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codeName="ThisWorkbook" defaultThemeVersion="124226"/>
  <xr:revisionPtr revIDLastSave="0" documentId="8_{561E45AB-BA13-4AD7-A120-17CE15C86713}" xr6:coauthVersionLast="47" xr6:coauthVersionMax="47" xr10:uidLastSave="{00000000-0000-0000-0000-000000000000}"/>
  <bookViews>
    <workbookView xWindow="-108" yWindow="-108" windowWidth="23256" windowHeight="12456" activeTab="4" xr2:uid="{00000000-000D-0000-FFFF-FFFF00000000}"/>
  </bookViews>
  <sheets>
    <sheet name="価格設定" sheetId="69" r:id="rId1"/>
    <sheet name="税抜込計算" sheetId="71" r:id="rId2"/>
    <sheet name="履歴検索" sheetId="67" r:id="rId3"/>
    <sheet name="領収書" sheetId="72" r:id="rId4"/>
    <sheet name="入力" sheetId="66" r:id="rId5"/>
  </sheets>
  <definedNames>
    <definedName name="_xlnm._FilterDatabase" localSheetId="4" hidden="1">入力!#REF!</definedName>
    <definedName name="_xlnm.Print_Area" localSheetId="4">入力!#REF!</definedName>
    <definedName name="_xlnm.Print_Area" localSheetId="2">履歴検索!$B$3:$S$99</definedName>
    <definedName name="_xlnm.Print_Area" localSheetId="3">領収書!$C$3:$R$38</definedName>
    <definedName name="_xlnm.Print_Titles" localSheetId="4">入力!$1:$2</definedName>
    <definedName name="_xlnm.Print_Titles" localSheetId="2">履歴検索!$3:$3</definedName>
  </definedNames>
  <calcPr calcId="181029"/>
</workbook>
</file>

<file path=xl/calcChain.xml><?xml version="1.0" encoding="utf-8"?>
<calcChain xmlns="http://schemas.openxmlformats.org/spreadsheetml/2006/main">
  <c r="CQ1" i="66" l="1"/>
  <c r="F8" i="71"/>
  <c r="E8" i="71" s="1"/>
  <c r="F9" i="71"/>
  <c r="E9" i="71" s="1"/>
  <c r="H3" i="71"/>
  <c r="R18" i="66"/>
  <c r="R19" i="66"/>
  <c r="R22" i="66"/>
  <c r="R26" i="66"/>
  <c r="R30" i="66"/>
  <c r="R31" i="66"/>
  <c r="R35" i="66"/>
  <c r="R38" i="66"/>
  <c r="R41" i="66"/>
  <c r="R42" i="66"/>
  <c r="R49" i="66"/>
  <c r="R51" i="66"/>
  <c r="R52" i="66"/>
  <c r="R53" i="66"/>
  <c r="R58" i="66"/>
  <c r="R63" i="66"/>
  <c r="R65" i="66"/>
  <c r="R67" i="66"/>
  <c r="R70" i="66"/>
  <c r="R74" i="66"/>
  <c r="R79" i="66"/>
  <c r="BY79" i="66" s="1"/>
  <c r="R82" i="66"/>
  <c r="R83" i="66"/>
  <c r="R86" i="66"/>
  <c r="R89" i="66"/>
  <c r="R97" i="66"/>
  <c r="R99" i="66"/>
  <c r="R100" i="66"/>
  <c r="R101" i="66"/>
  <c r="R106" i="66"/>
  <c r="R107" i="66"/>
  <c r="R111" i="66"/>
  <c r="R114" i="66"/>
  <c r="R118" i="66"/>
  <c r="R123" i="66"/>
  <c r="R127" i="66"/>
  <c r="R131" i="66"/>
  <c r="R133" i="66"/>
  <c r="R145" i="66"/>
  <c r="R146" i="66"/>
  <c r="R147" i="66"/>
  <c r="R148" i="66"/>
  <c r="R149" i="66"/>
  <c r="R154" i="66"/>
  <c r="R155" i="66"/>
  <c r="R160" i="66"/>
  <c r="R161" i="66"/>
  <c r="R162" i="66"/>
  <c r="R166" i="66"/>
  <c r="R170" i="66"/>
  <c r="R174" i="66"/>
  <c r="R175" i="66"/>
  <c r="R178" i="66"/>
  <c r="R179" i="66"/>
  <c r="R181" i="66"/>
  <c r="R182" i="66"/>
  <c r="R194" i="66"/>
  <c r="R197" i="66"/>
  <c r="R203" i="66"/>
  <c r="R208" i="66"/>
  <c r="R209" i="66"/>
  <c r="R210" i="66"/>
  <c r="R211" i="66"/>
  <c r="R223" i="66"/>
  <c r="R227" i="66"/>
  <c r="R229" i="66"/>
  <c r="R230" i="66"/>
  <c r="R233" i="66"/>
  <c r="R241" i="66"/>
  <c r="R242" i="66"/>
  <c r="R244" i="66"/>
  <c r="R255" i="66"/>
  <c r="R256" i="66"/>
  <c r="R258" i="66"/>
  <c r="R262" i="66"/>
  <c r="R266" i="66"/>
  <c r="R267" i="66"/>
  <c r="R275" i="66"/>
  <c r="R278" i="66"/>
  <c r="R282" i="66"/>
  <c r="R290" i="66"/>
  <c r="R292" i="66"/>
  <c r="R304" i="66"/>
  <c r="R305" i="66"/>
  <c r="R306" i="66"/>
  <c r="R310" i="66"/>
  <c r="R314" i="66"/>
  <c r="R315" i="66"/>
  <c r="R319" i="66"/>
  <c r="R322" i="66"/>
  <c r="R323" i="66"/>
  <c r="R338" i="66"/>
  <c r="R339" i="66"/>
  <c r="R340" i="66"/>
  <c r="R346" i="66"/>
  <c r="R347" i="66"/>
  <c r="R351" i="66"/>
  <c r="R352" i="66"/>
  <c r="R354" i="66"/>
  <c r="R363" i="66"/>
  <c r="R366" i="66"/>
  <c r="R370" i="66"/>
  <c r="R371" i="66"/>
  <c r="R377" i="66"/>
  <c r="R378" i="66"/>
  <c r="R386" i="66"/>
  <c r="R387" i="66"/>
  <c r="R389" i="66"/>
  <c r="R394" i="66"/>
  <c r="R395" i="66"/>
  <c r="R400" i="66"/>
  <c r="R403" i="66"/>
  <c r="BY403" i="66" s="1"/>
  <c r="R411" i="66"/>
  <c r="R414" i="66"/>
  <c r="R418" i="66"/>
  <c r="R419" i="66"/>
  <c r="R421" i="66"/>
  <c r="R425" i="66"/>
  <c r="R426" i="66"/>
  <c r="R434" i="66"/>
  <c r="R437" i="66"/>
  <c r="R442" i="66"/>
  <c r="R448" i="66"/>
  <c r="R449" i="66"/>
  <c r="R454" i="66"/>
  <c r="R458" i="66"/>
  <c r="R459" i="66"/>
  <c r="R462" i="66"/>
  <c r="R463" i="66"/>
  <c r="R466" i="66"/>
  <c r="R467" i="66"/>
  <c r="R469" i="66"/>
  <c r="R470" i="66"/>
  <c r="R473" i="66"/>
  <c r="R474" i="66"/>
  <c r="R479" i="66"/>
  <c r="R481" i="66"/>
  <c r="BY481" i="66" s="1"/>
  <c r="R483" i="66"/>
  <c r="R485" i="66"/>
  <c r="R490" i="66"/>
  <c r="R491" i="66"/>
  <c r="R496" i="66"/>
  <c r="R497" i="66"/>
  <c r="R498" i="66"/>
  <c r="R507" i="66"/>
  <c r="R510" i="66"/>
  <c r="R511" i="66"/>
  <c r="R514" i="66"/>
  <c r="R517" i="66"/>
  <c r="R518" i="66"/>
  <c r="R521" i="66"/>
  <c r="R522" i="66"/>
  <c r="R529" i="66"/>
  <c r="R531" i="66"/>
  <c r="R539" i="66"/>
  <c r="R544" i="66"/>
  <c r="R545" i="66"/>
  <c r="R546" i="66"/>
  <c r="R547" i="66"/>
  <c r="R554" i="66"/>
  <c r="R555" i="66"/>
  <c r="R559" i="66"/>
  <c r="R562" i="66"/>
  <c r="R563" i="66"/>
  <c r="R565" i="66"/>
  <c r="R569" i="66"/>
  <c r="R570" i="66"/>
  <c r="R577" i="66"/>
  <c r="R586" i="66"/>
  <c r="R587" i="66"/>
  <c r="R591" i="66"/>
  <c r="R592" i="66"/>
  <c r="R594" i="66"/>
  <c r="R603" i="66"/>
  <c r="R607" i="66"/>
  <c r="R610" i="66"/>
  <c r="R611" i="66"/>
  <c r="R613" i="66"/>
  <c r="R617" i="66"/>
  <c r="R618" i="66"/>
  <c r="R626" i="66"/>
  <c r="R627" i="66"/>
  <c r="R629" i="66"/>
  <c r="R634" i="66"/>
  <c r="R639" i="66"/>
  <c r="R641" i="66"/>
  <c r="R642" i="66"/>
  <c r="R650" i="66"/>
  <c r="R655" i="66"/>
  <c r="R659" i="66"/>
  <c r="R661" i="66"/>
  <c r="R662" i="66"/>
  <c r="R665" i="66"/>
  <c r="R666" i="66"/>
  <c r="R671" i="66"/>
  <c r="R675" i="66"/>
  <c r="R682" i="66"/>
  <c r="R687" i="66"/>
  <c r="R689" i="66"/>
  <c r="R690" i="66"/>
  <c r="R699" i="66"/>
  <c r="R702" i="66"/>
  <c r="R703" i="66"/>
  <c r="R706" i="66"/>
  <c r="R709" i="66"/>
  <c r="R710" i="66"/>
  <c r="R713" i="66"/>
  <c r="R714" i="66"/>
  <c r="R721" i="66"/>
  <c r="R723" i="66"/>
  <c r="R730" i="66"/>
  <c r="R731" i="66"/>
  <c r="R735" i="66"/>
  <c r="R736" i="66"/>
  <c r="R738" i="66"/>
  <c r="R742" i="66"/>
  <c r="R755" i="66"/>
  <c r="R757" i="66"/>
  <c r="R761" i="66"/>
  <c r="R762" i="66"/>
  <c r="BY762" i="66" s="1"/>
  <c r="R769" i="66"/>
  <c r="R771" i="66"/>
  <c r="R779" i="66"/>
  <c r="R783" i="66"/>
  <c r="R784" i="66"/>
  <c r="R785" i="66"/>
  <c r="R786" i="66"/>
  <c r="R787" i="66"/>
  <c r="R795" i="66"/>
  <c r="R799" i="66"/>
  <c r="R802" i="66"/>
  <c r="R803" i="66"/>
  <c r="R805" i="66"/>
  <c r="R809" i="66"/>
  <c r="R810" i="66"/>
  <c r="R815" i="66"/>
  <c r="R817" i="66"/>
  <c r="R820" i="66"/>
  <c r="R827" i="66"/>
  <c r="R831" i="66"/>
  <c r="R832" i="66"/>
  <c r="R833" i="66"/>
  <c r="R834" i="66"/>
  <c r="R835" i="66"/>
  <c r="R838" i="66"/>
  <c r="R843" i="66"/>
  <c r="R846" i="66"/>
  <c r="R847" i="66"/>
  <c r="R851" i="66"/>
  <c r="R853" i="66"/>
  <c r="R857" i="66"/>
  <c r="R867" i="66"/>
  <c r="R869" i="66"/>
  <c r="R875" i="66"/>
  <c r="R879" i="66"/>
  <c r="R880" i="66"/>
  <c r="R882" i="66"/>
  <c r="R886" i="66"/>
  <c r="R890" i="66"/>
  <c r="R891" i="66"/>
  <c r="R898" i="66"/>
  <c r="R902" i="66"/>
  <c r="R906" i="66"/>
  <c r="R914" i="66"/>
  <c r="R915" i="66"/>
  <c r="R916" i="66"/>
  <c r="BY916" i="66" s="1"/>
  <c r="R917" i="66"/>
  <c r="R923" i="66"/>
  <c r="R927" i="66"/>
  <c r="R928" i="66"/>
  <c r="R929" i="66"/>
  <c r="R930" i="66"/>
  <c r="R939" i="66"/>
  <c r="R942" i="66"/>
  <c r="R943" i="66"/>
  <c r="R947" i="66"/>
  <c r="R949" i="66"/>
  <c r="R950" i="66"/>
  <c r="R953" i="66"/>
  <c r="R954" i="66"/>
  <c r="R963" i="66"/>
  <c r="R964" i="66"/>
  <c r="R965" i="66"/>
  <c r="R971" i="66"/>
  <c r="R975" i="66"/>
  <c r="R976" i="66"/>
  <c r="R977" i="66"/>
  <c r="R978" i="66"/>
  <c r="R979" i="66"/>
  <c r="R981" i="66"/>
  <c r="R986" i="66"/>
  <c r="R990" i="66"/>
  <c r="R991" i="66"/>
  <c r="R993" i="66"/>
  <c r="R994" i="66"/>
  <c r="R995" i="66"/>
  <c r="R999" i="66"/>
  <c r="R1000" i="66"/>
  <c r="BY597" i="66"/>
  <c r="AU1" i="66"/>
  <c r="AT1" i="66"/>
  <c r="EY7" i="66"/>
  <c r="EY8" i="66"/>
  <c r="EY6" i="66"/>
  <c r="EY4" i="66"/>
  <c r="EY5" i="66"/>
  <c r="EY3" i="66"/>
  <c r="CU252" i="66"/>
  <c r="CU415" i="66"/>
  <c r="CV1" i="66"/>
  <c r="R1" i="72"/>
  <c r="L3" i="72"/>
  <c r="L13" i="72"/>
  <c r="Q11" i="66"/>
  <c r="R11" i="66" s="1"/>
  <c r="S11" i="66"/>
  <c r="AQ11" i="66"/>
  <c r="AX11" i="66"/>
  <c r="BZ11" i="66"/>
  <c r="CV11" i="66" s="1"/>
  <c r="CF11" i="66"/>
  <c r="CG11" i="66"/>
  <c r="CI11" i="66"/>
  <c r="CR11" i="66"/>
  <c r="CS11" i="66"/>
  <c r="CY11" i="66"/>
  <c r="DE11" i="66"/>
  <c r="DU11" i="66"/>
  <c r="DV11" i="66" s="1"/>
  <c r="DX11" i="66"/>
  <c r="ES11" i="66"/>
  <c r="ET11" i="66"/>
  <c r="Q12" i="66"/>
  <c r="BX12" i="66" s="1"/>
  <c r="S12" i="66"/>
  <c r="AQ12" i="66"/>
  <c r="AX12" i="66"/>
  <c r="BZ12" i="66"/>
  <c r="CV12" i="66" s="1"/>
  <c r="CF12" i="66"/>
  <c r="CG12" i="66"/>
  <c r="CI12" i="66"/>
  <c r="CR12" i="66"/>
  <c r="CS12" i="66"/>
  <c r="CY12" i="66"/>
  <c r="DE12" i="66"/>
  <c r="DU12" i="66"/>
  <c r="DV12" i="66"/>
  <c r="DX12" i="66"/>
  <c r="ES12" i="66"/>
  <c r="ET12" i="66"/>
  <c r="Q13" i="66"/>
  <c r="R13" i="66" s="1"/>
  <c r="S13" i="66"/>
  <c r="AQ13" i="66"/>
  <c r="AX13" i="66"/>
  <c r="BX13" i="66"/>
  <c r="CU13" i="66" s="1"/>
  <c r="BZ13" i="66"/>
  <c r="CV13" i="66" s="1"/>
  <c r="CF13" i="66"/>
  <c r="CG13" i="66"/>
  <c r="CI13" i="66"/>
  <c r="CR13" i="66"/>
  <c r="CS13" i="66"/>
  <c r="CY13" i="66"/>
  <c r="DE13" i="66"/>
  <c r="DU13" i="66"/>
  <c r="DV13" i="66" s="1"/>
  <c r="DX13" i="66"/>
  <c r="ES13" i="66"/>
  <c r="ET13" i="66"/>
  <c r="Q14" i="66"/>
  <c r="R14" i="66" s="1"/>
  <c r="S14" i="66"/>
  <c r="AQ14" i="66"/>
  <c r="AX14" i="66"/>
  <c r="AZ14" i="66" s="1"/>
  <c r="BX14" i="66"/>
  <c r="CU14" i="66" s="1"/>
  <c r="BZ14" i="66"/>
  <c r="CV14" i="66" s="1"/>
  <c r="CF14" i="66"/>
  <c r="CG14" i="66"/>
  <c r="CI14" i="66"/>
  <c r="CR14" i="66"/>
  <c r="CS14" i="66"/>
  <c r="CY14" i="66"/>
  <c r="DE14" i="66"/>
  <c r="DU14" i="66"/>
  <c r="DV14" i="66"/>
  <c r="DX14" i="66"/>
  <c r="EO14" i="66" s="1"/>
  <c r="ES14" i="66"/>
  <c r="ET14" i="66"/>
  <c r="Q15" i="66"/>
  <c r="R15" i="66" s="1"/>
  <c r="S15" i="66"/>
  <c r="AQ15" i="66"/>
  <c r="AX15" i="66"/>
  <c r="AZ15" i="66"/>
  <c r="BX15" i="66"/>
  <c r="CU15" i="66" s="1"/>
  <c r="BZ15" i="66"/>
  <c r="CF15" i="66"/>
  <c r="CG15" i="66"/>
  <c r="CI15" i="66"/>
  <c r="CR15" i="66"/>
  <c r="CS15" i="66"/>
  <c r="CV15" i="66"/>
  <c r="CY15" i="66"/>
  <c r="DE15" i="66"/>
  <c r="DU15" i="66"/>
  <c r="DX15" i="66"/>
  <c r="EO15" i="66" s="1"/>
  <c r="ES15" i="66"/>
  <c r="ET15" i="66"/>
  <c r="Q16" i="66"/>
  <c r="R16" i="66" s="1"/>
  <c r="S16" i="66"/>
  <c r="AQ16" i="66"/>
  <c r="AX16" i="66"/>
  <c r="BX16" i="66"/>
  <c r="CU16" i="66" s="1"/>
  <c r="BZ16" i="66"/>
  <c r="CV16" i="66" s="1"/>
  <c r="CF16" i="66"/>
  <c r="CG16" i="66"/>
  <c r="CI16" i="66"/>
  <c r="CR16" i="66"/>
  <c r="CS16" i="66"/>
  <c r="CY16" i="66"/>
  <c r="DE16" i="66"/>
  <c r="DU16" i="66"/>
  <c r="DV16" i="66"/>
  <c r="DX16" i="66"/>
  <c r="ES16" i="66"/>
  <c r="ET16" i="66"/>
  <c r="Q17" i="66"/>
  <c r="R17" i="66" s="1"/>
  <c r="S17" i="66"/>
  <c r="AQ17" i="66"/>
  <c r="AX17" i="66"/>
  <c r="AZ17" i="66"/>
  <c r="BX17" i="66"/>
  <c r="CU17" i="66" s="1"/>
  <c r="BZ17" i="66"/>
  <c r="CF17" i="66"/>
  <c r="CG17" i="66"/>
  <c r="CI17" i="66"/>
  <c r="CR17" i="66"/>
  <c r="CS17" i="66"/>
  <c r="CV17" i="66"/>
  <c r="CY17" i="66"/>
  <c r="DE17" i="66"/>
  <c r="DU17" i="66"/>
  <c r="DX17" i="66"/>
  <c r="ES17" i="66"/>
  <c r="ET17" i="66"/>
  <c r="Q18" i="66"/>
  <c r="S18" i="66"/>
  <c r="AQ18" i="66"/>
  <c r="AX18" i="66"/>
  <c r="BX18" i="66"/>
  <c r="CU18" i="66" s="1"/>
  <c r="BZ18" i="66"/>
  <c r="CV18" i="66" s="1"/>
  <c r="CF18" i="66"/>
  <c r="CG18" i="66"/>
  <c r="CI18" i="66"/>
  <c r="CR18" i="66"/>
  <c r="CS18" i="66"/>
  <c r="CY18" i="66"/>
  <c r="DE18" i="66"/>
  <c r="DU18" i="66"/>
  <c r="DV18" i="66" s="1"/>
  <c r="DX18" i="66"/>
  <c r="EO18" i="66" s="1"/>
  <c r="ES18" i="66"/>
  <c r="ET18" i="66"/>
  <c r="Q19" i="66"/>
  <c r="S19" i="66"/>
  <c r="AQ19" i="66"/>
  <c r="AX19" i="66"/>
  <c r="BX19" i="66"/>
  <c r="CU19" i="66" s="1"/>
  <c r="BZ19" i="66"/>
  <c r="CF19" i="66"/>
  <c r="CG19" i="66"/>
  <c r="CI19" i="66"/>
  <c r="CR19" i="66"/>
  <c r="CS19" i="66"/>
  <c r="CV19" i="66"/>
  <c r="CY19" i="66"/>
  <c r="DE19" i="66"/>
  <c r="DU19" i="66"/>
  <c r="DV19" i="66"/>
  <c r="DX19" i="66"/>
  <c r="EO19" i="66" s="1"/>
  <c r="ES19" i="66"/>
  <c r="ET19" i="66"/>
  <c r="Q20" i="66"/>
  <c r="R20" i="66" s="1"/>
  <c r="S20" i="66"/>
  <c r="AQ20" i="66"/>
  <c r="AX20" i="66"/>
  <c r="AZ20" i="66"/>
  <c r="AV20" i="66" s="1"/>
  <c r="BX20" i="66"/>
  <c r="CU20" i="66" s="1"/>
  <c r="BZ20" i="66"/>
  <c r="CV20" i="66" s="1"/>
  <c r="CF20" i="66"/>
  <c r="CG20" i="66"/>
  <c r="CI20" i="66"/>
  <c r="CR20" i="66"/>
  <c r="CS20" i="66"/>
  <c r="CY20" i="66"/>
  <c r="DE20" i="66"/>
  <c r="DU20" i="66"/>
  <c r="DV20" i="66"/>
  <c r="DX20" i="66"/>
  <c r="ES20" i="66"/>
  <c r="ET20" i="66"/>
  <c r="Q21" i="66"/>
  <c r="R21" i="66" s="1"/>
  <c r="S21" i="66"/>
  <c r="AQ21" i="66"/>
  <c r="AX21" i="66"/>
  <c r="AZ21" i="66"/>
  <c r="BX21" i="66"/>
  <c r="CU21" i="66" s="1"/>
  <c r="BZ21" i="66"/>
  <c r="CV21" i="66" s="1"/>
  <c r="CF21" i="66"/>
  <c r="CG21" i="66"/>
  <c r="CI21" i="66"/>
  <c r="CR21" i="66"/>
  <c r="CS21" i="66"/>
  <c r="CY21" i="66"/>
  <c r="DE21" i="66"/>
  <c r="DU21" i="66"/>
  <c r="DX21" i="66"/>
  <c r="ES21" i="66"/>
  <c r="ET21" i="66"/>
  <c r="Q22" i="66"/>
  <c r="S22" i="66"/>
  <c r="AQ22" i="66"/>
  <c r="AX22" i="66"/>
  <c r="AZ22" i="66"/>
  <c r="AT22" i="66" s="1"/>
  <c r="BX22" i="66"/>
  <c r="CU22" i="66" s="1"/>
  <c r="BZ22" i="66"/>
  <c r="CV22" i="66" s="1"/>
  <c r="CF22" i="66"/>
  <c r="CG22" i="66"/>
  <c r="CI22" i="66"/>
  <c r="CR22" i="66"/>
  <c r="CS22" i="66"/>
  <c r="CY22" i="66"/>
  <c r="DE22" i="66"/>
  <c r="DU22" i="66"/>
  <c r="DX22" i="66"/>
  <c r="ES22" i="66"/>
  <c r="ET22" i="66"/>
  <c r="Q23" i="66"/>
  <c r="R23" i="66" s="1"/>
  <c r="S23" i="66"/>
  <c r="AQ23" i="66"/>
  <c r="AX23" i="66"/>
  <c r="AZ23" i="66"/>
  <c r="BG23" i="66" s="1"/>
  <c r="BC23" i="66" s="1"/>
  <c r="BB23" i="66" s="1"/>
  <c r="BX23" i="66"/>
  <c r="CU23" i="66" s="1"/>
  <c r="BZ23" i="66"/>
  <c r="CV23" i="66" s="1"/>
  <c r="CF23" i="66"/>
  <c r="CG23" i="66"/>
  <c r="CI23" i="66"/>
  <c r="CR23" i="66"/>
  <c r="CS23" i="66"/>
  <c r="CY23" i="66"/>
  <c r="DE23" i="66"/>
  <c r="DU23" i="66"/>
  <c r="DX23" i="66"/>
  <c r="ES23" i="66"/>
  <c r="ET23" i="66"/>
  <c r="Q24" i="66"/>
  <c r="R24" i="66" s="1"/>
  <c r="S24" i="66"/>
  <c r="AQ24" i="66"/>
  <c r="AX24" i="66"/>
  <c r="AZ24" i="66"/>
  <c r="AV24" i="66" s="1"/>
  <c r="BX24" i="66"/>
  <c r="CU24" i="66" s="1"/>
  <c r="BZ24" i="66"/>
  <c r="CF24" i="66"/>
  <c r="CG24" i="66"/>
  <c r="CI24" i="66"/>
  <c r="CR24" i="66"/>
  <c r="CS24" i="66"/>
  <c r="CV24" i="66"/>
  <c r="CY24" i="66"/>
  <c r="DE24" i="66"/>
  <c r="DU24" i="66"/>
  <c r="DV24" i="66" s="1"/>
  <c r="DX24" i="66"/>
  <c r="ES24" i="66"/>
  <c r="ET24" i="66"/>
  <c r="Q25" i="66"/>
  <c r="R25" i="66" s="1"/>
  <c r="S25" i="66"/>
  <c r="AQ25" i="66"/>
  <c r="AX25" i="66"/>
  <c r="AZ25" i="66"/>
  <c r="BQ25" i="66" s="1"/>
  <c r="BX25" i="66"/>
  <c r="CU25" i="66" s="1"/>
  <c r="BZ25" i="66"/>
  <c r="CV25" i="66" s="1"/>
  <c r="CF25" i="66"/>
  <c r="CG25" i="66"/>
  <c r="CI25" i="66"/>
  <c r="CR25" i="66"/>
  <c r="CS25" i="66"/>
  <c r="CY25" i="66"/>
  <c r="DE25" i="66"/>
  <c r="DU25" i="66"/>
  <c r="DX25" i="66"/>
  <c r="EO25" i="66" s="1"/>
  <c r="ES25" i="66"/>
  <c r="ET25" i="66"/>
  <c r="Q26" i="66"/>
  <c r="S26" i="66"/>
  <c r="AQ26" i="66"/>
  <c r="AX26" i="66"/>
  <c r="AZ26" i="66"/>
  <c r="BX26" i="66"/>
  <c r="CU26" i="66" s="1"/>
  <c r="BZ26" i="66"/>
  <c r="CF26" i="66"/>
  <c r="CG26" i="66"/>
  <c r="CI26" i="66"/>
  <c r="CR26" i="66"/>
  <c r="CS26" i="66"/>
  <c r="CV26" i="66"/>
  <c r="CY26" i="66"/>
  <c r="DE26" i="66"/>
  <c r="DU26" i="66"/>
  <c r="DV26" i="66"/>
  <c r="DX26" i="66"/>
  <c r="ES26" i="66"/>
  <c r="ET26" i="66"/>
  <c r="Q27" i="66"/>
  <c r="R27" i="66" s="1"/>
  <c r="S27" i="66"/>
  <c r="AQ27" i="66"/>
  <c r="AX27" i="66"/>
  <c r="AZ27" i="66"/>
  <c r="BX27" i="66"/>
  <c r="CU27" i="66" s="1"/>
  <c r="BZ27" i="66"/>
  <c r="CF27" i="66"/>
  <c r="CG27" i="66"/>
  <c r="CI27" i="66"/>
  <c r="CR27" i="66"/>
  <c r="CS27" i="66"/>
  <c r="CV27" i="66"/>
  <c r="CY27" i="66"/>
  <c r="DE27" i="66"/>
  <c r="DU27" i="66"/>
  <c r="DV27" i="66"/>
  <c r="DX27" i="66"/>
  <c r="ES27" i="66"/>
  <c r="ET27" i="66"/>
  <c r="Q28" i="66"/>
  <c r="R28" i="66" s="1"/>
  <c r="S28" i="66"/>
  <c r="AQ28" i="66"/>
  <c r="AX28" i="66"/>
  <c r="AZ28" i="66"/>
  <c r="AT28" i="66" s="1"/>
  <c r="AY28" i="66" s="1"/>
  <c r="BA28" i="66" s="1"/>
  <c r="BX28" i="66"/>
  <c r="CU28" i="66" s="1"/>
  <c r="BZ28" i="66"/>
  <c r="CV28" i="66" s="1"/>
  <c r="CF28" i="66"/>
  <c r="CG28" i="66"/>
  <c r="CI28" i="66"/>
  <c r="CR28" i="66"/>
  <c r="CS28" i="66"/>
  <c r="CY28" i="66"/>
  <c r="DE28" i="66"/>
  <c r="DU28" i="66"/>
  <c r="DV28" i="66" s="1"/>
  <c r="DX28" i="66"/>
  <c r="ES28" i="66"/>
  <c r="ET28" i="66"/>
  <c r="Q29" i="66"/>
  <c r="R29" i="66" s="1"/>
  <c r="S29" i="66"/>
  <c r="AQ29" i="66"/>
  <c r="AX29" i="66"/>
  <c r="AZ29" i="66"/>
  <c r="BG29" i="66" s="1"/>
  <c r="BC29" i="66" s="1"/>
  <c r="BB29" i="66" s="1"/>
  <c r="BX29" i="66"/>
  <c r="CU29" i="66" s="1"/>
  <c r="BZ29" i="66"/>
  <c r="CF29" i="66"/>
  <c r="CG29" i="66"/>
  <c r="CI29" i="66"/>
  <c r="CR29" i="66"/>
  <c r="CS29" i="66"/>
  <c r="CV29" i="66"/>
  <c r="CY29" i="66"/>
  <c r="DE29" i="66"/>
  <c r="DU29" i="66"/>
  <c r="DX29" i="66"/>
  <c r="EO29" i="66" s="1"/>
  <c r="ES29" i="66"/>
  <c r="ET29" i="66"/>
  <c r="Q30" i="66"/>
  <c r="S30" i="66"/>
  <c r="AQ30" i="66"/>
  <c r="AX30" i="66"/>
  <c r="AZ30" i="66"/>
  <c r="BP30" i="66" s="1"/>
  <c r="BX30" i="66"/>
  <c r="CU30" i="66" s="1"/>
  <c r="BZ30" i="66"/>
  <c r="CF30" i="66"/>
  <c r="CG30" i="66"/>
  <c r="CI30" i="66"/>
  <c r="CR30" i="66"/>
  <c r="CS30" i="66"/>
  <c r="CV30" i="66"/>
  <c r="CY30" i="66"/>
  <c r="DE30" i="66"/>
  <c r="DU30" i="66"/>
  <c r="DV30" i="66"/>
  <c r="DX30" i="66"/>
  <c r="ES30" i="66"/>
  <c r="ET30" i="66"/>
  <c r="Q31" i="66"/>
  <c r="S31" i="66"/>
  <c r="AQ31" i="66"/>
  <c r="AX31" i="66"/>
  <c r="BX31" i="66"/>
  <c r="CU31" i="66" s="1"/>
  <c r="BZ31" i="66"/>
  <c r="CV31" i="66" s="1"/>
  <c r="CF31" i="66"/>
  <c r="CG31" i="66"/>
  <c r="CI31" i="66"/>
  <c r="CR31" i="66"/>
  <c r="CS31" i="66"/>
  <c r="CY31" i="66"/>
  <c r="DE31" i="66"/>
  <c r="DU31" i="66"/>
  <c r="DV31" i="66" s="1"/>
  <c r="DX31" i="66"/>
  <c r="EO31" i="66" s="1"/>
  <c r="ES31" i="66"/>
  <c r="ET31" i="66"/>
  <c r="Q32" i="66"/>
  <c r="R32" i="66" s="1"/>
  <c r="S32" i="66"/>
  <c r="AQ32" i="66"/>
  <c r="AX32" i="66"/>
  <c r="AZ32" i="66" s="1"/>
  <c r="BQ32" i="66" s="1"/>
  <c r="BX32" i="66"/>
  <c r="CU32" i="66" s="1"/>
  <c r="BZ32" i="66"/>
  <c r="CF32" i="66"/>
  <c r="CG32" i="66"/>
  <c r="CI32" i="66"/>
  <c r="CR32" i="66"/>
  <c r="CS32" i="66"/>
  <c r="CV32" i="66"/>
  <c r="CY32" i="66"/>
  <c r="DE32" i="66"/>
  <c r="DU32" i="66"/>
  <c r="DV32" i="66"/>
  <c r="DX32" i="66"/>
  <c r="EO32" i="66" s="1"/>
  <c r="ES32" i="66"/>
  <c r="ET32" i="66"/>
  <c r="Q33" i="66"/>
  <c r="R33" i="66" s="1"/>
  <c r="S33" i="66"/>
  <c r="AQ33" i="66"/>
  <c r="AX33" i="66"/>
  <c r="AZ33" i="66"/>
  <c r="AV33" i="66" s="1"/>
  <c r="BX33" i="66"/>
  <c r="CU33" i="66" s="1"/>
  <c r="BZ33" i="66"/>
  <c r="CF33" i="66"/>
  <c r="CG33" i="66"/>
  <c r="CI33" i="66"/>
  <c r="CR33" i="66"/>
  <c r="CS33" i="66"/>
  <c r="CV33" i="66"/>
  <c r="CY33" i="66"/>
  <c r="DE33" i="66"/>
  <c r="DU33" i="66"/>
  <c r="DV33" i="66"/>
  <c r="DX33" i="66"/>
  <c r="EO33" i="66" s="1"/>
  <c r="ES33" i="66"/>
  <c r="ET33" i="66"/>
  <c r="Q34" i="66"/>
  <c r="R34" i="66" s="1"/>
  <c r="S34" i="66"/>
  <c r="AQ34" i="66"/>
  <c r="AX34" i="66"/>
  <c r="AZ34" i="66"/>
  <c r="BX34" i="66"/>
  <c r="CU34" i="66" s="1"/>
  <c r="BZ34" i="66"/>
  <c r="CF34" i="66"/>
  <c r="CG34" i="66"/>
  <c r="CI34" i="66"/>
  <c r="CR34" i="66"/>
  <c r="CS34" i="66"/>
  <c r="CV34" i="66"/>
  <c r="CY34" i="66"/>
  <c r="DE34" i="66"/>
  <c r="DU34" i="66"/>
  <c r="DX34" i="66"/>
  <c r="EO34" i="66" s="1"/>
  <c r="ES34" i="66"/>
  <c r="ET34" i="66"/>
  <c r="Q35" i="66"/>
  <c r="S35" i="66"/>
  <c r="AQ35" i="66"/>
  <c r="AX35" i="66"/>
  <c r="AZ35" i="66"/>
  <c r="AV35" i="66" s="1"/>
  <c r="AW35" i="66" s="1"/>
  <c r="BX35" i="66"/>
  <c r="CU35" i="66" s="1"/>
  <c r="BZ35" i="66"/>
  <c r="CF35" i="66"/>
  <c r="CG35" i="66"/>
  <c r="CI35" i="66"/>
  <c r="CR35" i="66"/>
  <c r="CS35" i="66"/>
  <c r="CV35" i="66"/>
  <c r="CY35" i="66"/>
  <c r="DE35" i="66"/>
  <c r="DU35" i="66"/>
  <c r="DV35" i="66"/>
  <c r="DX35" i="66"/>
  <c r="EO35" i="66" s="1"/>
  <c r="ES35" i="66"/>
  <c r="ET35" i="66"/>
  <c r="Q36" i="66"/>
  <c r="R36" i="66" s="1"/>
  <c r="S36" i="66"/>
  <c r="AQ36" i="66"/>
  <c r="AX36" i="66"/>
  <c r="BX36" i="66"/>
  <c r="CU36" i="66" s="1"/>
  <c r="BZ36" i="66"/>
  <c r="CF36" i="66"/>
  <c r="CG36" i="66"/>
  <c r="CI36" i="66"/>
  <c r="CR36" i="66"/>
  <c r="CS36" i="66"/>
  <c r="CV36" i="66"/>
  <c r="CY36" i="66"/>
  <c r="DE36" i="66"/>
  <c r="DU36" i="66"/>
  <c r="DV36" i="66" s="1"/>
  <c r="DX36" i="66"/>
  <c r="EO36" i="66" s="1"/>
  <c r="ES36" i="66"/>
  <c r="ET36" i="66"/>
  <c r="Q37" i="66"/>
  <c r="R37" i="66" s="1"/>
  <c r="S37" i="66"/>
  <c r="AQ37" i="66"/>
  <c r="AX37" i="66"/>
  <c r="BX37" i="66"/>
  <c r="CU37" i="66" s="1"/>
  <c r="BZ37" i="66"/>
  <c r="CF37" i="66"/>
  <c r="CG37" i="66"/>
  <c r="CI37" i="66"/>
  <c r="CR37" i="66"/>
  <c r="CS37" i="66"/>
  <c r="CV37" i="66"/>
  <c r="CY37" i="66"/>
  <c r="DE37" i="66"/>
  <c r="DU37" i="66"/>
  <c r="DV37" i="66"/>
  <c r="DX37" i="66"/>
  <c r="EO37" i="66" s="1"/>
  <c r="ES37" i="66"/>
  <c r="ET37" i="66"/>
  <c r="Q38" i="66"/>
  <c r="S38" i="66"/>
  <c r="AQ38" i="66"/>
  <c r="AX38" i="66"/>
  <c r="AZ38" i="66"/>
  <c r="BQ38" i="66" s="1"/>
  <c r="BX38" i="66"/>
  <c r="CU38" i="66" s="1"/>
  <c r="BZ38" i="66"/>
  <c r="CF38" i="66"/>
  <c r="CG38" i="66"/>
  <c r="CI38" i="66"/>
  <c r="CR38" i="66"/>
  <c r="CS38" i="66"/>
  <c r="CV38" i="66"/>
  <c r="CY38" i="66"/>
  <c r="DE38" i="66"/>
  <c r="DU38" i="66"/>
  <c r="DX38" i="66"/>
  <c r="EO38" i="66" s="1"/>
  <c r="ES38" i="66"/>
  <c r="ET38" i="66"/>
  <c r="Q39" i="66"/>
  <c r="R39" i="66" s="1"/>
  <c r="S39" i="66"/>
  <c r="AQ39" i="66"/>
  <c r="AX39" i="66"/>
  <c r="AZ39" i="66"/>
  <c r="BX39" i="66"/>
  <c r="CU39" i="66" s="1"/>
  <c r="BZ39" i="66"/>
  <c r="CF39" i="66"/>
  <c r="CG39" i="66"/>
  <c r="CI39" i="66"/>
  <c r="CR39" i="66"/>
  <c r="CS39" i="66"/>
  <c r="CV39" i="66"/>
  <c r="CY39" i="66"/>
  <c r="DE39" i="66"/>
  <c r="DU39" i="66"/>
  <c r="DV39" i="66"/>
  <c r="DX39" i="66"/>
  <c r="ES39" i="66"/>
  <c r="ET39" i="66"/>
  <c r="Q40" i="66"/>
  <c r="R40" i="66" s="1"/>
  <c r="S40" i="66"/>
  <c r="AQ40" i="66"/>
  <c r="AX40" i="66"/>
  <c r="AZ40" i="66"/>
  <c r="AV40" i="66" s="1"/>
  <c r="BX40" i="66"/>
  <c r="CU40" i="66" s="1"/>
  <c r="BZ40" i="66"/>
  <c r="CF40" i="66"/>
  <c r="CG40" i="66"/>
  <c r="CI40" i="66"/>
  <c r="CR40" i="66"/>
  <c r="CS40" i="66"/>
  <c r="CV40" i="66"/>
  <c r="CY40" i="66"/>
  <c r="DE40" i="66"/>
  <c r="DU40" i="66"/>
  <c r="DX40" i="66"/>
  <c r="EO40" i="66" s="1"/>
  <c r="ES40" i="66"/>
  <c r="ET40" i="66"/>
  <c r="Q41" i="66"/>
  <c r="S41" i="66"/>
  <c r="AQ41" i="66"/>
  <c r="AX41" i="66"/>
  <c r="AZ41" i="66" s="1"/>
  <c r="AT41" i="66" s="1"/>
  <c r="BX41" i="66"/>
  <c r="CU41" i="66" s="1"/>
  <c r="BZ41" i="66"/>
  <c r="CV41" i="66" s="1"/>
  <c r="CF41" i="66"/>
  <c r="CG41" i="66"/>
  <c r="CI41" i="66"/>
  <c r="CR41" i="66"/>
  <c r="CS41" i="66"/>
  <c r="CY41" i="66"/>
  <c r="DE41" i="66"/>
  <c r="DU41" i="66"/>
  <c r="DV41" i="66"/>
  <c r="DX41" i="66"/>
  <c r="EO41" i="66" s="1"/>
  <c r="ES41" i="66"/>
  <c r="ET41" i="66"/>
  <c r="Q42" i="66"/>
  <c r="S42" i="66"/>
  <c r="AQ42" i="66"/>
  <c r="AX42" i="66"/>
  <c r="AZ42" i="66"/>
  <c r="BX42" i="66"/>
  <c r="CU42" i="66" s="1"/>
  <c r="BZ42" i="66"/>
  <c r="CV42" i="66" s="1"/>
  <c r="CF42" i="66"/>
  <c r="CG42" i="66"/>
  <c r="CI42" i="66"/>
  <c r="CR42" i="66"/>
  <c r="CS42" i="66"/>
  <c r="CY42" i="66"/>
  <c r="DE42" i="66"/>
  <c r="DU42" i="66"/>
  <c r="DV42" i="66"/>
  <c r="DX42" i="66"/>
  <c r="EO42" i="66" s="1"/>
  <c r="ES42" i="66"/>
  <c r="ET42" i="66"/>
  <c r="Q43" i="66"/>
  <c r="R43" i="66" s="1"/>
  <c r="S43" i="66"/>
  <c r="AQ43" i="66"/>
  <c r="AX43" i="66"/>
  <c r="AZ43" i="66" s="1"/>
  <c r="BX43" i="66"/>
  <c r="CU43" i="66" s="1"/>
  <c r="BZ43" i="66"/>
  <c r="CV43" i="66" s="1"/>
  <c r="CF43" i="66"/>
  <c r="CG43" i="66"/>
  <c r="CI43" i="66"/>
  <c r="CR43" i="66"/>
  <c r="CS43" i="66"/>
  <c r="CY43" i="66"/>
  <c r="DE43" i="66"/>
  <c r="DU43" i="66"/>
  <c r="DX43" i="66"/>
  <c r="EO43" i="66" s="1"/>
  <c r="ES43" i="66"/>
  <c r="ET43" i="66"/>
  <c r="Q44" i="66"/>
  <c r="R44" i="66" s="1"/>
  <c r="S44" i="66"/>
  <c r="AQ44" i="66"/>
  <c r="AX44" i="66"/>
  <c r="AZ44" i="66"/>
  <c r="BQ44" i="66" s="1"/>
  <c r="BX44" i="66"/>
  <c r="CU44" i="66" s="1"/>
  <c r="BZ44" i="66"/>
  <c r="CF44" i="66"/>
  <c r="CG44" i="66"/>
  <c r="CI44" i="66"/>
  <c r="CR44" i="66"/>
  <c r="CS44" i="66"/>
  <c r="CV44" i="66"/>
  <c r="CY44" i="66"/>
  <c r="DE44" i="66"/>
  <c r="DU44" i="66"/>
  <c r="DX44" i="66"/>
  <c r="ES44" i="66"/>
  <c r="ET44" i="66"/>
  <c r="Q45" i="66"/>
  <c r="R45" i="66" s="1"/>
  <c r="S45" i="66"/>
  <c r="AQ45" i="66"/>
  <c r="AX45" i="66"/>
  <c r="BX45" i="66"/>
  <c r="CU45" i="66" s="1"/>
  <c r="BZ45" i="66"/>
  <c r="CF45" i="66"/>
  <c r="CG45" i="66"/>
  <c r="CI45" i="66"/>
  <c r="CR45" i="66"/>
  <c r="CS45" i="66"/>
  <c r="CV45" i="66"/>
  <c r="CY45" i="66"/>
  <c r="DE45" i="66"/>
  <c r="DU45" i="66"/>
  <c r="DX45" i="66"/>
  <c r="ES45" i="66"/>
  <c r="ET45" i="66"/>
  <c r="Q46" i="66"/>
  <c r="R46" i="66" s="1"/>
  <c r="S46" i="66"/>
  <c r="AQ46" i="66"/>
  <c r="AX46" i="66"/>
  <c r="AZ46" i="66"/>
  <c r="BW46" i="66" s="1"/>
  <c r="BX46" i="66"/>
  <c r="CU46" i="66" s="1"/>
  <c r="BZ46" i="66"/>
  <c r="CF46" i="66"/>
  <c r="CG46" i="66"/>
  <c r="CI46" i="66"/>
  <c r="CR46" i="66"/>
  <c r="CS46" i="66"/>
  <c r="CV46" i="66"/>
  <c r="CY46" i="66"/>
  <c r="DE46" i="66"/>
  <c r="DU46" i="66"/>
  <c r="DV46" i="66"/>
  <c r="DX46" i="66"/>
  <c r="EO46" i="66" s="1"/>
  <c r="ES46" i="66"/>
  <c r="ET46" i="66"/>
  <c r="Q47" i="66"/>
  <c r="R47" i="66" s="1"/>
  <c r="S47" i="66"/>
  <c r="AQ47" i="66"/>
  <c r="AX47" i="66"/>
  <c r="BX47" i="66"/>
  <c r="CU47" i="66" s="1"/>
  <c r="BZ47" i="66"/>
  <c r="CV47" i="66" s="1"/>
  <c r="CF47" i="66"/>
  <c r="CG47" i="66"/>
  <c r="CI47" i="66"/>
  <c r="CR47" i="66"/>
  <c r="CS47" i="66"/>
  <c r="CY47" i="66"/>
  <c r="DE47" i="66"/>
  <c r="DU47" i="66"/>
  <c r="DX47" i="66"/>
  <c r="EO47" i="66" s="1"/>
  <c r="ES47" i="66"/>
  <c r="ET47" i="66"/>
  <c r="Q48" i="66"/>
  <c r="R48" i="66" s="1"/>
  <c r="S48" i="66"/>
  <c r="AQ48" i="66"/>
  <c r="AX48" i="66"/>
  <c r="AZ48" i="66"/>
  <c r="BX48" i="66"/>
  <c r="CU48" i="66" s="1"/>
  <c r="BZ48" i="66"/>
  <c r="CV48" i="66" s="1"/>
  <c r="CF48" i="66"/>
  <c r="CG48" i="66"/>
  <c r="CI48" i="66"/>
  <c r="CR48" i="66"/>
  <c r="CS48" i="66"/>
  <c r="CY48" i="66"/>
  <c r="DE48" i="66"/>
  <c r="DU48" i="66"/>
  <c r="DX48" i="66"/>
  <c r="EO48" i="66" s="1"/>
  <c r="ES48" i="66"/>
  <c r="ET48" i="66"/>
  <c r="Q49" i="66"/>
  <c r="S49" i="66"/>
  <c r="AQ49" i="66"/>
  <c r="AX49" i="66"/>
  <c r="BX49" i="66"/>
  <c r="CU49" i="66" s="1"/>
  <c r="BZ49" i="66"/>
  <c r="CF49" i="66"/>
  <c r="CG49" i="66"/>
  <c r="CI49" i="66"/>
  <c r="CR49" i="66"/>
  <c r="CS49" i="66"/>
  <c r="CV49" i="66"/>
  <c r="CY49" i="66"/>
  <c r="DE49" i="66"/>
  <c r="DU49" i="66"/>
  <c r="DV49" i="66"/>
  <c r="DX49" i="66"/>
  <c r="EO49" i="66" s="1"/>
  <c r="ES49" i="66"/>
  <c r="ET49" i="66"/>
  <c r="Q50" i="66"/>
  <c r="R50" i="66" s="1"/>
  <c r="S50" i="66"/>
  <c r="AQ50" i="66"/>
  <c r="AX50" i="66"/>
  <c r="AZ50" i="66"/>
  <c r="BX50" i="66"/>
  <c r="CU50" i="66" s="1"/>
  <c r="BZ50" i="66"/>
  <c r="CF50" i="66"/>
  <c r="CG50" i="66"/>
  <c r="CI50" i="66"/>
  <c r="CR50" i="66"/>
  <c r="CS50" i="66"/>
  <c r="CV50" i="66"/>
  <c r="CY50" i="66"/>
  <c r="DE50" i="66"/>
  <c r="DU50" i="66"/>
  <c r="DV50" i="66"/>
  <c r="DX50" i="66"/>
  <c r="EO50" i="66" s="1"/>
  <c r="ES50" i="66"/>
  <c r="ET50" i="66"/>
  <c r="Q51" i="66"/>
  <c r="S51" i="66"/>
  <c r="AQ51" i="66"/>
  <c r="AX51" i="66"/>
  <c r="BX51" i="66"/>
  <c r="CU51" i="66" s="1"/>
  <c r="BZ51" i="66"/>
  <c r="CV51" i="66" s="1"/>
  <c r="CF51" i="66"/>
  <c r="CG51" i="66"/>
  <c r="CI51" i="66"/>
  <c r="CR51" i="66"/>
  <c r="CS51" i="66"/>
  <c r="CY51" i="66"/>
  <c r="DE51" i="66"/>
  <c r="DU51" i="66"/>
  <c r="DV51" i="66"/>
  <c r="DX51" i="66"/>
  <c r="EO51" i="66" s="1"/>
  <c r="ES51" i="66"/>
  <c r="ET51" i="66"/>
  <c r="Q52" i="66"/>
  <c r="S52" i="66"/>
  <c r="AQ52" i="66"/>
  <c r="AX52" i="66"/>
  <c r="AZ52" i="66"/>
  <c r="AV52" i="66" s="1"/>
  <c r="BX52" i="66"/>
  <c r="CU52" i="66" s="1"/>
  <c r="BZ52" i="66"/>
  <c r="CV52" i="66" s="1"/>
  <c r="CF52" i="66"/>
  <c r="CG52" i="66"/>
  <c r="CI52" i="66"/>
  <c r="CR52" i="66"/>
  <c r="CS52" i="66"/>
  <c r="CY52" i="66"/>
  <c r="DE52" i="66"/>
  <c r="DU52" i="66"/>
  <c r="DX52" i="66"/>
  <c r="ES52" i="66"/>
  <c r="ET52" i="66"/>
  <c r="Q53" i="66"/>
  <c r="S53" i="66"/>
  <c r="AQ53" i="66"/>
  <c r="AX53" i="66"/>
  <c r="BX53" i="66"/>
  <c r="CU53" i="66" s="1"/>
  <c r="BZ53" i="66"/>
  <c r="CV53" i="66" s="1"/>
  <c r="CF53" i="66"/>
  <c r="CG53" i="66"/>
  <c r="CI53" i="66"/>
  <c r="CR53" i="66"/>
  <c r="CS53" i="66"/>
  <c r="CY53" i="66"/>
  <c r="DE53" i="66"/>
  <c r="DU53" i="66"/>
  <c r="DV53" i="66"/>
  <c r="DX53" i="66"/>
  <c r="ES53" i="66"/>
  <c r="ET53" i="66"/>
  <c r="Q54" i="66"/>
  <c r="R54" i="66" s="1"/>
  <c r="S54" i="66"/>
  <c r="AQ54" i="66"/>
  <c r="AX54" i="66"/>
  <c r="AZ54" i="66"/>
  <c r="BQ54" i="66" s="1"/>
  <c r="BX54" i="66"/>
  <c r="CU54" i="66" s="1"/>
  <c r="BZ54" i="66"/>
  <c r="CV54" i="66" s="1"/>
  <c r="CF54" i="66"/>
  <c r="CG54" i="66"/>
  <c r="CI54" i="66"/>
  <c r="CR54" i="66"/>
  <c r="CS54" i="66"/>
  <c r="CY54" i="66"/>
  <c r="DE54" i="66"/>
  <c r="DU54" i="66"/>
  <c r="DX54" i="66"/>
  <c r="ES54" i="66"/>
  <c r="ET54" i="66"/>
  <c r="Q55" i="66"/>
  <c r="R55" i="66" s="1"/>
  <c r="S55" i="66"/>
  <c r="AQ55" i="66"/>
  <c r="AX55" i="66"/>
  <c r="AZ55" i="66" s="1"/>
  <c r="BW55" i="66" s="1"/>
  <c r="BX55" i="66"/>
  <c r="CU55" i="66" s="1"/>
  <c r="BZ55" i="66"/>
  <c r="CF55" i="66"/>
  <c r="CG55" i="66"/>
  <c r="CI55" i="66"/>
  <c r="CR55" i="66"/>
  <c r="CS55" i="66"/>
  <c r="CV55" i="66"/>
  <c r="CY55" i="66"/>
  <c r="DE55" i="66"/>
  <c r="DU55" i="66"/>
  <c r="DV55" i="66"/>
  <c r="DX55" i="66"/>
  <c r="EO55" i="66" s="1"/>
  <c r="ES55" i="66"/>
  <c r="ET55" i="66"/>
  <c r="Q56" i="66"/>
  <c r="R56" i="66" s="1"/>
  <c r="S56" i="66"/>
  <c r="AQ56" i="66"/>
  <c r="AX56" i="66"/>
  <c r="AZ56" i="66"/>
  <c r="AV56" i="66" s="1"/>
  <c r="BX56" i="66"/>
  <c r="CU56" i="66" s="1"/>
  <c r="BZ56" i="66"/>
  <c r="CF56" i="66"/>
  <c r="CG56" i="66"/>
  <c r="CI56" i="66"/>
  <c r="CR56" i="66"/>
  <c r="CS56" i="66"/>
  <c r="CV56" i="66"/>
  <c r="CY56" i="66"/>
  <c r="DE56" i="66"/>
  <c r="DU56" i="66"/>
  <c r="DX56" i="66"/>
  <c r="EO56" i="66" s="1"/>
  <c r="ES56" i="66"/>
  <c r="ET56" i="66"/>
  <c r="Q57" i="66"/>
  <c r="R57" i="66" s="1"/>
  <c r="S57" i="66"/>
  <c r="AQ57" i="66"/>
  <c r="AX57" i="66"/>
  <c r="AZ57" i="66" s="1"/>
  <c r="BW57" i="66" s="1"/>
  <c r="BX57" i="66"/>
  <c r="CU57" i="66" s="1"/>
  <c r="BZ57" i="66"/>
  <c r="CF57" i="66"/>
  <c r="CG57" i="66"/>
  <c r="CI57" i="66"/>
  <c r="CR57" i="66"/>
  <c r="CS57" i="66"/>
  <c r="CV57" i="66"/>
  <c r="CY57" i="66"/>
  <c r="DE57" i="66"/>
  <c r="DU57" i="66"/>
  <c r="DX57" i="66"/>
  <c r="EO57" i="66" s="1"/>
  <c r="ES57" i="66"/>
  <c r="ET57" i="66"/>
  <c r="Q58" i="66"/>
  <c r="S58" i="66"/>
  <c r="AQ58" i="66"/>
  <c r="AX58" i="66"/>
  <c r="AZ58" i="66"/>
  <c r="BX58" i="66"/>
  <c r="CU58" i="66" s="1"/>
  <c r="BZ58" i="66"/>
  <c r="CV58" i="66" s="1"/>
  <c r="CF58" i="66"/>
  <c r="CG58" i="66"/>
  <c r="CI58" i="66"/>
  <c r="CR58" i="66"/>
  <c r="CS58" i="66"/>
  <c r="CY58" i="66"/>
  <c r="DE58" i="66"/>
  <c r="DU58" i="66"/>
  <c r="DV58" i="66"/>
  <c r="DX58" i="66"/>
  <c r="EO58" i="66" s="1"/>
  <c r="ES58" i="66"/>
  <c r="ET58" i="66"/>
  <c r="Q59" i="66"/>
  <c r="R59" i="66" s="1"/>
  <c r="S59" i="66"/>
  <c r="AQ59" i="66"/>
  <c r="AX59" i="66"/>
  <c r="BX59" i="66"/>
  <c r="CU59" i="66" s="1"/>
  <c r="BZ59" i="66"/>
  <c r="CF59" i="66"/>
  <c r="CG59" i="66"/>
  <c r="CI59" i="66"/>
  <c r="CR59" i="66"/>
  <c r="CS59" i="66"/>
  <c r="CV59" i="66"/>
  <c r="CY59" i="66"/>
  <c r="DE59" i="66"/>
  <c r="DU59" i="66"/>
  <c r="DX59" i="66"/>
  <c r="EO59" i="66" s="1"/>
  <c r="ES59" i="66"/>
  <c r="ET59" i="66"/>
  <c r="Q60" i="66"/>
  <c r="R60" i="66" s="1"/>
  <c r="S60" i="66"/>
  <c r="AQ60" i="66"/>
  <c r="AX60" i="66"/>
  <c r="AZ60" i="66"/>
  <c r="BX60" i="66"/>
  <c r="CU60" i="66" s="1"/>
  <c r="BZ60" i="66"/>
  <c r="CF60" i="66"/>
  <c r="CG60" i="66"/>
  <c r="CI60" i="66"/>
  <c r="CR60" i="66"/>
  <c r="CS60" i="66"/>
  <c r="CV60" i="66"/>
  <c r="CY60" i="66"/>
  <c r="DE60" i="66"/>
  <c r="DU60" i="66"/>
  <c r="DV60" i="66"/>
  <c r="DX60" i="66"/>
  <c r="EO60" i="66" s="1"/>
  <c r="ES60" i="66"/>
  <c r="ET60" i="66"/>
  <c r="Q61" i="66"/>
  <c r="R61" i="66" s="1"/>
  <c r="S61" i="66"/>
  <c r="AQ61" i="66"/>
  <c r="AX61" i="66"/>
  <c r="AZ61" i="66" s="1"/>
  <c r="AT61" i="66" s="1"/>
  <c r="BX61" i="66"/>
  <c r="CU61" i="66" s="1"/>
  <c r="BZ61" i="66"/>
  <c r="CF61" i="66"/>
  <c r="CG61" i="66"/>
  <c r="CI61" i="66"/>
  <c r="CR61" i="66"/>
  <c r="CS61" i="66"/>
  <c r="CV61" i="66"/>
  <c r="CY61" i="66"/>
  <c r="DE61" i="66"/>
  <c r="DU61" i="66"/>
  <c r="DV61" i="66"/>
  <c r="DX61" i="66"/>
  <c r="EO61" i="66" s="1"/>
  <c r="ES61" i="66"/>
  <c r="ET61" i="66"/>
  <c r="Q62" i="66"/>
  <c r="R62" i="66" s="1"/>
  <c r="S62" i="66"/>
  <c r="AQ62" i="66"/>
  <c r="AX62" i="66"/>
  <c r="BX62" i="66"/>
  <c r="CU62" i="66" s="1"/>
  <c r="BZ62" i="66"/>
  <c r="CF62" i="66"/>
  <c r="CG62" i="66"/>
  <c r="CI62" i="66"/>
  <c r="CR62" i="66"/>
  <c r="CS62" i="66"/>
  <c r="CV62" i="66"/>
  <c r="CY62" i="66"/>
  <c r="DE62" i="66"/>
  <c r="DU62" i="66"/>
  <c r="DV62" i="66"/>
  <c r="DX62" i="66"/>
  <c r="EO62" i="66" s="1"/>
  <c r="ES62" i="66"/>
  <c r="ET62" i="66"/>
  <c r="Q63" i="66"/>
  <c r="S63" i="66"/>
  <c r="AQ63" i="66"/>
  <c r="AX63" i="66"/>
  <c r="AZ63" i="66"/>
  <c r="BP63" i="66" s="1"/>
  <c r="BX63" i="66"/>
  <c r="CU63" i="66" s="1"/>
  <c r="BZ63" i="66"/>
  <c r="CF63" i="66"/>
  <c r="CG63" i="66"/>
  <c r="CI63" i="66"/>
  <c r="CR63" i="66"/>
  <c r="CS63" i="66"/>
  <c r="CV63" i="66"/>
  <c r="CY63" i="66"/>
  <c r="DE63" i="66"/>
  <c r="DU63" i="66"/>
  <c r="DX63" i="66"/>
  <c r="EO63" i="66" s="1"/>
  <c r="ES63" i="66"/>
  <c r="ET63" i="66"/>
  <c r="Q64" i="66"/>
  <c r="R64" i="66" s="1"/>
  <c r="S64" i="66"/>
  <c r="AQ64" i="66"/>
  <c r="AX64" i="66"/>
  <c r="AZ64" i="66" s="1"/>
  <c r="BX64" i="66"/>
  <c r="CU64" i="66" s="1"/>
  <c r="BZ64" i="66"/>
  <c r="CV64" i="66" s="1"/>
  <c r="CF64" i="66"/>
  <c r="CG64" i="66"/>
  <c r="CI64" i="66"/>
  <c r="CR64" i="66"/>
  <c r="CS64" i="66"/>
  <c r="CY64" i="66"/>
  <c r="DE64" i="66"/>
  <c r="DU64" i="66"/>
  <c r="DX64" i="66"/>
  <c r="EO64" i="66" s="1"/>
  <c r="ES64" i="66"/>
  <c r="ET64" i="66"/>
  <c r="Q65" i="66"/>
  <c r="S65" i="66"/>
  <c r="AQ65" i="66"/>
  <c r="AX65" i="66"/>
  <c r="AZ65" i="66"/>
  <c r="BP65" i="66" s="1"/>
  <c r="BX65" i="66"/>
  <c r="CU65" i="66" s="1"/>
  <c r="BZ65" i="66"/>
  <c r="CV65" i="66" s="1"/>
  <c r="CF65" i="66"/>
  <c r="CG65" i="66"/>
  <c r="CI65" i="66"/>
  <c r="CR65" i="66"/>
  <c r="CS65" i="66"/>
  <c r="CY65" i="66"/>
  <c r="DE65" i="66"/>
  <c r="DU65" i="66"/>
  <c r="DV65" i="66"/>
  <c r="DX65" i="66"/>
  <c r="ES65" i="66"/>
  <c r="ET65" i="66"/>
  <c r="Q66" i="66"/>
  <c r="R66" i="66" s="1"/>
  <c r="S66" i="66"/>
  <c r="AQ66" i="66"/>
  <c r="AX66" i="66"/>
  <c r="AZ66" i="66" s="1"/>
  <c r="AT66" i="66" s="1"/>
  <c r="BX66" i="66"/>
  <c r="CU66" i="66" s="1"/>
  <c r="BZ66" i="66"/>
  <c r="CF66" i="66"/>
  <c r="CG66" i="66"/>
  <c r="CI66" i="66"/>
  <c r="CR66" i="66"/>
  <c r="CS66" i="66"/>
  <c r="CV66" i="66"/>
  <c r="CY66" i="66"/>
  <c r="DE66" i="66"/>
  <c r="DU66" i="66"/>
  <c r="DV66" i="66"/>
  <c r="DX66" i="66"/>
  <c r="ES66" i="66"/>
  <c r="ET66" i="66"/>
  <c r="Q67" i="66"/>
  <c r="S67" i="66"/>
  <c r="AQ67" i="66"/>
  <c r="AX67" i="66"/>
  <c r="AZ67" i="66"/>
  <c r="AV67" i="66" s="1"/>
  <c r="BX67" i="66"/>
  <c r="CU67" i="66" s="1"/>
  <c r="BZ67" i="66"/>
  <c r="CF67" i="66"/>
  <c r="CG67" i="66"/>
  <c r="CI67" i="66"/>
  <c r="CR67" i="66"/>
  <c r="CS67" i="66"/>
  <c r="CV67" i="66"/>
  <c r="CY67" i="66"/>
  <c r="DE67" i="66"/>
  <c r="DU67" i="66"/>
  <c r="DX67" i="66"/>
  <c r="ES67" i="66"/>
  <c r="ET67" i="66"/>
  <c r="Q68" i="66"/>
  <c r="R68" i="66" s="1"/>
  <c r="S68" i="66"/>
  <c r="AQ68" i="66"/>
  <c r="AX68" i="66"/>
  <c r="AZ68" i="66" s="1"/>
  <c r="BX68" i="66"/>
  <c r="CU68" i="66" s="1"/>
  <c r="BZ68" i="66"/>
  <c r="CV68" i="66" s="1"/>
  <c r="CF68" i="66"/>
  <c r="CG68" i="66"/>
  <c r="CI68" i="66"/>
  <c r="CR68" i="66"/>
  <c r="CS68" i="66"/>
  <c r="CY68" i="66"/>
  <c r="DE68" i="66"/>
  <c r="DU68" i="66"/>
  <c r="DX68" i="66"/>
  <c r="ES68" i="66"/>
  <c r="ET68" i="66"/>
  <c r="Q69" i="66"/>
  <c r="R69" i="66" s="1"/>
  <c r="S69" i="66"/>
  <c r="AQ69" i="66"/>
  <c r="AX69" i="66"/>
  <c r="AZ69" i="66"/>
  <c r="BQ69" i="66" s="1"/>
  <c r="BX69" i="66"/>
  <c r="CU69" i="66" s="1"/>
  <c r="BZ69" i="66"/>
  <c r="CV69" i="66" s="1"/>
  <c r="CF69" i="66"/>
  <c r="CG69" i="66"/>
  <c r="CI69" i="66"/>
  <c r="CR69" i="66"/>
  <c r="CS69" i="66"/>
  <c r="CY69" i="66"/>
  <c r="DE69" i="66"/>
  <c r="DU69" i="66"/>
  <c r="DV69" i="66"/>
  <c r="DX69" i="66"/>
  <c r="ES69" i="66"/>
  <c r="ET69" i="66"/>
  <c r="Q70" i="66"/>
  <c r="S70" i="66"/>
  <c r="AQ70" i="66"/>
  <c r="AX70" i="66"/>
  <c r="AZ70" i="66" s="1"/>
  <c r="BQ70" i="66" s="1"/>
  <c r="BX70" i="66"/>
  <c r="CU70" i="66" s="1"/>
  <c r="BZ70" i="66"/>
  <c r="CF70" i="66"/>
  <c r="CG70" i="66"/>
  <c r="CI70" i="66"/>
  <c r="CR70" i="66"/>
  <c r="CS70" i="66"/>
  <c r="CV70" i="66"/>
  <c r="CY70" i="66"/>
  <c r="DE70" i="66"/>
  <c r="DU70" i="66"/>
  <c r="DV70" i="66"/>
  <c r="DX70" i="66"/>
  <c r="EO70" i="66" s="1"/>
  <c r="ES70" i="66"/>
  <c r="ET70" i="66"/>
  <c r="Q71" i="66"/>
  <c r="R71" i="66" s="1"/>
  <c r="S71" i="66"/>
  <c r="AQ71" i="66"/>
  <c r="AX71" i="66"/>
  <c r="AZ71" i="66"/>
  <c r="BX71" i="66"/>
  <c r="CU71" i="66" s="1"/>
  <c r="BZ71" i="66"/>
  <c r="CF71" i="66"/>
  <c r="CG71" i="66"/>
  <c r="CI71" i="66"/>
  <c r="CR71" i="66"/>
  <c r="CS71" i="66"/>
  <c r="CV71" i="66"/>
  <c r="CY71" i="66"/>
  <c r="DE71" i="66"/>
  <c r="DU71" i="66"/>
  <c r="DV71" i="66"/>
  <c r="DX71" i="66"/>
  <c r="EO71" i="66" s="1"/>
  <c r="ES71" i="66"/>
  <c r="ET71" i="66"/>
  <c r="Q72" i="66"/>
  <c r="R72" i="66" s="1"/>
  <c r="S72" i="66"/>
  <c r="AQ72" i="66"/>
  <c r="AX72" i="66"/>
  <c r="BX72" i="66"/>
  <c r="CU72" i="66" s="1"/>
  <c r="BZ72" i="66"/>
  <c r="CF72" i="66"/>
  <c r="CG72" i="66"/>
  <c r="CI72" i="66"/>
  <c r="CR72" i="66"/>
  <c r="CS72" i="66"/>
  <c r="CV72" i="66"/>
  <c r="CY72" i="66"/>
  <c r="DE72" i="66"/>
  <c r="DU72" i="66"/>
  <c r="DV72" i="66"/>
  <c r="DX72" i="66"/>
  <c r="EO72" i="66" s="1"/>
  <c r="ES72" i="66"/>
  <c r="ET72" i="66"/>
  <c r="Q73" i="66"/>
  <c r="R73" i="66" s="1"/>
  <c r="S73" i="66"/>
  <c r="AQ73" i="66"/>
  <c r="AX73" i="66"/>
  <c r="AZ73" i="66" s="1"/>
  <c r="BX73" i="66"/>
  <c r="CU73" i="66" s="1"/>
  <c r="BZ73" i="66"/>
  <c r="CF73" i="66"/>
  <c r="CG73" i="66"/>
  <c r="CI73" i="66"/>
  <c r="CR73" i="66"/>
  <c r="CS73" i="66"/>
  <c r="CV73" i="66"/>
  <c r="CY73" i="66"/>
  <c r="DE73" i="66"/>
  <c r="DU73" i="66"/>
  <c r="DX73" i="66"/>
  <c r="EO73" i="66" s="1"/>
  <c r="ES73" i="66"/>
  <c r="ET73" i="66"/>
  <c r="Q74" i="66"/>
  <c r="S74" i="66"/>
  <c r="AQ74" i="66"/>
  <c r="AX74" i="66"/>
  <c r="BX74" i="66"/>
  <c r="CU74" i="66" s="1"/>
  <c r="BZ74" i="66"/>
  <c r="CF74" i="66"/>
  <c r="CG74" i="66"/>
  <c r="CI74" i="66"/>
  <c r="CR74" i="66"/>
  <c r="CS74" i="66"/>
  <c r="CV74" i="66"/>
  <c r="CY74" i="66"/>
  <c r="DE74" i="66"/>
  <c r="DU74" i="66"/>
  <c r="DV74" i="66"/>
  <c r="DX74" i="66"/>
  <c r="EO74" i="66" s="1"/>
  <c r="ES74" i="66"/>
  <c r="ET74" i="66"/>
  <c r="Q75" i="66"/>
  <c r="R75" i="66" s="1"/>
  <c r="S75" i="66"/>
  <c r="AQ75" i="66"/>
  <c r="AX75" i="66"/>
  <c r="BX75" i="66"/>
  <c r="CU75" i="66" s="1"/>
  <c r="BZ75" i="66"/>
  <c r="CV75" i="66" s="1"/>
  <c r="CF75" i="66"/>
  <c r="CG75" i="66"/>
  <c r="CI75" i="66"/>
  <c r="CR75" i="66"/>
  <c r="CS75" i="66"/>
  <c r="CY75" i="66"/>
  <c r="DE75" i="66"/>
  <c r="DU75" i="66"/>
  <c r="DX75" i="66"/>
  <c r="EO75" i="66" s="1"/>
  <c r="ES75" i="66"/>
  <c r="ET75" i="66"/>
  <c r="Q76" i="66"/>
  <c r="R76" i="66" s="1"/>
  <c r="S76" i="66"/>
  <c r="AQ76" i="66"/>
  <c r="AX76" i="66"/>
  <c r="AZ76" i="66"/>
  <c r="AT76" i="66" s="1"/>
  <c r="BX76" i="66"/>
  <c r="CU76" i="66" s="1"/>
  <c r="BZ76" i="66"/>
  <c r="CV76" i="66" s="1"/>
  <c r="CF76" i="66"/>
  <c r="CG76" i="66"/>
  <c r="CI76" i="66"/>
  <c r="CR76" i="66"/>
  <c r="CS76" i="66"/>
  <c r="CY76" i="66"/>
  <c r="DE76" i="66"/>
  <c r="DU76" i="66"/>
  <c r="DV76" i="66"/>
  <c r="DX76" i="66"/>
  <c r="EO76" i="66" s="1"/>
  <c r="ES76" i="66"/>
  <c r="ET76" i="66"/>
  <c r="Q77" i="66"/>
  <c r="R77" i="66" s="1"/>
  <c r="S77" i="66"/>
  <c r="AQ77" i="66"/>
  <c r="AX77" i="66"/>
  <c r="BX77" i="66"/>
  <c r="CU77" i="66" s="1"/>
  <c r="BZ77" i="66"/>
  <c r="CF77" i="66"/>
  <c r="CG77" i="66"/>
  <c r="CI77" i="66"/>
  <c r="CR77" i="66"/>
  <c r="CS77" i="66"/>
  <c r="CV77" i="66"/>
  <c r="CY77" i="66"/>
  <c r="DE77" i="66"/>
  <c r="DU77" i="66"/>
  <c r="DX77" i="66"/>
  <c r="EO77" i="66" s="1"/>
  <c r="ES77" i="66"/>
  <c r="ET77" i="66"/>
  <c r="Q78" i="66"/>
  <c r="R78" i="66" s="1"/>
  <c r="S78" i="66"/>
  <c r="AQ78" i="66"/>
  <c r="AX78" i="66"/>
  <c r="AZ78" i="66"/>
  <c r="AT78" i="66" s="1"/>
  <c r="AY78" i="66" s="1"/>
  <c r="BA78" i="66" s="1"/>
  <c r="BX78" i="66"/>
  <c r="CU78" i="66" s="1"/>
  <c r="BZ78" i="66"/>
  <c r="CV78" i="66" s="1"/>
  <c r="CF78" i="66"/>
  <c r="CG78" i="66"/>
  <c r="CI78" i="66"/>
  <c r="CR78" i="66"/>
  <c r="CS78" i="66"/>
  <c r="CY78" i="66"/>
  <c r="DE78" i="66"/>
  <c r="DU78" i="66"/>
  <c r="DV78" i="66"/>
  <c r="DX78" i="66"/>
  <c r="EO78" i="66" s="1"/>
  <c r="ES78" i="66"/>
  <c r="ET78" i="66"/>
  <c r="Q79" i="66"/>
  <c r="S79" i="66"/>
  <c r="AQ79" i="66"/>
  <c r="AX79" i="66"/>
  <c r="AZ79" i="66"/>
  <c r="BP79" i="66" s="1"/>
  <c r="BX79" i="66"/>
  <c r="CU79" i="66" s="1"/>
  <c r="BZ79" i="66"/>
  <c r="CF79" i="66"/>
  <c r="CG79" i="66"/>
  <c r="CI79" i="66"/>
  <c r="CR79" i="66"/>
  <c r="CS79" i="66"/>
  <c r="CV79" i="66"/>
  <c r="CY79" i="66"/>
  <c r="DE79" i="66"/>
  <c r="DU79" i="66"/>
  <c r="DX79" i="66"/>
  <c r="ES79" i="66"/>
  <c r="ET79" i="66"/>
  <c r="Q80" i="66"/>
  <c r="R80" i="66" s="1"/>
  <c r="S80" i="66"/>
  <c r="AQ80" i="66"/>
  <c r="AX80" i="66"/>
  <c r="BX80" i="66"/>
  <c r="CU80" i="66" s="1"/>
  <c r="BZ80" i="66"/>
  <c r="CV80" i="66" s="1"/>
  <c r="CF80" i="66"/>
  <c r="CG80" i="66"/>
  <c r="CI80" i="66"/>
  <c r="CR80" i="66"/>
  <c r="CS80" i="66"/>
  <c r="CY80" i="66"/>
  <c r="DE80" i="66"/>
  <c r="DU80" i="66"/>
  <c r="DV80" i="66"/>
  <c r="DX80" i="66"/>
  <c r="EO80" i="66" s="1"/>
  <c r="ES80" i="66"/>
  <c r="ET80" i="66"/>
  <c r="Q81" i="66"/>
  <c r="R81" i="66" s="1"/>
  <c r="S81" i="66"/>
  <c r="AQ81" i="66"/>
  <c r="AX81" i="66"/>
  <c r="AZ81" i="66"/>
  <c r="BX81" i="66"/>
  <c r="CU81" i="66" s="1"/>
  <c r="BZ81" i="66"/>
  <c r="CF81" i="66"/>
  <c r="CG81" i="66"/>
  <c r="CI81" i="66"/>
  <c r="CR81" i="66"/>
  <c r="CS81" i="66"/>
  <c r="CV81" i="66"/>
  <c r="CY81" i="66"/>
  <c r="DE81" i="66"/>
  <c r="DU81" i="66"/>
  <c r="DV81" i="66" s="1"/>
  <c r="DX81" i="66"/>
  <c r="EO81" i="66" s="1"/>
  <c r="ES81" i="66"/>
  <c r="ET81" i="66"/>
  <c r="Q82" i="66"/>
  <c r="S82" i="66"/>
  <c r="AQ82" i="66"/>
  <c r="AX82" i="66"/>
  <c r="AZ82" i="66"/>
  <c r="BX82" i="66"/>
  <c r="CU82" i="66" s="1"/>
  <c r="BZ82" i="66"/>
  <c r="CV82" i="66" s="1"/>
  <c r="CF82" i="66"/>
  <c r="CG82" i="66"/>
  <c r="CI82" i="66"/>
  <c r="CR82" i="66"/>
  <c r="CS82" i="66"/>
  <c r="CY82" i="66"/>
  <c r="DE82" i="66"/>
  <c r="DU82" i="66"/>
  <c r="DV82" i="66"/>
  <c r="DX82" i="66"/>
  <c r="EO82" i="66" s="1"/>
  <c r="ES82" i="66"/>
  <c r="ET82" i="66"/>
  <c r="Q83" i="66"/>
  <c r="S83" i="66"/>
  <c r="AQ83" i="66"/>
  <c r="AX83" i="66"/>
  <c r="BX83" i="66"/>
  <c r="CU83" i="66" s="1"/>
  <c r="BZ83" i="66"/>
  <c r="CF83" i="66"/>
  <c r="CG83" i="66"/>
  <c r="CI83" i="66"/>
  <c r="CR83" i="66"/>
  <c r="CS83" i="66"/>
  <c r="CV83" i="66"/>
  <c r="CY83" i="66"/>
  <c r="DE83" i="66"/>
  <c r="DU83" i="66"/>
  <c r="DV83" i="66"/>
  <c r="DX83" i="66"/>
  <c r="EO83" i="66" s="1"/>
  <c r="ES83" i="66"/>
  <c r="ET83" i="66"/>
  <c r="Q84" i="66"/>
  <c r="R84" i="66" s="1"/>
  <c r="S84" i="66"/>
  <c r="AQ84" i="66"/>
  <c r="AX84" i="66"/>
  <c r="AZ84" i="66"/>
  <c r="BQ84" i="66" s="1"/>
  <c r="BX84" i="66"/>
  <c r="CU84" i="66" s="1"/>
  <c r="BZ84" i="66"/>
  <c r="CV84" i="66" s="1"/>
  <c r="CF84" i="66"/>
  <c r="CG84" i="66"/>
  <c r="CI84" i="66"/>
  <c r="CR84" i="66"/>
  <c r="CS84" i="66"/>
  <c r="CY84" i="66"/>
  <c r="DE84" i="66"/>
  <c r="DU84" i="66"/>
  <c r="DV84" i="66"/>
  <c r="DX84" i="66"/>
  <c r="EO84" i="66" s="1"/>
  <c r="ES84" i="66"/>
  <c r="ET84" i="66"/>
  <c r="Q85" i="66"/>
  <c r="R85" i="66" s="1"/>
  <c r="S85" i="66"/>
  <c r="AQ85" i="66"/>
  <c r="AX85" i="66"/>
  <c r="BX85" i="66"/>
  <c r="CU85" i="66" s="1"/>
  <c r="BZ85" i="66"/>
  <c r="CF85" i="66"/>
  <c r="CG85" i="66"/>
  <c r="CI85" i="66"/>
  <c r="CR85" i="66"/>
  <c r="CS85" i="66"/>
  <c r="CV85" i="66"/>
  <c r="CY85" i="66"/>
  <c r="DE85" i="66"/>
  <c r="DU85" i="66"/>
  <c r="DV85" i="66"/>
  <c r="DX85" i="66"/>
  <c r="ES85" i="66"/>
  <c r="ET85" i="66"/>
  <c r="Q86" i="66"/>
  <c r="S86" i="66"/>
  <c r="AQ86" i="66"/>
  <c r="AX86" i="66"/>
  <c r="AZ86" i="66"/>
  <c r="BX86" i="66"/>
  <c r="CU86" i="66" s="1"/>
  <c r="BZ86" i="66"/>
  <c r="CV86" i="66" s="1"/>
  <c r="CF86" i="66"/>
  <c r="CG86" i="66"/>
  <c r="CI86" i="66"/>
  <c r="CR86" i="66"/>
  <c r="CS86" i="66"/>
  <c r="CY86" i="66"/>
  <c r="DE86" i="66"/>
  <c r="DU86" i="66"/>
  <c r="DV86" i="66"/>
  <c r="DX86" i="66"/>
  <c r="EO86" i="66" s="1"/>
  <c r="ES86" i="66"/>
  <c r="ET86" i="66"/>
  <c r="Q87" i="66"/>
  <c r="R87" i="66" s="1"/>
  <c r="S87" i="66"/>
  <c r="AQ87" i="66"/>
  <c r="AX87" i="66"/>
  <c r="BX87" i="66"/>
  <c r="CU87" i="66" s="1"/>
  <c r="BZ87" i="66"/>
  <c r="CF87" i="66"/>
  <c r="CG87" i="66"/>
  <c r="CI87" i="66"/>
  <c r="CR87" i="66"/>
  <c r="CS87" i="66"/>
  <c r="CV87" i="66"/>
  <c r="CY87" i="66"/>
  <c r="DE87" i="66"/>
  <c r="DU87" i="66"/>
  <c r="DV87" i="66" s="1"/>
  <c r="DX87" i="66"/>
  <c r="EO87" i="66" s="1"/>
  <c r="ES87" i="66"/>
  <c r="ET87" i="66"/>
  <c r="Q88" i="66"/>
  <c r="R88" i="66" s="1"/>
  <c r="S88" i="66"/>
  <c r="AQ88" i="66"/>
  <c r="AX88" i="66"/>
  <c r="AZ88" i="66"/>
  <c r="AT88" i="66" s="1"/>
  <c r="BX88" i="66"/>
  <c r="CU88" i="66" s="1"/>
  <c r="BZ88" i="66"/>
  <c r="CV88" i="66" s="1"/>
  <c r="CF88" i="66"/>
  <c r="CG88" i="66"/>
  <c r="CI88" i="66"/>
  <c r="CR88" i="66"/>
  <c r="CS88" i="66"/>
  <c r="CY88" i="66"/>
  <c r="DE88" i="66"/>
  <c r="DU88" i="66"/>
  <c r="DV88" i="66"/>
  <c r="DX88" i="66"/>
  <c r="EO88" i="66" s="1"/>
  <c r="ES88" i="66"/>
  <c r="ET88" i="66"/>
  <c r="Q89" i="66"/>
  <c r="S89" i="66"/>
  <c r="AQ89" i="66"/>
  <c r="AX89" i="66"/>
  <c r="BX89" i="66"/>
  <c r="CU89" i="66" s="1"/>
  <c r="BZ89" i="66"/>
  <c r="CV89" i="66" s="1"/>
  <c r="CF89" i="66"/>
  <c r="CG89" i="66"/>
  <c r="CI89" i="66"/>
  <c r="CR89" i="66"/>
  <c r="CS89" i="66"/>
  <c r="CY89" i="66"/>
  <c r="DE89" i="66"/>
  <c r="DU89" i="66"/>
  <c r="DV89" i="66"/>
  <c r="DX89" i="66"/>
  <c r="EO89" i="66" s="1"/>
  <c r="ES89" i="66"/>
  <c r="ET89" i="66"/>
  <c r="Q90" i="66"/>
  <c r="R90" i="66" s="1"/>
  <c r="S90" i="66"/>
  <c r="AQ90" i="66"/>
  <c r="AX90" i="66"/>
  <c r="AZ90" i="66"/>
  <c r="BQ90" i="66" s="1"/>
  <c r="BX90" i="66"/>
  <c r="CU90" i="66" s="1"/>
  <c r="BZ90" i="66"/>
  <c r="CV90" i="66" s="1"/>
  <c r="CF90" i="66"/>
  <c r="CG90" i="66"/>
  <c r="CI90" i="66"/>
  <c r="CR90" i="66"/>
  <c r="CS90" i="66"/>
  <c r="CY90" i="66"/>
  <c r="DE90" i="66"/>
  <c r="DU90" i="66"/>
  <c r="DV90" i="66"/>
  <c r="DX90" i="66"/>
  <c r="ES90" i="66"/>
  <c r="ET90" i="66"/>
  <c r="Q91" i="66"/>
  <c r="R91" i="66" s="1"/>
  <c r="S91" i="66"/>
  <c r="AQ91" i="66"/>
  <c r="AX91" i="66"/>
  <c r="AZ91" i="66" s="1"/>
  <c r="AU91" i="66" s="1"/>
  <c r="BX91" i="66"/>
  <c r="CU91" i="66" s="1"/>
  <c r="BZ91" i="66"/>
  <c r="CV91" i="66" s="1"/>
  <c r="CF91" i="66"/>
  <c r="CG91" i="66"/>
  <c r="CI91" i="66"/>
  <c r="CR91" i="66"/>
  <c r="CS91" i="66"/>
  <c r="CY91" i="66"/>
  <c r="DE91" i="66"/>
  <c r="DU91" i="66"/>
  <c r="DV91" i="66"/>
  <c r="DX91" i="66"/>
  <c r="EO91" i="66" s="1"/>
  <c r="ES91" i="66"/>
  <c r="ET91" i="66"/>
  <c r="Q92" i="66"/>
  <c r="R92" i="66" s="1"/>
  <c r="S92" i="66"/>
  <c r="AQ92" i="66"/>
  <c r="AX92" i="66"/>
  <c r="AZ92" i="66"/>
  <c r="BP92" i="66" s="1"/>
  <c r="BX92" i="66"/>
  <c r="CU92" i="66" s="1"/>
  <c r="BZ92" i="66"/>
  <c r="CV92" i="66" s="1"/>
  <c r="CF92" i="66"/>
  <c r="CG92" i="66"/>
  <c r="CI92" i="66"/>
  <c r="CR92" i="66"/>
  <c r="CS92" i="66"/>
  <c r="CY92" i="66"/>
  <c r="DE92" i="66"/>
  <c r="DU92" i="66"/>
  <c r="DV92" i="66"/>
  <c r="DX92" i="66"/>
  <c r="EO92" i="66" s="1"/>
  <c r="ES92" i="66"/>
  <c r="ET92" i="66"/>
  <c r="Q93" i="66"/>
  <c r="R93" i="66" s="1"/>
  <c r="S93" i="66"/>
  <c r="AQ93" i="66"/>
  <c r="AX93" i="66"/>
  <c r="AZ93" i="66"/>
  <c r="BG93" i="66" s="1"/>
  <c r="BC93" i="66" s="1"/>
  <c r="BB93" i="66" s="1"/>
  <c r="BX93" i="66"/>
  <c r="CU93" i="66" s="1"/>
  <c r="BZ93" i="66"/>
  <c r="CV93" i="66" s="1"/>
  <c r="CF93" i="66"/>
  <c r="CG93" i="66"/>
  <c r="CI93" i="66"/>
  <c r="CR93" i="66"/>
  <c r="CS93" i="66"/>
  <c r="CY93" i="66"/>
  <c r="DE93" i="66"/>
  <c r="DU93" i="66"/>
  <c r="DV93" i="66"/>
  <c r="DX93" i="66"/>
  <c r="EO93" i="66" s="1"/>
  <c r="ES93" i="66"/>
  <c r="ET93" i="66"/>
  <c r="Q94" i="66"/>
  <c r="R94" i="66" s="1"/>
  <c r="S94" i="66"/>
  <c r="AQ94" i="66"/>
  <c r="AX94" i="66"/>
  <c r="AZ94" i="66"/>
  <c r="AT94" i="66" s="1"/>
  <c r="BX94" i="66"/>
  <c r="CU94" i="66" s="1"/>
  <c r="BZ94" i="66"/>
  <c r="CV94" i="66" s="1"/>
  <c r="CF94" i="66"/>
  <c r="CG94" i="66"/>
  <c r="CI94" i="66"/>
  <c r="CR94" i="66"/>
  <c r="CS94" i="66"/>
  <c r="CY94" i="66"/>
  <c r="DE94" i="66"/>
  <c r="DU94" i="66"/>
  <c r="DV94" i="66"/>
  <c r="DX94" i="66"/>
  <c r="ES94" i="66"/>
  <c r="ET94" i="66"/>
  <c r="Q95" i="66"/>
  <c r="R95" i="66" s="1"/>
  <c r="S95" i="66"/>
  <c r="AQ95" i="66"/>
  <c r="AX95" i="66"/>
  <c r="AZ95" i="66"/>
  <c r="AU95" i="66" s="1"/>
  <c r="BX95" i="66"/>
  <c r="CU95" i="66" s="1"/>
  <c r="BZ95" i="66"/>
  <c r="CF95" i="66"/>
  <c r="CG95" i="66"/>
  <c r="CI95" i="66"/>
  <c r="CR95" i="66"/>
  <c r="CS95" i="66"/>
  <c r="CV95" i="66"/>
  <c r="CY95" i="66"/>
  <c r="DE95" i="66"/>
  <c r="DU95" i="66"/>
  <c r="DV95" i="66"/>
  <c r="DX95" i="66"/>
  <c r="EO95" i="66" s="1"/>
  <c r="ES95" i="66"/>
  <c r="ET95" i="66"/>
  <c r="Q96" i="66"/>
  <c r="R96" i="66" s="1"/>
  <c r="S96" i="66"/>
  <c r="AQ96" i="66"/>
  <c r="AX96" i="66"/>
  <c r="AZ96" i="66"/>
  <c r="AV96" i="66" s="1"/>
  <c r="BX96" i="66"/>
  <c r="CU96" i="66" s="1"/>
  <c r="BZ96" i="66"/>
  <c r="CV96" i="66" s="1"/>
  <c r="CF96" i="66"/>
  <c r="CG96" i="66"/>
  <c r="CI96" i="66"/>
  <c r="CR96" i="66"/>
  <c r="CS96" i="66"/>
  <c r="CY96" i="66"/>
  <c r="DE96" i="66"/>
  <c r="DU96" i="66"/>
  <c r="DV96" i="66"/>
  <c r="DX96" i="66"/>
  <c r="EO96" i="66" s="1"/>
  <c r="ES96" i="66"/>
  <c r="ET96" i="66"/>
  <c r="Q97" i="66"/>
  <c r="S97" i="66"/>
  <c r="AQ97" i="66"/>
  <c r="AX97" i="66"/>
  <c r="AZ97" i="66"/>
  <c r="BP97" i="66" s="1"/>
  <c r="BX97" i="66"/>
  <c r="CU97" i="66" s="1"/>
  <c r="BZ97" i="66"/>
  <c r="CV97" i="66" s="1"/>
  <c r="CF97" i="66"/>
  <c r="CG97" i="66"/>
  <c r="CI97" i="66"/>
  <c r="CR97" i="66"/>
  <c r="CS97" i="66"/>
  <c r="CY97" i="66"/>
  <c r="DE97" i="66"/>
  <c r="DU97" i="66"/>
  <c r="DV97" i="66"/>
  <c r="DX97" i="66"/>
  <c r="EO97" i="66" s="1"/>
  <c r="ES97" i="66"/>
  <c r="ET97" i="66"/>
  <c r="Q98" i="66"/>
  <c r="R98" i="66" s="1"/>
  <c r="S98" i="66"/>
  <c r="AQ98" i="66"/>
  <c r="AX98" i="66"/>
  <c r="AZ98" i="66"/>
  <c r="BX98" i="66"/>
  <c r="CU98" i="66" s="1"/>
  <c r="BZ98" i="66"/>
  <c r="CV98" i="66" s="1"/>
  <c r="CF98" i="66"/>
  <c r="CG98" i="66"/>
  <c r="CI98" i="66"/>
  <c r="CR98" i="66"/>
  <c r="CS98" i="66"/>
  <c r="CY98" i="66"/>
  <c r="DE98" i="66"/>
  <c r="DU98" i="66"/>
  <c r="DV98" i="66"/>
  <c r="DX98" i="66"/>
  <c r="ES98" i="66"/>
  <c r="ET98" i="66"/>
  <c r="Q99" i="66"/>
  <c r="S99" i="66"/>
  <c r="AQ99" i="66"/>
  <c r="AX99" i="66"/>
  <c r="AZ99" i="66"/>
  <c r="BP99" i="66" s="1"/>
  <c r="BX99" i="66"/>
  <c r="CU99" i="66" s="1"/>
  <c r="BZ99" i="66"/>
  <c r="CV99" i="66" s="1"/>
  <c r="CF99" i="66"/>
  <c r="CG99" i="66"/>
  <c r="CI99" i="66"/>
  <c r="CR99" i="66"/>
  <c r="CS99" i="66"/>
  <c r="CY99" i="66"/>
  <c r="DE99" i="66"/>
  <c r="DU99" i="66"/>
  <c r="DV99" i="66"/>
  <c r="DX99" i="66"/>
  <c r="EO99" i="66" s="1"/>
  <c r="ES99" i="66"/>
  <c r="ET99" i="66"/>
  <c r="Q100" i="66"/>
  <c r="S100" i="66"/>
  <c r="AQ100" i="66"/>
  <c r="AX100" i="66"/>
  <c r="AZ100" i="66"/>
  <c r="BX100" i="66"/>
  <c r="CU100" i="66" s="1"/>
  <c r="BZ100" i="66"/>
  <c r="CV100" i="66" s="1"/>
  <c r="CF100" i="66"/>
  <c r="CG100" i="66"/>
  <c r="CI100" i="66"/>
  <c r="CR100" i="66"/>
  <c r="CS100" i="66"/>
  <c r="CY100" i="66"/>
  <c r="DE100" i="66"/>
  <c r="DU100" i="66"/>
  <c r="DV100" i="66" s="1"/>
  <c r="DX100" i="66"/>
  <c r="ES100" i="66"/>
  <c r="ET100" i="66"/>
  <c r="Q101" i="66"/>
  <c r="S101" i="66"/>
  <c r="AQ101" i="66"/>
  <c r="AX101" i="66"/>
  <c r="AZ101" i="66" s="1"/>
  <c r="BP101" i="66" s="1"/>
  <c r="BX101" i="66"/>
  <c r="CU101" i="66" s="1"/>
  <c r="BZ101" i="66"/>
  <c r="CF101" i="66"/>
  <c r="CG101" i="66"/>
  <c r="CI101" i="66"/>
  <c r="CR101" i="66"/>
  <c r="CS101" i="66"/>
  <c r="CV101" i="66"/>
  <c r="CY101" i="66"/>
  <c r="DE101" i="66"/>
  <c r="DU101" i="66"/>
  <c r="DV101" i="66"/>
  <c r="DX101" i="66"/>
  <c r="EO101" i="66" s="1"/>
  <c r="ES101" i="66"/>
  <c r="ET101" i="66"/>
  <c r="Q102" i="66"/>
  <c r="R102" i="66" s="1"/>
  <c r="S102" i="66"/>
  <c r="AQ102" i="66"/>
  <c r="AX102" i="66"/>
  <c r="AZ102" i="66"/>
  <c r="BP102" i="66" s="1"/>
  <c r="BX102" i="66"/>
  <c r="CU102" i="66" s="1"/>
  <c r="BZ102" i="66"/>
  <c r="CF102" i="66"/>
  <c r="CG102" i="66"/>
  <c r="CI102" i="66"/>
  <c r="CR102" i="66"/>
  <c r="CS102" i="66"/>
  <c r="CV102" i="66"/>
  <c r="CY102" i="66"/>
  <c r="DE102" i="66"/>
  <c r="DU102" i="66"/>
  <c r="DX102" i="66"/>
  <c r="EO102" i="66" s="1"/>
  <c r="ES102" i="66"/>
  <c r="ET102" i="66"/>
  <c r="Q103" i="66"/>
  <c r="R103" i="66" s="1"/>
  <c r="S103" i="66"/>
  <c r="AQ103" i="66"/>
  <c r="AX103" i="66"/>
  <c r="BX103" i="66"/>
  <c r="CU103" i="66" s="1"/>
  <c r="BZ103" i="66"/>
  <c r="CF103" i="66"/>
  <c r="CG103" i="66"/>
  <c r="CI103" i="66"/>
  <c r="CR103" i="66"/>
  <c r="CS103" i="66"/>
  <c r="CV103" i="66"/>
  <c r="CY103" i="66"/>
  <c r="DE103" i="66"/>
  <c r="DU103" i="66"/>
  <c r="DV103" i="66"/>
  <c r="DX103" i="66"/>
  <c r="EO103" i="66" s="1"/>
  <c r="ES103" i="66"/>
  <c r="ET103" i="66"/>
  <c r="Q104" i="66"/>
  <c r="R104" i="66" s="1"/>
  <c r="S104" i="66"/>
  <c r="AQ104" i="66"/>
  <c r="AX104" i="66"/>
  <c r="AZ104" i="66" s="1"/>
  <c r="BW104" i="66" s="1"/>
  <c r="BX104" i="66"/>
  <c r="CU104" i="66" s="1"/>
  <c r="BZ104" i="66"/>
  <c r="CF104" i="66"/>
  <c r="CG104" i="66"/>
  <c r="CI104" i="66"/>
  <c r="CR104" i="66"/>
  <c r="CS104" i="66"/>
  <c r="CV104" i="66"/>
  <c r="CY104" i="66"/>
  <c r="DE104" i="66"/>
  <c r="DU104" i="66"/>
  <c r="DX104" i="66"/>
  <c r="EO104" i="66" s="1"/>
  <c r="ES104" i="66"/>
  <c r="ET104" i="66"/>
  <c r="Q105" i="66"/>
  <c r="R105" i="66" s="1"/>
  <c r="S105" i="66"/>
  <c r="AQ105" i="66"/>
  <c r="AX105" i="66"/>
  <c r="BX105" i="66"/>
  <c r="CU105" i="66" s="1"/>
  <c r="BZ105" i="66"/>
  <c r="CF105" i="66"/>
  <c r="CG105" i="66"/>
  <c r="CI105" i="66"/>
  <c r="CR105" i="66"/>
  <c r="CS105" i="66"/>
  <c r="CV105" i="66"/>
  <c r="CY105" i="66"/>
  <c r="DE105" i="66"/>
  <c r="DU105" i="66"/>
  <c r="DV105" i="66"/>
  <c r="DX105" i="66"/>
  <c r="EO105" i="66" s="1"/>
  <c r="ES105" i="66"/>
  <c r="ET105" i="66"/>
  <c r="Q106" i="66"/>
  <c r="S106" i="66"/>
  <c r="AQ106" i="66"/>
  <c r="AX106" i="66"/>
  <c r="AZ106" i="66"/>
  <c r="BP106" i="66" s="1"/>
  <c r="BX106" i="66"/>
  <c r="CU106" i="66" s="1"/>
  <c r="BZ106" i="66"/>
  <c r="CF106" i="66"/>
  <c r="CG106" i="66"/>
  <c r="CI106" i="66"/>
  <c r="CR106" i="66"/>
  <c r="CS106" i="66"/>
  <c r="CV106" i="66"/>
  <c r="CY106" i="66"/>
  <c r="DE106" i="66"/>
  <c r="DU106" i="66"/>
  <c r="DV106" i="66"/>
  <c r="DX106" i="66"/>
  <c r="ES106" i="66"/>
  <c r="ET106" i="66"/>
  <c r="Q107" i="66"/>
  <c r="S107" i="66"/>
  <c r="AQ107" i="66"/>
  <c r="AX107" i="66"/>
  <c r="BX107" i="66"/>
  <c r="CU107" i="66" s="1"/>
  <c r="BZ107" i="66"/>
  <c r="CF107" i="66"/>
  <c r="CG107" i="66"/>
  <c r="CI107" i="66"/>
  <c r="CR107" i="66"/>
  <c r="CS107" i="66"/>
  <c r="CV107" i="66"/>
  <c r="CY107" i="66"/>
  <c r="DE107" i="66"/>
  <c r="DU107" i="66"/>
  <c r="DV107" i="66"/>
  <c r="DX107" i="66"/>
  <c r="EO107" i="66" s="1"/>
  <c r="ES107" i="66"/>
  <c r="ET107" i="66"/>
  <c r="Q108" i="66"/>
  <c r="R108" i="66" s="1"/>
  <c r="S108" i="66"/>
  <c r="AQ108" i="66"/>
  <c r="AX108" i="66"/>
  <c r="AZ108" i="66"/>
  <c r="BX108" i="66"/>
  <c r="CU108" i="66" s="1"/>
  <c r="BZ108" i="66"/>
  <c r="CF108" i="66"/>
  <c r="CG108" i="66"/>
  <c r="CI108" i="66"/>
  <c r="CR108" i="66"/>
  <c r="CS108" i="66"/>
  <c r="CV108" i="66"/>
  <c r="CY108" i="66"/>
  <c r="DE108" i="66"/>
  <c r="DU108" i="66"/>
  <c r="DV108" i="66"/>
  <c r="DX108" i="66"/>
  <c r="EO108" i="66" s="1"/>
  <c r="ES108" i="66"/>
  <c r="ET108" i="66"/>
  <c r="Q109" i="66"/>
  <c r="R109" i="66" s="1"/>
  <c r="S109" i="66"/>
  <c r="AQ109" i="66"/>
  <c r="AX109" i="66"/>
  <c r="BX109" i="66"/>
  <c r="CU109" i="66" s="1"/>
  <c r="BZ109" i="66"/>
  <c r="CV109" i="66" s="1"/>
  <c r="CF109" i="66"/>
  <c r="CG109" i="66"/>
  <c r="CI109" i="66"/>
  <c r="CR109" i="66"/>
  <c r="CS109" i="66"/>
  <c r="CY109" i="66"/>
  <c r="DE109" i="66"/>
  <c r="DU109" i="66"/>
  <c r="DV109" i="66"/>
  <c r="DX109" i="66"/>
  <c r="EO109" i="66" s="1"/>
  <c r="ES109" i="66"/>
  <c r="ET109" i="66"/>
  <c r="Q110" i="66"/>
  <c r="R110" i="66" s="1"/>
  <c r="S110" i="66"/>
  <c r="AQ110" i="66"/>
  <c r="AX110" i="66"/>
  <c r="BX110" i="66"/>
  <c r="CU110" i="66" s="1"/>
  <c r="BZ110" i="66"/>
  <c r="CF110" i="66"/>
  <c r="CG110" i="66"/>
  <c r="CI110" i="66"/>
  <c r="CR110" i="66"/>
  <c r="CS110" i="66"/>
  <c r="CV110" i="66"/>
  <c r="CY110" i="66"/>
  <c r="DE110" i="66"/>
  <c r="DU110" i="66"/>
  <c r="DV110" i="66"/>
  <c r="DX110" i="66"/>
  <c r="EO110" i="66" s="1"/>
  <c r="ES110" i="66"/>
  <c r="ET110" i="66"/>
  <c r="Q111" i="66"/>
  <c r="S111" i="66"/>
  <c r="AQ111" i="66"/>
  <c r="AX111" i="66"/>
  <c r="BX111" i="66"/>
  <c r="CU111" i="66" s="1"/>
  <c r="BZ111" i="66"/>
  <c r="CV111" i="66" s="1"/>
  <c r="CF111" i="66"/>
  <c r="CG111" i="66"/>
  <c r="CI111" i="66"/>
  <c r="CR111" i="66"/>
  <c r="CS111" i="66"/>
  <c r="CY111" i="66"/>
  <c r="DE111" i="66"/>
  <c r="DU111" i="66"/>
  <c r="DV111" i="66"/>
  <c r="DX111" i="66"/>
  <c r="EO111" i="66" s="1"/>
  <c r="ES111" i="66"/>
  <c r="ET111" i="66"/>
  <c r="Q112" i="66"/>
  <c r="R112" i="66" s="1"/>
  <c r="S112" i="66"/>
  <c r="AQ112" i="66"/>
  <c r="AX112" i="66"/>
  <c r="AZ112" i="66" s="1"/>
  <c r="BX112" i="66"/>
  <c r="CU112" i="66" s="1"/>
  <c r="BZ112" i="66"/>
  <c r="CF112" i="66"/>
  <c r="CG112" i="66"/>
  <c r="CI112" i="66"/>
  <c r="CR112" i="66"/>
  <c r="CS112" i="66"/>
  <c r="CV112" i="66"/>
  <c r="CY112" i="66"/>
  <c r="DE112" i="66"/>
  <c r="DU112" i="66"/>
  <c r="DV112" i="66"/>
  <c r="DX112" i="66"/>
  <c r="EO112" i="66" s="1"/>
  <c r="ES112" i="66"/>
  <c r="ET112" i="66"/>
  <c r="Q113" i="66"/>
  <c r="R113" i="66" s="1"/>
  <c r="S113" i="66"/>
  <c r="AQ113" i="66"/>
  <c r="AX113" i="66"/>
  <c r="BX113" i="66"/>
  <c r="CU113" i="66" s="1"/>
  <c r="BZ113" i="66"/>
  <c r="CF113" i="66"/>
  <c r="CG113" i="66"/>
  <c r="CI113" i="66"/>
  <c r="CR113" i="66"/>
  <c r="CS113" i="66"/>
  <c r="CV113" i="66"/>
  <c r="CY113" i="66"/>
  <c r="DE113" i="66"/>
  <c r="DU113" i="66"/>
  <c r="DV113" i="66"/>
  <c r="DX113" i="66"/>
  <c r="EO113" i="66" s="1"/>
  <c r="ES113" i="66"/>
  <c r="ET113" i="66"/>
  <c r="Q114" i="66"/>
  <c r="S114" i="66"/>
  <c r="AQ114" i="66"/>
  <c r="AX114" i="66"/>
  <c r="BX114" i="66"/>
  <c r="CU114" i="66" s="1"/>
  <c r="BZ114" i="66"/>
  <c r="CF114" i="66"/>
  <c r="CG114" i="66"/>
  <c r="CI114" i="66"/>
  <c r="CR114" i="66"/>
  <c r="CS114" i="66"/>
  <c r="CV114" i="66"/>
  <c r="CY114" i="66"/>
  <c r="DE114" i="66"/>
  <c r="DU114" i="66"/>
  <c r="DX114" i="66"/>
  <c r="EO114" i="66" s="1"/>
  <c r="ES114" i="66"/>
  <c r="ET114" i="66"/>
  <c r="Q115" i="66"/>
  <c r="R115" i="66" s="1"/>
  <c r="S115" i="66"/>
  <c r="AQ115" i="66"/>
  <c r="AX115" i="66"/>
  <c r="BX115" i="66"/>
  <c r="CU115" i="66" s="1"/>
  <c r="BZ115" i="66"/>
  <c r="CF115" i="66"/>
  <c r="CG115" i="66"/>
  <c r="CI115" i="66"/>
  <c r="CR115" i="66"/>
  <c r="CS115" i="66"/>
  <c r="CV115" i="66"/>
  <c r="CY115" i="66"/>
  <c r="DE115" i="66"/>
  <c r="DU115" i="66"/>
  <c r="DV115" i="66"/>
  <c r="DX115" i="66"/>
  <c r="EO115" i="66" s="1"/>
  <c r="ES115" i="66"/>
  <c r="ET115" i="66"/>
  <c r="Q116" i="66"/>
  <c r="R116" i="66" s="1"/>
  <c r="S116" i="66"/>
  <c r="AQ116" i="66"/>
  <c r="AX116" i="66"/>
  <c r="AZ116" i="66" s="1"/>
  <c r="AT116" i="66" s="1"/>
  <c r="AY116" i="66" s="1"/>
  <c r="BA116" i="66" s="1"/>
  <c r="CH116" i="66" s="1"/>
  <c r="BX116" i="66"/>
  <c r="CU116" i="66" s="1"/>
  <c r="BZ116" i="66"/>
  <c r="CF116" i="66"/>
  <c r="CG116" i="66"/>
  <c r="CI116" i="66"/>
  <c r="CR116" i="66"/>
  <c r="CS116" i="66"/>
  <c r="CV116" i="66"/>
  <c r="CY116" i="66"/>
  <c r="DE116" i="66"/>
  <c r="DU116" i="66"/>
  <c r="DX116" i="66"/>
  <c r="EO116" i="66" s="1"/>
  <c r="ES116" i="66"/>
  <c r="ET116" i="66"/>
  <c r="Q117" i="66"/>
  <c r="R117" i="66" s="1"/>
  <c r="S117" i="66"/>
  <c r="AQ117" i="66"/>
  <c r="AX117" i="66"/>
  <c r="BX117" i="66"/>
  <c r="CU117" i="66" s="1"/>
  <c r="BZ117" i="66"/>
  <c r="CF117" i="66"/>
  <c r="CG117" i="66"/>
  <c r="CI117" i="66"/>
  <c r="CR117" i="66"/>
  <c r="CS117" i="66"/>
  <c r="CV117" i="66"/>
  <c r="CY117" i="66"/>
  <c r="DE117" i="66"/>
  <c r="DU117" i="66"/>
  <c r="DV117" i="66"/>
  <c r="DX117" i="66"/>
  <c r="EO117" i="66" s="1"/>
  <c r="ES117" i="66"/>
  <c r="ET117" i="66"/>
  <c r="Q118" i="66"/>
  <c r="S118" i="66"/>
  <c r="AQ118" i="66"/>
  <c r="AX118" i="66"/>
  <c r="AZ118" i="66"/>
  <c r="BX118" i="66"/>
  <c r="CU118" i="66" s="1"/>
  <c r="BZ118" i="66"/>
  <c r="CF118" i="66"/>
  <c r="CG118" i="66"/>
  <c r="CI118" i="66"/>
  <c r="CR118" i="66"/>
  <c r="CS118" i="66"/>
  <c r="CV118" i="66"/>
  <c r="CY118" i="66"/>
  <c r="DE118" i="66"/>
  <c r="DU118" i="66"/>
  <c r="DV118" i="66"/>
  <c r="DX118" i="66"/>
  <c r="ES118" i="66"/>
  <c r="ET118" i="66"/>
  <c r="Q119" i="66"/>
  <c r="R119" i="66" s="1"/>
  <c r="S119" i="66"/>
  <c r="AQ119" i="66"/>
  <c r="AX119" i="66"/>
  <c r="BX119" i="66"/>
  <c r="CU119" i="66" s="1"/>
  <c r="BZ119" i="66"/>
  <c r="CF119" i="66"/>
  <c r="CG119" i="66"/>
  <c r="CI119" i="66"/>
  <c r="CR119" i="66"/>
  <c r="CS119" i="66"/>
  <c r="CV119" i="66"/>
  <c r="CY119" i="66"/>
  <c r="DE119" i="66"/>
  <c r="DU119" i="66"/>
  <c r="DV119" i="66"/>
  <c r="DX119" i="66"/>
  <c r="EO119" i="66" s="1"/>
  <c r="ES119" i="66"/>
  <c r="ET119" i="66"/>
  <c r="Q120" i="66"/>
  <c r="R120" i="66" s="1"/>
  <c r="S120" i="66"/>
  <c r="AQ120" i="66"/>
  <c r="AX120" i="66"/>
  <c r="AZ120" i="66" s="1"/>
  <c r="BP120" i="66" s="1"/>
  <c r="BX120" i="66"/>
  <c r="CU120" i="66" s="1"/>
  <c r="BZ120" i="66"/>
  <c r="CF120" i="66"/>
  <c r="CG120" i="66"/>
  <c r="CI120" i="66"/>
  <c r="CR120" i="66"/>
  <c r="CS120" i="66"/>
  <c r="CV120" i="66"/>
  <c r="CY120" i="66"/>
  <c r="DE120" i="66"/>
  <c r="DU120" i="66"/>
  <c r="DV120" i="66"/>
  <c r="DX120" i="66"/>
  <c r="EO120" i="66" s="1"/>
  <c r="ES120" i="66"/>
  <c r="ET120" i="66"/>
  <c r="Q121" i="66"/>
  <c r="R121" i="66" s="1"/>
  <c r="S121" i="66"/>
  <c r="AQ121" i="66"/>
  <c r="AX121" i="66"/>
  <c r="BX121" i="66"/>
  <c r="CU121" i="66" s="1"/>
  <c r="BZ121" i="66"/>
  <c r="CV121" i="66" s="1"/>
  <c r="CF121" i="66"/>
  <c r="CG121" i="66"/>
  <c r="CI121" i="66"/>
  <c r="CR121" i="66"/>
  <c r="CS121" i="66"/>
  <c r="CY121" i="66"/>
  <c r="DE121" i="66"/>
  <c r="DU121" i="66"/>
  <c r="DV121" i="66"/>
  <c r="DX121" i="66"/>
  <c r="EO121" i="66" s="1"/>
  <c r="ES121" i="66"/>
  <c r="ET121" i="66"/>
  <c r="Q122" i="66"/>
  <c r="R122" i="66" s="1"/>
  <c r="S122" i="66"/>
  <c r="AQ122" i="66"/>
  <c r="AX122" i="66"/>
  <c r="BX122" i="66"/>
  <c r="CU122" i="66" s="1"/>
  <c r="BZ122" i="66"/>
  <c r="CF122" i="66"/>
  <c r="CG122" i="66"/>
  <c r="CI122" i="66"/>
  <c r="CR122" i="66"/>
  <c r="CS122" i="66"/>
  <c r="CV122" i="66"/>
  <c r="CY122" i="66"/>
  <c r="DE122" i="66"/>
  <c r="DU122" i="66"/>
  <c r="DV122" i="66"/>
  <c r="DX122" i="66"/>
  <c r="EO122" i="66" s="1"/>
  <c r="ES122" i="66"/>
  <c r="ET122" i="66"/>
  <c r="Q123" i="66"/>
  <c r="S123" i="66"/>
  <c r="AQ123" i="66"/>
  <c r="AX123" i="66"/>
  <c r="BX123" i="66"/>
  <c r="CU123" i="66" s="1"/>
  <c r="BZ123" i="66"/>
  <c r="CV123" i="66" s="1"/>
  <c r="CF123" i="66"/>
  <c r="CG123" i="66"/>
  <c r="CI123" i="66"/>
  <c r="CR123" i="66"/>
  <c r="CS123" i="66"/>
  <c r="CY123" i="66"/>
  <c r="DE123" i="66"/>
  <c r="DU123" i="66"/>
  <c r="DV123" i="66"/>
  <c r="DX123" i="66"/>
  <c r="EO123" i="66" s="1"/>
  <c r="ES123" i="66"/>
  <c r="ET123" i="66"/>
  <c r="Q124" i="66"/>
  <c r="R124" i="66" s="1"/>
  <c r="S124" i="66"/>
  <c r="AQ124" i="66"/>
  <c r="AX124" i="66"/>
  <c r="AZ124" i="66" s="1"/>
  <c r="AV124" i="66" s="1"/>
  <c r="BX124" i="66"/>
  <c r="CU124" i="66" s="1"/>
  <c r="BZ124" i="66"/>
  <c r="CF124" i="66"/>
  <c r="CG124" i="66"/>
  <c r="CI124" i="66"/>
  <c r="CR124" i="66"/>
  <c r="CS124" i="66"/>
  <c r="CV124" i="66"/>
  <c r="CY124" i="66"/>
  <c r="DE124" i="66"/>
  <c r="DU124" i="66"/>
  <c r="DV124" i="66"/>
  <c r="DX124" i="66"/>
  <c r="ES124" i="66"/>
  <c r="ET124" i="66"/>
  <c r="Q125" i="66"/>
  <c r="R125" i="66" s="1"/>
  <c r="S125" i="66"/>
  <c r="AQ125" i="66"/>
  <c r="AX125" i="66"/>
  <c r="BX125" i="66"/>
  <c r="CU125" i="66" s="1"/>
  <c r="BZ125" i="66"/>
  <c r="CF125" i="66"/>
  <c r="CG125" i="66"/>
  <c r="CI125" i="66"/>
  <c r="CR125" i="66"/>
  <c r="CS125" i="66"/>
  <c r="CV125" i="66"/>
  <c r="CY125" i="66"/>
  <c r="DE125" i="66"/>
  <c r="DU125" i="66"/>
  <c r="DV125" i="66"/>
  <c r="DX125" i="66"/>
  <c r="EO125" i="66" s="1"/>
  <c r="ES125" i="66"/>
  <c r="ET125" i="66"/>
  <c r="Q126" i="66"/>
  <c r="R126" i="66" s="1"/>
  <c r="S126" i="66"/>
  <c r="AQ126" i="66"/>
  <c r="AX126" i="66"/>
  <c r="BX126" i="66"/>
  <c r="CU126" i="66" s="1"/>
  <c r="BZ126" i="66"/>
  <c r="CF126" i="66"/>
  <c r="CG126" i="66"/>
  <c r="CI126" i="66"/>
  <c r="CR126" i="66"/>
  <c r="CS126" i="66"/>
  <c r="CV126" i="66"/>
  <c r="CY126" i="66"/>
  <c r="DE126" i="66"/>
  <c r="DU126" i="66"/>
  <c r="DX126" i="66"/>
  <c r="EO126" i="66" s="1"/>
  <c r="ES126" i="66"/>
  <c r="ET126" i="66"/>
  <c r="Q127" i="66"/>
  <c r="S127" i="66"/>
  <c r="AQ127" i="66"/>
  <c r="AX127" i="66"/>
  <c r="BX127" i="66"/>
  <c r="CU127" i="66" s="1"/>
  <c r="BZ127" i="66"/>
  <c r="CV127" i="66" s="1"/>
  <c r="CF127" i="66"/>
  <c r="CG127" i="66"/>
  <c r="CI127" i="66"/>
  <c r="CR127" i="66"/>
  <c r="CS127" i="66"/>
  <c r="CY127" i="66"/>
  <c r="DE127" i="66"/>
  <c r="DU127" i="66"/>
  <c r="DV127" i="66"/>
  <c r="DX127" i="66"/>
  <c r="EO127" i="66" s="1"/>
  <c r="ES127" i="66"/>
  <c r="ET127" i="66"/>
  <c r="Q128" i="66"/>
  <c r="R128" i="66" s="1"/>
  <c r="S128" i="66"/>
  <c r="AQ128" i="66"/>
  <c r="AX128" i="66"/>
  <c r="AZ128" i="66" s="1"/>
  <c r="BP128" i="66" s="1"/>
  <c r="BX128" i="66"/>
  <c r="CU128" i="66" s="1"/>
  <c r="BZ128" i="66"/>
  <c r="CF128" i="66"/>
  <c r="CG128" i="66"/>
  <c r="CI128" i="66"/>
  <c r="CR128" i="66"/>
  <c r="CS128" i="66"/>
  <c r="CV128" i="66"/>
  <c r="CY128" i="66"/>
  <c r="DE128" i="66"/>
  <c r="DU128" i="66"/>
  <c r="DX128" i="66"/>
  <c r="EO128" i="66" s="1"/>
  <c r="ES128" i="66"/>
  <c r="ET128" i="66"/>
  <c r="Q129" i="66"/>
  <c r="R129" i="66" s="1"/>
  <c r="S129" i="66"/>
  <c r="AQ129" i="66"/>
  <c r="AX129" i="66"/>
  <c r="BX129" i="66"/>
  <c r="CU129" i="66" s="1"/>
  <c r="BZ129" i="66"/>
  <c r="CF129" i="66"/>
  <c r="CG129" i="66"/>
  <c r="CI129" i="66"/>
  <c r="CR129" i="66"/>
  <c r="CS129" i="66"/>
  <c r="CV129" i="66"/>
  <c r="CY129" i="66"/>
  <c r="DE129" i="66"/>
  <c r="DU129" i="66"/>
  <c r="DV129" i="66"/>
  <c r="DX129" i="66"/>
  <c r="EO129" i="66" s="1"/>
  <c r="ES129" i="66"/>
  <c r="ET129" i="66"/>
  <c r="Q130" i="66"/>
  <c r="R130" i="66" s="1"/>
  <c r="S130" i="66"/>
  <c r="AQ130" i="66"/>
  <c r="AX130" i="66"/>
  <c r="AZ130" i="66"/>
  <c r="AV130" i="66" s="1"/>
  <c r="BX130" i="66"/>
  <c r="CU130" i="66" s="1"/>
  <c r="BZ130" i="66"/>
  <c r="CV130" i="66" s="1"/>
  <c r="CF130" i="66"/>
  <c r="CG130" i="66"/>
  <c r="CI130" i="66"/>
  <c r="CR130" i="66"/>
  <c r="CS130" i="66"/>
  <c r="CY130" i="66"/>
  <c r="DE130" i="66"/>
  <c r="DU130" i="66"/>
  <c r="DV130" i="66"/>
  <c r="DX130" i="66"/>
  <c r="ES130" i="66"/>
  <c r="ET130" i="66"/>
  <c r="Q131" i="66"/>
  <c r="S131" i="66"/>
  <c r="AQ131" i="66"/>
  <c r="AX131" i="66"/>
  <c r="AZ131" i="66" s="1"/>
  <c r="BP131" i="66" s="1"/>
  <c r="BX131" i="66"/>
  <c r="CU131" i="66" s="1"/>
  <c r="BZ131" i="66"/>
  <c r="CF131" i="66"/>
  <c r="CG131" i="66"/>
  <c r="CI131" i="66"/>
  <c r="CR131" i="66"/>
  <c r="CS131" i="66"/>
  <c r="CV131" i="66"/>
  <c r="CY131" i="66"/>
  <c r="DE131" i="66"/>
  <c r="DU131" i="66"/>
  <c r="DV131" i="66"/>
  <c r="DX131" i="66"/>
  <c r="ES131" i="66"/>
  <c r="ET131" i="66"/>
  <c r="Q132" i="66"/>
  <c r="R132" i="66" s="1"/>
  <c r="S132" i="66"/>
  <c r="AQ132" i="66"/>
  <c r="AX132" i="66"/>
  <c r="BX132" i="66"/>
  <c r="CU132" i="66" s="1"/>
  <c r="BZ132" i="66"/>
  <c r="CV132" i="66" s="1"/>
  <c r="CF132" i="66"/>
  <c r="CG132" i="66"/>
  <c r="CI132" i="66"/>
  <c r="CR132" i="66"/>
  <c r="CS132" i="66"/>
  <c r="CY132" i="66"/>
  <c r="DE132" i="66"/>
  <c r="DU132" i="66"/>
  <c r="DX132" i="66"/>
  <c r="EO132" i="66" s="1"/>
  <c r="ES132" i="66"/>
  <c r="ET132" i="66"/>
  <c r="Q133" i="66"/>
  <c r="S133" i="66"/>
  <c r="AQ133" i="66"/>
  <c r="AX133" i="66"/>
  <c r="AZ133" i="66"/>
  <c r="AV133" i="66" s="1"/>
  <c r="BX133" i="66"/>
  <c r="CU133" i="66" s="1"/>
  <c r="BZ133" i="66"/>
  <c r="CF133" i="66"/>
  <c r="CG133" i="66"/>
  <c r="CI133" i="66"/>
  <c r="CR133" i="66"/>
  <c r="CS133" i="66"/>
  <c r="CV133" i="66"/>
  <c r="CY133" i="66"/>
  <c r="DE133" i="66"/>
  <c r="DU133" i="66"/>
  <c r="DX133" i="66"/>
  <c r="EO133" i="66" s="1"/>
  <c r="ES133" i="66"/>
  <c r="ET133" i="66"/>
  <c r="Q134" i="66"/>
  <c r="R134" i="66" s="1"/>
  <c r="S134" i="66"/>
  <c r="AQ134" i="66"/>
  <c r="AX134" i="66"/>
  <c r="BX134" i="66"/>
  <c r="CU134" i="66" s="1"/>
  <c r="BZ134" i="66"/>
  <c r="CF134" i="66"/>
  <c r="CG134" i="66"/>
  <c r="CI134" i="66"/>
  <c r="CR134" i="66"/>
  <c r="CS134" i="66"/>
  <c r="CV134" i="66"/>
  <c r="CY134" i="66"/>
  <c r="DE134" i="66"/>
  <c r="DU134" i="66"/>
  <c r="DX134" i="66"/>
  <c r="ES134" i="66"/>
  <c r="ET134" i="66"/>
  <c r="Q135" i="66"/>
  <c r="R135" i="66" s="1"/>
  <c r="S135" i="66"/>
  <c r="AQ135" i="66"/>
  <c r="AX135" i="66"/>
  <c r="BX135" i="66"/>
  <c r="CU135" i="66" s="1"/>
  <c r="BZ135" i="66"/>
  <c r="CV135" i="66" s="1"/>
  <c r="CF135" i="66"/>
  <c r="CG135" i="66"/>
  <c r="CI135" i="66"/>
  <c r="CR135" i="66"/>
  <c r="CS135" i="66"/>
  <c r="CY135" i="66"/>
  <c r="DE135" i="66"/>
  <c r="DU135" i="66"/>
  <c r="DV135" i="66"/>
  <c r="DX135" i="66"/>
  <c r="EO135" i="66" s="1"/>
  <c r="ES135" i="66"/>
  <c r="ET135" i="66"/>
  <c r="Q136" i="66"/>
  <c r="R136" i="66" s="1"/>
  <c r="S136" i="66"/>
  <c r="AQ136" i="66"/>
  <c r="AX136" i="66"/>
  <c r="BX136" i="66"/>
  <c r="CU136" i="66" s="1"/>
  <c r="BZ136" i="66"/>
  <c r="CF136" i="66"/>
  <c r="CG136" i="66"/>
  <c r="CI136" i="66"/>
  <c r="CR136" i="66"/>
  <c r="CS136" i="66"/>
  <c r="CV136" i="66"/>
  <c r="CY136" i="66"/>
  <c r="DE136" i="66"/>
  <c r="DU136" i="66"/>
  <c r="DV136" i="66" s="1"/>
  <c r="DX136" i="66"/>
  <c r="ES136" i="66"/>
  <c r="ET136" i="66"/>
  <c r="Q137" i="66"/>
  <c r="R137" i="66" s="1"/>
  <c r="S137" i="66"/>
  <c r="AQ137" i="66"/>
  <c r="AX137" i="66"/>
  <c r="AZ137" i="66" s="1"/>
  <c r="BP137" i="66" s="1"/>
  <c r="BX137" i="66"/>
  <c r="CU137" i="66" s="1"/>
  <c r="BZ137" i="66"/>
  <c r="CV137" i="66" s="1"/>
  <c r="CF137" i="66"/>
  <c r="CG137" i="66"/>
  <c r="CI137" i="66"/>
  <c r="CR137" i="66"/>
  <c r="CS137" i="66"/>
  <c r="CY137" i="66"/>
  <c r="DE137" i="66"/>
  <c r="DU137" i="66"/>
  <c r="DV137" i="66" s="1"/>
  <c r="DX137" i="66"/>
  <c r="EO137" i="66" s="1"/>
  <c r="ES137" i="66"/>
  <c r="ET137" i="66"/>
  <c r="Q138" i="66"/>
  <c r="R138" i="66" s="1"/>
  <c r="S138" i="66"/>
  <c r="AQ138" i="66"/>
  <c r="AX138" i="66"/>
  <c r="AZ138" i="66" s="1"/>
  <c r="AU138" i="66" s="1"/>
  <c r="BX138" i="66"/>
  <c r="CU138" i="66" s="1"/>
  <c r="BZ138" i="66"/>
  <c r="CV138" i="66" s="1"/>
  <c r="CF138" i="66"/>
  <c r="CG138" i="66"/>
  <c r="CI138" i="66"/>
  <c r="CR138" i="66"/>
  <c r="CS138" i="66"/>
  <c r="CY138" i="66"/>
  <c r="DE138" i="66"/>
  <c r="DU138" i="66"/>
  <c r="DV138" i="66" s="1"/>
  <c r="DX138" i="66"/>
  <c r="EO138" i="66" s="1"/>
  <c r="ES138" i="66"/>
  <c r="ET138" i="66"/>
  <c r="Q139" i="66"/>
  <c r="R139" i="66" s="1"/>
  <c r="S139" i="66"/>
  <c r="AQ139" i="66"/>
  <c r="AX139" i="66"/>
  <c r="AZ139" i="66" s="1"/>
  <c r="BX139" i="66"/>
  <c r="CU139" i="66" s="1"/>
  <c r="BZ139" i="66"/>
  <c r="CV139" i="66" s="1"/>
  <c r="CF139" i="66"/>
  <c r="CG139" i="66"/>
  <c r="CI139" i="66"/>
  <c r="CR139" i="66"/>
  <c r="CS139" i="66"/>
  <c r="CY139" i="66"/>
  <c r="DE139" i="66"/>
  <c r="DU139" i="66"/>
  <c r="DV139" i="66" s="1"/>
  <c r="DX139" i="66"/>
  <c r="EO139" i="66" s="1"/>
  <c r="ES139" i="66"/>
  <c r="ET139" i="66"/>
  <c r="Q140" i="66"/>
  <c r="R140" i="66" s="1"/>
  <c r="S140" i="66"/>
  <c r="AQ140" i="66"/>
  <c r="AX140" i="66"/>
  <c r="BX140" i="66"/>
  <c r="CU140" i="66" s="1"/>
  <c r="BZ140" i="66"/>
  <c r="CF140" i="66"/>
  <c r="CG140" i="66"/>
  <c r="CI140" i="66"/>
  <c r="CR140" i="66"/>
  <c r="CS140" i="66"/>
  <c r="CV140" i="66"/>
  <c r="CY140" i="66"/>
  <c r="DE140" i="66"/>
  <c r="DU140" i="66"/>
  <c r="DX140" i="66"/>
  <c r="EO140" i="66" s="1"/>
  <c r="ES140" i="66"/>
  <c r="ET140" i="66"/>
  <c r="Q141" i="66"/>
  <c r="R141" i="66" s="1"/>
  <c r="S141" i="66"/>
  <c r="AQ141" i="66"/>
  <c r="AX141" i="66"/>
  <c r="AZ141" i="66" s="1"/>
  <c r="BX141" i="66"/>
  <c r="CU141" i="66" s="1"/>
  <c r="BZ141" i="66"/>
  <c r="CF141" i="66"/>
  <c r="CG141" i="66"/>
  <c r="CI141" i="66"/>
  <c r="CR141" i="66"/>
  <c r="CS141" i="66"/>
  <c r="CV141" i="66"/>
  <c r="CY141" i="66"/>
  <c r="DE141" i="66"/>
  <c r="DU141" i="66"/>
  <c r="DX141" i="66"/>
  <c r="EO141" i="66" s="1"/>
  <c r="ES141" i="66"/>
  <c r="ET141" i="66"/>
  <c r="Q142" i="66"/>
  <c r="R142" i="66" s="1"/>
  <c r="S142" i="66"/>
  <c r="AQ142" i="66"/>
  <c r="AX142" i="66"/>
  <c r="BX142" i="66"/>
  <c r="CU142" i="66" s="1"/>
  <c r="BZ142" i="66"/>
  <c r="CV142" i="66" s="1"/>
  <c r="CF142" i="66"/>
  <c r="CG142" i="66"/>
  <c r="CI142" i="66"/>
  <c r="CR142" i="66"/>
  <c r="CS142" i="66"/>
  <c r="CY142" i="66"/>
  <c r="DE142" i="66"/>
  <c r="DU142" i="66"/>
  <c r="DX142" i="66"/>
  <c r="ES142" i="66"/>
  <c r="ET142" i="66"/>
  <c r="Q143" i="66"/>
  <c r="R143" i="66" s="1"/>
  <c r="S143" i="66"/>
  <c r="AQ143" i="66"/>
  <c r="AX143" i="66"/>
  <c r="AZ143" i="66" s="1"/>
  <c r="AT143" i="66" s="1"/>
  <c r="AY143" i="66" s="1"/>
  <c r="BA143" i="66" s="1"/>
  <c r="BX143" i="66"/>
  <c r="CU143" i="66" s="1"/>
  <c r="BZ143" i="66"/>
  <c r="CV143" i="66" s="1"/>
  <c r="CF143" i="66"/>
  <c r="CG143" i="66"/>
  <c r="CI143" i="66"/>
  <c r="CR143" i="66"/>
  <c r="CS143" i="66"/>
  <c r="CY143" i="66"/>
  <c r="DE143" i="66"/>
  <c r="DU143" i="66"/>
  <c r="DX143" i="66"/>
  <c r="EO143" i="66" s="1"/>
  <c r="ES143" i="66"/>
  <c r="ET143" i="66"/>
  <c r="Q144" i="66"/>
  <c r="R144" i="66" s="1"/>
  <c r="S144" i="66"/>
  <c r="AQ144" i="66"/>
  <c r="AX144" i="66"/>
  <c r="AZ144" i="66" s="1"/>
  <c r="BX144" i="66"/>
  <c r="CU144" i="66" s="1"/>
  <c r="BZ144" i="66"/>
  <c r="CV144" i="66" s="1"/>
  <c r="CF144" i="66"/>
  <c r="CG144" i="66"/>
  <c r="CI144" i="66"/>
  <c r="CR144" i="66"/>
  <c r="CS144" i="66"/>
  <c r="CY144" i="66"/>
  <c r="DE144" i="66"/>
  <c r="DU144" i="66"/>
  <c r="DV144" i="66" s="1"/>
  <c r="DX144" i="66"/>
  <c r="ES144" i="66"/>
  <c r="ET144" i="66"/>
  <c r="Q145" i="66"/>
  <c r="S145" i="66"/>
  <c r="AQ145" i="66"/>
  <c r="AX145" i="66"/>
  <c r="AZ145" i="66"/>
  <c r="BP145" i="66" s="1"/>
  <c r="BX145" i="66"/>
  <c r="CU145" i="66" s="1"/>
  <c r="BZ145" i="66"/>
  <c r="CV145" i="66" s="1"/>
  <c r="CF145" i="66"/>
  <c r="CG145" i="66"/>
  <c r="CI145" i="66"/>
  <c r="CR145" i="66"/>
  <c r="CS145" i="66"/>
  <c r="CY145" i="66"/>
  <c r="DE145" i="66"/>
  <c r="DU145" i="66"/>
  <c r="DV145" i="66"/>
  <c r="DX145" i="66"/>
  <c r="ES145" i="66"/>
  <c r="ET145" i="66"/>
  <c r="Q146" i="66"/>
  <c r="S146" i="66"/>
  <c r="AQ146" i="66"/>
  <c r="AX146" i="66"/>
  <c r="AZ146" i="66" s="1"/>
  <c r="BQ146" i="66" s="1"/>
  <c r="BX146" i="66"/>
  <c r="CU146" i="66" s="1"/>
  <c r="BZ146" i="66"/>
  <c r="CF146" i="66"/>
  <c r="CG146" i="66"/>
  <c r="CI146" i="66"/>
  <c r="CR146" i="66"/>
  <c r="CS146" i="66"/>
  <c r="CV146" i="66"/>
  <c r="CY146" i="66"/>
  <c r="DE146" i="66"/>
  <c r="DU146" i="66"/>
  <c r="DX146" i="66"/>
  <c r="EO146" i="66" s="1"/>
  <c r="ES146" i="66"/>
  <c r="ET146" i="66"/>
  <c r="Q147" i="66"/>
  <c r="S147" i="66"/>
  <c r="AQ147" i="66"/>
  <c r="AX147" i="66"/>
  <c r="AZ147" i="66"/>
  <c r="BX147" i="66"/>
  <c r="CU147" i="66" s="1"/>
  <c r="BZ147" i="66"/>
  <c r="CV147" i="66" s="1"/>
  <c r="CF147" i="66"/>
  <c r="CG147" i="66"/>
  <c r="CI147" i="66"/>
  <c r="CR147" i="66"/>
  <c r="CS147" i="66"/>
  <c r="CY147" i="66"/>
  <c r="DE147" i="66"/>
  <c r="DU147" i="66"/>
  <c r="DV147" i="66" s="1"/>
  <c r="DX147" i="66"/>
  <c r="EO147" i="66" s="1"/>
  <c r="ES147" i="66"/>
  <c r="ET147" i="66"/>
  <c r="Q148" i="66"/>
  <c r="S148" i="66"/>
  <c r="AQ148" i="66"/>
  <c r="AX148" i="66"/>
  <c r="BX148" i="66"/>
  <c r="CU148" i="66" s="1"/>
  <c r="BZ148" i="66"/>
  <c r="CV148" i="66" s="1"/>
  <c r="CF148" i="66"/>
  <c r="CG148" i="66"/>
  <c r="CI148" i="66"/>
  <c r="CR148" i="66"/>
  <c r="CS148" i="66"/>
  <c r="CY148" i="66"/>
  <c r="DE148" i="66"/>
  <c r="DU148" i="66"/>
  <c r="DX148" i="66"/>
  <c r="EO148" i="66" s="1"/>
  <c r="ES148" i="66"/>
  <c r="ET148" i="66"/>
  <c r="Q149" i="66"/>
  <c r="S149" i="66"/>
  <c r="AQ149" i="66"/>
  <c r="AX149" i="66"/>
  <c r="AZ149" i="66"/>
  <c r="BG149" i="66" s="1"/>
  <c r="BC149" i="66" s="1"/>
  <c r="BB149" i="66" s="1"/>
  <c r="BX149" i="66"/>
  <c r="CU149" i="66" s="1"/>
  <c r="BZ149" i="66"/>
  <c r="CV149" i="66" s="1"/>
  <c r="CF149" i="66"/>
  <c r="CG149" i="66"/>
  <c r="CI149" i="66"/>
  <c r="CR149" i="66"/>
  <c r="CS149" i="66"/>
  <c r="CY149" i="66"/>
  <c r="DE149" i="66"/>
  <c r="DU149" i="66"/>
  <c r="DV149" i="66"/>
  <c r="DX149" i="66"/>
  <c r="EO149" i="66" s="1"/>
  <c r="ES149" i="66"/>
  <c r="ET149" i="66"/>
  <c r="Q150" i="66"/>
  <c r="R150" i="66" s="1"/>
  <c r="S150" i="66"/>
  <c r="AQ150" i="66"/>
  <c r="AX150" i="66"/>
  <c r="AZ150" i="66" s="1"/>
  <c r="BW150" i="66" s="1"/>
  <c r="BX150" i="66"/>
  <c r="CU150" i="66" s="1"/>
  <c r="BZ150" i="66"/>
  <c r="CV150" i="66" s="1"/>
  <c r="CF150" i="66"/>
  <c r="CG150" i="66"/>
  <c r="CI150" i="66"/>
  <c r="CR150" i="66"/>
  <c r="CS150" i="66"/>
  <c r="CY150" i="66"/>
  <c r="DE150" i="66"/>
  <c r="DU150" i="66"/>
  <c r="DV150" i="66"/>
  <c r="DX150" i="66"/>
  <c r="EO150" i="66" s="1"/>
  <c r="ES150" i="66"/>
  <c r="ET150" i="66"/>
  <c r="Q151" i="66"/>
  <c r="R151" i="66" s="1"/>
  <c r="S151" i="66"/>
  <c r="AQ151" i="66"/>
  <c r="AX151" i="66"/>
  <c r="AZ151" i="66" s="1"/>
  <c r="BW151" i="66" s="1"/>
  <c r="BX151" i="66"/>
  <c r="CU151" i="66" s="1"/>
  <c r="BZ151" i="66"/>
  <c r="CF151" i="66"/>
  <c r="CG151" i="66"/>
  <c r="CI151" i="66"/>
  <c r="CR151" i="66"/>
  <c r="CS151" i="66"/>
  <c r="CV151" i="66"/>
  <c r="CY151" i="66"/>
  <c r="DE151" i="66"/>
  <c r="DU151" i="66"/>
  <c r="DV151" i="66" s="1"/>
  <c r="DX151" i="66"/>
  <c r="EO151" i="66" s="1"/>
  <c r="ES151" i="66"/>
  <c r="ET151" i="66"/>
  <c r="Q152" i="66"/>
  <c r="R152" i="66" s="1"/>
  <c r="S152" i="66"/>
  <c r="AQ152" i="66"/>
  <c r="AX152" i="66"/>
  <c r="BX152" i="66"/>
  <c r="CU152" i="66" s="1"/>
  <c r="BZ152" i="66"/>
  <c r="CV152" i="66" s="1"/>
  <c r="CF152" i="66"/>
  <c r="CG152" i="66"/>
  <c r="CI152" i="66"/>
  <c r="CR152" i="66"/>
  <c r="CS152" i="66"/>
  <c r="CY152" i="66"/>
  <c r="DE152" i="66"/>
  <c r="DU152" i="66"/>
  <c r="DV152" i="66" s="1"/>
  <c r="DX152" i="66"/>
  <c r="EO152" i="66" s="1"/>
  <c r="ES152" i="66"/>
  <c r="ET152" i="66"/>
  <c r="Q153" i="66"/>
  <c r="R153" i="66" s="1"/>
  <c r="S153" i="66"/>
  <c r="AQ153" i="66"/>
  <c r="AX153" i="66"/>
  <c r="AZ153" i="66"/>
  <c r="BW153" i="66" s="1"/>
  <c r="BX153" i="66"/>
  <c r="CU153" i="66" s="1"/>
  <c r="BZ153" i="66"/>
  <c r="CV153" i="66" s="1"/>
  <c r="CF153" i="66"/>
  <c r="CG153" i="66"/>
  <c r="CI153" i="66"/>
  <c r="CR153" i="66"/>
  <c r="CS153" i="66"/>
  <c r="CY153" i="66"/>
  <c r="DE153" i="66"/>
  <c r="DU153" i="66"/>
  <c r="DX153" i="66"/>
  <c r="EO153" i="66" s="1"/>
  <c r="ES153" i="66"/>
  <c r="ET153" i="66"/>
  <c r="Q154" i="66"/>
  <c r="S154" i="66"/>
  <c r="AQ154" i="66"/>
  <c r="AX154" i="66"/>
  <c r="BX154" i="66"/>
  <c r="CU154" i="66" s="1"/>
  <c r="BZ154" i="66"/>
  <c r="CF154" i="66"/>
  <c r="CG154" i="66"/>
  <c r="CI154" i="66"/>
  <c r="CR154" i="66"/>
  <c r="CS154" i="66"/>
  <c r="CV154" i="66"/>
  <c r="CY154" i="66"/>
  <c r="DE154" i="66"/>
  <c r="DU154" i="66"/>
  <c r="DV154" i="66"/>
  <c r="DX154" i="66"/>
  <c r="EO154" i="66" s="1"/>
  <c r="ES154" i="66"/>
  <c r="ET154" i="66"/>
  <c r="Q155" i="66"/>
  <c r="S155" i="66"/>
  <c r="AQ155" i="66"/>
  <c r="AX155" i="66"/>
  <c r="AZ155" i="66"/>
  <c r="BP155" i="66" s="1"/>
  <c r="BX155" i="66"/>
  <c r="CU155" i="66" s="1"/>
  <c r="BZ155" i="66"/>
  <c r="CV155" i="66" s="1"/>
  <c r="CF155" i="66"/>
  <c r="CG155" i="66"/>
  <c r="CI155" i="66"/>
  <c r="CR155" i="66"/>
  <c r="CS155" i="66"/>
  <c r="CY155" i="66"/>
  <c r="DE155" i="66"/>
  <c r="DU155" i="66"/>
  <c r="DV155" i="66"/>
  <c r="DX155" i="66"/>
  <c r="ES155" i="66"/>
  <c r="ET155" i="66"/>
  <c r="Q156" i="66"/>
  <c r="R156" i="66" s="1"/>
  <c r="S156" i="66"/>
  <c r="AQ156" i="66"/>
  <c r="AX156" i="66"/>
  <c r="AZ156" i="66" s="1"/>
  <c r="BG156" i="66" s="1"/>
  <c r="BC156" i="66" s="1"/>
  <c r="BB156" i="66" s="1"/>
  <c r="BX156" i="66"/>
  <c r="CU156" i="66" s="1"/>
  <c r="BZ156" i="66"/>
  <c r="CV156" i="66" s="1"/>
  <c r="CF156" i="66"/>
  <c r="CG156" i="66"/>
  <c r="CI156" i="66"/>
  <c r="CR156" i="66"/>
  <c r="CS156" i="66"/>
  <c r="CY156" i="66"/>
  <c r="DE156" i="66"/>
  <c r="DU156" i="66"/>
  <c r="DX156" i="66"/>
  <c r="EO156" i="66" s="1"/>
  <c r="ES156" i="66"/>
  <c r="ET156" i="66"/>
  <c r="Q157" i="66"/>
  <c r="R157" i="66" s="1"/>
  <c r="S157" i="66"/>
  <c r="AQ157" i="66"/>
  <c r="AX157" i="66"/>
  <c r="BX157" i="66"/>
  <c r="CU157" i="66" s="1"/>
  <c r="BZ157" i="66"/>
  <c r="CF157" i="66"/>
  <c r="CG157" i="66"/>
  <c r="CI157" i="66"/>
  <c r="CR157" i="66"/>
  <c r="CS157" i="66"/>
  <c r="CV157" i="66"/>
  <c r="CY157" i="66"/>
  <c r="DE157" i="66"/>
  <c r="DU157" i="66"/>
  <c r="DX157" i="66"/>
  <c r="EO157" i="66" s="1"/>
  <c r="ES157" i="66"/>
  <c r="ET157" i="66"/>
  <c r="Q158" i="66"/>
  <c r="R158" i="66" s="1"/>
  <c r="S158" i="66"/>
  <c r="AQ158" i="66"/>
  <c r="AX158" i="66"/>
  <c r="BX158" i="66"/>
  <c r="CU158" i="66" s="1"/>
  <c r="BZ158" i="66"/>
  <c r="CV158" i="66" s="1"/>
  <c r="CF158" i="66"/>
  <c r="CG158" i="66"/>
  <c r="CI158" i="66"/>
  <c r="CR158" i="66"/>
  <c r="CS158" i="66"/>
  <c r="CY158" i="66"/>
  <c r="DE158" i="66"/>
  <c r="DU158" i="66"/>
  <c r="DX158" i="66"/>
  <c r="EO158" i="66" s="1"/>
  <c r="ES158" i="66"/>
  <c r="ET158" i="66"/>
  <c r="Q159" i="66"/>
  <c r="R159" i="66" s="1"/>
  <c r="S159" i="66"/>
  <c r="AQ159" i="66"/>
  <c r="AX159" i="66"/>
  <c r="BX159" i="66"/>
  <c r="CU159" i="66" s="1"/>
  <c r="BZ159" i="66"/>
  <c r="CV159" i="66" s="1"/>
  <c r="CF159" i="66"/>
  <c r="CG159" i="66"/>
  <c r="CI159" i="66"/>
  <c r="CR159" i="66"/>
  <c r="CS159" i="66"/>
  <c r="CY159" i="66"/>
  <c r="DE159" i="66"/>
  <c r="DU159" i="66"/>
  <c r="DV159" i="66"/>
  <c r="DX159" i="66"/>
  <c r="ES159" i="66"/>
  <c r="ET159" i="66"/>
  <c r="Q160" i="66"/>
  <c r="S160" i="66"/>
  <c r="AQ160" i="66"/>
  <c r="AX160" i="66"/>
  <c r="BX160" i="66"/>
  <c r="CU160" i="66" s="1"/>
  <c r="BZ160" i="66"/>
  <c r="CF160" i="66"/>
  <c r="CG160" i="66"/>
  <c r="CI160" i="66"/>
  <c r="CR160" i="66"/>
  <c r="CS160" i="66"/>
  <c r="CV160" i="66"/>
  <c r="CY160" i="66"/>
  <c r="DE160" i="66"/>
  <c r="DU160" i="66"/>
  <c r="DV160" i="66"/>
  <c r="DX160" i="66"/>
  <c r="EO160" i="66" s="1"/>
  <c r="ES160" i="66"/>
  <c r="ET160" i="66"/>
  <c r="Q161" i="66"/>
  <c r="S161" i="66"/>
  <c r="AQ161" i="66"/>
  <c r="AX161" i="66"/>
  <c r="AZ161" i="66"/>
  <c r="BG161" i="66" s="1"/>
  <c r="BC161" i="66" s="1"/>
  <c r="BB161" i="66" s="1"/>
  <c r="BX161" i="66"/>
  <c r="CU161" i="66" s="1"/>
  <c r="BZ161" i="66"/>
  <c r="CV161" i="66" s="1"/>
  <c r="CF161" i="66"/>
  <c r="CG161" i="66"/>
  <c r="CI161" i="66"/>
  <c r="CR161" i="66"/>
  <c r="CS161" i="66"/>
  <c r="CY161" i="66"/>
  <c r="DE161" i="66"/>
  <c r="DU161" i="66"/>
  <c r="DX161" i="66"/>
  <c r="EO161" i="66" s="1"/>
  <c r="ES161" i="66"/>
  <c r="ET161" i="66"/>
  <c r="Q162" i="66"/>
  <c r="S162" i="66"/>
  <c r="AQ162" i="66"/>
  <c r="AX162" i="66"/>
  <c r="BX162" i="66"/>
  <c r="CU162" i="66" s="1"/>
  <c r="BZ162" i="66"/>
  <c r="CV162" i="66" s="1"/>
  <c r="CF162" i="66"/>
  <c r="CG162" i="66"/>
  <c r="CI162" i="66"/>
  <c r="CR162" i="66"/>
  <c r="CS162" i="66"/>
  <c r="CY162" i="66"/>
  <c r="DE162" i="66"/>
  <c r="DU162" i="66"/>
  <c r="DV162" i="66"/>
  <c r="DX162" i="66"/>
  <c r="ES162" i="66"/>
  <c r="ET162" i="66"/>
  <c r="Q163" i="66"/>
  <c r="R163" i="66" s="1"/>
  <c r="S163" i="66"/>
  <c r="AQ163" i="66"/>
  <c r="AX163" i="66"/>
  <c r="BX163" i="66"/>
  <c r="CU163" i="66" s="1"/>
  <c r="BZ163" i="66"/>
  <c r="CF163" i="66"/>
  <c r="CG163" i="66"/>
  <c r="CI163" i="66"/>
  <c r="CR163" i="66"/>
  <c r="CS163" i="66"/>
  <c r="CV163" i="66"/>
  <c r="CY163" i="66"/>
  <c r="DE163" i="66"/>
  <c r="DU163" i="66"/>
  <c r="DV163" i="66"/>
  <c r="DX163" i="66"/>
  <c r="EO163" i="66" s="1"/>
  <c r="ES163" i="66"/>
  <c r="ET163" i="66"/>
  <c r="Q164" i="66"/>
  <c r="R164" i="66" s="1"/>
  <c r="S164" i="66"/>
  <c r="AQ164" i="66"/>
  <c r="AX164" i="66"/>
  <c r="BX164" i="66"/>
  <c r="CU164" i="66" s="1"/>
  <c r="BZ164" i="66"/>
  <c r="CF164" i="66"/>
  <c r="CG164" i="66"/>
  <c r="CI164" i="66"/>
  <c r="CR164" i="66"/>
  <c r="CS164" i="66"/>
  <c r="CV164" i="66"/>
  <c r="CY164" i="66"/>
  <c r="DE164" i="66"/>
  <c r="DU164" i="66"/>
  <c r="DX164" i="66"/>
  <c r="EO164" i="66" s="1"/>
  <c r="ES164" i="66"/>
  <c r="ET164" i="66"/>
  <c r="Q165" i="66"/>
  <c r="R165" i="66" s="1"/>
  <c r="S165" i="66"/>
  <c r="AQ165" i="66"/>
  <c r="AX165" i="66"/>
  <c r="AZ165" i="66" s="1"/>
  <c r="BX165" i="66"/>
  <c r="CU165" i="66" s="1"/>
  <c r="BZ165" i="66"/>
  <c r="CV165" i="66" s="1"/>
  <c r="CF165" i="66"/>
  <c r="CG165" i="66"/>
  <c r="CI165" i="66"/>
  <c r="CR165" i="66"/>
  <c r="CS165" i="66"/>
  <c r="CY165" i="66"/>
  <c r="DE165" i="66"/>
  <c r="DU165" i="66"/>
  <c r="DV165" i="66"/>
  <c r="DX165" i="66"/>
  <c r="EO165" i="66" s="1"/>
  <c r="ES165" i="66"/>
  <c r="ET165" i="66"/>
  <c r="Q166" i="66"/>
  <c r="S166" i="66"/>
  <c r="AQ166" i="66"/>
  <c r="AX166" i="66"/>
  <c r="AZ166" i="66" s="1"/>
  <c r="BW166" i="66" s="1"/>
  <c r="BX166" i="66"/>
  <c r="CU166" i="66" s="1"/>
  <c r="BZ166" i="66"/>
  <c r="CF166" i="66"/>
  <c r="CG166" i="66"/>
  <c r="CI166" i="66"/>
  <c r="CR166" i="66"/>
  <c r="CS166" i="66"/>
  <c r="CV166" i="66"/>
  <c r="CY166" i="66"/>
  <c r="DE166" i="66"/>
  <c r="DU166" i="66"/>
  <c r="DX166" i="66"/>
  <c r="EO166" i="66" s="1"/>
  <c r="ES166" i="66"/>
  <c r="ET166" i="66"/>
  <c r="Q167" i="66"/>
  <c r="R167" i="66" s="1"/>
  <c r="S167" i="66"/>
  <c r="AQ167" i="66"/>
  <c r="AX167" i="66"/>
  <c r="BX167" i="66"/>
  <c r="CU167" i="66" s="1"/>
  <c r="BZ167" i="66"/>
  <c r="CV167" i="66" s="1"/>
  <c r="CF167" i="66"/>
  <c r="CG167" i="66"/>
  <c r="CI167" i="66"/>
  <c r="CR167" i="66"/>
  <c r="CS167" i="66"/>
  <c r="CY167" i="66"/>
  <c r="DE167" i="66"/>
  <c r="DU167" i="66"/>
  <c r="DX167" i="66"/>
  <c r="EO167" i="66" s="1"/>
  <c r="ES167" i="66"/>
  <c r="ET167" i="66"/>
  <c r="Q168" i="66"/>
  <c r="R168" i="66" s="1"/>
  <c r="S168" i="66"/>
  <c r="AQ168" i="66"/>
  <c r="AX168" i="66"/>
  <c r="AZ168" i="66" s="1"/>
  <c r="BW168" i="66" s="1"/>
  <c r="BX168" i="66"/>
  <c r="CU168" i="66" s="1"/>
  <c r="BZ168" i="66"/>
  <c r="CV168" i="66" s="1"/>
  <c r="CF168" i="66"/>
  <c r="CG168" i="66"/>
  <c r="CI168" i="66"/>
  <c r="CR168" i="66"/>
  <c r="CS168" i="66"/>
  <c r="CY168" i="66"/>
  <c r="DE168" i="66"/>
  <c r="DU168" i="66"/>
  <c r="DV168" i="66"/>
  <c r="DX168" i="66"/>
  <c r="ES168" i="66"/>
  <c r="ET168" i="66"/>
  <c r="Q169" i="66"/>
  <c r="R169" i="66" s="1"/>
  <c r="S169" i="66"/>
  <c r="AQ169" i="66"/>
  <c r="AX169" i="66"/>
  <c r="BX169" i="66"/>
  <c r="CU169" i="66" s="1"/>
  <c r="BZ169" i="66"/>
  <c r="CF169" i="66"/>
  <c r="CG169" i="66"/>
  <c r="CI169" i="66"/>
  <c r="CR169" i="66"/>
  <c r="CS169" i="66"/>
  <c r="CV169" i="66"/>
  <c r="CY169" i="66"/>
  <c r="DE169" i="66"/>
  <c r="DU169" i="66"/>
  <c r="DX169" i="66"/>
  <c r="EO169" i="66" s="1"/>
  <c r="ES169" i="66"/>
  <c r="ET169" i="66"/>
  <c r="Q170" i="66"/>
  <c r="S170" i="66"/>
  <c r="AQ170" i="66"/>
  <c r="AX170" i="66"/>
  <c r="BX170" i="66"/>
  <c r="CU170" i="66" s="1"/>
  <c r="BZ170" i="66"/>
  <c r="CV170" i="66" s="1"/>
  <c r="CF170" i="66"/>
  <c r="CG170" i="66"/>
  <c r="CI170" i="66"/>
  <c r="CR170" i="66"/>
  <c r="CS170" i="66"/>
  <c r="CY170" i="66"/>
  <c r="DE170" i="66"/>
  <c r="DU170" i="66"/>
  <c r="DV170" i="66" s="1"/>
  <c r="DX170" i="66"/>
  <c r="EO170" i="66" s="1"/>
  <c r="ES170" i="66"/>
  <c r="ET170" i="66"/>
  <c r="Q171" i="66"/>
  <c r="R171" i="66" s="1"/>
  <c r="S171" i="66"/>
  <c r="AQ171" i="66"/>
  <c r="AX171" i="66"/>
  <c r="BX171" i="66"/>
  <c r="CU171" i="66" s="1"/>
  <c r="BZ171" i="66"/>
  <c r="CV171" i="66" s="1"/>
  <c r="CF171" i="66"/>
  <c r="CG171" i="66"/>
  <c r="CI171" i="66"/>
  <c r="CR171" i="66"/>
  <c r="CS171" i="66"/>
  <c r="CY171" i="66"/>
  <c r="DE171" i="66"/>
  <c r="DU171" i="66"/>
  <c r="DV171" i="66"/>
  <c r="DX171" i="66"/>
  <c r="ES171" i="66"/>
  <c r="ET171" i="66"/>
  <c r="Q172" i="66"/>
  <c r="R172" i="66" s="1"/>
  <c r="S172" i="66"/>
  <c r="AQ172" i="66"/>
  <c r="AX172" i="66"/>
  <c r="BX172" i="66"/>
  <c r="CU172" i="66" s="1"/>
  <c r="BZ172" i="66"/>
  <c r="CF172" i="66"/>
  <c r="CG172" i="66"/>
  <c r="CI172" i="66"/>
  <c r="CR172" i="66"/>
  <c r="CS172" i="66"/>
  <c r="CV172" i="66"/>
  <c r="CY172" i="66"/>
  <c r="DE172" i="66"/>
  <c r="DU172" i="66"/>
  <c r="DV172" i="66"/>
  <c r="DX172" i="66"/>
  <c r="EO172" i="66" s="1"/>
  <c r="ES172" i="66"/>
  <c r="ET172" i="66"/>
  <c r="Q173" i="66"/>
  <c r="R173" i="66" s="1"/>
  <c r="S173" i="66"/>
  <c r="AQ173" i="66"/>
  <c r="AX173" i="66"/>
  <c r="AZ173" i="66"/>
  <c r="AV173" i="66" s="1"/>
  <c r="BX173" i="66"/>
  <c r="CU173" i="66" s="1"/>
  <c r="BZ173" i="66"/>
  <c r="CV173" i="66" s="1"/>
  <c r="CF173" i="66"/>
  <c r="CG173" i="66"/>
  <c r="CI173" i="66"/>
  <c r="CR173" i="66"/>
  <c r="CS173" i="66"/>
  <c r="CY173" i="66"/>
  <c r="DE173" i="66"/>
  <c r="DU173" i="66"/>
  <c r="DV173" i="66"/>
  <c r="DX173" i="66"/>
  <c r="EO173" i="66" s="1"/>
  <c r="ES173" i="66"/>
  <c r="ET173" i="66"/>
  <c r="Q174" i="66"/>
  <c r="S174" i="66"/>
  <c r="AQ174" i="66"/>
  <c r="AX174" i="66"/>
  <c r="AZ174" i="66" s="1"/>
  <c r="BX174" i="66"/>
  <c r="CU174" i="66" s="1"/>
  <c r="BZ174" i="66"/>
  <c r="CV174" i="66" s="1"/>
  <c r="CF174" i="66"/>
  <c r="CG174" i="66"/>
  <c r="CI174" i="66"/>
  <c r="CR174" i="66"/>
  <c r="CS174" i="66"/>
  <c r="CY174" i="66"/>
  <c r="DE174" i="66"/>
  <c r="DU174" i="66"/>
  <c r="DX174" i="66"/>
  <c r="EO174" i="66" s="1"/>
  <c r="ES174" i="66"/>
  <c r="ET174" i="66"/>
  <c r="Q175" i="66"/>
  <c r="S175" i="66"/>
  <c r="AQ175" i="66"/>
  <c r="AX175" i="66"/>
  <c r="BX175" i="66"/>
  <c r="CU175" i="66" s="1"/>
  <c r="BZ175" i="66"/>
  <c r="CF175" i="66"/>
  <c r="CG175" i="66"/>
  <c r="CI175" i="66"/>
  <c r="CR175" i="66"/>
  <c r="CS175" i="66"/>
  <c r="CV175" i="66"/>
  <c r="CY175" i="66"/>
  <c r="DE175" i="66"/>
  <c r="DU175" i="66"/>
  <c r="DX175" i="66"/>
  <c r="EO175" i="66" s="1"/>
  <c r="ES175" i="66"/>
  <c r="ET175" i="66"/>
  <c r="Q176" i="66"/>
  <c r="R176" i="66" s="1"/>
  <c r="S176" i="66"/>
  <c r="AQ176" i="66"/>
  <c r="AX176" i="66"/>
  <c r="BX176" i="66"/>
  <c r="CU176" i="66" s="1"/>
  <c r="BZ176" i="66"/>
  <c r="CV176" i="66" s="1"/>
  <c r="CF176" i="66"/>
  <c r="CG176" i="66"/>
  <c r="CI176" i="66"/>
  <c r="CR176" i="66"/>
  <c r="CS176" i="66"/>
  <c r="CY176" i="66"/>
  <c r="DE176" i="66"/>
  <c r="DU176" i="66"/>
  <c r="DV176" i="66" s="1"/>
  <c r="DX176" i="66"/>
  <c r="EO176" i="66" s="1"/>
  <c r="ES176" i="66"/>
  <c r="ET176" i="66"/>
  <c r="Q177" i="66"/>
  <c r="R177" i="66" s="1"/>
  <c r="S177" i="66"/>
  <c r="AQ177" i="66"/>
  <c r="AX177" i="66"/>
  <c r="AZ177" i="66" s="1"/>
  <c r="AU177" i="66" s="1"/>
  <c r="BX177" i="66"/>
  <c r="CU177" i="66" s="1"/>
  <c r="BZ177" i="66"/>
  <c r="CV177" i="66" s="1"/>
  <c r="CF177" i="66"/>
  <c r="CG177" i="66"/>
  <c r="CI177" i="66"/>
  <c r="CR177" i="66"/>
  <c r="CS177" i="66"/>
  <c r="CY177" i="66"/>
  <c r="DE177" i="66"/>
  <c r="DU177" i="66"/>
  <c r="DV177" i="66"/>
  <c r="DX177" i="66"/>
  <c r="ES177" i="66"/>
  <c r="ET177" i="66"/>
  <c r="Q178" i="66"/>
  <c r="S178" i="66"/>
  <c r="AQ178" i="66"/>
  <c r="AX178" i="66"/>
  <c r="BX178" i="66"/>
  <c r="CU178" i="66" s="1"/>
  <c r="BZ178" i="66"/>
  <c r="CF178" i="66"/>
  <c r="CG178" i="66"/>
  <c r="CI178" i="66"/>
  <c r="CR178" i="66"/>
  <c r="CS178" i="66"/>
  <c r="CV178" i="66"/>
  <c r="CY178" i="66"/>
  <c r="DE178" i="66"/>
  <c r="DU178" i="66"/>
  <c r="DV178" i="66"/>
  <c r="DX178" i="66"/>
  <c r="EO178" i="66" s="1"/>
  <c r="ES178" i="66"/>
  <c r="ET178" i="66"/>
  <c r="Q179" i="66"/>
  <c r="S179" i="66"/>
  <c r="AQ179" i="66"/>
  <c r="AX179" i="66"/>
  <c r="AZ179" i="66"/>
  <c r="BX179" i="66"/>
  <c r="CU179" i="66" s="1"/>
  <c r="BZ179" i="66"/>
  <c r="CV179" i="66" s="1"/>
  <c r="CF179" i="66"/>
  <c r="CG179" i="66"/>
  <c r="CI179" i="66"/>
  <c r="CR179" i="66"/>
  <c r="CS179" i="66"/>
  <c r="CY179" i="66"/>
  <c r="DE179" i="66"/>
  <c r="DU179" i="66"/>
  <c r="DX179" i="66"/>
  <c r="EO179" i="66" s="1"/>
  <c r="ES179" i="66"/>
  <c r="ET179" i="66"/>
  <c r="Q180" i="66"/>
  <c r="R180" i="66" s="1"/>
  <c r="S180" i="66"/>
  <c r="AQ180" i="66"/>
  <c r="AX180" i="66"/>
  <c r="BX180" i="66"/>
  <c r="CU180" i="66" s="1"/>
  <c r="BZ180" i="66"/>
  <c r="CV180" i="66" s="1"/>
  <c r="CF180" i="66"/>
  <c r="CG180" i="66"/>
  <c r="CI180" i="66"/>
  <c r="CR180" i="66"/>
  <c r="CS180" i="66"/>
  <c r="CY180" i="66"/>
  <c r="DE180" i="66"/>
  <c r="DU180" i="66"/>
  <c r="DV180" i="66"/>
  <c r="DX180" i="66"/>
  <c r="EO180" i="66" s="1"/>
  <c r="ES180" i="66"/>
  <c r="ET180" i="66"/>
  <c r="Q181" i="66"/>
  <c r="S181" i="66"/>
  <c r="AQ181" i="66"/>
  <c r="AX181" i="66"/>
  <c r="BX181" i="66"/>
  <c r="CU181" i="66" s="1"/>
  <c r="BZ181" i="66"/>
  <c r="CF181" i="66"/>
  <c r="CG181" i="66"/>
  <c r="CI181" i="66"/>
  <c r="CR181" i="66"/>
  <c r="CS181" i="66"/>
  <c r="CV181" i="66"/>
  <c r="CY181" i="66"/>
  <c r="DE181" i="66"/>
  <c r="DU181" i="66"/>
  <c r="DV181" i="66" s="1"/>
  <c r="DX181" i="66"/>
  <c r="EO181" i="66" s="1"/>
  <c r="ES181" i="66"/>
  <c r="ET181" i="66"/>
  <c r="Q182" i="66"/>
  <c r="S182" i="66"/>
  <c r="AQ182" i="66"/>
  <c r="AX182" i="66"/>
  <c r="BX182" i="66"/>
  <c r="CU182" i="66" s="1"/>
  <c r="BZ182" i="66"/>
  <c r="CV182" i="66" s="1"/>
  <c r="CF182" i="66"/>
  <c r="CG182" i="66"/>
  <c r="CI182" i="66"/>
  <c r="CR182" i="66"/>
  <c r="CS182" i="66"/>
  <c r="CY182" i="66"/>
  <c r="DE182" i="66"/>
  <c r="DU182" i="66"/>
  <c r="DX182" i="66"/>
  <c r="EO182" i="66" s="1"/>
  <c r="ES182" i="66"/>
  <c r="ET182" i="66"/>
  <c r="Q183" i="66"/>
  <c r="R183" i="66" s="1"/>
  <c r="S183" i="66"/>
  <c r="AQ183" i="66"/>
  <c r="AX183" i="66"/>
  <c r="AZ183" i="66" s="1"/>
  <c r="AV183" i="66" s="1"/>
  <c r="BX183" i="66"/>
  <c r="CU183" i="66" s="1"/>
  <c r="BZ183" i="66"/>
  <c r="CV183" i="66" s="1"/>
  <c r="CF183" i="66"/>
  <c r="CG183" i="66"/>
  <c r="CI183" i="66"/>
  <c r="CR183" i="66"/>
  <c r="CS183" i="66"/>
  <c r="CY183" i="66"/>
  <c r="DE183" i="66"/>
  <c r="DU183" i="66"/>
  <c r="DX183" i="66"/>
  <c r="EO183" i="66" s="1"/>
  <c r="ES183" i="66"/>
  <c r="ET183" i="66"/>
  <c r="Q184" i="66"/>
  <c r="R184" i="66" s="1"/>
  <c r="S184" i="66"/>
  <c r="AQ184" i="66"/>
  <c r="AX184" i="66"/>
  <c r="BX184" i="66"/>
  <c r="CU184" i="66" s="1"/>
  <c r="BZ184" i="66"/>
  <c r="CF184" i="66"/>
  <c r="CG184" i="66"/>
  <c r="CI184" i="66"/>
  <c r="CR184" i="66"/>
  <c r="CS184" i="66"/>
  <c r="CV184" i="66"/>
  <c r="CY184" i="66"/>
  <c r="DE184" i="66"/>
  <c r="DU184" i="66"/>
  <c r="DV184" i="66" s="1"/>
  <c r="DX184" i="66"/>
  <c r="ES184" i="66"/>
  <c r="ET184" i="66"/>
  <c r="Q185" i="66"/>
  <c r="R185" i="66" s="1"/>
  <c r="S185" i="66"/>
  <c r="AQ185" i="66"/>
  <c r="AX185" i="66"/>
  <c r="AZ185" i="66"/>
  <c r="BP185" i="66" s="1"/>
  <c r="BX185" i="66"/>
  <c r="CU185" i="66" s="1"/>
  <c r="BZ185" i="66"/>
  <c r="CF185" i="66"/>
  <c r="CG185" i="66"/>
  <c r="CI185" i="66"/>
  <c r="CR185" i="66"/>
  <c r="CS185" i="66"/>
  <c r="CV185" i="66"/>
  <c r="CY185" i="66"/>
  <c r="DE185" i="66"/>
  <c r="DU185" i="66"/>
  <c r="DX185" i="66"/>
  <c r="EO185" i="66" s="1"/>
  <c r="ES185" i="66"/>
  <c r="ET185" i="66"/>
  <c r="Q186" i="66"/>
  <c r="R186" i="66" s="1"/>
  <c r="S186" i="66"/>
  <c r="AQ186" i="66"/>
  <c r="AX186" i="66"/>
  <c r="AZ186" i="66" s="1"/>
  <c r="AT186" i="66" s="1"/>
  <c r="BX186" i="66"/>
  <c r="CU186" i="66" s="1"/>
  <c r="BZ186" i="66"/>
  <c r="CF186" i="66"/>
  <c r="CG186" i="66"/>
  <c r="CI186" i="66"/>
  <c r="CR186" i="66"/>
  <c r="CS186" i="66"/>
  <c r="CV186" i="66"/>
  <c r="CY186" i="66"/>
  <c r="DE186" i="66"/>
  <c r="DU186" i="66"/>
  <c r="DV186" i="66"/>
  <c r="DX186" i="66"/>
  <c r="EO186" i="66" s="1"/>
  <c r="ES186" i="66"/>
  <c r="ET186" i="66"/>
  <c r="Q187" i="66"/>
  <c r="R187" i="66" s="1"/>
  <c r="S187" i="66"/>
  <c r="AQ187" i="66"/>
  <c r="AX187" i="66"/>
  <c r="BX187" i="66"/>
  <c r="CU187" i="66" s="1"/>
  <c r="BZ187" i="66"/>
  <c r="CV187" i="66" s="1"/>
  <c r="CF187" i="66"/>
  <c r="CG187" i="66"/>
  <c r="CI187" i="66"/>
  <c r="CR187" i="66"/>
  <c r="CS187" i="66"/>
  <c r="CY187" i="66"/>
  <c r="DE187" i="66"/>
  <c r="DU187" i="66"/>
  <c r="DV187" i="66"/>
  <c r="DX187" i="66"/>
  <c r="EO187" i="66" s="1"/>
  <c r="ES187" i="66"/>
  <c r="ET187" i="66"/>
  <c r="Q188" i="66"/>
  <c r="R188" i="66" s="1"/>
  <c r="S188" i="66"/>
  <c r="AQ188" i="66"/>
  <c r="AX188" i="66"/>
  <c r="BX188" i="66"/>
  <c r="CU188" i="66" s="1"/>
  <c r="BZ188" i="66"/>
  <c r="CV188" i="66" s="1"/>
  <c r="CF188" i="66"/>
  <c r="CG188" i="66"/>
  <c r="CI188" i="66"/>
  <c r="CR188" i="66"/>
  <c r="CS188" i="66"/>
  <c r="CY188" i="66"/>
  <c r="DE188" i="66"/>
  <c r="DU188" i="66"/>
  <c r="DX188" i="66"/>
  <c r="ES188" i="66"/>
  <c r="ET188" i="66"/>
  <c r="Q189" i="66"/>
  <c r="R189" i="66" s="1"/>
  <c r="S189" i="66"/>
  <c r="AQ189" i="66"/>
  <c r="AX189" i="66"/>
  <c r="AZ189" i="66" s="1"/>
  <c r="AU189" i="66" s="1"/>
  <c r="BX189" i="66"/>
  <c r="CU189" i="66" s="1"/>
  <c r="BZ189" i="66"/>
  <c r="CV189" i="66" s="1"/>
  <c r="CF189" i="66"/>
  <c r="CG189" i="66"/>
  <c r="CI189" i="66"/>
  <c r="CR189" i="66"/>
  <c r="CS189" i="66"/>
  <c r="CY189" i="66"/>
  <c r="DE189" i="66"/>
  <c r="DU189" i="66"/>
  <c r="DX189" i="66"/>
  <c r="EO189" i="66" s="1"/>
  <c r="ES189" i="66"/>
  <c r="ET189" i="66"/>
  <c r="Q190" i="66"/>
  <c r="R190" i="66" s="1"/>
  <c r="S190" i="66"/>
  <c r="AQ190" i="66"/>
  <c r="AX190" i="66"/>
  <c r="BX190" i="66"/>
  <c r="CU190" i="66" s="1"/>
  <c r="BZ190" i="66"/>
  <c r="CV190" i="66" s="1"/>
  <c r="CF190" i="66"/>
  <c r="CG190" i="66"/>
  <c r="CI190" i="66"/>
  <c r="CR190" i="66"/>
  <c r="CS190" i="66"/>
  <c r="CY190" i="66"/>
  <c r="DE190" i="66"/>
  <c r="DU190" i="66"/>
  <c r="DV190" i="66" s="1"/>
  <c r="DX190" i="66"/>
  <c r="EO190" i="66" s="1"/>
  <c r="ES190" i="66"/>
  <c r="ET190" i="66"/>
  <c r="Q191" i="66"/>
  <c r="R191" i="66" s="1"/>
  <c r="S191" i="66"/>
  <c r="AQ191" i="66"/>
  <c r="AX191" i="66"/>
  <c r="AZ191" i="66" s="1"/>
  <c r="BP191" i="66" s="1"/>
  <c r="BX191" i="66"/>
  <c r="CU191" i="66" s="1"/>
  <c r="BZ191" i="66"/>
  <c r="CF191" i="66"/>
  <c r="CG191" i="66"/>
  <c r="CI191" i="66"/>
  <c r="CR191" i="66"/>
  <c r="CS191" i="66"/>
  <c r="CV191" i="66"/>
  <c r="CY191" i="66"/>
  <c r="DE191" i="66"/>
  <c r="DU191" i="66"/>
  <c r="DX191" i="66"/>
  <c r="ES191" i="66"/>
  <c r="ET191" i="66"/>
  <c r="Q192" i="66"/>
  <c r="R192" i="66" s="1"/>
  <c r="S192" i="66"/>
  <c r="AQ192" i="66"/>
  <c r="AX192" i="66"/>
  <c r="AZ192" i="66" s="1"/>
  <c r="BX192" i="66"/>
  <c r="CU192" i="66" s="1"/>
  <c r="BZ192" i="66"/>
  <c r="CV192" i="66" s="1"/>
  <c r="CF192" i="66"/>
  <c r="CG192" i="66"/>
  <c r="CI192" i="66"/>
  <c r="CR192" i="66"/>
  <c r="CS192" i="66"/>
  <c r="CY192" i="66"/>
  <c r="DE192" i="66"/>
  <c r="DU192" i="66"/>
  <c r="DV192" i="66"/>
  <c r="DX192" i="66"/>
  <c r="EO192" i="66" s="1"/>
  <c r="ES192" i="66"/>
  <c r="ET192" i="66"/>
  <c r="Q193" i="66"/>
  <c r="R193" i="66" s="1"/>
  <c r="S193" i="66"/>
  <c r="AQ193" i="66"/>
  <c r="AX193" i="66"/>
  <c r="AZ193" i="66" s="1"/>
  <c r="BX193" i="66"/>
  <c r="CU193" i="66" s="1"/>
  <c r="BZ193" i="66"/>
  <c r="CF193" i="66"/>
  <c r="CG193" i="66"/>
  <c r="CI193" i="66"/>
  <c r="CR193" i="66"/>
  <c r="CS193" i="66"/>
  <c r="CV193" i="66"/>
  <c r="CY193" i="66"/>
  <c r="DE193" i="66"/>
  <c r="DU193" i="66"/>
  <c r="DV193" i="66" s="1"/>
  <c r="DX193" i="66"/>
  <c r="ES193" i="66"/>
  <c r="ET193" i="66"/>
  <c r="Q194" i="66"/>
  <c r="S194" i="66"/>
  <c r="AQ194" i="66"/>
  <c r="AX194" i="66"/>
  <c r="BX194" i="66"/>
  <c r="CU194" i="66" s="1"/>
  <c r="BZ194" i="66"/>
  <c r="CV194" i="66" s="1"/>
  <c r="CF194" i="66"/>
  <c r="CG194" i="66"/>
  <c r="CI194" i="66"/>
  <c r="CR194" i="66"/>
  <c r="CS194" i="66"/>
  <c r="CY194" i="66"/>
  <c r="DE194" i="66"/>
  <c r="DU194" i="66"/>
  <c r="DV194" i="66"/>
  <c r="DX194" i="66"/>
  <c r="ES194" i="66"/>
  <c r="ET194" i="66"/>
  <c r="Q195" i="66"/>
  <c r="R195" i="66" s="1"/>
  <c r="S195" i="66"/>
  <c r="AQ195" i="66"/>
  <c r="AX195" i="66"/>
  <c r="AZ195" i="66"/>
  <c r="BX195" i="66"/>
  <c r="CU195" i="66" s="1"/>
  <c r="BZ195" i="66"/>
  <c r="CF195" i="66"/>
  <c r="CG195" i="66"/>
  <c r="CI195" i="66"/>
  <c r="CR195" i="66"/>
  <c r="CS195" i="66"/>
  <c r="CV195" i="66"/>
  <c r="CY195" i="66"/>
  <c r="DE195" i="66"/>
  <c r="DU195" i="66"/>
  <c r="DV195" i="66"/>
  <c r="DX195" i="66"/>
  <c r="EO195" i="66" s="1"/>
  <c r="ES195" i="66"/>
  <c r="ET195" i="66"/>
  <c r="Q196" i="66"/>
  <c r="R196" i="66" s="1"/>
  <c r="S196" i="66"/>
  <c r="AQ196" i="66"/>
  <c r="AX196" i="66"/>
  <c r="AZ196" i="66" s="1"/>
  <c r="AT196" i="66" s="1"/>
  <c r="BX196" i="66"/>
  <c r="CU196" i="66" s="1"/>
  <c r="BZ196" i="66"/>
  <c r="CV196" i="66" s="1"/>
  <c r="CF196" i="66"/>
  <c r="CG196" i="66"/>
  <c r="CI196" i="66"/>
  <c r="CR196" i="66"/>
  <c r="CS196" i="66"/>
  <c r="CY196" i="66"/>
  <c r="DE196" i="66"/>
  <c r="DU196" i="66"/>
  <c r="DV196" i="66"/>
  <c r="DX196" i="66"/>
  <c r="EO196" i="66" s="1"/>
  <c r="ES196" i="66"/>
  <c r="ET196" i="66"/>
  <c r="Q197" i="66"/>
  <c r="S197" i="66"/>
  <c r="AQ197" i="66"/>
  <c r="AX197" i="66"/>
  <c r="AZ197" i="66"/>
  <c r="BX197" i="66"/>
  <c r="CU197" i="66" s="1"/>
  <c r="BZ197" i="66"/>
  <c r="CV197" i="66" s="1"/>
  <c r="CF197" i="66"/>
  <c r="CG197" i="66"/>
  <c r="CI197" i="66"/>
  <c r="CR197" i="66"/>
  <c r="CS197" i="66"/>
  <c r="CY197" i="66"/>
  <c r="DE197" i="66"/>
  <c r="DU197" i="66"/>
  <c r="DV197" i="66"/>
  <c r="DX197" i="66"/>
  <c r="EO197" i="66" s="1"/>
  <c r="ES197" i="66"/>
  <c r="ET197" i="66"/>
  <c r="Q198" i="66"/>
  <c r="R198" i="66" s="1"/>
  <c r="S198" i="66"/>
  <c r="AQ198" i="66"/>
  <c r="AX198" i="66"/>
  <c r="BX198" i="66"/>
  <c r="CU198" i="66" s="1"/>
  <c r="BZ198" i="66"/>
  <c r="CF198" i="66"/>
  <c r="CG198" i="66"/>
  <c r="CI198" i="66"/>
  <c r="CR198" i="66"/>
  <c r="CS198" i="66"/>
  <c r="CV198" i="66"/>
  <c r="CY198" i="66"/>
  <c r="DE198" i="66"/>
  <c r="DU198" i="66"/>
  <c r="DV198" i="66"/>
  <c r="DX198" i="66"/>
  <c r="EO198" i="66" s="1"/>
  <c r="ES198" i="66"/>
  <c r="ET198" i="66"/>
  <c r="Q199" i="66"/>
  <c r="R199" i="66" s="1"/>
  <c r="S199" i="66"/>
  <c r="AQ199" i="66"/>
  <c r="AX199" i="66"/>
  <c r="BX199" i="66"/>
  <c r="CU199" i="66" s="1"/>
  <c r="BZ199" i="66"/>
  <c r="CF199" i="66"/>
  <c r="CG199" i="66"/>
  <c r="CI199" i="66"/>
  <c r="CR199" i="66"/>
  <c r="CS199" i="66"/>
  <c r="CV199" i="66"/>
  <c r="CY199" i="66"/>
  <c r="DE199" i="66"/>
  <c r="DU199" i="66"/>
  <c r="DV199" i="66"/>
  <c r="DX199" i="66"/>
  <c r="ES199" i="66"/>
  <c r="ET199" i="66"/>
  <c r="Q200" i="66"/>
  <c r="R200" i="66" s="1"/>
  <c r="S200" i="66"/>
  <c r="AQ200" i="66"/>
  <c r="AX200" i="66"/>
  <c r="AZ200" i="66" s="1"/>
  <c r="BG200" i="66" s="1"/>
  <c r="BC200" i="66" s="1"/>
  <c r="BB200" i="66" s="1"/>
  <c r="AR200" i="66" s="1"/>
  <c r="BX200" i="66"/>
  <c r="CU200" i="66" s="1"/>
  <c r="BZ200" i="66"/>
  <c r="CV200" i="66" s="1"/>
  <c r="CF200" i="66"/>
  <c r="CG200" i="66"/>
  <c r="CI200" i="66"/>
  <c r="CR200" i="66"/>
  <c r="CS200" i="66"/>
  <c r="CY200" i="66"/>
  <c r="DE200" i="66"/>
  <c r="DU200" i="66"/>
  <c r="DX200" i="66"/>
  <c r="EO200" i="66" s="1"/>
  <c r="ES200" i="66"/>
  <c r="ET200" i="66"/>
  <c r="Q201" i="66"/>
  <c r="R201" i="66" s="1"/>
  <c r="S201" i="66"/>
  <c r="AQ201" i="66"/>
  <c r="AX201" i="66"/>
  <c r="AZ201" i="66" s="1"/>
  <c r="BQ201" i="66" s="1"/>
  <c r="BX201" i="66"/>
  <c r="CU201" i="66" s="1"/>
  <c r="BZ201" i="66"/>
  <c r="CF201" i="66"/>
  <c r="CG201" i="66"/>
  <c r="CI201" i="66"/>
  <c r="CR201" i="66"/>
  <c r="CS201" i="66"/>
  <c r="CV201" i="66"/>
  <c r="CY201" i="66"/>
  <c r="DE201" i="66"/>
  <c r="DU201" i="66"/>
  <c r="DV201" i="66"/>
  <c r="DX201" i="66"/>
  <c r="ES201" i="66"/>
  <c r="ET201" i="66"/>
  <c r="Q202" i="66"/>
  <c r="R202" i="66" s="1"/>
  <c r="S202" i="66"/>
  <c r="AQ202" i="66"/>
  <c r="AX202" i="66"/>
  <c r="AZ202" i="66" s="1"/>
  <c r="AV202" i="66" s="1"/>
  <c r="BX202" i="66"/>
  <c r="CU202" i="66" s="1"/>
  <c r="BZ202" i="66"/>
  <c r="CF202" i="66"/>
  <c r="CG202" i="66"/>
  <c r="CI202" i="66"/>
  <c r="CR202" i="66"/>
  <c r="CS202" i="66"/>
  <c r="CV202" i="66"/>
  <c r="CY202" i="66"/>
  <c r="DE202" i="66"/>
  <c r="DU202" i="66"/>
  <c r="DX202" i="66"/>
  <c r="EO202" i="66" s="1"/>
  <c r="ES202" i="66"/>
  <c r="ET202" i="66"/>
  <c r="Q203" i="66"/>
  <c r="S203" i="66"/>
  <c r="AQ203" i="66"/>
  <c r="AX203" i="66"/>
  <c r="BX203" i="66"/>
  <c r="CU203" i="66" s="1"/>
  <c r="BZ203" i="66"/>
  <c r="CF203" i="66"/>
  <c r="CG203" i="66"/>
  <c r="CI203" i="66"/>
  <c r="CR203" i="66"/>
  <c r="CS203" i="66"/>
  <c r="CV203" i="66"/>
  <c r="CY203" i="66"/>
  <c r="DE203" i="66"/>
  <c r="DU203" i="66"/>
  <c r="DV203" i="66"/>
  <c r="DX203" i="66"/>
  <c r="ES203" i="66"/>
  <c r="ET203" i="66"/>
  <c r="Q204" i="66"/>
  <c r="R204" i="66" s="1"/>
  <c r="S204" i="66"/>
  <c r="AQ204" i="66"/>
  <c r="AX204" i="66"/>
  <c r="AZ204" i="66" s="1"/>
  <c r="BX204" i="66"/>
  <c r="CU204" i="66" s="1"/>
  <c r="BZ204" i="66"/>
  <c r="CV204" i="66" s="1"/>
  <c r="CF204" i="66"/>
  <c r="CG204" i="66"/>
  <c r="CI204" i="66"/>
  <c r="CR204" i="66"/>
  <c r="CS204" i="66"/>
  <c r="CY204" i="66"/>
  <c r="DE204" i="66"/>
  <c r="DU204" i="66"/>
  <c r="DV204" i="66"/>
  <c r="DX204" i="66"/>
  <c r="ES204" i="66"/>
  <c r="ET204" i="66"/>
  <c r="Q205" i="66"/>
  <c r="R205" i="66" s="1"/>
  <c r="S205" i="66"/>
  <c r="AQ205" i="66"/>
  <c r="AX205" i="66"/>
  <c r="AZ205" i="66" s="1"/>
  <c r="BQ205" i="66" s="1"/>
  <c r="BX205" i="66"/>
  <c r="CU205" i="66" s="1"/>
  <c r="BZ205" i="66"/>
  <c r="CF205" i="66"/>
  <c r="CG205" i="66"/>
  <c r="CI205" i="66"/>
  <c r="CR205" i="66"/>
  <c r="CS205" i="66"/>
  <c r="CV205" i="66"/>
  <c r="CY205" i="66"/>
  <c r="DE205" i="66"/>
  <c r="DU205" i="66"/>
  <c r="DV205" i="66"/>
  <c r="DX205" i="66"/>
  <c r="ES205" i="66"/>
  <c r="ET205" i="66"/>
  <c r="Q206" i="66"/>
  <c r="R206" i="66" s="1"/>
  <c r="S206" i="66"/>
  <c r="AQ206" i="66"/>
  <c r="AX206" i="66"/>
  <c r="AZ206" i="66"/>
  <c r="BW206" i="66" s="1"/>
  <c r="BX206" i="66"/>
  <c r="CU206" i="66" s="1"/>
  <c r="BZ206" i="66"/>
  <c r="CF206" i="66"/>
  <c r="CG206" i="66"/>
  <c r="CI206" i="66"/>
  <c r="CR206" i="66"/>
  <c r="CS206" i="66"/>
  <c r="CV206" i="66"/>
  <c r="CY206" i="66"/>
  <c r="DE206" i="66"/>
  <c r="DU206" i="66"/>
  <c r="DV206" i="66" s="1"/>
  <c r="DX206" i="66"/>
  <c r="ES206" i="66"/>
  <c r="ET206" i="66"/>
  <c r="Q207" i="66"/>
  <c r="R207" i="66" s="1"/>
  <c r="S207" i="66"/>
  <c r="AQ207" i="66"/>
  <c r="AX207" i="66"/>
  <c r="BX207" i="66"/>
  <c r="CU207" i="66" s="1"/>
  <c r="BZ207" i="66"/>
  <c r="CF207" i="66"/>
  <c r="CG207" i="66"/>
  <c r="CI207" i="66"/>
  <c r="CR207" i="66"/>
  <c r="CS207" i="66"/>
  <c r="CV207" i="66"/>
  <c r="CY207" i="66"/>
  <c r="DE207" i="66"/>
  <c r="DU207" i="66"/>
  <c r="DV207" i="66"/>
  <c r="DX207" i="66"/>
  <c r="EO207" i="66" s="1"/>
  <c r="ES207" i="66"/>
  <c r="ET207" i="66"/>
  <c r="Q208" i="66"/>
  <c r="S208" i="66"/>
  <c r="AQ208" i="66"/>
  <c r="AX208" i="66"/>
  <c r="BX208" i="66"/>
  <c r="CU208" i="66" s="1"/>
  <c r="BZ208" i="66"/>
  <c r="CF208" i="66"/>
  <c r="CG208" i="66"/>
  <c r="CI208" i="66"/>
  <c r="CR208" i="66"/>
  <c r="CS208" i="66"/>
  <c r="CV208" i="66"/>
  <c r="CY208" i="66"/>
  <c r="DE208" i="66"/>
  <c r="DU208" i="66"/>
  <c r="DV208" i="66"/>
  <c r="DX208" i="66"/>
  <c r="EO208" i="66" s="1"/>
  <c r="ES208" i="66"/>
  <c r="ET208" i="66"/>
  <c r="Q209" i="66"/>
  <c r="S209" i="66"/>
  <c r="AQ209" i="66"/>
  <c r="AX209" i="66"/>
  <c r="BX209" i="66"/>
  <c r="CU209" i="66" s="1"/>
  <c r="BZ209" i="66"/>
  <c r="CV209" i="66" s="1"/>
  <c r="CF209" i="66"/>
  <c r="CG209" i="66"/>
  <c r="CI209" i="66"/>
  <c r="CR209" i="66"/>
  <c r="CS209" i="66"/>
  <c r="CY209" i="66"/>
  <c r="DE209" i="66"/>
  <c r="DU209" i="66"/>
  <c r="DV209" i="66"/>
  <c r="DX209" i="66"/>
  <c r="EO209" i="66" s="1"/>
  <c r="ES209" i="66"/>
  <c r="ET209" i="66"/>
  <c r="Q210" i="66"/>
  <c r="S210" i="66"/>
  <c r="AQ210" i="66"/>
  <c r="AX210" i="66"/>
  <c r="AZ210" i="66"/>
  <c r="BX210" i="66"/>
  <c r="CU210" i="66" s="1"/>
  <c r="BZ210" i="66"/>
  <c r="CF210" i="66"/>
  <c r="CG210" i="66"/>
  <c r="CI210" i="66"/>
  <c r="CR210" i="66"/>
  <c r="CS210" i="66"/>
  <c r="CV210" i="66"/>
  <c r="CY210" i="66"/>
  <c r="DE210" i="66"/>
  <c r="DU210" i="66"/>
  <c r="DV210" i="66"/>
  <c r="DX210" i="66"/>
  <c r="EO210" i="66" s="1"/>
  <c r="ES210" i="66"/>
  <c r="ET210" i="66"/>
  <c r="Q211" i="66"/>
  <c r="S211" i="66"/>
  <c r="AQ211" i="66"/>
  <c r="AX211" i="66"/>
  <c r="BX211" i="66"/>
  <c r="CU211" i="66" s="1"/>
  <c r="BZ211" i="66"/>
  <c r="CV211" i="66" s="1"/>
  <c r="CF211" i="66"/>
  <c r="CG211" i="66"/>
  <c r="CI211" i="66"/>
  <c r="CR211" i="66"/>
  <c r="CS211" i="66"/>
  <c r="CY211" i="66"/>
  <c r="DE211" i="66"/>
  <c r="DU211" i="66"/>
  <c r="DV211" i="66"/>
  <c r="DX211" i="66"/>
  <c r="EO211" i="66" s="1"/>
  <c r="ES211" i="66"/>
  <c r="ET211" i="66"/>
  <c r="Q212" i="66"/>
  <c r="R212" i="66" s="1"/>
  <c r="S212" i="66"/>
  <c r="AQ212" i="66"/>
  <c r="AX212" i="66"/>
  <c r="AZ212" i="66" s="1"/>
  <c r="BG212" i="66" s="1"/>
  <c r="BC212" i="66" s="1"/>
  <c r="BB212" i="66" s="1"/>
  <c r="BX212" i="66"/>
  <c r="CU212" i="66" s="1"/>
  <c r="BZ212" i="66"/>
  <c r="CF212" i="66"/>
  <c r="CG212" i="66"/>
  <c r="CI212" i="66"/>
  <c r="CR212" i="66"/>
  <c r="CS212" i="66"/>
  <c r="CV212" i="66"/>
  <c r="CY212" i="66"/>
  <c r="DE212" i="66"/>
  <c r="DU212" i="66"/>
  <c r="DV212" i="66"/>
  <c r="DX212" i="66"/>
  <c r="EO212" i="66" s="1"/>
  <c r="ES212" i="66"/>
  <c r="ET212" i="66"/>
  <c r="Q213" i="66"/>
  <c r="R213" i="66" s="1"/>
  <c r="S213" i="66"/>
  <c r="AQ213" i="66"/>
  <c r="AX213" i="66"/>
  <c r="BX213" i="66"/>
  <c r="CU213" i="66" s="1"/>
  <c r="BZ213" i="66"/>
  <c r="CF213" i="66"/>
  <c r="CG213" i="66"/>
  <c r="CI213" i="66"/>
  <c r="CR213" i="66"/>
  <c r="CS213" i="66"/>
  <c r="CV213" i="66"/>
  <c r="CY213" i="66"/>
  <c r="DE213" i="66"/>
  <c r="DU213" i="66"/>
  <c r="DV213" i="66"/>
  <c r="DX213" i="66"/>
  <c r="EO213" i="66" s="1"/>
  <c r="ES213" i="66"/>
  <c r="ET213" i="66"/>
  <c r="Q214" i="66"/>
  <c r="R214" i="66" s="1"/>
  <c r="S214" i="66"/>
  <c r="AQ214" i="66"/>
  <c r="AX214" i="66"/>
  <c r="AZ214" i="66"/>
  <c r="BQ214" i="66" s="1"/>
  <c r="BX214" i="66"/>
  <c r="CU214" i="66" s="1"/>
  <c r="BZ214" i="66"/>
  <c r="CF214" i="66"/>
  <c r="CG214" i="66"/>
  <c r="CI214" i="66"/>
  <c r="CR214" i="66"/>
  <c r="CS214" i="66"/>
  <c r="CV214" i="66"/>
  <c r="CY214" i="66"/>
  <c r="DE214" i="66"/>
  <c r="DU214" i="66"/>
  <c r="DV214" i="66"/>
  <c r="DX214" i="66"/>
  <c r="EO214" i="66" s="1"/>
  <c r="ES214" i="66"/>
  <c r="ET214" i="66"/>
  <c r="Q215" i="66"/>
  <c r="R215" i="66" s="1"/>
  <c r="S215" i="66"/>
  <c r="AQ215" i="66"/>
  <c r="AX215" i="66"/>
  <c r="BX215" i="66"/>
  <c r="CU215" i="66" s="1"/>
  <c r="BZ215" i="66"/>
  <c r="CF215" i="66"/>
  <c r="CG215" i="66"/>
  <c r="CI215" i="66"/>
  <c r="CR215" i="66"/>
  <c r="CS215" i="66"/>
  <c r="CV215" i="66"/>
  <c r="CY215" i="66"/>
  <c r="DE215" i="66"/>
  <c r="DU215" i="66"/>
  <c r="DV215" i="66"/>
  <c r="DX215" i="66"/>
  <c r="EO215" i="66" s="1"/>
  <c r="ES215" i="66"/>
  <c r="ET215" i="66"/>
  <c r="Q216" i="66"/>
  <c r="R216" i="66" s="1"/>
  <c r="S216" i="66"/>
  <c r="AQ216" i="66"/>
  <c r="AX216" i="66"/>
  <c r="AZ216" i="66"/>
  <c r="BW216" i="66" s="1"/>
  <c r="BX216" i="66"/>
  <c r="CU216" i="66" s="1"/>
  <c r="BZ216" i="66"/>
  <c r="CF216" i="66"/>
  <c r="CG216" i="66"/>
  <c r="CI216" i="66"/>
  <c r="CR216" i="66"/>
  <c r="CS216" i="66"/>
  <c r="CV216" i="66"/>
  <c r="CY216" i="66"/>
  <c r="DE216" i="66"/>
  <c r="DU216" i="66"/>
  <c r="DV216" i="66"/>
  <c r="DX216" i="66"/>
  <c r="EO216" i="66" s="1"/>
  <c r="ES216" i="66"/>
  <c r="ET216" i="66"/>
  <c r="Q217" i="66"/>
  <c r="R217" i="66" s="1"/>
  <c r="S217" i="66"/>
  <c r="AQ217" i="66"/>
  <c r="AX217" i="66"/>
  <c r="BX217" i="66"/>
  <c r="CU217" i="66" s="1"/>
  <c r="BZ217" i="66"/>
  <c r="CV217" i="66" s="1"/>
  <c r="CF217" i="66"/>
  <c r="CG217" i="66"/>
  <c r="CI217" i="66"/>
  <c r="CR217" i="66"/>
  <c r="CS217" i="66"/>
  <c r="CY217" i="66"/>
  <c r="DE217" i="66"/>
  <c r="DU217" i="66"/>
  <c r="DV217" i="66"/>
  <c r="DX217" i="66"/>
  <c r="EO217" i="66" s="1"/>
  <c r="ES217" i="66"/>
  <c r="ET217" i="66"/>
  <c r="Q218" i="66"/>
  <c r="R218" i="66" s="1"/>
  <c r="S218" i="66"/>
  <c r="AQ218" i="66"/>
  <c r="AX218" i="66"/>
  <c r="BX218" i="66"/>
  <c r="CU218" i="66" s="1"/>
  <c r="BZ218" i="66"/>
  <c r="CF218" i="66"/>
  <c r="CG218" i="66"/>
  <c r="CI218" i="66"/>
  <c r="CR218" i="66"/>
  <c r="CS218" i="66"/>
  <c r="CV218" i="66"/>
  <c r="CY218" i="66"/>
  <c r="DE218" i="66"/>
  <c r="DU218" i="66"/>
  <c r="DV218" i="66"/>
  <c r="DX218" i="66"/>
  <c r="ES218" i="66"/>
  <c r="ET218" i="66"/>
  <c r="Q219" i="66"/>
  <c r="R219" i="66" s="1"/>
  <c r="S219" i="66"/>
  <c r="AQ219" i="66"/>
  <c r="AX219" i="66"/>
  <c r="BX219" i="66"/>
  <c r="CU219" i="66" s="1"/>
  <c r="BZ219" i="66"/>
  <c r="CV219" i="66" s="1"/>
  <c r="CF219" i="66"/>
  <c r="CG219" i="66"/>
  <c r="CI219" i="66"/>
  <c r="CR219" i="66"/>
  <c r="CS219" i="66"/>
  <c r="CY219" i="66"/>
  <c r="DE219" i="66"/>
  <c r="DU219" i="66"/>
  <c r="DV219" i="66"/>
  <c r="DX219" i="66"/>
  <c r="EO219" i="66" s="1"/>
  <c r="ES219" i="66"/>
  <c r="ET219" i="66"/>
  <c r="Q220" i="66"/>
  <c r="R220" i="66" s="1"/>
  <c r="S220" i="66"/>
  <c r="AQ220" i="66"/>
  <c r="AX220" i="66"/>
  <c r="AZ220" i="66" s="1"/>
  <c r="BX220" i="66"/>
  <c r="CU220" i="66" s="1"/>
  <c r="BZ220" i="66"/>
  <c r="CF220" i="66"/>
  <c r="CG220" i="66"/>
  <c r="CI220" i="66"/>
  <c r="CR220" i="66"/>
  <c r="CS220" i="66"/>
  <c r="CV220" i="66"/>
  <c r="CY220" i="66"/>
  <c r="DE220" i="66"/>
  <c r="DU220" i="66"/>
  <c r="DX220" i="66"/>
  <c r="EO220" i="66" s="1"/>
  <c r="ES220" i="66"/>
  <c r="ET220" i="66"/>
  <c r="Q221" i="66"/>
  <c r="R221" i="66" s="1"/>
  <c r="S221" i="66"/>
  <c r="AQ221" i="66"/>
  <c r="AX221" i="66"/>
  <c r="BX221" i="66"/>
  <c r="CU221" i="66" s="1"/>
  <c r="BZ221" i="66"/>
  <c r="CV221" i="66" s="1"/>
  <c r="CF221" i="66"/>
  <c r="CG221" i="66"/>
  <c r="CI221" i="66"/>
  <c r="CR221" i="66"/>
  <c r="CS221" i="66"/>
  <c r="CY221" i="66"/>
  <c r="DE221" i="66"/>
  <c r="DU221" i="66"/>
  <c r="DV221" i="66"/>
  <c r="DX221" i="66"/>
  <c r="EO221" i="66" s="1"/>
  <c r="ES221" i="66"/>
  <c r="ET221" i="66"/>
  <c r="Q222" i="66"/>
  <c r="R222" i="66" s="1"/>
  <c r="S222" i="66"/>
  <c r="AQ222" i="66"/>
  <c r="AX222" i="66"/>
  <c r="AZ222" i="66"/>
  <c r="BX222" i="66"/>
  <c r="CU222" i="66" s="1"/>
  <c r="BZ222" i="66"/>
  <c r="CF222" i="66"/>
  <c r="CG222" i="66"/>
  <c r="CI222" i="66"/>
  <c r="CR222" i="66"/>
  <c r="CS222" i="66"/>
  <c r="CV222" i="66"/>
  <c r="CY222" i="66"/>
  <c r="DE222" i="66"/>
  <c r="DU222" i="66"/>
  <c r="DV222" i="66"/>
  <c r="DX222" i="66"/>
  <c r="EO222" i="66" s="1"/>
  <c r="ES222" i="66"/>
  <c r="ET222" i="66"/>
  <c r="Q223" i="66"/>
  <c r="S223" i="66"/>
  <c r="AQ223" i="66"/>
  <c r="AX223" i="66"/>
  <c r="BX223" i="66"/>
  <c r="CU223" i="66" s="1"/>
  <c r="BZ223" i="66"/>
  <c r="CF223" i="66"/>
  <c r="CG223" i="66"/>
  <c r="CI223" i="66"/>
  <c r="CR223" i="66"/>
  <c r="CS223" i="66"/>
  <c r="CV223" i="66"/>
  <c r="CY223" i="66"/>
  <c r="DE223" i="66"/>
  <c r="DU223" i="66"/>
  <c r="DV223" i="66"/>
  <c r="DX223" i="66"/>
  <c r="EO223" i="66" s="1"/>
  <c r="ES223" i="66"/>
  <c r="ET223" i="66"/>
  <c r="Q224" i="66"/>
  <c r="R224" i="66" s="1"/>
  <c r="S224" i="66"/>
  <c r="AQ224" i="66"/>
  <c r="AX224" i="66"/>
  <c r="AZ224" i="66" s="1"/>
  <c r="BQ224" i="66" s="1"/>
  <c r="BX224" i="66"/>
  <c r="CU224" i="66" s="1"/>
  <c r="BZ224" i="66"/>
  <c r="CF224" i="66"/>
  <c r="CG224" i="66"/>
  <c r="CI224" i="66"/>
  <c r="CR224" i="66"/>
  <c r="CS224" i="66"/>
  <c r="CV224" i="66"/>
  <c r="CY224" i="66"/>
  <c r="DE224" i="66"/>
  <c r="DU224" i="66"/>
  <c r="DV224" i="66"/>
  <c r="DX224" i="66"/>
  <c r="EO224" i="66" s="1"/>
  <c r="ES224" i="66"/>
  <c r="ET224" i="66"/>
  <c r="Q225" i="66"/>
  <c r="R225" i="66" s="1"/>
  <c r="S225" i="66"/>
  <c r="AQ225" i="66"/>
  <c r="AX225" i="66"/>
  <c r="BX225" i="66"/>
  <c r="CU225" i="66" s="1"/>
  <c r="BZ225" i="66"/>
  <c r="CF225" i="66"/>
  <c r="CG225" i="66"/>
  <c r="CI225" i="66"/>
  <c r="CR225" i="66"/>
  <c r="CS225" i="66"/>
  <c r="CV225" i="66"/>
  <c r="CY225" i="66"/>
  <c r="DE225" i="66"/>
  <c r="DU225" i="66"/>
  <c r="DV225" i="66"/>
  <c r="DX225" i="66"/>
  <c r="EO225" i="66" s="1"/>
  <c r="ES225" i="66"/>
  <c r="ET225" i="66"/>
  <c r="Q226" i="66"/>
  <c r="R226" i="66" s="1"/>
  <c r="S226" i="66"/>
  <c r="AQ226" i="66"/>
  <c r="AX226" i="66"/>
  <c r="AZ226" i="66"/>
  <c r="BX226" i="66"/>
  <c r="CU226" i="66" s="1"/>
  <c r="BZ226" i="66"/>
  <c r="CF226" i="66"/>
  <c r="CG226" i="66"/>
  <c r="CI226" i="66"/>
  <c r="CR226" i="66"/>
  <c r="CS226" i="66"/>
  <c r="CV226" i="66"/>
  <c r="CY226" i="66"/>
  <c r="DE226" i="66"/>
  <c r="DU226" i="66"/>
  <c r="DV226" i="66"/>
  <c r="DX226" i="66"/>
  <c r="EO226" i="66" s="1"/>
  <c r="ES226" i="66"/>
  <c r="ET226" i="66"/>
  <c r="Q227" i="66"/>
  <c r="S227" i="66"/>
  <c r="AQ227" i="66"/>
  <c r="AX227" i="66"/>
  <c r="BX227" i="66"/>
  <c r="CU227" i="66" s="1"/>
  <c r="BZ227" i="66"/>
  <c r="CV227" i="66" s="1"/>
  <c r="CF227" i="66"/>
  <c r="CG227" i="66"/>
  <c r="CI227" i="66"/>
  <c r="CR227" i="66"/>
  <c r="CS227" i="66"/>
  <c r="CY227" i="66"/>
  <c r="DE227" i="66"/>
  <c r="DU227" i="66"/>
  <c r="DV227" i="66"/>
  <c r="DX227" i="66"/>
  <c r="EO227" i="66" s="1"/>
  <c r="ES227" i="66"/>
  <c r="ET227" i="66"/>
  <c r="Q228" i="66"/>
  <c r="R228" i="66" s="1"/>
  <c r="S228" i="66"/>
  <c r="AQ228" i="66"/>
  <c r="AX228" i="66"/>
  <c r="AZ228" i="66" s="1"/>
  <c r="BX228" i="66"/>
  <c r="CU228" i="66" s="1"/>
  <c r="BZ228" i="66"/>
  <c r="CF228" i="66"/>
  <c r="CG228" i="66"/>
  <c r="CI228" i="66"/>
  <c r="CR228" i="66"/>
  <c r="CS228" i="66"/>
  <c r="CV228" i="66"/>
  <c r="CY228" i="66"/>
  <c r="DE228" i="66"/>
  <c r="DU228" i="66"/>
  <c r="DV228" i="66"/>
  <c r="DX228" i="66"/>
  <c r="EO228" i="66" s="1"/>
  <c r="ES228" i="66"/>
  <c r="ET228" i="66"/>
  <c r="Q229" i="66"/>
  <c r="S229" i="66"/>
  <c r="AQ229" i="66"/>
  <c r="AX229" i="66"/>
  <c r="BX229" i="66"/>
  <c r="CU229" i="66" s="1"/>
  <c r="BZ229" i="66"/>
  <c r="CV229" i="66" s="1"/>
  <c r="CF229" i="66"/>
  <c r="CG229" i="66"/>
  <c r="CI229" i="66"/>
  <c r="CR229" i="66"/>
  <c r="CS229" i="66"/>
  <c r="CY229" i="66"/>
  <c r="DE229" i="66"/>
  <c r="DU229" i="66"/>
  <c r="DV229" i="66"/>
  <c r="DX229" i="66"/>
  <c r="EO229" i="66" s="1"/>
  <c r="ES229" i="66"/>
  <c r="ET229" i="66"/>
  <c r="Q230" i="66"/>
  <c r="S230" i="66"/>
  <c r="AQ230" i="66"/>
  <c r="AX230" i="66"/>
  <c r="BX230" i="66"/>
  <c r="CU230" i="66" s="1"/>
  <c r="BZ230" i="66"/>
  <c r="CF230" i="66"/>
  <c r="CG230" i="66"/>
  <c r="CI230" i="66"/>
  <c r="CR230" i="66"/>
  <c r="CS230" i="66"/>
  <c r="CV230" i="66"/>
  <c r="CY230" i="66"/>
  <c r="DE230" i="66"/>
  <c r="DU230" i="66"/>
  <c r="DV230" i="66"/>
  <c r="DX230" i="66"/>
  <c r="EO230" i="66" s="1"/>
  <c r="ES230" i="66"/>
  <c r="ET230" i="66"/>
  <c r="Q231" i="66"/>
  <c r="R231" i="66" s="1"/>
  <c r="S231" i="66"/>
  <c r="AQ231" i="66"/>
  <c r="AX231" i="66"/>
  <c r="BX231" i="66"/>
  <c r="CU231" i="66" s="1"/>
  <c r="BZ231" i="66"/>
  <c r="CF231" i="66"/>
  <c r="CG231" i="66"/>
  <c r="CI231" i="66"/>
  <c r="CR231" i="66"/>
  <c r="CS231" i="66"/>
  <c r="CV231" i="66"/>
  <c r="CY231" i="66"/>
  <c r="DE231" i="66"/>
  <c r="DU231" i="66"/>
  <c r="DV231" i="66"/>
  <c r="DX231" i="66"/>
  <c r="EO231" i="66" s="1"/>
  <c r="ES231" i="66"/>
  <c r="ET231" i="66"/>
  <c r="Q232" i="66"/>
  <c r="R232" i="66" s="1"/>
  <c r="S232" i="66"/>
  <c r="AQ232" i="66"/>
  <c r="AX232" i="66"/>
  <c r="AZ232" i="66" s="1"/>
  <c r="BQ232" i="66" s="1"/>
  <c r="BX232" i="66"/>
  <c r="CU232" i="66" s="1"/>
  <c r="BZ232" i="66"/>
  <c r="CF232" i="66"/>
  <c r="CG232" i="66"/>
  <c r="CI232" i="66"/>
  <c r="CR232" i="66"/>
  <c r="CS232" i="66"/>
  <c r="CV232" i="66"/>
  <c r="CY232" i="66"/>
  <c r="DE232" i="66"/>
  <c r="DU232" i="66"/>
  <c r="DX232" i="66"/>
  <c r="EO232" i="66" s="1"/>
  <c r="ES232" i="66"/>
  <c r="ET232" i="66"/>
  <c r="Q233" i="66"/>
  <c r="S233" i="66"/>
  <c r="AQ233" i="66"/>
  <c r="AX233" i="66"/>
  <c r="BX233" i="66"/>
  <c r="CU233" i="66" s="1"/>
  <c r="BZ233" i="66"/>
  <c r="CF233" i="66"/>
  <c r="CG233" i="66"/>
  <c r="CI233" i="66"/>
  <c r="CR233" i="66"/>
  <c r="CS233" i="66"/>
  <c r="CV233" i="66"/>
  <c r="CY233" i="66"/>
  <c r="DE233" i="66"/>
  <c r="DU233" i="66"/>
  <c r="DV233" i="66"/>
  <c r="DX233" i="66"/>
  <c r="EO233" i="66" s="1"/>
  <c r="ES233" i="66"/>
  <c r="ET233" i="66"/>
  <c r="Q234" i="66"/>
  <c r="R234" i="66" s="1"/>
  <c r="S234" i="66"/>
  <c r="AQ234" i="66"/>
  <c r="AX234" i="66"/>
  <c r="AZ234" i="66"/>
  <c r="BG234" i="66" s="1"/>
  <c r="BC234" i="66" s="1"/>
  <c r="BB234" i="66" s="1"/>
  <c r="BX234" i="66"/>
  <c r="CU234" i="66" s="1"/>
  <c r="BZ234" i="66"/>
  <c r="CF234" i="66"/>
  <c r="CG234" i="66"/>
  <c r="CI234" i="66"/>
  <c r="CR234" i="66"/>
  <c r="CS234" i="66"/>
  <c r="CV234" i="66"/>
  <c r="CY234" i="66"/>
  <c r="DE234" i="66"/>
  <c r="DU234" i="66"/>
  <c r="DV234" i="66"/>
  <c r="DX234" i="66"/>
  <c r="EO234" i="66" s="1"/>
  <c r="ES234" i="66"/>
  <c r="ET234" i="66"/>
  <c r="Q235" i="66"/>
  <c r="R235" i="66" s="1"/>
  <c r="S235" i="66"/>
  <c r="AQ235" i="66"/>
  <c r="AX235" i="66"/>
  <c r="BX235" i="66"/>
  <c r="CU235" i="66" s="1"/>
  <c r="BZ235" i="66"/>
  <c r="CV235" i="66" s="1"/>
  <c r="CF235" i="66"/>
  <c r="CG235" i="66"/>
  <c r="CI235" i="66"/>
  <c r="CR235" i="66"/>
  <c r="CS235" i="66"/>
  <c r="CY235" i="66"/>
  <c r="DE235" i="66"/>
  <c r="DU235" i="66"/>
  <c r="DV235" i="66"/>
  <c r="DX235" i="66"/>
  <c r="EO235" i="66" s="1"/>
  <c r="ES235" i="66"/>
  <c r="ET235" i="66"/>
  <c r="Q236" i="66"/>
  <c r="R236" i="66" s="1"/>
  <c r="S236" i="66"/>
  <c r="AQ236" i="66"/>
  <c r="AX236" i="66"/>
  <c r="BX236" i="66"/>
  <c r="CU236" i="66" s="1"/>
  <c r="BZ236" i="66"/>
  <c r="CF236" i="66"/>
  <c r="CG236" i="66"/>
  <c r="CI236" i="66"/>
  <c r="CR236" i="66"/>
  <c r="CS236" i="66"/>
  <c r="CV236" i="66"/>
  <c r="CY236" i="66"/>
  <c r="DE236" i="66"/>
  <c r="DU236" i="66"/>
  <c r="DX236" i="66"/>
  <c r="EO236" i="66" s="1"/>
  <c r="ES236" i="66"/>
  <c r="ET236" i="66"/>
  <c r="Q237" i="66"/>
  <c r="R237" i="66" s="1"/>
  <c r="S237" i="66"/>
  <c r="AQ237" i="66"/>
  <c r="AX237" i="66"/>
  <c r="BX237" i="66"/>
  <c r="CU237" i="66" s="1"/>
  <c r="BZ237" i="66"/>
  <c r="CF237" i="66"/>
  <c r="CG237" i="66"/>
  <c r="CI237" i="66"/>
  <c r="CR237" i="66"/>
  <c r="CS237" i="66"/>
  <c r="CV237" i="66"/>
  <c r="CY237" i="66"/>
  <c r="DE237" i="66"/>
  <c r="DU237" i="66"/>
  <c r="DV237" i="66"/>
  <c r="DX237" i="66"/>
  <c r="EO237" i="66" s="1"/>
  <c r="ES237" i="66"/>
  <c r="ET237" i="66"/>
  <c r="Q238" i="66"/>
  <c r="R238" i="66" s="1"/>
  <c r="S238" i="66"/>
  <c r="AQ238" i="66"/>
  <c r="AX238" i="66"/>
  <c r="AZ238" i="66"/>
  <c r="AV238" i="66" s="1"/>
  <c r="BX238" i="66"/>
  <c r="CU238" i="66" s="1"/>
  <c r="BZ238" i="66"/>
  <c r="CF238" i="66"/>
  <c r="CG238" i="66"/>
  <c r="CI238" i="66"/>
  <c r="CR238" i="66"/>
  <c r="CS238" i="66"/>
  <c r="CV238" i="66"/>
  <c r="CY238" i="66"/>
  <c r="DE238" i="66"/>
  <c r="DU238" i="66"/>
  <c r="DV238" i="66"/>
  <c r="DX238" i="66"/>
  <c r="EO238" i="66" s="1"/>
  <c r="ES238" i="66"/>
  <c r="ET238" i="66"/>
  <c r="Q239" i="66"/>
  <c r="R239" i="66" s="1"/>
  <c r="S239" i="66"/>
  <c r="AQ239" i="66"/>
  <c r="AX239" i="66"/>
  <c r="BX239" i="66"/>
  <c r="CU239" i="66" s="1"/>
  <c r="BZ239" i="66"/>
  <c r="CF239" i="66"/>
  <c r="CG239" i="66"/>
  <c r="CI239" i="66"/>
  <c r="CR239" i="66"/>
  <c r="CS239" i="66"/>
  <c r="CV239" i="66"/>
  <c r="CY239" i="66"/>
  <c r="DE239" i="66"/>
  <c r="DU239" i="66"/>
  <c r="DV239" i="66"/>
  <c r="DX239" i="66"/>
  <c r="EO239" i="66" s="1"/>
  <c r="ES239" i="66"/>
  <c r="ET239" i="66"/>
  <c r="Q240" i="66"/>
  <c r="R240" i="66" s="1"/>
  <c r="S240" i="66"/>
  <c r="AQ240" i="66"/>
  <c r="AX240" i="66"/>
  <c r="AZ240" i="66"/>
  <c r="AU240" i="66" s="1"/>
  <c r="BX240" i="66"/>
  <c r="CU240" i="66" s="1"/>
  <c r="BZ240" i="66"/>
  <c r="CF240" i="66"/>
  <c r="CG240" i="66"/>
  <c r="CI240" i="66"/>
  <c r="CR240" i="66"/>
  <c r="CS240" i="66"/>
  <c r="CV240" i="66"/>
  <c r="CY240" i="66"/>
  <c r="DE240" i="66"/>
  <c r="DU240" i="66"/>
  <c r="DV240" i="66"/>
  <c r="DX240" i="66"/>
  <c r="EO240" i="66" s="1"/>
  <c r="ES240" i="66"/>
  <c r="ET240" i="66"/>
  <c r="Q241" i="66"/>
  <c r="S241" i="66"/>
  <c r="AQ241" i="66"/>
  <c r="AX241" i="66"/>
  <c r="BX241" i="66"/>
  <c r="CU241" i="66" s="1"/>
  <c r="BZ241" i="66"/>
  <c r="CV241" i="66" s="1"/>
  <c r="CF241" i="66"/>
  <c r="CG241" i="66"/>
  <c r="CI241" i="66"/>
  <c r="CR241" i="66"/>
  <c r="CS241" i="66"/>
  <c r="CY241" i="66"/>
  <c r="DE241" i="66"/>
  <c r="DU241" i="66"/>
  <c r="DV241" i="66"/>
  <c r="DX241" i="66"/>
  <c r="EO241" i="66" s="1"/>
  <c r="ES241" i="66"/>
  <c r="ET241" i="66"/>
  <c r="Q242" i="66"/>
  <c r="S242" i="66"/>
  <c r="AQ242" i="66"/>
  <c r="AX242" i="66"/>
  <c r="AZ242" i="66" s="1"/>
  <c r="BX242" i="66"/>
  <c r="CU242" i="66" s="1"/>
  <c r="BZ242" i="66"/>
  <c r="CF242" i="66"/>
  <c r="CG242" i="66"/>
  <c r="CI242" i="66"/>
  <c r="CR242" i="66"/>
  <c r="CS242" i="66"/>
  <c r="CV242" i="66"/>
  <c r="CY242" i="66"/>
  <c r="DE242" i="66"/>
  <c r="DU242" i="66"/>
  <c r="DV242" i="66"/>
  <c r="DX242" i="66"/>
  <c r="ES242" i="66"/>
  <c r="ET242" i="66"/>
  <c r="Q243" i="66"/>
  <c r="R243" i="66" s="1"/>
  <c r="S243" i="66"/>
  <c r="AQ243" i="66"/>
  <c r="AX243" i="66"/>
  <c r="BX243" i="66"/>
  <c r="CU243" i="66" s="1"/>
  <c r="BZ243" i="66"/>
  <c r="CV243" i="66" s="1"/>
  <c r="CF243" i="66"/>
  <c r="CG243" i="66"/>
  <c r="CI243" i="66"/>
  <c r="CR243" i="66"/>
  <c r="CS243" i="66"/>
  <c r="CY243" i="66"/>
  <c r="DE243" i="66"/>
  <c r="DU243" i="66"/>
  <c r="DV243" i="66"/>
  <c r="DX243" i="66"/>
  <c r="EO243" i="66" s="1"/>
  <c r="ES243" i="66"/>
  <c r="ET243" i="66"/>
  <c r="Q244" i="66"/>
  <c r="S244" i="66"/>
  <c r="AQ244" i="66"/>
  <c r="AX244" i="66"/>
  <c r="BX244" i="66"/>
  <c r="CU244" i="66" s="1"/>
  <c r="BZ244" i="66"/>
  <c r="CF244" i="66"/>
  <c r="CG244" i="66"/>
  <c r="CI244" i="66"/>
  <c r="CR244" i="66"/>
  <c r="CS244" i="66"/>
  <c r="CV244" i="66"/>
  <c r="CY244" i="66"/>
  <c r="DE244" i="66"/>
  <c r="DU244" i="66"/>
  <c r="DX244" i="66"/>
  <c r="EO244" i="66" s="1"/>
  <c r="ES244" i="66"/>
  <c r="ET244" i="66"/>
  <c r="Q245" i="66"/>
  <c r="R245" i="66" s="1"/>
  <c r="S245" i="66"/>
  <c r="AQ245" i="66"/>
  <c r="AX245" i="66"/>
  <c r="BX245" i="66"/>
  <c r="CU245" i="66" s="1"/>
  <c r="BZ245" i="66"/>
  <c r="CV245" i="66" s="1"/>
  <c r="CF245" i="66"/>
  <c r="CG245" i="66"/>
  <c r="CI245" i="66"/>
  <c r="CR245" i="66"/>
  <c r="CS245" i="66"/>
  <c r="CY245" i="66"/>
  <c r="DE245" i="66"/>
  <c r="DU245" i="66"/>
  <c r="DV245" i="66"/>
  <c r="DX245" i="66"/>
  <c r="EO245" i="66" s="1"/>
  <c r="ES245" i="66"/>
  <c r="ET245" i="66"/>
  <c r="Q246" i="66"/>
  <c r="R246" i="66" s="1"/>
  <c r="S246" i="66"/>
  <c r="AQ246" i="66"/>
  <c r="AX246" i="66"/>
  <c r="AZ246" i="66"/>
  <c r="AV246" i="66" s="1"/>
  <c r="BX246" i="66"/>
  <c r="CU246" i="66" s="1"/>
  <c r="BZ246" i="66"/>
  <c r="CF246" i="66"/>
  <c r="CG246" i="66"/>
  <c r="CI246" i="66"/>
  <c r="CR246" i="66"/>
  <c r="CS246" i="66"/>
  <c r="CV246" i="66"/>
  <c r="CY246" i="66"/>
  <c r="DE246" i="66"/>
  <c r="DU246" i="66"/>
  <c r="DV246" i="66"/>
  <c r="DX246" i="66"/>
  <c r="EO246" i="66" s="1"/>
  <c r="ES246" i="66"/>
  <c r="ET246" i="66"/>
  <c r="Q247" i="66"/>
  <c r="R247" i="66" s="1"/>
  <c r="S247" i="66"/>
  <c r="AQ247" i="66"/>
  <c r="AX247" i="66"/>
  <c r="AZ247" i="66" s="1"/>
  <c r="AU247" i="66" s="1"/>
  <c r="BX247" i="66"/>
  <c r="CU247" i="66" s="1"/>
  <c r="BZ247" i="66"/>
  <c r="CV247" i="66" s="1"/>
  <c r="CF247" i="66"/>
  <c r="CG247" i="66"/>
  <c r="CI247" i="66"/>
  <c r="CR247" i="66"/>
  <c r="CS247" i="66"/>
  <c r="CY247" i="66"/>
  <c r="DE247" i="66"/>
  <c r="DU247" i="66"/>
  <c r="DX247" i="66"/>
  <c r="EO247" i="66" s="1"/>
  <c r="ES247" i="66"/>
  <c r="ET247" i="66"/>
  <c r="Q248" i="66"/>
  <c r="R248" i="66" s="1"/>
  <c r="S248" i="66"/>
  <c r="AQ248" i="66"/>
  <c r="AX248" i="66"/>
  <c r="BX248" i="66"/>
  <c r="CU248" i="66" s="1"/>
  <c r="BZ248" i="66"/>
  <c r="CF248" i="66"/>
  <c r="CG248" i="66"/>
  <c r="CI248" i="66"/>
  <c r="CR248" i="66"/>
  <c r="CS248" i="66"/>
  <c r="CV248" i="66"/>
  <c r="CY248" i="66"/>
  <c r="DE248" i="66"/>
  <c r="DU248" i="66"/>
  <c r="DV248" i="66"/>
  <c r="DX248" i="66"/>
  <c r="ES248" i="66"/>
  <c r="ET248" i="66"/>
  <c r="Q249" i="66"/>
  <c r="R249" i="66" s="1"/>
  <c r="S249" i="66"/>
  <c r="AQ249" i="66"/>
  <c r="AX249" i="66"/>
  <c r="AZ249" i="66" s="1"/>
  <c r="BQ249" i="66" s="1"/>
  <c r="BX249" i="66"/>
  <c r="CU249" i="66" s="1"/>
  <c r="BZ249" i="66"/>
  <c r="CF249" i="66"/>
  <c r="CG249" i="66"/>
  <c r="CI249" i="66"/>
  <c r="CR249" i="66"/>
  <c r="CS249" i="66"/>
  <c r="CV249" i="66"/>
  <c r="CY249" i="66"/>
  <c r="DE249" i="66"/>
  <c r="DU249" i="66"/>
  <c r="DV249" i="66"/>
  <c r="DX249" i="66"/>
  <c r="ES249" i="66"/>
  <c r="ET249" i="66"/>
  <c r="Q250" i="66"/>
  <c r="R250" i="66" s="1"/>
  <c r="S250" i="66"/>
  <c r="AQ250" i="66"/>
  <c r="AX250" i="66"/>
  <c r="AZ250" i="66"/>
  <c r="BX250" i="66"/>
  <c r="CU250" i="66" s="1"/>
  <c r="BZ250" i="66"/>
  <c r="CV250" i="66" s="1"/>
  <c r="CF250" i="66"/>
  <c r="CG250" i="66"/>
  <c r="CI250" i="66"/>
  <c r="CR250" i="66"/>
  <c r="CS250" i="66"/>
  <c r="CY250" i="66"/>
  <c r="DE250" i="66"/>
  <c r="DU250" i="66"/>
  <c r="DV250" i="66" s="1"/>
  <c r="DX250" i="66"/>
  <c r="EO250" i="66" s="1"/>
  <c r="ES250" i="66"/>
  <c r="ET250" i="66"/>
  <c r="Q251" i="66"/>
  <c r="R251" i="66" s="1"/>
  <c r="S251" i="66"/>
  <c r="AQ251" i="66"/>
  <c r="AX251" i="66"/>
  <c r="AZ251" i="66" s="1"/>
  <c r="AT251" i="66" s="1"/>
  <c r="AY251" i="66" s="1"/>
  <c r="BA251" i="66" s="1"/>
  <c r="BX251" i="66"/>
  <c r="CU251" i="66" s="1"/>
  <c r="BZ251" i="66"/>
  <c r="CF251" i="66"/>
  <c r="CG251" i="66"/>
  <c r="CI251" i="66"/>
  <c r="CR251" i="66"/>
  <c r="CS251" i="66"/>
  <c r="CV251" i="66"/>
  <c r="CY251" i="66"/>
  <c r="DE251" i="66"/>
  <c r="DU251" i="66"/>
  <c r="DV251" i="66"/>
  <c r="DX251" i="66"/>
  <c r="EO251" i="66" s="1"/>
  <c r="ES251" i="66"/>
  <c r="ET251" i="66"/>
  <c r="Q252" i="66"/>
  <c r="R252" i="66" s="1"/>
  <c r="S252" i="66"/>
  <c r="AQ252" i="66"/>
  <c r="AX252" i="66"/>
  <c r="BX252" i="66"/>
  <c r="BZ252" i="66"/>
  <c r="CF252" i="66"/>
  <c r="CG252" i="66"/>
  <c r="CI252" i="66"/>
  <c r="CR252" i="66"/>
  <c r="CS252" i="66"/>
  <c r="CV252" i="66"/>
  <c r="CY252" i="66"/>
  <c r="DE252" i="66"/>
  <c r="DU252" i="66"/>
  <c r="DV252" i="66" s="1"/>
  <c r="DX252" i="66"/>
  <c r="ES252" i="66"/>
  <c r="ET252" i="66"/>
  <c r="Q253" i="66"/>
  <c r="R253" i="66" s="1"/>
  <c r="S253" i="66"/>
  <c r="AQ253" i="66"/>
  <c r="AX253" i="66"/>
  <c r="AZ253" i="66" s="1"/>
  <c r="BP253" i="66" s="1"/>
  <c r="BX253" i="66"/>
  <c r="CU253" i="66" s="1"/>
  <c r="BZ253" i="66"/>
  <c r="CF253" i="66"/>
  <c r="CG253" i="66"/>
  <c r="CI253" i="66"/>
  <c r="CR253" i="66"/>
  <c r="CS253" i="66"/>
  <c r="CV253" i="66"/>
  <c r="CY253" i="66"/>
  <c r="DE253" i="66"/>
  <c r="DU253" i="66"/>
  <c r="DX253" i="66"/>
  <c r="EO253" i="66" s="1"/>
  <c r="ES253" i="66"/>
  <c r="ET253" i="66"/>
  <c r="Q254" i="66"/>
  <c r="R254" i="66" s="1"/>
  <c r="S254" i="66"/>
  <c r="AQ254" i="66"/>
  <c r="AX254" i="66"/>
  <c r="AZ254" i="66"/>
  <c r="BW254" i="66" s="1"/>
  <c r="BX254" i="66"/>
  <c r="CU254" i="66" s="1"/>
  <c r="BZ254" i="66"/>
  <c r="CF254" i="66"/>
  <c r="CG254" i="66"/>
  <c r="CI254" i="66"/>
  <c r="CR254" i="66"/>
  <c r="CS254" i="66"/>
  <c r="CV254" i="66"/>
  <c r="CY254" i="66"/>
  <c r="DE254" i="66"/>
  <c r="DU254" i="66"/>
  <c r="DV254" i="66"/>
  <c r="DX254" i="66"/>
  <c r="ES254" i="66"/>
  <c r="ET254" i="66"/>
  <c r="Q255" i="66"/>
  <c r="S255" i="66"/>
  <c r="AQ255" i="66"/>
  <c r="AX255" i="66"/>
  <c r="BX255" i="66"/>
  <c r="CU255" i="66" s="1"/>
  <c r="BZ255" i="66"/>
  <c r="CF255" i="66"/>
  <c r="CG255" i="66"/>
  <c r="CI255" i="66"/>
  <c r="CR255" i="66"/>
  <c r="CS255" i="66"/>
  <c r="CV255" i="66"/>
  <c r="CY255" i="66"/>
  <c r="DE255" i="66"/>
  <c r="DU255" i="66"/>
  <c r="DX255" i="66"/>
  <c r="ES255" i="66"/>
  <c r="ET255" i="66"/>
  <c r="Q256" i="66"/>
  <c r="S256" i="66"/>
  <c r="AQ256" i="66"/>
  <c r="AX256" i="66"/>
  <c r="AZ256" i="66"/>
  <c r="BG256" i="66" s="1"/>
  <c r="BC256" i="66" s="1"/>
  <c r="BB256" i="66" s="1"/>
  <c r="BX256" i="66"/>
  <c r="CU256" i="66" s="1"/>
  <c r="BZ256" i="66"/>
  <c r="CV256" i="66" s="1"/>
  <c r="CF256" i="66"/>
  <c r="CG256" i="66"/>
  <c r="CI256" i="66"/>
  <c r="CR256" i="66"/>
  <c r="CS256" i="66"/>
  <c r="CY256" i="66"/>
  <c r="DE256" i="66"/>
  <c r="DU256" i="66"/>
  <c r="DV256" i="66"/>
  <c r="DX256" i="66"/>
  <c r="EO256" i="66" s="1"/>
  <c r="ES256" i="66"/>
  <c r="ET256" i="66"/>
  <c r="Q257" i="66"/>
  <c r="R257" i="66" s="1"/>
  <c r="S257" i="66"/>
  <c r="AQ257" i="66"/>
  <c r="AX257" i="66"/>
  <c r="BX257" i="66"/>
  <c r="CU257" i="66" s="1"/>
  <c r="BZ257" i="66"/>
  <c r="CF257" i="66"/>
  <c r="CG257" i="66"/>
  <c r="CI257" i="66"/>
  <c r="CR257" i="66"/>
  <c r="CS257" i="66"/>
  <c r="CV257" i="66"/>
  <c r="CY257" i="66"/>
  <c r="DE257" i="66"/>
  <c r="DU257" i="66"/>
  <c r="DX257" i="66"/>
  <c r="ES257" i="66"/>
  <c r="ET257" i="66"/>
  <c r="Q258" i="66"/>
  <c r="S258" i="66"/>
  <c r="AQ258" i="66"/>
  <c r="AX258" i="66"/>
  <c r="AZ258" i="66" s="1"/>
  <c r="BP258" i="66" s="1"/>
  <c r="BX258" i="66"/>
  <c r="CU258" i="66" s="1"/>
  <c r="BZ258" i="66"/>
  <c r="CF258" i="66"/>
  <c r="CG258" i="66"/>
  <c r="CI258" i="66"/>
  <c r="CR258" i="66"/>
  <c r="CS258" i="66"/>
  <c r="CV258" i="66"/>
  <c r="CY258" i="66"/>
  <c r="DE258" i="66"/>
  <c r="DU258" i="66"/>
  <c r="DV258" i="66"/>
  <c r="DX258" i="66"/>
  <c r="ES258" i="66"/>
  <c r="ET258" i="66"/>
  <c r="Q259" i="66"/>
  <c r="R259" i="66" s="1"/>
  <c r="S259" i="66"/>
  <c r="AQ259" i="66"/>
  <c r="AX259" i="66"/>
  <c r="AZ259" i="66" s="1"/>
  <c r="BG259" i="66" s="1"/>
  <c r="BC259" i="66" s="1"/>
  <c r="BB259" i="66" s="1"/>
  <c r="BX259" i="66"/>
  <c r="CU259" i="66" s="1"/>
  <c r="BZ259" i="66"/>
  <c r="CV259" i="66" s="1"/>
  <c r="CF259" i="66"/>
  <c r="CG259" i="66"/>
  <c r="CI259" i="66"/>
  <c r="CR259" i="66"/>
  <c r="CS259" i="66"/>
  <c r="CY259" i="66"/>
  <c r="DE259" i="66"/>
  <c r="DU259" i="66"/>
  <c r="DV259" i="66"/>
  <c r="DX259" i="66"/>
  <c r="ES259" i="66"/>
  <c r="ET259" i="66"/>
  <c r="Q260" i="66"/>
  <c r="R260" i="66" s="1"/>
  <c r="S260" i="66"/>
  <c r="AQ260" i="66"/>
  <c r="AX260" i="66"/>
  <c r="AZ260" i="66"/>
  <c r="BG260" i="66" s="1"/>
  <c r="BC260" i="66" s="1"/>
  <c r="BB260" i="66" s="1"/>
  <c r="BX260" i="66"/>
  <c r="CU260" i="66" s="1"/>
  <c r="BZ260" i="66"/>
  <c r="CV260" i="66" s="1"/>
  <c r="CF260" i="66"/>
  <c r="CG260" i="66"/>
  <c r="CI260" i="66"/>
  <c r="CR260" i="66"/>
  <c r="CS260" i="66"/>
  <c r="CY260" i="66"/>
  <c r="DE260" i="66"/>
  <c r="DU260" i="66"/>
  <c r="DV260" i="66"/>
  <c r="DX260" i="66"/>
  <c r="ES260" i="66"/>
  <c r="ET260" i="66"/>
  <c r="Q261" i="66"/>
  <c r="R261" i="66" s="1"/>
  <c r="S261" i="66"/>
  <c r="AQ261" i="66"/>
  <c r="AX261" i="66"/>
  <c r="BX261" i="66"/>
  <c r="CU261" i="66" s="1"/>
  <c r="BZ261" i="66"/>
  <c r="CF261" i="66"/>
  <c r="CG261" i="66"/>
  <c r="CI261" i="66"/>
  <c r="CR261" i="66"/>
  <c r="CS261" i="66"/>
  <c r="CV261" i="66"/>
  <c r="CY261" i="66"/>
  <c r="DE261" i="66"/>
  <c r="DU261" i="66"/>
  <c r="DV261" i="66"/>
  <c r="DX261" i="66"/>
  <c r="ES261" i="66"/>
  <c r="ET261" i="66"/>
  <c r="Q262" i="66"/>
  <c r="S262" i="66"/>
  <c r="AQ262" i="66"/>
  <c r="AX262" i="66"/>
  <c r="AZ262" i="66"/>
  <c r="BX262" i="66"/>
  <c r="CU262" i="66" s="1"/>
  <c r="BZ262" i="66"/>
  <c r="CV262" i="66" s="1"/>
  <c r="CF262" i="66"/>
  <c r="CG262" i="66"/>
  <c r="CI262" i="66"/>
  <c r="CR262" i="66"/>
  <c r="CS262" i="66"/>
  <c r="CY262" i="66"/>
  <c r="DE262" i="66"/>
  <c r="DU262" i="66"/>
  <c r="DV262" i="66"/>
  <c r="DX262" i="66"/>
  <c r="ES262" i="66"/>
  <c r="ET262" i="66"/>
  <c r="Q263" i="66"/>
  <c r="R263" i="66" s="1"/>
  <c r="S263" i="66"/>
  <c r="AQ263" i="66"/>
  <c r="AX263" i="66"/>
  <c r="AZ263" i="66" s="1"/>
  <c r="AU263" i="66" s="1"/>
  <c r="BX263" i="66"/>
  <c r="CU263" i="66" s="1"/>
  <c r="BZ263" i="66"/>
  <c r="CV263" i="66" s="1"/>
  <c r="CF263" i="66"/>
  <c r="CG263" i="66"/>
  <c r="CI263" i="66"/>
  <c r="CR263" i="66"/>
  <c r="CS263" i="66"/>
  <c r="CY263" i="66"/>
  <c r="DE263" i="66"/>
  <c r="DU263" i="66"/>
  <c r="DX263" i="66"/>
  <c r="EO263" i="66" s="1"/>
  <c r="ES263" i="66"/>
  <c r="ET263" i="66"/>
  <c r="Q264" i="66"/>
  <c r="R264" i="66" s="1"/>
  <c r="S264" i="66"/>
  <c r="AQ264" i="66"/>
  <c r="AX264" i="66"/>
  <c r="AZ264" i="66"/>
  <c r="AU264" i="66" s="1"/>
  <c r="BX264" i="66"/>
  <c r="CU264" i="66" s="1"/>
  <c r="BZ264" i="66"/>
  <c r="CV264" i="66" s="1"/>
  <c r="CF264" i="66"/>
  <c r="CG264" i="66"/>
  <c r="CI264" i="66"/>
  <c r="CR264" i="66"/>
  <c r="CS264" i="66"/>
  <c r="CY264" i="66"/>
  <c r="DE264" i="66"/>
  <c r="DU264" i="66"/>
  <c r="DV264" i="66"/>
  <c r="DX264" i="66"/>
  <c r="ES264" i="66"/>
  <c r="ET264" i="66"/>
  <c r="Q265" i="66"/>
  <c r="R265" i="66" s="1"/>
  <c r="S265" i="66"/>
  <c r="AQ265" i="66"/>
  <c r="AX265" i="66"/>
  <c r="BX265" i="66"/>
  <c r="CU265" i="66" s="1"/>
  <c r="BZ265" i="66"/>
  <c r="CF265" i="66"/>
  <c r="CG265" i="66"/>
  <c r="CI265" i="66"/>
  <c r="CR265" i="66"/>
  <c r="CS265" i="66"/>
  <c r="CV265" i="66"/>
  <c r="CY265" i="66"/>
  <c r="DE265" i="66"/>
  <c r="DU265" i="66"/>
  <c r="DV265" i="66" s="1"/>
  <c r="DX265" i="66"/>
  <c r="ES265" i="66"/>
  <c r="ET265" i="66"/>
  <c r="Q266" i="66"/>
  <c r="S266" i="66"/>
  <c r="AQ266" i="66"/>
  <c r="AX266" i="66"/>
  <c r="AZ266" i="66"/>
  <c r="BP266" i="66" s="1"/>
  <c r="BX266" i="66"/>
  <c r="CU266" i="66" s="1"/>
  <c r="BZ266" i="66"/>
  <c r="CF266" i="66"/>
  <c r="CG266" i="66"/>
  <c r="CI266" i="66"/>
  <c r="CR266" i="66"/>
  <c r="CS266" i="66"/>
  <c r="CV266" i="66"/>
  <c r="CY266" i="66"/>
  <c r="DE266" i="66"/>
  <c r="DU266" i="66"/>
  <c r="DV266" i="66"/>
  <c r="DX266" i="66"/>
  <c r="EO266" i="66" s="1"/>
  <c r="ES266" i="66"/>
  <c r="ET266" i="66"/>
  <c r="Q267" i="66"/>
  <c r="S267" i="66"/>
  <c r="AQ267" i="66"/>
  <c r="AX267" i="66"/>
  <c r="BX267" i="66"/>
  <c r="CU267" i="66" s="1"/>
  <c r="BZ267" i="66"/>
  <c r="CV267" i="66" s="1"/>
  <c r="CF267" i="66"/>
  <c r="CG267" i="66"/>
  <c r="CI267" i="66"/>
  <c r="CR267" i="66"/>
  <c r="CS267" i="66"/>
  <c r="CY267" i="66"/>
  <c r="DE267" i="66"/>
  <c r="DU267" i="66"/>
  <c r="DX267" i="66"/>
  <c r="EO267" i="66" s="1"/>
  <c r="ES267" i="66"/>
  <c r="ET267" i="66"/>
  <c r="Q268" i="66"/>
  <c r="R268" i="66" s="1"/>
  <c r="S268" i="66"/>
  <c r="AQ268" i="66"/>
  <c r="AX268" i="66"/>
  <c r="AZ268" i="66"/>
  <c r="BQ268" i="66" s="1"/>
  <c r="BX268" i="66"/>
  <c r="CU268" i="66" s="1"/>
  <c r="BZ268" i="66"/>
  <c r="CF268" i="66"/>
  <c r="CG268" i="66"/>
  <c r="CI268" i="66"/>
  <c r="CR268" i="66"/>
  <c r="CS268" i="66"/>
  <c r="CV268" i="66"/>
  <c r="CY268" i="66"/>
  <c r="DE268" i="66"/>
  <c r="DU268" i="66"/>
  <c r="DV268" i="66"/>
  <c r="DX268" i="66"/>
  <c r="EO268" i="66" s="1"/>
  <c r="ES268" i="66"/>
  <c r="ET268" i="66"/>
  <c r="Q269" i="66"/>
  <c r="R269" i="66" s="1"/>
  <c r="S269" i="66"/>
  <c r="AQ269" i="66"/>
  <c r="AX269" i="66"/>
  <c r="AZ269" i="66" s="1"/>
  <c r="BX269" i="66"/>
  <c r="CU269" i="66" s="1"/>
  <c r="BZ269" i="66"/>
  <c r="CF269" i="66"/>
  <c r="CG269" i="66"/>
  <c r="CI269" i="66"/>
  <c r="CR269" i="66"/>
  <c r="CS269" i="66"/>
  <c r="CV269" i="66"/>
  <c r="CY269" i="66"/>
  <c r="DE269" i="66"/>
  <c r="DU269" i="66"/>
  <c r="DV269" i="66" s="1"/>
  <c r="DX269" i="66"/>
  <c r="EO269" i="66" s="1"/>
  <c r="ES269" i="66"/>
  <c r="ET269" i="66"/>
  <c r="Q270" i="66"/>
  <c r="R270" i="66" s="1"/>
  <c r="S270" i="66"/>
  <c r="AQ270" i="66"/>
  <c r="AX270" i="66"/>
  <c r="AZ270" i="66"/>
  <c r="BP270" i="66" s="1"/>
  <c r="BX270" i="66"/>
  <c r="CU270" i="66" s="1"/>
  <c r="BZ270" i="66"/>
  <c r="CF270" i="66"/>
  <c r="CG270" i="66"/>
  <c r="CI270" i="66"/>
  <c r="CR270" i="66"/>
  <c r="CS270" i="66"/>
  <c r="CV270" i="66"/>
  <c r="CY270" i="66"/>
  <c r="DE270" i="66"/>
  <c r="DU270" i="66"/>
  <c r="DV270" i="66" s="1"/>
  <c r="DX270" i="66"/>
  <c r="EO270" i="66" s="1"/>
  <c r="ES270" i="66"/>
  <c r="ET270" i="66"/>
  <c r="Q271" i="66"/>
  <c r="R271" i="66" s="1"/>
  <c r="S271" i="66"/>
  <c r="AQ271" i="66"/>
  <c r="AX271" i="66"/>
  <c r="AZ271" i="66" s="1"/>
  <c r="AU271" i="66" s="1"/>
  <c r="BX271" i="66"/>
  <c r="CU271" i="66" s="1"/>
  <c r="BZ271" i="66"/>
  <c r="CF271" i="66"/>
  <c r="CG271" i="66"/>
  <c r="CI271" i="66"/>
  <c r="CR271" i="66"/>
  <c r="CS271" i="66"/>
  <c r="CV271" i="66"/>
  <c r="CY271" i="66"/>
  <c r="DE271" i="66"/>
  <c r="DU271" i="66"/>
  <c r="DX271" i="66"/>
  <c r="EO271" i="66" s="1"/>
  <c r="ES271" i="66"/>
  <c r="ET271" i="66"/>
  <c r="Q272" i="66"/>
  <c r="R272" i="66" s="1"/>
  <c r="S272" i="66"/>
  <c r="AQ272" i="66"/>
  <c r="AX272" i="66"/>
  <c r="AZ272" i="66"/>
  <c r="BX272" i="66"/>
  <c r="CU272" i="66" s="1"/>
  <c r="BZ272" i="66"/>
  <c r="CF272" i="66"/>
  <c r="CG272" i="66"/>
  <c r="CI272" i="66"/>
  <c r="CR272" i="66"/>
  <c r="CS272" i="66"/>
  <c r="CV272" i="66"/>
  <c r="CY272" i="66"/>
  <c r="DE272" i="66"/>
  <c r="DU272" i="66"/>
  <c r="DV272" i="66" s="1"/>
  <c r="DX272" i="66"/>
  <c r="EO272" i="66" s="1"/>
  <c r="ES272" i="66"/>
  <c r="ET272" i="66"/>
  <c r="Q273" i="66"/>
  <c r="R273" i="66" s="1"/>
  <c r="S273" i="66"/>
  <c r="AQ273" i="66"/>
  <c r="AX273" i="66"/>
  <c r="AZ273" i="66" s="1"/>
  <c r="BP273" i="66" s="1"/>
  <c r="BX273" i="66"/>
  <c r="CU273" i="66" s="1"/>
  <c r="BZ273" i="66"/>
  <c r="CF273" i="66"/>
  <c r="CG273" i="66"/>
  <c r="CI273" i="66"/>
  <c r="CR273" i="66"/>
  <c r="CS273" i="66"/>
  <c r="CV273" i="66"/>
  <c r="CY273" i="66"/>
  <c r="DE273" i="66"/>
  <c r="DU273" i="66"/>
  <c r="DX273" i="66"/>
  <c r="ES273" i="66"/>
  <c r="ET273" i="66"/>
  <c r="Q274" i="66"/>
  <c r="R274" i="66" s="1"/>
  <c r="S274" i="66"/>
  <c r="AQ274" i="66"/>
  <c r="AX274" i="66"/>
  <c r="AZ274" i="66" s="1"/>
  <c r="BG274" i="66" s="1"/>
  <c r="BC274" i="66" s="1"/>
  <c r="BB274" i="66" s="1"/>
  <c r="BX274" i="66"/>
  <c r="CU274" i="66" s="1"/>
  <c r="BZ274" i="66"/>
  <c r="CF274" i="66"/>
  <c r="CG274" i="66"/>
  <c r="CI274" i="66"/>
  <c r="CR274" i="66"/>
  <c r="CS274" i="66"/>
  <c r="CV274" i="66"/>
  <c r="CY274" i="66"/>
  <c r="DE274" i="66"/>
  <c r="DU274" i="66"/>
  <c r="DX274" i="66"/>
  <c r="ES274" i="66"/>
  <c r="ET274" i="66"/>
  <c r="Q275" i="66"/>
  <c r="S275" i="66"/>
  <c r="AQ275" i="66"/>
  <c r="AX275" i="66"/>
  <c r="BX275" i="66"/>
  <c r="CU275" i="66" s="1"/>
  <c r="BZ275" i="66"/>
  <c r="CV275" i="66" s="1"/>
  <c r="CF275" i="66"/>
  <c r="CG275" i="66"/>
  <c r="CI275" i="66"/>
  <c r="CR275" i="66"/>
  <c r="CS275" i="66"/>
  <c r="CY275" i="66"/>
  <c r="DE275" i="66"/>
  <c r="DU275" i="66"/>
  <c r="DX275" i="66"/>
  <c r="EO275" i="66" s="1"/>
  <c r="ES275" i="66"/>
  <c r="ET275" i="66"/>
  <c r="Q276" i="66"/>
  <c r="R276" i="66" s="1"/>
  <c r="S276" i="66"/>
  <c r="AQ276" i="66"/>
  <c r="AX276" i="66"/>
  <c r="BX276" i="66"/>
  <c r="CU276" i="66" s="1"/>
  <c r="BZ276" i="66"/>
  <c r="CV276" i="66" s="1"/>
  <c r="CF276" i="66"/>
  <c r="CG276" i="66"/>
  <c r="CI276" i="66"/>
  <c r="CR276" i="66"/>
  <c r="CS276" i="66"/>
  <c r="CY276" i="66"/>
  <c r="DE276" i="66"/>
  <c r="DU276" i="66"/>
  <c r="DX276" i="66"/>
  <c r="EO276" i="66" s="1"/>
  <c r="ES276" i="66"/>
  <c r="ET276" i="66"/>
  <c r="Q277" i="66"/>
  <c r="R277" i="66" s="1"/>
  <c r="S277" i="66"/>
  <c r="AQ277" i="66"/>
  <c r="AX277" i="66"/>
  <c r="AZ277" i="66"/>
  <c r="AT277" i="66" s="1"/>
  <c r="BX277" i="66"/>
  <c r="CU277" i="66" s="1"/>
  <c r="BZ277" i="66"/>
  <c r="CF277" i="66"/>
  <c r="CG277" i="66"/>
  <c r="CI277" i="66"/>
  <c r="CR277" i="66"/>
  <c r="CS277" i="66"/>
  <c r="CV277" i="66"/>
  <c r="CY277" i="66"/>
  <c r="DE277" i="66"/>
  <c r="DU277" i="66"/>
  <c r="DX277" i="66"/>
  <c r="ES277" i="66"/>
  <c r="ET277" i="66"/>
  <c r="Q278" i="66"/>
  <c r="S278" i="66"/>
  <c r="AQ278" i="66"/>
  <c r="AX278" i="66"/>
  <c r="AZ278" i="66"/>
  <c r="BQ278" i="66" s="1"/>
  <c r="BX278" i="66"/>
  <c r="CU278" i="66" s="1"/>
  <c r="BZ278" i="66"/>
  <c r="CV278" i="66" s="1"/>
  <c r="CF278" i="66"/>
  <c r="CG278" i="66"/>
  <c r="CI278" i="66"/>
  <c r="CR278" i="66"/>
  <c r="CS278" i="66"/>
  <c r="CY278" i="66"/>
  <c r="DE278" i="66"/>
  <c r="DU278" i="66"/>
  <c r="DX278" i="66"/>
  <c r="EO278" i="66" s="1"/>
  <c r="ES278" i="66"/>
  <c r="ET278" i="66"/>
  <c r="Q279" i="66"/>
  <c r="R279" i="66" s="1"/>
  <c r="S279" i="66"/>
  <c r="AQ279" i="66"/>
  <c r="AX279" i="66"/>
  <c r="BX279" i="66"/>
  <c r="CU279" i="66" s="1"/>
  <c r="BZ279" i="66"/>
  <c r="CV279" i="66" s="1"/>
  <c r="CF279" i="66"/>
  <c r="CG279" i="66"/>
  <c r="CI279" i="66"/>
  <c r="CR279" i="66"/>
  <c r="CS279" i="66"/>
  <c r="CY279" i="66"/>
  <c r="DE279" i="66"/>
  <c r="DU279" i="66"/>
  <c r="DV279" i="66"/>
  <c r="DX279" i="66"/>
  <c r="EO279" i="66" s="1"/>
  <c r="ES279" i="66"/>
  <c r="ET279" i="66"/>
  <c r="Q280" i="66"/>
  <c r="R280" i="66" s="1"/>
  <c r="S280" i="66"/>
  <c r="AQ280" i="66"/>
  <c r="AX280" i="66"/>
  <c r="AZ280" i="66"/>
  <c r="BW280" i="66" s="1"/>
  <c r="BX280" i="66"/>
  <c r="CU280" i="66" s="1"/>
  <c r="BZ280" i="66"/>
  <c r="CV280" i="66" s="1"/>
  <c r="CF280" i="66"/>
  <c r="CG280" i="66"/>
  <c r="CI280" i="66"/>
  <c r="CR280" i="66"/>
  <c r="CS280" i="66"/>
  <c r="CY280" i="66"/>
  <c r="DE280" i="66"/>
  <c r="DU280" i="66"/>
  <c r="DX280" i="66"/>
  <c r="ES280" i="66"/>
  <c r="ET280" i="66"/>
  <c r="Q281" i="66"/>
  <c r="R281" i="66" s="1"/>
  <c r="S281" i="66"/>
  <c r="AQ281" i="66"/>
  <c r="AX281" i="66"/>
  <c r="AZ281" i="66" s="1"/>
  <c r="AT281" i="66" s="1"/>
  <c r="BX281" i="66"/>
  <c r="CU281" i="66" s="1"/>
  <c r="BZ281" i="66"/>
  <c r="CV281" i="66" s="1"/>
  <c r="CF281" i="66"/>
  <c r="CG281" i="66"/>
  <c r="CI281" i="66"/>
  <c r="CR281" i="66"/>
  <c r="CS281" i="66"/>
  <c r="CY281" i="66"/>
  <c r="DE281" i="66"/>
  <c r="DU281" i="66"/>
  <c r="DV281" i="66"/>
  <c r="DX281" i="66"/>
  <c r="ES281" i="66"/>
  <c r="ET281" i="66"/>
  <c r="Q282" i="66"/>
  <c r="S282" i="66"/>
  <c r="AQ282" i="66"/>
  <c r="AX282" i="66"/>
  <c r="AZ282" i="66"/>
  <c r="AU282" i="66" s="1"/>
  <c r="BX282" i="66"/>
  <c r="CU282" i="66" s="1"/>
  <c r="BZ282" i="66"/>
  <c r="CV282" i="66" s="1"/>
  <c r="CF282" i="66"/>
  <c r="CG282" i="66"/>
  <c r="CI282" i="66"/>
  <c r="CR282" i="66"/>
  <c r="CS282" i="66"/>
  <c r="CY282" i="66"/>
  <c r="DE282" i="66"/>
  <c r="DU282" i="66"/>
  <c r="DX282" i="66"/>
  <c r="EO282" i="66" s="1"/>
  <c r="ES282" i="66"/>
  <c r="ET282" i="66"/>
  <c r="Q283" i="66"/>
  <c r="R283" i="66" s="1"/>
  <c r="S283" i="66"/>
  <c r="AQ283" i="66"/>
  <c r="AX283" i="66"/>
  <c r="AZ283" i="66"/>
  <c r="BW283" i="66" s="1"/>
  <c r="BX283" i="66"/>
  <c r="CU283" i="66" s="1"/>
  <c r="BZ283" i="66"/>
  <c r="CF283" i="66"/>
  <c r="CG283" i="66"/>
  <c r="CI283" i="66"/>
  <c r="CR283" i="66"/>
  <c r="CS283" i="66"/>
  <c r="CV283" i="66"/>
  <c r="CY283" i="66"/>
  <c r="DE283" i="66"/>
  <c r="DU283" i="66"/>
  <c r="DV283" i="66"/>
  <c r="DX283" i="66"/>
  <c r="EO283" i="66" s="1"/>
  <c r="ES283" i="66"/>
  <c r="ET283" i="66"/>
  <c r="Q284" i="66"/>
  <c r="R284" i="66" s="1"/>
  <c r="S284" i="66"/>
  <c r="AQ284" i="66"/>
  <c r="AX284" i="66"/>
  <c r="AZ284" i="66"/>
  <c r="BX284" i="66"/>
  <c r="CU284" i="66" s="1"/>
  <c r="BZ284" i="66"/>
  <c r="CV284" i="66" s="1"/>
  <c r="CF284" i="66"/>
  <c r="CG284" i="66"/>
  <c r="CI284" i="66"/>
  <c r="CR284" i="66"/>
  <c r="CS284" i="66"/>
  <c r="CY284" i="66"/>
  <c r="DE284" i="66"/>
  <c r="DU284" i="66"/>
  <c r="DX284" i="66"/>
  <c r="EO284" i="66" s="1"/>
  <c r="ES284" i="66"/>
  <c r="ET284" i="66"/>
  <c r="Q285" i="66"/>
  <c r="R285" i="66" s="1"/>
  <c r="S285" i="66"/>
  <c r="AQ285" i="66"/>
  <c r="AX285" i="66"/>
  <c r="BX285" i="66"/>
  <c r="CU285" i="66" s="1"/>
  <c r="BZ285" i="66"/>
  <c r="CF285" i="66"/>
  <c r="CG285" i="66"/>
  <c r="CI285" i="66"/>
  <c r="CR285" i="66"/>
  <c r="CS285" i="66"/>
  <c r="CV285" i="66"/>
  <c r="CY285" i="66"/>
  <c r="DE285" i="66"/>
  <c r="DU285" i="66"/>
  <c r="DV285" i="66"/>
  <c r="DX285" i="66"/>
  <c r="ES285" i="66"/>
  <c r="ET285" i="66"/>
  <c r="Q286" i="66"/>
  <c r="R286" i="66" s="1"/>
  <c r="S286" i="66"/>
  <c r="AQ286" i="66"/>
  <c r="AX286" i="66"/>
  <c r="AZ286" i="66"/>
  <c r="AU286" i="66" s="1"/>
  <c r="BX286" i="66"/>
  <c r="CU286" i="66" s="1"/>
  <c r="BZ286" i="66"/>
  <c r="CV286" i="66" s="1"/>
  <c r="CF286" i="66"/>
  <c r="CG286" i="66"/>
  <c r="CI286" i="66"/>
  <c r="CR286" i="66"/>
  <c r="CS286" i="66"/>
  <c r="CY286" i="66"/>
  <c r="DE286" i="66"/>
  <c r="DU286" i="66"/>
  <c r="DX286" i="66"/>
  <c r="ES286" i="66"/>
  <c r="ET286" i="66"/>
  <c r="Q287" i="66"/>
  <c r="R287" i="66" s="1"/>
  <c r="S287" i="66"/>
  <c r="AQ287" i="66"/>
  <c r="AX287" i="66"/>
  <c r="AZ287" i="66" s="1"/>
  <c r="AT287" i="66" s="1"/>
  <c r="BX287" i="66"/>
  <c r="CU287" i="66" s="1"/>
  <c r="BZ287" i="66"/>
  <c r="CV287" i="66" s="1"/>
  <c r="CF287" i="66"/>
  <c r="CG287" i="66"/>
  <c r="CI287" i="66"/>
  <c r="CR287" i="66"/>
  <c r="CS287" i="66"/>
  <c r="CY287" i="66"/>
  <c r="DE287" i="66"/>
  <c r="DU287" i="66"/>
  <c r="DV287" i="66"/>
  <c r="DX287" i="66"/>
  <c r="ES287" i="66"/>
  <c r="ET287" i="66"/>
  <c r="Q288" i="66"/>
  <c r="R288" i="66" s="1"/>
  <c r="S288" i="66"/>
  <c r="AQ288" i="66"/>
  <c r="AX288" i="66"/>
  <c r="AZ288" i="66"/>
  <c r="BX288" i="66"/>
  <c r="CU288" i="66" s="1"/>
  <c r="BZ288" i="66"/>
  <c r="CV288" i="66" s="1"/>
  <c r="CF288" i="66"/>
  <c r="CG288" i="66"/>
  <c r="CI288" i="66"/>
  <c r="CR288" i="66"/>
  <c r="CS288" i="66"/>
  <c r="CY288" i="66"/>
  <c r="DE288" i="66"/>
  <c r="DU288" i="66"/>
  <c r="DX288" i="66"/>
  <c r="EO288" i="66" s="1"/>
  <c r="ES288" i="66"/>
  <c r="ET288" i="66"/>
  <c r="Q289" i="66"/>
  <c r="R289" i="66" s="1"/>
  <c r="S289" i="66"/>
  <c r="AQ289" i="66"/>
  <c r="AX289" i="66"/>
  <c r="AZ289" i="66"/>
  <c r="BW289" i="66" s="1"/>
  <c r="BX289" i="66"/>
  <c r="CU289" i="66" s="1"/>
  <c r="BZ289" i="66"/>
  <c r="CF289" i="66"/>
  <c r="CG289" i="66"/>
  <c r="CI289" i="66"/>
  <c r="CR289" i="66"/>
  <c r="CS289" i="66"/>
  <c r="CV289" i="66"/>
  <c r="CY289" i="66"/>
  <c r="DE289" i="66"/>
  <c r="DU289" i="66"/>
  <c r="DV289" i="66"/>
  <c r="DX289" i="66"/>
  <c r="EO289" i="66" s="1"/>
  <c r="ES289" i="66"/>
  <c r="ET289" i="66"/>
  <c r="Q290" i="66"/>
  <c r="S290" i="66"/>
  <c r="AQ290" i="66"/>
  <c r="AX290" i="66"/>
  <c r="AZ290" i="66"/>
  <c r="BQ290" i="66" s="1"/>
  <c r="BX290" i="66"/>
  <c r="CU290" i="66" s="1"/>
  <c r="BZ290" i="66"/>
  <c r="CV290" i="66" s="1"/>
  <c r="CF290" i="66"/>
  <c r="CG290" i="66"/>
  <c r="CI290" i="66"/>
  <c r="CR290" i="66"/>
  <c r="CS290" i="66"/>
  <c r="CY290" i="66"/>
  <c r="DE290" i="66"/>
  <c r="DU290" i="66"/>
  <c r="DX290" i="66"/>
  <c r="EO290" i="66" s="1"/>
  <c r="ES290" i="66"/>
  <c r="ET290" i="66"/>
  <c r="Q291" i="66"/>
  <c r="R291" i="66" s="1"/>
  <c r="S291" i="66"/>
  <c r="AQ291" i="66"/>
  <c r="AX291" i="66"/>
  <c r="BX291" i="66"/>
  <c r="CU291" i="66" s="1"/>
  <c r="BZ291" i="66"/>
  <c r="CF291" i="66"/>
  <c r="CG291" i="66"/>
  <c r="CI291" i="66"/>
  <c r="CR291" i="66"/>
  <c r="CS291" i="66"/>
  <c r="CV291" i="66"/>
  <c r="CY291" i="66"/>
  <c r="DE291" i="66"/>
  <c r="DU291" i="66"/>
  <c r="DV291" i="66"/>
  <c r="DX291" i="66"/>
  <c r="ES291" i="66"/>
  <c r="ET291" i="66"/>
  <c r="Q292" i="66"/>
  <c r="S292" i="66"/>
  <c r="AQ292" i="66"/>
  <c r="AX292" i="66"/>
  <c r="AZ292" i="66"/>
  <c r="BQ292" i="66" s="1"/>
  <c r="BX292" i="66"/>
  <c r="CU292" i="66" s="1"/>
  <c r="BZ292" i="66"/>
  <c r="CV292" i="66" s="1"/>
  <c r="CF292" i="66"/>
  <c r="CG292" i="66"/>
  <c r="CI292" i="66"/>
  <c r="CR292" i="66"/>
  <c r="CS292" i="66"/>
  <c r="CY292" i="66"/>
  <c r="DE292" i="66"/>
  <c r="DU292" i="66"/>
  <c r="DX292" i="66"/>
  <c r="ES292" i="66"/>
  <c r="ET292" i="66"/>
  <c r="Q293" i="66"/>
  <c r="R293" i="66" s="1"/>
  <c r="S293" i="66"/>
  <c r="AQ293" i="66"/>
  <c r="AX293" i="66"/>
  <c r="AZ293" i="66" s="1"/>
  <c r="AT293" i="66" s="1"/>
  <c r="BX293" i="66"/>
  <c r="CU293" i="66" s="1"/>
  <c r="BZ293" i="66"/>
  <c r="CV293" i="66" s="1"/>
  <c r="CF293" i="66"/>
  <c r="CG293" i="66"/>
  <c r="CI293" i="66"/>
  <c r="CR293" i="66"/>
  <c r="CS293" i="66"/>
  <c r="CY293" i="66"/>
  <c r="DE293" i="66"/>
  <c r="DU293" i="66"/>
  <c r="DV293" i="66"/>
  <c r="DX293" i="66"/>
  <c r="ES293" i="66"/>
  <c r="ET293" i="66"/>
  <c r="Q294" i="66"/>
  <c r="R294" i="66" s="1"/>
  <c r="S294" i="66"/>
  <c r="AQ294" i="66"/>
  <c r="AX294" i="66"/>
  <c r="AZ294" i="66"/>
  <c r="BP294" i="66" s="1"/>
  <c r="BX294" i="66"/>
  <c r="CU294" i="66" s="1"/>
  <c r="BZ294" i="66"/>
  <c r="CV294" i="66" s="1"/>
  <c r="CF294" i="66"/>
  <c r="CG294" i="66"/>
  <c r="CI294" i="66"/>
  <c r="CR294" i="66"/>
  <c r="CS294" i="66"/>
  <c r="CY294" i="66"/>
  <c r="DE294" i="66"/>
  <c r="DU294" i="66"/>
  <c r="DV294" i="66"/>
  <c r="DX294" i="66"/>
  <c r="EO294" i="66" s="1"/>
  <c r="ES294" i="66"/>
  <c r="ET294" i="66"/>
  <c r="Q295" i="66"/>
  <c r="R295" i="66" s="1"/>
  <c r="S295" i="66"/>
  <c r="AQ295" i="66"/>
  <c r="AX295" i="66"/>
  <c r="AZ295" i="66"/>
  <c r="BW295" i="66" s="1"/>
  <c r="BX295" i="66"/>
  <c r="CU295" i="66" s="1"/>
  <c r="BZ295" i="66"/>
  <c r="CF295" i="66"/>
  <c r="CG295" i="66"/>
  <c r="CI295" i="66"/>
  <c r="CR295" i="66"/>
  <c r="CS295" i="66"/>
  <c r="CV295" i="66"/>
  <c r="CY295" i="66"/>
  <c r="DE295" i="66"/>
  <c r="DU295" i="66"/>
  <c r="DV295" i="66"/>
  <c r="DX295" i="66"/>
  <c r="EO295" i="66" s="1"/>
  <c r="ES295" i="66"/>
  <c r="ET295" i="66"/>
  <c r="Q296" i="66"/>
  <c r="R296" i="66" s="1"/>
  <c r="S296" i="66"/>
  <c r="AQ296" i="66"/>
  <c r="AX296" i="66"/>
  <c r="AZ296" i="66"/>
  <c r="AV296" i="66" s="1"/>
  <c r="BX296" i="66"/>
  <c r="CU296" i="66" s="1"/>
  <c r="BZ296" i="66"/>
  <c r="CV296" i="66" s="1"/>
  <c r="CF296" i="66"/>
  <c r="CG296" i="66"/>
  <c r="CI296" i="66"/>
  <c r="CR296" i="66"/>
  <c r="CS296" i="66"/>
  <c r="CY296" i="66"/>
  <c r="DE296" i="66"/>
  <c r="DU296" i="66"/>
  <c r="DX296" i="66"/>
  <c r="EO296" i="66" s="1"/>
  <c r="ES296" i="66"/>
  <c r="ET296" i="66"/>
  <c r="Q297" i="66"/>
  <c r="R297" i="66" s="1"/>
  <c r="S297" i="66"/>
  <c r="AQ297" i="66"/>
  <c r="AX297" i="66"/>
  <c r="BX297" i="66"/>
  <c r="CU297" i="66" s="1"/>
  <c r="BZ297" i="66"/>
  <c r="CF297" i="66"/>
  <c r="CG297" i="66"/>
  <c r="CI297" i="66"/>
  <c r="CR297" i="66"/>
  <c r="CS297" i="66"/>
  <c r="CV297" i="66"/>
  <c r="CY297" i="66"/>
  <c r="DE297" i="66"/>
  <c r="DU297" i="66"/>
  <c r="DV297" i="66"/>
  <c r="DX297" i="66"/>
  <c r="ES297" i="66"/>
  <c r="ET297" i="66"/>
  <c r="Q298" i="66"/>
  <c r="R298" i="66" s="1"/>
  <c r="S298" i="66"/>
  <c r="AQ298" i="66"/>
  <c r="AX298" i="66"/>
  <c r="AZ298" i="66"/>
  <c r="BX298" i="66"/>
  <c r="CU298" i="66" s="1"/>
  <c r="BZ298" i="66"/>
  <c r="CV298" i="66" s="1"/>
  <c r="CF298" i="66"/>
  <c r="CG298" i="66"/>
  <c r="CI298" i="66"/>
  <c r="CR298" i="66"/>
  <c r="CS298" i="66"/>
  <c r="CY298" i="66"/>
  <c r="DE298" i="66"/>
  <c r="DU298" i="66"/>
  <c r="DX298" i="66"/>
  <c r="ES298" i="66"/>
  <c r="ET298" i="66"/>
  <c r="Q299" i="66"/>
  <c r="R299" i="66" s="1"/>
  <c r="S299" i="66"/>
  <c r="AQ299" i="66"/>
  <c r="AX299" i="66"/>
  <c r="AZ299" i="66" s="1"/>
  <c r="AV299" i="66" s="1"/>
  <c r="BX299" i="66"/>
  <c r="CU299" i="66" s="1"/>
  <c r="BZ299" i="66"/>
  <c r="CV299" i="66" s="1"/>
  <c r="CF299" i="66"/>
  <c r="CG299" i="66"/>
  <c r="CI299" i="66"/>
  <c r="CR299" i="66"/>
  <c r="CS299" i="66"/>
  <c r="CY299" i="66"/>
  <c r="DE299" i="66"/>
  <c r="DU299" i="66"/>
  <c r="DV299" i="66"/>
  <c r="DX299" i="66"/>
  <c r="ES299" i="66"/>
  <c r="ET299" i="66"/>
  <c r="Q300" i="66"/>
  <c r="R300" i="66" s="1"/>
  <c r="S300" i="66"/>
  <c r="AQ300" i="66"/>
  <c r="AX300" i="66"/>
  <c r="AZ300" i="66"/>
  <c r="BG300" i="66" s="1"/>
  <c r="BC300" i="66" s="1"/>
  <c r="BB300" i="66" s="1"/>
  <c r="BX300" i="66"/>
  <c r="CU300" i="66" s="1"/>
  <c r="BZ300" i="66"/>
  <c r="CV300" i="66" s="1"/>
  <c r="CF300" i="66"/>
  <c r="CG300" i="66"/>
  <c r="CI300" i="66"/>
  <c r="CR300" i="66"/>
  <c r="CS300" i="66"/>
  <c r="CY300" i="66"/>
  <c r="DE300" i="66"/>
  <c r="DU300" i="66"/>
  <c r="DX300" i="66"/>
  <c r="EO300" i="66" s="1"/>
  <c r="ES300" i="66"/>
  <c r="ET300" i="66"/>
  <c r="Q301" i="66"/>
  <c r="R301" i="66" s="1"/>
  <c r="S301" i="66"/>
  <c r="AQ301" i="66"/>
  <c r="AX301" i="66"/>
  <c r="AZ301" i="66"/>
  <c r="BW301" i="66" s="1"/>
  <c r="BX301" i="66"/>
  <c r="CU301" i="66" s="1"/>
  <c r="BZ301" i="66"/>
  <c r="CF301" i="66"/>
  <c r="CG301" i="66"/>
  <c r="CI301" i="66"/>
  <c r="CR301" i="66"/>
  <c r="CS301" i="66"/>
  <c r="CV301" i="66"/>
  <c r="CY301" i="66"/>
  <c r="DE301" i="66"/>
  <c r="DU301" i="66"/>
  <c r="DX301" i="66"/>
  <c r="EO301" i="66" s="1"/>
  <c r="ES301" i="66"/>
  <c r="ET301" i="66"/>
  <c r="Q302" i="66"/>
  <c r="R302" i="66" s="1"/>
  <c r="S302" i="66"/>
  <c r="AQ302" i="66"/>
  <c r="AX302" i="66"/>
  <c r="AZ302" i="66"/>
  <c r="AV302" i="66" s="1"/>
  <c r="BX302" i="66"/>
  <c r="CU302" i="66" s="1"/>
  <c r="BZ302" i="66"/>
  <c r="CV302" i="66" s="1"/>
  <c r="CF302" i="66"/>
  <c r="CG302" i="66"/>
  <c r="CI302" i="66"/>
  <c r="CR302" i="66"/>
  <c r="CS302" i="66"/>
  <c r="CY302" i="66"/>
  <c r="DE302" i="66"/>
  <c r="DU302" i="66"/>
  <c r="DX302" i="66"/>
  <c r="EO302" i="66" s="1"/>
  <c r="ES302" i="66"/>
  <c r="ET302" i="66"/>
  <c r="Q303" i="66"/>
  <c r="R303" i="66" s="1"/>
  <c r="S303" i="66"/>
  <c r="AQ303" i="66"/>
  <c r="AX303" i="66"/>
  <c r="BX303" i="66"/>
  <c r="CU303" i="66" s="1"/>
  <c r="BZ303" i="66"/>
  <c r="CF303" i="66"/>
  <c r="CG303" i="66"/>
  <c r="CI303" i="66"/>
  <c r="CR303" i="66"/>
  <c r="CS303" i="66"/>
  <c r="CV303" i="66"/>
  <c r="CY303" i="66"/>
  <c r="DE303" i="66"/>
  <c r="DU303" i="66"/>
  <c r="DV303" i="66"/>
  <c r="DX303" i="66"/>
  <c r="ES303" i="66"/>
  <c r="ET303" i="66"/>
  <c r="Q304" i="66"/>
  <c r="S304" i="66"/>
  <c r="AQ304" i="66"/>
  <c r="AX304" i="66"/>
  <c r="AZ304" i="66"/>
  <c r="BQ304" i="66" s="1"/>
  <c r="BX304" i="66"/>
  <c r="CU304" i="66" s="1"/>
  <c r="BZ304" i="66"/>
  <c r="CV304" i="66" s="1"/>
  <c r="CF304" i="66"/>
  <c r="CG304" i="66"/>
  <c r="CI304" i="66"/>
  <c r="CR304" i="66"/>
  <c r="CS304" i="66"/>
  <c r="CY304" i="66"/>
  <c r="DE304" i="66"/>
  <c r="DU304" i="66"/>
  <c r="DX304" i="66"/>
  <c r="ES304" i="66"/>
  <c r="ET304" i="66"/>
  <c r="Q305" i="66"/>
  <c r="S305" i="66"/>
  <c r="AQ305" i="66"/>
  <c r="AX305" i="66"/>
  <c r="AZ305" i="66" s="1"/>
  <c r="BX305" i="66"/>
  <c r="CU305" i="66" s="1"/>
  <c r="BZ305" i="66"/>
  <c r="CV305" i="66" s="1"/>
  <c r="CF305" i="66"/>
  <c r="CG305" i="66"/>
  <c r="CI305" i="66"/>
  <c r="CR305" i="66"/>
  <c r="CS305" i="66"/>
  <c r="CY305" i="66"/>
  <c r="DE305" i="66"/>
  <c r="DU305" i="66"/>
  <c r="DV305" i="66"/>
  <c r="DX305" i="66"/>
  <c r="ES305" i="66"/>
  <c r="ET305" i="66"/>
  <c r="Q306" i="66"/>
  <c r="S306" i="66"/>
  <c r="AQ306" i="66"/>
  <c r="AX306" i="66"/>
  <c r="AZ306" i="66"/>
  <c r="BX306" i="66"/>
  <c r="CU306" i="66" s="1"/>
  <c r="BZ306" i="66"/>
  <c r="CV306" i="66" s="1"/>
  <c r="CF306" i="66"/>
  <c r="CG306" i="66"/>
  <c r="CI306" i="66"/>
  <c r="CR306" i="66"/>
  <c r="CS306" i="66"/>
  <c r="CY306" i="66"/>
  <c r="DE306" i="66"/>
  <c r="DU306" i="66"/>
  <c r="DV306" i="66"/>
  <c r="DX306" i="66"/>
  <c r="ES306" i="66"/>
  <c r="ET306" i="66"/>
  <c r="Q307" i="66"/>
  <c r="R307" i="66" s="1"/>
  <c r="S307" i="66"/>
  <c r="AQ307" i="66"/>
  <c r="AX307" i="66"/>
  <c r="AZ307" i="66"/>
  <c r="BW307" i="66" s="1"/>
  <c r="BX307" i="66"/>
  <c r="CU307" i="66" s="1"/>
  <c r="BZ307" i="66"/>
  <c r="CF307" i="66"/>
  <c r="CG307" i="66"/>
  <c r="CI307" i="66"/>
  <c r="CR307" i="66"/>
  <c r="CS307" i="66"/>
  <c r="CV307" i="66"/>
  <c r="CY307" i="66"/>
  <c r="DE307" i="66"/>
  <c r="DU307" i="66"/>
  <c r="DV307" i="66" s="1"/>
  <c r="DX307" i="66"/>
  <c r="EO307" i="66" s="1"/>
  <c r="ES307" i="66"/>
  <c r="ET307" i="66"/>
  <c r="Q308" i="66"/>
  <c r="R308" i="66" s="1"/>
  <c r="S308" i="66"/>
  <c r="AQ308" i="66"/>
  <c r="AX308" i="66"/>
  <c r="AZ308" i="66"/>
  <c r="BX308" i="66"/>
  <c r="CU308" i="66" s="1"/>
  <c r="BZ308" i="66"/>
  <c r="CV308" i="66" s="1"/>
  <c r="CF308" i="66"/>
  <c r="CG308" i="66"/>
  <c r="CI308" i="66"/>
  <c r="CR308" i="66"/>
  <c r="CS308" i="66"/>
  <c r="CY308" i="66"/>
  <c r="DE308" i="66"/>
  <c r="DU308" i="66"/>
  <c r="DX308" i="66"/>
  <c r="EO308" i="66" s="1"/>
  <c r="ES308" i="66"/>
  <c r="ET308" i="66"/>
  <c r="Q309" i="66"/>
  <c r="R309" i="66" s="1"/>
  <c r="S309" i="66"/>
  <c r="AQ309" i="66"/>
  <c r="AX309" i="66"/>
  <c r="BX309" i="66"/>
  <c r="CU309" i="66" s="1"/>
  <c r="BZ309" i="66"/>
  <c r="CF309" i="66"/>
  <c r="CG309" i="66"/>
  <c r="CI309" i="66"/>
  <c r="CR309" i="66"/>
  <c r="CS309" i="66"/>
  <c r="CV309" i="66"/>
  <c r="CY309" i="66"/>
  <c r="DE309" i="66"/>
  <c r="DU309" i="66"/>
  <c r="DV309" i="66"/>
  <c r="DX309" i="66"/>
  <c r="ES309" i="66"/>
  <c r="ET309" i="66"/>
  <c r="Q310" i="66"/>
  <c r="S310" i="66"/>
  <c r="AQ310" i="66"/>
  <c r="AX310" i="66"/>
  <c r="AZ310" i="66"/>
  <c r="AT310" i="66" s="1"/>
  <c r="BX310" i="66"/>
  <c r="CU310" i="66" s="1"/>
  <c r="BZ310" i="66"/>
  <c r="CV310" i="66" s="1"/>
  <c r="CF310" i="66"/>
  <c r="CG310" i="66"/>
  <c r="CI310" i="66"/>
  <c r="CR310" i="66"/>
  <c r="CS310" i="66"/>
  <c r="CY310" i="66"/>
  <c r="DE310" i="66"/>
  <c r="DU310" i="66"/>
  <c r="DX310" i="66"/>
  <c r="ES310" i="66"/>
  <c r="ET310" i="66"/>
  <c r="Q311" i="66"/>
  <c r="R311" i="66" s="1"/>
  <c r="S311" i="66"/>
  <c r="AQ311" i="66"/>
  <c r="AX311" i="66"/>
  <c r="AZ311" i="66" s="1"/>
  <c r="BX311" i="66"/>
  <c r="CU311" i="66" s="1"/>
  <c r="BZ311" i="66"/>
  <c r="CV311" i="66" s="1"/>
  <c r="CF311" i="66"/>
  <c r="CG311" i="66"/>
  <c r="CI311" i="66"/>
  <c r="CR311" i="66"/>
  <c r="CS311" i="66"/>
  <c r="CY311" i="66"/>
  <c r="DE311" i="66"/>
  <c r="DU311" i="66"/>
  <c r="DV311" i="66"/>
  <c r="DX311" i="66"/>
  <c r="ES311" i="66"/>
  <c r="ET311" i="66"/>
  <c r="Q312" i="66"/>
  <c r="R312" i="66" s="1"/>
  <c r="S312" i="66"/>
  <c r="AQ312" i="66"/>
  <c r="AX312" i="66"/>
  <c r="AZ312" i="66"/>
  <c r="BX312" i="66"/>
  <c r="CU312" i="66" s="1"/>
  <c r="BZ312" i="66"/>
  <c r="CV312" i="66" s="1"/>
  <c r="CF312" i="66"/>
  <c r="CG312" i="66"/>
  <c r="CI312" i="66"/>
  <c r="CR312" i="66"/>
  <c r="CS312" i="66"/>
  <c r="CY312" i="66"/>
  <c r="DE312" i="66"/>
  <c r="DU312" i="66"/>
  <c r="DV312" i="66"/>
  <c r="DX312" i="66"/>
  <c r="ES312" i="66"/>
  <c r="ET312" i="66"/>
  <c r="Q313" i="66"/>
  <c r="R313" i="66" s="1"/>
  <c r="S313" i="66"/>
  <c r="AQ313" i="66"/>
  <c r="AX313" i="66"/>
  <c r="AZ313" i="66"/>
  <c r="BW313" i="66" s="1"/>
  <c r="BX313" i="66"/>
  <c r="CU313" i="66" s="1"/>
  <c r="BZ313" i="66"/>
  <c r="CF313" i="66"/>
  <c r="CG313" i="66"/>
  <c r="CI313" i="66"/>
  <c r="CR313" i="66"/>
  <c r="CS313" i="66"/>
  <c r="CV313" i="66"/>
  <c r="CY313" i="66"/>
  <c r="DE313" i="66"/>
  <c r="DU313" i="66"/>
  <c r="DV313" i="66"/>
  <c r="DX313" i="66"/>
  <c r="EO313" i="66" s="1"/>
  <c r="ES313" i="66"/>
  <c r="ET313" i="66"/>
  <c r="Q314" i="66"/>
  <c r="S314" i="66"/>
  <c r="AQ314" i="66"/>
  <c r="AX314" i="66"/>
  <c r="AZ314" i="66"/>
  <c r="BQ314" i="66" s="1"/>
  <c r="BX314" i="66"/>
  <c r="CU314" i="66" s="1"/>
  <c r="BZ314" i="66"/>
  <c r="CV314" i="66" s="1"/>
  <c r="CF314" i="66"/>
  <c r="CG314" i="66"/>
  <c r="CI314" i="66"/>
  <c r="CR314" i="66"/>
  <c r="CS314" i="66"/>
  <c r="CY314" i="66"/>
  <c r="DE314" i="66"/>
  <c r="DU314" i="66"/>
  <c r="DX314" i="66"/>
  <c r="EO314" i="66" s="1"/>
  <c r="ES314" i="66"/>
  <c r="ET314" i="66"/>
  <c r="Q315" i="66"/>
  <c r="S315" i="66"/>
  <c r="AQ315" i="66"/>
  <c r="AX315" i="66"/>
  <c r="BX315" i="66"/>
  <c r="CU315" i="66" s="1"/>
  <c r="BZ315" i="66"/>
  <c r="CF315" i="66"/>
  <c r="CG315" i="66"/>
  <c r="CI315" i="66"/>
  <c r="CR315" i="66"/>
  <c r="CS315" i="66"/>
  <c r="CV315" i="66"/>
  <c r="CY315" i="66"/>
  <c r="DE315" i="66"/>
  <c r="DU315" i="66"/>
  <c r="DV315" i="66"/>
  <c r="DX315" i="66"/>
  <c r="ES315" i="66"/>
  <c r="ET315" i="66"/>
  <c r="Q316" i="66"/>
  <c r="R316" i="66" s="1"/>
  <c r="BY316" i="66" s="1"/>
  <c r="S316" i="66"/>
  <c r="AQ316" i="66"/>
  <c r="AX316" i="66"/>
  <c r="AZ316" i="66"/>
  <c r="BP316" i="66" s="1"/>
  <c r="BX316" i="66"/>
  <c r="CU316" i="66" s="1"/>
  <c r="BZ316" i="66"/>
  <c r="CV316" i="66" s="1"/>
  <c r="CF316" i="66"/>
  <c r="CG316" i="66"/>
  <c r="CI316" i="66"/>
  <c r="CR316" i="66"/>
  <c r="CS316" i="66"/>
  <c r="CY316" i="66"/>
  <c r="DE316" i="66"/>
  <c r="DU316" i="66"/>
  <c r="DX316" i="66"/>
  <c r="ES316" i="66"/>
  <c r="ET316" i="66"/>
  <c r="Q317" i="66"/>
  <c r="R317" i="66" s="1"/>
  <c r="S317" i="66"/>
  <c r="AQ317" i="66"/>
  <c r="AX317" i="66"/>
  <c r="AZ317" i="66" s="1"/>
  <c r="AT317" i="66" s="1"/>
  <c r="BX317" i="66"/>
  <c r="CU317" i="66" s="1"/>
  <c r="BZ317" i="66"/>
  <c r="CV317" i="66" s="1"/>
  <c r="CF317" i="66"/>
  <c r="CG317" i="66"/>
  <c r="CI317" i="66"/>
  <c r="CR317" i="66"/>
  <c r="CS317" i="66"/>
  <c r="CY317" i="66"/>
  <c r="DE317" i="66"/>
  <c r="DU317" i="66"/>
  <c r="DV317" i="66"/>
  <c r="DX317" i="66"/>
  <c r="ES317" i="66"/>
  <c r="ET317" i="66"/>
  <c r="Q318" i="66"/>
  <c r="R318" i="66" s="1"/>
  <c r="S318" i="66"/>
  <c r="AQ318" i="66"/>
  <c r="AX318" i="66"/>
  <c r="AZ318" i="66"/>
  <c r="AV318" i="66" s="1"/>
  <c r="BX318" i="66"/>
  <c r="CU318" i="66" s="1"/>
  <c r="BZ318" i="66"/>
  <c r="CV318" i="66" s="1"/>
  <c r="CF318" i="66"/>
  <c r="CG318" i="66"/>
  <c r="CI318" i="66"/>
  <c r="CR318" i="66"/>
  <c r="CS318" i="66"/>
  <c r="CY318" i="66"/>
  <c r="DE318" i="66"/>
  <c r="DU318" i="66"/>
  <c r="DX318" i="66"/>
  <c r="ES318" i="66"/>
  <c r="ET318" i="66"/>
  <c r="Q319" i="66"/>
  <c r="S319" i="66"/>
  <c r="AQ319" i="66"/>
  <c r="AX319" i="66"/>
  <c r="AZ319" i="66"/>
  <c r="BW319" i="66" s="1"/>
  <c r="BX319" i="66"/>
  <c r="CU319" i="66" s="1"/>
  <c r="BZ319" i="66"/>
  <c r="CF319" i="66"/>
  <c r="CG319" i="66"/>
  <c r="CI319" i="66"/>
  <c r="CR319" i="66"/>
  <c r="CS319" i="66"/>
  <c r="CV319" i="66"/>
  <c r="CY319" i="66"/>
  <c r="DE319" i="66"/>
  <c r="DU319" i="66"/>
  <c r="DV319" i="66"/>
  <c r="DX319" i="66"/>
  <c r="EO319" i="66" s="1"/>
  <c r="ES319" i="66"/>
  <c r="ET319" i="66"/>
  <c r="Q320" i="66"/>
  <c r="R320" i="66" s="1"/>
  <c r="S320" i="66"/>
  <c r="AQ320" i="66"/>
  <c r="AX320" i="66"/>
  <c r="AZ320" i="66"/>
  <c r="BX320" i="66"/>
  <c r="CU320" i="66" s="1"/>
  <c r="BZ320" i="66"/>
  <c r="CV320" i="66" s="1"/>
  <c r="CF320" i="66"/>
  <c r="CG320" i="66"/>
  <c r="CI320" i="66"/>
  <c r="CR320" i="66"/>
  <c r="CS320" i="66"/>
  <c r="CY320" i="66"/>
  <c r="DE320" i="66"/>
  <c r="DU320" i="66"/>
  <c r="DV320" i="66"/>
  <c r="DX320" i="66"/>
  <c r="EO320" i="66" s="1"/>
  <c r="ES320" i="66"/>
  <c r="ET320" i="66"/>
  <c r="Q321" i="66"/>
  <c r="R321" i="66" s="1"/>
  <c r="S321" i="66"/>
  <c r="AQ321" i="66"/>
  <c r="AX321" i="66"/>
  <c r="BX321" i="66"/>
  <c r="CU321" i="66" s="1"/>
  <c r="BZ321" i="66"/>
  <c r="CF321" i="66"/>
  <c r="CG321" i="66"/>
  <c r="CI321" i="66"/>
  <c r="CR321" i="66"/>
  <c r="CS321" i="66"/>
  <c r="CV321" i="66"/>
  <c r="CY321" i="66"/>
  <c r="DE321" i="66"/>
  <c r="DU321" i="66"/>
  <c r="DV321" i="66"/>
  <c r="DX321" i="66"/>
  <c r="ES321" i="66"/>
  <c r="ET321" i="66"/>
  <c r="Q322" i="66"/>
  <c r="S322" i="66"/>
  <c r="AQ322" i="66"/>
  <c r="AX322" i="66"/>
  <c r="AZ322" i="66"/>
  <c r="BX322" i="66"/>
  <c r="CU322" i="66" s="1"/>
  <c r="BZ322" i="66"/>
  <c r="CV322" i="66" s="1"/>
  <c r="CF322" i="66"/>
  <c r="CG322" i="66"/>
  <c r="CI322" i="66"/>
  <c r="CR322" i="66"/>
  <c r="CS322" i="66"/>
  <c r="CY322" i="66"/>
  <c r="DE322" i="66"/>
  <c r="DU322" i="66"/>
  <c r="DX322" i="66"/>
  <c r="ES322" i="66"/>
  <c r="ET322" i="66"/>
  <c r="Q323" i="66"/>
  <c r="S323" i="66"/>
  <c r="AQ323" i="66"/>
  <c r="AX323" i="66"/>
  <c r="AZ323" i="66" s="1"/>
  <c r="BX323" i="66"/>
  <c r="CU323" i="66" s="1"/>
  <c r="BZ323" i="66"/>
  <c r="CV323" i="66" s="1"/>
  <c r="CF323" i="66"/>
  <c r="CG323" i="66"/>
  <c r="CI323" i="66"/>
  <c r="CR323" i="66"/>
  <c r="CS323" i="66"/>
  <c r="CY323" i="66"/>
  <c r="DE323" i="66"/>
  <c r="DU323" i="66"/>
  <c r="DX323" i="66"/>
  <c r="ES323" i="66"/>
  <c r="ET323" i="66"/>
  <c r="Q324" i="66"/>
  <c r="R324" i="66" s="1"/>
  <c r="S324" i="66"/>
  <c r="AQ324" i="66"/>
  <c r="AX324" i="66"/>
  <c r="AZ324" i="66"/>
  <c r="BP324" i="66" s="1"/>
  <c r="BX324" i="66"/>
  <c r="CU324" i="66" s="1"/>
  <c r="BZ324" i="66"/>
  <c r="CV324" i="66" s="1"/>
  <c r="CF324" i="66"/>
  <c r="CG324" i="66"/>
  <c r="CI324" i="66"/>
  <c r="CR324" i="66"/>
  <c r="CS324" i="66"/>
  <c r="CY324" i="66"/>
  <c r="DE324" i="66"/>
  <c r="DU324" i="66"/>
  <c r="DX324" i="66"/>
  <c r="ES324" i="66"/>
  <c r="ET324" i="66"/>
  <c r="Q325" i="66"/>
  <c r="R325" i="66" s="1"/>
  <c r="S325" i="66"/>
  <c r="AQ325" i="66"/>
  <c r="AX325" i="66"/>
  <c r="AZ325" i="66"/>
  <c r="BX325" i="66"/>
  <c r="CU325" i="66" s="1"/>
  <c r="BZ325" i="66"/>
  <c r="CV325" i="66" s="1"/>
  <c r="CF325" i="66"/>
  <c r="CG325" i="66"/>
  <c r="CI325" i="66"/>
  <c r="CR325" i="66"/>
  <c r="CS325" i="66"/>
  <c r="CY325" i="66"/>
  <c r="DE325" i="66"/>
  <c r="DU325" i="66"/>
  <c r="DV325" i="66"/>
  <c r="DX325" i="66"/>
  <c r="EO325" i="66" s="1"/>
  <c r="ES325" i="66"/>
  <c r="ET325" i="66"/>
  <c r="Q326" i="66"/>
  <c r="R326" i="66" s="1"/>
  <c r="S326" i="66"/>
  <c r="AQ326" i="66"/>
  <c r="AX326" i="66"/>
  <c r="AZ326" i="66"/>
  <c r="BQ326" i="66" s="1"/>
  <c r="BX326" i="66"/>
  <c r="CU326" i="66" s="1"/>
  <c r="BZ326" i="66"/>
  <c r="CV326" i="66" s="1"/>
  <c r="CF326" i="66"/>
  <c r="CG326" i="66"/>
  <c r="CI326" i="66"/>
  <c r="CR326" i="66"/>
  <c r="CS326" i="66"/>
  <c r="CY326" i="66"/>
  <c r="DE326" i="66"/>
  <c r="DU326" i="66"/>
  <c r="DV326" i="66"/>
  <c r="DX326" i="66"/>
  <c r="ES326" i="66"/>
  <c r="ET326" i="66"/>
  <c r="Q327" i="66"/>
  <c r="R327" i="66" s="1"/>
  <c r="S327" i="66"/>
  <c r="AQ327" i="66"/>
  <c r="AX327" i="66"/>
  <c r="AZ327" i="66"/>
  <c r="BG327" i="66" s="1"/>
  <c r="BC327" i="66" s="1"/>
  <c r="BB327" i="66" s="1"/>
  <c r="BX327" i="66"/>
  <c r="CU327" i="66" s="1"/>
  <c r="BZ327" i="66"/>
  <c r="CF327" i="66"/>
  <c r="CG327" i="66"/>
  <c r="CI327" i="66"/>
  <c r="CR327" i="66"/>
  <c r="CS327" i="66"/>
  <c r="CV327" i="66"/>
  <c r="CY327" i="66"/>
  <c r="DE327" i="66"/>
  <c r="DU327" i="66"/>
  <c r="DV327" i="66"/>
  <c r="DX327" i="66"/>
  <c r="EO327" i="66" s="1"/>
  <c r="ES327" i="66"/>
  <c r="ET327" i="66"/>
  <c r="Q328" i="66"/>
  <c r="R328" i="66" s="1"/>
  <c r="S328" i="66"/>
  <c r="AQ328" i="66"/>
  <c r="AX328" i="66"/>
  <c r="AZ328" i="66"/>
  <c r="BP328" i="66" s="1"/>
  <c r="BX328" i="66"/>
  <c r="CU328" i="66" s="1"/>
  <c r="BZ328" i="66"/>
  <c r="CV328" i="66" s="1"/>
  <c r="CF328" i="66"/>
  <c r="CG328" i="66"/>
  <c r="CI328" i="66"/>
  <c r="CR328" i="66"/>
  <c r="CS328" i="66"/>
  <c r="CY328" i="66"/>
  <c r="DE328" i="66"/>
  <c r="DU328" i="66"/>
  <c r="DV328" i="66"/>
  <c r="DX328" i="66"/>
  <c r="EO328" i="66" s="1"/>
  <c r="ES328" i="66"/>
  <c r="ET328" i="66"/>
  <c r="Q329" i="66"/>
  <c r="R329" i="66" s="1"/>
  <c r="S329" i="66"/>
  <c r="AQ329" i="66"/>
  <c r="AX329" i="66"/>
  <c r="AZ329" i="66" s="1"/>
  <c r="BW329" i="66" s="1"/>
  <c r="BX329" i="66"/>
  <c r="CU329" i="66" s="1"/>
  <c r="BZ329" i="66"/>
  <c r="CF329" i="66"/>
  <c r="CG329" i="66"/>
  <c r="CI329" i="66"/>
  <c r="CR329" i="66"/>
  <c r="CS329" i="66"/>
  <c r="CV329" i="66"/>
  <c r="CY329" i="66"/>
  <c r="DE329" i="66"/>
  <c r="DU329" i="66"/>
  <c r="DV329" i="66"/>
  <c r="DX329" i="66"/>
  <c r="EO329" i="66" s="1"/>
  <c r="ES329" i="66"/>
  <c r="ET329" i="66"/>
  <c r="Q330" i="66"/>
  <c r="R330" i="66" s="1"/>
  <c r="S330" i="66"/>
  <c r="AQ330" i="66"/>
  <c r="AX330" i="66"/>
  <c r="AZ330" i="66"/>
  <c r="BX330" i="66"/>
  <c r="CU330" i="66" s="1"/>
  <c r="BZ330" i="66"/>
  <c r="CV330" i="66" s="1"/>
  <c r="CF330" i="66"/>
  <c r="CG330" i="66"/>
  <c r="CI330" i="66"/>
  <c r="CR330" i="66"/>
  <c r="CS330" i="66"/>
  <c r="CY330" i="66"/>
  <c r="DE330" i="66"/>
  <c r="DU330" i="66"/>
  <c r="DV330" i="66"/>
  <c r="DX330" i="66"/>
  <c r="EO330" i="66" s="1"/>
  <c r="ES330" i="66"/>
  <c r="ET330" i="66"/>
  <c r="Q331" i="66"/>
  <c r="S331" i="66"/>
  <c r="AQ331" i="66"/>
  <c r="AX331" i="66"/>
  <c r="AZ331" i="66"/>
  <c r="AT331" i="66" s="1"/>
  <c r="BX331" i="66"/>
  <c r="CU331" i="66" s="1"/>
  <c r="BZ331" i="66"/>
  <c r="CF331" i="66"/>
  <c r="CG331" i="66"/>
  <c r="CI331" i="66"/>
  <c r="CR331" i="66"/>
  <c r="CS331" i="66"/>
  <c r="CV331" i="66"/>
  <c r="CY331" i="66"/>
  <c r="DE331" i="66"/>
  <c r="DU331" i="66"/>
  <c r="DV331" i="66"/>
  <c r="DX331" i="66"/>
  <c r="EO331" i="66" s="1"/>
  <c r="ES331" i="66"/>
  <c r="ET331" i="66"/>
  <c r="Q332" i="66"/>
  <c r="R332" i="66" s="1"/>
  <c r="S332" i="66"/>
  <c r="AQ332" i="66"/>
  <c r="AX332" i="66"/>
  <c r="AZ332" i="66"/>
  <c r="AU332" i="66" s="1"/>
  <c r="BX332" i="66"/>
  <c r="CU332" i="66" s="1"/>
  <c r="BZ332" i="66"/>
  <c r="CV332" i="66" s="1"/>
  <c r="CF332" i="66"/>
  <c r="CG332" i="66"/>
  <c r="CI332" i="66"/>
  <c r="CR332" i="66"/>
  <c r="CS332" i="66"/>
  <c r="CY332" i="66"/>
  <c r="DE332" i="66"/>
  <c r="DU332" i="66"/>
  <c r="DV332" i="66"/>
  <c r="DX332" i="66"/>
  <c r="EO332" i="66" s="1"/>
  <c r="ES332" i="66"/>
  <c r="ET332" i="66"/>
  <c r="Q333" i="66"/>
  <c r="R333" i="66" s="1"/>
  <c r="S333" i="66"/>
  <c r="AQ333" i="66"/>
  <c r="AX333" i="66"/>
  <c r="AZ333" i="66" s="1"/>
  <c r="BW333" i="66" s="1"/>
  <c r="BX333" i="66"/>
  <c r="CU333" i="66" s="1"/>
  <c r="BZ333" i="66"/>
  <c r="CF333" i="66"/>
  <c r="CG333" i="66"/>
  <c r="CI333" i="66"/>
  <c r="CR333" i="66"/>
  <c r="CS333" i="66"/>
  <c r="CV333" i="66"/>
  <c r="CY333" i="66"/>
  <c r="DE333" i="66"/>
  <c r="DU333" i="66"/>
  <c r="DX333" i="66"/>
  <c r="ES333" i="66"/>
  <c r="ET333" i="66"/>
  <c r="Q334" i="66"/>
  <c r="R334" i="66" s="1"/>
  <c r="S334" i="66"/>
  <c r="AQ334" i="66"/>
  <c r="AX334" i="66"/>
  <c r="AZ334" i="66"/>
  <c r="BX334" i="66"/>
  <c r="CU334" i="66" s="1"/>
  <c r="BZ334" i="66"/>
  <c r="CV334" i="66" s="1"/>
  <c r="CF334" i="66"/>
  <c r="CG334" i="66"/>
  <c r="CI334" i="66"/>
  <c r="CR334" i="66"/>
  <c r="CS334" i="66"/>
  <c r="CY334" i="66"/>
  <c r="DE334" i="66"/>
  <c r="DU334" i="66"/>
  <c r="DV334" i="66"/>
  <c r="DX334" i="66"/>
  <c r="ES334" i="66"/>
  <c r="ET334" i="66"/>
  <c r="Q335" i="66"/>
  <c r="R335" i="66" s="1"/>
  <c r="S335" i="66"/>
  <c r="AQ335" i="66"/>
  <c r="AX335" i="66"/>
  <c r="AZ335" i="66"/>
  <c r="AU335" i="66" s="1"/>
  <c r="BX335" i="66"/>
  <c r="CU335" i="66" s="1"/>
  <c r="BZ335" i="66"/>
  <c r="CV335" i="66" s="1"/>
  <c r="CF335" i="66"/>
  <c r="CG335" i="66"/>
  <c r="CI335" i="66"/>
  <c r="CR335" i="66"/>
  <c r="CS335" i="66"/>
  <c r="CY335" i="66"/>
  <c r="DE335" i="66"/>
  <c r="DU335" i="66"/>
  <c r="DV335" i="66"/>
  <c r="DX335" i="66"/>
  <c r="EO335" i="66" s="1"/>
  <c r="ES335" i="66"/>
  <c r="ET335" i="66"/>
  <c r="Q336" i="66"/>
  <c r="R336" i="66" s="1"/>
  <c r="S336" i="66"/>
  <c r="AQ336" i="66"/>
  <c r="AX336" i="66"/>
  <c r="AZ336" i="66"/>
  <c r="BX336" i="66"/>
  <c r="CU336" i="66" s="1"/>
  <c r="BZ336" i="66"/>
  <c r="CV336" i="66" s="1"/>
  <c r="CF336" i="66"/>
  <c r="CG336" i="66"/>
  <c r="CI336" i="66"/>
  <c r="CR336" i="66"/>
  <c r="CS336" i="66"/>
  <c r="CY336" i="66"/>
  <c r="DE336" i="66"/>
  <c r="DU336" i="66"/>
  <c r="DX336" i="66"/>
  <c r="ES336" i="66"/>
  <c r="ET336" i="66"/>
  <c r="Q337" i="66"/>
  <c r="R337" i="66" s="1"/>
  <c r="S337" i="66"/>
  <c r="AQ337" i="66"/>
  <c r="AX337" i="66"/>
  <c r="BX337" i="66"/>
  <c r="CU337" i="66" s="1"/>
  <c r="BZ337" i="66"/>
  <c r="CF337" i="66"/>
  <c r="CG337" i="66"/>
  <c r="CI337" i="66"/>
  <c r="CR337" i="66"/>
  <c r="CS337" i="66"/>
  <c r="CV337" i="66"/>
  <c r="CY337" i="66"/>
  <c r="DE337" i="66"/>
  <c r="DU337" i="66"/>
  <c r="DV337" i="66"/>
  <c r="DX337" i="66"/>
  <c r="ES337" i="66"/>
  <c r="ET337" i="66"/>
  <c r="Q338" i="66"/>
  <c r="S338" i="66"/>
  <c r="AQ338" i="66"/>
  <c r="AX338" i="66"/>
  <c r="AZ338" i="66"/>
  <c r="BX338" i="66"/>
  <c r="CU338" i="66" s="1"/>
  <c r="BZ338" i="66"/>
  <c r="CV338" i="66" s="1"/>
  <c r="CF338" i="66"/>
  <c r="CG338" i="66"/>
  <c r="CI338" i="66"/>
  <c r="CR338" i="66"/>
  <c r="CS338" i="66"/>
  <c r="CY338" i="66"/>
  <c r="DE338" i="66"/>
  <c r="DU338" i="66"/>
  <c r="DV338" i="66"/>
  <c r="DX338" i="66"/>
  <c r="EO338" i="66" s="1"/>
  <c r="ES338" i="66"/>
  <c r="ET338" i="66"/>
  <c r="Q339" i="66"/>
  <c r="S339" i="66"/>
  <c r="AQ339" i="66"/>
  <c r="AX339" i="66"/>
  <c r="AZ339" i="66"/>
  <c r="BX339" i="66"/>
  <c r="CU339" i="66" s="1"/>
  <c r="BZ339" i="66"/>
  <c r="CF339" i="66"/>
  <c r="CG339" i="66"/>
  <c r="CI339" i="66"/>
  <c r="CR339" i="66"/>
  <c r="CS339" i="66"/>
  <c r="CV339" i="66"/>
  <c r="CY339" i="66"/>
  <c r="DE339" i="66"/>
  <c r="DU339" i="66"/>
  <c r="DV339" i="66"/>
  <c r="DX339" i="66"/>
  <c r="EO339" i="66" s="1"/>
  <c r="ES339" i="66"/>
  <c r="ET339" i="66"/>
  <c r="Q340" i="66"/>
  <c r="S340" i="66"/>
  <c r="AQ340" i="66"/>
  <c r="AX340" i="66"/>
  <c r="BX340" i="66"/>
  <c r="CU340" i="66" s="1"/>
  <c r="BZ340" i="66"/>
  <c r="CF340" i="66"/>
  <c r="CG340" i="66"/>
  <c r="CI340" i="66"/>
  <c r="CR340" i="66"/>
  <c r="CS340" i="66"/>
  <c r="CV340" i="66"/>
  <c r="CY340" i="66"/>
  <c r="DE340" i="66"/>
  <c r="DU340" i="66"/>
  <c r="DV340" i="66"/>
  <c r="DX340" i="66"/>
  <c r="EO340" i="66" s="1"/>
  <c r="ES340" i="66"/>
  <c r="ET340" i="66"/>
  <c r="Q341" i="66"/>
  <c r="R341" i="66" s="1"/>
  <c r="S341" i="66"/>
  <c r="AQ341" i="66"/>
  <c r="AX341" i="66"/>
  <c r="AZ341" i="66"/>
  <c r="BX341" i="66"/>
  <c r="CU341" i="66" s="1"/>
  <c r="BZ341" i="66"/>
  <c r="CF341" i="66"/>
  <c r="CG341" i="66"/>
  <c r="CI341" i="66"/>
  <c r="CR341" i="66"/>
  <c r="CS341" i="66"/>
  <c r="CV341" i="66"/>
  <c r="CY341" i="66"/>
  <c r="DE341" i="66"/>
  <c r="DU341" i="66"/>
  <c r="DV341" i="66"/>
  <c r="DX341" i="66"/>
  <c r="EO341" i="66" s="1"/>
  <c r="ES341" i="66"/>
  <c r="ET341" i="66"/>
  <c r="Q342" i="66"/>
  <c r="R342" i="66" s="1"/>
  <c r="S342" i="66"/>
  <c r="AQ342" i="66"/>
  <c r="AX342" i="66"/>
  <c r="BX342" i="66"/>
  <c r="CU342" i="66" s="1"/>
  <c r="BZ342" i="66"/>
  <c r="CF342" i="66"/>
  <c r="CG342" i="66"/>
  <c r="CI342" i="66"/>
  <c r="CR342" i="66"/>
  <c r="CS342" i="66"/>
  <c r="CV342" i="66"/>
  <c r="CY342" i="66"/>
  <c r="DE342" i="66"/>
  <c r="DU342" i="66"/>
  <c r="DV342" i="66"/>
  <c r="DX342" i="66"/>
  <c r="EO342" i="66" s="1"/>
  <c r="ES342" i="66"/>
  <c r="ET342" i="66"/>
  <c r="Q343" i="66"/>
  <c r="R343" i="66" s="1"/>
  <c r="S343" i="66"/>
  <c r="AQ343" i="66"/>
  <c r="AX343" i="66"/>
  <c r="AZ343" i="66"/>
  <c r="BX343" i="66"/>
  <c r="CU343" i="66" s="1"/>
  <c r="BZ343" i="66"/>
  <c r="CF343" i="66"/>
  <c r="CG343" i="66"/>
  <c r="CI343" i="66"/>
  <c r="CR343" i="66"/>
  <c r="CS343" i="66"/>
  <c r="CV343" i="66"/>
  <c r="CY343" i="66"/>
  <c r="DE343" i="66"/>
  <c r="DU343" i="66"/>
  <c r="DV343" i="66"/>
  <c r="DX343" i="66"/>
  <c r="EO343" i="66" s="1"/>
  <c r="ES343" i="66"/>
  <c r="ET343" i="66"/>
  <c r="Q344" i="66"/>
  <c r="R344" i="66" s="1"/>
  <c r="S344" i="66"/>
  <c r="AQ344" i="66"/>
  <c r="AX344" i="66"/>
  <c r="BX344" i="66"/>
  <c r="CU344" i="66" s="1"/>
  <c r="BZ344" i="66"/>
  <c r="CF344" i="66"/>
  <c r="CG344" i="66"/>
  <c r="CI344" i="66"/>
  <c r="CR344" i="66"/>
  <c r="CS344" i="66"/>
  <c r="CV344" i="66"/>
  <c r="CY344" i="66"/>
  <c r="DE344" i="66"/>
  <c r="DU344" i="66"/>
  <c r="DV344" i="66"/>
  <c r="DX344" i="66"/>
  <c r="EO344" i="66" s="1"/>
  <c r="ES344" i="66"/>
  <c r="ET344" i="66"/>
  <c r="Q345" i="66"/>
  <c r="R345" i="66" s="1"/>
  <c r="S345" i="66"/>
  <c r="AQ345" i="66"/>
  <c r="AX345" i="66"/>
  <c r="AZ345" i="66"/>
  <c r="BX345" i="66"/>
  <c r="CU345" i="66" s="1"/>
  <c r="BZ345" i="66"/>
  <c r="CF345" i="66"/>
  <c r="CG345" i="66"/>
  <c r="CI345" i="66"/>
  <c r="CR345" i="66"/>
  <c r="CS345" i="66"/>
  <c r="CV345" i="66"/>
  <c r="CY345" i="66"/>
  <c r="DE345" i="66"/>
  <c r="DU345" i="66"/>
  <c r="DV345" i="66"/>
  <c r="DX345" i="66"/>
  <c r="EO345" i="66" s="1"/>
  <c r="ES345" i="66"/>
  <c r="ET345" i="66"/>
  <c r="Q346" i="66"/>
  <c r="S346" i="66"/>
  <c r="AQ346" i="66"/>
  <c r="AX346" i="66"/>
  <c r="BX346" i="66"/>
  <c r="CU346" i="66" s="1"/>
  <c r="BZ346" i="66"/>
  <c r="CV346" i="66" s="1"/>
  <c r="CF346" i="66"/>
  <c r="CG346" i="66"/>
  <c r="CI346" i="66"/>
  <c r="CR346" i="66"/>
  <c r="CS346" i="66"/>
  <c r="CY346" i="66"/>
  <c r="DE346" i="66"/>
  <c r="DU346" i="66"/>
  <c r="DV346" i="66"/>
  <c r="DX346" i="66"/>
  <c r="EO346" i="66" s="1"/>
  <c r="ES346" i="66"/>
  <c r="ET346" i="66"/>
  <c r="Q347" i="66"/>
  <c r="S347" i="66"/>
  <c r="AQ347" i="66"/>
  <c r="AX347" i="66"/>
  <c r="BX347" i="66"/>
  <c r="CU347" i="66" s="1"/>
  <c r="BZ347" i="66"/>
  <c r="CF347" i="66"/>
  <c r="CG347" i="66"/>
  <c r="CI347" i="66"/>
  <c r="CR347" i="66"/>
  <c r="CS347" i="66"/>
  <c r="CV347" i="66"/>
  <c r="CY347" i="66"/>
  <c r="DE347" i="66"/>
  <c r="DU347" i="66"/>
  <c r="DV347" i="66"/>
  <c r="DX347" i="66"/>
  <c r="ES347" i="66"/>
  <c r="ET347" i="66"/>
  <c r="Q348" i="66"/>
  <c r="R348" i="66" s="1"/>
  <c r="S348" i="66"/>
  <c r="AQ348" i="66"/>
  <c r="AX348" i="66"/>
  <c r="BX348" i="66"/>
  <c r="CU348" i="66" s="1"/>
  <c r="BZ348" i="66"/>
  <c r="CV348" i="66" s="1"/>
  <c r="CF348" i="66"/>
  <c r="CG348" i="66"/>
  <c r="CI348" i="66"/>
  <c r="CR348" i="66"/>
  <c r="CS348" i="66"/>
  <c r="CY348" i="66"/>
  <c r="DE348" i="66"/>
  <c r="DU348" i="66"/>
  <c r="DV348" i="66"/>
  <c r="DX348" i="66"/>
  <c r="EO348" i="66" s="1"/>
  <c r="ES348" i="66"/>
  <c r="ET348" i="66"/>
  <c r="Q349" i="66"/>
  <c r="R349" i="66" s="1"/>
  <c r="S349" i="66"/>
  <c r="AQ349" i="66"/>
  <c r="AX349" i="66"/>
  <c r="AZ349" i="66" s="1"/>
  <c r="BW349" i="66" s="1"/>
  <c r="BX349" i="66"/>
  <c r="CU349" i="66" s="1"/>
  <c r="BZ349" i="66"/>
  <c r="CF349" i="66"/>
  <c r="CG349" i="66"/>
  <c r="CI349" i="66"/>
  <c r="CR349" i="66"/>
  <c r="CS349" i="66"/>
  <c r="CV349" i="66"/>
  <c r="CY349" i="66"/>
  <c r="DE349" i="66"/>
  <c r="DU349" i="66"/>
  <c r="DV349" i="66" s="1"/>
  <c r="DX349" i="66"/>
  <c r="EO349" i="66" s="1"/>
  <c r="ES349" i="66"/>
  <c r="ET349" i="66"/>
  <c r="Q350" i="66"/>
  <c r="R350" i="66" s="1"/>
  <c r="S350" i="66"/>
  <c r="AQ350" i="66"/>
  <c r="AX350" i="66"/>
  <c r="BX350" i="66"/>
  <c r="CU350" i="66" s="1"/>
  <c r="BZ350" i="66"/>
  <c r="CV350" i="66" s="1"/>
  <c r="CF350" i="66"/>
  <c r="CG350" i="66"/>
  <c r="CI350" i="66"/>
  <c r="CR350" i="66"/>
  <c r="CS350" i="66"/>
  <c r="CY350" i="66"/>
  <c r="DE350" i="66"/>
  <c r="DU350" i="66"/>
  <c r="DV350" i="66"/>
  <c r="DX350" i="66"/>
  <c r="EO350" i="66" s="1"/>
  <c r="ES350" i="66"/>
  <c r="ET350" i="66"/>
  <c r="Q351" i="66"/>
  <c r="S351" i="66"/>
  <c r="AQ351" i="66"/>
  <c r="AX351" i="66"/>
  <c r="AZ351" i="66"/>
  <c r="AV351" i="66" s="1"/>
  <c r="BX351" i="66"/>
  <c r="CU351" i="66" s="1"/>
  <c r="BZ351" i="66"/>
  <c r="CF351" i="66"/>
  <c r="CG351" i="66"/>
  <c r="CI351" i="66"/>
  <c r="CR351" i="66"/>
  <c r="CS351" i="66"/>
  <c r="CV351" i="66"/>
  <c r="CY351" i="66"/>
  <c r="DE351" i="66"/>
  <c r="DU351" i="66"/>
  <c r="DV351" i="66"/>
  <c r="DX351" i="66"/>
  <c r="EO351" i="66" s="1"/>
  <c r="ES351" i="66"/>
  <c r="ET351" i="66"/>
  <c r="Q352" i="66"/>
  <c r="S352" i="66"/>
  <c r="AQ352" i="66"/>
  <c r="AX352" i="66"/>
  <c r="BX352" i="66"/>
  <c r="CU352" i="66" s="1"/>
  <c r="BZ352" i="66"/>
  <c r="CF352" i="66"/>
  <c r="CG352" i="66"/>
  <c r="CI352" i="66"/>
  <c r="CR352" i="66"/>
  <c r="CS352" i="66"/>
  <c r="CV352" i="66"/>
  <c r="CY352" i="66"/>
  <c r="DE352" i="66"/>
  <c r="DU352" i="66"/>
  <c r="DV352" i="66"/>
  <c r="DX352" i="66"/>
  <c r="EO352" i="66" s="1"/>
  <c r="ES352" i="66"/>
  <c r="ET352" i="66"/>
  <c r="Q353" i="66"/>
  <c r="R353" i="66" s="1"/>
  <c r="S353" i="66"/>
  <c r="AQ353" i="66"/>
  <c r="AX353" i="66"/>
  <c r="AZ353" i="66"/>
  <c r="BG353" i="66" s="1"/>
  <c r="BC353" i="66" s="1"/>
  <c r="BB353" i="66" s="1"/>
  <c r="BX353" i="66"/>
  <c r="CU353" i="66" s="1"/>
  <c r="BZ353" i="66"/>
  <c r="CF353" i="66"/>
  <c r="CG353" i="66"/>
  <c r="CI353" i="66"/>
  <c r="CR353" i="66"/>
  <c r="CS353" i="66"/>
  <c r="CV353" i="66"/>
  <c r="CY353" i="66"/>
  <c r="DE353" i="66"/>
  <c r="DU353" i="66"/>
  <c r="DV353" i="66"/>
  <c r="DX353" i="66"/>
  <c r="ES353" i="66"/>
  <c r="ET353" i="66"/>
  <c r="Q354" i="66"/>
  <c r="S354" i="66"/>
  <c r="AQ354" i="66"/>
  <c r="AX354" i="66"/>
  <c r="BX354" i="66"/>
  <c r="CU354" i="66" s="1"/>
  <c r="BZ354" i="66"/>
  <c r="CF354" i="66"/>
  <c r="CG354" i="66"/>
  <c r="CI354" i="66"/>
  <c r="CR354" i="66"/>
  <c r="CS354" i="66"/>
  <c r="CV354" i="66"/>
  <c r="CY354" i="66"/>
  <c r="DE354" i="66"/>
  <c r="DU354" i="66"/>
  <c r="DV354" i="66"/>
  <c r="DX354" i="66"/>
  <c r="EO354" i="66" s="1"/>
  <c r="ES354" i="66"/>
  <c r="ET354" i="66"/>
  <c r="Q355" i="66"/>
  <c r="R355" i="66" s="1"/>
  <c r="S355" i="66"/>
  <c r="AQ355" i="66"/>
  <c r="AX355" i="66"/>
  <c r="AZ355" i="66" s="1"/>
  <c r="BX355" i="66"/>
  <c r="CU355" i="66" s="1"/>
  <c r="BZ355" i="66"/>
  <c r="CF355" i="66"/>
  <c r="CG355" i="66"/>
  <c r="CI355" i="66"/>
  <c r="CR355" i="66"/>
  <c r="CS355" i="66"/>
  <c r="CV355" i="66"/>
  <c r="CY355" i="66"/>
  <c r="DE355" i="66"/>
  <c r="DU355" i="66"/>
  <c r="DX355" i="66"/>
  <c r="ES355" i="66"/>
  <c r="ET355" i="66"/>
  <c r="Q356" i="66"/>
  <c r="R356" i="66" s="1"/>
  <c r="S356" i="66"/>
  <c r="AQ356" i="66"/>
  <c r="AX356" i="66"/>
  <c r="BX356" i="66"/>
  <c r="CU356" i="66" s="1"/>
  <c r="BZ356" i="66"/>
  <c r="CF356" i="66"/>
  <c r="CG356" i="66"/>
  <c r="CI356" i="66"/>
  <c r="CR356" i="66"/>
  <c r="CS356" i="66"/>
  <c r="CV356" i="66"/>
  <c r="CY356" i="66"/>
  <c r="DE356" i="66"/>
  <c r="DU356" i="66"/>
  <c r="DV356" i="66"/>
  <c r="DX356" i="66"/>
  <c r="EO356" i="66" s="1"/>
  <c r="ES356" i="66"/>
  <c r="ET356" i="66"/>
  <c r="Q357" i="66"/>
  <c r="R357" i="66" s="1"/>
  <c r="S357" i="66"/>
  <c r="AQ357" i="66"/>
  <c r="AX357" i="66"/>
  <c r="AZ357" i="66"/>
  <c r="BX357" i="66"/>
  <c r="CU357" i="66" s="1"/>
  <c r="BZ357" i="66"/>
  <c r="CF357" i="66"/>
  <c r="CG357" i="66"/>
  <c r="CI357" i="66"/>
  <c r="CR357" i="66"/>
  <c r="CS357" i="66"/>
  <c r="CV357" i="66"/>
  <c r="CY357" i="66"/>
  <c r="DE357" i="66"/>
  <c r="DU357" i="66"/>
  <c r="DX357" i="66"/>
  <c r="EO357" i="66" s="1"/>
  <c r="ES357" i="66"/>
  <c r="ET357" i="66"/>
  <c r="Q358" i="66"/>
  <c r="R358" i="66" s="1"/>
  <c r="S358" i="66"/>
  <c r="AQ358" i="66"/>
  <c r="AX358" i="66"/>
  <c r="BX358" i="66"/>
  <c r="CU358" i="66" s="1"/>
  <c r="BZ358" i="66"/>
  <c r="CV358" i="66" s="1"/>
  <c r="CF358" i="66"/>
  <c r="CG358" i="66"/>
  <c r="CI358" i="66"/>
  <c r="CR358" i="66"/>
  <c r="CS358" i="66"/>
  <c r="CY358" i="66"/>
  <c r="DE358" i="66"/>
  <c r="DU358" i="66"/>
  <c r="DV358" i="66"/>
  <c r="DX358" i="66"/>
  <c r="EO358" i="66" s="1"/>
  <c r="ES358" i="66"/>
  <c r="ET358" i="66"/>
  <c r="Q359" i="66"/>
  <c r="R359" i="66" s="1"/>
  <c r="S359" i="66"/>
  <c r="AQ359" i="66"/>
  <c r="AX359" i="66"/>
  <c r="BX359" i="66"/>
  <c r="CU359" i="66" s="1"/>
  <c r="BZ359" i="66"/>
  <c r="CF359" i="66"/>
  <c r="CG359" i="66"/>
  <c r="CI359" i="66"/>
  <c r="CR359" i="66"/>
  <c r="CS359" i="66"/>
  <c r="CV359" i="66"/>
  <c r="CY359" i="66"/>
  <c r="DE359" i="66"/>
  <c r="DU359" i="66"/>
  <c r="DX359" i="66"/>
  <c r="ES359" i="66"/>
  <c r="ET359" i="66"/>
  <c r="Q360" i="66"/>
  <c r="R360" i="66" s="1"/>
  <c r="S360" i="66"/>
  <c r="AQ360" i="66"/>
  <c r="AX360" i="66"/>
  <c r="BX360" i="66"/>
  <c r="CU360" i="66" s="1"/>
  <c r="BZ360" i="66"/>
  <c r="CV360" i="66" s="1"/>
  <c r="CF360" i="66"/>
  <c r="CG360" i="66"/>
  <c r="CI360" i="66"/>
  <c r="CR360" i="66"/>
  <c r="CS360" i="66"/>
  <c r="CY360" i="66"/>
  <c r="DE360" i="66"/>
  <c r="DU360" i="66"/>
  <c r="DV360" i="66"/>
  <c r="DX360" i="66"/>
  <c r="EO360" i="66" s="1"/>
  <c r="ES360" i="66"/>
  <c r="ET360" i="66"/>
  <c r="Q361" i="66"/>
  <c r="R361" i="66" s="1"/>
  <c r="S361" i="66"/>
  <c r="AQ361" i="66"/>
  <c r="AX361" i="66"/>
  <c r="AZ361" i="66" s="1"/>
  <c r="BX361" i="66"/>
  <c r="CU361" i="66" s="1"/>
  <c r="BZ361" i="66"/>
  <c r="CF361" i="66"/>
  <c r="CG361" i="66"/>
  <c r="CI361" i="66"/>
  <c r="CR361" i="66"/>
  <c r="CS361" i="66"/>
  <c r="CV361" i="66"/>
  <c r="CY361" i="66"/>
  <c r="DE361" i="66"/>
  <c r="DU361" i="66"/>
  <c r="DV361" i="66" s="1"/>
  <c r="DX361" i="66"/>
  <c r="EO361" i="66" s="1"/>
  <c r="ES361" i="66"/>
  <c r="ET361" i="66"/>
  <c r="Q362" i="66"/>
  <c r="R362" i="66" s="1"/>
  <c r="S362" i="66"/>
  <c r="AQ362" i="66"/>
  <c r="AX362" i="66"/>
  <c r="BX362" i="66"/>
  <c r="CU362" i="66" s="1"/>
  <c r="BZ362" i="66"/>
  <c r="CV362" i="66" s="1"/>
  <c r="CF362" i="66"/>
  <c r="CG362" i="66"/>
  <c r="CI362" i="66"/>
  <c r="CR362" i="66"/>
  <c r="CS362" i="66"/>
  <c r="CY362" i="66"/>
  <c r="DE362" i="66"/>
  <c r="DU362" i="66"/>
  <c r="DV362" i="66"/>
  <c r="DX362" i="66"/>
  <c r="EO362" i="66" s="1"/>
  <c r="ES362" i="66"/>
  <c r="ET362" i="66"/>
  <c r="Q363" i="66"/>
  <c r="S363" i="66"/>
  <c r="AQ363" i="66"/>
  <c r="AX363" i="66"/>
  <c r="AZ363" i="66"/>
  <c r="BX363" i="66"/>
  <c r="CU363" i="66" s="1"/>
  <c r="BZ363" i="66"/>
  <c r="CF363" i="66"/>
  <c r="CG363" i="66"/>
  <c r="CI363" i="66"/>
  <c r="CR363" i="66"/>
  <c r="CS363" i="66"/>
  <c r="CV363" i="66"/>
  <c r="CY363" i="66"/>
  <c r="DE363" i="66"/>
  <c r="DU363" i="66"/>
  <c r="DV363" i="66"/>
  <c r="DX363" i="66"/>
  <c r="EO363" i="66" s="1"/>
  <c r="ES363" i="66"/>
  <c r="ET363" i="66"/>
  <c r="Q364" i="66"/>
  <c r="R364" i="66" s="1"/>
  <c r="S364" i="66"/>
  <c r="AQ364" i="66"/>
  <c r="AX364" i="66"/>
  <c r="BX364" i="66"/>
  <c r="CU364" i="66" s="1"/>
  <c r="BZ364" i="66"/>
  <c r="CF364" i="66"/>
  <c r="CG364" i="66"/>
  <c r="CI364" i="66"/>
  <c r="CR364" i="66"/>
  <c r="CS364" i="66"/>
  <c r="CV364" i="66"/>
  <c r="CY364" i="66"/>
  <c r="DE364" i="66"/>
  <c r="DU364" i="66"/>
  <c r="DV364" i="66"/>
  <c r="DX364" i="66"/>
  <c r="EO364" i="66" s="1"/>
  <c r="ES364" i="66"/>
  <c r="ET364" i="66"/>
  <c r="Q365" i="66"/>
  <c r="R365" i="66" s="1"/>
  <c r="S365" i="66"/>
  <c r="AQ365" i="66"/>
  <c r="AX365" i="66"/>
  <c r="AZ365" i="66"/>
  <c r="BG365" i="66" s="1"/>
  <c r="BC365" i="66" s="1"/>
  <c r="BB365" i="66" s="1"/>
  <c r="BX365" i="66"/>
  <c r="CU365" i="66" s="1"/>
  <c r="BZ365" i="66"/>
  <c r="CF365" i="66"/>
  <c r="CG365" i="66"/>
  <c r="CI365" i="66"/>
  <c r="CR365" i="66"/>
  <c r="CS365" i="66"/>
  <c r="CV365" i="66"/>
  <c r="CY365" i="66"/>
  <c r="DE365" i="66"/>
  <c r="DU365" i="66"/>
  <c r="DV365" i="66"/>
  <c r="DX365" i="66"/>
  <c r="ES365" i="66"/>
  <c r="ET365" i="66"/>
  <c r="Q366" i="66"/>
  <c r="S366" i="66"/>
  <c r="AQ366" i="66"/>
  <c r="AX366" i="66"/>
  <c r="BX366" i="66"/>
  <c r="CU366" i="66" s="1"/>
  <c r="BZ366" i="66"/>
  <c r="CF366" i="66"/>
  <c r="CG366" i="66"/>
  <c r="CI366" i="66"/>
  <c r="CR366" i="66"/>
  <c r="CS366" i="66"/>
  <c r="CV366" i="66"/>
  <c r="CY366" i="66"/>
  <c r="DE366" i="66"/>
  <c r="DU366" i="66"/>
  <c r="DV366" i="66"/>
  <c r="DX366" i="66"/>
  <c r="EO366" i="66" s="1"/>
  <c r="ES366" i="66"/>
  <c r="ET366" i="66"/>
  <c r="Q367" i="66"/>
  <c r="R367" i="66" s="1"/>
  <c r="S367" i="66"/>
  <c r="AQ367" i="66"/>
  <c r="AX367" i="66"/>
  <c r="AZ367" i="66"/>
  <c r="BX367" i="66"/>
  <c r="CU367" i="66" s="1"/>
  <c r="BZ367" i="66"/>
  <c r="CF367" i="66"/>
  <c r="CG367" i="66"/>
  <c r="CI367" i="66"/>
  <c r="CR367" i="66"/>
  <c r="CS367" i="66"/>
  <c r="CV367" i="66"/>
  <c r="CY367" i="66"/>
  <c r="DE367" i="66"/>
  <c r="DU367" i="66"/>
  <c r="DV367" i="66"/>
  <c r="DX367" i="66"/>
  <c r="EO367" i="66" s="1"/>
  <c r="ES367" i="66"/>
  <c r="ET367" i="66"/>
  <c r="Q368" i="66"/>
  <c r="R368" i="66" s="1"/>
  <c r="BY368" i="66" s="1"/>
  <c r="S368" i="66"/>
  <c r="AQ368" i="66"/>
  <c r="AX368" i="66"/>
  <c r="BX368" i="66"/>
  <c r="CU368" i="66" s="1"/>
  <c r="BZ368" i="66"/>
  <c r="CF368" i="66"/>
  <c r="CG368" i="66"/>
  <c r="CI368" i="66"/>
  <c r="CR368" i="66"/>
  <c r="CS368" i="66"/>
  <c r="CV368" i="66"/>
  <c r="CY368" i="66"/>
  <c r="DE368" i="66"/>
  <c r="DU368" i="66"/>
  <c r="DV368" i="66"/>
  <c r="DX368" i="66"/>
  <c r="EO368" i="66" s="1"/>
  <c r="ES368" i="66"/>
  <c r="ET368" i="66"/>
  <c r="Q369" i="66"/>
  <c r="R369" i="66" s="1"/>
  <c r="S369" i="66"/>
  <c r="AQ369" i="66"/>
  <c r="AX369" i="66"/>
  <c r="BX369" i="66"/>
  <c r="CU369" i="66" s="1"/>
  <c r="BZ369" i="66"/>
  <c r="CF369" i="66"/>
  <c r="CG369" i="66"/>
  <c r="CI369" i="66"/>
  <c r="CR369" i="66"/>
  <c r="CS369" i="66"/>
  <c r="CV369" i="66"/>
  <c r="CY369" i="66"/>
  <c r="DE369" i="66"/>
  <c r="DU369" i="66"/>
  <c r="DX369" i="66"/>
  <c r="EO369" i="66" s="1"/>
  <c r="ES369" i="66"/>
  <c r="ET369" i="66"/>
  <c r="Q370" i="66"/>
  <c r="S370" i="66"/>
  <c r="AQ370" i="66"/>
  <c r="AX370" i="66"/>
  <c r="BX370" i="66"/>
  <c r="CU370" i="66" s="1"/>
  <c r="BZ370" i="66"/>
  <c r="CV370" i="66" s="1"/>
  <c r="CF370" i="66"/>
  <c r="CG370" i="66"/>
  <c r="CI370" i="66"/>
  <c r="CR370" i="66"/>
  <c r="CS370" i="66"/>
  <c r="CY370" i="66"/>
  <c r="DE370" i="66"/>
  <c r="DU370" i="66"/>
  <c r="DV370" i="66"/>
  <c r="DX370" i="66"/>
  <c r="EO370" i="66" s="1"/>
  <c r="ES370" i="66"/>
  <c r="ET370" i="66"/>
  <c r="Q371" i="66"/>
  <c r="S371" i="66"/>
  <c r="AQ371" i="66"/>
  <c r="AX371" i="66"/>
  <c r="BX371" i="66"/>
  <c r="CU371" i="66" s="1"/>
  <c r="BZ371" i="66"/>
  <c r="CF371" i="66"/>
  <c r="CG371" i="66"/>
  <c r="CI371" i="66"/>
  <c r="CR371" i="66"/>
  <c r="CS371" i="66"/>
  <c r="CV371" i="66"/>
  <c r="CY371" i="66"/>
  <c r="DE371" i="66"/>
  <c r="DU371" i="66"/>
  <c r="DV371" i="66"/>
  <c r="DX371" i="66"/>
  <c r="EO371" i="66" s="1"/>
  <c r="ES371" i="66"/>
  <c r="ET371" i="66"/>
  <c r="Q372" i="66"/>
  <c r="R372" i="66" s="1"/>
  <c r="S372" i="66"/>
  <c r="AQ372" i="66"/>
  <c r="AX372" i="66"/>
  <c r="BX372" i="66"/>
  <c r="CU372" i="66" s="1"/>
  <c r="BZ372" i="66"/>
  <c r="CV372" i="66" s="1"/>
  <c r="CF372" i="66"/>
  <c r="CG372" i="66"/>
  <c r="CI372" i="66"/>
  <c r="CR372" i="66"/>
  <c r="CS372" i="66"/>
  <c r="CY372" i="66"/>
  <c r="DE372" i="66"/>
  <c r="DU372" i="66"/>
  <c r="DV372" i="66"/>
  <c r="DX372" i="66"/>
  <c r="EO372" i="66" s="1"/>
  <c r="ES372" i="66"/>
  <c r="ET372" i="66"/>
  <c r="Q373" i="66"/>
  <c r="R373" i="66" s="1"/>
  <c r="S373" i="66"/>
  <c r="AQ373" i="66"/>
  <c r="AX373" i="66"/>
  <c r="AZ373" i="66"/>
  <c r="BX373" i="66"/>
  <c r="CU373" i="66" s="1"/>
  <c r="BZ373" i="66"/>
  <c r="CF373" i="66"/>
  <c r="CG373" i="66"/>
  <c r="CI373" i="66"/>
  <c r="CR373" i="66"/>
  <c r="CS373" i="66"/>
  <c r="CV373" i="66"/>
  <c r="CY373" i="66"/>
  <c r="DE373" i="66"/>
  <c r="DU373" i="66"/>
  <c r="DX373" i="66"/>
  <c r="EO373" i="66" s="1"/>
  <c r="ES373" i="66"/>
  <c r="ET373" i="66"/>
  <c r="Q374" i="66"/>
  <c r="R374" i="66" s="1"/>
  <c r="S374" i="66"/>
  <c r="AQ374" i="66"/>
  <c r="AX374" i="66"/>
  <c r="BX374" i="66"/>
  <c r="CU374" i="66" s="1"/>
  <c r="BZ374" i="66"/>
  <c r="CF374" i="66"/>
  <c r="CG374" i="66"/>
  <c r="CI374" i="66"/>
  <c r="CR374" i="66"/>
  <c r="CS374" i="66"/>
  <c r="CV374" i="66"/>
  <c r="CY374" i="66"/>
  <c r="DE374" i="66"/>
  <c r="DU374" i="66"/>
  <c r="DV374" i="66"/>
  <c r="DX374" i="66"/>
  <c r="EO374" i="66" s="1"/>
  <c r="ES374" i="66"/>
  <c r="ET374" i="66"/>
  <c r="Q375" i="66"/>
  <c r="R375" i="66" s="1"/>
  <c r="S375" i="66"/>
  <c r="AQ375" i="66"/>
  <c r="AX375" i="66"/>
  <c r="AZ375" i="66" s="1"/>
  <c r="BX375" i="66"/>
  <c r="CU375" i="66" s="1"/>
  <c r="BZ375" i="66"/>
  <c r="CF375" i="66"/>
  <c r="CG375" i="66"/>
  <c r="CI375" i="66"/>
  <c r="CR375" i="66"/>
  <c r="CS375" i="66"/>
  <c r="CV375" i="66"/>
  <c r="CY375" i="66"/>
  <c r="DE375" i="66"/>
  <c r="DU375" i="66"/>
  <c r="DV375" i="66" s="1"/>
  <c r="DX375" i="66"/>
  <c r="ES375" i="66"/>
  <c r="ET375" i="66"/>
  <c r="Q376" i="66"/>
  <c r="R376" i="66" s="1"/>
  <c r="S376" i="66"/>
  <c r="AQ376" i="66"/>
  <c r="AX376" i="66"/>
  <c r="BX376" i="66"/>
  <c r="CU376" i="66" s="1"/>
  <c r="BZ376" i="66"/>
  <c r="CV376" i="66" s="1"/>
  <c r="CF376" i="66"/>
  <c r="CG376" i="66"/>
  <c r="CI376" i="66"/>
  <c r="CR376" i="66"/>
  <c r="CS376" i="66"/>
  <c r="CY376" i="66"/>
  <c r="DE376" i="66"/>
  <c r="DU376" i="66"/>
  <c r="DV376" i="66"/>
  <c r="DX376" i="66"/>
  <c r="EO376" i="66" s="1"/>
  <c r="ES376" i="66"/>
  <c r="ET376" i="66"/>
  <c r="Q377" i="66"/>
  <c r="S377" i="66"/>
  <c r="AQ377" i="66"/>
  <c r="AX377" i="66"/>
  <c r="AZ377" i="66"/>
  <c r="AU377" i="66" s="1"/>
  <c r="BX377" i="66"/>
  <c r="CU377" i="66" s="1"/>
  <c r="BZ377" i="66"/>
  <c r="CF377" i="66"/>
  <c r="CG377" i="66"/>
  <c r="CI377" i="66"/>
  <c r="CR377" i="66"/>
  <c r="CS377" i="66"/>
  <c r="CV377" i="66"/>
  <c r="CY377" i="66"/>
  <c r="DE377" i="66"/>
  <c r="DU377" i="66"/>
  <c r="DV377" i="66"/>
  <c r="DX377" i="66"/>
  <c r="EO377" i="66" s="1"/>
  <c r="ES377" i="66"/>
  <c r="ET377" i="66"/>
  <c r="Q378" i="66"/>
  <c r="S378" i="66"/>
  <c r="AQ378" i="66"/>
  <c r="AX378" i="66"/>
  <c r="BX378" i="66"/>
  <c r="CU378" i="66" s="1"/>
  <c r="BZ378" i="66"/>
  <c r="CV378" i="66" s="1"/>
  <c r="CF378" i="66"/>
  <c r="CG378" i="66"/>
  <c r="CI378" i="66"/>
  <c r="CR378" i="66"/>
  <c r="CS378" i="66"/>
  <c r="CY378" i="66"/>
  <c r="DE378" i="66"/>
  <c r="DU378" i="66"/>
  <c r="DV378" i="66"/>
  <c r="DX378" i="66"/>
  <c r="EO378" i="66" s="1"/>
  <c r="ES378" i="66"/>
  <c r="ET378" i="66"/>
  <c r="Q379" i="66"/>
  <c r="R379" i="66" s="1"/>
  <c r="S379" i="66"/>
  <c r="AQ379" i="66"/>
  <c r="AX379" i="66"/>
  <c r="AZ379" i="66"/>
  <c r="BP379" i="66" s="1"/>
  <c r="BX379" i="66"/>
  <c r="CU379" i="66" s="1"/>
  <c r="BZ379" i="66"/>
  <c r="CF379" i="66"/>
  <c r="CG379" i="66"/>
  <c r="CI379" i="66"/>
  <c r="CR379" i="66"/>
  <c r="CS379" i="66"/>
  <c r="CV379" i="66"/>
  <c r="CY379" i="66"/>
  <c r="DE379" i="66"/>
  <c r="DU379" i="66"/>
  <c r="DV379" i="66"/>
  <c r="DX379" i="66"/>
  <c r="EO379" i="66" s="1"/>
  <c r="ES379" i="66"/>
  <c r="ET379" i="66"/>
  <c r="Q380" i="66"/>
  <c r="R380" i="66" s="1"/>
  <c r="S380" i="66"/>
  <c r="AQ380" i="66"/>
  <c r="AX380" i="66"/>
  <c r="BX380" i="66"/>
  <c r="CU380" i="66" s="1"/>
  <c r="BZ380" i="66"/>
  <c r="CF380" i="66"/>
  <c r="CG380" i="66"/>
  <c r="CI380" i="66"/>
  <c r="CR380" i="66"/>
  <c r="CS380" i="66"/>
  <c r="CV380" i="66"/>
  <c r="CY380" i="66"/>
  <c r="DE380" i="66"/>
  <c r="DU380" i="66"/>
  <c r="DV380" i="66"/>
  <c r="DX380" i="66"/>
  <c r="EO380" i="66" s="1"/>
  <c r="ES380" i="66"/>
  <c r="ET380" i="66"/>
  <c r="Q381" i="66"/>
  <c r="R381" i="66" s="1"/>
  <c r="S381" i="66"/>
  <c r="AQ381" i="66"/>
  <c r="AX381" i="66"/>
  <c r="AZ381" i="66" s="1"/>
  <c r="BW381" i="66" s="1"/>
  <c r="BX381" i="66"/>
  <c r="CU381" i="66" s="1"/>
  <c r="BZ381" i="66"/>
  <c r="CF381" i="66"/>
  <c r="CG381" i="66"/>
  <c r="CI381" i="66"/>
  <c r="CR381" i="66"/>
  <c r="CS381" i="66"/>
  <c r="CV381" i="66"/>
  <c r="CY381" i="66"/>
  <c r="DE381" i="66"/>
  <c r="DU381" i="66"/>
  <c r="DV381" i="66"/>
  <c r="DX381" i="66"/>
  <c r="EO381" i="66" s="1"/>
  <c r="ES381" i="66"/>
  <c r="ET381" i="66"/>
  <c r="Q382" i="66"/>
  <c r="R382" i="66" s="1"/>
  <c r="S382" i="66"/>
  <c r="AQ382" i="66"/>
  <c r="AX382" i="66"/>
  <c r="BX382" i="66"/>
  <c r="CU382" i="66" s="1"/>
  <c r="BZ382" i="66"/>
  <c r="CF382" i="66"/>
  <c r="CG382" i="66"/>
  <c r="CI382" i="66"/>
  <c r="CR382" i="66"/>
  <c r="CS382" i="66"/>
  <c r="CV382" i="66"/>
  <c r="CY382" i="66"/>
  <c r="DE382" i="66"/>
  <c r="DU382" i="66"/>
  <c r="DV382" i="66"/>
  <c r="DX382" i="66"/>
  <c r="EO382" i="66" s="1"/>
  <c r="ES382" i="66"/>
  <c r="ET382" i="66"/>
  <c r="Q383" i="66"/>
  <c r="R383" i="66" s="1"/>
  <c r="S383" i="66"/>
  <c r="AQ383" i="66"/>
  <c r="AX383" i="66"/>
  <c r="AZ383" i="66"/>
  <c r="BX383" i="66"/>
  <c r="CU383" i="66" s="1"/>
  <c r="BZ383" i="66"/>
  <c r="CF383" i="66"/>
  <c r="CG383" i="66"/>
  <c r="CI383" i="66"/>
  <c r="CR383" i="66"/>
  <c r="CS383" i="66"/>
  <c r="CV383" i="66"/>
  <c r="CY383" i="66"/>
  <c r="DE383" i="66"/>
  <c r="DU383" i="66"/>
  <c r="DV383" i="66"/>
  <c r="DX383" i="66"/>
  <c r="ES383" i="66"/>
  <c r="ET383" i="66"/>
  <c r="Q384" i="66"/>
  <c r="R384" i="66" s="1"/>
  <c r="S384" i="66"/>
  <c r="AQ384" i="66"/>
  <c r="AX384" i="66"/>
  <c r="BX384" i="66"/>
  <c r="CU384" i="66" s="1"/>
  <c r="BZ384" i="66"/>
  <c r="CV384" i="66" s="1"/>
  <c r="CF384" i="66"/>
  <c r="CG384" i="66"/>
  <c r="CI384" i="66"/>
  <c r="CR384" i="66"/>
  <c r="CS384" i="66"/>
  <c r="CY384" i="66"/>
  <c r="DE384" i="66"/>
  <c r="DU384" i="66"/>
  <c r="DV384" i="66"/>
  <c r="DX384" i="66"/>
  <c r="EO384" i="66" s="1"/>
  <c r="ES384" i="66"/>
  <c r="ET384" i="66"/>
  <c r="Q385" i="66"/>
  <c r="R385" i="66" s="1"/>
  <c r="S385" i="66"/>
  <c r="AQ385" i="66"/>
  <c r="AX385" i="66"/>
  <c r="AZ385" i="66"/>
  <c r="BX385" i="66"/>
  <c r="CU385" i="66" s="1"/>
  <c r="BZ385" i="66"/>
  <c r="CF385" i="66"/>
  <c r="CG385" i="66"/>
  <c r="CI385" i="66"/>
  <c r="CR385" i="66"/>
  <c r="CS385" i="66"/>
  <c r="CV385" i="66"/>
  <c r="CY385" i="66"/>
  <c r="DE385" i="66"/>
  <c r="DU385" i="66"/>
  <c r="DX385" i="66"/>
  <c r="EO385" i="66" s="1"/>
  <c r="ES385" i="66"/>
  <c r="ET385" i="66"/>
  <c r="Q386" i="66"/>
  <c r="S386" i="66"/>
  <c r="AQ386" i="66"/>
  <c r="AX386" i="66"/>
  <c r="BX386" i="66"/>
  <c r="CU386" i="66" s="1"/>
  <c r="BZ386" i="66"/>
  <c r="CF386" i="66"/>
  <c r="CG386" i="66"/>
  <c r="CI386" i="66"/>
  <c r="CR386" i="66"/>
  <c r="CS386" i="66"/>
  <c r="CV386" i="66"/>
  <c r="CY386" i="66"/>
  <c r="DE386" i="66"/>
  <c r="DU386" i="66"/>
  <c r="DV386" i="66"/>
  <c r="DX386" i="66"/>
  <c r="EO386" i="66" s="1"/>
  <c r="ES386" i="66"/>
  <c r="ET386" i="66"/>
  <c r="Q387" i="66"/>
  <c r="S387" i="66"/>
  <c r="AQ387" i="66"/>
  <c r="AX387" i="66"/>
  <c r="AZ387" i="66" s="1"/>
  <c r="BW387" i="66" s="1"/>
  <c r="BX387" i="66"/>
  <c r="CU387" i="66" s="1"/>
  <c r="BZ387" i="66"/>
  <c r="CF387" i="66"/>
  <c r="CG387" i="66"/>
  <c r="CI387" i="66"/>
  <c r="CR387" i="66"/>
  <c r="CS387" i="66"/>
  <c r="CV387" i="66"/>
  <c r="CY387" i="66"/>
  <c r="DE387" i="66"/>
  <c r="DU387" i="66"/>
  <c r="DV387" i="66" s="1"/>
  <c r="DX387" i="66"/>
  <c r="ES387" i="66"/>
  <c r="ET387" i="66"/>
  <c r="Q388" i="66"/>
  <c r="R388" i="66" s="1"/>
  <c r="S388" i="66"/>
  <c r="AQ388" i="66"/>
  <c r="AX388" i="66"/>
  <c r="BX388" i="66"/>
  <c r="CU388" i="66" s="1"/>
  <c r="BZ388" i="66"/>
  <c r="CV388" i="66" s="1"/>
  <c r="CF388" i="66"/>
  <c r="CG388" i="66"/>
  <c r="CI388" i="66"/>
  <c r="CR388" i="66"/>
  <c r="CS388" i="66"/>
  <c r="CY388" i="66"/>
  <c r="DE388" i="66"/>
  <c r="DU388" i="66"/>
  <c r="DV388" i="66"/>
  <c r="DX388" i="66"/>
  <c r="EO388" i="66" s="1"/>
  <c r="ES388" i="66"/>
  <c r="ET388" i="66"/>
  <c r="Q389" i="66"/>
  <c r="S389" i="66"/>
  <c r="AQ389" i="66"/>
  <c r="AX389" i="66"/>
  <c r="AZ389" i="66"/>
  <c r="BX389" i="66"/>
  <c r="CU389" i="66" s="1"/>
  <c r="BZ389" i="66"/>
  <c r="CF389" i="66"/>
  <c r="CG389" i="66"/>
  <c r="CI389" i="66"/>
  <c r="CR389" i="66"/>
  <c r="CS389" i="66"/>
  <c r="CV389" i="66"/>
  <c r="CY389" i="66"/>
  <c r="DE389" i="66"/>
  <c r="DU389" i="66"/>
  <c r="DV389" i="66"/>
  <c r="DX389" i="66"/>
  <c r="EO389" i="66" s="1"/>
  <c r="ES389" i="66"/>
  <c r="ET389" i="66"/>
  <c r="Q390" i="66"/>
  <c r="R390" i="66" s="1"/>
  <c r="S390" i="66"/>
  <c r="AQ390" i="66"/>
  <c r="AX390" i="66"/>
  <c r="BX390" i="66"/>
  <c r="CU390" i="66" s="1"/>
  <c r="BZ390" i="66"/>
  <c r="CV390" i="66" s="1"/>
  <c r="CF390" i="66"/>
  <c r="CG390" i="66"/>
  <c r="CI390" i="66"/>
  <c r="CR390" i="66"/>
  <c r="CS390" i="66"/>
  <c r="CY390" i="66"/>
  <c r="DE390" i="66"/>
  <c r="DU390" i="66"/>
  <c r="DV390" i="66"/>
  <c r="DX390" i="66"/>
  <c r="EO390" i="66" s="1"/>
  <c r="ES390" i="66"/>
  <c r="ET390" i="66"/>
  <c r="Q391" i="66"/>
  <c r="R391" i="66" s="1"/>
  <c r="S391" i="66"/>
  <c r="AQ391" i="66"/>
  <c r="AX391" i="66"/>
  <c r="AZ391" i="66"/>
  <c r="BP391" i="66" s="1"/>
  <c r="BX391" i="66"/>
  <c r="CU391" i="66" s="1"/>
  <c r="BZ391" i="66"/>
  <c r="CF391" i="66"/>
  <c r="CG391" i="66"/>
  <c r="CI391" i="66"/>
  <c r="CR391" i="66"/>
  <c r="CS391" i="66"/>
  <c r="CV391" i="66"/>
  <c r="CY391" i="66"/>
  <c r="DE391" i="66"/>
  <c r="DU391" i="66"/>
  <c r="DV391" i="66"/>
  <c r="DX391" i="66"/>
  <c r="ES391" i="66"/>
  <c r="ET391" i="66"/>
  <c r="Q392" i="66"/>
  <c r="R392" i="66" s="1"/>
  <c r="S392" i="66"/>
  <c r="AQ392" i="66"/>
  <c r="AX392" i="66"/>
  <c r="BX392" i="66"/>
  <c r="CU392" i="66" s="1"/>
  <c r="BZ392" i="66"/>
  <c r="CV392" i="66" s="1"/>
  <c r="CF392" i="66"/>
  <c r="CG392" i="66"/>
  <c r="CI392" i="66"/>
  <c r="CR392" i="66"/>
  <c r="CS392" i="66"/>
  <c r="CY392" i="66"/>
  <c r="DE392" i="66"/>
  <c r="DU392" i="66"/>
  <c r="DV392" i="66"/>
  <c r="DX392" i="66"/>
  <c r="EO392" i="66" s="1"/>
  <c r="ES392" i="66"/>
  <c r="ET392" i="66"/>
  <c r="Q393" i="66"/>
  <c r="R393" i="66" s="1"/>
  <c r="S393" i="66"/>
  <c r="AQ393" i="66"/>
  <c r="AX393" i="66"/>
  <c r="AZ393" i="66" s="1"/>
  <c r="BX393" i="66"/>
  <c r="CU393" i="66" s="1"/>
  <c r="BZ393" i="66"/>
  <c r="CF393" i="66"/>
  <c r="CG393" i="66"/>
  <c r="CI393" i="66"/>
  <c r="CR393" i="66"/>
  <c r="CS393" i="66"/>
  <c r="CV393" i="66"/>
  <c r="CY393" i="66"/>
  <c r="DE393" i="66"/>
  <c r="DU393" i="66"/>
  <c r="DV393" i="66"/>
  <c r="DX393" i="66"/>
  <c r="ES393" i="66"/>
  <c r="ET393" i="66"/>
  <c r="Q394" i="66"/>
  <c r="S394" i="66"/>
  <c r="AQ394" i="66"/>
  <c r="AX394" i="66"/>
  <c r="BX394" i="66"/>
  <c r="CU394" i="66" s="1"/>
  <c r="BZ394" i="66"/>
  <c r="CV394" i="66" s="1"/>
  <c r="CF394" i="66"/>
  <c r="CG394" i="66"/>
  <c r="CI394" i="66"/>
  <c r="CR394" i="66"/>
  <c r="CS394" i="66"/>
  <c r="CY394" i="66"/>
  <c r="DE394" i="66"/>
  <c r="DU394" i="66"/>
  <c r="DV394" i="66"/>
  <c r="DX394" i="66"/>
  <c r="EO394" i="66" s="1"/>
  <c r="ES394" i="66"/>
  <c r="ET394" i="66"/>
  <c r="Q395" i="66"/>
  <c r="S395" i="66"/>
  <c r="AQ395" i="66"/>
  <c r="AX395" i="66"/>
  <c r="BX395" i="66"/>
  <c r="CU395" i="66" s="1"/>
  <c r="BZ395" i="66"/>
  <c r="CF395" i="66"/>
  <c r="CG395" i="66"/>
  <c r="CI395" i="66"/>
  <c r="CR395" i="66"/>
  <c r="CS395" i="66"/>
  <c r="CV395" i="66"/>
  <c r="CY395" i="66"/>
  <c r="DE395" i="66"/>
  <c r="DU395" i="66"/>
  <c r="DX395" i="66"/>
  <c r="EO395" i="66" s="1"/>
  <c r="ES395" i="66"/>
  <c r="ET395" i="66"/>
  <c r="Q396" i="66"/>
  <c r="R396" i="66" s="1"/>
  <c r="S396" i="66"/>
  <c r="AQ396" i="66"/>
  <c r="AX396" i="66"/>
  <c r="BX396" i="66"/>
  <c r="CU396" i="66" s="1"/>
  <c r="BZ396" i="66"/>
  <c r="CV396" i="66" s="1"/>
  <c r="CF396" i="66"/>
  <c r="CG396" i="66"/>
  <c r="CI396" i="66"/>
  <c r="CR396" i="66"/>
  <c r="CS396" i="66"/>
  <c r="CY396" i="66"/>
  <c r="DE396" i="66"/>
  <c r="DU396" i="66"/>
  <c r="DV396" i="66"/>
  <c r="DX396" i="66"/>
  <c r="EO396" i="66" s="1"/>
  <c r="ES396" i="66"/>
  <c r="ET396" i="66"/>
  <c r="Q397" i="66"/>
  <c r="R397" i="66" s="1"/>
  <c r="S397" i="66"/>
  <c r="AQ397" i="66"/>
  <c r="AX397" i="66"/>
  <c r="AZ397" i="66"/>
  <c r="AV397" i="66" s="1"/>
  <c r="BX397" i="66"/>
  <c r="CU397" i="66" s="1"/>
  <c r="BZ397" i="66"/>
  <c r="CF397" i="66"/>
  <c r="CG397" i="66"/>
  <c r="CI397" i="66"/>
  <c r="CR397" i="66"/>
  <c r="CS397" i="66"/>
  <c r="CV397" i="66"/>
  <c r="CY397" i="66"/>
  <c r="DE397" i="66"/>
  <c r="DU397" i="66"/>
  <c r="DV397" i="66"/>
  <c r="DX397" i="66"/>
  <c r="ES397" i="66"/>
  <c r="ET397" i="66"/>
  <c r="Q398" i="66"/>
  <c r="R398" i="66" s="1"/>
  <c r="S398" i="66"/>
  <c r="AQ398" i="66"/>
  <c r="AX398" i="66"/>
  <c r="BX398" i="66"/>
  <c r="CU398" i="66" s="1"/>
  <c r="BZ398" i="66"/>
  <c r="CF398" i="66"/>
  <c r="CG398" i="66"/>
  <c r="CI398" i="66"/>
  <c r="CR398" i="66"/>
  <c r="CS398" i="66"/>
  <c r="CV398" i="66"/>
  <c r="CY398" i="66"/>
  <c r="DE398" i="66"/>
  <c r="DU398" i="66"/>
  <c r="DV398" i="66"/>
  <c r="DX398" i="66"/>
  <c r="EO398" i="66" s="1"/>
  <c r="ES398" i="66"/>
  <c r="ET398" i="66"/>
  <c r="Q399" i="66"/>
  <c r="R399" i="66" s="1"/>
  <c r="S399" i="66"/>
  <c r="AQ399" i="66"/>
  <c r="AX399" i="66"/>
  <c r="AZ399" i="66"/>
  <c r="BQ399" i="66" s="1"/>
  <c r="BX399" i="66"/>
  <c r="CU399" i="66" s="1"/>
  <c r="BZ399" i="66"/>
  <c r="CF399" i="66"/>
  <c r="CG399" i="66"/>
  <c r="CI399" i="66"/>
  <c r="CR399" i="66"/>
  <c r="CS399" i="66"/>
  <c r="CV399" i="66"/>
  <c r="CY399" i="66"/>
  <c r="DE399" i="66"/>
  <c r="DU399" i="66"/>
  <c r="DV399" i="66" s="1"/>
  <c r="DX399" i="66"/>
  <c r="EO399" i="66" s="1"/>
  <c r="ES399" i="66"/>
  <c r="ET399" i="66"/>
  <c r="Q400" i="66"/>
  <c r="S400" i="66"/>
  <c r="AQ400" i="66"/>
  <c r="AX400" i="66"/>
  <c r="BX400" i="66"/>
  <c r="CU400" i="66" s="1"/>
  <c r="BZ400" i="66"/>
  <c r="CF400" i="66"/>
  <c r="CG400" i="66"/>
  <c r="CI400" i="66"/>
  <c r="CR400" i="66"/>
  <c r="CS400" i="66"/>
  <c r="CV400" i="66"/>
  <c r="CY400" i="66"/>
  <c r="DE400" i="66"/>
  <c r="DU400" i="66"/>
  <c r="DV400" i="66"/>
  <c r="DX400" i="66"/>
  <c r="EO400" i="66" s="1"/>
  <c r="ES400" i="66"/>
  <c r="ET400" i="66"/>
  <c r="Q401" i="66"/>
  <c r="R401" i="66" s="1"/>
  <c r="S401" i="66"/>
  <c r="AQ401" i="66"/>
  <c r="AX401" i="66"/>
  <c r="AZ401" i="66"/>
  <c r="BX401" i="66"/>
  <c r="CU401" i="66" s="1"/>
  <c r="BZ401" i="66"/>
  <c r="CF401" i="66"/>
  <c r="CG401" i="66"/>
  <c r="CI401" i="66"/>
  <c r="CR401" i="66"/>
  <c r="CS401" i="66"/>
  <c r="CV401" i="66"/>
  <c r="CY401" i="66"/>
  <c r="DE401" i="66"/>
  <c r="DU401" i="66"/>
  <c r="DV401" i="66"/>
  <c r="DX401" i="66"/>
  <c r="EO401" i="66" s="1"/>
  <c r="ES401" i="66"/>
  <c r="ET401" i="66"/>
  <c r="Q402" i="66"/>
  <c r="R402" i="66" s="1"/>
  <c r="S402" i="66"/>
  <c r="AQ402" i="66"/>
  <c r="AX402" i="66"/>
  <c r="BX402" i="66"/>
  <c r="CU402" i="66" s="1"/>
  <c r="BZ402" i="66"/>
  <c r="CF402" i="66"/>
  <c r="CG402" i="66"/>
  <c r="CI402" i="66"/>
  <c r="CR402" i="66"/>
  <c r="CS402" i="66"/>
  <c r="CV402" i="66"/>
  <c r="CY402" i="66"/>
  <c r="DE402" i="66"/>
  <c r="DU402" i="66"/>
  <c r="DV402" i="66"/>
  <c r="DX402" i="66"/>
  <c r="EO402" i="66" s="1"/>
  <c r="ES402" i="66"/>
  <c r="ET402" i="66"/>
  <c r="Q403" i="66"/>
  <c r="S403" i="66"/>
  <c r="AQ403" i="66"/>
  <c r="AX403" i="66"/>
  <c r="AZ403" i="66"/>
  <c r="BX403" i="66"/>
  <c r="CU403" i="66" s="1"/>
  <c r="BZ403" i="66"/>
  <c r="CF403" i="66"/>
  <c r="CG403" i="66"/>
  <c r="CI403" i="66"/>
  <c r="CR403" i="66"/>
  <c r="CS403" i="66"/>
  <c r="CV403" i="66"/>
  <c r="CY403" i="66"/>
  <c r="DE403" i="66"/>
  <c r="DU403" i="66"/>
  <c r="DX403" i="66"/>
  <c r="EO403" i="66" s="1"/>
  <c r="ES403" i="66"/>
  <c r="ET403" i="66"/>
  <c r="Q404" i="66"/>
  <c r="R404" i="66" s="1"/>
  <c r="S404" i="66"/>
  <c r="AQ404" i="66"/>
  <c r="AX404" i="66"/>
  <c r="BX404" i="66"/>
  <c r="CU404" i="66" s="1"/>
  <c r="BZ404" i="66"/>
  <c r="CV404" i="66" s="1"/>
  <c r="CF404" i="66"/>
  <c r="CG404" i="66"/>
  <c r="CI404" i="66"/>
  <c r="CR404" i="66"/>
  <c r="CS404" i="66"/>
  <c r="CY404" i="66"/>
  <c r="DE404" i="66"/>
  <c r="DU404" i="66"/>
  <c r="DV404" i="66"/>
  <c r="DX404" i="66"/>
  <c r="EO404" i="66" s="1"/>
  <c r="ES404" i="66"/>
  <c r="ET404" i="66"/>
  <c r="Q405" i="66"/>
  <c r="R405" i="66" s="1"/>
  <c r="S405" i="66"/>
  <c r="AQ405" i="66"/>
  <c r="AX405" i="66"/>
  <c r="AZ405" i="66" s="1"/>
  <c r="BX405" i="66"/>
  <c r="CU405" i="66" s="1"/>
  <c r="BZ405" i="66"/>
  <c r="CF405" i="66"/>
  <c r="CG405" i="66"/>
  <c r="CI405" i="66"/>
  <c r="CR405" i="66"/>
  <c r="CS405" i="66"/>
  <c r="CV405" i="66"/>
  <c r="CY405" i="66"/>
  <c r="DE405" i="66"/>
  <c r="DU405" i="66"/>
  <c r="DX405" i="66"/>
  <c r="ES405" i="66"/>
  <c r="ET405" i="66"/>
  <c r="Q406" i="66"/>
  <c r="R406" i="66" s="1"/>
  <c r="S406" i="66"/>
  <c r="AQ406" i="66"/>
  <c r="AX406" i="66"/>
  <c r="BX406" i="66"/>
  <c r="CU406" i="66" s="1"/>
  <c r="BZ406" i="66"/>
  <c r="CV406" i="66" s="1"/>
  <c r="CF406" i="66"/>
  <c r="CG406" i="66"/>
  <c r="CI406" i="66"/>
  <c r="CR406" i="66"/>
  <c r="CS406" i="66"/>
  <c r="CY406" i="66"/>
  <c r="DE406" i="66"/>
  <c r="DU406" i="66"/>
  <c r="DV406" i="66"/>
  <c r="DX406" i="66"/>
  <c r="EO406" i="66" s="1"/>
  <c r="ES406" i="66"/>
  <c r="ET406" i="66"/>
  <c r="Q407" i="66"/>
  <c r="R407" i="66" s="1"/>
  <c r="S407" i="66"/>
  <c r="AQ407" i="66"/>
  <c r="AX407" i="66"/>
  <c r="AZ407" i="66" s="1"/>
  <c r="BG407" i="66" s="1"/>
  <c r="BC407" i="66" s="1"/>
  <c r="BB407" i="66" s="1"/>
  <c r="BX407" i="66"/>
  <c r="CU407" i="66" s="1"/>
  <c r="BZ407" i="66"/>
  <c r="CF407" i="66"/>
  <c r="CG407" i="66"/>
  <c r="CI407" i="66"/>
  <c r="CR407" i="66"/>
  <c r="CS407" i="66"/>
  <c r="CV407" i="66"/>
  <c r="CY407" i="66"/>
  <c r="DE407" i="66"/>
  <c r="DU407" i="66"/>
  <c r="DX407" i="66"/>
  <c r="EO407" i="66" s="1"/>
  <c r="ES407" i="66"/>
  <c r="ET407" i="66"/>
  <c r="Q408" i="66"/>
  <c r="R408" i="66" s="1"/>
  <c r="S408" i="66"/>
  <c r="AQ408" i="66"/>
  <c r="AX408" i="66"/>
  <c r="BX408" i="66"/>
  <c r="CU408" i="66" s="1"/>
  <c r="BZ408" i="66"/>
  <c r="CF408" i="66"/>
  <c r="CG408" i="66"/>
  <c r="CI408" i="66"/>
  <c r="CR408" i="66"/>
  <c r="CS408" i="66"/>
  <c r="CV408" i="66"/>
  <c r="CY408" i="66"/>
  <c r="DE408" i="66"/>
  <c r="DU408" i="66"/>
  <c r="DX408" i="66"/>
  <c r="ES408" i="66"/>
  <c r="ET408" i="66"/>
  <c r="Q409" i="66"/>
  <c r="R409" i="66" s="1"/>
  <c r="S409" i="66"/>
  <c r="AQ409" i="66"/>
  <c r="AX409" i="66"/>
  <c r="AZ409" i="66"/>
  <c r="BP409" i="66" s="1"/>
  <c r="BX409" i="66"/>
  <c r="CU409" i="66" s="1"/>
  <c r="BZ409" i="66"/>
  <c r="CV409" i="66" s="1"/>
  <c r="CF409" i="66"/>
  <c r="CG409" i="66"/>
  <c r="CI409" i="66"/>
  <c r="CR409" i="66"/>
  <c r="CS409" i="66"/>
  <c r="CY409" i="66"/>
  <c r="DE409" i="66"/>
  <c r="DU409" i="66"/>
  <c r="DV409" i="66"/>
  <c r="DX409" i="66"/>
  <c r="EO409" i="66" s="1"/>
  <c r="ES409" i="66"/>
  <c r="ET409" i="66"/>
  <c r="Q410" i="66"/>
  <c r="R410" i="66" s="1"/>
  <c r="S410" i="66"/>
  <c r="AQ410" i="66"/>
  <c r="AX410" i="66"/>
  <c r="AZ410" i="66" s="1"/>
  <c r="BX410" i="66"/>
  <c r="CU410" i="66" s="1"/>
  <c r="BZ410" i="66"/>
  <c r="CF410" i="66"/>
  <c r="CG410" i="66"/>
  <c r="CI410" i="66"/>
  <c r="CR410" i="66"/>
  <c r="CS410" i="66"/>
  <c r="CV410" i="66"/>
  <c r="CY410" i="66"/>
  <c r="DE410" i="66"/>
  <c r="DU410" i="66"/>
  <c r="DV410" i="66"/>
  <c r="DX410" i="66"/>
  <c r="EO410" i="66" s="1"/>
  <c r="ES410" i="66"/>
  <c r="ET410" i="66"/>
  <c r="Q411" i="66"/>
  <c r="S411" i="66"/>
  <c r="AQ411" i="66"/>
  <c r="AX411" i="66"/>
  <c r="AZ411" i="66"/>
  <c r="BP411" i="66" s="1"/>
  <c r="BX411" i="66"/>
  <c r="CU411" i="66" s="1"/>
  <c r="BZ411" i="66"/>
  <c r="CV411" i="66" s="1"/>
  <c r="CF411" i="66"/>
  <c r="CG411" i="66"/>
  <c r="CI411" i="66"/>
  <c r="CR411" i="66"/>
  <c r="CS411" i="66"/>
  <c r="CY411" i="66"/>
  <c r="DE411" i="66"/>
  <c r="DU411" i="66"/>
  <c r="DV411" i="66"/>
  <c r="DX411" i="66"/>
  <c r="EO411" i="66" s="1"/>
  <c r="ES411" i="66"/>
  <c r="ET411" i="66"/>
  <c r="Q412" i="66"/>
  <c r="R412" i="66" s="1"/>
  <c r="S412" i="66"/>
  <c r="AQ412" i="66"/>
  <c r="AX412" i="66"/>
  <c r="AZ412" i="66" s="1"/>
  <c r="BQ412" i="66" s="1"/>
  <c r="BX412" i="66"/>
  <c r="CU412" i="66" s="1"/>
  <c r="BZ412" i="66"/>
  <c r="CF412" i="66"/>
  <c r="CG412" i="66"/>
  <c r="CI412" i="66"/>
  <c r="CR412" i="66"/>
  <c r="CS412" i="66"/>
  <c r="CV412" i="66"/>
  <c r="CY412" i="66"/>
  <c r="DE412" i="66"/>
  <c r="DU412" i="66"/>
  <c r="DV412" i="66" s="1"/>
  <c r="DX412" i="66"/>
  <c r="ES412" i="66"/>
  <c r="ET412" i="66"/>
  <c r="Q413" i="66"/>
  <c r="R413" i="66" s="1"/>
  <c r="S413" i="66"/>
  <c r="AQ413" i="66"/>
  <c r="AX413" i="66"/>
  <c r="AZ413" i="66"/>
  <c r="BX413" i="66"/>
  <c r="CU413" i="66" s="1"/>
  <c r="BZ413" i="66"/>
  <c r="CV413" i="66" s="1"/>
  <c r="CF413" i="66"/>
  <c r="CG413" i="66"/>
  <c r="CI413" i="66"/>
  <c r="CR413" i="66"/>
  <c r="CS413" i="66"/>
  <c r="CY413" i="66"/>
  <c r="DE413" i="66"/>
  <c r="DU413" i="66"/>
  <c r="DV413" i="66"/>
  <c r="DX413" i="66"/>
  <c r="EO413" i="66" s="1"/>
  <c r="ES413" i="66"/>
  <c r="ET413" i="66"/>
  <c r="Q414" i="66"/>
  <c r="S414" i="66"/>
  <c r="AQ414" i="66"/>
  <c r="AX414" i="66"/>
  <c r="AZ414" i="66" s="1"/>
  <c r="AT414" i="66" s="1"/>
  <c r="BX414" i="66"/>
  <c r="CU414" i="66" s="1"/>
  <c r="BZ414" i="66"/>
  <c r="CF414" i="66"/>
  <c r="CG414" i="66"/>
  <c r="CI414" i="66"/>
  <c r="CR414" i="66"/>
  <c r="CS414" i="66"/>
  <c r="CV414" i="66"/>
  <c r="CY414" i="66"/>
  <c r="DE414" i="66"/>
  <c r="DU414" i="66"/>
  <c r="DV414" i="66"/>
  <c r="DX414" i="66"/>
  <c r="EO414" i="66" s="1"/>
  <c r="ES414" i="66"/>
  <c r="ET414" i="66"/>
  <c r="Q415" i="66"/>
  <c r="R415" i="66" s="1"/>
  <c r="S415" i="66"/>
  <c r="AQ415" i="66"/>
  <c r="AX415" i="66"/>
  <c r="AZ415" i="66"/>
  <c r="BW415" i="66" s="1"/>
  <c r="BX415" i="66"/>
  <c r="BZ415" i="66"/>
  <c r="CV415" i="66" s="1"/>
  <c r="CF415" i="66"/>
  <c r="CG415" i="66"/>
  <c r="CI415" i="66"/>
  <c r="CR415" i="66"/>
  <c r="CS415" i="66"/>
  <c r="CY415" i="66"/>
  <c r="DE415" i="66"/>
  <c r="DU415" i="66"/>
  <c r="DV415" i="66"/>
  <c r="DX415" i="66"/>
  <c r="EO415" i="66" s="1"/>
  <c r="ES415" i="66"/>
  <c r="ET415" i="66"/>
  <c r="Q416" i="66"/>
  <c r="R416" i="66" s="1"/>
  <c r="S416" i="66"/>
  <c r="AQ416" i="66"/>
  <c r="AX416" i="66"/>
  <c r="AZ416" i="66" s="1"/>
  <c r="BW416" i="66" s="1"/>
  <c r="BX416" i="66"/>
  <c r="CU416" i="66" s="1"/>
  <c r="BZ416" i="66"/>
  <c r="CF416" i="66"/>
  <c r="CG416" i="66"/>
  <c r="CI416" i="66"/>
  <c r="CR416" i="66"/>
  <c r="CS416" i="66"/>
  <c r="CV416" i="66"/>
  <c r="CY416" i="66"/>
  <c r="DE416" i="66"/>
  <c r="DU416" i="66"/>
  <c r="DV416" i="66" s="1"/>
  <c r="DX416" i="66"/>
  <c r="EO416" i="66" s="1"/>
  <c r="ES416" i="66"/>
  <c r="ET416" i="66"/>
  <c r="Q417" i="66"/>
  <c r="R417" i="66" s="1"/>
  <c r="S417" i="66"/>
  <c r="AQ417" i="66"/>
  <c r="AX417" i="66"/>
  <c r="AZ417" i="66"/>
  <c r="BX417" i="66"/>
  <c r="CU417" i="66" s="1"/>
  <c r="BZ417" i="66"/>
  <c r="CF417" i="66"/>
  <c r="CG417" i="66"/>
  <c r="CI417" i="66"/>
  <c r="CR417" i="66"/>
  <c r="CS417" i="66"/>
  <c r="CV417" i="66"/>
  <c r="CY417" i="66"/>
  <c r="DE417" i="66"/>
  <c r="DU417" i="66"/>
  <c r="DV417" i="66"/>
  <c r="DX417" i="66"/>
  <c r="EO417" i="66" s="1"/>
  <c r="ES417" i="66"/>
  <c r="ET417" i="66"/>
  <c r="Q418" i="66"/>
  <c r="S418" i="66"/>
  <c r="AQ418" i="66"/>
  <c r="AX418" i="66"/>
  <c r="BX418" i="66"/>
  <c r="CU418" i="66" s="1"/>
  <c r="BZ418" i="66"/>
  <c r="CF418" i="66"/>
  <c r="CG418" i="66"/>
  <c r="CI418" i="66"/>
  <c r="CR418" i="66"/>
  <c r="CS418" i="66"/>
  <c r="CV418" i="66"/>
  <c r="CY418" i="66"/>
  <c r="DE418" i="66"/>
  <c r="DU418" i="66"/>
  <c r="DV418" i="66"/>
  <c r="DX418" i="66"/>
  <c r="ES418" i="66"/>
  <c r="ET418" i="66"/>
  <c r="Q419" i="66"/>
  <c r="S419" i="66"/>
  <c r="AQ419" i="66"/>
  <c r="AX419" i="66"/>
  <c r="AZ419" i="66"/>
  <c r="BX419" i="66"/>
  <c r="CU419" i="66" s="1"/>
  <c r="BZ419" i="66"/>
  <c r="CF419" i="66"/>
  <c r="CG419" i="66"/>
  <c r="CI419" i="66"/>
  <c r="CR419" i="66"/>
  <c r="CS419" i="66"/>
  <c r="CV419" i="66"/>
  <c r="CY419" i="66"/>
  <c r="DE419" i="66"/>
  <c r="DU419" i="66"/>
  <c r="DV419" i="66"/>
  <c r="DX419" i="66"/>
  <c r="EO419" i="66" s="1"/>
  <c r="ES419" i="66"/>
  <c r="ET419" i="66"/>
  <c r="Q420" i="66"/>
  <c r="R420" i="66" s="1"/>
  <c r="S420" i="66"/>
  <c r="AQ420" i="66"/>
  <c r="AX420" i="66"/>
  <c r="AZ420" i="66" s="1"/>
  <c r="AV420" i="66" s="1"/>
  <c r="BX420" i="66"/>
  <c r="CU420" i="66" s="1"/>
  <c r="BZ420" i="66"/>
  <c r="CF420" i="66"/>
  <c r="CG420" i="66"/>
  <c r="CI420" i="66"/>
  <c r="CR420" i="66"/>
  <c r="CS420" i="66"/>
  <c r="CV420" i="66"/>
  <c r="CY420" i="66"/>
  <c r="DE420" i="66"/>
  <c r="DU420" i="66"/>
  <c r="DX420" i="66"/>
  <c r="ES420" i="66"/>
  <c r="ET420" i="66"/>
  <c r="Q421" i="66"/>
  <c r="S421" i="66"/>
  <c r="AQ421" i="66"/>
  <c r="AX421" i="66"/>
  <c r="AZ421" i="66"/>
  <c r="AT421" i="66" s="1"/>
  <c r="BX421" i="66"/>
  <c r="CU421" i="66" s="1"/>
  <c r="BZ421" i="66"/>
  <c r="CV421" i="66" s="1"/>
  <c r="CF421" i="66"/>
  <c r="CG421" i="66"/>
  <c r="CI421" i="66"/>
  <c r="CR421" i="66"/>
  <c r="CS421" i="66"/>
  <c r="CY421" i="66"/>
  <c r="DE421" i="66"/>
  <c r="DU421" i="66"/>
  <c r="DV421" i="66"/>
  <c r="DX421" i="66"/>
  <c r="EO421" i="66" s="1"/>
  <c r="ES421" i="66"/>
  <c r="ET421" i="66"/>
  <c r="Q422" i="66"/>
  <c r="R422" i="66" s="1"/>
  <c r="S422" i="66"/>
  <c r="AQ422" i="66"/>
  <c r="AX422" i="66"/>
  <c r="BX422" i="66"/>
  <c r="CU422" i="66" s="1"/>
  <c r="BZ422" i="66"/>
  <c r="CF422" i="66"/>
  <c r="CG422" i="66"/>
  <c r="CI422" i="66"/>
  <c r="CR422" i="66"/>
  <c r="CS422" i="66"/>
  <c r="CV422" i="66"/>
  <c r="CY422" i="66"/>
  <c r="DE422" i="66"/>
  <c r="DU422" i="66"/>
  <c r="DV422" i="66"/>
  <c r="DX422" i="66"/>
  <c r="EO422" i="66" s="1"/>
  <c r="ES422" i="66"/>
  <c r="ET422" i="66"/>
  <c r="Q423" i="66"/>
  <c r="R423" i="66" s="1"/>
  <c r="S423" i="66"/>
  <c r="AQ423" i="66"/>
  <c r="AX423" i="66"/>
  <c r="AZ423" i="66"/>
  <c r="BX423" i="66"/>
  <c r="CU423" i="66" s="1"/>
  <c r="BZ423" i="66"/>
  <c r="CV423" i="66" s="1"/>
  <c r="CF423" i="66"/>
  <c r="CG423" i="66"/>
  <c r="CI423" i="66"/>
  <c r="CR423" i="66"/>
  <c r="CS423" i="66"/>
  <c r="CY423" i="66"/>
  <c r="DE423" i="66"/>
  <c r="DU423" i="66"/>
  <c r="DV423" i="66"/>
  <c r="DX423" i="66"/>
  <c r="EO423" i="66" s="1"/>
  <c r="ES423" i="66"/>
  <c r="ET423" i="66"/>
  <c r="Q424" i="66"/>
  <c r="R424" i="66" s="1"/>
  <c r="S424" i="66"/>
  <c r="AQ424" i="66"/>
  <c r="AX424" i="66"/>
  <c r="AZ424" i="66"/>
  <c r="BG424" i="66" s="1"/>
  <c r="BC424" i="66" s="1"/>
  <c r="BB424" i="66" s="1"/>
  <c r="BX424" i="66"/>
  <c r="CU424" i="66" s="1"/>
  <c r="BZ424" i="66"/>
  <c r="CF424" i="66"/>
  <c r="CG424" i="66"/>
  <c r="CI424" i="66"/>
  <c r="CR424" i="66"/>
  <c r="CS424" i="66"/>
  <c r="CV424" i="66"/>
  <c r="CY424" i="66"/>
  <c r="DE424" i="66"/>
  <c r="DU424" i="66"/>
  <c r="DX424" i="66"/>
  <c r="EO424" i="66" s="1"/>
  <c r="ES424" i="66"/>
  <c r="ET424" i="66"/>
  <c r="Q425" i="66"/>
  <c r="S425" i="66"/>
  <c r="AQ425" i="66"/>
  <c r="AX425" i="66"/>
  <c r="AZ425" i="66"/>
  <c r="BQ425" i="66" s="1"/>
  <c r="BX425" i="66"/>
  <c r="CU425" i="66" s="1"/>
  <c r="BZ425" i="66"/>
  <c r="CF425" i="66"/>
  <c r="CG425" i="66"/>
  <c r="CI425" i="66"/>
  <c r="CR425" i="66"/>
  <c r="CS425" i="66"/>
  <c r="CV425" i="66"/>
  <c r="CY425" i="66"/>
  <c r="DE425" i="66"/>
  <c r="DU425" i="66"/>
  <c r="DV425" i="66"/>
  <c r="DX425" i="66"/>
  <c r="EO425" i="66" s="1"/>
  <c r="ES425" i="66"/>
  <c r="ET425" i="66"/>
  <c r="Q426" i="66"/>
  <c r="S426" i="66"/>
  <c r="AQ426" i="66"/>
  <c r="AX426" i="66"/>
  <c r="AZ426" i="66" s="1"/>
  <c r="BQ426" i="66" s="1"/>
  <c r="BX426" i="66"/>
  <c r="CU426" i="66" s="1"/>
  <c r="BZ426" i="66"/>
  <c r="CF426" i="66"/>
  <c r="CG426" i="66"/>
  <c r="CI426" i="66"/>
  <c r="CR426" i="66"/>
  <c r="CS426" i="66"/>
  <c r="CV426" i="66"/>
  <c r="CY426" i="66"/>
  <c r="DE426" i="66"/>
  <c r="DU426" i="66"/>
  <c r="DV426" i="66"/>
  <c r="DX426" i="66"/>
  <c r="EO426" i="66" s="1"/>
  <c r="ES426" i="66"/>
  <c r="ET426" i="66"/>
  <c r="Q427" i="66"/>
  <c r="R427" i="66" s="1"/>
  <c r="S427" i="66"/>
  <c r="AQ427" i="66"/>
  <c r="AX427" i="66"/>
  <c r="AZ427" i="66"/>
  <c r="BX427" i="66"/>
  <c r="CU427" i="66" s="1"/>
  <c r="BZ427" i="66"/>
  <c r="CF427" i="66"/>
  <c r="CG427" i="66"/>
  <c r="CI427" i="66"/>
  <c r="CR427" i="66"/>
  <c r="CS427" i="66"/>
  <c r="CV427" i="66"/>
  <c r="CY427" i="66"/>
  <c r="DE427" i="66"/>
  <c r="DU427" i="66"/>
  <c r="DV427" i="66"/>
  <c r="DX427" i="66"/>
  <c r="EO427" i="66" s="1"/>
  <c r="ES427" i="66"/>
  <c r="ET427" i="66"/>
  <c r="Q428" i="66"/>
  <c r="R428" i="66" s="1"/>
  <c r="S428" i="66"/>
  <c r="AQ428" i="66"/>
  <c r="AX428" i="66"/>
  <c r="AZ428" i="66" s="1"/>
  <c r="AT428" i="66" s="1"/>
  <c r="BX428" i="66"/>
  <c r="CU428" i="66" s="1"/>
  <c r="BZ428" i="66"/>
  <c r="CF428" i="66"/>
  <c r="CG428" i="66"/>
  <c r="CI428" i="66"/>
  <c r="CR428" i="66"/>
  <c r="CS428" i="66"/>
  <c r="CV428" i="66"/>
  <c r="CY428" i="66"/>
  <c r="DE428" i="66"/>
  <c r="DU428" i="66"/>
  <c r="DV428" i="66"/>
  <c r="DX428" i="66"/>
  <c r="EO428" i="66" s="1"/>
  <c r="ES428" i="66"/>
  <c r="ET428" i="66"/>
  <c r="Q429" i="66"/>
  <c r="R429" i="66" s="1"/>
  <c r="S429" i="66"/>
  <c r="AQ429" i="66"/>
  <c r="AX429" i="66"/>
  <c r="AZ429" i="66"/>
  <c r="BX429" i="66"/>
  <c r="CU429" i="66" s="1"/>
  <c r="BZ429" i="66"/>
  <c r="CV429" i="66" s="1"/>
  <c r="CF429" i="66"/>
  <c r="CG429" i="66"/>
  <c r="CI429" i="66"/>
  <c r="CR429" i="66"/>
  <c r="CS429" i="66"/>
  <c r="CY429" i="66"/>
  <c r="DE429" i="66"/>
  <c r="DU429" i="66"/>
  <c r="DV429" i="66"/>
  <c r="DX429" i="66"/>
  <c r="EO429" i="66" s="1"/>
  <c r="ES429" i="66"/>
  <c r="ET429" i="66"/>
  <c r="Q430" i="66"/>
  <c r="R430" i="66" s="1"/>
  <c r="S430" i="66"/>
  <c r="AQ430" i="66"/>
  <c r="AX430" i="66"/>
  <c r="AZ430" i="66"/>
  <c r="AV430" i="66" s="1"/>
  <c r="BX430" i="66"/>
  <c r="CU430" i="66" s="1"/>
  <c r="BZ430" i="66"/>
  <c r="CF430" i="66"/>
  <c r="CG430" i="66"/>
  <c r="CI430" i="66"/>
  <c r="CR430" i="66"/>
  <c r="CS430" i="66"/>
  <c r="CV430" i="66"/>
  <c r="CY430" i="66"/>
  <c r="DE430" i="66"/>
  <c r="DU430" i="66"/>
  <c r="DV430" i="66"/>
  <c r="DX430" i="66"/>
  <c r="ES430" i="66"/>
  <c r="ET430" i="66"/>
  <c r="Q431" i="66"/>
  <c r="R431" i="66" s="1"/>
  <c r="S431" i="66"/>
  <c r="AQ431" i="66"/>
  <c r="AX431" i="66"/>
  <c r="AZ431" i="66"/>
  <c r="BX431" i="66"/>
  <c r="CU431" i="66" s="1"/>
  <c r="BZ431" i="66"/>
  <c r="CV431" i="66" s="1"/>
  <c r="CF431" i="66"/>
  <c r="CG431" i="66"/>
  <c r="CI431" i="66"/>
  <c r="CR431" i="66"/>
  <c r="CS431" i="66"/>
  <c r="CY431" i="66"/>
  <c r="DE431" i="66"/>
  <c r="DU431" i="66"/>
  <c r="DV431" i="66"/>
  <c r="DX431" i="66"/>
  <c r="EO431" i="66" s="1"/>
  <c r="ES431" i="66"/>
  <c r="ET431" i="66"/>
  <c r="Q432" i="66"/>
  <c r="R432" i="66" s="1"/>
  <c r="S432" i="66"/>
  <c r="AQ432" i="66"/>
  <c r="AX432" i="66"/>
  <c r="BX432" i="66"/>
  <c r="CU432" i="66" s="1"/>
  <c r="BZ432" i="66"/>
  <c r="CF432" i="66"/>
  <c r="CG432" i="66"/>
  <c r="CI432" i="66"/>
  <c r="CR432" i="66"/>
  <c r="CS432" i="66"/>
  <c r="CV432" i="66"/>
  <c r="CY432" i="66"/>
  <c r="DE432" i="66"/>
  <c r="DU432" i="66"/>
  <c r="DX432" i="66"/>
  <c r="EO432" i="66" s="1"/>
  <c r="ES432" i="66"/>
  <c r="ET432" i="66"/>
  <c r="Q433" i="66"/>
  <c r="R433" i="66" s="1"/>
  <c r="S433" i="66"/>
  <c r="AQ433" i="66"/>
  <c r="AX433" i="66"/>
  <c r="AZ433" i="66"/>
  <c r="BX433" i="66"/>
  <c r="CU433" i="66" s="1"/>
  <c r="BZ433" i="66"/>
  <c r="CF433" i="66"/>
  <c r="CG433" i="66"/>
  <c r="CI433" i="66"/>
  <c r="CR433" i="66"/>
  <c r="CS433" i="66"/>
  <c r="CV433" i="66"/>
  <c r="CY433" i="66"/>
  <c r="DE433" i="66"/>
  <c r="DU433" i="66"/>
  <c r="DV433" i="66"/>
  <c r="DX433" i="66"/>
  <c r="EO433" i="66" s="1"/>
  <c r="ES433" i="66"/>
  <c r="ET433" i="66"/>
  <c r="Q434" i="66"/>
  <c r="S434" i="66"/>
  <c r="AQ434" i="66"/>
  <c r="AX434" i="66"/>
  <c r="AZ434" i="66" s="1"/>
  <c r="BX434" i="66"/>
  <c r="CU434" i="66" s="1"/>
  <c r="BZ434" i="66"/>
  <c r="CF434" i="66"/>
  <c r="CG434" i="66"/>
  <c r="CI434" i="66"/>
  <c r="CR434" i="66"/>
  <c r="CS434" i="66"/>
  <c r="CV434" i="66"/>
  <c r="CY434" i="66"/>
  <c r="DE434" i="66"/>
  <c r="DU434" i="66"/>
  <c r="DV434" i="66"/>
  <c r="DX434" i="66"/>
  <c r="EO434" i="66" s="1"/>
  <c r="ES434" i="66"/>
  <c r="ET434" i="66"/>
  <c r="Q435" i="66"/>
  <c r="R435" i="66" s="1"/>
  <c r="S435" i="66"/>
  <c r="AQ435" i="66"/>
  <c r="AX435" i="66"/>
  <c r="AZ435" i="66"/>
  <c r="BQ435" i="66" s="1"/>
  <c r="BX435" i="66"/>
  <c r="CU435" i="66" s="1"/>
  <c r="BZ435" i="66"/>
  <c r="CF435" i="66"/>
  <c r="CG435" i="66"/>
  <c r="CI435" i="66"/>
  <c r="CR435" i="66"/>
  <c r="CS435" i="66"/>
  <c r="CV435" i="66"/>
  <c r="CY435" i="66"/>
  <c r="DE435" i="66"/>
  <c r="DU435" i="66"/>
  <c r="DV435" i="66"/>
  <c r="DX435" i="66"/>
  <c r="EO435" i="66" s="1"/>
  <c r="ES435" i="66"/>
  <c r="ET435" i="66"/>
  <c r="Q436" i="66"/>
  <c r="R436" i="66" s="1"/>
  <c r="S436" i="66"/>
  <c r="AQ436" i="66"/>
  <c r="AX436" i="66"/>
  <c r="BX436" i="66"/>
  <c r="CU436" i="66" s="1"/>
  <c r="BZ436" i="66"/>
  <c r="CF436" i="66"/>
  <c r="CG436" i="66"/>
  <c r="CI436" i="66"/>
  <c r="CR436" i="66"/>
  <c r="CS436" i="66"/>
  <c r="CV436" i="66"/>
  <c r="CY436" i="66"/>
  <c r="DE436" i="66"/>
  <c r="DU436" i="66"/>
  <c r="DV436" i="66"/>
  <c r="DX436" i="66"/>
  <c r="EO436" i="66" s="1"/>
  <c r="ES436" i="66"/>
  <c r="ET436" i="66"/>
  <c r="Q437" i="66"/>
  <c r="S437" i="66"/>
  <c r="AQ437" i="66"/>
  <c r="AX437" i="66"/>
  <c r="AZ437" i="66"/>
  <c r="BQ437" i="66" s="1"/>
  <c r="BX437" i="66"/>
  <c r="CU437" i="66" s="1"/>
  <c r="BZ437" i="66"/>
  <c r="CV437" i="66" s="1"/>
  <c r="CF437" i="66"/>
  <c r="CG437" i="66"/>
  <c r="CI437" i="66"/>
  <c r="CR437" i="66"/>
  <c r="CS437" i="66"/>
  <c r="CY437" i="66"/>
  <c r="DE437" i="66"/>
  <c r="DU437" i="66"/>
  <c r="DV437" i="66"/>
  <c r="DX437" i="66"/>
  <c r="EO437" i="66" s="1"/>
  <c r="ES437" i="66"/>
  <c r="ET437" i="66"/>
  <c r="Q438" i="66"/>
  <c r="R438" i="66" s="1"/>
  <c r="S438" i="66"/>
  <c r="AQ438" i="66"/>
  <c r="AX438" i="66"/>
  <c r="AZ438" i="66"/>
  <c r="BX438" i="66"/>
  <c r="CU438" i="66" s="1"/>
  <c r="BZ438" i="66"/>
  <c r="CF438" i="66"/>
  <c r="CG438" i="66"/>
  <c r="CI438" i="66"/>
  <c r="CR438" i="66"/>
  <c r="CS438" i="66"/>
  <c r="CV438" i="66"/>
  <c r="CY438" i="66"/>
  <c r="DE438" i="66"/>
  <c r="DU438" i="66"/>
  <c r="DV438" i="66"/>
  <c r="DX438" i="66"/>
  <c r="ES438" i="66"/>
  <c r="ET438" i="66"/>
  <c r="Q439" i="66"/>
  <c r="R439" i="66" s="1"/>
  <c r="S439" i="66"/>
  <c r="AQ439" i="66"/>
  <c r="AX439" i="66"/>
  <c r="AZ439" i="66"/>
  <c r="AT439" i="66" s="1"/>
  <c r="BX439" i="66"/>
  <c r="CU439" i="66" s="1"/>
  <c r="BZ439" i="66"/>
  <c r="CV439" i="66" s="1"/>
  <c r="CF439" i="66"/>
  <c r="CG439" i="66"/>
  <c r="CI439" i="66"/>
  <c r="CR439" i="66"/>
  <c r="CS439" i="66"/>
  <c r="CY439" i="66"/>
  <c r="DE439" i="66"/>
  <c r="DU439" i="66"/>
  <c r="DV439" i="66"/>
  <c r="DX439" i="66"/>
  <c r="EO439" i="66" s="1"/>
  <c r="ES439" i="66"/>
  <c r="ET439" i="66"/>
  <c r="Q440" i="66"/>
  <c r="R440" i="66" s="1"/>
  <c r="S440" i="66"/>
  <c r="AQ440" i="66"/>
  <c r="AX440" i="66"/>
  <c r="AZ440" i="66"/>
  <c r="BG440" i="66" s="1"/>
  <c r="BC440" i="66" s="1"/>
  <c r="BB440" i="66" s="1"/>
  <c r="BX440" i="66"/>
  <c r="CU440" i="66" s="1"/>
  <c r="BZ440" i="66"/>
  <c r="CF440" i="66"/>
  <c r="CG440" i="66"/>
  <c r="CI440" i="66"/>
  <c r="CR440" i="66"/>
  <c r="CS440" i="66"/>
  <c r="CV440" i="66"/>
  <c r="CY440" i="66"/>
  <c r="DE440" i="66"/>
  <c r="DU440" i="66"/>
  <c r="DX440" i="66"/>
  <c r="EO440" i="66" s="1"/>
  <c r="ES440" i="66"/>
  <c r="ET440" i="66"/>
  <c r="Q441" i="66"/>
  <c r="R441" i="66" s="1"/>
  <c r="S441" i="66"/>
  <c r="AQ441" i="66"/>
  <c r="AX441" i="66"/>
  <c r="AZ441" i="66"/>
  <c r="BX441" i="66"/>
  <c r="CU441" i="66" s="1"/>
  <c r="BZ441" i="66"/>
  <c r="CF441" i="66"/>
  <c r="CG441" i="66"/>
  <c r="CI441" i="66"/>
  <c r="CR441" i="66"/>
  <c r="CS441" i="66"/>
  <c r="CV441" i="66"/>
  <c r="CY441" i="66"/>
  <c r="DE441" i="66"/>
  <c r="DU441" i="66"/>
  <c r="DV441" i="66"/>
  <c r="DX441" i="66"/>
  <c r="EO441" i="66" s="1"/>
  <c r="ES441" i="66"/>
  <c r="ET441" i="66"/>
  <c r="Q442" i="66"/>
  <c r="S442" i="66"/>
  <c r="AQ442" i="66"/>
  <c r="AX442" i="66"/>
  <c r="AZ442" i="66"/>
  <c r="BX442" i="66"/>
  <c r="CU442" i="66" s="1"/>
  <c r="BZ442" i="66"/>
  <c r="CF442" i="66"/>
  <c r="CG442" i="66"/>
  <c r="CI442" i="66"/>
  <c r="CR442" i="66"/>
  <c r="CS442" i="66"/>
  <c r="CV442" i="66"/>
  <c r="CY442" i="66"/>
  <c r="DE442" i="66"/>
  <c r="DU442" i="66"/>
  <c r="DV442" i="66"/>
  <c r="DX442" i="66"/>
  <c r="EO442" i="66" s="1"/>
  <c r="ES442" i="66"/>
  <c r="ET442" i="66"/>
  <c r="Q443" i="66"/>
  <c r="R443" i="66" s="1"/>
  <c r="S443" i="66"/>
  <c r="AQ443" i="66"/>
  <c r="AX443" i="66"/>
  <c r="AZ443" i="66"/>
  <c r="BX443" i="66"/>
  <c r="CU443" i="66" s="1"/>
  <c r="BZ443" i="66"/>
  <c r="CF443" i="66"/>
  <c r="CG443" i="66"/>
  <c r="CI443" i="66"/>
  <c r="CR443" i="66"/>
  <c r="CS443" i="66"/>
  <c r="CV443" i="66"/>
  <c r="CY443" i="66"/>
  <c r="DE443" i="66"/>
  <c r="DU443" i="66"/>
  <c r="DV443" i="66"/>
  <c r="DX443" i="66"/>
  <c r="EO443" i="66" s="1"/>
  <c r="ES443" i="66"/>
  <c r="ET443" i="66"/>
  <c r="Q444" i="66"/>
  <c r="R444" i="66" s="1"/>
  <c r="S444" i="66"/>
  <c r="AQ444" i="66"/>
  <c r="AX444" i="66"/>
  <c r="BX444" i="66"/>
  <c r="CU444" i="66" s="1"/>
  <c r="BZ444" i="66"/>
  <c r="CF444" i="66"/>
  <c r="CG444" i="66"/>
  <c r="CI444" i="66"/>
  <c r="CR444" i="66"/>
  <c r="CS444" i="66"/>
  <c r="CV444" i="66"/>
  <c r="CY444" i="66"/>
  <c r="DE444" i="66"/>
  <c r="DU444" i="66"/>
  <c r="DX444" i="66"/>
  <c r="ES444" i="66"/>
  <c r="ET444" i="66"/>
  <c r="Q445" i="66"/>
  <c r="R445" i="66" s="1"/>
  <c r="S445" i="66"/>
  <c r="AQ445" i="66"/>
  <c r="AX445" i="66"/>
  <c r="AZ445" i="66"/>
  <c r="BW445" i="66" s="1"/>
  <c r="BX445" i="66"/>
  <c r="CU445" i="66" s="1"/>
  <c r="BZ445" i="66"/>
  <c r="CV445" i="66" s="1"/>
  <c r="CF445" i="66"/>
  <c r="CG445" i="66"/>
  <c r="CI445" i="66"/>
  <c r="CR445" i="66"/>
  <c r="CS445" i="66"/>
  <c r="CY445" i="66"/>
  <c r="DE445" i="66"/>
  <c r="DU445" i="66"/>
  <c r="DV445" i="66"/>
  <c r="DX445" i="66"/>
  <c r="EO445" i="66" s="1"/>
  <c r="ES445" i="66"/>
  <c r="ET445" i="66"/>
  <c r="Q446" i="66"/>
  <c r="R446" i="66" s="1"/>
  <c r="S446" i="66"/>
  <c r="AQ446" i="66"/>
  <c r="AX446" i="66"/>
  <c r="AZ446" i="66" s="1"/>
  <c r="BX446" i="66"/>
  <c r="CU446" i="66" s="1"/>
  <c r="BZ446" i="66"/>
  <c r="CF446" i="66"/>
  <c r="CG446" i="66"/>
  <c r="CI446" i="66"/>
  <c r="CR446" i="66"/>
  <c r="CS446" i="66"/>
  <c r="CV446" i="66"/>
  <c r="CY446" i="66"/>
  <c r="DE446" i="66"/>
  <c r="DU446" i="66"/>
  <c r="DX446" i="66"/>
  <c r="EO446" i="66" s="1"/>
  <c r="ES446" i="66"/>
  <c r="ET446" i="66"/>
  <c r="Q447" i="66"/>
  <c r="R447" i="66" s="1"/>
  <c r="S447" i="66"/>
  <c r="AQ447" i="66"/>
  <c r="AX447" i="66"/>
  <c r="AZ447" i="66"/>
  <c r="BX447" i="66"/>
  <c r="CU447" i="66" s="1"/>
  <c r="BZ447" i="66"/>
  <c r="CF447" i="66"/>
  <c r="CG447" i="66"/>
  <c r="CI447" i="66"/>
  <c r="CR447" i="66"/>
  <c r="CS447" i="66"/>
  <c r="CV447" i="66"/>
  <c r="CY447" i="66"/>
  <c r="DE447" i="66"/>
  <c r="DU447" i="66"/>
  <c r="DV447" i="66"/>
  <c r="DX447" i="66"/>
  <c r="EO447" i="66" s="1"/>
  <c r="ES447" i="66"/>
  <c r="ET447" i="66"/>
  <c r="Q448" i="66"/>
  <c r="S448" i="66"/>
  <c r="AQ448" i="66"/>
  <c r="AX448" i="66"/>
  <c r="AZ448" i="66"/>
  <c r="BG448" i="66" s="1"/>
  <c r="BC448" i="66" s="1"/>
  <c r="BB448" i="66" s="1"/>
  <c r="BX448" i="66"/>
  <c r="CU448" i="66" s="1"/>
  <c r="BZ448" i="66"/>
  <c r="CF448" i="66"/>
  <c r="CG448" i="66"/>
  <c r="CI448" i="66"/>
  <c r="CR448" i="66"/>
  <c r="CS448" i="66"/>
  <c r="CV448" i="66"/>
  <c r="CY448" i="66"/>
  <c r="DE448" i="66"/>
  <c r="DU448" i="66"/>
  <c r="DV448" i="66" s="1"/>
  <c r="DX448" i="66"/>
  <c r="ES448" i="66"/>
  <c r="ET448" i="66"/>
  <c r="Q449" i="66"/>
  <c r="S449" i="66"/>
  <c r="AQ449" i="66"/>
  <c r="AX449" i="66"/>
  <c r="AZ449" i="66"/>
  <c r="BX449" i="66"/>
  <c r="CU449" i="66" s="1"/>
  <c r="BZ449" i="66"/>
  <c r="CF449" i="66"/>
  <c r="CG449" i="66"/>
  <c r="CI449" i="66"/>
  <c r="CR449" i="66"/>
  <c r="CS449" i="66"/>
  <c r="CV449" i="66"/>
  <c r="CY449" i="66"/>
  <c r="DE449" i="66"/>
  <c r="DU449" i="66"/>
  <c r="DV449" i="66"/>
  <c r="DX449" i="66"/>
  <c r="EO449" i="66" s="1"/>
  <c r="ES449" i="66"/>
  <c r="ET449" i="66"/>
  <c r="Q450" i="66"/>
  <c r="R450" i="66" s="1"/>
  <c r="S450" i="66"/>
  <c r="AQ450" i="66"/>
  <c r="AX450" i="66"/>
  <c r="AZ450" i="66" s="1"/>
  <c r="BX450" i="66"/>
  <c r="CU450" i="66" s="1"/>
  <c r="BZ450" i="66"/>
  <c r="CF450" i="66"/>
  <c r="CG450" i="66"/>
  <c r="CI450" i="66"/>
  <c r="CR450" i="66"/>
  <c r="CS450" i="66"/>
  <c r="CV450" i="66"/>
  <c r="CY450" i="66"/>
  <c r="DE450" i="66"/>
  <c r="DU450" i="66"/>
  <c r="DV450" i="66" s="1"/>
  <c r="DX450" i="66"/>
  <c r="EO450" i="66" s="1"/>
  <c r="ES450" i="66"/>
  <c r="ET450" i="66"/>
  <c r="Q451" i="66"/>
  <c r="R451" i="66" s="1"/>
  <c r="S451" i="66"/>
  <c r="AQ451" i="66"/>
  <c r="AX451" i="66"/>
  <c r="AZ451" i="66"/>
  <c r="BW451" i="66" s="1"/>
  <c r="BX451" i="66"/>
  <c r="CU451" i="66" s="1"/>
  <c r="BZ451" i="66"/>
  <c r="CV451" i="66" s="1"/>
  <c r="CF451" i="66"/>
  <c r="CG451" i="66"/>
  <c r="CI451" i="66"/>
  <c r="CR451" i="66"/>
  <c r="CS451" i="66"/>
  <c r="CY451" i="66"/>
  <c r="DE451" i="66"/>
  <c r="DU451" i="66"/>
  <c r="DV451" i="66"/>
  <c r="DX451" i="66"/>
  <c r="EO451" i="66" s="1"/>
  <c r="ES451" i="66"/>
  <c r="ET451" i="66"/>
  <c r="Q452" i="66"/>
  <c r="R452" i="66" s="1"/>
  <c r="S452" i="66"/>
  <c r="AQ452" i="66"/>
  <c r="AX452" i="66"/>
  <c r="AZ452" i="66"/>
  <c r="BX452" i="66"/>
  <c r="CU452" i="66" s="1"/>
  <c r="BZ452" i="66"/>
  <c r="CF452" i="66"/>
  <c r="CG452" i="66"/>
  <c r="CI452" i="66"/>
  <c r="CR452" i="66"/>
  <c r="CS452" i="66"/>
  <c r="CV452" i="66"/>
  <c r="CY452" i="66"/>
  <c r="DE452" i="66"/>
  <c r="DU452" i="66"/>
  <c r="DX452" i="66"/>
  <c r="EO452" i="66" s="1"/>
  <c r="ES452" i="66"/>
  <c r="ET452" i="66"/>
  <c r="Q453" i="66"/>
  <c r="R453" i="66" s="1"/>
  <c r="S453" i="66"/>
  <c r="AQ453" i="66"/>
  <c r="AX453" i="66"/>
  <c r="AZ453" i="66"/>
  <c r="BP453" i="66" s="1"/>
  <c r="BX453" i="66"/>
  <c r="CU453" i="66" s="1"/>
  <c r="BZ453" i="66"/>
  <c r="CF453" i="66"/>
  <c r="CG453" i="66"/>
  <c r="CI453" i="66"/>
  <c r="CR453" i="66"/>
  <c r="CS453" i="66"/>
  <c r="CV453" i="66"/>
  <c r="CY453" i="66"/>
  <c r="DE453" i="66"/>
  <c r="DU453" i="66"/>
  <c r="DV453" i="66"/>
  <c r="DX453" i="66"/>
  <c r="EO453" i="66" s="1"/>
  <c r="ES453" i="66"/>
  <c r="ET453" i="66"/>
  <c r="Q454" i="66"/>
  <c r="S454" i="66"/>
  <c r="AQ454" i="66"/>
  <c r="AX454" i="66"/>
  <c r="AZ454" i="66"/>
  <c r="BG454" i="66" s="1"/>
  <c r="BC454" i="66" s="1"/>
  <c r="BB454" i="66" s="1"/>
  <c r="BX454" i="66"/>
  <c r="CU454" i="66" s="1"/>
  <c r="BZ454" i="66"/>
  <c r="CF454" i="66"/>
  <c r="CG454" i="66"/>
  <c r="CI454" i="66"/>
  <c r="CR454" i="66"/>
  <c r="CS454" i="66"/>
  <c r="CV454" i="66"/>
  <c r="CY454" i="66"/>
  <c r="DE454" i="66"/>
  <c r="DU454" i="66"/>
  <c r="DV454" i="66"/>
  <c r="DX454" i="66"/>
  <c r="EO454" i="66" s="1"/>
  <c r="ES454" i="66"/>
  <c r="ET454" i="66"/>
  <c r="Q455" i="66"/>
  <c r="R455" i="66" s="1"/>
  <c r="S455" i="66"/>
  <c r="AQ455" i="66"/>
  <c r="AX455" i="66"/>
  <c r="AZ455" i="66"/>
  <c r="BQ455" i="66" s="1"/>
  <c r="BX455" i="66"/>
  <c r="CU455" i="66" s="1"/>
  <c r="BZ455" i="66"/>
  <c r="CF455" i="66"/>
  <c r="CG455" i="66"/>
  <c r="CI455" i="66"/>
  <c r="CR455" i="66"/>
  <c r="CS455" i="66"/>
  <c r="CV455" i="66"/>
  <c r="CY455" i="66"/>
  <c r="DE455" i="66"/>
  <c r="DU455" i="66"/>
  <c r="DV455" i="66"/>
  <c r="DX455" i="66"/>
  <c r="EO455" i="66" s="1"/>
  <c r="ES455" i="66"/>
  <c r="ET455" i="66"/>
  <c r="Q456" i="66"/>
  <c r="R456" i="66" s="1"/>
  <c r="S456" i="66"/>
  <c r="AQ456" i="66"/>
  <c r="AX456" i="66"/>
  <c r="AZ456" i="66" s="1"/>
  <c r="BX456" i="66"/>
  <c r="CU456" i="66" s="1"/>
  <c r="BZ456" i="66"/>
  <c r="CF456" i="66"/>
  <c r="CG456" i="66"/>
  <c r="CI456" i="66"/>
  <c r="CR456" i="66"/>
  <c r="CS456" i="66"/>
  <c r="CV456" i="66"/>
  <c r="CY456" i="66"/>
  <c r="DE456" i="66"/>
  <c r="DU456" i="66"/>
  <c r="DX456" i="66"/>
  <c r="EO456" i="66" s="1"/>
  <c r="ES456" i="66"/>
  <c r="ET456" i="66"/>
  <c r="Q457" i="66"/>
  <c r="R457" i="66" s="1"/>
  <c r="S457" i="66"/>
  <c r="AQ457" i="66"/>
  <c r="AX457" i="66"/>
  <c r="AZ457" i="66"/>
  <c r="AV457" i="66" s="1"/>
  <c r="BX457" i="66"/>
  <c r="CU457" i="66" s="1"/>
  <c r="BZ457" i="66"/>
  <c r="CV457" i="66" s="1"/>
  <c r="CF457" i="66"/>
  <c r="CG457" i="66"/>
  <c r="CI457" i="66"/>
  <c r="CR457" i="66"/>
  <c r="CS457" i="66"/>
  <c r="CY457" i="66"/>
  <c r="DE457" i="66"/>
  <c r="DU457" i="66"/>
  <c r="DX457" i="66"/>
  <c r="EO457" i="66" s="1"/>
  <c r="ES457" i="66"/>
  <c r="ET457" i="66"/>
  <c r="Q458" i="66"/>
  <c r="S458" i="66"/>
  <c r="AQ458" i="66"/>
  <c r="AX458" i="66"/>
  <c r="BX458" i="66"/>
  <c r="CU458" i="66" s="1"/>
  <c r="BZ458" i="66"/>
  <c r="CV458" i="66" s="1"/>
  <c r="CF458" i="66"/>
  <c r="CG458" i="66"/>
  <c r="CI458" i="66"/>
  <c r="CR458" i="66"/>
  <c r="CS458" i="66"/>
  <c r="CY458" i="66"/>
  <c r="DE458" i="66"/>
  <c r="DU458" i="66"/>
  <c r="DV458" i="66"/>
  <c r="DX458" i="66"/>
  <c r="ES458" i="66"/>
  <c r="ET458" i="66"/>
  <c r="Q459" i="66"/>
  <c r="S459" i="66"/>
  <c r="AQ459" i="66"/>
  <c r="AX459" i="66"/>
  <c r="AZ459" i="66"/>
  <c r="BX459" i="66"/>
  <c r="CU459" i="66" s="1"/>
  <c r="BZ459" i="66"/>
  <c r="CV459" i="66" s="1"/>
  <c r="CF459" i="66"/>
  <c r="CG459" i="66"/>
  <c r="CI459" i="66"/>
  <c r="CR459" i="66"/>
  <c r="CS459" i="66"/>
  <c r="CY459" i="66"/>
  <c r="DE459" i="66"/>
  <c r="DU459" i="66"/>
  <c r="DX459" i="66"/>
  <c r="EO459" i="66" s="1"/>
  <c r="ES459" i="66"/>
  <c r="ET459" i="66"/>
  <c r="Q460" i="66"/>
  <c r="R460" i="66" s="1"/>
  <c r="S460" i="66"/>
  <c r="AQ460" i="66"/>
  <c r="AX460" i="66"/>
  <c r="AZ460" i="66"/>
  <c r="BX460" i="66"/>
  <c r="CU460" i="66" s="1"/>
  <c r="BZ460" i="66"/>
  <c r="CV460" i="66" s="1"/>
  <c r="CF460" i="66"/>
  <c r="CG460" i="66"/>
  <c r="CI460" i="66"/>
  <c r="CR460" i="66"/>
  <c r="CS460" i="66"/>
  <c r="CY460" i="66"/>
  <c r="DE460" i="66"/>
  <c r="DU460" i="66"/>
  <c r="DV460" i="66" s="1"/>
  <c r="DX460" i="66"/>
  <c r="EO460" i="66" s="1"/>
  <c r="ES460" i="66"/>
  <c r="ET460" i="66"/>
  <c r="Q461" i="66"/>
  <c r="R461" i="66" s="1"/>
  <c r="S461" i="66"/>
  <c r="AQ461" i="66"/>
  <c r="AX461" i="66"/>
  <c r="AZ461" i="66"/>
  <c r="BX461" i="66"/>
  <c r="CU461" i="66" s="1"/>
  <c r="BZ461" i="66"/>
  <c r="CV461" i="66" s="1"/>
  <c r="CF461" i="66"/>
  <c r="CG461" i="66"/>
  <c r="CI461" i="66"/>
  <c r="CR461" i="66"/>
  <c r="CS461" i="66"/>
  <c r="CY461" i="66"/>
  <c r="DE461" i="66"/>
  <c r="DU461" i="66"/>
  <c r="DX461" i="66"/>
  <c r="ES461" i="66"/>
  <c r="ET461" i="66"/>
  <c r="Q462" i="66"/>
  <c r="S462" i="66"/>
  <c r="AQ462" i="66"/>
  <c r="AX462" i="66"/>
  <c r="AZ462" i="66" s="1"/>
  <c r="BP462" i="66" s="1"/>
  <c r="BX462" i="66"/>
  <c r="CU462" i="66" s="1"/>
  <c r="BZ462" i="66"/>
  <c r="CF462" i="66"/>
  <c r="CG462" i="66"/>
  <c r="CI462" i="66"/>
  <c r="CR462" i="66"/>
  <c r="CS462" i="66"/>
  <c r="CV462" i="66"/>
  <c r="CY462" i="66"/>
  <c r="DE462" i="66"/>
  <c r="DU462" i="66"/>
  <c r="DX462" i="66"/>
  <c r="EO462" i="66" s="1"/>
  <c r="ES462" i="66"/>
  <c r="ET462" i="66"/>
  <c r="Q463" i="66"/>
  <c r="S463" i="66"/>
  <c r="AQ463" i="66"/>
  <c r="AX463" i="66"/>
  <c r="AZ463" i="66" s="1"/>
  <c r="BX463" i="66"/>
  <c r="CU463" i="66" s="1"/>
  <c r="BZ463" i="66"/>
  <c r="CF463" i="66"/>
  <c r="CG463" i="66"/>
  <c r="CI463" i="66"/>
  <c r="CR463" i="66"/>
  <c r="CS463" i="66"/>
  <c r="CV463" i="66"/>
  <c r="CY463" i="66"/>
  <c r="DE463" i="66"/>
  <c r="DU463" i="66"/>
  <c r="DX463" i="66"/>
  <c r="EO463" i="66" s="1"/>
  <c r="ES463" i="66"/>
  <c r="ET463" i="66"/>
  <c r="Q464" i="66"/>
  <c r="R464" i="66" s="1"/>
  <c r="S464" i="66"/>
  <c r="AQ464" i="66"/>
  <c r="AX464" i="66"/>
  <c r="AZ464" i="66" s="1"/>
  <c r="AU464" i="66" s="1"/>
  <c r="BX464" i="66"/>
  <c r="CU464" i="66" s="1"/>
  <c r="BZ464" i="66"/>
  <c r="CF464" i="66"/>
  <c r="CG464" i="66"/>
  <c r="CI464" i="66"/>
  <c r="CR464" i="66"/>
  <c r="CS464" i="66"/>
  <c r="CV464" i="66"/>
  <c r="CY464" i="66"/>
  <c r="DE464" i="66"/>
  <c r="DU464" i="66"/>
  <c r="DV464" i="66"/>
  <c r="DX464" i="66"/>
  <c r="EO464" i="66" s="1"/>
  <c r="ES464" i="66"/>
  <c r="ET464" i="66"/>
  <c r="Q465" i="66"/>
  <c r="R465" i="66" s="1"/>
  <c r="S465" i="66"/>
  <c r="AQ465" i="66"/>
  <c r="AX465" i="66"/>
  <c r="BX465" i="66"/>
  <c r="CU465" i="66" s="1"/>
  <c r="BZ465" i="66"/>
  <c r="CF465" i="66"/>
  <c r="CG465" i="66"/>
  <c r="CI465" i="66"/>
  <c r="CR465" i="66"/>
  <c r="CS465" i="66"/>
  <c r="CV465" i="66"/>
  <c r="CY465" i="66"/>
  <c r="DE465" i="66"/>
  <c r="DU465" i="66"/>
  <c r="DV465" i="66" s="1"/>
  <c r="DX465" i="66"/>
  <c r="EO465" i="66" s="1"/>
  <c r="ES465" i="66"/>
  <c r="ET465" i="66"/>
  <c r="Q466" i="66"/>
  <c r="S466" i="66"/>
  <c r="AQ466" i="66"/>
  <c r="AX466" i="66"/>
  <c r="BX466" i="66"/>
  <c r="CU466" i="66" s="1"/>
  <c r="BZ466" i="66"/>
  <c r="CF466" i="66"/>
  <c r="CG466" i="66"/>
  <c r="CI466" i="66"/>
  <c r="CR466" i="66"/>
  <c r="CS466" i="66"/>
  <c r="CV466" i="66"/>
  <c r="CY466" i="66"/>
  <c r="DE466" i="66"/>
  <c r="DU466" i="66"/>
  <c r="DX466" i="66"/>
  <c r="EO466" i="66" s="1"/>
  <c r="ES466" i="66"/>
  <c r="ET466" i="66"/>
  <c r="Q467" i="66"/>
  <c r="S467" i="66"/>
  <c r="AQ467" i="66"/>
  <c r="AX467" i="66"/>
  <c r="AZ467" i="66" s="1"/>
  <c r="BP467" i="66" s="1"/>
  <c r="BX467" i="66"/>
  <c r="CU467" i="66" s="1"/>
  <c r="BZ467" i="66"/>
  <c r="CF467" i="66"/>
  <c r="CG467" i="66"/>
  <c r="CI467" i="66"/>
  <c r="CR467" i="66"/>
  <c r="CS467" i="66"/>
  <c r="CV467" i="66"/>
  <c r="CY467" i="66"/>
  <c r="DE467" i="66"/>
  <c r="DU467" i="66"/>
  <c r="DX467" i="66"/>
  <c r="EO467" i="66" s="1"/>
  <c r="ES467" i="66"/>
  <c r="ET467" i="66"/>
  <c r="Q468" i="66"/>
  <c r="R468" i="66" s="1"/>
  <c r="S468" i="66"/>
  <c r="AQ468" i="66"/>
  <c r="AX468" i="66"/>
  <c r="AZ468" i="66" s="1"/>
  <c r="AU468" i="66" s="1"/>
  <c r="BX468" i="66"/>
  <c r="CU468" i="66" s="1"/>
  <c r="BZ468" i="66"/>
  <c r="CF468" i="66"/>
  <c r="CG468" i="66"/>
  <c r="CI468" i="66"/>
  <c r="CR468" i="66"/>
  <c r="CS468" i="66"/>
  <c r="CV468" i="66"/>
  <c r="CY468" i="66"/>
  <c r="DE468" i="66"/>
  <c r="DU468" i="66"/>
  <c r="DV468" i="66"/>
  <c r="DX468" i="66"/>
  <c r="EO468" i="66" s="1"/>
  <c r="ES468" i="66"/>
  <c r="ET468" i="66"/>
  <c r="Q469" i="66"/>
  <c r="S469" i="66"/>
  <c r="AQ469" i="66"/>
  <c r="AX469" i="66"/>
  <c r="BX469" i="66"/>
  <c r="CU469" i="66" s="1"/>
  <c r="BZ469" i="66"/>
  <c r="CV469" i="66" s="1"/>
  <c r="CF469" i="66"/>
  <c r="CG469" i="66"/>
  <c r="CI469" i="66"/>
  <c r="CR469" i="66"/>
  <c r="CS469" i="66"/>
  <c r="CY469" i="66"/>
  <c r="DE469" i="66"/>
  <c r="DU469" i="66"/>
  <c r="DV469" i="66" s="1"/>
  <c r="DX469" i="66"/>
  <c r="EO469" i="66" s="1"/>
  <c r="ES469" i="66"/>
  <c r="ET469" i="66"/>
  <c r="Q470" i="66"/>
  <c r="S470" i="66"/>
  <c r="AQ470" i="66"/>
  <c r="AX470" i="66"/>
  <c r="AZ470" i="66" s="1"/>
  <c r="AU470" i="66" s="1"/>
  <c r="BX470" i="66"/>
  <c r="CU470" i="66" s="1"/>
  <c r="BZ470" i="66"/>
  <c r="CF470" i="66"/>
  <c r="CG470" i="66"/>
  <c r="CI470" i="66"/>
  <c r="CR470" i="66"/>
  <c r="CS470" i="66"/>
  <c r="CV470" i="66"/>
  <c r="CY470" i="66"/>
  <c r="DE470" i="66"/>
  <c r="DU470" i="66"/>
  <c r="DX470" i="66"/>
  <c r="EO470" i="66" s="1"/>
  <c r="ES470" i="66"/>
  <c r="ET470" i="66"/>
  <c r="Q471" i="66"/>
  <c r="R471" i="66" s="1"/>
  <c r="S471" i="66"/>
  <c r="AQ471" i="66"/>
  <c r="AX471" i="66"/>
  <c r="AZ471" i="66" s="1"/>
  <c r="BX471" i="66"/>
  <c r="CU471" i="66" s="1"/>
  <c r="BZ471" i="66"/>
  <c r="CF471" i="66"/>
  <c r="CG471" i="66"/>
  <c r="CI471" i="66"/>
  <c r="CR471" i="66"/>
  <c r="CS471" i="66"/>
  <c r="CV471" i="66"/>
  <c r="CY471" i="66"/>
  <c r="DE471" i="66"/>
  <c r="DU471" i="66"/>
  <c r="DX471" i="66"/>
  <c r="EO471" i="66" s="1"/>
  <c r="ES471" i="66"/>
  <c r="ET471" i="66"/>
  <c r="Q472" i="66"/>
  <c r="R472" i="66" s="1"/>
  <c r="S472" i="66"/>
  <c r="AQ472" i="66"/>
  <c r="AX472" i="66"/>
  <c r="AZ472" i="66" s="1"/>
  <c r="BP472" i="66" s="1"/>
  <c r="BX472" i="66"/>
  <c r="CU472" i="66" s="1"/>
  <c r="BZ472" i="66"/>
  <c r="CF472" i="66"/>
  <c r="CG472" i="66"/>
  <c r="CI472" i="66"/>
  <c r="CR472" i="66"/>
  <c r="CS472" i="66"/>
  <c r="CV472" i="66"/>
  <c r="CY472" i="66"/>
  <c r="DE472" i="66"/>
  <c r="DU472" i="66"/>
  <c r="DV472" i="66"/>
  <c r="DX472" i="66"/>
  <c r="EO472" i="66" s="1"/>
  <c r="ES472" i="66"/>
  <c r="ET472" i="66"/>
  <c r="Q473" i="66"/>
  <c r="S473" i="66"/>
  <c r="AQ473" i="66"/>
  <c r="AX473" i="66"/>
  <c r="BX473" i="66"/>
  <c r="CU473" i="66" s="1"/>
  <c r="BZ473" i="66"/>
  <c r="CV473" i="66" s="1"/>
  <c r="CF473" i="66"/>
  <c r="CG473" i="66"/>
  <c r="CI473" i="66"/>
  <c r="CR473" i="66"/>
  <c r="CS473" i="66"/>
  <c r="CY473" i="66"/>
  <c r="DE473" i="66"/>
  <c r="DU473" i="66"/>
  <c r="DV473" i="66" s="1"/>
  <c r="DX473" i="66"/>
  <c r="EO473" i="66" s="1"/>
  <c r="ES473" i="66"/>
  <c r="ET473" i="66"/>
  <c r="Q474" i="66"/>
  <c r="S474" i="66"/>
  <c r="AQ474" i="66"/>
  <c r="AX474" i="66"/>
  <c r="AZ474" i="66" s="1"/>
  <c r="BX474" i="66"/>
  <c r="CU474" i="66" s="1"/>
  <c r="BZ474" i="66"/>
  <c r="CF474" i="66"/>
  <c r="CG474" i="66"/>
  <c r="CI474" i="66"/>
  <c r="CR474" i="66"/>
  <c r="CS474" i="66"/>
  <c r="CV474" i="66"/>
  <c r="CY474" i="66"/>
  <c r="DE474" i="66"/>
  <c r="DU474" i="66"/>
  <c r="DX474" i="66"/>
  <c r="EO474" i="66" s="1"/>
  <c r="ES474" i="66"/>
  <c r="ET474" i="66"/>
  <c r="Q475" i="66"/>
  <c r="R475" i="66" s="1"/>
  <c r="S475" i="66"/>
  <c r="AQ475" i="66"/>
  <c r="AX475" i="66"/>
  <c r="AZ475" i="66" s="1"/>
  <c r="BX475" i="66"/>
  <c r="CU475" i="66" s="1"/>
  <c r="BZ475" i="66"/>
  <c r="CF475" i="66"/>
  <c r="CG475" i="66"/>
  <c r="CI475" i="66"/>
  <c r="CR475" i="66"/>
  <c r="CS475" i="66"/>
  <c r="CV475" i="66"/>
  <c r="CY475" i="66"/>
  <c r="DE475" i="66"/>
  <c r="DU475" i="66"/>
  <c r="DX475" i="66"/>
  <c r="EO475" i="66" s="1"/>
  <c r="ES475" i="66"/>
  <c r="ET475" i="66"/>
  <c r="Q476" i="66"/>
  <c r="R476" i="66" s="1"/>
  <c r="S476" i="66"/>
  <c r="AQ476" i="66"/>
  <c r="AX476" i="66"/>
  <c r="AZ476" i="66" s="1"/>
  <c r="BP476" i="66" s="1"/>
  <c r="BX476" i="66"/>
  <c r="CU476" i="66" s="1"/>
  <c r="BZ476" i="66"/>
  <c r="CF476" i="66"/>
  <c r="CG476" i="66"/>
  <c r="CI476" i="66"/>
  <c r="CR476" i="66"/>
  <c r="CS476" i="66"/>
  <c r="CV476" i="66"/>
  <c r="CY476" i="66"/>
  <c r="DE476" i="66"/>
  <c r="DU476" i="66"/>
  <c r="DV476" i="66"/>
  <c r="DX476" i="66"/>
  <c r="EO476" i="66" s="1"/>
  <c r="ES476" i="66"/>
  <c r="ET476" i="66"/>
  <c r="Q477" i="66"/>
  <c r="R477" i="66" s="1"/>
  <c r="S477" i="66"/>
  <c r="AQ477" i="66"/>
  <c r="AX477" i="66"/>
  <c r="BX477" i="66"/>
  <c r="CU477" i="66" s="1"/>
  <c r="BZ477" i="66"/>
  <c r="CF477" i="66"/>
  <c r="CG477" i="66"/>
  <c r="CI477" i="66"/>
  <c r="CR477" i="66"/>
  <c r="CS477" i="66"/>
  <c r="CV477" i="66"/>
  <c r="CY477" i="66"/>
  <c r="DE477" i="66"/>
  <c r="DU477" i="66"/>
  <c r="DV477" i="66" s="1"/>
  <c r="DX477" i="66"/>
  <c r="EO477" i="66" s="1"/>
  <c r="ES477" i="66"/>
  <c r="ET477" i="66"/>
  <c r="Q478" i="66"/>
  <c r="R478" i="66" s="1"/>
  <c r="S478" i="66"/>
  <c r="AQ478" i="66"/>
  <c r="AX478" i="66"/>
  <c r="BX478" i="66"/>
  <c r="CU478" i="66" s="1"/>
  <c r="BZ478" i="66"/>
  <c r="CF478" i="66"/>
  <c r="CG478" i="66"/>
  <c r="CI478" i="66"/>
  <c r="CR478" i="66"/>
  <c r="CS478" i="66"/>
  <c r="CV478" i="66"/>
  <c r="CY478" i="66"/>
  <c r="DE478" i="66"/>
  <c r="DU478" i="66"/>
  <c r="DX478" i="66"/>
  <c r="EO478" i="66" s="1"/>
  <c r="ES478" i="66"/>
  <c r="ET478" i="66"/>
  <c r="Q479" i="66"/>
  <c r="S479" i="66"/>
  <c r="AQ479" i="66"/>
  <c r="AX479" i="66"/>
  <c r="AZ479" i="66"/>
  <c r="BX479" i="66"/>
  <c r="CU479" i="66" s="1"/>
  <c r="BZ479" i="66"/>
  <c r="CV479" i="66" s="1"/>
  <c r="CF479" i="66"/>
  <c r="CG479" i="66"/>
  <c r="CI479" i="66"/>
  <c r="CR479" i="66"/>
  <c r="CS479" i="66"/>
  <c r="CY479" i="66"/>
  <c r="DE479" i="66"/>
  <c r="DU479" i="66"/>
  <c r="DV479" i="66"/>
  <c r="DX479" i="66"/>
  <c r="EO479" i="66" s="1"/>
  <c r="ES479" i="66"/>
  <c r="ET479" i="66"/>
  <c r="Q480" i="66"/>
  <c r="R480" i="66" s="1"/>
  <c r="S480" i="66"/>
  <c r="AQ480" i="66"/>
  <c r="AX480" i="66"/>
  <c r="AZ480" i="66" s="1"/>
  <c r="BP480" i="66" s="1"/>
  <c r="BX480" i="66"/>
  <c r="CU480" i="66" s="1"/>
  <c r="BZ480" i="66"/>
  <c r="CF480" i="66"/>
  <c r="CG480" i="66"/>
  <c r="CI480" i="66"/>
  <c r="CR480" i="66"/>
  <c r="CS480" i="66"/>
  <c r="CV480" i="66"/>
  <c r="CY480" i="66"/>
  <c r="DE480" i="66"/>
  <c r="DU480" i="66"/>
  <c r="DX480" i="66"/>
  <c r="ES480" i="66"/>
  <c r="ET480" i="66"/>
  <c r="Q481" i="66"/>
  <c r="S481" i="66"/>
  <c r="AQ481" i="66"/>
  <c r="AX481" i="66"/>
  <c r="BX481" i="66"/>
  <c r="CU481" i="66" s="1"/>
  <c r="BZ481" i="66"/>
  <c r="CV481" i="66" s="1"/>
  <c r="CF481" i="66"/>
  <c r="CG481" i="66"/>
  <c r="CI481" i="66"/>
  <c r="CR481" i="66"/>
  <c r="CS481" i="66"/>
  <c r="CY481" i="66"/>
  <c r="DE481" i="66"/>
  <c r="DU481" i="66"/>
  <c r="DV481" i="66"/>
  <c r="DX481" i="66"/>
  <c r="EO481" i="66" s="1"/>
  <c r="ES481" i="66"/>
  <c r="ET481" i="66"/>
  <c r="Q482" i="66"/>
  <c r="R482" i="66" s="1"/>
  <c r="S482" i="66"/>
  <c r="AQ482" i="66"/>
  <c r="AX482" i="66"/>
  <c r="AZ482" i="66" s="1"/>
  <c r="AV482" i="66" s="1"/>
  <c r="BX482" i="66"/>
  <c r="CU482" i="66" s="1"/>
  <c r="BZ482" i="66"/>
  <c r="CF482" i="66"/>
  <c r="CG482" i="66"/>
  <c r="CI482" i="66"/>
  <c r="CR482" i="66"/>
  <c r="CS482" i="66"/>
  <c r="CV482" i="66"/>
  <c r="CY482" i="66"/>
  <c r="DE482" i="66"/>
  <c r="DU482" i="66"/>
  <c r="DX482" i="66"/>
  <c r="ES482" i="66"/>
  <c r="ET482" i="66"/>
  <c r="Q483" i="66"/>
  <c r="S483" i="66"/>
  <c r="AQ483" i="66"/>
  <c r="AX483" i="66"/>
  <c r="BX483" i="66"/>
  <c r="CU483" i="66" s="1"/>
  <c r="BZ483" i="66"/>
  <c r="CV483" i="66" s="1"/>
  <c r="CF483" i="66"/>
  <c r="CG483" i="66"/>
  <c r="CI483" i="66"/>
  <c r="CR483" i="66"/>
  <c r="CS483" i="66"/>
  <c r="CY483" i="66"/>
  <c r="DE483" i="66"/>
  <c r="DU483" i="66"/>
  <c r="DV483" i="66"/>
  <c r="DX483" i="66"/>
  <c r="EO483" i="66" s="1"/>
  <c r="ES483" i="66"/>
  <c r="ET483" i="66"/>
  <c r="Q484" i="66"/>
  <c r="R484" i="66" s="1"/>
  <c r="S484" i="66"/>
  <c r="AQ484" i="66"/>
  <c r="AX484" i="66"/>
  <c r="AZ484" i="66" s="1"/>
  <c r="AV484" i="66" s="1"/>
  <c r="BX484" i="66"/>
  <c r="CU484" i="66" s="1"/>
  <c r="BZ484" i="66"/>
  <c r="CF484" i="66"/>
  <c r="CG484" i="66"/>
  <c r="CI484" i="66"/>
  <c r="CR484" i="66"/>
  <c r="CS484" i="66"/>
  <c r="CV484" i="66"/>
  <c r="CY484" i="66"/>
  <c r="DE484" i="66"/>
  <c r="DU484" i="66"/>
  <c r="DX484" i="66"/>
  <c r="EO484" i="66" s="1"/>
  <c r="ES484" i="66"/>
  <c r="ET484" i="66"/>
  <c r="Q485" i="66"/>
  <c r="S485" i="66"/>
  <c r="AQ485" i="66"/>
  <c r="AX485" i="66"/>
  <c r="AZ485" i="66"/>
  <c r="BX485" i="66"/>
  <c r="CU485" i="66" s="1"/>
  <c r="BZ485" i="66"/>
  <c r="CV485" i="66" s="1"/>
  <c r="CF485" i="66"/>
  <c r="CG485" i="66"/>
  <c r="CI485" i="66"/>
  <c r="CR485" i="66"/>
  <c r="CS485" i="66"/>
  <c r="CY485" i="66"/>
  <c r="DE485" i="66"/>
  <c r="DU485" i="66"/>
  <c r="DV485" i="66"/>
  <c r="DX485" i="66"/>
  <c r="EO485" i="66" s="1"/>
  <c r="ES485" i="66"/>
  <c r="ET485" i="66"/>
  <c r="Q486" i="66"/>
  <c r="R486" i="66" s="1"/>
  <c r="S486" i="66"/>
  <c r="AQ486" i="66"/>
  <c r="AX486" i="66"/>
  <c r="AZ486" i="66" s="1"/>
  <c r="BX486" i="66"/>
  <c r="CU486" i="66" s="1"/>
  <c r="BZ486" i="66"/>
  <c r="CF486" i="66"/>
  <c r="CG486" i="66"/>
  <c r="CI486" i="66"/>
  <c r="CR486" i="66"/>
  <c r="CS486" i="66"/>
  <c r="CV486" i="66"/>
  <c r="CY486" i="66"/>
  <c r="DE486" i="66"/>
  <c r="DU486" i="66"/>
  <c r="DX486" i="66"/>
  <c r="ES486" i="66"/>
  <c r="ET486" i="66"/>
  <c r="Q487" i="66"/>
  <c r="R487" i="66" s="1"/>
  <c r="S487" i="66"/>
  <c r="AQ487" i="66"/>
  <c r="AX487" i="66"/>
  <c r="AZ487" i="66"/>
  <c r="BG487" i="66" s="1"/>
  <c r="BC487" i="66" s="1"/>
  <c r="BB487" i="66" s="1"/>
  <c r="BX487" i="66"/>
  <c r="CU487" i="66" s="1"/>
  <c r="BZ487" i="66"/>
  <c r="CF487" i="66"/>
  <c r="CG487" i="66"/>
  <c r="CI487" i="66"/>
  <c r="CR487" i="66"/>
  <c r="CS487" i="66"/>
  <c r="CV487" i="66"/>
  <c r="CY487" i="66"/>
  <c r="DE487" i="66"/>
  <c r="DU487" i="66"/>
  <c r="DV487" i="66"/>
  <c r="DX487" i="66"/>
  <c r="EO487" i="66" s="1"/>
  <c r="ES487" i="66"/>
  <c r="ET487" i="66"/>
  <c r="Q488" i="66"/>
  <c r="R488" i="66" s="1"/>
  <c r="S488" i="66"/>
  <c r="AQ488" i="66"/>
  <c r="AX488" i="66"/>
  <c r="AZ488" i="66" s="1"/>
  <c r="BG488" i="66" s="1"/>
  <c r="BC488" i="66" s="1"/>
  <c r="BB488" i="66" s="1"/>
  <c r="BX488" i="66"/>
  <c r="CU488" i="66" s="1"/>
  <c r="BZ488" i="66"/>
  <c r="CF488" i="66"/>
  <c r="CG488" i="66"/>
  <c r="CI488" i="66"/>
  <c r="CR488" i="66"/>
  <c r="CS488" i="66"/>
  <c r="CV488" i="66"/>
  <c r="CY488" i="66"/>
  <c r="DE488" i="66"/>
  <c r="DU488" i="66"/>
  <c r="DV488" i="66"/>
  <c r="DX488" i="66"/>
  <c r="EO488" i="66" s="1"/>
  <c r="ES488" i="66"/>
  <c r="ET488" i="66"/>
  <c r="Q489" i="66"/>
  <c r="R489" i="66" s="1"/>
  <c r="S489" i="66"/>
  <c r="AQ489" i="66"/>
  <c r="AX489" i="66"/>
  <c r="BX489" i="66"/>
  <c r="CU489" i="66" s="1"/>
  <c r="BZ489" i="66"/>
  <c r="CV489" i="66" s="1"/>
  <c r="CF489" i="66"/>
  <c r="CG489" i="66"/>
  <c r="CI489" i="66"/>
  <c r="CR489" i="66"/>
  <c r="CS489" i="66"/>
  <c r="CY489" i="66"/>
  <c r="DE489" i="66"/>
  <c r="DU489" i="66"/>
  <c r="DV489" i="66"/>
  <c r="DX489" i="66"/>
  <c r="EO489" i="66" s="1"/>
  <c r="ES489" i="66"/>
  <c r="ET489" i="66"/>
  <c r="Q490" i="66"/>
  <c r="S490" i="66"/>
  <c r="AQ490" i="66"/>
  <c r="AX490" i="66"/>
  <c r="AZ490" i="66" s="1"/>
  <c r="BP490" i="66" s="1"/>
  <c r="BX490" i="66"/>
  <c r="CU490" i="66" s="1"/>
  <c r="BZ490" i="66"/>
  <c r="CF490" i="66"/>
  <c r="CG490" i="66"/>
  <c r="CI490" i="66"/>
  <c r="CR490" i="66"/>
  <c r="CS490" i="66"/>
  <c r="CV490" i="66"/>
  <c r="CY490" i="66"/>
  <c r="DE490" i="66"/>
  <c r="DU490" i="66"/>
  <c r="DX490" i="66"/>
  <c r="ES490" i="66"/>
  <c r="ET490" i="66"/>
  <c r="Q491" i="66"/>
  <c r="S491" i="66"/>
  <c r="AQ491" i="66"/>
  <c r="AX491" i="66"/>
  <c r="AZ491" i="66"/>
  <c r="BX491" i="66"/>
  <c r="CU491" i="66" s="1"/>
  <c r="BZ491" i="66"/>
  <c r="CV491" i="66" s="1"/>
  <c r="CF491" i="66"/>
  <c r="CG491" i="66"/>
  <c r="CI491" i="66"/>
  <c r="CR491" i="66"/>
  <c r="CS491" i="66"/>
  <c r="CY491" i="66"/>
  <c r="DE491" i="66"/>
  <c r="DU491" i="66"/>
  <c r="DV491" i="66"/>
  <c r="DX491" i="66"/>
  <c r="EO491" i="66" s="1"/>
  <c r="ES491" i="66"/>
  <c r="ET491" i="66"/>
  <c r="Q492" i="66"/>
  <c r="R492" i="66" s="1"/>
  <c r="S492" i="66"/>
  <c r="AQ492" i="66"/>
  <c r="AX492" i="66"/>
  <c r="AZ492" i="66" s="1"/>
  <c r="BP492" i="66" s="1"/>
  <c r="BX492" i="66"/>
  <c r="CU492" i="66" s="1"/>
  <c r="BZ492" i="66"/>
  <c r="CF492" i="66"/>
  <c r="CG492" i="66"/>
  <c r="CI492" i="66"/>
  <c r="CR492" i="66"/>
  <c r="CS492" i="66"/>
  <c r="CV492" i="66"/>
  <c r="CY492" i="66"/>
  <c r="DE492" i="66"/>
  <c r="DU492" i="66"/>
  <c r="DX492" i="66"/>
  <c r="ES492" i="66"/>
  <c r="ET492" i="66"/>
  <c r="Q493" i="66"/>
  <c r="R493" i="66" s="1"/>
  <c r="S493" i="66"/>
  <c r="AQ493" i="66"/>
  <c r="AX493" i="66"/>
  <c r="BX493" i="66"/>
  <c r="CU493" i="66" s="1"/>
  <c r="BZ493" i="66"/>
  <c r="CV493" i="66" s="1"/>
  <c r="CF493" i="66"/>
  <c r="CG493" i="66"/>
  <c r="CI493" i="66"/>
  <c r="CR493" i="66"/>
  <c r="CS493" i="66"/>
  <c r="CY493" i="66"/>
  <c r="DE493" i="66"/>
  <c r="DU493" i="66"/>
  <c r="DV493" i="66"/>
  <c r="DX493" i="66"/>
  <c r="EO493" i="66" s="1"/>
  <c r="ES493" i="66"/>
  <c r="ET493" i="66"/>
  <c r="Q494" i="66"/>
  <c r="R494" i="66" s="1"/>
  <c r="S494" i="66"/>
  <c r="AQ494" i="66"/>
  <c r="AX494" i="66"/>
  <c r="AZ494" i="66"/>
  <c r="AU494" i="66" s="1"/>
  <c r="BX494" i="66"/>
  <c r="CU494" i="66" s="1"/>
  <c r="BZ494" i="66"/>
  <c r="CF494" i="66"/>
  <c r="CG494" i="66"/>
  <c r="CI494" i="66"/>
  <c r="CR494" i="66"/>
  <c r="CS494" i="66"/>
  <c r="CV494" i="66"/>
  <c r="CY494" i="66"/>
  <c r="DE494" i="66"/>
  <c r="DU494" i="66"/>
  <c r="DV494" i="66"/>
  <c r="DX494" i="66"/>
  <c r="EO494" i="66" s="1"/>
  <c r="ES494" i="66"/>
  <c r="ET494" i="66"/>
  <c r="Q495" i="66"/>
  <c r="R495" i="66" s="1"/>
  <c r="S495" i="66"/>
  <c r="AQ495" i="66"/>
  <c r="AX495" i="66"/>
  <c r="BX495" i="66"/>
  <c r="CU495" i="66" s="1"/>
  <c r="BZ495" i="66"/>
  <c r="CF495" i="66"/>
  <c r="CG495" i="66"/>
  <c r="CI495" i="66"/>
  <c r="CR495" i="66"/>
  <c r="CS495" i="66"/>
  <c r="CV495" i="66"/>
  <c r="CY495" i="66"/>
  <c r="DE495" i="66"/>
  <c r="DU495" i="66"/>
  <c r="DV495" i="66"/>
  <c r="DX495" i="66"/>
  <c r="EO495" i="66" s="1"/>
  <c r="ES495" i="66"/>
  <c r="ET495" i="66"/>
  <c r="Q496" i="66"/>
  <c r="S496" i="66"/>
  <c r="AQ496" i="66"/>
  <c r="AX496" i="66"/>
  <c r="AZ496" i="66"/>
  <c r="BX496" i="66"/>
  <c r="CU496" i="66" s="1"/>
  <c r="BZ496" i="66"/>
  <c r="CF496" i="66"/>
  <c r="CG496" i="66"/>
  <c r="CI496" i="66"/>
  <c r="CR496" i="66"/>
  <c r="CS496" i="66"/>
  <c r="CV496" i="66"/>
  <c r="CY496" i="66"/>
  <c r="DE496" i="66"/>
  <c r="DU496" i="66"/>
  <c r="DX496" i="66"/>
  <c r="ES496" i="66"/>
  <c r="ET496" i="66"/>
  <c r="Q497" i="66"/>
  <c r="S497" i="66"/>
  <c r="AQ497" i="66"/>
  <c r="AX497" i="66"/>
  <c r="BX497" i="66"/>
  <c r="CU497" i="66" s="1"/>
  <c r="BZ497" i="66"/>
  <c r="CV497" i="66" s="1"/>
  <c r="CF497" i="66"/>
  <c r="CG497" i="66"/>
  <c r="CI497" i="66"/>
  <c r="CR497" i="66"/>
  <c r="CS497" i="66"/>
  <c r="CY497" i="66"/>
  <c r="DE497" i="66"/>
  <c r="DU497" i="66"/>
  <c r="DV497" i="66"/>
  <c r="DX497" i="66"/>
  <c r="EO497" i="66" s="1"/>
  <c r="ES497" i="66"/>
  <c r="ET497" i="66"/>
  <c r="Q498" i="66"/>
  <c r="S498" i="66"/>
  <c r="AQ498" i="66"/>
  <c r="AX498" i="66"/>
  <c r="AZ498" i="66"/>
  <c r="BP498" i="66" s="1"/>
  <c r="BX498" i="66"/>
  <c r="CU498" i="66" s="1"/>
  <c r="BZ498" i="66"/>
  <c r="CF498" i="66"/>
  <c r="CG498" i="66"/>
  <c r="CI498" i="66"/>
  <c r="CR498" i="66"/>
  <c r="CS498" i="66"/>
  <c r="CV498" i="66"/>
  <c r="CY498" i="66"/>
  <c r="DE498" i="66"/>
  <c r="DU498" i="66"/>
  <c r="DX498" i="66"/>
  <c r="EO498" i="66" s="1"/>
  <c r="ES498" i="66"/>
  <c r="ET498" i="66"/>
  <c r="Q499" i="66"/>
  <c r="R499" i="66" s="1"/>
  <c r="S499" i="66"/>
  <c r="AQ499" i="66"/>
  <c r="AX499" i="66"/>
  <c r="AZ499" i="66"/>
  <c r="BX499" i="66"/>
  <c r="CU499" i="66" s="1"/>
  <c r="BZ499" i="66"/>
  <c r="CF499" i="66"/>
  <c r="CG499" i="66"/>
  <c r="CI499" i="66"/>
  <c r="CR499" i="66"/>
  <c r="CS499" i="66"/>
  <c r="CV499" i="66"/>
  <c r="CY499" i="66"/>
  <c r="DE499" i="66"/>
  <c r="DU499" i="66"/>
  <c r="DV499" i="66"/>
  <c r="DX499" i="66"/>
  <c r="EO499" i="66" s="1"/>
  <c r="ES499" i="66"/>
  <c r="ET499" i="66"/>
  <c r="Q500" i="66"/>
  <c r="R500" i="66" s="1"/>
  <c r="BY500" i="66" s="1"/>
  <c r="S500" i="66"/>
  <c r="AQ500" i="66"/>
  <c r="AX500" i="66"/>
  <c r="AZ500" i="66"/>
  <c r="BX500" i="66"/>
  <c r="CU500" i="66" s="1"/>
  <c r="BZ500" i="66"/>
  <c r="CF500" i="66"/>
  <c r="CG500" i="66"/>
  <c r="CI500" i="66"/>
  <c r="CR500" i="66"/>
  <c r="CS500" i="66"/>
  <c r="CV500" i="66"/>
  <c r="CY500" i="66"/>
  <c r="DE500" i="66"/>
  <c r="DU500" i="66"/>
  <c r="DX500" i="66"/>
  <c r="ES500" i="66"/>
  <c r="ET500" i="66"/>
  <c r="Q501" i="66"/>
  <c r="R501" i="66" s="1"/>
  <c r="S501" i="66"/>
  <c r="AQ501" i="66"/>
  <c r="AX501" i="66"/>
  <c r="BX501" i="66"/>
  <c r="CU501" i="66" s="1"/>
  <c r="BZ501" i="66"/>
  <c r="CV501" i="66" s="1"/>
  <c r="CF501" i="66"/>
  <c r="CG501" i="66"/>
  <c r="CI501" i="66"/>
  <c r="CR501" i="66"/>
  <c r="CS501" i="66"/>
  <c r="CY501" i="66"/>
  <c r="DE501" i="66"/>
  <c r="DU501" i="66"/>
  <c r="DV501" i="66"/>
  <c r="DX501" i="66"/>
  <c r="EO501" i="66" s="1"/>
  <c r="ES501" i="66"/>
  <c r="ET501" i="66"/>
  <c r="Q502" i="66"/>
  <c r="R502" i="66" s="1"/>
  <c r="S502" i="66"/>
  <c r="AQ502" i="66"/>
  <c r="AX502" i="66"/>
  <c r="AZ502" i="66"/>
  <c r="BW502" i="66" s="1"/>
  <c r="BX502" i="66"/>
  <c r="CU502" i="66" s="1"/>
  <c r="BZ502" i="66"/>
  <c r="CF502" i="66"/>
  <c r="CG502" i="66"/>
  <c r="CI502" i="66"/>
  <c r="CR502" i="66"/>
  <c r="CS502" i="66"/>
  <c r="CV502" i="66"/>
  <c r="CY502" i="66"/>
  <c r="DE502" i="66"/>
  <c r="DU502" i="66"/>
  <c r="DV502" i="66"/>
  <c r="DX502" i="66"/>
  <c r="EO502" i="66" s="1"/>
  <c r="ES502" i="66"/>
  <c r="ET502" i="66"/>
  <c r="Q503" i="66"/>
  <c r="R503" i="66" s="1"/>
  <c r="S503" i="66"/>
  <c r="AQ503" i="66"/>
  <c r="AX503" i="66"/>
  <c r="BX503" i="66"/>
  <c r="CU503" i="66" s="1"/>
  <c r="BZ503" i="66"/>
  <c r="CF503" i="66"/>
  <c r="CG503" i="66"/>
  <c r="CI503" i="66"/>
  <c r="CR503" i="66"/>
  <c r="CS503" i="66"/>
  <c r="CV503" i="66"/>
  <c r="CY503" i="66"/>
  <c r="DE503" i="66"/>
  <c r="DU503" i="66"/>
  <c r="DV503" i="66"/>
  <c r="DX503" i="66"/>
  <c r="EO503" i="66" s="1"/>
  <c r="ES503" i="66"/>
  <c r="ET503" i="66"/>
  <c r="Q504" i="66"/>
  <c r="R504" i="66" s="1"/>
  <c r="S504" i="66"/>
  <c r="AQ504" i="66"/>
  <c r="AX504" i="66"/>
  <c r="AZ504" i="66"/>
  <c r="AV504" i="66" s="1"/>
  <c r="BX504" i="66"/>
  <c r="CU504" i="66" s="1"/>
  <c r="BZ504" i="66"/>
  <c r="CF504" i="66"/>
  <c r="CG504" i="66"/>
  <c r="CI504" i="66"/>
  <c r="CR504" i="66"/>
  <c r="CS504" i="66"/>
  <c r="CV504" i="66"/>
  <c r="CY504" i="66"/>
  <c r="DE504" i="66"/>
  <c r="DU504" i="66"/>
  <c r="DX504" i="66"/>
  <c r="EO504" i="66" s="1"/>
  <c r="ES504" i="66"/>
  <c r="ET504" i="66"/>
  <c r="Q505" i="66"/>
  <c r="R505" i="66" s="1"/>
  <c r="S505" i="66"/>
  <c r="AQ505" i="66"/>
  <c r="AX505" i="66"/>
  <c r="AZ505" i="66"/>
  <c r="BX505" i="66"/>
  <c r="CU505" i="66" s="1"/>
  <c r="BZ505" i="66"/>
  <c r="CF505" i="66"/>
  <c r="CG505" i="66"/>
  <c r="CI505" i="66"/>
  <c r="CR505" i="66"/>
  <c r="CS505" i="66"/>
  <c r="CV505" i="66"/>
  <c r="CY505" i="66"/>
  <c r="DE505" i="66"/>
  <c r="DU505" i="66"/>
  <c r="DV505" i="66"/>
  <c r="DX505" i="66"/>
  <c r="EO505" i="66" s="1"/>
  <c r="ES505" i="66"/>
  <c r="ET505" i="66"/>
  <c r="Q506" i="66"/>
  <c r="R506" i="66" s="1"/>
  <c r="S506" i="66"/>
  <c r="AQ506" i="66"/>
  <c r="AX506" i="66"/>
  <c r="AZ506" i="66"/>
  <c r="BX506" i="66"/>
  <c r="CU506" i="66" s="1"/>
  <c r="BZ506" i="66"/>
  <c r="CF506" i="66"/>
  <c r="CG506" i="66"/>
  <c r="CI506" i="66"/>
  <c r="CR506" i="66"/>
  <c r="CS506" i="66"/>
  <c r="CV506" i="66"/>
  <c r="CY506" i="66"/>
  <c r="DE506" i="66"/>
  <c r="DU506" i="66"/>
  <c r="DX506" i="66"/>
  <c r="EO506" i="66" s="1"/>
  <c r="ES506" i="66"/>
  <c r="ET506" i="66"/>
  <c r="Q507" i="66"/>
  <c r="S507" i="66"/>
  <c r="AQ507" i="66"/>
  <c r="AX507" i="66"/>
  <c r="AZ507" i="66"/>
  <c r="AU507" i="66" s="1"/>
  <c r="BX507" i="66"/>
  <c r="CU507" i="66" s="1"/>
  <c r="BZ507" i="66"/>
  <c r="CV507" i="66" s="1"/>
  <c r="CF507" i="66"/>
  <c r="CG507" i="66"/>
  <c r="CI507" i="66"/>
  <c r="CR507" i="66"/>
  <c r="CS507" i="66"/>
  <c r="CY507" i="66"/>
  <c r="DE507" i="66"/>
  <c r="DU507" i="66"/>
  <c r="DV507" i="66"/>
  <c r="DX507" i="66"/>
  <c r="EO507" i="66" s="1"/>
  <c r="ES507" i="66"/>
  <c r="ET507" i="66"/>
  <c r="Q508" i="66"/>
  <c r="R508" i="66" s="1"/>
  <c r="S508" i="66"/>
  <c r="AQ508" i="66"/>
  <c r="AX508" i="66"/>
  <c r="AZ508" i="66"/>
  <c r="AU508" i="66" s="1"/>
  <c r="BX508" i="66"/>
  <c r="CU508" i="66" s="1"/>
  <c r="BZ508" i="66"/>
  <c r="CF508" i="66"/>
  <c r="CG508" i="66"/>
  <c r="CI508" i="66"/>
  <c r="CR508" i="66"/>
  <c r="CS508" i="66"/>
  <c r="CV508" i="66"/>
  <c r="CY508" i="66"/>
  <c r="DE508" i="66"/>
  <c r="DU508" i="66"/>
  <c r="DX508" i="66"/>
  <c r="ES508" i="66"/>
  <c r="ET508" i="66"/>
  <c r="Q509" i="66"/>
  <c r="R509" i="66" s="1"/>
  <c r="S509" i="66"/>
  <c r="AQ509" i="66"/>
  <c r="AX509" i="66"/>
  <c r="BX509" i="66"/>
  <c r="CU509" i="66" s="1"/>
  <c r="BZ509" i="66"/>
  <c r="CV509" i="66" s="1"/>
  <c r="CF509" i="66"/>
  <c r="CG509" i="66"/>
  <c r="CI509" i="66"/>
  <c r="CR509" i="66"/>
  <c r="CS509" i="66"/>
  <c r="CY509" i="66"/>
  <c r="DE509" i="66"/>
  <c r="DU509" i="66"/>
  <c r="DV509" i="66"/>
  <c r="DX509" i="66"/>
  <c r="EO509" i="66" s="1"/>
  <c r="ES509" i="66"/>
  <c r="ET509" i="66"/>
  <c r="Q510" i="66"/>
  <c r="S510" i="66"/>
  <c r="AQ510" i="66"/>
  <c r="AX510" i="66"/>
  <c r="AZ510" i="66"/>
  <c r="BX510" i="66"/>
  <c r="CU510" i="66" s="1"/>
  <c r="BZ510" i="66"/>
  <c r="CF510" i="66"/>
  <c r="CG510" i="66"/>
  <c r="CI510" i="66"/>
  <c r="CR510" i="66"/>
  <c r="CS510" i="66"/>
  <c r="CV510" i="66"/>
  <c r="CY510" i="66"/>
  <c r="DE510" i="66"/>
  <c r="DU510" i="66"/>
  <c r="DV510" i="66"/>
  <c r="DX510" i="66"/>
  <c r="ES510" i="66"/>
  <c r="ET510" i="66"/>
  <c r="Q511" i="66"/>
  <c r="S511" i="66"/>
  <c r="AQ511" i="66"/>
  <c r="AX511" i="66"/>
  <c r="AZ511" i="66" s="1"/>
  <c r="AU511" i="66" s="1"/>
  <c r="BX511" i="66"/>
  <c r="CU511" i="66" s="1"/>
  <c r="BZ511" i="66"/>
  <c r="CF511" i="66"/>
  <c r="CG511" i="66"/>
  <c r="CI511" i="66"/>
  <c r="CR511" i="66"/>
  <c r="CS511" i="66"/>
  <c r="CV511" i="66"/>
  <c r="CY511" i="66"/>
  <c r="DE511" i="66"/>
  <c r="DU511" i="66"/>
  <c r="DV511" i="66"/>
  <c r="DX511" i="66"/>
  <c r="EO511" i="66" s="1"/>
  <c r="ES511" i="66"/>
  <c r="ET511" i="66"/>
  <c r="Q512" i="66"/>
  <c r="R512" i="66" s="1"/>
  <c r="S512" i="66"/>
  <c r="AQ512" i="66"/>
  <c r="AX512" i="66"/>
  <c r="AZ512" i="66"/>
  <c r="AT512" i="66" s="1"/>
  <c r="BX512" i="66"/>
  <c r="CU512" i="66" s="1"/>
  <c r="BZ512" i="66"/>
  <c r="CF512" i="66"/>
  <c r="CG512" i="66"/>
  <c r="CI512" i="66"/>
  <c r="CR512" i="66"/>
  <c r="CS512" i="66"/>
  <c r="CV512" i="66"/>
  <c r="CY512" i="66"/>
  <c r="DE512" i="66"/>
  <c r="DU512" i="66"/>
  <c r="DX512" i="66"/>
  <c r="EO512" i="66" s="1"/>
  <c r="ES512" i="66"/>
  <c r="ET512" i="66"/>
  <c r="Q513" i="66"/>
  <c r="R513" i="66" s="1"/>
  <c r="S513" i="66"/>
  <c r="AQ513" i="66"/>
  <c r="AX513" i="66"/>
  <c r="AZ513" i="66"/>
  <c r="BG513" i="66" s="1"/>
  <c r="BC513" i="66" s="1"/>
  <c r="BB513" i="66" s="1"/>
  <c r="BX513" i="66"/>
  <c r="CU513" i="66" s="1"/>
  <c r="BZ513" i="66"/>
  <c r="CF513" i="66"/>
  <c r="CG513" i="66"/>
  <c r="CI513" i="66"/>
  <c r="CR513" i="66"/>
  <c r="CS513" i="66"/>
  <c r="CV513" i="66"/>
  <c r="CY513" i="66"/>
  <c r="DE513" i="66"/>
  <c r="DU513" i="66"/>
  <c r="DV513" i="66"/>
  <c r="DX513" i="66"/>
  <c r="EO513" i="66" s="1"/>
  <c r="ES513" i="66"/>
  <c r="ET513" i="66"/>
  <c r="Q514" i="66"/>
  <c r="S514" i="66"/>
  <c r="AQ514" i="66"/>
  <c r="AX514" i="66"/>
  <c r="AZ514" i="66"/>
  <c r="BP514" i="66" s="1"/>
  <c r="BX514" i="66"/>
  <c r="CU514" i="66" s="1"/>
  <c r="BZ514" i="66"/>
  <c r="CF514" i="66"/>
  <c r="CG514" i="66"/>
  <c r="CI514" i="66"/>
  <c r="CR514" i="66"/>
  <c r="CS514" i="66"/>
  <c r="CV514" i="66"/>
  <c r="CY514" i="66"/>
  <c r="DE514" i="66"/>
  <c r="DU514" i="66"/>
  <c r="DV514" i="66"/>
  <c r="DX514" i="66"/>
  <c r="ES514" i="66"/>
  <c r="ET514" i="66"/>
  <c r="Q515" i="66"/>
  <c r="R515" i="66" s="1"/>
  <c r="S515" i="66"/>
  <c r="AQ515" i="66"/>
  <c r="AX515" i="66"/>
  <c r="AZ515" i="66"/>
  <c r="AT515" i="66" s="1"/>
  <c r="BX515" i="66"/>
  <c r="CU515" i="66" s="1"/>
  <c r="BZ515" i="66"/>
  <c r="CV515" i="66" s="1"/>
  <c r="CF515" i="66"/>
  <c r="CG515" i="66"/>
  <c r="CI515" i="66"/>
  <c r="CR515" i="66"/>
  <c r="CS515" i="66"/>
  <c r="CY515" i="66"/>
  <c r="DE515" i="66"/>
  <c r="DU515" i="66"/>
  <c r="DV515" i="66"/>
  <c r="DX515" i="66"/>
  <c r="EO515" i="66" s="1"/>
  <c r="ES515" i="66"/>
  <c r="ET515" i="66"/>
  <c r="Q516" i="66"/>
  <c r="R516" i="66" s="1"/>
  <c r="S516" i="66"/>
  <c r="AQ516" i="66"/>
  <c r="AX516" i="66"/>
  <c r="AZ516" i="66"/>
  <c r="BP516" i="66" s="1"/>
  <c r="BX516" i="66"/>
  <c r="CU516" i="66" s="1"/>
  <c r="BZ516" i="66"/>
  <c r="CF516" i="66"/>
  <c r="CG516" i="66"/>
  <c r="CI516" i="66"/>
  <c r="CR516" i="66"/>
  <c r="CS516" i="66"/>
  <c r="CV516" i="66"/>
  <c r="CY516" i="66"/>
  <c r="DE516" i="66"/>
  <c r="DU516" i="66"/>
  <c r="DX516" i="66"/>
  <c r="ES516" i="66"/>
  <c r="ET516" i="66"/>
  <c r="Q517" i="66"/>
  <c r="S517" i="66"/>
  <c r="AQ517" i="66"/>
  <c r="AX517" i="66"/>
  <c r="BX517" i="66"/>
  <c r="CU517" i="66" s="1"/>
  <c r="BZ517" i="66"/>
  <c r="CV517" i="66" s="1"/>
  <c r="CF517" i="66"/>
  <c r="CG517" i="66"/>
  <c r="CI517" i="66"/>
  <c r="CR517" i="66"/>
  <c r="CS517" i="66"/>
  <c r="CY517" i="66"/>
  <c r="DE517" i="66"/>
  <c r="DU517" i="66"/>
  <c r="DV517" i="66"/>
  <c r="DX517" i="66"/>
  <c r="EO517" i="66" s="1"/>
  <c r="ES517" i="66"/>
  <c r="ET517" i="66"/>
  <c r="Q518" i="66"/>
  <c r="S518" i="66"/>
  <c r="AQ518" i="66"/>
  <c r="AX518" i="66"/>
  <c r="AZ518" i="66"/>
  <c r="BW518" i="66" s="1"/>
  <c r="BX518" i="66"/>
  <c r="CU518" i="66" s="1"/>
  <c r="BZ518" i="66"/>
  <c r="CF518" i="66"/>
  <c r="CG518" i="66"/>
  <c r="CI518" i="66"/>
  <c r="CR518" i="66"/>
  <c r="CS518" i="66"/>
  <c r="CV518" i="66"/>
  <c r="CY518" i="66"/>
  <c r="DE518" i="66"/>
  <c r="DU518" i="66"/>
  <c r="DV518" i="66"/>
  <c r="DX518" i="66"/>
  <c r="EO518" i="66" s="1"/>
  <c r="ES518" i="66"/>
  <c r="ET518" i="66"/>
  <c r="Q519" i="66"/>
  <c r="R519" i="66" s="1"/>
  <c r="S519" i="66"/>
  <c r="AQ519" i="66"/>
  <c r="AX519" i="66"/>
  <c r="AZ519" i="66"/>
  <c r="BX519" i="66"/>
  <c r="CU519" i="66" s="1"/>
  <c r="BZ519" i="66"/>
  <c r="CF519" i="66"/>
  <c r="CG519" i="66"/>
  <c r="CI519" i="66"/>
  <c r="CR519" i="66"/>
  <c r="CS519" i="66"/>
  <c r="CV519" i="66"/>
  <c r="CY519" i="66"/>
  <c r="DE519" i="66"/>
  <c r="DU519" i="66"/>
  <c r="DV519" i="66"/>
  <c r="DX519" i="66"/>
  <c r="EO519" i="66" s="1"/>
  <c r="ES519" i="66"/>
  <c r="ET519" i="66"/>
  <c r="Q520" i="66"/>
  <c r="R520" i="66" s="1"/>
  <c r="S520" i="66"/>
  <c r="AQ520" i="66"/>
  <c r="AX520" i="66"/>
  <c r="AZ520" i="66"/>
  <c r="BG520" i="66" s="1"/>
  <c r="BC520" i="66" s="1"/>
  <c r="BB520" i="66" s="1"/>
  <c r="BX520" i="66"/>
  <c r="CU520" i="66" s="1"/>
  <c r="BZ520" i="66"/>
  <c r="CF520" i="66"/>
  <c r="CG520" i="66"/>
  <c r="CI520" i="66"/>
  <c r="CR520" i="66"/>
  <c r="CS520" i="66"/>
  <c r="CV520" i="66"/>
  <c r="CY520" i="66"/>
  <c r="DE520" i="66"/>
  <c r="DU520" i="66"/>
  <c r="DX520" i="66"/>
  <c r="EO520" i="66" s="1"/>
  <c r="ES520" i="66"/>
  <c r="ET520" i="66"/>
  <c r="Q521" i="66"/>
  <c r="S521" i="66"/>
  <c r="AQ521" i="66"/>
  <c r="AX521" i="66"/>
  <c r="AZ521" i="66"/>
  <c r="BW521" i="66" s="1"/>
  <c r="BX521" i="66"/>
  <c r="CU521" i="66" s="1"/>
  <c r="BZ521" i="66"/>
  <c r="CF521" i="66"/>
  <c r="CG521" i="66"/>
  <c r="CI521" i="66"/>
  <c r="CR521" i="66"/>
  <c r="CS521" i="66"/>
  <c r="CV521" i="66"/>
  <c r="CY521" i="66"/>
  <c r="DE521" i="66"/>
  <c r="DU521" i="66"/>
  <c r="DV521" i="66"/>
  <c r="DX521" i="66"/>
  <c r="EO521" i="66" s="1"/>
  <c r="ES521" i="66"/>
  <c r="ET521" i="66"/>
  <c r="Q522" i="66"/>
  <c r="S522" i="66"/>
  <c r="AQ522" i="66"/>
  <c r="AX522" i="66"/>
  <c r="AZ522" i="66"/>
  <c r="BX522" i="66"/>
  <c r="CU522" i="66" s="1"/>
  <c r="BZ522" i="66"/>
  <c r="CF522" i="66"/>
  <c r="CG522" i="66"/>
  <c r="CI522" i="66"/>
  <c r="CR522" i="66"/>
  <c r="CS522" i="66"/>
  <c r="CV522" i="66"/>
  <c r="CY522" i="66"/>
  <c r="DE522" i="66"/>
  <c r="DU522" i="66"/>
  <c r="DV522" i="66"/>
  <c r="DX522" i="66"/>
  <c r="EO522" i="66" s="1"/>
  <c r="ES522" i="66"/>
  <c r="ET522" i="66"/>
  <c r="Q523" i="66"/>
  <c r="R523" i="66" s="1"/>
  <c r="S523" i="66"/>
  <c r="AQ523" i="66"/>
  <c r="AX523" i="66"/>
  <c r="AZ523" i="66"/>
  <c r="AU523" i="66" s="1"/>
  <c r="BX523" i="66"/>
  <c r="CU523" i="66" s="1"/>
  <c r="BZ523" i="66"/>
  <c r="CV523" i="66" s="1"/>
  <c r="CF523" i="66"/>
  <c r="CG523" i="66"/>
  <c r="CI523" i="66"/>
  <c r="CR523" i="66"/>
  <c r="CS523" i="66"/>
  <c r="CY523" i="66"/>
  <c r="DE523" i="66"/>
  <c r="DU523" i="66"/>
  <c r="DV523" i="66"/>
  <c r="DX523" i="66"/>
  <c r="EO523" i="66" s="1"/>
  <c r="ES523" i="66"/>
  <c r="ET523" i="66"/>
  <c r="Q524" i="66"/>
  <c r="R524" i="66" s="1"/>
  <c r="S524" i="66"/>
  <c r="AQ524" i="66"/>
  <c r="AX524" i="66"/>
  <c r="AZ524" i="66"/>
  <c r="BX524" i="66"/>
  <c r="CU524" i="66" s="1"/>
  <c r="BZ524" i="66"/>
  <c r="CF524" i="66"/>
  <c r="CG524" i="66"/>
  <c r="CI524" i="66"/>
  <c r="CR524" i="66"/>
  <c r="CS524" i="66"/>
  <c r="CV524" i="66"/>
  <c r="CY524" i="66"/>
  <c r="DE524" i="66"/>
  <c r="DU524" i="66"/>
  <c r="DX524" i="66"/>
  <c r="EO524" i="66" s="1"/>
  <c r="ES524" i="66"/>
  <c r="ET524" i="66"/>
  <c r="Q525" i="66"/>
  <c r="R525" i="66" s="1"/>
  <c r="S525" i="66"/>
  <c r="AQ525" i="66"/>
  <c r="AX525" i="66"/>
  <c r="BX525" i="66"/>
  <c r="CU525" i="66" s="1"/>
  <c r="BZ525" i="66"/>
  <c r="CV525" i="66" s="1"/>
  <c r="CF525" i="66"/>
  <c r="CG525" i="66"/>
  <c r="CI525" i="66"/>
  <c r="CR525" i="66"/>
  <c r="CS525" i="66"/>
  <c r="CY525" i="66"/>
  <c r="DE525" i="66"/>
  <c r="DU525" i="66"/>
  <c r="DV525" i="66"/>
  <c r="DX525" i="66"/>
  <c r="EO525" i="66" s="1"/>
  <c r="ES525" i="66"/>
  <c r="ET525" i="66"/>
  <c r="Q526" i="66"/>
  <c r="R526" i="66" s="1"/>
  <c r="S526" i="66"/>
  <c r="AQ526" i="66"/>
  <c r="AX526" i="66"/>
  <c r="AZ526" i="66"/>
  <c r="BQ526" i="66" s="1"/>
  <c r="BX526" i="66"/>
  <c r="CU526" i="66" s="1"/>
  <c r="BZ526" i="66"/>
  <c r="CF526" i="66"/>
  <c r="CG526" i="66"/>
  <c r="CI526" i="66"/>
  <c r="CR526" i="66"/>
  <c r="CS526" i="66"/>
  <c r="CV526" i="66"/>
  <c r="CY526" i="66"/>
  <c r="DE526" i="66"/>
  <c r="DU526" i="66"/>
  <c r="DV526" i="66"/>
  <c r="DX526" i="66"/>
  <c r="ES526" i="66"/>
  <c r="ET526" i="66"/>
  <c r="Q527" i="66"/>
  <c r="R527" i="66" s="1"/>
  <c r="S527" i="66"/>
  <c r="AQ527" i="66"/>
  <c r="AX527" i="66"/>
  <c r="AZ527" i="66" s="1"/>
  <c r="BX527" i="66"/>
  <c r="CU527" i="66" s="1"/>
  <c r="BZ527" i="66"/>
  <c r="CF527" i="66"/>
  <c r="CG527" i="66"/>
  <c r="CI527" i="66"/>
  <c r="CR527" i="66"/>
  <c r="CS527" i="66"/>
  <c r="CV527" i="66"/>
  <c r="CY527" i="66"/>
  <c r="DE527" i="66"/>
  <c r="DU527" i="66"/>
  <c r="DV527" i="66"/>
  <c r="DX527" i="66"/>
  <c r="EO527" i="66" s="1"/>
  <c r="ES527" i="66"/>
  <c r="ET527" i="66"/>
  <c r="Q528" i="66"/>
  <c r="R528" i="66" s="1"/>
  <c r="S528" i="66"/>
  <c r="AQ528" i="66"/>
  <c r="AX528" i="66"/>
  <c r="AZ528" i="66"/>
  <c r="BX528" i="66"/>
  <c r="CU528" i="66" s="1"/>
  <c r="BZ528" i="66"/>
  <c r="CF528" i="66"/>
  <c r="CG528" i="66"/>
  <c r="CI528" i="66"/>
  <c r="CR528" i="66"/>
  <c r="CS528" i="66"/>
  <c r="CV528" i="66"/>
  <c r="CY528" i="66"/>
  <c r="DE528" i="66"/>
  <c r="DU528" i="66"/>
  <c r="DX528" i="66"/>
  <c r="EO528" i="66" s="1"/>
  <c r="ES528" i="66"/>
  <c r="ET528" i="66"/>
  <c r="Q529" i="66"/>
  <c r="S529" i="66"/>
  <c r="AQ529" i="66"/>
  <c r="AX529" i="66"/>
  <c r="AZ529" i="66"/>
  <c r="BX529" i="66"/>
  <c r="CU529" i="66" s="1"/>
  <c r="BZ529" i="66"/>
  <c r="CF529" i="66"/>
  <c r="CG529" i="66"/>
  <c r="CI529" i="66"/>
  <c r="CR529" i="66"/>
  <c r="CS529" i="66"/>
  <c r="CV529" i="66"/>
  <c r="CY529" i="66"/>
  <c r="DE529" i="66"/>
  <c r="DU529" i="66"/>
  <c r="DV529" i="66"/>
  <c r="DX529" i="66"/>
  <c r="EO529" i="66" s="1"/>
  <c r="ES529" i="66"/>
  <c r="ET529" i="66"/>
  <c r="Q530" i="66"/>
  <c r="R530" i="66" s="1"/>
  <c r="S530" i="66"/>
  <c r="AQ530" i="66"/>
  <c r="AX530" i="66"/>
  <c r="AZ530" i="66"/>
  <c r="AT530" i="66" s="1"/>
  <c r="BX530" i="66"/>
  <c r="CU530" i="66" s="1"/>
  <c r="BZ530" i="66"/>
  <c r="CF530" i="66"/>
  <c r="CG530" i="66"/>
  <c r="CI530" i="66"/>
  <c r="CR530" i="66"/>
  <c r="CS530" i="66"/>
  <c r="CV530" i="66"/>
  <c r="CY530" i="66"/>
  <c r="DE530" i="66"/>
  <c r="DU530" i="66"/>
  <c r="DV530" i="66"/>
  <c r="DX530" i="66"/>
  <c r="ES530" i="66"/>
  <c r="ET530" i="66"/>
  <c r="Q531" i="66"/>
  <c r="S531" i="66"/>
  <c r="AQ531" i="66"/>
  <c r="AX531" i="66"/>
  <c r="AZ531" i="66"/>
  <c r="BX531" i="66"/>
  <c r="CU531" i="66" s="1"/>
  <c r="BZ531" i="66"/>
  <c r="CV531" i="66" s="1"/>
  <c r="CF531" i="66"/>
  <c r="CG531" i="66"/>
  <c r="CI531" i="66"/>
  <c r="CR531" i="66"/>
  <c r="CS531" i="66"/>
  <c r="CY531" i="66"/>
  <c r="DE531" i="66"/>
  <c r="DU531" i="66"/>
  <c r="DV531" i="66"/>
  <c r="DX531" i="66"/>
  <c r="EO531" i="66" s="1"/>
  <c r="ES531" i="66"/>
  <c r="ET531" i="66"/>
  <c r="Q532" i="66"/>
  <c r="R532" i="66" s="1"/>
  <c r="S532" i="66"/>
  <c r="AQ532" i="66"/>
  <c r="AX532" i="66"/>
  <c r="AZ532" i="66"/>
  <c r="BX532" i="66"/>
  <c r="CU532" i="66" s="1"/>
  <c r="BZ532" i="66"/>
  <c r="CF532" i="66"/>
  <c r="CG532" i="66"/>
  <c r="CI532" i="66"/>
  <c r="CR532" i="66"/>
  <c r="CS532" i="66"/>
  <c r="CV532" i="66"/>
  <c r="CY532" i="66"/>
  <c r="DE532" i="66"/>
  <c r="DU532" i="66"/>
  <c r="DX532" i="66"/>
  <c r="ES532" i="66"/>
  <c r="ET532" i="66"/>
  <c r="Q533" i="66"/>
  <c r="R533" i="66" s="1"/>
  <c r="S533" i="66"/>
  <c r="AQ533" i="66"/>
  <c r="AX533" i="66"/>
  <c r="BX533" i="66"/>
  <c r="CU533" i="66" s="1"/>
  <c r="BZ533" i="66"/>
  <c r="CV533" i="66" s="1"/>
  <c r="CF533" i="66"/>
  <c r="CG533" i="66"/>
  <c r="CI533" i="66"/>
  <c r="CR533" i="66"/>
  <c r="CS533" i="66"/>
  <c r="CY533" i="66"/>
  <c r="DE533" i="66"/>
  <c r="DU533" i="66"/>
  <c r="DV533" i="66"/>
  <c r="DX533" i="66"/>
  <c r="EO533" i="66" s="1"/>
  <c r="ES533" i="66"/>
  <c r="ET533" i="66"/>
  <c r="Q534" i="66"/>
  <c r="S534" i="66"/>
  <c r="AQ534" i="66"/>
  <c r="AX534" i="66"/>
  <c r="AZ534" i="66"/>
  <c r="AT534" i="66" s="1"/>
  <c r="AY534" i="66" s="1"/>
  <c r="BA534" i="66" s="1"/>
  <c r="BX534" i="66"/>
  <c r="CU534" i="66" s="1"/>
  <c r="BZ534" i="66"/>
  <c r="CF534" i="66"/>
  <c r="CG534" i="66"/>
  <c r="CI534" i="66"/>
  <c r="CR534" i="66"/>
  <c r="CS534" i="66"/>
  <c r="CV534" i="66"/>
  <c r="CY534" i="66"/>
  <c r="DE534" i="66"/>
  <c r="DU534" i="66"/>
  <c r="DV534" i="66"/>
  <c r="DX534" i="66"/>
  <c r="EO534" i="66" s="1"/>
  <c r="ES534" i="66"/>
  <c r="ET534" i="66"/>
  <c r="Q535" i="66"/>
  <c r="R535" i="66" s="1"/>
  <c r="S535" i="66"/>
  <c r="AQ535" i="66"/>
  <c r="AX535" i="66"/>
  <c r="AZ535" i="66"/>
  <c r="BX535" i="66"/>
  <c r="CU535" i="66" s="1"/>
  <c r="BZ535" i="66"/>
  <c r="CF535" i="66"/>
  <c r="CG535" i="66"/>
  <c r="CI535" i="66"/>
  <c r="CR535" i="66"/>
  <c r="CS535" i="66"/>
  <c r="CV535" i="66"/>
  <c r="CY535" i="66"/>
  <c r="DE535" i="66"/>
  <c r="DU535" i="66"/>
  <c r="DV535" i="66"/>
  <c r="DX535" i="66"/>
  <c r="EO535" i="66" s="1"/>
  <c r="ES535" i="66"/>
  <c r="ET535" i="66"/>
  <c r="Q536" i="66"/>
  <c r="R536" i="66" s="1"/>
  <c r="S536" i="66"/>
  <c r="AQ536" i="66"/>
  <c r="AX536" i="66"/>
  <c r="AZ536" i="66"/>
  <c r="BG536" i="66" s="1"/>
  <c r="BC536" i="66" s="1"/>
  <c r="BB536" i="66" s="1"/>
  <c r="BX536" i="66"/>
  <c r="CU536" i="66" s="1"/>
  <c r="BZ536" i="66"/>
  <c r="CF536" i="66"/>
  <c r="CG536" i="66"/>
  <c r="CI536" i="66"/>
  <c r="CR536" i="66"/>
  <c r="CS536" i="66"/>
  <c r="CV536" i="66"/>
  <c r="CY536" i="66"/>
  <c r="DE536" i="66"/>
  <c r="DU536" i="66"/>
  <c r="DX536" i="66"/>
  <c r="EO536" i="66" s="1"/>
  <c r="ES536" i="66"/>
  <c r="ET536" i="66"/>
  <c r="Q537" i="66"/>
  <c r="R537" i="66" s="1"/>
  <c r="S537" i="66"/>
  <c r="AQ537" i="66"/>
  <c r="AX537" i="66"/>
  <c r="AZ537" i="66"/>
  <c r="BW537" i="66" s="1"/>
  <c r="BX537" i="66"/>
  <c r="CU537" i="66" s="1"/>
  <c r="BZ537" i="66"/>
  <c r="CF537" i="66"/>
  <c r="CG537" i="66"/>
  <c r="CI537" i="66"/>
  <c r="CR537" i="66"/>
  <c r="CS537" i="66"/>
  <c r="CV537" i="66"/>
  <c r="CY537" i="66"/>
  <c r="DE537" i="66"/>
  <c r="DU537" i="66"/>
  <c r="DV537" i="66"/>
  <c r="DX537" i="66"/>
  <c r="EO537" i="66" s="1"/>
  <c r="ES537" i="66"/>
  <c r="ET537" i="66"/>
  <c r="Q538" i="66"/>
  <c r="R538" i="66" s="1"/>
  <c r="S538" i="66"/>
  <c r="AQ538" i="66"/>
  <c r="AX538" i="66"/>
  <c r="AZ538" i="66"/>
  <c r="BX538" i="66"/>
  <c r="CU538" i="66" s="1"/>
  <c r="BZ538" i="66"/>
  <c r="CF538" i="66"/>
  <c r="CG538" i="66"/>
  <c r="CI538" i="66"/>
  <c r="CR538" i="66"/>
  <c r="CS538" i="66"/>
  <c r="CV538" i="66"/>
  <c r="CY538" i="66"/>
  <c r="DE538" i="66"/>
  <c r="DU538" i="66"/>
  <c r="DX538" i="66"/>
  <c r="EO538" i="66" s="1"/>
  <c r="ES538" i="66"/>
  <c r="ET538" i="66"/>
  <c r="Q539" i="66"/>
  <c r="S539" i="66"/>
  <c r="AQ539" i="66"/>
  <c r="AX539" i="66"/>
  <c r="AZ539" i="66"/>
  <c r="BX539" i="66"/>
  <c r="CU539" i="66" s="1"/>
  <c r="BZ539" i="66"/>
  <c r="CV539" i="66" s="1"/>
  <c r="CF539" i="66"/>
  <c r="CG539" i="66"/>
  <c r="CI539" i="66"/>
  <c r="CR539" i="66"/>
  <c r="CS539" i="66"/>
  <c r="CY539" i="66"/>
  <c r="DE539" i="66"/>
  <c r="DU539" i="66"/>
  <c r="DV539" i="66"/>
  <c r="DX539" i="66"/>
  <c r="EO539" i="66" s="1"/>
  <c r="ES539" i="66"/>
  <c r="ET539" i="66"/>
  <c r="Q540" i="66"/>
  <c r="R540" i="66" s="1"/>
  <c r="S540" i="66"/>
  <c r="AQ540" i="66"/>
  <c r="AX540" i="66"/>
  <c r="AZ540" i="66"/>
  <c r="BX540" i="66"/>
  <c r="CU540" i="66" s="1"/>
  <c r="BZ540" i="66"/>
  <c r="CF540" i="66"/>
  <c r="CG540" i="66"/>
  <c r="CI540" i="66"/>
  <c r="CR540" i="66"/>
  <c r="CS540" i="66"/>
  <c r="CV540" i="66"/>
  <c r="CY540" i="66"/>
  <c r="DE540" i="66"/>
  <c r="DU540" i="66"/>
  <c r="DX540" i="66"/>
  <c r="ES540" i="66"/>
  <c r="ET540" i="66"/>
  <c r="Q541" i="66"/>
  <c r="R541" i="66" s="1"/>
  <c r="S541" i="66"/>
  <c r="AQ541" i="66"/>
  <c r="AX541" i="66"/>
  <c r="BX541" i="66"/>
  <c r="CU541" i="66" s="1"/>
  <c r="BZ541" i="66"/>
  <c r="CV541" i="66" s="1"/>
  <c r="CF541" i="66"/>
  <c r="CG541" i="66"/>
  <c r="CI541" i="66"/>
  <c r="CR541" i="66"/>
  <c r="CS541" i="66"/>
  <c r="CY541" i="66"/>
  <c r="DE541" i="66"/>
  <c r="DU541" i="66"/>
  <c r="DV541" i="66"/>
  <c r="DX541" i="66"/>
  <c r="EO541" i="66" s="1"/>
  <c r="ES541" i="66"/>
  <c r="ET541" i="66"/>
  <c r="Q542" i="66"/>
  <c r="R542" i="66" s="1"/>
  <c r="S542" i="66"/>
  <c r="AQ542" i="66"/>
  <c r="AX542" i="66"/>
  <c r="AZ542" i="66"/>
  <c r="AV542" i="66" s="1"/>
  <c r="BX542" i="66"/>
  <c r="CU542" i="66" s="1"/>
  <c r="BZ542" i="66"/>
  <c r="CF542" i="66"/>
  <c r="CG542" i="66"/>
  <c r="CI542" i="66"/>
  <c r="CR542" i="66"/>
  <c r="CS542" i="66"/>
  <c r="CV542" i="66"/>
  <c r="CY542" i="66"/>
  <c r="DE542" i="66"/>
  <c r="DU542" i="66"/>
  <c r="DV542" i="66"/>
  <c r="DX542" i="66"/>
  <c r="EO542" i="66" s="1"/>
  <c r="ES542" i="66"/>
  <c r="ET542" i="66"/>
  <c r="Q543" i="66"/>
  <c r="R543" i="66" s="1"/>
  <c r="S543" i="66"/>
  <c r="AQ543" i="66"/>
  <c r="AX543" i="66"/>
  <c r="AZ543" i="66" s="1"/>
  <c r="BX543" i="66"/>
  <c r="CU543" i="66" s="1"/>
  <c r="BZ543" i="66"/>
  <c r="CF543" i="66"/>
  <c r="CG543" i="66"/>
  <c r="CI543" i="66"/>
  <c r="CR543" i="66"/>
  <c r="CS543" i="66"/>
  <c r="CV543" i="66"/>
  <c r="CY543" i="66"/>
  <c r="DE543" i="66"/>
  <c r="DU543" i="66"/>
  <c r="DV543" i="66"/>
  <c r="DX543" i="66"/>
  <c r="EO543" i="66" s="1"/>
  <c r="ES543" i="66"/>
  <c r="ET543" i="66"/>
  <c r="Q544" i="66"/>
  <c r="S544" i="66"/>
  <c r="AQ544" i="66"/>
  <c r="AX544" i="66"/>
  <c r="AZ544" i="66"/>
  <c r="BW544" i="66" s="1"/>
  <c r="BX544" i="66"/>
  <c r="CU544" i="66" s="1"/>
  <c r="BZ544" i="66"/>
  <c r="CF544" i="66"/>
  <c r="CG544" i="66"/>
  <c r="CI544" i="66"/>
  <c r="CR544" i="66"/>
  <c r="CS544" i="66"/>
  <c r="CV544" i="66"/>
  <c r="CY544" i="66"/>
  <c r="DE544" i="66"/>
  <c r="DU544" i="66"/>
  <c r="DV544" i="66"/>
  <c r="DX544" i="66"/>
  <c r="EO544" i="66" s="1"/>
  <c r="ES544" i="66"/>
  <c r="ET544" i="66"/>
  <c r="Q545" i="66"/>
  <c r="S545" i="66"/>
  <c r="AQ545" i="66"/>
  <c r="AX545" i="66"/>
  <c r="AZ545" i="66"/>
  <c r="BG545" i="66" s="1"/>
  <c r="BC545" i="66" s="1"/>
  <c r="BB545" i="66" s="1"/>
  <c r="BX545" i="66"/>
  <c r="CU545" i="66" s="1"/>
  <c r="BZ545" i="66"/>
  <c r="CF545" i="66"/>
  <c r="CG545" i="66"/>
  <c r="CI545" i="66"/>
  <c r="CR545" i="66"/>
  <c r="CS545" i="66"/>
  <c r="CV545" i="66"/>
  <c r="CY545" i="66"/>
  <c r="DE545" i="66"/>
  <c r="DU545" i="66"/>
  <c r="DV545" i="66"/>
  <c r="DX545" i="66"/>
  <c r="EO545" i="66" s="1"/>
  <c r="ES545" i="66"/>
  <c r="ET545" i="66"/>
  <c r="Q546" i="66"/>
  <c r="S546" i="66"/>
  <c r="AQ546" i="66"/>
  <c r="AX546" i="66"/>
  <c r="AZ546" i="66"/>
  <c r="BQ546" i="66" s="1"/>
  <c r="BX546" i="66"/>
  <c r="CU546" i="66" s="1"/>
  <c r="BZ546" i="66"/>
  <c r="CF546" i="66"/>
  <c r="CG546" i="66"/>
  <c r="CI546" i="66"/>
  <c r="CR546" i="66"/>
  <c r="CS546" i="66"/>
  <c r="CV546" i="66"/>
  <c r="CY546" i="66"/>
  <c r="DE546" i="66"/>
  <c r="DU546" i="66"/>
  <c r="DV546" i="66"/>
  <c r="DX546" i="66"/>
  <c r="ES546" i="66"/>
  <c r="ET546" i="66"/>
  <c r="Q547" i="66"/>
  <c r="S547" i="66"/>
  <c r="AQ547" i="66"/>
  <c r="AX547" i="66"/>
  <c r="AZ547" i="66"/>
  <c r="BG547" i="66" s="1"/>
  <c r="BC547" i="66" s="1"/>
  <c r="BB547" i="66" s="1"/>
  <c r="BX547" i="66"/>
  <c r="CU547" i="66" s="1"/>
  <c r="BZ547" i="66"/>
  <c r="CV547" i="66" s="1"/>
  <c r="CF547" i="66"/>
  <c r="CG547" i="66"/>
  <c r="CI547" i="66"/>
  <c r="CR547" i="66"/>
  <c r="CS547" i="66"/>
  <c r="CY547" i="66"/>
  <c r="DE547" i="66"/>
  <c r="DU547" i="66"/>
  <c r="DV547" i="66"/>
  <c r="DX547" i="66"/>
  <c r="EO547" i="66" s="1"/>
  <c r="ES547" i="66"/>
  <c r="ET547" i="66"/>
  <c r="Q548" i="66"/>
  <c r="R548" i="66" s="1"/>
  <c r="S548" i="66"/>
  <c r="AQ548" i="66"/>
  <c r="AX548" i="66"/>
  <c r="AZ548" i="66"/>
  <c r="AU548" i="66" s="1"/>
  <c r="BX548" i="66"/>
  <c r="CU548" i="66" s="1"/>
  <c r="BZ548" i="66"/>
  <c r="CF548" i="66"/>
  <c r="CG548" i="66"/>
  <c r="CI548" i="66"/>
  <c r="CR548" i="66"/>
  <c r="CS548" i="66"/>
  <c r="CV548" i="66"/>
  <c r="CY548" i="66"/>
  <c r="DE548" i="66"/>
  <c r="DU548" i="66"/>
  <c r="DX548" i="66"/>
  <c r="ES548" i="66"/>
  <c r="ET548" i="66"/>
  <c r="Q549" i="66"/>
  <c r="R549" i="66" s="1"/>
  <c r="S549" i="66"/>
  <c r="AQ549" i="66"/>
  <c r="AX549" i="66"/>
  <c r="BX549" i="66"/>
  <c r="CU549" i="66" s="1"/>
  <c r="BZ549" i="66"/>
  <c r="CV549" i="66" s="1"/>
  <c r="CF549" i="66"/>
  <c r="CG549" i="66"/>
  <c r="CI549" i="66"/>
  <c r="CR549" i="66"/>
  <c r="CS549" i="66"/>
  <c r="CY549" i="66"/>
  <c r="DE549" i="66"/>
  <c r="DU549" i="66"/>
  <c r="DV549" i="66"/>
  <c r="DX549" i="66"/>
  <c r="EO549" i="66" s="1"/>
  <c r="ES549" i="66"/>
  <c r="ET549" i="66"/>
  <c r="Q550" i="66"/>
  <c r="R550" i="66" s="1"/>
  <c r="S550" i="66"/>
  <c r="AQ550" i="66"/>
  <c r="AX550" i="66"/>
  <c r="AZ550" i="66"/>
  <c r="BQ550" i="66" s="1"/>
  <c r="BX550" i="66"/>
  <c r="CU550" i="66" s="1"/>
  <c r="BZ550" i="66"/>
  <c r="CF550" i="66"/>
  <c r="CG550" i="66"/>
  <c r="CI550" i="66"/>
  <c r="CR550" i="66"/>
  <c r="CS550" i="66"/>
  <c r="CV550" i="66"/>
  <c r="CY550" i="66"/>
  <c r="DE550" i="66"/>
  <c r="DU550" i="66"/>
  <c r="DV550" i="66"/>
  <c r="DX550" i="66"/>
  <c r="EO550" i="66" s="1"/>
  <c r="ES550" i="66"/>
  <c r="ET550" i="66"/>
  <c r="Q551" i="66"/>
  <c r="R551" i="66" s="1"/>
  <c r="S551" i="66"/>
  <c r="AQ551" i="66"/>
  <c r="AX551" i="66"/>
  <c r="AZ551" i="66"/>
  <c r="BX551" i="66"/>
  <c r="CU551" i="66" s="1"/>
  <c r="BZ551" i="66"/>
  <c r="CF551" i="66"/>
  <c r="CG551" i="66"/>
  <c r="CI551" i="66"/>
  <c r="CR551" i="66"/>
  <c r="CS551" i="66"/>
  <c r="CV551" i="66"/>
  <c r="CY551" i="66"/>
  <c r="DE551" i="66"/>
  <c r="DU551" i="66"/>
  <c r="DV551" i="66"/>
  <c r="DX551" i="66"/>
  <c r="EO551" i="66" s="1"/>
  <c r="ES551" i="66"/>
  <c r="ET551" i="66"/>
  <c r="Q552" i="66"/>
  <c r="R552" i="66" s="1"/>
  <c r="S552" i="66"/>
  <c r="AQ552" i="66"/>
  <c r="AX552" i="66"/>
  <c r="AZ552" i="66"/>
  <c r="AT552" i="66" s="1"/>
  <c r="BX552" i="66"/>
  <c r="CU552" i="66" s="1"/>
  <c r="BZ552" i="66"/>
  <c r="CF552" i="66"/>
  <c r="CG552" i="66"/>
  <c r="CI552" i="66"/>
  <c r="CR552" i="66"/>
  <c r="CS552" i="66"/>
  <c r="CV552" i="66"/>
  <c r="CY552" i="66"/>
  <c r="DE552" i="66"/>
  <c r="DU552" i="66"/>
  <c r="DX552" i="66"/>
  <c r="EO552" i="66" s="1"/>
  <c r="ES552" i="66"/>
  <c r="ET552" i="66"/>
  <c r="Q553" i="66"/>
  <c r="R553" i="66" s="1"/>
  <c r="S553" i="66"/>
  <c r="AQ553" i="66"/>
  <c r="AX553" i="66"/>
  <c r="AZ553" i="66"/>
  <c r="BW553" i="66" s="1"/>
  <c r="BX553" i="66"/>
  <c r="CU553" i="66" s="1"/>
  <c r="BZ553" i="66"/>
  <c r="CF553" i="66"/>
  <c r="CG553" i="66"/>
  <c r="CI553" i="66"/>
  <c r="CR553" i="66"/>
  <c r="CS553" i="66"/>
  <c r="CV553" i="66"/>
  <c r="CY553" i="66"/>
  <c r="DE553" i="66"/>
  <c r="DU553" i="66"/>
  <c r="DV553" i="66"/>
  <c r="DX553" i="66"/>
  <c r="EO553" i="66" s="1"/>
  <c r="ES553" i="66"/>
  <c r="ET553" i="66"/>
  <c r="Q554" i="66"/>
  <c r="S554" i="66"/>
  <c r="AQ554" i="66"/>
  <c r="AX554" i="66"/>
  <c r="AZ554" i="66"/>
  <c r="BX554" i="66"/>
  <c r="CU554" i="66" s="1"/>
  <c r="BZ554" i="66"/>
  <c r="CF554" i="66"/>
  <c r="CG554" i="66"/>
  <c r="CI554" i="66"/>
  <c r="CR554" i="66"/>
  <c r="CS554" i="66"/>
  <c r="CV554" i="66"/>
  <c r="CY554" i="66"/>
  <c r="DE554" i="66"/>
  <c r="DU554" i="66"/>
  <c r="DV554" i="66"/>
  <c r="DX554" i="66"/>
  <c r="ES554" i="66"/>
  <c r="ET554" i="66"/>
  <c r="Q555" i="66"/>
  <c r="S555" i="66"/>
  <c r="AQ555" i="66"/>
  <c r="AX555" i="66"/>
  <c r="AZ555" i="66"/>
  <c r="BX555" i="66"/>
  <c r="CU555" i="66" s="1"/>
  <c r="BZ555" i="66"/>
  <c r="CV555" i="66" s="1"/>
  <c r="CF555" i="66"/>
  <c r="CG555" i="66"/>
  <c r="CI555" i="66"/>
  <c r="CR555" i="66"/>
  <c r="CS555" i="66"/>
  <c r="CY555" i="66"/>
  <c r="DE555" i="66"/>
  <c r="DU555" i="66"/>
  <c r="DV555" i="66"/>
  <c r="DX555" i="66"/>
  <c r="EO555" i="66" s="1"/>
  <c r="ES555" i="66"/>
  <c r="ET555" i="66"/>
  <c r="Q556" i="66"/>
  <c r="R556" i="66" s="1"/>
  <c r="S556" i="66"/>
  <c r="AQ556" i="66"/>
  <c r="AX556" i="66"/>
  <c r="AZ556" i="66"/>
  <c r="AU556" i="66" s="1"/>
  <c r="BX556" i="66"/>
  <c r="CU556" i="66" s="1"/>
  <c r="BZ556" i="66"/>
  <c r="CF556" i="66"/>
  <c r="CG556" i="66"/>
  <c r="CI556" i="66"/>
  <c r="CR556" i="66"/>
  <c r="CS556" i="66"/>
  <c r="CV556" i="66"/>
  <c r="CY556" i="66"/>
  <c r="DE556" i="66"/>
  <c r="DU556" i="66"/>
  <c r="DX556" i="66"/>
  <c r="ES556" i="66"/>
  <c r="ET556" i="66"/>
  <c r="Q557" i="66"/>
  <c r="R557" i="66" s="1"/>
  <c r="S557" i="66"/>
  <c r="AQ557" i="66"/>
  <c r="AX557" i="66"/>
  <c r="BX557" i="66"/>
  <c r="CU557" i="66" s="1"/>
  <c r="BZ557" i="66"/>
  <c r="CV557" i="66" s="1"/>
  <c r="CF557" i="66"/>
  <c r="CG557" i="66"/>
  <c r="CI557" i="66"/>
  <c r="CR557" i="66"/>
  <c r="CS557" i="66"/>
  <c r="CY557" i="66"/>
  <c r="DE557" i="66"/>
  <c r="DU557" i="66"/>
  <c r="DV557" i="66"/>
  <c r="DX557" i="66"/>
  <c r="EO557" i="66" s="1"/>
  <c r="ES557" i="66"/>
  <c r="ET557" i="66"/>
  <c r="Q558" i="66"/>
  <c r="R558" i="66" s="1"/>
  <c r="S558" i="66"/>
  <c r="AQ558" i="66"/>
  <c r="AX558" i="66"/>
  <c r="AZ558" i="66"/>
  <c r="BG558" i="66" s="1"/>
  <c r="BC558" i="66" s="1"/>
  <c r="BB558" i="66" s="1"/>
  <c r="AR558" i="66" s="1"/>
  <c r="BX558" i="66"/>
  <c r="CU558" i="66" s="1"/>
  <c r="BZ558" i="66"/>
  <c r="CF558" i="66"/>
  <c r="CG558" i="66"/>
  <c r="CI558" i="66"/>
  <c r="CR558" i="66"/>
  <c r="CS558" i="66"/>
  <c r="CV558" i="66"/>
  <c r="CY558" i="66"/>
  <c r="DE558" i="66"/>
  <c r="DU558" i="66"/>
  <c r="DV558" i="66"/>
  <c r="DX558" i="66"/>
  <c r="EO558" i="66" s="1"/>
  <c r="ES558" i="66"/>
  <c r="ET558" i="66"/>
  <c r="Q559" i="66"/>
  <c r="S559" i="66"/>
  <c r="AQ559" i="66"/>
  <c r="AX559" i="66"/>
  <c r="AZ559" i="66" s="1"/>
  <c r="AU559" i="66" s="1"/>
  <c r="BX559" i="66"/>
  <c r="CU559" i="66" s="1"/>
  <c r="BZ559" i="66"/>
  <c r="CF559" i="66"/>
  <c r="CG559" i="66"/>
  <c r="CI559" i="66"/>
  <c r="CR559" i="66"/>
  <c r="CS559" i="66"/>
  <c r="CV559" i="66"/>
  <c r="CY559" i="66"/>
  <c r="DE559" i="66"/>
  <c r="DU559" i="66"/>
  <c r="DV559" i="66"/>
  <c r="DX559" i="66"/>
  <c r="EO559" i="66" s="1"/>
  <c r="ES559" i="66"/>
  <c r="ET559" i="66"/>
  <c r="Q560" i="66"/>
  <c r="R560" i="66" s="1"/>
  <c r="S560" i="66"/>
  <c r="AQ560" i="66"/>
  <c r="AX560" i="66"/>
  <c r="AZ560" i="66"/>
  <c r="BP560" i="66" s="1"/>
  <c r="BX560" i="66"/>
  <c r="CU560" i="66" s="1"/>
  <c r="BZ560" i="66"/>
  <c r="CF560" i="66"/>
  <c r="CG560" i="66"/>
  <c r="CI560" i="66"/>
  <c r="CR560" i="66"/>
  <c r="CS560" i="66"/>
  <c r="CV560" i="66"/>
  <c r="CY560" i="66"/>
  <c r="DE560" i="66"/>
  <c r="DU560" i="66"/>
  <c r="DX560" i="66"/>
  <c r="EO560" i="66" s="1"/>
  <c r="ES560" i="66"/>
  <c r="ET560" i="66"/>
  <c r="Q561" i="66"/>
  <c r="R561" i="66" s="1"/>
  <c r="S561" i="66"/>
  <c r="AQ561" i="66"/>
  <c r="AX561" i="66"/>
  <c r="AZ561" i="66"/>
  <c r="BW561" i="66" s="1"/>
  <c r="BX561" i="66"/>
  <c r="CU561" i="66" s="1"/>
  <c r="BZ561" i="66"/>
  <c r="CF561" i="66"/>
  <c r="CG561" i="66"/>
  <c r="CI561" i="66"/>
  <c r="CR561" i="66"/>
  <c r="CS561" i="66"/>
  <c r="CV561" i="66"/>
  <c r="CY561" i="66"/>
  <c r="DE561" i="66"/>
  <c r="DU561" i="66"/>
  <c r="DV561" i="66"/>
  <c r="DX561" i="66"/>
  <c r="EO561" i="66" s="1"/>
  <c r="ES561" i="66"/>
  <c r="ET561" i="66"/>
  <c r="Q562" i="66"/>
  <c r="S562" i="66"/>
  <c r="AQ562" i="66"/>
  <c r="AX562" i="66"/>
  <c r="AZ562" i="66"/>
  <c r="AT562" i="66" s="1"/>
  <c r="BX562" i="66"/>
  <c r="CU562" i="66" s="1"/>
  <c r="BZ562" i="66"/>
  <c r="CF562" i="66"/>
  <c r="CG562" i="66"/>
  <c r="CI562" i="66"/>
  <c r="CR562" i="66"/>
  <c r="CS562" i="66"/>
  <c r="CV562" i="66"/>
  <c r="CY562" i="66"/>
  <c r="DE562" i="66"/>
  <c r="DU562" i="66"/>
  <c r="DV562" i="66"/>
  <c r="DX562" i="66"/>
  <c r="EO562" i="66" s="1"/>
  <c r="ES562" i="66"/>
  <c r="ET562" i="66"/>
  <c r="Q563" i="66"/>
  <c r="S563" i="66"/>
  <c r="AQ563" i="66"/>
  <c r="AX563" i="66"/>
  <c r="AZ563" i="66"/>
  <c r="BG563" i="66" s="1"/>
  <c r="BC563" i="66" s="1"/>
  <c r="BB563" i="66" s="1"/>
  <c r="BX563" i="66"/>
  <c r="CU563" i="66" s="1"/>
  <c r="BZ563" i="66"/>
  <c r="CV563" i="66" s="1"/>
  <c r="CF563" i="66"/>
  <c r="CG563" i="66"/>
  <c r="CI563" i="66"/>
  <c r="CR563" i="66"/>
  <c r="CS563" i="66"/>
  <c r="CY563" i="66"/>
  <c r="DE563" i="66"/>
  <c r="DU563" i="66"/>
  <c r="DV563" i="66"/>
  <c r="DX563" i="66"/>
  <c r="EO563" i="66" s="1"/>
  <c r="ES563" i="66"/>
  <c r="ET563" i="66"/>
  <c r="Q564" i="66"/>
  <c r="R564" i="66" s="1"/>
  <c r="S564" i="66"/>
  <c r="AQ564" i="66"/>
  <c r="AX564" i="66"/>
  <c r="AZ564" i="66"/>
  <c r="BP564" i="66" s="1"/>
  <c r="BX564" i="66"/>
  <c r="CU564" i="66" s="1"/>
  <c r="BZ564" i="66"/>
  <c r="CF564" i="66"/>
  <c r="CG564" i="66"/>
  <c r="CI564" i="66"/>
  <c r="CR564" i="66"/>
  <c r="CS564" i="66"/>
  <c r="CV564" i="66"/>
  <c r="CY564" i="66"/>
  <c r="DE564" i="66"/>
  <c r="DU564" i="66"/>
  <c r="DX564" i="66"/>
  <c r="EO564" i="66" s="1"/>
  <c r="ES564" i="66"/>
  <c r="ET564" i="66"/>
  <c r="Q565" i="66"/>
  <c r="S565" i="66"/>
  <c r="AQ565" i="66"/>
  <c r="AX565" i="66"/>
  <c r="BX565" i="66"/>
  <c r="CU565" i="66" s="1"/>
  <c r="BZ565" i="66"/>
  <c r="CV565" i="66" s="1"/>
  <c r="CF565" i="66"/>
  <c r="CG565" i="66"/>
  <c r="CI565" i="66"/>
  <c r="CR565" i="66"/>
  <c r="CS565" i="66"/>
  <c r="CY565" i="66"/>
  <c r="DE565" i="66"/>
  <c r="DU565" i="66"/>
  <c r="DV565" i="66"/>
  <c r="DX565" i="66"/>
  <c r="EO565" i="66" s="1"/>
  <c r="ES565" i="66"/>
  <c r="ET565" i="66"/>
  <c r="Q566" i="66"/>
  <c r="R566" i="66" s="1"/>
  <c r="S566" i="66"/>
  <c r="AQ566" i="66"/>
  <c r="AX566" i="66"/>
  <c r="AZ566" i="66"/>
  <c r="AT566" i="66" s="1"/>
  <c r="AY566" i="66" s="1"/>
  <c r="BA566" i="66" s="1"/>
  <c r="BX566" i="66"/>
  <c r="CU566" i="66" s="1"/>
  <c r="BZ566" i="66"/>
  <c r="CF566" i="66"/>
  <c r="CG566" i="66"/>
  <c r="CI566" i="66"/>
  <c r="CR566" i="66"/>
  <c r="CS566" i="66"/>
  <c r="CV566" i="66"/>
  <c r="CY566" i="66"/>
  <c r="DE566" i="66"/>
  <c r="DU566" i="66"/>
  <c r="DV566" i="66"/>
  <c r="DX566" i="66"/>
  <c r="EO566" i="66" s="1"/>
  <c r="ES566" i="66"/>
  <c r="ET566" i="66"/>
  <c r="Q567" i="66"/>
  <c r="R567" i="66" s="1"/>
  <c r="S567" i="66"/>
  <c r="AQ567" i="66"/>
  <c r="AX567" i="66"/>
  <c r="BX567" i="66"/>
  <c r="CU567" i="66" s="1"/>
  <c r="BZ567" i="66"/>
  <c r="CV567" i="66" s="1"/>
  <c r="CF567" i="66"/>
  <c r="CG567" i="66"/>
  <c r="CI567" i="66"/>
  <c r="CR567" i="66"/>
  <c r="CS567" i="66"/>
  <c r="CY567" i="66"/>
  <c r="DE567" i="66"/>
  <c r="DU567" i="66"/>
  <c r="DV567" i="66"/>
  <c r="DX567" i="66"/>
  <c r="EO567" i="66" s="1"/>
  <c r="ES567" i="66"/>
  <c r="ET567" i="66"/>
  <c r="Q568" i="66"/>
  <c r="R568" i="66" s="1"/>
  <c r="S568" i="66"/>
  <c r="AQ568" i="66"/>
  <c r="AX568" i="66"/>
  <c r="AZ568" i="66"/>
  <c r="BG568" i="66" s="1"/>
  <c r="BC568" i="66" s="1"/>
  <c r="BB568" i="66" s="1"/>
  <c r="BX568" i="66"/>
  <c r="CU568" i="66" s="1"/>
  <c r="BZ568" i="66"/>
  <c r="CF568" i="66"/>
  <c r="CG568" i="66"/>
  <c r="CI568" i="66"/>
  <c r="CR568" i="66"/>
  <c r="CS568" i="66"/>
  <c r="CV568" i="66"/>
  <c r="CY568" i="66"/>
  <c r="DE568" i="66"/>
  <c r="DU568" i="66"/>
  <c r="DX568" i="66"/>
  <c r="EO568" i="66" s="1"/>
  <c r="ES568" i="66"/>
  <c r="ET568" i="66"/>
  <c r="Q569" i="66"/>
  <c r="S569" i="66"/>
  <c r="AQ569" i="66"/>
  <c r="AX569" i="66"/>
  <c r="AZ569" i="66"/>
  <c r="BW569" i="66" s="1"/>
  <c r="BX569" i="66"/>
  <c r="CU569" i="66" s="1"/>
  <c r="BZ569" i="66"/>
  <c r="CF569" i="66"/>
  <c r="CG569" i="66"/>
  <c r="CI569" i="66"/>
  <c r="CR569" i="66"/>
  <c r="CS569" i="66"/>
  <c r="CV569" i="66"/>
  <c r="CY569" i="66"/>
  <c r="DE569" i="66"/>
  <c r="DU569" i="66"/>
  <c r="DV569" i="66"/>
  <c r="DX569" i="66"/>
  <c r="EO569" i="66" s="1"/>
  <c r="ES569" i="66"/>
  <c r="ET569" i="66"/>
  <c r="Q570" i="66"/>
  <c r="S570" i="66"/>
  <c r="AQ570" i="66"/>
  <c r="AX570" i="66"/>
  <c r="AZ570" i="66"/>
  <c r="BX570" i="66"/>
  <c r="CU570" i="66" s="1"/>
  <c r="BZ570" i="66"/>
  <c r="CF570" i="66"/>
  <c r="CG570" i="66"/>
  <c r="CI570" i="66"/>
  <c r="CR570" i="66"/>
  <c r="CS570" i="66"/>
  <c r="CV570" i="66"/>
  <c r="CY570" i="66"/>
  <c r="DE570" i="66"/>
  <c r="DU570" i="66"/>
  <c r="DX570" i="66"/>
  <c r="EO570" i="66" s="1"/>
  <c r="ES570" i="66"/>
  <c r="ET570" i="66"/>
  <c r="Q571" i="66"/>
  <c r="R571" i="66" s="1"/>
  <c r="S571" i="66"/>
  <c r="AQ571" i="66"/>
  <c r="AX571" i="66"/>
  <c r="AZ571" i="66"/>
  <c r="BX571" i="66"/>
  <c r="CU571" i="66" s="1"/>
  <c r="BZ571" i="66"/>
  <c r="CV571" i="66" s="1"/>
  <c r="CF571" i="66"/>
  <c r="CG571" i="66"/>
  <c r="CI571" i="66"/>
  <c r="CR571" i="66"/>
  <c r="CS571" i="66"/>
  <c r="CY571" i="66"/>
  <c r="DE571" i="66"/>
  <c r="DU571" i="66"/>
  <c r="DV571" i="66"/>
  <c r="DX571" i="66"/>
  <c r="EO571" i="66" s="1"/>
  <c r="ES571" i="66"/>
  <c r="ET571" i="66"/>
  <c r="Q572" i="66"/>
  <c r="R572" i="66" s="1"/>
  <c r="S572" i="66"/>
  <c r="AQ572" i="66"/>
  <c r="AX572" i="66"/>
  <c r="AZ572" i="66"/>
  <c r="BQ572" i="66" s="1"/>
  <c r="BX572" i="66"/>
  <c r="CU572" i="66" s="1"/>
  <c r="BZ572" i="66"/>
  <c r="CF572" i="66"/>
  <c r="CG572" i="66"/>
  <c r="CI572" i="66"/>
  <c r="CR572" i="66"/>
  <c r="CS572" i="66"/>
  <c r="CV572" i="66"/>
  <c r="CY572" i="66"/>
  <c r="DE572" i="66"/>
  <c r="DU572" i="66"/>
  <c r="DX572" i="66"/>
  <c r="EO572" i="66" s="1"/>
  <c r="ES572" i="66"/>
  <c r="ET572" i="66"/>
  <c r="Q573" i="66"/>
  <c r="R573" i="66" s="1"/>
  <c r="S573" i="66"/>
  <c r="AQ573" i="66"/>
  <c r="AX573" i="66"/>
  <c r="BX573" i="66"/>
  <c r="CU573" i="66" s="1"/>
  <c r="BZ573" i="66"/>
  <c r="CV573" i="66" s="1"/>
  <c r="CF573" i="66"/>
  <c r="CG573" i="66"/>
  <c r="CI573" i="66"/>
  <c r="CR573" i="66"/>
  <c r="CS573" i="66"/>
  <c r="CY573" i="66"/>
  <c r="DE573" i="66"/>
  <c r="DU573" i="66"/>
  <c r="DV573" i="66"/>
  <c r="DX573" i="66"/>
  <c r="EO573" i="66" s="1"/>
  <c r="ES573" i="66"/>
  <c r="ET573" i="66"/>
  <c r="Q574" i="66"/>
  <c r="R574" i="66" s="1"/>
  <c r="S574" i="66"/>
  <c r="AQ574" i="66"/>
  <c r="AX574" i="66"/>
  <c r="AZ574" i="66"/>
  <c r="AT574" i="66" s="1"/>
  <c r="BX574" i="66"/>
  <c r="CU574" i="66" s="1"/>
  <c r="BZ574" i="66"/>
  <c r="CF574" i="66"/>
  <c r="CG574" i="66"/>
  <c r="CI574" i="66"/>
  <c r="CR574" i="66"/>
  <c r="CS574" i="66"/>
  <c r="CV574" i="66"/>
  <c r="CY574" i="66"/>
  <c r="DE574" i="66"/>
  <c r="DU574" i="66"/>
  <c r="DV574" i="66"/>
  <c r="DX574" i="66"/>
  <c r="ES574" i="66"/>
  <c r="ET574" i="66"/>
  <c r="Q575" i="66"/>
  <c r="R575" i="66" s="1"/>
  <c r="S575" i="66"/>
  <c r="AQ575" i="66"/>
  <c r="AX575" i="66"/>
  <c r="AZ575" i="66" s="1"/>
  <c r="BX575" i="66"/>
  <c r="CU575" i="66" s="1"/>
  <c r="BZ575" i="66"/>
  <c r="CF575" i="66"/>
  <c r="CG575" i="66"/>
  <c r="CI575" i="66"/>
  <c r="CR575" i="66"/>
  <c r="CS575" i="66"/>
  <c r="CV575" i="66"/>
  <c r="CY575" i="66"/>
  <c r="DE575" i="66"/>
  <c r="DU575" i="66"/>
  <c r="DV575" i="66"/>
  <c r="DX575" i="66"/>
  <c r="EO575" i="66" s="1"/>
  <c r="ES575" i="66"/>
  <c r="ET575" i="66"/>
  <c r="Q576" i="66"/>
  <c r="R576" i="66" s="1"/>
  <c r="S576" i="66"/>
  <c r="AQ576" i="66"/>
  <c r="AX576" i="66"/>
  <c r="AZ576" i="66"/>
  <c r="BX576" i="66"/>
  <c r="CU576" i="66" s="1"/>
  <c r="BZ576" i="66"/>
  <c r="CF576" i="66"/>
  <c r="CG576" i="66"/>
  <c r="CI576" i="66"/>
  <c r="CR576" i="66"/>
  <c r="CS576" i="66"/>
  <c r="CV576" i="66"/>
  <c r="CY576" i="66"/>
  <c r="DE576" i="66"/>
  <c r="DU576" i="66"/>
  <c r="DV576" i="66"/>
  <c r="DX576" i="66"/>
  <c r="EO576" i="66" s="1"/>
  <c r="ES576" i="66"/>
  <c r="ET576" i="66"/>
  <c r="Q577" i="66"/>
  <c r="S577" i="66"/>
  <c r="AQ577" i="66"/>
  <c r="AX577" i="66"/>
  <c r="BX577" i="66"/>
  <c r="CU577" i="66" s="1"/>
  <c r="BZ577" i="66"/>
  <c r="CV577" i="66" s="1"/>
  <c r="CF577" i="66"/>
  <c r="CG577" i="66"/>
  <c r="CI577" i="66"/>
  <c r="CR577" i="66"/>
  <c r="CS577" i="66"/>
  <c r="CY577" i="66"/>
  <c r="DE577" i="66"/>
  <c r="DU577" i="66"/>
  <c r="DV577" i="66"/>
  <c r="DX577" i="66"/>
  <c r="EO577" i="66" s="1"/>
  <c r="ES577" i="66"/>
  <c r="ET577" i="66"/>
  <c r="Q578" i="66"/>
  <c r="R578" i="66" s="1"/>
  <c r="S578" i="66"/>
  <c r="AQ578" i="66"/>
  <c r="AX578" i="66"/>
  <c r="AZ578" i="66"/>
  <c r="AV578" i="66" s="1"/>
  <c r="BX578" i="66"/>
  <c r="CU578" i="66" s="1"/>
  <c r="BZ578" i="66"/>
  <c r="CF578" i="66"/>
  <c r="CG578" i="66"/>
  <c r="CI578" i="66"/>
  <c r="CR578" i="66"/>
  <c r="CS578" i="66"/>
  <c r="CV578" i="66"/>
  <c r="CY578" i="66"/>
  <c r="DE578" i="66"/>
  <c r="DU578" i="66"/>
  <c r="DV578" i="66"/>
  <c r="DX578" i="66"/>
  <c r="EO578" i="66" s="1"/>
  <c r="ES578" i="66"/>
  <c r="ET578" i="66"/>
  <c r="Q579" i="66"/>
  <c r="R579" i="66" s="1"/>
  <c r="S579" i="66"/>
  <c r="AQ579" i="66"/>
  <c r="AX579" i="66"/>
  <c r="AZ579" i="66" s="1"/>
  <c r="BG579" i="66" s="1"/>
  <c r="BC579" i="66" s="1"/>
  <c r="BB579" i="66" s="1"/>
  <c r="BX579" i="66"/>
  <c r="CU579" i="66" s="1"/>
  <c r="BZ579" i="66"/>
  <c r="CF579" i="66"/>
  <c r="CG579" i="66"/>
  <c r="CI579" i="66"/>
  <c r="CR579" i="66"/>
  <c r="CS579" i="66"/>
  <c r="CV579" i="66"/>
  <c r="CY579" i="66"/>
  <c r="DE579" i="66"/>
  <c r="DU579" i="66"/>
  <c r="DV579" i="66"/>
  <c r="DX579" i="66"/>
  <c r="EO579" i="66" s="1"/>
  <c r="ES579" i="66"/>
  <c r="ET579" i="66"/>
  <c r="Q580" i="66"/>
  <c r="R580" i="66" s="1"/>
  <c r="S580" i="66"/>
  <c r="AQ580" i="66"/>
  <c r="AX580" i="66"/>
  <c r="AZ580" i="66"/>
  <c r="BX580" i="66"/>
  <c r="CU580" i="66" s="1"/>
  <c r="BZ580" i="66"/>
  <c r="CF580" i="66"/>
  <c r="CG580" i="66"/>
  <c r="CI580" i="66"/>
  <c r="CR580" i="66"/>
  <c r="CS580" i="66"/>
  <c r="CV580" i="66"/>
  <c r="CY580" i="66"/>
  <c r="DE580" i="66"/>
  <c r="DU580" i="66"/>
  <c r="DV580" i="66"/>
  <c r="DX580" i="66"/>
  <c r="EO580" i="66" s="1"/>
  <c r="ES580" i="66"/>
  <c r="ET580" i="66"/>
  <c r="Q581" i="66"/>
  <c r="R581" i="66" s="1"/>
  <c r="S581" i="66"/>
  <c r="AQ581" i="66"/>
  <c r="AX581" i="66"/>
  <c r="AZ581" i="66" s="1"/>
  <c r="BX581" i="66"/>
  <c r="CU581" i="66" s="1"/>
  <c r="BZ581" i="66"/>
  <c r="CF581" i="66"/>
  <c r="CG581" i="66"/>
  <c r="CI581" i="66"/>
  <c r="CR581" i="66"/>
  <c r="CS581" i="66"/>
  <c r="CV581" i="66"/>
  <c r="CY581" i="66"/>
  <c r="DE581" i="66"/>
  <c r="DU581" i="66"/>
  <c r="DV581" i="66"/>
  <c r="DX581" i="66"/>
  <c r="EO581" i="66" s="1"/>
  <c r="ES581" i="66"/>
  <c r="ET581" i="66"/>
  <c r="Q582" i="66"/>
  <c r="R582" i="66" s="1"/>
  <c r="S582" i="66"/>
  <c r="AQ582" i="66"/>
  <c r="AX582" i="66"/>
  <c r="AZ582" i="66"/>
  <c r="BX582" i="66"/>
  <c r="CU582" i="66" s="1"/>
  <c r="BZ582" i="66"/>
  <c r="CF582" i="66"/>
  <c r="CG582" i="66"/>
  <c r="CI582" i="66"/>
  <c r="CR582" i="66"/>
  <c r="CS582" i="66"/>
  <c r="CV582" i="66"/>
  <c r="CY582" i="66"/>
  <c r="DE582" i="66"/>
  <c r="DU582" i="66"/>
  <c r="DX582" i="66"/>
  <c r="EO582" i="66" s="1"/>
  <c r="ES582" i="66"/>
  <c r="ET582" i="66"/>
  <c r="Q583" i="66"/>
  <c r="R583" i="66" s="1"/>
  <c r="S583" i="66"/>
  <c r="AQ583" i="66"/>
  <c r="AX583" i="66"/>
  <c r="BX583" i="66"/>
  <c r="CU583" i="66" s="1"/>
  <c r="BZ583" i="66"/>
  <c r="CF583" i="66"/>
  <c r="CG583" i="66"/>
  <c r="CI583" i="66"/>
  <c r="CR583" i="66"/>
  <c r="CS583" i="66"/>
  <c r="CV583" i="66"/>
  <c r="CY583" i="66"/>
  <c r="DE583" i="66"/>
  <c r="DU583" i="66"/>
  <c r="DV583" i="66"/>
  <c r="DX583" i="66"/>
  <c r="ES583" i="66"/>
  <c r="ET583" i="66"/>
  <c r="Q584" i="66"/>
  <c r="R584" i="66" s="1"/>
  <c r="S584" i="66"/>
  <c r="AQ584" i="66"/>
  <c r="AX584" i="66"/>
  <c r="AZ584" i="66"/>
  <c r="BP584" i="66" s="1"/>
  <c r="BX584" i="66"/>
  <c r="CU584" i="66" s="1"/>
  <c r="BZ584" i="66"/>
  <c r="CF584" i="66"/>
  <c r="CG584" i="66"/>
  <c r="CI584" i="66"/>
  <c r="CR584" i="66"/>
  <c r="CS584" i="66"/>
  <c r="CV584" i="66"/>
  <c r="CY584" i="66"/>
  <c r="DE584" i="66"/>
  <c r="DU584" i="66"/>
  <c r="DX584" i="66"/>
  <c r="EO584" i="66" s="1"/>
  <c r="ES584" i="66"/>
  <c r="ET584" i="66"/>
  <c r="Q585" i="66"/>
  <c r="R585" i="66" s="1"/>
  <c r="S585" i="66"/>
  <c r="AQ585" i="66"/>
  <c r="AX585" i="66"/>
  <c r="AZ585" i="66" s="1"/>
  <c r="AT585" i="66" s="1"/>
  <c r="AY585" i="66" s="1"/>
  <c r="BA585" i="66" s="1"/>
  <c r="BX585" i="66"/>
  <c r="CU585" i="66" s="1"/>
  <c r="BZ585" i="66"/>
  <c r="CF585" i="66"/>
  <c r="CG585" i="66"/>
  <c r="CI585" i="66"/>
  <c r="CR585" i="66"/>
  <c r="CS585" i="66"/>
  <c r="CV585" i="66"/>
  <c r="CY585" i="66"/>
  <c r="DE585" i="66"/>
  <c r="DU585" i="66"/>
  <c r="DV585" i="66"/>
  <c r="DX585" i="66"/>
  <c r="ES585" i="66"/>
  <c r="ET585" i="66"/>
  <c r="Q586" i="66"/>
  <c r="S586" i="66"/>
  <c r="AQ586" i="66"/>
  <c r="AX586" i="66"/>
  <c r="AZ586" i="66" s="1"/>
  <c r="AU586" i="66" s="1"/>
  <c r="BX586" i="66"/>
  <c r="CU586" i="66" s="1"/>
  <c r="BZ586" i="66"/>
  <c r="CF586" i="66"/>
  <c r="CG586" i="66"/>
  <c r="CI586" i="66"/>
  <c r="CR586" i="66"/>
  <c r="CS586" i="66"/>
  <c r="CV586" i="66"/>
  <c r="CY586" i="66"/>
  <c r="DE586" i="66"/>
  <c r="DU586" i="66"/>
  <c r="DV586" i="66"/>
  <c r="DX586" i="66"/>
  <c r="EO586" i="66" s="1"/>
  <c r="ES586" i="66"/>
  <c r="ET586" i="66"/>
  <c r="Q587" i="66"/>
  <c r="S587" i="66"/>
  <c r="AQ587" i="66"/>
  <c r="AX587" i="66"/>
  <c r="AZ587" i="66" s="1"/>
  <c r="BX587" i="66"/>
  <c r="CU587" i="66" s="1"/>
  <c r="BZ587" i="66"/>
  <c r="CF587" i="66"/>
  <c r="CG587" i="66"/>
  <c r="CI587" i="66"/>
  <c r="CR587" i="66"/>
  <c r="CS587" i="66"/>
  <c r="CV587" i="66"/>
  <c r="CY587" i="66"/>
  <c r="DE587" i="66"/>
  <c r="DU587" i="66"/>
  <c r="DX587" i="66"/>
  <c r="ES587" i="66"/>
  <c r="ET587" i="66"/>
  <c r="Q588" i="66"/>
  <c r="R588" i="66" s="1"/>
  <c r="S588" i="66"/>
  <c r="AQ588" i="66"/>
  <c r="AX588" i="66"/>
  <c r="AZ588" i="66"/>
  <c r="BX588" i="66"/>
  <c r="CU588" i="66" s="1"/>
  <c r="BZ588" i="66"/>
  <c r="CV588" i="66" s="1"/>
  <c r="CF588" i="66"/>
  <c r="CG588" i="66"/>
  <c r="CI588" i="66"/>
  <c r="CR588" i="66"/>
  <c r="CS588" i="66"/>
  <c r="CY588" i="66"/>
  <c r="DE588" i="66"/>
  <c r="DU588" i="66"/>
  <c r="DV588" i="66"/>
  <c r="DX588" i="66"/>
  <c r="EO588" i="66" s="1"/>
  <c r="ES588" i="66"/>
  <c r="ET588" i="66"/>
  <c r="Q589" i="66"/>
  <c r="R589" i="66" s="1"/>
  <c r="S589" i="66"/>
  <c r="AQ589" i="66"/>
  <c r="AX589" i="66"/>
  <c r="AZ589" i="66" s="1"/>
  <c r="BW589" i="66" s="1"/>
  <c r="BX589" i="66"/>
  <c r="CU589" i="66" s="1"/>
  <c r="BZ589" i="66"/>
  <c r="CF589" i="66"/>
  <c r="CG589" i="66"/>
  <c r="CI589" i="66"/>
  <c r="CR589" i="66"/>
  <c r="CS589" i="66"/>
  <c r="CV589" i="66"/>
  <c r="CY589" i="66"/>
  <c r="DE589" i="66"/>
  <c r="DU589" i="66"/>
  <c r="DV589" i="66"/>
  <c r="DX589" i="66"/>
  <c r="EO589" i="66" s="1"/>
  <c r="ES589" i="66"/>
  <c r="ET589" i="66"/>
  <c r="Q590" i="66"/>
  <c r="R590" i="66" s="1"/>
  <c r="S590" i="66"/>
  <c r="AQ590" i="66"/>
  <c r="AX590" i="66"/>
  <c r="AZ590" i="66"/>
  <c r="BG590" i="66" s="1"/>
  <c r="BC590" i="66" s="1"/>
  <c r="BB590" i="66" s="1"/>
  <c r="BX590" i="66"/>
  <c r="CU590" i="66" s="1"/>
  <c r="BZ590" i="66"/>
  <c r="CF590" i="66"/>
  <c r="CG590" i="66"/>
  <c r="CI590" i="66"/>
  <c r="CR590" i="66"/>
  <c r="CS590" i="66"/>
  <c r="CV590" i="66"/>
  <c r="CY590" i="66"/>
  <c r="DE590" i="66"/>
  <c r="DU590" i="66"/>
  <c r="DV590" i="66"/>
  <c r="DX590" i="66"/>
  <c r="EO590" i="66" s="1"/>
  <c r="ES590" i="66"/>
  <c r="ET590" i="66"/>
  <c r="Q591" i="66"/>
  <c r="S591" i="66"/>
  <c r="AQ591" i="66"/>
  <c r="AX591" i="66"/>
  <c r="AZ591" i="66" s="1"/>
  <c r="BG591" i="66" s="1"/>
  <c r="BC591" i="66" s="1"/>
  <c r="BB591" i="66" s="1"/>
  <c r="BX591" i="66"/>
  <c r="CU591" i="66" s="1"/>
  <c r="BZ591" i="66"/>
  <c r="CF591" i="66"/>
  <c r="CG591" i="66"/>
  <c r="CI591" i="66"/>
  <c r="CR591" i="66"/>
  <c r="CS591" i="66"/>
  <c r="CV591" i="66"/>
  <c r="CY591" i="66"/>
  <c r="DE591" i="66"/>
  <c r="DU591" i="66"/>
  <c r="DV591" i="66"/>
  <c r="DX591" i="66"/>
  <c r="EO591" i="66" s="1"/>
  <c r="ES591" i="66"/>
  <c r="ET591" i="66"/>
  <c r="Q592" i="66"/>
  <c r="S592" i="66"/>
  <c r="AQ592" i="66"/>
  <c r="AX592" i="66"/>
  <c r="AZ592" i="66"/>
  <c r="BX592" i="66"/>
  <c r="CU592" i="66" s="1"/>
  <c r="BZ592" i="66"/>
  <c r="CF592" i="66"/>
  <c r="CG592" i="66"/>
  <c r="CI592" i="66"/>
  <c r="CR592" i="66"/>
  <c r="CS592" i="66"/>
  <c r="CV592" i="66"/>
  <c r="CY592" i="66"/>
  <c r="DE592" i="66"/>
  <c r="DU592" i="66"/>
  <c r="DV592" i="66"/>
  <c r="DX592" i="66"/>
  <c r="EO592" i="66" s="1"/>
  <c r="ES592" i="66"/>
  <c r="ET592" i="66"/>
  <c r="Q593" i="66"/>
  <c r="R593" i="66" s="1"/>
  <c r="S593" i="66"/>
  <c r="AQ593" i="66"/>
  <c r="AX593" i="66"/>
  <c r="AZ593" i="66" s="1"/>
  <c r="BQ593" i="66" s="1"/>
  <c r="BX593" i="66"/>
  <c r="CU593" i="66" s="1"/>
  <c r="BZ593" i="66"/>
  <c r="CF593" i="66"/>
  <c r="CG593" i="66"/>
  <c r="CI593" i="66"/>
  <c r="CR593" i="66"/>
  <c r="CS593" i="66"/>
  <c r="CV593" i="66"/>
  <c r="CY593" i="66"/>
  <c r="DE593" i="66"/>
  <c r="DU593" i="66"/>
  <c r="DV593" i="66"/>
  <c r="DX593" i="66"/>
  <c r="EO593" i="66" s="1"/>
  <c r="ES593" i="66"/>
  <c r="ET593" i="66"/>
  <c r="Q594" i="66"/>
  <c r="S594" i="66"/>
  <c r="AQ594" i="66"/>
  <c r="AX594" i="66"/>
  <c r="BX594" i="66"/>
  <c r="CU594" i="66" s="1"/>
  <c r="BZ594" i="66"/>
  <c r="CF594" i="66"/>
  <c r="CG594" i="66"/>
  <c r="CI594" i="66"/>
  <c r="CR594" i="66"/>
  <c r="CS594" i="66"/>
  <c r="CV594" i="66"/>
  <c r="CY594" i="66"/>
  <c r="DE594" i="66"/>
  <c r="DU594" i="66"/>
  <c r="DV594" i="66"/>
  <c r="DX594" i="66"/>
  <c r="EO594" i="66" s="1"/>
  <c r="ES594" i="66"/>
  <c r="ET594" i="66"/>
  <c r="Q595" i="66"/>
  <c r="R595" i="66" s="1"/>
  <c r="S595" i="66"/>
  <c r="AQ595" i="66"/>
  <c r="AX595" i="66"/>
  <c r="AZ595" i="66" s="1"/>
  <c r="BG595" i="66" s="1"/>
  <c r="BC595" i="66" s="1"/>
  <c r="BB595" i="66" s="1"/>
  <c r="BX595" i="66"/>
  <c r="CU595" i="66" s="1"/>
  <c r="BZ595" i="66"/>
  <c r="CF595" i="66"/>
  <c r="CG595" i="66"/>
  <c r="CI595" i="66"/>
  <c r="CR595" i="66"/>
  <c r="CS595" i="66"/>
  <c r="CV595" i="66"/>
  <c r="CY595" i="66"/>
  <c r="DE595" i="66"/>
  <c r="DU595" i="66"/>
  <c r="DV595" i="66"/>
  <c r="DX595" i="66"/>
  <c r="EO595" i="66" s="1"/>
  <c r="ES595" i="66"/>
  <c r="ET595" i="66"/>
  <c r="Q596" i="66"/>
  <c r="R596" i="66" s="1"/>
  <c r="S596" i="66"/>
  <c r="AQ596" i="66"/>
  <c r="AX596" i="66"/>
  <c r="BX596" i="66"/>
  <c r="CU596" i="66" s="1"/>
  <c r="BZ596" i="66"/>
  <c r="CF596" i="66"/>
  <c r="CG596" i="66"/>
  <c r="CI596" i="66"/>
  <c r="CR596" i="66"/>
  <c r="CS596" i="66"/>
  <c r="CV596" i="66"/>
  <c r="CY596" i="66"/>
  <c r="DE596" i="66"/>
  <c r="DU596" i="66"/>
  <c r="DV596" i="66"/>
  <c r="DX596" i="66"/>
  <c r="EO596" i="66" s="1"/>
  <c r="ES596" i="66"/>
  <c r="ET596" i="66"/>
  <c r="Q597" i="66"/>
  <c r="R597" i="66" s="1"/>
  <c r="S597" i="66"/>
  <c r="AQ597" i="66"/>
  <c r="AX597" i="66"/>
  <c r="AZ597" i="66" s="1"/>
  <c r="BQ597" i="66" s="1"/>
  <c r="BX597" i="66"/>
  <c r="CU597" i="66" s="1"/>
  <c r="BZ597" i="66"/>
  <c r="CF597" i="66"/>
  <c r="CG597" i="66"/>
  <c r="CI597" i="66"/>
  <c r="CR597" i="66"/>
  <c r="CS597" i="66"/>
  <c r="CV597" i="66"/>
  <c r="CY597" i="66"/>
  <c r="DE597" i="66"/>
  <c r="DU597" i="66"/>
  <c r="DV597" i="66"/>
  <c r="DX597" i="66"/>
  <c r="EO597" i="66" s="1"/>
  <c r="ES597" i="66"/>
  <c r="ET597" i="66"/>
  <c r="Q598" i="66"/>
  <c r="R598" i="66" s="1"/>
  <c r="S598" i="66"/>
  <c r="AQ598" i="66"/>
  <c r="AX598" i="66"/>
  <c r="AZ598" i="66" s="1"/>
  <c r="BG598" i="66" s="1"/>
  <c r="BC598" i="66" s="1"/>
  <c r="BB598" i="66" s="1"/>
  <c r="BX598" i="66"/>
  <c r="CU598" i="66" s="1"/>
  <c r="BZ598" i="66"/>
  <c r="CV598" i="66" s="1"/>
  <c r="CF598" i="66"/>
  <c r="CG598" i="66"/>
  <c r="CI598" i="66"/>
  <c r="CR598" i="66"/>
  <c r="CS598" i="66"/>
  <c r="CY598" i="66"/>
  <c r="DE598" i="66"/>
  <c r="DU598" i="66"/>
  <c r="DV598" i="66"/>
  <c r="DX598" i="66"/>
  <c r="EO598" i="66" s="1"/>
  <c r="ES598" i="66"/>
  <c r="ET598" i="66"/>
  <c r="Q599" i="66"/>
  <c r="R599" i="66" s="1"/>
  <c r="S599" i="66"/>
  <c r="AQ599" i="66"/>
  <c r="AX599" i="66"/>
  <c r="AZ599" i="66" s="1"/>
  <c r="BX599" i="66"/>
  <c r="CU599" i="66" s="1"/>
  <c r="BZ599" i="66"/>
  <c r="CF599" i="66"/>
  <c r="CG599" i="66"/>
  <c r="CI599" i="66"/>
  <c r="CR599" i="66"/>
  <c r="CS599" i="66"/>
  <c r="CV599" i="66"/>
  <c r="CY599" i="66"/>
  <c r="DE599" i="66"/>
  <c r="DU599" i="66"/>
  <c r="DX599" i="66"/>
  <c r="ES599" i="66"/>
  <c r="ET599" i="66"/>
  <c r="Q600" i="66"/>
  <c r="R600" i="66" s="1"/>
  <c r="S600" i="66"/>
  <c r="AQ600" i="66"/>
  <c r="AX600" i="66"/>
  <c r="AZ600" i="66"/>
  <c r="AU600" i="66" s="1"/>
  <c r="BX600" i="66"/>
  <c r="CU600" i="66" s="1"/>
  <c r="BZ600" i="66"/>
  <c r="CV600" i="66" s="1"/>
  <c r="CF600" i="66"/>
  <c r="CG600" i="66"/>
  <c r="CI600" i="66"/>
  <c r="CR600" i="66"/>
  <c r="CS600" i="66"/>
  <c r="CY600" i="66"/>
  <c r="DE600" i="66"/>
  <c r="DU600" i="66"/>
  <c r="DV600" i="66"/>
  <c r="DX600" i="66"/>
  <c r="EO600" i="66" s="1"/>
  <c r="ES600" i="66"/>
  <c r="ET600" i="66"/>
  <c r="Q601" i="66"/>
  <c r="R601" i="66" s="1"/>
  <c r="S601" i="66"/>
  <c r="AQ601" i="66"/>
  <c r="AX601" i="66"/>
  <c r="AZ601" i="66" s="1"/>
  <c r="BX601" i="66"/>
  <c r="CU601" i="66" s="1"/>
  <c r="BZ601" i="66"/>
  <c r="CF601" i="66"/>
  <c r="CG601" i="66"/>
  <c r="CI601" i="66"/>
  <c r="CR601" i="66"/>
  <c r="CS601" i="66"/>
  <c r="CV601" i="66"/>
  <c r="CY601" i="66"/>
  <c r="DE601" i="66"/>
  <c r="DU601" i="66"/>
  <c r="DV601" i="66"/>
  <c r="DX601" i="66"/>
  <c r="ES601" i="66"/>
  <c r="ET601" i="66"/>
  <c r="Q602" i="66"/>
  <c r="R602" i="66" s="1"/>
  <c r="S602" i="66"/>
  <c r="AQ602" i="66"/>
  <c r="AX602" i="66"/>
  <c r="AZ602" i="66"/>
  <c r="BX602" i="66"/>
  <c r="CU602" i="66" s="1"/>
  <c r="BZ602" i="66"/>
  <c r="CF602" i="66"/>
  <c r="CG602" i="66"/>
  <c r="CI602" i="66"/>
  <c r="CR602" i="66"/>
  <c r="CS602" i="66"/>
  <c r="CV602" i="66"/>
  <c r="CY602" i="66"/>
  <c r="DE602" i="66"/>
  <c r="DU602" i="66"/>
  <c r="DV602" i="66"/>
  <c r="DX602" i="66"/>
  <c r="EO602" i="66" s="1"/>
  <c r="ES602" i="66"/>
  <c r="ET602" i="66"/>
  <c r="Q603" i="66"/>
  <c r="S603" i="66"/>
  <c r="AQ603" i="66"/>
  <c r="AX603" i="66"/>
  <c r="AZ603" i="66" s="1"/>
  <c r="BG603" i="66" s="1"/>
  <c r="BC603" i="66" s="1"/>
  <c r="BB603" i="66" s="1"/>
  <c r="BX603" i="66"/>
  <c r="CU603" i="66" s="1"/>
  <c r="BZ603" i="66"/>
  <c r="CF603" i="66"/>
  <c r="CG603" i="66"/>
  <c r="CI603" i="66"/>
  <c r="CR603" i="66"/>
  <c r="CS603" i="66"/>
  <c r="CV603" i="66"/>
  <c r="CY603" i="66"/>
  <c r="DE603" i="66"/>
  <c r="DU603" i="66"/>
  <c r="DV603" i="66"/>
  <c r="DX603" i="66"/>
  <c r="ES603" i="66"/>
  <c r="ET603" i="66"/>
  <c r="Q604" i="66"/>
  <c r="R604" i="66" s="1"/>
  <c r="S604" i="66"/>
  <c r="AQ604" i="66"/>
  <c r="AX604" i="66"/>
  <c r="AZ604" i="66"/>
  <c r="BX604" i="66"/>
  <c r="CU604" i="66" s="1"/>
  <c r="BZ604" i="66"/>
  <c r="CF604" i="66"/>
  <c r="CG604" i="66"/>
  <c r="CI604" i="66"/>
  <c r="CR604" i="66"/>
  <c r="CS604" i="66"/>
  <c r="CV604" i="66"/>
  <c r="CY604" i="66"/>
  <c r="DE604" i="66"/>
  <c r="DU604" i="66"/>
  <c r="DV604" i="66"/>
  <c r="DX604" i="66"/>
  <c r="EO604" i="66" s="1"/>
  <c r="ES604" i="66"/>
  <c r="ET604" i="66"/>
  <c r="Q605" i="66"/>
  <c r="R605" i="66" s="1"/>
  <c r="S605" i="66"/>
  <c r="AQ605" i="66"/>
  <c r="AX605" i="66"/>
  <c r="AZ605" i="66" s="1"/>
  <c r="AV605" i="66" s="1"/>
  <c r="BX605" i="66"/>
  <c r="CU605" i="66" s="1"/>
  <c r="BZ605" i="66"/>
  <c r="CF605" i="66"/>
  <c r="CG605" i="66"/>
  <c r="CI605" i="66"/>
  <c r="CR605" i="66"/>
  <c r="CS605" i="66"/>
  <c r="CV605" i="66"/>
  <c r="CY605" i="66"/>
  <c r="DE605" i="66"/>
  <c r="DU605" i="66"/>
  <c r="DX605" i="66"/>
  <c r="EO605" i="66" s="1"/>
  <c r="ES605" i="66"/>
  <c r="ET605" i="66"/>
  <c r="Q606" i="66"/>
  <c r="R606" i="66" s="1"/>
  <c r="S606" i="66"/>
  <c r="AQ606" i="66"/>
  <c r="AX606" i="66"/>
  <c r="AZ606" i="66" s="1"/>
  <c r="BX606" i="66"/>
  <c r="CU606" i="66" s="1"/>
  <c r="BZ606" i="66"/>
  <c r="CF606" i="66"/>
  <c r="CG606" i="66"/>
  <c r="CI606" i="66"/>
  <c r="CR606" i="66"/>
  <c r="CS606" i="66"/>
  <c r="CV606" i="66"/>
  <c r="CY606" i="66"/>
  <c r="DE606" i="66"/>
  <c r="DU606" i="66"/>
  <c r="DV606" i="66"/>
  <c r="DX606" i="66"/>
  <c r="EO606" i="66" s="1"/>
  <c r="ES606" i="66"/>
  <c r="ET606" i="66"/>
  <c r="Q607" i="66"/>
  <c r="S607" i="66"/>
  <c r="AQ607" i="66"/>
  <c r="AX607" i="66"/>
  <c r="AZ607" i="66" s="1"/>
  <c r="BQ607" i="66" s="1"/>
  <c r="BX607" i="66"/>
  <c r="CU607" i="66" s="1"/>
  <c r="BZ607" i="66"/>
  <c r="CF607" i="66"/>
  <c r="CG607" i="66"/>
  <c r="CI607" i="66"/>
  <c r="CR607" i="66"/>
  <c r="CS607" i="66"/>
  <c r="CV607" i="66"/>
  <c r="CY607" i="66"/>
  <c r="DE607" i="66"/>
  <c r="DU607" i="66"/>
  <c r="DV607" i="66"/>
  <c r="DX607" i="66"/>
  <c r="EO607" i="66" s="1"/>
  <c r="ES607" i="66"/>
  <c r="ET607" i="66"/>
  <c r="Q608" i="66"/>
  <c r="R608" i="66" s="1"/>
  <c r="S608" i="66"/>
  <c r="AQ608" i="66"/>
  <c r="AX608" i="66"/>
  <c r="BX608" i="66"/>
  <c r="CU608" i="66" s="1"/>
  <c r="BZ608" i="66"/>
  <c r="CV608" i="66" s="1"/>
  <c r="CF608" i="66"/>
  <c r="CG608" i="66"/>
  <c r="CI608" i="66"/>
  <c r="CR608" i="66"/>
  <c r="CS608" i="66"/>
  <c r="CY608" i="66"/>
  <c r="DE608" i="66"/>
  <c r="DU608" i="66"/>
  <c r="DV608" i="66"/>
  <c r="DX608" i="66"/>
  <c r="EO608" i="66" s="1"/>
  <c r="ES608" i="66"/>
  <c r="ET608" i="66"/>
  <c r="Q609" i="66"/>
  <c r="R609" i="66" s="1"/>
  <c r="S609" i="66"/>
  <c r="AQ609" i="66"/>
  <c r="AX609" i="66"/>
  <c r="AZ609" i="66" s="1"/>
  <c r="BG609" i="66" s="1"/>
  <c r="BC609" i="66" s="1"/>
  <c r="BB609" i="66" s="1"/>
  <c r="BX609" i="66"/>
  <c r="CU609" i="66" s="1"/>
  <c r="BZ609" i="66"/>
  <c r="CF609" i="66"/>
  <c r="CG609" i="66"/>
  <c r="CI609" i="66"/>
  <c r="CR609" i="66"/>
  <c r="CS609" i="66"/>
  <c r="CV609" i="66"/>
  <c r="CY609" i="66"/>
  <c r="DE609" i="66"/>
  <c r="DU609" i="66"/>
  <c r="DX609" i="66"/>
  <c r="EO609" i="66" s="1"/>
  <c r="ES609" i="66"/>
  <c r="ET609" i="66"/>
  <c r="Q610" i="66"/>
  <c r="S610" i="66"/>
  <c r="AQ610" i="66"/>
  <c r="AX610" i="66"/>
  <c r="AZ610" i="66" s="1"/>
  <c r="BX610" i="66"/>
  <c r="CU610" i="66" s="1"/>
  <c r="BZ610" i="66"/>
  <c r="CV610" i="66" s="1"/>
  <c r="CF610" i="66"/>
  <c r="CG610" i="66"/>
  <c r="CI610" i="66"/>
  <c r="CR610" i="66"/>
  <c r="CS610" i="66"/>
  <c r="CY610" i="66"/>
  <c r="DE610" i="66"/>
  <c r="DU610" i="66"/>
  <c r="DV610" i="66"/>
  <c r="DX610" i="66"/>
  <c r="EO610" i="66" s="1"/>
  <c r="ES610" i="66"/>
  <c r="ET610" i="66"/>
  <c r="Q611" i="66"/>
  <c r="S611" i="66"/>
  <c r="AQ611" i="66"/>
  <c r="AX611" i="66"/>
  <c r="AZ611" i="66" s="1"/>
  <c r="AV611" i="66" s="1"/>
  <c r="BX611" i="66"/>
  <c r="CU611" i="66" s="1"/>
  <c r="BZ611" i="66"/>
  <c r="CF611" i="66"/>
  <c r="CG611" i="66"/>
  <c r="CI611" i="66"/>
  <c r="CR611" i="66"/>
  <c r="CS611" i="66"/>
  <c r="CV611" i="66"/>
  <c r="CY611" i="66"/>
  <c r="DE611" i="66"/>
  <c r="DU611" i="66"/>
  <c r="DX611" i="66"/>
  <c r="ES611" i="66"/>
  <c r="ET611" i="66"/>
  <c r="Q612" i="66"/>
  <c r="R612" i="66" s="1"/>
  <c r="S612" i="66"/>
  <c r="AQ612" i="66"/>
  <c r="AX612" i="66"/>
  <c r="AZ612" i="66"/>
  <c r="BX612" i="66"/>
  <c r="CU612" i="66" s="1"/>
  <c r="BZ612" i="66"/>
  <c r="CV612" i="66" s="1"/>
  <c r="CF612" i="66"/>
  <c r="CG612" i="66"/>
  <c r="CI612" i="66"/>
  <c r="CR612" i="66"/>
  <c r="CS612" i="66"/>
  <c r="CY612" i="66"/>
  <c r="DE612" i="66"/>
  <c r="DU612" i="66"/>
  <c r="DV612" i="66"/>
  <c r="DX612" i="66"/>
  <c r="EO612" i="66" s="1"/>
  <c r="ES612" i="66"/>
  <c r="ET612" i="66"/>
  <c r="Q613" i="66"/>
  <c r="S613" i="66"/>
  <c r="AQ613" i="66"/>
  <c r="AX613" i="66"/>
  <c r="AZ613" i="66" s="1"/>
  <c r="BX613" i="66"/>
  <c r="CU613" i="66" s="1"/>
  <c r="BZ613" i="66"/>
  <c r="CF613" i="66"/>
  <c r="CG613" i="66"/>
  <c r="CI613" i="66"/>
  <c r="CR613" i="66"/>
  <c r="CS613" i="66"/>
  <c r="CV613" i="66"/>
  <c r="CY613" i="66"/>
  <c r="DE613" i="66"/>
  <c r="DU613" i="66"/>
  <c r="DV613" i="66"/>
  <c r="DX613" i="66"/>
  <c r="ES613" i="66"/>
  <c r="ET613" i="66"/>
  <c r="Q614" i="66"/>
  <c r="R614" i="66" s="1"/>
  <c r="S614" i="66"/>
  <c r="AQ614" i="66"/>
  <c r="AX614" i="66"/>
  <c r="AZ614" i="66"/>
  <c r="BW614" i="66" s="1"/>
  <c r="BX614" i="66"/>
  <c r="CU614" i="66" s="1"/>
  <c r="BZ614" i="66"/>
  <c r="CF614" i="66"/>
  <c r="CG614" i="66"/>
  <c r="CI614" i="66"/>
  <c r="CR614" i="66"/>
  <c r="CS614" i="66"/>
  <c r="CV614" i="66"/>
  <c r="CY614" i="66"/>
  <c r="DE614" i="66"/>
  <c r="DU614" i="66"/>
  <c r="DV614" i="66"/>
  <c r="DX614" i="66"/>
  <c r="EO614" i="66" s="1"/>
  <c r="ES614" i="66"/>
  <c r="ET614" i="66"/>
  <c r="Q615" i="66"/>
  <c r="R615" i="66" s="1"/>
  <c r="S615" i="66"/>
  <c r="AQ615" i="66"/>
  <c r="AX615" i="66"/>
  <c r="AZ615" i="66" s="1"/>
  <c r="BP615" i="66" s="1"/>
  <c r="BX615" i="66"/>
  <c r="CU615" i="66" s="1"/>
  <c r="BZ615" i="66"/>
  <c r="CF615" i="66"/>
  <c r="CG615" i="66"/>
  <c r="CI615" i="66"/>
  <c r="CR615" i="66"/>
  <c r="CS615" i="66"/>
  <c r="CV615" i="66"/>
  <c r="CY615" i="66"/>
  <c r="DE615" i="66"/>
  <c r="DU615" i="66"/>
  <c r="DV615" i="66"/>
  <c r="DX615" i="66"/>
  <c r="EO615" i="66" s="1"/>
  <c r="ES615" i="66"/>
  <c r="ET615" i="66"/>
  <c r="Q616" i="66"/>
  <c r="R616" i="66" s="1"/>
  <c r="S616" i="66"/>
  <c r="AQ616" i="66"/>
  <c r="AX616" i="66"/>
  <c r="BX616" i="66"/>
  <c r="CU616" i="66" s="1"/>
  <c r="BZ616" i="66"/>
  <c r="CF616" i="66"/>
  <c r="CG616" i="66"/>
  <c r="CI616" i="66"/>
  <c r="CR616" i="66"/>
  <c r="CS616" i="66"/>
  <c r="CV616" i="66"/>
  <c r="CY616" i="66"/>
  <c r="DE616" i="66"/>
  <c r="DU616" i="66"/>
  <c r="DV616" i="66"/>
  <c r="DX616" i="66"/>
  <c r="EO616" i="66" s="1"/>
  <c r="ES616" i="66"/>
  <c r="ET616" i="66"/>
  <c r="Q617" i="66"/>
  <c r="S617" i="66"/>
  <c r="AQ617" i="66"/>
  <c r="AX617" i="66"/>
  <c r="AZ617" i="66" s="1"/>
  <c r="BG617" i="66" s="1"/>
  <c r="BC617" i="66" s="1"/>
  <c r="BB617" i="66" s="1"/>
  <c r="BX617" i="66"/>
  <c r="CU617" i="66" s="1"/>
  <c r="BZ617" i="66"/>
  <c r="CF617" i="66"/>
  <c r="CG617" i="66"/>
  <c r="CI617" i="66"/>
  <c r="CR617" i="66"/>
  <c r="CS617" i="66"/>
  <c r="CV617" i="66"/>
  <c r="CY617" i="66"/>
  <c r="DE617" i="66"/>
  <c r="DU617" i="66"/>
  <c r="DV617" i="66"/>
  <c r="DX617" i="66"/>
  <c r="ES617" i="66"/>
  <c r="ET617" i="66"/>
  <c r="Q618" i="66"/>
  <c r="S618" i="66"/>
  <c r="AQ618" i="66"/>
  <c r="AX618" i="66"/>
  <c r="AZ618" i="66"/>
  <c r="BX618" i="66"/>
  <c r="CU618" i="66" s="1"/>
  <c r="BZ618" i="66"/>
  <c r="CF618" i="66"/>
  <c r="CG618" i="66"/>
  <c r="CI618" i="66"/>
  <c r="CR618" i="66"/>
  <c r="CS618" i="66"/>
  <c r="CV618" i="66"/>
  <c r="CY618" i="66"/>
  <c r="DE618" i="66"/>
  <c r="DU618" i="66"/>
  <c r="DV618" i="66"/>
  <c r="DX618" i="66"/>
  <c r="EO618" i="66" s="1"/>
  <c r="ES618" i="66"/>
  <c r="ET618" i="66"/>
  <c r="Q619" i="66"/>
  <c r="R619" i="66" s="1"/>
  <c r="S619" i="66"/>
  <c r="AQ619" i="66"/>
  <c r="AX619" i="66"/>
  <c r="AZ619" i="66" s="1"/>
  <c r="BG619" i="66" s="1"/>
  <c r="BC619" i="66" s="1"/>
  <c r="BB619" i="66" s="1"/>
  <c r="BX619" i="66"/>
  <c r="CU619" i="66" s="1"/>
  <c r="BZ619" i="66"/>
  <c r="CF619" i="66"/>
  <c r="CG619" i="66"/>
  <c r="CI619" i="66"/>
  <c r="CR619" i="66"/>
  <c r="CS619" i="66"/>
  <c r="CV619" i="66"/>
  <c r="CY619" i="66"/>
  <c r="DE619" i="66"/>
  <c r="DU619" i="66"/>
  <c r="DX619" i="66"/>
  <c r="EO619" i="66" s="1"/>
  <c r="ES619" i="66"/>
  <c r="ET619" i="66"/>
  <c r="Q620" i="66"/>
  <c r="R620" i="66" s="1"/>
  <c r="S620" i="66"/>
  <c r="AQ620" i="66"/>
  <c r="AX620" i="66"/>
  <c r="BX620" i="66"/>
  <c r="CU620" i="66" s="1"/>
  <c r="BZ620" i="66"/>
  <c r="CF620" i="66"/>
  <c r="CG620" i="66"/>
  <c r="CI620" i="66"/>
  <c r="CR620" i="66"/>
  <c r="CS620" i="66"/>
  <c r="CV620" i="66"/>
  <c r="CY620" i="66"/>
  <c r="DE620" i="66"/>
  <c r="DU620" i="66"/>
  <c r="DV620" i="66"/>
  <c r="DX620" i="66"/>
  <c r="EO620" i="66" s="1"/>
  <c r="ES620" i="66"/>
  <c r="ET620" i="66"/>
  <c r="Q621" i="66"/>
  <c r="R621" i="66" s="1"/>
  <c r="S621" i="66"/>
  <c r="AQ621" i="66"/>
  <c r="AX621" i="66"/>
  <c r="AZ621" i="66" s="1"/>
  <c r="BG621" i="66" s="1"/>
  <c r="BC621" i="66" s="1"/>
  <c r="BB621" i="66" s="1"/>
  <c r="AR621" i="66" s="1"/>
  <c r="BX621" i="66"/>
  <c r="CU621" i="66" s="1"/>
  <c r="BZ621" i="66"/>
  <c r="CF621" i="66"/>
  <c r="CG621" i="66"/>
  <c r="CI621" i="66"/>
  <c r="CR621" i="66"/>
  <c r="CS621" i="66"/>
  <c r="CV621" i="66"/>
  <c r="CY621" i="66"/>
  <c r="DE621" i="66"/>
  <c r="DU621" i="66"/>
  <c r="DX621" i="66"/>
  <c r="EO621" i="66" s="1"/>
  <c r="ES621" i="66"/>
  <c r="ET621" i="66"/>
  <c r="Q622" i="66"/>
  <c r="R622" i="66" s="1"/>
  <c r="S622" i="66"/>
  <c r="AQ622" i="66"/>
  <c r="AX622" i="66"/>
  <c r="AZ622" i="66" s="1"/>
  <c r="BG622" i="66" s="1"/>
  <c r="BC622" i="66" s="1"/>
  <c r="BB622" i="66" s="1"/>
  <c r="BX622" i="66"/>
  <c r="CU622" i="66" s="1"/>
  <c r="BZ622" i="66"/>
  <c r="CF622" i="66"/>
  <c r="CG622" i="66"/>
  <c r="CI622" i="66"/>
  <c r="CR622" i="66"/>
  <c r="CS622" i="66"/>
  <c r="CV622" i="66"/>
  <c r="CY622" i="66"/>
  <c r="DE622" i="66"/>
  <c r="DU622" i="66"/>
  <c r="DV622" i="66"/>
  <c r="DX622" i="66"/>
  <c r="EO622" i="66" s="1"/>
  <c r="ES622" i="66"/>
  <c r="ET622" i="66"/>
  <c r="Q623" i="66"/>
  <c r="R623" i="66" s="1"/>
  <c r="S623" i="66"/>
  <c r="AQ623" i="66"/>
  <c r="AX623" i="66"/>
  <c r="AZ623" i="66" s="1"/>
  <c r="AT623" i="66" s="1"/>
  <c r="AY623" i="66" s="1"/>
  <c r="BA623" i="66" s="1"/>
  <c r="BX623" i="66"/>
  <c r="CU623" i="66" s="1"/>
  <c r="BZ623" i="66"/>
  <c r="CF623" i="66"/>
  <c r="CG623" i="66"/>
  <c r="CI623" i="66"/>
  <c r="CR623" i="66"/>
  <c r="CS623" i="66"/>
  <c r="CV623" i="66"/>
  <c r="CY623" i="66"/>
  <c r="DE623" i="66"/>
  <c r="DU623" i="66"/>
  <c r="DX623" i="66"/>
  <c r="ES623" i="66"/>
  <c r="ET623" i="66"/>
  <c r="Q624" i="66"/>
  <c r="R624" i="66" s="1"/>
  <c r="S624" i="66"/>
  <c r="AQ624" i="66"/>
  <c r="AX624" i="66"/>
  <c r="AZ624" i="66"/>
  <c r="BW624" i="66" s="1"/>
  <c r="BX624" i="66"/>
  <c r="CU624" i="66" s="1"/>
  <c r="BZ624" i="66"/>
  <c r="CV624" i="66" s="1"/>
  <c r="CF624" i="66"/>
  <c r="CG624" i="66"/>
  <c r="CI624" i="66"/>
  <c r="CR624" i="66"/>
  <c r="CS624" i="66"/>
  <c r="CY624" i="66"/>
  <c r="DE624" i="66"/>
  <c r="DU624" i="66"/>
  <c r="DV624" i="66"/>
  <c r="DX624" i="66"/>
  <c r="EO624" i="66" s="1"/>
  <c r="ES624" i="66"/>
  <c r="ET624" i="66"/>
  <c r="Q625" i="66"/>
  <c r="R625" i="66" s="1"/>
  <c r="S625" i="66"/>
  <c r="AQ625" i="66"/>
  <c r="AX625" i="66"/>
  <c r="AZ625" i="66" s="1"/>
  <c r="BX625" i="66"/>
  <c r="CU625" i="66" s="1"/>
  <c r="BZ625" i="66"/>
  <c r="CF625" i="66"/>
  <c r="CG625" i="66"/>
  <c r="CI625" i="66"/>
  <c r="CR625" i="66"/>
  <c r="CS625" i="66"/>
  <c r="CV625" i="66"/>
  <c r="CY625" i="66"/>
  <c r="DE625" i="66"/>
  <c r="DU625" i="66"/>
  <c r="DV625" i="66"/>
  <c r="DX625" i="66"/>
  <c r="EO625" i="66" s="1"/>
  <c r="ES625" i="66"/>
  <c r="ET625" i="66"/>
  <c r="Q626" i="66"/>
  <c r="S626" i="66"/>
  <c r="AQ626" i="66"/>
  <c r="AX626" i="66"/>
  <c r="AZ626" i="66"/>
  <c r="BG626" i="66" s="1"/>
  <c r="BC626" i="66" s="1"/>
  <c r="BB626" i="66" s="1"/>
  <c r="BX626" i="66"/>
  <c r="CU626" i="66" s="1"/>
  <c r="BZ626" i="66"/>
  <c r="CF626" i="66"/>
  <c r="CG626" i="66"/>
  <c r="CI626" i="66"/>
  <c r="CR626" i="66"/>
  <c r="CS626" i="66"/>
  <c r="CV626" i="66"/>
  <c r="CY626" i="66"/>
  <c r="DE626" i="66"/>
  <c r="DU626" i="66"/>
  <c r="DV626" i="66"/>
  <c r="DX626" i="66"/>
  <c r="EO626" i="66" s="1"/>
  <c r="ES626" i="66"/>
  <c r="ET626" i="66"/>
  <c r="Q627" i="66"/>
  <c r="S627" i="66"/>
  <c r="AQ627" i="66"/>
  <c r="AX627" i="66"/>
  <c r="AZ627" i="66" s="1"/>
  <c r="BX627" i="66"/>
  <c r="CU627" i="66" s="1"/>
  <c r="BZ627" i="66"/>
  <c r="CF627" i="66"/>
  <c r="CG627" i="66"/>
  <c r="CI627" i="66"/>
  <c r="CR627" i="66"/>
  <c r="CS627" i="66"/>
  <c r="CV627" i="66"/>
  <c r="CY627" i="66"/>
  <c r="DE627" i="66"/>
  <c r="DU627" i="66"/>
  <c r="DV627" i="66"/>
  <c r="DX627" i="66"/>
  <c r="EO627" i="66" s="1"/>
  <c r="ES627" i="66"/>
  <c r="ET627" i="66"/>
  <c r="Q628" i="66"/>
  <c r="R628" i="66" s="1"/>
  <c r="S628" i="66"/>
  <c r="AQ628" i="66"/>
  <c r="AX628" i="66"/>
  <c r="AZ628" i="66"/>
  <c r="BX628" i="66"/>
  <c r="CU628" i="66" s="1"/>
  <c r="BZ628" i="66"/>
  <c r="CF628" i="66"/>
  <c r="CG628" i="66"/>
  <c r="CI628" i="66"/>
  <c r="CR628" i="66"/>
  <c r="CS628" i="66"/>
  <c r="CV628" i="66"/>
  <c r="CY628" i="66"/>
  <c r="DE628" i="66"/>
  <c r="DU628" i="66"/>
  <c r="DV628" i="66"/>
  <c r="DX628" i="66"/>
  <c r="EO628" i="66" s="1"/>
  <c r="ES628" i="66"/>
  <c r="ET628" i="66"/>
  <c r="Q629" i="66"/>
  <c r="S629" i="66"/>
  <c r="AQ629" i="66"/>
  <c r="AX629" i="66"/>
  <c r="AZ629" i="66" s="1"/>
  <c r="AT629" i="66" s="1"/>
  <c r="BX629" i="66"/>
  <c r="CU629" i="66" s="1"/>
  <c r="BZ629" i="66"/>
  <c r="CF629" i="66"/>
  <c r="CG629" i="66"/>
  <c r="CI629" i="66"/>
  <c r="CR629" i="66"/>
  <c r="CS629" i="66"/>
  <c r="CV629" i="66"/>
  <c r="CY629" i="66"/>
  <c r="DE629" i="66"/>
  <c r="DU629" i="66"/>
  <c r="DX629" i="66"/>
  <c r="EO629" i="66" s="1"/>
  <c r="ES629" i="66"/>
  <c r="ET629" i="66"/>
  <c r="Q630" i="66"/>
  <c r="R630" i="66" s="1"/>
  <c r="S630" i="66"/>
  <c r="AQ630" i="66"/>
  <c r="AX630" i="66"/>
  <c r="BX630" i="66"/>
  <c r="CU630" i="66" s="1"/>
  <c r="BZ630" i="66"/>
  <c r="CF630" i="66"/>
  <c r="CG630" i="66"/>
  <c r="CI630" i="66"/>
  <c r="CR630" i="66"/>
  <c r="CS630" i="66"/>
  <c r="CV630" i="66"/>
  <c r="CY630" i="66"/>
  <c r="DE630" i="66"/>
  <c r="DU630" i="66"/>
  <c r="DV630" i="66"/>
  <c r="DX630" i="66"/>
  <c r="EO630" i="66" s="1"/>
  <c r="ES630" i="66"/>
  <c r="ET630" i="66"/>
  <c r="Q631" i="66"/>
  <c r="R631" i="66" s="1"/>
  <c r="S631" i="66"/>
  <c r="AQ631" i="66"/>
  <c r="AX631" i="66"/>
  <c r="AZ631" i="66" s="1"/>
  <c r="BX631" i="66"/>
  <c r="CU631" i="66" s="1"/>
  <c r="BZ631" i="66"/>
  <c r="CF631" i="66"/>
  <c r="CG631" i="66"/>
  <c r="CI631" i="66"/>
  <c r="CR631" i="66"/>
  <c r="CS631" i="66"/>
  <c r="CV631" i="66"/>
  <c r="CY631" i="66"/>
  <c r="DE631" i="66"/>
  <c r="DU631" i="66"/>
  <c r="DX631" i="66"/>
  <c r="EO631" i="66" s="1"/>
  <c r="ES631" i="66"/>
  <c r="ET631" i="66"/>
  <c r="Q632" i="66"/>
  <c r="R632" i="66" s="1"/>
  <c r="S632" i="66"/>
  <c r="AQ632" i="66"/>
  <c r="AX632" i="66"/>
  <c r="BX632" i="66"/>
  <c r="CU632" i="66" s="1"/>
  <c r="BZ632" i="66"/>
  <c r="CF632" i="66"/>
  <c r="CG632" i="66"/>
  <c r="CI632" i="66"/>
  <c r="CR632" i="66"/>
  <c r="CS632" i="66"/>
  <c r="CV632" i="66"/>
  <c r="CY632" i="66"/>
  <c r="DE632" i="66"/>
  <c r="DU632" i="66"/>
  <c r="DV632" i="66"/>
  <c r="DX632" i="66"/>
  <c r="EO632" i="66" s="1"/>
  <c r="ES632" i="66"/>
  <c r="ET632" i="66"/>
  <c r="Q633" i="66"/>
  <c r="R633" i="66" s="1"/>
  <c r="S633" i="66"/>
  <c r="AQ633" i="66"/>
  <c r="AX633" i="66"/>
  <c r="AZ633" i="66" s="1"/>
  <c r="BX633" i="66"/>
  <c r="CU633" i="66" s="1"/>
  <c r="BZ633" i="66"/>
  <c r="CF633" i="66"/>
  <c r="CG633" i="66"/>
  <c r="CI633" i="66"/>
  <c r="CR633" i="66"/>
  <c r="CS633" i="66"/>
  <c r="CV633" i="66"/>
  <c r="CY633" i="66"/>
  <c r="DE633" i="66"/>
  <c r="DU633" i="66"/>
  <c r="DV633" i="66"/>
  <c r="DX633" i="66"/>
  <c r="EO633" i="66" s="1"/>
  <c r="ES633" i="66"/>
  <c r="ET633" i="66"/>
  <c r="Q634" i="66"/>
  <c r="S634" i="66"/>
  <c r="AQ634" i="66"/>
  <c r="AX634" i="66"/>
  <c r="AZ634" i="66" s="1"/>
  <c r="BX634" i="66"/>
  <c r="CU634" i="66" s="1"/>
  <c r="BZ634" i="66"/>
  <c r="CF634" i="66"/>
  <c r="CG634" i="66"/>
  <c r="CI634" i="66"/>
  <c r="CR634" i="66"/>
  <c r="CS634" i="66"/>
  <c r="CV634" i="66"/>
  <c r="CY634" i="66"/>
  <c r="DE634" i="66"/>
  <c r="DU634" i="66"/>
  <c r="DV634" i="66"/>
  <c r="DX634" i="66"/>
  <c r="EO634" i="66" s="1"/>
  <c r="ES634" i="66"/>
  <c r="ET634" i="66"/>
  <c r="Q635" i="66"/>
  <c r="R635" i="66" s="1"/>
  <c r="S635" i="66"/>
  <c r="AQ635" i="66"/>
  <c r="AX635" i="66"/>
  <c r="AZ635" i="66"/>
  <c r="BP635" i="66" s="1"/>
  <c r="BX635" i="66"/>
  <c r="CU635" i="66" s="1"/>
  <c r="BZ635" i="66"/>
  <c r="CF635" i="66"/>
  <c r="CG635" i="66"/>
  <c r="CI635" i="66"/>
  <c r="CR635" i="66"/>
  <c r="CS635" i="66"/>
  <c r="CV635" i="66"/>
  <c r="CY635" i="66"/>
  <c r="DE635" i="66"/>
  <c r="DU635" i="66"/>
  <c r="DV635" i="66"/>
  <c r="DX635" i="66"/>
  <c r="EO635" i="66" s="1"/>
  <c r="ES635" i="66"/>
  <c r="ET635" i="66"/>
  <c r="Q636" i="66"/>
  <c r="R636" i="66" s="1"/>
  <c r="S636" i="66"/>
  <c r="AQ636" i="66"/>
  <c r="AX636" i="66"/>
  <c r="BX636" i="66"/>
  <c r="CU636" i="66" s="1"/>
  <c r="BZ636" i="66"/>
  <c r="CV636" i="66" s="1"/>
  <c r="CF636" i="66"/>
  <c r="CG636" i="66"/>
  <c r="CI636" i="66"/>
  <c r="CR636" i="66"/>
  <c r="CS636" i="66"/>
  <c r="CY636" i="66"/>
  <c r="DE636" i="66"/>
  <c r="DU636" i="66"/>
  <c r="DV636" i="66"/>
  <c r="DX636" i="66"/>
  <c r="EO636" i="66" s="1"/>
  <c r="ES636" i="66"/>
  <c r="ET636" i="66"/>
  <c r="Q637" i="66"/>
  <c r="R637" i="66" s="1"/>
  <c r="S637" i="66"/>
  <c r="AQ637" i="66"/>
  <c r="AX637" i="66"/>
  <c r="AZ637" i="66"/>
  <c r="BW637" i="66" s="1"/>
  <c r="BX637" i="66"/>
  <c r="CU637" i="66" s="1"/>
  <c r="BZ637" i="66"/>
  <c r="CF637" i="66"/>
  <c r="CG637" i="66"/>
  <c r="CI637" i="66"/>
  <c r="CR637" i="66"/>
  <c r="CS637" i="66"/>
  <c r="CV637" i="66"/>
  <c r="CY637" i="66"/>
  <c r="DE637" i="66"/>
  <c r="DU637" i="66"/>
  <c r="DX637" i="66"/>
  <c r="ES637" i="66"/>
  <c r="ET637" i="66"/>
  <c r="Q638" i="66"/>
  <c r="R638" i="66" s="1"/>
  <c r="S638" i="66"/>
  <c r="AQ638" i="66"/>
  <c r="AX638" i="66"/>
  <c r="AZ638" i="66"/>
  <c r="BX638" i="66"/>
  <c r="CU638" i="66" s="1"/>
  <c r="BZ638" i="66"/>
  <c r="CV638" i="66" s="1"/>
  <c r="CF638" i="66"/>
  <c r="CG638" i="66"/>
  <c r="CI638" i="66"/>
  <c r="CR638" i="66"/>
  <c r="CS638" i="66"/>
  <c r="CY638" i="66"/>
  <c r="DE638" i="66"/>
  <c r="DU638" i="66"/>
  <c r="DV638" i="66"/>
  <c r="DX638" i="66"/>
  <c r="EO638" i="66" s="1"/>
  <c r="ES638" i="66"/>
  <c r="ET638" i="66"/>
  <c r="Q639" i="66"/>
  <c r="S639" i="66"/>
  <c r="AQ639" i="66"/>
  <c r="AX639" i="66"/>
  <c r="AZ639" i="66"/>
  <c r="BW639" i="66" s="1"/>
  <c r="BX639" i="66"/>
  <c r="CU639" i="66" s="1"/>
  <c r="BZ639" i="66"/>
  <c r="CF639" i="66"/>
  <c r="CG639" i="66"/>
  <c r="CI639" i="66"/>
  <c r="CR639" i="66"/>
  <c r="CS639" i="66"/>
  <c r="CV639" i="66"/>
  <c r="CY639" i="66"/>
  <c r="DE639" i="66"/>
  <c r="DU639" i="66"/>
  <c r="DV639" i="66"/>
  <c r="DX639" i="66"/>
  <c r="EO639" i="66" s="1"/>
  <c r="ES639" i="66"/>
  <c r="ET639" i="66"/>
  <c r="Q640" i="66"/>
  <c r="R640" i="66" s="1"/>
  <c r="S640" i="66"/>
  <c r="AQ640" i="66"/>
  <c r="AX640" i="66"/>
  <c r="AZ640" i="66" s="1"/>
  <c r="BG640" i="66" s="1"/>
  <c r="BC640" i="66" s="1"/>
  <c r="BB640" i="66" s="1"/>
  <c r="BX640" i="66"/>
  <c r="CU640" i="66" s="1"/>
  <c r="BZ640" i="66"/>
  <c r="CF640" i="66"/>
  <c r="CG640" i="66"/>
  <c r="CI640" i="66"/>
  <c r="CR640" i="66"/>
  <c r="CS640" i="66"/>
  <c r="CV640" i="66"/>
  <c r="CY640" i="66"/>
  <c r="DE640" i="66"/>
  <c r="DU640" i="66"/>
  <c r="DV640" i="66"/>
  <c r="DX640" i="66"/>
  <c r="EO640" i="66" s="1"/>
  <c r="ES640" i="66"/>
  <c r="ET640" i="66"/>
  <c r="Q641" i="66"/>
  <c r="S641" i="66"/>
  <c r="AQ641" i="66"/>
  <c r="AX641" i="66"/>
  <c r="AZ641" i="66"/>
  <c r="BW641" i="66" s="1"/>
  <c r="BX641" i="66"/>
  <c r="CU641" i="66" s="1"/>
  <c r="BZ641" i="66"/>
  <c r="CF641" i="66"/>
  <c r="CG641" i="66"/>
  <c r="CI641" i="66"/>
  <c r="CR641" i="66"/>
  <c r="CS641" i="66"/>
  <c r="CV641" i="66"/>
  <c r="CY641" i="66"/>
  <c r="DE641" i="66"/>
  <c r="DU641" i="66"/>
  <c r="DV641" i="66"/>
  <c r="DX641" i="66"/>
  <c r="ES641" i="66"/>
  <c r="ET641" i="66"/>
  <c r="Q642" i="66"/>
  <c r="S642" i="66"/>
  <c r="AQ642" i="66"/>
  <c r="AX642" i="66"/>
  <c r="AZ642" i="66"/>
  <c r="BX642" i="66"/>
  <c r="CU642" i="66" s="1"/>
  <c r="BZ642" i="66"/>
  <c r="CF642" i="66"/>
  <c r="CG642" i="66"/>
  <c r="CI642" i="66"/>
  <c r="CR642" i="66"/>
  <c r="CS642" i="66"/>
  <c r="CV642" i="66"/>
  <c r="CY642" i="66"/>
  <c r="DE642" i="66"/>
  <c r="DU642" i="66"/>
  <c r="DV642" i="66"/>
  <c r="DX642" i="66"/>
  <c r="EO642" i="66" s="1"/>
  <c r="ES642" i="66"/>
  <c r="ET642" i="66"/>
  <c r="Q643" i="66"/>
  <c r="R643" i="66" s="1"/>
  <c r="S643" i="66"/>
  <c r="AQ643" i="66"/>
  <c r="AX643" i="66"/>
  <c r="AZ643" i="66"/>
  <c r="AU643" i="66" s="1"/>
  <c r="BX643" i="66"/>
  <c r="CU643" i="66" s="1"/>
  <c r="BZ643" i="66"/>
  <c r="CF643" i="66"/>
  <c r="CG643" i="66"/>
  <c r="CI643" i="66"/>
  <c r="CR643" i="66"/>
  <c r="CS643" i="66"/>
  <c r="CV643" i="66"/>
  <c r="CY643" i="66"/>
  <c r="DE643" i="66"/>
  <c r="DU643" i="66"/>
  <c r="DX643" i="66"/>
  <c r="EO643" i="66" s="1"/>
  <c r="ES643" i="66"/>
  <c r="ET643" i="66"/>
  <c r="Q644" i="66"/>
  <c r="R644" i="66" s="1"/>
  <c r="S644" i="66"/>
  <c r="AQ644" i="66"/>
  <c r="AX644" i="66"/>
  <c r="AZ644" i="66"/>
  <c r="BW644" i="66" s="1"/>
  <c r="BX644" i="66"/>
  <c r="CU644" i="66" s="1"/>
  <c r="BZ644" i="66"/>
  <c r="CF644" i="66"/>
  <c r="CG644" i="66"/>
  <c r="CI644" i="66"/>
  <c r="CR644" i="66"/>
  <c r="CS644" i="66"/>
  <c r="CV644" i="66"/>
  <c r="CY644" i="66"/>
  <c r="DE644" i="66"/>
  <c r="DU644" i="66"/>
  <c r="DV644" i="66"/>
  <c r="DX644" i="66"/>
  <c r="EO644" i="66" s="1"/>
  <c r="ES644" i="66"/>
  <c r="ET644" i="66"/>
  <c r="Q645" i="66"/>
  <c r="R645" i="66" s="1"/>
  <c r="S645" i="66"/>
  <c r="AQ645" i="66"/>
  <c r="AX645" i="66"/>
  <c r="AZ645" i="66"/>
  <c r="BG645" i="66" s="1"/>
  <c r="BC645" i="66" s="1"/>
  <c r="BB645" i="66" s="1"/>
  <c r="BX645" i="66"/>
  <c r="CU645" i="66" s="1"/>
  <c r="BZ645" i="66"/>
  <c r="CF645" i="66"/>
  <c r="CG645" i="66"/>
  <c r="CI645" i="66"/>
  <c r="CR645" i="66"/>
  <c r="CS645" i="66"/>
  <c r="CV645" i="66"/>
  <c r="CY645" i="66"/>
  <c r="DE645" i="66"/>
  <c r="DU645" i="66"/>
  <c r="DV645" i="66"/>
  <c r="DX645" i="66"/>
  <c r="EO645" i="66" s="1"/>
  <c r="ES645" i="66"/>
  <c r="ET645" i="66"/>
  <c r="Q646" i="66"/>
  <c r="R646" i="66" s="1"/>
  <c r="S646" i="66"/>
  <c r="AQ646" i="66"/>
  <c r="AX646" i="66"/>
  <c r="AZ646" i="66"/>
  <c r="AU646" i="66" s="1"/>
  <c r="BX646" i="66"/>
  <c r="CU646" i="66" s="1"/>
  <c r="BZ646" i="66"/>
  <c r="CV646" i="66" s="1"/>
  <c r="CF646" i="66"/>
  <c r="CG646" i="66"/>
  <c r="CI646" i="66"/>
  <c r="CR646" i="66"/>
  <c r="CS646" i="66"/>
  <c r="CY646" i="66"/>
  <c r="DE646" i="66"/>
  <c r="DU646" i="66"/>
  <c r="DV646" i="66"/>
  <c r="DX646" i="66"/>
  <c r="EO646" i="66" s="1"/>
  <c r="ES646" i="66"/>
  <c r="ET646" i="66"/>
  <c r="Q647" i="66"/>
  <c r="R647" i="66" s="1"/>
  <c r="S647" i="66"/>
  <c r="AQ647" i="66"/>
  <c r="AX647" i="66"/>
  <c r="AZ647" i="66"/>
  <c r="AU647" i="66" s="1"/>
  <c r="BX647" i="66"/>
  <c r="CU647" i="66" s="1"/>
  <c r="BZ647" i="66"/>
  <c r="CF647" i="66"/>
  <c r="CG647" i="66"/>
  <c r="CI647" i="66"/>
  <c r="CR647" i="66"/>
  <c r="CS647" i="66"/>
  <c r="CV647" i="66"/>
  <c r="CY647" i="66"/>
  <c r="DE647" i="66"/>
  <c r="DU647" i="66"/>
  <c r="DX647" i="66"/>
  <c r="EO647" i="66" s="1"/>
  <c r="ES647" i="66"/>
  <c r="ET647" i="66"/>
  <c r="Q648" i="66"/>
  <c r="R648" i="66" s="1"/>
  <c r="S648" i="66"/>
  <c r="AQ648" i="66"/>
  <c r="AX648" i="66"/>
  <c r="AZ648" i="66"/>
  <c r="BX648" i="66"/>
  <c r="CU648" i="66" s="1"/>
  <c r="BZ648" i="66"/>
  <c r="CF648" i="66"/>
  <c r="CG648" i="66"/>
  <c r="CI648" i="66"/>
  <c r="CR648" i="66"/>
  <c r="CS648" i="66"/>
  <c r="CV648" i="66"/>
  <c r="CY648" i="66"/>
  <c r="DE648" i="66"/>
  <c r="DU648" i="66"/>
  <c r="DV648" i="66"/>
  <c r="DX648" i="66"/>
  <c r="EO648" i="66" s="1"/>
  <c r="ES648" i="66"/>
  <c r="ET648" i="66"/>
  <c r="Q649" i="66"/>
  <c r="R649" i="66" s="1"/>
  <c r="S649" i="66"/>
  <c r="AQ649" i="66"/>
  <c r="AX649" i="66"/>
  <c r="AZ649" i="66"/>
  <c r="BQ649" i="66" s="1"/>
  <c r="BX649" i="66"/>
  <c r="CU649" i="66" s="1"/>
  <c r="BZ649" i="66"/>
  <c r="CF649" i="66"/>
  <c r="CG649" i="66"/>
  <c r="CI649" i="66"/>
  <c r="CR649" i="66"/>
  <c r="CS649" i="66"/>
  <c r="CV649" i="66"/>
  <c r="CY649" i="66"/>
  <c r="DE649" i="66"/>
  <c r="DU649" i="66"/>
  <c r="DV649" i="66"/>
  <c r="DX649" i="66"/>
  <c r="EO649" i="66" s="1"/>
  <c r="ES649" i="66"/>
  <c r="ET649" i="66"/>
  <c r="Q650" i="66"/>
  <c r="S650" i="66"/>
  <c r="AQ650" i="66"/>
  <c r="AX650" i="66"/>
  <c r="BX650" i="66"/>
  <c r="CU650" i="66" s="1"/>
  <c r="BZ650" i="66"/>
  <c r="CV650" i="66" s="1"/>
  <c r="CF650" i="66"/>
  <c r="CG650" i="66"/>
  <c r="CI650" i="66"/>
  <c r="CR650" i="66"/>
  <c r="CS650" i="66"/>
  <c r="CY650" i="66"/>
  <c r="DE650" i="66"/>
  <c r="DU650" i="66"/>
  <c r="DV650" i="66"/>
  <c r="DX650" i="66"/>
  <c r="EO650" i="66" s="1"/>
  <c r="ES650" i="66"/>
  <c r="ET650" i="66"/>
  <c r="Q651" i="66"/>
  <c r="R651" i="66" s="1"/>
  <c r="S651" i="66"/>
  <c r="AQ651" i="66"/>
  <c r="AX651" i="66"/>
  <c r="AZ651" i="66"/>
  <c r="AV651" i="66" s="1"/>
  <c r="BX651" i="66"/>
  <c r="CU651" i="66" s="1"/>
  <c r="BZ651" i="66"/>
  <c r="CF651" i="66"/>
  <c r="CG651" i="66"/>
  <c r="CI651" i="66"/>
  <c r="CR651" i="66"/>
  <c r="CS651" i="66"/>
  <c r="CV651" i="66"/>
  <c r="CY651" i="66"/>
  <c r="DE651" i="66"/>
  <c r="DU651" i="66"/>
  <c r="DX651" i="66"/>
  <c r="EO651" i="66" s="1"/>
  <c r="ES651" i="66"/>
  <c r="ET651" i="66"/>
  <c r="Q652" i="66"/>
  <c r="R652" i="66" s="1"/>
  <c r="S652" i="66"/>
  <c r="AQ652" i="66"/>
  <c r="AX652" i="66"/>
  <c r="BX652" i="66"/>
  <c r="CU652" i="66" s="1"/>
  <c r="BZ652" i="66"/>
  <c r="CF652" i="66"/>
  <c r="CG652" i="66"/>
  <c r="CI652" i="66"/>
  <c r="CR652" i="66"/>
  <c r="CS652" i="66"/>
  <c r="CV652" i="66"/>
  <c r="CY652" i="66"/>
  <c r="DE652" i="66"/>
  <c r="DU652" i="66"/>
  <c r="DV652" i="66"/>
  <c r="DX652" i="66"/>
  <c r="EO652" i="66" s="1"/>
  <c r="ES652" i="66"/>
  <c r="ET652" i="66"/>
  <c r="Q653" i="66"/>
  <c r="R653" i="66" s="1"/>
  <c r="S653" i="66"/>
  <c r="AQ653" i="66"/>
  <c r="AX653" i="66"/>
  <c r="AZ653" i="66"/>
  <c r="BW653" i="66" s="1"/>
  <c r="BX653" i="66"/>
  <c r="CU653" i="66" s="1"/>
  <c r="BZ653" i="66"/>
  <c r="CF653" i="66"/>
  <c r="CG653" i="66"/>
  <c r="CI653" i="66"/>
  <c r="CR653" i="66"/>
  <c r="CS653" i="66"/>
  <c r="CV653" i="66"/>
  <c r="CY653" i="66"/>
  <c r="DE653" i="66"/>
  <c r="DU653" i="66"/>
  <c r="DX653" i="66"/>
  <c r="EO653" i="66" s="1"/>
  <c r="ES653" i="66"/>
  <c r="ET653" i="66"/>
  <c r="Q654" i="66"/>
  <c r="R654" i="66" s="1"/>
  <c r="S654" i="66"/>
  <c r="AQ654" i="66"/>
  <c r="AX654" i="66"/>
  <c r="AZ654" i="66"/>
  <c r="BX654" i="66"/>
  <c r="CU654" i="66" s="1"/>
  <c r="BZ654" i="66"/>
  <c r="CV654" i="66" s="1"/>
  <c r="CF654" i="66"/>
  <c r="CG654" i="66"/>
  <c r="CI654" i="66"/>
  <c r="CR654" i="66"/>
  <c r="CS654" i="66"/>
  <c r="CY654" i="66"/>
  <c r="DE654" i="66"/>
  <c r="DU654" i="66"/>
  <c r="DV654" i="66"/>
  <c r="DX654" i="66"/>
  <c r="EO654" i="66" s="1"/>
  <c r="ES654" i="66"/>
  <c r="ET654" i="66"/>
  <c r="Q655" i="66"/>
  <c r="S655" i="66"/>
  <c r="AQ655" i="66"/>
  <c r="AX655" i="66"/>
  <c r="AZ655" i="66"/>
  <c r="BG655" i="66" s="1"/>
  <c r="BC655" i="66" s="1"/>
  <c r="BB655" i="66" s="1"/>
  <c r="BX655" i="66"/>
  <c r="CU655" i="66" s="1"/>
  <c r="BZ655" i="66"/>
  <c r="CF655" i="66"/>
  <c r="CG655" i="66"/>
  <c r="CI655" i="66"/>
  <c r="CR655" i="66"/>
  <c r="CS655" i="66"/>
  <c r="CV655" i="66"/>
  <c r="CY655" i="66"/>
  <c r="DE655" i="66"/>
  <c r="DU655" i="66"/>
  <c r="DX655" i="66"/>
  <c r="EO655" i="66" s="1"/>
  <c r="ES655" i="66"/>
  <c r="ET655" i="66"/>
  <c r="Q656" i="66"/>
  <c r="R656" i="66" s="1"/>
  <c r="S656" i="66"/>
  <c r="AQ656" i="66"/>
  <c r="AX656" i="66"/>
  <c r="AZ656" i="66" s="1"/>
  <c r="BX656" i="66"/>
  <c r="CU656" i="66" s="1"/>
  <c r="BZ656" i="66"/>
  <c r="CF656" i="66"/>
  <c r="CG656" i="66"/>
  <c r="CI656" i="66"/>
  <c r="CR656" i="66"/>
  <c r="CS656" i="66"/>
  <c r="CV656" i="66"/>
  <c r="CY656" i="66"/>
  <c r="DE656" i="66"/>
  <c r="DU656" i="66"/>
  <c r="DV656" i="66"/>
  <c r="DX656" i="66"/>
  <c r="EO656" i="66" s="1"/>
  <c r="ES656" i="66"/>
  <c r="ET656" i="66"/>
  <c r="Q657" i="66"/>
  <c r="R657" i="66" s="1"/>
  <c r="S657" i="66"/>
  <c r="AQ657" i="66"/>
  <c r="AX657" i="66"/>
  <c r="AZ657" i="66"/>
  <c r="BP657" i="66" s="1"/>
  <c r="BX657" i="66"/>
  <c r="CU657" i="66" s="1"/>
  <c r="BZ657" i="66"/>
  <c r="CF657" i="66"/>
  <c r="CG657" i="66"/>
  <c r="CI657" i="66"/>
  <c r="CR657" i="66"/>
  <c r="CS657" i="66"/>
  <c r="CV657" i="66"/>
  <c r="CY657" i="66"/>
  <c r="DE657" i="66"/>
  <c r="DU657" i="66"/>
  <c r="DX657" i="66"/>
  <c r="EO657" i="66" s="1"/>
  <c r="ES657" i="66"/>
  <c r="ET657" i="66"/>
  <c r="Q658" i="66"/>
  <c r="R658" i="66" s="1"/>
  <c r="S658" i="66"/>
  <c r="AQ658" i="66"/>
  <c r="AX658" i="66"/>
  <c r="BX658" i="66"/>
  <c r="CU658" i="66" s="1"/>
  <c r="BZ658" i="66"/>
  <c r="CF658" i="66"/>
  <c r="CG658" i="66"/>
  <c r="CI658" i="66"/>
  <c r="CR658" i="66"/>
  <c r="CS658" i="66"/>
  <c r="CV658" i="66"/>
  <c r="CY658" i="66"/>
  <c r="DE658" i="66"/>
  <c r="DU658" i="66"/>
  <c r="DV658" i="66"/>
  <c r="DX658" i="66"/>
  <c r="EO658" i="66" s="1"/>
  <c r="ES658" i="66"/>
  <c r="ET658" i="66"/>
  <c r="Q659" i="66"/>
  <c r="S659" i="66"/>
  <c r="AQ659" i="66"/>
  <c r="AX659" i="66"/>
  <c r="AZ659" i="66"/>
  <c r="AU659" i="66" s="1"/>
  <c r="BX659" i="66"/>
  <c r="CU659" i="66" s="1"/>
  <c r="BZ659" i="66"/>
  <c r="CF659" i="66"/>
  <c r="CG659" i="66"/>
  <c r="CI659" i="66"/>
  <c r="CR659" i="66"/>
  <c r="CS659" i="66"/>
  <c r="CV659" i="66"/>
  <c r="CY659" i="66"/>
  <c r="DE659" i="66"/>
  <c r="DU659" i="66"/>
  <c r="DX659" i="66"/>
  <c r="EO659" i="66" s="1"/>
  <c r="ES659" i="66"/>
  <c r="ET659" i="66"/>
  <c r="Q660" i="66"/>
  <c r="R660" i="66" s="1"/>
  <c r="S660" i="66"/>
  <c r="AQ660" i="66"/>
  <c r="AX660" i="66"/>
  <c r="BX660" i="66"/>
  <c r="CU660" i="66" s="1"/>
  <c r="BZ660" i="66"/>
  <c r="CV660" i="66" s="1"/>
  <c r="CF660" i="66"/>
  <c r="CG660" i="66"/>
  <c r="CI660" i="66"/>
  <c r="CR660" i="66"/>
  <c r="CS660" i="66"/>
  <c r="CY660" i="66"/>
  <c r="DE660" i="66"/>
  <c r="DU660" i="66"/>
  <c r="DV660" i="66"/>
  <c r="DX660" i="66"/>
  <c r="EO660" i="66" s="1"/>
  <c r="ES660" i="66"/>
  <c r="ET660" i="66"/>
  <c r="Q661" i="66"/>
  <c r="S661" i="66"/>
  <c r="AQ661" i="66"/>
  <c r="AX661" i="66"/>
  <c r="AZ661" i="66"/>
  <c r="BW661" i="66" s="1"/>
  <c r="BX661" i="66"/>
  <c r="CU661" i="66" s="1"/>
  <c r="BZ661" i="66"/>
  <c r="CF661" i="66"/>
  <c r="CG661" i="66"/>
  <c r="CI661" i="66"/>
  <c r="CR661" i="66"/>
  <c r="CS661" i="66"/>
  <c r="CV661" i="66"/>
  <c r="CY661" i="66"/>
  <c r="DE661" i="66"/>
  <c r="DU661" i="66"/>
  <c r="DX661" i="66"/>
  <c r="ES661" i="66"/>
  <c r="ET661" i="66"/>
  <c r="Q662" i="66"/>
  <c r="S662" i="66"/>
  <c r="AQ662" i="66"/>
  <c r="AX662" i="66"/>
  <c r="AZ662" i="66"/>
  <c r="AU662" i="66" s="1"/>
  <c r="BX662" i="66"/>
  <c r="CU662" i="66" s="1"/>
  <c r="BZ662" i="66"/>
  <c r="CV662" i="66" s="1"/>
  <c r="CF662" i="66"/>
  <c r="CG662" i="66"/>
  <c r="CI662" i="66"/>
  <c r="CR662" i="66"/>
  <c r="CS662" i="66"/>
  <c r="CY662" i="66"/>
  <c r="DE662" i="66"/>
  <c r="DU662" i="66"/>
  <c r="DV662" i="66"/>
  <c r="DX662" i="66"/>
  <c r="EO662" i="66" s="1"/>
  <c r="ES662" i="66"/>
  <c r="ET662" i="66"/>
  <c r="Q663" i="66"/>
  <c r="R663" i="66" s="1"/>
  <c r="S663" i="66"/>
  <c r="AQ663" i="66"/>
  <c r="AX663" i="66"/>
  <c r="AZ663" i="66"/>
  <c r="AT663" i="66" s="1"/>
  <c r="BX663" i="66"/>
  <c r="CU663" i="66" s="1"/>
  <c r="BZ663" i="66"/>
  <c r="CF663" i="66"/>
  <c r="CG663" i="66"/>
  <c r="CI663" i="66"/>
  <c r="CR663" i="66"/>
  <c r="CS663" i="66"/>
  <c r="CV663" i="66"/>
  <c r="CY663" i="66"/>
  <c r="DE663" i="66"/>
  <c r="DU663" i="66"/>
  <c r="DV663" i="66"/>
  <c r="DX663" i="66"/>
  <c r="EO663" i="66" s="1"/>
  <c r="ES663" i="66"/>
  <c r="ET663" i="66"/>
  <c r="Q664" i="66"/>
  <c r="R664" i="66" s="1"/>
  <c r="S664" i="66"/>
  <c r="AQ664" i="66"/>
  <c r="AX664" i="66"/>
  <c r="AZ664" i="66"/>
  <c r="BG664" i="66" s="1"/>
  <c r="BC664" i="66" s="1"/>
  <c r="BB664" i="66" s="1"/>
  <c r="BX664" i="66"/>
  <c r="CU664" i="66" s="1"/>
  <c r="BZ664" i="66"/>
  <c r="CF664" i="66"/>
  <c r="CG664" i="66"/>
  <c r="CI664" i="66"/>
  <c r="CR664" i="66"/>
  <c r="CS664" i="66"/>
  <c r="CV664" i="66"/>
  <c r="CY664" i="66"/>
  <c r="DE664" i="66"/>
  <c r="DU664" i="66"/>
  <c r="DV664" i="66"/>
  <c r="DX664" i="66"/>
  <c r="EO664" i="66" s="1"/>
  <c r="ES664" i="66"/>
  <c r="ET664" i="66"/>
  <c r="Q665" i="66"/>
  <c r="S665" i="66"/>
  <c r="AQ665" i="66"/>
  <c r="AX665" i="66"/>
  <c r="AZ665" i="66"/>
  <c r="BX665" i="66"/>
  <c r="CU665" i="66" s="1"/>
  <c r="BZ665" i="66"/>
  <c r="CF665" i="66"/>
  <c r="CG665" i="66"/>
  <c r="CI665" i="66"/>
  <c r="CR665" i="66"/>
  <c r="CS665" i="66"/>
  <c r="CV665" i="66"/>
  <c r="CY665" i="66"/>
  <c r="DE665" i="66"/>
  <c r="DU665" i="66"/>
  <c r="DV665" i="66"/>
  <c r="DX665" i="66"/>
  <c r="ES665" i="66"/>
  <c r="ET665" i="66"/>
  <c r="Q666" i="66"/>
  <c r="S666" i="66"/>
  <c r="AQ666" i="66"/>
  <c r="AX666" i="66"/>
  <c r="AZ666" i="66"/>
  <c r="BQ666" i="66" s="1"/>
  <c r="BX666" i="66"/>
  <c r="CU666" i="66" s="1"/>
  <c r="BZ666" i="66"/>
  <c r="CF666" i="66"/>
  <c r="CG666" i="66"/>
  <c r="CI666" i="66"/>
  <c r="CR666" i="66"/>
  <c r="CS666" i="66"/>
  <c r="CV666" i="66"/>
  <c r="CY666" i="66"/>
  <c r="DE666" i="66"/>
  <c r="DU666" i="66"/>
  <c r="DV666" i="66"/>
  <c r="DX666" i="66"/>
  <c r="EO666" i="66" s="1"/>
  <c r="ES666" i="66"/>
  <c r="ET666" i="66"/>
  <c r="Q667" i="66"/>
  <c r="R667" i="66" s="1"/>
  <c r="S667" i="66"/>
  <c r="AQ667" i="66"/>
  <c r="AX667" i="66"/>
  <c r="AZ667" i="66"/>
  <c r="BX667" i="66"/>
  <c r="CU667" i="66" s="1"/>
  <c r="BZ667" i="66"/>
  <c r="CF667" i="66"/>
  <c r="CG667" i="66"/>
  <c r="CI667" i="66"/>
  <c r="CR667" i="66"/>
  <c r="CS667" i="66"/>
  <c r="CV667" i="66"/>
  <c r="CY667" i="66"/>
  <c r="DE667" i="66"/>
  <c r="DU667" i="66"/>
  <c r="DX667" i="66"/>
  <c r="EO667" i="66" s="1"/>
  <c r="ES667" i="66"/>
  <c r="ET667" i="66"/>
  <c r="Q668" i="66"/>
  <c r="R668" i="66" s="1"/>
  <c r="S668" i="66"/>
  <c r="AQ668" i="66"/>
  <c r="AX668" i="66"/>
  <c r="AZ668" i="66"/>
  <c r="BX668" i="66"/>
  <c r="CU668" i="66" s="1"/>
  <c r="BZ668" i="66"/>
  <c r="CV668" i="66" s="1"/>
  <c r="CF668" i="66"/>
  <c r="CG668" i="66"/>
  <c r="CI668" i="66"/>
  <c r="CR668" i="66"/>
  <c r="CS668" i="66"/>
  <c r="CY668" i="66"/>
  <c r="DE668" i="66"/>
  <c r="DU668" i="66"/>
  <c r="DV668" i="66"/>
  <c r="DX668" i="66"/>
  <c r="EO668" i="66" s="1"/>
  <c r="ES668" i="66"/>
  <c r="ET668" i="66"/>
  <c r="Q669" i="66"/>
  <c r="R669" i="66" s="1"/>
  <c r="S669" i="66"/>
  <c r="AQ669" i="66"/>
  <c r="AX669" i="66"/>
  <c r="AZ669" i="66"/>
  <c r="AT669" i="66" s="1"/>
  <c r="BX669" i="66"/>
  <c r="CU669" i="66" s="1"/>
  <c r="BZ669" i="66"/>
  <c r="CF669" i="66"/>
  <c r="CG669" i="66"/>
  <c r="CI669" i="66"/>
  <c r="CR669" i="66"/>
  <c r="CS669" i="66"/>
  <c r="CV669" i="66"/>
  <c r="CY669" i="66"/>
  <c r="DE669" i="66"/>
  <c r="DU669" i="66"/>
  <c r="DV669" i="66"/>
  <c r="DX669" i="66"/>
  <c r="EO669" i="66" s="1"/>
  <c r="ES669" i="66"/>
  <c r="ET669" i="66"/>
  <c r="Q670" i="66"/>
  <c r="R670" i="66" s="1"/>
  <c r="S670" i="66"/>
  <c r="AQ670" i="66"/>
  <c r="AX670" i="66"/>
  <c r="BX670" i="66"/>
  <c r="CU670" i="66" s="1"/>
  <c r="BZ670" i="66"/>
  <c r="CV670" i="66" s="1"/>
  <c r="CF670" i="66"/>
  <c r="CG670" i="66"/>
  <c r="CI670" i="66"/>
  <c r="CR670" i="66"/>
  <c r="CS670" i="66"/>
  <c r="CY670" i="66"/>
  <c r="DE670" i="66"/>
  <c r="DU670" i="66"/>
  <c r="DV670" i="66"/>
  <c r="DX670" i="66"/>
  <c r="EO670" i="66" s="1"/>
  <c r="ES670" i="66"/>
  <c r="ET670" i="66"/>
  <c r="Q671" i="66"/>
  <c r="S671" i="66"/>
  <c r="AQ671" i="66"/>
  <c r="AX671" i="66"/>
  <c r="AZ671" i="66"/>
  <c r="BG671" i="66" s="1"/>
  <c r="BC671" i="66" s="1"/>
  <c r="BB671" i="66" s="1"/>
  <c r="BX671" i="66"/>
  <c r="CU671" i="66" s="1"/>
  <c r="BZ671" i="66"/>
  <c r="CF671" i="66"/>
  <c r="CG671" i="66"/>
  <c r="CI671" i="66"/>
  <c r="CR671" i="66"/>
  <c r="CS671" i="66"/>
  <c r="CV671" i="66"/>
  <c r="CY671" i="66"/>
  <c r="DE671" i="66"/>
  <c r="DU671" i="66"/>
  <c r="DX671" i="66"/>
  <c r="EO671" i="66" s="1"/>
  <c r="ES671" i="66"/>
  <c r="ET671" i="66"/>
  <c r="Q672" i="66"/>
  <c r="R672" i="66" s="1"/>
  <c r="S672" i="66"/>
  <c r="AQ672" i="66"/>
  <c r="AX672" i="66"/>
  <c r="BX672" i="66"/>
  <c r="CU672" i="66" s="1"/>
  <c r="BZ672" i="66"/>
  <c r="CF672" i="66"/>
  <c r="CG672" i="66"/>
  <c r="CI672" i="66"/>
  <c r="CR672" i="66"/>
  <c r="CS672" i="66"/>
  <c r="CV672" i="66"/>
  <c r="CY672" i="66"/>
  <c r="DE672" i="66"/>
  <c r="DU672" i="66"/>
  <c r="DV672" i="66"/>
  <c r="DX672" i="66"/>
  <c r="EO672" i="66" s="1"/>
  <c r="ES672" i="66"/>
  <c r="ET672" i="66"/>
  <c r="Q673" i="66"/>
  <c r="R673" i="66" s="1"/>
  <c r="S673" i="66"/>
  <c r="AQ673" i="66"/>
  <c r="AX673" i="66"/>
  <c r="AZ673" i="66"/>
  <c r="BW673" i="66" s="1"/>
  <c r="BX673" i="66"/>
  <c r="CU673" i="66" s="1"/>
  <c r="BZ673" i="66"/>
  <c r="CF673" i="66"/>
  <c r="CG673" i="66"/>
  <c r="CI673" i="66"/>
  <c r="CR673" i="66"/>
  <c r="CS673" i="66"/>
  <c r="CV673" i="66"/>
  <c r="CY673" i="66"/>
  <c r="DE673" i="66"/>
  <c r="DU673" i="66"/>
  <c r="DV673" i="66"/>
  <c r="DX673" i="66"/>
  <c r="EO673" i="66" s="1"/>
  <c r="ES673" i="66"/>
  <c r="ET673" i="66"/>
  <c r="Q674" i="66"/>
  <c r="R674" i="66" s="1"/>
  <c r="S674" i="66"/>
  <c r="AQ674" i="66"/>
  <c r="AX674" i="66"/>
  <c r="AZ674" i="66" s="1"/>
  <c r="BG674" i="66" s="1"/>
  <c r="BC674" i="66" s="1"/>
  <c r="BB674" i="66" s="1"/>
  <c r="BX674" i="66"/>
  <c r="CU674" i="66" s="1"/>
  <c r="BZ674" i="66"/>
  <c r="CF674" i="66"/>
  <c r="CG674" i="66"/>
  <c r="CI674" i="66"/>
  <c r="CR674" i="66"/>
  <c r="CS674" i="66"/>
  <c r="CV674" i="66"/>
  <c r="CY674" i="66"/>
  <c r="DE674" i="66"/>
  <c r="DU674" i="66"/>
  <c r="DV674" i="66"/>
  <c r="DX674" i="66"/>
  <c r="EO674" i="66" s="1"/>
  <c r="ES674" i="66"/>
  <c r="ET674" i="66"/>
  <c r="Q675" i="66"/>
  <c r="S675" i="66"/>
  <c r="AQ675" i="66"/>
  <c r="AX675" i="66"/>
  <c r="AZ675" i="66"/>
  <c r="BX675" i="66"/>
  <c r="CU675" i="66" s="1"/>
  <c r="BZ675" i="66"/>
  <c r="CF675" i="66"/>
  <c r="CG675" i="66"/>
  <c r="CI675" i="66"/>
  <c r="CR675" i="66"/>
  <c r="CS675" i="66"/>
  <c r="CV675" i="66"/>
  <c r="CY675" i="66"/>
  <c r="DE675" i="66"/>
  <c r="DU675" i="66"/>
  <c r="DV675" i="66"/>
  <c r="DX675" i="66"/>
  <c r="ES675" i="66"/>
  <c r="ET675" i="66"/>
  <c r="Q676" i="66"/>
  <c r="R676" i="66" s="1"/>
  <c r="S676" i="66"/>
  <c r="AQ676" i="66"/>
  <c r="AX676" i="66"/>
  <c r="AZ676" i="66"/>
  <c r="BW676" i="66" s="1"/>
  <c r="BX676" i="66"/>
  <c r="CU676" i="66" s="1"/>
  <c r="BZ676" i="66"/>
  <c r="CF676" i="66"/>
  <c r="CG676" i="66"/>
  <c r="CI676" i="66"/>
  <c r="CR676" i="66"/>
  <c r="CS676" i="66"/>
  <c r="CV676" i="66"/>
  <c r="CY676" i="66"/>
  <c r="DE676" i="66"/>
  <c r="DU676" i="66"/>
  <c r="DV676" i="66"/>
  <c r="DX676" i="66"/>
  <c r="EO676" i="66" s="1"/>
  <c r="ES676" i="66"/>
  <c r="ET676" i="66"/>
  <c r="Q677" i="66"/>
  <c r="R677" i="66" s="1"/>
  <c r="S677" i="66"/>
  <c r="AQ677" i="66"/>
  <c r="AX677" i="66"/>
  <c r="AZ677" i="66"/>
  <c r="BX677" i="66"/>
  <c r="CU677" i="66" s="1"/>
  <c r="BZ677" i="66"/>
  <c r="CF677" i="66"/>
  <c r="CG677" i="66"/>
  <c r="CI677" i="66"/>
  <c r="CR677" i="66"/>
  <c r="CS677" i="66"/>
  <c r="CV677" i="66"/>
  <c r="CY677" i="66"/>
  <c r="DE677" i="66"/>
  <c r="DU677" i="66"/>
  <c r="DX677" i="66"/>
  <c r="ES677" i="66"/>
  <c r="ET677" i="66"/>
  <c r="Q678" i="66"/>
  <c r="S678" i="66"/>
  <c r="AQ678" i="66"/>
  <c r="AX678" i="66"/>
  <c r="AZ678" i="66"/>
  <c r="BX678" i="66"/>
  <c r="CU678" i="66" s="1"/>
  <c r="BZ678" i="66"/>
  <c r="CF678" i="66"/>
  <c r="CG678" i="66"/>
  <c r="CI678" i="66"/>
  <c r="CR678" i="66"/>
  <c r="CS678" i="66"/>
  <c r="CV678" i="66"/>
  <c r="CY678" i="66"/>
  <c r="DE678" i="66"/>
  <c r="DU678" i="66"/>
  <c r="DV678" i="66"/>
  <c r="DX678" i="66"/>
  <c r="EO678" i="66" s="1"/>
  <c r="ES678" i="66"/>
  <c r="ET678" i="66"/>
  <c r="Q679" i="66"/>
  <c r="R679" i="66" s="1"/>
  <c r="S679" i="66"/>
  <c r="AQ679" i="66"/>
  <c r="AX679" i="66"/>
  <c r="AZ679" i="66"/>
  <c r="BG679" i="66" s="1"/>
  <c r="BC679" i="66" s="1"/>
  <c r="BB679" i="66" s="1"/>
  <c r="BX679" i="66"/>
  <c r="CU679" i="66" s="1"/>
  <c r="BZ679" i="66"/>
  <c r="CF679" i="66"/>
  <c r="CG679" i="66"/>
  <c r="CI679" i="66"/>
  <c r="CR679" i="66"/>
  <c r="CS679" i="66"/>
  <c r="CV679" i="66"/>
  <c r="CY679" i="66"/>
  <c r="DE679" i="66"/>
  <c r="DU679" i="66"/>
  <c r="DX679" i="66"/>
  <c r="EO679" i="66" s="1"/>
  <c r="ES679" i="66"/>
  <c r="ET679" i="66"/>
  <c r="Q680" i="66"/>
  <c r="R680" i="66" s="1"/>
  <c r="S680" i="66"/>
  <c r="AQ680" i="66"/>
  <c r="AX680" i="66"/>
  <c r="BX680" i="66"/>
  <c r="CU680" i="66" s="1"/>
  <c r="BZ680" i="66"/>
  <c r="CV680" i="66" s="1"/>
  <c r="CF680" i="66"/>
  <c r="CG680" i="66"/>
  <c r="CI680" i="66"/>
  <c r="CR680" i="66"/>
  <c r="CS680" i="66"/>
  <c r="CY680" i="66"/>
  <c r="DE680" i="66"/>
  <c r="DU680" i="66"/>
  <c r="DV680" i="66"/>
  <c r="DX680" i="66"/>
  <c r="EO680" i="66" s="1"/>
  <c r="ES680" i="66"/>
  <c r="ET680" i="66"/>
  <c r="Q681" i="66"/>
  <c r="R681" i="66" s="1"/>
  <c r="S681" i="66"/>
  <c r="AQ681" i="66"/>
  <c r="AX681" i="66"/>
  <c r="AZ681" i="66"/>
  <c r="BW681" i="66" s="1"/>
  <c r="BX681" i="66"/>
  <c r="CU681" i="66" s="1"/>
  <c r="BZ681" i="66"/>
  <c r="CF681" i="66"/>
  <c r="CG681" i="66"/>
  <c r="CI681" i="66"/>
  <c r="CR681" i="66"/>
  <c r="CS681" i="66"/>
  <c r="CV681" i="66"/>
  <c r="CY681" i="66"/>
  <c r="DE681" i="66"/>
  <c r="DU681" i="66"/>
  <c r="DX681" i="66"/>
  <c r="EO681" i="66" s="1"/>
  <c r="ES681" i="66"/>
  <c r="ET681" i="66"/>
  <c r="Q682" i="66"/>
  <c r="S682" i="66"/>
  <c r="AQ682" i="66"/>
  <c r="AX682" i="66"/>
  <c r="AZ682" i="66"/>
  <c r="BX682" i="66"/>
  <c r="CU682" i="66" s="1"/>
  <c r="BZ682" i="66"/>
  <c r="CV682" i="66" s="1"/>
  <c r="CF682" i="66"/>
  <c r="CG682" i="66"/>
  <c r="CI682" i="66"/>
  <c r="CR682" i="66"/>
  <c r="CS682" i="66"/>
  <c r="CY682" i="66"/>
  <c r="DE682" i="66"/>
  <c r="DU682" i="66"/>
  <c r="DV682" i="66"/>
  <c r="DX682" i="66"/>
  <c r="EO682" i="66" s="1"/>
  <c r="ES682" i="66"/>
  <c r="ET682" i="66"/>
  <c r="Q683" i="66"/>
  <c r="R683" i="66" s="1"/>
  <c r="S683" i="66"/>
  <c r="AQ683" i="66"/>
  <c r="AX683" i="66"/>
  <c r="AZ683" i="66"/>
  <c r="BP683" i="66" s="1"/>
  <c r="BX683" i="66"/>
  <c r="CU683" i="66" s="1"/>
  <c r="BZ683" i="66"/>
  <c r="CF683" i="66"/>
  <c r="CG683" i="66"/>
  <c r="CI683" i="66"/>
  <c r="CR683" i="66"/>
  <c r="CS683" i="66"/>
  <c r="CV683" i="66"/>
  <c r="CY683" i="66"/>
  <c r="DE683" i="66"/>
  <c r="DU683" i="66"/>
  <c r="DX683" i="66"/>
  <c r="EO683" i="66" s="1"/>
  <c r="ES683" i="66"/>
  <c r="ET683" i="66"/>
  <c r="Q684" i="66"/>
  <c r="R684" i="66" s="1"/>
  <c r="S684" i="66"/>
  <c r="AQ684" i="66"/>
  <c r="AX684" i="66"/>
  <c r="BX684" i="66"/>
  <c r="CU684" i="66" s="1"/>
  <c r="BZ684" i="66"/>
  <c r="CV684" i="66" s="1"/>
  <c r="CF684" i="66"/>
  <c r="CG684" i="66"/>
  <c r="CI684" i="66"/>
  <c r="CR684" i="66"/>
  <c r="CS684" i="66"/>
  <c r="CY684" i="66"/>
  <c r="DE684" i="66"/>
  <c r="DU684" i="66"/>
  <c r="DV684" i="66"/>
  <c r="DX684" i="66"/>
  <c r="EO684" i="66" s="1"/>
  <c r="ES684" i="66"/>
  <c r="ET684" i="66"/>
  <c r="Q685" i="66"/>
  <c r="R685" i="66" s="1"/>
  <c r="S685" i="66"/>
  <c r="AQ685" i="66"/>
  <c r="AX685" i="66"/>
  <c r="AZ685" i="66"/>
  <c r="BQ685" i="66" s="1"/>
  <c r="BX685" i="66"/>
  <c r="CU685" i="66" s="1"/>
  <c r="BZ685" i="66"/>
  <c r="CF685" i="66"/>
  <c r="CG685" i="66"/>
  <c r="CI685" i="66"/>
  <c r="CR685" i="66"/>
  <c r="CS685" i="66"/>
  <c r="CV685" i="66"/>
  <c r="CY685" i="66"/>
  <c r="DE685" i="66"/>
  <c r="DU685" i="66"/>
  <c r="DV685" i="66"/>
  <c r="DX685" i="66"/>
  <c r="EO685" i="66" s="1"/>
  <c r="ES685" i="66"/>
  <c r="ET685" i="66"/>
  <c r="Q686" i="66"/>
  <c r="R686" i="66" s="1"/>
  <c r="S686" i="66"/>
  <c r="AQ686" i="66"/>
  <c r="AX686" i="66"/>
  <c r="AZ686" i="66" s="1"/>
  <c r="BG686" i="66" s="1"/>
  <c r="BC686" i="66" s="1"/>
  <c r="BB686" i="66" s="1"/>
  <c r="BX686" i="66"/>
  <c r="CU686" i="66" s="1"/>
  <c r="BZ686" i="66"/>
  <c r="CF686" i="66"/>
  <c r="CG686" i="66"/>
  <c r="CI686" i="66"/>
  <c r="CR686" i="66"/>
  <c r="CS686" i="66"/>
  <c r="CV686" i="66"/>
  <c r="CY686" i="66"/>
  <c r="DE686" i="66"/>
  <c r="DU686" i="66"/>
  <c r="DV686" i="66"/>
  <c r="DX686" i="66"/>
  <c r="EO686" i="66" s="1"/>
  <c r="ES686" i="66"/>
  <c r="ET686" i="66"/>
  <c r="Q687" i="66"/>
  <c r="S687" i="66"/>
  <c r="AQ687" i="66"/>
  <c r="AX687" i="66"/>
  <c r="AZ687" i="66"/>
  <c r="BP687" i="66" s="1"/>
  <c r="BX687" i="66"/>
  <c r="CU687" i="66" s="1"/>
  <c r="BZ687" i="66"/>
  <c r="CF687" i="66"/>
  <c r="CG687" i="66"/>
  <c r="CI687" i="66"/>
  <c r="CR687" i="66"/>
  <c r="CS687" i="66"/>
  <c r="CV687" i="66"/>
  <c r="CY687" i="66"/>
  <c r="DE687" i="66"/>
  <c r="DU687" i="66"/>
  <c r="DV687" i="66"/>
  <c r="DX687" i="66"/>
  <c r="EO687" i="66" s="1"/>
  <c r="ES687" i="66"/>
  <c r="ET687" i="66"/>
  <c r="Q688" i="66"/>
  <c r="R688" i="66" s="1"/>
  <c r="S688" i="66"/>
  <c r="AQ688" i="66"/>
  <c r="AX688" i="66"/>
  <c r="AZ688" i="66"/>
  <c r="BG688" i="66" s="1"/>
  <c r="BC688" i="66" s="1"/>
  <c r="BB688" i="66" s="1"/>
  <c r="BX688" i="66"/>
  <c r="CU688" i="66" s="1"/>
  <c r="BZ688" i="66"/>
  <c r="CF688" i="66"/>
  <c r="CG688" i="66"/>
  <c r="CI688" i="66"/>
  <c r="CR688" i="66"/>
  <c r="CS688" i="66"/>
  <c r="CV688" i="66"/>
  <c r="CY688" i="66"/>
  <c r="DE688" i="66"/>
  <c r="DU688" i="66"/>
  <c r="DV688" i="66"/>
  <c r="DX688" i="66"/>
  <c r="EO688" i="66" s="1"/>
  <c r="ES688" i="66"/>
  <c r="ET688" i="66"/>
  <c r="Q689" i="66"/>
  <c r="S689" i="66"/>
  <c r="AQ689" i="66"/>
  <c r="AX689" i="66"/>
  <c r="AZ689" i="66"/>
  <c r="BX689" i="66"/>
  <c r="CU689" i="66" s="1"/>
  <c r="BZ689" i="66"/>
  <c r="CF689" i="66"/>
  <c r="CG689" i="66"/>
  <c r="CI689" i="66"/>
  <c r="CR689" i="66"/>
  <c r="CS689" i="66"/>
  <c r="CV689" i="66"/>
  <c r="CY689" i="66"/>
  <c r="DE689" i="66"/>
  <c r="DU689" i="66"/>
  <c r="DX689" i="66"/>
  <c r="EO689" i="66" s="1"/>
  <c r="ES689" i="66"/>
  <c r="ET689" i="66"/>
  <c r="Q690" i="66"/>
  <c r="S690" i="66"/>
  <c r="AQ690" i="66"/>
  <c r="AX690" i="66"/>
  <c r="AZ690" i="66"/>
  <c r="BQ690" i="66" s="1"/>
  <c r="BX690" i="66"/>
  <c r="CU690" i="66" s="1"/>
  <c r="BZ690" i="66"/>
  <c r="CF690" i="66"/>
  <c r="CG690" i="66"/>
  <c r="CI690" i="66"/>
  <c r="CR690" i="66"/>
  <c r="CS690" i="66"/>
  <c r="CV690" i="66"/>
  <c r="CY690" i="66"/>
  <c r="DE690" i="66"/>
  <c r="DU690" i="66"/>
  <c r="DV690" i="66"/>
  <c r="DX690" i="66"/>
  <c r="EO690" i="66" s="1"/>
  <c r="ES690" i="66"/>
  <c r="ET690" i="66"/>
  <c r="Q691" i="66"/>
  <c r="R691" i="66" s="1"/>
  <c r="S691" i="66"/>
  <c r="AQ691" i="66"/>
  <c r="AX691" i="66"/>
  <c r="AZ691" i="66"/>
  <c r="BG691" i="66" s="1"/>
  <c r="BC691" i="66" s="1"/>
  <c r="BB691" i="66" s="1"/>
  <c r="BX691" i="66"/>
  <c r="CU691" i="66" s="1"/>
  <c r="BZ691" i="66"/>
  <c r="CF691" i="66"/>
  <c r="CG691" i="66"/>
  <c r="CI691" i="66"/>
  <c r="CR691" i="66"/>
  <c r="CS691" i="66"/>
  <c r="CV691" i="66"/>
  <c r="CY691" i="66"/>
  <c r="DE691" i="66"/>
  <c r="DU691" i="66"/>
  <c r="DV691" i="66"/>
  <c r="DX691" i="66"/>
  <c r="ES691" i="66"/>
  <c r="ET691" i="66"/>
  <c r="Q692" i="66"/>
  <c r="R692" i="66" s="1"/>
  <c r="S692" i="66"/>
  <c r="AQ692" i="66"/>
  <c r="AX692" i="66"/>
  <c r="AZ692" i="66"/>
  <c r="BW692" i="66" s="1"/>
  <c r="BX692" i="66"/>
  <c r="CU692" i="66" s="1"/>
  <c r="BZ692" i="66"/>
  <c r="CV692" i="66" s="1"/>
  <c r="CF692" i="66"/>
  <c r="CG692" i="66"/>
  <c r="CI692" i="66"/>
  <c r="CR692" i="66"/>
  <c r="CS692" i="66"/>
  <c r="CY692" i="66"/>
  <c r="DE692" i="66"/>
  <c r="DU692" i="66"/>
  <c r="DV692" i="66"/>
  <c r="DX692" i="66"/>
  <c r="EO692" i="66" s="1"/>
  <c r="ES692" i="66"/>
  <c r="ET692" i="66"/>
  <c r="Q693" i="66"/>
  <c r="R693" i="66" s="1"/>
  <c r="S693" i="66"/>
  <c r="AQ693" i="66"/>
  <c r="AX693" i="66"/>
  <c r="AZ693" i="66"/>
  <c r="BX693" i="66"/>
  <c r="CU693" i="66" s="1"/>
  <c r="BZ693" i="66"/>
  <c r="CF693" i="66"/>
  <c r="CG693" i="66"/>
  <c r="CI693" i="66"/>
  <c r="CR693" i="66"/>
  <c r="CS693" i="66"/>
  <c r="CV693" i="66"/>
  <c r="CY693" i="66"/>
  <c r="DE693" i="66"/>
  <c r="DU693" i="66"/>
  <c r="DV693" i="66"/>
  <c r="DX693" i="66"/>
  <c r="EO693" i="66" s="1"/>
  <c r="ES693" i="66"/>
  <c r="ET693" i="66"/>
  <c r="Q694" i="66"/>
  <c r="R694" i="66" s="1"/>
  <c r="S694" i="66"/>
  <c r="AQ694" i="66"/>
  <c r="AX694" i="66"/>
  <c r="BX694" i="66"/>
  <c r="CU694" i="66" s="1"/>
  <c r="BZ694" i="66"/>
  <c r="CV694" i="66" s="1"/>
  <c r="CF694" i="66"/>
  <c r="CG694" i="66"/>
  <c r="CI694" i="66"/>
  <c r="CR694" i="66"/>
  <c r="CS694" i="66"/>
  <c r="CY694" i="66"/>
  <c r="DE694" i="66"/>
  <c r="DU694" i="66"/>
  <c r="DV694" i="66"/>
  <c r="DX694" i="66"/>
  <c r="EO694" i="66" s="1"/>
  <c r="ES694" i="66"/>
  <c r="ET694" i="66"/>
  <c r="Q695" i="66"/>
  <c r="R695" i="66" s="1"/>
  <c r="S695" i="66"/>
  <c r="AQ695" i="66"/>
  <c r="AX695" i="66"/>
  <c r="AZ695" i="66"/>
  <c r="AU695" i="66" s="1"/>
  <c r="BX695" i="66"/>
  <c r="CU695" i="66" s="1"/>
  <c r="BZ695" i="66"/>
  <c r="CF695" i="66"/>
  <c r="CG695" i="66"/>
  <c r="CI695" i="66"/>
  <c r="CR695" i="66"/>
  <c r="CS695" i="66"/>
  <c r="CV695" i="66"/>
  <c r="CY695" i="66"/>
  <c r="DE695" i="66"/>
  <c r="DU695" i="66"/>
  <c r="DX695" i="66"/>
  <c r="EO695" i="66" s="1"/>
  <c r="ES695" i="66"/>
  <c r="ET695" i="66"/>
  <c r="Q696" i="66"/>
  <c r="R696" i="66" s="1"/>
  <c r="S696" i="66"/>
  <c r="AQ696" i="66"/>
  <c r="AX696" i="66"/>
  <c r="BX696" i="66"/>
  <c r="CU696" i="66" s="1"/>
  <c r="BZ696" i="66"/>
  <c r="CV696" i="66" s="1"/>
  <c r="CF696" i="66"/>
  <c r="CG696" i="66"/>
  <c r="CI696" i="66"/>
  <c r="CR696" i="66"/>
  <c r="CS696" i="66"/>
  <c r="CY696" i="66"/>
  <c r="DE696" i="66"/>
  <c r="DU696" i="66"/>
  <c r="DV696" i="66"/>
  <c r="DX696" i="66"/>
  <c r="EO696" i="66" s="1"/>
  <c r="ES696" i="66"/>
  <c r="ET696" i="66"/>
  <c r="Q697" i="66"/>
  <c r="R697" i="66" s="1"/>
  <c r="S697" i="66"/>
  <c r="AQ697" i="66"/>
  <c r="AX697" i="66"/>
  <c r="AZ697" i="66"/>
  <c r="AV697" i="66" s="1"/>
  <c r="BX697" i="66"/>
  <c r="CU697" i="66" s="1"/>
  <c r="BZ697" i="66"/>
  <c r="CF697" i="66"/>
  <c r="CG697" i="66"/>
  <c r="CI697" i="66"/>
  <c r="CR697" i="66"/>
  <c r="CS697" i="66"/>
  <c r="CV697" i="66"/>
  <c r="CY697" i="66"/>
  <c r="DE697" i="66"/>
  <c r="DU697" i="66"/>
  <c r="DV697" i="66"/>
  <c r="DX697" i="66"/>
  <c r="EO697" i="66" s="1"/>
  <c r="ES697" i="66"/>
  <c r="ET697" i="66"/>
  <c r="Q698" i="66"/>
  <c r="R698" i="66" s="1"/>
  <c r="S698" i="66"/>
  <c r="AQ698" i="66"/>
  <c r="AX698" i="66"/>
  <c r="AZ698" i="66" s="1"/>
  <c r="BX698" i="66"/>
  <c r="CU698" i="66" s="1"/>
  <c r="BZ698" i="66"/>
  <c r="CF698" i="66"/>
  <c r="CG698" i="66"/>
  <c r="CI698" i="66"/>
  <c r="CR698" i="66"/>
  <c r="CS698" i="66"/>
  <c r="CV698" i="66"/>
  <c r="CY698" i="66"/>
  <c r="DE698" i="66"/>
  <c r="DU698" i="66"/>
  <c r="DV698" i="66"/>
  <c r="DX698" i="66"/>
  <c r="EO698" i="66" s="1"/>
  <c r="ES698" i="66"/>
  <c r="ET698" i="66"/>
  <c r="Q699" i="66"/>
  <c r="S699" i="66"/>
  <c r="AQ699" i="66"/>
  <c r="AX699" i="66"/>
  <c r="AZ699" i="66"/>
  <c r="AT699" i="66" s="1"/>
  <c r="BX699" i="66"/>
  <c r="CU699" i="66" s="1"/>
  <c r="BZ699" i="66"/>
  <c r="CF699" i="66"/>
  <c r="CG699" i="66"/>
  <c r="CI699" i="66"/>
  <c r="CR699" i="66"/>
  <c r="CS699" i="66"/>
  <c r="CV699" i="66"/>
  <c r="CY699" i="66"/>
  <c r="DE699" i="66"/>
  <c r="DU699" i="66"/>
  <c r="DV699" i="66"/>
  <c r="DX699" i="66"/>
  <c r="EO699" i="66" s="1"/>
  <c r="ES699" i="66"/>
  <c r="ET699" i="66"/>
  <c r="Q700" i="66"/>
  <c r="R700" i="66" s="1"/>
  <c r="S700" i="66"/>
  <c r="AQ700" i="66"/>
  <c r="AX700" i="66"/>
  <c r="AZ700" i="66"/>
  <c r="BG700" i="66" s="1"/>
  <c r="BC700" i="66" s="1"/>
  <c r="BB700" i="66" s="1"/>
  <c r="BX700" i="66"/>
  <c r="CU700" i="66" s="1"/>
  <c r="BZ700" i="66"/>
  <c r="CF700" i="66"/>
  <c r="CG700" i="66"/>
  <c r="CI700" i="66"/>
  <c r="CR700" i="66"/>
  <c r="CS700" i="66"/>
  <c r="CV700" i="66"/>
  <c r="CY700" i="66"/>
  <c r="DE700" i="66"/>
  <c r="DU700" i="66"/>
  <c r="DV700" i="66"/>
  <c r="DX700" i="66"/>
  <c r="EO700" i="66" s="1"/>
  <c r="ES700" i="66"/>
  <c r="ET700" i="66"/>
  <c r="Q701" i="66"/>
  <c r="R701" i="66" s="1"/>
  <c r="S701" i="66"/>
  <c r="AQ701" i="66"/>
  <c r="AX701" i="66"/>
  <c r="AZ701" i="66"/>
  <c r="BP701" i="66" s="1"/>
  <c r="BX701" i="66"/>
  <c r="CU701" i="66" s="1"/>
  <c r="BZ701" i="66"/>
  <c r="CF701" i="66"/>
  <c r="CG701" i="66"/>
  <c r="CI701" i="66"/>
  <c r="CR701" i="66"/>
  <c r="CS701" i="66"/>
  <c r="CV701" i="66"/>
  <c r="CY701" i="66"/>
  <c r="DE701" i="66"/>
  <c r="DU701" i="66"/>
  <c r="DV701" i="66"/>
  <c r="DX701" i="66"/>
  <c r="EO701" i="66" s="1"/>
  <c r="ES701" i="66"/>
  <c r="ET701" i="66"/>
  <c r="Q702" i="66"/>
  <c r="S702" i="66"/>
  <c r="AQ702" i="66"/>
  <c r="AX702" i="66"/>
  <c r="AZ702" i="66"/>
  <c r="BG702" i="66" s="1"/>
  <c r="BC702" i="66" s="1"/>
  <c r="BB702" i="66" s="1"/>
  <c r="BX702" i="66"/>
  <c r="CU702" i="66" s="1"/>
  <c r="BZ702" i="66"/>
  <c r="CF702" i="66"/>
  <c r="CG702" i="66"/>
  <c r="CI702" i="66"/>
  <c r="CR702" i="66"/>
  <c r="CS702" i="66"/>
  <c r="CV702" i="66"/>
  <c r="CY702" i="66"/>
  <c r="DE702" i="66"/>
  <c r="DU702" i="66"/>
  <c r="DV702" i="66"/>
  <c r="DX702" i="66"/>
  <c r="EO702" i="66" s="1"/>
  <c r="ES702" i="66"/>
  <c r="ET702" i="66"/>
  <c r="Q703" i="66"/>
  <c r="S703" i="66"/>
  <c r="AQ703" i="66"/>
  <c r="AX703" i="66"/>
  <c r="AZ703" i="66"/>
  <c r="BP703" i="66" s="1"/>
  <c r="BX703" i="66"/>
  <c r="CU703" i="66" s="1"/>
  <c r="BZ703" i="66"/>
  <c r="CF703" i="66"/>
  <c r="CG703" i="66"/>
  <c r="CI703" i="66"/>
  <c r="CR703" i="66"/>
  <c r="CS703" i="66"/>
  <c r="CV703" i="66"/>
  <c r="CY703" i="66"/>
  <c r="DE703" i="66"/>
  <c r="DU703" i="66"/>
  <c r="DV703" i="66"/>
  <c r="DX703" i="66"/>
  <c r="EO703" i="66" s="1"/>
  <c r="ES703" i="66"/>
  <c r="ET703" i="66"/>
  <c r="Q704" i="66"/>
  <c r="R704" i="66" s="1"/>
  <c r="S704" i="66"/>
  <c r="AQ704" i="66"/>
  <c r="AX704" i="66"/>
  <c r="AZ704" i="66"/>
  <c r="BX704" i="66"/>
  <c r="CU704" i="66" s="1"/>
  <c r="BZ704" i="66"/>
  <c r="CV704" i="66" s="1"/>
  <c r="CF704" i="66"/>
  <c r="CG704" i="66"/>
  <c r="CI704" i="66"/>
  <c r="CR704" i="66"/>
  <c r="CS704" i="66"/>
  <c r="CY704" i="66"/>
  <c r="DE704" i="66"/>
  <c r="DU704" i="66"/>
  <c r="DV704" i="66"/>
  <c r="DX704" i="66"/>
  <c r="EO704" i="66" s="1"/>
  <c r="ES704" i="66"/>
  <c r="ET704" i="66"/>
  <c r="Q705" i="66"/>
  <c r="R705" i="66" s="1"/>
  <c r="S705" i="66"/>
  <c r="AQ705" i="66"/>
  <c r="AX705" i="66"/>
  <c r="AZ705" i="66"/>
  <c r="BG705" i="66" s="1"/>
  <c r="BC705" i="66" s="1"/>
  <c r="BB705" i="66" s="1"/>
  <c r="BX705" i="66"/>
  <c r="CU705" i="66" s="1"/>
  <c r="BZ705" i="66"/>
  <c r="CF705" i="66"/>
  <c r="CG705" i="66"/>
  <c r="CI705" i="66"/>
  <c r="CR705" i="66"/>
  <c r="CS705" i="66"/>
  <c r="CV705" i="66"/>
  <c r="CY705" i="66"/>
  <c r="DE705" i="66"/>
  <c r="DU705" i="66"/>
  <c r="DV705" i="66"/>
  <c r="DX705" i="66"/>
  <c r="EO705" i="66" s="1"/>
  <c r="ES705" i="66"/>
  <c r="ET705" i="66"/>
  <c r="Q706" i="66"/>
  <c r="S706" i="66"/>
  <c r="AQ706" i="66"/>
  <c r="AX706" i="66"/>
  <c r="AZ706" i="66"/>
  <c r="BW706" i="66" s="1"/>
  <c r="BX706" i="66"/>
  <c r="CU706" i="66" s="1"/>
  <c r="BZ706" i="66"/>
  <c r="CF706" i="66"/>
  <c r="CG706" i="66"/>
  <c r="CI706" i="66"/>
  <c r="CR706" i="66"/>
  <c r="CS706" i="66"/>
  <c r="CV706" i="66"/>
  <c r="CY706" i="66"/>
  <c r="DE706" i="66"/>
  <c r="DU706" i="66"/>
  <c r="DV706" i="66"/>
  <c r="DX706" i="66"/>
  <c r="EO706" i="66" s="1"/>
  <c r="ES706" i="66"/>
  <c r="ET706" i="66"/>
  <c r="Q707" i="66"/>
  <c r="R707" i="66" s="1"/>
  <c r="S707" i="66"/>
  <c r="AQ707" i="66"/>
  <c r="AX707" i="66"/>
  <c r="AZ707" i="66"/>
  <c r="AT707" i="66" s="1"/>
  <c r="BX707" i="66"/>
  <c r="CU707" i="66" s="1"/>
  <c r="BZ707" i="66"/>
  <c r="CF707" i="66"/>
  <c r="CG707" i="66"/>
  <c r="CI707" i="66"/>
  <c r="CR707" i="66"/>
  <c r="CS707" i="66"/>
  <c r="CV707" i="66"/>
  <c r="CY707" i="66"/>
  <c r="DE707" i="66"/>
  <c r="DU707" i="66"/>
  <c r="DX707" i="66"/>
  <c r="EO707" i="66" s="1"/>
  <c r="ES707" i="66"/>
  <c r="ET707" i="66"/>
  <c r="Q708" i="66"/>
  <c r="R708" i="66" s="1"/>
  <c r="S708" i="66"/>
  <c r="AQ708" i="66"/>
  <c r="AX708" i="66"/>
  <c r="BX708" i="66"/>
  <c r="CU708" i="66" s="1"/>
  <c r="BZ708" i="66"/>
  <c r="CF708" i="66"/>
  <c r="CG708" i="66"/>
  <c r="CI708" i="66"/>
  <c r="CR708" i="66"/>
  <c r="CS708" i="66"/>
  <c r="CV708" i="66"/>
  <c r="CY708" i="66"/>
  <c r="DE708" i="66"/>
  <c r="DU708" i="66"/>
  <c r="DV708" i="66"/>
  <c r="DX708" i="66"/>
  <c r="EO708" i="66" s="1"/>
  <c r="ES708" i="66"/>
  <c r="ET708" i="66"/>
  <c r="Q709" i="66"/>
  <c r="S709" i="66"/>
  <c r="AQ709" i="66"/>
  <c r="AX709" i="66"/>
  <c r="AZ709" i="66"/>
  <c r="BG709" i="66" s="1"/>
  <c r="BC709" i="66" s="1"/>
  <c r="BB709" i="66" s="1"/>
  <c r="BX709" i="66"/>
  <c r="CU709" i="66" s="1"/>
  <c r="BZ709" i="66"/>
  <c r="CF709" i="66"/>
  <c r="CG709" i="66"/>
  <c r="CI709" i="66"/>
  <c r="CR709" i="66"/>
  <c r="CS709" i="66"/>
  <c r="CV709" i="66"/>
  <c r="CY709" i="66"/>
  <c r="DE709" i="66"/>
  <c r="DU709" i="66"/>
  <c r="DV709" i="66"/>
  <c r="DX709" i="66"/>
  <c r="EO709" i="66" s="1"/>
  <c r="ES709" i="66"/>
  <c r="ET709" i="66"/>
  <c r="Q710" i="66"/>
  <c r="S710" i="66"/>
  <c r="AQ710" i="66"/>
  <c r="AX710" i="66"/>
  <c r="BX710" i="66"/>
  <c r="CU710" i="66" s="1"/>
  <c r="BZ710" i="66"/>
  <c r="CV710" i="66" s="1"/>
  <c r="CF710" i="66"/>
  <c r="CG710" i="66"/>
  <c r="CI710" i="66"/>
  <c r="CR710" i="66"/>
  <c r="CS710" i="66"/>
  <c r="CY710" i="66"/>
  <c r="DE710" i="66"/>
  <c r="DU710" i="66"/>
  <c r="DV710" i="66"/>
  <c r="DX710" i="66"/>
  <c r="EO710" i="66" s="1"/>
  <c r="ES710" i="66"/>
  <c r="ET710" i="66"/>
  <c r="Q711" i="66"/>
  <c r="R711" i="66" s="1"/>
  <c r="S711" i="66"/>
  <c r="AQ711" i="66"/>
  <c r="AX711" i="66"/>
  <c r="AZ711" i="66"/>
  <c r="AU711" i="66" s="1"/>
  <c r="BX711" i="66"/>
  <c r="CU711" i="66" s="1"/>
  <c r="BZ711" i="66"/>
  <c r="CF711" i="66"/>
  <c r="CG711" i="66"/>
  <c r="CI711" i="66"/>
  <c r="CR711" i="66"/>
  <c r="CS711" i="66"/>
  <c r="CV711" i="66"/>
  <c r="CY711" i="66"/>
  <c r="DE711" i="66"/>
  <c r="DU711" i="66"/>
  <c r="DV711" i="66"/>
  <c r="DX711" i="66"/>
  <c r="EO711" i="66" s="1"/>
  <c r="ES711" i="66"/>
  <c r="ET711" i="66"/>
  <c r="Q712" i="66"/>
  <c r="R712" i="66" s="1"/>
  <c r="S712" i="66"/>
  <c r="AQ712" i="66"/>
  <c r="AX712" i="66"/>
  <c r="AZ712" i="66"/>
  <c r="BX712" i="66"/>
  <c r="CU712" i="66" s="1"/>
  <c r="BZ712" i="66"/>
  <c r="CF712" i="66"/>
  <c r="CG712" i="66"/>
  <c r="CI712" i="66"/>
  <c r="CR712" i="66"/>
  <c r="CS712" i="66"/>
  <c r="CV712" i="66"/>
  <c r="CY712" i="66"/>
  <c r="DE712" i="66"/>
  <c r="DU712" i="66"/>
  <c r="DV712" i="66"/>
  <c r="DX712" i="66"/>
  <c r="EO712" i="66" s="1"/>
  <c r="ES712" i="66"/>
  <c r="ET712" i="66"/>
  <c r="Q713" i="66"/>
  <c r="S713" i="66"/>
  <c r="AQ713" i="66"/>
  <c r="AX713" i="66"/>
  <c r="AZ713" i="66"/>
  <c r="AV713" i="66" s="1"/>
  <c r="BX713" i="66"/>
  <c r="CU713" i="66" s="1"/>
  <c r="BZ713" i="66"/>
  <c r="CF713" i="66"/>
  <c r="CG713" i="66"/>
  <c r="CI713" i="66"/>
  <c r="CR713" i="66"/>
  <c r="CS713" i="66"/>
  <c r="CV713" i="66"/>
  <c r="CY713" i="66"/>
  <c r="DE713" i="66"/>
  <c r="DU713" i="66"/>
  <c r="DV713" i="66"/>
  <c r="DX713" i="66"/>
  <c r="ES713" i="66"/>
  <c r="ET713" i="66"/>
  <c r="Q714" i="66"/>
  <c r="S714" i="66"/>
  <c r="AQ714" i="66"/>
  <c r="AX714" i="66"/>
  <c r="AZ714" i="66"/>
  <c r="BX714" i="66"/>
  <c r="CU714" i="66" s="1"/>
  <c r="BZ714" i="66"/>
  <c r="CF714" i="66"/>
  <c r="CG714" i="66"/>
  <c r="CI714" i="66"/>
  <c r="CR714" i="66"/>
  <c r="CS714" i="66"/>
  <c r="CV714" i="66"/>
  <c r="CY714" i="66"/>
  <c r="DE714" i="66"/>
  <c r="DU714" i="66"/>
  <c r="DV714" i="66"/>
  <c r="DX714" i="66"/>
  <c r="EO714" i="66" s="1"/>
  <c r="ES714" i="66"/>
  <c r="ET714" i="66"/>
  <c r="Q715" i="66"/>
  <c r="R715" i="66" s="1"/>
  <c r="S715" i="66"/>
  <c r="AQ715" i="66"/>
  <c r="AX715" i="66"/>
  <c r="AZ715" i="66"/>
  <c r="AT715" i="66" s="1"/>
  <c r="BX715" i="66"/>
  <c r="CU715" i="66" s="1"/>
  <c r="BZ715" i="66"/>
  <c r="CF715" i="66"/>
  <c r="CG715" i="66"/>
  <c r="CI715" i="66"/>
  <c r="CR715" i="66"/>
  <c r="CS715" i="66"/>
  <c r="CV715" i="66"/>
  <c r="CY715" i="66"/>
  <c r="DE715" i="66"/>
  <c r="DU715" i="66"/>
  <c r="DV715" i="66"/>
  <c r="DX715" i="66"/>
  <c r="EO715" i="66" s="1"/>
  <c r="ES715" i="66"/>
  <c r="ET715" i="66"/>
  <c r="Q716" i="66"/>
  <c r="R716" i="66" s="1"/>
  <c r="S716" i="66"/>
  <c r="AQ716" i="66"/>
  <c r="AX716" i="66"/>
  <c r="AZ716" i="66" s="1"/>
  <c r="BW716" i="66" s="1"/>
  <c r="BX716" i="66"/>
  <c r="CU716" i="66" s="1"/>
  <c r="BZ716" i="66"/>
  <c r="CF716" i="66"/>
  <c r="CG716" i="66"/>
  <c r="CI716" i="66"/>
  <c r="CR716" i="66"/>
  <c r="CS716" i="66"/>
  <c r="CV716" i="66"/>
  <c r="CY716" i="66"/>
  <c r="DE716" i="66"/>
  <c r="DU716" i="66"/>
  <c r="DV716" i="66"/>
  <c r="DX716" i="66"/>
  <c r="ES716" i="66"/>
  <c r="ET716" i="66"/>
  <c r="Q717" i="66"/>
  <c r="R717" i="66" s="1"/>
  <c r="S717" i="66"/>
  <c r="AQ717" i="66"/>
  <c r="AX717" i="66"/>
  <c r="AZ717" i="66"/>
  <c r="BX717" i="66"/>
  <c r="CU717" i="66" s="1"/>
  <c r="BZ717" i="66"/>
  <c r="CV717" i="66" s="1"/>
  <c r="CF717" i="66"/>
  <c r="CG717" i="66"/>
  <c r="CI717" i="66"/>
  <c r="CR717" i="66"/>
  <c r="CS717" i="66"/>
  <c r="CY717" i="66"/>
  <c r="DE717" i="66"/>
  <c r="DU717" i="66"/>
  <c r="DV717" i="66"/>
  <c r="DX717" i="66"/>
  <c r="EO717" i="66" s="1"/>
  <c r="ES717" i="66"/>
  <c r="ET717" i="66"/>
  <c r="Q718" i="66"/>
  <c r="R718" i="66" s="1"/>
  <c r="BY718" i="66" s="1"/>
  <c r="S718" i="66"/>
  <c r="AQ718" i="66"/>
  <c r="AX718" i="66"/>
  <c r="BX718" i="66"/>
  <c r="CU718" i="66" s="1"/>
  <c r="BZ718" i="66"/>
  <c r="CF718" i="66"/>
  <c r="CG718" i="66"/>
  <c r="CI718" i="66"/>
  <c r="CR718" i="66"/>
  <c r="CS718" i="66"/>
  <c r="CV718" i="66"/>
  <c r="CY718" i="66"/>
  <c r="DE718" i="66"/>
  <c r="DU718" i="66"/>
  <c r="DV718" i="66" s="1"/>
  <c r="DX718" i="66"/>
  <c r="EO718" i="66" s="1"/>
  <c r="ES718" i="66"/>
  <c r="ET718" i="66"/>
  <c r="Q719" i="66"/>
  <c r="R719" i="66" s="1"/>
  <c r="S719" i="66"/>
  <c r="AQ719" i="66"/>
  <c r="AX719" i="66"/>
  <c r="AZ719" i="66"/>
  <c r="BX719" i="66"/>
  <c r="CU719" i="66" s="1"/>
  <c r="BZ719" i="66"/>
  <c r="CV719" i="66" s="1"/>
  <c r="CF719" i="66"/>
  <c r="CG719" i="66"/>
  <c r="CI719" i="66"/>
  <c r="CR719" i="66"/>
  <c r="CS719" i="66"/>
  <c r="CY719" i="66"/>
  <c r="DE719" i="66"/>
  <c r="DU719" i="66"/>
  <c r="DV719" i="66"/>
  <c r="DX719" i="66"/>
  <c r="EO719" i="66" s="1"/>
  <c r="ES719" i="66"/>
  <c r="ET719" i="66"/>
  <c r="Q720" i="66"/>
  <c r="R720" i="66" s="1"/>
  <c r="S720" i="66"/>
  <c r="AQ720" i="66"/>
  <c r="AX720" i="66"/>
  <c r="AZ720" i="66"/>
  <c r="BX720" i="66"/>
  <c r="CU720" i="66" s="1"/>
  <c r="BZ720" i="66"/>
  <c r="CF720" i="66"/>
  <c r="CG720" i="66"/>
  <c r="CI720" i="66"/>
  <c r="CR720" i="66"/>
  <c r="CS720" i="66"/>
  <c r="CV720" i="66"/>
  <c r="CY720" i="66"/>
  <c r="DE720" i="66"/>
  <c r="DU720" i="66"/>
  <c r="DX720" i="66"/>
  <c r="ES720" i="66"/>
  <c r="ET720" i="66"/>
  <c r="Q721" i="66"/>
  <c r="S721" i="66"/>
  <c r="AQ721" i="66"/>
  <c r="AX721" i="66"/>
  <c r="AZ721" i="66"/>
  <c r="BX721" i="66"/>
  <c r="CU721" i="66" s="1"/>
  <c r="BZ721" i="66"/>
  <c r="CV721" i="66" s="1"/>
  <c r="CF721" i="66"/>
  <c r="CG721" i="66"/>
  <c r="CI721" i="66"/>
  <c r="CR721" i="66"/>
  <c r="CS721" i="66"/>
  <c r="CY721" i="66"/>
  <c r="DE721" i="66"/>
  <c r="DU721" i="66"/>
  <c r="DV721" i="66"/>
  <c r="DX721" i="66"/>
  <c r="EO721" i="66" s="1"/>
  <c r="ES721" i="66"/>
  <c r="ET721" i="66"/>
  <c r="Q722" i="66"/>
  <c r="R722" i="66" s="1"/>
  <c r="S722" i="66"/>
  <c r="AQ722" i="66"/>
  <c r="AX722" i="66"/>
  <c r="AZ722" i="66"/>
  <c r="BG722" i="66" s="1"/>
  <c r="BC722" i="66" s="1"/>
  <c r="BB722" i="66" s="1"/>
  <c r="BX722" i="66"/>
  <c r="CU722" i="66" s="1"/>
  <c r="BZ722" i="66"/>
  <c r="CF722" i="66"/>
  <c r="CG722" i="66"/>
  <c r="CI722" i="66"/>
  <c r="CR722" i="66"/>
  <c r="CS722" i="66"/>
  <c r="CV722" i="66"/>
  <c r="CY722" i="66"/>
  <c r="DE722" i="66"/>
  <c r="DU722" i="66"/>
  <c r="DV722" i="66"/>
  <c r="DX722" i="66"/>
  <c r="ES722" i="66"/>
  <c r="ET722" i="66"/>
  <c r="Q723" i="66"/>
  <c r="S723" i="66"/>
  <c r="AQ723" i="66"/>
  <c r="AX723" i="66"/>
  <c r="AZ723" i="66"/>
  <c r="BG723" i="66" s="1"/>
  <c r="BC723" i="66" s="1"/>
  <c r="BB723" i="66" s="1"/>
  <c r="BX723" i="66"/>
  <c r="CU723" i="66" s="1"/>
  <c r="BZ723" i="66"/>
  <c r="CV723" i="66" s="1"/>
  <c r="CF723" i="66"/>
  <c r="CG723" i="66"/>
  <c r="CI723" i="66"/>
  <c r="CR723" i="66"/>
  <c r="CS723" i="66"/>
  <c r="CY723" i="66"/>
  <c r="DE723" i="66"/>
  <c r="DU723" i="66"/>
  <c r="DV723" i="66"/>
  <c r="DX723" i="66"/>
  <c r="EO723" i="66" s="1"/>
  <c r="ES723" i="66"/>
  <c r="ET723" i="66"/>
  <c r="Q724" i="66"/>
  <c r="R724" i="66" s="1"/>
  <c r="S724" i="66"/>
  <c r="AQ724" i="66"/>
  <c r="AX724" i="66"/>
  <c r="AZ724" i="66"/>
  <c r="BX724" i="66"/>
  <c r="CU724" i="66" s="1"/>
  <c r="BZ724" i="66"/>
  <c r="CF724" i="66"/>
  <c r="CG724" i="66"/>
  <c r="CI724" i="66"/>
  <c r="CR724" i="66"/>
  <c r="CS724" i="66"/>
  <c r="CV724" i="66"/>
  <c r="CY724" i="66"/>
  <c r="DE724" i="66"/>
  <c r="DU724" i="66"/>
  <c r="DX724" i="66"/>
  <c r="EO724" i="66" s="1"/>
  <c r="ES724" i="66"/>
  <c r="ET724" i="66"/>
  <c r="Q725" i="66"/>
  <c r="R725" i="66" s="1"/>
  <c r="S725" i="66"/>
  <c r="AQ725" i="66"/>
  <c r="AX725" i="66"/>
  <c r="AZ725" i="66"/>
  <c r="BX725" i="66"/>
  <c r="CU725" i="66" s="1"/>
  <c r="BZ725" i="66"/>
  <c r="CV725" i="66" s="1"/>
  <c r="CF725" i="66"/>
  <c r="CG725" i="66"/>
  <c r="CI725" i="66"/>
  <c r="CR725" i="66"/>
  <c r="CS725" i="66"/>
  <c r="CY725" i="66"/>
  <c r="DE725" i="66"/>
  <c r="DU725" i="66"/>
  <c r="DV725" i="66"/>
  <c r="DX725" i="66"/>
  <c r="EO725" i="66" s="1"/>
  <c r="ES725" i="66"/>
  <c r="ET725" i="66"/>
  <c r="Q726" i="66"/>
  <c r="R726" i="66" s="1"/>
  <c r="S726" i="66"/>
  <c r="AQ726" i="66"/>
  <c r="AX726" i="66"/>
  <c r="AZ726" i="66"/>
  <c r="BX726" i="66"/>
  <c r="CU726" i="66" s="1"/>
  <c r="BZ726" i="66"/>
  <c r="CF726" i="66"/>
  <c r="CG726" i="66"/>
  <c r="CI726" i="66"/>
  <c r="CR726" i="66"/>
  <c r="CS726" i="66"/>
  <c r="CV726" i="66"/>
  <c r="CY726" i="66"/>
  <c r="DE726" i="66"/>
  <c r="DU726" i="66"/>
  <c r="DV726" i="66" s="1"/>
  <c r="DX726" i="66"/>
  <c r="ES726" i="66"/>
  <c r="ET726" i="66"/>
  <c r="Q727" i="66"/>
  <c r="R727" i="66" s="1"/>
  <c r="S727" i="66"/>
  <c r="AQ727" i="66"/>
  <c r="AX727" i="66"/>
  <c r="BX727" i="66"/>
  <c r="CU727" i="66" s="1"/>
  <c r="BZ727" i="66"/>
  <c r="CV727" i="66" s="1"/>
  <c r="CF727" i="66"/>
  <c r="CG727" i="66"/>
  <c r="CI727" i="66"/>
  <c r="CR727" i="66"/>
  <c r="CS727" i="66"/>
  <c r="CY727" i="66"/>
  <c r="DE727" i="66"/>
  <c r="DU727" i="66"/>
  <c r="DV727" i="66"/>
  <c r="DX727" i="66"/>
  <c r="EO727" i="66" s="1"/>
  <c r="ES727" i="66"/>
  <c r="ET727" i="66"/>
  <c r="Q728" i="66"/>
  <c r="R728" i="66" s="1"/>
  <c r="S728" i="66"/>
  <c r="AQ728" i="66"/>
  <c r="AX728" i="66"/>
  <c r="AZ728" i="66"/>
  <c r="BW728" i="66" s="1"/>
  <c r="BX728" i="66"/>
  <c r="CU728" i="66" s="1"/>
  <c r="BZ728" i="66"/>
  <c r="CF728" i="66"/>
  <c r="CG728" i="66"/>
  <c r="CI728" i="66"/>
  <c r="CR728" i="66"/>
  <c r="CS728" i="66"/>
  <c r="CV728" i="66"/>
  <c r="CY728" i="66"/>
  <c r="DE728" i="66"/>
  <c r="DU728" i="66"/>
  <c r="DV728" i="66"/>
  <c r="DX728" i="66"/>
  <c r="EO728" i="66" s="1"/>
  <c r="ES728" i="66"/>
  <c r="ET728" i="66"/>
  <c r="Q729" i="66"/>
  <c r="R729" i="66" s="1"/>
  <c r="S729" i="66"/>
  <c r="AQ729" i="66"/>
  <c r="AX729" i="66"/>
  <c r="AZ729" i="66"/>
  <c r="BQ729" i="66" s="1"/>
  <c r="BX729" i="66"/>
  <c r="CU729" i="66" s="1"/>
  <c r="BZ729" i="66"/>
  <c r="CV729" i="66" s="1"/>
  <c r="CF729" i="66"/>
  <c r="CG729" i="66"/>
  <c r="CI729" i="66"/>
  <c r="CR729" i="66"/>
  <c r="CS729" i="66"/>
  <c r="CY729" i="66"/>
  <c r="DE729" i="66"/>
  <c r="DU729" i="66"/>
  <c r="DV729" i="66"/>
  <c r="DX729" i="66"/>
  <c r="EO729" i="66" s="1"/>
  <c r="ES729" i="66"/>
  <c r="ET729" i="66"/>
  <c r="Q730" i="66"/>
  <c r="S730" i="66"/>
  <c r="AQ730" i="66"/>
  <c r="AX730" i="66"/>
  <c r="AZ730" i="66"/>
  <c r="BX730" i="66"/>
  <c r="CU730" i="66" s="1"/>
  <c r="BZ730" i="66"/>
  <c r="CF730" i="66"/>
  <c r="CG730" i="66"/>
  <c r="CI730" i="66"/>
  <c r="CR730" i="66"/>
  <c r="CS730" i="66"/>
  <c r="CV730" i="66"/>
  <c r="CY730" i="66"/>
  <c r="DE730" i="66"/>
  <c r="DU730" i="66"/>
  <c r="DV730" i="66" s="1"/>
  <c r="DX730" i="66"/>
  <c r="ES730" i="66"/>
  <c r="ET730" i="66"/>
  <c r="Q731" i="66"/>
  <c r="S731" i="66"/>
  <c r="AQ731" i="66"/>
  <c r="AX731" i="66"/>
  <c r="AZ731" i="66"/>
  <c r="BX731" i="66"/>
  <c r="CU731" i="66" s="1"/>
  <c r="BZ731" i="66"/>
  <c r="CV731" i="66" s="1"/>
  <c r="CF731" i="66"/>
  <c r="CG731" i="66"/>
  <c r="CI731" i="66"/>
  <c r="CR731" i="66"/>
  <c r="CS731" i="66"/>
  <c r="CY731" i="66"/>
  <c r="DE731" i="66"/>
  <c r="DU731" i="66"/>
  <c r="DV731" i="66"/>
  <c r="DX731" i="66"/>
  <c r="EO731" i="66" s="1"/>
  <c r="ES731" i="66"/>
  <c r="ET731" i="66"/>
  <c r="Q732" i="66"/>
  <c r="R732" i="66" s="1"/>
  <c r="S732" i="66"/>
  <c r="AQ732" i="66"/>
  <c r="AX732" i="66"/>
  <c r="AZ732" i="66"/>
  <c r="BX732" i="66"/>
  <c r="CU732" i="66" s="1"/>
  <c r="BZ732" i="66"/>
  <c r="CF732" i="66"/>
  <c r="CG732" i="66"/>
  <c r="CI732" i="66"/>
  <c r="CR732" i="66"/>
  <c r="CS732" i="66"/>
  <c r="CV732" i="66"/>
  <c r="CY732" i="66"/>
  <c r="DE732" i="66"/>
  <c r="DU732" i="66"/>
  <c r="DV732" i="66" s="1"/>
  <c r="DX732" i="66"/>
  <c r="ES732" i="66"/>
  <c r="ET732" i="66"/>
  <c r="Q733" i="66"/>
  <c r="R733" i="66" s="1"/>
  <c r="S733" i="66"/>
  <c r="AQ733" i="66"/>
  <c r="AX733" i="66"/>
  <c r="AZ733" i="66"/>
  <c r="BP733" i="66" s="1"/>
  <c r="BX733" i="66"/>
  <c r="CU733" i="66" s="1"/>
  <c r="BZ733" i="66"/>
  <c r="CV733" i="66" s="1"/>
  <c r="CF733" i="66"/>
  <c r="CG733" i="66"/>
  <c r="CI733" i="66"/>
  <c r="CR733" i="66"/>
  <c r="CS733" i="66"/>
  <c r="CY733" i="66"/>
  <c r="DE733" i="66"/>
  <c r="DU733" i="66"/>
  <c r="DV733" i="66"/>
  <c r="DX733" i="66"/>
  <c r="EO733" i="66" s="1"/>
  <c r="ES733" i="66"/>
  <c r="ET733" i="66"/>
  <c r="Q734" i="66"/>
  <c r="R734" i="66" s="1"/>
  <c r="S734" i="66"/>
  <c r="AQ734" i="66"/>
  <c r="AX734" i="66"/>
  <c r="AZ734" i="66"/>
  <c r="BX734" i="66"/>
  <c r="CU734" i="66" s="1"/>
  <c r="BZ734" i="66"/>
  <c r="CF734" i="66"/>
  <c r="CG734" i="66"/>
  <c r="CI734" i="66"/>
  <c r="CR734" i="66"/>
  <c r="CS734" i="66"/>
  <c r="CV734" i="66"/>
  <c r="CY734" i="66"/>
  <c r="DE734" i="66"/>
  <c r="DU734" i="66"/>
  <c r="DV734" i="66"/>
  <c r="DX734" i="66"/>
  <c r="ES734" i="66"/>
  <c r="ET734" i="66"/>
  <c r="Q735" i="66"/>
  <c r="S735" i="66"/>
  <c r="AQ735" i="66"/>
  <c r="AX735" i="66"/>
  <c r="AZ735" i="66"/>
  <c r="BP735" i="66" s="1"/>
  <c r="BX735" i="66"/>
  <c r="CU735" i="66" s="1"/>
  <c r="BZ735" i="66"/>
  <c r="CV735" i="66" s="1"/>
  <c r="CF735" i="66"/>
  <c r="CG735" i="66"/>
  <c r="CI735" i="66"/>
  <c r="CR735" i="66"/>
  <c r="CS735" i="66"/>
  <c r="CY735" i="66"/>
  <c r="DE735" i="66"/>
  <c r="DU735" i="66"/>
  <c r="DV735" i="66"/>
  <c r="DX735" i="66"/>
  <c r="EO735" i="66" s="1"/>
  <c r="ES735" i="66"/>
  <c r="ET735" i="66"/>
  <c r="Q736" i="66"/>
  <c r="S736" i="66"/>
  <c r="AQ736" i="66"/>
  <c r="AX736" i="66"/>
  <c r="AZ736" i="66"/>
  <c r="BX736" i="66"/>
  <c r="CU736" i="66" s="1"/>
  <c r="BZ736" i="66"/>
  <c r="CF736" i="66"/>
  <c r="CG736" i="66"/>
  <c r="CI736" i="66"/>
  <c r="CR736" i="66"/>
  <c r="CS736" i="66"/>
  <c r="CV736" i="66"/>
  <c r="CY736" i="66"/>
  <c r="DE736" i="66"/>
  <c r="DU736" i="66"/>
  <c r="DV736" i="66"/>
  <c r="DX736" i="66"/>
  <c r="EO736" i="66" s="1"/>
  <c r="ES736" i="66"/>
  <c r="ET736" i="66"/>
  <c r="Q737" i="66"/>
  <c r="R737" i="66" s="1"/>
  <c r="S737" i="66"/>
  <c r="AQ737" i="66"/>
  <c r="AX737" i="66"/>
  <c r="AZ737" i="66"/>
  <c r="BQ737" i="66" s="1"/>
  <c r="BX737" i="66"/>
  <c r="CU737" i="66" s="1"/>
  <c r="BZ737" i="66"/>
  <c r="CV737" i="66" s="1"/>
  <c r="CF737" i="66"/>
  <c r="CG737" i="66"/>
  <c r="CI737" i="66"/>
  <c r="CR737" i="66"/>
  <c r="CS737" i="66"/>
  <c r="CY737" i="66"/>
  <c r="DE737" i="66"/>
  <c r="DU737" i="66"/>
  <c r="DV737" i="66"/>
  <c r="DX737" i="66"/>
  <c r="EO737" i="66" s="1"/>
  <c r="ES737" i="66"/>
  <c r="ET737" i="66"/>
  <c r="Q738" i="66"/>
  <c r="S738" i="66"/>
  <c r="AQ738" i="66"/>
  <c r="AX738" i="66"/>
  <c r="AZ738" i="66" s="1"/>
  <c r="BW738" i="66" s="1"/>
  <c r="BX738" i="66"/>
  <c r="CU738" i="66" s="1"/>
  <c r="BZ738" i="66"/>
  <c r="CF738" i="66"/>
  <c r="CG738" i="66"/>
  <c r="CI738" i="66"/>
  <c r="CR738" i="66"/>
  <c r="CS738" i="66"/>
  <c r="CV738" i="66"/>
  <c r="CY738" i="66"/>
  <c r="DE738" i="66"/>
  <c r="DU738" i="66"/>
  <c r="DX738" i="66"/>
  <c r="ES738" i="66"/>
  <c r="ET738" i="66"/>
  <c r="Q739" i="66"/>
  <c r="R739" i="66" s="1"/>
  <c r="S739" i="66"/>
  <c r="AQ739" i="66"/>
  <c r="AX739" i="66"/>
  <c r="AZ739" i="66" s="1"/>
  <c r="BP739" i="66" s="1"/>
  <c r="BX739" i="66"/>
  <c r="CU739" i="66" s="1"/>
  <c r="BZ739" i="66"/>
  <c r="CV739" i="66" s="1"/>
  <c r="CF739" i="66"/>
  <c r="CG739" i="66"/>
  <c r="CI739" i="66"/>
  <c r="CR739" i="66"/>
  <c r="CS739" i="66"/>
  <c r="CY739" i="66"/>
  <c r="DE739" i="66"/>
  <c r="DU739" i="66"/>
  <c r="DV739" i="66"/>
  <c r="DX739" i="66"/>
  <c r="EO739" i="66" s="1"/>
  <c r="ES739" i="66"/>
  <c r="ET739" i="66"/>
  <c r="Q740" i="66"/>
  <c r="R740" i="66" s="1"/>
  <c r="S740" i="66"/>
  <c r="AQ740" i="66"/>
  <c r="AX740" i="66"/>
  <c r="AZ740" i="66"/>
  <c r="AU740" i="66" s="1"/>
  <c r="BX740" i="66"/>
  <c r="CU740" i="66" s="1"/>
  <c r="BZ740" i="66"/>
  <c r="CF740" i="66"/>
  <c r="CG740" i="66"/>
  <c r="CI740" i="66"/>
  <c r="CR740" i="66"/>
  <c r="CS740" i="66"/>
  <c r="CV740" i="66"/>
  <c r="CY740" i="66"/>
  <c r="DE740" i="66"/>
  <c r="DU740" i="66"/>
  <c r="DV740" i="66" s="1"/>
  <c r="DX740" i="66"/>
  <c r="EO740" i="66" s="1"/>
  <c r="ES740" i="66"/>
  <c r="ET740" i="66"/>
  <c r="Q741" i="66"/>
  <c r="R741" i="66" s="1"/>
  <c r="S741" i="66"/>
  <c r="AQ741" i="66"/>
  <c r="AX741" i="66"/>
  <c r="AZ741" i="66"/>
  <c r="BG741" i="66" s="1"/>
  <c r="BC741" i="66" s="1"/>
  <c r="BB741" i="66" s="1"/>
  <c r="BX741" i="66"/>
  <c r="CU741" i="66" s="1"/>
  <c r="BZ741" i="66"/>
  <c r="CV741" i="66" s="1"/>
  <c r="CF741" i="66"/>
  <c r="CG741" i="66"/>
  <c r="CI741" i="66"/>
  <c r="CR741" i="66"/>
  <c r="CS741" i="66"/>
  <c r="CY741" i="66"/>
  <c r="DE741" i="66"/>
  <c r="DU741" i="66"/>
  <c r="DV741" i="66"/>
  <c r="DX741" i="66"/>
  <c r="EO741" i="66" s="1"/>
  <c r="ES741" i="66"/>
  <c r="ET741" i="66"/>
  <c r="Q742" i="66"/>
  <c r="S742" i="66"/>
  <c r="AQ742" i="66"/>
  <c r="AX742" i="66"/>
  <c r="BX742" i="66"/>
  <c r="CU742" i="66" s="1"/>
  <c r="BZ742" i="66"/>
  <c r="CF742" i="66"/>
  <c r="CG742" i="66"/>
  <c r="CI742" i="66"/>
  <c r="CR742" i="66"/>
  <c r="CS742" i="66"/>
  <c r="CV742" i="66"/>
  <c r="CY742" i="66"/>
  <c r="DE742" i="66"/>
  <c r="DU742" i="66"/>
  <c r="DV742" i="66"/>
  <c r="DX742" i="66"/>
  <c r="EO742" i="66" s="1"/>
  <c r="ES742" i="66"/>
  <c r="ET742" i="66"/>
  <c r="Q743" i="66"/>
  <c r="R743" i="66" s="1"/>
  <c r="S743" i="66"/>
  <c r="AQ743" i="66"/>
  <c r="AX743" i="66"/>
  <c r="AZ743" i="66"/>
  <c r="BQ743" i="66" s="1"/>
  <c r="BX743" i="66"/>
  <c r="CU743" i="66" s="1"/>
  <c r="BZ743" i="66"/>
  <c r="CV743" i="66" s="1"/>
  <c r="CF743" i="66"/>
  <c r="CG743" i="66"/>
  <c r="CI743" i="66"/>
  <c r="CR743" i="66"/>
  <c r="CS743" i="66"/>
  <c r="CY743" i="66"/>
  <c r="DE743" i="66"/>
  <c r="DU743" i="66"/>
  <c r="DV743" i="66"/>
  <c r="DX743" i="66"/>
  <c r="EO743" i="66" s="1"/>
  <c r="ES743" i="66"/>
  <c r="ET743" i="66"/>
  <c r="Q744" i="66"/>
  <c r="R744" i="66" s="1"/>
  <c r="S744" i="66"/>
  <c r="AQ744" i="66"/>
  <c r="AX744" i="66"/>
  <c r="AZ744" i="66" s="1"/>
  <c r="AT744" i="66" s="1"/>
  <c r="BW744" i="66"/>
  <c r="BX744" i="66"/>
  <c r="CU744" i="66" s="1"/>
  <c r="BZ744" i="66"/>
  <c r="CF744" i="66"/>
  <c r="CG744" i="66"/>
  <c r="CI744" i="66"/>
  <c r="CR744" i="66"/>
  <c r="CS744" i="66"/>
  <c r="CV744" i="66"/>
  <c r="CY744" i="66"/>
  <c r="DE744" i="66"/>
  <c r="DU744" i="66"/>
  <c r="DX744" i="66"/>
  <c r="ES744" i="66"/>
  <c r="ET744" i="66"/>
  <c r="Q745" i="66"/>
  <c r="R745" i="66" s="1"/>
  <c r="S745" i="66"/>
  <c r="AQ745" i="66"/>
  <c r="AX745" i="66"/>
  <c r="AZ745" i="66" s="1"/>
  <c r="AU745" i="66" s="1"/>
  <c r="BX745" i="66"/>
  <c r="CU745" i="66" s="1"/>
  <c r="BZ745" i="66"/>
  <c r="CV745" i="66" s="1"/>
  <c r="CF745" i="66"/>
  <c r="CG745" i="66"/>
  <c r="CI745" i="66"/>
  <c r="CR745" i="66"/>
  <c r="CS745" i="66"/>
  <c r="CY745" i="66"/>
  <c r="DE745" i="66"/>
  <c r="DU745" i="66"/>
  <c r="DV745" i="66"/>
  <c r="DX745" i="66"/>
  <c r="EO745" i="66" s="1"/>
  <c r="ES745" i="66"/>
  <c r="ET745" i="66"/>
  <c r="Q746" i="66"/>
  <c r="R746" i="66" s="1"/>
  <c r="S746" i="66"/>
  <c r="AQ746" i="66"/>
  <c r="AX746" i="66"/>
  <c r="AZ746" i="66"/>
  <c r="BX746" i="66"/>
  <c r="CU746" i="66" s="1"/>
  <c r="BZ746" i="66"/>
  <c r="CF746" i="66"/>
  <c r="CG746" i="66"/>
  <c r="CI746" i="66"/>
  <c r="CR746" i="66"/>
  <c r="CS746" i="66"/>
  <c r="CV746" i="66"/>
  <c r="CY746" i="66"/>
  <c r="DE746" i="66"/>
  <c r="DU746" i="66"/>
  <c r="DV746" i="66" s="1"/>
  <c r="DX746" i="66"/>
  <c r="ES746" i="66"/>
  <c r="ET746" i="66"/>
  <c r="Q747" i="66"/>
  <c r="R747" i="66" s="1"/>
  <c r="S747" i="66"/>
  <c r="AQ747" i="66"/>
  <c r="AX747" i="66"/>
  <c r="AZ747" i="66"/>
  <c r="AV747" i="66" s="1"/>
  <c r="BX747" i="66"/>
  <c r="CU747" i="66" s="1"/>
  <c r="BZ747" i="66"/>
  <c r="CF747" i="66"/>
  <c r="CG747" i="66"/>
  <c r="CI747" i="66"/>
  <c r="CR747" i="66"/>
  <c r="CS747" i="66"/>
  <c r="CV747" i="66"/>
  <c r="CY747" i="66"/>
  <c r="DE747" i="66"/>
  <c r="DU747" i="66"/>
  <c r="DV747" i="66"/>
  <c r="DX747" i="66"/>
  <c r="EO747" i="66" s="1"/>
  <c r="ES747" i="66"/>
  <c r="ET747" i="66"/>
  <c r="Q748" i="66"/>
  <c r="R748" i="66" s="1"/>
  <c r="S748" i="66"/>
  <c r="AQ748" i="66"/>
  <c r="AX748" i="66"/>
  <c r="AZ748" i="66" s="1"/>
  <c r="BP748" i="66" s="1"/>
  <c r="BX748" i="66"/>
  <c r="CU748" i="66" s="1"/>
  <c r="BZ748" i="66"/>
  <c r="CF748" i="66"/>
  <c r="CG748" i="66"/>
  <c r="CI748" i="66"/>
  <c r="CR748" i="66"/>
  <c r="CS748" i="66"/>
  <c r="CV748" i="66"/>
  <c r="CY748" i="66"/>
  <c r="DE748" i="66"/>
  <c r="DU748" i="66"/>
  <c r="DX748" i="66"/>
  <c r="ES748" i="66"/>
  <c r="ET748" i="66"/>
  <c r="Q749" i="66"/>
  <c r="R749" i="66" s="1"/>
  <c r="S749" i="66"/>
  <c r="AQ749" i="66"/>
  <c r="AX749" i="66"/>
  <c r="BX749" i="66"/>
  <c r="CU749" i="66" s="1"/>
  <c r="BZ749" i="66"/>
  <c r="CV749" i="66" s="1"/>
  <c r="CF749" i="66"/>
  <c r="CG749" i="66"/>
  <c r="CI749" i="66"/>
  <c r="CR749" i="66"/>
  <c r="CS749" i="66"/>
  <c r="CY749" i="66"/>
  <c r="DE749" i="66"/>
  <c r="DU749" i="66"/>
  <c r="DV749" i="66"/>
  <c r="DX749" i="66"/>
  <c r="EO749" i="66" s="1"/>
  <c r="ES749" i="66"/>
  <c r="ET749" i="66"/>
  <c r="Q750" i="66"/>
  <c r="R750" i="66" s="1"/>
  <c r="S750" i="66"/>
  <c r="AQ750" i="66"/>
  <c r="AX750" i="66"/>
  <c r="AZ750" i="66"/>
  <c r="AT750" i="66" s="1"/>
  <c r="BX750" i="66"/>
  <c r="CU750" i="66" s="1"/>
  <c r="BZ750" i="66"/>
  <c r="CF750" i="66"/>
  <c r="CG750" i="66"/>
  <c r="CI750" i="66"/>
  <c r="CR750" i="66"/>
  <c r="CS750" i="66"/>
  <c r="CV750" i="66"/>
  <c r="CY750" i="66"/>
  <c r="DE750" i="66"/>
  <c r="DU750" i="66"/>
  <c r="DX750" i="66"/>
  <c r="EO750" i="66" s="1"/>
  <c r="ES750" i="66"/>
  <c r="ET750" i="66"/>
  <c r="Q751" i="66"/>
  <c r="R751" i="66" s="1"/>
  <c r="S751" i="66"/>
  <c r="AQ751" i="66"/>
  <c r="AX751" i="66"/>
  <c r="AZ751" i="66"/>
  <c r="BG751" i="66" s="1"/>
  <c r="BC751" i="66" s="1"/>
  <c r="BB751" i="66" s="1"/>
  <c r="AR751" i="66" s="1"/>
  <c r="BX751" i="66"/>
  <c r="CU751" i="66" s="1"/>
  <c r="BZ751" i="66"/>
  <c r="CV751" i="66" s="1"/>
  <c r="CF751" i="66"/>
  <c r="CG751" i="66"/>
  <c r="CI751" i="66"/>
  <c r="CR751" i="66"/>
  <c r="CS751" i="66"/>
  <c r="CY751" i="66"/>
  <c r="DE751" i="66"/>
  <c r="DU751" i="66"/>
  <c r="DV751" i="66"/>
  <c r="DX751" i="66"/>
  <c r="EO751" i="66" s="1"/>
  <c r="ES751" i="66"/>
  <c r="ET751" i="66"/>
  <c r="Q752" i="66"/>
  <c r="R752" i="66" s="1"/>
  <c r="S752" i="66"/>
  <c r="AQ752" i="66"/>
  <c r="AX752" i="66"/>
  <c r="BX752" i="66"/>
  <c r="CU752" i="66" s="1"/>
  <c r="BZ752" i="66"/>
  <c r="CF752" i="66"/>
  <c r="CG752" i="66"/>
  <c r="CI752" i="66"/>
  <c r="CR752" i="66"/>
  <c r="CS752" i="66"/>
  <c r="CV752" i="66"/>
  <c r="CY752" i="66"/>
  <c r="DE752" i="66"/>
  <c r="DU752" i="66"/>
  <c r="DV752" i="66" s="1"/>
  <c r="DX752" i="66"/>
  <c r="EO752" i="66" s="1"/>
  <c r="ES752" i="66"/>
  <c r="ET752" i="66"/>
  <c r="Q753" i="66"/>
  <c r="R753" i="66" s="1"/>
  <c r="S753" i="66"/>
  <c r="AQ753" i="66"/>
  <c r="AX753" i="66"/>
  <c r="AZ753" i="66"/>
  <c r="BX753" i="66"/>
  <c r="CU753" i="66" s="1"/>
  <c r="BZ753" i="66"/>
  <c r="CV753" i="66" s="1"/>
  <c r="CF753" i="66"/>
  <c r="CG753" i="66"/>
  <c r="CI753" i="66"/>
  <c r="CR753" i="66"/>
  <c r="CS753" i="66"/>
  <c r="CY753" i="66"/>
  <c r="DE753" i="66"/>
  <c r="DU753" i="66"/>
  <c r="DV753" i="66"/>
  <c r="DX753" i="66"/>
  <c r="EO753" i="66" s="1"/>
  <c r="ES753" i="66"/>
  <c r="ET753" i="66"/>
  <c r="Q754" i="66"/>
  <c r="R754" i="66" s="1"/>
  <c r="S754" i="66"/>
  <c r="AQ754" i="66"/>
  <c r="AX754" i="66"/>
  <c r="AZ754" i="66" s="1"/>
  <c r="BX754" i="66"/>
  <c r="CU754" i="66" s="1"/>
  <c r="BZ754" i="66"/>
  <c r="CF754" i="66"/>
  <c r="CG754" i="66"/>
  <c r="CI754" i="66"/>
  <c r="CR754" i="66"/>
  <c r="CS754" i="66"/>
  <c r="CV754" i="66"/>
  <c r="CY754" i="66"/>
  <c r="DE754" i="66"/>
  <c r="DU754" i="66"/>
  <c r="DX754" i="66"/>
  <c r="EO754" i="66" s="1"/>
  <c r="ES754" i="66"/>
  <c r="ET754" i="66"/>
  <c r="Q755" i="66"/>
  <c r="S755" i="66"/>
  <c r="AQ755" i="66"/>
  <c r="AX755" i="66"/>
  <c r="AZ755" i="66" s="1"/>
  <c r="BX755" i="66"/>
  <c r="CU755" i="66" s="1"/>
  <c r="BZ755" i="66"/>
  <c r="CF755" i="66"/>
  <c r="CG755" i="66"/>
  <c r="CI755" i="66"/>
  <c r="CR755" i="66"/>
  <c r="CS755" i="66"/>
  <c r="CV755" i="66"/>
  <c r="CY755" i="66"/>
  <c r="DE755" i="66"/>
  <c r="DU755" i="66"/>
  <c r="DV755" i="66"/>
  <c r="DX755" i="66"/>
  <c r="EO755" i="66" s="1"/>
  <c r="ES755" i="66"/>
  <c r="ET755" i="66"/>
  <c r="Q756" i="66"/>
  <c r="R756" i="66" s="1"/>
  <c r="S756" i="66"/>
  <c r="AQ756" i="66"/>
  <c r="AX756" i="66"/>
  <c r="AZ756" i="66" s="1"/>
  <c r="BQ756" i="66" s="1"/>
  <c r="BX756" i="66"/>
  <c r="CU756" i="66" s="1"/>
  <c r="BZ756" i="66"/>
  <c r="CF756" i="66"/>
  <c r="CG756" i="66"/>
  <c r="CI756" i="66"/>
  <c r="CR756" i="66"/>
  <c r="CS756" i="66"/>
  <c r="CV756" i="66"/>
  <c r="CY756" i="66"/>
  <c r="DE756" i="66"/>
  <c r="DU756" i="66"/>
  <c r="DV756" i="66" s="1"/>
  <c r="DX756" i="66"/>
  <c r="EO756" i="66" s="1"/>
  <c r="ES756" i="66"/>
  <c r="ET756" i="66"/>
  <c r="Q757" i="66"/>
  <c r="S757" i="66"/>
  <c r="AQ757" i="66"/>
  <c r="AX757" i="66"/>
  <c r="AZ757" i="66"/>
  <c r="BW757" i="66" s="1"/>
  <c r="BX757" i="66"/>
  <c r="CU757" i="66" s="1"/>
  <c r="BZ757" i="66"/>
  <c r="CF757" i="66"/>
  <c r="CG757" i="66"/>
  <c r="CI757" i="66"/>
  <c r="CR757" i="66"/>
  <c r="CS757" i="66"/>
  <c r="CV757" i="66"/>
  <c r="CY757" i="66"/>
  <c r="DE757" i="66"/>
  <c r="DU757" i="66"/>
  <c r="DV757" i="66"/>
  <c r="DX757" i="66"/>
  <c r="EO757" i="66" s="1"/>
  <c r="ES757" i="66"/>
  <c r="ET757" i="66"/>
  <c r="Q758" i="66"/>
  <c r="R758" i="66" s="1"/>
  <c r="S758" i="66"/>
  <c r="AQ758" i="66"/>
  <c r="AX758" i="66"/>
  <c r="AZ758" i="66"/>
  <c r="BQ758" i="66" s="1"/>
  <c r="BX758" i="66"/>
  <c r="CU758" i="66" s="1"/>
  <c r="BZ758" i="66"/>
  <c r="CF758" i="66"/>
  <c r="CG758" i="66"/>
  <c r="CI758" i="66"/>
  <c r="CR758" i="66"/>
  <c r="CS758" i="66"/>
  <c r="CV758" i="66"/>
  <c r="CY758" i="66"/>
  <c r="DE758" i="66"/>
  <c r="DU758" i="66"/>
  <c r="DV758" i="66"/>
  <c r="DX758" i="66"/>
  <c r="EO758" i="66" s="1"/>
  <c r="ES758" i="66"/>
  <c r="ET758" i="66"/>
  <c r="Q759" i="66"/>
  <c r="R759" i="66" s="1"/>
  <c r="S759" i="66"/>
  <c r="AQ759" i="66"/>
  <c r="AX759" i="66"/>
  <c r="BX759" i="66"/>
  <c r="CU759" i="66" s="1"/>
  <c r="BZ759" i="66"/>
  <c r="CF759" i="66"/>
  <c r="CG759" i="66"/>
  <c r="CI759" i="66"/>
  <c r="CR759" i="66"/>
  <c r="CS759" i="66"/>
  <c r="CV759" i="66"/>
  <c r="CY759" i="66"/>
  <c r="DE759" i="66"/>
  <c r="DU759" i="66"/>
  <c r="DV759" i="66"/>
  <c r="DX759" i="66"/>
  <c r="EO759" i="66" s="1"/>
  <c r="ES759" i="66"/>
  <c r="ET759" i="66"/>
  <c r="Q760" i="66"/>
  <c r="R760" i="66" s="1"/>
  <c r="S760" i="66"/>
  <c r="AQ760" i="66"/>
  <c r="AX760" i="66"/>
  <c r="AZ760" i="66" s="1"/>
  <c r="BX760" i="66"/>
  <c r="CU760" i="66" s="1"/>
  <c r="BZ760" i="66"/>
  <c r="CF760" i="66"/>
  <c r="CG760" i="66"/>
  <c r="CI760" i="66"/>
  <c r="CR760" i="66"/>
  <c r="CS760" i="66"/>
  <c r="CV760" i="66"/>
  <c r="CY760" i="66"/>
  <c r="DE760" i="66"/>
  <c r="DU760" i="66"/>
  <c r="DV760" i="66"/>
  <c r="DX760" i="66"/>
  <c r="EO760" i="66" s="1"/>
  <c r="ES760" i="66"/>
  <c r="ET760" i="66"/>
  <c r="Q761" i="66"/>
  <c r="S761" i="66"/>
  <c r="AQ761" i="66"/>
  <c r="AX761" i="66"/>
  <c r="AZ761" i="66"/>
  <c r="BX761" i="66"/>
  <c r="CU761" i="66" s="1"/>
  <c r="BZ761" i="66"/>
  <c r="CF761" i="66"/>
  <c r="CG761" i="66"/>
  <c r="CI761" i="66"/>
  <c r="CR761" i="66"/>
  <c r="CS761" i="66"/>
  <c r="CV761" i="66"/>
  <c r="CY761" i="66"/>
  <c r="DE761" i="66"/>
  <c r="DU761" i="66"/>
  <c r="DV761" i="66"/>
  <c r="DX761" i="66"/>
  <c r="EO761" i="66" s="1"/>
  <c r="ES761" i="66"/>
  <c r="ET761" i="66"/>
  <c r="Q762" i="66"/>
  <c r="S762" i="66"/>
  <c r="AQ762" i="66"/>
  <c r="AX762" i="66"/>
  <c r="AZ762" i="66" s="1"/>
  <c r="AV762" i="66" s="1"/>
  <c r="BX762" i="66"/>
  <c r="CU762" i="66" s="1"/>
  <c r="BZ762" i="66"/>
  <c r="CF762" i="66"/>
  <c r="CG762" i="66"/>
  <c r="CI762" i="66"/>
  <c r="CR762" i="66"/>
  <c r="CS762" i="66"/>
  <c r="CV762" i="66"/>
  <c r="CY762" i="66"/>
  <c r="DE762" i="66"/>
  <c r="DU762" i="66"/>
  <c r="DV762" i="66" s="1"/>
  <c r="DX762" i="66"/>
  <c r="EO762" i="66" s="1"/>
  <c r="ES762" i="66"/>
  <c r="ET762" i="66"/>
  <c r="Q763" i="66"/>
  <c r="R763" i="66" s="1"/>
  <c r="S763" i="66"/>
  <c r="AQ763" i="66"/>
  <c r="AX763" i="66"/>
  <c r="AZ763" i="66" s="1"/>
  <c r="BX763" i="66"/>
  <c r="CU763" i="66" s="1"/>
  <c r="BZ763" i="66"/>
  <c r="CV763" i="66" s="1"/>
  <c r="CF763" i="66"/>
  <c r="CG763" i="66"/>
  <c r="CI763" i="66"/>
  <c r="CR763" i="66"/>
  <c r="CS763" i="66"/>
  <c r="CY763" i="66"/>
  <c r="DE763" i="66"/>
  <c r="DU763" i="66"/>
  <c r="DV763" i="66"/>
  <c r="DX763" i="66"/>
  <c r="EO763" i="66" s="1"/>
  <c r="ES763" i="66"/>
  <c r="ET763" i="66"/>
  <c r="Q764" i="66"/>
  <c r="R764" i="66" s="1"/>
  <c r="BY764" i="66" s="1"/>
  <c r="S764" i="66"/>
  <c r="AQ764" i="66"/>
  <c r="AX764" i="66"/>
  <c r="AZ764" i="66"/>
  <c r="BX764" i="66"/>
  <c r="CU764" i="66" s="1"/>
  <c r="BZ764" i="66"/>
  <c r="CF764" i="66"/>
  <c r="CG764" i="66"/>
  <c r="CI764" i="66"/>
  <c r="CR764" i="66"/>
  <c r="CS764" i="66"/>
  <c r="CV764" i="66"/>
  <c r="CY764" i="66"/>
  <c r="DE764" i="66"/>
  <c r="DU764" i="66"/>
  <c r="DV764" i="66" s="1"/>
  <c r="DX764" i="66"/>
  <c r="EO764" i="66" s="1"/>
  <c r="ES764" i="66"/>
  <c r="ET764" i="66"/>
  <c r="Q765" i="66"/>
  <c r="R765" i="66" s="1"/>
  <c r="S765" i="66"/>
  <c r="AQ765" i="66"/>
  <c r="AX765" i="66"/>
  <c r="AZ765" i="66"/>
  <c r="BQ765" i="66" s="1"/>
  <c r="BX765" i="66"/>
  <c r="CU765" i="66" s="1"/>
  <c r="BZ765" i="66"/>
  <c r="CF765" i="66"/>
  <c r="CG765" i="66"/>
  <c r="CI765" i="66"/>
  <c r="CR765" i="66"/>
  <c r="CS765" i="66"/>
  <c r="CV765" i="66"/>
  <c r="CY765" i="66"/>
  <c r="DE765" i="66"/>
  <c r="DU765" i="66"/>
  <c r="DV765" i="66"/>
  <c r="DX765" i="66"/>
  <c r="EO765" i="66" s="1"/>
  <c r="ES765" i="66"/>
  <c r="ET765" i="66"/>
  <c r="Q766" i="66"/>
  <c r="R766" i="66" s="1"/>
  <c r="S766" i="66"/>
  <c r="AQ766" i="66"/>
  <c r="AX766" i="66"/>
  <c r="AZ766" i="66"/>
  <c r="BQ766" i="66" s="1"/>
  <c r="BX766" i="66"/>
  <c r="CU766" i="66" s="1"/>
  <c r="BZ766" i="66"/>
  <c r="CF766" i="66"/>
  <c r="CG766" i="66"/>
  <c r="CI766" i="66"/>
  <c r="CR766" i="66"/>
  <c r="CS766" i="66"/>
  <c r="CV766" i="66"/>
  <c r="CY766" i="66"/>
  <c r="DE766" i="66"/>
  <c r="DU766" i="66"/>
  <c r="DX766" i="66"/>
  <c r="EO766" i="66" s="1"/>
  <c r="ES766" i="66"/>
  <c r="ET766" i="66"/>
  <c r="Q767" i="66"/>
  <c r="R767" i="66" s="1"/>
  <c r="S767" i="66"/>
  <c r="AQ767" i="66"/>
  <c r="AX767" i="66"/>
  <c r="AZ767" i="66" s="1"/>
  <c r="BP767" i="66" s="1"/>
  <c r="BX767" i="66"/>
  <c r="CU767" i="66" s="1"/>
  <c r="BZ767" i="66"/>
  <c r="CF767" i="66"/>
  <c r="CG767" i="66"/>
  <c r="CI767" i="66"/>
  <c r="CR767" i="66"/>
  <c r="CS767" i="66"/>
  <c r="CV767" i="66"/>
  <c r="CY767" i="66"/>
  <c r="DE767" i="66"/>
  <c r="DU767" i="66"/>
  <c r="DV767" i="66"/>
  <c r="DX767" i="66"/>
  <c r="EO767" i="66" s="1"/>
  <c r="ES767" i="66"/>
  <c r="ET767" i="66"/>
  <c r="Q768" i="66"/>
  <c r="R768" i="66" s="1"/>
  <c r="S768" i="66"/>
  <c r="AQ768" i="66"/>
  <c r="AX768" i="66"/>
  <c r="AZ768" i="66" s="1"/>
  <c r="BX768" i="66"/>
  <c r="CU768" i="66" s="1"/>
  <c r="BZ768" i="66"/>
  <c r="CF768" i="66"/>
  <c r="CG768" i="66"/>
  <c r="CI768" i="66"/>
  <c r="CR768" i="66"/>
  <c r="CS768" i="66"/>
  <c r="CV768" i="66"/>
  <c r="CY768" i="66"/>
  <c r="DE768" i="66"/>
  <c r="DU768" i="66"/>
  <c r="DV768" i="66"/>
  <c r="DX768" i="66"/>
  <c r="ES768" i="66"/>
  <c r="ET768" i="66"/>
  <c r="Q769" i="66"/>
  <c r="S769" i="66"/>
  <c r="AQ769" i="66"/>
  <c r="AX769" i="66"/>
  <c r="AZ769" i="66"/>
  <c r="BG769" i="66" s="1"/>
  <c r="BC769" i="66" s="1"/>
  <c r="BB769" i="66" s="1"/>
  <c r="BX769" i="66"/>
  <c r="CU769" i="66" s="1"/>
  <c r="BZ769" i="66"/>
  <c r="CF769" i="66"/>
  <c r="CG769" i="66"/>
  <c r="CI769" i="66"/>
  <c r="CR769" i="66"/>
  <c r="CS769" i="66"/>
  <c r="CV769" i="66"/>
  <c r="CY769" i="66"/>
  <c r="DE769" i="66"/>
  <c r="DU769" i="66"/>
  <c r="DV769" i="66"/>
  <c r="DX769" i="66"/>
  <c r="EO769" i="66" s="1"/>
  <c r="ES769" i="66"/>
  <c r="ET769" i="66"/>
  <c r="Q770" i="66"/>
  <c r="R770" i="66" s="1"/>
  <c r="S770" i="66"/>
  <c r="AQ770" i="66"/>
  <c r="AX770" i="66"/>
  <c r="AZ770" i="66"/>
  <c r="AU770" i="66" s="1"/>
  <c r="BX770" i="66"/>
  <c r="CU770" i="66" s="1"/>
  <c r="BZ770" i="66"/>
  <c r="CF770" i="66"/>
  <c r="CG770" i="66"/>
  <c r="CI770" i="66"/>
  <c r="CR770" i="66"/>
  <c r="CS770" i="66"/>
  <c r="CV770" i="66"/>
  <c r="CY770" i="66"/>
  <c r="DE770" i="66"/>
  <c r="DU770" i="66"/>
  <c r="DV770" i="66"/>
  <c r="DX770" i="66"/>
  <c r="ES770" i="66"/>
  <c r="ET770" i="66"/>
  <c r="Q771" i="66"/>
  <c r="S771" i="66"/>
  <c r="AQ771" i="66"/>
  <c r="AX771" i="66"/>
  <c r="BX771" i="66"/>
  <c r="CU771" i="66" s="1"/>
  <c r="BZ771" i="66"/>
  <c r="CF771" i="66"/>
  <c r="CG771" i="66"/>
  <c r="CI771" i="66"/>
  <c r="CR771" i="66"/>
  <c r="CS771" i="66"/>
  <c r="CV771" i="66"/>
  <c r="CY771" i="66"/>
  <c r="DE771" i="66"/>
  <c r="DU771" i="66"/>
  <c r="DV771" i="66"/>
  <c r="DX771" i="66"/>
  <c r="EO771" i="66" s="1"/>
  <c r="ES771" i="66"/>
  <c r="ET771" i="66"/>
  <c r="Q772" i="66"/>
  <c r="R772" i="66" s="1"/>
  <c r="S772" i="66"/>
  <c r="AQ772" i="66"/>
  <c r="AX772" i="66"/>
  <c r="AZ772" i="66" s="1"/>
  <c r="BG772" i="66" s="1"/>
  <c r="BC772" i="66" s="1"/>
  <c r="BB772" i="66" s="1"/>
  <c r="BX772" i="66"/>
  <c r="CU772" i="66" s="1"/>
  <c r="BZ772" i="66"/>
  <c r="CF772" i="66"/>
  <c r="CG772" i="66"/>
  <c r="CI772" i="66"/>
  <c r="CR772" i="66"/>
  <c r="CS772" i="66"/>
  <c r="CV772" i="66"/>
  <c r="CY772" i="66"/>
  <c r="DE772" i="66"/>
  <c r="DU772" i="66"/>
  <c r="DV772" i="66"/>
  <c r="DX772" i="66"/>
  <c r="ES772" i="66"/>
  <c r="ET772" i="66"/>
  <c r="Q773" i="66"/>
  <c r="R773" i="66" s="1"/>
  <c r="S773" i="66"/>
  <c r="AQ773" i="66"/>
  <c r="AX773" i="66"/>
  <c r="AZ773" i="66"/>
  <c r="BG773" i="66" s="1"/>
  <c r="BC773" i="66" s="1"/>
  <c r="BB773" i="66" s="1"/>
  <c r="BX773" i="66"/>
  <c r="CU773" i="66" s="1"/>
  <c r="BZ773" i="66"/>
  <c r="CV773" i="66" s="1"/>
  <c r="CF773" i="66"/>
  <c r="CG773" i="66"/>
  <c r="CI773" i="66"/>
  <c r="CR773" i="66"/>
  <c r="CS773" i="66"/>
  <c r="CY773" i="66"/>
  <c r="DE773" i="66"/>
  <c r="DU773" i="66"/>
  <c r="DV773" i="66"/>
  <c r="DX773" i="66"/>
  <c r="EO773" i="66" s="1"/>
  <c r="ES773" i="66"/>
  <c r="ET773" i="66"/>
  <c r="Q774" i="66"/>
  <c r="R774" i="66" s="1"/>
  <c r="S774" i="66"/>
  <c r="AQ774" i="66"/>
  <c r="AX774" i="66"/>
  <c r="AZ774" i="66"/>
  <c r="BG774" i="66" s="1"/>
  <c r="BC774" i="66" s="1"/>
  <c r="BB774" i="66" s="1"/>
  <c r="BX774" i="66"/>
  <c r="CU774" i="66" s="1"/>
  <c r="BZ774" i="66"/>
  <c r="CF774" i="66"/>
  <c r="CG774" i="66"/>
  <c r="CI774" i="66"/>
  <c r="CR774" i="66"/>
  <c r="CS774" i="66"/>
  <c r="CV774" i="66"/>
  <c r="CY774" i="66"/>
  <c r="DE774" i="66"/>
  <c r="DU774" i="66"/>
  <c r="DX774" i="66"/>
  <c r="EO774" i="66" s="1"/>
  <c r="ES774" i="66"/>
  <c r="ET774" i="66"/>
  <c r="Q775" i="66"/>
  <c r="R775" i="66" s="1"/>
  <c r="S775" i="66"/>
  <c r="AQ775" i="66"/>
  <c r="AX775" i="66"/>
  <c r="AZ775" i="66"/>
  <c r="BG775" i="66" s="1"/>
  <c r="BC775" i="66" s="1"/>
  <c r="BB775" i="66" s="1"/>
  <c r="BX775" i="66"/>
  <c r="CU775" i="66" s="1"/>
  <c r="BZ775" i="66"/>
  <c r="CF775" i="66"/>
  <c r="CG775" i="66"/>
  <c r="CI775" i="66"/>
  <c r="CR775" i="66"/>
  <c r="CS775" i="66"/>
  <c r="CV775" i="66"/>
  <c r="CY775" i="66"/>
  <c r="DE775" i="66"/>
  <c r="DU775" i="66"/>
  <c r="DV775" i="66"/>
  <c r="DX775" i="66"/>
  <c r="EO775" i="66" s="1"/>
  <c r="ES775" i="66"/>
  <c r="ET775" i="66"/>
  <c r="Q776" i="66"/>
  <c r="R776" i="66" s="1"/>
  <c r="S776" i="66"/>
  <c r="AQ776" i="66"/>
  <c r="AX776" i="66"/>
  <c r="AZ776" i="66" s="1"/>
  <c r="BP776" i="66" s="1"/>
  <c r="BX776" i="66"/>
  <c r="CU776" i="66" s="1"/>
  <c r="BZ776" i="66"/>
  <c r="CF776" i="66"/>
  <c r="CG776" i="66"/>
  <c r="CI776" i="66"/>
  <c r="CR776" i="66"/>
  <c r="CS776" i="66"/>
  <c r="CV776" i="66"/>
  <c r="CY776" i="66"/>
  <c r="DE776" i="66"/>
  <c r="DU776" i="66"/>
  <c r="DV776" i="66" s="1"/>
  <c r="DX776" i="66"/>
  <c r="ES776" i="66"/>
  <c r="ET776" i="66"/>
  <c r="Q777" i="66"/>
  <c r="R777" i="66" s="1"/>
  <c r="S777" i="66"/>
  <c r="AQ777" i="66"/>
  <c r="AX777" i="66"/>
  <c r="AZ777" i="66"/>
  <c r="BX777" i="66"/>
  <c r="CU777" i="66" s="1"/>
  <c r="BZ777" i="66"/>
  <c r="CV777" i="66" s="1"/>
  <c r="CF777" i="66"/>
  <c r="CG777" i="66"/>
  <c r="CI777" i="66"/>
  <c r="CR777" i="66"/>
  <c r="CS777" i="66"/>
  <c r="CY777" i="66"/>
  <c r="DE777" i="66"/>
  <c r="DU777" i="66"/>
  <c r="DV777" i="66"/>
  <c r="DX777" i="66"/>
  <c r="EO777" i="66" s="1"/>
  <c r="ES777" i="66"/>
  <c r="ET777" i="66"/>
  <c r="Q778" i="66"/>
  <c r="R778" i="66" s="1"/>
  <c r="S778" i="66"/>
  <c r="AQ778" i="66"/>
  <c r="AX778" i="66"/>
  <c r="AZ778" i="66" s="1"/>
  <c r="BW778" i="66" s="1"/>
  <c r="BX778" i="66"/>
  <c r="CU778" i="66" s="1"/>
  <c r="BZ778" i="66"/>
  <c r="CF778" i="66"/>
  <c r="CG778" i="66"/>
  <c r="CI778" i="66"/>
  <c r="CR778" i="66"/>
  <c r="CS778" i="66"/>
  <c r="CV778" i="66"/>
  <c r="CY778" i="66"/>
  <c r="DE778" i="66"/>
  <c r="DU778" i="66"/>
  <c r="DV778" i="66" s="1"/>
  <c r="DX778" i="66"/>
  <c r="ES778" i="66"/>
  <c r="ET778" i="66"/>
  <c r="Q779" i="66"/>
  <c r="S779" i="66"/>
  <c r="AQ779" i="66"/>
  <c r="AX779" i="66"/>
  <c r="AZ779" i="66"/>
  <c r="BX779" i="66"/>
  <c r="CU779" i="66" s="1"/>
  <c r="BZ779" i="66"/>
  <c r="CV779" i="66" s="1"/>
  <c r="CF779" i="66"/>
  <c r="CG779" i="66"/>
  <c r="CI779" i="66"/>
  <c r="CR779" i="66"/>
  <c r="CS779" i="66"/>
  <c r="CY779" i="66"/>
  <c r="DE779" i="66"/>
  <c r="DU779" i="66"/>
  <c r="DV779" i="66"/>
  <c r="DX779" i="66"/>
  <c r="EO779" i="66" s="1"/>
  <c r="ES779" i="66"/>
  <c r="ET779" i="66"/>
  <c r="Q780" i="66"/>
  <c r="R780" i="66" s="1"/>
  <c r="S780" i="66"/>
  <c r="AQ780" i="66"/>
  <c r="AX780" i="66"/>
  <c r="AZ780" i="66" s="1"/>
  <c r="AT780" i="66" s="1"/>
  <c r="BX780" i="66"/>
  <c r="CU780" i="66" s="1"/>
  <c r="BZ780" i="66"/>
  <c r="CF780" i="66"/>
  <c r="CG780" i="66"/>
  <c r="CI780" i="66"/>
  <c r="CR780" i="66"/>
  <c r="CS780" i="66"/>
  <c r="CV780" i="66"/>
  <c r="CY780" i="66"/>
  <c r="DE780" i="66"/>
  <c r="DU780" i="66"/>
  <c r="DV780" i="66" s="1"/>
  <c r="DX780" i="66"/>
  <c r="ES780" i="66"/>
  <c r="ET780" i="66"/>
  <c r="Q781" i="66"/>
  <c r="R781" i="66" s="1"/>
  <c r="S781" i="66"/>
  <c r="AQ781" i="66"/>
  <c r="AX781" i="66"/>
  <c r="AZ781" i="66"/>
  <c r="BX781" i="66"/>
  <c r="CU781" i="66" s="1"/>
  <c r="BZ781" i="66"/>
  <c r="CV781" i="66" s="1"/>
  <c r="CF781" i="66"/>
  <c r="CG781" i="66"/>
  <c r="CI781" i="66"/>
  <c r="CR781" i="66"/>
  <c r="CS781" i="66"/>
  <c r="CY781" i="66"/>
  <c r="DE781" i="66"/>
  <c r="DU781" i="66"/>
  <c r="DV781" i="66"/>
  <c r="DX781" i="66"/>
  <c r="EO781" i="66" s="1"/>
  <c r="ES781" i="66"/>
  <c r="ET781" i="66"/>
  <c r="Q782" i="66"/>
  <c r="R782" i="66" s="1"/>
  <c r="S782" i="66"/>
  <c r="AQ782" i="66"/>
  <c r="AX782" i="66"/>
  <c r="AZ782" i="66" s="1"/>
  <c r="AU782" i="66" s="1"/>
  <c r="BX782" i="66"/>
  <c r="CU782" i="66" s="1"/>
  <c r="BZ782" i="66"/>
  <c r="CF782" i="66"/>
  <c r="CG782" i="66"/>
  <c r="CI782" i="66"/>
  <c r="CR782" i="66"/>
  <c r="CS782" i="66"/>
  <c r="CV782" i="66"/>
  <c r="CY782" i="66"/>
  <c r="DE782" i="66"/>
  <c r="DU782" i="66"/>
  <c r="DV782" i="66" s="1"/>
  <c r="DX782" i="66"/>
  <c r="ES782" i="66"/>
  <c r="ET782" i="66"/>
  <c r="Q783" i="66"/>
  <c r="S783" i="66"/>
  <c r="AQ783" i="66"/>
  <c r="AX783" i="66"/>
  <c r="AZ783" i="66"/>
  <c r="BX783" i="66"/>
  <c r="CU783" i="66" s="1"/>
  <c r="BZ783" i="66"/>
  <c r="CF783" i="66"/>
  <c r="CG783" i="66"/>
  <c r="CI783" i="66"/>
  <c r="CR783" i="66"/>
  <c r="CS783" i="66"/>
  <c r="CV783" i="66"/>
  <c r="CY783" i="66"/>
  <c r="DE783" i="66"/>
  <c r="DU783" i="66"/>
  <c r="DV783" i="66"/>
  <c r="DX783" i="66"/>
  <c r="EO783" i="66" s="1"/>
  <c r="ES783" i="66"/>
  <c r="ET783" i="66"/>
  <c r="Q784" i="66"/>
  <c r="S784" i="66"/>
  <c r="AQ784" i="66"/>
  <c r="AX784" i="66"/>
  <c r="AZ784" i="66" s="1"/>
  <c r="BW784" i="66" s="1"/>
  <c r="BX784" i="66"/>
  <c r="CU784" i="66" s="1"/>
  <c r="BZ784" i="66"/>
  <c r="CF784" i="66"/>
  <c r="CG784" i="66"/>
  <c r="CI784" i="66"/>
  <c r="CR784" i="66"/>
  <c r="CS784" i="66"/>
  <c r="CV784" i="66"/>
  <c r="CY784" i="66"/>
  <c r="DE784" i="66"/>
  <c r="DU784" i="66"/>
  <c r="DV784" i="66" s="1"/>
  <c r="DX784" i="66"/>
  <c r="ES784" i="66"/>
  <c r="ET784" i="66"/>
  <c r="Q785" i="66"/>
  <c r="S785" i="66"/>
  <c r="AQ785" i="66"/>
  <c r="AX785" i="66"/>
  <c r="AZ785" i="66"/>
  <c r="BX785" i="66"/>
  <c r="CU785" i="66" s="1"/>
  <c r="BZ785" i="66"/>
  <c r="CV785" i="66" s="1"/>
  <c r="CF785" i="66"/>
  <c r="CG785" i="66"/>
  <c r="CI785" i="66"/>
  <c r="CR785" i="66"/>
  <c r="CS785" i="66"/>
  <c r="CY785" i="66"/>
  <c r="DE785" i="66"/>
  <c r="DU785" i="66"/>
  <c r="DV785" i="66"/>
  <c r="DX785" i="66"/>
  <c r="EO785" i="66" s="1"/>
  <c r="ES785" i="66"/>
  <c r="ET785" i="66"/>
  <c r="Q786" i="66"/>
  <c r="S786" i="66"/>
  <c r="AQ786" i="66"/>
  <c r="AX786" i="66"/>
  <c r="AZ786" i="66" s="1"/>
  <c r="BG786" i="66" s="1"/>
  <c r="BC786" i="66" s="1"/>
  <c r="BB786" i="66" s="1"/>
  <c r="BX786" i="66"/>
  <c r="CU786" i="66" s="1"/>
  <c r="BZ786" i="66"/>
  <c r="CF786" i="66"/>
  <c r="CG786" i="66"/>
  <c r="CI786" i="66"/>
  <c r="CR786" i="66"/>
  <c r="CS786" i="66"/>
  <c r="CV786" i="66"/>
  <c r="CY786" i="66"/>
  <c r="DE786" i="66"/>
  <c r="DU786" i="66"/>
  <c r="DV786" i="66" s="1"/>
  <c r="DX786" i="66"/>
  <c r="ES786" i="66"/>
  <c r="ET786" i="66"/>
  <c r="Q787" i="66"/>
  <c r="S787" i="66"/>
  <c r="AQ787" i="66"/>
  <c r="AX787" i="66"/>
  <c r="AZ787" i="66"/>
  <c r="BX787" i="66"/>
  <c r="CU787" i="66" s="1"/>
  <c r="BZ787" i="66"/>
  <c r="CV787" i="66" s="1"/>
  <c r="CF787" i="66"/>
  <c r="CG787" i="66"/>
  <c r="CI787" i="66"/>
  <c r="CR787" i="66"/>
  <c r="CS787" i="66"/>
  <c r="CY787" i="66"/>
  <c r="DE787" i="66"/>
  <c r="DU787" i="66"/>
  <c r="DV787" i="66"/>
  <c r="DX787" i="66"/>
  <c r="EO787" i="66" s="1"/>
  <c r="ES787" i="66"/>
  <c r="ET787" i="66"/>
  <c r="Q788" i="66"/>
  <c r="R788" i="66" s="1"/>
  <c r="S788" i="66"/>
  <c r="AQ788" i="66"/>
  <c r="AX788" i="66"/>
  <c r="AZ788" i="66" s="1"/>
  <c r="BG788" i="66" s="1"/>
  <c r="BC788" i="66" s="1"/>
  <c r="BB788" i="66" s="1"/>
  <c r="BX788" i="66"/>
  <c r="CU788" i="66" s="1"/>
  <c r="BZ788" i="66"/>
  <c r="CF788" i="66"/>
  <c r="CG788" i="66"/>
  <c r="CI788" i="66"/>
  <c r="CR788" i="66"/>
  <c r="CS788" i="66"/>
  <c r="CV788" i="66"/>
  <c r="CY788" i="66"/>
  <c r="DE788" i="66"/>
  <c r="DU788" i="66"/>
  <c r="DV788" i="66" s="1"/>
  <c r="DX788" i="66"/>
  <c r="ES788" i="66"/>
  <c r="ET788" i="66"/>
  <c r="Q789" i="66"/>
  <c r="R789" i="66" s="1"/>
  <c r="S789" i="66"/>
  <c r="AQ789" i="66"/>
  <c r="AX789" i="66"/>
  <c r="AZ789" i="66"/>
  <c r="BX789" i="66"/>
  <c r="CU789" i="66" s="1"/>
  <c r="BZ789" i="66"/>
  <c r="CF789" i="66"/>
  <c r="CG789" i="66"/>
  <c r="CI789" i="66"/>
  <c r="CR789" i="66"/>
  <c r="CS789" i="66"/>
  <c r="CV789" i="66"/>
  <c r="CY789" i="66"/>
  <c r="DE789" i="66"/>
  <c r="DU789" i="66"/>
  <c r="DV789" i="66"/>
  <c r="DX789" i="66"/>
  <c r="EO789" i="66" s="1"/>
  <c r="ES789" i="66"/>
  <c r="ET789" i="66"/>
  <c r="Q790" i="66"/>
  <c r="R790" i="66" s="1"/>
  <c r="S790" i="66"/>
  <c r="AQ790" i="66"/>
  <c r="AX790" i="66"/>
  <c r="AZ790" i="66" s="1"/>
  <c r="BP790" i="66" s="1"/>
  <c r="BX790" i="66"/>
  <c r="CU790" i="66" s="1"/>
  <c r="BZ790" i="66"/>
  <c r="CF790" i="66"/>
  <c r="CG790" i="66"/>
  <c r="CI790" i="66"/>
  <c r="CR790" i="66"/>
  <c r="CS790" i="66"/>
  <c r="CV790" i="66"/>
  <c r="CY790" i="66"/>
  <c r="DE790" i="66"/>
  <c r="DU790" i="66"/>
  <c r="DV790" i="66" s="1"/>
  <c r="DX790" i="66"/>
  <c r="ES790" i="66"/>
  <c r="ET790" i="66"/>
  <c r="Q791" i="66"/>
  <c r="R791" i="66" s="1"/>
  <c r="S791" i="66"/>
  <c r="AQ791" i="66"/>
  <c r="AX791" i="66"/>
  <c r="AZ791" i="66"/>
  <c r="BX791" i="66"/>
  <c r="CU791" i="66" s="1"/>
  <c r="BZ791" i="66"/>
  <c r="CF791" i="66"/>
  <c r="CG791" i="66"/>
  <c r="CI791" i="66"/>
  <c r="CR791" i="66"/>
  <c r="CS791" i="66"/>
  <c r="CV791" i="66"/>
  <c r="CY791" i="66"/>
  <c r="DE791" i="66"/>
  <c r="DU791" i="66"/>
  <c r="DX791" i="66"/>
  <c r="EO791" i="66" s="1"/>
  <c r="ES791" i="66"/>
  <c r="ET791" i="66"/>
  <c r="Q792" i="66"/>
  <c r="R792" i="66" s="1"/>
  <c r="S792" i="66"/>
  <c r="AQ792" i="66"/>
  <c r="AX792" i="66"/>
  <c r="AZ792" i="66" s="1"/>
  <c r="BW792" i="66" s="1"/>
  <c r="BX792" i="66"/>
  <c r="CU792" i="66" s="1"/>
  <c r="BZ792" i="66"/>
  <c r="CF792" i="66"/>
  <c r="CG792" i="66"/>
  <c r="CI792" i="66"/>
  <c r="CR792" i="66"/>
  <c r="CS792" i="66"/>
  <c r="CV792" i="66"/>
  <c r="CY792" i="66"/>
  <c r="DE792" i="66"/>
  <c r="DU792" i="66"/>
  <c r="DV792" i="66"/>
  <c r="DX792" i="66"/>
  <c r="EO792" i="66" s="1"/>
  <c r="ES792" i="66"/>
  <c r="ET792" i="66"/>
  <c r="Q793" i="66"/>
  <c r="R793" i="66" s="1"/>
  <c r="S793" i="66"/>
  <c r="AQ793" i="66"/>
  <c r="AX793" i="66"/>
  <c r="AZ793" i="66"/>
  <c r="BW793" i="66" s="1"/>
  <c r="BX793" i="66"/>
  <c r="CU793" i="66" s="1"/>
  <c r="BZ793" i="66"/>
  <c r="CF793" i="66"/>
  <c r="CG793" i="66"/>
  <c r="CI793" i="66"/>
  <c r="CR793" i="66"/>
  <c r="CS793" i="66"/>
  <c r="CV793" i="66"/>
  <c r="CY793" i="66"/>
  <c r="DE793" i="66"/>
  <c r="DU793" i="66"/>
  <c r="DV793" i="66"/>
  <c r="DX793" i="66"/>
  <c r="EO793" i="66" s="1"/>
  <c r="ES793" i="66"/>
  <c r="ET793" i="66"/>
  <c r="Q794" i="66"/>
  <c r="R794" i="66" s="1"/>
  <c r="S794" i="66"/>
  <c r="AQ794" i="66"/>
  <c r="AX794" i="66"/>
  <c r="BX794" i="66"/>
  <c r="CU794" i="66" s="1"/>
  <c r="BZ794" i="66"/>
  <c r="CF794" i="66"/>
  <c r="CG794" i="66"/>
  <c r="CI794" i="66"/>
  <c r="CR794" i="66"/>
  <c r="CS794" i="66"/>
  <c r="CV794" i="66"/>
  <c r="CY794" i="66"/>
  <c r="DE794" i="66"/>
  <c r="DU794" i="66"/>
  <c r="DV794" i="66"/>
  <c r="DX794" i="66"/>
  <c r="EO794" i="66" s="1"/>
  <c r="ES794" i="66"/>
  <c r="ET794" i="66"/>
  <c r="Q795" i="66"/>
  <c r="S795" i="66"/>
  <c r="AQ795" i="66"/>
  <c r="AX795" i="66"/>
  <c r="AZ795" i="66"/>
  <c r="BX795" i="66"/>
  <c r="CU795" i="66" s="1"/>
  <c r="BZ795" i="66"/>
  <c r="CF795" i="66"/>
  <c r="CG795" i="66"/>
  <c r="CI795" i="66"/>
  <c r="CR795" i="66"/>
  <c r="CS795" i="66"/>
  <c r="CV795" i="66"/>
  <c r="CY795" i="66"/>
  <c r="DE795" i="66"/>
  <c r="DU795" i="66"/>
  <c r="DX795" i="66"/>
  <c r="EO795" i="66" s="1"/>
  <c r="ES795" i="66"/>
  <c r="ET795" i="66"/>
  <c r="Q796" i="66"/>
  <c r="R796" i="66" s="1"/>
  <c r="S796" i="66"/>
  <c r="AQ796" i="66"/>
  <c r="AX796" i="66"/>
  <c r="BX796" i="66"/>
  <c r="CU796" i="66" s="1"/>
  <c r="BZ796" i="66"/>
  <c r="CF796" i="66"/>
  <c r="CG796" i="66"/>
  <c r="CI796" i="66"/>
  <c r="CR796" i="66"/>
  <c r="CS796" i="66"/>
  <c r="CV796" i="66"/>
  <c r="CY796" i="66"/>
  <c r="DE796" i="66"/>
  <c r="DU796" i="66"/>
  <c r="DV796" i="66"/>
  <c r="DX796" i="66"/>
  <c r="ES796" i="66"/>
  <c r="ET796" i="66"/>
  <c r="Q797" i="66"/>
  <c r="R797" i="66" s="1"/>
  <c r="S797" i="66"/>
  <c r="AQ797" i="66"/>
  <c r="AX797" i="66"/>
  <c r="AZ797" i="66"/>
  <c r="BX797" i="66"/>
  <c r="CU797" i="66" s="1"/>
  <c r="BZ797" i="66"/>
  <c r="CV797" i="66" s="1"/>
  <c r="CF797" i="66"/>
  <c r="CG797" i="66"/>
  <c r="CI797" i="66"/>
  <c r="CR797" i="66"/>
  <c r="CS797" i="66"/>
  <c r="CY797" i="66"/>
  <c r="DE797" i="66"/>
  <c r="DU797" i="66"/>
  <c r="DV797" i="66"/>
  <c r="DX797" i="66"/>
  <c r="EO797" i="66" s="1"/>
  <c r="ES797" i="66"/>
  <c r="ET797" i="66"/>
  <c r="Q798" i="66"/>
  <c r="R798" i="66" s="1"/>
  <c r="S798" i="66"/>
  <c r="AQ798" i="66"/>
  <c r="AX798" i="66"/>
  <c r="BX798" i="66"/>
  <c r="CU798" i="66" s="1"/>
  <c r="BZ798" i="66"/>
  <c r="CV798" i="66" s="1"/>
  <c r="CF798" i="66"/>
  <c r="CG798" i="66"/>
  <c r="CI798" i="66"/>
  <c r="CR798" i="66"/>
  <c r="CS798" i="66"/>
  <c r="CY798" i="66"/>
  <c r="DE798" i="66"/>
  <c r="DU798" i="66"/>
  <c r="DV798" i="66"/>
  <c r="DX798" i="66"/>
  <c r="ES798" i="66"/>
  <c r="ET798" i="66"/>
  <c r="Q799" i="66"/>
  <c r="S799" i="66"/>
  <c r="AQ799" i="66"/>
  <c r="AX799" i="66"/>
  <c r="AZ799" i="66"/>
  <c r="BX799" i="66"/>
  <c r="CU799" i="66" s="1"/>
  <c r="BZ799" i="66"/>
  <c r="CF799" i="66"/>
  <c r="CG799" i="66"/>
  <c r="CI799" i="66"/>
  <c r="CR799" i="66"/>
  <c r="CS799" i="66"/>
  <c r="CV799" i="66"/>
  <c r="CY799" i="66"/>
  <c r="DE799" i="66"/>
  <c r="DU799" i="66"/>
  <c r="DV799" i="66"/>
  <c r="DX799" i="66"/>
  <c r="EO799" i="66" s="1"/>
  <c r="ES799" i="66"/>
  <c r="ET799" i="66"/>
  <c r="Q800" i="66"/>
  <c r="R800" i="66" s="1"/>
  <c r="S800" i="66"/>
  <c r="AQ800" i="66"/>
  <c r="AX800" i="66"/>
  <c r="AZ800" i="66" s="1"/>
  <c r="BG800" i="66" s="1"/>
  <c r="BC800" i="66" s="1"/>
  <c r="BB800" i="66" s="1"/>
  <c r="BX800" i="66"/>
  <c r="CU800" i="66" s="1"/>
  <c r="BZ800" i="66"/>
  <c r="CF800" i="66"/>
  <c r="CG800" i="66"/>
  <c r="CI800" i="66"/>
  <c r="CR800" i="66"/>
  <c r="CS800" i="66"/>
  <c r="CV800" i="66"/>
  <c r="CY800" i="66"/>
  <c r="DE800" i="66"/>
  <c r="DU800" i="66"/>
  <c r="DV800" i="66"/>
  <c r="DX800" i="66"/>
  <c r="EO800" i="66" s="1"/>
  <c r="ES800" i="66"/>
  <c r="ET800" i="66"/>
  <c r="Q801" i="66"/>
  <c r="R801" i="66" s="1"/>
  <c r="S801" i="66"/>
  <c r="AQ801" i="66"/>
  <c r="AX801" i="66"/>
  <c r="AZ801" i="66"/>
  <c r="BG801" i="66" s="1"/>
  <c r="BC801" i="66" s="1"/>
  <c r="BB801" i="66" s="1"/>
  <c r="BX801" i="66"/>
  <c r="CU801" i="66" s="1"/>
  <c r="BZ801" i="66"/>
  <c r="CV801" i="66" s="1"/>
  <c r="CF801" i="66"/>
  <c r="CG801" i="66"/>
  <c r="CI801" i="66"/>
  <c r="CR801" i="66"/>
  <c r="CS801" i="66"/>
  <c r="CY801" i="66"/>
  <c r="DE801" i="66"/>
  <c r="DU801" i="66"/>
  <c r="DV801" i="66"/>
  <c r="DX801" i="66"/>
  <c r="EO801" i="66" s="1"/>
  <c r="ES801" i="66"/>
  <c r="ET801" i="66"/>
  <c r="Q802" i="66"/>
  <c r="S802" i="66"/>
  <c r="AQ802" i="66"/>
  <c r="AX802" i="66"/>
  <c r="AZ802" i="66" s="1"/>
  <c r="BW802" i="66" s="1"/>
  <c r="BX802" i="66"/>
  <c r="CU802" i="66" s="1"/>
  <c r="BZ802" i="66"/>
  <c r="CF802" i="66"/>
  <c r="CG802" i="66"/>
  <c r="CI802" i="66"/>
  <c r="CR802" i="66"/>
  <c r="CS802" i="66"/>
  <c r="CV802" i="66"/>
  <c r="CY802" i="66"/>
  <c r="DE802" i="66"/>
  <c r="DU802" i="66"/>
  <c r="DV802" i="66"/>
  <c r="DX802" i="66"/>
  <c r="EO802" i="66" s="1"/>
  <c r="ES802" i="66"/>
  <c r="ET802" i="66"/>
  <c r="Q803" i="66"/>
  <c r="S803" i="66"/>
  <c r="AQ803" i="66"/>
  <c r="AX803" i="66"/>
  <c r="AZ803" i="66"/>
  <c r="BX803" i="66"/>
  <c r="CU803" i="66" s="1"/>
  <c r="BZ803" i="66"/>
  <c r="CV803" i="66" s="1"/>
  <c r="CF803" i="66"/>
  <c r="CG803" i="66"/>
  <c r="CI803" i="66"/>
  <c r="CR803" i="66"/>
  <c r="CS803" i="66"/>
  <c r="CY803" i="66"/>
  <c r="DE803" i="66"/>
  <c r="DU803" i="66"/>
  <c r="DV803" i="66"/>
  <c r="DX803" i="66"/>
  <c r="EO803" i="66" s="1"/>
  <c r="ES803" i="66"/>
  <c r="ET803" i="66"/>
  <c r="Q804" i="66"/>
  <c r="R804" i="66" s="1"/>
  <c r="S804" i="66"/>
  <c r="AQ804" i="66"/>
  <c r="AX804" i="66"/>
  <c r="BX804" i="66"/>
  <c r="CU804" i="66" s="1"/>
  <c r="BZ804" i="66"/>
  <c r="CF804" i="66"/>
  <c r="CG804" i="66"/>
  <c r="CI804" i="66"/>
  <c r="CR804" i="66"/>
  <c r="CS804" i="66"/>
  <c r="CV804" i="66"/>
  <c r="CY804" i="66"/>
  <c r="DE804" i="66"/>
  <c r="DU804" i="66"/>
  <c r="DV804" i="66"/>
  <c r="DX804" i="66"/>
  <c r="ES804" i="66"/>
  <c r="ET804" i="66"/>
  <c r="Q805" i="66"/>
  <c r="S805" i="66"/>
  <c r="AQ805" i="66"/>
  <c r="AX805" i="66"/>
  <c r="AZ805" i="66"/>
  <c r="BX805" i="66"/>
  <c r="CU805" i="66" s="1"/>
  <c r="BZ805" i="66"/>
  <c r="CF805" i="66"/>
  <c r="CG805" i="66"/>
  <c r="CI805" i="66"/>
  <c r="CR805" i="66"/>
  <c r="CS805" i="66"/>
  <c r="CV805" i="66"/>
  <c r="CY805" i="66"/>
  <c r="DE805" i="66"/>
  <c r="DU805" i="66"/>
  <c r="DV805" i="66"/>
  <c r="DX805" i="66"/>
  <c r="EO805" i="66" s="1"/>
  <c r="ES805" i="66"/>
  <c r="ET805" i="66"/>
  <c r="Q806" i="66"/>
  <c r="R806" i="66" s="1"/>
  <c r="S806" i="66"/>
  <c r="AQ806" i="66"/>
  <c r="AX806" i="66"/>
  <c r="AZ806" i="66" s="1"/>
  <c r="BG806" i="66" s="1"/>
  <c r="BC806" i="66" s="1"/>
  <c r="BB806" i="66" s="1"/>
  <c r="BX806" i="66"/>
  <c r="CU806" i="66" s="1"/>
  <c r="BZ806" i="66"/>
  <c r="CF806" i="66"/>
  <c r="CG806" i="66"/>
  <c r="CI806" i="66"/>
  <c r="CR806" i="66"/>
  <c r="CS806" i="66"/>
  <c r="CV806" i="66"/>
  <c r="CY806" i="66"/>
  <c r="DE806" i="66"/>
  <c r="DU806" i="66"/>
  <c r="DV806" i="66"/>
  <c r="DX806" i="66"/>
  <c r="EO806" i="66" s="1"/>
  <c r="ES806" i="66"/>
  <c r="ET806" i="66"/>
  <c r="Q807" i="66"/>
  <c r="R807" i="66" s="1"/>
  <c r="S807" i="66"/>
  <c r="AQ807" i="66"/>
  <c r="AX807" i="66"/>
  <c r="AZ807" i="66"/>
  <c r="BG807" i="66" s="1"/>
  <c r="BC807" i="66" s="1"/>
  <c r="BB807" i="66" s="1"/>
  <c r="BX807" i="66"/>
  <c r="CU807" i="66" s="1"/>
  <c r="BZ807" i="66"/>
  <c r="CV807" i="66" s="1"/>
  <c r="CF807" i="66"/>
  <c r="CG807" i="66"/>
  <c r="CI807" i="66"/>
  <c r="CR807" i="66"/>
  <c r="CS807" i="66"/>
  <c r="CY807" i="66"/>
  <c r="DE807" i="66"/>
  <c r="DU807" i="66"/>
  <c r="DX807" i="66"/>
  <c r="EO807" i="66" s="1"/>
  <c r="ES807" i="66"/>
  <c r="ET807" i="66"/>
  <c r="Q808" i="66"/>
  <c r="R808" i="66" s="1"/>
  <c r="BY808" i="66" s="1"/>
  <c r="S808" i="66"/>
  <c r="AQ808" i="66"/>
  <c r="AX808" i="66"/>
  <c r="BX808" i="66"/>
  <c r="CU808" i="66" s="1"/>
  <c r="BZ808" i="66"/>
  <c r="CV808" i="66" s="1"/>
  <c r="CF808" i="66"/>
  <c r="CG808" i="66"/>
  <c r="CI808" i="66"/>
  <c r="CR808" i="66"/>
  <c r="CS808" i="66"/>
  <c r="CY808" i="66"/>
  <c r="DE808" i="66"/>
  <c r="DU808" i="66"/>
  <c r="DV808" i="66" s="1"/>
  <c r="DX808" i="66"/>
  <c r="ES808" i="66"/>
  <c r="ET808" i="66"/>
  <c r="Q809" i="66"/>
  <c r="S809" i="66"/>
  <c r="AQ809" i="66"/>
  <c r="AX809" i="66"/>
  <c r="AZ809" i="66"/>
  <c r="BX809" i="66"/>
  <c r="CU809" i="66" s="1"/>
  <c r="BZ809" i="66"/>
  <c r="CV809" i="66" s="1"/>
  <c r="CF809" i="66"/>
  <c r="CG809" i="66"/>
  <c r="CI809" i="66"/>
  <c r="CR809" i="66"/>
  <c r="CS809" i="66"/>
  <c r="CY809" i="66"/>
  <c r="DE809" i="66"/>
  <c r="DU809" i="66"/>
  <c r="DX809" i="66"/>
  <c r="ES809" i="66"/>
  <c r="ET809" i="66"/>
  <c r="Q810" i="66"/>
  <c r="S810" i="66"/>
  <c r="AQ810" i="66"/>
  <c r="AX810" i="66"/>
  <c r="BX810" i="66"/>
  <c r="CU810" i="66" s="1"/>
  <c r="BZ810" i="66"/>
  <c r="CF810" i="66"/>
  <c r="CG810" i="66"/>
  <c r="CI810" i="66"/>
  <c r="CR810" i="66"/>
  <c r="CS810" i="66"/>
  <c r="CV810" i="66"/>
  <c r="CY810" i="66"/>
  <c r="DE810" i="66"/>
  <c r="DU810" i="66"/>
  <c r="DV810" i="66"/>
  <c r="DX810" i="66"/>
  <c r="EO810" i="66" s="1"/>
  <c r="ES810" i="66"/>
  <c r="ET810" i="66"/>
  <c r="Q811" i="66"/>
  <c r="R811" i="66" s="1"/>
  <c r="S811" i="66"/>
  <c r="AQ811" i="66"/>
  <c r="AX811" i="66"/>
  <c r="AZ811" i="66"/>
  <c r="BX811" i="66"/>
  <c r="CU811" i="66" s="1"/>
  <c r="BZ811" i="66"/>
  <c r="CV811" i="66" s="1"/>
  <c r="CF811" i="66"/>
  <c r="CG811" i="66"/>
  <c r="CI811" i="66"/>
  <c r="CR811" i="66"/>
  <c r="CS811" i="66"/>
  <c r="CY811" i="66"/>
  <c r="DE811" i="66"/>
  <c r="DU811" i="66"/>
  <c r="DV811" i="66"/>
  <c r="DX811" i="66"/>
  <c r="EO811" i="66" s="1"/>
  <c r="ES811" i="66"/>
  <c r="ET811" i="66"/>
  <c r="Q812" i="66"/>
  <c r="R812" i="66" s="1"/>
  <c r="S812" i="66"/>
  <c r="AQ812" i="66"/>
  <c r="AX812" i="66"/>
  <c r="AZ812" i="66" s="1"/>
  <c r="BX812" i="66"/>
  <c r="CU812" i="66" s="1"/>
  <c r="BZ812" i="66"/>
  <c r="CF812" i="66"/>
  <c r="CG812" i="66"/>
  <c r="CI812" i="66"/>
  <c r="CR812" i="66"/>
  <c r="CS812" i="66"/>
  <c r="CV812" i="66"/>
  <c r="CY812" i="66"/>
  <c r="DE812" i="66"/>
  <c r="DU812" i="66"/>
  <c r="DV812" i="66"/>
  <c r="DX812" i="66"/>
  <c r="EO812" i="66" s="1"/>
  <c r="ES812" i="66"/>
  <c r="ET812" i="66"/>
  <c r="Q813" i="66"/>
  <c r="R813" i="66" s="1"/>
  <c r="S813" i="66"/>
  <c r="AQ813" i="66"/>
  <c r="AX813" i="66"/>
  <c r="AZ813" i="66"/>
  <c r="AT813" i="66" s="1"/>
  <c r="AY813" i="66" s="1"/>
  <c r="BA813" i="66" s="1"/>
  <c r="BX813" i="66"/>
  <c r="CU813" i="66" s="1"/>
  <c r="BZ813" i="66"/>
  <c r="CV813" i="66" s="1"/>
  <c r="CF813" i="66"/>
  <c r="CG813" i="66"/>
  <c r="CI813" i="66"/>
  <c r="CR813" i="66"/>
  <c r="CS813" i="66"/>
  <c r="CY813" i="66"/>
  <c r="DE813" i="66"/>
  <c r="DU813" i="66"/>
  <c r="DX813" i="66"/>
  <c r="EO813" i="66" s="1"/>
  <c r="ES813" i="66"/>
  <c r="ET813" i="66"/>
  <c r="Q814" i="66"/>
  <c r="R814" i="66" s="1"/>
  <c r="S814" i="66"/>
  <c r="AQ814" i="66"/>
  <c r="AX814" i="66"/>
  <c r="BX814" i="66"/>
  <c r="CU814" i="66" s="1"/>
  <c r="BZ814" i="66"/>
  <c r="CV814" i="66" s="1"/>
  <c r="CF814" i="66"/>
  <c r="CG814" i="66"/>
  <c r="CI814" i="66"/>
  <c r="CR814" i="66"/>
  <c r="CS814" i="66"/>
  <c r="CY814" i="66"/>
  <c r="DE814" i="66"/>
  <c r="DU814" i="66"/>
  <c r="DV814" i="66"/>
  <c r="DX814" i="66"/>
  <c r="EO814" i="66" s="1"/>
  <c r="ES814" i="66"/>
  <c r="ET814" i="66"/>
  <c r="Q815" i="66"/>
  <c r="S815" i="66"/>
  <c r="AQ815" i="66"/>
  <c r="AX815" i="66"/>
  <c r="AZ815" i="66"/>
  <c r="BG815" i="66" s="1"/>
  <c r="BC815" i="66" s="1"/>
  <c r="BB815" i="66" s="1"/>
  <c r="BX815" i="66"/>
  <c r="CU815" i="66" s="1"/>
  <c r="BZ815" i="66"/>
  <c r="CV815" i="66" s="1"/>
  <c r="CF815" i="66"/>
  <c r="CG815" i="66"/>
  <c r="CI815" i="66"/>
  <c r="CR815" i="66"/>
  <c r="CS815" i="66"/>
  <c r="CY815" i="66"/>
  <c r="DE815" i="66"/>
  <c r="DU815" i="66"/>
  <c r="DX815" i="66"/>
  <c r="EO815" i="66" s="1"/>
  <c r="ES815" i="66"/>
  <c r="ET815" i="66"/>
  <c r="Q816" i="66"/>
  <c r="R816" i="66" s="1"/>
  <c r="S816" i="66"/>
  <c r="AQ816" i="66"/>
  <c r="AX816" i="66"/>
  <c r="BX816" i="66"/>
  <c r="CU816" i="66" s="1"/>
  <c r="BZ816" i="66"/>
  <c r="CV816" i="66" s="1"/>
  <c r="CF816" i="66"/>
  <c r="CG816" i="66"/>
  <c r="CI816" i="66"/>
  <c r="CR816" i="66"/>
  <c r="CS816" i="66"/>
  <c r="CY816" i="66"/>
  <c r="DE816" i="66"/>
  <c r="DU816" i="66"/>
  <c r="DV816" i="66"/>
  <c r="DX816" i="66"/>
  <c r="EO816" i="66" s="1"/>
  <c r="ES816" i="66"/>
  <c r="ET816" i="66"/>
  <c r="Q817" i="66"/>
  <c r="S817" i="66"/>
  <c r="AQ817" i="66"/>
  <c r="AX817" i="66"/>
  <c r="AZ817" i="66"/>
  <c r="BX817" i="66"/>
  <c r="CU817" i="66" s="1"/>
  <c r="BZ817" i="66"/>
  <c r="CV817" i="66" s="1"/>
  <c r="CF817" i="66"/>
  <c r="CG817" i="66"/>
  <c r="CI817" i="66"/>
  <c r="CR817" i="66"/>
  <c r="CS817" i="66"/>
  <c r="CY817" i="66"/>
  <c r="DE817" i="66"/>
  <c r="DU817" i="66"/>
  <c r="DV817" i="66"/>
  <c r="DX817" i="66"/>
  <c r="EO817" i="66" s="1"/>
  <c r="ES817" i="66"/>
  <c r="ET817" i="66"/>
  <c r="Q818" i="66"/>
  <c r="R818" i="66" s="1"/>
  <c r="S818" i="66"/>
  <c r="AQ818" i="66"/>
  <c r="AX818" i="66"/>
  <c r="AZ818" i="66" s="1"/>
  <c r="BP818" i="66" s="1"/>
  <c r="BX818" i="66"/>
  <c r="CU818" i="66" s="1"/>
  <c r="BZ818" i="66"/>
  <c r="CF818" i="66"/>
  <c r="CG818" i="66"/>
  <c r="CI818" i="66"/>
  <c r="CR818" i="66"/>
  <c r="CS818" i="66"/>
  <c r="CV818" i="66"/>
  <c r="CY818" i="66"/>
  <c r="DE818" i="66"/>
  <c r="DU818" i="66"/>
  <c r="DV818" i="66"/>
  <c r="DX818" i="66"/>
  <c r="EO818" i="66" s="1"/>
  <c r="ES818" i="66"/>
  <c r="ET818" i="66"/>
  <c r="Q819" i="66"/>
  <c r="R819" i="66" s="1"/>
  <c r="S819" i="66"/>
  <c r="AQ819" i="66"/>
  <c r="AX819" i="66"/>
  <c r="AZ819" i="66"/>
  <c r="BX819" i="66"/>
  <c r="CU819" i="66" s="1"/>
  <c r="BZ819" i="66"/>
  <c r="CV819" i="66" s="1"/>
  <c r="CF819" i="66"/>
  <c r="CG819" i="66"/>
  <c r="CI819" i="66"/>
  <c r="CR819" i="66"/>
  <c r="CS819" i="66"/>
  <c r="CY819" i="66"/>
  <c r="DE819" i="66"/>
  <c r="DU819" i="66"/>
  <c r="DV819" i="66"/>
  <c r="DX819" i="66"/>
  <c r="EO819" i="66" s="1"/>
  <c r="ES819" i="66"/>
  <c r="ET819" i="66"/>
  <c r="Q820" i="66"/>
  <c r="S820" i="66"/>
  <c r="AQ820" i="66"/>
  <c r="AX820" i="66"/>
  <c r="AZ820" i="66" s="1"/>
  <c r="AV820" i="66" s="1"/>
  <c r="AW820" i="66" s="1"/>
  <c r="BV820" i="66" s="1"/>
  <c r="BX820" i="66"/>
  <c r="CU820" i="66" s="1"/>
  <c r="BZ820" i="66"/>
  <c r="CV820" i="66" s="1"/>
  <c r="CF820" i="66"/>
  <c r="CG820" i="66"/>
  <c r="CI820" i="66"/>
  <c r="CR820" i="66"/>
  <c r="CS820" i="66"/>
  <c r="CY820" i="66"/>
  <c r="DE820" i="66"/>
  <c r="DU820" i="66"/>
  <c r="DV820" i="66"/>
  <c r="DX820" i="66"/>
  <c r="ES820" i="66"/>
  <c r="ET820" i="66"/>
  <c r="Q821" i="66"/>
  <c r="R821" i="66" s="1"/>
  <c r="S821" i="66"/>
  <c r="AQ821" i="66"/>
  <c r="AX821" i="66"/>
  <c r="AZ821" i="66"/>
  <c r="BX821" i="66"/>
  <c r="CU821" i="66" s="1"/>
  <c r="BZ821" i="66"/>
  <c r="CV821" i="66" s="1"/>
  <c r="CF821" i="66"/>
  <c r="CG821" i="66"/>
  <c r="CI821" i="66"/>
  <c r="CR821" i="66"/>
  <c r="CS821" i="66"/>
  <c r="CY821" i="66"/>
  <c r="DE821" i="66"/>
  <c r="DU821" i="66"/>
  <c r="DV821" i="66"/>
  <c r="DX821" i="66"/>
  <c r="ES821" i="66"/>
  <c r="ET821" i="66"/>
  <c r="Q822" i="66"/>
  <c r="R822" i="66" s="1"/>
  <c r="S822" i="66"/>
  <c r="AQ822" i="66"/>
  <c r="AX822" i="66"/>
  <c r="BX822" i="66"/>
  <c r="CU822" i="66" s="1"/>
  <c r="BZ822" i="66"/>
  <c r="CF822" i="66"/>
  <c r="CG822" i="66"/>
  <c r="CI822" i="66"/>
  <c r="CR822" i="66"/>
  <c r="CS822" i="66"/>
  <c r="CV822" i="66"/>
  <c r="CY822" i="66"/>
  <c r="DE822" i="66"/>
  <c r="DU822" i="66"/>
  <c r="DV822" i="66"/>
  <c r="DX822" i="66"/>
  <c r="ES822" i="66"/>
  <c r="ET822" i="66"/>
  <c r="Q823" i="66"/>
  <c r="R823" i="66" s="1"/>
  <c r="S823" i="66"/>
  <c r="AQ823" i="66"/>
  <c r="AX823" i="66"/>
  <c r="AZ823" i="66"/>
  <c r="BQ823" i="66" s="1"/>
  <c r="BX823" i="66"/>
  <c r="CU823" i="66" s="1"/>
  <c r="BZ823" i="66"/>
  <c r="CV823" i="66" s="1"/>
  <c r="CF823" i="66"/>
  <c r="CG823" i="66"/>
  <c r="CI823" i="66"/>
  <c r="CR823" i="66"/>
  <c r="CS823" i="66"/>
  <c r="CY823" i="66"/>
  <c r="DE823" i="66"/>
  <c r="DU823" i="66"/>
  <c r="DV823" i="66"/>
  <c r="DX823" i="66"/>
  <c r="EO823" i="66" s="1"/>
  <c r="ES823" i="66"/>
  <c r="ET823" i="66"/>
  <c r="Q824" i="66"/>
  <c r="R824" i="66" s="1"/>
  <c r="S824" i="66"/>
  <c r="AQ824" i="66"/>
  <c r="AX824" i="66"/>
  <c r="AZ824" i="66" s="1"/>
  <c r="BP824" i="66" s="1"/>
  <c r="BX824" i="66"/>
  <c r="CU824" i="66" s="1"/>
  <c r="BZ824" i="66"/>
  <c r="CF824" i="66"/>
  <c r="CG824" i="66"/>
  <c r="CI824" i="66"/>
  <c r="CR824" i="66"/>
  <c r="CS824" i="66"/>
  <c r="CV824" i="66"/>
  <c r="CY824" i="66"/>
  <c r="DE824" i="66"/>
  <c r="DU824" i="66"/>
  <c r="DV824" i="66"/>
  <c r="DX824" i="66"/>
  <c r="EO824" i="66" s="1"/>
  <c r="ES824" i="66"/>
  <c r="ET824" i="66"/>
  <c r="Q825" i="66"/>
  <c r="R825" i="66" s="1"/>
  <c r="S825" i="66"/>
  <c r="AQ825" i="66"/>
  <c r="AX825" i="66"/>
  <c r="AZ825" i="66"/>
  <c r="AT825" i="66" s="1"/>
  <c r="AY825" i="66" s="1"/>
  <c r="BA825" i="66" s="1"/>
  <c r="BX825" i="66"/>
  <c r="CU825" i="66" s="1"/>
  <c r="BZ825" i="66"/>
  <c r="CV825" i="66" s="1"/>
  <c r="CF825" i="66"/>
  <c r="CG825" i="66"/>
  <c r="CI825" i="66"/>
  <c r="CR825" i="66"/>
  <c r="CS825" i="66"/>
  <c r="CY825" i="66"/>
  <c r="DE825" i="66"/>
  <c r="DU825" i="66"/>
  <c r="DV825" i="66"/>
  <c r="DX825" i="66"/>
  <c r="EO825" i="66" s="1"/>
  <c r="ES825" i="66"/>
  <c r="ET825" i="66"/>
  <c r="Q826" i="66"/>
  <c r="R826" i="66" s="1"/>
  <c r="S826" i="66"/>
  <c r="AQ826" i="66"/>
  <c r="AX826" i="66"/>
  <c r="BX826" i="66"/>
  <c r="CU826" i="66" s="1"/>
  <c r="BZ826" i="66"/>
  <c r="CF826" i="66"/>
  <c r="CG826" i="66"/>
  <c r="CI826" i="66"/>
  <c r="CR826" i="66"/>
  <c r="CS826" i="66"/>
  <c r="CV826" i="66"/>
  <c r="CY826" i="66"/>
  <c r="DE826" i="66"/>
  <c r="DU826" i="66"/>
  <c r="DV826" i="66" s="1"/>
  <c r="DX826" i="66"/>
  <c r="ES826" i="66"/>
  <c r="ET826" i="66"/>
  <c r="Q827" i="66"/>
  <c r="S827" i="66"/>
  <c r="AQ827" i="66"/>
  <c r="AX827" i="66"/>
  <c r="AZ827" i="66"/>
  <c r="AV827" i="66" s="1"/>
  <c r="BX827" i="66"/>
  <c r="CU827" i="66" s="1"/>
  <c r="BZ827" i="66"/>
  <c r="CV827" i="66" s="1"/>
  <c r="CF827" i="66"/>
  <c r="CG827" i="66"/>
  <c r="CI827" i="66"/>
  <c r="CR827" i="66"/>
  <c r="CS827" i="66"/>
  <c r="CY827" i="66"/>
  <c r="DE827" i="66"/>
  <c r="DU827" i="66"/>
  <c r="DX827" i="66"/>
  <c r="EO827" i="66" s="1"/>
  <c r="ES827" i="66"/>
  <c r="ET827" i="66"/>
  <c r="Q828" i="66"/>
  <c r="R828" i="66" s="1"/>
  <c r="S828" i="66"/>
  <c r="AQ828" i="66"/>
  <c r="AX828" i="66"/>
  <c r="BX828" i="66"/>
  <c r="CU828" i="66" s="1"/>
  <c r="BZ828" i="66"/>
  <c r="CV828" i="66" s="1"/>
  <c r="CF828" i="66"/>
  <c r="CG828" i="66"/>
  <c r="CI828" i="66"/>
  <c r="CR828" i="66"/>
  <c r="CS828" i="66"/>
  <c r="CY828" i="66"/>
  <c r="DE828" i="66"/>
  <c r="DU828" i="66"/>
  <c r="DV828" i="66"/>
  <c r="DX828" i="66"/>
  <c r="ES828" i="66"/>
  <c r="ET828" i="66"/>
  <c r="Q829" i="66"/>
  <c r="R829" i="66" s="1"/>
  <c r="S829" i="66"/>
  <c r="AQ829" i="66"/>
  <c r="AX829" i="66"/>
  <c r="AZ829" i="66"/>
  <c r="BQ829" i="66" s="1"/>
  <c r="BX829" i="66"/>
  <c r="CU829" i="66" s="1"/>
  <c r="BZ829" i="66"/>
  <c r="CF829" i="66"/>
  <c r="CG829" i="66"/>
  <c r="CI829" i="66"/>
  <c r="CR829" i="66"/>
  <c r="CS829" i="66"/>
  <c r="CV829" i="66"/>
  <c r="CY829" i="66"/>
  <c r="DE829" i="66"/>
  <c r="DU829" i="66"/>
  <c r="DV829" i="66"/>
  <c r="DX829" i="66"/>
  <c r="EO829" i="66" s="1"/>
  <c r="ES829" i="66"/>
  <c r="ET829" i="66"/>
  <c r="Q830" i="66"/>
  <c r="R830" i="66" s="1"/>
  <c r="S830" i="66"/>
  <c r="AQ830" i="66"/>
  <c r="AX830" i="66"/>
  <c r="AZ830" i="66" s="1"/>
  <c r="AV830" i="66" s="1"/>
  <c r="BX830" i="66"/>
  <c r="CU830" i="66" s="1"/>
  <c r="BZ830" i="66"/>
  <c r="CF830" i="66"/>
  <c r="CG830" i="66"/>
  <c r="CI830" i="66"/>
  <c r="CR830" i="66"/>
  <c r="CS830" i="66"/>
  <c r="CV830" i="66"/>
  <c r="CY830" i="66"/>
  <c r="DE830" i="66"/>
  <c r="DU830" i="66"/>
  <c r="DV830" i="66"/>
  <c r="DX830" i="66"/>
  <c r="EO830" i="66" s="1"/>
  <c r="ES830" i="66"/>
  <c r="ET830" i="66"/>
  <c r="Q831" i="66"/>
  <c r="S831" i="66"/>
  <c r="AQ831" i="66"/>
  <c r="AX831" i="66"/>
  <c r="AZ831" i="66"/>
  <c r="BW831" i="66" s="1"/>
  <c r="BX831" i="66"/>
  <c r="CU831" i="66" s="1"/>
  <c r="BZ831" i="66"/>
  <c r="CV831" i="66" s="1"/>
  <c r="CF831" i="66"/>
  <c r="CG831" i="66"/>
  <c r="CI831" i="66"/>
  <c r="CR831" i="66"/>
  <c r="CS831" i="66"/>
  <c r="CY831" i="66"/>
  <c r="DE831" i="66"/>
  <c r="DU831" i="66"/>
  <c r="DV831" i="66"/>
  <c r="DX831" i="66"/>
  <c r="EO831" i="66" s="1"/>
  <c r="ES831" i="66"/>
  <c r="ET831" i="66"/>
  <c r="Q832" i="66"/>
  <c r="S832" i="66"/>
  <c r="AQ832" i="66"/>
  <c r="AX832" i="66"/>
  <c r="AZ832" i="66" s="1"/>
  <c r="AT832" i="66" s="1"/>
  <c r="BX832" i="66"/>
  <c r="CU832" i="66" s="1"/>
  <c r="BZ832" i="66"/>
  <c r="CV832" i="66" s="1"/>
  <c r="CF832" i="66"/>
  <c r="CG832" i="66"/>
  <c r="CI832" i="66"/>
  <c r="CR832" i="66"/>
  <c r="CS832" i="66"/>
  <c r="CY832" i="66"/>
  <c r="DE832" i="66"/>
  <c r="DU832" i="66"/>
  <c r="DV832" i="66"/>
  <c r="DX832" i="66"/>
  <c r="EO832" i="66" s="1"/>
  <c r="ES832" i="66"/>
  <c r="ET832" i="66"/>
  <c r="Q833" i="66"/>
  <c r="S833" i="66"/>
  <c r="AQ833" i="66"/>
  <c r="AX833" i="66"/>
  <c r="AZ833" i="66"/>
  <c r="BX833" i="66"/>
  <c r="CU833" i="66" s="1"/>
  <c r="BZ833" i="66"/>
  <c r="CV833" i="66" s="1"/>
  <c r="CF833" i="66"/>
  <c r="CG833" i="66"/>
  <c r="CI833" i="66"/>
  <c r="CR833" i="66"/>
  <c r="CS833" i="66"/>
  <c r="CY833" i="66"/>
  <c r="DE833" i="66"/>
  <c r="DU833" i="66"/>
  <c r="DX833" i="66"/>
  <c r="ES833" i="66"/>
  <c r="ET833" i="66"/>
  <c r="Q834" i="66"/>
  <c r="S834" i="66"/>
  <c r="AQ834" i="66"/>
  <c r="AX834" i="66"/>
  <c r="BX834" i="66"/>
  <c r="CU834" i="66" s="1"/>
  <c r="BZ834" i="66"/>
  <c r="CV834" i="66" s="1"/>
  <c r="CF834" i="66"/>
  <c r="CG834" i="66"/>
  <c r="CI834" i="66"/>
  <c r="CR834" i="66"/>
  <c r="CS834" i="66"/>
  <c r="CY834" i="66"/>
  <c r="DE834" i="66"/>
  <c r="DU834" i="66"/>
  <c r="DV834" i="66"/>
  <c r="DX834" i="66"/>
  <c r="ES834" i="66"/>
  <c r="ET834" i="66"/>
  <c r="Q835" i="66"/>
  <c r="S835" i="66"/>
  <c r="AQ835" i="66"/>
  <c r="AX835" i="66"/>
  <c r="AZ835" i="66"/>
  <c r="BP835" i="66" s="1"/>
  <c r="BX835" i="66"/>
  <c r="CU835" i="66" s="1"/>
  <c r="BZ835" i="66"/>
  <c r="CV835" i="66" s="1"/>
  <c r="CF835" i="66"/>
  <c r="CG835" i="66"/>
  <c r="CI835" i="66"/>
  <c r="CR835" i="66"/>
  <c r="CS835" i="66"/>
  <c r="CY835" i="66"/>
  <c r="DE835" i="66"/>
  <c r="DU835" i="66"/>
  <c r="DV835" i="66"/>
  <c r="DX835" i="66"/>
  <c r="EO835" i="66" s="1"/>
  <c r="ES835" i="66"/>
  <c r="ET835" i="66"/>
  <c r="Q836" i="66"/>
  <c r="R836" i="66" s="1"/>
  <c r="S836" i="66"/>
  <c r="AQ836" i="66"/>
  <c r="AX836" i="66"/>
  <c r="AZ836" i="66" s="1"/>
  <c r="BP836" i="66" s="1"/>
  <c r="BX836" i="66"/>
  <c r="CU836" i="66" s="1"/>
  <c r="BZ836" i="66"/>
  <c r="CF836" i="66"/>
  <c r="CG836" i="66"/>
  <c r="CI836" i="66"/>
  <c r="CR836" i="66"/>
  <c r="CS836" i="66"/>
  <c r="CV836" i="66"/>
  <c r="CY836" i="66"/>
  <c r="DE836" i="66"/>
  <c r="DU836" i="66"/>
  <c r="DV836" i="66"/>
  <c r="DX836" i="66"/>
  <c r="EO836" i="66" s="1"/>
  <c r="ES836" i="66"/>
  <c r="ET836" i="66"/>
  <c r="Q837" i="66"/>
  <c r="R837" i="66" s="1"/>
  <c r="S837" i="66"/>
  <c r="AQ837" i="66"/>
  <c r="AX837" i="66"/>
  <c r="AZ837" i="66"/>
  <c r="AT837" i="66" s="1"/>
  <c r="AY837" i="66" s="1"/>
  <c r="BA837" i="66" s="1"/>
  <c r="BX837" i="66"/>
  <c r="CU837" i="66" s="1"/>
  <c r="BZ837" i="66"/>
  <c r="CV837" i="66" s="1"/>
  <c r="CF837" i="66"/>
  <c r="CG837" i="66"/>
  <c r="CI837" i="66"/>
  <c r="CR837" i="66"/>
  <c r="CS837" i="66"/>
  <c r="CY837" i="66"/>
  <c r="DE837" i="66"/>
  <c r="DU837" i="66"/>
  <c r="DX837" i="66"/>
  <c r="EO837" i="66" s="1"/>
  <c r="ES837" i="66"/>
  <c r="ET837" i="66"/>
  <c r="Q838" i="66"/>
  <c r="S838" i="66"/>
  <c r="AQ838" i="66"/>
  <c r="AX838" i="66"/>
  <c r="AZ838" i="66" s="1"/>
  <c r="BX838" i="66"/>
  <c r="CU838" i="66" s="1"/>
  <c r="BZ838" i="66"/>
  <c r="CV838" i="66" s="1"/>
  <c r="CF838" i="66"/>
  <c r="CG838" i="66"/>
  <c r="CI838" i="66"/>
  <c r="CR838" i="66"/>
  <c r="CS838" i="66"/>
  <c r="CY838" i="66"/>
  <c r="DE838" i="66"/>
  <c r="DU838" i="66"/>
  <c r="DV838" i="66" s="1"/>
  <c r="DX838" i="66"/>
  <c r="ES838" i="66"/>
  <c r="ET838" i="66"/>
  <c r="Q839" i="66"/>
  <c r="R839" i="66" s="1"/>
  <c r="S839" i="66"/>
  <c r="AQ839" i="66"/>
  <c r="AX839" i="66"/>
  <c r="AZ839" i="66"/>
  <c r="BG839" i="66" s="1"/>
  <c r="BC839" i="66" s="1"/>
  <c r="BB839" i="66" s="1"/>
  <c r="BX839" i="66"/>
  <c r="CU839" i="66" s="1"/>
  <c r="BZ839" i="66"/>
  <c r="CV839" i="66" s="1"/>
  <c r="CF839" i="66"/>
  <c r="CG839" i="66"/>
  <c r="CI839" i="66"/>
  <c r="CR839" i="66"/>
  <c r="CS839" i="66"/>
  <c r="CY839" i="66"/>
  <c r="DE839" i="66"/>
  <c r="DU839" i="66"/>
  <c r="DV839" i="66"/>
  <c r="DX839" i="66"/>
  <c r="ES839" i="66"/>
  <c r="ET839" i="66"/>
  <c r="Q840" i="66"/>
  <c r="R840" i="66" s="1"/>
  <c r="S840" i="66"/>
  <c r="AQ840" i="66"/>
  <c r="AX840" i="66"/>
  <c r="BX840" i="66"/>
  <c r="CU840" i="66" s="1"/>
  <c r="BZ840" i="66"/>
  <c r="CF840" i="66"/>
  <c r="CG840" i="66"/>
  <c r="CI840" i="66"/>
  <c r="CR840" i="66"/>
  <c r="CS840" i="66"/>
  <c r="CV840" i="66"/>
  <c r="CY840" i="66"/>
  <c r="DE840" i="66"/>
  <c r="DU840" i="66"/>
  <c r="DV840" i="66"/>
  <c r="DX840" i="66"/>
  <c r="EO840" i="66" s="1"/>
  <c r="ES840" i="66"/>
  <c r="ET840" i="66"/>
  <c r="Q841" i="66"/>
  <c r="R841" i="66" s="1"/>
  <c r="S841" i="66"/>
  <c r="AQ841" i="66"/>
  <c r="AX841" i="66"/>
  <c r="AZ841" i="66"/>
  <c r="BX841" i="66"/>
  <c r="CU841" i="66" s="1"/>
  <c r="BZ841" i="66"/>
  <c r="CV841" i="66" s="1"/>
  <c r="CF841" i="66"/>
  <c r="CG841" i="66"/>
  <c r="CI841" i="66"/>
  <c r="CR841" i="66"/>
  <c r="CS841" i="66"/>
  <c r="CY841" i="66"/>
  <c r="DE841" i="66"/>
  <c r="DU841" i="66"/>
  <c r="DV841" i="66"/>
  <c r="DX841" i="66"/>
  <c r="EO841" i="66" s="1"/>
  <c r="ES841" i="66"/>
  <c r="ET841" i="66"/>
  <c r="Q842" i="66"/>
  <c r="R842" i="66" s="1"/>
  <c r="S842" i="66"/>
  <c r="AQ842" i="66"/>
  <c r="AX842" i="66"/>
  <c r="AZ842" i="66" s="1"/>
  <c r="BP842" i="66" s="1"/>
  <c r="BX842" i="66"/>
  <c r="CU842" i="66" s="1"/>
  <c r="BZ842" i="66"/>
  <c r="CF842" i="66"/>
  <c r="CG842" i="66"/>
  <c r="CI842" i="66"/>
  <c r="CR842" i="66"/>
  <c r="CS842" i="66"/>
  <c r="CV842" i="66"/>
  <c r="CY842" i="66"/>
  <c r="DE842" i="66"/>
  <c r="DU842" i="66"/>
  <c r="DV842" i="66"/>
  <c r="DX842" i="66"/>
  <c r="EO842" i="66" s="1"/>
  <c r="ES842" i="66"/>
  <c r="ET842" i="66"/>
  <c r="Q843" i="66"/>
  <c r="S843" i="66"/>
  <c r="AQ843" i="66"/>
  <c r="AX843" i="66"/>
  <c r="AZ843" i="66"/>
  <c r="AU843" i="66" s="1"/>
  <c r="BX843" i="66"/>
  <c r="CU843" i="66" s="1"/>
  <c r="BZ843" i="66"/>
  <c r="CV843" i="66" s="1"/>
  <c r="CF843" i="66"/>
  <c r="CG843" i="66"/>
  <c r="CI843" i="66"/>
  <c r="CR843" i="66"/>
  <c r="CS843" i="66"/>
  <c r="CY843" i="66"/>
  <c r="DE843" i="66"/>
  <c r="DU843" i="66"/>
  <c r="DV843" i="66"/>
  <c r="DX843" i="66"/>
  <c r="EO843" i="66" s="1"/>
  <c r="ES843" i="66"/>
  <c r="ET843" i="66"/>
  <c r="Q844" i="66"/>
  <c r="R844" i="66" s="1"/>
  <c r="S844" i="66"/>
  <c r="AQ844" i="66"/>
  <c r="AX844" i="66"/>
  <c r="AZ844" i="66" s="1"/>
  <c r="BW844" i="66" s="1"/>
  <c r="BX844" i="66"/>
  <c r="CU844" i="66" s="1"/>
  <c r="BZ844" i="66"/>
  <c r="CF844" i="66"/>
  <c r="CG844" i="66"/>
  <c r="CI844" i="66"/>
  <c r="CR844" i="66"/>
  <c r="CS844" i="66"/>
  <c r="CV844" i="66"/>
  <c r="CY844" i="66"/>
  <c r="DE844" i="66"/>
  <c r="DU844" i="66"/>
  <c r="DX844" i="66"/>
  <c r="EO844" i="66" s="1"/>
  <c r="ES844" i="66"/>
  <c r="ET844" i="66"/>
  <c r="Q845" i="66"/>
  <c r="R845" i="66" s="1"/>
  <c r="S845" i="66"/>
  <c r="AQ845" i="66"/>
  <c r="AX845" i="66"/>
  <c r="AZ845" i="66"/>
  <c r="BG845" i="66" s="1"/>
  <c r="BC845" i="66" s="1"/>
  <c r="BB845" i="66" s="1"/>
  <c r="BX845" i="66"/>
  <c r="CU845" i="66" s="1"/>
  <c r="BZ845" i="66"/>
  <c r="CV845" i="66" s="1"/>
  <c r="CF845" i="66"/>
  <c r="CG845" i="66"/>
  <c r="CI845" i="66"/>
  <c r="CR845" i="66"/>
  <c r="CS845" i="66"/>
  <c r="CY845" i="66"/>
  <c r="DE845" i="66"/>
  <c r="DU845" i="66"/>
  <c r="DV845" i="66"/>
  <c r="DX845" i="66"/>
  <c r="EO845" i="66" s="1"/>
  <c r="ES845" i="66"/>
  <c r="ET845" i="66"/>
  <c r="Q846" i="66"/>
  <c r="S846" i="66"/>
  <c r="AQ846" i="66"/>
  <c r="AX846" i="66"/>
  <c r="BX846" i="66"/>
  <c r="CU846" i="66" s="1"/>
  <c r="BZ846" i="66"/>
  <c r="CV846" i="66" s="1"/>
  <c r="CF846" i="66"/>
  <c r="CG846" i="66"/>
  <c r="CI846" i="66"/>
  <c r="CR846" i="66"/>
  <c r="CS846" i="66"/>
  <c r="CY846" i="66"/>
  <c r="DE846" i="66"/>
  <c r="DU846" i="66"/>
  <c r="DV846" i="66"/>
  <c r="DX846" i="66"/>
  <c r="ES846" i="66"/>
  <c r="ET846" i="66"/>
  <c r="Q847" i="66"/>
  <c r="S847" i="66"/>
  <c r="AQ847" i="66"/>
  <c r="AX847" i="66"/>
  <c r="AZ847" i="66"/>
  <c r="BP847" i="66" s="1"/>
  <c r="BX847" i="66"/>
  <c r="CU847" i="66" s="1"/>
  <c r="BZ847" i="66"/>
  <c r="CF847" i="66"/>
  <c r="CG847" i="66"/>
  <c r="CI847" i="66"/>
  <c r="CR847" i="66"/>
  <c r="CS847" i="66"/>
  <c r="CV847" i="66"/>
  <c r="CY847" i="66"/>
  <c r="DE847" i="66"/>
  <c r="DU847" i="66"/>
  <c r="DV847" i="66"/>
  <c r="DX847" i="66"/>
  <c r="EO847" i="66" s="1"/>
  <c r="ES847" i="66"/>
  <c r="ET847" i="66"/>
  <c r="Q848" i="66"/>
  <c r="R848" i="66" s="1"/>
  <c r="S848" i="66"/>
  <c r="AQ848" i="66"/>
  <c r="AX848" i="66"/>
  <c r="AZ848" i="66" s="1"/>
  <c r="BP848" i="66" s="1"/>
  <c r="BX848" i="66"/>
  <c r="CU848" i="66" s="1"/>
  <c r="BZ848" i="66"/>
  <c r="CV848" i="66" s="1"/>
  <c r="CF848" i="66"/>
  <c r="CG848" i="66"/>
  <c r="CI848" i="66"/>
  <c r="CR848" i="66"/>
  <c r="CS848" i="66"/>
  <c r="CY848" i="66"/>
  <c r="DE848" i="66"/>
  <c r="DU848" i="66"/>
  <c r="DV848" i="66"/>
  <c r="DX848" i="66"/>
  <c r="EO848" i="66" s="1"/>
  <c r="ES848" i="66"/>
  <c r="ET848" i="66"/>
  <c r="Q849" i="66"/>
  <c r="R849" i="66" s="1"/>
  <c r="S849" i="66"/>
  <c r="AQ849" i="66"/>
  <c r="AX849" i="66"/>
  <c r="AZ849" i="66"/>
  <c r="BW849" i="66" s="1"/>
  <c r="BX849" i="66"/>
  <c r="CU849" i="66" s="1"/>
  <c r="BZ849" i="66"/>
  <c r="CV849" i="66" s="1"/>
  <c r="CF849" i="66"/>
  <c r="CG849" i="66"/>
  <c r="CI849" i="66"/>
  <c r="CR849" i="66"/>
  <c r="CS849" i="66"/>
  <c r="CY849" i="66"/>
  <c r="DE849" i="66"/>
  <c r="DU849" i="66"/>
  <c r="DX849" i="66"/>
  <c r="EO849" i="66" s="1"/>
  <c r="ES849" i="66"/>
  <c r="ET849" i="66"/>
  <c r="Q850" i="66"/>
  <c r="R850" i="66" s="1"/>
  <c r="S850" i="66"/>
  <c r="AQ850" i="66"/>
  <c r="AX850" i="66"/>
  <c r="BX850" i="66"/>
  <c r="CU850" i="66" s="1"/>
  <c r="BZ850" i="66"/>
  <c r="CV850" i="66" s="1"/>
  <c r="CF850" i="66"/>
  <c r="CG850" i="66"/>
  <c r="CI850" i="66"/>
  <c r="CR850" i="66"/>
  <c r="CS850" i="66"/>
  <c r="CY850" i="66"/>
  <c r="DE850" i="66"/>
  <c r="DU850" i="66"/>
  <c r="DV850" i="66"/>
  <c r="DX850" i="66"/>
  <c r="EO850" i="66" s="1"/>
  <c r="ES850" i="66"/>
  <c r="ET850" i="66"/>
  <c r="Q851" i="66"/>
  <c r="S851" i="66"/>
  <c r="AQ851" i="66"/>
  <c r="AX851" i="66"/>
  <c r="AZ851" i="66"/>
  <c r="BG851" i="66" s="1"/>
  <c r="BC851" i="66" s="1"/>
  <c r="BB851" i="66" s="1"/>
  <c r="BX851" i="66"/>
  <c r="CU851" i="66" s="1"/>
  <c r="BZ851" i="66"/>
  <c r="CV851" i="66" s="1"/>
  <c r="CF851" i="66"/>
  <c r="CG851" i="66"/>
  <c r="CI851" i="66"/>
  <c r="CR851" i="66"/>
  <c r="CS851" i="66"/>
  <c r="CY851" i="66"/>
  <c r="DE851" i="66"/>
  <c r="DU851" i="66"/>
  <c r="DX851" i="66"/>
  <c r="ES851" i="66"/>
  <c r="ET851" i="66"/>
  <c r="Q852" i="66"/>
  <c r="R852" i="66" s="1"/>
  <c r="S852" i="66"/>
  <c r="AQ852" i="66"/>
  <c r="AX852" i="66"/>
  <c r="AZ852" i="66" s="1"/>
  <c r="AT852" i="66" s="1"/>
  <c r="AY852" i="66" s="1"/>
  <c r="BA852" i="66" s="1"/>
  <c r="BX852" i="66"/>
  <c r="CU852" i="66" s="1"/>
  <c r="BZ852" i="66"/>
  <c r="CV852" i="66" s="1"/>
  <c r="CF852" i="66"/>
  <c r="CG852" i="66"/>
  <c r="CI852" i="66"/>
  <c r="CR852" i="66"/>
  <c r="CS852" i="66"/>
  <c r="CY852" i="66"/>
  <c r="DE852" i="66"/>
  <c r="DU852" i="66"/>
  <c r="DV852" i="66"/>
  <c r="DX852" i="66"/>
  <c r="ES852" i="66"/>
  <c r="ET852" i="66"/>
  <c r="Q853" i="66"/>
  <c r="S853" i="66"/>
  <c r="AQ853" i="66"/>
  <c r="AX853" i="66"/>
  <c r="AZ853" i="66"/>
  <c r="BP853" i="66" s="1"/>
  <c r="BX853" i="66"/>
  <c r="CU853" i="66" s="1"/>
  <c r="BZ853" i="66"/>
  <c r="CV853" i="66" s="1"/>
  <c r="CF853" i="66"/>
  <c r="CG853" i="66"/>
  <c r="CI853" i="66"/>
  <c r="CR853" i="66"/>
  <c r="CS853" i="66"/>
  <c r="CY853" i="66"/>
  <c r="DE853" i="66"/>
  <c r="DU853" i="66"/>
  <c r="DV853" i="66"/>
  <c r="DX853" i="66"/>
  <c r="EO853" i="66" s="1"/>
  <c r="ES853" i="66"/>
  <c r="ET853" i="66"/>
  <c r="Q854" i="66"/>
  <c r="R854" i="66" s="1"/>
  <c r="S854" i="66"/>
  <c r="AQ854" i="66"/>
  <c r="AX854" i="66"/>
  <c r="AZ854" i="66" s="1"/>
  <c r="AT854" i="66" s="1"/>
  <c r="BX854" i="66"/>
  <c r="CU854" i="66" s="1"/>
  <c r="BZ854" i="66"/>
  <c r="CV854" i="66" s="1"/>
  <c r="CF854" i="66"/>
  <c r="CG854" i="66"/>
  <c r="CI854" i="66"/>
  <c r="CR854" i="66"/>
  <c r="CS854" i="66"/>
  <c r="CY854" i="66"/>
  <c r="DE854" i="66"/>
  <c r="DU854" i="66"/>
  <c r="DV854" i="66"/>
  <c r="DX854" i="66"/>
  <c r="EO854" i="66" s="1"/>
  <c r="ES854" i="66"/>
  <c r="ET854" i="66"/>
  <c r="Q855" i="66"/>
  <c r="R855" i="66" s="1"/>
  <c r="S855" i="66"/>
  <c r="AQ855" i="66"/>
  <c r="AX855" i="66"/>
  <c r="AZ855" i="66"/>
  <c r="BG855" i="66" s="1"/>
  <c r="BC855" i="66" s="1"/>
  <c r="BB855" i="66" s="1"/>
  <c r="BX855" i="66"/>
  <c r="CU855" i="66" s="1"/>
  <c r="BZ855" i="66"/>
  <c r="CV855" i="66" s="1"/>
  <c r="CF855" i="66"/>
  <c r="CG855" i="66"/>
  <c r="CI855" i="66"/>
  <c r="CR855" i="66"/>
  <c r="CS855" i="66"/>
  <c r="CY855" i="66"/>
  <c r="DE855" i="66"/>
  <c r="DU855" i="66"/>
  <c r="DV855" i="66"/>
  <c r="DX855" i="66"/>
  <c r="EO855" i="66" s="1"/>
  <c r="ES855" i="66"/>
  <c r="ET855" i="66"/>
  <c r="Q856" i="66"/>
  <c r="R856" i="66" s="1"/>
  <c r="S856" i="66"/>
  <c r="AQ856" i="66"/>
  <c r="AX856" i="66"/>
  <c r="AZ856" i="66" s="1"/>
  <c r="AV856" i="66" s="1"/>
  <c r="AW856" i="66" s="1"/>
  <c r="BX856" i="66"/>
  <c r="CU856" i="66" s="1"/>
  <c r="BZ856" i="66"/>
  <c r="CV856" i="66" s="1"/>
  <c r="CF856" i="66"/>
  <c r="CG856" i="66"/>
  <c r="CI856" i="66"/>
  <c r="CR856" i="66"/>
  <c r="CS856" i="66"/>
  <c r="CY856" i="66"/>
  <c r="DE856" i="66"/>
  <c r="DU856" i="66"/>
  <c r="DX856" i="66"/>
  <c r="EO856" i="66" s="1"/>
  <c r="ES856" i="66"/>
  <c r="ET856" i="66"/>
  <c r="Q857" i="66"/>
  <c r="S857" i="66"/>
  <c r="AQ857" i="66"/>
  <c r="AX857" i="66"/>
  <c r="AZ857" i="66"/>
  <c r="BG857" i="66" s="1"/>
  <c r="BC857" i="66" s="1"/>
  <c r="BB857" i="66" s="1"/>
  <c r="BX857" i="66"/>
  <c r="CU857" i="66" s="1"/>
  <c r="BZ857" i="66"/>
  <c r="CV857" i="66" s="1"/>
  <c r="CF857" i="66"/>
  <c r="CG857" i="66"/>
  <c r="CI857" i="66"/>
  <c r="CR857" i="66"/>
  <c r="CS857" i="66"/>
  <c r="CY857" i="66"/>
  <c r="DE857" i="66"/>
  <c r="DU857" i="66"/>
  <c r="DX857" i="66"/>
  <c r="EO857" i="66" s="1"/>
  <c r="ES857" i="66"/>
  <c r="ET857" i="66"/>
  <c r="Q858" i="66"/>
  <c r="R858" i="66" s="1"/>
  <c r="S858" i="66"/>
  <c r="AQ858" i="66"/>
  <c r="AX858" i="66"/>
  <c r="AZ858" i="66" s="1"/>
  <c r="AT858" i="66" s="1"/>
  <c r="AY858" i="66" s="1"/>
  <c r="BA858" i="66" s="1"/>
  <c r="BX858" i="66"/>
  <c r="CU858" i="66" s="1"/>
  <c r="BZ858" i="66"/>
  <c r="CF858" i="66"/>
  <c r="CG858" i="66"/>
  <c r="CI858" i="66"/>
  <c r="CR858" i="66"/>
  <c r="CS858" i="66"/>
  <c r="CV858" i="66"/>
  <c r="CY858" i="66"/>
  <c r="DE858" i="66"/>
  <c r="DU858" i="66"/>
  <c r="DV858" i="66"/>
  <c r="DX858" i="66"/>
  <c r="ES858" i="66"/>
  <c r="ET858" i="66"/>
  <c r="Q859" i="66"/>
  <c r="R859" i="66" s="1"/>
  <c r="S859" i="66"/>
  <c r="AQ859" i="66"/>
  <c r="AX859" i="66"/>
  <c r="AZ859" i="66"/>
  <c r="BQ859" i="66" s="1"/>
  <c r="BX859" i="66"/>
  <c r="CU859" i="66" s="1"/>
  <c r="BZ859" i="66"/>
  <c r="CV859" i="66" s="1"/>
  <c r="CF859" i="66"/>
  <c r="CG859" i="66"/>
  <c r="CI859" i="66"/>
  <c r="CR859" i="66"/>
  <c r="CS859" i="66"/>
  <c r="CY859" i="66"/>
  <c r="DE859" i="66"/>
  <c r="DU859" i="66"/>
  <c r="DV859" i="66"/>
  <c r="DX859" i="66"/>
  <c r="EO859" i="66" s="1"/>
  <c r="ES859" i="66"/>
  <c r="ET859" i="66"/>
  <c r="Q860" i="66"/>
  <c r="R860" i="66" s="1"/>
  <c r="S860" i="66"/>
  <c r="AQ860" i="66"/>
  <c r="AX860" i="66"/>
  <c r="AZ860" i="66" s="1"/>
  <c r="BW860" i="66" s="1"/>
  <c r="BX860" i="66"/>
  <c r="CU860" i="66" s="1"/>
  <c r="BZ860" i="66"/>
  <c r="CF860" i="66"/>
  <c r="CG860" i="66"/>
  <c r="CI860" i="66"/>
  <c r="CR860" i="66"/>
  <c r="CS860" i="66"/>
  <c r="CV860" i="66"/>
  <c r="CY860" i="66"/>
  <c r="DE860" i="66"/>
  <c r="DU860" i="66"/>
  <c r="DV860" i="66"/>
  <c r="DX860" i="66"/>
  <c r="EO860" i="66" s="1"/>
  <c r="ES860" i="66"/>
  <c r="ET860" i="66"/>
  <c r="Q861" i="66"/>
  <c r="R861" i="66" s="1"/>
  <c r="S861" i="66"/>
  <c r="AQ861" i="66"/>
  <c r="AX861" i="66"/>
  <c r="AZ861" i="66"/>
  <c r="AU861" i="66" s="1"/>
  <c r="BX861" i="66"/>
  <c r="CU861" i="66" s="1"/>
  <c r="BZ861" i="66"/>
  <c r="CV861" i="66" s="1"/>
  <c r="CF861" i="66"/>
  <c r="CG861" i="66"/>
  <c r="CI861" i="66"/>
  <c r="CR861" i="66"/>
  <c r="CS861" i="66"/>
  <c r="CY861" i="66"/>
  <c r="DE861" i="66"/>
  <c r="DU861" i="66"/>
  <c r="DV861" i="66"/>
  <c r="DX861" i="66"/>
  <c r="EO861" i="66" s="1"/>
  <c r="ES861" i="66"/>
  <c r="ET861" i="66"/>
  <c r="Q862" i="66"/>
  <c r="R862" i="66" s="1"/>
  <c r="S862" i="66"/>
  <c r="AQ862" i="66"/>
  <c r="AX862" i="66"/>
  <c r="AZ862" i="66" s="1"/>
  <c r="AU862" i="66" s="1"/>
  <c r="BX862" i="66"/>
  <c r="CU862" i="66" s="1"/>
  <c r="BZ862" i="66"/>
  <c r="CV862" i="66" s="1"/>
  <c r="CF862" i="66"/>
  <c r="CG862" i="66"/>
  <c r="CI862" i="66"/>
  <c r="CR862" i="66"/>
  <c r="CS862" i="66"/>
  <c r="CY862" i="66"/>
  <c r="DE862" i="66"/>
  <c r="DU862" i="66"/>
  <c r="DV862" i="66" s="1"/>
  <c r="DX862" i="66"/>
  <c r="ES862" i="66"/>
  <c r="ET862" i="66"/>
  <c r="Q863" i="66"/>
  <c r="R863" i="66" s="1"/>
  <c r="S863" i="66"/>
  <c r="AQ863" i="66"/>
  <c r="AX863" i="66"/>
  <c r="AZ863" i="66"/>
  <c r="AV863" i="66" s="1"/>
  <c r="BX863" i="66"/>
  <c r="CU863" i="66" s="1"/>
  <c r="BZ863" i="66"/>
  <c r="CV863" i="66" s="1"/>
  <c r="CF863" i="66"/>
  <c r="CG863" i="66"/>
  <c r="CI863" i="66"/>
  <c r="CR863" i="66"/>
  <c r="CS863" i="66"/>
  <c r="CY863" i="66"/>
  <c r="DE863" i="66"/>
  <c r="DU863" i="66"/>
  <c r="DX863" i="66"/>
  <c r="EO863" i="66" s="1"/>
  <c r="ES863" i="66"/>
  <c r="ET863" i="66"/>
  <c r="Q864" i="66"/>
  <c r="R864" i="66" s="1"/>
  <c r="S864" i="66"/>
  <c r="AQ864" i="66"/>
  <c r="AX864" i="66"/>
  <c r="AZ864" i="66" s="1"/>
  <c r="AV864" i="66" s="1"/>
  <c r="BX864" i="66"/>
  <c r="CU864" i="66" s="1"/>
  <c r="BZ864" i="66"/>
  <c r="CV864" i="66" s="1"/>
  <c r="CF864" i="66"/>
  <c r="CG864" i="66"/>
  <c r="CI864" i="66"/>
  <c r="CR864" i="66"/>
  <c r="CS864" i="66"/>
  <c r="CY864" i="66"/>
  <c r="DE864" i="66"/>
  <c r="DU864" i="66"/>
  <c r="DV864" i="66"/>
  <c r="DX864" i="66"/>
  <c r="EO864" i="66" s="1"/>
  <c r="ES864" i="66"/>
  <c r="ET864" i="66"/>
  <c r="Q865" i="66"/>
  <c r="R865" i="66" s="1"/>
  <c r="S865" i="66"/>
  <c r="AQ865" i="66"/>
  <c r="AX865" i="66"/>
  <c r="AZ865" i="66"/>
  <c r="BQ865" i="66" s="1"/>
  <c r="BX865" i="66"/>
  <c r="CU865" i="66" s="1"/>
  <c r="BZ865" i="66"/>
  <c r="CF865" i="66"/>
  <c r="CG865" i="66"/>
  <c r="CI865" i="66"/>
  <c r="CR865" i="66"/>
  <c r="CS865" i="66"/>
  <c r="CV865" i="66"/>
  <c r="CY865" i="66"/>
  <c r="DE865" i="66"/>
  <c r="DU865" i="66"/>
  <c r="DV865" i="66"/>
  <c r="DX865" i="66"/>
  <c r="EO865" i="66" s="1"/>
  <c r="ES865" i="66"/>
  <c r="ET865" i="66"/>
  <c r="Q866" i="66"/>
  <c r="R866" i="66" s="1"/>
  <c r="S866" i="66"/>
  <c r="AQ866" i="66"/>
  <c r="AX866" i="66"/>
  <c r="AZ866" i="66" s="1"/>
  <c r="BG866" i="66" s="1"/>
  <c r="BC866" i="66" s="1"/>
  <c r="BB866" i="66" s="1"/>
  <c r="BX866" i="66"/>
  <c r="CU866" i="66" s="1"/>
  <c r="BZ866" i="66"/>
  <c r="CF866" i="66"/>
  <c r="CG866" i="66"/>
  <c r="CI866" i="66"/>
  <c r="CR866" i="66"/>
  <c r="CS866" i="66"/>
  <c r="CV866" i="66"/>
  <c r="CY866" i="66"/>
  <c r="DE866" i="66"/>
  <c r="DU866" i="66"/>
  <c r="DV866" i="66"/>
  <c r="DX866" i="66"/>
  <c r="EO866" i="66" s="1"/>
  <c r="ES866" i="66"/>
  <c r="ET866" i="66"/>
  <c r="Q867" i="66"/>
  <c r="S867" i="66"/>
  <c r="AQ867" i="66"/>
  <c r="AX867" i="66"/>
  <c r="AZ867" i="66"/>
  <c r="BP867" i="66" s="1"/>
  <c r="BX867" i="66"/>
  <c r="CU867" i="66" s="1"/>
  <c r="BZ867" i="66"/>
  <c r="CV867" i="66" s="1"/>
  <c r="CF867" i="66"/>
  <c r="CG867" i="66"/>
  <c r="CI867" i="66"/>
  <c r="CR867" i="66"/>
  <c r="CS867" i="66"/>
  <c r="CY867" i="66"/>
  <c r="DE867" i="66"/>
  <c r="DU867" i="66"/>
  <c r="DX867" i="66"/>
  <c r="EO867" i="66" s="1"/>
  <c r="ES867" i="66"/>
  <c r="ET867" i="66"/>
  <c r="Q868" i="66"/>
  <c r="R868" i="66" s="1"/>
  <c r="S868" i="66"/>
  <c r="AQ868" i="66"/>
  <c r="AX868" i="66"/>
  <c r="AZ868" i="66" s="1"/>
  <c r="AT868" i="66" s="1"/>
  <c r="BX868" i="66"/>
  <c r="CU868" i="66" s="1"/>
  <c r="BZ868" i="66"/>
  <c r="CF868" i="66"/>
  <c r="CG868" i="66"/>
  <c r="CI868" i="66"/>
  <c r="CR868" i="66"/>
  <c r="CS868" i="66"/>
  <c r="CV868" i="66"/>
  <c r="CY868" i="66"/>
  <c r="DE868" i="66"/>
  <c r="DU868" i="66"/>
  <c r="DX868" i="66"/>
  <c r="EO868" i="66" s="1"/>
  <c r="ES868" i="66"/>
  <c r="ET868" i="66"/>
  <c r="Q869" i="66"/>
  <c r="S869" i="66"/>
  <c r="AQ869" i="66"/>
  <c r="AX869" i="66"/>
  <c r="AZ869" i="66"/>
  <c r="BG869" i="66" s="1"/>
  <c r="BC869" i="66" s="1"/>
  <c r="BB869" i="66" s="1"/>
  <c r="BX869" i="66"/>
  <c r="CU869" i="66" s="1"/>
  <c r="BZ869" i="66"/>
  <c r="CV869" i="66" s="1"/>
  <c r="CF869" i="66"/>
  <c r="CG869" i="66"/>
  <c r="CI869" i="66"/>
  <c r="CR869" i="66"/>
  <c r="CS869" i="66"/>
  <c r="CY869" i="66"/>
  <c r="DE869" i="66"/>
  <c r="DU869" i="66"/>
  <c r="DV869" i="66"/>
  <c r="DX869" i="66"/>
  <c r="EO869" i="66" s="1"/>
  <c r="ES869" i="66"/>
  <c r="ET869" i="66"/>
  <c r="Q870" i="66"/>
  <c r="R870" i="66" s="1"/>
  <c r="S870" i="66"/>
  <c r="AQ870" i="66"/>
  <c r="AX870" i="66"/>
  <c r="BX870" i="66"/>
  <c r="CU870" i="66" s="1"/>
  <c r="BZ870" i="66"/>
  <c r="CF870" i="66"/>
  <c r="CG870" i="66"/>
  <c r="CI870" i="66"/>
  <c r="CR870" i="66"/>
  <c r="CS870" i="66"/>
  <c r="CV870" i="66"/>
  <c r="CY870" i="66"/>
  <c r="DE870" i="66"/>
  <c r="DU870" i="66"/>
  <c r="DV870" i="66"/>
  <c r="DX870" i="66"/>
  <c r="EO870" i="66" s="1"/>
  <c r="ES870" i="66"/>
  <c r="ET870" i="66"/>
  <c r="Q871" i="66"/>
  <c r="R871" i="66" s="1"/>
  <c r="S871" i="66"/>
  <c r="AQ871" i="66"/>
  <c r="AX871" i="66"/>
  <c r="AZ871" i="66"/>
  <c r="BX871" i="66"/>
  <c r="CU871" i="66" s="1"/>
  <c r="BZ871" i="66"/>
  <c r="CV871" i="66" s="1"/>
  <c r="CF871" i="66"/>
  <c r="CG871" i="66"/>
  <c r="CI871" i="66"/>
  <c r="CR871" i="66"/>
  <c r="CS871" i="66"/>
  <c r="CY871" i="66"/>
  <c r="DE871" i="66"/>
  <c r="DU871" i="66"/>
  <c r="DV871" i="66"/>
  <c r="DX871" i="66"/>
  <c r="EO871" i="66" s="1"/>
  <c r="ES871" i="66"/>
  <c r="ET871" i="66"/>
  <c r="Q872" i="66"/>
  <c r="R872" i="66" s="1"/>
  <c r="S872" i="66"/>
  <c r="AQ872" i="66"/>
  <c r="AX872" i="66"/>
  <c r="BX872" i="66"/>
  <c r="CU872" i="66" s="1"/>
  <c r="BZ872" i="66"/>
  <c r="CF872" i="66"/>
  <c r="CG872" i="66"/>
  <c r="CI872" i="66"/>
  <c r="CR872" i="66"/>
  <c r="CS872" i="66"/>
  <c r="CV872" i="66"/>
  <c r="CY872" i="66"/>
  <c r="DE872" i="66"/>
  <c r="DU872" i="66"/>
  <c r="DV872" i="66"/>
  <c r="DX872" i="66"/>
  <c r="EO872" i="66" s="1"/>
  <c r="ES872" i="66"/>
  <c r="ET872" i="66"/>
  <c r="Q873" i="66"/>
  <c r="R873" i="66" s="1"/>
  <c r="S873" i="66"/>
  <c r="AQ873" i="66"/>
  <c r="AX873" i="66"/>
  <c r="AZ873" i="66"/>
  <c r="AV873" i="66" s="1"/>
  <c r="BX873" i="66"/>
  <c r="CU873" i="66" s="1"/>
  <c r="BZ873" i="66"/>
  <c r="CV873" i="66" s="1"/>
  <c r="CF873" i="66"/>
  <c r="CG873" i="66"/>
  <c r="CI873" i="66"/>
  <c r="CR873" i="66"/>
  <c r="CS873" i="66"/>
  <c r="CY873" i="66"/>
  <c r="DE873" i="66"/>
  <c r="DU873" i="66"/>
  <c r="DX873" i="66"/>
  <c r="EO873" i="66" s="1"/>
  <c r="ES873" i="66"/>
  <c r="ET873" i="66"/>
  <c r="Q874" i="66"/>
  <c r="R874" i="66" s="1"/>
  <c r="S874" i="66"/>
  <c r="AQ874" i="66"/>
  <c r="AX874" i="66"/>
  <c r="AZ874" i="66" s="1"/>
  <c r="AU874" i="66" s="1"/>
  <c r="BX874" i="66"/>
  <c r="CU874" i="66" s="1"/>
  <c r="BZ874" i="66"/>
  <c r="CF874" i="66"/>
  <c r="CG874" i="66"/>
  <c r="CI874" i="66"/>
  <c r="CR874" i="66"/>
  <c r="CS874" i="66"/>
  <c r="CV874" i="66"/>
  <c r="CY874" i="66"/>
  <c r="DE874" i="66"/>
  <c r="DU874" i="66"/>
  <c r="DV874" i="66"/>
  <c r="DX874" i="66"/>
  <c r="EO874" i="66" s="1"/>
  <c r="ES874" i="66"/>
  <c r="ET874" i="66"/>
  <c r="Q875" i="66"/>
  <c r="S875" i="66"/>
  <c r="AQ875" i="66"/>
  <c r="AX875" i="66"/>
  <c r="AZ875" i="66"/>
  <c r="AV875" i="66" s="1"/>
  <c r="BX875" i="66"/>
  <c r="CU875" i="66" s="1"/>
  <c r="BZ875" i="66"/>
  <c r="CV875" i="66" s="1"/>
  <c r="CF875" i="66"/>
  <c r="CG875" i="66"/>
  <c r="CI875" i="66"/>
  <c r="CR875" i="66"/>
  <c r="CS875" i="66"/>
  <c r="CY875" i="66"/>
  <c r="DE875" i="66"/>
  <c r="DU875" i="66"/>
  <c r="DX875" i="66"/>
  <c r="EO875" i="66" s="1"/>
  <c r="ES875" i="66"/>
  <c r="ET875" i="66"/>
  <c r="Q876" i="66"/>
  <c r="R876" i="66" s="1"/>
  <c r="S876" i="66"/>
  <c r="AQ876" i="66"/>
  <c r="AX876" i="66"/>
  <c r="BX876" i="66"/>
  <c r="CU876" i="66" s="1"/>
  <c r="BZ876" i="66"/>
  <c r="CF876" i="66"/>
  <c r="CG876" i="66"/>
  <c r="CI876" i="66"/>
  <c r="CR876" i="66"/>
  <c r="CS876" i="66"/>
  <c r="CV876" i="66"/>
  <c r="CY876" i="66"/>
  <c r="DE876" i="66"/>
  <c r="DU876" i="66"/>
  <c r="DV876" i="66"/>
  <c r="DX876" i="66"/>
  <c r="EO876" i="66" s="1"/>
  <c r="ES876" i="66"/>
  <c r="ET876" i="66"/>
  <c r="Q877" i="66"/>
  <c r="R877" i="66" s="1"/>
  <c r="S877" i="66"/>
  <c r="AQ877" i="66"/>
  <c r="AX877" i="66"/>
  <c r="AZ877" i="66"/>
  <c r="BQ877" i="66" s="1"/>
  <c r="BX877" i="66"/>
  <c r="CU877" i="66" s="1"/>
  <c r="BZ877" i="66"/>
  <c r="CV877" i="66" s="1"/>
  <c r="CF877" i="66"/>
  <c r="CG877" i="66"/>
  <c r="CI877" i="66"/>
  <c r="CR877" i="66"/>
  <c r="CS877" i="66"/>
  <c r="CY877" i="66"/>
  <c r="DE877" i="66"/>
  <c r="DU877" i="66"/>
  <c r="DV877" i="66"/>
  <c r="DX877" i="66"/>
  <c r="EO877" i="66" s="1"/>
  <c r="ES877" i="66"/>
  <c r="ET877" i="66"/>
  <c r="Q878" i="66"/>
  <c r="R878" i="66" s="1"/>
  <c r="S878" i="66"/>
  <c r="AQ878" i="66"/>
  <c r="AX878" i="66"/>
  <c r="BX878" i="66"/>
  <c r="CU878" i="66" s="1"/>
  <c r="BZ878" i="66"/>
  <c r="CF878" i="66"/>
  <c r="CG878" i="66"/>
  <c r="CI878" i="66"/>
  <c r="CR878" i="66"/>
  <c r="CS878" i="66"/>
  <c r="CV878" i="66"/>
  <c r="CY878" i="66"/>
  <c r="DE878" i="66"/>
  <c r="DU878" i="66"/>
  <c r="DV878" i="66"/>
  <c r="DX878" i="66"/>
  <c r="EO878" i="66" s="1"/>
  <c r="ES878" i="66"/>
  <c r="ET878" i="66"/>
  <c r="Q879" i="66"/>
  <c r="S879" i="66"/>
  <c r="AQ879" i="66"/>
  <c r="AX879" i="66"/>
  <c r="BX879" i="66"/>
  <c r="CU879" i="66" s="1"/>
  <c r="BZ879" i="66"/>
  <c r="CF879" i="66"/>
  <c r="CG879" i="66"/>
  <c r="CI879" i="66"/>
  <c r="CR879" i="66"/>
  <c r="CS879" i="66"/>
  <c r="CV879" i="66"/>
  <c r="CY879" i="66"/>
  <c r="DE879" i="66"/>
  <c r="DU879" i="66"/>
  <c r="DV879" i="66"/>
  <c r="DX879" i="66"/>
  <c r="EO879" i="66" s="1"/>
  <c r="ES879" i="66"/>
  <c r="ET879" i="66"/>
  <c r="Q880" i="66"/>
  <c r="S880" i="66"/>
  <c r="AQ880" i="66"/>
  <c r="AX880" i="66"/>
  <c r="BX880" i="66"/>
  <c r="CU880" i="66" s="1"/>
  <c r="BZ880" i="66"/>
  <c r="CF880" i="66"/>
  <c r="CG880" i="66"/>
  <c r="CI880" i="66"/>
  <c r="CR880" i="66"/>
  <c r="CS880" i="66"/>
  <c r="CV880" i="66"/>
  <c r="CY880" i="66"/>
  <c r="DE880" i="66"/>
  <c r="DU880" i="66"/>
  <c r="DV880" i="66"/>
  <c r="DX880" i="66"/>
  <c r="EO880" i="66" s="1"/>
  <c r="ES880" i="66"/>
  <c r="ET880" i="66"/>
  <c r="Q881" i="66"/>
  <c r="R881" i="66" s="1"/>
  <c r="S881" i="66"/>
  <c r="AQ881" i="66"/>
  <c r="AX881" i="66"/>
  <c r="BX881" i="66"/>
  <c r="CU881" i="66" s="1"/>
  <c r="BZ881" i="66"/>
  <c r="CV881" i="66" s="1"/>
  <c r="CF881" i="66"/>
  <c r="CG881" i="66"/>
  <c r="CI881" i="66"/>
  <c r="CR881" i="66"/>
  <c r="CS881" i="66"/>
  <c r="CY881" i="66"/>
  <c r="DE881" i="66"/>
  <c r="DU881" i="66"/>
  <c r="DV881" i="66"/>
  <c r="DX881" i="66"/>
  <c r="EO881" i="66" s="1"/>
  <c r="ES881" i="66"/>
  <c r="ET881" i="66"/>
  <c r="Q882" i="66"/>
  <c r="S882" i="66"/>
  <c r="AQ882" i="66"/>
  <c r="AX882" i="66"/>
  <c r="AZ882" i="66"/>
  <c r="BX882" i="66"/>
  <c r="CU882" i="66" s="1"/>
  <c r="BZ882" i="66"/>
  <c r="CF882" i="66"/>
  <c r="CG882" i="66"/>
  <c r="CI882" i="66"/>
  <c r="CR882" i="66"/>
  <c r="CS882" i="66"/>
  <c r="CV882" i="66"/>
  <c r="CY882" i="66"/>
  <c r="DE882" i="66"/>
  <c r="DU882" i="66"/>
  <c r="DV882" i="66" s="1"/>
  <c r="DX882" i="66"/>
  <c r="EO882" i="66" s="1"/>
  <c r="ES882" i="66"/>
  <c r="ET882" i="66"/>
  <c r="Q883" i="66"/>
  <c r="R883" i="66" s="1"/>
  <c r="S883" i="66"/>
  <c r="AQ883" i="66"/>
  <c r="AX883" i="66"/>
  <c r="BX883" i="66"/>
  <c r="CU883" i="66" s="1"/>
  <c r="BZ883" i="66"/>
  <c r="CV883" i="66" s="1"/>
  <c r="CF883" i="66"/>
  <c r="CG883" i="66"/>
  <c r="CI883" i="66"/>
  <c r="CR883" i="66"/>
  <c r="CS883" i="66"/>
  <c r="CY883" i="66"/>
  <c r="DE883" i="66"/>
  <c r="DU883" i="66"/>
  <c r="DV883" i="66"/>
  <c r="DX883" i="66"/>
  <c r="EO883" i="66" s="1"/>
  <c r="ES883" i="66"/>
  <c r="ET883" i="66"/>
  <c r="Q884" i="66"/>
  <c r="R884" i="66" s="1"/>
  <c r="S884" i="66"/>
  <c r="AQ884" i="66"/>
  <c r="AX884" i="66"/>
  <c r="AZ884" i="66" s="1"/>
  <c r="BX884" i="66"/>
  <c r="CU884" i="66" s="1"/>
  <c r="BZ884" i="66"/>
  <c r="CF884" i="66"/>
  <c r="CG884" i="66"/>
  <c r="CI884" i="66"/>
  <c r="CR884" i="66"/>
  <c r="CS884" i="66"/>
  <c r="CV884" i="66"/>
  <c r="CY884" i="66"/>
  <c r="DE884" i="66"/>
  <c r="DU884" i="66"/>
  <c r="DV884" i="66"/>
  <c r="DX884" i="66"/>
  <c r="EO884" i="66" s="1"/>
  <c r="ES884" i="66"/>
  <c r="ET884" i="66"/>
  <c r="Q885" i="66"/>
  <c r="R885" i="66" s="1"/>
  <c r="S885" i="66"/>
  <c r="AQ885" i="66"/>
  <c r="AX885" i="66"/>
  <c r="BX885" i="66"/>
  <c r="CU885" i="66" s="1"/>
  <c r="BZ885" i="66"/>
  <c r="CF885" i="66"/>
  <c r="CG885" i="66"/>
  <c r="CI885" i="66"/>
  <c r="CR885" i="66"/>
  <c r="CS885" i="66"/>
  <c r="CV885" i="66"/>
  <c r="CY885" i="66"/>
  <c r="DE885" i="66"/>
  <c r="DU885" i="66"/>
  <c r="DV885" i="66"/>
  <c r="DX885" i="66"/>
  <c r="EO885" i="66" s="1"/>
  <c r="ES885" i="66"/>
  <c r="ET885" i="66"/>
  <c r="Q886" i="66"/>
  <c r="S886" i="66"/>
  <c r="AQ886" i="66"/>
  <c r="AX886" i="66"/>
  <c r="AZ886" i="66" s="1"/>
  <c r="BW886" i="66" s="1"/>
  <c r="BX886" i="66"/>
  <c r="CU886" i="66" s="1"/>
  <c r="BZ886" i="66"/>
  <c r="CF886" i="66"/>
  <c r="CG886" i="66"/>
  <c r="CI886" i="66"/>
  <c r="CR886" i="66"/>
  <c r="CS886" i="66"/>
  <c r="CV886" i="66"/>
  <c r="CY886" i="66"/>
  <c r="DE886" i="66"/>
  <c r="DU886" i="66"/>
  <c r="DV886" i="66"/>
  <c r="DX886" i="66"/>
  <c r="EO886" i="66" s="1"/>
  <c r="ES886" i="66"/>
  <c r="ET886" i="66"/>
  <c r="Q887" i="66"/>
  <c r="R887" i="66" s="1"/>
  <c r="S887" i="66"/>
  <c r="AQ887" i="66"/>
  <c r="AX887" i="66"/>
  <c r="BX887" i="66"/>
  <c r="CU887" i="66" s="1"/>
  <c r="BZ887" i="66"/>
  <c r="CV887" i="66" s="1"/>
  <c r="CF887" i="66"/>
  <c r="CG887" i="66"/>
  <c r="CI887" i="66"/>
  <c r="CR887" i="66"/>
  <c r="CS887" i="66"/>
  <c r="CY887" i="66"/>
  <c r="DE887" i="66"/>
  <c r="DU887" i="66"/>
  <c r="DV887" i="66"/>
  <c r="DX887" i="66"/>
  <c r="EO887" i="66" s="1"/>
  <c r="ES887" i="66"/>
  <c r="ET887" i="66"/>
  <c r="Q888" i="66"/>
  <c r="R888" i="66" s="1"/>
  <c r="S888" i="66"/>
  <c r="AQ888" i="66"/>
  <c r="AX888" i="66"/>
  <c r="BX888" i="66"/>
  <c r="CU888" i="66" s="1"/>
  <c r="BZ888" i="66"/>
  <c r="CF888" i="66"/>
  <c r="CG888" i="66"/>
  <c r="CI888" i="66"/>
  <c r="CR888" i="66"/>
  <c r="CS888" i="66"/>
  <c r="CV888" i="66"/>
  <c r="CY888" i="66"/>
  <c r="DE888" i="66"/>
  <c r="DU888" i="66"/>
  <c r="DV888" i="66" s="1"/>
  <c r="DX888" i="66"/>
  <c r="EO888" i="66" s="1"/>
  <c r="ES888" i="66"/>
  <c r="ET888" i="66"/>
  <c r="Q889" i="66"/>
  <c r="R889" i="66" s="1"/>
  <c r="S889" i="66"/>
  <c r="AQ889" i="66"/>
  <c r="AX889" i="66"/>
  <c r="BX889" i="66"/>
  <c r="CU889" i="66" s="1"/>
  <c r="BZ889" i="66"/>
  <c r="CV889" i="66" s="1"/>
  <c r="CF889" i="66"/>
  <c r="CG889" i="66"/>
  <c r="CI889" i="66"/>
  <c r="CR889" i="66"/>
  <c r="CS889" i="66"/>
  <c r="CY889" i="66"/>
  <c r="DE889" i="66"/>
  <c r="DU889" i="66"/>
  <c r="DV889" i="66"/>
  <c r="DX889" i="66"/>
  <c r="EO889" i="66" s="1"/>
  <c r="ES889" i="66"/>
  <c r="ET889" i="66"/>
  <c r="Q890" i="66"/>
  <c r="S890" i="66"/>
  <c r="AQ890" i="66"/>
  <c r="AX890" i="66"/>
  <c r="AZ890" i="66" s="1"/>
  <c r="BW890" i="66" s="1"/>
  <c r="BX890" i="66"/>
  <c r="CU890" i="66" s="1"/>
  <c r="BZ890" i="66"/>
  <c r="CF890" i="66"/>
  <c r="CG890" i="66"/>
  <c r="CI890" i="66"/>
  <c r="CR890" i="66"/>
  <c r="CS890" i="66"/>
  <c r="CV890" i="66"/>
  <c r="CY890" i="66"/>
  <c r="DE890" i="66"/>
  <c r="DU890" i="66"/>
  <c r="DV890" i="66"/>
  <c r="DX890" i="66"/>
  <c r="EO890" i="66" s="1"/>
  <c r="ES890" i="66"/>
  <c r="ET890" i="66"/>
  <c r="Q891" i="66"/>
  <c r="S891" i="66"/>
  <c r="AQ891" i="66"/>
  <c r="AX891" i="66"/>
  <c r="BX891" i="66"/>
  <c r="CU891" i="66" s="1"/>
  <c r="BZ891" i="66"/>
  <c r="CF891" i="66"/>
  <c r="CG891" i="66"/>
  <c r="CI891" i="66"/>
  <c r="CR891" i="66"/>
  <c r="CS891" i="66"/>
  <c r="CV891" i="66"/>
  <c r="CY891" i="66"/>
  <c r="DE891" i="66"/>
  <c r="DU891" i="66"/>
  <c r="DV891" i="66"/>
  <c r="DX891" i="66"/>
  <c r="EO891" i="66" s="1"/>
  <c r="ES891" i="66"/>
  <c r="ET891" i="66"/>
  <c r="Q892" i="66"/>
  <c r="R892" i="66" s="1"/>
  <c r="S892" i="66"/>
  <c r="AQ892" i="66"/>
  <c r="AX892" i="66"/>
  <c r="AZ892" i="66" s="1"/>
  <c r="BW892" i="66" s="1"/>
  <c r="BX892" i="66"/>
  <c r="CU892" i="66" s="1"/>
  <c r="BZ892" i="66"/>
  <c r="CF892" i="66"/>
  <c r="CG892" i="66"/>
  <c r="CI892" i="66"/>
  <c r="CR892" i="66"/>
  <c r="CS892" i="66"/>
  <c r="CV892" i="66"/>
  <c r="CY892" i="66"/>
  <c r="DE892" i="66"/>
  <c r="DU892" i="66"/>
  <c r="DV892" i="66"/>
  <c r="DX892" i="66"/>
  <c r="ES892" i="66"/>
  <c r="ET892" i="66"/>
  <c r="Q893" i="66"/>
  <c r="R893" i="66" s="1"/>
  <c r="S893" i="66"/>
  <c r="AQ893" i="66"/>
  <c r="AX893" i="66"/>
  <c r="BX893" i="66"/>
  <c r="CU893" i="66" s="1"/>
  <c r="BZ893" i="66"/>
  <c r="CV893" i="66" s="1"/>
  <c r="CF893" i="66"/>
  <c r="CG893" i="66"/>
  <c r="CI893" i="66"/>
  <c r="CR893" i="66"/>
  <c r="CS893" i="66"/>
  <c r="CY893" i="66"/>
  <c r="DE893" i="66"/>
  <c r="DU893" i="66"/>
  <c r="DV893" i="66"/>
  <c r="DX893" i="66"/>
  <c r="EO893" i="66" s="1"/>
  <c r="ES893" i="66"/>
  <c r="ET893" i="66"/>
  <c r="Q894" i="66"/>
  <c r="R894" i="66" s="1"/>
  <c r="S894" i="66"/>
  <c r="AQ894" i="66"/>
  <c r="AX894" i="66"/>
  <c r="AZ894" i="66"/>
  <c r="BQ894" i="66" s="1"/>
  <c r="BX894" i="66"/>
  <c r="CU894" i="66" s="1"/>
  <c r="BZ894" i="66"/>
  <c r="CF894" i="66"/>
  <c r="CG894" i="66"/>
  <c r="CI894" i="66"/>
  <c r="CR894" i="66"/>
  <c r="CS894" i="66"/>
  <c r="CV894" i="66"/>
  <c r="CY894" i="66"/>
  <c r="DE894" i="66"/>
  <c r="DU894" i="66"/>
  <c r="DV894" i="66" s="1"/>
  <c r="DX894" i="66"/>
  <c r="EO894" i="66" s="1"/>
  <c r="ES894" i="66"/>
  <c r="ET894" i="66"/>
  <c r="Q895" i="66"/>
  <c r="R895" i="66" s="1"/>
  <c r="S895" i="66"/>
  <c r="AQ895" i="66"/>
  <c r="AX895" i="66"/>
  <c r="BX895" i="66"/>
  <c r="CU895" i="66" s="1"/>
  <c r="BZ895" i="66"/>
  <c r="CV895" i="66" s="1"/>
  <c r="CF895" i="66"/>
  <c r="CG895" i="66"/>
  <c r="CI895" i="66"/>
  <c r="CR895" i="66"/>
  <c r="CS895" i="66"/>
  <c r="CY895" i="66"/>
  <c r="DE895" i="66"/>
  <c r="DU895" i="66"/>
  <c r="DV895" i="66"/>
  <c r="DX895" i="66"/>
  <c r="EO895" i="66" s="1"/>
  <c r="ES895" i="66"/>
  <c r="ET895" i="66"/>
  <c r="Q896" i="66"/>
  <c r="R896" i="66" s="1"/>
  <c r="S896" i="66"/>
  <c r="AQ896" i="66"/>
  <c r="AX896" i="66"/>
  <c r="AZ896" i="66" s="1"/>
  <c r="BX896" i="66"/>
  <c r="CU896" i="66" s="1"/>
  <c r="BZ896" i="66"/>
  <c r="CF896" i="66"/>
  <c r="CG896" i="66"/>
  <c r="CI896" i="66"/>
  <c r="CR896" i="66"/>
  <c r="CS896" i="66"/>
  <c r="CV896" i="66"/>
  <c r="CY896" i="66"/>
  <c r="DE896" i="66"/>
  <c r="DU896" i="66"/>
  <c r="DV896" i="66"/>
  <c r="DX896" i="66"/>
  <c r="EO896" i="66" s="1"/>
  <c r="ES896" i="66"/>
  <c r="ET896" i="66"/>
  <c r="Q897" i="66"/>
  <c r="R897" i="66" s="1"/>
  <c r="S897" i="66"/>
  <c r="AQ897" i="66"/>
  <c r="AX897" i="66"/>
  <c r="BX897" i="66"/>
  <c r="CU897" i="66" s="1"/>
  <c r="BZ897" i="66"/>
  <c r="CF897" i="66"/>
  <c r="CG897" i="66"/>
  <c r="CI897" i="66"/>
  <c r="CR897" i="66"/>
  <c r="CS897" i="66"/>
  <c r="CV897" i="66"/>
  <c r="CY897" i="66"/>
  <c r="DE897" i="66"/>
  <c r="DU897" i="66"/>
  <c r="DV897" i="66"/>
  <c r="DX897" i="66"/>
  <c r="EO897" i="66" s="1"/>
  <c r="ES897" i="66"/>
  <c r="ET897" i="66"/>
  <c r="Q898" i="66"/>
  <c r="S898" i="66"/>
  <c r="AQ898" i="66"/>
  <c r="AX898" i="66"/>
  <c r="AZ898" i="66" s="1"/>
  <c r="BW898" i="66" s="1"/>
  <c r="BX898" i="66"/>
  <c r="CU898" i="66" s="1"/>
  <c r="BZ898" i="66"/>
  <c r="CF898" i="66"/>
  <c r="CG898" i="66"/>
  <c r="CI898" i="66"/>
  <c r="CR898" i="66"/>
  <c r="CS898" i="66"/>
  <c r="CV898" i="66"/>
  <c r="CY898" i="66"/>
  <c r="DE898" i="66"/>
  <c r="DU898" i="66"/>
  <c r="DV898" i="66"/>
  <c r="DX898" i="66"/>
  <c r="ES898" i="66"/>
  <c r="ET898" i="66"/>
  <c r="Q899" i="66"/>
  <c r="R899" i="66" s="1"/>
  <c r="S899" i="66"/>
  <c r="AQ899" i="66"/>
  <c r="AX899" i="66"/>
  <c r="BX899" i="66"/>
  <c r="CU899" i="66" s="1"/>
  <c r="BZ899" i="66"/>
  <c r="CV899" i="66" s="1"/>
  <c r="CF899" i="66"/>
  <c r="CG899" i="66"/>
  <c r="CI899" i="66"/>
  <c r="CR899" i="66"/>
  <c r="CS899" i="66"/>
  <c r="CY899" i="66"/>
  <c r="DE899" i="66"/>
  <c r="DU899" i="66"/>
  <c r="DV899" i="66"/>
  <c r="DX899" i="66"/>
  <c r="EO899" i="66" s="1"/>
  <c r="ES899" i="66"/>
  <c r="ET899" i="66"/>
  <c r="Q900" i="66"/>
  <c r="R900" i="66" s="1"/>
  <c r="S900" i="66"/>
  <c r="AQ900" i="66"/>
  <c r="AX900" i="66"/>
  <c r="BX900" i="66"/>
  <c r="CU900" i="66" s="1"/>
  <c r="BZ900" i="66"/>
  <c r="CF900" i="66"/>
  <c r="CG900" i="66"/>
  <c r="CI900" i="66"/>
  <c r="CR900" i="66"/>
  <c r="CS900" i="66"/>
  <c r="CV900" i="66"/>
  <c r="CY900" i="66"/>
  <c r="DE900" i="66"/>
  <c r="DU900" i="66"/>
  <c r="DV900" i="66" s="1"/>
  <c r="DX900" i="66"/>
  <c r="EO900" i="66" s="1"/>
  <c r="ES900" i="66"/>
  <c r="ET900" i="66"/>
  <c r="Q901" i="66"/>
  <c r="R901" i="66" s="1"/>
  <c r="S901" i="66"/>
  <c r="AQ901" i="66"/>
  <c r="AX901" i="66"/>
  <c r="BX901" i="66"/>
  <c r="CU901" i="66" s="1"/>
  <c r="BZ901" i="66"/>
  <c r="CV901" i="66" s="1"/>
  <c r="CF901" i="66"/>
  <c r="CG901" i="66"/>
  <c r="CI901" i="66"/>
  <c r="CR901" i="66"/>
  <c r="CS901" i="66"/>
  <c r="CY901" i="66"/>
  <c r="DE901" i="66"/>
  <c r="DU901" i="66"/>
  <c r="DV901" i="66"/>
  <c r="DX901" i="66"/>
  <c r="EO901" i="66" s="1"/>
  <c r="ES901" i="66"/>
  <c r="ET901" i="66"/>
  <c r="Q902" i="66"/>
  <c r="S902" i="66"/>
  <c r="AQ902" i="66"/>
  <c r="AX902" i="66"/>
  <c r="AZ902" i="66" s="1"/>
  <c r="BW902" i="66" s="1"/>
  <c r="BX902" i="66"/>
  <c r="CU902" i="66" s="1"/>
  <c r="BZ902" i="66"/>
  <c r="CF902" i="66"/>
  <c r="CG902" i="66"/>
  <c r="CI902" i="66"/>
  <c r="CR902" i="66"/>
  <c r="CS902" i="66"/>
  <c r="CV902" i="66"/>
  <c r="CY902" i="66"/>
  <c r="DE902" i="66"/>
  <c r="DU902" i="66"/>
  <c r="DX902" i="66"/>
  <c r="EO902" i="66" s="1"/>
  <c r="ES902" i="66"/>
  <c r="ET902" i="66"/>
  <c r="Q903" i="66"/>
  <c r="R903" i="66" s="1"/>
  <c r="S903" i="66"/>
  <c r="AQ903" i="66"/>
  <c r="AX903" i="66"/>
  <c r="BX903" i="66"/>
  <c r="CU903" i="66" s="1"/>
  <c r="BZ903" i="66"/>
  <c r="CF903" i="66"/>
  <c r="CG903" i="66"/>
  <c r="CI903" i="66"/>
  <c r="CR903" i="66"/>
  <c r="CS903" i="66"/>
  <c r="CV903" i="66"/>
  <c r="CY903" i="66"/>
  <c r="DE903" i="66"/>
  <c r="DU903" i="66"/>
  <c r="DV903" i="66"/>
  <c r="DX903" i="66"/>
  <c r="EO903" i="66" s="1"/>
  <c r="ES903" i="66"/>
  <c r="ET903" i="66"/>
  <c r="Q904" i="66"/>
  <c r="R904" i="66" s="1"/>
  <c r="S904" i="66"/>
  <c r="AQ904" i="66"/>
  <c r="AX904" i="66"/>
  <c r="AZ904" i="66" s="1"/>
  <c r="AU904" i="66" s="1"/>
  <c r="BX904" i="66"/>
  <c r="CU904" i="66" s="1"/>
  <c r="BZ904" i="66"/>
  <c r="CF904" i="66"/>
  <c r="CG904" i="66"/>
  <c r="CI904" i="66"/>
  <c r="CR904" i="66"/>
  <c r="CS904" i="66"/>
  <c r="CV904" i="66"/>
  <c r="CY904" i="66"/>
  <c r="DE904" i="66"/>
  <c r="DU904" i="66"/>
  <c r="DV904" i="66"/>
  <c r="DX904" i="66"/>
  <c r="EO904" i="66" s="1"/>
  <c r="ES904" i="66"/>
  <c r="ET904" i="66"/>
  <c r="Q905" i="66"/>
  <c r="S905" i="66"/>
  <c r="AQ905" i="66"/>
  <c r="AX905" i="66"/>
  <c r="BX905" i="66"/>
  <c r="CU905" i="66" s="1"/>
  <c r="BZ905" i="66"/>
  <c r="CV905" i="66" s="1"/>
  <c r="CF905" i="66"/>
  <c r="CG905" i="66"/>
  <c r="CI905" i="66"/>
  <c r="CR905" i="66"/>
  <c r="CS905" i="66"/>
  <c r="CY905" i="66"/>
  <c r="DE905" i="66"/>
  <c r="DU905" i="66"/>
  <c r="DV905" i="66"/>
  <c r="DX905" i="66"/>
  <c r="EO905" i="66" s="1"/>
  <c r="ES905" i="66"/>
  <c r="ET905" i="66"/>
  <c r="Q906" i="66"/>
  <c r="S906" i="66"/>
  <c r="AQ906" i="66"/>
  <c r="AX906" i="66"/>
  <c r="BX906" i="66"/>
  <c r="CU906" i="66" s="1"/>
  <c r="BZ906" i="66"/>
  <c r="CF906" i="66"/>
  <c r="CG906" i="66"/>
  <c r="CI906" i="66"/>
  <c r="CR906" i="66"/>
  <c r="CS906" i="66"/>
  <c r="CV906" i="66"/>
  <c r="CY906" i="66"/>
  <c r="DE906" i="66"/>
  <c r="DU906" i="66"/>
  <c r="DV906" i="66" s="1"/>
  <c r="DX906" i="66"/>
  <c r="EO906" i="66" s="1"/>
  <c r="ES906" i="66"/>
  <c r="ET906" i="66"/>
  <c r="Q907" i="66"/>
  <c r="R907" i="66" s="1"/>
  <c r="S907" i="66"/>
  <c r="AQ907" i="66"/>
  <c r="AX907" i="66"/>
  <c r="BX907" i="66"/>
  <c r="CU907" i="66" s="1"/>
  <c r="BZ907" i="66"/>
  <c r="CV907" i="66" s="1"/>
  <c r="CF907" i="66"/>
  <c r="CG907" i="66"/>
  <c r="CI907" i="66"/>
  <c r="CR907" i="66"/>
  <c r="CS907" i="66"/>
  <c r="CY907" i="66"/>
  <c r="DE907" i="66"/>
  <c r="DU907" i="66"/>
  <c r="DV907" i="66"/>
  <c r="DX907" i="66"/>
  <c r="EO907" i="66" s="1"/>
  <c r="ES907" i="66"/>
  <c r="ET907" i="66"/>
  <c r="Q908" i="66"/>
  <c r="R908" i="66" s="1"/>
  <c r="S908" i="66"/>
  <c r="AQ908" i="66"/>
  <c r="AX908" i="66"/>
  <c r="AZ908" i="66" s="1"/>
  <c r="BX908" i="66"/>
  <c r="CU908" i="66" s="1"/>
  <c r="BZ908" i="66"/>
  <c r="CF908" i="66"/>
  <c r="CG908" i="66"/>
  <c r="CI908" i="66"/>
  <c r="CR908" i="66"/>
  <c r="CS908" i="66"/>
  <c r="CV908" i="66"/>
  <c r="CY908" i="66"/>
  <c r="DE908" i="66"/>
  <c r="DU908" i="66"/>
  <c r="DX908" i="66"/>
  <c r="EO908" i="66" s="1"/>
  <c r="ES908" i="66"/>
  <c r="ET908" i="66"/>
  <c r="Q909" i="66"/>
  <c r="R909" i="66" s="1"/>
  <c r="S909" i="66"/>
  <c r="AQ909" i="66"/>
  <c r="AX909" i="66"/>
  <c r="BX909" i="66"/>
  <c r="CU909" i="66" s="1"/>
  <c r="BZ909" i="66"/>
  <c r="CF909" i="66"/>
  <c r="CG909" i="66"/>
  <c r="CI909" i="66"/>
  <c r="CR909" i="66"/>
  <c r="CS909" i="66"/>
  <c r="CV909" i="66"/>
  <c r="CY909" i="66"/>
  <c r="DE909" i="66"/>
  <c r="DU909" i="66"/>
  <c r="DV909" i="66"/>
  <c r="DX909" i="66"/>
  <c r="EO909" i="66" s="1"/>
  <c r="ES909" i="66"/>
  <c r="ET909" i="66"/>
  <c r="Q910" i="66"/>
  <c r="R910" i="66" s="1"/>
  <c r="S910" i="66"/>
  <c r="AQ910" i="66"/>
  <c r="AX910" i="66"/>
  <c r="AZ910" i="66" s="1"/>
  <c r="AU910" i="66" s="1"/>
  <c r="BX910" i="66"/>
  <c r="CU910" i="66" s="1"/>
  <c r="BZ910" i="66"/>
  <c r="CF910" i="66"/>
  <c r="CG910" i="66"/>
  <c r="CI910" i="66"/>
  <c r="CR910" i="66"/>
  <c r="CS910" i="66"/>
  <c r="CV910" i="66"/>
  <c r="CY910" i="66"/>
  <c r="DE910" i="66"/>
  <c r="DU910" i="66"/>
  <c r="DV910" i="66"/>
  <c r="DX910" i="66"/>
  <c r="ES910" i="66"/>
  <c r="ET910" i="66"/>
  <c r="Q911" i="66"/>
  <c r="R911" i="66" s="1"/>
  <c r="S911" i="66"/>
  <c r="AQ911" i="66"/>
  <c r="AX911" i="66"/>
  <c r="BX911" i="66"/>
  <c r="CU911" i="66" s="1"/>
  <c r="BZ911" i="66"/>
  <c r="CV911" i="66" s="1"/>
  <c r="CF911" i="66"/>
  <c r="CG911" i="66"/>
  <c r="CI911" i="66"/>
  <c r="CR911" i="66"/>
  <c r="CS911" i="66"/>
  <c r="CY911" i="66"/>
  <c r="DE911" i="66"/>
  <c r="DU911" i="66"/>
  <c r="DV911" i="66"/>
  <c r="DX911" i="66"/>
  <c r="EO911" i="66" s="1"/>
  <c r="ES911" i="66"/>
  <c r="ET911" i="66"/>
  <c r="Q912" i="66"/>
  <c r="R912" i="66" s="1"/>
  <c r="S912" i="66"/>
  <c r="AQ912" i="66"/>
  <c r="AX912" i="66"/>
  <c r="BX912" i="66"/>
  <c r="CU912" i="66" s="1"/>
  <c r="BZ912" i="66"/>
  <c r="CF912" i="66"/>
  <c r="CG912" i="66"/>
  <c r="CI912" i="66"/>
  <c r="CR912" i="66"/>
  <c r="CS912" i="66"/>
  <c r="CV912" i="66"/>
  <c r="CY912" i="66"/>
  <c r="DE912" i="66"/>
  <c r="DU912" i="66"/>
  <c r="DV912" i="66" s="1"/>
  <c r="DX912" i="66"/>
  <c r="EO912" i="66" s="1"/>
  <c r="ES912" i="66"/>
  <c r="ET912" i="66"/>
  <c r="Q913" i="66"/>
  <c r="R913" i="66" s="1"/>
  <c r="S913" i="66"/>
  <c r="AQ913" i="66"/>
  <c r="AX913" i="66"/>
  <c r="BX913" i="66"/>
  <c r="CU913" i="66" s="1"/>
  <c r="BZ913" i="66"/>
  <c r="CV913" i="66" s="1"/>
  <c r="CF913" i="66"/>
  <c r="CG913" i="66"/>
  <c r="CI913" i="66"/>
  <c r="CR913" i="66"/>
  <c r="CS913" i="66"/>
  <c r="CY913" i="66"/>
  <c r="DE913" i="66"/>
  <c r="DU913" i="66"/>
  <c r="DV913" i="66"/>
  <c r="DX913" i="66"/>
  <c r="EO913" i="66" s="1"/>
  <c r="ES913" i="66"/>
  <c r="ET913" i="66"/>
  <c r="Q914" i="66"/>
  <c r="S914" i="66"/>
  <c r="AQ914" i="66"/>
  <c r="AX914" i="66"/>
  <c r="AZ914" i="66" s="1"/>
  <c r="BG914" i="66" s="1"/>
  <c r="BC914" i="66" s="1"/>
  <c r="BB914" i="66" s="1"/>
  <c r="BX914" i="66"/>
  <c r="CU914" i="66" s="1"/>
  <c r="BZ914" i="66"/>
  <c r="CF914" i="66"/>
  <c r="CG914" i="66"/>
  <c r="CI914" i="66"/>
  <c r="CR914" i="66"/>
  <c r="CS914" i="66"/>
  <c r="CV914" i="66"/>
  <c r="CY914" i="66"/>
  <c r="DE914" i="66"/>
  <c r="DU914" i="66"/>
  <c r="DV914" i="66" s="1"/>
  <c r="DX914" i="66"/>
  <c r="EO914" i="66" s="1"/>
  <c r="ES914" i="66"/>
  <c r="ET914" i="66"/>
  <c r="Q915" i="66"/>
  <c r="S915" i="66"/>
  <c r="AQ915" i="66"/>
  <c r="AX915" i="66"/>
  <c r="BX915" i="66"/>
  <c r="CU915" i="66" s="1"/>
  <c r="BZ915" i="66"/>
  <c r="CF915" i="66"/>
  <c r="CG915" i="66"/>
  <c r="CI915" i="66"/>
  <c r="CR915" i="66"/>
  <c r="CS915" i="66"/>
  <c r="CV915" i="66"/>
  <c r="CY915" i="66"/>
  <c r="DE915" i="66"/>
  <c r="DU915" i="66"/>
  <c r="DV915" i="66"/>
  <c r="DX915" i="66"/>
  <c r="EO915" i="66" s="1"/>
  <c r="ES915" i="66"/>
  <c r="ET915" i="66"/>
  <c r="Q916" i="66"/>
  <c r="S916" i="66"/>
  <c r="AQ916" i="66"/>
  <c r="AX916" i="66"/>
  <c r="AZ916" i="66" s="1"/>
  <c r="BW916" i="66" s="1"/>
  <c r="BX916" i="66"/>
  <c r="CU916" i="66" s="1"/>
  <c r="BZ916" i="66"/>
  <c r="CF916" i="66"/>
  <c r="CG916" i="66"/>
  <c r="CI916" i="66"/>
  <c r="CR916" i="66"/>
  <c r="CS916" i="66"/>
  <c r="CV916" i="66"/>
  <c r="CY916" i="66"/>
  <c r="DE916" i="66"/>
  <c r="DU916" i="66"/>
  <c r="DV916" i="66"/>
  <c r="DX916" i="66"/>
  <c r="EO916" i="66" s="1"/>
  <c r="ES916" i="66"/>
  <c r="ET916" i="66"/>
  <c r="Q917" i="66"/>
  <c r="S917" i="66"/>
  <c r="AQ917" i="66"/>
  <c r="AX917" i="66"/>
  <c r="BX917" i="66"/>
  <c r="CU917" i="66" s="1"/>
  <c r="BZ917" i="66"/>
  <c r="CV917" i="66" s="1"/>
  <c r="CF917" i="66"/>
  <c r="CG917" i="66"/>
  <c r="CI917" i="66"/>
  <c r="CR917" i="66"/>
  <c r="CS917" i="66"/>
  <c r="CY917" i="66"/>
  <c r="DE917" i="66"/>
  <c r="DU917" i="66"/>
  <c r="DV917" i="66"/>
  <c r="DX917" i="66"/>
  <c r="EO917" i="66" s="1"/>
  <c r="ES917" i="66"/>
  <c r="ET917" i="66"/>
  <c r="Q918" i="66"/>
  <c r="R918" i="66" s="1"/>
  <c r="S918" i="66"/>
  <c r="AQ918" i="66"/>
  <c r="AX918" i="66"/>
  <c r="BX918" i="66"/>
  <c r="CU918" i="66" s="1"/>
  <c r="BZ918" i="66"/>
  <c r="CF918" i="66"/>
  <c r="CG918" i="66"/>
  <c r="CI918" i="66"/>
  <c r="CR918" i="66"/>
  <c r="CS918" i="66"/>
  <c r="CV918" i="66"/>
  <c r="CY918" i="66"/>
  <c r="DE918" i="66"/>
  <c r="DU918" i="66"/>
  <c r="DV918" i="66" s="1"/>
  <c r="DX918" i="66"/>
  <c r="EO918" i="66" s="1"/>
  <c r="ES918" i="66"/>
  <c r="ET918" i="66"/>
  <c r="Q919" i="66"/>
  <c r="R919" i="66" s="1"/>
  <c r="S919" i="66"/>
  <c r="AQ919" i="66"/>
  <c r="AX919" i="66"/>
  <c r="BX919" i="66"/>
  <c r="CU919" i="66" s="1"/>
  <c r="BZ919" i="66"/>
  <c r="CV919" i="66" s="1"/>
  <c r="CF919" i="66"/>
  <c r="CG919" i="66"/>
  <c r="CI919" i="66"/>
  <c r="CR919" i="66"/>
  <c r="CS919" i="66"/>
  <c r="CY919" i="66"/>
  <c r="DE919" i="66"/>
  <c r="DU919" i="66"/>
  <c r="DV919" i="66"/>
  <c r="DX919" i="66"/>
  <c r="EO919" i="66" s="1"/>
  <c r="ES919" i="66"/>
  <c r="ET919" i="66"/>
  <c r="Q920" i="66"/>
  <c r="R920" i="66" s="1"/>
  <c r="S920" i="66"/>
  <c r="AQ920" i="66"/>
  <c r="AX920" i="66"/>
  <c r="BX920" i="66"/>
  <c r="CU920" i="66" s="1"/>
  <c r="BZ920" i="66"/>
  <c r="CF920" i="66"/>
  <c r="CG920" i="66"/>
  <c r="CI920" i="66"/>
  <c r="CR920" i="66"/>
  <c r="CS920" i="66"/>
  <c r="CV920" i="66"/>
  <c r="CY920" i="66"/>
  <c r="DE920" i="66"/>
  <c r="DU920" i="66"/>
  <c r="DX920" i="66"/>
  <c r="EO920" i="66" s="1"/>
  <c r="ES920" i="66"/>
  <c r="ET920" i="66"/>
  <c r="Q921" i="66"/>
  <c r="R921" i="66" s="1"/>
  <c r="S921" i="66"/>
  <c r="AQ921" i="66"/>
  <c r="AX921" i="66"/>
  <c r="BX921" i="66"/>
  <c r="CU921" i="66" s="1"/>
  <c r="BZ921" i="66"/>
  <c r="CF921" i="66"/>
  <c r="CG921" i="66"/>
  <c r="CI921" i="66"/>
  <c r="CR921" i="66"/>
  <c r="CS921" i="66"/>
  <c r="CV921" i="66"/>
  <c r="CY921" i="66"/>
  <c r="DE921" i="66"/>
  <c r="DU921" i="66"/>
  <c r="DV921" i="66"/>
  <c r="DX921" i="66"/>
  <c r="EO921" i="66" s="1"/>
  <c r="ES921" i="66"/>
  <c r="ET921" i="66"/>
  <c r="Q922" i="66"/>
  <c r="R922" i="66" s="1"/>
  <c r="S922" i="66"/>
  <c r="AQ922" i="66"/>
  <c r="AX922" i="66"/>
  <c r="AZ922" i="66" s="1"/>
  <c r="AU922" i="66" s="1"/>
  <c r="BX922" i="66"/>
  <c r="CU922" i="66" s="1"/>
  <c r="BZ922" i="66"/>
  <c r="CF922" i="66"/>
  <c r="CG922" i="66"/>
  <c r="CI922" i="66"/>
  <c r="CR922" i="66"/>
  <c r="CS922" i="66"/>
  <c r="CV922" i="66"/>
  <c r="CY922" i="66"/>
  <c r="DE922" i="66"/>
  <c r="DU922" i="66"/>
  <c r="DV922" i="66"/>
  <c r="DX922" i="66"/>
  <c r="EO922" i="66" s="1"/>
  <c r="ES922" i="66"/>
  <c r="ET922" i="66"/>
  <c r="Q923" i="66"/>
  <c r="S923" i="66"/>
  <c r="AQ923" i="66"/>
  <c r="AX923" i="66"/>
  <c r="BX923" i="66"/>
  <c r="CU923" i="66" s="1"/>
  <c r="BZ923" i="66"/>
  <c r="CV923" i="66" s="1"/>
  <c r="CF923" i="66"/>
  <c r="CG923" i="66"/>
  <c r="CI923" i="66"/>
  <c r="CR923" i="66"/>
  <c r="CS923" i="66"/>
  <c r="CY923" i="66"/>
  <c r="DE923" i="66"/>
  <c r="DU923" i="66"/>
  <c r="DV923" i="66"/>
  <c r="DX923" i="66"/>
  <c r="EO923" i="66" s="1"/>
  <c r="ES923" i="66"/>
  <c r="ET923" i="66"/>
  <c r="Q924" i="66"/>
  <c r="R924" i="66" s="1"/>
  <c r="S924" i="66"/>
  <c r="AQ924" i="66"/>
  <c r="AX924" i="66"/>
  <c r="BX924" i="66"/>
  <c r="CU924" i="66" s="1"/>
  <c r="BZ924" i="66"/>
  <c r="CF924" i="66"/>
  <c r="CG924" i="66"/>
  <c r="CI924" i="66"/>
  <c r="CR924" i="66"/>
  <c r="CS924" i="66"/>
  <c r="CV924" i="66"/>
  <c r="CY924" i="66"/>
  <c r="DE924" i="66"/>
  <c r="DU924" i="66"/>
  <c r="DV924" i="66" s="1"/>
  <c r="DX924" i="66"/>
  <c r="EO924" i="66" s="1"/>
  <c r="ES924" i="66"/>
  <c r="ET924" i="66"/>
  <c r="Q925" i="66"/>
  <c r="R925" i="66" s="1"/>
  <c r="S925" i="66"/>
  <c r="AQ925" i="66"/>
  <c r="AX925" i="66"/>
  <c r="BX925" i="66"/>
  <c r="CU925" i="66" s="1"/>
  <c r="BZ925" i="66"/>
  <c r="CV925" i="66" s="1"/>
  <c r="CF925" i="66"/>
  <c r="CG925" i="66"/>
  <c r="CI925" i="66"/>
  <c r="CR925" i="66"/>
  <c r="CS925" i="66"/>
  <c r="CY925" i="66"/>
  <c r="DE925" i="66"/>
  <c r="DU925" i="66"/>
  <c r="DV925" i="66"/>
  <c r="DX925" i="66"/>
  <c r="EO925" i="66" s="1"/>
  <c r="ES925" i="66"/>
  <c r="ET925" i="66"/>
  <c r="Q926" i="66"/>
  <c r="R926" i="66" s="1"/>
  <c r="S926" i="66"/>
  <c r="AQ926" i="66"/>
  <c r="AX926" i="66"/>
  <c r="AZ926" i="66" s="1"/>
  <c r="BW926" i="66" s="1"/>
  <c r="BX926" i="66"/>
  <c r="CU926" i="66" s="1"/>
  <c r="BZ926" i="66"/>
  <c r="CF926" i="66"/>
  <c r="CG926" i="66"/>
  <c r="CI926" i="66"/>
  <c r="CR926" i="66"/>
  <c r="CS926" i="66"/>
  <c r="CV926" i="66"/>
  <c r="CY926" i="66"/>
  <c r="DE926" i="66"/>
  <c r="DU926" i="66"/>
  <c r="DV926" i="66"/>
  <c r="DX926" i="66"/>
  <c r="EO926" i="66" s="1"/>
  <c r="ES926" i="66"/>
  <c r="ET926" i="66"/>
  <c r="Q927" i="66"/>
  <c r="S927" i="66"/>
  <c r="AQ927" i="66"/>
  <c r="AX927" i="66"/>
  <c r="BX927" i="66"/>
  <c r="CU927" i="66" s="1"/>
  <c r="BZ927" i="66"/>
  <c r="CF927" i="66"/>
  <c r="CG927" i="66"/>
  <c r="CI927" i="66"/>
  <c r="CR927" i="66"/>
  <c r="CS927" i="66"/>
  <c r="CV927" i="66"/>
  <c r="CY927" i="66"/>
  <c r="DE927" i="66"/>
  <c r="DU927" i="66"/>
  <c r="DV927" i="66"/>
  <c r="DX927" i="66"/>
  <c r="EO927" i="66" s="1"/>
  <c r="ES927" i="66"/>
  <c r="ET927" i="66"/>
  <c r="Q928" i="66"/>
  <c r="S928" i="66"/>
  <c r="AQ928" i="66"/>
  <c r="AX928" i="66"/>
  <c r="AZ928" i="66" s="1"/>
  <c r="AU928" i="66" s="1"/>
  <c r="BX928" i="66"/>
  <c r="CU928" i="66" s="1"/>
  <c r="BZ928" i="66"/>
  <c r="CF928" i="66"/>
  <c r="CG928" i="66"/>
  <c r="CI928" i="66"/>
  <c r="CR928" i="66"/>
  <c r="CS928" i="66"/>
  <c r="CV928" i="66"/>
  <c r="CY928" i="66"/>
  <c r="DE928" i="66"/>
  <c r="DU928" i="66"/>
  <c r="DV928" i="66"/>
  <c r="DX928" i="66"/>
  <c r="EO928" i="66" s="1"/>
  <c r="ES928" i="66"/>
  <c r="ET928" i="66"/>
  <c r="Q929" i="66"/>
  <c r="S929" i="66"/>
  <c r="AQ929" i="66"/>
  <c r="AX929" i="66"/>
  <c r="BX929" i="66"/>
  <c r="CU929" i="66" s="1"/>
  <c r="BZ929" i="66"/>
  <c r="CV929" i="66" s="1"/>
  <c r="CF929" i="66"/>
  <c r="CG929" i="66"/>
  <c r="CI929" i="66"/>
  <c r="CR929" i="66"/>
  <c r="CS929" i="66"/>
  <c r="CY929" i="66"/>
  <c r="DE929" i="66"/>
  <c r="DU929" i="66"/>
  <c r="DV929" i="66"/>
  <c r="DX929" i="66"/>
  <c r="EO929" i="66" s="1"/>
  <c r="ES929" i="66"/>
  <c r="ET929" i="66"/>
  <c r="Q930" i="66"/>
  <c r="S930" i="66"/>
  <c r="AQ930" i="66"/>
  <c r="AX930" i="66"/>
  <c r="AZ930" i="66"/>
  <c r="BQ930" i="66" s="1"/>
  <c r="BX930" i="66"/>
  <c r="CU930" i="66" s="1"/>
  <c r="BZ930" i="66"/>
  <c r="CF930" i="66"/>
  <c r="CG930" i="66"/>
  <c r="CI930" i="66"/>
  <c r="CR930" i="66"/>
  <c r="CS930" i="66"/>
  <c r="CV930" i="66"/>
  <c r="CY930" i="66"/>
  <c r="DE930" i="66"/>
  <c r="DU930" i="66"/>
  <c r="DV930" i="66" s="1"/>
  <c r="DX930" i="66"/>
  <c r="EO930" i="66" s="1"/>
  <c r="ES930" i="66"/>
  <c r="ET930" i="66"/>
  <c r="Q931" i="66"/>
  <c r="R931" i="66" s="1"/>
  <c r="S931" i="66"/>
  <c r="AQ931" i="66"/>
  <c r="AX931" i="66"/>
  <c r="BX931" i="66"/>
  <c r="CU931" i="66" s="1"/>
  <c r="BZ931" i="66"/>
  <c r="CV931" i="66" s="1"/>
  <c r="CF931" i="66"/>
  <c r="CG931" i="66"/>
  <c r="CI931" i="66"/>
  <c r="CR931" i="66"/>
  <c r="CS931" i="66"/>
  <c r="CY931" i="66"/>
  <c r="DE931" i="66"/>
  <c r="DU931" i="66"/>
  <c r="DV931" i="66"/>
  <c r="DX931" i="66"/>
  <c r="EO931" i="66" s="1"/>
  <c r="ES931" i="66"/>
  <c r="ET931" i="66"/>
  <c r="Q932" i="66"/>
  <c r="R932" i="66" s="1"/>
  <c r="S932" i="66"/>
  <c r="AQ932" i="66"/>
  <c r="AX932" i="66"/>
  <c r="BX932" i="66"/>
  <c r="CU932" i="66" s="1"/>
  <c r="BZ932" i="66"/>
  <c r="CF932" i="66"/>
  <c r="CG932" i="66"/>
  <c r="CI932" i="66"/>
  <c r="CR932" i="66"/>
  <c r="CS932" i="66"/>
  <c r="CV932" i="66"/>
  <c r="CY932" i="66"/>
  <c r="DE932" i="66"/>
  <c r="DU932" i="66"/>
  <c r="DV932" i="66"/>
  <c r="DX932" i="66"/>
  <c r="EO932" i="66" s="1"/>
  <c r="ES932" i="66"/>
  <c r="ET932" i="66"/>
  <c r="Q933" i="66"/>
  <c r="R933" i="66" s="1"/>
  <c r="S933" i="66"/>
  <c r="AQ933" i="66"/>
  <c r="AX933" i="66"/>
  <c r="BX933" i="66"/>
  <c r="CU933" i="66" s="1"/>
  <c r="BZ933" i="66"/>
  <c r="CF933" i="66"/>
  <c r="CG933" i="66"/>
  <c r="CI933" i="66"/>
  <c r="CR933" i="66"/>
  <c r="CS933" i="66"/>
  <c r="CV933" i="66"/>
  <c r="CY933" i="66"/>
  <c r="DE933" i="66"/>
  <c r="DU933" i="66"/>
  <c r="DV933" i="66"/>
  <c r="DX933" i="66"/>
  <c r="EO933" i="66" s="1"/>
  <c r="ES933" i="66"/>
  <c r="ET933" i="66"/>
  <c r="Q934" i="66"/>
  <c r="R934" i="66" s="1"/>
  <c r="S934" i="66"/>
  <c r="AQ934" i="66"/>
  <c r="AX934" i="66"/>
  <c r="AZ934" i="66" s="1"/>
  <c r="BX934" i="66"/>
  <c r="CU934" i="66" s="1"/>
  <c r="BZ934" i="66"/>
  <c r="CF934" i="66"/>
  <c r="CG934" i="66"/>
  <c r="CI934" i="66"/>
  <c r="CR934" i="66"/>
  <c r="CS934" i="66"/>
  <c r="CV934" i="66"/>
  <c r="CY934" i="66"/>
  <c r="DE934" i="66"/>
  <c r="DU934" i="66"/>
  <c r="DV934" i="66"/>
  <c r="DX934" i="66"/>
  <c r="EO934" i="66" s="1"/>
  <c r="ES934" i="66"/>
  <c r="ET934" i="66"/>
  <c r="Q935" i="66"/>
  <c r="R935" i="66" s="1"/>
  <c r="S935" i="66"/>
  <c r="AQ935" i="66"/>
  <c r="AX935" i="66"/>
  <c r="BX935" i="66"/>
  <c r="CU935" i="66" s="1"/>
  <c r="BZ935" i="66"/>
  <c r="CV935" i="66" s="1"/>
  <c r="CF935" i="66"/>
  <c r="CG935" i="66"/>
  <c r="CI935" i="66"/>
  <c r="CR935" i="66"/>
  <c r="CS935" i="66"/>
  <c r="CY935" i="66"/>
  <c r="DE935" i="66"/>
  <c r="DU935" i="66"/>
  <c r="DV935" i="66"/>
  <c r="DX935" i="66"/>
  <c r="EO935" i="66" s="1"/>
  <c r="ES935" i="66"/>
  <c r="ET935" i="66"/>
  <c r="Q936" i="66"/>
  <c r="R936" i="66" s="1"/>
  <c r="S936" i="66"/>
  <c r="AQ936" i="66"/>
  <c r="AX936" i="66"/>
  <c r="BX936" i="66"/>
  <c r="CU936" i="66" s="1"/>
  <c r="BZ936" i="66"/>
  <c r="CF936" i="66"/>
  <c r="CG936" i="66"/>
  <c r="CI936" i="66"/>
  <c r="CR936" i="66"/>
  <c r="CS936" i="66"/>
  <c r="CV936" i="66"/>
  <c r="CY936" i="66"/>
  <c r="DE936" i="66"/>
  <c r="DU936" i="66"/>
  <c r="DV936" i="66" s="1"/>
  <c r="DX936" i="66"/>
  <c r="EO936" i="66" s="1"/>
  <c r="ES936" i="66"/>
  <c r="ET936" i="66"/>
  <c r="Q937" i="66"/>
  <c r="R937" i="66" s="1"/>
  <c r="S937" i="66"/>
  <c r="AQ937" i="66"/>
  <c r="AX937" i="66"/>
  <c r="BX937" i="66"/>
  <c r="CU937" i="66" s="1"/>
  <c r="BZ937" i="66"/>
  <c r="CV937" i="66" s="1"/>
  <c r="CF937" i="66"/>
  <c r="CG937" i="66"/>
  <c r="CI937" i="66"/>
  <c r="CR937" i="66"/>
  <c r="CS937" i="66"/>
  <c r="CY937" i="66"/>
  <c r="DE937" i="66"/>
  <c r="DU937" i="66"/>
  <c r="DV937" i="66"/>
  <c r="DX937" i="66"/>
  <c r="EO937" i="66" s="1"/>
  <c r="ES937" i="66"/>
  <c r="ET937" i="66"/>
  <c r="Q938" i="66"/>
  <c r="R938" i="66" s="1"/>
  <c r="S938" i="66"/>
  <c r="AQ938" i="66"/>
  <c r="AX938" i="66"/>
  <c r="AZ938" i="66" s="1"/>
  <c r="BG938" i="66" s="1"/>
  <c r="BC938" i="66" s="1"/>
  <c r="BB938" i="66" s="1"/>
  <c r="BX938" i="66"/>
  <c r="CU938" i="66" s="1"/>
  <c r="BZ938" i="66"/>
  <c r="CF938" i="66"/>
  <c r="CG938" i="66"/>
  <c r="CI938" i="66"/>
  <c r="CR938" i="66"/>
  <c r="CS938" i="66"/>
  <c r="CV938" i="66"/>
  <c r="CY938" i="66"/>
  <c r="DE938" i="66"/>
  <c r="DU938" i="66"/>
  <c r="DV938" i="66" s="1"/>
  <c r="DX938" i="66"/>
  <c r="EO938" i="66" s="1"/>
  <c r="ES938" i="66"/>
  <c r="ET938" i="66"/>
  <c r="Q939" i="66"/>
  <c r="S939" i="66"/>
  <c r="AQ939" i="66"/>
  <c r="AX939" i="66"/>
  <c r="BX939" i="66"/>
  <c r="CU939" i="66" s="1"/>
  <c r="BZ939" i="66"/>
  <c r="CF939" i="66"/>
  <c r="CG939" i="66"/>
  <c r="CI939" i="66"/>
  <c r="CR939" i="66"/>
  <c r="CS939" i="66"/>
  <c r="CV939" i="66"/>
  <c r="CY939" i="66"/>
  <c r="DE939" i="66"/>
  <c r="DU939" i="66"/>
  <c r="DV939" i="66"/>
  <c r="DX939" i="66"/>
  <c r="EO939" i="66" s="1"/>
  <c r="ES939" i="66"/>
  <c r="ET939" i="66"/>
  <c r="Q940" i="66"/>
  <c r="R940" i="66" s="1"/>
  <c r="S940" i="66"/>
  <c r="AQ940" i="66"/>
  <c r="AX940" i="66"/>
  <c r="BX940" i="66"/>
  <c r="CU940" i="66" s="1"/>
  <c r="BZ940" i="66"/>
  <c r="CF940" i="66"/>
  <c r="CG940" i="66"/>
  <c r="CI940" i="66"/>
  <c r="CR940" i="66"/>
  <c r="CS940" i="66"/>
  <c r="CV940" i="66"/>
  <c r="CY940" i="66"/>
  <c r="DE940" i="66"/>
  <c r="DU940" i="66"/>
  <c r="DV940" i="66"/>
  <c r="DX940" i="66"/>
  <c r="ES940" i="66"/>
  <c r="ET940" i="66"/>
  <c r="Q941" i="66"/>
  <c r="R941" i="66" s="1"/>
  <c r="S941" i="66"/>
  <c r="AQ941" i="66"/>
  <c r="AX941" i="66"/>
  <c r="BX941" i="66"/>
  <c r="CU941" i="66" s="1"/>
  <c r="BZ941" i="66"/>
  <c r="CV941" i="66" s="1"/>
  <c r="CF941" i="66"/>
  <c r="CG941" i="66"/>
  <c r="CI941" i="66"/>
  <c r="CR941" i="66"/>
  <c r="CS941" i="66"/>
  <c r="CY941" i="66"/>
  <c r="DE941" i="66"/>
  <c r="DU941" i="66"/>
  <c r="DV941" i="66"/>
  <c r="DX941" i="66"/>
  <c r="EO941" i="66" s="1"/>
  <c r="ES941" i="66"/>
  <c r="ET941" i="66"/>
  <c r="Q942" i="66"/>
  <c r="S942" i="66"/>
  <c r="AQ942" i="66"/>
  <c r="AX942" i="66"/>
  <c r="BX942" i="66"/>
  <c r="CU942" i="66" s="1"/>
  <c r="BZ942" i="66"/>
  <c r="CF942" i="66"/>
  <c r="CG942" i="66"/>
  <c r="CI942" i="66"/>
  <c r="CR942" i="66"/>
  <c r="CS942" i="66"/>
  <c r="CV942" i="66"/>
  <c r="CY942" i="66"/>
  <c r="DE942" i="66"/>
  <c r="DU942" i="66"/>
  <c r="DV942" i="66" s="1"/>
  <c r="DX942" i="66"/>
  <c r="EO942" i="66" s="1"/>
  <c r="ES942" i="66"/>
  <c r="ET942" i="66"/>
  <c r="Q943" i="66"/>
  <c r="S943" i="66"/>
  <c r="AQ943" i="66"/>
  <c r="AX943" i="66"/>
  <c r="BX943" i="66"/>
  <c r="CU943" i="66" s="1"/>
  <c r="BZ943" i="66"/>
  <c r="CV943" i="66" s="1"/>
  <c r="CF943" i="66"/>
  <c r="CG943" i="66"/>
  <c r="CI943" i="66"/>
  <c r="CR943" i="66"/>
  <c r="CS943" i="66"/>
  <c r="CY943" i="66"/>
  <c r="DE943" i="66"/>
  <c r="DU943" i="66"/>
  <c r="DV943" i="66"/>
  <c r="DX943" i="66"/>
  <c r="EO943" i="66" s="1"/>
  <c r="ES943" i="66"/>
  <c r="ET943" i="66"/>
  <c r="Q944" i="66"/>
  <c r="R944" i="66" s="1"/>
  <c r="S944" i="66"/>
  <c r="AQ944" i="66"/>
  <c r="AX944" i="66"/>
  <c r="BX944" i="66"/>
  <c r="CU944" i="66" s="1"/>
  <c r="BZ944" i="66"/>
  <c r="CF944" i="66"/>
  <c r="CG944" i="66"/>
  <c r="CI944" i="66"/>
  <c r="CR944" i="66"/>
  <c r="CS944" i="66"/>
  <c r="CV944" i="66"/>
  <c r="CY944" i="66"/>
  <c r="DE944" i="66"/>
  <c r="DU944" i="66"/>
  <c r="DV944" i="66"/>
  <c r="DX944" i="66"/>
  <c r="EO944" i="66" s="1"/>
  <c r="ES944" i="66"/>
  <c r="ET944" i="66"/>
  <c r="Q945" i="66"/>
  <c r="R945" i="66" s="1"/>
  <c r="S945" i="66"/>
  <c r="AQ945" i="66"/>
  <c r="AX945" i="66"/>
  <c r="BX945" i="66"/>
  <c r="CU945" i="66" s="1"/>
  <c r="BZ945" i="66"/>
  <c r="CF945" i="66"/>
  <c r="CG945" i="66"/>
  <c r="CI945" i="66"/>
  <c r="CR945" i="66"/>
  <c r="CS945" i="66"/>
  <c r="CV945" i="66"/>
  <c r="CY945" i="66"/>
  <c r="DE945" i="66"/>
  <c r="DU945" i="66"/>
  <c r="DV945" i="66"/>
  <c r="DX945" i="66"/>
  <c r="EO945" i="66" s="1"/>
  <c r="ES945" i="66"/>
  <c r="ET945" i="66"/>
  <c r="Q946" i="66"/>
  <c r="R946" i="66" s="1"/>
  <c r="S946" i="66"/>
  <c r="AQ946" i="66"/>
  <c r="AX946" i="66"/>
  <c r="AZ946" i="66" s="1"/>
  <c r="BX946" i="66"/>
  <c r="CU946" i="66" s="1"/>
  <c r="BZ946" i="66"/>
  <c r="CF946" i="66"/>
  <c r="CG946" i="66"/>
  <c r="CI946" i="66"/>
  <c r="CR946" i="66"/>
  <c r="CS946" i="66"/>
  <c r="CV946" i="66"/>
  <c r="CY946" i="66"/>
  <c r="DE946" i="66"/>
  <c r="DU946" i="66"/>
  <c r="DV946" i="66"/>
  <c r="DX946" i="66"/>
  <c r="EO946" i="66" s="1"/>
  <c r="ES946" i="66"/>
  <c r="ET946" i="66"/>
  <c r="Q947" i="66"/>
  <c r="S947" i="66"/>
  <c r="AQ947" i="66"/>
  <c r="AX947" i="66"/>
  <c r="BX947" i="66"/>
  <c r="CU947" i="66" s="1"/>
  <c r="BZ947" i="66"/>
  <c r="CV947" i="66" s="1"/>
  <c r="CF947" i="66"/>
  <c r="CG947" i="66"/>
  <c r="CI947" i="66"/>
  <c r="CR947" i="66"/>
  <c r="CS947" i="66"/>
  <c r="CY947" i="66"/>
  <c r="DE947" i="66"/>
  <c r="DU947" i="66"/>
  <c r="DV947" i="66"/>
  <c r="DX947" i="66"/>
  <c r="EO947" i="66" s="1"/>
  <c r="ES947" i="66"/>
  <c r="ET947" i="66"/>
  <c r="Q948" i="66"/>
  <c r="R948" i="66" s="1"/>
  <c r="S948" i="66"/>
  <c r="AQ948" i="66"/>
  <c r="AX948" i="66"/>
  <c r="AZ948" i="66"/>
  <c r="BX948" i="66"/>
  <c r="CU948" i="66" s="1"/>
  <c r="BZ948" i="66"/>
  <c r="CF948" i="66"/>
  <c r="CG948" i="66"/>
  <c r="CI948" i="66"/>
  <c r="CR948" i="66"/>
  <c r="CS948" i="66"/>
  <c r="CV948" i="66"/>
  <c r="CY948" i="66"/>
  <c r="DE948" i="66"/>
  <c r="DU948" i="66"/>
  <c r="DV948" i="66" s="1"/>
  <c r="DX948" i="66"/>
  <c r="EO948" i="66" s="1"/>
  <c r="ES948" i="66"/>
  <c r="ET948" i="66"/>
  <c r="Q949" i="66"/>
  <c r="S949" i="66"/>
  <c r="AQ949" i="66"/>
  <c r="AX949" i="66"/>
  <c r="BX949" i="66"/>
  <c r="CU949" i="66" s="1"/>
  <c r="BZ949" i="66"/>
  <c r="CV949" i="66" s="1"/>
  <c r="CF949" i="66"/>
  <c r="CG949" i="66"/>
  <c r="CI949" i="66"/>
  <c r="CR949" i="66"/>
  <c r="CS949" i="66"/>
  <c r="CY949" i="66"/>
  <c r="DE949" i="66"/>
  <c r="DU949" i="66"/>
  <c r="DV949" i="66"/>
  <c r="DX949" i="66"/>
  <c r="EO949" i="66" s="1"/>
  <c r="ES949" i="66"/>
  <c r="ET949" i="66"/>
  <c r="Q950" i="66"/>
  <c r="S950" i="66"/>
  <c r="AQ950" i="66"/>
  <c r="AX950" i="66"/>
  <c r="AZ950" i="66" s="1"/>
  <c r="BQ950" i="66" s="1"/>
  <c r="BX950" i="66"/>
  <c r="CU950" i="66" s="1"/>
  <c r="BZ950" i="66"/>
  <c r="CF950" i="66"/>
  <c r="CG950" i="66"/>
  <c r="CI950" i="66"/>
  <c r="CR950" i="66"/>
  <c r="CS950" i="66"/>
  <c r="CV950" i="66"/>
  <c r="CY950" i="66"/>
  <c r="DE950" i="66"/>
  <c r="DU950" i="66"/>
  <c r="DV950" i="66"/>
  <c r="DX950" i="66"/>
  <c r="EO950" i="66" s="1"/>
  <c r="ES950" i="66"/>
  <c r="ET950" i="66"/>
  <c r="Q951" i="66"/>
  <c r="R951" i="66" s="1"/>
  <c r="S951" i="66"/>
  <c r="AQ951" i="66"/>
  <c r="AX951" i="66"/>
  <c r="BX951" i="66"/>
  <c r="CU951" i="66" s="1"/>
  <c r="BZ951" i="66"/>
  <c r="CF951" i="66"/>
  <c r="CG951" i="66"/>
  <c r="CI951" i="66"/>
  <c r="CR951" i="66"/>
  <c r="CS951" i="66"/>
  <c r="CV951" i="66"/>
  <c r="CY951" i="66"/>
  <c r="DE951" i="66"/>
  <c r="DU951" i="66"/>
  <c r="DV951" i="66"/>
  <c r="DX951" i="66"/>
  <c r="EO951" i="66" s="1"/>
  <c r="ES951" i="66"/>
  <c r="ET951" i="66"/>
  <c r="Q952" i="66"/>
  <c r="R952" i="66" s="1"/>
  <c r="S952" i="66"/>
  <c r="AQ952" i="66"/>
  <c r="AX952" i="66"/>
  <c r="AZ952" i="66" s="1"/>
  <c r="AU952" i="66" s="1"/>
  <c r="BX952" i="66"/>
  <c r="CU952" i="66" s="1"/>
  <c r="BZ952" i="66"/>
  <c r="CF952" i="66"/>
  <c r="CG952" i="66"/>
  <c r="CI952" i="66"/>
  <c r="CR952" i="66"/>
  <c r="CS952" i="66"/>
  <c r="CV952" i="66"/>
  <c r="CY952" i="66"/>
  <c r="DE952" i="66"/>
  <c r="DU952" i="66"/>
  <c r="DV952" i="66" s="1"/>
  <c r="DX952" i="66"/>
  <c r="EO952" i="66" s="1"/>
  <c r="ES952" i="66"/>
  <c r="ET952" i="66"/>
  <c r="Q953" i="66"/>
  <c r="S953" i="66"/>
  <c r="AQ953" i="66"/>
  <c r="AX953" i="66"/>
  <c r="BX953" i="66"/>
  <c r="CU953" i="66" s="1"/>
  <c r="BZ953" i="66"/>
  <c r="CF953" i="66"/>
  <c r="CG953" i="66"/>
  <c r="CI953" i="66"/>
  <c r="CR953" i="66"/>
  <c r="CS953" i="66"/>
  <c r="CV953" i="66"/>
  <c r="CY953" i="66"/>
  <c r="DE953" i="66"/>
  <c r="DU953" i="66"/>
  <c r="DV953" i="66"/>
  <c r="DX953" i="66"/>
  <c r="EO953" i="66" s="1"/>
  <c r="ES953" i="66"/>
  <c r="ET953" i="66"/>
  <c r="Q954" i="66"/>
  <c r="S954" i="66"/>
  <c r="AQ954" i="66"/>
  <c r="AX954" i="66"/>
  <c r="AZ954" i="66" s="1"/>
  <c r="BX954" i="66"/>
  <c r="CU954" i="66" s="1"/>
  <c r="BZ954" i="66"/>
  <c r="CF954" i="66"/>
  <c r="CG954" i="66"/>
  <c r="CI954" i="66"/>
  <c r="CR954" i="66"/>
  <c r="CS954" i="66"/>
  <c r="CV954" i="66"/>
  <c r="CY954" i="66"/>
  <c r="DE954" i="66"/>
  <c r="DU954" i="66"/>
  <c r="DV954" i="66" s="1"/>
  <c r="DX954" i="66"/>
  <c r="EO954" i="66" s="1"/>
  <c r="ES954" i="66"/>
  <c r="ET954" i="66"/>
  <c r="Q955" i="66"/>
  <c r="R955" i="66" s="1"/>
  <c r="S955" i="66"/>
  <c r="AQ955" i="66"/>
  <c r="AX955" i="66"/>
  <c r="BX955" i="66"/>
  <c r="CU955" i="66" s="1"/>
  <c r="BZ955" i="66"/>
  <c r="CV955" i="66" s="1"/>
  <c r="CF955" i="66"/>
  <c r="CG955" i="66"/>
  <c r="CI955" i="66"/>
  <c r="CR955" i="66"/>
  <c r="CS955" i="66"/>
  <c r="CY955" i="66"/>
  <c r="DE955" i="66"/>
  <c r="DU955" i="66"/>
  <c r="DV955" i="66"/>
  <c r="DX955" i="66"/>
  <c r="EO955" i="66" s="1"/>
  <c r="ES955" i="66"/>
  <c r="ET955" i="66"/>
  <c r="Q956" i="66"/>
  <c r="R956" i="66" s="1"/>
  <c r="S956" i="66"/>
  <c r="AQ956" i="66"/>
  <c r="AX956" i="66"/>
  <c r="BX956" i="66"/>
  <c r="CU956" i="66" s="1"/>
  <c r="BZ956" i="66"/>
  <c r="CF956" i="66"/>
  <c r="CG956" i="66"/>
  <c r="CI956" i="66"/>
  <c r="CR956" i="66"/>
  <c r="CS956" i="66"/>
  <c r="CV956" i="66"/>
  <c r="CY956" i="66"/>
  <c r="DE956" i="66"/>
  <c r="DU956" i="66"/>
  <c r="DV956" i="66"/>
  <c r="DX956" i="66"/>
  <c r="EO956" i="66" s="1"/>
  <c r="ES956" i="66"/>
  <c r="ET956" i="66"/>
  <c r="Q957" i="66"/>
  <c r="R957" i="66" s="1"/>
  <c r="S957" i="66"/>
  <c r="AQ957" i="66"/>
  <c r="AX957" i="66"/>
  <c r="BX957" i="66"/>
  <c r="CU957" i="66" s="1"/>
  <c r="BZ957" i="66"/>
  <c r="CF957" i="66"/>
  <c r="CG957" i="66"/>
  <c r="CI957" i="66"/>
  <c r="CR957" i="66"/>
  <c r="CS957" i="66"/>
  <c r="CV957" i="66"/>
  <c r="CY957" i="66"/>
  <c r="DE957" i="66"/>
  <c r="DU957" i="66"/>
  <c r="DV957" i="66"/>
  <c r="DX957" i="66"/>
  <c r="EO957" i="66" s="1"/>
  <c r="ES957" i="66"/>
  <c r="ET957" i="66"/>
  <c r="Q958" i="66"/>
  <c r="R958" i="66" s="1"/>
  <c r="S958" i="66"/>
  <c r="AQ958" i="66"/>
  <c r="AX958" i="66"/>
  <c r="AZ958" i="66" s="1"/>
  <c r="AU958" i="66" s="1"/>
  <c r="BX958" i="66"/>
  <c r="CU958" i="66" s="1"/>
  <c r="BZ958" i="66"/>
  <c r="CF958" i="66"/>
  <c r="CG958" i="66"/>
  <c r="CI958" i="66"/>
  <c r="CR958" i="66"/>
  <c r="CS958" i="66"/>
  <c r="CV958" i="66"/>
  <c r="CY958" i="66"/>
  <c r="DE958" i="66"/>
  <c r="DU958" i="66"/>
  <c r="DV958" i="66" s="1"/>
  <c r="DX958" i="66"/>
  <c r="ES958" i="66"/>
  <c r="ET958" i="66"/>
  <c r="Q959" i="66"/>
  <c r="R959" i="66" s="1"/>
  <c r="S959" i="66"/>
  <c r="AQ959" i="66"/>
  <c r="AX959" i="66"/>
  <c r="BX959" i="66"/>
  <c r="CU959" i="66" s="1"/>
  <c r="BZ959" i="66"/>
  <c r="CV959" i="66" s="1"/>
  <c r="CF959" i="66"/>
  <c r="CG959" i="66"/>
  <c r="CI959" i="66"/>
  <c r="CR959" i="66"/>
  <c r="CS959" i="66"/>
  <c r="CY959" i="66"/>
  <c r="DE959" i="66"/>
  <c r="DU959" i="66"/>
  <c r="DV959" i="66"/>
  <c r="DX959" i="66"/>
  <c r="EO959" i="66" s="1"/>
  <c r="ES959" i="66"/>
  <c r="ET959" i="66"/>
  <c r="Q960" i="66"/>
  <c r="R960" i="66" s="1"/>
  <c r="S960" i="66"/>
  <c r="AQ960" i="66"/>
  <c r="AX960" i="66"/>
  <c r="BX960" i="66"/>
  <c r="CU960" i="66" s="1"/>
  <c r="BZ960" i="66"/>
  <c r="CF960" i="66"/>
  <c r="CG960" i="66"/>
  <c r="CI960" i="66"/>
  <c r="CR960" i="66"/>
  <c r="CS960" i="66"/>
  <c r="CV960" i="66"/>
  <c r="CY960" i="66"/>
  <c r="DE960" i="66"/>
  <c r="DU960" i="66"/>
  <c r="DV960" i="66" s="1"/>
  <c r="DX960" i="66"/>
  <c r="EO960" i="66" s="1"/>
  <c r="ES960" i="66"/>
  <c r="ET960" i="66"/>
  <c r="Q961" i="66"/>
  <c r="R961" i="66" s="1"/>
  <c r="S961" i="66"/>
  <c r="AQ961" i="66"/>
  <c r="AX961" i="66"/>
  <c r="BX961" i="66"/>
  <c r="CU961" i="66" s="1"/>
  <c r="BZ961" i="66"/>
  <c r="CV961" i="66" s="1"/>
  <c r="CF961" i="66"/>
  <c r="CG961" i="66"/>
  <c r="CI961" i="66"/>
  <c r="CR961" i="66"/>
  <c r="CS961" i="66"/>
  <c r="CY961" i="66"/>
  <c r="DE961" i="66"/>
  <c r="DU961" i="66"/>
  <c r="DV961" i="66"/>
  <c r="DX961" i="66"/>
  <c r="EO961" i="66" s="1"/>
  <c r="ES961" i="66"/>
  <c r="ET961" i="66"/>
  <c r="Q962" i="66"/>
  <c r="R962" i="66" s="1"/>
  <c r="S962" i="66"/>
  <c r="AQ962" i="66"/>
  <c r="AX962" i="66"/>
  <c r="AZ962" i="66"/>
  <c r="BW962" i="66" s="1"/>
  <c r="BX962" i="66"/>
  <c r="CU962" i="66" s="1"/>
  <c r="BZ962" i="66"/>
  <c r="CF962" i="66"/>
  <c r="CG962" i="66"/>
  <c r="CI962" i="66"/>
  <c r="CR962" i="66"/>
  <c r="CS962" i="66"/>
  <c r="CV962" i="66"/>
  <c r="CY962" i="66"/>
  <c r="DE962" i="66"/>
  <c r="DU962" i="66"/>
  <c r="DV962" i="66"/>
  <c r="DX962" i="66"/>
  <c r="EO962" i="66" s="1"/>
  <c r="ES962" i="66"/>
  <c r="ET962" i="66"/>
  <c r="Q963" i="66"/>
  <c r="S963" i="66"/>
  <c r="AQ963" i="66"/>
  <c r="AX963" i="66"/>
  <c r="BX963" i="66"/>
  <c r="CU963" i="66" s="1"/>
  <c r="BZ963" i="66"/>
  <c r="CF963" i="66"/>
  <c r="CG963" i="66"/>
  <c r="CI963" i="66"/>
  <c r="CR963" i="66"/>
  <c r="CS963" i="66"/>
  <c r="CV963" i="66"/>
  <c r="CY963" i="66"/>
  <c r="DE963" i="66"/>
  <c r="DU963" i="66"/>
  <c r="DV963" i="66"/>
  <c r="DX963" i="66"/>
  <c r="EO963" i="66" s="1"/>
  <c r="ES963" i="66"/>
  <c r="ET963" i="66"/>
  <c r="Q964" i="66"/>
  <c r="S964" i="66"/>
  <c r="AQ964" i="66"/>
  <c r="AX964" i="66"/>
  <c r="BX964" i="66"/>
  <c r="CU964" i="66" s="1"/>
  <c r="BZ964" i="66"/>
  <c r="CF964" i="66"/>
  <c r="CG964" i="66"/>
  <c r="CI964" i="66"/>
  <c r="CR964" i="66"/>
  <c r="CS964" i="66"/>
  <c r="CV964" i="66"/>
  <c r="CY964" i="66"/>
  <c r="DE964" i="66"/>
  <c r="DU964" i="66"/>
  <c r="DV964" i="66" s="1"/>
  <c r="DX964" i="66"/>
  <c r="ES964" i="66"/>
  <c r="ET964" i="66"/>
  <c r="Q965" i="66"/>
  <c r="S965" i="66"/>
  <c r="AQ965" i="66"/>
  <c r="AX965" i="66"/>
  <c r="BX965" i="66"/>
  <c r="CU965" i="66" s="1"/>
  <c r="BZ965" i="66"/>
  <c r="CV965" i="66" s="1"/>
  <c r="CF965" i="66"/>
  <c r="CG965" i="66"/>
  <c r="CI965" i="66"/>
  <c r="CR965" i="66"/>
  <c r="CS965" i="66"/>
  <c r="CY965" i="66"/>
  <c r="DE965" i="66"/>
  <c r="DU965" i="66"/>
  <c r="DV965" i="66"/>
  <c r="DX965" i="66"/>
  <c r="EO965" i="66" s="1"/>
  <c r="ES965" i="66"/>
  <c r="ET965" i="66"/>
  <c r="Q966" i="66"/>
  <c r="R966" i="66" s="1"/>
  <c r="S966" i="66"/>
  <c r="AQ966" i="66"/>
  <c r="AX966" i="66"/>
  <c r="AZ966" i="66"/>
  <c r="BX966" i="66"/>
  <c r="CU966" i="66" s="1"/>
  <c r="BZ966" i="66"/>
  <c r="CF966" i="66"/>
  <c r="CG966" i="66"/>
  <c r="CI966" i="66"/>
  <c r="CR966" i="66"/>
  <c r="CS966" i="66"/>
  <c r="CV966" i="66"/>
  <c r="CY966" i="66"/>
  <c r="DE966" i="66"/>
  <c r="DU966" i="66"/>
  <c r="DV966" i="66" s="1"/>
  <c r="DX966" i="66"/>
  <c r="EO966" i="66" s="1"/>
  <c r="ES966" i="66"/>
  <c r="ET966" i="66"/>
  <c r="Q967" i="66"/>
  <c r="R967" i="66" s="1"/>
  <c r="S967" i="66"/>
  <c r="AQ967" i="66"/>
  <c r="AX967" i="66"/>
  <c r="BX967" i="66"/>
  <c r="CU967" i="66" s="1"/>
  <c r="BZ967" i="66"/>
  <c r="CV967" i="66" s="1"/>
  <c r="CF967" i="66"/>
  <c r="CG967" i="66"/>
  <c r="CI967" i="66"/>
  <c r="CR967" i="66"/>
  <c r="CS967" i="66"/>
  <c r="CY967" i="66"/>
  <c r="DE967" i="66"/>
  <c r="DU967" i="66"/>
  <c r="DV967" i="66"/>
  <c r="DX967" i="66"/>
  <c r="EO967" i="66" s="1"/>
  <c r="ES967" i="66"/>
  <c r="ET967" i="66"/>
  <c r="Q968" i="66"/>
  <c r="R968" i="66" s="1"/>
  <c r="S968" i="66"/>
  <c r="AQ968" i="66"/>
  <c r="AX968" i="66"/>
  <c r="BX968" i="66"/>
  <c r="CU968" i="66" s="1"/>
  <c r="BZ968" i="66"/>
  <c r="CF968" i="66"/>
  <c r="CG968" i="66"/>
  <c r="CI968" i="66"/>
  <c r="CR968" i="66"/>
  <c r="CS968" i="66"/>
  <c r="CV968" i="66"/>
  <c r="CY968" i="66"/>
  <c r="DE968" i="66"/>
  <c r="DU968" i="66"/>
  <c r="DV968" i="66"/>
  <c r="DX968" i="66"/>
  <c r="EO968" i="66" s="1"/>
  <c r="ES968" i="66"/>
  <c r="ET968" i="66"/>
  <c r="Q969" i="66"/>
  <c r="R969" i="66" s="1"/>
  <c r="S969" i="66"/>
  <c r="AQ969" i="66"/>
  <c r="AX969" i="66"/>
  <c r="BX969" i="66"/>
  <c r="CU969" i="66" s="1"/>
  <c r="BZ969" i="66"/>
  <c r="CF969" i="66"/>
  <c r="CG969" i="66"/>
  <c r="CI969" i="66"/>
  <c r="CR969" i="66"/>
  <c r="CS969" i="66"/>
  <c r="CV969" i="66"/>
  <c r="CY969" i="66"/>
  <c r="DE969" i="66"/>
  <c r="DU969" i="66"/>
  <c r="DV969" i="66"/>
  <c r="DX969" i="66"/>
  <c r="EO969" i="66" s="1"/>
  <c r="ES969" i="66"/>
  <c r="ET969" i="66"/>
  <c r="Q970" i="66"/>
  <c r="R970" i="66" s="1"/>
  <c r="S970" i="66"/>
  <c r="AQ970" i="66"/>
  <c r="AX970" i="66"/>
  <c r="AZ970" i="66" s="1"/>
  <c r="BG970" i="66" s="1"/>
  <c r="BC970" i="66" s="1"/>
  <c r="BB970" i="66" s="1"/>
  <c r="BX970" i="66"/>
  <c r="CU970" i="66" s="1"/>
  <c r="BZ970" i="66"/>
  <c r="CF970" i="66"/>
  <c r="CG970" i="66"/>
  <c r="CI970" i="66"/>
  <c r="CR970" i="66"/>
  <c r="CS970" i="66"/>
  <c r="CV970" i="66"/>
  <c r="CY970" i="66"/>
  <c r="DE970" i="66"/>
  <c r="DU970" i="66"/>
  <c r="DV970" i="66"/>
  <c r="DX970" i="66"/>
  <c r="ES970" i="66"/>
  <c r="ET970" i="66"/>
  <c r="Q971" i="66"/>
  <c r="S971" i="66"/>
  <c r="AQ971" i="66"/>
  <c r="AX971" i="66"/>
  <c r="BX971" i="66"/>
  <c r="CU971" i="66" s="1"/>
  <c r="BZ971" i="66"/>
  <c r="CV971" i="66" s="1"/>
  <c r="CF971" i="66"/>
  <c r="CG971" i="66"/>
  <c r="CI971" i="66"/>
  <c r="CR971" i="66"/>
  <c r="CS971" i="66"/>
  <c r="CY971" i="66"/>
  <c r="DE971" i="66"/>
  <c r="DU971" i="66"/>
  <c r="DV971" i="66"/>
  <c r="DX971" i="66"/>
  <c r="EO971" i="66" s="1"/>
  <c r="ES971" i="66"/>
  <c r="ET971" i="66"/>
  <c r="Q972" i="66"/>
  <c r="R972" i="66" s="1"/>
  <c r="S972" i="66"/>
  <c r="AQ972" i="66"/>
  <c r="AX972" i="66"/>
  <c r="AZ972" i="66"/>
  <c r="AV972" i="66" s="1"/>
  <c r="BX972" i="66"/>
  <c r="CU972" i="66" s="1"/>
  <c r="BZ972" i="66"/>
  <c r="CF972" i="66"/>
  <c r="CG972" i="66"/>
  <c r="CI972" i="66"/>
  <c r="CR972" i="66"/>
  <c r="CS972" i="66"/>
  <c r="CV972" i="66"/>
  <c r="CY972" i="66"/>
  <c r="DE972" i="66"/>
  <c r="DU972" i="66"/>
  <c r="DV972" i="66" s="1"/>
  <c r="DX972" i="66"/>
  <c r="EO972" i="66" s="1"/>
  <c r="ES972" i="66"/>
  <c r="ET972" i="66"/>
  <c r="Q973" i="66"/>
  <c r="R973" i="66" s="1"/>
  <c r="S973" i="66"/>
  <c r="AQ973" i="66"/>
  <c r="AX973" i="66"/>
  <c r="BX973" i="66"/>
  <c r="CU973" i="66" s="1"/>
  <c r="BZ973" i="66"/>
  <c r="CF973" i="66"/>
  <c r="CG973" i="66"/>
  <c r="CI973" i="66"/>
  <c r="CR973" i="66"/>
  <c r="CS973" i="66"/>
  <c r="CV973" i="66"/>
  <c r="CY973" i="66"/>
  <c r="DE973" i="66"/>
  <c r="DU973" i="66"/>
  <c r="DV973" i="66" s="1"/>
  <c r="DX973" i="66"/>
  <c r="EO973" i="66" s="1"/>
  <c r="ES973" i="66"/>
  <c r="ET973" i="66"/>
  <c r="Q974" i="66"/>
  <c r="R974" i="66" s="1"/>
  <c r="S974" i="66"/>
  <c r="AQ974" i="66"/>
  <c r="AX974" i="66"/>
  <c r="AZ974" i="66" s="1"/>
  <c r="BX974" i="66"/>
  <c r="CU974" i="66" s="1"/>
  <c r="BZ974" i="66"/>
  <c r="CV974" i="66" s="1"/>
  <c r="CF974" i="66"/>
  <c r="CG974" i="66"/>
  <c r="CI974" i="66"/>
  <c r="CR974" i="66"/>
  <c r="CS974" i="66"/>
  <c r="CY974" i="66"/>
  <c r="DE974" i="66"/>
  <c r="DU974" i="66"/>
  <c r="DX974" i="66"/>
  <c r="EO974" i="66" s="1"/>
  <c r="ES974" i="66"/>
  <c r="ET974" i="66"/>
  <c r="Q975" i="66"/>
  <c r="S975" i="66"/>
  <c r="AQ975" i="66"/>
  <c r="AX975" i="66"/>
  <c r="BX975" i="66"/>
  <c r="CU975" i="66" s="1"/>
  <c r="BZ975" i="66"/>
  <c r="CV975" i="66" s="1"/>
  <c r="CF975" i="66"/>
  <c r="CG975" i="66"/>
  <c r="CI975" i="66"/>
  <c r="CR975" i="66"/>
  <c r="CS975" i="66"/>
  <c r="CY975" i="66"/>
  <c r="DE975" i="66"/>
  <c r="DU975" i="66"/>
  <c r="DV975" i="66"/>
  <c r="DX975" i="66"/>
  <c r="EO975" i="66" s="1"/>
  <c r="ES975" i="66"/>
  <c r="ET975" i="66"/>
  <c r="Q976" i="66"/>
  <c r="S976" i="66"/>
  <c r="AQ976" i="66"/>
  <c r="AX976" i="66"/>
  <c r="AZ976" i="66"/>
  <c r="AU976" i="66" s="1"/>
  <c r="BX976" i="66"/>
  <c r="CU976" i="66" s="1"/>
  <c r="BZ976" i="66"/>
  <c r="CV976" i="66" s="1"/>
  <c r="CF976" i="66"/>
  <c r="CG976" i="66"/>
  <c r="CI976" i="66"/>
  <c r="CR976" i="66"/>
  <c r="CS976" i="66"/>
  <c r="CY976" i="66"/>
  <c r="DE976" i="66"/>
  <c r="DU976" i="66"/>
  <c r="DX976" i="66"/>
  <c r="EO976" i="66" s="1"/>
  <c r="ES976" i="66"/>
  <c r="ET976" i="66"/>
  <c r="Q977" i="66"/>
  <c r="S977" i="66"/>
  <c r="AQ977" i="66"/>
  <c r="AX977" i="66"/>
  <c r="AZ977" i="66"/>
  <c r="AT977" i="66" s="1"/>
  <c r="BX977" i="66"/>
  <c r="CU977" i="66" s="1"/>
  <c r="BZ977" i="66"/>
  <c r="CF977" i="66"/>
  <c r="CG977" i="66"/>
  <c r="CI977" i="66"/>
  <c r="CR977" i="66"/>
  <c r="CS977" i="66"/>
  <c r="CV977" i="66"/>
  <c r="CY977" i="66"/>
  <c r="DE977" i="66"/>
  <c r="DU977" i="66"/>
  <c r="DV977" i="66" s="1"/>
  <c r="DX977" i="66"/>
  <c r="EO977" i="66" s="1"/>
  <c r="ES977" i="66"/>
  <c r="ET977" i="66"/>
  <c r="Q978" i="66"/>
  <c r="S978" i="66"/>
  <c r="AQ978" i="66"/>
  <c r="AX978" i="66"/>
  <c r="AZ978" i="66"/>
  <c r="BX978" i="66"/>
  <c r="CU978" i="66" s="1"/>
  <c r="BZ978" i="66"/>
  <c r="CV978" i="66" s="1"/>
  <c r="CF978" i="66"/>
  <c r="CG978" i="66"/>
  <c r="CI978" i="66"/>
  <c r="CR978" i="66"/>
  <c r="CS978" i="66"/>
  <c r="CY978" i="66"/>
  <c r="DE978" i="66"/>
  <c r="DU978" i="66"/>
  <c r="DX978" i="66"/>
  <c r="ES978" i="66"/>
  <c r="ET978" i="66"/>
  <c r="Q979" i="66"/>
  <c r="S979" i="66"/>
  <c r="AQ979" i="66"/>
  <c r="AX979" i="66"/>
  <c r="AZ979" i="66"/>
  <c r="BX979" i="66"/>
  <c r="CU979" i="66" s="1"/>
  <c r="BZ979" i="66"/>
  <c r="CF979" i="66"/>
  <c r="CG979" i="66"/>
  <c r="CI979" i="66"/>
  <c r="CR979" i="66"/>
  <c r="CS979" i="66"/>
  <c r="CV979" i="66"/>
  <c r="CY979" i="66"/>
  <c r="DE979" i="66"/>
  <c r="DU979" i="66"/>
  <c r="DV979" i="66" s="1"/>
  <c r="DX979" i="66"/>
  <c r="ES979" i="66"/>
  <c r="ET979" i="66"/>
  <c r="Q980" i="66"/>
  <c r="R980" i="66" s="1"/>
  <c r="S980" i="66"/>
  <c r="AQ980" i="66"/>
  <c r="AX980" i="66"/>
  <c r="AZ980" i="66"/>
  <c r="AT980" i="66" s="1"/>
  <c r="AY980" i="66" s="1"/>
  <c r="BA980" i="66" s="1"/>
  <c r="BX980" i="66"/>
  <c r="CU980" i="66" s="1"/>
  <c r="BZ980" i="66"/>
  <c r="CV980" i="66" s="1"/>
  <c r="CF980" i="66"/>
  <c r="CG980" i="66"/>
  <c r="CI980" i="66"/>
  <c r="CR980" i="66"/>
  <c r="CS980" i="66"/>
  <c r="CY980" i="66"/>
  <c r="DE980" i="66"/>
  <c r="DU980" i="66"/>
  <c r="DX980" i="66"/>
  <c r="EO980" i="66" s="1"/>
  <c r="ES980" i="66"/>
  <c r="ET980" i="66"/>
  <c r="Q981" i="66"/>
  <c r="S981" i="66"/>
  <c r="AQ981" i="66"/>
  <c r="AX981" i="66"/>
  <c r="AZ981" i="66"/>
  <c r="BW981" i="66" s="1"/>
  <c r="BX981" i="66"/>
  <c r="CU981" i="66" s="1"/>
  <c r="BZ981" i="66"/>
  <c r="CF981" i="66"/>
  <c r="CG981" i="66"/>
  <c r="CI981" i="66"/>
  <c r="CR981" i="66"/>
  <c r="CS981" i="66"/>
  <c r="CV981" i="66"/>
  <c r="CY981" i="66"/>
  <c r="DE981" i="66"/>
  <c r="DU981" i="66"/>
  <c r="DV981" i="66"/>
  <c r="DX981" i="66"/>
  <c r="ES981" i="66"/>
  <c r="ET981" i="66"/>
  <c r="Q982" i="66"/>
  <c r="R982" i="66" s="1"/>
  <c r="S982" i="66"/>
  <c r="AQ982" i="66"/>
  <c r="AX982" i="66"/>
  <c r="AZ982" i="66"/>
  <c r="BP982" i="66" s="1"/>
  <c r="BX982" i="66"/>
  <c r="CU982" i="66" s="1"/>
  <c r="BZ982" i="66"/>
  <c r="CV982" i="66" s="1"/>
  <c r="CF982" i="66"/>
  <c r="CG982" i="66"/>
  <c r="CI982" i="66"/>
  <c r="CR982" i="66"/>
  <c r="CS982" i="66"/>
  <c r="CY982" i="66"/>
  <c r="DE982" i="66"/>
  <c r="DU982" i="66"/>
  <c r="DX982" i="66"/>
  <c r="ES982" i="66"/>
  <c r="ET982" i="66"/>
  <c r="Q983" i="66"/>
  <c r="R983" i="66" s="1"/>
  <c r="S983" i="66"/>
  <c r="AQ983" i="66"/>
  <c r="AX983" i="66"/>
  <c r="AZ983" i="66" s="1"/>
  <c r="BX983" i="66"/>
  <c r="CU983" i="66" s="1"/>
  <c r="BZ983" i="66"/>
  <c r="CV983" i="66" s="1"/>
  <c r="CF983" i="66"/>
  <c r="CG983" i="66"/>
  <c r="CI983" i="66"/>
  <c r="CR983" i="66"/>
  <c r="CS983" i="66"/>
  <c r="CY983" i="66"/>
  <c r="DE983" i="66"/>
  <c r="DU983" i="66"/>
  <c r="DV983" i="66"/>
  <c r="DX983" i="66"/>
  <c r="ES983" i="66"/>
  <c r="ET983" i="66"/>
  <c r="Q984" i="66"/>
  <c r="R984" i="66" s="1"/>
  <c r="S984" i="66"/>
  <c r="AQ984" i="66"/>
  <c r="AX984" i="66"/>
  <c r="AZ984" i="66"/>
  <c r="BP984" i="66" s="1"/>
  <c r="BX984" i="66"/>
  <c r="CU984" i="66" s="1"/>
  <c r="BZ984" i="66"/>
  <c r="CV984" i="66" s="1"/>
  <c r="CF984" i="66"/>
  <c r="CG984" i="66"/>
  <c r="CI984" i="66"/>
  <c r="CR984" i="66"/>
  <c r="CS984" i="66"/>
  <c r="CY984" i="66"/>
  <c r="DE984" i="66"/>
  <c r="DU984" i="66"/>
  <c r="DX984" i="66"/>
  <c r="EO984" i="66" s="1"/>
  <c r="ES984" i="66"/>
  <c r="ET984" i="66"/>
  <c r="Q985" i="66"/>
  <c r="R985" i="66" s="1"/>
  <c r="S985" i="66"/>
  <c r="AQ985" i="66"/>
  <c r="AX985" i="66"/>
  <c r="AZ985" i="66" s="1"/>
  <c r="AV985" i="66" s="1"/>
  <c r="BX985" i="66"/>
  <c r="CU985" i="66" s="1"/>
  <c r="BZ985" i="66"/>
  <c r="CV985" i="66" s="1"/>
  <c r="CF985" i="66"/>
  <c r="CG985" i="66"/>
  <c r="CI985" i="66"/>
  <c r="CR985" i="66"/>
  <c r="CS985" i="66"/>
  <c r="CY985" i="66"/>
  <c r="DE985" i="66"/>
  <c r="DU985" i="66"/>
  <c r="DX985" i="66"/>
  <c r="ES985" i="66"/>
  <c r="ET985" i="66"/>
  <c r="Q986" i="66"/>
  <c r="S986" i="66"/>
  <c r="AQ986" i="66"/>
  <c r="AX986" i="66"/>
  <c r="AZ986" i="66"/>
  <c r="BQ986" i="66" s="1"/>
  <c r="BX986" i="66"/>
  <c r="CU986" i="66" s="1"/>
  <c r="BZ986" i="66"/>
  <c r="CV986" i="66" s="1"/>
  <c r="CF986" i="66"/>
  <c r="CG986" i="66"/>
  <c r="CI986" i="66"/>
  <c r="CR986" i="66"/>
  <c r="CS986" i="66"/>
  <c r="CY986" i="66"/>
  <c r="DE986" i="66"/>
  <c r="DU986" i="66"/>
  <c r="DX986" i="66"/>
  <c r="ES986" i="66"/>
  <c r="ET986" i="66"/>
  <c r="Q987" i="66"/>
  <c r="R987" i="66" s="1"/>
  <c r="S987" i="66"/>
  <c r="AQ987" i="66"/>
  <c r="AX987" i="66"/>
  <c r="AZ987" i="66"/>
  <c r="AV987" i="66" s="1"/>
  <c r="BX987" i="66"/>
  <c r="CU987" i="66" s="1"/>
  <c r="BZ987" i="66"/>
  <c r="CF987" i="66"/>
  <c r="CG987" i="66"/>
  <c r="CI987" i="66"/>
  <c r="CR987" i="66"/>
  <c r="CS987" i="66"/>
  <c r="CV987" i="66"/>
  <c r="CY987" i="66"/>
  <c r="DE987" i="66"/>
  <c r="DU987" i="66"/>
  <c r="DV987" i="66"/>
  <c r="DX987" i="66"/>
  <c r="EO987" i="66" s="1"/>
  <c r="ES987" i="66"/>
  <c r="ET987" i="66"/>
  <c r="Q988" i="66"/>
  <c r="R988" i="66" s="1"/>
  <c r="S988" i="66"/>
  <c r="AQ988" i="66"/>
  <c r="AX988" i="66"/>
  <c r="AZ988" i="66"/>
  <c r="BG988" i="66" s="1"/>
  <c r="BC988" i="66" s="1"/>
  <c r="BB988" i="66" s="1"/>
  <c r="BX988" i="66"/>
  <c r="CU988" i="66" s="1"/>
  <c r="BZ988" i="66"/>
  <c r="CV988" i="66" s="1"/>
  <c r="CF988" i="66"/>
  <c r="CG988" i="66"/>
  <c r="CI988" i="66"/>
  <c r="CR988" i="66"/>
  <c r="CS988" i="66"/>
  <c r="CY988" i="66"/>
  <c r="DE988" i="66"/>
  <c r="DU988" i="66"/>
  <c r="DX988" i="66"/>
  <c r="ES988" i="66"/>
  <c r="ET988" i="66"/>
  <c r="Q989" i="66"/>
  <c r="S989" i="66"/>
  <c r="AQ989" i="66"/>
  <c r="AX989" i="66"/>
  <c r="AZ989" i="66"/>
  <c r="BX989" i="66"/>
  <c r="CU989" i="66" s="1"/>
  <c r="BZ989" i="66"/>
  <c r="CF989" i="66"/>
  <c r="CG989" i="66"/>
  <c r="CI989" i="66"/>
  <c r="CR989" i="66"/>
  <c r="CS989" i="66"/>
  <c r="CV989" i="66"/>
  <c r="CY989" i="66"/>
  <c r="DE989" i="66"/>
  <c r="DU989" i="66"/>
  <c r="DV989" i="66"/>
  <c r="DX989" i="66"/>
  <c r="EO989" i="66" s="1"/>
  <c r="ES989" i="66"/>
  <c r="ET989" i="66"/>
  <c r="Q990" i="66"/>
  <c r="S990" i="66"/>
  <c r="AQ990" i="66"/>
  <c r="AX990" i="66"/>
  <c r="AZ990" i="66"/>
  <c r="BP990" i="66" s="1"/>
  <c r="BX990" i="66"/>
  <c r="CU990" i="66" s="1"/>
  <c r="BZ990" i="66"/>
  <c r="CV990" i="66" s="1"/>
  <c r="CF990" i="66"/>
  <c r="CG990" i="66"/>
  <c r="CI990" i="66"/>
  <c r="CR990" i="66"/>
  <c r="CS990" i="66"/>
  <c r="CY990" i="66"/>
  <c r="DE990" i="66"/>
  <c r="DU990" i="66"/>
  <c r="DX990" i="66"/>
  <c r="ES990" i="66"/>
  <c r="ET990" i="66"/>
  <c r="Q991" i="66"/>
  <c r="S991" i="66"/>
  <c r="AQ991" i="66"/>
  <c r="AX991" i="66"/>
  <c r="AZ991" i="66" s="1"/>
  <c r="BW991" i="66" s="1"/>
  <c r="BX991" i="66"/>
  <c r="CU991" i="66" s="1"/>
  <c r="BZ991" i="66"/>
  <c r="CV991" i="66" s="1"/>
  <c r="CF991" i="66"/>
  <c r="CG991" i="66"/>
  <c r="CI991" i="66"/>
  <c r="CR991" i="66"/>
  <c r="CS991" i="66"/>
  <c r="CY991" i="66"/>
  <c r="DE991" i="66"/>
  <c r="DU991" i="66"/>
  <c r="DV991" i="66"/>
  <c r="DX991" i="66"/>
  <c r="ES991" i="66"/>
  <c r="ET991" i="66"/>
  <c r="Q992" i="66"/>
  <c r="R992" i="66" s="1"/>
  <c r="S992" i="66"/>
  <c r="AQ992" i="66"/>
  <c r="AX992" i="66"/>
  <c r="AZ992" i="66"/>
  <c r="BQ992" i="66" s="1"/>
  <c r="BX992" i="66"/>
  <c r="CU992" i="66" s="1"/>
  <c r="BZ992" i="66"/>
  <c r="CV992" i="66" s="1"/>
  <c r="CF992" i="66"/>
  <c r="CG992" i="66"/>
  <c r="CI992" i="66"/>
  <c r="CR992" i="66"/>
  <c r="CS992" i="66"/>
  <c r="CY992" i="66"/>
  <c r="DE992" i="66"/>
  <c r="DU992" i="66"/>
  <c r="DX992" i="66"/>
  <c r="EO992" i="66" s="1"/>
  <c r="ES992" i="66"/>
  <c r="ET992" i="66"/>
  <c r="Q993" i="66"/>
  <c r="S993" i="66"/>
  <c r="AQ993" i="66"/>
  <c r="AX993" i="66"/>
  <c r="AZ993" i="66" s="1"/>
  <c r="AT993" i="66" s="1"/>
  <c r="BX993" i="66"/>
  <c r="CU993" i="66" s="1"/>
  <c r="BZ993" i="66"/>
  <c r="CV993" i="66" s="1"/>
  <c r="CF993" i="66"/>
  <c r="CG993" i="66"/>
  <c r="CI993" i="66"/>
  <c r="CR993" i="66"/>
  <c r="CS993" i="66"/>
  <c r="CY993" i="66"/>
  <c r="DE993" i="66"/>
  <c r="DU993" i="66"/>
  <c r="DX993" i="66"/>
  <c r="ES993" i="66"/>
  <c r="ET993" i="66"/>
  <c r="Q994" i="66"/>
  <c r="S994" i="66"/>
  <c r="AQ994" i="66"/>
  <c r="AX994" i="66"/>
  <c r="AZ994" i="66"/>
  <c r="BX994" i="66"/>
  <c r="CU994" i="66" s="1"/>
  <c r="BZ994" i="66"/>
  <c r="CV994" i="66" s="1"/>
  <c r="CF994" i="66"/>
  <c r="CG994" i="66"/>
  <c r="CI994" i="66"/>
  <c r="CR994" i="66"/>
  <c r="CS994" i="66"/>
  <c r="CY994" i="66"/>
  <c r="DE994" i="66"/>
  <c r="DU994" i="66"/>
  <c r="DX994" i="66"/>
  <c r="ES994" i="66"/>
  <c r="ET994" i="66"/>
  <c r="Q995" i="66"/>
  <c r="S995" i="66"/>
  <c r="AQ995" i="66"/>
  <c r="AX995" i="66"/>
  <c r="BX995" i="66"/>
  <c r="CU995" i="66" s="1"/>
  <c r="BZ995" i="66"/>
  <c r="CF995" i="66"/>
  <c r="CG995" i="66"/>
  <c r="CI995" i="66"/>
  <c r="CR995" i="66"/>
  <c r="CS995" i="66"/>
  <c r="CV995" i="66"/>
  <c r="CY995" i="66"/>
  <c r="DE995" i="66"/>
  <c r="DU995" i="66"/>
  <c r="DV995" i="66"/>
  <c r="DX995" i="66"/>
  <c r="EO995" i="66" s="1"/>
  <c r="ES995" i="66"/>
  <c r="ET995" i="66"/>
  <c r="Q996" i="66"/>
  <c r="R996" i="66" s="1"/>
  <c r="S996" i="66"/>
  <c r="AQ996" i="66"/>
  <c r="AX996" i="66"/>
  <c r="AZ996" i="66"/>
  <c r="BX996" i="66"/>
  <c r="CU996" i="66" s="1"/>
  <c r="BZ996" i="66"/>
  <c r="CV996" i="66" s="1"/>
  <c r="CF996" i="66"/>
  <c r="CG996" i="66"/>
  <c r="CI996" i="66"/>
  <c r="CR996" i="66"/>
  <c r="CS996" i="66"/>
  <c r="CY996" i="66"/>
  <c r="DE996" i="66"/>
  <c r="DU996" i="66"/>
  <c r="DX996" i="66"/>
  <c r="ES996" i="66"/>
  <c r="ET996" i="66"/>
  <c r="Q997" i="66"/>
  <c r="R997" i="66" s="1"/>
  <c r="S997" i="66"/>
  <c r="AQ997" i="66"/>
  <c r="AX997" i="66"/>
  <c r="BX997" i="66"/>
  <c r="CU997" i="66" s="1"/>
  <c r="BZ997" i="66"/>
  <c r="CF997" i="66"/>
  <c r="CG997" i="66"/>
  <c r="CI997" i="66"/>
  <c r="CR997" i="66"/>
  <c r="CS997" i="66"/>
  <c r="CV997" i="66"/>
  <c r="CY997" i="66"/>
  <c r="DE997" i="66"/>
  <c r="DU997" i="66"/>
  <c r="DV997" i="66"/>
  <c r="DX997" i="66"/>
  <c r="EO997" i="66" s="1"/>
  <c r="ES997" i="66"/>
  <c r="ET997" i="66"/>
  <c r="Q998" i="66"/>
  <c r="R998" i="66" s="1"/>
  <c r="S998" i="66"/>
  <c r="AQ998" i="66"/>
  <c r="AX998" i="66"/>
  <c r="AZ998" i="66"/>
  <c r="BX998" i="66"/>
  <c r="CU998" i="66" s="1"/>
  <c r="BZ998" i="66"/>
  <c r="CV998" i="66" s="1"/>
  <c r="CF998" i="66"/>
  <c r="CG998" i="66"/>
  <c r="CI998" i="66"/>
  <c r="CR998" i="66"/>
  <c r="CS998" i="66"/>
  <c r="CY998" i="66"/>
  <c r="DE998" i="66"/>
  <c r="DU998" i="66"/>
  <c r="DX998" i="66"/>
  <c r="ES998" i="66"/>
  <c r="ET998" i="66"/>
  <c r="Q999" i="66"/>
  <c r="S999" i="66"/>
  <c r="AQ999" i="66"/>
  <c r="AX999" i="66"/>
  <c r="AZ999" i="66" s="1"/>
  <c r="BW999" i="66" s="1"/>
  <c r="BX999" i="66"/>
  <c r="CU999" i="66" s="1"/>
  <c r="BZ999" i="66"/>
  <c r="CV999" i="66" s="1"/>
  <c r="CF999" i="66"/>
  <c r="CG999" i="66"/>
  <c r="CI999" i="66"/>
  <c r="CR999" i="66"/>
  <c r="CS999" i="66"/>
  <c r="CY999" i="66"/>
  <c r="DE999" i="66"/>
  <c r="DU999" i="66"/>
  <c r="DV999" i="66"/>
  <c r="DX999" i="66"/>
  <c r="ES999" i="66"/>
  <c r="ET999" i="66"/>
  <c r="Q1000" i="66"/>
  <c r="S1000" i="66"/>
  <c r="AQ1000" i="66"/>
  <c r="AX1000" i="66"/>
  <c r="AZ1000" i="66"/>
  <c r="BP1000" i="66" s="1"/>
  <c r="BX1000" i="66"/>
  <c r="CU1000" i="66" s="1"/>
  <c r="BZ1000" i="66"/>
  <c r="CV1000" i="66" s="1"/>
  <c r="CF1000" i="66"/>
  <c r="CG1000" i="66"/>
  <c r="CI1000" i="66"/>
  <c r="CR1000" i="66"/>
  <c r="CS1000" i="66"/>
  <c r="CY1000" i="66"/>
  <c r="DE1000" i="66"/>
  <c r="DU1000" i="66"/>
  <c r="DX1000" i="66"/>
  <c r="EO1000" i="66" s="1"/>
  <c r="ES1000" i="66"/>
  <c r="ET1000" i="66"/>
  <c r="Q1001" i="66"/>
  <c r="R1001" i="66" s="1"/>
  <c r="S1001" i="66"/>
  <c r="AQ1001" i="66"/>
  <c r="AX1001" i="66"/>
  <c r="AZ1001" i="66" s="1"/>
  <c r="AT1001" i="66" s="1"/>
  <c r="BX1001" i="66"/>
  <c r="CU1001" i="66" s="1"/>
  <c r="BZ1001" i="66"/>
  <c r="CV1001" i="66" s="1"/>
  <c r="CF1001" i="66"/>
  <c r="CG1001" i="66"/>
  <c r="CI1001" i="66"/>
  <c r="CR1001" i="66"/>
  <c r="CS1001" i="66"/>
  <c r="CY1001" i="66"/>
  <c r="DE1001" i="66"/>
  <c r="DU1001" i="66"/>
  <c r="DX1001" i="66"/>
  <c r="ES1001" i="66"/>
  <c r="ET1001" i="66"/>
  <c r="Q1002" i="66"/>
  <c r="R1002" i="66" s="1"/>
  <c r="S1002" i="66"/>
  <c r="AQ1002" i="66"/>
  <c r="AX1002" i="66"/>
  <c r="AZ1002" i="66"/>
  <c r="BW1002" i="66" s="1"/>
  <c r="BX1002" i="66"/>
  <c r="CU1002" i="66" s="1"/>
  <c r="BZ1002" i="66"/>
  <c r="CV1002" i="66" s="1"/>
  <c r="CF1002" i="66"/>
  <c r="CG1002" i="66"/>
  <c r="CI1002" i="66"/>
  <c r="CR1002" i="66"/>
  <c r="CS1002" i="66"/>
  <c r="CY1002" i="66"/>
  <c r="DE1002" i="66"/>
  <c r="DU1002" i="66"/>
  <c r="DX1002" i="66"/>
  <c r="ES1002" i="66"/>
  <c r="ET1002" i="66"/>
  <c r="Q1003" i="66"/>
  <c r="R1003" i="66" s="1"/>
  <c r="S1003" i="66"/>
  <c r="AQ1003" i="66"/>
  <c r="AX1003" i="66"/>
  <c r="AZ1003" i="66"/>
  <c r="AT1003" i="66" s="1"/>
  <c r="BX1003" i="66"/>
  <c r="CU1003" i="66" s="1"/>
  <c r="BZ1003" i="66"/>
  <c r="CF1003" i="66"/>
  <c r="CG1003" i="66"/>
  <c r="CI1003" i="66"/>
  <c r="CR1003" i="66"/>
  <c r="CS1003" i="66"/>
  <c r="CV1003" i="66"/>
  <c r="CY1003" i="66"/>
  <c r="DE1003" i="66"/>
  <c r="DU1003" i="66"/>
  <c r="DV1003" i="66"/>
  <c r="DX1003" i="66"/>
  <c r="EO1003" i="66" s="1"/>
  <c r="ES1003" i="66"/>
  <c r="ET1003" i="66"/>
  <c r="Q1004" i="66"/>
  <c r="R1004" i="66" s="1"/>
  <c r="S1004" i="66"/>
  <c r="AQ1004" i="66"/>
  <c r="AX1004" i="66"/>
  <c r="AZ1004" i="66"/>
  <c r="BX1004" i="66"/>
  <c r="CU1004" i="66" s="1"/>
  <c r="BZ1004" i="66"/>
  <c r="CV1004" i="66" s="1"/>
  <c r="CF1004" i="66"/>
  <c r="CG1004" i="66"/>
  <c r="CI1004" i="66"/>
  <c r="CR1004" i="66"/>
  <c r="CS1004" i="66"/>
  <c r="CY1004" i="66"/>
  <c r="DE1004" i="66"/>
  <c r="DU1004" i="66"/>
  <c r="DX1004" i="66"/>
  <c r="ES1004" i="66"/>
  <c r="ET1004" i="66"/>
  <c r="F4" i="69"/>
  <c r="G4" i="69"/>
  <c r="H4" i="69"/>
  <c r="I4" i="69"/>
  <c r="J4" i="69"/>
  <c r="K4" i="69"/>
  <c r="L4" i="69"/>
  <c r="M4" i="69"/>
  <c r="N4" i="69"/>
  <c r="O4" i="69"/>
  <c r="P4" i="69"/>
  <c r="Q4" i="69"/>
  <c r="R4" i="69"/>
  <c r="S4" i="69"/>
  <c r="T4" i="69"/>
  <c r="U4" i="69"/>
  <c r="V4" i="69"/>
  <c r="W4" i="69"/>
  <c r="X4" i="69"/>
  <c r="E4" i="69"/>
  <c r="AY1" i="66"/>
  <c r="Q18" i="72"/>
  <c r="O18" i="72"/>
  <c r="P18" i="72"/>
  <c r="N18" i="72"/>
  <c r="L18" i="72"/>
  <c r="EA1" i="66"/>
  <c r="EN1" i="66"/>
  <c r="DE4" i="66"/>
  <c r="DE5" i="66"/>
  <c r="DE6" i="66"/>
  <c r="DE7" i="66"/>
  <c r="DE8" i="66"/>
  <c r="DE9" i="66"/>
  <c r="DE10" i="66"/>
  <c r="DE3" i="66"/>
  <c r="G9" i="71"/>
  <c r="H9" i="71"/>
  <c r="G8" i="71"/>
  <c r="F4" i="71"/>
  <c r="H4" i="71" s="1"/>
  <c r="F3" i="71"/>
  <c r="E3" i="71" s="1"/>
  <c r="EC2" i="66"/>
  <c r="ED2" i="66"/>
  <c r="EE2" i="66"/>
  <c r="EF2" i="66"/>
  <c r="EB2" i="66"/>
  <c r="Q4" i="66"/>
  <c r="R4" i="66" s="1"/>
  <c r="Q5" i="66"/>
  <c r="R5" i="66" s="1"/>
  <c r="Q6" i="66"/>
  <c r="R6" i="66" s="1"/>
  <c r="Q7" i="66"/>
  <c r="R7" i="66" s="1"/>
  <c r="Q8" i="66"/>
  <c r="R8" i="66" s="1"/>
  <c r="Q9" i="66"/>
  <c r="R9" i="66" s="1"/>
  <c r="Q10" i="66"/>
  <c r="R10" i="66" s="1"/>
  <c r="ET3" i="66"/>
  <c r="ET4" i="66"/>
  <c r="ET5" i="66"/>
  <c r="ET6" i="66"/>
  <c r="ET7" i="66"/>
  <c r="ET8" i="66"/>
  <c r="ET9" i="66"/>
  <c r="ET10" i="66"/>
  <c r="ET2" i="66"/>
  <c r="S4" i="66"/>
  <c r="S5" i="66"/>
  <c r="S6" i="66"/>
  <c r="S7" i="66"/>
  <c r="S8" i="66"/>
  <c r="S9" i="66"/>
  <c r="S10" i="66"/>
  <c r="S3" i="66"/>
  <c r="Q3" i="66"/>
  <c r="R3" i="66" s="1"/>
  <c r="ET1" i="66"/>
  <c r="EV1" i="66"/>
  <c r="AR705" i="66" l="1"/>
  <c r="BW861" i="66"/>
  <c r="AR353" i="66"/>
  <c r="AR603" i="66"/>
  <c r="BG593" i="66"/>
  <c r="BC593" i="66" s="1"/>
  <c r="BB593" i="66" s="1"/>
  <c r="AR593" i="66" s="1"/>
  <c r="BQ296" i="66"/>
  <c r="AR93" i="66"/>
  <c r="AR671" i="66"/>
  <c r="BG776" i="66"/>
  <c r="BC776" i="66" s="1"/>
  <c r="BB776" i="66" s="1"/>
  <c r="T820" i="66"/>
  <c r="EO13" i="66"/>
  <c r="R989" i="66"/>
  <c r="BY989" i="66" s="1"/>
  <c r="BY738" i="66"/>
  <c r="BY331" i="66"/>
  <c r="R331" i="66"/>
  <c r="BY810" i="66"/>
  <c r="R905" i="66"/>
  <c r="BY905" i="66" s="1"/>
  <c r="R678" i="66"/>
  <c r="BY678" i="66" s="1"/>
  <c r="BY16" i="66"/>
  <c r="BY953" i="66"/>
  <c r="BY929" i="66"/>
  <c r="BY702" i="66"/>
  <c r="BY629" i="66"/>
  <c r="ER684" i="66"/>
  <c r="T856" i="66"/>
  <c r="R534" i="66"/>
  <c r="BY534" i="66" s="1"/>
  <c r="AR407" i="66"/>
  <c r="AR161" i="66"/>
  <c r="BW782" i="66"/>
  <c r="AR775" i="66"/>
  <c r="AR149" i="66"/>
  <c r="BW972" i="66"/>
  <c r="AR772" i="66"/>
  <c r="E4" i="71"/>
  <c r="G4" i="71" s="1"/>
  <c r="I4" i="71" s="1"/>
  <c r="BQ706" i="66"/>
  <c r="BG106" i="66"/>
  <c r="BC106" i="66" s="1"/>
  <c r="BB106" i="66" s="1"/>
  <c r="AR106" i="66" s="1"/>
  <c r="BQ14" i="66"/>
  <c r="BG14" i="66"/>
  <c r="BC14" i="66" s="1"/>
  <c r="BB14" i="66" s="1"/>
  <c r="AR14" i="66" s="1"/>
  <c r="R12" i="66"/>
  <c r="CU12" i="66" s="1"/>
  <c r="DG35" i="66"/>
  <c r="DI35" i="66" s="1"/>
  <c r="T35" i="66"/>
  <c r="BP829" i="66"/>
  <c r="BG827" i="66"/>
  <c r="BC827" i="66" s="1"/>
  <c r="BB827" i="66" s="1"/>
  <c r="AR827" i="66" s="1"/>
  <c r="BG282" i="66"/>
  <c r="BC282" i="66" s="1"/>
  <c r="BB282" i="66" s="1"/>
  <c r="AR282" i="66" s="1"/>
  <c r="BP546" i="66"/>
  <c r="BP263" i="66"/>
  <c r="ER156" i="66"/>
  <c r="ER997" i="66"/>
  <c r="BW824" i="66"/>
  <c r="BP593" i="66"/>
  <c r="BG585" i="66"/>
  <c r="BC585" i="66" s="1"/>
  <c r="BB585" i="66" s="1"/>
  <c r="AR585" i="66" s="1"/>
  <c r="ER909" i="66"/>
  <c r="ER174" i="66"/>
  <c r="BY393" i="66"/>
  <c r="BY285" i="66"/>
  <c r="BY86" i="66"/>
  <c r="BY455" i="66"/>
  <c r="BY315" i="66"/>
  <c r="BY553" i="66"/>
  <c r="BY755" i="66"/>
  <c r="BY943" i="66"/>
  <c r="BY864" i="66"/>
  <c r="BY732" i="66"/>
  <c r="BG854" i="66"/>
  <c r="BC854" i="66" s="1"/>
  <c r="BB854" i="66" s="1"/>
  <c r="AR854" i="66" s="1"/>
  <c r="BG544" i="66"/>
  <c r="BC544" i="66" s="1"/>
  <c r="BB544" i="66" s="1"/>
  <c r="AR544" i="66" s="1"/>
  <c r="BG151" i="66"/>
  <c r="BC151" i="66" s="1"/>
  <c r="BB151" i="66" s="1"/>
  <c r="AR151" i="66" s="1"/>
  <c r="BP143" i="66"/>
  <c r="BP741" i="66"/>
  <c r="BW266" i="66"/>
  <c r="BP530" i="66"/>
  <c r="BY941" i="66"/>
  <c r="BY535" i="66"/>
  <c r="BY581" i="66"/>
  <c r="BY571" i="66"/>
  <c r="BY352" i="66"/>
  <c r="BY502" i="66"/>
  <c r="BY317" i="66"/>
  <c r="BY680" i="66"/>
  <c r="BY664" i="66"/>
  <c r="BY690" i="66"/>
  <c r="BY442" i="66"/>
  <c r="BY510" i="66"/>
  <c r="BY440" i="66"/>
  <c r="BY66" i="66"/>
  <c r="BY740" i="66"/>
  <c r="BY448" i="66"/>
  <c r="BY665" i="66"/>
  <c r="BY925" i="66"/>
  <c r="BY923" i="66"/>
  <c r="BY728" i="66"/>
  <c r="BY713" i="66"/>
  <c r="BY1001" i="66"/>
  <c r="BY999" i="66"/>
  <c r="BY726" i="66"/>
  <c r="BY991" i="66"/>
  <c r="BY736" i="66"/>
  <c r="BX5" i="66"/>
  <c r="CU5" i="66" s="1"/>
  <c r="BY532" i="66"/>
  <c r="BY881" i="66"/>
  <c r="BY854" i="66"/>
  <c r="BY703" i="66"/>
  <c r="BY545" i="66"/>
  <c r="BY504" i="66"/>
  <c r="BY318" i="66"/>
  <c r="BX7" i="66"/>
  <c r="CU7" i="66" s="1"/>
  <c r="BY1002" i="66"/>
  <c r="BY992" i="66"/>
  <c r="BY280" i="66"/>
  <c r="BY356" i="66"/>
  <c r="BY28" i="66"/>
  <c r="BY714" i="66"/>
  <c r="BY529" i="66"/>
  <c r="BY222" i="66"/>
  <c r="BY511" i="66"/>
  <c r="BY872" i="66"/>
  <c r="BY852" i="66"/>
  <c r="BY774" i="66"/>
  <c r="BY756" i="66"/>
  <c r="BY556" i="66"/>
  <c r="BY259" i="66"/>
  <c r="BY848" i="66"/>
  <c r="BY833" i="66"/>
  <c r="BY704" i="66"/>
  <c r="BY546" i="66"/>
  <c r="BY632" i="66"/>
  <c r="BY162" i="66"/>
  <c r="BY1000" i="66"/>
  <c r="BY688" i="66"/>
  <c r="BY536" i="66"/>
  <c r="BY188" i="66"/>
  <c r="BY89" i="66"/>
  <c r="BY295" i="66"/>
  <c r="BY836" i="66"/>
  <c r="BY739" i="66"/>
  <c r="BY679" i="66"/>
  <c r="BX4" i="66"/>
  <c r="CU4" i="66" s="1"/>
  <c r="BY856" i="66"/>
  <c r="BY834" i="66"/>
  <c r="BY832" i="66"/>
  <c r="BY724" i="66"/>
  <c r="BY689" i="66"/>
  <c r="BY521" i="66"/>
  <c r="BY691" i="66"/>
  <c r="BY863" i="66"/>
  <c r="BY514" i="66"/>
  <c r="BY454" i="66"/>
  <c r="BY935" i="66"/>
  <c r="BY130" i="66"/>
  <c r="BY946" i="66"/>
  <c r="BY34" i="66"/>
  <c r="BY190" i="66"/>
  <c r="BY922" i="66"/>
  <c r="BY598" i="66"/>
  <c r="BY550" i="66"/>
  <c r="BY433" i="66"/>
  <c r="BY133" i="66"/>
  <c r="BY131" i="66"/>
  <c r="BY767" i="66"/>
  <c r="BY729" i="66"/>
  <c r="BY711" i="66"/>
  <c r="BY879" i="66"/>
  <c r="BY578" i="66"/>
  <c r="BY169" i="66"/>
  <c r="BY828" i="66"/>
  <c r="BY615" i="66"/>
  <c r="BY321" i="66"/>
  <c r="BY159" i="66"/>
  <c r="BY866" i="66"/>
  <c r="BY698" i="66"/>
  <c r="BY657" i="66"/>
  <c r="BY627" i="66"/>
  <c r="BY525" i="66"/>
  <c r="BY429" i="66"/>
  <c r="BY387" i="66"/>
  <c r="BY33" i="66"/>
  <c r="BY15" i="66"/>
  <c r="BY13" i="66"/>
  <c r="BY432" i="66"/>
  <c r="BY230" i="66"/>
  <c r="BY927" i="66"/>
  <c r="BY603" i="66"/>
  <c r="BY291" i="66"/>
  <c r="BY421" i="66"/>
  <c r="BY723" i="66"/>
  <c r="BY312" i="66"/>
  <c r="BY911" i="66"/>
  <c r="BY973" i="66"/>
  <c r="BY849" i="66"/>
  <c r="BY609" i="66"/>
  <c r="BY552" i="66"/>
  <c r="BY408" i="66"/>
  <c r="BY264" i="66"/>
  <c r="BY156" i="66"/>
  <c r="BY447" i="66"/>
  <c r="BY915" i="66"/>
  <c r="BY842" i="66"/>
  <c r="BY840" i="66"/>
  <c r="BY741" i="66"/>
  <c r="BY708" i="66"/>
  <c r="BY565" i="66"/>
  <c r="BY491" i="66"/>
  <c r="BY219" i="66"/>
  <c r="BY158" i="66"/>
  <c r="BY14" i="66"/>
  <c r="BY339" i="66"/>
  <c r="BY746" i="66"/>
  <c r="BY731" i="66"/>
  <c r="BY513" i="66"/>
  <c r="BY240" i="66"/>
  <c r="BY217" i="66"/>
  <c r="BY105" i="66"/>
  <c r="BY59" i="66"/>
  <c r="BY722" i="66"/>
  <c r="BY566" i="66"/>
  <c r="BY589" i="66"/>
  <c r="BY567" i="66"/>
  <c r="BY744" i="66"/>
  <c r="BY719" i="66"/>
  <c r="BY453" i="66"/>
  <c r="BY374" i="66"/>
  <c r="ER986" i="66"/>
  <c r="ER298" i="66"/>
  <c r="ER416" i="66"/>
  <c r="ER766" i="66"/>
  <c r="ER421" i="66"/>
  <c r="ER993" i="66"/>
  <c r="ER832" i="66"/>
  <c r="ER318" i="66"/>
  <c r="ER208" i="66"/>
  <c r="ER996" i="66"/>
  <c r="ER35" i="66"/>
  <c r="ER14" i="66"/>
  <c r="ER822" i="66"/>
  <c r="ER994" i="66"/>
  <c r="ER944" i="66"/>
  <c r="ER255" i="66"/>
  <c r="ER975" i="66"/>
  <c r="ER100" i="66"/>
  <c r="ER980" i="66"/>
  <c r="ER978" i="66"/>
  <c r="ER313" i="66"/>
  <c r="BQ662" i="66"/>
  <c r="BQ24" i="66"/>
  <c r="BP116" i="66"/>
  <c r="BG837" i="66"/>
  <c r="BC837" i="66" s="1"/>
  <c r="BB837" i="66" s="1"/>
  <c r="AR837" i="66" s="1"/>
  <c r="BG280" i="66"/>
  <c r="BC280" i="66" s="1"/>
  <c r="BB280" i="66" s="1"/>
  <c r="AR280" i="66" s="1"/>
  <c r="BG247" i="66"/>
  <c r="BC247" i="66" s="1"/>
  <c r="BB247" i="66" s="1"/>
  <c r="AR247" i="66" s="1"/>
  <c r="BG186" i="66"/>
  <c r="BC186" i="66" s="1"/>
  <c r="BB186" i="66" s="1"/>
  <c r="AR186" i="66" s="1"/>
  <c r="BG116" i="66"/>
  <c r="BC116" i="66" s="1"/>
  <c r="BB116" i="66" s="1"/>
  <c r="AR116" i="66" s="1"/>
  <c r="BP35" i="66"/>
  <c r="BQ661" i="66"/>
  <c r="BG201" i="66"/>
  <c r="BC201" i="66" s="1"/>
  <c r="BB201" i="66" s="1"/>
  <c r="AR201" i="66" s="1"/>
  <c r="BW146" i="66"/>
  <c r="BP711" i="66"/>
  <c r="BQ453" i="66"/>
  <c r="BP33" i="66"/>
  <c r="BQ788" i="66"/>
  <c r="BW659" i="66"/>
  <c r="BW331" i="66"/>
  <c r="BW820" i="66"/>
  <c r="BG271" i="66"/>
  <c r="BC271" i="66" s="1"/>
  <c r="BB271" i="66" s="1"/>
  <c r="AR271" i="66" s="1"/>
  <c r="BP986" i="66"/>
  <c r="BQ982" i="66"/>
  <c r="BQ864" i="66"/>
  <c r="BP691" i="66"/>
  <c r="BP611" i="66"/>
  <c r="BG515" i="66"/>
  <c r="BC515" i="66" s="1"/>
  <c r="BB515" i="66" s="1"/>
  <c r="AR515" i="66" s="1"/>
  <c r="BG329" i="66"/>
  <c r="BC329" i="66" s="1"/>
  <c r="BB329" i="66" s="1"/>
  <c r="AR329" i="66" s="1"/>
  <c r="BW155" i="66"/>
  <c r="BQ133" i="66"/>
  <c r="BY988" i="66"/>
  <c r="BY964" i="66"/>
  <c r="BY928" i="66"/>
  <c r="BY917" i="66"/>
  <c r="BY858" i="66"/>
  <c r="BY818" i="66"/>
  <c r="BY768" i="66"/>
  <c r="BY593" i="66"/>
  <c r="BY580" i="66"/>
  <c r="BY401" i="66"/>
  <c r="BY323" i="66"/>
  <c r="BY284" i="66"/>
  <c r="BY225" i="66"/>
  <c r="BY204" i="66"/>
  <c r="BY53" i="66"/>
  <c r="BY977" i="66"/>
  <c r="BY944" i="66"/>
  <c r="BY906" i="66"/>
  <c r="BY886" i="66"/>
  <c r="BY826" i="66"/>
  <c r="BY730" i="66"/>
  <c r="BY666" i="66"/>
  <c r="BY620" i="66"/>
  <c r="BY596" i="66"/>
  <c r="BY583" i="66"/>
  <c r="BY449" i="66"/>
  <c r="BY441" i="66"/>
  <c r="BY438" i="66"/>
  <c r="BY420" i="66"/>
  <c r="BY404" i="66"/>
  <c r="BY392" i="66"/>
  <c r="BY371" i="66"/>
  <c r="BY355" i="66"/>
  <c r="BY311" i="66"/>
  <c r="BY246" i="66"/>
  <c r="BY102" i="66"/>
  <c r="BY790" i="66"/>
  <c r="BY993" i="66"/>
  <c r="BY971" i="66"/>
  <c r="BY942" i="66"/>
  <c r="BY924" i="66"/>
  <c r="BY870" i="66"/>
  <c r="BY725" i="66"/>
  <c r="BY669" i="66"/>
  <c r="BY655" i="66"/>
  <c r="BY606" i="66"/>
  <c r="BY588" i="66"/>
  <c r="BY486" i="66"/>
  <c r="BY717" i="66"/>
  <c r="BY608" i="66"/>
  <c r="BY563" i="66"/>
  <c r="BY76" i="66"/>
  <c r="BY55" i="66"/>
  <c r="BY20" i="66"/>
  <c r="BY575" i="66"/>
  <c r="BY979" i="66"/>
  <c r="BY425" i="66"/>
  <c r="BY309" i="66"/>
  <c r="BY293" i="66"/>
  <c r="BY137" i="66"/>
  <c r="BY908" i="66"/>
  <c r="BY816" i="66"/>
  <c r="BY601" i="66"/>
  <c r="BY573" i="66"/>
  <c r="BX9" i="66"/>
  <c r="CU9" i="66" s="1"/>
  <c r="BY1004" i="66"/>
  <c r="BY995" i="66"/>
  <c r="BY960" i="66"/>
  <c r="BY958" i="66"/>
  <c r="BY904" i="66"/>
  <c r="BY893" i="66"/>
  <c r="BY884" i="66"/>
  <c r="BY868" i="66"/>
  <c r="BY766" i="66"/>
  <c r="BY751" i="66"/>
  <c r="BY720" i="66"/>
  <c r="BY484" i="66"/>
  <c r="BY436" i="66"/>
  <c r="BY428" i="66"/>
  <c r="BY383" i="66"/>
  <c r="BY336" i="66"/>
  <c r="BY328" i="66"/>
  <c r="BY307" i="66"/>
  <c r="BY282" i="66"/>
  <c r="BX8" i="66"/>
  <c r="BY947" i="66"/>
  <c r="BY940" i="66"/>
  <c r="BY882" i="66"/>
  <c r="BY873" i="66"/>
  <c r="BY824" i="66"/>
  <c r="BY786" i="66"/>
  <c r="BY761" i="66"/>
  <c r="BY749" i="66"/>
  <c r="BY561" i="66"/>
  <c r="BY508" i="66"/>
  <c r="BY478" i="66"/>
  <c r="BY452" i="66"/>
  <c r="BY402" i="66"/>
  <c r="BY56" i="66"/>
  <c r="BY45" i="66"/>
  <c r="BY43" i="66"/>
  <c r="BY36" i="66"/>
  <c r="BY300" i="66"/>
  <c r="BY980" i="66"/>
  <c r="BY956" i="66"/>
  <c r="BY954" i="66"/>
  <c r="BY936" i="66"/>
  <c r="BY859" i="66"/>
  <c r="BY796" i="66"/>
  <c r="BY784" i="66"/>
  <c r="BY772" i="66"/>
  <c r="BY742" i="66"/>
  <c r="BY616" i="66"/>
  <c r="BY611" i="66"/>
  <c r="BY503" i="66"/>
  <c r="BY476" i="66"/>
  <c r="BY474" i="66"/>
  <c r="BY472" i="66"/>
  <c r="BY450" i="66"/>
  <c r="BY367" i="66"/>
  <c r="BY360" i="66"/>
  <c r="BY91" i="66"/>
  <c r="BY84" i="66"/>
  <c r="BY77" i="66"/>
  <c r="BY41" i="66"/>
  <c r="BY23" i="66"/>
  <c r="BY21" i="66"/>
  <c r="BY967" i="66"/>
  <c r="BY900" i="66"/>
  <c r="BY776" i="66"/>
  <c r="BX6" i="66"/>
  <c r="CU6" i="66" s="1"/>
  <c r="BY978" i="66"/>
  <c r="BY965" i="66"/>
  <c r="BY754" i="66"/>
  <c r="BY527" i="66"/>
  <c r="BY460" i="66"/>
  <c r="BY233" i="66"/>
  <c r="BY143" i="66"/>
  <c r="BY120" i="66"/>
  <c r="BY108" i="66"/>
  <c r="BY103" i="66"/>
  <c r="BY96" i="66"/>
  <c r="BY54" i="66"/>
  <c r="BY623" i="66"/>
  <c r="BY381" i="66"/>
  <c r="BY269" i="66"/>
  <c r="BY970" i="66"/>
  <c r="BY811" i="66"/>
  <c r="BY804" i="66"/>
  <c r="BY799" i="66"/>
  <c r="BY668" i="66"/>
  <c r="BY641" i="66"/>
  <c r="BY600" i="66"/>
  <c r="BY572" i="66"/>
  <c r="BY547" i="66"/>
  <c r="BY533" i="66"/>
  <c r="BY160" i="66"/>
  <c r="BY138" i="66"/>
  <c r="BY118" i="66"/>
  <c r="BY984" i="66"/>
  <c r="BY489" i="66"/>
  <c r="BX3" i="66"/>
  <c r="BY934" i="66"/>
  <c r="BY871" i="66"/>
  <c r="BY846" i="66"/>
  <c r="BY815" i="66"/>
  <c r="BY549" i="66"/>
  <c r="BY496" i="66"/>
  <c r="BY270" i="66"/>
  <c r="BY622" i="66"/>
  <c r="BY406" i="66"/>
  <c r="BY822" i="66"/>
  <c r="BY443" i="66"/>
  <c r="BY365" i="66"/>
  <c r="BY172" i="66"/>
  <c r="BY101" i="66"/>
  <c r="BY800" i="66"/>
  <c r="BY994" i="66"/>
  <c r="BY959" i="66"/>
  <c r="BY860" i="66"/>
  <c r="BY797" i="66"/>
  <c r="BY778" i="66"/>
  <c r="BY748" i="66"/>
  <c r="BY743" i="66"/>
  <c r="BY701" i="66"/>
  <c r="BY617" i="66"/>
  <c r="BY520" i="66"/>
  <c r="BY888" i="66"/>
  <c r="BY645" i="66"/>
  <c r="BY752" i="66"/>
  <c r="BY745" i="66"/>
  <c r="BY716" i="66"/>
  <c r="BY707" i="66"/>
  <c r="BY501" i="66"/>
  <c r="BY186" i="66"/>
  <c r="BY168" i="66"/>
  <c r="BY115" i="66"/>
  <c r="BY82" i="66"/>
  <c r="BY466" i="66"/>
  <c r="BY983" i="66"/>
  <c r="BY972" i="66"/>
  <c r="BY896" i="66"/>
  <c r="BY844" i="66"/>
  <c r="BY839" i="66"/>
  <c r="BY775" i="66"/>
  <c r="BY437" i="66"/>
  <c r="BY414" i="66"/>
  <c r="BY184" i="66"/>
  <c r="BY890" i="66"/>
  <c r="BY129" i="66"/>
  <c r="BY990" i="66"/>
  <c r="BY910" i="66"/>
  <c r="BY765" i="66"/>
  <c r="BY760" i="66"/>
  <c r="BY684" i="66"/>
  <c r="BY676" i="66"/>
  <c r="BY634" i="66"/>
  <c r="BY624" i="66"/>
  <c r="BY610" i="66"/>
  <c r="BY585" i="66"/>
  <c r="BY560" i="66"/>
  <c r="BY340" i="66"/>
  <c r="BY333" i="66"/>
  <c r="BY288" i="66"/>
  <c r="BY271" i="66"/>
  <c r="BY257" i="66"/>
  <c r="BY234" i="66"/>
  <c r="BY213" i="66"/>
  <c r="BY982" i="66"/>
  <c r="BY643" i="66"/>
  <c r="BY612" i="66"/>
  <c r="BY576" i="66"/>
  <c r="BY737" i="66"/>
  <c r="BY712" i="66"/>
  <c r="BY692" i="66"/>
  <c r="BY677" i="66"/>
  <c r="BY630" i="66"/>
  <c r="BY618" i="66"/>
  <c r="BY613" i="66"/>
  <c r="BY594" i="66"/>
  <c r="BY568" i="66"/>
  <c r="BY558" i="66"/>
  <c r="BY528" i="66"/>
  <c r="BY515" i="66"/>
  <c r="BY509" i="66"/>
  <c r="BY996" i="66"/>
  <c r="BY976" i="66"/>
  <c r="BY952" i="66"/>
  <c r="BY945" i="66"/>
  <c r="BY920" i="66"/>
  <c r="BY887" i="66"/>
  <c r="BY880" i="66"/>
  <c r="BY847" i="66"/>
  <c r="BY838" i="66"/>
  <c r="BY809" i="66"/>
  <c r="BY802" i="66"/>
  <c r="BY792" i="66"/>
  <c r="BY773" i="66"/>
  <c r="BY667" i="66"/>
  <c r="BY653" i="66"/>
  <c r="BY604" i="66"/>
  <c r="BY544" i="66"/>
  <c r="BY512" i="66"/>
  <c r="BY487" i="66"/>
  <c r="BY322" i="66"/>
  <c r="BY226" i="66"/>
  <c r="BY221" i="66"/>
  <c r="BY214" i="66"/>
  <c r="BY185" i="66"/>
  <c r="BY161" i="66"/>
  <c r="BY90" i="66"/>
  <c r="BY83" i="66"/>
  <c r="BY78" i="66"/>
  <c r="BY44" i="66"/>
  <c r="BY42" i="66"/>
  <c r="BY22" i="66"/>
  <c r="BY523" i="66"/>
  <c r="BY894" i="66"/>
  <c r="BY862" i="66"/>
  <c r="BY857" i="66"/>
  <c r="BY812" i="66"/>
  <c r="BY607" i="66"/>
  <c r="BY559" i="66"/>
  <c r="BY497" i="66"/>
  <c r="BY377" i="66"/>
  <c r="BY320" i="66"/>
  <c r="BY297" i="66"/>
  <c r="BY281" i="66"/>
  <c r="BY268" i="66"/>
  <c r="BY252" i="66"/>
  <c r="BY241" i="66"/>
  <c r="BY238" i="66"/>
  <c r="BY203" i="66"/>
  <c r="BY192" i="66"/>
  <c r="BY155" i="66"/>
  <c r="BY117" i="66"/>
  <c r="BY47" i="66"/>
  <c r="BY898" i="66"/>
  <c r="BY763" i="66"/>
  <c r="BY706" i="66"/>
  <c r="BY539" i="66"/>
  <c r="BY700" i="66"/>
  <c r="BY633" i="66"/>
  <c r="BY628" i="66"/>
  <c r="BY621" i="66"/>
  <c r="BY548" i="66"/>
  <c r="BY537" i="66"/>
  <c r="BY424" i="66"/>
  <c r="BY412" i="66"/>
  <c r="BY347" i="66"/>
  <c r="BY308" i="66"/>
  <c r="BY299" i="66"/>
  <c r="BY294" i="66"/>
  <c r="BY292" i="66"/>
  <c r="BY283" i="66"/>
  <c r="BY224" i="66"/>
  <c r="BY212" i="66"/>
  <c r="BY100" i="66"/>
  <c r="BY95" i="66"/>
  <c r="BY88" i="66"/>
  <c r="BY81" i="66"/>
  <c r="BY60" i="66"/>
  <c r="BY1003" i="66"/>
  <c r="BY957" i="66"/>
  <c r="BY948" i="66"/>
  <c r="BY932" i="66"/>
  <c r="BY912" i="66"/>
  <c r="BY981" i="66"/>
  <c r="BY968" i="66"/>
  <c r="BY955" i="66"/>
  <c r="BY899" i="66"/>
  <c r="BY892" i="66"/>
  <c r="BY876" i="66"/>
  <c r="BY869" i="66"/>
  <c r="BY821" i="66"/>
  <c r="BY798" i="66"/>
  <c r="BY753" i="66"/>
  <c r="BY727" i="66"/>
  <c r="BY693" i="66"/>
  <c r="BY681" i="66"/>
  <c r="BY605" i="66"/>
  <c r="BY595" i="66"/>
  <c r="BY592" i="66"/>
  <c r="BY587" i="66"/>
  <c r="BY582" i="66"/>
  <c r="BY574" i="66"/>
  <c r="BY569" i="66"/>
  <c r="BY551" i="66"/>
  <c r="BY524" i="66"/>
  <c r="BY461" i="66"/>
  <c r="BY457" i="66"/>
  <c r="BY394" i="66"/>
  <c r="BY359" i="66"/>
  <c r="BY335" i="66"/>
  <c r="BY306" i="66"/>
  <c r="BY210" i="66"/>
  <c r="BY180" i="66"/>
  <c r="BY176" i="66"/>
  <c r="BY174" i="66"/>
  <c r="BY166" i="66"/>
  <c r="BY164" i="66"/>
  <c r="BY151" i="66"/>
  <c r="BY141" i="66"/>
  <c r="BY93" i="66"/>
  <c r="BY65" i="66"/>
  <c r="BY30" i="66"/>
  <c r="BY683" i="66"/>
  <c r="BY516" i="66"/>
  <c r="BY451" i="66"/>
  <c r="BY153" i="66"/>
  <c r="BY562" i="66"/>
  <c r="BY557" i="66"/>
  <c r="BY540" i="66"/>
  <c r="BY526" i="66"/>
  <c r="BY485" i="66"/>
  <c r="BY416" i="66"/>
  <c r="BY305" i="66"/>
  <c r="BY499" i="66"/>
  <c r="BY479" i="66"/>
  <c r="BY473" i="66"/>
  <c r="BY405" i="66"/>
  <c r="BY400" i="66"/>
  <c r="BY344" i="66"/>
  <c r="BY29" i="66"/>
  <c r="BY319" i="66"/>
  <c r="BY287" i="66"/>
  <c r="BY274" i="66"/>
  <c r="BY202" i="66"/>
  <c r="BY189" i="66"/>
  <c r="BY187" i="66"/>
  <c r="BY106" i="66"/>
  <c r="BY94" i="66"/>
  <c r="BY64" i="66"/>
  <c r="BY31" i="66"/>
  <c r="BY19" i="66"/>
  <c r="BY17" i="66"/>
  <c r="BY152" i="66"/>
  <c r="BY276" i="66"/>
  <c r="BY272" i="66"/>
  <c r="BY260" i="66"/>
  <c r="BY251" i="66"/>
  <c r="BY237" i="66"/>
  <c r="BY228" i="66"/>
  <c r="BY209" i="66"/>
  <c r="BY200" i="66"/>
  <c r="BY179" i="66"/>
  <c r="BY167" i="66"/>
  <c r="BY154" i="66"/>
  <c r="BY142" i="66"/>
  <c r="BY140" i="66"/>
  <c r="BY71" i="66"/>
  <c r="BY57" i="66"/>
  <c r="BY11" i="66"/>
  <c r="BY329" i="66"/>
  <c r="BY310" i="66"/>
  <c r="BY249" i="66"/>
  <c r="BY177" i="66"/>
  <c r="BY173" i="66"/>
  <c r="BY163" i="66"/>
  <c r="BY97" i="66"/>
  <c r="BY92" i="66"/>
  <c r="BY46" i="66"/>
  <c r="BY165" i="66"/>
  <c r="BY150" i="66"/>
  <c r="BG782" i="66"/>
  <c r="BC782" i="66" s="1"/>
  <c r="BB782" i="66" s="1"/>
  <c r="AR782" i="66" s="1"/>
  <c r="BP772" i="66"/>
  <c r="BP518" i="66"/>
  <c r="BW335" i="66"/>
  <c r="BW63" i="66"/>
  <c r="BG867" i="66"/>
  <c r="BC867" i="66" s="1"/>
  <c r="BB867" i="66" s="1"/>
  <c r="AR867" i="66" s="1"/>
  <c r="BQ700" i="66"/>
  <c r="BW697" i="66"/>
  <c r="BG518" i="66"/>
  <c r="BC518" i="66" s="1"/>
  <c r="BB518" i="66" s="1"/>
  <c r="AR518" i="66" s="1"/>
  <c r="BG472" i="66"/>
  <c r="BC472" i="66" s="1"/>
  <c r="BB472" i="66" s="1"/>
  <c r="AR472" i="66" s="1"/>
  <c r="BG335" i="66"/>
  <c r="BC335" i="66" s="1"/>
  <c r="BB335" i="66" s="1"/>
  <c r="AR335" i="66" s="1"/>
  <c r="BW317" i="66"/>
  <c r="BQ310" i="66"/>
  <c r="BW790" i="66"/>
  <c r="BQ790" i="66"/>
  <c r="BG778" i="66"/>
  <c r="BC778" i="66" s="1"/>
  <c r="BB778" i="66" s="1"/>
  <c r="AR778" i="66" s="1"/>
  <c r="BQ683" i="66"/>
  <c r="BP558" i="66"/>
  <c r="BG464" i="66"/>
  <c r="BC464" i="66" s="1"/>
  <c r="BB464" i="66" s="1"/>
  <c r="AR464" i="66" s="1"/>
  <c r="BG253" i="66"/>
  <c r="BC253" i="66" s="1"/>
  <c r="BB253" i="66" s="1"/>
  <c r="AR253" i="66" s="1"/>
  <c r="BW33" i="66"/>
  <c r="BP488" i="66"/>
  <c r="BQ488" i="66"/>
  <c r="BP729" i="66"/>
  <c r="BP723" i="66"/>
  <c r="BP992" i="66"/>
  <c r="BG813" i="66"/>
  <c r="BC813" i="66" s="1"/>
  <c r="BB813" i="66" s="1"/>
  <c r="AR813" i="66" s="1"/>
  <c r="BG729" i="66"/>
  <c r="BC729" i="66" s="1"/>
  <c r="BB729" i="66" s="1"/>
  <c r="AR729" i="66" s="1"/>
  <c r="BG715" i="66"/>
  <c r="BC715" i="66" s="1"/>
  <c r="BB715" i="66" s="1"/>
  <c r="AR715" i="66" s="1"/>
  <c r="BP641" i="66"/>
  <c r="BP548" i="66"/>
  <c r="BG273" i="66"/>
  <c r="BC273" i="66" s="1"/>
  <c r="BB273" i="66" s="1"/>
  <c r="AR273" i="66" s="1"/>
  <c r="BW801" i="66"/>
  <c r="AR488" i="66"/>
  <c r="BW788" i="66"/>
  <c r="BQ776" i="66"/>
  <c r="AR773" i="66"/>
  <c r="BQ558" i="66"/>
  <c r="BW515" i="66"/>
  <c r="BW353" i="66"/>
  <c r="BP318" i="66"/>
  <c r="BP201" i="66"/>
  <c r="BW133" i="66"/>
  <c r="BQ33" i="66"/>
  <c r="BW910" i="66"/>
  <c r="BW855" i="66"/>
  <c r="BG843" i="66"/>
  <c r="BC843" i="66" s="1"/>
  <c r="BB843" i="66" s="1"/>
  <c r="AR843" i="66" s="1"/>
  <c r="BP737" i="66"/>
  <c r="BW674" i="66"/>
  <c r="BW655" i="66"/>
  <c r="BG605" i="66"/>
  <c r="BC605" i="66" s="1"/>
  <c r="BB605" i="66" s="1"/>
  <c r="AR605" i="66" s="1"/>
  <c r="BG574" i="66"/>
  <c r="BC574" i="66" s="1"/>
  <c r="BB574" i="66" s="1"/>
  <c r="AR574" i="66" s="1"/>
  <c r="BQ556" i="66"/>
  <c r="BW281" i="66"/>
  <c r="BQ251" i="66"/>
  <c r="BG143" i="66"/>
  <c r="BC143" i="66" s="1"/>
  <c r="BB143" i="66" s="1"/>
  <c r="AR143" i="66" s="1"/>
  <c r="BW958" i="66"/>
  <c r="BG848" i="66"/>
  <c r="BC848" i="66" s="1"/>
  <c r="BB848" i="66" s="1"/>
  <c r="AR848" i="66" s="1"/>
  <c r="BG748" i="66"/>
  <c r="BC748" i="66" s="1"/>
  <c r="BB748" i="66" s="1"/>
  <c r="AR748" i="66" s="1"/>
  <c r="BP743" i="66"/>
  <c r="BG728" i="66"/>
  <c r="BC728" i="66" s="1"/>
  <c r="BB728" i="66" s="1"/>
  <c r="AR728" i="66" s="1"/>
  <c r="BW683" i="66"/>
  <c r="BP655" i="66"/>
  <c r="BG569" i="66"/>
  <c r="BC569" i="66" s="1"/>
  <c r="BB569" i="66" s="1"/>
  <c r="AR569" i="66" s="1"/>
  <c r="BQ530" i="66"/>
  <c r="BW507" i="66"/>
  <c r="BP435" i="66"/>
  <c r="BQ377" i="66"/>
  <c r="BG251" i="66"/>
  <c r="BC251" i="66" s="1"/>
  <c r="BB251" i="66" s="1"/>
  <c r="AR251" i="66" s="1"/>
  <c r="AU316" i="66"/>
  <c r="BW952" i="66"/>
  <c r="BG890" i="66"/>
  <c r="BC890" i="66" s="1"/>
  <c r="BB890" i="66" s="1"/>
  <c r="AR890" i="66" s="1"/>
  <c r="BP765" i="66"/>
  <c r="BG703" i="66"/>
  <c r="BC703" i="66" s="1"/>
  <c r="BB703" i="66" s="1"/>
  <c r="AR703" i="66" s="1"/>
  <c r="BG659" i="66"/>
  <c r="BC659" i="66" s="1"/>
  <c r="BB659" i="66" s="1"/>
  <c r="AR659" i="66" s="1"/>
  <c r="BP651" i="66"/>
  <c r="BG643" i="66"/>
  <c r="BC643" i="66" s="1"/>
  <c r="BB643" i="66" s="1"/>
  <c r="AR643" i="66" s="1"/>
  <c r="BP637" i="66"/>
  <c r="BG624" i="66"/>
  <c r="BC624" i="66" s="1"/>
  <c r="BB624" i="66" s="1"/>
  <c r="AR624" i="66" s="1"/>
  <c r="BW600" i="66"/>
  <c r="BP568" i="66"/>
  <c r="BG318" i="66"/>
  <c r="BC318" i="66" s="1"/>
  <c r="BB318" i="66" s="1"/>
  <c r="AR318" i="66" s="1"/>
  <c r="BP224" i="66"/>
  <c r="AR988" i="66"/>
  <c r="BG952" i="66"/>
  <c r="BC952" i="66" s="1"/>
  <c r="BB952" i="66" s="1"/>
  <c r="AR952" i="66" s="1"/>
  <c r="BW938" i="66"/>
  <c r="BW818" i="66"/>
  <c r="BG637" i="66"/>
  <c r="BC637" i="66" s="1"/>
  <c r="BB637" i="66" s="1"/>
  <c r="AR637" i="66" s="1"/>
  <c r="AR617" i="66"/>
  <c r="BG600" i="66"/>
  <c r="BC600" i="66" s="1"/>
  <c r="BB600" i="66" s="1"/>
  <c r="AR600" i="66" s="1"/>
  <c r="BP589" i="66"/>
  <c r="AU476" i="66"/>
  <c r="AT280" i="66"/>
  <c r="AY280" i="66" s="1"/>
  <c r="BA280" i="66" s="1"/>
  <c r="AT90" i="66"/>
  <c r="AY90" i="66" s="1"/>
  <c r="BA90" i="66" s="1"/>
  <c r="BW69" i="66"/>
  <c r="BG818" i="66"/>
  <c r="BC818" i="66" s="1"/>
  <c r="BB818" i="66" s="1"/>
  <c r="AR818" i="66" s="1"/>
  <c r="AR807" i="66"/>
  <c r="BG750" i="66"/>
  <c r="BC750" i="66" s="1"/>
  <c r="BB750" i="66" s="1"/>
  <c r="AR750" i="66" s="1"/>
  <c r="AR595" i="66"/>
  <c r="BG589" i="66"/>
  <c r="BC589" i="66" s="1"/>
  <c r="BB589" i="66" s="1"/>
  <c r="AR589" i="66" s="1"/>
  <c r="BG542" i="66"/>
  <c r="BC542" i="66" s="1"/>
  <c r="BB542" i="66" s="1"/>
  <c r="AR542" i="66" s="1"/>
  <c r="BG537" i="66"/>
  <c r="BC537" i="66" s="1"/>
  <c r="BB537" i="66" s="1"/>
  <c r="AR537" i="66" s="1"/>
  <c r="AT476" i="66"/>
  <c r="AY476" i="66" s="1"/>
  <c r="BA476" i="66" s="1"/>
  <c r="BQ472" i="66"/>
  <c r="AR365" i="66"/>
  <c r="BQ138" i="66"/>
  <c r="AU688" i="66"/>
  <c r="AV673" i="66"/>
  <c r="AW673" i="66" s="1"/>
  <c r="T673" i="66" s="1"/>
  <c r="AU790" i="66"/>
  <c r="AV335" i="66"/>
  <c r="AW335" i="66" s="1"/>
  <c r="T335" i="66" s="1"/>
  <c r="AU33" i="66"/>
  <c r="AT982" i="66"/>
  <c r="AY982" i="66" s="1"/>
  <c r="BA982" i="66" s="1"/>
  <c r="BP980" i="66"/>
  <c r="BW904" i="66"/>
  <c r="BG847" i="66"/>
  <c r="BC847" i="66" s="1"/>
  <c r="BB847" i="66" s="1"/>
  <c r="AR847" i="66" s="1"/>
  <c r="BW765" i="66"/>
  <c r="BQ663" i="66"/>
  <c r="AU639" i="66"/>
  <c r="BG553" i="66"/>
  <c r="BC553" i="66" s="1"/>
  <c r="BB553" i="66" s="1"/>
  <c r="AR553" i="66" s="1"/>
  <c r="BW547" i="66"/>
  <c r="AU542" i="66"/>
  <c r="BG420" i="66"/>
  <c r="BC420" i="66" s="1"/>
  <c r="BB420" i="66" s="1"/>
  <c r="AR420" i="66" s="1"/>
  <c r="BP377" i="66"/>
  <c r="BW299" i="66"/>
  <c r="BP138" i="66"/>
  <c r="BQ92" i="66"/>
  <c r="BG35" i="66"/>
  <c r="BC35" i="66" s="1"/>
  <c r="BB35" i="66" s="1"/>
  <c r="AR35" i="66" s="1"/>
  <c r="BP14" i="66"/>
  <c r="AT820" i="66"/>
  <c r="AY820" i="66" s="1"/>
  <c r="BA820" i="66" s="1"/>
  <c r="DH820" i="66" s="1"/>
  <c r="AT790" i="66"/>
  <c r="AY790" i="66" s="1"/>
  <c r="BA790" i="66" s="1"/>
  <c r="AV277" i="66"/>
  <c r="AW277" i="66" s="1"/>
  <c r="BG980" i="66"/>
  <c r="BC980" i="66" s="1"/>
  <c r="BB980" i="66" s="1"/>
  <c r="AR980" i="66" s="1"/>
  <c r="BG962" i="66"/>
  <c r="BC962" i="66" s="1"/>
  <c r="BB962" i="66" s="1"/>
  <c r="AR962" i="66" s="1"/>
  <c r="BP865" i="66"/>
  <c r="BP825" i="66"/>
  <c r="BG792" i="66"/>
  <c r="BC792" i="66" s="1"/>
  <c r="BB792" i="66" s="1"/>
  <c r="AR792" i="66" s="1"/>
  <c r="BW664" i="66"/>
  <c r="BP663" i="66"/>
  <c r="AT639" i="66"/>
  <c r="AY639" i="66" s="1"/>
  <c r="BA639" i="66" s="1"/>
  <c r="CH639" i="66" s="1"/>
  <c r="BQ619" i="66"/>
  <c r="BQ609" i="66"/>
  <c r="AT542" i="66"/>
  <c r="AY542" i="66" s="1"/>
  <c r="BA542" i="66" s="1"/>
  <c r="BP520" i="66"/>
  <c r="BQ502" i="66"/>
  <c r="BG428" i="66"/>
  <c r="BC428" i="66" s="1"/>
  <c r="BB428" i="66" s="1"/>
  <c r="AR428" i="66" s="1"/>
  <c r="BP95" i="66"/>
  <c r="BG66" i="66"/>
  <c r="BC66" i="66" s="1"/>
  <c r="BB66" i="66" s="1"/>
  <c r="AR66" i="66" s="1"/>
  <c r="AV790" i="66"/>
  <c r="AU145" i="66"/>
  <c r="AU143" i="66"/>
  <c r="AV104" i="66"/>
  <c r="AV982" i="66"/>
  <c r="AW982" i="66" s="1"/>
  <c r="T982" i="66" s="1"/>
  <c r="BG902" i="66"/>
  <c r="BC902" i="66" s="1"/>
  <c r="BB902" i="66" s="1"/>
  <c r="AR902" i="66" s="1"/>
  <c r="BW848" i="66"/>
  <c r="BP845" i="66"/>
  <c r="AR774" i="66"/>
  <c r="BG663" i="66"/>
  <c r="BC663" i="66" s="1"/>
  <c r="BB663" i="66" s="1"/>
  <c r="AR663" i="66" s="1"/>
  <c r="BQ637" i="66"/>
  <c r="AR609" i="66"/>
  <c r="AR591" i="66"/>
  <c r="BP502" i="66"/>
  <c r="AT294" i="66"/>
  <c r="AY294" i="66" s="1"/>
  <c r="BA294" i="66" s="1"/>
  <c r="BP290" i="66"/>
  <c r="BW202" i="66"/>
  <c r="AU155" i="66"/>
  <c r="BG153" i="66"/>
  <c r="BC153" i="66" s="1"/>
  <c r="BB153" i="66" s="1"/>
  <c r="AR153" i="66" s="1"/>
  <c r="AT138" i="66"/>
  <c r="AY138" i="66" s="1"/>
  <c r="BA138" i="66" s="1"/>
  <c r="BQ106" i="66"/>
  <c r="BW54" i="66"/>
  <c r="EO52" i="66"/>
  <c r="DH116" i="66"/>
  <c r="AV603" i="66"/>
  <c r="AW603" i="66" s="1"/>
  <c r="T603" i="66" s="1"/>
  <c r="AT757" i="66"/>
  <c r="AY757" i="66" s="1"/>
  <c r="BA757" i="66" s="1"/>
  <c r="DH757" i="66" s="1"/>
  <c r="AV454" i="66"/>
  <c r="AW454" i="66" s="1"/>
  <c r="AU837" i="66"/>
  <c r="AT836" i="66"/>
  <c r="AY836" i="66" s="1"/>
  <c r="BA836" i="66" s="1"/>
  <c r="AU454" i="66"/>
  <c r="AT278" i="66"/>
  <c r="AY278" i="66" s="1"/>
  <c r="BA278" i="66" s="1"/>
  <c r="DH278" i="66" s="1"/>
  <c r="AU253" i="66"/>
  <c r="AV502" i="66"/>
  <c r="AW502" i="66" s="1"/>
  <c r="T502" i="66" s="1"/>
  <c r="AT454" i="66"/>
  <c r="AY454" i="66" s="1"/>
  <c r="BA454" i="66" s="1"/>
  <c r="AT848" i="66"/>
  <c r="AY848" i="66" s="1"/>
  <c r="BA848" i="66" s="1"/>
  <c r="AT844" i="66"/>
  <c r="AY844" i="66" s="1"/>
  <c r="BA844" i="66" s="1"/>
  <c r="AT745" i="66"/>
  <c r="AY745" i="66" s="1"/>
  <c r="BA745" i="66" s="1"/>
  <c r="AV584" i="66"/>
  <c r="AW584" i="66" s="1"/>
  <c r="AV472" i="66"/>
  <c r="AU381" i="66"/>
  <c r="AV377" i="66"/>
  <c r="AV186" i="66"/>
  <c r="AW186" i="66" s="1"/>
  <c r="AV54" i="66"/>
  <c r="AW54" i="66" s="1"/>
  <c r="T54" i="66" s="1"/>
  <c r="BW868" i="66"/>
  <c r="AT864" i="66"/>
  <c r="AY864" i="66" s="1"/>
  <c r="BA864" i="66" s="1"/>
  <c r="BQ852" i="66"/>
  <c r="BG825" i="66"/>
  <c r="BC825" i="66" s="1"/>
  <c r="BB825" i="66" s="1"/>
  <c r="AR825" i="66" s="1"/>
  <c r="BG824" i="66"/>
  <c r="BC824" i="66" s="1"/>
  <c r="BB824" i="66" s="1"/>
  <c r="AR824" i="66" s="1"/>
  <c r="BQ702" i="66"/>
  <c r="BG683" i="66"/>
  <c r="BC683" i="66" s="1"/>
  <c r="BB683" i="66" s="1"/>
  <c r="AR683" i="66" s="1"/>
  <c r="BP647" i="66"/>
  <c r="BW643" i="66"/>
  <c r="AU584" i="66"/>
  <c r="BG566" i="66"/>
  <c r="BC566" i="66" s="1"/>
  <c r="BB566" i="66" s="1"/>
  <c r="AR566" i="66" s="1"/>
  <c r="BG552" i="66"/>
  <c r="BC552" i="66" s="1"/>
  <c r="BB552" i="66" s="1"/>
  <c r="AR552" i="66" s="1"/>
  <c r="BQ548" i="66"/>
  <c r="AV534" i="66"/>
  <c r="AW534" i="66" s="1"/>
  <c r="AV518" i="66"/>
  <c r="AU472" i="66"/>
  <c r="BP470" i="66"/>
  <c r="BP286" i="66"/>
  <c r="AU186" i="66"/>
  <c r="BW173" i="66"/>
  <c r="BG168" i="66"/>
  <c r="BC168" i="66" s="1"/>
  <c r="BB168" i="66" s="1"/>
  <c r="AR168" i="66" s="1"/>
  <c r="BP130" i="66"/>
  <c r="BW116" i="66"/>
  <c r="AV106" i="66"/>
  <c r="AU603" i="66"/>
  <c r="AV253" i="66"/>
  <c r="AW253" i="66" s="1"/>
  <c r="AT247" i="66"/>
  <c r="AY247" i="66" s="1"/>
  <c r="BA247" i="66" s="1"/>
  <c r="CH247" i="66" s="1"/>
  <c r="AU200" i="66"/>
  <c r="AT842" i="66"/>
  <c r="AY842" i="66" s="1"/>
  <c r="BA842" i="66" s="1"/>
  <c r="AV836" i="66"/>
  <c r="AW836" i="66" s="1"/>
  <c r="T836" i="66" s="1"/>
  <c r="AV200" i="66"/>
  <c r="AU534" i="66"/>
  <c r="BG1002" i="66"/>
  <c r="BC1002" i="66" s="1"/>
  <c r="BB1002" i="66" s="1"/>
  <c r="AR1002" i="66" s="1"/>
  <c r="AU868" i="66"/>
  <c r="AV852" i="66"/>
  <c r="AW852" i="66" s="1"/>
  <c r="AV824" i="66"/>
  <c r="AW824" i="66" s="1"/>
  <c r="T824" i="66" s="1"/>
  <c r="BP815" i="66"/>
  <c r="BW807" i="66"/>
  <c r="BW806" i="66"/>
  <c r="BW747" i="66"/>
  <c r="AV703" i="66"/>
  <c r="AW703" i="66" s="1"/>
  <c r="T703" i="66" s="1"/>
  <c r="AU637" i="66"/>
  <c r="AU530" i="66"/>
  <c r="AT518" i="66"/>
  <c r="AY518" i="66" s="1"/>
  <c r="BA518" i="66" s="1"/>
  <c r="CH518" i="66" s="1"/>
  <c r="BQ476" i="66"/>
  <c r="BW397" i="66"/>
  <c r="AV294" i="66"/>
  <c r="AW294" i="66" s="1"/>
  <c r="T294" i="66" s="1"/>
  <c r="AU280" i="66"/>
  <c r="BW277" i="66"/>
  <c r="BG264" i="66"/>
  <c r="BC264" i="66" s="1"/>
  <c r="BB264" i="66" s="1"/>
  <c r="AR264" i="66" s="1"/>
  <c r="AV249" i="66"/>
  <c r="BP202" i="66"/>
  <c r="AU747" i="66"/>
  <c r="AV709" i="66"/>
  <c r="AW709" i="66" s="1"/>
  <c r="T709" i="66" s="1"/>
  <c r="AU512" i="66"/>
  <c r="AV544" i="66"/>
  <c r="AW544" i="66" s="1"/>
  <c r="T544" i="66" s="1"/>
  <c r="AU544" i="66"/>
  <c r="AT35" i="66"/>
  <c r="AY35" i="66" s="1"/>
  <c r="BA35" i="66" s="1"/>
  <c r="DH35" i="66" s="1"/>
  <c r="AU873" i="66"/>
  <c r="AU848" i="66"/>
  <c r="AU844" i="66"/>
  <c r="AV530" i="66"/>
  <c r="BW928" i="66"/>
  <c r="BW914" i="66"/>
  <c r="BP875" i="66"/>
  <c r="BW862" i="66"/>
  <c r="BW856" i="66"/>
  <c r="BW842" i="66"/>
  <c r="BQ835" i="66"/>
  <c r="AU825" i="66"/>
  <c r="AT824" i="66"/>
  <c r="AY824" i="66" s="1"/>
  <c r="BA824" i="66" s="1"/>
  <c r="BP807" i="66"/>
  <c r="BG790" i="66"/>
  <c r="BC790" i="66" s="1"/>
  <c r="BB790" i="66" s="1"/>
  <c r="AR790" i="66" s="1"/>
  <c r="BQ767" i="66"/>
  <c r="BP747" i="66"/>
  <c r="AT703" i="66"/>
  <c r="AY703" i="66" s="1"/>
  <c r="BA703" i="66" s="1"/>
  <c r="AU683" i="66"/>
  <c r="BQ644" i="66"/>
  <c r="AT637" i="66"/>
  <c r="AY637" i="66" s="1"/>
  <c r="BA637" i="66" s="1"/>
  <c r="DH637" i="66" s="1"/>
  <c r="BW579" i="66"/>
  <c r="AV552" i="66"/>
  <c r="AW552" i="66" s="1"/>
  <c r="BG521" i="66"/>
  <c r="BC521" i="66" s="1"/>
  <c r="BB521" i="66" s="1"/>
  <c r="AR521" i="66" s="1"/>
  <c r="BG476" i="66"/>
  <c r="BC476" i="66" s="1"/>
  <c r="BB476" i="66" s="1"/>
  <c r="AR476" i="66" s="1"/>
  <c r="AT420" i="66"/>
  <c r="AY420" i="66" s="1"/>
  <c r="BA420" i="66" s="1"/>
  <c r="BQ397" i="66"/>
  <c r="BP256" i="66"/>
  <c r="BQ247" i="66"/>
  <c r="AR234" i="66"/>
  <c r="AU173" i="66"/>
  <c r="AU41" i="66"/>
  <c r="BW35" i="66"/>
  <c r="AV623" i="66"/>
  <c r="AU836" i="66"/>
  <c r="AT437" i="66"/>
  <c r="AY437" i="66" s="1"/>
  <c r="BA437" i="66" s="1"/>
  <c r="CH437" i="66" s="1"/>
  <c r="AU397" i="66"/>
  <c r="AV278" i="66"/>
  <c r="AW278" i="66" s="1"/>
  <c r="AV813" i="66"/>
  <c r="AU681" i="66"/>
  <c r="AV593" i="66"/>
  <c r="AW593" i="66" s="1"/>
  <c r="T593" i="66" s="1"/>
  <c r="AT200" i="66"/>
  <c r="AY200" i="66" s="1"/>
  <c r="BA200" i="66" s="1"/>
  <c r="AV844" i="66"/>
  <c r="AW844" i="66" s="1"/>
  <c r="AT729" i="66"/>
  <c r="AY729" i="66" s="1"/>
  <c r="BA729" i="66" s="1"/>
  <c r="DH729" i="66" s="1"/>
  <c r="AT544" i="66"/>
  <c r="AY544" i="66" s="1"/>
  <c r="BA544" i="66" s="1"/>
  <c r="AU502" i="66"/>
  <c r="AU462" i="66"/>
  <c r="AV637" i="66"/>
  <c r="AW637" i="66" s="1"/>
  <c r="AU518" i="66"/>
  <c r="BW922" i="66"/>
  <c r="BG875" i="66"/>
  <c r="BC875" i="66" s="1"/>
  <c r="BB875" i="66" s="1"/>
  <c r="AR875" i="66" s="1"/>
  <c r="BG842" i="66"/>
  <c r="BC842" i="66" s="1"/>
  <c r="BB842" i="66" s="1"/>
  <c r="AR842" i="66" s="1"/>
  <c r="BG836" i="66"/>
  <c r="BC836" i="66" s="1"/>
  <c r="BB836" i="66" s="1"/>
  <c r="AR836" i="66" s="1"/>
  <c r="BG835" i="66"/>
  <c r="BC835" i="66" s="1"/>
  <c r="BB835" i="66" s="1"/>
  <c r="AR835" i="66" s="1"/>
  <c r="BW832" i="66"/>
  <c r="BP813" i="66"/>
  <c r="BG747" i="66"/>
  <c r="BC747" i="66" s="1"/>
  <c r="BB747" i="66" s="1"/>
  <c r="AR747" i="66" s="1"/>
  <c r="BQ713" i="66"/>
  <c r="BW709" i="66"/>
  <c r="BQ699" i="66"/>
  <c r="AT683" i="66"/>
  <c r="AY683" i="66" s="1"/>
  <c r="BA683" i="66" s="1"/>
  <c r="AW651" i="66"/>
  <c r="BG644" i="66"/>
  <c r="BC644" i="66" s="1"/>
  <c r="BB644" i="66" s="1"/>
  <c r="AR644" i="66" s="1"/>
  <c r="AU629" i="66"/>
  <c r="BP623" i="66"/>
  <c r="BP603" i="66"/>
  <c r="BP544" i="66"/>
  <c r="BG484" i="66"/>
  <c r="BC484" i="66" s="1"/>
  <c r="BB484" i="66" s="1"/>
  <c r="AR484" i="66" s="1"/>
  <c r="BQ468" i="66"/>
  <c r="BW437" i="66"/>
  <c r="BG397" i="66"/>
  <c r="BC397" i="66" s="1"/>
  <c r="BB397" i="66" s="1"/>
  <c r="AR397" i="66" s="1"/>
  <c r="AV316" i="66"/>
  <c r="AW316" i="66" s="1"/>
  <c r="T316" i="66" s="1"/>
  <c r="AU310" i="66"/>
  <c r="BW273" i="66"/>
  <c r="BP259" i="66"/>
  <c r="BP247" i="66"/>
  <c r="BP214" i="66"/>
  <c r="BW128" i="66"/>
  <c r="BP91" i="66"/>
  <c r="BW66" i="66"/>
  <c r="BQ35" i="66"/>
  <c r="AT32" i="66"/>
  <c r="AY32" i="66" s="1"/>
  <c r="BA32" i="66" s="1"/>
  <c r="BY721" i="66"/>
  <c r="BY577" i="66"/>
  <c r="BY505" i="66"/>
  <c r="BY385" i="66"/>
  <c r="BY157" i="66"/>
  <c r="BY49" i="66"/>
  <c r="BY361" i="66"/>
  <c r="BY913" i="66"/>
  <c r="BY697" i="66"/>
  <c r="BY373" i="66"/>
  <c r="BY313" i="66"/>
  <c r="BY277" i="66"/>
  <c r="BY229" i="66"/>
  <c r="BY205" i="66"/>
  <c r="BY73" i="66"/>
  <c r="BY841" i="66"/>
  <c r="BY793" i="66"/>
  <c r="BY625" i="66"/>
  <c r="BY517" i="66"/>
  <c r="BY493" i="66"/>
  <c r="BY289" i="66"/>
  <c r="BY265" i="66"/>
  <c r="BY877" i="66"/>
  <c r="BY817" i="66"/>
  <c r="BY397" i="66"/>
  <c r="BY997" i="66"/>
  <c r="BY865" i="66"/>
  <c r="BY637" i="66"/>
  <c r="BY301" i="66"/>
  <c r="BY985" i="66"/>
  <c r="BY937" i="66"/>
  <c r="BY541" i="66"/>
  <c r="BY445" i="66"/>
  <c r="BY85" i="66"/>
  <c r="BY853" i="66"/>
  <c r="BY661" i="66"/>
  <c r="BY337" i="66"/>
  <c r="BY325" i="66"/>
  <c r="BY181" i="66"/>
  <c r="BY109" i="66"/>
  <c r="BY61" i="66"/>
  <c r="BY673" i="66"/>
  <c r="BY757" i="66"/>
  <c r="BY349" i="66"/>
  <c r="BY829" i="66"/>
  <c r="BY685" i="66"/>
  <c r="BY398" i="66"/>
  <c r="BY434" i="66"/>
  <c r="BY386" i="66"/>
  <c r="BY614" i="66"/>
  <c r="BY602" i="66"/>
  <c r="BY758" i="66"/>
  <c r="BY110" i="66"/>
  <c r="BY122" i="66"/>
  <c r="BY986" i="66"/>
  <c r="BY626" i="66"/>
  <c r="BY218" i="66"/>
  <c r="BY134" i="66"/>
  <c r="BY962" i="66"/>
  <c r="BY830" i="66"/>
  <c r="BY519" i="66"/>
  <c r="BY483" i="66"/>
  <c r="BY422" i="66"/>
  <c r="BY314" i="66"/>
  <c r="BY278" i="66"/>
  <c r="BY674" i="66"/>
  <c r="BY458" i="66"/>
  <c r="BY362" i="66"/>
  <c r="BY290" i="66"/>
  <c r="BY974" i="66"/>
  <c r="BY902" i="66"/>
  <c r="BY782" i="66"/>
  <c r="BY530" i="66"/>
  <c r="BY518" i="66"/>
  <c r="BY494" i="66"/>
  <c r="BY206" i="66"/>
  <c r="BY146" i="66"/>
  <c r="BY770" i="66"/>
  <c r="BY663" i="66"/>
  <c r="BY470" i="66"/>
  <c r="BY734" i="66"/>
  <c r="BY590" i="66"/>
  <c r="BY410" i="66"/>
  <c r="BY51" i="66"/>
  <c r="BY39" i="66"/>
  <c r="BY914" i="66"/>
  <c r="BY686" i="66"/>
  <c r="BY542" i="66"/>
  <c r="BY302" i="66"/>
  <c r="BY135" i="66"/>
  <c r="BY99" i="66"/>
  <c r="BY74" i="66"/>
  <c r="BY903" i="66"/>
  <c r="BY878" i="66"/>
  <c r="BY806" i="66"/>
  <c r="BY794" i="66"/>
  <c r="BY482" i="66"/>
  <c r="BY326" i="66"/>
  <c r="BY207" i="66"/>
  <c r="BY998" i="66"/>
  <c r="BY975" i="66"/>
  <c r="BY938" i="66"/>
  <c r="BY926" i="66"/>
  <c r="BY182" i="66"/>
  <c r="BY771" i="66"/>
  <c r="BY675" i="66"/>
  <c r="BY531" i="66"/>
  <c r="BY507" i="66"/>
  <c r="BY147" i="66"/>
  <c r="BY27" i="66"/>
  <c r="BY735" i="66"/>
  <c r="BY399" i="66"/>
  <c r="BY327" i="66"/>
  <c r="BY435" i="66"/>
  <c r="BY303" i="66"/>
  <c r="BY867" i="66"/>
  <c r="BY747" i="66"/>
  <c r="BY939" i="66"/>
  <c r="BY687" i="66"/>
  <c r="BY543" i="66"/>
  <c r="BY495" i="66"/>
  <c r="BY351" i="66"/>
  <c r="BY171" i="66"/>
  <c r="BY75" i="66"/>
  <c r="BY951" i="66"/>
  <c r="BY795" i="66"/>
  <c r="BY591" i="66"/>
  <c r="BY459" i="66"/>
  <c r="BY87" i="66"/>
  <c r="BY987" i="66"/>
  <c r="BY963" i="66"/>
  <c r="BY891" i="66"/>
  <c r="BY699" i="66"/>
  <c r="BY651" i="66"/>
  <c r="BY375" i="66"/>
  <c r="BY555" i="66"/>
  <c r="BY363" i="66"/>
  <c r="BY279" i="66"/>
  <c r="BY38" i="66"/>
  <c r="BY759" i="66"/>
  <c r="BY255" i="66"/>
  <c r="BY183" i="66"/>
  <c r="BY243" i="66"/>
  <c r="BY26" i="66"/>
  <c r="BY579" i="66"/>
  <c r="BY267" i="66"/>
  <c r="BX11" i="66"/>
  <c r="CU11" i="66" s="1"/>
  <c r="AW747" i="66"/>
  <c r="T747" i="66" s="1"/>
  <c r="EO316" i="66"/>
  <c r="EO273" i="66"/>
  <c r="EO480" i="66"/>
  <c r="EO134" i="66"/>
  <c r="EO65" i="66"/>
  <c r="EO27" i="66"/>
  <c r="EO383" i="66"/>
  <c r="EO574" i="66"/>
  <c r="EO21" i="66"/>
  <c r="EO397" i="66"/>
  <c r="BI820" i="66"/>
  <c r="BJ820" i="66" s="1"/>
  <c r="EO500" i="66"/>
  <c r="EO375" i="66"/>
  <c r="EO326" i="66"/>
  <c r="EO637" i="66"/>
  <c r="EO292" i="66"/>
  <c r="EO1004" i="66"/>
  <c r="EO94" i="66"/>
  <c r="EO601" i="66"/>
  <c r="EO312" i="66"/>
  <c r="AW96" i="66"/>
  <c r="T96" i="66" s="1"/>
  <c r="AT100" i="66"/>
  <c r="AY100" i="66" s="1"/>
  <c r="BA100" i="66" s="1"/>
  <c r="BP100" i="66"/>
  <c r="AV100" i="66"/>
  <c r="AV859" i="66"/>
  <c r="BG859" i="66"/>
  <c r="BC859" i="66" s="1"/>
  <c r="BB859" i="66" s="1"/>
  <c r="AR859" i="66" s="1"/>
  <c r="BP859" i="66"/>
  <c r="BP786" i="66"/>
  <c r="BQ786" i="66"/>
  <c r="BW786" i="66"/>
  <c r="AU640" i="66"/>
  <c r="BQ640" i="66"/>
  <c r="AW542" i="66"/>
  <c r="AU786" i="66"/>
  <c r="AV281" i="66"/>
  <c r="AW281" i="66" s="1"/>
  <c r="T281" i="66" s="1"/>
  <c r="BQ42" i="66"/>
  <c r="BP42" i="66"/>
  <c r="AV42" i="66"/>
  <c r="BW42" i="66"/>
  <c r="AV23" i="66"/>
  <c r="BP23" i="66"/>
  <c r="BQ23" i="66"/>
  <c r="BP793" i="66"/>
  <c r="BQ793" i="66"/>
  <c r="BW649" i="66"/>
  <c r="AU649" i="66"/>
  <c r="AV649" i="66"/>
  <c r="BG649" i="66"/>
  <c r="BC649" i="66" s="1"/>
  <c r="BB649" i="66" s="1"/>
  <c r="AR649" i="66" s="1"/>
  <c r="BP649" i="66"/>
  <c r="AU563" i="66"/>
  <c r="BW563" i="66"/>
  <c r="AT531" i="66"/>
  <c r="AY531" i="66" s="1"/>
  <c r="BA531" i="66" s="1"/>
  <c r="AU531" i="66"/>
  <c r="AU516" i="66"/>
  <c r="BQ516" i="66"/>
  <c r="AV492" i="66"/>
  <c r="EO286" i="66"/>
  <c r="AV286" i="66"/>
  <c r="BG141" i="66"/>
  <c r="BC141" i="66" s="1"/>
  <c r="BB141" i="66" s="1"/>
  <c r="AR141" i="66" s="1"/>
  <c r="BQ141" i="66"/>
  <c r="AT14" i="66"/>
  <c r="AY14" i="66" s="1"/>
  <c r="BA14" i="66" s="1"/>
  <c r="DH14" i="66" s="1"/>
  <c r="AV980" i="66"/>
  <c r="BG946" i="66"/>
  <c r="BC946" i="66" s="1"/>
  <c r="BB946" i="66" s="1"/>
  <c r="AR946" i="66" s="1"/>
  <c r="BW946" i="66"/>
  <c r="AU854" i="66"/>
  <c r="BP800" i="66"/>
  <c r="AT800" i="66"/>
  <c r="AY800" i="66" s="1"/>
  <c r="BA800" i="66" s="1"/>
  <c r="BW568" i="66"/>
  <c r="AU568" i="66"/>
  <c r="AV568" i="66"/>
  <c r="AT568" i="66"/>
  <c r="AY568" i="66" s="1"/>
  <c r="BA568" i="66" s="1"/>
  <c r="AU532" i="66"/>
  <c r="BP532" i="66"/>
  <c r="BQ532" i="66"/>
  <c r="AV480" i="66"/>
  <c r="BQ480" i="66"/>
  <c r="BG416" i="66"/>
  <c r="BC416" i="66" s="1"/>
  <c r="BB416" i="66" s="1"/>
  <c r="AR416" i="66" s="1"/>
  <c r="BQ416" i="66"/>
  <c r="AU416" i="66"/>
  <c r="AV333" i="66"/>
  <c r="AT333" i="66"/>
  <c r="AY333" i="66" s="1"/>
  <c r="BA333" i="66" s="1"/>
  <c r="DH333" i="66" s="1"/>
  <c r="AV317" i="66"/>
  <c r="AV290" i="66"/>
  <c r="BG254" i="66"/>
  <c r="BC254" i="66" s="1"/>
  <c r="BB254" i="66" s="1"/>
  <c r="AR254" i="66" s="1"/>
  <c r="AV254" i="66"/>
  <c r="BP978" i="66"/>
  <c r="BQ978" i="66"/>
  <c r="AT856" i="66"/>
  <c r="AY856" i="66" s="1"/>
  <c r="BA856" i="66" s="1"/>
  <c r="CH856" i="66" s="1"/>
  <c r="AU818" i="66"/>
  <c r="BW500" i="66"/>
  <c r="AV500" i="66"/>
  <c r="BQ500" i="66"/>
  <c r="BW486" i="66"/>
  <c r="AT486" i="66"/>
  <c r="AY486" i="66" s="1"/>
  <c r="BA486" i="66" s="1"/>
  <c r="BW617" i="66"/>
  <c r="AT617" i="66"/>
  <c r="AY617" i="66" s="1"/>
  <c r="BA617" i="66" s="1"/>
  <c r="AU617" i="66"/>
  <c r="AV305" i="66"/>
  <c r="BW305" i="66"/>
  <c r="AT305" i="66"/>
  <c r="AY305" i="66" s="1"/>
  <c r="BA305" i="66" s="1"/>
  <c r="BW282" i="66"/>
  <c r="BQ282" i="66"/>
  <c r="AT282" i="66"/>
  <c r="AY282" i="66" s="1"/>
  <c r="BA282" i="66" s="1"/>
  <c r="BP161" i="66"/>
  <c r="AU161" i="66"/>
  <c r="AU934" i="66"/>
  <c r="BW934" i="66"/>
  <c r="AV695" i="66"/>
  <c r="BG641" i="66"/>
  <c r="BC641" i="66" s="1"/>
  <c r="BB641" i="66" s="1"/>
  <c r="AR641" i="66" s="1"/>
  <c r="BQ641" i="66"/>
  <c r="EO599" i="66"/>
  <c r="AU500" i="66"/>
  <c r="BG179" i="66"/>
  <c r="BC179" i="66" s="1"/>
  <c r="BB179" i="66" s="1"/>
  <c r="AR179" i="66" s="1"/>
  <c r="BP179" i="66"/>
  <c r="BG79" i="66"/>
  <c r="BC79" i="66" s="1"/>
  <c r="BB79" i="66" s="1"/>
  <c r="AR79" i="66" s="1"/>
  <c r="AU79" i="66"/>
  <c r="BG823" i="66"/>
  <c r="BC823" i="66" s="1"/>
  <c r="BB823" i="66" s="1"/>
  <c r="AR823" i="66" s="1"/>
  <c r="BP823" i="66"/>
  <c r="AV625" i="66"/>
  <c r="BP625" i="66"/>
  <c r="BW29" i="66"/>
  <c r="BQ29" i="66"/>
  <c r="AT807" i="66"/>
  <c r="AY807" i="66" s="1"/>
  <c r="BA807" i="66" s="1"/>
  <c r="DH807" i="66" s="1"/>
  <c r="AU807" i="66"/>
  <c r="AT801" i="66"/>
  <c r="AY801" i="66" s="1"/>
  <c r="BA801" i="66" s="1"/>
  <c r="CH801" i="66" s="1"/>
  <c r="AV801" i="66"/>
  <c r="AW801" i="66" s="1"/>
  <c r="BP801" i="66"/>
  <c r="AU564" i="66"/>
  <c r="BQ564" i="66"/>
  <c r="AT563" i="66"/>
  <c r="AY563" i="66" s="1"/>
  <c r="BA563" i="66" s="1"/>
  <c r="AU480" i="66"/>
  <c r="BW300" i="66"/>
  <c r="AV300" i="66"/>
  <c r="AW300" i="66" s="1"/>
  <c r="T300" i="66" s="1"/>
  <c r="BP300" i="66"/>
  <c r="BQ300" i="66"/>
  <c r="AU20" i="66"/>
  <c r="BW986" i="66"/>
  <c r="BG986" i="66"/>
  <c r="BC986" i="66" s="1"/>
  <c r="BB986" i="66" s="1"/>
  <c r="AR986" i="66" s="1"/>
  <c r="AU856" i="66"/>
  <c r="AT831" i="66"/>
  <c r="AY831" i="66" s="1"/>
  <c r="BA831" i="66" s="1"/>
  <c r="DH831" i="66" s="1"/>
  <c r="BG831" i="66"/>
  <c r="BC831" i="66" s="1"/>
  <c r="BB831" i="66" s="1"/>
  <c r="AR831" i="66" s="1"/>
  <c r="BP831" i="66"/>
  <c r="AU685" i="66"/>
  <c r="BG250" i="66"/>
  <c r="BC250" i="66" s="1"/>
  <c r="BB250" i="66" s="1"/>
  <c r="AR250" i="66" s="1"/>
  <c r="BP250" i="66"/>
  <c r="BG204" i="66"/>
  <c r="BC204" i="66" s="1"/>
  <c r="BB204" i="66" s="1"/>
  <c r="AR204" i="66" s="1"/>
  <c r="AU204" i="66"/>
  <c r="AT204" i="66"/>
  <c r="AY204" i="66" s="1"/>
  <c r="BA204" i="66" s="1"/>
  <c r="BP93" i="66"/>
  <c r="BW93" i="66"/>
  <c r="BP43" i="66"/>
  <c r="BQ43" i="66"/>
  <c r="AU43" i="66"/>
  <c r="AV43" i="66"/>
  <c r="AU29" i="66"/>
  <c r="AT550" i="66"/>
  <c r="AY550" i="66" s="1"/>
  <c r="BA550" i="66" s="1"/>
  <c r="DH550" i="66" s="1"/>
  <c r="BG550" i="66"/>
  <c r="BC550" i="66" s="1"/>
  <c r="BB550" i="66" s="1"/>
  <c r="AR550" i="66" s="1"/>
  <c r="BP550" i="66"/>
  <c r="BG526" i="66"/>
  <c r="BC526" i="66" s="1"/>
  <c r="BB526" i="66" s="1"/>
  <c r="AR526" i="66" s="1"/>
  <c r="BP526" i="66"/>
  <c r="AV526" i="66"/>
  <c r="AU300" i="66"/>
  <c r="AV271" i="66"/>
  <c r="BQ212" i="66"/>
  <c r="BW212" i="66"/>
  <c r="AV151" i="66"/>
  <c r="AU97" i="66"/>
  <c r="BG97" i="66"/>
  <c r="BC97" i="66" s="1"/>
  <c r="BB97" i="66" s="1"/>
  <c r="AR97" i="66" s="1"/>
  <c r="BW97" i="66"/>
  <c r="AT43" i="66"/>
  <c r="AY43" i="66" s="1"/>
  <c r="BA43" i="66" s="1"/>
  <c r="AT29" i="66"/>
  <c r="AY29" i="66" s="1"/>
  <c r="BA29" i="66" s="1"/>
  <c r="EO1002" i="66"/>
  <c r="AT862" i="66"/>
  <c r="AY862" i="66" s="1"/>
  <c r="BA862" i="66" s="1"/>
  <c r="AV831" i="66"/>
  <c r="BP788" i="66"/>
  <c r="AT788" i="66"/>
  <c r="AY788" i="66" s="1"/>
  <c r="BA788" i="66" s="1"/>
  <c r="BP778" i="66"/>
  <c r="AT778" i="66"/>
  <c r="AY778" i="66" s="1"/>
  <c r="BA778" i="66" s="1"/>
  <c r="AV778" i="66"/>
  <c r="BQ778" i="66"/>
  <c r="EO768" i="66"/>
  <c r="AV707" i="66"/>
  <c r="AT645" i="66"/>
  <c r="AY645" i="66" s="1"/>
  <c r="BA645" i="66" s="1"/>
  <c r="DH645" i="66" s="1"/>
  <c r="AU644" i="66"/>
  <c r="BP627" i="66"/>
  <c r="BG627" i="66"/>
  <c r="BC627" i="66" s="1"/>
  <c r="BB627" i="66" s="1"/>
  <c r="AR627" i="66" s="1"/>
  <c r="AV510" i="66"/>
  <c r="BQ510" i="66"/>
  <c r="AV387" i="66"/>
  <c r="BG387" i="66"/>
  <c r="BC387" i="66" s="1"/>
  <c r="BB387" i="66" s="1"/>
  <c r="AR387" i="66" s="1"/>
  <c r="AU212" i="66"/>
  <c r="AV156" i="66"/>
  <c r="BQ156" i="66"/>
  <c r="BW156" i="66"/>
  <c r="AU151" i="66"/>
  <c r="BP55" i="66"/>
  <c r="AT55" i="66"/>
  <c r="AY55" i="66" s="1"/>
  <c r="BA55" i="66" s="1"/>
  <c r="BG55" i="66"/>
  <c r="BC55" i="66" s="1"/>
  <c r="BB55" i="66" s="1"/>
  <c r="AR55" i="66" s="1"/>
  <c r="BQ55" i="66"/>
  <c r="AU55" i="66"/>
  <c r="AV55" i="66"/>
  <c r="AW55" i="66" s="1"/>
  <c r="AT720" i="66"/>
  <c r="AY720" i="66" s="1"/>
  <c r="BA720" i="66" s="1"/>
  <c r="BW720" i="66"/>
  <c r="AU707" i="66"/>
  <c r="BP659" i="66"/>
  <c r="BQ659" i="66"/>
  <c r="AT659" i="66"/>
  <c r="AY659" i="66" s="1"/>
  <c r="BA659" i="66" s="1"/>
  <c r="DH659" i="66" s="1"/>
  <c r="BG639" i="66"/>
  <c r="BC639" i="66" s="1"/>
  <c r="BB639" i="66" s="1"/>
  <c r="AR639" i="66" s="1"/>
  <c r="BP639" i="66"/>
  <c r="BQ639" i="66"/>
  <c r="BQ373" i="66"/>
  <c r="BW373" i="66"/>
  <c r="BQ308" i="66"/>
  <c r="BP308" i="66"/>
  <c r="AV174" i="66"/>
  <c r="BW174" i="66"/>
  <c r="BQ174" i="66"/>
  <c r="AT156" i="66"/>
  <c r="AY156" i="66" s="1"/>
  <c r="BA156" i="66" s="1"/>
  <c r="BQ100" i="66"/>
  <c r="AT97" i="66"/>
  <c r="AY97" i="66" s="1"/>
  <c r="BA97" i="66" s="1"/>
  <c r="AV92" i="66"/>
  <c r="BG81" i="66"/>
  <c r="BC81" i="66" s="1"/>
  <c r="BB81" i="66" s="1"/>
  <c r="AR81" i="66" s="1"/>
  <c r="BW81" i="66"/>
  <c r="EO720" i="66"/>
  <c r="BW622" i="66"/>
  <c r="BQ617" i="66"/>
  <c r="AU591" i="66"/>
  <c r="BP591" i="66"/>
  <c r="BW566" i="66"/>
  <c r="AU566" i="66"/>
  <c r="AV566" i="66"/>
  <c r="BP566" i="66"/>
  <c r="BQ566" i="66"/>
  <c r="BP536" i="66"/>
  <c r="BP500" i="66"/>
  <c r="AT494" i="66"/>
  <c r="AY494" i="66" s="1"/>
  <c r="BA494" i="66" s="1"/>
  <c r="BW494" i="66"/>
  <c r="BP486" i="66"/>
  <c r="BG320" i="66"/>
  <c r="BC320" i="66" s="1"/>
  <c r="BB320" i="66" s="1"/>
  <c r="AR320" i="66" s="1"/>
  <c r="AV320" i="66"/>
  <c r="AT312" i="66"/>
  <c r="AY312" i="66" s="1"/>
  <c r="BA312" i="66" s="1"/>
  <c r="BP312" i="66"/>
  <c r="BP251" i="66"/>
  <c r="BW251" i="66"/>
  <c r="CH852" i="66"/>
  <c r="DH852" i="66"/>
  <c r="BP695" i="66"/>
  <c r="BW695" i="66"/>
  <c r="AT695" i="66"/>
  <c r="AY695" i="66" s="1"/>
  <c r="BA695" i="66" s="1"/>
  <c r="BG695" i="66"/>
  <c r="BC695" i="66" s="1"/>
  <c r="BB695" i="66" s="1"/>
  <c r="AR695" i="66" s="1"/>
  <c r="BQ695" i="66"/>
  <c r="BG633" i="66"/>
  <c r="BC633" i="66" s="1"/>
  <c r="BB633" i="66" s="1"/>
  <c r="AR633" i="66" s="1"/>
  <c r="BQ633" i="66"/>
  <c r="AT528" i="66"/>
  <c r="AY528" i="66" s="1"/>
  <c r="BA528" i="66" s="1"/>
  <c r="BG528" i="66"/>
  <c r="BC528" i="66" s="1"/>
  <c r="BB528" i="66" s="1"/>
  <c r="AR528" i="66" s="1"/>
  <c r="BG499" i="66"/>
  <c r="BC499" i="66" s="1"/>
  <c r="BB499" i="66" s="1"/>
  <c r="AR499" i="66" s="1"/>
  <c r="BW499" i="66"/>
  <c r="BP447" i="66"/>
  <c r="BQ447" i="66"/>
  <c r="CH78" i="66"/>
  <c r="DH78" i="66"/>
  <c r="AU622" i="66"/>
  <c r="AV599" i="66"/>
  <c r="BQ599" i="66"/>
  <c r="BP599" i="66"/>
  <c r="BQ562" i="66"/>
  <c r="AV562" i="66"/>
  <c r="AW562" i="66" s="1"/>
  <c r="T562" i="66" s="1"/>
  <c r="AU486" i="66"/>
  <c r="BQ286" i="66"/>
  <c r="AT286" i="66"/>
  <c r="AY286" i="66" s="1"/>
  <c r="BA286" i="66" s="1"/>
  <c r="AV71" i="66"/>
  <c r="AW71" i="66" s="1"/>
  <c r="T71" i="66" s="1"/>
  <c r="AU71" i="66"/>
  <c r="BG71" i="66"/>
  <c r="BC71" i="66" s="1"/>
  <c r="BB71" i="66" s="1"/>
  <c r="AR71" i="66" s="1"/>
  <c r="AT57" i="66"/>
  <c r="AY57" i="66" s="1"/>
  <c r="BA57" i="66" s="1"/>
  <c r="EO988" i="66"/>
  <c r="AV865" i="66"/>
  <c r="BG865" i="66"/>
  <c r="BC865" i="66" s="1"/>
  <c r="BB865" i="66" s="1"/>
  <c r="AR865" i="66" s="1"/>
  <c r="BP839" i="66"/>
  <c r="AV839" i="66"/>
  <c r="AT536" i="66"/>
  <c r="AY536" i="66" s="1"/>
  <c r="BA536" i="66" s="1"/>
  <c r="AU499" i="66"/>
  <c r="AU102" i="66"/>
  <c r="AV102" i="66"/>
  <c r="AW102" i="66" s="1"/>
  <c r="T102" i="66" s="1"/>
  <c r="EO994" i="66"/>
  <c r="BG861" i="66"/>
  <c r="BC861" i="66" s="1"/>
  <c r="BB861" i="66" s="1"/>
  <c r="AR861" i="66" s="1"/>
  <c r="BP861" i="66"/>
  <c r="EO746" i="66"/>
  <c r="AU661" i="66"/>
  <c r="AT661" i="66"/>
  <c r="AY661" i="66" s="1"/>
  <c r="BA661" i="66" s="1"/>
  <c r="BP661" i="66"/>
  <c r="AU624" i="66"/>
  <c r="AT102" i="66"/>
  <c r="AY102" i="66" s="1"/>
  <c r="BA102" i="66" s="1"/>
  <c r="AU23" i="66"/>
  <c r="AV861" i="66"/>
  <c r="AW861" i="66" s="1"/>
  <c r="T861" i="66" s="1"/>
  <c r="BP806" i="66"/>
  <c r="AV806" i="66"/>
  <c r="AW806" i="66" s="1"/>
  <c r="T806" i="66" s="1"/>
  <c r="BG797" i="66"/>
  <c r="BC797" i="66" s="1"/>
  <c r="BB797" i="66" s="1"/>
  <c r="AR797" i="66" s="1"/>
  <c r="BP797" i="66"/>
  <c r="AU664" i="66"/>
  <c r="AT664" i="66"/>
  <c r="AY664" i="66" s="1"/>
  <c r="BA664" i="66" s="1"/>
  <c r="BQ664" i="66"/>
  <c r="BQ643" i="66"/>
  <c r="AV643" i="66"/>
  <c r="BP445" i="66"/>
  <c r="BQ445" i="66"/>
  <c r="AT445" i="66"/>
  <c r="AY445" i="66" s="1"/>
  <c r="BA445" i="66" s="1"/>
  <c r="DH445" i="66" s="1"/>
  <c r="AW296" i="66"/>
  <c r="AT806" i="66"/>
  <c r="AY806" i="66" s="1"/>
  <c r="BA806" i="66" s="1"/>
  <c r="AT649" i="66"/>
  <c r="AY649" i="66" s="1"/>
  <c r="BA649" i="66" s="1"/>
  <c r="CH649" i="66" s="1"/>
  <c r="AU515" i="66"/>
  <c r="AT329" i="66"/>
  <c r="AY329" i="66" s="1"/>
  <c r="BA329" i="66" s="1"/>
  <c r="DH329" i="66" s="1"/>
  <c r="BW271" i="66"/>
  <c r="AT271" i="66"/>
  <c r="AY271" i="66" s="1"/>
  <c r="BA271" i="66" s="1"/>
  <c r="CH271" i="66" s="1"/>
  <c r="BP271" i="66"/>
  <c r="BQ271" i="66"/>
  <c r="AU254" i="66"/>
  <c r="AU183" i="66"/>
  <c r="BG183" i="66"/>
  <c r="BC183" i="66" s="1"/>
  <c r="BB183" i="66" s="1"/>
  <c r="AR183" i="66" s="1"/>
  <c r="EO90" i="66"/>
  <c r="BP66" i="66"/>
  <c r="BQ66" i="66"/>
  <c r="AU66" i="66"/>
  <c r="AV66" i="66"/>
  <c r="AV970" i="66"/>
  <c r="BW970" i="66"/>
  <c r="AU802" i="66"/>
  <c r="AT802" i="66"/>
  <c r="AY802" i="66" s="1"/>
  <c r="BA802" i="66" s="1"/>
  <c r="AV788" i="66"/>
  <c r="AU769" i="66"/>
  <c r="BP769" i="66"/>
  <c r="AT735" i="66"/>
  <c r="AY735" i="66" s="1"/>
  <c r="BA735" i="66" s="1"/>
  <c r="DH735" i="66" s="1"/>
  <c r="AU676" i="66"/>
  <c r="BG676" i="66"/>
  <c r="BC676" i="66" s="1"/>
  <c r="BB676" i="66" s="1"/>
  <c r="AR676" i="66" s="1"/>
  <c r="BQ676" i="66"/>
  <c r="BW571" i="66"/>
  <c r="AU571" i="66"/>
  <c r="BQ486" i="66"/>
  <c r="BW484" i="66"/>
  <c r="AT484" i="66"/>
  <c r="AY484" i="66" s="1"/>
  <c r="BA484" i="66" s="1"/>
  <c r="DH484" i="66" s="1"/>
  <c r="AU484" i="66"/>
  <c r="BQ484" i="66"/>
  <c r="AT467" i="66"/>
  <c r="AY467" i="66" s="1"/>
  <c r="BA467" i="66" s="1"/>
  <c r="AV410" i="66"/>
  <c r="BQ410" i="66"/>
  <c r="AU387" i="66"/>
  <c r="EO334" i="66"/>
  <c r="EO260" i="66"/>
  <c r="AV191" i="66"/>
  <c r="AU191" i="66"/>
  <c r="BQ984" i="66"/>
  <c r="AU916" i="66"/>
  <c r="BG1004" i="66"/>
  <c r="BC1004" i="66" s="1"/>
  <c r="BB1004" i="66" s="1"/>
  <c r="AR1004" i="66" s="1"/>
  <c r="AT1004" i="66"/>
  <c r="AY1004" i="66" s="1"/>
  <c r="BA1004" i="66" s="1"/>
  <c r="AV869" i="66"/>
  <c r="BP869" i="66"/>
  <c r="BW776" i="66"/>
  <c r="BW750" i="66"/>
  <c r="AT676" i="66"/>
  <c r="AY676" i="66" s="1"/>
  <c r="BA676" i="66" s="1"/>
  <c r="BW668" i="66"/>
  <c r="AT668" i="66"/>
  <c r="AY668" i="66" s="1"/>
  <c r="BA668" i="66" s="1"/>
  <c r="AV659" i="66"/>
  <c r="AT647" i="66"/>
  <c r="AY647" i="66" s="1"/>
  <c r="BA647" i="66" s="1"/>
  <c r="AV647" i="66"/>
  <c r="AW647" i="66" s="1"/>
  <c r="T647" i="66" s="1"/>
  <c r="BW647" i="66"/>
  <c r="BW640" i="66"/>
  <c r="AV639" i="66"/>
  <c r="AV629" i="66"/>
  <c r="AW629" i="66" s="1"/>
  <c r="T629" i="66" s="1"/>
  <c r="BP617" i="66"/>
  <c r="BW512" i="66"/>
  <c r="AV512" i="66"/>
  <c r="AW512" i="66" s="1"/>
  <c r="T512" i="66" s="1"/>
  <c r="BP512" i="66"/>
  <c r="BG512" i="66"/>
  <c r="BC512" i="66" s="1"/>
  <c r="BB512" i="66" s="1"/>
  <c r="AR512" i="66" s="1"/>
  <c r="BG500" i="66"/>
  <c r="BC500" i="66" s="1"/>
  <c r="BB500" i="66" s="1"/>
  <c r="AR500" i="66" s="1"/>
  <c r="BG486" i="66"/>
  <c r="BC486" i="66" s="1"/>
  <c r="BB486" i="66" s="1"/>
  <c r="AR486" i="66" s="1"/>
  <c r="BW411" i="66"/>
  <c r="BQ411" i="66"/>
  <c r="BQ336" i="66"/>
  <c r="AU336" i="66"/>
  <c r="AV308" i="66"/>
  <c r="AW308" i="66" s="1"/>
  <c r="AT298" i="66"/>
  <c r="AY298" i="66" s="1"/>
  <c r="BA298" i="66" s="1"/>
  <c r="AU298" i="66"/>
  <c r="BQ298" i="66"/>
  <c r="AT273" i="66"/>
  <c r="AY273" i="66" s="1"/>
  <c r="BA273" i="66" s="1"/>
  <c r="AU251" i="66"/>
  <c r="BW161" i="66"/>
  <c r="EO100" i="66"/>
  <c r="BQ78" i="66"/>
  <c r="BG57" i="66"/>
  <c r="BC57" i="66" s="1"/>
  <c r="BB57" i="66" s="1"/>
  <c r="AR57" i="66" s="1"/>
  <c r="AT34" i="66"/>
  <c r="AY34" i="66" s="1"/>
  <c r="BA34" i="66" s="1"/>
  <c r="BQ34" i="66"/>
  <c r="BW23" i="66"/>
  <c r="BG504" i="66"/>
  <c r="BC504" i="66" s="1"/>
  <c r="BB504" i="66" s="1"/>
  <c r="AR504" i="66" s="1"/>
  <c r="BP504" i="66"/>
  <c r="BW488" i="66"/>
  <c r="AU488" i="66"/>
  <c r="AV488" i="66"/>
  <c r="AW488" i="66" s="1"/>
  <c r="EO322" i="66"/>
  <c r="EO199" i="66"/>
  <c r="AT133" i="66"/>
  <c r="AY133" i="66" s="1"/>
  <c r="BA133" i="66" s="1"/>
  <c r="DH133" i="66" s="1"/>
  <c r="BP133" i="66"/>
  <c r="AT82" i="66"/>
  <c r="AY82" i="66" s="1"/>
  <c r="BA82" i="66" s="1"/>
  <c r="BP82" i="66"/>
  <c r="BQ82" i="66"/>
  <c r="BW825" i="66"/>
  <c r="BW813" i="66"/>
  <c r="BG697" i="66"/>
  <c r="BC697" i="66" s="1"/>
  <c r="BB697" i="66" s="1"/>
  <c r="AR697" i="66" s="1"/>
  <c r="BQ697" i="66"/>
  <c r="AT635" i="66"/>
  <c r="AY635" i="66" s="1"/>
  <c r="BA635" i="66" s="1"/>
  <c r="CH635" i="66" s="1"/>
  <c r="BQ635" i="66"/>
  <c r="BP605" i="66"/>
  <c r="AT605" i="66"/>
  <c r="AY605" i="66" s="1"/>
  <c r="BA605" i="66" s="1"/>
  <c r="AT488" i="66"/>
  <c r="AY488" i="66" s="1"/>
  <c r="BA488" i="66" s="1"/>
  <c r="DH488" i="66" s="1"/>
  <c r="AU434" i="66"/>
  <c r="BQ434" i="66"/>
  <c r="AU420" i="66"/>
  <c r="BP415" i="66"/>
  <c r="BQ415" i="66"/>
  <c r="AT259" i="66"/>
  <c r="AY259" i="66" s="1"/>
  <c r="BA259" i="66" s="1"/>
  <c r="BW253" i="66"/>
  <c r="BQ253" i="66"/>
  <c r="AT253" i="66"/>
  <c r="AY253" i="66" s="1"/>
  <c r="BA253" i="66" s="1"/>
  <c r="CH253" i="66" s="1"/>
  <c r="EO193" i="66"/>
  <c r="BG41" i="66"/>
  <c r="BC41" i="66" s="1"/>
  <c r="BB41" i="66" s="1"/>
  <c r="AR41" i="66" s="1"/>
  <c r="BW41" i="66"/>
  <c r="BG653" i="66"/>
  <c r="BC653" i="66" s="1"/>
  <c r="BB653" i="66" s="1"/>
  <c r="AR653" i="66" s="1"/>
  <c r="EO554" i="66"/>
  <c r="BQ534" i="66"/>
  <c r="BP534" i="66"/>
  <c r="BW454" i="66"/>
  <c r="BP437" i="66"/>
  <c r="BG381" i="66"/>
  <c r="BC381" i="66" s="1"/>
  <c r="BB381" i="66" s="1"/>
  <c r="AR381" i="66" s="1"/>
  <c r="EO306" i="66"/>
  <c r="EO298" i="66"/>
  <c r="EO191" i="66"/>
  <c r="BG740" i="66"/>
  <c r="BC740" i="66" s="1"/>
  <c r="BB740" i="66" s="1"/>
  <c r="AR740" i="66" s="1"/>
  <c r="BW740" i="66"/>
  <c r="AV868" i="66"/>
  <c r="AW868" i="66" s="1"/>
  <c r="T868" i="66" s="1"/>
  <c r="AT747" i="66"/>
  <c r="AY747" i="66" s="1"/>
  <c r="BA747" i="66" s="1"/>
  <c r="BP717" i="66"/>
  <c r="BG717" i="66"/>
  <c r="BC717" i="66" s="1"/>
  <c r="BB717" i="66" s="1"/>
  <c r="AR717" i="66" s="1"/>
  <c r="BW717" i="66"/>
  <c r="AT681" i="66"/>
  <c r="AY681" i="66" s="1"/>
  <c r="BA681" i="66" s="1"/>
  <c r="DH681" i="66" s="1"/>
  <c r="AU588" i="66"/>
  <c r="BG588" i="66"/>
  <c r="BC588" i="66" s="1"/>
  <c r="BB588" i="66" s="1"/>
  <c r="AR588" i="66" s="1"/>
  <c r="BW588" i="66"/>
  <c r="BW555" i="66"/>
  <c r="AT555" i="66"/>
  <c r="AY555" i="66" s="1"/>
  <c r="BA555" i="66" s="1"/>
  <c r="BP417" i="66"/>
  <c r="BQ417" i="66"/>
  <c r="BP249" i="66"/>
  <c r="AU249" i="66"/>
  <c r="BQ240" i="66"/>
  <c r="BW240" i="66"/>
  <c r="AV155" i="66"/>
  <c r="AW155" i="66" s="1"/>
  <c r="T155" i="66" s="1"/>
  <c r="BG155" i="66"/>
  <c r="BC155" i="66" s="1"/>
  <c r="BB155" i="66" s="1"/>
  <c r="AR155" i="66" s="1"/>
  <c r="AV38" i="66"/>
  <c r="AW38" i="66" s="1"/>
  <c r="T38" i="66" s="1"/>
  <c r="AU38" i="66"/>
  <c r="EO603" i="66"/>
  <c r="BG502" i="66"/>
  <c r="BC502" i="66" s="1"/>
  <c r="BB502" i="66" s="1"/>
  <c r="AR502" i="66" s="1"/>
  <c r="EO336" i="66"/>
  <c r="BP310" i="66"/>
  <c r="EO304" i="66"/>
  <c r="BG173" i="66"/>
  <c r="BC173" i="66" s="1"/>
  <c r="BB173" i="66" s="1"/>
  <c r="AR173" i="66" s="1"/>
  <c r="BQ56" i="66"/>
  <c r="BP54" i="66"/>
  <c r="BP32" i="66"/>
  <c r="EO556" i="66"/>
  <c r="BQ518" i="66"/>
  <c r="AV476" i="66"/>
  <c r="AT299" i="66"/>
  <c r="AY299" i="66" s="1"/>
  <c r="BA299" i="66" s="1"/>
  <c r="EO257" i="66"/>
  <c r="EO184" i="66"/>
  <c r="BW143" i="66"/>
  <c r="EO118" i="66"/>
  <c r="AV116" i="66"/>
  <c r="AW116" i="66" s="1"/>
  <c r="T116" i="66" s="1"/>
  <c r="EO641" i="66"/>
  <c r="EO530" i="66"/>
  <c r="EO387" i="66"/>
  <c r="EO254" i="66"/>
  <c r="AW67" i="66"/>
  <c r="AW830" i="66"/>
  <c r="T830" i="66" s="1"/>
  <c r="DG856" i="66"/>
  <c r="DI856" i="66" s="1"/>
  <c r="BV856" i="66"/>
  <c r="AV334" i="66"/>
  <c r="AU334" i="66"/>
  <c r="BP334" i="66"/>
  <c r="BG612" i="66"/>
  <c r="BC612" i="66" s="1"/>
  <c r="BB612" i="66" s="1"/>
  <c r="AR612" i="66" s="1"/>
  <c r="BW612" i="66"/>
  <c r="BG580" i="66"/>
  <c r="BC580" i="66" s="1"/>
  <c r="BB580" i="66" s="1"/>
  <c r="AR580" i="66" s="1"/>
  <c r="BP580" i="66"/>
  <c r="BQ580" i="66"/>
  <c r="BW306" i="66"/>
  <c r="BG306" i="66"/>
  <c r="BC306" i="66" s="1"/>
  <c r="BB306" i="66" s="1"/>
  <c r="AR306" i="66" s="1"/>
  <c r="BQ306" i="66"/>
  <c r="AU306" i="66"/>
  <c r="AV306" i="66"/>
  <c r="AT306" i="66"/>
  <c r="AY306" i="66" s="1"/>
  <c r="BA306" i="66" s="1"/>
  <c r="BP306" i="66"/>
  <c r="BG242" i="66"/>
  <c r="BC242" i="66" s="1"/>
  <c r="BB242" i="66" s="1"/>
  <c r="AR242" i="66" s="1"/>
  <c r="BP242" i="66"/>
  <c r="BW988" i="66"/>
  <c r="AT988" i="66"/>
  <c r="AY988" i="66" s="1"/>
  <c r="BA988" i="66" s="1"/>
  <c r="AU988" i="66"/>
  <c r="AT819" i="66"/>
  <c r="AY819" i="66" s="1"/>
  <c r="BA819" i="66" s="1"/>
  <c r="CH819" i="66" s="1"/>
  <c r="AV819" i="66"/>
  <c r="BG819" i="66"/>
  <c r="BC819" i="66" s="1"/>
  <c r="BB819" i="66" s="1"/>
  <c r="AR819" i="66" s="1"/>
  <c r="BP819" i="66"/>
  <c r="BW819" i="66"/>
  <c r="BW311" i="66"/>
  <c r="AT311" i="66"/>
  <c r="AY311" i="66" s="1"/>
  <c r="BA311" i="66" s="1"/>
  <c r="AV311" i="66"/>
  <c r="AV988" i="66"/>
  <c r="AU720" i="66"/>
  <c r="AU698" i="66"/>
  <c r="AT698" i="66"/>
  <c r="AY698" i="66" s="1"/>
  <c r="BA698" i="66" s="1"/>
  <c r="BW560" i="66"/>
  <c r="AT560" i="66"/>
  <c r="AY560" i="66" s="1"/>
  <c r="BA560" i="66" s="1"/>
  <c r="BG560" i="66"/>
  <c r="BC560" i="66" s="1"/>
  <c r="BB560" i="66" s="1"/>
  <c r="AR560" i="66" s="1"/>
  <c r="EO318" i="66"/>
  <c r="AW202" i="66"/>
  <c r="AU819" i="66"/>
  <c r="AU712" i="66"/>
  <c r="BQ712" i="66"/>
  <c r="BW712" i="66"/>
  <c r="BG712" i="66"/>
  <c r="BC712" i="66" s="1"/>
  <c r="BB712" i="66" s="1"/>
  <c r="AR712" i="66" s="1"/>
  <c r="BQ671" i="66"/>
  <c r="EO661" i="66"/>
  <c r="EO587" i="66"/>
  <c r="AT443" i="66"/>
  <c r="AY443" i="66" s="1"/>
  <c r="BA443" i="66" s="1"/>
  <c r="CH443" i="66" s="1"/>
  <c r="BP443" i="66"/>
  <c r="BW443" i="66"/>
  <c r="BQ443" i="66"/>
  <c r="AV312" i="66"/>
  <c r="AW312" i="66" s="1"/>
  <c r="T312" i="66" s="1"/>
  <c r="AT272" i="66"/>
  <c r="AY272" i="66" s="1"/>
  <c r="BA272" i="66" s="1"/>
  <c r="AV272" i="66"/>
  <c r="BG272" i="66"/>
  <c r="BC272" i="66" s="1"/>
  <c r="BB272" i="66" s="1"/>
  <c r="AR272" i="66" s="1"/>
  <c r="AU272" i="66"/>
  <c r="BQ272" i="66"/>
  <c r="BW272" i="66"/>
  <c r="BP272" i="66"/>
  <c r="AV64" i="66"/>
  <c r="AW64" i="66" s="1"/>
  <c r="T64" i="66" s="1"/>
  <c r="BQ64" i="66"/>
  <c r="BQ60" i="66"/>
  <c r="BP60" i="66"/>
  <c r="AW33" i="66"/>
  <c r="BQ1002" i="66"/>
  <c r="BQ847" i="66"/>
  <c r="BP782" i="66"/>
  <c r="BQ782" i="66"/>
  <c r="AT782" i="66"/>
  <c r="AY782" i="66" s="1"/>
  <c r="BA782" i="66" s="1"/>
  <c r="BP753" i="66"/>
  <c r="BW753" i="66"/>
  <c r="BQ753" i="66"/>
  <c r="BQ723" i="66"/>
  <c r="AT723" i="66"/>
  <c r="AY723" i="66" s="1"/>
  <c r="BA723" i="66" s="1"/>
  <c r="AU723" i="66"/>
  <c r="BQ715" i="66"/>
  <c r="AV715" i="66"/>
  <c r="AV711" i="66"/>
  <c r="BQ711" i="66"/>
  <c r="AT711" i="66"/>
  <c r="AY711" i="66" s="1"/>
  <c r="BA711" i="66" s="1"/>
  <c r="BG711" i="66"/>
  <c r="BC711" i="66" s="1"/>
  <c r="BB711" i="66" s="1"/>
  <c r="AR711" i="66" s="1"/>
  <c r="BW711" i="66"/>
  <c r="AW697" i="66"/>
  <c r="AV653" i="66"/>
  <c r="AT653" i="66"/>
  <c r="AY653" i="66" s="1"/>
  <c r="BA653" i="66" s="1"/>
  <c r="BQ653" i="66"/>
  <c r="BP653" i="66"/>
  <c r="AU653" i="66"/>
  <c r="BW613" i="66"/>
  <c r="BG613" i="66"/>
  <c r="BC613" i="66" s="1"/>
  <c r="BB613" i="66" s="1"/>
  <c r="AR613" i="66" s="1"/>
  <c r="BP613" i="66"/>
  <c r="AV613" i="66"/>
  <c r="BQ613" i="66"/>
  <c r="AT613" i="66"/>
  <c r="AY613" i="66" s="1"/>
  <c r="BA613" i="66" s="1"/>
  <c r="AU613" i="66"/>
  <c r="AV560" i="66"/>
  <c r="AW560" i="66" s="1"/>
  <c r="T560" i="66" s="1"/>
  <c r="BW531" i="66"/>
  <c r="BG531" i="66"/>
  <c r="BC531" i="66" s="1"/>
  <c r="BB531" i="66" s="1"/>
  <c r="AR531" i="66" s="1"/>
  <c r="BW528" i="66"/>
  <c r="AU528" i="66"/>
  <c r="AV528" i="66"/>
  <c r="BP528" i="66"/>
  <c r="AV494" i="66"/>
  <c r="BP494" i="66"/>
  <c r="BQ494" i="66"/>
  <c r="BG494" i="66"/>
  <c r="BC494" i="66" s="1"/>
  <c r="BB494" i="66" s="1"/>
  <c r="AR494" i="66" s="1"/>
  <c r="BW459" i="66"/>
  <c r="AV459" i="66"/>
  <c r="AW459" i="66" s="1"/>
  <c r="T459" i="66" s="1"/>
  <c r="AT459" i="66"/>
  <c r="AY459" i="66" s="1"/>
  <c r="BA459" i="66" s="1"/>
  <c r="BP412" i="66"/>
  <c r="AT412" i="66"/>
  <c r="AY412" i="66" s="1"/>
  <c r="BA412" i="66" s="1"/>
  <c r="BW412" i="66"/>
  <c r="BG412" i="66"/>
  <c r="BC412" i="66" s="1"/>
  <c r="BB412" i="66" s="1"/>
  <c r="AR412" i="66" s="1"/>
  <c r="AV412" i="66"/>
  <c r="AU412" i="66"/>
  <c r="AU363" i="66"/>
  <c r="BG363" i="66"/>
  <c r="BC363" i="66" s="1"/>
  <c r="BB363" i="66" s="1"/>
  <c r="AR363" i="66" s="1"/>
  <c r="AV363" i="66"/>
  <c r="BW363" i="66"/>
  <c r="AU351" i="66"/>
  <c r="BG351" i="66"/>
  <c r="BC351" i="66" s="1"/>
  <c r="BB351" i="66" s="1"/>
  <c r="AR351" i="66" s="1"/>
  <c r="BW351" i="66"/>
  <c r="BQ61" i="66"/>
  <c r="BW61" i="66"/>
  <c r="AV61" i="66"/>
  <c r="BP61" i="66"/>
  <c r="BG61" i="66"/>
  <c r="BC61" i="66" s="1"/>
  <c r="BB61" i="66" s="1"/>
  <c r="AR61" i="66" s="1"/>
  <c r="BP1002" i="66"/>
  <c r="BW980" i="66"/>
  <c r="BQ980" i="66"/>
  <c r="AV848" i="66"/>
  <c r="AV782" i="66"/>
  <c r="BW773" i="66"/>
  <c r="AT712" i="66"/>
  <c r="AY712" i="66" s="1"/>
  <c r="BA712" i="66" s="1"/>
  <c r="BW700" i="66"/>
  <c r="AT700" i="66"/>
  <c r="AY700" i="66" s="1"/>
  <c r="BA700" i="66" s="1"/>
  <c r="AU700" i="66"/>
  <c r="BW629" i="66"/>
  <c r="BP629" i="66"/>
  <c r="BQ629" i="66"/>
  <c r="BG629" i="66"/>
  <c r="BC629" i="66" s="1"/>
  <c r="BB629" i="66" s="1"/>
  <c r="AR629" i="66" s="1"/>
  <c r="AU560" i="66"/>
  <c r="BQ421" i="66"/>
  <c r="BP421" i="66"/>
  <c r="BW421" i="66"/>
  <c r="BW323" i="66"/>
  <c r="AV323" i="66"/>
  <c r="AT260" i="66"/>
  <c r="AY260" i="66" s="1"/>
  <c r="BA260" i="66" s="1"/>
  <c r="DH260" i="66" s="1"/>
  <c r="AV260" i="66"/>
  <c r="BQ260" i="66"/>
  <c r="BW260" i="66"/>
  <c r="AU260" i="66"/>
  <c r="BP260" i="66"/>
  <c r="BP96" i="66"/>
  <c r="AT96" i="66"/>
  <c r="AY96" i="66" s="1"/>
  <c r="BA96" i="66" s="1"/>
  <c r="BQ96" i="66"/>
  <c r="AU61" i="66"/>
  <c r="AV60" i="66"/>
  <c r="AV48" i="66"/>
  <c r="BP48" i="66"/>
  <c r="BW996" i="66"/>
  <c r="BG996" i="66"/>
  <c r="BC996" i="66" s="1"/>
  <c r="BB996" i="66" s="1"/>
  <c r="AR996" i="66" s="1"/>
  <c r="BP996" i="66"/>
  <c r="BQ996" i="66"/>
  <c r="BP780" i="66"/>
  <c r="AV780" i="66"/>
  <c r="BG780" i="66"/>
  <c r="BC780" i="66" s="1"/>
  <c r="BB780" i="66" s="1"/>
  <c r="AR780" i="66" s="1"/>
  <c r="BW780" i="66"/>
  <c r="BW479" i="66"/>
  <c r="BG479" i="66"/>
  <c r="BC479" i="66" s="1"/>
  <c r="BB479" i="66" s="1"/>
  <c r="AR479" i="66" s="1"/>
  <c r="AU375" i="66"/>
  <c r="AV375" i="66"/>
  <c r="AV118" i="66"/>
  <c r="BG118" i="66"/>
  <c r="BC118" i="66" s="1"/>
  <c r="BB118" i="66" s="1"/>
  <c r="AR118" i="66" s="1"/>
  <c r="BQ118" i="66"/>
  <c r="AT843" i="66"/>
  <c r="AY843" i="66" s="1"/>
  <c r="BA843" i="66" s="1"/>
  <c r="CH843" i="66" s="1"/>
  <c r="BW843" i="66"/>
  <c r="BW732" i="66"/>
  <c r="AT732" i="66"/>
  <c r="AY732" i="66" s="1"/>
  <c r="BA732" i="66" s="1"/>
  <c r="AV732" i="66"/>
  <c r="AU732" i="66"/>
  <c r="AT451" i="66"/>
  <c r="AY451" i="66" s="1"/>
  <c r="BA451" i="66" s="1"/>
  <c r="CH451" i="66" s="1"/>
  <c r="BP451" i="66"/>
  <c r="BQ451" i="66"/>
  <c r="AV958" i="66"/>
  <c r="BW657" i="66"/>
  <c r="BG657" i="66"/>
  <c r="BC657" i="66" s="1"/>
  <c r="BB657" i="66" s="1"/>
  <c r="AR657" i="66" s="1"/>
  <c r="BQ657" i="66"/>
  <c r="AT657" i="66"/>
  <c r="AY657" i="66" s="1"/>
  <c r="BA657" i="66" s="1"/>
  <c r="AU657" i="66"/>
  <c r="AV657" i="66"/>
  <c r="AT410" i="66"/>
  <c r="AY410" i="66" s="1"/>
  <c r="BA410" i="66" s="1"/>
  <c r="AU410" i="66"/>
  <c r="AV858" i="66"/>
  <c r="AV769" i="66"/>
  <c r="AT769" i="66"/>
  <c r="AY769" i="66" s="1"/>
  <c r="BA769" i="66" s="1"/>
  <c r="CH769" i="66" s="1"/>
  <c r="BW769" i="66"/>
  <c r="BQ769" i="66"/>
  <c r="AW484" i="66"/>
  <c r="BP455" i="66"/>
  <c r="BW455" i="66"/>
  <c r="AT455" i="66"/>
  <c r="AY455" i="66" s="1"/>
  <c r="BA455" i="66" s="1"/>
  <c r="DH455" i="66" s="1"/>
  <c r="AU144" i="66"/>
  <c r="BP144" i="66"/>
  <c r="AT144" i="66"/>
  <c r="AY144" i="66" s="1"/>
  <c r="BA144" i="66" s="1"/>
  <c r="BW1004" i="66"/>
  <c r="BP1004" i="66"/>
  <c r="BQ1004" i="66"/>
  <c r="BG860" i="66"/>
  <c r="BC860" i="66" s="1"/>
  <c r="BB860" i="66" s="1"/>
  <c r="AR860" i="66" s="1"/>
  <c r="AT860" i="66"/>
  <c r="AY860" i="66" s="1"/>
  <c r="BA860" i="66" s="1"/>
  <c r="BP795" i="66"/>
  <c r="BQ795" i="66"/>
  <c r="BP576" i="66"/>
  <c r="BW576" i="66"/>
  <c r="AV576" i="66"/>
  <c r="AW576" i="66" s="1"/>
  <c r="T576" i="66" s="1"/>
  <c r="BQ576" i="66"/>
  <c r="AT576" i="66"/>
  <c r="AY576" i="66" s="1"/>
  <c r="BA576" i="66" s="1"/>
  <c r="BG576" i="66"/>
  <c r="BC576" i="66" s="1"/>
  <c r="BB576" i="66" s="1"/>
  <c r="AR576" i="66" s="1"/>
  <c r="AT449" i="66"/>
  <c r="AY449" i="66" s="1"/>
  <c r="BA449" i="66" s="1"/>
  <c r="DH449" i="66" s="1"/>
  <c r="BP449" i="66"/>
  <c r="BQ449" i="66"/>
  <c r="BW449" i="66"/>
  <c r="BQ269" i="66"/>
  <c r="BW269" i="66"/>
  <c r="AT269" i="66"/>
  <c r="AY269" i="66" s="1"/>
  <c r="BA269" i="66" s="1"/>
  <c r="AU269" i="66"/>
  <c r="BG269" i="66"/>
  <c r="BC269" i="66" s="1"/>
  <c r="BB269" i="66" s="1"/>
  <c r="AR269" i="66" s="1"/>
  <c r="BP269" i="66"/>
  <c r="BW994" i="66"/>
  <c r="BG994" i="66"/>
  <c r="BC994" i="66" s="1"/>
  <c r="BB994" i="66" s="1"/>
  <c r="AR994" i="66" s="1"/>
  <c r="BP994" i="66"/>
  <c r="BQ994" i="66"/>
  <c r="BW866" i="66"/>
  <c r="AV866" i="66"/>
  <c r="AW866" i="66" s="1"/>
  <c r="T866" i="66" s="1"/>
  <c r="AT866" i="66"/>
  <c r="AY866" i="66" s="1"/>
  <c r="BA866" i="66" s="1"/>
  <c r="AU866" i="66"/>
  <c r="BQ858" i="66"/>
  <c r="BI856" i="66"/>
  <c r="BO856" i="66" s="1"/>
  <c r="CT856" i="66" s="1"/>
  <c r="BP799" i="66"/>
  <c r="BQ799" i="66"/>
  <c r="AU716" i="66"/>
  <c r="BG716" i="66"/>
  <c r="BC716" i="66" s="1"/>
  <c r="BB716" i="66" s="1"/>
  <c r="AR716" i="66" s="1"/>
  <c r="BW686" i="66"/>
  <c r="AT686" i="66"/>
  <c r="AY686" i="66" s="1"/>
  <c r="BA686" i="66" s="1"/>
  <c r="BG805" i="66"/>
  <c r="BC805" i="66" s="1"/>
  <c r="BB805" i="66" s="1"/>
  <c r="AR805" i="66" s="1"/>
  <c r="BQ805" i="66"/>
  <c r="BP784" i="66"/>
  <c r="AT784" i="66"/>
  <c r="AY784" i="66" s="1"/>
  <c r="BA784" i="66" s="1"/>
  <c r="AU784" i="66"/>
  <c r="AV784" i="66"/>
  <c r="BG648" i="66"/>
  <c r="BC648" i="66" s="1"/>
  <c r="BB648" i="66" s="1"/>
  <c r="AR648" i="66" s="1"/>
  <c r="BW648" i="66"/>
  <c r="AW611" i="66"/>
  <c r="AU780" i="66"/>
  <c r="BG349" i="66"/>
  <c r="BC349" i="66" s="1"/>
  <c r="BB349" i="66" s="1"/>
  <c r="AR349" i="66" s="1"/>
  <c r="AU349" i="66"/>
  <c r="AV349" i="66"/>
  <c r="AV996" i="66"/>
  <c r="AV853" i="66"/>
  <c r="AU479" i="66"/>
  <c r="AT210" i="66"/>
  <c r="AY210" i="66" s="1"/>
  <c r="BA210" i="66" s="1"/>
  <c r="DH210" i="66" s="1"/>
  <c r="AU210" i="66"/>
  <c r="AV210" i="66"/>
  <c r="BP210" i="66"/>
  <c r="BW210" i="66"/>
  <c r="BG210" i="66"/>
  <c r="BC210" i="66" s="1"/>
  <c r="BB210" i="66" s="1"/>
  <c r="AR210" i="66" s="1"/>
  <c r="AU996" i="66"/>
  <c r="AV843" i="66"/>
  <c r="BP812" i="66"/>
  <c r="AT812" i="66"/>
  <c r="AY812" i="66" s="1"/>
  <c r="BA812" i="66" s="1"/>
  <c r="AV812" i="66"/>
  <c r="AW812" i="66" s="1"/>
  <c r="T812" i="66" s="1"/>
  <c r="BG812" i="66"/>
  <c r="BC812" i="66" s="1"/>
  <c r="BB812" i="66" s="1"/>
  <c r="AR812" i="66" s="1"/>
  <c r="BW812" i="66"/>
  <c r="AU612" i="66"/>
  <c r="AT580" i="66"/>
  <c r="AY580" i="66" s="1"/>
  <c r="BA580" i="66" s="1"/>
  <c r="CH580" i="66" s="1"/>
  <c r="BW312" i="66"/>
  <c r="BQ312" i="66"/>
  <c r="AU312" i="66"/>
  <c r="BG312" i="66"/>
  <c r="BC312" i="66" s="1"/>
  <c r="BB312" i="66" s="1"/>
  <c r="AR312" i="66" s="1"/>
  <c r="AT996" i="66"/>
  <c r="AY996" i="66" s="1"/>
  <c r="BA996" i="66" s="1"/>
  <c r="AU812" i="66"/>
  <c r="AV797" i="66"/>
  <c r="AW864" i="66"/>
  <c r="BP830" i="66"/>
  <c r="BG830" i="66"/>
  <c r="BC830" i="66" s="1"/>
  <c r="BB830" i="66" s="1"/>
  <c r="AR830" i="66" s="1"/>
  <c r="BW830" i="66"/>
  <c r="AT830" i="66"/>
  <c r="AY830" i="66" s="1"/>
  <c r="BA830" i="66" s="1"/>
  <c r="BW758" i="66"/>
  <c r="BG758" i="66"/>
  <c r="BC758" i="66" s="1"/>
  <c r="BB758" i="66" s="1"/>
  <c r="AR758" i="66" s="1"/>
  <c r="BP758" i="66"/>
  <c r="AW713" i="66"/>
  <c r="BW704" i="66"/>
  <c r="AT704" i="66"/>
  <c r="AY704" i="66" s="1"/>
  <c r="BA704" i="66" s="1"/>
  <c r="BP671" i="66"/>
  <c r="BW671" i="66"/>
  <c r="AU671" i="66"/>
  <c r="AV671" i="66"/>
  <c r="AT671" i="66"/>
  <c r="AY671" i="66" s="1"/>
  <c r="BA671" i="66" s="1"/>
  <c r="CH251" i="66"/>
  <c r="DH251" i="66"/>
  <c r="BW873" i="66"/>
  <c r="BP873" i="66"/>
  <c r="AV860" i="66"/>
  <c r="BG687" i="66"/>
  <c r="BC687" i="66" s="1"/>
  <c r="BB687" i="66" s="1"/>
  <c r="AR687" i="66" s="1"/>
  <c r="BQ687" i="66"/>
  <c r="BW496" i="66"/>
  <c r="BQ496" i="66"/>
  <c r="AT496" i="66"/>
  <c r="AY496" i="66" s="1"/>
  <c r="BA496" i="66" s="1"/>
  <c r="CH496" i="66" s="1"/>
  <c r="AU496" i="66"/>
  <c r="BG496" i="66"/>
  <c r="BC496" i="66" s="1"/>
  <c r="BB496" i="66" s="1"/>
  <c r="AR496" i="66" s="1"/>
  <c r="BP496" i="66"/>
  <c r="BG343" i="66"/>
  <c r="BC343" i="66" s="1"/>
  <c r="BB343" i="66" s="1"/>
  <c r="AR343" i="66" s="1"/>
  <c r="BQ343" i="66"/>
  <c r="AV269" i="66"/>
  <c r="BW193" i="66"/>
  <c r="BG193" i="66"/>
  <c r="BC193" i="66" s="1"/>
  <c r="BB193" i="66" s="1"/>
  <c r="AR193" i="66" s="1"/>
  <c r="BQ193" i="66"/>
  <c r="BQ73" i="66"/>
  <c r="AV73" i="66"/>
  <c r="BP27" i="66"/>
  <c r="AU27" i="66"/>
  <c r="BQ27" i="66"/>
  <c r="AV1004" i="66"/>
  <c r="EO998" i="66"/>
  <c r="BQ988" i="66"/>
  <c r="AV922" i="66"/>
  <c r="AW922" i="66" s="1"/>
  <c r="T922" i="66" s="1"/>
  <c r="BW867" i="66"/>
  <c r="AV867" i="66"/>
  <c r="AU867" i="66"/>
  <c r="AU860" i="66"/>
  <c r="BQ853" i="66"/>
  <c r="AU830" i="66"/>
  <c r="AV795" i="66"/>
  <c r="AW795" i="66" s="1"/>
  <c r="T795" i="66" s="1"/>
  <c r="BQ784" i="66"/>
  <c r="AV758" i="66"/>
  <c r="AW758" i="66" s="1"/>
  <c r="T758" i="66" s="1"/>
  <c r="BQ748" i="66"/>
  <c r="BW748" i="66"/>
  <c r="AT748" i="66"/>
  <c r="AY748" i="66" s="1"/>
  <c r="BA748" i="66" s="1"/>
  <c r="AT688" i="66"/>
  <c r="AY688" i="66" s="1"/>
  <c r="BA688" i="66" s="1"/>
  <c r="BW688" i="66"/>
  <c r="BQ688" i="66"/>
  <c r="AU686" i="66"/>
  <c r="AU576" i="66"/>
  <c r="BQ440" i="66"/>
  <c r="AV440" i="66"/>
  <c r="BQ383" i="66"/>
  <c r="BW383" i="66"/>
  <c r="BW375" i="66"/>
  <c r="AW299" i="66"/>
  <c r="T299" i="66" s="1"/>
  <c r="BQ284" i="66"/>
  <c r="AV284" i="66"/>
  <c r="BP284" i="66"/>
  <c r="AU274" i="66"/>
  <c r="AV274" i="66"/>
  <c r="BQ274" i="66"/>
  <c r="BG226" i="66"/>
  <c r="BC226" i="66" s="1"/>
  <c r="BB226" i="66" s="1"/>
  <c r="AR226" i="66" s="1"/>
  <c r="BQ226" i="66"/>
  <c r="BP226" i="66"/>
  <c r="AV65" i="66"/>
  <c r="BQ65" i="66"/>
  <c r="BW65" i="66"/>
  <c r="AU1004" i="66"/>
  <c r="BP988" i="66"/>
  <c r="EO986" i="66"/>
  <c r="EO982" i="66"/>
  <c r="AV874" i="66"/>
  <c r="AW873" i="66"/>
  <c r="T873" i="66" s="1"/>
  <c r="AV854" i="66"/>
  <c r="BW854" i="66"/>
  <c r="BG853" i="66"/>
  <c r="BC853" i="66" s="1"/>
  <c r="BB853" i="66" s="1"/>
  <c r="AR853" i="66" s="1"/>
  <c r="BP843" i="66"/>
  <c r="AV815" i="66"/>
  <c r="BP805" i="66"/>
  <c r="BG784" i="66"/>
  <c r="BC784" i="66" s="1"/>
  <c r="BB784" i="66" s="1"/>
  <c r="AR784" i="66" s="1"/>
  <c r="BQ780" i="66"/>
  <c r="AV757" i="66"/>
  <c r="AU757" i="66"/>
  <c r="BG757" i="66"/>
  <c r="BC757" i="66" s="1"/>
  <c r="BB757" i="66" s="1"/>
  <c r="AR757" i="66" s="1"/>
  <c r="BP757" i="66"/>
  <c r="BQ757" i="66"/>
  <c r="AU748" i="66"/>
  <c r="AT655" i="66"/>
  <c r="AY655" i="66" s="1"/>
  <c r="BA655" i="66" s="1"/>
  <c r="DH655" i="66" s="1"/>
  <c r="AU655" i="66"/>
  <c r="BQ655" i="66"/>
  <c r="AV655" i="66"/>
  <c r="AT651" i="66"/>
  <c r="AY651" i="66" s="1"/>
  <c r="BA651" i="66" s="1"/>
  <c r="CH651" i="66" s="1"/>
  <c r="AU651" i="66"/>
  <c r="BG651" i="66"/>
  <c r="BC651" i="66" s="1"/>
  <c r="BB651" i="66" s="1"/>
  <c r="AR651" i="66" s="1"/>
  <c r="BQ651" i="66"/>
  <c r="BW651" i="66"/>
  <c r="AV496" i="66"/>
  <c r="BP389" i="66"/>
  <c r="BQ389" i="66"/>
  <c r="BG375" i="66"/>
  <c r="BC375" i="66" s="1"/>
  <c r="BB375" i="66" s="1"/>
  <c r="AR375" i="66" s="1"/>
  <c r="BG361" i="66"/>
  <c r="BC361" i="66" s="1"/>
  <c r="BB361" i="66" s="1"/>
  <c r="AR361" i="66" s="1"/>
  <c r="AU361" i="66"/>
  <c r="AU343" i="66"/>
  <c r="BW278" i="66"/>
  <c r="AU278" i="66"/>
  <c r="BP278" i="66"/>
  <c r="BG278" i="66"/>
  <c r="BC278" i="66" s="1"/>
  <c r="BB278" i="66" s="1"/>
  <c r="AR278" i="66" s="1"/>
  <c r="BP118" i="66"/>
  <c r="EO722" i="66"/>
  <c r="AV722" i="66"/>
  <c r="AW722" i="66" s="1"/>
  <c r="T722" i="66" s="1"/>
  <c r="AT722" i="66"/>
  <c r="AY722" i="66" s="1"/>
  <c r="BA722" i="66" s="1"/>
  <c r="EO486" i="66"/>
  <c r="AV832" i="66"/>
  <c r="AV776" i="66"/>
  <c r="BQ741" i="66"/>
  <c r="AU741" i="66"/>
  <c r="AU262" i="66"/>
  <c r="BP262" i="66"/>
  <c r="EO124" i="66"/>
  <c r="EO851" i="66"/>
  <c r="AV842" i="66"/>
  <c r="BW837" i="66"/>
  <c r="AU832" i="66"/>
  <c r="AU776" i="66"/>
  <c r="EO726" i="66"/>
  <c r="AU722" i="66"/>
  <c r="BP697" i="66"/>
  <c r="AU697" i="66"/>
  <c r="BG675" i="66"/>
  <c r="BC675" i="66" s="1"/>
  <c r="BB675" i="66" s="1"/>
  <c r="AR675" i="66" s="1"/>
  <c r="BP675" i="66"/>
  <c r="AV591" i="66"/>
  <c r="AW591" i="66" s="1"/>
  <c r="T591" i="66" s="1"/>
  <c r="EO514" i="66"/>
  <c r="BP414" i="66"/>
  <c r="AV414" i="66"/>
  <c r="BW414" i="66"/>
  <c r="BG414" i="66"/>
  <c r="BC414" i="66" s="1"/>
  <c r="BB414" i="66" s="1"/>
  <c r="AR414" i="66" s="1"/>
  <c r="BW330" i="66"/>
  <c r="BG330" i="66"/>
  <c r="BC330" i="66" s="1"/>
  <c r="BB330" i="66" s="1"/>
  <c r="AR330" i="66" s="1"/>
  <c r="AU330" i="66"/>
  <c r="AV330" i="66"/>
  <c r="AW330" i="66" s="1"/>
  <c r="T330" i="66" s="1"/>
  <c r="AT330" i="66"/>
  <c r="AY330" i="66" s="1"/>
  <c r="BA330" i="66" s="1"/>
  <c r="BP330" i="66"/>
  <c r="AV292" i="66"/>
  <c r="BP292" i="66"/>
  <c r="AT292" i="66"/>
  <c r="AY292" i="66" s="1"/>
  <c r="BA292" i="66" s="1"/>
  <c r="AU292" i="66"/>
  <c r="BW220" i="66"/>
  <c r="AU220" i="66"/>
  <c r="AV220" i="66"/>
  <c r="AV128" i="66"/>
  <c r="AW128" i="66" s="1"/>
  <c r="T128" i="66" s="1"/>
  <c r="AW20" i="66"/>
  <c r="EO516" i="66"/>
  <c r="BW510" i="66"/>
  <c r="BG510" i="66"/>
  <c r="BC510" i="66" s="1"/>
  <c r="BB510" i="66" s="1"/>
  <c r="AR510" i="66" s="1"/>
  <c r="BP510" i="66"/>
  <c r="AT510" i="66"/>
  <c r="AY510" i="66" s="1"/>
  <c r="BA510" i="66" s="1"/>
  <c r="AU510" i="66"/>
  <c r="BW498" i="66"/>
  <c r="BG498" i="66"/>
  <c r="BC498" i="66" s="1"/>
  <c r="BB498" i="66" s="1"/>
  <c r="AR498" i="66" s="1"/>
  <c r="AT498" i="66"/>
  <c r="AY498" i="66" s="1"/>
  <c r="BA498" i="66" s="1"/>
  <c r="CH498" i="66" s="1"/>
  <c r="AU498" i="66"/>
  <c r="BQ498" i="66"/>
  <c r="EO492" i="66"/>
  <c r="AT202" i="66"/>
  <c r="AY202" i="66" s="1"/>
  <c r="BA202" i="66" s="1"/>
  <c r="BQ202" i="66"/>
  <c r="BG202" i="66"/>
  <c r="BC202" i="66" s="1"/>
  <c r="BB202" i="66" s="1"/>
  <c r="AR202" i="66" s="1"/>
  <c r="AU202" i="66"/>
  <c r="AT70" i="66"/>
  <c r="AY70" i="66" s="1"/>
  <c r="BA70" i="66" s="1"/>
  <c r="BG70" i="66"/>
  <c r="BC70" i="66" s="1"/>
  <c r="BB70" i="66" s="1"/>
  <c r="AR70" i="66" s="1"/>
  <c r="EO996" i="66"/>
  <c r="AV952" i="66"/>
  <c r="BQ735" i="66"/>
  <c r="BG735" i="66"/>
  <c r="BC735" i="66" s="1"/>
  <c r="BB735" i="66" s="1"/>
  <c r="AR735" i="66" s="1"/>
  <c r="BW574" i="66"/>
  <c r="BQ574" i="66"/>
  <c r="AV574" i="66"/>
  <c r="BP574" i="66"/>
  <c r="BW552" i="66"/>
  <c r="BP552" i="66"/>
  <c r="BW505" i="66"/>
  <c r="BG505" i="66"/>
  <c r="BC505" i="66" s="1"/>
  <c r="BB505" i="66" s="1"/>
  <c r="AR505" i="66" s="1"/>
  <c r="AU322" i="66"/>
  <c r="BP322" i="66"/>
  <c r="AV322" i="66"/>
  <c r="BP304" i="66"/>
  <c r="AT304" i="66"/>
  <c r="AY304" i="66" s="1"/>
  <c r="BA304" i="66" s="1"/>
  <c r="AU304" i="66"/>
  <c r="EO990" i="66"/>
  <c r="AV934" i="66"/>
  <c r="AV862" i="66"/>
  <c r="AV802" i="66"/>
  <c r="AW802" i="66" s="1"/>
  <c r="T802" i="66" s="1"/>
  <c r="AV800" i="66"/>
  <c r="AU750" i="66"/>
  <c r="EO744" i="66"/>
  <c r="BQ692" i="66"/>
  <c r="AT692" i="66"/>
  <c r="AY692" i="66" s="1"/>
  <c r="BA692" i="66" s="1"/>
  <c r="EO978" i="66"/>
  <c r="AU842" i="66"/>
  <c r="BP837" i="66"/>
  <c r="EO833" i="66"/>
  <c r="AV825" i="66"/>
  <c r="AV818" i="66"/>
  <c r="AU800" i="66"/>
  <c r="AV786" i="66"/>
  <c r="AT776" i="66"/>
  <c r="AY776" i="66" s="1"/>
  <c r="BA776" i="66" s="1"/>
  <c r="AT741" i="66"/>
  <c r="AY741" i="66" s="1"/>
  <c r="BA741" i="66" s="1"/>
  <c r="AU735" i="66"/>
  <c r="EO734" i="66"/>
  <c r="AU729" i="66"/>
  <c r="AU669" i="66"/>
  <c r="BG669" i="66"/>
  <c r="BC669" i="66" s="1"/>
  <c r="BB669" i="66" s="1"/>
  <c r="AR669" i="66" s="1"/>
  <c r="AU645" i="66"/>
  <c r="AV645" i="66"/>
  <c r="BQ645" i="66"/>
  <c r="BW645" i="66"/>
  <c r="BP645" i="66"/>
  <c r="BW593" i="66"/>
  <c r="AT593" i="66"/>
  <c r="AY593" i="66" s="1"/>
  <c r="BA593" i="66" s="1"/>
  <c r="AV589" i="66"/>
  <c r="AU574" i="66"/>
  <c r="EO548" i="66"/>
  <c r="AV498" i="66"/>
  <c r="BG442" i="66"/>
  <c r="BC442" i="66" s="1"/>
  <c r="BB442" i="66" s="1"/>
  <c r="AR442" i="66" s="1"/>
  <c r="BW442" i="66"/>
  <c r="BQ429" i="66"/>
  <c r="BP429" i="66"/>
  <c r="BW429" i="66"/>
  <c r="AU414" i="66"/>
  <c r="AV304" i="66"/>
  <c r="BW288" i="66"/>
  <c r="AU288" i="66"/>
  <c r="BG288" i="66"/>
  <c r="BC288" i="66" s="1"/>
  <c r="BB288" i="66" s="1"/>
  <c r="AR288" i="66" s="1"/>
  <c r="AT288" i="66"/>
  <c r="AY288" i="66" s="1"/>
  <c r="BA288" i="66" s="1"/>
  <c r="AV288" i="66"/>
  <c r="BQ288" i="66"/>
  <c r="BP288" i="66"/>
  <c r="AT68" i="66"/>
  <c r="AY68" i="66" s="1"/>
  <c r="BA68" i="66" s="1"/>
  <c r="AV68" i="66"/>
  <c r="BQ68" i="66"/>
  <c r="BG68" i="66"/>
  <c r="BC68" i="66" s="1"/>
  <c r="BB68" i="66" s="1"/>
  <c r="AR68" i="66" s="1"/>
  <c r="BW836" i="66"/>
  <c r="AU831" i="66"/>
  <c r="AU824" i="66"/>
  <c r="AT818" i="66"/>
  <c r="AY818" i="66" s="1"/>
  <c r="BA818" i="66" s="1"/>
  <c r="AU813" i="66"/>
  <c r="AV807" i="66"/>
  <c r="AT786" i="66"/>
  <c r="AY786" i="66" s="1"/>
  <c r="BA786" i="66" s="1"/>
  <c r="AU778" i="66"/>
  <c r="AT740" i="66"/>
  <c r="AY740" i="66" s="1"/>
  <c r="BA740" i="66" s="1"/>
  <c r="AV669" i="66"/>
  <c r="AW669" i="66" s="1"/>
  <c r="T669" i="66" s="1"/>
  <c r="BG647" i="66"/>
  <c r="BC647" i="66" s="1"/>
  <c r="BB647" i="66" s="1"/>
  <c r="AR647" i="66" s="1"/>
  <c r="BQ647" i="66"/>
  <c r="BP643" i="66"/>
  <c r="AT643" i="66"/>
  <c r="AY643" i="66" s="1"/>
  <c r="BA643" i="66" s="1"/>
  <c r="CH643" i="66" s="1"/>
  <c r="BW625" i="66"/>
  <c r="BG625" i="66"/>
  <c r="BC625" i="66" s="1"/>
  <c r="BB625" i="66" s="1"/>
  <c r="AR625" i="66" s="1"/>
  <c r="EO617" i="66"/>
  <c r="BW615" i="66"/>
  <c r="BG615" i="66"/>
  <c r="BC615" i="66" s="1"/>
  <c r="BB615" i="66" s="1"/>
  <c r="AR615" i="66" s="1"/>
  <c r="AV615" i="66"/>
  <c r="BW603" i="66"/>
  <c r="BQ603" i="66"/>
  <c r="AT603" i="66"/>
  <c r="AY603" i="66" s="1"/>
  <c r="BA603" i="66" s="1"/>
  <c r="AU593" i="66"/>
  <c r="BQ584" i="66"/>
  <c r="AT584" i="66"/>
  <c r="AY584" i="66" s="1"/>
  <c r="BA584" i="66" s="1"/>
  <c r="CH584" i="66" s="1"/>
  <c r="BW584" i="66"/>
  <c r="BG584" i="66"/>
  <c r="BC584" i="66" s="1"/>
  <c r="BB584" i="66" s="1"/>
  <c r="AR584" i="66" s="1"/>
  <c r="AU552" i="66"/>
  <c r="AU547" i="66"/>
  <c r="AT547" i="66"/>
  <c r="AY547" i="66" s="1"/>
  <c r="BA547" i="66" s="1"/>
  <c r="AU524" i="66"/>
  <c r="BQ524" i="66"/>
  <c r="BP457" i="66"/>
  <c r="AT457" i="66"/>
  <c r="AY457" i="66" s="1"/>
  <c r="BA457" i="66" s="1"/>
  <c r="BQ457" i="66"/>
  <c r="BW457" i="66"/>
  <c r="AT429" i="66"/>
  <c r="AY429" i="66" s="1"/>
  <c r="BA429" i="66" s="1"/>
  <c r="CH429" i="66" s="1"/>
  <c r="BW318" i="66"/>
  <c r="AT318" i="66"/>
  <c r="AY318" i="66" s="1"/>
  <c r="BA318" i="66" s="1"/>
  <c r="AU318" i="66"/>
  <c r="BQ318" i="66"/>
  <c r="AV310" i="66"/>
  <c r="BW192" i="66"/>
  <c r="BG192" i="66"/>
  <c r="BC192" i="66" s="1"/>
  <c r="BB192" i="66" s="1"/>
  <c r="AR192" i="66" s="1"/>
  <c r="BP147" i="66"/>
  <c r="BW147" i="66"/>
  <c r="EO23" i="66"/>
  <c r="AV837" i="66"/>
  <c r="AU806" i="66"/>
  <c r="AU801" i="66"/>
  <c r="BW800" i="66"/>
  <c r="AU788" i="66"/>
  <c r="AT641" i="66"/>
  <c r="AY641" i="66" s="1"/>
  <c r="BA641" i="66" s="1"/>
  <c r="CH641" i="66" s="1"/>
  <c r="AV641" i="66"/>
  <c r="AU641" i="66"/>
  <c r="AU635" i="66"/>
  <c r="BW635" i="66"/>
  <c r="AV635" i="66"/>
  <c r="BG635" i="66"/>
  <c r="BC635" i="66" s="1"/>
  <c r="BB635" i="66" s="1"/>
  <c r="AR635" i="66" s="1"/>
  <c r="BW605" i="66"/>
  <c r="BQ605" i="66"/>
  <c r="AU605" i="66"/>
  <c r="AV597" i="66"/>
  <c r="AW597" i="66" s="1"/>
  <c r="T597" i="66" s="1"/>
  <c r="BG597" i="66"/>
  <c r="BC597" i="66" s="1"/>
  <c r="BB597" i="66" s="1"/>
  <c r="AR597" i="66" s="1"/>
  <c r="BW586" i="66"/>
  <c r="BG586" i="66"/>
  <c r="BC586" i="66" s="1"/>
  <c r="BB586" i="66" s="1"/>
  <c r="AR586" i="66" s="1"/>
  <c r="AU562" i="66"/>
  <c r="BW550" i="66"/>
  <c r="AV550" i="66"/>
  <c r="AU550" i="66"/>
  <c r="BW534" i="66"/>
  <c r="BG534" i="66"/>
  <c r="BC534" i="66" s="1"/>
  <c r="BB534" i="66" s="1"/>
  <c r="AR534" i="66" s="1"/>
  <c r="AW457" i="66"/>
  <c r="T457" i="66" s="1"/>
  <c r="BQ273" i="66"/>
  <c r="AU273" i="66"/>
  <c r="AV273" i="66"/>
  <c r="BP246" i="66"/>
  <c r="AU246" i="66"/>
  <c r="AT222" i="66"/>
  <c r="AY222" i="66" s="1"/>
  <c r="BA222" i="66" s="1"/>
  <c r="DH222" i="66" s="1"/>
  <c r="AU222" i="66"/>
  <c r="AV222" i="66"/>
  <c r="BP222" i="66"/>
  <c r="BW222" i="66"/>
  <c r="BG222" i="66"/>
  <c r="BC222" i="66" s="1"/>
  <c r="BB222" i="66" s="1"/>
  <c r="AR222" i="66" s="1"/>
  <c r="AU168" i="66"/>
  <c r="BQ168" i="66"/>
  <c r="AT168" i="66"/>
  <c r="AY168" i="66" s="1"/>
  <c r="BA168" i="66" s="1"/>
  <c r="CH168" i="66" s="1"/>
  <c r="AU101" i="66"/>
  <c r="AT101" i="66"/>
  <c r="AY101" i="66" s="1"/>
  <c r="BA101" i="66" s="1"/>
  <c r="BW101" i="66"/>
  <c r="BG101" i="66"/>
  <c r="BC101" i="66" s="1"/>
  <c r="BB101" i="66" s="1"/>
  <c r="AR101" i="66" s="1"/>
  <c r="EO44" i="66"/>
  <c r="EO738" i="66"/>
  <c r="EO732" i="66"/>
  <c r="EO623" i="66"/>
  <c r="BW558" i="66"/>
  <c r="AT558" i="66"/>
  <c r="AY558" i="66" s="1"/>
  <c r="BA558" i="66" s="1"/>
  <c r="AU558" i="66"/>
  <c r="AV558" i="66"/>
  <c r="BW520" i="66"/>
  <c r="AT520" i="66"/>
  <c r="AY520" i="66" s="1"/>
  <c r="BA520" i="66" s="1"/>
  <c r="AU520" i="66"/>
  <c r="AV520" i="66"/>
  <c r="BP468" i="66"/>
  <c r="BG468" i="66"/>
  <c r="BC468" i="66" s="1"/>
  <c r="BB468" i="66" s="1"/>
  <c r="AR468" i="66" s="1"/>
  <c r="BW468" i="66"/>
  <c r="AV468" i="66"/>
  <c r="BP464" i="66"/>
  <c r="AV464" i="66"/>
  <c r="BQ464" i="66"/>
  <c r="BW464" i="66"/>
  <c r="AU448" i="66"/>
  <c r="BW448" i="66"/>
  <c r="BQ328" i="66"/>
  <c r="AU328" i="66"/>
  <c r="BW259" i="66"/>
  <c r="BQ259" i="66"/>
  <c r="AU259" i="66"/>
  <c r="AV259" i="66"/>
  <c r="AU250" i="66"/>
  <c r="BQ250" i="66"/>
  <c r="AT104" i="66"/>
  <c r="AY104" i="66" s="1"/>
  <c r="BA104" i="66" s="1"/>
  <c r="BG104" i="66"/>
  <c r="BC104" i="66" s="1"/>
  <c r="BB104" i="66" s="1"/>
  <c r="AR104" i="66" s="1"/>
  <c r="BP104" i="66"/>
  <c r="BP707" i="66"/>
  <c r="BQ707" i="66"/>
  <c r="BG707" i="66"/>
  <c r="BC707" i="66" s="1"/>
  <c r="BB707" i="66" s="1"/>
  <c r="AR707" i="66" s="1"/>
  <c r="BW707" i="66"/>
  <c r="AV683" i="66"/>
  <c r="EO675" i="66"/>
  <c r="AV661" i="66"/>
  <c r="BG661" i="66"/>
  <c r="BC661" i="66" s="1"/>
  <c r="BB661" i="66" s="1"/>
  <c r="AR661" i="66" s="1"/>
  <c r="BW536" i="66"/>
  <c r="AU536" i="66"/>
  <c r="AV536" i="66"/>
  <c r="EO526" i="66"/>
  <c r="AT468" i="66"/>
  <c r="AY468" i="66" s="1"/>
  <c r="BA468" i="66" s="1"/>
  <c r="AT464" i="66"/>
  <c r="AY464" i="66" s="1"/>
  <c r="BA464" i="66" s="1"/>
  <c r="AT448" i="66"/>
  <c r="AY448" i="66" s="1"/>
  <c r="BA448" i="66" s="1"/>
  <c r="AT328" i="66"/>
  <c r="AY328" i="66" s="1"/>
  <c r="BA328" i="66" s="1"/>
  <c r="DH328" i="66" s="1"/>
  <c r="BP314" i="66"/>
  <c r="AV314" i="66"/>
  <c r="BQ266" i="66"/>
  <c r="AV266" i="66"/>
  <c r="AV250" i="66"/>
  <c r="AV141" i="66"/>
  <c r="BW141" i="66"/>
  <c r="AU104" i="66"/>
  <c r="AV63" i="66"/>
  <c r="BW542" i="66"/>
  <c r="BP542" i="66"/>
  <c r="BQ542" i="66"/>
  <c r="EO540" i="66"/>
  <c r="BW526" i="66"/>
  <c r="AT526" i="66"/>
  <c r="AY526" i="66" s="1"/>
  <c r="BA526" i="66" s="1"/>
  <c r="AU526" i="66"/>
  <c r="AU331" i="66"/>
  <c r="BG331" i="66"/>
  <c r="BC331" i="66" s="1"/>
  <c r="BB331" i="66" s="1"/>
  <c r="AR331" i="66" s="1"/>
  <c r="AV331" i="66"/>
  <c r="AT316" i="66"/>
  <c r="AY316" i="66" s="1"/>
  <c r="BA316" i="66" s="1"/>
  <c r="BQ316" i="66"/>
  <c r="AT151" i="66"/>
  <c r="AY151" i="66" s="1"/>
  <c r="BA151" i="66" s="1"/>
  <c r="BQ151" i="66"/>
  <c r="BP151" i="66"/>
  <c r="EO69" i="66"/>
  <c r="AW40" i="66"/>
  <c r="EO713" i="66"/>
  <c r="AT599" i="66"/>
  <c r="AY599" i="66" s="1"/>
  <c r="BA599" i="66" s="1"/>
  <c r="CH599" i="66" s="1"/>
  <c r="BP585" i="66"/>
  <c r="BW585" i="66"/>
  <c r="BW504" i="66"/>
  <c r="AT504" i="66"/>
  <c r="AY504" i="66" s="1"/>
  <c r="BA504" i="66" s="1"/>
  <c r="AU504" i="66"/>
  <c r="EO496" i="66"/>
  <c r="BP416" i="66"/>
  <c r="AT416" i="66"/>
  <c r="AY416" i="66" s="1"/>
  <c r="BA416" i="66" s="1"/>
  <c r="BP302" i="66"/>
  <c r="BQ302" i="66"/>
  <c r="BW294" i="66"/>
  <c r="AU294" i="66"/>
  <c r="BG294" i="66"/>
  <c r="BC294" i="66" s="1"/>
  <c r="BB294" i="66" s="1"/>
  <c r="AR294" i="66" s="1"/>
  <c r="BQ294" i="66"/>
  <c r="AV293" i="66"/>
  <c r="BW293" i="66"/>
  <c r="AV287" i="66"/>
  <c r="AW287" i="66" s="1"/>
  <c r="T287" i="66" s="1"/>
  <c r="BW287" i="66"/>
  <c r="BG270" i="66"/>
  <c r="BC270" i="66" s="1"/>
  <c r="BB270" i="66" s="1"/>
  <c r="AR270" i="66" s="1"/>
  <c r="BQ270" i="66"/>
  <c r="AU270" i="66"/>
  <c r="AU205" i="66"/>
  <c r="BG205" i="66"/>
  <c r="BC205" i="66" s="1"/>
  <c r="BB205" i="66" s="1"/>
  <c r="AR205" i="66" s="1"/>
  <c r="BW205" i="66"/>
  <c r="AV204" i="66"/>
  <c r="AV32" i="66"/>
  <c r="AT25" i="66"/>
  <c r="AY25" i="66" s="1"/>
  <c r="BA25" i="66" s="1"/>
  <c r="CH25" i="66" s="1"/>
  <c r="AU25" i="66"/>
  <c r="EO613" i="66"/>
  <c r="EO611" i="66"/>
  <c r="EO546" i="66"/>
  <c r="EO482" i="66"/>
  <c r="AV298" i="66"/>
  <c r="BP298" i="66"/>
  <c r="EO280" i="66"/>
  <c r="BG232" i="66"/>
  <c r="BC232" i="66" s="1"/>
  <c r="BB232" i="66" s="1"/>
  <c r="AR232" i="66" s="1"/>
  <c r="BW232" i="66"/>
  <c r="BQ186" i="66"/>
  <c r="BP186" i="66"/>
  <c r="BW186" i="66"/>
  <c r="EO155" i="66"/>
  <c r="BG34" i="66"/>
  <c r="BC34" i="66" s="1"/>
  <c r="BB34" i="66" s="1"/>
  <c r="AR34" i="66" s="1"/>
  <c r="BP34" i="66"/>
  <c r="BW34" i="66"/>
  <c r="EO677" i="66"/>
  <c r="AV617" i="66"/>
  <c r="EO532" i="66"/>
  <c r="EO510" i="66"/>
  <c r="EO508" i="66"/>
  <c r="EO490" i="66"/>
  <c r="BP484" i="66"/>
  <c r="AT263" i="66"/>
  <c r="AY263" i="66" s="1"/>
  <c r="BA263" i="66" s="1"/>
  <c r="AV263" i="66"/>
  <c r="AW263" i="66" s="1"/>
  <c r="T263" i="66" s="1"/>
  <c r="EO258" i="66"/>
  <c r="AU232" i="66"/>
  <c r="EO188" i="66"/>
  <c r="EO131" i="66"/>
  <c r="EO12" i="66"/>
  <c r="AT502" i="66"/>
  <c r="AY502" i="66" s="1"/>
  <c r="BA502" i="66" s="1"/>
  <c r="CH502" i="66" s="1"/>
  <c r="AT500" i="66"/>
  <c r="AY500" i="66" s="1"/>
  <c r="BA500" i="66" s="1"/>
  <c r="AT472" i="66"/>
  <c r="AY472" i="66" s="1"/>
  <c r="BA472" i="66" s="1"/>
  <c r="EO310" i="66"/>
  <c r="EO252" i="66"/>
  <c r="EO248" i="66"/>
  <c r="BW247" i="66"/>
  <c r="AV247" i="66"/>
  <c r="AT92" i="66"/>
  <c r="AY92" i="66" s="1"/>
  <c r="BA92" i="66" s="1"/>
  <c r="DH92" i="66" s="1"/>
  <c r="EO16" i="66"/>
  <c r="BW14" i="66"/>
  <c r="AV14" i="66"/>
  <c r="BG333" i="66"/>
  <c r="BC333" i="66" s="1"/>
  <c r="BB333" i="66" s="1"/>
  <c r="AR333" i="66" s="1"/>
  <c r="EO324" i="66"/>
  <c r="BP296" i="66"/>
  <c r="BP282" i="66"/>
  <c r="BQ280" i="66"/>
  <c r="BQ264" i="66"/>
  <c r="EO205" i="66"/>
  <c r="BQ191" i="66"/>
  <c r="BW183" i="66"/>
  <c r="BG174" i="66"/>
  <c r="BC174" i="66" s="1"/>
  <c r="BB174" i="66" s="1"/>
  <c r="AR174" i="66" s="1"/>
  <c r="BP173" i="66"/>
  <c r="EO168" i="66"/>
  <c r="BQ143" i="66"/>
  <c r="BG133" i="66"/>
  <c r="BC133" i="66" s="1"/>
  <c r="BB133" i="66" s="1"/>
  <c r="AR133" i="66" s="1"/>
  <c r="BW71" i="66"/>
  <c r="BW43" i="66"/>
  <c r="BW38" i="66"/>
  <c r="EO264" i="66"/>
  <c r="AU116" i="66"/>
  <c r="EO106" i="66"/>
  <c r="EO98" i="66"/>
  <c r="BG43" i="66"/>
  <c r="BC43" i="66" s="1"/>
  <c r="BB43" i="66" s="1"/>
  <c r="AR43" i="66" s="1"/>
  <c r="AT300" i="66"/>
  <c r="AY300" i="66" s="1"/>
  <c r="BA300" i="66" s="1"/>
  <c r="AV282" i="66"/>
  <c r="AV280" i="66"/>
  <c r="AW280" i="66" s="1"/>
  <c r="T280" i="66" s="1"/>
  <c r="AT174" i="66"/>
  <c r="AY174" i="66" s="1"/>
  <c r="BA174" i="66" s="1"/>
  <c r="EO39" i="66"/>
  <c r="AV29" i="66"/>
  <c r="AT23" i="66"/>
  <c r="AY23" i="66" s="1"/>
  <c r="BA23" i="66" s="1"/>
  <c r="DH23" i="66" s="1"/>
  <c r="AR664" i="66"/>
  <c r="AR800" i="66"/>
  <c r="AR776" i="66"/>
  <c r="AR640" i="66"/>
  <c r="AR786" i="66"/>
  <c r="AR655" i="66"/>
  <c r="AR579" i="66"/>
  <c r="AR260" i="66"/>
  <c r="AR688" i="66"/>
  <c r="AR536" i="66"/>
  <c r="AR788" i="66"/>
  <c r="AR448" i="66"/>
  <c r="AR300" i="66"/>
  <c r="AR212" i="66"/>
  <c r="AR723" i="66"/>
  <c r="AR709" i="66"/>
  <c r="AR645" i="66"/>
  <c r="AR547" i="66"/>
  <c r="AR722" i="66"/>
  <c r="AR619" i="66"/>
  <c r="AR23" i="66"/>
  <c r="AW985" i="66"/>
  <c r="T985" i="66" s="1"/>
  <c r="AY993" i="66"/>
  <c r="BA993" i="66" s="1"/>
  <c r="AW987" i="66"/>
  <c r="T987" i="66" s="1"/>
  <c r="AT974" i="66"/>
  <c r="AU974" i="66"/>
  <c r="AV974" i="66"/>
  <c r="BW974" i="66"/>
  <c r="BG974" i="66"/>
  <c r="BC974" i="66" s="1"/>
  <c r="BB974" i="66" s="1"/>
  <c r="AR974" i="66" s="1"/>
  <c r="BP974" i="66"/>
  <c r="BQ974" i="66"/>
  <c r="BY883" i="66"/>
  <c r="AZ808" i="66"/>
  <c r="ER957" i="66"/>
  <c r="BY930" i="66"/>
  <c r="AZ888" i="66"/>
  <c r="BW998" i="66"/>
  <c r="BG998" i="66"/>
  <c r="BC998" i="66" s="1"/>
  <c r="BB998" i="66" s="1"/>
  <c r="AR998" i="66" s="1"/>
  <c r="AZ964" i="66"/>
  <c r="BP908" i="66"/>
  <c r="AT908" i="66"/>
  <c r="AU908" i="66"/>
  <c r="AV908" i="66"/>
  <c r="BQ908" i="66"/>
  <c r="BG908" i="66"/>
  <c r="BC908" i="66" s="1"/>
  <c r="BB908" i="66" s="1"/>
  <c r="AR908" i="66" s="1"/>
  <c r="BW908" i="66"/>
  <c r="BY897" i="66"/>
  <c r="ER886" i="66"/>
  <c r="BY874" i="66"/>
  <c r="ER990" i="66"/>
  <c r="DV982" i="66"/>
  <c r="ER892" i="66"/>
  <c r="AV719" i="66"/>
  <c r="BW719" i="66"/>
  <c r="BG719" i="66"/>
  <c r="BC719" i="66" s="1"/>
  <c r="BB719" i="66" s="1"/>
  <c r="AR719" i="66" s="1"/>
  <c r="AT719" i="66"/>
  <c r="AU719" i="66"/>
  <c r="BQ719" i="66"/>
  <c r="BP719" i="66"/>
  <c r="BW1000" i="66"/>
  <c r="BG1000" i="66"/>
  <c r="BC1000" i="66" s="1"/>
  <c r="BB1000" i="66" s="1"/>
  <c r="AR1000" i="66" s="1"/>
  <c r="AT1000" i="66"/>
  <c r="AU1000" i="66"/>
  <c r="AV1000" i="66"/>
  <c r="AU998" i="66"/>
  <c r="BW990" i="66"/>
  <c r="BG990" i="66"/>
  <c r="BC990" i="66" s="1"/>
  <c r="BB990" i="66" s="1"/>
  <c r="AR990" i="66" s="1"/>
  <c r="BP983" i="66"/>
  <c r="BQ983" i="66"/>
  <c r="AU983" i="66"/>
  <c r="BG983" i="66"/>
  <c r="BC983" i="66" s="1"/>
  <c r="BB983" i="66" s="1"/>
  <c r="AR983" i="66" s="1"/>
  <c r="AT983" i="66"/>
  <c r="AV983" i="66"/>
  <c r="ER973" i="66"/>
  <c r="AZ960" i="66"/>
  <c r="ER956" i="66"/>
  <c r="BP948" i="66"/>
  <c r="AT948" i="66"/>
  <c r="BG948" i="66"/>
  <c r="BC948" i="66" s="1"/>
  <c r="BB948" i="66" s="1"/>
  <c r="AR948" i="66" s="1"/>
  <c r="BW948" i="66"/>
  <c r="AU948" i="66"/>
  <c r="BQ948" i="66"/>
  <c r="AV948" i="66"/>
  <c r="ER940" i="66"/>
  <c r="ER924" i="66"/>
  <c r="ER914" i="66"/>
  <c r="ER902" i="66"/>
  <c r="AZ822" i="66"/>
  <c r="AT821" i="66"/>
  <c r="BQ821" i="66"/>
  <c r="AU821" i="66"/>
  <c r="BW821" i="66"/>
  <c r="BG821" i="66"/>
  <c r="BC821" i="66" s="1"/>
  <c r="BB821" i="66" s="1"/>
  <c r="AR821" i="66" s="1"/>
  <c r="AV821" i="66"/>
  <c r="BP821" i="66"/>
  <c r="AZ752" i="66"/>
  <c r="BP993" i="66"/>
  <c r="BQ993" i="66"/>
  <c r="AU993" i="66"/>
  <c r="BG993" i="66"/>
  <c r="BC993" i="66" s="1"/>
  <c r="BB993" i="66" s="1"/>
  <c r="AR993" i="66" s="1"/>
  <c r="BW993" i="66"/>
  <c r="AV761" i="66"/>
  <c r="BP761" i="66"/>
  <c r="BQ761" i="66"/>
  <c r="BG761" i="66"/>
  <c r="BC761" i="66" s="1"/>
  <c r="BB761" i="66" s="1"/>
  <c r="AR761" i="66" s="1"/>
  <c r="AT761" i="66"/>
  <c r="BW761" i="66"/>
  <c r="AU761" i="66"/>
  <c r="DV647" i="66"/>
  <c r="ER981" i="66"/>
  <c r="BY805" i="66"/>
  <c r="AZ906" i="66"/>
  <c r="BY851" i="66"/>
  <c r="ER985" i="66"/>
  <c r="ER824" i="66"/>
  <c r="BY820" i="66"/>
  <c r="BY145" i="66"/>
  <c r="ER930" i="66"/>
  <c r="ER969" i="66"/>
  <c r="ER921" i="66"/>
  <c r="ER812" i="66"/>
  <c r="AV990" i="66"/>
  <c r="EO981" i="66"/>
  <c r="BP977" i="66"/>
  <c r="BQ977" i="66"/>
  <c r="AU977" i="66"/>
  <c r="BG977" i="66"/>
  <c r="BC977" i="66" s="1"/>
  <c r="BB977" i="66" s="1"/>
  <c r="AR977" i="66" s="1"/>
  <c r="BW977" i="66"/>
  <c r="ER974" i="66"/>
  <c r="ER951" i="66"/>
  <c r="AZ932" i="66"/>
  <c r="BP930" i="66"/>
  <c r="AT930" i="66"/>
  <c r="BG930" i="66"/>
  <c r="BC930" i="66" s="1"/>
  <c r="BB930" i="66" s="1"/>
  <c r="AR930" i="66" s="1"/>
  <c r="BW930" i="66"/>
  <c r="AU930" i="66"/>
  <c r="AV930" i="66"/>
  <c r="AZ924" i="66"/>
  <c r="ER916" i="66"/>
  <c r="BY901" i="66"/>
  <c r="ER898" i="66"/>
  <c r="AZ846" i="66"/>
  <c r="BY788" i="66"/>
  <c r="AY750" i="66"/>
  <c r="BA750" i="66" s="1"/>
  <c r="DV1000" i="66"/>
  <c r="ER998" i="66"/>
  <c r="DV990" i="66"/>
  <c r="BP989" i="66"/>
  <c r="BQ989" i="66"/>
  <c r="AU989" i="66"/>
  <c r="BG989" i="66"/>
  <c r="BC989" i="66" s="1"/>
  <c r="BB989" i="66" s="1"/>
  <c r="AR989" i="66" s="1"/>
  <c r="AT989" i="66"/>
  <c r="AV989" i="66"/>
  <c r="BP987" i="66"/>
  <c r="BQ987" i="66"/>
  <c r="AU987" i="66"/>
  <c r="BG987" i="66"/>
  <c r="BC987" i="66" s="1"/>
  <c r="BB987" i="66" s="1"/>
  <c r="AR987" i="66" s="1"/>
  <c r="BW987" i="66"/>
  <c r="BW976" i="66"/>
  <c r="BP976" i="66"/>
  <c r="BG976" i="66"/>
  <c r="BC976" i="66" s="1"/>
  <c r="BB976" i="66" s="1"/>
  <c r="AR976" i="66" s="1"/>
  <c r="AT976" i="66"/>
  <c r="AW875" i="66"/>
  <c r="T875" i="66" s="1"/>
  <c r="BP991" i="66"/>
  <c r="BQ991" i="66"/>
  <c r="AU991" i="66"/>
  <c r="BG991" i="66"/>
  <c r="BC991" i="66" s="1"/>
  <c r="BB991" i="66" s="1"/>
  <c r="AR991" i="66" s="1"/>
  <c r="AT991" i="66"/>
  <c r="AV991" i="66"/>
  <c r="ER1000" i="66"/>
  <c r="BP985" i="66"/>
  <c r="BQ985" i="66"/>
  <c r="AU985" i="66"/>
  <c r="BG985" i="66"/>
  <c r="BC985" i="66" s="1"/>
  <c r="BB985" i="66" s="1"/>
  <c r="AR985" i="66" s="1"/>
  <c r="BW985" i="66"/>
  <c r="AV976" i="66"/>
  <c r="AZ975" i="66"/>
  <c r="DV974" i="66"/>
  <c r="BW989" i="66"/>
  <c r="AZ968" i="66"/>
  <c r="ER992" i="66"/>
  <c r="AT987" i="66"/>
  <c r="DV984" i="66"/>
  <c r="ER926" i="66"/>
  <c r="ER999" i="66"/>
  <c r="ER982" i="66"/>
  <c r="BW978" i="66"/>
  <c r="BG978" i="66"/>
  <c r="BC978" i="66" s="1"/>
  <c r="BB978" i="66" s="1"/>
  <c r="AR978" i="66" s="1"/>
  <c r="AT978" i="66"/>
  <c r="AU978" i="66"/>
  <c r="ER970" i="66"/>
  <c r="AY1003" i="66"/>
  <c r="BA1003" i="66" s="1"/>
  <c r="BQ998" i="66"/>
  <c r="BW992" i="66"/>
  <c r="BG992" i="66"/>
  <c r="BC992" i="66" s="1"/>
  <c r="BB992" i="66" s="1"/>
  <c r="AR992" i="66" s="1"/>
  <c r="AT992" i="66"/>
  <c r="AU992" i="66"/>
  <c r="AV992" i="66"/>
  <c r="AU990" i="66"/>
  <c r="BW983" i="66"/>
  <c r="BW982" i="66"/>
  <c r="BG982" i="66"/>
  <c r="BC982" i="66" s="1"/>
  <c r="BB982" i="66" s="1"/>
  <c r="AR982" i="66" s="1"/>
  <c r="AY977" i="66"/>
  <c r="BA977" i="66" s="1"/>
  <c r="BQ976" i="66"/>
  <c r="AT972" i="66"/>
  <c r="BP972" i="66"/>
  <c r="BG972" i="66"/>
  <c r="BC972" i="66" s="1"/>
  <c r="BB972" i="66" s="1"/>
  <c r="AR972" i="66" s="1"/>
  <c r="BQ972" i="66"/>
  <c r="AU972" i="66"/>
  <c r="AZ942" i="66"/>
  <c r="AZ920" i="66"/>
  <c r="DV908" i="66"/>
  <c r="DV902" i="66"/>
  <c r="AT871" i="66"/>
  <c r="AU871" i="66"/>
  <c r="BW871" i="66"/>
  <c r="BG871" i="66"/>
  <c r="BC871" i="66" s="1"/>
  <c r="BB871" i="66" s="1"/>
  <c r="AR871" i="66" s="1"/>
  <c r="BP871" i="66"/>
  <c r="BQ871" i="66"/>
  <c r="AV871" i="66"/>
  <c r="AZ804" i="66"/>
  <c r="BP882" i="66"/>
  <c r="AT882" i="66"/>
  <c r="BG882" i="66"/>
  <c r="BC882" i="66" s="1"/>
  <c r="BB882" i="66" s="1"/>
  <c r="AR882" i="66" s="1"/>
  <c r="BW882" i="66"/>
  <c r="AU882" i="66"/>
  <c r="AV882" i="66"/>
  <c r="BQ882" i="66"/>
  <c r="ER1002" i="66"/>
  <c r="ER983" i="66"/>
  <c r="BP966" i="66"/>
  <c r="AT966" i="66"/>
  <c r="BG966" i="66"/>
  <c r="BC966" i="66" s="1"/>
  <c r="BB966" i="66" s="1"/>
  <c r="AR966" i="66" s="1"/>
  <c r="BW966" i="66"/>
  <c r="AU966" i="66"/>
  <c r="BQ966" i="66"/>
  <c r="AV966" i="66"/>
  <c r="AY699" i="66"/>
  <c r="BA699" i="66" s="1"/>
  <c r="DV992" i="66"/>
  <c r="ER933" i="66"/>
  <c r="BY909" i="66"/>
  <c r="AZ880" i="66"/>
  <c r="ER927" i="66"/>
  <c r="ER945" i="66"/>
  <c r="ER844" i="66"/>
  <c r="ER1003" i="66"/>
  <c r="ER1001" i="66"/>
  <c r="BP1001" i="66"/>
  <c r="BQ1001" i="66"/>
  <c r="AU1001" i="66"/>
  <c r="BG1001" i="66"/>
  <c r="BC1001" i="66" s="1"/>
  <c r="BB1001" i="66" s="1"/>
  <c r="AR1001" i="66" s="1"/>
  <c r="BW1001" i="66"/>
  <c r="BP998" i="66"/>
  <c r="DV993" i="66"/>
  <c r="AT990" i="66"/>
  <c r="ER984" i="66"/>
  <c r="AV978" i="66"/>
  <c r="DV976" i="66"/>
  <c r="ER966" i="66"/>
  <c r="BY949" i="66"/>
  <c r="ER904" i="66"/>
  <c r="ER900" i="66"/>
  <c r="DV844" i="66"/>
  <c r="BY823" i="66"/>
  <c r="AZ670" i="66"/>
  <c r="AY1001" i="66"/>
  <c r="BA1001" i="66" s="1"/>
  <c r="DV985" i="66"/>
  <c r="AY715" i="66"/>
  <c r="BA715" i="66" s="1"/>
  <c r="ER987" i="66"/>
  <c r="ER884" i="66"/>
  <c r="ER988" i="66"/>
  <c r="BP981" i="66"/>
  <c r="BQ981" i="66"/>
  <c r="AU981" i="66"/>
  <c r="BG981" i="66"/>
  <c r="BC981" i="66" s="1"/>
  <c r="BB981" i="66" s="1"/>
  <c r="AR981" i="66" s="1"/>
  <c r="AT981" i="66"/>
  <c r="AV981" i="66"/>
  <c r="BP954" i="66"/>
  <c r="AT954" i="66"/>
  <c r="BG954" i="66"/>
  <c r="BC954" i="66" s="1"/>
  <c r="BB954" i="66" s="1"/>
  <c r="AR954" i="66" s="1"/>
  <c r="BW954" i="66"/>
  <c r="AU954" i="66"/>
  <c r="BQ954" i="66"/>
  <c r="AV954" i="66"/>
  <c r="DV1001" i="66"/>
  <c r="BP979" i="66"/>
  <c r="BQ979" i="66"/>
  <c r="AU979" i="66"/>
  <c r="BG979" i="66"/>
  <c r="BC979" i="66" s="1"/>
  <c r="BB979" i="66" s="1"/>
  <c r="AR979" i="66" s="1"/>
  <c r="AT979" i="66"/>
  <c r="AV979" i="66"/>
  <c r="ER912" i="66"/>
  <c r="BP1003" i="66"/>
  <c r="BQ1003" i="66"/>
  <c r="AU1003" i="66"/>
  <c r="BG1003" i="66"/>
  <c r="BC1003" i="66" s="1"/>
  <c r="BB1003" i="66" s="1"/>
  <c r="AR1003" i="66" s="1"/>
  <c r="BW1003" i="66"/>
  <c r="ER995" i="66"/>
  <c r="AZ995" i="66"/>
  <c r="ER989" i="66"/>
  <c r="BW979" i="66"/>
  <c r="AW972" i="66"/>
  <c r="T972" i="66" s="1"/>
  <c r="ER962" i="66"/>
  <c r="EO958" i="66"/>
  <c r="ER918" i="66"/>
  <c r="AY868" i="66"/>
  <c r="BA868" i="66" s="1"/>
  <c r="AY832" i="66"/>
  <c r="BA832" i="66" s="1"/>
  <c r="BY814" i="66"/>
  <c r="BQ764" i="66"/>
  <c r="AU764" i="66"/>
  <c r="AT764" i="66"/>
  <c r="AV764" i="66"/>
  <c r="BP764" i="66"/>
  <c r="BW764" i="66"/>
  <c r="BG764" i="66"/>
  <c r="BC764" i="66" s="1"/>
  <c r="BB764" i="66" s="1"/>
  <c r="AR764" i="66" s="1"/>
  <c r="BY695" i="66"/>
  <c r="AW863" i="66"/>
  <c r="T863" i="66" s="1"/>
  <c r="ER976" i="66"/>
  <c r="AV993" i="66"/>
  <c r="BY950" i="66"/>
  <c r="BQ734" i="66"/>
  <c r="BP734" i="66"/>
  <c r="BG734" i="66"/>
  <c r="BC734" i="66" s="1"/>
  <c r="BB734" i="66" s="1"/>
  <c r="AR734" i="66" s="1"/>
  <c r="AT734" i="66"/>
  <c r="BW734" i="66"/>
  <c r="AU734" i="66"/>
  <c r="AV734" i="66"/>
  <c r="ER953" i="66"/>
  <c r="AZ936" i="66"/>
  <c r="AV998" i="66"/>
  <c r="BP962" i="66"/>
  <c r="AT962" i="66"/>
  <c r="AU962" i="66"/>
  <c r="AV962" i="66"/>
  <c r="BQ962" i="66"/>
  <c r="AZ944" i="66"/>
  <c r="AT998" i="66"/>
  <c r="AT985" i="66"/>
  <c r="BP950" i="66"/>
  <c r="AT950" i="66"/>
  <c r="AU950" i="66"/>
  <c r="AV950" i="66"/>
  <c r="BW950" i="66"/>
  <c r="BG950" i="66"/>
  <c r="BC950" i="66" s="1"/>
  <c r="BB950" i="66" s="1"/>
  <c r="AR950" i="66" s="1"/>
  <c r="ER897" i="66"/>
  <c r="AZ876" i="66"/>
  <c r="ER1004" i="66"/>
  <c r="DV998" i="66"/>
  <c r="AZ997" i="66"/>
  <c r="ER991" i="66"/>
  <c r="ER977" i="66"/>
  <c r="ER971" i="66"/>
  <c r="AV1003" i="66"/>
  <c r="AV1001" i="66"/>
  <c r="BQ1000" i="66"/>
  <c r="BP999" i="66"/>
  <c r="BQ999" i="66"/>
  <c r="AU999" i="66"/>
  <c r="BG999" i="66"/>
  <c r="BC999" i="66" s="1"/>
  <c r="BB999" i="66" s="1"/>
  <c r="AR999" i="66" s="1"/>
  <c r="AT999" i="66"/>
  <c r="AV999" i="66"/>
  <c r="BQ990" i="66"/>
  <c r="BW984" i="66"/>
  <c r="BG984" i="66"/>
  <c r="BC984" i="66" s="1"/>
  <c r="BB984" i="66" s="1"/>
  <c r="AR984" i="66" s="1"/>
  <c r="AT984" i="66"/>
  <c r="AU984" i="66"/>
  <c r="AV984" i="66"/>
  <c r="AU982" i="66"/>
  <c r="AV977" i="66"/>
  <c r="AZ956" i="66"/>
  <c r="ER952" i="66"/>
  <c r="DV920" i="66"/>
  <c r="BY907" i="66"/>
  <c r="BY889" i="66"/>
  <c r="BQ746" i="66"/>
  <c r="BP746" i="66"/>
  <c r="AT746" i="66"/>
  <c r="AV746" i="66"/>
  <c r="AU746" i="66"/>
  <c r="BW746" i="66"/>
  <c r="BG746" i="66"/>
  <c r="BC746" i="66" s="1"/>
  <c r="BB746" i="66" s="1"/>
  <c r="AR746" i="66" s="1"/>
  <c r="AT817" i="66"/>
  <c r="AU817" i="66"/>
  <c r="BW817" i="66"/>
  <c r="AV817" i="66"/>
  <c r="BG817" i="66"/>
  <c r="BC817" i="66" s="1"/>
  <c r="BB817" i="66" s="1"/>
  <c r="AR817" i="66" s="1"/>
  <c r="BP817" i="66"/>
  <c r="BQ817" i="66"/>
  <c r="ER770" i="66"/>
  <c r="DV750" i="66"/>
  <c r="BQ726" i="66"/>
  <c r="BP726" i="66"/>
  <c r="BG726" i="66"/>
  <c r="BC726" i="66" s="1"/>
  <c r="BB726" i="66" s="1"/>
  <c r="AR726" i="66" s="1"/>
  <c r="AU726" i="66"/>
  <c r="AT726" i="66"/>
  <c r="BW726" i="66"/>
  <c r="AV726" i="66"/>
  <c r="ER574" i="66"/>
  <c r="ER641" i="66"/>
  <c r="ER736" i="66"/>
  <c r="ER744" i="66"/>
  <c r="ER776" i="66"/>
  <c r="ER848" i="66"/>
  <c r="ER860" i="66"/>
  <c r="ER872" i="66"/>
  <c r="ER885" i="66"/>
  <c r="ER810" i="66"/>
  <c r="ER753" i="66"/>
  <c r="ER778" i="66"/>
  <c r="ER786" i="66"/>
  <c r="ER879" i="66"/>
  <c r="DV1002" i="66"/>
  <c r="EO999" i="66"/>
  <c r="DV994" i="66"/>
  <c r="EO991" i="66"/>
  <c r="DV986" i="66"/>
  <c r="EO983" i="66"/>
  <c r="DV978" i="66"/>
  <c r="BP970" i="66"/>
  <c r="AT970" i="66"/>
  <c r="BQ970" i="66"/>
  <c r="ER954" i="66"/>
  <c r="BP926" i="66"/>
  <c r="AT926" i="66"/>
  <c r="AU926" i="66"/>
  <c r="AV926" i="66"/>
  <c r="BQ926" i="66"/>
  <c r="BG926" i="66"/>
  <c r="BC926" i="66" s="1"/>
  <c r="BB926" i="66" s="1"/>
  <c r="AR926" i="66" s="1"/>
  <c r="BP890" i="66"/>
  <c r="AT890" i="66"/>
  <c r="AU890" i="66"/>
  <c r="AV890" i="66"/>
  <c r="BQ890" i="66"/>
  <c r="ER888" i="66"/>
  <c r="DV875" i="66"/>
  <c r="BY861" i="66"/>
  <c r="BY850" i="66"/>
  <c r="BY835" i="66"/>
  <c r="ER805" i="66"/>
  <c r="AT803" i="66"/>
  <c r="BQ803" i="66"/>
  <c r="AU803" i="66"/>
  <c r="BW803" i="66"/>
  <c r="AV803" i="66"/>
  <c r="BP803" i="66"/>
  <c r="BG803" i="66"/>
  <c r="BC803" i="66" s="1"/>
  <c r="BB803" i="66" s="1"/>
  <c r="AR803" i="66" s="1"/>
  <c r="AV755" i="66"/>
  <c r="AU755" i="66"/>
  <c r="BW755" i="66"/>
  <c r="BG755" i="66"/>
  <c r="BC755" i="66" s="1"/>
  <c r="BB755" i="66" s="1"/>
  <c r="AR755" i="66" s="1"/>
  <c r="BP755" i="66"/>
  <c r="BQ755" i="66"/>
  <c r="AT755" i="66"/>
  <c r="ER746" i="66"/>
  <c r="ER659" i="66"/>
  <c r="DV980" i="66"/>
  <c r="EO979" i="66"/>
  <c r="BY969" i="66"/>
  <c r="BY966" i="66"/>
  <c r="ER959" i="66"/>
  <c r="ER958" i="66"/>
  <c r="ER946" i="66"/>
  <c r="BP946" i="66"/>
  <c r="AT946" i="66"/>
  <c r="BQ946" i="66"/>
  <c r="AV946" i="66"/>
  <c r="ER942" i="66"/>
  <c r="AZ940" i="66"/>
  <c r="ER938" i="66"/>
  <c r="BY933" i="66"/>
  <c r="ER906" i="66"/>
  <c r="BY895" i="66"/>
  <c r="ER849" i="66"/>
  <c r="BY827" i="66"/>
  <c r="AT811" i="66"/>
  <c r="AU811" i="66"/>
  <c r="BW811" i="66"/>
  <c r="AV811" i="66"/>
  <c r="BG811" i="66"/>
  <c r="BC811" i="66" s="1"/>
  <c r="BB811" i="66" s="1"/>
  <c r="AR811" i="66" s="1"/>
  <c r="BP811" i="66"/>
  <c r="BQ811" i="66"/>
  <c r="ER784" i="66"/>
  <c r="AV763" i="66"/>
  <c r="BQ763" i="66"/>
  <c r="AU763" i="66"/>
  <c r="BW763" i="66"/>
  <c r="BP763" i="66"/>
  <c r="AT763" i="66"/>
  <c r="BG763" i="66"/>
  <c r="BC763" i="66" s="1"/>
  <c r="BB763" i="66" s="1"/>
  <c r="AR763" i="66" s="1"/>
  <c r="ER730" i="66"/>
  <c r="BP693" i="66"/>
  <c r="BQ693" i="66"/>
  <c r="AU693" i="66"/>
  <c r="BW693" i="66"/>
  <c r="AV693" i="66"/>
  <c r="BG693" i="66"/>
  <c r="BC693" i="66" s="1"/>
  <c r="BB693" i="66" s="1"/>
  <c r="AR693" i="66" s="1"/>
  <c r="AT851" i="66"/>
  <c r="BQ851" i="66"/>
  <c r="AU851" i="66"/>
  <c r="BW851" i="66"/>
  <c r="BP851" i="66"/>
  <c r="AV851" i="66"/>
  <c r="AT841" i="66"/>
  <c r="AU841" i="66"/>
  <c r="BW841" i="66"/>
  <c r="AV841" i="66"/>
  <c r="BG841" i="66"/>
  <c r="BC841" i="66" s="1"/>
  <c r="BB841" i="66" s="1"/>
  <c r="AR841" i="66" s="1"/>
  <c r="BP841" i="66"/>
  <c r="BQ841" i="66"/>
  <c r="ER820" i="66"/>
  <c r="DV815" i="66"/>
  <c r="BP634" i="66"/>
  <c r="BQ634" i="66"/>
  <c r="AT634" i="66"/>
  <c r="AV634" i="66"/>
  <c r="BG634" i="66"/>
  <c r="BC634" i="66" s="1"/>
  <c r="BB634" i="66" s="1"/>
  <c r="AR634" i="66" s="1"/>
  <c r="BW634" i="66"/>
  <c r="AU634" i="66"/>
  <c r="ER910" i="66"/>
  <c r="ER882" i="66"/>
  <c r="DV873" i="66"/>
  <c r="ER867" i="66"/>
  <c r="DV1004" i="66"/>
  <c r="AV1002" i="66"/>
  <c r="EO1001" i="66"/>
  <c r="DV996" i="66"/>
  <c r="AV994" i="66"/>
  <c r="EO993" i="66"/>
  <c r="DV988" i="66"/>
  <c r="AV986" i="66"/>
  <c r="EO985" i="66"/>
  <c r="AU980" i="66"/>
  <c r="AZ973" i="66"/>
  <c r="AU970" i="66"/>
  <c r="ER968" i="66"/>
  <c r="EO964" i="66"/>
  <c r="BP958" i="66"/>
  <c r="AT958" i="66"/>
  <c r="BQ958" i="66"/>
  <c r="BG958" i="66"/>
  <c r="BC958" i="66" s="1"/>
  <c r="BB958" i="66" s="1"/>
  <c r="AR958" i="66" s="1"/>
  <c r="ER950" i="66"/>
  <c r="AU946" i="66"/>
  <c r="ER934" i="66"/>
  <c r="ER922" i="66"/>
  <c r="BY919" i="66"/>
  <c r="ER807" i="66"/>
  <c r="DV720" i="66"/>
  <c r="AT693" i="66"/>
  <c r="BY961" i="66"/>
  <c r="BY918" i="66"/>
  <c r="AU1002" i="66"/>
  <c r="AU994" i="66"/>
  <c r="AU986" i="66"/>
  <c r="CH980" i="66"/>
  <c r="DH980" i="66"/>
  <c r="ER964" i="66"/>
  <c r="ER936" i="66"/>
  <c r="ER903" i="66"/>
  <c r="ER894" i="66"/>
  <c r="ER891" i="66"/>
  <c r="ER876" i="66"/>
  <c r="DV863" i="66"/>
  <c r="AU768" i="66"/>
  <c r="AV768" i="66"/>
  <c r="BW768" i="66"/>
  <c r="AT768" i="66"/>
  <c r="BP768" i="66"/>
  <c r="BQ768" i="66"/>
  <c r="BG768" i="66"/>
  <c r="BC768" i="66" s="1"/>
  <c r="BB768" i="66" s="1"/>
  <c r="AR768" i="66" s="1"/>
  <c r="ER732" i="66"/>
  <c r="ER979" i="66"/>
  <c r="AT1002" i="66"/>
  <c r="AT994" i="66"/>
  <c r="AT986" i="66"/>
  <c r="AR970" i="66"/>
  <c r="ER965" i="66"/>
  <c r="ER960" i="66"/>
  <c r="EO940" i="66"/>
  <c r="ER939" i="66"/>
  <c r="BP938" i="66"/>
  <c r="AT938" i="66"/>
  <c r="AU938" i="66"/>
  <c r="AV938" i="66"/>
  <c r="BQ938" i="66"/>
  <c r="BY931" i="66"/>
  <c r="ER928" i="66"/>
  <c r="BP928" i="66"/>
  <c r="AT928" i="66"/>
  <c r="BQ928" i="66"/>
  <c r="BG928" i="66"/>
  <c r="BC928" i="66" s="1"/>
  <c r="BB928" i="66" s="1"/>
  <c r="AR928" i="66" s="1"/>
  <c r="AV928" i="66"/>
  <c r="AZ918" i="66"/>
  <c r="ER915" i="66"/>
  <c r="BP896" i="66"/>
  <c r="AT896" i="66"/>
  <c r="AU896" i="66"/>
  <c r="AV896" i="66"/>
  <c r="BQ896" i="66"/>
  <c r="BG896" i="66"/>
  <c r="BC896" i="66" s="1"/>
  <c r="BB896" i="66" s="1"/>
  <c r="AR896" i="66" s="1"/>
  <c r="BW896" i="66"/>
  <c r="BY885" i="66"/>
  <c r="DV849" i="66"/>
  <c r="ER835" i="66"/>
  <c r="AT809" i="66"/>
  <c r="BQ809" i="66"/>
  <c r="AU809" i="66"/>
  <c r="BW809" i="66"/>
  <c r="BG809" i="66"/>
  <c r="BC809" i="66" s="1"/>
  <c r="BB809" i="66" s="1"/>
  <c r="AR809" i="66" s="1"/>
  <c r="BP809" i="66"/>
  <c r="AV809" i="66"/>
  <c r="BY780" i="66"/>
  <c r="BY682" i="66"/>
  <c r="AR855" i="66"/>
  <c r="ER819" i="66"/>
  <c r="ER817" i="66"/>
  <c r="AZ727" i="66"/>
  <c r="ER603" i="66"/>
  <c r="ER484" i="66"/>
  <c r="ER503" i="66"/>
  <c r="ER615" i="66"/>
  <c r="ER645" i="66"/>
  <c r="ER664" i="66"/>
  <c r="ER706" i="66"/>
  <c r="ER599" i="66"/>
  <c r="ER663" i="66"/>
  <c r="ER698" i="66"/>
  <c r="ER721" i="66"/>
  <c r="ER842" i="66"/>
  <c r="ER947" i="66"/>
  <c r="ER963" i="66"/>
  <c r="ER738" i="66"/>
  <c r="ER741" i="66"/>
  <c r="ER780" i="66"/>
  <c r="ER788" i="66"/>
  <c r="ER798" i="66"/>
  <c r="ER800" i="66"/>
  <c r="ER743" i="66"/>
  <c r="ER768" i="66"/>
  <c r="ER846" i="66"/>
  <c r="ER709" i="66"/>
  <c r="ER727" i="66"/>
  <c r="ER737" i="66"/>
  <c r="ER755" i="66"/>
  <c r="ER771" i="66"/>
  <c r="ER782" i="66"/>
  <c r="ER790" i="66"/>
  <c r="ER840" i="66"/>
  <c r="ER870" i="66"/>
  <c r="ER735" i="66"/>
  <c r="ER757" i="66"/>
  <c r="ER758" i="66"/>
  <c r="BP898" i="66"/>
  <c r="AT898" i="66"/>
  <c r="BQ898" i="66"/>
  <c r="BG898" i="66"/>
  <c r="BC898" i="66" s="1"/>
  <c r="BB898" i="66" s="1"/>
  <c r="AR898" i="66" s="1"/>
  <c r="ER896" i="66"/>
  <c r="BP886" i="66"/>
  <c r="AT886" i="66"/>
  <c r="BQ886" i="66"/>
  <c r="BG886" i="66"/>
  <c r="BC886" i="66" s="1"/>
  <c r="BB886" i="66" s="1"/>
  <c r="AR886" i="66" s="1"/>
  <c r="BP884" i="66"/>
  <c r="AT884" i="66"/>
  <c r="AU884" i="66"/>
  <c r="AV884" i="66"/>
  <c r="BQ884" i="66"/>
  <c r="BG884" i="66"/>
  <c r="BC884" i="66" s="1"/>
  <c r="BB884" i="66" s="1"/>
  <c r="AR884" i="66" s="1"/>
  <c r="ER847" i="66"/>
  <c r="ER831" i="66"/>
  <c r="BY819" i="66"/>
  <c r="BY807" i="66"/>
  <c r="BY803" i="66"/>
  <c r="BY750" i="66"/>
  <c r="ER711" i="66"/>
  <c r="BY921" i="66"/>
  <c r="BP910" i="66"/>
  <c r="AT910" i="66"/>
  <c r="BQ910" i="66"/>
  <c r="BG910" i="66"/>
  <c r="BC910" i="66" s="1"/>
  <c r="BB910" i="66" s="1"/>
  <c r="AR910" i="66" s="1"/>
  <c r="ER908" i="66"/>
  <c r="BP894" i="66"/>
  <c r="AT894" i="66"/>
  <c r="BG894" i="66"/>
  <c r="BC894" i="66" s="1"/>
  <c r="BB894" i="66" s="1"/>
  <c r="AR894" i="66" s="1"/>
  <c r="BW894" i="66"/>
  <c r="AU894" i="66"/>
  <c r="AV894" i="66"/>
  <c r="BP892" i="66"/>
  <c r="AT892" i="66"/>
  <c r="BQ892" i="66"/>
  <c r="BG892" i="66"/>
  <c r="BC892" i="66" s="1"/>
  <c r="BB892" i="66" s="1"/>
  <c r="AR892" i="66" s="1"/>
  <c r="AV892" i="66"/>
  <c r="ER880" i="66"/>
  <c r="ER866" i="66"/>
  <c r="DV856" i="66"/>
  <c r="AR845" i="66"/>
  <c r="BY837" i="66"/>
  <c r="AW827" i="66"/>
  <c r="T827" i="66" s="1"/>
  <c r="AZ826" i="66"/>
  <c r="BQ724" i="66"/>
  <c r="BG724" i="66"/>
  <c r="BC724" i="66" s="1"/>
  <c r="BB724" i="66" s="1"/>
  <c r="AR724" i="66" s="1"/>
  <c r="AT724" i="66"/>
  <c r="AU724" i="66"/>
  <c r="BW724" i="66"/>
  <c r="BP724" i="66"/>
  <c r="AV724" i="66"/>
  <c r="BP922" i="66"/>
  <c r="AT922" i="66"/>
  <c r="BQ922" i="66"/>
  <c r="BG922" i="66"/>
  <c r="BC922" i="66" s="1"/>
  <c r="BB922" i="66" s="1"/>
  <c r="AR922" i="66" s="1"/>
  <c r="ER920" i="66"/>
  <c r="BP904" i="66"/>
  <c r="AT904" i="66"/>
  <c r="BQ904" i="66"/>
  <c r="BG904" i="66"/>
  <c r="BC904" i="66" s="1"/>
  <c r="BB904" i="66" s="1"/>
  <c r="AR904" i="66" s="1"/>
  <c r="AV904" i="66"/>
  <c r="BP902" i="66"/>
  <c r="AT902" i="66"/>
  <c r="AU902" i="66"/>
  <c r="AV902" i="66"/>
  <c r="BQ902" i="66"/>
  <c r="AZ900" i="66"/>
  <c r="EO898" i="66"/>
  <c r="AV898" i="66"/>
  <c r="AV886" i="66"/>
  <c r="ER877" i="66"/>
  <c r="AT877" i="66"/>
  <c r="AU877" i="66"/>
  <c r="BW877" i="66"/>
  <c r="BG877" i="66"/>
  <c r="BC877" i="66" s="1"/>
  <c r="BB877" i="66" s="1"/>
  <c r="AR877" i="66" s="1"/>
  <c r="BP877" i="66"/>
  <c r="AV877" i="66"/>
  <c r="ER855" i="66"/>
  <c r="EO839" i="66"/>
  <c r="AT833" i="66"/>
  <c r="BQ833" i="66"/>
  <c r="AU833" i="66"/>
  <c r="BW833" i="66"/>
  <c r="AV833" i="66"/>
  <c r="BP833" i="66"/>
  <c r="BG833" i="66"/>
  <c r="BC833" i="66" s="1"/>
  <c r="BB833" i="66" s="1"/>
  <c r="AR833" i="66" s="1"/>
  <c r="AT754" i="66"/>
  <c r="BG754" i="66"/>
  <c r="BC754" i="66" s="1"/>
  <c r="BB754" i="66" s="1"/>
  <c r="AR754" i="66" s="1"/>
  <c r="AU754" i="66"/>
  <c r="BW754" i="66"/>
  <c r="BQ754" i="66"/>
  <c r="AV754" i="66"/>
  <c r="BP754" i="66"/>
  <c r="AZ650" i="66"/>
  <c r="BP934" i="66"/>
  <c r="AT934" i="66"/>
  <c r="BQ934" i="66"/>
  <c r="BG934" i="66"/>
  <c r="BC934" i="66" s="1"/>
  <c r="BB934" i="66" s="1"/>
  <c r="AR934" i="66" s="1"/>
  <c r="ER932" i="66"/>
  <c r="BP916" i="66"/>
  <c r="AT916" i="66"/>
  <c r="BQ916" i="66"/>
  <c r="BG916" i="66"/>
  <c r="BC916" i="66" s="1"/>
  <c r="BB916" i="66" s="1"/>
  <c r="AR916" i="66" s="1"/>
  <c r="AV916" i="66"/>
  <c r="BP914" i="66"/>
  <c r="AT914" i="66"/>
  <c r="AU914" i="66"/>
  <c r="AV914" i="66"/>
  <c r="BQ914" i="66"/>
  <c r="AZ912" i="66"/>
  <c r="EO910" i="66"/>
  <c r="AV910" i="66"/>
  <c r="AU898" i="66"/>
  <c r="EO892" i="66"/>
  <c r="AU892" i="66"/>
  <c r="AU886" i="66"/>
  <c r="BW884" i="66"/>
  <c r="AZ872" i="66"/>
  <c r="AT863" i="66"/>
  <c r="BQ863" i="66"/>
  <c r="AU863" i="66"/>
  <c r="BW863" i="66"/>
  <c r="BP863" i="66"/>
  <c r="BG863" i="66"/>
  <c r="BC863" i="66" s="1"/>
  <c r="BB863" i="66" s="1"/>
  <c r="AR863" i="66" s="1"/>
  <c r="AZ850" i="66"/>
  <c r="AT849" i="66"/>
  <c r="BQ849" i="66"/>
  <c r="BG849" i="66"/>
  <c r="BC849" i="66" s="1"/>
  <c r="BB849" i="66" s="1"/>
  <c r="AR849" i="66" s="1"/>
  <c r="AU849" i="66"/>
  <c r="AV849" i="66"/>
  <c r="BP849" i="66"/>
  <c r="BP838" i="66"/>
  <c r="BQ838" i="66"/>
  <c r="BG838" i="66"/>
  <c r="BC838" i="66" s="1"/>
  <c r="BB838" i="66" s="1"/>
  <c r="AR838" i="66" s="1"/>
  <c r="AT838" i="66"/>
  <c r="AU838" i="66"/>
  <c r="AV838" i="66"/>
  <c r="BW838" i="66"/>
  <c r="AZ834" i="66"/>
  <c r="DV827" i="66"/>
  <c r="DV807" i="66"/>
  <c r="DV707" i="66"/>
  <c r="ER693" i="66"/>
  <c r="AZ616" i="66"/>
  <c r="BY845" i="66"/>
  <c r="DV837" i="66"/>
  <c r="AZ814" i="66"/>
  <c r="ER801" i="66"/>
  <c r="AV775" i="66"/>
  <c r="BQ775" i="66"/>
  <c r="AU775" i="66"/>
  <c r="BP775" i="66"/>
  <c r="AT775" i="66"/>
  <c r="BW775" i="66"/>
  <c r="ER609" i="66"/>
  <c r="DV643" i="66"/>
  <c r="ER500" i="66"/>
  <c r="DV189" i="66"/>
  <c r="BQ760" i="66"/>
  <c r="BW760" i="66"/>
  <c r="BG760" i="66"/>
  <c r="BC760" i="66" s="1"/>
  <c r="BB760" i="66" s="1"/>
  <c r="AR760" i="66" s="1"/>
  <c r="BP760" i="66"/>
  <c r="AT760" i="66"/>
  <c r="AU760" i="66"/>
  <c r="DV744" i="66"/>
  <c r="BQ738" i="66"/>
  <c r="BP738" i="66"/>
  <c r="BG738" i="66"/>
  <c r="BC738" i="66" s="1"/>
  <c r="BB738" i="66" s="1"/>
  <c r="AR738" i="66" s="1"/>
  <c r="AT738" i="66"/>
  <c r="AU738" i="66"/>
  <c r="AV738" i="66"/>
  <c r="BQ730" i="66"/>
  <c r="BG730" i="66"/>
  <c r="BC730" i="66" s="1"/>
  <c r="BB730" i="66" s="1"/>
  <c r="AR730" i="66" s="1"/>
  <c r="AT730" i="66"/>
  <c r="AU730" i="66"/>
  <c r="BW730" i="66"/>
  <c r="BP730" i="66"/>
  <c r="AV730" i="66"/>
  <c r="BY709" i="66"/>
  <c r="ER685" i="66"/>
  <c r="AT677" i="66"/>
  <c r="BG677" i="66"/>
  <c r="BC677" i="66" s="1"/>
  <c r="BB677" i="66" s="1"/>
  <c r="AR677" i="66" s="1"/>
  <c r="AU677" i="66"/>
  <c r="BW677" i="66"/>
  <c r="AV677" i="66"/>
  <c r="BP677" i="66"/>
  <c r="BQ677" i="66"/>
  <c r="ER629" i="66"/>
  <c r="ER625" i="66"/>
  <c r="AW605" i="66"/>
  <c r="T605" i="66" s="1"/>
  <c r="BW601" i="66"/>
  <c r="AT601" i="66"/>
  <c r="BQ601" i="66"/>
  <c r="BG601" i="66"/>
  <c r="BC601" i="66" s="1"/>
  <c r="BB601" i="66" s="1"/>
  <c r="AR601" i="66" s="1"/>
  <c r="BP601" i="66"/>
  <c r="AV601" i="66"/>
  <c r="ER890" i="66"/>
  <c r="ER878" i="66"/>
  <c r="AZ878" i="66"/>
  <c r="BP874" i="66"/>
  <c r="BQ874" i="66"/>
  <c r="BG874" i="66"/>
  <c r="BC874" i="66" s="1"/>
  <c r="BB874" i="66" s="1"/>
  <c r="AR874" i="66" s="1"/>
  <c r="BW874" i="66"/>
  <c r="DV868" i="66"/>
  <c r="AR866" i="66"/>
  <c r="CH858" i="66"/>
  <c r="DH858" i="66"/>
  <c r="AR857" i="66"/>
  <c r="ER856" i="66"/>
  <c r="ER806" i="66"/>
  <c r="ER802" i="66"/>
  <c r="ER792" i="66"/>
  <c r="DV791" i="66"/>
  <c r="DV766" i="66"/>
  <c r="ER764" i="66"/>
  <c r="AU756" i="66"/>
  <c r="AV756" i="66"/>
  <c r="BW756" i="66"/>
  <c r="BG756" i="66"/>
  <c r="BC756" i="66" s="1"/>
  <c r="BB756" i="66" s="1"/>
  <c r="AR756" i="66" s="1"/>
  <c r="AT756" i="66"/>
  <c r="BP756" i="66"/>
  <c r="AZ749" i="66"/>
  <c r="AT875" i="66"/>
  <c r="BQ875" i="66"/>
  <c r="AU875" i="66"/>
  <c r="BW875" i="66"/>
  <c r="AZ870" i="66"/>
  <c r="BY855" i="66"/>
  <c r="ER850" i="66"/>
  <c r="AR839" i="66"/>
  <c r="ER836" i="66"/>
  <c r="EO834" i="66"/>
  <c r="CH825" i="66"/>
  <c r="DH825" i="66"/>
  <c r="CH813" i="66"/>
  <c r="DH813" i="66"/>
  <c r="AT799" i="66"/>
  <c r="AU799" i="66"/>
  <c r="BW799" i="66"/>
  <c r="AV799" i="66"/>
  <c r="BG799" i="66"/>
  <c r="BC799" i="66" s="1"/>
  <c r="BB799" i="66" s="1"/>
  <c r="AR799" i="66" s="1"/>
  <c r="BW770" i="66"/>
  <c r="AT770" i="66"/>
  <c r="AV770" i="66"/>
  <c r="BQ770" i="66"/>
  <c r="BG770" i="66"/>
  <c r="BC770" i="66" s="1"/>
  <c r="BB770" i="66" s="1"/>
  <c r="AR770" i="66" s="1"/>
  <c r="BP770" i="66"/>
  <c r="AV760" i="66"/>
  <c r="BQ744" i="66"/>
  <c r="BP744" i="66"/>
  <c r="BG744" i="66"/>
  <c r="BC744" i="66" s="1"/>
  <c r="BB744" i="66" s="1"/>
  <c r="AR744" i="66" s="1"/>
  <c r="AV744" i="66"/>
  <c r="ER728" i="66"/>
  <c r="BY639" i="66"/>
  <c r="AU601" i="66"/>
  <c r="AT855" i="66"/>
  <c r="BQ855" i="66"/>
  <c r="AU855" i="66"/>
  <c r="BP855" i="66"/>
  <c r="DV851" i="66"/>
  <c r="EO826" i="66"/>
  <c r="AZ816" i="66"/>
  <c r="ER814" i="66"/>
  <c r="AV765" i="66"/>
  <c r="AT765" i="66"/>
  <c r="BG765" i="66"/>
  <c r="BC765" i="66" s="1"/>
  <c r="BB765" i="66" s="1"/>
  <c r="AR765" i="66" s="1"/>
  <c r="AU765" i="66"/>
  <c r="AU744" i="66"/>
  <c r="ER722" i="66"/>
  <c r="BP714" i="66"/>
  <c r="AV714" i="66"/>
  <c r="AT714" i="66"/>
  <c r="BW714" i="66"/>
  <c r="AU714" i="66"/>
  <c r="BG714" i="66"/>
  <c r="BC714" i="66" s="1"/>
  <c r="BB714" i="66" s="1"/>
  <c r="AR714" i="66" s="1"/>
  <c r="BQ714" i="66"/>
  <c r="BY648" i="66"/>
  <c r="BP539" i="66"/>
  <c r="BQ539" i="66"/>
  <c r="AV539" i="66"/>
  <c r="BG539" i="66"/>
  <c r="BC539" i="66" s="1"/>
  <c r="BB539" i="66" s="1"/>
  <c r="AR539" i="66" s="1"/>
  <c r="AU539" i="66"/>
  <c r="AT539" i="66"/>
  <c r="BW539" i="66"/>
  <c r="AR869" i="66"/>
  <c r="ER853" i="66"/>
  <c r="ER829" i="66"/>
  <c r="EO821" i="66"/>
  <c r="AZ796" i="66"/>
  <c r="AT795" i="66"/>
  <c r="AU795" i="66"/>
  <c r="BG795" i="66"/>
  <c r="BC795" i="66" s="1"/>
  <c r="BB795" i="66" s="1"/>
  <c r="AR795" i="66" s="1"/>
  <c r="BW795" i="66"/>
  <c r="ER772" i="66"/>
  <c r="AR769" i="66"/>
  <c r="ER756" i="66"/>
  <c r="AY744" i="66"/>
  <c r="BA744" i="66" s="1"/>
  <c r="AV739" i="66"/>
  <c r="BW739" i="66"/>
  <c r="BQ739" i="66"/>
  <c r="BG739" i="66"/>
  <c r="BC739" i="66" s="1"/>
  <c r="BB739" i="66" s="1"/>
  <c r="AR739" i="66" s="1"/>
  <c r="AT739" i="66"/>
  <c r="AU739" i="66"/>
  <c r="AV725" i="66"/>
  <c r="BW725" i="66"/>
  <c r="BG725" i="66"/>
  <c r="BC725" i="66" s="1"/>
  <c r="BB725" i="66" s="1"/>
  <c r="AR725" i="66" s="1"/>
  <c r="AT725" i="66"/>
  <c r="AU725" i="66"/>
  <c r="BP725" i="66"/>
  <c r="BQ725" i="66"/>
  <c r="AV721" i="66"/>
  <c r="BW721" i="66"/>
  <c r="BQ721" i="66"/>
  <c r="BG721" i="66"/>
  <c r="BC721" i="66" s="1"/>
  <c r="BB721" i="66" s="1"/>
  <c r="AR721" i="66" s="1"/>
  <c r="AU721" i="66"/>
  <c r="BP721" i="66"/>
  <c r="AT721" i="66"/>
  <c r="DV689" i="66"/>
  <c r="DV655" i="66"/>
  <c r="AZ369" i="66"/>
  <c r="EO970" i="66"/>
  <c r="BP952" i="66"/>
  <c r="AT952" i="66"/>
  <c r="BQ952" i="66"/>
  <c r="ER948" i="66"/>
  <c r="AR938" i="66"/>
  <c r="AR914" i="66"/>
  <c r="BY875" i="66"/>
  <c r="AT874" i="66"/>
  <c r="AV855" i="66"/>
  <c r="ER854" i="66"/>
  <c r="DV833" i="66"/>
  <c r="AT829" i="66"/>
  <c r="AU829" i="66"/>
  <c r="BW829" i="66"/>
  <c r="AV829" i="66"/>
  <c r="BG829" i="66"/>
  <c r="BC829" i="66" s="1"/>
  <c r="BB829" i="66" s="1"/>
  <c r="AR829" i="66" s="1"/>
  <c r="EO822" i="66"/>
  <c r="AR815" i="66"/>
  <c r="EO809" i="66"/>
  <c r="AR801" i="66"/>
  <c r="AZ794" i="66"/>
  <c r="AY780" i="66"/>
  <c r="BA780" i="66" s="1"/>
  <c r="BP774" i="66"/>
  <c r="BQ774" i="66"/>
  <c r="AT774" i="66"/>
  <c r="AV774" i="66"/>
  <c r="BW774" i="66"/>
  <c r="AU774" i="66"/>
  <c r="AZ742" i="66"/>
  <c r="BP598" i="66"/>
  <c r="BQ598" i="66"/>
  <c r="AT598" i="66"/>
  <c r="AV598" i="66"/>
  <c r="AU598" i="66"/>
  <c r="BW598" i="66"/>
  <c r="BY216" i="66"/>
  <c r="AU675" i="66"/>
  <c r="BW675" i="66"/>
  <c r="AV675" i="66"/>
  <c r="BQ675" i="66"/>
  <c r="AT675" i="66"/>
  <c r="CH623" i="66"/>
  <c r="DH623" i="66"/>
  <c r="BY464" i="66"/>
  <c r="DV605" i="66"/>
  <c r="AZ694" i="66"/>
  <c r="BP685" i="66"/>
  <c r="AT685" i="66"/>
  <c r="AV685" i="66"/>
  <c r="BG685" i="66"/>
  <c r="BC685" i="66" s="1"/>
  <c r="BB685" i="66" s="1"/>
  <c r="AR685" i="66" s="1"/>
  <c r="BW685" i="66"/>
  <c r="DV681" i="66"/>
  <c r="DV657" i="66"/>
  <c r="DV631" i="66"/>
  <c r="BY599" i="66"/>
  <c r="BP592" i="66"/>
  <c r="BQ592" i="66"/>
  <c r="AT592" i="66"/>
  <c r="AV592" i="66"/>
  <c r="BG592" i="66"/>
  <c r="BC592" i="66" s="1"/>
  <c r="BB592" i="66" s="1"/>
  <c r="AR592" i="66" s="1"/>
  <c r="AU592" i="66"/>
  <c r="BW592" i="66"/>
  <c r="BW587" i="66"/>
  <c r="BG587" i="66"/>
  <c r="BC587" i="66" s="1"/>
  <c r="BB587" i="66" s="1"/>
  <c r="AR587" i="66" s="1"/>
  <c r="AU587" i="66"/>
  <c r="BQ587" i="66"/>
  <c r="BP587" i="66"/>
  <c r="AT587" i="66"/>
  <c r="ER669" i="66"/>
  <c r="AU667" i="66"/>
  <c r="BW667" i="66"/>
  <c r="BG667" i="66"/>
  <c r="BC667" i="66" s="1"/>
  <c r="BB667" i="66" s="1"/>
  <c r="AR667" i="66" s="1"/>
  <c r="BP667" i="66"/>
  <c r="BQ667" i="66"/>
  <c r="AT667" i="66"/>
  <c r="AV667" i="66"/>
  <c r="AZ660" i="66"/>
  <c r="AZ658" i="66"/>
  <c r="BP656" i="66"/>
  <c r="AT656" i="66"/>
  <c r="AV656" i="66"/>
  <c r="BG656" i="66"/>
  <c r="BC656" i="66" s="1"/>
  <c r="BB656" i="66" s="1"/>
  <c r="AR656" i="66" s="1"/>
  <c r="BQ656" i="66"/>
  <c r="BW656" i="66"/>
  <c r="AU656" i="66"/>
  <c r="BP654" i="66"/>
  <c r="AT654" i="66"/>
  <c r="AV654" i="66"/>
  <c r="BQ654" i="66"/>
  <c r="BG654" i="66"/>
  <c r="BC654" i="66" s="1"/>
  <c r="BB654" i="66" s="1"/>
  <c r="AR654" i="66" s="1"/>
  <c r="BW654" i="66"/>
  <c r="AY629" i="66"/>
  <c r="BA629" i="66" s="1"/>
  <c r="BP604" i="66"/>
  <c r="BQ604" i="66"/>
  <c r="AT604" i="66"/>
  <c r="AV604" i="66"/>
  <c r="BG604" i="66"/>
  <c r="BC604" i="66" s="1"/>
  <c r="BB604" i="66" s="1"/>
  <c r="AR604" i="66" s="1"/>
  <c r="AU604" i="66"/>
  <c r="BW604" i="66"/>
  <c r="DV459" i="66"/>
  <c r="BP456" i="66"/>
  <c r="BG456" i="66"/>
  <c r="BC456" i="66" s="1"/>
  <c r="BB456" i="66" s="1"/>
  <c r="AR456" i="66" s="1"/>
  <c r="AT456" i="66"/>
  <c r="AV456" i="66"/>
  <c r="BW456" i="66"/>
  <c r="BQ456" i="66"/>
  <c r="AU456" i="66"/>
  <c r="BP678" i="66"/>
  <c r="AV678" i="66"/>
  <c r="BG678" i="66"/>
  <c r="BC678" i="66" s="1"/>
  <c r="BB678" i="66" s="1"/>
  <c r="AR678" i="66" s="1"/>
  <c r="AT678" i="66"/>
  <c r="BW678" i="66"/>
  <c r="AU678" i="66"/>
  <c r="BQ678" i="66"/>
  <c r="AV587" i="66"/>
  <c r="BP535" i="66"/>
  <c r="BQ535" i="66"/>
  <c r="AV535" i="66"/>
  <c r="BG535" i="66"/>
  <c r="BC535" i="66" s="1"/>
  <c r="BB535" i="66" s="1"/>
  <c r="AR535" i="66" s="1"/>
  <c r="BW535" i="66"/>
  <c r="AT535" i="66"/>
  <c r="AU535" i="66"/>
  <c r="AZ321" i="66"/>
  <c r="AY707" i="66"/>
  <c r="BA707" i="66" s="1"/>
  <c r="ER697" i="66"/>
  <c r="AT665" i="66"/>
  <c r="BG665" i="66"/>
  <c r="BC665" i="66" s="1"/>
  <c r="BB665" i="66" s="1"/>
  <c r="AR665" i="66" s="1"/>
  <c r="AU665" i="66"/>
  <c r="BW665" i="66"/>
  <c r="AV665" i="66"/>
  <c r="BP665" i="66"/>
  <c r="BQ665" i="66"/>
  <c r="AU654" i="66"/>
  <c r="BY647" i="66"/>
  <c r="BW633" i="66"/>
  <c r="AT633" i="66"/>
  <c r="AU633" i="66"/>
  <c r="BP633" i="66"/>
  <c r="AV633" i="66"/>
  <c r="BW631" i="66"/>
  <c r="AU631" i="66"/>
  <c r="AV631" i="66"/>
  <c r="BP631" i="66"/>
  <c r="BQ631" i="66"/>
  <c r="AT631" i="66"/>
  <c r="BG631" i="66"/>
  <c r="BC631" i="66" s="1"/>
  <c r="BB631" i="66" s="1"/>
  <c r="AR631" i="66" s="1"/>
  <c r="DV570" i="66"/>
  <c r="BW506" i="66"/>
  <c r="BG506" i="66"/>
  <c r="BC506" i="66" s="1"/>
  <c r="BB506" i="66" s="1"/>
  <c r="AR506" i="66" s="1"/>
  <c r="AT506" i="66"/>
  <c r="AU506" i="66"/>
  <c r="BP506" i="66"/>
  <c r="AV506" i="66"/>
  <c r="BQ506" i="66"/>
  <c r="BP341" i="66"/>
  <c r="AT341" i="66"/>
  <c r="AU341" i="66"/>
  <c r="AV341" i="66"/>
  <c r="BQ341" i="66"/>
  <c r="BG341" i="66"/>
  <c r="BC341" i="66" s="1"/>
  <c r="BB341" i="66" s="1"/>
  <c r="AR341" i="66" s="1"/>
  <c r="BW341" i="66"/>
  <c r="BY211" i="66"/>
  <c r="AZ557" i="66"/>
  <c r="ER542" i="66"/>
  <c r="DV482" i="66"/>
  <c r="BP438" i="66"/>
  <c r="BG438" i="66"/>
  <c r="BC438" i="66" s="1"/>
  <c r="BB438" i="66" s="1"/>
  <c r="AR438" i="66" s="1"/>
  <c r="AT438" i="66"/>
  <c r="AU438" i="66"/>
  <c r="AV438" i="66"/>
  <c r="BQ438" i="66"/>
  <c r="BW438" i="66"/>
  <c r="BP581" i="66"/>
  <c r="AV581" i="66"/>
  <c r="AU581" i="66"/>
  <c r="BG581" i="66"/>
  <c r="BC581" i="66" s="1"/>
  <c r="BB581" i="66" s="1"/>
  <c r="AR581" i="66" s="1"/>
  <c r="AT581" i="66"/>
  <c r="BQ581" i="66"/>
  <c r="BW581" i="66"/>
  <c r="AZ478" i="66"/>
  <c r="BY469" i="66"/>
  <c r="AY439" i="66"/>
  <c r="BA439" i="66" s="1"/>
  <c r="AW430" i="66"/>
  <c r="T430" i="66" s="1"/>
  <c r="ER498" i="66"/>
  <c r="AU461" i="66"/>
  <c r="BG461" i="66"/>
  <c r="BC461" i="66" s="1"/>
  <c r="BB461" i="66" s="1"/>
  <c r="AR461" i="66" s="1"/>
  <c r="AV461" i="66"/>
  <c r="AT461" i="66"/>
  <c r="BQ461" i="66"/>
  <c r="BW461" i="66"/>
  <c r="BP461" i="66"/>
  <c r="BP578" i="66"/>
  <c r="BG578" i="66"/>
  <c r="BC578" i="66" s="1"/>
  <c r="BB578" i="66" s="1"/>
  <c r="AR578" i="66" s="1"/>
  <c r="AT578" i="66"/>
  <c r="BQ578" i="66"/>
  <c r="BW578" i="66"/>
  <c r="AU578" i="66"/>
  <c r="BW540" i="66"/>
  <c r="BG540" i="66"/>
  <c r="BC540" i="66" s="1"/>
  <c r="BB540" i="66" s="1"/>
  <c r="AR540" i="66" s="1"/>
  <c r="AT540" i="66"/>
  <c r="AV540" i="66"/>
  <c r="BP540" i="66"/>
  <c r="BQ540" i="66"/>
  <c r="AU540" i="66"/>
  <c r="DV506" i="66"/>
  <c r="BY471" i="66"/>
  <c r="BY465" i="66"/>
  <c r="AZ359" i="66"/>
  <c r="ER314" i="66"/>
  <c r="ER828" i="66"/>
  <c r="ER830" i="66"/>
  <c r="ER864" i="66"/>
  <c r="ER740" i="66"/>
  <c r="ER751" i="66"/>
  <c r="ER883" i="66"/>
  <c r="ER889" i="66"/>
  <c r="ER895" i="66"/>
  <c r="ER901" i="66"/>
  <c r="ER907" i="66"/>
  <c r="ER913" i="66"/>
  <c r="ER919" i="66"/>
  <c r="ER925" i="66"/>
  <c r="ER931" i="66"/>
  <c r="ER937" i="66"/>
  <c r="ER943" i="66"/>
  <c r="ER949" i="66"/>
  <c r="ER955" i="66"/>
  <c r="ER961" i="66"/>
  <c r="ER967" i="66"/>
  <c r="ER858" i="66"/>
  <c r="ER578" i="66"/>
  <c r="ER631" i="66"/>
  <c r="ER694" i="66"/>
  <c r="ER734" i="66"/>
  <c r="ER548" i="66"/>
  <c r="ER554" i="66"/>
  <c r="ER680" i="66"/>
  <c r="ER720" i="66"/>
  <c r="ER699" i="66"/>
  <c r="ER718" i="66"/>
  <c r="ER769" i="66"/>
  <c r="ER834" i="66"/>
  <c r="ER881" i="66"/>
  <c r="ER887" i="66"/>
  <c r="ER893" i="66"/>
  <c r="ER899" i="66"/>
  <c r="ER905" i="66"/>
  <c r="ER911" i="66"/>
  <c r="ER917" i="66"/>
  <c r="ER923" i="66"/>
  <c r="ER929" i="66"/>
  <c r="ER935" i="66"/>
  <c r="ER941" i="66"/>
  <c r="ER562" i="66"/>
  <c r="ER605" i="66"/>
  <c r="ER635" i="66"/>
  <c r="ER692" i="66"/>
  <c r="AZ233" i="66"/>
  <c r="AZ583" i="66"/>
  <c r="AZ525" i="66"/>
  <c r="AW482" i="66"/>
  <c r="T482" i="66" s="1"/>
  <c r="AW578" i="66"/>
  <c r="T578" i="66" s="1"/>
  <c r="BY564" i="66"/>
  <c r="BP543" i="66"/>
  <c r="BQ543" i="66"/>
  <c r="AV543" i="66"/>
  <c r="BG543" i="66"/>
  <c r="BC543" i="66" s="1"/>
  <c r="BB543" i="66" s="1"/>
  <c r="AR543" i="66" s="1"/>
  <c r="BW543" i="66"/>
  <c r="AT543" i="66"/>
  <c r="AU543" i="66"/>
  <c r="AZ481" i="66"/>
  <c r="DV475" i="66"/>
  <c r="BP450" i="66"/>
  <c r="BW450" i="66"/>
  <c r="AT450" i="66"/>
  <c r="AV450" i="66"/>
  <c r="BQ450" i="66"/>
  <c r="AU450" i="66"/>
  <c r="BG450" i="66"/>
  <c r="BC450" i="66" s="1"/>
  <c r="BB450" i="66" s="1"/>
  <c r="AR450" i="66" s="1"/>
  <c r="BY446" i="66"/>
  <c r="ER470" i="66"/>
  <c r="AT379" i="66"/>
  <c r="AU379" i="66"/>
  <c r="AV379" i="66"/>
  <c r="BW379" i="66"/>
  <c r="BG379" i="66"/>
  <c r="BC379" i="66" s="1"/>
  <c r="BB379" i="66" s="1"/>
  <c r="AR379" i="66" s="1"/>
  <c r="BQ379" i="66"/>
  <c r="AZ194" i="66"/>
  <c r="ER681" i="66"/>
  <c r="AU679" i="66"/>
  <c r="BW679" i="66"/>
  <c r="AV679" i="66"/>
  <c r="BP679" i="66"/>
  <c r="BQ679" i="66"/>
  <c r="AT679" i="66"/>
  <c r="BP673" i="66"/>
  <c r="BG673" i="66"/>
  <c r="BC673" i="66" s="1"/>
  <c r="BB673" i="66" s="1"/>
  <c r="AR673" i="66" s="1"/>
  <c r="AT673" i="66"/>
  <c r="BQ673" i="66"/>
  <c r="AU673" i="66"/>
  <c r="BY659" i="66"/>
  <c r="DV653" i="66"/>
  <c r="BY652" i="66"/>
  <c r="BY640" i="66"/>
  <c r="BP618" i="66"/>
  <c r="BQ618" i="66"/>
  <c r="AT618" i="66"/>
  <c r="AV618" i="66"/>
  <c r="BW618" i="66"/>
  <c r="BG618" i="66"/>
  <c r="BC618" i="66" s="1"/>
  <c r="BB618" i="66" s="1"/>
  <c r="AR618" i="66" s="1"/>
  <c r="AU618" i="66"/>
  <c r="BP610" i="66"/>
  <c r="BQ610" i="66"/>
  <c r="AT610" i="66"/>
  <c r="AV610" i="66"/>
  <c r="BG610" i="66"/>
  <c r="BC610" i="66" s="1"/>
  <c r="BB610" i="66" s="1"/>
  <c r="AR610" i="66" s="1"/>
  <c r="BW610" i="66"/>
  <c r="DV560" i="66"/>
  <c r="AY512" i="66"/>
  <c r="BA512" i="66" s="1"/>
  <c r="DV504" i="66"/>
  <c r="AZ503" i="66"/>
  <c r="DV498" i="66"/>
  <c r="BP487" i="66"/>
  <c r="BQ487" i="66"/>
  <c r="AT487" i="66"/>
  <c r="AV487" i="66"/>
  <c r="BW487" i="66"/>
  <c r="AU487" i="66"/>
  <c r="AZ483" i="66"/>
  <c r="AZ436" i="66"/>
  <c r="BY418" i="66"/>
  <c r="BY380" i="66"/>
  <c r="BP367" i="66"/>
  <c r="AT367" i="66"/>
  <c r="AV367" i="66"/>
  <c r="AU367" i="66"/>
  <c r="BW367" i="66"/>
  <c r="BG367" i="66"/>
  <c r="BC367" i="66" s="1"/>
  <c r="BB367" i="66" s="1"/>
  <c r="AR367" i="66" s="1"/>
  <c r="BQ367" i="66"/>
  <c r="ER861" i="66"/>
  <c r="AT857" i="66"/>
  <c r="BQ857" i="66"/>
  <c r="AU857" i="66"/>
  <c r="BW857" i="66"/>
  <c r="AT845" i="66"/>
  <c r="BQ845" i="66"/>
  <c r="AU845" i="66"/>
  <c r="BW845" i="66"/>
  <c r="ER843" i="66"/>
  <c r="BY831" i="66"/>
  <c r="DG820" i="66"/>
  <c r="EO804" i="66"/>
  <c r="ER799" i="66"/>
  <c r="EO796" i="66"/>
  <c r="AT791" i="66"/>
  <c r="AU791" i="66"/>
  <c r="BG791" i="66"/>
  <c r="BC791" i="66" s="1"/>
  <c r="BB791" i="66" s="1"/>
  <c r="AR791" i="66" s="1"/>
  <c r="AV791" i="66"/>
  <c r="AT789" i="66"/>
  <c r="AU789" i="66"/>
  <c r="BG789" i="66"/>
  <c r="BC789" i="66" s="1"/>
  <c r="BB789" i="66" s="1"/>
  <c r="AR789" i="66" s="1"/>
  <c r="AV789" i="66"/>
  <c r="AT787" i="66"/>
  <c r="AU787" i="66"/>
  <c r="BG787" i="66"/>
  <c r="BC787" i="66" s="1"/>
  <c r="BB787" i="66" s="1"/>
  <c r="AR787" i="66" s="1"/>
  <c r="AV787" i="66"/>
  <c r="AT785" i="66"/>
  <c r="AU785" i="66"/>
  <c r="BG785" i="66"/>
  <c r="BC785" i="66" s="1"/>
  <c r="BB785" i="66" s="1"/>
  <c r="AR785" i="66" s="1"/>
  <c r="AV785" i="66"/>
  <c r="AT783" i="66"/>
  <c r="AU783" i="66"/>
  <c r="BG783" i="66"/>
  <c r="BC783" i="66" s="1"/>
  <c r="BB783" i="66" s="1"/>
  <c r="AR783" i="66" s="1"/>
  <c r="AV783" i="66"/>
  <c r="AT781" i="66"/>
  <c r="AU781" i="66"/>
  <c r="BG781" i="66"/>
  <c r="BC781" i="66" s="1"/>
  <c r="BB781" i="66" s="1"/>
  <c r="AR781" i="66" s="1"/>
  <c r="AV781" i="66"/>
  <c r="AT779" i="66"/>
  <c r="AU779" i="66"/>
  <c r="BG779" i="66"/>
  <c r="BC779" i="66" s="1"/>
  <c r="BB779" i="66" s="1"/>
  <c r="AR779" i="66" s="1"/>
  <c r="AV779" i="66"/>
  <c r="AT777" i="66"/>
  <c r="AU777" i="66"/>
  <c r="BG777" i="66"/>
  <c r="BC777" i="66" s="1"/>
  <c r="BB777" i="66" s="1"/>
  <c r="AR777" i="66" s="1"/>
  <c r="AV777" i="66"/>
  <c r="BP762" i="66"/>
  <c r="BQ762" i="66"/>
  <c r="BW762" i="66"/>
  <c r="BG762" i="66"/>
  <c r="BC762" i="66" s="1"/>
  <c r="BB762" i="66" s="1"/>
  <c r="AR762" i="66" s="1"/>
  <c r="AZ759" i="66"/>
  <c r="DV754" i="66"/>
  <c r="EO748" i="66"/>
  <c r="AZ708" i="66"/>
  <c r="BQ705" i="66"/>
  <c r="AT705" i="66"/>
  <c r="AV705" i="66"/>
  <c r="BP705" i="66"/>
  <c r="BW705" i="66"/>
  <c r="BY705" i="66"/>
  <c r="BY696" i="66"/>
  <c r="BG873" i="66"/>
  <c r="BC873" i="66" s="1"/>
  <c r="BB873" i="66" s="1"/>
  <c r="AR873" i="66" s="1"/>
  <c r="EO862" i="66"/>
  <c r="AT861" i="66"/>
  <c r="BQ861" i="66"/>
  <c r="ER859" i="66"/>
  <c r="BP857" i="66"/>
  <c r="BP856" i="66"/>
  <c r="BQ856" i="66"/>
  <c r="BG856" i="66"/>
  <c r="BC856" i="66" s="1"/>
  <c r="BB856" i="66" s="1"/>
  <c r="AR856" i="66" s="1"/>
  <c r="BP854" i="66"/>
  <c r="BQ854" i="66"/>
  <c r="AT853" i="66"/>
  <c r="AU853" i="66"/>
  <c r="BW853" i="66"/>
  <c r="ER852" i="66"/>
  <c r="EO852" i="66"/>
  <c r="BP852" i="66"/>
  <c r="BG852" i="66"/>
  <c r="BC852" i="66" s="1"/>
  <c r="BB852" i="66" s="1"/>
  <c r="AR852" i="66" s="1"/>
  <c r="AU852" i="66"/>
  <c r="BW852" i="66"/>
  <c r="EO846" i="66"/>
  <c r="ER841" i="66"/>
  <c r="EO838" i="66"/>
  <c r="CH837" i="66"/>
  <c r="DH837" i="66"/>
  <c r="AZ828" i="66"/>
  <c r="ER826" i="66"/>
  <c r="AT823" i="66"/>
  <c r="AU823" i="66"/>
  <c r="BW823" i="66"/>
  <c r="AV823" i="66"/>
  <c r="BP820" i="66"/>
  <c r="BQ820" i="66"/>
  <c r="BG820" i="66"/>
  <c r="BC820" i="66" s="1"/>
  <c r="BB820" i="66" s="1"/>
  <c r="AR820" i="66" s="1"/>
  <c r="AT815" i="66"/>
  <c r="BQ815" i="66"/>
  <c r="AU815" i="66"/>
  <c r="BW815" i="66"/>
  <c r="ER813" i="66"/>
  <c r="DV813" i="66"/>
  <c r="DV809" i="66"/>
  <c r="ER804" i="66"/>
  <c r="BY801" i="66"/>
  <c r="BW791" i="66"/>
  <c r="BY791" i="66"/>
  <c r="BW789" i="66"/>
  <c r="BY789" i="66"/>
  <c r="BW787" i="66"/>
  <c r="BY787" i="66"/>
  <c r="BW785" i="66"/>
  <c r="BY785" i="66"/>
  <c r="BW783" i="66"/>
  <c r="BY783" i="66"/>
  <c r="BW781" i="66"/>
  <c r="BY781" i="66"/>
  <c r="BW779" i="66"/>
  <c r="BY779" i="66"/>
  <c r="BW777" i="66"/>
  <c r="BY777" i="66"/>
  <c r="BY769" i="66"/>
  <c r="AW762" i="66"/>
  <c r="T762" i="66" s="1"/>
  <c r="ER760" i="66"/>
  <c r="DV748" i="66"/>
  <c r="AR741" i="66"/>
  <c r="AV733" i="66"/>
  <c r="BW733" i="66"/>
  <c r="BQ733" i="66"/>
  <c r="BG733" i="66"/>
  <c r="BC733" i="66" s="1"/>
  <c r="BB733" i="66" s="1"/>
  <c r="AR733" i="66" s="1"/>
  <c r="AT733" i="66"/>
  <c r="AU733" i="66"/>
  <c r="BY733" i="66"/>
  <c r="DV724" i="66"/>
  <c r="BP682" i="66"/>
  <c r="AV682" i="66"/>
  <c r="BQ682" i="66"/>
  <c r="BG682" i="66"/>
  <c r="BC682" i="66" s="1"/>
  <c r="BB682" i="66" s="1"/>
  <c r="AR682" i="66" s="1"/>
  <c r="BW682" i="66"/>
  <c r="DV679" i="66"/>
  <c r="ER675" i="66"/>
  <c r="BY656" i="66"/>
  <c r="ER647" i="66"/>
  <c r="BY631" i="66"/>
  <c r="ER619" i="66"/>
  <c r="AU610" i="66"/>
  <c r="DV609" i="66"/>
  <c r="ER595" i="66"/>
  <c r="ER551" i="66"/>
  <c r="ER540" i="66"/>
  <c r="AZ444" i="66"/>
  <c r="AT413" i="66"/>
  <c r="AU413" i="66"/>
  <c r="BG413" i="66"/>
  <c r="BC413" i="66" s="1"/>
  <c r="BB413" i="66" s="1"/>
  <c r="AR413" i="66" s="1"/>
  <c r="AV413" i="66"/>
  <c r="BP413" i="66"/>
  <c r="BW413" i="66"/>
  <c r="BQ413" i="66"/>
  <c r="DV403" i="66"/>
  <c r="AT403" i="66"/>
  <c r="BG403" i="66"/>
  <c r="BC403" i="66" s="1"/>
  <c r="BB403" i="66" s="1"/>
  <c r="AR403" i="66" s="1"/>
  <c r="AU403" i="66"/>
  <c r="BW403" i="66"/>
  <c r="BQ403" i="66"/>
  <c r="AV403" i="66"/>
  <c r="BP403" i="66"/>
  <c r="EO730" i="66"/>
  <c r="AZ718" i="66"/>
  <c r="AT701" i="66"/>
  <c r="BG701" i="66"/>
  <c r="BC701" i="66" s="1"/>
  <c r="BB701" i="66" s="1"/>
  <c r="AR701" i="66" s="1"/>
  <c r="AU701" i="66"/>
  <c r="BW701" i="66"/>
  <c r="AV701" i="66"/>
  <c r="BQ701" i="66"/>
  <c r="AR700" i="66"/>
  <c r="AY562" i="66"/>
  <c r="BA562" i="66" s="1"/>
  <c r="ER558" i="66"/>
  <c r="BP551" i="66"/>
  <c r="BQ551" i="66"/>
  <c r="AV551" i="66"/>
  <c r="BG551" i="66"/>
  <c r="BC551" i="66" s="1"/>
  <c r="BB551" i="66" s="1"/>
  <c r="AR551" i="66" s="1"/>
  <c r="BW551" i="66"/>
  <c r="AT551" i="66"/>
  <c r="AU551" i="66"/>
  <c r="BP519" i="66"/>
  <c r="BQ519" i="66"/>
  <c r="AV519" i="66"/>
  <c r="BG519" i="66"/>
  <c r="BC519" i="66" s="1"/>
  <c r="BB519" i="66" s="1"/>
  <c r="AR519" i="66" s="1"/>
  <c r="BW519" i="66"/>
  <c r="AT519" i="66"/>
  <c r="AU519" i="66"/>
  <c r="ER516" i="66"/>
  <c r="AW504" i="66"/>
  <c r="T504" i="66" s="1"/>
  <c r="BY492" i="66"/>
  <c r="AU471" i="66"/>
  <c r="BG471" i="66"/>
  <c r="BC471" i="66" s="1"/>
  <c r="BB471" i="66" s="1"/>
  <c r="AR471" i="66" s="1"/>
  <c r="AV471" i="66"/>
  <c r="BW471" i="66"/>
  <c r="BQ471" i="66"/>
  <c r="BP471" i="66"/>
  <c r="AT471" i="66"/>
  <c r="BY462" i="66"/>
  <c r="BY411" i="66"/>
  <c r="BP355" i="66"/>
  <c r="AT355" i="66"/>
  <c r="AV355" i="66"/>
  <c r="AU355" i="66"/>
  <c r="BQ355" i="66"/>
  <c r="BW355" i="66"/>
  <c r="BG355" i="66"/>
  <c r="BC355" i="66" s="1"/>
  <c r="BB355" i="66" s="1"/>
  <c r="AR355" i="66" s="1"/>
  <c r="BY220" i="66"/>
  <c r="ER796" i="66"/>
  <c r="ER726" i="66"/>
  <c r="ER695" i="66"/>
  <c r="BP638" i="66"/>
  <c r="AT638" i="66"/>
  <c r="AV638" i="66"/>
  <c r="BG638" i="66"/>
  <c r="BC638" i="66" s="1"/>
  <c r="BB638" i="66" s="1"/>
  <c r="AR638" i="66" s="1"/>
  <c r="BW638" i="66"/>
  <c r="BQ638" i="66"/>
  <c r="ER611" i="66"/>
  <c r="BW607" i="66"/>
  <c r="AU607" i="66"/>
  <c r="AV607" i="66"/>
  <c r="BP607" i="66"/>
  <c r="BG607" i="66"/>
  <c r="BC607" i="66" s="1"/>
  <c r="BB607" i="66" s="1"/>
  <c r="AR607" i="66" s="1"/>
  <c r="AT607" i="66"/>
  <c r="AZ596" i="66"/>
  <c r="ER593" i="66"/>
  <c r="AT867" i="66"/>
  <c r="BQ867" i="66"/>
  <c r="ER865" i="66"/>
  <c r="BP862" i="66"/>
  <c r="BQ862" i="66"/>
  <c r="BG862" i="66"/>
  <c r="BC862" i="66" s="1"/>
  <c r="BB862" i="66" s="1"/>
  <c r="AR862" i="66" s="1"/>
  <c r="BP860" i="66"/>
  <c r="BQ860" i="66"/>
  <c r="AT859" i="66"/>
  <c r="AU859" i="66"/>
  <c r="BW859" i="66"/>
  <c r="EO858" i="66"/>
  <c r="BP858" i="66"/>
  <c r="BG858" i="66"/>
  <c r="BC858" i="66" s="1"/>
  <c r="BB858" i="66" s="1"/>
  <c r="AR858" i="66" s="1"/>
  <c r="AU858" i="66"/>
  <c r="BW858" i="66"/>
  <c r="DV857" i="66"/>
  <c r="AZ840" i="66"/>
  <c r="ER838" i="66"/>
  <c r="AT835" i="66"/>
  <c r="AU835" i="66"/>
  <c r="BW835" i="66"/>
  <c r="AV835" i="66"/>
  <c r="BP832" i="66"/>
  <c r="BQ832" i="66"/>
  <c r="BG832" i="66"/>
  <c r="BC832" i="66" s="1"/>
  <c r="BB832" i="66" s="1"/>
  <c r="AR832" i="66" s="1"/>
  <c r="AT827" i="66"/>
  <c r="BQ827" i="66"/>
  <c r="AU827" i="66"/>
  <c r="BW827" i="66"/>
  <c r="ER825" i="66"/>
  <c r="ER818" i="66"/>
  <c r="ER816" i="66"/>
  <c r="BY813" i="66"/>
  <c r="AR806" i="66"/>
  <c r="ER794" i="66"/>
  <c r="BP792" i="66"/>
  <c r="AU792" i="66"/>
  <c r="AV792" i="66"/>
  <c r="BQ792" i="66"/>
  <c r="BQ791" i="66"/>
  <c r="BQ789" i="66"/>
  <c r="BQ787" i="66"/>
  <c r="BQ785" i="66"/>
  <c r="BQ783" i="66"/>
  <c r="BQ781" i="66"/>
  <c r="BQ779" i="66"/>
  <c r="BQ777" i="66"/>
  <c r="DV774" i="66"/>
  <c r="AV773" i="66"/>
  <c r="BP773" i="66"/>
  <c r="BQ773" i="66"/>
  <c r="AT773" i="66"/>
  <c r="AU773" i="66"/>
  <c r="EO772" i="66"/>
  <c r="BQ772" i="66"/>
  <c r="AT772" i="66"/>
  <c r="AV772" i="66"/>
  <c r="AV767" i="66"/>
  <c r="AU767" i="66"/>
  <c r="BW767" i="66"/>
  <c r="BG767" i="66"/>
  <c r="BC767" i="66" s="1"/>
  <c r="BB767" i="66" s="1"/>
  <c r="AR767" i="66" s="1"/>
  <c r="ER762" i="66"/>
  <c r="AU762" i="66"/>
  <c r="AU758" i="66"/>
  <c r="ER754" i="66"/>
  <c r="ER733" i="66"/>
  <c r="AV731" i="66"/>
  <c r="BW731" i="66"/>
  <c r="BG731" i="66"/>
  <c r="BC731" i="66" s="1"/>
  <c r="BB731" i="66" s="1"/>
  <c r="AR731" i="66" s="1"/>
  <c r="AT731" i="66"/>
  <c r="AU731" i="66"/>
  <c r="BP731" i="66"/>
  <c r="BQ731" i="66"/>
  <c r="ER725" i="66"/>
  <c r="ER715" i="66"/>
  <c r="AU705" i="66"/>
  <c r="ER704" i="66"/>
  <c r="AR686" i="66"/>
  <c r="AU682" i="66"/>
  <c r="ER673" i="66"/>
  <c r="AY663" i="66"/>
  <c r="BA663" i="66" s="1"/>
  <c r="ER662" i="66"/>
  <c r="BY658" i="66"/>
  <c r="BY644" i="66"/>
  <c r="ER639" i="66"/>
  <c r="AZ630" i="66"/>
  <c r="DV629" i="66"/>
  <c r="AZ620" i="66"/>
  <c r="BP575" i="66"/>
  <c r="BQ575" i="66"/>
  <c r="AV575" i="66"/>
  <c r="BG575" i="66"/>
  <c r="BC575" i="66" s="1"/>
  <c r="BB575" i="66" s="1"/>
  <c r="AR575" i="66" s="1"/>
  <c r="BW575" i="66"/>
  <c r="AT575" i="66"/>
  <c r="AU575" i="66"/>
  <c r="ER553" i="66"/>
  <c r="DV474" i="66"/>
  <c r="AZ465" i="66"/>
  <c r="AU463" i="66"/>
  <c r="BG463" i="66"/>
  <c r="BC463" i="66" s="1"/>
  <c r="BB463" i="66" s="1"/>
  <c r="AR463" i="66" s="1"/>
  <c r="AV463" i="66"/>
  <c r="BW463" i="66"/>
  <c r="BQ463" i="66"/>
  <c r="AT463" i="66"/>
  <c r="BP463" i="66"/>
  <c r="ER438" i="66"/>
  <c r="BY382" i="66"/>
  <c r="DV296" i="66"/>
  <c r="BY843" i="66"/>
  <c r="AV751" i="66"/>
  <c r="BQ751" i="66"/>
  <c r="AU751" i="66"/>
  <c r="BP751" i="66"/>
  <c r="BW751" i="66"/>
  <c r="ER972" i="66"/>
  <c r="ER873" i="66"/>
  <c r="AT869" i="66"/>
  <c r="BQ869" i="66"/>
  <c r="AU869" i="66"/>
  <c r="BW869" i="66"/>
  <c r="DV867" i="66"/>
  <c r="AV857" i="66"/>
  <c r="AY854" i="66"/>
  <c r="BA854" i="66" s="1"/>
  <c r="AR851" i="66"/>
  <c r="AV845" i="66"/>
  <c r="EO828" i="66"/>
  <c r="ER823" i="66"/>
  <c r="EO820" i="66"/>
  <c r="AU820" i="66"/>
  <c r="AZ810" i="66"/>
  <c r="ER808" i="66"/>
  <c r="AT805" i="66"/>
  <c r="AU805" i="66"/>
  <c r="BW805" i="66"/>
  <c r="AV805" i="66"/>
  <c r="BP802" i="66"/>
  <c r="BQ802" i="66"/>
  <c r="BG802" i="66"/>
  <c r="BC802" i="66" s="1"/>
  <c r="BB802" i="66" s="1"/>
  <c r="AR802" i="66" s="1"/>
  <c r="AT797" i="66"/>
  <c r="BQ797" i="66"/>
  <c r="AU797" i="66"/>
  <c r="BW797" i="66"/>
  <c r="ER795" i="66"/>
  <c r="DV795" i="66"/>
  <c r="AT793" i="66"/>
  <c r="AU793" i="66"/>
  <c r="BG793" i="66"/>
  <c r="BC793" i="66" s="1"/>
  <c r="BB793" i="66" s="1"/>
  <c r="AR793" i="66" s="1"/>
  <c r="AV793" i="66"/>
  <c r="AT792" i="66"/>
  <c r="BP791" i="66"/>
  <c r="BP789" i="66"/>
  <c r="BP787" i="66"/>
  <c r="BP785" i="66"/>
  <c r="BP783" i="66"/>
  <c r="BP781" i="66"/>
  <c r="BP779" i="66"/>
  <c r="BP777" i="66"/>
  <c r="BW772" i="66"/>
  <c r="EO770" i="66"/>
  <c r="AT767" i="66"/>
  <c r="AT762" i="66"/>
  <c r="ER759" i="66"/>
  <c r="AT758" i="66"/>
  <c r="ER752" i="66"/>
  <c r="AT751" i="66"/>
  <c r="AV737" i="66"/>
  <c r="BW737" i="66"/>
  <c r="BG737" i="66"/>
  <c r="BC737" i="66" s="1"/>
  <c r="BB737" i="66" s="1"/>
  <c r="AR737" i="66" s="1"/>
  <c r="AT737" i="66"/>
  <c r="AU737" i="66"/>
  <c r="BQ722" i="66"/>
  <c r="BP722" i="66"/>
  <c r="BW722" i="66"/>
  <c r="BY715" i="66"/>
  <c r="BP706" i="66"/>
  <c r="AV706" i="66"/>
  <c r="BG706" i="66"/>
  <c r="BC706" i="66" s="1"/>
  <c r="BB706" i="66" s="1"/>
  <c r="AR706" i="66" s="1"/>
  <c r="AT706" i="66"/>
  <c r="AU706" i="66"/>
  <c r="BY694" i="66"/>
  <c r="ER686" i="66"/>
  <c r="AZ684" i="66"/>
  <c r="AT682" i="66"/>
  <c r="AZ680" i="66"/>
  <c r="BY649" i="66"/>
  <c r="ER627" i="66"/>
  <c r="DV621" i="66"/>
  <c r="BP529" i="66"/>
  <c r="BQ529" i="66"/>
  <c r="AV529" i="66"/>
  <c r="AT529" i="66"/>
  <c r="AU529" i="66"/>
  <c r="BG529" i="66"/>
  <c r="BC529" i="66" s="1"/>
  <c r="BB529" i="66" s="1"/>
  <c r="AR529" i="66" s="1"/>
  <c r="BW529" i="66"/>
  <c r="ER521" i="66"/>
  <c r="BW482" i="66"/>
  <c r="BG482" i="66"/>
  <c r="BC482" i="66" s="1"/>
  <c r="BB482" i="66" s="1"/>
  <c r="AR482" i="66" s="1"/>
  <c r="BP482" i="66"/>
  <c r="AU482" i="66"/>
  <c r="BQ482" i="66"/>
  <c r="AT482" i="66"/>
  <c r="BP430" i="66"/>
  <c r="BG430" i="66"/>
  <c r="BC430" i="66" s="1"/>
  <c r="BB430" i="66" s="1"/>
  <c r="AR430" i="66" s="1"/>
  <c r="AT430" i="66"/>
  <c r="AU430" i="66"/>
  <c r="BQ430" i="66"/>
  <c r="BW430" i="66"/>
  <c r="BP426" i="66"/>
  <c r="AV426" i="66"/>
  <c r="BG426" i="66"/>
  <c r="BC426" i="66" s="1"/>
  <c r="BB426" i="66" s="1"/>
  <c r="AR426" i="66" s="1"/>
  <c r="AT426" i="66"/>
  <c r="AU426" i="66"/>
  <c r="BW426" i="66"/>
  <c r="ER424" i="66"/>
  <c r="BY390" i="66"/>
  <c r="ER811" i="66"/>
  <c r="EO808" i="66"/>
  <c r="AZ798" i="66"/>
  <c r="AT873" i="66"/>
  <c r="BQ873" i="66"/>
  <c r="ER871" i="66"/>
  <c r="BP868" i="66"/>
  <c r="BQ868" i="66"/>
  <c r="BG868" i="66"/>
  <c r="BC868" i="66" s="1"/>
  <c r="BB868" i="66" s="1"/>
  <c r="AR868" i="66" s="1"/>
  <c r="BP866" i="66"/>
  <c r="BQ866" i="66"/>
  <c r="AT865" i="66"/>
  <c r="AU865" i="66"/>
  <c r="BW865" i="66"/>
  <c r="BP864" i="66"/>
  <c r="BG864" i="66"/>
  <c r="BC864" i="66" s="1"/>
  <c r="BB864" i="66" s="1"/>
  <c r="AR864" i="66" s="1"/>
  <c r="AU864" i="66"/>
  <c r="BW864" i="66"/>
  <c r="AT847" i="66"/>
  <c r="AU847" i="66"/>
  <c r="BW847" i="66"/>
  <c r="AV847" i="66"/>
  <c r="BP844" i="66"/>
  <c r="BQ844" i="66"/>
  <c r="BG844" i="66"/>
  <c r="BC844" i="66" s="1"/>
  <c r="BB844" i="66" s="1"/>
  <c r="AR844" i="66" s="1"/>
  <c r="AT839" i="66"/>
  <c r="BQ839" i="66"/>
  <c r="AU839" i="66"/>
  <c r="BW839" i="66"/>
  <c r="ER837" i="66"/>
  <c r="BP827" i="66"/>
  <c r="BY825" i="66"/>
  <c r="EO798" i="66"/>
  <c r="ER774" i="66"/>
  <c r="AU772" i="66"/>
  <c r="AZ771" i="66"/>
  <c r="ER745" i="66"/>
  <c r="AV745" i="66"/>
  <c r="BW745" i="66"/>
  <c r="BQ745" i="66"/>
  <c r="BG745" i="66"/>
  <c r="BC745" i="66" s="1"/>
  <c r="BB745" i="66" s="1"/>
  <c r="AR745" i="66" s="1"/>
  <c r="BP745" i="66"/>
  <c r="DV738" i="66"/>
  <c r="ER723" i="66"/>
  <c r="ER716" i="66"/>
  <c r="ER712" i="66"/>
  <c r="ER705" i="66"/>
  <c r="ER687" i="66"/>
  <c r="ER683" i="66"/>
  <c r="ER667" i="66"/>
  <c r="DV659" i="66"/>
  <c r="ER657" i="66"/>
  <c r="AU638" i="66"/>
  <c r="DV619" i="66"/>
  <c r="BY619" i="66"/>
  <c r="BP602" i="66"/>
  <c r="BQ602" i="66"/>
  <c r="AT602" i="66"/>
  <c r="AV602" i="66"/>
  <c r="AU602" i="66"/>
  <c r="BW602" i="66"/>
  <c r="BG602" i="66"/>
  <c r="BC602" i="66" s="1"/>
  <c r="BB602" i="66" s="1"/>
  <c r="AR602" i="66" s="1"/>
  <c r="ER591" i="66"/>
  <c r="ER572" i="66"/>
  <c r="BW538" i="66"/>
  <c r="BG538" i="66"/>
  <c r="BC538" i="66" s="1"/>
  <c r="BB538" i="66" s="1"/>
  <c r="AR538" i="66" s="1"/>
  <c r="AT538" i="66"/>
  <c r="AU538" i="66"/>
  <c r="BP538" i="66"/>
  <c r="AV538" i="66"/>
  <c r="BQ538" i="66"/>
  <c r="DV528" i="66"/>
  <c r="ER506" i="66"/>
  <c r="BY477" i="66"/>
  <c r="BP446" i="66"/>
  <c r="BW446" i="66"/>
  <c r="AT446" i="66"/>
  <c r="AU446" i="66"/>
  <c r="BG446" i="66"/>
  <c r="BC446" i="66" s="1"/>
  <c r="BB446" i="66" s="1"/>
  <c r="AR446" i="66" s="1"/>
  <c r="AV446" i="66"/>
  <c r="BQ446" i="66"/>
  <c r="BY444" i="66"/>
  <c r="AU441" i="66"/>
  <c r="BG441" i="66"/>
  <c r="BC441" i="66" s="1"/>
  <c r="BB441" i="66" s="1"/>
  <c r="AR441" i="66" s="1"/>
  <c r="AV441" i="66"/>
  <c r="BW441" i="66"/>
  <c r="AT441" i="66"/>
  <c r="BP441" i="66"/>
  <c r="BQ441" i="66"/>
  <c r="ER436" i="66"/>
  <c r="AU423" i="66"/>
  <c r="BG423" i="66"/>
  <c r="BC423" i="66" s="1"/>
  <c r="BB423" i="66" s="1"/>
  <c r="AR423" i="66" s="1"/>
  <c r="AV423" i="66"/>
  <c r="BP423" i="66"/>
  <c r="BQ423" i="66"/>
  <c r="BW423" i="66"/>
  <c r="AT423" i="66"/>
  <c r="AU419" i="66"/>
  <c r="BG419" i="66"/>
  <c r="BC419" i="66" s="1"/>
  <c r="BB419" i="66" s="1"/>
  <c r="AR419" i="66" s="1"/>
  <c r="AV419" i="66"/>
  <c r="AT419" i="66"/>
  <c r="BP419" i="66"/>
  <c r="BW419" i="66"/>
  <c r="BQ419" i="66"/>
  <c r="AT385" i="66"/>
  <c r="AU385" i="66"/>
  <c r="AV385" i="66"/>
  <c r="BG385" i="66"/>
  <c r="BC385" i="66" s="1"/>
  <c r="BB385" i="66" s="1"/>
  <c r="AR385" i="66" s="1"/>
  <c r="BP385" i="66"/>
  <c r="BQ385" i="66"/>
  <c r="BW385" i="66"/>
  <c r="AZ384" i="66"/>
  <c r="DV357" i="66"/>
  <c r="ER201" i="66"/>
  <c r="ER435" i="66"/>
  <c r="ER444" i="66"/>
  <c r="ER482" i="66"/>
  <c r="ER533" i="66"/>
  <c r="ER535" i="66"/>
  <c r="ER589" i="66"/>
  <c r="ER672" i="66"/>
  <c r="ER713" i="66"/>
  <c r="ER724" i="66"/>
  <c r="ER729" i="66"/>
  <c r="ER366" i="66"/>
  <c r="ER510" i="66"/>
  <c r="ER514" i="66"/>
  <c r="ER587" i="66"/>
  <c r="ER601" i="66"/>
  <c r="ER671" i="66"/>
  <c r="ER739" i="66"/>
  <c r="ER747" i="66"/>
  <c r="ER767" i="66"/>
  <c r="ER327" i="66"/>
  <c r="ER549" i="66"/>
  <c r="ER576" i="66"/>
  <c r="ER583" i="66"/>
  <c r="ER676" i="66"/>
  <c r="ER700" i="66"/>
  <c r="ER717" i="66"/>
  <c r="ER731" i="66"/>
  <c r="ER742" i="66"/>
  <c r="ER750" i="66"/>
  <c r="ER862" i="66"/>
  <c r="ER868" i="66"/>
  <c r="ER874" i="66"/>
  <c r="ER211" i="66"/>
  <c r="ER501" i="66"/>
  <c r="ER508" i="66"/>
  <c r="ER538" i="66"/>
  <c r="ER564" i="66"/>
  <c r="ER623" i="66"/>
  <c r="ER701" i="66"/>
  <c r="ER710" i="66"/>
  <c r="ER719" i="66"/>
  <c r="ER763" i="66"/>
  <c r="ER765" i="66"/>
  <c r="ER339" i="66"/>
  <c r="ER546" i="66"/>
  <c r="ER207" i="66"/>
  <c r="ER585" i="66"/>
  <c r="ER406" i="66"/>
  <c r="ER429" i="66"/>
  <c r="ER522" i="66"/>
  <c r="ER450" i="66"/>
  <c r="ER581" i="66"/>
  <c r="AY94" i="66"/>
  <c r="BA94" i="66" s="1"/>
  <c r="DV538" i="66"/>
  <c r="BY498" i="66"/>
  <c r="AZ497" i="66"/>
  <c r="AU475" i="66"/>
  <c r="BG475" i="66"/>
  <c r="BC475" i="66" s="1"/>
  <c r="BB475" i="66" s="1"/>
  <c r="AR475" i="66" s="1"/>
  <c r="AV475" i="66"/>
  <c r="BW475" i="66"/>
  <c r="BQ475" i="66"/>
  <c r="BP475" i="66"/>
  <c r="AT475" i="66"/>
  <c r="ER289" i="66"/>
  <c r="BY258" i="66"/>
  <c r="BW595" i="66"/>
  <c r="AU595" i="66"/>
  <c r="AV595" i="66"/>
  <c r="BP595" i="66"/>
  <c r="BQ595" i="66"/>
  <c r="AT595" i="66"/>
  <c r="BP507" i="66"/>
  <c r="BQ507" i="66"/>
  <c r="AV507" i="66"/>
  <c r="BG507" i="66"/>
  <c r="BC507" i="66" s="1"/>
  <c r="BB507" i="66" s="1"/>
  <c r="AR507" i="66" s="1"/>
  <c r="AT507" i="66"/>
  <c r="ER492" i="66"/>
  <c r="DV457" i="66"/>
  <c r="ER428" i="66"/>
  <c r="BY378" i="66"/>
  <c r="ER341" i="66"/>
  <c r="ER331" i="66"/>
  <c r="AZ252" i="66"/>
  <c r="AZ160" i="66"/>
  <c r="DV582" i="66"/>
  <c r="BP545" i="66"/>
  <c r="BQ545" i="66"/>
  <c r="AV545" i="66"/>
  <c r="AT545" i="66"/>
  <c r="AU545" i="66"/>
  <c r="BW545" i="66"/>
  <c r="DV536" i="66"/>
  <c r="ER532" i="66"/>
  <c r="AY530" i="66"/>
  <c r="BA530" i="66" s="1"/>
  <c r="BW514" i="66"/>
  <c r="BG514" i="66"/>
  <c r="BC514" i="66" s="1"/>
  <c r="BB514" i="66" s="1"/>
  <c r="AR514" i="66" s="1"/>
  <c r="BQ514" i="66"/>
  <c r="AT514" i="66"/>
  <c r="AV514" i="66"/>
  <c r="AU514" i="66"/>
  <c r="DV484" i="66"/>
  <c r="BP460" i="66"/>
  <c r="AT460" i="66"/>
  <c r="AU460" i="66"/>
  <c r="AV460" i="66"/>
  <c r="BQ460" i="66"/>
  <c r="BW460" i="66"/>
  <c r="BG460" i="66"/>
  <c r="BC460" i="66" s="1"/>
  <c r="BB460" i="66" s="1"/>
  <c r="AR460" i="66" s="1"/>
  <c r="EO444" i="66"/>
  <c r="ER420" i="66"/>
  <c r="DV355" i="66"/>
  <c r="BY334" i="66"/>
  <c r="DV584" i="66"/>
  <c r="DV564" i="66"/>
  <c r="BY538" i="66"/>
  <c r="ER526" i="66"/>
  <c r="DV512" i="66"/>
  <c r="DV500" i="66"/>
  <c r="BY490" i="66"/>
  <c r="AZ473" i="66"/>
  <c r="DV444" i="66"/>
  <c r="AU427" i="66"/>
  <c r="BG427" i="66"/>
  <c r="BC427" i="66" s="1"/>
  <c r="BB427" i="66" s="1"/>
  <c r="AR427" i="66" s="1"/>
  <c r="AV427" i="66"/>
  <c r="AT427" i="66"/>
  <c r="BP427" i="66"/>
  <c r="BQ427" i="66"/>
  <c r="BW427" i="66"/>
  <c r="ER389" i="66"/>
  <c r="AT389" i="66"/>
  <c r="BG389" i="66"/>
  <c r="BC389" i="66" s="1"/>
  <c r="BB389" i="66" s="1"/>
  <c r="AR389" i="66" s="1"/>
  <c r="BW389" i="66"/>
  <c r="AU389" i="66"/>
  <c r="AV389" i="66"/>
  <c r="BY304" i="66"/>
  <c r="AZ971" i="66"/>
  <c r="AZ969" i="66"/>
  <c r="AZ967" i="66"/>
  <c r="AZ965" i="66"/>
  <c r="AZ963" i="66"/>
  <c r="AZ961" i="66"/>
  <c r="AZ959" i="66"/>
  <c r="AZ957" i="66"/>
  <c r="AZ955" i="66"/>
  <c r="AZ953" i="66"/>
  <c r="AZ951" i="66"/>
  <c r="AZ949" i="66"/>
  <c r="AZ947" i="66"/>
  <c r="AZ945" i="66"/>
  <c r="AZ943" i="66"/>
  <c r="AZ941" i="66"/>
  <c r="AZ939" i="66"/>
  <c r="AZ937" i="66"/>
  <c r="AZ935" i="66"/>
  <c r="AZ933" i="66"/>
  <c r="AZ931" i="66"/>
  <c r="AZ929" i="66"/>
  <c r="AZ927" i="66"/>
  <c r="AZ925" i="66"/>
  <c r="AZ923" i="66"/>
  <c r="AZ921" i="66"/>
  <c r="AZ919" i="66"/>
  <c r="AZ917" i="66"/>
  <c r="AZ915" i="66"/>
  <c r="AZ913" i="66"/>
  <c r="AZ911" i="66"/>
  <c r="AZ909" i="66"/>
  <c r="AZ907" i="66"/>
  <c r="AZ905" i="66"/>
  <c r="AZ903" i="66"/>
  <c r="AZ901" i="66"/>
  <c r="AZ899" i="66"/>
  <c r="AZ897" i="66"/>
  <c r="AZ895" i="66"/>
  <c r="AZ893" i="66"/>
  <c r="AZ891" i="66"/>
  <c r="AZ889" i="66"/>
  <c r="AZ887" i="66"/>
  <c r="AZ885" i="66"/>
  <c r="AZ883" i="66"/>
  <c r="AZ881" i="66"/>
  <c r="AZ879" i="66"/>
  <c r="BQ848" i="66"/>
  <c r="BQ843" i="66"/>
  <c r="BQ842" i="66"/>
  <c r="BQ837" i="66"/>
  <c r="BQ836" i="66"/>
  <c r="BQ831" i="66"/>
  <c r="BQ830" i="66"/>
  <c r="BQ825" i="66"/>
  <c r="BQ824" i="66"/>
  <c r="BQ819" i="66"/>
  <c r="BQ818" i="66"/>
  <c r="BQ813" i="66"/>
  <c r="BQ812" i="66"/>
  <c r="BQ807" i="66"/>
  <c r="BQ806" i="66"/>
  <c r="BQ801" i="66"/>
  <c r="BQ800" i="66"/>
  <c r="ER793" i="66"/>
  <c r="EO790" i="66"/>
  <c r="EO788" i="66"/>
  <c r="EO786" i="66"/>
  <c r="EO784" i="66"/>
  <c r="EO782" i="66"/>
  <c r="EO780" i="66"/>
  <c r="EO778" i="66"/>
  <c r="EO776" i="66"/>
  <c r="AT766" i="66"/>
  <c r="BG766" i="66"/>
  <c r="BC766" i="66" s="1"/>
  <c r="BB766" i="66" s="1"/>
  <c r="AR766" i="66" s="1"/>
  <c r="AU766" i="66"/>
  <c r="BW766" i="66"/>
  <c r="BP750" i="66"/>
  <c r="BQ750" i="66"/>
  <c r="BQ736" i="66"/>
  <c r="BG736" i="66"/>
  <c r="BC736" i="66" s="1"/>
  <c r="BB736" i="66" s="1"/>
  <c r="AR736" i="66" s="1"/>
  <c r="AT736" i="66"/>
  <c r="AU736" i="66"/>
  <c r="BW736" i="66"/>
  <c r="BQ728" i="66"/>
  <c r="BP728" i="66"/>
  <c r="BQ720" i="66"/>
  <c r="BP720" i="66"/>
  <c r="BG720" i="66"/>
  <c r="BC720" i="66" s="1"/>
  <c r="BB720" i="66" s="1"/>
  <c r="AR720" i="66" s="1"/>
  <c r="AV717" i="66"/>
  <c r="AT717" i="66"/>
  <c r="AU717" i="66"/>
  <c r="BP716" i="66"/>
  <c r="AV716" i="66"/>
  <c r="BQ716" i="66"/>
  <c r="AZ710" i="66"/>
  <c r="BP681" i="66"/>
  <c r="BQ681" i="66"/>
  <c r="BG681" i="66"/>
  <c r="BC681" i="66" s="1"/>
  <c r="BB681" i="66" s="1"/>
  <c r="AR681" i="66" s="1"/>
  <c r="DV677" i="66"/>
  <c r="BP674" i="66"/>
  <c r="AV674" i="66"/>
  <c r="BQ674" i="66"/>
  <c r="AT674" i="66"/>
  <c r="AU674" i="66"/>
  <c r="AZ672" i="66"/>
  <c r="BY672" i="66"/>
  <c r="EO665" i="66"/>
  <c r="ER643" i="66"/>
  <c r="BW627" i="66"/>
  <c r="AT627" i="66"/>
  <c r="BQ627" i="66"/>
  <c r="ER621" i="66"/>
  <c r="BP614" i="66"/>
  <c r="BQ614" i="66"/>
  <c r="AT614" i="66"/>
  <c r="AV614" i="66"/>
  <c r="AU614" i="66"/>
  <c r="BG614" i="66"/>
  <c r="BC614" i="66" s="1"/>
  <c r="BB614" i="66" s="1"/>
  <c r="AR614" i="66" s="1"/>
  <c r="BY570" i="66"/>
  <c r="BP561" i="66"/>
  <c r="BQ561" i="66"/>
  <c r="AV561" i="66"/>
  <c r="AT561" i="66"/>
  <c r="AU561" i="66"/>
  <c r="BG561" i="66"/>
  <c r="BC561" i="66" s="1"/>
  <c r="BB561" i="66" s="1"/>
  <c r="AR561" i="66" s="1"/>
  <c r="BW492" i="66"/>
  <c r="BG492" i="66"/>
  <c r="BC492" i="66" s="1"/>
  <c r="BB492" i="66" s="1"/>
  <c r="AR492" i="66" s="1"/>
  <c r="AT492" i="66"/>
  <c r="BQ492" i="66"/>
  <c r="AU492" i="66"/>
  <c r="BW490" i="66"/>
  <c r="BG490" i="66"/>
  <c r="BC490" i="66" s="1"/>
  <c r="BB490" i="66" s="1"/>
  <c r="AR490" i="66" s="1"/>
  <c r="AT490" i="66"/>
  <c r="AV490" i="66"/>
  <c r="BQ490" i="66"/>
  <c r="AU490" i="66"/>
  <c r="ER488" i="66"/>
  <c r="ER462" i="66"/>
  <c r="BY426" i="66"/>
  <c r="AW420" i="66"/>
  <c r="T420" i="66" s="1"/>
  <c r="AT383" i="66"/>
  <c r="BG383" i="66"/>
  <c r="BC383" i="66" s="1"/>
  <c r="BB383" i="66" s="1"/>
  <c r="AR383" i="66" s="1"/>
  <c r="AU383" i="66"/>
  <c r="BP383" i="66"/>
  <c r="AV383" i="66"/>
  <c r="BY379" i="66"/>
  <c r="AW302" i="66"/>
  <c r="T302" i="66" s="1"/>
  <c r="BY296" i="66"/>
  <c r="BY262" i="66"/>
  <c r="AZ227" i="66"/>
  <c r="ER220" i="66"/>
  <c r="ER875" i="66"/>
  <c r="ER869" i="66"/>
  <c r="ER863" i="66"/>
  <c r="ER857" i="66"/>
  <c r="ER851" i="66"/>
  <c r="ER845" i="66"/>
  <c r="ER839" i="66"/>
  <c r="ER833" i="66"/>
  <c r="ER827" i="66"/>
  <c r="ER821" i="66"/>
  <c r="ER815" i="66"/>
  <c r="ER809" i="66"/>
  <c r="ER803" i="66"/>
  <c r="ER797" i="66"/>
  <c r="ER791" i="66"/>
  <c r="BP766" i="66"/>
  <c r="ER748" i="66"/>
  <c r="BQ740" i="66"/>
  <c r="BP740" i="66"/>
  <c r="BQ732" i="66"/>
  <c r="BP732" i="66"/>
  <c r="BG732" i="66"/>
  <c r="BC732" i="66" s="1"/>
  <c r="BB732" i="66" s="1"/>
  <c r="AR732" i="66" s="1"/>
  <c r="AV728" i="66"/>
  <c r="BQ717" i="66"/>
  <c r="AT716" i="66"/>
  <c r="AT713" i="66"/>
  <c r="BG713" i="66"/>
  <c r="BC713" i="66" s="1"/>
  <c r="BB713" i="66" s="1"/>
  <c r="AR713" i="66" s="1"/>
  <c r="AU713" i="66"/>
  <c r="BW713" i="66"/>
  <c r="BP713" i="66"/>
  <c r="ER707" i="66"/>
  <c r="BP692" i="66"/>
  <c r="AV692" i="66"/>
  <c r="BG692" i="66"/>
  <c r="BC692" i="66" s="1"/>
  <c r="BB692" i="66" s="1"/>
  <c r="AR692" i="66" s="1"/>
  <c r="AU692" i="66"/>
  <c r="AT689" i="66"/>
  <c r="BG689" i="66"/>
  <c r="BC689" i="66" s="1"/>
  <c r="BB689" i="66" s="1"/>
  <c r="AR689" i="66" s="1"/>
  <c r="AU689" i="66"/>
  <c r="BW689" i="66"/>
  <c r="AV689" i="66"/>
  <c r="BP689" i="66"/>
  <c r="BQ689" i="66"/>
  <c r="AU687" i="66"/>
  <c r="BW687" i="66"/>
  <c r="AV687" i="66"/>
  <c r="AR674" i="66"/>
  <c r="BY671" i="66"/>
  <c r="DV667" i="66"/>
  <c r="BP662" i="66"/>
  <c r="AT662" i="66"/>
  <c r="AV662" i="66"/>
  <c r="BG662" i="66"/>
  <c r="BC662" i="66" s="1"/>
  <c r="BB662" i="66" s="1"/>
  <c r="AR662" i="66" s="1"/>
  <c r="BW662" i="66"/>
  <c r="BY662" i="66"/>
  <c r="BP642" i="66"/>
  <c r="AT642" i="66"/>
  <c r="AV642" i="66"/>
  <c r="BG642" i="66"/>
  <c r="BC642" i="66" s="1"/>
  <c r="BB642" i="66" s="1"/>
  <c r="AR642" i="66" s="1"/>
  <c r="BW642" i="66"/>
  <c r="BQ642" i="66"/>
  <c r="AZ636" i="66"/>
  <c r="BY635" i="66"/>
  <c r="AV627" i="66"/>
  <c r="ER617" i="66"/>
  <c r="BW597" i="66"/>
  <c r="AT597" i="66"/>
  <c r="AU597" i="66"/>
  <c r="BP597" i="66"/>
  <c r="AZ594" i="66"/>
  <c r="BY586" i="66"/>
  <c r="AY574" i="66"/>
  <c r="BA574" i="66" s="1"/>
  <c r="BW570" i="66"/>
  <c r="BG570" i="66"/>
  <c r="BC570" i="66" s="1"/>
  <c r="BB570" i="66" s="1"/>
  <c r="AR570" i="66" s="1"/>
  <c r="AT570" i="66"/>
  <c r="AU570" i="66"/>
  <c r="BP570" i="66"/>
  <c r="AV570" i="66"/>
  <c r="BQ570" i="66"/>
  <c r="AZ567" i="66"/>
  <c r="DV524" i="66"/>
  <c r="BP513" i="66"/>
  <c r="BQ513" i="66"/>
  <c r="AV513" i="66"/>
  <c r="AT513" i="66"/>
  <c r="AU513" i="66"/>
  <c r="BW513" i="66"/>
  <c r="DV486" i="66"/>
  <c r="AZ469" i="66"/>
  <c r="BY419" i="66"/>
  <c r="BY415" i="66"/>
  <c r="ER408" i="66"/>
  <c r="BY372" i="66"/>
  <c r="DV369" i="66"/>
  <c r="DV324" i="66"/>
  <c r="EO321" i="66"/>
  <c r="ER303" i="66"/>
  <c r="DV282" i="66"/>
  <c r="AZ257" i="66"/>
  <c r="AT228" i="66"/>
  <c r="BG228" i="66"/>
  <c r="BC228" i="66" s="1"/>
  <c r="BB228" i="66" s="1"/>
  <c r="AR228" i="66" s="1"/>
  <c r="AV228" i="66"/>
  <c r="BQ228" i="66"/>
  <c r="BW228" i="66"/>
  <c r="AU228" i="66"/>
  <c r="BP228" i="66"/>
  <c r="AT197" i="66"/>
  <c r="BW197" i="66"/>
  <c r="AV197" i="66"/>
  <c r="BP197" i="66"/>
  <c r="BQ197" i="66"/>
  <c r="AU197" i="66"/>
  <c r="BG197" i="66"/>
  <c r="BC197" i="66" s="1"/>
  <c r="BB197" i="66" s="1"/>
  <c r="AR197" i="66" s="1"/>
  <c r="ER192" i="66"/>
  <c r="ER569" i="66"/>
  <c r="ER577" i="66"/>
  <c r="ER668" i="66"/>
  <c r="ER682" i="66"/>
  <c r="ER344" i="66"/>
  <c r="ER517" i="66"/>
  <c r="ER519" i="66"/>
  <c r="ER530" i="66"/>
  <c r="ER570" i="66"/>
  <c r="ER580" i="66"/>
  <c r="ER607" i="66"/>
  <c r="ER649" i="66"/>
  <c r="ER674" i="66"/>
  <c r="ER749" i="66"/>
  <c r="ER761" i="66"/>
  <c r="ER773" i="66"/>
  <c r="ER430" i="66"/>
  <c r="ER441" i="66"/>
  <c r="ER457" i="66"/>
  <c r="ER537" i="66"/>
  <c r="ER556" i="66"/>
  <c r="ER613" i="66"/>
  <c r="ER655" i="66"/>
  <c r="ER670" i="66"/>
  <c r="ER275" i="66"/>
  <c r="ER449" i="66"/>
  <c r="ER452" i="66"/>
  <c r="ER505" i="66"/>
  <c r="ER524" i="66"/>
  <c r="ER565" i="66"/>
  <c r="ER567" i="66"/>
  <c r="ER688" i="66"/>
  <c r="ER696" i="66"/>
  <c r="ER708" i="66"/>
  <c r="ER789" i="66"/>
  <c r="ER787" i="66"/>
  <c r="ER785" i="66"/>
  <c r="ER783" i="66"/>
  <c r="ER781" i="66"/>
  <c r="ER779" i="66"/>
  <c r="ER777" i="66"/>
  <c r="ER775" i="66"/>
  <c r="AV766" i="66"/>
  <c r="BP736" i="66"/>
  <c r="AV736" i="66"/>
  <c r="AU728" i="66"/>
  <c r="BP702" i="66"/>
  <c r="AV702" i="66"/>
  <c r="AT702" i="66"/>
  <c r="BW702" i="66"/>
  <c r="AU702" i="66"/>
  <c r="AU699" i="66"/>
  <c r="BW699" i="66"/>
  <c r="AV699" i="66"/>
  <c r="BG699" i="66"/>
  <c r="BC699" i="66" s="1"/>
  <c r="BB699" i="66" s="1"/>
  <c r="AR699" i="66" s="1"/>
  <c r="BP699" i="66"/>
  <c r="BP698" i="66"/>
  <c r="AV698" i="66"/>
  <c r="BQ698" i="66"/>
  <c r="BW698" i="66"/>
  <c r="BG698" i="66"/>
  <c r="BC698" i="66" s="1"/>
  <c r="BB698" i="66" s="1"/>
  <c r="AR698" i="66" s="1"/>
  <c r="AU691" i="66"/>
  <c r="BW691" i="66"/>
  <c r="AT691" i="66"/>
  <c r="AV691" i="66"/>
  <c r="BQ691" i="66"/>
  <c r="BP690" i="66"/>
  <c r="AV690" i="66"/>
  <c r="BG690" i="66"/>
  <c r="BC690" i="66" s="1"/>
  <c r="BB690" i="66" s="1"/>
  <c r="AR690" i="66" s="1"/>
  <c r="AT690" i="66"/>
  <c r="BW690" i="66"/>
  <c r="AU690" i="66"/>
  <c r="BY670" i="66"/>
  <c r="AY669" i="66"/>
  <c r="BA669" i="66" s="1"/>
  <c r="BP668" i="66"/>
  <c r="AV668" i="66"/>
  <c r="BG668" i="66"/>
  <c r="BC668" i="66" s="1"/>
  <c r="BB668" i="66" s="1"/>
  <c r="AR668" i="66" s="1"/>
  <c r="AU668" i="66"/>
  <c r="BQ668" i="66"/>
  <c r="ER661" i="66"/>
  <c r="AZ652" i="66"/>
  <c r="ER651" i="66"/>
  <c r="AZ632" i="66"/>
  <c r="BP628" i="66"/>
  <c r="BQ628" i="66"/>
  <c r="AT628" i="66"/>
  <c r="AV628" i="66"/>
  <c r="BG628" i="66"/>
  <c r="BC628" i="66" s="1"/>
  <c r="BB628" i="66" s="1"/>
  <c r="AR628" i="66" s="1"/>
  <c r="AU628" i="66"/>
  <c r="BW628" i="66"/>
  <c r="AU627" i="66"/>
  <c r="AR622" i="66"/>
  <c r="BW621" i="66"/>
  <c r="AT621" i="66"/>
  <c r="AU621" i="66"/>
  <c r="BP621" i="66"/>
  <c r="BQ621" i="66"/>
  <c r="AV621" i="66"/>
  <c r="BW591" i="66"/>
  <c r="AT591" i="66"/>
  <c r="BQ591" i="66"/>
  <c r="CH585" i="66"/>
  <c r="DH585" i="66"/>
  <c r="DV572" i="66"/>
  <c r="BW562" i="66"/>
  <c r="BG562" i="66"/>
  <c r="BC562" i="66" s="1"/>
  <c r="BB562" i="66" s="1"/>
  <c r="AR562" i="66" s="1"/>
  <c r="BP562" i="66"/>
  <c r="DV548" i="66"/>
  <c r="BP527" i="66"/>
  <c r="BQ527" i="66"/>
  <c r="AV527" i="66"/>
  <c r="BG527" i="66"/>
  <c r="BC527" i="66" s="1"/>
  <c r="BB527" i="66" s="1"/>
  <c r="AR527" i="66" s="1"/>
  <c r="BW527" i="66"/>
  <c r="AT527" i="66"/>
  <c r="AU527" i="66"/>
  <c r="AY515" i="66"/>
  <c r="BA515" i="66" s="1"/>
  <c r="BY506" i="66"/>
  <c r="BY488" i="66"/>
  <c r="BY427" i="66"/>
  <c r="AT401" i="66"/>
  <c r="BG401" i="66"/>
  <c r="BC401" i="66" s="1"/>
  <c r="BB401" i="66" s="1"/>
  <c r="AR401" i="66" s="1"/>
  <c r="AU401" i="66"/>
  <c r="BW401" i="66"/>
  <c r="BP401" i="66"/>
  <c r="BQ401" i="66"/>
  <c r="AV401" i="66"/>
  <c r="BY353" i="66"/>
  <c r="ER252" i="66"/>
  <c r="DV188" i="66"/>
  <c r="AZ187" i="66"/>
  <c r="AV753" i="66"/>
  <c r="AT753" i="66"/>
  <c r="BG753" i="66"/>
  <c r="BC753" i="66" s="1"/>
  <c r="BB753" i="66" s="1"/>
  <c r="AR753" i="66" s="1"/>
  <c r="AU753" i="66"/>
  <c r="AV750" i="66"/>
  <c r="AV748" i="66"/>
  <c r="AV743" i="66"/>
  <c r="BW743" i="66"/>
  <c r="BG743" i="66"/>
  <c r="BC743" i="66" s="1"/>
  <c r="BB743" i="66" s="1"/>
  <c r="AR743" i="66" s="1"/>
  <c r="AT743" i="66"/>
  <c r="AU743" i="66"/>
  <c r="AV740" i="66"/>
  <c r="AT728" i="66"/>
  <c r="AV720" i="66"/>
  <c r="EO716" i="66"/>
  <c r="BP709" i="66"/>
  <c r="AT709" i="66"/>
  <c r="AU709" i="66"/>
  <c r="BQ709" i="66"/>
  <c r="BP704" i="66"/>
  <c r="AV704" i="66"/>
  <c r="BG704" i="66"/>
  <c r="BC704" i="66" s="1"/>
  <c r="BB704" i="66" s="1"/>
  <c r="AR704" i="66" s="1"/>
  <c r="AU704" i="66"/>
  <c r="BQ704" i="66"/>
  <c r="EO691" i="66"/>
  <c r="AT687" i="66"/>
  <c r="AV681" i="66"/>
  <c r="AU642" i="66"/>
  <c r="BW623" i="66"/>
  <c r="BG623" i="66"/>
  <c r="BC623" i="66" s="1"/>
  <c r="BB623" i="66" s="1"/>
  <c r="AR623" i="66" s="1"/>
  <c r="AU623" i="66"/>
  <c r="BQ623" i="66"/>
  <c r="AZ608" i="66"/>
  <c r="BP606" i="66"/>
  <c r="BQ606" i="66"/>
  <c r="AT606" i="66"/>
  <c r="AV606" i="66"/>
  <c r="BW606" i="66"/>
  <c r="BG606" i="66"/>
  <c r="BC606" i="66" s="1"/>
  <c r="BB606" i="66" s="1"/>
  <c r="AR606" i="66" s="1"/>
  <c r="AU606" i="66"/>
  <c r="ER584" i="66"/>
  <c r="BW572" i="66"/>
  <c r="BG572" i="66"/>
  <c r="BC572" i="66" s="1"/>
  <c r="BB572" i="66" s="1"/>
  <c r="AR572" i="66" s="1"/>
  <c r="AT572" i="66"/>
  <c r="AV572" i="66"/>
  <c r="BP572" i="66"/>
  <c r="AU572" i="66"/>
  <c r="BP571" i="66"/>
  <c r="BQ571" i="66"/>
  <c r="AV571" i="66"/>
  <c r="BG571" i="66"/>
  <c r="BC571" i="66" s="1"/>
  <c r="BB571" i="66" s="1"/>
  <c r="AR571" i="66" s="1"/>
  <c r="AT571" i="66"/>
  <c r="DV568" i="66"/>
  <c r="DV556" i="66"/>
  <c r="BW546" i="66"/>
  <c r="BG546" i="66"/>
  <c r="BC546" i="66" s="1"/>
  <c r="BB546" i="66" s="1"/>
  <c r="AR546" i="66" s="1"/>
  <c r="AT546" i="66"/>
  <c r="AU546" i="66"/>
  <c r="AV546" i="66"/>
  <c r="DV532" i="66"/>
  <c r="BW508" i="66"/>
  <c r="BG508" i="66"/>
  <c r="BC508" i="66" s="1"/>
  <c r="BB508" i="66" s="1"/>
  <c r="AR508" i="66" s="1"/>
  <c r="AT508" i="66"/>
  <c r="AV508" i="66"/>
  <c r="BP508" i="66"/>
  <c r="BQ508" i="66"/>
  <c r="ER494" i="66"/>
  <c r="BP491" i="66"/>
  <c r="BQ491" i="66"/>
  <c r="AT491" i="66"/>
  <c r="AV491" i="66"/>
  <c r="AU491" i="66"/>
  <c r="BW491" i="66"/>
  <c r="BG491" i="66"/>
  <c r="BC491" i="66" s="1"/>
  <c r="BB491" i="66" s="1"/>
  <c r="AR491" i="66" s="1"/>
  <c r="BY468" i="66"/>
  <c r="DV466" i="66"/>
  <c r="ER434" i="66"/>
  <c r="AU433" i="66"/>
  <c r="BG433" i="66"/>
  <c r="BC433" i="66" s="1"/>
  <c r="BB433" i="66" s="1"/>
  <c r="AR433" i="66" s="1"/>
  <c r="AV433" i="66"/>
  <c r="BW433" i="66"/>
  <c r="AT433" i="66"/>
  <c r="BQ433" i="66"/>
  <c r="BP433" i="66"/>
  <c r="ER426" i="66"/>
  <c r="DV420" i="66"/>
  <c r="AZ418" i="66"/>
  <c r="AZ396" i="66"/>
  <c r="AT393" i="66"/>
  <c r="BP393" i="66"/>
  <c r="BQ393" i="66"/>
  <c r="BG393" i="66"/>
  <c r="BC393" i="66" s="1"/>
  <c r="BB393" i="66" s="1"/>
  <c r="AR393" i="66" s="1"/>
  <c r="AV393" i="66"/>
  <c r="AU393" i="66"/>
  <c r="BW393" i="66"/>
  <c r="BY389" i="66"/>
  <c r="BY332" i="66"/>
  <c r="ER302" i="66"/>
  <c r="AZ285" i="66"/>
  <c r="AW173" i="66"/>
  <c r="T173" i="66" s="1"/>
  <c r="BQ747" i="66"/>
  <c r="ER703" i="66"/>
  <c r="AR702" i="66"/>
  <c r="AZ696" i="66"/>
  <c r="ER679" i="66"/>
  <c r="BP648" i="66"/>
  <c r="AT648" i="66"/>
  <c r="AV648" i="66"/>
  <c r="AU648" i="66"/>
  <c r="BY638" i="66"/>
  <c r="BW611" i="66"/>
  <c r="BG611" i="66"/>
  <c r="BC611" i="66" s="1"/>
  <c r="BB611" i="66" s="1"/>
  <c r="AR611" i="66" s="1"/>
  <c r="AU611" i="66"/>
  <c r="AZ577" i="66"/>
  <c r="AR568" i="66"/>
  <c r="BP559" i="66"/>
  <c r="BQ559" i="66"/>
  <c r="AV559" i="66"/>
  <c r="BG559" i="66"/>
  <c r="BC559" i="66" s="1"/>
  <c r="BB559" i="66" s="1"/>
  <c r="AR559" i="66" s="1"/>
  <c r="BW559" i="66"/>
  <c r="AT559" i="66"/>
  <c r="BP523" i="66"/>
  <c r="BQ523" i="66"/>
  <c r="AV523" i="66"/>
  <c r="BG523" i="66"/>
  <c r="BC523" i="66" s="1"/>
  <c r="BB523" i="66" s="1"/>
  <c r="AR523" i="66" s="1"/>
  <c r="DV520" i="66"/>
  <c r="AZ509" i="66"/>
  <c r="AZ493" i="66"/>
  <c r="AZ489" i="66"/>
  <c r="BY475" i="66"/>
  <c r="AT474" i="66"/>
  <c r="BG474" i="66"/>
  <c r="BC474" i="66" s="1"/>
  <c r="BB474" i="66" s="1"/>
  <c r="AR474" i="66" s="1"/>
  <c r="AV474" i="66"/>
  <c r="BQ474" i="66"/>
  <c r="BW474" i="66"/>
  <c r="BP474" i="66"/>
  <c r="AU474" i="66"/>
  <c r="AZ466" i="66"/>
  <c r="BP434" i="66"/>
  <c r="AV434" i="66"/>
  <c r="BW434" i="66"/>
  <c r="BG434" i="66"/>
  <c r="BC434" i="66" s="1"/>
  <c r="BB434" i="66" s="1"/>
  <c r="AR434" i="66" s="1"/>
  <c r="AT434" i="66"/>
  <c r="AZ432" i="66"/>
  <c r="AU431" i="66"/>
  <c r="BG431" i="66"/>
  <c r="BC431" i="66" s="1"/>
  <c r="BB431" i="66" s="1"/>
  <c r="AR431" i="66" s="1"/>
  <c r="AV431" i="66"/>
  <c r="BP431" i="66"/>
  <c r="BQ431" i="66"/>
  <c r="BW431" i="66"/>
  <c r="AT431" i="66"/>
  <c r="AY428" i="66"/>
  <c r="BA428" i="66" s="1"/>
  <c r="DV407" i="66"/>
  <c r="ER405" i="66"/>
  <c r="ER397" i="66"/>
  <c r="BY346" i="66"/>
  <c r="ER317" i="66"/>
  <c r="ER306" i="66"/>
  <c r="AY196" i="66"/>
  <c r="BA196" i="66" s="1"/>
  <c r="BY80" i="66"/>
  <c r="AU715" i="66"/>
  <c r="BW715" i="66"/>
  <c r="ER691" i="66"/>
  <c r="AR679" i="66"/>
  <c r="BP646" i="66"/>
  <c r="AT646" i="66"/>
  <c r="AV646" i="66"/>
  <c r="BQ646" i="66"/>
  <c r="BG646" i="66"/>
  <c r="BC646" i="66" s="1"/>
  <c r="BB646" i="66" s="1"/>
  <c r="AR646" i="66" s="1"/>
  <c r="BW646" i="66"/>
  <c r="ER637" i="66"/>
  <c r="AR598" i="66"/>
  <c r="BP555" i="66"/>
  <c r="BQ555" i="66"/>
  <c r="AV555" i="66"/>
  <c r="BG555" i="66"/>
  <c r="BC555" i="66" s="1"/>
  <c r="BB555" i="66" s="1"/>
  <c r="AR555" i="66" s="1"/>
  <c r="DV552" i="66"/>
  <c r="AZ541" i="66"/>
  <c r="CH534" i="66"/>
  <c r="DH534" i="66"/>
  <c r="BW524" i="66"/>
  <c r="BG524" i="66"/>
  <c r="BC524" i="66" s="1"/>
  <c r="BB524" i="66" s="1"/>
  <c r="AR524" i="66" s="1"/>
  <c r="AT524" i="66"/>
  <c r="AV524" i="66"/>
  <c r="BP524" i="66"/>
  <c r="BW522" i="66"/>
  <c r="BG522" i="66"/>
  <c r="BC522" i="66" s="1"/>
  <c r="BB522" i="66" s="1"/>
  <c r="AR522" i="66" s="1"/>
  <c r="AT522" i="66"/>
  <c r="AU522" i="66"/>
  <c r="BP522" i="66"/>
  <c r="AV522" i="66"/>
  <c r="BQ522" i="66"/>
  <c r="BY522" i="66"/>
  <c r="DV508" i="66"/>
  <c r="DV470" i="66"/>
  <c r="BY467" i="66"/>
  <c r="ER446" i="66"/>
  <c r="BP442" i="66"/>
  <c r="BQ442" i="66"/>
  <c r="AU442" i="66"/>
  <c r="AV442" i="66"/>
  <c r="BP440" i="66"/>
  <c r="BW440" i="66"/>
  <c r="AT440" i="66"/>
  <c r="AU440" i="66"/>
  <c r="AZ422" i="66"/>
  <c r="AZ406" i="66"/>
  <c r="AT405" i="66"/>
  <c r="BP405" i="66"/>
  <c r="BQ405" i="66"/>
  <c r="BG405" i="66"/>
  <c r="BC405" i="66" s="1"/>
  <c r="BB405" i="66" s="1"/>
  <c r="AR405" i="66" s="1"/>
  <c r="BW405" i="66"/>
  <c r="AV405" i="66"/>
  <c r="AZ378" i="66"/>
  <c r="DV359" i="66"/>
  <c r="BP357" i="66"/>
  <c r="AT357" i="66"/>
  <c r="BG357" i="66"/>
  <c r="BC357" i="66" s="1"/>
  <c r="BB357" i="66" s="1"/>
  <c r="AR357" i="66" s="1"/>
  <c r="BW357" i="66"/>
  <c r="BQ357" i="66"/>
  <c r="AU357" i="66"/>
  <c r="AV357" i="66"/>
  <c r="ER355" i="66"/>
  <c r="BY341" i="66"/>
  <c r="BW324" i="66"/>
  <c r="AT324" i="66"/>
  <c r="BG324" i="66"/>
  <c r="BC324" i="66" s="1"/>
  <c r="BB324" i="66" s="1"/>
  <c r="AR324" i="66" s="1"/>
  <c r="AV324" i="66"/>
  <c r="BQ324" i="66"/>
  <c r="DV323" i="66"/>
  <c r="AY287" i="66"/>
  <c r="BA287" i="66" s="1"/>
  <c r="AZ248" i="66"/>
  <c r="AZ236" i="66"/>
  <c r="AV741" i="66"/>
  <c r="BW741" i="66"/>
  <c r="AV735" i="66"/>
  <c r="BW735" i="66"/>
  <c r="AV729" i="66"/>
  <c r="BW729" i="66"/>
  <c r="AV723" i="66"/>
  <c r="BW723" i="66"/>
  <c r="BP715" i="66"/>
  <c r="BY710" i="66"/>
  <c r="AU703" i="66"/>
  <c r="BW703" i="66"/>
  <c r="BP686" i="66"/>
  <c r="AV686" i="66"/>
  <c r="BQ686" i="66"/>
  <c r="BP669" i="66"/>
  <c r="BQ669" i="66"/>
  <c r="BP666" i="66"/>
  <c r="AV666" i="66"/>
  <c r="BG666" i="66"/>
  <c r="BC666" i="66" s="1"/>
  <c r="BB666" i="66" s="1"/>
  <c r="AR666" i="66" s="1"/>
  <c r="AT666" i="66"/>
  <c r="BW666" i="66"/>
  <c r="AU666" i="66"/>
  <c r="AU663" i="66"/>
  <c r="BW663" i="66"/>
  <c r="AV663" i="66"/>
  <c r="BQ648" i="66"/>
  <c r="BP640" i="66"/>
  <c r="AT640" i="66"/>
  <c r="AV640" i="66"/>
  <c r="ER633" i="66"/>
  <c r="BP626" i="66"/>
  <c r="BQ626" i="66"/>
  <c r="AT626" i="66"/>
  <c r="AV626" i="66"/>
  <c r="AU626" i="66"/>
  <c r="AU625" i="66"/>
  <c r="BP622" i="66"/>
  <c r="BQ622" i="66"/>
  <c r="AT622" i="66"/>
  <c r="AV622" i="66"/>
  <c r="BW619" i="66"/>
  <c r="AU619" i="66"/>
  <c r="AV619" i="66"/>
  <c r="BP619" i="66"/>
  <c r="AU615" i="66"/>
  <c r="AT611" i="66"/>
  <c r="BW609" i="66"/>
  <c r="AT609" i="66"/>
  <c r="AU609" i="66"/>
  <c r="BP609" i="66"/>
  <c r="ER597" i="66"/>
  <c r="BP590" i="66"/>
  <c r="BQ590" i="66"/>
  <c r="AT590" i="66"/>
  <c r="AV590" i="66"/>
  <c r="AU590" i="66"/>
  <c r="AU589" i="66"/>
  <c r="BP586" i="66"/>
  <c r="BQ586" i="66"/>
  <c r="AT586" i="66"/>
  <c r="AV586" i="66"/>
  <c r="AT523" i="66"/>
  <c r="AR520" i="66"/>
  <c r="BP511" i="66"/>
  <c r="BQ511" i="66"/>
  <c r="AV511" i="66"/>
  <c r="BG511" i="66"/>
  <c r="BC511" i="66" s="1"/>
  <c r="BB511" i="66" s="1"/>
  <c r="AR511" i="66" s="1"/>
  <c r="BW511" i="66"/>
  <c r="AT511" i="66"/>
  <c r="DV490" i="66"/>
  <c r="BY480" i="66"/>
  <c r="BP479" i="66"/>
  <c r="BQ479" i="66"/>
  <c r="AT479" i="66"/>
  <c r="AV479" i="66"/>
  <c r="AY421" i="66"/>
  <c r="BA421" i="66" s="1"/>
  <c r="BY413" i="66"/>
  <c r="AT409" i="66"/>
  <c r="AU409" i="66"/>
  <c r="BG409" i="66"/>
  <c r="BC409" i="66" s="1"/>
  <c r="BB409" i="66" s="1"/>
  <c r="AR409" i="66" s="1"/>
  <c r="AV409" i="66"/>
  <c r="BQ409" i="66"/>
  <c r="BW409" i="66"/>
  <c r="BY348" i="66"/>
  <c r="BW332" i="66"/>
  <c r="BP332" i="66"/>
  <c r="BQ332" i="66"/>
  <c r="AV332" i="66"/>
  <c r="AT332" i="66"/>
  <c r="BG332" i="66"/>
  <c r="BC332" i="66" s="1"/>
  <c r="BB332" i="66" s="1"/>
  <c r="AR332" i="66" s="1"/>
  <c r="ER290" i="66"/>
  <c r="DV275" i="66"/>
  <c r="DV253" i="66"/>
  <c r="BY148" i="66"/>
  <c r="BQ703" i="66"/>
  <c r="AT697" i="66"/>
  <c r="AR691" i="66"/>
  <c r="BW669" i="66"/>
  <c r="BY642" i="66"/>
  <c r="BW626" i="66"/>
  <c r="BQ625" i="66"/>
  <c r="AT625" i="66"/>
  <c r="AT619" i="66"/>
  <c r="BQ615" i="66"/>
  <c r="AT615" i="66"/>
  <c r="BQ611" i="66"/>
  <c r="AV609" i="66"/>
  <c r="BW599" i="66"/>
  <c r="BG599" i="66"/>
  <c r="BC599" i="66" s="1"/>
  <c r="BB599" i="66" s="1"/>
  <c r="AR599" i="66" s="1"/>
  <c r="AU599" i="66"/>
  <c r="BW590" i="66"/>
  <c r="BQ589" i="66"/>
  <c r="AT589" i="66"/>
  <c r="AZ573" i="66"/>
  <c r="CH566" i="66"/>
  <c r="DH566" i="66"/>
  <c r="AR563" i="66"/>
  <c r="BW556" i="66"/>
  <c r="BG556" i="66"/>
  <c r="BC556" i="66" s="1"/>
  <c r="BB556" i="66" s="1"/>
  <c r="AR556" i="66" s="1"/>
  <c r="AT556" i="66"/>
  <c r="AV556" i="66"/>
  <c r="BP556" i="66"/>
  <c r="AU555" i="66"/>
  <c r="BW554" i="66"/>
  <c r="BG554" i="66"/>
  <c r="BC554" i="66" s="1"/>
  <c r="BB554" i="66" s="1"/>
  <c r="AR554" i="66" s="1"/>
  <c r="AT554" i="66"/>
  <c r="AU554" i="66"/>
  <c r="BP554" i="66"/>
  <c r="AV554" i="66"/>
  <c r="BQ554" i="66"/>
  <c r="BY554" i="66"/>
  <c r="AY552" i="66"/>
  <c r="BA552" i="66" s="1"/>
  <c r="DV540" i="66"/>
  <c r="BW530" i="66"/>
  <c r="BG530" i="66"/>
  <c r="BC530" i="66" s="1"/>
  <c r="BB530" i="66" s="1"/>
  <c r="AR530" i="66" s="1"/>
  <c r="BW523" i="66"/>
  <c r="DV516" i="66"/>
  <c r="AZ495" i="66"/>
  <c r="AT470" i="66"/>
  <c r="BG470" i="66"/>
  <c r="BC470" i="66" s="1"/>
  <c r="BB470" i="66" s="1"/>
  <c r="AR470" i="66" s="1"/>
  <c r="AV470" i="66"/>
  <c r="BQ470" i="66"/>
  <c r="BW470" i="66"/>
  <c r="ER466" i="66"/>
  <c r="ER459" i="66"/>
  <c r="EO448" i="66"/>
  <c r="AT442" i="66"/>
  <c r="BY430" i="66"/>
  <c r="EO418" i="66"/>
  <c r="AU405" i="66"/>
  <c r="BY384" i="66"/>
  <c r="BY364" i="66"/>
  <c r="BP345" i="66"/>
  <c r="AT345" i="66"/>
  <c r="BG345" i="66"/>
  <c r="BC345" i="66" s="1"/>
  <c r="BB345" i="66" s="1"/>
  <c r="AR345" i="66" s="1"/>
  <c r="BW345" i="66"/>
  <c r="BQ345" i="66"/>
  <c r="AU345" i="66"/>
  <c r="AV345" i="66"/>
  <c r="ER328" i="66"/>
  <c r="AU324" i="66"/>
  <c r="DV200" i="66"/>
  <c r="ER177" i="66"/>
  <c r="ER422" i="66"/>
  <c r="ER443" i="66"/>
  <c r="ER496" i="66"/>
  <c r="ER502" i="66"/>
  <c r="ER509" i="66"/>
  <c r="ER513" i="66"/>
  <c r="ER518" i="66"/>
  <c r="ER525" i="66"/>
  <c r="ER529" i="66"/>
  <c r="ER534" i="66"/>
  <c r="ER541" i="66"/>
  <c r="ER545" i="66"/>
  <c r="ER550" i="66"/>
  <c r="ER557" i="66"/>
  <c r="ER561" i="66"/>
  <c r="ER566" i="66"/>
  <c r="ER573" i="66"/>
  <c r="ER653" i="66"/>
  <c r="ER665" i="66"/>
  <c r="ER677" i="66"/>
  <c r="ER689" i="66"/>
  <c r="ER204" i="66"/>
  <c r="ER332" i="66"/>
  <c r="ER342" i="66"/>
  <c r="ER354" i="66"/>
  <c r="ER380" i="66"/>
  <c r="ER427" i="66"/>
  <c r="ER448" i="66"/>
  <c r="ER455" i="66"/>
  <c r="ER666" i="66"/>
  <c r="ER678" i="66"/>
  <c r="ER690" i="66"/>
  <c r="ER702" i="66"/>
  <c r="ER714" i="66"/>
  <c r="ER388" i="66"/>
  <c r="ER419" i="66"/>
  <c r="ER486" i="66"/>
  <c r="ER579" i="66"/>
  <c r="ER376" i="66"/>
  <c r="ER382" i="66"/>
  <c r="ER432" i="66"/>
  <c r="ER453" i="66"/>
  <c r="ER511" i="66"/>
  <c r="ER527" i="66"/>
  <c r="ER543" i="66"/>
  <c r="ER559" i="66"/>
  <c r="ER575" i="66"/>
  <c r="ER322" i="66"/>
  <c r="AZ337" i="66"/>
  <c r="ER316" i="66"/>
  <c r="AT256" i="66"/>
  <c r="BW256" i="66"/>
  <c r="AU256" i="66"/>
  <c r="AV256" i="66"/>
  <c r="BQ256" i="66"/>
  <c r="ER234" i="66"/>
  <c r="AZ159" i="66"/>
  <c r="BY149" i="66"/>
  <c r="AW124" i="66"/>
  <c r="T124" i="66" s="1"/>
  <c r="BP712" i="66"/>
  <c r="AV712" i="66"/>
  <c r="BP700" i="66"/>
  <c r="AV700" i="66"/>
  <c r="BP688" i="66"/>
  <c r="AV688" i="66"/>
  <c r="BP676" i="66"/>
  <c r="AV676" i="66"/>
  <c r="BP664" i="66"/>
  <c r="AV664" i="66"/>
  <c r="BY654" i="66"/>
  <c r="BP644" i="66"/>
  <c r="AT644" i="66"/>
  <c r="AV644" i="66"/>
  <c r="BP624" i="66"/>
  <c r="BQ624" i="66"/>
  <c r="AT624" i="66"/>
  <c r="AV624" i="66"/>
  <c r="BP612" i="66"/>
  <c r="BQ612" i="66"/>
  <c r="AT612" i="66"/>
  <c r="AV612" i="66"/>
  <c r="BP600" i="66"/>
  <c r="BQ600" i="66"/>
  <c r="AT600" i="66"/>
  <c r="AV600" i="66"/>
  <c r="BP588" i="66"/>
  <c r="BQ588" i="66"/>
  <c r="AT588" i="66"/>
  <c r="AV588" i="66"/>
  <c r="BY584" i="66"/>
  <c r="AT582" i="66"/>
  <c r="BG582" i="66"/>
  <c r="BC582" i="66" s="1"/>
  <c r="BB582" i="66" s="1"/>
  <c r="AR582" i="66" s="1"/>
  <c r="AU582" i="66"/>
  <c r="BW582" i="66"/>
  <c r="BP579" i="66"/>
  <c r="AV579" i="66"/>
  <c r="BQ579" i="66"/>
  <c r="AR487" i="66"/>
  <c r="BP485" i="66"/>
  <c r="BQ485" i="66"/>
  <c r="AT485" i="66"/>
  <c r="AV485" i="66"/>
  <c r="BW485" i="66"/>
  <c r="BG485" i="66"/>
  <c r="BC485" i="66" s="1"/>
  <c r="BB485" i="66" s="1"/>
  <c r="AR485" i="66" s="1"/>
  <c r="ER474" i="66"/>
  <c r="DV463" i="66"/>
  <c r="AR454" i="66"/>
  <c r="BP452" i="66"/>
  <c r="BW452" i="66"/>
  <c r="AT452" i="66"/>
  <c r="AU452" i="66"/>
  <c r="BG452" i="66"/>
  <c r="BC452" i="66" s="1"/>
  <c r="BB452" i="66" s="1"/>
  <c r="AR452" i="66" s="1"/>
  <c r="BQ452" i="66"/>
  <c r="AR440" i="66"/>
  <c r="BP428" i="66"/>
  <c r="BQ428" i="66"/>
  <c r="AU428" i="66"/>
  <c r="AV428" i="66"/>
  <c r="BW428" i="66"/>
  <c r="BP424" i="66"/>
  <c r="BW424" i="66"/>
  <c r="AT424" i="66"/>
  <c r="AU424" i="66"/>
  <c r="BQ424" i="66"/>
  <c r="AV424" i="66"/>
  <c r="AZ372" i="66"/>
  <c r="AZ347" i="66"/>
  <c r="BY343" i="66"/>
  <c r="ER310" i="66"/>
  <c r="DV300" i="66"/>
  <c r="ER296" i="66"/>
  <c r="ER294" i="66"/>
  <c r="BY275" i="66"/>
  <c r="ER262" i="66"/>
  <c r="AT234" i="66"/>
  <c r="BQ234" i="66"/>
  <c r="AV234" i="66"/>
  <c r="BP234" i="66"/>
  <c r="AU234" i="66"/>
  <c r="BW234" i="66"/>
  <c r="BY223" i="66"/>
  <c r="DV220" i="66"/>
  <c r="AT216" i="66"/>
  <c r="BG216" i="66"/>
  <c r="BC216" i="66" s="1"/>
  <c r="BB216" i="66" s="1"/>
  <c r="AR216" i="66" s="1"/>
  <c r="AV216" i="66"/>
  <c r="BP216" i="66"/>
  <c r="AU216" i="66"/>
  <c r="BQ216" i="66"/>
  <c r="BY201" i="66"/>
  <c r="ER197" i="66"/>
  <c r="DV73" i="66"/>
  <c r="DV651" i="66"/>
  <c r="BY650" i="66"/>
  <c r="EO585" i="66"/>
  <c r="BQ585" i="66"/>
  <c r="AV585" i="66"/>
  <c r="BQ582" i="66"/>
  <c r="AU579" i="66"/>
  <c r="AZ565" i="66"/>
  <c r="BW564" i="66"/>
  <c r="BG564" i="66"/>
  <c r="BC564" i="66" s="1"/>
  <c r="BB564" i="66" s="1"/>
  <c r="AR564" i="66" s="1"/>
  <c r="AT564" i="66"/>
  <c r="AV564" i="66"/>
  <c r="BP563" i="66"/>
  <c r="BQ563" i="66"/>
  <c r="AV563" i="66"/>
  <c r="AZ549" i="66"/>
  <c r="BW548" i="66"/>
  <c r="BG548" i="66"/>
  <c r="BC548" i="66" s="1"/>
  <c r="BB548" i="66" s="1"/>
  <c r="AR548" i="66" s="1"/>
  <c r="AT548" i="66"/>
  <c r="AV548" i="66"/>
  <c r="BP547" i="66"/>
  <c r="BQ547" i="66"/>
  <c r="AV547" i="66"/>
  <c r="AZ533" i="66"/>
  <c r="BW532" i="66"/>
  <c r="BG532" i="66"/>
  <c r="BC532" i="66" s="1"/>
  <c r="BB532" i="66" s="1"/>
  <c r="AR532" i="66" s="1"/>
  <c r="AT532" i="66"/>
  <c r="AV532" i="66"/>
  <c r="BP531" i="66"/>
  <c r="BQ531" i="66"/>
  <c r="AV531" i="66"/>
  <c r="AZ517" i="66"/>
  <c r="BW516" i="66"/>
  <c r="BG516" i="66"/>
  <c r="BC516" i="66" s="1"/>
  <c r="BB516" i="66" s="1"/>
  <c r="AR516" i="66" s="1"/>
  <c r="AT516" i="66"/>
  <c r="AV516" i="66"/>
  <c r="BP515" i="66"/>
  <c r="BQ515" i="66"/>
  <c r="AV515" i="66"/>
  <c r="AZ501" i="66"/>
  <c r="DV496" i="66"/>
  <c r="DV478" i="66"/>
  <c r="AZ477" i="66"/>
  <c r="DV467" i="66"/>
  <c r="AZ458" i="66"/>
  <c r="AU447" i="66"/>
  <c r="BG447" i="66"/>
  <c r="BC447" i="66" s="1"/>
  <c r="BB447" i="66" s="1"/>
  <c r="AR447" i="66" s="1"/>
  <c r="AV447" i="66"/>
  <c r="BW447" i="66"/>
  <c r="AT447" i="66"/>
  <c r="DV440" i="66"/>
  <c r="BY417" i="66"/>
  <c r="ER414" i="66"/>
  <c r="AT399" i="66"/>
  <c r="AU399" i="66"/>
  <c r="BW399" i="66"/>
  <c r="AV399" i="66"/>
  <c r="BG399" i="66"/>
  <c r="BC399" i="66" s="1"/>
  <c r="BB399" i="66" s="1"/>
  <c r="AR399" i="66" s="1"/>
  <c r="BP399" i="66"/>
  <c r="DV395" i="66"/>
  <c r="AZ395" i="66"/>
  <c r="AT373" i="66"/>
  <c r="AU373" i="66"/>
  <c r="AV373" i="66"/>
  <c r="BG373" i="66"/>
  <c r="BC373" i="66" s="1"/>
  <c r="BB373" i="66" s="1"/>
  <c r="AR373" i="66" s="1"/>
  <c r="BP373" i="66"/>
  <c r="ER365" i="66"/>
  <c r="ER363" i="66"/>
  <c r="ER311" i="66"/>
  <c r="AZ265" i="66"/>
  <c r="ER249" i="66"/>
  <c r="BY248" i="66"/>
  <c r="BY247" i="66"/>
  <c r="BY231" i="66"/>
  <c r="BY197" i="66"/>
  <c r="DV695" i="66"/>
  <c r="DV683" i="66"/>
  <c r="DV671" i="66"/>
  <c r="DV661" i="66"/>
  <c r="BY660" i="66"/>
  <c r="DV637" i="66"/>
  <c r="BY636" i="66"/>
  <c r="AR626" i="66"/>
  <c r="DV623" i="66"/>
  <c r="DV611" i="66"/>
  <c r="DV599" i="66"/>
  <c r="AR590" i="66"/>
  <c r="DV587" i="66"/>
  <c r="AU585" i="66"/>
  <c r="BP582" i="66"/>
  <c r="AV582" i="66"/>
  <c r="AT579" i="66"/>
  <c r="AU467" i="66"/>
  <c r="BG467" i="66"/>
  <c r="BC467" i="66" s="1"/>
  <c r="BB467" i="66" s="1"/>
  <c r="AR467" i="66" s="1"/>
  <c r="AV467" i="66"/>
  <c r="BW467" i="66"/>
  <c r="BQ467" i="66"/>
  <c r="BY463" i="66"/>
  <c r="AT462" i="66"/>
  <c r="BG462" i="66"/>
  <c r="BC462" i="66" s="1"/>
  <c r="BB462" i="66" s="1"/>
  <c r="AR462" i="66" s="1"/>
  <c r="AV462" i="66"/>
  <c r="BQ462" i="66"/>
  <c r="BW462" i="66"/>
  <c r="EO461" i="66"/>
  <c r="DV456" i="66"/>
  <c r="AU453" i="66"/>
  <c r="BG453" i="66"/>
  <c r="BC453" i="66" s="1"/>
  <c r="BB453" i="66" s="1"/>
  <c r="AR453" i="66" s="1"/>
  <c r="AV453" i="66"/>
  <c r="BW453" i="66"/>
  <c r="AT453" i="66"/>
  <c r="AV452" i="66"/>
  <c r="AU439" i="66"/>
  <c r="BG439" i="66"/>
  <c r="BC439" i="66" s="1"/>
  <c r="BB439" i="66" s="1"/>
  <c r="AR439" i="66" s="1"/>
  <c r="AV439" i="66"/>
  <c r="BP439" i="66"/>
  <c r="BQ439" i="66"/>
  <c r="BW439" i="66"/>
  <c r="AR424" i="66"/>
  <c r="EO420" i="66"/>
  <c r="DV408" i="66"/>
  <c r="ER403" i="66"/>
  <c r="BY370" i="66"/>
  <c r="BP343" i="66"/>
  <c r="AT343" i="66"/>
  <c r="AV343" i="66"/>
  <c r="BW343" i="66"/>
  <c r="AZ315" i="66"/>
  <c r="ER287" i="66"/>
  <c r="AR274" i="66"/>
  <c r="BY266" i="66"/>
  <c r="BY194" i="66"/>
  <c r="AZ164" i="66"/>
  <c r="ER16" i="66"/>
  <c r="ER29" i="66"/>
  <c r="ER38" i="66"/>
  <c r="ER24" i="66"/>
  <c r="ER32" i="66"/>
  <c r="ER47" i="66"/>
  <c r="ER23" i="66"/>
  <c r="ER31" i="66"/>
  <c r="ER62" i="66"/>
  <c r="ER74" i="66"/>
  <c r="ER91" i="66"/>
  <c r="ER95" i="66"/>
  <c r="ER99" i="66"/>
  <c r="ER107" i="66"/>
  <c r="ER119" i="66"/>
  <c r="ER34" i="66"/>
  <c r="ER43" i="66"/>
  <c r="ER39" i="66"/>
  <c r="ER55" i="66"/>
  <c r="ER82" i="66"/>
  <c r="ER85" i="66"/>
  <c r="ER86" i="66"/>
  <c r="ER76" i="66"/>
  <c r="ER103" i="66"/>
  <c r="ER115" i="66"/>
  <c r="ER80" i="66"/>
  <c r="ER84" i="66"/>
  <c r="ER66" i="66"/>
  <c r="ER93" i="66"/>
  <c r="ER89" i="66"/>
  <c r="ER33" i="66"/>
  <c r="ER97" i="66"/>
  <c r="ER111" i="66"/>
  <c r="ER123" i="66"/>
  <c r="ER87" i="66"/>
  <c r="ER127" i="66"/>
  <c r="ER129" i="66"/>
  <c r="ER138" i="66"/>
  <c r="ER144" i="66"/>
  <c r="ER109" i="66"/>
  <c r="ER113" i="66"/>
  <c r="ER215" i="66"/>
  <c r="ER227" i="66"/>
  <c r="ER239" i="66"/>
  <c r="ER121" i="66"/>
  <c r="ER202" i="66"/>
  <c r="ER131" i="66"/>
  <c r="ER125" i="66"/>
  <c r="ER134" i="66"/>
  <c r="ER41" i="66"/>
  <c r="ER105" i="66"/>
  <c r="ER101" i="66"/>
  <c r="ER223" i="66"/>
  <c r="ER253" i="66"/>
  <c r="ER267" i="66"/>
  <c r="ER142" i="66"/>
  <c r="ER233" i="66"/>
  <c r="ER78" i="66"/>
  <c r="ER184" i="66"/>
  <c r="ER225" i="66"/>
  <c r="ER198" i="66"/>
  <c r="ER209" i="66"/>
  <c r="ER231" i="66"/>
  <c r="ER117" i="66"/>
  <c r="ER186" i="66"/>
  <c r="ER229" i="66"/>
  <c r="ER237" i="66"/>
  <c r="ER265" i="66"/>
  <c r="ER269" i="66"/>
  <c r="ER251" i="66"/>
  <c r="ER259" i="66"/>
  <c r="ER277" i="66"/>
  <c r="ER321" i="66"/>
  <c r="ER333" i="66"/>
  <c r="ER88" i="66"/>
  <c r="ER196" i="66"/>
  <c r="ER245" i="66"/>
  <c r="ER247" i="66"/>
  <c r="ER263" i="66"/>
  <c r="ER180" i="66"/>
  <c r="ER205" i="66"/>
  <c r="ER213" i="66"/>
  <c r="ER329" i="66"/>
  <c r="ER338" i="66"/>
  <c r="ER348" i="66"/>
  <c r="ER360" i="66"/>
  <c r="ER400" i="66"/>
  <c r="ER409" i="66"/>
  <c r="ER411" i="66"/>
  <c r="ER413" i="66"/>
  <c r="ER415" i="66"/>
  <c r="ER417" i="66"/>
  <c r="ER241" i="66"/>
  <c r="ER372" i="66"/>
  <c r="ER378" i="66"/>
  <c r="ER384" i="66"/>
  <c r="ER219" i="66"/>
  <c r="ER350" i="66"/>
  <c r="ER362" i="66"/>
  <c r="ER390" i="66"/>
  <c r="ER402" i="66"/>
  <c r="ER257" i="66"/>
  <c r="ER340" i="66"/>
  <c r="ER352" i="66"/>
  <c r="ER364" i="66"/>
  <c r="ER392" i="66"/>
  <c r="ER404" i="66"/>
  <c r="ER217" i="66"/>
  <c r="ER346" i="66"/>
  <c r="ER356" i="66"/>
  <c r="ER394" i="66"/>
  <c r="ER460" i="66"/>
  <c r="ER464" i="66"/>
  <c r="ER468" i="66"/>
  <c r="ER472" i="66"/>
  <c r="ER476" i="66"/>
  <c r="ER235" i="66"/>
  <c r="ER358" i="66"/>
  <c r="ER368" i="66"/>
  <c r="ER221" i="66"/>
  <c r="ER330" i="66"/>
  <c r="ER334" i="66"/>
  <c r="ER370" i="66"/>
  <c r="ER410" i="66"/>
  <c r="ER423" i="66"/>
  <c r="ER431" i="66"/>
  <c r="ER439" i="66"/>
  <c r="ER445" i="66"/>
  <c r="ER451" i="66"/>
  <c r="ER458" i="66"/>
  <c r="ER479" i="66"/>
  <c r="ER481" i="66"/>
  <c r="ER483" i="66"/>
  <c r="ER485" i="66"/>
  <c r="ER487" i="66"/>
  <c r="ER489" i="66"/>
  <c r="ER491" i="66"/>
  <c r="ER493" i="66"/>
  <c r="ER495" i="66"/>
  <c r="ER497" i="66"/>
  <c r="ER499" i="66"/>
  <c r="ER279" i="66"/>
  <c r="ER325" i="66"/>
  <c r="ER396" i="66"/>
  <c r="ER582" i="66"/>
  <c r="ER337" i="66"/>
  <c r="ER386" i="66"/>
  <c r="ER437" i="66"/>
  <c r="ER243" i="66"/>
  <c r="ER326" i="66"/>
  <c r="ER374" i="66"/>
  <c r="ER412" i="66"/>
  <c r="ER425" i="66"/>
  <c r="ER454" i="66"/>
  <c r="ER465" i="66"/>
  <c r="ER469" i="66"/>
  <c r="ER473" i="66"/>
  <c r="ER477" i="66"/>
  <c r="ER478" i="66"/>
  <c r="ER490" i="66"/>
  <c r="ER504" i="66"/>
  <c r="ER507" i="66"/>
  <c r="ER512" i="66"/>
  <c r="ER515" i="66"/>
  <c r="ER520" i="66"/>
  <c r="ER523" i="66"/>
  <c r="ER528" i="66"/>
  <c r="ER531" i="66"/>
  <c r="ER536" i="66"/>
  <c r="ER539" i="66"/>
  <c r="ER544" i="66"/>
  <c r="ER547" i="66"/>
  <c r="ER552" i="66"/>
  <c r="ER555" i="66"/>
  <c r="ER560" i="66"/>
  <c r="ER563" i="66"/>
  <c r="ER568" i="66"/>
  <c r="ER571" i="66"/>
  <c r="ER586" i="66"/>
  <c r="ER588" i="66"/>
  <c r="ER590" i="66"/>
  <c r="ER592" i="66"/>
  <c r="ER594" i="66"/>
  <c r="ER596" i="66"/>
  <c r="ER598" i="66"/>
  <c r="ER600" i="66"/>
  <c r="ER602" i="66"/>
  <c r="ER604" i="66"/>
  <c r="ER606" i="66"/>
  <c r="ER608" i="66"/>
  <c r="ER610" i="66"/>
  <c r="ER612" i="66"/>
  <c r="ER614" i="66"/>
  <c r="ER616" i="66"/>
  <c r="ER618" i="66"/>
  <c r="ER620" i="66"/>
  <c r="ER622" i="66"/>
  <c r="ER624" i="66"/>
  <c r="ER626" i="66"/>
  <c r="ER628" i="66"/>
  <c r="ER630" i="66"/>
  <c r="ER632" i="66"/>
  <c r="ER634" i="66"/>
  <c r="ER636" i="66"/>
  <c r="ER638" i="66"/>
  <c r="ER640" i="66"/>
  <c r="ER642" i="66"/>
  <c r="ER644" i="66"/>
  <c r="ER646" i="66"/>
  <c r="ER648" i="66"/>
  <c r="ER650" i="66"/>
  <c r="ER652" i="66"/>
  <c r="ER654" i="66"/>
  <c r="ER656" i="66"/>
  <c r="ER658" i="66"/>
  <c r="ER660" i="66"/>
  <c r="ER276" i="66"/>
  <c r="ER398" i="66"/>
  <c r="ER433" i="66"/>
  <c r="ER442" i="66"/>
  <c r="ER447" i="66"/>
  <c r="DV15" i="66"/>
  <c r="BY646" i="66"/>
  <c r="AU580" i="66"/>
  <c r="BW580" i="66"/>
  <c r="AV580" i="66"/>
  <c r="BP569" i="66"/>
  <c r="BQ569" i="66"/>
  <c r="AV569" i="66"/>
  <c r="AT569" i="66"/>
  <c r="AU569" i="66"/>
  <c r="BP553" i="66"/>
  <c r="BQ553" i="66"/>
  <c r="AV553" i="66"/>
  <c r="AT553" i="66"/>
  <c r="AU553" i="66"/>
  <c r="BP537" i="66"/>
  <c r="BQ537" i="66"/>
  <c r="AV537" i="66"/>
  <c r="AT537" i="66"/>
  <c r="AU537" i="66"/>
  <c r="BP521" i="66"/>
  <c r="BQ521" i="66"/>
  <c r="AV521" i="66"/>
  <c r="AT521" i="66"/>
  <c r="AU521" i="66"/>
  <c r="BP505" i="66"/>
  <c r="BQ505" i="66"/>
  <c r="AV505" i="66"/>
  <c r="AT505" i="66"/>
  <c r="AU505" i="66"/>
  <c r="AU485" i="66"/>
  <c r="ER480" i="66"/>
  <c r="BW480" i="66"/>
  <c r="BG480" i="66"/>
  <c r="BC480" i="66" s="1"/>
  <c r="BB480" i="66" s="1"/>
  <c r="AR480" i="66" s="1"/>
  <c r="AT480" i="66"/>
  <c r="DV471" i="66"/>
  <c r="DV462" i="66"/>
  <c r="EO458" i="66"/>
  <c r="ER440" i="66"/>
  <c r="AU435" i="66"/>
  <c r="BG435" i="66"/>
  <c r="BC435" i="66" s="1"/>
  <c r="BB435" i="66" s="1"/>
  <c r="AR435" i="66" s="1"/>
  <c r="AV435" i="66"/>
  <c r="AT435" i="66"/>
  <c r="BW435" i="66"/>
  <c r="AU425" i="66"/>
  <c r="BG425" i="66"/>
  <c r="BC425" i="66" s="1"/>
  <c r="BB425" i="66" s="1"/>
  <c r="AR425" i="66" s="1"/>
  <c r="AV425" i="66"/>
  <c r="BW425" i="66"/>
  <c r="AT425" i="66"/>
  <c r="BP425" i="66"/>
  <c r="DV424" i="66"/>
  <c r="DV405" i="66"/>
  <c r="DV322" i="66"/>
  <c r="DV308" i="66"/>
  <c r="ER301" i="66"/>
  <c r="ER286" i="66"/>
  <c r="DV284" i="66"/>
  <c r="AT268" i="66"/>
  <c r="BW268" i="66"/>
  <c r="AU268" i="66"/>
  <c r="AV268" i="66"/>
  <c r="BG268" i="66"/>
  <c r="BC268" i="66" s="1"/>
  <c r="BB268" i="66" s="1"/>
  <c r="AR268" i="66" s="1"/>
  <c r="BP268" i="66"/>
  <c r="AY186" i="66"/>
  <c r="BA186" i="66" s="1"/>
  <c r="AT165" i="66"/>
  <c r="AV165" i="66"/>
  <c r="BP165" i="66"/>
  <c r="BG165" i="66"/>
  <c r="BC165" i="66" s="1"/>
  <c r="BB165" i="66" s="1"/>
  <c r="AR165" i="66" s="1"/>
  <c r="BW165" i="66"/>
  <c r="AU165" i="66"/>
  <c r="BQ165" i="66"/>
  <c r="AZ162" i="66"/>
  <c r="BW476" i="66"/>
  <c r="BW472" i="66"/>
  <c r="ER461" i="66"/>
  <c r="ER456" i="66"/>
  <c r="BY439" i="66"/>
  <c r="BY396" i="66"/>
  <c r="BY395" i="66"/>
  <c r="AZ390" i="66"/>
  <c r="ER377" i="66"/>
  <c r="AZ371" i="66"/>
  <c r="BY358" i="66"/>
  <c r="BY357" i="66"/>
  <c r="BY350" i="66"/>
  <c r="BY338" i="66"/>
  <c r="ER299" i="66"/>
  <c r="ER291" i="66"/>
  <c r="ER273" i="66"/>
  <c r="ER256" i="66"/>
  <c r="AT206" i="66"/>
  <c r="BQ206" i="66"/>
  <c r="AU206" i="66"/>
  <c r="BP206" i="66"/>
  <c r="BG206" i="66"/>
  <c r="BC206" i="66" s="1"/>
  <c r="BB206" i="66" s="1"/>
  <c r="AR206" i="66" s="1"/>
  <c r="AV206" i="66"/>
  <c r="AZ190" i="66"/>
  <c r="AZ181" i="66"/>
  <c r="DV43" i="66"/>
  <c r="AZ13" i="66"/>
  <c r="BQ568" i="66"/>
  <c r="BQ560" i="66"/>
  <c r="BQ552" i="66"/>
  <c r="BQ544" i="66"/>
  <c r="BQ536" i="66"/>
  <c r="BQ528" i="66"/>
  <c r="BQ520" i="66"/>
  <c r="BQ512" i="66"/>
  <c r="BQ504" i="66"/>
  <c r="BP499" i="66"/>
  <c r="BQ499" i="66"/>
  <c r="AT499" i="66"/>
  <c r="AV499" i="66"/>
  <c r="DV492" i="66"/>
  <c r="DV480" i="66"/>
  <c r="ER475" i="66"/>
  <c r="ER471" i="66"/>
  <c r="ER467" i="66"/>
  <c r="ER463" i="66"/>
  <c r="DV461" i="66"/>
  <c r="BY456" i="66"/>
  <c r="BP448" i="66"/>
  <c r="BQ448" i="66"/>
  <c r="DV446" i="66"/>
  <c r="EO438" i="66"/>
  <c r="BY431" i="66"/>
  <c r="AY414" i="66"/>
  <c r="BA414" i="66" s="1"/>
  <c r="BY407" i="66"/>
  <c r="EO405" i="66"/>
  <c r="AZ394" i="66"/>
  <c r="EO393" i="66"/>
  <c r="AZ392" i="66"/>
  <c r="EO391" i="66"/>
  <c r="AT391" i="66"/>
  <c r="BG391" i="66"/>
  <c r="BC391" i="66" s="1"/>
  <c r="BB391" i="66" s="1"/>
  <c r="AR391" i="66" s="1"/>
  <c r="AU391" i="66"/>
  <c r="BW391" i="66"/>
  <c r="AV391" i="66"/>
  <c r="BQ391" i="66"/>
  <c r="BW326" i="66"/>
  <c r="AT326" i="66"/>
  <c r="BG326" i="66"/>
  <c r="BC326" i="66" s="1"/>
  <c r="BB326" i="66" s="1"/>
  <c r="AR326" i="66" s="1"/>
  <c r="AU326" i="66"/>
  <c r="AV326" i="66"/>
  <c r="BP326" i="66"/>
  <c r="ER324" i="66"/>
  <c r="BP323" i="66"/>
  <c r="BQ323" i="66"/>
  <c r="AT323" i="66"/>
  <c r="AU323" i="66"/>
  <c r="BG323" i="66"/>
  <c r="BC323" i="66" s="1"/>
  <c r="BB323" i="66" s="1"/>
  <c r="AR323" i="66" s="1"/>
  <c r="DV318" i="66"/>
  <c r="DV301" i="66"/>
  <c r="BY298" i="66"/>
  <c r="DV288" i="66"/>
  <c r="ER284" i="66"/>
  <c r="ER282" i="66"/>
  <c r="ER278" i="66"/>
  <c r="ER190" i="66"/>
  <c r="DV148" i="66"/>
  <c r="BY121" i="66"/>
  <c r="AT112" i="66"/>
  <c r="BP112" i="66"/>
  <c r="BG112" i="66"/>
  <c r="BC112" i="66" s="1"/>
  <c r="BB112" i="66" s="1"/>
  <c r="AR112" i="66" s="1"/>
  <c r="BW112" i="66"/>
  <c r="AV112" i="66"/>
  <c r="BQ112" i="66"/>
  <c r="AU112" i="66"/>
  <c r="EO583" i="66"/>
  <c r="BP454" i="66"/>
  <c r="BQ454" i="66"/>
  <c r="DV452" i="66"/>
  <c r="DV432" i="66"/>
  <c r="BP420" i="66"/>
  <c r="BQ420" i="66"/>
  <c r="ER418" i="66"/>
  <c r="AT417" i="66"/>
  <c r="AU417" i="66"/>
  <c r="BG417" i="66"/>
  <c r="BC417" i="66" s="1"/>
  <c r="BB417" i="66" s="1"/>
  <c r="AR417" i="66" s="1"/>
  <c r="AV417" i="66"/>
  <c r="AZ408" i="66"/>
  <c r="ER395" i="66"/>
  <c r="EO355" i="66"/>
  <c r="ER353" i="66"/>
  <c r="ER351" i="66"/>
  <c r="BW338" i="66"/>
  <c r="AT338" i="66"/>
  <c r="BG338" i="66"/>
  <c r="BC338" i="66" s="1"/>
  <c r="BB338" i="66" s="1"/>
  <c r="AR338" i="66" s="1"/>
  <c r="AU338" i="66"/>
  <c r="AV338" i="66"/>
  <c r="BP338" i="66"/>
  <c r="BQ338" i="66"/>
  <c r="DV333" i="66"/>
  <c r="BP325" i="66"/>
  <c r="BQ325" i="66"/>
  <c r="BG325" i="66"/>
  <c r="BC325" i="66" s="1"/>
  <c r="BB325" i="66" s="1"/>
  <c r="AR325" i="66" s="1"/>
  <c r="AT325" i="66"/>
  <c r="AV325" i="66"/>
  <c r="BW325" i="66"/>
  <c r="AU325" i="66"/>
  <c r="BY286" i="66"/>
  <c r="DV274" i="66"/>
  <c r="AR256" i="66"/>
  <c r="AZ203" i="66"/>
  <c r="AR545" i="66"/>
  <c r="AR513" i="66"/>
  <c r="AV486" i="66"/>
  <c r="AU459" i="66"/>
  <c r="BG459" i="66"/>
  <c r="BC459" i="66" s="1"/>
  <c r="BB459" i="66" s="1"/>
  <c r="AR459" i="66" s="1"/>
  <c r="BP459" i="66"/>
  <c r="BQ459" i="66"/>
  <c r="AV448" i="66"/>
  <c r="EO430" i="66"/>
  <c r="BY423" i="66"/>
  <c r="BW420" i="66"/>
  <c r="BW417" i="66"/>
  <c r="AT415" i="66"/>
  <c r="AU415" i="66"/>
  <c r="BG415" i="66"/>
  <c r="BC415" i="66" s="1"/>
  <c r="BB415" i="66" s="1"/>
  <c r="AR415" i="66" s="1"/>
  <c r="AV415" i="66"/>
  <c r="BP410" i="66"/>
  <c r="BG410" i="66"/>
  <c r="BC410" i="66" s="1"/>
  <c r="BB410" i="66" s="1"/>
  <c r="AR410" i="66" s="1"/>
  <c r="BW410" i="66"/>
  <c r="BY409" i="66"/>
  <c r="AT407" i="66"/>
  <c r="BP407" i="66"/>
  <c r="AU407" i="66"/>
  <c r="BQ407" i="66"/>
  <c r="AV407" i="66"/>
  <c r="BW407" i="66"/>
  <c r="BY391" i="66"/>
  <c r="AT381" i="66"/>
  <c r="BP381" i="66"/>
  <c r="BQ381" i="66"/>
  <c r="AV381" i="66"/>
  <c r="AT377" i="66"/>
  <c r="BG377" i="66"/>
  <c r="BC377" i="66" s="1"/>
  <c r="BB377" i="66" s="1"/>
  <c r="AR377" i="66" s="1"/>
  <c r="BW377" i="66"/>
  <c r="BY324" i="66"/>
  <c r="ER315" i="66"/>
  <c r="AY310" i="66"/>
  <c r="BA310" i="66" s="1"/>
  <c r="AZ309" i="66"/>
  <c r="AZ297" i="66"/>
  <c r="AZ279" i="66"/>
  <c r="DV263" i="66"/>
  <c r="BY261" i="66"/>
  <c r="BY254" i="66"/>
  <c r="AZ231" i="66"/>
  <c r="AZ207" i="66"/>
  <c r="DV161" i="66"/>
  <c r="DV158" i="66"/>
  <c r="ER150" i="66"/>
  <c r="ER199" i="66"/>
  <c r="DV175" i="66"/>
  <c r="AZ172" i="66"/>
  <c r="AT139" i="66"/>
  <c r="BQ139" i="66"/>
  <c r="BG139" i="66"/>
  <c r="BC139" i="66" s="1"/>
  <c r="BB139" i="66" s="1"/>
  <c r="AR139" i="66" s="1"/>
  <c r="BW139" i="66"/>
  <c r="AV139" i="66"/>
  <c r="BP139" i="66"/>
  <c r="AU139" i="66"/>
  <c r="AU455" i="66"/>
  <c r="BG455" i="66"/>
  <c r="BC455" i="66" s="1"/>
  <c r="BB455" i="66" s="1"/>
  <c r="AR455" i="66" s="1"/>
  <c r="AV455" i="66"/>
  <c r="AU449" i="66"/>
  <c r="BG449" i="66"/>
  <c r="BC449" i="66" s="1"/>
  <c r="BB449" i="66" s="1"/>
  <c r="AR449" i="66" s="1"/>
  <c r="AV449" i="66"/>
  <c r="AU443" i="66"/>
  <c r="BG443" i="66"/>
  <c r="BC443" i="66" s="1"/>
  <c r="BB443" i="66" s="1"/>
  <c r="AR443" i="66" s="1"/>
  <c r="AV443" i="66"/>
  <c r="EO412" i="66"/>
  <c r="AT411" i="66"/>
  <c r="AU411" i="66"/>
  <c r="BG411" i="66"/>
  <c r="BC411" i="66" s="1"/>
  <c r="BB411" i="66" s="1"/>
  <c r="AR411" i="66" s="1"/>
  <c r="AV411" i="66"/>
  <c r="ER399" i="66"/>
  <c r="AT397" i="66"/>
  <c r="BP397" i="66"/>
  <c r="BY388" i="66"/>
  <c r="BY376" i="66"/>
  <c r="BY369" i="66"/>
  <c r="ER367" i="66"/>
  <c r="BW336" i="66"/>
  <c r="AT336" i="66"/>
  <c r="BG336" i="66"/>
  <c r="BC336" i="66" s="1"/>
  <c r="BB336" i="66" s="1"/>
  <c r="AR336" i="66" s="1"/>
  <c r="AV336" i="66"/>
  <c r="BP336" i="66"/>
  <c r="BP333" i="66"/>
  <c r="BQ333" i="66"/>
  <c r="AU333" i="66"/>
  <c r="BY330" i="66"/>
  <c r="BW328" i="66"/>
  <c r="AV328" i="66"/>
  <c r="BG328" i="66"/>
  <c r="BC328" i="66" s="1"/>
  <c r="BB328" i="66" s="1"/>
  <c r="AR328" i="66" s="1"/>
  <c r="BW320" i="66"/>
  <c r="BP320" i="66"/>
  <c r="BQ320" i="66"/>
  <c r="AT320" i="66"/>
  <c r="AU320" i="66"/>
  <c r="ER308" i="66"/>
  <c r="DV277" i="66"/>
  <c r="AZ275" i="66"/>
  <c r="AT266" i="66"/>
  <c r="BG266" i="66"/>
  <c r="BC266" i="66" s="1"/>
  <c r="BB266" i="66" s="1"/>
  <c r="AR266" i="66" s="1"/>
  <c r="AU266" i="66"/>
  <c r="AT258" i="66"/>
  <c r="BG258" i="66"/>
  <c r="BC258" i="66" s="1"/>
  <c r="BB258" i="66" s="1"/>
  <c r="AR258" i="66" s="1"/>
  <c r="BW258" i="66"/>
  <c r="AU258" i="66"/>
  <c r="AV258" i="66"/>
  <c r="BQ258" i="66"/>
  <c r="DV257" i="66"/>
  <c r="ER250" i="66"/>
  <c r="EO249" i="66"/>
  <c r="AZ244" i="66"/>
  <c r="ER194" i="66"/>
  <c r="ER94" i="66"/>
  <c r="AY88" i="66"/>
  <c r="BA88" i="66" s="1"/>
  <c r="AU437" i="66"/>
  <c r="BG437" i="66"/>
  <c r="BC437" i="66" s="1"/>
  <c r="BB437" i="66" s="1"/>
  <c r="AR437" i="66" s="1"/>
  <c r="AV437" i="66"/>
  <c r="AU429" i="66"/>
  <c r="BG429" i="66"/>
  <c r="BC429" i="66" s="1"/>
  <c r="BB429" i="66" s="1"/>
  <c r="AR429" i="66" s="1"/>
  <c r="AV429" i="66"/>
  <c r="AU421" i="66"/>
  <c r="BG421" i="66"/>
  <c r="BC421" i="66" s="1"/>
  <c r="BB421" i="66" s="1"/>
  <c r="AR421" i="66" s="1"/>
  <c r="AV421" i="66"/>
  <c r="EO408" i="66"/>
  <c r="AZ404" i="66"/>
  <c r="AW397" i="66"/>
  <c r="T397" i="66" s="1"/>
  <c r="ER393" i="66"/>
  <c r="ER391" i="66"/>
  <c r="DV385" i="66"/>
  <c r="DV373" i="66"/>
  <c r="BY366" i="66"/>
  <c r="EO365" i="66"/>
  <c r="BP361" i="66"/>
  <c r="AT361" i="66"/>
  <c r="BQ361" i="66"/>
  <c r="BY345" i="66"/>
  <c r="ER343" i="66"/>
  <c r="DV302" i="66"/>
  <c r="ER300" i="66"/>
  <c r="AY293" i="66"/>
  <c r="BA293" i="66" s="1"/>
  <c r="DV290" i="66"/>
  <c r="ER288" i="66"/>
  <c r="AY281" i="66"/>
  <c r="BA281" i="66" s="1"/>
  <c r="DV276" i="66"/>
  <c r="ER270" i="66"/>
  <c r="ER268" i="66"/>
  <c r="ER261" i="66"/>
  <c r="EO259" i="66"/>
  <c r="DV247" i="66"/>
  <c r="AW238" i="66"/>
  <c r="T238" i="66" s="1"/>
  <c r="BY235" i="66"/>
  <c r="AZ230" i="66"/>
  <c r="ER228" i="66"/>
  <c r="AT189" i="66"/>
  <c r="BP189" i="66"/>
  <c r="BQ189" i="66"/>
  <c r="AV189" i="66"/>
  <c r="BG189" i="66"/>
  <c r="BC189" i="66" s="1"/>
  <c r="BB189" i="66" s="1"/>
  <c r="AR189" i="66" s="1"/>
  <c r="BW189" i="66"/>
  <c r="ER407" i="66"/>
  <c r="BP365" i="66"/>
  <c r="AT365" i="66"/>
  <c r="AU365" i="66"/>
  <c r="AV365" i="66"/>
  <c r="BQ365" i="66"/>
  <c r="BY354" i="66"/>
  <c r="EO353" i="66"/>
  <c r="BP349" i="66"/>
  <c r="AT349" i="66"/>
  <c r="BQ349" i="66"/>
  <c r="BP339" i="66"/>
  <c r="BQ339" i="66"/>
  <c r="AT339" i="66"/>
  <c r="AU339" i="66"/>
  <c r="BW339" i="66"/>
  <c r="AV339" i="66"/>
  <c r="BG339" i="66"/>
  <c r="BC339" i="66" s="1"/>
  <c r="BB339" i="66" s="1"/>
  <c r="AR339" i="66" s="1"/>
  <c r="EO337" i="66"/>
  <c r="ER335" i="66"/>
  <c r="BW334" i="66"/>
  <c r="BQ334" i="66"/>
  <c r="AT334" i="66"/>
  <c r="BG334" i="66"/>
  <c r="BC334" i="66" s="1"/>
  <c r="BB334" i="66" s="1"/>
  <c r="AR334" i="66" s="1"/>
  <c r="AR327" i="66"/>
  <c r="ER320" i="66"/>
  <c r="ER319" i="66"/>
  <c r="ER304" i="66"/>
  <c r="ER297" i="66"/>
  <c r="ER295" i="66"/>
  <c r="ER292" i="66"/>
  <c r="ER285" i="66"/>
  <c r="ER283" i="66"/>
  <c r="ER280" i="66"/>
  <c r="AT262" i="66"/>
  <c r="BW262" i="66"/>
  <c r="BQ262" i="66"/>
  <c r="BG262" i="66"/>
  <c r="BC262" i="66" s="1"/>
  <c r="BB262" i="66" s="1"/>
  <c r="AR262" i="66" s="1"/>
  <c r="AV262" i="66"/>
  <c r="ER248" i="66"/>
  <c r="AW246" i="66"/>
  <c r="T246" i="66" s="1"/>
  <c r="DV236" i="66"/>
  <c r="AZ199" i="66"/>
  <c r="ER189" i="66"/>
  <c r="DV153" i="66"/>
  <c r="AZ87" i="66"/>
  <c r="ER72" i="66"/>
  <c r="AU457" i="66"/>
  <c r="BG457" i="66"/>
  <c r="BC457" i="66" s="1"/>
  <c r="BB457" i="66" s="1"/>
  <c r="AR457" i="66" s="1"/>
  <c r="AU451" i="66"/>
  <c r="BG451" i="66"/>
  <c r="BC451" i="66" s="1"/>
  <c r="BB451" i="66" s="1"/>
  <c r="AR451" i="66" s="1"/>
  <c r="AV451" i="66"/>
  <c r="AU445" i="66"/>
  <c r="BG445" i="66"/>
  <c r="BC445" i="66" s="1"/>
  <c r="BB445" i="66" s="1"/>
  <c r="AR445" i="66" s="1"/>
  <c r="AV445" i="66"/>
  <c r="AV416" i="66"/>
  <c r="BQ414" i="66"/>
  <c r="AT387" i="66"/>
  <c r="BP387" i="66"/>
  <c r="BQ387" i="66"/>
  <c r="ER383" i="66"/>
  <c r="AT375" i="66"/>
  <c r="BP375" i="66"/>
  <c r="BQ375" i="66"/>
  <c r="ER371" i="66"/>
  <c r="BW365" i="66"/>
  <c r="BW361" i="66"/>
  <c r="AV361" i="66"/>
  <c r="BP353" i="66"/>
  <c r="AT353" i="66"/>
  <c r="AU353" i="66"/>
  <c r="AV353" i="66"/>
  <c r="BQ353" i="66"/>
  <c r="BY342" i="66"/>
  <c r="ER336" i="66"/>
  <c r="AW318" i="66"/>
  <c r="T318" i="66" s="1"/>
  <c r="AY317" i="66"/>
  <c r="BA317" i="66" s="1"/>
  <c r="DV314" i="66"/>
  <c r="ER312" i="66"/>
  <c r="ER309" i="66"/>
  <c r="ER307" i="66"/>
  <c r="ER305" i="66"/>
  <c r="AZ303" i="66"/>
  <c r="ER293" i="66"/>
  <c r="AZ291" i="66"/>
  <c r="ER281" i="66"/>
  <c r="AY277" i="66"/>
  <c r="BA277" i="66" s="1"/>
  <c r="AZ276" i="66"/>
  <c r="ER264" i="66"/>
  <c r="AZ243" i="66"/>
  <c r="EO242" i="66"/>
  <c r="BY239" i="66"/>
  <c r="AZ221" i="66"/>
  <c r="AZ218" i="66"/>
  <c r="BY198" i="66"/>
  <c r="AT195" i="66"/>
  <c r="BW195" i="66"/>
  <c r="BQ195" i="66"/>
  <c r="BG195" i="66"/>
  <c r="BC195" i="66" s="1"/>
  <c r="BB195" i="66" s="1"/>
  <c r="AR195" i="66" s="1"/>
  <c r="AU195" i="66"/>
  <c r="BP195" i="66"/>
  <c r="AV195" i="66"/>
  <c r="AZ402" i="66"/>
  <c r="AZ386" i="66"/>
  <c r="ER385" i="66"/>
  <c r="AZ380" i="66"/>
  <c r="ER379" i="66"/>
  <c r="AZ374" i="66"/>
  <c r="ER373" i="66"/>
  <c r="BP363" i="66"/>
  <c r="AT363" i="66"/>
  <c r="ER361" i="66"/>
  <c r="BP351" i="66"/>
  <c r="AT351" i="66"/>
  <c r="ER349" i="66"/>
  <c r="BP335" i="66"/>
  <c r="BQ335" i="66"/>
  <c r="AT335" i="66"/>
  <c r="AY331" i="66"/>
  <c r="BA331" i="66" s="1"/>
  <c r="EO317" i="66"/>
  <c r="EO315" i="66"/>
  <c r="EO311" i="66"/>
  <c r="EO309" i="66"/>
  <c r="EO305" i="66"/>
  <c r="EO303" i="66"/>
  <c r="EO299" i="66"/>
  <c r="EO297" i="66"/>
  <c r="EO293" i="66"/>
  <c r="EO291" i="66"/>
  <c r="EO287" i="66"/>
  <c r="EO285" i="66"/>
  <c r="EO281" i="66"/>
  <c r="DV271" i="66"/>
  <c r="EO265" i="66"/>
  <c r="ER236" i="66"/>
  <c r="AZ235" i="66"/>
  <c r="EO201" i="66"/>
  <c r="AT185" i="66"/>
  <c r="BQ185" i="66"/>
  <c r="AU185" i="66"/>
  <c r="AV185" i="66"/>
  <c r="BG185" i="66"/>
  <c r="BC185" i="66" s="1"/>
  <c r="BB185" i="66" s="1"/>
  <c r="AR185" i="66" s="1"/>
  <c r="BW185" i="66"/>
  <c r="AT177" i="66"/>
  <c r="AV177" i="66"/>
  <c r="BG177" i="66"/>
  <c r="BC177" i="66" s="1"/>
  <c r="BB177" i="66" s="1"/>
  <c r="AR177" i="66" s="1"/>
  <c r="BW177" i="66"/>
  <c r="BP177" i="66"/>
  <c r="BQ177" i="66"/>
  <c r="AZ171" i="66"/>
  <c r="DV169" i="66"/>
  <c r="BP26" i="66"/>
  <c r="BQ26" i="66"/>
  <c r="BW26" i="66"/>
  <c r="AU26" i="66"/>
  <c r="AV26" i="66"/>
  <c r="BG26" i="66"/>
  <c r="BC26" i="66" s="1"/>
  <c r="BB26" i="66" s="1"/>
  <c r="AR26" i="66" s="1"/>
  <c r="AT26" i="66"/>
  <c r="AZ400" i="66"/>
  <c r="BQ363" i="66"/>
  <c r="ER359" i="66"/>
  <c r="BQ351" i="66"/>
  <c r="ER347" i="66"/>
  <c r="EO333" i="66"/>
  <c r="BP329" i="66"/>
  <c r="BQ329" i="66"/>
  <c r="AV329" i="66"/>
  <c r="BP327" i="66"/>
  <c r="BQ327" i="66"/>
  <c r="AT327" i="66"/>
  <c r="AU327" i="66"/>
  <c r="BW327" i="66"/>
  <c r="AV327" i="66"/>
  <c r="BP319" i="66"/>
  <c r="BQ319" i="66"/>
  <c r="AU319" i="66"/>
  <c r="BG319" i="66"/>
  <c r="BC319" i="66" s="1"/>
  <c r="BB319" i="66" s="1"/>
  <c r="AR319" i="66" s="1"/>
  <c r="AT319" i="66"/>
  <c r="AV319" i="66"/>
  <c r="DV316" i="66"/>
  <c r="BP313" i="66"/>
  <c r="BQ313" i="66"/>
  <c r="AU313" i="66"/>
  <c r="BG313" i="66"/>
  <c r="BC313" i="66" s="1"/>
  <c r="BB313" i="66" s="1"/>
  <c r="AR313" i="66" s="1"/>
  <c r="AT313" i="66"/>
  <c r="AV313" i="66"/>
  <c r="DV310" i="66"/>
  <c r="BP307" i="66"/>
  <c r="BQ307" i="66"/>
  <c r="AU307" i="66"/>
  <c r="BG307" i="66"/>
  <c r="BC307" i="66" s="1"/>
  <c r="BB307" i="66" s="1"/>
  <c r="AR307" i="66" s="1"/>
  <c r="AT307" i="66"/>
  <c r="AV307" i="66"/>
  <c r="DV304" i="66"/>
  <c r="BP301" i="66"/>
  <c r="BQ301" i="66"/>
  <c r="AU301" i="66"/>
  <c r="BG301" i="66"/>
  <c r="BC301" i="66" s="1"/>
  <c r="BB301" i="66" s="1"/>
  <c r="AR301" i="66" s="1"/>
  <c r="AT301" i="66"/>
  <c r="AV301" i="66"/>
  <c r="DV298" i="66"/>
  <c r="BP295" i="66"/>
  <c r="BQ295" i="66"/>
  <c r="AU295" i="66"/>
  <c r="BG295" i="66"/>
  <c r="BC295" i="66" s="1"/>
  <c r="BB295" i="66" s="1"/>
  <c r="AR295" i="66" s="1"/>
  <c r="AT295" i="66"/>
  <c r="AV295" i="66"/>
  <c r="DV292" i="66"/>
  <c r="BP289" i="66"/>
  <c r="BQ289" i="66"/>
  <c r="AU289" i="66"/>
  <c r="BG289" i="66"/>
  <c r="BC289" i="66" s="1"/>
  <c r="BB289" i="66" s="1"/>
  <c r="AR289" i="66" s="1"/>
  <c r="AT289" i="66"/>
  <c r="AV289" i="66"/>
  <c r="DV286" i="66"/>
  <c r="BP283" i="66"/>
  <c r="BQ283" i="66"/>
  <c r="AU283" i="66"/>
  <c r="BG283" i="66"/>
  <c r="BC283" i="66" s="1"/>
  <c r="BB283" i="66" s="1"/>
  <c r="AR283" i="66" s="1"/>
  <c r="AT283" i="66"/>
  <c r="AV283" i="66"/>
  <c r="DV280" i="66"/>
  <c r="ER271" i="66"/>
  <c r="AT270" i="66"/>
  <c r="BW270" i="66"/>
  <c r="EO262" i="66"/>
  <c r="ER254" i="66"/>
  <c r="AT242" i="66"/>
  <c r="BQ242" i="66"/>
  <c r="AU242" i="66"/>
  <c r="AV242" i="66"/>
  <c r="BW242" i="66"/>
  <c r="ER224" i="66"/>
  <c r="BY215" i="66"/>
  <c r="BY199" i="66"/>
  <c r="DV174" i="66"/>
  <c r="DV166" i="66"/>
  <c r="ER158" i="66"/>
  <c r="AZ107" i="66"/>
  <c r="ER401" i="66"/>
  <c r="EO359" i="66"/>
  <c r="AW351" i="66"/>
  <c r="T351" i="66" s="1"/>
  <c r="EO347" i="66"/>
  <c r="DV336" i="66"/>
  <c r="AU329" i="66"/>
  <c r="ER323" i="66"/>
  <c r="EO323" i="66"/>
  <c r="BW322" i="66"/>
  <c r="BQ322" i="66"/>
  <c r="AT322" i="66"/>
  <c r="BG322" i="66"/>
  <c r="BC322" i="66" s="1"/>
  <c r="BB322" i="66" s="1"/>
  <c r="AR322" i="66" s="1"/>
  <c r="DV278" i="66"/>
  <c r="AZ255" i="66"/>
  <c r="BY253" i="66"/>
  <c r="BY245" i="66"/>
  <c r="AT238" i="66"/>
  <c r="AU238" i="66"/>
  <c r="BW238" i="66"/>
  <c r="BG238" i="66"/>
  <c r="BC238" i="66" s="1"/>
  <c r="BB238" i="66" s="1"/>
  <c r="AR238" i="66" s="1"/>
  <c r="BP238" i="66"/>
  <c r="BQ238" i="66"/>
  <c r="AZ229" i="66"/>
  <c r="AT201" i="66"/>
  <c r="BW201" i="66"/>
  <c r="AU201" i="66"/>
  <c r="AV201" i="66"/>
  <c r="BY178" i="66"/>
  <c r="ER173" i="66"/>
  <c r="BY170" i="66"/>
  <c r="AZ125" i="66"/>
  <c r="AZ398" i="66"/>
  <c r="AZ388" i="66"/>
  <c r="ER387" i="66"/>
  <c r="AZ382" i="66"/>
  <c r="ER381" i="66"/>
  <c r="AZ376" i="66"/>
  <c r="ER375" i="66"/>
  <c r="ER369" i="66"/>
  <c r="ER357" i="66"/>
  <c r="ER345" i="66"/>
  <c r="BP317" i="66"/>
  <c r="BQ317" i="66"/>
  <c r="AU317" i="66"/>
  <c r="BG317" i="66"/>
  <c r="BC317" i="66" s="1"/>
  <c r="BB317" i="66" s="1"/>
  <c r="AR317" i="66" s="1"/>
  <c r="BW316" i="66"/>
  <c r="BG316" i="66"/>
  <c r="BC316" i="66" s="1"/>
  <c r="BB316" i="66" s="1"/>
  <c r="AR316" i="66" s="1"/>
  <c r="BW314" i="66"/>
  <c r="BG314" i="66"/>
  <c r="BC314" i="66" s="1"/>
  <c r="BB314" i="66" s="1"/>
  <c r="AR314" i="66" s="1"/>
  <c r="AT314" i="66"/>
  <c r="AU314" i="66"/>
  <c r="BP311" i="66"/>
  <c r="BQ311" i="66"/>
  <c r="AU311" i="66"/>
  <c r="BG311" i="66"/>
  <c r="BC311" i="66" s="1"/>
  <c r="BB311" i="66" s="1"/>
  <c r="AR311" i="66" s="1"/>
  <c r="BW310" i="66"/>
  <c r="BG310" i="66"/>
  <c r="BC310" i="66" s="1"/>
  <c r="BB310" i="66" s="1"/>
  <c r="AR310" i="66" s="1"/>
  <c r="BW308" i="66"/>
  <c r="BG308" i="66"/>
  <c r="BC308" i="66" s="1"/>
  <c r="BB308" i="66" s="1"/>
  <c r="AR308" i="66" s="1"/>
  <c r="AT308" i="66"/>
  <c r="AU308" i="66"/>
  <c r="BP305" i="66"/>
  <c r="BQ305" i="66"/>
  <c r="AU305" i="66"/>
  <c r="BG305" i="66"/>
  <c r="BC305" i="66" s="1"/>
  <c r="BB305" i="66" s="1"/>
  <c r="AR305" i="66" s="1"/>
  <c r="BW304" i="66"/>
  <c r="BG304" i="66"/>
  <c r="BC304" i="66" s="1"/>
  <c r="BB304" i="66" s="1"/>
  <c r="AR304" i="66" s="1"/>
  <c r="BW302" i="66"/>
  <c r="BG302" i="66"/>
  <c r="BC302" i="66" s="1"/>
  <c r="BB302" i="66" s="1"/>
  <c r="AR302" i="66" s="1"/>
  <c r="AT302" i="66"/>
  <c r="AU302" i="66"/>
  <c r="BP299" i="66"/>
  <c r="BQ299" i="66"/>
  <c r="AU299" i="66"/>
  <c r="BG299" i="66"/>
  <c r="BC299" i="66" s="1"/>
  <c r="BB299" i="66" s="1"/>
  <c r="AR299" i="66" s="1"/>
  <c r="BW298" i="66"/>
  <c r="BG298" i="66"/>
  <c r="BC298" i="66" s="1"/>
  <c r="BB298" i="66" s="1"/>
  <c r="AR298" i="66" s="1"/>
  <c r="BW296" i="66"/>
  <c r="BG296" i="66"/>
  <c r="BC296" i="66" s="1"/>
  <c r="BB296" i="66" s="1"/>
  <c r="AR296" i="66" s="1"/>
  <c r="AT296" i="66"/>
  <c r="AU296" i="66"/>
  <c r="BP293" i="66"/>
  <c r="BQ293" i="66"/>
  <c r="AU293" i="66"/>
  <c r="BG293" i="66"/>
  <c r="BC293" i="66" s="1"/>
  <c r="BB293" i="66" s="1"/>
  <c r="AR293" i="66" s="1"/>
  <c r="BW292" i="66"/>
  <c r="BG292" i="66"/>
  <c r="BC292" i="66" s="1"/>
  <c r="BB292" i="66" s="1"/>
  <c r="AR292" i="66" s="1"/>
  <c r="BW290" i="66"/>
  <c r="BG290" i="66"/>
  <c r="BC290" i="66" s="1"/>
  <c r="BB290" i="66" s="1"/>
  <c r="AR290" i="66" s="1"/>
  <c r="AT290" i="66"/>
  <c r="AU290" i="66"/>
  <c r="BP287" i="66"/>
  <c r="BQ287" i="66"/>
  <c r="AU287" i="66"/>
  <c r="BG287" i="66"/>
  <c r="BC287" i="66" s="1"/>
  <c r="BB287" i="66" s="1"/>
  <c r="AR287" i="66" s="1"/>
  <c r="BW286" i="66"/>
  <c r="BG286" i="66"/>
  <c r="BC286" i="66" s="1"/>
  <c r="BB286" i="66" s="1"/>
  <c r="AR286" i="66" s="1"/>
  <c r="BW284" i="66"/>
  <c r="BG284" i="66"/>
  <c r="BC284" i="66" s="1"/>
  <c r="BB284" i="66" s="1"/>
  <c r="AR284" i="66" s="1"/>
  <c r="AT284" i="66"/>
  <c r="AU284" i="66"/>
  <c r="BP281" i="66"/>
  <c r="BQ281" i="66"/>
  <c r="AU281" i="66"/>
  <c r="BG281" i="66"/>
  <c r="BC281" i="66" s="1"/>
  <c r="BB281" i="66" s="1"/>
  <c r="AR281" i="66" s="1"/>
  <c r="AV270" i="66"/>
  <c r="AZ267" i="66"/>
  <c r="BY263" i="66"/>
  <c r="AR259" i="66"/>
  <c r="ER240" i="66"/>
  <c r="DV232" i="66"/>
  <c r="EO218" i="66"/>
  <c r="DV202" i="66"/>
  <c r="BY196" i="66"/>
  <c r="ER187" i="66"/>
  <c r="ER162" i="66"/>
  <c r="BY139" i="66"/>
  <c r="DV132" i="66"/>
  <c r="AZ370" i="66"/>
  <c r="AZ368" i="66"/>
  <c r="AZ366" i="66"/>
  <c r="AZ364" i="66"/>
  <c r="AZ362" i="66"/>
  <c r="AZ360" i="66"/>
  <c r="AZ358" i="66"/>
  <c r="AZ356" i="66"/>
  <c r="AZ354" i="66"/>
  <c r="AZ352" i="66"/>
  <c r="AZ350" i="66"/>
  <c r="AZ348" i="66"/>
  <c r="AZ346" i="66"/>
  <c r="AZ344" i="66"/>
  <c r="AZ342" i="66"/>
  <c r="AZ340" i="66"/>
  <c r="BQ330" i="66"/>
  <c r="AT274" i="66"/>
  <c r="BW274" i="66"/>
  <c r="BP274" i="66"/>
  <c r="BY273" i="66"/>
  <c r="AZ211" i="66"/>
  <c r="ER200" i="66"/>
  <c r="BQ196" i="66"/>
  <c r="BG196" i="66"/>
  <c r="BC196" i="66" s="1"/>
  <c r="BB196" i="66" s="1"/>
  <c r="AR196" i="66" s="1"/>
  <c r="AU196" i="66"/>
  <c r="BP196" i="66"/>
  <c r="AV196" i="66"/>
  <c r="BW196" i="66"/>
  <c r="ER195" i="66"/>
  <c r="BY193" i="66"/>
  <c r="ER141" i="66"/>
  <c r="BP331" i="66"/>
  <c r="BQ331" i="66"/>
  <c r="EO277" i="66"/>
  <c r="BP277" i="66"/>
  <c r="BQ277" i="66"/>
  <c r="AU277" i="66"/>
  <c r="BG277" i="66"/>
  <c r="BC277" i="66" s="1"/>
  <c r="BB277" i="66" s="1"/>
  <c r="AR277" i="66" s="1"/>
  <c r="ER272" i="66"/>
  <c r="DV267" i="66"/>
  <c r="ER266" i="66"/>
  <c r="BY242" i="66"/>
  <c r="ER232" i="66"/>
  <c r="EO204" i="66"/>
  <c r="AW183" i="66"/>
  <c r="T183" i="66" s="1"/>
  <c r="ER179" i="66"/>
  <c r="BY175" i="66"/>
  <c r="BG166" i="66"/>
  <c r="BC166" i="66" s="1"/>
  <c r="BB166" i="66" s="1"/>
  <c r="AR166" i="66" s="1"/>
  <c r="BP166" i="66"/>
  <c r="AT166" i="66"/>
  <c r="AU166" i="66"/>
  <c r="BQ166" i="66"/>
  <c r="AV166" i="66"/>
  <c r="DV164" i="66"/>
  <c r="EO162" i="66"/>
  <c r="DV157" i="66"/>
  <c r="ER154" i="66"/>
  <c r="BY69" i="66"/>
  <c r="AT264" i="66"/>
  <c r="BW264" i="66"/>
  <c r="AV264" i="66"/>
  <c r="BP264" i="66"/>
  <c r="BQ263" i="66"/>
  <c r="BG263" i="66"/>
  <c r="BC263" i="66" s="1"/>
  <c r="BB263" i="66" s="1"/>
  <c r="AR263" i="66" s="1"/>
  <c r="ER258" i="66"/>
  <c r="AT254" i="66"/>
  <c r="BP254" i="66"/>
  <c r="BQ254" i="66"/>
  <c r="AT224" i="66"/>
  <c r="AV224" i="66"/>
  <c r="BW224" i="66"/>
  <c r="BG224" i="66"/>
  <c r="BC224" i="66" s="1"/>
  <c r="BB224" i="66" s="1"/>
  <c r="AR224" i="66" s="1"/>
  <c r="AZ223" i="66"/>
  <c r="ER210" i="66"/>
  <c r="DV185" i="66"/>
  <c r="ER168" i="66"/>
  <c r="DV167" i="66"/>
  <c r="AZ167" i="66"/>
  <c r="DV156" i="66"/>
  <c r="ER152" i="66"/>
  <c r="AT145" i="66"/>
  <c r="BQ145" i="66"/>
  <c r="AV145" i="66"/>
  <c r="BG145" i="66"/>
  <c r="BC145" i="66" s="1"/>
  <c r="BB145" i="66" s="1"/>
  <c r="AR145" i="66" s="1"/>
  <c r="BW145" i="66"/>
  <c r="BY98" i="66"/>
  <c r="AT50" i="66"/>
  <c r="AU50" i="66"/>
  <c r="BG50" i="66"/>
  <c r="BC50" i="66" s="1"/>
  <c r="BB50" i="66" s="1"/>
  <c r="AR50" i="66" s="1"/>
  <c r="BP50" i="66"/>
  <c r="BQ50" i="66"/>
  <c r="BW50" i="66"/>
  <c r="AV50" i="66"/>
  <c r="BP280" i="66"/>
  <c r="ER274" i="66"/>
  <c r="BW263" i="66"/>
  <c r="AZ261" i="66"/>
  <c r="BY256" i="66"/>
  <c r="AT246" i="66"/>
  <c r="BQ246" i="66"/>
  <c r="BW246" i="66"/>
  <c r="BG246" i="66"/>
  <c r="BC246" i="66" s="1"/>
  <c r="BB246" i="66" s="1"/>
  <c r="AR246" i="66" s="1"/>
  <c r="AZ239" i="66"/>
  <c r="BY236" i="66"/>
  <c r="BY232" i="66"/>
  <c r="AU224" i="66"/>
  <c r="ER222" i="66"/>
  <c r="AT214" i="66"/>
  <c r="AU214" i="66"/>
  <c r="BW214" i="66"/>
  <c r="AV214" i="66"/>
  <c r="BG214" i="66"/>
  <c r="BC214" i="66" s="1"/>
  <c r="BB214" i="66" s="1"/>
  <c r="AR214" i="66" s="1"/>
  <c r="AZ208" i="66"/>
  <c r="BQ192" i="66"/>
  <c r="AT192" i="66"/>
  <c r="AU192" i="66"/>
  <c r="BP192" i="66"/>
  <c r="AV192" i="66"/>
  <c r="AT191" i="66"/>
  <c r="BG191" i="66"/>
  <c r="BC191" i="66" s="1"/>
  <c r="BB191" i="66" s="1"/>
  <c r="AR191" i="66" s="1"/>
  <c r="BW191" i="66"/>
  <c r="ER178" i="66"/>
  <c r="ER161" i="66"/>
  <c r="DV143" i="66"/>
  <c r="DV128" i="66"/>
  <c r="EO261" i="66"/>
  <c r="ER260" i="66"/>
  <c r="ER244" i="66"/>
  <c r="BY244" i="66"/>
  <c r="AT240" i="66"/>
  <c r="BG240" i="66"/>
  <c r="BC240" i="66" s="1"/>
  <c r="BB240" i="66" s="1"/>
  <c r="AR240" i="66" s="1"/>
  <c r="AV240" i="66"/>
  <c r="AT232" i="66"/>
  <c r="BP232" i="66"/>
  <c r="BG220" i="66"/>
  <c r="BC220" i="66" s="1"/>
  <c r="BB220" i="66" s="1"/>
  <c r="AR220" i="66" s="1"/>
  <c r="ER212" i="66"/>
  <c r="AT212" i="66"/>
  <c r="AV212" i="66"/>
  <c r="BY208" i="66"/>
  <c r="EO206" i="66"/>
  <c r="ER203" i="66"/>
  <c r="EO203" i="66"/>
  <c r="ER188" i="66"/>
  <c r="ER170" i="66"/>
  <c r="ER165" i="66"/>
  <c r="ER164" i="66"/>
  <c r="DV146" i="66"/>
  <c r="ER145" i="66"/>
  <c r="AZ142" i="66"/>
  <c r="ER130" i="66"/>
  <c r="AT124" i="66"/>
  <c r="BP124" i="66"/>
  <c r="BG124" i="66"/>
  <c r="BC124" i="66" s="1"/>
  <c r="BB124" i="66" s="1"/>
  <c r="AR124" i="66" s="1"/>
  <c r="BW124" i="66"/>
  <c r="AU124" i="66"/>
  <c r="BQ124" i="66"/>
  <c r="AT108" i="66"/>
  <c r="BG108" i="66"/>
  <c r="BC108" i="66" s="1"/>
  <c r="BB108" i="66" s="1"/>
  <c r="AR108" i="66" s="1"/>
  <c r="AV108" i="66"/>
  <c r="BW108" i="66"/>
  <c r="BQ108" i="66"/>
  <c r="AU108" i="66"/>
  <c r="BP108" i="66"/>
  <c r="EO274" i="66"/>
  <c r="DV273" i="66"/>
  <c r="EO255" i="66"/>
  <c r="AV251" i="66"/>
  <c r="BY250" i="66"/>
  <c r="DV244" i="66"/>
  <c r="AZ241" i="66"/>
  <c r="BP240" i="66"/>
  <c r="AV232" i="66"/>
  <c r="AZ219" i="66"/>
  <c r="BP212" i="66"/>
  <c r="AZ209" i="66"/>
  <c r="AT193" i="66"/>
  <c r="AU193" i="66"/>
  <c r="AV193" i="66"/>
  <c r="BP193" i="66"/>
  <c r="AT179" i="66"/>
  <c r="BQ179" i="66"/>
  <c r="AV179" i="66"/>
  <c r="AU179" i="66"/>
  <c r="AZ157" i="66"/>
  <c r="ER155" i="66"/>
  <c r="ER148" i="66"/>
  <c r="DV141" i="66"/>
  <c r="AT120" i="66"/>
  <c r="BG120" i="66"/>
  <c r="BC120" i="66" s="1"/>
  <c r="BB120" i="66" s="1"/>
  <c r="AR120" i="66" s="1"/>
  <c r="AV120" i="66"/>
  <c r="BW120" i="66"/>
  <c r="BQ120" i="66"/>
  <c r="AU120" i="66"/>
  <c r="DV116" i="66"/>
  <c r="DV114" i="66"/>
  <c r="AZ111" i="66"/>
  <c r="DV255" i="66"/>
  <c r="AT249" i="66"/>
  <c r="BG249" i="66"/>
  <c r="BC249" i="66" s="1"/>
  <c r="BB249" i="66" s="1"/>
  <c r="AR249" i="66" s="1"/>
  <c r="BW249" i="66"/>
  <c r="AZ245" i="66"/>
  <c r="BY227" i="66"/>
  <c r="AT226" i="66"/>
  <c r="AU226" i="66"/>
  <c r="BW226" i="66"/>
  <c r="AV226" i="66"/>
  <c r="AT220" i="66"/>
  <c r="BP220" i="66"/>
  <c r="BQ220" i="66"/>
  <c r="AZ217" i="66"/>
  <c r="AZ215" i="66"/>
  <c r="AT205" i="66"/>
  <c r="AV205" i="66"/>
  <c r="BP205" i="66"/>
  <c r="BW204" i="66"/>
  <c r="BP204" i="66"/>
  <c r="BQ204" i="66"/>
  <c r="BW200" i="66"/>
  <c r="BP200" i="66"/>
  <c r="BQ200" i="66"/>
  <c r="DV191" i="66"/>
  <c r="ER167" i="66"/>
  <c r="AZ158" i="66"/>
  <c r="AR156" i="66"/>
  <c r="AT147" i="66"/>
  <c r="AU147" i="66"/>
  <c r="BQ147" i="66"/>
  <c r="AV147" i="66"/>
  <c r="BG147" i="66"/>
  <c r="BC147" i="66" s="1"/>
  <c r="BB147" i="66" s="1"/>
  <c r="AR147" i="66" s="1"/>
  <c r="DH143" i="66"/>
  <c r="CH143" i="66"/>
  <c r="DV140" i="66"/>
  <c r="AT250" i="66"/>
  <c r="BW250" i="66"/>
  <c r="ER246" i="66"/>
  <c r="AZ198" i="66"/>
  <c r="BY195" i="66"/>
  <c r="AZ188" i="66"/>
  <c r="ER183" i="66"/>
  <c r="AZ180" i="66"/>
  <c r="BW179" i="66"/>
  <c r="EO177" i="66"/>
  <c r="AZ154" i="66"/>
  <c r="ER153" i="66"/>
  <c r="AT149" i="66"/>
  <c r="BQ149" i="66"/>
  <c r="AV149" i="66"/>
  <c r="AU149" i="66"/>
  <c r="BP149" i="66"/>
  <c r="BW149" i="66"/>
  <c r="AZ136" i="66"/>
  <c r="ER61" i="66"/>
  <c r="AZ152" i="66"/>
  <c r="AZ148" i="66"/>
  <c r="BY144" i="66"/>
  <c r="ER128" i="66"/>
  <c r="BY127" i="66"/>
  <c r="AZ110" i="66"/>
  <c r="AU98" i="66"/>
  <c r="BG98" i="66"/>
  <c r="BC98" i="66" s="1"/>
  <c r="BB98" i="66" s="1"/>
  <c r="AR98" i="66" s="1"/>
  <c r="BW98" i="66"/>
  <c r="AT98" i="66"/>
  <c r="AV98" i="66"/>
  <c r="BP98" i="66"/>
  <c r="BQ98" i="66"/>
  <c r="DV64" i="66"/>
  <c r="AW133" i="66"/>
  <c r="T133" i="66" s="1"/>
  <c r="AZ119" i="66"/>
  <c r="ER146" i="66"/>
  <c r="ER140" i="66"/>
  <c r="ER136" i="66"/>
  <c r="AZ134" i="66"/>
  <c r="AZ126" i="66"/>
  <c r="BY114" i="66"/>
  <c r="BY111" i="66"/>
  <c r="DV104" i="66"/>
  <c r="AV150" i="66"/>
  <c r="BG150" i="66"/>
  <c r="BC150" i="66" s="1"/>
  <c r="BB150" i="66" s="1"/>
  <c r="AR150" i="66" s="1"/>
  <c r="AU150" i="66"/>
  <c r="BP150" i="66"/>
  <c r="AT150" i="66"/>
  <c r="BQ150" i="66"/>
  <c r="ER149" i="66"/>
  <c r="AZ140" i="66"/>
  <c r="AT137" i="66"/>
  <c r="AU137" i="66"/>
  <c r="BG137" i="66"/>
  <c r="BC137" i="66" s="1"/>
  <c r="BB137" i="66" s="1"/>
  <c r="AR137" i="66" s="1"/>
  <c r="BQ137" i="66"/>
  <c r="AV137" i="66"/>
  <c r="BW137" i="66"/>
  <c r="BY125" i="66"/>
  <c r="AZ122" i="66"/>
  <c r="AU94" i="66"/>
  <c r="BG94" i="66"/>
  <c r="BC94" i="66" s="1"/>
  <c r="BB94" i="66" s="1"/>
  <c r="AR94" i="66" s="1"/>
  <c r="BW94" i="66"/>
  <c r="AV94" i="66"/>
  <c r="BQ94" i="66"/>
  <c r="BP94" i="66"/>
  <c r="ER242" i="66"/>
  <c r="ER230" i="66"/>
  <c r="BQ222" i="66"/>
  <c r="ER218" i="66"/>
  <c r="BQ210" i="66"/>
  <c r="ER206" i="66"/>
  <c r="EO194" i="66"/>
  <c r="ER193" i="66"/>
  <c r="ER191" i="66"/>
  <c r="AZ182" i="66"/>
  <c r="AZ178" i="66"/>
  <c r="ER171" i="66"/>
  <c r="EO171" i="66"/>
  <c r="AV168" i="66"/>
  <c r="BP168" i="66"/>
  <c r="DV134" i="66"/>
  <c r="AT130" i="66"/>
  <c r="AU130" i="66"/>
  <c r="BQ130" i="66"/>
  <c r="BW130" i="66"/>
  <c r="BG130" i="66"/>
  <c r="BC130" i="66" s="1"/>
  <c r="BB130" i="66" s="1"/>
  <c r="AR130" i="66" s="1"/>
  <c r="AZ114" i="66"/>
  <c r="DV102" i="66"/>
  <c r="AU86" i="66"/>
  <c r="BG86" i="66"/>
  <c r="BC86" i="66" s="1"/>
  <c r="BB86" i="66" s="1"/>
  <c r="AR86" i="66" s="1"/>
  <c r="AV86" i="66"/>
  <c r="BW86" i="66"/>
  <c r="AT86" i="66"/>
  <c r="BP86" i="66"/>
  <c r="BQ86" i="66"/>
  <c r="EO79" i="66"/>
  <c r="ER216" i="66"/>
  <c r="AZ184" i="66"/>
  <c r="ER182" i="66"/>
  <c r="DV179" i="66"/>
  <c r="AZ163" i="66"/>
  <c r="ER159" i="66"/>
  <c r="EO159" i="66"/>
  <c r="AT153" i="66"/>
  <c r="AV153" i="66"/>
  <c r="BP153" i="66"/>
  <c r="BG146" i="66"/>
  <c r="BC146" i="66" s="1"/>
  <c r="BB146" i="66" s="1"/>
  <c r="AR146" i="66" s="1"/>
  <c r="AT146" i="66"/>
  <c r="AV146" i="66"/>
  <c r="BP146" i="66"/>
  <c r="BY136" i="66"/>
  <c r="EO130" i="66"/>
  <c r="AW130" i="66"/>
  <c r="T130" i="66" s="1"/>
  <c r="AT128" i="66"/>
  <c r="BQ128" i="66"/>
  <c r="BG128" i="66"/>
  <c r="BC128" i="66" s="1"/>
  <c r="BB128" i="66" s="1"/>
  <c r="AR128" i="66" s="1"/>
  <c r="BY128" i="66"/>
  <c r="BY126" i="66"/>
  <c r="BY113" i="66"/>
  <c r="BY72" i="66"/>
  <c r="AZ59" i="66"/>
  <c r="AZ237" i="66"/>
  <c r="AZ225" i="66"/>
  <c r="AZ213" i="66"/>
  <c r="DV183" i="66"/>
  <c r="DV182" i="66"/>
  <c r="AZ176" i="66"/>
  <c r="ER166" i="66"/>
  <c r="ER160" i="66"/>
  <c r="ER147" i="66"/>
  <c r="AU146" i="66"/>
  <c r="EO142" i="66"/>
  <c r="ER135" i="66"/>
  <c r="AZ132" i="66"/>
  <c r="BQ131" i="66"/>
  <c r="AV131" i="66"/>
  <c r="BG131" i="66"/>
  <c r="BC131" i="66" s="1"/>
  <c r="BB131" i="66" s="1"/>
  <c r="AR131" i="66" s="1"/>
  <c r="AT131" i="66"/>
  <c r="AU131" i="66"/>
  <c r="BW131" i="66"/>
  <c r="AZ80" i="66"/>
  <c r="ER238" i="66"/>
  <c r="ER226" i="66"/>
  <c r="ER214" i="66"/>
  <c r="BY191" i="66"/>
  <c r="ER185" i="66"/>
  <c r="AT183" i="66"/>
  <c r="BP183" i="66"/>
  <c r="BQ183" i="66"/>
  <c r="ER176" i="66"/>
  <c r="AZ175" i="66"/>
  <c r="ER172" i="66"/>
  <c r="AZ170" i="66"/>
  <c r="AT161" i="66"/>
  <c r="BQ161" i="66"/>
  <c r="AV161" i="66"/>
  <c r="BQ153" i="66"/>
  <c r="AU153" i="66"/>
  <c r="EO145" i="66"/>
  <c r="BQ144" i="66"/>
  <c r="BG144" i="66"/>
  <c r="BC144" i="66" s="1"/>
  <c r="BB144" i="66" s="1"/>
  <c r="AR144" i="66" s="1"/>
  <c r="BW144" i="66"/>
  <c r="AV144" i="66"/>
  <c r="AZ135" i="66"/>
  <c r="BY132" i="66"/>
  <c r="AU128" i="66"/>
  <c r="DV126" i="66"/>
  <c r="BY124" i="66"/>
  <c r="ER112" i="66"/>
  <c r="BY112" i="66"/>
  <c r="ER98" i="66"/>
  <c r="AZ85" i="66"/>
  <c r="BY62" i="66"/>
  <c r="BP174" i="66"/>
  <c r="BP156" i="66"/>
  <c r="EO144" i="66"/>
  <c r="ER143" i="66"/>
  <c r="AT141" i="66"/>
  <c r="AU141" i="66"/>
  <c r="BP141" i="66"/>
  <c r="ER139" i="66"/>
  <c r="ER77" i="66"/>
  <c r="AY76" i="66"/>
  <c r="BA76" i="66" s="1"/>
  <c r="BY40" i="66"/>
  <c r="AT173" i="66"/>
  <c r="BQ173" i="66"/>
  <c r="AZ169" i="66"/>
  <c r="AT155" i="66"/>
  <c r="BQ155" i="66"/>
  <c r="DV142" i="66"/>
  <c r="ER133" i="66"/>
  <c r="ER132" i="66"/>
  <c r="AZ123" i="66"/>
  <c r="ER116" i="66"/>
  <c r="ER104" i="66"/>
  <c r="BQ81" i="66"/>
  <c r="AU81" i="66"/>
  <c r="BP81" i="66"/>
  <c r="AT81" i="66"/>
  <c r="AV81" i="66"/>
  <c r="AZ62" i="66"/>
  <c r="AU174" i="66"/>
  <c r="AU156" i="66"/>
  <c r="AV143" i="66"/>
  <c r="BG138" i="66"/>
  <c r="BC138" i="66" s="1"/>
  <c r="BB138" i="66" s="1"/>
  <c r="AR138" i="66" s="1"/>
  <c r="BW138" i="66"/>
  <c r="AV138" i="66"/>
  <c r="EO136" i="66"/>
  <c r="DV133" i="66"/>
  <c r="BY123" i="66"/>
  <c r="AU90" i="66"/>
  <c r="BG90" i="66"/>
  <c r="BC90" i="66" s="1"/>
  <c r="BB90" i="66" s="1"/>
  <c r="AR90" i="66" s="1"/>
  <c r="BW90" i="66"/>
  <c r="BP90" i="66"/>
  <c r="AV90" i="66"/>
  <c r="AY41" i="66"/>
  <c r="BA41" i="66" s="1"/>
  <c r="ER137" i="66"/>
  <c r="ER124" i="66"/>
  <c r="BY119" i="66"/>
  <c r="AZ113" i="66"/>
  <c r="BY107" i="66"/>
  <c r="BQ99" i="66"/>
  <c r="AV99" i="66"/>
  <c r="BG99" i="66"/>
  <c r="BC99" i="66" s="1"/>
  <c r="BB99" i="66" s="1"/>
  <c r="AR99" i="66" s="1"/>
  <c r="BW99" i="66"/>
  <c r="AT99" i="66"/>
  <c r="BQ91" i="66"/>
  <c r="AV91" i="66"/>
  <c r="BG91" i="66"/>
  <c r="BC91" i="66" s="1"/>
  <c r="BB91" i="66" s="1"/>
  <c r="AR91" i="66" s="1"/>
  <c r="BW91" i="66"/>
  <c r="AT91" i="66"/>
  <c r="AT69" i="66"/>
  <c r="BG69" i="66"/>
  <c r="BC69" i="66" s="1"/>
  <c r="BB69" i="66" s="1"/>
  <c r="AR69" i="66" s="1"/>
  <c r="BP69" i="66"/>
  <c r="AU69" i="66"/>
  <c r="AY61" i="66"/>
  <c r="BA61" i="66" s="1"/>
  <c r="ER118" i="66"/>
  <c r="ER106" i="66"/>
  <c r="BQ93" i="66"/>
  <c r="AV93" i="66"/>
  <c r="AT93" i="66"/>
  <c r="AU93" i="66"/>
  <c r="AU84" i="66"/>
  <c r="BG84" i="66"/>
  <c r="BC84" i="66" s="1"/>
  <c r="BB84" i="66" s="1"/>
  <c r="AR84" i="66" s="1"/>
  <c r="AV84" i="66"/>
  <c r="BW84" i="66"/>
  <c r="AT84" i="66"/>
  <c r="BP84" i="66"/>
  <c r="ER83" i="66"/>
  <c r="AV69" i="66"/>
  <c r="BQ102" i="66"/>
  <c r="BW102" i="66"/>
  <c r="BG102" i="66"/>
  <c r="BC102" i="66" s="1"/>
  <c r="BB102" i="66" s="1"/>
  <c r="AR102" i="66" s="1"/>
  <c r="AU88" i="66"/>
  <c r="BG88" i="66"/>
  <c r="BC88" i="66" s="1"/>
  <c r="BB88" i="66" s="1"/>
  <c r="AR88" i="66" s="1"/>
  <c r="AV88" i="66"/>
  <c r="BW88" i="66"/>
  <c r="BP88" i="66"/>
  <c r="BQ88" i="66"/>
  <c r="EO85" i="66"/>
  <c r="DV75" i="66"/>
  <c r="AU133" i="66"/>
  <c r="BY116" i="66"/>
  <c r="BY104" i="66"/>
  <c r="AU99" i="66"/>
  <c r="AZ89" i="66"/>
  <c r="AZ83" i="66"/>
  <c r="BY68" i="66"/>
  <c r="DV56" i="66"/>
  <c r="AT46" i="66"/>
  <c r="AU46" i="66"/>
  <c r="BG46" i="66"/>
  <c r="BC46" i="66" s="1"/>
  <c r="BB46" i="66" s="1"/>
  <c r="AR46" i="66" s="1"/>
  <c r="AV46" i="66"/>
  <c r="BP46" i="66"/>
  <c r="BQ46" i="66"/>
  <c r="DV67" i="66"/>
  <c r="DV59" i="66"/>
  <c r="AZ45" i="66"/>
  <c r="AZ127" i="66"/>
  <c r="ER126" i="66"/>
  <c r="ER120" i="66"/>
  <c r="AZ115" i="66"/>
  <c r="ER114" i="66"/>
  <c r="ER108" i="66"/>
  <c r="AZ103" i="66"/>
  <c r="ER102" i="66"/>
  <c r="BQ95" i="66"/>
  <c r="AV95" i="66"/>
  <c r="BG95" i="66"/>
  <c r="BC95" i="66" s="1"/>
  <c r="BB95" i="66" s="1"/>
  <c r="AR95" i="66" s="1"/>
  <c r="BW95" i="66"/>
  <c r="AT95" i="66"/>
  <c r="ER81" i="66"/>
  <c r="BQ79" i="66"/>
  <c r="BW79" i="66"/>
  <c r="AT79" i="66"/>
  <c r="AV79" i="66"/>
  <c r="AT71" i="66"/>
  <c r="BQ71" i="66"/>
  <c r="BP71" i="66"/>
  <c r="DV68" i="66"/>
  <c r="BY50" i="66"/>
  <c r="CH28" i="66"/>
  <c r="DH28" i="66"/>
  <c r="ER181" i="66"/>
  <c r="ER175" i="66"/>
  <c r="ER169" i="66"/>
  <c r="ER163" i="66"/>
  <c r="ER157" i="66"/>
  <c r="ER151" i="66"/>
  <c r="BQ116" i="66"/>
  <c r="BQ104" i="66"/>
  <c r="BQ97" i="66"/>
  <c r="AV97" i="66"/>
  <c r="DV77" i="66"/>
  <c r="ER75" i="66"/>
  <c r="AZ75" i="66"/>
  <c r="AZ72" i="66"/>
  <c r="ER71" i="66"/>
  <c r="ER70" i="66"/>
  <c r="BY70" i="66"/>
  <c r="DV34" i="66"/>
  <c r="AZ121" i="66"/>
  <c r="AT118" i="66"/>
  <c r="AU118" i="66"/>
  <c r="BW118" i="66"/>
  <c r="AZ109" i="66"/>
  <c r="AT106" i="66"/>
  <c r="AU106" i="66"/>
  <c r="BW106" i="66"/>
  <c r="AY22" i="66"/>
  <c r="BA22" i="66" s="1"/>
  <c r="ER90" i="66"/>
  <c r="DV79" i="66"/>
  <c r="AZ77" i="66"/>
  <c r="AU76" i="66"/>
  <c r="BG76" i="66"/>
  <c r="BC76" i="66" s="1"/>
  <c r="BB76" i="66" s="1"/>
  <c r="AR76" i="66" s="1"/>
  <c r="AV76" i="66"/>
  <c r="BW76" i="66"/>
  <c r="BP76" i="66"/>
  <c r="BQ76" i="66"/>
  <c r="ER64" i="66"/>
  <c r="ER59" i="66"/>
  <c r="DV45" i="66"/>
  <c r="ER79" i="66"/>
  <c r="AU78" i="66"/>
  <c r="BG78" i="66"/>
  <c r="BC78" i="66" s="1"/>
  <c r="BB78" i="66" s="1"/>
  <c r="AR78" i="66" s="1"/>
  <c r="AV78" i="66"/>
  <c r="BW78" i="66"/>
  <c r="BP78" i="66"/>
  <c r="AW52" i="66"/>
  <c r="T52" i="66" s="1"/>
  <c r="BQ101" i="66"/>
  <c r="AV101" i="66"/>
  <c r="EO67" i="66"/>
  <c r="DV63" i="66"/>
  <c r="AZ47" i="66"/>
  <c r="AW24" i="66"/>
  <c r="T24" i="66" s="1"/>
  <c r="AT67" i="66"/>
  <c r="AU67" i="66"/>
  <c r="BG67" i="66"/>
  <c r="BC67" i="66" s="1"/>
  <c r="BB67" i="66" s="1"/>
  <c r="AR67" i="66" s="1"/>
  <c r="BQ67" i="66"/>
  <c r="BP67" i="66"/>
  <c r="BW67" i="66"/>
  <c r="AT63" i="66"/>
  <c r="AU63" i="66"/>
  <c r="BG63" i="66"/>
  <c r="BC63" i="66" s="1"/>
  <c r="BB63" i="66" s="1"/>
  <c r="AR63" i="66" s="1"/>
  <c r="BQ63" i="66"/>
  <c r="DV57" i="66"/>
  <c r="EO53" i="66"/>
  <c r="DV47" i="66"/>
  <c r="AT44" i="66"/>
  <c r="AU44" i="66"/>
  <c r="BG44" i="66"/>
  <c r="BC44" i="66" s="1"/>
  <c r="BB44" i="66" s="1"/>
  <c r="AR44" i="66" s="1"/>
  <c r="BP44" i="66"/>
  <c r="BW44" i="66"/>
  <c r="DV22" i="66"/>
  <c r="ER26" i="66"/>
  <c r="BP64" i="66"/>
  <c r="BG64" i="66"/>
  <c r="BC64" i="66" s="1"/>
  <c r="BB64" i="66" s="1"/>
  <c r="AR64" i="66" s="1"/>
  <c r="AU64" i="66"/>
  <c r="BW64" i="66"/>
  <c r="AT64" i="66"/>
  <c r="BY63" i="66"/>
  <c r="AT58" i="66"/>
  <c r="AU58" i="66"/>
  <c r="BG58" i="66"/>
  <c r="BC58" i="66" s="1"/>
  <c r="BB58" i="66" s="1"/>
  <c r="AR58" i="66" s="1"/>
  <c r="BW58" i="66"/>
  <c r="AV58" i="66"/>
  <c r="BP58" i="66"/>
  <c r="BQ58" i="66"/>
  <c r="AV44" i="66"/>
  <c r="AV39" i="66"/>
  <c r="AU39" i="66"/>
  <c r="BP39" i="66"/>
  <c r="BW39" i="66"/>
  <c r="BG39" i="66"/>
  <c r="BC39" i="66" s="1"/>
  <c r="BB39" i="66" s="1"/>
  <c r="AR39" i="66" s="1"/>
  <c r="BQ39" i="66"/>
  <c r="AT39" i="66"/>
  <c r="ER56" i="66"/>
  <c r="BI35" i="66"/>
  <c r="BV35" i="66"/>
  <c r="BP22" i="66"/>
  <c r="AU22" i="66"/>
  <c r="BG22" i="66"/>
  <c r="BC22" i="66" s="1"/>
  <c r="BB22" i="66" s="1"/>
  <c r="AR22" i="66" s="1"/>
  <c r="BQ22" i="66"/>
  <c r="BW22" i="66"/>
  <c r="AV22" i="66"/>
  <c r="ER122" i="66"/>
  <c r="ER110" i="66"/>
  <c r="AU100" i="66"/>
  <c r="BW100" i="66"/>
  <c r="BG100" i="66"/>
  <c r="BC100" i="66" s="1"/>
  <c r="BB100" i="66" s="1"/>
  <c r="AR100" i="66" s="1"/>
  <c r="AU96" i="66"/>
  <c r="BG96" i="66"/>
  <c r="BC96" i="66" s="1"/>
  <c r="BB96" i="66" s="1"/>
  <c r="AR96" i="66" s="1"/>
  <c r="BW96" i="66"/>
  <c r="AU92" i="66"/>
  <c r="BG92" i="66"/>
  <c r="BC92" i="66" s="1"/>
  <c r="BB92" i="66" s="1"/>
  <c r="AR92" i="66" s="1"/>
  <c r="BW92" i="66"/>
  <c r="ER65" i="66"/>
  <c r="BY58" i="66"/>
  <c r="AT56" i="66"/>
  <c r="AU56" i="66"/>
  <c r="BG56" i="66"/>
  <c r="BC56" i="66" s="1"/>
  <c r="BB56" i="66" s="1"/>
  <c r="AR56" i="66" s="1"/>
  <c r="BP56" i="66"/>
  <c r="BW56" i="66"/>
  <c r="AZ53" i="66"/>
  <c r="AZ51" i="66"/>
  <c r="ER48" i="66"/>
  <c r="DV44" i="66"/>
  <c r="DV40" i="66"/>
  <c r="BY32" i="66"/>
  <c r="AZ129" i="66"/>
  <c r="AZ117" i="66"/>
  <c r="AZ105" i="66"/>
  <c r="ER96" i="66"/>
  <c r="ER92" i="66"/>
  <c r="AT73" i="66"/>
  <c r="BP73" i="66"/>
  <c r="BG73" i="66"/>
  <c r="BC73" i="66" s="1"/>
  <c r="BB73" i="66" s="1"/>
  <c r="AR73" i="66" s="1"/>
  <c r="BW73" i="66"/>
  <c r="AU73" i="66"/>
  <c r="EO68" i="66"/>
  <c r="BY67" i="66"/>
  <c r="ER63" i="66"/>
  <c r="AW56" i="66"/>
  <c r="T56" i="66" s="1"/>
  <c r="EO54" i="66"/>
  <c r="ER49" i="66"/>
  <c r="AT48" i="66"/>
  <c r="AU48" i="66"/>
  <c r="BG48" i="66"/>
  <c r="BC48" i="66" s="1"/>
  <c r="BB48" i="66" s="1"/>
  <c r="AR48" i="66" s="1"/>
  <c r="BW48" i="66"/>
  <c r="BQ48" i="66"/>
  <c r="BY48" i="66"/>
  <c r="AU82" i="66"/>
  <c r="BG82" i="66"/>
  <c r="BC82" i="66" s="1"/>
  <c r="BB82" i="66" s="1"/>
  <c r="AR82" i="66" s="1"/>
  <c r="AV82" i="66"/>
  <c r="BW82" i="66"/>
  <c r="ER68" i="66"/>
  <c r="DV54" i="66"/>
  <c r="AT52" i="66"/>
  <c r="AU52" i="66"/>
  <c r="BG52" i="66"/>
  <c r="BC52" i="66" s="1"/>
  <c r="BB52" i="66" s="1"/>
  <c r="AR52" i="66" s="1"/>
  <c r="BP52" i="66"/>
  <c r="BQ52" i="66"/>
  <c r="BW52" i="66"/>
  <c r="EO45" i="66"/>
  <c r="BW32" i="66"/>
  <c r="BG32" i="66"/>
  <c r="BC32" i="66" s="1"/>
  <c r="BB32" i="66" s="1"/>
  <c r="AR32" i="66" s="1"/>
  <c r="AU32" i="66"/>
  <c r="AZ74" i="66"/>
  <c r="BP70" i="66"/>
  <c r="AU70" i="66"/>
  <c r="BW70" i="66"/>
  <c r="AV70" i="66"/>
  <c r="BP68" i="66"/>
  <c r="AU68" i="66"/>
  <c r="BW68" i="66"/>
  <c r="AT60" i="66"/>
  <c r="AU60" i="66"/>
  <c r="BG60" i="66"/>
  <c r="BC60" i="66" s="1"/>
  <c r="BB60" i="66" s="1"/>
  <c r="AR60" i="66" s="1"/>
  <c r="BW60" i="66"/>
  <c r="DV52" i="66"/>
  <c r="ER50" i="66"/>
  <c r="EO66" i="66"/>
  <c r="AY66" i="66"/>
  <c r="BA66" i="66" s="1"/>
  <c r="AZ49" i="66"/>
  <c r="ER40" i="66"/>
  <c r="BY37" i="66"/>
  <c r="BW30" i="66"/>
  <c r="BQ30" i="66"/>
  <c r="BG30" i="66"/>
  <c r="BC30" i="66" s="1"/>
  <c r="BB30" i="66" s="1"/>
  <c r="AR30" i="66" s="1"/>
  <c r="AT30" i="66"/>
  <c r="AU30" i="66"/>
  <c r="AV30" i="66"/>
  <c r="BY24" i="66"/>
  <c r="ER67" i="66"/>
  <c r="BP57" i="66"/>
  <c r="AU57" i="66"/>
  <c r="AV57" i="66"/>
  <c r="BQ57" i="66"/>
  <c r="ER53" i="66"/>
  <c r="BY52" i="66"/>
  <c r="ER73" i="66"/>
  <c r="ER60" i="66"/>
  <c r="ER57" i="66"/>
  <c r="ER52" i="66"/>
  <c r="ER51" i="66"/>
  <c r="AT40" i="66"/>
  <c r="AU40" i="66"/>
  <c r="BG40" i="66"/>
  <c r="BC40" i="66" s="1"/>
  <c r="BB40" i="66" s="1"/>
  <c r="AR40" i="66" s="1"/>
  <c r="BP40" i="66"/>
  <c r="BQ40" i="66"/>
  <c r="BW40" i="66"/>
  <c r="ER69" i="66"/>
  <c r="AT65" i="66"/>
  <c r="AU65" i="66"/>
  <c r="BG65" i="66"/>
  <c r="BC65" i="66" s="1"/>
  <c r="BB65" i="66" s="1"/>
  <c r="AR65" i="66" s="1"/>
  <c r="ER58" i="66"/>
  <c r="DV48" i="66"/>
  <c r="ER45" i="66"/>
  <c r="ER44" i="66"/>
  <c r="BP38" i="66"/>
  <c r="AT38" i="66"/>
  <c r="BG38" i="66"/>
  <c r="BC38" i="66" s="1"/>
  <c r="BB38" i="66" s="1"/>
  <c r="AR38" i="66" s="1"/>
  <c r="AZ36" i="66"/>
  <c r="BP28" i="66"/>
  <c r="BW28" i="66"/>
  <c r="AV28" i="66"/>
  <c r="AU28" i="66"/>
  <c r="BQ28" i="66"/>
  <c r="BG28" i="66"/>
  <c r="BC28" i="66" s="1"/>
  <c r="BB28" i="66" s="1"/>
  <c r="AR28" i="66" s="1"/>
  <c r="BP41" i="66"/>
  <c r="BQ41" i="66"/>
  <c r="DV38" i="66"/>
  <c r="DV29" i="66"/>
  <c r="AZ19" i="66"/>
  <c r="BY18" i="66"/>
  <c r="AZ31" i="66"/>
  <c r="BY25" i="66"/>
  <c r="AV41" i="66"/>
  <c r="AU34" i="66"/>
  <c r="AV34" i="66"/>
  <c r="ER46" i="66"/>
  <c r="ER30" i="66"/>
  <c r="BP24" i="66"/>
  <c r="AT24" i="66"/>
  <c r="BG24" i="66"/>
  <c r="BC24" i="66" s="1"/>
  <c r="BB24" i="66" s="1"/>
  <c r="AR24" i="66" s="1"/>
  <c r="BW24" i="66"/>
  <c r="ER22" i="66"/>
  <c r="AU21" i="66"/>
  <c r="BW21" i="66"/>
  <c r="BP21" i="66"/>
  <c r="BQ21" i="66"/>
  <c r="BG21" i="66"/>
  <c r="BC21" i="66" s="1"/>
  <c r="BB21" i="66" s="1"/>
  <c r="AR21" i="66" s="1"/>
  <c r="AV21" i="66"/>
  <c r="AZ18" i="66"/>
  <c r="BQ15" i="66"/>
  <c r="AT15" i="66"/>
  <c r="BG15" i="66"/>
  <c r="BC15" i="66" s="1"/>
  <c r="BB15" i="66" s="1"/>
  <c r="AR15" i="66" s="1"/>
  <c r="BW15" i="66"/>
  <c r="AU15" i="66"/>
  <c r="BP15" i="66"/>
  <c r="AV15" i="66"/>
  <c r="AT54" i="66"/>
  <c r="AU54" i="66"/>
  <c r="BG54" i="66"/>
  <c r="BC54" i="66" s="1"/>
  <c r="BB54" i="66" s="1"/>
  <c r="AR54" i="66" s="1"/>
  <c r="AT42" i="66"/>
  <c r="AU42" i="66"/>
  <c r="BG42" i="66"/>
  <c r="BC42" i="66" s="1"/>
  <c r="BB42" i="66" s="1"/>
  <c r="AR42" i="66" s="1"/>
  <c r="AR29" i="66"/>
  <c r="AU24" i="66"/>
  <c r="AT21" i="66"/>
  <c r="ER54" i="66"/>
  <c r="ER42" i="66"/>
  <c r="BY35" i="66"/>
  <c r="BQ17" i="66"/>
  <c r="AT17" i="66"/>
  <c r="BP17" i="66"/>
  <c r="BG17" i="66"/>
  <c r="BC17" i="66" s="1"/>
  <c r="BB17" i="66" s="1"/>
  <c r="AR17" i="66" s="1"/>
  <c r="AV17" i="66"/>
  <c r="BW17" i="66"/>
  <c r="AU17" i="66"/>
  <c r="ER19" i="66"/>
  <c r="ER18" i="66"/>
  <c r="AZ16" i="66"/>
  <c r="AZ37" i="66"/>
  <c r="AT33" i="66"/>
  <c r="BG33" i="66"/>
  <c r="BC33" i="66" s="1"/>
  <c r="BB33" i="66" s="1"/>
  <c r="AR33" i="66" s="1"/>
  <c r="EO30" i="66"/>
  <c r="EO28" i="66"/>
  <c r="DV21" i="66"/>
  <c r="ER20" i="66"/>
  <c r="ER13" i="66"/>
  <c r="ER25" i="66"/>
  <c r="ER37" i="66"/>
  <c r="ER36" i="66"/>
  <c r="AU35" i="66"/>
  <c r="AT27" i="66"/>
  <c r="BW27" i="66"/>
  <c r="BG27" i="66"/>
  <c r="BC27" i="66" s="1"/>
  <c r="BB27" i="66" s="1"/>
  <c r="AR27" i="66" s="1"/>
  <c r="AV27" i="66"/>
  <c r="BW25" i="66"/>
  <c r="BG25" i="66"/>
  <c r="BC25" i="66" s="1"/>
  <c r="BB25" i="66" s="1"/>
  <c r="AR25" i="66" s="1"/>
  <c r="AV25" i="66"/>
  <c r="BP25" i="66"/>
  <c r="DV17" i="66"/>
  <c r="ER28" i="66"/>
  <c r="ER27" i="66"/>
  <c r="DV23" i="66"/>
  <c r="ER11" i="66"/>
  <c r="ER12" i="66"/>
  <c r="BP29" i="66"/>
  <c r="DV25" i="66"/>
  <c r="BP20" i="66"/>
  <c r="AT20" i="66"/>
  <c r="BG20" i="66"/>
  <c r="BC20" i="66" s="1"/>
  <c r="BB20" i="66" s="1"/>
  <c r="AR20" i="66" s="1"/>
  <c r="BW20" i="66"/>
  <c r="BQ20" i="66"/>
  <c r="ER21" i="66"/>
  <c r="EO17" i="66"/>
  <c r="ER15" i="66"/>
  <c r="EO22" i="66"/>
  <c r="EO20" i="66"/>
  <c r="EO11" i="66"/>
  <c r="EO26" i="66"/>
  <c r="ER17" i="66"/>
  <c r="EO24" i="66"/>
  <c r="AU14" i="66"/>
  <c r="ER10" i="66"/>
  <c r="ER6" i="66"/>
  <c r="ER5" i="66"/>
  <c r="ER9" i="66"/>
  <c r="ER3" i="66"/>
  <c r="ER4" i="66" s="1"/>
  <c r="ER7" i="66"/>
  <c r="I9" i="71"/>
  <c r="G3" i="71"/>
  <c r="I3" i="71" s="1"/>
  <c r="BX10" i="66"/>
  <c r="CU10" i="66" s="1"/>
  <c r="BY12" i="66" l="1"/>
  <c r="T308" i="66"/>
  <c r="U308" i="66" s="1"/>
  <c r="DG296" i="66"/>
  <c r="DI296" i="66" s="1"/>
  <c r="T296" i="66"/>
  <c r="W296" i="66" s="1"/>
  <c r="DG552" i="66"/>
  <c r="T552" i="66"/>
  <c r="W552" i="66" s="1"/>
  <c r="T864" i="66"/>
  <c r="W864" i="66" s="1"/>
  <c r="BV801" i="66"/>
  <c r="T801" i="66"/>
  <c r="U801" i="66" s="1"/>
  <c r="X801" i="66" s="1"/>
  <c r="T454" i="66"/>
  <c r="CA454" i="66" s="1"/>
  <c r="BV33" i="66"/>
  <c r="T33" i="66"/>
  <c r="BI584" i="66"/>
  <c r="BO584" i="66" s="1"/>
  <c r="CT584" i="66" s="1"/>
  <c r="T584" i="66"/>
  <c r="CW584" i="66" s="1"/>
  <c r="BV844" i="66"/>
  <c r="T844" i="66"/>
  <c r="BV484" i="66"/>
  <c r="T484" i="66"/>
  <c r="CA484" i="66" s="1"/>
  <c r="BV637" i="66"/>
  <c r="T637" i="66"/>
  <c r="W637" i="66" s="1"/>
  <c r="DG202" i="66"/>
  <c r="DI202" i="66" s="1"/>
  <c r="T202" i="66"/>
  <c r="CW202" i="66" s="1"/>
  <c r="BI20" i="66"/>
  <c r="BN20" i="66" s="1"/>
  <c r="T20" i="66"/>
  <c r="CA20" i="66" s="1"/>
  <c r="BI611" i="66"/>
  <c r="BO611" i="66" s="1"/>
  <c r="CT611" i="66" s="1"/>
  <c r="T611" i="66"/>
  <c r="U611" i="66" s="1"/>
  <c r="X611" i="66" s="1"/>
  <c r="DG40" i="66"/>
  <c r="T40" i="66"/>
  <c r="W40" i="66" s="1"/>
  <c r="DG697" i="66"/>
  <c r="T697" i="66"/>
  <c r="BV67" i="66"/>
  <c r="T67" i="66"/>
  <c r="CW67" i="66" s="1"/>
  <c r="BI488" i="66"/>
  <c r="BK488" i="66" s="1"/>
  <c r="T488" i="66"/>
  <c r="DG253" i="66"/>
  <c r="DI253" i="66" s="1"/>
  <c r="T253" i="66"/>
  <c r="BV534" i="66"/>
  <c r="T534" i="66"/>
  <c r="W534" i="66" s="1"/>
  <c r="BI713" i="66"/>
  <c r="T713" i="66"/>
  <c r="U713" i="66" s="1"/>
  <c r="X713" i="66" s="1"/>
  <c r="BV651" i="66"/>
  <c r="T651" i="66"/>
  <c r="T278" i="66"/>
  <c r="U278" i="66" s="1"/>
  <c r="T277" i="66"/>
  <c r="W277" i="66" s="1"/>
  <c r="DG55" i="66"/>
  <c r="DI55" i="66" s="1"/>
  <c r="T55" i="66"/>
  <c r="CA55" i="66" s="1"/>
  <c r="T542" i="66"/>
  <c r="W542" i="66" s="1"/>
  <c r="BI852" i="66"/>
  <c r="BJ852" i="66" s="1"/>
  <c r="BM852" i="66" s="1"/>
  <c r="T852" i="66"/>
  <c r="W852" i="66" s="1"/>
  <c r="DG186" i="66"/>
  <c r="DI186" i="66" s="1"/>
  <c r="T186" i="66"/>
  <c r="CW186" i="66" s="1"/>
  <c r="CU8" i="66"/>
  <c r="CU3" i="66"/>
  <c r="DH639" i="66"/>
  <c r="AW310" i="66"/>
  <c r="BV310" i="66" s="1"/>
  <c r="AW790" i="66"/>
  <c r="T790" i="66" s="1"/>
  <c r="W790" i="66" s="1"/>
  <c r="AW43" i="66"/>
  <c r="AW813" i="66"/>
  <c r="AW494" i="66"/>
  <c r="DG494" i="66" s="1"/>
  <c r="AW377" i="66"/>
  <c r="BV377" i="66" s="1"/>
  <c r="AW472" i="66"/>
  <c r="AW200" i="66"/>
  <c r="CH729" i="66"/>
  <c r="AW623" i="66"/>
  <c r="AW104" i="66"/>
  <c r="CH820" i="66"/>
  <c r="DG747" i="66"/>
  <c r="DI747" i="66" s="1"/>
  <c r="BI186" i="66"/>
  <c r="BJ186" i="66" s="1"/>
  <c r="CH757" i="66"/>
  <c r="CH445" i="66"/>
  <c r="DH518" i="66"/>
  <c r="CH637" i="66"/>
  <c r="BV186" i="66"/>
  <c r="DH856" i="66"/>
  <c r="CH484" i="66"/>
  <c r="DH25" i="66"/>
  <c r="BI747" i="66"/>
  <c r="BJ747" i="66" s="1"/>
  <c r="BM747" i="66" s="1"/>
  <c r="BV747" i="66"/>
  <c r="BI544" i="66"/>
  <c r="BK544" i="66" s="1"/>
  <c r="DG544" i="66"/>
  <c r="DI544" i="66" s="1"/>
  <c r="BV544" i="66"/>
  <c r="DH429" i="66"/>
  <c r="DG584" i="66"/>
  <c r="DI584" i="66" s="1"/>
  <c r="BV584" i="66"/>
  <c r="CH488" i="66"/>
  <c r="DH843" i="66"/>
  <c r="CH35" i="66"/>
  <c r="CH278" i="66"/>
  <c r="DH437" i="66"/>
  <c r="DH801" i="66"/>
  <c r="DH580" i="66"/>
  <c r="AW530" i="66"/>
  <c r="CA844" i="66"/>
  <c r="CH645" i="66"/>
  <c r="DG278" i="66"/>
  <c r="DI278" i="66" s="1"/>
  <c r="BI278" i="66"/>
  <c r="BJ278" i="66" s="1"/>
  <c r="BM278" i="66" s="1"/>
  <c r="CH328" i="66"/>
  <c r="AW492" i="66"/>
  <c r="CH655" i="66"/>
  <c r="AW865" i="66"/>
  <c r="DH451" i="66"/>
  <c r="AW566" i="66"/>
  <c r="AW106" i="66"/>
  <c r="AW323" i="66"/>
  <c r="AW249" i="66"/>
  <c r="T249" i="66" s="1"/>
  <c r="AW63" i="66"/>
  <c r="DH819" i="66"/>
  <c r="DG651" i="66"/>
  <c r="DI651" i="66" s="1"/>
  <c r="CH659" i="66"/>
  <c r="AW518" i="66"/>
  <c r="T518" i="66" s="1"/>
  <c r="CH807" i="66"/>
  <c r="AW293" i="66"/>
  <c r="BI651" i="66"/>
  <c r="BN651" i="66" s="1"/>
  <c r="BK856" i="66"/>
  <c r="DH247" i="66"/>
  <c r="AW260" i="66"/>
  <c r="CH133" i="66"/>
  <c r="DH599" i="66"/>
  <c r="DH168" i="66"/>
  <c r="DH641" i="66"/>
  <c r="CH831" i="66"/>
  <c r="DH649" i="66"/>
  <c r="CH329" i="66"/>
  <c r="DH443" i="66"/>
  <c r="DH643" i="66"/>
  <c r="AW874" i="66"/>
  <c r="AW568" i="66"/>
  <c r="AW980" i="66"/>
  <c r="BV278" i="66"/>
  <c r="AW317" i="66"/>
  <c r="T317" i="66" s="1"/>
  <c r="AW500" i="66"/>
  <c r="DG502" i="66"/>
  <c r="DI502" i="66" s="1"/>
  <c r="AW440" i="66"/>
  <c r="AW333" i="66"/>
  <c r="AW282" i="66"/>
  <c r="AW322" i="66"/>
  <c r="BI542" i="66"/>
  <c r="BJ542" i="66" s="1"/>
  <c r="BM542" i="66" s="1"/>
  <c r="AW778" i="66"/>
  <c r="T778" i="66" s="1"/>
  <c r="AW29" i="66"/>
  <c r="BI502" i="66"/>
  <c r="BK502" i="66" s="1"/>
  <c r="AW641" i="66"/>
  <c r="AW156" i="66"/>
  <c r="T156" i="66" s="1"/>
  <c r="BV502" i="66"/>
  <c r="AW780" i="66"/>
  <c r="AW496" i="66"/>
  <c r="BV20" i="66"/>
  <c r="AW782" i="66"/>
  <c r="BI534" i="66"/>
  <c r="BO534" i="66" s="1"/>
  <c r="BI96" i="66"/>
  <c r="BO96" i="66" s="1"/>
  <c r="CT96" i="66" s="1"/>
  <c r="BV542" i="66"/>
  <c r="BV296" i="66"/>
  <c r="BI277" i="66"/>
  <c r="BJ277" i="66" s="1"/>
  <c r="BM277" i="66" s="1"/>
  <c r="BN820" i="66"/>
  <c r="BV202" i="66"/>
  <c r="BV96" i="66"/>
  <c r="BM820" i="66"/>
  <c r="BK820" i="66"/>
  <c r="DG277" i="66"/>
  <c r="DI277" i="66" s="1"/>
  <c r="DG454" i="66"/>
  <c r="DI454" i="66" s="1"/>
  <c r="BI202" i="66"/>
  <c r="BK202" i="66" s="1"/>
  <c r="BV277" i="66"/>
  <c r="BI454" i="66"/>
  <c r="BN454" i="66" s="1"/>
  <c r="DG637" i="66"/>
  <c r="DI637" i="66" s="1"/>
  <c r="BV454" i="66"/>
  <c r="DG611" i="66"/>
  <c r="DI611" i="66" s="1"/>
  <c r="DG534" i="66"/>
  <c r="DI534" i="66" s="1"/>
  <c r="BI40" i="66"/>
  <c r="BJ40" i="66" s="1"/>
  <c r="BM40" i="66" s="1"/>
  <c r="BI296" i="66"/>
  <c r="BJ296" i="66" s="1"/>
  <c r="BM296" i="66" s="1"/>
  <c r="DG308" i="66"/>
  <c r="DI308" i="66" s="1"/>
  <c r="AW286" i="66"/>
  <c r="T286" i="66" s="1"/>
  <c r="AW831" i="66"/>
  <c r="BI308" i="66"/>
  <c r="BJ308" i="66" s="1"/>
  <c r="BM308" i="66" s="1"/>
  <c r="AW266" i="66"/>
  <c r="BI637" i="66"/>
  <c r="BJ637" i="66" s="1"/>
  <c r="BM637" i="66" s="1"/>
  <c r="AW599" i="66"/>
  <c r="AW526" i="66"/>
  <c r="AW290" i="66"/>
  <c r="T290" i="66" s="1"/>
  <c r="AW250" i="66"/>
  <c r="BV308" i="66"/>
  <c r="AW254" i="66"/>
  <c r="BI254" i="66" s="1"/>
  <c r="AW273" i="66"/>
  <c r="BV552" i="66"/>
  <c r="BI864" i="66"/>
  <c r="BK864" i="66" s="1"/>
  <c r="BI844" i="66"/>
  <c r="BO844" i="66" s="1"/>
  <c r="DG844" i="66"/>
  <c r="DI844" i="66" s="1"/>
  <c r="AW191" i="66"/>
  <c r="T191" i="66" s="1"/>
  <c r="AW859" i="66"/>
  <c r="AW958" i="66"/>
  <c r="BV40" i="66"/>
  <c r="AW311" i="66"/>
  <c r="AW695" i="66"/>
  <c r="BO820" i="66"/>
  <c r="CT820" i="66" s="1"/>
  <c r="AW869" i="66"/>
  <c r="DG512" i="66"/>
  <c r="DI512" i="66" s="1"/>
  <c r="BV512" i="66"/>
  <c r="W512" i="66"/>
  <c r="BI512" i="66"/>
  <c r="BN512" i="66" s="1"/>
  <c r="BV562" i="66"/>
  <c r="W562" i="66"/>
  <c r="DG562" i="66"/>
  <c r="DI562" i="66" s="1"/>
  <c r="BI562" i="66"/>
  <c r="BJ562" i="66" s="1"/>
  <c r="BM562" i="66" s="1"/>
  <c r="U96" i="66"/>
  <c r="W96" i="66"/>
  <c r="CB96" i="66" s="1"/>
  <c r="CA96" i="66"/>
  <c r="AW952" i="66"/>
  <c r="AW23" i="66"/>
  <c r="T23" i="66" s="1"/>
  <c r="AW42" i="66"/>
  <c r="T42" i="66" s="1"/>
  <c r="CH23" i="66"/>
  <c r="AW788" i="66"/>
  <c r="DH271" i="66"/>
  <c r="AW643" i="66"/>
  <c r="T643" i="66" s="1"/>
  <c r="AW510" i="66"/>
  <c r="T510" i="66" s="1"/>
  <c r="CH222" i="66"/>
  <c r="DH635" i="66"/>
  <c r="BI801" i="66"/>
  <c r="BV55" i="66"/>
  <c r="CH735" i="66"/>
  <c r="AW659" i="66"/>
  <c r="AW92" i="66"/>
  <c r="T92" i="66" s="1"/>
  <c r="AW271" i="66"/>
  <c r="T271" i="66" s="1"/>
  <c r="AW625" i="66"/>
  <c r="T625" i="66" s="1"/>
  <c r="DG20" i="66"/>
  <c r="DI20" i="66" s="1"/>
  <c r="AW305" i="66"/>
  <c r="T305" i="66" s="1"/>
  <c r="CH333" i="66"/>
  <c r="AW807" i="66"/>
  <c r="BI552" i="66"/>
  <c r="BJ552" i="66" s="1"/>
  <c r="BM552" i="66" s="1"/>
  <c r="DG801" i="66"/>
  <c r="DI801" i="66" s="1"/>
  <c r="AW786" i="66"/>
  <c r="AW839" i="66"/>
  <c r="AW776" i="66"/>
  <c r="T776" i="66" s="1"/>
  <c r="BI55" i="66"/>
  <c r="AW639" i="66"/>
  <c r="DG96" i="66"/>
  <c r="DI96" i="66" s="1"/>
  <c r="AW66" i="66"/>
  <c r="AW210" i="66"/>
  <c r="T210" i="66" s="1"/>
  <c r="AW837" i="66"/>
  <c r="AW649" i="66"/>
  <c r="T649" i="66" s="1"/>
  <c r="AW100" i="66"/>
  <c r="T100" i="66" s="1"/>
  <c r="DH253" i="66"/>
  <c r="CH550" i="66"/>
  <c r="AW480" i="66"/>
  <c r="T480" i="66" s="1"/>
  <c r="AW73" i="66"/>
  <c r="CH259" i="66"/>
  <c r="DH259" i="66"/>
  <c r="AW387" i="66"/>
  <c r="T387" i="66" s="1"/>
  <c r="CH681" i="66"/>
  <c r="CH449" i="66"/>
  <c r="AW304" i="66"/>
  <c r="DH651" i="66"/>
  <c r="BI67" i="66"/>
  <c r="BJ67" i="66" s="1"/>
  <c r="BM67" i="66" s="1"/>
  <c r="AW797" i="66"/>
  <c r="T797" i="66" s="1"/>
  <c r="AW970" i="66"/>
  <c r="DG67" i="66"/>
  <c r="DI67" i="66" s="1"/>
  <c r="AW274" i="66"/>
  <c r="AW410" i="66"/>
  <c r="DH502" i="66"/>
  <c r="AW476" i="66"/>
  <c r="AW613" i="66"/>
  <c r="T613" i="66" s="1"/>
  <c r="AW707" i="66"/>
  <c r="BV864" i="66"/>
  <c r="AW151" i="66"/>
  <c r="T151" i="66" s="1"/>
  <c r="CH14" i="66"/>
  <c r="AW320" i="66"/>
  <c r="T320" i="66" s="1"/>
  <c r="BI253" i="66"/>
  <c r="BV253" i="66"/>
  <c r="AW32" i="66"/>
  <c r="T32" i="66" s="1"/>
  <c r="DG542" i="66"/>
  <c r="DI542" i="66" s="1"/>
  <c r="AW331" i="66"/>
  <c r="AW683" i="66"/>
  <c r="DG864" i="66"/>
  <c r="DI864" i="66" s="1"/>
  <c r="AW174" i="66"/>
  <c r="T174" i="66" s="1"/>
  <c r="AW617" i="66"/>
  <c r="T617" i="66" s="1"/>
  <c r="AW141" i="66"/>
  <c r="T141" i="66" s="1"/>
  <c r="BI457" i="66"/>
  <c r="CW457" i="66"/>
  <c r="AW288" i="66"/>
  <c r="AW498" i="66"/>
  <c r="T498" i="66" s="1"/>
  <c r="AW574" i="66"/>
  <c r="T574" i="66" s="1"/>
  <c r="AW414" i="66"/>
  <c r="T414" i="66" s="1"/>
  <c r="AW854" i="66"/>
  <c r="T854" i="66" s="1"/>
  <c r="BV629" i="66"/>
  <c r="DG629" i="66"/>
  <c r="DI629" i="66" s="1"/>
  <c r="BI629" i="66"/>
  <c r="AW819" i="66"/>
  <c r="T819" i="66" s="1"/>
  <c r="BV488" i="66"/>
  <c r="AW520" i="66"/>
  <c r="T520" i="66" s="1"/>
  <c r="AW60" i="66"/>
  <c r="T60" i="66" s="1"/>
  <c r="AW298" i="66"/>
  <c r="T298" i="66" s="1"/>
  <c r="BI647" i="66"/>
  <c r="DG647" i="66"/>
  <c r="DI647" i="66" s="1"/>
  <c r="CH455" i="66"/>
  <c r="DG457" i="66"/>
  <c r="DI457" i="66" s="1"/>
  <c r="DH496" i="66"/>
  <c r="AW247" i="66"/>
  <c r="T247" i="66" s="1"/>
  <c r="AW661" i="66"/>
  <c r="T661" i="66" s="1"/>
  <c r="AW222" i="66"/>
  <c r="T222" i="66" s="1"/>
  <c r="AW284" i="66"/>
  <c r="T284" i="66" s="1"/>
  <c r="AW784" i="66"/>
  <c r="DG713" i="66"/>
  <c r="DI713" i="66" s="1"/>
  <c r="BV713" i="66"/>
  <c r="BI299" i="66"/>
  <c r="U299" i="66"/>
  <c r="X299" i="66" s="1"/>
  <c r="AW853" i="66"/>
  <c r="CH723" i="66"/>
  <c r="DH723" i="66"/>
  <c r="DG488" i="66"/>
  <c r="DI488" i="66" s="1"/>
  <c r="AW653" i="66"/>
  <c r="T653" i="66" s="1"/>
  <c r="DG33" i="66"/>
  <c r="DI33" i="66" s="1"/>
  <c r="CA308" i="66"/>
  <c r="CH104" i="66"/>
  <c r="DH104" i="66"/>
  <c r="CH92" i="66"/>
  <c r="CH210" i="66"/>
  <c r="CH260" i="66"/>
  <c r="BV457" i="66"/>
  <c r="BV647" i="66"/>
  <c r="AW818" i="66"/>
  <c r="T818" i="66" s="1"/>
  <c r="AW536" i="66"/>
  <c r="T536" i="66" s="1"/>
  <c r="AW934" i="66"/>
  <c r="T934" i="66" s="1"/>
  <c r="AW363" i="66"/>
  <c r="BV299" i="66"/>
  <c r="CW647" i="66"/>
  <c r="AW220" i="66"/>
  <c r="AW65" i="66"/>
  <c r="AW306" i="66"/>
  <c r="T306" i="66" s="1"/>
  <c r="DG852" i="66"/>
  <c r="DI852" i="66" s="1"/>
  <c r="BV852" i="66"/>
  <c r="AW848" i="66"/>
  <c r="T848" i="66" s="1"/>
  <c r="DH272" i="66"/>
  <c r="CH272" i="66"/>
  <c r="AW645" i="66"/>
  <c r="AW996" i="66"/>
  <c r="T996" i="66" s="1"/>
  <c r="DG299" i="66"/>
  <c r="DI299" i="66" s="1"/>
  <c r="DH584" i="66"/>
  <c r="AW349" i="66"/>
  <c r="AW825" i="66"/>
  <c r="BJ856" i="66"/>
  <c r="BM856" i="66" s="1"/>
  <c r="AW815" i="66"/>
  <c r="AW862" i="66"/>
  <c r="T862" i="66" s="1"/>
  <c r="AW657" i="66"/>
  <c r="T657" i="66" s="1"/>
  <c r="AW48" i="66"/>
  <c r="T48" i="66" s="1"/>
  <c r="AW272" i="66"/>
  <c r="T272" i="66" s="1"/>
  <c r="AW867" i="66"/>
  <c r="AW732" i="66"/>
  <c r="T732" i="66" s="1"/>
  <c r="BI33" i="66"/>
  <c r="BN33" i="66" s="1"/>
  <c r="CW96" i="66"/>
  <c r="BN856" i="66"/>
  <c r="AW314" i="66"/>
  <c r="T314" i="66" s="1"/>
  <c r="AW550" i="66"/>
  <c r="T550" i="66" s="1"/>
  <c r="BV873" i="66"/>
  <c r="BI873" i="66"/>
  <c r="DG873" i="66"/>
  <c r="DI873" i="66" s="1"/>
  <c r="BV697" i="66"/>
  <c r="BI697" i="66"/>
  <c r="AW334" i="66"/>
  <c r="T334" i="66" s="1"/>
  <c r="DH151" i="66"/>
  <c r="CH151" i="66"/>
  <c r="AW558" i="66"/>
  <c r="T558" i="66" s="1"/>
  <c r="AW589" i="66"/>
  <c r="T589" i="66" s="1"/>
  <c r="AW671" i="66"/>
  <c r="T671" i="66" s="1"/>
  <c r="BI484" i="66"/>
  <c r="DG484" i="66"/>
  <c r="DI484" i="66" s="1"/>
  <c r="AW292" i="66"/>
  <c r="T292" i="66" s="1"/>
  <c r="AW842" i="66"/>
  <c r="T842" i="66" s="1"/>
  <c r="AW832" i="66"/>
  <c r="T832" i="66" s="1"/>
  <c r="AW412" i="66"/>
  <c r="T412" i="66" s="1"/>
  <c r="AW988" i="66"/>
  <c r="T988" i="66" s="1"/>
  <c r="CH174" i="66"/>
  <c r="DH174" i="66"/>
  <c r="AW259" i="66"/>
  <c r="T259" i="66" s="1"/>
  <c r="AW464" i="66"/>
  <c r="T464" i="66" s="1"/>
  <c r="AW635" i="66"/>
  <c r="T635" i="66" s="1"/>
  <c r="AW757" i="66"/>
  <c r="T757" i="66" s="1"/>
  <c r="AW1004" i="66"/>
  <c r="T1004" i="66" s="1"/>
  <c r="AW61" i="66"/>
  <c r="T61" i="66" s="1"/>
  <c r="DH498" i="66"/>
  <c r="BV611" i="66"/>
  <c r="AW615" i="66"/>
  <c r="T615" i="66" s="1"/>
  <c r="AW68" i="66"/>
  <c r="T68" i="66" s="1"/>
  <c r="AW860" i="66"/>
  <c r="T860" i="66" s="1"/>
  <c r="DG830" i="66"/>
  <c r="DI830" i="66" s="1"/>
  <c r="BI830" i="66"/>
  <c r="BV830" i="66"/>
  <c r="DH769" i="66"/>
  <c r="AW204" i="66"/>
  <c r="T204" i="66" s="1"/>
  <c r="AW468" i="66"/>
  <c r="T468" i="66" s="1"/>
  <c r="AW800" i="66"/>
  <c r="T800" i="66" s="1"/>
  <c r="AW655" i="66"/>
  <c r="T655" i="66" s="1"/>
  <c r="AW269" i="66"/>
  <c r="T269" i="66" s="1"/>
  <c r="AW769" i="66"/>
  <c r="T769" i="66" s="1"/>
  <c r="AW118" i="66"/>
  <c r="T118" i="66" s="1"/>
  <c r="AW528" i="66"/>
  <c r="T528" i="66" s="1"/>
  <c r="AW711" i="66"/>
  <c r="T711" i="66" s="1"/>
  <c r="AW843" i="66"/>
  <c r="CA873" i="66"/>
  <c r="AW14" i="66"/>
  <c r="T14" i="66" s="1"/>
  <c r="AW858" i="66"/>
  <c r="T858" i="66" s="1"/>
  <c r="AW375" i="66"/>
  <c r="T375" i="66" s="1"/>
  <c r="AW715" i="66"/>
  <c r="T715" i="66" s="1"/>
  <c r="EV2" i="66"/>
  <c r="EV18" i="66" s="1"/>
  <c r="EW18" i="66" s="1"/>
  <c r="AY20" i="66"/>
  <c r="BA20" i="66" s="1"/>
  <c r="EV26" i="66"/>
  <c r="EW26" i="66" s="1"/>
  <c r="EV25" i="66"/>
  <c r="EW25" i="66" s="1"/>
  <c r="EV305" i="66"/>
  <c r="EW305" i="66" s="1"/>
  <c r="EV234" i="66"/>
  <c r="EW234" i="66" s="1"/>
  <c r="EV310" i="66"/>
  <c r="EW310" i="66" s="1"/>
  <c r="EV396" i="66"/>
  <c r="EW396" i="66" s="1"/>
  <c r="EV709" i="66"/>
  <c r="EW709" i="66" s="1"/>
  <c r="EV545" i="66"/>
  <c r="EW545" i="66" s="1"/>
  <c r="EV842" i="66"/>
  <c r="EW842" i="66" s="1"/>
  <c r="EV5" i="66"/>
  <c r="EW5" i="66" s="1"/>
  <c r="EV745" i="66"/>
  <c r="EW745" i="66" s="1"/>
  <c r="EV987" i="66"/>
  <c r="EW987" i="66" s="1"/>
  <c r="EV799" i="66"/>
  <c r="EW799" i="66" s="1"/>
  <c r="EV981" i="66"/>
  <c r="EW981" i="66" s="1"/>
  <c r="AW25" i="66"/>
  <c r="AW27" i="66"/>
  <c r="T27" i="66" s="1"/>
  <c r="AY27" i="66"/>
  <c r="BA27" i="66" s="1"/>
  <c r="AY33" i="66"/>
  <c r="BA33" i="66" s="1"/>
  <c r="AV37" i="66"/>
  <c r="BP37" i="66"/>
  <c r="AU37" i="66"/>
  <c r="BQ37" i="66"/>
  <c r="BW37" i="66"/>
  <c r="AT37" i="66"/>
  <c r="BG37" i="66"/>
  <c r="BC37" i="66" s="1"/>
  <c r="BB37" i="66" s="1"/>
  <c r="AR37" i="66" s="1"/>
  <c r="BW16" i="66"/>
  <c r="AT16" i="66"/>
  <c r="BG16" i="66"/>
  <c r="BC16" i="66" s="1"/>
  <c r="BB16" i="66" s="1"/>
  <c r="AR16" i="66" s="1"/>
  <c r="AU16" i="66"/>
  <c r="BQ16" i="66"/>
  <c r="AV16" i="66"/>
  <c r="BP16" i="66"/>
  <c r="AW17" i="66"/>
  <c r="T17" i="66" s="1"/>
  <c r="AY17" i="66"/>
  <c r="BA17" i="66" s="1"/>
  <c r="CW35" i="66"/>
  <c r="W35" i="66"/>
  <c r="CA35" i="66"/>
  <c r="U35" i="66"/>
  <c r="X35" i="66" s="1"/>
  <c r="AY21" i="66"/>
  <c r="BA21" i="66" s="1"/>
  <c r="AY42" i="66"/>
  <c r="BA42" i="66" s="1"/>
  <c r="AY54" i="66"/>
  <c r="BA54" i="66" s="1"/>
  <c r="AW15" i="66"/>
  <c r="T15" i="66" s="1"/>
  <c r="AY15" i="66"/>
  <c r="BA15" i="66" s="1"/>
  <c r="BW18" i="66"/>
  <c r="AU18" i="66"/>
  <c r="AT18" i="66"/>
  <c r="AV18" i="66"/>
  <c r="BQ18" i="66"/>
  <c r="BP18" i="66"/>
  <c r="BG18" i="66"/>
  <c r="BC18" i="66" s="1"/>
  <c r="BB18" i="66" s="1"/>
  <c r="AR18" i="66" s="1"/>
  <c r="AW21" i="66"/>
  <c r="T21" i="66" s="1"/>
  <c r="AY24" i="66"/>
  <c r="BA24" i="66" s="1"/>
  <c r="AW34" i="66"/>
  <c r="AW41" i="66"/>
  <c r="T41" i="66" s="1"/>
  <c r="AV31" i="66"/>
  <c r="BP31" i="66"/>
  <c r="BQ31" i="66"/>
  <c r="BG31" i="66"/>
  <c r="BC31" i="66" s="1"/>
  <c r="BB31" i="66" s="1"/>
  <c r="AR31" i="66" s="1"/>
  <c r="AU31" i="66"/>
  <c r="BW31" i="66"/>
  <c r="AT31" i="66"/>
  <c r="BQ19" i="66"/>
  <c r="BW19" i="66"/>
  <c r="AT19" i="66"/>
  <c r="BG19" i="66"/>
  <c r="BC19" i="66" s="1"/>
  <c r="BB19" i="66" s="1"/>
  <c r="AR19" i="66" s="1"/>
  <c r="AU19" i="66"/>
  <c r="BP19" i="66"/>
  <c r="AV19" i="66"/>
  <c r="AW28" i="66"/>
  <c r="T28" i="66" s="1"/>
  <c r="BW36" i="66"/>
  <c r="BG36" i="66"/>
  <c r="BC36" i="66" s="1"/>
  <c r="BB36" i="66" s="1"/>
  <c r="AR36" i="66" s="1"/>
  <c r="AU36" i="66"/>
  <c r="BP36" i="66"/>
  <c r="AV36" i="66"/>
  <c r="BQ36" i="66"/>
  <c r="AT36" i="66"/>
  <c r="U38" i="66"/>
  <c r="X38" i="66" s="1"/>
  <c r="CW38" i="66"/>
  <c r="CA38" i="66"/>
  <c r="W38" i="66"/>
  <c r="AY38" i="66"/>
  <c r="BA38" i="66" s="1"/>
  <c r="AY65" i="66"/>
  <c r="BA65" i="66" s="1"/>
  <c r="AY40" i="66"/>
  <c r="BA40" i="66" s="1"/>
  <c r="CH29" i="66"/>
  <c r="DH29" i="66"/>
  <c r="DH43" i="66"/>
  <c r="CH43" i="66"/>
  <c r="CW52" i="66"/>
  <c r="CA52" i="66"/>
  <c r="U52" i="66"/>
  <c r="X52" i="66" s="1"/>
  <c r="W52" i="66"/>
  <c r="CH55" i="66"/>
  <c r="DH55" i="66"/>
  <c r="AW57" i="66"/>
  <c r="T57" i="66" s="1"/>
  <c r="W24" i="66"/>
  <c r="CA24" i="66"/>
  <c r="CW24" i="66"/>
  <c r="U24" i="66"/>
  <c r="X24" i="66" s="1"/>
  <c r="AW30" i="66"/>
  <c r="T30" i="66" s="1"/>
  <c r="AY30" i="66"/>
  <c r="BA30" i="66" s="1"/>
  <c r="BP49" i="66"/>
  <c r="BG49" i="66"/>
  <c r="BC49" i="66" s="1"/>
  <c r="BB49" i="66" s="1"/>
  <c r="AR49" i="66" s="1"/>
  <c r="AU49" i="66"/>
  <c r="BQ49" i="66"/>
  <c r="AT49" i="66"/>
  <c r="BW49" i="66"/>
  <c r="AV49" i="66"/>
  <c r="CH66" i="66"/>
  <c r="DH66" i="66"/>
  <c r="AY60" i="66"/>
  <c r="BA60" i="66" s="1"/>
  <c r="AW70" i="66"/>
  <c r="BQ74" i="66"/>
  <c r="AU74" i="66"/>
  <c r="BW74" i="66"/>
  <c r="AT74" i="66"/>
  <c r="AV74" i="66"/>
  <c r="BG74" i="66"/>
  <c r="BC74" i="66" s="1"/>
  <c r="BB74" i="66" s="1"/>
  <c r="AR74" i="66" s="1"/>
  <c r="BP74" i="66"/>
  <c r="AY52" i="66"/>
  <c r="BA52" i="66" s="1"/>
  <c r="AW82" i="66"/>
  <c r="T82" i="66" s="1"/>
  <c r="AY48" i="66"/>
  <c r="BA48" i="66" s="1"/>
  <c r="BV56" i="66"/>
  <c r="DG56" i="66"/>
  <c r="BI56" i="66"/>
  <c r="AY73" i="66"/>
  <c r="BA73" i="66" s="1"/>
  <c r="AV105" i="66"/>
  <c r="BP105" i="66"/>
  <c r="BG105" i="66"/>
  <c r="BC105" i="66" s="1"/>
  <c r="BB105" i="66" s="1"/>
  <c r="AR105" i="66" s="1"/>
  <c r="BQ105" i="66"/>
  <c r="BW105" i="66"/>
  <c r="AU105" i="66"/>
  <c r="AT105" i="66"/>
  <c r="AV117" i="66"/>
  <c r="BP117" i="66"/>
  <c r="BG117" i="66"/>
  <c r="BC117" i="66" s="1"/>
  <c r="BB117" i="66" s="1"/>
  <c r="AR117" i="66" s="1"/>
  <c r="AT117" i="66"/>
  <c r="AU117" i="66"/>
  <c r="BW117" i="66"/>
  <c r="BQ117" i="66"/>
  <c r="AV129" i="66"/>
  <c r="BP129" i="66"/>
  <c r="BG129" i="66"/>
  <c r="BC129" i="66" s="1"/>
  <c r="BB129" i="66" s="1"/>
  <c r="AR129" i="66" s="1"/>
  <c r="AT129" i="66"/>
  <c r="AU129" i="66"/>
  <c r="BQ129" i="66"/>
  <c r="BW129" i="66"/>
  <c r="BP51" i="66"/>
  <c r="BW51" i="66"/>
  <c r="BG51" i="66"/>
  <c r="BC51" i="66" s="1"/>
  <c r="BB51" i="66" s="1"/>
  <c r="AR51" i="66" s="1"/>
  <c r="AT51" i="66"/>
  <c r="AU51" i="66"/>
  <c r="AV51" i="66"/>
  <c r="BQ51" i="66"/>
  <c r="BP53" i="66"/>
  <c r="BQ53" i="66"/>
  <c r="BG53" i="66"/>
  <c r="BC53" i="66" s="1"/>
  <c r="BB53" i="66" s="1"/>
  <c r="AR53" i="66" s="1"/>
  <c r="AT53" i="66"/>
  <c r="AU53" i="66"/>
  <c r="AV53" i="66"/>
  <c r="BW53" i="66"/>
  <c r="AY56" i="66"/>
  <c r="BA56" i="66" s="1"/>
  <c r="CH68" i="66"/>
  <c r="DH68" i="66"/>
  <c r="AW22" i="66"/>
  <c r="T22" i="66" s="1"/>
  <c r="BK35" i="66"/>
  <c r="BN35" i="66"/>
  <c r="BJ35" i="66"/>
  <c r="BM35" i="66" s="1"/>
  <c r="BO35" i="66"/>
  <c r="AY39" i="66"/>
  <c r="BA39" i="66" s="1"/>
  <c r="AW39" i="66"/>
  <c r="T39" i="66" s="1"/>
  <c r="AW44" i="66"/>
  <c r="T44" i="66" s="1"/>
  <c r="AW58" i="66"/>
  <c r="T58" i="66" s="1"/>
  <c r="AY58" i="66"/>
  <c r="BA58" i="66" s="1"/>
  <c r="AY64" i="66"/>
  <c r="BA64" i="66" s="1"/>
  <c r="DI40" i="66"/>
  <c r="CW64" i="66"/>
  <c r="W64" i="66"/>
  <c r="U64" i="66"/>
  <c r="X64" i="66" s="1"/>
  <c r="CA64" i="66"/>
  <c r="AY44" i="66"/>
  <c r="BA44" i="66" s="1"/>
  <c r="AY63" i="66"/>
  <c r="BA63" i="66" s="1"/>
  <c r="AY67" i="66"/>
  <c r="BA67" i="66" s="1"/>
  <c r="BV24" i="66"/>
  <c r="BI24" i="66"/>
  <c r="DG24" i="66"/>
  <c r="BP47" i="66"/>
  <c r="BW47" i="66"/>
  <c r="AT47" i="66"/>
  <c r="AV47" i="66"/>
  <c r="BQ47" i="66"/>
  <c r="AU47" i="66"/>
  <c r="BG47" i="66"/>
  <c r="BC47" i="66" s="1"/>
  <c r="BB47" i="66" s="1"/>
  <c r="AR47" i="66" s="1"/>
  <c r="AW101" i="66"/>
  <c r="T101" i="66" s="1"/>
  <c r="BV52" i="66"/>
  <c r="BI52" i="66"/>
  <c r="DG52" i="66"/>
  <c r="AW78" i="66"/>
  <c r="T78" i="66" s="1"/>
  <c r="AW76" i="66"/>
  <c r="T76" i="66" s="1"/>
  <c r="BQ77" i="66"/>
  <c r="AU77" i="66"/>
  <c r="AV77" i="66"/>
  <c r="BW77" i="66"/>
  <c r="BP77" i="66"/>
  <c r="BG77" i="66"/>
  <c r="BC77" i="66" s="1"/>
  <c r="BB77" i="66" s="1"/>
  <c r="AR77" i="66" s="1"/>
  <c r="AT77" i="66"/>
  <c r="CH82" i="66"/>
  <c r="DH82" i="66"/>
  <c r="CH22" i="66"/>
  <c r="DH22" i="66"/>
  <c r="CH70" i="66"/>
  <c r="DH70" i="66"/>
  <c r="BV71" i="66"/>
  <c r="BI71" i="66"/>
  <c r="DG71" i="66"/>
  <c r="DH96" i="66"/>
  <c r="CH96" i="66"/>
  <c r="AY106" i="66"/>
  <c r="BA106" i="66" s="1"/>
  <c r="AV109" i="66"/>
  <c r="BG109" i="66"/>
  <c r="BC109" i="66" s="1"/>
  <c r="BB109" i="66" s="1"/>
  <c r="AR109" i="66" s="1"/>
  <c r="BP109" i="66"/>
  <c r="BQ109" i="66"/>
  <c r="AU109" i="66"/>
  <c r="BW109" i="66"/>
  <c r="AT109" i="66"/>
  <c r="AY118" i="66"/>
  <c r="BA118" i="66" s="1"/>
  <c r="AV121" i="66"/>
  <c r="BG121" i="66"/>
  <c r="BC121" i="66" s="1"/>
  <c r="BB121" i="66" s="1"/>
  <c r="AR121" i="66" s="1"/>
  <c r="BP121" i="66"/>
  <c r="BQ121" i="66"/>
  <c r="AU121" i="66"/>
  <c r="BW121" i="66"/>
  <c r="AT121" i="66"/>
  <c r="BP72" i="66"/>
  <c r="BW72" i="66"/>
  <c r="BQ72" i="66"/>
  <c r="AV72" i="66"/>
  <c r="AT72" i="66"/>
  <c r="BG72" i="66"/>
  <c r="BC72" i="66" s="1"/>
  <c r="BB72" i="66" s="1"/>
  <c r="AR72" i="66" s="1"/>
  <c r="AU72" i="66"/>
  <c r="AT75" i="66"/>
  <c r="AU75" i="66"/>
  <c r="AV75" i="66"/>
  <c r="BQ75" i="66"/>
  <c r="BG75" i="66"/>
  <c r="BC75" i="66" s="1"/>
  <c r="BB75" i="66" s="1"/>
  <c r="AR75" i="66" s="1"/>
  <c r="BW75" i="66"/>
  <c r="BP75" i="66"/>
  <c r="AW97" i="66"/>
  <c r="T97" i="66" s="1"/>
  <c r="AY71" i="66"/>
  <c r="BA71" i="66" s="1"/>
  <c r="AW79" i="66"/>
  <c r="T79" i="66" s="1"/>
  <c r="AY79" i="66"/>
  <c r="BA79" i="66" s="1"/>
  <c r="AY95" i="66"/>
  <c r="BA95" i="66" s="1"/>
  <c r="AW95" i="66"/>
  <c r="T95" i="66" s="1"/>
  <c r="AV103" i="66"/>
  <c r="AU103" i="66"/>
  <c r="BP103" i="66"/>
  <c r="AT103" i="66"/>
  <c r="BG103" i="66"/>
  <c r="BC103" i="66" s="1"/>
  <c r="BB103" i="66" s="1"/>
  <c r="AR103" i="66" s="1"/>
  <c r="BQ103" i="66"/>
  <c r="BW103" i="66"/>
  <c r="AV115" i="66"/>
  <c r="AU115" i="66"/>
  <c r="BP115" i="66"/>
  <c r="AT115" i="66"/>
  <c r="BG115" i="66"/>
  <c r="BC115" i="66" s="1"/>
  <c r="BB115" i="66" s="1"/>
  <c r="AR115" i="66" s="1"/>
  <c r="BW115" i="66"/>
  <c r="BQ115" i="66"/>
  <c r="AV127" i="66"/>
  <c r="BP127" i="66"/>
  <c r="BG127" i="66"/>
  <c r="BC127" i="66" s="1"/>
  <c r="BB127" i="66" s="1"/>
  <c r="AR127" i="66" s="1"/>
  <c r="BQ127" i="66"/>
  <c r="AT127" i="66"/>
  <c r="AU127" i="66"/>
  <c r="BW127" i="66"/>
  <c r="BP45" i="66"/>
  <c r="AU45" i="66"/>
  <c r="AV45" i="66"/>
  <c r="BQ45" i="66"/>
  <c r="AT45" i="66"/>
  <c r="BW45" i="66"/>
  <c r="BG45" i="66"/>
  <c r="BC45" i="66" s="1"/>
  <c r="BB45" i="66" s="1"/>
  <c r="AR45" i="66" s="1"/>
  <c r="AW46" i="66"/>
  <c r="T46" i="66" s="1"/>
  <c r="AY46" i="66"/>
  <c r="BA46" i="66" s="1"/>
  <c r="BQ83" i="66"/>
  <c r="AU83" i="66"/>
  <c r="AT83" i="66"/>
  <c r="BW83" i="66"/>
  <c r="AV83" i="66"/>
  <c r="BG83" i="66"/>
  <c r="BC83" i="66" s="1"/>
  <c r="BB83" i="66" s="1"/>
  <c r="AR83" i="66" s="1"/>
  <c r="BP83" i="66"/>
  <c r="BQ89" i="66"/>
  <c r="AU89" i="66"/>
  <c r="AV89" i="66"/>
  <c r="BG89" i="66"/>
  <c r="BC89" i="66" s="1"/>
  <c r="BB89" i="66" s="1"/>
  <c r="AR89" i="66" s="1"/>
  <c r="BP89" i="66"/>
  <c r="AT89" i="66"/>
  <c r="BW89" i="66"/>
  <c r="CW116" i="66"/>
  <c r="U116" i="66"/>
  <c r="X116" i="66" s="1"/>
  <c r="W116" i="66"/>
  <c r="CA116" i="66"/>
  <c r="DH57" i="66"/>
  <c r="CH57" i="66"/>
  <c r="BV64" i="66"/>
  <c r="DG64" i="66"/>
  <c r="BI64" i="66"/>
  <c r="AW88" i="66"/>
  <c r="BI38" i="66"/>
  <c r="BV38" i="66"/>
  <c r="DG38" i="66"/>
  <c r="AW69" i="66"/>
  <c r="T69" i="66" s="1"/>
  <c r="AY84" i="66"/>
  <c r="BA84" i="66" s="1"/>
  <c r="AW84" i="66"/>
  <c r="AY93" i="66"/>
  <c r="BA93" i="66" s="1"/>
  <c r="AW93" i="66"/>
  <c r="T93" i="66" s="1"/>
  <c r="CH61" i="66"/>
  <c r="DH61" i="66"/>
  <c r="AY69" i="66"/>
  <c r="BA69" i="66" s="1"/>
  <c r="AY91" i="66"/>
  <c r="BA91" i="66" s="1"/>
  <c r="AW91" i="66"/>
  <c r="T91" i="66" s="1"/>
  <c r="AY99" i="66"/>
  <c r="BA99" i="66" s="1"/>
  <c r="AW99" i="66"/>
  <c r="T99" i="66" s="1"/>
  <c r="AV113" i="66"/>
  <c r="BQ113" i="66"/>
  <c r="AT113" i="66"/>
  <c r="AU113" i="66"/>
  <c r="BP113" i="66"/>
  <c r="BW113" i="66"/>
  <c r="BG113" i="66"/>
  <c r="BC113" i="66" s="1"/>
  <c r="BB113" i="66" s="1"/>
  <c r="AR113" i="66" s="1"/>
  <c r="BV116" i="66"/>
  <c r="BI116" i="66"/>
  <c r="DG116" i="66"/>
  <c r="CH41" i="66"/>
  <c r="DH41" i="66"/>
  <c r="AW90" i="66"/>
  <c r="T90" i="66" s="1"/>
  <c r="CH97" i="66"/>
  <c r="DH97" i="66"/>
  <c r="BV102" i="66"/>
  <c r="DG102" i="66"/>
  <c r="BI102" i="66"/>
  <c r="AW138" i="66"/>
  <c r="T138" i="66" s="1"/>
  <c r="AW143" i="66"/>
  <c r="BP62" i="66"/>
  <c r="AT62" i="66"/>
  <c r="AV62" i="66"/>
  <c r="BQ62" i="66"/>
  <c r="BW62" i="66"/>
  <c r="AU62" i="66"/>
  <c r="BG62" i="66"/>
  <c r="BC62" i="66" s="1"/>
  <c r="BB62" i="66" s="1"/>
  <c r="AR62" i="66" s="1"/>
  <c r="AW81" i="66"/>
  <c r="T81" i="66" s="1"/>
  <c r="AY81" i="66"/>
  <c r="BA81" i="66" s="1"/>
  <c r="AV123" i="66"/>
  <c r="AT123" i="66"/>
  <c r="BW123" i="66"/>
  <c r="BG123" i="66"/>
  <c r="BC123" i="66" s="1"/>
  <c r="BB123" i="66" s="1"/>
  <c r="AR123" i="66" s="1"/>
  <c r="AU123" i="66"/>
  <c r="BP123" i="66"/>
  <c r="BQ123" i="66"/>
  <c r="AY155" i="66"/>
  <c r="BA155" i="66" s="1"/>
  <c r="AT169" i="66"/>
  <c r="AV169" i="66"/>
  <c r="BP169" i="66"/>
  <c r="BQ169" i="66"/>
  <c r="BW169" i="66"/>
  <c r="BG169" i="66"/>
  <c r="BC169" i="66" s="1"/>
  <c r="BB169" i="66" s="1"/>
  <c r="AR169" i="66" s="1"/>
  <c r="AU169" i="66"/>
  <c r="AY173" i="66"/>
  <c r="BA173" i="66" s="1"/>
  <c r="CH32" i="66"/>
  <c r="DH32" i="66"/>
  <c r="DH76" i="66"/>
  <c r="CH76" i="66"/>
  <c r="DH101" i="66"/>
  <c r="CH101" i="66"/>
  <c r="AY141" i="66"/>
  <c r="BA141" i="66" s="1"/>
  <c r="BQ85" i="66"/>
  <c r="BP85" i="66"/>
  <c r="AU85" i="66"/>
  <c r="AV85" i="66"/>
  <c r="BW85" i="66"/>
  <c r="BG85" i="66"/>
  <c r="BC85" i="66" s="1"/>
  <c r="BB85" i="66" s="1"/>
  <c r="AR85" i="66" s="1"/>
  <c r="AT85" i="66"/>
  <c r="U124" i="66"/>
  <c r="X124" i="66" s="1"/>
  <c r="CW124" i="66"/>
  <c r="CA124" i="66"/>
  <c r="W124" i="66"/>
  <c r="AT135" i="66"/>
  <c r="BQ135" i="66"/>
  <c r="BG135" i="66"/>
  <c r="BC135" i="66" s="1"/>
  <c r="BB135" i="66" s="1"/>
  <c r="AR135" i="66" s="1"/>
  <c r="BW135" i="66"/>
  <c r="AU135" i="66"/>
  <c r="BP135" i="66"/>
  <c r="AV135" i="66"/>
  <c r="AW144" i="66"/>
  <c r="T144" i="66" s="1"/>
  <c r="AW161" i="66"/>
  <c r="T161" i="66" s="1"/>
  <c r="AY161" i="66"/>
  <c r="BA161" i="66" s="1"/>
  <c r="AT170" i="66"/>
  <c r="BG170" i="66"/>
  <c r="BC170" i="66" s="1"/>
  <c r="BB170" i="66" s="1"/>
  <c r="AR170" i="66" s="1"/>
  <c r="BW170" i="66"/>
  <c r="AU170" i="66"/>
  <c r="BQ170" i="66"/>
  <c r="BP170" i="66"/>
  <c r="AV170" i="66"/>
  <c r="AT175" i="66"/>
  <c r="AV175" i="66"/>
  <c r="BQ175" i="66"/>
  <c r="BG175" i="66"/>
  <c r="BC175" i="66" s="1"/>
  <c r="BB175" i="66" s="1"/>
  <c r="AR175" i="66" s="1"/>
  <c r="BW175" i="66"/>
  <c r="BP175" i="66"/>
  <c r="AU175" i="66"/>
  <c r="AY183" i="66"/>
  <c r="BA183" i="66" s="1"/>
  <c r="AU80" i="66"/>
  <c r="BG80" i="66"/>
  <c r="BC80" i="66" s="1"/>
  <c r="BB80" i="66" s="1"/>
  <c r="AR80" i="66" s="1"/>
  <c r="AV80" i="66"/>
  <c r="BW80" i="66"/>
  <c r="AT80" i="66"/>
  <c r="BQ80" i="66"/>
  <c r="BP80" i="66"/>
  <c r="BI128" i="66"/>
  <c r="DG128" i="66"/>
  <c r="BV128" i="66"/>
  <c r="AY131" i="66"/>
  <c r="BA131" i="66" s="1"/>
  <c r="AW131" i="66"/>
  <c r="T131" i="66" s="1"/>
  <c r="AT132" i="66"/>
  <c r="BQ132" i="66"/>
  <c r="AU132" i="66"/>
  <c r="BG132" i="66"/>
  <c r="BC132" i="66" s="1"/>
  <c r="BB132" i="66" s="1"/>
  <c r="AR132" i="66" s="1"/>
  <c r="BW132" i="66"/>
  <c r="AV132" i="66"/>
  <c r="BP132" i="66"/>
  <c r="AT176" i="66"/>
  <c r="BQ176" i="66"/>
  <c r="BW176" i="66"/>
  <c r="AU176" i="66"/>
  <c r="AV176" i="66"/>
  <c r="BG176" i="66"/>
  <c r="BC176" i="66" s="1"/>
  <c r="BB176" i="66" s="1"/>
  <c r="AR176" i="66" s="1"/>
  <c r="BP176" i="66"/>
  <c r="AV213" i="66"/>
  <c r="BP213" i="66"/>
  <c r="BW213" i="66"/>
  <c r="AT213" i="66"/>
  <c r="AU213" i="66"/>
  <c r="BQ213" i="66"/>
  <c r="BG213" i="66"/>
  <c r="BC213" i="66" s="1"/>
  <c r="BB213" i="66" s="1"/>
  <c r="AR213" i="66" s="1"/>
  <c r="AV225" i="66"/>
  <c r="BP225" i="66"/>
  <c r="AT225" i="66"/>
  <c r="BQ225" i="66"/>
  <c r="AU225" i="66"/>
  <c r="BW225" i="66"/>
  <c r="BG225" i="66"/>
  <c r="BC225" i="66" s="1"/>
  <c r="BB225" i="66" s="1"/>
  <c r="AR225" i="66" s="1"/>
  <c r="AV237" i="66"/>
  <c r="BP237" i="66"/>
  <c r="AT237" i="66"/>
  <c r="BQ237" i="66"/>
  <c r="BW237" i="66"/>
  <c r="AU237" i="66"/>
  <c r="BG237" i="66"/>
  <c r="BC237" i="66" s="1"/>
  <c r="BB237" i="66" s="1"/>
  <c r="AR237" i="66" s="1"/>
  <c r="DH34" i="66"/>
  <c r="CH34" i="66"/>
  <c r="AU59" i="66"/>
  <c r="BW59" i="66"/>
  <c r="AV59" i="66"/>
  <c r="BQ59" i="66"/>
  <c r="AT59" i="66"/>
  <c r="BG59" i="66"/>
  <c r="BC59" i="66" s="1"/>
  <c r="BB59" i="66" s="1"/>
  <c r="AR59" i="66" s="1"/>
  <c r="BP59" i="66"/>
  <c r="CW128" i="66"/>
  <c r="U128" i="66"/>
  <c r="X128" i="66" s="1"/>
  <c r="CA128" i="66"/>
  <c r="W128" i="66"/>
  <c r="AY128" i="66"/>
  <c r="BA128" i="66" s="1"/>
  <c r="BI130" i="66"/>
  <c r="BV130" i="66"/>
  <c r="DG130" i="66"/>
  <c r="AW146" i="66"/>
  <c r="T146" i="66" s="1"/>
  <c r="AY146" i="66"/>
  <c r="BA146" i="66" s="1"/>
  <c r="AW153" i="66"/>
  <c r="T153" i="66" s="1"/>
  <c r="AY153" i="66"/>
  <c r="BA153" i="66" s="1"/>
  <c r="AT163" i="66"/>
  <c r="BP163" i="66"/>
  <c r="AV163" i="66"/>
  <c r="BQ163" i="66"/>
  <c r="BG163" i="66"/>
  <c r="BC163" i="66" s="1"/>
  <c r="BB163" i="66" s="1"/>
  <c r="AR163" i="66" s="1"/>
  <c r="AU163" i="66"/>
  <c r="BW163" i="66"/>
  <c r="AU184" i="66"/>
  <c r="BP184" i="66"/>
  <c r="AV184" i="66"/>
  <c r="BQ184" i="66"/>
  <c r="BW184" i="66"/>
  <c r="AT184" i="66"/>
  <c r="BG184" i="66"/>
  <c r="BC184" i="66" s="1"/>
  <c r="BB184" i="66" s="1"/>
  <c r="AR184" i="66" s="1"/>
  <c r="AY86" i="66"/>
  <c r="BA86" i="66" s="1"/>
  <c r="AW86" i="66"/>
  <c r="T86" i="66" s="1"/>
  <c r="AT114" i="66"/>
  <c r="BQ114" i="66"/>
  <c r="BG114" i="66"/>
  <c r="BC114" i="66" s="1"/>
  <c r="BB114" i="66" s="1"/>
  <c r="AR114" i="66" s="1"/>
  <c r="BW114" i="66"/>
  <c r="AU114" i="66"/>
  <c r="BP114" i="66"/>
  <c r="AV114" i="66"/>
  <c r="AY130" i="66"/>
  <c r="BA130" i="66" s="1"/>
  <c r="AW168" i="66"/>
  <c r="T168" i="66" s="1"/>
  <c r="BG178" i="66"/>
  <c r="BC178" i="66" s="1"/>
  <c r="BB178" i="66" s="1"/>
  <c r="AR178" i="66" s="1"/>
  <c r="BW178" i="66"/>
  <c r="AT178" i="66"/>
  <c r="AU178" i="66"/>
  <c r="AV178" i="66"/>
  <c r="BP178" i="66"/>
  <c r="BQ178" i="66"/>
  <c r="AT182" i="66"/>
  <c r="AU182" i="66"/>
  <c r="BP182" i="66"/>
  <c r="BG182" i="66"/>
  <c r="BC182" i="66" s="1"/>
  <c r="BB182" i="66" s="1"/>
  <c r="AR182" i="66" s="1"/>
  <c r="BW182" i="66"/>
  <c r="AV182" i="66"/>
  <c r="BQ182" i="66"/>
  <c r="AW94" i="66"/>
  <c r="T94" i="66" s="1"/>
  <c r="DH102" i="66"/>
  <c r="CH102" i="66"/>
  <c r="AT122" i="66"/>
  <c r="BQ122" i="66"/>
  <c r="BW122" i="66"/>
  <c r="AU122" i="66"/>
  <c r="BP122" i="66"/>
  <c r="BG122" i="66"/>
  <c r="BC122" i="66" s="1"/>
  <c r="BB122" i="66" s="1"/>
  <c r="AR122" i="66" s="1"/>
  <c r="AV122" i="66"/>
  <c r="AW137" i="66"/>
  <c r="T137" i="66" s="1"/>
  <c r="AY137" i="66"/>
  <c r="BA137" i="66" s="1"/>
  <c r="AV140" i="66"/>
  <c r="BP140" i="66"/>
  <c r="AU140" i="66"/>
  <c r="BQ140" i="66"/>
  <c r="AT140" i="66"/>
  <c r="BW140" i="66"/>
  <c r="BG140" i="66"/>
  <c r="BC140" i="66" s="1"/>
  <c r="BB140" i="66" s="1"/>
  <c r="AR140" i="66" s="1"/>
  <c r="AY150" i="66"/>
  <c r="BA150" i="66" s="1"/>
  <c r="AW150" i="66"/>
  <c r="T150" i="66" s="1"/>
  <c r="AT126" i="66"/>
  <c r="BQ126" i="66"/>
  <c r="BG126" i="66"/>
  <c r="BC126" i="66" s="1"/>
  <c r="BB126" i="66" s="1"/>
  <c r="AR126" i="66" s="1"/>
  <c r="BW126" i="66"/>
  <c r="AU126" i="66"/>
  <c r="AV126" i="66"/>
  <c r="BP126" i="66"/>
  <c r="BP134" i="66"/>
  <c r="BW134" i="66"/>
  <c r="BQ134" i="66"/>
  <c r="AT134" i="66"/>
  <c r="AV134" i="66"/>
  <c r="AU134" i="66"/>
  <c r="BG134" i="66"/>
  <c r="BC134" i="66" s="1"/>
  <c r="BB134" i="66" s="1"/>
  <c r="AR134" i="66" s="1"/>
  <c r="CH138" i="66"/>
  <c r="DH138" i="66"/>
  <c r="DH90" i="66"/>
  <c r="CH90" i="66"/>
  <c r="AV119" i="66"/>
  <c r="AU119" i="66"/>
  <c r="BW119" i="66"/>
  <c r="BG119" i="66"/>
  <c r="BC119" i="66" s="1"/>
  <c r="BB119" i="66" s="1"/>
  <c r="AR119" i="66" s="1"/>
  <c r="BQ119" i="66"/>
  <c r="BP119" i="66"/>
  <c r="AT119" i="66"/>
  <c r="BV133" i="66"/>
  <c r="BI133" i="66"/>
  <c r="DG133" i="66"/>
  <c r="AW98" i="66"/>
  <c r="AY98" i="66"/>
  <c r="BA98" i="66" s="1"/>
  <c r="DH100" i="66"/>
  <c r="CH100" i="66"/>
  <c r="AT110" i="66"/>
  <c r="BQ110" i="66"/>
  <c r="AU110" i="66"/>
  <c r="BW110" i="66"/>
  <c r="AV110" i="66"/>
  <c r="BP110" i="66"/>
  <c r="BG110" i="66"/>
  <c r="BC110" i="66" s="1"/>
  <c r="BB110" i="66" s="1"/>
  <c r="AR110" i="66" s="1"/>
  <c r="AV148" i="66"/>
  <c r="BG148" i="66"/>
  <c r="BC148" i="66" s="1"/>
  <c r="BB148" i="66" s="1"/>
  <c r="AR148" i="66" s="1"/>
  <c r="BW148" i="66"/>
  <c r="AU148" i="66"/>
  <c r="BP148" i="66"/>
  <c r="AT148" i="66"/>
  <c r="BQ148" i="66"/>
  <c r="AT152" i="66"/>
  <c r="BG152" i="66"/>
  <c r="BC152" i="66" s="1"/>
  <c r="BB152" i="66" s="1"/>
  <c r="AR152" i="66" s="1"/>
  <c r="BW152" i="66"/>
  <c r="AU152" i="66"/>
  <c r="AV152" i="66"/>
  <c r="BQ152" i="66"/>
  <c r="BP152" i="66"/>
  <c r="BP136" i="66"/>
  <c r="AU136" i="66"/>
  <c r="BG136" i="66"/>
  <c r="BC136" i="66" s="1"/>
  <c r="BB136" i="66" s="1"/>
  <c r="AR136" i="66" s="1"/>
  <c r="BQ136" i="66"/>
  <c r="AV136" i="66"/>
  <c r="BW136" i="66"/>
  <c r="AT136" i="66"/>
  <c r="AW149" i="66"/>
  <c r="AY149" i="66"/>
  <c r="BA149" i="66" s="1"/>
  <c r="BG154" i="66"/>
  <c r="BC154" i="66" s="1"/>
  <c r="BB154" i="66" s="1"/>
  <c r="AR154" i="66" s="1"/>
  <c r="BW154" i="66"/>
  <c r="AU154" i="66"/>
  <c r="AT154" i="66"/>
  <c r="BP154" i="66"/>
  <c r="BQ154" i="66"/>
  <c r="AV154" i="66"/>
  <c r="AV180" i="66"/>
  <c r="AU180" i="66"/>
  <c r="BW180" i="66"/>
  <c r="BG180" i="66"/>
  <c r="BC180" i="66" s="1"/>
  <c r="BB180" i="66" s="1"/>
  <c r="AR180" i="66" s="1"/>
  <c r="AT180" i="66"/>
  <c r="BP180" i="66"/>
  <c r="BQ180" i="66"/>
  <c r="BP188" i="66"/>
  <c r="AT188" i="66"/>
  <c r="AV188" i="66"/>
  <c r="BW188" i="66"/>
  <c r="BG188" i="66"/>
  <c r="BC188" i="66" s="1"/>
  <c r="BB188" i="66" s="1"/>
  <c r="AR188" i="66" s="1"/>
  <c r="BQ188" i="66"/>
  <c r="AU188" i="66"/>
  <c r="BW198" i="66"/>
  <c r="BG198" i="66"/>
  <c r="BC198" i="66" s="1"/>
  <c r="BB198" i="66" s="1"/>
  <c r="AR198" i="66" s="1"/>
  <c r="AT198" i="66"/>
  <c r="AV198" i="66"/>
  <c r="BP198" i="66"/>
  <c r="AU198" i="66"/>
  <c r="BQ198" i="66"/>
  <c r="AY250" i="66"/>
  <c r="BA250" i="66" s="1"/>
  <c r="AW147" i="66"/>
  <c r="T147" i="66" s="1"/>
  <c r="AY147" i="66"/>
  <c r="BA147" i="66" s="1"/>
  <c r="AT158" i="66"/>
  <c r="BQ158" i="66"/>
  <c r="BG158" i="66"/>
  <c r="BC158" i="66" s="1"/>
  <c r="BB158" i="66" s="1"/>
  <c r="AR158" i="66" s="1"/>
  <c r="AV158" i="66"/>
  <c r="BP158" i="66"/>
  <c r="AU158" i="66"/>
  <c r="BW158" i="66"/>
  <c r="AW205" i="66"/>
  <c r="T205" i="66" s="1"/>
  <c r="AY205" i="66"/>
  <c r="BA205" i="66" s="1"/>
  <c r="AV215" i="66"/>
  <c r="AT215" i="66"/>
  <c r="BW215" i="66"/>
  <c r="AU215" i="66"/>
  <c r="BQ215" i="66"/>
  <c r="BG215" i="66"/>
  <c r="BC215" i="66" s="1"/>
  <c r="BB215" i="66" s="1"/>
  <c r="AR215" i="66" s="1"/>
  <c r="BP215" i="66"/>
  <c r="AV217" i="66"/>
  <c r="BG217" i="66"/>
  <c r="BC217" i="66" s="1"/>
  <c r="BB217" i="66" s="1"/>
  <c r="AR217" i="66" s="1"/>
  <c r="AT217" i="66"/>
  <c r="BW217" i="66"/>
  <c r="AU217" i="66"/>
  <c r="BP217" i="66"/>
  <c r="BQ217" i="66"/>
  <c r="AY220" i="66"/>
  <c r="BA220" i="66" s="1"/>
  <c r="AW226" i="66"/>
  <c r="T226" i="66" s="1"/>
  <c r="AY226" i="66"/>
  <c r="BA226" i="66" s="1"/>
  <c r="AV245" i="66"/>
  <c r="BP245" i="66"/>
  <c r="BQ245" i="66"/>
  <c r="BW245" i="66"/>
  <c r="AT245" i="66"/>
  <c r="BG245" i="66"/>
  <c r="BC245" i="66" s="1"/>
  <c r="BB245" i="66" s="1"/>
  <c r="AR245" i="66" s="1"/>
  <c r="AU245" i="66"/>
  <c r="AY249" i="66"/>
  <c r="BA249" i="66" s="1"/>
  <c r="AV111" i="66"/>
  <c r="AT111" i="66"/>
  <c r="BW111" i="66"/>
  <c r="BG111" i="66"/>
  <c r="BC111" i="66" s="1"/>
  <c r="BB111" i="66" s="1"/>
  <c r="AR111" i="66" s="1"/>
  <c r="BQ111" i="66"/>
  <c r="BP111" i="66"/>
  <c r="AU111" i="66"/>
  <c r="AW120" i="66"/>
  <c r="T120" i="66" s="1"/>
  <c r="AY120" i="66"/>
  <c r="BA120" i="66" s="1"/>
  <c r="AT157" i="66"/>
  <c r="AV157" i="66"/>
  <c r="BG157" i="66"/>
  <c r="BC157" i="66" s="1"/>
  <c r="BB157" i="66" s="1"/>
  <c r="AR157" i="66" s="1"/>
  <c r="AU157" i="66"/>
  <c r="BW157" i="66"/>
  <c r="BP157" i="66"/>
  <c r="BQ157" i="66"/>
  <c r="AW179" i="66"/>
  <c r="T179" i="66" s="1"/>
  <c r="AY179" i="66"/>
  <c r="BA179" i="66" s="1"/>
  <c r="AW193" i="66"/>
  <c r="T193" i="66" s="1"/>
  <c r="AY193" i="66"/>
  <c r="BA193" i="66" s="1"/>
  <c r="AV209" i="66"/>
  <c r="BP209" i="66"/>
  <c r="BQ209" i="66"/>
  <c r="AU209" i="66"/>
  <c r="AT209" i="66"/>
  <c r="BG209" i="66"/>
  <c r="BC209" i="66" s="1"/>
  <c r="BB209" i="66" s="1"/>
  <c r="AR209" i="66" s="1"/>
  <c r="BW209" i="66"/>
  <c r="AV219" i="66"/>
  <c r="AT219" i="66"/>
  <c r="BW219" i="66"/>
  <c r="AU219" i="66"/>
  <c r="BP219" i="66"/>
  <c r="BQ219" i="66"/>
  <c r="BG219" i="66"/>
  <c r="BC219" i="66" s="1"/>
  <c r="BB219" i="66" s="1"/>
  <c r="AR219" i="66" s="1"/>
  <c r="AW232" i="66"/>
  <c r="AV241" i="66"/>
  <c r="BG241" i="66"/>
  <c r="BC241" i="66" s="1"/>
  <c r="BB241" i="66" s="1"/>
  <c r="AR241" i="66" s="1"/>
  <c r="AT241" i="66"/>
  <c r="AU241" i="66"/>
  <c r="BP241" i="66"/>
  <c r="BQ241" i="66"/>
  <c r="BW241" i="66"/>
  <c r="AW251" i="66"/>
  <c r="AW108" i="66"/>
  <c r="T108" i="66" s="1"/>
  <c r="AY108" i="66"/>
  <c r="BA108" i="66" s="1"/>
  <c r="AY124" i="66"/>
  <c r="BA124" i="66" s="1"/>
  <c r="BG142" i="66"/>
  <c r="BC142" i="66" s="1"/>
  <c r="BB142" i="66" s="1"/>
  <c r="AR142" i="66" s="1"/>
  <c r="BW142" i="66"/>
  <c r="AV142" i="66"/>
  <c r="AU142" i="66"/>
  <c r="BP142" i="66"/>
  <c r="BQ142" i="66"/>
  <c r="AT142" i="66"/>
  <c r="AW212" i="66"/>
  <c r="AY212" i="66"/>
  <c r="BA212" i="66" s="1"/>
  <c r="AY232" i="66"/>
  <c r="BA232" i="66" s="1"/>
  <c r="AW240" i="66"/>
  <c r="T240" i="66" s="1"/>
  <c r="AY240" i="66"/>
  <c r="BA240" i="66" s="1"/>
  <c r="DG155" i="66"/>
  <c r="BI155" i="66"/>
  <c r="BV155" i="66"/>
  <c r="AY191" i="66"/>
  <c r="BA191" i="66" s="1"/>
  <c r="AW192" i="66"/>
  <c r="T192" i="66" s="1"/>
  <c r="AY192" i="66"/>
  <c r="BA192" i="66" s="1"/>
  <c r="CH204" i="66"/>
  <c r="DH204" i="66"/>
  <c r="AT208" i="66"/>
  <c r="BP208" i="66"/>
  <c r="BQ208" i="66"/>
  <c r="BG208" i="66"/>
  <c r="BC208" i="66" s="1"/>
  <c r="BB208" i="66" s="1"/>
  <c r="AR208" i="66" s="1"/>
  <c r="BW208" i="66"/>
  <c r="AU208" i="66"/>
  <c r="AV208" i="66"/>
  <c r="AW214" i="66"/>
  <c r="T214" i="66" s="1"/>
  <c r="AY214" i="66"/>
  <c r="BA214" i="66" s="1"/>
  <c r="AV239" i="66"/>
  <c r="AT239" i="66"/>
  <c r="BW239" i="66"/>
  <c r="AU239" i="66"/>
  <c r="BG239" i="66"/>
  <c r="BC239" i="66" s="1"/>
  <c r="BB239" i="66" s="1"/>
  <c r="AR239" i="66" s="1"/>
  <c r="BP239" i="66"/>
  <c r="BQ239" i="66"/>
  <c r="AY246" i="66"/>
  <c r="BA246" i="66" s="1"/>
  <c r="BW261" i="66"/>
  <c r="BG261" i="66"/>
  <c r="BC261" i="66" s="1"/>
  <c r="BB261" i="66" s="1"/>
  <c r="AR261" i="66" s="1"/>
  <c r="AT261" i="66"/>
  <c r="AV261" i="66"/>
  <c r="AU261" i="66"/>
  <c r="BP261" i="66"/>
  <c r="BQ261" i="66"/>
  <c r="AW50" i="66"/>
  <c r="AY50" i="66"/>
  <c r="BA50" i="66" s="1"/>
  <c r="AW145" i="66"/>
  <c r="AY145" i="66"/>
  <c r="BA145" i="66" s="1"/>
  <c r="AT167" i="66"/>
  <c r="BQ167" i="66"/>
  <c r="BG167" i="66"/>
  <c r="BC167" i="66" s="1"/>
  <c r="BB167" i="66" s="1"/>
  <c r="AR167" i="66" s="1"/>
  <c r="BW167" i="66"/>
  <c r="AV167" i="66"/>
  <c r="BP167" i="66"/>
  <c r="AU167" i="66"/>
  <c r="AV223" i="66"/>
  <c r="BP223" i="66"/>
  <c r="AT223" i="66"/>
  <c r="BQ223" i="66"/>
  <c r="AU223" i="66"/>
  <c r="BW223" i="66"/>
  <c r="BG223" i="66"/>
  <c r="BC223" i="66" s="1"/>
  <c r="BB223" i="66" s="1"/>
  <c r="AR223" i="66" s="1"/>
  <c r="AW224" i="66"/>
  <c r="AY224" i="66"/>
  <c r="BA224" i="66" s="1"/>
  <c r="AY254" i="66"/>
  <c r="BA254" i="66" s="1"/>
  <c r="AW264" i="66"/>
  <c r="T264" i="66" s="1"/>
  <c r="AY264" i="66"/>
  <c r="BA264" i="66" s="1"/>
  <c r="BV54" i="66"/>
  <c r="DG54" i="66"/>
  <c r="BI54" i="66"/>
  <c r="AW166" i="66"/>
  <c r="T166" i="66" s="1"/>
  <c r="AY166" i="66"/>
  <c r="BA166" i="66" s="1"/>
  <c r="BV183" i="66"/>
  <c r="DG183" i="66"/>
  <c r="BI183" i="66"/>
  <c r="AW196" i="66"/>
  <c r="AV211" i="66"/>
  <c r="BP211" i="66"/>
  <c r="BW211" i="66"/>
  <c r="AT211" i="66"/>
  <c r="AU211" i="66"/>
  <c r="BQ211" i="66"/>
  <c r="BG211" i="66"/>
  <c r="BC211" i="66" s="1"/>
  <c r="BB211" i="66" s="1"/>
  <c r="AR211" i="66" s="1"/>
  <c r="AY274" i="66"/>
  <c r="BA274" i="66" s="1"/>
  <c r="AV340" i="66"/>
  <c r="BG340" i="66"/>
  <c r="BC340" i="66" s="1"/>
  <c r="BB340" i="66" s="1"/>
  <c r="AR340" i="66" s="1"/>
  <c r="AT340" i="66"/>
  <c r="BW340" i="66"/>
  <c r="AU340" i="66"/>
  <c r="BQ340" i="66"/>
  <c r="BP340" i="66"/>
  <c r="AV342" i="66"/>
  <c r="BG342" i="66"/>
  <c r="BC342" i="66" s="1"/>
  <c r="BB342" i="66" s="1"/>
  <c r="AR342" i="66" s="1"/>
  <c r="AT342" i="66"/>
  <c r="AU342" i="66"/>
  <c r="BW342" i="66"/>
  <c r="BQ342" i="66"/>
  <c r="BP342" i="66"/>
  <c r="AV344" i="66"/>
  <c r="BW344" i="66"/>
  <c r="BG344" i="66"/>
  <c r="BC344" i="66" s="1"/>
  <c r="BB344" i="66" s="1"/>
  <c r="AR344" i="66" s="1"/>
  <c r="AT344" i="66"/>
  <c r="BQ344" i="66"/>
  <c r="BP344" i="66"/>
  <c r="AU344" i="66"/>
  <c r="AV346" i="66"/>
  <c r="BQ346" i="66"/>
  <c r="BP346" i="66"/>
  <c r="BW346" i="66"/>
  <c r="AT346" i="66"/>
  <c r="BG346" i="66"/>
  <c r="BC346" i="66" s="1"/>
  <c r="BB346" i="66" s="1"/>
  <c r="AR346" i="66" s="1"/>
  <c r="AU346" i="66"/>
  <c r="AV348" i="66"/>
  <c r="BP348" i="66"/>
  <c r="BQ348" i="66"/>
  <c r="BW348" i="66"/>
  <c r="AT348" i="66"/>
  <c r="AU348" i="66"/>
  <c r="BG348" i="66"/>
  <c r="BC348" i="66" s="1"/>
  <c r="BB348" i="66" s="1"/>
  <c r="AR348" i="66" s="1"/>
  <c r="AV350" i="66"/>
  <c r="AT350" i="66"/>
  <c r="AU350" i="66"/>
  <c r="BQ350" i="66"/>
  <c r="BP350" i="66"/>
  <c r="BW350" i="66"/>
  <c r="BG350" i="66"/>
  <c r="BC350" i="66" s="1"/>
  <c r="BB350" i="66" s="1"/>
  <c r="AR350" i="66" s="1"/>
  <c r="AV352" i="66"/>
  <c r="BG352" i="66"/>
  <c r="BC352" i="66" s="1"/>
  <c r="BB352" i="66" s="1"/>
  <c r="AR352" i="66" s="1"/>
  <c r="AT352" i="66"/>
  <c r="AU352" i="66"/>
  <c r="BW352" i="66"/>
  <c r="BP352" i="66"/>
  <c r="BQ352" i="66"/>
  <c r="AV354" i="66"/>
  <c r="BG354" i="66"/>
  <c r="BC354" i="66" s="1"/>
  <c r="BB354" i="66" s="1"/>
  <c r="AR354" i="66" s="1"/>
  <c r="AT354" i="66"/>
  <c r="BQ354" i="66"/>
  <c r="AU354" i="66"/>
  <c r="BP354" i="66"/>
  <c r="BW354" i="66"/>
  <c r="AV356" i="66"/>
  <c r="BW356" i="66"/>
  <c r="BG356" i="66"/>
  <c r="BC356" i="66" s="1"/>
  <c r="BB356" i="66" s="1"/>
  <c r="AR356" i="66" s="1"/>
  <c r="BP356" i="66"/>
  <c r="BQ356" i="66"/>
  <c r="AT356" i="66"/>
  <c r="AU356" i="66"/>
  <c r="AV358" i="66"/>
  <c r="BQ358" i="66"/>
  <c r="BG358" i="66"/>
  <c r="BC358" i="66" s="1"/>
  <c r="BB358" i="66" s="1"/>
  <c r="AR358" i="66" s="1"/>
  <c r="AT358" i="66"/>
  <c r="AU358" i="66"/>
  <c r="BW358" i="66"/>
  <c r="BP358" i="66"/>
  <c r="AV360" i="66"/>
  <c r="BP360" i="66"/>
  <c r="BQ360" i="66"/>
  <c r="AU360" i="66"/>
  <c r="BG360" i="66"/>
  <c r="BC360" i="66" s="1"/>
  <c r="BB360" i="66" s="1"/>
  <c r="AR360" i="66" s="1"/>
  <c r="BW360" i="66"/>
  <c r="AT360" i="66"/>
  <c r="AV362" i="66"/>
  <c r="AT362" i="66"/>
  <c r="AU362" i="66"/>
  <c r="BQ362" i="66"/>
  <c r="BG362" i="66"/>
  <c r="BC362" i="66" s="1"/>
  <c r="BB362" i="66" s="1"/>
  <c r="AR362" i="66" s="1"/>
  <c r="BP362" i="66"/>
  <c r="BW362" i="66"/>
  <c r="AV364" i="66"/>
  <c r="BG364" i="66"/>
  <c r="BC364" i="66" s="1"/>
  <c r="BB364" i="66" s="1"/>
  <c r="AR364" i="66" s="1"/>
  <c r="AT364" i="66"/>
  <c r="BW364" i="66"/>
  <c r="BP364" i="66"/>
  <c r="BQ364" i="66"/>
  <c r="AU364" i="66"/>
  <c r="AV366" i="66"/>
  <c r="BG366" i="66"/>
  <c r="BC366" i="66" s="1"/>
  <c r="BB366" i="66" s="1"/>
  <c r="AR366" i="66" s="1"/>
  <c r="AT366" i="66"/>
  <c r="BP366" i="66"/>
  <c r="BQ366" i="66"/>
  <c r="AU366" i="66"/>
  <c r="BW366" i="66"/>
  <c r="AV368" i="66"/>
  <c r="BW368" i="66"/>
  <c r="BG368" i="66"/>
  <c r="BC368" i="66" s="1"/>
  <c r="BB368" i="66" s="1"/>
  <c r="AR368" i="66" s="1"/>
  <c r="BP368" i="66"/>
  <c r="AT368" i="66"/>
  <c r="AU368" i="66"/>
  <c r="BQ368" i="66"/>
  <c r="AV370" i="66"/>
  <c r="BQ370" i="66"/>
  <c r="BG370" i="66"/>
  <c r="BC370" i="66" s="1"/>
  <c r="BB370" i="66" s="1"/>
  <c r="AR370" i="66" s="1"/>
  <c r="BW370" i="66"/>
  <c r="AT370" i="66"/>
  <c r="BP370" i="66"/>
  <c r="AU370" i="66"/>
  <c r="CH144" i="66"/>
  <c r="DH144" i="66"/>
  <c r="CW263" i="66"/>
  <c r="W263" i="66"/>
  <c r="CA263" i="66"/>
  <c r="U263" i="66"/>
  <c r="X263" i="66" s="1"/>
  <c r="BW267" i="66"/>
  <c r="BP267" i="66"/>
  <c r="BQ267" i="66"/>
  <c r="BG267" i="66"/>
  <c r="BC267" i="66" s="1"/>
  <c r="BB267" i="66" s="1"/>
  <c r="AR267" i="66" s="1"/>
  <c r="AV267" i="66"/>
  <c r="AT267" i="66"/>
  <c r="AU267" i="66"/>
  <c r="AW270" i="66"/>
  <c r="T270" i="66" s="1"/>
  <c r="AY284" i="66"/>
  <c r="BA284" i="66" s="1"/>
  <c r="AY290" i="66"/>
  <c r="BA290" i="66" s="1"/>
  <c r="AY296" i="66"/>
  <c r="BA296" i="66" s="1"/>
  <c r="AY302" i="66"/>
  <c r="BA302" i="66" s="1"/>
  <c r="AY308" i="66"/>
  <c r="BA308" i="66" s="1"/>
  <c r="AY314" i="66"/>
  <c r="BA314" i="66" s="1"/>
  <c r="AV376" i="66"/>
  <c r="BP376" i="66"/>
  <c r="BG376" i="66"/>
  <c r="BC376" i="66" s="1"/>
  <c r="BB376" i="66" s="1"/>
  <c r="AR376" i="66" s="1"/>
  <c r="AT376" i="66"/>
  <c r="AU376" i="66"/>
  <c r="BW376" i="66"/>
  <c r="BQ376" i="66"/>
  <c r="AV382" i="66"/>
  <c r="BP382" i="66"/>
  <c r="AT382" i="66"/>
  <c r="AU382" i="66"/>
  <c r="BW382" i="66"/>
  <c r="BQ382" i="66"/>
  <c r="BG382" i="66"/>
  <c r="BC382" i="66" s="1"/>
  <c r="BB382" i="66" s="1"/>
  <c r="AR382" i="66" s="1"/>
  <c r="AV388" i="66"/>
  <c r="BP388" i="66"/>
  <c r="BG388" i="66"/>
  <c r="BC388" i="66" s="1"/>
  <c r="BB388" i="66" s="1"/>
  <c r="AR388" i="66" s="1"/>
  <c r="AT388" i="66"/>
  <c r="AU388" i="66"/>
  <c r="BQ388" i="66"/>
  <c r="BW388" i="66"/>
  <c r="AV398" i="66"/>
  <c r="BQ398" i="66"/>
  <c r="BW398" i="66"/>
  <c r="BG398" i="66"/>
  <c r="BC398" i="66" s="1"/>
  <c r="BB398" i="66" s="1"/>
  <c r="AR398" i="66" s="1"/>
  <c r="BP398" i="66"/>
  <c r="AT398" i="66"/>
  <c r="AU398" i="66"/>
  <c r="AV125" i="66"/>
  <c r="BQ125" i="66"/>
  <c r="AT125" i="66"/>
  <c r="BP125" i="66"/>
  <c r="BW125" i="66"/>
  <c r="AU125" i="66"/>
  <c r="BG125" i="66"/>
  <c r="BC125" i="66" s="1"/>
  <c r="BB125" i="66" s="1"/>
  <c r="AR125" i="66" s="1"/>
  <c r="AW201" i="66"/>
  <c r="T201" i="66" s="1"/>
  <c r="AY201" i="66"/>
  <c r="BA201" i="66" s="1"/>
  <c r="AV229" i="66"/>
  <c r="BG229" i="66"/>
  <c r="BC229" i="66" s="1"/>
  <c r="BB229" i="66" s="1"/>
  <c r="AR229" i="66" s="1"/>
  <c r="AU229" i="66"/>
  <c r="BP229" i="66"/>
  <c r="BQ229" i="66"/>
  <c r="BW229" i="66"/>
  <c r="AT229" i="66"/>
  <c r="AY238" i="66"/>
  <c r="BA238" i="66" s="1"/>
  <c r="AT255" i="66"/>
  <c r="BG255" i="66"/>
  <c r="BC255" i="66" s="1"/>
  <c r="BB255" i="66" s="1"/>
  <c r="AR255" i="66" s="1"/>
  <c r="BW255" i="66"/>
  <c r="AU255" i="66"/>
  <c r="BQ255" i="66"/>
  <c r="AV255" i="66"/>
  <c r="BP255" i="66"/>
  <c r="AY322" i="66"/>
  <c r="BA322" i="66" s="1"/>
  <c r="BV335" i="66"/>
  <c r="DG335" i="66"/>
  <c r="BI335" i="66"/>
  <c r="BI351" i="66"/>
  <c r="DG351" i="66"/>
  <c r="BV351" i="66"/>
  <c r="AV107" i="66"/>
  <c r="AU107" i="66"/>
  <c r="BW107" i="66"/>
  <c r="BG107" i="66"/>
  <c r="BC107" i="66" s="1"/>
  <c r="BB107" i="66" s="1"/>
  <c r="AR107" i="66" s="1"/>
  <c r="BQ107" i="66"/>
  <c r="BP107" i="66"/>
  <c r="AT107" i="66"/>
  <c r="AW242" i="66"/>
  <c r="T242" i="66" s="1"/>
  <c r="AY242" i="66"/>
  <c r="BA242" i="66" s="1"/>
  <c r="AY270" i="66"/>
  <c r="BA270" i="66" s="1"/>
  <c r="AW283" i="66"/>
  <c r="T283" i="66" s="1"/>
  <c r="AY283" i="66"/>
  <c r="BA283" i="66" s="1"/>
  <c r="AW289" i="66"/>
  <c r="T289" i="66" s="1"/>
  <c r="AY289" i="66"/>
  <c r="BA289" i="66" s="1"/>
  <c r="AW295" i="66"/>
  <c r="T295" i="66" s="1"/>
  <c r="AY295" i="66"/>
  <c r="BA295" i="66" s="1"/>
  <c r="AW301" i="66"/>
  <c r="T301" i="66" s="1"/>
  <c r="AY301" i="66"/>
  <c r="BA301" i="66" s="1"/>
  <c r="AW307" i="66"/>
  <c r="T307" i="66" s="1"/>
  <c r="AY307" i="66"/>
  <c r="BA307" i="66" s="1"/>
  <c r="AW313" i="66"/>
  <c r="T313" i="66" s="1"/>
  <c r="AY313" i="66"/>
  <c r="BA313" i="66" s="1"/>
  <c r="AW319" i="66"/>
  <c r="T319" i="66" s="1"/>
  <c r="AY319" i="66"/>
  <c r="BA319" i="66" s="1"/>
  <c r="AW327" i="66"/>
  <c r="T327" i="66" s="1"/>
  <c r="AY327" i="66"/>
  <c r="BA327" i="66" s="1"/>
  <c r="AW329" i="66"/>
  <c r="T329" i="66" s="1"/>
  <c r="AV400" i="66"/>
  <c r="AU400" i="66"/>
  <c r="BP400" i="66"/>
  <c r="BQ400" i="66"/>
  <c r="BW400" i="66"/>
  <c r="BG400" i="66"/>
  <c r="BC400" i="66" s="1"/>
  <c r="BB400" i="66" s="1"/>
  <c r="AR400" i="66" s="1"/>
  <c r="AT400" i="66"/>
  <c r="AY26" i="66"/>
  <c r="BA26" i="66" s="1"/>
  <c r="AW26" i="66"/>
  <c r="T26" i="66" s="1"/>
  <c r="CH156" i="66"/>
  <c r="DH156" i="66"/>
  <c r="AT171" i="66"/>
  <c r="AV171" i="66"/>
  <c r="BP171" i="66"/>
  <c r="BG171" i="66"/>
  <c r="BC171" i="66" s="1"/>
  <c r="BB171" i="66" s="1"/>
  <c r="AR171" i="66" s="1"/>
  <c r="BQ171" i="66"/>
  <c r="AU171" i="66"/>
  <c r="BW171" i="66"/>
  <c r="AW177" i="66"/>
  <c r="T177" i="66" s="1"/>
  <c r="AY177" i="66"/>
  <c r="BA177" i="66" s="1"/>
  <c r="AW185" i="66"/>
  <c r="T185" i="66" s="1"/>
  <c r="AY185" i="66"/>
  <c r="BA185" i="66" s="1"/>
  <c r="AV235" i="66"/>
  <c r="AT235" i="66"/>
  <c r="AU235" i="66"/>
  <c r="BP235" i="66"/>
  <c r="BQ235" i="66"/>
  <c r="BG235" i="66"/>
  <c r="BC235" i="66" s="1"/>
  <c r="BB235" i="66" s="1"/>
  <c r="AR235" i="66" s="1"/>
  <c r="BW235" i="66"/>
  <c r="DH331" i="66"/>
  <c r="CH331" i="66"/>
  <c r="AY335" i="66"/>
  <c r="BA335" i="66" s="1"/>
  <c r="AY351" i="66"/>
  <c r="BA351" i="66" s="1"/>
  <c r="AY363" i="66"/>
  <c r="BA363" i="66" s="1"/>
  <c r="AV374" i="66"/>
  <c r="BG374" i="66"/>
  <c r="BC374" i="66" s="1"/>
  <c r="BB374" i="66" s="1"/>
  <c r="AR374" i="66" s="1"/>
  <c r="AT374" i="66"/>
  <c r="BQ374" i="66"/>
  <c r="BW374" i="66"/>
  <c r="AU374" i="66"/>
  <c r="BP374" i="66"/>
  <c r="AV380" i="66"/>
  <c r="BG380" i="66"/>
  <c r="BC380" i="66" s="1"/>
  <c r="BB380" i="66" s="1"/>
  <c r="AR380" i="66" s="1"/>
  <c r="AT380" i="66"/>
  <c r="AU380" i="66"/>
  <c r="BQ380" i="66"/>
  <c r="BW380" i="66"/>
  <c r="BP380" i="66"/>
  <c r="AV386" i="66"/>
  <c r="BG386" i="66"/>
  <c r="BC386" i="66" s="1"/>
  <c r="BB386" i="66" s="1"/>
  <c r="AR386" i="66" s="1"/>
  <c r="AT386" i="66"/>
  <c r="AU386" i="66"/>
  <c r="BW386" i="66"/>
  <c r="BP386" i="66"/>
  <c r="BQ386" i="66"/>
  <c r="AV402" i="66"/>
  <c r="BG402" i="66"/>
  <c r="BC402" i="66" s="1"/>
  <c r="BB402" i="66" s="1"/>
  <c r="AR402" i="66" s="1"/>
  <c r="AT402" i="66"/>
  <c r="BW402" i="66"/>
  <c r="AU402" i="66"/>
  <c r="BP402" i="66"/>
  <c r="BQ402" i="66"/>
  <c r="AW195" i="66"/>
  <c r="AY195" i="66"/>
  <c r="BA195" i="66" s="1"/>
  <c r="AT218" i="66"/>
  <c r="BQ218" i="66"/>
  <c r="BG218" i="66"/>
  <c r="BC218" i="66" s="1"/>
  <c r="BB218" i="66" s="1"/>
  <c r="AR218" i="66" s="1"/>
  <c r="BP218" i="66"/>
  <c r="BW218" i="66"/>
  <c r="AU218" i="66"/>
  <c r="AV218" i="66"/>
  <c r="AV221" i="66"/>
  <c r="BP221" i="66"/>
  <c r="BQ221" i="66"/>
  <c r="AU221" i="66"/>
  <c r="BW221" i="66"/>
  <c r="BG221" i="66"/>
  <c r="BC221" i="66" s="1"/>
  <c r="BB221" i="66" s="1"/>
  <c r="AR221" i="66" s="1"/>
  <c r="AT221" i="66"/>
  <c r="AV243" i="66"/>
  <c r="AT243" i="66"/>
  <c r="BW243" i="66"/>
  <c r="BG243" i="66"/>
  <c r="BC243" i="66" s="1"/>
  <c r="BB243" i="66" s="1"/>
  <c r="AR243" i="66" s="1"/>
  <c r="BP243" i="66"/>
  <c r="AU243" i="66"/>
  <c r="BQ243" i="66"/>
  <c r="AU276" i="66"/>
  <c r="AV276" i="66"/>
  <c r="BW276" i="66"/>
  <c r="BG276" i="66"/>
  <c r="BC276" i="66" s="1"/>
  <c r="BB276" i="66" s="1"/>
  <c r="AR276" i="66" s="1"/>
  <c r="BQ276" i="66"/>
  <c r="AT276" i="66"/>
  <c r="BP276" i="66"/>
  <c r="CH277" i="66"/>
  <c r="DH277" i="66"/>
  <c r="CH282" i="66"/>
  <c r="DH282" i="66"/>
  <c r="CH286" i="66"/>
  <c r="DH286" i="66"/>
  <c r="BP291" i="66"/>
  <c r="BQ291" i="66"/>
  <c r="AU291" i="66"/>
  <c r="BG291" i="66"/>
  <c r="BC291" i="66" s="1"/>
  <c r="BB291" i="66" s="1"/>
  <c r="AR291" i="66" s="1"/>
  <c r="BW291" i="66"/>
  <c r="AT291" i="66"/>
  <c r="AV291" i="66"/>
  <c r="CH294" i="66"/>
  <c r="DH294" i="66"/>
  <c r="CH298" i="66"/>
  <c r="DH298" i="66"/>
  <c r="BP303" i="66"/>
  <c r="BQ303" i="66"/>
  <c r="AU303" i="66"/>
  <c r="BG303" i="66"/>
  <c r="BC303" i="66" s="1"/>
  <c r="BB303" i="66" s="1"/>
  <c r="AR303" i="66" s="1"/>
  <c r="BW303" i="66"/>
  <c r="AT303" i="66"/>
  <c r="AV303" i="66"/>
  <c r="CH306" i="66"/>
  <c r="DH306" i="66"/>
  <c r="CH317" i="66"/>
  <c r="DH317" i="66"/>
  <c r="BV318" i="66"/>
  <c r="DG318" i="66"/>
  <c r="BI318" i="66"/>
  <c r="AW353" i="66"/>
  <c r="AY353" i="66"/>
  <c r="BA353" i="66" s="1"/>
  <c r="AW361" i="66"/>
  <c r="T361" i="66" s="1"/>
  <c r="AY375" i="66"/>
  <c r="BA375" i="66" s="1"/>
  <c r="AY387" i="66"/>
  <c r="BA387" i="66" s="1"/>
  <c r="AW416" i="66"/>
  <c r="T416" i="66" s="1"/>
  <c r="AW445" i="66"/>
  <c r="T445" i="66" s="1"/>
  <c r="AW451" i="66"/>
  <c r="BQ87" i="66"/>
  <c r="BW87" i="66"/>
  <c r="BG87" i="66"/>
  <c r="BC87" i="66" s="1"/>
  <c r="BB87" i="66" s="1"/>
  <c r="AR87" i="66" s="1"/>
  <c r="AT87" i="66"/>
  <c r="AU87" i="66"/>
  <c r="BP87" i="66"/>
  <c r="AV87" i="66"/>
  <c r="AT199" i="66"/>
  <c r="BG199" i="66"/>
  <c r="BC199" i="66" s="1"/>
  <c r="BB199" i="66" s="1"/>
  <c r="AR199" i="66" s="1"/>
  <c r="AU199" i="66"/>
  <c r="AV199" i="66"/>
  <c r="BP199" i="66"/>
  <c r="BW199" i="66"/>
  <c r="BQ199" i="66"/>
  <c r="BV246" i="66"/>
  <c r="DG246" i="66"/>
  <c r="BI246" i="66"/>
  <c r="AW262" i="66"/>
  <c r="AY262" i="66"/>
  <c r="BA262" i="66" s="1"/>
  <c r="AY334" i="66"/>
  <c r="BA334" i="66" s="1"/>
  <c r="AW339" i="66"/>
  <c r="T339" i="66" s="1"/>
  <c r="AY339" i="66"/>
  <c r="BA339" i="66" s="1"/>
  <c r="AY349" i="66"/>
  <c r="BA349" i="66" s="1"/>
  <c r="AW365" i="66"/>
  <c r="T365" i="66" s="1"/>
  <c r="AY365" i="66"/>
  <c r="BA365" i="66" s="1"/>
  <c r="AW189" i="66"/>
  <c r="T189" i="66" s="1"/>
  <c r="AY189" i="66"/>
  <c r="BA189" i="66" s="1"/>
  <c r="DH200" i="66"/>
  <c r="CH200" i="66"/>
  <c r="AT230" i="66"/>
  <c r="BQ230" i="66"/>
  <c r="BW230" i="66"/>
  <c r="BP230" i="66"/>
  <c r="AV230" i="66"/>
  <c r="AU230" i="66"/>
  <c r="BG230" i="66"/>
  <c r="BC230" i="66" s="1"/>
  <c r="BB230" i="66" s="1"/>
  <c r="AR230" i="66" s="1"/>
  <c r="BV238" i="66"/>
  <c r="BI238" i="66"/>
  <c r="DG238" i="66"/>
  <c r="CH281" i="66"/>
  <c r="DH281" i="66"/>
  <c r="CH293" i="66"/>
  <c r="DH293" i="66"/>
  <c r="BV294" i="66"/>
  <c r="DG294" i="66"/>
  <c r="BI294" i="66"/>
  <c r="CH305" i="66"/>
  <c r="DH305" i="66"/>
  <c r="DG310" i="66"/>
  <c r="AY361" i="66"/>
  <c r="BA361" i="66" s="1"/>
  <c r="DG397" i="66"/>
  <c r="BI397" i="66"/>
  <c r="BV397" i="66"/>
  <c r="AV404" i="66"/>
  <c r="BG404" i="66"/>
  <c r="BC404" i="66" s="1"/>
  <c r="BB404" i="66" s="1"/>
  <c r="AR404" i="66" s="1"/>
  <c r="AU404" i="66"/>
  <c r="AT404" i="66"/>
  <c r="BP404" i="66"/>
  <c r="BQ404" i="66"/>
  <c r="BW404" i="66"/>
  <c r="AW421" i="66"/>
  <c r="T421" i="66" s="1"/>
  <c r="AW429" i="66"/>
  <c r="AW437" i="66"/>
  <c r="T437" i="66" s="1"/>
  <c r="DH88" i="66"/>
  <c r="CH88" i="66"/>
  <c r="AT244" i="66"/>
  <c r="BP244" i="66"/>
  <c r="BW244" i="66"/>
  <c r="AU244" i="66"/>
  <c r="AV244" i="66"/>
  <c r="BG244" i="66"/>
  <c r="BC244" i="66" s="1"/>
  <c r="BB244" i="66" s="1"/>
  <c r="AR244" i="66" s="1"/>
  <c r="BQ244" i="66"/>
  <c r="AW258" i="66"/>
  <c r="T258" i="66" s="1"/>
  <c r="AY258" i="66"/>
  <c r="BA258" i="66" s="1"/>
  <c r="AY266" i="66"/>
  <c r="BA266" i="66" s="1"/>
  <c r="BP275" i="66"/>
  <c r="BQ275" i="66"/>
  <c r="BG275" i="66"/>
  <c r="BC275" i="66" s="1"/>
  <c r="BB275" i="66" s="1"/>
  <c r="AR275" i="66" s="1"/>
  <c r="AT275" i="66"/>
  <c r="AU275" i="66"/>
  <c r="AV275" i="66"/>
  <c r="BW275" i="66"/>
  <c r="CH316" i="66"/>
  <c r="DH316" i="66"/>
  <c r="AY320" i="66"/>
  <c r="BA320" i="66" s="1"/>
  <c r="AW328" i="66"/>
  <c r="W330" i="66"/>
  <c r="CA330" i="66"/>
  <c r="CW330" i="66"/>
  <c r="U330" i="66"/>
  <c r="X330" i="66" s="1"/>
  <c r="AW336" i="66"/>
  <c r="T336" i="66" s="1"/>
  <c r="AY336" i="66"/>
  <c r="BA336" i="66" s="1"/>
  <c r="AY397" i="66"/>
  <c r="BA397" i="66" s="1"/>
  <c r="AW411" i="66"/>
  <c r="T411" i="66" s="1"/>
  <c r="AY411" i="66"/>
  <c r="BA411" i="66" s="1"/>
  <c r="AW443" i="66"/>
  <c r="T443" i="66" s="1"/>
  <c r="AW449" i="66"/>
  <c r="AW455" i="66"/>
  <c r="AW139" i="66"/>
  <c r="T139" i="66" s="1"/>
  <c r="AY139" i="66"/>
  <c r="BA139" i="66" s="1"/>
  <c r="BG172" i="66"/>
  <c r="BC172" i="66" s="1"/>
  <c r="BB172" i="66" s="1"/>
  <c r="AR172" i="66" s="1"/>
  <c r="BW172" i="66"/>
  <c r="AU172" i="66"/>
  <c r="BP172" i="66"/>
  <c r="BQ172" i="66"/>
  <c r="AV172" i="66"/>
  <c r="AT172" i="66"/>
  <c r="AV207" i="66"/>
  <c r="AT207" i="66"/>
  <c r="BW207" i="66"/>
  <c r="BG207" i="66"/>
  <c r="BC207" i="66" s="1"/>
  <c r="BB207" i="66" s="1"/>
  <c r="AR207" i="66" s="1"/>
  <c r="BP207" i="66"/>
  <c r="BQ207" i="66"/>
  <c r="AU207" i="66"/>
  <c r="AV231" i="66"/>
  <c r="AT231" i="66"/>
  <c r="BW231" i="66"/>
  <c r="BG231" i="66"/>
  <c r="BC231" i="66" s="1"/>
  <c r="BB231" i="66" s="1"/>
  <c r="AR231" i="66" s="1"/>
  <c r="BQ231" i="66"/>
  <c r="AU231" i="66"/>
  <c r="BP231" i="66"/>
  <c r="BP279" i="66"/>
  <c r="BQ279" i="66"/>
  <c r="AU279" i="66"/>
  <c r="BG279" i="66"/>
  <c r="BC279" i="66" s="1"/>
  <c r="BB279" i="66" s="1"/>
  <c r="AR279" i="66" s="1"/>
  <c r="BW279" i="66"/>
  <c r="AT279" i="66"/>
  <c r="AV279" i="66"/>
  <c r="CH292" i="66"/>
  <c r="DH292" i="66"/>
  <c r="BP297" i="66"/>
  <c r="BQ297" i="66"/>
  <c r="AU297" i="66"/>
  <c r="BG297" i="66"/>
  <c r="BC297" i="66" s="1"/>
  <c r="BB297" i="66" s="1"/>
  <c r="AR297" i="66" s="1"/>
  <c r="BW297" i="66"/>
  <c r="AT297" i="66"/>
  <c r="AV297" i="66"/>
  <c r="CH300" i="66"/>
  <c r="DH300" i="66"/>
  <c r="BP309" i="66"/>
  <c r="BQ309" i="66"/>
  <c r="AU309" i="66"/>
  <c r="BG309" i="66"/>
  <c r="BC309" i="66" s="1"/>
  <c r="BB309" i="66" s="1"/>
  <c r="AR309" i="66" s="1"/>
  <c r="BW309" i="66"/>
  <c r="AT309" i="66"/>
  <c r="AV309" i="66"/>
  <c r="CH310" i="66"/>
  <c r="DH310" i="66"/>
  <c r="AY377" i="66"/>
  <c r="BA377" i="66" s="1"/>
  <c r="AW381" i="66"/>
  <c r="T381" i="66" s="1"/>
  <c r="AY381" i="66"/>
  <c r="BA381" i="66" s="1"/>
  <c r="AW407" i="66"/>
  <c r="AY407" i="66"/>
  <c r="BA407" i="66" s="1"/>
  <c r="CH412" i="66"/>
  <c r="DH412" i="66"/>
  <c r="AW415" i="66"/>
  <c r="T415" i="66" s="1"/>
  <c r="AY415" i="66"/>
  <c r="BA415" i="66" s="1"/>
  <c r="AW448" i="66"/>
  <c r="T448" i="66" s="1"/>
  <c r="AW486" i="66"/>
  <c r="T486" i="66" s="1"/>
  <c r="AT203" i="66"/>
  <c r="BW203" i="66"/>
  <c r="BG203" i="66"/>
  <c r="BC203" i="66" s="1"/>
  <c r="BB203" i="66" s="1"/>
  <c r="AR203" i="66" s="1"/>
  <c r="BP203" i="66"/>
  <c r="BQ203" i="66"/>
  <c r="AU203" i="66"/>
  <c r="AV203" i="66"/>
  <c r="BI280" i="66"/>
  <c r="BV280" i="66"/>
  <c r="DG280" i="66"/>
  <c r="CH304" i="66"/>
  <c r="DH304" i="66"/>
  <c r="AW325" i="66"/>
  <c r="T325" i="66" s="1"/>
  <c r="AY325" i="66"/>
  <c r="BA325" i="66" s="1"/>
  <c r="AW338" i="66"/>
  <c r="AY338" i="66"/>
  <c r="BA338" i="66" s="1"/>
  <c r="BP408" i="66"/>
  <c r="BG408" i="66"/>
  <c r="BC408" i="66" s="1"/>
  <c r="BB408" i="66" s="1"/>
  <c r="AR408" i="66" s="1"/>
  <c r="BQ408" i="66"/>
  <c r="BW408" i="66"/>
  <c r="AU408" i="66"/>
  <c r="AV408" i="66"/>
  <c r="AT408" i="66"/>
  <c r="AW417" i="66"/>
  <c r="AY417" i="66"/>
  <c r="BA417" i="66" s="1"/>
  <c r="AW112" i="66"/>
  <c r="T112" i="66" s="1"/>
  <c r="AY112" i="66"/>
  <c r="BA112" i="66" s="1"/>
  <c r="BV300" i="66"/>
  <c r="DG300" i="66"/>
  <c r="BI300" i="66"/>
  <c r="W316" i="66"/>
  <c r="U316" i="66"/>
  <c r="X316" i="66" s="1"/>
  <c r="CA316" i="66"/>
  <c r="CW316" i="66"/>
  <c r="AY323" i="66"/>
  <c r="BA323" i="66" s="1"/>
  <c r="AW326" i="66"/>
  <c r="AY326" i="66"/>
  <c r="BA326" i="66" s="1"/>
  <c r="AW391" i="66"/>
  <c r="T391" i="66" s="1"/>
  <c r="AY391" i="66"/>
  <c r="BA391" i="66" s="1"/>
  <c r="AV392" i="66"/>
  <c r="BG392" i="66"/>
  <c r="BC392" i="66" s="1"/>
  <c r="BB392" i="66" s="1"/>
  <c r="AR392" i="66" s="1"/>
  <c r="AU392" i="66"/>
  <c r="AT392" i="66"/>
  <c r="BW392" i="66"/>
  <c r="BP392" i="66"/>
  <c r="BQ392" i="66"/>
  <c r="AV394" i="66"/>
  <c r="BQ394" i="66"/>
  <c r="BG394" i="66"/>
  <c r="BC394" i="66" s="1"/>
  <c r="BB394" i="66" s="1"/>
  <c r="AR394" i="66" s="1"/>
  <c r="AU394" i="66"/>
  <c r="BP394" i="66"/>
  <c r="BW394" i="66"/>
  <c r="AT394" i="66"/>
  <c r="CH414" i="66"/>
  <c r="DH414" i="66"/>
  <c r="AW499" i="66"/>
  <c r="AY499" i="66"/>
  <c r="BA499" i="66" s="1"/>
  <c r="BQ13" i="66"/>
  <c r="AT13" i="66"/>
  <c r="AU13" i="66"/>
  <c r="AV13" i="66"/>
  <c r="BP13" i="66"/>
  <c r="BG13" i="66"/>
  <c r="BC13" i="66" s="1"/>
  <c r="BB13" i="66" s="1"/>
  <c r="AR13" i="66" s="1"/>
  <c r="BW13" i="66"/>
  <c r="AT181" i="66"/>
  <c r="BP181" i="66"/>
  <c r="AU181" i="66"/>
  <c r="BQ181" i="66"/>
  <c r="BG181" i="66"/>
  <c r="BC181" i="66" s="1"/>
  <c r="BB181" i="66" s="1"/>
  <c r="AR181" i="66" s="1"/>
  <c r="BW181" i="66"/>
  <c r="AV181" i="66"/>
  <c r="AU190" i="66"/>
  <c r="BP190" i="66"/>
  <c r="BQ190" i="66"/>
  <c r="BW190" i="66"/>
  <c r="AT190" i="66"/>
  <c r="BG190" i="66"/>
  <c r="BC190" i="66" s="1"/>
  <c r="BB190" i="66" s="1"/>
  <c r="AR190" i="66" s="1"/>
  <c r="AV190" i="66"/>
  <c r="AW206" i="66"/>
  <c r="AY206" i="66"/>
  <c r="BA206" i="66" s="1"/>
  <c r="CH263" i="66"/>
  <c r="DH263" i="66"/>
  <c r="BP371" i="66"/>
  <c r="AT371" i="66"/>
  <c r="AU371" i="66"/>
  <c r="AV371" i="66"/>
  <c r="BG371" i="66"/>
  <c r="BC371" i="66" s="1"/>
  <c r="BB371" i="66" s="1"/>
  <c r="AR371" i="66" s="1"/>
  <c r="BQ371" i="66"/>
  <c r="BW371" i="66"/>
  <c r="AV390" i="66"/>
  <c r="BG390" i="66"/>
  <c r="BC390" i="66" s="1"/>
  <c r="BB390" i="66" s="1"/>
  <c r="AR390" i="66" s="1"/>
  <c r="BW390" i="66"/>
  <c r="AT390" i="66"/>
  <c r="BP390" i="66"/>
  <c r="BQ390" i="66"/>
  <c r="AU390" i="66"/>
  <c r="W482" i="66"/>
  <c r="CW482" i="66"/>
  <c r="U482" i="66"/>
  <c r="X482" i="66" s="1"/>
  <c r="CA482" i="66"/>
  <c r="W504" i="66"/>
  <c r="CW504" i="66"/>
  <c r="CA504" i="66"/>
  <c r="U504" i="66"/>
  <c r="X504" i="66" s="1"/>
  <c r="W544" i="66"/>
  <c r="CW544" i="66"/>
  <c r="U544" i="66"/>
  <c r="X544" i="66" s="1"/>
  <c r="CA544" i="66"/>
  <c r="W560" i="66"/>
  <c r="CW560" i="66"/>
  <c r="U560" i="66"/>
  <c r="X560" i="66" s="1"/>
  <c r="CA560" i="66"/>
  <c r="W576" i="66"/>
  <c r="CA576" i="66"/>
  <c r="CW576" i="66"/>
  <c r="U576" i="66"/>
  <c r="X576" i="66" s="1"/>
  <c r="AV162" i="66"/>
  <c r="AU162" i="66"/>
  <c r="BP162" i="66"/>
  <c r="BG162" i="66"/>
  <c r="BC162" i="66" s="1"/>
  <c r="BB162" i="66" s="1"/>
  <c r="AR162" i="66" s="1"/>
  <c r="BQ162" i="66"/>
  <c r="BW162" i="66"/>
  <c r="AT162" i="66"/>
  <c r="AW165" i="66"/>
  <c r="T165" i="66" s="1"/>
  <c r="AY165" i="66"/>
  <c r="BA165" i="66" s="1"/>
  <c r="CH186" i="66"/>
  <c r="DH186" i="66"/>
  <c r="DG263" i="66"/>
  <c r="BV263" i="66"/>
  <c r="BI263" i="66"/>
  <c r="AW268" i="66"/>
  <c r="T268" i="66" s="1"/>
  <c r="AY268" i="66"/>
  <c r="BA268" i="66" s="1"/>
  <c r="AY425" i="66"/>
  <c r="BA425" i="66" s="1"/>
  <c r="AW425" i="66"/>
  <c r="AY435" i="66"/>
  <c r="BA435" i="66" s="1"/>
  <c r="AW435" i="66"/>
  <c r="T435" i="66" s="1"/>
  <c r="CH457" i="66"/>
  <c r="DH457" i="66"/>
  <c r="CH467" i="66"/>
  <c r="DH467" i="66"/>
  <c r="CH472" i="66"/>
  <c r="DH472" i="66"/>
  <c r="AY480" i="66"/>
  <c r="BA480" i="66" s="1"/>
  <c r="AY505" i="66"/>
  <c r="BA505" i="66" s="1"/>
  <c r="AW505" i="66"/>
  <c r="AY521" i="66"/>
  <c r="BA521" i="66" s="1"/>
  <c r="AW521" i="66"/>
  <c r="AY537" i="66"/>
  <c r="BA537" i="66" s="1"/>
  <c r="AW537" i="66"/>
  <c r="AY553" i="66"/>
  <c r="BA553" i="66" s="1"/>
  <c r="AW553" i="66"/>
  <c r="AY569" i="66"/>
  <c r="BA569" i="66" s="1"/>
  <c r="AW569" i="66"/>
  <c r="AW580" i="66"/>
  <c r="T580" i="66" s="1"/>
  <c r="AT164" i="66"/>
  <c r="AU164" i="66"/>
  <c r="BW164" i="66"/>
  <c r="BG164" i="66"/>
  <c r="BC164" i="66" s="1"/>
  <c r="BB164" i="66" s="1"/>
  <c r="AR164" i="66" s="1"/>
  <c r="AV164" i="66"/>
  <c r="BP164" i="66"/>
  <c r="BQ164" i="66"/>
  <c r="BP315" i="66"/>
  <c r="BQ315" i="66"/>
  <c r="AU315" i="66"/>
  <c r="BG315" i="66"/>
  <c r="BC315" i="66" s="1"/>
  <c r="BB315" i="66" s="1"/>
  <c r="AR315" i="66" s="1"/>
  <c r="BW315" i="66"/>
  <c r="AT315" i="66"/>
  <c r="AV315" i="66"/>
  <c r="AW343" i="66"/>
  <c r="AY343" i="66"/>
  <c r="BA343" i="66" s="1"/>
  <c r="AW439" i="66"/>
  <c r="T439" i="66" s="1"/>
  <c r="AW452" i="66"/>
  <c r="T452" i="66" s="1"/>
  <c r="AY453" i="66"/>
  <c r="BA453" i="66" s="1"/>
  <c r="AW453" i="66"/>
  <c r="AW462" i="66"/>
  <c r="AY462" i="66"/>
  <c r="BA462" i="66" s="1"/>
  <c r="AW467" i="66"/>
  <c r="AY579" i="66"/>
  <c r="BA579" i="66" s="1"/>
  <c r="AW582" i="66"/>
  <c r="T582" i="66" s="1"/>
  <c r="BW265" i="66"/>
  <c r="BG265" i="66"/>
  <c r="BC265" i="66" s="1"/>
  <c r="BB265" i="66" s="1"/>
  <c r="AR265" i="66" s="1"/>
  <c r="AT265" i="66"/>
  <c r="AV265" i="66"/>
  <c r="BP265" i="66"/>
  <c r="BQ265" i="66"/>
  <c r="AU265" i="66"/>
  <c r="DH273" i="66"/>
  <c r="CH273" i="66"/>
  <c r="W302" i="66"/>
  <c r="CA302" i="66"/>
  <c r="U302" i="66"/>
  <c r="X302" i="66" s="1"/>
  <c r="CW302" i="66"/>
  <c r="BV316" i="66"/>
  <c r="BI316" i="66"/>
  <c r="DG316" i="66"/>
  <c r="AW373" i="66"/>
  <c r="T373" i="66" s="1"/>
  <c r="AY373" i="66"/>
  <c r="BA373" i="66" s="1"/>
  <c r="AT395" i="66"/>
  <c r="BP395" i="66"/>
  <c r="BG395" i="66"/>
  <c r="BC395" i="66" s="1"/>
  <c r="BB395" i="66" s="1"/>
  <c r="AR395" i="66" s="1"/>
  <c r="AV395" i="66"/>
  <c r="AU395" i="66"/>
  <c r="BW395" i="66"/>
  <c r="BQ395" i="66"/>
  <c r="AW399" i="66"/>
  <c r="AY399" i="66"/>
  <c r="BA399" i="66" s="1"/>
  <c r="AY447" i="66"/>
  <c r="BA447" i="66" s="1"/>
  <c r="AW447" i="66"/>
  <c r="BP458" i="66"/>
  <c r="BQ458" i="66"/>
  <c r="AT458" i="66"/>
  <c r="AV458" i="66"/>
  <c r="BW458" i="66"/>
  <c r="AU458" i="66"/>
  <c r="BG458" i="66"/>
  <c r="BC458" i="66" s="1"/>
  <c r="BB458" i="66" s="1"/>
  <c r="AR458" i="66" s="1"/>
  <c r="CH468" i="66"/>
  <c r="DH468" i="66"/>
  <c r="AU477" i="66"/>
  <c r="BG477" i="66"/>
  <c r="BC477" i="66" s="1"/>
  <c r="BB477" i="66" s="1"/>
  <c r="AR477" i="66" s="1"/>
  <c r="BP477" i="66"/>
  <c r="BQ477" i="66"/>
  <c r="BW477" i="66"/>
  <c r="AV477" i="66"/>
  <c r="AT477" i="66"/>
  <c r="BP501" i="66"/>
  <c r="BQ501" i="66"/>
  <c r="AV501" i="66"/>
  <c r="AU501" i="66"/>
  <c r="BW501" i="66"/>
  <c r="AT501" i="66"/>
  <c r="BG501" i="66"/>
  <c r="BC501" i="66" s="1"/>
  <c r="BB501" i="66" s="1"/>
  <c r="AR501" i="66" s="1"/>
  <c r="AW515" i="66"/>
  <c r="AW516" i="66"/>
  <c r="T516" i="66" s="1"/>
  <c r="AY516" i="66"/>
  <c r="BA516" i="66" s="1"/>
  <c r="BP517" i="66"/>
  <c r="BQ517" i="66"/>
  <c r="AV517" i="66"/>
  <c r="AU517" i="66"/>
  <c r="BW517" i="66"/>
  <c r="BG517" i="66"/>
  <c r="BC517" i="66" s="1"/>
  <c r="BB517" i="66" s="1"/>
  <c r="AR517" i="66" s="1"/>
  <c r="AT517" i="66"/>
  <c r="AW531" i="66"/>
  <c r="AW532" i="66"/>
  <c r="AY532" i="66"/>
  <c r="BA532" i="66" s="1"/>
  <c r="BP533" i="66"/>
  <c r="BQ533" i="66"/>
  <c r="AV533" i="66"/>
  <c r="AU533" i="66"/>
  <c r="BW533" i="66"/>
  <c r="AT533" i="66"/>
  <c r="BG533" i="66"/>
  <c r="BC533" i="66" s="1"/>
  <c r="BB533" i="66" s="1"/>
  <c r="AR533" i="66" s="1"/>
  <c r="AW547" i="66"/>
  <c r="T547" i="66" s="1"/>
  <c r="AW548" i="66"/>
  <c r="AY548" i="66"/>
  <c r="BA548" i="66" s="1"/>
  <c r="BP549" i="66"/>
  <c r="BQ549" i="66"/>
  <c r="AV549" i="66"/>
  <c r="AU549" i="66"/>
  <c r="BW549" i="66"/>
  <c r="AT549" i="66"/>
  <c r="BG549" i="66"/>
  <c r="BC549" i="66" s="1"/>
  <c r="BB549" i="66" s="1"/>
  <c r="AR549" i="66" s="1"/>
  <c r="AW563" i="66"/>
  <c r="AW564" i="66"/>
  <c r="T564" i="66" s="1"/>
  <c r="AY564" i="66"/>
  <c r="BA564" i="66" s="1"/>
  <c r="BP565" i="66"/>
  <c r="BQ565" i="66"/>
  <c r="AV565" i="66"/>
  <c r="AU565" i="66"/>
  <c r="BW565" i="66"/>
  <c r="AT565" i="66"/>
  <c r="BG565" i="66"/>
  <c r="BC565" i="66" s="1"/>
  <c r="BB565" i="66" s="1"/>
  <c r="AR565" i="66" s="1"/>
  <c r="AW585" i="66"/>
  <c r="T585" i="66" s="1"/>
  <c r="AW216" i="66"/>
  <c r="AY216" i="66"/>
  <c r="BA216" i="66" s="1"/>
  <c r="AW234" i="66"/>
  <c r="T234" i="66" s="1"/>
  <c r="AY234" i="66"/>
  <c r="BA234" i="66" s="1"/>
  <c r="BI281" i="66"/>
  <c r="BV281" i="66"/>
  <c r="DG281" i="66"/>
  <c r="CH299" i="66"/>
  <c r="DH299" i="66"/>
  <c r="BP347" i="66"/>
  <c r="AT347" i="66"/>
  <c r="AU347" i="66"/>
  <c r="BW347" i="66"/>
  <c r="AV347" i="66"/>
  <c r="BQ347" i="66"/>
  <c r="BG347" i="66"/>
  <c r="BC347" i="66" s="1"/>
  <c r="BB347" i="66" s="1"/>
  <c r="AR347" i="66" s="1"/>
  <c r="AV372" i="66"/>
  <c r="BG372" i="66"/>
  <c r="BC372" i="66" s="1"/>
  <c r="BB372" i="66" s="1"/>
  <c r="AR372" i="66" s="1"/>
  <c r="AU372" i="66"/>
  <c r="BQ372" i="66"/>
  <c r="BW372" i="66"/>
  <c r="AT372" i="66"/>
  <c r="BP372" i="66"/>
  <c r="DH420" i="66"/>
  <c r="CH420" i="66"/>
  <c r="AW424" i="66"/>
  <c r="T424" i="66" s="1"/>
  <c r="AY424" i="66"/>
  <c r="BA424" i="66" s="1"/>
  <c r="AW428" i="66"/>
  <c r="T428" i="66" s="1"/>
  <c r="AY452" i="66"/>
  <c r="BA452" i="66" s="1"/>
  <c r="CH464" i="66"/>
  <c r="DH464" i="66"/>
  <c r="AW485" i="66"/>
  <c r="T485" i="66" s="1"/>
  <c r="AY485" i="66"/>
  <c r="BA485" i="66" s="1"/>
  <c r="AW579" i="66"/>
  <c r="AY582" i="66"/>
  <c r="BA582" i="66" s="1"/>
  <c r="AW588" i="66"/>
  <c r="T588" i="66" s="1"/>
  <c r="AY588" i="66"/>
  <c r="BA588" i="66" s="1"/>
  <c r="AW600" i="66"/>
  <c r="T600" i="66" s="1"/>
  <c r="AY600" i="66"/>
  <c r="BA600" i="66" s="1"/>
  <c r="AW612" i="66"/>
  <c r="T612" i="66" s="1"/>
  <c r="AY612" i="66"/>
  <c r="BA612" i="66" s="1"/>
  <c r="AW624" i="66"/>
  <c r="T624" i="66" s="1"/>
  <c r="AY624" i="66"/>
  <c r="BA624" i="66" s="1"/>
  <c r="AW644" i="66"/>
  <c r="T644" i="66" s="1"/>
  <c r="AY644" i="66"/>
  <c r="BA644" i="66" s="1"/>
  <c r="AW664" i="66"/>
  <c r="AW676" i="66"/>
  <c r="AW688" i="66"/>
  <c r="AW700" i="66"/>
  <c r="AW712" i="66"/>
  <c r="DG124" i="66"/>
  <c r="BI124" i="66"/>
  <c r="BV124" i="66"/>
  <c r="AT159" i="66"/>
  <c r="AV159" i="66"/>
  <c r="BG159" i="66"/>
  <c r="BC159" i="66" s="1"/>
  <c r="BB159" i="66" s="1"/>
  <c r="AR159" i="66" s="1"/>
  <c r="BW159" i="66"/>
  <c r="AU159" i="66"/>
  <c r="BQ159" i="66"/>
  <c r="BP159" i="66"/>
  <c r="AW256" i="66"/>
  <c r="AY256" i="66"/>
  <c r="BA256" i="66" s="1"/>
  <c r="CH330" i="66"/>
  <c r="DH330" i="66"/>
  <c r="BP337" i="66"/>
  <c r="BQ337" i="66"/>
  <c r="BG337" i="66"/>
  <c r="BC337" i="66" s="1"/>
  <c r="BB337" i="66" s="1"/>
  <c r="AR337" i="66" s="1"/>
  <c r="AT337" i="66"/>
  <c r="AV337" i="66"/>
  <c r="BW337" i="66"/>
  <c r="AU337" i="66"/>
  <c r="CH288" i="66"/>
  <c r="DH288" i="66"/>
  <c r="AW345" i="66"/>
  <c r="AY345" i="66"/>
  <c r="BA345" i="66" s="1"/>
  <c r="U430" i="66"/>
  <c r="X430" i="66" s="1"/>
  <c r="CW430" i="66"/>
  <c r="W430" i="66"/>
  <c r="CA430" i="66"/>
  <c r="AY442" i="66"/>
  <c r="BA442" i="66" s="1"/>
  <c r="AW470" i="66"/>
  <c r="T470" i="66" s="1"/>
  <c r="AY470" i="66"/>
  <c r="BA470" i="66" s="1"/>
  <c r="BP495" i="66"/>
  <c r="BQ495" i="66"/>
  <c r="AT495" i="66"/>
  <c r="AV495" i="66"/>
  <c r="BG495" i="66"/>
  <c r="BC495" i="66" s="1"/>
  <c r="BB495" i="66" s="1"/>
  <c r="AR495" i="66" s="1"/>
  <c r="AU495" i="66"/>
  <c r="BW495" i="66"/>
  <c r="CH552" i="66"/>
  <c r="DH552" i="66"/>
  <c r="AW554" i="66"/>
  <c r="AY554" i="66"/>
  <c r="BA554" i="66" s="1"/>
  <c r="AW556" i="66"/>
  <c r="T556" i="66" s="1"/>
  <c r="AY556" i="66"/>
  <c r="BA556" i="66" s="1"/>
  <c r="BP573" i="66"/>
  <c r="BQ573" i="66"/>
  <c r="AV573" i="66"/>
  <c r="BW573" i="66"/>
  <c r="AU573" i="66"/>
  <c r="BG573" i="66"/>
  <c r="BC573" i="66" s="1"/>
  <c r="BB573" i="66" s="1"/>
  <c r="AR573" i="66" s="1"/>
  <c r="AT573" i="66"/>
  <c r="AY589" i="66"/>
  <c r="BA589" i="66" s="1"/>
  <c r="AW609" i="66"/>
  <c r="T609" i="66" s="1"/>
  <c r="AY615" i="66"/>
  <c r="BA615" i="66" s="1"/>
  <c r="AY619" i="66"/>
  <c r="BA619" i="66" s="1"/>
  <c r="AY625" i="66"/>
  <c r="BA625" i="66" s="1"/>
  <c r="CH653" i="66"/>
  <c r="DH653" i="66"/>
  <c r="AY697" i="66"/>
  <c r="BA697" i="66" s="1"/>
  <c r="W747" i="66"/>
  <c r="CA747" i="66"/>
  <c r="CW747" i="66"/>
  <c r="U747" i="66"/>
  <c r="X747" i="66" s="1"/>
  <c r="AY332" i="66"/>
  <c r="BA332" i="66" s="1"/>
  <c r="AW332" i="66"/>
  <c r="AW409" i="66"/>
  <c r="T409" i="66" s="1"/>
  <c r="AY409" i="66"/>
  <c r="BA409" i="66" s="1"/>
  <c r="CH421" i="66"/>
  <c r="DH421" i="66"/>
  <c r="CH476" i="66"/>
  <c r="DH476" i="66"/>
  <c r="AW479" i="66"/>
  <c r="T479" i="66" s="1"/>
  <c r="AY479" i="66"/>
  <c r="BA479" i="66" s="1"/>
  <c r="W502" i="66"/>
  <c r="CA502" i="66"/>
  <c r="U502" i="66"/>
  <c r="X502" i="66" s="1"/>
  <c r="CW502" i="66"/>
  <c r="CH510" i="66"/>
  <c r="DH510" i="66"/>
  <c r="AY511" i="66"/>
  <c r="BA511" i="66" s="1"/>
  <c r="AW511" i="66"/>
  <c r="AY523" i="66"/>
  <c r="BA523" i="66" s="1"/>
  <c r="DH563" i="66"/>
  <c r="CH563" i="66"/>
  <c r="CH576" i="66"/>
  <c r="DH576" i="66"/>
  <c r="AW586" i="66"/>
  <c r="AY586" i="66"/>
  <c r="BA586" i="66" s="1"/>
  <c r="AW590" i="66"/>
  <c r="AY590" i="66"/>
  <c r="BA590" i="66" s="1"/>
  <c r="CH605" i="66"/>
  <c r="DH605" i="66"/>
  <c r="AY609" i="66"/>
  <c r="BA609" i="66" s="1"/>
  <c r="AY611" i="66"/>
  <c r="BA611" i="66" s="1"/>
  <c r="AW619" i="66"/>
  <c r="AW622" i="66"/>
  <c r="AY622" i="66"/>
  <c r="BA622" i="66" s="1"/>
  <c r="AW626" i="66"/>
  <c r="AY626" i="66"/>
  <c r="BA626" i="66" s="1"/>
  <c r="AW640" i="66"/>
  <c r="AY640" i="66"/>
  <c r="BA640" i="66" s="1"/>
  <c r="AW663" i="66"/>
  <c r="T663" i="66" s="1"/>
  <c r="AY666" i="66"/>
  <c r="BA666" i="66" s="1"/>
  <c r="AW666" i="66"/>
  <c r="AW686" i="66"/>
  <c r="T686" i="66" s="1"/>
  <c r="AW723" i="66"/>
  <c r="T723" i="66" s="1"/>
  <c r="AW729" i="66"/>
  <c r="AW735" i="66"/>
  <c r="AW741" i="66"/>
  <c r="CH202" i="66"/>
  <c r="DH202" i="66"/>
  <c r="AT236" i="66"/>
  <c r="AV236" i="66"/>
  <c r="AU236" i="66"/>
  <c r="BP236" i="66"/>
  <c r="BG236" i="66"/>
  <c r="BC236" i="66" s="1"/>
  <c r="BB236" i="66" s="1"/>
  <c r="AR236" i="66" s="1"/>
  <c r="BQ236" i="66"/>
  <c r="BW236" i="66"/>
  <c r="AT248" i="66"/>
  <c r="BG248" i="66"/>
  <c r="BC248" i="66" s="1"/>
  <c r="BB248" i="66" s="1"/>
  <c r="AR248" i="66" s="1"/>
  <c r="BW248" i="66"/>
  <c r="AU248" i="66"/>
  <c r="BP248" i="66"/>
  <c r="BQ248" i="66"/>
  <c r="AV248" i="66"/>
  <c r="CH287" i="66"/>
  <c r="DH287" i="66"/>
  <c r="AW324" i="66"/>
  <c r="T324" i="66" s="1"/>
  <c r="AY324" i="66"/>
  <c r="BA324" i="66" s="1"/>
  <c r="AW357" i="66"/>
  <c r="T357" i="66" s="1"/>
  <c r="AY357" i="66"/>
  <c r="BA357" i="66" s="1"/>
  <c r="AV378" i="66"/>
  <c r="BG378" i="66"/>
  <c r="BC378" i="66" s="1"/>
  <c r="BB378" i="66" s="1"/>
  <c r="AR378" i="66" s="1"/>
  <c r="BQ378" i="66"/>
  <c r="BW378" i="66"/>
  <c r="AU378" i="66"/>
  <c r="BP378" i="66"/>
  <c r="AT378" i="66"/>
  <c r="AW405" i="66"/>
  <c r="T405" i="66" s="1"/>
  <c r="AY405" i="66"/>
  <c r="BA405" i="66" s="1"/>
  <c r="AV406" i="66"/>
  <c r="BQ406" i="66"/>
  <c r="BG406" i="66"/>
  <c r="BC406" i="66" s="1"/>
  <c r="BB406" i="66" s="1"/>
  <c r="AR406" i="66" s="1"/>
  <c r="AT406" i="66"/>
  <c r="AU406" i="66"/>
  <c r="BP406" i="66"/>
  <c r="BW406" i="66"/>
  <c r="BP422" i="66"/>
  <c r="BG422" i="66"/>
  <c r="BC422" i="66" s="1"/>
  <c r="BB422" i="66" s="1"/>
  <c r="AR422" i="66" s="1"/>
  <c r="AT422" i="66"/>
  <c r="AU422" i="66"/>
  <c r="BQ422" i="66"/>
  <c r="AV422" i="66"/>
  <c r="BW422" i="66"/>
  <c r="AY440" i="66"/>
  <c r="BA440" i="66" s="1"/>
  <c r="AW442" i="66"/>
  <c r="T442" i="66" s="1"/>
  <c r="CH520" i="66"/>
  <c r="DH520" i="66"/>
  <c r="AW522" i="66"/>
  <c r="T522" i="66" s="1"/>
  <c r="AY522" i="66"/>
  <c r="BA522" i="66" s="1"/>
  <c r="AW524" i="66"/>
  <c r="T524" i="66" s="1"/>
  <c r="AY524" i="66"/>
  <c r="BA524" i="66" s="1"/>
  <c r="BP541" i="66"/>
  <c r="BQ541" i="66"/>
  <c r="AV541" i="66"/>
  <c r="AU541" i="66"/>
  <c r="BW541" i="66"/>
  <c r="AT541" i="66"/>
  <c r="BG541" i="66"/>
  <c r="BC541" i="66" s="1"/>
  <c r="BB541" i="66" s="1"/>
  <c r="AR541" i="66" s="1"/>
  <c r="AW555" i="66"/>
  <c r="AW646" i="66"/>
  <c r="T646" i="66" s="1"/>
  <c r="AY646" i="66"/>
  <c r="BA646" i="66" s="1"/>
  <c r="CH196" i="66"/>
  <c r="DH196" i="66"/>
  <c r="CH280" i="66"/>
  <c r="DH280" i="66"/>
  <c r="CH311" i="66"/>
  <c r="DH311" i="66"/>
  <c r="DH428" i="66"/>
  <c r="CH428" i="66"/>
  <c r="AY431" i="66"/>
  <c r="BA431" i="66" s="1"/>
  <c r="AW431" i="66"/>
  <c r="BP432" i="66"/>
  <c r="BW432" i="66"/>
  <c r="AT432" i="66"/>
  <c r="AU432" i="66"/>
  <c r="BG432" i="66"/>
  <c r="BC432" i="66" s="1"/>
  <c r="BB432" i="66" s="1"/>
  <c r="AR432" i="66" s="1"/>
  <c r="BQ432" i="66"/>
  <c r="AV432" i="66"/>
  <c r="AY434" i="66"/>
  <c r="BA434" i="66" s="1"/>
  <c r="AW434" i="66"/>
  <c r="T434" i="66" s="1"/>
  <c r="BV459" i="66"/>
  <c r="DG459" i="66"/>
  <c r="BI459" i="66"/>
  <c r="AT466" i="66"/>
  <c r="BG466" i="66"/>
  <c r="BC466" i="66" s="1"/>
  <c r="BB466" i="66" s="1"/>
  <c r="AR466" i="66" s="1"/>
  <c r="AV466" i="66"/>
  <c r="BQ466" i="66"/>
  <c r="BW466" i="66"/>
  <c r="AU466" i="66"/>
  <c r="BP466" i="66"/>
  <c r="AW474" i="66"/>
  <c r="T474" i="66" s="1"/>
  <c r="AY474" i="66"/>
  <c r="BA474" i="66" s="1"/>
  <c r="BP489" i="66"/>
  <c r="BQ489" i="66"/>
  <c r="AT489" i="66"/>
  <c r="AV489" i="66"/>
  <c r="BW489" i="66"/>
  <c r="AU489" i="66"/>
  <c r="BG489" i="66"/>
  <c r="BC489" i="66" s="1"/>
  <c r="BB489" i="66" s="1"/>
  <c r="AR489" i="66" s="1"/>
  <c r="BP493" i="66"/>
  <c r="BQ493" i="66"/>
  <c r="AT493" i="66"/>
  <c r="AV493" i="66"/>
  <c r="AU493" i="66"/>
  <c r="BG493" i="66"/>
  <c r="BC493" i="66" s="1"/>
  <c r="BB493" i="66" s="1"/>
  <c r="AR493" i="66" s="1"/>
  <c r="BW493" i="66"/>
  <c r="CH494" i="66"/>
  <c r="DH494" i="66"/>
  <c r="BP509" i="66"/>
  <c r="BQ509" i="66"/>
  <c r="AV509" i="66"/>
  <c r="AT509" i="66"/>
  <c r="AU509" i="66"/>
  <c r="BW509" i="66"/>
  <c r="BG509" i="66"/>
  <c r="BC509" i="66" s="1"/>
  <c r="BB509" i="66" s="1"/>
  <c r="AR509" i="66" s="1"/>
  <c r="AW523" i="66"/>
  <c r="T523" i="66" s="1"/>
  <c r="CH558" i="66"/>
  <c r="DH558" i="66"/>
  <c r="AY559" i="66"/>
  <c r="BA559" i="66" s="1"/>
  <c r="AW559" i="66"/>
  <c r="BP577" i="66"/>
  <c r="AV577" i="66"/>
  <c r="BQ577" i="66"/>
  <c r="AT577" i="66"/>
  <c r="BW577" i="66"/>
  <c r="AU577" i="66"/>
  <c r="BG577" i="66"/>
  <c r="BC577" i="66" s="1"/>
  <c r="BB577" i="66" s="1"/>
  <c r="AR577" i="66" s="1"/>
  <c r="AW648" i="66"/>
  <c r="AY648" i="66"/>
  <c r="BA648" i="66" s="1"/>
  <c r="CH688" i="66"/>
  <c r="DH688" i="66"/>
  <c r="BP696" i="66"/>
  <c r="AV696" i="66"/>
  <c r="BQ696" i="66"/>
  <c r="AT696" i="66"/>
  <c r="AU696" i="66"/>
  <c r="BW696" i="66"/>
  <c r="BG696" i="66"/>
  <c r="BC696" i="66" s="1"/>
  <c r="BB696" i="66" s="1"/>
  <c r="AR696" i="66" s="1"/>
  <c r="DI697" i="66"/>
  <c r="DG173" i="66"/>
  <c r="BV173" i="66"/>
  <c r="BI173" i="66"/>
  <c r="BP285" i="66"/>
  <c r="BQ285" i="66"/>
  <c r="AU285" i="66"/>
  <c r="BG285" i="66"/>
  <c r="BC285" i="66" s="1"/>
  <c r="BB285" i="66" s="1"/>
  <c r="AR285" i="66" s="1"/>
  <c r="BW285" i="66"/>
  <c r="AT285" i="66"/>
  <c r="AV285" i="66"/>
  <c r="AW393" i="66"/>
  <c r="T393" i="66" s="1"/>
  <c r="AY393" i="66"/>
  <c r="BA393" i="66" s="1"/>
  <c r="AV396" i="66"/>
  <c r="BP396" i="66"/>
  <c r="BQ396" i="66"/>
  <c r="AT396" i="66"/>
  <c r="BW396" i="66"/>
  <c r="AU396" i="66"/>
  <c r="BG396" i="66"/>
  <c r="BC396" i="66" s="1"/>
  <c r="BB396" i="66" s="1"/>
  <c r="AR396" i="66" s="1"/>
  <c r="BP418" i="66"/>
  <c r="AU418" i="66"/>
  <c r="AV418" i="66"/>
  <c r="BG418" i="66"/>
  <c r="BC418" i="66" s="1"/>
  <c r="BB418" i="66" s="1"/>
  <c r="AR418" i="66" s="1"/>
  <c r="BQ418" i="66"/>
  <c r="BW418" i="66"/>
  <c r="AT418" i="66"/>
  <c r="AY433" i="66"/>
  <c r="BA433" i="66" s="1"/>
  <c r="AW433" i="66"/>
  <c r="T433" i="66" s="1"/>
  <c r="CH486" i="66"/>
  <c r="DH486" i="66"/>
  <c r="AW491" i="66"/>
  <c r="T491" i="66" s="1"/>
  <c r="AY491" i="66"/>
  <c r="BA491" i="66" s="1"/>
  <c r="AW508" i="66"/>
  <c r="T508" i="66" s="1"/>
  <c r="AY508" i="66"/>
  <c r="BA508" i="66" s="1"/>
  <c r="AW546" i="66"/>
  <c r="AY546" i="66"/>
  <c r="BA546" i="66" s="1"/>
  <c r="DH555" i="66"/>
  <c r="CH555" i="66"/>
  <c r="AY571" i="66"/>
  <c r="BA571" i="66" s="1"/>
  <c r="AW571" i="66"/>
  <c r="AW572" i="66"/>
  <c r="T572" i="66" s="1"/>
  <c r="AY572" i="66"/>
  <c r="BA572" i="66" s="1"/>
  <c r="AW606" i="66"/>
  <c r="AY606" i="66"/>
  <c r="BA606" i="66" s="1"/>
  <c r="BP608" i="66"/>
  <c r="BQ608" i="66"/>
  <c r="AT608" i="66"/>
  <c r="AV608" i="66"/>
  <c r="BG608" i="66"/>
  <c r="BC608" i="66" s="1"/>
  <c r="BB608" i="66" s="1"/>
  <c r="AR608" i="66" s="1"/>
  <c r="BW608" i="66"/>
  <c r="AU608" i="66"/>
  <c r="CH671" i="66"/>
  <c r="DH671" i="66"/>
  <c r="AW681" i="66"/>
  <c r="T681" i="66" s="1"/>
  <c r="AY687" i="66"/>
  <c r="BA687" i="66" s="1"/>
  <c r="AW704" i="66"/>
  <c r="T704" i="66" s="1"/>
  <c r="AY709" i="66"/>
  <c r="BA709" i="66" s="1"/>
  <c r="AW720" i="66"/>
  <c r="T720" i="66" s="1"/>
  <c r="AY728" i="66"/>
  <c r="BA728" i="66" s="1"/>
  <c r="AW740" i="66"/>
  <c r="T740" i="66" s="1"/>
  <c r="AY743" i="66"/>
  <c r="BA743" i="66" s="1"/>
  <c r="AW743" i="66"/>
  <c r="T743" i="66" s="1"/>
  <c r="AW748" i="66"/>
  <c r="T748" i="66" s="1"/>
  <c r="AW750" i="66"/>
  <c r="T750" i="66" s="1"/>
  <c r="AY753" i="66"/>
  <c r="BA753" i="66" s="1"/>
  <c r="AW753" i="66"/>
  <c r="AT187" i="66"/>
  <c r="AU187" i="66"/>
  <c r="BQ187" i="66"/>
  <c r="BP187" i="66"/>
  <c r="BW187" i="66"/>
  <c r="AV187" i="66"/>
  <c r="BG187" i="66"/>
  <c r="BC187" i="66" s="1"/>
  <c r="BB187" i="66" s="1"/>
  <c r="AR187" i="66" s="1"/>
  <c r="AW401" i="66"/>
  <c r="AY401" i="66"/>
  <c r="BA401" i="66" s="1"/>
  <c r="CH416" i="66"/>
  <c r="DH416" i="66"/>
  <c r="DH515" i="66"/>
  <c r="CH515" i="66"/>
  <c r="AY527" i="66"/>
  <c r="BA527" i="66" s="1"/>
  <c r="AW527" i="66"/>
  <c r="T527" i="66" s="1"/>
  <c r="AY591" i="66"/>
  <c r="BA591" i="66" s="1"/>
  <c r="BV597" i="66"/>
  <c r="BI597" i="66"/>
  <c r="DG597" i="66"/>
  <c r="CH603" i="66"/>
  <c r="DH603" i="66"/>
  <c r="AW621" i="66"/>
  <c r="T621" i="66" s="1"/>
  <c r="AY621" i="66"/>
  <c r="BA621" i="66" s="1"/>
  <c r="AW628" i="66"/>
  <c r="T628" i="66" s="1"/>
  <c r="AY628" i="66"/>
  <c r="BA628" i="66" s="1"/>
  <c r="BP632" i="66"/>
  <c r="BQ632" i="66"/>
  <c r="AT632" i="66"/>
  <c r="AV632" i="66"/>
  <c r="BG632" i="66"/>
  <c r="BC632" i="66" s="1"/>
  <c r="BB632" i="66" s="1"/>
  <c r="AR632" i="66" s="1"/>
  <c r="AU632" i="66"/>
  <c r="BW632" i="66"/>
  <c r="BP652" i="66"/>
  <c r="AT652" i="66"/>
  <c r="AV652" i="66"/>
  <c r="BG652" i="66"/>
  <c r="BC652" i="66" s="1"/>
  <c r="BB652" i="66" s="1"/>
  <c r="AR652" i="66" s="1"/>
  <c r="BW652" i="66"/>
  <c r="AU652" i="66"/>
  <c r="BQ652" i="66"/>
  <c r="CH657" i="66"/>
  <c r="DH657" i="66"/>
  <c r="CH661" i="66"/>
  <c r="DH661" i="66"/>
  <c r="AW668" i="66"/>
  <c r="CH669" i="66"/>
  <c r="DH669" i="66"/>
  <c r="AY690" i="66"/>
  <c r="BA690" i="66" s="1"/>
  <c r="AW690" i="66"/>
  <c r="AW691" i="66"/>
  <c r="AY691" i="66"/>
  <c r="BA691" i="66" s="1"/>
  <c r="AW698" i="66"/>
  <c r="T698" i="66" s="1"/>
  <c r="AW699" i="66"/>
  <c r="T699" i="66" s="1"/>
  <c r="AY702" i="66"/>
  <c r="BA702" i="66" s="1"/>
  <c r="AW702" i="66"/>
  <c r="AW736" i="66"/>
  <c r="T736" i="66" s="1"/>
  <c r="AW766" i="66"/>
  <c r="T766" i="66" s="1"/>
  <c r="AW197" i="66"/>
  <c r="T197" i="66" s="1"/>
  <c r="AY197" i="66"/>
  <c r="BA197" i="66" s="1"/>
  <c r="AW228" i="66"/>
  <c r="AY228" i="66"/>
  <c r="BA228" i="66" s="1"/>
  <c r="BP257" i="66"/>
  <c r="AT257" i="66"/>
  <c r="BQ257" i="66"/>
  <c r="BW257" i="66"/>
  <c r="AU257" i="66"/>
  <c r="BG257" i="66"/>
  <c r="BC257" i="66" s="1"/>
  <c r="BB257" i="66" s="1"/>
  <c r="AR257" i="66" s="1"/>
  <c r="AV257" i="66"/>
  <c r="AU469" i="66"/>
  <c r="BG469" i="66"/>
  <c r="BC469" i="66" s="1"/>
  <c r="BB469" i="66" s="1"/>
  <c r="AR469" i="66" s="1"/>
  <c r="BP469" i="66"/>
  <c r="BQ469" i="66"/>
  <c r="BW469" i="66"/>
  <c r="AT469" i="66"/>
  <c r="AV469" i="66"/>
  <c r="AY513" i="66"/>
  <c r="BA513" i="66" s="1"/>
  <c r="AW513" i="66"/>
  <c r="CH526" i="66"/>
  <c r="DH526" i="66"/>
  <c r="DH531" i="66"/>
  <c r="CH531" i="66"/>
  <c r="BP567" i="66"/>
  <c r="BQ567" i="66"/>
  <c r="AV567" i="66"/>
  <c r="BG567" i="66"/>
  <c r="BC567" i="66" s="1"/>
  <c r="BB567" i="66" s="1"/>
  <c r="AR567" i="66" s="1"/>
  <c r="BW567" i="66"/>
  <c r="AT567" i="66"/>
  <c r="AU567" i="66"/>
  <c r="AW570" i="66"/>
  <c r="AY570" i="66"/>
  <c r="BA570" i="66" s="1"/>
  <c r="CH574" i="66"/>
  <c r="DH574" i="66"/>
  <c r="BP594" i="66"/>
  <c r="BQ594" i="66"/>
  <c r="AT594" i="66"/>
  <c r="AV594" i="66"/>
  <c r="BW594" i="66"/>
  <c r="BG594" i="66"/>
  <c r="BC594" i="66" s="1"/>
  <c r="BB594" i="66" s="1"/>
  <c r="AR594" i="66" s="1"/>
  <c r="AU594" i="66"/>
  <c r="AY597" i="66"/>
  <c r="BA597" i="66" s="1"/>
  <c r="CH617" i="66"/>
  <c r="DH617" i="66"/>
  <c r="AW627" i="66"/>
  <c r="T627" i="66" s="1"/>
  <c r="BP636" i="66"/>
  <c r="AT636" i="66"/>
  <c r="AV636" i="66"/>
  <c r="BQ636" i="66"/>
  <c r="BW636" i="66"/>
  <c r="AU636" i="66"/>
  <c r="BG636" i="66"/>
  <c r="BC636" i="66" s="1"/>
  <c r="BB636" i="66" s="1"/>
  <c r="AR636" i="66" s="1"/>
  <c r="AW642" i="66"/>
  <c r="AY642" i="66"/>
  <c r="BA642" i="66" s="1"/>
  <c r="AW662" i="66"/>
  <c r="AY662" i="66"/>
  <c r="BA662" i="66" s="1"/>
  <c r="AW687" i="66"/>
  <c r="T687" i="66" s="1"/>
  <c r="AW689" i="66"/>
  <c r="T689" i="66" s="1"/>
  <c r="AY689" i="66"/>
  <c r="BA689" i="66" s="1"/>
  <c r="AW692" i="66"/>
  <c r="CH712" i="66"/>
  <c r="DH712" i="66"/>
  <c r="AY713" i="66"/>
  <c r="BA713" i="66" s="1"/>
  <c r="AY716" i="66"/>
  <c r="BA716" i="66" s="1"/>
  <c r="AW728" i="66"/>
  <c r="T728" i="66" s="1"/>
  <c r="CW758" i="66"/>
  <c r="U758" i="66"/>
  <c r="X758" i="66" s="1"/>
  <c r="W758" i="66"/>
  <c r="CA758" i="66"/>
  <c r="AV227" i="66"/>
  <c r="AT227" i="66"/>
  <c r="BW227" i="66"/>
  <c r="AU227" i="66"/>
  <c r="BG227" i="66"/>
  <c r="BC227" i="66" s="1"/>
  <c r="BB227" i="66" s="1"/>
  <c r="AR227" i="66" s="1"/>
  <c r="BQ227" i="66"/>
  <c r="BP227" i="66"/>
  <c r="BV302" i="66"/>
  <c r="BI302" i="66"/>
  <c r="DG302" i="66"/>
  <c r="AW383" i="66"/>
  <c r="T383" i="66" s="1"/>
  <c r="AY383" i="66"/>
  <c r="BA383" i="66" s="1"/>
  <c r="BV420" i="66"/>
  <c r="BI420" i="66"/>
  <c r="DG420" i="66"/>
  <c r="AW490" i="66"/>
  <c r="AY490" i="66"/>
  <c r="BA490" i="66" s="1"/>
  <c r="AY492" i="66"/>
  <c r="BA492" i="66" s="1"/>
  <c r="DH547" i="66"/>
  <c r="CH547" i="66"/>
  <c r="AY561" i="66"/>
  <c r="BA561" i="66" s="1"/>
  <c r="AW561" i="66"/>
  <c r="T561" i="66" s="1"/>
  <c r="CH568" i="66"/>
  <c r="DH568" i="66"/>
  <c r="AW614" i="66"/>
  <c r="T614" i="66" s="1"/>
  <c r="AY614" i="66"/>
  <c r="BA614" i="66" s="1"/>
  <c r="AY627" i="66"/>
  <c r="BA627" i="66" s="1"/>
  <c r="BP672" i="66"/>
  <c r="AV672" i="66"/>
  <c r="BQ672" i="66"/>
  <c r="BG672" i="66"/>
  <c r="BC672" i="66" s="1"/>
  <c r="BB672" i="66" s="1"/>
  <c r="AR672" i="66" s="1"/>
  <c r="AT672" i="66"/>
  <c r="BW672" i="66"/>
  <c r="AU672" i="66"/>
  <c r="AY674" i="66"/>
  <c r="BA674" i="66" s="1"/>
  <c r="AW674" i="66"/>
  <c r="DH676" i="66"/>
  <c r="CH676" i="66"/>
  <c r="CH703" i="66"/>
  <c r="DH703" i="66"/>
  <c r="BP710" i="66"/>
  <c r="AV710" i="66"/>
  <c r="BQ710" i="66"/>
  <c r="BG710" i="66"/>
  <c r="BC710" i="66" s="1"/>
  <c r="BB710" i="66" s="1"/>
  <c r="AR710" i="66" s="1"/>
  <c r="AT710" i="66"/>
  <c r="AU710" i="66"/>
  <c r="BW710" i="66"/>
  <c r="AW716" i="66"/>
  <c r="T716" i="66" s="1"/>
  <c r="AY717" i="66"/>
  <c r="BA717" i="66" s="1"/>
  <c r="AW717" i="66"/>
  <c r="T717" i="66" s="1"/>
  <c r="AY736" i="66"/>
  <c r="BA736" i="66" s="1"/>
  <c r="AY766" i="66"/>
  <c r="BA766" i="66" s="1"/>
  <c r="AV879" i="66"/>
  <c r="BG879" i="66"/>
  <c r="BC879" i="66" s="1"/>
  <c r="BB879" i="66" s="1"/>
  <c r="AR879" i="66" s="1"/>
  <c r="AT879" i="66"/>
  <c r="AU879" i="66"/>
  <c r="BP879" i="66"/>
  <c r="BQ879" i="66"/>
  <c r="BW879" i="66"/>
  <c r="AV881" i="66"/>
  <c r="BP881" i="66"/>
  <c r="BW881" i="66"/>
  <c r="AT881" i="66"/>
  <c r="AU881" i="66"/>
  <c r="BG881" i="66"/>
  <c r="BC881" i="66" s="1"/>
  <c r="BB881" i="66" s="1"/>
  <c r="AR881" i="66" s="1"/>
  <c r="BQ881" i="66"/>
  <c r="AV883" i="66"/>
  <c r="BG883" i="66"/>
  <c r="BC883" i="66" s="1"/>
  <c r="BB883" i="66" s="1"/>
  <c r="AR883" i="66" s="1"/>
  <c r="AT883" i="66"/>
  <c r="BW883" i="66"/>
  <c r="BQ883" i="66"/>
  <c r="BP883" i="66"/>
  <c r="AU883" i="66"/>
  <c r="AV885" i="66"/>
  <c r="BG885" i="66"/>
  <c r="BC885" i="66" s="1"/>
  <c r="BB885" i="66" s="1"/>
  <c r="AR885" i="66" s="1"/>
  <c r="AT885" i="66"/>
  <c r="AU885" i="66"/>
  <c r="BP885" i="66"/>
  <c r="BQ885" i="66"/>
  <c r="BW885" i="66"/>
  <c r="AV887" i="66"/>
  <c r="BP887" i="66"/>
  <c r="BQ887" i="66"/>
  <c r="AT887" i="66"/>
  <c r="AU887" i="66"/>
  <c r="BG887" i="66"/>
  <c r="BC887" i="66" s="1"/>
  <c r="BB887" i="66" s="1"/>
  <c r="AR887" i="66" s="1"/>
  <c r="BW887" i="66"/>
  <c r="AV889" i="66"/>
  <c r="BG889" i="66"/>
  <c r="BC889" i="66" s="1"/>
  <c r="BB889" i="66" s="1"/>
  <c r="AR889" i="66" s="1"/>
  <c r="AT889" i="66"/>
  <c r="BP889" i="66"/>
  <c r="BQ889" i="66"/>
  <c r="AU889" i="66"/>
  <c r="BW889" i="66"/>
  <c r="AV891" i="66"/>
  <c r="BG891" i="66"/>
  <c r="BC891" i="66" s="1"/>
  <c r="BB891" i="66" s="1"/>
  <c r="AR891" i="66" s="1"/>
  <c r="AT891" i="66"/>
  <c r="AU891" i="66"/>
  <c r="BP891" i="66"/>
  <c r="BQ891" i="66"/>
  <c r="BW891" i="66"/>
  <c r="AV893" i="66"/>
  <c r="BP893" i="66"/>
  <c r="BG893" i="66"/>
  <c r="BC893" i="66" s="1"/>
  <c r="BB893" i="66" s="1"/>
  <c r="AR893" i="66" s="1"/>
  <c r="BQ893" i="66"/>
  <c r="AT893" i="66"/>
  <c r="AU893" i="66"/>
  <c r="BW893" i="66"/>
  <c r="AV895" i="66"/>
  <c r="BG895" i="66"/>
  <c r="BC895" i="66" s="1"/>
  <c r="BB895" i="66" s="1"/>
  <c r="AR895" i="66" s="1"/>
  <c r="AT895" i="66"/>
  <c r="BW895" i="66"/>
  <c r="BQ895" i="66"/>
  <c r="BP895" i="66"/>
  <c r="AU895" i="66"/>
  <c r="AV897" i="66"/>
  <c r="BG897" i="66"/>
  <c r="BC897" i="66" s="1"/>
  <c r="BB897" i="66" s="1"/>
  <c r="AR897" i="66" s="1"/>
  <c r="AT897" i="66"/>
  <c r="AU897" i="66"/>
  <c r="BW897" i="66"/>
  <c r="BQ897" i="66"/>
  <c r="BP897" i="66"/>
  <c r="AV899" i="66"/>
  <c r="BP899" i="66"/>
  <c r="BQ899" i="66"/>
  <c r="BW899" i="66"/>
  <c r="AT899" i="66"/>
  <c r="BG899" i="66"/>
  <c r="BC899" i="66" s="1"/>
  <c r="BB899" i="66" s="1"/>
  <c r="AR899" i="66" s="1"/>
  <c r="AU899" i="66"/>
  <c r="AV901" i="66"/>
  <c r="BG901" i="66"/>
  <c r="BC901" i="66" s="1"/>
  <c r="BB901" i="66" s="1"/>
  <c r="AR901" i="66" s="1"/>
  <c r="AT901" i="66"/>
  <c r="BP901" i="66"/>
  <c r="BQ901" i="66"/>
  <c r="BW901" i="66"/>
  <c r="AU901" i="66"/>
  <c r="AV903" i="66"/>
  <c r="BG903" i="66"/>
  <c r="BC903" i="66" s="1"/>
  <c r="BB903" i="66" s="1"/>
  <c r="AR903" i="66" s="1"/>
  <c r="AT903" i="66"/>
  <c r="AU903" i="66"/>
  <c r="BP903" i="66"/>
  <c r="BQ903" i="66"/>
  <c r="BW903" i="66"/>
  <c r="AV905" i="66"/>
  <c r="BP905" i="66"/>
  <c r="BG905" i="66"/>
  <c r="BC905" i="66" s="1"/>
  <c r="BB905" i="66" s="1"/>
  <c r="AR905" i="66" s="1"/>
  <c r="BQ905" i="66"/>
  <c r="BW905" i="66"/>
  <c r="AT905" i="66"/>
  <c r="AU905" i="66"/>
  <c r="AV907" i="66"/>
  <c r="BG907" i="66"/>
  <c r="BC907" i="66" s="1"/>
  <c r="BB907" i="66" s="1"/>
  <c r="AR907" i="66" s="1"/>
  <c r="AT907" i="66"/>
  <c r="BW907" i="66"/>
  <c r="BP907" i="66"/>
  <c r="AU907" i="66"/>
  <c r="BQ907" i="66"/>
  <c r="AV909" i="66"/>
  <c r="BG909" i="66"/>
  <c r="BC909" i="66" s="1"/>
  <c r="BB909" i="66" s="1"/>
  <c r="AR909" i="66" s="1"/>
  <c r="AT909" i="66"/>
  <c r="AU909" i="66"/>
  <c r="BW909" i="66"/>
  <c r="BQ909" i="66"/>
  <c r="BP909" i="66"/>
  <c r="AV911" i="66"/>
  <c r="BP911" i="66"/>
  <c r="BQ911" i="66"/>
  <c r="AT911" i="66"/>
  <c r="AU911" i="66"/>
  <c r="BG911" i="66"/>
  <c r="BC911" i="66" s="1"/>
  <c r="BB911" i="66" s="1"/>
  <c r="AR911" i="66" s="1"/>
  <c r="BW911" i="66"/>
  <c r="AV913" i="66"/>
  <c r="BG913" i="66"/>
  <c r="BC913" i="66" s="1"/>
  <c r="BB913" i="66" s="1"/>
  <c r="AR913" i="66" s="1"/>
  <c r="AT913" i="66"/>
  <c r="BP913" i="66"/>
  <c r="BW913" i="66"/>
  <c r="BQ913" i="66"/>
  <c r="AU913" i="66"/>
  <c r="AV915" i="66"/>
  <c r="BG915" i="66"/>
  <c r="BC915" i="66" s="1"/>
  <c r="BB915" i="66" s="1"/>
  <c r="AR915" i="66" s="1"/>
  <c r="AT915" i="66"/>
  <c r="AU915" i="66"/>
  <c r="BP915" i="66"/>
  <c r="BQ915" i="66"/>
  <c r="BW915" i="66"/>
  <c r="AV917" i="66"/>
  <c r="BP917" i="66"/>
  <c r="BG917" i="66"/>
  <c r="BC917" i="66" s="1"/>
  <c r="BB917" i="66" s="1"/>
  <c r="AR917" i="66" s="1"/>
  <c r="BQ917" i="66"/>
  <c r="BW917" i="66"/>
  <c r="AU917" i="66"/>
  <c r="AT917" i="66"/>
  <c r="AV919" i="66"/>
  <c r="BG919" i="66"/>
  <c r="BC919" i="66" s="1"/>
  <c r="BB919" i="66" s="1"/>
  <c r="AR919" i="66" s="1"/>
  <c r="AT919" i="66"/>
  <c r="BW919" i="66"/>
  <c r="BP919" i="66"/>
  <c r="BQ919" i="66"/>
  <c r="AU919" i="66"/>
  <c r="AV921" i="66"/>
  <c r="BG921" i="66"/>
  <c r="BC921" i="66" s="1"/>
  <c r="BB921" i="66" s="1"/>
  <c r="AR921" i="66" s="1"/>
  <c r="AT921" i="66"/>
  <c r="AU921" i="66"/>
  <c r="BW921" i="66"/>
  <c r="BP921" i="66"/>
  <c r="BQ921" i="66"/>
  <c r="AV923" i="66"/>
  <c r="BP923" i="66"/>
  <c r="BQ923" i="66"/>
  <c r="BG923" i="66"/>
  <c r="BC923" i="66" s="1"/>
  <c r="BB923" i="66" s="1"/>
  <c r="AR923" i="66" s="1"/>
  <c r="AT923" i="66"/>
  <c r="AU923" i="66"/>
  <c r="BW923" i="66"/>
  <c r="AV925" i="66"/>
  <c r="BG925" i="66"/>
  <c r="BC925" i="66" s="1"/>
  <c r="BB925" i="66" s="1"/>
  <c r="AR925" i="66" s="1"/>
  <c r="AT925" i="66"/>
  <c r="BP925" i="66"/>
  <c r="BQ925" i="66"/>
  <c r="AU925" i="66"/>
  <c r="BW925" i="66"/>
  <c r="AV927" i="66"/>
  <c r="BG927" i="66"/>
  <c r="BC927" i="66" s="1"/>
  <c r="BB927" i="66" s="1"/>
  <c r="AR927" i="66" s="1"/>
  <c r="AT927" i="66"/>
  <c r="AU927" i="66"/>
  <c r="BP927" i="66"/>
  <c r="BQ927" i="66"/>
  <c r="BW927" i="66"/>
  <c r="AV929" i="66"/>
  <c r="BP929" i="66"/>
  <c r="BQ929" i="66"/>
  <c r="AU929" i="66"/>
  <c r="BG929" i="66"/>
  <c r="BC929" i="66" s="1"/>
  <c r="BB929" i="66" s="1"/>
  <c r="AR929" i="66" s="1"/>
  <c r="AT929" i="66"/>
  <c r="BW929" i="66"/>
  <c r="AV931" i="66"/>
  <c r="BG931" i="66"/>
  <c r="BC931" i="66" s="1"/>
  <c r="BB931" i="66" s="1"/>
  <c r="AR931" i="66" s="1"/>
  <c r="AT931" i="66"/>
  <c r="BW931" i="66"/>
  <c r="BP931" i="66"/>
  <c r="BQ931" i="66"/>
  <c r="AU931" i="66"/>
  <c r="AV933" i="66"/>
  <c r="BG933" i="66"/>
  <c r="BC933" i="66" s="1"/>
  <c r="BB933" i="66" s="1"/>
  <c r="AR933" i="66" s="1"/>
  <c r="AT933" i="66"/>
  <c r="AU933" i="66"/>
  <c r="BW933" i="66"/>
  <c r="BP933" i="66"/>
  <c r="BQ933" i="66"/>
  <c r="AV935" i="66"/>
  <c r="BP935" i="66"/>
  <c r="BQ935" i="66"/>
  <c r="AT935" i="66"/>
  <c r="AU935" i="66"/>
  <c r="BG935" i="66"/>
  <c r="BC935" i="66" s="1"/>
  <c r="BB935" i="66" s="1"/>
  <c r="AR935" i="66" s="1"/>
  <c r="BW935" i="66"/>
  <c r="AV937" i="66"/>
  <c r="BG937" i="66"/>
  <c r="BC937" i="66" s="1"/>
  <c r="BB937" i="66" s="1"/>
  <c r="AR937" i="66" s="1"/>
  <c r="AT937" i="66"/>
  <c r="AU937" i="66"/>
  <c r="BP937" i="66"/>
  <c r="BQ937" i="66"/>
  <c r="BW937" i="66"/>
  <c r="AV939" i="66"/>
  <c r="BG939" i="66"/>
  <c r="BC939" i="66" s="1"/>
  <c r="BB939" i="66" s="1"/>
  <c r="AR939" i="66" s="1"/>
  <c r="AT939" i="66"/>
  <c r="AU939" i="66"/>
  <c r="BP939" i="66"/>
  <c r="BW939" i="66"/>
  <c r="BQ939" i="66"/>
  <c r="AV941" i="66"/>
  <c r="BP941" i="66"/>
  <c r="BG941" i="66"/>
  <c r="BC941" i="66" s="1"/>
  <c r="BB941" i="66" s="1"/>
  <c r="AR941" i="66" s="1"/>
  <c r="BQ941" i="66"/>
  <c r="BW941" i="66"/>
  <c r="AT941" i="66"/>
  <c r="AU941" i="66"/>
  <c r="AV943" i="66"/>
  <c r="BG943" i="66"/>
  <c r="BC943" i="66" s="1"/>
  <c r="BB943" i="66" s="1"/>
  <c r="AR943" i="66" s="1"/>
  <c r="AU943" i="66"/>
  <c r="BW943" i="66"/>
  <c r="BP943" i="66"/>
  <c r="BQ943" i="66"/>
  <c r="AT943" i="66"/>
  <c r="AV945" i="66"/>
  <c r="BG945" i="66"/>
  <c r="BC945" i="66" s="1"/>
  <c r="BB945" i="66" s="1"/>
  <c r="AR945" i="66" s="1"/>
  <c r="AT945" i="66"/>
  <c r="AU945" i="66"/>
  <c r="BQ945" i="66"/>
  <c r="BP945" i="66"/>
  <c r="BW945" i="66"/>
  <c r="AV947" i="66"/>
  <c r="BP947" i="66"/>
  <c r="AU947" i="66"/>
  <c r="BG947" i="66"/>
  <c r="BC947" i="66" s="1"/>
  <c r="BB947" i="66" s="1"/>
  <c r="AR947" i="66" s="1"/>
  <c r="BQ947" i="66"/>
  <c r="BW947" i="66"/>
  <c r="AT947" i="66"/>
  <c r="AV949" i="66"/>
  <c r="BG949" i="66"/>
  <c r="BC949" i="66" s="1"/>
  <c r="BB949" i="66" s="1"/>
  <c r="AR949" i="66" s="1"/>
  <c r="AU949" i="66"/>
  <c r="BQ949" i="66"/>
  <c r="BP949" i="66"/>
  <c r="BW949" i="66"/>
  <c r="AT949" i="66"/>
  <c r="AV951" i="66"/>
  <c r="BG951" i="66"/>
  <c r="BC951" i="66" s="1"/>
  <c r="BB951" i="66" s="1"/>
  <c r="AR951" i="66" s="1"/>
  <c r="AT951" i="66"/>
  <c r="AU951" i="66"/>
  <c r="BP951" i="66"/>
  <c r="BQ951" i="66"/>
  <c r="BW951" i="66"/>
  <c r="AV953" i="66"/>
  <c r="BP953" i="66"/>
  <c r="BW953" i="66"/>
  <c r="AU953" i="66"/>
  <c r="BG953" i="66"/>
  <c r="BC953" i="66" s="1"/>
  <c r="BB953" i="66" s="1"/>
  <c r="AR953" i="66" s="1"/>
  <c r="AT953" i="66"/>
  <c r="BQ953" i="66"/>
  <c r="AV955" i="66"/>
  <c r="BG955" i="66"/>
  <c r="BC955" i="66" s="1"/>
  <c r="BB955" i="66" s="1"/>
  <c r="AR955" i="66" s="1"/>
  <c r="AT955" i="66"/>
  <c r="BQ955" i="66"/>
  <c r="AU955" i="66"/>
  <c r="BW955" i="66"/>
  <c r="BP955" i="66"/>
  <c r="AV957" i="66"/>
  <c r="BG957" i="66"/>
  <c r="BC957" i="66" s="1"/>
  <c r="BB957" i="66" s="1"/>
  <c r="AR957" i="66" s="1"/>
  <c r="AT957" i="66"/>
  <c r="AU957" i="66"/>
  <c r="BQ957" i="66"/>
  <c r="BW957" i="66"/>
  <c r="BP957" i="66"/>
  <c r="AV959" i="66"/>
  <c r="BP959" i="66"/>
  <c r="BG959" i="66"/>
  <c r="BC959" i="66" s="1"/>
  <c r="BB959" i="66" s="1"/>
  <c r="AR959" i="66" s="1"/>
  <c r="AU959" i="66"/>
  <c r="BW959" i="66"/>
  <c r="BQ959" i="66"/>
  <c r="AT959" i="66"/>
  <c r="AV961" i="66"/>
  <c r="BG961" i="66"/>
  <c r="BC961" i="66" s="1"/>
  <c r="BB961" i="66" s="1"/>
  <c r="AR961" i="66" s="1"/>
  <c r="AT961" i="66"/>
  <c r="BQ961" i="66"/>
  <c r="BP961" i="66"/>
  <c r="AU961" i="66"/>
  <c r="BW961" i="66"/>
  <c r="AV963" i="66"/>
  <c r="BG963" i="66"/>
  <c r="BC963" i="66" s="1"/>
  <c r="BB963" i="66" s="1"/>
  <c r="AR963" i="66" s="1"/>
  <c r="AT963" i="66"/>
  <c r="AU963" i="66"/>
  <c r="BW963" i="66"/>
  <c r="BP963" i="66"/>
  <c r="BQ963" i="66"/>
  <c r="AV965" i="66"/>
  <c r="BP965" i="66"/>
  <c r="BQ965" i="66"/>
  <c r="AT965" i="66"/>
  <c r="AU965" i="66"/>
  <c r="BW965" i="66"/>
  <c r="BG965" i="66"/>
  <c r="BC965" i="66" s="1"/>
  <c r="BB965" i="66" s="1"/>
  <c r="AR965" i="66" s="1"/>
  <c r="AV967" i="66"/>
  <c r="BG967" i="66"/>
  <c r="BC967" i="66" s="1"/>
  <c r="BB967" i="66" s="1"/>
  <c r="AR967" i="66" s="1"/>
  <c r="BQ967" i="66"/>
  <c r="AT967" i="66"/>
  <c r="AU967" i="66"/>
  <c r="BW967" i="66"/>
  <c r="BP967" i="66"/>
  <c r="AV969" i="66"/>
  <c r="BG969" i="66"/>
  <c r="BC969" i="66" s="1"/>
  <c r="BB969" i="66" s="1"/>
  <c r="AR969" i="66" s="1"/>
  <c r="AT969" i="66"/>
  <c r="AU969" i="66"/>
  <c r="BP969" i="66"/>
  <c r="BQ969" i="66"/>
  <c r="BW969" i="66"/>
  <c r="AV971" i="66"/>
  <c r="BP971" i="66"/>
  <c r="BQ971" i="66"/>
  <c r="AT971" i="66"/>
  <c r="BW971" i="66"/>
  <c r="AU971" i="66"/>
  <c r="BG971" i="66"/>
  <c r="BC971" i="66" s="1"/>
  <c r="BB971" i="66" s="1"/>
  <c r="AR971" i="66" s="1"/>
  <c r="AW389" i="66"/>
  <c r="AY389" i="66"/>
  <c r="BA389" i="66" s="1"/>
  <c r="AY427" i="66"/>
  <c r="BA427" i="66" s="1"/>
  <c r="AW427" i="66"/>
  <c r="T427" i="66" s="1"/>
  <c r="AU473" i="66"/>
  <c r="BG473" i="66"/>
  <c r="BC473" i="66" s="1"/>
  <c r="BB473" i="66" s="1"/>
  <c r="AR473" i="66" s="1"/>
  <c r="BP473" i="66"/>
  <c r="BQ473" i="66"/>
  <c r="BW473" i="66"/>
  <c r="AT473" i="66"/>
  <c r="AV473" i="66"/>
  <c r="CH613" i="66"/>
  <c r="DH613" i="66"/>
  <c r="DH448" i="66"/>
  <c r="CH448" i="66"/>
  <c r="DH454" i="66"/>
  <c r="CH454" i="66"/>
  <c r="AW460" i="66"/>
  <c r="AY460" i="66"/>
  <c r="BA460" i="66" s="1"/>
  <c r="AW514" i="66"/>
  <c r="T514" i="66" s="1"/>
  <c r="AY514" i="66"/>
  <c r="BA514" i="66" s="1"/>
  <c r="CH530" i="66"/>
  <c r="DH530" i="66"/>
  <c r="CH542" i="66"/>
  <c r="DH542" i="66"/>
  <c r="AY545" i="66"/>
  <c r="BA545" i="66" s="1"/>
  <c r="AW545" i="66"/>
  <c r="T545" i="66" s="1"/>
  <c r="BG160" i="66"/>
  <c r="BC160" i="66" s="1"/>
  <c r="BB160" i="66" s="1"/>
  <c r="AR160" i="66" s="1"/>
  <c r="BW160" i="66"/>
  <c r="AV160" i="66"/>
  <c r="BP160" i="66"/>
  <c r="AT160" i="66"/>
  <c r="AU160" i="66"/>
  <c r="BQ160" i="66"/>
  <c r="AT252" i="66"/>
  <c r="BG252" i="66"/>
  <c r="BC252" i="66" s="1"/>
  <c r="BB252" i="66" s="1"/>
  <c r="AR252" i="66" s="1"/>
  <c r="BW252" i="66"/>
  <c r="BQ252" i="66"/>
  <c r="AU252" i="66"/>
  <c r="AV252" i="66"/>
  <c r="BP252" i="66"/>
  <c r="CH504" i="66"/>
  <c r="DH504" i="66"/>
  <c r="AY507" i="66"/>
  <c r="BA507" i="66" s="1"/>
  <c r="AW507" i="66"/>
  <c r="T507" i="66" s="1"/>
  <c r="CH536" i="66"/>
  <c r="DH536" i="66"/>
  <c r="CH560" i="66"/>
  <c r="DH560" i="66"/>
  <c r="BV591" i="66"/>
  <c r="BI591" i="66"/>
  <c r="DG591" i="66"/>
  <c r="AY595" i="66"/>
  <c r="BA595" i="66" s="1"/>
  <c r="AW595" i="66"/>
  <c r="CH312" i="66"/>
  <c r="DH312" i="66"/>
  <c r="CH410" i="66"/>
  <c r="DH410" i="66"/>
  <c r="AY475" i="66"/>
  <c r="BA475" i="66" s="1"/>
  <c r="AW475" i="66"/>
  <c r="T475" i="66" s="1"/>
  <c r="BP497" i="66"/>
  <c r="BQ497" i="66"/>
  <c r="AT497" i="66"/>
  <c r="AV497" i="66"/>
  <c r="BW497" i="66"/>
  <c r="AU497" i="66"/>
  <c r="BG497" i="66"/>
  <c r="BC497" i="66" s="1"/>
  <c r="BB497" i="66" s="1"/>
  <c r="AR497" i="66" s="1"/>
  <c r="CH593" i="66"/>
  <c r="DH593" i="66"/>
  <c r="DH94" i="66"/>
  <c r="CH94" i="66"/>
  <c r="AV384" i="66"/>
  <c r="BG384" i="66"/>
  <c r="BC384" i="66" s="1"/>
  <c r="BB384" i="66" s="1"/>
  <c r="AR384" i="66" s="1"/>
  <c r="AU384" i="66"/>
  <c r="BQ384" i="66"/>
  <c r="BP384" i="66"/>
  <c r="AT384" i="66"/>
  <c r="BW384" i="66"/>
  <c r="AW385" i="66"/>
  <c r="T385" i="66" s="1"/>
  <c r="AY385" i="66"/>
  <c r="BA385" i="66" s="1"/>
  <c r="AY419" i="66"/>
  <c r="BA419" i="66" s="1"/>
  <c r="AW419" i="66"/>
  <c r="AY423" i="66"/>
  <c r="BA423" i="66" s="1"/>
  <c r="AW423" i="66"/>
  <c r="T423" i="66" s="1"/>
  <c r="AY441" i="66"/>
  <c r="BA441" i="66" s="1"/>
  <c r="AW441" i="66"/>
  <c r="T441" i="66" s="1"/>
  <c r="AW446" i="66"/>
  <c r="AY446" i="66"/>
  <c r="BA446" i="66" s="1"/>
  <c r="CH459" i="66"/>
  <c r="DH459" i="66"/>
  <c r="CH528" i="66"/>
  <c r="DH528" i="66"/>
  <c r="AW538" i="66"/>
  <c r="T538" i="66" s="1"/>
  <c r="AY538" i="66"/>
  <c r="BA538" i="66" s="1"/>
  <c r="AW602" i="66"/>
  <c r="AY602" i="66"/>
  <c r="BA602" i="66" s="1"/>
  <c r="CH668" i="66"/>
  <c r="DH668" i="66"/>
  <c r="AW745" i="66"/>
  <c r="T745" i="66" s="1"/>
  <c r="AV771" i="66"/>
  <c r="BQ771" i="66"/>
  <c r="AT771" i="66"/>
  <c r="BG771" i="66"/>
  <c r="BC771" i="66" s="1"/>
  <c r="BB771" i="66" s="1"/>
  <c r="AR771" i="66" s="1"/>
  <c r="BW771" i="66"/>
  <c r="BP771" i="66"/>
  <c r="AU771" i="66"/>
  <c r="DH830" i="66"/>
  <c r="CH830" i="66"/>
  <c r="AY839" i="66"/>
  <c r="BA839" i="66" s="1"/>
  <c r="AW847" i="66"/>
  <c r="T847" i="66" s="1"/>
  <c r="AY847" i="66"/>
  <c r="BA847" i="66" s="1"/>
  <c r="AY865" i="66"/>
  <c r="BA865" i="66" s="1"/>
  <c r="AY873" i="66"/>
  <c r="BA873" i="66" s="1"/>
  <c r="BP798" i="66"/>
  <c r="BG798" i="66"/>
  <c r="BC798" i="66" s="1"/>
  <c r="BB798" i="66" s="1"/>
  <c r="AR798" i="66" s="1"/>
  <c r="AT798" i="66"/>
  <c r="AU798" i="66"/>
  <c r="BW798" i="66"/>
  <c r="AV798" i="66"/>
  <c r="BQ798" i="66"/>
  <c r="AY426" i="66"/>
  <c r="BA426" i="66" s="1"/>
  <c r="AW426" i="66"/>
  <c r="AY430" i="66"/>
  <c r="BA430" i="66" s="1"/>
  <c r="AY482" i="66"/>
  <c r="BA482" i="66" s="1"/>
  <c r="AY529" i="66"/>
  <c r="BA529" i="66" s="1"/>
  <c r="AW529" i="66"/>
  <c r="T529" i="66" s="1"/>
  <c r="CH544" i="66"/>
  <c r="DH544" i="66"/>
  <c r="BV603" i="66"/>
  <c r="DG603" i="66"/>
  <c r="BI603" i="66"/>
  <c r="BP680" i="66"/>
  <c r="AV680" i="66"/>
  <c r="BG680" i="66"/>
  <c r="BC680" i="66" s="1"/>
  <c r="BB680" i="66" s="1"/>
  <c r="AR680" i="66" s="1"/>
  <c r="AU680" i="66"/>
  <c r="BW680" i="66"/>
  <c r="AT680" i="66"/>
  <c r="BQ680" i="66"/>
  <c r="AY682" i="66"/>
  <c r="BA682" i="66" s="1"/>
  <c r="BP684" i="66"/>
  <c r="AV684" i="66"/>
  <c r="BQ684" i="66"/>
  <c r="AU684" i="66"/>
  <c r="BG684" i="66"/>
  <c r="BC684" i="66" s="1"/>
  <c r="BB684" i="66" s="1"/>
  <c r="AR684" i="66" s="1"/>
  <c r="AT684" i="66"/>
  <c r="BW684" i="66"/>
  <c r="CH695" i="66"/>
  <c r="DH695" i="66"/>
  <c r="AY706" i="66"/>
  <c r="BA706" i="66" s="1"/>
  <c r="AW706" i="66"/>
  <c r="CH711" i="66"/>
  <c r="DH711" i="66"/>
  <c r="AY737" i="66"/>
  <c r="BA737" i="66" s="1"/>
  <c r="AW737" i="66"/>
  <c r="AY751" i="66"/>
  <c r="BA751" i="66" s="1"/>
  <c r="AY758" i="66"/>
  <c r="BA758" i="66" s="1"/>
  <c r="AY762" i="66"/>
  <c r="BA762" i="66" s="1"/>
  <c r="AY767" i="66"/>
  <c r="BA767" i="66" s="1"/>
  <c r="AY792" i="66"/>
  <c r="BA792" i="66" s="1"/>
  <c r="AW793" i="66"/>
  <c r="T793" i="66" s="1"/>
  <c r="AY793" i="66"/>
  <c r="BA793" i="66" s="1"/>
  <c r="AY797" i="66"/>
  <c r="BA797" i="66" s="1"/>
  <c r="AW805" i="66"/>
  <c r="AY805" i="66"/>
  <c r="BA805" i="66" s="1"/>
  <c r="BP810" i="66"/>
  <c r="BG810" i="66"/>
  <c r="BC810" i="66" s="1"/>
  <c r="BB810" i="66" s="1"/>
  <c r="AR810" i="66" s="1"/>
  <c r="AT810" i="66"/>
  <c r="AU810" i="66"/>
  <c r="BW810" i="66"/>
  <c r="AV810" i="66"/>
  <c r="BQ810" i="66"/>
  <c r="AW845" i="66"/>
  <c r="DH854" i="66"/>
  <c r="CH854" i="66"/>
  <c r="AW857" i="66"/>
  <c r="AY869" i="66"/>
  <c r="BA869" i="66" s="1"/>
  <c r="AW751" i="66"/>
  <c r="T751" i="66" s="1"/>
  <c r="BV758" i="66"/>
  <c r="DG758" i="66"/>
  <c r="BI758" i="66"/>
  <c r="BI287" i="66"/>
  <c r="DG287" i="66"/>
  <c r="BV287" i="66"/>
  <c r="AY463" i="66"/>
  <c r="BA463" i="66" s="1"/>
  <c r="AW463" i="66"/>
  <c r="T463" i="66" s="1"/>
  <c r="AU465" i="66"/>
  <c r="BG465" i="66"/>
  <c r="BC465" i="66" s="1"/>
  <c r="BB465" i="66" s="1"/>
  <c r="AR465" i="66" s="1"/>
  <c r="BP465" i="66"/>
  <c r="BQ465" i="66"/>
  <c r="BW465" i="66"/>
  <c r="AT465" i="66"/>
  <c r="AV465" i="66"/>
  <c r="DI552" i="66"/>
  <c r="AY575" i="66"/>
  <c r="BA575" i="66" s="1"/>
  <c r="AW575" i="66"/>
  <c r="BP620" i="66"/>
  <c r="BQ620" i="66"/>
  <c r="AT620" i="66"/>
  <c r="AV620" i="66"/>
  <c r="BG620" i="66"/>
  <c r="BC620" i="66" s="1"/>
  <c r="BB620" i="66" s="1"/>
  <c r="AR620" i="66" s="1"/>
  <c r="BW620" i="66"/>
  <c r="AU620" i="66"/>
  <c r="BP630" i="66"/>
  <c r="BQ630" i="66"/>
  <c r="AT630" i="66"/>
  <c r="AV630" i="66"/>
  <c r="BW630" i="66"/>
  <c r="BG630" i="66"/>
  <c r="BC630" i="66" s="1"/>
  <c r="BB630" i="66" s="1"/>
  <c r="AR630" i="66" s="1"/>
  <c r="AU630" i="66"/>
  <c r="CH663" i="66"/>
  <c r="DH663" i="66"/>
  <c r="BJ713" i="66"/>
  <c r="BM713" i="66" s="1"/>
  <c r="BN713" i="66"/>
  <c r="BK713" i="66"/>
  <c r="BO713" i="66"/>
  <c r="AY731" i="66"/>
  <c r="BA731" i="66" s="1"/>
  <c r="AW731" i="66"/>
  <c r="DH732" i="66"/>
  <c r="CH732" i="66"/>
  <c r="AW767" i="66"/>
  <c r="T767" i="66" s="1"/>
  <c r="AW772" i="66"/>
  <c r="T772" i="66" s="1"/>
  <c r="AY772" i="66"/>
  <c r="BA772" i="66" s="1"/>
  <c r="AY773" i="66"/>
  <c r="BA773" i="66" s="1"/>
  <c r="AW773" i="66"/>
  <c r="AW792" i="66"/>
  <c r="T792" i="66" s="1"/>
  <c r="DH818" i="66"/>
  <c r="CH818" i="66"/>
  <c r="AY827" i="66"/>
  <c r="BA827" i="66" s="1"/>
  <c r="AW835" i="66"/>
  <c r="AY835" i="66"/>
  <c r="BA835" i="66" s="1"/>
  <c r="BP840" i="66"/>
  <c r="BG840" i="66"/>
  <c r="BC840" i="66" s="1"/>
  <c r="BB840" i="66" s="1"/>
  <c r="AR840" i="66" s="1"/>
  <c r="AT840" i="66"/>
  <c r="AU840" i="66"/>
  <c r="BW840" i="66"/>
  <c r="AV840" i="66"/>
  <c r="BQ840" i="66"/>
  <c r="AY859" i="66"/>
  <c r="BA859" i="66" s="1"/>
  <c r="BV861" i="66"/>
  <c r="DG861" i="66"/>
  <c r="BI861" i="66"/>
  <c r="AY867" i="66"/>
  <c r="BA867" i="66" s="1"/>
  <c r="BP596" i="66"/>
  <c r="BQ596" i="66"/>
  <c r="AT596" i="66"/>
  <c r="AV596" i="66"/>
  <c r="BG596" i="66"/>
  <c r="BC596" i="66" s="1"/>
  <c r="BB596" i="66" s="1"/>
  <c r="AR596" i="66" s="1"/>
  <c r="AU596" i="66"/>
  <c r="BW596" i="66"/>
  <c r="AY607" i="66"/>
  <c r="BA607" i="66" s="1"/>
  <c r="AW607" i="66"/>
  <c r="T607" i="66" s="1"/>
  <c r="AW638" i="66"/>
  <c r="T638" i="66" s="1"/>
  <c r="AY638" i="66"/>
  <c r="BA638" i="66" s="1"/>
  <c r="BV673" i="66"/>
  <c r="DG673" i="66"/>
  <c r="BI673" i="66"/>
  <c r="CH748" i="66"/>
  <c r="DH748" i="66"/>
  <c r="CH318" i="66"/>
  <c r="DH318" i="66"/>
  <c r="AW355" i="66"/>
  <c r="T355" i="66" s="1"/>
  <c r="AY355" i="66"/>
  <c r="BA355" i="66" s="1"/>
  <c r="AY471" i="66"/>
  <c r="BA471" i="66" s="1"/>
  <c r="AW471" i="66"/>
  <c r="T471" i="66" s="1"/>
  <c r="CH500" i="66"/>
  <c r="DH500" i="66"/>
  <c r="BV504" i="66"/>
  <c r="DG504" i="66"/>
  <c r="BI504" i="66"/>
  <c r="AY519" i="66"/>
  <c r="BA519" i="66" s="1"/>
  <c r="AW519" i="66"/>
  <c r="T519" i="66" s="1"/>
  <c r="AY551" i="66"/>
  <c r="BA551" i="66" s="1"/>
  <c r="AW551" i="66"/>
  <c r="T551" i="66" s="1"/>
  <c r="CH562" i="66"/>
  <c r="DH562" i="66"/>
  <c r="CH692" i="66"/>
  <c r="DH692" i="66"/>
  <c r="AW701" i="66"/>
  <c r="T701" i="66" s="1"/>
  <c r="AY701" i="66"/>
  <c r="BA701" i="66" s="1"/>
  <c r="BQ718" i="66"/>
  <c r="BG718" i="66"/>
  <c r="BC718" i="66" s="1"/>
  <c r="BB718" i="66" s="1"/>
  <c r="AR718" i="66" s="1"/>
  <c r="AT718" i="66"/>
  <c r="AU718" i="66"/>
  <c r="BW718" i="66"/>
  <c r="AV718" i="66"/>
  <c r="BP718" i="66"/>
  <c r="BV312" i="66"/>
  <c r="DG312" i="66"/>
  <c r="BI312" i="66"/>
  <c r="AW403" i="66"/>
  <c r="T403" i="66" s="1"/>
  <c r="AY403" i="66"/>
  <c r="BA403" i="66" s="1"/>
  <c r="AW413" i="66"/>
  <c r="T413" i="66" s="1"/>
  <c r="AY413" i="66"/>
  <c r="BA413" i="66" s="1"/>
  <c r="BP444" i="66"/>
  <c r="BW444" i="66"/>
  <c r="AU444" i="66"/>
  <c r="BQ444" i="66"/>
  <c r="AT444" i="66"/>
  <c r="AV444" i="66"/>
  <c r="BG444" i="66"/>
  <c r="BC444" i="66" s="1"/>
  <c r="BB444" i="66" s="1"/>
  <c r="AR444" i="66" s="1"/>
  <c r="CH647" i="66"/>
  <c r="DH647" i="66"/>
  <c r="AW682" i="66"/>
  <c r="T682" i="66" s="1"/>
  <c r="DH686" i="66"/>
  <c r="CH686" i="66"/>
  <c r="AY733" i="66"/>
  <c r="BA733" i="66" s="1"/>
  <c r="AW733" i="66"/>
  <c r="BV762" i="66"/>
  <c r="DG762" i="66"/>
  <c r="BI762" i="66"/>
  <c r="DH806" i="66"/>
  <c r="CH806" i="66"/>
  <c r="AY815" i="66"/>
  <c r="BA815" i="66" s="1"/>
  <c r="AW823" i="66"/>
  <c r="AY823" i="66"/>
  <c r="BA823" i="66" s="1"/>
  <c r="BP828" i="66"/>
  <c r="BG828" i="66"/>
  <c r="BC828" i="66" s="1"/>
  <c r="BB828" i="66" s="1"/>
  <c r="AR828" i="66" s="1"/>
  <c r="AT828" i="66"/>
  <c r="AU828" i="66"/>
  <c r="BW828" i="66"/>
  <c r="BQ828" i="66"/>
  <c r="AV828" i="66"/>
  <c r="AY853" i="66"/>
  <c r="BA853" i="66" s="1"/>
  <c r="AY861" i="66"/>
  <c r="BA861" i="66" s="1"/>
  <c r="AW705" i="66"/>
  <c r="AY705" i="66"/>
  <c r="BA705" i="66" s="1"/>
  <c r="BP708" i="66"/>
  <c r="AV708" i="66"/>
  <c r="BQ708" i="66"/>
  <c r="BW708" i="66"/>
  <c r="AU708" i="66"/>
  <c r="AT708" i="66"/>
  <c r="BG708" i="66"/>
  <c r="BC708" i="66" s="1"/>
  <c r="BB708" i="66" s="1"/>
  <c r="AR708" i="66" s="1"/>
  <c r="BV709" i="66"/>
  <c r="BI709" i="66"/>
  <c r="DG709" i="66"/>
  <c r="AV759" i="66"/>
  <c r="BQ759" i="66"/>
  <c r="BW759" i="66"/>
  <c r="BG759" i="66"/>
  <c r="BC759" i="66" s="1"/>
  <c r="BB759" i="66" s="1"/>
  <c r="AR759" i="66" s="1"/>
  <c r="AU759" i="66"/>
  <c r="AT759" i="66"/>
  <c r="BP759" i="66"/>
  <c r="AW777" i="66"/>
  <c r="T777" i="66" s="1"/>
  <c r="AY777" i="66"/>
  <c r="BA777" i="66" s="1"/>
  <c r="AW779" i="66"/>
  <c r="AY779" i="66"/>
  <c r="BA779" i="66" s="1"/>
  <c r="AW781" i="66"/>
  <c r="AY781" i="66"/>
  <c r="BA781" i="66" s="1"/>
  <c r="AW783" i="66"/>
  <c r="T783" i="66" s="1"/>
  <c r="AY783" i="66"/>
  <c r="BA783" i="66" s="1"/>
  <c r="AW785" i="66"/>
  <c r="T785" i="66" s="1"/>
  <c r="AY785" i="66"/>
  <c r="BA785" i="66" s="1"/>
  <c r="AW787" i="66"/>
  <c r="T787" i="66" s="1"/>
  <c r="AY787" i="66"/>
  <c r="BA787" i="66" s="1"/>
  <c r="AW789" i="66"/>
  <c r="T789" i="66" s="1"/>
  <c r="AY789" i="66"/>
  <c r="BA789" i="66" s="1"/>
  <c r="AW791" i="66"/>
  <c r="AY791" i="66"/>
  <c r="BA791" i="66" s="1"/>
  <c r="DI820" i="66"/>
  <c r="DH836" i="66"/>
  <c r="CH836" i="66"/>
  <c r="AY845" i="66"/>
  <c r="BA845" i="66" s="1"/>
  <c r="AY857" i="66"/>
  <c r="BA857" i="66" s="1"/>
  <c r="AW367" i="66"/>
  <c r="T367" i="66" s="1"/>
  <c r="AY367" i="66"/>
  <c r="BA367" i="66" s="1"/>
  <c r="BP436" i="66"/>
  <c r="BQ436" i="66"/>
  <c r="AT436" i="66"/>
  <c r="AU436" i="66"/>
  <c r="BW436" i="66"/>
  <c r="BG436" i="66"/>
  <c r="BC436" i="66" s="1"/>
  <c r="BB436" i="66" s="1"/>
  <c r="AR436" i="66" s="1"/>
  <c r="AV436" i="66"/>
  <c r="BP483" i="66"/>
  <c r="BQ483" i="66"/>
  <c r="AT483" i="66"/>
  <c r="AV483" i="66"/>
  <c r="BG483" i="66"/>
  <c r="BC483" i="66" s="1"/>
  <c r="BB483" i="66" s="1"/>
  <c r="AR483" i="66" s="1"/>
  <c r="BW483" i="66"/>
  <c r="AU483" i="66"/>
  <c r="AW487" i="66"/>
  <c r="T487" i="66" s="1"/>
  <c r="AY487" i="66"/>
  <c r="BA487" i="66" s="1"/>
  <c r="BP503" i="66"/>
  <c r="BQ503" i="66"/>
  <c r="AV503" i="66"/>
  <c r="BG503" i="66"/>
  <c r="BC503" i="66" s="1"/>
  <c r="BB503" i="66" s="1"/>
  <c r="AR503" i="66" s="1"/>
  <c r="BW503" i="66"/>
  <c r="AT503" i="66"/>
  <c r="AU503" i="66"/>
  <c r="CH512" i="66"/>
  <c r="DH512" i="66"/>
  <c r="AW610" i="66"/>
  <c r="T610" i="66" s="1"/>
  <c r="AY610" i="66"/>
  <c r="BA610" i="66" s="1"/>
  <c r="AW618" i="66"/>
  <c r="T618" i="66" s="1"/>
  <c r="AY618" i="66"/>
  <c r="BA618" i="66" s="1"/>
  <c r="AY673" i="66"/>
  <c r="BA673" i="66" s="1"/>
  <c r="AY679" i="66"/>
  <c r="BA679" i="66" s="1"/>
  <c r="AW679" i="66"/>
  <c r="T679" i="66" s="1"/>
  <c r="CH700" i="66"/>
  <c r="DH700" i="66"/>
  <c r="BW194" i="66"/>
  <c r="BG194" i="66"/>
  <c r="BC194" i="66" s="1"/>
  <c r="BB194" i="66" s="1"/>
  <c r="AR194" i="66" s="1"/>
  <c r="AT194" i="66"/>
  <c r="AV194" i="66"/>
  <c r="BP194" i="66"/>
  <c r="AU194" i="66"/>
  <c r="BQ194" i="66"/>
  <c r="AW379" i="66"/>
  <c r="T379" i="66" s="1"/>
  <c r="AY379" i="66"/>
  <c r="BA379" i="66" s="1"/>
  <c r="AW450" i="66"/>
  <c r="T450" i="66" s="1"/>
  <c r="AY450" i="66"/>
  <c r="BA450" i="66" s="1"/>
  <c r="BP481" i="66"/>
  <c r="BQ481" i="66"/>
  <c r="AT481" i="66"/>
  <c r="AV481" i="66"/>
  <c r="AU481" i="66"/>
  <c r="BG481" i="66"/>
  <c r="BC481" i="66" s="1"/>
  <c r="BB481" i="66" s="1"/>
  <c r="AR481" i="66" s="1"/>
  <c r="BW481" i="66"/>
  <c r="AY543" i="66"/>
  <c r="BA543" i="66" s="1"/>
  <c r="AW543" i="66"/>
  <c r="T543" i="66" s="1"/>
  <c r="BV578" i="66"/>
  <c r="BI578" i="66"/>
  <c r="DG578" i="66"/>
  <c r="BV482" i="66"/>
  <c r="DG482" i="66"/>
  <c r="BI482" i="66"/>
  <c r="BP525" i="66"/>
  <c r="BQ525" i="66"/>
  <c r="AV525" i="66"/>
  <c r="BG525" i="66"/>
  <c r="BC525" i="66" s="1"/>
  <c r="BB525" i="66" s="1"/>
  <c r="AR525" i="66" s="1"/>
  <c r="BW525" i="66"/>
  <c r="AT525" i="66"/>
  <c r="AU525" i="66"/>
  <c r="BP583" i="66"/>
  <c r="AT583" i="66"/>
  <c r="BG583" i="66"/>
  <c r="BC583" i="66" s="1"/>
  <c r="BB583" i="66" s="1"/>
  <c r="AR583" i="66" s="1"/>
  <c r="AV583" i="66"/>
  <c r="BW583" i="66"/>
  <c r="BQ583" i="66"/>
  <c r="AU583" i="66"/>
  <c r="AV233" i="66"/>
  <c r="BP233" i="66"/>
  <c r="BQ233" i="66"/>
  <c r="AU233" i="66"/>
  <c r="AT233" i="66"/>
  <c r="BG233" i="66"/>
  <c r="BC233" i="66" s="1"/>
  <c r="BB233" i="66" s="1"/>
  <c r="AR233" i="66" s="1"/>
  <c r="BW233" i="66"/>
  <c r="BP359" i="66"/>
  <c r="AT359" i="66"/>
  <c r="BQ359" i="66"/>
  <c r="BG359" i="66"/>
  <c r="BC359" i="66" s="1"/>
  <c r="BB359" i="66" s="1"/>
  <c r="AR359" i="66" s="1"/>
  <c r="BW359" i="66"/>
  <c r="AV359" i="66"/>
  <c r="AU359" i="66"/>
  <c r="AW540" i="66"/>
  <c r="T540" i="66" s="1"/>
  <c r="AY540" i="66"/>
  <c r="BA540" i="66" s="1"/>
  <c r="AY578" i="66"/>
  <c r="BA578" i="66" s="1"/>
  <c r="AY461" i="66"/>
  <c r="BA461" i="66" s="1"/>
  <c r="AW461" i="66"/>
  <c r="T461" i="66" s="1"/>
  <c r="BV430" i="66"/>
  <c r="BI430" i="66"/>
  <c r="DG430" i="66"/>
  <c r="CH439" i="66"/>
  <c r="DH439" i="66"/>
  <c r="AT478" i="66"/>
  <c r="BG478" i="66"/>
  <c r="BC478" i="66" s="1"/>
  <c r="BB478" i="66" s="1"/>
  <c r="AR478" i="66" s="1"/>
  <c r="AV478" i="66"/>
  <c r="BQ478" i="66"/>
  <c r="BW478" i="66"/>
  <c r="AU478" i="66"/>
  <c r="BP478" i="66"/>
  <c r="AY581" i="66"/>
  <c r="BA581" i="66" s="1"/>
  <c r="AW581" i="66"/>
  <c r="T581" i="66" s="1"/>
  <c r="W597" i="66"/>
  <c r="CW597" i="66"/>
  <c r="U597" i="66"/>
  <c r="X597" i="66" s="1"/>
  <c r="CA597" i="66"/>
  <c r="AW438" i="66"/>
  <c r="T438" i="66" s="1"/>
  <c r="AY438" i="66"/>
  <c r="BA438" i="66" s="1"/>
  <c r="BP557" i="66"/>
  <c r="BQ557" i="66"/>
  <c r="AV557" i="66"/>
  <c r="BW557" i="66"/>
  <c r="AT557" i="66"/>
  <c r="AU557" i="66"/>
  <c r="BG557" i="66"/>
  <c r="BC557" i="66" s="1"/>
  <c r="BB557" i="66" s="1"/>
  <c r="AR557" i="66" s="1"/>
  <c r="BV593" i="66"/>
  <c r="DG593" i="66"/>
  <c r="BI593" i="66"/>
  <c r="AW341" i="66"/>
  <c r="T341" i="66" s="1"/>
  <c r="AY341" i="66"/>
  <c r="BA341" i="66" s="1"/>
  <c r="AW506" i="66"/>
  <c r="T506" i="66" s="1"/>
  <c r="AY506" i="66"/>
  <c r="BA506" i="66" s="1"/>
  <c r="AY631" i="66"/>
  <c r="BA631" i="66" s="1"/>
  <c r="AW631" i="66"/>
  <c r="T631" i="66" s="1"/>
  <c r="AW633" i="66"/>
  <c r="T633" i="66" s="1"/>
  <c r="AY633" i="66"/>
  <c r="BA633" i="66" s="1"/>
  <c r="AW665" i="66"/>
  <c r="T665" i="66" s="1"/>
  <c r="AY665" i="66"/>
  <c r="BA665" i="66" s="1"/>
  <c r="CH707" i="66"/>
  <c r="DH707" i="66"/>
  <c r="BP321" i="66"/>
  <c r="BQ321" i="66"/>
  <c r="BG321" i="66"/>
  <c r="BC321" i="66" s="1"/>
  <c r="BB321" i="66" s="1"/>
  <c r="AR321" i="66" s="1"/>
  <c r="AU321" i="66"/>
  <c r="BW321" i="66"/>
  <c r="AV321" i="66"/>
  <c r="AT321" i="66"/>
  <c r="AY535" i="66"/>
  <c r="BA535" i="66" s="1"/>
  <c r="AW535" i="66"/>
  <c r="T535" i="66" s="1"/>
  <c r="AW587" i="66"/>
  <c r="T587" i="66" s="1"/>
  <c r="AY678" i="66"/>
  <c r="BA678" i="66" s="1"/>
  <c r="AW678" i="66"/>
  <c r="T678" i="66" s="1"/>
  <c r="CH683" i="66"/>
  <c r="DH683" i="66"/>
  <c r="CH269" i="66"/>
  <c r="DH269" i="66"/>
  <c r="AW456" i="66"/>
  <c r="T456" i="66" s="1"/>
  <c r="AY456" i="66"/>
  <c r="BA456" i="66" s="1"/>
  <c r="AW604" i="66"/>
  <c r="T604" i="66" s="1"/>
  <c r="AY604" i="66"/>
  <c r="BA604" i="66" s="1"/>
  <c r="CH629" i="66"/>
  <c r="DH629" i="66"/>
  <c r="AW654" i="66"/>
  <c r="T654" i="66" s="1"/>
  <c r="AY654" i="66"/>
  <c r="BA654" i="66" s="1"/>
  <c r="AW656" i="66"/>
  <c r="T656" i="66" s="1"/>
  <c r="AY656" i="66"/>
  <c r="BA656" i="66" s="1"/>
  <c r="BP658" i="66"/>
  <c r="AT658" i="66"/>
  <c r="AV658" i="66"/>
  <c r="AU658" i="66"/>
  <c r="BW658" i="66"/>
  <c r="BQ658" i="66"/>
  <c r="BG658" i="66"/>
  <c r="BC658" i="66" s="1"/>
  <c r="BB658" i="66" s="1"/>
  <c r="AR658" i="66" s="1"/>
  <c r="BP660" i="66"/>
  <c r="AT660" i="66"/>
  <c r="AV660" i="66"/>
  <c r="BQ660" i="66"/>
  <c r="AU660" i="66"/>
  <c r="BW660" i="66"/>
  <c r="BG660" i="66"/>
  <c r="BC660" i="66" s="1"/>
  <c r="BB660" i="66" s="1"/>
  <c r="AR660" i="66" s="1"/>
  <c r="AW667" i="66"/>
  <c r="T667" i="66" s="1"/>
  <c r="AY667" i="66"/>
  <c r="BA667" i="66" s="1"/>
  <c r="BV330" i="66"/>
  <c r="BI330" i="66"/>
  <c r="DG330" i="66"/>
  <c r="BV576" i="66"/>
  <c r="DG576" i="66"/>
  <c r="BI576" i="66"/>
  <c r="AY587" i="66"/>
  <c r="BA587" i="66" s="1"/>
  <c r="AW592" i="66"/>
  <c r="T592" i="66" s="1"/>
  <c r="AY592" i="66"/>
  <c r="BA592" i="66" s="1"/>
  <c r="AW685" i="66"/>
  <c r="T685" i="66" s="1"/>
  <c r="AY685" i="66"/>
  <c r="BA685" i="66" s="1"/>
  <c r="BP694" i="66"/>
  <c r="AV694" i="66"/>
  <c r="BQ694" i="66"/>
  <c r="BG694" i="66"/>
  <c r="BC694" i="66" s="1"/>
  <c r="BB694" i="66" s="1"/>
  <c r="AR694" i="66" s="1"/>
  <c r="BW694" i="66"/>
  <c r="AT694" i="66"/>
  <c r="AU694" i="66"/>
  <c r="AY675" i="66"/>
  <c r="BA675" i="66" s="1"/>
  <c r="AW675" i="66"/>
  <c r="T675" i="66" s="1"/>
  <c r="BV560" i="66"/>
  <c r="DG560" i="66"/>
  <c r="BI560" i="66"/>
  <c r="AW598" i="66"/>
  <c r="T598" i="66" s="1"/>
  <c r="AY598" i="66"/>
  <c r="BA598" i="66" s="1"/>
  <c r="DH720" i="66"/>
  <c r="CH720" i="66"/>
  <c r="BQ742" i="66"/>
  <c r="BG742" i="66"/>
  <c r="BC742" i="66" s="1"/>
  <c r="BB742" i="66" s="1"/>
  <c r="AR742" i="66" s="1"/>
  <c r="AT742" i="66"/>
  <c r="AU742" i="66"/>
  <c r="BW742" i="66"/>
  <c r="BP742" i="66"/>
  <c r="AV742" i="66"/>
  <c r="AW774" i="66"/>
  <c r="AY774" i="66"/>
  <c r="BA774" i="66" s="1"/>
  <c r="CH780" i="66"/>
  <c r="DH780" i="66"/>
  <c r="CH788" i="66"/>
  <c r="DH788" i="66"/>
  <c r="BP794" i="66"/>
  <c r="BW794" i="66"/>
  <c r="AT794" i="66"/>
  <c r="AU794" i="66"/>
  <c r="BG794" i="66"/>
  <c r="BC794" i="66" s="1"/>
  <c r="BB794" i="66" s="1"/>
  <c r="AR794" i="66" s="1"/>
  <c r="BQ794" i="66"/>
  <c r="AV794" i="66"/>
  <c r="AW829" i="66"/>
  <c r="AY829" i="66"/>
  <c r="BA829" i="66" s="1"/>
  <c r="AW855" i="66"/>
  <c r="AY874" i="66"/>
  <c r="BA874" i="66" s="1"/>
  <c r="CA875" i="66"/>
  <c r="W875" i="66"/>
  <c r="U875" i="66"/>
  <c r="X875" i="66" s="1"/>
  <c r="CW875" i="66"/>
  <c r="AY952" i="66"/>
  <c r="BA952" i="66" s="1"/>
  <c r="BP369" i="66"/>
  <c r="AT369" i="66"/>
  <c r="BG369" i="66"/>
  <c r="BC369" i="66" s="1"/>
  <c r="BB369" i="66" s="1"/>
  <c r="AR369" i="66" s="1"/>
  <c r="BW369" i="66"/>
  <c r="BQ369" i="66"/>
  <c r="AV369" i="66"/>
  <c r="AU369" i="66"/>
  <c r="AY721" i="66"/>
  <c r="BA721" i="66" s="1"/>
  <c r="AW721" i="66"/>
  <c r="AY725" i="66"/>
  <c r="BA725" i="66" s="1"/>
  <c r="AW725" i="66"/>
  <c r="T725" i="66" s="1"/>
  <c r="AY739" i="66"/>
  <c r="BA739" i="66" s="1"/>
  <c r="AW739" i="66"/>
  <c r="DH744" i="66"/>
  <c r="CH744" i="66"/>
  <c r="AY795" i="66"/>
  <c r="BA795" i="66" s="1"/>
  <c r="BP796" i="66"/>
  <c r="BQ796" i="66"/>
  <c r="BG796" i="66"/>
  <c r="BC796" i="66" s="1"/>
  <c r="BB796" i="66" s="1"/>
  <c r="AR796" i="66" s="1"/>
  <c r="AT796" i="66"/>
  <c r="AU796" i="66"/>
  <c r="BW796" i="66"/>
  <c r="AV796" i="66"/>
  <c r="AY539" i="66"/>
  <c r="BA539" i="66" s="1"/>
  <c r="AW539" i="66"/>
  <c r="T539" i="66" s="1"/>
  <c r="CH698" i="66"/>
  <c r="DH698" i="66"/>
  <c r="AY714" i="66"/>
  <c r="BA714" i="66" s="1"/>
  <c r="AW714" i="66"/>
  <c r="T714" i="66" s="1"/>
  <c r="AY765" i="66"/>
  <c r="BA765" i="66" s="1"/>
  <c r="AW765" i="66"/>
  <c r="BP816" i="66"/>
  <c r="BG816" i="66"/>
  <c r="BC816" i="66" s="1"/>
  <c r="BB816" i="66" s="1"/>
  <c r="AR816" i="66" s="1"/>
  <c r="AT816" i="66"/>
  <c r="AU816" i="66"/>
  <c r="BW816" i="66"/>
  <c r="AV816" i="66"/>
  <c r="BQ816" i="66"/>
  <c r="AY855" i="66"/>
  <c r="BA855" i="66" s="1"/>
  <c r="AW744" i="66"/>
  <c r="T744" i="66" s="1"/>
  <c r="AW760" i="66"/>
  <c r="T760" i="66" s="1"/>
  <c r="AW770" i="66"/>
  <c r="AY770" i="66"/>
  <c r="BA770" i="66" s="1"/>
  <c r="CH782" i="66"/>
  <c r="DH782" i="66"/>
  <c r="CH790" i="66"/>
  <c r="DH790" i="66"/>
  <c r="AW799" i="66"/>
  <c r="AY799" i="66"/>
  <c r="BA799" i="66" s="1"/>
  <c r="DH844" i="66"/>
  <c r="CH844" i="66"/>
  <c r="BP870" i="66"/>
  <c r="BG870" i="66"/>
  <c r="BC870" i="66" s="1"/>
  <c r="BB870" i="66" s="1"/>
  <c r="AR870" i="66" s="1"/>
  <c r="AU870" i="66"/>
  <c r="BW870" i="66"/>
  <c r="AT870" i="66"/>
  <c r="BQ870" i="66"/>
  <c r="AV870" i="66"/>
  <c r="AY875" i="66"/>
  <c r="BA875" i="66" s="1"/>
  <c r="BV669" i="66"/>
  <c r="DG669" i="66"/>
  <c r="BI669" i="66"/>
  <c r="CH741" i="66"/>
  <c r="DH741" i="66"/>
  <c r="AV749" i="66"/>
  <c r="BP749" i="66"/>
  <c r="BQ749" i="66"/>
  <c r="BW749" i="66"/>
  <c r="BG749" i="66"/>
  <c r="BC749" i="66" s="1"/>
  <c r="BB749" i="66" s="1"/>
  <c r="AR749" i="66" s="1"/>
  <c r="AT749" i="66"/>
  <c r="AU749" i="66"/>
  <c r="AY756" i="66"/>
  <c r="BA756" i="66" s="1"/>
  <c r="AW756" i="66"/>
  <c r="T756" i="66" s="1"/>
  <c r="DH802" i="66"/>
  <c r="CH802" i="66"/>
  <c r="DH860" i="66"/>
  <c r="CH860" i="66"/>
  <c r="BP878" i="66"/>
  <c r="BQ878" i="66"/>
  <c r="BW878" i="66"/>
  <c r="BG878" i="66"/>
  <c r="BC878" i="66" s="1"/>
  <c r="BB878" i="66" s="1"/>
  <c r="AR878" i="66" s="1"/>
  <c r="AT878" i="66"/>
  <c r="AV878" i="66"/>
  <c r="AU878" i="66"/>
  <c r="AW601" i="66"/>
  <c r="T601" i="66" s="1"/>
  <c r="AY601" i="66"/>
  <c r="BA601" i="66" s="1"/>
  <c r="BV605" i="66"/>
  <c r="DG605" i="66"/>
  <c r="BI605" i="66"/>
  <c r="AW677" i="66"/>
  <c r="T677" i="66" s="1"/>
  <c r="AY677" i="66"/>
  <c r="BA677" i="66" s="1"/>
  <c r="CH704" i="66"/>
  <c r="DH704" i="66"/>
  <c r="CA709" i="66"/>
  <c r="U709" i="66"/>
  <c r="X709" i="66" s="1"/>
  <c r="W709" i="66"/>
  <c r="CW709" i="66"/>
  <c r="AW730" i="66"/>
  <c r="T730" i="66" s="1"/>
  <c r="AY730" i="66"/>
  <c r="BA730" i="66" s="1"/>
  <c r="AW738" i="66"/>
  <c r="T738" i="66" s="1"/>
  <c r="AY738" i="66"/>
  <c r="BA738" i="66" s="1"/>
  <c r="AY760" i="66"/>
  <c r="BA760" i="66" s="1"/>
  <c r="BV703" i="66"/>
  <c r="DG703" i="66"/>
  <c r="BI703" i="66"/>
  <c r="AY775" i="66"/>
  <c r="BA775" i="66" s="1"/>
  <c r="AW775" i="66"/>
  <c r="T775" i="66" s="1"/>
  <c r="BP814" i="66"/>
  <c r="BQ814" i="66"/>
  <c r="BG814" i="66"/>
  <c r="BC814" i="66" s="1"/>
  <c r="BB814" i="66" s="1"/>
  <c r="AR814" i="66" s="1"/>
  <c r="BW814" i="66"/>
  <c r="AT814" i="66"/>
  <c r="AU814" i="66"/>
  <c r="AV814" i="66"/>
  <c r="BP616" i="66"/>
  <c r="BQ616" i="66"/>
  <c r="AT616" i="66"/>
  <c r="AV616" i="66"/>
  <c r="BG616" i="66"/>
  <c r="BC616" i="66" s="1"/>
  <c r="BB616" i="66" s="1"/>
  <c r="AR616" i="66" s="1"/>
  <c r="AU616" i="66"/>
  <c r="BW616" i="66"/>
  <c r="CH722" i="66"/>
  <c r="DH722" i="66"/>
  <c r="DG812" i="66"/>
  <c r="BV812" i="66"/>
  <c r="BI812" i="66"/>
  <c r="BP834" i="66"/>
  <c r="BG834" i="66"/>
  <c r="BC834" i="66" s="1"/>
  <c r="BB834" i="66" s="1"/>
  <c r="AR834" i="66" s="1"/>
  <c r="AT834" i="66"/>
  <c r="AU834" i="66"/>
  <c r="BW834" i="66"/>
  <c r="BQ834" i="66"/>
  <c r="AV834" i="66"/>
  <c r="AW838" i="66"/>
  <c r="T838" i="66" s="1"/>
  <c r="AY838" i="66"/>
  <c r="BA838" i="66" s="1"/>
  <c r="DH848" i="66"/>
  <c r="CH848" i="66"/>
  <c r="AW849" i="66"/>
  <c r="AY849" i="66"/>
  <c r="BA849" i="66" s="1"/>
  <c r="BP850" i="66"/>
  <c r="BQ850" i="66"/>
  <c r="BG850" i="66"/>
  <c r="BC850" i="66" s="1"/>
  <c r="BB850" i="66" s="1"/>
  <c r="AR850" i="66" s="1"/>
  <c r="AT850" i="66"/>
  <c r="AV850" i="66"/>
  <c r="AU850" i="66"/>
  <c r="BW850" i="66"/>
  <c r="AY863" i="66"/>
  <c r="BA863" i="66" s="1"/>
  <c r="BP872" i="66"/>
  <c r="BQ872" i="66"/>
  <c r="BW872" i="66"/>
  <c r="AU872" i="66"/>
  <c r="AV872" i="66"/>
  <c r="BG872" i="66"/>
  <c r="BC872" i="66" s="1"/>
  <c r="BB872" i="66" s="1"/>
  <c r="AR872" i="66" s="1"/>
  <c r="AT872" i="66"/>
  <c r="AW910" i="66"/>
  <c r="T910" i="66" s="1"/>
  <c r="BP912" i="66"/>
  <c r="AT912" i="66"/>
  <c r="BG912" i="66"/>
  <c r="BC912" i="66" s="1"/>
  <c r="BB912" i="66" s="1"/>
  <c r="AR912" i="66" s="1"/>
  <c r="BW912" i="66"/>
  <c r="AU912" i="66"/>
  <c r="AV912" i="66"/>
  <c r="BQ912" i="66"/>
  <c r="AW914" i="66"/>
  <c r="T914" i="66" s="1"/>
  <c r="AY914" i="66"/>
  <c r="BA914" i="66" s="1"/>
  <c r="AW916" i="66"/>
  <c r="T916" i="66" s="1"/>
  <c r="AY916" i="66"/>
  <c r="BA916" i="66" s="1"/>
  <c r="AY934" i="66"/>
  <c r="BA934" i="66" s="1"/>
  <c r="BP650" i="66"/>
  <c r="AT650" i="66"/>
  <c r="AV650" i="66"/>
  <c r="BQ650" i="66"/>
  <c r="BG650" i="66"/>
  <c r="BC650" i="66" s="1"/>
  <c r="BB650" i="66" s="1"/>
  <c r="AR650" i="66" s="1"/>
  <c r="BW650" i="66"/>
  <c r="AU650" i="66"/>
  <c r="AW754" i="66"/>
  <c r="T754" i="66" s="1"/>
  <c r="AY754" i="66"/>
  <c r="BA754" i="66" s="1"/>
  <c r="DH800" i="66"/>
  <c r="CH800" i="66"/>
  <c r="CW802" i="66"/>
  <c r="U802" i="66"/>
  <c r="X802" i="66" s="1"/>
  <c r="W802" i="66"/>
  <c r="CA802" i="66"/>
  <c r="AW833" i="66"/>
  <c r="T833" i="66" s="1"/>
  <c r="AY833" i="66"/>
  <c r="BA833" i="66" s="1"/>
  <c r="CH864" i="66"/>
  <c r="DH864" i="66"/>
  <c r="AW877" i="66"/>
  <c r="AY877" i="66"/>
  <c r="BA877" i="66" s="1"/>
  <c r="AW886" i="66"/>
  <c r="T886" i="66" s="1"/>
  <c r="AW898" i="66"/>
  <c r="T898" i="66" s="1"/>
  <c r="BP900" i="66"/>
  <c r="AT900" i="66"/>
  <c r="BG900" i="66"/>
  <c r="BC900" i="66" s="1"/>
  <c r="BB900" i="66" s="1"/>
  <c r="AR900" i="66" s="1"/>
  <c r="BW900" i="66"/>
  <c r="AU900" i="66"/>
  <c r="AV900" i="66"/>
  <c r="BQ900" i="66"/>
  <c r="AW902" i="66"/>
  <c r="T902" i="66" s="1"/>
  <c r="AY902" i="66"/>
  <c r="BA902" i="66" s="1"/>
  <c r="AW904" i="66"/>
  <c r="T904" i="66" s="1"/>
  <c r="AY904" i="66"/>
  <c r="BA904" i="66" s="1"/>
  <c r="AY922" i="66"/>
  <c r="BA922" i="66" s="1"/>
  <c r="DG722" i="66"/>
  <c r="BV722" i="66"/>
  <c r="BI722" i="66"/>
  <c r="AW724" i="66"/>
  <c r="T724" i="66" s="1"/>
  <c r="AY724" i="66"/>
  <c r="BA724" i="66" s="1"/>
  <c r="CH784" i="66"/>
  <c r="DH784" i="66"/>
  <c r="BP826" i="66"/>
  <c r="BQ826" i="66"/>
  <c r="BG826" i="66"/>
  <c r="BC826" i="66" s="1"/>
  <c r="BB826" i="66" s="1"/>
  <c r="AR826" i="66" s="1"/>
  <c r="AT826" i="66"/>
  <c r="BW826" i="66"/>
  <c r="AU826" i="66"/>
  <c r="AV826" i="66"/>
  <c r="BV827" i="66"/>
  <c r="DG827" i="66"/>
  <c r="BI827" i="66"/>
  <c r="DH866" i="66"/>
  <c r="CH866" i="66"/>
  <c r="AW892" i="66"/>
  <c r="T892" i="66" s="1"/>
  <c r="AY892" i="66"/>
  <c r="BA892" i="66" s="1"/>
  <c r="AW894" i="66"/>
  <c r="T894" i="66" s="1"/>
  <c r="AY894" i="66"/>
  <c r="BA894" i="66" s="1"/>
  <c r="AY910" i="66"/>
  <c r="BA910" i="66" s="1"/>
  <c r="CH747" i="66"/>
  <c r="DH747" i="66"/>
  <c r="CW856" i="66"/>
  <c r="U856" i="66"/>
  <c r="X856" i="66" s="1"/>
  <c r="W856" i="66"/>
  <c r="CA856" i="66"/>
  <c r="AW884" i="66"/>
  <c r="T884" i="66" s="1"/>
  <c r="AY884" i="66"/>
  <c r="BA884" i="66" s="1"/>
  <c r="AY886" i="66"/>
  <c r="BA886" i="66" s="1"/>
  <c r="AY898" i="66"/>
  <c r="BA898" i="66" s="1"/>
  <c r="CH664" i="66"/>
  <c r="DH664" i="66"/>
  <c r="AV727" i="66"/>
  <c r="BW727" i="66"/>
  <c r="BQ727" i="66"/>
  <c r="BG727" i="66"/>
  <c r="BC727" i="66" s="1"/>
  <c r="BB727" i="66" s="1"/>
  <c r="AR727" i="66" s="1"/>
  <c r="BP727" i="66"/>
  <c r="AT727" i="66"/>
  <c r="AU727" i="66"/>
  <c r="CH776" i="66"/>
  <c r="DH776" i="66"/>
  <c r="BV795" i="66"/>
  <c r="BI795" i="66"/>
  <c r="DG795" i="66"/>
  <c r="BI806" i="66"/>
  <c r="DG806" i="66"/>
  <c r="BV806" i="66"/>
  <c r="BI836" i="66"/>
  <c r="DG836" i="66"/>
  <c r="BV836" i="66"/>
  <c r="DH862" i="66"/>
  <c r="CH862" i="66"/>
  <c r="CH778" i="66"/>
  <c r="DH778" i="66"/>
  <c r="AW809" i="66"/>
  <c r="T809" i="66" s="1"/>
  <c r="AY809" i="66"/>
  <c r="BA809" i="66" s="1"/>
  <c r="AW896" i="66"/>
  <c r="T896" i="66" s="1"/>
  <c r="AY896" i="66"/>
  <c r="BA896" i="66" s="1"/>
  <c r="BP918" i="66"/>
  <c r="AT918" i="66"/>
  <c r="BG918" i="66"/>
  <c r="BC918" i="66" s="1"/>
  <c r="BB918" i="66" s="1"/>
  <c r="AR918" i="66" s="1"/>
  <c r="BW918" i="66"/>
  <c r="AU918" i="66"/>
  <c r="AV918" i="66"/>
  <c r="BQ918" i="66"/>
  <c r="BV922" i="66"/>
  <c r="DG922" i="66"/>
  <c r="BI922" i="66"/>
  <c r="AW928" i="66"/>
  <c r="T928" i="66" s="1"/>
  <c r="AY928" i="66"/>
  <c r="BA928" i="66" s="1"/>
  <c r="AW938" i="66"/>
  <c r="T938" i="66" s="1"/>
  <c r="AY938" i="66"/>
  <c r="BA938" i="66" s="1"/>
  <c r="AY986" i="66"/>
  <c r="BA986" i="66" s="1"/>
  <c r="AY994" i="66"/>
  <c r="BA994" i="66" s="1"/>
  <c r="AY1002" i="66"/>
  <c r="BA1002" i="66" s="1"/>
  <c r="DH745" i="66"/>
  <c r="CH745" i="66"/>
  <c r="AY768" i="66"/>
  <c r="BA768" i="66" s="1"/>
  <c r="AW768" i="66"/>
  <c r="T768" i="66" s="1"/>
  <c r="AY693" i="66"/>
  <c r="BA693" i="66" s="1"/>
  <c r="U863" i="66"/>
  <c r="X863" i="66" s="1"/>
  <c r="W863" i="66"/>
  <c r="CW863" i="66"/>
  <c r="CA863" i="66"/>
  <c r="AY958" i="66"/>
  <c r="BA958" i="66" s="1"/>
  <c r="BQ973" i="66"/>
  <c r="AU973" i="66"/>
  <c r="AT973" i="66"/>
  <c r="AV973" i="66"/>
  <c r="BP973" i="66"/>
  <c r="BW973" i="66"/>
  <c r="BG973" i="66"/>
  <c r="BC973" i="66" s="1"/>
  <c r="BB973" i="66" s="1"/>
  <c r="AR973" i="66" s="1"/>
  <c r="AW986" i="66"/>
  <c r="AW994" i="66"/>
  <c r="T994" i="66" s="1"/>
  <c r="AW1002" i="66"/>
  <c r="T1002" i="66" s="1"/>
  <c r="AW634" i="66"/>
  <c r="T634" i="66" s="1"/>
  <c r="AY634" i="66"/>
  <c r="BA634" i="66" s="1"/>
  <c r="AW841" i="66"/>
  <c r="T841" i="66" s="1"/>
  <c r="AY841" i="66"/>
  <c r="BA841" i="66" s="1"/>
  <c r="AW851" i="66"/>
  <c r="T851" i="66" s="1"/>
  <c r="AY851" i="66"/>
  <c r="BA851" i="66" s="1"/>
  <c r="AW693" i="66"/>
  <c r="AY763" i="66"/>
  <c r="BA763" i="66" s="1"/>
  <c r="AW763" i="66"/>
  <c r="T763" i="66" s="1"/>
  <c r="AW811" i="66"/>
  <c r="T811" i="66" s="1"/>
  <c r="AY811" i="66"/>
  <c r="BA811" i="66" s="1"/>
  <c r="CW827" i="66"/>
  <c r="CA827" i="66"/>
  <c r="U827" i="66"/>
  <c r="X827" i="66" s="1"/>
  <c r="W827" i="66"/>
  <c r="BP940" i="66"/>
  <c r="AT940" i="66"/>
  <c r="BQ940" i="66"/>
  <c r="BG940" i="66"/>
  <c r="BC940" i="66" s="1"/>
  <c r="BB940" i="66" s="1"/>
  <c r="AR940" i="66" s="1"/>
  <c r="AV940" i="66"/>
  <c r="AU940" i="66"/>
  <c r="BW940" i="66"/>
  <c r="AW946" i="66"/>
  <c r="T946" i="66" s="1"/>
  <c r="AY946" i="66"/>
  <c r="BA946" i="66" s="1"/>
  <c r="AY755" i="66"/>
  <c r="BA755" i="66" s="1"/>
  <c r="AW755" i="66"/>
  <c r="T755" i="66" s="1"/>
  <c r="AW803" i="66"/>
  <c r="T803" i="66" s="1"/>
  <c r="AY803" i="66"/>
  <c r="BA803" i="66" s="1"/>
  <c r="CA861" i="66"/>
  <c r="U861" i="66"/>
  <c r="X861" i="66" s="1"/>
  <c r="CW861" i="66"/>
  <c r="W861" i="66"/>
  <c r="AW890" i="66"/>
  <c r="T890" i="66" s="1"/>
  <c r="AY890" i="66"/>
  <c r="BA890" i="66" s="1"/>
  <c r="AW926" i="66"/>
  <c r="T926" i="66" s="1"/>
  <c r="AY926" i="66"/>
  <c r="BA926" i="66" s="1"/>
  <c r="AY970" i="66"/>
  <c r="BA970" i="66" s="1"/>
  <c r="AW726" i="66"/>
  <c r="T726" i="66" s="1"/>
  <c r="AY726" i="66"/>
  <c r="BA726" i="66" s="1"/>
  <c r="AW817" i="66"/>
  <c r="T817" i="66" s="1"/>
  <c r="AY817" i="66"/>
  <c r="BA817" i="66" s="1"/>
  <c r="AW746" i="66"/>
  <c r="T746" i="66" s="1"/>
  <c r="AY746" i="66"/>
  <c r="BA746" i="66" s="1"/>
  <c r="BP956" i="66"/>
  <c r="AT956" i="66"/>
  <c r="AU956" i="66"/>
  <c r="AV956" i="66"/>
  <c r="BG956" i="66"/>
  <c r="BC956" i="66" s="1"/>
  <c r="BB956" i="66" s="1"/>
  <c r="AR956" i="66" s="1"/>
  <c r="BQ956" i="66"/>
  <c r="BW956" i="66"/>
  <c r="AW977" i="66"/>
  <c r="T977" i="66" s="1"/>
  <c r="AW984" i="66"/>
  <c r="AY984" i="66"/>
  <c r="BA984" i="66" s="1"/>
  <c r="AW999" i="66"/>
  <c r="T999" i="66" s="1"/>
  <c r="AY999" i="66"/>
  <c r="BA999" i="66" s="1"/>
  <c r="AW1001" i="66"/>
  <c r="T1001" i="66" s="1"/>
  <c r="AW1003" i="66"/>
  <c r="T1003" i="66" s="1"/>
  <c r="BP997" i="66"/>
  <c r="BQ997" i="66"/>
  <c r="AU997" i="66"/>
  <c r="BG997" i="66"/>
  <c r="BC997" i="66" s="1"/>
  <c r="BB997" i="66" s="1"/>
  <c r="AR997" i="66" s="1"/>
  <c r="AT997" i="66"/>
  <c r="AV997" i="66"/>
  <c r="BW997" i="66"/>
  <c r="BP876" i="66"/>
  <c r="BG876" i="66"/>
  <c r="BC876" i="66" s="1"/>
  <c r="BB876" i="66" s="1"/>
  <c r="AR876" i="66" s="1"/>
  <c r="AU876" i="66"/>
  <c r="BW876" i="66"/>
  <c r="BQ876" i="66"/>
  <c r="AT876" i="66"/>
  <c r="AV876" i="66"/>
  <c r="AW950" i="66"/>
  <c r="T950" i="66" s="1"/>
  <c r="AY950" i="66"/>
  <c r="BA950" i="66" s="1"/>
  <c r="AY985" i="66"/>
  <c r="BA985" i="66" s="1"/>
  <c r="AY998" i="66"/>
  <c r="BA998" i="66" s="1"/>
  <c r="BP944" i="66"/>
  <c r="AT944" i="66"/>
  <c r="AU944" i="66"/>
  <c r="AV944" i="66"/>
  <c r="BG944" i="66"/>
  <c r="BC944" i="66" s="1"/>
  <c r="BB944" i="66" s="1"/>
  <c r="AR944" i="66" s="1"/>
  <c r="BQ944" i="66"/>
  <c r="BW944" i="66"/>
  <c r="AW962" i="66"/>
  <c r="T962" i="66" s="1"/>
  <c r="AY962" i="66"/>
  <c r="BA962" i="66" s="1"/>
  <c r="AW998" i="66"/>
  <c r="T998" i="66" s="1"/>
  <c r="BP936" i="66"/>
  <c r="AT936" i="66"/>
  <c r="BG936" i="66"/>
  <c r="BC936" i="66" s="1"/>
  <c r="BB936" i="66" s="1"/>
  <c r="AR936" i="66" s="1"/>
  <c r="BW936" i="66"/>
  <c r="AU936" i="66"/>
  <c r="AV936" i="66"/>
  <c r="BQ936" i="66"/>
  <c r="AW734" i="66"/>
  <c r="T734" i="66" s="1"/>
  <c r="AY734" i="66"/>
  <c r="BA734" i="66" s="1"/>
  <c r="BV824" i="66"/>
  <c r="BI824" i="66"/>
  <c r="DG824" i="66"/>
  <c r="AW993" i="66"/>
  <c r="T993" i="66" s="1"/>
  <c r="BV863" i="66"/>
  <c r="DG863" i="66"/>
  <c r="BI863" i="66"/>
  <c r="DH740" i="66"/>
  <c r="CH740" i="66"/>
  <c r="AW764" i="66"/>
  <c r="T764" i="66" s="1"/>
  <c r="AY764" i="66"/>
  <c r="BA764" i="66" s="1"/>
  <c r="DH832" i="66"/>
  <c r="CH832" i="66"/>
  <c r="DH842" i="66"/>
  <c r="CH842" i="66"/>
  <c r="DH868" i="66"/>
  <c r="CH868" i="66"/>
  <c r="BI972" i="66"/>
  <c r="DG972" i="66"/>
  <c r="BV972" i="66"/>
  <c r="BI982" i="66"/>
  <c r="DG982" i="66"/>
  <c r="BV982" i="66"/>
  <c r="BP995" i="66"/>
  <c r="BQ995" i="66"/>
  <c r="AU995" i="66"/>
  <c r="BG995" i="66"/>
  <c r="BC995" i="66" s="1"/>
  <c r="BB995" i="66" s="1"/>
  <c r="AR995" i="66" s="1"/>
  <c r="BW995" i="66"/>
  <c r="AV995" i="66"/>
  <c r="AT995" i="66"/>
  <c r="AW979" i="66"/>
  <c r="T979" i="66" s="1"/>
  <c r="AY979" i="66"/>
  <c r="BA979" i="66" s="1"/>
  <c r="CH1004" i="66"/>
  <c r="DH1004" i="66"/>
  <c r="AW954" i="66"/>
  <c r="T954" i="66" s="1"/>
  <c r="AY954" i="66"/>
  <c r="BA954" i="66" s="1"/>
  <c r="AW981" i="66"/>
  <c r="T981" i="66" s="1"/>
  <c r="AY981" i="66"/>
  <c r="BA981" i="66" s="1"/>
  <c r="DH812" i="66"/>
  <c r="CH812" i="66"/>
  <c r="CH715" i="66"/>
  <c r="DH715" i="66"/>
  <c r="CH988" i="66"/>
  <c r="DH988" i="66"/>
  <c r="CH1001" i="66"/>
  <c r="DH1001" i="66"/>
  <c r="BP670" i="66"/>
  <c r="AV670" i="66"/>
  <c r="BQ670" i="66"/>
  <c r="BG670" i="66"/>
  <c r="BC670" i="66" s="1"/>
  <c r="BB670" i="66" s="1"/>
  <c r="AR670" i="66" s="1"/>
  <c r="AT670" i="66"/>
  <c r="AU670" i="66"/>
  <c r="BW670" i="66"/>
  <c r="BV802" i="66"/>
  <c r="DG802" i="66"/>
  <c r="BI802" i="66"/>
  <c r="AW978" i="66"/>
  <c r="T978" i="66" s="1"/>
  <c r="AY990" i="66"/>
  <c r="BA990" i="66" s="1"/>
  <c r="CH996" i="66"/>
  <c r="DH996" i="66"/>
  <c r="BP880" i="66"/>
  <c r="AT880" i="66"/>
  <c r="BQ880" i="66"/>
  <c r="BG880" i="66"/>
  <c r="BC880" i="66" s="1"/>
  <c r="BB880" i="66" s="1"/>
  <c r="AR880" i="66" s="1"/>
  <c r="AV880" i="66"/>
  <c r="BW880" i="66"/>
  <c r="AU880" i="66"/>
  <c r="CH699" i="66"/>
  <c r="DH699" i="66"/>
  <c r="CH786" i="66"/>
  <c r="DH786" i="66"/>
  <c r="AW966" i="66"/>
  <c r="T966" i="66" s="1"/>
  <c r="AY966" i="66"/>
  <c r="BA966" i="66" s="1"/>
  <c r="AW882" i="66"/>
  <c r="T882" i="66" s="1"/>
  <c r="AY882" i="66"/>
  <c r="BA882" i="66" s="1"/>
  <c r="BP804" i="66"/>
  <c r="BG804" i="66"/>
  <c r="BC804" i="66" s="1"/>
  <c r="BB804" i="66" s="1"/>
  <c r="AR804" i="66" s="1"/>
  <c r="AT804" i="66"/>
  <c r="AU804" i="66"/>
  <c r="BW804" i="66"/>
  <c r="BQ804" i="66"/>
  <c r="AV804" i="66"/>
  <c r="BI866" i="66"/>
  <c r="DG866" i="66"/>
  <c r="BV866" i="66"/>
  <c r="BV868" i="66"/>
  <c r="DG868" i="66"/>
  <c r="BI868" i="66"/>
  <c r="AW871" i="66"/>
  <c r="AY871" i="66"/>
  <c r="BA871" i="66" s="1"/>
  <c r="BP920" i="66"/>
  <c r="AT920" i="66"/>
  <c r="AU920" i="66"/>
  <c r="AV920" i="66"/>
  <c r="BQ920" i="66"/>
  <c r="BG920" i="66"/>
  <c r="BC920" i="66" s="1"/>
  <c r="BB920" i="66" s="1"/>
  <c r="AR920" i="66" s="1"/>
  <c r="BW920" i="66"/>
  <c r="BP942" i="66"/>
  <c r="AT942" i="66"/>
  <c r="BG942" i="66"/>
  <c r="BC942" i="66" s="1"/>
  <c r="BB942" i="66" s="1"/>
  <c r="AR942" i="66" s="1"/>
  <c r="BW942" i="66"/>
  <c r="AU942" i="66"/>
  <c r="BQ942" i="66"/>
  <c r="AV942" i="66"/>
  <c r="AY972" i="66"/>
  <c r="BA972" i="66" s="1"/>
  <c r="DH977" i="66"/>
  <c r="CH977" i="66"/>
  <c r="AW992" i="66"/>
  <c r="T992" i="66" s="1"/>
  <c r="AY992" i="66"/>
  <c r="BA992" i="66" s="1"/>
  <c r="DH1003" i="66"/>
  <c r="CH1003" i="66"/>
  <c r="AY978" i="66"/>
  <c r="BA978" i="66" s="1"/>
  <c r="AY987" i="66"/>
  <c r="BA987" i="66" s="1"/>
  <c r="BP968" i="66"/>
  <c r="AT968" i="66"/>
  <c r="AU968" i="66"/>
  <c r="AV968" i="66"/>
  <c r="BQ968" i="66"/>
  <c r="BW968" i="66"/>
  <c r="BG968" i="66"/>
  <c r="BC968" i="66" s="1"/>
  <c r="BB968" i="66" s="1"/>
  <c r="AR968" i="66" s="1"/>
  <c r="BP975" i="66"/>
  <c r="BQ975" i="66"/>
  <c r="AU975" i="66"/>
  <c r="BG975" i="66"/>
  <c r="BC975" i="66" s="1"/>
  <c r="BB975" i="66" s="1"/>
  <c r="AR975" i="66" s="1"/>
  <c r="BW975" i="66"/>
  <c r="AT975" i="66"/>
  <c r="AV975" i="66"/>
  <c r="AW976" i="66"/>
  <c r="T976" i="66" s="1"/>
  <c r="AW991" i="66"/>
  <c r="T991" i="66" s="1"/>
  <c r="AY991" i="66"/>
  <c r="BA991" i="66" s="1"/>
  <c r="BV875" i="66"/>
  <c r="DG875" i="66"/>
  <c r="BI875" i="66"/>
  <c r="AY976" i="66"/>
  <c r="BA976" i="66" s="1"/>
  <c r="AW989" i="66"/>
  <c r="T989" i="66" s="1"/>
  <c r="AY989" i="66"/>
  <c r="BA989" i="66" s="1"/>
  <c r="CH750" i="66"/>
  <c r="DH750" i="66"/>
  <c r="BP846" i="66"/>
  <c r="BG846" i="66"/>
  <c r="BC846" i="66" s="1"/>
  <c r="BB846" i="66" s="1"/>
  <c r="AR846" i="66" s="1"/>
  <c r="AT846" i="66"/>
  <c r="AU846" i="66"/>
  <c r="BW846" i="66"/>
  <c r="BQ846" i="66"/>
  <c r="AV846" i="66"/>
  <c r="BP924" i="66"/>
  <c r="AT924" i="66"/>
  <c r="BG924" i="66"/>
  <c r="BC924" i="66" s="1"/>
  <c r="BB924" i="66" s="1"/>
  <c r="AR924" i="66" s="1"/>
  <c r="BW924" i="66"/>
  <c r="AU924" i="66"/>
  <c r="AV924" i="66"/>
  <c r="BQ924" i="66"/>
  <c r="AW930" i="66"/>
  <c r="AY930" i="66"/>
  <c r="BA930" i="66" s="1"/>
  <c r="BP932" i="66"/>
  <c r="AT932" i="66"/>
  <c r="AU932" i="66"/>
  <c r="AV932" i="66"/>
  <c r="BQ932" i="66"/>
  <c r="BG932" i="66"/>
  <c r="BC932" i="66" s="1"/>
  <c r="BB932" i="66" s="1"/>
  <c r="AR932" i="66" s="1"/>
  <c r="BW932" i="66"/>
  <c r="AW990" i="66"/>
  <c r="T990" i="66" s="1"/>
  <c r="CW820" i="66"/>
  <c r="U820" i="66"/>
  <c r="X820" i="66" s="1"/>
  <c r="W820" i="66"/>
  <c r="CA820" i="66"/>
  <c r="BP906" i="66"/>
  <c r="AT906" i="66"/>
  <c r="BG906" i="66"/>
  <c r="BC906" i="66" s="1"/>
  <c r="BB906" i="66" s="1"/>
  <c r="AR906" i="66" s="1"/>
  <c r="BW906" i="66"/>
  <c r="AU906" i="66"/>
  <c r="AV906" i="66"/>
  <c r="BQ906" i="66"/>
  <c r="AY761" i="66"/>
  <c r="BA761" i="66" s="1"/>
  <c r="AW761" i="66"/>
  <c r="BQ752" i="66"/>
  <c r="AU752" i="66"/>
  <c r="BG752" i="66"/>
  <c r="BC752" i="66" s="1"/>
  <c r="BB752" i="66" s="1"/>
  <c r="AR752" i="66" s="1"/>
  <c r="AT752" i="66"/>
  <c r="AV752" i="66"/>
  <c r="BW752" i="66"/>
  <c r="BP752" i="66"/>
  <c r="AW821" i="66"/>
  <c r="T821" i="66" s="1"/>
  <c r="AY821" i="66"/>
  <c r="BA821" i="66" s="1"/>
  <c r="BP822" i="66"/>
  <c r="BG822" i="66"/>
  <c r="BC822" i="66" s="1"/>
  <c r="BB822" i="66" s="1"/>
  <c r="AR822" i="66" s="1"/>
  <c r="AT822" i="66"/>
  <c r="AU822" i="66"/>
  <c r="BW822" i="66"/>
  <c r="BQ822" i="66"/>
  <c r="AV822" i="66"/>
  <c r="AW948" i="66"/>
  <c r="T948" i="66" s="1"/>
  <c r="AY948" i="66"/>
  <c r="BA948" i="66" s="1"/>
  <c r="BP960" i="66"/>
  <c r="AT960" i="66"/>
  <c r="BG960" i="66"/>
  <c r="BC960" i="66" s="1"/>
  <c r="BB960" i="66" s="1"/>
  <c r="AR960" i="66" s="1"/>
  <c r="BW960" i="66"/>
  <c r="AU960" i="66"/>
  <c r="BQ960" i="66"/>
  <c r="AV960" i="66"/>
  <c r="AW983" i="66"/>
  <c r="T983" i="66" s="1"/>
  <c r="AY983" i="66"/>
  <c r="BA983" i="66" s="1"/>
  <c r="AW1000" i="66"/>
  <c r="AY1000" i="66"/>
  <c r="BA1000" i="66" s="1"/>
  <c r="AY719" i="66"/>
  <c r="BA719" i="66" s="1"/>
  <c r="AW719" i="66"/>
  <c r="T719" i="66" s="1"/>
  <c r="DH824" i="66"/>
  <c r="CH824" i="66"/>
  <c r="AW908" i="66"/>
  <c r="T908" i="66" s="1"/>
  <c r="AY908" i="66"/>
  <c r="BA908" i="66" s="1"/>
  <c r="BP964" i="66"/>
  <c r="AT964" i="66"/>
  <c r="BQ964" i="66"/>
  <c r="BG964" i="66"/>
  <c r="BC964" i="66" s="1"/>
  <c r="BB964" i="66" s="1"/>
  <c r="AR964" i="66" s="1"/>
  <c r="BW964" i="66"/>
  <c r="AU964" i="66"/>
  <c r="AV964" i="66"/>
  <c r="BP888" i="66"/>
  <c r="AT888" i="66"/>
  <c r="BG888" i="66"/>
  <c r="BC888" i="66" s="1"/>
  <c r="BB888" i="66" s="1"/>
  <c r="AR888" i="66" s="1"/>
  <c r="BW888" i="66"/>
  <c r="AU888" i="66"/>
  <c r="AV888" i="66"/>
  <c r="BQ888" i="66"/>
  <c r="BP808" i="66"/>
  <c r="BQ808" i="66"/>
  <c r="BG808" i="66"/>
  <c r="BC808" i="66" s="1"/>
  <c r="BB808" i="66" s="1"/>
  <c r="AR808" i="66" s="1"/>
  <c r="AU808" i="66"/>
  <c r="AT808" i="66"/>
  <c r="AV808" i="66"/>
  <c r="BW808" i="66"/>
  <c r="CH982" i="66"/>
  <c r="DH982" i="66"/>
  <c r="AW974" i="66"/>
  <c r="T974" i="66" s="1"/>
  <c r="AY974" i="66"/>
  <c r="BA974" i="66" s="1"/>
  <c r="BV987" i="66"/>
  <c r="DG987" i="66"/>
  <c r="BI987" i="66"/>
  <c r="CH993" i="66"/>
  <c r="DH993" i="66"/>
  <c r="BV985" i="66"/>
  <c r="DG985" i="66"/>
  <c r="BI985" i="66"/>
  <c r="ER8" i="66"/>
  <c r="ES2" i="66"/>
  <c r="ES3" i="66"/>
  <c r="AW1" i="66"/>
  <c r="AV1" i="66"/>
  <c r="BF476" i="66" s="1"/>
  <c r="BY9" i="66"/>
  <c r="BY10" i="66"/>
  <c r="W3" i="67"/>
  <c r="X3" i="67"/>
  <c r="Z3" i="67"/>
  <c r="ES4" i="66"/>
  <c r="ES5" i="66"/>
  <c r="ES6" i="66"/>
  <c r="ES7" i="66"/>
  <c r="ES8" i="66"/>
  <c r="ES9" i="66"/>
  <c r="ES10" i="66"/>
  <c r="DX10" i="66"/>
  <c r="DU10" i="66"/>
  <c r="DV10" i="66" s="1"/>
  <c r="CY10" i="66"/>
  <c r="CS10" i="66"/>
  <c r="CR10" i="66"/>
  <c r="CI10" i="66"/>
  <c r="CG10" i="66"/>
  <c r="CF10" i="66"/>
  <c r="BZ10" i="66"/>
  <c r="CV10" i="66" s="1"/>
  <c r="AX10" i="66"/>
  <c r="AQ10" i="66"/>
  <c r="DU9" i="66"/>
  <c r="CY9" i="66"/>
  <c r="CS9" i="66"/>
  <c r="CR9" i="66"/>
  <c r="CI9" i="66"/>
  <c r="CG9" i="66"/>
  <c r="CF9" i="66"/>
  <c r="BZ9" i="66"/>
  <c r="CV9" i="66" s="1"/>
  <c r="AX9" i="66"/>
  <c r="AZ9" i="66" s="1"/>
  <c r="DX8" i="66"/>
  <c r="DU8" i="66"/>
  <c r="CY8" i="66"/>
  <c r="CS8" i="66"/>
  <c r="CR8" i="66"/>
  <c r="CI8" i="66"/>
  <c r="CG8" i="66"/>
  <c r="CF8" i="66"/>
  <c r="BZ8" i="66"/>
  <c r="CV8" i="66" s="1"/>
  <c r="AX8" i="66"/>
  <c r="DX7" i="66"/>
  <c r="DU7" i="66"/>
  <c r="CY7" i="66"/>
  <c r="CS7" i="66"/>
  <c r="CR7" i="66"/>
  <c r="CI7" i="66"/>
  <c r="CG7" i="66"/>
  <c r="CF7" i="66"/>
  <c r="BZ7" i="66"/>
  <c r="CV7" i="66" s="1"/>
  <c r="AX7" i="66"/>
  <c r="AQ7" i="66"/>
  <c r="DU6" i="66"/>
  <c r="DV6" i="66" s="1"/>
  <c r="CY6" i="66"/>
  <c r="CS6" i="66"/>
  <c r="CR6" i="66"/>
  <c r="CI6" i="66"/>
  <c r="CG6" i="66"/>
  <c r="CF6" i="66"/>
  <c r="BZ6" i="66"/>
  <c r="CV6" i="66" s="1"/>
  <c r="AX6" i="66"/>
  <c r="BI790" i="66" l="1"/>
  <c r="CW308" i="66"/>
  <c r="U790" i="66"/>
  <c r="X790" i="66" s="1"/>
  <c r="CW790" i="66"/>
  <c r="EV854" i="66"/>
  <c r="EW854" i="66" s="1"/>
  <c r="EV548" i="66"/>
  <c r="EW548" i="66" s="1"/>
  <c r="EV640" i="66"/>
  <c r="EW640" i="66" s="1"/>
  <c r="EV217" i="66"/>
  <c r="EW217" i="66" s="1"/>
  <c r="EV347" i="66"/>
  <c r="EW347" i="66" s="1"/>
  <c r="EV766" i="66"/>
  <c r="EW766" i="66" s="1"/>
  <c r="EV498" i="66"/>
  <c r="EW498" i="66" s="1"/>
  <c r="EV508" i="66"/>
  <c r="EW508" i="66" s="1"/>
  <c r="EV103" i="66"/>
  <c r="EW103" i="66" s="1"/>
  <c r="EV734" i="66"/>
  <c r="EW734" i="66" s="1"/>
  <c r="EV314" i="66"/>
  <c r="EW314" i="66" s="1"/>
  <c r="EV483" i="66"/>
  <c r="EW483" i="66" s="1"/>
  <c r="EV61" i="66"/>
  <c r="EW61" i="66" s="1"/>
  <c r="EV977" i="66"/>
  <c r="EW977" i="66" s="1"/>
  <c r="EV685" i="66"/>
  <c r="EW685" i="66" s="1"/>
  <c r="EV739" i="66"/>
  <c r="EW739" i="66" s="1"/>
  <c r="EV449" i="66"/>
  <c r="EW449" i="66" s="1"/>
  <c r="EV112" i="66"/>
  <c r="EW112" i="66" s="1"/>
  <c r="EV824" i="66"/>
  <c r="EW824" i="66" s="1"/>
  <c r="EV837" i="66"/>
  <c r="EW837" i="66" s="1"/>
  <c r="EV194" i="66"/>
  <c r="EW194" i="66" s="1"/>
  <c r="EV684" i="66"/>
  <c r="EW684" i="66" s="1"/>
  <c r="EV969" i="66"/>
  <c r="EW969" i="66" s="1"/>
  <c r="EV678" i="66"/>
  <c r="EW678" i="66" s="1"/>
  <c r="EV229" i="66"/>
  <c r="EW229" i="66" s="1"/>
  <c r="EV966" i="66"/>
  <c r="EW966" i="66" s="1"/>
  <c r="EV950" i="66"/>
  <c r="EW950" i="66" s="1"/>
  <c r="EV726" i="66"/>
  <c r="EW726" i="66" s="1"/>
  <c r="EV423" i="66"/>
  <c r="EW423" i="66" s="1"/>
  <c r="EV55" i="66"/>
  <c r="EW55" i="66" s="1"/>
  <c r="EV935" i="66"/>
  <c r="EW935" i="66" s="1"/>
  <c r="EV782" i="66"/>
  <c r="EW782" i="66" s="1"/>
  <c r="EV513" i="66"/>
  <c r="EW513" i="66" s="1"/>
  <c r="EV164" i="66"/>
  <c r="EW164" i="66" s="1"/>
  <c r="EV54" i="66"/>
  <c r="EW54" i="66" s="1"/>
  <c r="EV941" i="66"/>
  <c r="EW941" i="66" s="1"/>
  <c r="EV642" i="66"/>
  <c r="EW642" i="66" s="1"/>
  <c r="EV584" i="66"/>
  <c r="EW584" i="66" s="1"/>
  <c r="EV124" i="66"/>
  <c r="EW124" i="66" s="1"/>
  <c r="EV32" i="66"/>
  <c r="EW32" i="66" s="1"/>
  <c r="DG790" i="66"/>
  <c r="DI790" i="66" s="1"/>
  <c r="BV790" i="66"/>
  <c r="CA790" i="66"/>
  <c r="BK584" i="66"/>
  <c r="BN611" i="66"/>
  <c r="BK852" i="66"/>
  <c r="W308" i="66"/>
  <c r="CB308" i="66" s="1"/>
  <c r="BN186" i="66"/>
  <c r="BJ584" i="66"/>
  <c r="BM584" i="66" s="1"/>
  <c r="BO20" i="66"/>
  <c r="CT20" i="66" s="1"/>
  <c r="BI310" i="66"/>
  <c r="BJ310" i="66" s="1"/>
  <c r="BM310" i="66" s="1"/>
  <c r="BK611" i="66"/>
  <c r="U542" i="66"/>
  <c r="X542" i="66" s="1"/>
  <c r="CC542" i="66" s="1"/>
  <c r="BK20" i="66"/>
  <c r="BJ20" i="66"/>
  <c r="BM20" i="66" s="1"/>
  <c r="BO488" i="66"/>
  <c r="CT488" i="66" s="1"/>
  <c r="BI494" i="66"/>
  <c r="BJ494" i="66" s="1"/>
  <c r="BM494" i="66" s="1"/>
  <c r="CW542" i="66"/>
  <c r="BJ611" i="66"/>
  <c r="BM611" i="66" s="1"/>
  <c r="BV494" i="66"/>
  <c r="BN584" i="66"/>
  <c r="BN488" i="66"/>
  <c r="BN852" i="66"/>
  <c r="BJ488" i="66"/>
  <c r="BM488" i="66" s="1"/>
  <c r="BO852" i="66"/>
  <c r="CT852" i="66" s="1"/>
  <c r="CA542" i="66"/>
  <c r="BL542" i="66"/>
  <c r="CB542" i="66"/>
  <c r="BL864" i="66"/>
  <c r="CB864" i="66"/>
  <c r="X308" i="66"/>
  <c r="CC308" i="66" s="1"/>
  <c r="CD308" i="66"/>
  <c r="CX308" i="66"/>
  <c r="V308" i="66"/>
  <c r="CE308" i="66" s="1"/>
  <c r="DG349" i="66"/>
  <c r="DI349" i="66" s="1"/>
  <c r="T349" i="66"/>
  <c r="CA349" i="66" s="1"/>
  <c r="BI65" i="66"/>
  <c r="BN65" i="66" s="1"/>
  <c r="T65" i="66"/>
  <c r="CW65" i="66" s="1"/>
  <c r="BV859" i="66"/>
  <c r="T859" i="66"/>
  <c r="CA859" i="66" s="1"/>
  <c r="T623" i="66"/>
  <c r="CA623" i="66" s="1"/>
  <c r="CA277" i="66"/>
  <c r="U454" i="66"/>
  <c r="T63" i="66"/>
  <c r="CW63" i="66" s="1"/>
  <c r="T712" i="66"/>
  <c r="W712" i="66" s="1"/>
  <c r="CB712" i="66" s="1"/>
  <c r="DG970" i="66"/>
  <c r="DI970" i="66" s="1"/>
  <c r="T970" i="66"/>
  <c r="CW970" i="66" s="1"/>
  <c r="BV639" i="66"/>
  <c r="T639" i="66"/>
  <c r="T500" i="66"/>
  <c r="U500" i="66" s="1"/>
  <c r="T338" i="66"/>
  <c r="CA338" i="66" s="1"/>
  <c r="T143" i="66"/>
  <c r="W143" i="66" s="1"/>
  <c r="CB143" i="66" s="1"/>
  <c r="T773" i="66"/>
  <c r="CW773" i="66" s="1"/>
  <c r="T511" i="66"/>
  <c r="U511" i="66" s="1"/>
  <c r="X511" i="66" s="1"/>
  <c r="T688" i="66"/>
  <c r="U688" i="66" s="1"/>
  <c r="U864" i="66"/>
  <c r="X864" i="66" s="1"/>
  <c r="CC864" i="66" s="1"/>
  <c r="U277" i="66"/>
  <c r="CD277" i="66" s="1"/>
  <c r="T220" i="66"/>
  <c r="CW220" i="66" s="1"/>
  <c r="CW454" i="66"/>
  <c r="CW277" i="66"/>
  <c r="T788" i="66"/>
  <c r="U788" i="66" s="1"/>
  <c r="T250" i="66"/>
  <c r="CA250" i="66" s="1"/>
  <c r="BV29" i="66"/>
  <c r="T29" i="66"/>
  <c r="CW29" i="66" s="1"/>
  <c r="T733" i="66"/>
  <c r="W733" i="66" s="1"/>
  <c r="T857" i="66"/>
  <c r="CA857" i="66" s="1"/>
  <c r="T805" i="66"/>
  <c r="CW805" i="66" s="1"/>
  <c r="T490" i="66"/>
  <c r="CA490" i="66" s="1"/>
  <c r="T571" i="66"/>
  <c r="CA571" i="66" s="1"/>
  <c r="T666" i="66"/>
  <c r="W666" i="66" s="1"/>
  <c r="T676" i="66"/>
  <c r="W676" i="66" s="1"/>
  <c r="T326" i="66"/>
  <c r="U326" i="66" s="1"/>
  <c r="T232" i="66"/>
  <c r="W232" i="66" s="1"/>
  <c r="BL232" i="66" s="1"/>
  <c r="CA864" i="66"/>
  <c r="T683" i="66"/>
  <c r="W683" i="66" s="1"/>
  <c r="CB683" i="66" s="1"/>
  <c r="BI839" i="66"/>
  <c r="BN839" i="66" s="1"/>
  <c r="T839" i="66"/>
  <c r="CW839" i="66" s="1"/>
  <c r="T659" i="66"/>
  <c r="CW659" i="66" s="1"/>
  <c r="W278" i="66"/>
  <c r="BL278" i="66" s="1"/>
  <c r="T980" i="66"/>
  <c r="W980" i="66" s="1"/>
  <c r="DG260" i="66"/>
  <c r="T260" i="66"/>
  <c r="DG200" i="66"/>
  <c r="T200" i="66"/>
  <c r="CA200" i="66" s="1"/>
  <c r="CW278" i="66"/>
  <c r="T855" i="66"/>
  <c r="U855" i="66" s="1"/>
  <c r="T668" i="66"/>
  <c r="W668" i="66" s="1"/>
  <c r="CB668" i="66" s="1"/>
  <c r="T401" i="66"/>
  <c r="W401" i="66" s="1"/>
  <c r="T467" i="66"/>
  <c r="CA467" i="66" s="1"/>
  <c r="T569" i="66"/>
  <c r="CW569" i="66" s="1"/>
  <c r="T34" i="66"/>
  <c r="CW34" i="66" s="1"/>
  <c r="BV867" i="66"/>
  <c r="T867" i="66"/>
  <c r="W867" i="66" s="1"/>
  <c r="T645" i="66"/>
  <c r="CA645" i="66" s="1"/>
  <c r="BV363" i="66"/>
  <c r="T363" i="66"/>
  <c r="T784" i="66"/>
  <c r="U784" i="66" s="1"/>
  <c r="BV288" i="66"/>
  <c r="T288" i="66"/>
  <c r="CA288" i="66" s="1"/>
  <c r="W454" i="66"/>
  <c r="CB454" i="66" s="1"/>
  <c r="T304" i="66"/>
  <c r="CA304" i="66" s="1"/>
  <c r="T837" i="66"/>
  <c r="CA837" i="66" s="1"/>
  <c r="BV599" i="66"/>
  <c r="T599" i="66"/>
  <c r="CW599" i="66" s="1"/>
  <c r="T322" i="66"/>
  <c r="W322" i="66" s="1"/>
  <c r="T874" i="66"/>
  <c r="CA874" i="66" s="1"/>
  <c r="CW864" i="66"/>
  <c r="BV106" i="66"/>
  <c r="T106" i="66"/>
  <c r="CW106" i="66" s="1"/>
  <c r="BI377" i="66"/>
  <c r="BO377" i="66" s="1"/>
  <c r="T377" i="66"/>
  <c r="CW377" i="66" s="1"/>
  <c r="T779" i="66"/>
  <c r="CW779" i="66" s="1"/>
  <c r="T986" i="66"/>
  <c r="W986" i="66" s="1"/>
  <c r="BL986" i="66" s="1"/>
  <c r="T399" i="66"/>
  <c r="W399" i="66" s="1"/>
  <c r="CB399" i="66" s="1"/>
  <c r="T761" i="66"/>
  <c r="W761" i="66" s="1"/>
  <c r="T693" i="66"/>
  <c r="CA693" i="66" s="1"/>
  <c r="T706" i="66"/>
  <c r="CA706" i="66" s="1"/>
  <c r="T460" i="66"/>
  <c r="U460" i="66" s="1"/>
  <c r="T692" i="66"/>
  <c r="U692" i="66" s="1"/>
  <c r="T145" i="66"/>
  <c r="CA145" i="66" s="1"/>
  <c r="T98" i="66"/>
  <c r="CW98" i="66" s="1"/>
  <c r="DG472" i="66"/>
  <c r="DI472" i="66" s="1"/>
  <c r="T472" i="66"/>
  <c r="CW472" i="66" s="1"/>
  <c r="T845" i="66"/>
  <c r="CW845" i="66" s="1"/>
  <c r="T559" i="66"/>
  <c r="CW559" i="66" s="1"/>
  <c r="T590" i="66"/>
  <c r="U590" i="66" s="1"/>
  <c r="T332" i="66"/>
  <c r="CW332" i="66" s="1"/>
  <c r="T554" i="66"/>
  <c r="CA554" i="66" s="1"/>
  <c r="T50" i="66"/>
  <c r="CW50" i="66" s="1"/>
  <c r="T84" i="66"/>
  <c r="CW84" i="66" s="1"/>
  <c r="BI952" i="66"/>
  <c r="BO952" i="66" s="1"/>
  <c r="T952" i="66"/>
  <c r="CW952" i="66" s="1"/>
  <c r="BV869" i="66"/>
  <c r="T869" i="66"/>
  <c r="U869" i="66" s="1"/>
  <c r="X869" i="66" s="1"/>
  <c r="T782" i="66"/>
  <c r="U782" i="66" s="1"/>
  <c r="BI282" i="66"/>
  <c r="BH282" i="66" s="1"/>
  <c r="CP282" i="66" s="1"/>
  <c r="T282" i="66"/>
  <c r="CW282" i="66" s="1"/>
  <c r="DG566" i="66"/>
  <c r="DI566" i="66" s="1"/>
  <c r="T566" i="66"/>
  <c r="CW566" i="66" s="1"/>
  <c r="T494" i="66"/>
  <c r="CA494" i="66" s="1"/>
  <c r="T1000" i="66"/>
  <c r="U1000" i="66" s="1"/>
  <c r="T737" i="66"/>
  <c r="CA737" i="66" s="1"/>
  <c r="T224" i="66"/>
  <c r="U224" i="66" s="1"/>
  <c r="T770" i="66"/>
  <c r="CA770" i="66" s="1"/>
  <c r="T256" i="66"/>
  <c r="CW256" i="66" s="1"/>
  <c r="T700" i="66"/>
  <c r="CA700" i="66" s="1"/>
  <c r="T216" i="66"/>
  <c r="W216" i="66" s="1"/>
  <c r="T451" i="66"/>
  <c r="W451" i="66" s="1"/>
  <c r="T765" i="66"/>
  <c r="CW765" i="66" s="1"/>
  <c r="T984" i="66"/>
  <c r="CW984" i="66" s="1"/>
  <c r="T799" i="66"/>
  <c r="CA799" i="66" s="1"/>
  <c r="T829" i="66"/>
  <c r="W829" i="66" s="1"/>
  <c r="CB829" i="66" s="1"/>
  <c r="T575" i="66"/>
  <c r="W575" i="66" s="1"/>
  <c r="T446" i="66"/>
  <c r="W446" i="66" s="1"/>
  <c r="T674" i="66"/>
  <c r="CA674" i="66" s="1"/>
  <c r="T702" i="66"/>
  <c r="CA702" i="66" s="1"/>
  <c r="T431" i="66"/>
  <c r="CW431" i="66" s="1"/>
  <c r="T555" i="66"/>
  <c r="U555" i="66" s="1"/>
  <c r="X555" i="66" s="1"/>
  <c r="CC555" i="66" s="1"/>
  <c r="T640" i="66"/>
  <c r="W640" i="66" s="1"/>
  <c r="T515" i="66"/>
  <c r="CA515" i="66" s="1"/>
  <c r="T462" i="66"/>
  <c r="CW462" i="66" s="1"/>
  <c r="T553" i="66"/>
  <c r="CA553" i="66" s="1"/>
  <c r="T499" i="66"/>
  <c r="W499" i="66" s="1"/>
  <c r="CB499" i="66" s="1"/>
  <c r="T212" i="66"/>
  <c r="U212" i="66" s="1"/>
  <c r="T251" i="66"/>
  <c r="U251" i="66" s="1"/>
  <c r="T70" i="66"/>
  <c r="U70" i="66" s="1"/>
  <c r="X70" i="66" s="1"/>
  <c r="CC70" i="66" s="1"/>
  <c r="T25" i="66"/>
  <c r="U25" i="66" s="1"/>
  <c r="BI476" i="66"/>
  <c r="BK476" i="66" s="1"/>
  <c r="T476" i="66"/>
  <c r="T807" i="66"/>
  <c r="CW807" i="66" s="1"/>
  <c r="BV813" i="66"/>
  <c r="T813" i="66"/>
  <c r="CA813" i="66" s="1"/>
  <c r="T729" i="66"/>
  <c r="CA729" i="66" s="1"/>
  <c r="T254" i="66"/>
  <c r="U254" i="66" s="1"/>
  <c r="T721" i="66"/>
  <c r="CA721" i="66" s="1"/>
  <c r="T871" i="66"/>
  <c r="CA871" i="66" s="1"/>
  <c r="T877" i="66"/>
  <c r="U877" i="66" s="1"/>
  <c r="T774" i="66"/>
  <c r="CA774" i="66" s="1"/>
  <c r="T823" i="66"/>
  <c r="CA823" i="66" s="1"/>
  <c r="T426" i="66"/>
  <c r="CW426" i="66" s="1"/>
  <c r="T546" i="66"/>
  <c r="W546" i="66" s="1"/>
  <c r="CB546" i="66" s="1"/>
  <c r="T586" i="66"/>
  <c r="CA586" i="66" s="1"/>
  <c r="T532" i="66"/>
  <c r="W532" i="66" s="1"/>
  <c r="BL532" i="66" s="1"/>
  <c r="T453" i="66"/>
  <c r="CW453" i="66" s="1"/>
  <c r="T206" i="66"/>
  <c r="W206" i="66" s="1"/>
  <c r="T262" i="66"/>
  <c r="U262" i="66" s="1"/>
  <c r="T149" i="66"/>
  <c r="CA149" i="66" s="1"/>
  <c r="T695" i="66"/>
  <c r="W695" i="66" s="1"/>
  <c r="CB695" i="66" s="1"/>
  <c r="T266" i="66"/>
  <c r="U266" i="66" s="1"/>
  <c r="BV496" i="66"/>
  <c r="T496" i="66"/>
  <c r="W496" i="66" s="1"/>
  <c r="BV333" i="66"/>
  <c r="T333" i="66"/>
  <c r="BI293" i="66"/>
  <c r="BN293" i="66" s="1"/>
  <c r="T293" i="66"/>
  <c r="CW293" i="66" s="1"/>
  <c r="BV865" i="66"/>
  <c r="T865" i="66"/>
  <c r="CA865" i="66" s="1"/>
  <c r="BV43" i="66"/>
  <c r="T43" i="66"/>
  <c r="CW43" i="66" s="1"/>
  <c r="T791" i="66"/>
  <c r="U791" i="66" s="1"/>
  <c r="T619" i="66"/>
  <c r="W619" i="66" s="1"/>
  <c r="CB619" i="66" s="1"/>
  <c r="T345" i="66"/>
  <c r="CA345" i="66" s="1"/>
  <c r="T825" i="66"/>
  <c r="CA825" i="66" s="1"/>
  <c r="BV641" i="66"/>
  <c r="T641" i="66"/>
  <c r="CW641" i="66" s="1"/>
  <c r="T849" i="66"/>
  <c r="W849" i="66" s="1"/>
  <c r="CB849" i="66" s="1"/>
  <c r="T563" i="66"/>
  <c r="U563" i="66" s="1"/>
  <c r="T705" i="66"/>
  <c r="W705" i="66" s="1"/>
  <c r="T835" i="66"/>
  <c r="CA835" i="66" s="1"/>
  <c r="T731" i="66"/>
  <c r="CW731" i="66" s="1"/>
  <c r="T389" i="66"/>
  <c r="CA389" i="66" s="1"/>
  <c r="T662" i="66"/>
  <c r="U662" i="66" s="1"/>
  <c r="T570" i="66"/>
  <c r="U570" i="66" s="1"/>
  <c r="T513" i="66"/>
  <c r="CW513" i="66" s="1"/>
  <c r="T626" i="66"/>
  <c r="U626" i="66" s="1"/>
  <c r="T531" i="66"/>
  <c r="CW531" i="66" s="1"/>
  <c r="T537" i="66"/>
  <c r="CA537" i="66" s="1"/>
  <c r="T455" i="66"/>
  <c r="CW455" i="66" s="1"/>
  <c r="T328" i="66"/>
  <c r="CW328" i="66" s="1"/>
  <c r="T429" i="66"/>
  <c r="CW429" i="66" s="1"/>
  <c r="T353" i="66"/>
  <c r="CA353" i="66" s="1"/>
  <c r="DG843" i="66"/>
  <c r="T843" i="66"/>
  <c r="DG410" i="66"/>
  <c r="T410" i="66"/>
  <c r="CW410" i="66" s="1"/>
  <c r="T66" i="66"/>
  <c r="CA66" i="66" s="1"/>
  <c r="CA278" i="66"/>
  <c r="T780" i="66"/>
  <c r="CA780" i="66" s="1"/>
  <c r="T425" i="66"/>
  <c r="U425" i="66" s="1"/>
  <c r="BI958" i="66"/>
  <c r="BN958" i="66" s="1"/>
  <c r="T958" i="66"/>
  <c r="W958" i="66" s="1"/>
  <c r="T343" i="66"/>
  <c r="CW343" i="66" s="1"/>
  <c r="T505" i="66"/>
  <c r="CW505" i="66" s="1"/>
  <c r="T930" i="66"/>
  <c r="U930" i="66" s="1"/>
  <c r="T595" i="66"/>
  <c r="W595" i="66" s="1"/>
  <c r="T579" i="66"/>
  <c r="W579" i="66" s="1"/>
  <c r="CB579" i="66" s="1"/>
  <c r="T417" i="66"/>
  <c r="CA417" i="66" s="1"/>
  <c r="DG331" i="66"/>
  <c r="DI331" i="66" s="1"/>
  <c r="T331" i="66"/>
  <c r="U331" i="66" s="1"/>
  <c r="X331" i="66" s="1"/>
  <c r="T707" i="66"/>
  <c r="W707" i="66" s="1"/>
  <c r="BL707" i="66" s="1"/>
  <c r="BV786" i="66"/>
  <c r="T786" i="66"/>
  <c r="W786" i="66" s="1"/>
  <c r="BV526" i="66"/>
  <c r="T526" i="66"/>
  <c r="T568" i="66"/>
  <c r="CA568" i="66" s="1"/>
  <c r="BV323" i="66"/>
  <c r="T323" i="66"/>
  <c r="CW323" i="66" s="1"/>
  <c r="T530" i="66"/>
  <c r="CA530" i="66" s="1"/>
  <c r="T739" i="66"/>
  <c r="CW739" i="66" s="1"/>
  <c r="T781" i="66"/>
  <c r="CW781" i="66" s="1"/>
  <c r="T648" i="66"/>
  <c r="CW648" i="66" s="1"/>
  <c r="T741" i="66"/>
  <c r="W741" i="66" s="1"/>
  <c r="T548" i="66"/>
  <c r="U548" i="66" s="1"/>
  <c r="T447" i="66"/>
  <c r="CA447" i="66" s="1"/>
  <c r="T449" i="66"/>
  <c r="W449" i="66" s="1"/>
  <c r="CB449" i="66" s="1"/>
  <c r="T195" i="66"/>
  <c r="W195" i="66" s="1"/>
  <c r="CB195" i="66" s="1"/>
  <c r="BV815" i="66"/>
  <c r="T815" i="66"/>
  <c r="CW815" i="66" s="1"/>
  <c r="BI853" i="66"/>
  <c r="BH853" i="66" s="1"/>
  <c r="CP853" i="66" s="1"/>
  <c r="CQ853" i="66" s="1"/>
  <c r="AS853" i="66" s="1"/>
  <c r="T853" i="66"/>
  <c r="CA853" i="66" s="1"/>
  <c r="T274" i="66"/>
  <c r="CA274" i="66" s="1"/>
  <c r="DG311" i="66"/>
  <c r="DI311" i="66" s="1"/>
  <c r="T311" i="66"/>
  <c r="U311" i="66" s="1"/>
  <c r="X311" i="66" s="1"/>
  <c r="T273" i="66"/>
  <c r="U273" i="66" s="1"/>
  <c r="T831" i="66"/>
  <c r="CA831" i="66" s="1"/>
  <c r="BI440" i="66"/>
  <c r="BN440" i="66" s="1"/>
  <c r="T440" i="66"/>
  <c r="U440" i="66" s="1"/>
  <c r="X440" i="66" s="1"/>
  <c r="T492" i="66"/>
  <c r="CA492" i="66" s="1"/>
  <c r="T310" i="66"/>
  <c r="W310" i="66" s="1"/>
  <c r="CB310" i="66" s="1"/>
  <c r="T419" i="66"/>
  <c r="CW419" i="66" s="1"/>
  <c r="T691" i="66"/>
  <c r="CA691" i="66" s="1"/>
  <c r="T606" i="66"/>
  <c r="U606" i="66" s="1"/>
  <c r="T88" i="66"/>
  <c r="U88" i="66" s="1"/>
  <c r="T104" i="66"/>
  <c r="CA104" i="66" s="1"/>
  <c r="T690" i="66"/>
  <c r="W690" i="66" s="1"/>
  <c r="T753" i="66"/>
  <c r="CW753" i="66" s="1"/>
  <c r="T228" i="66"/>
  <c r="U228" i="66" s="1"/>
  <c r="T664" i="66"/>
  <c r="U664" i="66" s="1"/>
  <c r="X664" i="66" s="1"/>
  <c r="T602" i="66"/>
  <c r="CA602" i="66" s="1"/>
  <c r="T642" i="66"/>
  <c r="CW642" i="66" s="1"/>
  <c r="T735" i="66"/>
  <c r="CA735" i="66" s="1"/>
  <c r="T622" i="66"/>
  <c r="CW622" i="66" s="1"/>
  <c r="T521" i="66"/>
  <c r="CA521" i="66" s="1"/>
  <c r="T407" i="66"/>
  <c r="U407" i="66" s="1"/>
  <c r="T196" i="66"/>
  <c r="CW196" i="66" s="1"/>
  <c r="BI73" i="66"/>
  <c r="BK73" i="66" s="1"/>
  <c r="T73" i="66"/>
  <c r="U73" i="66" s="1"/>
  <c r="X73" i="66" s="1"/>
  <c r="CX96" i="66"/>
  <c r="X96" i="66"/>
  <c r="CC96" i="66" s="1"/>
  <c r="V278" i="66"/>
  <c r="CE278" i="66" s="1"/>
  <c r="X278" i="66"/>
  <c r="CC278" i="66" s="1"/>
  <c r="CX277" i="66"/>
  <c r="X277" i="66"/>
  <c r="CC277" i="66" s="1"/>
  <c r="EV737" i="66"/>
  <c r="EW737" i="66" s="1"/>
  <c r="EV949" i="66"/>
  <c r="EW949" i="66" s="1"/>
  <c r="EV951" i="66"/>
  <c r="EW951" i="66" s="1"/>
  <c r="EV563" i="66"/>
  <c r="EW563" i="66" s="1"/>
  <c r="EV663" i="66"/>
  <c r="EW663" i="66" s="1"/>
  <c r="EV403" i="66"/>
  <c r="EW403" i="66" s="1"/>
  <c r="EV189" i="66"/>
  <c r="EW189" i="66" s="1"/>
  <c r="EV918" i="66"/>
  <c r="EW918" i="66" s="1"/>
  <c r="EV931" i="66"/>
  <c r="EW931" i="66" s="1"/>
  <c r="EV916" i="66"/>
  <c r="EW916" i="66" s="1"/>
  <c r="EV759" i="66"/>
  <c r="EW759" i="66" s="1"/>
  <c r="EV686" i="66"/>
  <c r="EW686" i="66" s="1"/>
  <c r="EV303" i="66"/>
  <c r="EW303" i="66" s="1"/>
  <c r="EV155" i="66"/>
  <c r="EW155" i="66" s="1"/>
  <c r="EV10" i="66"/>
  <c r="EW10" i="66" s="1"/>
  <c r="EV944" i="66"/>
  <c r="EW944" i="66" s="1"/>
  <c r="EV934" i="66"/>
  <c r="EW934" i="66" s="1"/>
  <c r="EV561" i="66"/>
  <c r="EW561" i="66" s="1"/>
  <c r="EV480" i="66"/>
  <c r="EW480" i="66" s="1"/>
  <c r="EV391" i="66"/>
  <c r="EW391" i="66" s="1"/>
  <c r="EV153" i="66"/>
  <c r="EW153" i="66" s="1"/>
  <c r="EV855" i="66"/>
  <c r="EW855" i="66" s="1"/>
  <c r="EV878" i="66"/>
  <c r="EW878" i="66" s="1"/>
  <c r="EV897" i="66"/>
  <c r="EW897" i="66" s="1"/>
  <c r="EV488" i="66"/>
  <c r="EW488" i="66" s="1"/>
  <c r="EV614" i="66"/>
  <c r="EW614" i="66" s="1"/>
  <c r="EV53" i="66"/>
  <c r="EW53" i="66" s="1"/>
  <c r="EV141" i="66"/>
  <c r="EW141" i="66" s="1"/>
  <c r="EV744" i="66"/>
  <c r="EW744" i="66" s="1"/>
  <c r="EV867" i="66"/>
  <c r="EW867" i="66" s="1"/>
  <c r="EV879" i="66"/>
  <c r="EW879" i="66" s="1"/>
  <c r="EV475" i="66"/>
  <c r="EW475" i="66" s="1"/>
  <c r="EV445" i="66"/>
  <c r="EW445" i="66" s="1"/>
  <c r="EV327" i="66"/>
  <c r="EW327" i="66" s="1"/>
  <c r="EV130" i="66"/>
  <c r="EW130" i="66" s="1"/>
  <c r="EV893" i="66"/>
  <c r="EW893" i="66" s="1"/>
  <c r="EV866" i="66"/>
  <c r="EW866" i="66" s="1"/>
  <c r="EV812" i="66"/>
  <c r="EW812" i="66" s="1"/>
  <c r="EV434" i="66"/>
  <c r="EW434" i="66" s="1"/>
  <c r="EV294" i="66"/>
  <c r="EW294" i="66" s="1"/>
  <c r="EV278" i="66"/>
  <c r="EW278" i="66" s="1"/>
  <c r="EV681" i="66"/>
  <c r="EW681" i="66" s="1"/>
  <c r="EV511" i="66"/>
  <c r="EW511" i="66" s="1"/>
  <c r="EV298" i="66"/>
  <c r="EW298" i="66" s="1"/>
  <c r="EV411" i="66"/>
  <c r="EW411" i="66" s="1"/>
  <c r="EV51" i="66"/>
  <c r="EW51" i="66" s="1"/>
  <c r="EV861" i="66"/>
  <c r="EW861" i="66" s="1"/>
  <c r="EV769" i="66"/>
  <c r="EW769" i="66" s="1"/>
  <c r="EV859" i="66"/>
  <c r="EW859" i="66" s="1"/>
  <c r="EV672" i="66"/>
  <c r="EW672" i="66" s="1"/>
  <c r="EV984" i="66"/>
  <c r="EW984" i="66" s="1"/>
  <c r="EV693" i="66"/>
  <c r="EW693" i="66" s="1"/>
  <c r="EV515" i="66"/>
  <c r="EW515" i="66" s="1"/>
  <c r="EV774" i="66"/>
  <c r="EW774" i="66" s="1"/>
  <c r="EV582" i="66"/>
  <c r="EW582" i="66" s="1"/>
  <c r="EV554" i="66"/>
  <c r="EW554" i="66" s="1"/>
  <c r="EV275" i="66"/>
  <c r="EW275" i="66" s="1"/>
  <c r="EV295" i="66"/>
  <c r="EW295" i="66" s="1"/>
  <c r="EV257" i="66"/>
  <c r="EW257" i="66" s="1"/>
  <c r="EV107" i="66"/>
  <c r="EW107" i="66" s="1"/>
  <c r="EV603" i="66"/>
  <c r="EW603" i="66" s="1"/>
  <c r="EV720" i="66"/>
  <c r="EW720" i="66" s="1"/>
  <c r="EV813" i="66"/>
  <c r="EW813" i="66" s="1"/>
  <c r="EV731" i="66"/>
  <c r="EW731" i="66" s="1"/>
  <c r="EV982" i="66"/>
  <c r="EW982" i="66" s="1"/>
  <c r="EV644" i="66"/>
  <c r="EW644" i="66" s="1"/>
  <c r="EV840" i="66"/>
  <c r="EW840" i="66" s="1"/>
  <c r="EV729" i="66"/>
  <c r="EW729" i="66" s="1"/>
  <c r="EV556" i="66"/>
  <c r="EW556" i="66" s="1"/>
  <c r="EV541" i="66"/>
  <c r="EW541" i="66" s="1"/>
  <c r="EV447" i="66"/>
  <c r="EW447" i="66" s="1"/>
  <c r="EV384" i="66"/>
  <c r="EW384" i="66" s="1"/>
  <c r="EV186" i="66"/>
  <c r="EW186" i="66" s="1"/>
  <c r="EV99" i="66"/>
  <c r="EW99" i="66" s="1"/>
  <c r="EV470" i="66"/>
  <c r="EW470" i="66" s="1"/>
  <c r="EV738" i="66"/>
  <c r="EW738" i="66" s="1"/>
  <c r="EV301" i="66"/>
  <c r="EW301" i="66" s="1"/>
  <c r="EV9" i="66"/>
  <c r="EW9" i="66" s="1"/>
  <c r="EV713" i="66"/>
  <c r="EW713" i="66" s="1"/>
  <c r="EV968" i="66"/>
  <c r="EW968" i="66" s="1"/>
  <c r="EV972" i="66"/>
  <c r="EW972" i="66" s="1"/>
  <c r="EV980" i="66"/>
  <c r="EW980" i="66" s="1"/>
  <c r="EV586" i="66"/>
  <c r="EW586" i="66" s="1"/>
  <c r="EV804" i="66"/>
  <c r="EW804" i="66" s="1"/>
  <c r="EV623" i="66"/>
  <c r="EW623" i="66" s="1"/>
  <c r="EV555" i="66"/>
  <c r="EW555" i="66" s="1"/>
  <c r="EV538" i="66"/>
  <c r="EW538" i="66" s="1"/>
  <c r="EV436" i="66"/>
  <c r="EW436" i="66" s="1"/>
  <c r="EV366" i="66"/>
  <c r="EW366" i="66" s="1"/>
  <c r="EV185" i="66"/>
  <c r="EW185" i="66" s="1"/>
  <c r="EV144" i="66"/>
  <c r="EW144" i="66" s="1"/>
  <c r="EV923" i="66"/>
  <c r="EW923" i="66" s="1"/>
  <c r="EV612" i="66"/>
  <c r="EW612" i="66" s="1"/>
  <c r="EV768" i="66"/>
  <c r="EW768" i="66" s="1"/>
  <c r="EV787" i="66"/>
  <c r="EW787" i="66" s="1"/>
  <c r="EV633" i="66"/>
  <c r="EW633" i="66" s="1"/>
  <c r="EV355" i="66"/>
  <c r="EW355" i="66" s="1"/>
  <c r="EV336" i="66"/>
  <c r="EW336" i="66" s="1"/>
  <c r="EV89" i="66"/>
  <c r="EW89" i="66" s="1"/>
  <c r="EV3" i="66"/>
  <c r="EW3" i="66" s="1"/>
  <c r="EV695" i="66"/>
  <c r="EW695" i="66" s="1"/>
  <c r="EV807" i="66"/>
  <c r="EW807" i="66" s="1"/>
  <c r="EV606" i="66"/>
  <c r="EW606" i="66" s="1"/>
  <c r="EV270" i="66"/>
  <c r="EW270" i="66" s="1"/>
  <c r="EV90" i="66"/>
  <c r="EW90" i="66" s="1"/>
  <c r="EV839" i="66"/>
  <c r="EW839" i="66" s="1"/>
  <c r="EV995" i="66"/>
  <c r="EW995" i="66" s="1"/>
  <c r="EV942" i="66"/>
  <c r="EW942" i="66" s="1"/>
  <c r="EV967" i="66"/>
  <c r="EW967" i="66" s="1"/>
  <c r="EV803" i="66"/>
  <c r="EW803" i="66" s="1"/>
  <c r="EV970" i="66"/>
  <c r="EW970" i="66" s="1"/>
  <c r="EV589" i="66"/>
  <c r="EW589" i="66" s="1"/>
  <c r="EV754" i="66"/>
  <c r="EW754" i="66" s="1"/>
  <c r="EV715" i="66"/>
  <c r="EW715" i="66" s="1"/>
  <c r="EV523" i="66"/>
  <c r="EW523" i="66" s="1"/>
  <c r="EV517" i="66"/>
  <c r="EW517" i="66" s="1"/>
  <c r="EV428" i="66"/>
  <c r="EW428" i="66" s="1"/>
  <c r="EV344" i="66"/>
  <c r="EW344" i="66" s="1"/>
  <c r="EV117" i="66"/>
  <c r="EW117" i="66" s="1"/>
  <c r="EV134" i="66"/>
  <c r="EW134" i="66" s="1"/>
  <c r="DG43" i="66"/>
  <c r="DI43" i="66" s="1"/>
  <c r="BK186" i="66"/>
  <c r="EV805" i="66"/>
  <c r="EW805" i="66" s="1"/>
  <c r="EV953" i="66"/>
  <c r="EW953" i="66" s="1"/>
  <c r="EV836" i="66"/>
  <c r="EW836" i="66" s="1"/>
  <c r="EV588" i="66"/>
  <c r="EW588" i="66" s="1"/>
  <c r="EV932" i="66"/>
  <c r="EW932" i="66" s="1"/>
  <c r="EV873" i="66"/>
  <c r="EW873" i="66" s="1"/>
  <c r="EV529" i="66"/>
  <c r="EW529" i="66" s="1"/>
  <c r="EV933" i="66"/>
  <c r="EW933" i="66" s="1"/>
  <c r="EV615" i="66"/>
  <c r="EW615" i="66" s="1"/>
  <c r="EV785" i="66"/>
  <c r="EW785" i="66" s="1"/>
  <c r="EV339" i="66"/>
  <c r="EW339" i="66" s="1"/>
  <c r="EV620" i="66"/>
  <c r="EW620" i="66" s="1"/>
  <c r="EV609" i="66"/>
  <c r="EW609" i="66" s="1"/>
  <c r="EV460" i="66"/>
  <c r="EW460" i="66" s="1"/>
  <c r="EV522" i="66"/>
  <c r="EW522" i="66" s="1"/>
  <c r="EV269" i="66"/>
  <c r="EW269" i="66" s="1"/>
  <c r="EV309" i="66"/>
  <c r="EW309" i="66" s="1"/>
  <c r="EV364" i="66"/>
  <c r="EW364" i="66" s="1"/>
  <c r="EV137" i="66"/>
  <c r="EW137" i="66" s="1"/>
  <c r="EV125" i="66"/>
  <c r="EW125" i="66" s="1"/>
  <c r="EV136" i="66"/>
  <c r="EW136" i="66" s="1"/>
  <c r="EV819" i="66"/>
  <c r="EW819" i="66" s="1"/>
  <c r="EV948" i="66"/>
  <c r="EW948" i="66" s="1"/>
  <c r="EV832" i="66"/>
  <c r="EW832" i="66" s="1"/>
  <c r="EV900" i="66"/>
  <c r="EW900" i="66" s="1"/>
  <c r="EV261" i="66"/>
  <c r="EW261" i="66" s="1"/>
  <c r="EV913" i="66"/>
  <c r="EW913" i="66" s="1"/>
  <c r="EV800" i="66"/>
  <c r="EW800" i="66" s="1"/>
  <c r="EV4" i="66"/>
  <c r="EW4" i="66" s="1"/>
  <c r="EV915" i="66"/>
  <c r="EW915" i="66" s="1"/>
  <c r="EV598" i="66"/>
  <c r="EW598" i="66" s="1"/>
  <c r="EV668" i="66"/>
  <c r="EW668" i="66" s="1"/>
  <c r="EV773" i="66"/>
  <c r="EW773" i="66" s="1"/>
  <c r="EV680" i="66"/>
  <c r="EW680" i="66" s="1"/>
  <c r="EV712" i="66"/>
  <c r="EW712" i="66" s="1"/>
  <c r="EV659" i="66"/>
  <c r="EW659" i="66" s="1"/>
  <c r="EV458" i="66"/>
  <c r="EW458" i="66" s="1"/>
  <c r="EV361" i="66"/>
  <c r="EW361" i="66" s="1"/>
  <c r="EV203" i="66"/>
  <c r="EW203" i="66" s="1"/>
  <c r="EV342" i="66"/>
  <c r="EW342" i="66" s="1"/>
  <c r="EV197" i="66"/>
  <c r="EW197" i="66" s="1"/>
  <c r="EV135" i="66"/>
  <c r="EW135" i="66" s="1"/>
  <c r="EV78" i="66"/>
  <c r="EW78" i="66" s="1"/>
  <c r="EV979" i="66"/>
  <c r="EW979" i="66" s="1"/>
  <c r="EV727" i="66"/>
  <c r="EW727" i="66" s="1"/>
  <c r="EV670" i="66"/>
  <c r="EW670" i="66" s="1"/>
  <c r="EV797" i="66"/>
  <c r="EW797" i="66" s="1"/>
  <c r="EV691" i="66"/>
  <c r="EW691" i="66" s="1"/>
  <c r="EV896" i="66"/>
  <c r="EW896" i="66" s="1"/>
  <c r="EV795" i="66"/>
  <c r="EW795" i="66" s="1"/>
  <c r="EV996" i="66"/>
  <c r="EW996" i="66" s="1"/>
  <c r="EV910" i="66"/>
  <c r="EW910" i="66" s="1"/>
  <c r="EV284" i="66"/>
  <c r="EW284" i="66" s="1"/>
  <c r="EV665" i="66"/>
  <c r="EW665" i="66" s="1"/>
  <c r="EV697" i="66"/>
  <c r="EW697" i="66" s="1"/>
  <c r="EV654" i="66"/>
  <c r="EW654" i="66" s="1"/>
  <c r="EV628" i="66"/>
  <c r="EW628" i="66" s="1"/>
  <c r="EV656" i="66"/>
  <c r="EW656" i="66" s="1"/>
  <c r="EV351" i="66"/>
  <c r="EW351" i="66" s="1"/>
  <c r="EV335" i="66"/>
  <c r="EW335" i="66" s="1"/>
  <c r="EV332" i="66"/>
  <c r="EW332" i="66" s="1"/>
  <c r="EV340" i="66"/>
  <c r="EW340" i="66" s="1"/>
  <c r="EV213" i="66"/>
  <c r="EW213" i="66" s="1"/>
  <c r="EV128" i="66"/>
  <c r="EW128" i="66" s="1"/>
  <c r="EV66" i="66"/>
  <c r="EW66" i="66" s="1"/>
  <c r="EV847" i="66"/>
  <c r="EW847" i="66" s="1"/>
  <c r="EV882" i="66"/>
  <c r="EW882" i="66" s="1"/>
  <c r="EV860" i="66"/>
  <c r="EW860" i="66" s="1"/>
  <c r="EV722" i="66"/>
  <c r="EW722" i="66" s="1"/>
  <c r="EV862" i="66"/>
  <c r="EW862" i="66" s="1"/>
  <c r="EV895" i="66"/>
  <c r="EW895" i="66" s="1"/>
  <c r="EV784" i="66"/>
  <c r="EW784" i="66" s="1"/>
  <c r="EV994" i="66"/>
  <c r="EW994" i="66" s="1"/>
  <c r="EV898" i="66"/>
  <c r="EW898" i="66" s="1"/>
  <c r="EV236" i="66"/>
  <c r="EW236" i="66" s="1"/>
  <c r="EV599" i="66"/>
  <c r="EW599" i="66" s="1"/>
  <c r="EV661" i="66"/>
  <c r="EW661" i="66" s="1"/>
  <c r="EV552" i="66"/>
  <c r="EW552" i="66" s="1"/>
  <c r="EV619" i="66"/>
  <c r="EW619" i="66" s="1"/>
  <c r="EV617" i="66"/>
  <c r="EW617" i="66" s="1"/>
  <c r="EV334" i="66"/>
  <c r="EW334" i="66" s="1"/>
  <c r="EV280" i="66"/>
  <c r="EW280" i="66" s="1"/>
  <c r="EV245" i="66"/>
  <c r="EW245" i="66" s="1"/>
  <c r="EV244" i="66"/>
  <c r="EW244" i="66" s="1"/>
  <c r="EV204" i="66"/>
  <c r="EW204" i="66" s="1"/>
  <c r="EV94" i="66"/>
  <c r="EW94" i="66" s="1"/>
  <c r="EV65" i="66"/>
  <c r="EW65" i="66" s="1"/>
  <c r="BI43" i="66"/>
  <c r="BK43" i="66" s="1"/>
  <c r="DG813" i="66"/>
  <c r="DI813" i="66" s="1"/>
  <c r="BI813" i="66"/>
  <c r="BJ813" i="66" s="1"/>
  <c r="BM813" i="66" s="1"/>
  <c r="BN542" i="66"/>
  <c r="BI778" i="66"/>
  <c r="BN778" i="66" s="1"/>
  <c r="BO542" i="66"/>
  <c r="CT542" i="66" s="1"/>
  <c r="DG104" i="66"/>
  <c r="DI104" i="66" s="1"/>
  <c r="BI623" i="66"/>
  <c r="BK623" i="66" s="1"/>
  <c r="BV104" i="66"/>
  <c r="BI106" i="66"/>
  <c r="BN106" i="66" s="1"/>
  <c r="BI472" i="66"/>
  <c r="BK472" i="66" s="1"/>
  <c r="BV623" i="66"/>
  <c r="BK542" i="66"/>
  <c r="DG377" i="66"/>
  <c r="DI377" i="66" s="1"/>
  <c r="BI104" i="66"/>
  <c r="BO104" i="66" s="1"/>
  <c r="DG623" i="66"/>
  <c r="DI623" i="66" s="1"/>
  <c r="BO502" i="66"/>
  <c r="CT502" i="66" s="1"/>
  <c r="BF240" i="66"/>
  <c r="BF555" i="66"/>
  <c r="BF867" i="66"/>
  <c r="BF770" i="66"/>
  <c r="BF474" i="66"/>
  <c r="BF434" i="66"/>
  <c r="BF869" i="66"/>
  <c r="BF763" i="66"/>
  <c r="BF78" i="66"/>
  <c r="BF835" i="66"/>
  <c r="BF196" i="66"/>
  <c r="BF336" i="66"/>
  <c r="BF137" i="66"/>
  <c r="BF310" i="66"/>
  <c r="BF849" i="66"/>
  <c r="BF355" i="66"/>
  <c r="BF817" i="66"/>
  <c r="BF894" i="66"/>
  <c r="BF539" i="66"/>
  <c r="BF990" i="66"/>
  <c r="BF86" i="66"/>
  <c r="BF511" i="66"/>
  <c r="BF671" i="66"/>
  <c r="BF520" i="66"/>
  <c r="BF311" i="66"/>
  <c r="BF417" i="66"/>
  <c r="BF325" i="66"/>
  <c r="BF416" i="66"/>
  <c r="BF50" i="66"/>
  <c r="BF143" i="66"/>
  <c r="BF719" i="66"/>
  <c r="BF734" i="66"/>
  <c r="BF634" i="66"/>
  <c r="BF139" i="66"/>
  <c r="BF27" i="66"/>
  <c r="BF323" i="66"/>
  <c r="BF514" i="66"/>
  <c r="BF992" i="66"/>
  <c r="BF646" i="66"/>
  <c r="BF405" i="66"/>
  <c r="BF264" i="66"/>
  <c r="BF809" i="66"/>
  <c r="BF283" i="66"/>
  <c r="BF1002" i="66"/>
  <c r="BF775" i="66"/>
  <c r="BF805" i="66"/>
  <c r="BF698" i="66"/>
  <c r="BF588" i="66"/>
  <c r="BF453" i="66"/>
  <c r="BF455" i="66"/>
  <c r="BF661" i="66"/>
  <c r="BF263" i="66"/>
  <c r="BF641" i="66"/>
  <c r="BF729" i="66"/>
  <c r="BF787" i="66"/>
  <c r="BF607" i="66"/>
  <c r="BF228" i="66"/>
  <c r="BF519" i="66"/>
  <c r="BF505" i="66"/>
  <c r="BF528" i="66"/>
  <c r="BF373" i="66"/>
  <c r="BF407" i="66"/>
  <c r="BF22" i="66"/>
  <c r="BF988" i="66"/>
  <c r="BF331" i="66"/>
  <c r="BF991" i="66"/>
  <c r="BF756" i="66"/>
  <c r="BF739" i="66"/>
  <c r="BF678" i="66"/>
  <c r="BF701" i="66"/>
  <c r="BF25" i="66"/>
  <c r="BF589" i="66"/>
  <c r="BF320" i="66"/>
  <c r="BF892" i="66"/>
  <c r="BF760" i="66"/>
  <c r="BF618" i="66"/>
  <c r="BF845" i="66"/>
  <c r="BF602" i="66"/>
  <c r="BF383" i="66"/>
  <c r="BF743" i="66"/>
  <c r="BF622" i="66"/>
  <c r="BF712" i="66"/>
  <c r="BF647" i="66"/>
  <c r="BF254" i="66"/>
  <c r="BF693" i="66"/>
  <c r="BF687" i="66"/>
  <c r="BF197" i="66"/>
  <c r="BF546" i="66"/>
  <c r="BF381" i="66"/>
  <c r="BF437" i="66"/>
  <c r="BF274" i="66"/>
  <c r="BF989" i="66"/>
  <c r="BF1001" i="66"/>
  <c r="BF986" i="66"/>
  <c r="BF793" i="66"/>
  <c r="BF427" i="66"/>
  <c r="BF448" i="66"/>
  <c r="BF443" i="66"/>
  <c r="BF301" i="66"/>
  <c r="BF193" i="66"/>
  <c r="BF205" i="66"/>
  <c r="BF57" i="66"/>
  <c r="BF832" i="66"/>
  <c r="BF288" i="66"/>
  <c r="BF669" i="66"/>
  <c r="BF874" i="66"/>
  <c r="BF902" i="66"/>
  <c r="BF487" i="66"/>
  <c r="BF773" i="66"/>
  <c r="BF529" i="66"/>
  <c r="BF717" i="66"/>
  <c r="BF728" i="66"/>
  <c r="BF527" i="66"/>
  <c r="BF606" i="66"/>
  <c r="BF409" i="66"/>
  <c r="BF688" i="66"/>
  <c r="BF485" i="66"/>
  <c r="BF532" i="66"/>
  <c r="BF582" i="66"/>
  <c r="BF120" i="66"/>
  <c r="BF88" i="66"/>
  <c r="BF28" i="66"/>
  <c r="BF860" i="66"/>
  <c r="BF635" i="66"/>
  <c r="BF848" i="66"/>
  <c r="BF934" i="66"/>
  <c r="BF597" i="66"/>
  <c r="BF42" i="66"/>
  <c r="BF272" i="66"/>
  <c r="BF66" i="66"/>
  <c r="BF492" i="66"/>
  <c r="BF974" i="66"/>
  <c r="BF978" i="66"/>
  <c r="BF954" i="66"/>
  <c r="BF999" i="66"/>
  <c r="BF928" i="66"/>
  <c r="BF724" i="66"/>
  <c r="BF721" i="66"/>
  <c r="BF535" i="66"/>
  <c r="BF341" i="66"/>
  <c r="BF471" i="66"/>
  <c r="BF628" i="66"/>
  <c r="BF663" i="66"/>
  <c r="BF609" i="66"/>
  <c r="BF556" i="66"/>
  <c r="BF612" i="66"/>
  <c r="BF548" i="66"/>
  <c r="BF537" i="66"/>
  <c r="BF391" i="66"/>
  <c r="BF365" i="66"/>
  <c r="BF26" i="66"/>
  <c r="BF327" i="66"/>
  <c r="BF98" i="66"/>
  <c r="BF819" i="66"/>
  <c r="BF625" i="66"/>
  <c r="BF23" i="66"/>
  <c r="BF518" i="66"/>
  <c r="BF566" i="66"/>
  <c r="BF613" i="66"/>
  <c r="BF106" i="66"/>
  <c r="BF333" i="66"/>
  <c r="BF681" i="66"/>
  <c r="BF524" i="66"/>
  <c r="BF586" i="66"/>
  <c r="BF32" i="66"/>
  <c r="BF1003" i="66"/>
  <c r="BF994" i="66"/>
  <c r="BF506" i="66"/>
  <c r="BF785" i="66"/>
  <c r="BF486" i="66"/>
  <c r="BF449" i="66"/>
  <c r="BF29" i="66"/>
  <c r="BF726" i="66"/>
  <c r="BF803" i="66"/>
  <c r="BF806" i="66"/>
  <c r="BF584" i="66"/>
  <c r="BF249" i="66"/>
  <c r="BF690" i="66"/>
  <c r="BF740" i="66"/>
  <c r="BF234" i="66"/>
  <c r="BF516" i="66"/>
  <c r="BF280" i="66"/>
  <c r="BF782" i="66"/>
  <c r="BF799" i="66"/>
  <c r="BF667" i="66"/>
  <c r="BF461" i="66"/>
  <c r="BF610" i="66"/>
  <c r="BF738" i="66"/>
  <c r="BF714" i="66"/>
  <c r="BF456" i="66"/>
  <c r="BF665" i="66"/>
  <c r="BF781" i="66"/>
  <c r="BF490" i="66"/>
  <c r="BF702" i="66"/>
  <c r="BF720" i="66"/>
  <c r="BF676" i="66"/>
  <c r="BF564" i="66"/>
  <c r="BF179" i="66"/>
  <c r="BF839" i="66"/>
  <c r="BF871" i="66"/>
  <c r="BF998" i="66"/>
  <c r="BF746" i="66"/>
  <c r="BF841" i="66"/>
  <c r="BF896" i="66"/>
  <c r="BF438" i="66"/>
  <c r="BF789" i="66"/>
  <c r="BF551" i="66"/>
  <c r="BF772" i="66"/>
  <c r="BF716" i="66"/>
  <c r="BF621" i="66"/>
  <c r="BF572" i="66"/>
  <c r="BF741" i="66"/>
  <c r="BF451" i="66"/>
  <c r="BF145" i="66"/>
  <c r="BF90" i="66"/>
  <c r="BF93" i="66"/>
  <c r="BF800" i="66"/>
  <c r="BF68" i="66"/>
  <c r="BF298" i="66"/>
  <c r="BF534" i="66"/>
  <c r="BF286" i="66"/>
  <c r="BF815" i="66"/>
  <c r="BF807" i="66"/>
  <c r="BF659" i="66"/>
  <c r="BF821" i="66"/>
  <c r="BF581" i="66"/>
  <c r="BF399" i="66"/>
  <c r="BF569" i="66"/>
  <c r="BF307" i="66"/>
  <c r="BF1004" i="66"/>
  <c r="BF48" i="66"/>
  <c r="BF1000" i="66"/>
  <c r="BF452" i="66"/>
  <c r="BF147" i="66"/>
  <c r="BF498" i="66"/>
  <c r="BF795" i="66"/>
  <c r="BF703" i="66"/>
  <c r="BF433" i="66"/>
  <c r="BF619" i="66"/>
  <c r="BF329" i="66"/>
  <c r="BF251" i="66"/>
  <c r="BF104" i="66"/>
  <c r="BF755" i="66"/>
  <c r="BF838" i="66"/>
  <c r="BF604" i="66"/>
  <c r="BF587" i="66"/>
  <c r="BF666" i="66"/>
  <c r="BF185" i="66"/>
  <c r="BF812" i="66"/>
  <c r="BF512" i="66"/>
  <c r="BF500" i="66"/>
  <c r="BF983" i="66"/>
  <c r="BF993" i="66"/>
  <c r="BF421" i="66"/>
  <c r="BF353" i="66"/>
  <c r="BF177" i="66"/>
  <c r="BF655" i="66"/>
  <c r="BF560" i="66"/>
  <c r="BF284" i="66"/>
  <c r="BF271" i="66"/>
  <c r="BF322" i="66"/>
  <c r="BF568" i="66"/>
  <c r="BF984" i="66"/>
  <c r="BF633" i="66"/>
  <c r="BF679" i="66"/>
  <c r="BF705" i="66"/>
  <c r="BF823" i="66"/>
  <c r="BF682" i="66"/>
  <c r="BF385" i="66"/>
  <c r="BF507" i="66"/>
  <c r="BF389" i="66"/>
  <c r="BF674" i="66"/>
  <c r="BF699" i="66"/>
  <c r="BF668" i="66"/>
  <c r="BF753" i="66"/>
  <c r="BF393" i="66"/>
  <c r="BF648" i="66"/>
  <c r="BF523" i="66"/>
  <c r="BF735" i="66"/>
  <c r="BF664" i="66"/>
  <c r="BF600" i="66"/>
  <c r="BF585" i="66"/>
  <c r="BF447" i="66"/>
  <c r="BF521" i="66"/>
  <c r="BF435" i="66"/>
  <c r="BF326" i="66"/>
  <c r="BF711" i="66"/>
  <c r="BF334" i="66"/>
  <c r="BF732" i="66"/>
  <c r="BF576" i="66"/>
  <c r="BF71" i="66"/>
  <c r="BF502" i="66"/>
  <c r="BF317" i="66"/>
  <c r="BF776" i="66"/>
  <c r="BF683" i="66"/>
  <c r="BF873" i="66"/>
  <c r="BF864" i="66"/>
  <c r="BF457" i="66"/>
  <c r="BF824" i="66"/>
  <c r="BF504" i="66"/>
  <c r="BF302" i="66"/>
  <c r="BF133" i="66"/>
  <c r="BF351" i="66"/>
  <c r="BF454" i="66"/>
  <c r="BF277" i="66"/>
  <c r="BF552" i="66"/>
  <c r="BF863" i="66"/>
  <c r="BF54" i="66"/>
  <c r="BF830" i="66"/>
  <c r="BF836" i="66"/>
  <c r="BF124" i="66"/>
  <c r="BF697" i="66"/>
  <c r="BF318" i="66"/>
  <c r="BF296" i="66"/>
  <c r="BF202" i="66"/>
  <c r="BF637" i="66"/>
  <c r="BF173" i="66"/>
  <c r="BF827" i="66"/>
  <c r="BF820" i="66"/>
  <c r="BF856" i="66"/>
  <c r="BF605" i="66"/>
  <c r="BF603" i="66"/>
  <c r="BF420" i="66"/>
  <c r="BF128" i="66"/>
  <c r="BF397" i="66"/>
  <c r="BF875" i="66"/>
  <c r="BF484" i="66"/>
  <c r="BF852" i="66"/>
  <c r="BF299" i="66"/>
  <c r="BF713" i="66"/>
  <c r="BF987" i="66"/>
  <c r="BF20" i="66"/>
  <c r="BF130" i="66"/>
  <c r="BF40" i="66"/>
  <c r="BF651" i="66"/>
  <c r="BF33" i="66"/>
  <c r="BF972" i="66"/>
  <c r="BF482" i="66"/>
  <c r="BF611" i="66"/>
  <c r="BF183" i="66"/>
  <c r="BF253" i="66"/>
  <c r="BF985" i="66"/>
  <c r="BF430" i="66"/>
  <c r="BF35" i="66"/>
  <c r="BF52" i="66"/>
  <c r="BF56" i="66"/>
  <c r="BF673" i="66"/>
  <c r="BF762" i="66"/>
  <c r="BF24" i="66"/>
  <c r="BF747" i="66"/>
  <c r="BF96" i="66"/>
  <c r="BF67" i="66"/>
  <c r="BF578" i="66"/>
  <c r="BF316" i="66"/>
  <c r="BF238" i="66"/>
  <c r="BF542" i="66"/>
  <c r="BF246" i="66"/>
  <c r="BF859" i="66"/>
  <c r="BF623" i="66"/>
  <c r="BF304" i="66"/>
  <c r="BF273" i="66"/>
  <c r="BF599" i="66"/>
  <c r="BF200" i="66"/>
  <c r="BF695" i="66"/>
  <c r="BF865" i="66"/>
  <c r="BF982" i="66"/>
  <c r="BF300" i="66"/>
  <c r="BF866" i="66"/>
  <c r="BF649" i="66"/>
  <c r="BF617" i="66"/>
  <c r="BF574" i="66"/>
  <c r="BF722" i="66"/>
  <c r="BF784" i="66"/>
  <c r="BF312" i="66"/>
  <c r="BF220" i="66"/>
  <c r="BF269" i="66"/>
  <c r="BF21" i="66"/>
  <c r="BF69" i="66"/>
  <c r="BF91" i="66"/>
  <c r="BF144" i="66"/>
  <c r="BF94" i="66"/>
  <c r="BF270" i="66"/>
  <c r="BF268" i="66"/>
  <c r="BF624" i="66"/>
  <c r="BF470" i="66"/>
  <c r="BF554" i="66"/>
  <c r="BF479" i="66"/>
  <c r="BF442" i="66"/>
  <c r="BF736" i="66"/>
  <c r="BF692" i="66"/>
  <c r="BF561" i="66"/>
  <c r="BF460" i="66"/>
  <c r="BF545" i="66"/>
  <c r="BF745" i="66"/>
  <c r="BF737" i="66"/>
  <c r="BF543" i="66"/>
  <c r="BF730" i="66"/>
  <c r="BF886" i="66"/>
  <c r="BF768" i="66"/>
  <c r="BF946" i="66"/>
  <c r="BF977" i="66"/>
  <c r="BF191" i="66"/>
  <c r="BF156" i="66"/>
  <c r="BF813" i="66"/>
  <c r="BF290" i="66"/>
  <c r="BF387" i="66"/>
  <c r="BF308" i="66"/>
  <c r="BF459" i="66"/>
  <c r="BF657" i="66"/>
  <c r="BF44" i="66"/>
  <c r="BF101" i="66"/>
  <c r="BF224" i="66"/>
  <c r="BF335" i="66"/>
  <c r="BF377" i="66"/>
  <c r="BF440" i="66"/>
  <c r="BF786" i="66"/>
  <c r="BF778" i="66"/>
  <c r="BF266" i="66"/>
  <c r="BF363" i="66"/>
  <c r="BF282" i="66"/>
  <c r="BF544" i="66"/>
  <c r="BF488" i="66"/>
  <c r="BF64" i="66"/>
  <c r="BF141" i="66"/>
  <c r="BF645" i="66"/>
  <c r="BF862" i="66"/>
  <c r="BF292" i="66"/>
  <c r="BF61" i="66"/>
  <c r="BF39" i="66"/>
  <c r="BF97" i="66"/>
  <c r="BF161" i="66"/>
  <c r="BF212" i="66"/>
  <c r="BF192" i="66"/>
  <c r="BF214" i="66"/>
  <c r="BF289" i="66"/>
  <c r="BF313" i="66"/>
  <c r="BF189" i="66"/>
  <c r="BF429" i="66"/>
  <c r="BF258" i="66"/>
  <c r="BF411" i="66"/>
  <c r="BF499" i="66"/>
  <c r="BF206" i="66"/>
  <c r="BF467" i="66"/>
  <c r="BF579" i="66"/>
  <c r="BF700" i="66"/>
  <c r="BF590" i="66"/>
  <c r="BF626" i="66"/>
  <c r="BF686" i="66"/>
  <c r="BF491" i="66"/>
  <c r="BF704" i="66"/>
  <c r="BF748" i="66"/>
  <c r="BF691" i="66"/>
  <c r="BF766" i="66"/>
  <c r="BF513" i="66"/>
  <c r="BF642" i="66"/>
  <c r="BF475" i="66"/>
  <c r="BF419" i="66"/>
  <c r="BF426" i="66"/>
  <c r="BF857" i="66"/>
  <c r="BF575" i="66"/>
  <c r="BF731" i="66"/>
  <c r="BF792" i="66"/>
  <c r="BF733" i="66"/>
  <c r="BF450" i="66"/>
  <c r="BF540" i="66"/>
  <c r="BF631" i="66"/>
  <c r="BF654" i="66"/>
  <c r="BF914" i="66"/>
  <c r="BF890" i="66"/>
  <c r="BF981" i="66"/>
  <c r="BF966" i="66"/>
  <c r="BF908" i="66"/>
  <c r="BF958" i="66"/>
  <c r="BF84" i="66"/>
  <c r="BF99" i="66"/>
  <c r="BF861" i="66"/>
  <c r="BF293" i="66"/>
  <c r="BF260" i="66"/>
  <c r="BF496" i="66"/>
  <c r="BF790" i="66"/>
  <c r="BF73" i="66"/>
  <c r="BF831" i="66"/>
  <c r="BF825" i="66"/>
  <c r="BF294" i="66"/>
  <c r="BF593" i="66"/>
  <c r="BF102" i="66"/>
  <c r="BF414" i="66"/>
  <c r="BF653" i="66"/>
  <c r="BF65" i="66"/>
  <c r="BF314" i="66"/>
  <c r="BF14" i="66"/>
  <c r="BF15" i="66"/>
  <c r="BF46" i="66"/>
  <c r="BF146" i="66"/>
  <c r="BF149" i="66"/>
  <c r="BF226" i="66"/>
  <c r="BF232" i="66"/>
  <c r="BF108" i="66"/>
  <c r="BF262" i="66"/>
  <c r="BF415" i="66"/>
  <c r="BF338" i="66"/>
  <c r="BF112" i="66"/>
  <c r="BF553" i="66"/>
  <c r="BF439" i="66"/>
  <c r="BF424" i="66"/>
  <c r="BF256" i="66"/>
  <c r="BF723" i="66"/>
  <c r="BF559" i="66"/>
  <c r="BF571" i="66"/>
  <c r="BF750" i="66"/>
  <c r="BF401" i="66"/>
  <c r="BF570" i="66"/>
  <c r="BF783" i="66"/>
  <c r="BF791" i="66"/>
  <c r="BF598" i="66"/>
  <c r="BF774" i="66"/>
  <c r="BF725" i="66"/>
  <c r="BF765" i="66"/>
  <c r="BF677" i="66"/>
  <c r="BF898" i="66"/>
  <c r="BF904" i="66"/>
  <c r="BF938" i="66"/>
  <c r="BF851" i="66"/>
  <c r="BF950" i="66"/>
  <c r="BF962" i="66"/>
  <c r="BF843" i="66"/>
  <c r="BF60" i="66"/>
  <c r="BF709" i="66"/>
  <c r="BF922" i="66"/>
  <c r="BF643" i="66"/>
  <c r="BF100" i="66"/>
  <c r="BF818" i="66"/>
  <c r="BF259" i="66"/>
  <c r="BF34" i="66"/>
  <c r="BF166" i="66"/>
  <c r="BF63" i="66"/>
  <c r="BF38" i="66"/>
  <c r="BF970" i="66"/>
  <c r="BF844" i="66"/>
  <c r="BF797" i="66"/>
  <c r="BF151" i="66"/>
  <c r="BF281" i="66"/>
  <c r="BF305" i="66"/>
  <c r="BF287" i="66"/>
  <c r="BF802" i="66"/>
  <c r="BF801" i="66"/>
  <c r="BF868" i="66"/>
  <c r="BF629" i="66"/>
  <c r="BF854" i="66"/>
  <c r="BF996" i="66"/>
  <c r="BF550" i="66"/>
  <c r="BF842" i="66"/>
  <c r="BF464" i="66"/>
  <c r="BF615" i="66"/>
  <c r="BF204" i="66"/>
  <c r="BF769" i="66"/>
  <c r="BF858" i="66"/>
  <c r="BF17" i="66"/>
  <c r="BF82" i="66"/>
  <c r="BF81" i="66"/>
  <c r="BF153" i="66"/>
  <c r="BF295" i="66"/>
  <c r="BF319" i="66"/>
  <c r="BF195" i="66"/>
  <c r="BF445" i="66"/>
  <c r="BF328" i="66"/>
  <c r="BF165" i="66"/>
  <c r="BF425" i="66"/>
  <c r="BF515" i="66"/>
  <c r="BF531" i="66"/>
  <c r="BF547" i="66"/>
  <c r="BF563" i="66"/>
  <c r="BF428" i="66"/>
  <c r="BF345" i="66"/>
  <c r="BF332" i="66"/>
  <c r="BF640" i="66"/>
  <c r="BF324" i="66"/>
  <c r="BF522" i="66"/>
  <c r="BF508" i="66"/>
  <c r="BF627" i="66"/>
  <c r="BF662" i="66"/>
  <c r="BF614" i="66"/>
  <c r="BF423" i="66"/>
  <c r="BF538" i="66"/>
  <c r="BF751" i="66"/>
  <c r="BF403" i="66"/>
  <c r="BF656" i="66"/>
  <c r="BF829" i="66"/>
  <c r="BF744" i="66"/>
  <c r="BF910" i="66"/>
  <c r="BF916" i="66"/>
  <c r="BF833" i="66"/>
  <c r="BF926" i="66"/>
  <c r="BF764" i="66"/>
  <c r="BF882" i="66"/>
  <c r="BF976" i="66"/>
  <c r="BF948" i="66"/>
  <c r="BF952" i="66"/>
  <c r="BF707" i="66"/>
  <c r="BF472" i="66"/>
  <c r="BF250" i="66"/>
  <c r="BF278" i="66"/>
  <c r="BF43" i="66"/>
  <c r="BF349" i="66"/>
  <c r="BF980" i="66"/>
  <c r="BF186" i="66"/>
  <c r="BF758" i="66"/>
  <c r="BF562" i="66"/>
  <c r="BF510" i="66"/>
  <c r="BF247" i="66"/>
  <c r="BF536" i="66"/>
  <c r="BF306" i="66"/>
  <c r="BF468" i="66"/>
  <c r="BF118" i="66"/>
  <c r="BF375" i="66"/>
  <c r="BF41" i="66"/>
  <c r="BF30" i="66"/>
  <c r="BF58" i="66"/>
  <c r="BF79" i="66"/>
  <c r="BF138" i="66"/>
  <c r="BF601" i="66"/>
  <c r="BF777" i="66"/>
  <c r="BF441" i="66"/>
  <c r="BF644" i="66"/>
  <c r="BF150" i="66"/>
  <c r="BF131" i="66"/>
  <c r="BF174" i="66"/>
  <c r="BF591" i="66"/>
  <c r="BF837" i="66"/>
  <c r="BF689" i="66"/>
  <c r="BF201" i="66"/>
  <c r="BF168" i="66"/>
  <c r="BF558" i="66"/>
  <c r="BF480" i="66"/>
  <c r="BF116" i="66"/>
  <c r="BF210" i="66"/>
  <c r="BF685" i="66"/>
  <c r="BF706" i="66"/>
  <c r="BF95" i="66"/>
  <c r="BF715" i="66"/>
  <c r="BF412" i="66"/>
  <c r="BF155" i="66"/>
  <c r="BF639" i="66"/>
  <c r="BF675" i="66"/>
  <c r="BF361" i="66"/>
  <c r="BF242" i="66"/>
  <c r="BF757" i="66"/>
  <c r="BF530" i="66"/>
  <c r="BF877" i="66"/>
  <c r="BF592" i="66"/>
  <c r="BF216" i="66"/>
  <c r="BF343" i="66"/>
  <c r="BF788" i="66"/>
  <c r="BF761" i="66"/>
  <c r="BF930" i="66"/>
  <c r="BF979" i="66"/>
  <c r="BF811" i="66"/>
  <c r="BF884" i="66"/>
  <c r="BF754" i="66"/>
  <c r="BF855" i="66"/>
  <c r="BF379" i="66"/>
  <c r="BF367" i="66"/>
  <c r="BF779" i="66"/>
  <c r="BF413" i="66"/>
  <c r="BF638" i="66"/>
  <c r="BF767" i="66"/>
  <c r="BF463" i="66"/>
  <c r="BF847" i="66"/>
  <c r="BF446" i="66"/>
  <c r="BF595" i="66"/>
  <c r="BF431" i="66"/>
  <c r="BF357" i="66"/>
  <c r="BF462" i="66"/>
  <c r="BF580" i="66"/>
  <c r="BF339" i="66"/>
  <c r="BF76" i="66"/>
  <c r="BF70" i="66"/>
  <c r="BF853" i="66"/>
  <c r="BF222" i="66"/>
  <c r="BF92" i="66"/>
  <c r="BF55" i="66"/>
  <c r="BF330" i="66"/>
  <c r="BF526" i="66"/>
  <c r="BF780" i="66"/>
  <c r="BF410" i="66"/>
  <c r="BF494" i="66"/>
  <c r="BO186" i="66"/>
  <c r="CT186" i="66" s="1"/>
  <c r="BV472" i="66"/>
  <c r="BJ544" i="66"/>
  <c r="BM544" i="66" s="1"/>
  <c r="BM186" i="66"/>
  <c r="W844" i="66"/>
  <c r="BL844" i="66" s="1"/>
  <c r="BI323" i="66"/>
  <c r="BK323" i="66" s="1"/>
  <c r="BI200" i="66"/>
  <c r="BJ200" i="66" s="1"/>
  <c r="BM200" i="66" s="1"/>
  <c r="BV200" i="66"/>
  <c r="CA186" i="66"/>
  <c r="CW844" i="66"/>
  <c r="U844" i="66"/>
  <c r="BJ502" i="66"/>
  <c r="BM502" i="66" s="1"/>
  <c r="DG293" i="66"/>
  <c r="DI293" i="66" s="1"/>
  <c r="BV293" i="66"/>
  <c r="BN502" i="66"/>
  <c r="BO562" i="66"/>
  <c r="CT562" i="66" s="1"/>
  <c r="BK747" i="66"/>
  <c r="BN747" i="66"/>
  <c r="BI970" i="66"/>
  <c r="BN970" i="66" s="1"/>
  <c r="BV970" i="66"/>
  <c r="BJ651" i="66"/>
  <c r="BM651" i="66" s="1"/>
  <c r="U186" i="66"/>
  <c r="DG106" i="66"/>
  <c r="DI106" i="66" s="1"/>
  <c r="BV778" i="66"/>
  <c r="CA584" i="66"/>
  <c r="BV317" i="66"/>
  <c r="U584" i="66"/>
  <c r="W584" i="66"/>
  <c r="CB584" i="66" s="1"/>
  <c r="BO278" i="66"/>
  <c r="CT278" i="66" s="1"/>
  <c r="BI249" i="66"/>
  <c r="BJ249" i="66" s="1"/>
  <c r="BM249" i="66" s="1"/>
  <c r="DG317" i="66"/>
  <c r="DI317" i="66" s="1"/>
  <c r="DG249" i="66"/>
  <c r="DI249" i="66" s="1"/>
  <c r="W186" i="66"/>
  <c r="CB186" i="66" s="1"/>
  <c r="DG323" i="66"/>
  <c r="DI323" i="66" s="1"/>
  <c r="BN562" i="66"/>
  <c r="BI317" i="66"/>
  <c r="BO317" i="66" s="1"/>
  <c r="DG210" i="66"/>
  <c r="DI210" i="66" s="1"/>
  <c r="BI786" i="66"/>
  <c r="BK786" i="66" s="1"/>
  <c r="BO512" i="66"/>
  <c r="CT512" i="66" s="1"/>
  <c r="BO544" i="66"/>
  <c r="CT544" i="66" s="1"/>
  <c r="BN544" i="66"/>
  <c r="BO747" i="66"/>
  <c r="CT747" i="66" s="1"/>
  <c r="DG282" i="66"/>
  <c r="DI282" i="66" s="1"/>
  <c r="BN278" i="66"/>
  <c r="BK278" i="66"/>
  <c r="DG825" i="66"/>
  <c r="DI825" i="66" s="1"/>
  <c r="BV304" i="66"/>
  <c r="BV566" i="66"/>
  <c r="DG63" i="66"/>
  <c r="DI63" i="66" s="1"/>
  <c r="BV980" i="66"/>
  <c r="BV249" i="66"/>
  <c r="BI63" i="66"/>
  <c r="BJ63" i="66" s="1"/>
  <c r="BM63" i="66" s="1"/>
  <c r="BK651" i="66"/>
  <c r="DG440" i="66"/>
  <c r="DI440" i="66" s="1"/>
  <c r="BV63" i="66"/>
  <c r="BI29" i="66"/>
  <c r="BN29" i="66" s="1"/>
  <c r="BO651" i="66"/>
  <c r="CT651" i="66" s="1"/>
  <c r="BV440" i="66"/>
  <c r="DG29" i="66"/>
  <c r="DI29" i="66" s="1"/>
  <c r="DG73" i="66"/>
  <c r="DI73" i="66" s="1"/>
  <c r="DG492" i="66"/>
  <c r="DI492" i="66" s="1"/>
  <c r="BJ96" i="66"/>
  <c r="BM96" i="66" s="1"/>
  <c r="BI492" i="66"/>
  <c r="BJ492" i="66" s="1"/>
  <c r="BM492" i="66" s="1"/>
  <c r="BV492" i="66"/>
  <c r="BK844" i="66"/>
  <c r="BJ844" i="66"/>
  <c r="BM844" i="66" s="1"/>
  <c r="BI780" i="66"/>
  <c r="BK780" i="66" s="1"/>
  <c r="BV780" i="66"/>
  <c r="BV322" i="66"/>
  <c r="W20" i="66"/>
  <c r="CB20" i="66" s="1"/>
  <c r="DG530" i="66"/>
  <c r="DI530" i="66" s="1"/>
  <c r="BV825" i="66"/>
  <c r="BI865" i="66"/>
  <c r="BH865" i="66" s="1"/>
  <c r="CP865" i="66" s="1"/>
  <c r="CQ865" i="66" s="1"/>
  <c r="AS865" i="66" s="1"/>
  <c r="BV530" i="66"/>
  <c r="W484" i="66"/>
  <c r="BL484" i="66" s="1"/>
  <c r="BN40" i="66"/>
  <c r="DG599" i="66"/>
  <c r="DI599" i="66" s="1"/>
  <c r="CA260" i="66"/>
  <c r="BI980" i="66"/>
  <c r="BO980" i="66" s="1"/>
  <c r="BK454" i="66"/>
  <c r="BI260" i="66"/>
  <c r="BJ260" i="66" s="1"/>
  <c r="BM260" i="66" s="1"/>
  <c r="U40" i="66"/>
  <c r="BI322" i="66"/>
  <c r="BK322" i="66" s="1"/>
  <c r="BI530" i="66"/>
  <c r="BN530" i="66" s="1"/>
  <c r="DG322" i="66"/>
  <c r="DI322" i="66" s="1"/>
  <c r="BV282" i="66"/>
  <c r="BI568" i="66"/>
  <c r="BK568" i="66" s="1"/>
  <c r="BJ454" i="66"/>
  <c r="BM454" i="66" s="1"/>
  <c r="BV260" i="66"/>
  <c r="BI566" i="66"/>
  <c r="BK566" i="66" s="1"/>
  <c r="DG980" i="66"/>
  <c r="DI980" i="66" s="1"/>
  <c r="BV839" i="66"/>
  <c r="DG786" i="66"/>
  <c r="DI786" i="66" s="1"/>
  <c r="DG568" i="66"/>
  <c r="DI568" i="66" s="1"/>
  <c r="BV568" i="66"/>
  <c r="BI210" i="66"/>
  <c r="BN210" i="66" s="1"/>
  <c r="DW49" i="66"/>
  <c r="DW76" i="66"/>
  <c r="DW85" i="66"/>
  <c r="DW98" i="66"/>
  <c r="DW122" i="66"/>
  <c r="DW127" i="66"/>
  <c r="DW135" i="66"/>
  <c r="DW165" i="66"/>
  <c r="DW206" i="66"/>
  <c r="DW241" i="66"/>
  <c r="DW259" i="66"/>
  <c r="DW270" i="66"/>
  <c r="DW285" i="66"/>
  <c r="DW305" i="66"/>
  <c r="DW313" i="66"/>
  <c r="DW352" i="66"/>
  <c r="DW360" i="66"/>
  <c r="DW374" i="66"/>
  <c r="DW380" i="66"/>
  <c r="DW386" i="66"/>
  <c r="DW389" i="66"/>
  <c r="DW400" i="66"/>
  <c r="DW416" i="66"/>
  <c r="DW442" i="66"/>
  <c r="DW468" i="66"/>
  <c r="DW557" i="66"/>
  <c r="DW686" i="66"/>
  <c r="DW694" i="66"/>
  <c r="DW722" i="66"/>
  <c r="DW730" i="66"/>
  <c r="DW741" i="66"/>
  <c r="DW759" i="66"/>
  <c r="DW850" i="66"/>
  <c r="DW864" i="66"/>
  <c r="DW880" i="66"/>
  <c r="DW888" i="66"/>
  <c r="DW891" i="66"/>
  <c r="DW918" i="66"/>
  <c r="DW935" i="66"/>
  <c r="DW966" i="66"/>
  <c r="DW972" i="66"/>
  <c r="DW84" i="66"/>
  <c r="DW90" i="66"/>
  <c r="DW121" i="66"/>
  <c r="DW205" i="66"/>
  <c r="DW234" i="66"/>
  <c r="DW245" i="66"/>
  <c r="DW248" i="66"/>
  <c r="DW321" i="66"/>
  <c r="DW11" i="66"/>
  <c r="DW13" i="66"/>
  <c r="DW26" i="66"/>
  <c r="DW32" i="66"/>
  <c r="DW94" i="66"/>
  <c r="DW113" i="66"/>
  <c r="DW119" i="66"/>
  <c r="DW137" i="66"/>
  <c r="DW171" i="66"/>
  <c r="DW218" i="66"/>
  <c r="DW229" i="66"/>
  <c r="DW237" i="66"/>
  <c r="DW254" i="66"/>
  <c r="DW287" i="66"/>
  <c r="DW295" i="66"/>
  <c r="DW362" i="66"/>
  <c r="DW377" i="66"/>
  <c r="DW397" i="66"/>
  <c r="DW413" i="66"/>
  <c r="DW425" i="66"/>
  <c r="DW435" i="66"/>
  <c r="DW450" i="66"/>
  <c r="DW501" i="66"/>
  <c r="DW505" i="66"/>
  <c r="DW511" i="66"/>
  <c r="DW525" i="66"/>
  <c r="DW541" i="66"/>
  <c r="DW590" i="66"/>
  <c r="DW596" i="66"/>
  <c r="DW602" i="66"/>
  <c r="DW610" i="66"/>
  <c r="DW632" i="66"/>
  <c r="DW646" i="66"/>
  <c r="DW700" i="66"/>
  <c r="DW733" i="66"/>
  <c r="DW737" i="66"/>
  <c r="DW747" i="66"/>
  <c r="DW769" i="66"/>
  <c r="DW776" i="66"/>
  <c r="DW784" i="66"/>
  <c r="DW818" i="66"/>
  <c r="DW836" i="66"/>
  <c r="DW858" i="66"/>
  <c r="DW872" i="66"/>
  <c r="DW899" i="66"/>
  <c r="DW907" i="66"/>
  <c r="DW910" i="66"/>
  <c r="DW915" i="66"/>
  <c r="DW926" i="66"/>
  <c r="DW929" i="66"/>
  <c r="DW940" i="66"/>
  <c r="DW943" i="66"/>
  <c r="DW946" i="66"/>
  <c r="DW952" i="66"/>
  <c r="DW955" i="66"/>
  <c r="DW139" i="66"/>
  <c r="DW190" i="66"/>
  <c r="DW226" i="66"/>
  <c r="DW258" i="66"/>
  <c r="DW297" i="66"/>
  <c r="DW391" i="66"/>
  <c r="DW396" i="66"/>
  <c r="DW465" i="66"/>
  <c r="DW18" i="66"/>
  <c r="DW37" i="66"/>
  <c r="DW78" i="66"/>
  <c r="DW107" i="66"/>
  <c r="DW110" i="66"/>
  <c r="DW129" i="66"/>
  <c r="DW160" i="66"/>
  <c r="DW193" i="66"/>
  <c r="DW198" i="66"/>
  <c r="DW211" i="66"/>
  <c r="DW246" i="66"/>
  <c r="DW264" i="66"/>
  <c r="DW315" i="66"/>
  <c r="DW329" i="66"/>
  <c r="DW340" i="66"/>
  <c r="DW371" i="66"/>
  <c r="DW376" i="66"/>
  <c r="DW383" i="66"/>
  <c r="DW410" i="66"/>
  <c r="DW419" i="66"/>
  <c r="DW487" i="66"/>
  <c r="DW515" i="66"/>
  <c r="DW535" i="66"/>
  <c r="DW549" i="66"/>
  <c r="DW638" i="66"/>
  <c r="DW652" i="66"/>
  <c r="DW658" i="66"/>
  <c r="DW672" i="66"/>
  <c r="DW676" i="66"/>
  <c r="DW682" i="66"/>
  <c r="DW696" i="66"/>
  <c r="DW704" i="66"/>
  <c r="DW708" i="66"/>
  <c r="DW718" i="66"/>
  <c r="DW721" i="66"/>
  <c r="DW725" i="66"/>
  <c r="DW740" i="66"/>
  <c r="DW810" i="66"/>
  <c r="DW838" i="66"/>
  <c r="DW846" i="66"/>
  <c r="DW852" i="66"/>
  <c r="DW885" i="66"/>
  <c r="DW923" i="66"/>
  <c r="DW937" i="66"/>
  <c r="DW989" i="66"/>
  <c r="DW97" i="66"/>
  <c r="DW177" i="66"/>
  <c r="DW186" i="66"/>
  <c r="DW281" i="66"/>
  <c r="DW33" i="66"/>
  <c r="DW53" i="66"/>
  <c r="DW81" i="66"/>
  <c r="DW87" i="66"/>
  <c r="DW103" i="66"/>
  <c r="DW115" i="66"/>
  <c r="DW124" i="66"/>
  <c r="DW214" i="66"/>
  <c r="DW223" i="66"/>
  <c r="DW243" i="66"/>
  <c r="DW269" i="66"/>
  <c r="DW307" i="66"/>
  <c r="DW337" i="66"/>
  <c r="DW346" i="66"/>
  <c r="DW351" i="66"/>
  <c r="DW365" i="66"/>
  <c r="DW388" i="66"/>
  <c r="DW394" i="66"/>
  <c r="DW431" i="66"/>
  <c r="DW434" i="66"/>
  <c r="DW477" i="66"/>
  <c r="DW495" i="66"/>
  <c r="DW545" i="66"/>
  <c r="DW575" i="66"/>
  <c r="DW581" i="66"/>
  <c r="DW618" i="66"/>
  <c r="DW626" i="66"/>
  <c r="DW690" i="66"/>
  <c r="DW749" i="66"/>
  <c r="DW752" i="66"/>
  <c r="DW755" i="66"/>
  <c r="DW765" i="66"/>
  <c r="DW768" i="66"/>
  <c r="DW772" i="66"/>
  <c r="DW786" i="66"/>
  <c r="DW790" i="66"/>
  <c r="DW802" i="66"/>
  <c r="DW830" i="66"/>
  <c r="DW874" i="66"/>
  <c r="DW893" i="66"/>
  <c r="DW901" i="66"/>
  <c r="DW904" i="66"/>
  <c r="DW909" i="66"/>
  <c r="DW960" i="66"/>
  <c r="DW963" i="66"/>
  <c r="DW968" i="66"/>
  <c r="DW971" i="66"/>
  <c r="DW981" i="66"/>
  <c r="DW1003" i="66"/>
  <c r="DW36" i="66"/>
  <c r="DW60" i="66"/>
  <c r="DW80" i="66"/>
  <c r="DW106" i="66"/>
  <c r="DW109" i="66"/>
  <c r="DW159" i="66"/>
  <c r="DW168" i="66"/>
  <c r="DW170" i="66"/>
  <c r="DW181" i="66"/>
  <c r="DW197" i="66"/>
  <c r="DW213" i="66"/>
  <c r="DW266" i="66"/>
  <c r="DW291" i="66"/>
  <c r="DW299" i="66"/>
  <c r="DW350" i="66"/>
  <c r="DW354" i="66"/>
  <c r="DW364" i="66"/>
  <c r="DW370" i="66"/>
  <c r="DW409" i="66"/>
  <c r="DW460" i="66"/>
  <c r="DW469" i="66"/>
  <c r="DW479" i="66"/>
  <c r="DW521" i="66"/>
  <c r="DW527" i="66"/>
  <c r="DW565" i="66"/>
  <c r="DW577" i="66"/>
  <c r="DW588" i="66"/>
  <c r="DW620" i="66"/>
  <c r="DW660" i="66"/>
  <c r="DW684" i="66"/>
  <c r="DW714" i="66"/>
  <c r="DW717" i="66"/>
  <c r="DW727" i="66"/>
  <c r="DW735" i="66"/>
  <c r="DW771" i="66"/>
  <c r="DW780" i="66"/>
  <c r="DW804" i="66"/>
  <c r="DW832" i="66"/>
  <c r="DW840" i="66"/>
  <c r="DW854" i="66"/>
  <c r="DW895" i="66"/>
  <c r="DW898" i="66"/>
  <c r="DW903" i="66"/>
  <c r="DW906" i="66"/>
  <c r="DW922" i="66"/>
  <c r="DW954" i="66"/>
  <c r="DW83" i="66"/>
  <c r="DW89" i="66"/>
  <c r="DW96" i="66"/>
  <c r="DW105" i="66"/>
  <c r="DW123" i="66"/>
  <c r="DW136" i="66"/>
  <c r="DW192" i="66"/>
  <c r="DW41" i="66"/>
  <c r="DW74" i="66"/>
  <c r="DW233" i="66"/>
  <c r="DW390" i="66"/>
  <c r="DW393" i="66"/>
  <c r="DW421" i="66"/>
  <c r="DW433" i="66"/>
  <c r="DW436" i="66"/>
  <c r="DW439" i="66"/>
  <c r="DW448" i="66"/>
  <c r="DW503" i="66"/>
  <c r="DW519" i="66"/>
  <c r="DW559" i="66"/>
  <c r="DW571" i="66"/>
  <c r="DW579" i="66"/>
  <c r="DW612" i="66"/>
  <c r="DW628" i="66"/>
  <c r="DW636" i="66"/>
  <c r="DW640" i="66"/>
  <c r="DW644" i="66"/>
  <c r="DW767" i="66"/>
  <c r="DW773" i="66"/>
  <c r="DW798" i="66"/>
  <c r="DW814" i="66"/>
  <c r="DW925" i="66"/>
  <c r="DW928" i="66"/>
  <c r="DW936" i="66"/>
  <c r="DW941" i="66"/>
  <c r="DW949" i="66"/>
  <c r="DW965" i="66"/>
  <c r="DW977" i="66"/>
  <c r="DW999" i="66"/>
  <c r="DW28" i="66"/>
  <c r="DW31" i="66"/>
  <c r="DW95" i="66"/>
  <c r="DW147" i="66"/>
  <c r="DW238" i="66"/>
  <c r="DW268" i="66"/>
  <c r="DW311" i="66"/>
  <c r="DW418" i="66"/>
  <c r="DW472" i="66"/>
  <c r="DW489" i="66"/>
  <c r="DW567" i="66"/>
  <c r="DW731" i="66"/>
  <c r="DW734" i="66"/>
  <c r="DW763" i="66"/>
  <c r="DW770" i="66"/>
  <c r="DW816" i="66"/>
  <c r="DW822" i="66"/>
  <c r="DW828" i="66"/>
  <c r="DW862" i="66"/>
  <c r="DW883" i="66"/>
  <c r="DW381" i="66"/>
  <c r="DW608" i="66"/>
  <c r="DW642" i="66"/>
  <c r="DW82" i="66"/>
  <c r="DW118" i="66"/>
  <c r="DW207" i="66"/>
  <c r="DW325" i="66"/>
  <c r="DW86" i="66"/>
  <c r="DW91" i="66"/>
  <c r="DW111" i="66"/>
  <c r="DW217" i="66"/>
  <c r="DW225" i="66"/>
  <c r="DW230" i="66"/>
  <c r="DW279" i="66"/>
  <c r="DW366" i="66"/>
  <c r="DW382" i="66"/>
  <c r="DW415" i="66"/>
  <c r="DW531" i="66"/>
  <c r="DW555" i="66"/>
  <c r="DW573" i="66"/>
  <c r="DW604" i="66"/>
  <c r="DW622" i="66"/>
  <c r="DW688" i="66"/>
  <c r="DW692" i="66"/>
  <c r="DW760" i="66"/>
  <c r="DW870" i="66"/>
  <c r="DW933" i="66"/>
  <c r="DW967" i="66"/>
  <c r="DW970" i="66"/>
  <c r="DW979" i="66"/>
  <c r="DW221" i="66"/>
  <c r="DW402" i="66"/>
  <c r="DW417" i="66"/>
  <c r="DW476" i="66"/>
  <c r="DW517" i="66"/>
  <c r="DW606" i="66"/>
  <c r="DW624" i="66"/>
  <c r="DW723" i="66"/>
  <c r="DW726" i="66"/>
  <c r="DW808" i="66"/>
  <c r="DW919" i="66"/>
  <c r="DW108" i="66"/>
  <c r="DW293" i="66"/>
  <c r="DW303" i="66"/>
  <c r="DW353" i="66"/>
  <c r="DW378" i="66"/>
  <c r="DW458" i="66"/>
  <c r="DW547" i="66"/>
  <c r="DW887" i="66"/>
  <c r="DW945" i="66"/>
  <c r="DW991" i="66"/>
  <c r="DW176" i="66"/>
  <c r="DW210" i="66"/>
  <c r="DW216" i="66"/>
  <c r="DW342" i="66"/>
  <c r="DW375" i="66"/>
  <c r="DW473" i="66"/>
  <c r="DW745" i="66"/>
  <c r="DW879" i="66"/>
  <c r="DW921" i="66"/>
  <c r="DW14" i="66"/>
  <c r="DW138" i="66"/>
  <c r="DW144" i="66"/>
  <c r="DW151" i="66"/>
  <c r="DW222" i="66"/>
  <c r="DW235" i="66"/>
  <c r="DW260" i="66"/>
  <c r="DW363" i="66"/>
  <c r="DW387" i="66"/>
  <c r="DW392" i="66"/>
  <c r="DW412" i="66"/>
  <c r="DW481" i="66"/>
  <c r="DW499" i="66"/>
  <c r="DW551" i="66"/>
  <c r="DW598" i="66"/>
  <c r="DW630" i="66"/>
  <c r="DW746" i="66"/>
  <c r="DW757" i="66"/>
  <c r="DW792" i="66"/>
  <c r="DW900" i="66"/>
  <c r="DW905" i="66"/>
  <c r="DW957" i="66"/>
  <c r="DW586" i="66"/>
  <c r="DW654" i="66"/>
  <c r="DW600" i="66"/>
  <c r="DW753" i="66"/>
  <c r="DW93" i="66"/>
  <c r="DW215" i="66"/>
  <c r="DW240" i="66"/>
  <c r="DW35" i="66"/>
  <c r="DW88" i="66"/>
  <c r="DW131" i="66"/>
  <c r="DW219" i="66"/>
  <c r="DW348" i="66"/>
  <c r="DW356" i="66"/>
  <c r="DW423" i="66"/>
  <c r="DW429" i="66"/>
  <c r="DW483" i="66"/>
  <c r="DW491" i="66"/>
  <c r="DW543" i="66"/>
  <c r="DW561" i="66"/>
  <c r="DW592" i="66"/>
  <c r="DW614" i="66"/>
  <c r="DW666" i="66"/>
  <c r="DW678" i="66"/>
  <c r="DW743" i="66"/>
  <c r="DW778" i="66"/>
  <c r="DW788" i="66"/>
  <c r="DW806" i="66"/>
  <c r="DW890" i="66"/>
  <c r="DW912" i="66"/>
  <c r="DW917" i="66"/>
  <c r="DW927" i="66"/>
  <c r="DW930" i="66"/>
  <c r="DW227" i="66"/>
  <c r="DW384" i="66"/>
  <c r="DW493" i="66"/>
  <c r="DW533" i="66"/>
  <c r="DW537" i="66"/>
  <c r="DW710" i="66"/>
  <c r="DW751" i="66"/>
  <c r="DW800" i="66"/>
  <c r="DW924" i="66"/>
  <c r="DW948" i="66"/>
  <c r="DW951" i="66"/>
  <c r="DW959" i="66"/>
  <c r="DW969" i="66"/>
  <c r="DW24" i="66"/>
  <c r="DW262" i="66"/>
  <c r="DW358" i="66"/>
  <c r="DW485" i="66"/>
  <c r="DW674" i="66"/>
  <c r="DW736" i="66"/>
  <c r="DW739" i="66"/>
  <c r="DW882" i="66"/>
  <c r="DW897" i="66"/>
  <c r="DW19" i="66"/>
  <c r="DW30" i="66"/>
  <c r="DW99" i="66"/>
  <c r="DW130" i="66"/>
  <c r="DW184" i="66"/>
  <c r="DW616" i="66"/>
  <c r="DW648" i="66"/>
  <c r="DW668" i="66"/>
  <c r="DW742" i="66"/>
  <c r="DW889" i="66"/>
  <c r="DW892" i="66"/>
  <c r="DW956" i="66"/>
  <c r="DW961" i="66"/>
  <c r="DW345" i="66"/>
  <c r="DW283" i="66"/>
  <c r="DW372" i="66"/>
  <c r="DW404" i="66"/>
  <c r="DW411" i="66"/>
  <c r="DW876" i="66"/>
  <c r="DW886" i="66"/>
  <c r="DW950" i="66"/>
  <c r="DW953" i="66"/>
  <c r="DW995" i="66"/>
  <c r="DW983" i="66"/>
  <c r="DW997" i="66"/>
  <c r="DW367" i="66"/>
  <c r="DW406" i="66"/>
  <c r="DW464" i="66"/>
  <c r="DW507" i="66"/>
  <c r="DW523" i="66"/>
  <c r="DW569" i="66"/>
  <c r="DW782" i="66"/>
  <c r="DW881" i="66"/>
  <c r="DW117" i="66"/>
  <c r="DW239" i="66"/>
  <c r="DW204" i="66"/>
  <c r="DW553" i="66"/>
  <c r="DW152" i="66"/>
  <c r="DW344" i="66"/>
  <c r="DW539" i="66"/>
  <c r="DW761" i="66"/>
  <c r="DW427" i="66"/>
  <c r="DW712" i="66"/>
  <c r="DW62" i="66"/>
  <c r="DW125" i="66"/>
  <c r="DW401" i="66"/>
  <c r="DW513" i="66"/>
  <c r="DW670" i="66"/>
  <c r="DW842" i="66"/>
  <c r="DW848" i="66"/>
  <c r="DW916" i="66"/>
  <c r="DW942" i="66"/>
  <c r="DW947" i="66"/>
  <c r="DW656" i="66"/>
  <c r="DW860" i="66"/>
  <c r="DW341" i="66"/>
  <c r="DW309" i="66"/>
  <c r="DW529" i="66"/>
  <c r="DW706" i="66"/>
  <c r="DW398" i="66"/>
  <c r="DW437" i="66"/>
  <c r="DW509" i="66"/>
  <c r="DW563" i="66"/>
  <c r="DW664" i="66"/>
  <c r="DW824" i="66"/>
  <c r="DW866" i="66"/>
  <c r="DW878" i="66"/>
  <c r="DW911" i="66"/>
  <c r="DW112" i="66"/>
  <c r="DW120" i="66"/>
  <c r="DW242" i="66"/>
  <c r="DW662" i="66"/>
  <c r="DW913" i="66"/>
  <c r="DW939" i="66"/>
  <c r="DW497" i="66"/>
  <c r="DW834" i="66"/>
  <c r="DW719" i="66"/>
  <c r="DW728" i="66"/>
  <c r="DW231" i="66"/>
  <c r="DW634" i="66"/>
  <c r="DW812" i="66"/>
  <c r="DW931" i="66"/>
  <c r="DW594" i="66"/>
  <c r="DW317" i="66"/>
  <c r="DW680" i="66"/>
  <c r="DW698" i="66"/>
  <c r="DW101" i="66"/>
  <c r="DW209" i="66"/>
  <c r="DW650" i="66"/>
  <c r="DW729" i="66"/>
  <c r="DW764" i="66"/>
  <c r="DW894" i="66"/>
  <c r="DW934" i="66"/>
  <c r="DW702" i="66"/>
  <c r="DW92" i="66"/>
  <c r="DW368" i="66"/>
  <c r="DW695" i="66"/>
  <c r="DW244" i="66"/>
  <c r="DW847" i="66"/>
  <c r="DW72" i="66"/>
  <c r="DW785" i="66"/>
  <c r="DW267" i="66"/>
  <c r="DW825" i="66"/>
  <c r="DW591" i="66"/>
  <c r="DW326" i="66"/>
  <c r="DW426" i="66"/>
  <c r="DW172" i="66"/>
  <c r="DW562" i="66"/>
  <c r="DW793" i="66"/>
  <c r="DW162" i="66"/>
  <c r="DW629" i="66"/>
  <c r="DW208" i="66"/>
  <c r="DW649" i="66"/>
  <c r="DW71" i="66"/>
  <c r="DW781" i="66"/>
  <c r="DW61" i="66"/>
  <c r="DW1004" i="66"/>
  <c r="DW837" i="66"/>
  <c r="DW657" i="66"/>
  <c r="DW738" i="66"/>
  <c r="DW619" i="66"/>
  <c r="DW512" i="66"/>
  <c r="DW490" i="66"/>
  <c r="DW424" i="66"/>
  <c r="DW446" i="66"/>
  <c r="DW164" i="66"/>
  <c r="DW185" i="66"/>
  <c r="DW116" i="66"/>
  <c r="DW134" i="66"/>
  <c r="DW142" i="66"/>
  <c r="DW68" i="66"/>
  <c r="DW48" i="66"/>
  <c r="DW23" i="66"/>
  <c r="DW484" i="66"/>
  <c r="DW322" i="66"/>
  <c r="DW232" i="66"/>
  <c r="DW265" i="66"/>
  <c r="DW705" i="66"/>
  <c r="DW585" i="66"/>
  <c r="DW15" i="66"/>
  <c r="DW330" i="66"/>
  <c r="DW794" i="66"/>
  <c r="DW77" i="66"/>
  <c r="DW312" i="66"/>
  <c r="DW422" i="66"/>
  <c r="DW988" i="66"/>
  <c r="DW540" i="66"/>
  <c r="DW462" i="66"/>
  <c r="DW166" i="66"/>
  <c r="DW146" i="66"/>
  <c r="DW133" i="66"/>
  <c r="DW820" i="66"/>
  <c r="DW787" i="66"/>
  <c r="DW163" i="66"/>
  <c r="DW699" i="66"/>
  <c r="DW332" i="66"/>
  <c r="DW863" i="66"/>
  <c r="DW856" i="66"/>
  <c r="DW766" i="66"/>
  <c r="DW582" i="66"/>
  <c r="DW40" i="66"/>
  <c r="DW199" i="66"/>
  <c r="DW558" i="66"/>
  <c r="DW149" i="66"/>
  <c r="DW871" i="66"/>
  <c r="DW685" i="66"/>
  <c r="DW256" i="66"/>
  <c r="DW203" i="66"/>
  <c r="DW1000" i="66"/>
  <c r="DW1002" i="66"/>
  <c r="DW681" i="66"/>
  <c r="DW482" i="66"/>
  <c r="DW795" i="66"/>
  <c r="DW420" i="66"/>
  <c r="DW552" i="66"/>
  <c r="DW467" i="66"/>
  <c r="DW284" i="66"/>
  <c r="DW526" i="66"/>
  <c r="DW944" i="66"/>
  <c r="DW839" i="66"/>
  <c r="DW975" i="66"/>
  <c r="DW583" i="66"/>
  <c r="DW255" i="66"/>
  <c r="DW595" i="66"/>
  <c r="DW932" i="66"/>
  <c r="DW799" i="66"/>
  <c r="DW282" i="66"/>
  <c r="DW50" i="66"/>
  <c r="DW494" i="66"/>
  <c r="DW775" i="66"/>
  <c r="DW155" i="66"/>
  <c r="DW623" i="66"/>
  <c r="DW173" i="66"/>
  <c r="DW593" i="66"/>
  <c r="DW58" i="66"/>
  <c r="DW691" i="66"/>
  <c r="DW16" i="66"/>
  <c r="DW990" i="66"/>
  <c r="DW992" i="66"/>
  <c r="DW994" i="66"/>
  <c r="DW643" i="66"/>
  <c r="DW744" i="66"/>
  <c r="DW754" i="66"/>
  <c r="DW457" i="66"/>
  <c r="DW324" i="66"/>
  <c r="DW548" i="66"/>
  <c r="DW188" i="66"/>
  <c r="DW275" i="66"/>
  <c r="DW516" i="66"/>
  <c r="DW148" i="66"/>
  <c r="DW274" i="66"/>
  <c r="DW302" i="66"/>
  <c r="DW271" i="66"/>
  <c r="DW183" i="66"/>
  <c r="DW56" i="66"/>
  <c r="DW631" i="66"/>
  <c r="DW508" i="66"/>
  <c r="DW277" i="66"/>
  <c r="DW247" i="66"/>
  <c r="DW47" i="66"/>
  <c r="DW797" i="66"/>
  <c r="DW361" i="66"/>
  <c r="DW156" i="66"/>
  <c r="DW29" i="66"/>
  <c r="DW819" i="66"/>
  <c r="DW55" i="66"/>
  <c r="DW273" i="66"/>
  <c r="DW534" i="66"/>
  <c r="DW334" i="66"/>
  <c r="DW480" i="66"/>
  <c r="DW647" i="66"/>
  <c r="DW978" i="66"/>
  <c r="DW914" i="66"/>
  <c r="DW707" i="66"/>
  <c r="DW528" i="66"/>
  <c r="DW323" i="66"/>
  <c r="DW471" i="66"/>
  <c r="DW288" i="66"/>
  <c r="DW169" i="66"/>
  <c r="DW304" i="66"/>
  <c r="DW286" i="66"/>
  <c r="DW202" i="66"/>
  <c r="DW44" i="66"/>
  <c r="DW709" i="66"/>
  <c r="DW697" i="66"/>
  <c r="DW514" i="66"/>
  <c r="DW861" i="66"/>
  <c r="DW873" i="66"/>
  <c r="DW403" i="66"/>
  <c r="DW474" i="66"/>
  <c r="DW564" i="66"/>
  <c r="DW524" i="66"/>
  <c r="DW568" i="66"/>
  <c r="DW43" i="66"/>
  <c r="DW161" i="66"/>
  <c r="DW128" i="66"/>
  <c r="DW250" i="66"/>
  <c r="DW104" i="66"/>
  <c r="DW336" i="66"/>
  <c r="DW603" i="66"/>
  <c r="DW627" i="66"/>
  <c r="DW641" i="66"/>
  <c r="DW510" i="66"/>
  <c r="DW294" i="66"/>
  <c r="DW841" i="66"/>
  <c r="DW445" i="66"/>
  <c r="DW492" i="66"/>
  <c r="DW908" i="66"/>
  <c r="DW779" i="66"/>
  <c r="DW673" i="66"/>
  <c r="DW224" i="66"/>
  <c r="DW187" i="66"/>
  <c r="DW502" i="66"/>
  <c r="DW554" i="66"/>
  <c r="DW178" i="66"/>
  <c r="DW196" i="66"/>
  <c r="DW962" i="66"/>
  <c r="DW430" i="66"/>
  <c r="DW758" i="66"/>
  <c r="DW373" i="66"/>
  <c r="DW615" i="66"/>
  <c r="DW150" i="66"/>
  <c r="DW578" i="66"/>
  <c r="DW51" i="66"/>
  <c r="DW667" i="66"/>
  <c r="DW875" i="66"/>
  <c r="DW720" i="66"/>
  <c r="DW964" i="66"/>
  <c r="DW605" i="66"/>
  <c r="DW762" i="66"/>
  <c r="DW973" i="66"/>
  <c r="DW500" i="66"/>
  <c r="DW677" i="66"/>
  <c r="DW405" i="66"/>
  <c r="DW333" i="66"/>
  <c r="DW263" i="66"/>
  <c r="DW314" i="66"/>
  <c r="DW278" i="66"/>
  <c r="DW57" i="66"/>
  <c r="DW560" i="66"/>
  <c r="DW355" i="66"/>
  <c r="DW54" i="66"/>
  <c r="DW645" i="66"/>
  <c r="DW174" i="66"/>
  <c r="DW143" i="66"/>
  <c r="DW252" i="66"/>
  <c r="DW140" i="66"/>
  <c r="DW100" i="66"/>
  <c r="DW633" i="66"/>
  <c r="DW777" i="66"/>
  <c r="DW687" i="66"/>
  <c r="DW801" i="66"/>
  <c r="DW665" i="66"/>
  <c r="DW145" i="66"/>
  <c r="DW789" i="66"/>
  <c r="DW920" i="66"/>
  <c r="DW867" i="66"/>
  <c r="DW428" i="66"/>
  <c r="DW504" i="66"/>
  <c r="DW444" i="66"/>
  <c r="DW463" i="66"/>
  <c r="DW64" i="66"/>
  <c r="DW716" i="66"/>
  <c r="DW201" i="66"/>
  <c r="DW441" i="66"/>
  <c r="DW296" i="66"/>
  <c r="DW659" i="66"/>
  <c r="DW572" i="66"/>
  <c r="DW407" i="66"/>
  <c r="DW179" i="66"/>
  <c r="DW693" i="66"/>
  <c r="DW180" i="66"/>
  <c r="DW228" i="66"/>
  <c r="DW455" i="66"/>
  <c r="DW663" i="66"/>
  <c r="DW587" i="66"/>
  <c r="DW902" i="66"/>
  <c r="DW27" i="66"/>
  <c r="DW496" i="66"/>
  <c r="DW550" i="66"/>
  <c r="DW339" i="66"/>
  <c r="DW987" i="66"/>
  <c r="DW845" i="66"/>
  <c r="DW331" i="66"/>
  <c r="DW675" i="66"/>
  <c r="DW25" i="66"/>
  <c r="DW607" i="66"/>
  <c r="DW66" i="66"/>
  <c r="DW566" i="66"/>
  <c r="DW328" i="66"/>
  <c r="DW635" i="66"/>
  <c r="DW844" i="66"/>
  <c r="DW980" i="66"/>
  <c r="DW849" i="66"/>
  <c r="DW827" i="66"/>
  <c r="DW833" i="66"/>
  <c r="DW459" i="66"/>
  <c r="DW570" i="66"/>
  <c r="DW732" i="66"/>
  <c r="DW357" i="66"/>
  <c r="DW520" i="66"/>
  <c r="DW359" i="66"/>
  <c r="DW253" i="66"/>
  <c r="DW200" i="66"/>
  <c r="DW452" i="66"/>
  <c r="DW175" i="66"/>
  <c r="DW257" i="66"/>
  <c r="DW153" i="66"/>
  <c r="DW316" i="66"/>
  <c r="DW298" i="66"/>
  <c r="DW280" i="66"/>
  <c r="DW132" i="66"/>
  <c r="DW157" i="66"/>
  <c r="DW167" i="66"/>
  <c r="DW272" i="66"/>
  <c r="DW114" i="66"/>
  <c r="DW182" i="66"/>
  <c r="DW52" i="66"/>
  <c r="DW21" i="66"/>
  <c r="DW701" i="66"/>
  <c r="DW791" i="66"/>
  <c r="DW748" i="66"/>
  <c r="DW580" i="66"/>
  <c r="DW639" i="66"/>
  <c r="DW651" i="66"/>
  <c r="DW715" i="66"/>
  <c r="DW815" i="66"/>
  <c r="DW851" i="66"/>
  <c r="DW102" i="66"/>
  <c r="DW703" i="66"/>
  <c r="DW449" i="66"/>
  <c r="DW617" i="66"/>
  <c r="DW12" i="66"/>
  <c r="DW805" i="66"/>
  <c r="DW335" i="66"/>
  <c r="DW982" i="66"/>
  <c r="DW985" i="66"/>
  <c r="DW689" i="66"/>
  <c r="DW679" i="66"/>
  <c r="DW300" i="66"/>
  <c r="DW349" i="66"/>
  <c r="DW17" i="66"/>
  <c r="DW327" i="66"/>
  <c r="DW613" i="66"/>
  <c r="DW576" i="66"/>
  <c r="DW637" i="66"/>
  <c r="DW379" i="66"/>
  <c r="DW289" i="66"/>
  <c r="DW796" i="66"/>
  <c r="DW821" i="66"/>
  <c r="DW974" i="66"/>
  <c r="DW976" i="66"/>
  <c r="DW498" i="66"/>
  <c r="DW556" i="66"/>
  <c r="DW466" i="66"/>
  <c r="DW73" i="66"/>
  <c r="DW399" i="66"/>
  <c r="DW809" i="66"/>
  <c r="DW443" i="66"/>
  <c r="DW451" i="66"/>
  <c r="DW713" i="66"/>
  <c r="DW853" i="66"/>
  <c r="DW347" i="66"/>
  <c r="DW319" i="66"/>
  <c r="DW530" i="66"/>
  <c r="DW865" i="66"/>
  <c r="DW831" i="66"/>
  <c r="DW829" i="66"/>
  <c r="DW320" i="66"/>
  <c r="DW669" i="66"/>
  <c r="DW20" i="66"/>
  <c r="DW589" i="66"/>
  <c r="DW42" i="66"/>
  <c r="DW546" i="66"/>
  <c r="DW46" i="66"/>
  <c r="DW621" i="66"/>
  <c r="DW984" i="66"/>
  <c r="DW938" i="66"/>
  <c r="DW998" i="66"/>
  <c r="DW986" i="66"/>
  <c r="DW996" i="66"/>
  <c r="DW414" i="66"/>
  <c r="DW599" i="66"/>
  <c r="DW69" i="66"/>
  <c r="DW39" i="66"/>
  <c r="DW683" i="66"/>
  <c r="DW803" i="66"/>
  <c r="DW249" i="66"/>
  <c r="DW884" i="66"/>
  <c r="DW488" i="66"/>
  <c r="DW859" i="66"/>
  <c r="DW544" i="66"/>
  <c r="DW724" i="66"/>
  <c r="DW306" i="66"/>
  <c r="DW601" i="66"/>
  <c r="DW855" i="66"/>
  <c r="DW453" i="66"/>
  <c r="DW385" i="66"/>
  <c r="DW522" i="66"/>
  <c r="DW896" i="66"/>
  <c r="DW461" i="66"/>
  <c r="DW993" i="66"/>
  <c r="DW1001" i="66"/>
  <c r="DW807" i="66"/>
  <c r="DW189" i="66"/>
  <c r="DW475" i="66"/>
  <c r="DW826" i="66"/>
  <c r="DW486" i="66"/>
  <c r="DW532" i="66"/>
  <c r="DW456" i="66"/>
  <c r="DW432" i="66"/>
  <c r="DW290" i="66"/>
  <c r="DW141" i="66"/>
  <c r="DW75" i="66"/>
  <c r="DW38" i="66"/>
  <c r="DW338" i="66"/>
  <c r="DW212" i="66"/>
  <c r="DW542" i="66"/>
  <c r="DW877" i="66"/>
  <c r="DW811" i="66"/>
  <c r="DW454" i="66"/>
  <c r="DW671" i="66"/>
  <c r="DW154" i="66"/>
  <c r="DW538" i="66"/>
  <c r="DW817" i="66"/>
  <c r="DW343" i="66"/>
  <c r="DW318" i="66"/>
  <c r="DW518" i="66"/>
  <c r="DW869" i="66"/>
  <c r="DW438" i="66"/>
  <c r="DW868" i="66"/>
  <c r="DW506" i="66"/>
  <c r="DW609" i="66"/>
  <c r="DW774" i="66"/>
  <c r="DW536" i="66"/>
  <c r="DW584" i="66"/>
  <c r="DW470" i="66"/>
  <c r="DW478" i="66"/>
  <c r="DW440" i="66"/>
  <c r="DW395" i="66"/>
  <c r="DW308" i="66"/>
  <c r="DW783" i="66"/>
  <c r="DW611" i="66"/>
  <c r="DW67" i="66"/>
  <c r="DW70" i="66"/>
  <c r="DW823" i="66"/>
  <c r="DW195" i="66"/>
  <c r="DW292" i="66"/>
  <c r="DW857" i="66"/>
  <c r="DW661" i="66"/>
  <c r="DW653" i="66"/>
  <c r="DW191" i="66"/>
  <c r="DW369" i="66"/>
  <c r="DW447" i="66"/>
  <c r="DW756" i="66"/>
  <c r="DW276" i="66"/>
  <c r="DW236" i="66"/>
  <c r="DW63" i="66"/>
  <c r="DW958" i="66"/>
  <c r="DW655" i="66"/>
  <c r="DW625" i="66"/>
  <c r="DW261" i="66"/>
  <c r="DW750" i="66"/>
  <c r="DW310" i="66"/>
  <c r="DW65" i="66"/>
  <c r="DW711" i="66"/>
  <c r="DW126" i="66"/>
  <c r="DW597" i="66"/>
  <c r="DW22" i="66"/>
  <c r="DW194" i="66"/>
  <c r="DW34" i="66"/>
  <c r="DW574" i="66"/>
  <c r="DW408" i="66"/>
  <c r="DW79" i="66"/>
  <c r="DW835" i="66"/>
  <c r="DW301" i="66"/>
  <c r="DW251" i="66"/>
  <c r="DW220" i="66"/>
  <c r="DW158" i="66"/>
  <c r="DW45" i="66"/>
  <c r="DW59" i="66"/>
  <c r="DW843" i="66"/>
  <c r="DW813" i="66"/>
  <c r="DG156" i="66"/>
  <c r="DI156" i="66" s="1"/>
  <c r="DG865" i="66"/>
  <c r="DI865" i="66" s="1"/>
  <c r="BV156" i="66"/>
  <c r="BI156" i="66"/>
  <c r="BK156" i="66" s="1"/>
  <c r="BV874" i="66"/>
  <c r="W651" i="66"/>
  <c r="CW651" i="66"/>
  <c r="CA651" i="66"/>
  <c r="U651" i="66"/>
  <c r="X651" i="66" s="1"/>
  <c r="BI874" i="66"/>
  <c r="BK874" i="66" s="1"/>
  <c r="BI311" i="66"/>
  <c r="BK311" i="66" s="1"/>
  <c r="CA512" i="66"/>
  <c r="BK40" i="66"/>
  <c r="BV518" i="66"/>
  <c r="BI518" i="66"/>
  <c r="DG518" i="66"/>
  <c r="DI518" i="66" s="1"/>
  <c r="BI500" i="66"/>
  <c r="BJ500" i="66" s="1"/>
  <c r="DG874" i="66"/>
  <c r="DI874" i="66" s="1"/>
  <c r="CW484" i="66"/>
  <c r="U512" i="66"/>
  <c r="U55" i="66"/>
  <c r="CW296" i="66"/>
  <c r="U296" i="66"/>
  <c r="CA296" i="66"/>
  <c r="U457" i="66"/>
  <c r="W55" i="66"/>
  <c r="BL55" i="66" s="1"/>
  <c r="CW55" i="66"/>
  <c r="BN277" i="66"/>
  <c r="BK96" i="66"/>
  <c r="BO277" i="66"/>
  <c r="CT277" i="66" s="1"/>
  <c r="DG707" i="66"/>
  <c r="DI707" i="66" s="1"/>
  <c r="BI641" i="66"/>
  <c r="BJ641" i="66" s="1"/>
  <c r="BM641" i="66" s="1"/>
  <c r="BK277" i="66"/>
  <c r="BN96" i="66"/>
  <c r="BV707" i="66"/>
  <c r="DG780" i="66"/>
  <c r="DI780" i="66" s="1"/>
  <c r="DG641" i="66"/>
  <c r="DI641" i="66" s="1"/>
  <c r="BN202" i="66"/>
  <c r="BI707" i="66"/>
  <c r="BN707" i="66" s="1"/>
  <c r="BJ202" i="66"/>
  <c r="BM202" i="66" s="1"/>
  <c r="BO202" i="66"/>
  <c r="CT202" i="66" s="1"/>
  <c r="BH278" i="66"/>
  <c r="CP278" i="66" s="1"/>
  <c r="CZ278" i="66" s="1"/>
  <c r="DG659" i="66"/>
  <c r="DI659" i="66" s="1"/>
  <c r="CA224" i="66"/>
  <c r="BI141" i="66"/>
  <c r="BJ141" i="66" s="1"/>
  <c r="BO40" i="66"/>
  <c r="CT40" i="66" s="1"/>
  <c r="BI659" i="66"/>
  <c r="BJ659" i="66" s="1"/>
  <c r="BM659" i="66" s="1"/>
  <c r="BI599" i="66"/>
  <c r="BN844" i="66"/>
  <c r="BN534" i="66"/>
  <c r="DG141" i="66"/>
  <c r="DI141" i="66" s="1"/>
  <c r="CA67" i="66"/>
  <c r="BI526" i="66"/>
  <c r="BJ526" i="66" s="1"/>
  <c r="BM526" i="66" s="1"/>
  <c r="W873" i="66"/>
  <c r="CB873" i="66" s="1"/>
  <c r="BI825" i="66"/>
  <c r="BJ825" i="66" s="1"/>
  <c r="BM825" i="66" s="1"/>
  <c r="BK534" i="66"/>
  <c r="BI410" i="66"/>
  <c r="BK410" i="66" s="1"/>
  <c r="U67" i="66"/>
  <c r="DG333" i="66"/>
  <c r="DI333" i="66" s="1"/>
  <c r="BI867" i="66"/>
  <c r="BJ867" i="66" s="1"/>
  <c r="BM867" i="66" s="1"/>
  <c r="CW873" i="66"/>
  <c r="W67" i="66"/>
  <c r="CB67" i="66" s="1"/>
  <c r="DG782" i="66"/>
  <c r="DI782" i="66" s="1"/>
  <c r="BJ534" i="66"/>
  <c r="BM534" i="66" s="1"/>
  <c r="BV410" i="66"/>
  <c r="BV66" i="66"/>
  <c r="U873" i="66"/>
  <c r="DG496" i="66"/>
  <c r="DI496" i="66" s="1"/>
  <c r="BI782" i="66"/>
  <c r="BN782" i="66" s="1"/>
  <c r="DG867" i="66"/>
  <c r="DI867" i="66" s="1"/>
  <c r="DG778" i="66"/>
  <c r="DI778" i="66" s="1"/>
  <c r="U637" i="66"/>
  <c r="BI496" i="66"/>
  <c r="BN496" i="66" s="1"/>
  <c r="W457" i="66"/>
  <c r="CB457" i="66" s="1"/>
  <c r="BV311" i="66"/>
  <c r="BK33" i="66"/>
  <c r="BI333" i="66"/>
  <c r="BV349" i="66"/>
  <c r="BV782" i="66"/>
  <c r="DG695" i="66"/>
  <c r="DI695" i="66" s="1"/>
  <c r="DG500" i="66"/>
  <c r="DI500" i="66" s="1"/>
  <c r="BV500" i="66"/>
  <c r="CW286" i="66"/>
  <c r="CA286" i="66"/>
  <c r="U286" i="66"/>
  <c r="W286" i="66"/>
  <c r="CB286" i="66" s="1"/>
  <c r="W253" i="66"/>
  <c r="CA253" i="66"/>
  <c r="CW253" i="66"/>
  <c r="U253" i="66"/>
  <c r="X253" i="66" s="1"/>
  <c r="DG788" i="66"/>
  <c r="DI788" i="66" s="1"/>
  <c r="BI695" i="66"/>
  <c r="BO695" i="66" s="1"/>
  <c r="W801" i="66"/>
  <c r="CB801" i="66" s="1"/>
  <c r="DG254" i="66"/>
  <c r="DI254" i="66" s="1"/>
  <c r="CW40" i="66"/>
  <c r="CW801" i="66"/>
  <c r="BV695" i="66"/>
  <c r="BV788" i="66"/>
  <c r="DG784" i="66"/>
  <c r="DI784" i="66" s="1"/>
  <c r="CA801" i="66"/>
  <c r="DG683" i="66"/>
  <c r="DI683" i="66" s="1"/>
  <c r="CA637" i="66"/>
  <c r="BK512" i="66"/>
  <c r="BO454" i="66"/>
  <c r="CT454" i="66" s="1"/>
  <c r="CW512" i="66"/>
  <c r="DG250" i="66"/>
  <c r="DI250" i="66" s="1"/>
  <c r="BV210" i="66"/>
  <c r="BI788" i="66"/>
  <c r="BJ788" i="66" s="1"/>
  <c r="BM788" i="66" s="1"/>
  <c r="BV274" i="66"/>
  <c r="BI784" i="66"/>
  <c r="BO784" i="66" s="1"/>
  <c r="BV683" i="66"/>
  <c r="BO296" i="66"/>
  <c r="CT296" i="66" s="1"/>
  <c r="BI250" i="66"/>
  <c r="BK250" i="66" s="1"/>
  <c r="U20" i="66"/>
  <c r="BV784" i="66"/>
  <c r="U202" i="66"/>
  <c r="BN296" i="66"/>
  <c r="BV250" i="66"/>
  <c r="CA40" i="66"/>
  <c r="DG274" i="66"/>
  <c r="DI274" i="66" s="1"/>
  <c r="BV843" i="66"/>
  <c r="CW637" i="66"/>
  <c r="BJ512" i="66"/>
  <c r="BM512" i="66" s="1"/>
  <c r="U647" i="66"/>
  <c r="BV331" i="66"/>
  <c r="CD278" i="66"/>
  <c r="CA647" i="66"/>
  <c r="CA562" i="66"/>
  <c r="BI331" i="66"/>
  <c r="BJ331" i="66" s="1"/>
  <c r="BM331" i="66" s="1"/>
  <c r="CX278" i="66"/>
  <c r="CA202" i="66"/>
  <c r="BK296" i="66"/>
  <c r="BI683" i="66"/>
  <c r="BJ683" i="66" s="1"/>
  <c r="BM683" i="66" s="1"/>
  <c r="BI807" i="66"/>
  <c r="BH807" i="66" s="1"/>
  <c r="CP807" i="66" s="1"/>
  <c r="U562" i="66"/>
  <c r="W202" i="66"/>
  <c r="BL202" i="66" s="1"/>
  <c r="BV254" i="66"/>
  <c r="BI274" i="66"/>
  <c r="BN552" i="66"/>
  <c r="DG807" i="66"/>
  <c r="DI807" i="66" s="1"/>
  <c r="DG304" i="66"/>
  <c r="DI304" i="66" s="1"/>
  <c r="CW562" i="66"/>
  <c r="CA457" i="66"/>
  <c r="BK67" i="66"/>
  <c r="BV73" i="66"/>
  <c r="BI304" i="66"/>
  <c r="BJ304" i="66" s="1"/>
  <c r="BM304" i="66" s="1"/>
  <c r="CW20" i="66"/>
  <c r="BV958" i="66"/>
  <c r="BL96" i="66"/>
  <c r="DG869" i="66"/>
  <c r="DI869" i="66" s="1"/>
  <c r="W611" i="66"/>
  <c r="BL611" i="66" s="1"/>
  <c r="BV273" i="66"/>
  <c r="DG266" i="66"/>
  <c r="DI266" i="66" s="1"/>
  <c r="BN308" i="66"/>
  <c r="BV659" i="66"/>
  <c r="DG286" i="66"/>
  <c r="DI286" i="66" s="1"/>
  <c r="BV286" i="66"/>
  <c r="BI286" i="66"/>
  <c r="BH287" i="66" s="1"/>
  <c r="CP287" i="66" s="1"/>
  <c r="CW611" i="66"/>
  <c r="BO308" i="66"/>
  <c r="CT308" i="66" s="1"/>
  <c r="BO637" i="66"/>
  <c r="CT637" i="66" s="1"/>
  <c r="U552" i="66"/>
  <c r="DG191" i="66"/>
  <c r="DI191" i="66" s="1"/>
  <c r="BI191" i="66"/>
  <c r="BV191" i="66"/>
  <c r="DG958" i="66"/>
  <c r="DI958" i="66" s="1"/>
  <c r="BV952" i="66"/>
  <c r="BI831" i="66"/>
  <c r="BH831" i="66" s="1"/>
  <c r="CP831" i="66" s="1"/>
  <c r="CQ831" i="66" s="1"/>
  <c r="AS831" i="66" s="1"/>
  <c r="BI869" i="66"/>
  <c r="BJ869" i="66" s="1"/>
  <c r="BI837" i="66"/>
  <c r="BJ837" i="66" s="1"/>
  <c r="BM837" i="66" s="1"/>
  <c r="BI273" i="66"/>
  <c r="BN273" i="66" s="1"/>
  <c r="BI266" i="66"/>
  <c r="BJ266" i="66" s="1"/>
  <c r="BM266" i="66" s="1"/>
  <c r="BK308" i="66"/>
  <c r="DG831" i="66"/>
  <c r="DI831" i="66" s="1"/>
  <c r="BO864" i="66"/>
  <c r="CT864" i="66" s="1"/>
  <c r="DG837" i="66"/>
  <c r="DI837" i="66" s="1"/>
  <c r="BI349" i="66"/>
  <c r="BN349" i="66" s="1"/>
  <c r="BI859" i="66"/>
  <c r="BJ859" i="66" s="1"/>
  <c r="BM859" i="66" s="1"/>
  <c r="BK637" i="66"/>
  <c r="DG273" i="66"/>
  <c r="DI273" i="66" s="1"/>
  <c r="CA552" i="66"/>
  <c r="BV266" i="66"/>
  <c r="BI220" i="66"/>
  <c r="BO220" i="66" s="1"/>
  <c r="BI639" i="66"/>
  <c r="BO639" i="66" s="1"/>
  <c r="CT639" i="66" s="1"/>
  <c r="DG952" i="66"/>
  <c r="DI952" i="66" s="1"/>
  <c r="AV9" i="66"/>
  <c r="BV831" i="66"/>
  <c r="BN864" i="66"/>
  <c r="BV645" i="66"/>
  <c r="V277" i="66"/>
  <c r="CE277" i="66" s="1"/>
  <c r="BV837" i="66"/>
  <c r="DG859" i="66"/>
  <c r="DI859" i="66" s="1"/>
  <c r="BN637" i="66"/>
  <c r="CW552" i="66"/>
  <c r="BV220" i="66"/>
  <c r="DG290" i="66"/>
  <c r="DI290" i="66" s="1"/>
  <c r="BI290" i="66"/>
  <c r="BV290" i="66"/>
  <c r="CA611" i="66"/>
  <c r="BJ864" i="66"/>
  <c r="BM864" i="66" s="1"/>
  <c r="U484" i="66"/>
  <c r="DG220" i="66"/>
  <c r="DI220" i="66" s="1"/>
  <c r="DG526" i="66"/>
  <c r="DI526" i="66" s="1"/>
  <c r="DG272" i="66"/>
  <c r="DI272" i="66" s="1"/>
  <c r="W272" i="66"/>
  <c r="W851" i="66"/>
  <c r="BL851" i="66" s="1"/>
  <c r="U851" i="66"/>
  <c r="CA851" i="66"/>
  <c r="CW851" i="66"/>
  <c r="W471" i="66"/>
  <c r="BL471" i="66" s="1"/>
  <c r="CW471" i="66"/>
  <c r="U471" i="66"/>
  <c r="CW82" i="66"/>
  <c r="W82" i="66"/>
  <c r="BL82" i="66" s="1"/>
  <c r="CA82" i="66"/>
  <c r="W750" i="66"/>
  <c r="BL750" i="66" s="1"/>
  <c r="U750" i="66"/>
  <c r="DG305" i="66"/>
  <c r="DI305" i="66" s="1"/>
  <c r="BI305" i="66"/>
  <c r="BN305" i="66" s="1"/>
  <c r="BV305" i="66"/>
  <c r="BV174" i="66"/>
  <c r="BI174" i="66"/>
  <c r="BH174" i="66" s="1"/>
  <c r="CP174" i="66" s="1"/>
  <c r="DG174" i="66"/>
  <c r="DI174" i="66" s="1"/>
  <c r="DG476" i="66"/>
  <c r="DI476" i="66" s="1"/>
  <c r="DG776" i="66"/>
  <c r="DI776" i="66" s="1"/>
  <c r="BV776" i="66"/>
  <c r="BI776" i="66"/>
  <c r="BJ776" i="66" s="1"/>
  <c r="BM776" i="66" s="1"/>
  <c r="CA547" i="66"/>
  <c r="W547" i="66"/>
  <c r="CB547" i="66" s="1"/>
  <c r="U547" i="66"/>
  <c r="CW547" i="66"/>
  <c r="U305" i="66"/>
  <c r="X305" i="66" s="1"/>
  <c r="CW750" i="66"/>
  <c r="BV272" i="66"/>
  <c r="BJ647" i="66"/>
  <c r="BM647" i="66" s="1"/>
  <c r="BN647" i="66"/>
  <c r="BK647" i="66"/>
  <c r="BO647" i="66"/>
  <c r="CT647" i="66" s="1"/>
  <c r="BV32" i="66"/>
  <c r="DG32" i="66"/>
  <c r="DI32" i="66" s="1"/>
  <c r="BI32" i="66"/>
  <c r="BV480" i="66"/>
  <c r="BI480" i="66"/>
  <c r="DG480" i="66"/>
  <c r="DI480" i="66" s="1"/>
  <c r="BV48" i="66"/>
  <c r="BI48" i="66"/>
  <c r="BO48" i="66" s="1"/>
  <c r="DG48" i="66"/>
  <c r="DI48" i="66" s="1"/>
  <c r="CW783" i="66"/>
  <c r="CA783" i="66"/>
  <c r="BH56" i="66"/>
  <c r="CP56" i="66" s="1"/>
  <c r="CA750" i="66"/>
  <c r="BI272" i="66"/>
  <c r="BK272" i="66" s="1"/>
  <c r="CA222" i="66"/>
  <c r="BI222" i="66"/>
  <c r="BJ222" i="66" s="1"/>
  <c r="BM222" i="66" s="1"/>
  <c r="DG222" i="66"/>
  <c r="DI222" i="66" s="1"/>
  <c r="BV222" i="66"/>
  <c r="BJ55" i="66"/>
  <c r="BM55" i="66" s="1"/>
  <c r="BN55" i="66"/>
  <c r="BO55" i="66"/>
  <c r="CT55" i="66" s="1"/>
  <c r="BK55" i="66"/>
  <c r="CW258" i="66"/>
  <c r="W258" i="66"/>
  <c r="BL258" i="66" s="1"/>
  <c r="CA258" i="66"/>
  <c r="W488" i="66"/>
  <c r="BL488" i="66" s="1"/>
  <c r="CW488" i="66"/>
  <c r="CA488" i="66"/>
  <c r="U488" i="66"/>
  <c r="X488" i="66" s="1"/>
  <c r="BV613" i="66"/>
  <c r="DG613" i="66"/>
  <c r="DI613" i="66" s="1"/>
  <c r="BI613" i="66"/>
  <c r="BK613" i="66" s="1"/>
  <c r="CW613" i="66"/>
  <c r="BV797" i="66"/>
  <c r="DG797" i="66"/>
  <c r="DI797" i="66" s="1"/>
  <c r="BI797" i="66"/>
  <c r="BJ797" i="66" s="1"/>
  <c r="BM797" i="66" s="1"/>
  <c r="U797" i="66"/>
  <c r="X797" i="66" s="1"/>
  <c r="BH802" i="66"/>
  <c r="CP802" i="66" s="1"/>
  <c r="DA802" i="66" s="1"/>
  <c r="CW607" i="66"/>
  <c r="W607" i="66"/>
  <c r="BL607" i="66" s="1"/>
  <c r="U607" i="66"/>
  <c r="CA772" i="66"/>
  <c r="W772" i="66"/>
  <c r="CB772" i="66" s="1"/>
  <c r="W201" i="66"/>
  <c r="CA201" i="66"/>
  <c r="CW201" i="66"/>
  <c r="U201" i="66"/>
  <c r="BK801" i="66"/>
  <c r="BJ801" i="66"/>
  <c r="BM801" i="66" s="1"/>
  <c r="BN801" i="66"/>
  <c r="BO801" i="66"/>
  <c r="CT801" i="66" s="1"/>
  <c r="BL277" i="66"/>
  <c r="CB277" i="66"/>
  <c r="CA534" i="66"/>
  <c r="CW534" i="66"/>
  <c r="U534" i="66"/>
  <c r="X534" i="66" s="1"/>
  <c r="U803" i="66"/>
  <c r="X803" i="66" s="1"/>
  <c r="CW803" i="66"/>
  <c r="W803" i="66"/>
  <c r="CB803" i="66" s="1"/>
  <c r="CA415" i="66"/>
  <c r="CW415" i="66"/>
  <c r="W415" i="66"/>
  <c r="BL415" i="66" s="1"/>
  <c r="U415" i="66"/>
  <c r="CW992" i="66"/>
  <c r="W992" i="66"/>
  <c r="CB992" i="66" s="1"/>
  <c r="U992" i="66"/>
  <c r="X992" i="66" s="1"/>
  <c r="CA992" i="66"/>
  <c r="W647" i="66"/>
  <c r="BL647" i="66" s="1"/>
  <c r="BV476" i="66"/>
  <c r="U258" i="66"/>
  <c r="CA644" i="66"/>
  <c r="W644" i="66"/>
  <c r="BL644" i="66" s="1"/>
  <c r="U644" i="66"/>
  <c r="CW644" i="66"/>
  <c r="BI643" i="66"/>
  <c r="BV643" i="66"/>
  <c r="DG643" i="66"/>
  <c r="DI643" i="66" s="1"/>
  <c r="BI66" i="66"/>
  <c r="BN253" i="66"/>
  <c r="BJ253" i="66"/>
  <c r="BM253" i="66" s="1"/>
  <c r="BK253" i="66"/>
  <c r="BO253" i="66"/>
  <c r="CT253" i="66" s="1"/>
  <c r="BO552" i="66"/>
  <c r="CT552" i="66" s="1"/>
  <c r="BV807" i="66"/>
  <c r="DG66" i="66"/>
  <c r="DI66" i="66" s="1"/>
  <c r="BK552" i="66"/>
  <c r="CD96" i="66"/>
  <c r="BI100" i="66"/>
  <c r="BV100" i="66"/>
  <c r="DG100" i="66"/>
  <c r="DI100" i="66" s="1"/>
  <c r="BO67" i="66"/>
  <c r="CT67" i="66" s="1"/>
  <c r="DG151" i="66"/>
  <c r="DI151" i="66" s="1"/>
  <c r="BI151" i="66"/>
  <c r="BV151" i="66"/>
  <c r="BI649" i="66"/>
  <c r="BV649" i="66"/>
  <c r="DG649" i="66"/>
  <c r="DI649" i="66" s="1"/>
  <c r="DG42" i="66"/>
  <c r="DI42" i="66" s="1"/>
  <c r="BV42" i="66"/>
  <c r="BI42" i="66"/>
  <c r="BV271" i="66"/>
  <c r="BI271" i="66"/>
  <c r="DG271" i="66"/>
  <c r="DI271" i="66" s="1"/>
  <c r="V96" i="66"/>
  <c r="CE96" i="66" s="1"/>
  <c r="BN67" i="66"/>
  <c r="DG625" i="66"/>
  <c r="DI625" i="66" s="1"/>
  <c r="BI625" i="66"/>
  <c r="BV625" i="66"/>
  <c r="BI320" i="66"/>
  <c r="DG320" i="66"/>
  <c r="DI320" i="66" s="1"/>
  <c r="BV320" i="66"/>
  <c r="DG92" i="66"/>
  <c r="DI92" i="66" s="1"/>
  <c r="BV92" i="66"/>
  <c r="BI92" i="66"/>
  <c r="DG839" i="66"/>
  <c r="DI839" i="66" s="1"/>
  <c r="W713" i="66"/>
  <c r="CB713" i="66" s="1"/>
  <c r="U702" i="66"/>
  <c r="X702" i="66" s="1"/>
  <c r="BV387" i="66"/>
  <c r="BI387" i="66"/>
  <c r="DG387" i="66"/>
  <c r="DI387" i="66" s="1"/>
  <c r="BK562" i="66"/>
  <c r="DG645" i="66"/>
  <c r="DI645" i="66" s="1"/>
  <c r="DG639" i="66"/>
  <c r="DI639" i="66" s="1"/>
  <c r="BI510" i="66"/>
  <c r="DG510" i="66"/>
  <c r="DI510" i="66" s="1"/>
  <c r="BV510" i="66"/>
  <c r="BI23" i="66"/>
  <c r="BH24" i="66" s="1"/>
  <c r="CP24" i="66" s="1"/>
  <c r="DG23" i="66"/>
  <c r="DI23" i="66" s="1"/>
  <c r="BV23" i="66"/>
  <c r="U527" i="66"/>
  <c r="W527" i="66"/>
  <c r="CW527" i="66"/>
  <c r="CA411" i="66"/>
  <c r="CW411" i="66"/>
  <c r="U411" i="66"/>
  <c r="W411" i="66"/>
  <c r="CB411" i="66" s="1"/>
  <c r="BH300" i="66"/>
  <c r="CP300" i="66" s="1"/>
  <c r="DA300" i="66" s="1"/>
  <c r="BK299" i="66"/>
  <c r="DG589" i="66"/>
  <c r="DI589" i="66" s="1"/>
  <c r="BI589" i="66"/>
  <c r="BV589" i="66"/>
  <c r="CA697" i="66"/>
  <c r="U697" i="66"/>
  <c r="X697" i="66" s="1"/>
  <c r="W697" i="66"/>
  <c r="CW697" i="66"/>
  <c r="CW852" i="66"/>
  <c r="U852" i="66"/>
  <c r="CA852" i="66"/>
  <c r="DG520" i="66"/>
  <c r="DI520" i="66" s="1"/>
  <c r="BV520" i="66"/>
  <c r="BI520" i="66"/>
  <c r="DG853" i="66"/>
  <c r="DI853" i="66" s="1"/>
  <c r="BJ299" i="66"/>
  <c r="BM299" i="66" s="1"/>
  <c r="U26" i="66"/>
  <c r="W26" i="66"/>
  <c r="CB26" i="66" s="1"/>
  <c r="CA607" i="66"/>
  <c r="BV853" i="66"/>
  <c r="BI815" i="66"/>
  <c r="BO299" i="66"/>
  <c r="CT299" i="66" s="1"/>
  <c r="CA712" i="66"/>
  <c r="U69" i="66"/>
  <c r="X69" i="66" s="1"/>
  <c r="W69" i="66"/>
  <c r="BL69" i="66" s="1"/>
  <c r="CA69" i="66"/>
  <c r="CW69" i="66"/>
  <c r="BI843" i="66"/>
  <c r="BK843" i="66" s="1"/>
  <c r="DG269" i="66"/>
  <c r="DI269" i="66" s="1"/>
  <c r="BI269" i="66"/>
  <c r="BV269" i="66"/>
  <c r="BV558" i="66"/>
  <c r="BI558" i="66"/>
  <c r="DG558" i="66"/>
  <c r="DI558" i="66" s="1"/>
  <c r="BK873" i="66"/>
  <c r="BN873" i="66"/>
  <c r="BO873" i="66"/>
  <c r="CT873" i="66" s="1"/>
  <c r="BJ873" i="66"/>
  <c r="BM873" i="66" s="1"/>
  <c r="BI732" i="66"/>
  <c r="DG732" i="66"/>
  <c r="DI732" i="66" s="1"/>
  <c r="BV732" i="66"/>
  <c r="BV65" i="66"/>
  <c r="DG65" i="66"/>
  <c r="DI65" i="66" s="1"/>
  <c r="BV854" i="66"/>
  <c r="BI854" i="66"/>
  <c r="DG854" i="66"/>
  <c r="DI854" i="66" s="1"/>
  <c r="BI858" i="66"/>
  <c r="BV858" i="66"/>
  <c r="DG858" i="66"/>
  <c r="DI858" i="66" s="1"/>
  <c r="BV204" i="66"/>
  <c r="DG204" i="66"/>
  <c r="DI204" i="66" s="1"/>
  <c r="BI204" i="66"/>
  <c r="BO697" i="66"/>
  <c r="CT697" i="66" s="1"/>
  <c r="BJ697" i="66"/>
  <c r="BM697" i="66" s="1"/>
  <c r="BN697" i="66"/>
  <c r="BK697" i="66"/>
  <c r="BV862" i="66"/>
  <c r="BI862" i="66"/>
  <c r="DG862" i="66"/>
  <c r="DI862" i="66" s="1"/>
  <c r="CW306" i="66"/>
  <c r="BI306" i="66"/>
  <c r="BO306" i="66" s="1"/>
  <c r="U33" i="66"/>
  <c r="X33" i="66" s="1"/>
  <c r="W33" i="66"/>
  <c r="CW33" i="66"/>
  <c r="CA33" i="66"/>
  <c r="U966" i="66"/>
  <c r="X966" i="66" s="1"/>
  <c r="W966" i="66"/>
  <c r="CB966" i="66" s="1"/>
  <c r="CW966" i="66"/>
  <c r="CA966" i="66"/>
  <c r="DG14" i="66"/>
  <c r="DI14" i="66" s="1"/>
  <c r="BV14" i="66"/>
  <c r="BI14" i="66"/>
  <c r="BV635" i="66"/>
  <c r="DG635" i="66"/>
  <c r="DI635" i="66" s="1"/>
  <c r="BI635" i="66"/>
  <c r="BO33" i="66"/>
  <c r="CT33" i="66" s="1"/>
  <c r="BJ33" i="66"/>
  <c r="BM33" i="66" s="1"/>
  <c r="BI363" i="66"/>
  <c r="BK363" i="66" s="1"/>
  <c r="DG363" i="66"/>
  <c r="DI363" i="66" s="1"/>
  <c r="BI653" i="66"/>
  <c r="DG653" i="66"/>
  <c r="DI653" i="66" s="1"/>
  <c r="BV653" i="66"/>
  <c r="U522" i="66"/>
  <c r="W522" i="66"/>
  <c r="CB522" i="66" s="1"/>
  <c r="CW522" i="66"/>
  <c r="W871" i="66"/>
  <c r="BL871" i="66" s="1"/>
  <c r="DG815" i="66"/>
  <c r="DI815" i="66" s="1"/>
  <c r="BN299" i="66"/>
  <c r="W564" i="66"/>
  <c r="CA564" i="66"/>
  <c r="U564" i="66"/>
  <c r="CW564" i="66"/>
  <c r="DG334" i="66"/>
  <c r="DI334" i="66" s="1"/>
  <c r="BV334" i="66"/>
  <c r="BI334" i="66"/>
  <c r="DG657" i="66"/>
  <c r="DI657" i="66" s="1"/>
  <c r="BI657" i="66"/>
  <c r="BJ657" i="66" s="1"/>
  <c r="W28" i="66"/>
  <c r="BL28" i="66" s="1"/>
  <c r="U28" i="66"/>
  <c r="BV757" i="66"/>
  <c r="DG757" i="66"/>
  <c r="DI757" i="66" s="1"/>
  <c r="BI757" i="66"/>
  <c r="BO629" i="66"/>
  <c r="CT629" i="66" s="1"/>
  <c r="BK629" i="66"/>
  <c r="BN629" i="66"/>
  <c r="BJ629" i="66"/>
  <c r="BM629" i="66" s="1"/>
  <c r="BV661" i="66"/>
  <c r="DG661" i="66"/>
  <c r="DI661" i="66" s="1"/>
  <c r="BI661" i="66"/>
  <c r="CA514" i="66"/>
  <c r="W514" i="66"/>
  <c r="CB514" i="66" s="1"/>
  <c r="CW514" i="66"/>
  <c r="CW713" i="66"/>
  <c r="CA713" i="66"/>
  <c r="CW538" i="66"/>
  <c r="W538" i="66"/>
  <c r="BL538" i="66" s="1"/>
  <c r="U446" i="66"/>
  <c r="X446" i="66" s="1"/>
  <c r="CA299" i="66"/>
  <c r="DG306" i="66"/>
  <c r="DI306" i="66" s="1"/>
  <c r="CW139" i="66"/>
  <c r="CA139" i="66"/>
  <c r="BV68" i="66"/>
  <c r="DG68" i="66"/>
  <c r="DI68" i="66" s="1"/>
  <c r="BI68" i="66"/>
  <c r="BI769" i="66"/>
  <c r="BV769" i="66"/>
  <c r="DG769" i="66"/>
  <c r="DI769" i="66" s="1"/>
  <c r="BI615" i="66"/>
  <c r="BV615" i="66"/>
  <c r="DG615" i="66"/>
  <c r="DI615" i="66" s="1"/>
  <c r="DG412" i="66"/>
  <c r="DI412" i="66" s="1"/>
  <c r="BI412" i="66"/>
  <c r="BV412" i="66"/>
  <c r="U629" i="66"/>
  <c r="X629" i="66" s="1"/>
  <c r="CA629" i="66"/>
  <c r="CW629" i="66"/>
  <c r="W629" i="66"/>
  <c r="U772" i="66"/>
  <c r="CA821" i="66"/>
  <c r="CW821" i="66"/>
  <c r="CW446" i="66"/>
  <c r="W299" i="66"/>
  <c r="BV306" i="66"/>
  <c r="U82" i="66"/>
  <c r="CA789" i="66"/>
  <c r="CW789" i="66"/>
  <c r="U789" i="66"/>
  <c r="BI1004" i="66"/>
  <c r="DG1004" i="66"/>
  <c r="DI1004" i="66" s="1"/>
  <c r="BV1004" i="66"/>
  <c r="BN484" i="66"/>
  <c r="BO484" i="66"/>
  <c r="CT484" i="66" s="1"/>
  <c r="BJ484" i="66"/>
  <c r="BM484" i="66" s="1"/>
  <c r="BK484" i="66"/>
  <c r="BI996" i="66"/>
  <c r="DG996" i="66"/>
  <c r="DI996" i="66" s="1"/>
  <c r="BV996" i="66"/>
  <c r="W445" i="66"/>
  <c r="BL445" i="66" s="1"/>
  <c r="CA445" i="66"/>
  <c r="CW445" i="66"/>
  <c r="U445" i="66"/>
  <c r="X445" i="66" s="1"/>
  <c r="BI988" i="66"/>
  <c r="DG988" i="66"/>
  <c r="DI988" i="66" s="1"/>
  <c r="BV988" i="66"/>
  <c r="BV671" i="66"/>
  <c r="DG671" i="66"/>
  <c r="DI671" i="66" s="1"/>
  <c r="BI671" i="66"/>
  <c r="BV60" i="66"/>
  <c r="DG60" i="66"/>
  <c r="DI60" i="66" s="1"/>
  <c r="BI60" i="66"/>
  <c r="U60" i="66"/>
  <c r="X60" i="66" s="1"/>
  <c r="CA527" i="66"/>
  <c r="BI247" i="66"/>
  <c r="BH247" i="66" s="1"/>
  <c r="CP247" i="66" s="1"/>
  <c r="BV247" i="66"/>
  <c r="DG247" i="66"/>
  <c r="DI247" i="66" s="1"/>
  <c r="BI645" i="66"/>
  <c r="BK645" i="66" s="1"/>
  <c r="W789" i="66"/>
  <c r="BL789" i="66" s="1"/>
  <c r="BV657" i="66"/>
  <c r="CW299" i="66"/>
  <c r="U443" i="66"/>
  <c r="X443" i="66" s="1"/>
  <c r="CA443" i="66"/>
  <c r="W443" i="66"/>
  <c r="BL443" i="66" s="1"/>
  <c r="CW443" i="66"/>
  <c r="CA58" i="66"/>
  <c r="CW58" i="66"/>
  <c r="U58" i="66"/>
  <c r="W58" i="66"/>
  <c r="BL58" i="66" s="1"/>
  <c r="BV498" i="66"/>
  <c r="BI498" i="66"/>
  <c r="DG498" i="66"/>
  <c r="DI498" i="66" s="1"/>
  <c r="BI464" i="66"/>
  <c r="BV464" i="66"/>
  <c r="DG464" i="66"/>
  <c r="DI464" i="66" s="1"/>
  <c r="BV832" i="66"/>
  <c r="DG832" i="66"/>
  <c r="DI832" i="66" s="1"/>
  <c r="BI832" i="66"/>
  <c r="BI934" i="66"/>
  <c r="DG934" i="66"/>
  <c r="DI934" i="66" s="1"/>
  <c r="BV934" i="66"/>
  <c r="BJ457" i="66"/>
  <c r="BM457" i="66" s="1"/>
  <c r="BK457" i="66"/>
  <c r="BN457" i="66"/>
  <c r="BO457" i="66"/>
  <c r="CT457" i="66" s="1"/>
  <c r="DG655" i="66"/>
  <c r="DI655" i="66" s="1"/>
  <c r="BV655" i="66"/>
  <c r="BI655" i="66"/>
  <c r="BJ830" i="66"/>
  <c r="BM830" i="66" s="1"/>
  <c r="BK830" i="66"/>
  <c r="BN830" i="66"/>
  <c r="BO830" i="66"/>
  <c r="CT830" i="66" s="1"/>
  <c r="DG842" i="66"/>
  <c r="DI842" i="66" s="1"/>
  <c r="BV842" i="66"/>
  <c r="BI842" i="66"/>
  <c r="BI848" i="66"/>
  <c r="BV848" i="66"/>
  <c r="DG848" i="66"/>
  <c r="DI848" i="66" s="1"/>
  <c r="BI288" i="66"/>
  <c r="BJ288" i="66" s="1"/>
  <c r="BM288" i="66" s="1"/>
  <c r="DG711" i="66"/>
  <c r="DI711" i="66" s="1"/>
  <c r="BV711" i="66"/>
  <c r="BI711" i="66"/>
  <c r="CW830" i="66"/>
  <c r="U830" i="66"/>
  <c r="X830" i="66" s="1"/>
  <c r="CA830" i="66"/>
  <c r="W830" i="66"/>
  <c r="BI259" i="66"/>
  <c r="DG259" i="66"/>
  <c r="DI259" i="66" s="1"/>
  <c r="BV259" i="66"/>
  <c r="BV292" i="66"/>
  <c r="BI292" i="66"/>
  <c r="DG292" i="66"/>
  <c r="DI292" i="66" s="1"/>
  <c r="BV536" i="66"/>
  <c r="DG536" i="66"/>
  <c r="DI536" i="66" s="1"/>
  <c r="BI536" i="66"/>
  <c r="U156" i="66"/>
  <c r="X156" i="66" s="1"/>
  <c r="CA156" i="66"/>
  <c r="CW156" i="66"/>
  <c r="W156" i="66"/>
  <c r="BI414" i="66"/>
  <c r="BV414" i="66"/>
  <c r="DG414" i="66"/>
  <c r="DI414" i="66" s="1"/>
  <c r="DG288" i="66"/>
  <c r="DI288" i="66" s="1"/>
  <c r="BV715" i="66"/>
  <c r="BI715" i="66"/>
  <c r="DG715" i="66"/>
  <c r="DI715" i="66" s="1"/>
  <c r="DG550" i="66"/>
  <c r="DI550" i="66" s="1"/>
  <c r="BV550" i="66"/>
  <c r="BI550" i="66"/>
  <c r="BV141" i="66"/>
  <c r="BI528" i="66"/>
  <c r="DG528" i="66"/>
  <c r="DI528" i="66" s="1"/>
  <c r="BV528" i="66"/>
  <c r="BV800" i="66"/>
  <c r="BI800" i="66"/>
  <c r="DG800" i="66"/>
  <c r="DI800" i="66" s="1"/>
  <c r="BI61" i="66"/>
  <c r="DG61" i="66"/>
  <c r="DI61" i="66" s="1"/>
  <c r="BV61" i="66"/>
  <c r="CW290" i="66"/>
  <c r="W290" i="66"/>
  <c r="CA290" i="66"/>
  <c r="U290" i="66"/>
  <c r="X290" i="66" s="1"/>
  <c r="DG818" i="66"/>
  <c r="DI818" i="66" s="1"/>
  <c r="BV818" i="66"/>
  <c r="BI818" i="66"/>
  <c r="DG284" i="66"/>
  <c r="DI284" i="66" s="1"/>
  <c r="BV284" i="66"/>
  <c r="BI284" i="66"/>
  <c r="BV574" i="66"/>
  <c r="DG574" i="66"/>
  <c r="DI574" i="66" s="1"/>
  <c r="BI574" i="66"/>
  <c r="BI617" i="66"/>
  <c r="BV617" i="66"/>
  <c r="DG617" i="66"/>
  <c r="DI617" i="66" s="1"/>
  <c r="BV375" i="66"/>
  <c r="DG375" i="66"/>
  <c r="DI375" i="66" s="1"/>
  <c r="BI375" i="66"/>
  <c r="DG118" i="66"/>
  <c r="DI118" i="66" s="1"/>
  <c r="BV118" i="66"/>
  <c r="BI118" i="66"/>
  <c r="DG468" i="66"/>
  <c r="DI468" i="66" s="1"/>
  <c r="BI468" i="66"/>
  <c r="BV468" i="66"/>
  <c r="DG860" i="66"/>
  <c r="DI860" i="66" s="1"/>
  <c r="BI860" i="66"/>
  <c r="BH861" i="66" s="1"/>
  <c r="CP861" i="66" s="1"/>
  <c r="BV860" i="66"/>
  <c r="DG314" i="66"/>
  <c r="DI314" i="66" s="1"/>
  <c r="BI314" i="66"/>
  <c r="BV314" i="66"/>
  <c r="DG298" i="66"/>
  <c r="DI298" i="66" s="1"/>
  <c r="BV298" i="66"/>
  <c r="BI298" i="66"/>
  <c r="BI819" i="66"/>
  <c r="DG819" i="66"/>
  <c r="DI819" i="66" s="1"/>
  <c r="BV819" i="66"/>
  <c r="CA471" i="66"/>
  <c r="W781" i="66"/>
  <c r="BL781" i="66" s="1"/>
  <c r="W682" i="66"/>
  <c r="BL682" i="66" s="1"/>
  <c r="CA682" i="66"/>
  <c r="CW682" i="66"/>
  <c r="U682" i="66"/>
  <c r="U714" i="66"/>
  <c r="X714" i="66" s="1"/>
  <c r="W714" i="66"/>
  <c r="CB714" i="66" s="1"/>
  <c r="CW714" i="66"/>
  <c r="CA714" i="66"/>
  <c r="CA787" i="66"/>
  <c r="CW787" i="66"/>
  <c r="U787" i="66"/>
  <c r="W787" i="66"/>
  <c r="W725" i="66"/>
  <c r="BL725" i="66" s="1"/>
  <c r="CW725" i="66"/>
  <c r="CA725" i="66"/>
  <c r="U725" i="66"/>
  <c r="CW423" i="66"/>
  <c r="W423" i="66"/>
  <c r="BL423" i="66" s="1"/>
  <c r="CA423" i="66"/>
  <c r="U423" i="66"/>
  <c r="CW678" i="66"/>
  <c r="CA678" i="66"/>
  <c r="W678" i="66"/>
  <c r="BL678" i="66" s="1"/>
  <c r="U678" i="66"/>
  <c r="X678" i="66" s="1"/>
  <c r="W745" i="66"/>
  <c r="CW745" i="66"/>
  <c r="CA745" i="66"/>
  <c r="U745" i="66"/>
  <c r="CW633" i="66"/>
  <c r="U633" i="66"/>
  <c r="W633" i="66"/>
  <c r="BL633" i="66" s="1"/>
  <c r="CA633" i="66"/>
  <c r="W631" i="66"/>
  <c r="CW631" i="66"/>
  <c r="U631" i="66"/>
  <c r="X631" i="66" s="1"/>
  <c r="CA631" i="66"/>
  <c r="CA618" i="66"/>
  <c r="CW618" i="66"/>
  <c r="U618" i="66"/>
  <c r="W618" i="66"/>
  <c r="BL618" i="66" s="1"/>
  <c r="CW592" i="66"/>
  <c r="CA592" i="66"/>
  <c r="U592" i="66"/>
  <c r="W592" i="66"/>
  <c r="CB592" i="66" s="1"/>
  <c r="CA962" i="66"/>
  <c r="CW962" i="66"/>
  <c r="W962" i="66"/>
  <c r="U962" i="66"/>
  <c r="CA775" i="66"/>
  <c r="U775" i="66"/>
  <c r="CW775" i="66"/>
  <c r="W775" i="66"/>
  <c r="CB775" i="66" s="1"/>
  <c r="CA379" i="66"/>
  <c r="CW379" i="66"/>
  <c r="U379" i="66"/>
  <c r="X379" i="66" s="1"/>
  <c r="W379" i="66"/>
  <c r="W723" i="66"/>
  <c r="CA723" i="66"/>
  <c r="CW723" i="66"/>
  <c r="U723" i="66"/>
  <c r="CA470" i="66"/>
  <c r="U470" i="66"/>
  <c r="CW470" i="66"/>
  <c r="W470" i="66"/>
  <c r="W516" i="66"/>
  <c r="CA516" i="66"/>
  <c r="U516" i="66"/>
  <c r="CW516" i="66"/>
  <c r="W950" i="66"/>
  <c r="CA950" i="66"/>
  <c r="U950" i="66"/>
  <c r="CW950" i="66"/>
  <c r="U438" i="66"/>
  <c r="CA438" i="66"/>
  <c r="CW438" i="66"/>
  <c r="W438" i="66"/>
  <c r="BL438" i="66" s="1"/>
  <c r="CA487" i="66"/>
  <c r="U487" i="66"/>
  <c r="X487" i="66" s="1"/>
  <c r="W487" i="66"/>
  <c r="BL487" i="66" s="1"/>
  <c r="CW487" i="66"/>
  <c r="W324" i="66"/>
  <c r="CB324" i="66" s="1"/>
  <c r="CW324" i="66"/>
  <c r="CA324" i="66"/>
  <c r="U324" i="66"/>
  <c r="CA535" i="66"/>
  <c r="CW535" i="66"/>
  <c r="U535" i="66"/>
  <c r="W535" i="66"/>
  <c r="CB535" i="66" s="1"/>
  <c r="CA785" i="66"/>
  <c r="CW785" i="66"/>
  <c r="U391" i="66"/>
  <c r="CA391" i="66"/>
  <c r="W391" i="66"/>
  <c r="BL391" i="66" s="1"/>
  <c r="CW391" i="66"/>
  <c r="CA763" i="66"/>
  <c r="U763" i="66"/>
  <c r="X763" i="66" s="1"/>
  <c r="CW763" i="66"/>
  <c r="W763" i="66"/>
  <c r="W634" i="66"/>
  <c r="BL634" i="66" s="1"/>
  <c r="CA634" i="66"/>
  <c r="U634" i="66"/>
  <c r="CW634" i="66"/>
  <c r="CA610" i="66"/>
  <c r="U610" i="66"/>
  <c r="W610" i="66"/>
  <c r="CW610" i="66"/>
  <c r="CW475" i="66"/>
  <c r="CA475" i="66"/>
  <c r="U475" i="66"/>
  <c r="W475" i="66"/>
  <c r="BL475" i="66" s="1"/>
  <c r="U506" i="66"/>
  <c r="X506" i="66" s="1"/>
  <c r="CA506" i="66"/>
  <c r="CA604" i="66"/>
  <c r="CW604" i="66"/>
  <c r="U604" i="66"/>
  <c r="W604" i="66"/>
  <c r="CB604" i="66" s="1"/>
  <c r="U751" i="66"/>
  <c r="W751" i="66"/>
  <c r="CB751" i="66" s="1"/>
  <c r="CW751" i="66"/>
  <c r="CA751" i="66"/>
  <c r="CA427" i="66"/>
  <c r="U427" i="66"/>
  <c r="X427" i="66" s="1"/>
  <c r="CW427" i="66"/>
  <c r="CW506" i="66"/>
  <c r="W427" i="66"/>
  <c r="BL427" i="66" s="1"/>
  <c r="CA656" i="66"/>
  <c r="W656" i="66"/>
  <c r="BL656" i="66" s="1"/>
  <c r="CW656" i="66"/>
  <c r="U656" i="66"/>
  <c r="X656" i="66" s="1"/>
  <c r="U409" i="66"/>
  <c r="W409" i="66"/>
  <c r="CB409" i="66" s="1"/>
  <c r="CA409" i="66"/>
  <c r="CW409" i="66"/>
  <c r="CW833" i="66"/>
  <c r="W833" i="66"/>
  <c r="U833" i="66"/>
  <c r="CA833" i="66"/>
  <c r="W821" i="66"/>
  <c r="CB821" i="66" s="1"/>
  <c r="W785" i="66"/>
  <c r="BL785" i="66" s="1"/>
  <c r="CW413" i="66"/>
  <c r="W413" i="66"/>
  <c r="BL413" i="66" s="1"/>
  <c r="U413" i="66"/>
  <c r="CA413" i="66"/>
  <c r="W506" i="66"/>
  <c r="BL506" i="66" s="1"/>
  <c r="CW624" i="66"/>
  <c r="CA624" i="66"/>
  <c r="W624" i="66"/>
  <c r="CB624" i="66" s="1"/>
  <c r="U624" i="66"/>
  <c r="CA539" i="66"/>
  <c r="CW539" i="66"/>
  <c r="U539" i="66"/>
  <c r="W539" i="66"/>
  <c r="CA479" i="66"/>
  <c r="U479" i="66"/>
  <c r="CW479" i="66"/>
  <c r="W479" i="66"/>
  <c r="CB479" i="66" s="1"/>
  <c r="CW755" i="66"/>
  <c r="U755" i="66"/>
  <c r="W755" i="66"/>
  <c r="CA755" i="66"/>
  <c r="CA803" i="66"/>
  <c r="U654" i="66"/>
  <c r="W654" i="66"/>
  <c r="BL654" i="66" s="1"/>
  <c r="CW654" i="66"/>
  <c r="CA543" i="66"/>
  <c r="CW543" i="66"/>
  <c r="U543" i="66"/>
  <c r="W543" i="66"/>
  <c r="U783" i="66"/>
  <c r="W783" i="66"/>
  <c r="U777" i="66"/>
  <c r="W777" i="66"/>
  <c r="CB777" i="66" s="1"/>
  <c r="CA777" i="66"/>
  <c r="CW777" i="66"/>
  <c r="U821" i="66"/>
  <c r="U785" i="66"/>
  <c r="CA654" i="66"/>
  <c r="CW581" i="66"/>
  <c r="W581" i="66"/>
  <c r="CB581" i="66" s="1"/>
  <c r="CA581" i="66"/>
  <c r="U581" i="66"/>
  <c r="W719" i="66"/>
  <c r="BL719" i="66" s="1"/>
  <c r="CW719" i="66"/>
  <c r="CA719" i="66"/>
  <c r="U719" i="66"/>
  <c r="X719" i="66" s="1"/>
  <c r="CA341" i="66"/>
  <c r="W341" i="66"/>
  <c r="CW341" i="66"/>
  <c r="U341" i="66"/>
  <c r="U519" i="66"/>
  <c r="X519" i="66" s="1"/>
  <c r="W519" i="66"/>
  <c r="BL519" i="66" s="1"/>
  <c r="CW519" i="66"/>
  <c r="CA519" i="66"/>
  <c r="W598" i="66"/>
  <c r="CB598" i="66" s="1"/>
  <c r="CA598" i="66"/>
  <c r="U598" i="66"/>
  <c r="CW598" i="66"/>
  <c r="W587" i="66"/>
  <c r="CW587" i="66"/>
  <c r="CA587" i="66"/>
  <c r="CW450" i="66"/>
  <c r="U450" i="66"/>
  <c r="W450" i="66"/>
  <c r="CB450" i="66" s="1"/>
  <c r="CA450" i="66"/>
  <c r="CW772" i="66"/>
  <c r="U587" i="66"/>
  <c r="CA393" i="66"/>
  <c r="CW393" i="66"/>
  <c r="U393" i="66"/>
  <c r="W393" i="66"/>
  <c r="CA523" i="66"/>
  <c r="W523" i="66"/>
  <c r="BL523" i="66" s="1"/>
  <c r="U523" i="66"/>
  <c r="CA456" i="66"/>
  <c r="CW456" i="66"/>
  <c r="U456" i="66"/>
  <c r="W456" i="66"/>
  <c r="CW767" i="66"/>
  <c r="U767" i="66"/>
  <c r="CA767" i="66"/>
  <c r="W767" i="66"/>
  <c r="CB767" i="66" s="1"/>
  <c r="W743" i="66"/>
  <c r="CW743" i="66"/>
  <c r="CA743" i="66"/>
  <c r="U743" i="66"/>
  <c r="CW523" i="66"/>
  <c r="W614" i="66"/>
  <c r="CA614" i="66"/>
  <c r="CW614" i="66"/>
  <c r="U614" i="66"/>
  <c r="CW704" i="66"/>
  <c r="U704" i="66"/>
  <c r="X704" i="66" s="1"/>
  <c r="CA704" i="66"/>
  <c r="W704" i="66"/>
  <c r="BL704" i="66" s="1"/>
  <c r="BH254" i="66"/>
  <c r="CP254" i="66" s="1"/>
  <c r="U491" i="66"/>
  <c r="W491" i="66"/>
  <c r="BL491" i="66" s="1"/>
  <c r="CW491" i="66"/>
  <c r="CA491" i="66"/>
  <c r="CA686" i="66"/>
  <c r="U686" i="66"/>
  <c r="CW686" i="66"/>
  <c r="W686" i="66"/>
  <c r="BL686" i="66" s="1"/>
  <c r="W463" i="66"/>
  <c r="CW463" i="66"/>
  <c r="CA463" i="66"/>
  <c r="U463" i="66"/>
  <c r="CW435" i="66"/>
  <c r="W435" i="66"/>
  <c r="U435" i="66"/>
  <c r="X435" i="66" s="1"/>
  <c r="CW561" i="66"/>
  <c r="CA561" i="66"/>
  <c r="U561" i="66"/>
  <c r="X561" i="66" s="1"/>
  <c r="W561" i="66"/>
  <c r="BL561" i="66" s="1"/>
  <c r="CW529" i="66"/>
  <c r="U529" i="66"/>
  <c r="CA529" i="66"/>
  <c r="W529" i="66"/>
  <c r="CB529" i="66" s="1"/>
  <c r="CA507" i="66"/>
  <c r="CW507" i="66"/>
  <c r="W507" i="66"/>
  <c r="U507" i="66"/>
  <c r="X507" i="66" s="1"/>
  <c r="CA579" i="66"/>
  <c r="CW579" i="66"/>
  <c r="W485" i="66"/>
  <c r="BL485" i="66" s="1"/>
  <c r="CA485" i="66"/>
  <c r="U485" i="66"/>
  <c r="X485" i="66" s="1"/>
  <c r="CW485" i="66"/>
  <c r="CA435" i="66"/>
  <c r="W638" i="66"/>
  <c r="BL638" i="66" s="1"/>
  <c r="CA638" i="66"/>
  <c r="CW638" i="66"/>
  <c r="U638" i="66"/>
  <c r="X638" i="66" s="1"/>
  <c r="CW441" i="66"/>
  <c r="CA441" i="66"/>
  <c r="U441" i="66"/>
  <c r="X441" i="66" s="1"/>
  <c r="CA538" i="66"/>
  <c r="W674" i="66"/>
  <c r="BL674" i="66" s="1"/>
  <c r="CW674" i="66"/>
  <c r="CA197" i="66"/>
  <c r="U197" i="66"/>
  <c r="W197" i="66"/>
  <c r="CW197" i="66"/>
  <c r="CA628" i="66"/>
  <c r="CW628" i="66"/>
  <c r="W628" i="66"/>
  <c r="CB628" i="66" s="1"/>
  <c r="U538" i="66"/>
  <c r="X538" i="66" s="1"/>
  <c r="CW600" i="66"/>
  <c r="CA600" i="66"/>
  <c r="U600" i="66"/>
  <c r="W600" i="66"/>
  <c r="CB600" i="66" s="1"/>
  <c r="U628" i="66"/>
  <c r="X628" i="66" s="1"/>
  <c r="U551" i="66"/>
  <c r="X551" i="66" s="1"/>
  <c r="W551" i="66"/>
  <c r="CB551" i="66" s="1"/>
  <c r="CW551" i="66"/>
  <c r="W545" i="66"/>
  <c r="CA545" i="66"/>
  <c r="U545" i="66"/>
  <c r="CW545" i="66"/>
  <c r="U514" i="66"/>
  <c r="CA551" i="66"/>
  <c r="W441" i="66"/>
  <c r="BL441" i="66" s="1"/>
  <c r="CA357" i="66"/>
  <c r="U357" i="66"/>
  <c r="W357" i="66"/>
  <c r="BL357" i="66" s="1"/>
  <c r="CW357" i="66"/>
  <c r="CA698" i="66"/>
  <c r="CW698" i="66"/>
  <c r="U698" i="66"/>
  <c r="W698" i="66"/>
  <c r="CW612" i="66"/>
  <c r="U612" i="66"/>
  <c r="W612" i="66"/>
  <c r="CB612" i="66" s="1"/>
  <c r="CA612" i="66"/>
  <c r="U439" i="66"/>
  <c r="W439" i="66"/>
  <c r="CW439" i="66"/>
  <c r="CA439" i="66"/>
  <c r="U78" i="66"/>
  <c r="CA78" i="66"/>
  <c r="CW78" i="66"/>
  <c r="W78" i="66"/>
  <c r="CA513" i="66"/>
  <c r="W433" i="66"/>
  <c r="CA433" i="66"/>
  <c r="CW433" i="66"/>
  <c r="U433" i="66"/>
  <c r="CW646" i="66"/>
  <c r="U646" i="66"/>
  <c r="W646" i="66"/>
  <c r="CB646" i="66" s="1"/>
  <c r="CA646" i="66"/>
  <c r="CW345" i="66"/>
  <c r="CW588" i="66"/>
  <c r="CA588" i="66"/>
  <c r="U588" i="66"/>
  <c r="X588" i="66" s="1"/>
  <c r="W588" i="66"/>
  <c r="CB588" i="66" s="1"/>
  <c r="CA522" i="66"/>
  <c r="U437" i="66"/>
  <c r="W437" i="66"/>
  <c r="CB437" i="66" s="1"/>
  <c r="CW437" i="66"/>
  <c r="CA437" i="66"/>
  <c r="U242" i="66"/>
  <c r="CW242" i="66"/>
  <c r="W242" i="66"/>
  <c r="CA242" i="66"/>
  <c r="W86" i="66"/>
  <c r="BL86" i="66" s="1"/>
  <c r="U86" i="66"/>
  <c r="CA86" i="66"/>
  <c r="CW76" i="66"/>
  <c r="CA76" i="66"/>
  <c r="W76" i="66"/>
  <c r="U76" i="66"/>
  <c r="CW421" i="66"/>
  <c r="U421" i="66"/>
  <c r="W421" i="66"/>
  <c r="CA421" i="66"/>
  <c r="U112" i="66"/>
  <c r="W112" i="66"/>
  <c r="BL112" i="66" s="1"/>
  <c r="CW112" i="66"/>
  <c r="CA112" i="66"/>
  <c r="W193" i="66"/>
  <c r="U193" i="66"/>
  <c r="CA193" i="66"/>
  <c r="CW193" i="66"/>
  <c r="W144" i="66"/>
  <c r="CB144" i="66" s="1"/>
  <c r="CA144" i="66"/>
  <c r="U144" i="66"/>
  <c r="X144" i="66" s="1"/>
  <c r="CW144" i="66"/>
  <c r="CW86" i="66"/>
  <c r="U39" i="66"/>
  <c r="X39" i="66" s="1"/>
  <c r="CA39" i="66"/>
  <c r="CW39" i="66"/>
  <c r="W39" i="66"/>
  <c r="CA26" i="66"/>
  <c r="CW26" i="66"/>
  <c r="U139" i="66"/>
  <c r="W139" i="66"/>
  <c r="BL139" i="66" s="1"/>
  <c r="U27" i="66"/>
  <c r="CA27" i="66"/>
  <c r="W27" i="66"/>
  <c r="BL27" i="66" s="1"/>
  <c r="CW27" i="66"/>
  <c r="EV43" i="66"/>
  <c r="EW43" i="66" s="1"/>
  <c r="EV770" i="66"/>
  <c r="EW770" i="66" s="1"/>
  <c r="EV930" i="66"/>
  <c r="EW930" i="66" s="1"/>
  <c r="EV1003" i="66"/>
  <c r="EW1003" i="66" s="1"/>
  <c r="EV809" i="66"/>
  <c r="EW809" i="66" s="1"/>
  <c r="EV850" i="66"/>
  <c r="EW850" i="66" s="1"/>
  <c r="EV851" i="66"/>
  <c r="EW851" i="66" s="1"/>
  <c r="EV647" i="66"/>
  <c r="EW647" i="66" s="1"/>
  <c r="EV943" i="66"/>
  <c r="EW943" i="66" s="1"/>
  <c r="EV863" i="66"/>
  <c r="EW863" i="66" s="1"/>
  <c r="EV790" i="66"/>
  <c r="EW790" i="66" s="1"/>
  <c r="EV667" i="66"/>
  <c r="EW667" i="66" s="1"/>
  <c r="EV978" i="66"/>
  <c r="EW978" i="66" s="1"/>
  <c r="EV909" i="66"/>
  <c r="EW909" i="66" s="1"/>
  <c r="EV505" i="66"/>
  <c r="EW505" i="66" s="1"/>
  <c r="EV767" i="66"/>
  <c r="EW767" i="66" s="1"/>
  <c r="EV651" i="66"/>
  <c r="EW651" i="66" s="1"/>
  <c r="EV479" i="66"/>
  <c r="EW479" i="66" s="1"/>
  <c r="EV414" i="66"/>
  <c r="EW414" i="66" s="1"/>
  <c r="EV653" i="66"/>
  <c r="EW653" i="66" s="1"/>
  <c r="EV630" i="66"/>
  <c r="EW630" i="66" s="1"/>
  <c r="EV540" i="66"/>
  <c r="EW540" i="66" s="1"/>
  <c r="EV635" i="66"/>
  <c r="EW635" i="66" s="1"/>
  <c r="EV533" i="66"/>
  <c r="EW533" i="66" s="1"/>
  <c r="EV410" i="66"/>
  <c r="EW410" i="66" s="1"/>
  <c r="EV319" i="66"/>
  <c r="EW319" i="66" s="1"/>
  <c r="EV321" i="66"/>
  <c r="EW321" i="66" s="1"/>
  <c r="EV324" i="66"/>
  <c r="EW324" i="66" s="1"/>
  <c r="EV337" i="66"/>
  <c r="EW337" i="66" s="1"/>
  <c r="EV276" i="66"/>
  <c r="EW276" i="66" s="1"/>
  <c r="EV172" i="66"/>
  <c r="EW172" i="66" s="1"/>
  <c r="EV30" i="66"/>
  <c r="EW30" i="66" s="1"/>
  <c r="EV142" i="66"/>
  <c r="EW142" i="66" s="1"/>
  <c r="EV42" i="66"/>
  <c r="EW42" i="66" s="1"/>
  <c r="CA28" i="66"/>
  <c r="CW28" i="66"/>
  <c r="EV954" i="66"/>
  <c r="EW954" i="66" s="1"/>
  <c r="EV993" i="66"/>
  <c r="EW993" i="66" s="1"/>
  <c r="EV894" i="66"/>
  <c r="EW894" i="66" s="1"/>
  <c r="EV848" i="66"/>
  <c r="EW848" i="66" s="1"/>
  <c r="EV912" i="66"/>
  <c r="EW912" i="66" s="1"/>
  <c r="EV578" i="66"/>
  <c r="EW578" i="66" s="1"/>
  <c r="EV818" i="66"/>
  <c r="EW818" i="66" s="1"/>
  <c r="EV914" i="66"/>
  <c r="EW914" i="66" s="1"/>
  <c r="EV825" i="66"/>
  <c r="EW825" i="66" s="1"/>
  <c r="EV682" i="66"/>
  <c r="EW682" i="66" s="1"/>
  <c r="EV756" i="66"/>
  <c r="EW756" i="66" s="1"/>
  <c r="EV952" i="66"/>
  <c r="EW952" i="66" s="1"/>
  <c r="EV880" i="66"/>
  <c r="EW880" i="66" s="1"/>
  <c r="EV341" i="66"/>
  <c r="EW341" i="66" s="1"/>
  <c r="EV531" i="66"/>
  <c r="EW531" i="66" s="1"/>
  <c r="EV846" i="66"/>
  <c r="EW846" i="66" s="1"/>
  <c r="EV669" i="66"/>
  <c r="EW669" i="66" s="1"/>
  <c r="EV730" i="66"/>
  <c r="EW730" i="66" s="1"/>
  <c r="EV752" i="66"/>
  <c r="EW752" i="66" s="1"/>
  <c r="EV190" i="66"/>
  <c r="EW190" i="66" s="1"/>
  <c r="EV675" i="66"/>
  <c r="EW675" i="66" s="1"/>
  <c r="EV318" i="66"/>
  <c r="EW318" i="66" s="1"/>
  <c r="EV464" i="66"/>
  <c r="EW464" i="66" s="1"/>
  <c r="EV359" i="66"/>
  <c r="EW359" i="66" s="1"/>
  <c r="EV453" i="66"/>
  <c r="EW453" i="66" s="1"/>
  <c r="EV265" i="66"/>
  <c r="EW265" i="66" s="1"/>
  <c r="EV386" i="66"/>
  <c r="EW386" i="66" s="1"/>
  <c r="EV241" i="66"/>
  <c r="EW241" i="66" s="1"/>
  <c r="EV215" i="66"/>
  <c r="EW215" i="66" s="1"/>
  <c r="EV211" i="66"/>
  <c r="EW211" i="66" s="1"/>
  <c r="EV71" i="66"/>
  <c r="EW71" i="66" s="1"/>
  <c r="EV81" i="66"/>
  <c r="EW81" i="66" s="1"/>
  <c r="EV12" i="66"/>
  <c r="EW12" i="66" s="1"/>
  <c r="EV34" i="66"/>
  <c r="EW34" i="66" s="1"/>
  <c r="EV24" i="66"/>
  <c r="EW24" i="66" s="1"/>
  <c r="EV69" i="66"/>
  <c r="EW69" i="66" s="1"/>
  <c r="EV68" i="66"/>
  <c r="EW68" i="66" s="1"/>
  <c r="EV146" i="66"/>
  <c r="EW146" i="66" s="1"/>
  <c r="EV37" i="66"/>
  <c r="EW37" i="66" s="1"/>
  <c r="EV75" i="66"/>
  <c r="EW75" i="66" s="1"/>
  <c r="EV148" i="66"/>
  <c r="EW148" i="66" s="1"/>
  <c r="EV168" i="66"/>
  <c r="EW168" i="66" s="1"/>
  <c r="EV195" i="66"/>
  <c r="EW195" i="66" s="1"/>
  <c r="EV260" i="66"/>
  <c r="EW260" i="66" s="1"/>
  <c r="EV196" i="66"/>
  <c r="EW196" i="66" s="1"/>
  <c r="EV225" i="66"/>
  <c r="EW225" i="66" s="1"/>
  <c r="EV239" i="66"/>
  <c r="EW239" i="66" s="1"/>
  <c r="EV228" i="66"/>
  <c r="EW228" i="66" s="1"/>
  <c r="EV263" i="66"/>
  <c r="EW263" i="66" s="1"/>
  <c r="EV233" i="66"/>
  <c r="EW233" i="66" s="1"/>
  <c r="EV311" i="66"/>
  <c r="EW311" i="66" s="1"/>
  <c r="EV346" i="66"/>
  <c r="EW346" i="66" s="1"/>
  <c r="EV370" i="66"/>
  <c r="EW370" i="66" s="1"/>
  <c r="EV338" i="66"/>
  <c r="EW338" i="66" s="1"/>
  <c r="EV330" i="66"/>
  <c r="EW330" i="66" s="1"/>
  <c r="EV345" i="66"/>
  <c r="EW345" i="66" s="1"/>
  <c r="EV218" i="66"/>
  <c r="EW218" i="66" s="1"/>
  <c r="EV177" i="66"/>
  <c r="EW177" i="66" s="1"/>
  <c r="EV312" i="66"/>
  <c r="EW312" i="66" s="1"/>
  <c r="EV477" i="66"/>
  <c r="EW477" i="66" s="1"/>
  <c r="EV402" i="66"/>
  <c r="EW402" i="66" s="1"/>
  <c r="EV408" i="66"/>
  <c r="EW408" i="66" s="1"/>
  <c r="EV421" i="66"/>
  <c r="EW421" i="66" s="1"/>
  <c r="EV455" i="66"/>
  <c r="EW455" i="66" s="1"/>
  <c r="EV395" i="66"/>
  <c r="EW395" i="66" s="1"/>
  <c r="EV495" i="66"/>
  <c r="EW495" i="66" s="1"/>
  <c r="EV546" i="66"/>
  <c r="EW546" i="66" s="1"/>
  <c r="EV306" i="66"/>
  <c r="EW306" i="66" s="1"/>
  <c r="EV471" i="66"/>
  <c r="EW471" i="66" s="1"/>
  <c r="EV662" i="66"/>
  <c r="EW662" i="66" s="1"/>
  <c r="EV519" i="66"/>
  <c r="EW519" i="66" s="1"/>
  <c r="EV716" i="66"/>
  <c r="EW716" i="66" s="1"/>
  <c r="EV571" i="66"/>
  <c r="EW571" i="66" s="1"/>
  <c r="EV636" i="66"/>
  <c r="EW636" i="66" s="1"/>
  <c r="EV379" i="66"/>
  <c r="EW379" i="66" s="1"/>
  <c r="EV643" i="66"/>
  <c r="EW643" i="66" s="1"/>
  <c r="EV478" i="66"/>
  <c r="EW478" i="66" s="1"/>
  <c r="EV450" i="66"/>
  <c r="EW450" i="66" s="1"/>
  <c r="EV689" i="66"/>
  <c r="EW689" i="66" s="1"/>
  <c r="EV650" i="66"/>
  <c r="EW650" i="66" s="1"/>
  <c r="EV742" i="66"/>
  <c r="EW742" i="66" s="1"/>
  <c r="EV487" i="66"/>
  <c r="EW487" i="66" s="1"/>
  <c r="EV761" i="66"/>
  <c r="EW761" i="66" s="1"/>
  <c r="EV431" i="66"/>
  <c r="EW431" i="66" s="1"/>
  <c r="EV798" i="66"/>
  <c r="EW798" i="66" s="1"/>
  <c r="EV490" i="66"/>
  <c r="EW490" i="66" s="1"/>
  <c r="EV775" i="66"/>
  <c r="EW775" i="66" s="1"/>
  <c r="EV520" i="66"/>
  <c r="EW520" i="66" s="1"/>
  <c r="EV14" i="66"/>
  <c r="EW14" i="66" s="1"/>
  <c r="EV36" i="66"/>
  <c r="EW36" i="66" s="1"/>
  <c r="EV41" i="66"/>
  <c r="EW41" i="66" s="1"/>
  <c r="EV49" i="66"/>
  <c r="EW49" i="66" s="1"/>
  <c r="EV76" i="66"/>
  <c r="EW76" i="66" s="1"/>
  <c r="EV70" i="66"/>
  <c r="EW70" i="66" s="1"/>
  <c r="EV48" i="66"/>
  <c r="EW48" i="66" s="1"/>
  <c r="EV84" i="66"/>
  <c r="EW84" i="66" s="1"/>
  <c r="EV152" i="66"/>
  <c r="EW152" i="66" s="1"/>
  <c r="EV173" i="66"/>
  <c r="EW173" i="66" s="1"/>
  <c r="EV201" i="66"/>
  <c r="EW201" i="66" s="1"/>
  <c r="EV266" i="66"/>
  <c r="EW266" i="66" s="1"/>
  <c r="EV214" i="66"/>
  <c r="EW214" i="66" s="1"/>
  <c r="EV63" i="66"/>
  <c r="EW63" i="66" s="1"/>
  <c r="EV250" i="66"/>
  <c r="EW250" i="66" s="1"/>
  <c r="EV237" i="66"/>
  <c r="EW237" i="66" s="1"/>
  <c r="EV67" i="66"/>
  <c r="EW67" i="66" s="1"/>
  <c r="EV264" i="66"/>
  <c r="EW264" i="66" s="1"/>
  <c r="EV317" i="66"/>
  <c r="EW317" i="66" s="1"/>
  <c r="EV348" i="66"/>
  <c r="EW348" i="66" s="1"/>
  <c r="EV372" i="66"/>
  <c r="EW372" i="66" s="1"/>
  <c r="EV182" i="66"/>
  <c r="EW182" i="66" s="1"/>
  <c r="EV399" i="66"/>
  <c r="EW399" i="66" s="1"/>
  <c r="EV357" i="66"/>
  <c r="EW357" i="66" s="1"/>
  <c r="EV255" i="66"/>
  <c r="EW255" i="66" s="1"/>
  <c r="EV231" i="66"/>
  <c r="EW231" i="66" s="1"/>
  <c r="EV349" i="66"/>
  <c r="EW349" i="66" s="1"/>
  <c r="EV145" i="66"/>
  <c r="EW145" i="66" s="1"/>
  <c r="EV407" i="66"/>
  <c r="EW407" i="66" s="1"/>
  <c r="EV415" i="66"/>
  <c r="EW415" i="66" s="1"/>
  <c r="EV424" i="66"/>
  <c r="EW424" i="66" s="1"/>
  <c r="EV457" i="66"/>
  <c r="EW457" i="66" s="1"/>
  <c r="EV418" i="66"/>
  <c r="EW418" i="66" s="1"/>
  <c r="EV501" i="66"/>
  <c r="EW501" i="66" s="1"/>
  <c r="EV549" i="66"/>
  <c r="EW549" i="66" s="1"/>
  <c r="EV385" i="66"/>
  <c r="EW385" i="66" s="1"/>
  <c r="EV590" i="66"/>
  <c r="EW590" i="66" s="1"/>
  <c r="EV674" i="66"/>
  <c r="EW674" i="66" s="1"/>
  <c r="EV535" i="66"/>
  <c r="EW535" i="66" s="1"/>
  <c r="EV394" i="66"/>
  <c r="EW394" i="66" s="1"/>
  <c r="EV572" i="66"/>
  <c r="EW572" i="66" s="1"/>
  <c r="EV639" i="66"/>
  <c r="EW639" i="66" s="1"/>
  <c r="EV427" i="66"/>
  <c r="EW427" i="66" s="1"/>
  <c r="EV666" i="66"/>
  <c r="EW666" i="66" s="1"/>
  <c r="EV485" i="66"/>
  <c r="EW485" i="66" s="1"/>
  <c r="EV459" i="66"/>
  <c r="EW459" i="66" s="1"/>
  <c r="EV694" i="66"/>
  <c r="EW694" i="66" s="1"/>
  <c r="EV671" i="66"/>
  <c r="EW671" i="66" s="1"/>
  <c r="EV750" i="66"/>
  <c r="EW750" i="66" s="1"/>
  <c r="EV23" i="66"/>
  <c r="EW23" i="66" s="1"/>
  <c r="EV38" i="66"/>
  <c r="EW38" i="66" s="1"/>
  <c r="EV39" i="66"/>
  <c r="EW39" i="66" s="1"/>
  <c r="EV64" i="66"/>
  <c r="EW64" i="66" s="1"/>
  <c r="EV101" i="66"/>
  <c r="EW101" i="66" s="1"/>
  <c r="EV77" i="66"/>
  <c r="EW77" i="66" s="1"/>
  <c r="EV88" i="66"/>
  <c r="EW88" i="66" s="1"/>
  <c r="EV126" i="66"/>
  <c r="EW126" i="66" s="1"/>
  <c r="EV165" i="66"/>
  <c r="EW165" i="66" s="1"/>
  <c r="EV178" i="66"/>
  <c r="EW178" i="66" s="1"/>
  <c r="EV129" i="66"/>
  <c r="EW129" i="66" s="1"/>
  <c r="EV272" i="66"/>
  <c r="EW272" i="66" s="1"/>
  <c r="EV226" i="66"/>
  <c r="EW226" i="66" s="1"/>
  <c r="EV114" i="66"/>
  <c r="EW114" i="66" s="1"/>
  <c r="EV256" i="66"/>
  <c r="EW256" i="66" s="1"/>
  <c r="EV249" i="66"/>
  <c r="EW249" i="66" s="1"/>
  <c r="EV86" i="66"/>
  <c r="EW86" i="66" s="1"/>
  <c r="EV97" i="66"/>
  <c r="EW97" i="66" s="1"/>
  <c r="EV328" i="66"/>
  <c r="EW328" i="66" s="1"/>
  <c r="EV350" i="66"/>
  <c r="EW350" i="66" s="1"/>
  <c r="EV29" i="66"/>
  <c r="EW29" i="66" s="1"/>
  <c r="EV16" i="66"/>
  <c r="EW16" i="66" s="1"/>
  <c r="EV50" i="66"/>
  <c r="EW50" i="66" s="1"/>
  <c r="EV82" i="66"/>
  <c r="EW82" i="66" s="1"/>
  <c r="EV106" i="66"/>
  <c r="EW106" i="66" s="1"/>
  <c r="EV91" i="66"/>
  <c r="EW91" i="66" s="1"/>
  <c r="EV79" i="66"/>
  <c r="EW79" i="66" s="1"/>
  <c r="EV133" i="66"/>
  <c r="EW133" i="66" s="1"/>
  <c r="EV170" i="66"/>
  <c r="EW170" i="66" s="1"/>
  <c r="EV181" i="66"/>
  <c r="EW181" i="66" s="1"/>
  <c r="EV149" i="66"/>
  <c r="EW149" i="66" s="1"/>
  <c r="EV96" i="66"/>
  <c r="EW96" i="66" s="1"/>
  <c r="EV238" i="66"/>
  <c r="EW238" i="66" s="1"/>
  <c r="EV169" i="66"/>
  <c r="EW169" i="66" s="1"/>
  <c r="EV262" i="66"/>
  <c r="EW262" i="66" s="1"/>
  <c r="EV258" i="66"/>
  <c r="EW258" i="66" s="1"/>
  <c r="EV93" i="66"/>
  <c r="EW93" i="66" s="1"/>
  <c r="EV100" i="66"/>
  <c r="EW100" i="66" s="1"/>
  <c r="EV161" i="66"/>
  <c r="EW161" i="66" s="1"/>
  <c r="EV352" i="66"/>
  <c r="EW352" i="66" s="1"/>
  <c r="EV376" i="66"/>
  <c r="EW376" i="66" s="1"/>
  <c r="EV283" i="66"/>
  <c r="EW283" i="66" s="1"/>
  <c r="EV157" i="66"/>
  <c r="EW157" i="66" s="1"/>
  <c r="EV375" i="66"/>
  <c r="EW375" i="66" s="1"/>
  <c r="EV291" i="66"/>
  <c r="EW291" i="66" s="1"/>
  <c r="EV290" i="66"/>
  <c r="EW290" i="66" s="1"/>
  <c r="EV383" i="66"/>
  <c r="EW383" i="66" s="1"/>
  <c r="EV200" i="66"/>
  <c r="EW200" i="66" s="1"/>
  <c r="EV425" i="66"/>
  <c r="EW425" i="66" s="1"/>
  <c r="EV105" i="66"/>
  <c r="EW105" i="66" s="1"/>
  <c r="EV496" i="66"/>
  <c r="EW496" i="66" s="1"/>
  <c r="EV486" i="66"/>
  <c r="EW486" i="66" s="1"/>
  <c r="EV432" i="66"/>
  <c r="EW432" i="66" s="1"/>
  <c r="EV509" i="66"/>
  <c r="EW509" i="66" s="1"/>
  <c r="EV557" i="66"/>
  <c r="EW557" i="66" s="1"/>
  <c r="EV404" i="66"/>
  <c r="EW404" i="66" s="1"/>
  <c r="EV602" i="66"/>
  <c r="EW602" i="66" s="1"/>
  <c r="EV698" i="66"/>
  <c r="EW698" i="66" s="1"/>
  <c r="EV567" i="66"/>
  <c r="EW567" i="66" s="1"/>
  <c r="EV467" i="66"/>
  <c r="EW467" i="66" s="1"/>
  <c r="EV583" i="66"/>
  <c r="EW583" i="66" s="1"/>
  <c r="EV664" i="66"/>
  <c r="EW664" i="66" s="1"/>
  <c r="EV594" i="66"/>
  <c r="EW594" i="66" s="1"/>
  <c r="EV690" i="66"/>
  <c r="EW690" i="66" s="1"/>
  <c r="EV521" i="66"/>
  <c r="EW521" i="66" s="1"/>
  <c r="EV510" i="66"/>
  <c r="EW510" i="66" s="1"/>
  <c r="EV417" i="66"/>
  <c r="EW417" i="66" s="1"/>
  <c r="EV717" i="66"/>
  <c r="EW717" i="66" s="1"/>
  <c r="EV762" i="66"/>
  <c r="EW762" i="66" s="1"/>
  <c r="EV532" i="66"/>
  <c r="EW532" i="66" s="1"/>
  <c r="EV205" i="66"/>
  <c r="EW205" i="66" s="1"/>
  <c r="EV494" i="66"/>
  <c r="EW494" i="66" s="1"/>
  <c r="EV816" i="66"/>
  <c r="EW816" i="66" s="1"/>
  <c r="EV553" i="66"/>
  <c r="EW553" i="66" s="1"/>
  <c r="EV781" i="66"/>
  <c r="EW781" i="66" s="1"/>
  <c r="EV613" i="66"/>
  <c r="EW613" i="66" s="1"/>
  <c r="EV31" i="66"/>
  <c r="EW31" i="66" s="1"/>
  <c r="EV33" i="66"/>
  <c r="EW33" i="66" s="1"/>
  <c r="EV35" i="66"/>
  <c r="EW35" i="66" s="1"/>
  <c r="EV85" i="66"/>
  <c r="EW85" i="66" s="1"/>
  <c r="EV118" i="66"/>
  <c r="EW118" i="66" s="1"/>
  <c r="EV95" i="66"/>
  <c r="EW95" i="66" s="1"/>
  <c r="EV83" i="66"/>
  <c r="EW83" i="66" s="1"/>
  <c r="EV92" i="66"/>
  <c r="EW92" i="66" s="1"/>
  <c r="EV193" i="66"/>
  <c r="EW193" i="66" s="1"/>
  <c r="EV108" i="66"/>
  <c r="EW108" i="66" s="1"/>
  <c r="EV150" i="66"/>
  <c r="EW150" i="66" s="1"/>
  <c r="EV102" i="66"/>
  <c r="EW102" i="66" s="1"/>
  <c r="EV251" i="66"/>
  <c r="EW251" i="66" s="1"/>
  <c r="EV175" i="66"/>
  <c r="EW175" i="66" s="1"/>
  <c r="EV72" i="66"/>
  <c r="EW72" i="66" s="1"/>
  <c r="EV271" i="66"/>
  <c r="EW271" i="66" s="1"/>
  <c r="EV167" i="66"/>
  <c r="EW167" i="66" s="1"/>
  <c r="EV174" i="66"/>
  <c r="EW174" i="66" s="1"/>
  <c r="EV222" i="66"/>
  <c r="EW222" i="66" s="1"/>
  <c r="EV354" i="66"/>
  <c r="EW354" i="66" s="1"/>
  <c r="EV378" i="66"/>
  <c r="EW378" i="66" s="1"/>
  <c r="EV289" i="66"/>
  <c r="EW289" i="66" s="1"/>
  <c r="EV162" i="66"/>
  <c r="EW162" i="66" s="1"/>
  <c r="EV381" i="66"/>
  <c r="EW381" i="66" s="1"/>
  <c r="EV297" i="66"/>
  <c r="EW297" i="66" s="1"/>
  <c r="EV302" i="66"/>
  <c r="EW302" i="66" s="1"/>
  <c r="EV400" i="66"/>
  <c r="EW400" i="66" s="1"/>
  <c r="EV202" i="66"/>
  <c r="EW202" i="66" s="1"/>
  <c r="EV433" i="66"/>
  <c r="EW433" i="66" s="1"/>
  <c r="EV159" i="66"/>
  <c r="EW159" i="66" s="1"/>
  <c r="EV579" i="66"/>
  <c r="EW579" i="66" s="1"/>
  <c r="EV580" i="66"/>
  <c r="EW580" i="66" s="1"/>
  <c r="EV438" i="66"/>
  <c r="EW438" i="66" s="1"/>
  <c r="EV514" i="66"/>
  <c r="EW514" i="66" s="1"/>
  <c r="EV562" i="66"/>
  <c r="EW562" i="66" s="1"/>
  <c r="EV426" i="66"/>
  <c r="EW426" i="66" s="1"/>
  <c r="EV605" i="66"/>
  <c r="EW605" i="66" s="1"/>
  <c r="EV206" i="66"/>
  <c r="EW206" i="66" s="1"/>
  <c r="EV576" i="66"/>
  <c r="EW576" i="66" s="1"/>
  <c r="EV507" i="66"/>
  <c r="EW507" i="66" s="1"/>
  <c r="EV592" i="66"/>
  <c r="EW592" i="66" s="1"/>
  <c r="EV676" i="66"/>
  <c r="EW676" i="66" s="1"/>
  <c r="EV597" i="66"/>
  <c r="EW597" i="66" s="1"/>
  <c r="EV702" i="66"/>
  <c r="EW702" i="66" s="1"/>
  <c r="EV527" i="66"/>
  <c r="EW527" i="66" s="1"/>
  <c r="EV512" i="66"/>
  <c r="EW512" i="66" s="1"/>
  <c r="EV534" i="66"/>
  <c r="EW534" i="66" s="1"/>
  <c r="EV718" i="66"/>
  <c r="EW718" i="66" s="1"/>
  <c r="EV763" i="66"/>
  <c r="EW763" i="66" s="1"/>
  <c r="EV20" i="66"/>
  <c r="EW20" i="66" s="1"/>
  <c r="EV27" i="66"/>
  <c r="EW27" i="66" s="1"/>
  <c r="EV60" i="66"/>
  <c r="EW60" i="66" s="1"/>
  <c r="EV119" i="66"/>
  <c r="EW119" i="66" s="1"/>
  <c r="EV87" i="66"/>
  <c r="EW87" i="66" s="1"/>
  <c r="EV160" i="66"/>
  <c r="EW160" i="66" s="1"/>
  <c r="EV223" i="66"/>
  <c r="EW223" i="66" s="1"/>
  <c r="EV115" i="66"/>
  <c r="EW115" i="66" s="1"/>
  <c r="EV227" i="66"/>
  <c r="EW227" i="66" s="1"/>
  <c r="EV191" i="66"/>
  <c r="EW191" i="66" s="1"/>
  <c r="EV281" i="66"/>
  <c r="EW281" i="66" s="1"/>
  <c r="EV356" i="66"/>
  <c r="EW356" i="66" s="1"/>
  <c r="EV388" i="66"/>
  <c r="EW388" i="66" s="1"/>
  <c r="EV198" i="66"/>
  <c r="EW198" i="66" s="1"/>
  <c r="EV323" i="66"/>
  <c r="EW323" i="66" s="1"/>
  <c r="EV316" i="66"/>
  <c r="EW316" i="66" s="1"/>
  <c r="EV465" i="66"/>
  <c r="EW465" i="66" s="1"/>
  <c r="EV442" i="66"/>
  <c r="EW442" i="66" s="1"/>
  <c r="EV393" i="66"/>
  <c r="EW393" i="66" s="1"/>
  <c r="EV585" i="66"/>
  <c r="EW585" i="66" s="1"/>
  <c r="EV468" i="66"/>
  <c r="EW468" i="66" s="1"/>
  <c r="EV565" i="66"/>
  <c r="EW565" i="66" s="1"/>
  <c r="EV416" i="66"/>
  <c r="EW416" i="66" s="1"/>
  <c r="EV221" i="66"/>
  <c r="EW221" i="66" s="1"/>
  <c r="EV687" i="66"/>
  <c r="EW687" i="66" s="1"/>
  <c r="EV595" i="66"/>
  <c r="EW595" i="66" s="1"/>
  <c r="EV282" i="66"/>
  <c r="EW282" i="66" s="1"/>
  <c r="EV714" i="66"/>
  <c r="EW714" i="66" s="1"/>
  <c r="EV753" i="66"/>
  <c r="EW753" i="66" s="1"/>
  <c r="EV564" i="66"/>
  <c r="EW564" i="66" s="1"/>
  <c r="EV735" i="66"/>
  <c r="EW735" i="66" s="1"/>
  <c r="EV502" i="66"/>
  <c r="EW502" i="66" s="1"/>
  <c r="EV725" i="66"/>
  <c r="EW725" i="66" s="1"/>
  <c r="EV658" i="66"/>
  <c r="EW658" i="66" s="1"/>
  <c r="EV252" i="66"/>
  <c r="EW252" i="66" s="1"/>
  <c r="EV743" i="66"/>
  <c r="EW743" i="66" s="1"/>
  <c r="EV542" i="66"/>
  <c r="EW542" i="66" s="1"/>
  <c r="EV439" i="66"/>
  <c r="EW439" i="66" s="1"/>
  <c r="EV444" i="66"/>
  <c r="EW444" i="66" s="1"/>
  <c r="EV701" i="66"/>
  <c r="EW701" i="66" s="1"/>
  <c r="EV885" i="66"/>
  <c r="EW885" i="66" s="1"/>
  <c r="EV921" i="66"/>
  <c r="EW921" i="66" s="1"/>
  <c r="EV957" i="66"/>
  <c r="EW957" i="66" s="1"/>
  <c r="EV986" i="66"/>
  <c r="EW986" i="66" s="1"/>
  <c r="EV794" i="66"/>
  <c r="EW794" i="66" s="1"/>
  <c r="EV845" i="66"/>
  <c r="EW845" i="66" s="1"/>
  <c r="EV732" i="66"/>
  <c r="EW732" i="66" s="1"/>
  <c r="EV808" i="66"/>
  <c r="EW808" i="66" s="1"/>
  <c r="EV830" i="66"/>
  <c r="EW830" i="66" s="1"/>
  <c r="EV883" i="66"/>
  <c r="EW883" i="66" s="1"/>
  <c r="EV919" i="66"/>
  <c r="EW919" i="66" s="1"/>
  <c r="EV955" i="66"/>
  <c r="EW955" i="66" s="1"/>
  <c r="EV821" i="66"/>
  <c r="EW821" i="66" s="1"/>
  <c r="EV550" i="66"/>
  <c r="EW550" i="66" s="1"/>
  <c r="EV518" i="66"/>
  <c r="EW518" i="66" s="1"/>
  <c r="EV829" i="66"/>
  <c r="EW829" i="66" s="1"/>
  <c r="EV924" i="66"/>
  <c r="EW924" i="66" s="1"/>
  <c r="EV771" i="66"/>
  <c r="EW771" i="66" s="1"/>
  <c r="EV876" i="66"/>
  <c r="EW876" i="66" s="1"/>
  <c r="EV865" i="66"/>
  <c r="EW865" i="66" s="1"/>
  <c r="EV817" i="66"/>
  <c r="EW817" i="66" s="1"/>
  <c r="EV973" i="66"/>
  <c r="EW973" i="66" s="1"/>
  <c r="EV484" i="66"/>
  <c r="EW484" i="66" s="1"/>
  <c r="EV997" i="66"/>
  <c r="EW997" i="66" s="1"/>
  <c r="EV22" i="66"/>
  <c r="EW22" i="66" s="1"/>
  <c r="EV46" i="66"/>
  <c r="EW46" i="66" s="1"/>
  <c r="EV80" i="66"/>
  <c r="EW80" i="66" s="1"/>
  <c r="EV40" i="66"/>
  <c r="EW40" i="66" s="1"/>
  <c r="EV104" i="66"/>
  <c r="EW104" i="66" s="1"/>
  <c r="EV163" i="66"/>
  <c r="EW163" i="66" s="1"/>
  <c r="EV235" i="66"/>
  <c r="EW235" i="66" s="1"/>
  <c r="EV122" i="66"/>
  <c r="EW122" i="66" s="1"/>
  <c r="EV110" i="66"/>
  <c r="EW110" i="66" s="1"/>
  <c r="EV230" i="66"/>
  <c r="EW230" i="66" s="1"/>
  <c r="EV287" i="66"/>
  <c r="EW287" i="66" s="1"/>
  <c r="EV358" i="66"/>
  <c r="EW358" i="66" s="1"/>
  <c r="EV279" i="66"/>
  <c r="EW279" i="66" s="1"/>
  <c r="EV209" i="66"/>
  <c r="EW209" i="66" s="1"/>
  <c r="EV401" i="66"/>
  <c r="EW401" i="66" s="1"/>
  <c r="EV365" i="66"/>
  <c r="EW365" i="66" s="1"/>
  <c r="EV469" i="66"/>
  <c r="EW469" i="66" s="1"/>
  <c r="EV448" i="66"/>
  <c r="EW448" i="66" s="1"/>
  <c r="EV406" i="66"/>
  <c r="EW406" i="66" s="1"/>
  <c r="EV212" i="66"/>
  <c r="EW212" i="66" s="1"/>
  <c r="EV472" i="66"/>
  <c r="EW472" i="66" s="1"/>
  <c r="EV570" i="66"/>
  <c r="EW570" i="66" s="1"/>
  <c r="EV446" i="66"/>
  <c r="EW446" i="66" s="1"/>
  <c r="EV247" i="66"/>
  <c r="EW247" i="66" s="1"/>
  <c r="EV699" i="66"/>
  <c r="EW699" i="66" s="1"/>
  <c r="EV604" i="66"/>
  <c r="EW604" i="66" s="1"/>
  <c r="EV331" i="66"/>
  <c r="EW331" i="66" s="1"/>
  <c r="EV224" i="66"/>
  <c r="EW224" i="66" s="1"/>
  <c r="EV764" i="66"/>
  <c r="EW764" i="66" s="1"/>
  <c r="EV587" i="66"/>
  <c r="EW587" i="66" s="1"/>
  <c r="EV736" i="66"/>
  <c r="EW736" i="66" s="1"/>
  <c r="EV547" i="66"/>
  <c r="EW547" i="66" s="1"/>
  <c r="EV740" i="66"/>
  <c r="EW740" i="66" s="1"/>
  <c r="EV679" i="66"/>
  <c r="EW679" i="66" s="1"/>
  <c r="EV253" i="66"/>
  <c r="EW253" i="66" s="1"/>
  <c r="EV777" i="66"/>
  <c r="EW777" i="66" s="1"/>
  <c r="EV673" i="66"/>
  <c r="EW673" i="66" s="1"/>
  <c r="EV526" i="66"/>
  <c r="EW526" i="66" s="1"/>
  <c r="EV492" i="66"/>
  <c r="EW492" i="66" s="1"/>
  <c r="EV703" i="66"/>
  <c r="EW703" i="66" s="1"/>
  <c r="EV886" i="66"/>
  <c r="EW886" i="66" s="1"/>
  <c r="EV922" i="66"/>
  <c r="EW922" i="66" s="1"/>
  <c r="EV958" i="66"/>
  <c r="EW958" i="66" s="1"/>
  <c r="EV988" i="66"/>
  <c r="EW988" i="66" s="1"/>
  <c r="EV343" i="66"/>
  <c r="EW343" i="66" s="1"/>
  <c r="EV870" i="66"/>
  <c r="EW870" i="66" s="1"/>
  <c r="EV776" i="66"/>
  <c r="EW776" i="66" s="1"/>
  <c r="EV823" i="66"/>
  <c r="EW823" i="66" s="1"/>
  <c r="EV838" i="66"/>
  <c r="EW838" i="66" s="1"/>
  <c r="EV884" i="66"/>
  <c r="EW884" i="66" s="1"/>
  <c r="EV920" i="66"/>
  <c r="EW920" i="66" s="1"/>
  <c r="EV956" i="66"/>
  <c r="EW956" i="66" s="1"/>
  <c r="EV826" i="66"/>
  <c r="EW826" i="66" s="1"/>
  <c r="EV405" i="66"/>
  <c r="EW405" i="66" s="1"/>
  <c r="EV625" i="66"/>
  <c r="EW625" i="66" s="1"/>
  <c r="EV853" i="66"/>
  <c r="EW853" i="66" s="1"/>
  <c r="EV936" i="66"/>
  <c r="EW936" i="66" s="1"/>
  <c r="EV801" i="66"/>
  <c r="EW801" i="66" s="1"/>
  <c r="EV877" i="66"/>
  <c r="EW877" i="66" s="1"/>
  <c r="EV960" i="66"/>
  <c r="EW960" i="66" s="1"/>
  <c r="EV831" i="66"/>
  <c r="EW831" i="66" s="1"/>
  <c r="EV985" i="66"/>
  <c r="EW985" i="66" s="1"/>
  <c r="EV999" i="66"/>
  <c r="EW999" i="66" s="1"/>
  <c r="EV975" i="66"/>
  <c r="EW975" i="66" s="1"/>
  <c r="EV28" i="66"/>
  <c r="EW28" i="66" s="1"/>
  <c r="EV47" i="66"/>
  <c r="EW47" i="66" s="1"/>
  <c r="EV52" i="66"/>
  <c r="EW52" i="66" s="1"/>
  <c r="EV57" i="66"/>
  <c r="EW57" i="66" s="1"/>
  <c r="EV116" i="66"/>
  <c r="EW116" i="66" s="1"/>
  <c r="EV120" i="66"/>
  <c r="EW120" i="66" s="1"/>
  <c r="EV248" i="66"/>
  <c r="EW248" i="66" s="1"/>
  <c r="EV147" i="66"/>
  <c r="EW147" i="66" s="1"/>
  <c r="EV139" i="66"/>
  <c r="EW139" i="66" s="1"/>
  <c r="EV246" i="66"/>
  <c r="EW246" i="66" s="1"/>
  <c r="EV293" i="66"/>
  <c r="EW293" i="66" s="1"/>
  <c r="EV360" i="66"/>
  <c r="EW360" i="66" s="1"/>
  <c r="EV326" i="66"/>
  <c r="EW326" i="66" s="1"/>
  <c r="EV216" i="66"/>
  <c r="EW216" i="66" s="1"/>
  <c r="EV208" i="66"/>
  <c r="EW208" i="66" s="1"/>
  <c r="EV392" i="66"/>
  <c r="EW392" i="66" s="1"/>
  <c r="EV473" i="66"/>
  <c r="EW473" i="66" s="1"/>
  <c r="EV454" i="66"/>
  <c r="EW454" i="66" s="1"/>
  <c r="EV413" i="66"/>
  <c r="EW413" i="66" s="1"/>
  <c r="EV232" i="66"/>
  <c r="EW232" i="66" s="1"/>
  <c r="EV476" i="66"/>
  <c r="EW476" i="66" s="1"/>
  <c r="EV573" i="66"/>
  <c r="EW573" i="66" s="1"/>
  <c r="EV462" i="66"/>
  <c r="EW462" i="66" s="1"/>
  <c r="EV286" i="66"/>
  <c r="EW286" i="66" s="1"/>
  <c r="EV711" i="66"/>
  <c r="EW711" i="66" s="1"/>
  <c r="EV607" i="66"/>
  <c r="EW607" i="66" s="1"/>
  <c r="EV367" i="66"/>
  <c r="EW367" i="66" s="1"/>
  <c r="EV154" i="66"/>
  <c r="EW154" i="66" s="1"/>
  <c r="EV765" i="66"/>
  <c r="EW765" i="66" s="1"/>
  <c r="EV591" i="66"/>
  <c r="EW591" i="66" s="1"/>
  <c r="EV741" i="66"/>
  <c r="EW741" i="66" s="1"/>
  <c r="EV558" i="66"/>
  <c r="EW558" i="66" s="1"/>
  <c r="EV757" i="66"/>
  <c r="EW757" i="66" s="1"/>
  <c r="EV704" i="66"/>
  <c r="EW704" i="66" s="1"/>
  <c r="EV390" i="66"/>
  <c r="EW390" i="66" s="1"/>
  <c r="EV779" i="66"/>
  <c r="EW779" i="66" s="1"/>
  <c r="EV677" i="66"/>
  <c r="EW677" i="66" s="1"/>
  <c r="EV569" i="66"/>
  <c r="EW569" i="66" s="1"/>
  <c r="EV528" i="66"/>
  <c r="EW528" i="66" s="1"/>
  <c r="EV728" i="66"/>
  <c r="EW728" i="66" s="1"/>
  <c r="EV891" i="66"/>
  <c r="EW891" i="66" s="1"/>
  <c r="EV927" i="66"/>
  <c r="EW927" i="66" s="1"/>
  <c r="EV963" i="66"/>
  <c r="EW963" i="66" s="1"/>
  <c r="EV990" i="66"/>
  <c r="EW990" i="66" s="1"/>
  <c r="EV482" i="66"/>
  <c r="EW482" i="66" s="1"/>
  <c r="EV871" i="66"/>
  <c r="EW871" i="66" s="1"/>
  <c r="EV778" i="66"/>
  <c r="EW778" i="66" s="1"/>
  <c r="EV869" i="66"/>
  <c r="EW869" i="66" s="1"/>
  <c r="EV608" i="66"/>
  <c r="EW608" i="66" s="1"/>
  <c r="EV889" i="66"/>
  <c r="EW889" i="66" s="1"/>
  <c r="EV925" i="66"/>
  <c r="EW925" i="66" s="1"/>
  <c r="EV961" i="66"/>
  <c r="EW961" i="66" s="1"/>
  <c r="EV841" i="66"/>
  <c r="EW841" i="66" s="1"/>
  <c r="EV500" i="66"/>
  <c r="EW500" i="66" s="1"/>
  <c r="EV638" i="66"/>
  <c r="EW638" i="66" s="1"/>
  <c r="EV692" i="66"/>
  <c r="EW692" i="66" s="1"/>
  <c r="EV21" i="66"/>
  <c r="EW21" i="66" s="1"/>
  <c r="EV59" i="66"/>
  <c r="EW59" i="66" s="1"/>
  <c r="EV132" i="66"/>
  <c r="EW132" i="66" s="1"/>
  <c r="EV62" i="66"/>
  <c r="EW62" i="66" s="1"/>
  <c r="EV113" i="66"/>
  <c r="EW113" i="66" s="1"/>
  <c r="EV123" i="66"/>
  <c r="EW123" i="66" s="1"/>
  <c r="EV254" i="66"/>
  <c r="EW254" i="66" s="1"/>
  <c r="EV166" i="66"/>
  <c r="EW166" i="66" s="1"/>
  <c r="EV143" i="66"/>
  <c r="EW143" i="66" s="1"/>
  <c r="EV207" i="66"/>
  <c r="EW207" i="66" s="1"/>
  <c r="EV299" i="66"/>
  <c r="EW299" i="66" s="1"/>
  <c r="EV362" i="66"/>
  <c r="EW362" i="66" s="1"/>
  <c r="EV187" i="66"/>
  <c r="EW187" i="66" s="1"/>
  <c r="EV240" i="66"/>
  <c r="EW240" i="66" s="1"/>
  <c r="EV285" i="66"/>
  <c r="EW285" i="66" s="1"/>
  <c r="EV420" i="66"/>
  <c r="EW420" i="66" s="1"/>
  <c r="EV184" i="66"/>
  <c r="EW184" i="66" s="1"/>
  <c r="EV219" i="66"/>
  <c r="EW219" i="66" s="1"/>
  <c r="EV430" i="66"/>
  <c r="EW430" i="66" s="1"/>
  <c r="EV322" i="66"/>
  <c r="EW322" i="66" s="1"/>
  <c r="EV506" i="66"/>
  <c r="EW506" i="66" s="1"/>
  <c r="EV581" i="66"/>
  <c r="EW581" i="66" s="1"/>
  <c r="EV593" i="66"/>
  <c r="EW593" i="66" s="1"/>
  <c r="EV377" i="66"/>
  <c r="EW377" i="66" s="1"/>
  <c r="EV451" i="66"/>
  <c r="EW451" i="66" s="1"/>
  <c r="EV616" i="66"/>
  <c r="EW616" i="66" s="1"/>
  <c r="EV463" i="66"/>
  <c r="EW463" i="66" s="1"/>
  <c r="EV242" i="66"/>
  <c r="EW242" i="66" s="1"/>
  <c r="EV466" i="66"/>
  <c r="EW466" i="66" s="1"/>
  <c r="EV600" i="66"/>
  <c r="EW600" i="66" s="1"/>
  <c r="EV751" i="66"/>
  <c r="EW751" i="66" s="1"/>
  <c r="EV560" i="66"/>
  <c r="EW560" i="66" s="1"/>
  <c r="EV758" i="66"/>
  <c r="EW758" i="66" s="1"/>
  <c r="EV721" i="66"/>
  <c r="EW721" i="66" s="1"/>
  <c r="EV493" i="66"/>
  <c r="EW493" i="66" s="1"/>
  <c r="EV783" i="66"/>
  <c r="EW783" i="66" s="1"/>
  <c r="EV705" i="66"/>
  <c r="EW705" i="66" s="1"/>
  <c r="EV577" i="66"/>
  <c r="EW577" i="66" s="1"/>
  <c r="EV575" i="66"/>
  <c r="EW575" i="66" s="1"/>
  <c r="EV755" i="66"/>
  <c r="EW755" i="66" s="1"/>
  <c r="EV892" i="66"/>
  <c r="EW892" i="66" s="1"/>
  <c r="EV928" i="66"/>
  <c r="EW928" i="66" s="1"/>
  <c r="EV964" i="66"/>
  <c r="EW964" i="66" s="1"/>
  <c r="EV992" i="66"/>
  <c r="EW992" i="66" s="1"/>
  <c r="EV489" i="66"/>
  <c r="EW489" i="66" s="1"/>
  <c r="EV874" i="66"/>
  <c r="EW874" i="66" s="1"/>
  <c r="EV780" i="66"/>
  <c r="EW780" i="66" s="1"/>
  <c r="EV872" i="66"/>
  <c r="EW872" i="66" s="1"/>
  <c r="EV611" i="66"/>
  <c r="EW611" i="66" s="1"/>
  <c r="EV890" i="66"/>
  <c r="EW890" i="66" s="1"/>
  <c r="EV926" i="66"/>
  <c r="EW926" i="66" s="1"/>
  <c r="EV962" i="66"/>
  <c r="EW962" i="66" s="1"/>
  <c r="EV858" i="66"/>
  <c r="EW858" i="66" s="1"/>
  <c r="EV610" i="66"/>
  <c r="EW610" i="66" s="1"/>
  <c r="EV706" i="66"/>
  <c r="EW706" i="66" s="1"/>
  <c r="EV708" i="66"/>
  <c r="EW708" i="66" s="1"/>
  <c r="EV719" i="66"/>
  <c r="EW719" i="66" s="1"/>
  <c r="EV911" i="66"/>
  <c r="EW911" i="66" s="1"/>
  <c r="EV632" i="66"/>
  <c r="EW632" i="66" s="1"/>
  <c r="EV652" i="66"/>
  <c r="EW652" i="66" s="1"/>
  <c r="EV843" i="66"/>
  <c r="EW843" i="66" s="1"/>
  <c r="EV1001" i="66"/>
  <c r="EW1001" i="66" s="1"/>
  <c r="EV983" i="66"/>
  <c r="EW983" i="66" s="1"/>
  <c r="EV989" i="66"/>
  <c r="EW989" i="66" s="1"/>
  <c r="EV11" i="66"/>
  <c r="EW11" i="66" s="1"/>
  <c r="EV58" i="66"/>
  <c r="EW58" i="66" s="1"/>
  <c r="EV44" i="66"/>
  <c r="EW44" i="66" s="1"/>
  <c r="EV138" i="66"/>
  <c r="EW138" i="66" s="1"/>
  <c r="EV98" i="66"/>
  <c r="EW98" i="66" s="1"/>
  <c r="EV131" i="66"/>
  <c r="EW131" i="66" s="1"/>
  <c r="EV158" i="66"/>
  <c r="EW158" i="66" s="1"/>
  <c r="EV127" i="66"/>
  <c r="EW127" i="66" s="1"/>
  <c r="EV179" i="66"/>
  <c r="EW179" i="66" s="1"/>
  <c r="EV151" i="66"/>
  <c r="EW151" i="66" s="1"/>
  <c r="EV243" i="66"/>
  <c r="EW243" i="66" s="1"/>
  <c r="EV274" i="66"/>
  <c r="EW274" i="66" s="1"/>
  <c r="EV368" i="66"/>
  <c r="EW368" i="66" s="1"/>
  <c r="EV307" i="66"/>
  <c r="EW307" i="66" s="1"/>
  <c r="EV333" i="66"/>
  <c r="EW333" i="66" s="1"/>
  <c r="EV315" i="66"/>
  <c r="EW315" i="66" s="1"/>
  <c r="EV277" i="66"/>
  <c r="EW277" i="66" s="1"/>
  <c r="EV292" i="66"/>
  <c r="EW292" i="66" s="1"/>
  <c r="EV397" i="66"/>
  <c r="EW397" i="66" s="1"/>
  <c r="EV268" i="66"/>
  <c r="EW268" i="66" s="1"/>
  <c r="EV353" i="66"/>
  <c r="EW353" i="66" s="1"/>
  <c r="EV525" i="66"/>
  <c r="EW525" i="66" s="1"/>
  <c r="EV296" i="66"/>
  <c r="EW296" i="66" s="1"/>
  <c r="EV626" i="66"/>
  <c r="EW626" i="66" s="1"/>
  <c r="EV503" i="66"/>
  <c r="EW503" i="66" s="1"/>
  <c r="EV524" i="66"/>
  <c r="EW524" i="66" s="1"/>
  <c r="EV631" i="66"/>
  <c r="EW631" i="66" s="1"/>
  <c r="EV618" i="66"/>
  <c r="EW618" i="66" s="1"/>
  <c r="EV435" i="66"/>
  <c r="EW435" i="66" s="1"/>
  <c r="EV601" i="66"/>
  <c r="EW601" i="66" s="1"/>
  <c r="EV627" i="66"/>
  <c r="EW627" i="66" s="1"/>
  <c r="EV329" i="66"/>
  <c r="EW329" i="66" s="1"/>
  <c r="EV748" i="66"/>
  <c r="EW748" i="66" s="1"/>
  <c r="EV422" i="66"/>
  <c r="EW422" i="66" s="1"/>
  <c r="EV810" i="66"/>
  <c r="EW810" i="66" s="1"/>
  <c r="EV641" i="66"/>
  <c r="EW641" i="66" s="1"/>
  <c r="EV789" i="66"/>
  <c r="EW789" i="66" s="1"/>
  <c r="EV746" i="66"/>
  <c r="EW746" i="66" s="1"/>
  <c r="EV481" i="66"/>
  <c r="EW481" i="66" s="1"/>
  <c r="EV419" i="66"/>
  <c r="EW419" i="66" s="1"/>
  <c r="EV815" i="66"/>
  <c r="EW815" i="66" s="1"/>
  <c r="EV903" i="66"/>
  <c r="EW903" i="66" s="1"/>
  <c r="EV939" i="66"/>
  <c r="EW939" i="66" s="1"/>
  <c r="EV974" i="66"/>
  <c r="EW974" i="66" s="1"/>
  <c r="EV998" i="66"/>
  <c r="EW998" i="66" s="1"/>
  <c r="EV624" i="66"/>
  <c r="EW624" i="66" s="1"/>
  <c r="EV308" i="66"/>
  <c r="EW308" i="66" s="1"/>
  <c r="EV786" i="66"/>
  <c r="EW786" i="66" s="1"/>
  <c r="EV6" i="66"/>
  <c r="EW6" i="66" s="1"/>
  <c r="EV796" i="66"/>
  <c r="EW796" i="66" s="1"/>
  <c r="EV901" i="66"/>
  <c r="EW901" i="66" s="1"/>
  <c r="EV937" i="66"/>
  <c r="EW937" i="66" s="1"/>
  <c r="EV8" i="66"/>
  <c r="EW8" i="66" s="1"/>
  <c r="EV537" i="66"/>
  <c r="EW537" i="66" s="1"/>
  <c r="EV622" i="66"/>
  <c r="EW622" i="66" s="1"/>
  <c r="EV791" i="66"/>
  <c r="EW791" i="66" s="1"/>
  <c r="EV814" i="66"/>
  <c r="EW814" i="66" s="1"/>
  <c r="EV412" i="66"/>
  <c r="EW412" i="66" s="1"/>
  <c r="EV899" i="66"/>
  <c r="EW899" i="66" s="1"/>
  <c r="EV849" i="66"/>
  <c r="EW849" i="66" s="1"/>
  <c r="EV917" i="66"/>
  <c r="EW917" i="66" s="1"/>
  <c r="EV947" i="66"/>
  <c r="EW947" i="66" s="1"/>
  <c r="EV827" i="66"/>
  <c r="EW827" i="66" s="1"/>
  <c r="EV929" i="66"/>
  <c r="EW929" i="66" s="1"/>
  <c r="EV844" i="66"/>
  <c r="EW844" i="66" s="1"/>
  <c r="EV13" i="66"/>
  <c r="EW13" i="66" s="1"/>
  <c r="EV19" i="66"/>
  <c r="EW19" i="66" s="1"/>
  <c r="EV45" i="66"/>
  <c r="EW45" i="66" s="1"/>
  <c r="EV140" i="66"/>
  <c r="EW140" i="66" s="1"/>
  <c r="EV109" i="66"/>
  <c r="EW109" i="66" s="1"/>
  <c r="EV199" i="66"/>
  <c r="EW199" i="66" s="1"/>
  <c r="EV171" i="66"/>
  <c r="EW171" i="66" s="1"/>
  <c r="EV156" i="66"/>
  <c r="EW156" i="66" s="1"/>
  <c r="EV183" i="66"/>
  <c r="EW183" i="66" s="1"/>
  <c r="EV220" i="66"/>
  <c r="EW220" i="66" s="1"/>
  <c r="EV259" i="66"/>
  <c r="EW259" i="66" s="1"/>
  <c r="EV325" i="66"/>
  <c r="EW325" i="66" s="1"/>
  <c r="EV374" i="66"/>
  <c r="EW374" i="66" s="1"/>
  <c r="EV313" i="66"/>
  <c r="EW313" i="66" s="1"/>
  <c r="EV369" i="66"/>
  <c r="EW369" i="66" s="1"/>
  <c r="EV320" i="66"/>
  <c r="EW320" i="66" s="1"/>
  <c r="EV371" i="66"/>
  <c r="EW371" i="66" s="1"/>
  <c r="EV304" i="66"/>
  <c r="EW304" i="66" s="1"/>
  <c r="EV461" i="66"/>
  <c r="EW461" i="66" s="1"/>
  <c r="EV300" i="66"/>
  <c r="EW300" i="66" s="1"/>
  <c r="EV429" i="66"/>
  <c r="EW429" i="66" s="1"/>
  <c r="EV530" i="66"/>
  <c r="EW530" i="66" s="1"/>
  <c r="EV389" i="66"/>
  <c r="EW389" i="66" s="1"/>
  <c r="EV629" i="66"/>
  <c r="EW629" i="66" s="1"/>
  <c r="EV551" i="66"/>
  <c r="EW551" i="66" s="1"/>
  <c r="EV539" i="66"/>
  <c r="EW539" i="66" s="1"/>
  <c r="EV660" i="66"/>
  <c r="EW660" i="66" s="1"/>
  <c r="EV621" i="66"/>
  <c r="EW621" i="66" s="1"/>
  <c r="EV499" i="66"/>
  <c r="EW499" i="66" s="1"/>
  <c r="EV648" i="66"/>
  <c r="EW648" i="66" s="1"/>
  <c r="EV710" i="66"/>
  <c r="EW710" i="66" s="1"/>
  <c r="EV373" i="66"/>
  <c r="EW373" i="66" s="1"/>
  <c r="EV749" i="66"/>
  <c r="EW749" i="66" s="1"/>
  <c r="EV456" i="66"/>
  <c r="EW456" i="66" s="1"/>
  <c r="EV822" i="66"/>
  <c r="EW822" i="66" s="1"/>
  <c r="EV645" i="66"/>
  <c r="EW645" i="66" s="1"/>
  <c r="EV273" i="66"/>
  <c r="EW273" i="66" s="1"/>
  <c r="EV747" i="66"/>
  <c r="EW747" i="66" s="1"/>
  <c r="EV516" i="66"/>
  <c r="EW516" i="66" s="1"/>
  <c r="EV504" i="66"/>
  <c r="EW504" i="66" s="1"/>
  <c r="EV820" i="66"/>
  <c r="EW820" i="66" s="1"/>
  <c r="EV904" i="66"/>
  <c r="EW904" i="66" s="1"/>
  <c r="EV940" i="66"/>
  <c r="EW940" i="66" s="1"/>
  <c r="EV976" i="66"/>
  <c r="EW976" i="66" s="1"/>
  <c r="EV1000" i="66"/>
  <c r="EW1000" i="66" s="1"/>
  <c r="EV657" i="66"/>
  <c r="EW657" i="66" s="1"/>
  <c r="EV491" i="66"/>
  <c r="EW491" i="66" s="1"/>
  <c r="EV788" i="66"/>
  <c r="EW788" i="66" s="1"/>
  <c r="EV568" i="66"/>
  <c r="EW568" i="66" s="1"/>
  <c r="EV811" i="66"/>
  <c r="EW811" i="66" s="1"/>
  <c r="EV902" i="66"/>
  <c r="EW902" i="66" s="1"/>
  <c r="EV938" i="66"/>
  <c r="EW938" i="66" s="1"/>
  <c r="EV707" i="66"/>
  <c r="EW707" i="66" s="1"/>
  <c r="EV637" i="66"/>
  <c r="EW637" i="66" s="1"/>
  <c r="EV536" i="66"/>
  <c r="EW536" i="66" s="1"/>
  <c r="EV857" i="66"/>
  <c r="EW857" i="66" s="1"/>
  <c r="EV852" i="66"/>
  <c r="EW852" i="66" s="1"/>
  <c r="EV596" i="66"/>
  <c r="EW596" i="66" s="1"/>
  <c r="EV696" i="66"/>
  <c r="EW696" i="66" s="1"/>
  <c r="EV887" i="66"/>
  <c r="EW887" i="66" s="1"/>
  <c r="EV971" i="66"/>
  <c r="EW971" i="66" s="1"/>
  <c r="EV7" i="66"/>
  <c r="EW7" i="66" s="1"/>
  <c r="EV856" i="66"/>
  <c r="EW856" i="66" s="1"/>
  <c r="EV959" i="66"/>
  <c r="EW959" i="66" s="1"/>
  <c r="EV881" i="66"/>
  <c r="EW881" i="66" s="1"/>
  <c r="EV905" i="66"/>
  <c r="EW905" i="66" s="1"/>
  <c r="EV906" i="66"/>
  <c r="EW906" i="66" s="1"/>
  <c r="EV965" i="66"/>
  <c r="EW965" i="66" s="1"/>
  <c r="EV806" i="66"/>
  <c r="EW806" i="66" s="1"/>
  <c r="EV888" i="66"/>
  <c r="EW888" i="66" s="1"/>
  <c r="EV543" i="66"/>
  <c r="EW543" i="66" s="1"/>
  <c r="EV793" i="66"/>
  <c r="EW793" i="66" s="1"/>
  <c r="EV908" i="66"/>
  <c r="EW908" i="66" s="1"/>
  <c r="EV655" i="66"/>
  <c r="EW655" i="66" s="1"/>
  <c r="EV634" i="66"/>
  <c r="EW634" i="66" s="1"/>
  <c r="EV1004" i="66"/>
  <c r="EW1004" i="66" s="1"/>
  <c r="EV946" i="66"/>
  <c r="EW946" i="66" s="1"/>
  <c r="EV875" i="66"/>
  <c r="EW875" i="66" s="1"/>
  <c r="EV574" i="66"/>
  <c r="EW574" i="66" s="1"/>
  <c r="EV497" i="66"/>
  <c r="EW497" i="66" s="1"/>
  <c r="EV834" i="66"/>
  <c r="EW834" i="66" s="1"/>
  <c r="EV772" i="66"/>
  <c r="EW772" i="66" s="1"/>
  <c r="EV724" i="66"/>
  <c r="EW724" i="66" s="1"/>
  <c r="EV683" i="66"/>
  <c r="EW683" i="66" s="1"/>
  <c r="EV700" i="66"/>
  <c r="EW700" i="66" s="1"/>
  <c r="EV649" i="66"/>
  <c r="EW649" i="66" s="1"/>
  <c r="EV440" i="66"/>
  <c r="EW440" i="66" s="1"/>
  <c r="EV452" i="66"/>
  <c r="EW452" i="66" s="1"/>
  <c r="EV288" i="66"/>
  <c r="EW288" i="66" s="1"/>
  <c r="EV441" i="66"/>
  <c r="EW441" i="66" s="1"/>
  <c r="EV398" i="66"/>
  <c r="EW398" i="66" s="1"/>
  <c r="EV382" i="66"/>
  <c r="EW382" i="66" s="1"/>
  <c r="EV210" i="66"/>
  <c r="EW210" i="66" s="1"/>
  <c r="EV192" i="66"/>
  <c r="EW192" i="66" s="1"/>
  <c r="EV180" i="66"/>
  <c r="EW180" i="66" s="1"/>
  <c r="EV74" i="66"/>
  <c r="EW74" i="66" s="1"/>
  <c r="EV73" i="66"/>
  <c r="EW73" i="66" s="1"/>
  <c r="EV17" i="66"/>
  <c r="EW17" i="66" s="1"/>
  <c r="EV991" i="66"/>
  <c r="EW991" i="66" s="1"/>
  <c r="EV864" i="66"/>
  <c r="EW864" i="66" s="1"/>
  <c r="EV792" i="66"/>
  <c r="EW792" i="66" s="1"/>
  <c r="EV802" i="66"/>
  <c r="EW802" i="66" s="1"/>
  <c r="EV868" i="66"/>
  <c r="EW868" i="66" s="1"/>
  <c r="EV474" i="66"/>
  <c r="EW474" i="66" s="1"/>
  <c r="EV733" i="66"/>
  <c r="EW733" i="66" s="1"/>
  <c r="EV907" i="66"/>
  <c r="EW907" i="66" s="1"/>
  <c r="EV833" i="66"/>
  <c r="EW833" i="66" s="1"/>
  <c r="EV559" i="66"/>
  <c r="EW559" i="66" s="1"/>
  <c r="EV1002" i="66"/>
  <c r="EW1002" i="66" s="1"/>
  <c r="EV945" i="66"/>
  <c r="EW945" i="66" s="1"/>
  <c r="EV835" i="66"/>
  <c r="EW835" i="66" s="1"/>
  <c r="EV544" i="66"/>
  <c r="EW544" i="66" s="1"/>
  <c r="EV363" i="66"/>
  <c r="EW363" i="66" s="1"/>
  <c r="EV828" i="66"/>
  <c r="EW828" i="66" s="1"/>
  <c r="EV760" i="66"/>
  <c r="EW760" i="66" s="1"/>
  <c r="EV723" i="66"/>
  <c r="EW723" i="66" s="1"/>
  <c r="EV566" i="66"/>
  <c r="EW566" i="66" s="1"/>
  <c r="EV688" i="66"/>
  <c r="EW688" i="66" s="1"/>
  <c r="EV646" i="66"/>
  <c r="EW646" i="66" s="1"/>
  <c r="EV437" i="66"/>
  <c r="EW437" i="66" s="1"/>
  <c r="EV443" i="66"/>
  <c r="EW443" i="66" s="1"/>
  <c r="EV267" i="66"/>
  <c r="EW267" i="66" s="1"/>
  <c r="EV409" i="66"/>
  <c r="EW409" i="66" s="1"/>
  <c r="EV387" i="66"/>
  <c r="EW387" i="66" s="1"/>
  <c r="EV380" i="66"/>
  <c r="EW380" i="66" s="1"/>
  <c r="EV111" i="66"/>
  <c r="EW111" i="66" s="1"/>
  <c r="EV188" i="66"/>
  <c r="EW188" i="66" s="1"/>
  <c r="EV176" i="66"/>
  <c r="EW176" i="66" s="1"/>
  <c r="EV121" i="66"/>
  <c r="EW121" i="66" s="1"/>
  <c r="EV56" i="66"/>
  <c r="EW56" i="66" s="1"/>
  <c r="EV15" i="66"/>
  <c r="EW15" i="66" s="1"/>
  <c r="BO985" i="66"/>
  <c r="BN985" i="66"/>
  <c r="BK985" i="66"/>
  <c r="BJ985" i="66"/>
  <c r="BM985" i="66" s="1"/>
  <c r="CA985" i="66"/>
  <c r="CW985" i="66"/>
  <c r="W985" i="66"/>
  <c r="U985" i="66"/>
  <c r="X985" i="66" s="1"/>
  <c r="DI985" i="66"/>
  <c r="BO987" i="66"/>
  <c r="BJ987" i="66"/>
  <c r="BM987" i="66" s="1"/>
  <c r="BK987" i="66"/>
  <c r="BN987" i="66"/>
  <c r="CA987" i="66"/>
  <c r="U987" i="66"/>
  <c r="X987" i="66" s="1"/>
  <c r="W987" i="66"/>
  <c r="CW987" i="66"/>
  <c r="DI987" i="66"/>
  <c r="CH974" i="66"/>
  <c r="DH974" i="66"/>
  <c r="DG974" i="66"/>
  <c r="BI974" i="66"/>
  <c r="BV974" i="66"/>
  <c r="AW808" i="66"/>
  <c r="T808" i="66" s="1"/>
  <c r="BF808" i="66"/>
  <c r="AY808" i="66"/>
  <c r="BA808" i="66" s="1"/>
  <c r="BF888" i="66"/>
  <c r="AW888" i="66"/>
  <c r="T888" i="66" s="1"/>
  <c r="AY888" i="66"/>
  <c r="BA888" i="66" s="1"/>
  <c r="BF964" i="66"/>
  <c r="AW964" i="66"/>
  <c r="T964" i="66" s="1"/>
  <c r="AY964" i="66"/>
  <c r="BA964" i="66" s="1"/>
  <c r="DH908" i="66"/>
  <c r="CH908" i="66"/>
  <c r="DG908" i="66"/>
  <c r="BI908" i="66"/>
  <c r="BV908" i="66"/>
  <c r="BV719" i="66"/>
  <c r="BI719" i="66"/>
  <c r="DG719" i="66"/>
  <c r="CH719" i="66"/>
  <c r="DH719" i="66"/>
  <c r="CH1000" i="66"/>
  <c r="DH1000" i="66"/>
  <c r="BI1000" i="66"/>
  <c r="DG1000" i="66"/>
  <c r="BV1000" i="66"/>
  <c r="CH983" i="66"/>
  <c r="DH983" i="66"/>
  <c r="BI983" i="66"/>
  <c r="BH983" i="66" s="1"/>
  <c r="CP983" i="66" s="1"/>
  <c r="BV983" i="66"/>
  <c r="DG983" i="66"/>
  <c r="BF960" i="66"/>
  <c r="AW960" i="66"/>
  <c r="T960" i="66" s="1"/>
  <c r="AY960" i="66"/>
  <c r="BA960" i="66" s="1"/>
  <c r="CH948" i="66"/>
  <c r="DH948" i="66"/>
  <c r="BV948" i="66"/>
  <c r="BI948" i="66"/>
  <c r="DG948" i="66"/>
  <c r="AW822" i="66"/>
  <c r="T822" i="66" s="1"/>
  <c r="BF822" i="66"/>
  <c r="AY822" i="66"/>
  <c r="BA822" i="66" s="1"/>
  <c r="CH821" i="66"/>
  <c r="DH821" i="66"/>
  <c r="BV821" i="66"/>
  <c r="BI821" i="66"/>
  <c r="DG821" i="66"/>
  <c r="BF752" i="66"/>
  <c r="AW752" i="66"/>
  <c r="T752" i="66" s="1"/>
  <c r="AY752" i="66"/>
  <c r="BA752" i="66" s="1"/>
  <c r="BI761" i="66"/>
  <c r="BV761" i="66"/>
  <c r="DG761" i="66"/>
  <c r="DH761" i="66"/>
  <c r="CH761" i="66"/>
  <c r="BF906" i="66"/>
  <c r="AW906" i="66"/>
  <c r="T906" i="66" s="1"/>
  <c r="AY906" i="66"/>
  <c r="BA906" i="66" s="1"/>
  <c r="BL820" i="66"/>
  <c r="CB820" i="66"/>
  <c r="CC820" i="66"/>
  <c r="CD820" i="66"/>
  <c r="V820" i="66"/>
  <c r="CE820" i="66" s="1"/>
  <c r="CX820" i="66"/>
  <c r="BI990" i="66"/>
  <c r="DG990" i="66"/>
  <c r="BV990" i="66"/>
  <c r="BF932" i="66"/>
  <c r="AW932" i="66"/>
  <c r="T932" i="66" s="1"/>
  <c r="AY932" i="66"/>
  <c r="BA932" i="66" s="1"/>
  <c r="DH930" i="66"/>
  <c r="CH930" i="66"/>
  <c r="BV930" i="66"/>
  <c r="DG930" i="66"/>
  <c r="BI930" i="66"/>
  <c r="BF924" i="66"/>
  <c r="AW924" i="66"/>
  <c r="T924" i="66" s="1"/>
  <c r="AY924" i="66"/>
  <c r="BA924" i="66" s="1"/>
  <c r="AW846" i="66"/>
  <c r="T846" i="66" s="1"/>
  <c r="BF846" i="66"/>
  <c r="AY846" i="66"/>
  <c r="BA846" i="66" s="1"/>
  <c r="CH989" i="66"/>
  <c r="DH989" i="66"/>
  <c r="BI989" i="66"/>
  <c r="DG989" i="66"/>
  <c r="BV989" i="66"/>
  <c r="CH976" i="66"/>
  <c r="DH976" i="66"/>
  <c r="BJ875" i="66"/>
  <c r="BM875" i="66" s="1"/>
  <c r="BK875" i="66"/>
  <c r="BN875" i="66"/>
  <c r="BO875" i="66"/>
  <c r="DI875" i="66"/>
  <c r="CH991" i="66"/>
  <c r="DH991" i="66"/>
  <c r="DG991" i="66"/>
  <c r="BI991" i="66"/>
  <c r="BV991" i="66"/>
  <c r="BI976" i="66"/>
  <c r="DG976" i="66"/>
  <c r="BV976" i="66"/>
  <c r="BF975" i="66"/>
  <c r="AW975" i="66"/>
  <c r="T975" i="66" s="1"/>
  <c r="AY975" i="66"/>
  <c r="BA975" i="66" s="1"/>
  <c r="BF968" i="66"/>
  <c r="AW968" i="66"/>
  <c r="T968" i="66" s="1"/>
  <c r="AY968" i="66"/>
  <c r="BA968" i="66" s="1"/>
  <c r="DH987" i="66"/>
  <c r="CH987" i="66"/>
  <c r="CH978" i="66"/>
  <c r="DH978" i="66"/>
  <c r="CH992" i="66"/>
  <c r="DH992" i="66"/>
  <c r="BI992" i="66"/>
  <c r="DG992" i="66"/>
  <c r="BV992" i="66"/>
  <c r="CH972" i="66"/>
  <c r="DH972" i="66"/>
  <c r="BF942" i="66"/>
  <c r="AW942" i="66"/>
  <c r="T942" i="66" s="1"/>
  <c r="AY942" i="66"/>
  <c r="BA942" i="66" s="1"/>
  <c r="BF920" i="66"/>
  <c r="AW920" i="66"/>
  <c r="T920" i="66" s="1"/>
  <c r="AY920" i="66"/>
  <c r="BA920" i="66" s="1"/>
  <c r="CH871" i="66"/>
  <c r="DH871" i="66"/>
  <c r="BV871" i="66"/>
  <c r="BI871" i="66"/>
  <c r="DG871" i="66"/>
  <c r="CW868" i="66"/>
  <c r="U868" i="66"/>
  <c r="X868" i="66" s="1"/>
  <c r="W868" i="66"/>
  <c r="CA868" i="66"/>
  <c r="BJ868" i="66"/>
  <c r="BM868" i="66" s="1"/>
  <c r="BK868" i="66"/>
  <c r="BN868" i="66"/>
  <c r="BO868" i="66"/>
  <c r="DI868" i="66"/>
  <c r="CW866" i="66"/>
  <c r="CA866" i="66"/>
  <c r="U866" i="66"/>
  <c r="X866" i="66" s="1"/>
  <c r="W866" i="66"/>
  <c r="DI866" i="66"/>
  <c r="BK866" i="66"/>
  <c r="BN866" i="66"/>
  <c r="BO866" i="66"/>
  <c r="BJ866" i="66"/>
  <c r="BM866" i="66" s="1"/>
  <c r="AW804" i="66"/>
  <c r="T804" i="66" s="1"/>
  <c r="BF804" i="66"/>
  <c r="AY804" i="66"/>
  <c r="BA804" i="66" s="1"/>
  <c r="DH882" i="66"/>
  <c r="CH882" i="66"/>
  <c r="BV882" i="66"/>
  <c r="DG882" i="66"/>
  <c r="BI882" i="66"/>
  <c r="CH966" i="66"/>
  <c r="DH966" i="66"/>
  <c r="BV966" i="66"/>
  <c r="DG966" i="66"/>
  <c r="BI966" i="66"/>
  <c r="BF880" i="66"/>
  <c r="AW880" i="66"/>
  <c r="T880" i="66" s="1"/>
  <c r="AY880" i="66"/>
  <c r="BA880" i="66" s="1"/>
  <c r="CH990" i="66"/>
  <c r="DH990" i="66"/>
  <c r="BI978" i="66"/>
  <c r="DG978" i="66"/>
  <c r="BV978" i="66"/>
  <c r="BN802" i="66"/>
  <c r="BO802" i="66"/>
  <c r="BK802" i="66"/>
  <c r="BJ802" i="66"/>
  <c r="BM802" i="66" s="1"/>
  <c r="DI802" i="66"/>
  <c r="AY670" i="66"/>
  <c r="BA670" i="66" s="1"/>
  <c r="AW670" i="66"/>
  <c r="T670" i="66" s="1"/>
  <c r="BF670" i="66"/>
  <c r="DH981" i="66"/>
  <c r="CH981" i="66"/>
  <c r="BI981" i="66"/>
  <c r="BV981" i="66"/>
  <c r="DG981" i="66"/>
  <c r="CH954" i="66"/>
  <c r="DH954" i="66"/>
  <c r="BV954" i="66"/>
  <c r="DG954" i="66"/>
  <c r="BI954" i="66"/>
  <c r="CH979" i="66"/>
  <c r="DH979" i="66"/>
  <c r="BI979" i="66"/>
  <c r="BV979" i="66"/>
  <c r="DG979" i="66"/>
  <c r="AY995" i="66"/>
  <c r="BA995" i="66" s="1"/>
  <c r="BF995" i="66"/>
  <c r="AW995" i="66"/>
  <c r="T995" i="66" s="1"/>
  <c r="U982" i="66"/>
  <c r="X982" i="66" s="1"/>
  <c r="W982" i="66"/>
  <c r="CA982" i="66"/>
  <c r="CW982" i="66"/>
  <c r="DI982" i="66"/>
  <c r="BJ982" i="66"/>
  <c r="BM982" i="66" s="1"/>
  <c r="BK982" i="66"/>
  <c r="BN982" i="66"/>
  <c r="BO982" i="66"/>
  <c r="DI972" i="66"/>
  <c r="CA972" i="66"/>
  <c r="U972" i="66"/>
  <c r="X972" i="66" s="1"/>
  <c r="CW972" i="66"/>
  <c r="W972" i="66"/>
  <c r="BN972" i="66"/>
  <c r="BK972" i="66"/>
  <c r="BO972" i="66"/>
  <c r="BJ972" i="66"/>
  <c r="BM972" i="66" s="1"/>
  <c r="DH764" i="66"/>
  <c r="CH764" i="66"/>
  <c r="BV764" i="66"/>
  <c r="DG764" i="66"/>
  <c r="BI764" i="66"/>
  <c r="BJ863" i="66"/>
  <c r="BM863" i="66" s="1"/>
  <c r="BN863" i="66"/>
  <c r="BO863" i="66"/>
  <c r="BH864" i="66"/>
  <c r="CP864" i="66" s="1"/>
  <c r="BK863" i="66"/>
  <c r="DI863" i="66"/>
  <c r="BV993" i="66"/>
  <c r="DG993" i="66"/>
  <c r="BI993" i="66"/>
  <c r="DI824" i="66"/>
  <c r="CW824" i="66"/>
  <c r="CA824" i="66"/>
  <c r="U824" i="66"/>
  <c r="X824" i="66" s="1"/>
  <c r="W824" i="66"/>
  <c r="BK824" i="66"/>
  <c r="BN824" i="66"/>
  <c r="BJ824" i="66"/>
  <c r="BM824" i="66" s="1"/>
  <c r="BO824" i="66"/>
  <c r="CH734" i="66"/>
  <c r="DH734" i="66"/>
  <c r="DG734" i="66"/>
  <c r="BI734" i="66"/>
  <c r="BV734" i="66"/>
  <c r="BF936" i="66"/>
  <c r="AW936" i="66"/>
  <c r="T936" i="66" s="1"/>
  <c r="AY936" i="66"/>
  <c r="BA936" i="66" s="1"/>
  <c r="BI998" i="66"/>
  <c r="DG998" i="66"/>
  <c r="BV998" i="66"/>
  <c r="DH962" i="66"/>
  <c r="CH962" i="66"/>
  <c r="DG962" i="66"/>
  <c r="BI962" i="66"/>
  <c r="BV962" i="66"/>
  <c r="BF944" i="66"/>
  <c r="AW944" i="66"/>
  <c r="T944" i="66" s="1"/>
  <c r="AY944" i="66"/>
  <c r="BA944" i="66" s="1"/>
  <c r="CH998" i="66"/>
  <c r="DH998" i="66"/>
  <c r="CH985" i="66"/>
  <c r="DH985" i="66"/>
  <c r="DH950" i="66"/>
  <c r="CH950" i="66"/>
  <c r="DG950" i="66"/>
  <c r="BV950" i="66"/>
  <c r="BI950" i="66"/>
  <c r="AW876" i="66"/>
  <c r="T876" i="66" s="1"/>
  <c r="BF876" i="66"/>
  <c r="AY876" i="66"/>
  <c r="BA876" i="66" s="1"/>
  <c r="AW997" i="66"/>
  <c r="T997" i="66" s="1"/>
  <c r="BF997" i="66"/>
  <c r="AY997" i="66"/>
  <c r="BA997" i="66" s="1"/>
  <c r="BV1003" i="66"/>
  <c r="DG1003" i="66"/>
  <c r="BI1003" i="66"/>
  <c r="BV1001" i="66"/>
  <c r="DG1001" i="66"/>
  <c r="BI1001" i="66"/>
  <c r="CH999" i="66"/>
  <c r="DH999" i="66"/>
  <c r="DG999" i="66"/>
  <c r="BI999" i="66"/>
  <c r="BV999" i="66"/>
  <c r="CH984" i="66"/>
  <c r="DH984" i="66"/>
  <c r="BI984" i="66"/>
  <c r="DG984" i="66"/>
  <c r="BV984" i="66"/>
  <c r="BV977" i="66"/>
  <c r="DG977" i="66"/>
  <c r="BI977" i="66"/>
  <c r="BF956" i="66"/>
  <c r="AW956" i="66"/>
  <c r="T956" i="66" s="1"/>
  <c r="AY956" i="66"/>
  <c r="BA956" i="66" s="1"/>
  <c r="DH746" i="66"/>
  <c r="CH746" i="66"/>
  <c r="DG746" i="66"/>
  <c r="BI746" i="66"/>
  <c r="BH747" i="66" s="1"/>
  <c r="CP747" i="66" s="1"/>
  <c r="BV746" i="66"/>
  <c r="CH817" i="66"/>
  <c r="DH817" i="66"/>
  <c r="BV817" i="66"/>
  <c r="BI817" i="66"/>
  <c r="DG817" i="66"/>
  <c r="DH726" i="66"/>
  <c r="CH726" i="66"/>
  <c r="DG726" i="66"/>
  <c r="BI726" i="66"/>
  <c r="BV726" i="66"/>
  <c r="DH970" i="66"/>
  <c r="CH970" i="66"/>
  <c r="DH926" i="66"/>
  <c r="CH926" i="66"/>
  <c r="DG926" i="66"/>
  <c r="BV926" i="66"/>
  <c r="BI926" i="66"/>
  <c r="DH890" i="66"/>
  <c r="CH890" i="66"/>
  <c r="DG890" i="66"/>
  <c r="BV890" i="66"/>
  <c r="BI890" i="66"/>
  <c r="BL861" i="66"/>
  <c r="CB861" i="66"/>
  <c r="CD861" i="66"/>
  <c r="V861" i="66"/>
  <c r="CE861" i="66" s="1"/>
  <c r="CC861" i="66"/>
  <c r="CX861" i="66"/>
  <c r="CH803" i="66"/>
  <c r="DH803" i="66"/>
  <c r="BV803" i="66"/>
  <c r="DG803" i="66"/>
  <c r="BI803" i="66"/>
  <c r="BH803" i="66" s="1"/>
  <c r="CP803" i="66" s="1"/>
  <c r="BI755" i="66"/>
  <c r="BV755" i="66"/>
  <c r="DG755" i="66"/>
  <c r="CH755" i="66"/>
  <c r="DH755" i="66"/>
  <c r="DH946" i="66"/>
  <c r="CH946" i="66"/>
  <c r="BV946" i="66"/>
  <c r="BI946" i="66"/>
  <c r="DG946" i="66"/>
  <c r="BF940" i="66"/>
  <c r="AW940" i="66"/>
  <c r="T940" i="66" s="1"/>
  <c r="AY940" i="66"/>
  <c r="BA940" i="66" s="1"/>
  <c r="BL827" i="66"/>
  <c r="CB827" i="66"/>
  <c r="CD827" i="66"/>
  <c r="V827" i="66"/>
  <c r="CE827" i="66" s="1"/>
  <c r="CC827" i="66"/>
  <c r="CX827" i="66"/>
  <c r="CH811" i="66"/>
  <c r="DH811" i="66"/>
  <c r="BV811" i="66"/>
  <c r="BI811" i="66"/>
  <c r="DG811" i="66"/>
  <c r="BI763" i="66"/>
  <c r="BH763" i="66" s="1"/>
  <c r="CP763" i="66" s="1"/>
  <c r="BV763" i="66"/>
  <c r="DG763" i="66"/>
  <c r="CH763" i="66"/>
  <c r="DH763" i="66"/>
  <c r="BV693" i="66"/>
  <c r="DG693" i="66"/>
  <c r="BI693" i="66"/>
  <c r="CH851" i="66"/>
  <c r="DH851" i="66"/>
  <c r="BV851" i="66"/>
  <c r="BI851" i="66"/>
  <c r="DG851" i="66"/>
  <c r="CH841" i="66"/>
  <c r="DH841" i="66"/>
  <c r="BV841" i="66"/>
  <c r="BI841" i="66"/>
  <c r="DG841" i="66"/>
  <c r="CH634" i="66"/>
  <c r="DH634" i="66"/>
  <c r="BV634" i="66"/>
  <c r="DG634" i="66"/>
  <c r="BI634" i="66"/>
  <c r="BI1002" i="66"/>
  <c r="DG1002" i="66"/>
  <c r="BV1002" i="66"/>
  <c r="BI994" i="66"/>
  <c r="DG994" i="66"/>
  <c r="BV994" i="66"/>
  <c r="BI986" i="66"/>
  <c r="DG986" i="66"/>
  <c r="BV986" i="66"/>
  <c r="BF973" i="66"/>
  <c r="AW973" i="66"/>
  <c r="T973" i="66" s="1"/>
  <c r="AY973" i="66"/>
  <c r="BA973" i="66" s="1"/>
  <c r="DH958" i="66"/>
  <c r="CH958" i="66"/>
  <c r="BL863" i="66"/>
  <c r="CB863" i="66"/>
  <c r="CD863" i="66"/>
  <c r="V863" i="66"/>
  <c r="CE863" i="66" s="1"/>
  <c r="CC863" i="66"/>
  <c r="CX863" i="66"/>
  <c r="CH693" i="66"/>
  <c r="DH693" i="66"/>
  <c r="BI768" i="66"/>
  <c r="BV768" i="66"/>
  <c r="DG768" i="66"/>
  <c r="DH768" i="66"/>
  <c r="CH768" i="66"/>
  <c r="CH1002" i="66"/>
  <c r="DH1002" i="66"/>
  <c r="CH994" i="66"/>
  <c r="DH994" i="66"/>
  <c r="CH986" i="66"/>
  <c r="DH986" i="66"/>
  <c r="DH938" i="66"/>
  <c r="CH938" i="66"/>
  <c r="DG938" i="66"/>
  <c r="BI938" i="66"/>
  <c r="BV938" i="66"/>
  <c r="CH928" i="66"/>
  <c r="DH928" i="66"/>
  <c r="BV928" i="66"/>
  <c r="DG928" i="66"/>
  <c r="BI928" i="66"/>
  <c r="BN922" i="66"/>
  <c r="BO922" i="66"/>
  <c r="BJ922" i="66"/>
  <c r="BM922" i="66" s="1"/>
  <c r="BK922" i="66"/>
  <c r="DI922" i="66"/>
  <c r="CW922" i="66"/>
  <c r="U922" i="66"/>
  <c r="X922" i="66" s="1"/>
  <c r="CA922" i="66"/>
  <c r="W922" i="66"/>
  <c r="BF918" i="66"/>
  <c r="AW918" i="66"/>
  <c r="T918" i="66" s="1"/>
  <c r="AY918" i="66"/>
  <c r="BA918" i="66" s="1"/>
  <c r="DH896" i="66"/>
  <c r="CH896" i="66"/>
  <c r="DG896" i="66"/>
  <c r="BI896" i="66"/>
  <c r="BV896" i="66"/>
  <c r="CT844" i="66"/>
  <c r="CH809" i="66"/>
  <c r="DH809" i="66"/>
  <c r="BV809" i="66"/>
  <c r="BI809" i="66"/>
  <c r="DG809" i="66"/>
  <c r="DI836" i="66"/>
  <c r="CW836" i="66"/>
  <c r="CA836" i="66"/>
  <c r="U836" i="66"/>
  <c r="X836" i="66" s="1"/>
  <c r="W836" i="66"/>
  <c r="BK836" i="66"/>
  <c r="BN836" i="66"/>
  <c r="BJ836" i="66"/>
  <c r="BM836" i="66" s="1"/>
  <c r="BO836" i="66"/>
  <c r="DI806" i="66"/>
  <c r="BK806" i="66"/>
  <c r="BN806" i="66"/>
  <c r="BJ806" i="66"/>
  <c r="BM806" i="66" s="1"/>
  <c r="BO806" i="66"/>
  <c r="CW806" i="66"/>
  <c r="CA806" i="66"/>
  <c r="U806" i="66"/>
  <c r="X806" i="66" s="1"/>
  <c r="W806" i="66"/>
  <c r="DI795" i="66"/>
  <c r="CA795" i="66"/>
  <c r="CW795" i="66"/>
  <c r="U795" i="66"/>
  <c r="X795" i="66" s="1"/>
  <c r="W795" i="66"/>
  <c r="BJ795" i="66"/>
  <c r="BM795" i="66" s="1"/>
  <c r="BK795" i="66"/>
  <c r="BN795" i="66"/>
  <c r="BO795" i="66"/>
  <c r="BN790" i="66"/>
  <c r="BJ790" i="66"/>
  <c r="BM790" i="66" s="1"/>
  <c r="BK790" i="66"/>
  <c r="BO790" i="66"/>
  <c r="AY727" i="66"/>
  <c r="BA727" i="66" s="1"/>
  <c r="AW727" i="66"/>
  <c r="T727" i="66" s="1"/>
  <c r="BF727" i="66"/>
  <c r="CH898" i="66"/>
  <c r="DH898" i="66"/>
  <c r="CH886" i="66"/>
  <c r="DH886" i="66"/>
  <c r="DH884" i="66"/>
  <c r="CH884" i="66"/>
  <c r="DG884" i="66"/>
  <c r="BI884" i="66"/>
  <c r="BV884" i="66"/>
  <c r="BL856" i="66"/>
  <c r="CB856" i="66"/>
  <c r="CC856" i="66"/>
  <c r="CD856" i="66"/>
  <c r="CX856" i="66"/>
  <c r="V856" i="66"/>
  <c r="CE856" i="66" s="1"/>
  <c r="CH910" i="66"/>
  <c r="DH910" i="66"/>
  <c r="DH894" i="66"/>
  <c r="CH894" i="66"/>
  <c r="BV894" i="66"/>
  <c r="DG894" i="66"/>
  <c r="BI894" i="66"/>
  <c r="CH892" i="66"/>
  <c r="DH892" i="66"/>
  <c r="BV892" i="66"/>
  <c r="DG892" i="66"/>
  <c r="BI892" i="66"/>
  <c r="BJ827" i="66"/>
  <c r="BM827" i="66" s="1"/>
  <c r="BK827" i="66"/>
  <c r="BN827" i="66"/>
  <c r="BO827" i="66"/>
  <c r="DI827" i="66"/>
  <c r="BF826" i="66"/>
  <c r="AW826" i="66"/>
  <c r="T826" i="66" s="1"/>
  <c r="AY826" i="66"/>
  <c r="BA826" i="66" s="1"/>
  <c r="CH724" i="66"/>
  <c r="DH724" i="66"/>
  <c r="BV724" i="66"/>
  <c r="BI724" i="66"/>
  <c r="DG724" i="66"/>
  <c r="BN722" i="66"/>
  <c r="BK722" i="66"/>
  <c r="BJ722" i="66"/>
  <c r="BM722" i="66" s="1"/>
  <c r="BO722" i="66"/>
  <c r="CA722" i="66"/>
  <c r="U722" i="66"/>
  <c r="X722" i="66" s="1"/>
  <c r="W722" i="66"/>
  <c r="CW722" i="66"/>
  <c r="DI722" i="66"/>
  <c r="CH922" i="66"/>
  <c r="DH922" i="66"/>
  <c r="CH904" i="66"/>
  <c r="DH904" i="66"/>
  <c r="BV904" i="66"/>
  <c r="DG904" i="66"/>
  <c r="BI904" i="66"/>
  <c r="DH902" i="66"/>
  <c r="CH902" i="66"/>
  <c r="DG902" i="66"/>
  <c r="BI902" i="66"/>
  <c r="BV902" i="66"/>
  <c r="BF900" i="66"/>
  <c r="AW900" i="66"/>
  <c r="T900" i="66" s="1"/>
  <c r="AY900" i="66"/>
  <c r="BA900" i="66" s="1"/>
  <c r="BV898" i="66"/>
  <c r="BI898" i="66"/>
  <c r="DG898" i="66"/>
  <c r="BV886" i="66"/>
  <c r="DG886" i="66"/>
  <c r="BI886" i="66"/>
  <c r="CH877" i="66"/>
  <c r="DH877" i="66"/>
  <c r="BV877" i="66"/>
  <c r="BI877" i="66"/>
  <c r="DG877" i="66"/>
  <c r="CH833" i="66"/>
  <c r="DH833" i="66"/>
  <c r="BV833" i="66"/>
  <c r="BI833" i="66"/>
  <c r="DG833" i="66"/>
  <c r="BL802" i="66"/>
  <c r="CB802" i="66"/>
  <c r="CC802" i="66"/>
  <c r="CD802" i="66"/>
  <c r="V802" i="66"/>
  <c r="CE802" i="66" s="1"/>
  <c r="CX802" i="66"/>
  <c r="BL790" i="66"/>
  <c r="CB790" i="66"/>
  <c r="CC790" i="66"/>
  <c r="CX790" i="66"/>
  <c r="V790" i="66"/>
  <c r="CE790" i="66" s="1"/>
  <c r="CD790" i="66"/>
  <c r="DH754" i="66"/>
  <c r="CH754" i="66"/>
  <c r="DG754" i="66"/>
  <c r="BI754" i="66"/>
  <c r="BV754" i="66"/>
  <c r="BF650" i="66"/>
  <c r="AW650" i="66"/>
  <c r="T650" i="66" s="1"/>
  <c r="AY650" i="66"/>
  <c r="BA650" i="66" s="1"/>
  <c r="CH934" i="66"/>
  <c r="DH934" i="66"/>
  <c r="DH916" i="66"/>
  <c r="CH916" i="66"/>
  <c r="BV916" i="66"/>
  <c r="DG916" i="66"/>
  <c r="BI916" i="66"/>
  <c r="DH914" i="66"/>
  <c r="CH914" i="66"/>
  <c r="DG914" i="66"/>
  <c r="BI914" i="66"/>
  <c r="BV914" i="66"/>
  <c r="BF912" i="66"/>
  <c r="AW912" i="66"/>
  <c r="T912" i="66" s="1"/>
  <c r="AY912" i="66"/>
  <c r="BA912" i="66" s="1"/>
  <c r="BV910" i="66"/>
  <c r="DG910" i="66"/>
  <c r="BI910" i="66"/>
  <c r="AY872" i="66"/>
  <c r="BA872" i="66" s="1"/>
  <c r="AW872" i="66"/>
  <c r="T872" i="66" s="1"/>
  <c r="BF872" i="66"/>
  <c r="CH863" i="66"/>
  <c r="DH863" i="66"/>
  <c r="AW850" i="66"/>
  <c r="T850" i="66" s="1"/>
  <c r="BF850" i="66"/>
  <c r="AY850" i="66"/>
  <c r="BA850" i="66" s="1"/>
  <c r="CH849" i="66"/>
  <c r="DH849" i="66"/>
  <c r="BV849" i="66"/>
  <c r="BI849" i="66"/>
  <c r="DG849" i="66"/>
  <c r="DH838" i="66"/>
  <c r="CH838" i="66"/>
  <c r="BI838" i="66"/>
  <c r="BV838" i="66"/>
  <c r="DG838" i="66"/>
  <c r="AW834" i="66"/>
  <c r="T834" i="66" s="1"/>
  <c r="BF834" i="66"/>
  <c r="AY834" i="66"/>
  <c r="BA834" i="66" s="1"/>
  <c r="BK812" i="66"/>
  <c r="BN812" i="66"/>
  <c r="BJ812" i="66"/>
  <c r="BM812" i="66" s="1"/>
  <c r="BO812" i="66"/>
  <c r="CW812" i="66"/>
  <c r="CA812" i="66"/>
  <c r="U812" i="66"/>
  <c r="X812" i="66" s="1"/>
  <c r="W812" i="66"/>
  <c r="DI812" i="66"/>
  <c r="BF616" i="66"/>
  <c r="AW616" i="66"/>
  <c r="T616" i="66" s="1"/>
  <c r="AY616" i="66"/>
  <c r="BA616" i="66" s="1"/>
  <c r="BF814" i="66"/>
  <c r="AW814" i="66"/>
  <c r="T814" i="66" s="1"/>
  <c r="AY814" i="66"/>
  <c r="BA814" i="66" s="1"/>
  <c r="CW778" i="66"/>
  <c r="U778" i="66"/>
  <c r="X778" i="66" s="1"/>
  <c r="W778" i="66"/>
  <c r="CA778" i="66"/>
  <c r="BI775" i="66"/>
  <c r="BV775" i="66"/>
  <c r="DG775" i="66"/>
  <c r="CH775" i="66"/>
  <c r="DH775" i="66"/>
  <c r="BJ703" i="66"/>
  <c r="BM703" i="66" s="1"/>
  <c r="BN703" i="66"/>
  <c r="BK703" i="66"/>
  <c r="BO703" i="66"/>
  <c r="CW703" i="66"/>
  <c r="U703" i="66"/>
  <c r="X703" i="66" s="1"/>
  <c r="W703" i="66"/>
  <c r="CA703" i="66"/>
  <c r="DI703" i="66"/>
  <c r="DH760" i="66"/>
  <c r="CH760" i="66"/>
  <c r="DH738" i="66"/>
  <c r="CH738" i="66"/>
  <c r="DG738" i="66"/>
  <c r="BV738" i="66"/>
  <c r="BI738" i="66"/>
  <c r="CH730" i="66"/>
  <c r="DH730" i="66"/>
  <c r="BV730" i="66"/>
  <c r="BI730" i="66"/>
  <c r="DG730" i="66"/>
  <c r="BL709" i="66"/>
  <c r="CB709" i="66"/>
  <c r="V709" i="66"/>
  <c r="CE709" i="66" s="1"/>
  <c r="CC709" i="66"/>
  <c r="CD709" i="66"/>
  <c r="CX709" i="66"/>
  <c r="CH677" i="66"/>
  <c r="DH677" i="66"/>
  <c r="BV677" i="66"/>
  <c r="BI677" i="66"/>
  <c r="DG677" i="66"/>
  <c r="BJ605" i="66"/>
  <c r="BM605" i="66" s="1"/>
  <c r="BK605" i="66"/>
  <c r="BN605" i="66"/>
  <c r="BO605" i="66"/>
  <c r="W605" i="66"/>
  <c r="CW605" i="66"/>
  <c r="U605" i="66"/>
  <c r="X605" i="66" s="1"/>
  <c r="CA605" i="66"/>
  <c r="DI605" i="66"/>
  <c r="CH601" i="66"/>
  <c r="DH601" i="66"/>
  <c r="BV601" i="66"/>
  <c r="BI601" i="66"/>
  <c r="DG601" i="66"/>
  <c r="AW878" i="66"/>
  <c r="T878" i="66" s="1"/>
  <c r="BF878" i="66"/>
  <c r="AY878" i="66"/>
  <c r="BA878" i="66" s="1"/>
  <c r="BI756" i="66"/>
  <c r="BV756" i="66"/>
  <c r="DG756" i="66"/>
  <c r="DH756" i="66"/>
  <c r="CH756" i="66"/>
  <c r="AY749" i="66"/>
  <c r="BA749" i="66" s="1"/>
  <c r="BF749" i="66"/>
  <c r="AW749" i="66"/>
  <c r="T749" i="66" s="1"/>
  <c r="U669" i="66"/>
  <c r="X669" i="66" s="1"/>
  <c r="W669" i="66"/>
  <c r="CW669" i="66"/>
  <c r="CA669" i="66"/>
  <c r="BJ669" i="66"/>
  <c r="BM669" i="66" s="1"/>
  <c r="BN669" i="66"/>
  <c r="BO669" i="66"/>
  <c r="BK669" i="66"/>
  <c r="DI669" i="66"/>
  <c r="CH875" i="66"/>
  <c r="DH875" i="66"/>
  <c r="AW870" i="66"/>
  <c r="T870" i="66" s="1"/>
  <c r="BF870" i="66"/>
  <c r="AY870" i="66"/>
  <c r="BA870" i="66" s="1"/>
  <c r="CH799" i="66"/>
  <c r="DH799" i="66"/>
  <c r="BV799" i="66"/>
  <c r="BI799" i="66"/>
  <c r="DG799" i="66"/>
  <c r="CH770" i="66"/>
  <c r="DH770" i="66"/>
  <c r="BI770" i="66"/>
  <c r="BV770" i="66"/>
  <c r="DG770" i="66"/>
  <c r="BV760" i="66"/>
  <c r="DG760" i="66"/>
  <c r="BI760" i="66"/>
  <c r="DG744" i="66"/>
  <c r="BI744" i="66"/>
  <c r="BV744" i="66"/>
  <c r="CH855" i="66"/>
  <c r="DH855" i="66"/>
  <c r="BL852" i="66"/>
  <c r="CB852" i="66"/>
  <c r="DI843" i="66"/>
  <c r="AW816" i="66"/>
  <c r="T816" i="66" s="1"/>
  <c r="BF816" i="66"/>
  <c r="AY816" i="66"/>
  <c r="BA816" i="66" s="1"/>
  <c r="DG765" i="66"/>
  <c r="BI765" i="66"/>
  <c r="BV765" i="66"/>
  <c r="CH765" i="66"/>
  <c r="DH765" i="66"/>
  <c r="BI714" i="66"/>
  <c r="BH714" i="66" s="1"/>
  <c r="CP714" i="66" s="1"/>
  <c r="DG714" i="66"/>
  <c r="BV714" i="66"/>
  <c r="DH714" i="66"/>
  <c r="CH714" i="66"/>
  <c r="DG539" i="66"/>
  <c r="BI539" i="66"/>
  <c r="BV539" i="66"/>
  <c r="DH539" i="66"/>
  <c r="CH539" i="66"/>
  <c r="AW796" i="66"/>
  <c r="T796" i="66" s="1"/>
  <c r="BF796" i="66"/>
  <c r="AY796" i="66"/>
  <c r="BA796" i="66" s="1"/>
  <c r="CH795" i="66"/>
  <c r="DH795" i="66"/>
  <c r="DG739" i="66"/>
  <c r="BV739" i="66"/>
  <c r="BI739" i="66"/>
  <c r="DH739" i="66"/>
  <c r="CH739" i="66"/>
  <c r="BV725" i="66"/>
  <c r="BI725" i="66"/>
  <c r="DG725" i="66"/>
  <c r="DH725" i="66"/>
  <c r="CH725" i="66"/>
  <c r="DG721" i="66"/>
  <c r="BV721" i="66"/>
  <c r="BI721" i="66"/>
  <c r="DH721" i="66"/>
  <c r="CH721" i="66"/>
  <c r="BF369" i="66"/>
  <c r="AW369" i="66"/>
  <c r="T369" i="66" s="1"/>
  <c r="AY369" i="66"/>
  <c r="BA369" i="66" s="1"/>
  <c r="DH952" i="66"/>
  <c r="CH952" i="66"/>
  <c r="CD875" i="66"/>
  <c r="V875" i="66"/>
  <c r="CE875" i="66" s="1"/>
  <c r="CC875" i="66"/>
  <c r="CX875" i="66"/>
  <c r="CB875" i="66"/>
  <c r="BL875" i="66"/>
  <c r="DH874" i="66"/>
  <c r="CH874" i="66"/>
  <c r="BV855" i="66"/>
  <c r="BI855" i="66"/>
  <c r="DG855" i="66"/>
  <c r="CH829" i="66"/>
  <c r="DH829" i="66"/>
  <c r="BV829" i="66"/>
  <c r="BI829" i="66"/>
  <c r="DG829" i="66"/>
  <c r="AW794" i="66"/>
  <c r="T794" i="66" s="1"/>
  <c r="BF794" i="66"/>
  <c r="AY794" i="66"/>
  <c r="BA794" i="66" s="1"/>
  <c r="CH774" i="66"/>
  <c r="DH774" i="66"/>
  <c r="BI774" i="66"/>
  <c r="BV774" i="66"/>
  <c r="DG774" i="66"/>
  <c r="AW742" i="66"/>
  <c r="T742" i="66" s="1"/>
  <c r="BF742" i="66"/>
  <c r="AY742" i="66"/>
  <c r="BA742" i="66" s="1"/>
  <c r="CH598" i="66"/>
  <c r="DH598" i="66"/>
  <c r="BV598" i="66"/>
  <c r="BI598" i="66"/>
  <c r="BH598" i="66" s="1"/>
  <c r="CP598" i="66" s="1"/>
  <c r="DG598" i="66"/>
  <c r="BJ560" i="66"/>
  <c r="BM560" i="66" s="1"/>
  <c r="BK560" i="66"/>
  <c r="BN560" i="66"/>
  <c r="BO560" i="66"/>
  <c r="DI560" i="66"/>
  <c r="BV675" i="66"/>
  <c r="BI675" i="66"/>
  <c r="DG675" i="66"/>
  <c r="CH675" i="66"/>
  <c r="DH675" i="66"/>
  <c r="AY694" i="66"/>
  <c r="BA694" i="66" s="1"/>
  <c r="BF694" i="66"/>
  <c r="AW694" i="66"/>
  <c r="T694" i="66" s="1"/>
  <c r="CH685" i="66"/>
  <c r="DH685" i="66"/>
  <c r="BV685" i="66"/>
  <c r="BI685" i="66"/>
  <c r="DG685" i="66"/>
  <c r="DH592" i="66"/>
  <c r="CH592" i="66"/>
  <c r="DG592" i="66"/>
  <c r="BI592" i="66"/>
  <c r="BH592" i="66" s="1"/>
  <c r="CP592" i="66" s="1"/>
  <c r="BV592" i="66"/>
  <c r="CH587" i="66"/>
  <c r="DH587" i="66"/>
  <c r="BJ576" i="66"/>
  <c r="BM576" i="66" s="1"/>
  <c r="BN576" i="66"/>
  <c r="BO576" i="66"/>
  <c r="BK576" i="66"/>
  <c r="DI576" i="66"/>
  <c r="DI330" i="66"/>
  <c r="BJ330" i="66"/>
  <c r="BM330" i="66" s="1"/>
  <c r="BK330" i="66"/>
  <c r="BN330" i="66"/>
  <c r="BO330" i="66"/>
  <c r="CH667" i="66"/>
  <c r="DH667" i="66"/>
  <c r="BV667" i="66"/>
  <c r="DG667" i="66"/>
  <c r="BI667" i="66"/>
  <c r="BF660" i="66"/>
  <c r="AW660" i="66"/>
  <c r="T660" i="66" s="1"/>
  <c r="AY660" i="66"/>
  <c r="BA660" i="66" s="1"/>
  <c r="BF658" i="66"/>
  <c r="AW658" i="66"/>
  <c r="T658" i="66" s="1"/>
  <c r="AY658" i="66"/>
  <c r="BA658" i="66" s="1"/>
  <c r="CH656" i="66"/>
  <c r="DH656" i="66"/>
  <c r="BV656" i="66"/>
  <c r="BI656" i="66"/>
  <c r="DG656" i="66"/>
  <c r="DH654" i="66"/>
  <c r="CH654" i="66"/>
  <c r="DG654" i="66"/>
  <c r="BI654" i="66"/>
  <c r="BV654" i="66"/>
  <c r="DH604" i="66"/>
  <c r="CH604" i="66"/>
  <c r="DG604" i="66"/>
  <c r="BI604" i="66"/>
  <c r="BH604" i="66" s="1"/>
  <c r="CP604" i="66" s="1"/>
  <c r="BV604" i="66"/>
  <c r="DH456" i="66"/>
  <c r="CH456" i="66"/>
  <c r="DG456" i="66"/>
  <c r="BI456" i="66"/>
  <c r="BV456" i="66"/>
  <c r="BV678" i="66"/>
  <c r="BI678" i="66"/>
  <c r="DG678" i="66"/>
  <c r="DH678" i="66"/>
  <c r="CH678" i="66"/>
  <c r="BV587" i="66"/>
  <c r="BI587" i="66"/>
  <c r="DG587" i="66"/>
  <c r="BV535" i="66"/>
  <c r="DG535" i="66"/>
  <c r="BI535" i="66"/>
  <c r="BH535" i="66" s="1"/>
  <c r="CP535" i="66" s="1"/>
  <c r="CH535" i="66"/>
  <c r="DH535" i="66"/>
  <c r="AY321" i="66"/>
  <c r="BA321" i="66" s="1"/>
  <c r="BF321" i="66"/>
  <c r="AW321" i="66"/>
  <c r="T321" i="66" s="1"/>
  <c r="CH665" i="66"/>
  <c r="DH665" i="66"/>
  <c r="BV665" i="66"/>
  <c r="BI665" i="66"/>
  <c r="DG665" i="66"/>
  <c r="CH633" i="66"/>
  <c r="DH633" i="66"/>
  <c r="BV633" i="66"/>
  <c r="BI633" i="66"/>
  <c r="DG633" i="66"/>
  <c r="BV631" i="66"/>
  <c r="DG631" i="66"/>
  <c r="BI631" i="66"/>
  <c r="CH631" i="66"/>
  <c r="DH631" i="66"/>
  <c r="CH506" i="66"/>
  <c r="DH506" i="66"/>
  <c r="BV506" i="66"/>
  <c r="BI506" i="66"/>
  <c r="DG506" i="66"/>
  <c r="CH341" i="66"/>
  <c r="DH341" i="66"/>
  <c r="BI341" i="66"/>
  <c r="BV341" i="66"/>
  <c r="DG341" i="66"/>
  <c r="BJ593" i="66"/>
  <c r="BM593" i="66" s="1"/>
  <c r="BK593" i="66"/>
  <c r="BN593" i="66"/>
  <c r="BO593" i="66"/>
  <c r="DI593" i="66"/>
  <c r="W593" i="66"/>
  <c r="CW593" i="66"/>
  <c r="U593" i="66"/>
  <c r="X593" i="66" s="1"/>
  <c r="CA593" i="66"/>
  <c r="AY557" i="66"/>
  <c r="BA557" i="66" s="1"/>
  <c r="BF557" i="66"/>
  <c r="AW557" i="66"/>
  <c r="T557" i="66" s="1"/>
  <c r="CH438" i="66"/>
  <c r="DH438" i="66"/>
  <c r="BV438" i="66"/>
  <c r="BI438" i="66"/>
  <c r="DG438" i="66"/>
  <c r="V597" i="66"/>
  <c r="CE597" i="66" s="1"/>
  <c r="CC597" i="66"/>
  <c r="CD597" i="66"/>
  <c r="CX597" i="66"/>
  <c r="BL597" i="66"/>
  <c r="CB597" i="66"/>
  <c r="BI581" i="66"/>
  <c r="BV581" i="66"/>
  <c r="DG581" i="66"/>
  <c r="DH581" i="66"/>
  <c r="CH581" i="66"/>
  <c r="BF478" i="66"/>
  <c r="AW478" i="66"/>
  <c r="T478" i="66" s="1"/>
  <c r="AY478" i="66"/>
  <c r="BA478" i="66" s="1"/>
  <c r="DI430" i="66"/>
  <c r="BN430" i="66"/>
  <c r="BJ430" i="66"/>
  <c r="BM430" i="66" s="1"/>
  <c r="BK430" i="66"/>
  <c r="BO430" i="66"/>
  <c r="BV461" i="66"/>
  <c r="BI461" i="66"/>
  <c r="DG461" i="66"/>
  <c r="CH461" i="66"/>
  <c r="DH461" i="66"/>
  <c r="CH578" i="66"/>
  <c r="DH578" i="66"/>
  <c r="CH540" i="66"/>
  <c r="DH540" i="66"/>
  <c r="BV540" i="66"/>
  <c r="BI540" i="66"/>
  <c r="DG540" i="66"/>
  <c r="BF359" i="66"/>
  <c r="AW359" i="66"/>
  <c r="T359" i="66" s="1"/>
  <c r="AY359" i="66"/>
  <c r="BA359" i="66" s="1"/>
  <c r="AY233" i="66"/>
  <c r="BA233" i="66" s="1"/>
  <c r="BF233" i="66"/>
  <c r="AW233" i="66"/>
  <c r="T233" i="66" s="1"/>
  <c r="BF583" i="66"/>
  <c r="AW583" i="66"/>
  <c r="T583" i="66" s="1"/>
  <c r="AY583" i="66"/>
  <c r="BA583" i="66" s="1"/>
  <c r="AY525" i="66"/>
  <c r="BA525" i="66" s="1"/>
  <c r="BF525" i="66"/>
  <c r="AW525" i="66"/>
  <c r="T525" i="66" s="1"/>
  <c r="BJ482" i="66"/>
  <c r="BM482" i="66" s="1"/>
  <c r="BK482" i="66"/>
  <c r="BN482" i="66"/>
  <c r="BO482" i="66"/>
  <c r="DI482" i="66"/>
  <c r="CA578" i="66"/>
  <c r="U578" i="66"/>
  <c r="X578" i="66" s="1"/>
  <c r="CW578" i="66"/>
  <c r="W578" i="66"/>
  <c r="DI578" i="66"/>
  <c r="BJ578" i="66"/>
  <c r="BM578" i="66" s="1"/>
  <c r="BN578" i="66"/>
  <c r="BK578" i="66"/>
  <c r="BO578" i="66"/>
  <c r="BV543" i="66"/>
  <c r="BI543" i="66"/>
  <c r="BH543" i="66" s="1"/>
  <c r="CP543" i="66" s="1"/>
  <c r="DG543" i="66"/>
  <c r="CH543" i="66"/>
  <c r="DH543" i="66"/>
  <c r="BF481" i="66"/>
  <c r="AW481" i="66"/>
  <c r="T481" i="66" s="1"/>
  <c r="AY481" i="66"/>
  <c r="BA481" i="66" s="1"/>
  <c r="CH450" i="66"/>
  <c r="DH450" i="66"/>
  <c r="BV450" i="66"/>
  <c r="DG450" i="66"/>
  <c r="BI450" i="66"/>
  <c r="DH379" i="66"/>
  <c r="CH379" i="66"/>
  <c r="BI379" i="66"/>
  <c r="DG379" i="66"/>
  <c r="BV379" i="66"/>
  <c r="BF194" i="66"/>
  <c r="AW194" i="66"/>
  <c r="T194" i="66" s="1"/>
  <c r="AY194" i="66"/>
  <c r="BA194" i="66" s="1"/>
  <c r="BV679" i="66"/>
  <c r="BI679" i="66"/>
  <c r="DG679" i="66"/>
  <c r="CH679" i="66"/>
  <c r="DH679" i="66"/>
  <c r="CH673" i="66"/>
  <c r="DH673" i="66"/>
  <c r="CH618" i="66"/>
  <c r="DH618" i="66"/>
  <c r="BV618" i="66"/>
  <c r="DG618" i="66"/>
  <c r="BI618" i="66"/>
  <c r="CH610" i="66"/>
  <c r="DH610" i="66"/>
  <c r="BV610" i="66"/>
  <c r="BI610" i="66"/>
  <c r="DG610" i="66"/>
  <c r="AY503" i="66"/>
  <c r="BA503" i="66" s="1"/>
  <c r="BF503" i="66"/>
  <c r="AW503" i="66"/>
  <c r="T503" i="66" s="1"/>
  <c r="DH487" i="66"/>
  <c r="CH487" i="66"/>
  <c r="BV487" i="66"/>
  <c r="BI487" i="66"/>
  <c r="DG487" i="66"/>
  <c r="BF483" i="66"/>
  <c r="AW483" i="66"/>
  <c r="T483" i="66" s="1"/>
  <c r="AY483" i="66"/>
  <c r="BA483" i="66" s="1"/>
  <c r="BF436" i="66"/>
  <c r="AW436" i="66"/>
  <c r="T436" i="66" s="1"/>
  <c r="AY436" i="66"/>
  <c r="BA436" i="66" s="1"/>
  <c r="DH367" i="66"/>
  <c r="CH367" i="66"/>
  <c r="BI367" i="66"/>
  <c r="DG367" i="66"/>
  <c r="BV367" i="66"/>
  <c r="CH857" i="66"/>
  <c r="DH857" i="66"/>
  <c r="CH845" i="66"/>
  <c r="DH845" i="66"/>
  <c r="CH791" i="66"/>
  <c r="DH791" i="66"/>
  <c r="BV791" i="66"/>
  <c r="DG791" i="66"/>
  <c r="BI791" i="66"/>
  <c r="BH791" i="66" s="1"/>
  <c r="CP791" i="66" s="1"/>
  <c r="CH789" i="66"/>
  <c r="DH789" i="66"/>
  <c r="BV789" i="66"/>
  <c r="DG789" i="66"/>
  <c r="BI789" i="66"/>
  <c r="CH787" i="66"/>
  <c r="DH787" i="66"/>
  <c r="BV787" i="66"/>
  <c r="DG787" i="66"/>
  <c r="BI787" i="66"/>
  <c r="CH785" i="66"/>
  <c r="DH785" i="66"/>
  <c r="BV785" i="66"/>
  <c r="DG785" i="66"/>
  <c r="BI785" i="66"/>
  <c r="CH783" i="66"/>
  <c r="DH783" i="66"/>
  <c r="BV783" i="66"/>
  <c r="DG783" i="66"/>
  <c r="BI783" i="66"/>
  <c r="CH781" i="66"/>
  <c r="DH781" i="66"/>
  <c r="BV781" i="66"/>
  <c r="DG781" i="66"/>
  <c r="BI781" i="66"/>
  <c r="CH779" i="66"/>
  <c r="DH779" i="66"/>
  <c r="BV779" i="66"/>
  <c r="DG779" i="66"/>
  <c r="BI779" i="66"/>
  <c r="CH777" i="66"/>
  <c r="DH777" i="66"/>
  <c r="BV777" i="66"/>
  <c r="DG777" i="66"/>
  <c r="BI777" i="66"/>
  <c r="AY759" i="66"/>
  <c r="BA759" i="66" s="1"/>
  <c r="BF759" i="66"/>
  <c r="AW759" i="66"/>
  <c r="T759" i="66" s="1"/>
  <c r="DI709" i="66"/>
  <c r="BJ709" i="66"/>
  <c r="BM709" i="66" s="1"/>
  <c r="BN709" i="66"/>
  <c r="BK709" i="66"/>
  <c r="BO709" i="66"/>
  <c r="AY708" i="66"/>
  <c r="BA708" i="66" s="1"/>
  <c r="BF708" i="66"/>
  <c r="AW708" i="66"/>
  <c r="T708" i="66" s="1"/>
  <c r="CH705" i="66"/>
  <c r="DH705" i="66"/>
  <c r="BV705" i="66"/>
  <c r="DG705" i="66"/>
  <c r="BI705" i="66"/>
  <c r="CH861" i="66"/>
  <c r="DH861" i="66"/>
  <c r="CH853" i="66"/>
  <c r="DH853" i="66"/>
  <c r="AW828" i="66"/>
  <c r="T828" i="66" s="1"/>
  <c r="BF828" i="66"/>
  <c r="AY828" i="66"/>
  <c r="BA828" i="66" s="1"/>
  <c r="CH823" i="66"/>
  <c r="DH823" i="66"/>
  <c r="BV823" i="66"/>
  <c r="BI823" i="66"/>
  <c r="DG823" i="66"/>
  <c r="CH815" i="66"/>
  <c r="DH815" i="66"/>
  <c r="CD801" i="66"/>
  <c r="V801" i="66"/>
  <c r="CE801" i="66" s="1"/>
  <c r="CC801" i="66"/>
  <c r="CX801" i="66"/>
  <c r="W762" i="66"/>
  <c r="CA762" i="66"/>
  <c r="U762" i="66"/>
  <c r="X762" i="66" s="1"/>
  <c r="CW762" i="66"/>
  <c r="BN762" i="66"/>
  <c r="BO762" i="66"/>
  <c r="BJ762" i="66"/>
  <c r="BM762" i="66" s="1"/>
  <c r="BK762" i="66"/>
  <c r="DI762" i="66"/>
  <c r="DG733" i="66"/>
  <c r="BV733" i="66"/>
  <c r="BI733" i="66"/>
  <c r="DH733" i="66"/>
  <c r="CH733" i="66"/>
  <c r="DG682" i="66"/>
  <c r="BV682" i="66"/>
  <c r="BI682" i="66"/>
  <c r="BF444" i="66"/>
  <c r="AW444" i="66"/>
  <c r="T444" i="66" s="1"/>
  <c r="AY444" i="66"/>
  <c r="BA444" i="66" s="1"/>
  <c r="CH413" i="66"/>
  <c r="DH413" i="66"/>
  <c r="BV413" i="66"/>
  <c r="BI413" i="66"/>
  <c r="DG413" i="66"/>
  <c r="CH403" i="66"/>
  <c r="DH403" i="66"/>
  <c r="BI403" i="66"/>
  <c r="DG403" i="66"/>
  <c r="BV403" i="66"/>
  <c r="W312" i="66"/>
  <c r="CA312" i="66"/>
  <c r="CW312" i="66"/>
  <c r="U312" i="66"/>
  <c r="X312" i="66" s="1"/>
  <c r="BJ312" i="66"/>
  <c r="BM312" i="66" s="1"/>
  <c r="BK312" i="66"/>
  <c r="BN312" i="66"/>
  <c r="BO312" i="66"/>
  <c r="DI312" i="66"/>
  <c r="AW718" i="66"/>
  <c r="T718" i="66" s="1"/>
  <c r="BF718" i="66"/>
  <c r="AY718" i="66"/>
  <c r="BA718" i="66" s="1"/>
  <c r="CH701" i="66"/>
  <c r="DH701" i="66"/>
  <c r="BV701" i="66"/>
  <c r="BI701" i="66"/>
  <c r="DG701" i="66"/>
  <c r="BV551" i="66"/>
  <c r="DG551" i="66"/>
  <c r="BI551" i="66"/>
  <c r="CH551" i="66"/>
  <c r="DH551" i="66"/>
  <c r="BV519" i="66"/>
  <c r="BI519" i="66"/>
  <c r="DG519" i="66"/>
  <c r="CH519" i="66"/>
  <c r="DH519" i="66"/>
  <c r="BJ504" i="66"/>
  <c r="BM504" i="66" s="1"/>
  <c r="BK504" i="66"/>
  <c r="BN504" i="66"/>
  <c r="BO504" i="66"/>
  <c r="DI504" i="66"/>
  <c r="BI471" i="66"/>
  <c r="BV471" i="66"/>
  <c r="DG471" i="66"/>
  <c r="CH471" i="66"/>
  <c r="DH471" i="66"/>
  <c r="DH355" i="66"/>
  <c r="CH355" i="66"/>
  <c r="BI355" i="66"/>
  <c r="DG355" i="66"/>
  <c r="BV355" i="66"/>
  <c r="CA673" i="66"/>
  <c r="U673" i="66"/>
  <c r="X673" i="66" s="1"/>
  <c r="CW673" i="66"/>
  <c r="W673" i="66"/>
  <c r="BJ673" i="66"/>
  <c r="BM673" i="66" s="1"/>
  <c r="BN673" i="66"/>
  <c r="BK673" i="66"/>
  <c r="BO673" i="66"/>
  <c r="DI673" i="66"/>
  <c r="DH638" i="66"/>
  <c r="CH638" i="66"/>
  <c r="BI638" i="66"/>
  <c r="BH638" i="66" s="1"/>
  <c r="CP638" i="66" s="1"/>
  <c r="DG638" i="66"/>
  <c r="BV638" i="66"/>
  <c r="BV607" i="66"/>
  <c r="DG607" i="66"/>
  <c r="BI607" i="66"/>
  <c r="CH607" i="66"/>
  <c r="DH607" i="66"/>
  <c r="BF596" i="66"/>
  <c r="AW596" i="66"/>
  <c r="T596" i="66" s="1"/>
  <c r="AY596" i="66"/>
  <c r="BA596" i="66" s="1"/>
  <c r="CH867" i="66"/>
  <c r="DH867" i="66"/>
  <c r="BJ861" i="66"/>
  <c r="BM861" i="66" s="1"/>
  <c r="BO861" i="66"/>
  <c r="BN861" i="66"/>
  <c r="BK861" i="66"/>
  <c r="DI861" i="66"/>
  <c r="CH859" i="66"/>
  <c r="DH859" i="66"/>
  <c r="AW840" i="66"/>
  <c r="T840" i="66" s="1"/>
  <c r="BF840" i="66"/>
  <c r="AY840" i="66"/>
  <c r="BA840" i="66" s="1"/>
  <c r="CH835" i="66"/>
  <c r="DH835" i="66"/>
  <c r="BV835" i="66"/>
  <c r="BI835" i="66"/>
  <c r="DG835" i="66"/>
  <c r="CH827" i="66"/>
  <c r="DH827" i="66"/>
  <c r="DG792" i="66"/>
  <c r="BV792" i="66"/>
  <c r="BI792" i="66"/>
  <c r="BI773" i="66"/>
  <c r="BV773" i="66"/>
  <c r="DG773" i="66"/>
  <c r="CH773" i="66"/>
  <c r="DH773" i="66"/>
  <c r="DH772" i="66"/>
  <c r="CH772" i="66"/>
  <c r="BI772" i="66"/>
  <c r="BV772" i="66"/>
  <c r="DG772" i="66"/>
  <c r="BI767" i="66"/>
  <c r="BV767" i="66"/>
  <c r="DG767" i="66"/>
  <c r="BV731" i="66"/>
  <c r="BI731" i="66"/>
  <c r="DG731" i="66"/>
  <c r="CH731" i="66"/>
  <c r="DH731" i="66"/>
  <c r="V713" i="66"/>
  <c r="CE713" i="66" s="1"/>
  <c r="CX713" i="66"/>
  <c r="CD713" i="66"/>
  <c r="CC713" i="66"/>
  <c r="CT713" i="66"/>
  <c r="BF630" i="66"/>
  <c r="AW630" i="66"/>
  <c r="T630" i="66" s="1"/>
  <c r="AY630" i="66"/>
  <c r="BA630" i="66" s="1"/>
  <c r="BF620" i="66"/>
  <c r="AW620" i="66"/>
  <c r="T620" i="66" s="1"/>
  <c r="AY620" i="66"/>
  <c r="BA620" i="66" s="1"/>
  <c r="BV575" i="66"/>
  <c r="DG575" i="66"/>
  <c r="BI575" i="66"/>
  <c r="CH575" i="66"/>
  <c r="DH575" i="66"/>
  <c r="BF465" i="66"/>
  <c r="AW465" i="66"/>
  <c r="T465" i="66" s="1"/>
  <c r="AY465" i="66"/>
  <c r="BA465" i="66" s="1"/>
  <c r="BI463" i="66"/>
  <c r="BV463" i="66"/>
  <c r="DG463" i="66"/>
  <c r="CH463" i="66"/>
  <c r="DH463" i="66"/>
  <c r="DI287" i="66"/>
  <c r="CW287" i="66"/>
  <c r="U287" i="66"/>
  <c r="X287" i="66" s="1"/>
  <c r="W287" i="66"/>
  <c r="CA287" i="66"/>
  <c r="BN287" i="66"/>
  <c r="BO287" i="66"/>
  <c r="BJ287" i="66"/>
  <c r="BM287" i="66" s="1"/>
  <c r="BK287" i="66"/>
  <c r="BN758" i="66"/>
  <c r="BJ758" i="66"/>
  <c r="BM758" i="66" s="1"/>
  <c r="BK758" i="66"/>
  <c r="BO758" i="66"/>
  <c r="DI758" i="66"/>
  <c r="BI751" i="66"/>
  <c r="BV751" i="66"/>
  <c r="DG751" i="66"/>
  <c r="CH869" i="66"/>
  <c r="DH869" i="66"/>
  <c r="BV857" i="66"/>
  <c r="BI857" i="66"/>
  <c r="BH857" i="66" s="1"/>
  <c r="CP857" i="66" s="1"/>
  <c r="DG857" i="66"/>
  <c r="BV845" i="66"/>
  <c r="DG845" i="66"/>
  <c r="BI845" i="66"/>
  <c r="AW810" i="66"/>
  <c r="T810" i="66" s="1"/>
  <c r="BF810" i="66"/>
  <c r="AY810" i="66"/>
  <c r="BA810" i="66" s="1"/>
  <c r="CH805" i="66"/>
  <c r="DH805" i="66"/>
  <c r="BV805" i="66"/>
  <c r="BI805" i="66"/>
  <c r="DG805" i="66"/>
  <c r="CH797" i="66"/>
  <c r="DH797" i="66"/>
  <c r="CH793" i="66"/>
  <c r="DH793" i="66"/>
  <c r="BV793" i="66"/>
  <c r="BI793" i="66"/>
  <c r="DG793" i="66"/>
  <c r="DH792" i="66"/>
  <c r="CH792" i="66"/>
  <c r="CH767" i="66"/>
  <c r="DH767" i="66"/>
  <c r="DH762" i="66"/>
  <c r="CH762" i="66"/>
  <c r="CH758" i="66"/>
  <c r="DH758" i="66"/>
  <c r="CH751" i="66"/>
  <c r="DH751" i="66"/>
  <c r="BV737" i="66"/>
  <c r="BI737" i="66"/>
  <c r="DG737" i="66"/>
  <c r="DH737" i="66"/>
  <c r="CH737" i="66"/>
  <c r="BV706" i="66"/>
  <c r="BI706" i="66"/>
  <c r="DG706" i="66"/>
  <c r="DH706" i="66"/>
  <c r="CH706" i="66"/>
  <c r="AY684" i="66"/>
  <c r="BA684" i="66" s="1"/>
  <c r="BF684" i="66"/>
  <c r="AW684" i="66"/>
  <c r="T684" i="66" s="1"/>
  <c r="DH682" i="66"/>
  <c r="CH682" i="66"/>
  <c r="AY680" i="66"/>
  <c r="BA680" i="66" s="1"/>
  <c r="BF680" i="66"/>
  <c r="AW680" i="66"/>
  <c r="T680" i="66" s="1"/>
  <c r="W603" i="66"/>
  <c r="CW603" i="66"/>
  <c r="CA603" i="66"/>
  <c r="U603" i="66"/>
  <c r="X603" i="66" s="1"/>
  <c r="BJ603" i="66"/>
  <c r="BM603" i="66" s="1"/>
  <c r="BK603" i="66"/>
  <c r="BN603" i="66"/>
  <c r="BO603" i="66"/>
  <c r="DI603" i="66"/>
  <c r="BI529" i="66"/>
  <c r="DG529" i="66"/>
  <c r="BV529" i="66"/>
  <c r="DH529" i="66"/>
  <c r="CH529" i="66"/>
  <c r="CH482" i="66"/>
  <c r="DH482" i="66"/>
  <c r="CH430" i="66"/>
  <c r="DH430" i="66"/>
  <c r="DG426" i="66"/>
  <c r="BI426" i="66"/>
  <c r="BV426" i="66"/>
  <c r="DH426" i="66"/>
  <c r="CH426" i="66"/>
  <c r="AW798" i="66"/>
  <c r="T798" i="66" s="1"/>
  <c r="BF798" i="66"/>
  <c r="AY798" i="66"/>
  <c r="BA798" i="66" s="1"/>
  <c r="CH873" i="66"/>
  <c r="DH873" i="66"/>
  <c r="CH865" i="66"/>
  <c r="DH865" i="66"/>
  <c r="CH847" i="66"/>
  <c r="DH847" i="66"/>
  <c r="BV847" i="66"/>
  <c r="BI847" i="66"/>
  <c r="DG847" i="66"/>
  <c r="CH839" i="66"/>
  <c r="DH839" i="66"/>
  <c r="AY771" i="66"/>
  <c r="BA771" i="66" s="1"/>
  <c r="AW771" i="66"/>
  <c r="T771" i="66" s="1"/>
  <c r="BF771" i="66"/>
  <c r="DG745" i="66"/>
  <c r="BV745" i="66"/>
  <c r="BI745" i="66"/>
  <c r="BL637" i="66"/>
  <c r="CB637" i="66"/>
  <c r="DH602" i="66"/>
  <c r="CH602" i="66"/>
  <c r="DG602" i="66"/>
  <c r="BI602" i="66"/>
  <c r="BV602" i="66"/>
  <c r="CH538" i="66"/>
  <c r="DH538" i="66"/>
  <c r="BV538" i="66"/>
  <c r="DG538" i="66"/>
  <c r="BI538" i="66"/>
  <c r="DH446" i="66"/>
  <c r="CH446" i="66"/>
  <c r="BI446" i="66"/>
  <c r="DG446" i="66"/>
  <c r="BV446" i="66"/>
  <c r="BV441" i="66"/>
  <c r="BI441" i="66"/>
  <c r="DG441" i="66"/>
  <c r="CH441" i="66"/>
  <c r="DH441" i="66"/>
  <c r="BV423" i="66"/>
  <c r="BI423" i="66"/>
  <c r="DG423" i="66"/>
  <c r="CH423" i="66"/>
  <c r="DH423" i="66"/>
  <c r="BV419" i="66"/>
  <c r="BI419" i="66"/>
  <c r="BH420" i="66" s="1"/>
  <c r="CP420" i="66" s="1"/>
  <c r="DG419" i="66"/>
  <c r="CH419" i="66"/>
  <c r="DH419" i="66"/>
  <c r="CH385" i="66"/>
  <c r="DH385" i="66"/>
  <c r="BI385" i="66"/>
  <c r="DG385" i="66"/>
  <c r="BV385" i="66"/>
  <c r="AY384" i="66"/>
  <c r="BA384" i="66" s="1"/>
  <c r="AW384" i="66"/>
  <c r="T384" i="66" s="1"/>
  <c r="BF384" i="66"/>
  <c r="BF497" i="66"/>
  <c r="AW497" i="66"/>
  <c r="T497" i="66" s="1"/>
  <c r="AY497" i="66"/>
  <c r="BA497" i="66" s="1"/>
  <c r="BI475" i="66"/>
  <c r="BV475" i="66"/>
  <c r="DG475" i="66"/>
  <c r="CH475" i="66"/>
  <c r="DH475" i="66"/>
  <c r="BV595" i="66"/>
  <c r="DG595" i="66"/>
  <c r="BI595" i="66"/>
  <c r="CH595" i="66"/>
  <c r="DH595" i="66"/>
  <c r="DI591" i="66"/>
  <c r="W591" i="66"/>
  <c r="CW591" i="66"/>
  <c r="U591" i="66"/>
  <c r="X591" i="66" s="1"/>
  <c r="CA591" i="66"/>
  <c r="BJ591" i="66"/>
  <c r="BM591" i="66" s="1"/>
  <c r="BK591" i="66"/>
  <c r="BN591" i="66"/>
  <c r="BO591" i="66"/>
  <c r="DG507" i="66"/>
  <c r="BI507" i="66"/>
  <c r="BV507" i="66"/>
  <c r="DH507" i="66"/>
  <c r="CH507" i="66"/>
  <c r="BF252" i="66"/>
  <c r="AW252" i="66"/>
  <c r="T252" i="66" s="1"/>
  <c r="AY252" i="66"/>
  <c r="BA252" i="66" s="1"/>
  <c r="AY160" i="66"/>
  <c r="BA160" i="66" s="1"/>
  <c r="AW160" i="66"/>
  <c r="T160" i="66" s="1"/>
  <c r="BF160" i="66"/>
  <c r="BI545" i="66"/>
  <c r="BH545" i="66" s="1"/>
  <c r="CP545" i="66" s="1"/>
  <c r="DG545" i="66"/>
  <c r="BV545" i="66"/>
  <c r="DH545" i="66"/>
  <c r="CH545" i="66"/>
  <c r="CH514" i="66"/>
  <c r="DH514" i="66"/>
  <c r="BV514" i="66"/>
  <c r="DG514" i="66"/>
  <c r="BI514" i="66"/>
  <c r="CH460" i="66"/>
  <c r="DH460" i="66"/>
  <c r="BV460" i="66"/>
  <c r="DG460" i="66"/>
  <c r="BI460" i="66"/>
  <c r="BH460" i="66" s="1"/>
  <c r="CP460" i="66" s="1"/>
  <c r="BF473" i="66"/>
  <c r="AW473" i="66"/>
  <c r="T473" i="66" s="1"/>
  <c r="AY473" i="66"/>
  <c r="BA473" i="66" s="1"/>
  <c r="BV427" i="66"/>
  <c r="BI427" i="66"/>
  <c r="DG427" i="66"/>
  <c r="CH427" i="66"/>
  <c r="DH427" i="66"/>
  <c r="CH389" i="66"/>
  <c r="DH389" i="66"/>
  <c r="BV389" i="66"/>
  <c r="BI389" i="66"/>
  <c r="DG389" i="66"/>
  <c r="AY971" i="66"/>
  <c r="BA971" i="66" s="1"/>
  <c r="AW971" i="66"/>
  <c r="T971" i="66" s="1"/>
  <c r="BF971" i="66"/>
  <c r="AY969" i="66"/>
  <c r="BA969" i="66" s="1"/>
  <c r="BF969" i="66"/>
  <c r="AW969" i="66"/>
  <c r="T969" i="66" s="1"/>
  <c r="AY967" i="66"/>
  <c r="BA967" i="66" s="1"/>
  <c r="AW967" i="66"/>
  <c r="T967" i="66" s="1"/>
  <c r="BF967" i="66"/>
  <c r="AY965" i="66"/>
  <c r="BA965" i="66" s="1"/>
  <c r="BF965" i="66"/>
  <c r="AW965" i="66"/>
  <c r="T965" i="66" s="1"/>
  <c r="AY963" i="66"/>
  <c r="BA963" i="66" s="1"/>
  <c r="BF963" i="66"/>
  <c r="AW963" i="66"/>
  <c r="T963" i="66" s="1"/>
  <c r="AY961" i="66"/>
  <c r="BA961" i="66" s="1"/>
  <c r="AW961" i="66"/>
  <c r="T961" i="66" s="1"/>
  <c r="BF961" i="66"/>
  <c r="AY959" i="66"/>
  <c r="BA959" i="66" s="1"/>
  <c r="BF959" i="66"/>
  <c r="AW959" i="66"/>
  <c r="T959" i="66" s="1"/>
  <c r="AY957" i="66"/>
  <c r="BA957" i="66" s="1"/>
  <c r="AW957" i="66"/>
  <c r="T957" i="66" s="1"/>
  <c r="BF957" i="66"/>
  <c r="AY955" i="66"/>
  <c r="BA955" i="66" s="1"/>
  <c r="BF955" i="66"/>
  <c r="AW955" i="66"/>
  <c r="T955" i="66" s="1"/>
  <c r="AY953" i="66"/>
  <c r="BA953" i="66" s="1"/>
  <c r="AW953" i="66"/>
  <c r="T953" i="66" s="1"/>
  <c r="BF953" i="66"/>
  <c r="AY951" i="66"/>
  <c r="BA951" i="66" s="1"/>
  <c r="BF951" i="66"/>
  <c r="AW951" i="66"/>
  <c r="T951" i="66" s="1"/>
  <c r="AY949" i="66"/>
  <c r="BA949" i="66" s="1"/>
  <c r="BF949" i="66"/>
  <c r="AW949" i="66"/>
  <c r="T949" i="66" s="1"/>
  <c r="AY947" i="66"/>
  <c r="BA947" i="66" s="1"/>
  <c r="BF947" i="66"/>
  <c r="AW947" i="66"/>
  <c r="T947" i="66" s="1"/>
  <c r="AY945" i="66"/>
  <c r="BA945" i="66" s="1"/>
  <c r="BF945" i="66"/>
  <c r="AW945" i="66"/>
  <c r="T945" i="66" s="1"/>
  <c r="AY943" i="66"/>
  <c r="BA943" i="66" s="1"/>
  <c r="AW943" i="66"/>
  <c r="T943" i="66" s="1"/>
  <c r="BF943" i="66"/>
  <c r="AY941" i="66"/>
  <c r="BA941" i="66" s="1"/>
  <c r="BF941" i="66"/>
  <c r="AW941" i="66"/>
  <c r="T941" i="66" s="1"/>
  <c r="AY939" i="66"/>
  <c r="BA939" i="66" s="1"/>
  <c r="AW939" i="66"/>
  <c r="T939" i="66" s="1"/>
  <c r="BF939" i="66"/>
  <c r="AY937" i="66"/>
  <c r="BA937" i="66" s="1"/>
  <c r="AW937" i="66"/>
  <c r="T937" i="66" s="1"/>
  <c r="BF937" i="66"/>
  <c r="AY935" i="66"/>
  <c r="BA935" i="66" s="1"/>
  <c r="AW935" i="66"/>
  <c r="T935" i="66" s="1"/>
  <c r="BF935" i="66"/>
  <c r="AY933" i="66"/>
  <c r="BA933" i="66" s="1"/>
  <c r="AW933" i="66"/>
  <c r="T933" i="66" s="1"/>
  <c r="BF933" i="66"/>
  <c r="AY931" i="66"/>
  <c r="BA931" i="66" s="1"/>
  <c r="AW931" i="66"/>
  <c r="T931" i="66" s="1"/>
  <c r="BF931" i="66"/>
  <c r="AY929" i="66"/>
  <c r="BA929" i="66" s="1"/>
  <c r="AW929" i="66"/>
  <c r="T929" i="66" s="1"/>
  <c r="BF929" i="66"/>
  <c r="AY927" i="66"/>
  <c r="BA927" i="66" s="1"/>
  <c r="BF927" i="66"/>
  <c r="AW927" i="66"/>
  <c r="T927" i="66" s="1"/>
  <c r="AY925" i="66"/>
  <c r="BA925" i="66" s="1"/>
  <c r="BF925" i="66"/>
  <c r="AW925" i="66"/>
  <c r="T925" i="66" s="1"/>
  <c r="AY923" i="66"/>
  <c r="BA923" i="66" s="1"/>
  <c r="AW923" i="66"/>
  <c r="T923" i="66" s="1"/>
  <c r="BF923" i="66"/>
  <c r="AY921" i="66"/>
  <c r="BA921" i="66" s="1"/>
  <c r="AW921" i="66"/>
  <c r="T921" i="66" s="1"/>
  <c r="BF921" i="66"/>
  <c r="AY919" i="66"/>
  <c r="BA919" i="66" s="1"/>
  <c r="AW919" i="66"/>
  <c r="T919" i="66" s="1"/>
  <c r="BF919" i="66"/>
  <c r="AY917" i="66"/>
  <c r="BA917" i="66" s="1"/>
  <c r="BF917" i="66"/>
  <c r="AW917" i="66"/>
  <c r="T917" i="66" s="1"/>
  <c r="AY915" i="66"/>
  <c r="BA915" i="66" s="1"/>
  <c r="BF915" i="66"/>
  <c r="AW915" i="66"/>
  <c r="T915" i="66" s="1"/>
  <c r="AY913" i="66"/>
  <c r="BA913" i="66" s="1"/>
  <c r="AW913" i="66"/>
  <c r="T913" i="66" s="1"/>
  <c r="BF913" i="66"/>
  <c r="AY911" i="66"/>
  <c r="BA911" i="66" s="1"/>
  <c r="AW911" i="66"/>
  <c r="T911" i="66" s="1"/>
  <c r="BF911" i="66"/>
  <c r="AY909" i="66"/>
  <c r="BA909" i="66" s="1"/>
  <c r="AW909" i="66"/>
  <c r="T909" i="66" s="1"/>
  <c r="BF909" i="66"/>
  <c r="AY907" i="66"/>
  <c r="BA907" i="66" s="1"/>
  <c r="AW907" i="66"/>
  <c r="T907" i="66" s="1"/>
  <c r="BF907" i="66"/>
  <c r="AY905" i="66"/>
  <c r="BA905" i="66" s="1"/>
  <c r="BF905" i="66"/>
  <c r="AW905" i="66"/>
  <c r="T905" i="66" s="1"/>
  <c r="AY903" i="66"/>
  <c r="BA903" i="66" s="1"/>
  <c r="BF903" i="66"/>
  <c r="AW903" i="66"/>
  <c r="T903" i="66" s="1"/>
  <c r="AY901" i="66"/>
  <c r="BA901" i="66" s="1"/>
  <c r="AW901" i="66"/>
  <c r="T901" i="66" s="1"/>
  <c r="BF901" i="66"/>
  <c r="AY899" i="66"/>
  <c r="BA899" i="66" s="1"/>
  <c r="AW899" i="66"/>
  <c r="T899" i="66" s="1"/>
  <c r="BF899" i="66"/>
  <c r="AY897" i="66"/>
  <c r="BA897" i="66" s="1"/>
  <c r="AW897" i="66"/>
  <c r="T897" i="66" s="1"/>
  <c r="BF897" i="66"/>
  <c r="AY895" i="66"/>
  <c r="BA895" i="66" s="1"/>
  <c r="AW895" i="66"/>
  <c r="T895" i="66" s="1"/>
  <c r="BF895" i="66"/>
  <c r="AY893" i="66"/>
  <c r="BA893" i="66" s="1"/>
  <c r="BF893" i="66"/>
  <c r="AW893" i="66"/>
  <c r="T893" i="66" s="1"/>
  <c r="AY891" i="66"/>
  <c r="BA891" i="66" s="1"/>
  <c r="AW891" i="66"/>
  <c r="T891" i="66" s="1"/>
  <c r="BF891" i="66"/>
  <c r="AY889" i="66"/>
  <c r="BA889" i="66" s="1"/>
  <c r="BF889" i="66"/>
  <c r="AW889" i="66"/>
  <c r="T889" i="66" s="1"/>
  <c r="AY887" i="66"/>
  <c r="BA887" i="66" s="1"/>
  <c r="AW887" i="66"/>
  <c r="T887" i="66" s="1"/>
  <c r="BF887" i="66"/>
  <c r="AY885" i="66"/>
  <c r="BA885" i="66" s="1"/>
  <c r="AW885" i="66"/>
  <c r="T885" i="66" s="1"/>
  <c r="BF885" i="66"/>
  <c r="AY883" i="66"/>
  <c r="BA883" i="66" s="1"/>
  <c r="AW883" i="66"/>
  <c r="T883" i="66" s="1"/>
  <c r="BF883" i="66"/>
  <c r="AY881" i="66"/>
  <c r="BA881" i="66" s="1"/>
  <c r="AW881" i="66"/>
  <c r="T881" i="66" s="1"/>
  <c r="BF881" i="66"/>
  <c r="AY879" i="66"/>
  <c r="BA879" i="66" s="1"/>
  <c r="BF879" i="66"/>
  <c r="AW879" i="66"/>
  <c r="T879" i="66" s="1"/>
  <c r="DH766" i="66"/>
  <c r="CH766" i="66"/>
  <c r="CH736" i="66"/>
  <c r="DH736" i="66"/>
  <c r="BV717" i="66"/>
  <c r="BI717" i="66"/>
  <c r="DG717" i="66"/>
  <c r="CH717" i="66"/>
  <c r="DH717" i="66"/>
  <c r="DG716" i="66"/>
  <c r="BI716" i="66"/>
  <c r="BV716" i="66"/>
  <c r="AY710" i="66"/>
  <c r="BA710" i="66" s="1"/>
  <c r="BF710" i="66"/>
  <c r="AW710" i="66"/>
  <c r="T710" i="66" s="1"/>
  <c r="DG674" i="66"/>
  <c r="BV674" i="66"/>
  <c r="BI674" i="66"/>
  <c r="BH674" i="66" s="1"/>
  <c r="CP674" i="66" s="1"/>
  <c r="CH674" i="66"/>
  <c r="DH674" i="66"/>
  <c r="AY672" i="66"/>
  <c r="BA672" i="66" s="1"/>
  <c r="BF672" i="66"/>
  <c r="AW672" i="66"/>
  <c r="T672" i="66" s="1"/>
  <c r="CH627" i="66"/>
  <c r="DH627" i="66"/>
  <c r="CH614" i="66"/>
  <c r="DH614" i="66"/>
  <c r="BI614" i="66"/>
  <c r="DG614" i="66"/>
  <c r="BV614" i="66"/>
  <c r="BI561" i="66"/>
  <c r="BH561" i="66" s="1"/>
  <c r="CP561" i="66" s="1"/>
  <c r="DG561" i="66"/>
  <c r="BV561" i="66"/>
  <c r="DH561" i="66"/>
  <c r="CH561" i="66"/>
  <c r="CH492" i="66"/>
  <c r="DH492" i="66"/>
  <c r="CH490" i="66"/>
  <c r="DH490" i="66"/>
  <c r="BV490" i="66"/>
  <c r="BI490" i="66"/>
  <c r="DG490" i="66"/>
  <c r="DI420" i="66"/>
  <c r="BN420" i="66"/>
  <c r="BO420" i="66"/>
  <c r="BJ420" i="66"/>
  <c r="BM420" i="66" s="1"/>
  <c r="BK420" i="66"/>
  <c r="CW420" i="66"/>
  <c r="U420" i="66"/>
  <c r="X420" i="66" s="1"/>
  <c r="W420" i="66"/>
  <c r="CA420" i="66"/>
  <c r="CH383" i="66"/>
  <c r="DH383" i="66"/>
  <c r="BV383" i="66"/>
  <c r="BI383" i="66"/>
  <c r="DG383" i="66"/>
  <c r="DI302" i="66"/>
  <c r="BJ302" i="66"/>
  <c r="BM302" i="66" s="1"/>
  <c r="BK302" i="66"/>
  <c r="BN302" i="66"/>
  <c r="BO302" i="66"/>
  <c r="CB296" i="66"/>
  <c r="BL296" i="66"/>
  <c r="AY227" i="66"/>
  <c r="BA227" i="66" s="1"/>
  <c r="AW227" i="66"/>
  <c r="T227" i="66" s="1"/>
  <c r="BF227" i="66"/>
  <c r="BL758" i="66"/>
  <c r="CB758" i="66"/>
  <c r="CX758" i="66"/>
  <c r="V758" i="66"/>
  <c r="CE758" i="66" s="1"/>
  <c r="CC758" i="66"/>
  <c r="CD758" i="66"/>
  <c r="DG728" i="66"/>
  <c r="BI728" i="66"/>
  <c r="BV728" i="66"/>
  <c r="DH716" i="66"/>
  <c r="CH716" i="66"/>
  <c r="CH713" i="66"/>
  <c r="DH713" i="66"/>
  <c r="BV692" i="66"/>
  <c r="DG692" i="66"/>
  <c r="BI692" i="66"/>
  <c r="CH689" i="66"/>
  <c r="DH689" i="66"/>
  <c r="BV689" i="66"/>
  <c r="DG689" i="66"/>
  <c r="BI689" i="66"/>
  <c r="BV687" i="66"/>
  <c r="BI687" i="66"/>
  <c r="DG687" i="66"/>
  <c r="CH662" i="66"/>
  <c r="DH662" i="66"/>
  <c r="BI662" i="66"/>
  <c r="DG662" i="66"/>
  <c r="BV662" i="66"/>
  <c r="CH642" i="66"/>
  <c r="DH642" i="66"/>
  <c r="BV642" i="66"/>
  <c r="BI642" i="66"/>
  <c r="DG642" i="66"/>
  <c r="BF636" i="66"/>
  <c r="AW636" i="66"/>
  <c r="T636" i="66" s="1"/>
  <c r="AY636" i="66"/>
  <c r="BA636" i="66" s="1"/>
  <c r="BV627" i="66"/>
  <c r="BI627" i="66"/>
  <c r="DG627" i="66"/>
  <c r="CH597" i="66"/>
  <c r="DH597" i="66"/>
  <c r="BF594" i="66"/>
  <c r="AW594" i="66"/>
  <c r="T594" i="66" s="1"/>
  <c r="AY594" i="66"/>
  <c r="BA594" i="66" s="1"/>
  <c r="CH570" i="66"/>
  <c r="DH570" i="66"/>
  <c r="BV570" i="66"/>
  <c r="DG570" i="66"/>
  <c r="BI570" i="66"/>
  <c r="AY567" i="66"/>
  <c r="BA567" i="66" s="1"/>
  <c r="BF567" i="66"/>
  <c r="AW567" i="66"/>
  <c r="T567" i="66" s="1"/>
  <c r="CB562" i="66"/>
  <c r="BL562" i="66"/>
  <c r="CT534" i="66"/>
  <c r="BL534" i="66"/>
  <c r="CB534" i="66"/>
  <c r="BI513" i="66"/>
  <c r="BH513" i="66" s="1"/>
  <c r="CP513" i="66" s="1"/>
  <c r="DG513" i="66"/>
  <c r="BV513" i="66"/>
  <c r="DH513" i="66"/>
  <c r="CH513" i="66"/>
  <c r="BF469" i="66"/>
  <c r="AW469" i="66"/>
  <c r="T469" i="66" s="1"/>
  <c r="AY469" i="66"/>
  <c r="BA469" i="66" s="1"/>
  <c r="BF257" i="66"/>
  <c r="AW257" i="66"/>
  <c r="T257" i="66" s="1"/>
  <c r="AY257" i="66"/>
  <c r="BA257" i="66" s="1"/>
  <c r="CH228" i="66"/>
  <c r="DH228" i="66"/>
  <c r="BV228" i="66"/>
  <c r="DG228" i="66"/>
  <c r="BI228" i="66"/>
  <c r="DH197" i="66"/>
  <c r="CH197" i="66"/>
  <c r="DG197" i="66"/>
  <c r="BI197" i="66"/>
  <c r="BV197" i="66"/>
  <c r="DG766" i="66"/>
  <c r="BI766" i="66"/>
  <c r="BV766" i="66"/>
  <c r="BV736" i="66"/>
  <c r="BI736" i="66"/>
  <c r="DG736" i="66"/>
  <c r="BI702" i="66"/>
  <c r="BV702" i="66"/>
  <c r="DG702" i="66"/>
  <c r="DH702" i="66"/>
  <c r="CH702" i="66"/>
  <c r="BV699" i="66"/>
  <c r="BI699" i="66"/>
  <c r="DG699" i="66"/>
  <c r="DG698" i="66"/>
  <c r="BV698" i="66"/>
  <c r="BI698" i="66"/>
  <c r="BH698" i="66" s="1"/>
  <c r="CP698" i="66" s="1"/>
  <c r="CH691" i="66"/>
  <c r="DH691" i="66"/>
  <c r="BV691" i="66"/>
  <c r="DG691" i="66"/>
  <c r="BI691" i="66"/>
  <c r="BV690" i="66"/>
  <c r="BI690" i="66"/>
  <c r="DG690" i="66"/>
  <c r="DH690" i="66"/>
  <c r="CH690" i="66"/>
  <c r="BV668" i="66"/>
  <c r="BI668" i="66"/>
  <c r="DG668" i="66"/>
  <c r="BF652" i="66"/>
  <c r="AW652" i="66"/>
  <c r="T652" i="66" s="1"/>
  <c r="AY652" i="66"/>
  <c r="BA652" i="66" s="1"/>
  <c r="BF632" i="66"/>
  <c r="AW632" i="66"/>
  <c r="T632" i="66" s="1"/>
  <c r="AY632" i="66"/>
  <c r="BA632" i="66" s="1"/>
  <c r="DH628" i="66"/>
  <c r="CH628" i="66"/>
  <c r="DG628" i="66"/>
  <c r="BI628" i="66"/>
  <c r="BV628" i="66"/>
  <c r="CH621" i="66"/>
  <c r="DH621" i="66"/>
  <c r="BV621" i="66"/>
  <c r="BI621" i="66"/>
  <c r="DG621" i="66"/>
  <c r="DI597" i="66"/>
  <c r="BJ597" i="66"/>
  <c r="BM597" i="66" s="1"/>
  <c r="BK597" i="66"/>
  <c r="BN597" i="66"/>
  <c r="BO597" i="66"/>
  <c r="CH591" i="66"/>
  <c r="DH591" i="66"/>
  <c r="BV527" i="66"/>
  <c r="DG527" i="66"/>
  <c r="BI527" i="66"/>
  <c r="CH527" i="66"/>
  <c r="DH527" i="66"/>
  <c r="CH401" i="66"/>
  <c r="DH401" i="66"/>
  <c r="BV401" i="66"/>
  <c r="BI401" i="66"/>
  <c r="DG401" i="66"/>
  <c r="BF187" i="66"/>
  <c r="AW187" i="66"/>
  <c r="T187" i="66" s="1"/>
  <c r="AY187" i="66"/>
  <c r="BA187" i="66" s="1"/>
  <c r="DG753" i="66"/>
  <c r="BI753" i="66"/>
  <c r="BV753" i="66"/>
  <c r="CH753" i="66"/>
  <c r="DH753" i="66"/>
  <c r="BV750" i="66"/>
  <c r="DG750" i="66"/>
  <c r="BI750" i="66"/>
  <c r="BV748" i="66"/>
  <c r="DG748" i="66"/>
  <c r="BI748" i="66"/>
  <c r="BV743" i="66"/>
  <c r="BI743" i="66"/>
  <c r="DG743" i="66"/>
  <c r="DH743" i="66"/>
  <c r="CH743" i="66"/>
  <c r="DG740" i="66"/>
  <c r="BI740" i="66"/>
  <c r="BV740" i="66"/>
  <c r="CH728" i="66"/>
  <c r="DH728" i="66"/>
  <c r="DG720" i="66"/>
  <c r="BV720" i="66"/>
  <c r="BI720" i="66"/>
  <c r="CH709" i="66"/>
  <c r="DH709" i="66"/>
  <c r="BV704" i="66"/>
  <c r="BI704" i="66"/>
  <c r="BH704" i="66" s="1"/>
  <c r="CP704" i="66" s="1"/>
  <c r="DG704" i="66"/>
  <c r="CH687" i="66"/>
  <c r="DH687" i="66"/>
  <c r="BV681" i="66"/>
  <c r="DG681" i="66"/>
  <c r="BI681" i="66"/>
  <c r="BF608" i="66"/>
  <c r="AW608" i="66"/>
  <c r="T608" i="66" s="1"/>
  <c r="AY608" i="66"/>
  <c r="BA608" i="66" s="1"/>
  <c r="CH606" i="66"/>
  <c r="DH606" i="66"/>
  <c r="BV606" i="66"/>
  <c r="DG606" i="66"/>
  <c r="BI606" i="66"/>
  <c r="BH606" i="66" s="1"/>
  <c r="CP606" i="66" s="1"/>
  <c r="CH572" i="66"/>
  <c r="DH572" i="66"/>
  <c r="BV572" i="66"/>
  <c r="BI572" i="66"/>
  <c r="DG572" i="66"/>
  <c r="DG571" i="66"/>
  <c r="BI571" i="66"/>
  <c r="BV571" i="66"/>
  <c r="DH571" i="66"/>
  <c r="CH571" i="66"/>
  <c r="CH546" i="66"/>
  <c r="DH546" i="66"/>
  <c r="BV546" i="66"/>
  <c r="DG546" i="66"/>
  <c r="BI546" i="66"/>
  <c r="CH508" i="66"/>
  <c r="DH508" i="66"/>
  <c r="BV508" i="66"/>
  <c r="BI508" i="66"/>
  <c r="DG508" i="66"/>
  <c r="CH491" i="66"/>
  <c r="DH491" i="66"/>
  <c r="BV491" i="66"/>
  <c r="DG491" i="66"/>
  <c r="BI491" i="66"/>
  <c r="BV433" i="66"/>
  <c r="BI433" i="66"/>
  <c r="DG433" i="66"/>
  <c r="CH433" i="66"/>
  <c r="DH433" i="66"/>
  <c r="AY418" i="66"/>
  <c r="BA418" i="66" s="1"/>
  <c r="AW418" i="66"/>
  <c r="T418" i="66" s="1"/>
  <c r="BF418" i="66"/>
  <c r="AY396" i="66"/>
  <c r="BA396" i="66" s="1"/>
  <c r="AW396" i="66"/>
  <c r="T396" i="66" s="1"/>
  <c r="BF396" i="66"/>
  <c r="DH393" i="66"/>
  <c r="CH393" i="66"/>
  <c r="DG393" i="66"/>
  <c r="BV393" i="66"/>
  <c r="BI393" i="66"/>
  <c r="CC299" i="66"/>
  <c r="CD299" i="66"/>
  <c r="V299" i="66"/>
  <c r="CE299" i="66" s="1"/>
  <c r="CX299" i="66"/>
  <c r="BF285" i="66"/>
  <c r="AW285" i="66"/>
  <c r="T285" i="66" s="1"/>
  <c r="AY285" i="66"/>
  <c r="BA285" i="66" s="1"/>
  <c r="BO173" i="66"/>
  <c r="BJ173" i="66"/>
  <c r="BM173" i="66" s="1"/>
  <c r="BK173" i="66"/>
  <c r="BN173" i="66"/>
  <c r="CA173" i="66"/>
  <c r="CW173" i="66"/>
  <c r="U173" i="66"/>
  <c r="X173" i="66" s="1"/>
  <c r="W173" i="66"/>
  <c r="DI173" i="66"/>
  <c r="AY696" i="66"/>
  <c r="BA696" i="66" s="1"/>
  <c r="BF696" i="66"/>
  <c r="AW696" i="66"/>
  <c r="T696" i="66" s="1"/>
  <c r="DH648" i="66"/>
  <c r="CH648" i="66"/>
  <c r="BI648" i="66"/>
  <c r="BH648" i="66" s="1"/>
  <c r="CP648" i="66" s="1"/>
  <c r="DG648" i="66"/>
  <c r="BV648" i="66"/>
  <c r="AY577" i="66"/>
  <c r="BA577" i="66" s="1"/>
  <c r="AW577" i="66"/>
  <c r="T577" i="66" s="1"/>
  <c r="BF577" i="66"/>
  <c r="BV559" i="66"/>
  <c r="BI559" i="66"/>
  <c r="DG559" i="66"/>
  <c r="CH559" i="66"/>
  <c r="DH559" i="66"/>
  <c r="DG523" i="66"/>
  <c r="BI523" i="66"/>
  <c r="BV523" i="66"/>
  <c r="AY509" i="66"/>
  <c r="BA509" i="66" s="1"/>
  <c r="BF509" i="66"/>
  <c r="AW509" i="66"/>
  <c r="T509" i="66" s="1"/>
  <c r="BF493" i="66"/>
  <c r="AW493" i="66"/>
  <c r="T493" i="66" s="1"/>
  <c r="AY493" i="66"/>
  <c r="BA493" i="66" s="1"/>
  <c r="BF489" i="66"/>
  <c r="AW489" i="66"/>
  <c r="T489" i="66" s="1"/>
  <c r="AY489" i="66"/>
  <c r="BA489" i="66" s="1"/>
  <c r="DH474" i="66"/>
  <c r="CH474" i="66"/>
  <c r="DG474" i="66"/>
  <c r="BI474" i="66"/>
  <c r="BV474" i="66"/>
  <c r="BF466" i="66"/>
  <c r="AW466" i="66"/>
  <c r="T466" i="66" s="1"/>
  <c r="AY466" i="66"/>
  <c r="BA466" i="66" s="1"/>
  <c r="W459" i="66"/>
  <c r="CW459" i="66"/>
  <c r="CA459" i="66"/>
  <c r="U459" i="66"/>
  <c r="X459" i="66" s="1"/>
  <c r="BJ459" i="66"/>
  <c r="BM459" i="66" s="1"/>
  <c r="BN459" i="66"/>
  <c r="BO459" i="66"/>
  <c r="BK459" i="66"/>
  <c r="DI459" i="66"/>
  <c r="DG434" i="66"/>
  <c r="BV434" i="66"/>
  <c r="BI434" i="66"/>
  <c r="DH434" i="66"/>
  <c r="CH434" i="66"/>
  <c r="AW432" i="66"/>
  <c r="T432" i="66" s="1"/>
  <c r="BF432" i="66"/>
  <c r="AY432" i="66"/>
  <c r="BA432" i="66" s="1"/>
  <c r="BV431" i="66"/>
  <c r="DG431" i="66"/>
  <c r="BI431" i="66"/>
  <c r="CH431" i="66"/>
  <c r="DH431" i="66"/>
  <c r="CH646" i="66"/>
  <c r="DH646" i="66"/>
  <c r="BI646" i="66"/>
  <c r="BV646" i="66"/>
  <c r="DG646" i="66"/>
  <c r="DG555" i="66"/>
  <c r="BI555" i="66"/>
  <c r="BV555" i="66"/>
  <c r="AY541" i="66"/>
  <c r="BA541" i="66" s="1"/>
  <c r="BF541" i="66"/>
  <c r="AW541" i="66"/>
  <c r="T541" i="66" s="1"/>
  <c r="CH524" i="66"/>
  <c r="DH524" i="66"/>
  <c r="BV524" i="66"/>
  <c r="BI524" i="66"/>
  <c r="DG524" i="66"/>
  <c r="CH522" i="66"/>
  <c r="DH522" i="66"/>
  <c r="BV522" i="66"/>
  <c r="BI522" i="66"/>
  <c r="DG522" i="66"/>
  <c r="DG442" i="66"/>
  <c r="BV442" i="66"/>
  <c r="BI442" i="66"/>
  <c r="DH440" i="66"/>
  <c r="CH440" i="66"/>
  <c r="BF422" i="66"/>
  <c r="AW422" i="66"/>
  <c r="T422" i="66" s="1"/>
  <c r="AY422" i="66"/>
  <c r="BA422" i="66" s="1"/>
  <c r="AY406" i="66"/>
  <c r="BA406" i="66" s="1"/>
  <c r="AW406" i="66"/>
  <c r="T406" i="66" s="1"/>
  <c r="BF406" i="66"/>
  <c r="DH405" i="66"/>
  <c r="CH405" i="66"/>
  <c r="DG405" i="66"/>
  <c r="BI405" i="66"/>
  <c r="BV405" i="66"/>
  <c r="AY378" i="66"/>
  <c r="BA378" i="66" s="1"/>
  <c r="AW378" i="66"/>
  <c r="T378" i="66" s="1"/>
  <c r="BF378" i="66"/>
  <c r="DH357" i="66"/>
  <c r="CH357" i="66"/>
  <c r="BV357" i="66"/>
  <c r="DG357" i="66"/>
  <c r="BI357" i="66"/>
  <c r="CH324" i="66"/>
  <c r="DH324" i="66"/>
  <c r="BV324" i="66"/>
  <c r="BI324" i="66"/>
  <c r="DG324" i="66"/>
  <c r="BF248" i="66"/>
  <c r="AW248" i="66"/>
  <c r="T248" i="66" s="1"/>
  <c r="AY248" i="66"/>
  <c r="BA248" i="66" s="1"/>
  <c r="BF236" i="66"/>
  <c r="AW236" i="66"/>
  <c r="T236" i="66" s="1"/>
  <c r="AY236" i="66"/>
  <c r="BA236" i="66" s="1"/>
  <c r="BI741" i="66"/>
  <c r="DG741" i="66"/>
  <c r="BV741" i="66"/>
  <c r="BI735" i="66"/>
  <c r="DG735" i="66"/>
  <c r="BV735" i="66"/>
  <c r="DG729" i="66"/>
  <c r="BV729" i="66"/>
  <c r="BI729" i="66"/>
  <c r="BI723" i="66"/>
  <c r="BV723" i="66"/>
  <c r="DG723" i="66"/>
  <c r="DG686" i="66"/>
  <c r="BV686" i="66"/>
  <c r="BI686" i="66"/>
  <c r="BV666" i="66"/>
  <c r="BI666" i="66"/>
  <c r="DG666" i="66"/>
  <c r="CH666" i="66"/>
  <c r="DH666" i="66"/>
  <c r="BV663" i="66"/>
  <c r="BI663" i="66"/>
  <c r="DG663" i="66"/>
  <c r="DH640" i="66"/>
  <c r="CH640" i="66"/>
  <c r="BV640" i="66"/>
  <c r="DG640" i="66"/>
  <c r="BI640" i="66"/>
  <c r="DH626" i="66"/>
  <c r="CH626" i="66"/>
  <c r="BV626" i="66"/>
  <c r="BI626" i="66"/>
  <c r="DG626" i="66"/>
  <c r="CH622" i="66"/>
  <c r="DH622" i="66"/>
  <c r="BV622" i="66"/>
  <c r="DG622" i="66"/>
  <c r="BI622" i="66"/>
  <c r="BV619" i="66"/>
  <c r="DG619" i="66"/>
  <c r="BI619" i="66"/>
  <c r="CH611" i="66"/>
  <c r="DH611" i="66"/>
  <c r="V611" i="66"/>
  <c r="CE611" i="66" s="1"/>
  <c r="CC611" i="66"/>
  <c r="CX611" i="66"/>
  <c r="CD611" i="66"/>
  <c r="CH609" i="66"/>
  <c r="DH609" i="66"/>
  <c r="CH590" i="66"/>
  <c r="DH590" i="66"/>
  <c r="DG590" i="66"/>
  <c r="BI590" i="66"/>
  <c r="BV590" i="66"/>
  <c r="CH586" i="66"/>
  <c r="DH586" i="66"/>
  <c r="BV586" i="66"/>
  <c r="DG586" i="66"/>
  <c r="BI586" i="66"/>
  <c r="DH523" i="66"/>
  <c r="CH523" i="66"/>
  <c r="BV511" i="66"/>
  <c r="DG511" i="66"/>
  <c r="BI511" i="66"/>
  <c r="CH511" i="66"/>
  <c r="DH511" i="66"/>
  <c r="V502" i="66"/>
  <c r="CE502" i="66" s="1"/>
  <c r="CD502" i="66"/>
  <c r="CX502" i="66"/>
  <c r="CC502" i="66"/>
  <c r="BL502" i="66"/>
  <c r="CB502" i="66"/>
  <c r="CH479" i="66"/>
  <c r="DH479" i="66"/>
  <c r="DG479" i="66"/>
  <c r="BV479" i="66"/>
  <c r="BI479" i="66"/>
  <c r="CH409" i="66"/>
  <c r="DH409" i="66"/>
  <c r="BV409" i="66"/>
  <c r="DG409" i="66"/>
  <c r="BI409" i="66"/>
  <c r="BV332" i="66"/>
  <c r="DG332" i="66"/>
  <c r="BI332" i="66"/>
  <c r="CH332" i="66"/>
  <c r="DH332" i="66"/>
  <c r="V747" i="66"/>
  <c r="CE747" i="66" s="1"/>
  <c r="CD747" i="66"/>
  <c r="CC747" i="66"/>
  <c r="CX747" i="66"/>
  <c r="CB747" i="66"/>
  <c r="BL747" i="66"/>
  <c r="CH697" i="66"/>
  <c r="DH697" i="66"/>
  <c r="CH625" i="66"/>
  <c r="DH625" i="66"/>
  <c r="CH619" i="66"/>
  <c r="DH619" i="66"/>
  <c r="CH615" i="66"/>
  <c r="DH615" i="66"/>
  <c r="BV609" i="66"/>
  <c r="BI609" i="66"/>
  <c r="DG609" i="66"/>
  <c r="CH589" i="66"/>
  <c r="DH589" i="66"/>
  <c r="AY573" i="66"/>
  <c r="BA573" i="66" s="1"/>
  <c r="BF573" i="66"/>
  <c r="AW573" i="66"/>
  <c r="T573" i="66" s="1"/>
  <c r="CH556" i="66"/>
  <c r="DH556" i="66"/>
  <c r="BV556" i="66"/>
  <c r="BI556" i="66"/>
  <c r="DG556" i="66"/>
  <c r="CH554" i="66"/>
  <c r="DH554" i="66"/>
  <c r="BV554" i="66"/>
  <c r="BI554" i="66"/>
  <c r="DG554" i="66"/>
  <c r="BF495" i="66"/>
  <c r="AW495" i="66"/>
  <c r="T495" i="66" s="1"/>
  <c r="AY495" i="66"/>
  <c r="BA495" i="66" s="1"/>
  <c r="DH470" i="66"/>
  <c r="CH470" i="66"/>
  <c r="DG470" i="66"/>
  <c r="BI470" i="66"/>
  <c r="BV470" i="66"/>
  <c r="DH442" i="66"/>
  <c r="CH442" i="66"/>
  <c r="CB430" i="66"/>
  <c r="BL430" i="66"/>
  <c r="CX430" i="66"/>
  <c r="V430" i="66"/>
  <c r="CE430" i="66" s="1"/>
  <c r="CC430" i="66"/>
  <c r="CD430" i="66"/>
  <c r="DH345" i="66"/>
  <c r="CH345" i="66"/>
  <c r="BV345" i="66"/>
  <c r="DG345" i="66"/>
  <c r="BI345" i="66"/>
  <c r="BF337" i="66"/>
  <c r="AW337" i="66"/>
  <c r="T337" i="66" s="1"/>
  <c r="AY337" i="66"/>
  <c r="BA337" i="66" s="1"/>
  <c r="DH256" i="66"/>
  <c r="CH256" i="66"/>
  <c r="BI256" i="66"/>
  <c r="BV256" i="66"/>
  <c r="DG256" i="66"/>
  <c r="BF159" i="66"/>
  <c r="AW159" i="66"/>
  <c r="T159" i="66" s="1"/>
  <c r="AY159" i="66"/>
  <c r="BA159" i="66" s="1"/>
  <c r="BN124" i="66"/>
  <c r="BJ124" i="66"/>
  <c r="BM124" i="66" s="1"/>
  <c r="BK124" i="66"/>
  <c r="BO124" i="66"/>
  <c r="DI124" i="66"/>
  <c r="DG712" i="66"/>
  <c r="BV712" i="66"/>
  <c r="BI712" i="66"/>
  <c r="BV700" i="66"/>
  <c r="BI700" i="66"/>
  <c r="DG700" i="66"/>
  <c r="BI688" i="66"/>
  <c r="DG688" i="66"/>
  <c r="BV688" i="66"/>
  <c r="BI676" i="66"/>
  <c r="BV676" i="66"/>
  <c r="DG676" i="66"/>
  <c r="BI664" i="66"/>
  <c r="BV664" i="66"/>
  <c r="DG664" i="66"/>
  <c r="DH644" i="66"/>
  <c r="CH644" i="66"/>
  <c r="DG644" i="66"/>
  <c r="BI644" i="66"/>
  <c r="BV644" i="66"/>
  <c r="CH624" i="66"/>
  <c r="DH624" i="66"/>
  <c r="BI624" i="66"/>
  <c r="BV624" i="66"/>
  <c r="DG624" i="66"/>
  <c r="DH612" i="66"/>
  <c r="CH612" i="66"/>
  <c r="BV612" i="66"/>
  <c r="BI612" i="66"/>
  <c r="BH612" i="66" s="1"/>
  <c r="CP612" i="66" s="1"/>
  <c r="DG612" i="66"/>
  <c r="DH600" i="66"/>
  <c r="CH600" i="66"/>
  <c r="BI600" i="66"/>
  <c r="DG600" i="66"/>
  <c r="BV600" i="66"/>
  <c r="CH588" i="66"/>
  <c r="DH588" i="66"/>
  <c r="BI588" i="66"/>
  <c r="BV588" i="66"/>
  <c r="DG588" i="66"/>
  <c r="CH582" i="66"/>
  <c r="DH582" i="66"/>
  <c r="DG579" i="66"/>
  <c r="BI579" i="66"/>
  <c r="BH579" i="66" s="1"/>
  <c r="CP579" i="66" s="1"/>
  <c r="BV579" i="66"/>
  <c r="DH485" i="66"/>
  <c r="CH485" i="66"/>
  <c r="DG485" i="66"/>
  <c r="BI485" i="66"/>
  <c r="BH485" i="66" s="1"/>
  <c r="CP485" i="66" s="1"/>
  <c r="BV485" i="66"/>
  <c r="DH452" i="66"/>
  <c r="CH452" i="66"/>
  <c r="BV428" i="66"/>
  <c r="DG428" i="66"/>
  <c r="BI428" i="66"/>
  <c r="DH424" i="66"/>
  <c r="CH424" i="66"/>
  <c r="BI424" i="66"/>
  <c r="DG424" i="66"/>
  <c r="BV424" i="66"/>
  <c r="AY372" i="66"/>
  <c r="BA372" i="66" s="1"/>
  <c r="AW372" i="66"/>
  <c r="T372" i="66" s="1"/>
  <c r="BF372" i="66"/>
  <c r="BF347" i="66"/>
  <c r="AW347" i="66"/>
  <c r="T347" i="66" s="1"/>
  <c r="AY347" i="66"/>
  <c r="BA347" i="66" s="1"/>
  <c r="CW281" i="66"/>
  <c r="U281" i="66"/>
  <c r="X281" i="66" s="1"/>
  <c r="W281" i="66"/>
  <c r="CA281" i="66"/>
  <c r="DI281" i="66"/>
  <c r="BN281" i="66"/>
  <c r="BO281" i="66"/>
  <c r="BJ281" i="66"/>
  <c r="BM281" i="66" s="1"/>
  <c r="BK281" i="66"/>
  <c r="DH234" i="66"/>
  <c r="CH234" i="66"/>
  <c r="BV234" i="66"/>
  <c r="DG234" i="66"/>
  <c r="BI234" i="66"/>
  <c r="CH216" i="66"/>
  <c r="DH216" i="66"/>
  <c r="BV216" i="66"/>
  <c r="BI216" i="66"/>
  <c r="DG216" i="66"/>
  <c r="DG585" i="66"/>
  <c r="BI585" i="66"/>
  <c r="BV585" i="66"/>
  <c r="AY565" i="66"/>
  <c r="BA565" i="66" s="1"/>
  <c r="BF565" i="66"/>
  <c r="AW565" i="66"/>
  <c r="T565" i="66" s="1"/>
  <c r="CH564" i="66"/>
  <c r="DH564" i="66"/>
  <c r="BV564" i="66"/>
  <c r="DG564" i="66"/>
  <c r="BI564" i="66"/>
  <c r="DG563" i="66"/>
  <c r="BV563" i="66"/>
  <c r="BI563" i="66"/>
  <c r="BH563" i="66" s="1"/>
  <c r="CP563" i="66" s="1"/>
  <c r="AY549" i="66"/>
  <c r="BA549" i="66" s="1"/>
  <c r="BF549" i="66"/>
  <c r="AW549" i="66"/>
  <c r="T549" i="66" s="1"/>
  <c r="CH548" i="66"/>
  <c r="DH548" i="66"/>
  <c r="BV548" i="66"/>
  <c r="DG548" i="66"/>
  <c r="BI548" i="66"/>
  <c r="DG547" i="66"/>
  <c r="BV547" i="66"/>
  <c r="BI547" i="66"/>
  <c r="AY533" i="66"/>
  <c r="BA533" i="66" s="1"/>
  <c r="BF533" i="66"/>
  <c r="AW533" i="66"/>
  <c r="T533" i="66" s="1"/>
  <c r="CH532" i="66"/>
  <c r="DH532" i="66"/>
  <c r="BV532" i="66"/>
  <c r="DG532" i="66"/>
  <c r="BI532" i="66"/>
  <c r="DG531" i="66"/>
  <c r="BV531" i="66"/>
  <c r="BI531" i="66"/>
  <c r="AY517" i="66"/>
  <c r="BA517" i="66" s="1"/>
  <c r="BF517" i="66"/>
  <c r="AW517" i="66"/>
  <c r="T517" i="66" s="1"/>
  <c r="CH516" i="66"/>
  <c r="DH516" i="66"/>
  <c r="BV516" i="66"/>
  <c r="DG516" i="66"/>
  <c r="BI516" i="66"/>
  <c r="DG515" i="66"/>
  <c r="BV515" i="66"/>
  <c r="BI515" i="66"/>
  <c r="AY501" i="66"/>
  <c r="BA501" i="66" s="1"/>
  <c r="BF501" i="66"/>
  <c r="AW501" i="66"/>
  <c r="T501" i="66" s="1"/>
  <c r="DI494" i="66"/>
  <c r="BK494" i="66"/>
  <c r="BO494" i="66"/>
  <c r="AY477" i="66"/>
  <c r="BA477" i="66" s="1"/>
  <c r="BF477" i="66"/>
  <c r="AW477" i="66"/>
  <c r="T477" i="66" s="1"/>
  <c r="BF458" i="66"/>
  <c r="AW458" i="66"/>
  <c r="T458" i="66" s="1"/>
  <c r="AY458" i="66"/>
  <c r="BA458" i="66" s="1"/>
  <c r="BV447" i="66"/>
  <c r="BI447" i="66"/>
  <c r="DG447" i="66"/>
  <c r="CH447" i="66"/>
  <c r="DH447" i="66"/>
  <c r="CH399" i="66"/>
  <c r="DH399" i="66"/>
  <c r="BI399" i="66"/>
  <c r="DG399" i="66"/>
  <c r="BV399" i="66"/>
  <c r="BF395" i="66"/>
  <c r="AW395" i="66"/>
  <c r="T395" i="66" s="1"/>
  <c r="AY395" i="66"/>
  <c r="BA395" i="66" s="1"/>
  <c r="DH373" i="66"/>
  <c r="CH373" i="66"/>
  <c r="BI373" i="66"/>
  <c r="DG373" i="66"/>
  <c r="BV373" i="66"/>
  <c r="DI316" i="66"/>
  <c r="BJ316" i="66"/>
  <c r="BM316" i="66" s="1"/>
  <c r="BK316" i="66"/>
  <c r="BN316" i="66"/>
  <c r="BO316" i="66"/>
  <c r="V302" i="66"/>
  <c r="CE302" i="66" s="1"/>
  <c r="CX302" i="66"/>
  <c r="CC302" i="66"/>
  <c r="CD302" i="66"/>
  <c r="CB302" i="66"/>
  <c r="BL302" i="66"/>
  <c r="AW265" i="66"/>
  <c r="T265" i="66" s="1"/>
  <c r="BF265" i="66"/>
  <c r="AY265" i="66"/>
  <c r="BA265" i="66" s="1"/>
  <c r="BV582" i="66"/>
  <c r="BI582" i="66"/>
  <c r="DG582" i="66"/>
  <c r="CH579" i="66"/>
  <c r="DH579" i="66"/>
  <c r="BI467" i="66"/>
  <c r="BV467" i="66"/>
  <c r="DG467" i="66"/>
  <c r="DH462" i="66"/>
  <c r="CH462" i="66"/>
  <c r="DG462" i="66"/>
  <c r="BI462" i="66"/>
  <c r="BV462" i="66"/>
  <c r="BV453" i="66"/>
  <c r="BI453" i="66"/>
  <c r="DG453" i="66"/>
  <c r="CH453" i="66"/>
  <c r="DH453" i="66"/>
  <c r="BI452" i="66"/>
  <c r="BV452" i="66"/>
  <c r="DG452" i="66"/>
  <c r="BV439" i="66"/>
  <c r="BI439" i="66"/>
  <c r="DG439" i="66"/>
  <c r="DI410" i="66"/>
  <c r="DH343" i="66"/>
  <c r="CH343" i="66"/>
  <c r="BI343" i="66"/>
  <c r="BV343" i="66"/>
  <c r="DG343" i="66"/>
  <c r="BF315" i="66"/>
  <c r="AW315" i="66"/>
  <c r="T315" i="66" s="1"/>
  <c r="AY315" i="66"/>
  <c r="BA315" i="66" s="1"/>
  <c r="AW164" i="66"/>
  <c r="T164" i="66" s="1"/>
  <c r="BF164" i="66"/>
  <c r="AY164" i="66"/>
  <c r="BA164" i="66" s="1"/>
  <c r="BV580" i="66"/>
  <c r="BI580" i="66"/>
  <c r="DG580" i="66"/>
  <c r="BI569" i="66"/>
  <c r="BV569" i="66"/>
  <c r="DG569" i="66"/>
  <c r="DH569" i="66"/>
  <c r="CH569" i="66"/>
  <c r="BI553" i="66"/>
  <c r="BH553" i="66" s="1"/>
  <c r="CP553" i="66" s="1"/>
  <c r="BV553" i="66"/>
  <c r="DG553" i="66"/>
  <c r="DH553" i="66"/>
  <c r="CH553" i="66"/>
  <c r="BI537" i="66"/>
  <c r="BV537" i="66"/>
  <c r="DG537" i="66"/>
  <c r="DH537" i="66"/>
  <c r="CH537" i="66"/>
  <c r="BI521" i="66"/>
  <c r="BV521" i="66"/>
  <c r="DG521" i="66"/>
  <c r="DH521" i="66"/>
  <c r="CH521" i="66"/>
  <c r="BI505" i="66"/>
  <c r="BH505" i="66" s="1"/>
  <c r="CP505" i="66" s="1"/>
  <c r="BV505" i="66"/>
  <c r="DG505" i="66"/>
  <c r="DH505" i="66"/>
  <c r="CH505" i="66"/>
  <c r="CH480" i="66"/>
  <c r="DH480" i="66"/>
  <c r="BV435" i="66"/>
  <c r="BI435" i="66"/>
  <c r="DG435" i="66"/>
  <c r="CH435" i="66"/>
  <c r="DH435" i="66"/>
  <c r="BV425" i="66"/>
  <c r="DG425" i="66"/>
  <c r="BI425" i="66"/>
  <c r="CH425" i="66"/>
  <c r="DH425" i="66"/>
  <c r="CH268" i="66"/>
  <c r="DH268" i="66"/>
  <c r="BV268" i="66"/>
  <c r="BI268" i="66"/>
  <c r="DG268" i="66"/>
  <c r="BO263" i="66"/>
  <c r="BK263" i="66"/>
  <c r="BN263" i="66"/>
  <c r="BJ263" i="66"/>
  <c r="BM263" i="66" s="1"/>
  <c r="DI263" i="66"/>
  <c r="CH165" i="66"/>
  <c r="DH165" i="66"/>
  <c r="BI165" i="66"/>
  <c r="BV165" i="66"/>
  <c r="DG165" i="66"/>
  <c r="AY162" i="66"/>
  <c r="BA162" i="66" s="1"/>
  <c r="BF162" i="66"/>
  <c r="AW162" i="66"/>
  <c r="T162" i="66" s="1"/>
  <c r="V576" i="66"/>
  <c r="CE576" i="66" s="1"/>
  <c r="CD576" i="66"/>
  <c r="CX576" i="66"/>
  <c r="CC576" i="66"/>
  <c r="CB576" i="66"/>
  <c r="BL576" i="66"/>
  <c r="V560" i="66"/>
  <c r="CE560" i="66" s="1"/>
  <c r="CD560" i="66"/>
  <c r="CC560" i="66"/>
  <c r="CX560" i="66"/>
  <c r="CB560" i="66"/>
  <c r="BL560" i="66"/>
  <c r="CB552" i="66"/>
  <c r="BL552" i="66"/>
  <c r="V544" i="66"/>
  <c r="CE544" i="66" s="1"/>
  <c r="CD544" i="66"/>
  <c r="CX544" i="66"/>
  <c r="CC544" i="66"/>
  <c r="BL544" i="66"/>
  <c r="CB544" i="66"/>
  <c r="CB512" i="66"/>
  <c r="BL512" i="66"/>
  <c r="V504" i="66"/>
  <c r="CE504" i="66" s="1"/>
  <c r="CD504" i="66"/>
  <c r="CX504" i="66"/>
  <c r="CC504" i="66"/>
  <c r="CB504" i="66"/>
  <c r="BL504" i="66"/>
  <c r="V482" i="66"/>
  <c r="CE482" i="66" s="1"/>
  <c r="CC482" i="66"/>
  <c r="CX482" i="66"/>
  <c r="CD482" i="66"/>
  <c r="BL482" i="66"/>
  <c r="CB482" i="66"/>
  <c r="AY390" i="66"/>
  <c r="BA390" i="66" s="1"/>
  <c r="AW390" i="66"/>
  <c r="T390" i="66" s="1"/>
  <c r="BF390" i="66"/>
  <c r="BF371" i="66"/>
  <c r="AW371" i="66"/>
  <c r="T371" i="66" s="1"/>
  <c r="AY371" i="66"/>
  <c r="BA371" i="66" s="1"/>
  <c r="BN254" i="66"/>
  <c r="BO254" i="66"/>
  <c r="BK254" i="66"/>
  <c r="BJ254" i="66"/>
  <c r="BM254" i="66" s="1"/>
  <c r="DH206" i="66"/>
  <c r="CH206" i="66"/>
  <c r="BV206" i="66"/>
  <c r="BI206" i="66"/>
  <c r="DG206" i="66"/>
  <c r="BF190" i="66"/>
  <c r="AW190" i="66"/>
  <c r="T190" i="66" s="1"/>
  <c r="AY190" i="66"/>
  <c r="BA190" i="66" s="1"/>
  <c r="BF181" i="66"/>
  <c r="AW181" i="66"/>
  <c r="T181" i="66" s="1"/>
  <c r="AY181" i="66"/>
  <c r="BA181" i="66" s="1"/>
  <c r="BF13" i="66"/>
  <c r="AW13" i="66"/>
  <c r="T13" i="66" s="1"/>
  <c r="AY13" i="66"/>
  <c r="BA13" i="66" s="1"/>
  <c r="CH499" i="66"/>
  <c r="DH499" i="66"/>
  <c r="BV499" i="66"/>
  <c r="BI499" i="66"/>
  <c r="DG499" i="66"/>
  <c r="AY394" i="66"/>
  <c r="BA394" i="66" s="1"/>
  <c r="BF394" i="66"/>
  <c r="AW394" i="66"/>
  <c r="T394" i="66" s="1"/>
  <c r="AY392" i="66"/>
  <c r="BA392" i="66" s="1"/>
  <c r="BF392" i="66"/>
  <c r="AW392" i="66"/>
  <c r="T392" i="66" s="1"/>
  <c r="CH391" i="66"/>
  <c r="DH391" i="66"/>
  <c r="BI391" i="66"/>
  <c r="BV391" i="66"/>
  <c r="DG391" i="66"/>
  <c r="CH326" i="66"/>
  <c r="DH326" i="66"/>
  <c r="BV326" i="66"/>
  <c r="BI326" i="66"/>
  <c r="DG326" i="66"/>
  <c r="CH323" i="66"/>
  <c r="DH323" i="66"/>
  <c r="V316" i="66"/>
  <c r="CE316" i="66" s="1"/>
  <c r="CX316" i="66"/>
  <c r="CD316" i="66"/>
  <c r="CC316" i="66"/>
  <c r="CB316" i="66"/>
  <c r="BL316" i="66"/>
  <c r="W300" i="66"/>
  <c r="CA300" i="66"/>
  <c r="U300" i="66"/>
  <c r="X300" i="66" s="1"/>
  <c r="CW300" i="66"/>
  <c r="BJ300" i="66"/>
  <c r="BM300" i="66" s="1"/>
  <c r="BK300" i="66"/>
  <c r="BN300" i="66"/>
  <c r="BO300" i="66"/>
  <c r="DI300" i="66"/>
  <c r="DH112" i="66"/>
  <c r="CH112" i="66"/>
  <c r="DG112" i="66"/>
  <c r="BV112" i="66"/>
  <c r="BI112" i="66"/>
  <c r="CH417" i="66"/>
  <c r="DH417" i="66"/>
  <c r="BV417" i="66"/>
  <c r="BI417" i="66"/>
  <c r="DG417" i="66"/>
  <c r="AY408" i="66"/>
  <c r="BA408" i="66" s="1"/>
  <c r="BF408" i="66"/>
  <c r="AW408" i="66"/>
  <c r="T408" i="66" s="1"/>
  <c r="CH338" i="66"/>
  <c r="DH338" i="66"/>
  <c r="BV338" i="66"/>
  <c r="BI338" i="66"/>
  <c r="DG338" i="66"/>
  <c r="CH325" i="66"/>
  <c r="DH325" i="66"/>
  <c r="BV325" i="66"/>
  <c r="DG325" i="66"/>
  <c r="BI325" i="66"/>
  <c r="U280" i="66"/>
  <c r="X280" i="66" s="1"/>
  <c r="W280" i="66"/>
  <c r="CA280" i="66"/>
  <c r="CW280" i="66"/>
  <c r="DI280" i="66"/>
  <c r="BJ280" i="66"/>
  <c r="BM280" i="66" s="1"/>
  <c r="BK280" i="66"/>
  <c r="BN280" i="66"/>
  <c r="BH281" i="66"/>
  <c r="CP281" i="66" s="1"/>
  <c r="BO280" i="66"/>
  <c r="BF203" i="66"/>
  <c r="AW203" i="66"/>
  <c r="T203" i="66" s="1"/>
  <c r="AY203" i="66"/>
  <c r="BA203" i="66" s="1"/>
  <c r="BV486" i="66"/>
  <c r="DG486" i="66"/>
  <c r="BI486" i="66"/>
  <c r="BV448" i="66"/>
  <c r="BI448" i="66"/>
  <c r="DG448" i="66"/>
  <c r="CH415" i="66"/>
  <c r="DH415" i="66"/>
  <c r="BV415" i="66"/>
  <c r="BI415" i="66"/>
  <c r="DG415" i="66"/>
  <c r="DH407" i="66"/>
  <c r="CH407" i="66"/>
  <c r="DG407" i="66"/>
  <c r="BI407" i="66"/>
  <c r="BV407" i="66"/>
  <c r="CH381" i="66"/>
  <c r="DH381" i="66"/>
  <c r="DG381" i="66"/>
  <c r="BI381" i="66"/>
  <c r="BV381" i="66"/>
  <c r="CH377" i="66"/>
  <c r="DH377" i="66"/>
  <c r="BF309" i="66"/>
  <c r="AW309" i="66"/>
  <c r="T309" i="66" s="1"/>
  <c r="AY309" i="66"/>
  <c r="BA309" i="66" s="1"/>
  <c r="BF297" i="66"/>
  <c r="AW297" i="66"/>
  <c r="T297" i="66" s="1"/>
  <c r="AY297" i="66"/>
  <c r="BA297" i="66" s="1"/>
  <c r="BF279" i="66"/>
  <c r="AW279" i="66"/>
  <c r="T279" i="66" s="1"/>
  <c r="AY279" i="66"/>
  <c r="BA279" i="66" s="1"/>
  <c r="AY231" i="66"/>
  <c r="BA231" i="66" s="1"/>
  <c r="AW231" i="66"/>
  <c r="T231" i="66" s="1"/>
  <c r="BF231" i="66"/>
  <c r="AY207" i="66"/>
  <c r="BA207" i="66" s="1"/>
  <c r="BF207" i="66"/>
  <c r="AW207" i="66"/>
  <c r="T207" i="66" s="1"/>
  <c r="AY172" i="66"/>
  <c r="BA172" i="66" s="1"/>
  <c r="AW172" i="66"/>
  <c r="T172" i="66" s="1"/>
  <c r="BF172" i="66"/>
  <c r="CH139" i="66"/>
  <c r="DH139" i="66"/>
  <c r="BV139" i="66"/>
  <c r="BI139" i="66"/>
  <c r="DG139" i="66"/>
  <c r="BV455" i="66"/>
  <c r="DG455" i="66"/>
  <c r="BI455" i="66"/>
  <c r="BH455" i="66" s="1"/>
  <c r="CP455" i="66" s="1"/>
  <c r="BV449" i="66"/>
  <c r="DG449" i="66"/>
  <c r="BI449" i="66"/>
  <c r="BV443" i="66"/>
  <c r="DG443" i="66"/>
  <c r="BI443" i="66"/>
  <c r="CH411" i="66"/>
  <c r="DH411" i="66"/>
  <c r="BV411" i="66"/>
  <c r="BI411" i="66"/>
  <c r="DG411" i="66"/>
  <c r="CH397" i="66"/>
  <c r="DH397" i="66"/>
  <c r="CH336" i="66"/>
  <c r="DH336" i="66"/>
  <c r="BV336" i="66"/>
  <c r="BI336" i="66"/>
  <c r="BH336" i="66" s="1"/>
  <c r="CP336" i="66" s="1"/>
  <c r="DG336" i="66"/>
  <c r="V330" i="66"/>
  <c r="CE330" i="66" s="1"/>
  <c r="CC330" i="66"/>
  <c r="CD330" i="66"/>
  <c r="CX330" i="66"/>
  <c r="CB330" i="66"/>
  <c r="BL330" i="66"/>
  <c r="BV328" i="66"/>
  <c r="BI328" i="66"/>
  <c r="DG328" i="66"/>
  <c r="CH320" i="66"/>
  <c r="DH320" i="66"/>
  <c r="BF275" i="66"/>
  <c r="AW275" i="66"/>
  <c r="T275" i="66" s="1"/>
  <c r="AY275" i="66"/>
  <c r="BA275" i="66" s="1"/>
  <c r="DH266" i="66"/>
  <c r="CH266" i="66"/>
  <c r="DH258" i="66"/>
  <c r="CH258" i="66"/>
  <c r="BV258" i="66"/>
  <c r="BI258" i="66"/>
  <c r="DG258" i="66"/>
  <c r="BF244" i="66"/>
  <c r="AW244" i="66"/>
  <c r="T244" i="66" s="1"/>
  <c r="AY244" i="66"/>
  <c r="BA244" i="66" s="1"/>
  <c r="BV437" i="66"/>
  <c r="DG437" i="66"/>
  <c r="BI437" i="66"/>
  <c r="BV429" i="66"/>
  <c r="DG429" i="66"/>
  <c r="BI429" i="66"/>
  <c r="BH430" i="66" s="1"/>
  <c r="CP430" i="66" s="1"/>
  <c r="BV421" i="66"/>
  <c r="DG421" i="66"/>
  <c r="BI421" i="66"/>
  <c r="AY404" i="66"/>
  <c r="BA404" i="66" s="1"/>
  <c r="BF404" i="66"/>
  <c r="AW404" i="66"/>
  <c r="T404" i="66" s="1"/>
  <c r="CA397" i="66"/>
  <c r="U397" i="66"/>
  <c r="X397" i="66" s="1"/>
  <c r="W397" i="66"/>
  <c r="CW397" i="66"/>
  <c r="BN397" i="66"/>
  <c r="BK397" i="66"/>
  <c r="BO397" i="66"/>
  <c r="BJ397" i="66"/>
  <c r="BM397" i="66" s="1"/>
  <c r="DI397" i="66"/>
  <c r="CH361" i="66"/>
  <c r="DH361" i="66"/>
  <c r="CW317" i="66"/>
  <c r="U317" i="66"/>
  <c r="X317" i="66" s="1"/>
  <c r="W317" i="66"/>
  <c r="CA317" i="66"/>
  <c r="DI310" i="66"/>
  <c r="BJ294" i="66"/>
  <c r="BM294" i="66" s="1"/>
  <c r="BK294" i="66"/>
  <c r="BN294" i="66"/>
  <c r="BO294" i="66"/>
  <c r="W294" i="66"/>
  <c r="CA294" i="66"/>
  <c r="CW294" i="66"/>
  <c r="U294" i="66"/>
  <c r="X294" i="66" s="1"/>
  <c r="DI294" i="66"/>
  <c r="DI238" i="66"/>
  <c r="U238" i="66"/>
  <c r="X238" i="66" s="1"/>
  <c r="W238" i="66"/>
  <c r="CW238" i="66"/>
  <c r="CA238" i="66"/>
  <c r="BN238" i="66"/>
  <c r="BO238" i="66"/>
  <c r="BK238" i="66"/>
  <c r="BJ238" i="66"/>
  <c r="BM238" i="66" s="1"/>
  <c r="BF230" i="66"/>
  <c r="AW230" i="66"/>
  <c r="T230" i="66" s="1"/>
  <c r="AY230" i="66"/>
  <c r="BA230" i="66" s="1"/>
  <c r="DH189" i="66"/>
  <c r="CH189" i="66"/>
  <c r="BV189" i="66"/>
  <c r="BI189" i="66"/>
  <c r="DG189" i="66"/>
  <c r="CH365" i="66"/>
  <c r="DH365" i="66"/>
  <c r="DG365" i="66"/>
  <c r="BV365" i="66"/>
  <c r="BI365" i="66"/>
  <c r="CH349" i="66"/>
  <c r="DH349" i="66"/>
  <c r="CH339" i="66"/>
  <c r="DH339" i="66"/>
  <c r="BV339" i="66"/>
  <c r="BI339" i="66"/>
  <c r="DG339" i="66"/>
  <c r="CH334" i="66"/>
  <c r="DH334" i="66"/>
  <c r="CH262" i="66"/>
  <c r="DH262" i="66"/>
  <c r="BV262" i="66"/>
  <c r="BI262" i="66"/>
  <c r="BH263" i="66" s="1"/>
  <c r="CP263" i="66" s="1"/>
  <c r="DG262" i="66"/>
  <c r="CA246" i="66"/>
  <c r="U246" i="66"/>
  <c r="X246" i="66" s="1"/>
  <c r="CW246" i="66"/>
  <c r="W246" i="66"/>
  <c r="BN246" i="66"/>
  <c r="BK246" i="66"/>
  <c r="BO246" i="66"/>
  <c r="BJ246" i="66"/>
  <c r="BM246" i="66" s="1"/>
  <c r="DI246" i="66"/>
  <c r="BF199" i="66"/>
  <c r="AW199" i="66"/>
  <c r="T199" i="66" s="1"/>
  <c r="AY199" i="66"/>
  <c r="BA199" i="66" s="1"/>
  <c r="BF87" i="66"/>
  <c r="AW87" i="66"/>
  <c r="T87" i="66" s="1"/>
  <c r="AY87" i="66"/>
  <c r="BA87" i="66" s="1"/>
  <c r="BV451" i="66"/>
  <c r="BI451" i="66"/>
  <c r="DG451" i="66"/>
  <c r="BV445" i="66"/>
  <c r="BI445" i="66"/>
  <c r="DG445" i="66"/>
  <c r="BI416" i="66"/>
  <c r="DG416" i="66"/>
  <c r="BV416" i="66"/>
  <c r="CH387" i="66"/>
  <c r="DH387" i="66"/>
  <c r="CH375" i="66"/>
  <c r="DH375" i="66"/>
  <c r="BV361" i="66"/>
  <c r="DG361" i="66"/>
  <c r="BI361" i="66"/>
  <c r="CH353" i="66"/>
  <c r="DH353" i="66"/>
  <c r="BI353" i="66"/>
  <c r="BV353" i="66"/>
  <c r="DG353" i="66"/>
  <c r="BJ318" i="66"/>
  <c r="BM318" i="66" s="1"/>
  <c r="BK318" i="66"/>
  <c r="BN318" i="66"/>
  <c r="BO318" i="66"/>
  <c r="W318" i="66"/>
  <c r="CA318" i="66"/>
  <c r="U318" i="66"/>
  <c r="X318" i="66" s="1"/>
  <c r="CW318" i="66"/>
  <c r="DI318" i="66"/>
  <c r="BF303" i="66"/>
  <c r="AW303" i="66"/>
  <c r="T303" i="66" s="1"/>
  <c r="AY303" i="66"/>
  <c r="BA303" i="66" s="1"/>
  <c r="BF291" i="66"/>
  <c r="AW291" i="66"/>
  <c r="T291" i="66" s="1"/>
  <c r="AY291" i="66"/>
  <c r="BA291" i="66" s="1"/>
  <c r="AY276" i="66"/>
  <c r="BA276" i="66" s="1"/>
  <c r="AW276" i="66"/>
  <c r="T276" i="66" s="1"/>
  <c r="BF276" i="66"/>
  <c r="AY243" i="66"/>
  <c r="BA243" i="66" s="1"/>
  <c r="AW243" i="66"/>
  <c r="T243" i="66" s="1"/>
  <c r="BF243" i="66"/>
  <c r="AY221" i="66"/>
  <c r="BA221" i="66" s="1"/>
  <c r="BF221" i="66"/>
  <c r="AW221" i="66"/>
  <c r="T221" i="66" s="1"/>
  <c r="BF218" i="66"/>
  <c r="AW218" i="66"/>
  <c r="T218" i="66" s="1"/>
  <c r="AY218" i="66"/>
  <c r="BA218" i="66" s="1"/>
  <c r="CH195" i="66"/>
  <c r="DH195" i="66"/>
  <c r="BV195" i="66"/>
  <c r="DG195" i="66"/>
  <c r="BI195" i="66"/>
  <c r="AY402" i="66"/>
  <c r="BA402" i="66" s="1"/>
  <c r="AW402" i="66"/>
  <c r="T402" i="66" s="1"/>
  <c r="BF402" i="66"/>
  <c r="AY386" i="66"/>
  <c r="BA386" i="66" s="1"/>
  <c r="AW386" i="66"/>
  <c r="T386" i="66" s="1"/>
  <c r="BF386" i="66"/>
  <c r="AY380" i="66"/>
  <c r="BA380" i="66" s="1"/>
  <c r="AW380" i="66"/>
  <c r="T380" i="66" s="1"/>
  <c r="BF380" i="66"/>
  <c r="AY374" i="66"/>
  <c r="BA374" i="66" s="1"/>
  <c r="AW374" i="66"/>
  <c r="T374" i="66" s="1"/>
  <c r="BF374" i="66"/>
  <c r="CH363" i="66"/>
  <c r="DH363" i="66"/>
  <c r="CH351" i="66"/>
  <c r="DH351" i="66"/>
  <c r="CH335" i="66"/>
  <c r="DH335" i="66"/>
  <c r="AY235" i="66"/>
  <c r="BA235" i="66" s="1"/>
  <c r="AW235" i="66"/>
  <c r="T235" i="66" s="1"/>
  <c r="BF235" i="66"/>
  <c r="DH185" i="66"/>
  <c r="CH185" i="66"/>
  <c r="BI185" i="66"/>
  <c r="DG185" i="66"/>
  <c r="BV185" i="66"/>
  <c r="CH177" i="66"/>
  <c r="DH177" i="66"/>
  <c r="BI177" i="66"/>
  <c r="BV177" i="66"/>
  <c r="DG177" i="66"/>
  <c r="BF171" i="66"/>
  <c r="AW171" i="66"/>
  <c r="T171" i="66" s="1"/>
  <c r="AY171" i="66"/>
  <c r="BA171" i="66" s="1"/>
  <c r="BV26" i="66"/>
  <c r="DG26" i="66"/>
  <c r="BI26" i="66"/>
  <c r="DH26" i="66"/>
  <c r="CH26" i="66"/>
  <c r="AY400" i="66"/>
  <c r="BA400" i="66" s="1"/>
  <c r="AW400" i="66"/>
  <c r="T400" i="66" s="1"/>
  <c r="BF400" i="66"/>
  <c r="DG329" i="66"/>
  <c r="BI329" i="66"/>
  <c r="BV329" i="66"/>
  <c r="CH327" i="66"/>
  <c r="DH327" i="66"/>
  <c r="BV327" i="66"/>
  <c r="BI327" i="66"/>
  <c r="DG327" i="66"/>
  <c r="DH319" i="66"/>
  <c r="CH319" i="66"/>
  <c r="DG319" i="66"/>
  <c r="BV319" i="66"/>
  <c r="BI319" i="66"/>
  <c r="BH319" i="66" s="1"/>
  <c r="CP319" i="66" s="1"/>
  <c r="DH313" i="66"/>
  <c r="CH313" i="66"/>
  <c r="DG313" i="66"/>
  <c r="BV313" i="66"/>
  <c r="BI313" i="66"/>
  <c r="BH313" i="66" s="1"/>
  <c r="CP313" i="66" s="1"/>
  <c r="DH307" i="66"/>
  <c r="CH307" i="66"/>
  <c r="DG307" i="66"/>
  <c r="BV307" i="66"/>
  <c r="BI307" i="66"/>
  <c r="DH301" i="66"/>
  <c r="CH301" i="66"/>
  <c r="DG301" i="66"/>
  <c r="BV301" i="66"/>
  <c r="BI301" i="66"/>
  <c r="BH301" i="66" s="1"/>
  <c r="CP301" i="66" s="1"/>
  <c r="DH295" i="66"/>
  <c r="CH295" i="66"/>
  <c r="DG295" i="66"/>
  <c r="BV295" i="66"/>
  <c r="BI295" i="66"/>
  <c r="BH295" i="66" s="1"/>
  <c r="CP295" i="66" s="1"/>
  <c r="DH289" i="66"/>
  <c r="CH289" i="66"/>
  <c r="DG289" i="66"/>
  <c r="BV289" i="66"/>
  <c r="BI289" i="66"/>
  <c r="DH283" i="66"/>
  <c r="CH283" i="66"/>
  <c r="DG283" i="66"/>
  <c r="BV283" i="66"/>
  <c r="BI283" i="66"/>
  <c r="DH270" i="66"/>
  <c r="CH270" i="66"/>
  <c r="DH242" i="66"/>
  <c r="CH242" i="66"/>
  <c r="BV242" i="66"/>
  <c r="DG242" i="66"/>
  <c r="BI242" i="66"/>
  <c r="AY107" i="66"/>
  <c r="BA107" i="66" s="1"/>
  <c r="BF107" i="66"/>
  <c r="AW107" i="66"/>
  <c r="T107" i="66" s="1"/>
  <c r="CA351" i="66"/>
  <c r="CW351" i="66"/>
  <c r="U351" i="66"/>
  <c r="X351" i="66" s="1"/>
  <c r="W351" i="66"/>
  <c r="DI351" i="66"/>
  <c r="BN351" i="66"/>
  <c r="BO351" i="66"/>
  <c r="BJ351" i="66"/>
  <c r="BM351" i="66" s="1"/>
  <c r="BK351" i="66"/>
  <c r="BN335" i="66"/>
  <c r="BO335" i="66"/>
  <c r="BJ335" i="66"/>
  <c r="BM335" i="66" s="1"/>
  <c r="BK335" i="66"/>
  <c r="DI335" i="66"/>
  <c r="W335" i="66"/>
  <c r="CW335" i="66"/>
  <c r="U335" i="66"/>
  <c r="X335" i="66" s="1"/>
  <c r="CA335" i="66"/>
  <c r="CH322" i="66"/>
  <c r="DH322" i="66"/>
  <c r="BF255" i="66"/>
  <c r="AW255" i="66"/>
  <c r="T255" i="66" s="1"/>
  <c r="AY255" i="66"/>
  <c r="BA255" i="66" s="1"/>
  <c r="DH238" i="66"/>
  <c r="CH238" i="66"/>
  <c r="AY229" i="66"/>
  <c r="BA229" i="66" s="1"/>
  <c r="BF229" i="66"/>
  <c r="AW229" i="66"/>
  <c r="T229" i="66" s="1"/>
  <c r="DH201" i="66"/>
  <c r="CH201" i="66"/>
  <c r="BI201" i="66"/>
  <c r="DG201" i="66"/>
  <c r="BV201" i="66"/>
  <c r="AY125" i="66"/>
  <c r="BA125" i="66" s="1"/>
  <c r="BF125" i="66"/>
  <c r="AW125" i="66"/>
  <c r="T125" i="66" s="1"/>
  <c r="AY398" i="66"/>
  <c r="BA398" i="66" s="1"/>
  <c r="BF398" i="66"/>
  <c r="AW398" i="66"/>
  <c r="T398" i="66" s="1"/>
  <c r="AY388" i="66"/>
  <c r="BA388" i="66" s="1"/>
  <c r="AW388" i="66"/>
  <c r="T388" i="66" s="1"/>
  <c r="BF388" i="66"/>
  <c r="AY382" i="66"/>
  <c r="BA382" i="66" s="1"/>
  <c r="AW382" i="66"/>
  <c r="T382" i="66" s="1"/>
  <c r="BF382" i="66"/>
  <c r="AY376" i="66"/>
  <c r="BA376" i="66" s="1"/>
  <c r="AW376" i="66"/>
  <c r="T376" i="66" s="1"/>
  <c r="BF376" i="66"/>
  <c r="CH314" i="66"/>
  <c r="DH314" i="66"/>
  <c r="CH308" i="66"/>
  <c r="DH308" i="66"/>
  <c r="CH302" i="66"/>
  <c r="DH302" i="66"/>
  <c r="CH296" i="66"/>
  <c r="DH296" i="66"/>
  <c r="CH290" i="66"/>
  <c r="DH290" i="66"/>
  <c r="CH284" i="66"/>
  <c r="DH284" i="66"/>
  <c r="DG270" i="66"/>
  <c r="BV270" i="66"/>
  <c r="BI270" i="66"/>
  <c r="AY267" i="66"/>
  <c r="BA267" i="66" s="1"/>
  <c r="BF267" i="66"/>
  <c r="AW267" i="66"/>
  <c r="T267" i="66" s="1"/>
  <c r="CC263" i="66"/>
  <c r="CX263" i="66"/>
  <c r="V263" i="66"/>
  <c r="CE263" i="66" s="1"/>
  <c r="CD263" i="66"/>
  <c r="BL263" i="66"/>
  <c r="CB263" i="66"/>
  <c r="AY370" i="66"/>
  <c r="BA370" i="66" s="1"/>
  <c r="AW370" i="66"/>
  <c r="T370" i="66" s="1"/>
  <c r="BF370" i="66"/>
  <c r="AY368" i="66"/>
  <c r="BA368" i="66" s="1"/>
  <c r="AW368" i="66"/>
  <c r="T368" i="66" s="1"/>
  <c r="BF368" i="66"/>
  <c r="AY366" i="66"/>
  <c r="BA366" i="66" s="1"/>
  <c r="AW366" i="66"/>
  <c r="T366" i="66" s="1"/>
  <c r="BF366" i="66"/>
  <c r="AY364" i="66"/>
  <c r="BA364" i="66" s="1"/>
  <c r="AW364" i="66"/>
  <c r="T364" i="66" s="1"/>
  <c r="BF364" i="66"/>
  <c r="AY362" i="66"/>
  <c r="BA362" i="66" s="1"/>
  <c r="AW362" i="66"/>
  <c r="T362" i="66" s="1"/>
  <c r="BF362" i="66"/>
  <c r="AY360" i="66"/>
  <c r="BA360" i="66" s="1"/>
  <c r="AW360" i="66"/>
  <c r="T360" i="66" s="1"/>
  <c r="BF360" i="66"/>
  <c r="AY358" i="66"/>
  <c r="BA358" i="66" s="1"/>
  <c r="AW358" i="66"/>
  <c r="T358" i="66" s="1"/>
  <c r="BF358" i="66"/>
  <c r="AY356" i="66"/>
  <c r="BA356" i="66" s="1"/>
  <c r="AW356" i="66"/>
  <c r="T356" i="66" s="1"/>
  <c r="BF356" i="66"/>
  <c r="AY354" i="66"/>
  <c r="BA354" i="66" s="1"/>
  <c r="AW354" i="66"/>
  <c r="T354" i="66" s="1"/>
  <c r="BF354" i="66"/>
  <c r="AY352" i="66"/>
  <c r="BA352" i="66" s="1"/>
  <c r="AW352" i="66"/>
  <c r="T352" i="66" s="1"/>
  <c r="BF352" i="66"/>
  <c r="AY350" i="66"/>
  <c r="BA350" i="66" s="1"/>
  <c r="AW350" i="66"/>
  <c r="T350" i="66" s="1"/>
  <c r="BF350" i="66"/>
  <c r="AY348" i="66"/>
  <c r="BA348" i="66" s="1"/>
  <c r="AW348" i="66"/>
  <c r="T348" i="66" s="1"/>
  <c r="BF348" i="66"/>
  <c r="AY346" i="66"/>
  <c r="BA346" i="66" s="1"/>
  <c r="AW346" i="66"/>
  <c r="T346" i="66" s="1"/>
  <c r="BF346" i="66"/>
  <c r="AY344" i="66"/>
  <c r="BA344" i="66" s="1"/>
  <c r="AW344" i="66"/>
  <c r="T344" i="66" s="1"/>
  <c r="BF344" i="66"/>
  <c r="AY342" i="66"/>
  <c r="BA342" i="66" s="1"/>
  <c r="AW342" i="66"/>
  <c r="T342" i="66" s="1"/>
  <c r="BF342" i="66"/>
  <c r="AY340" i="66"/>
  <c r="BA340" i="66" s="1"/>
  <c r="AW340" i="66"/>
  <c r="T340" i="66" s="1"/>
  <c r="BF340" i="66"/>
  <c r="CH274" i="66"/>
  <c r="DH274" i="66"/>
  <c r="AY211" i="66"/>
  <c r="BA211" i="66" s="1"/>
  <c r="BF211" i="66"/>
  <c r="AW211" i="66"/>
  <c r="T211" i="66" s="1"/>
  <c r="DG196" i="66"/>
  <c r="BV196" i="66"/>
  <c r="BI196" i="66"/>
  <c r="BN183" i="66"/>
  <c r="BJ183" i="66"/>
  <c r="BM183" i="66" s="1"/>
  <c r="BK183" i="66"/>
  <c r="BO183" i="66"/>
  <c r="DI183" i="66"/>
  <c r="U183" i="66"/>
  <c r="X183" i="66" s="1"/>
  <c r="W183" i="66"/>
  <c r="CW183" i="66"/>
  <c r="CA183" i="66"/>
  <c r="CH166" i="66"/>
  <c r="DH166" i="66"/>
  <c r="DG166" i="66"/>
  <c r="BV166" i="66"/>
  <c r="BI166" i="66"/>
  <c r="BJ54" i="66"/>
  <c r="BM54" i="66" s="1"/>
  <c r="BN54" i="66"/>
  <c r="BO54" i="66"/>
  <c r="BH55" i="66"/>
  <c r="CP55" i="66" s="1"/>
  <c r="BK54" i="66"/>
  <c r="U54" i="66"/>
  <c r="X54" i="66" s="1"/>
  <c r="CA54" i="66"/>
  <c r="W54" i="66"/>
  <c r="CW54" i="66"/>
  <c r="DI54" i="66"/>
  <c r="DH264" i="66"/>
  <c r="CH264" i="66"/>
  <c r="DG264" i="66"/>
  <c r="BV264" i="66"/>
  <c r="BI264" i="66"/>
  <c r="BH264" i="66" s="1"/>
  <c r="CP264" i="66" s="1"/>
  <c r="DH254" i="66"/>
  <c r="CH254" i="66"/>
  <c r="CH224" i="66"/>
  <c r="DH224" i="66"/>
  <c r="BI224" i="66"/>
  <c r="BV224" i="66"/>
  <c r="DG224" i="66"/>
  <c r="AY223" i="66"/>
  <c r="BA223" i="66" s="1"/>
  <c r="AW223" i="66"/>
  <c r="T223" i="66" s="1"/>
  <c r="BF223" i="66"/>
  <c r="BF167" i="66"/>
  <c r="AW167" i="66"/>
  <c r="T167" i="66" s="1"/>
  <c r="AY167" i="66"/>
  <c r="BA167" i="66" s="1"/>
  <c r="DH145" i="66"/>
  <c r="CH145" i="66"/>
  <c r="BI145" i="66"/>
  <c r="DG145" i="66"/>
  <c r="BV145" i="66"/>
  <c r="CH50" i="66"/>
  <c r="DH50" i="66"/>
  <c r="BV50" i="66"/>
  <c r="BI50" i="66"/>
  <c r="DG50" i="66"/>
  <c r="BF261" i="66"/>
  <c r="AW261" i="66"/>
  <c r="T261" i="66" s="1"/>
  <c r="AY261" i="66"/>
  <c r="BA261" i="66" s="1"/>
  <c r="DH246" i="66"/>
  <c r="CH246" i="66"/>
  <c r="AY239" i="66"/>
  <c r="BA239" i="66" s="1"/>
  <c r="BF239" i="66"/>
  <c r="AW239" i="66"/>
  <c r="T239" i="66" s="1"/>
  <c r="CH214" i="66"/>
  <c r="DH214" i="66"/>
  <c r="BV214" i="66"/>
  <c r="BI214" i="66"/>
  <c r="DG214" i="66"/>
  <c r="BF208" i="66"/>
  <c r="AW208" i="66"/>
  <c r="T208" i="66" s="1"/>
  <c r="AY208" i="66"/>
  <c r="BA208" i="66" s="1"/>
  <c r="DH192" i="66"/>
  <c r="CH192" i="66"/>
  <c r="DG192" i="66"/>
  <c r="BI192" i="66"/>
  <c r="BV192" i="66"/>
  <c r="DH191" i="66"/>
  <c r="CH191" i="66"/>
  <c r="BO155" i="66"/>
  <c r="BJ155" i="66"/>
  <c r="BM155" i="66" s="1"/>
  <c r="BK155" i="66"/>
  <c r="BN155" i="66"/>
  <c r="U155" i="66"/>
  <c r="X155" i="66" s="1"/>
  <c r="CA155" i="66"/>
  <c r="W155" i="66"/>
  <c r="CW155" i="66"/>
  <c r="DI155" i="66"/>
  <c r="CH240" i="66"/>
  <c r="DH240" i="66"/>
  <c r="BI240" i="66"/>
  <c r="DG240" i="66"/>
  <c r="BV240" i="66"/>
  <c r="DH232" i="66"/>
  <c r="CH232" i="66"/>
  <c r="CH212" i="66"/>
  <c r="DH212" i="66"/>
  <c r="BI212" i="66"/>
  <c r="BV212" i="66"/>
  <c r="DG212" i="66"/>
  <c r="AY142" i="66"/>
  <c r="BA142" i="66" s="1"/>
  <c r="AW142" i="66"/>
  <c r="T142" i="66" s="1"/>
  <c r="BF142" i="66"/>
  <c r="CH124" i="66"/>
  <c r="DH124" i="66"/>
  <c r="CH108" i="66"/>
  <c r="DH108" i="66"/>
  <c r="BI108" i="66"/>
  <c r="DG108" i="66"/>
  <c r="BV108" i="66"/>
  <c r="DG251" i="66"/>
  <c r="BV251" i="66"/>
  <c r="BI251" i="66"/>
  <c r="AY241" i="66"/>
  <c r="BA241" i="66" s="1"/>
  <c r="BF241" i="66"/>
  <c r="AW241" i="66"/>
  <c r="T241" i="66" s="1"/>
  <c r="DG232" i="66"/>
  <c r="BI232" i="66"/>
  <c r="BV232" i="66"/>
  <c r="AY219" i="66"/>
  <c r="BA219" i="66" s="1"/>
  <c r="BF219" i="66"/>
  <c r="AW219" i="66"/>
  <c r="T219" i="66" s="1"/>
  <c r="CA210" i="66"/>
  <c r="W210" i="66"/>
  <c r="U210" i="66"/>
  <c r="X210" i="66" s="1"/>
  <c r="CW210" i="66"/>
  <c r="AY209" i="66"/>
  <c r="BA209" i="66" s="1"/>
  <c r="BF209" i="66"/>
  <c r="AW209" i="66"/>
  <c r="T209" i="66" s="1"/>
  <c r="DH193" i="66"/>
  <c r="CH193" i="66"/>
  <c r="DG193" i="66"/>
  <c r="BV193" i="66"/>
  <c r="BI193" i="66"/>
  <c r="CH179" i="66"/>
  <c r="DH179" i="66"/>
  <c r="DG179" i="66"/>
  <c r="BI179" i="66"/>
  <c r="BV179" i="66"/>
  <c r="BF157" i="66"/>
  <c r="AW157" i="66"/>
  <c r="T157" i="66" s="1"/>
  <c r="AY157" i="66"/>
  <c r="BA157" i="66" s="1"/>
  <c r="CH120" i="66"/>
  <c r="DH120" i="66"/>
  <c r="BI120" i="66"/>
  <c r="DG120" i="66"/>
  <c r="BV120" i="66"/>
  <c r="AY111" i="66"/>
  <c r="BA111" i="66" s="1"/>
  <c r="BF111" i="66"/>
  <c r="AW111" i="66"/>
  <c r="T111" i="66" s="1"/>
  <c r="DI260" i="66"/>
  <c r="DH249" i="66"/>
  <c r="CH249" i="66"/>
  <c r="AY245" i="66"/>
  <c r="BA245" i="66" s="1"/>
  <c r="BF245" i="66"/>
  <c r="AW245" i="66"/>
  <c r="T245" i="66" s="1"/>
  <c r="CH226" i="66"/>
  <c r="DH226" i="66"/>
  <c r="BV226" i="66"/>
  <c r="BI226" i="66"/>
  <c r="DG226" i="66"/>
  <c r="DH220" i="66"/>
  <c r="CH220" i="66"/>
  <c r="AY217" i="66"/>
  <c r="BA217" i="66" s="1"/>
  <c r="BF217" i="66"/>
  <c r="AW217" i="66"/>
  <c r="T217" i="66" s="1"/>
  <c r="AY215" i="66"/>
  <c r="BA215" i="66" s="1"/>
  <c r="AW215" i="66"/>
  <c r="T215" i="66" s="1"/>
  <c r="BF215" i="66"/>
  <c r="DH205" i="66"/>
  <c r="CH205" i="66"/>
  <c r="DG205" i="66"/>
  <c r="BV205" i="66"/>
  <c r="BI205" i="66"/>
  <c r="AW158" i="66"/>
  <c r="T158" i="66" s="1"/>
  <c r="BF158" i="66"/>
  <c r="AY158" i="66"/>
  <c r="BA158" i="66" s="1"/>
  <c r="DH147" i="66"/>
  <c r="CH147" i="66"/>
  <c r="BV147" i="66"/>
  <c r="BI147" i="66"/>
  <c r="DG147" i="66"/>
  <c r="CH250" i="66"/>
  <c r="DH250" i="66"/>
  <c r="CW249" i="66"/>
  <c r="U249" i="66"/>
  <c r="X249" i="66" s="1"/>
  <c r="CA249" i="66"/>
  <c r="W249" i="66"/>
  <c r="DI200" i="66"/>
  <c r="AW198" i="66"/>
  <c r="T198" i="66" s="1"/>
  <c r="BF198" i="66"/>
  <c r="AY198" i="66"/>
  <c r="BA198" i="66" s="1"/>
  <c r="BF188" i="66"/>
  <c r="AW188" i="66"/>
  <c r="T188" i="66" s="1"/>
  <c r="AY188" i="66"/>
  <c r="BA188" i="66" s="1"/>
  <c r="AY180" i="66"/>
  <c r="BA180" i="66" s="1"/>
  <c r="BF180" i="66"/>
  <c r="AW180" i="66"/>
  <c r="T180" i="66" s="1"/>
  <c r="AW154" i="66"/>
  <c r="T154" i="66" s="1"/>
  <c r="BF154" i="66"/>
  <c r="AY154" i="66"/>
  <c r="BA154" i="66" s="1"/>
  <c r="CH149" i="66"/>
  <c r="DH149" i="66"/>
  <c r="DG149" i="66"/>
  <c r="BV149" i="66"/>
  <c r="BI149" i="66"/>
  <c r="AY136" i="66"/>
  <c r="BA136" i="66" s="1"/>
  <c r="AW136" i="66"/>
  <c r="T136" i="66" s="1"/>
  <c r="BF136" i="66"/>
  <c r="BF152" i="66"/>
  <c r="AW152" i="66"/>
  <c r="T152" i="66" s="1"/>
  <c r="AY152" i="66"/>
  <c r="BA152" i="66" s="1"/>
  <c r="AY148" i="66"/>
  <c r="BA148" i="66" s="1"/>
  <c r="AW148" i="66"/>
  <c r="T148" i="66" s="1"/>
  <c r="BF148" i="66"/>
  <c r="BF110" i="66"/>
  <c r="AW110" i="66"/>
  <c r="T110" i="66" s="1"/>
  <c r="AY110" i="66"/>
  <c r="BA110" i="66" s="1"/>
  <c r="CH98" i="66"/>
  <c r="DH98" i="66"/>
  <c r="BV98" i="66"/>
  <c r="DG98" i="66"/>
  <c r="BI98" i="66"/>
  <c r="DI133" i="66"/>
  <c r="CA133" i="66"/>
  <c r="CW133" i="66"/>
  <c r="U133" i="66"/>
  <c r="X133" i="66" s="1"/>
  <c r="W133" i="66"/>
  <c r="BO133" i="66"/>
  <c r="BK133" i="66"/>
  <c r="BJ133" i="66"/>
  <c r="BM133" i="66" s="1"/>
  <c r="BN133" i="66"/>
  <c r="AY119" i="66"/>
  <c r="BA119" i="66" s="1"/>
  <c r="BF119" i="66"/>
  <c r="AW119" i="66"/>
  <c r="T119" i="66" s="1"/>
  <c r="AW134" i="66"/>
  <c r="T134" i="66" s="1"/>
  <c r="BF134" i="66"/>
  <c r="AY134" i="66"/>
  <c r="BA134" i="66" s="1"/>
  <c r="BF126" i="66"/>
  <c r="AW126" i="66"/>
  <c r="T126" i="66" s="1"/>
  <c r="AY126" i="66"/>
  <c r="BA126" i="66" s="1"/>
  <c r="BI150" i="66"/>
  <c r="BV150" i="66"/>
  <c r="DG150" i="66"/>
  <c r="CH150" i="66"/>
  <c r="DH150" i="66"/>
  <c r="AY140" i="66"/>
  <c r="BA140" i="66" s="1"/>
  <c r="AW140" i="66"/>
  <c r="T140" i="66" s="1"/>
  <c r="BF140" i="66"/>
  <c r="DH137" i="66"/>
  <c r="CH137" i="66"/>
  <c r="BV137" i="66"/>
  <c r="DG137" i="66"/>
  <c r="BI137" i="66"/>
  <c r="BF122" i="66"/>
  <c r="AW122" i="66"/>
  <c r="T122" i="66" s="1"/>
  <c r="AY122" i="66"/>
  <c r="BA122" i="66" s="1"/>
  <c r="BV94" i="66"/>
  <c r="DG94" i="66"/>
  <c r="BI94" i="66"/>
  <c r="AW182" i="66"/>
  <c r="T182" i="66" s="1"/>
  <c r="BF182" i="66"/>
  <c r="AY182" i="66"/>
  <c r="BA182" i="66" s="1"/>
  <c r="AW178" i="66"/>
  <c r="T178" i="66" s="1"/>
  <c r="BF178" i="66"/>
  <c r="AY178" i="66"/>
  <c r="BA178" i="66" s="1"/>
  <c r="BI168" i="66"/>
  <c r="BV168" i="66"/>
  <c r="DG168" i="66"/>
  <c r="DH130" i="66"/>
  <c r="CH130" i="66"/>
  <c r="BF114" i="66"/>
  <c r="AW114" i="66"/>
  <c r="T114" i="66" s="1"/>
  <c r="AY114" i="66"/>
  <c r="BA114" i="66" s="1"/>
  <c r="DG86" i="66"/>
  <c r="BV86" i="66"/>
  <c r="BI86" i="66"/>
  <c r="CH86" i="66"/>
  <c r="DH86" i="66"/>
  <c r="AY184" i="66"/>
  <c r="BA184" i="66" s="1"/>
  <c r="AW184" i="66"/>
  <c r="T184" i="66" s="1"/>
  <c r="BF184" i="66"/>
  <c r="BF163" i="66"/>
  <c r="AW163" i="66"/>
  <c r="T163" i="66" s="1"/>
  <c r="AY163" i="66"/>
  <c r="BA163" i="66" s="1"/>
  <c r="CH153" i="66"/>
  <c r="DH153" i="66"/>
  <c r="BI153" i="66"/>
  <c r="BV153" i="66"/>
  <c r="DG153" i="66"/>
  <c r="CH146" i="66"/>
  <c r="DH146" i="66"/>
  <c r="BI146" i="66"/>
  <c r="DG146" i="66"/>
  <c r="BV146" i="66"/>
  <c r="CA141" i="66"/>
  <c r="CW141" i="66"/>
  <c r="U141" i="66"/>
  <c r="X141" i="66" s="1"/>
  <c r="W141" i="66"/>
  <c r="DI130" i="66"/>
  <c r="CW130" i="66"/>
  <c r="CA130" i="66"/>
  <c r="U130" i="66"/>
  <c r="X130" i="66" s="1"/>
  <c r="W130" i="66"/>
  <c r="BJ130" i="66"/>
  <c r="BM130" i="66" s="1"/>
  <c r="BO130" i="66"/>
  <c r="BN130" i="66"/>
  <c r="BK130" i="66"/>
  <c r="CH128" i="66"/>
  <c r="DH128" i="66"/>
  <c r="CB128" i="66"/>
  <c r="BL128" i="66"/>
  <c r="CD128" i="66"/>
  <c r="CX128" i="66"/>
  <c r="V128" i="66"/>
  <c r="CE128" i="66" s="1"/>
  <c r="CC128" i="66"/>
  <c r="AY59" i="66"/>
  <c r="BA59" i="66" s="1"/>
  <c r="BF59" i="66"/>
  <c r="AW59" i="66"/>
  <c r="T59" i="66" s="1"/>
  <c r="AY237" i="66"/>
  <c r="BA237" i="66" s="1"/>
  <c r="AW237" i="66"/>
  <c r="T237" i="66" s="1"/>
  <c r="BF237" i="66"/>
  <c r="AY225" i="66"/>
  <c r="BA225" i="66" s="1"/>
  <c r="AW225" i="66"/>
  <c r="T225" i="66" s="1"/>
  <c r="BF225" i="66"/>
  <c r="AY213" i="66"/>
  <c r="BA213" i="66" s="1"/>
  <c r="AW213" i="66"/>
  <c r="T213" i="66" s="1"/>
  <c r="BF213" i="66"/>
  <c r="AW176" i="66"/>
  <c r="T176" i="66" s="1"/>
  <c r="BF176" i="66"/>
  <c r="AY176" i="66"/>
  <c r="BA176" i="66" s="1"/>
  <c r="BF132" i="66"/>
  <c r="AW132" i="66"/>
  <c r="T132" i="66" s="1"/>
  <c r="AY132" i="66"/>
  <c r="BA132" i="66" s="1"/>
  <c r="DG131" i="66"/>
  <c r="BI131" i="66"/>
  <c r="BH131" i="66" s="1"/>
  <c r="CP131" i="66" s="1"/>
  <c r="BV131" i="66"/>
  <c r="DH131" i="66"/>
  <c r="CH131" i="66"/>
  <c r="DI128" i="66"/>
  <c r="BN128" i="66"/>
  <c r="BK128" i="66"/>
  <c r="BO128" i="66"/>
  <c r="BJ128" i="66"/>
  <c r="BM128" i="66" s="1"/>
  <c r="AY80" i="66"/>
  <c r="BA80" i="66" s="1"/>
  <c r="BF80" i="66"/>
  <c r="AW80" i="66"/>
  <c r="T80" i="66" s="1"/>
  <c r="DH183" i="66"/>
  <c r="CH183" i="66"/>
  <c r="BF175" i="66"/>
  <c r="AW175" i="66"/>
  <c r="T175" i="66" s="1"/>
  <c r="AY175" i="66"/>
  <c r="BA175" i="66" s="1"/>
  <c r="BF170" i="66"/>
  <c r="AW170" i="66"/>
  <c r="T170" i="66" s="1"/>
  <c r="AY170" i="66"/>
  <c r="BA170" i="66" s="1"/>
  <c r="CH161" i="66"/>
  <c r="DH161" i="66"/>
  <c r="DG161" i="66"/>
  <c r="BI161" i="66"/>
  <c r="BV161" i="66"/>
  <c r="BI144" i="66"/>
  <c r="DG144" i="66"/>
  <c r="BV144" i="66"/>
  <c r="BF135" i="66"/>
  <c r="AW135" i="66"/>
  <c r="T135" i="66" s="1"/>
  <c r="AY135" i="66"/>
  <c r="BA135" i="66" s="1"/>
  <c r="BL124" i="66"/>
  <c r="CB124" i="66"/>
  <c r="CD124" i="66"/>
  <c r="CC124" i="66"/>
  <c r="V124" i="66"/>
  <c r="CE124" i="66" s="1"/>
  <c r="CX124" i="66"/>
  <c r="AY85" i="66"/>
  <c r="BA85" i="66" s="1"/>
  <c r="BF85" i="66"/>
  <c r="AW85" i="66"/>
  <c r="T85" i="66" s="1"/>
  <c r="CH141" i="66"/>
  <c r="DH141" i="66"/>
  <c r="CB40" i="66"/>
  <c r="BL40" i="66"/>
  <c r="CH173" i="66"/>
  <c r="DH173" i="66"/>
  <c r="BF169" i="66"/>
  <c r="AW169" i="66"/>
  <c r="T169" i="66" s="1"/>
  <c r="AY169" i="66"/>
  <c r="BA169" i="66" s="1"/>
  <c r="CH155" i="66"/>
  <c r="DH155" i="66"/>
  <c r="AY123" i="66"/>
  <c r="BA123" i="66" s="1"/>
  <c r="BF123" i="66"/>
  <c r="AW123" i="66"/>
  <c r="T123" i="66" s="1"/>
  <c r="CH81" i="66"/>
  <c r="DH81" i="66"/>
  <c r="BV81" i="66"/>
  <c r="DG81" i="66"/>
  <c r="BI81" i="66"/>
  <c r="BF62" i="66"/>
  <c r="AW62" i="66"/>
  <c r="T62" i="66" s="1"/>
  <c r="AY62" i="66"/>
  <c r="BA62" i="66" s="1"/>
  <c r="BJ73" i="66"/>
  <c r="BM73" i="66" s="1"/>
  <c r="BI143" i="66"/>
  <c r="DG143" i="66"/>
  <c r="BV143" i="66"/>
  <c r="BI138" i="66"/>
  <c r="DG138" i="66"/>
  <c r="BV138" i="66"/>
  <c r="W102" i="66"/>
  <c r="CA102" i="66"/>
  <c r="CW102" i="66"/>
  <c r="U102" i="66"/>
  <c r="X102" i="66" s="1"/>
  <c r="BK102" i="66"/>
  <c r="BN102" i="66"/>
  <c r="BJ102" i="66"/>
  <c r="BM102" i="66" s="1"/>
  <c r="BO102" i="66"/>
  <c r="DI102" i="66"/>
  <c r="BV90" i="66"/>
  <c r="DG90" i="66"/>
  <c r="BI90" i="66"/>
  <c r="DI116" i="66"/>
  <c r="BN116" i="66"/>
  <c r="BK116" i="66"/>
  <c r="BO116" i="66"/>
  <c r="BJ116" i="66"/>
  <c r="BM116" i="66" s="1"/>
  <c r="AY113" i="66"/>
  <c r="BA113" i="66" s="1"/>
  <c r="BF113" i="66"/>
  <c r="AW113" i="66"/>
  <c r="T113" i="66" s="1"/>
  <c r="DG99" i="66"/>
  <c r="BI99" i="66"/>
  <c r="BV99" i="66"/>
  <c r="CH99" i="66"/>
  <c r="DH99" i="66"/>
  <c r="BV91" i="66"/>
  <c r="DG91" i="66"/>
  <c r="BI91" i="66"/>
  <c r="CH91" i="66"/>
  <c r="DH91" i="66"/>
  <c r="CH69" i="66"/>
  <c r="DH69" i="66"/>
  <c r="BV93" i="66"/>
  <c r="DG93" i="66"/>
  <c r="BI93" i="66"/>
  <c r="CH93" i="66"/>
  <c r="DH93" i="66"/>
  <c r="BI84" i="66"/>
  <c r="BV84" i="66"/>
  <c r="DG84" i="66"/>
  <c r="DH84" i="66"/>
  <c r="CH84" i="66"/>
  <c r="BV69" i="66"/>
  <c r="BI69" i="66"/>
  <c r="DG69" i="66"/>
  <c r="DI38" i="66"/>
  <c r="BN38" i="66"/>
  <c r="BJ38" i="66"/>
  <c r="BM38" i="66" s="1"/>
  <c r="BO38" i="66"/>
  <c r="BK38" i="66"/>
  <c r="BV88" i="66"/>
  <c r="BI88" i="66"/>
  <c r="DG88" i="66"/>
  <c r="BO64" i="66"/>
  <c r="BJ64" i="66"/>
  <c r="BM64" i="66" s="1"/>
  <c r="BK64" i="66"/>
  <c r="BN64" i="66"/>
  <c r="DI64" i="66"/>
  <c r="CB116" i="66"/>
  <c r="BL116" i="66"/>
  <c r="CD116" i="66"/>
  <c r="CX116" i="66"/>
  <c r="V116" i="66"/>
  <c r="CE116" i="66" s="1"/>
  <c r="CC116" i="66"/>
  <c r="AY89" i="66"/>
  <c r="BA89" i="66" s="1"/>
  <c r="BF89" i="66"/>
  <c r="AW89" i="66"/>
  <c r="T89" i="66" s="1"/>
  <c r="AW83" i="66"/>
  <c r="T83" i="66" s="1"/>
  <c r="BF83" i="66"/>
  <c r="AY83" i="66"/>
  <c r="BA83" i="66" s="1"/>
  <c r="CH46" i="66"/>
  <c r="DH46" i="66"/>
  <c r="BV46" i="66"/>
  <c r="BI46" i="66"/>
  <c r="DG46" i="66"/>
  <c r="AY45" i="66"/>
  <c r="BA45" i="66" s="1"/>
  <c r="AW45" i="66"/>
  <c r="T45" i="66" s="1"/>
  <c r="BF45" i="66"/>
  <c r="AY127" i="66"/>
  <c r="BA127" i="66" s="1"/>
  <c r="AW127" i="66"/>
  <c r="T127" i="66" s="1"/>
  <c r="BF127" i="66"/>
  <c r="AY115" i="66"/>
  <c r="BA115" i="66" s="1"/>
  <c r="AW115" i="66"/>
  <c r="T115" i="66" s="1"/>
  <c r="BF115" i="66"/>
  <c r="AY103" i="66"/>
  <c r="BA103" i="66" s="1"/>
  <c r="AW103" i="66"/>
  <c r="T103" i="66" s="1"/>
  <c r="BF103" i="66"/>
  <c r="DG95" i="66"/>
  <c r="BV95" i="66"/>
  <c r="BI95" i="66"/>
  <c r="CH95" i="66"/>
  <c r="DH95" i="66"/>
  <c r="DH79" i="66"/>
  <c r="CH79" i="66"/>
  <c r="BV79" i="66"/>
  <c r="DG79" i="66"/>
  <c r="BI79" i="66"/>
  <c r="CH71" i="66"/>
  <c r="DH71" i="66"/>
  <c r="BV97" i="66"/>
  <c r="BI97" i="66"/>
  <c r="BH97" i="66" s="1"/>
  <c r="CP97" i="66" s="1"/>
  <c r="DG97" i="66"/>
  <c r="BF75" i="66"/>
  <c r="AW75" i="66"/>
  <c r="T75" i="66" s="1"/>
  <c r="AY75" i="66"/>
  <c r="BA75" i="66" s="1"/>
  <c r="AY72" i="66"/>
  <c r="BA72" i="66" s="1"/>
  <c r="AW72" i="66"/>
  <c r="T72" i="66" s="1"/>
  <c r="BF72" i="66"/>
  <c r="AY121" i="66"/>
  <c r="BA121" i="66" s="1"/>
  <c r="AW121" i="66"/>
  <c r="T121" i="66" s="1"/>
  <c r="BF121" i="66"/>
  <c r="CH118" i="66"/>
  <c r="DH118" i="66"/>
  <c r="AY109" i="66"/>
  <c r="BA109" i="66" s="1"/>
  <c r="AW109" i="66"/>
  <c r="T109" i="66" s="1"/>
  <c r="BF109" i="66"/>
  <c r="CH106" i="66"/>
  <c r="DH106" i="66"/>
  <c r="U71" i="66"/>
  <c r="X71" i="66" s="1"/>
  <c r="CA71" i="66"/>
  <c r="W71" i="66"/>
  <c r="CW71" i="66"/>
  <c r="DI71" i="66"/>
  <c r="BJ71" i="66"/>
  <c r="BM71" i="66" s="1"/>
  <c r="BK71" i="66"/>
  <c r="BO71" i="66"/>
  <c r="BN71" i="66"/>
  <c r="AY77" i="66"/>
  <c r="BA77" i="66" s="1"/>
  <c r="BF77" i="66"/>
  <c r="AW77" i="66"/>
  <c r="T77" i="66" s="1"/>
  <c r="BV76" i="66"/>
  <c r="DG76" i="66"/>
  <c r="BI76" i="66"/>
  <c r="BI78" i="66"/>
  <c r="BV78" i="66"/>
  <c r="DG78" i="66"/>
  <c r="DI52" i="66"/>
  <c r="BJ52" i="66"/>
  <c r="BM52" i="66" s="1"/>
  <c r="BN52" i="66"/>
  <c r="BO52" i="66"/>
  <c r="BK52" i="66"/>
  <c r="BI101" i="66"/>
  <c r="BV101" i="66"/>
  <c r="DG101" i="66"/>
  <c r="AW47" i="66"/>
  <c r="T47" i="66" s="1"/>
  <c r="BF47" i="66"/>
  <c r="AY47" i="66"/>
  <c r="BA47" i="66" s="1"/>
  <c r="DI24" i="66"/>
  <c r="BJ24" i="66"/>
  <c r="BM24" i="66" s="1"/>
  <c r="BK24" i="66"/>
  <c r="BN24" i="66"/>
  <c r="BO24" i="66"/>
  <c r="CH67" i="66"/>
  <c r="DH67" i="66"/>
  <c r="CH63" i="66"/>
  <c r="DH63" i="66"/>
  <c r="CH44" i="66"/>
  <c r="DH44" i="66"/>
  <c r="CC64" i="66"/>
  <c r="CX64" i="66"/>
  <c r="V64" i="66"/>
  <c r="CE64" i="66" s="1"/>
  <c r="CD64" i="66"/>
  <c r="BL64" i="66"/>
  <c r="CB64" i="66"/>
  <c r="DH64" i="66"/>
  <c r="CH64" i="66"/>
  <c r="DH58" i="66"/>
  <c r="CH58" i="66"/>
  <c r="BI58" i="66"/>
  <c r="BV58" i="66"/>
  <c r="DG58" i="66"/>
  <c r="BV44" i="66"/>
  <c r="BI44" i="66"/>
  <c r="DG44" i="66"/>
  <c r="DG39" i="66"/>
  <c r="BI39" i="66"/>
  <c r="BH39" i="66" s="1"/>
  <c r="CP39" i="66" s="1"/>
  <c r="BV39" i="66"/>
  <c r="DH39" i="66"/>
  <c r="CH39" i="66"/>
  <c r="CT35" i="66"/>
  <c r="BV22" i="66"/>
  <c r="BI22" i="66"/>
  <c r="DG22" i="66"/>
  <c r="CH56" i="66"/>
  <c r="DH56" i="66"/>
  <c r="BF53" i="66"/>
  <c r="AW53" i="66"/>
  <c r="T53" i="66" s="1"/>
  <c r="AY53" i="66"/>
  <c r="BA53" i="66" s="1"/>
  <c r="BF51" i="66"/>
  <c r="AW51" i="66"/>
  <c r="T51" i="66" s="1"/>
  <c r="AY51" i="66"/>
  <c r="BA51" i="66" s="1"/>
  <c r="AY129" i="66"/>
  <c r="BA129" i="66" s="1"/>
  <c r="BF129" i="66"/>
  <c r="AW129" i="66"/>
  <c r="T129" i="66" s="1"/>
  <c r="AY117" i="66"/>
  <c r="BA117" i="66" s="1"/>
  <c r="BF117" i="66"/>
  <c r="AW117" i="66"/>
  <c r="T117" i="66" s="1"/>
  <c r="AY105" i="66"/>
  <c r="BA105" i="66" s="1"/>
  <c r="AW105" i="66"/>
  <c r="T105" i="66" s="1"/>
  <c r="BF105" i="66"/>
  <c r="CH73" i="66"/>
  <c r="DH73" i="66"/>
  <c r="CA56" i="66"/>
  <c r="CW56" i="66"/>
  <c r="U56" i="66"/>
  <c r="X56" i="66" s="1"/>
  <c r="W56" i="66"/>
  <c r="BJ56" i="66"/>
  <c r="BM56" i="66" s="1"/>
  <c r="BK56" i="66"/>
  <c r="BN56" i="66"/>
  <c r="BO56" i="66"/>
  <c r="DI56" i="66"/>
  <c r="CH48" i="66"/>
  <c r="DH48" i="66"/>
  <c r="BI82" i="66"/>
  <c r="DG82" i="66"/>
  <c r="BV82" i="66"/>
  <c r="CH52" i="66"/>
  <c r="DH52" i="66"/>
  <c r="BF74" i="66"/>
  <c r="AW74" i="66"/>
  <c r="T74" i="66" s="1"/>
  <c r="AY74" i="66"/>
  <c r="BA74" i="66" s="1"/>
  <c r="BI70" i="66"/>
  <c r="DG70" i="66"/>
  <c r="BV70" i="66"/>
  <c r="DH60" i="66"/>
  <c r="CH60" i="66"/>
  <c r="BF49" i="66"/>
  <c r="AW49" i="66"/>
  <c r="T49" i="66" s="1"/>
  <c r="AY49" i="66"/>
  <c r="BA49" i="66" s="1"/>
  <c r="DH30" i="66"/>
  <c r="CH30" i="66"/>
  <c r="BV30" i="66"/>
  <c r="BI30" i="66"/>
  <c r="DG30" i="66"/>
  <c r="CX24" i="66"/>
  <c r="V24" i="66"/>
  <c r="CE24" i="66" s="1"/>
  <c r="CC24" i="66"/>
  <c r="CD24" i="66"/>
  <c r="CB24" i="66"/>
  <c r="BL24" i="66"/>
  <c r="DG57" i="66"/>
  <c r="BI57" i="66"/>
  <c r="BH57" i="66" s="1"/>
  <c r="CP57" i="66" s="1"/>
  <c r="BV57" i="66"/>
  <c r="CB52" i="66"/>
  <c r="BL52" i="66"/>
  <c r="CD52" i="66"/>
  <c r="V52" i="66"/>
  <c r="CE52" i="66" s="1"/>
  <c r="CX52" i="66"/>
  <c r="CC52" i="66"/>
  <c r="CH40" i="66"/>
  <c r="DH40" i="66"/>
  <c r="CH65" i="66"/>
  <c r="DH65" i="66"/>
  <c r="CH38" i="66"/>
  <c r="DH38" i="66"/>
  <c r="BL38" i="66"/>
  <c r="CB38" i="66"/>
  <c r="CC38" i="66"/>
  <c r="V38" i="66"/>
  <c r="CE38" i="66" s="1"/>
  <c r="CD38" i="66"/>
  <c r="CX38" i="66"/>
  <c r="AY36" i="66"/>
  <c r="BA36" i="66" s="1"/>
  <c r="AW36" i="66"/>
  <c r="T36" i="66" s="1"/>
  <c r="BF36" i="66"/>
  <c r="BI28" i="66"/>
  <c r="BV28" i="66"/>
  <c r="DG28" i="66"/>
  <c r="AW19" i="66"/>
  <c r="T19" i="66" s="1"/>
  <c r="BF19" i="66"/>
  <c r="AY19" i="66"/>
  <c r="BA19" i="66" s="1"/>
  <c r="AY31" i="66"/>
  <c r="BA31" i="66" s="1"/>
  <c r="AW31" i="66"/>
  <c r="T31" i="66" s="1"/>
  <c r="BF31" i="66"/>
  <c r="BV41" i="66"/>
  <c r="DG41" i="66"/>
  <c r="BI41" i="66"/>
  <c r="BH41" i="66" s="1"/>
  <c r="CP41" i="66" s="1"/>
  <c r="BV34" i="66"/>
  <c r="DG34" i="66"/>
  <c r="BI34" i="66"/>
  <c r="DH24" i="66"/>
  <c r="CH24" i="66"/>
  <c r="BV21" i="66"/>
  <c r="DG21" i="66"/>
  <c r="BI21" i="66"/>
  <c r="BF18" i="66"/>
  <c r="AW18" i="66"/>
  <c r="T18" i="66" s="1"/>
  <c r="AY18" i="66"/>
  <c r="BA18" i="66" s="1"/>
  <c r="DH15" i="66"/>
  <c r="CH15" i="66"/>
  <c r="BI15" i="66"/>
  <c r="DG15" i="66"/>
  <c r="BV15" i="66"/>
  <c r="CH54" i="66"/>
  <c r="DH54" i="66"/>
  <c r="CH42" i="66"/>
  <c r="DH42" i="66"/>
  <c r="CH21" i="66"/>
  <c r="DH21" i="66"/>
  <c r="CD35" i="66"/>
  <c r="CC35" i="66"/>
  <c r="CX35" i="66"/>
  <c r="V35" i="66"/>
  <c r="CE35" i="66" s="1"/>
  <c r="BL35" i="66"/>
  <c r="CB35" i="66"/>
  <c r="CH17" i="66"/>
  <c r="DH17" i="66"/>
  <c r="BV17" i="66"/>
  <c r="BI17" i="66"/>
  <c r="DG17" i="66"/>
  <c r="BF16" i="66"/>
  <c r="AW16" i="66"/>
  <c r="T16" i="66" s="1"/>
  <c r="AY16" i="66"/>
  <c r="BA16" i="66" s="1"/>
  <c r="AY37" i="66"/>
  <c r="BA37" i="66" s="1"/>
  <c r="AW37" i="66"/>
  <c r="T37" i="66" s="1"/>
  <c r="BF37" i="66"/>
  <c r="CH33" i="66"/>
  <c r="DH33" i="66"/>
  <c r="CH27" i="66"/>
  <c r="DH27" i="66"/>
  <c r="BV27" i="66"/>
  <c r="DG27" i="66"/>
  <c r="BI27" i="66"/>
  <c r="BV25" i="66"/>
  <c r="BI25" i="66"/>
  <c r="BH25" i="66" s="1"/>
  <c r="CP25" i="66" s="1"/>
  <c r="DG25" i="66"/>
  <c r="CH20" i="66"/>
  <c r="DH20" i="66"/>
  <c r="BY7" i="66"/>
  <c r="BY6" i="66"/>
  <c r="DW7" i="66"/>
  <c r="DW8" i="66"/>
  <c r="EO7" i="66"/>
  <c r="EO8" i="66"/>
  <c r="DW9" i="66"/>
  <c r="DV8" i="66"/>
  <c r="EO10" i="66"/>
  <c r="DV7" i="66"/>
  <c r="BW9" i="66"/>
  <c r="DW6" i="66"/>
  <c r="DW10" i="66"/>
  <c r="BY8" i="66"/>
  <c r="DY1" i="66"/>
  <c r="DU4" i="66"/>
  <c r="DU5" i="66"/>
  <c r="DU3" i="66"/>
  <c r="DU2" i="66"/>
  <c r="DW2" i="66" s="1"/>
  <c r="Q4" i="72"/>
  <c r="Q5" i="72"/>
  <c r="N7" i="72"/>
  <c r="Q7" i="72"/>
  <c r="L9" i="72"/>
  <c r="P9" i="72"/>
  <c r="L10" i="72"/>
  <c r="P10" i="72"/>
  <c r="L11" i="72"/>
  <c r="P11" i="72"/>
  <c r="L12" i="72"/>
  <c r="P12" i="72"/>
  <c r="P13" i="72"/>
  <c r="G16" i="72"/>
  <c r="Q16" i="72"/>
  <c r="G17" i="72"/>
  <c r="Q17" i="72" s="1"/>
  <c r="O17" i="72"/>
  <c r="L35" i="72"/>
  <c r="O35" i="72"/>
  <c r="Q36" i="72"/>
  <c r="O38" i="72"/>
  <c r="Q38" i="72"/>
  <c r="DX4" i="66"/>
  <c r="DX5" i="66"/>
  <c r="CW586" i="66" l="1"/>
  <c r="CW700" i="66"/>
  <c r="W104" i="66"/>
  <c r="CB104" i="66" s="1"/>
  <c r="W513" i="66"/>
  <c r="CB513" i="66" s="1"/>
  <c r="CA446" i="66"/>
  <c r="CW737" i="66"/>
  <c r="BH65" i="66"/>
  <c r="CP65" i="66" s="1"/>
  <c r="U345" i="66"/>
  <c r="CW70" i="66"/>
  <c r="CW66" i="66"/>
  <c r="U531" i="66"/>
  <c r="X531" i="66" s="1"/>
  <c r="CC531" i="66" s="1"/>
  <c r="BO282" i="66"/>
  <c r="CT282" i="66" s="1"/>
  <c r="U770" i="66"/>
  <c r="V770" i="66" s="1"/>
  <c r="CE770" i="66" s="1"/>
  <c r="BN73" i="66"/>
  <c r="BO73" i="66"/>
  <c r="CT73" i="66" s="1"/>
  <c r="U586" i="66"/>
  <c r="U871" i="66"/>
  <c r="X871" i="66" s="1"/>
  <c r="U98" i="66"/>
  <c r="W531" i="66"/>
  <c r="BL531" i="66" s="1"/>
  <c r="CW871" i="66"/>
  <c r="CX542" i="66"/>
  <c r="CW273" i="66"/>
  <c r="CA98" i="66"/>
  <c r="CW274" i="66"/>
  <c r="CA570" i="66"/>
  <c r="W693" i="66"/>
  <c r="CB693" i="66" s="1"/>
  <c r="W770" i="66"/>
  <c r="CB770" i="66" s="1"/>
  <c r="W345" i="66"/>
  <c r="CB345" i="66" s="1"/>
  <c r="U513" i="66"/>
  <c r="U674" i="66"/>
  <c r="X674" i="66" s="1"/>
  <c r="W586" i="66"/>
  <c r="CB586" i="66" s="1"/>
  <c r="U831" i="66"/>
  <c r="U467" i="66"/>
  <c r="CD467" i="66" s="1"/>
  <c r="W845" i="66"/>
  <c r="BL845" i="66" s="1"/>
  <c r="U462" i="66"/>
  <c r="CX462" i="66" s="1"/>
  <c r="CW735" i="66"/>
  <c r="CW467" i="66"/>
  <c r="W25" i="66"/>
  <c r="BL25" i="66" s="1"/>
  <c r="CA986" i="66"/>
  <c r="CW25" i="66"/>
  <c r="CW626" i="66"/>
  <c r="U690" i="66"/>
  <c r="CW401" i="66"/>
  <c r="CW849" i="66"/>
  <c r="CA849" i="66"/>
  <c r="W700" i="66"/>
  <c r="CB700" i="66" s="1"/>
  <c r="W70" i="66"/>
  <c r="BL70" i="66" s="1"/>
  <c r="U693" i="66"/>
  <c r="X693" i="66" s="1"/>
  <c r="CC693" i="66" s="1"/>
  <c r="CA401" i="66"/>
  <c r="U700" i="66"/>
  <c r="V700" i="66" s="1"/>
  <c r="CE700" i="66" s="1"/>
  <c r="CA70" i="66"/>
  <c r="CW353" i="66"/>
  <c r="CA845" i="66"/>
  <c r="U401" i="66"/>
  <c r="W353" i="66"/>
  <c r="BL353" i="66" s="1"/>
  <c r="U845" i="66"/>
  <c r="CD845" i="66" s="1"/>
  <c r="U546" i="66"/>
  <c r="CD546" i="66" s="1"/>
  <c r="CA462" i="66"/>
  <c r="CW262" i="66"/>
  <c r="W721" i="66"/>
  <c r="BL721" i="66" s="1"/>
  <c r="U353" i="66"/>
  <c r="CD353" i="66" s="1"/>
  <c r="BL310" i="66"/>
  <c r="U622" i="66"/>
  <c r="CX622" i="66" s="1"/>
  <c r="W332" i="66"/>
  <c r="BL332" i="66" s="1"/>
  <c r="W659" i="66"/>
  <c r="BL659" i="66" s="1"/>
  <c r="W568" i="66"/>
  <c r="CB568" i="66" s="1"/>
  <c r="U659" i="66"/>
  <c r="CA622" i="66"/>
  <c r="U623" i="66"/>
  <c r="CX623" i="66" s="1"/>
  <c r="W622" i="66"/>
  <c r="BL622" i="66" s="1"/>
  <c r="U705" i="66"/>
  <c r="V705" i="66" s="1"/>
  <c r="CE705" i="66" s="1"/>
  <c r="CA782" i="66"/>
  <c r="U568" i="66"/>
  <c r="CD568" i="66" s="1"/>
  <c r="CW568" i="66"/>
  <c r="U721" i="66"/>
  <c r="X721" i="66" s="1"/>
  <c r="CC721" i="66" s="1"/>
  <c r="BL308" i="66"/>
  <c r="U559" i="66"/>
  <c r="CA659" i="66"/>
  <c r="CB278" i="66"/>
  <c r="CW548" i="66"/>
  <c r="CW733" i="66"/>
  <c r="U553" i="66"/>
  <c r="CX553" i="66" s="1"/>
  <c r="CA332" i="66"/>
  <c r="W467" i="66"/>
  <c r="BL467" i="66" s="1"/>
  <c r="W782" i="66"/>
  <c r="BL782" i="66" s="1"/>
  <c r="U532" i="66"/>
  <c r="V532" i="66" s="1"/>
  <c r="CE532" i="66" s="1"/>
  <c r="V864" i="66"/>
  <c r="CE864" i="66" s="1"/>
  <c r="CW546" i="66"/>
  <c r="CA531" i="66"/>
  <c r="CA546" i="66"/>
  <c r="U737" i="66"/>
  <c r="X737" i="66" s="1"/>
  <c r="CC737" i="66" s="1"/>
  <c r="CW705" i="66"/>
  <c r="CW729" i="66"/>
  <c r="W343" i="66"/>
  <c r="CB343" i="66" s="1"/>
  <c r="CD864" i="66"/>
  <c r="CA63" i="66"/>
  <c r="BO310" i="66"/>
  <c r="CA206" i="66"/>
  <c r="CA626" i="66"/>
  <c r="W460" i="66"/>
  <c r="CB460" i="66" s="1"/>
  <c r="U490" i="66"/>
  <c r="CX864" i="66"/>
  <c r="U676" i="66"/>
  <c r="V676" i="66" s="1"/>
  <c r="CE676" i="66" s="1"/>
  <c r="U569" i="66"/>
  <c r="CX569" i="66" s="1"/>
  <c r="CW104" i="66"/>
  <c r="CA705" i="66"/>
  <c r="CW460" i="66"/>
  <c r="W563" i="66"/>
  <c r="CB563" i="66" s="1"/>
  <c r="BN310" i="66"/>
  <c r="W626" i="66"/>
  <c r="CB626" i="66" s="1"/>
  <c r="CA575" i="66"/>
  <c r="W559" i="66"/>
  <c r="CB559" i="66" s="1"/>
  <c r="U343" i="66"/>
  <c r="CW702" i="66"/>
  <c r="W737" i="66"/>
  <c r="CB737" i="66" s="1"/>
  <c r="CA343" i="66"/>
  <c r="BK310" i="66"/>
  <c r="CW447" i="66"/>
  <c r="CW575" i="66"/>
  <c r="CW532" i="66"/>
  <c r="CW553" i="66"/>
  <c r="CA559" i="66"/>
  <c r="CW980" i="66"/>
  <c r="U499" i="66"/>
  <c r="V499" i="66" s="1"/>
  <c r="CE499" i="66" s="1"/>
  <c r="CW499" i="66"/>
  <c r="CW666" i="66"/>
  <c r="U575" i="66"/>
  <c r="X575" i="66" s="1"/>
  <c r="CC575" i="66" s="1"/>
  <c r="W273" i="66"/>
  <c r="BL273" i="66" s="1"/>
  <c r="W462" i="66"/>
  <c r="CB462" i="66" s="1"/>
  <c r="CW676" i="66"/>
  <c r="U729" i="66"/>
  <c r="X729" i="66" s="1"/>
  <c r="CC729" i="66" s="1"/>
  <c r="CA676" i="66"/>
  <c r="U980" i="66"/>
  <c r="X980" i="66" s="1"/>
  <c r="CC980" i="66" s="1"/>
  <c r="CA980" i="66"/>
  <c r="U104" i="66"/>
  <c r="CD104" i="66" s="1"/>
  <c r="BL705" i="66"/>
  <c r="CB705" i="66"/>
  <c r="CB401" i="66"/>
  <c r="BL401" i="66"/>
  <c r="CA807" i="66"/>
  <c r="CA548" i="66"/>
  <c r="BN952" i="66"/>
  <c r="W84" i="66"/>
  <c r="BL84" i="66" s="1"/>
  <c r="W548" i="66"/>
  <c r="CB548" i="66" s="1"/>
  <c r="CA695" i="66"/>
  <c r="W500" i="66"/>
  <c r="BL500" i="66" s="1"/>
  <c r="CW784" i="66"/>
  <c r="BK65" i="66"/>
  <c r="BO958" i="66"/>
  <c r="CT958" i="66" s="1"/>
  <c r="CA25" i="66"/>
  <c r="CA690" i="66"/>
  <c r="CA692" i="66"/>
  <c r="CA984" i="66"/>
  <c r="CW721" i="66"/>
  <c r="U849" i="66"/>
  <c r="X849" i="66" s="1"/>
  <c r="CC849" i="66" s="1"/>
  <c r="CW791" i="66"/>
  <c r="W515" i="66"/>
  <c r="CB515" i="66" s="1"/>
  <c r="W220" i="66"/>
  <c r="CB220" i="66" s="1"/>
  <c r="U835" i="66"/>
  <c r="CX835" i="66" s="1"/>
  <c r="BJ952" i="66"/>
  <c r="BM952" i="66" s="1"/>
  <c r="BK952" i="66"/>
  <c r="BJ958" i="66"/>
  <c r="BM958" i="66" s="1"/>
  <c r="CA84" i="66"/>
  <c r="W425" i="66"/>
  <c r="W1000" i="66"/>
  <c r="BL1000" i="66" s="1"/>
  <c r="W731" i="66"/>
  <c r="BL731" i="66" s="1"/>
  <c r="U250" i="66"/>
  <c r="CD250" i="66" s="1"/>
  <c r="BJ65" i="66"/>
  <c r="BM65" i="66" s="1"/>
  <c r="CW425" i="66"/>
  <c r="CA429" i="66"/>
  <c r="CA451" i="66"/>
  <c r="U731" i="66"/>
  <c r="CD731" i="66" s="1"/>
  <c r="CW451" i="66"/>
  <c r="U741" i="66"/>
  <c r="X741" i="66" s="1"/>
  <c r="CC741" i="66" s="1"/>
  <c r="U706" i="66"/>
  <c r="CX706" i="66" s="1"/>
  <c r="CW515" i="66"/>
  <c r="CA220" i="66"/>
  <c r="W784" i="66"/>
  <c r="BL784" i="66" s="1"/>
  <c r="U695" i="66"/>
  <c r="X695" i="66" s="1"/>
  <c r="CC695" i="66" s="1"/>
  <c r="W453" i="66"/>
  <c r="CB453" i="66" s="1"/>
  <c r="W835" i="66"/>
  <c r="BL835" i="66" s="1"/>
  <c r="BO65" i="66"/>
  <c r="CT65" i="66" s="1"/>
  <c r="U429" i="66"/>
  <c r="V429" i="66" s="1"/>
  <c r="CE429" i="66" s="1"/>
  <c r="CW326" i="66"/>
  <c r="W429" i="66"/>
  <c r="BL429" i="66" s="1"/>
  <c r="U451" i="66"/>
  <c r="CX451" i="66" s="1"/>
  <c r="CW555" i="66"/>
  <c r="CA877" i="66"/>
  <c r="CA731" i="66"/>
  <c r="CA753" i="66"/>
  <c r="CW741" i="66"/>
  <c r="CW706" i="66"/>
  <c r="CW216" i="66"/>
  <c r="U216" i="66"/>
  <c r="CD216" i="66" s="1"/>
  <c r="U220" i="66"/>
  <c r="CD220" i="66" s="1"/>
  <c r="W494" i="66"/>
  <c r="BL494" i="66" s="1"/>
  <c r="CW619" i="66"/>
  <c r="U84" i="66"/>
  <c r="X84" i="66" s="1"/>
  <c r="CC84" i="66" s="1"/>
  <c r="W692" i="66"/>
  <c r="CA326" i="66"/>
  <c r="CW590" i="66"/>
  <c r="CW692" i="66"/>
  <c r="W877" i="66"/>
  <c r="CB877" i="66" s="1"/>
  <c r="U753" i="66"/>
  <c r="V753" i="66" s="1"/>
  <c r="CE753" i="66" s="1"/>
  <c r="CA741" i="66"/>
  <c r="W706" i="66"/>
  <c r="CB706" i="66" s="1"/>
  <c r="U515" i="66"/>
  <c r="CX515" i="66" s="1"/>
  <c r="CA216" i="66"/>
  <c r="CW690" i="66"/>
  <c r="CW494" i="66"/>
  <c r="CA532" i="66"/>
  <c r="U338" i="66"/>
  <c r="CX338" i="66" s="1"/>
  <c r="W326" i="66"/>
  <c r="BL326" i="66" s="1"/>
  <c r="CA590" i="66"/>
  <c r="CA460" i="66"/>
  <c r="CA1000" i="66"/>
  <c r="U666" i="66"/>
  <c r="X666" i="66" s="1"/>
  <c r="CC666" i="66" s="1"/>
  <c r="W753" i="66"/>
  <c r="CB753" i="66" s="1"/>
  <c r="CA425" i="66"/>
  <c r="W274" i="66"/>
  <c r="BL274" i="66" s="1"/>
  <c r="CA784" i="66"/>
  <c r="CW695" i="66"/>
  <c r="CW500" i="66"/>
  <c r="U494" i="66"/>
  <c r="CD494" i="66" s="1"/>
  <c r="CW570" i="66"/>
  <c r="W224" i="66"/>
  <c r="W328" i="66"/>
  <c r="CB328" i="66" s="1"/>
  <c r="BH440" i="66"/>
  <c r="CP440" i="66" s="1"/>
  <c r="DA440" i="66" s="1"/>
  <c r="BK958" i="66"/>
  <c r="BK377" i="66"/>
  <c r="W590" i="66"/>
  <c r="CB590" i="66" s="1"/>
  <c r="CW1000" i="66"/>
  <c r="CA666" i="66"/>
  <c r="U537" i="66"/>
  <c r="CD537" i="66" s="1"/>
  <c r="U274" i="66"/>
  <c r="X274" i="66" s="1"/>
  <c r="CC274" i="66" s="1"/>
  <c r="X784" i="66"/>
  <c r="CC784" i="66" s="1"/>
  <c r="CX784" i="66"/>
  <c r="V784" i="66"/>
  <c r="CE784" i="66" s="1"/>
  <c r="CD784" i="66"/>
  <c r="CB446" i="66"/>
  <c r="BL446" i="66"/>
  <c r="X590" i="66"/>
  <c r="CC590" i="66" s="1"/>
  <c r="V590" i="66"/>
  <c r="CE590" i="66" s="1"/>
  <c r="CD590" i="66"/>
  <c r="CX590" i="66"/>
  <c r="CB741" i="66"/>
  <c r="BL741" i="66"/>
  <c r="BL451" i="66"/>
  <c r="CB451" i="66"/>
  <c r="CB761" i="66"/>
  <c r="BL761" i="66"/>
  <c r="X25" i="66"/>
  <c r="CC25" i="66" s="1"/>
  <c r="CX25" i="66"/>
  <c r="V25" i="66"/>
  <c r="CE25" i="66" s="1"/>
  <c r="CD25" i="66"/>
  <c r="W662" i="66"/>
  <c r="CB662" i="66" s="1"/>
  <c r="CA640" i="66"/>
  <c r="U642" i="66"/>
  <c r="W455" i="66"/>
  <c r="CA256" i="66"/>
  <c r="U829" i="66"/>
  <c r="CD829" i="66" s="1"/>
  <c r="W66" i="66"/>
  <c r="BL66" i="66" s="1"/>
  <c r="U399" i="66"/>
  <c r="X399" i="66" s="1"/>
  <c r="CC399" i="66" s="1"/>
  <c r="CW855" i="66"/>
  <c r="U455" i="66"/>
  <c r="CD455" i="66" s="1"/>
  <c r="U66" i="66"/>
  <c r="X66" i="66" s="1"/>
  <c r="CC66" i="66" s="1"/>
  <c r="CW145" i="66"/>
  <c r="W825" i="66"/>
  <c r="CW770" i="66"/>
  <c r="BN494" i="66"/>
  <c r="BK293" i="66"/>
  <c r="BO853" i="66"/>
  <c r="CT853" i="66" s="1"/>
  <c r="U206" i="66"/>
  <c r="V206" i="66" s="1"/>
  <c r="CE206" i="66" s="1"/>
  <c r="CA399" i="66"/>
  <c r="CA251" i="66"/>
  <c r="CW389" i="66"/>
  <c r="CA829" i="66"/>
  <c r="CA773" i="66"/>
  <c r="BH854" i="66"/>
  <c r="CP854" i="66" s="1"/>
  <c r="DC854" i="66" s="1"/>
  <c r="W553" i="66"/>
  <c r="CB553" i="66" s="1"/>
  <c r="CW554" i="66"/>
  <c r="CA619" i="66"/>
  <c r="U619" i="66"/>
  <c r="CD619" i="66" s="1"/>
  <c r="CW254" i="66"/>
  <c r="CA254" i="66"/>
  <c r="U640" i="66"/>
  <c r="CX640" i="66" s="1"/>
  <c r="CW322" i="66"/>
  <c r="CA322" i="66"/>
  <c r="U668" i="66"/>
  <c r="V668" i="66" s="1"/>
  <c r="CE668" i="66" s="1"/>
  <c r="W492" i="66"/>
  <c r="BL492" i="66" s="1"/>
  <c r="CW623" i="66"/>
  <c r="U774" i="66"/>
  <c r="X774" i="66" s="1"/>
  <c r="CC774" i="66" s="1"/>
  <c r="CA499" i="66"/>
  <c r="W984" i="66"/>
  <c r="CB984" i="66" s="1"/>
  <c r="CW782" i="66"/>
  <c r="U332" i="66"/>
  <c r="U986" i="66"/>
  <c r="W34" i="66"/>
  <c r="BJ293" i="66"/>
  <c r="BM293" i="66" s="1"/>
  <c r="BK853" i="66"/>
  <c r="DA853" i="66"/>
  <c r="W417" i="66"/>
  <c r="BL417" i="66" s="1"/>
  <c r="CW251" i="66"/>
  <c r="W642" i="66"/>
  <c r="CB642" i="66" s="1"/>
  <c r="U256" i="66"/>
  <c r="CD256" i="66" s="1"/>
  <c r="U389" i="66"/>
  <c r="CX389" i="66" s="1"/>
  <c r="W765" i="66"/>
  <c r="BL765" i="66" s="1"/>
  <c r="CW688" i="66"/>
  <c r="U419" i="66"/>
  <c r="V419" i="66" s="1"/>
  <c r="CE419" i="66" s="1"/>
  <c r="W739" i="66"/>
  <c r="CB739" i="66" s="1"/>
  <c r="CA662" i="66"/>
  <c r="W702" i="66"/>
  <c r="CB702" i="66" s="1"/>
  <c r="U149" i="66"/>
  <c r="CD149" i="66" s="1"/>
  <c r="DC853" i="66"/>
  <c r="U837" i="66"/>
  <c r="CX837" i="66" s="1"/>
  <c r="CA569" i="66"/>
  <c r="U453" i="66"/>
  <c r="CX453" i="66" s="1"/>
  <c r="CW986" i="66"/>
  <c r="CW877" i="66"/>
  <c r="U765" i="66"/>
  <c r="W569" i="66"/>
  <c r="CB569" i="66" s="1"/>
  <c r="W691" i="66"/>
  <c r="BL691" i="66" s="1"/>
  <c r="CW874" i="66"/>
  <c r="W98" i="66"/>
  <c r="BL98" i="66" s="1"/>
  <c r="W555" i="66"/>
  <c r="CB555" i="66" s="1"/>
  <c r="W554" i="66"/>
  <c r="CB554" i="66" s="1"/>
  <c r="U874" i="66"/>
  <c r="V874" i="66" s="1"/>
  <c r="CE874" i="66" s="1"/>
  <c r="U579" i="66"/>
  <c r="U554" i="66"/>
  <c r="CX554" i="66" s="1"/>
  <c r="CW399" i="66"/>
  <c r="CA855" i="66"/>
  <c r="BK282" i="66"/>
  <c r="U492" i="66"/>
  <c r="BN853" i="66"/>
  <c r="W212" i="66"/>
  <c r="BL212" i="66" s="1"/>
  <c r="W389" i="66"/>
  <c r="BL389" i="66" s="1"/>
  <c r="CA419" i="66"/>
  <c r="CW149" i="66"/>
  <c r="U735" i="66"/>
  <c r="CX735" i="66" s="1"/>
  <c r="V70" i="66"/>
  <c r="CE70" i="66" s="1"/>
  <c r="BO293" i="66"/>
  <c r="CT293" i="66" s="1"/>
  <c r="BJ853" i="66"/>
  <c r="BM853" i="66" s="1"/>
  <c r="DB853" i="66"/>
  <c r="CA50" i="66"/>
  <c r="U417" i="66"/>
  <c r="X417" i="66" s="1"/>
  <c r="CC417" i="66" s="1"/>
  <c r="W602" i="66"/>
  <c r="CB602" i="66" s="1"/>
  <c r="W256" i="66"/>
  <c r="CB256" i="66" s="1"/>
  <c r="CW774" i="66"/>
  <c r="CA765" i="66"/>
  <c r="W688" i="66"/>
  <c r="CB688" i="66" s="1"/>
  <c r="U984" i="66"/>
  <c r="X984" i="66" s="1"/>
  <c r="CC984" i="66" s="1"/>
  <c r="CA453" i="66"/>
  <c r="BH293" i="66"/>
  <c r="CP293" i="66" s="1"/>
  <c r="DC293" i="66" s="1"/>
  <c r="U595" i="66"/>
  <c r="CX595" i="66" s="1"/>
  <c r="W426" i="66"/>
  <c r="CB426" i="66" s="1"/>
  <c r="CW662" i="66"/>
  <c r="U805" i="66"/>
  <c r="X805" i="66" s="1"/>
  <c r="CC805" i="66" s="1"/>
  <c r="W855" i="66"/>
  <c r="BL855" i="66" s="1"/>
  <c r="W149" i="66"/>
  <c r="CB149" i="66" s="1"/>
  <c r="DD853" i="66"/>
  <c r="CA262" i="66"/>
  <c r="W837" i="66"/>
  <c r="CB837" i="66" s="1"/>
  <c r="CA500" i="66"/>
  <c r="W774" i="66"/>
  <c r="CB774" i="66" s="1"/>
  <c r="CW530" i="66"/>
  <c r="W254" i="66"/>
  <c r="CA426" i="66"/>
  <c r="W262" i="66"/>
  <c r="CW212" i="66"/>
  <c r="U799" i="66"/>
  <c r="V799" i="66" s="1"/>
  <c r="CE799" i="66" s="1"/>
  <c r="CA761" i="66"/>
  <c r="U145" i="66"/>
  <c r="CD145" i="66" s="1"/>
  <c r="U431" i="66"/>
  <c r="CX431" i="66" s="1"/>
  <c r="W145" i="66"/>
  <c r="BH294" i="66"/>
  <c r="CP294" i="66" s="1"/>
  <c r="DB294" i="66" s="1"/>
  <c r="CW206" i="66"/>
  <c r="W251" i="66"/>
  <c r="BL251" i="66" s="1"/>
  <c r="CA642" i="66"/>
  <c r="U322" i="66"/>
  <c r="CD322" i="66" s="1"/>
  <c r="CX70" i="66"/>
  <c r="BO440" i="66"/>
  <c r="CT440" i="66" s="1"/>
  <c r="CZ853" i="66"/>
  <c r="W50" i="66"/>
  <c r="CB50" i="66" s="1"/>
  <c r="CW338" i="66"/>
  <c r="CA688" i="66"/>
  <c r="CA779" i="66"/>
  <c r="W823" i="66"/>
  <c r="BL823" i="66" s="1"/>
  <c r="U426" i="66"/>
  <c r="CX426" i="66" s="1"/>
  <c r="U825" i="66"/>
  <c r="X825" i="66" s="1"/>
  <c r="CC825" i="66" s="1"/>
  <c r="W645" i="66"/>
  <c r="BL645" i="66" s="1"/>
  <c r="V542" i="66"/>
  <c r="CE542" i="66" s="1"/>
  <c r="CW668" i="66"/>
  <c r="U645" i="66"/>
  <c r="V645" i="66" s="1"/>
  <c r="CE645" i="66" s="1"/>
  <c r="CW825" i="66"/>
  <c r="U530" i="66"/>
  <c r="CD530" i="66" s="1"/>
  <c r="W791" i="66"/>
  <c r="W266" i="66"/>
  <c r="CA668" i="66"/>
  <c r="CA555" i="66"/>
  <c r="U761" i="66"/>
  <c r="CD761" i="66" s="1"/>
  <c r="W857" i="66"/>
  <c r="CB857" i="66" s="1"/>
  <c r="CA212" i="66"/>
  <c r="CW761" i="66"/>
  <c r="CW829" i="66"/>
  <c r="CW417" i="66"/>
  <c r="CD70" i="66"/>
  <c r="BJ440" i="66"/>
  <c r="BM440" i="66" s="1"/>
  <c r="CW224" i="66"/>
  <c r="W228" i="66"/>
  <c r="BL228" i="66" s="1"/>
  <c r="U447" i="66"/>
  <c r="X447" i="66" s="1"/>
  <c r="CC447" i="66" s="1"/>
  <c r="W338" i="66"/>
  <c r="CB338" i="66" s="1"/>
  <c r="W419" i="66"/>
  <c r="BL419" i="66" s="1"/>
  <c r="CA733" i="66"/>
  <c r="W779" i="66"/>
  <c r="BL779" i="66" s="1"/>
  <c r="CW823" i="66"/>
  <c r="CW857" i="66"/>
  <c r="CW837" i="66"/>
  <c r="CA683" i="66"/>
  <c r="CW537" i="66"/>
  <c r="CW835" i="66"/>
  <c r="CW492" i="66"/>
  <c r="CW563" i="66"/>
  <c r="U50" i="66"/>
  <c r="X50" i="66" s="1"/>
  <c r="CC50" i="66" s="1"/>
  <c r="CW691" i="66"/>
  <c r="W729" i="66"/>
  <c r="CB729" i="66" s="1"/>
  <c r="CA455" i="66"/>
  <c r="W537" i="66"/>
  <c r="U683" i="66"/>
  <c r="X683" i="66" s="1"/>
  <c r="CC683" i="66" s="1"/>
  <c r="W447" i="66"/>
  <c r="BL447" i="66" s="1"/>
  <c r="U733" i="66"/>
  <c r="X733" i="66" s="1"/>
  <c r="CC733" i="66" s="1"/>
  <c r="U779" i="66"/>
  <c r="X779" i="66" s="1"/>
  <c r="CC779" i="66" s="1"/>
  <c r="U823" i="66"/>
  <c r="X823" i="66" s="1"/>
  <c r="CC823" i="66" s="1"/>
  <c r="CW640" i="66"/>
  <c r="CD542" i="66"/>
  <c r="U857" i="66"/>
  <c r="CX857" i="66" s="1"/>
  <c r="W735" i="66"/>
  <c r="CB735" i="66" s="1"/>
  <c r="CA505" i="66"/>
  <c r="CA788" i="66"/>
  <c r="CW645" i="66"/>
  <c r="W530" i="66"/>
  <c r="CB530" i="66" s="1"/>
  <c r="W623" i="66"/>
  <c r="BL623" i="66" s="1"/>
  <c r="X326" i="66"/>
  <c r="CC326" i="66" s="1"/>
  <c r="CX326" i="66"/>
  <c r="V326" i="66"/>
  <c r="CE326" i="66" s="1"/>
  <c r="CD326" i="66"/>
  <c r="X1000" i="66"/>
  <c r="CC1000" i="66" s="1"/>
  <c r="CX1000" i="66"/>
  <c r="V1000" i="66"/>
  <c r="CE1000" i="66" s="1"/>
  <c r="CD1000" i="66"/>
  <c r="BL980" i="66"/>
  <c r="CB980" i="66"/>
  <c r="BL666" i="66"/>
  <c r="CB666" i="66"/>
  <c r="X228" i="66"/>
  <c r="CC228" i="66" s="1"/>
  <c r="CX228" i="66"/>
  <c r="CD228" i="66"/>
  <c r="V228" i="66"/>
  <c r="CE228" i="66" s="1"/>
  <c r="CB216" i="66"/>
  <c r="BL216" i="66"/>
  <c r="BL575" i="66"/>
  <c r="CB575" i="66"/>
  <c r="BL690" i="66"/>
  <c r="CB690" i="66"/>
  <c r="X626" i="66"/>
  <c r="CC626" i="66" s="1"/>
  <c r="CX626" i="66"/>
  <c r="CD626" i="66"/>
  <c r="V626" i="66"/>
  <c r="CE626" i="66" s="1"/>
  <c r="CB640" i="66"/>
  <c r="BL640" i="66"/>
  <c r="X688" i="66"/>
  <c r="CC688" i="66" s="1"/>
  <c r="V688" i="66"/>
  <c r="CE688" i="66" s="1"/>
  <c r="CD688" i="66"/>
  <c r="CX688" i="66"/>
  <c r="X251" i="66"/>
  <c r="CC251" i="66" s="1"/>
  <c r="V251" i="66"/>
  <c r="CE251" i="66" s="1"/>
  <c r="CD251" i="66"/>
  <c r="CX251" i="66"/>
  <c r="CB322" i="66"/>
  <c r="BL322" i="66"/>
  <c r="X548" i="66"/>
  <c r="CC548" i="66" s="1"/>
  <c r="V548" i="66"/>
  <c r="CE548" i="66" s="1"/>
  <c r="CX548" i="66"/>
  <c r="CD548" i="66"/>
  <c r="X460" i="66"/>
  <c r="CC460" i="66" s="1"/>
  <c r="V460" i="66"/>
  <c r="CE460" i="66" s="1"/>
  <c r="CX460" i="66"/>
  <c r="CD460" i="66"/>
  <c r="CB676" i="66"/>
  <c r="BL676" i="66"/>
  <c r="CB733" i="66"/>
  <c r="BL733" i="66"/>
  <c r="CX500" i="66"/>
  <c r="CD500" i="66"/>
  <c r="X500" i="66"/>
  <c r="CC500" i="66" s="1"/>
  <c r="V500" i="66"/>
  <c r="CE500" i="66" s="1"/>
  <c r="BL206" i="66"/>
  <c r="CB206" i="66"/>
  <c r="BJ377" i="66"/>
  <c r="BM377" i="66" s="1"/>
  <c r="W196" i="66"/>
  <c r="BL196" i="66" s="1"/>
  <c r="CA228" i="66"/>
  <c r="CW511" i="66"/>
  <c r="CA739" i="66"/>
  <c r="CW930" i="66"/>
  <c r="CW595" i="66"/>
  <c r="CW490" i="66"/>
  <c r="W831" i="66"/>
  <c r="BL831" i="66" s="1"/>
  <c r="CW831" i="66"/>
  <c r="BL454" i="66"/>
  <c r="CW707" i="66"/>
  <c r="U196" i="66"/>
  <c r="U602" i="66"/>
  <c r="W88" i="66"/>
  <c r="U648" i="66"/>
  <c r="CA595" i="66"/>
  <c r="W780" i="66"/>
  <c r="U304" i="66"/>
  <c r="CW571" i="66"/>
  <c r="W250" i="66"/>
  <c r="W511" i="66"/>
  <c r="CA511" i="66"/>
  <c r="CW88" i="66"/>
  <c r="W648" i="66"/>
  <c r="CB648" i="66" s="1"/>
  <c r="CW250" i="66"/>
  <c r="CW780" i="66"/>
  <c r="BN282" i="66"/>
  <c r="BN377" i="66"/>
  <c r="BK440" i="66"/>
  <c r="BO839" i="66"/>
  <c r="CT839" i="66" s="1"/>
  <c r="CW228" i="66"/>
  <c r="U739" i="66"/>
  <c r="V739" i="66" s="1"/>
  <c r="CE739" i="66" s="1"/>
  <c r="U773" i="66"/>
  <c r="CD773" i="66" s="1"/>
  <c r="U712" i="66"/>
  <c r="CX712" i="66" s="1"/>
  <c r="U521" i="66"/>
  <c r="X521" i="66" s="1"/>
  <c r="CC521" i="66" s="1"/>
  <c r="CW683" i="66"/>
  <c r="CA328" i="66"/>
  <c r="U691" i="66"/>
  <c r="V691" i="66" s="1"/>
  <c r="CE691" i="66" s="1"/>
  <c r="CA648" i="66"/>
  <c r="W930" i="66"/>
  <c r="CB930" i="66" s="1"/>
  <c r="W431" i="66"/>
  <c r="CB431" i="66" s="1"/>
  <c r="U807" i="66"/>
  <c r="CD807" i="66" s="1"/>
  <c r="U780" i="66"/>
  <c r="V780" i="66" s="1"/>
  <c r="CE780" i="66" s="1"/>
  <c r="CA407" i="66"/>
  <c r="W664" i="66"/>
  <c r="CW606" i="66"/>
  <c r="U195" i="66"/>
  <c r="CA781" i="66"/>
  <c r="CA930" i="66"/>
  <c r="W490" i="66"/>
  <c r="W788" i="66"/>
  <c r="W773" i="66"/>
  <c r="CW712" i="66"/>
  <c r="BJ476" i="66"/>
  <c r="BM476" i="66" s="1"/>
  <c r="BL619" i="66"/>
  <c r="BK839" i="66"/>
  <c r="BL695" i="66"/>
  <c r="U449" i="66"/>
  <c r="CX449" i="66" s="1"/>
  <c r="W571" i="66"/>
  <c r="CB571" i="66" s="1"/>
  <c r="CA791" i="66"/>
  <c r="W807" i="66"/>
  <c r="BL807" i="66" s="1"/>
  <c r="W805" i="66"/>
  <c r="CB805" i="66" s="1"/>
  <c r="CW521" i="66"/>
  <c r="CA273" i="66"/>
  <c r="CA449" i="66"/>
  <c r="U707" i="66"/>
  <c r="W505" i="66"/>
  <c r="W874" i="66"/>
  <c r="U232" i="66"/>
  <c r="CA805" i="66"/>
  <c r="U143" i="66"/>
  <c r="U63" i="66"/>
  <c r="BJ282" i="66"/>
  <c r="BM282" i="66" s="1"/>
  <c r="BO476" i="66"/>
  <c r="CT476" i="66" s="1"/>
  <c r="BJ839" i="66"/>
  <c r="BM839" i="66" s="1"/>
  <c r="CW449" i="66"/>
  <c r="U571" i="66"/>
  <c r="X571" i="66" s="1"/>
  <c r="CC571" i="66" s="1"/>
  <c r="W606" i="66"/>
  <c r="CB606" i="66" s="1"/>
  <c r="CA88" i="66"/>
  <c r="CW266" i="66"/>
  <c r="U34" i="66"/>
  <c r="CD34" i="66" s="1"/>
  <c r="CW788" i="66"/>
  <c r="CA707" i="66"/>
  <c r="CW232" i="66"/>
  <c r="V454" i="66"/>
  <c r="CE454" i="66" s="1"/>
  <c r="CD454" i="66"/>
  <c r="CX454" i="66"/>
  <c r="X454" i="66"/>
  <c r="CC454" i="66" s="1"/>
  <c r="BN476" i="66"/>
  <c r="CA34" i="66"/>
  <c r="CW195" i="66"/>
  <c r="U328" i="66"/>
  <c r="X328" i="66" s="1"/>
  <c r="CC328" i="66" s="1"/>
  <c r="CA431" i="66"/>
  <c r="CW664" i="66"/>
  <c r="CA606" i="66"/>
  <c r="W799" i="66"/>
  <c r="CB799" i="66" s="1"/>
  <c r="U781" i="66"/>
  <c r="X781" i="66" s="1"/>
  <c r="CC781" i="66" s="1"/>
  <c r="CW407" i="66"/>
  <c r="CA563" i="66"/>
  <c r="CW304" i="66"/>
  <c r="W63" i="66"/>
  <c r="BL63" i="66" s="1"/>
  <c r="CA196" i="66"/>
  <c r="BL849" i="66"/>
  <c r="CA195" i="66"/>
  <c r="CA664" i="66"/>
  <c r="CW693" i="66"/>
  <c r="CW799" i="66"/>
  <c r="W407" i="66"/>
  <c r="CB407" i="66" s="1"/>
  <c r="CA266" i="66"/>
  <c r="W304" i="66"/>
  <c r="BL304" i="66" s="1"/>
  <c r="V555" i="66"/>
  <c r="CE555" i="66" s="1"/>
  <c r="BL829" i="66"/>
  <c r="W570" i="66"/>
  <c r="BL570" i="66" s="1"/>
  <c r="U505" i="66"/>
  <c r="CD505" i="66" s="1"/>
  <c r="CA310" i="66"/>
  <c r="U310" i="66"/>
  <c r="CX555" i="66"/>
  <c r="CW143" i="66"/>
  <c r="CW602" i="66"/>
  <c r="W521" i="66"/>
  <c r="CB521" i="66" s="1"/>
  <c r="CA232" i="66"/>
  <c r="CW310" i="66"/>
  <c r="BH283" i="66"/>
  <c r="CP283" i="66" s="1"/>
  <c r="DC283" i="66" s="1"/>
  <c r="CD555" i="66"/>
  <c r="BH441" i="66"/>
  <c r="CP441" i="66" s="1"/>
  <c r="CA143" i="66"/>
  <c r="BH66" i="66"/>
  <c r="CP66" i="66" s="1"/>
  <c r="DA66" i="66" s="1"/>
  <c r="CD600" i="66"/>
  <c r="X600" i="66"/>
  <c r="CC600" i="66" s="1"/>
  <c r="X725" i="66"/>
  <c r="CC725" i="66" s="1"/>
  <c r="V741" i="66"/>
  <c r="CE741" i="66" s="1"/>
  <c r="CD646" i="66"/>
  <c r="X646" i="66"/>
  <c r="CC646" i="66" s="1"/>
  <c r="V409" i="66"/>
  <c r="CE409" i="66" s="1"/>
  <c r="X409" i="66"/>
  <c r="CC409" i="66" s="1"/>
  <c r="V242" i="66"/>
  <c r="CE242" i="66" s="1"/>
  <c r="X242" i="66"/>
  <c r="CC242" i="66" s="1"/>
  <c r="CD873" i="66"/>
  <c r="X873" i="66"/>
  <c r="CC873" i="66" s="1"/>
  <c r="X139" i="66"/>
  <c r="CC139" i="66" s="1"/>
  <c r="V545" i="66"/>
  <c r="CE545" i="66" s="1"/>
  <c r="X545" i="66"/>
  <c r="CC545" i="66" s="1"/>
  <c r="CX690" i="66"/>
  <c r="X690" i="66"/>
  <c r="CC690" i="66" s="1"/>
  <c r="X686" i="66"/>
  <c r="CC686" i="66" s="1"/>
  <c r="CX692" i="66"/>
  <c r="X692" i="66"/>
  <c r="CC692" i="66" s="1"/>
  <c r="X654" i="66"/>
  <c r="CC654" i="66" s="1"/>
  <c r="V479" i="66"/>
  <c r="CE479" i="66" s="1"/>
  <c r="X479" i="66"/>
  <c r="CC479" i="66" s="1"/>
  <c r="CD516" i="66"/>
  <c r="X516" i="66"/>
  <c r="CC516" i="66" s="1"/>
  <c r="V607" i="66"/>
  <c r="CE607" i="66" s="1"/>
  <c r="X607" i="66"/>
  <c r="CC607" i="66" s="1"/>
  <c r="CX55" i="66"/>
  <c r="X55" i="66"/>
  <c r="CC55" i="66" s="1"/>
  <c r="CD682" i="66"/>
  <c r="X682" i="66"/>
  <c r="CC682" i="66" s="1"/>
  <c r="CX575" i="66"/>
  <c r="CD587" i="66"/>
  <c r="X587" i="66"/>
  <c r="CC587" i="66" s="1"/>
  <c r="CX433" i="66"/>
  <c r="X433" i="66"/>
  <c r="CC433" i="66" s="1"/>
  <c r="V877" i="66"/>
  <c r="CE877" i="66" s="1"/>
  <c r="X877" i="66"/>
  <c r="CC877" i="66" s="1"/>
  <c r="CD706" i="66"/>
  <c r="X698" i="66"/>
  <c r="CC698" i="66" s="1"/>
  <c r="CD614" i="66"/>
  <c r="X614" i="66"/>
  <c r="CC614" i="66" s="1"/>
  <c r="X450" i="66"/>
  <c r="CC450" i="66" s="1"/>
  <c r="CD413" i="66"/>
  <c r="X413" i="66"/>
  <c r="CC413" i="66" s="1"/>
  <c r="X833" i="66"/>
  <c r="CC833" i="66" s="1"/>
  <c r="V787" i="66"/>
  <c r="CE787" i="66" s="1"/>
  <c r="X787" i="66"/>
  <c r="CC787" i="66" s="1"/>
  <c r="CX586" i="66"/>
  <c r="X586" i="66"/>
  <c r="CC586" i="66" s="1"/>
  <c r="CX852" i="66"/>
  <c r="X852" i="66"/>
  <c r="CC852" i="66" s="1"/>
  <c r="V415" i="66"/>
  <c r="CE415" i="66" s="1"/>
  <c r="X415" i="66"/>
  <c r="CC415" i="66" s="1"/>
  <c r="V512" i="66"/>
  <c r="CE512" i="66" s="1"/>
  <c r="X512" i="66"/>
  <c r="CC512" i="66" s="1"/>
  <c r="V186" i="66"/>
  <c r="CE186" i="66" s="1"/>
  <c r="X186" i="66"/>
  <c r="CC186" i="66" s="1"/>
  <c r="X254" i="66"/>
  <c r="CC254" i="66" s="1"/>
  <c r="CD27" i="66"/>
  <c r="X27" i="66"/>
  <c r="CC27" i="66" s="1"/>
  <c r="V425" i="66"/>
  <c r="CE425" i="66" s="1"/>
  <c r="X425" i="66"/>
  <c r="CC425" i="66" s="1"/>
  <c r="CD437" i="66"/>
  <c r="X437" i="66"/>
  <c r="CC437" i="66" s="1"/>
  <c r="CD523" i="66"/>
  <c r="X523" i="66"/>
  <c r="CC523" i="66" s="1"/>
  <c r="CX610" i="66"/>
  <c r="X610" i="66"/>
  <c r="CC610" i="66" s="1"/>
  <c r="V522" i="66"/>
  <c r="CE522" i="66" s="1"/>
  <c r="X522" i="66"/>
  <c r="CC522" i="66" s="1"/>
  <c r="CD644" i="66"/>
  <c r="X644" i="66"/>
  <c r="CC644" i="66" s="1"/>
  <c r="V552" i="66"/>
  <c r="CE552" i="66" s="1"/>
  <c r="X552" i="66"/>
  <c r="CC552" i="66" s="1"/>
  <c r="X202" i="66"/>
  <c r="CC202" i="66" s="1"/>
  <c r="X86" i="66"/>
  <c r="CC86" i="66" s="1"/>
  <c r="X499" i="66"/>
  <c r="CC499" i="66" s="1"/>
  <c r="X775" i="66"/>
  <c r="CC775" i="66" s="1"/>
  <c r="V751" i="66"/>
  <c r="CE751" i="66" s="1"/>
  <c r="X751" i="66"/>
  <c r="CC751" i="66" s="1"/>
  <c r="X58" i="66"/>
  <c r="CC58" i="66" s="1"/>
  <c r="V559" i="66"/>
  <c r="CE559" i="66" s="1"/>
  <c r="X559" i="66"/>
  <c r="CC559" i="66" s="1"/>
  <c r="X782" i="66"/>
  <c r="CC782" i="66" s="1"/>
  <c r="CD357" i="66"/>
  <c r="X357" i="66"/>
  <c r="CC357" i="66" s="1"/>
  <c r="V831" i="66"/>
  <c r="CE831" i="66" s="1"/>
  <c r="X831" i="66"/>
  <c r="CC831" i="66" s="1"/>
  <c r="CD76" i="66"/>
  <c r="X76" i="66"/>
  <c r="CC76" i="66" s="1"/>
  <c r="CX78" i="66"/>
  <c r="X78" i="66"/>
  <c r="CC78" i="66" s="1"/>
  <c r="CD463" i="66"/>
  <c r="X463" i="66"/>
  <c r="CC463" i="66" s="1"/>
  <c r="V777" i="66"/>
  <c r="CE777" i="66" s="1"/>
  <c r="X777" i="66"/>
  <c r="CC777" i="66" s="1"/>
  <c r="X539" i="66"/>
  <c r="CC539" i="66" s="1"/>
  <c r="V604" i="66"/>
  <c r="CE604" i="66" s="1"/>
  <c r="X604" i="66"/>
  <c r="CC604" i="66" s="1"/>
  <c r="CX535" i="66"/>
  <c r="X535" i="66"/>
  <c r="CC535" i="66" s="1"/>
  <c r="V564" i="66"/>
  <c r="CE564" i="66" s="1"/>
  <c r="X564" i="66"/>
  <c r="CC564" i="66" s="1"/>
  <c r="CD563" i="66"/>
  <c r="X563" i="66"/>
  <c r="CC563" i="66" s="1"/>
  <c r="CX855" i="66"/>
  <c r="X855" i="66"/>
  <c r="CC855" i="66" s="1"/>
  <c r="X547" i="66"/>
  <c r="CC547" i="66" s="1"/>
  <c r="CX770" i="66"/>
  <c r="V562" i="66"/>
  <c r="CE562" i="66" s="1"/>
  <c r="X562" i="66"/>
  <c r="CC562" i="66" s="1"/>
  <c r="X546" i="66"/>
  <c r="CC546" i="66" s="1"/>
  <c r="X659" i="66"/>
  <c r="CC659" i="66" s="1"/>
  <c r="CD950" i="66"/>
  <c r="X950" i="66"/>
  <c r="CC950" i="66" s="1"/>
  <c r="CD98" i="66"/>
  <c r="X98" i="66"/>
  <c r="CC98" i="66" s="1"/>
  <c r="X491" i="66"/>
  <c r="CC491" i="66" s="1"/>
  <c r="CD962" i="66"/>
  <c r="X962" i="66"/>
  <c r="CC962" i="66" s="1"/>
  <c r="CD647" i="66"/>
  <c r="X647" i="66"/>
  <c r="CC647" i="66" s="1"/>
  <c r="V112" i="66"/>
  <c r="CE112" i="66" s="1"/>
  <c r="X112" i="66"/>
  <c r="CC112" i="66" s="1"/>
  <c r="V606" i="66"/>
  <c r="CE606" i="66" s="1"/>
  <c r="X606" i="66"/>
  <c r="CC606" i="66" s="1"/>
  <c r="CX197" i="66"/>
  <c r="X197" i="66"/>
  <c r="CC197" i="66" s="1"/>
  <c r="CD581" i="66"/>
  <c r="X581" i="66"/>
  <c r="CC581" i="66" s="1"/>
  <c r="CD755" i="66"/>
  <c r="X755" i="66"/>
  <c r="CC755" i="66" s="1"/>
  <c r="CX592" i="66"/>
  <c r="X592" i="66"/>
  <c r="CC592" i="66" s="1"/>
  <c r="X423" i="66"/>
  <c r="CC423" i="66" s="1"/>
  <c r="V791" i="66"/>
  <c r="CE791" i="66" s="1"/>
  <c r="X791" i="66"/>
  <c r="CC791" i="66" s="1"/>
  <c r="CX28" i="66"/>
  <c r="X28" i="66"/>
  <c r="CC28" i="66" s="1"/>
  <c r="CD88" i="66"/>
  <c r="X88" i="66"/>
  <c r="CC88" i="66" s="1"/>
  <c r="X750" i="66"/>
  <c r="CC750" i="66" s="1"/>
  <c r="CD343" i="66"/>
  <c r="X343" i="66"/>
  <c r="CC343" i="66" s="1"/>
  <c r="CX844" i="66"/>
  <c r="X844" i="66"/>
  <c r="CC844" i="66" s="1"/>
  <c r="CD612" i="66"/>
  <c r="X612" i="66"/>
  <c r="CC612" i="66" s="1"/>
  <c r="X224" i="66"/>
  <c r="CC224" i="66" s="1"/>
  <c r="X821" i="66"/>
  <c r="CC821" i="66" s="1"/>
  <c r="CX723" i="66"/>
  <c r="X723" i="66"/>
  <c r="CC723" i="66" s="1"/>
  <c r="V767" i="66"/>
  <c r="CE767" i="66" s="1"/>
  <c r="X767" i="66"/>
  <c r="CC767" i="66" s="1"/>
  <c r="CX783" i="66"/>
  <c r="X783" i="66"/>
  <c r="CC783" i="66" s="1"/>
  <c r="V407" i="66"/>
  <c r="CE407" i="66" s="1"/>
  <c r="X407" i="66"/>
  <c r="CC407" i="66" s="1"/>
  <c r="CX467" i="66"/>
  <c r="X467" i="66"/>
  <c r="CC467" i="66" s="1"/>
  <c r="CD411" i="66"/>
  <c r="X411" i="66"/>
  <c r="CC411" i="66" s="1"/>
  <c r="X662" i="66"/>
  <c r="CC662" i="66" s="1"/>
  <c r="CX201" i="66"/>
  <c r="X201" i="66"/>
  <c r="CC201" i="66" s="1"/>
  <c r="CD851" i="66"/>
  <c r="X851" i="66"/>
  <c r="CC851" i="66" s="1"/>
  <c r="CD930" i="66"/>
  <c r="X930" i="66"/>
  <c r="CC930" i="66" s="1"/>
  <c r="CD637" i="66"/>
  <c r="X637" i="66"/>
  <c r="CC637" i="66" s="1"/>
  <c r="CD788" i="66"/>
  <c r="X788" i="66"/>
  <c r="CC788" i="66" s="1"/>
  <c r="CX456" i="66"/>
  <c r="X456" i="66"/>
  <c r="CC456" i="66" s="1"/>
  <c r="CD745" i="66"/>
  <c r="X745" i="66"/>
  <c r="CC745" i="66" s="1"/>
  <c r="V490" i="66"/>
  <c r="CE490" i="66" s="1"/>
  <c r="X490" i="66"/>
  <c r="CC490" i="66" s="1"/>
  <c r="CD273" i="66"/>
  <c r="X273" i="66"/>
  <c r="CC273" i="66" s="1"/>
  <c r="X457" i="66"/>
  <c r="CC457" i="66" s="1"/>
  <c r="CD529" i="66"/>
  <c r="X529" i="66"/>
  <c r="CC529" i="66" s="1"/>
  <c r="V514" i="66"/>
  <c r="CE514" i="66" s="1"/>
  <c r="X514" i="66"/>
  <c r="CC514" i="66" s="1"/>
  <c r="CD82" i="66"/>
  <c r="X82" i="66"/>
  <c r="CC82" i="66" s="1"/>
  <c r="X527" i="66"/>
  <c r="CC527" i="66" s="1"/>
  <c r="V743" i="66"/>
  <c r="CE743" i="66" s="1"/>
  <c r="X743" i="66"/>
  <c r="CC743" i="66" s="1"/>
  <c r="V772" i="66"/>
  <c r="CE772" i="66" s="1"/>
  <c r="X772" i="66"/>
  <c r="CC772" i="66" s="1"/>
  <c r="X345" i="66"/>
  <c r="CC345" i="66" s="1"/>
  <c r="X393" i="66"/>
  <c r="CC393" i="66" s="1"/>
  <c r="CX624" i="66"/>
  <c r="X624" i="66"/>
  <c r="CC624" i="66" s="1"/>
  <c r="X475" i="66"/>
  <c r="CC475" i="66" s="1"/>
  <c r="CD634" i="66"/>
  <c r="X634" i="66"/>
  <c r="CC634" i="66" s="1"/>
  <c r="X391" i="66"/>
  <c r="CC391" i="66" s="1"/>
  <c r="CX438" i="66"/>
  <c r="X438" i="66"/>
  <c r="CC438" i="66" s="1"/>
  <c r="CD633" i="66"/>
  <c r="X633" i="66"/>
  <c r="CC633" i="66" s="1"/>
  <c r="X212" i="66"/>
  <c r="CC212" i="66" s="1"/>
  <c r="CD570" i="66"/>
  <c r="X570" i="66"/>
  <c r="CC570" i="66" s="1"/>
  <c r="CX26" i="66"/>
  <c r="X26" i="66"/>
  <c r="CC26" i="66" s="1"/>
  <c r="CX258" i="66"/>
  <c r="X258" i="66"/>
  <c r="CC258" i="66" s="1"/>
  <c r="CD484" i="66"/>
  <c r="X484" i="66"/>
  <c r="CC484" i="66" s="1"/>
  <c r="V266" i="66"/>
  <c r="CE266" i="66" s="1"/>
  <c r="X266" i="66"/>
  <c r="CC266" i="66" s="1"/>
  <c r="X262" i="66"/>
  <c r="CC262" i="66" s="1"/>
  <c r="CD20" i="66"/>
  <c r="X20" i="66"/>
  <c r="CC20" i="66" s="1"/>
  <c r="V67" i="66"/>
  <c r="CE67" i="66" s="1"/>
  <c r="X67" i="66"/>
  <c r="CC67" i="66" s="1"/>
  <c r="CD40" i="66"/>
  <c r="X40" i="66"/>
  <c r="CC40" i="66" s="1"/>
  <c r="CX618" i="66"/>
  <c r="X618" i="66"/>
  <c r="CC618" i="66" s="1"/>
  <c r="X470" i="66"/>
  <c r="CC470" i="66" s="1"/>
  <c r="CD785" i="66"/>
  <c r="X785" i="66"/>
  <c r="CC785" i="66" s="1"/>
  <c r="V471" i="66"/>
  <c r="CE471" i="66" s="1"/>
  <c r="X471" i="66"/>
  <c r="CC471" i="66" s="1"/>
  <c r="V296" i="66"/>
  <c r="CE296" i="66" s="1"/>
  <c r="X296" i="66"/>
  <c r="CC296" i="66" s="1"/>
  <c r="CX513" i="66"/>
  <c r="X513" i="66"/>
  <c r="CC513" i="66" s="1"/>
  <c r="CX286" i="66"/>
  <c r="X286" i="66"/>
  <c r="CC286" i="66" s="1"/>
  <c r="X193" i="66"/>
  <c r="CC193" i="66" s="1"/>
  <c r="V421" i="66"/>
  <c r="CE421" i="66" s="1"/>
  <c r="X421" i="66"/>
  <c r="CC421" i="66" s="1"/>
  <c r="CD439" i="66"/>
  <c r="X439" i="66"/>
  <c r="CC439" i="66" s="1"/>
  <c r="V401" i="66"/>
  <c r="CE401" i="66" s="1"/>
  <c r="X401" i="66"/>
  <c r="CC401" i="66" s="1"/>
  <c r="CD598" i="66"/>
  <c r="X598" i="66"/>
  <c r="CC598" i="66" s="1"/>
  <c r="CD341" i="66"/>
  <c r="X341" i="66"/>
  <c r="CC341" i="66" s="1"/>
  <c r="CX543" i="66"/>
  <c r="X543" i="66"/>
  <c r="CC543" i="66" s="1"/>
  <c r="V324" i="66"/>
  <c r="CE324" i="66" s="1"/>
  <c r="X324" i="66"/>
  <c r="CC324" i="66" s="1"/>
  <c r="CD789" i="66"/>
  <c r="X789" i="66"/>
  <c r="CC789" i="66" s="1"/>
  <c r="V584" i="66"/>
  <c r="CE584" i="66" s="1"/>
  <c r="X584" i="66"/>
  <c r="CC584" i="66" s="1"/>
  <c r="BN813" i="66"/>
  <c r="BO813" i="66"/>
  <c r="CT813" i="66" s="1"/>
  <c r="BJ623" i="66"/>
  <c r="BM623" i="66" s="1"/>
  <c r="BJ568" i="66"/>
  <c r="BM568" i="66" s="1"/>
  <c r="CA43" i="66"/>
  <c r="BN43" i="66"/>
  <c r="BJ43" i="66"/>
  <c r="BM43" i="66" s="1"/>
  <c r="BK104" i="66"/>
  <c r="U813" i="66"/>
  <c r="BN104" i="66"/>
  <c r="BO43" i="66"/>
  <c r="CT43" i="66" s="1"/>
  <c r="BJ106" i="66"/>
  <c r="BM106" i="66" s="1"/>
  <c r="BJ323" i="66"/>
  <c r="BM323" i="66" s="1"/>
  <c r="BK813" i="66"/>
  <c r="BO106" i="66"/>
  <c r="CT106" i="66" s="1"/>
  <c r="BH324" i="66"/>
  <c r="CP324" i="66" s="1"/>
  <c r="DD324" i="66" s="1"/>
  <c r="BJ104" i="66"/>
  <c r="BM104" i="66" s="1"/>
  <c r="BH813" i="66"/>
  <c r="CP813" i="66" s="1"/>
  <c r="DA813" i="66" s="1"/>
  <c r="W813" i="66"/>
  <c r="CB813" i="66" s="1"/>
  <c r="W43" i="66"/>
  <c r="CB43" i="66" s="1"/>
  <c r="U43" i="66"/>
  <c r="CW813" i="66"/>
  <c r="U377" i="66"/>
  <c r="BO778" i="66"/>
  <c r="CT778" i="66" s="1"/>
  <c r="CA377" i="66"/>
  <c r="BK778" i="66"/>
  <c r="BJ778" i="66"/>
  <c r="BM778" i="66" s="1"/>
  <c r="BH779" i="66"/>
  <c r="CP779" i="66" s="1"/>
  <c r="DC779" i="66" s="1"/>
  <c r="W377" i="66"/>
  <c r="BL377" i="66" s="1"/>
  <c r="CA472" i="66"/>
  <c r="U472" i="66"/>
  <c r="CA323" i="66"/>
  <c r="W472" i="66"/>
  <c r="BL472" i="66" s="1"/>
  <c r="BO323" i="66"/>
  <c r="CT323" i="66" s="1"/>
  <c r="BK106" i="66"/>
  <c r="U200" i="66"/>
  <c r="CW200" i="66"/>
  <c r="BJ472" i="66"/>
  <c r="BM472" i="66" s="1"/>
  <c r="BN323" i="66"/>
  <c r="W200" i="66"/>
  <c r="BL200" i="66" s="1"/>
  <c r="BN200" i="66"/>
  <c r="BH624" i="66"/>
  <c r="CP624" i="66" s="1"/>
  <c r="DD624" i="66" s="1"/>
  <c r="BO623" i="66"/>
  <c r="CT623" i="66" s="1"/>
  <c r="BK200" i="66"/>
  <c r="BN623" i="66"/>
  <c r="BN472" i="66"/>
  <c r="BO472" i="66"/>
  <c r="CT472" i="66" s="1"/>
  <c r="BO659" i="66"/>
  <c r="CT659" i="66" s="1"/>
  <c r="BL104" i="66"/>
  <c r="BK249" i="66"/>
  <c r="BH787" i="66"/>
  <c r="CP787" i="66" s="1"/>
  <c r="DC787" i="66" s="1"/>
  <c r="BJ786" i="66"/>
  <c r="BM786" i="66" s="1"/>
  <c r="BO200" i="66"/>
  <c r="CT200" i="66" s="1"/>
  <c r="BN786" i="66"/>
  <c r="BH201" i="66"/>
  <c r="CP201" i="66" s="1"/>
  <c r="CZ201" i="66" s="1"/>
  <c r="BO492" i="66"/>
  <c r="CT492" i="66" s="1"/>
  <c r="BO786" i="66"/>
  <c r="CT786" i="66" s="1"/>
  <c r="CX584" i="66"/>
  <c r="BN317" i="66"/>
  <c r="U29" i="66"/>
  <c r="CB844" i="66"/>
  <c r="CD844" i="66"/>
  <c r="CW786" i="66"/>
  <c r="CD584" i="66"/>
  <c r="W293" i="66"/>
  <c r="CB293" i="66" s="1"/>
  <c r="BJ970" i="66"/>
  <c r="BM970" i="66" s="1"/>
  <c r="CA293" i="66"/>
  <c r="BK970" i="66"/>
  <c r="V844" i="66"/>
  <c r="CE844" i="66" s="1"/>
  <c r="U293" i="66"/>
  <c r="BO970" i="66"/>
  <c r="CT970" i="66" s="1"/>
  <c r="CX186" i="66"/>
  <c r="U323" i="66"/>
  <c r="BN980" i="66"/>
  <c r="W323" i="66"/>
  <c r="BL323" i="66" s="1"/>
  <c r="BK980" i="66"/>
  <c r="CD55" i="66"/>
  <c r="BJ317" i="66"/>
  <c r="BM317" i="66" s="1"/>
  <c r="U106" i="66"/>
  <c r="BO566" i="66"/>
  <c r="CT566" i="66" s="1"/>
  <c r="BK317" i="66"/>
  <c r="BH317" i="66"/>
  <c r="CP317" i="66" s="1"/>
  <c r="DB317" i="66" s="1"/>
  <c r="CA106" i="66"/>
  <c r="BH318" i="66"/>
  <c r="CP318" i="66" s="1"/>
  <c r="DA318" i="66" s="1"/>
  <c r="BN566" i="66"/>
  <c r="BH156" i="66"/>
  <c r="CP156" i="66" s="1"/>
  <c r="DB156" i="66" s="1"/>
  <c r="V55" i="66"/>
  <c r="CE55" i="66" s="1"/>
  <c r="W29" i="66"/>
  <c r="CB29" i="66" s="1"/>
  <c r="U786" i="66"/>
  <c r="BO156" i="66"/>
  <c r="CT156" i="66" s="1"/>
  <c r="W106" i="66"/>
  <c r="BL106" i="66" s="1"/>
  <c r="BL186" i="66"/>
  <c r="CW260" i="66"/>
  <c r="CA970" i="66"/>
  <c r="CD186" i="66"/>
  <c r="W970" i="66"/>
  <c r="BL970" i="66" s="1"/>
  <c r="U970" i="66"/>
  <c r="BO249" i="66"/>
  <c r="CT249" i="66" s="1"/>
  <c r="BN249" i="66"/>
  <c r="BH537" i="66"/>
  <c r="CP537" i="66" s="1"/>
  <c r="DD537" i="66" s="1"/>
  <c r="BH312" i="66"/>
  <c r="CP312" i="66" s="1"/>
  <c r="DB312" i="66" s="1"/>
  <c r="U865" i="66"/>
  <c r="CB986" i="66"/>
  <c r="BJ566" i="66"/>
  <c r="BM566" i="66" s="1"/>
  <c r="W288" i="66"/>
  <c r="CB288" i="66" s="1"/>
  <c r="BJ311" i="66"/>
  <c r="BM311" i="66" s="1"/>
  <c r="BK222" i="66"/>
  <c r="BK29" i="66"/>
  <c r="BO311" i="66"/>
  <c r="CT311" i="66" s="1"/>
  <c r="BL584" i="66"/>
  <c r="BN311" i="66"/>
  <c r="CA282" i="66"/>
  <c r="W282" i="66"/>
  <c r="CB282" i="66" s="1"/>
  <c r="CB638" i="66"/>
  <c r="BO29" i="66"/>
  <c r="CT29" i="66" s="1"/>
  <c r="BJ29" i="66"/>
  <c r="BM29" i="66" s="1"/>
  <c r="BK530" i="66"/>
  <c r="BJ865" i="66"/>
  <c r="BM865" i="66" s="1"/>
  <c r="BL568" i="66"/>
  <c r="CD67" i="66"/>
  <c r="BH874" i="66"/>
  <c r="CP874" i="66" s="1"/>
  <c r="DD874" i="66" s="1"/>
  <c r="W260" i="66"/>
  <c r="BL260" i="66" s="1"/>
  <c r="BO210" i="66"/>
  <c r="CT210" i="66" s="1"/>
  <c r="BO874" i="66"/>
  <c r="CT874" i="66" s="1"/>
  <c r="BH981" i="66"/>
  <c r="CP981" i="66" s="1"/>
  <c r="DB981" i="66" s="1"/>
  <c r="BL20" i="66"/>
  <c r="U260" i="66"/>
  <c r="CB531" i="66"/>
  <c r="W306" i="66"/>
  <c r="CB306" i="66" s="1"/>
  <c r="U410" i="66"/>
  <c r="BJ874" i="66"/>
  <c r="BM874" i="66" s="1"/>
  <c r="BN63" i="66"/>
  <c r="BJ210" i="66"/>
  <c r="BM210" i="66" s="1"/>
  <c r="CA306" i="66"/>
  <c r="BO63" i="66"/>
  <c r="CT63" i="66" s="1"/>
  <c r="BN874" i="66"/>
  <c r="W410" i="66"/>
  <c r="BL410" i="66" s="1"/>
  <c r="BH875" i="66"/>
  <c r="CP875" i="66" s="1"/>
  <c r="DB875" i="66" s="1"/>
  <c r="BH569" i="66"/>
  <c r="CP569" i="66" s="1"/>
  <c r="CZ569" i="66" s="1"/>
  <c r="CX600" i="66"/>
  <c r="CA410" i="66"/>
  <c r="BO568" i="66"/>
  <c r="CT568" i="66" s="1"/>
  <c r="CA29" i="66"/>
  <c r="BO782" i="66"/>
  <c r="CT782" i="66" s="1"/>
  <c r="BK210" i="66"/>
  <c r="U282" i="66"/>
  <c r="BN568" i="66"/>
  <c r="CA786" i="66"/>
  <c r="BK659" i="66"/>
  <c r="BH64" i="66"/>
  <c r="CP64" i="66" s="1"/>
  <c r="DA64" i="66" s="1"/>
  <c r="BJ980" i="66"/>
  <c r="BM980" i="66" s="1"/>
  <c r="BK782" i="66"/>
  <c r="BK63" i="66"/>
  <c r="CB634" i="66"/>
  <c r="BO788" i="66"/>
  <c r="CT788" i="66" s="1"/>
  <c r="CB611" i="66"/>
  <c r="CW440" i="66"/>
  <c r="W865" i="66"/>
  <c r="BL865" i="66" s="1"/>
  <c r="BN156" i="66"/>
  <c r="BN492" i="66"/>
  <c r="CA440" i="66"/>
  <c r="CW865" i="66"/>
  <c r="BK492" i="66"/>
  <c r="BK807" i="66"/>
  <c r="W440" i="66"/>
  <c r="CB440" i="66" s="1"/>
  <c r="BJ530" i="66"/>
  <c r="BM530" i="66" s="1"/>
  <c r="BH531" i="66"/>
  <c r="CP531" i="66" s="1"/>
  <c r="CZ531" i="66" s="1"/>
  <c r="BO807" i="66"/>
  <c r="CT807" i="66" s="1"/>
  <c r="CB484" i="66"/>
  <c r="BN807" i="66"/>
  <c r="BO530" i="66"/>
  <c r="CT530" i="66" s="1"/>
  <c r="BN780" i="66"/>
  <c r="BJ156" i="66"/>
  <c r="BM156" i="66" s="1"/>
  <c r="BO797" i="66"/>
  <c r="CT797" i="66" s="1"/>
  <c r="BH67" i="66"/>
  <c r="CP67" i="66" s="1"/>
  <c r="DA67" i="66" s="1"/>
  <c r="BN797" i="66"/>
  <c r="U566" i="66"/>
  <c r="CD258" i="66"/>
  <c r="DA278" i="66"/>
  <c r="CX512" i="66"/>
  <c r="W859" i="66"/>
  <c r="CB859" i="66" s="1"/>
  <c r="BJ349" i="66"/>
  <c r="BM349" i="66" s="1"/>
  <c r="BO865" i="66"/>
  <c r="CT865" i="66" s="1"/>
  <c r="BL449" i="66"/>
  <c r="CD512" i="66"/>
  <c r="CD201" i="66"/>
  <c r="BH656" i="66"/>
  <c r="CP656" i="66" s="1"/>
  <c r="DD656" i="66" s="1"/>
  <c r="BO780" i="66"/>
  <c r="CT780" i="66" s="1"/>
  <c r="BN865" i="66"/>
  <c r="CB82" i="66"/>
  <c r="BH781" i="66"/>
  <c r="CP781" i="66" s="1"/>
  <c r="CZ781" i="66" s="1"/>
  <c r="BJ707" i="66"/>
  <c r="BM707" i="66" s="1"/>
  <c r="BJ780" i="66"/>
  <c r="BM780" i="66" s="1"/>
  <c r="BH866" i="66"/>
  <c r="CP866" i="66" s="1"/>
  <c r="DD866" i="66" s="1"/>
  <c r="CW859" i="66"/>
  <c r="BK865" i="66"/>
  <c r="BJ322" i="66"/>
  <c r="BM322" i="66" s="1"/>
  <c r="DA831" i="66"/>
  <c r="BK260" i="66"/>
  <c r="BH101" i="66"/>
  <c r="CP101" i="66" s="1"/>
  <c r="DB101" i="66" s="1"/>
  <c r="BN260" i="66"/>
  <c r="DB831" i="66"/>
  <c r="W566" i="66"/>
  <c r="BL566" i="66" s="1"/>
  <c r="BH323" i="66"/>
  <c r="CP323" i="66" s="1"/>
  <c r="CQ323" i="66" s="1"/>
  <c r="AS323" i="66" s="1"/>
  <c r="BO260" i="66"/>
  <c r="CT260" i="66" s="1"/>
  <c r="CD618" i="66"/>
  <c r="BN322" i="66"/>
  <c r="V618" i="66"/>
  <c r="CE618" i="66" s="1"/>
  <c r="BN331" i="66"/>
  <c r="CD296" i="66"/>
  <c r="BH260" i="66"/>
  <c r="CP260" i="66" s="1"/>
  <c r="DB260" i="66" s="1"/>
  <c r="U599" i="66"/>
  <c r="V491" i="66"/>
  <c r="CE491" i="66" s="1"/>
  <c r="W305" i="66"/>
  <c r="CB305" i="66" s="1"/>
  <c r="CA566" i="66"/>
  <c r="BO322" i="66"/>
  <c r="CT322" i="66" s="1"/>
  <c r="BH274" i="66"/>
  <c r="CP274" i="66" s="1"/>
  <c r="CZ274" i="66" s="1"/>
  <c r="BL457" i="66"/>
  <c r="V40" i="66"/>
  <c r="CE40" i="66" s="1"/>
  <c r="U306" i="66"/>
  <c r="BH311" i="66"/>
  <c r="CP311" i="66" s="1"/>
  <c r="DC311" i="66" s="1"/>
  <c r="CB491" i="66"/>
  <c r="CA305" i="66"/>
  <c r="BK273" i="66"/>
  <c r="CX296" i="66"/>
  <c r="CX559" i="66"/>
  <c r="DB278" i="66"/>
  <c r="CX40" i="66"/>
  <c r="W518" i="66"/>
  <c r="CA518" i="66"/>
  <c r="CW518" i="66"/>
  <c r="U518" i="66"/>
  <c r="X518" i="66" s="1"/>
  <c r="CB651" i="66"/>
  <c r="BL651" i="66"/>
  <c r="BN518" i="66"/>
  <c r="BO518" i="66"/>
  <c r="CT518" i="66" s="1"/>
  <c r="BJ518" i="66"/>
  <c r="BM518" i="66" s="1"/>
  <c r="BK518" i="66"/>
  <c r="BO410" i="66"/>
  <c r="CT410" i="66" s="1"/>
  <c r="BN641" i="66"/>
  <c r="DD278" i="66"/>
  <c r="BN500" i="66"/>
  <c r="BK641" i="66"/>
  <c r="DC278" i="66"/>
  <c r="BM500" i="66"/>
  <c r="BH642" i="66"/>
  <c r="CP642" i="66" s="1"/>
  <c r="DD642" i="66" s="1"/>
  <c r="V254" i="66"/>
  <c r="CE254" i="66" s="1"/>
  <c r="BJ410" i="66"/>
  <c r="BM410" i="66" s="1"/>
  <c r="BH519" i="66"/>
  <c r="CP519" i="66" s="1"/>
  <c r="DC519" i="66" s="1"/>
  <c r="CQ278" i="66"/>
  <c r="AS278" i="66" s="1"/>
  <c r="BO141" i="66"/>
  <c r="CT141" i="66" s="1"/>
  <c r="CX254" i="66"/>
  <c r="BN410" i="66"/>
  <c r="BH559" i="66"/>
  <c r="CP559" i="66" s="1"/>
  <c r="DA559" i="66" s="1"/>
  <c r="BL873" i="66"/>
  <c r="BK500" i="66"/>
  <c r="BO641" i="66"/>
  <c r="CT641" i="66" s="1"/>
  <c r="BH411" i="66"/>
  <c r="CP411" i="66" s="1"/>
  <c r="DC411" i="66" s="1"/>
  <c r="CD254" i="66"/>
  <c r="BO331" i="66"/>
  <c r="CT331" i="66" s="1"/>
  <c r="V569" i="66"/>
  <c r="CE569" i="66" s="1"/>
  <c r="BK707" i="66"/>
  <c r="BO500" i="66"/>
  <c r="CT500" i="66" s="1"/>
  <c r="BJ807" i="66"/>
  <c r="BM807" i="66" s="1"/>
  <c r="CD286" i="66"/>
  <c r="BL195" i="66"/>
  <c r="CX634" i="66"/>
  <c r="BK331" i="66"/>
  <c r="BL801" i="66"/>
  <c r="BH331" i="66"/>
  <c r="CP331" i="66" s="1"/>
  <c r="DD331" i="66" s="1"/>
  <c r="BO707" i="66"/>
  <c r="CT707" i="66" s="1"/>
  <c r="BH332" i="66"/>
  <c r="CP332" i="66" s="1"/>
  <c r="DD332" i="66" s="1"/>
  <c r="V651" i="66"/>
  <c r="CE651" i="66" s="1"/>
  <c r="CC651" i="66"/>
  <c r="CD651" i="66"/>
  <c r="CX651" i="66"/>
  <c r="V286" i="66"/>
  <c r="CE286" i="66" s="1"/>
  <c r="U867" i="66"/>
  <c r="CD112" i="66"/>
  <c r="V647" i="66"/>
  <c r="CE647" i="66" s="1"/>
  <c r="CX782" i="66"/>
  <c r="BL737" i="66"/>
  <c r="CW349" i="66"/>
  <c r="U349" i="66"/>
  <c r="CD462" i="66"/>
  <c r="CA867" i="66"/>
  <c r="BL67" i="66"/>
  <c r="CD423" i="66"/>
  <c r="CX457" i="66"/>
  <c r="W349" i="66"/>
  <c r="CB349" i="66" s="1"/>
  <c r="V462" i="66"/>
  <c r="CE462" i="66" s="1"/>
  <c r="CX851" i="66"/>
  <c r="V20" i="66"/>
  <c r="CE20" i="66" s="1"/>
  <c r="CD610" i="66"/>
  <c r="V782" i="66"/>
  <c r="CE782" i="66" s="1"/>
  <c r="CX423" i="66"/>
  <c r="CD457" i="66"/>
  <c r="V423" i="66"/>
  <c r="CE423" i="66" s="1"/>
  <c r="V262" i="66"/>
  <c r="CE262" i="66" s="1"/>
  <c r="V851" i="66"/>
  <c r="CE851" i="66" s="1"/>
  <c r="BL546" i="66"/>
  <c r="CX614" i="66"/>
  <c r="CB55" i="66"/>
  <c r="CA73" i="66"/>
  <c r="CA65" i="66"/>
  <c r="CW73" i="66"/>
  <c r="W73" i="66"/>
  <c r="CB73" i="66" s="1"/>
  <c r="CX212" i="66"/>
  <c r="V98" i="66"/>
  <c r="CE98" i="66" s="1"/>
  <c r="V273" i="66"/>
  <c r="CE273" i="66" s="1"/>
  <c r="V212" i="66"/>
  <c r="CE212" i="66" s="1"/>
  <c r="CX98" i="66"/>
  <c r="V457" i="66"/>
  <c r="CE457" i="66" s="1"/>
  <c r="CD770" i="66"/>
  <c r="CD212" i="66"/>
  <c r="CD562" i="66"/>
  <c r="CW867" i="66"/>
  <c r="CD782" i="66"/>
  <c r="W311" i="66"/>
  <c r="CB311" i="66" s="1"/>
  <c r="CB707" i="66"/>
  <c r="BK788" i="66"/>
  <c r="BJ782" i="66"/>
  <c r="BM782" i="66" s="1"/>
  <c r="CB488" i="66"/>
  <c r="CB112" i="66"/>
  <c r="CD139" i="66"/>
  <c r="BO274" i="66"/>
  <c r="CT274" i="66" s="1"/>
  <c r="CW311" i="66"/>
  <c r="CA331" i="66"/>
  <c r="CX562" i="66"/>
  <c r="CB258" i="66"/>
  <c r="CB429" i="66"/>
  <c r="BN859" i="66"/>
  <c r="CB443" i="66"/>
  <c r="BK274" i="66"/>
  <c r="BL286" i="66"/>
  <c r="CA641" i="66"/>
  <c r="BH783" i="66"/>
  <c r="CP783" i="66" s="1"/>
  <c r="CQ783" i="66" s="1"/>
  <c r="AS783" i="66" s="1"/>
  <c r="CX873" i="66"/>
  <c r="CA952" i="66"/>
  <c r="BN788" i="66"/>
  <c r="CB28" i="66"/>
  <c r="BN274" i="66"/>
  <c r="CX343" i="66"/>
  <c r="CD723" i="66"/>
  <c r="BL668" i="66"/>
  <c r="U641" i="66"/>
  <c r="U496" i="66"/>
  <c r="W952" i="66"/>
  <c r="CB952" i="66" s="1"/>
  <c r="BH626" i="66"/>
  <c r="CP626" i="66" s="1"/>
  <c r="DA626" i="66" s="1"/>
  <c r="BN222" i="66"/>
  <c r="CD471" i="66"/>
  <c r="BL144" i="66"/>
  <c r="BN272" i="66"/>
  <c r="BJ274" i="66"/>
  <c r="BM274" i="66" s="1"/>
  <c r="W641" i="66"/>
  <c r="BL641" i="66" s="1"/>
  <c r="CA496" i="66"/>
  <c r="CX564" i="66"/>
  <c r="U952" i="66"/>
  <c r="CA311" i="66"/>
  <c r="BH487" i="66"/>
  <c r="CP487" i="66" s="1"/>
  <c r="DB487" i="66" s="1"/>
  <c r="V343" i="66"/>
  <c r="CE343" i="66" s="1"/>
  <c r="CW496" i="66"/>
  <c r="CD831" i="66"/>
  <c r="CD564" i="66"/>
  <c r="BN645" i="66"/>
  <c r="BH511" i="66"/>
  <c r="CP511" i="66" s="1"/>
  <c r="DC511" i="66" s="1"/>
  <c r="BH251" i="66"/>
  <c r="CP251" i="66" s="1"/>
  <c r="DA251" i="66" s="1"/>
  <c r="CX273" i="66"/>
  <c r="CD425" i="66"/>
  <c r="CX647" i="66"/>
  <c r="BO222" i="66"/>
  <c r="CT222" i="66" s="1"/>
  <c r="U65" i="66"/>
  <c r="BK141" i="66"/>
  <c r="W815" i="66"/>
  <c r="BL815" i="66" s="1"/>
  <c r="BJ599" i="66"/>
  <c r="BM599" i="66" s="1"/>
  <c r="BO599" i="66"/>
  <c r="CT599" i="66" s="1"/>
  <c r="BK599" i="66"/>
  <c r="BN599" i="66"/>
  <c r="V547" i="66"/>
  <c r="CE547" i="66" s="1"/>
  <c r="V659" i="66"/>
  <c r="CE659" i="66" s="1"/>
  <c r="BN659" i="66"/>
  <c r="BJ639" i="66"/>
  <c r="BM639" i="66" s="1"/>
  <c r="BL600" i="66"/>
  <c r="CB618" i="66"/>
  <c r="BL713" i="66"/>
  <c r="W599" i="66"/>
  <c r="BL599" i="66" s="1"/>
  <c r="CB785" i="66"/>
  <c r="BK825" i="66"/>
  <c r="V788" i="66"/>
  <c r="CE788" i="66" s="1"/>
  <c r="BN639" i="66"/>
  <c r="CX67" i="66"/>
  <c r="CD401" i="66"/>
  <c r="V456" i="66"/>
  <c r="CE456" i="66" s="1"/>
  <c r="BL646" i="66"/>
  <c r="V723" i="66"/>
  <c r="CE723" i="66" s="1"/>
  <c r="BK349" i="66"/>
  <c r="BO825" i="66"/>
  <c r="CT825" i="66" s="1"/>
  <c r="CD547" i="66"/>
  <c r="CB659" i="66"/>
  <c r="BJ645" i="66"/>
  <c r="BM645" i="66" s="1"/>
  <c r="CX788" i="66"/>
  <c r="BH139" i="66"/>
  <c r="CP139" i="66" s="1"/>
  <c r="DC139" i="66" s="1"/>
  <c r="BN220" i="66"/>
  <c r="BL775" i="66"/>
  <c r="BH527" i="66"/>
  <c r="CP527" i="66" s="1"/>
  <c r="DB527" i="66" s="1"/>
  <c r="CD662" i="66"/>
  <c r="BO496" i="66"/>
  <c r="CT496" i="66" s="1"/>
  <c r="V637" i="66"/>
  <c r="CE637" i="66" s="1"/>
  <c r="BO349" i="66"/>
  <c r="CT349" i="66" s="1"/>
  <c r="BK683" i="66"/>
  <c r="BN825" i="66"/>
  <c r="BH825" i="66"/>
  <c r="CP825" i="66" s="1"/>
  <c r="DA825" i="66" s="1"/>
  <c r="CX659" i="66"/>
  <c r="BO273" i="66"/>
  <c r="CT273" i="66" s="1"/>
  <c r="CX637" i="66"/>
  <c r="BN867" i="66"/>
  <c r="CB445" i="66"/>
  <c r="BH867" i="66"/>
  <c r="CP867" i="66" s="1"/>
  <c r="DC867" i="66" s="1"/>
  <c r="CW333" i="66"/>
  <c r="W333" i="66"/>
  <c r="U333" i="66"/>
  <c r="X333" i="66" s="1"/>
  <c r="CA333" i="66"/>
  <c r="CX401" i="66"/>
  <c r="CX646" i="66"/>
  <c r="V529" i="66"/>
  <c r="CE529" i="66" s="1"/>
  <c r="CW288" i="66"/>
  <c r="BL529" i="66"/>
  <c r="CD475" i="66"/>
  <c r="W331" i="66"/>
  <c r="CB331" i="66" s="1"/>
  <c r="BK496" i="66"/>
  <c r="BH838" i="66"/>
  <c r="CP838" i="66" s="1"/>
  <c r="DB838" i="66" s="1"/>
  <c r="CD559" i="66"/>
  <c r="V821" i="66"/>
  <c r="CE821" i="66" s="1"/>
  <c r="BN526" i="66"/>
  <c r="CD659" i="66"/>
  <c r="BO867" i="66"/>
  <c r="CT867" i="66" s="1"/>
  <c r="CA599" i="66"/>
  <c r="BH640" i="66"/>
  <c r="CP640" i="66" s="1"/>
  <c r="DC640" i="66" s="1"/>
  <c r="BO266" i="66"/>
  <c r="CT266" i="66" s="1"/>
  <c r="BO683" i="66"/>
  <c r="CT683" i="66" s="1"/>
  <c r="CB644" i="66"/>
  <c r="BJ66" i="66"/>
  <c r="BM66" i="66" s="1"/>
  <c r="BM141" i="66"/>
  <c r="BJ250" i="66"/>
  <c r="BM250" i="66" s="1"/>
  <c r="CD242" i="66"/>
  <c r="V139" i="66"/>
  <c r="CE139" i="66" s="1"/>
  <c r="V393" i="66"/>
  <c r="CE393" i="66" s="1"/>
  <c r="U288" i="66"/>
  <c r="BH600" i="66"/>
  <c r="CP600" i="66" s="1"/>
  <c r="CZ600" i="66" s="1"/>
  <c r="V475" i="66"/>
  <c r="CE475" i="66" s="1"/>
  <c r="CW331" i="66"/>
  <c r="BJ496" i="66"/>
  <c r="BM496" i="66" s="1"/>
  <c r="BH529" i="66"/>
  <c r="CP529" i="66" s="1"/>
  <c r="CZ529" i="66" s="1"/>
  <c r="BO837" i="66"/>
  <c r="CT837" i="66" s="1"/>
  <c r="BN695" i="66"/>
  <c r="CD821" i="66"/>
  <c r="V873" i="66"/>
  <c r="CE873" i="66" s="1"/>
  <c r="BH755" i="66"/>
  <c r="CP755" i="66" s="1"/>
  <c r="DC755" i="66" s="1"/>
  <c r="CB750" i="66"/>
  <c r="U958" i="66"/>
  <c r="BK526" i="66"/>
  <c r="BO333" i="66"/>
  <c r="CT333" i="66" s="1"/>
  <c r="BN333" i="66"/>
  <c r="BJ333" i="66"/>
  <c r="BM333" i="66" s="1"/>
  <c r="BK333" i="66"/>
  <c r="BK867" i="66"/>
  <c r="BH868" i="66"/>
  <c r="CP868" i="66" s="1"/>
  <c r="DA868" i="66" s="1"/>
  <c r="BL624" i="66"/>
  <c r="BJ273" i="66"/>
  <c r="BM273" i="66" s="1"/>
  <c r="CX415" i="66"/>
  <c r="BO363" i="66"/>
  <c r="CT363" i="66" s="1"/>
  <c r="CD407" i="66"/>
  <c r="BO526" i="66"/>
  <c r="CT526" i="66" s="1"/>
  <c r="BN141" i="66"/>
  <c r="CX139" i="66"/>
  <c r="CD393" i="66"/>
  <c r="V600" i="66"/>
  <c r="CE600" i="66" s="1"/>
  <c r="CD522" i="66"/>
  <c r="V570" i="66"/>
  <c r="CE570" i="66" s="1"/>
  <c r="V258" i="66"/>
  <c r="CE258" i="66" s="1"/>
  <c r="BJ695" i="66"/>
  <c r="BM695" i="66" s="1"/>
  <c r="BL803" i="66"/>
  <c r="DA287" i="66"/>
  <c r="DB287" i="66"/>
  <c r="CQ287" i="66"/>
  <c r="AS287" i="66" s="1"/>
  <c r="CZ287" i="66"/>
  <c r="CD253" i="66"/>
  <c r="CC253" i="66"/>
  <c r="CX253" i="66"/>
  <c r="V253" i="66"/>
  <c r="CE253" i="66" s="1"/>
  <c r="V470" i="66"/>
  <c r="CE470" i="66" s="1"/>
  <c r="CX612" i="66"/>
  <c r="BL751" i="66"/>
  <c r="CB686" i="66"/>
  <c r="BN266" i="66"/>
  <c r="CX484" i="66"/>
  <c r="DB802" i="66"/>
  <c r="BK784" i="66"/>
  <c r="CB27" i="66"/>
  <c r="BN66" i="66"/>
  <c r="BH250" i="66"/>
  <c r="CP250" i="66" s="1"/>
  <c r="DB250" i="66" s="1"/>
  <c r="BH192" i="66"/>
  <c r="CP192" i="66" s="1"/>
  <c r="DD192" i="66" s="1"/>
  <c r="CB202" i="66"/>
  <c r="CX425" i="66"/>
  <c r="BL612" i="66"/>
  <c r="CD513" i="66"/>
  <c r="CB654" i="66"/>
  <c r="CX413" i="66"/>
  <c r="V775" i="66"/>
  <c r="CE775" i="66" s="1"/>
  <c r="CD586" i="66"/>
  <c r="BH860" i="66"/>
  <c r="CP860" i="66" s="1"/>
  <c r="CQ860" i="66" s="1"/>
  <c r="AS860" i="66" s="1"/>
  <c r="CA815" i="66"/>
  <c r="BK837" i="66"/>
  <c r="CQ802" i="66"/>
  <c r="AS802" i="66" s="1"/>
  <c r="CB682" i="66"/>
  <c r="BN784" i="66"/>
  <c r="V930" i="66"/>
  <c r="CE930" i="66" s="1"/>
  <c r="BK639" i="66"/>
  <c r="CX20" i="66"/>
  <c r="CX491" i="66"/>
  <c r="BL598" i="66"/>
  <c r="BH730" i="66"/>
  <c r="CP730" i="66" s="1"/>
  <c r="DB730" i="66" s="1"/>
  <c r="CD470" i="66"/>
  <c r="CB357" i="66"/>
  <c r="CX266" i="66"/>
  <c r="CX470" i="66"/>
  <c r="BL712" i="66"/>
  <c r="V690" i="66"/>
  <c r="CE690" i="66" s="1"/>
  <c r="V484" i="66"/>
  <c r="CE484" i="66" s="1"/>
  <c r="CD775" i="66"/>
  <c r="V586" i="66"/>
  <c r="CE586" i="66" s="1"/>
  <c r="CA869" i="66"/>
  <c r="BK66" i="66"/>
  <c r="BL143" i="66"/>
  <c r="CW272" i="66"/>
  <c r="BL437" i="66"/>
  <c r="CD202" i="66"/>
  <c r="V413" i="66"/>
  <c r="CE413" i="66" s="1"/>
  <c r="CB506" i="66"/>
  <c r="BO304" i="66"/>
  <c r="CT304" i="66" s="1"/>
  <c r="BO859" i="66"/>
  <c r="CT859" i="66" s="1"/>
  <c r="U815" i="66"/>
  <c r="BN837" i="66"/>
  <c r="BH733" i="66"/>
  <c r="CP733" i="66" s="1"/>
  <c r="CQ733" i="66" s="1"/>
  <c r="AS733" i="66" s="1"/>
  <c r="CW869" i="66"/>
  <c r="BH837" i="66"/>
  <c r="CP837" i="66" s="1"/>
  <c r="DD837" i="66" s="1"/>
  <c r="CB851" i="66"/>
  <c r="BL253" i="66"/>
  <c r="CB253" i="66"/>
  <c r="BO66" i="66"/>
  <c r="CT66" i="66" s="1"/>
  <c r="U272" i="66"/>
  <c r="V202" i="66"/>
  <c r="CE202" i="66" s="1"/>
  <c r="V614" i="66"/>
  <c r="CE614" i="66" s="1"/>
  <c r="CX522" i="66"/>
  <c r="CB415" i="66"/>
  <c r="BN304" i="66"/>
  <c r="BK859" i="66"/>
  <c r="V833" i="66"/>
  <c r="CE833" i="66" s="1"/>
  <c r="CX411" i="66"/>
  <c r="CB871" i="66"/>
  <c r="CB471" i="66"/>
  <c r="V855" i="66"/>
  <c r="CE855" i="66" s="1"/>
  <c r="W869" i="66"/>
  <c r="BL869" i="66" s="1"/>
  <c r="CD750" i="66"/>
  <c r="BM869" i="66"/>
  <c r="BH724" i="66"/>
  <c r="CP724" i="66" s="1"/>
  <c r="DD724" i="66" s="1"/>
  <c r="CD266" i="66"/>
  <c r="CA60" i="66"/>
  <c r="CA272" i="66"/>
  <c r="BO250" i="66"/>
  <c r="CT250" i="66" s="1"/>
  <c r="BH307" i="66"/>
  <c r="CP307" i="66" s="1"/>
  <c r="DB307" i="66" s="1"/>
  <c r="BJ220" i="66"/>
  <c r="BM220" i="66" s="1"/>
  <c r="BL324" i="66"/>
  <c r="CX202" i="66"/>
  <c r="CX407" i="66"/>
  <c r="BK304" i="66"/>
  <c r="CD833" i="66"/>
  <c r="V411" i="66"/>
  <c r="CE411" i="66" s="1"/>
  <c r="CB789" i="66"/>
  <c r="BH789" i="66"/>
  <c r="CP789" i="66" s="1"/>
  <c r="DC789" i="66" s="1"/>
  <c r="CX831" i="66"/>
  <c r="CD855" i="66"/>
  <c r="CX750" i="66"/>
  <c r="BH765" i="66"/>
  <c r="CP765" i="66" s="1"/>
  <c r="DB765" i="66" s="1"/>
  <c r="CX529" i="66"/>
  <c r="BK266" i="66"/>
  <c r="CD491" i="66"/>
  <c r="U859" i="66"/>
  <c r="BN683" i="66"/>
  <c r="BJ784" i="66"/>
  <c r="BM784" i="66" s="1"/>
  <c r="CD552" i="66"/>
  <c r="V612" i="66"/>
  <c r="CE612" i="66" s="1"/>
  <c r="CX775" i="66"/>
  <c r="BH737" i="66"/>
  <c r="CP737" i="66" s="1"/>
  <c r="CZ737" i="66" s="1"/>
  <c r="CB656" i="66"/>
  <c r="V26" i="66"/>
  <c r="CE26" i="66" s="1"/>
  <c r="BN250" i="66"/>
  <c r="BK220" i="66"/>
  <c r="V433" i="66"/>
  <c r="CE433" i="66" s="1"/>
  <c r="V201" i="66"/>
  <c r="CE201" i="66" s="1"/>
  <c r="CD741" i="66"/>
  <c r="BL514" i="66"/>
  <c r="CB353" i="66"/>
  <c r="V644" i="66"/>
  <c r="CE644" i="66" s="1"/>
  <c r="BK695" i="66"/>
  <c r="W839" i="66"/>
  <c r="CB839" i="66" s="1"/>
  <c r="V750" i="66"/>
  <c r="CE750" i="66" s="1"/>
  <c r="CX552" i="66"/>
  <c r="CW958" i="66"/>
  <c r="BH306" i="66"/>
  <c r="CP306" i="66" s="1"/>
  <c r="DD306" i="66" s="1"/>
  <c r="V513" i="66"/>
  <c r="CE513" i="66" s="1"/>
  <c r="BH151" i="66"/>
  <c r="CP151" i="66" s="1"/>
  <c r="DD151" i="66" s="1"/>
  <c r="V646" i="66"/>
  <c r="CE646" i="66" s="1"/>
  <c r="CX741" i="66"/>
  <c r="CX570" i="66"/>
  <c r="V587" i="66"/>
  <c r="CE587" i="66" s="1"/>
  <c r="BL411" i="66"/>
  <c r="BH413" i="66"/>
  <c r="CP413" i="66" s="1"/>
  <c r="DC413" i="66" s="1"/>
  <c r="BH785" i="66"/>
  <c r="CP785" i="66" s="1"/>
  <c r="CQ785" i="66" s="1"/>
  <c r="AS785" i="66" s="1"/>
  <c r="CA839" i="66"/>
  <c r="DC598" i="66"/>
  <c r="DD598" i="66"/>
  <c r="DD174" i="66"/>
  <c r="DC174" i="66"/>
  <c r="DC24" i="66"/>
  <c r="DD24" i="66"/>
  <c r="DC592" i="66"/>
  <c r="DD592" i="66"/>
  <c r="BK831" i="66"/>
  <c r="DC674" i="66"/>
  <c r="DD674" i="66"/>
  <c r="DB865" i="66"/>
  <c r="BO831" i="66"/>
  <c r="CT831" i="66" s="1"/>
  <c r="DC747" i="66"/>
  <c r="DD747" i="66"/>
  <c r="DD864" i="66"/>
  <c r="DC864" i="66"/>
  <c r="DD25" i="66"/>
  <c r="DC25" i="66"/>
  <c r="BH93" i="66"/>
  <c r="CP93" i="66" s="1"/>
  <c r="DB93" i="66" s="1"/>
  <c r="CB86" i="66"/>
  <c r="DD131" i="66"/>
  <c r="DC131" i="66"/>
  <c r="BH289" i="66"/>
  <c r="CP289" i="66" s="1"/>
  <c r="DA289" i="66" s="1"/>
  <c r="DC553" i="66"/>
  <c r="DD553" i="66"/>
  <c r="BH586" i="66"/>
  <c r="CP586" i="66" s="1"/>
  <c r="DB586" i="66" s="1"/>
  <c r="CB519" i="66"/>
  <c r="CX475" i="66"/>
  <c r="CD262" i="66"/>
  <c r="BJ613" i="66"/>
  <c r="BM613" i="66" s="1"/>
  <c r="DC604" i="66"/>
  <c r="DD604" i="66"/>
  <c r="V527" i="66"/>
  <c r="CE527" i="66" s="1"/>
  <c r="CZ802" i="66"/>
  <c r="CZ865" i="66"/>
  <c r="BN831" i="66"/>
  <c r="CX930" i="66"/>
  <c r="BH844" i="66"/>
  <c r="CP844" i="66" s="1"/>
  <c r="DA844" i="66" s="1"/>
  <c r="DC861" i="66"/>
  <c r="DD861" i="66"/>
  <c r="DC300" i="66"/>
  <c r="DD300" i="66"/>
  <c r="DC56" i="66"/>
  <c r="DD56" i="66"/>
  <c r="DC41" i="66"/>
  <c r="DD41" i="66"/>
  <c r="CB139" i="66"/>
  <c r="CA191" i="66"/>
  <c r="U191" i="66"/>
  <c r="X191" i="66" s="1"/>
  <c r="CW191" i="66"/>
  <c r="W191" i="66"/>
  <c r="DD513" i="66"/>
  <c r="DC513" i="66"/>
  <c r="DC638" i="66"/>
  <c r="DD638" i="66"/>
  <c r="BO290" i="66"/>
  <c r="CT290" i="66" s="1"/>
  <c r="BJ290" i="66"/>
  <c r="BM290" i="66" s="1"/>
  <c r="BK290" i="66"/>
  <c r="BN290" i="66"/>
  <c r="CW305" i="66"/>
  <c r="BN363" i="66"/>
  <c r="DC430" i="66"/>
  <c r="DD430" i="66"/>
  <c r="BN613" i="66"/>
  <c r="DA865" i="66"/>
  <c r="BH644" i="66"/>
  <c r="CP644" i="66" s="1"/>
  <c r="DA644" i="66" s="1"/>
  <c r="V755" i="66"/>
  <c r="CE755" i="66" s="1"/>
  <c r="CX262" i="66"/>
  <c r="CB561" i="66"/>
  <c r="DD648" i="66"/>
  <c r="DC648" i="66"/>
  <c r="BJ831" i="66"/>
  <c r="BM831" i="66" s="1"/>
  <c r="V86" i="66"/>
  <c r="CE86" i="66" s="1"/>
  <c r="DC336" i="66"/>
  <c r="DD336" i="66"/>
  <c r="BJ305" i="66"/>
  <c r="BM305" i="66" s="1"/>
  <c r="CB423" i="66"/>
  <c r="CD456" i="66"/>
  <c r="V439" i="66"/>
  <c r="CE439" i="66" s="1"/>
  <c r="CD592" i="66"/>
  <c r="V624" i="66"/>
  <c r="CE624" i="66" s="1"/>
  <c r="DC505" i="66"/>
  <c r="DD505" i="66"/>
  <c r="CB438" i="66"/>
  <c r="BL535" i="66"/>
  <c r="DC704" i="66"/>
  <c r="DD704" i="66"/>
  <c r="CB538" i="66"/>
  <c r="U222" i="66"/>
  <c r="U613" i="66"/>
  <c r="DC791" i="66"/>
  <c r="DD791" i="66"/>
  <c r="DC561" i="66"/>
  <c r="DD561" i="66"/>
  <c r="DC281" i="66"/>
  <c r="DD281" i="66"/>
  <c r="DD319" i="66"/>
  <c r="DC319" i="66"/>
  <c r="CX755" i="66"/>
  <c r="DC606" i="66"/>
  <c r="DD606" i="66"/>
  <c r="BL772" i="66"/>
  <c r="BK288" i="66"/>
  <c r="CX439" i="66"/>
  <c r="V592" i="66"/>
  <c r="CE592" i="66" s="1"/>
  <c r="DC857" i="66"/>
  <c r="DD857" i="66"/>
  <c r="DD97" i="66"/>
  <c r="DC97" i="66"/>
  <c r="BH69" i="66"/>
  <c r="CP69" i="66" s="1"/>
  <c r="DB69" i="66" s="1"/>
  <c r="CD86" i="66"/>
  <c r="BH270" i="66"/>
  <c r="CP270" i="66" s="1"/>
  <c r="CZ270" i="66" s="1"/>
  <c r="BK305" i="66"/>
  <c r="BL592" i="66"/>
  <c r="CB532" i="66"/>
  <c r="CX490" i="66"/>
  <c r="BH305" i="66"/>
  <c r="CP305" i="66" s="1"/>
  <c r="DB305" i="66" s="1"/>
  <c r="W222" i="66"/>
  <c r="CB222" i="66" s="1"/>
  <c r="W613" i="66"/>
  <c r="BL613" i="66" s="1"/>
  <c r="BL547" i="66"/>
  <c r="BO869" i="66"/>
  <c r="CT869" i="66" s="1"/>
  <c r="CX845" i="66"/>
  <c r="CX950" i="66"/>
  <c r="BO613" i="66"/>
  <c r="CT613" i="66" s="1"/>
  <c r="BH869" i="66"/>
  <c r="CP869" i="66" s="1"/>
  <c r="DB869" i="66" s="1"/>
  <c r="DC295" i="66"/>
  <c r="DD295" i="66"/>
  <c r="BL992" i="66"/>
  <c r="CD415" i="66"/>
  <c r="V535" i="66"/>
  <c r="CE535" i="66" s="1"/>
  <c r="BH515" i="66"/>
  <c r="CP515" i="66" s="1"/>
  <c r="DA515" i="66" s="1"/>
  <c r="DC802" i="66"/>
  <c r="DD802" i="66"/>
  <c r="CX86" i="66"/>
  <c r="DD301" i="66"/>
  <c r="DC301" i="66"/>
  <c r="DC313" i="66"/>
  <c r="DD313" i="66"/>
  <c r="DD247" i="66"/>
  <c r="DC247" i="66"/>
  <c r="BO305" i="66"/>
  <c r="CT305" i="66" s="1"/>
  <c r="BL409" i="66"/>
  <c r="CD624" i="66"/>
  <c r="DD579" i="66"/>
  <c r="DC579" i="66"/>
  <c r="V662" i="66"/>
  <c r="CE662" i="66" s="1"/>
  <c r="CD490" i="66"/>
  <c r="CW222" i="66"/>
  <c r="CD787" i="66"/>
  <c r="DC543" i="66"/>
  <c r="DD543" i="66"/>
  <c r="CB607" i="66"/>
  <c r="V852" i="66"/>
  <c r="CE852" i="66" s="1"/>
  <c r="BK869" i="66"/>
  <c r="DC807" i="66"/>
  <c r="DD807" i="66"/>
  <c r="DC983" i="66"/>
  <c r="DD983" i="66"/>
  <c r="BH832" i="66"/>
  <c r="CP832" i="66" s="1"/>
  <c r="CQ832" i="66" s="1"/>
  <c r="AS832" i="66" s="1"/>
  <c r="BN286" i="66"/>
  <c r="BO286" i="66"/>
  <c r="CT286" i="66" s="1"/>
  <c r="BK286" i="66"/>
  <c r="BJ286" i="66"/>
  <c r="BM286" i="66" s="1"/>
  <c r="CB232" i="66"/>
  <c r="DC264" i="66"/>
  <c r="DD264" i="66"/>
  <c r="CZ831" i="66"/>
  <c r="DC831" i="66"/>
  <c r="DD831" i="66"/>
  <c r="DC441" i="66"/>
  <c r="DD441" i="66"/>
  <c r="DC545" i="66"/>
  <c r="DD545" i="66"/>
  <c r="DD282" i="66"/>
  <c r="DC282" i="66"/>
  <c r="DC57" i="66"/>
  <c r="DD57" i="66"/>
  <c r="DC263" i="66"/>
  <c r="DD263" i="66"/>
  <c r="CX527" i="66"/>
  <c r="CX242" i="66"/>
  <c r="DC455" i="66"/>
  <c r="DD455" i="66"/>
  <c r="CX662" i="66"/>
  <c r="DC460" i="66"/>
  <c r="DD460" i="66"/>
  <c r="V789" i="66"/>
  <c r="CE789" i="66" s="1"/>
  <c r="CX547" i="66"/>
  <c r="CD852" i="66"/>
  <c r="BN869" i="66"/>
  <c r="V845" i="66"/>
  <c r="CE845" i="66" s="1"/>
  <c r="CA958" i="66"/>
  <c r="DC803" i="66"/>
  <c r="DD803" i="66"/>
  <c r="DD254" i="66"/>
  <c r="DC254" i="66"/>
  <c r="BO191" i="66"/>
  <c r="CT191" i="66" s="1"/>
  <c r="BJ191" i="66"/>
  <c r="BM191" i="66" s="1"/>
  <c r="BK191" i="66"/>
  <c r="BN191" i="66"/>
  <c r="DC485" i="66"/>
  <c r="DD485" i="66"/>
  <c r="DD55" i="66"/>
  <c r="DC55" i="66"/>
  <c r="DC865" i="66"/>
  <c r="DD865" i="66"/>
  <c r="DC698" i="66"/>
  <c r="DD698" i="66"/>
  <c r="CX471" i="66"/>
  <c r="CD527" i="66"/>
  <c r="DC563" i="66"/>
  <c r="DD563" i="66"/>
  <c r="CB719" i="66"/>
  <c r="DD420" i="66"/>
  <c r="DC420" i="66"/>
  <c r="DD612" i="66"/>
  <c r="DC612" i="66"/>
  <c r="CB475" i="66"/>
  <c r="BH614" i="66"/>
  <c r="CP614" i="66" s="1"/>
  <c r="DB614" i="66" s="1"/>
  <c r="CA613" i="66"/>
  <c r="DC714" i="66"/>
  <c r="DD714" i="66"/>
  <c r="DC39" i="66"/>
  <c r="DD39" i="66"/>
  <c r="DC65" i="66"/>
  <c r="DD65" i="66"/>
  <c r="BJ272" i="66"/>
  <c r="BM272" i="66" s="1"/>
  <c r="CX393" i="66"/>
  <c r="BH716" i="66"/>
  <c r="CP716" i="66" s="1"/>
  <c r="CQ716" i="66" s="1"/>
  <c r="AS716" i="66" s="1"/>
  <c r="BL683" i="66"/>
  <c r="DC535" i="66"/>
  <c r="DD535" i="66"/>
  <c r="DC763" i="66"/>
  <c r="DD763" i="66"/>
  <c r="CW526" i="66"/>
  <c r="U526" i="66"/>
  <c r="X526" i="66" s="1"/>
  <c r="CA526" i="66"/>
  <c r="W526" i="66"/>
  <c r="DC287" i="66"/>
  <c r="DD287" i="66"/>
  <c r="V516" i="66"/>
  <c r="CE516" i="66" s="1"/>
  <c r="CX516" i="66"/>
  <c r="BH745" i="66"/>
  <c r="CP745" i="66" s="1"/>
  <c r="CQ745" i="66" s="1"/>
  <c r="AS745" i="66" s="1"/>
  <c r="V488" i="66"/>
  <c r="CE488" i="66" s="1"/>
  <c r="CX488" i="66"/>
  <c r="BL421" i="66"/>
  <c r="CB421" i="66"/>
  <c r="BN48" i="66"/>
  <c r="BH145" i="66"/>
  <c r="CP145" i="66" s="1"/>
  <c r="BL579" i="66"/>
  <c r="CB704" i="66"/>
  <c r="CB39" i="66"/>
  <c r="BL39" i="66"/>
  <c r="BL193" i="66"/>
  <c r="CB193" i="66"/>
  <c r="V664" i="66"/>
  <c r="CE664" i="66" s="1"/>
  <c r="CD664" i="66"/>
  <c r="CC664" i="66"/>
  <c r="CX664" i="66"/>
  <c r="CC638" i="66"/>
  <c r="V638" i="66"/>
  <c r="CE638" i="66" s="1"/>
  <c r="CD638" i="66"/>
  <c r="CB783" i="66"/>
  <c r="BL783" i="66"/>
  <c r="CX506" i="66"/>
  <c r="CD506" i="66"/>
  <c r="CD69" i="66"/>
  <c r="V69" i="66"/>
  <c r="CE69" i="66" s="1"/>
  <c r="CX69" i="66"/>
  <c r="CC69" i="66"/>
  <c r="BJ815" i="66"/>
  <c r="BM815" i="66" s="1"/>
  <c r="BN815" i="66"/>
  <c r="BO815" i="66"/>
  <c r="CT815" i="66" s="1"/>
  <c r="BK815" i="66"/>
  <c r="CB527" i="66"/>
  <c r="BL527" i="66"/>
  <c r="CQ24" i="66"/>
  <c r="AS24" i="66" s="1"/>
  <c r="CZ24" i="66"/>
  <c r="DA24" i="66"/>
  <c r="DB24" i="66"/>
  <c r="CX702" i="66"/>
  <c r="V702" i="66"/>
  <c r="CE702" i="66" s="1"/>
  <c r="CC702" i="66"/>
  <c r="BO625" i="66"/>
  <c r="CT625" i="66" s="1"/>
  <c r="BK625" i="66"/>
  <c r="BJ625" i="66"/>
  <c r="BM625" i="66" s="1"/>
  <c r="BN625" i="66"/>
  <c r="CA100" i="66"/>
  <c r="U100" i="66"/>
  <c r="X100" i="66" s="1"/>
  <c r="CW100" i="66"/>
  <c r="W100" i="66"/>
  <c r="CA643" i="66"/>
  <c r="CW643" i="66"/>
  <c r="W643" i="66"/>
  <c r="U643" i="66"/>
  <c r="X643" i="66" s="1"/>
  <c r="CX58" i="66"/>
  <c r="BK48" i="66"/>
  <c r="CB487" i="66"/>
  <c r="CB427" i="66"/>
  <c r="CB647" i="66"/>
  <c r="CX628" i="66"/>
  <c r="V628" i="66"/>
  <c r="CE628" i="66" s="1"/>
  <c r="CC704" i="66"/>
  <c r="CX704" i="66"/>
  <c r="V704" i="66"/>
  <c r="CE704" i="66" s="1"/>
  <c r="CD704" i="66"/>
  <c r="BL587" i="66"/>
  <c r="CB587" i="66"/>
  <c r="V427" i="66"/>
  <c r="CE427" i="66" s="1"/>
  <c r="CD427" i="66"/>
  <c r="CC427" i="66"/>
  <c r="CX427" i="66"/>
  <c r="BH43" i="66"/>
  <c r="CP43" i="66" s="1"/>
  <c r="BJ42" i="66"/>
  <c r="BM42" i="66" s="1"/>
  <c r="BN42" i="66"/>
  <c r="BO42" i="66"/>
  <c r="CT42" i="66" s="1"/>
  <c r="BK42" i="66"/>
  <c r="BJ100" i="66"/>
  <c r="BM100" i="66" s="1"/>
  <c r="BO100" i="66"/>
  <c r="CT100" i="66" s="1"/>
  <c r="BN100" i="66"/>
  <c r="BK100" i="66"/>
  <c r="V992" i="66"/>
  <c r="CE992" i="66" s="1"/>
  <c r="CX992" i="66"/>
  <c r="CD992" i="66"/>
  <c r="CC992" i="66"/>
  <c r="CQ41" i="66"/>
  <c r="AS41" i="66" s="1"/>
  <c r="CZ41" i="66"/>
  <c r="BN32" i="66"/>
  <c r="BH33" i="66"/>
  <c r="CP33" i="66" s="1"/>
  <c r="V682" i="66"/>
  <c r="CE682" i="66" s="1"/>
  <c r="CX682" i="66"/>
  <c r="CB413" i="66"/>
  <c r="CD58" i="66"/>
  <c r="BO32" i="66"/>
  <c r="CT32" i="66" s="1"/>
  <c r="BJ48" i="66"/>
  <c r="BM48" i="66" s="1"/>
  <c r="CB69" i="66"/>
  <c r="CD451" i="66"/>
  <c r="CX676" i="66"/>
  <c r="BL767" i="66"/>
  <c r="BH590" i="66"/>
  <c r="CP590" i="66" s="1"/>
  <c r="CQ590" i="66" s="1"/>
  <c r="AS590" i="66" s="1"/>
  <c r="BL777" i="66"/>
  <c r="BN776" i="66"/>
  <c r="V610" i="66"/>
  <c r="CE610" i="66" s="1"/>
  <c r="CB723" i="66"/>
  <c r="BL723" i="66"/>
  <c r="CA151" i="66"/>
  <c r="CW151" i="66"/>
  <c r="U151" i="66"/>
  <c r="X151" i="66" s="1"/>
  <c r="W151" i="66"/>
  <c r="CD803" i="66"/>
  <c r="CX803" i="66"/>
  <c r="V803" i="66"/>
  <c r="CE803" i="66" s="1"/>
  <c r="CC803" i="66"/>
  <c r="BK151" i="66"/>
  <c r="BO151" i="66"/>
  <c r="CT151" i="66" s="1"/>
  <c r="BN151" i="66"/>
  <c r="BJ151" i="66"/>
  <c r="BM151" i="66" s="1"/>
  <c r="CD534" i="66"/>
  <c r="CX534" i="66"/>
  <c r="BL201" i="66"/>
  <c r="CB201" i="66"/>
  <c r="BL463" i="66"/>
  <c r="CB463" i="66"/>
  <c r="CX519" i="66"/>
  <c r="V519" i="66"/>
  <c r="CE519" i="66" s="1"/>
  <c r="CC519" i="66"/>
  <c r="CD519" i="66"/>
  <c r="V58" i="66"/>
  <c r="CE58" i="66" s="1"/>
  <c r="V451" i="66"/>
  <c r="CE451" i="66" s="1"/>
  <c r="BL581" i="66"/>
  <c r="V463" i="66"/>
  <c r="CE463" i="66" s="1"/>
  <c r="CD488" i="66"/>
  <c r="CC534" i="66"/>
  <c r="CC443" i="66"/>
  <c r="CX443" i="66"/>
  <c r="CB299" i="66"/>
  <c r="BL299" i="66"/>
  <c r="CB610" i="66"/>
  <c r="BL610" i="66"/>
  <c r="CW797" i="66"/>
  <c r="CA797" i="66"/>
  <c r="W797" i="66"/>
  <c r="BL797" i="66" s="1"/>
  <c r="BL714" i="66"/>
  <c r="BL833" i="66"/>
  <c r="CB833" i="66"/>
  <c r="BL516" i="66"/>
  <c r="CB516" i="66"/>
  <c r="CW625" i="66"/>
  <c r="U625" i="66"/>
  <c r="X625" i="66" s="1"/>
  <c r="W625" i="66"/>
  <c r="CA625" i="66"/>
  <c r="V193" i="66"/>
  <c r="CE193" i="66" s="1"/>
  <c r="CD193" i="66"/>
  <c r="CX193" i="66"/>
  <c r="CD606" i="66"/>
  <c r="CX606" i="66"/>
  <c r="BJ32" i="66"/>
  <c r="BM32" i="66" s="1"/>
  <c r="CD443" i="66"/>
  <c r="BK32" i="66"/>
  <c r="CB58" i="66"/>
  <c r="BL604" i="66"/>
  <c r="CX463" i="66"/>
  <c r="CB523" i="66"/>
  <c r="CX539" i="66"/>
  <c r="CD676" i="66"/>
  <c r="CD702" i="66"/>
  <c r="CC488" i="66"/>
  <c r="V534" i="66"/>
  <c r="CE534" i="66" s="1"/>
  <c r="BK60" i="66"/>
  <c r="BH61" i="66"/>
  <c r="CP61" i="66" s="1"/>
  <c r="DA61" i="66" s="1"/>
  <c r="BJ60" i="66"/>
  <c r="BM60" i="66" s="1"/>
  <c r="CC446" i="66"/>
  <c r="CX446" i="66"/>
  <c r="CD446" i="66"/>
  <c r="V446" i="66"/>
  <c r="CE446" i="66" s="1"/>
  <c r="BK776" i="66"/>
  <c r="BO776" i="66"/>
  <c r="CT776" i="66" s="1"/>
  <c r="CD763" i="66"/>
  <c r="V763" i="66"/>
  <c r="CE763" i="66" s="1"/>
  <c r="CC763" i="66"/>
  <c r="CX763" i="66"/>
  <c r="CC631" i="66"/>
  <c r="V631" i="66"/>
  <c r="CE631" i="66" s="1"/>
  <c r="W639" i="66"/>
  <c r="CW639" i="66"/>
  <c r="CA639" i="66"/>
  <c r="U639" i="66"/>
  <c r="X639" i="66" s="1"/>
  <c r="CD507" i="66"/>
  <c r="CX507" i="66"/>
  <c r="V507" i="66"/>
  <c r="CE507" i="66" s="1"/>
  <c r="CC507" i="66"/>
  <c r="BN271" i="66"/>
  <c r="BK271" i="66"/>
  <c r="BJ271" i="66"/>
  <c r="BM271" i="66" s="1"/>
  <c r="BO271" i="66"/>
  <c r="CT271" i="66" s="1"/>
  <c r="BH272" i="66"/>
  <c r="CP272" i="66" s="1"/>
  <c r="CZ272" i="66" s="1"/>
  <c r="CA776" i="66"/>
  <c r="CW776" i="66"/>
  <c r="U776" i="66"/>
  <c r="X776" i="66" s="1"/>
  <c r="W776" i="66"/>
  <c r="BH551" i="66"/>
  <c r="CP551" i="66" s="1"/>
  <c r="CQ551" i="66" s="1"/>
  <c r="AS551" i="66" s="1"/>
  <c r="CC561" i="66"/>
  <c r="CD561" i="66"/>
  <c r="V561" i="66"/>
  <c r="CE561" i="66" s="1"/>
  <c r="CX561" i="66"/>
  <c r="V443" i="66"/>
  <c r="CE443" i="66" s="1"/>
  <c r="BJ363" i="66"/>
  <c r="BM363" i="66" s="1"/>
  <c r="CD539" i="66"/>
  <c r="CD535" i="66"/>
  <c r="BK797" i="66"/>
  <c r="CX607" i="66"/>
  <c r="BH989" i="66"/>
  <c r="CP989" i="66" s="1"/>
  <c r="DA989" i="66" s="1"/>
  <c r="CA23" i="66"/>
  <c r="CW23" i="66"/>
  <c r="U23" i="66"/>
  <c r="X23" i="66" s="1"/>
  <c r="W23" i="66"/>
  <c r="BN92" i="66"/>
  <c r="BJ92" i="66"/>
  <c r="BM92" i="66" s="1"/>
  <c r="BK92" i="66"/>
  <c r="BO92" i="66"/>
  <c r="CT92" i="66" s="1"/>
  <c r="CW32" i="66"/>
  <c r="U32" i="66"/>
  <c r="X32" i="66" s="1"/>
  <c r="CA32" i="66"/>
  <c r="W32" i="66"/>
  <c r="BN288" i="66"/>
  <c r="CB678" i="66"/>
  <c r="BH777" i="66"/>
  <c r="CP777" i="66" s="1"/>
  <c r="DB777" i="66" s="1"/>
  <c r="CD607" i="66"/>
  <c r="U839" i="66"/>
  <c r="CW92" i="66"/>
  <c r="U92" i="66"/>
  <c r="X92" i="66" s="1"/>
  <c r="CA92" i="66"/>
  <c r="W92" i="66"/>
  <c r="CW42" i="66"/>
  <c r="W42" i="66"/>
  <c r="U42" i="66"/>
  <c r="X42" i="66" s="1"/>
  <c r="CA42" i="66"/>
  <c r="BO643" i="66"/>
  <c r="CT643" i="66" s="1"/>
  <c r="BK643" i="66"/>
  <c r="BJ643" i="66"/>
  <c r="BM643" i="66" s="1"/>
  <c r="BN643" i="66"/>
  <c r="CA48" i="66"/>
  <c r="CW48" i="66"/>
  <c r="U48" i="66"/>
  <c r="X48" i="66" s="1"/>
  <c r="W48" i="66"/>
  <c r="U476" i="66"/>
  <c r="X476" i="66" s="1"/>
  <c r="CA476" i="66"/>
  <c r="W476" i="66"/>
  <c r="CW476" i="66"/>
  <c r="BH634" i="66"/>
  <c r="CP634" i="66" s="1"/>
  <c r="DB634" i="66" s="1"/>
  <c r="V28" i="66"/>
  <c r="CE28" i="66" s="1"/>
  <c r="CX88" i="66"/>
  <c r="BH273" i="66"/>
  <c r="CP273" i="66" s="1"/>
  <c r="CZ273" i="66" s="1"/>
  <c r="BN306" i="66"/>
  <c r="BH438" i="66"/>
  <c r="CP438" i="66" s="1"/>
  <c r="CB391" i="66"/>
  <c r="V598" i="66"/>
  <c r="CE598" i="66" s="1"/>
  <c r="BL513" i="66"/>
  <c r="BL522" i="66"/>
  <c r="BL586" i="66"/>
  <c r="CD575" i="66"/>
  <c r="CX772" i="66"/>
  <c r="CX644" i="66"/>
  <c r="U853" i="66"/>
  <c r="BH588" i="66"/>
  <c r="CP588" i="66" s="1"/>
  <c r="BJ174" i="66"/>
  <c r="BM174" i="66" s="1"/>
  <c r="BO174" i="66"/>
  <c r="CT174" i="66" s="1"/>
  <c r="BK174" i="66"/>
  <c r="BN174" i="66"/>
  <c r="CW174" i="66"/>
  <c r="U174" i="66"/>
  <c r="X174" i="66" s="1"/>
  <c r="CA174" i="66"/>
  <c r="W174" i="66"/>
  <c r="BH610" i="66"/>
  <c r="CP610" i="66" s="1"/>
  <c r="DA610" i="66" s="1"/>
  <c r="BK306" i="66"/>
  <c r="BL399" i="66"/>
  <c r="CD433" i="66"/>
  <c r="V438" i="66"/>
  <c r="CE438" i="66" s="1"/>
  <c r="V563" i="66"/>
  <c r="CE563" i="66" s="1"/>
  <c r="BH288" i="66"/>
  <c r="CP288" i="66" s="1"/>
  <c r="BH575" i="66"/>
  <c r="CP575" i="66" s="1"/>
  <c r="DB575" i="66" s="1"/>
  <c r="CW853" i="66"/>
  <c r="CX633" i="66"/>
  <c r="BH507" i="66"/>
  <c r="CP507" i="66" s="1"/>
  <c r="DB507" i="66" s="1"/>
  <c r="CA510" i="66"/>
  <c r="W510" i="66"/>
  <c r="CW510" i="66"/>
  <c r="U510" i="66"/>
  <c r="X510" i="66" s="1"/>
  <c r="CW387" i="66"/>
  <c r="W387" i="66"/>
  <c r="CA387" i="66"/>
  <c r="U387" i="66"/>
  <c r="X387" i="66" s="1"/>
  <c r="CW320" i="66"/>
  <c r="W320" i="66"/>
  <c r="U320" i="66"/>
  <c r="X320" i="66" s="1"/>
  <c r="CA320" i="66"/>
  <c r="BJ480" i="66"/>
  <c r="BM480" i="66" s="1"/>
  <c r="BN480" i="66"/>
  <c r="BO480" i="66"/>
  <c r="CT480" i="66" s="1"/>
  <c r="BK480" i="66"/>
  <c r="BH446" i="66"/>
  <c r="CP446" i="66" s="1"/>
  <c r="DB446" i="66" s="1"/>
  <c r="CD438" i="66"/>
  <c r="CD28" i="66"/>
  <c r="CX27" i="66"/>
  <c r="BO272" i="66"/>
  <c r="CT272" i="66" s="1"/>
  <c r="BJ306" i="66"/>
  <c r="BM306" i="66" s="1"/>
  <c r="V391" i="66"/>
  <c r="CE391" i="66" s="1"/>
  <c r="CX598" i="66"/>
  <c r="BL628" i="66"/>
  <c r="BH692" i="66"/>
  <c r="CP692" i="66" s="1"/>
  <c r="CX587" i="66"/>
  <c r="V575" i="66"/>
  <c r="CE575" i="66" s="1"/>
  <c r="CD772" i="66"/>
  <c r="W853" i="66"/>
  <c r="BL853" i="66" s="1"/>
  <c r="CX787" i="66"/>
  <c r="BN649" i="66"/>
  <c r="BJ649" i="66"/>
  <c r="BM649" i="66" s="1"/>
  <c r="BK649" i="66"/>
  <c r="BO649" i="66"/>
  <c r="CT649" i="66" s="1"/>
  <c r="DB56" i="66"/>
  <c r="CZ56" i="66"/>
  <c r="DA56" i="66"/>
  <c r="CQ56" i="66"/>
  <c r="AS56" i="66" s="1"/>
  <c r="CX563" i="66"/>
  <c r="BK23" i="66"/>
  <c r="BN23" i="66"/>
  <c r="BO23" i="66"/>
  <c r="CT23" i="66" s="1"/>
  <c r="BJ23" i="66"/>
  <c r="BM23" i="66" s="1"/>
  <c r="CW649" i="66"/>
  <c r="U649" i="66"/>
  <c r="X649" i="66" s="1"/>
  <c r="CA649" i="66"/>
  <c r="W649" i="66"/>
  <c r="CW480" i="66"/>
  <c r="W480" i="66"/>
  <c r="CA480" i="66"/>
  <c r="U480" i="66"/>
  <c r="X480" i="66" s="1"/>
  <c r="V27" i="66"/>
  <c r="CE27" i="66" s="1"/>
  <c r="BH662" i="66"/>
  <c r="CP662" i="66" s="1"/>
  <c r="DA662" i="66" s="1"/>
  <c r="V633" i="66"/>
  <c r="CE633" i="66" s="1"/>
  <c r="BL821" i="66"/>
  <c r="BH757" i="66"/>
  <c r="CP757" i="66" s="1"/>
  <c r="BN510" i="66"/>
  <c r="BJ510" i="66"/>
  <c r="BM510" i="66" s="1"/>
  <c r="BK510" i="66"/>
  <c r="BO510" i="66"/>
  <c r="CT510" i="66" s="1"/>
  <c r="BO387" i="66"/>
  <c r="CT387" i="66" s="1"/>
  <c r="BN387" i="66"/>
  <c r="BJ387" i="66"/>
  <c r="BM387" i="66" s="1"/>
  <c r="BK387" i="66"/>
  <c r="BN320" i="66"/>
  <c r="BJ320" i="66"/>
  <c r="BM320" i="66" s="1"/>
  <c r="BK320" i="66"/>
  <c r="BO320" i="66"/>
  <c r="CT320" i="66" s="1"/>
  <c r="U271" i="66"/>
  <c r="X271" i="66" s="1"/>
  <c r="CW271" i="66"/>
  <c r="CA271" i="66"/>
  <c r="W271" i="66"/>
  <c r="CX588" i="66"/>
  <c r="V588" i="66"/>
  <c r="CE588" i="66" s="1"/>
  <c r="CB435" i="66"/>
  <c r="BL435" i="66"/>
  <c r="BL76" i="66"/>
  <c r="CB76" i="66"/>
  <c r="CB433" i="66"/>
  <c r="BL433" i="66"/>
  <c r="CB545" i="66"/>
  <c r="BL545" i="66"/>
  <c r="CX441" i="66"/>
  <c r="V441" i="66"/>
  <c r="CE441" i="66" s="1"/>
  <c r="CD441" i="66"/>
  <c r="CX511" i="66"/>
  <c r="V511" i="66"/>
  <c r="CE511" i="66" s="1"/>
  <c r="CC511" i="66"/>
  <c r="CD511" i="66"/>
  <c r="DA861" i="66"/>
  <c r="DB861" i="66"/>
  <c r="CQ861" i="66"/>
  <c r="AS861" i="66" s="1"/>
  <c r="CZ861" i="66"/>
  <c r="BJ996" i="66"/>
  <c r="BM996" i="66" s="1"/>
  <c r="BK996" i="66"/>
  <c r="BO996" i="66"/>
  <c r="CT996" i="66" s="1"/>
  <c r="BN996" i="66"/>
  <c r="CX871" i="66"/>
  <c r="CC871" i="66"/>
  <c r="V629" i="66"/>
  <c r="CE629" i="66" s="1"/>
  <c r="CC629" i="66"/>
  <c r="CD629" i="66"/>
  <c r="CX629" i="66"/>
  <c r="BK769" i="66"/>
  <c r="BJ769" i="66"/>
  <c r="BM769" i="66" s="1"/>
  <c r="BN769" i="66"/>
  <c r="BO769" i="66"/>
  <c r="CW657" i="66"/>
  <c r="W657" i="66"/>
  <c r="CA657" i="66"/>
  <c r="BL564" i="66"/>
  <c r="CB564" i="66"/>
  <c r="CD966" i="66"/>
  <c r="V966" i="66"/>
  <c r="CE966" i="66" s="1"/>
  <c r="CC966" i="66"/>
  <c r="CX966" i="66"/>
  <c r="BL697" i="66"/>
  <c r="CB697" i="66"/>
  <c r="CZ293" i="66"/>
  <c r="CX638" i="66"/>
  <c r="BL966" i="66"/>
  <c r="CW996" i="66"/>
  <c r="CA996" i="66"/>
  <c r="U996" i="66"/>
  <c r="X996" i="66" s="1"/>
  <c r="W996" i="66"/>
  <c r="BK68" i="66"/>
  <c r="BN68" i="66"/>
  <c r="BJ68" i="66"/>
  <c r="BM68" i="66" s="1"/>
  <c r="BO68" i="66"/>
  <c r="CT68" i="66" s="1"/>
  <c r="BH68" i="66"/>
  <c r="CP68" i="66" s="1"/>
  <c r="CW653" i="66"/>
  <c r="CA653" i="66"/>
  <c r="U653" i="66"/>
  <c r="X653" i="66" s="1"/>
  <c r="W653" i="66"/>
  <c r="BH863" i="66"/>
  <c r="CP863" i="66" s="1"/>
  <c r="BN862" i="66"/>
  <c r="BO862" i="66"/>
  <c r="BK862" i="66"/>
  <c r="BJ862" i="66"/>
  <c r="BM862" i="66" s="1"/>
  <c r="BH862" i="66"/>
  <c r="CP862" i="66" s="1"/>
  <c r="CZ862" i="66" s="1"/>
  <c r="CD26" i="66"/>
  <c r="CX697" i="66"/>
  <c r="V697" i="66"/>
  <c r="CE697" i="66" s="1"/>
  <c r="CC697" i="66"/>
  <c r="CD697" i="66"/>
  <c r="DB41" i="66"/>
  <c r="CX437" i="66"/>
  <c r="CX409" i="66"/>
  <c r="CX785" i="66"/>
  <c r="BJ819" i="66"/>
  <c r="BM819" i="66" s="1"/>
  <c r="BN819" i="66"/>
  <c r="BK819" i="66"/>
  <c r="BH820" i="66"/>
  <c r="CP820" i="66" s="1"/>
  <c r="BO819" i="66"/>
  <c r="CT819" i="66" s="1"/>
  <c r="W860" i="66"/>
  <c r="CW860" i="66"/>
  <c r="U860" i="66"/>
  <c r="X860" i="66" s="1"/>
  <c r="CA860" i="66"/>
  <c r="BK284" i="66"/>
  <c r="BN284" i="66"/>
  <c r="BO284" i="66"/>
  <c r="CT284" i="66" s="1"/>
  <c r="BJ284" i="66"/>
  <c r="BM284" i="66" s="1"/>
  <c r="U536" i="66"/>
  <c r="X536" i="66" s="1"/>
  <c r="CA536" i="66"/>
  <c r="W536" i="66"/>
  <c r="CW536" i="66"/>
  <c r="CC830" i="66"/>
  <c r="CD830" i="66"/>
  <c r="V830" i="66"/>
  <c r="CE830" i="66" s="1"/>
  <c r="CX830" i="66"/>
  <c r="BK848" i="66"/>
  <c r="BN848" i="66"/>
  <c r="BJ848" i="66"/>
  <c r="BM848" i="66" s="1"/>
  <c r="BO848" i="66"/>
  <c r="CT848" i="66" s="1"/>
  <c r="CW934" i="66"/>
  <c r="U934" i="66"/>
  <c r="X934" i="66" s="1"/>
  <c r="CA934" i="66"/>
  <c r="W934" i="66"/>
  <c r="V82" i="66"/>
  <c r="CE82" i="66" s="1"/>
  <c r="CX82" i="66"/>
  <c r="CA412" i="66"/>
  <c r="W412" i="66"/>
  <c r="CW412" i="66"/>
  <c r="U412" i="66"/>
  <c r="X412" i="66" s="1"/>
  <c r="CW68" i="66"/>
  <c r="U68" i="66"/>
  <c r="X68" i="66" s="1"/>
  <c r="CA68" i="66"/>
  <c r="W68" i="66"/>
  <c r="CA334" i="66"/>
  <c r="U334" i="66"/>
  <c r="X334" i="66" s="1"/>
  <c r="W334" i="66"/>
  <c r="CW334" i="66"/>
  <c r="W14" i="66"/>
  <c r="U14" i="66"/>
  <c r="X14" i="66" s="1"/>
  <c r="CA14" i="66"/>
  <c r="CW14" i="66"/>
  <c r="CA858" i="66"/>
  <c r="U858" i="66"/>
  <c r="X858" i="66" s="1"/>
  <c r="CW858" i="66"/>
  <c r="W858" i="66"/>
  <c r="CD485" i="66"/>
  <c r="V485" i="66"/>
  <c r="CE485" i="66" s="1"/>
  <c r="CC485" i="66"/>
  <c r="CX485" i="66"/>
  <c r="DB455" i="66"/>
  <c r="CD690" i="66"/>
  <c r="CB755" i="66"/>
  <c r="BL755" i="66"/>
  <c r="V437" i="66"/>
  <c r="CE437" i="66" s="1"/>
  <c r="CB485" i="66"/>
  <c r="CB674" i="66"/>
  <c r="BH761" i="66"/>
  <c r="CP761" i="66" s="1"/>
  <c r="DB761" i="66" s="1"/>
  <c r="CD628" i="66"/>
  <c r="CC628" i="66"/>
  <c r="CW655" i="66"/>
  <c r="U655" i="66"/>
  <c r="X655" i="66" s="1"/>
  <c r="W655" i="66"/>
  <c r="CA655" i="66"/>
  <c r="CD409" i="66"/>
  <c r="CD450" i="66"/>
  <c r="CC588" i="66"/>
  <c r="CD686" i="66"/>
  <c r="CB441" i="66"/>
  <c r="V654" i="66"/>
  <c r="CE654" i="66" s="1"/>
  <c r="V725" i="66"/>
  <c r="CE725" i="66" s="1"/>
  <c r="CD743" i="66"/>
  <c r="CZ300" i="66"/>
  <c r="V871" i="66"/>
  <c r="CE871" i="66" s="1"/>
  <c r="BH769" i="66"/>
  <c r="CP769" i="66" s="1"/>
  <c r="DB769" i="66" s="1"/>
  <c r="CD224" i="66"/>
  <c r="V224" i="66"/>
  <c r="CE224" i="66" s="1"/>
  <c r="CX224" i="66"/>
  <c r="CC39" i="66"/>
  <c r="CX39" i="66"/>
  <c r="CD39" i="66"/>
  <c r="V39" i="66"/>
  <c r="CE39" i="66" s="1"/>
  <c r="CB242" i="66"/>
  <c r="BL242" i="66"/>
  <c r="CB745" i="66"/>
  <c r="BL745" i="66"/>
  <c r="BJ468" i="66"/>
  <c r="BM468" i="66" s="1"/>
  <c r="BN468" i="66"/>
  <c r="BK468" i="66"/>
  <c r="BO468" i="66"/>
  <c r="BN61" i="66"/>
  <c r="BJ61" i="66"/>
  <c r="BM61" i="66" s="1"/>
  <c r="BO61" i="66"/>
  <c r="CT61" i="66" s="1"/>
  <c r="BK61" i="66"/>
  <c r="W550" i="66"/>
  <c r="CA550" i="66"/>
  <c r="U550" i="66"/>
  <c r="X550" i="66" s="1"/>
  <c r="CW550" i="66"/>
  <c r="BJ292" i="66"/>
  <c r="BM292" i="66" s="1"/>
  <c r="BK292" i="66"/>
  <c r="BN292" i="66"/>
  <c r="BO292" i="66"/>
  <c r="CT292" i="66" s="1"/>
  <c r="BK757" i="66"/>
  <c r="BN757" i="66"/>
  <c r="BO757" i="66"/>
  <c r="CT757" i="66" s="1"/>
  <c r="BJ757" i="66"/>
  <c r="BM757" i="66" s="1"/>
  <c r="BH758" i="66"/>
  <c r="CP758" i="66" s="1"/>
  <c r="CW854" i="66"/>
  <c r="CA854" i="66"/>
  <c r="W854" i="66"/>
  <c r="U854" i="66"/>
  <c r="X854" i="66" s="1"/>
  <c r="CB633" i="66"/>
  <c r="CX545" i="66"/>
  <c r="CD545" i="66"/>
  <c r="CB614" i="66"/>
  <c r="BL614" i="66"/>
  <c r="CX777" i="66"/>
  <c r="CX604" i="66"/>
  <c r="BK298" i="66"/>
  <c r="BH299" i="66"/>
  <c r="CP299" i="66" s="1"/>
  <c r="BJ298" i="66"/>
  <c r="BM298" i="66" s="1"/>
  <c r="BN298" i="66"/>
  <c r="BO298" i="66"/>
  <c r="CT298" i="66" s="1"/>
  <c r="U468" i="66"/>
  <c r="X468" i="66" s="1"/>
  <c r="W468" i="66"/>
  <c r="CA468" i="66"/>
  <c r="CW468" i="66"/>
  <c r="BO842" i="66"/>
  <c r="CT842" i="66" s="1"/>
  <c r="BJ842" i="66"/>
  <c r="BM842" i="66" s="1"/>
  <c r="BN842" i="66"/>
  <c r="BK842" i="66"/>
  <c r="BH843" i="66"/>
  <c r="CP843" i="66" s="1"/>
  <c r="DA843" i="66" s="1"/>
  <c r="BJ498" i="66"/>
  <c r="BM498" i="66" s="1"/>
  <c r="BK498" i="66"/>
  <c r="BO498" i="66"/>
  <c r="CT498" i="66" s="1"/>
  <c r="BN498" i="66"/>
  <c r="CW60" i="66"/>
  <c r="W60" i="66"/>
  <c r="BL60" i="66" s="1"/>
  <c r="V450" i="66"/>
  <c r="CE450" i="66" s="1"/>
  <c r="CD604" i="66"/>
  <c r="V785" i="66"/>
  <c r="CE785" i="66" s="1"/>
  <c r="CB439" i="66"/>
  <c r="BL439" i="66"/>
  <c r="CA61" i="66"/>
  <c r="U61" i="66"/>
  <c r="X61" i="66" s="1"/>
  <c r="W61" i="66"/>
  <c r="CW61" i="66"/>
  <c r="BJ711" i="66"/>
  <c r="BM711" i="66" s="1"/>
  <c r="BN711" i="66"/>
  <c r="BK711" i="66"/>
  <c r="BO711" i="66"/>
  <c r="BO934" i="66"/>
  <c r="BN934" i="66"/>
  <c r="BJ934" i="66"/>
  <c r="BM934" i="66" s="1"/>
  <c r="BK934" i="66"/>
  <c r="CD78" i="66"/>
  <c r="CX76" i="66"/>
  <c r="CX345" i="66"/>
  <c r="CD324" i="66"/>
  <c r="CX450" i="66"/>
  <c r="V581" i="66"/>
  <c r="CE581" i="66" s="1"/>
  <c r="CD588" i="66"/>
  <c r="CX686" i="66"/>
  <c r="CX654" i="66"/>
  <c r="CD725" i="66"/>
  <c r="CX743" i="66"/>
  <c r="U657" i="66"/>
  <c r="CD777" i="66"/>
  <c r="CD871" i="66"/>
  <c r="V678" i="66"/>
  <c r="CE678" i="66" s="1"/>
  <c r="CX678" i="66"/>
  <c r="CC678" i="66"/>
  <c r="CD678" i="66"/>
  <c r="CW247" i="66"/>
  <c r="W247" i="66"/>
  <c r="CA247" i="66"/>
  <c r="U247" i="66"/>
  <c r="X247" i="66" s="1"/>
  <c r="CC445" i="66"/>
  <c r="V445" i="66"/>
  <c r="CE445" i="66" s="1"/>
  <c r="CD445" i="66"/>
  <c r="CX445" i="66"/>
  <c r="CB78" i="66"/>
  <c r="BL78" i="66"/>
  <c r="BJ843" i="66"/>
  <c r="BM843" i="66" s="1"/>
  <c r="BN843" i="66"/>
  <c r="BO843" i="66"/>
  <c r="CT843" i="66" s="1"/>
  <c r="CD692" i="66"/>
  <c r="V692" i="66"/>
  <c r="CE692" i="66" s="1"/>
  <c r="CD791" i="66"/>
  <c r="CX791" i="66"/>
  <c r="BM657" i="66"/>
  <c r="BO657" i="66"/>
  <c r="CW862" i="66"/>
  <c r="U862" i="66"/>
  <c r="X862" i="66" s="1"/>
  <c r="W862" i="66"/>
  <c r="CA862" i="66"/>
  <c r="V88" i="66"/>
  <c r="CE88" i="66" s="1"/>
  <c r="BL479" i="66"/>
  <c r="CD197" i="66"/>
  <c r="V197" i="66"/>
  <c r="CE197" i="66" s="1"/>
  <c r="V345" i="66"/>
  <c r="CE345" i="66" s="1"/>
  <c r="BL450" i="66"/>
  <c r="CX581" i="66"/>
  <c r="BL588" i="66"/>
  <c r="V686" i="66"/>
  <c r="CE686" i="66" s="1"/>
  <c r="CC441" i="66"/>
  <c r="V539" i="66"/>
  <c r="CE539" i="66" s="1"/>
  <c r="CD654" i="66"/>
  <c r="CX725" i="66"/>
  <c r="DB300" i="66"/>
  <c r="BK657" i="66"/>
  <c r="CX821" i="66"/>
  <c r="CW832" i="66"/>
  <c r="U832" i="66"/>
  <c r="X832" i="66" s="1"/>
  <c r="W832" i="66"/>
  <c r="CA832" i="66"/>
  <c r="CD674" i="66"/>
  <c r="V674" i="66"/>
  <c r="CE674" i="66" s="1"/>
  <c r="CC674" i="66"/>
  <c r="CX674" i="66"/>
  <c r="V435" i="66"/>
  <c r="CE435" i="66" s="1"/>
  <c r="CC435" i="66"/>
  <c r="CD751" i="66"/>
  <c r="CX789" i="66"/>
  <c r="BL595" i="66"/>
  <c r="CB595" i="66"/>
  <c r="BK635" i="66"/>
  <c r="BJ635" i="66"/>
  <c r="BM635" i="66" s="1"/>
  <c r="BN635" i="66"/>
  <c r="BO635" i="66"/>
  <c r="CT635" i="66" s="1"/>
  <c r="CA843" i="66"/>
  <c r="U843" i="66"/>
  <c r="X843" i="66" s="1"/>
  <c r="CW843" i="66"/>
  <c r="W843" i="66"/>
  <c r="CX714" i="66"/>
  <c r="V714" i="66"/>
  <c r="CE714" i="66" s="1"/>
  <c r="CC714" i="66"/>
  <c r="CD714" i="66"/>
  <c r="W284" i="66"/>
  <c r="CA284" i="66"/>
  <c r="U284" i="66"/>
  <c r="X284" i="66" s="1"/>
  <c r="CW284" i="66"/>
  <c r="BN520" i="66"/>
  <c r="BO520" i="66"/>
  <c r="CT520" i="66" s="1"/>
  <c r="BJ520" i="66"/>
  <c r="BM520" i="66" s="1"/>
  <c r="BK520" i="66"/>
  <c r="V76" i="66"/>
  <c r="CE76" i="66" s="1"/>
  <c r="V78" i="66"/>
  <c r="CE78" i="66" s="1"/>
  <c r="BL26" i="66"/>
  <c r="CX112" i="66"/>
  <c r="CD345" i="66"/>
  <c r="CX324" i="66"/>
  <c r="CX751" i="66"/>
  <c r="CQ300" i="66"/>
  <c r="AS300" i="66" s="1"/>
  <c r="BH628" i="66"/>
  <c r="CP628" i="66" s="1"/>
  <c r="CZ628" i="66" s="1"/>
  <c r="BN657" i="66"/>
  <c r="CC144" i="66"/>
  <c r="V144" i="66"/>
  <c r="CE144" i="66" s="1"/>
  <c r="CD144" i="66"/>
  <c r="CX144" i="66"/>
  <c r="V634" i="66"/>
  <c r="CE634" i="66" s="1"/>
  <c r="CD391" i="66"/>
  <c r="CX391" i="66"/>
  <c r="BJ314" i="66"/>
  <c r="BM314" i="66" s="1"/>
  <c r="BK314" i="66"/>
  <c r="BN314" i="66"/>
  <c r="BO314" i="66"/>
  <c r="CT314" i="66" s="1"/>
  <c r="CW118" i="66"/>
  <c r="W118" i="66"/>
  <c r="CA118" i="66"/>
  <c r="U118" i="66"/>
  <c r="X118" i="66" s="1"/>
  <c r="BJ617" i="66"/>
  <c r="BM617" i="66" s="1"/>
  <c r="BK617" i="66"/>
  <c r="BN617" i="66"/>
  <c r="BO617" i="66"/>
  <c r="CT617" i="66" s="1"/>
  <c r="BJ800" i="66"/>
  <c r="BM800" i="66" s="1"/>
  <c r="BO800" i="66"/>
  <c r="CT800" i="66" s="1"/>
  <c r="BH801" i="66"/>
  <c r="CP801" i="66" s="1"/>
  <c r="BK800" i="66"/>
  <c r="BN800" i="66"/>
  <c r="CB156" i="66"/>
  <c r="BL156" i="66"/>
  <c r="CW259" i="66"/>
  <c r="W259" i="66"/>
  <c r="CA259" i="66"/>
  <c r="U259" i="66"/>
  <c r="X259" i="66" s="1"/>
  <c r="W298" i="66"/>
  <c r="U298" i="66"/>
  <c r="X298" i="66" s="1"/>
  <c r="CA298" i="66"/>
  <c r="CW298" i="66"/>
  <c r="BJ818" i="66"/>
  <c r="BM818" i="66" s="1"/>
  <c r="BH819" i="66"/>
  <c r="CP819" i="66" s="1"/>
  <c r="BO818" i="66"/>
  <c r="BK818" i="66"/>
  <c r="BN818" i="66"/>
  <c r="BJ550" i="66"/>
  <c r="BM550" i="66" s="1"/>
  <c r="BO550" i="66"/>
  <c r="CT550" i="66" s="1"/>
  <c r="BK550" i="66"/>
  <c r="BN550" i="66"/>
  <c r="BJ414" i="66"/>
  <c r="BM414" i="66" s="1"/>
  <c r="BN414" i="66"/>
  <c r="BK414" i="66"/>
  <c r="BO414" i="66"/>
  <c r="CT414" i="66" s="1"/>
  <c r="CW292" i="66"/>
  <c r="W292" i="66"/>
  <c r="U292" i="66"/>
  <c r="X292" i="66" s="1"/>
  <c r="CA292" i="66"/>
  <c r="U711" i="66"/>
  <c r="X711" i="66" s="1"/>
  <c r="CA711" i="66"/>
  <c r="W711" i="66"/>
  <c r="CW711" i="66"/>
  <c r="W842" i="66"/>
  <c r="U842" i="66"/>
  <c r="X842" i="66" s="1"/>
  <c r="CW842" i="66"/>
  <c r="CA842" i="66"/>
  <c r="BJ655" i="66"/>
  <c r="BM655" i="66" s="1"/>
  <c r="BO655" i="66"/>
  <c r="CT655" i="66" s="1"/>
  <c r="BN655" i="66"/>
  <c r="BK655" i="66"/>
  <c r="BJ832" i="66"/>
  <c r="BM832" i="66" s="1"/>
  <c r="BK832" i="66"/>
  <c r="BN832" i="66"/>
  <c r="BO832" i="66"/>
  <c r="W498" i="66"/>
  <c r="CW498" i="66"/>
  <c r="CA498" i="66"/>
  <c r="U498" i="66"/>
  <c r="X498" i="66" s="1"/>
  <c r="BJ988" i="66"/>
  <c r="BM988" i="66" s="1"/>
  <c r="BK988" i="66"/>
  <c r="BN988" i="66"/>
  <c r="BO988" i="66"/>
  <c r="CT988" i="66" s="1"/>
  <c r="BJ412" i="66"/>
  <c r="BM412" i="66" s="1"/>
  <c r="BK412" i="66"/>
  <c r="BN412" i="66"/>
  <c r="BO412" i="66"/>
  <c r="BH334" i="66"/>
  <c r="CP334" i="66" s="1"/>
  <c r="BK334" i="66"/>
  <c r="BO334" i="66"/>
  <c r="CT334" i="66" s="1"/>
  <c r="BJ334" i="66"/>
  <c r="BM334" i="66" s="1"/>
  <c r="BN334" i="66"/>
  <c r="BJ653" i="66"/>
  <c r="BM653" i="66" s="1"/>
  <c r="BN653" i="66"/>
  <c r="BK653" i="66"/>
  <c r="BO653" i="66"/>
  <c r="CT653" i="66" s="1"/>
  <c r="BJ14" i="66"/>
  <c r="BM14" i="66" s="1"/>
  <c r="BN14" i="66"/>
  <c r="BK14" i="66"/>
  <c r="BO14" i="66"/>
  <c r="CT14" i="66" s="1"/>
  <c r="BJ858" i="66"/>
  <c r="BM858" i="66" s="1"/>
  <c r="BN858" i="66"/>
  <c r="BO858" i="66"/>
  <c r="CT858" i="66" s="1"/>
  <c r="BK858" i="66"/>
  <c r="BN60" i="66"/>
  <c r="BH450" i="66"/>
  <c r="CP450" i="66" s="1"/>
  <c r="CQ450" i="66" s="1"/>
  <c r="AS450" i="66" s="1"/>
  <c r="BO288" i="66"/>
  <c r="CT288" i="66" s="1"/>
  <c r="BH712" i="66"/>
  <c r="CP712" i="66" s="1"/>
  <c r="CZ712" i="66" s="1"/>
  <c r="BK118" i="66"/>
  <c r="BO118" i="66"/>
  <c r="BJ118" i="66"/>
  <c r="BM118" i="66" s="1"/>
  <c r="BN118" i="66"/>
  <c r="CW800" i="66"/>
  <c r="CA800" i="66"/>
  <c r="U800" i="66"/>
  <c r="X800" i="66" s="1"/>
  <c r="W800" i="66"/>
  <c r="CW414" i="66"/>
  <c r="CA414" i="66"/>
  <c r="W414" i="66"/>
  <c r="U414" i="66"/>
  <c r="X414" i="66" s="1"/>
  <c r="U988" i="66"/>
  <c r="X988" i="66" s="1"/>
  <c r="W988" i="66"/>
  <c r="CA988" i="66"/>
  <c r="CW988" i="66"/>
  <c r="BK558" i="66"/>
  <c r="BN558" i="66"/>
  <c r="BO558" i="66"/>
  <c r="CT558" i="66" s="1"/>
  <c r="BJ558" i="66"/>
  <c r="BM558" i="66" s="1"/>
  <c r="W589" i="66"/>
  <c r="CW589" i="66"/>
  <c r="U589" i="66"/>
  <c r="X589" i="66" s="1"/>
  <c r="CA589" i="66"/>
  <c r="BH425" i="66"/>
  <c r="CP425" i="66" s="1"/>
  <c r="BH664" i="66"/>
  <c r="CP664" i="66" s="1"/>
  <c r="W65" i="66"/>
  <c r="CB65" i="66" s="1"/>
  <c r="BO60" i="66"/>
  <c r="CT60" i="66" s="1"/>
  <c r="CX421" i="66"/>
  <c r="BH415" i="66"/>
  <c r="CP415" i="66" s="1"/>
  <c r="DB415" i="66" s="1"/>
  <c r="BL499" i="66"/>
  <c r="CX767" i="66"/>
  <c r="BH523" i="66"/>
  <c r="CP523" i="66" s="1"/>
  <c r="BH646" i="66"/>
  <c r="CP646" i="66" s="1"/>
  <c r="BH721" i="66"/>
  <c r="CP721" i="66" s="1"/>
  <c r="BH773" i="66"/>
  <c r="CP773" i="66" s="1"/>
  <c r="CZ773" i="66" s="1"/>
  <c r="CB781" i="66"/>
  <c r="BH686" i="66"/>
  <c r="CP686" i="66" s="1"/>
  <c r="DB686" i="66" s="1"/>
  <c r="BH726" i="66"/>
  <c r="CP726" i="66" s="1"/>
  <c r="DA726" i="66" s="1"/>
  <c r="V950" i="66"/>
  <c r="CE950" i="66" s="1"/>
  <c r="BH979" i="66"/>
  <c r="CP979" i="66" s="1"/>
  <c r="BJ574" i="66"/>
  <c r="BM574" i="66" s="1"/>
  <c r="BK574" i="66"/>
  <c r="BN574" i="66"/>
  <c r="BO574" i="66"/>
  <c r="CT574" i="66" s="1"/>
  <c r="V290" i="66"/>
  <c r="CE290" i="66" s="1"/>
  <c r="CD290" i="66"/>
  <c r="CX290" i="66"/>
  <c r="CC290" i="66"/>
  <c r="U757" i="66"/>
  <c r="X757" i="66" s="1"/>
  <c r="CA757" i="66"/>
  <c r="W757" i="66"/>
  <c r="CW757" i="66"/>
  <c r="BL33" i="66"/>
  <c r="CB33" i="66"/>
  <c r="BK854" i="66"/>
  <c r="BN854" i="66"/>
  <c r="BJ854" i="66"/>
  <c r="BM854" i="66" s="1"/>
  <c r="BO854" i="66"/>
  <c r="CT854" i="66" s="1"/>
  <c r="CW269" i="66"/>
  <c r="W269" i="66"/>
  <c r="CA269" i="66"/>
  <c r="U269" i="66"/>
  <c r="X269" i="66" s="1"/>
  <c r="W520" i="66"/>
  <c r="CW520" i="66"/>
  <c r="CA520" i="66"/>
  <c r="U520" i="66"/>
  <c r="X520" i="66" s="1"/>
  <c r="BH729" i="66"/>
  <c r="CP729" i="66" s="1"/>
  <c r="DA729" i="66" s="1"/>
  <c r="CA314" i="66"/>
  <c r="U314" i="66"/>
  <c r="X314" i="66" s="1"/>
  <c r="CW314" i="66"/>
  <c r="W314" i="66"/>
  <c r="U617" i="66"/>
  <c r="X617" i="66" s="1"/>
  <c r="CA617" i="66"/>
  <c r="W617" i="66"/>
  <c r="CW617" i="66"/>
  <c r="CW818" i="66"/>
  <c r="CA818" i="66"/>
  <c r="W818" i="66"/>
  <c r="U818" i="66"/>
  <c r="X818" i="66" s="1"/>
  <c r="W715" i="66"/>
  <c r="CA715" i="66"/>
  <c r="U715" i="66"/>
  <c r="X715" i="66" s="1"/>
  <c r="CW715" i="66"/>
  <c r="CA615" i="66"/>
  <c r="W615" i="66"/>
  <c r="CW615" i="66"/>
  <c r="U615" i="66"/>
  <c r="X615" i="66" s="1"/>
  <c r="CA363" i="66"/>
  <c r="W363" i="66"/>
  <c r="CW363" i="66"/>
  <c r="U363" i="66"/>
  <c r="X363" i="66" s="1"/>
  <c r="W558" i="66"/>
  <c r="CA558" i="66"/>
  <c r="U558" i="66"/>
  <c r="X558" i="66" s="1"/>
  <c r="CW558" i="66"/>
  <c r="BK589" i="66"/>
  <c r="BO589" i="66"/>
  <c r="CT589" i="66" s="1"/>
  <c r="BJ589" i="66"/>
  <c r="BM589" i="66" s="1"/>
  <c r="BN589" i="66"/>
  <c r="CD421" i="66"/>
  <c r="BL407" i="66"/>
  <c r="BH499" i="66"/>
  <c r="CP499" i="66" s="1"/>
  <c r="BH521" i="66"/>
  <c r="CP521" i="66" s="1"/>
  <c r="CQ521" i="66" s="1"/>
  <c r="AS521" i="66" s="1"/>
  <c r="BH581" i="66"/>
  <c r="CP581" i="66" s="1"/>
  <c r="V523" i="66"/>
  <c r="CE523" i="66" s="1"/>
  <c r="BL551" i="66"/>
  <c r="CD767" i="66"/>
  <c r="CB725" i="66"/>
  <c r="BH682" i="66"/>
  <c r="CP682" i="66" s="1"/>
  <c r="DA682" i="66" s="1"/>
  <c r="BH754" i="66"/>
  <c r="CP754" i="66" s="1"/>
  <c r="BH618" i="66"/>
  <c r="CP618" i="66" s="1"/>
  <c r="BO645" i="66"/>
  <c r="BH988" i="66"/>
  <c r="CP988" i="66" s="1"/>
  <c r="CA819" i="66"/>
  <c r="U819" i="66"/>
  <c r="X819" i="66" s="1"/>
  <c r="CW819" i="66"/>
  <c r="W819" i="66"/>
  <c r="BJ375" i="66"/>
  <c r="BM375" i="66" s="1"/>
  <c r="BK375" i="66"/>
  <c r="BO375" i="66"/>
  <c r="BN375" i="66"/>
  <c r="CW574" i="66"/>
  <c r="W574" i="66"/>
  <c r="CA574" i="66"/>
  <c r="U574" i="66"/>
  <c r="X574" i="66" s="1"/>
  <c r="CW528" i="66"/>
  <c r="W528" i="66"/>
  <c r="CA528" i="66"/>
  <c r="U528" i="66"/>
  <c r="X528" i="66" s="1"/>
  <c r="BK715" i="66"/>
  <c r="BJ715" i="66"/>
  <c r="BM715" i="66" s="1"/>
  <c r="BN715" i="66"/>
  <c r="BO715" i="66"/>
  <c r="CX156" i="66"/>
  <c r="CD156" i="66"/>
  <c r="CC156" i="66"/>
  <c r="V156" i="66"/>
  <c r="CE156" i="66" s="1"/>
  <c r="BN259" i="66"/>
  <c r="BJ259" i="66"/>
  <c r="BM259" i="66" s="1"/>
  <c r="BO259" i="66"/>
  <c r="CT259" i="66" s="1"/>
  <c r="BK259" i="66"/>
  <c r="BH859" i="66"/>
  <c r="CP859" i="66" s="1"/>
  <c r="BN247" i="66"/>
  <c r="BK247" i="66"/>
  <c r="BO247" i="66"/>
  <c r="BJ247" i="66"/>
  <c r="BM247" i="66" s="1"/>
  <c r="BJ1004" i="66"/>
  <c r="BM1004" i="66" s="1"/>
  <c r="BK1004" i="66"/>
  <c r="BO1004" i="66"/>
  <c r="CT1004" i="66" s="1"/>
  <c r="BN1004" i="66"/>
  <c r="BO615" i="66"/>
  <c r="CT615" i="66" s="1"/>
  <c r="BJ615" i="66"/>
  <c r="BM615" i="66" s="1"/>
  <c r="BK615" i="66"/>
  <c r="BN615" i="66"/>
  <c r="BJ661" i="66"/>
  <c r="BM661" i="66" s="1"/>
  <c r="BN661" i="66"/>
  <c r="BK661" i="66"/>
  <c r="BO661" i="66"/>
  <c r="CT661" i="66" s="1"/>
  <c r="CC33" i="66"/>
  <c r="V33" i="66"/>
  <c r="CE33" i="66" s="1"/>
  <c r="CD33" i="66"/>
  <c r="CX33" i="66"/>
  <c r="BK204" i="66"/>
  <c r="BN204" i="66"/>
  <c r="BO204" i="66"/>
  <c r="CT204" i="66" s="1"/>
  <c r="BJ204" i="66"/>
  <c r="BM204" i="66" s="1"/>
  <c r="BH736" i="66"/>
  <c r="CP736" i="66" s="1"/>
  <c r="DB736" i="66" s="1"/>
  <c r="CX523" i="66"/>
  <c r="BH571" i="66"/>
  <c r="CP571" i="66" s="1"/>
  <c r="CQ571" i="66" s="1"/>
  <c r="AS571" i="66" s="1"/>
  <c r="CX833" i="66"/>
  <c r="BH706" i="66"/>
  <c r="CP706" i="66" s="1"/>
  <c r="BH654" i="66"/>
  <c r="CP654" i="66" s="1"/>
  <c r="DA654" i="66" s="1"/>
  <c r="BJ860" i="66"/>
  <c r="BM860" i="66" s="1"/>
  <c r="BN860" i="66"/>
  <c r="BO860" i="66"/>
  <c r="CT860" i="66" s="1"/>
  <c r="BK860" i="66"/>
  <c r="CA375" i="66"/>
  <c r="U375" i="66"/>
  <c r="X375" i="66" s="1"/>
  <c r="CW375" i="66"/>
  <c r="W375" i="66"/>
  <c r="CB290" i="66"/>
  <c r="BL290" i="66"/>
  <c r="BJ536" i="66"/>
  <c r="BM536" i="66" s="1"/>
  <c r="BO536" i="66"/>
  <c r="BN536" i="66"/>
  <c r="BK536" i="66"/>
  <c r="CB830" i="66"/>
  <c r="BL830" i="66"/>
  <c r="U848" i="66"/>
  <c r="X848" i="66" s="1"/>
  <c r="CW848" i="66"/>
  <c r="CA848" i="66"/>
  <c r="W848" i="66"/>
  <c r="BO464" i="66"/>
  <c r="CT464" i="66" s="1"/>
  <c r="BK464" i="66"/>
  <c r="BN464" i="66"/>
  <c r="BJ464" i="66"/>
  <c r="BM464" i="66" s="1"/>
  <c r="BH335" i="66"/>
  <c r="CP335" i="66" s="1"/>
  <c r="W671" i="66"/>
  <c r="CW671" i="66"/>
  <c r="CA671" i="66"/>
  <c r="U671" i="66"/>
  <c r="X671" i="66" s="1"/>
  <c r="CA1004" i="66"/>
  <c r="U1004" i="66"/>
  <c r="X1004" i="66" s="1"/>
  <c r="W1004" i="66"/>
  <c r="CW1004" i="66"/>
  <c r="BL629" i="66"/>
  <c r="CB629" i="66"/>
  <c r="W769" i="66"/>
  <c r="CA769" i="66"/>
  <c r="CW769" i="66"/>
  <c r="U769" i="66"/>
  <c r="X769" i="66" s="1"/>
  <c r="W661" i="66"/>
  <c r="U661" i="66"/>
  <c r="X661" i="66" s="1"/>
  <c r="CW661" i="66"/>
  <c r="CA661" i="66"/>
  <c r="U204" i="66"/>
  <c r="X204" i="66" s="1"/>
  <c r="CW204" i="66"/>
  <c r="W204" i="66"/>
  <c r="CA204" i="66"/>
  <c r="CA732" i="66"/>
  <c r="W732" i="66"/>
  <c r="U732" i="66"/>
  <c r="X732" i="66" s="1"/>
  <c r="CW732" i="66"/>
  <c r="BK269" i="66"/>
  <c r="BN269" i="66"/>
  <c r="BO269" i="66"/>
  <c r="CT269" i="66" s="1"/>
  <c r="BJ269" i="66"/>
  <c r="BM269" i="66" s="1"/>
  <c r="BJ528" i="66"/>
  <c r="BM528" i="66" s="1"/>
  <c r="BN528" i="66"/>
  <c r="BK528" i="66"/>
  <c r="BO528" i="66"/>
  <c r="U464" i="66"/>
  <c r="X464" i="66" s="1"/>
  <c r="CA464" i="66"/>
  <c r="W464" i="66"/>
  <c r="CW464" i="66"/>
  <c r="BK671" i="66"/>
  <c r="BJ671" i="66"/>
  <c r="BM671" i="66" s="1"/>
  <c r="BN671" i="66"/>
  <c r="BO671" i="66"/>
  <c r="CT671" i="66" s="1"/>
  <c r="CA635" i="66"/>
  <c r="W635" i="66"/>
  <c r="CW635" i="66"/>
  <c r="U635" i="66"/>
  <c r="X635" i="66" s="1"/>
  <c r="BK732" i="66"/>
  <c r="BJ732" i="66"/>
  <c r="BM732" i="66" s="1"/>
  <c r="BN732" i="66"/>
  <c r="BO732" i="66"/>
  <c r="CT732" i="66" s="1"/>
  <c r="CW215" i="66"/>
  <c r="CA215" i="66"/>
  <c r="W215" i="66"/>
  <c r="U215" i="66"/>
  <c r="X215" i="66" s="1"/>
  <c r="CW241" i="66"/>
  <c r="W241" i="66"/>
  <c r="CA241" i="66"/>
  <c r="U241" i="66"/>
  <c r="X241" i="66" s="1"/>
  <c r="U382" i="66"/>
  <c r="X382" i="66" s="1"/>
  <c r="CW382" i="66"/>
  <c r="W382" i="66"/>
  <c r="CA382" i="66"/>
  <c r="CW111" i="66"/>
  <c r="U111" i="66"/>
  <c r="X111" i="66" s="1"/>
  <c r="CA111" i="66"/>
  <c r="W111" i="66"/>
  <c r="DA604" i="66"/>
  <c r="DB604" i="66"/>
  <c r="CQ604" i="66"/>
  <c r="AS604" i="66" s="1"/>
  <c r="CZ604" i="66"/>
  <c r="CW113" i="66"/>
  <c r="U113" i="66"/>
  <c r="X113" i="66" s="1"/>
  <c r="W113" i="66"/>
  <c r="CA113" i="66"/>
  <c r="W188" i="66"/>
  <c r="CA188" i="66"/>
  <c r="CW188" i="66"/>
  <c r="U188" i="66"/>
  <c r="X188" i="66" s="1"/>
  <c r="CX357" i="66"/>
  <c r="DA505" i="66"/>
  <c r="CQ505" i="66"/>
  <c r="AS505" i="66" s="1"/>
  <c r="CZ505" i="66"/>
  <c r="DB505" i="66"/>
  <c r="CW533" i="66"/>
  <c r="U533" i="66"/>
  <c r="X533" i="66" s="1"/>
  <c r="W533" i="66"/>
  <c r="CA533" i="66"/>
  <c r="CQ648" i="66"/>
  <c r="AS648" i="66" s="1"/>
  <c r="CZ648" i="66"/>
  <c r="DB648" i="66"/>
  <c r="DA648" i="66"/>
  <c r="U368" i="66"/>
  <c r="X368" i="66" s="1"/>
  <c r="CA368" i="66"/>
  <c r="CW368" i="66"/>
  <c r="W368" i="66"/>
  <c r="U380" i="66"/>
  <c r="X380" i="66" s="1"/>
  <c r="CW380" i="66"/>
  <c r="W380" i="66"/>
  <c r="CA380" i="66"/>
  <c r="BH849" i="66"/>
  <c r="CP849" i="66" s="1"/>
  <c r="CW62" i="66"/>
  <c r="U62" i="66"/>
  <c r="X62" i="66" s="1"/>
  <c r="W62" i="66"/>
  <c r="CA62" i="66"/>
  <c r="CW18" i="66"/>
  <c r="CA18" i="66"/>
  <c r="U18" i="66"/>
  <c r="X18" i="66" s="1"/>
  <c r="W18" i="66"/>
  <c r="CA198" i="66"/>
  <c r="U198" i="66"/>
  <c r="X198" i="66" s="1"/>
  <c r="CW198" i="66"/>
  <c r="W198" i="66"/>
  <c r="U344" i="66"/>
  <c r="X344" i="66" s="1"/>
  <c r="CW344" i="66"/>
  <c r="W344" i="66"/>
  <c r="CA344" i="66"/>
  <c r="CA395" i="66"/>
  <c r="W395" i="66"/>
  <c r="U395" i="66"/>
  <c r="X395" i="66" s="1"/>
  <c r="CW395" i="66"/>
  <c r="W577" i="66"/>
  <c r="U577" i="66"/>
  <c r="X577" i="66" s="1"/>
  <c r="CA577" i="66"/>
  <c r="CW577" i="66"/>
  <c r="U608" i="66"/>
  <c r="X608" i="66" s="1"/>
  <c r="W608" i="66"/>
  <c r="CA608" i="66"/>
  <c r="CW608" i="66"/>
  <c r="U672" i="66"/>
  <c r="X672" i="66" s="1"/>
  <c r="CA672" i="66"/>
  <c r="W672" i="66"/>
  <c r="CW672" i="66"/>
  <c r="V551" i="66"/>
  <c r="CE551" i="66" s="1"/>
  <c r="CC551" i="66"/>
  <c r="CD551" i="66"/>
  <c r="CX551" i="66"/>
  <c r="V538" i="66"/>
  <c r="CE538" i="66" s="1"/>
  <c r="CX538" i="66"/>
  <c r="CD538" i="66"/>
  <c r="CC538" i="66"/>
  <c r="W175" i="66"/>
  <c r="CA175" i="66"/>
  <c r="U175" i="66"/>
  <c r="X175" i="66" s="1"/>
  <c r="CW175" i="66"/>
  <c r="CW123" i="66"/>
  <c r="W123" i="66"/>
  <c r="U123" i="66"/>
  <c r="X123" i="66" s="1"/>
  <c r="CA123" i="66"/>
  <c r="CD487" i="66"/>
  <c r="CX487" i="66"/>
  <c r="V487" i="66"/>
  <c r="CE487" i="66" s="1"/>
  <c r="CC487" i="66"/>
  <c r="CW105" i="66"/>
  <c r="U105" i="66"/>
  <c r="X105" i="66" s="1"/>
  <c r="CA105" i="66"/>
  <c r="W105" i="66"/>
  <c r="U362" i="66"/>
  <c r="X362" i="66" s="1"/>
  <c r="CW362" i="66"/>
  <c r="W362" i="66"/>
  <c r="CA362" i="66"/>
  <c r="DA553" i="66"/>
  <c r="DB553" i="66"/>
  <c r="CZ553" i="66"/>
  <c r="CQ553" i="66"/>
  <c r="AS553" i="66" s="1"/>
  <c r="W501" i="66"/>
  <c r="CW501" i="66"/>
  <c r="U501" i="66"/>
  <c r="X501" i="66" s="1"/>
  <c r="CA501" i="66"/>
  <c r="U929" i="66"/>
  <c r="X929" i="66" s="1"/>
  <c r="W929" i="66"/>
  <c r="CW929" i="66"/>
  <c r="CA929" i="66"/>
  <c r="W951" i="66"/>
  <c r="CW951" i="66"/>
  <c r="U951" i="66"/>
  <c r="X951" i="66" s="1"/>
  <c r="CA951" i="66"/>
  <c r="CZ592" i="66"/>
  <c r="DA592" i="66"/>
  <c r="CQ592" i="66"/>
  <c r="AS592" i="66" s="1"/>
  <c r="DB592" i="66"/>
  <c r="BL197" i="66"/>
  <c r="CB197" i="66"/>
  <c r="CA965" i="66"/>
  <c r="W965" i="66"/>
  <c r="CW965" i="66"/>
  <c r="U965" i="66"/>
  <c r="X965" i="66" s="1"/>
  <c r="BH30" i="66"/>
  <c r="CP30" i="66" s="1"/>
  <c r="CW402" i="66"/>
  <c r="CA402" i="66"/>
  <c r="W402" i="66"/>
  <c r="U402" i="66"/>
  <c r="X402" i="66" s="1"/>
  <c r="CA398" i="66"/>
  <c r="U398" i="66"/>
  <c r="X398" i="66" s="1"/>
  <c r="CW398" i="66"/>
  <c r="W398" i="66"/>
  <c r="W275" i="66"/>
  <c r="CA275" i="66"/>
  <c r="CW275" i="66"/>
  <c r="U275" i="66"/>
  <c r="X275" i="66" s="1"/>
  <c r="CW239" i="66"/>
  <c r="CA239" i="66"/>
  <c r="W239" i="66"/>
  <c r="U239" i="66"/>
  <c r="X239" i="66" s="1"/>
  <c r="CW154" i="66"/>
  <c r="CA154" i="66"/>
  <c r="W154" i="66"/>
  <c r="U154" i="66"/>
  <c r="X154" i="66" s="1"/>
  <c r="W231" i="66"/>
  <c r="CA231" i="66"/>
  <c r="U231" i="66"/>
  <c r="X231" i="66" s="1"/>
  <c r="CW231" i="66"/>
  <c r="CQ674" i="66"/>
  <c r="AS674" i="66" s="1"/>
  <c r="CZ674" i="66"/>
  <c r="DA674" i="66"/>
  <c r="DB674" i="66"/>
  <c r="BH770" i="66"/>
  <c r="CP770" i="66" s="1"/>
  <c r="U114" i="66"/>
  <c r="X114" i="66" s="1"/>
  <c r="CW114" i="66"/>
  <c r="CA114" i="66"/>
  <c r="W114" i="66"/>
  <c r="U356" i="66"/>
  <c r="X356" i="66" s="1"/>
  <c r="W356" i="66"/>
  <c r="CA356" i="66"/>
  <c r="CW356" i="66"/>
  <c r="CB456" i="66"/>
  <c r="BL456" i="66"/>
  <c r="CW36" i="66"/>
  <c r="U36" i="66"/>
  <c r="X36" i="66" s="1"/>
  <c r="CA36" i="66"/>
  <c r="W36" i="66"/>
  <c r="DA97" i="66"/>
  <c r="DB97" i="66"/>
  <c r="CQ97" i="66"/>
  <c r="AS97" i="66" s="1"/>
  <c r="CZ97" i="66"/>
  <c r="CZ254" i="66"/>
  <c r="DB254" i="66"/>
  <c r="DA254" i="66"/>
  <c r="CQ254" i="66"/>
  <c r="AS254" i="66" s="1"/>
  <c r="CC719" i="66"/>
  <c r="V719" i="66"/>
  <c r="CE719" i="66" s="1"/>
  <c r="CX719" i="66"/>
  <c r="CD719" i="66"/>
  <c r="W245" i="66"/>
  <c r="CA245" i="66"/>
  <c r="U245" i="66"/>
  <c r="X245" i="66" s="1"/>
  <c r="CW245" i="66"/>
  <c r="CW129" i="66"/>
  <c r="U129" i="66"/>
  <c r="X129" i="66" s="1"/>
  <c r="CA129" i="66"/>
  <c r="W129" i="66"/>
  <c r="CW103" i="66"/>
  <c r="W103" i="66"/>
  <c r="CA103" i="66"/>
  <c r="U103" i="66"/>
  <c r="X103" i="66" s="1"/>
  <c r="CA261" i="66"/>
  <c r="W261" i="66"/>
  <c r="U261" i="66"/>
  <c r="X261" i="66" s="1"/>
  <c r="CW261" i="66"/>
  <c r="CW400" i="66"/>
  <c r="U400" i="66"/>
  <c r="X400" i="66" s="1"/>
  <c r="W400" i="66"/>
  <c r="CA400" i="66"/>
  <c r="U117" i="66"/>
  <c r="X117" i="66" s="1"/>
  <c r="W117" i="66"/>
  <c r="CW117" i="66"/>
  <c r="CA117" i="66"/>
  <c r="V357" i="66"/>
  <c r="CE357" i="66" s="1"/>
  <c r="U696" i="66"/>
  <c r="X696" i="66" s="1"/>
  <c r="W696" i="66"/>
  <c r="CA696" i="66"/>
  <c r="CW696" i="66"/>
  <c r="BH35" i="66"/>
  <c r="CP35" i="66" s="1"/>
  <c r="BH34" i="66"/>
  <c r="CP34" i="66" s="1"/>
  <c r="CW47" i="66"/>
  <c r="U47" i="66"/>
  <c r="X47" i="66" s="1"/>
  <c r="CA47" i="66"/>
  <c r="W47" i="66"/>
  <c r="CW211" i="66"/>
  <c r="U211" i="66"/>
  <c r="X211" i="66" s="1"/>
  <c r="W211" i="66"/>
  <c r="CA211" i="66"/>
  <c r="CA350" i="66"/>
  <c r="W350" i="66"/>
  <c r="U350" i="66"/>
  <c r="X350" i="66" s="1"/>
  <c r="CW350" i="66"/>
  <c r="CW221" i="66"/>
  <c r="U221" i="66"/>
  <c r="X221" i="66" s="1"/>
  <c r="W221" i="66"/>
  <c r="CA221" i="66"/>
  <c r="BH421" i="66"/>
  <c r="CP421" i="66" s="1"/>
  <c r="W947" i="66"/>
  <c r="U947" i="66"/>
  <c r="X947" i="66" s="1"/>
  <c r="CA947" i="66"/>
  <c r="CW947" i="66"/>
  <c r="CW935" i="66"/>
  <c r="U935" i="66"/>
  <c r="X935" i="66" s="1"/>
  <c r="W935" i="66"/>
  <c r="CA935" i="66"/>
  <c r="W199" i="66"/>
  <c r="CW199" i="66"/>
  <c r="U199" i="66"/>
  <c r="X199" i="66" s="1"/>
  <c r="CA199" i="66"/>
  <c r="CW394" i="66"/>
  <c r="W394" i="66"/>
  <c r="CA394" i="66"/>
  <c r="U394" i="66"/>
  <c r="X394" i="66" s="1"/>
  <c r="CW265" i="66"/>
  <c r="W265" i="66"/>
  <c r="CA265" i="66"/>
  <c r="U265" i="66"/>
  <c r="X265" i="66" s="1"/>
  <c r="CW879" i="66"/>
  <c r="CA879" i="66"/>
  <c r="U879" i="66"/>
  <c r="X879" i="66" s="1"/>
  <c r="W879" i="66"/>
  <c r="W917" i="66"/>
  <c r="CW917" i="66"/>
  <c r="U917" i="66"/>
  <c r="X917" i="66" s="1"/>
  <c r="CA917" i="66"/>
  <c r="CB698" i="66"/>
  <c r="BL698" i="66"/>
  <c r="W31" i="66"/>
  <c r="U31" i="66"/>
  <c r="X31" i="66" s="1"/>
  <c r="CW31" i="66"/>
  <c r="CA31" i="66"/>
  <c r="CQ39" i="66"/>
  <c r="AS39" i="66" s="1"/>
  <c r="DB39" i="66"/>
  <c r="CZ39" i="66"/>
  <c r="DA39" i="66"/>
  <c r="CW72" i="66"/>
  <c r="CA72" i="66"/>
  <c r="W72" i="66"/>
  <c r="U72" i="66"/>
  <c r="X72" i="66" s="1"/>
  <c r="CW127" i="66"/>
  <c r="W127" i="66"/>
  <c r="CA127" i="66"/>
  <c r="U127" i="66"/>
  <c r="X127" i="66" s="1"/>
  <c r="CW396" i="66"/>
  <c r="U396" i="66"/>
  <c r="X396" i="66" s="1"/>
  <c r="CA396" i="66"/>
  <c r="W396" i="66"/>
  <c r="V698" i="66"/>
  <c r="CE698" i="66" s="1"/>
  <c r="CD698" i="66"/>
  <c r="CX698" i="66"/>
  <c r="CX514" i="66"/>
  <c r="CD514" i="66"/>
  <c r="CD479" i="66"/>
  <c r="CX479" i="66"/>
  <c r="CD656" i="66"/>
  <c r="CX656" i="66"/>
  <c r="V656" i="66"/>
  <c r="CE656" i="66" s="1"/>
  <c r="CC656" i="66"/>
  <c r="W517" i="66"/>
  <c r="CA517" i="66"/>
  <c r="CW517" i="66"/>
  <c r="U517" i="66"/>
  <c r="X517" i="66" s="1"/>
  <c r="CA616" i="66"/>
  <c r="CW616" i="66"/>
  <c r="U616" i="66"/>
  <c r="X616" i="66" s="1"/>
  <c r="W616" i="66"/>
  <c r="DA41" i="66"/>
  <c r="CW213" i="66"/>
  <c r="CA213" i="66"/>
  <c r="U213" i="66"/>
  <c r="X213" i="66" s="1"/>
  <c r="W213" i="66"/>
  <c r="CW178" i="66"/>
  <c r="CA178" i="66"/>
  <c r="U178" i="66"/>
  <c r="X178" i="66" s="1"/>
  <c r="W178" i="66"/>
  <c r="CA126" i="66"/>
  <c r="U126" i="66"/>
  <c r="X126" i="66" s="1"/>
  <c r="W126" i="66"/>
  <c r="CW126" i="66"/>
  <c r="CW152" i="66"/>
  <c r="W152" i="66"/>
  <c r="CA152" i="66"/>
  <c r="U152" i="66"/>
  <c r="X152" i="66" s="1"/>
  <c r="U342" i="66"/>
  <c r="X342" i="66" s="1"/>
  <c r="CW342" i="66"/>
  <c r="W342" i="66"/>
  <c r="CA342" i="66"/>
  <c r="U348" i="66"/>
  <c r="X348" i="66" s="1"/>
  <c r="CW348" i="66"/>
  <c r="W348" i="66"/>
  <c r="CA348" i="66"/>
  <c r="U354" i="66"/>
  <c r="X354" i="66" s="1"/>
  <c r="CW354" i="66"/>
  <c r="W354" i="66"/>
  <c r="CA354" i="66"/>
  <c r="U360" i="66"/>
  <c r="X360" i="66" s="1"/>
  <c r="CW360" i="66"/>
  <c r="CA360" i="66"/>
  <c r="W360" i="66"/>
  <c r="CA366" i="66"/>
  <c r="U366" i="66"/>
  <c r="X366" i="66" s="1"/>
  <c r="CW366" i="66"/>
  <c r="W366" i="66"/>
  <c r="U376" i="66"/>
  <c r="X376" i="66" s="1"/>
  <c r="CW376" i="66"/>
  <c r="CA376" i="66"/>
  <c r="W376" i="66"/>
  <c r="U244" i="66"/>
  <c r="X244" i="66" s="1"/>
  <c r="CA244" i="66"/>
  <c r="W244" i="66"/>
  <c r="CW244" i="66"/>
  <c r="DA561" i="66"/>
  <c r="DB561" i="66"/>
  <c r="CQ561" i="66"/>
  <c r="AS561" i="66" s="1"/>
  <c r="CZ561" i="66"/>
  <c r="CA583" i="66"/>
  <c r="U583" i="66"/>
  <c r="X583" i="66" s="1"/>
  <c r="W583" i="66"/>
  <c r="CW583" i="66"/>
  <c r="BH987" i="66"/>
  <c r="CP987" i="66" s="1"/>
  <c r="BH986" i="66"/>
  <c r="CP986" i="66" s="1"/>
  <c r="CQ986" i="66" s="1"/>
  <c r="AS986" i="66" s="1"/>
  <c r="CD435" i="66"/>
  <c r="CX435" i="66"/>
  <c r="CB539" i="66"/>
  <c r="BL539" i="66"/>
  <c r="BH15" i="66"/>
  <c r="CP15" i="66" s="1"/>
  <c r="BH44" i="66"/>
  <c r="CP44" i="66" s="1"/>
  <c r="CA135" i="66"/>
  <c r="U135" i="66"/>
  <c r="X135" i="66" s="1"/>
  <c r="CW135" i="66"/>
  <c r="W135" i="66"/>
  <c r="CA134" i="66"/>
  <c r="W134" i="66"/>
  <c r="U134" i="66"/>
  <c r="X134" i="66" s="1"/>
  <c r="CW134" i="66"/>
  <c r="U136" i="66"/>
  <c r="X136" i="66" s="1"/>
  <c r="CW136" i="66"/>
  <c r="W136" i="66"/>
  <c r="CA136" i="66"/>
  <c r="CA157" i="66"/>
  <c r="U157" i="66"/>
  <c r="X157" i="66" s="1"/>
  <c r="CW157" i="66"/>
  <c r="W157" i="66"/>
  <c r="W219" i="66"/>
  <c r="U219" i="66"/>
  <c r="X219" i="66" s="1"/>
  <c r="CA219" i="66"/>
  <c r="CW219" i="66"/>
  <c r="CA223" i="66"/>
  <c r="W223" i="66"/>
  <c r="CW223" i="66"/>
  <c r="U223" i="66"/>
  <c r="X223" i="66" s="1"/>
  <c r="W235" i="66"/>
  <c r="U235" i="66"/>
  <c r="X235" i="66" s="1"/>
  <c r="CW235" i="66"/>
  <c r="CA235" i="66"/>
  <c r="CW477" i="66"/>
  <c r="CA477" i="66"/>
  <c r="W477" i="66"/>
  <c r="U477" i="66"/>
  <c r="X477" i="66" s="1"/>
  <c r="V783" i="66"/>
  <c r="CE783" i="66" s="1"/>
  <c r="CD783" i="66"/>
  <c r="BL763" i="66"/>
  <c r="CB763" i="66"/>
  <c r="V962" i="66"/>
  <c r="CE962" i="66" s="1"/>
  <c r="CX962" i="66"/>
  <c r="BH452" i="66"/>
  <c r="CP452" i="66" s="1"/>
  <c r="BH82" i="66"/>
  <c r="CP82" i="66" s="1"/>
  <c r="U374" i="66"/>
  <c r="X374" i="66" s="1"/>
  <c r="CW374" i="66"/>
  <c r="CA374" i="66"/>
  <c r="W374" i="66"/>
  <c r="BH79" i="66"/>
  <c r="CP79" i="66" s="1"/>
  <c r="W115" i="66"/>
  <c r="U115" i="66"/>
  <c r="X115" i="66" s="1"/>
  <c r="CA115" i="66"/>
  <c r="CW115" i="66"/>
  <c r="CA80" i="66"/>
  <c r="U80" i="66"/>
  <c r="X80" i="66" s="1"/>
  <c r="W80" i="66"/>
  <c r="CW80" i="66"/>
  <c r="CA225" i="66"/>
  <c r="U225" i="66"/>
  <c r="X225" i="66" s="1"/>
  <c r="W225" i="66"/>
  <c r="CW225" i="66"/>
  <c r="CW119" i="66"/>
  <c r="CA119" i="66"/>
  <c r="U119" i="66"/>
  <c r="X119" i="66" s="1"/>
  <c r="W119" i="66"/>
  <c r="U255" i="66"/>
  <c r="X255" i="66" s="1"/>
  <c r="W255" i="66"/>
  <c r="CA255" i="66"/>
  <c r="CW255" i="66"/>
  <c r="DB263" i="66"/>
  <c r="CZ263" i="66"/>
  <c r="CQ263" i="66"/>
  <c r="AS263" i="66" s="1"/>
  <c r="DA263" i="66"/>
  <c r="CQ430" i="66"/>
  <c r="AS430" i="66" s="1"/>
  <c r="DA430" i="66"/>
  <c r="CZ430" i="66"/>
  <c r="DB430" i="66"/>
  <c r="U905" i="66"/>
  <c r="X905" i="66" s="1"/>
  <c r="CA905" i="66"/>
  <c r="W905" i="66"/>
  <c r="CW905" i="66"/>
  <c r="CA959" i="66"/>
  <c r="U959" i="66"/>
  <c r="X959" i="66" s="1"/>
  <c r="W959" i="66"/>
  <c r="CW959" i="66"/>
  <c r="U497" i="66"/>
  <c r="X497" i="66" s="1"/>
  <c r="CW497" i="66"/>
  <c r="CA497" i="66"/>
  <c r="W497" i="66"/>
  <c r="CW233" i="66"/>
  <c r="U233" i="66"/>
  <c r="X233" i="66" s="1"/>
  <c r="CA233" i="66"/>
  <c r="W233" i="66"/>
  <c r="BH678" i="66"/>
  <c r="CP678" i="66" s="1"/>
  <c r="BL379" i="66"/>
  <c r="CB379" i="66"/>
  <c r="CB962" i="66"/>
  <c r="BL962" i="66"/>
  <c r="CW37" i="66"/>
  <c r="CA37" i="66"/>
  <c r="U37" i="66"/>
  <c r="X37" i="66" s="1"/>
  <c r="W37" i="66"/>
  <c r="CA59" i="66"/>
  <c r="U59" i="66"/>
  <c r="X59" i="66" s="1"/>
  <c r="CW59" i="66"/>
  <c r="W59" i="66"/>
  <c r="BH205" i="66"/>
  <c r="CP205" i="66" s="1"/>
  <c r="BH206" i="66"/>
  <c r="CP206" i="66" s="1"/>
  <c r="U208" i="66"/>
  <c r="X208" i="66" s="1"/>
  <c r="CA208" i="66"/>
  <c r="CW208" i="66"/>
  <c r="W208" i="66"/>
  <c r="CW207" i="66"/>
  <c r="W207" i="66"/>
  <c r="U207" i="66"/>
  <c r="X207" i="66" s="1"/>
  <c r="CA207" i="66"/>
  <c r="BH22" i="66"/>
  <c r="CP22" i="66" s="1"/>
  <c r="BH21" i="66"/>
  <c r="CP21" i="66" s="1"/>
  <c r="W132" i="66"/>
  <c r="CW132" i="66"/>
  <c r="U132" i="66"/>
  <c r="X132" i="66" s="1"/>
  <c r="CA132" i="66"/>
  <c r="BH147" i="66"/>
  <c r="CP147" i="66" s="1"/>
  <c r="CA148" i="66"/>
  <c r="W148" i="66"/>
  <c r="U148" i="66"/>
  <c r="X148" i="66" s="1"/>
  <c r="CW148" i="66"/>
  <c r="W217" i="66"/>
  <c r="CA217" i="66"/>
  <c r="U217" i="66"/>
  <c r="X217" i="66" s="1"/>
  <c r="CW217" i="66"/>
  <c r="CA125" i="66"/>
  <c r="U125" i="66"/>
  <c r="X125" i="66" s="1"/>
  <c r="CW125" i="66"/>
  <c r="W125" i="66"/>
  <c r="CA386" i="66"/>
  <c r="W386" i="66"/>
  <c r="U386" i="66"/>
  <c r="X386" i="66" s="1"/>
  <c r="CW386" i="66"/>
  <c r="CW404" i="66"/>
  <c r="U404" i="66"/>
  <c r="X404" i="66" s="1"/>
  <c r="W404" i="66"/>
  <c r="CA404" i="66"/>
  <c r="BH431" i="66"/>
  <c r="CP431" i="66" s="1"/>
  <c r="CA187" i="66"/>
  <c r="W187" i="66"/>
  <c r="U187" i="66"/>
  <c r="X187" i="66" s="1"/>
  <c r="CW187" i="66"/>
  <c r="BH845" i="66"/>
  <c r="CP845" i="66" s="1"/>
  <c r="U596" i="66"/>
  <c r="X596" i="66" s="1"/>
  <c r="W596" i="66"/>
  <c r="CW596" i="66"/>
  <c r="CA596" i="66"/>
  <c r="CA708" i="66"/>
  <c r="W708" i="66"/>
  <c r="U708" i="66"/>
  <c r="X708" i="66" s="1"/>
  <c r="CW708" i="66"/>
  <c r="CB507" i="66"/>
  <c r="BL507" i="66"/>
  <c r="CB393" i="66"/>
  <c r="BL393" i="66"/>
  <c r="CB543" i="66"/>
  <c r="BL543" i="66"/>
  <c r="V379" i="66"/>
  <c r="CE379" i="66" s="1"/>
  <c r="CD379" i="66"/>
  <c r="CC379" i="66"/>
  <c r="CX379" i="66"/>
  <c r="W243" i="66"/>
  <c r="CW243" i="66"/>
  <c r="CA243" i="66"/>
  <c r="U243" i="66"/>
  <c r="X243" i="66" s="1"/>
  <c r="W51" i="66"/>
  <c r="CA51" i="66"/>
  <c r="CW51" i="66"/>
  <c r="U51" i="66"/>
  <c r="X51" i="66" s="1"/>
  <c r="U109" i="66"/>
  <c r="X109" i="66" s="1"/>
  <c r="W109" i="66"/>
  <c r="CW109" i="66"/>
  <c r="CA109" i="66"/>
  <c r="CW121" i="66"/>
  <c r="U121" i="66"/>
  <c r="X121" i="66" s="1"/>
  <c r="CA121" i="66"/>
  <c r="W121" i="66"/>
  <c r="CW170" i="66"/>
  <c r="CA170" i="66"/>
  <c r="U170" i="66"/>
  <c r="X170" i="66" s="1"/>
  <c r="W170" i="66"/>
  <c r="CA237" i="66"/>
  <c r="W237" i="66"/>
  <c r="U237" i="66"/>
  <c r="X237" i="66" s="1"/>
  <c r="CW237" i="66"/>
  <c r="W209" i="66"/>
  <c r="CA209" i="66"/>
  <c r="CW209" i="66"/>
  <c r="U209" i="66"/>
  <c r="X209" i="66" s="1"/>
  <c r="CW340" i="66"/>
  <c r="W340" i="66"/>
  <c r="U340" i="66"/>
  <c r="X340" i="66" s="1"/>
  <c r="CA340" i="66"/>
  <c r="U346" i="66"/>
  <c r="X346" i="66" s="1"/>
  <c r="CW346" i="66"/>
  <c r="W346" i="66"/>
  <c r="CA346" i="66"/>
  <c r="U352" i="66"/>
  <c r="X352" i="66" s="1"/>
  <c r="CW352" i="66"/>
  <c r="W352" i="66"/>
  <c r="CA352" i="66"/>
  <c r="CA358" i="66"/>
  <c r="W358" i="66"/>
  <c r="U358" i="66"/>
  <c r="X358" i="66" s="1"/>
  <c r="CW358" i="66"/>
  <c r="CA364" i="66"/>
  <c r="CW364" i="66"/>
  <c r="W364" i="66"/>
  <c r="U364" i="66"/>
  <c r="X364" i="66" s="1"/>
  <c r="U370" i="66"/>
  <c r="X370" i="66" s="1"/>
  <c r="CA370" i="66"/>
  <c r="CW370" i="66"/>
  <c r="W370" i="66"/>
  <c r="CW388" i="66"/>
  <c r="W388" i="66"/>
  <c r="U388" i="66"/>
  <c r="X388" i="66" s="1"/>
  <c r="CA388" i="66"/>
  <c r="CW229" i="66"/>
  <c r="U229" i="66"/>
  <c r="X229" i="66" s="1"/>
  <c r="W229" i="66"/>
  <c r="CA229" i="66"/>
  <c r="CA107" i="66"/>
  <c r="U107" i="66"/>
  <c r="X107" i="66" s="1"/>
  <c r="CW107" i="66"/>
  <c r="W107" i="66"/>
  <c r="BH417" i="66"/>
  <c r="CP417" i="66" s="1"/>
  <c r="CQ455" i="66"/>
  <c r="AS455" i="66" s="1"/>
  <c r="DA455" i="66"/>
  <c r="CZ455" i="66"/>
  <c r="U372" i="66"/>
  <c r="X372" i="66" s="1"/>
  <c r="CW372" i="66"/>
  <c r="CA372" i="66"/>
  <c r="W372" i="66"/>
  <c r="U887" i="66"/>
  <c r="X887" i="66" s="1"/>
  <c r="W887" i="66"/>
  <c r="CA887" i="66"/>
  <c r="CW887" i="66"/>
  <c r="W969" i="66"/>
  <c r="U969" i="66"/>
  <c r="X969" i="66" s="1"/>
  <c r="CA969" i="66"/>
  <c r="CW969" i="66"/>
  <c r="DA460" i="66"/>
  <c r="CZ460" i="66"/>
  <c r="CQ460" i="66"/>
  <c r="AS460" i="66" s="1"/>
  <c r="DB460" i="66"/>
  <c r="BH768" i="66"/>
  <c r="CP768" i="66" s="1"/>
  <c r="DB543" i="66"/>
  <c r="CQ543" i="66"/>
  <c r="AS543" i="66" s="1"/>
  <c r="DA543" i="66"/>
  <c r="CZ543" i="66"/>
  <c r="CZ598" i="66"/>
  <c r="CQ598" i="66"/>
  <c r="AS598" i="66" s="1"/>
  <c r="DA598" i="66"/>
  <c r="DB598" i="66"/>
  <c r="V543" i="66"/>
  <c r="CE543" i="66" s="1"/>
  <c r="CD543" i="66"/>
  <c r="CB950" i="66"/>
  <c r="BL950" i="66"/>
  <c r="CW495" i="66"/>
  <c r="W495" i="66"/>
  <c r="CA495" i="66"/>
  <c r="U495" i="66"/>
  <c r="X495" i="66" s="1"/>
  <c r="W248" i="66"/>
  <c r="CA248" i="66"/>
  <c r="U248" i="66"/>
  <c r="X248" i="66" s="1"/>
  <c r="CW248" i="66"/>
  <c r="U422" i="66"/>
  <c r="X422" i="66" s="1"/>
  <c r="CW422" i="66"/>
  <c r="CA422" i="66"/>
  <c r="W422" i="66"/>
  <c r="CW489" i="66"/>
  <c r="U489" i="66"/>
  <c r="X489" i="66" s="1"/>
  <c r="W489" i="66"/>
  <c r="CA489" i="66"/>
  <c r="CA509" i="66"/>
  <c r="CW509" i="66"/>
  <c r="U509" i="66"/>
  <c r="X509" i="66" s="1"/>
  <c r="W509" i="66"/>
  <c r="DA606" i="66"/>
  <c r="DB606" i="66"/>
  <c r="CQ606" i="66"/>
  <c r="AS606" i="66" s="1"/>
  <c r="CZ606" i="66"/>
  <c r="W899" i="66"/>
  <c r="CA899" i="66"/>
  <c r="U899" i="66"/>
  <c r="X899" i="66" s="1"/>
  <c r="CW899" i="66"/>
  <c r="CW903" i="66"/>
  <c r="W903" i="66"/>
  <c r="U903" i="66"/>
  <c r="X903" i="66" s="1"/>
  <c r="CA903" i="66"/>
  <c r="U941" i="66"/>
  <c r="X941" i="66" s="1"/>
  <c r="CA941" i="66"/>
  <c r="W941" i="66"/>
  <c r="CW941" i="66"/>
  <c r="CW963" i="66"/>
  <c r="U963" i="66"/>
  <c r="X963" i="66" s="1"/>
  <c r="W963" i="66"/>
  <c r="CA963" i="66"/>
  <c r="DA857" i="66"/>
  <c r="CQ857" i="66"/>
  <c r="AS857" i="66" s="1"/>
  <c r="DB857" i="66"/>
  <c r="CZ857" i="66"/>
  <c r="CQ638" i="66"/>
  <c r="AS638" i="66" s="1"/>
  <c r="CZ638" i="66"/>
  <c r="DB638" i="66"/>
  <c r="DA638" i="66"/>
  <c r="U557" i="66"/>
  <c r="X557" i="66" s="1"/>
  <c r="W557" i="66"/>
  <c r="CA557" i="66"/>
  <c r="CW557" i="66"/>
  <c r="W694" i="66"/>
  <c r="CW694" i="66"/>
  <c r="CA694" i="66"/>
  <c r="U694" i="66"/>
  <c r="X694" i="66" s="1"/>
  <c r="CA369" i="66"/>
  <c r="CW369" i="66"/>
  <c r="U369" i="66"/>
  <c r="X369" i="66" s="1"/>
  <c r="W369" i="66"/>
  <c r="CA749" i="66"/>
  <c r="U749" i="66"/>
  <c r="X749" i="66" s="1"/>
  <c r="W749" i="66"/>
  <c r="CW749" i="66"/>
  <c r="BL743" i="66"/>
  <c r="CB743" i="66"/>
  <c r="BH723" i="66"/>
  <c r="CP723" i="66" s="1"/>
  <c r="BL470" i="66"/>
  <c r="CB470" i="66"/>
  <c r="U408" i="66"/>
  <c r="X408" i="66" s="1"/>
  <c r="W408" i="66"/>
  <c r="CW408" i="66"/>
  <c r="CA408" i="66"/>
  <c r="CW392" i="66"/>
  <c r="W392" i="66"/>
  <c r="U392" i="66"/>
  <c r="X392" i="66" s="1"/>
  <c r="CA392" i="66"/>
  <c r="DA563" i="66"/>
  <c r="DB563" i="66"/>
  <c r="CQ563" i="66"/>
  <c r="AS563" i="66" s="1"/>
  <c r="CZ563" i="66"/>
  <c r="CW227" i="66"/>
  <c r="W227" i="66"/>
  <c r="CA227" i="66"/>
  <c r="U227" i="66"/>
  <c r="X227" i="66" s="1"/>
  <c r="W727" i="66"/>
  <c r="CW727" i="66"/>
  <c r="CA727" i="66"/>
  <c r="U727" i="66"/>
  <c r="X727" i="66" s="1"/>
  <c r="DA704" i="66"/>
  <c r="DB704" i="66"/>
  <c r="CZ704" i="66"/>
  <c r="CQ704" i="66"/>
  <c r="AS704" i="66" s="1"/>
  <c r="W565" i="66"/>
  <c r="CA565" i="66"/>
  <c r="CW565" i="66"/>
  <c r="U565" i="66"/>
  <c r="X565" i="66" s="1"/>
  <c r="U911" i="66"/>
  <c r="X911" i="66" s="1"/>
  <c r="CA911" i="66"/>
  <c r="CW911" i="66"/>
  <c r="W911" i="66"/>
  <c r="CW915" i="66"/>
  <c r="W915" i="66"/>
  <c r="U915" i="66"/>
  <c r="X915" i="66" s="1"/>
  <c r="CA915" i="66"/>
  <c r="W945" i="66"/>
  <c r="CA945" i="66"/>
  <c r="CW945" i="66"/>
  <c r="U945" i="66"/>
  <c r="X945" i="66" s="1"/>
  <c r="CA971" i="66"/>
  <c r="W971" i="66"/>
  <c r="CW971" i="66"/>
  <c r="U971" i="66"/>
  <c r="X971" i="66" s="1"/>
  <c r="CW465" i="66"/>
  <c r="CA465" i="66"/>
  <c r="W465" i="66"/>
  <c r="U465" i="66"/>
  <c r="X465" i="66" s="1"/>
  <c r="CA525" i="66"/>
  <c r="U525" i="66"/>
  <c r="X525" i="66" s="1"/>
  <c r="W525" i="66"/>
  <c r="CW525" i="66"/>
  <c r="BH833" i="66"/>
  <c r="CP833" i="66" s="1"/>
  <c r="CQ763" i="66"/>
  <c r="AS763" i="66" s="1"/>
  <c r="DA763" i="66"/>
  <c r="DB763" i="66"/>
  <c r="CZ763" i="66"/>
  <c r="CX341" i="66"/>
  <c r="V341" i="66"/>
  <c r="CE341" i="66" s="1"/>
  <c r="U390" i="66"/>
  <c r="X390" i="66" s="1"/>
  <c r="CA390" i="66"/>
  <c r="CW390" i="66"/>
  <c r="W390" i="66"/>
  <c r="W549" i="66"/>
  <c r="CW549" i="66"/>
  <c r="U549" i="66"/>
  <c r="X549" i="66" s="1"/>
  <c r="CA549" i="66"/>
  <c r="CQ579" i="66"/>
  <c r="AS579" i="66" s="1"/>
  <c r="DA579" i="66"/>
  <c r="DB579" i="66"/>
  <c r="CZ579" i="66"/>
  <c r="BH555" i="66"/>
  <c r="CP555" i="66" s="1"/>
  <c r="BH744" i="66"/>
  <c r="CP744" i="66" s="1"/>
  <c r="BH622" i="66"/>
  <c r="CP622" i="66" s="1"/>
  <c r="CA881" i="66"/>
  <c r="U881" i="66"/>
  <c r="X881" i="66" s="1"/>
  <c r="CW881" i="66"/>
  <c r="W881" i="66"/>
  <c r="CA680" i="66"/>
  <c r="CW680" i="66"/>
  <c r="U680" i="66"/>
  <c r="X680" i="66" s="1"/>
  <c r="W680" i="66"/>
  <c r="W850" i="66"/>
  <c r="CA850" i="66"/>
  <c r="U850" i="66"/>
  <c r="X850" i="66" s="1"/>
  <c r="CW850" i="66"/>
  <c r="V506" i="66"/>
  <c r="CE506" i="66" s="1"/>
  <c r="CC506" i="66"/>
  <c r="CD631" i="66"/>
  <c r="CX631" i="66"/>
  <c r="BH435" i="66"/>
  <c r="CP435" i="66" s="1"/>
  <c r="CA418" i="66"/>
  <c r="CW418" i="66"/>
  <c r="W418" i="66"/>
  <c r="U418" i="66"/>
  <c r="X418" i="66" s="1"/>
  <c r="U893" i="66"/>
  <c r="X893" i="66" s="1"/>
  <c r="W893" i="66"/>
  <c r="CW893" i="66"/>
  <c r="CA893" i="66"/>
  <c r="U923" i="66"/>
  <c r="X923" i="66" s="1"/>
  <c r="W923" i="66"/>
  <c r="CA923" i="66"/>
  <c r="CW923" i="66"/>
  <c r="W927" i="66"/>
  <c r="CW927" i="66"/>
  <c r="U927" i="66"/>
  <c r="X927" i="66" s="1"/>
  <c r="CA927" i="66"/>
  <c r="BH725" i="66"/>
  <c r="CP725" i="66" s="1"/>
  <c r="CB341" i="66"/>
  <c r="BL341" i="66"/>
  <c r="BL787" i="66"/>
  <c r="CB787" i="66"/>
  <c r="DA612" i="66"/>
  <c r="DB612" i="66"/>
  <c r="CZ612" i="66"/>
  <c r="CQ612" i="66"/>
  <c r="AS612" i="66" s="1"/>
  <c r="W236" i="66"/>
  <c r="CW236" i="66"/>
  <c r="U236" i="66"/>
  <c r="X236" i="66" s="1"/>
  <c r="CA236" i="66"/>
  <c r="BH325" i="66"/>
  <c r="CP325" i="66" s="1"/>
  <c r="CW406" i="66"/>
  <c r="W406" i="66"/>
  <c r="U406" i="66"/>
  <c r="X406" i="66" s="1"/>
  <c r="CA406" i="66"/>
  <c r="BH547" i="66"/>
  <c r="CP547" i="66" s="1"/>
  <c r="U953" i="66"/>
  <c r="X953" i="66" s="1"/>
  <c r="W953" i="66"/>
  <c r="CW953" i="66"/>
  <c r="CA953" i="66"/>
  <c r="W620" i="66"/>
  <c r="CW620" i="66"/>
  <c r="U620" i="66"/>
  <c r="X620" i="66" s="1"/>
  <c r="CA620" i="66"/>
  <c r="CA481" i="66"/>
  <c r="W481" i="66"/>
  <c r="CW481" i="66"/>
  <c r="U481" i="66"/>
  <c r="X481" i="66" s="1"/>
  <c r="CD877" i="66"/>
  <c r="CX877" i="66"/>
  <c r="BL631" i="66"/>
  <c r="CB631" i="66"/>
  <c r="V745" i="66"/>
  <c r="CE745" i="66" s="1"/>
  <c r="CX745" i="66"/>
  <c r="CA458" i="66"/>
  <c r="W458" i="66"/>
  <c r="U458" i="66"/>
  <c r="X458" i="66" s="1"/>
  <c r="CW458" i="66"/>
  <c r="BH688" i="66"/>
  <c r="CP688" i="66" s="1"/>
  <c r="BH424" i="66"/>
  <c r="CP424" i="66" s="1"/>
  <c r="W759" i="66"/>
  <c r="CW759" i="66"/>
  <c r="U759" i="66"/>
  <c r="X759" i="66" s="1"/>
  <c r="CA759" i="66"/>
  <c r="BH666" i="66"/>
  <c r="CP666" i="66" s="1"/>
  <c r="CA660" i="66"/>
  <c r="W660" i="66"/>
  <c r="CW660" i="66"/>
  <c r="U660" i="66"/>
  <c r="X660" i="66" s="1"/>
  <c r="BH676" i="66"/>
  <c r="CP676" i="66" s="1"/>
  <c r="BH775" i="66"/>
  <c r="CP775" i="66" s="1"/>
  <c r="BH739" i="66"/>
  <c r="CP739" i="66" s="1"/>
  <c r="W650" i="66"/>
  <c r="U650" i="66"/>
  <c r="X650" i="66" s="1"/>
  <c r="CW650" i="66"/>
  <c r="CA650" i="66"/>
  <c r="BH735" i="66"/>
  <c r="CP735" i="66" s="1"/>
  <c r="W257" i="66"/>
  <c r="CA257" i="66"/>
  <c r="CW257" i="66"/>
  <c r="U257" i="66"/>
  <c r="X257" i="66" s="1"/>
  <c r="CW885" i="66"/>
  <c r="W885" i="66"/>
  <c r="U885" i="66"/>
  <c r="X885" i="66" s="1"/>
  <c r="CA885" i="66"/>
  <c r="CW891" i="66"/>
  <c r="CA891" i="66"/>
  <c r="U891" i="66"/>
  <c r="X891" i="66" s="1"/>
  <c r="W891" i="66"/>
  <c r="W897" i="66"/>
  <c r="CA897" i="66"/>
  <c r="CW897" i="66"/>
  <c r="U897" i="66"/>
  <c r="X897" i="66" s="1"/>
  <c r="U909" i="66"/>
  <c r="X909" i="66" s="1"/>
  <c r="CA909" i="66"/>
  <c r="CW909" i="66"/>
  <c r="W909" i="66"/>
  <c r="CA921" i="66"/>
  <c r="W921" i="66"/>
  <c r="U921" i="66"/>
  <c r="X921" i="66" s="1"/>
  <c r="CW921" i="66"/>
  <c r="CW933" i="66"/>
  <c r="W933" i="66"/>
  <c r="CA933" i="66"/>
  <c r="U933" i="66"/>
  <c r="X933" i="66" s="1"/>
  <c r="U939" i="66"/>
  <c r="X939" i="66" s="1"/>
  <c r="CA939" i="66"/>
  <c r="W939" i="66"/>
  <c r="CW939" i="66"/>
  <c r="W957" i="66"/>
  <c r="CW957" i="66"/>
  <c r="CA957" i="66"/>
  <c r="U957" i="66"/>
  <c r="X957" i="66" s="1"/>
  <c r="W684" i="66"/>
  <c r="CA684" i="66"/>
  <c r="U684" i="66"/>
  <c r="X684" i="66" s="1"/>
  <c r="CW684" i="66"/>
  <c r="CW194" i="66"/>
  <c r="CA194" i="66"/>
  <c r="W194" i="66"/>
  <c r="U194" i="66"/>
  <c r="X194" i="66" s="1"/>
  <c r="CQ535" i="66"/>
  <c r="AS535" i="66" s="1"/>
  <c r="DA535" i="66"/>
  <c r="CZ535" i="66"/>
  <c r="DB535" i="66"/>
  <c r="BH766" i="66"/>
  <c r="CP766" i="66" s="1"/>
  <c r="U814" i="66"/>
  <c r="X814" i="66" s="1"/>
  <c r="W814" i="66"/>
  <c r="CA814" i="66"/>
  <c r="CW814" i="66"/>
  <c r="BH429" i="66"/>
  <c r="CP429" i="66" s="1"/>
  <c r="CW652" i="66"/>
  <c r="CA652" i="66"/>
  <c r="U652" i="66"/>
  <c r="X652" i="66" s="1"/>
  <c r="W652" i="66"/>
  <c r="BH700" i="66"/>
  <c r="CP700" i="66" s="1"/>
  <c r="U384" i="66"/>
  <c r="X384" i="66" s="1"/>
  <c r="CW384" i="66"/>
  <c r="CA384" i="66"/>
  <c r="W384" i="66"/>
  <c r="CW483" i="66"/>
  <c r="U483" i="66"/>
  <c r="X483" i="66" s="1"/>
  <c r="W483" i="66"/>
  <c r="CA483" i="66"/>
  <c r="BH668" i="66"/>
  <c r="CP668" i="66" s="1"/>
  <c r="BH602" i="66"/>
  <c r="CP602" i="66" s="1"/>
  <c r="BH764" i="66"/>
  <c r="CP764" i="66" s="1"/>
  <c r="DA485" i="66"/>
  <c r="DB485" i="66"/>
  <c r="CZ485" i="66"/>
  <c r="CQ485" i="66"/>
  <c r="AS485" i="66" s="1"/>
  <c r="CA378" i="66"/>
  <c r="W378" i="66"/>
  <c r="U378" i="66"/>
  <c r="X378" i="66" s="1"/>
  <c r="CW378" i="66"/>
  <c r="W541" i="66"/>
  <c r="U541" i="66"/>
  <c r="X541" i="66" s="1"/>
  <c r="CW541" i="66"/>
  <c r="CA541" i="66"/>
  <c r="CA493" i="66"/>
  <c r="W493" i="66"/>
  <c r="U493" i="66"/>
  <c r="X493" i="66" s="1"/>
  <c r="CW493" i="66"/>
  <c r="BH767" i="66"/>
  <c r="CP767" i="66" s="1"/>
  <c r="W636" i="66"/>
  <c r="CA636" i="66"/>
  <c r="U636" i="66"/>
  <c r="X636" i="66" s="1"/>
  <c r="CW636" i="66"/>
  <c r="BH690" i="66"/>
  <c r="CP690" i="66" s="1"/>
  <c r="BH491" i="66"/>
  <c r="CP491" i="66" s="1"/>
  <c r="CA710" i="66"/>
  <c r="W710" i="66"/>
  <c r="U710" i="66"/>
  <c r="X710" i="66" s="1"/>
  <c r="CW710" i="66"/>
  <c r="DA545" i="66"/>
  <c r="DB545" i="66"/>
  <c r="CQ545" i="66"/>
  <c r="AS545" i="66" s="1"/>
  <c r="CZ545" i="66"/>
  <c r="U771" i="66"/>
  <c r="X771" i="66" s="1"/>
  <c r="CW771" i="66"/>
  <c r="W771" i="66"/>
  <c r="CA771" i="66"/>
  <c r="BH702" i="66"/>
  <c r="CP702" i="66" s="1"/>
  <c r="W503" i="66"/>
  <c r="U503" i="66"/>
  <c r="X503" i="66" s="1"/>
  <c r="CA503" i="66"/>
  <c r="CW503" i="66"/>
  <c r="CA658" i="66"/>
  <c r="W658" i="66"/>
  <c r="U658" i="66"/>
  <c r="X658" i="66" s="1"/>
  <c r="CW658" i="66"/>
  <c r="BH731" i="66"/>
  <c r="CP731" i="66" s="1"/>
  <c r="BH1003" i="66"/>
  <c r="CP1003" i="66" s="1"/>
  <c r="BH977" i="66"/>
  <c r="CP977" i="66" s="1"/>
  <c r="CW808" i="66"/>
  <c r="U808" i="66"/>
  <c r="X808" i="66" s="1"/>
  <c r="W808" i="66"/>
  <c r="CA808" i="66"/>
  <c r="W573" i="66"/>
  <c r="U573" i="66"/>
  <c r="X573" i="66" s="1"/>
  <c r="CW573" i="66"/>
  <c r="CA573" i="66"/>
  <c r="BH751" i="66"/>
  <c r="CP751" i="66" s="1"/>
  <c r="CA594" i="66"/>
  <c r="CW594" i="66"/>
  <c r="U594" i="66"/>
  <c r="X594" i="66" s="1"/>
  <c r="W594" i="66"/>
  <c r="CW889" i="66"/>
  <c r="U889" i="66"/>
  <c r="X889" i="66" s="1"/>
  <c r="W889" i="66"/>
  <c r="CA889" i="66"/>
  <c r="CA925" i="66"/>
  <c r="U925" i="66"/>
  <c r="X925" i="66" s="1"/>
  <c r="W925" i="66"/>
  <c r="CW925" i="66"/>
  <c r="CW949" i="66"/>
  <c r="U949" i="66"/>
  <c r="X949" i="66" s="1"/>
  <c r="W949" i="66"/>
  <c r="CA949" i="66"/>
  <c r="U955" i="66"/>
  <c r="X955" i="66" s="1"/>
  <c r="CW955" i="66"/>
  <c r="W955" i="66"/>
  <c r="CA955" i="66"/>
  <c r="DA420" i="66"/>
  <c r="CZ420" i="66"/>
  <c r="CQ420" i="66"/>
  <c r="AS420" i="66" s="1"/>
  <c r="DB420" i="66"/>
  <c r="BH539" i="66"/>
  <c r="CP539" i="66" s="1"/>
  <c r="BH427" i="66"/>
  <c r="CP427" i="66" s="1"/>
  <c r="U918" i="66"/>
  <c r="X918" i="66" s="1"/>
  <c r="W918" i="66"/>
  <c r="CA918" i="66"/>
  <c r="CW918" i="66"/>
  <c r="BH756" i="66"/>
  <c r="CP756" i="66" s="1"/>
  <c r="U670" i="66"/>
  <c r="X670" i="66" s="1"/>
  <c r="CA670" i="66"/>
  <c r="CW670" i="66"/>
  <c r="W670" i="66"/>
  <c r="BH821" i="66"/>
  <c r="CP821" i="66" s="1"/>
  <c r="BH741" i="66"/>
  <c r="CP741" i="66" s="1"/>
  <c r="U632" i="66"/>
  <c r="X632" i="66" s="1"/>
  <c r="W632" i="66"/>
  <c r="CA632" i="66"/>
  <c r="CW632" i="66"/>
  <c r="DB698" i="66"/>
  <c r="CZ698" i="66"/>
  <c r="DA698" i="66"/>
  <c r="CQ698" i="66"/>
  <c r="AS698" i="66" s="1"/>
  <c r="W469" i="66"/>
  <c r="CA469" i="66"/>
  <c r="CW469" i="66"/>
  <c r="U469" i="66"/>
  <c r="X469" i="66" s="1"/>
  <c r="DA513" i="66"/>
  <c r="DB513" i="66"/>
  <c r="CQ513" i="66"/>
  <c r="AS513" i="66" s="1"/>
  <c r="CZ513" i="66"/>
  <c r="W567" i="66"/>
  <c r="CW567" i="66"/>
  <c r="U567" i="66"/>
  <c r="X567" i="66" s="1"/>
  <c r="CA567" i="66"/>
  <c r="CW883" i="66"/>
  <c r="W883" i="66"/>
  <c r="U883" i="66"/>
  <c r="X883" i="66" s="1"/>
  <c r="CA883" i="66"/>
  <c r="W895" i="66"/>
  <c r="CA895" i="66"/>
  <c r="CW895" i="66"/>
  <c r="U895" i="66"/>
  <c r="X895" i="66" s="1"/>
  <c r="CW901" i="66"/>
  <c r="W901" i="66"/>
  <c r="U901" i="66"/>
  <c r="X901" i="66" s="1"/>
  <c r="CA901" i="66"/>
  <c r="W907" i="66"/>
  <c r="CA907" i="66"/>
  <c r="CW907" i="66"/>
  <c r="U907" i="66"/>
  <c r="X907" i="66" s="1"/>
  <c r="W913" i="66"/>
  <c r="CA913" i="66"/>
  <c r="U913" i="66"/>
  <c r="X913" i="66" s="1"/>
  <c r="CW913" i="66"/>
  <c r="W919" i="66"/>
  <c r="CA919" i="66"/>
  <c r="CW919" i="66"/>
  <c r="U919" i="66"/>
  <c r="X919" i="66" s="1"/>
  <c r="CA931" i="66"/>
  <c r="CW931" i="66"/>
  <c r="U931" i="66"/>
  <c r="X931" i="66" s="1"/>
  <c r="W931" i="66"/>
  <c r="CW937" i="66"/>
  <c r="U937" i="66"/>
  <c r="X937" i="66" s="1"/>
  <c r="W937" i="66"/>
  <c r="CA937" i="66"/>
  <c r="U943" i="66"/>
  <c r="X943" i="66" s="1"/>
  <c r="W943" i="66"/>
  <c r="CA943" i="66"/>
  <c r="CW943" i="66"/>
  <c r="U961" i="66"/>
  <c r="X961" i="66" s="1"/>
  <c r="W961" i="66"/>
  <c r="CA961" i="66"/>
  <c r="CW961" i="66"/>
  <c r="U967" i="66"/>
  <c r="X967" i="66" s="1"/>
  <c r="CW967" i="66"/>
  <c r="W967" i="66"/>
  <c r="CA967" i="66"/>
  <c r="CA630" i="66"/>
  <c r="CW630" i="66"/>
  <c r="W630" i="66"/>
  <c r="U630" i="66"/>
  <c r="X630" i="66" s="1"/>
  <c r="CW444" i="66"/>
  <c r="U444" i="66"/>
  <c r="X444" i="66" s="1"/>
  <c r="CA444" i="66"/>
  <c r="W444" i="66"/>
  <c r="BH439" i="66"/>
  <c r="CP439" i="66" s="1"/>
  <c r="DB714" i="66"/>
  <c r="CQ714" i="66"/>
  <c r="AS714" i="66" s="1"/>
  <c r="DA714" i="66"/>
  <c r="CZ714" i="66"/>
  <c r="DB747" i="66"/>
  <c r="CZ747" i="66"/>
  <c r="CQ747" i="66"/>
  <c r="AS747" i="66" s="1"/>
  <c r="DA747" i="66"/>
  <c r="DI25" i="66"/>
  <c r="BJ25" i="66"/>
  <c r="BM25" i="66" s="1"/>
  <c r="BK25" i="66"/>
  <c r="BN25" i="66"/>
  <c r="BO25" i="66"/>
  <c r="BH26" i="66"/>
  <c r="CP26" i="66" s="1"/>
  <c r="BJ27" i="66"/>
  <c r="BM27" i="66" s="1"/>
  <c r="BN27" i="66"/>
  <c r="BO27" i="66"/>
  <c r="BK27" i="66"/>
  <c r="BH28" i="66"/>
  <c r="CP28" i="66" s="1"/>
  <c r="DI27" i="66"/>
  <c r="BV37" i="66"/>
  <c r="BI37" i="66"/>
  <c r="DG37" i="66"/>
  <c r="CH37" i="66"/>
  <c r="DH37" i="66"/>
  <c r="CH16" i="66"/>
  <c r="DH16" i="66"/>
  <c r="BV16" i="66"/>
  <c r="BI16" i="66"/>
  <c r="BH16" i="66" s="1"/>
  <c r="CP16" i="66" s="1"/>
  <c r="DG16" i="66"/>
  <c r="W17" i="66"/>
  <c r="U17" i="66"/>
  <c r="X17" i="66" s="1"/>
  <c r="CW17" i="66"/>
  <c r="CA17" i="66"/>
  <c r="DI17" i="66"/>
  <c r="BO17" i="66"/>
  <c r="BN17" i="66"/>
  <c r="BK17" i="66"/>
  <c r="BJ17" i="66"/>
  <c r="BM17" i="66" s="1"/>
  <c r="U15" i="66"/>
  <c r="X15" i="66" s="1"/>
  <c r="W15" i="66"/>
  <c r="CA15" i="66"/>
  <c r="CW15" i="66"/>
  <c r="DI15" i="66"/>
  <c r="BK15" i="66"/>
  <c r="BO15" i="66"/>
  <c r="BN15" i="66"/>
  <c r="BJ15" i="66"/>
  <c r="BM15" i="66" s="1"/>
  <c r="CH18" i="66"/>
  <c r="DH18" i="66"/>
  <c r="BI18" i="66"/>
  <c r="DG18" i="66"/>
  <c r="BV18" i="66"/>
  <c r="CW21" i="66"/>
  <c r="CA21" i="66"/>
  <c r="W21" i="66"/>
  <c r="U21" i="66"/>
  <c r="X21" i="66" s="1"/>
  <c r="BJ21" i="66"/>
  <c r="BM21" i="66" s="1"/>
  <c r="BO21" i="66"/>
  <c r="BK21" i="66"/>
  <c r="BN21" i="66"/>
  <c r="DI21" i="66"/>
  <c r="BN34" i="66"/>
  <c r="BK34" i="66"/>
  <c r="BJ34" i="66"/>
  <c r="BM34" i="66" s="1"/>
  <c r="BO34" i="66"/>
  <c r="DI34" i="66"/>
  <c r="BH42" i="66"/>
  <c r="CP42" i="66" s="1"/>
  <c r="BK41" i="66"/>
  <c r="BN41" i="66"/>
  <c r="BJ41" i="66"/>
  <c r="BM41" i="66" s="1"/>
  <c r="BO41" i="66"/>
  <c r="CW41" i="66"/>
  <c r="U41" i="66"/>
  <c r="X41" i="66" s="1"/>
  <c r="W41" i="66"/>
  <c r="CA41" i="66"/>
  <c r="DI41" i="66"/>
  <c r="BI31" i="66"/>
  <c r="BH32" i="66" s="1"/>
  <c r="CP32" i="66" s="1"/>
  <c r="DG31" i="66"/>
  <c r="BV31" i="66"/>
  <c r="DH31" i="66"/>
  <c r="CH31" i="66"/>
  <c r="CH19" i="66"/>
  <c r="DH19" i="66"/>
  <c r="BI19" i="66"/>
  <c r="DG19" i="66"/>
  <c r="BV19" i="66"/>
  <c r="DI28" i="66"/>
  <c r="BJ28" i="66"/>
  <c r="BM28" i="66" s="1"/>
  <c r="BK28" i="66"/>
  <c r="BN28" i="66"/>
  <c r="BO28" i="66"/>
  <c r="BH29" i="66"/>
  <c r="CP29" i="66" s="1"/>
  <c r="BV36" i="66"/>
  <c r="BI36" i="66"/>
  <c r="DG36" i="66"/>
  <c r="CH36" i="66"/>
  <c r="DH36" i="66"/>
  <c r="BJ57" i="66"/>
  <c r="BM57" i="66" s="1"/>
  <c r="BK57" i="66"/>
  <c r="BN57" i="66"/>
  <c r="BO57" i="66"/>
  <c r="BH58" i="66"/>
  <c r="CP58" i="66" s="1"/>
  <c r="CW57" i="66"/>
  <c r="CA57" i="66"/>
  <c r="W57" i="66"/>
  <c r="U57" i="66"/>
  <c r="X57" i="66" s="1"/>
  <c r="DI57" i="66"/>
  <c r="CA30" i="66"/>
  <c r="W30" i="66"/>
  <c r="U30" i="66"/>
  <c r="X30" i="66" s="1"/>
  <c r="CW30" i="66"/>
  <c r="DI30" i="66"/>
  <c r="BN30" i="66"/>
  <c r="BO30" i="66"/>
  <c r="BJ30" i="66"/>
  <c r="BM30" i="66" s="1"/>
  <c r="BK30" i="66"/>
  <c r="DH49" i="66"/>
  <c r="CH49" i="66"/>
  <c r="BV49" i="66"/>
  <c r="DG49" i="66"/>
  <c r="BI49" i="66"/>
  <c r="BH49" i="66" s="1"/>
  <c r="CP49" i="66" s="1"/>
  <c r="DI70" i="66"/>
  <c r="BJ70" i="66"/>
  <c r="BM70" i="66" s="1"/>
  <c r="BN70" i="66"/>
  <c r="BK70" i="66"/>
  <c r="BH71" i="66"/>
  <c r="CP71" i="66" s="1"/>
  <c r="BO70" i="66"/>
  <c r="CH74" i="66"/>
  <c r="DH74" i="66"/>
  <c r="BV74" i="66"/>
  <c r="BI74" i="66"/>
  <c r="DG74" i="66"/>
  <c r="DI82" i="66"/>
  <c r="BK82" i="66"/>
  <c r="BN82" i="66"/>
  <c r="BO82" i="66"/>
  <c r="BJ82" i="66"/>
  <c r="BM82" i="66" s="1"/>
  <c r="CT56" i="66"/>
  <c r="DA57" i="66"/>
  <c r="CQ57" i="66"/>
  <c r="AS57" i="66" s="1"/>
  <c r="CZ57" i="66"/>
  <c r="DB57" i="66"/>
  <c r="BL56" i="66"/>
  <c r="CB56" i="66"/>
  <c r="CD56" i="66"/>
  <c r="V56" i="66"/>
  <c r="CE56" i="66" s="1"/>
  <c r="CX56" i="66"/>
  <c r="CC56" i="66"/>
  <c r="BV105" i="66"/>
  <c r="DG105" i="66"/>
  <c r="BI105" i="66"/>
  <c r="BH105" i="66" s="1"/>
  <c r="CP105" i="66" s="1"/>
  <c r="CH105" i="66"/>
  <c r="DH105" i="66"/>
  <c r="BV117" i="66"/>
  <c r="DG117" i="66"/>
  <c r="BI117" i="66"/>
  <c r="BH117" i="66" s="1"/>
  <c r="CP117" i="66" s="1"/>
  <c r="CH117" i="66"/>
  <c r="DH117" i="66"/>
  <c r="BV129" i="66"/>
  <c r="BI129" i="66"/>
  <c r="BH129" i="66" s="1"/>
  <c r="CP129" i="66" s="1"/>
  <c r="DG129" i="66"/>
  <c r="CH129" i="66"/>
  <c r="DH129" i="66"/>
  <c r="CH51" i="66"/>
  <c r="DH51" i="66"/>
  <c r="BI51" i="66"/>
  <c r="BH51" i="66" s="1"/>
  <c r="CP51" i="66" s="1"/>
  <c r="DG51" i="66"/>
  <c r="BV51" i="66"/>
  <c r="CH53" i="66"/>
  <c r="DH53" i="66"/>
  <c r="DG53" i="66"/>
  <c r="BI53" i="66"/>
  <c r="BH53" i="66" s="1"/>
  <c r="CP53" i="66" s="1"/>
  <c r="BV53" i="66"/>
  <c r="CW22" i="66"/>
  <c r="U22" i="66"/>
  <c r="X22" i="66" s="1"/>
  <c r="W22" i="66"/>
  <c r="CA22" i="66"/>
  <c r="DI22" i="66"/>
  <c r="BK22" i="66"/>
  <c r="BO22" i="66"/>
  <c r="BJ22" i="66"/>
  <c r="BM22" i="66" s="1"/>
  <c r="BN22" i="66"/>
  <c r="BH23" i="66"/>
  <c r="CP23" i="66" s="1"/>
  <c r="BJ39" i="66"/>
  <c r="BM39" i="66" s="1"/>
  <c r="BO39" i="66"/>
  <c r="BK39" i="66"/>
  <c r="BH40" i="66"/>
  <c r="CP40" i="66" s="1"/>
  <c r="BN39" i="66"/>
  <c r="DI39" i="66"/>
  <c r="DI44" i="66"/>
  <c r="BJ44" i="66"/>
  <c r="BM44" i="66" s="1"/>
  <c r="BK44" i="66"/>
  <c r="BN44" i="66"/>
  <c r="BO44" i="66"/>
  <c r="CA44" i="66"/>
  <c r="CW44" i="66"/>
  <c r="W44" i="66"/>
  <c r="U44" i="66"/>
  <c r="X44" i="66" s="1"/>
  <c r="DI58" i="66"/>
  <c r="BJ58" i="66"/>
  <c r="BM58" i="66" s="1"/>
  <c r="BK58" i="66"/>
  <c r="BN58" i="66"/>
  <c r="BO58" i="66"/>
  <c r="CT24" i="66"/>
  <c r="DB25" i="66"/>
  <c r="CQ25" i="66"/>
  <c r="AS25" i="66" s="1"/>
  <c r="CZ25" i="66"/>
  <c r="DA25" i="66"/>
  <c r="CH47" i="66"/>
  <c r="DH47" i="66"/>
  <c r="BI47" i="66"/>
  <c r="BH47" i="66" s="1"/>
  <c r="CP47" i="66" s="1"/>
  <c r="BV47" i="66"/>
  <c r="DG47" i="66"/>
  <c r="CW101" i="66"/>
  <c r="W101" i="66"/>
  <c r="U101" i="66"/>
  <c r="X101" i="66" s="1"/>
  <c r="CA101" i="66"/>
  <c r="DI101" i="66"/>
  <c r="BO101" i="66"/>
  <c r="BK101" i="66"/>
  <c r="BN101" i="66"/>
  <c r="BH102" i="66"/>
  <c r="CP102" i="66" s="1"/>
  <c r="BJ101" i="66"/>
  <c r="BM101" i="66" s="1"/>
  <c r="CT52" i="66"/>
  <c r="DI78" i="66"/>
  <c r="BK78" i="66"/>
  <c r="BO78" i="66"/>
  <c r="BJ78" i="66"/>
  <c r="BM78" i="66" s="1"/>
  <c r="BN78" i="66"/>
  <c r="BK76" i="66"/>
  <c r="BN76" i="66"/>
  <c r="BO76" i="66"/>
  <c r="BJ76" i="66"/>
  <c r="BM76" i="66" s="1"/>
  <c r="DI76" i="66"/>
  <c r="BV77" i="66"/>
  <c r="BI77" i="66"/>
  <c r="BH78" i="66" s="1"/>
  <c r="CP78" i="66" s="1"/>
  <c r="DG77" i="66"/>
  <c r="DH77" i="66"/>
  <c r="CH77" i="66"/>
  <c r="CT71" i="66"/>
  <c r="BL71" i="66"/>
  <c r="CB71" i="66"/>
  <c r="CD71" i="66"/>
  <c r="V71" i="66"/>
  <c r="CE71" i="66" s="1"/>
  <c r="CC71" i="66"/>
  <c r="CX71" i="66"/>
  <c r="BV109" i="66"/>
  <c r="DG109" i="66"/>
  <c r="BI109" i="66"/>
  <c r="CH109" i="66"/>
  <c r="DH109" i="66"/>
  <c r="BV121" i="66"/>
  <c r="BI121" i="66"/>
  <c r="DG121" i="66"/>
  <c r="CH121" i="66"/>
  <c r="DH121" i="66"/>
  <c r="DG72" i="66"/>
  <c r="BI72" i="66"/>
  <c r="BH72" i="66" s="1"/>
  <c r="CP72" i="66" s="1"/>
  <c r="BV72" i="66"/>
  <c r="CH72" i="66"/>
  <c r="DH72" i="66"/>
  <c r="CH75" i="66"/>
  <c r="DH75" i="66"/>
  <c r="BI75" i="66"/>
  <c r="BH76" i="66" s="1"/>
  <c r="CP76" i="66" s="1"/>
  <c r="BV75" i="66"/>
  <c r="DG75" i="66"/>
  <c r="CW97" i="66"/>
  <c r="CA97" i="66"/>
  <c r="U97" i="66"/>
  <c r="X97" i="66" s="1"/>
  <c r="W97" i="66"/>
  <c r="DI97" i="66"/>
  <c r="BH98" i="66"/>
  <c r="CP98" i="66" s="1"/>
  <c r="BJ97" i="66"/>
  <c r="BM97" i="66" s="1"/>
  <c r="BO97" i="66"/>
  <c r="BN97" i="66"/>
  <c r="BK97" i="66"/>
  <c r="BN79" i="66"/>
  <c r="BJ79" i="66"/>
  <c r="BM79" i="66" s="1"/>
  <c r="BK79" i="66"/>
  <c r="BO79" i="66"/>
  <c r="DI79" i="66"/>
  <c r="W79" i="66"/>
  <c r="U79" i="66"/>
  <c r="X79" i="66" s="1"/>
  <c r="CA79" i="66"/>
  <c r="CW79" i="66"/>
  <c r="BH96" i="66"/>
  <c r="CP96" i="66" s="1"/>
  <c r="BJ95" i="66"/>
  <c r="BM95" i="66" s="1"/>
  <c r="BK95" i="66"/>
  <c r="BO95" i="66"/>
  <c r="BN95" i="66"/>
  <c r="DI95" i="66"/>
  <c r="CW95" i="66"/>
  <c r="U95" i="66"/>
  <c r="X95" i="66" s="1"/>
  <c r="CA95" i="66"/>
  <c r="W95" i="66"/>
  <c r="DG103" i="66"/>
  <c r="BV103" i="66"/>
  <c r="BI103" i="66"/>
  <c r="BH103" i="66" s="1"/>
  <c r="CP103" i="66" s="1"/>
  <c r="DH103" i="66"/>
  <c r="CH103" i="66"/>
  <c r="DG115" i="66"/>
  <c r="BV115" i="66"/>
  <c r="BI115" i="66"/>
  <c r="DH115" i="66"/>
  <c r="CH115" i="66"/>
  <c r="DG127" i="66"/>
  <c r="BI127" i="66"/>
  <c r="BV127" i="66"/>
  <c r="CH127" i="66"/>
  <c r="DH127" i="66"/>
  <c r="DG45" i="66"/>
  <c r="BI45" i="66"/>
  <c r="BH45" i="66" s="1"/>
  <c r="CP45" i="66" s="1"/>
  <c r="BV45" i="66"/>
  <c r="DH45" i="66"/>
  <c r="CH45" i="66"/>
  <c r="CW46" i="66"/>
  <c r="W46" i="66"/>
  <c r="U46" i="66"/>
  <c r="X46" i="66" s="1"/>
  <c r="CA46" i="66"/>
  <c r="DI46" i="66"/>
  <c r="BJ46" i="66"/>
  <c r="BM46" i="66" s="1"/>
  <c r="BK46" i="66"/>
  <c r="BN46" i="66"/>
  <c r="BO46" i="66"/>
  <c r="DH83" i="66"/>
  <c r="CH83" i="66"/>
  <c r="BI83" i="66"/>
  <c r="BH84" i="66" s="1"/>
  <c r="CP84" i="66" s="1"/>
  <c r="BV83" i="66"/>
  <c r="DG83" i="66"/>
  <c r="BI89" i="66"/>
  <c r="BH89" i="66" s="1"/>
  <c r="CP89" i="66" s="1"/>
  <c r="DG89" i="66"/>
  <c r="BV89" i="66"/>
  <c r="CH89" i="66"/>
  <c r="DH89" i="66"/>
  <c r="CT48" i="66"/>
  <c r="CD60" i="66"/>
  <c r="V60" i="66"/>
  <c r="CE60" i="66" s="1"/>
  <c r="CX60" i="66"/>
  <c r="CC60" i="66"/>
  <c r="CQ65" i="66"/>
  <c r="AS65" i="66" s="1"/>
  <c r="CZ65" i="66"/>
  <c r="DA65" i="66"/>
  <c r="DB65" i="66"/>
  <c r="CT64" i="66"/>
  <c r="DI88" i="66"/>
  <c r="BK88" i="66"/>
  <c r="BJ88" i="66"/>
  <c r="BM88" i="66" s="1"/>
  <c r="BO88" i="66"/>
  <c r="BN88" i="66"/>
  <c r="CT38" i="66"/>
  <c r="DI69" i="66"/>
  <c r="BJ69" i="66"/>
  <c r="BM69" i="66" s="1"/>
  <c r="BK69" i="66"/>
  <c r="BO69" i="66"/>
  <c r="BN69" i="66"/>
  <c r="BH70" i="66"/>
  <c r="CP70" i="66" s="1"/>
  <c r="DI84" i="66"/>
  <c r="BK84" i="66"/>
  <c r="BJ84" i="66"/>
  <c r="BM84" i="66" s="1"/>
  <c r="BO84" i="66"/>
  <c r="BN84" i="66"/>
  <c r="BH94" i="66"/>
  <c r="CP94" i="66" s="1"/>
  <c r="BJ93" i="66"/>
  <c r="BM93" i="66" s="1"/>
  <c r="BN93" i="66"/>
  <c r="BO93" i="66"/>
  <c r="BK93" i="66"/>
  <c r="DI93" i="66"/>
  <c r="CW93" i="66"/>
  <c r="U93" i="66"/>
  <c r="X93" i="66" s="1"/>
  <c r="W93" i="66"/>
  <c r="CA93" i="66"/>
  <c r="BH92" i="66"/>
  <c r="CP92" i="66" s="1"/>
  <c r="BJ91" i="66"/>
  <c r="BM91" i="66" s="1"/>
  <c r="BK91" i="66"/>
  <c r="BO91" i="66"/>
  <c r="BN91" i="66"/>
  <c r="DI91" i="66"/>
  <c r="CW91" i="66"/>
  <c r="U91" i="66"/>
  <c r="X91" i="66" s="1"/>
  <c r="CA91" i="66"/>
  <c r="W91" i="66"/>
  <c r="CW99" i="66"/>
  <c r="U99" i="66"/>
  <c r="X99" i="66" s="1"/>
  <c r="CA99" i="66"/>
  <c r="W99" i="66"/>
  <c r="BJ99" i="66"/>
  <c r="BM99" i="66" s="1"/>
  <c r="BK99" i="66"/>
  <c r="BO99" i="66"/>
  <c r="BN99" i="66"/>
  <c r="BH100" i="66"/>
  <c r="CP100" i="66" s="1"/>
  <c r="DI99" i="66"/>
  <c r="CT104" i="66"/>
  <c r="BI113" i="66"/>
  <c r="DG113" i="66"/>
  <c r="BV113" i="66"/>
  <c r="CH113" i="66"/>
  <c r="DH113" i="66"/>
  <c r="CT116" i="66"/>
  <c r="W90" i="66"/>
  <c r="CA90" i="66"/>
  <c r="CW90" i="66"/>
  <c r="U90" i="66"/>
  <c r="X90" i="66" s="1"/>
  <c r="BK90" i="66"/>
  <c r="BN90" i="66"/>
  <c r="BO90" i="66"/>
  <c r="BJ90" i="66"/>
  <c r="BM90" i="66" s="1"/>
  <c r="BH91" i="66"/>
  <c r="CP91" i="66" s="1"/>
  <c r="DI90" i="66"/>
  <c r="CT102" i="66"/>
  <c r="V102" i="66"/>
  <c r="CE102" i="66" s="1"/>
  <c r="CD102" i="66"/>
  <c r="CC102" i="66"/>
  <c r="CX102" i="66"/>
  <c r="CB102" i="66"/>
  <c r="BL102" i="66"/>
  <c r="U138" i="66"/>
  <c r="X138" i="66" s="1"/>
  <c r="CW138" i="66"/>
  <c r="W138" i="66"/>
  <c r="CA138" i="66"/>
  <c r="DI138" i="66"/>
  <c r="BJ138" i="66"/>
  <c r="BM138" i="66" s="1"/>
  <c r="BN138" i="66"/>
  <c r="BK138" i="66"/>
  <c r="BO138" i="66"/>
  <c r="DI143" i="66"/>
  <c r="BO143" i="66"/>
  <c r="BN143" i="66"/>
  <c r="BK143" i="66"/>
  <c r="BH144" i="66"/>
  <c r="CP144" i="66" s="1"/>
  <c r="BJ143" i="66"/>
  <c r="BM143" i="66" s="1"/>
  <c r="CD73" i="66"/>
  <c r="V73" i="66"/>
  <c r="CE73" i="66" s="1"/>
  <c r="CC73" i="66"/>
  <c r="CX73" i="66"/>
  <c r="CH62" i="66"/>
  <c r="DH62" i="66"/>
  <c r="BI62" i="66"/>
  <c r="BH62" i="66" s="1"/>
  <c r="CP62" i="66" s="1"/>
  <c r="BV62" i="66"/>
  <c r="DG62" i="66"/>
  <c r="CA81" i="66"/>
  <c r="CW81" i="66"/>
  <c r="U81" i="66"/>
  <c r="X81" i="66" s="1"/>
  <c r="W81" i="66"/>
  <c r="BN81" i="66"/>
  <c r="BJ81" i="66"/>
  <c r="BM81" i="66" s="1"/>
  <c r="BO81" i="66"/>
  <c r="BK81" i="66"/>
  <c r="DI81" i="66"/>
  <c r="BI123" i="66"/>
  <c r="BH124" i="66" s="1"/>
  <c r="CP124" i="66" s="1"/>
  <c r="BV123" i="66"/>
  <c r="DG123" i="66"/>
  <c r="DH123" i="66"/>
  <c r="CH123" i="66"/>
  <c r="DH169" i="66"/>
  <c r="CH169" i="66"/>
  <c r="BV169" i="66"/>
  <c r="DG169" i="66"/>
  <c r="BI169" i="66"/>
  <c r="DG85" i="66"/>
  <c r="BV85" i="66"/>
  <c r="BI85" i="66"/>
  <c r="BH86" i="66" s="1"/>
  <c r="CP86" i="66" s="1"/>
  <c r="CH85" i="66"/>
  <c r="DH85" i="66"/>
  <c r="DH135" i="66"/>
  <c r="CH135" i="66"/>
  <c r="BV135" i="66"/>
  <c r="DG135" i="66"/>
  <c r="BI135" i="66"/>
  <c r="DI144" i="66"/>
  <c r="BO144" i="66"/>
  <c r="BJ144" i="66"/>
  <c r="BM144" i="66" s="1"/>
  <c r="BK144" i="66"/>
  <c r="BN144" i="66"/>
  <c r="W161" i="66"/>
  <c r="CW161" i="66"/>
  <c r="CA161" i="66"/>
  <c r="U161" i="66"/>
  <c r="X161" i="66" s="1"/>
  <c r="BK161" i="66"/>
  <c r="BJ161" i="66"/>
  <c r="BM161" i="66" s="1"/>
  <c r="BN161" i="66"/>
  <c r="BO161" i="66"/>
  <c r="DI161" i="66"/>
  <c r="CH170" i="66"/>
  <c r="DH170" i="66"/>
  <c r="BV170" i="66"/>
  <c r="DG170" i="66"/>
  <c r="BI170" i="66"/>
  <c r="CH175" i="66"/>
  <c r="DH175" i="66"/>
  <c r="BV175" i="66"/>
  <c r="BI175" i="66"/>
  <c r="DG175" i="66"/>
  <c r="BV80" i="66"/>
  <c r="DG80" i="66"/>
  <c r="BI80" i="66"/>
  <c r="CH80" i="66"/>
  <c r="DH80" i="66"/>
  <c r="CT128" i="66"/>
  <c r="CW131" i="66"/>
  <c r="CA131" i="66"/>
  <c r="U131" i="66"/>
  <c r="X131" i="66" s="1"/>
  <c r="W131" i="66"/>
  <c r="BN131" i="66"/>
  <c r="BK131" i="66"/>
  <c r="BO131" i="66"/>
  <c r="BJ131" i="66"/>
  <c r="BM131" i="66" s="1"/>
  <c r="DI131" i="66"/>
  <c r="CH132" i="66"/>
  <c r="DH132" i="66"/>
  <c r="DG132" i="66"/>
  <c r="BV132" i="66"/>
  <c r="BI132" i="66"/>
  <c r="BH132" i="66" s="1"/>
  <c r="CP132" i="66" s="1"/>
  <c r="CH176" i="66"/>
  <c r="DH176" i="66"/>
  <c r="BV176" i="66"/>
  <c r="DG176" i="66"/>
  <c r="BI176" i="66"/>
  <c r="DG213" i="66"/>
  <c r="BV213" i="66"/>
  <c r="BI213" i="66"/>
  <c r="BH214" i="66" s="1"/>
  <c r="CP214" i="66" s="1"/>
  <c r="DH213" i="66"/>
  <c r="CH213" i="66"/>
  <c r="DG225" i="66"/>
  <c r="BI225" i="66"/>
  <c r="BV225" i="66"/>
  <c r="CH225" i="66"/>
  <c r="DH225" i="66"/>
  <c r="BI237" i="66"/>
  <c r="BH238" i="66" s="1"/>
  <c r="CP238" i="66" s="1"/>
  <c r="BV237" i="66"/>
  <c r="DG237" i="66"/>
  <c r="CH237" i="66"/>
  <c r="DH237" i="66"/>
  <c r="BI59" i="66"/>
  <c r="BH59" i="66" s="1"/>
  <c r="CP59" i="66" s="1"/>
  <c r="DG59" i="66"/>
  <c r="BV59" i="66"/>
  <c r="DH59" i="66"/>
  <c r="CH59" i="66"/>
  <c r="DA131" i="66"/>
  <c r="CQ131" i="66"/>
  <c r="AS131" i="66" s="1"/>
  <c r="DB131" i="66"/>
  <c r="CZ131" i="66"/>
  <c r="CT130" i="66"/>
  <c r="BL130" i="66"/>
  <c r="CB130" i="66"/>
  <c r="CD130" i="66"/>
  <c r="CC130" i="66"/>
  <c r="CX130" i="66"/>
  <c r="V130" i="66"/>
  <c r="CE130" i="66" s="1"/>
  <c r="CB141" i="66"/>
  <c r="BL141" i="66"/>
  <c r="CD141" i="66"/>
  <c r="V141" i="66"/>
  <c r="CE141" i="66" s="1"/>
  <c r="CC141" i="66"/>
  <c r="CX141" i="66"/>
  <c r="U146" i="66"/>
  <c r="X146" i="66" s="1"/>
  <c r="CW146" i="66"/>
  <c r="W146" i="66"/>
  <c r="CA146" i="66"/>
  <c r="DI146" i="66"/>
  <c r="BJ146" i="66"/>
  <c r="BM146" i="66" s="1"/>
  <c r="BO146" i="66"/>
  <c r="BK146" i="66"/>
  <c r="BN146" i="66"/>
  <c r="CW153" i="66"/>
  <c r="CA153" i="66"/>
  <c r="W153" i="66"/>
  <c r="U153" i="66"/>
  <c r="X153" i="66" s="1"/>
  <c r="DI153" i="66"/>
  <c r="BN153" i="66"/>
  <c r="BJ153" i="66"/>
  <c r="BM153" i="66" s="1"/>
  <c r="BO153" i="66"/>
  <c r="BK153" i="66"/>
  <c r="CH163" i="66"/>
  <c r="DH163" i="66"/>
  <c r="BV163" i="66"/>
  <c r="BI163" i="66"/>
  <c r="DG163" i="66"/>
  <c r="DG184" i="66"/>
  <c r="BV184" i="66"/>
  <c r="BI184" i="66"/>
  <c r="BH184" i="66" s="1"/>
  <c r="CP184" i="66" s="1"/>
  <c r="CH184" i="66"/>
  <c r="DH184" i="66"/>
  <c r="BK86" i="66"/>
  <c r="BN86" i="66"/>
  <c r="BO86" i="66"/>
  <c r="BJ86" i="66"/>
  <c r="BM86" i="66" s="1"/>
  <c r="DI86" i="66"/>
  <c r="DH114" i="66"/>
  <c r="CH114" i="66"/>
  <c r="BV114" i="66"/>
  <c r="DG114" i="66"/>
  <c r="BI114" i="66"/>
  <c r="DI168" i="66"/>
  <c r="CW168" i="66"/>
  <c r="U168" i="66"/>
  <c r="X168" i="66" s="1"/>
  <c r="W168" i="66"/>
  <c r="CA168" i="66"/>
  <c r="BN168" i="66"/>
  <c r="BO168" i="66"/>
  <c r="BK168" i="66"/>
  <c r="BJ168" i="66"/>
  <c r="BM168" i="66" s="1"/>
  <c r="DH178" i="66"/>
  <c r="CH178" i="66"/>
  <c r="BI178" i="66"/>
  <c r="BH178" i="66" s="1"/>
  <c r="CP178" i="66" s="1"/>
  <c r="BV178" i="66"/>
  <c r="DG178" i="66"/>
  <c r="CH182" i="66"/>
  <c r="DH182" i="66"/>
  <c r="BV182" i="66"/>
  <c r="DG182" i="66"/>
  <c r="BI182" i="66"/>
  <c r="BK94" i="66"/>
  <c r="BH95" i="66"/>
  <c r="CP95" i="66" s="1"/>
  <c r="BJ94" i="66"/>
  <c r="BM94" i="66" s="1"/>
  <c r="BN94" i="66"/>
  <c r="BO94" i="66"/>
  <c r="W94" i="66"/>
  <c r="CA94" i="66"/>
  <c r="U94" i="66"/>
  <c r="X94" i="66" s="1"/>
  <c r="CW94" i="66"/>
  <c r="DI94" i="66"/>
  <c r="CH122" i="66"/>
  <c r="DH122" i="66"/>
  <c r="BV122" i="66"/>
  <c r="BI122" i="66"/>
  <c r="DG122" i="66"/>
  <c r="BO137" i="66"/>
  <c r="BJ137" i="66"/>
  <c r="BM137" i="66" s="1"/>
  <c r="BN137" i="66"/>
  <c r="BH138" i="66"/>
  <c r="CP138" i="66" s="1"/>
  <c r="BK137" i="66"/>
  <c r="CA137" i="66"/>
  <c r="U137" i="66"/>
  <c r="X137" i="66" s="1"/>
  <c r="CW137" i="66"/>
  <c r="W137" i="66"/>
  <c r="DI137" i="66"/>
  <c r="BI140" i="66"/>
  <c r="BH140" i="66" s="1"/>
  <c r="CP140" i="66" s="1"/>
  <c r="DG140" i="66"/>
  <c r="BV140" i="66"/>
  <c r="CH140" i="66"/>
  <c r="DH140" i="66"/>
  <c r="CW150" i="66"/>
  <c r="U150" i="66"/>
  <c r="X150" i="66" s="1"/>
  <c r="W150" i="66"/>
  <c r="CA150" i="66"/>
  <c r="DI150" i="66"/>
  <c r="BK150" i="66"/>
  <c r="BJ150" i="66"/>
  <c r="BM150" i="66" s="1"/>
  <c r="BN150" i="66"/>
  <c r="BO150" i="66"/>
  <c r="DH126" i="66"/>
  <c r="CH126" i="66"/>
  <c r="DG126" i="66"/>
  <c r="BV126" i="66"/>
  <c r="BI126" i="66"/>
  <c r="DH134" i="66"/>
  <c r="CH134" i="66"/>
  <c r="BI134" i="66"/>
  <c r="DG134" i="66"/>
  <c r="BV134" i="66"/>
  <c r="BV119" i="66"/>
  <c r="DG119" i="66"/>
  <c r="BI119" i="66"/>
  <c r="DH119" i="66"/>
  <c r="CH119" i="66"/>
  <c r="CT133" i="66"/>
  <c r="BL133" i="66"/>
  <c r="CB133" i="66"/>
  <c r="CD133" i="66"/>
  <c r="CX133" i="66"/>
  <c r="V133" i="66"/>
  <c r="CE133" i="66" s="1"/>
  <c r="CC133" i="66"/>
  <c r="BK98" i="66"/>
  <c r="BJ98" i="66"/>
  <c r="BM98" i="66" s="1"/>
  <c r="BN98" i="66"/>
  <c r="BH99" i="66"/>
  <c r="CP99" i="66" s="1"/>
  <c r="BO98" i="66"/>
  <c r="DI98" i="66"/>
  <c r="CH110" i="66"/>
  <c r="DH110" i="66"/>
  <c r="BV110" i="66"/>
  <c r="DG110" i="66"/>
  <c r="BI110" i="66"/>
  <c r="BI148" i="66"/>
  <c r="BH148" i="66" s="1"/>
  <c r="CP148" i="66" s="1"/>
  <c r="DG148" i="66"/>
  <c r="BV148" i="66"/>
  <c r="CH148" i="66"/>
  <c r="DH148" i="66"/>
  <c r="CH152" i="66"/>
  <c r="DH152" i="66"/>
  <c r="BV152" i="66"/>
  <c r="BI152" i="66"/>
  <c r="BH152" i="66" s="1"/>
  <c r="CP152" i="66" s="1"/>
  <c r="DG152" i="66"/>
  <c r="BI136" i="66"/>
  <c r="DG136" i="66"/>
  <c r="BV136" i="66"/>
  <c r="DH136" i="66"/>
  <c r="CH136" i="66"/>
  <c r="BJ149" i="66"/>
  <c r="BM149" i="66" s="1"/>
  <c r="BO149" i="66"/>
  <c r="BN149" i="66"/>
  <c r="BK149" i="66"/>
  <c r="BH150" i="66"/>
  <c r="CP150" i="66" s="1"/>
  <c r="DI149" i="66"/>
  <c r="DH154" i="66"/>
  <c r="CH154" i="66"/>
  <c r="BI154" i="66"/>
  <c r="BH154" i="66" s="1"/>
  <c r="CP154" i="66" s="1"/>
  <c r="BV154" i="66"/>
  <c r="DG154" i="66"/>
  <c r="BI180" i="66"/>
  <c r="BV180" i="66"/>
  <c r="DG180" i="66"/>
  <c r="CH180" i="66"/>
  <c r="DH180" i="66"/>
  <c r="DH188" i="66"/>
  <c r="CH188" i="66"/>
  <c r="DG188" i="66"/>
  <c r="BI188" i="66"/>
  <c r="BH189" i="66" s="1"/>
  <c r="CP189" i="66" s="1"/>
  <c r="BV188" i="66"/>
  <c r="DH198" i="66"/>
  <c r="CH198" i="66"/>
  <c r="BV198" i="66"/>
  <c r="BI198" i="66"/>
  <c r="BH198" i="66" s="1"/>
  <c r="CP198" i="66" s="1"/>
  <c r="DG198" i="66"/>
  <c r="BL249" i="66"/>
  <c r="CB249" i="66"/>
  <c r="CC249" i="66"/>
  <c r="CX249" i="66"/>
  <c r="CD249" i="66"/>
  <c r="V249" i="66"/>
  <c r="CE249" i="66" s="1"/>
  <c r="CA147" i="66"/>
  <c r="W147" i="66"/>
  <c r="CW147" i="66"/>
  <c r="U147" i="66"/>
  <c r="X147" i="66" s="1"/>
  <c r="DI147" i="66"/>
  <c r="BO147" i="66"/>
  <c r="BJ147" i="66"/>
  <c r="BM147" i="66" s="1"/>
  <c r="BN147" i="66"/>
  <c r="BK147" i="66"/>
  <c r="CH158" i="66"/>
  <c r="DH158" i="66"/>
  <c r="BV158" i="66"/>
  <c r="DG158" i="66"/>
  <c r="BI158" i="66"/>
  <c r="BN205" i="66"/>
  <c r="BK205" i="66"/>
  <c r="BO205" i="66"/>
  <c r="BJ205" i="66"/>
  <c r="BM205" i="66" s="1"/>
  <c r="W205" i="66"/>
  <c r="CA205" i="66"/>
  <c r="U205" i="66"/>
  <c r="X205" i="66" s="1"/>
  <c r="CW205" i="66"/>
  <c r="DI205" i="66"/>
  <c r="BI215" i="66"/>
  <c r="BV215" i="66"/>
  <c r="DG215" i="66"/>
  <c r="CH215" i="66"/>
  <c r="DH215" i="66"/>
  <c r="BV217" i="66"/>
  <c r="BI217" i="66"/>
  <c r="BH217" i="66" s="1"/>
  <c r="CP217" i="66" s="1"/>
  <c r="DG217" i="66"/>
  <c r="CH217" i="66"/>
  <c r="DH217" i="66"/>
  <c r="U226" i="66"/>
  <c r="X226" i="66" s="1"/>
  <c r="W226" i="66"/>
  <c r="CA226" i="66"/>
  <c r="CW226" i="66"/>
  <c r="DI226" i="66"/>
  <c r="BN226" i="66"/>
  <c r="BJ226" i="66"/>
  <c r="BM226" i="66" s="1"/>
  <c r="BK226" i="66"/>
  <c r="BO226" i="66"/>
  <c r="DG245" i="66"/>
  <c r="BV245" i="66"/>
  <c r="BI245" i="66"/>
  <c r="CH245" i="66"/>
  <c r="DH245" i="66"/>
  <c r="BL272" i="66"/>
  <c r="CB272" i="66"/>
  <c r="BI111" i="66"/>
  <c r="BH112" i="66" s="1"/>
  <c r="CP112" i="66" s="1"/>
  <c r="BV111" i="66"/>
  <c r="DG111" i="66"/>
  <c r="DH111" i="66"/>
  <c r="CH111" i="66"/>
  <c r="CW120" i="66"/>
  <c r="U120" i="66"/>
  <c r="X120" i="66" s="1"/>
  <c r="W120" i="66"/>
  <c r="CA120" i="66"/>
  <c r="DI120" i="66"/>
  <c r="BN120" i="66"/>
  <c r="BJ120" i="66"/>
  <c r="BM120" i="66" s="1"/>
  <c r="BK120" i="66"/>
  <c r="BO120" i="66"/>
  <c r="DH157" i="66"/>
  <c r="CH157" i="66"/>
  <c r="BV157" i="66"/>
  <c r="BI157" i="66"/>
  <c r="DG157" i="66"/>
  <c r="CW179" i="66"/>
  <c r="W179" i="66"/>
  <c r="U179" i="66"/>
  <c r="X179" i="66" s="1"/>
  <c r="CA179" i="66"/>
  <c r="BK179" i="66"/>
  <c r="BN179" i="66"/>
  <c r="BO179" i="66"/>
  <c r="BJ179" i="66"/>
  <c r="BM179" i="66" s="1"/>
  <c r="DI179" i="66"/>
  <c r="BN193" i="66"/>
  <c r="BK193" i="66"/>
  <c r="BJ193" i="66"/>
  <c r="BM193" i="66" s="1"/>
  <c r="BO193" i="66"/>
  <c r="DI193" i="66"/>
  <c r="DG209" i="66"/>
  <c r="BV209" i="66"/>
  <c r="BI209" i="66"/>
  <c r="CH209" i="66"/>
  <c r="DH209" i="66"/>
  <c r="CD210" i="66"/>
  <c r="V210" i="66"/>
  <c r="CE210" i="66" s="1"/>
  <c r="CC210" i="66"/>
  <c r="CX210" i="66"/>
  <c r="BL210" i="66"/>
  <c r="CB210" i="66"/>
  <c r="DG219" i="66"/>
  <c r="BI219" i="66"/>
  <c r="BV219" i="66"/>
  <c r="DH219" i="66"/>
  <c r="CH219" i="66"/>
  <c r="BN232" i="66"/>
  <c r="BO232" i="66"/>
  <c r="BK232" i="66"/>
  <c r="BJ232" i="66"/>
  <c r="BM232" i="66" s="1"/>
  <c r="DI232" i="66"/>
  <c r="BV241" i="66"/>
  <c r="BI241" i="66"/>
  <c r="DG241" i="66"/>
  <c r="CH241" i="66"/>
  <c r="DH241" i="66"/>
  <c r="BO251" i="66"/>
  <c r="BJ251" i="66"/>
  <c r="BM251" i="66" s="1"/>
  <c r="BK251" i="66"/>
  <c r="BN251" i="66"/>
  <c r="DI251" i="66"/>
  <c r="CW108" i="66"/>
  <c r="U108" i="66"/>
  <c r="X108" i="66" s="1"/>
  <c r="W108" i="66"/>
  <c r="CA108" i="66"/>
  <c r="DI108" i="66"/>
  <c r="BN108" i="66"/>
  <c r="BJ108" i="66"/>
  <c r="BM108" i="66" s="1"/>
  <c r="BK108" i="66"/>
  <c r="BO108" i="66"/>
  <c r="BI142" i="66"/>
  <c r="BH142" i="66" s="1"/>
  <c r="CP142" i="66" s="1"/>
  <c r="DG142" i="66"/>
  <c r="BV142" i="66"/>
  <c r="DH142" i="66"/>
  <c r="CH142" i="66"/>
  <c r="DI212" i="66"/>
  <c r="BN212" i="66"/>
  <c r="BJ212" i="66"/>
  <c r="BM212" i="66" s="1"/>
  <c r="BK212" i="66"/>
  <c r="BO212" i="66"/>
  <c r="CW240" i="66"/>
  <c r="W240" i="66"/>
  <c r="U240" i="66"/>
  <c r="X240" i="66" s="1"/>
  <c r="CA240" i="66"/>
  <c r="DI240" i="66"/>
  <c r="BN240" i="66"/>
  <c r="BJ240" i="66"/>
  <c r="BM240" i="66" s="1"/>
  <c r="BO240" i="66"/>
  <c r="BK240" i="66"/>
  <c r="CB155" i="66"/>
  <c r="BL155" i="66"/>
  <c r="CD155" i="66"/>
  <c r="V155" i="66"/>
  <c r="CE155" i="66" s="1"/>
  <c r="CX155" i="66"/>
  <c r="CC155" i="66"/>
  <c r="CT155" i="66"/>
  <c r="CW192" i="66"/>
  <c r="U192" i="66"/>
  <c r="X192" i="66" s="1"/>
  <c r="W192" i="66"/>
  <c r="CA192" i="66"/>
  <c r="BO192" i="66"/>
  <c r="BJ192" i="66"/>
  <c r="BM192" i="66" s="1"/>
  <c r="BK192" i="66"/>
  <c r="BN192" i="66"/>
  <c r="BH193" i="66"/>
  <c r="CP193" i="66" s="1"/>
  <c r="DI192" i="66"/>
  <c r="DH208" i="66"/>
  <c r="CH208" i="66"/>
  <c r="DG208" i="66"/>
  <c r="BI208" i="66"/>
  <c r="BV208" i="66"/>
  <c r="DI214" i="66"/>
  <c r="CA214" i="66"/>
  <c r="W214" i="66"/>
  <c r="CW214" i="66"/>
  <c r="U214" i="66"/>
  <c r="X214" i="66" s="1"/>
  <c r="BN214" i="66"/>
  <c r="BJ214" i="66"/>
  <c r="BM214" i="66" s="1"/>
  <c r="BO214" i="66"/>
  <c r="BK214" i="66"/>
  <c r="BI239" i="66"/>
  <c r="BH239" i="66" s="1"/>
  <c r="CP239" i="66" s="1"/>
  <c r="BV239" i="66"/>
  <c r="DG239" i="66"/>
  <c r="CH239" i="66"/>
  <c r="DH239" i="66"/>
  <c r="DH261" i="66"/>
  <c r="CH261" i="66"/>
  <c r="DG261" i="66"/>
  <c r="BV261" i="66"/>
  <c r="BI261" i="66"/>
  <c r="BH261" i="66" s="1"/>
  <c r="CP261" i="66" s="1"/>
  <c r="DI50" i="66"/>
  <c r="BJ50" i="66"/>
  <c r="BM50" i="66" s="1"/>
  <c r="BO50" i="66"/>
  <c r="BN50" i="66"/>
  <c r="BK50" i="66"/>
  <c r="DI145" i="66"/>
  <c r="BO145" i="66"/>
  <c r="BK145" i="66"/>
  <c r="BN145" i="66"/>
  <c r="BJ145" i="66"/>
  <c r="BM145" i="66" s="1"/>
  <c r="BH146" i="66"/>
  <c r="CP146" i="66" s="1"/>
  <c r="CH167" i="66"/>
  <c r="DH167" i="66"/>
  <c r="DG167" i="66"/>
  <c r="BV167" i="66"/>
  <c r="BI167" i="66"/>
  <c r="BH167" i="66" s="1"/>
  <c r="CP167" i="66" s="1"/>
  <c r="DG223" i="66"/>
  <c r="BI223" i="66"/>
  <c r="BH223" i="66" s="1"/>
  <c r="CP223" i="66" s="1"/>
  <c r="BV223" i="66"/>
  <c r="DH223" i="66"/>
  <c r="CH223" i="66"/>
  <c r="DI224" i="66"/>
  <c r="BN224" i="66"/>
  <c r="BJ224" i="66"/>
  <c r="BM224" i="66" s="1"/>
  <c r="BK224" i="66"/>
  <c r="BO224" i="66"/>
  <c r="BJ264" i="66"/>
  <c r="BM264" i="66" s="1"/>
  <c r="BN264" i="66"/>
  <c r="BK264" i="66"/>
  <c r="BO264" i="66"/>
  <c r="CA264" i="66"/>
  <c r="W264" i="66"/>
  <c r="CW264" i="66"/>
  <c r="U264" i="66"/>
  <c r="X264" i="66" s="1"/>
  <c r="DI264" i="66"/>
  <c r="BL54" i="66"/>
  <c r="CB54" i="66"/>
  <c r="CD54" i="66"/>
  <c r="V54" i="66"/>
  <c r="CE54" i="66" s="1"/>
  <c r="CX54" i="66"/>
  <c r="CC54" i="66"/>
  <c r="DA55" i="66"/>
  <c r="CZ55" i="66"/>
  <c r="DB55" i="66"/>
  <c r="CQ55" i="66"/>
  <c r="AS55" i="66" s="1"/>
  <c r="CT54" i="66"/>
  <c r="BN166" i="66"/>
  <c r="BO166" i="66"/>
  <c r="BJ166" i="66"/>
  <c r="BM166" i="66" s="1"/>
  <c r="BK166" i="66"/>
  <c r="CW166" i="66"/>
  <c r="CA166" i="66"/>
  <c r="U166" i="66"/>
  <c r="X166" i="66" s="1"/>
  <c r="W166" i="66"/>
  <c r="DI166" i="66"/>
  <c r="CB183" i="66"/>
  <c r="BL183" i="66"/>
  <c r="CD183" i="66"/>
  <c r="V183" i="66"/>
  <c r="CE183" i="66" s="1"/>
  <c r="CC183" i="66"/>
  <c r="CX183" i="66"/>
  <c r="CT183" i="66"/>
  <c r="BO196" i="66"/>
  <c r="BJ196" i="66"/>
  <c r="BM196" i="66" s="1"/>
  <c r="BK196" i="66"/>
  <c r="BN196" i="66"/>
  <c r="BH197" i="66"/>
  <c r="CP197" i="66" s="1"/>
  <c r="DI196" i="66"/>
  <c r="DG211" i="66"/>
  <c r="BI211" i="66"/>
  <c r="BH211" i="66" s="1"/>
  <c r="CP211" i="66" s="1"/>
  <c r="BV211" i="66"/>
  <c r="CH211" i="66"/>
  <c r="DH211" i="66"/>
  <c r="BI340" i="66"/>
  <c r="BH340" i="66" s="1"/>
  <c r="CP340" i="66" s="1"/>
  <c r="DG340" i="66"/>
  <c r="BV340" i="66"/>
  <c r="CH340" i="66"/>
  <c r="DH340" i="66"/>
  <c r="BI342" i="66"/>
  <c r="BH343" i="66" s="1"/>
  <c r="CP343" i="66" s="1"/>
  <c r="DG342" i="66"/>
  <c r="BV342" i="66"/>
  <c r="CH342" i="66"/>
  <c r="DH342" i="66"/>
  <c r="BI344" i="66"/>
  <c r="DG344" i="66"/>
  <c r="BV344" i="66"/>
  <c r="CH344" i="66"/>
  <c r="DH344" i="66"/>
  <c r="BI346" i="66"/>
  <c r="DG346" i="66"/>
  <c r="BV346" i="66"/>
  <c r="CH346" i="66"/>
  <c r="DH346" i="66"/>
  <c r="BI348" i="66"/>
  <c r="DG348" i="66"/>
  <c r="BV348" i="66"/>
  <c r="CH348" i="66"/>
  <c r="DH348" i="66"/>
  <c r="BI350" i="66"/>
  <c r="BH350" i="66" s="1"/>
  <c r="CP350" i="66" s="1"/>
  <c r="DG350" i="66"/>
  <c r="BV350" i="66"/>
  <c r="CH350" i="66"/>
  <c r="DH350" i="66"/>
  <c r="BI352" i="66"/>
  <c r="BH352" i="66" s="1"/>
  <c r="CP352" i="66" s="1"/>
  <c r="DG352" i="66"/>
  <c r="BV352" i="66"/>
  <c r="CH352" i="66"/>
  <c r="DH352" i="66"/>
  <c r="BI354" i="66"/>
  <c r="DG354" i="66"/>
  <c r="BV354" i="66"/>
  <c r="CH354" i="66"/>
  <c r="DH354" i="66"/>
  <c r="BI356" i="66"/>
  <c r="BH357" i="66" s="1"/>
  <c r="CP357" i="66" s="1"/>
  <c r="DG356" i="66"/>
  <c r="BV356" i="66"/>
  <c r="CH356" i="66"/>
  <c r="DH356" i="66"/>
  <c r="BI358" i="66"/>
  <c r="DG358" i="66"/>
  <c r="BV358" i="66"/>
  <c r="CH358" i="66"/>
  <c r="DH358" i="66"/>
  <c r="BI360" i="66"/>
  <c r="DG360" i="66"/>
  <c r="BV360" i="66"/>
  <c r="CH360" i="66"/>
  <c r="DH360" i="66"/>
  <c r="BI362" i="66"/>
  <c r="BH362" i="66" s="1"/>
  <c r="CP362" i="66" s="1"/>
  <c r="DG362" i="66"/>
  <c r="BV362" i="66"/>
  <c r="CH362" i="66"/>
  <c r="DH362" i="66"/>
  <c r="BI364" i="66"/>
  <c r="BH364" i="66" s="1"/>
  <c r="CP364" i="66" s="1"/>
  <c r="DG364" i="66"/>
  <c r="BV364" i="66"/>
  <c r="CH364" i="66"/>
  <c r="DH364" i="66"/>
  <c r="BI366" i="66"/>
  <c r="BH367" i="66" s="1"/>
  <c r="CP367" i="66" s="1"/>
  <c r="DG366" i="66"/>
  <c r="BV366" i="66"/>
  <c r="CH366" i="66"/>
  <c r="DH366" i="66"/>
  <c r="BI368" i="66"/>
  <c r="DG368" i="66"/>
  <c r="BV368" i="66"/>
  <c r="CH368" i="66"/>
  <c r="DH368" i="66"/>
  <c r="BI370" i="66"/>
  <c r="DG370" i="66"/>
  <c r="BV370" i="66"/>
  <c r="CH370" i="66"/>
  <c r="DH370" i="66"/>
  <c r="DG267" i="66"/>
  <c r="BI267" i="66"/>
  <c r="BV267" i="66"/>
  <c r="DH267" i="66"/>
  <c r="CH267" i="66"/>
  <c r="BK270" i="66"/>
  <c r="BO270" i="66"/>
  <c r="BH271" i="66"/>
  <c r="CP271" i="66" s="1"/>
  <c r="BJ270" i="66"/>
  <c r="BM270" i="66" s="1"/>
  <c r="BN270" i="66"/>
  <c r="CA270" i="66"/>
  <c r="U270" i="66"/>
  <c r="X270" i="66" s="1"/>
  <c r="CW270" i="66"/>
  <c r="W270" i="66"/>
  <c r="DI270" i="66"/>
  <c r="BI376" i="66"/>
  <c r="BH376" i="66" s="1"/>
  <c r="CP376" i="66" s="1"/>
  <c r="DG376" i="66"/>
  <c r="BV376" i="66"/>
  <c r="DH376" i="66"/>
  <c r="CH376" i="66"/>
  <c r="BI382" i="66"/>
  <c r="BH382" i="66" s="1"/>
  <c r="CP382" i="66" s="1"/>
  <c r="DG382" i="66"/>
  <c r="BV382" i="66"/>
  <c r="DH382" i="66"/>
  <c r="CH382" i="66"/>
  <c r="BI388" i="66"/>
  <c r="BH388" i="66" s="1"/>
  <c r="CP388" i="66" s="1"/>
  <c r="DG388" i="66"/>
  <c r="BV388" i="66"/>
  <c r="DH388" i="66"/>
  <c r="CH388" i="66"/>
  <c r="BV398" i="66"/>
  <c r="DG398" i="66"/>
  <c r="BI398" i="66"/>
  <c r="DH398" i="66"/>
  <c r="CH398" i="66"/>
  <c r="DG125" i="66"/>
  <c r="BI125" i="66"/>
  <c r="BV125" i="66"/>
  <c r="DH125" i="66"/>
  <c r="CH125" i="66"/>
  <c r="DI201" i="66"/>
  <c r="BJ201" i="66"/>
  <c r="BM201" i="66" s="1"/>
  <c r="BN201" i="66"/>
  <c r="BK201" i="66"/>
  <c r="BO201" i="66"/>
  <c r="BH202" i="66"/>
  <c r="CP202" i="66" s="1"/>
  <c r="BV229" i="66"/>
  <c r="BI229" i="66"/>
  <c r="BH229" i="66" s="1"/>
  <c r="CP229" i="66" s="1"/>
  <c r="DG229" i="66"/>
  <c r="CH229" i="66"/>
  <c r="DH229" i="66"/>
  <c r="DH255" i="66"/>
  <c r="CH255" i="66"/>
  <c r="DG255" i="66"/>
  <c r="BV255" i="66"/>
  <c r="BI255" i="66"/>
  <c r="BH255" i="66" s="1"/>
  <c r="CP255" i="66" s="1"/>
  <c r="V335" i="66"/>
  <c r="CE335" i="66" s="1"/>
  <c r="CC335" i="66"/>
  <c r="CD335" i="66"/>
  <c r="CX335" i="66"/>
  <c r="CB335" i="66"/>
  <c r="BL335" i="66"/>
  <c r="DA336" i="66"/>
  <c r="CZ336" i="66"/>
  <c r="CQ336" i="66"/>
  <c r="AS336" i="66" s="1"/>
  <c r="DB336" i="66"/>
  <c r="CT335" i="66"/>
  <c r="CT351" i="66"/>
  <c r="CB351" i="66"/>
  <c r="BL351" i="66"/>
  <c r="CD351" i="66"/>
  <c r="CX351" i="66"/>
  <c r="V351" i="66"/>
  <c r="CE351" i="66" s="1"/>
  <c r="CC351" i="66"/>
  <c r="BV107" i="66"/>
  <c r="BI107" i="66"/>
  <c r="DG107" i="66"/>
  <c r="DH107" i="66"/>
  <c r="CH107" i="66"/>
  <c r="BN242" i="66"/>
  <c r="BJ242" i="66"/>
  <c r="BM242" i="66" s="1"/>
  <c r="BK242" i="66"/>
  <c r="BO242" i="66"/>
  <c r="DI242" i="66"/>
  <c r="BJ283" i="66"/>
  <c r="BM283" i="66" s="1"/>
  <c r="BK283" i="66"/>
  <c r="BH284" i="66"/>
  <c r="CP284" i="66" s="1"/>
  <c r="BN283" i="66"/>
  <c r="BO283" i="66"/>
  <c r="CA283" i="66"/>
  <c r="U283" i="66"/>
  <c r="X283" i="66" s="1"/>
  <c r="W283" i="66"/>
  <c r="CW283" i="66"/>
  <c r="DI283" i="66"/>
  <c r="BJ289" i="66"/>
  <c r="BM289" i="66" s="1"/>
  <c r="BK289" i="66"/>
  <c r="BH290" i="66"/>
  <c r="CP290" i="66" s="1"/>
  <c r="BN289" i="66"/>
  <c r="BO289" i="66"/>
  <c r="CA289" i="66"/>
  <c r="U289" i="66"/>
  <c r="X289" i="66" s="1"/>
  <c r="W289" i="66"/>
  <c r="CW289" i="66"/>
  <c r="DI289" i="66"/>
  <c r="BJ295" i="66"/>
  <c r="BM295" i="66" s="1"/>
  <c r="BK295" i="66"/>
  <c r="BH296" i="66"/>
  <c r="CP296" i="66" s="1"/>
  <c r="BN295" i="66"/>
  <c r="BO295" i="66"/>
  <c r="CA295" i="66"/>
  <c r="U295" i="66"/>
  <c r="X295" i="66" s="1"/>
  <c r="W295" i="66"/>
  <c r="CW295" i="66"/>
  <c r="DI295" i="66"/>
  <c r="BJ301" i="66"/>
  <c r="BM301" i="66" s="1"/>
  <c r="BK301" i="66"/>
  <c r="BH302" i="66"/>
  <c r="CP302" i="66" s="1"/>
  <c r="BN301" i="66"/>
  <c r="BO301" i="66"/>
  <c r="CA301" i="66"/>
  <c r="U301" i="66"/>
  <c r="X301" i="66" s="1"/>
  <c r="W301" i="66"/>
  <c r="CW301" i="66"/>
  <c r="DI301" i="66"/>
  <c r="BJ307" i="66"/>
  <c r="BM307" i="66" s="1"/>
  <c r="BK307" i="66"/>
  <c r="BH308" i="66"/>
  <c r="CP308" i="66" s="1"/>
  <c r="BN307" i="66"/>
  <c r="BO307" i="66"/>
  <c r="CA307" i="66"/>
  <c r="U307" i="66"/>
  <c r="X307" i="66" s="1"/>
  <c r="W307" i="66"/>
  <c r="CW307" i="66"/>
  <c r="DI307" i="66"/>
  <c r="BJ313" i="66"/>
  <c r="BM313" i="66" s="1"/>
  <c r="BK313" i="66"/>
  <c r="BH314" i="66"/>
  <c r="CP314" i="66" s="1"/>
  <c r="BN313" i="66"/>
  <c r="BO313" i="66"/>
  <c r="CA313" i="66"/>
  <c r="U313" i="66"/>
  <c r="X313" i="66" s="1"/>
  <c r="CW313" i="66"/>
  <c r="W313" i="66"/>
  <c r="DI313" i="66"/>
  <c r="BJ319" i="66"/>
  <c r="BM319" i="66" s="1"/>
  <c r="BK319" i="66"/>
  <c r="BN319" i="66"/>
  <c r="BH320" i="66"/>
  <c r="CP320" i="66" s="1"/>
  <c r="BO319" i="66"/>
  <c r="CA319" i="66"/>
  <c r="U319" i="66"/>
  <c r="X319" i="66" s="1"/>
  <c r="W319" i="66"/>
  <c r="CW319" i="66"/>
  <c r="DI319" i="66"/>
  <c r="W327" i="66"/>
  <c r="CW327" i="66"/>
  <c r="CA327" i="66"/>
  <c r="U327" i="66"/>
  <c r="X327" i="66" s="1"/>
  <c r="DI327" i="66"/>
  <c r="BJ327" i="66"/>
  <c r="BM327" i="66" s="1"/>
  <c r="BO327" i="66"/>
  <c r="BN327" i="66"/>
  <c r="BH328" i="66"/>
  <c r="CP328" i="66" s="1"/>
  <c r="BK327" i="66"/>
  <c r="BJ329" i="66"/>
  <c r="BM329" i="66" s="1"/>
  <c r="BK329" i="66"/>
  <c r="BN329" i="66"/>
  <c r="BO329" i="66"/>
  <c r="BH330" i="66"/>
  <c r="CP330" i="66" s="1"/>
  <c r="DI329" i="66"/>
  <c r="W329" i="66"/>
  <c r="CW329" i="66"/>
  <c r="CA329" i="66"/>
  <c r="U329" i="66"/>
  <c r="X329" i="66" s="1"/>
  <c r="BV400" i="66"/>
  <c r="DG400" i="66"/>
  <c r="BI400" i="66"/>
  <c r="CH400" i="66"/>
  <c r="DH400" i="66"/>
  <c r="BN26" i="66"/>
  <c r="BO26" i="66"/>
  <c r="BH27" i="66"/>
  <c r="CP27" i="66" s="1"/>
  <c r="BK26" i="66"/>
  <c r="BJ26" i="66"/>
  <c r="BM26" i="66" s="1"/>
  <c r="DI26" i="66"/>
  <c r="CH171" i="66"/>
  <c r="DH171" i="66"/>
  <c r="BI171" i="66"/>
  <c r="BV171" i="66"/>
  <c r="DG171" i="66"/>
  <c r="CW177" i="66"/>
  <c r="CA177" i="66"/>
  <c r="U177" i="66"/>
  <c r="X177" i="66" s="1"/>
  <c r="W177" i="66"/>
  <c r="DI177" i="66"/>
  <c r="BJ177" i="66"/>
  <c r="BM177" i="66" s="1"/>
  <c r="BK177" i="66"/>
  <c r="BN177" i="66"/>
  <c r="BO177" i="66"/>
  <c r="DI185" i="66"/>
  <c r="BJ185" i="66"/>
  <c r="BM185" i="66" s="1"/>
  <c r="BK185" i="66"/>
  <c r="BO185" i="66"/>
  <c r="BH186" i="66"/>
  <c r="CP186" i="66" s="1"/>
  <c r="BN185" i="66"/>
  <c r="U185" i="66"/>
  <c r="X185" i="66" s="1"/>
  <c r="CA185" i="66"/>
  <c r="W185" i="66"/>
  <c r="CW185" i="66"/>
  <c r="DG235" i="66"/>
  <c r="BV235" i="66"/>
  <c r="BI235" i="66"/>
  <c r="CH235" i="66"/>
  <c r="DH235" i="66"/>
  <c r="BI374" i="66"/>
  <c r="BH374" i="66" s="1"/>
  <c r="CP374" i="66" s="1"/>
  <c r="DG374" i="66"/>
  <c r="BV374" i="66"/>
  <c r="CH374" i="66"/>
  <c r="DH374" i="66"/>
  <c r="BI380" i="66"/>
  <c r="BH380" i="66" s="1"/>
  <c r="CP380" i="66" s="1"/>
  <c r="DG380" i="66"/>
  <c r="BV380" i="66"/>
  <c r="CH380" i="66"/>
  <c r="DH380" i="66"/>
  <c r="BI386" i="66"/>
  <c r="BH386" i="66" s="1"/>
  <c r="CP386" i="66" s="1"/>
  <c r="DG386" i="66"/>
  <c r="BV386" i="66"/>
  <c r="DH386" i="66"/>
  <c r="CH386" i="66"/>
  <c r="BV402" i="66"/>
  <c r="BI402" i="66"/>
  <c r="DG402" i="66"/>
  <c r="CH402" i="66"/>
  <c r="DH402" i="66"/>
  <c r="BJ195" i="66"/>
  <c r="BM195" i="66" s="1"/>
  <c r="BN195" i="66"/>
  <c r="BO195" i="66"/>
  <c r="BH196" i="66"/>
  <c r="CP196" i="66" s="1"/>
  <c r="BK195" i="66"/>
  <c r="DI195" i="66"/>
  <c r="DH218" i="66"/>
  <c r="CH218" i="66"/>
  <c r="BV218" i="66"/>
  <c r="DG218" i="66"/>
  <c r="BI218" i="66"/>
  <c r="CT220" i="66"/>
  <c r="DG221" i="66"/>
  <c r="BI221" i="66"/>
  <c r="BH221" i="66" s="1"/>
  <c r="CP221" i="66" s="1"/>
  <c r="BV221" i="66"/>
  <c r="DH221" i="66"/>
  <c r="CH221" i="66"/>
  <c r="DG243" i="66"/>
  <c r="BI243" i="66"/>
  <c r="BH243" i="66" s="1"/>
  <c r="CP243" i="66" s="1"/>
  <c r="BV243" i="66"/>
  <c r="DH243" i="66"/>
  <c r="CH243" i="66"/>
  <c r="DG276" i="66"/>
  <c r="BI276" i="66"/>
  <c r="BV276" i="66"/>
  <c r="CH276" i="66"/>
  <c r="DH276" i="66"/>
  <c r="DH291" i="66"/>
  <c r="CH291" i="66"/>
  <c r="BV291" i="66"/>
  <c r="DG291" i="66"/>
  <c r="BI291" i="66"/>
  <c r="BH291" i="66" s="1"/>
  <c r="CP291" i="66" s="1"/>
  <c r="DH303" i="66"/>
  <c r="CH303" i="66"/>
  <c r="BV303" i="66"/>
  <c r="DG303" i="66"/>
  <c r="BI303" i="66"/>
  <c r="BH303" i="66" s="1"/>
  <c r="CP303" i="66" s="1"/>
  <c r="V318" i="66"/>
  <c r="CE318" i="66" s="1"/>
  <c r="CX318" i="66"/>
  <c r="CD318" i="66"/>
  <c r="CC318" i="66"/>
  <c r="CB318" i="66"/>
  <c r="BL318" i="66"/>
  <c r="DA319" i="66"/>
  <c r="DB319" i="66"/>
  <c r="CQ319" i="66"/>
  <c r="AS319" i="66" s="1"/>
  <c r="CZ319" i="66"/>
  <c r="CT318" i="66"/>
  <c r="DI353" i="66"/>
  <c r="BN353" i="66"/>
  <c r="BO353" i="66"/>
  <c r="BJ353" i="66"/>
  <c r="BM353" i="66" s="1"/>
  <c r="BK353" i="66"/>
  <c r="CA361" i="66"/>
  <c r="U361" i="66"/>
  <c r="X361" i="66" s="1"/>
  <c r="W361" i="66"/>
  <c r="CW361" i="66"/>
  <c r="BN361" i="66"/>
  <c r="BO361" i="66"/>
  <c r="BJ361" i="66"/>
  <c r="BM361" i="66" s="1"/>
  <c r="BK361" i="66"/>
  <c r="DI361" i="66"/>
  <c r="CW416" i="66"/>
  <c r="U416" i="66"/>
  <c r="X416" i="66" s="1"/>
  <c r="W416" i="66"/>
  <c r="CA416" i="66"/>
  <c r="DI416" i="66"/>
  <c r="BN416" i="66"/>
  <c r="BO416" i="66"/>
  <c r="BJ416" i="66"/>
  <c r="BM416" i="66" s="1"/>
  <c r="BK416" i="66"/>
  <c r="DI445" i="66"/>
  <c r="BJ445" i="66"/>
  <c r="BM445" i="66" s="1"/>
  <c r="BO445" i="66"/>
  <c r="BK445" i="66"/>
  <c r="BN445" i="66"/>
  <c r="DI451" i="66"/>
  <c r="BJ451" i="66"/>
  <c r="BM451" i="66" s="1"/>
  <c r="BO451" i="66"/>
  <c r="BK451" i="66"/>
  <c r="BN451" i="66"/>
  <c r="DH87" i="66"/>
  <c r="CH87" i="66"/>
  <c r="BV87" i="66"/>
  <c r="DG87" i="66"/>
  <c r="BI87" i="66"/>
  <c r="BH88" i="66" s="1"/>
  <c r="CP88" i="66" s="1"/>
  <c r="DH199" i="66"/>
  <c r="CH199" i="66"/>
  <c r="BV199" i="66"/>
  <c r="BI199" i="66"/>
  <c r="DG199" i="66"/>
  <c r="DB247" i="66"/>
  <c r="DA247" i="66"/>
  <c r="CQ247" i="66"/>
  <c r="AS247" i="66" s="1"/>
  <c r="CZ247" i="66"/>
  <c r="CT246" i="66"/>
  <c r="BL246" i="66"/>
  <c r="CB246" i="66"/>
  <c r="CD246" i="66"/>
  <c r="V246" i="66"/>
  <c r="CE246" i="66" s="1"/>
  <c r="CC246" i="66"/>
  <c r="CX246" i="66"/>
  <c r="DI262" i="66"/>
  <c r="BJ262" i="66"/>
  <c r="BM262" i="66" s="1"/>
  <c r="BN262" i="66"/>
  <c r="BO262" i="66"/>
  <c r="BK262" i="66"/>
  <c r="DI339" i="66"/>
  <c r="CA339" i="66"/>
  <c r="CW339" i="66"/>
  <c r="U339" i="66"/>
  <c r="X339" i="66" s="1"/>
  <c r="W339" i="66"/>
  <c r="BJ339" i="66"/>
  <c r="BM339" i="66" s="1"/>
  <c r="BO339" i="66"/>
  <c r="BK339" i="66"/>
  <c r="BN339" i="66"/>
  <c r="BN365" i="66"/>
  <c r="BO365" i="66"/>
  <c r="BJ365" i="66"/>
  <c r="BM365" i="66" s="1"/>
  <c r="BK365" i="66"/>
  <c r="CA365" i="66"/>
  <c r="W365" i="66"/>
  <c r="U365" i="66"/>
  <c r="X365" i="66" s="1"/>
  <c r="CW365" i="66"/>
  <c r="DI365" i="66"/>
  <c r="CA189" i="66"/>
  <c r="W189" i="66"/>
  <c r="CW189" i="66"/>
  <c r="U189" i="66"/>
  <c r="X189" i="66" s="1"/>
  <c r="DI189" i="66"/>
  <c r="BN189" i="66"/>
  <c r="BK189" i="66"/>
  <c r="BO189" i="66"/>
  <c r="BJ189" i="66"/>
  <c r="BM189" i="66" s="1"/>
  <c r="DH230" i="66"/>
  <c r="CH230" i="66"/>
  <c r="BV230" i="66"/>
  <c r="BI230" i="66"/>
  <c r="DG230" i="66"/>
  <c r="CT238" i="66"/>
  <c r="BL238" i="66"/>
  <c r="CB238" i="66"/>
  <c r="CD238" i="66"/>
  <c r="CX238" i="66"/>
  <c r="V238" i="66"/>
  <c r="CE238" i="66" s="1"/>
  <c r="CC238" i="66"/>
  <c r="V294" i="66"/>
  <c r="CE294" i="66" s="1"/>
  <c r="CX294" i="66"/>
  <c r="CD294" i="66"/>
  <c r="CC294" i="66"/>
  <c r="BL294" i="66"/>
  <c r="CB294" i="66"/>
  <c r="DA295" i="66"/>
  <c r="DB295" i="66"/>
  <c r="CQ295" i="66"/>
  <c r="AS295" i="66" s="1"/>
  <c r="CZ295" i="66"/>
  <c r="CT294" i="66"/>
  <c r="CT306" i="66"/>
  <c r="CT310" i="66"/>
  <c r="DB318" i="66"/>
  <c r="CT317" i="66"/>
  <c r="CB317" i="66"/>
  <c r="BL317" i="66"/>
  <c r="CC317" i="66"/>
  <c r="CD317" i="66"/>
  <c r="CX317" i="66"/>
  <c r="V317" i="66"/>
  <c r="CE317" i="66" s="1"/>
  <c r="CT397" i="66"/>
  <c r="BL397" i="66"/>
  <c r="CB397" i="66"/>
  <c r="CD397" i="66"/>
  <c r="V397" i="66"/>
  <c r="CE397" i="66" s="1"/>
  <c r="CX397" i="66"/>
  <c r="CC397" i="66"/>
  <c r="BV404" i="66"/>
  <c r="DG404" i="66"/>
  <c r="BI404" i="66"/>
  <c r="BH404" i="66" s="1"/>
  <c r="CP404" i="66" s="1"/>
  <c r="DH404" i="66"/>
  <c r="CH404" i="66"/>
  <c r="BJ421" i="66"/>
  <c r="BM421" i="66" s="1"/>
  <c r="BN421" i="66"/>
  <c r="BO421" i="66"/>
  <c r="BK421" i="66"/>
  <c r="DI421" i="66"/>
  <c r="BJ429" i="66"/>
  <c r="BM429" i="66" s="1"/>
  <c r="BN429" i="66"/>
  <c r="BO429" i="66"/>
  <c r="BK429" i="66"/>
  <c r="DI429" i="66"/>
  <c r="BJ437" i="66"/>
  <c r="BM437" i="66" s="1"/>
  <c r="BN437" i="66"/>
  <c r="BO437" i="66"/>
  <c r="BK437" i="66"/>
  <c r="DI437" i="66"/>
  <c r="DH244" i="66"/>
  <c r="CH244" i="66"/>
  <c r="DG244" i="66"/>
  <c r="BV244" i="66"/>
  <c r="BI244" i="66"/>
  <c r="DI258" i="66"/>
  <c r="BJ258" i="66"/>
  <c r="BM258" i="66" s="1"/>
  <c r="BK258" i="66"/>
  <c r="BO258" i="66"/>
  <c r="BH259" i="66"/>
  <c r="CP259" i="66" s="1"/>
  <c r="BN258" i="66"/>
  <c r="DH275" i="66"/>
  <c r="CH275" i="66"/>
  <c r="DG275" i="66"/>
  <c r="BI275" i="66"/>
  <c r="BV275" i="66"/>
  <c r="DI328" i="66"/>
  <c r="BJ328" i="66"/>
  <c r="BM328" i="66" s="1"/>
  <c r="BK328" i="66"/>
  <c r="BO328" i="66"/>
  <c r="BN328" i="66"/>
  <c r="BH329" i="66"/>
  <c r="CP329" i="66" s="1"/>
  <c r="W336" i="66"/>
  <c r="CW336" i="66"/>
  <c r="U336" i="66"/>
  <c r="X336" i="66" s="1"/>
  <c r="CA336" i="66"/>
  <c r="DI336" i="66"/>
  <c r="BJ336" i="66"/>
  <c r="BM336" i="66" s="1"/>
  <c r="BK336" i="66"/>
  <c r="BN336" i="66"/>
  <c r="BO336" i="66"/>
  <c r="DI411" i="66"/>
  <c r="BJ411" i="66"/>
  <c r="BM411" i="66" s="1"/>
  <c r="BN411" i="66"/>
  <c r="BK411" i="66"/>
  <c r="BO411" i="66"/>
  <c r="BH412" i="66"/>
  <c r="CP412" i="66" s="1"/>
  <c r="BJ443" i="66"/>
  <c r="BM443" i="66" s="1"/>
  <c r="BK443" i="66"/>
  <c r="BO443" i="66"/>
  <c r="BN443" i="66"/>
  <c r="DI443" i="66"/>
  <c r="BJ449" i="66"/>
  <c r="BM449" i="66" s="1"/>
  <c r="BK449" i="66"/>
  <c r="BO449" i="66"/>
  <c r="BN449" i="66"/>
  <c r="DI449" i="66"/>
  <c r="BJ455" i="66"/>
  <c r="BM455" i="66" s="1"/>
  <c r="BK455" i="66"/>
  <c r="BO455" i="66"/>
  <c r="BH456" i="66"/>
  <c r="CP456" i="66" s="1"/>
  <c r="BN455" i="66"/>
  <c r="DI455" i="66"/>
  <c r="DI139" i="66"/>
  <c r="BO139" i="66"/>
  <c r="BK139" i="66"/>
  <c r="BN139" i="66"/>
  <c r="BJ139" i="66"/>
  <c r="BM139" i="66" s="1"/>
  <c r="BV172" i="66"/>
  <c r="DG172" i="66"/>
  <c r="BI172" i="66"/>
  <c r="CH172" i="66"/>
  <c r="DH172" i="66"/>
  <c r="DG207" i="66"/>
  <c r="BI207" i="66"/>
  <c r="BV207" i="66"/>
  <c r="DH207" i="66"/>
  <c r="CH207" i="66"/>
  <c r="DG231" i="66"/>
  <c r="BI231" i="66"/>
  <c r="BV231" i="66"/>
  <c r="DH231" i="66"/>
  <c r="CH231" i="66"/>
  <c r="DH279" i="66"/>
  <c r="CH279" i="66"/>
  <c r="BV279" i="66"/>
  <c r="DG279" i="66"/>
  <c r="BI279" i="66"/>
  <c r="BH279" i="66" s="1"/>
  <c r="CP279" i="66" s="1"/>
  <c r="DH297" i="66"/>
  <c r="CH297" i="66"/>
  <c r="BV297" i="66"/>
  <c r="DG297" i="66"/>
  <c r="BI297" i="66"/>
  <c r="BH297" i="66" s="1"/>
  <c r="CP297" i="66" s="1"/>
  <c r="CC305" i="66"/>
  <c r="CD305" i="66"/>
  <c r="V305" i="66"/>
  <c r="CE305" i="66" s="1"/>
  <c r="CX305" i="66"/>
  <c r="CH309" i="66"/>
  <c r="DH309" i="66"/>
  <c r="BV309" i="66"/>
  <c r="DG309" i="66"/>
  <c r="BI309" i="66"/>
  <c r="BH309" i="66" s="1"/>
  <c r="CP309" i="66" s="1"/>
  <c r="BN381" i="66"/>
  <c r="BO381" i="66"/>
  <c r="BJ381" i="66"/>
  <c r="BM381" i="66" s="1"/>
  <c r="BK381" i="66"/>
  <c r="DI381" i="66"/>
  <c r="CA381" i="66"/>
  <c r="U381" i="66"/>
  <c r="X381" i="66" s="1"/>
  <c r="W381" i="66"/>
  <c r="CW381" i="66"/>
  <c r="BN407" i="66"/>
  <c r="BO407" i="66"/>
  <c r="BK407" i="66"/>
  <c r="BJ407" i="66"/>
  <c r="BM407" i="66" s="1"/>
  <c r="DI407" i="66"/>
  <c r="DI415" i="66"/>
  <c r="BJ415" i="66"/>
  <c r="BM415" i="66" s="1"/>
  <c r="BK415" i="66"/>
  <c r="BN415" i="66"/>
  <c r="BH416" i="66"/>
  <c r="CP416" i="66" s="1"/>
  <c r="BO415" i="66"/>
  <c r="DI448" i="66"/>
  <c r="BN448" i="66"/>
  <c r="BH449" i="66"/>
  <c r="CP449" i="66" s="1"/>
  <c r="BO448" i="66"/>
  <c r="BK448" i="66"/>
  <c r="BJ448" i="66"/>
  <c r="BM448" i="66" s="1"/>
  <c r="CW448" i="66"/>
  <c r="W448" i="66"/>
  <c r="CA448" i="66"/>
  <c r="U448" i="66"/>
  <c r="X448" i="66" s="1"/>
  <c r="BJ486" i="66"/>
  <c r="BM486" i="66" s="1"/>
  <c r="BK486" i="66"/>
  <c r="BN486" i="66"/>
  <c r="BO486" i="66"/>
  <c r="W486" i="66"/>
  <c r="CW486" i="66"/>
  <c r="CA486" i="66"/>
  <c r="U486" i="66"/>
  <c r="X486" i="66" s="1"/>
  <c r="DI486" i="66"/>
  <c r="DH203" i="66"/>
  <c r="CH203" i="66"/>
  <c r="BV203" i="66"/>
  <c r="BI203" i="66"/>
  <c r="BH203" i="66" s="1"/>
  <c r="CP203" i="66" s="1"/>
  <c r="DG203" i="66"/>
  <c r="CT280" i="66"/>
  <c r="DA281" i="66"/>
  <c r="DB281" i="66"/>
  <c r="CQ281" i="66"/>
  <c r="AS281" i="66" s="1"/>
  <c r="CZ281" i="66"/>
  <c r="CB280" i="66"/>
  <c r="BL280" i="66"/>
  <c r="V280" i="66"/>
  <c r="CE280" i="66" s="1"/>
  <c r="CX280" i="66"/>
  <c r="CD280" i="66"/>
  <c r="CC280" i="66"/>
  <c r="CW325" i="66"/>
  <c r="W325" i="66"/>
  <c r="U325" i="66"/>
  <c r="X325" i="66" s="1"/>
  <c r="CA325" i="66"/>
  <c r="BH326" i="66"/>
  <c r="CP326" i="66" s="1"/>
  <c r="BJ325" i="66"/>
  <c r="BM325" i="66" s="1"/>
  <c r="BO325" i="66"/>
  <c r="BN325" i="66"/>
  <c r="BK325" i="66"/>
  <c r="DI325" i="66"/>
  <c r="DI338" i="66"/>
  <c r="BJ338" i="66"/>
  <c r="BM338" i="66" s="1"/>
  <c r="BK338" i="66"/>
  <c r="BH339" i="66"/>
  <c r="CP339" i="66" s="1"/>
  <c r="BO338" i="66"/>
  <c r="BN338" i="66"/>
  <c r="BV408" i="66"/>
  <c r="DG408" i="66"/>
  <c r="BI408" i="66"/>
  <c r="BH409" i="66" s="1"/>
  <c r="CP409" i="66" s="1"/>
  <c r="CH408" i="66"/>
  <c r="DH408" i="66"/>
  <c r="DI417" i="66"/>
  <c r="BJ417" i="66"/>
  <c r="BM417" i="66" s="1"/>
  <c r="BK417" i="66"/>
  <c r="BN417" i="66"/>
  <c r="BO417" i="66"/>
  <c r="BN112" i="66"/>
  <c r="BK112" i="66"/>
  <c r="BJ112" i="66"/>
  <c r="BM112" i="66" s="1"/>
  <c r="BO112" i="66"/>
  <c r="DI112" i="66"/>
  <c r="DA301" i="66"/>
  <c r="DB301" i="66"/>
  <c r="CQ301" i="66"/>
  <c r="AS301" i="66" s="1"/>
  <c r="CZ301" i="66"/>
  <c r="CT300" i="66"/>
  <c r="V300" i="66"/>
  <c r="CE300" i="66" s="1"/>
  <c r="CX300" i="66"/>
  <c r="CD300" i="66"/>
  <c r="CC300" i="66"/>
  <c r="CB300" i="66"/>
  <c r="BL300" i="66"/>
  <c r="DI326" i="66"/>
  <c r="BJ326" i="66"/>
  <c r="BM326" i="66" s="1"/>
  <c r="BK326" i="66"/>
  <c r="BH327" i="66"/>
  <c r="CP327" i="66" s="1"/>
  <c r="BN326" i="66"/>
  <c r="BO326" i="66"/>
  <c r="DI391" i="66"/>
  <c r="BN391" i="66"/>
  <c r="BO391" i="66"/>
  <c r="BJ391" i="66"/>
  <c r="BM391" i="66" s="1"/>
  <c r="BK391" i="66"/>
  <c r="BV392" i="66"/>
  <c r="BI392" i="66"/>
  <c r="BH392" i="66" s="1"/>
  <c r="CP392" i="66" s="1"/>
  <c r="DG392" i="66"/>
  <c r="DH392" i="66"/>
  <c r="CH392" i="66"/>
  <c r="DG394" i="66"/>
  <c r="BV394" i="66"/>
  <c r="BI394" i="66"/>
  <c r="BH394" i="66" s="1"/>
  <c r="CP394" i="66" s="1"/>
  <c r="DH394" i="66"/>
  <c r="CH394" i="66"/>
  <c r="DI499" i="66"/>
  <c r="BN499" i="66"/>
  <c r="BO499" i="66"/>
  <c r="BJ499" i="66"/>
  <c r="BM499" i="66" s="1"/>
  <c r="BK499" i="66"/>
  <c r="BH500" i="66"/>
  <c r="CP500" i="66" s="1"/>
  <c r="DH13" i="66"/>
  <c r="CH13" i="66"/>
  <c r="BI13" i="66"/>
  <c r="DG13" i="66"/>
  <c r="BV13" i="66"/>
  <c r="CH181" i="66"/>
  <c r="DH181" i="66"/>
  <c r="BV181" i="66"/>
  <c r="BI181" i="66"/>
  <c r="DG181" i="66"/>
  <c r="CH190" i="66"/>
  <c r="DH190" i="66"/>
  <c r="BV190" i="66"/>
  <c r="DG190" i="66"/>
  <c r="BI190" i="66"/>
  <c r="BH190" i="66" s="1"/>
  <c r="CP190" i="66" s="1"/>
  <c r="DI206" i="66"/>
  <c r="BN206" i="66"/>
  <c r="BK206" i="66"/>
  <c r="BJ206" i="66"/>
  <c r="BM206" i="66" s="1"/>
  <c r="BO206" i="66"/>
  <c r="CT254" i="66"/>
  <c r="CH371" i="66"/>
  <c r="DH371" i="66"/>
  <c r="BV371" i="66"/>
  <c r="BI371" i="66"/>
  <c r="DG371" i="66"/>
  <c r="BI390" i="66"/>
  <c r="BH390" i="66" s="1"/>
  <c r="CP390" i="66" s="1"/>
  <c r="DG390" i="66"/>
  <c r="BV390" i="66"/>
  <c r="CH390" i="66"/>
  <c r="DH390" i="66"/>
  <c r="BI162" i="66"/>
  <c r="BH162" i="66" s="1"/>
  <c r="CP162" i="66" s="1"/>
  <c r="BV162" i="66"/>
  <c r="DG162" i="66"/>
  <c r="CH162" i="66"/>
  <c r="DH162" i="66"/>
  <c r="DI165" i="66"/>
  <c r="CW165" i="66"/>
  <c r="U165" i="66"/>
  <c r="X165" i="66" s="1"/>
  <c r="W165" i="66"/>
  <c r="CA165" i="66"/>
  <c r="BJ165" i="66"/>
  <c r="BM165" i="66" s="1"/>
  <c r="BK165" i="66"/>
  <c r="BN165" i="66"/>
  <c r="BO165" i="66"/>
  <c r="BH166" i="66"/>
  <c r="CP166" i="66" s="1"/>
  <c r="CQ264" i="66"/>
  <c r="AS264" i="66" s="1"/>
  <c r="DA264" i="66"/>
  <c r="CZ264" i="66"/>
  <c r="DB264" i="66"/>
  <c r="CT263" i="66"/>
  <c r="W268" i="66"/>
  <c r="CA268" i="66"/>
  <c r="CW268" i="66"/>
  <c r="U268" i="66"/>
  <c r="X268" i="66" s="1"/>
  <c r="DI268" i="66"/>
  <c r="BJ268" i="66"/>
  <c r="BM268" i="66" s="1"/>
  <c r="BK268" i="66"/>
  <c r="BN268" i="66"/>
  <c r="BO268" i="66"/>
  <c r="BH269" i="66"/>
  <c r="CP269" i="66" s="1"/>
  <c r="BJ425" i="66"/>
  <c r="BM425" i="66" s="1"/>
  <c r="BK425" i="66"/>
  <c r="BN425" i="66"/>
  <c r="BH426" i="66"/>
  <c r="CP426" i="66" s="1"/>
  <c r="BO425" i="66"/>
  <c r="DI425" i="66"/>
  <c r="DI435" i="66"/>
  <c r="BJ435" i="66"/>
  <c r="BM435" i="66" s="1"/>
  <c r="BK435" i="66"/>
  <c r="BN435" i="66"/>
  <c r="BO435" i="66"/>
  <c r="DI505" i="66"/>
  <c r="BJ505" i="66"/>
  <c r="BM505" i="66" s="1"/>
  <c r="BK505" i="66"/>
  <c r="BH506" i="66"/>
  <c r="CP506" i="66" s="1"/>
  <c r="BO505" i="66"/>
  <c r="BN505" i="66"/>
  <c r="DI521" i="66"/>
  <c r="BJ521" i="66"/>
  <c r="BM521" i="66" s="1"/>
  <c r="BK521" i="66"/>
  <c r="BO521" i="66"/>
  <c r="BH522" i="66"/>
  <c r="CP522" i="66" s="1"/>
  <c r="BN521" i="66"/>
  <c r="DI537" i="66"/>
  <c r="BJ537" i="66"/>
  <c r="BM537" i="66" s="1"/>
  <c r="BK537" i="66"/>
  <c r="BO537" i="66"/>
  <c r="BN537" i="66"/>
  <c r="BH538" i="66"/>
  <c r="CP538" i="66" s="1"/>
  <c r="DI553" i="66"/>
  <c r="BJ553" i="66"/>
  <c r="BM553" i="66" s="1"/>
  <c r="BK553" i="66"/>
  <c r="BO553" i="66"/>
  <c r="BN553" i="66"/>
  <c r="BH554" i="66"/>
  <c r="CP554" i="66" s="1"/>
  <c r="DI569" i="66"/>
  <c r="BJ569" i="66"/>
  <c r="BM569" i="66" s="1"/>
  <c r="BK569" i="66"/>
  <c r="BN569" i="66"/>
  <c r="BO569" i="66"/>
  <c r="BH570" i="66"/>
  <c r="CP570" i="66" s="1"/>
  <c r="CA580" i="66"/>
  <c r="W580" i="66"/>
  <c r="U580" i="66"/>
  <c r="X580" i="66" s="1"/>
  <c r="CW580" i="66"/>
  <c r="DI580" i="66"/>
  <c r="BJ580" i="66"/>
  <c r="BM580" i="66" s="1"/>
  <c r="BN580" i="66"/>
  <c r="BK580" i="66"/>
  <c r="BO580" i="66"/>
  <c r="DH164" i="66"/>
  <c r="CH164" i="66"/>
  <c r="BV164" i="66"/>
  <c r="DG164" i="66"/>
  <c r="BI164" i="66"/>
  <c r="BH165" i="66" s="1"/>
  <c r="CP165" i="66" s="1"/>
  <c r="CC311" i="66"/>
  <c r="CD311" i="66"/>
  <c r="V311" i="66"/>
  <c r="CE311" i="66" s="1"/>
  <c r="CX311" i="66"/>
  <c r="CH315" i="66"/>
  <c r="DH315" i="66"/>
  <c r="BV315" i="66"/>
  <c r="DG315" i="66"/>
  <c r="BI315" i="66"/>
  <c r="BH315" i="66" s="1"/>
  <c r="CP315" i="66" s="1"/>
  <c r="DI343" i="66"/>
  <c r="BN343" i="66"/>
  <c r="BO343" i="66"/>
  <c r="BJ343" i="66"/>
  <c r="BM343" i="66" s="1"/>
  <c r="BK343" i="66"/>
  <c r="DI439" i="66"/>
  <c r="BJ439" i="66"/>
  <c r="BM439" i="66" s="1"/>
  <c r="BK439" i="66"/>
  <c r="BN439" i="66"/>
  <c r="BO439" i="66"/>
  <c r="W452" i="66"/>
  <c r="CA452" i="66"/>
  <c r="CW452" i="66"/>
  <c r="U452" i="66"/>
  <c r="X452" i="66" s="1"/>
  <c r="DI452" i="66"/>
  <c r="BN452" i="66"/>
  <c r="BH453" i="66"/>
  <c r="CP453" i="66" s="1"/>
  <c r="BJ452" i="66"/>
  <c r="BM452" i="66" s="1"/>
  <c r="BK452" i="66"/>
  <c r="BO452" i="66"/>
  <c r="DI453" i="66"/>
  <c r="BJ453" i="66"/>
  <c r="BM453" i="66" s="1"/>
  <c r="BK453" i="66"/>
  <c r="BN453" i="66"/>
  <c r="BH454" i="66"/>
  <c r="CP454" i="66" s="1"/>
  <c r="BO453" i="66"/>
  <c r="BJ462" i="66"/>
  <c r="BM462" i="66" s="1"/>
  <c r="BH463" i="66"/>
  <c r="CP463" i="66" s="1"/>
  <c r="BO462" i="66"/>
  <c r="BK462" i="66"/>
  <c r="BN462" i="66"/>
  <c r="DI462" i="66"/>
  <c r="DI467" i="66"/>
  <c r="BJ467" i="66"/>
  <c r="BM467" i="66" s="1"/>
  <c r="BK467" i="66"/>
  <c r="BN467" i="66"/>
  <c r="BO467" i="66"/>
  <c r="BH468" i="66"/>
  <c r="CP468" i="66" s="1"/>
  <c r="DI582" i="66"/>
  <c r="BJ582" i="66"/>
  <c r="BM582" i="66" s="1"/>
  <c r="BN582" i="66"/>
  <c r="BK582" i="66"/>
  <c r="BO582" i="66"/>
  <c r="CW582" i="66"/>
  <c r="U582" i="66"/>
  <c r="X582" i="66" s="1"/>
  <c r="W582" i="66"/>
  <c r="CA582" i="66"/>
  <c r="CH265" i="66"/>
  <c r="DH265" i="66"/>
  <c r="BV265" i="66"/>
  <c r="BI265" i="66"/>
  <c r="BH265" i="66" s="1"/>
  <c r="CP265" i="66" s="1"/>
  <c r="DG265" i="66"/>
  <c r="CT316" i="66"/>
  <c r="CA373" i="66"/>
  <c r="CW373" i="66"/>
  <c r="W373" i="66"/>
  <c r="U373" i="66"/>
  <c r="X373" i="66" s="1"/>
  <c r="DI373" i="66"/>
  <c r="BN373" i="66"/>
  <c r="BO373" i="66"/>
  <c r="BJ373" i="66"/>
  <c r="BM373" i="66" s="1"/>
  <c r="BK373" i="66"/>
  <c r="DH395" i="66"/>
  <c r="CH395" i="66"/>
  <c r="DG395" i="66"/>
  <c r="BV395" i="66"/>
  <c r="BI395" i="66"/>
  <c r="DI399" i="66"/>
  <c r="BN399" i="66"/>
  <c r="BJ399" i="66"/>
  <c r="BM399" i="66" s="1"/>
  <c r="BK399" i="66"/>
  <c r="BO399" i="66"/>
  <c r="DI447" i="66"/>
  <c r="BJ447" i="66"/>
  <c r="BM447" i="66" s="1"/>
  <c r="BK447" i="66"/>
  <c r="BH448" i="66"/>
  <c r="CP448" i="66" s="1"/>
  <c r="BN447" i="66"/>
  <c r="BO447" i="66"/>
  <c r="DH458" i="66"/>
  <c r="CH458" i="66"/>
  <c r="BI458" i="66"/>
  <c r="BH458" i="66" s="1"/>
  <c r="CP458" i="66" s="1"/>
  <c r="DG458" i="66"/>
  <c r="BV458" i="66"/>
  <c r="BV477" i="66"/>
  <c r="DG477" i="66"/>
  <c r="BI477" i="66"/>
  <c r="DH477" i="66"/>
  <c r="CH477" i="66"/>
  <c r="CT494" i="66"/>
  <c r="BV501" i="66"/>
  <c r="DG501" i="66"/>
  <c r="BI501" i="66"/>
  <c r="BH501" i="66" s="1"/>
  <c r="CP501" i="66" s="1"/>
  <c r="CH501" i="66"/>
  <c r="DH501" i="66"/>
  <c r="BN515" i="66"/>
  <c r="BH516" i="66"/>
  <c r="CP516" i="66" s="1"/>
  <c r="BO515" i="66"/>
  <c r="BJ515" i="66"/>
  <c r="BM515" i="66" s="1"/>
  <c r="BK515" i="66"/>
  <c r="DI515" i="66"/>
  <c r="BJ516" i="66"/>
  <c r="BM516" i="66" s="1"/>
  <c r="BK516" i="66"/>
  <c r="BN516" i="66"/>
  <c r="BO516" i="66"/>
  <c r="DI516" i="66"/>
  <c r="BV517" i="66"/>
  <c r="DG517" i="66"/>
  <c r="BI517" i="66"/>
  <c r="BH517" i="66" s="1"/>
  <c r="CP517" i="66" s="1"/>
  <c r="CH517" i="66"/>
  <c r="DH517" i="66"/>
  <c r="BN531" i="66"/>
  <c r="BH532" i="66"/>
  <c r="CP532" i="66" s="1"/>
  <c r="BK531" i="66"/>
  <c r="BO531" i="66"/>
  <c r="BJ531" i="66"/>
  <c r="BM531" i="66" s="1"/>
  <c r="DI531" i="66"/>
  <c r="BJ532" i="66"/>
  <c r="BM532" i="66" s="1"/>
  <c r="BK532" i="66"/>
  <c r="BN532" i="66"/>
  <c r="BO532" i="66"/>
  <c r="DI532" i="66"/>
  <c r="BV533" i="66"/>
  <c r="DG533" i="66"/>
  <c r="BI533" i="66"/>
  <c r="BH533" i="66" s="1"/>
  <c r="CP533" i="66" s="1"/>
  <c r="CH533" i="66"/>
  <c r="DH533" i="66"/>
  <c r="BN547" i="66"/>
  <c r="BH548" i="66"/>
  <c r="CP548" i="66" s="1"/>
  <c r="BJ547" i="66"/>
  <c r="BM547" i="66" s="1"/>
  <c r="BK547" i="66"/>
  <c r="BO547" i="66"/>
  <c r="DI547" i="66"/>
  <c r="BJ548" i="66"/>
  <c r="BM548" i="66" s="1"/>
  <c r="BK548" i="66"/>
  <c r="BN548" i="66"/>
  <c r="BO548" i="66"/>
  <c r="DI548" i="66"/>
  <c r="BV549" i="66"/>
  <c r="DG549" i="66"/>
  <c r="BI549" i="66"/>
  <c r="BH549" i="66" s="1"/>
  <c r="CP549" i="66" s="1"/>
  <c r="CH549" i="66"/>
  <c r="DH549" i="66"/>
  <c r="BN563" i="66"/>
  <c r="BH564" i="66"/>
  <c r="CP564" i="66" s="1"/>
  <c r="BJ563" i="66"/>
  <c r="BM563" i="66" s="1"/>
  <c r="BK563" i="66"/>
  <c r="BO563" i="66"/>
  <c r="DI563" i="66"/>
  <c r="BJ564" i="66"/>
  <c r="BM564" i="66" s="1"/>
  <c r="BK564" i="66"/>
  <c r="BN564" i="66"/>
  <c r="BO564" i="66"/>
  <c r="DI564" i="66"/>
  <c r="BV565" i="66"/>
  <c r="DG565" i="66"/>
  <c r="BI565" i="66"/>
  <c r="BH565" i="66" s="1"/>
  <c r="CP565" i="66" s="1"/>
  <c r="CH565" i="66"/>
  <c r="DH565" i="66"/>
  <c r="W585" i="66"/>
  <c r="CA585" i="66"/>
  <c r="U585" i="66"/>
  <c r="X585" i="66" s="1"/>
  <c r="CW585" i="66"/>
  <c r="BN585" i="66"/>
  <c r="BO585" i="66"/>
  <c r="BK585" i="66"/>
  <c r="BH585" i="66"/>
  <c r="CP585" i="66" s="1"/>
  <c r="BJ585" i="66"/>
  <c r="BM585" i="66" s="1"/>
  <c r="DI585" i="66"/>
  <c r="DI216" i="66"/>
  <c r="BN216" i="66"/>
  <c r="BJ216" i="66"/>
  <c r="BM216" i="66" s="1"/>
  <c r="BK216" i="66"/>
  <c r="BO216" i="66"/>
  <c r="BN234" i="66"/>
  <c r="BO234" i="66"/>
  <c r="BJ234" i="66"/>
  <c r="BM234" i="66" s="1"/>
  <c r="BK234" i="66"/>
  <c r="DI234" i="66"/>
  <c r="CA234" i="66"/>
  <c r="CW234" i="66"/>
  <c r="U234" i="66"/>
  <c r="X234" i="66" s="1"/>
  <c r="W234" i="66"/>
  <c r="CQ282" i="66"/>
  <c r="AS282" i="66" s="1"/>
  <c r="CZ282" i="66"/>
  <c r="DB282" i="66"/>
  <c r="DA282" i="66"/>
  <c r="CT281" i="66"/>
  <c r="CB281" i="66"/>
  <c r="BL281" i="66"/>
  <c r="CC281" i="66"/>
  <c r="CD281" i="66"/>
  <c r="CX281" i="66"/>
  <c r="V281" i="66"/>
  <c r="CE281" i="66" s="1"/>
  <c r="DH347" i="66"/>
  <c r="CH347" i="66"/>
  <c r="BV347" i="66"/>
  <c r="DG347" i="66"/>
  <c r="BI347" i="66"/>
  <c r="BI372" i="66"/>
  <c r="DG372" i="66"/>
  <c r="BV372" i="66"/>
  <c r="CH372" i="66"/>
  <c r="DH372" i="66"/>
  <c r="CT377" i="66"/>
  <c r="W424" i="66"/>
  <c r="U424" i="66"/>
  <c r="X424" i="66" s="1"/>
  <c r="CW424" i="66"/>
  <c r="CA424" i="66"/>
  <c r="DI424" i="66"/>
  <c r="BN424" i="66"/>
  <c r="BJ424" i="66"/>
  <c r="BM424" i="66" s="1"/>
  <c r="BK424" i="66"/>
  <c r="BO424" i="66"/>
  <c r="BN428" i="66"/>
  <c r="BO428" i="66"/>
  <c r="BJ428" i="66"/>
  <c r="BM428" i="66" s="1"/>
  <c r="BK428" i="66"/>
  <c r="DI428" i="66"/>
  <c r="CW428" i="66"/>
  <c r="U428" i="66"/>
  <c r="X428" i="66" s="1"/>
  <c r="W428" i="66"/>
  <c r="CA428" i="66"/>
  <c r="BK485" i="66"/>
  <c r="BH486" i="66"/>
  <c r="CP486" i="66" s="1"/>
  <c r="BJ485" i="66"/>
  <c r="BM485" i="66" s="1"/>
  <c r="BO485" i="66"/>
  <c r="BN485" i="66"/>
  <c r="DI485" i="66"/>
  <c r="BH580" i="66"/>
  <c r="CP580" i="66" s="1"/>
  <c r="BN579" i="66"/>
  <c r="BK579" i="66"/>
  <c r="BO579" i="66"/>
  <c r="BJ579" i="66"/>
  <c r="BM579" i="66" s="1"/>
  <c r="DI579" i="66"/>
  <c r="DI588" i="66"/>
  <c r="BN588" i="66"/>
  <c r="BH589" i="66"/>
  <c r="CP589" i="66" s="1"/>
  <c r="BJ588" i="66"/>
  <c r="BM588" i="66" s="1"/>
  <c r="BK588" i="66"/>
  <c r="BO588" i="66"/>
  <c r="DI600" i="66"/>
  <c r="BN600" i="66"/>
  <c r="BH601" i="66"/>
  <c r="CP601" i="66" s="1"/>
  <c r="BK600" i="66"/>
  <c r="BO600" i="66"/>
  <c r="BJ600" i="66"/>
  <c r="BM600" i="66" s="1"/>
  <c r="DI612" i="66"/>
  <c r="BN612" i="66"/>
  <c r="BH613" i="66"/>
  <c r="CP613" i="66" s="1"/>
  <c r="BJ612" i="66"/>
  <c r="BM612" i="66" s="1"/>
  <c r="BK612" i="66"/>
  <c r="BO612" i="66"/>
  <c r="DI624" i="66"/>
  <c r="BN624" i="66"/>
  <c r="BH625" i="66"/>
  <c r="CP625" i="66" s="1"/>
  <c r="BJ624" i="66"/>
  <c r="BM624" i="66" s="1"/>
  <c r="BK624" i="66"/>
  <c r="BO624" i="66"/>
  <c r="BK644" i="66"/>
  <c r="BO644" i="66"/>
  <c r="BH645" i="66"/>
  <c r="CP645" i="66" s="1"/>
  <c r="BJ644" i="66"/>
  <c r="BM644" i="66" s="1"/>
  <c r="BN644" i="66"/>
  <c r="DI644" i="66"/>
  <c r="DI664" i="66"/>
  <c r="BJ664" i="66"/>
  <c r="BM664" i="66" s="1"/>
  <c r="BK664" i="66"/>
  <c r="BH665" i="66"/>
  <c r="CP665" i="66" s="1"/>
  <c r="BN664" i="66"/>
  <c r="BO664" i="66"/>
  <c r="DI676" i="66"/>
  <c r="BJ676" i="66"/>
  <c r="BM676" i="66" s="1"/>
  <c r="BK676" i="66"/>
  <c r="BH677" i="66"/>
  <c r="CP677" i="66" s="1"/>
  <c r="BN676" i="66"/>
  <c r="BO676" i="66"/>
  <c r="DI688" i="66"/>
  <c r="BJ688" i="66"/>
  <c r="BM688" i="66" s="1"/>
  <c r="BK688" i="66"/>
  <c r="BH689" i="66"/>
  <c r="CP689" i="66" s="1"/>
  <c r="BN688" i="66"/>
  <c r="BO688" i="66"/>
  <c r="DI700" i="66"/>
  <c r="BK700" i="66"/>
  <c r="BH701" i="66"/>
  <c r="CP701" i="66" s="1"/>
  <c r="BN700" i="66"/>
  <c r="BO700" i="66"/>
  <c r="BJ700" i="66"/>
  <c r="BM700" i="66" s="1"/>
  <c r="BK712" i="66"/>
  <c r="BH713" i="66"/>
  <c r="CP713" i="66" s="1"/>
  <c r="BN712" i="66"/>
  <c r="BO712" i="66"/>
  <c r="BJ712" i="66"/>
  <c r="BM712" i="66" s="1"/>
  <c r="DI712" i="66"/>
  <c r="CT124" i="66"/>
  <c r="CH159" i="66"/>
  <c r="DH159" i="66"/>
  <c r="BI159" i="66"/>
  <c r="BV159" i="66"/>
  <c r="DG159" i="66"/>
  <c r="DI256" i="66"/>
  <c r="BJ256" i="66"/>
  <c r="BM256" i="66" s="1"/>
  <c r="BK256" i="66"/>
  <c r="BN256" i="66"/>
  <c r="BO256" i="66"/>
  <c r="CH337" i="66"/>
  <c r="DH337" i="66"/>
  <c r="BV337" i="66"/>
  <c r="BI337" i="66"/>
  <c r="BH337" i="66" s="1"/>
  <c r="CP337" i="66" s="1"/>
  <c r="DG337" i="66"/>
  <c r="BN345" i="66"/>
  <c r="BO345" i="66"/>
  <c r="BJ345" i="66"/>
  <c r="BM345" i="66" s="1"/>
  <c r="BK345" i="66"/>
  <c r="DI345" i="66"/>
  <c r="BJ470" i="66"/>
  <c r="BM470" i="66" s="1"/>
  <c r="BK470" i="66"/>
  <c r="BO470" i="66"/>
  <c r="BN470" i="66"/>
  <c r="BH471" i="66"/>
  <c r="CP471" i="66" s="1"/>
  <c r="DI470" i="66"/>
  <c r="DH495" i="66"/>
  <c r="CH495" i="66"/>
  <c r="DG495" i="66"/>
  <c r="BI495" i="66"/>
  <c r="BH495" i="66" s="1"/>
  <c r="CP495" i="66" s="1"/>
  <c r="BV495" i="66"/>
  <c r="DI554" i="66"/>
  <c r="BJ554" i="66"/>
  <c r="BM554" i="66" s="1"/>
  <c r="BK554" i="66"/>
  <c r="BN554" i="66"/>
  <c r="BO554" i="66"/>
  <c r="W556" i="66"/>
  <c r="CA556" i="66"/>
  <c r="CW556" i="66"/>
  <c r="U556" i="66"/>
  <c r="X556" i="66" s="1"/>
  <c r="DI556" i="66"/>
  <c r="BJ556" i="66"/>
  <c r="BM556" i="66" s="1"/>
  <c r="BK556" i="66"/>
  <c r="BN556" i="66"/>
  <c r="BO556" i="66"/>
  <c r="BV573" i="66"/>
  <c r="BI573" i="66"/>
  <c r="BH573" i="66" s="1"/>
  <c r="CP573" i="66" s="1"/>
  <c r="DG573" i="66"/>
  <c r="CH573" i="66"/>
  <c r="DH573" i="66"/>
  <c r="DI609" i="66"/>
  <c r="W609" i="66"/>
  <c r="CW609" i="66"/>
  <c r="U609" i="66"/>
  <c r="X609" i="66" s="1"/>
  <c r="CA609" i="66"/>
  <c r="BJ609" i="66"/>
  <c r="BM609" i="66" s="1"/>
  <c r="BK609" i="66"/>
  <c r="BN609" i="66"/>
  <c r="BO609" i="66"/>
  <c r="BJ332" i="66"/>
  <c r="BM332" i="66" s="1"/>
  <c r="BK332" i="66"/>
  <c r="BO332" i="66"/>
  <c r="BH333" i="66"/>
  <c r="CP333" i="66" s="1"/>
  <c r="BN332" i="66"/>
  <c r="DI332" i="66"/>
  <c r="BJ409" i="66"/>
  <c r="BM409" i="66" s="1"/>
  <c r="BN409" i="66"/>
  <c r="BO409" i="66"/>
  <c r="BH410" i="66"/>
  <c r="CP410" i="66" s="1"/>
  <c r="BK409" i="66"/>
  <c r="DI409" i="66"/>
  <c r="BN479" i="66"/>
  <c r="BO479" i="66"/>
  <c r="BJ479" i="66"/>
  <c r="BM479" i="66" s="1"/>
  <c r="BK479" i="66"/>
  <c r="BH480" i="66"/>
  <c r="CP480" i="66" s="1"/>
  <c r="DI479" i="66"/>
  <c r="BJ511" i="66"/>
  <c r="BM511" i="66" s="1"/>
  <c r="BH512" i="66"/>
  <c r="CP512" i="66" s="1"/>
  <c r="BK511" i="66"/>
  <c r="BN511" i="66"/>
  <c r="BO511" i="66"/>
  <c r="DI511" i="66"/>
  <c r="BN586" i="66"/>
  <c r="BO586" i="66"/>
  <c r="BH587" i="66"/>
  <c r="CP587" i="66" s="1"/>
  <c r="BJ586" i="66"/>
  <c r="BM586" i="66" s="1"/>
  <c r="BK586" i="66"/>
  <c r="DI586" i="66"/>
  <c r="BJ590" i="66"/>
  <c r="BM590" i="66" s="1"/>
  <c r="BK590" i="66"/>
  <c r="BN590" i="66"/>
  <c r="BH591" i="66"/>
  <c r="CP591" i="66" s="1"/>
  <c r="BO590" i="66"/>
  <c r="DI590" i="66"/>
  <c r="BJ619" i="66"/>
  <c r="BM619" i="66" s="1"/>
  <c r="BK619" i="66"/>
  <c r="BN619" i="66"/>
  <c r="BO619" i="66"/>
  <c r="DI619" i="66"/>
  <c r="BN622" i="66"/>
  <c r="BO622" i="66"/>
  <c r="BH623" i="66"/>
  <c r="CP623" i="66" s="1"/>
  <c r="BK622" i="66"/>
  <c r="BJ622" i="66"/>
  <c r="BM622" i="66" s="1"/>
  <c r="DI622" i="66"/>
  <c r="DI626" i="66"/>
  <c r="BJ626" i="66"/>
  <c r="BM626" i="66" s="1"/>
  <c r="BK626" i="66"/>
  <c r="BN626" i="66"/>
  <c r="BO626" i="66"/>
  <c r="BH627" i="66"/>
  <c r="CP627" i="66" s="1"/>
  <c r="BN640" i="66"/>
  <c r="BO640" i="66"/>
  <c r="BH641" i="66"/>
  <c r="CP641" i="66" s="1"/>
  <c r="BJ640" i="66"/>
  <c r="BM640" i="66" s="1"/>
  <c r="BK640" i="66"/>
  <c r="DI640" i="66"/>
  <c r="CA663" i="66"/>
  <c r="U663" i="66"/>
  <c r="X663" i="66" s="1"/>
  <c r="W663" i="66"/>
  <c r="CW663" i="66"/>
  <c r="DI663" i="66"/>
  <c r="BJ663" i="66"/>
  <c r="BM663" i="66" s="1"/>
  <c r="BN663" i="66"/>
  <c r="BK663" i="66"/>
  <c r="BO663" i="66"/>
  <c r="DI666" i="66"/>
  <c r="BJ666" i="66"/>
  <c r="BM666" i="66" s="1"/>
  <c r="BH667" i="66"/>
  <c r="CP667" i="66" s="1"/>
  <c r="BO666" i="66"/>
  <c r="BK666" i="66"/>
  <c r="BN666" i="66"/>
  <c r="BH687" i="66"/>
  <c r="CP687" i="66" s="1"/>
  <c r="BN686" i="66"/>
  <c r="BO686" i="66"/>
  <c r="BJ686" i="66"/>
  <c r="BM686" i="66" s="1"/>
  <c r="BK686" i="66"/>
  <c r="DI686" i="66"/>
  <c r="DI723" i="66"/>
  <c r="BK723" i="66"/>
  <c r="BN723" i="66"/>
  <c r="BO723" i="66"/>
  <c r="BJ723" i="66"/>
  <c r="BM723" i="66" s="1"/>
  <c r="BK729" i="66"/>
  <c r="BN729" i="66"/>
  <c r="BO729" i="66"/>
  <c r="BJ729" i="66"/>
  <c r="BM729" i="66" s="1"/>
  <c r="DI729" i="66"/>
  <c r="DI735" i="66"/>
  <c r="BK735" i="66"/>
  <c r="BN735" i="66"/>
  <c r="BO735" i="66"/>
  <c r="BJ735" i="66"/>
  <c r="BM735" i="66" s="1"/>
  <c r="DI741" i="66"/>
  <c r="BK741" i="66"/>
  <c r="BN741" i="66"/>
  <c r="BO741" i="66"/>
  <c r="BJ741" i="66"/>
  <c r="BM741" i="66" s="1"/>
  <c r="CH236" i="66"/>
  <c r="DH236" i="66"/>
  <c r="DG236" i="66"/>
  <c r="BI236" i="66"/>
  <c r="BV236" i="66"/>
  <c r="DH248" i="66"/>
  <c r="CH248" i="66"/>
  <c r="DG248" i="66"/>
  <c r="BI248" i="66"/>
  <c r="BH248" i="66" s="1"/>
  <c r="CP248" i="66" s="1"/>
  <c r="BV248" i="66"/>
  <c r="DI324" i="66"/>
  <c r="BJ324" i="66"/>
  <c r="BM324" i="66" s="1"/>
  <c r="BK324" i="66"/>
  <c r="BO324" i="66"/>
  <c r="BN324" i="66"/>
  <c r="BN357" i="66"/>
  <c r="BO357" i="66"/>
  <c r="BJ357" i="66"/>
  <c r="BM357" i="66" s="1"/>
  <c r="BK357" i="66"/>
  <c r="DI357" i="66"/>
  <c r="BI378" i="66"/>
  <c r="BH378" i="66" s="1"/>
  <c r="CP378" i="66" s="1"/>
  <c r="DG378" i="66"/>
  <c r="BV378" i="66"/>
  <c r="CH378" i="66"/>
  <c r="DH378" i="66"/>
  <c r="U405" i="66"/>
  <c r="X405" i="66" s="1"/>
  <c r="W405" i="66"/>
  <c r="CW405" i="66"/>
  <c r="CA405" i="66"/>
  <c r="BN405" i="66"/>
  <c r="BO405" i="66"/>
  <c r="BJ405" i="66"/>
  <c r="BM405" i="66" s="1"/>
  <c r="BK405" i="66"/>
  <c r="DI405" i="66"/>
  <c r="DG406" i="66"/>
  <c r="BV406" i="66"/>
  <c r="BI406" i="66"/>
  <c r="BH406" i="66" s="1"/>
  <c r="CP406" i="66" s="1"/>
  <c r="DH406" i="66"/>
  <c r="CH406" i="66"/>
  <c r="CH422" i="66"/>
  <c r="DH422" i="66"/>
  <c r="BV422" i="66"/>
  <c r="BI422" i="66"/>
  <c r="BH423" i="66" s="1"/>
  <c r="CP423" i="66" s="1"/>
  <c r="DG422" i="66"/>
  <c r="CW442" i="66"/>
  <c r="U442" i="66"/>
  <c r="X442" i="66" s="1"/>
  <c r="W442" i="66"/>
  <c r="CA442" i="66"/>
  <c r="BN442" i="66"/>
  <c r="BH443" i="66"/>
  <c r="CP443" i="66" s="1"/>
  <c r="BO442" i="66"/>
  <c r="BJ442" i="66"/>
  <c r="BM442" i="66" s="1"/>
  <c r="BK442" i="66"/>
  <c r="DI442" i="66"/>
  <c r="DI522" i="66"/>
  <c r="BJ522" i="66"/>
  <c r="BM522" i="66" s="1"/>
  <c r="BK522" i="66"/>
  <c r="BN522" i="66"/>
  <c r="BO522" i="66"/>
  <c r="W524" i="66"/>
  <c r="CA524" i="66"/>
  <c r="CW524" i="66"/>
  <c r="U524" i="66"/>
  <c r="X524" i="66" s="1"/>
  <c r="DI524" i="66"/>
  <c r="BJ524" i="66"/>
  <c r="BM524" i="66" s="1"/>
  <c r="BK524" i="66"/>
  <c r="BN524" i="66"/>
  <c r="BO524" i="66"/>
  <c r="BV541" i="66"/>
  <c r="BI541" i="66"/>
  <c r="BH541" i="66" s="1"/>
  <c r="CP541" i="66" s="1"/>
  <c r="DG541" i="66"/>
  <c r="CH541" i="66"/>
  <c r="DH541" i="66"/>
  <c r="BN555" i="66"/>
  <c r="BH556" i="66"/>
  <c r="CP556" i="66" s="1"/>
  <c r="BJ555" i="66"/>
  <c r="BM555" i="66" s="1"/>
  <c r="BO555" i="66"/>
  <c r="BK555" i="66"/>
  <c r="DI555" i="66"/>
  <c r="DI646" i="66"/>
  <c r="BK646" i="66"/>
  <c r="BN646" i="66"/>
  <c r="BO646" i="66"/>
  <c r="BJ646" i="66"/>
  <c r="BM646" i="66" s="1"/>
  <c r="BH647" i="66"/>
  <c r="CP647" i="66" s="1"/>
  <c r="BJ431" i="66"/>
  <c r="BM431" i="66" s="1"/>
  <c r="BK431" i="66"/>
  <c r="BO431" i="66"/>
  <c r="BN431" i="66"/>
  <c r="DI431" i="66"/>
  <c r="DH432" i="66"/>
  <c r="CH432" i="66"/>
  <c r="BI432" i="66"/>
  <c r="DG432" i="66"/>
  <c r="BV432" i="66"/>
  <c r="BN434" i="66"/>
  <c r="BK434" i="66"/>
  <c r="BO434" i="66"/>
  <c r="BJ434" i="66"/>
  <c r="BM434" i="66" s="1"/>
  <c r="CA434" i="66"/>
  <c r="W434" i="66"/>
  <c r="CW434" i="66"/>
  <c r="U434" i="66"/>
  <c r="X434" i="66" s="1"/>
  <c r="DI434" i="66"/>
  <c r="CT459" i="66"/>
  <c r="V459" i="66"/>
  <c r="CE459" i="66" s="1"/>
  <c r="CD459" i="66"/>
  <c r="CC459" i="66"/>
  <c r="CX459" i="66"/>
  <c r="CB459" i="66"/>
  <c r="BL459" i="66"/>
  <c r="DH466" i="66"/>
  <c r="CH466" i="66"/>
  <c r="DG466" i="66"/>
  <c r="BI466" i="66"/>
  <c r="BV466" i="66"/>
  <c r="CW474" i="66"/>
  <c r="CA474" i="66"/>
  <c r="U474" i="66"/>
  <c r="X474" i="66" s="1"/>
  <c r="W474" i="66"/>
  <c r="BN474" i="66"/>
  <c r="BH475" i="66"/>
  <c r="CP475" i="66" s="1"/>
  <c r="BO474" i="66"/>
  <c r="BK474" i="66"/>
  <c r="BJ474" i="66"/>
  <c r="BM474" i="66" s="1"/>
  <c r="DI474" i="66"/>
  <c r="CH489" i="66"/>
  <c r="DH489" i="66"/>
  <c r="BV489" i="66"/>
  <c r="DG489" i="66"/>
  <c r="BI489" i="66"/>
  <c r="BH489" i="66" s="1"/>
  <c r="CP489" i="66" s="1"/>
  <c r="CH493" i="66"/>
  <c r="DH493" i="66"/>
  <c r="BV493" i="66"/>
  <c r="BI493" i="66"/>
  <c r="BH493" i="66" s="1"/>
  <c r="CP493" i="66" s="1"/>
  <c r="DG493" i="66"/>
  <c r="BV509" i="66"/>
  <c r="BI509" i="66"/>
  <c r="BH509" i="66" s="1"/>
  <c r="CP509" i="66" s="1"/>
  <c r="DG509" i="66"/>
  <c r="CH509" i="66"/>
  <c r="DH509" i="66"/>
  <c r="BN523" i="66"/>
  <c r="BH524" i="66"/>
  <c r="CP524" i="66" s="1"/>
  <c r="BJ523" i="66"/>
  <c r="BM523" i="66" s="1"/>
  <c r="BO523" i="66"/>
  <c r="BK523" i="66"/>
  <c r="DI523" i="66"/>
  <c r="DI559" i="66"/>
  <c r="BJ559" i="66"/>
  <c r="BM559" i="66" s="1"/>
  <c r="BH560" i="66"/>
  <c r="CP560" i="66" s="1"/>
  <c r="BN559" i="66"/>
  <c r="BK559" i="66"/>
  <c r="BO559" i="66"/>
  <c r="DG577" i="66"/>
  <c r="BI577" i="66"/>
  <c r="BH577" i="66" s="1"/>
  <c r="CP577" i="66" s="1"/>
  <c r="BV577" i="66"/>
  <c r="CH577" i="66"/>
  <c r="DH577" i="66"/>
  <c r="DI648" i="66"/>
  <c r="BJ648" i="66"/>
  <c r="BM648" i="66" s="1"/>
  <c r="BK648" i="66"/>
  <c r="BO648" i="66"/>
  <c r="BH649" i="66"/>
  <c r="CP649" i="66" s="1"/>
  <c r="BN648" i="66"/>
  <c r="DG696" i="66"/>
  <c r="BV696" i="66"/>
  <c r="BI696" i="66"/>
  <c r="BH696" i="66" s="1"/>
  <c r="CP696" i="66" s="1"/>
  <c r="CH696" i="66"/>
  <c r="DH696" i="66"/>
  <c r="CB173" i="66"/>
  <c r="BL173" i="66"/>
  <c r="CD173" i="66"/>
  <c r="V173" i="66"/>
  <c r="CE173" i="66" s="1"/>
  <c r="CX173" i="66"/>
  <c r="CC173" i="66"/>
  <c r="CQ174" i="66"/>
  <c r="AS174" i="66" s="1"/>
  <c r="CZ174" i="66"/>
  <c r="DB174" i="66"/>
  <c r="DA174" i="66"/>
  <c r="CT173" i="66"/>
  <c r="DH285" i="66"/>
  <c r="CH285" i="66"/>
  <c r="BV285" i="66"/>
  <c r="DG285" i="66"/>
  <c r="BI285" i="66"/>
  <c r="BH285" i="66" s="1"/>
  <c r="CP285" i="66" s="1"/>
  <c r="BN393" i="66"/>
  <c r="BJ393" i="66"/>
  <c r="BM393" i="66" s="1"/>
  <c r="BK393" i="66"/>
  <c r="BO393" i="66"/>
  <c r="DI393" i="66"/>
  <c r="BI396" i="66"/>
  <c r="BV396" i="66"/>
  <c r="DG396" i="66"/>
  <c r="DH396" i="66"/>
  <c r="CH396" i="66"/>
  <c r="DG418" i="66"/>
  <c r="BI418" i="66"/>
  <c r="BH419" i="66" s="1"/>
  <c r="CP419" i="66" s="1"/>
  <c r="BV418" i="66"/>
  <c r="DH418" i="66"/>
  <c r="CH418" i="66"/>
  <c r="DI433" i="66"/>
  <c r="BJ433" i="66"/>
  <c r="BM433" i="66" s="1"/>
  <c r="BK433" i="66"/>
  <c r="BN433" i="66"/>
  <c r="BO433" i="66"/>
  <c r="BH434" i="66"/>
  <c r="CP434" i="66" s="1"/>
  <c r="BN491" i="66"/>
  <c r="BO491" i="66"/>
  <c r="BH492" i="66"/>
  <c r="CP492" i="66" s="1"/>
  <c r="BK491" i="66"/>
  <c r="BJ491" i="66"/>
  <c r="BM491" i="66" s="1"/>
  <c r="DI491" i="66"/>
  <c r="DI508" i="66"/>
  <c r="W508" i="66"/>
  <c r="CA508" i="66"/>
  <c r="CW508" i="66"/>
  <c r="U508" i="66"/>
  <c r="X508" i="66" s="1"/>
  <c r="BJ508" i="66"/>
  <c r="BM508" i="66" s="1"/>
  <c r="BK508" i="66"/>
  <c r="BN508" i="66"/>
  <c r="BO508" i="66"/>
  <c r="BJ546" i="66"/>
  <c r="BM546" i="66" s="1"/>
  <c r="BK546" i="66"/>
  <c r="BN546" i="66"/>
  <c r="BO546" i="66"/>
  <c r="DI546" i="66"/>
  <c r="BN571" i="66"/>
  <c r="BH572" i="66"/>
  <c r="CP572" i="66" s="1"/>
  <c r="BJ571" i="66"/>
  <c r="BM571" i="66" s="1"/>
  <c r="BO571" i="66"/>
  <c r="BK571" i="66"/>
  <c r="DI571" i="66"/>
  <c r="DI572" i="66"/>
  <c r="W572" i="66"/>
  <c r="CA572" i="66"/>
  <c r="CW572" i="66"/>
  <c r="U572" i="66"/>
  <c r="X572" i="66" s="1"/>
  <c r="BJ572" i="66"/>
  <c r="BM572" i="66" s="1"/>
  <c r="BK572" i="66"/>
  <c r="BN572" i="66"/>
  <c r="BO572" i="66"/>
  <c r="BJ606" i="66"/>
  <c r="BM606" i="66" s="1"/>
  <c r="BK606" i="66"/>
  <c r="BN606" i="66"/>
  <c r="BH607" i="66"/>
  <c r="CP607" i="66" s="1"/>
  <c r="BO606" i="66"/>
  <c r="DI606" i="66"/>
  <c r="CH608" i="66"/>
  <c r="DH608" i="66"/>
  <c r="BV608" i="66"/>
  <c r="DG608" i="66"/>
  <c r="BI608" i="66"/>
  <c r="BH608" i="66" s="1"/>
  <c r="CP608" i="66" s="1"/>
  <c r="BJ681" i="66"/>
  <c r="BM681" i="66" s="1"/>
  <c r="BN681" i="66"/>
  <c r="BK681" i="66"/>
  <c r="BO681" i="66"/>
  <c r="U681" i="66"/>
  <c r="X681" i="66" s="1"/>
  <c r="W681" i="66"/>
  <c r="CW681" i="66"/>
  <c r="CA681" i="66"/>
  <c r="DI681" i="66"/>
  <c r="DI704" i="66"/>
  <c r="BJ704" i="66"/>
  <c r="BM704" i="66" s="1"/>
  <c r="BN704" i="66"/>
  <c r="BH705" i="66"/>
  <c r="CP705" i="66" s="1"/>
  <c r="BO704" i="66"/>
  <c r="BK704" i="66"/>
  <c r="BN720" i="66"/>
  <c r="BO720" i="66"/>
  <c r="BJ720" i="66"/>
  <c r="BM720" i="66" s="1"/>
  <c r="BK720" i="66"/>
  <c r="U720" i="66"/>
  <c r="X720" i="66" s="1"/>
  <c r="W720" i="66"/>
  <c r="CW720" i="66"/>
  <c r="CA720" i="66"/>
  <c r="DI720" i="66"/>
  <c r="CA740" i="66"/>
  <c r="U740" i="66"/>
  <c r="X740" i="66" s="1"/>
  <c r="CW740" i="66"/>
  <c r="W740" i="66"/>
  <c r="BN740" i="66"/>
  <c r="BK740" i="66"/>
  <c r="BJ740" i="66"/>
  <c r="BM740" i="66" s="1"/>
  <c r="BO740" i="66"/>
  <c r="DI740" i="66"/>
  <c r="DI743" i="66"/>
  <c r="BK743" i="66"/>
  <c r="BJ743" i="66"/>
  <c r="BM743" i="66" s="1"/>
  <c r="BN743" i="66"/>
  <c r="BO743" i="66"/>
  <c r="BN748" i="66"/>
  <c r="BO748" i="66"/>
  <c r="BK748" i="66"/>
  <c r="BH748" i="66"/>
  <c r="CP748" i="66" s="1"/>
  <c r="BJ748" i="66"/>
  <c r="BM748" i="66" s="1"/>
  <c r="U748" i="66"/>
  <c r="X748" i="66" s="1"/>
  <c r="W748" i="66"/>
  <c r="CA748" i="66"/>
  <c r="CW748" i="66"/>
  <c r="DI748" i="66"/>
  <c r="BN750" i="66"/>
  <c r="BO750" i="66"/>
  <c r="BJ750" i="66"/>
  <c r="BM750" i="66" s="1"/>
  <c r="BK750" i="66"/>
  <c r="DI750" i="66"/>
  <c r="BK753" i="66"/>
  <c r="BN753" i="66"/>
  <c r="BO753" i="66"/>
  <c r="BJ753" i="66"/>
  <c r="BM753" i="66" s="1"/>
  <c r="DI753" i="66"/>
  <c r="CH187" i="66"/>
  <c r="DH187" i="66"/>
  <c r="DG187" i="66"/>
  <c r="BV187" i="66"/>
  <c r="BI187" i="66"/>
  <c r="DI401" i="66"/>
  <c r="BN401" i="66"/>
  <c r="BK401" i="66"/>
  <c r="BJ401" i="66"/>
  <c r="BM401" i="66" s="1"/>
  <c r="BO401" i="66"/>
  <c r="BJ527" i="66"/>
  <c r="BM527" i="66" s="1"/>
  <c r="BN527" i="66"/>
  <c r="BO527" i="66"/>
  <c r="BK527" i="66"/>
  <c r="BH528" i="66"/>
  <c r="CP528" i="66" s="1"/>
  <c r="DI527" i="66"/>
  <c r="CT597" i="66"/>
  <c r="DI621" i="66"/>
  <c r="W621" i="66"/>
  <c r="CW621" i="66"/>
  <c r="U621" i="66"/>
  <c r="X621" i="66" s="1"/>
  <c r="CA621" i="66"/>
  <c r="BJ621" i="66"/>
  <c r="BM621" i="66" s="1"/>
  <c r="BK621" i="66"/>
  <c r="BN621" i="66"/>
  <c r="BO621" i="66"/>
  <c r="BJ628" i="66"/>
  <c r="BM628" i="66" s="1"/>
  <c r="BO628" i="66"/>
  <c r="BH629" i="66"/>
  <c r="CP629" i="66" s="1"/>
  <c r="BK628" i="66"/>
  <c r="BN628" i="66"/>
  <c r="DI628" i="66"/>
  <c r="CH632" i="66"/>
  <c r="DH632" i="66"/>
  <c r="BV632" i="66"/>
  <c r="DG632" i="66"/>
  <c r="BI632" i="66"/>
  <c r="BH632" i="66" s="1"/>
  <c r="CP632" i="66" s="1"/>
  <c r="CH652" i="66"/>
  <c r="DH652" i="66"/>
  <c r="BV652" i="66"/>
  <c r="BI652" i="66"/>
  <c r="BH652" i="66" s="1"/>
  <c r="CP652" i="66" s="1"/>
  <c r="DG652" i="66"/>
  <c r="DI668" i="66"/>
  <c r="BJ668" i="66"/>
  <c r="BM668" i="66" s="1"/>
  <c r="BO668" i="66"/>
  <c r="BH669" i="66"/>
  <c r="CP669" i="66" s="1"/>
  <c r="BK668" i="66"/>
  <c r="BN668" i="66"/>
  <c r="DI690" i="66"/>
  <c r="BJ690" i="66"/>
  <c r="BM690" i="66" s="1"/>
  <c r="BH691" i="66"/>
  <c r="CP691" i="66" s="1"/>
  <c r="BK690" i="66"/>
  <c r="BO690" i="66"/>
  <c r="BN690" i="66"/>
  <c r="BJ691" i="66"/>
  <c r="BM691" i="66" s="1"/>
  <c r="BN691" i="66"/>
  <c r="BO691" i="66"/>
  <c r="BK691" i="66"/>
  <c r="DI691" i="66"/>
  <c r="BH699" i="66"/>
  <c r="CP699" i="66" s="1"/>
  <c r="BN698" i="66"/>
  <c r="BJ698" i="66"/>
  <c r="BM698" i="66" s="1"/>
  <c r="BK698" i="66"/>
  <c r="BO698" i="66"/>
  <c r="DI698" i="66"/>
  <c r="DI699" i="66"/>
  <c r="CA699" i="66"/>
  <c r="CW699" i="66"/>
  <c r="U699" i="66"/>
  <c r="X699" i="66" s="1"/>
  <c r="W699" i="66"/>
  <c r="BJ699" i="66"/>
  <c r="BM699" i="66" s="1"/>
  <c r="BN699" i="66"/>
  <c r="BK699" i="66"/>
  <c r="BO699" i="66"/>
  <c r="DI702" i="66"/>
  <c r="BJ702" i="66"/>
  <c r="BM702" i="66" s="1"/>
  <c r="BH703" i="66"/>
  <c r="CP703" i="66" s="1"/>
  <c r="BK702" i="66"/>
  <c r="BN702" i="66"/>
  <c r="BO702" i="66"/>
  <c r="DI736" i="66"/>
  <c r="CW736" i="66"/>
  <c r="U736" i="66"/>
  <c r="X736" i="66" s="1"/>
  <c r="W736" i="66"/>
  <c r="CA736" i="66"/>
  <c r="BN736" i="66"/>
  <c r="BK736" i="66"/>
  <c r="BO736" i="66"/>
  <c r="BJ736" i="66"/>
  <c r="BM736" i="66" s="1"/>
  <c r="CW766" i="66"/>
  <c r="W766" i="66"/>
  <c r="U766" i="66"/>
  <c r="X766" i="66" s="1"/>
  <c r="CA766" i="66"/>
  <c r="BN766" i="66"/>
  <c r="BJ766" i="66"/>
  <c r="BM766" i="66" s="1"/>
  <c r="BO766" i="66"/>
  <c r="BK766" i="66"/>
  <c r="DI766" i="66"/>
  <c r="BJ197" i="66"/>
  <c r="BM197" i="66" s="1"/>
  <c r="BN197" i="66"/>
  <c r="BK197" i="66"/>
  <c r="BO197" i="66"/>
  <c r="DI197" i="66"/>
  <c r="BN228" i="66"/>
  <c r="BJ228" i="66"/>
  <c r="BM228" i="66" s="1"/>
  <c r="BO228" i="66"/>
  <c r="BK228" i="66"/>
  <c r="DI228" i="66"/>
  <c r="DH257" i="66"/>
  <c r="CH257" i="66"/>
  <c r="DG257" i="66"/>
  <c r="BV257" i="66"/>
  <c r="BI257" i="66"/>
  <c r="BH257" i="66" s="1"/>
  <c r="CP257" i="66" s="1"/>
  <c r="CD331" i="66"/>
  <c r="V331" i="66"/>
  <c r="CE331" i="66" s="1"/>
  <c r="CX331" i="66"/>
  <c r="CC331" i="66"/>
  <c r="DH469" i="66"/>
  <c r="CH469" i="66"/>
  <c r="BV469" i="66"/>
  <c r="DG469" i="66"/>
  <c r="BI469" i="66"/>
  <c r="BH469" i="66" s="1"/>
  <c r="CP469" i="66" s="1"/>
  <c r="DI513" i="66"/>
  <c r="BJ513" i="66"/>
  <c r="BM513" i="66" s="1"/>
  <c r="BK513" i="66"/>
  <c r="BN513" i="66"/>
  <c r="BO513" i="66"/>
  <c r="BH514" i="66"/>
  <c r="CP514" i="66" s="1"/>
  <c r="BV567" i="66"/>
  <c r="DG567" i="66"/>
  <c r="BI567" i="66"/>
  <c r="BH567" i="66" s="1"/>
  <c r="CP567" i="66" s="1"/>
  <c r="CH567" i="66"/>
  <c r="DH567" i="66"/>
  <c r="BJ570" i="66"/>
  <c r="BM570" i="66" s="1"/>
  <c r="BK570" i="66"/>
  <c r="BN570" i="66"/>
  <c r="BO570" i="66"/>
  <c r="DI570" i="66"/>
  <c r="DH594" i="66"/>
  <c r="CH594" i="66"/>
  <c r="BV594" i="66"/>
  <c r="DG594" i="66"/>
  <c r="BI594" i="66"/>
  <c r="BH594" i="66" s="1"/>
  <c r="CP594" i="66" s="1"/>
  <c r="DI627" i="66"/>
  <c r="W627" i="66"/>
  <c r="CW627" i="66"/>
  <c r="CA627" i="66"/>
  <c r="U627" i="66"/>
  <c r="X627" i="66" s="1"/>
  <c r="BJ627" i="66"/>
  <c r="BM627" i="66" s="1"/>
  <c r="BK627" i="66"/>
  <c r="BN627" i="66"/>
  <c r="BO627" i="66"/>
  <c r="CH636" i="66"/>
  <c r="DH636" i="66"/>
  <c r="BV636" i="66"/>
  <c r="DG636" i="66"/>
  <c r="BI636" i="66"/>
  <c r="BH636" i="66" s="1"/>
  <c r="CP636" i="66" s="1"/>
  <c r="DI642" i="66"/>
  <c r="BJ642" i="66"/>
  <c r="BM642" i="66" s="1"/>
  <c r="BH643" i="66"/>
  <c r="CP643" i="66" s="1"/>
  <c r="BN642" i="66"/>
  <c r="BO642" i="66"/>
  <c r="BK642" i="66"/>
  <c r="DI662" i="66"/>
  <c r="BH663" i="66"/>
  <c r="CP663" i="66" s="1"/>
  <c r="BJ662" i="66"/>
  <c r="BM662" i="66" s="1"/>
  <c r="BK662" i="66"/>
  <c r="BN662" i="66"/>
  <c r="BO662" i="66"/>
  <c r="DI687" i="66"/>
  <c r="CA687" i="66"/>
  <c r="CW687" i="66"/>
  <c r="U687" i="66"/>
  <c r="X687" i="66" s="1"/>
  <c r="W687" i="66"/>
  <c r="BJ687" i="66"/>
  <c r="BM687" i="66" s="1"/>
  <c r="BN687" i="66"/>
  <c r="BK687" i="66"/>
  <c r="BO687" i="66"/>
  <c r="BJ689" i="66"/>
  <c r="BM689" i="66" s="1"/>
  <c r="BN689" i="66"/>
  <c r="BK689" i="66"/>
  <c r="BO689" i="66"/>
  <c r="CW689" i="66"/>
  <c r="U689" i="66"/>
  <c r="X689" i="66" s="1"/>
  <c r="W689" i="66"/>
  <c r="CA689" i="66"/>
  <c r="DI689" i="66"/>
  <c r="BJ692" i="66"/>
  <c r="BM692" i="66" s="1"/>
  <c r="BH693" i="66"/>
  <c r="CP693" i="66" s="1"/>
  <c r="BK692" i="66"/>
  <c r="BN692" i="66"/>
  <c r="BO692" i="66"/>
  <c r="DI692" i="66"/>
  <c r="BN728" i="66"/>
  <c r="BK728" i="66"/>
  <c r="BO728" i="66"/>
  <c r="BJ728" i="66"/>
  <c r="BM728" i="66" s="1"/>
  <c r="CA728" i="66"/>
  <c r="U728" i="66"/>
  <c r="X728" i="66" s="1"/>
  <c r="W728" i="66"/>
  <c r="CW728" i="66"/>
  <c r="DI728" i="66"/>
  <c r="BI227" i="66"/>
  <c r="BV227" i="66"/>
  <c r="DG227" i="66"/>
  <c r="CH227" i="66"/>
  <c r="DH227" i="66"/>
  <c r="CT302" i="66"/>
  <c r="CA383" i="66"/>
  <c r="U383" i="66"/>
  <c r="X383" i="66" s="1"/>
  <c r="W383" i="66"/>
  <c r="CW383" i="66"/>
  <c r="DI383" i="66"/>
  <c r="BN383" i="66"/>
  <c r="BO383" i="66"/>
  <c r="BJ383" i="66"/>
  <c r="BM383" i="66" s="1"/>
  <c r="BK383" i="66"/>
  <c r="CB420" i="66"/>
  <c r="BL420" i="66"/>
  <c r="CX420" i="66"/>
  <c r="CC420" i="66"/>
  <c r="V420" i="66"/>
  <c r="CE420" i="66" s="1"/>
  <c r="CD420" i="66"/>
  <c r="CT420" i="66"/>
  <c r="DI490" i="66"/>
  <c r="BJ490" i="66"/>
  <c r="BM490" i="66" s="1"/>
  <c r="BK490" i="66"/>
  <c r="BN490" i="66"/>
  <c r="BO490" i="66"/>
  <c r="DI561" i="66"/>
  <c r="BJ561" i="66"/>
  <c r="BM561" i="66" s="1"/>
  <c r="BK561" i="66"/>
  <c r="BN561" i="66"/>
  <c r="BO561" i="66"/>
  <c r="BH562" i="66"/>
  <c r="CP562" i="66" s="1"/>
  <c r="DI614" i="66"/>
  <c r="BJ614" i="66"/>
  <c r="BM614" i="66" s="1"/>
  <c r="BK614" i="66"/>
  <c r="BN614" i="66"/>
  <c r="BO614" i="66"/>
  <c r="BH615" i="66"/>
  <c r="CP615" i="66" s="1"/>
  <c r="DG672" i="66"/>
  <c r="BI672" i="66"/>
  <c r="BH672" i="66" s="1"/>
  <c r="CP672" i="66" s="1"/>
  <c r="BV672" i="66"/>
  <c r="CH672" i="66"/>
  <c r="DH672" i="66"/>
  <c r="BH675" i="66"/>
  <c r="CP675" i="66" s="1"/>
  <c r="BN674" i="66"/>
  <c r="BO674" i="66"/>
  <c r="BJ674" i="66"/>
  <c r="BM674" i="66" s="1"/>
  <c r="BK674" i="66"/>
  <c r="DI674" i="66"/>
  <c r="DG710" i="66"/>
  <c r="BI710" i="66"/>
  <c r="BH710" i="66" s="1"/>
  <c r="CP710" i="66" s="1"/>
  <c r="BV710" i="66"/>
  <c r="DH710" i="66"/>
  <c r="CH710" i="66"/>
  <c r="BN716" i="66"/>
  <c r="BH717" i="66"/>
  <c r="CP717" i="66" s="1"/>
  <c r="BK716" i="66"/>
  <c r="BJ716" i="66"/>
  <c r="BM716" i="66" s="1"/>
  <c r="BO716" i="66"/>
  <c r="W716" i="66"/>
  <c r="CA716" i="66"/>
  <c r="U716" i="66"/>
  <c r="X716" i="66" s="1"/>
  <c r="CW716" i="66"/>
  <c r="DI716" i="66"/>
  <c r="DI717" i="66"/>
  <c r="CA717" i="66"/>
  <c r="W717" i="66"/>
  <c r="CW717" i="66"/>
  <c r="U717" i="66"/>
  <c r="X717" i="66" s="1"/>
  <c r="BJ717" i="66"/>
  <c r="BM717" i="66" s="1"/>
  <c r="BK717" i="66"/>
  <c r="BN717" i="66"/>
  <c r="BO717" i="66"/>
  <c r="BV879" i="66"/>
  <c r="BI879" i="66"/>
  <c r="DG879" i="66"/>
  <c r="CH879" i="66"/>
  <c r="DH879" i="66"/>
  <c r="BV881" i="66"/>
  <c r="DG881" i="66"/>
  <c r="BI881" i="66"/>
  <c r="BH882" i="66" s="1"/>
  <c r="CP882" i="66" s="1"/>
  <c r="CH881" i="66"/>
  <c r="DH881" i="66"/>
  <c r="BV883" i="66"/>
  <c r="BI883" i="66"/>
  <c r="BH883" i="66" s="1"/>
  <c r="CP883" i="66" s="1"/>
  <c r="DG883" i="66"/>
  <c r="CH883" i="66"/>
  <c r="DH883" i="66"/>
  <c r="BV885" i="66"/>
  <c r="BI885" i="66"/>
  <c r="BH885" i="66" s="1"/>
  <c r="CP885" i="66" s="1"/>
  <c r="DG885" i="66"/>
  <c r="CH885" i="66"/>
  <c r="DH885" i="66"/>
  <c r="BV887" i="66"/>
  <c r="DG887" i="66"/>
  <c r="BI887" i="66"/>
  <c r="BH887" i="66" s="1"/>
  <c r="CP887" i="66" s="1"/>
  <c r="CH887" i="66"/>
  <c r="DH887" i="66"/>
  <c r="BV889" i="66"/>
  <c r="BI889" i="66"/>
  <c r="DG889" i="66"/>
  <c r="CH889" i="66"/>
  <c r="DH889" i="66"/>
  <c r="BV891" i="66"/>
  <c r="BI891" i="66"/>
  <c r="BH891" i="66" s="1"/>
  <c r="CP891" i="66" s="1"/>
  <c r="DG891" i="66"/>
  <c r="CH891" i="66"/>
  <c r="DH891" i="66"/>
  <c r="BV893" i="66"/>
  <c r="DG893" i="66"/>
  <c r="BI893" i="66"/>
  <c r="BH894" i="66" s="1"/>
  <c r="CP894" i="66" s="1"/>
  <c r="CH893" i="66"/>
  <c r="DH893" i="66"/>
  <c r="BV895" i="66"/>
  <c r="BI895" i="66"/>
  <c r="BH895" i="66" s="1"/>
  <c r="CP895" i="66" s="1"/>
  <c r="DG895" i="66"/>
  <c r="CH895" i="66"/>
  <c r="DH895" i="66"/>
  <c r="BV897" i="66"/>
  <c r="BI897" i="66"/>
  <c r="BH897" i="66" s="1"/>
  <c r="CP897" i="66" s="1"/>
  <c r="DG897" i="66"/>
  <c r="CH897" i="66"/>
  <c r="DH897" i="66"/>
  <c r="BV899" i="66"/>
  <c r="DG899" i="66"/>
  <c r="BI899" i="66"/>
  <c r="CH899" i="66"/>
  <c r="DH899" i="66"/>
  <c r="BV901" i="66"/>
  <c r="BI901" i="66"/>
  <c r="DG901" i="66"/>
  <c r="CH901" i="66"/>
  <c r="DH901" i="66"/>
  <c r="BV903" i="66"/>
  <c r="BI903" i="66"/>
  <c r="BH903" i="66" s="1"/>
  <c r="CP903" i="66" s="1"/>
  <c r="DG903" i="66"/>
  <c r="CH903" i="66"/>
  <c r="DH903" i="66"/>
  <c r="BV905" i="66"/>
  <c r="DG905" i="66"/>
  <c r="BI905" i="66"/>
  <c r="CH905" i="66"/>
  <c r="DH905" i="66"/>
  <c r="BV907" i="66"/>
  <c r="BI907" i="66"/>
  <c r="BH908" i="66" s="1"/>
  <c r="CP908" i="66" s="1"/>
  <c r="DG907" i="66"/>
  <c r="CH907" i="66"/>
  <c r="DH907" i="66"/>
  <c r="BV909" i="66"/>
  <c r="BI909" i="66"/>
  <c r="BH909" i="66" s="1"/>
  <c r="CP909" i="66" s="1"/>
  <c r="DG909" i="66"/>
  <c r="CH909" i="66"/>
  <c r="DH909" i="66"/>
  <c r="BV911" i="66"/>
  <c r="DG911" i="66"/>
  <c r="BI911" i="66"/>
  <c r="BH911" i="66" s="1"/>
  <c r="CP911" i="66" s="1"/>
  <c r="CH911" i="66"/>
  <c r="DH911" i="66"/>
  <c r="BV913" i="66"/>
  <c r="BI913" i="66"/>
  <c r="DG913" i="66"/>
  <c r="CH913" i="66"/>
  <c r="DH913" i="66"/>
  <c r="BV915" i="66"/>
  <c r="BI915" i="66"/>
  <c r="BH915" i="66" s="1"/>
  <c r="CP915" i="66" s="1"/>
  <c r="DG915" i="66"/>
  <c r="CH915" i="66"/>
  <c r="DH915" i="66"/>
  <c r="BV917" i="66"/>
  <c r="DG917" i="66"/>
  <c r="BI917" i="66"/>
  <c r="BH917" i="66" s="1"/>
  <c r="CP917" i="66" s="1"/>
  <c r="CH917" i="66"/>
  <c r="DH917" i="66"/>
  <c r="BV919" i="66"/>
  <c r="BI919" i="66"/>
  <c r="DG919" i="66"/>
  <c r="CH919" i="66"/>
  <c r="DH919" i="66"/>
  <c r="BV921" i="66"/>
  <c r="BI921" i="66"/>
  <c r="BH922" i="66" s="1"/>
  <c r="CP922" i="66" s="1"/>
  <c r="DG921" i="66"/>
  <c r="CH921" i="66"/>
  <c r="DH921" i="66"/>
  <c r="BV923" i="66"/>
  <c r="DG923" i="66"/>
  <c r="BI923" i="66"/>
  <c r="CH923" i="66"/>
  <c r="DH923" i="66"/>
  <c r="BV925" i="66"/>
  <c r="BI925" i="66"/>
  <c r="DG925" i="66"/>
  <c r="CH925" i="66"/>
  <c r="DH925" i="66"/>
  <c r="BV927" i="66"/>
  <c r="BI927" i="66"/>
  <c r="BH927" i="66" s="1"/>
  <c r="CP927" i="66" s="1"/>
  <c r="DG927" i="66"/>
  <c r="CH927" i="66"/>
  <c r="DH927" i="66"/>
  <c r="BV929" i="66"/>
  <c r="DG929" i="66"/>
  <c r="BI929" i="66"/>
  <c r="CH929" i="66"/>
  <c r="DH929" i="66"/>
  <c r="BV931" i="66"/>
  <c r="BI931" i="66"/>
  <c r="BH931" i="66" s="1"/>
  <c r="CP931" i="66" s="1"/>
  <c r="DG931" i="66"/>
  <c r="CH931" i="66"/>
  <c r="DH931" i="66"/>
  <c r="BV933" i="66"/>
  <c r="BI933" i="66"/>
  <c r="DG933" i="66"/>
  <c r="CH933" i="66"/>
  <c r="DH933" i="66"/>
  <c r="BV935" i="66"/>
  <c r="DG935" i="66"/>
  <c r="BI935" i="66"/>
  <c r="CH935" i="66"/>
  <c r="DH935" i="66"/>
  <c r="BV937" i="66"/>
  <c r="BI937" i="66"/>
  <c r="DG937" i="66"/>
  <c r="CH937" i="66"/>
  <c r="DH937" i="66"/>
  <c r="BV939" i="66"/>
  <c r="BI939" i="66"/>
  <c r="DG939" i="66"/>
  <c r="CH939" i="66"/>
  <c r="DH939" i="66"/>
  <c r="BV941" i="66"/>
  <c r="DG941" i="66"/>
  <c r="BI941" i="66"/>
  <c r="CH941" i="66"/>
  <c r="DH941" i="66"/>
  <c r="BV943" i="66"/>
  <c r="DG943" i="66"/>
  <c r="BI943" i="66"/>
  <c r="CH943" i="66"/>
  <c r="DH943" i="66"/>
  <c r="BV945" i="66"/>
  <c r="BI945" i="66"/>
  <c r="DG945" i="66"/>
  <c r="CH945" i="66"/>
  <c r="DH945" i="66"/>
  <c r="BV947" i="66"/>
  <c r="DG947" i="66"/>
  <c r="BI947" i="66"/>
  <c r="CH947" i="66"/>
  <c r="DH947" i="66"/>
  <c r="BV949" i="66"/>
  <c r="BI949" i="66"/>
  <c r="BH950" i="66" s="1"/>
  <c r="CP950" i="66" s="1"/>
  <c r="DG949" i="66"/>
  <c r="CH949" i="66"/>
  <c r="DH949" i="66"/>
  <c r="BV951" i="66"/>
  <c r="BI951" i="66"/>
  <c r="BH951" i="66" s="1"/>
  <c r="CP951" i="66" s="1"/>
  <c r="DG951" i="66"/>
  <c r="CH951" i="66"/>
  <c r="DH951" i="66"/>
  <c r="BV953" i="66"/>
  <c r="DG953" i="66"/>
  <c r="BI953" i="66"/>
  <c r="CH953" i="66"/>
  <c r="DH953" i="66"/>
  <c r="BV955" i="66"/>
  <c r="BI955" i="66"/>
  <c r="BH955" i="66" s="1"/>
  <c r="CP955" i="66" s="1"/>
  <c r="DG955" i="66"/>
  <c r="CH955" i="66"/>
  <c r="DH955" i="66"/>
  <c r="BV957" i="66"/>
  <c r="BI957" i="66"/>
  <c r="DG957" i="66"/>
  <c r="CH957" i="66"/>
  <c r="DH957" i="66"/>
  <c r="BV959" i="66"/>
  <c r="DG959" i="66"/>
  <c r="BI959" i="66"/>
  <c r="CH959" i="66"/>
  <c r="DH959" i="66"/>
  <c r="BV961" i="66"/>
  <c r="BI961" i="66"/>
  <c r="DG961" i="66"/>
  <c r="CH961" i="66"/>
  <c r="DH961" i="66"/>
  <c r="BV963" i="66"/>
  <c r="BI963" i="66"/>
  <c r="DG963" i="66"/>
  <c r="CH963" i="66"/>
  <c r="DH963" i="66"/>
  <c r="BV965" i="66"/>
  <c r="DG965" i="66"/>
  <c r="BI965" i="66"/>
  <c r="BH966" i="66" s="1"/>
  <c r="CP966" i="66" s="1"/>
  <c r="CH965" i="66"/>
  <c r="DH965" i="66"/>
  <c r="BV967" i="66"/>
  <c r="DG967" i="66"/>
  <c r="BI967" i="66"/>
  <c r="CH967" i="66"/>
  <c r="DH967" i="66"/>
  <c r="BV969" i="66"/>
  <c r="BI969" i="66"/>
  <c r="DG969" i="66"/>
  <c r="CH969" i="66"/>
  <c r="DH969" i="66"/>
  <c r="BV971" i="66"/>
  <c r="BI971" i="66"/>
  <c r="BH971" i="66" s="1"/>
  <c r="CP971" i="66" s="1"/>
  <c r="DG971" i="66"/>
  <c r="DH971" i="66"/>
  <c r="CH971" i="66"/>
  <c r="DI389" i="66"/>
  <c r="BN389" i="66"/>
  <c r="BO389" i="66"/>
  <c r="BJ389" i="66"/>
  <c r="BM389" i="66" s="1"/>
  <c r="BK389" i="66"/>
  <c r="DI427" i="66"/>
  <c r="BJ427" i="66"/>
  <c r="BM427" i="66" s="1"/>
  <c r="BK427" i="66"/>
  <c r="BN427" i="66"/>
  <c r="BO427" i="66"/>
  <c r="BH428" i="66"/>
  <c r="CP428" i="66" s="1"/>
  <c r="DH473" i="66"/>
  <c r="CH473" i="66"/>
  <c r="BV473" i="66"/>
  <c r="DG473" i="66"/>
  <c r="BI473" i="66"/>
  <c r="BH473" i="66" s="1"/>
  <c r="CP473" i="66" s="1"/>
  <c r="BN460" i="66"/>
  <c r="BH461" i="66"/>
  <c r="CP461" i="66" s="1"/>
  <c r="BO460" i="66"/>
  <c r="BJ460" i="66"/>
  <c r="BM460" i="66" s="1"/>
  <c r="BK460" i="66"/>
  <c r="DI460" i="66"/>
  <c r="BL496" i="66"/>
  <c r="CB496" i="66"/>
  <c r="BJ514" i="66"/>
  <c r="BM514" i="66" s="1"/>
  <c r="BK514" i="66"/>
  <c r="BN514" i="66"/>
  <c r="BO514" i="66"/>
  <c r="DI514" i="66"/>
  <c r="DI545" i="66"/>
  <c r="BJ545" i="66"/>
  <c r="BM545" i="66" s="1"/>
  <c r="BK545" i="66"/>
  <c r="BN545" i="66"/>
  <c r="BO545" i="66"/>
  <c r="BH546" i="66"/>
  <c r="CP546" i="66" s="1"/>
  <c r="BV160" i="66"/>
  <c r="BI160" i="66"/>
  <c r="DG160" i="66"/>
  <c r="DH160" i="66"/>
  <c r="CH160" i="66"/>
  <c r="DH252" i="66"/>
  <c r="CH252" i="66"/>
  <c r="BV252" i="66"/>
  <c r="DG252" i="66"/>
  <c r="BI252" i="66"/>
  <c r="BH252" i="66" s="1"/>
  <c r="CP252" i="66" s="1"/>
  <c r="BN507" i="66"/>
  <c r="BH508" i="66"/>
  <c r="CP508" i="66" s="1"/>
  <c r="BJ507" i="66"/>
  <c r="BM507" i="66" s="1"/>
  <c r="BO507" i="66"/>
  <c r="BK507" i="66"/>
  <c r="DI507" i="66"/>
  <c r="CT591" i="66"/>
  <c r="V591" i="66"/>
  <c r="CE591" i="66" s="1"/>
  <c r="CC591" i="66"/>
  <c r="CX591" i="66"/>
  <c r="CD591" i="66"/>
  <c r="BL591" i="66"/>
  <c r="CB591" i="66"/>
  <c r="BJ595" i="66"/>
  <c r="BM595" i="66" s="1"/>
  <c r="BK595" i="66"/>
  <c r="BN595" i="66"/>
  <c r="BO595" i="66"/>
  <c r="DI595" i="66"/>
  <c r="DI475" i="66"/>
  <c r="BJ475" i="66"/>
  <c r="BM475" i="66" s="1"/>
  <c r="BK475" i="66"/>
  <c r="BN475" i="66"/>
  <c r="BH476" i="66"/>
  <c r="CP476" i="66" s="1"/>
  <c r="BO475" i="66"/>
  <c r="DH497" i="66"/>
  <c r="CH497" i="66"/>
  <c r="BV497" i="66"/>
  <c r="BI497" i="66"/>
  <c r="BH497" i="66" s="1"/>
  <c r="CP497" i="66" s="1"/>
  <c r="DG497" i="66"/>
  <c r="BI384" i="66"/>
  <c r="BH384" i="66" s="1"/>
  <c r="CP384" i="66" s="1"/>
  <c r="DG384" i="66"/>
  <c r="BV384" i="66"/>
  <c r="CH384" i="66"/>
  <c r="DH384" i="66"/>
  <c r="CA385" i="66"/>
  <c r="CW385" i="66"/>
  <c r="W385" i="66"/>
  <c r="U385" i="66"/>
  <c r="X385" i="66" s="1"/>
  <c r="DI385" i="66"/>
  <c r="BN385" i="66"/>
  <c r="BO385" i="66"/>
  <c r="BJ385" i="66"/>
  <c r="BM385" i="66" s="1"/>
  <c r="BK385" i="66"/>
  <c r="DI419" i="66"/>
  <c r="BJ419" i="66"/>
  <c r="BM419" i="66" s="1"/>
  <c r="BK419" i="66"/>
  <c r="BN419" i="66"/>
  <c r="BO419" i="66"/>
  <c r="DI423" i="66"/>
  <c r="BJ423" i="66"/>
  <c r="BM423" i="66" s="1"/>
  <c r="BN423" i="66"/>
  <c r="BO423" i="66"/>
  <c r="BK423" i="66"/>
  <c r="DI441" i="66"/>
  <c r="BJ441" i="66"/>
  <c r="BM441" i="66" s="1"/>
  <c r="BK441" i="66"/>
  <c r="BH442" i="66"/>
  <c r="CP442" i="66" s="1"/>
  <c r="BN441" i="66"/>
  <c r="BO441" i="66"/>
  <c r="DI446" i="66"/>
  <c r="BN446" i="66"/>
  <c r="BH447" i="66"/>
  <c r="CP447" i="66" s="1"/>
  <c r="BJ446" i="66"/>
  <c r="BM446" i="66" s="1"/>
  <c r="BO446" i="66"/>
  <c r="BK446" i="66"/>
  <c r="BJ538" i="66"/>
  <c r="BM538" i="66" s="1"/>
  <c r="BK538" i="66"/>
  <c r="BN538" i="66"/>
  <c r="BO538" i="66"/>
  <c r="DI538" i="66"/>
  <c r="BJ602" i="66"/>
  <c r="BM602" i="66" s="1"/>
  <c r="BK602" i="66"/>
  <c r="BN602" i="66"/>
  <c r="BO602" i="66"/>
  <c r="BH603" i="66"/>
  <c r="CP603" i="66" s="1"/>
  <c r="DI602" i="66"/>
  <c r="BK745" i="66"/>
  <c r="BH746" i="66"/>
  <c r="CP746" i="66" s="1"/>
  <c r="BJ745" i="66"/>
  <c r="BM745" i="66" s="1"/>
  <c r="BO745" i="66"/>
  <c r="BN745" i="66"/>
  <c r="DI745" i="66"/>
  <c r="BV771" i="66"/>
  <c r="DG771" i="66"/>
  <c r="BI771" i="66"/>
  <c r="BH771" i="66" s="1"/>
  <c r="CP771" i="66" s="1"/>
  <c r="CH771" i="66"/>
  <c r="DH771" i="66"/>
  <c r="DI847" i="66"/>
  <c r="CA847" i="66"/>
  <c r="CW847" i="66"/>
  <c r="W847" i="66"/>
  <c r="U847" i="66"/>
  <c r="X847" i="66" s="1"/>
  <c r="BJ847" i="66"/>
  <c r="BM847" i="66" s="1"/>
  <c r="BK847" i="66"/>
  <c r="BH848" i="66"/>
  <c r="CP848" i="66" s="1"/>
  <c r="BN847" i="66"/>
  <c r="BO847" i="66"/>
  <c r="CH798" i="66"/>
  <c r="DH798" i="66"/>
  <c r="BV798" i="66"/>
  <c r="BI798" i="66"/>
  <c r="BH798" i="66" s="1"/>
  <c r="CP798" i="66" s="1"/>
  <c r="DG798" i="66"/>
  <c r="BN426" i="66"/>
  <c r="BK426" i="66"/>
  <c r="BO426" i="66"/>
  <c r="BJ426" i="66"/>
  <c r="BM426" i="66" s="1"/>
  <c r="DI426" i="66"/>
  <c r="DI529" i="66"/>
  <c r="BJ529" i="66"/>
  <c r="BM529" i="66" s="1"/>
  <c r="BK529" i="66"/>
  <c r="BN529" i="66"/>
  <c r="BO529" i="66"/>
  <c r="BH530" i="66"/>
  <c r="CP530" i="66" s="1"/>
  <c r="CT603" i="66"/>
  <c r="V603" i="66"/>
  <c r="CE603" i="66" s="1"/>
  <c r="CC603" i="66"/>
  <c r="CX603" i="66"/>
  <c r="CD603" i="66"/>
  <c r="BL603" i="66"/>
  <c r="CB603" i="66"/>
  <c r="BV680" i="66"/>
  <c r="DG680" i="66"/>
  <c r="BI680" i="66"/>
  <c r="BH680" i="66" s="1"/>
  <c r="CP680" i="66" s="1"/>
  <c r="CH680" i="66"/>
  <c r="DH680" i="66"/>
  <c r="DG684" i="66"/>
  <c r="BI684" i="66"/>
  <c r="BH684" i="66" s="1"/>
  <c r="CP684" i="66" s="1"/>
  <c r="BV684" i="66"/>
  <c r="CH684" i="66"/>
  <c r="DH684" i="66"/>
  <c r="DI706" i="66"/>
  <c r="BK706" i="66"/>
  <c r="BO706" i="66"/>
  <c r="BH707" i="66"/>
  <c r="CP707" i="66" s="1"/>
  <c r="BJ706" i="66"/>
  <c r="BM706" i="66" s="1"/>
  <c r="BN706" i="66"/>
  <c r="DI737" i="66"/>
  <c r="BK737" i="66"/>
  <c r="BJ737" i="66"/>
  <c r="BM737" i="66" s="1"/>
  <c r="BN737" i="66"/>
  <c r="BO737" i="66"/>
  <c r="BH738" i="66"/>
  <c r="CP738" i="66" s="1"/>
  <c r="CA793" i="66"/>
  <c r="U793" i="66"/>
  <c r="X793" i="66" s="1"/>
  <c r="W793" i="66"/>
  <c r="CW793" i="66"/>
  <c r="DI793" i="66"/>
  <c r="BJ793" i="66"/>
  <c r="BM793" i="66" s="1"/>
  <c r="BK793" i="66"/>
  <c r="BN793" i="66"/>
  <c r="BO793" i="66"/>
  <c r="DI805" i="66"/>
  <c r="BJ805" i="66"/>
  <c r="BM805" i="66" s="1"/>
  <c r="BK805" i="66"/>
  <c r="BH806" i="66"/>
  <c r="CP806" i="66" s="1"/>
  <c r="BN805" i="66"/>
  <c r="BO805" i="66"/>
  <c r="CH810" i="66"/>
  <c r="DH810" i="66"/>
  <c r="BV810" i="66"/>
  <c r="BI810" i="66"/>
  <c r="BH810" i="66" s="1"/>
  <c r="CP810" i="66" s="1"/>
  <c r="DG810" i="66"/>
  <c r="BJ845" i="66"/>
  <c r="BM845" i="66" s="1"/>
  <c r="BN845" i="66"/>
  <c r="BO845" i="66"/>
  <c r="BK845" i="66"/>
  <c r="DI845" i="66"/>
  <c r="DI857" i="66"/>
  <c r="BJ857" i="66"/>
  <c r="BM857" i="66" s="1"/>
  <c r="BN857" i="66"/>
  <c r="BK857" i="66"/>
  <c r="BO857" i="66"/>
  <c r="BH858" i="66"/>
  <c r="CP858" i="66" s="1"/>
  <c r="DI751" i="66"/>
  <c r="BN751" i="66"/>
  <c r="BO751" i="66"/>
  <c r="BJ751" i="66"/>
  <c r="BM751" i="66" s="1"/>
  <c r="BK751" i="66"/>
  <c r="CT758" i="66"/>
  <c r="CT287" i="66"/>
  <c r="CB287" i="66"/>
  <c r="BL287" i="66"/>
  <c r="CC287" i="66"/>
  <c r="CD287" i="66"/>
  <c r="V287" i="66"/>
  <c r="CE287" i="66" s="1"/>
  <c r="CX287" i="66"/>
  <c r="DI463" i="66"/>
  <c r="BJ463" i="66"/>
  <c r="BM463" i="66" s="1"/>
  <c r="BK463" i="66"/>
  <c r="BN463" i="66"/>
  <c r="BH464" i="66"/>
  <c r="CP464" i="66" s="1"/>
  <c r="BO463" i="66"/>
  <c r="DH465" i="66"/>
  <c r="CH465" i="66"/>
  <c r="BV465" i="66"/>
  <c r="DG465" i="66"/>
  <c r="BI465" i="66"/>
  <c r="BJ575" i="66"/>
  <c r="BM575" i="66" s="1"/>
  <c r="BK575" i="66"/>
  <c r="BO575" i="66"/>
  <c r="BH576" i="66"/>
  <c r="CP576" i="66" s="1"/>
  <c r="BN575" i="66"/>
  <c r="DI575" i="66"/>
  <c r="DH620" i="66"/>
  <c r="CH620" i="66"/>
  <c r="BV620" i="66"/>
  <c r="DG620" i="66"/>
  <c r="BI620" i="66"/>
  <c r="BH620" i="66" s="1"/>
  <c r="CP620" i="66" s="1"/>
  <c r="DH630" i="66"/>
  <c r="CH630" i="66"/>
  <c r="BV630" i="66"/>
  <c r="DG630" i="66"/>
  <c r="BI630" i="66"/>
  <c r="BH630" i="66" s="1"/>
  <c r="CP630" i="66" s="1"/>
  <c r="DI731" i="66"/>
  <c r="BK731" i="66"/>
  <c r="BJ731" i="66"/>
  <c r="BM731" i="66" s="1"/>
  <c r="BO731" i="66"/>
  <c r="BH732" i="66"/>
  <c r="CP732" i="66" s="1"/>
  <c r="BN731" i="66"/>
  <c r="DI767" i="66"/>
  <c r="BJ767" i="66"/>
  <c r="BM767" i="66" s="1"/>
  <c r="BK767" i="66"/>
  <c r="BN767" i="66"/>
  <c r="BO767" i="66"/>
  <c r="DI772" i="66"/>
  <c r="BN772" i="66"/>
  <c r="BO772" i="66"/>
  <c r="BJ772" i="66"/>
  <c r="BM772" i="66" s="1"/>
  <c r="BK772" i="66"/>
  <c r="DI773" i="66"/>
  <c r="BO773" i="66"/>
  <c r="BN773" i="66"/>
  <c r="BJ773" i="66"/>
  <c r="BM773" i="66" s="1"/>
  <c r="BH774" i="66"/>
  <c r="CP774" i="66" s="1"/>
  <c r="BK773" i="66"/>
  <c r="BJ792" i="66"/>
  <c r="BM792" i="66" s="1"/>
  <c r="BK792" i="66"/>
  <c r="BN792" i="66"/>
  <c r="BO792" i="66"/>
  <c r="BH793" i="66"/>
  <c r="CP793" i="66" s="1"/>
  <c r="CW792" i="66"/>
  <c r="CA792" i="66"/>
  <c r="U792" i="66"/>
  <c r="X792" i="66" s="1"/>
  <c r="W792" i="66"/>
  <c r="DI792" i="66"/>
  <c r="DI835" i="66"/>
  <c r="BJ835" i="66"/>
  <c r="BM835" i="66" s="1"/>
  <c r="BK835" i="66"/>
  <c r="BH836" i="66"/>
  <c r="CP836" i="66" s="1"/>
  <c r="BN835" i="66"/>
  <c r="BO835" i="66"/>
  <c r="CH840" i="66"/>
  <c r="DH840" i="66"/>
  <c r="BV840" i="66"/>
  <c r="BI840" i="66"/>
  <c r="BH840" i="66" s="1"/>
  <c r="CP840" i="66" s="1"/>
  <c r="DG840" i="66"/>
  <c r="CT861" i="66"/>
  <c r="DH596" i="66"/>
  <c r="CH596" i="66"/>
  <c r="BV596" i="66"/>
  <c r="DG596" i="66"/>
  <c r="BI596" i="66"/>
  <c r="BH596" i="66" s="1"/>
  <c r="CP596" i="66" s="1"/>
  <c r="BJ607" i="66"/>
  <c r="BM607" i="66" s="1"/>
  <c r="BK607" i="66"/>
  <c r="BN607" i="66"/>
  <c r="BO607" i="66"/>
  <c r="DI607" i="66"/>
  <c r="DI638" i="66"/>
  <c r="BJ638" i="66"/>
  <c r="BM638" i="66" s="1"/>
  <c r="BK638" i="66"/>
  <c r="BO638" i="66"/>
  <c r="BH639" i="66"/>
  <c r="CP639" i="66" s="1"/>
  <c r="BN638" i="66"/>
  <c r="CT673" i="66"/>
  <c r="BL673" i="66"/>
  <c r="CB673" i="66"/>
  <c r="V673" i="66"/>
  <c r="CE673" i="66" s="1"/>
  <c r="CD673" i="66"/>
  <c r="CC673" i="66"/>
  <c r="CX673" i="66"/>
  <c r="CA355" i="66"/>
  <c r="U355" i="66"/>
  <c r="X355" i="66" s="1"/>
  <c r="W355" i="66"/>
  <c r="CW355" i="66"/>
  <c r="DI355" i="66"/>
  <c r="BN355" i="66"/>
  <c r="BO355" i="66"/>
  <c r="BJ355" i="66"/>
  <c r="BM355" i="66" s="1"/>
  <c r="BK355" i="66"/>
  <c r="CZ441" i="66"/>
  <c r="DB441" i="66"/>
  <c r="DA441" i="66"/>
  <c r="CQ441" i="66"/>
  <c r="AS441" i="66" s="1"/>
  <c r="CX440" i="66"/>
  <c r="CC440" i="66"/>
  <c r="V440" i="66"/>
  <c r="CE440" i="66" s="1"/>
  <c r="CD440" i="66"/>
  <c r="DI471" i="66"/>
  <c r="BJ471" i="66"/>
  <c r="BM471" i="66" s="1"/>
  <c r="BK471" i="66"/>
  <c r="BO471" i="66"/>
  <c r="BH472" i="66"/>
  <c r="CP472" i="66" s="1"/>
  <c r="BN471" i="66"/>
  <c r="CT504" i="66"/>
  <c r="DI519" i="66"/>
  <c r="BJ519" i="66"/>
  <c r="BM519" i="66" s="1"/>
  <c r="BK519" i="66"/>
  <c r="BH520" i="66"/>
  <c r="CP520" i="66" s="1"/>
  <c r="BO519" i="66"/>
  <c r="BN519" i="66"/>
  <c r="BJ551" i="66"/>
  <c r="BM551" i="66" s="1"/>
  <c r="BK551" i="66"/>
  <c r="BH552" i="66"/>
  <c r="CP552" i="66" s="1"/>
  <c r="BO551" i="66"/>
  <c r="BN551" i="66"/>
  <c r="DI551" i="66"/>
  <c r="DI701" i="66"/>
  <c r="BJ701" i="66"/>
  <c r="BM701" i="66" s="1"/>
  <c r="BN701" i="66"/>
  <c r="BK701" i="66"/>
  <c r="BO701" i="66"/>
  <c r="CA701" i="66"/>
  <c r="U701" i="66"/>
  <c r="X701" i="66" s="1"/>
  <c r="CW701" i="66"/>
  <c r="W701" i="66"/>
  <c r="CH718" i="66"/>
  <c r="DH718" i="66"/>
  <c r="BV718" i="66"/>
  <c r="BI718" i="66"/>
  <c r="BH719" i="66" s="1"/>
  <c r="CP719" i="66" s="1"/>
  <c r="DG718" i="66"/>
  <c r="DA313" i="66"/>
  <c r="DB313" i="66"/>
  <c r="CQ313" i="66"/>
  <c r="AS313" i="66" s="1"/>
  <c r="CZ313" i="66"/>
  <c r="CT312" i="66"/>
  <c r="V312" i="66"/>
  <c r="CE312" i="66" s="1"/>
  <c r="CX312" i="66"/>
  <c r="CD312" i="66"/>
  <c r="CC312" i="66"/>
  <c r="BL312" i="66"/>
  <c r="CB312" i="66"/>
  <c r="W403" i="66"/>
  <c r="CW403" i="66"/>
  <c r="CA403" i="66"/>
  <c r="U403" i="66"/>
  <c r="X403" i="66" s="1"/>
  <c r="DI403" i="66"/>
  <c r="BN403" i="66"/>
  <c r="BK403" i="66"/>
  <c r="BO403" i="66"/>
  <c r="BJ403" i="66"/>
  <c r="BM403" i="66" s="1"/>
  <c r="DI413" i="66"/>
  <c r="BJ413" i="66"/>
  <c r="BM413" i="66" s="1"/>
  <c r="BK413" i="66"/>
  <c r="BO413" i="66"/>
  <c r="BH414" i="66"/>
  <c r="CP414" i="66" s="1"/>
  <c r="BN413" i="66"/>
  <c r="CH444" i="66"/>
  <c r="DH444" i="66"/>
  <c r="DG444" i="66"/>
  <c r="BV444" i="66"/>
  <c r="BI444" i="66"/>
  <c r="BH444" i="66" s="1"/>
  <c r="CP444" i="66" s="1"/>
  <c r="BO682" i="66"/>
  <c r="BJ682" i="66"/>
  <c r="BM682" i="66" s="1"/>
  <c r="BK682" i="66"/>
  <c r="BN682" i="66"/>
  <c r="BH683" i="66"/>
  <c r="CP683" i="66" s="1"/>
  <c r="DI682" i="66"/>
  <c r="CT695" i="66"/>
  <c r="BK733" i="66"/>
  <c r="BN733" i="66"/>
  <c r="BO733" i="66"/>
  <c r="BH734" i="66"/>
  <c r="CP734" i="66" s="1"/>
  <c r="BJ733" i="66"/>
  <c r="BM733" i="66" s="1"/>
  <c r="DI733" i="66"/>
  <c r="CT762" i="66"/>
  <c r="CC762" i="66"/>
  <c r="V762" i="66"/>
  <c r="CE762" i="66" s="1"/>
  <c r="CX762" i="66"/>
  <c r="CD762" i="66"/>
  <c r="CB762" i="66"/>
  <c r="BL762" i="66"/>
  <c r="DI823" i="66"/>
  <c r="BJ823" i="66"/>
  <c r="BM823" i="66" s="1"/>
  <c r="BK823" i="66"/>
  <c r="BN823" i="66"/>
  <c r="BO823" i="66"/>
  <c r="BH824" i="66"/>
  <c r="CP824" i="66" s="1"/>
  <c r="CH828" i="66"/>
  <c r="DH828" i="66"/>
  <c r="BV828" i="66"/>
  <c r="BI828" i="66"/>
  <c r="BH828" i="66" s="1"/>
  <c r="CP828" i="66" s="1"/>
  <c r="DG828" i="66"/>
  <c r="BJ705" i="66"/>
  <c r="BM705" i="66" s="1"/>
  <c r="BN705" i="66"/>
  <c r="BK705" i="66"/>
  <c r="BO705" i="66"/>
  <c r="DI705" i="66"/>
  <c r="DG708" i="66"/>
  <c r="BV708" i="66"/>
  <c r="BI708" i="66"/>
  <c r="BH708" i="66" s="1"/>
  <c r="CP708" i="66" s="1"/>
  <c r="DH708" i="66"/>
  <c r="CH708" i="66"/>
  <c r="CT709" i="66"/>
  <c r="DG759" i="66"/>
  <c r="BV759" i="66"/>
  <c r="BI759" i="66"/>
  <c r="BH759" i="66" s="1"/>
  <c r="CP759" i="66" s="1"/>
  <c r="DH759" i="66"/>
  <c r="CH759" i="66"/>
  <c r="BJ777" i="66"/>
  <c r="BM777" i="66" s="1"/>
  <c r="BK777" i="66"/>
  <c r="BO777" i="66"/>
  <c r="BN777" i="66"/>
  <c r="BH778" i="66"/>
  <c r="CP778" i="66" s="1"/>
  <c r="DI777" i="66"/>
  <c r="BJ779" i="66"/>
  <c r="BM779" i="66" s="1"/>
  <c r="BK779" i="66"/>
  <c r="BO779" i="66"/>
  <c r="BN779" i="66"/>
  <c r="BH780" i="66"/>
  <c r="CP780" i="66" s="1"/>
  <c r="DI779" i="66"/>
  <c r="BJ781" i="66"/>
  <c r="BM781" i="66" s="1"/>
  <c r="BK781" i="66"/>
  <c r="BO781" i="66"/>
  <c r="BN781" i="66"/>
  <c r="BH782" i="66"/>
  <c r="CP782" i="66" s="1"/>
  <c r="DI781" i="66"/>
  <c r="BJ783" i="66"/>
  <c r="BM783" i="66" s="1"/>
  <c r="BK783" i="66"/>
  <c r="BO783" i="66"/>
  <c r="BN783" i="66"/>
  <c r="BH784" i="66"/>
  <c r="CP784" i="66" s="1"/>
  <c r="DI783" i="66"/>
  <c r="BJ785" i="66"/>
  <c r="BM785" i="66" s="1"/>
  <c r="BK785" i="66"/>
  <c r="BO785" i="66"/>
  <c r="BN785" i="66"/>
  <c r="BH786" i="66"/>
  <c r="CP786" i="66" s="1"/>
  <c r="DI785" i="66"/>
  <c r="BJ787" i="66"/>
  <c r="BM787" i="66" s="1"/>
  <c r="BK787" i="66"/>
  <c r="BO787" i="66"/>
  <c r="BN787" i="66"/>
  <c r="BH788" i="66"/>
  <c r="CP788" i="66" s="1"/>
  <c r="DI787" i="66"/>
  <c r="BJ789" i="66"/>
  <c r="BM789" i="66" s="1"/>
  <c r="BK789" i="66"/>
  <c r="BO789" i="66"/>
  <c r="BN789" i="66"/>
  <c r="BH790" i="66"/>
  <c r="CP790" i="66" s="1"/>
  <c r="DI789" i="66"/>
  <c r="BJ791" i="66"/>
  <c r="BM791" i="66" s="1"/>
  <c r="BK791" i="66"/>
  <c r="BO791" i="66"/>
  <c r="BN791" i="66"/>
  <c r="BH792" i="66"/>
  <c r="CP792" i="66" s="1"/>
  <c r="DI791" i="66"/>
  <c r="CA367" i="66"/>
  <c r="U367" i="66"/>
  <c r="X367" i="66" s="1"/>
  <c r="W367" i="66"/>
  <c r="CW367" i="66"/>
  <c r="DI367" i="66"/>
  <c r="BN367" i="66"/>
  <c r="BO367" i="66"/>
  <c r="BJ367" i="66"/>
  <c r="BM367" i="66" s="1"/>
  <c r="BK367" i="66"/>
  <c r="CH436" i="66"/>
  <c r="DH436" i="66"/>
  <c r="BI436" i="66"/>
  <c r="BV436" i="66"/>
  <c r="DG436" i="66"/>
  <c r="DH483" i="66"/>
  <c r="CH483" i="66"/>
  <c r="BI483" i="66"/>
  <c r="BH483" i="66" s="1"/>
  <c r="CP483" i="66" s="1"/>
  <c r="BV483" i="66"/>
  <c r="DG483" i="66"/>
  <c r="DI487" i="66"/>
  <c r="BK487" i="66"/>
  <c r="BO487" i="66"/>
  <c r="BJ487" i="66"/>
  <c r="BM487" i="66" s="1"/>
  <c r="BN487" i="66"/>
  <c r="BH488" i="66"/>
  <c r="CP488" i="66" s="1"/>
  <c r="BV503" i="66"/>
  <c r="BI503" i="66"/>
  <c r="BH503" i="66" s="1"/>
  <c r="CP503" i="66" s="1"/>
  <c r="DG503" i="66"/>
  <c r="CH503" i="66"/>
  <c r="DH503" i="66"/>
  <c r="DI610" i="66"/>
  <c r="BN610" i="66"/>
  <c r="BO610" i="66"/>
  <c r="BH611" i="66"/>
  <c r="CP611" i="66" s="1"/>
  <c r="BJ610" i="66"/>
  <c r="BM610" i="66" s="1"/>
  <c r="BK610" i="66"/>
  <c r="BJ618" i="66"/>
  <c r="BM618" i="66" s="1"/>
  <c r="BN618" i="66"/>
  <c r="BH619" i="66"/>
  <c r="CP619" i="66" s="1"/>
  <c r="BK618" i="66"/>
  <c r="BO618" i="66"/>
  <c r="DI618" i="66"/>
  <c r="CW679" i="66"/>
  <c r="U679" i="66"/>
  <c r="X679" i="66" s="1"/>
  <c r="CA679" i="66"/>
  <c r="W679" i="66"/>
  <c r="DI679" i="66"/>
  <c r="BJ679" i="66"/>
  <c r="BM679" i="66" s="1"/>
  <c r="BN679" i="66"/>
  <c r="BK679" i="66"/>
  <c r="BO679" i="66"/>
  <c r="CH194" i="66"/>
  <c r="DH194" i="66"/>
  <c r="DG194" i="66"/>
  <c r="BV194" i="66"/>
  <c r="BI194" i="66"/>
  <c r="BH194" i="66" s="1"/>
  <c r="CP194" i="66" s="1"/>
  <c r="DI379" i="66"/>
  <c r="BN379" i="66"/>
  <c r="BO379" i="66"/>
  <c r="BJ379" i="66"/>
  <c r="BM379" i="66" s="1"/>
  <c r="BK379" i="66"/>
  <c r="BN450" i="66"/>
  <c r="BH451" i="66"/>
  <c r="CP451" i="66" s="1"/>
  <c r="BK450" i="66"/>
  <c r="BO450" i="66"/>
  <c r="BJ450" i="66"/>
  <c r="BM450" i="66" s="1"/>
  <c r="DI450" i="66"/>
  <c r="CH481" i="66"/>
  <c r="DH481" i="66"/>
  <c r="BV481" i="66"/>
  <c r="DG481" i="66"/>
  <c r="BI481" i="66"/>
  <c r="BH481" i="66" s="1"/>
  <c r="CP481" i="66" s="1"/>
  <c r="DI543" i="66"/>
  <c r="BJ543" i="66"/>
  <c r="BM543" i="66" s="1"/>
  <c r="BK543" i="66"/>
  <c r="BH544" i="66"/>
  <c r="CP544" i="66" s="1"/>
  <c r="BN543" i="66"/>
  <c r="BO543" i="66"/>
  <c r="CT578" i="66"/>
  <c r="BL578" i="66"/>
  <c r="CB578" i="66"/>
  <c r="V578" i="66"/>
  <c r="CE578" i="66" s="1"/>
  <c r="CD578" i="66"/>
  <c r="CC578" i="66"/>
  <c r="CX578" i="66"/>
  <c r="CT482" i="66"/>
  <c r="BV525" i="66"/>
  <c r="BI525" i="66"/>
  <c r="BH525" i="66" s="1"/>
  <c r="CP525" i="66" s="1"/>
  <c r="DG525" i="66"/>
  <c r="CH525" i="66"/>
  <c r="DH525" i="66"/>
  <c r="DH583" i="66"/>
  <c r="CH583" i="66"/>
  <c r="DG583" i="66"/>
  <c r="BI583" i="66"/>
  <c r="BH583" i="66" s="1"/>
  <c r="CP583" i="66" s="1"/>
  <c r="BV583" i="66"/>
  <c r="BI233" i="66"/>
  <c r="BH233" i="66" s="1"/>
  <c r="CP233" i="66" s="1"/>
  <c r="DG233" i="66"/>
  <c r="BV233" i="66"/>
  <c r="DH233" i="66"/>
  <c r="CH233" i="66"/>
  <c r="DH359" i="66"/>
  <c r="CH359" i="66"/>
  <c r="BV359" i="66"/>
  <c r="DG359" i="66"/>
  <c r="BI359" i="66"/>
  <c r="W540" i="66"/>
  <c r="CA540" i="66"/>
  <c r="CW540" i="66"/>
  <c r="U540" i="66"/>
  <c r="X540" i="66" s="1"/>
  <c r="DI540" i="66"/>
  <c r="BJ540" i="66"/>
  <c r="BM540" i="66" s="1"/>
  <c r="BK540" i="66"/>
  <c r="BN540" i="66"/>
  <c r="BO540" i="66"/>
  <c r="CW461" i="66"/>
  <c r="CA461" i="66"/>
  <c r="U461" i="66"/>
  <c r="X461" i="66" s="1"/>
  <c r="W461" i="66"/>
  <c r="DI461" i="66"/>
  <c r="BJ461" i="66"/>
  <c r="BM461" i="66" s="1"/>
  <c r="BK461" i="66"/>
  <c r="BN461" i="66"/>
  <c r="BO461" i="66"/>
  <c r="BH462" i="66"/>
  <c r="CP462" i="66" s="1"/>
  <c r="CT430" i="66"/>
  <c r="DH478" i="66"/>
  <c r="CH478" i="66"/>
  <c r="DG478" i="66"/>
  <c r="BI478" i="66"/>
  <c r="BH479" i="66" s="1"/>
  <c r="CP479" i="66" s="1"/>
  <c r="BV478" i="66"/>
  <c r="DI581" i="66"/>
  <c r="BJ581" i="66"/>
  <c r="BM581" i="66" s="1"/>
  <c r="BK581" i="66"/>
  <c r="BH582" i="66"/>
  <c r="CP582" i="66" s="1"/>
  <c r="BN581" i="66"/>
  <c r="BO581" i="66"/>
  <c r="DI438" i="66"/>
  <c r="BN438" i="66"/>
  <c r="BJ438" i="66"/>
  <c r="BM438" i="66" s="1"/>
  <c r="BO438" i="66"/>
  <c r="BK438" i="66"/>
  <c r="BV557" i="66"/>
  <c r="BI557" i="66"/>
  <c r="BH557" i="66" s="1"/>
  <c r="CP557" i="66" s="1"/>
  <c r="DG557" i="66"/>
  <c r="CH557" i="66"/>
  <c r="DH557" i="66"/>
  <c r="V593" i="66"/>
  <c r="CE593" i="66" s="1"/>
  <c r="CC593" i="66"/>
  <c r="CD593" i="66"/>
  <c r="CX593" i="66"/>
  <c r="BL593" i="66"/>
  <c r="CB593" i="66"/>
  <c r="CT593" i="66"/>
  <c r="DI341" i="66"/>
  <c r="BN341" i="66"/>
  <c r="BO341" i="66"/>
  <c r="BJ341" i="66"/>
  <c r="BM341" i="66" s="1"/>
  <c r="BK341" i="66"/>
  <c r="DI506" i="66"/>
  <c r="BJ506" i="66"/>
  <c r="BM506" i="66" s="1"/>
  <c r="BK506" i="66"/>
  <c r="BN506" i="66"/>
  <c r="BO506" i="66"/>
  <c r="BJ631" i="66"/>
  <c r="BM631" i="66" s="1"/>
  <c r="BK631" i="66"/>
  <c r="BN631" i="66"/>
  <c r="BO631" i="66"/>
  <c r="DI631" i="66"/>
  <c r="DI633" i="66"/>
  <c r="BJ633" i="66"/>
  <c r="BM633" i="66" s="1"/>
  <c r="BK633" i="66"/>
  <c r="BN633" i="66"/>
  <c r="BO633" i="66"/>
  <c r="DI665" i="66"/>
  <c r="CW665" i="66"/>
  <c r="U665" i="66"/>
  <c r="X665" i="66" s="1"/>
  <c r="W665" i="66"/>
  <c r="CA665" i="66"/>
  <c r="BJ665" i="66"/>
  <c r="BM665" i="66" s="1"/>
  <c r="BN665" i="66"/>
  <c r="BK665" i="66"/>
  <c r="BO665" i="66"/>
  <c r="DG321" i="66"/>
  <c r="BI321" i="66"/>
  <c r="BH321" i="66" s="1"/>
  <c r="CP321" i="66" s="1"/>
  <c r="BV321" i="66"/>
  <c r="DH321" i="66"/>
  <c r="CH321" i="66"/>
  <c r="BJ535" i="66"/>
  <c r="BM535" i="66" s="1"/>
  <c r="BK535" i="66"/>
  <c r="BH536" i="66"/>
  <c r="CP536" i="66" s="1"/>
  <c r="BO535" i="66"/>
  <c r="BN535" i="66"/>
  <c r="DI535" i="66"/>
  <c r="DI587" i="66"/>
  <c r="BJ587" i="66"/>
  <c r="BM587" i="66" s="1"/>
  <c r="BK587" i="66"/>
  <c r="BN587" i="66"/>
  <c r="BO587" i="66"/>
  <c r="DI678" i="66"/>
  <c r="BJ678" i="66"/>
  <c r="BM678" i="66" s="1"/>
  <c r="BH679" i="66"/>
  <c r="CP679" i="66" s="1"/>
  <c r="BN678" i="66"/>
  <c r="BO678" i="66"/>
  <c r="BK678" i="66"/>
  <c r="BN456" i="66"/>
  <c r="BO456" i="66"/>
  <c r="BK456" i="66"/>
  <c r="BJ456" i="66"/>
  <c r="BM456" i="66" s="1"/>
  <c r="BH457" i="66"/>
  <c r="CP457" i="66" s="1"/>
  <c r="DI456" i="66"/>
  <c r="BJ604" i="66"/>
  <c r="BM604" i="66" s="1"/>
  <c r="BK604" i="66"/>
  <c r="BO604" i="66"/>
  <c r="BN604" i="66"/>
  <c r="BH605" i="66"/>
  <c r="CP605" i="66" s="1"/>
  <c r="DI604" i="66"/>
  <c r="BN654" i="66"/>
  <c r="BJ654" i="66"/>
  <c r="BM654" i="66" s="1"/>
  <c r="BK654" i="66"/>
  <c r="BH655" i="66"/>
  <c r="CP655" i="66" s="1"/>
  <c r="BO654" i="66"/>
  <c r="DI654" i="66"/>
  <c r="DI656" i="66"/>
  <c r="BJ656" i="66"/>
  <c r="BM656" i="66" s="1"/>
  <c r="BO656" i="66"/>
  <c r="BK656" i="66"/>
  <c r="BN656" i="66"/>
  <c r="BH657" i="66"/>
  <c r="CP657" i="66" s="1"/>
  <c r="CH658" i="66"/>
  <c r="DH658" i="66"/>
  <c r="DG658" i="66"/>
  <c r="BV658" i="66"/>
  <c r="BI658" i="66"/>
  <c r="BH658" i="66" s="1"/>
  <c r="CP658" i="66" s="1"/>
  <c r="CH660" i="66"/>
  <c r="DH660" i="66"/>
  <c r="BV660" i="66"/>
  <c r="DG660" i="66"/>
  <c r="BI660" i="66"/>
  <c r="BH660" i="66" s="1"/>
  <c r="CP660" i="66" s="1"/>
  <c r="CW667" i="66"/>
  <c r="CA667" i="66"/>
  <c r="U667" i="66"/>
  <c r="X667" i="66" s="1"/>
  <c r="W667" i="66"/>
  <c r="BJ667" i="66"/>
  <c r="BM667" i="66" s="1"/>
  <c r="BN667" i="66"/>
  <c r="BK667" i="66"/>
  <c r="BO667" i="66"/>
  <c r="DI667" i="66"/>
  <c r="CT330" i="66"/>
  <c r="CT576" i="66"/>
  <c r="BJ592" i="66"/>
  <c r="BM592" i="66" s="1"/>
  <c r="BO592" i="66"/>
  <c r="BK592" i="66"/>
  <c r="BH593" i="66"/>
  <c r="CP593" i="66" s="1"/>
  <c r="BN592" i="66"/>
  <c r="DI592" i="66"/>
  <c r="DI685" i="66"/>
  <c r="BJ685" i="66"/>
  <c r="BM685" i="66" s="1"/>
  <c r="BN685" i="66"/>
  <c r="BK685" i="66"/>
  <c r="BO685" i="66"/>
  <c r="CA685" i="66"/>
  <c r="U685" i="66"/>
  <c r="X685" i="66" s="1"/>
  <c r="CW685" i="66"/>
  <c r="W685" i="66"/>
  <c r="DG694" i="66"/>
  <c r="BV694" i="66"/>
  <c r="BI694" i="66"/>
  <c r="BH694" i="66" s="1"/>
  <c r="CP694" i="66" s="1"/>
  <c r="DH694" i="66"/>
  <c r="CH694" i="66"/>
  <c r="CA675" i="66"/>
  <c r="CW675" i="66"/>
  <c r="U675" i="66"/>
  <c r="X675" i="66" s="1"/>
  <c r="W675" i="66"/>
  <c r="DI675" i="66"/>
  <c r="BJ675" i="66"/>
  <c r="BM675" i="66" s="1"/>
  <c r="BN675" i="66"/>
  <c r="BK675" i="66"/>
  <c r="BO675" i="66"/>
  <c r="CT560" i="66"/>
  <c r="DI598" i="66"/>
  <c r="BN598" i="66"/>
  <c r="BO598" i="66"/>
  <c r="BH599" i="66"/>
  <c r="CP599" i="66" s="1"/>
  <c r="BJ598" i="66"/>
  <c r="BM598" i="66" s="1"/>
  <c r="BK598" i="66"/>
  <c r="CH742" i="66"/>
  <c r="DH742" i="66"/>
  <c r="BV742" i="66"/>
  <c r="BI742" i="66"/>
  <c r="BH743" i="66" s="1"/>
  <c r="CP743" i="66" s="1"/>
  <c r="DG742" i="66"/>
  <c r="DI774" i="66"/>
  <c r="BN774" i="66"/>
  <c r="BO774" i="66"/>
  <c r="BJ774" i="66"/>
  <c r="BM774" i="66" s="1"/>
  <c r="BK774" i="66"/>
  <c r="CH794" i="66"/>
  <c r="DH794" i="66"/>
  <c r="BI794" i="66"/>
  <c r="BH794" i="66" s="1"/>
  <c r="CP794" i="66" s="1"/>
  <c r="DG794" i="66"/>
  <c r="BV794" i="66"/>
  <c r="DI829" i="66"/>
  <c r="BJ829" i="66"/>
  <c r="BM829" i="66" s="1"/>
  <c r="BK829" i="66"/>
  <c r="BN829" i="66"/>
  <c r="BO829" i="66"/>
  <c r="BH830" i="66"/>
  <c r="CP830" i="66" s="1"/>
  <c r="DI855" i="66"/>
  <c r="BJ855" i="66"/>
  <c r="BM855" i="66" s="1"/>
  <c r="BO855" i="66"/>
  <c r="BK855" i="66"/>
  <c r="BH856" i="66"/>
  <c r="CP856" i="66" s="1"/>
  <c r="BN855" i="66"/>
  <c r="BH855" i="66"/>
  <c r="CP855" i="66" s="1"/>
  <c r="DH369" i="66"/>
  <c r="CH369" i="66"/>
  <c r="BV369" i="66"/>
  <c r="DG369" i="66"/>
  <c r="BI369" i="66"/>
  <c r="BK721" i="66"/>
  <c r="BJ721" i="66"/>
  <c r="BM721" i="66" s="1"/>
  <c r="BO721" i="66"/>
  <c r="BH722" i="66"/>
  <c r="CP722" i="66" s="1"/>
  <c r="BN721" i="66"/>
  <c r="DI721" i="66"/>
  <c r="DI725" i="66"/>
  <c r="BK725" i="66"/>
  <c r="BJ725" i="66"/>
  <c r="BM725" i="66" s="1"/>
  <c r="BO725" i="66"/>
  <c r="BN725" i="66"/>
  <c r="BK739" i="66"/>
  <c r="BH740" i="66"/>
  <c r="CP740" i="66" s="1"/>
  <c r="BJ739" i="66"/>
  <c r="BM739" i="66" s="1"/>
  <c r="BN739" i="66"/>
  <c r="BO739" i="66"/>
  <c r="DI739" i="66"/>
  <c r="DH796" i="66"/>
  <c r="CH796" i="66"/>
  <c r="BI796" i="66"/>
  <c r="BH796" i="66" s="1"/>
  <c r="CP796" i="66" s="1"/>
  <c r="DG796" i="66"/>
  <c r="BV796" i="66"/>
  <c r="BN539" i="66"/>
  <c r="BH540" i="66"/>
  <c r="CP540" i="66" s="1"/>
  <c r="BJ539" i="66"/>
  <c r="BM539" i="66" s="1"/>
  <c r="BO539" i="66"/>
  <c r="BK539" i="66"/>
  <c r="DI539" i="66"/>
  <c r="DI714" i="66"/>
  <c r="BJ714" i="66"/>
  <c r="BM714" i="66" s="1"/>
  <c r="BH715" i="66"/>
  <c r="CP715" i="66" s="1"/>
  <c r="BN714" i="66"/>
  <c r="BO714" i="66"/>
  <c r="BK714" i="66"/>
  <c r="BK765" i="66"/>
  <c r="BJ765" i="66"/>
  <c r="BM765" i="66" s="1"/>
  <c r="BN765" i="66"/>
  <c r="BO765" i="66"/>
  <c r="DI765" i="66"/>
  <c r="CH816" i="66"/>
  <c r="DH816" i="66"/>
  <c r="BV816" i="66"/>
  <c r="BI816" i="66"/>
  <c r="BH816" i="66" s="1"/>
  <c r="CP816" i="66" s="1"/>
  <c r="DG816" i="66"/>
  <c r="U744" i="66"/>
  <c r="X744" i="66" s="1"/>
  <c r="W744" i="66"/>
  <c r="CW744" i="66"/>
  <c r="CA744" i="66"/>
  <c r="BN744" i="66"/>
  <c r="BK744" i="66"/>
  <c r="BJ744" i="66"/>
  <c r="BM744" i="66" s="1"/>
  <c r="BO744" i="66"/>
  <c r="DI744" i="66"/>
  <c r="U760" i="66"/>
  <c r="X760" i="66" s="1"/>
  <c r="W760" i="66"/>
  <c r="CA760" i="66"/>
  <c r="CW760" i="66"/>
  <c r="BN760" i="66"/>
  <c r="BO760" i="66"/>
  <c r="BK760" i="66"/>
  <c r="BJ760" i="66"/>
  <c r="BM760" i="66" s="1"/>
  <c r="DI760" i="66"/>
  <c r="DI770" i="66"/>
  <c r="BN770" i="66"/>
  <c r="BJ770" i="66"/>
  <c r="BM770" i="66" s="1"/>
  <c r="BK770" i="66"/>
  <c r="BO770" i="66"/>
  <c r="DI799" i="66"/>
  <c r="BJ799" i="66"/>
  <c r="BM799" i="66" s="1"/>
  <c r="BK799" i="66"/>
  <c r="BN799" i="66"/>
  <c r="BO799" i="66"/>
  <c r="BH800" i="66"/>
  <c r="CP800" i="66" s="1"/>
  <c r="CH870" i="66"/>
  <c r="DH870" i="66"/>
  <c r="BI870" i="66"/>
  <c r="BH870" i="66" s="1"/>
  <c r="CP870" i="66" s="1"/>
  <c r="DG870" i="66"/>
  <c r="BV870" i="66"/>
  <c r="CT669" i="66"/>
  <c r="BL669" i="66"/>
  <c r="CB669" i="66"/>
  <c r="V669" i="66"/>
  <c r="CE669" i="66" s="1"/>
  <c r="CD669" i="66"/>
  <c r="CC669" i="66"/>
  <c r="CX669" i="66"/>
  <c r="BV749" i="66"/>
  <c r="DG749" i="66"/>
  <c r="BI749" i="66"/>
  <c r="BH749" i="66" s="1"/>
  <c r="CP749" i="66" s="1"/>
  <c r="DH749" i="66"/>
  <c r="CH749" i="66"/>
  <c r="CW756" i="66"/>
  <c r="U756" i="66"/>
  <c r="X756" i="66" s="1"/>
  <c r="W756" i="66"/>
  <c r="CA756" i="66"/>
  <c r="DI756" i="66"/>
  <c r="BN756" i="66"/>
  <c r="BJ756" i="66"/>
  <c r="BM756" i="66" s="1"/>
  <c r="BK756" i="66"/>
  <c r="BO756" i="66"/>
  <c r="CD797" i="66"/>
  <c r="V797" i="66"/>
  <c r="CE797" i="66" s="1"/>
  <c r="CC797" i="66"/>
  <c r="CX797" i="66"/>
  <c r="CD869" i="66"/>
  <c r="V869" i="66"/>
  <c r="CE869" i="66" s="1"/>
  <c r="CC869" i="66"/>
  <c r="CX869" i="66"/>
  <c r="DH878" i="66"/>
  <c r="CH878" i="66"/>
  <c r="DG878" i="66"/>
  <c r="BV878" i="66"/>
  <c r="BI878" i="66"/>
  <c r="W601" i="66"/>
  <c r="CW601" i="66"/>
  <c r="U601" i="66"/>
  <c r="X601" i="66" s="1"/>
  <c r="CA601" i="66"/>
  <c r="DI601" i="66"/>
  <c r="BJ601" i="66"/>
  <c r="BM601" i="66" s="1"/>
  <c r="BK601" i="66"/>
  <c r="BN601" i="66"/>
  <c r="BO601" i="66"/>
  <c r="V605" i="66"/>
  <c r="CE605" i="66" s="1"/>
  <c r="CC605" i="66"/>
  <c r="CD605" i="66"/>
  <c r="CX605" i="66"/>
  <c r="BL605" i="66"/>
  <c r="CB605" i="66"/>
  <c r="CT605" i="66"/>
  <c r="DI677" i="66"/>
  <c r="BJ677" i="66"/>
  <c r="BM677" i="66" s="1"/>
  <c r="BN677" i="66"/>
  <c r="BK677" i="66"/>
  <c r="BO677" i="66"/>
  <c r="CW677" i="66"/>
  <c r="U677" i="66"/>
  <c r="X677" i="66" s="1"/>
  <c r="W677" i="66"/>
  <c r="CA677" i="66"/>
  <c r="CW730" i="66"/>
  <c r="CA730" i="66"/>
  <c r="W730" i="66"/>
  <c r="U730" i="66"/>
  <c r="X730" i="66" s="1"/>
  <c r="DI730" i="66"/>
  <c r="BN730" i="66"/>
  <c r="BK730" i="66"/>
  <c r="BJ730" i="66"/>
  <c r="BM730" i="66" s="1"/>
  <c r="BO730" i="66"/>
  <c r="BN738" i="66"/>
  <c r="BK738" i="66"/>
  <c r="BO738" i="66"/>
  <c r="BJ738" i="66"/>
  <c r="BM738" i="66" s="1"/>
  <c r="U738" i="66"/>
  <c r="X738" i="66" s="1"/>
  <c r="W738" i="66"/>
  <c r="CW738" i="66"/>
  <c r="CA738" i="66"/>
  <c r="DI738" i="66"/>
  <c r="BL703" i="66"/>
  <c r="CB703" i="66"/>
  <c r="V703" i="66"/>
  <c r="CE703" i="66" s="1"/>
  <c r="CC703" i="66"/>
  <c r="CX703" i="66"/>
  <c r="CD703" i="66"/>
  <c r="CT703" i="66"/>
  <c r="DI775" i="66"/>
  <c r="BJ775" i="66"/>
  <c r="BM775" i="66" s="1"/>
  <c r="BK775" i="66"/>
  <c r="BN775" i="66"/>
  <c r="BO775" i="66"/>
  <c r="BH776" i="66"/>
  <c r="CP776" i="66" s="1"/>
  <c r="BL778" i="66"/>
  <c r="CB778" i="66"/>
  <c r="CC778" i="66"/>
  <c r="CX778" i="66"/>
  <c r="V778" i="66"/>
  <c r="CE778" i="66" s="1"/>
  <c r="CD778" i="66"/>
  <c r="BL786" i="66"/>
  <c r="CB786" i="66"/>
  <c r="DH814" i="66"/>
  <c r="CH814" i="66"/>
  <c r="DG814" i="66"/>
  <c r="BI814" i="66"/>
  <c r="BH814" i="66" s="1"/>
  <c r="CP814" i="66" s="1"/>
  <c r="BV814" i="66"/>
  <c r="DH616" i="66"/>
  <c r="CH616" i="66"/>
  <c r="DG616" i="66"/>
  <c r="BI616" i="66"/>
  <c r="BH616" i="66" s="1"/>
  <c r="CP616" i="66" s="1"/>
  <c r="BV616" i="66"/>
  <c r="BL812" i="66"/>
  <c r="CB812" i="66"/>
  <c r="CC812" i="66"/>
  <c r="CD812" i="66"/>
  <c r="V812" i="66"/>
  <c r="CE812" i="66" s="1"/>
  <c r="CX812" i="66"/>
  <c r="CT812" i="66"/>
  <c r="CH834" i="66"/>
  <c r="DH834" i="66"/>
  <c r="BV834" i="66"/>
  <c r="BI834" i="66"/>
  <c r="BH834" i="66" s="1"/>
  <c r="CP834" i="66" s="1"/>
  <c r="DG834" i="66"/>
  <c r="DI838" i="66"/>
  <c r="CW838" i="66"/>
  <c r="U838" i="66"/>
  <c r="X838" i="66" s="1"/>
  <c r="W838" i="66"/>
  <c r="CA838" i="66"/>
  <c r="BH839" i="66"/>
  <c r="CP839" i="66" s="1"/>
  <c r="BJ838" i="66"/>
  <c r="BM838" i="66" s="1"/>
  <c r="BK838" i="66"/>
  <c r="BN838" i="66"/>
  <c r="BO838" i="66"/>
  <c r="DI849" i="66"/>
  <c r="BJ849" i="66"/>
  <c r="BM849" i="66" s="1"/>
  <c r="BO849" i="66"/>
  <c r="BN849" i="66"/>
  <c r="BK849" i="66"/>
  <c r="DH850" i="66"/>
  <c r="CH850" i="66"/>
  <c r="BI850" i="66"/>
  <c r="BH850" i="66" s="1"/>
  <c r="CP850" i="66" s="1"/>
  <c r="DG850" i="66"/>
  <c r="BV850" i="66"/>
  <c r="BL867" i="66"/>
  <c r="CB867" i="66"/>
  <c r="BV872" i="66"/>
  <c r="DG872" i="66"/>
  <c r="BI872" i="66"/>
  <c r="BH872" i="66" s="1"/>
  <c r="CP872" i="66" s="1"/>
  <c r="DH872" i="66"/>
  <c r="CH872" i="66"/>
  <c r="BN910" i="66"/>
  <c r="BO910" i="66"/>
  <c r="BJ910" i="66"/>
  <c r="BM910" i="66" s="1"/>
  <c r="BK910" i="66"/>
  <c r="CW910" i="66"/>
  <c r="U910" i="66"/>
  <c r="X910" i="66" s="1"/>
  <c r="CA910" i="66"/>
  <c r="W910" i="66"/>
  <c r="DI910" i="66"/>
  <c r="DH912" i="66"/>
  <c r="CH912" i="66"/>
  <c r="BV912" i="66"/>
  <c r="DG912" i="66"/>
  <c r="BI912" i="66"/>
  <c r="BN914" i="66"/>
  <c r="BJ914" i="66"/>
  <c r="BM914" i="66" s="1"/>
  <c r="BK914" i="66"/>
  <c r="BO914" i="66"/>
  <c r="CA914" i="66"/>
  <c r="U914" i="66"/>
  <c r="X914" i="66" s="1"/>
  <c r="W914" i="66"/>
  <c r="CW914" i="66"/>
  <c r="DI914" i="66"/>
  <c r="BN916" i="66"/>
  <c r="BO916" i="66"/>
  <c r="BJ916" i="66"/>
  <c r="BM916" i="66" s="1"/>
  <c r="BK916" i="66"/>
  <c r="CW916" i="66"/>
  <c r="U916" i="66"/>
  <c r="X916" i="66" s="1"/>
  <c r="CA916" i="66"/>
  <c r="W916" i="66"/>
  <c r="DI916" i="66"/>
  <c r="DH650" i="66"/>
  <c r="CH650" i="66"/>
  <c r="BI650" i="66"/>
  <c r="BH650" i="66" s="1"/>
  <c r="CP650" i="66" s="1"/>
  <c r="BV650" i="66"/>
  <c r="DG650" i="66"/>
  <c r="CW754" i="66"/>
  <c r="CA754" i="66"/>
  <c r="U754" i="66"/>
  <c r="X754" i="66" s="1"/>
  <c r="W754" i="66"/>
  <c r="BN754" i="66"/>
  <c r="BJ754" i="66"/>
  <c r="BM754" i="66" s="1"/>
  <c r="BK754" i="66"/>
  <c r="BO754" i="66"/>
  <c r="DI754" i="66"/>
  <c r="DI833" i="66"/>
  <c r="BJ833" i="66"/>
  <c r="BM833" i="66" s="1"/>
  <c r="BK833" i="66"/>
  <c r="BN833" i="66"/>
  <c r="BO833" i="66"/>
  <c r="DI877" i="66"/>
  <c r="BJ877" i="66"/>
  <c r="BM877" i="66" s="1"/>
  <c r="BK877" i="66"/>
  <c r="BN877" i="66"/>
  <c r="BO877" i="66"/>
  <c r="BN886" i="66"/>
  <c r="BO886" i="66"/>
  <c r="BJ886" i="66"/>
  <c r="BM886" i="66" s="1"/>
  <c r="BK886" i="66"/>
  <c r="CW886" i="66"/>
  <c r="U886" i="66"/>
  <c r="X886" i="66" s="1"/>
  <c r="CA886" i="66"/>
  <c r="W886" i="66"/>
  <c r="DI886" i="66"/>
  <c r="DI898" i="66"/>
  <c r="CW898" i="66"/>
  <c r="U898" i="66"/>
  <c r="X898" i="66" s="1"/>
  <c r="CA898" i="66"/>
  <c r="W898" i="66"/>
  <c r="BN898" i="66"/>
  <c r="BO898" i="66"/>
  <c r="BJ898" i="66"/>
  <c r="BM898" i="66" s="1"/>
  <c r="BK898" i="66"/>
  <c r="CH900" i="66"/>
  <c r="DH900" i="66"/>
  <c r="BV900" i="66"/>
  <c r="DG900" i="66"/>
  <c r="BI900" i="66"/>
  <c r="BN902" i="66"/>
  <c r="BJ902" i="66"/>
  <c r="BM902" i="66" s="1"/>
  <c r="BK902" i="66"/>
  <c r="BO902" i="66"/>
  <c r="CA902" i="66"/>
  <c r="U902" i="66"/>
  <c r="X902" i="66" s="1"/>
  <c r="CW902" i="66"/>
  <c r="W902" i="66"/>
  <c r="DI902" i="66"/>
  <c r="BN904" i="66"/>
  <c r="BO904" i="66"/>
  <c r="BJ904" i="66"/>
  <c r="BM904" i="66" s="1"/>
  <c r="BK904" i="66"/>
  <c r="CW904" i="66"/>
  <c r="U904" i="66"/>
  <c r="X904" i="66" s="1"/>
  <c r="CA904" i="66"/>
  <c r="W904" i="66"/>
  <c r="DI904" i="66"/>
  <c r="BL722" i="66"/>
  <c r="CB722" i="66"/>
  <c r="CD722" i="66"/>
  <c r="CX722" i="66"/>
  <c r="V722" i="66"/>
  <c r="CE722" i="66" s="1"/>
  <c r="CC722" i="66"/>
  <c r="CT722" i="66"/>
  <c r="DI724" i="66"/>
  <c r="CW724" i="66"/>
  <c r="W724" i="66"/>
  <c r="CA724" i="66"/>
  <c r="U724" i="66"/>
  <c r="X724" i="66" s="1"/>
  <c r="BN724" i="66"/>
  <c r="BK724" i="66"/>
  <c r="BO724" i="66"/>
  <c r="BJ724" i="66"/>
  <c r="BM724" i="66" s="1"/>
  <c r="DH826" i="66"/>
  <c r="CH826" i="66"/>
  <c r="BI826" i="66"/>
  <c r="BH826" i="66" s="1"/>
  <c r="CP826" i="66" s="1"/>
  <c r="BV826" i="66"/>
  <c r="DG826" i="66"/>
  <c r="CT827" i="66"/>
  <c r="BN892" i="66"/>
  <c r="BO892" i="66"/>
  <c r="BJ892" i="66"/>
  <c r="BM892" i="66" s="1"/>
  <c r="BK892" i="66"/>
  <c r="CW892" i="66"/>
  <c r="U892" i="66"/>
  <c r="X892" i="66" s="1"/>
  <c r="CA892" i="66"/>
  <c r="W892" i="66"/>
  <c r="DI892" i="66"/>
  <c r="U894" i="66"/>
  <c r="X894" i="66" s="1"/>
  <c r="W894" i="66"/>
  <c r="CA894" i="66"/>
  <c r="CW894" i="66"/>
  <c r="BN894" i="66"/>
  <c r="BJ894" i="66"/>
  <c r="BM894" i="66" s="1"/>
  <c r="BK894" i="66"/>
  <c r="BO894" i="66"/>
  <c r="DI894" i="66"/>
  <c r="CA884" i="66"/>
  <c r="CW884" i="66"/>
  <c r="W884" i="66"/>
  <c r="U884" i="66"/>
  <c r="X884" i="66" s="1"/>
  <c r="BN884" i="66"/>
  <c r="BJ884" i="66"/>
  <c r="BM884" i="66" s="1"/>
  <c r="BK884" i="66"/>
  <c r="BO884" i="66"/>
  <c r="DI884" i="66"/>
  <c r="DG727" i="66"/>
  <c r="BV727" i="66"/>
  <c r="BI727" i="66"/>
  <c r="BH727" i="66" s="1"/>
  <c r="CP727" i="66" s="1"/>
  <c r="DH727" i="66"/>
  <c r="CH727" i="66"/>
  <c r="CT790" i="66"/>
  <c r="CQ791" i="66"/>
  <c r="AS791" i="66" s="1"/>
  <c r="DB791" i="66"/>
  <c r="CZ791" i="66"/>
  <c r="DA791" i="66"/>
  <c r="CT795" i="66"/>
  <c r="BL795" i="66"/>
  <c r="CB795" i="66"/>
  <c r="CD795" i="66"/>
  <c r="V795" i="66"/>
  <c r="CE795" i="66" s="1"/>
  <c r="CC795" i="66"/>
  <c r="CX795" i="66"/>
  <c r="BL806" i="66"/>
  <c r="CB806" i="66"/>
  <c r="CC806" i="66"/>
  <c r="CD806" i="66"/>
  <c r="CX806" i="66"/>
  <c r="V806" i="66"/>
  <c r="CE806" i="66" s="1"/>
  <c r="CQ807" i="66"/>
  <c r="AS807" i="66" s="1"/>
  <c r="DA807" i="66"/>
  <c r="DB807" i="66"/>
  <c r="CZ807" i="66"/>
  <c r="CT806" i="66"/>
  <c r="CT836" i="66"/>
  <c r="BL836" i="66"/>
  <c r="CB836" i="66"/>
  <c r="CC836" i="66"/>
  <c r="CD836" i="66"/>
  <c r="CX836" i="66"/>
  <c r="V836" i="66"/>
  <c r="CE836" i="66" s="1"/>
  <c r="CW809" i="66"/>
  <c r="CA809" i="66"/>
  <c r="U809" i="66"/>
  <c r="X809" i="66" s="1"/>
  <c r="W809" i="66"/>
  <c r="DI809" i="66"/>
  <c r="BJ809" i="66"/>
  <c r="BM809" i="66" s="1"/>
  <c r="BK809" i="66"/>
  <c r="BN809" i="66"/>
  <c r="BO809" i="66"/>
  <c r="CA896" i="66"/>
  <c r="W896" i="66"/>
  <c r="CW896" i="66"/>
  <c r="U896" i="66"/>
  <c r="X896" i="66" s="1"/>
  <c r="BN896" i="66"/>
  <c r="BJ896" i="66"/>
  <c r="BM896" i="66" s="1"/>
  <c r="BK896" i="66"/>
  <c r="BO896" i="66"/>
  <c r="DI896" i="66"/>
  <c r="DH918" i="66"/>
  <c r="CH918" i="66"/>
  <c r="BV918" i="66"/>
  <c r="DG918" i="66"/>
  <c r="BI918" i="66"/>
  <c r="CB922" i="66"/>
  <c r="BL922" i="66"/>
  <c r="CD922" i="66"/>
  <c r="V922" i="66"/>
  <c r="CE922" i="66" s="1"/>
  <c r="CC922" i="66"/>
  <c r="CX922" i="66"/>
  <c r="CT922" i="66"/>
  <c r="CW928" i="66"/>
  <c r="U928" i="66"/>
  <c r="X928" i="66" s="1"/>
  <c r="W928" i="66"/>
  <c r="CA928" i="66"/>
  <c r="BN928" i="66"/>
  <c r="BO928" i="66"/>
  <c r="BK928" i="66"/>
  <c r="BJ928" i="66"/>
  <c r="BM928" i="66" s="1"/>
  <c r="DI928" i="66"/>
  <c r="BN938" i="66"/>
  <c r="BJ938" i="66"/>
  <c r="BM938" i="66" s="1"/>
  <c r="BK938" i="66"/>
  <c r="BO938" i="66"/>
  <c r="CA938" i="66"/>
  <c r="U938" i="66"/>
  <c r="X938" i="66" s="1"/>
  <c r="W938" i="66"/>
  <c r="CW938" i="66"/>
  <c r="DI938" i="66"/>
  <c r="DI768" i="66"/>
  <c r="CW768" i="66"/>
  <c r="U768" i="66"/>
  <c r="X768" i="66" s="1"/>
  <c r="W768" i="66"/>
  <c r="CA768" i="66"/>
  <c r="BN768" i="66"/>
  <c r="BJ768" i="66"/>
  <c r="BM768" i="66" s="1"/>
  <c r="BK768" i="66"/>
  <c r="BO768" i="66"/>
  <c r="CB958" i="66"/>
  <c r="BL958" i="66"/>
  <c r="CT980" i="66"/>
  <c r="CH973" i="66"/>
  <c r="DH973" i="66"/>
  <c r="DG973" i="66"/>
  <c r="BV973" i="66"/>
  <c r="BI973" i="66"/>
  <c r="DI986" i="66"/>
  <c r="BJ986" i="66"/>
  <c r="BM986" i="66" s="1"/>
  <c r="BK986" i="66"/>
  <c r="BN986" i="66"/>
  <c r="BO986" i="66"/>
  <c r="U994" i="66"/>
  <c r="X994" i="66" s="1"/>
  <c r="W994" i="66"/>
  <c r="CW994" i="66"/>
  <c r="CA994" i="66"/>
  <c r="DI994" i="66"/>
  <c r="BJ994" i="66"/>
  <c r="BM994" i="66" s="1"/>
  <c r="BK994" i="66"/>
  <c r="BN994" i="66"/>
  <c r="BO994" i="66"/>
  <c r="U1002" i="66"/>
  <c r="X1002" i="66" s="1"/>
  <c r="W1002" i="66"/>
  <c r="CW1002" i="66"/>
  <c r="CA1002" i="66"/>
  <c r="DI1002" i="66"/>
  <c r="BJ1002" i="66"/>
  <c r="BM1002" i="66" s="1"/>
  <c r="BK1002" i="66"/>
  <c r="BN1002" i="66"/>
  <c r="BO1002" i="66"/>
  <c r="BN634" i="66"/>
  <c r="BO634" i="66"/>
  <c r="BJ634" i="66"/>
  <c r="BM634" i="66" s="1"/>
  <c r="BK634" i="66"/>
  <c r="BH635" i="66"/>
  <c r="CP635" i="66" s="1"/>
  <c r="DI634" i="66"/>
  <c r="DI841" i="66"/>
  <c r="CA841" i="66"/>
  <c r="CW841" i="66"/>
  <c r="U841" i="66"/>
  <c r="X841" i="66" s="1"/>
  <c r="W841" i="66"/>
  <c r="BJ841" i="66"/>
  <c r="BM841" i="66" s="1"/>
  <c r="BK841" i="66"/>
  <c r="BN841" i="66"/>
  <c r="BO841" i="66"/>
  <c r="BH842" i="66"/>
  <c r="CP842" i="66" s="1"/>
  <c r="DI851" i="66"/>
  <c r="BJ851" i="66"/>
  <c r="BM851" i="66" s="1"/>
  <c r="BK851" i="66"/>
  <c r="BN851" i="66"/>
  <c r="BO851" i="66"/>
  <c r="BH852" i="66"/>
  <c r="CP852" i="66" s="1"/>
  <c r="BJ693" i="66"/>
  <c r="BM693" i="66" s="1"/>
  <c r="BN693" i="66"/>
  <c r="BK693" i="66"/>
  <c r="BO693" i="66"/>
  <c r="DI693" i="66"/>
  <c r="DI763" i="66"/>
  <c r="BJ763" i="66"/>
  <c r="BM763" i="66" s="1"/>
  <c r="BK763" i="66"/>
  <c r="BN763" i="66"/>
  <c r="BO763" i="66"/>
  <c r="DI811" i="66"/>
  <c r="CA811" i="66"/>
  <c r="U811" i="66"/>
  <c r="X811" i="66" s="1"/>
  <c r="W811" i="66"/>
  <c r="CW811" i="66"/>
  <c r="BJ811" i="66"/>
  <c r="BM811" i="66" s="1"/>
  <c r="BK811" i="66"/>
  <c r="BO811" i="66"/>
  <c r="BN811" i="66"/>
  <c r="BH812" i="66"/>
  <c r="CP812" i="66" s="1"/>
  <c r="CH940" i="66"/>
  <c r="DH940" i="66"/>
  <c r="BV940" i="66"/>
  <c r="DG940" i="66"/>
  <c r="BI940" i="66"/>
  <c r="DI946" i="66"/>
  <c r="BN946" i="66"/>
  <c r="BO946" i="66"/>
  <c r="BJ946" i="66"/>
  <c r="BM946" i="66" s="1"/>
  <c r="BK946" i="66"/>
  <c r="CW946" i="66"/>
  <c r="U946" i="66"/>
  <c r="X946" i="66" s="1"/>
  <c r="W946" i="66"/>
  <c r="CA946" i="66"/>
  <c r="DI755" i="66"/>
  <c r="BJ755" i="66"/>
  <c r="BM755" i="66" s="1"/>
  <c r="BK755" i="66"/>
  <c r="BO755" i="66"/>
  <c r="BN755" i="66"/>
  <c r="CT784" i="66"/>
  <c r="BJ803" i="66"/>
  <c r="BM803" i="66" s="1"/>
  <c r="BO803" i="66"/>
  <c r="BN803" i="66"/>
  <c r="BK803" i="66"/>
  <c r="DI803" i="66"/>
  <c r="CA890" i="66"/>
  <c r="U890" i="66"/>
  <c r="X890" i="66" s="1"/>
  <c r="CW890" i="66"/>
  <c r="W890" i="66"/>
  <c r="BN890" i="66"/>
  <c r="BJ890" i="66"/>
  <c r="BM890" i="66" s="1"/>
  <c r="BK890" i="66"/>
  <c r="BO890" i="66"/>
  <c r="DI890" i="66"/>
  <c r="BN926" i="66"/>
  <c r="BJ926" i="66"/>
  <c r="BM926" i="66" s="1"/>
  <c r="BK926" i="66"/>
  <c r="BO926" i="66"/>
  <c r="CA926" i="66"/>
  <c r="U926" i="66"/>
  <c r="X926" i="66" s="1"/>
  <c r="W926" i="66"/>
  <c r="CW926" i="66"/>
  <c r="DI926" i="66"/>
  <c r="CT952" i="66"/>
  <c r="U726" i="66"/>
  <c r="X726" i="66" s="1"/>
  <c r="W726" i="66"/>
  <c r="CW726" i="66"/>
  <c r="CA726" i="66"/>
  <c r="BN726" i="66"/>
  <c r="BJ726" i="66"/>
  <c r="BM726" i="66" s="1"/>
  <c r="BK726" i="66"/>
  <c r="BO726" i="66"/>
  <c r="DI726" i="66"/>
  <c r="CA817" i="66"/>
  <c r="CW817" i="66"/>
  <c r="W817" i="66"/>
  <c r="U817" i="66"/>
  <c r="X817" i="66" s="1"/>
  <c r="DI817" i="66"/>
  <c r="BJ817" i="66"/>
  <c r="BM817" i="66" s="1"/>
  <c r="BK817" i="66"/>
  <c r="BH818" i="66"/>
  <c r="CP818" i="66" s="1"/>
  <c r="BN817" i="66"/>
  <c r="BO817" i="66"/>
  <c r="CA746" i="66"/>
  <c r="U746" i="66"/>
  <c r="X746" i="66" s="1"/>
  <c r="CW746" i="66"/>
  <c r="W746" i="66"/>
  <c r="BN746" i="66"/>
  <c r="BK746" i="66"/>
  <c r="BJ746" i="66"/>
  <c r="BM746" i="66" s="1"/>
  <c r="BO746" i="66"/>
  <c r="DI746" i="66"/>
  <c r="DH956" i="66"/>
  <c r="CH956" i="66"/>
  <c r="DG956" i="66"/>
  <c r="BI956" i="66"/>
  <c r="BV956" i="66"/>
  <c r="CA977" i="66"/>
  <c r="U977" i="66"/>
  <c r="X977" i="66" s="1"/>
  <c r="CW977" i="66"/>
  <c r="W977" i="66"/>
  <c r="BO977" i="66"/>
  <c r="BH978" i="66"/>
  <c r="CP978" i="66" s="1"/>
  <c r="BJ977" i="66"/>
  <c r="BM977" i="66" s="1"/>
  <c r="BK977" i="66"/>
  <c r="BN977" i="66"/>
  <c r="DI977" i="66"/>
  <c r="DI984" i="66"/>
  <c r="BJ984" i="66"/>
  <c r="BM984" i="66" s="1"/>
  <c r="BK984" i="66"/>
  <c r="BN984" i="66"/>
  <c r="BO984" i="66"/>
  <c r="BH985" i="66"/>
  <c r="CP985" i="66" s="1"/>
  <c r="CA999" i="66"/>
  <c r="CW999" i="66"/>
  <c r="W999" i="66"/>
  <c r="U999" i="66"/>
  <c r="X999" i="66" s="1"/>
  <c r="BO999" i="66"/>
  <c r="BK999" i="66"/>
  <c r="BH1000" i="66"/>
  <c r="CP1000" i="66" s="1"/>
  <c r="BN999" i="66"/>
  <c r="BJ999" i="66"/>
  <c r="BM999" i="66" s="1"/>
  <c r="DI999" i="66"/>
  <c r="BO1001" i="66"/>
  <c r="BN1001" i="66"/>
  <c r="BH1002" i="66"/>
  <c r="CP1002" i="66" s="1"/>
  <c r="BJ1001" i="66"/>
  <c r="BM1001" i="66" s="1"/>
  <c r="BK1001" i="66"/>
  <c r="CA1001" i="66"/>
  <c r="U1001" i="66"/>
  <c r="X1001" i="66" s="1"/>
  <c r="W1001" i="66"/>
  <c r="CW1001" i="66"/>
  <c r="DI1001" i="66"/>
  <c r="BO1003" i="66"/>
  <c r="BJ1003" i="66"/>
  <c r="BM1003" i="66" s="1"/>
  <c r="BH1004" i="66"/>
  <c r="CP1004" i="66" s="1"/>
  <c r="BK1003" i="66"/>
  <c r="BN1003" i="66"/>
  <c r="CA1003" i="66"/>
  <c r="U1003" i="66"/>
  <c r="X1003" i="66" s="1"/>
  <c r="W1003" i="66"/>
  <c r="CW1003" i="66"/>
  <c r="DI1003" i="66"/>
  <c r="CH997" i="66"/>
  <c r="DH997" i="66"/>
  <c r="BI997" i="66"/>
  <c r="BH997" i="66" s="1"/>
  <c r="CP997" i="66" s="1"/>
  <c r="DG997" i="66"/>
  <c r="BV997" i="66"/>
  <c r="CH876" i="66"/>
  <c r="DH876" i="66"/>
  <c r="BI876" i="66"/>
  <c r="BH876" i="66" s="1"/>
  <c r="CP876" i="66" s="1"/>
  <c r="BV876" i="66"/>
  <c r="DG876" i="66"/>
  <c r="BN950" i="66"/>
  <c r="BJ950" i="66"/>
  <c r="BM950" i="66" s="1"/>
  <c r="BK950" i="66"/>
  <c r="BO950" i="66"/>
  <c r="DI950" i="66"/>
  <c r="DH944" i="66"/>
  <c r="CH944" i="66"/>
  <c r="DG944" i="66"/>
  <c r="BV944" i="66"/>
  <c r="BI944" i="66"/>
  <c r="BN962" i="66"/>
  <c r="BJ962" i="66"/>
  <c r="BM962" i="66" s="1"/>
  <c r="BK962" i="66"/>
  <c r="BO962" i="66"/>
  <c r="DI962" i="66"/>
  <c r="U998" i="66"/>
  <c r="X998" i="66" s="1"/>
  <c r="W998" i="66"/>
  <c r="CA998" i="66"/>
  <c r="CW998" i="66"/>
  <c r="DI998" i="66"/>
  <c r="BJ998" i="66"/>
  <c r="BM998" i="66" s="1"/>
  <c r="BK998" i="66"/>
  <c r="BN998" i="66"/>
  <c r="BO998" i="66"/>
  <c r="BH999" i="66"/>
  <c r="CP999" i="66" s="1"/>
  <c r="CH936" i="66"/>
  <c r="DH936" i="66"/>
  <c r="BV936" i="66"/>
  <c r="DG936" i="66"/>
  <c r="BI936" i="66"/>
  <c r="BN734" i="66"/>
  <c r="BK734" i="66"/>
  <c r="BJ734" i="66"/>
  <c r="BM734" i="66" s="1"/>
  <c r="BO734" i="66"/>
  <c r="CA734" i="66"/>
  <c r="U734" i="66"/>
  <c r="X734" i="66" s="1"/>
  <c r="W734" i="66"/>
  <c r="CW734" i="66"/>
  <c r="DI734" i="66"/>
  <c r="CT824" i="66"/>
  <c r="BL824" i="66"/>
  <c r="CB824" i="66"/>
  <c r="CC824" i="66"/>
  <c r="CD824" i="66"/>
  <c r="CX824" i="66"/>
  <c r="V824" i="66"/>
  <c r="CE824" i="66" s="1"/>
  <c r="BO993" i="66"/>
  <c r="BN993" i="66"/>
  <c r="BJ993" i="66"/>
  <c r="BM993" i="66" s="1"/>
  <c r="BK993" i="66"/>
  <c r="BH994" i="66"/>
  <c r="CP994" i="66" s="1"/>
  <c r="CA993" i="66"/>
  <c r="W993" i="66"/>
  <c r="U993" i="66"/>
  <c r="X993" i="66" s="1"/>
  <c r="CW993" i="66"/>
  <c r="DI993" i="66"/>
  <c r="DA864" i="66"/>
  <c r="CZ864" i="66"/>
  <c r="CQ864" i="66"/>
  <c r="AS864" i="66" s="1"/>
  <c r="DB864" i="66"/>
  <c r="CT863" i="66"/>
  <c r="BN764" i="66"/>
  <c r="BK764" i="66"/>
  <c r="BO764" i="66"/>
  <c r="BJ764" i="66"/>
  <c r="BM764" i="66" s="1"/>
  <c r="U764" i="66"/>
  <c r="X764" i="66" s="1"/>
  <c r="W764" i="66"/>
  <c r="CW764" i="66"/>
  <c r="CA764" i="66"/>
  <c r="DI764" i="66"/>
  <c r="CT972" i="66"/>
  <c r="BL972" i="66"/>
  <c r="CB972" i="66"/>
  <c r="CD972" i="66"/>
  <c r="V972" i="66"/>
  <c r="CE972" i="66" s="1"/>
  <c r="CX972" i="66"/>
  <c r="CC972" i="66"/>
  <c r="CT982" i="66"/>
  <c r="CZ983" i="66"/>
  <c r="DA983" i="66"/>
  <c r="DB983" i="66"/>
  <c r="CQ983" i="66"/>
  <c r="AS983" i="66" s="1"/>
  <c r="CB982" i="66"/>
  <c r="BL982" i="66"/>
  <c r="V982" i="66"/>
  <c r="CE982" i="66" s="1"/>
  <c r="CX982" i="66"/>
  <c r="CC982" i="66"/>
  <c r="CD982" i="66"/>
  <c r="BV995" i="66"/>
  <c r="DG995" i="66"/>
  <c r="BI995" i="66"/>
  <c r="BH995" i="66" s="1"/>
  <c r="CP995" i="66" s="1"/>
  <c r="DH995" i="66"/>
  <c r="CH995" i="66"/>
  <c r="DI979" i="66"/>
  <c r="BO979" i="66"/>
  <c r="BK979" i="66"/>
  <c r="BJ979" i="66"/>
  <c r="BM979" i="66" s="1"/>
  <c r="BN979" i="66"/>
  <c r="BH980" i="66"/>
  <c r="CP980" i="66" s="1"/>
  <c r="CA979" i="66"/>
  <c r="U979" i="66"/>
  <c r="X979" i="66" s="1"/>
  <c r="CW979" i="66"/>
  <c r="W979" i="66"/>
  <c r="BN954" i="66"/>
  <c r="BJ954" i="66"/>
  <c r="BM954" i="66" s="1"/>
  <c r="BO954" i="66"/>
  <c r="BK954" i="66"/>
  <c r="DI954" i="66"/>
  <c r="U954" i="66"/>
  <c r="X954" i="66" s="1"/>
  <c r="W954" i="66"/>
  <c r="CA954" i="66"/>
  <c r="CW954" i="66"/>
  <c r="DI981" i="66"/>
  <c r="BO981" i="66"/>
  <c r="BJ981" i="66"/>
  <c r="BM981" i="66" s="1"/>
  <c r="BK981" i="66"/>
  <c r="BH982" i="66"/>
  <c r="CP982" i="66" s="1"/>
  <c r="BN981" i="66"/>
  <c r="CA981" i="66"/>
  <c r="U981" i="66"/>
  <c r="X981" i="66" s="1"/>
  <c r="W981" i="66"/>
  <c r="CW981" i="66"/>
  <c r="DG670" i="66"/>
  <c r="BV670" i="66"/>
  <c r="BI670" i="66"/>
  <c r="BH670" i="66" s="1"/>
  <c r="CP670" i="66" s="1"/>
  <c r="DH670" i="66"/>
  <c r="CH670" i="66"/>
  <c r="CT802" i="66"/>
  <c r="CQ803" i="66"/>
  <c r="AS803" i="66" s="1"/>
  <c r="CZ803" i="66"/>
  <c r="DA803" i="66"/>
  <c r="DB803" i="66"/>
  <c r="U978" i="66"/>
  <c r="X978" i="66" s="1"/>
  <c r="W978" i="66"/>
  <c r="CA978" i="66"/>
  <c r="CW978" i="66"/>
  <c r="DI978" i="66"/>
  <c r="BJ978" i="66"/>
  <c r="BM978" i="66" s="1"/>
  <c r="BK978" i="66"/>
  <c r="BN978" i="66"/>
  <c r="BO978" i="66"/>
  <c r="CH880" i="66"/>
  <c r="DH880" i="66"/>
  <c r="BV880" i="66"/>
  <c r="DG880" i="66"/>
  <c r="BI880" i="66"/>
  <c r="BN966" i="66"/>
  <c r="BJ966" i="66"/>
  <c r="BM966" i="66" s="1"/>
  <c r="BO966" i="66"/>
  <c r="BK966" i="66"/>
  <c r="DI966" i="66"/>
  <c r="U882" i="66"/>
  <c r="X882" i="66" s="1"/>
  <c r="W882" i="66"/>
  <c r="CA882" i="66"/>
  <c r="CW882" i="66"/>
  <c r="BN882" i="66"/>
  <c r="BJ882" i="66"/>
  <c r="BM882" i="66" s="1"/>
  <c r="BK882" i="66"/>
  <c r="BO882" i="66"/>
  <c r="DI882" i="66"/>
  <c r="CH804" i="66"/>
  <c r="DH804" i="66"/>
  <c r="BV804" i="66"/>
  <c r="BI804" i="66"/>
  <c r="BH804" i="66" s="1"/>
  <c r="CP804" i="66" s="1"/>
  <c r="DG804" i="66"/>
  <c r="CT866" i="66"/>
  <c r="BL866" i="66"/>
  <c r="CB866" i="66"/>
  <c r="CC866" i="66"/>
  <c r="CD866" i="66"/>
  <c r="CX866" i="66"/>
  <c r="V866" i="66"/>
  <c r="CE866" i="66" s="1"/>
  <c r="CT868" i="66"/>
  <c r="BL868" i="66"/>
  <c r="CB868" i="66"/>
  <c r="CC868" i="66"/>
  <c r="CD868" i="66"/>
  <c r="CX868" i="66"/>
  <c r="V868" i="66"/>
  <c r="CE868" i="66" s="1"/>
  <c r="DI871" i="66"/>
  <c r="BJ871" i="66"/>
  <c r="BM871" i="66" s="1"/>
  <c r="BK871" i="66"/>
  <c r="BN871" i="66"/>
  <c r="BO871" i="66"/>
  <c r="DH920" i="66"/>
  <c r="CH920" i="66"/>
  <c r="DG920" i="66"/>
  <c r="BV920" i="66"/>
  <c r="BI920" i="66"/>
  <c r="CH942" i="66"/>
  <c r="DH942" i="66"/>
  <c r="BV942" i="66"/>
  <c r="BI942" i="66"/>
  <c r="DG942" i="66"/>
  <c r="DI992" i="66"/>
  <c r="BJ992" i="66"/>
  <c r="BM992" i="66" s="1"/>
  <c r="BK992" i="66"/>
  <c r="BN992" i="66"/>
  <c r="BO992" i="66"/>
  <c r="BH993" i="66"/>
  <c r="CP993" i="66" s="1"/>
  <c r="DH968" i="66"/>
  <c r="CH968" i="66"/>
  <c r="DG968" i="66"/>
  <c r="BV968" i="66"/>
  <c r="BI968" i="66"/>
  <c r="DH975" i="66"/>
  <c r="CH975" i="66"/>
  <c r="BV975" i="66"/>
  <c r="BI975" i="66"/>
  <c r="BH975" i="66" s="1"/>
  <c r="CP975" i="66" s="1"/>
  <c r="DG975" i="66"/>
  <c r="U976" i="66"/>
  <c r="X976" i="66" s="1"/>
  <c r="W976" i="66"/>
  <c r="CA976" i="66"/>
  <c r="CW976" i="66"/>
  <c r="DI976" i="66"/>
  <c r="BJ976" i="66"/>
  <c r="BM976" i="66" s="1"/>
  <c r="BK976" i="66"/>
  <c r="BN976" i="66"/>
  <c r="BO976" i="66"/>
  <c r="CA991" i="66"/>
  <c r="CW991" i="66"/>
  <c r="U991" i="66"/>
  <c r="X991" i="66" s="1"/>
  <c r="W991" i="66"/>
  <c r="BO991" i="66"/>
  <c r="BK991" i="66"/>
  <c r="BH992" i="66"/>
  <c r="CP992" i="66" s="1"/>
  <c r="BN991" i="66"/>
  <c r="BJ991" i="66"/>
  <c r="BM991" i="66" s="1"/>
  <c r="DI991" i="66"/>
  <c r="CT875" i="66"/>
  <c r="DI989" i="66"/>
  <c r="CA989" i="66"/>
  <c r="U989" i="66"/>
  <c r="X989" i="66" s="1"/>
  <c r="W989" i="66"/>
  <c r="CW989" i="66"/>
  <c r="BO989" i="66"/>
  <c r="BJ989" i="66"/>
  <c r="BM989" i="66" s="1"/>
  <c r="BK989" i="66"/>
  <c r="BH990" i="66"/>
  <c r="CP990" i="66" s="1"/>
  <c r="BN989" i="66"/>
  <c r="CH846" i="66"/>
  <c r="DH846" i="66"/>
  <c r="BV846" i="66"/>
  <c r="BI846" i="66"/>
  <c r="BH846" i="66" s="1"/>
  <c r="CP846" i="66" s="1"/>
  <c r="DG846" i="66"/>
  <c r="CH924" i="66"/>
  <c r="DH924" i="66"/>
  <c r="BV924" i="66"/>
  <c r="DG924" i="66"/>
  <c r="BI924" i="66"/>
  <c r="BN930" i="66"/>
  <c r="BJ930" i="66"/>
  <c r="BM930" i="66" s="1"/>
  <c r="BK930" i="66"/>
  <c r="BO930" i="66"/>
  <c r="DI930" i="66"/>
  <c r="DH932" i="66"/>
  <c r="CH932" i="66"/>
  <c r="DG932" i="66"/>
  <c r="BI932" i="66"/>
  <c r="BV932" i="66"/>
  <c r="U990" i="66"/>
  <c r="X990" i="66" s="1"/>
  <c r="W990" i="66"/>
  <c r="CA990" i="66"/>
  <c r="CW990" i="66"/>
  <c r="DI990" i="66"/>
  <c r="BJ990" i="66"/>
  <c r="BM990" i="66" s="1"/>
  <c r="BK990" i="66"/>
  <c r="BH991" i="66"/>
  <c r="CP991" i="66" s="1"/>
  <c r="BO990" i="66"/>
  <c r="BN990" i="66"/>
  <c r="DH906" i="66"/>
  <c r="CH906" i="66"/>
  <c r="BV906" i="66"/>
  <c r="DG906" i="66"/>
  <c r="BI906" i="66"/>
  <c r="DI761" i="66"/>
  <c r="BO761" i="66"/>
  <c r="BJ761" i="66"/>
  <c r="BM761" i="66" s="1"/>
  <c r="BK761" i="66"/>
  <c r="BN761" i="66"/>
  <c r="BH762" i="66"/>
  <c r="CP762" i="66" s="1"/>
  <c r="DH752" i="66"/>
  <c r="CH752" i="66"/>
  <c r="DG752" i="66"/>
  <c r="BI752" i="66"/>
  <c r="BV752" i="66"/>
  <c r="DI821" i="66"/>
  <c r="BJ821" i="66"/>
  <c r="BM821" i="66" s="1"/>
  <c r="BK821" i="66"/>
  <c r="BN821" i="66"/>
  <c r="BO821" i="66"/>
  <c r="CH822" i="66"/>
  <c r="DH822" i="66"/>
  <c r="BV822" i="66"/>
  <c r="BI822" i="66"/>
  <c r="BH822" i="66" s="1"/>
  <c r="CP822" i="66" s="1"/>
  <c r="DG822" i="66"/>
  <c r="U948" i="66"/>
  <c r="X948" i="66" s="1"/>
  <c r="W948" i="66"/>
  <c r="CA948" i="66"/>
  <c r="CW948" i="66"/>
  <c r="DI948" i="66"/>
  <c r="BN948" i="66"/>
  <c r="BJ948" i="66"/>
  <c r="BM948" i="66" s="1"/>
  <c r="BO948" i="66"/>
  <c r="BK948" i="66"/>
  <c r="CH960" i="66"/>
  <c r="DH960" i="66"/>
  <c r="BV960" i="66"/>
  <c r="DG960" i="66"/>
  <c r="BI960" i="66"/>
  <c r="DI983" i="66"/>
  <c r="CA983" i="66"/>
  <c r="CW983" i="66"/>
  <c r="W983" i="66"/>
  <c r="U983" i="66"/>
  <c r="X983" i="66" s="1"/>
  <c r="BO983" i="66"/>
  <c r="BK983" i="66"/>
  <c r="BH984" i="66"/>
  <c r="CP984" i="66" s="1"/>
  <c r="BN983" i="66"/>
  <c r="BJ983" i="66"/>
  <c r="BM983" i="66" s="1"/>
  <c r="DI1000" i="66"/>
  <c r="BJ1000" i="66"/>
  <c r="BM1000" i="66" s="1"/>
  <c r="BK1000" i="66"/>
  <c r="BN1000" i="66"/>
  <c r="BO1000" i="66"/>
  <c r="BH1001" i="66"/>
  <c r="CP1001" i="66" s="1"/>
  <c r="DI719" i="66"/>
  <c r="BK719" i="66"/>
  <c r="BJ719" i="66"/>
  <c r="BM719" i="66" s="1"/>
  <c r="BN719" i="66"/>
  <c r="BO719" i="66"/>
  <c r="BH720" i="66"/>
  <c r="CP720" i="66" s="1"/>
  <c r="BN908" i="66"/>
  <c r="BJ908" i="66"/>
  <c r="BM908" i="66" s="1"/>
  <c r="BK908" i="66"/>
  <c r="BO908" i="66"/>
  <c r="CA908" i="66"/>
  <c r="U908" i="66"/>
  <c r="X908" i="66" s="1"/>
  <c r="W908" i="66"/>
  <c r="CW908" i="66"/>
  <c r="DI908" i="66"/>
  <c r="CH964" i="66"/>
  <c r="DH964" i="66"/>
  <c r="BI964" i="66"/>
  <c r="BV964" i="66"/>
  <c r="DG964" i="66"/>
  <c r="DH888" i="66"/>
  <c r="CH888" i="66"/>
  <c r="BV888" i="66"/>
  <c r="DG888" i="66"/>
  <c r="BI888" i="66"/>
  <c r="DH808" i="66"/>
  <c r="CH808" i="66"/>
  <c r="BV808" i="66"/>
  <c r="BI808" i="66"/>
  <c r="BH808" i="66" s="1"/>
  <c r="CP808" i="66" s="1"/>
  <c r="DG808" i="66"/>
  <c r="U974" i="66"/>
  <c r="X974" i="66" s="1"/>
  <c r="CA974" i="66"/>
  <c r="CW974" i="66"/>
  <c r="W974" i="66"/>
  <c r="BJ974" i="66"/>
  <c r="BM974" i="66" s="1"/>
  <c r="BK974" i="66"/>
  <c r="BO974" i="66"/>
  <c r="BN974" i="66"/>
  <c r="DI974" i="66"/>
  <c r="CB987" i="66"/>
  <c r="BL987" i="66"/>
  <c r="V987" i="66"/>
  <c r="CE987" i="66" s="1"/>
  <c r="CD987" i="66"/>
  <c r="CX987" i="66"/>
  <c r="CC987" i="66"/>
  <c r="CT987" i="66"/>
  <c r="CX985" i="66"/>
  <c r="CC985" i="66"/>
  <c r="V985" i="66"/>
  <c r="CE985" i="66" s="1"/>
  <c r="CD985" i="66"/>
  <c r="CB985" i="66"/>
  <c r="BL985" i="66"/>
  <c r="CT985" i="66"/>
  <c r="DV9" i="66"/>
  <c r="DV3" i="66"/>
  <c r="DW3" i="66" s="1"/>
  <c r="DV5" i="66"/>
  <c r="DW5" i="66" s="1"/>
  <c r="DV4" i="66"/>
  <c r="DW4" i="66" s="1"/>
  <c r="EO4" i="66"/>
  <c r="EO5" i="66"/>
  <c r="Q37" i="72"/>
  <c r="Q35" i="72"/>
  <c r="CD531" i="66" l="1"/>
  <c r="X691" i="66"/>
  <c r="CC691" i="66" s="1"/>
  <c r="V553" i="66"/>
  <c r="CE553" i="66" s="1"/>
  <c r="X835" i="66"/>
  <c r="CC835" i="66" s="1"/>
  <c r="CX274" i="66"/>
  <c r="CZ294" i="66"/>
  <c r="BL554" i="66"/>
  <c r="CX531" i="66"/>
  <c r="X770" i="66"/>
  <c r="CC770" i="66" s="1"/>
  <c r="DC66" i="66"/>
  <c r="CQ66" i="66"/>
  <c r="AS66" i="66" s="1"/>
  <c r="V467" i="66"/>
  <c r="CE467" i="66" s="1"/>
  <c r="CB823" i="66"/>
  <c r="DD66" i="66"/>
  <c r="V531" i="66"/>
  <c r="CE531" i="66" s="1"/>
  <c r="CD735" i="66"/>
  <c r="CQ294" i="66"/>
  <c r="AS294" i="66" s="1"/>
  <c r="DB66" i="66"/>
  <c r="BL753" i="66"/>
  <c r="X462" i="66"/>
  <c r="CC462" i="66" s="1"/>
  <c r="CZ66" i="66"/>
  <c r="DD294" i="66"/>
  <c r="CB417" i="66"/>
  <c r="CB70" i="66"/>
  <c r="CX546" i="66"/>
  <c r="CX805" i="66"/>
  <c r="CX499" i="66"/>
  <c r="CB332" i="66"/>
  <c r="X837" i="66"/>
  <c r="CC837" i="66" s="1"/>
  <c r="BL345" i="66"/>
  <c r="BL770" i="66"/>
  <c r="CX220" i="66"/>
  <c r="CX104" i="66"/>
  <c r="V731" i="66"/>
  <c r="CE731" i="66" s="1"/>
  <c r="BL460" i="66"/>
  <c r="V220" i="66"/>
  <c r="CE220" i="66" s="1"/>
  <c r="CX731" i="66"/>
  <c r="CB845" i="66"/>
  <c r="V546" i="66"/>
  <c r="CE546" i="66" s="1"/>
  <c r="V104" i="66"/>
  <c r="CE104" i="66" s="1"/>
  <c r="X553" i="66"/>
  <c r="CC553" i="66" s="1"/>
  <c r="V857" i="66"/>
  <c r="CE857" i="66" s="1"/>
  <c r="BL693" i="66"/>
  <c r="CD553" i="66"/>
  <c r="X515" i="66"/>
  <c r="CC515" i="66" s="1"/>
  <c r="X668" i="66"/>
  <c r="CC668" i="66" s="1"/>
  <c r="CD499" i="66"/>
  <c r="CD835" i="66"/>
  <c r="X857" i="66"/>
  <c r="CC857" i="66" s="1"/>
  <c r="BL700" i="66"/>
  <c r="CX761" i="66"/>
  <c r="CD874" i="66"/>
  <c r="BL706" i="66"/>
  <c r="X731" i="66"/>
  <c r="CC731" i="66" s="1"/>
  <c r="V66" i="66"/>
  <c r="CE66" i="66" s="1"/>
  <c r="BL338" i="66"/>
  <c r="BL559" i="66"/>
  <c r="X220" i="66"/>
  <c r="CC220" i="66" s="1"/>
  <c r="CX66" i="66"/>
  <c r="CD984" i="66"/>
  <c r="CX984" i="66"/>
  <c r="CD426" i="66"/>
  <c r="V623" i="66"/>
  <c r="CE623" i="66" s="1"/>
  <c r="BL555" i="66"/>
  <c r="CX721" i="66"/>
  <c r="X104" i="66"/>
  <c r="CC104" i="66" s="1"/>
  <c r="X845" i="66"/>
  <c r="CC845" i="66" s="1"/>
  <c r="CD721" i="66"/>
  <c r="X455" i="66"/>
  <c r="CC455" i="66" s="1"/>
  <c r="CD571" i="66"/>
  <c r="CX455" i="66"/>
  <c r="V455" i="66"/>
  <c r="CE455" i="66" s="1"/>
  <c r="V737" i="66"/>
  <c r="CE737" i="66" s="1"/>
  <c r="CX571" i="66"/>
  <c r="CD668" i="66"/>
  <c r="V149" i="66"/>
  <c r="CE149" i="66" s="1"/>
  <c r="CX668" i="66"/>
  <c r="CD693" i="66"/>
  <c r="CB228" i="66"/>
  <c r="V721" i="66"/>
  <c r="CE721" i="66" s="1"/>
  <c r="CX149" i="66"/>
  <c r="CD700" i="66"/>
  <c r="CX417" i="66"/>
  <c r="X700" i="66"/>
  <c r="CC700" i="66" s="1"/>
  <c r="V693" i="66"/>
  <c r="CE693" i="66" s="1"/>
  <c r="CB25" i="66"/>
  <c r="V417" i="66"/>
  <c r="CE417" i="66" s="1"/>
  <c r="CX700" i="66"/>
  <c r="V980" i="66"/>
  <c r="CE980" i="66" s="1"/>
  <c r="X645" i="66"/>
  <c r="CC645" i="66" s="1"/>
  <c r="CX693" i="66"/>
  <c r="CX705" i="66"/>
  <c r="CD645" i="66"/>
  <c r="CD849" i="66"/>
  <c r="X353" i="66"/>
  <c r="CC353" i="66" s="1"/>
  <c r="V571" i="66"/>
  <c r="CE571" i="66" s="1"/>
  <c r="V353" i="66"/>
  <c r="CE353" i="66" s="1"/>
  <c r="BL548" i="66"/>
  <c r="BL606" i="66"/>
  <c r="BL590" i="66"/>
  <c r="CB274" i="66"/>
  <c r="CX980" i="66"/>
  <c r="V250" i="66"/>
  <c r="CE250" i="66" s="1"/>
  <c r="CX353" i="66"/>
  <c r="CB784" i="66"/>
  <c r="BL602" i="66"/>
  <c r="CX568" i="66"/>
  <c r="CB467" i="66"/>
  <c r="V622" i="66"/>
  <c r="CE622" i="66" s="1"/>
  <c r="BL626" i="66"/>
  <c r="CB691" i="66"/>
  <c r="X829" i="66"/>
  <c r="CC829" i="66" s="1"/>
  <c r="X705" i="66"/>
  <c r="CC705" i="66" s="1"/>
  <c r="CB66" i="66"/>
  <c r="CB389" i="66"/>
  <c r="V706" i="66"/>
  <c r="CE706" i="66" s="1"/>
  <c r="V389" i="66"/>
  <c r="CE389" i="66" s="1"/>
  <c r="X622" i="66"/>
  <c r="CC622" i="66" s="1"/>
  <c r="X623" i="66"/>
  <c r="CC623" i="66" s="1"/>
  <c r="CD980" i="66"/>
  <c r="X532" i="66"/>
  <c r="CC532" i="66" s="1"/>
  <c r="X568" i="66"/>
  <c r="CC568" i="66" s="1"/>
  <c r="CB98" i="66"/>
  <c r="CB721" i="66"/>
  <c r="CX532" i="66"/>
  <c r="CB782" i="66"/>
  <c r="CD569" i="66"/>
  <c r="V568" i="66"/>
  <c r="CE568" i="66" s="1"/>
  <c r="CD622" i="66"/>
  <c r="X569" i="66"/>
  <c r="CC569" i="66" s="1"/>
  <c r="CD623" i="66"/>
  <c r="BL569" i="66"/>
  <c r="BL739" i="66"/>
  <c r="CD640" i="66"/>
  <c r="BL453" i="66"/>
  <c r="CB304" i="66"/>
  <c r="CX781" i="66"/>
  <c r="CB622" i="66"/>
  <c r="X338" i="66"/>
  <c r="CC338" i="66" s="1"/>
  <c r="CD532" i="66"/>
  <c r="CD705" i="66"/>
  <c r="X807" i="66"/>
  <c r="CC807" i="66" s="1"/>
  <c r="CX645" i="66"/>
  <c r="V338" i="66"/>
  <c r="CE338" i="66" s="1"/>
  <c r="X595" i="66"/>
  <c r="CC595" i="66" s="1"/>
  <c r="X706" i="66"/>
  <c r="CC706" i="66" s="1"/>
  <c r="CD338" i="66"/>
  <c r="CD729" i="66"/>
  <c r="BL563" i="66"/>
  <c r="X451" i="66"/>
  <c r="CC451" i="66" s="1"/>
  <c r="V494" i="66"/>
  <c r="CE494" i="66" s="1"/>
  <c r="X773" i="66"/>
  <c r="CC773" i="66" s="1"/>
  <c r="V849" i="66"/>
  <c r="CE849" i="66" s="1"/>
  <c r="CD595" i="66"/>
  <c r="X494" i="66"/>
  <c r="CC494" i="66" s="1"/>
  <c r="CB326" i="66"/>
  <c r="V274" i="66"/>
  <c r="CE274" i="66" s="1"/>
  <c r="CB731" i="66"/>
  <c r="CD695" i="66"/>
  <c r="V729" i="66"/>
  <c r="CE729" i="66" s="1"/>
  <c r="CX849" i="66"/>
  <c r="CX683" i="66"/>
  <c r="DB324" i="66"/>
  <c r="CX729" i="66"/>
  <c r="CB63" i="66"/>
  <c r="CX494" i="66"/>
  <c r="CD66" i="66"/>
  <c r="CD515" i="66"/>
  <c r="X250" i="66"/>
  <c r="CC250" i="66" s="1"/>
  <c r="CD84" i="66"/>
  <c r="CD737" i="66"/>
  <c r="CB779" i="66"/>
  <c r="CX737" i="66"/>
  <c r="CZ324" i="66"/>
  <c r="V515" i="66"/>
  <c r="CE515" i="66" s="1"/>
  <c r="BL735" i="66"/>
  <c r="CB831" i="66"/>
  <c r="CD389" i="66"/>
  <c r="X676" i="66"/>
  <c r="CC676" i="66" s="1"/>
  <c r="CX250" i="66"/>
  <c r="CQ324" i="66"/>
  <c r="AS324" i="66" s="1"/>
  <c r="CX773" i="66"/>
  <c r="V537" i="66"/>
  <c r="CE537" i="66" s="1"/>
  <c r="CB273" i="66"/>
  <c r="BL462" i="66"/>
  <c r="CX84" i="66"/>
  <c r="CX695" i="66"/>
  <c r="DA324" i="66"/>
  <c r="V773" i="66"/>
  <c r="CE773" i="66" s="1"/>
  <c r="BL571" i="66"/>
  <c r="CX447" i="66"/>
  <c r="CD274" i="66"/>
  <c r="BL642" i="66"/>
  <c r="V683" i="66"/>
  <c r="CE683" i="66" s="1"/>
  <c r="V328" i="66"/>
  <c r="CE328" i="66" s="1"/>
  <c r="BL343" i="66"/>
  <c r="CB494" i="66"/>
  <c r="V695" i="66"/>
  <c r="CE695" i="66" s="1"/>
  <c r="V84" i="66"/>
  <c r="CE84" i="66" s="1"/>
  <c r="DA779" i="66"/>
  <c r="CX779" i="66"/>
  <c r="CD429" i="66"/>
  <c r="CD419" i="66"/>
  <c r="BL702" i="66"/>
  <c r="BL648" i="66"/>
  <c r="CB500" i="66"/>
  <c r="V835" i="66"/>
  <c r="CE835" i="66" s="1"/>
  <c r="CD805" i="66"/>
  <c r="CB1000" i="66"/>
  <c r="X389" i="66"/>
  <c r="CC389" i="66" s="1"/>
  <c r="X530" i="66"/>
  <c r="CC530" i="66" s="1"/>
  <c r="CX429" i="66"/>
  <c r="V216" i="66"/>
  <c r="CE216" i="66" s="1"/>
  <c r="CB570" i="66"/>
  <c r="V640" i="66"/>
  <c r="CE640" i="66" s="1"/>
  <c r="CX216" i="66"/>
  <c r="CD691" i="66"/>
  <c r="CD779" i="66"/>
  <c r="CQ440" i="66"/>
  <c r="AS440" i="66" s="1"/>
  <c r="BL50" i="66"/>
  <c r="V666" i="66"/>
  <c r="CE666" i="66" s="1"/>
  <c r="CX399" i="66"/>
  <c r="DD440" i="66"/>
  <c r="BL515" i="66"/>
  <c r="CB212" i="66"/>
  <c r="BL530" i="66"/>
  <c r="X537" i="66"/>
  <c r="CC537" i="66" s="1"/>
  <c r="CX823" i="66"/>
  <c r="BL984" i="66"/>
  <c r="BL692" i="66"/>
  <c r="CB692" i="66"/>
  <c r="CB425" i="66"/>
  <c r="BL425" i="66"/>
  <c r="CD823" i="66"/>
  <c r="CB855" i="66"/>
  <c r="CZ440" i="66"/>
  <c r="CB447" i="66"/>
  <c r="BL149" i="66"/>
  <c r="CX691" i="66"/>
  <c r="V805" i="66"/>
  <c r="CE805" i="66" s="1"/>
  <c r="CX829" i="66"/>
  <c r="V779" i="66"/>
  <c r="CE779" i="66" s="1"/>
  <c r="DB440" i="66"/>
  <c r="CD399" i="66"/>
  <c r="CD733" i="66"/>
  <c r="DC440" i="66"/>
  <c r="V595" i="66"/>
  <c r="CE595" i="66" s="1"/>
  <c r="CB645" i="66"/>
  <c r="V530" i="66"/>
  <c r="CE530" i="66" s="1"/>
  <c r="X34" i="66"/>
  <c r="CC34" i="66" s="1"/>
  <c r="X149" i="66"/>
  <c r="CC149" i="66" s="1"/>
  <c r="CX537" i="66"/>
  <c r="X419" i="66"/>
  <c r="CC419" i="66" s="1"/>
  <c r="X640" i="66"/>
  <c r="CC640" i="66" s="1"/>
  <c r="BL220" i="66"/>
  <c r="V399" i="66"/>
  <c r="CE399" i="66" s="1"/>
  <c r="X216" i="66"/>
  <c r="CC216" i="66" s="1"/>
  <c r="X753" i="66"/>
  <c r="CC753" i="66" s="1"/>
  <c r="CB224" i="66"/>
  <c r="BL224" i="66"/>
  <c r="CD206" i="66"/>
  <c r="CX419" i="66"/>
  <c r="CB807" i="66"/>
  <c r="CX206" i="66"/>
  <c r="V829" i="66"/>
  <c r="CE829" i="66" s="1"/>
  <c r="CD753" i="66"/>
  <c r="CX753" i="66"/>
  <c r="CX666" i="66"/>
  <c r="CX733" i="66"/>
  <c r="V823" i="66"/>
  <c r="CE823" i="66" s="1"/>
  <c r="BL930" i="66"/>
  <c r="V145" i="66"/>
  <c r="CE145" i="66" s="1"/>
  <c r="CX34" i="66"/>
  <c r="CD683" i="66"/>
  <c r="BL877" i="66"/>
  <c r="CD417" i="66"/>
  <c r="BL805" i="66"/>
  <c r="CD666" i="66"/>
  <c r="CX145" i="66"/>
  <c r="CX530" i="66"/>
  <c r="BL256" i="66"/>
  <c r="CB835" i="66"/>
  <c r="X206" i="66"/>
  <c r="CC206" i="66" s="1"/>
  <c r="X145" i="66"/>
  <c r="CC145" i="66" s="1"/>
  <c r="X429" i="66"/>
  <c r="CC429" i="66" s="1"/>
  <c r="CB623" i="66"/>
  <c r="V733" i="66"/>
  <c r="CE733" i="66" s="1"/>
  <c r="CB84" i="66"/>
  <c r="BL328" i="66"/>
  <c r="CB455" i="66"/>
  <c r="BL455" i="66"/>
  <c r="V984" i="66"/>
  <c r="CE984" i="66" s="1"/>
  <c r="V447" i="66"/>
  <c r="CE447" i="66" s="1"/>
  <c r="DC294" i="66"/>
  <c r="V256" i="66"/>
  <c r="CE256" i="66" s="1"/>
  <c r="V712" i="66"/>
  <c r="CE712" i="66" s="1"/>
  <c r="CD453" i="66"/>
  <c r="V761" i="66"/>
  <c r="CE761" i="66" s="1"/>
  <c r="BL857" i="66"/>
  <c r="V774" i="66"/>
  <c r="CE774" i="66" s="1"/>
  <c r="CD774" i="66"/>
  <c r="CB254" i="66"/>
  <c r="BL254" i="66"/>
  <c r="X642" i="66"/>
  <c r="CC642" i="66" s="1"/>
  <c r="V642" i="66"/>
  <c r="CE642" i="66" s="1"/>
  <c r="CD642" i="66"/>
  <c r="CX642" i="66"/>
  <c r="CX619" i="66"/>
  <c r="CX505" i="66"/>
  <c r="CD857" i="66"/>
  <c r="CD837" i="66"/>
  <c r="X579" i="66"/>
  <c r="CC579" i="66" s="1"/>
  <c r="CX579" i="66"/>
  <c r="V579" i="66"/>
  <c r="CE579" i="66" s="1"/>
  <c r="CD579" i="66"/>
  <c r="CB825" i="66"/>
  <c r="BL825" i="66"/>
  <c r="BL426" i="66"/>
  <c r="CX825" i="66"/>
  <c r="CQ293" i="66"/>
  <c r="AS293" i="66" s="1"/>
  <c r="V837" i="66"/>
  <c r="CE837" i="66" s="1"/>
  <c r="V807" i="66"/>
  <c r="CE807" i="66" s="1"/>
  <c r="CD780" i="66"/>
  <c r="CX780" i="66"/>
  <c r="X453" i="66"/>
  <c r="CC453" i="66" s="1"/>
  <c r="X426" i="66"/>
  <c r="CC426" i="66" s="1"/>
  <c r="V322" i="66"/>
  <c r="CE322" i="66" s="1"/>
  <c r="CX807" i="66"/>
  <c r="V50" i="66"/>
  <c r="CE50" i="66" s="1"/>
  <c r="CX50" i="66"/>
  <c r="BL145" i="66"/>
  <c r="CB145" i="66"/>
  <c r="CB537" i="66"/>
  <c r="BL537" i="66"/>
  <c r="CB419" i="66"/>
  <c r="V825" i="66"/>
  <c r="CE825" i="66" s="1"/>
  <c r="CB765" i="66"/>
  <c r="DB293" i="66"/>
  <c r="CB251" i="66"/>
  <c r="CX256" i="66"/>
  <c r="V453" i="66"/>
  <c r="CE453" i="66" s="1"/>
  <c r="V34" i="66"/>
  <c r="CE34" i="66" s="1"/>
  <c r="CX322" i="66"/>
  <c r="X739" i="66"/>
  <c r="CC739" i="66" s="1"/>
  <c r="V426" i="66"/>
  <c r="CE426" i="66" s="1"/>
  <c r="CD50" i="66"/>
  <c r="BL266" i="66"/>
  <c r="CB266" i="66"/>
  <c r="X431" i="66"/>
  <c r="CC431" i="66" s="1"/>
  <c r="V431" i="66"/>
  <c r="CE431" i="66" s="1"/>
  <c r="CD431" i="66"/>
  <c r="BL729" i="66"/>
  <c r="CD554" i="66"/>
  <c r="CZ854" i="66"/>
  <c r="CD825" i="66"/>
  <c r="DA293" i="66"/>
  <c r="BL837" i="66"/>
  <c r="BL774" i="66"/>
  <c r="CB492" i="66"/>
  <c r="X761" i="66"/>
  <c r="CC761" i="66" s="1"/>
  <c r="X735" i="66"/>
  <c r="CC735" i="66" s="1"/>
  <c r="CX774" i="66"/>
  <c r="CB791" i="66"/>
  <c r="BL791" i="66"/>
  <c r="DB854" i="66"/>
  <c r="BL688" i="66"/>
  <c r="CB196" i="66"/>
  <c r="DD293" i="66"/>
  <c r="BL553" i="66"/>
  <c r="DC324" i="66"/>
  <c r="BL431" i="66"/>
  <c r="V735" i="66"/>
  <c r="CE735" i="66" s="1"/>
  <c r="X874" i="66"/>
  <c r="CC874" i="66" s="1"/>
  <c r="V505" i="66"/>
  <c r="CE505" i="66" s="1"/>
  <c r="X322" i="66"/>
  <c r="CC322" i="66" s="1"/>
  <c r="CQ854" i="66"/>
  <c r="AS854" i="66" s="1"/>
  <c r="DD854" i="66"/>
  <c r="X712" i="66"/>
  <c r="CC712" i="66" s="1"/>
  <c r="X619" i="66"/>
  <c r="CC619" i="66" s="1"/>
  <c r="CX874" i="66"/>
  <c r="BL662" i="66"/>
  <c r="X799" i="66"/>
  <c r="CC799" i="66" s="1"/>
  <c r="CX799" i="66"/>
  <c r="CD799" i="66"/>
  <c r="BL34" i="66"/>
  <c r="CB34" i="66"/>
  <c r="DA854" i="66"/>
  <c r="DA294" i="66"/>
  <c r="BL521" i="66"/>
  <c r="CD447" i="66"/>
  <c r="V619" i="66"/>
  <c r="CE619" i="66" s="1"/>
  <c r="X256" i="66"/>
  <c r="CC256" i="66" s="1"/>
  <c r="X492" i="66"/>
  <c r="CC492" i="66" s="1"/>
  <c r="V492" i="66"/>
  <c r="CE492" i="66" s="1"/>
  <c r="CD492" i="66"/>
  <c r="CX492" i="66"/>
  <c r="X986" i="66"/>
  <c r="CC986" i="66" s="1"/>
  <c r="V986" i="66"/>
  <c r="CE986" i="66" s="1"/>
  <c r="CX986" i="66"/>
  <c r="CD986" i="66"/>
  <c r="X554" i="66"/>
  <c r="CC554" i="66" s="1"/>
  <c r="V554" i="66"/>
  <c r="CE554" i="66" s="1"/>
  <c r="CD328" i="66"/>
  <c r="CX328" i="66"/>
  <c r="CB262" i="66"/>
  <c r="BL262" i="66"/>
  <c r="X765" i="66"/>
  <c r="CC765" i="66" s="1"/>
  <c r="V765" i="66"/>
  <c r="CE765" i="66" s="1"/>
  <c r="CD765" i="66"/>
  <c r="CX765" i="66"/>
  <c r="X332" i="66"/>
  <c r="CC332" i="66" s="1"/>
  <c r="CX332" i="66"/>
  <c r="CD332" i="66"/>
  <c r="V332" i="66"/>
  <c r="CE332" i="66" s="1"/>
  <c r="X195" i="66"/>
  <c r="CC195" i="66" s="1"/>
  <c r="CX195" i="66"/>
  <c r="V195" i="66"/>
  <c r="CE195" i="66" s="1"/>
  <c r="CD195" i="66"/>
  <c r="CZ283" i="66"/>
  <c r="CD781" i="66"/>
  <c r="V449" i="66"/>
  <c r="CE449" i="66" s="1"/>
  <c r="BL874" i="66"/>
  <c r="CB874" i="66"/>
  <c r="X602" i="66"/>
  <c r="CC602" i="66" s="1"/>
  <c r="CX602" i="66"/>
  <c r="V602" i="66"/>
  <c r="CE602" i="66" s="1"/>
  <c r="CD602" i="66"/>
  <c r="CQ283" i="66"/>
  <c r="AS283" i="66" s="1"/>
  <c r="CD521" i="66"/>
  <c r="BL505" i="66"/>
  <c r="CB505" i="66"/>
  <c r="BL664" i="66"/>
  <c r="CB664" i="66"/>
  <c r="X196" i="66"/>
  <c r="CC196" i="66" s="1"/>
  <c r="CX196" i="66"/>
  <c r="V196" i="66"/>
  <c r="CE196" i="66" s="1"/>
  <c r="CD196" i="66"/>
  <c r="CB88" i="66"/>
  <c r="BL88" i="66"/>
  <c r="DA283" i="66"/>
  <c r="V521" i="66"/>
  <c r="CE521" i="66" s="1"/>
  <c r="CD712" i="66"/>
  <c r="X707" i="66"/>
  <c r="CC707" i="66" s="1"/>
  <c r="V707" i="66"/>
  <c r="CE707" i="66" s="1"/>
  <c r="CD707" i="66"/>
  <c r="CX707" i="66"/>
  <c r="CX521" i="66"/>
  <c r="CB511" i="66"/>
  <c r="BL511" i="66"/>
  <c r="DB283" i="66"/>
  <c r="CX739" i="66"/>
  <c r="V781" i="66"/>
  <c r="CE781" i="66" s="1"/>
  <c r="X505" i="66"/>
  <c r="CC505" i="66" s="1"/>
  <c r="BL250" i="66"/>
  <c r="CB250" i="66"/>
  <c r="CB773" i="66"/>
  <c r="BL773" i="66"/>
  <c r="X449" i="66"/>
  <c r="CC449" i="66" s="1"/>
  <c r="X232" i="66"/>
  <c r="CC232" i="66" s="1"/>
  <c r="V232" i="66"/>
  <c r="CE232" i="66" s="1"/>
  <c r="CD232" i="66"/>
  <c r="CX232" i="66"/>
  <c r="CD449" i="66"/>
  <c r="BL788" i="66"/>
  <c r="CB788" i="66"/>
  <c r="X304" i="66"/>
  <c r="CC304" i="66" s="1"/>
  <c r="V304" i="66"/>
  <c r="CE304" i="66" s="1"/>
  <c r="CD304" i="66"/>
  <c r="CX304" i="66"/>
  <c r="X648" i="66"/>
  <c r="CC648" i="66" s="1"/>
  <c r="V648" i="66"/>
  <c r="CE648" i="66" s="1"/>
  <c r="CX648" i="66"/>
  <c r="CD648" i="66"/>
  <c r="CD739" i="66"/>
  <c r="DD283" i="66"/>
  <c r="BL799" i="66"/>
  <c r="X780" i="66"/>
  <c r="CC780" i="66" s="1"/>
  <c r="X63" i="66"/>
  <c r="CC63" i="66" s="1"/>
  <c r="CD63" i="66"/>
  <c r="V63" i="66"/>
  <c r="CE63" i="66" s="1"/>
  <c r="CX63" i="66"/>
  <c r="CB490" i="66"/>
  <c r="BL490" i="66"/>
  <c r="BL780" i="66"/>
  <c r="CB780" i="66"/>
  <c r="X310" i="66"/>
  <c r="CC310" i="66" s="1"/>
  <c r="V310" i="66"/>
  <c r="CE310" i="66" s="1"/>
  <c r="CX310" i="66"/>
  <c r="CD310" i="66"/>
  <c r="X143" i="66"/>
  <c r="CC143" i="66" s="1"/>
  <c r="CX143" i="66"/>
  <c r="CD143" i="66"/>
  <c r="V143" i="66"/>
  <c r="CE143" i="66" s="1"/>
  <c r="CD260" i="66"/>
  <c r="X260" i="66"/>
  <c r="CC260" i="66" s="1"/>
  <c r="CX272" i="66"/>
  <c r="X272" i="66"/>
  <c r="CC272" i="66" s="1"/>
  <c r="CD815" i="66"/>
  <c r="X815" i="66"/>
  <c r="CC815" i="66" s="1"/>
  <c r="CX958" i="66"/>
  <c r="X958" i="66"/>
  <c r="CC958" i="66" s="1"/>
  <c r="CX657" i="66"/>
  <c r="X657" i="66"/>
  <c r="CC657" i="66" s="1"/>
  <c r="CD867" i="66"/>
  <c r="X867" i="66"/>
  <c r="CC867" i="66" s="1"/>
  <c r="V306" i="66"/>
  <c r="CE306" i="66" s="1"/>
  <c r="X306" i="66"/>
  <c r="CC306" i="66" s="1"/>
  <c r="CD65" i="66"/>
  <c r="X65" i="66"/>
  <c r="CC65" i="66" s="1"/>
  <c r="V496" i="66"/>
  <c r="CE496" i="66" s="1"/>
  <c r="X496" i="66"/>
  <c r="CC496" i="66" s="1"/>
  <c r="CD865" i="66"/>
  <c r="X865" i="66"/>
  <c r="CC865" i="66" s="1"/>
  <c r="X29" i="66"/>
  <c r="CC29" i="66" s="1"/>
  <c r="CD853" i="66"/>
  <c r="X853" i="66"/>
  <c r="CC853" i="66" s="1"/>
  <c r="X641" i="66"/>
  <c r="CC641" i="66" s="1"/>
  <c r="CD349" i="66"/>
  <c r="X349" i="66"/>
  <c r="CC349" i="66" s="1"/>
  <c r="X293" i="66"/>
  <c r="CC293" i="66" s="1"/>
  <c r="CD859" i="66"/>
  <c r="X859" i="66"/>
  <c r="CC859" i="66" s="1"/>
  <c r="CD952" i="66"/>
  <c r="X952" i="66"/>
  <c r="CC952" i="66" s="1"/>
  <c r="CX323" i="66"/>
  <c r="X323" i="66"/>
  <c r="CC323" i="66" s="1"/>
  <c r="CD106" i="66"/>
  <c r="X106" i="66"/>
  <c r="CC106" i="66" s="1"/>
  <c r="CD377" i="66"/>
  <c r="X377" i="66"/>
  <c r="CC377" i="66" s="1"/>
  <c r="V599" i="66"/>
  <c r="CE599" i="66" s="1"/>
  <c r="X599" i="66"/>
  <c r="CC599" i="66" s="1"/>
  <c r="X786" i="66"/>
  <c r="CC786" i="66" s="1"/>
  <c r="CD472" i="66"/>
  <c r="X472" i="66"/>
  <c r="CC472" i="66" s="1"/>
  <c r="CD613" i="66"/>
  <c r="X613" i="66"/>
  <c r="CC613" i="66" s="1"/>
  <c r="CD288" i="66"/>
  <c r="X288" i="66"/>
  <c r="CC288" i="66" s="1"/>
  <c r="X410" i="66"/>
  <c r="CC410" i="66" s="1"/>
  <c r="CD970" i="66"/>
  <c r="X970" i="66"/>
  <c r="CC970" i="66" s="1"/>
  <c r="V282" i="66"/>
  <c r="CE282" i="66" s="1"/>
  <c r="X282" i="66"/>
  <c r="CC282" i="66" s="1"/>
  <c r="CD222" i="66"/>
  <c r="X222" i="66"/>
  <c r="CC222" i="66" s="1"/>
  <c r="CD839" i="66"/>
  <c r="X839" i="66"/>
  <c r="CC839" i="66" s="1"/>
  <c r="X566" i="66"/>
  <c r="CC566" i="66" s="1"/>
  <c r="X200" i="66"/>
  <c r="CC200" i="66" s="1"/>
  <c r="X43" i="66"/>
  <c r="CC43" i="66" s="1"/>
  <c r="CD813" i="66"/>
  <c r="X813" i="66"/>
  <c r="CC813" i="66" s="1"/>
  <c r="V43" i="66"/>
  <c r="CE43" i="66" s="1"/>
  <c r="DD779" i="66"/>
  <c r="DC813" i="66"/>
  <c r="CX43" i="66"/>
  <c r="DD813" i="66"/>
  <c r="CZ813" i="66"/>
  <c r="CQ813" i="66"/>
  <c r="AS813" i="66" s="1"/>
  <c r="DB813" i="66"/>
  <c r="CX813" i="66"/>
  <c r="V813" i="66"/>
  <c r="CE813" i="66" s="1"/>
  <c r="V377" i="66"/>
  <c r="CE377" i="66" s="1"/>
  <c r="CD43" i="66"/>
  <c r="CZ779" i="66"/>
  <c r="BL43" i="66"/>
  <c r="BL813" i="66"/>
  <c r="CX377" i="66"/>
  <c r="CB377" i="66"/>
  <c r="V472" i="66"/>
  <c r="CE472" i="66" s="1"/>
  <c r="DB779" i="66"/>
  <c r="CQ779" i="66"/>
  <c r="AS779" i="66" s="1"/>
  <c r="DA531" i="66"/>
  <c r="DA624" i="66"/>
  <c r="CQ624" i="66"/>
  <c r="AS624" i="66" s="1"/>
  <c r="DB624" i="66"/>
  <c r="CX472" i="66"/>
  <c r="CZ624" i="66"/>
  <c r="CD200" i="66"/>
  <c r="V200" i="66"/>
  <c r="CE200" i="66" s="1"/>
  <c r="CX200" i="66"/>
  <c r="CB472" i="66"/>
  <c r="CD786" i="66"/>
  <c r="V786" i="66"/>
  <c r="CE786" i="66" s="1"/>
  <c r="CX786" i="66"/>
  <c r="CB200" i="66"/>
  <c r="DC624" i="66"/>
  <c r="DD201" i="66"/>
  <c r="CB970" i="66"/>
  <c r="DA787" i="66"/>
  <c r="BL293" i="66"/>
  <c r="CD323" i="66"/>
  <c r="CZ318" i="66"/>
  <c r="CQ156" i="66"/>
  <c r="AS156" i="66" s="1"/>
  <c r="DD318" i="66"/>
  <c r="V29" i="66"/>
  <c r="CE29" i="66" s="1"/>
  <c r="DD156" i="66"/>
  <c r="DC201" i="66"/>
  <c r="DB787" i="66"/>
  <c r="CQ787" i="66"/>
  <c r="AS787" i="66" s="1"/>
  <c r="V323" i="66"/>
  <c r="CE323" i="66" s="1"/>
  <c r="DB201" i="66"/>
  <c r="DA156" i="66"/>
  <c r="DA201" i="66"/>
  <c r="CQ201" i="66"/>
  <c r="AS201" i="66" s="1"/>
  <c r="CB323" i="66"/>
  <c r="DC156" i="66"/>
  <c r="DC318" i="66"/>
  <c r="CZ787" i="66"/>
  <c r="CQ318" i="66"/>
  <c r="AS318" i="66" s="1"/>
  <c r="DD787" i="66"/>
  <c r="CZ156" i="66"/>
  <c r="CQ569" i="66"/>
  <c r="AS569" i="66" s="1"/>
  <c r="CQ64" i="66"/>
  <c r="AS64" i="66" s="1"/>
  <c r="CD29" i="66"/>
  <c r="CX29" i="66"/>
  <c r="DA317" i="66"/>
  <c r="CX106" i="66"/>
  <c r="CX293" i="66"/>
  <c r="CZ312" i="66"/>
  <c r="V293" i="66"/>
  <c r="CE293" i="66" s="1"/>
  <c r="BL29" i="66"/>
  <c r="CD293" i="66"/>
  <c r="CQ413" i="66"/>
  <c r="AS413" i="66" s="1"/>
  <c r="DC312" i="66"/>
  <c r="CB106" i="66"/>
  <c r="V106" i="66"/>
  <c r="CE106" i="66" s="1"/>
  <c r="DD312" i="66"/>
  <c r="DD317" i="66"/>
  <c r="DA312" i="66"/>
  <c r="CX865" i="66"/>
  <c r="DD250" i="66"/>
  <c r="DC317" i="66"/>
  <c r="DB274" i="66"/>
  <c r="CZ317" i="66"/>
  <c r="BL282" i="66"/>
  <c r="CQ312" i="66"/>
  <c r="AS312" i="66" s="1"/>
  <c r="V865" i="66"/>
  <c r="CE865" i="66" s="1"/>
  <c r="DA274" i="66"/>
  <c r="CQ317" i="66"/>
  <c r="AS317" i="66" s="1"/>
  <c r="DA537" i="66"/>
  <c r="BL859" i="66"/>
  <c r="CZ559" i="66"/>
  <c r="DB537" i="66"/>
  <c r="DD411" i="66"/>
  <c r="DD64" i="66"/>
  <c r="DC64" i="66"/>
  <c r="CX970" i="66"/>
  <c r="DC537" i="66"/>
  <c r="CZ64" i="66"/>
  <c r="CD410" i="66"/>
  <c r="V970" i="66"/>
  <c r="CE970" i="66" s="1"/>
  <c r="DB64" i="66"/>
  <c r="CQ537" i="66"/>
  <c r="AS537" i="66" s="1"/>
  <c r="DB559" i="66"/>
  <c r="CZ537" i="66"/>
  <c r="CQ559" i="66"/>
  <c r="AS559" i="66" s="1"/>
  <c r="BL306" i="66"/>
  <c r="CX260" i="66"/>
  <c r="CX410" i="66"/>
  <c r="CX952" i="66"/>
  <c r="CQ600" i="66"/>
  <c r="AS600" i="66" s="1"/>
  <c r="V410" i="66"/>
  <c r="CE410" i="66" s="1"/>
  <c r="BL288" i="66"/>
  <c r="V260" i="66"/>
  <c r="CE260" i="66" s="1"/>
  <c r="CQ531" i="66"/>
  <c r="AS531" i="66" s="1"/>
  <c r="DB531" i="66"/>
  <c r="DA569" i="66"/>
  <c r="CB260" i="66"/>
  <c r="DB626" i="66"/>
  <c r="DC866" i="66"/>
  <c r="CQ626" i="66"/>
  <c r="AS626" i="66" s="1"/>
  <c r="CZ626" i="66"/>
  <c r="DD531" i="66"/>
  <c r="CZ874" i="66"/>
  <c r="DD569" i="66"/>
  <c r="DC531" i="66"/>
  <c r="DB569" i="66"/>
  <c r="DB874" i="66"/>
  <c r="CZ551" i="66"/>
  <c r="DC569" i="66"/>
  <c r="CB865" i="66"/>
  <c r="CQ874" i="66"/>
  <c r="AS874" i="66" s="1"/>
  <c r="DA874" i="66"/>
  <c r="DC874" i="66"/>
  <c r="DB867" i="66"/>
  <c r="DC875" i="66"/>
  <c r="CZ867" i="66"/>
  <c r="CQ866" i="66"/>
  <c r="AS866" i="66" s="1"/>
  <c r="CZ875" i="66"/>
  <c r="CB410" i="66"/>
  <c r="DD260" i="66"/>
  <c r="DD981" i="66"/>
  <c r="DA875" i="66"/>
  <c r="DD875" i="66"/>
  <c r="CQ875" i="66"/>
  <c r="AS875" i="66" s="1"/>
  <c r="DB519" i="66"/>
  <c r="DC260" i="66"/>
  <c r="DB781" i="66"/>
  <c r="CQ311" i="66"/>
  <c r="AS311" i="66" s="1"/>
  <c r="CZ260" i="66"/>
  <c r="CQ981" i="66"/>
  <c r="AS981" i="66" s="1"/>
  <c r="DC332" i="66"/>
  <c r="V566" i="66"/>
  <c r="CE566" i="66" s="1"/>
  <c r="CZ866" i="66"/>
  <c r="DC981" i="66"/>
  <c r="DB311" i="66"/>
  <c r="DA260" i="66"/>
  <c r="DA981" i="66"/>
  <c r="DD311" i="66"/>
  <c r="CD599" i="66"/>
  <c r="DA867" i="66"/>
  <c r="CZ311" i="66"/>
  <c r="BL440" i="66"/>
  <c r="DA311" i="66"/>
  <c r="CD282" i="66"/>
  <c r="CQ260" i="66"/>
  <c r="AS260" i="66" s="1"/>
  <c r="CZ981" i="66"/>
  <c r="CX566" i="66"/>
  <c r="DD600" i="66"/>
  <c r="CQ332" i="66"/>
  <c r="AS332" i="66" s="1"/>
  <c r="CX282" i="66"/>
  <c r="CD566" i="66"/>
  <c r="DB866" i="66"/>
  <c r="DA866" i="66"/>
  <c r="CQ843" i="66"/>
  <c r="AS843" i="66" s="1"/>
  <c r="DD733" i="66"/>
  <c r="V641" i="66"/>
  <c r="CE641" i="66" s="1"/>
  <c r="DD67" i="66"/>
  <c r="CQ250" i="66"/>
  <c r="AS250" i="66" s="1"/>
  <c r="CZ634" i="66"/>
  <c r="DD781" i="66"/>
  <c r="DC733" i="66"/>
  <c r="DD101" i="66"/>
  <c r="CZ139" i="66"/>
  <c r="CZ411" i="66"/>
  <c r="DC781" i="66"/>
  <c r="DB67" i="66"/>
  <c r="DB411" i="66"/>
  <c r="DA736" i="66"/>
  <c r="CZ101" i="66"/>
  <c r="CX867" i="66"/>
  <c r="CZ67" i="66"/>
  <c r="DA411" i="66"/>
  <c r="CZ736" i="66"/>
  <c r="CQ101" i="66"/>
  <c r="AS101" i="66" s="1"/>
  <c r="DC331" i="66"/>
  <c r="DC101" i="66"/>
  <c r="DB331" i="66"/>
  <c r="CQ67" i="66"/>
  <c r="AS67" i="66" s="1"/>
  <c r="CQ411" i="66"/>
  <c r="AS411" i="66" s="1"/>
  <c r="DA101" i="66"/>
  <c r="DA773" i="66"/>
  <c r="DC67" i="66"/>
  <c r="DA781" i="66"/>
  <c r="DA331" i="66"/>
  <c r="DB600" i="66"/>
  <c r="DA733" i="66"/>
  <c r="CQ781" i="66"/>
  <c r="AS781" i="66" s="1"/>
  <c r="DA777" i="66"/>
  <c r="CD306" i="66"/>
  <c r="DA600" i="66"/>
  <c r="CZ843" i="66"/>
  <c r="DC250" i="66"/>
  <c r="DC600" i="66"/>
  <c r="CZ656" i="66"/>
  <c r="CZ306" i="66"/>
  <c r="DA272" i="66"/>
  <c r="DB656" i="66"/>
  <c r="CX815" i="66"/>
  <c r="DB272" i="66"/>
  <c r="DD274" i="66"/>
  <c r="DA656" i="66"/>
  <c r="CQ274" i="66"/>
  <c r="AS274" i="66" s="1"/>
  <c r="CQ272" i="66"/>
  <c r="AS272" i="66" s="1"/>
  <c r="DC274" i="66"/>
  <c r="DC656" i="66"/>
  <c r="CZ785" i="66"/>
  <c r="DC306" i="66"/>
  <c r="DB306" i="66"/>
  <c r="CQ306" i="66"/>
  <c r="AS306" i="66" s="1"/>
  <c r="DA306" i="66"/>
  <c r="BH127" i="66"/>
  <c r="CP127" i="66" s="1"/>
  <c r="CZ127" i="66" s="1"/>
  <c r="CQ656" i="66"/>
  <c r="AS656" i="66" s="1"/>
  <c r="CQ634" i="66"/>
  <c r="AS634" i="66" s="1"/>
  <c r="DD251" i="66"/>
  <c r="DA634" i="66"/>
  <c r="CQ529" i="66"/>
  <c r="AS529" i="66" s="1"/>
  <c r="CZ575" i="66"/>
  <c r="DC626" i="66"/>
  <c r="CQ519" i="66"/>
  <c r="AS519" i="66" s="1"/>
  <c r="DA575" i="66"/>
  <c r="CX599" i="66"/>
  <c r="CQ777" i="66"/>
  <c r="AS777" i="66" s="1"/>
  <c r="DD626" i="66"/>
  <c r="CQ575" i="66"/>
  <c r="AS575" i="66" s="1"/>
  <c r="CB566" i="66"/>
  <c r="CX306" i="66"/>
  <c r="CZ323" i="66"/>
  <c r="CZ519" i="66"/>
  <c r="DA487" i="66"/>
  <c r="CZ515" i="66"/>
  <c r="DD529" i="66"/>
  <c r="DC323" i="66"/>
  <c r="CZ777" i="66"/>
  <c r="V867" i="66"/>
  <c r="CE867" i="66" s="1"/>
  <c r="CQ251" i="66"/>
  <c r="AS251" i="66" s="1"/>
  <c r="DB323" i="66"/>
  <c r="DA519" i="66"/>
  <c r="CZ682" i="66"/>
  <c r="DD323" i="66"/>
  <c r="DC251" i="66"/>
  <c r="CB815" i="66"/>
  <c r="DB251" i="66"/>
  <c r="DA250" i="66"/>
  <c r="DA323" i="66"/>
  <c r="DB726" i="66"/>
  <c r="DD519" i="66"/>
  <c r="CZ331" i="66"/>
  <c r="BL305" i="66"/>
  <c r="CZ250" i="66"/>
  <c r="DB843" i="66"/>
  <c r="CQ736" i="66"/>
  <c r="AS736" i="66" s="1"/>
  <c r="CQ331" i="66"/>
  <c r="AS331" i="66" s="1"/>
  <c r="DA642" i="66"/>
  <c r="DB642" i="66"/>
  <c r="DD559" i="66"/>
  <c r="CZ642" i="66"/>
  <c r="DC559" i="66"/>
  <c r="DC529" i="66"/>
  <c r="CZ640" i="66"/>
  <c r="CQ642" i="66"/>
  <c r="AS642" i="66" s="1"/>
  <c r="CZ838" i="66"/>
  <c r="BL349" i="66"/>
  <c r="CD272" i="66"/>
  <c r="DA640" i="66"/>
  <c r="DD487" i="66"/>
  <c r="DD640" i="66"/>
  <c r="V272" i="66"/>
  <c r="CE272" i="66" s="1"/>
  <c r="CZ586" i="66"/>
  <c r="DB640" i="66"/>
  <c r="DC487" i="66"/>
  <c r="CC518" i="66"/>
  <c r="V518" i="66"/>
  <c r="CE518" i="66" s="1"/>
  <c r="CD518" i="66"/>
  <c r="CX518" i="66"/>
  <c r="BL73" i="66"/>
  <c r="CQ640" i="66"/>
  <c r="AS640" i="66" s="1"/>
  <c r="DA332" i="66"/>
  <c r="BH237" i="66"/>
  <c r="CP237" i="66" s="1"/>
  <c r="CZ237" i="66" s="1"/>
  <c r="DA413" i="66"/>
  <c r="DA586" i="66"/>
  <c r="CZ487" i="66"/>
  <c r="DB529" i="66"/>
  <c r="CZ726" i="66"/>
  <c r="CZ332" i="66"/>
  <c r="CZ251" i="66"/>
  <c r="DB413" i="66"/>
  <c r="CQ487" i="66"/>
  <c r="AS487" i="66" s="1"/>
  <c r="DA529" i="66"/>
  <c r="CQ726" i="66"/>
  <c r="AS726" i="66" s="1"/>
  <c r="DC642" i="66"/>
  <c r="DD737" i="66"/>
  <c r="DA507" i="66"/>
  <c r="DB332" i="66"/>
  <c r="BH342" i="66"/>
  <c r="CP342" i="66" s="1"/>
  <c r="DD342" i="66" s="1"/>
  <c r="CZ413" i="66"/>
  <c r="CB518" i="66"/>
  <c r="BL518" i="66"/>
  <c r="BL311" i="66"/>
  <c r="V952" i="66"/>
  <c r="CE952" i="66" s="1"/>
  <c r="V815" i="66"/>
  <c r="CE815" i="66" s="1"/>
  <c r="V349" i="66"/>
  <c r="CE349" i="66" s="1"/>
  <c r="CX349" i="66"/>
  <c r="CX288" i="66"/>
  <c r="CB599" i="66"/>
  <c r="V288" i="66"/>
  <c r="CE288" i="66" s="1"/>
  <c r="CB641" i="66"/>
  <c r="CX859" i="66"/>
  <c r="CD641" i="66"/>
  <c r="V859" i="66"/>
  <c r="CE859" i="66" s="1"/>
  <c r="CX641" i="66"/>
  <c r="CQ869" i="66"/>
  <c r="AS869" i="66" s="1"/>
  <c r="CZ825" i="66"/>
  <c r="BH937" i="66"/>
  <c r="CP937" i="66" s="1"/>
  <c r="DC937" i="66" s="1"/>
  <c r="DB837" i="66"/>
  <c r="CQ511" i="66"/>
  <c r="AS511" i="66" s="1"/>
  <c r="DA139" i="66"/>
  <c r="DD825" i="66"/>
  <c r="CZ869" i="66"/>
  <c r="CQ825" i="66"/>
  <c r="AS825" i="66" s="1"/>
  <c r="BL952" i="66"/>
  <c r="DA837" i="66"/>
  <c r="DA783" i="66"/>
  <c r="CX496" i="66"/>
  <c r="DA755" i="66"/>
  <c r="DB712" i="66"/>
  <c r="CZ511" i="66"/>
  <c r="DB139" i="66"/>
  <c r="DC783" i="66"/>
  <c r="DC825" i="66"/>
  <c r="DD868" i="66"/>
  <c r="CZ783" i="66"/>
  <c r="DA860" i="66"/>
  <c r="CD496" i="66"/>
  <c r="BL331" i="66"/>
  <c r="DA511" i="66"/>
  <c r="CQ139" i="66"/>
  <c r="AS139" i="66" s="1"/>
  <c r="DD783" i="66"/>
  <c r="DC868" i="66"/>
  <c r="DD511" i="66"/>
  <c r="DA832" i="66"/>
  <c r="DB783" i="66"/>
  <c r="CX65" i="66"/>
  <c r="DB511" i="66"/>
  <c r="DB825" i="66"/>
  <c r="CQ868" i="66"/>
  <c r="AS868" i="66" s="1"/>
  <c r="DA789" i="66"/>
  <c r="DD867" i="66"/>
  <c r="CQ867" i="66"/>
  <c r="AS867" i="66" s="1"/>
  <c r="DB868" i="66"/>
  <c r="CQ862" i="66"/>
  <c r="AS862" i="66" s="1"/>
  <c r="V65" i="66"/>
  <c r="CE65" i="66" s="1"/>
  <c r="CZ868" i="66"/>
  <c r="CB869" i="66"/>
  <c r="DB862" i="66"/>
  <c r="CQ61" i="66"/>
  <c r="AS61" i="66" s="1"/>
  <c r="DD139" i="66"/>
  <c r="CX613" i="66"/>
  <c r="BH965" i="66"/>
  <c r="CP965" i="66" s="1"/>
  <c r="DB965" i="66" s="1"/>
  <c r="BH961" i="66"/>
  <c r="CP961" i="66" s="1"/>
  <c r="DC961" i="66" s="1"/>
  <c r="DB755" i="66"/>
  <c r="CZ733" i="66"/>
  <c r="CZ686" i="66"/>
  <c r="CQ586" i="66"/>
  <c r="AS586" i="66" s="1"/>
  <c r="DD785" i="66"/>
  <c r="DD527" i="66"/>
  <c r="DC307" i="66"/>
  <c r="DA838" i="66"/>
  <c r="DB662" i="66"/>
  <c r="DA686" i="66"/>
  <c r="DD307" i="66"/>
  <c r="CZ837" i="66"/>
  <c r="DA785" i="66"/>
  <c r="V958" i="66"/>
  <c r="CE958" i="66" s="1"/>
  <c r="CQ837" i="66"/>
  <c r="AS837" i="66" s="1"/>
  <c r="CZ307" i="66"/>
  <c r="CQ755" i="66"/>
  <c r="AS755" i="66" s="1"/>
  <c r="DB733" i="66"/>
  <c r="CZ192" i="66"/>
  <c r="DC785" i="66"/>
  <c r="DD838" i="66"/>
  <c r="DC527" i="66"/>
  <c r="CD958" i="66"/>
  <c r="CQ307" i="66"/>
  <c r="AS307" i="66" s="1"/>
  <c r="DC838" i="66"/>
  <c r="DD860" i="66"/>
  <c r="DA307" i="66"/>
  <c r="CZ755" i="66"/>
  <c r="DB590" i="66"/>
  <c r="CQ192" i="66"/>
  <c r="AS192" i="66" s="1"/>
  <c r="DB151" i="66"/>
  <c r="DC860" i="66"/>
  <c r="DC837" i="66"/>
  <c r="DD755" i="66"/>
  <c r="DB785" i="66"/>
  <c r="CX839" i="66"/>
  <c r="DA527" i="66"/>
  <c r="DA590" i="66"/>
  <c r="DA192" i="66"/>
  <c r="CZ151" i="66"/>
  <c r="DD413" i="66"/>
  <c r="DB832" i="66"/>
  <c r="DB860" i="66"/>
  <c r="CQ527" i="66"/>
  <c r="AS527" i="66" s="1"/>
  <c r="CZ590" i="66"/>
  <c r="CZ571" i="66"/>
  <c r="DA151" i="66"/>
  <c r="CX333" i="66"/>
  <c r="V333" i="66"/>
  <c r="CE333" i="66" s="1"/>
  <c r="CC333" i="66"/>
  <c r="CD333" i="66"/>
  <c r="BL333" i="66"/>
  <c r="CB333" i="66"/>
  <c r="CZ832" i="66"/>
  <c r="V839" i="66"/>
  <c r="CE839" i="66" s="1"/>
  <c r="CQ838" i="66"/>
  <c r="AS838" i="66" s="1"/>
  <c r="CZ860" i="66"/>
  <c r="CZ527" i="66"/>
  <c r="CZ644" i="66"/>
  <c r="CQ151" i="66"/>
  <c r="AS151" i="66" s="1"/>
  <c r="DC192" i="66"/>
  <c r="DB192" i="66"/>
  <c r="CQ761" i="66"/>
  <c r="AS761" i="66" s="1"/>
  <c r="DA737" i="66"/>
  <c r="CZ724" i="66"/>
  <c r="DA765" i="66"/>
  <c r="CZ614" i="66"/>
  <c r="DB989" i="66"/>
  <c r="CZ61" i="66"/>
  <c r="DA273" i="66"/>
  <c r="CZ761" i="66"/>
  <c r="DA724" i="66"/>
  <c r="CZ765" i="66"/>
  <c r="CQ654" i="66"/>
  <c r="AS654" i="66" s="1"/>
  <c r="CQ614" i="66"/>
  <c r="AS614" i="66" s="1"/>
  <c r="CQ93" i="66"/>
  <c r="AS93" i="66" s="1"/>
  <c r="DD765" i="66"/>
  <c r="V657" i="66"/>
  <c r="CE657" i="66" s="1"/>
  <c r="CQ737" i="66"/>
  <c r="AS737" i="66" s="1"/>
  <c r="CQ765" i="66"/>
  <c r="AS765" i="66" s="1"/>
  <c r="CZ789" i="66"/>
  <c r="CZ289" i="66"/>
  <c r="CQ273" i="66"/>
  <c r="AS273" i="66" s="1"/>
  <c r="DA761" i="66"/>
  <c r="DA614" i="66"/>
  <c r="DA93" i="66"/>
  <c r="DA69" i="66"/>
  <c r="DC724" i="66"/>
  <c r="DC151" i="66"/>
  <c r="DB737" i="66"/>
  <c r="DB724" i="66"/>
  <c r="CZ93" i="66"/>
  <c r="DB789" i="66"/>
  <c r="CX222" i="66"/>
  <c r="CQ289" i="66"/>
  <c r="AS289" i="66" s="1"/>
  <c r="DB273" i="66"/>
  <c r="CZ730" i="66"/>
  <c r="CZ729" i="66"/>
  <c r="CQ69" i="66"/>
  <c r="AS69" i="66" s="1"/>
  <c r="DD789" i="66"/>
  <c r="DD730" i="66"/>
  <c r="CQ724" i="66"/>
  <c r="AS724" i="66" s="1"/>
  <c r="DC765" i="66"/>
  <c r="CQ789" i="66"/>
  <c r="AS789" i="66" s="1"/>
  <c r="CB853" i="66"/>
  <c r="DB289" i="66"/>
  <c r="CQ730" i="66"/>
  <c r="AS730" i="66" s="1"/>
  <c r="CQ507" i="66"/>
  <c r="AS507" i="66" s="1"/>
  <c r="DB729" i="66"/>
  <c r="DC730" i="66"/>
  <c r="CZ654" i="66"/>
  <c r="DA869" i="66"/>
  <c r="BL839" i="66"/>
  <c r="V222" i="66"/>
  <c r="CE222" i="66" s="1"/>
  <c r="DA730" i="66"/>
  <c r="CZ507" i="66"/>
  <c r="CQ662" i="66"/>
  <c r="AS662" i="66" s="1"/>
  <c r="DA551" i="66"/>
  <c r="DC737" i="66"/>
  <c r="V613" i="66"/>
  <c r="CE613" i="66" s="1"/>
  <c r="CZ69" i="66"/>
  <c r="BH925" i="66"/>
  <c r="CP925" i="66" s="1"/>
  <c r="DC925" i="66" s="1"/>
  <c r="BH370" i="66"/>
  <c r="CP370" i="66" s="1"/>
  <c r="DB370" i="66" s="1"/>
  <c r="BH172" i="66"/>
  <c r="CP172" i="66" s="1"/>
  <c r="DC172" i="66" s="1"/>
  <c r="DD549" i="66"/>
  <c r="DC549" i="66"/>
  <c r="DC243" i="66"/>
  <c r="DD243" i="66"/>
  <c r="DC740" i="66"/>
  <c r="DD740" i="66"/>
  <c r="DC458" i="66"/>
  <c r="DD458" i="66"/>
  <c r="DC44" i="66"/>
  <c r="DD44" i="66"/>
  <c r="DC862" i="66"/>
  <c r="DD862" i="66"/>
  <c r="DB610" i="66"/>
  <c r="DD610" i="66"/>
  <c r="DC610" i="66"/>
  <c r="DD270" i="66"/>
  <c r="DC270" i="66"/>
  <c r="DC1004" i="66"/>
  <c r="DD1004" i="66"/>
  <c r="DC472" i="66"/>
  <c r="DD472" i="66"/>
  <c r="DA862" i="66"/>
  <c r="DD798" i="66"/>
  <c r="DC798" i="66"/>
  <c r="DC988" i="66"/>
  <c r="DD988" i="66"/>
  <c r="DD757" i="66"/>
  <c r="DC757" i="66"/>
  <c r="CQ438" i="66"/>
  <c r="AS438" i="66" s="1"/>
  <c r="DC438" i="66"/>
  <c r="DD438" i="66"/>
  <c r="DC846" i="66"/>
  <c r="DD846" i="66"/>
  <c r="DD384" i="66"/>
  <c r="DC384" i="66"/>
  <c r="DC546" i="66"/>
  <c r="DD546" i="66"/>
  <c r="DC461" i="66"/>
  <c r="DD461" i="66"/>
  <c r="DD672" i="66"/>
  <c r="DC672" i="66"/>
  <c r="DC691" i="66"/>
  <c r="DD691" i="66"/>
  <c r="DC641" i="66"/>
  <c r="DD641" i="66"/>
  <c r="DC623" i="66"/>
  <c r="DD623" i="66"/>
  <c r="DC512" i="66"/>
  <c r="DD512" i="66"/>
  <c r="DD165" i="66"/>
  <c r="DC165" i="66"/>
  <c r="DC339" i="66"/>
  <c r="DD339" i="66"/>
  <c r="DC203" i="66"/>
  <c r="DD203" i="66"/>
  <c r="DC416" i="66"/>
  <c r="DD416" i="66"/>
  <c r="DD302" i="66"/>
  <c r="DC302" i="66"/>
  <c r="DC198" i="66"/>
  <c r="DD198" i="66"/>
  <c r="DD138" i="66"/>
  <c r="DC138" i="66"/>
  <c r="DC238" i="66"/>
  <c r="DD238" i="66"/>
  <c r="DC100" i="66"/>
  <c r="DD100" i="66"/>
  <c r="DC98" i="66"/>
  <c r="DD98" i="66"/>
  <c r="BH110" i="66"/>
  <c r="CP110" i="66" s="1"/>
  <c r="CZ110" i="66" s="1"/>
  <c r="DC71" i="66"/>
  <c r="DD71" i="66"/>
  <c r="DD702" i="66"/>
  <c r="DC702" i="66"/>
  <c r="DC764" i="66"/>
  <c r="DD764" i="66"/>
  <c r="DC429" i="66"/>
  <c r="DD429" i="66"/>
  <c r="DB844" i="66"/>
  <c r="DC775" i="66"/>
  <c r="DD775" i="66"/>
  <c r="DA270" i="66"/>
  <c r="DC452" i="66"/>
  <c r="DD452" i="66"/>
  <c r="DB745" i="66"/>
  <c r="CQ515" i="66"/>
  <c r="AS515" i="66" s="1"/>
  <c r="CQ769" i="66"/>
  <c r="AS769" i="66" s="1"/>
  <c r="DB499" i="66"/>
  <c r="DC499" i="66"/>
  <c r="DD499" i="66"/>
  <c r="CQ729" i="66"/>
  <c r="AS729" i="66" s="1"/>
  <c r="DC729" i="66"/>
  <c r="DD729" i="66"/>
  <c r="DB721" i="66"/>
  <c r="DC721" i="66"/>
  <c r="DD721" i="66"/>
  <c r="DB664" i="66"/>
  <c r="DC664" i="66"/>
  <c r="DD664" i="66"/>
  <c r="DC801" i="66"/>
  <c r="DD801" i="66"/>
  <c r="DC761" i="66"/>
  <c r="DD761" i="66"/>
  <c r="CQ989" i="66"/>
  <c r="AS989" i="66" s="1"/>
  <c r="DC989" i="66"/>
  <c r="DD989" i="66"/>
  <c r="DB551" i="66"/>
  <c r="DC551" i="66"/>
  <c r="DD551" i="66"/>
  <c r="DB61" i="66"/>
  <c r="DD61" i="66"/>
  <c r="DC61" i="66"/>
  <c r="DC43" i="66"/>
  <c r="DD43" i="66"/>
  <c r="CB191" i="66"/>
  <c r="BL191" i="66"/>
  <c r="DC93" i="66"/>
  <c r="DD93" i="66"/>
  <c r="DC818" i="66"/>
  <c r="DD818" i="66"/>
  <c r="DC488" i="66"/>
  <c r="DD488" i="66"/>
  <c r="DD528" i="66"/>
  <c r="DC528" i="66"/>
  <c r="DD378" i="66"/>
  <c r="DC378" i="66"/>
  <c r="DC463" i="66"/>
  <c r="DD463" i="66"/>
  <c r="DC374" i="66"/>
  <c r="DD374" i="66"/>
  <c r="DD193" i="66"/>
  <c r="DC193" i="66"/>
  <c r="DC424" i="66"/>
  <c r="DD424" i="66"/>
  <c r="DC476" i="66"/>
  <c r="DD476" i="66"/>
  <c r="DD423" i="66"/>
  <c r="DC423" i="66"/>
  <c r="DD645" i="66"/>
  <c r="DC645" i="66"/>
  <c r="DC265" i="66"/>
  <c r="DD265" i="66"/>
  <c r="DC678" i="66"/>
  <c r="DD678" i="66"/>
  <c r="DD493" i="66"/>
  <c r="DC493" i="66"/>
  <c r="DC144" i="66"/>
  <c r="DD144" i="66"/>
  <c r="DC1003" i="66"/>
  <c r="DD1003" i="66"/>
  <c r="DD819" i="66"/>
  <c r="DC819" i="66"/>
  <c r="DC808" i="66"/>
  <c r="DD808" i="66"/>
  <c r="DC780" i="66"/>
  <c r="DD780" i="66"/>
  <c r="CB613" i="66"/>
  <c r="DD903" i="66"/>
  <c r="DC903" i="66"/>
  <c r="DC524" i="66"/>
  <c r="DD524" i="66"/>
  <c r="DC647" i="66"/>
  <c r="DD647" i="66"/>
  <c r="DD456" i="66"/>
  <c r="DC456" i="66"/>
  <c r="DC88" i="66"/>
  <c r="DD88" i="66"/>
  <c r="DD291" i="66"/>
  <c r="DC291" i="66"/>
  <c r="DC328" i="66"/>
  <c r="DD328" i="66"/>
  <c r="DC229" i="66"/>
  <c r="DD229" i="66"/>
  <c r="DD211" i="66"/>
  <c r="DC211" i="66"/>
  <c r="DC112" i="66"/>
  <c r="DD112" i="66"/>
  <c r="DD99" i="66"/>
  <c r="DC99" i="66"/>
  <c r="DD78" i="66"/>
  <c r="DC78" i="66"/>
  <c r="DC23" i="66"/>
  <c r="DD23" i="66"/>
  <c r="DC53" i="66"/>
  <c r="DD53" i="66"/>
  <c r="DC129" i="66"/>
  <c r="DD129" i="66"/>
  <c r="DC16" i="66"/>
  <c r="DD16" i="66"/>
  <c r="DC439" i="66"/>
  <c r="DD439" i="66"/>
  <c r="DC427" i="66"/>
  <c r="DD427" i="66"/>
  <c r="DC602" i="66"/>
  <c r="DD602" i="66"/>
  <c r="CZ844" i="66"/>
  <c r="DC676" i="66"/>
  <c r="DD676" i="66"/>
  <c r="DC622" i="66"/>
  <c r="DD622" i="66"/>
  <c r="CQ270" i="66"/>
  <c r="AS270" i="66" s="1"/>
  <c r="DA745" i="66"/>
  <c r="DD34" i="66"/>
  <c r="DC34" i="66"/>
  <c r="DB515" i="66"/>
  <c r="CZ769" i="66"/>
  <c r="DC646" i="66"/>
  <c r="DD646" i="66"/>
  <c r="CZ425" i="66"/>
  <c r="DC425" i="66"/>
  <c r="DD425" i="66"/>
  <c r="DC876" i="66"/>
  <c r="DD876" i="66"/>
  <c r="DC677" i="66"/>
  <c r="DD677" i="66"/>
  <c r="DC517" i="66"/>
  <c r="DD517" i="66"/>
  <c r="DD303" i="66"/>
  <c r="DC303" i="66"/>
  <c r="DC59" i="66"/>
  <c r="DD59" i="66"/>
  <c r="DA758" i="66"/>
  <c r="DD758" i="66"/>
  <c r="DC758" i="66"/>
  <c r="DC683" i="66"/>
  <c r="DD683" i="66"/>
  <c r="DC717" i="66"/>
  <c r="DD717" i="66"/>
  <c r="DC701" i="66"/>
  <c r="DD701" i="66"/>
  <c r="DC589" i="66"/>
  <c r="DD589" i="66"/>
  <c r="DC315" i="66"/>
  <c r="DD315" i="66"/>
  <c r="DC309" i="66"/>
  <c r="DD309" i="66"/>
  <c r="DC350" i="66"/>
  <c r="DD350" i="66"/>
  <c r="DC45" i="66"/>
  <c r="DD45" i="66"/>
  <c r="DC58" i="66"/>
  <c r="DD58" i="66"/>
  <c r="DC688" i="66"/>
  <c r="DD688" i="66"/>
  <c r="BH422" i="66"/>
  <c r="CP422" i="66" s="1"/>
  <c r="DA422" i="66" s="1"/>
  <c r="DC804" i="66"/>
  <c r="DD804" i="66"/>
  <c r="DD840" i="66"/>
  <c r="DC840" i="66"/>
  <c r="DC573" i="66"/>
  <c r="DD573" i="66"/>
  <c r="DC284" i="66"/>
  <c r="DD284" i="66"/>
  <c r="DC340" i="66"/>
  <c r="DD340" i="66"/>
  <c r="DC591" i="66"/>
  <c r="DD591" i="66"/>
  <c r="DC486" i="66"/>
  <c r="DD486" i="66"/>
  <c r="DD290" i="66"/>
  <c r="DC290" i="66"/>
  <c r="DC142" i="66"/>
  <c r="DD142" i="66"/>
  <c r="DC96" i="66"/>
  <c r="DD96" i="66"/>
  <c r="DC556" i="66"/>
  <c r="DD556" i="66"/>
  <c r="DD223" i="66"/>
  <c r="DC223" i="66"/>
  <c r="DC767" i="66"/>
  <c r="DD767" i="66"/>
  <c r="DD147" i="66"/>
  <c r="DC147" i="66"/>
  <c r="DC82" i="66"/>
  <c r="DD82" i="66"/>
  <c r="DC788" i="66"/>
  <c r="DD788" i="66"/>
  <c r="DC670" i="66"/>
  <c r="DD670" i="66"/>
  <c r="DC749" i="66"/>
  <c r="DD749" i="66"/>
  <c r="DC784" i="66"/>
  <c r="DD784" i="66"/>
  <c r="DC951" i="66"/>
  <c r="DD951" i="66"/>
  <c r="DC577" i="66"/>
  <c r="DD577" i="66"/>
  <c r="DC443" i="66"/>
  <c r="DD443" i="66"/>
  <c r="DD984" i="66"/>
  <c r="DC984" i="66"/>
  <c r="BH941" i="66"/>
  <c r="CP941" i="66" s="1"/>
  <c r="DC850" i="66"/>
  <c r="DD850" i="66"/>
  <c r="DD870" i="66"/>
  <c r="DC870" i="66"/>
  <c r="DD816" i="66"/>
  <c r="DC816" i="66"/>
  <c r="DC796" i="66"/>
  <c r="DD796" i="66"/>
  <c r="DD660" i="66"/>
  <c r="DC660" i="66"/>
  <c r="DC462" i="66"/>
  <c r="DD462" i="66"/>
  <c r="DD759" i="66"/>
  <c r="DC759" i="66"/>
  <c r="DC734" i="66"/>
  <c r="DD734" i="66"/>
  <c r="DD414" i="66"/>
  <c r="DC414" i="66"/>
  <c r="BL222" i="66"/>
  <c r="DC596" i="66"/>
  <c r="DD596" i="66"/>
  <c r="DC530" i="66"/>
  <c r="DD530" i="66"/>
  <c r="DC497" i="66"/>
  <c r="DD497" i="66"/>
  <c r="CQ305" i="66"/>
  <c r="AS305" i="66" s="1"/>
  <c r="DC473" i="66"/>
  <c r="DD473" i="66"/>
  <c r="DD615" i="66"/>
  <c r="DC615" i="66"/>
  <c r="DD643" i="66"/>
  <c r="DC643" i="66"/>
  <c r="DC699" i="66"/>
  <c r="DD699" i="66"/>
  <c r="DC748" i="66"/>
  <c r="DD748" i="66"/>
  <c r="DC406" i="66"/>
  <c r="DD406" i="66"/>
  <c r="DD495" i="66"/>
  <c r="DC495" i="66"/>
  <c r="DC625" i="66"/>
  <c r="DD625" i="66"/>
  <c r="DD601" i="66"/>
  <c r="DC601" i="66"/>
  <c r="DC533" i="66"/>
  <c r="DD533" i="66"/>
  <c r="DC380" i="66"/>
  <c r="DD380" i="66"/>
  <c r="DC308" i="66"/>
  <c r="DD308" i="66"/>
  <c r="DC362" i="66"/>
  <c r="DD362" i="66"/>
  <c r="DC167" i="66"/>
  <c r="DD167" i="66"/>
  <c r="BL65" i="66"/>
  <c r="DC741" i="66"/>
  <c r="DD741" i="66"/>
  <c r="DC539" i="66"/>
  <c r="DD539" i="66"/>
  <c r="DC735" i="66"/>
  <c r="DD735" i="66"/>
  <c r="DC725" i="66"/>
  <c r="DD725" i="66"/>
  <c r="DD744" i="66"/>
  <c r="DC744" i="66"/>
  <c r="DC431" i="66"/>
  <c r="DD431" i="66"/>
  <c r="DA986" i="66"/>
  <c r="DC986" i="66"/>
  <c r="DD986" i="66"/>
  <c r="CZ745" i="66"/>
  <c r="DC35" i="66"/>
  <c r="DD35" i="66"/>
  <c r="DA769" i="66"/>
  <c r="DC618" i="66"/>
  <c r="DD618" i="66"/>
  <c r="DC523" i="66"/>
  <c r="DD523" i="66"/>
  <c r="DA712" i="66"/>
  <c r="DC712" i="66"/>
  <c r="DD712" i="66"/>
  <c r="CQ628" i="66"/>
  <c r="AS628" i="66" s="1"/>
  <c r="DC628" i="66"/>
  <c r="DD628" i="66"/>
  <c r="DC843" i="66"/>
  <c r="DD843" i="66"/>
  <c r="DC299" i="66"/>
  <c r="DD299" i="66"/>
  <c r="DC507" i="66"/>
  <c r="DD507" i="66"/>
  <c r="DC273" i="66"/>
  <c r="DD273" i="66"/>
  <c r="DD614" i="66"/>
  <c r="DC614" i="66"/>
  <c r="DD69" i="66"/>
  <c r="DC69" i="66"/>
  <c r="CX191" i="66"/>
  <c r="V191" i="66"/>
  <c r="CE191" i="66" s="1"/>
  <c r="CD191" i="66"/>
  <c r="CC191" i="66"/>
  <c r="DD289" i="66"/>
  <c r="DC289" i="66"/>
  <c r="DC722" i="66"/>
  <c r="DD722" i="66"/>
  <c r="DC891" i="66"/>
  <c r="DD891" i="66"/>
  <c r="DC337" i="66"/>
  <c r="DD337" i="66"/>
  <c r="DC392" i="66"/>
  <c r="DD392" i="66"/>
  <c r="DC51" i="66"/>
  <c r="DD51" i="66"/>
  <c r="DC415" i="66"/>
  <c r="DD415" i="66"/>
  <c r="DC978" i="66"/>
  <c r="DD978" i="66"/>
  <c r="DC812" i="66"/>
  <c r="DD812" i="66"/>
  <c r="DC708" i="66"/>
  <c r="DD708" i="66"/>
  <c r="DC836" i="66"/>
  <c r="DD836" i="66"/>
  <c r="DC428" i="66"/>
  <c r="DD428" i="66"/>
  <c r="DC562" i="66"/>
  <c r="DD562" i="66"/>
  <c r="DC567" i="66"/>
  <c r="DD567" i="66"/>
  <c r="DC613" i="66"/>
  <c r="DD613" i="66"/>
  <c r="DC152" i="66"/>
  <c r="DD152" i="66"/>
  <c r="DC770" i="66"/>
  <c r="DD770" i="66"/>
  <c r="DC583" i="66"/>
  <c r="DD583" i="66"/>
  <c r="DC895" i="66"/>
  <c r="DD895" i="66"/>
  <c r="DC257" i="66"/>
  <c r="DD257" i="66"/>
  <c r="DD468" i="66"/>
  <c r="DC468" i="66"/>
  <c r="DC150" i="66"/>
  <c r="DD150" i="66"/>
  <c r="DD768" i="66"/>
  <c r="DC768" i="66"/>
  <c r="CQ706" i="66"/>
  <c r="AS706" i="66" s="1"/>
  <c r="DD706" i="66"/>
  <c r="DC706" i="66"/>
  <c r="DB692" i="66"/>
  <c r="DC692" i="66"/>
  <c r="DD692" i="66"/>
  <c r="DC644" i="66"/>
  <c r="DD644" i="66"/>
  <c r="DC611" i="66"/>
  <c r="DD611" i="66"/>
  <c r="DC909" i="66"/>
  <c r="DD909" i="66"/>
  <c r="DC572" i="66"/>
  <c r="DD572" i="66"/>
  <c r="DC410" i="66"/>
  <c r="DD410" i="66"/>
  <c r="DC548" i="66"/>
  <c r="DD548" i="66"/>
  <c r="DC390" i="66"/>
  <c r="DD390" i="66"/>
  <c r="DC547" i="66"/>
  <c r="DD547" i="66"/>
  <c r="DC68" i="66"/>
  <c r="DD68" i="66"/>
  <c r="DD995" i="66"/>
  <c r="DC995" i="66"/>
  <c r="DC834" i="66"/>
  <c r="DD834" i="66"/>
  <c r="DC774" i="66"/>
  <c r="DD774" i="66"/>
  <c r="DD15" i="66"/>
  <c r="DC15" i="66"/>
  <c r="DD599" i="66"/>
  <c r="DC599" i="66"/>
  <c r="DC997" i="66"/>
  <c r="DD997" i="66"/>
  <c r="DC605" i="66"/>
  <c r="DD605" i="66"/>
  <c r="DC917" i="66"/>
  <c r="DD917" i="66"/>
  <c r="DD489" i="66"/>
  <c r="DC489" i="66"/>
  <c r="DC665" i="66"/>
  <c r="DD665" i="66"/>
  <c r="DC822" i="66"/>
  <c r="DD822" i="66"/>
  <c r="DC1000" i="66"/>
  <c r="DD1000" i="66"/>
  <c r="DC839" i="66"/>
  <c r="DD839" i="66"/>
  <c r="DC616" i="66"/>
  <c r="DD616" i="66"/>
  <c r="DC582" i="66"/>
  <c r="DD582" i="66"/>
  <c r="DD483" i="66"/>
  <c r="DC483" i="66"/>
  <c r="DD639" i="66"/>
  <c r="DC639" i="66"/>
  <c r="DC732" i="66"/>
  <c r="DD732" i="66"/>
  <c r="DC620" i="66"/>
  <c r="DD620" i="66"/>
  <c r="DC858" i="66"/>
  <c r="DD858" i="66"/>
  <c r="DC707" i="66"/>
  <c r="DD707" i="66"/>
  <c r="DC680" i="66"/>
  <c r="DD680" i="66"/>
  <c r="DC771" i="66"/>
  <c r="DD771" i="66"/>
  <c r="DD447" i="66"/>
  <c r="DC447" i="66"/>
  <c r="DC955" i="66"/>
  <c r="DD955" i="66"/>
  <c r="DD931" i="66"/>
  <c r="DC931" i="66"/>
  <c r="DC908" i="66"/>
  <c r="DD908" i="66"/>
  <c r="DC883" i="66"/>
  <c r="DD883" i="66"/>
  <c r="DC627" i="66"/>
  <c r="DD627" i="66"/>
  <c r="DD480" i="66"/>
  <c r="DC480" i="66"/>
  <c r="DC713" i="66"/>
  <c r="DD713" i="66"/>
  <c r="DC532" i="66"/>
  <c r="DD532" i="66"/>
  <c r="DC448" i="66"/>
  <c r="DD448" i="66"/>
  <c r="DD570" i="66"/>
  <c r="DC570" i="66"/>
  <c r="DD538" i="66"/>
  <c r="DC538" i="66"/>
  <c r="DC202" i="66"/>
  <c r="DD202" i="66"/>
  <c r="DC352" i="66"/>
  <c r="DD352" i="66"/>
  <c r="DC239" i="66"/>
  <c r="DD239" i="66"/>
  <c r="DC84" i="66"/>
  <c r="DD84" i="66"/>
  <c r="DC72" i="66"/>
  <c r="DD72" i="66"/>
  <c r="DD47" i="66"/>
  <c r="DC47" i="66"/>
  <c r="DC821" i="66"/>
  <c r="DD821" i="66"/>
  <c r="DC325" i="66"/>
  <c r="DD325" i="66"/>
  <c r="DC833" i="66"/>
  <c r="DD833" i="66"/>
  <c r="DD79" i="66"/>
  <c r="DC79" i="66"/>
  <c r="DC987" i="66"/>
  <c r="DD987" i="66"/>
  <c r="DC754" i="66"/>
  <c r="DD754" i="66"/>
  <c r="CZ979" i="66"/>
  <c r="DC979" i="66"/>
  <c r="DD979" i="66"/>
  <c r="DC820" i="66"/>
  <c r="DD820" i="66"/>
  <c r="DC863" i="66"/>
  <c r="DD863" i="66"/>
  <c r="DC662" i="66"/>
  <c r="DD662" i="66"/>
  <c r="DD145" i="66"/>
  <c r="DC145" i="66"/>
  <c r="BL526" i="66"/>
  <c r="CB526" i="66"/>
  <c r="DC233" i="66"/>
  <c r="DD233" i="66"/>
  <c r="DC782" i="66"/>
  <c r="DD782" i="66"/>
  <c r="DD738" i="66"/>
  <c r="DC738" i="66"/>
  <c r="DC915" i="66"/>
  <c r="DD915" i="66"/>
  <c r="DC248" i="66"/>
  <c r="DD248" i="66"/>
  <c r="DD259" i="66"/>
  <c r="DC259" i="66"/>
  <c r="DD330" i="66"/>
  <c r="DC330" i="66"/>
  <c r="DC421" i="66"/>
  <c r="DD421" i="66"/>
  <c r="DD288" i="66"/>
  <c r="DC288" i="66"/>
  <c r="DC794" i="66"/>
  <c r="DD794" i="66"/>
  <c r="DD457" i="66"/>
  <c r="DC457" i="66"/>
  <c r="DD442" i="66"/>
  <c r="DC442" i="66"/>
  <c r="DC693" i="66"/>
  <c r="DD693" i="66"/>
  <c r="DC585" i="66"/>
  <c r="DD585" i="66"/>
  <c r="DD42" i="66"/>
  <c r="DC42" i="66"/>
  <c r="DD756" i="66"/>
  <c r="DC756" i="66"/>
  <c r="DC977" i="66"/>
  <c r="DD977" i="66"/>
  <c r="DB654" i="66"/>
  <c r="DC654" i="66"/>
  <c r="DD654" i="66"/>
  <c r="DC716" i="66"/>
  <c r="DD716" i="66"/>
  <c r="DC872" i="66"/>
  <c r="DD872" i="66"/>
  <c r="DC540" i="66"/>
  <c r="DD540" i="66"/>
  <c r="DC464" i="66"/>
  <c r="DD464" i="66"/>
  <c r="DC632" i="66"/>
  <c r="DD632" i="66"/>
  <c r="DC608" i="66"/>
  <c r="DD608" i="66"/>
  <c r="DC326" i="66"/>
  <c r="DD326" i="66"/>
  <c r="DC86" i="66"/>
  <c r="DD86" i="66"/>
  <c r="DD792" i="66"/>
  <c r="DC792" i="66"/>
  <c r="DC885" i="66"/>
  <c r="DD885" i="66"/>
  <c r="DC522" i="66"/>
  <c r="DD522" i="66"/>
  <c r="DC62" i="66"/>
  <c r="DD62" i="66"/>
  <c r="DD105" i="66"/>
  <c r="DC105" i="66"/>
  <c r="DC32" i="66"/>
  <c r="DD32" i="66"/>
  <c r="DC305" i="66"/>
  <c r="DD305" i="66"/>
  <c r="DD720" i="66"/>
  <c r="DC720" i="66"/>
  <c r="DC975" i="66"/>
  <c r="DD975" i="66"/>
  <c r="DC635" i="66"/>
  <c r="DD635" i="66"/>
  <c r="DC824" i="66"/>
  <c r="DD824" i="66"/>
  <c r="DC810" i="66"/>
  <c r="DD810" i="66"/>
  <c r="DD514" i="66"/>
  <c r="DC514" i="66"/>
  <c r="DC501" i="66"/>
  <c r="DD501" i="66"/>
  <c r="DD190" i="66"/>
  <c r="DC190" i="66"/>
  <c r="DC404" i="66"/>
  <c r="DD404" i="66"/>
  <c r="DC296" i="66"/>
  <c r="DD296" i="66"/>
  <c r="DC28" i="66"/>
  <c r="DD28" i="66"/>
  <c r="DB716" i="66"/>
  <c r="CQ644" i="66"/>
  <c r="AS644" i="66" s="1"/>
  <c r="DC555" i="66"/>
  <c r="DD555" i="66"/>
  <c r="DB270" i="66"/>
  <c r="DB571" i="66"/>
  <c r="DC571" i="66"/>
  <c r="DD571" i="66"/>
  <c r="CZ521" i="66"/>
  <c r="DC521" i="66"/>
  <c r="DD521" i="66"/>
  <c r="DC334" i="66"/>
  <c r="DD334" i="66"/>
  <c r="DD515" i="66"/>
  <c r="DC515" i="66"/>
  <c r="DC657" i="66"/>
  <c r="DD657" i="66"/>
  <c r="DC715" i="66"/>
  <c r="DD715" i="66"/>
  <c r="DC603" i="66"/>
  <c r="DD603" i="66"/>
  <c r="CZ305" i="66"/>
  <c r="DC894" i="66"/>
  <c r="DD894" i="66"/>
  <c r="DD696" i="66"/>
  <c r="DC696" i="66"/>
  <c r="DD394" i="66"/>
  <c r="DC394" i="66"/>
  <c r="DC980" i="66"/>
  <c r="DD980" i="66"/>
  <c r="DC994" i="66"/>
  <c r="DD994" i="66"/>
  <c r="DD855" i="66"/>
  <c r="DC855" i="66"/>
  <c r="DC694" i="66"/>
  <c r="DD694" i="66"/>
  <c r="DD679" i="66"/>
  <c r="DC679" i="66"/>
  <c r="DC536" i="66"/>
  <c r="DD536" i="66"/>
  <c r="DC525" i="66"/>
  <c r="DD525" i="66"/>
  <c r="DC544" i="66"/>
  <c r="DD544" i="66"/>
  <c r="DC848" i="66"/>
  <c r="DD848" i="66"/>
  <c r="DA305" i="66"/>
  <c r="DC922" i="66"/>
  <c r="DD922" i="66"/>
  <c r="DC911" i="66"/>
  <c r="DD911" i="66"/>
  <c r="DC897" i="66"/>
  <c r="DD897" i="66"/>
  <c r="DC887" i="66"/>
  <c r="DD887" i="66"/>
  <c r="DC607" i="66"/>
  <c r="DD607" i="66"/>
  <c r="DC541" i="66"/>
  <c r="DD541" i="66"/>
  <c r="DD327" i="66"/>
  <c r="DC327" i="66"/>
  <c r="DC412" i="66"/>
  <c r="DD412" i="66"/>
  <c r="DC320" i="66"/>
  <c r="DD320" i="66"/>
  <c r="DC314" i="66"/>
  <c r="DD314" i="66"/>
  <c r="DD382" i="66"/>
  <c r="DC382" i="66"/>
  <c r="DD367" i="66"/>
  <c r="DC367" i="66"/>
  <c r="DD343" i="66"/>
  <c r="DC343" i="66"/>
  <c r="DC197" i="66"/>
  <c r="DD197" i="66"/>
  <c r="DC148" i="66"/>
  <c r="DD148" i="66"/>
  <c r="DC178" i="66"/>
  <c r="DD178" i="66"/>
  <c r="DC94" i="66"/>
  <c r="DD94" i="66"/>
  <c r="DC102" i="66"/>
  <c r="DD102" i="66"/>
  <c r="DC26" i="66"/>
  <c r="DD26" i="66"/>
  <c r="DA415" i="66"/>
  <c r="DD21" i="66"/>
  <c r="DC21" i="66"/>
  <c r="CQ773" i="66"/>
  <c r="AS773" i="66" s="1"/>
  <c r="DC736" i="66"/>
  <c r="DD736" i="66"/>
  <c r="DB682" i="66"/>
  <c r="DC682" i="66"/>
  <c r="DD682" i="66"/>
  <c r="DA450" i="66"/>
  <c r="DC450" i="66"/>
  <c r="DD450" i="66"/>
  <c r="DC778" i="66"/>
  <c r="DD778" i="66"/>
  <c r="DC882" i="66"/>
  <c r="DD882" i="66"/>
  <c r="DC594" i="66"/>
  <c r="DD594" i="66"/>
  <c r="DC285" i="66"/>
  <c r="DD285" i="66"/>
  <c r="DC471" i="66"/>
  <c r="DD471" i="66"/>
  <c r="DD409" i="66"/>
  <c r="DC409" i="66"/>
  <c r="DC91" i="66"/>
  <c r="DD91" i="66"/>
  <c r="DC751" i="66"/>
  <c r="DD751" i="66"/>
  <c r="DD814" i="66"/>
  <c r="DC814" i="66"/>
  <c r="DD481" i="66"/>
  <c r="DC481" i="66"/>
  <c r="DC444" i="66"/>
  <c r="DD444" i="66"/>
  <c r="DC663" i="66"/>
  <c r="DD663" i="66"/>
  <c r="DC705" i="66"/>
  <c r="DD705" i="66"/>
  <c r="DC214" i="66"/>
  <c r="DD214" i="66"/>
  <c r="DC844" i="66"/>
  <c r="DD844" i="66"/>
  <c r="DC991" i="66"/>
  <c r="DD991" i="66"/>
  <c r="DC982" i="66"/>
  <c r="DD982" i="66"/>
  <c r="DC1002" i="66"/>
  <c r="DD1002" i="66"/>
  <c r="DC479" i="66"/>
  <c r="DD479" i="66"/>
  <c r="DD703" i="66"/>
  <c r="DC703" i="66"/>
  <c r="DC434" i="66"/>
  <c r="DD434" i="66"/>
  <c r="DC667" i="66"/>
  <c r="DD667" i="66"/>
  <c r="DD386" i="66"/>
  <c r="DC386" i="66"/>
  <c r="DC376" i="66"/>
  <c r="DD376" i="66"/>
  <c r="DA716" i="66"/>
  <c r="DD446" i="66"/>
  <c r="DC446" i="66"/>
  <c r="DC745" i="66"/>
  <c r="DD745" i="66"/>
  <c r="DD993" i="66"/>
  <c r="DC993" i="66"/>
  <c r="DD576" i="66"/>
  <c r="DC576" i="66"/>
  <c r="DC746" i="66"/>
  <c r="DD746" i="66"/>
  <c r="DC652" i="66"/>
  <c r="DD652" i="66"/>
  <c r="DC475" i="66"/>
  <c r="DD475" i="66"/>
  <c r="DD103" i="66"/>
  <c r="DC103" i="66"/>
  <c r="CZ716" i="66"/>
  <c r="DB644" i="66"/>
  <c r="DC581" i="66"/>
  <c r="DD581" i="66"/>
  <c r="DC842" i="66"/>
  <c r="DD842" i="66"/>
  <c r="DC830" i="66"/>
  <c r="DD830" i="66"/>
  <c r="DC971" i="66"/>
  <c r="DD971" i="66"/>
  <c r="DC388" i="66"/>
  <c r="DD388" i="66"/>
  <c r="DC89" i="66"/>
  <c r="DD89" i="66"/>
  <c r="CB797" i="66"/>
  <c r="DD194" i="66"/>
  <c r="DC194" i="66"/>
  <c r="DC252" i="66"/>
  <c r="DD252" i="66"/>
  <c r="DD927" i="66"/>
  <c r="DC927" i="66"/>
  <c r="DC710" i="66"/>
  <c r="DD710" i="66"/>
  <c r="DC689" i="66"/>
  <c r="DD689" i="66"/>
  <c r="DD990" i="66"/>
  <c r="DC990" i="66"/>
  <c r="DD852" i="66"/>
  <c r="DC852" i="66"/>
  <c r="DC826" i="66"/>
  <c r="DD826" i="66"/>
  <c r="DC800" i="66"/>
  <c r="DD800" i="66"/>
  <c r="DC557" i="66"/>
  <c r="DD557" i="66"/>
  <c r="DD451" i="66"/>
  <c r="DC451" i="66"/>
  <c r="DC619" i="66"/>
  <c r="DD619" i="66"/>
  <c r="DC503" i="66"/>
  <c r="DD503" i="66"/>
  <c r="DC790" i="66"/>
  <c r="DD790" i="66"/>
  <c r="DC520" i="66"/>
  <c r="DD520" i="66"/>
  <c r="DD793" i="66"/>
  <c r="DC793" i="66"/>
  <c r="DC636" i="66"/>
  <c r="DD636" i="66"/>
  <c r="DC469" i="66"/>
  <c r="DD469" i="66"/>
  <c r="DC669" i="66"/>
  <c r="DD669" i="66"/>
  <c r="DC629" i="66"/>
  <c r="DD629" i="66"/>
  <c r="DC649" i="66"/>
  <c r="DD649" i="66"/>
  <c r="DC687" i="66"/>
  <c r="DD687" i="66"/>
  <c r="DC587" i="66"/>
  <c r="DD587" i="66"/>
  <c r="DC333" i="66"/>
  <c r="DD333" i="66"/>
  <c r="DC580" i="66"/>
  <c r="DD580" i="66"/>
  <c r="DD162" i="66"/>
  <c r="DC162" i="66"/>
  <c r="DC500" i="66"/>
  <c r="DD500" i="66"/>
  <c r="DC27" i="66"/>
  <c r="DD27" i="66"/>
  <c r="DC255" i="66"/>
  <c r="DD255" i="66"/>
  <c r="DD271" i="66"/>
  <c r="DC271" i="66"/>
  <c r="DD357" i="66"/>
  <c r="DC357" i="66"/>
  <c r="DC189" i="66"/>
  <c r="DD189" i="66"/>
  <c r="DC154" i="66"/>
  <c r="DD154" i="66"/>
  <c r="DC140" i="66"/>
  <c r="DD140" i="66"/>
  <c r="DC184" i="66"/>
  <c r="DD184" i="66"/>
  <c r="DD132" i="66"/>
  <c r="DC132" i="66"/>
  <c r="DD117" i="66"/>
  <c r="DC117" i="66"/>
  <c r="DC49" i="66"/>
  <c r="DD49" i="66"/>
  <c r="DC491" i="66"/>
  <c r="DD491" i="66"/>
  <c r="DD766" i="66"/>
  <c r="DC766" i="66"/>
  <c r="CZ415" i="66"/>
  <c r="DC417" i="66"/>
  <c r="DD417" i="66"/>
  <c r="DC22" i="66"/>
  <c r="DD22" i="66"/>
  <c r="CZ446" i="66"/>
  <c r="DD849" i="66"/>
  <c r="DC849" i="66"/>
  <c r="DC859" i="66"/>
  <c r="DD859" i="66"/>
  <c r="DD726" i="66"/>
  <c r="DC726" i="66"/>
  <c r="DC272" i="66"/>
  <c r="DD272" i="66"/>
  <c r="DC590" i="66"/>
  <c r="DD590" i="66"/>
  <c r="CC526" i="66"/>
  <c r="CX526" i="66"/>
  <c r="CD526" i="66"/>
  <c r="V526" i="66"/>
  <c r="CE526" i="66" s="1"/>
  <c r="DC832" i="66"/>
  <c r="DD832" i="66"/>
  <c r="DC586" i="66"/>
  <c r="DD586" i="66"/>
  <c r="DC658" i="66"/>
  <c r="DD658" i="66"/>
  <c r="DD516" i="66"/>
  <c r="DC516" i="66"/>
  <c r="DC329" i="66"/>
  <c r="DD329" i="66"/>
  <c r="DC196" i="66"/>
  <c r="DD196" i="66"/>
  <c r="DD146" i="66"/>
  <c r="DC146" i="66"/>
  <c r="DC700" i="66"/>
  <c r="DD700" i="66"/>
  <c r="DC723" i="66"/>
  <c r="DD723" i="66"/>
  <c r="DD205" i="66"/>
  <c r="DC205" i="66"/>
  <c r="DB588" i="66"/>
  <c r="DC588" i="66"/>
  <c r="DD588" i="66"/>
  <c r="DC655" i="66"/>
  <c r="DD655" i="66"/>
  <c r="DD675" i="66"/>
  <c r="DC675" i="66"/>
  <c r="DC449" i="66"/>
  <c r="DD449" i="66"/>
  <c r="DC221" i="66"/>
  <c r="DD221" i="66"/>
  <c r="DC40" i="66"/>
  <c r="DD40" i="66"/>
  <c r="DC773" i="66"/>
  <c r="DD773" i="66"/>
  <c r="DC554" i="66"/>
  <c r="DD554" i="66"/>
  <c r="DC364" i="66"/>
  <c r="DD364" i="66"/>
  <c r="DC76" i="66"/>
  <c r="DD76" i="66"/>
  <c r="DD30" i="66"/>
  <c r="DC30" i="66"/>
  <c r="DD985" i="66"/>
  <c r="DC985" i="66"/>
  <c r="DC727" i="66"/>
  <c r="DD727" i="66"/>
  <c r="DC776" i="66"/>
  <c r="DD776" i="66"/>
  <c r="DD321" i="66"/>
  <c r="DC321" i="66"/>
  <c r="DC630" i="66"/>
  <c r="DD630" i="66"/>
  <c r="DC684" i="66"/>
  <c r="DD684" i="66"/>
  <c r="DC508" i="66"/>
  <c r="DD508" i="66"/>
  <c r="DC454" i="66"/>
  <c r="DD454" i="66"/>
  <c r="DC269" i="66"/>
  <c r="DD269" i="66"/>
  <c r="DC124" i="66"/>
  <c r="DD124" i="66"/>
  <c r="DC70" i="66"/>
  <c r="DD70" i="66"/>
  <c r="DC731" i="66"/>
  <c r="DD731" i="66"/>
  <c r="CQ844" i="66"/>
  <c r="AS844" i="66" s="1"/>
  <c r="DC435" i="66"/>
  <c r="DD435" i="66"/>
  <c r="DC769" i="66"/>
  <c r="DD769" i="66"/>
  <c r="DD552" i="66"/>
  <c r="DC552" i="66"/>
  <c r="DC739" i="66"/>
  <c r="DD739" i="66"/>
  <c r="DC999" i="66"/>
  <c r="DD999" i="66"/>
  <c r="DD966" i="66"/>
  <c r="DC966" i="66"/>
  <c r="DC166" i="66"/>
  <c r="DD166" i="66"/>
  <c r="DD297" i="66"/>
  <c r="DC297" i="66"/>
  <c r="DC1001" i="66"/>
  <c r="DD1001" i="66"/>
  <c r="DC762" i="66"/>
  <c r="DD762" i="66"/>
  <c r="DC992" i="66"/>
  <c r="DD992" i="66"/>
  <c r="DC650" i="66"/>
  <c r="DD650" i="66"/>
  <c r="DC856" i="66"/>
  <c r="DD856" i="66"/>
  <c r="DD743" i="66"/>
  <c r="DC743" i="66"/>
  <c r="DC593" i="66"/>
  <c r="DD593" i="66"/>
  <c r="DC786" i="66"/>
  <c r="DD786" i="66"/>
  <c r="DC828" i="66"/>
  <c r="DD828" i="66"/>
  <c r="DC719" i="66"/>
  <c r="DD719" i="66"/>
  <c r="DC806" i="66"/>
  <c r="DD806" i="66"/>
  <c r="DC950" i="66"/>
  <c r="DD950" i="66"/>
  <c r="DC492" i="66"/>
  <c r="DD492" i="66"/>
  <c r="DD419" i="66"/>
  <c r="DC419" i="66"/>
  <c r="DC560" i="66"/>
  <c r="DD560" i="66"/>
  <c r="DC509" i="66"/>
  <c r="DD509" i="66"/>
  <c r="DC565" i="66"/>
  <c r="DD565" i="66"/>
  <c r="DD564" i="66"/>
  <c r="DC564" i="66"/>
  <c r="DC453" i="66"/>
  <c r="DD453" i="66"/>
  <c r="DC506" i="66"/>
  <c r="DD506" i="66"/>
  <c r="DD426" i="66"/>
  <c r="DC426" i="66"/>
  <c r="DD279" i="66"/>
  <c r="DC279" i="66"/>
  <c r="DD186" i="66"/>
  <c r="DC186" i="66"/>
  <c r="DD261" i="66"/>
  <c r="DC261" i="66"/>
  <c r="DD217" i="66"/>
  <c r="DC217" i="66"/>
  <c r="DC95" i="66"/>
  <c r="DD95" i="66"/>
  <c r="DC92" i="66"/>
  <c r="DD92" i="66"/>
  <c r="DC29" i="66"/>
  <c r="DD29" i="66"/>
  <c r="DC690" i="66"/>
  <c r="DD690" i="66"/>
  <c r="DC668" i="66"/>
  <c r="DD668" i="66"/>
  <c r="DC666" i="66"/>
  <c r="DD666" i="66"/>
  <c r="CQ415" i="66"/>
  <c r="AS415" i="66" s="1"/>
  <c r="DC845" i="66"/>
  <c r="DD845" i="66"/>
  <c r="DC206" i="66"/>
  <c r="DD206" i="66"/>
  <c r="DB773" i="66"/>
  <c r="DC335" i="66"/>
  <c r="DD335" i="66"/>
  <c r="CQ686" i="66"/>
  <c r="AS686" i="66" s="1"/>
  <c r="DC686" i="66"/>
  <c r="DD686" i="66"/>
  <c r="DD575" i="66"/>
  <c r="DC575" i="66"/>
  <c r="DC634" i="66"/>
  <c r="DD634" i="66"/>
  <c r="DC777" i="66"/>
  <c r="DD777" i="66"/>
  <c r="CZ33" i="66"/>
  <c r="DC33" i="66"/>
  <c r="DD33" i="66"/>
  <c r="DC869" i="66"/>
  <c r="DD869" i="66"/>
  <c r="DB757" i="66"/>
  <c r="DA706" i="66"/>
  <c r="CZ664" i="66"/>
  <c r="DA499" i="66"/>
  <c r="DA145" i="66"/>
  <c r="DB986" i="66"/>
  <c r="DB33" i="66"/>
  <c r="CQ581" i="66"/>
  <c r="AS581" i="66" s="1"/>
  <c r="DB706" i="66"/>
  <c r="CQ721" i="66"/>
  <c r="AS721" i="66" s="1"/>
  <c r="DB438" i="66"/>
  <c r="CQ692" i="66"/>
  <c r="AS692" i="66" s="1"/>
  <c r="DA588" i="66"/>
  <c r="CC174" i="66"/>
  <c r="V174" i="66"/>
  <c r="CE174" i="66" s="1"/>
  <c r="CD174" i="66"/>
  <c r="CX174" i="66"/>
  <c r="CD32" i="66"/>
  <c r="V32" i="66"/>
  <c r="CE32" i="66" s="1"/>
  <c r="CX32" i="66"/>
  <c r="CC32" i="66"/>
  <c r="BL776" i="66"/>
  <c r="CB776" i="66"/>
  <c r="V151" i="66"/>
  <c r="CE151" i="66" s="1"/>
  <c r="CD151" i="66"/>
  <c r="CC151" i="66"/>
  <c r="CX151" i="66"/>
  <c r="CQ988" i="66"/>
  <c r="AS988" i="66" s="1"/>
  <c r="CB151" i="66"/>
  <c r="BL151" i="66"/>
  <c r="DA988" i="66"/>
  <c r="BH913" i="66"/>
  <c r="CP913" i="66" s="1"/>
  <c r="CZ913" i="66" s="1"/>
  <c r="CZ986" i="66"/>
  <c r="DB988" i="66"/>
  <c r="BH879" i="66"/>
  <c r="CP879" i="66" s="1"/>
  <c r="CZ879" i="66" s="1"/>
  <c r="CQ33" i="66"/>
  <c r="AS33" i="66" s="1"/>
  <c r="DA438" i="66"/>
  <c r="CQ499" i="66"/>
  <c r="AS499" i="66" s="1"/>
  <c r="CZ662" i="66"/>
  <c r="DB145" i="66"/>
  <c r="CD92" i="66"/>
  <c r="CC92" i="66"/>
  <c r="V92" i="66"/>
  <c r="CE92" i="66" s="1"/>
  <c r="CX92" i="66"/>
  <c r="V776" i="66"/>
  <c r="CE776" i="66" s="1"/>
  <c r="CC776" i="66"/>
  <c r="CD776" i="66"/>
  <c r="CX776" i="66"/>
  <c r="DA43" i="66"/>
  <c r="DB43" i="66"/>
  <c r="CQ43" i="66"/>
  <c r="AS43" i="66" s="1"/>
  <c r="CZ43" i="66"/>
  <c r="BL476" i="66"/>
  <c r="CB476" i="66"/>
  <c r="BL100" i="66"/>
  <c r="CB100" i="66"/>
  <c r="DA288" i="66"/>
  <c r="CQ588" i="66"/>
  <c r="AS588" i="66" s="1"/>
  <c r="CD510" i="66"/>
  <c r="V510" i="66"/>
  <c r="CE510" i="66" s="1"/>
  <c r="CX510" i="66"/>
  <c r="CC510" i="66"/>
  <c r="CX476" i="66"/>
  <c r="CC476" i="66"/>
  <c r="CD476" i="66"/>
  <c r="V476" i="66"/>
  <c r="CE476" i="66" s="1"/>
  <c r="CB42" i="66"/>
  <c r="BL42" i="66"/>
  <c r="BL510" i="66"/>
  <c r="CB510" i="66"/>
  <c r="CZ988" i="66"/>
  <c r="BH360" i="66"/>
  <c r="CP360" i="66" s="1"/>
  <c r="CQ288" i="66"/>
  <c r="AS288" i="66" s="1"/>
  <c r="BH136" i="66"/>
  <c r="CP136" i="66" s="1"/>
  <c r="DA136" i="66" s="1"/>
  <c r="CQ757" i="66"/>
  <c r="AS757" i="66" s="1"/>
  <c r="DB581" i="66"/>
  <c r="BH742" i="66"/>
  <c r="CP742" i="66" s="1"/>
  <c r="CZ742" i="66" s="1"/>
  <c r="CZ438" i="66"/>
  <c r="CZ692" i="66"/>
  <c r="CZ499" i="66"/>
  <c r="BH213" i="66"/>
  <c r="CP213" i="66" s="1"/>
  <c r="CZ213" i="66" s="1"/>
  <c r="CQ979" i="66"/>
  <c r="AS979" i="66" s="1"/>
  <c r="CZ610" i="66"/>
  <c r="CQ145" i="66"/>
  <c r="AS145" i="66" s="1"/>
  <c r="BL271" i="66"/>
  <c r="CB271" i="66"/>
  <c r="V480" i="66"/>
  <c r="CE480" i="66" s="1"/>
  <c r="CX480" i="66"/>
  <c r="CC480" i="66"/>
  <c r="CD480" i="66"/>
  <c r="CC320" i="66"/>
  <c r="V320" i="66"/>
  <c r="CE320" i="66" s="1"/>
  <c r="CD320" i="66"/>
  <c r="CX320" i="66"/>
  <c r="V639" i="66"/>
  <c r="CE639" i="66" s="1"/>
  <c r="CC639" i="66"/>
  <c r="CD639" i="66"/>
  <c r="CX639" i="66"/>
  <c r="CB625" i="66"/>
  <c r="BL625" i="66"/>
  <c r="BH944" i="66"/>
  <c r="CP944" i="66" s="1"/>
  <c r="CD23" i="66"/>
  <c r="CX23" i="66"/>
  <c r="V23" i="66"/>
  <c r="CE23" i="66" s="1"/>
  <c r="CC23" i="66"/>
  <c r="CX853" i="66"/>
  <c r="DB288" i="66"/>
  <c r="DA33" i="66"/>
  <c r="V853" i="66"/>
  <c r="CE853" i="66" s="1"/>
  <c r="CZ288" i="66"/>
  <c r="CD48" i="66"/>
  <c r="CC48" i="66"/>
  <c r="CX48" i="66"/>
  <c r="V48" i="66"/>
  <c r="CE48" i="66" s="1"/>
  <c r="BH245" i="66"/>
  <c r="CP245" i="66" s="1"/>
  <c r="BH115" i="66"/>
  <c r="CP115" i="66" s="1"/>
  <c r="DA757" i="66"/>
  <c r="CZ581" i="66"/>
  <c r="BH366" i="66"/>
  <c r="CP366" i="66" s="1"/>
  <c r="DA366" i="66" s="1"/>
  <c r="DA446" i="66"/>
  <c r="BH87" i="66"/>
  <c r="CP87" i="66" s="1"/>
  <c r="DB87" i="66" s="1"/>
  <c r="BH83" i="66"/>
  <c r="CP83" i="66" s="1"/>
  <c r="CZ145" i="66"/>
  <c r="BL320" i="66"/>
  <c r="CB320" i="66"/>
  <c r="V625" i="66"/>
  <c r="CE625" i="66" s="1"/>
  <c r="CC625" i="66"/>
  <c r="CD625" i="66"/>
  <c r="CX625" i="66"/>
  <c r="V643" i="66"/>
  <c r="CE643" i="66" s="1"/>
  <c r="CX643" i="66"/>
  <c r="CC643" i="66"/>
  <c r="CD643" i="66"/>
  <c r="BH933" i="66"/>
  <c r="CP933" i="66" s="1"/>
  <c r="BH943" i="66"/>
  <c r="CP943" i="66" s="1"/>
  <c r="CQ943" i="66" s="1"/>
  <c r="AS943" i="66" s="1"/>
  <c r="DA581" i="66"/>
  <c r="DA692" i="66"/>
  <c r="CZ989" i="66"/>
  <c r="CQ446" i="66"/>
  <c r="AS446" i="66" s="1"/>
  <c r="DB425" i="66"/>
  <c r="CQ610" i="66"/>
  <c r="AS610" i="66" s="1"/>
  <c r="BL480" i="66"/>
  <c r="CB480" i="66"/>
  <c r="BL643" i="66"/>
  <c r="CB643" i="66"/>
  <c r="CB649" i="66"/>
  <c r="BL649" i="66"/>
  <c r="CB387" i="66"/>
  <c r="BL387" i="66"/>
  <c r="CB23" i="66"/>
  <c r="BL23" i="66"/>
  <c r="V649" i="66"/>
  <c r="CE649" i="66" s="1"/>
  <c r="CX649" i="66"/>
  <c r="CD649" i="66"/>
  <c r="CC649" i="66"/>
  <c r="V42" i="66"/>
  <c r="CE42" i="66" s="1"/>
  <c r="CD42" i="66"/>
  <c r="CC42" i="66"/>
  <c r="CX42" i="66"/>
  <c r="DB521" i="66"/>
  <c r="CD100" i="66"/>
  <c r="V100" i="66"/>
  <c r="CE100" i="66" s="1"/>
  <c r="CC100" i="66"/>
  <c r="CX100" i="66"/>
  <c r="DA571" i="66"/>
  <c r="CZ588" i="66"/>
  <c r="DA521" i="66"/>
  <c r="BL174" i="66"/>
  <c r="CB174" i="66"/>
  <c r="BL48" i="66"/>
  <c r="CB48" i="66"/>
  <c r="CB32" i="66"/>
  <c r="BL32" i="66"/>
  <c r="CZ757" i="66"/>
  <c r="CB92" i="66"/>
  <c r="BL92" i="66"/>
  <c r="BH957" i="66"/>
  <c r="CP957" i="66" s="1"/>
  <c r="CD657" i="66"/>
  <c r="CQ712" i="66"/>
  <c r="AS712" i="66" s="1"/>
  <c r="CX271" i="66"/>
  <c r="CC271" i="66"/>
  <c r="CD271" i="66"/>
  <c r="V271" i="66"/>
  <c r="CE271" i="66" s="1"/>
  <c r="V387" i="66"/>
  <c r="CE387" i="66" s="1"/>
  <c r="CC387" i="66"/>
  <c r="CX387" i="66"/>
  <c r="CD387" i="66"/>
  <c r="BL639" i="66"/>
  <c r="CB639" i="66"/>
  <c r="CT528" i="66"/>
  <c r="CB204" i="66"/>
  <c r="BL204" i="66"/>
  <c r="CT934" i="66"/>
  <c r="BL854" i="66"/>
  <c r="CB854" i="66"/>
  <c r="CT468" i="66"/>
  <c r="CX655" i="66"/>
  <c r="CD655" i="66"/>
  <c r="V655" i="66"/>
  <c r="CE655" i="66" s="1"/>
  <c r="CC655" i="66"/>
  <c r="CB858" i="66"/>
  <c r="BL858" i="66"/>
  <c r="BL68" i="66"/>
  <c r="CB68" i="66"/>
  <c r="CB536" i="66"/>
  <c r="BL536" i="66"/>
  <c r="DA820" i="66"/>
  <c r="CZ820" i="66"/>
  <c r="CQ820" i="66"/>
  <c r="AS820" i="66" s="1"/>
  <c r="DB820" i="66"/>
  <c r="CT769" i="66"/>
  <c r="BL635" i="66"/>
  <c r="CB635" i="66"/>
  <c r="CT711" i="66"/>
  <c r="CX550" i="66"/>
  <c r="CC550" i="66"/>
  <c r="V550" i="66"/>
  <c r="CE550" i="66" s="1"/>
  <c r="CD550" i="66"/>
  <c r="CX934" i="66"/>
  <c r="CD934" i="66"/>
  <c r="V934" i="66"/>
  <c r="CE934" i="66" s="1"/>
  <c r="CC934" i="66"/>
  <c r="CZ863" i="66"/>
  <c r="DA863" i="66"/>
  <c r="DB863" i="66"/>
  <c r="CQ863" i="66"/>
  <c r="AS863" i="66" s="1"/>
  <c r="CT818" i="66"/>
  <c r="CC284" i="66"/>
  <c r="CD284" i="66"/>
  <c r="V284" i="66"/>
  <c r="CE284" i="66" s="1"/>
  <c r="CX284" i="66"/>
  <c r="CT657" i="66"/>
  <c r="CB769" i="66"/>
  <c r="BL769" i="66"/>
  <c r="V854" i="66"/>
  <c r="CE854" i="66" s="1"/>
  <c r="CX854" i="66"/>
  <c r="CD854" i="66"/>
  <c r="CC854" i="66"/>
  <c r="BL655" i="66"/>
  <c r="CB655" i="66"/>
  <c r="CB934" i="66"/>
  <c r="BL934" i="66"/>
  <c r="CT862" i="66"/>
  <c r="BH408" i="66"/>
  <c r="CP408" i="66" s="1"/>
  <c r="CQ334" i="66"/>
  <c r="AS334" i="66" s="1"/>
  <c r="DA334" i="66"/>
  <c r="DB334" i="66"/>
  <c r="CZ334" i="66"/>
  <c r="DA819" i="66"/>
  <c r="DB819" i="66"/>
  <c r="CQ819" i="66"/>
  <c r="AS819" i="66" s="1"/>
  <c r="CZ819" i="66"/>
  <c r="BL118" i="66"/>
  <c r="CB118" i="66"/>
  <c r="BL832" i="66"/>
  <c r="CB832" i="66"/>
  <c r="DA721" i="66"/>
  <c r="CZ721" i="66"/>
  <c r="CQ664" i="66"/>
  <c r="AS664" i="66" s="1"/>
  <c r="DA664" i="66"/>
  <c r="CB988" i="66"/>
  <c r="BL988" i="66"/>
  <c r="CT118" i="66"/>
  <c r="CT412" i="66"/>
  <c r="BL498" i="66"/>
  <c r="CB498" i="66"/>
  <c r="CB284" i="66"/>
  <c r="BL284" i="66"/>
  <c r="CT645" i="66"/>
  <c r="CB818" i="66"/>
  <c r="BL818" i="66"/>
  <c r="CD520" i="66"/>
  <c r="V520" i="66"/>
  <c r="CE520" i="66" s="1"/>
  <c r="CX520" i="66"/>
  <c r="CC520" i="66"/>
  <c r="DA646" i="66"/>
  <c r="CZ646" i="66"/>
  <c r="DB646" i="66"/>
  <c r="CQ646" i="66"/>
  <c r="AS646" i="66" s="1"/>
  <c r="CQ425" i="66"/>
  <c r="AS425" i="66" s="1"/>
  <c r="DA425" i="66"/>
  <c r="CX988" i="66"/>
  <c r="CD988" i="66"/>
  <c r="CC988" i="66"/>
  <c r="V988" i="66"/>
  <c r="CE988" i="66" s="1"/>
  <c r="CT832" i="66"/>
  <c r="CB842" i="66"/>
  <c r="BL842" i="66"/>
  <c r="CT536" i="66"/>
  <c r="CX842" i="66"/>
  <c r="V842" i="66"/>
  <c r="CE842" i="66" s="1"/>
  <c r="CC842" i="66"/>
  <c r="CD842" i="66"/>
  <c r="BH921" i="66"/>
  <c r="CP921" i="66" s="1"/>
  <c r="CQ921" i="66" s="1"/>
  <c r="AS921" i="66" s="1"/>
  <c r="BH437" i="66"/>
  <c r="CP437" i="66" s="1"/>
  <c r="BH436" i="66"/>
  <c r="CP436" i="66" s="1"/>
  <c r="CT247" i="66"/>
  <c r="CT715" i="66"/>
  <c r="CZ618" i="66"/>
  <c r="CQ618" i="66"/>
  <c r="AS618" i="66" s="1"/>
  <c r="DB618" i="66"/>
  <c r="DA618" i="66"/>
  <c r="BL363" i="66"/>
  <c r="CB363" i="66"/>
  <c r="CZ523" i="66"/>
  <c r="DA523" i="66"/>
  <c r="CQ523" i="66"/>
  <c r="AS523" i="66" s="1"/>
  <c r="DB523" i="66"/>
  <c r="CT375" i="66"/>
  <c r="DB754" i="66"/>
  <c r="DA754" i="66"/>
  <c r="CZ754" i="66"/>
  <c r="CQ754" i="66"/>
  <c r="AS754" i="66" s="1"/>
  <c r="BL657" i="66"/>
  <c r="CB657" i="66"/>
  <c r="DA859" i="66"/>
  <c r="CQ859" i="66"/>
  <c r="AS859" i="66" s="1"/>
  <c r="DB859" i="66"/>
  <c r="CZ859" i="66"/>
  <c r="CB520" i="66"/>
  <c r="BL520" i="66"/>
  <c r="CC204" i="66"/>
  <c r="CX204" i="66"/>
  <c r="V204" i="66"/>
  <c r="CE204" i="66" s="1"/>
  <c r="CD204" i="66"/>
  <c r="CB1004" i="66"/>
  <c r="BL1004" i="66"/>
  <c r="BL617" i="66"/>
  <c r="CB617" i="66"/>
  <c r="CC269" i="66"/>
  <c r="CD269" i="66"/>
  <c r="CX269" i="66"/>
  <c r="V269" i="66"/>
  <c r="CE269" i="66" s="1"/>
  <c r="CB757" i="66"/>
  <c r="BL757" i="66"/>
  <c r="BL414" i="66"/>
  <c r="CB414" i="66"/>
  <c r="CB711" i="66"/>
  <c r="BL711" i="66"/>
  <c r="DA801" i="66"/>
  <c r="DB801" i="66"/>
  <c r="CZ801" i="66"/>
  <c r="CQ801" i="66"/>
  <c r="AS801" i="66" s="1"/>
  <c r="BL550" i="66"/>
  <c r="CB550" i="66"/>
  <c r="CC653" i="66"/>
  <c r="CD653" i="66"/>
  <c r="V653" i="66"/>
  <c r="CE653" i="66" s="1"/>
  <c r="CX653" i="66"/>
  <c r="V996" i="66"/>
  <c r="CE996" i="66" s="1"/>
  <c r="CX996" i="66"/>
  <c r="CD996" i="66"/>
  <c r="CC996" i="66"/>
  <c r="DA628" i="66"/>
  <c r="V1004" i="66"/>
  <c r="CE1004" i="66" s="1"/>
  <c r="CX1004" i="66"/>
  <c r="CD1004" i="66"/>
  <c r="CC1004" i="66"/>
  <c r="BL848" i="66"/>
  <c r="CB848" i="66"/>
  <c r="BL375" i="66"/>
  <c r="CB375" i="66"/>
  <c r="V528" i="66"/>
  <c r="CE528" i="66" s="1"/>
  <c r="CD528" i="66"/>
  <c r="CC528" i="66"/>
  <c r="CX528" i="66"/>
  <c r="BL615" i="66"/>
  <c r="CB615" i="66"/>
  <c r="CB589" i="66"/>
  <c r="BL589" i="66"/>
  <c r="V298" i="66"/>
  <c r="CE298" i="66" s="1"/>
  <c r="CD298" i="66"/>
  <c r="CX298" i="66"/>
  <c r="CC298" i="66"/>
  <c r="CX247" i="66"/>
  <c r="V247" i="66"/>
  <c r="CE247" i="66" s="1"/>
  <c r="CC247" i="66"/>
  <c r="CD247" i="66"/>
  <c r="CC412" i="66"/>
  <c r="CX412" i="66"/>
  <c r="V412" i="66"/>
  <c r="CE412" i="66" s="1"/>
  <c r="CD412" i="66"/>
  <c r="BH159" i="66"/>
  <c r="CP159" i="66" s="1"/>
  <c r="BH111" i="66"/>
  <c r="CP111" i="66" s="1"/>
  <c r="DB111" i="66" s="1"/>
  <c r="DB450" i="66"/>
  <c r="DB758" i="66"/>
  <c r="V661" i="66"/>
  <c r="CE661" i="66" s="1"/>
  <c r="CC661" i="66"/>
  <c r="CD661" i="66"/>
  <c r="CX661" i="66"/>
  <c r="V671" i="66"/>
  <c r="CE671" i="66" s="1"/>
  <c r="CD671" i="66"/>
  <c r="CX671" i="66"/>
  <c r="CC671" i="66"/>
  <c r="CD375" i="66"/>
  <c r="CC375" i="66"/>
  <c r="CX375" i="66"/>
  <c r="V375" i="66"/>
  <c r="CE375" i="66" s="1"/>
  <c r="CB528" i="66"/>
  <c r="BL528" i="66"/>
  <c r="CB314" i="66"/>
  <c r="BL314" i="66"/>
  <c r="BL800" i="66"/>
  <c r="CB800" i="66"/>
  <c r="CC259" i="66"/>
  <c r="CD259" i="66"/>
  <c r="V259" i="66"/>
  <c r="CE259" i="66" s="1"/>
  <c r="CX259" i="66"/>
  <c r="CB843" i="66"/>
  <c r="BL843" i="66"/>
  <c r="BL247" i="66"/>
  <c r="CB247" i="66"/>
  <c r="BL61" i="66"/>
  <c r="CB61" i="66"/>
  <c r="CX468" i="66"/>
  <c r="V468" i="66"/>
  <c r="CE468" i="66" s="1"/>
  <c r="CC468" i="66"/>
  <c r="CD468" i="66"/>
  <c r="V14" i="66"/>
  <c r="CE14" i="66" s="1"/>
  <c r="CC14" i="66"/>
  <c r="CX14" i="66"/>
  <c r="CD14" i="66"/>
  <c r="BL412" i="66"/>
  <c r="CB412" i="66"/>
  <c r="BH164" i="66"/>
  <c r="CP164" i="66" s="1"/>
  <c r="DA164" i="66" s="1"/>
  <c r="CC832" i="66"/>
  <c r="CD832" i="66"/>
  <c r="V832" i="66"/>
  <c r="CE832" i="66" s="1"/>
  <c r="CX832" i="66"/>
  <c r="BH85" i="66"/>
  <c r="CP85" i="66" s="1"/>
  <c r="BH907" i="66"/>
  <c r="CP907" i="66" s="1"/>
  <c r="DB907" i="66" s="1"/>
  <c r="BH919" i="66"/>
  <c r="CP919" i="66" s="1"/>
  <c r="CQ919" i="66" s="1"/>
  <c r="AS919" i="66" s="1"/>
  <c r="CZ450" i="66"/>
  <c r="DB628" i="66"/>
  <c r="BH893" i="66"/>
  <c r="CP893" i="66" s="1"/>
  <c r="DB979" i="66"/>
  <c r="CZ758" i="66"/>
  <c r="BL464" i="66"/>
  <c r="CB464" i="66"/>
  <c r="BL661" i="66"/>
  <c r="CB661" i="66"/>
  <c r="V848" i="66"/>
  <c r="CE848" i="66" s="1"/>
  <c r="CC848" i="66"/>
  <c r="CD848" i="66"/>
  <c r="CX848" i="66"/>
  <c r="CD819" i="66"/>
  <c r="CC819" i="66"/>
  <c r="CX819" i="66"/>
  <c r="V819" i="66"/>
  <c r="CE819" i="66" s="1"/>
  <c r="CD558" i="66"/>
  <c r="CC558" i="66"/>
  <c r="CX558" i="66"/>
  <c r="V558" i="66"/>
  <c r="CE558" i="66" s="1"/>
  <c r="V715" i="66"/>
  <c r="CE715" i="66" s="1"/>
  <c r="CD715" i="66"/>
  <c r="CC715" i="66"/>
  <c r="CX715" i="66"/>
  <c r="V800" i="66"/>
  <c r="CE800" i="66" s="1"/>
  <c r="CX800" i="66"/>
  <c r="CC800" i="66"/>
  <c r="CD800" i="66"/>
  <c r="CC292" i="66"/>
  <c r="CX292" i="66"/>
  <c r="CD292" i="66"/>
  <c r="V292" i="66"/>
  <c r="CE292" i="66" s="1"/>
  <c r="CC61" i="66"/>
  <c r="CX61" i="66"/>
  <c r="CD61" i="66"/>
  <c r="V61" i="66"/>
  <c r="CE61" i="66" s="1"/>
  <c r="CB14" i="66"/>
  <c r="BL14" i="66"/>
  <c r="CZ706" i="66"/>
  <c r="CQ758" i="66"/>
  <c r="AS758" i="66" s="1"/>
  <c r="CX769" i="66"/>
  <c r="V769" i="66"/>
  <c r="CE769" i="66" s="1"/>
  <c r="CC769" i="66"/>
  <c r="CD769" i="66"/>
  <c r="V574" i="66"/>
  <c r="CE574" i="66" s="1"/>
  <c r="CD574" i="66"/>
  <c r="CC574" i="66"/>
  <c r="CX574" i="66"/>
  <c r="CX314" i="66"/>
  <c r="V314" i="66"/>
  <c r="CE314" i="66" s="1"/>
  <c r="CD314" i="66"/>
  <c r="CC314" i="66"/>
  <c r="CB292" i="66"/>
  <c r="BL292" i="66"/>
  <c r="BL259" i="66"/>
  <c r="CB259" i="66"/>
  <c r="CD843" i="66"/>
  <c r="CC843" i="66"/>
  <c r="CX843" i="66"/>
  <c r="V843" i="66"/>
  <c r="CE843" i="66" s="1"/>
  <c r="CD860" i="66"/>
  <c r="CC860" i="66"/>
  <c r="V860" i="66"/>
  <c r="CE860" i="66" s="1"/>
  <c r="CX860" i="66"/>
  <c r="CZ68" i="66"/>
  <c r="CQ68" i="66"/>
  <c r="AS68" i="66" s="1"/>
  <c r="DB68" i="66"/>
  <c r="DA68" i="66"/>
  <c r="V615" i="66"/>
  <c r="CE615" i="66" s="1"/>
  <c r="CC615" i="66"/>
  <c r="CX615" i="66"/>
  <c r="CD615" i="66"/>
  <c r="V589" i="66"/>
  <c r="CE589" i="66" s="1"/>
  <c r="CD589" i="66"/>
  <c r="CX589" i="66"/>
  <c r="CC589" i="66"/>
  <c r="CB996" i="66"/>
  <c r="BL996" i="66"/>
  <c r="CC617" i="66"/>
  <c r="CD617" i="66"/>
  <c r="CX617" i="66"/>
  <c r="V617" i="66"/>
  <c r="CE617" i="66" s="1"/>
  <c r="BL269" i="66"/>
  <c r="CB269" i="66"/>
  <c r="CB298" i="66"/>
  <c r="BL298" i="66"/>
  <c r="CB60" i="66"/>
  <c r="CQ682" i="66"/>
  <c r="AS682" i="66" s="1"/>
  <c r="BH77" i="66"/>
  <c r="CP77" i="66" s="1"/>
  <c r="DA979" i="66"/>
  <c r="CX464" i="66"/>
  <c r="CC464" i="66"/>
  <c r="CD464" i="66"/>
  <c r="V464" i="66"/>
  <c r="CE464" i="66" s="1"/>
  <c r="CD732" i="66"/>
  <c r="V732" i="66"/>
  <c r="CE732" i="66" s="1"/>
  <c r="CC732" i="66"/>
  <c r="CX732" i="66"/>
  <c r="CB671" i="66"/>
  <c r="BL671" i="66"/>
  <c r="BL558" i="66"/>
  <c r="CB558" i="66"/>
  <c r="BL715" i="66"/>
  <c r="CB715" i="66"/>
  <c r="CX498" i="66"/>
  <c r="CC498" i="66"/>
  <c r="CD498" i="66"/>
  <c r="V498" i="66"/>
  <c r="CE498" i="66" s="1"/>
  <c r="CB862" i="66"/>
  <c r="BL862" i="66"/>
  <c r="CB334" i="66"/>
  <c r="BL334" i="66"/>
  <c r="V414" i="66"/>
  <c r="CE414" i="66" s="1"/>
  <c r="CX414" i="66"/>
  <c r="CD414" i="66"/>
  <c r="CC414" i="66"/>
  <c r="CD858" i="66"/>
  <c r="CC858" i="66"/>
  <c r="V858" i="66"/>
  <c r="CE858" i="66" s="1"/>
  <c r="CX858" i="66"/>
  <c r="CD68" i="66"/>
  <c r="CC68" i="66"/>
  <c r="CX68" i="66"/>
  <c r="V68" i="66"/>
  <c r="CE68" i="66" s="1"/>
  <c r="CX536" i="66"/>
  <c r="CC536" i="66"/>
  <c r="V536" i="66"/>
  <c r="CE536" i="66" s="1"/>
  <c r="CD536" i="66"/>
  <c r="BL653" i="66"/>
  <c r="CB653" i="66"/>
  <c r="BH396" i="66"/>
  <c r="CP396" i="66" s="1"/>
  <c r="BH969" i="66"/>
  <c r="CP969" i="66" s="1"/>
  <c r="DA969" i="66" s="1"/>
  <c r="CB819" i="66"/>
  <c r="BL819" i="66"/>
  <c r="CD757" i="66"/>
  <c r="CC757" i="66"/>
  <c r="CX757" i="66"/>
  <c r="V757" i="66"/>
  <c r="CE757" i="66" s="1"/>
  <c r="V711" i="66"/>
  <c r="CE711" i="66" s="1"/>
  <c r="CC711" i="66"/>
  <c r="CX711" i="66"/>
  <c r="CD711" i="66"/>
  <c r="CB468" i="66"/>
  <c r="BL468" i="66"/>
  <c r="BH901" i="66"/>
  <c r="CP901" i="66" s="1"/>
  <c r="DA901" i="66" s="1"/>
  <c r="BH945" i="66"/>
  <c r="CP945" i="66" s="1"/>
  <c r="BH949" i="66"/>
  <c r="CP949" i="66" s="1"/>
  <c r="DB949" i="66" s="1"/>
  <c r="V635" i="66"/>
  <c r="CE635" i="66" s="1"/>
  <c r="CX635" i="66"/>
  <c r="CD635" i="66"/>
  <c r="CC635" i="66"/>
  <c r="CB732" i="66"/>
  <c r="BL732" i="66"/>
  <c r="CZ335" i="66"/>
  <c r="DA335" i="66"/>
  <c r="DB335" i="66"/>
  <c r="CQ335" i="66"/>
  <c r="AS335" i="66" s="1"/>
  <c r="BL574" i="66"/>
  <c r="CB574" i="66"/>
  <c r="CC363" i="66"/>
  <c r="V363" i="66"/>
  <c r="CE363" i="66" s="1"/>
  <c r="CX363" i="66"/>
  <c r="CD363" i="66"/>
  <c r="CC818" i="66"/>
  <c r="CD818" i="66"/>
  <c r="CX818" i="66"/>
  <c r="V818" i="66"/>
  <c r="CE818" i="66" s="1"/>
  <c r="CD118" i="66"/>
  <c r="CX118" i="66"/>
  <c r="V118" i="66"/>
  <c r="CE118" i="66" s="1"/>
  <c r="CC118" i="66"/>
  <c r="CC862" i="66"/>
  <c r="CD862" i="66"/>
  <c r="CX862" i="66"/>
  <c r="V862" i="66"/>
  <c r="CE862" i="66" s="1"/>
  <c r="DB299" i="66"/>
  <c r="DA299" i="66"/>
  <c r="CZ299" i="66"/>
  <c r="CQ299" i="66"/>
  <c r="AS299" i="66" s="1"/>
  <c r="CX334" i="66"/>
  <c r="CD334" i="66"/>
  <c r="CC334" i="66"/>
  <c r="V334" i="66"/>
  <c r="CE334" i="66" s="1"/>
  <c r="BL860" i="66"/>
  <c r="CB860" i="66"/>
  <c r="DB885" i="66"/>
  <c r="CZ885" i="66"/>
  <c r="DA885" i="66"/>
  <c r="CQ885" i="66"/>
  <c r="AS885" i="66" s="1"/>
  <c r="DA882" i="66"/>
  <c r="CQ882" i="66"/>
  <c r="AS882" i="66" s="1"/>
  <c r="CZ882" i="66"/>
  <c r="DB882" i="66"/>
  <c r="DA565" i="66"/>
  <c r="DB565" i="66"/>
  <c r="CQ565" i="66"/>
  <c r="AS565" i="66" s="1"/>
  <c r="CZ565" i="66"/>
  <c r="CB630" i="66"/>
  <c r="BL630" i="66"/>
  <c r="CZ380" i="66"/>
  <c r="DA380" i="66"/>
  <c r="DB380" i="66"/>
  <c r="CQ380" i="66"/>
  <c r="AS380" i="66" s="1"/>
  <c r="BL971" i="66"/>
  <c r="CB971" i="66"/>
  <c r="DB315" i="66"/>
  <c r="CQ315" i="66"/>
  <c r="AS315" i="66" s="1"/>
  <c r="DA315" i="66"/>
  <c r="CZ315" i="66"/>
  <c r="CB955" i="66"/>
  <c r="BL955" i="66"/>
  <c r="BL37" i="66"/>
  <c r="CB37" i="66"/>
  <c r="CQ444" i="66"/>
  <c r="AS444" i="66" s="1"/>
  <c r="DA444" i="66"/>
  <c r="CZ444" i="66"/>
  <c r="DB444" i="66"/>
  <c r="V217" i="66"/>
  <c r="CE217" i="66" s="1"/>
  <c r="CC217" i="66"/>
  <c r="CX217" i="66"/>
  <c r="CD217" i="66"/>
  <c r="V684" i="66"/>
  <c r="CE684" i="66" s="1"/>
  <c r="CD684" i="66"/>
  <c r="CC684" i="66"/>
  <c r="CX684" i="66"/>
  <c r="DA846" i="66"/>
  <c r="DB846" i="66"/>
  <c r="CZ846" i="66"/>
  <c r="CQ846" i="66"/>
  <c r="AS846" i="66" s="1"/>
  <c r="CZ483" i="66"/>
  <c r="DA483" i="66"/>
  <c r="DB483" i="66"/>
  <c r="CQ483" i="66"/>
  <c r="AS483" i="66" s="1"/>
  <c r="CZ167" i="66"/>
  <c r="CQ167" i="66"/>
  <c r="AS167" i="66" s="1"/>
  <c r="DA167" i="66"/>
  <c r="DB167" i="66"/>
  <c r="DA509" i="66"/>
  <c r="CQ509" i="66"/>
  <c r="AS509" i="66" s="1"/>
  <c r="CZ509" i="66"/>
  <c r="DB509" i="66"/>
  <c r="DA217" i="66"/>
  <c r="DB217" i="66"/>
  <c r="CQ217" i="66"/>
  <c r="AS217" i="66" s="1"/>
  <c r="CZ217" i="66"/>
  <c r="V489" i="66"/>
  <c r="CE489" i="66" s="1"/>
  <c r="CC489" i="66"/>
  <c r="CD489" i="66"/>
  <c r="CX489" i="66"/>
  <c r="DB771" i="66"/>
  <c r="CQ771" i="66"/>
  <c r="AS771" i="66" s="1"/>
  <c r="CZ771" i="66"/>
  <c r="DA771" i="66"/>
  <c r="BH216" i="66"/>
  <c r="CP216" i="66" s="1"/>
  <c r="BH215" i="66"/>
  <c r="CP215" i="66" s="1"/>
  <c r="CQ417" i="66"/>
  <c r="AS417" i="66" s="1"/>
  <c r="CZ417" i="66"/>
  <c r="DB417" i="66"/>
  <c r="DA417" i="66"/>
  <c r="DA501" i="66"/>
  <c r="DB501" i="66"/>
  <c r="CQ501" i="66"/>
  <c r="AS501" i="66" s="1"/>
  <c r="CZ501" i="66"/>
  <c r="BL889" i="66"/>
  <c r="CB889" i="66"/>
  <c r="CC257" i="66"/>
  <c r="CX257" i="66"/>
  <c r="V257" i="66"/>
  <c r="CE257" i="66" s="1"/>
  <c r="CD257" i="66"/>
  <c r="CB903" i="66"/>
  <c r="BL903" i="66"/>
  <c r="BL170" i="66"/>
  <c r="CB170" i="66"/>
  <c r="DA541" i="66"/>
  <c r="DB541" i="66"/>
  <c r="CZ541" i="66"/>
  <c r="CQ541" i="66"/>
  <c r="AS541" i="66" s="1"/>
  <c r="CC933" i="66"/>
  <c r="V933" i="66"/>
  <c r="CE933" i="66" s="1"/>
  <c r="CX933" i="66"/>
  <c r="CD933" i="66"/>
  <c r="CQ834" i="66"/>
  <c r="AS834" i="66" s="1"/>
  <c r="DA834" i="66"/>
  <c r="CZ834" i="66"/>
  <c r="DB834" i="66"/>
  <c r="BH964" i="66"/>
  <c r="CP964" i="66" s="1"/>
  <c r="BH963" i="66"/>
  <c r="CP963" i="66" s="1"/>
  <c r="CQ364" i="66"/>
  <c r="AS364" i="66" s="1"/>
  <c r="DA364" i="66"/>
  <c r="DB364" i="66"/>
  <c r="CZ364" i="66"/>
  <c r="CB573" i="66"/>
  <c r="BL573" i="66"/>
  <c r="V965" i="66"/>
  <c r="CE965" i="66" s="1"/>
  <c r="CC965" i="66"/>
  <c r="CD965" i="66"/>
  <c r="CX965" i="66"/>
  <c r="CC501" i="66"/>
  <c r="CD501" i="66"/>
  <c r="V501" i="66"/>
  <c r="CE501" i="66" s="1"/>
  <c r="CX501" i="66"/>
  <c r="CD918" i="66"/>
  <c r="V918" i="66"/>
  <c r="CE918" i="66" s="1"/>
  <c r="CX918" i="66"/>
  <c r="CC918" i="66"/>
  <c r="CC37" i="66"/>
  <c r="V37" i="66"/>
  <c r="CE37" i="66" s="1"/>
  <c r="CD37" i="66"/>
  <c r="CX37" i="66"/>
  <c r="CD152" i="66"/>
  <c r="CC152" i="66"/>
  <c r="CX152" i="66"/>
  <c r="V152" i="66"/>
  <c r="CE152" i="66" s="1"/>
  <c r="CB517" i="66"/>
  <c r="BL517" i="66"/>
  <c r="DA650" i="66"/>
  <c r="CQ650" i="66"/>
  <c r="AS650" i="66" s="1"/>
  <c r="CZ650" i="66"/>
  <c r="DB650" i="66"/>
  <c r="DA814" i="66"/>
  <c r="CZ814" i="66"/>
  <c r="DB814" i="66"/>
  <c r="CQ814" i="66"/>
  <c r="AS814" i="66" s="1"/>
  <c r="DB390" i="66"/>
  <c r="CQ390" i="66"/>
  <c r="AS390" i="66" s="1"/>
  <c r="CZ390" i="66"/>
  <c r="DA390" i="66"/>
  <c r="DB995" i="66"/>
  <c r="CZ995" i="66"/>
  <c r="DA995" i="66"/>
  <c r="CQ995" i="66"/>
  <c r="AS995" i="66" s="1"/>
  <c r="DA479" i="66"/>
  <c r="DB479" i="66"/>
  <c r="CQ479" i="66"/>
  <c r="AS479" i="66" s="1"/>
  <c r="CZ479" i="66"/>
  <c r="BH968" i="66"/>
  <c r="CP968" i="66" s="1"/>
  <c r="BH967" i="66"/>
  <c r="CP967" i="66" s="1"/>
  <c r="DA89" i="66"/>
  <c r="CZ89" i="66"/>
  <c r="DB89" i="66"/>
  <c r="CQ89" i="66"/>
  <c r="AS89" i="66" s="1"/>
  <c r="CB929" i="66"/>
  <c r="BL929" i="66"/>
  <c r="BH753" i="66"/>
  <c r="CP753" i="66" s="1"/>
  <c r="BH752" i="66"/>
  <c r="CP752" i="66" s="1"/>
  <c r="DB557" i="66"/>
  <c r="CZ557" i="66"/>
  <c r="CQ557" i="66"/>
  <c r="AS557" i="66" s="1"/>
  <c r="DA557" i="66"/>
  <c r="V905" i="66"/>
  <c r="CE905" i="66" s="1"/>
  <c r="CC905" i="66"/>
  <c r="CD905" i="66"/>
  <c r="CX905" i="66"/>
  <c r="BH930" i="66"/>
  <c r="CP930" i="66" s="1"/>
  <c r="BH929" i="66"/>
  <c r="CP929" i="66" s="1"/>
  <c r="BH19" i="66"/>
  <c r="CP19" i="66" s="1"/>
  <c r="BH18" i="66"/>
  <c r="CP18" i="66" s="1"/>
  <c r="DA731" i="66"/>
  <c r="CZ731" i="66"/>
  <c r="CQ731" i="66"/>
  <c r="AS731" i="66" s="1"/>
  <c r="DB731" i="66"/>
  <c r="V929" i="66"/>
  <c r="CE929" i="66" s="1"/>
  <c r="CC929" i="66"/>
  <c r="CD929" i="66"/>
  <c r="CX929" i="66"/>
  <c r="DB630" i="66"/>
  <c r="CQ630" i="66"/>
  <c r="AS630" i="66" s="1"/>
  <c r="CZ630" i="66"/>
  <c r="DA630" i="66"/>
  <c r="CB497" i="66"/>
  <c r="BL497" i="66"/>
  <c r="CB376" i="66"/>
  <c r="BL376" i="66"/>
  <c r="CZ927" i="66"/>
  <c r="DA927" i="66"/>
  <c r="CQ927" i="66"/>
  <c r="AS927" i="66" s="1"/>
  <c r="DB927" i="66"/>
  <c r="V897" i="66"/>
  <c r="CE897" i="66" s="1"/>
  <c r="CC897" i="66"/>
  <c r="CX897" i="66"/>
  <c r="CD897" i="66"/>
  <c r="CD51" i="66"/>
  <c r="V51" i="66"/>
  <c r="CE51" i="66" s="1"/>
  <c r="CC51" i="66"/>
  <c r="CX51" i="66"/>
  <c r="DB808" i="66"/>
  <c r="CZ808" i="66"/>
  <c r="DA808" i="66"/>
  <c r="CQ808" i="66"/>
  <c r="AS808" i="66" s="1"/>
  <c r="CQ822" i="66"/>
  <c r="AS822" i="66" s="1"/>
  <c r="CZ822" i="66"/>
  <c r="DA822" i="66"/>
  <c r="DB822" i="66"/>
  <c r="CX211" i="66"/>
  <c r="V211" i="66"/>
  <c r="CE211" i="66" s="1"/>
  <c r="CC211" i="66"/>
  <c r="CD211" i="66"/>
  <c r="CZ997" i="66"/>
  <c r="CQ997" i="66"/>
  <c r="AS997" i="66" s="1"/>
  <c r="DA997" i="66"/>
  <c r="DB997" i="66"/>
  <c r="CQ971" i="66"/>
  <c r="AS971" i="66" s="1"/>
  <c r="DB971" i="66"/>
  <c r="DA971" i="66"/>
  <c r="CZ971" i="66"/>
  <c r="BH924" i="66"/>
  <c r="CP924" i="66" s="1"/>
  <c r="BH923" i="66"/>
  <c r="CP923" i="66" s="1"/>
  <c r="CZ915" i="66"/>
  <c r="DA915" i="66"/>
  <c r="DB915" i="66"/>
  <c r="CQ915" i="66"/>
  <c r="AS915" i="66" s="1"/>
  <c r="DA608" i="66"/>
  <c r="DB608" i="66"/>
  <c r="CQ608" i="66"/>
  <c r="AS608" i="66" s="1"/>
  <c r="CZ608" i="66"/>
  <c r="BH242" i="66"/>
  <c r="CP242" i="66" s="1"/>
  <c r="BH241" i="66"/>
  <c r="CP241" i="66" s="1"/>
  <c r="V889" i="66"/>
  <c r="CE889" i="66" s="1"/>
  <c r="CX889" i="66"/>
  <c r="CD889" i="66"/>
  <c r="CC889" i="66"/>
  <c r="DA751" i="66"/>
  <c r="DB751" i="66"/>
  <c r="CQ751" i="66"/>
  <c r="AS751" i="66" s="1"/>
  <c r="CZ751" i="66"/>
  <c r="CD541" i="66"/>
  <c r="CX541" i="66"/>
  <c r="CC541" i="66"/>
  <c r="V541" i="66"/>
  <c r="CE541" i="66" s="1"/>
  <c r="DA764" i="66"/>
  <c r="CQ764" i="66"/>
  <c r="AS764" i="66" s="1"/>
  <c r="DB764" i="66"/>
  <c r="CZ764" i="66"/>
  <c r="BL897" i="66"/>
  <c r="CB897" i="66"/>
  <c r="BL257" i="66"/>
  <c r="CB257" i="66"/>
  <c r="CX392" i="66"/>
  <c r="CC392" i="66"/>
  <c r="V392" i="66"/>
  <c r="CE392" i="66" s="1"/>
  <c r="CD392" i="66"/>
  <c r="CZ252" i="66"/>
  <c r="DA252" i="66"/>
  <c r="DB252" i="66"/>
  <c r="CQ252" i="66"/>
  <c r="AS252" i="66" s="1"/>
  <c r="BH187" i="66"/>
  <c r="CP187" i="66" s="1"/>
  <c r="BH188" i="66"/>
  <c r="CP188" i="66" s="1"/>
  <c r="CQ577" i="66"/>
  <c r="AS577" i="66" s="1"/>
  <c r="CZ577" i="66"/>
  <c r="DA577" i="66"/>
  <c r="DB577" i="66"/>
  <c r="CZ378" i="66"/>
  <c r="DB378" i="66"/>
  <c r="CQ378" i="66"/>
  <c r="AS378" i="66" s="1"/>
  <c r="DA378" i="66"/>
  <c r="BH369" i="66"/>
  <c r="CP369" i="66" s="1"/>
  <c r="BH368" i="66"/>
  <c r="CP368" i="66" s="1"/>
  <c r="DA140" i="66"/>
  <c r="CZ140" i="66"/>
  <c r="DB140" i="66"/>
  <c r="CQ140" i="66"/>
  <c r="AS140" i="66" s="1"/>
  <c r="CZ178" i="66"/>
  <c r="CQ178" i="66"/>
  <c r="AS178" i="66" s="1"/>
  <c r="DB178" i="66"/>
  <c r="DA178" i="66"/>
  <c r="BH226" i="66"/>
  <c r="CP226" i="66" s="1"/>
  <c r="BH225" i="66"/>
  <c r="CP225" i="66" s="1"/>
  <c r="CZ76" i="66"/>
  <c r="DA76" i="66"/>
  <c r="CQ76" i="66"/>
  <c r="AS76" i="66" s="1"/>
  <c r="DB76" i="66"/>
  <c r="CQ49" i="66"/>
  <c r="AS49" i="66" s="1"/>
  <c r="CZ49" i="66"/>
  <c r="DA49" i="66"/>
  <c r="DB49" i="66"/>
  <c r="BL670" i="66"/>
  <c r="CB670" i="66"/>
  <c r="CB594" i="66"/>
  <c r="BL594" i="66"/>
  <c r="CB107" i="66"/>
  <c r="BL107" i="66"/>
  <c r="BL370" i="66"/>
  <c r="CB370" i="66"/>
  <c r="DB233" i="66"/>
  <c r="CZ233" i="66"/>
  <c r="DA233" i="66"/>
  <c r="CQ233" i="66"/>
  <c r="AS233" i="66" s="1"/>
  <c r="CC386" i="66"/>
  <c r="CX386" i="66"/>
  <c r="V386" i="66"/>
  <c r="CE386" i="66" s="1"/>
  <c r="CD386" i="66"/>
  <c r="V103" i="66"/>
  <c r="CE103" i="66" s="1"/>
  <c r="CC103" i="66"/>
  <c r="CD103" i="66"/>
  <c r="CX103" i="66"/>
  <c r="DB727" i="66"/>
  <c r="CQ727" i="66"/>
  <c r="AS727" i="66" s="1"/>
  <c r="CZ727" i="66"/>
  <c r="DA727" i="66"/>
  <c r="CQ850" i="66"/>
  <c r="AS850" i="66" s="1"/>
  <c r="DB850" i="66"/>
  <c r="CZ850" i="66"/>
  <c r="DA850" i="66"/>
  <c r="BH948" i="66"/>
  <c r="CP948" i="66" s="1"/>
  <c r="BH947" i="66"/>
  <c r="CP947" i="66" s="1"/>
  <c r="DB897" i="66"/>
  <c r="CZ897" i="66"/>
  <c r="DA897" i="66"/>
  <c r="CQ897" i="66"/>
  <c r="AS897" i="66" s="1"/>
  <c r="DA337" i="66"/>
  <c r="DB337" i="66"/>
  <c r="CQ337" i="66"/>
  <c r="AS337" i="66" s="1"/>
  <c r="CZ337" i="66"/>
  <c r="CQ142" i="66"/>
  <c r="AS142" i="66" s="1"/>
  <c r="DB142" i="66"/>
  <c r="DA142" i="66"/>
  <c r="CZ142" i="66"/>
  <c r="CZ132" i="66"/>
  <c r="DA132" i="66"/>
  <c r="DB132" i="66"/>
  <c r="CQ132" i="66"/>
  <c r="AS132" i="66" s="1"/>
  <c r="CZ103" i="66"/>
  <c r="DA103" i="66"/>
  <c r="DB103" i="66"/>
  <c r="CQ103" i="66"/>
  <c r="AS103" i="66" s="1"/>
  <c r="BH878" i="66"/>
  <c r="CP878" i="66" s="1"/>
  <c r="BL352" i="66"/>
  <c r="CB352" i="66"/>
  <c r="CD209" i="66"/>
  <c r="CX209" i="66"/>
  <c r="CC209" i="66"/>
  <c r="V209" i="66"/>
  <c r="CE209" i="66" s="1"/>
  <c r="CD207" i="66"/>
  <c r="V207" i="66"/>
  <c r="CE207" i="66" s="1"/>
  <c r="CC207" i="66"/>
  <c r="CX207" i="66"/>
  <c r="CB244" i="66"/>
  <c r="BL244" i="66"/>
  <c r="BL152" i="66"/>
  <c r="CB152" i="66"/>
  <c r="BL178" i="66"/>
  <c r="CB178" i="66"/>
  <c r="CC117" i="66"/>
  <c r="CX117" i="66"/>
  <c r="CD117" i="66"/>
  <c r="V117" i="66"/>
  <c r="CE117" i="66" s="1"/>
  <c r="CQ694" i="66"/>
  <c r="AS694" i="66" s="1"/>
  <c r="DB694" i="66"/>
  <c r="CZ694" i="66"/>
  <c r="DA694" i="66"/>
  <c r="DB497" i="66"/>
  <c r="CZ497" i="66"/>
  <c r="DA497" i="66"/>
  <c r="CQ497" i="66"/>
  <c r="AS497" i="66" s="1"/>
  <c r="DA917" i="66"/>
  <c r="DB917" i="66"/>
  <c r="CZ917" i="66"/>
  <c r="CQ917" i="66"/>
  <c r="AS917" i="66" s="1"/>
  <c r="DB909" i="66"/>
  <c r="CZ909" i="66"/>
  <c r="DA909" i="66"/>
  <c r="CQ909" i="66"/>
  <c r="AS909" i="66" s="1"/>
  <c r="BH433" i="66"/>
  <c r="CP433" i="66" s="1"/>
  <c r="BH432" i="66"/>
  <c r="CP432" i="66" s="1"/>
  <c r="CZ404" i="66"/>
  <c r="DB404" i="66"/>
  <c r="CQ404" i="66"/>
  <c r="AS404" i="66" s="1"/>
  <c r="DA404" i="66"/>
  <c r="BH181" i="66"/>
  <c r="CP181" i="66" s="1"/>
  <c r="BH180" i="66"/>
  <c r="CP180" i="66" s="1"/>
  <c r="DB59" i="66"/>
  <c r="CQ59" i="66"/>
  <c r="AS59" i="66" s="1"/>
  <c r="CZ59" i="66"/>
  <c r="DA59" i="66"/>
  <c r="BH122" i="66"/>
  <c r="CP122" i="66" s="1"/>
  <c r="BH121" i="66"/>
  <c r="CP121" i="66" s="1"/>
  <c r="BL483" i="66"/>
  <c r="CB483" i="66"/>
  <c r="BL893" i="66"/>
  <c r="CB893" i="66"/>
  <c r="CC187" i="66"/>
  <c r="V187" i="66"/>
  <c r="CE187" i="66" s="1"/>
  <c r="CD187" i="66"/>
  <c r="CX187" i="66"/>
  <c r="CB583" i="66"/>
  <c r="BL583" i="66"/>
  <c r="V376" i="66"/>
  <c r="CE376" i="66" s="1"/>
  <c r="CC376" i="66"/>
  <c r="CD376" i="66"/>
  <c r="CX376" i="66"/>
  <c r="CC354" i="66"/>
  <c r="V354" i="66"/>
  <c r="CE354" i="66" s="1"/>
  <c r="CX354" i="66"/>
  <c r="CD354" i="66"/>
  <c r="CC178" i="66"/>
  <c r="V178" i="66"/>
  <c r="CE178" i="66" s="1"/>
  <c r="CD178" i="66"/>
  <c r="CX178" i="66"/>
  <c r="BL103" i="66"/>
  <c r="CB103" i="66"/>
  <c r="CZ872" i="66"/>
  <c r="DB872" i="66"/>
  <c r="DA872" i="66"/>
  <c r="CQ872" i="66"/>
  <c r="AS872" i="66" s="1"/>
  <c r="CZ951" i="66"/>
  <c r="DA951" i="66"/>
  <c r="CQ951" i="66"/>
  <c r="AS951" i="66" s="1"/>
  <c r="DB951" i="66"/>
  <c r="BH940" i="66"/>
  <c r="CP940" i="66" s="1"/>
  <c r="BH939" i="66"/>
  <c r="CP939" i="66" s="1"/>
  <c r="DA931" i="66"/>
  <c r="CQ931" i="66"/>
  <c r="AS931" i="66" s="1"/>
  <c r="DB931" i="66"/>
  <c r="CZ931" i="66"/>
  <c r="BH906" i="66"/>
  <c r="CP906" i="66" s="1"/>
  <c r="BH905" i="66"/>
  <c r="CP905" i="66" s="1"/>
  <c r="CQ303" i="66"/>
  <c r="AS303" i="66" s="1"/>
  <c r="DA303" i="66"/>
  <c r="CZ303" i="66"/>
  <c r="DB303" i="66"/>
  <c r="BH401" i="66"/>
  <c r="CP401" i="66" s="1"/>
  <c r="BH400" i="66"/>
  <c r="CP400" i="66" s="1"/>
  <c r="BH114" i="66"/>
  <c r="CP114" i="66" s="1"/>
  <c r="BH113" i="66"/>
  <c r="CP113" i="66" s="1"/>
  <c r="CQ229" i="66"/>
  <c r="AS229" i="66" s="1"/>
  <c r="DA229" i="66"/>
  <c r="CZ229" i="66"/>
  <c r="DB229" i="66"/>
  <c r="CZ903" i="66"/>
  <c r="DA903" i="66"/>
  <c r="CQ903" i="66"/>
  <c r="AS903" i="66" s="1"/>
  <c r="DB903" i="66"/>
  <c r="CB509" i="66"/>
  <c r="BL509" i="66"/>
  <c r="CZ406" i="66"/>
  <c r="DA406" i="66"/>
  <c r="DB406" i="66"/>
  <c r="CQ406" i="66"/>
  <c r="AS406" i="66" s="1"/>
  <c r="V969" i="66"/>
  <c r="CE969" i="66" s="1"/>
  <c r="CC969" i="66"/>
  <c r="CD969" i="66"/>
  <c r="CX969" i="66"/>
  <c r="DA533" i="66"/>
  <c r="DB533" i="66"/>
  <c r="CQ533" i="66"/>
  <c r="AS533" i="66" s="1"/>
  <c r="CZ533" i="66"/>
  <c r="CC583" i="66"/>
  <c r="V583" i="66"/>
  <c r="CE583" i="66" s="1"/>
  <c r="CX583" i="66"/>
  <c r="CD583" i="66"/>
  <c r="CD244" i="66"/>
  <c r="CC244" i="66"/>
  <c r="CX244" i="66"/>
  <c r="V244" i="66"/>
  <c r="CE244" i="66" s="1"/>
  <c r="BL400" i="66"/>
  <c r="CB400" i="66"/>
  <c r="CZ975" i="66"/>
  <c r="DA975" i="66"/>
  <c r="DB975" i="66"/>
  <c r="CQ975" i="66"/>
  <c r="AS975" i="66" s="1"/>
  <c r="DA794" i="66"/>
  <c r="CZ794" i="66"/>
  <c r="DB794" i="66"/>
  <c r="CQ794" i="66"/>
  <c r="AS794" i="66" s="1"/>
  <c r="DA810" i="66"/>
  <c r="CZ810" i="66"/>
  <c r="CQ810" i="66"/>
  <c r="AS810" i="66" s="1"/>
  <c r="DB810" i="66"/>
  <c r="BH345" i="66"/>
  <c r="CP345" i="66" s="1"/>
  <c r="BH344" i="66"/>
  <c r="CP344" i="66" s="1"/>
  <c r="CQ340" i="66"/>
  <c r="AS340" i="66" s="1"/>
  <c r="CZ340" i="66"/>
  <c r="DA340" i="66"/>
  <c r="DB340" i="66"/>
  <c r="V771" i="66"/>
  <c r="CE771" i="66" s="1"/>
  <c r="CD771" i="66"/>
  <c r="CC771" i="66"/>
  <c r="CX771" i="66"/>
  <c r="DB700" i="66"/>
  <c r="DA700" i="66"/>
  <c r="CZ700" i="66"/>
  <c r="CQ700" i="66"/>
  <c r="AS700" i="66" s="1"/>
  <c r="CB236" i="66"/>
  <c r="BL236" i="66"/>
  <c r="CQ632" i="66"/>
  <c r="AS632" i="66" s="1"/>
  <c r="DA632" i="66"/>
  <c r="DB632" i="66"/>
  <c r="CZ632" i="66"/>
  <c r="CC477" i="66"/>
  <c r="CD477" i="66"/>
  <c r="V477" i="66"/>
  <c r="CE477" i="66" s="1"/>
  <c r="CX477" i="66"/>
  <c r="DA680" i="66"/>
  <c r="DB680" i="66"/>
  <c r="CZ680" i="66"/>
  <c r="CQ680" i="66"/>
  <c r="AS680" i="66" s="1"/>
  <c r="DA710" i="66"/>
  <c r="CQ710" i="66"/>
  <c r="AS710" i="66" s="1"/>
  <c r="CZ710" i="66"/>
  <c r="DB710" i="66"/>
  <c r="BH228" i="66"/>
  <c r="CP228" i="66" s="1"/>
  <c r="BH227" i="66"/>
  <c r="CP227" i="66" s="1"/>
  <c r="DB154" i="66"/>
  <c r="CZ154" i="66"/>
  <c r="DA154" i="66"/>
  <c r="CQ154" i="66"/>
  <c r="AS154" i="66" s="1"/>
  <c r="CZ148" i="66"/>
  <c r="CQ148" i="66"/>
  <c r="AS148" i="66" s="1"/>
  <c r="DA148" i="66"/>
  <c r="DB148" i="66"/>
  <c r="BH119" i="66"/>
  <c r="CP119" i="66" s="1"/>
  <c r="BH120" i="66"/>
  <c r="CP120" i="66" s="1"/>
  <c r="CB953" i="66"/>
  <c r="BL953" i="66"/>
  <c r="V927" i="66"/>
  <c r="CE927" i="66" s="1"/>
  <c r="CC927" i="66"/>
  <c r="CD927" i="66"/>
  <c r="CX927" i="66"/>
  <c r="CB418" i="66"/>
  <c r="BL418" i="66"/>
  <c r="V971" i="66"/>
  <c r="CE971" i="66" s="1"/>
  <c r="CC971" i="66"/>
  <c r="CD971" i="66"/>
  <c r="CX971" i="66"/>
  <c r="BL911" i="66"/>
  <c r="CB911" i="66"/>
  <c r="CB477" i="66"/>
  <c r="BL477" i="66"/>
  <c r="CD368" i="66"/>
  <c r="V368" i="66"/>
  <c r="CE368" i="66" s="1"/>
  <c r="CC368" i="66"/>
  <c r="CX368" i="66"/>
  <c r="DB816" i="66"/>
  <c r="DA816" i="66"/>
  <c r="CZ816" i="66"/>
  <c r="CQ816" i="66"/>
  <c r="AS816" i="66" s="1"/>
  <c r="BH208" i="66"/>
  <c r="CP208" i="66" s="1"/>
  <c r="BH207" i="66"/>
  <c r="CP207" i="66" s="1"/>
  <c r="CQ1003" i="66"/>
  <c r="AS1003" i="66" s="1"/>
  <c r="CZ1003" i="66"/>
  <c r="DA1003" i="66"/>
  <c r="DB1003" i="66"/>
  <c r="CD652" i="66"/>
  <c r="V652" i="66"/>
  <c r="CE652" i="66" s="1"/>
  <c r="CC652" i="66"/>
  <c r="CX652" i="66"/>
  <c r="V953" i="66"/>
  <c r="CE953" i="66" s="1"/>
  <c r="CC953" i="66"/>
  <c r="CD953" i="66"/>
  <c r="CX953" i="66"/>
  <c r="CB905" i="66"/>
  <c r="BL905" i="66"/>
  <c r="CZ392" i="66"/>
  <c r="DA392" i="66"/>
  <c r="DB392" i="66"/>
  <c r="CQ392" i="66"/>
  <c r="AS392" i="66" s="1"/>
  <c r="DA291" i="66"/>
  <c r="DB291" i="66"/>
  <c r="CQ291" i="66"/>
  <c r="AS291" i="66" s="1"/>
  <c r="CZ291" i="66"/>
  <c r="BH403" i="66"/>
  <c r="CP403" i="66" s="1"/>
  <c r="BH402" i="66"/>
  <c r="CP402" i="66" s="1"/>
  <c r="DB189" i="66"/>
  <c r="CQ189" i="66"/>
  <c r="AS189" i="66" s="1"/>
  <c r="CZ189" i="66"/>
  <c r="DA189" i="66"/>
  <c r="BH171" i="66"/>
  <c r="CP171" i="66" s="1"/>
  <c r="CZ51" i="66"/>
  <c r="DB51" i="66"/>
  <c r="DA51" i="66"/>
  <c r="CQ51" i="66"/>
  <c r="AS51" i="66" s="1"/>
  <c r="CD630" i="66"/>
  <c r="CC630" i="66"/>
  <c r="CX630" i="66"/>
  <c r="V630" i="66"/>
  <c r="CE630" i="66" s="1"/>
  <c r="V919" i="66"/>
  <c r="CE919" i="66" s="1"/>
  <c r="CC919" i="66"/>
  <c r="CD919" i="66"/>
  <c r="CX919" i="66"/>
  <c r="CQ384" i="66"/>
  <c r="AS384" i="66" s="1"/>
  <c r="DB384" i="66"/>
  <c r="CZ384" i="66"/>
  <c r="DA384" i="66"/>
  <c r="V632" i="66"/>
  <c r="CE632" i="66" s="1"/>
  <c r="CC632" i="66"/>
  <c r="CD632" i="66"/>
  <c r="CX632" i="66"/>
  <c r="V893" i="66"/>
  <c r="CE893" i="66" s="1"/>
  <c r="CC893" i="66"/>
  <c r="CD893" i="66"/>
  <c r="CX893" i="66"/>
  <c r="DB382" i="66"/>
  <c r="CZ382" i="66"/>
  <c r="DA382" i="66"/>
  <c r="CQ382" i="66"/>
  <c r="AS382" i="66" s="1"/>
  <c r="V881" i="66"/>
  <c r="CE881" i="66" s="1"/>
  <c r="CC881" i="66"/>
  <c r="CD881" i="66"/>
  <c r="CX881" i="66"/>
  <c r="CC549" i="66"/>
  <c r="V549" i="66"/>
  <c r="CE549" i="66" s="1"/>
  <c r="CD549" i="66"/>
  <c r="CX549" i="66"/>
  <c r="CB727" i="66"/>
  <c r="BL727" i="66"/>
  <c r="BL392" i="66"/>
  <c r="CB392" i="66"/>
  <c r="CB369" i="66"/>
  <c r="BL369" i="66"/>
  <c r="BL388" i="66"/>
  <c r="CB388" i="66"/>
  <c r="BL358" i="66"/>
  <c r="CB358" i="66"/>
  <c r="CB340" i="66"/>
  <c r="BL340" i="66"/>
  <c r="CC170" i="66"/>
  <c r="CD170" i="66"/>
  <c r="V170" i="66"/>
  <c r="CE170" i="66" s="1"/>
  <c r="CX170" i="66"/>
  <c r="CB132" i="66"/>
  <c r="BL132" i="66"/>
  <c r="CC233" i="66"/>
  <c r="V233" i="66"/>
  <c r="CE233" i="66" s="1"/>
  <c r="CD233" i="66"/>
  <c r="CX233" i="66"/>
  <c r="BL354" i="66"/>
  <c r="CB354" i="66"/>
  <c r="BL245" i="66"/>
  <c r="CB245" i="66"/>
  <c r="CQ194" i="66"/>
  <c r="AS194" i="66" s="1"/>
  <c r="CZ194" i="66"/>
  <c r="DA194" i="66"/>
  <c r="DB194" i="66"/>
  <c r="DA596" i="66"/>
  <c r="DB596" i="66"/>
  <c r="CQ596" i="66"/>
  <c r="AS596" i="66" s="1"/>
  <c r="CZ596" i="66"/>
  <c r="CQ620" i="66"/>
  <c r="AS620" i="66" s="1"/>
  <c r="CZ620" i="66"/>
  <c r="DA620" i="66"/>
  <c r="DB620" i="66"/>
  <c r="DA469" i="66"/>
  <c r="CZ469" i="66"/>
  <c r="DB469" i="66"/>
  <c r="CQ469" i="66"/>
  <c r="AS469" i="66" s="1"/>
  <c r="CZ257" i="66"/>
  <c r="DB257" i="66"/>
  <c r="DA257" i="66"/>
  <c r="CQ257" i="66"/>
  <c r="AS257" i="66" s="1"/>
  <c r="DA493" i="66"/>
  <c r="DB493" i="66"/>
  <c r="CQ493" i="66"/>
  <c r="AS493" i="66" s="1"/>
  <c r="CZ493" i="66"/>
  <c r="CZ517" i="66"/>
  <c r="DB517" i="66"/>
  <c r="DA517" i="66"/>
  <c r="CQ517" i="66"/>
  <c r="AS517" i="66" s="1"/>
  <c r="CZ162" i="66"/>
  <c r="DB162" i="66"/>
  <c r="CQ162" i="66"/>
  <c r="AS162" i="66" s="1"/>
  <c r="DA162" i="66"/>
  <c r="DB394" i="66"/>
  <c r="CQ394" i="66"/>
  <c r="AS394" i="66" s="1"/>
  <c r="DA394" i="66"/>
  <c r="CZ394" i="66"/>
  <c r="DA309" i="66"/>
  <c r="DB309" i="66"/>
  <c r="CZ309" i="66"/>
  <c r="CQ309" i="66"/>
  <c r="AS309" i="66" s="1"/>
  <c r="BH81" i="66"/>
  <c r="CP81" i="66" s="1"/>
  <c r="BH80" i="66"/>
  <c r="CP80" i="66" s="1"/>
  <c r="DA16" i="66"/>
  <c r="CQ16" i="66"/>
  <c r="AS16" i="66" s="1"/>
  <c r="CZ16" i="66"/>
  <c r="DB16" i="66"/>
  <c r="CZ821" i="66"/>
  <c r="CQ821" i="66"/>
  <c r="AS821" i="66" s="1"/>
  <c r="DA821" i="66"/>
  <c r="DB821" i="66"/>
  <c r="DB427" i="66"/>
  <c r="CQ427" i="66"/>
  <c r="AS427" i="66" s="1"/>
  <c r="CZ427" i="66"/>
  <c r="DA427" i="66"/>
  <c r="V955" i="66"/>
  <c r="CE955" i="66" s="1"/>
  <c r="CC955" i="66"/>
  <c r="CX955" i="66"/>
  <c r="CD955" i="66"/>
  <c r="BL652" i="66"/>
  <c r="CB652" i="66"/>
  <c r="DA666" i="66"/>
  <c r="DB666" i="66"/>
  <c r="CZ666" i="66"/>
  <c r="CQ666" i="66"/>
  <c r="AS666" i="66" s="1"/>
  <c r="CB481" i="66"/>
  <c r="BL481" i="66"/>
  <c r="CQ833" i="66"/>
  <c r="AS833" i="66" s="1"/>
  <c r="CZ833" i="66"/>
  <c r="DA833" i="66"/>
  <c r="DB833" i="66"/>
  <c r="CX227" i="66"/>
  <c r="CC227" i="66"/>
  <c r="CD227" i="66"/>
  <c r="V227" i="66"/>
  <c r="CE227" i="66" s="1"/>
  <c r="CC107" i="66"/>
  <c r="V107" i="66"/>
  <c r="CE107" i="66" s="1"/>
  <c r="CX107" i="66"/>
  <c r="CD107" i="66"/>
  <c r="BL386" i="66"/>
  <c r="CB386" i="66"/>
  <c r="CX400" i="66"/>
  <c r="CC400" i="66"/>
  <c r="V400" i="66"/>
  <c r="CE400" i="66" s="1"/>
  <c r="CD400" i="66"/>
  <c r="BL105" i="66"/>
  <c r="CB105" i="66"/>
  <c r="CD18" i="66"/>
  <c r="V18" i="66"/>
  <c r="CE18" i="66" s="1"/>
  <c r="CX18" i="66"/>
  <c r="CC18" i="66"/>
  <c r="BH889" i="66"/>
  <c r="CP889" i="66" s="1"/>
  <c r="BH881" i="66"/>
  <c r="CP881" i="66" s="1"/>
  <c r="DB583" i="66"/>
  <c r="CZ583" i="66"/>
  <c r="DA583" i="66"/>
  <c r="CQ583" i="66"/>
  <c r="AS583" i="66" s="1"/>
  <c r="CQ525" i="66"/>
  <c r="AS525" i="66" s="1"/>
  <c r="DA525" i="66"/>
  <c r="DB525" i="66"/>
  <c r="CZ525" i="66"/>
  <c r="DA458" i="66"/>
  <c r="CZ458" i="66"/>
  <c r="DB458" i="66"/>
  <c r="CQ458" i="66"/>
  <c r="AS458" i="66" s="1"/>
  <c r="BH108" i="66"/>
  <c r="CP108" i="66" s="1"/>
  <c r="BH107" i="66"/>
  <c r="CP107" i="66" s="1"/>
  <c r="CZ239" i="66"/>
  <c r="DA239" i="66"/>
  <c r="CQ239" i="66"/>
  <c r="AS239" i="66" s="1"/>
  <c r="DB239" i="66"/>
  <c r="DA47" i="66"/>
  <c r="CZ47" i="66"/>
  <c r="DB47" i="66"/>
  <c r="CQ47" i="66"/>
  <c r="AS47" i="66" s="1"/>
  <c r="CC937" i="66"/>
  <c r="V937" i="66"/>
  <c r="CE937" i="66" s="1"/>
  <c r="CX937" i="66"/>
  <c r="CD937" i="66"/>
  <c r="BL541" i="66"/>
  <c r="CB541" i="66"/>
  <c r="CD406" i="66"/>
  <c r="CX406" i="66"/>
  <c r="V406" i="66"/>
  <c r="CE406" i="66" s="1"/>
  <c r="CC406" i="66"/>
  <c r="CB680" i="66"/>
  <c r="BL680" i="66"/>
  <c r="CC390" i="66"/>
  <c r="V390" i="66"/>
  <c r="CE390" i="66" s="1"/>
  <c r="CX390" i="66"/>
  <c r="CD390" i="66"/>
  <c r="V911" i="66"/>
  <c r="CE911" i="66" s="1"/>
  <c r="CC911" i="66"/>
  <c r="CD911" i="66"/>
  <c r="CX911" i="66"/>
  <c r="BL941" i="66"/>
  <c r="CB941" i="66"/>
  <c r="CC509" i="66"/>
  <c r="V509" i="66"/>
  <c r="CE509" i="66" s="1"/>
  <c r="CD509" i="66"/>
  <c r="CX509" i="66"/>
  <c r="CD708" i="66"/>
  <c r="V708" i="66"/>
  <c r="CE708" i="66" s="1"/>
  <c r="CC708" i="66"/>
  <c r="CX708" i="66"/>
  <c r="BL187" i="66"/>
  <c r="CB187" i="66"/>
  <c r="BL207" i="66"/>
  <c r="CB207" i="66"/>
  <c r="V208" i="66"/>
  <c r="CE208" i="66" s="1"/>
  <c r="CC208" i="66"/>
  <c r="CX208" i="66"/>
  <c r="CD208" i="66"/>
  <c r="CX115" i="66"/>
  <c r="CD115" i="66"/>
  <c r="V115" i="66"/>
  <c r="CE115" i="66" s="1"/>
  <c r="CC115" i="66"/>
  <c r="BL219" i="66"/>
  <c r="CB219" i="66"/>
  <c r="CZ770" i="66"/>
  <c r="DA770" i="66"/>
  <c r="DB770" i="66"/>
  <c r="CQ770" i="66"/>
  <c r="AS770" i="66" s="1"/>
  <c r="CD239" i="66"/>
  <c r="V239" i="66"/>
  <c r="CE239" i="66" s="1"/>
  <c r="CC239" i="66"/>
  <c r="CX239" i="66"/>
  <c r="BL344" i="66"/>
  <c r="CB344" i="66"/>
  <c r="BL188" i="66"/>
  <c r="CB188" i="66"/>
  <c r="DA616" i="66"/>
  <c r="DB616" i="66"/>
  <c r="CQ616" i="66"/>
  <c r="AS616" i="66" s="1"/>
  <c r="CZ616" i="66"/>
  <c r="BH920" i="66"/>
  <c r="CP920" i="66" s="1"/>
  <c r="BH900" i="66"/>
  <c r="CP900" i="66" s="1"/>
  <c r="BH899" i="66"/>
  <c r="CP899" i="66" s="1"/>
  <c r="DA573" i="66"/>
  <c r="DB573" i="66"/>
  <c r="CZ573" i="66"/>
  <c r="CQ573" i="66"/>
  <c r="AS573" i="66" s="1"/>
  <c r="CZ386" i="66"/>
  <c r="DA386" i="66"/>
  <c r="DB386" i="66"/>
  <c r="CQ386" i="66"/>
  <c r="AS386" i="66" s="1"/>
  <c r="DA374" i="66"/>
  <c r="DB374" i="66"/>
  <c r="CZ374" i="66"/>
  <c r="CQ374" i="66"/>
  <c r="AS374" i="66" s="1"/>
  <c r="CQ388" i="66"/>
  <c r="AS388" i="66" s="1"/>
  <c r="CZ388" i="66"/>
  <c r="DA388" i="66"/>
  <c r="DB388" i="66"/>
  <c r="DB198" i="66"/>
  <c r="DA198" i="66"/>
  <c r="CQ198" i="66"/>
  <c r="AS198" i="66" s="1"/>
  <c r="CZ198" i="66"/>
  <c r="DA129" i="66"/>
  <c r="CQ129" i="66"/>
  <c r="AS129" i="66" s="1"/>
  <c r="CZ129" i="66"/>
  <c r="DB129" i="66"/>
  <c r="DA105" i="66"/>
  <c r="CZ105" i="66"/>
  <c r="CQ105" i="66"/>
  <c r="AS105" i="66" s="1"/>
  <c r="DB105" i="66"/>
  <c r="V967" i="66"/>
  <c r="CE967" i="66" s="1"/>
  <c r="CC967" i="66"/>
  <c r="CX967" i="66"/>
  <c r="CD967" i="66"/>
  <c r="BL913" i="66"/>
  <c r="CB913" i="66"/>
  <c r="CB895" i="66"/>
  <c r="BL895" i="66"/>
  <c r="CC949" i="66"/>
  <c r="V949" i="66"/>
  <c r="CE949" i="66" s="1"/>
  <c r="CX949" i="66"/>
  <c r="CD949" i="66"/>
  <c r="CC808" i="66"/>
  <c r="CD808" i="66"/>
  <c r="V808" i="66"/>
  <c r="CE808" i="66" s="1"/>
  <c r="CX808" i="66"/>
  <c r="DA702" i="66"/>
  <c r="DB702" i="66"/>
  <c r="CZ702" i="66"/>
  <c r="CQ702" i="66"/>
  <c r="AS702" i="66" s="1"/>
  <c r="V636" i="66"/>
  <c r="CE636" i="66" s="1"/>
  <c r="CX636" i="66"/>
  <c r="CC636" i="66"/>
  <c r="CD636" i="66"/>
  <c r="CD680" i="66"/>
  <c r="V680" i="66"/>
  <c r="CE680" i="66" s="1"/>
  <c r="CX680" i="66"/>
  <c r="CC680" i="66"/>
  <c r="CC945" i="66"/>
  <c r="CX945" i="66"/>
  <c r="CD945" i="66"/>
  <c r="V945" i="66"/>
  <c r="CE945" i="66" s="1"/>
  <c r="CZ911" i="66"/>
  <c r="DA911" i="66"/>
  <c r="DB911" i="66"/>
  <c r="CQ911" i="66"/>
  <c r="AS911" i="66" s="1"/>
  <c r="BL694" i="66"/>
  <c r="CB694" i="66"/>
  <c r="CD248" i="66"/>
  <c r="CC248" i="66"/>
  <c r="CX248" i="66"/>
  <c r="V248" i="66"/>
  <c r="CE248" i="66" s="1"/>
  <c r="CQ206" i="66"/>
  <c r="AS206" i="66" s="1"/>
  <c r="CZ206" i="66"/>
  <c r="DB206" i="66"/>
  <c r="DA206" i="66"/>
  <c r="CB225" i="66"/>
  <c r="BL225" i="66"/>
  <c r="BL115" i="66"/>
  <c r="CB115" i="66"/>
  <c r="BL157" i="66"/>
  <c r="CB157" i="66"/>
  <c r="CB135" i="66"/>
  <c r="BL135" i="66"/>
  <c r="CD72" i="66"/>
  <c r="CC72" i="66"/>
  <c r="CX72" i="66"/>
  <c r="V72" i="66"/>
  <c r="CE72" i="66" s="1"/>
  <c r="BL239" i="66"/>
  <c r="CB239" i="66"/>
  <c r="CZ30" i="66"/>
  <c r="DA30" i="66"/>
  <c r="DB30" i="66"/>
  <c r="CQ30" i="66"/>
  <c r="AS30" i="66" s="1"/>
  <c r="BL608" i="66"/>
  <c r="CB608" i="66"/>
  <c r="BL380" i="66"/>
  <c r="CB380" i="66"/>
  <c r="BL111" i="66"/>
  <c r="CB111" i="66"/>
  <c r="CQ804" i="66"/>
  <c r="AS804" i="66" s="1"/>
  <c r="DA804" i="66"/>
  <c r="CZ804" i="66"/>
  <c r="DB804" i="66"/>
  <c r="DB876" i="66"/>
  <c r="DA876" i="66"/>
  <c r="CZ876" i="66"/>
  <c r="CQ876" i="66"/>
  <c r="AS876" i="66" s="1"/>
  <c r="CZ749" i="66"/>
  <c r="DA749" i="66"/>
  <c r="DB749" i="66"/>
  <c r="CQ749" i="66"/>
  <c r="AS749" i="66" s="1"/>
  <c r="DB660" i="66"/>
  <c r="CZ660" i="66"/>
  <c r="DA660" i="66"/>
  <c r="CQ660" i="66"/>
  <c r="AS660" i="66" s="1"/>
  <c r="BH465" i="66"/>
  <c r="CP465" i="66" s="1"/>
  <c r="BH466" i="66"/>
  <c r="CP466" i="66" s="1"/>
  <c r="BH954" i="66"/>
  <c r="CP954" i="66" s="1"/>
  <c r="BH953" i="66"/>
  <c r="CP953" i="66" s="1"/>
  <c r="CZ887" i="66"/>
  <c r="CQ887" i="66"/>
  <c r="AS887" i="66" s="1"/>
  <c r="DA887" i="66"/>
  <c r="DB887" i="66"/>
  <c r="DA285" i="66"/>
  <c r="CZ285" i="66"/>
  <c r="DB285" i="66"/>
  <c r="CQ285" i="66"/>
  <c r="AS285" i="66" s="1"/>
  <c r="BH219" i="66"/>
  <c r="CP219" i="66" s="1"/>
  <c r="DA376" i="66"/>
  <c r="DB376" i="66"/>
  <c r="CZ376" i="66"/>
  <c r="CQ376" i="66"/>
  <c r="AS376" i="66" s="1"/>
  <c r="BH355" i="66"/>
  <c r="CP355" i="66" s="1"/>
  <c r="BH354" i="66"/>
  <c r="CP354" i="66" s="1"/>
  <c r="BH158" i="66"/>
  <c r="CP158" i="66" s="1"/>
  <c r="BH157" i="66"/>
  <c r="CP157" i="66" s="1"/>
  <c r="CQ45" i="66"/>
  <c r="AS45" i="66" s="1"/>
  <c r="CZ45" i="66"/>
  <c r="DA45" i="66"/>
  <c r="DB45" i="66"/>
  <c r="CB931" i="66"/>
  <c r="BL931" i="66"/>
  <c r="V907" i="66"/>
  <c r="CE907" i="66" s="1"/>
  <c r="CC907" i="66"/>
  <c r="CD907" i="66"/>
  <c r="CX907" i="66"/>
  <c r="V670" i="66"/>
  <c r="CE670" i="66" s="1"/>
  <c r="CC670" i="66"/>
  <c r="CX670" i="66"/>
  <c r="CD670" i="66"/>
  <c r="CC378" i="66"/>
  <c r="V378" i="66"/>
  <c r="CE378" i="66" s="1"/>
  <c r="CX378" i="66"/>
  <c r="CD378" i="66"/>
  <c r="DB602" i="66"/>
  <c r="CQ602" i="66"/>
  <c r="AS602" i="66" s="1"/>
  <c r="CZ602" i="66"/>
  <c r="DA602" i="66"/>
  <c r="BL939" i="66"/>
  <c r="CB939" i="66"/>
  <c r="CX885" i="66"/>
  <c r="CD885" i="66"/>
  <c r="V885" i="66"/>
  <c r="CE885" i="66" s="1"/>
  <c r="CC885" i="66"/>
  <c r="V923" i="66"/>
  <c r="CE923" i="66" s="1"/>
  <c r="CC923" i="66"/>
  <c r="CD923" i="66"/>
  <c r="CX923" i="66"/>
  <c r="CB525" i="66"/>
  <c r="BL525" i="66"/>
  <c r="V941" i="66"/>
  <c r="CE941" i="66" s="1"/>
  <c r="CC941" i="66"/>
  <c r="CD941" i="66"/>
  <c r="CX941" i="66"/>
  <c r="CZ768" i="66"/>
  <c r="CQ768" i="66"/>
  <c r="AS768" i="66" s="1"/>
  <c r="DB768" i="66"/>
  <c r="DA768" i="66"/>
  <c r="CZ205" i="66"/>
  <c r="CQ205" i="66"/>
  <c r="AS205" i="66" s="1"/>
  <c r="DB205" i="66"/>
  <c r="DA205" i="66"/>
  <c r="CQ362" i="66"/>
  <c r="AS362" i="66" s="1"/>
  <c r="CZ362" i="66"/>
  <c r="DA362" i="66"/>
  <c r="DB362" i="66"/>
  <c r="CC225" i="66"/>
  <c r="V225" i="66"/>
  <c r="CE225" i="66" s="1"/>
  <c r="CD225" i="66"/>
  <c r="CX225" i="66"/>
  <c r="DA82" i="66"/>
  <c r="DB82" i="66"/>
  <c r="CQ82" i="66"/>
  <c r="AS82" i="66" s="1"/>
  <c r="CZ82" i="66"/>
  <c r="CX235" i="66"/>
  <c r="CC235" i="66"/>
  <c r="V235" i="66"/>
  <c r="CE235" i="66" s="1"/>
  <c r="CD235" i="66"/>
  <c r="BL72" i="66"/>
  <c r="CB72" i="66"/>
  <c r="CC31" i="66"/>
  <c r="CD31" i="66"/>
  <c r="V31" i="66"/>
  <c r="CE31" i="66" s="1"/>
  <c r="CX31" i="66"/>
  <c r="BL221" i="66"/>
  <c r="CB221" i="66"/>
  <c r="CX154" i="66"/>
  <c r="CD154" i="66"/>
  <c r="CC154" i="66"/>
  <c r="V154" i="66"/>
  <c r="CE154" i="66" s="1"/>
  <c r="BL398" i="66"/>
  <c r="CB398" i="66"/>
  <c r="V608" i="66"/>
  <c r="CE608" i="66" s="1"/>
  <c r="CC608" i="66"/>
  <c r="CD608" i="66"/>
  <c r="CX608" i="66"/>
  <c r="CX344" i="66"/>
  <c r="CC344" i="66"/>
  <c r="CD344" i="66"/>
  <c r="V344" i="66"/>
  <c r="CE344" i="66" s="1"/>
  <c r="BL62" i="66"/>
  <c r="CB62" i="66"/>
  <c r="CB113" i="66"/>
  <c r="BL113" i="66"/>
  <c r="CQ828" i="66"/>
  <c r="AS828" i="66" s="1"/>
  <c r="DB828" i="66"/>
  <c r="CZ828" i="66"/>
  <c r="DA828" i="66"/>
  <c r="DA895" i="66"/>
  <c r="DB895" i="66"/>
  <c r="CZ895" i="66"/>
  <c r="CQ895" i="66"/>
  <c r="AS895" i="66" s="1"/>
  <c r="CZ891" i="66"/>
  <c r="DA891" i="66"/>
  <c r="CQ891" i="66"/>
  <c r="AS891" i="66" s="1"/>
  <c r="DB891" i="66"/>
  <c r="DA883" i="66"/>
  <c r="CZ883" i="66"/>
  <c r="CQ883" i="66"/>
  <c r="AS883" i="66" s="1"/>
  <c r="DB883" i="66"/>
  <c r="BH880" i="66"/>
  <c r="CP880" i="66" s="1"/>
  <c r="CZ636" i="66"/>
  <c r="DA636" i="66"/>
  <c r="DB636" i="66"/>
  <c r="CQ636" i="66"/>
  <c r="AS636" i="66" s="1"/>
  <c r="CZ190" i="66"/>
  <c r="DB190" i="66"/>
  <c r="DA190" i="66"/>
  <c r="CQ190" i="66"/>
  <c r="AS190" i="66" s="1"/>
  <c r="BH359" i="66"/>
  <c r="CP359" i="66" s="1"/>
  <c r="BH358" i="66"/>
  <c r="CP358" i="66" s="1"/>
  <c r="DB223" i="66"/>
  <c r="CZ223" i="66"/>
  <c r="CQ223" i="66"/>
  <c r="AS223" i="66" s="1"/>
  <c r="DA223" i="66"/>
  <c r="CQ152" i="66"/>
  <c r="AS152" i="66" s="1"/>
  <c r="DB152" i="66"/>
  <c r="CZ152" i="66"/>
  <c r="DA152" i="66"/>
  <c r="CQ124" i="66"/>
  <c r="AS124" i="66" s="1"/>
  <c r="DA124" i="66"/>
  <c r="CZ124" i="66"/>
  <c r="DB124" i="66"/>
  <c r="CX444" i="66"/>
  <c r="CD444" i="66"/>
  <c r="V444" i="66"/>
  <c r="CE444" i="66" s="1"/>
  <c r="CC444" i="66"/>
  <c r="V931" i="66"/>
  <c r="CE931" i="66" s="1"/>
  <c r="CC931" i="66"/>
  <c r="CX931" i="66"/>
  <c r="CD931" i="66"/>
  <c r="CX883" i="66"/>
  <c r="CD883" i="66"/>
  <c r="V883" i="66"/>
  <c r="CE883" i="66" s="1"/>
  <c r="CC883" i="66"/>
  <c r="CB771" i="66"/>
  <c r="BL771" i="66"/>
  <c r="CB636" i="66"/>
  <c r="BL636" i="66"/>
  <c r="BL378" i="66"/>
  <c r="CB378" i="66"/>
  <c r="BL885" i="66"/>
  <c r="CB885" i="66"/>
  <c r="BL458" i="66"/>
  <c r="CB458" i="66"/>
  <c r="CX620" i="66"/>
  <c r="CD620" i="66"/>
  <c r="CC620" i="66"/>
  <c r="V620" i="66"/>
  <c r="CE620" i="66" s="1"/>
  <c r="DB744" i="66"/>
  <c r="DA744" i="66"/>
  <c r="CZ744" i="66"/>
  <c r="CQ744" i="66"/>
  <c r="AS744" i="66" s="1"/>
  <c r="CB749" i="66"/>
  <c r="BL749" i="66"/>
  <c r="CB248" i="66"/>
  <c r="BL248" i="66"/>
  <c r="BL109" i="66"/>
  <c r="CB109" i="66"/>
  <c r="DA79" i="66"/>
  <c r="CQ79" i="66"/>
  <c r="AS79" i="66" s="1"/>
  <c r="DB79" i="66"/>
  <c r="CZ79" i="66"/>
  <c r="BL235" i="66"/>
  <c r="CB235" i="66"/>
  <c r="CD157" i="66"/>
  <c r="V157" i="66"/>
  <c r="CE157" i="66" s="1"/>
  <c r="CC157" i="66"/>
  <c r="CX157" i="66"/>
  <c r="CD135" i="66"/>
  <c r="CC135" i="66"/>
  <c r="CX135" i="66"/>
  <c r="V135" i="66"/>
  <c r="CE135" i="66" s="1"/>
  <c r="CB31" i="66"/>
  <c r="BL31" i="66"/>
  <c r="CX394" i="66"/>
  <c r="CC394" i="66"/>
  <c r="V394" i="66"/>
  <c r="CE394" i="66" s="1"/>
  <c r="CD394" i="66"/>
  <c r="BL935" i="66"/>
  <c r="CB935" i="66"/>
  <c r="V221" i="66"/>
  <c r="CE221" i="66" s="1"/>
  <c r="CC221" i="66"/>
  <c r="CD221" i="66"/>
  <c r="CX221" i="66"/>
  <c r="CB47" i="66"/>
  <c r="BL47" i="66"/>
  <c r="BL154" i="66"/>
  <c r="CB154" i="66"/>
  <c r="BH974" i="66"/>
  <c r="CP974" i="66" s="1"/>
  <c r="BH973" i="66"/>
  <c r="CP973" i="66" s="1"/>
  <c r="DB696" i="66"/>
  <c r="CZ696" i="66"/>
  <c r="DA696" i="66"/>
  <c r="CQ696" i="66"/>
  <c r="AS696" i="66" s="1"/>
  <c r="DA265" i="66"/>
  <c r="CQ265" i="66"/>
  <c r="AS265" i="66" s="1"/>
  <c r="CZ265" i="66"/>
  <c r="DB265" i="66"/>
  <c r="DA62" i="66"/>
  <c r="CZ62" i="66"/>
  <c r="DB62" i="66"/>
  <c r="CQ62" i="66"/>
  <c r="AS62" i="66" s="1"/>
  <c r="BL961" i="66"/>
  <c r="CB961" i="66"/>
  <c r="BL883" i="66"/>
  <c r="CB883" i="66"/>
  <c r="CZ955" i="66"/>
  <c r="CQ955" i="66"/>
  <c r="AS955" i="66" s="1"/>
  <c r="DA955" i="66"/>
  <c r="DB955" i="66"/>
  <c r="CQ767" i="66"/>
  <c r="AS767" i="66" s="1"/>
  <c r="DB767" i="66"/>
  <c r="CZ767" i="66"/>
  <c r="DA767" i="66"/>
  <c r="BL384" i="66"/>
  <c r="CB384" i="66"/>
  <c r="V939" i="66"/>
  <c r="CE939" i="66" s="1"/>
  <c r="CX939" i="66"/>
  <c r="CC939" i="66"/>
  <c r="CD939" i="66"/>
  <c r="CC909" i="66"/>
  <c r="CX909" i="66"/>
  <c r="CD909" i="66"/>
  <c r="V909" i="66"/>
  <c r="CE909" i="66" s="1"/>
  <c r="CQ775" i="66"/>
  <c r="AS775" i="66" s="1"/>
  <c r="CZ775" i="66"/>
  <c r="DA775" i="66"/>
  <c r="DB775" i="66"/>
  <c r="CB881" i="66"/>
  <c r="BL881" i="66"/>
  <c r="DA555" i="66"/>
  <c r="CZ555" i="66"/>
  <c r="CQ555" i="66"/>
  <c r="AS555" i="66" s="1"/>
  <c r="DB555" i="66"/>
  <c r="CC749" i="66"/>
  <c r="CD749" i="66"/>
  <c r="CX749" i="66"/>
  <c r="V749" i="66"/>
  <c r="CE749" i="66" s="1"/>
  <c r="CB557" i="66"/>
  <c r="BL557" i="66"/>
  <c r="CC109" i="66"/>
  <c r="CD109" i="66"/>
  <c r="CX109" i="66"/>
  <c r="V109" i="66"/>
  <c r="CE109" i="66" s="1"/>
  <c r="CC243" i="66"/>
  <c r="V243" i="66"/>
  <c r="CE243" i="66" s="1"/>
  <c r="CX243" i="66"/>
  <c r="CD243" i="66"/>
  <c r="BH109" i="66"/>
  <c r="CP109" i="66" s="1"/>
  <c r="CX132" i="66"/>
  <c r="V132" i="66"/>
  <c r="CE132" i="66" s="1"/>
  <c r="CD132" i="66"/>
  <c r="CC132" i="66"/>
  <c r="CQ243" i="66"/>
  <c r="AS243" i="66" s="1"/>
  <c r="DA243" i="66"/>
  <c r="DB243" i="66"/>
  <c r="CZ243" i="66"/>
  <c r="CC360" i="66"/>
  <c r="CD360" i="66"/>
  <c r="CX360" i="66"/>
  <c r="V360" i="66"/>
  <c r="CE360" i="66" s="1"/>
  <c r="V342" i="66"/>
  <c r="CE342" i="66" s="1"/>
  <c r="CC342" i="66"/>
  <c r="CD342" i="66"/>
  <c r="CX342" i="66"/>
  <c r="DA549" i="66"/>
  <c r="CZ549" i="66"/>
  <c r="DB549" i="66"/>
  <c r="CQ549" i="66"/>
  <c r="AS549" i="66" s="1"/>
  <c r="CC382" i="66"/>
  <c r="V382" i="66"/>
  <c r="CE382" i="66" s="1"/>
  <c r="CD382" i="66"/>
  <c r="CX382" i="66"/>
  <c r="CC241" i="66"/>
  <c r="CD241" i="66"/>
  <c r="V241" i="66"/>
  <c r="CE241" i="66" s="1"/>
  <c r="CX241" i="66"/>
  <c r="CB241" i="66"/>
  <c r="BL241" i="66"/>
  <c r="CQ221" i="66"/>
  <c r="AS221" i="66" s="1"/>
  <c r="DA221" i="66"/>
  <c r="CZ221" i="66"/>
  <c r="DB221" i="66"/>
  <c r="BH236" i="66"/>
  <c r="CP236" i="66" s="1"/>
  <c r="BH399" i="66"/>
  <c r="CP399" i="66" s="1"/>
  <c r="BH398" i="66"/>
  <c r="CP398" i="66" s="1"/>
  <c r="CQ350" i="66"/>
  <c r="AS350" i="66" s="1"/>
  <c r="DA350" i="66"/>
  <c r="DB350" i="66"/>
  <c r="CZ350" i="66"/>
  <c r="CZ261" i="66"/>
  <c r="DA261" i="66"/>
  <c r="DB261" i="66"/>
  <c r="CQ261" i="66"/>
  <c r="AS261" i="66" s="1"/>
  <c r="BH209" i="66"/>
  <c r="CP209" i="66" s="1"/>
  <c r="BH218" i="66"/>
  <c r="CP218" i="66" s="1"/>
  <c r="BH123" i="66"/>
  <c r="CP123" i="66" s="1"/>
  <c r="DB86" i="66"/>
  <c r="CQ86" i="66"/>
  <c r="AS86" i="66" s="1"/>
  <c r="DA86" i="66"/>
  <c r="CZ86" i="66"/>
  <c r="BH170" i="66"/>
  <c r="CP170" i="66" s="1"/>
  <c r="BH75" i="66"/>
  <c r="CP75" i="66" s="1"/>
  <c r="BH74" i="66"/>
  <c r="CP74" i="66" s="1"/>
  <c r="CZ32" i="66"/>
  <c r="CQ32" i="66"/>
  <c r="AS32" i="66" s="1"/>
  <c r="DA32" i="66"/>
  <c r="DB32" i="66"/>
  <c r="V961" i="66"/>
  <c r="CE961" i="66" s="1"/>
  <c r="CC961" i="66"/>
  <c r="CX961" i="66"/>
  <c r="CD961" i="66"/>
  <c r="BL907" i="66"/>
  <c r="CB907" i="66"/>
  <c r="CC469" i="66"/>
  <c r="CD469" i="66"/>
  <c r="CX469" i="66"/>
  <c r="V469" i="66"/>
  <c r="CE469" i="66" s="1"/>
  <c r="CB632" i="66"/>
  <c r="BL632" i="66"/>
  <c r="DA539" i="66"/>
  <c r="DB539" i="66"/>
  <c r="CZ539" i="66"/>
  <c r="CQ539" i="66"/>
  <c r="AS539" i="66" s="1"/>
  <c r="BL949" i="66"/>
  <c r="CB949" i="66"/>
  <c r="CD594" i="66"/>
  <c r="V594" i="66"/>
  <c r="CE594" i="66" s="1"/>
  <c r="CC594" i="66"/>
  <c r="CX594" i="66"/>
  <c r="BL808" i="66"/>
  <c r="CB808" i="66"/>
  <c r="CB684" i="66"/>
  <c r="BL684" i="66"/>
  <c r="BL933" i="66"/>
  <c r="CB933" i="66"/>
  <c r="CX458" i="66"/>
  <c r="CD458" i="66"/>
  <c r="CC458" i="66"/>
  <c r="V458" i="66"/>
  <c r="CE458" i="66" s="1"/>
  <c r="CC418" i="66"/>
  <c r="V418" i="66"/>
  <c r="CE418" i="66" s="1"/>
  <c r="CD418" i="66"/>
  <c r="CX418" i="66"/>
  <c r="CC525" i="66"/>
  <c r="CD525" i="66"/>
  <c r="CX525" i="66"/>
  <c r="V525" i="66"/>
  <c r="CE525" i="66" s="1"/>
  <c r="CC557" i="66"/>
  <c r="V557" i="66"/>
  <c r="CE557" i="66" s="1"/>
  <c r="CD557" i="66"/>
  <c r="CX557" i="66"/>
  <c r="V903" i="66"/>
  <c r="CE903" i="66" s="1"/>
  <c r="CC903" i="66"/>
  <c r="CD903" i="66"/>
  <c r="CX903" i="66"/>
  <c r="CB489" i="66"/>
  <c r="BL489" i="66"/>
  <c r="CD495" i="66"/>
  <c r="V495" i="66"/>
  <c r="CE495" i="66" s="1"/>
  <c r="CX495" i="66"/>
  <c r="CC495" i="66"/>
  <c r="CB969" i="66"/>
  <c r="BL969" i="66"/>
  <c r="BL372" i="66"/>
  <c r="CB372" i="66"/>
  <c r="V370" i="66"/>
  <c r="CE370" i="66" s="1"/>
  <c r="CC370" i="66"/>
  <c r="CX370" i="66"/>
  <c r="CD370" i="66"/>
  <c r="V352" i="66"/>
  <c r="CE352" i="66" s="1"/>
  <c r="CD352" i="66"/>
  <c r="CX352" i="66"/>
  <c r="CC352" i="66"/>
  <c r="CB708" i="66"/>
  <c r="BL708" i="66"/>
  <c r="BL125" i="66"/>
  <c r="CB125" i="66"/>
  <c r="BL217" i="66"/>
  <c r="CB217" i="66"/>
  <c r="BL255" i="66"/>
  <c r="CB255" i="66"/>
  <c r="DA452" i="66"/>
  <c r="CQ452" i="66"/>
  <c r="AS452" i="66" s="1"/>
  <c r="DB452" i="66"/>
  <c r="CZ452" i="66"/>
  <c r="V223" i="66"/>
  <c r="CE223" i="66" s="1"/>
  <c r="CC223" i="66"/>
  <c r="CX223" i="66"/>
  <c r="CD223" i="66"/>
  <c r="BL366" i="66"/>
  <c r="CB366" i="66"/>
  <c r="BL394" i="66"/>
  <c r="CB394" i="66"/>
  <c r="V935" i="66"/>
  <c r="CE935" i="66" s="1"/>
  <c r="CC935" i="66"/>
  <c r="CD935" i="66"/>
  <c r="CX935" i="66"/>
  <c r="CB129" i="66"/>
  <c r="BL129" i="66"/>
  <c r="CD275" i="66"/>
  <c r="CX275" i="66"/>
  <c r="CC275" i="66"/>
  <c r="V275" i="66"/>
  <c r="CE275" i="66" s="1"/>
  <c r="CC398" i="66"/>
  <c r="CX398" i="66"/>
  <c r="V398" i="66"/>
  <c r="CE398" i="66" s="1"/>
  <c r="CD398" i="66"/>
  <c r="BH31" i="66"/>
  <c r="CP31" i="66" s="1"/>
  <c r="BL965" i="66"/>
  <c r="CB965" i="66"/>
  <c r="CD577" i="66"/>
  <c r="CC577" i="66"/>
  <c r="V577" i="66"/>
  <c r="CE577" i="66" s="1"/>
  <c r="CX577" i="66"/>
  <c r="V62" i="66"/>
  <c r="CE62" i="66" s="1"/>
  <c r="CC62" i="66"/>
  <c r="CX62" i="66"/>
  <c r="CD62" i="66"/>
  <c r="CC113" i="66"/>
  <c r="V113" i="66"/>
  <c r="CE113" i="66" s="1"/>
  <c r="CD113" i="66"/>
  <c r="CX113" i="66"/>
  <c r="CX364" i="66"/>
  <c r="V364" i="66"/>
  <c r="CE364" i="66" s="1"/>
  <c r="CC364" i="66"/>
  <c r="CD364" i="66"/>
  <c r="BL209" i="66"/>
  <c r="CB209" i="66"/>
  <c r="DA431" i="66"/>
  <c r="CQ431" i="66"/>
  <c r="AS431" i="66" s="1"/>
  <c r="CZ431" i="66"/>
  <c r="DB431" i="66"/>
  <c r="BL59" i="66"/>
  <c r="CB59" i="66"/>
  <c r="CD497" i="66"/>
  <c r="CC497" i="66"/>
  <c r="V497" i="66"/>
  <c r="CE497" i="66" s="1"/>
  <c r="CX497" i="66"/>
  <c r="CX255" i="66"/>
  <c r="CC255" i="66"/>
  <c r="CD255" i="66"/>
  <c r="V255" i="66"/>
  <c r="CE255" i="66" s="1"/>
  <c r="BL80" i="66"/>
  <c r="CB80" i="66"/>
  <c r="BL136" i="66"/>
  <c r="CB136" i="66"/>
  <c r="BL348" i="66"/>
  <c r="CB348" i="66"/>
  <c r="CB126" i="66"/>
  <c r="BL126" i="66"/>
  <c r="CX47" i="66"/>
  <c r="CC47" i="66"/>
  <c r="CD47" i="66"/>
  <c r="V47" i="66"/>
  <c r="CE47" i="66" s="1"/>
  <c r="BL356" i="66"/>
  <c r="CB356" i="66"/>
  <c r="CB114" i="66"/>
  <c r="BL114" i="66"/>
  <c r="CB501" i="66"/>
  <c r="BL501" i="66"/>
  <c r="CD105" i="66"/>
  <c r="CC105" i="66"/>
  <c r="CX105" i="66"/>
  <c r="V105" i="66"/>
  <c r="CE105" i="66" s="1"/>
  <c r="CB577" i="66"/>
  <c r="BL577" i="66"/>
  <c r="CC380" i="66"/>
  <c r="V380" i="66"/>
  <c r="CE380" i="66" s="1"/>
  <c r="CD380" i="66"/>
  <c r="CX380" i="66"/>
  <c r="V111" i="66"/>
  <c r="CE111" i="66" s="1"/>
  <c r="CC111" i="66"/>
  <c r="CX111" i="66"/>
  <c r="CD111" i="66"/>
  <c r="BH960" i="66"/>
  <c r="CP960" i="66" s="1"/>
  <c r="BH959" i="66"/>
  <c r="CP959" i="66" s="1"/>
  <c r="DB950" i="66"/>
  <c r="CQ950" i="66"/>
  <c r="AS950" i="66" s="1"/>
  <c r="CZ950" i="66"/>
  <c r="DA950" i="66"/>
  <c r="BH936" i="66"/>
  <c r="CP936" i="66" s="1"/>
  <c r="BH935" i="66"/>
  <c r="CP935" i="66" s="1"/>
  <c r="BH912" i="66"/>
  <c r="CP912" i="66" s="1"/>
  <c r="BH888" i="66"/>
  <c r="CP888" i="66" s="1"/>
  <c r="DA672" i="66"/>
  <c r="CQ672" i="66"/>
  <c r="AS672" i="66" s="1"/>
  <c r="DB672" i="66"/>
  <c r="CZ672" i="66"/>
  <c r="DA594" i="66"/>
  <c r="CZ594" i="66"/>
  <c r="DB594" i="66"/>
  <c r="CQ594" i="66"/>
  <c r="AS594" i="66" s="1"/>
  <c r="BH348" i="66"/>
  <c r="CP348" i="66" s="1"/>
  <c r="BH182" i="66"/>
  <c r="CP182" i="66" s="1"/>
  <c r="CZ279" i="66"/>
  <c r="DA279" i="66"/>
  <c r="DB279" i="66"/>
  <c r="CQ279" i="66"/>
  <c r="AS279" i="66" s="1"/>
  <c r="BH371" i="66"/>
  <c r="CP371" i="66" s="1"/>
  <c r="BH347" i="66"/>
  <c r="CP347" i="66" s="1"/>
  <c r="BH199" i="66"/>
  <c r="CP199" i="66" s="1"/>
  <c r="BH135" i="66"/>
  <c r="CP135" i="66" s="1"/>
  <c r="BH134" i="66"/>
  <c r="CP134" i="66" s="1"/>
  <c r="DA184" i="66"/>
  <c r="DB184" i="66"/>
  <c r="CQ184" i="66"/>
  <c r="AS184" i="66" s="1"/>
  <c r="CZ184" i="66"/>
  <c r="DB84" i="66"/>
  <c r="CZ84" i="66"/>
  <c r="CQ84" i="66"/>
  <c r="AS84" i="66" s="1"/>
  <c r="DA84" i="66"/>
  <c r="DA53" i="66"/>
  <c r="DB53" i="66"/>
  <c r="CZ53" i="66"/>
  <c r="CQ53" i="66"/>
  <c r="AS53" i="66" s="1"/>
  <c r="DB117" i="66"/>
  <c r="DA117" i="66"/>
  <c r="CQ117" i="66"/>
  <c r="AS117" i="66" s="1"/>
  <c r="CZ117" i="66"/>
  <c r="CX901" i="66"/>
  <c r="CD901" i="66"/>
  <c r="CC901" i="66"/>
  <c r="V901" i="66"/>
  <c r="CE901" i="66" s="1"/>
  <c r="CZ741" i="66"/>
  <c r="CQ741" i="66"/>
  <c r="AS741" i="66" s="1"/>
  <c r="DA741" i="66"/>
  <c r="DB741" i="66"/>
  <c r="CC710" i="66"/>
  <c r="CX710" i="66"/>
  <c r="V710" i="66"/>
  <c r="CE710" i="66" s="1"/>
  <c r="CD710" i="66"/>
  <c r="V493" i="66"/>
  <c r="CE493" i="66" s="1"/>
  <c r="CD493" i="66"/>
  <c r="CC493" i="66"/>
  <c r="CX493" i="66"/>
  <c r="CD483" i="66"/>
  <c r="V483" i="66"/>
  <c r="CE483" i="66" s="1"/>
  <c r="CX483" i="66"/>
  <c r="CC483" i="66"/>
  <c r="CC194" i="66"/>
  <c r="CX194" i="66"/>
  <c r="V194" i="66"/>
  <c r="CE194" i="66" s="1"/>
  <c r="CD194" i="66"/>
  <c r="CC957" i="66"/>
  <c r="V957" i="66"/>
  <c r="CE957" i="66" s="1"/>
  <c r="CD957" i="66"/>
  <c r="CX957" i="66"/>
  <c r="BL891" i="66"/>
  <c r="CB891" i="66"/>
  <c r="DA676" i="66"/>
  <c r="CZ676" i="66"/>
  <c r="CQ676" i="66"/>
  <c r="AS676" i="66" s="1"/>
  <c r="DB676" i="66"/>
  <c r="DA424" i="66"/>
  <c r="CZ424" i="66"/>
  <c r="CQ424" i="66"/>
  <c r="AS424" i="66" s="1"/>
  <c r="DB424" i="66"/>
  <c r="CB406" i="66"/>
  <c r="BL406" i="66"/>
  <c r="BL945" i="66"/>
  <c r="CB945" i="66"/>
  <c r="CC565" i="66"/>
  <c r="V565" i="66"/>
  <c r="CE565" i="66" s="1"/>
  <c r="CX565" i="66"/>
  <c r="CD565" i="66"/>
  <c r="CC369" i="66"/>
  <c r="CX369" i="66"/>
  <c r="V369" i="66"/>
  <c r="CE369" i="66" s="1"/>
  <c r="CD369" i="66"/>
  <c r="BL495" i="66"/>
  <c r="CB495" i="66"/>
  <c r="BL229" i="66"/>
  <c r="CB229" i="66"/>
  <c r="BL364" i="66"/>
  <c r="CB364" i="66"/>
  <c r="BL346" i="66"/>
  <c r="CB346" i="66"/>
  <c r="CB51" i="66"/>
  <c r="BL51" i="66"/>
  <c r="BL243" i="66"/>
  <c r="CB243" i="66"/>
  <c r="CX125" i="66"/>
  <c r="CC125" i="66"/>
  <c r="V125" i="66"/>
  <c r="CE125" i="66" s="1"/>
  <c r="CD125" i="66"/>
  <c r="CC148" i="66"/>
  <c r="V148" i="66"/>
  <c r="CE148" i="66" s="1"/>
  <c r="CX148" i="66"/>
  <c r="CD148" i="66"/>
  <c r="CZ21" i="66"/>
  <c r="CQ21" i="66"/>
  <c r="AS21" i="66" s="1"/>
  <c r="DB21" i="66"/>
  <c r="DA21" i="66"/>
  <c r="CC80" i="66"/>
  <c r="V80" i="66"/>
  <c r="CE80" i="66" s="1"/>
  <c r="CX80" i="66"/>
  <c r="CD80" i="66"/>
  <c r="CB374" i="66"/>
  <c r="BL374" i="66"/>
  <c r="BL223" i="66"/>
  <c r="CB223" i="66"/>
  <c r="CQ44" i="66"/>
  <c r="AS44" i="66" s="1"/>
  <c r="DB44" i="66"/>
  <c r="CZ44" i="66"/>
  <c r="DA44" i="66"/>
  <c r="CX366" i="66"/>
  <c r="V366" i="66"/>
  <c r="CE366" i="66" s="1"/>
  <c r="CC366" i="66"/>
  <c r="CD366" i="66"/>
  <c r="CD126" i="66"/>
  <c r="V126" i="66"/>
  <c r="CE126" i="66" s="1"/>
  <c r="CX126" i="66"/>
  <c r="CC126" i="66"/>
  <c r="BL213" i="66"/>
  <c r="CB213" i="66"/>
  <c r="CB616" i="66"/>
  <c r="BL616" i="66"/>
  <c r="V917" i="66"/>
  <c r="CE917" i="66" s="1"/>
  <c r="CC917" i="66"/>
  <c r="CD917" i="66"/>
  <c r="CX917" i="66"/>
  <c r="V350" i="66"/>
  <c r="CE350" i="66" s="1"/>
  <c r="CD350" i="66"/>
  <c r="CC350" i="66"/>
  <c r="CX350" i="66"/>
  <c r="CB696" i="66"/>
  <c r="BL696" i="66"/>
  <c r="V129" i="66"/>
  <c r="CE129" i="66" s="1"/>
  <c r="CD129" i="66"/>
  <c r="CX129" i="66"/>
  <c r="CC129" i="66"/>
  <c r="CC356" i="66"/>
  <c r="V356" i="66"/>
  <c r="CE356" i="66" s="1"/>
  <c r="CD356" i="66"/>
  <c r="CX356" i="66"/>
  <c r="CX951" i="66"/>
  <c r="V951" i="66"/>
  <c r="CE951" i="66" s="1"/>
  <c r="CC951" i="66"/>
  <c r="CD951" i="66"/>
  <c r="CD175" i="66"/>
  <c r="V175" i="66"/>
  <c r="CE175" i="66" s="1"/>
  <c r="CX175" i="66"/>
  <c r="CC175" i="66"/>
  <c r="CB198" i="66"/>
  <c r="BL198" i="66"/>
  <c r="CC215" i="66"/>
  <c r="CX215" i="66"/>
  <c r="V215" i="66"/>
  <c r="CE215" i="66" s="1"/>
  <c r="CD215" i="66"/>
  <c r="CQ759" i="66"/>
  <c r="AS759" i="66" s="1"/>
  <c r="DB759" i="66"/>
  <c r="CZ759" i="66"/>
  <c r="DA759" i="66"/>
  <c r="CZ419" i="66"/>
  <c r="DA419" i="66"/>
  <c r="CQ419" i="66"/>
  <c r="AS419" i="66" s="1"/>
  <c r="DB419" i="66"/>
  <c r="DB489" i="66"/>
  <c r="CQ489" i="66"/>
  <c r="AS489" i="66" s="1"/>
  <c r="CZ489" i="66"/>
  <c r="DA489" i="66"/>
  <c r="BH160" i="66"/>
  <c r="CP160" i="66" s="1"/>
  <c r="CQ165" i="66"/>
  <c r="AS165" i="66" s="1"/>
  <c r="DA165" i="66"/>
  <c r="CZ165" i="66"/>
  <c r="DB165" i="66"/>
  <c r="CQ203" i="66"/>
  <c r="AS203" i="66" s="1"/>
  <c r="DA203" i="66"/>
  <c r="CZ203" i="66"/>
  <c r="DB203" i="66"/>
  <c r="BH276" i="66"/>
  <c r="CP276" i="66" s="1"/>
  <c r="BH275" i="66"/>
  <c r="CP275" i="66" s="1"/>
  <c r="BH230" i="66"/>
  <c r="CP230" i="66" s="1"/>
  <c r="CQ357" i="66"/>
  <c r="AS357" i="66" s="1"/>
  <c r="DB357" i="66"/>
  <c r="DA357" i="66"/>
  <c r="CZ357" i="66"/>
  <c r="DB78" i="66"/>
  <c r="CZ78" i="66"/>
  <c r="CQ78" i="66"/>
  <c r="AS78" i="66" s="1"/>
  <c r="DA78" i="66"/>
  <c r="CZ439" i="66"/>
  <c r="DB439" i="66"/>
  <c r="CQ439" i="66"/>
  <c r="AS439" i="66" s="1"/>
  <c r="DA439" i="66"/>
  <c r="BL943" i="66"/>
  <c r="CB943" i="66"/>
  <c r="CB901" i="66"/>
  <c r="BL901" i="66"/>
  <c r="V567" i="66"/>
  <c r="CE567" i="66" s="1"/>
  <c r="CX567" i="66"/>
  <c r="CC567" i="66"/>
  <c r="CD567" i="66"/>
  <c r="BL469" i="66"/>
  <c r="CB469" i="66"/>
  <c r="CQ756" i="66"/>
  <c r="AS756" i="66" s="1"/>
  <c r="DA756" i="66"/>
  <c r="CZ756" i="66"/>
  <c r="DB756" i="66"/>
  <c r="CQ977" i="66"/>
  <c r="AS977" i="66" s="1"/>
  <c r="CZ977" i="66"/>
  <c r="DA977" i="66"/>
  <c r="DB977" i="66"/>
  <c r="CB710" i="66"/>
  <c r="BL710" i="66"/>
  <c r="CB493" i="66"/>
  <c r="BL493" i="66"/>
  <c r="BL194" i="66"/>
  <c r="CB194" i="66"/>
  <c r="V921" i="66"/>
  <c r="CE921" i="66" s="1"/>
  <c r="CX921" i="66"/>
  <c r="CC921" i="66"/>
  <c r="CD921" i="66"/>
  <c r="CX891" i="66"/>
  <c r="V891" i="66"/>
  <c r="CE891" i="66" s="1"/>
  <c r="CC891" i="66"/>
  <c r="CD891" i="66"/>
  <c r="CD660" i="66"/>
  <c r="V660" i="66"/>
  <c r="CE660" i="66" s="1"/>
  <c r="CX660" i="66"/>
  <c r="CC660" i="66"/>
  <c r="V759" i="66"/>
  <c r="CE759" i="66" s="1"/>
  <c r="CC759" i="66"/>
  <c r="CD759" i="66"/>
  <c r="CX759" i="66"/>
  <c r="DA688" i="66"/>
  <c r="DB688" i="66"/>
  <c r="CQ688" i="66"/>
  <c r="AS688" i="66" s="1"/>
  <c r="CZ688" i="66"/>
  <c r="CB620" i="66"/>
  <c r="BL620" i="66"/>
  <c r="BL927" i="66"/>
  <c r="CB927" i="66"/>
  <c r="CX850" i="66"/>
  <c r="V850" i="66"/>
  <c r="CE850" i="66" s="1"/>
  <c r="CC850" i="66"/>
  <c r="CD850" i="66"/>
  <c r="CZ622" i="66"/>
  <c r="CQ622" i="66"/>
  <c r="AS622" i="66" s="1"/>
  <c r="DA622" i="66"/>
  <c r="DB622" i="66"/>
  <c r="CB549" i="66"/>
  <c r="BL549" i="66"/>
  <c r="CC465" i="66"/>
  <c r="CD465" i="66"/>
  <c r="V465" i="66"/>
  <c r="CE465" i="66" s="1"/>
  <c r="CX465" i="66"/>
  <c r="BL227" i="66"/>
  <c r="CB227" i="66"/>
  <c r="CB408" i="66"/>
  <c r="BL408" i="66"/>
  <c r="CQ723" i="66"/>
  <c r="AS723" i="66" s="1"/>
  <c r="DB723" i="66"/>
  <c r="DA723" i="66"/>
  <c r="CZ723" i="66"/>
  <c r="CB422" i="66"/>
  <c r="BL422" i="66"/>
  <c r="BL887" i="66"/>
  <c r="CB887" i="66"/>
  <c r="CD372" i="66"/>
  <c r="CC372" i="66"/>
  <c r="V372" i="66"/>
  <c r="CE372" i="66" s="1"/>
  <c r="CX372" i="66"/>
  <c r="CX229" i="66"/>
  <c r="CD229" i="66"/>
  <c r="CC229" i="66"/>
  <c r="V229" i="66"/>
  <c r="CE229" i="66" s="1"/>
  <c r="CB121" i="66"/>
  <c r="BL121" i="66"/>
  <c r="CB148" i="66"/>
  <c r="BL148" i="66"/>
  <c r="DA22" i="66"/>
  <c r="DB22" i="66"/>
  <c r="CZ22" i="66"/>
  <c r="CQ22" i="66"/>
  <c r="AS22" i="66" s="1"/>
  <c r="CC59" i="66"/>
  <c r="CX59" i="66"/>
  <c r="CD59" i="66"/>
  <c r="V59" i="66"/>
  <c r="CE59" i="66" s="1"/>
  <c r="BL959" i="66"/>
  <c r="CB959" i="66"/>
  <c r="BL119" i="66"/>
  <c r="CB119" i="66"/>
  <c r="V136" i="66"/>
  <c r="CE136" i="66" s="1"/>
  <c r="CD136" i="66"/>
  <c r="CC136" i="66"/>
  <c r="CX136" i="66"/>
  <c r="CC348" i="66"/>
  <c r="CD348" i="66"/>
  <c r="CX348" i="66"/>
  <c r="V348" i="66"/>
  <c r="CE348" i="66" s="1"/>
  <c r="CC213" i="66"/>
  <c r="CX213" i="66"/>
  <c r="V213" i="66"/>
  <c r="CE213" i="66" s="1"/>
  <c r="CD213" i="66"/>
  <c r="CC616" i="66"/>
  <c r="CX616" i="66"/>
  <c r="CD616" i="66"/>
  <c r="V616" i="66"/>
  <c r="CE616" i="66" s="1"/>
  <c r="BL396" i="66"/>
  <c r="CB396" i="66"/>
  <c r="V127" i="66"/>
  <c r="CE127" i="66" s="1"/>
  <c r="CC127" i="66"/>
  <c r="CD127" i="66"/>
  <c r="CX127" i="66"/>
  <c r="BL350" i="66"/>
  <c r="CB350" i="66"/>
  <c r="CD696" i="66"/>
  <c r="CC696" i="66"/>
  <c r="CX696" i="66"/>
  <c r="V696" i="66"/>
  <c r="CE696" i="66" s="1"/>
  <c r="BH169" i="66"/>
  <c r="CP169" i="66" s="1"/>
  <c r="CB36" i="66"/>
  <c r="BL36" i="66"/>
  <c r="BL275" i="66"/>
  <c r="CB275" i="66"/>
  <c r="CC123" i="66"/>
  <c r="CX123" i="66"/>
  <c r="CD123" i="66"/>
  <c r="V123" i="66"/>
  <c r="CE123" i="66" s="1"/>
  <c r="CB672" i="66"/>
  <c r="BL672" i="66"/>
  <c r="CZ849" i="66"/>
  <c r="DA849" i="66"/>
  <c r="DB849" i="66"/>
  <c r="CQ849" i="66"/>
  <c r="AS849" i="66" s="1"/>
  <c r="BH418" i="66"/>
  <c r="CP418" i="66" s="1"/>
  <c r="CB215" i="66"/>
  <c r="BL215" i="66"/>
  <c r="DA670" i="66"/>
  <c r="CZ670" i="66"/>
  <c r="CQ670" i="66"/>
  <c r="AS670" i="66" s="1"/>
  <c r="DB670" i="66"/>
  <c r="CQ743" i="66"/>
  <c r="AS743" i="66" s="1"/>
  <c r="CZ743" i="66"/>
  <c r="DB743" i="66"/>
  <c r="DA743" i="66"/>
  <c r="CZ481" i="66"/>
  <c r="DB481" i="66"/>
  <c r="CQ481" i="66"/>
  <c r="AS481" i="66" s="1"/>
  <c r="DA481" i="66"/>
  <c r="CZ840" i="66"/>
  <c r="DA840" i="66"/>
  <c r="DB840" i="66"/>
  <c r="CQ840" i="66"/>
  <c r="AS840" i="66" s="1"/>
  <c r="DB798" i="66"/>
  <c r="CQ798" i="66"/>
  <c r="AS798" i="66" s="1"/>
  <c r="CZ798" i="66"/>
  <c r="DA798" i="66"/>
  <c r="DB922" i="66"/>
  <c r="CZ922" i="66"/>
  <c r="DA922" i="66"/>
  <c r="CQ922" i="66"/>
  <c r="AS922" i="66" s="1"/>
  <c r="DA652" i="66"/>
  <c r="CQ652" i="66"/>
  <c r="AS652" i="66" s="1"/>
  <c r="CZ652" i="66"/>
  <c r="DB652" i="66"/>
  <c r="CZ495" i="66"/>
  <c r="DB495" i="66"/>
  <c r="DA495" i="66"/>
  <c r="CQ495" i="66"/>
  <c r="AS495" i="66" s="1"/>
  <c r="BH478" i="66"/>
  <c r="CP478" i="66" s="1"/>
  <c r="BH477" i="66"/>
  <c r="CP477" i="66" s="1"/>
  <c r="BH372" i="66"/>
  <c r="CP372" i="66" s="1"/>
  <c r="CQ409" i="66"/>
  <c r="AS409" i="66" s="1"/>
  <c r="DB409" i="66"/>
  <c r="CZ409" i="66"/>
  <c r="DA409" i="66"/>
  <c r="BH268" i="66"/>
  <c r="CP268" i="66" s="1"/>
  <c r="BH267" i="66"/>
  <c r="CP267" i="66" s="1"/>
  <c r="CQ367" i="66"/>
  <c r="AS367" i="66" s="1"/>
  <c r="DA367" i="66"/>
  <c r="CZ367" i="66"/>
  <c r="DB367" i="66"/>
  <c r="CZ343" i="66"/>
  <c r="DA343" i="66"/>
  <c r="CQ343" i="66"/>
  <c r="AS343" i="66" s="1"/>
  <c r="DB343" i="66"/>
  <c r="CZ112" i="66"/>
  <c r="DA112" i="66"/>
  <c r="DB112" i="66"/>
  <c r="CQ112" i="66"/>
  <c r="AS112" i="66" s="1"/>
  <c r="CZ238" i="66"/>
  <c r="DB238" i="66"/>
  <c r="DA238" i="66"/>
  <c r="CQ238" i="66"/>
  <c r="AS238" i="66" s="1"/>
  <c r="CZ214" i="66"/>
  <c r="CQ214" i="66"/>
  <c r="AS214" i="66" s="1"/>
  <c r="DB214" i="66"/>
  <c r="DA214" i="66"/>
  <c r="DA72" i="66"/>
  <c r="CZ72" i="66"/>
  <c r="DB72" i="66"/>
  <c r="CQ72" i="66"/>
  <c r="AS72" i="66" s="1"/>
  <c r="BH37" i="66"/>
  <c r="CP37" i="66" s="1"/>
  <c r="BH36" i="66"/>
  <c r="CP36" i="66" s="1"/>
  <c r="CC943" i="66"/>
  <c r="CX943" i="66"/>
  <c r="CD943" i="66"/>
  <c r="V943" i="66"/>
  <c r="CE943" i="66" s="1"/>
  <c r="BL919" i="66"/>
  <c r="CB919" i="66"/>
  <c r="CB925" i="66"/>
  <c r="BL925" i="66"/>
  <c r="CD658" i="66"/>
  <c r="V658" i="66"/>
  <c r="CE658" i="66" s="1"/>
  <c r="CC658" i="66"/>
  <c r="CX658" i="66"/>
  <c r="CC384" i="66"/>
  <c r="V384" i="66"/>
  <c r="CE384" i="66" s="1"/>
  <c r="CD384" i="66"/>
  <c r="CX384" i="66"/>
  <c r="DA429" i="66"/>
  <c r="DB429" i="66"/>
  <c r="CZ429" i="66"/>
  <c r="CQ429" i="66"/>
  <c r="AS429" i="66" s="1"/>
  <c r="BL814" i="66"/>
  <c r="CB814" i="66"/>
  <c r="BL921" i="66"/>
  <c r="CB921" i="66"/>
  <c r="CD650" i="66"/>
  <c r="CC650" i="66"/>
  <c r="CX650" i="66"/>
  <c r="V650" i="66"/>
  <c r="CE650" i="66" s="1"/>
  <c r="DA547" i="66"/>
  <c r="DB547" i="66"/>
  <c r="CQ547" i="66"/>
  <c r="AS547" i="66" s="1"/>
  <c r="CZ547" i="66"/>
  <c r="CQ325" i="66"/>
  <c r="AS325" i="66" s="1"/>
  <c r="CZ325" i="66"/>
  <c r="DA325" i="66"/>
  <c r="DB325" i="66"/>
  <c r="CZ725" i="66"/>
  <c r="DB725" i="66"/>
  <c r="DA725" i="66"/>
  <c r="CQ725" i="66"/>
  <c r="AS725" i="66" s="1"/>
  <c r="DA435" i="66"/>
  <c r="CZ435" i="66"/>
  <c r="CQ435" i="66"/>
  <c r="AS435" i="66" s="1"/>
  <c r="DB435" i="66"/>
  <c r="CB465" i="66"/>
  <c r="BL465" i="66"/>
  <c r="V915" i="66"/>
  <c r="CE915" i="66" s="1"/>
  <c r="CC915" i="66"/>
  <c r="CD915" i="66"/>
  <c r="CX915" i="66"/>
  <c r="CD408" i="66"/>
  <c r="V408" i="66"/>
  <c r="CE408" i="66" s="1"/>
  <c r="CC408" i="66"/>
  <c r="CX408" i="66"/>
  <c r="BL963" i="66"/>
  <c r="CB963" i="66"/>
  <c r="V899" i="66"/>
  <c r="CE899" i="66" s="1"/>
  <c r="CC899" i="66"/>
  <c r="CD899" i="66"/>
  <c r="CX899" i="66"/>
  <c r="V887" i="66"/>
  <c r="CE887" i="66" s="1"/>
  <c r="CC887" i="66"/>
  <c r="CD887" i="66"/>
  <c r="CX887" i="66"/>
  <c r="V346" i="66"/>
  <c r="CE346" i="66" s="1"/>
  <c r="CC346" i="66"/>
  <c r="CD346" i="66"/>
  <c r="CX346" i="66"/>
  <c r="CB596" i="66"/>
  <c r="BL596" i="66"/>
  <c r="BL404" i="66"/>
  <c r="CB404" i="66"/>
  <c r="BH356" i="66"/>
  <c r="CP356" i="66" s="1"/>
  <c r="V959" i="66"/>
  <c r="CE959" i="66" s="1"/>
  <c r="CC959" i="66"/>
  <c r="CD959" i="66"/>
  <c r="CX959" i="66"/>
  <c r="V119" i="66"/>
  <c r="CE119" i="66" s="1"/>
  <c r="CC119" i="66"/>
  <c r="CX119" i="66"/>
  <c r="CD119" i="66"/>
  <c r="CB360" i="66"/>
  <c r="BL360" i="66"/>
  <c r="BL917" i="66"/>
  <c r="CB917" i="66"/>
  <c r="CC265" i="66"/>
  <c r="CX265" i="66"/>
  <c r="V265" i="66"/>
  <c r="CE265" i="66" s="1"/>
  <c r="CD265" i="66"/>
  <c r="CD199" i="66"/>
  <c r="CX199" i="66"/>
  <c r="V199" i="66"/>
  <c r="CE199" i="66" s="1"/>
  <c r="CC199" i="66"/>
  <c r="V947" i="66"/>
  <c r="CE947" i="66" s="1"/>
  <c r="CD947" i="66"/>
  <c r="CC947" i="66"/>
  <c r="CX947" i="66"/>
  <c r="DA34" i="66"/>
  <c r="DB34" i="66"/>
  <c r="CQ34" i="66"/>
  <c r="AS34" i="66" s="1"/>
  <c r="CZ34" i="66"/>
  <c r="CC261" i="66"/>
  <c r="CX261" i="66"/>
  <c r="V261" i="66"/>
  <c r="CE261" i="66" s="1"/>
  <c r="CD261" i="66"/>
  <c r="CC114" i="66"/>
  <c r="V114" i="66"/>
  <c r="CE114" i="66" s="1"/>
  <c r="CX114" i="66"/>
  <c r="CD114" i="66"/>
  <c r="CC231" i="66"/>
  <c r="CX231" i="66"/>
  <c r="CD231" i="66"/>
  <c r="V231" i="66"/>
  <c r="CE231" i="66" s="1"/>
  <c r="CC402" i="66"/>
  <c r="CX402" i="66"/>
  <c r="V402" i="66"/>
  <c r="CE402" i="66" s="1"/>
  <c r="CD402" i="66"/>
  <c r="BL951" i="66"/>
  <c r="CB951" i="66"/>
  <c r="BL362" i="66"/>
  <c r="CB362" i="66"/>
  <c r="BL123" i="66"/>
  <c r="CB123" i="66"/>
  <c r="BL175" i="66"/>
  <c r="CB175" i="66"/>
  <c r="CD395" i="66"/>
  <c r="V395" i="66"/>
  <c r="CE395" i="66" s="1"/>
  <c r="CC395" i="66"/>
  <c r="CX395" i="66"/>
  <c r="CC198" i="66"/>
  <c r="CX198" i="66"/>
  <c r="V198" i="66"/>
  <c r="CE198" i="66" s="1"/>
  <c r="CD198" i="66"/>
  <c r="BL368" i="66"/>
  <c r="CB368" i="66"/>
  <c r="DA870" i="66"/>
  <c r="DB870" i="66"/>
  <c r="CZ870" i="66"/>
  <c r="CQ870" i="66"/>
  <c r="AS870" i="66" s="1"/>
  <c r="CQ796" i="66"/>
  <c r="AS796" i="66" s="1"/>
  <c r="DA796" i="66"/>
  <c r="DB796" i="66"/>
  <c r="CZ796" i="66"/>
  <c r="DB658" i="66"/>
  <c r="CZ658" i="66"/>
  <c r="CQ658" i="66"/>
  <c r="AS658" i="66" s="1"/>
  <c r="DA658" i="66"/>
  <c r="DB503" i="66"/>
  <c r="CZ503" i="66"/>
  <c r="CQ503" i="66"/>
  <c r="AS503" i="66" s="1"/>
  <c r="DA503" i="66"/>
  <c r="DA719" i="66"/>
  <c r="DB719" i="66"/>
  <c r="CZ719" i="66"/>
  <c r="CQ719" i="66"/>
  <c r="AS719" i="66" s="1"/>
  <c r="DA684" i="66"/>
  <c r="CQ684" i="66"/>
  <c r="AS684" i="66" s="1"/>
  <c r="CZ684" i="66"/>
  <c r="DB684" i="66"/>
  <c r="CZ473" i="66"/>
  <c r="DA473" i="66"/>
  <c r="DB473" i="66"/>
  <c r="CQ473" i="66"/>
  <c r="AS473" i="66" s="1"/>
  <c r="CZ966" i="66"/>
  <c r="CQ966" i="66"/>
  <c r="AS966" i="66" s="1"/>
  <c r="DA966" i="66"/>
  <c r="DB966" i="66"/>
  <c r="BH956" i="66"/>
  <c r="CP956" i="66" s="1"/>
  <c r="BH942" i="66"/>
  <c r="CP942" i="66" s="1"/>
  <c r="BH932" i="66"/>
  <c r="CP932" i="66" s="1"/>
  <c r="BH918" i="66"/>
  <c r="CP918" i="66" s="1"/>
  <c r="DB908" i="66"/>
  <c r="CZ908" i="66"/>
  <c r="CQ908" i="66"/>
  <c r="AS908" i="66" s="1"/>
  <c r="DA908" i="66"/>
  <c r="CZ894" i="66"/>
  <c r="DB894" i="66"/>
  <c r="DA894" i="66"/>
  <c r="CQ894" i="66"/>
  <c r="AS894" i="66" s="1"/>
  <c r="BH395" i="66"/>
  <c r="CP395" i="66" s="1"/>
  <c r="DB297" i="66"/>
  <c r="CZ297" i="66"/>
  <c r="DA297" i="66"/>
  <c r="CQ297" i="66"/>
  <c r="AS297" i="66" s="1"/>
  <c r="DA88" i="66"/>
  <c r="CQ88" i="66"/>
  <c r="AS88" i="66" s="1"/>
  <c r="CZ88" i="66"/>
  <c r="DB88" i="66"/>
  <c r="BH244" i="66"/>
  <c r="CP244" i="66" s="1"/>
  <c r="DA255" i="66"/>
  <c r="DB255" i="66"/>
  <c r="CQ255" i="66"/>
  <c r="AS255" i="66" s="1"/>
  <c r="CZ255" i="66"/>
  <c r="CQ352" i="66"/>
  <c r="AS352" i="66" s="1"/>
  <c r="CZ352" i="66"/>
  <c r="DB352" i="66"/>
  <c r="DA352" i="66"/>
  <c r="DA211" i="66"/>
  <c r="CZ211" i="66"/>
  <c r="CQ211" i="66"/>
  <c r="AS211" i="66" s="1"/>
  <c r="DB211" i="66"/>
  <c r="BH176" i="66"/>
  <c r="CP176" i="66" s="1"/>
  <c r="BH175" i="66"/>
  <c r="CP175" i="66" s="1"/>
  <c r="CB444" i="66"/>
  <c r="BL444" i="66"/>
  <c r="V895" i="66"/>
  <c r="CE895" i="66" s="1"/>
  <c r="CC895" i="66"/>
  <c r="CX895" i="66"/>
  <c r="CD895" i="66"/>
  <c r="CB567" i="66"/>
  <c r="BL567" i="66"/>
  <c r="CD925" i="66"/>
  <c r="V925" i="66"/>
  <c r="CE925" i="66" s="1"/>
  <c r="CC925" i="66"/>
  <c r="CX925" i="66"/>
  <c r="CB658" i="66"/>
  <c r="BL658" i="66"/>
  <c r="V503" i="66"/>
  <c r="CE503" i="66" s="1"/>
  <c r="CD503" i="66"/>
  <c r="CX503" i="66"/>
  <c r="CC503" i="66"/>
  <c r="CZ491" i="66"/>
  <c r="DA491" i="66"/>
  <c r="DB491" i="66"/>
  <c r="CQ491" i="66"/>
  <c r="AS491" i="66" s="1"/>
  <c r="CQ668" i="66"/>
  <c r="AS668" i="66" s="1"/>
  <c r="DB668" i="66"/>
  <c r="DA668" i="66"/>
  <c r="CZ668" i="66"/>
  <c r="V814" i="66"/>
  <c r="CE814" i="66" s="1"/>
  <c r="CX814" i="66"/>
  <c r="CC814" i="66"/>
  <c r="CD814" i="66"/>
  <c r="BL957" i="66"/>
  <c r="CB957" i="66"/>
  <c r="DA735" i="66"/>
  <c r="DB735" i="66"/>
  <c r="CQ735" i="66"/>
  <c r="AS735" i="66" s="1"/>
  <c r="CZ735" i="66"/>
  <c r="CB650" i="66"/>
  <c r="BL650" i="66"/>
  <c r="CB660" i="66"/>
  <c r="BL660" i="66"/>
  <c r="CB759" i="66"/>
  <c r="BL759" i="66"/>
  <c r="BL850" i="66"/>
  <c r="CB850" i="66"/>
  <c r="CB390" i="66"/>
  <c r="BL390" i="66"/>
  <c r="BL915" i="66"/>
  <c r="CB915" i="66"/>
  <c r="CB565" i="66"/>
  <c r="BL565" i="66"/>
  <c r="V727" i="66"/>
  <c r="CE727" i="66" s="1"/>
  <c r="CX727" i="66"/>
  <c r="CC727" i="66"/>
  <c r="CD727" i="66"/>
  <c r="V694" i="66"/>
  <c r="CE694" i="66" s="1"/>
  <c r="CC694" i="66"/>
  <c r="CX694" i="66"/>
  <c r="CD694" i="66"/>
  <c r="CC963" i="66"/>
  <c r="CD963" i="66"/>
  <c r="CX963" i="66"/>
  <c r="V963" i="66"/>
  <c r="CE963" i="66" s="1"/>
  <c r="V237" i="66"/>
  <c r="CE237" i="66" s="1"/>
  <c r="CC237" i="66"/>
  <c r="CD237" i="66"/>
  <c r="CX237" i="66"/>
  <c r="V121" i="66"/>
  <c r="CE121" i="66" s="1"/>
  <c r="CD121" i="66"/>
  <c r="CX121" i="66"/>
  <c r="CC121" i="66"/>
  <c r="CC596" i="66"/>
  <c r="CX596" i="66"/>
  <c r="V596" i="66"/>
  <c r="CE596" i="66" s="1"/>
  <c r="CD596" i="66"/>
  <c r="V404" i="66"/>
  <c r="CE404" i="66" s="1"/>
  <c r="CD404" i="66"/>
  <c r="CX404" i="66"/>
  <c r="CC404" i="66"/>
  <c r="CZ147" i="66"/>
  <c r="CQ147" i="66"/>
  <c r="AS147" i="66" s="1"/>
  <c r="DA147" i="66"/>
  <c r="DB147" i="66"/>
  <c r="BH718" i="66"/>
  <c r="CP718" i="66" s="1"/>
  <c r="DB678" i="66"/>
  <c r="CQ678" i="66"/>
  <c r="AS678" i="66" s="1"/>
  <c r="DA678" i="66"/>
  <c r="CZ678" i="66"/>
  <c r="CC374" i="66"/>
  <c r="V374" i="66"/>
  <c r="CE374" i="66" s="1"/>
  <c r="CX374" i="66"/>
  <c r="CD374" i="66"/>
  <c r="CC134" i="66"/>
  <c r="V134" i="66"/>
  <c r="CE134" i="66" s="1"/>
  <c r="CX134" i="66"/>
  <c r="CD134" i="66"/>
  <c r="CZ987" i="66"/>
  <c r="CQ987" i="66"/>
  <c r="AS987" i="66" s="1"/>
  <c r="DA987" i="66"/>
  <c r="DB987" i="66"/>
  <c r="CB342" i="66"/>
  <c r="BL342" i="66"/>
  <c r="CD396" i="66"/>
  <c r="CX396" i="66"/>
  <c r="CC396" i="66"/>
  <c r="V396" i="66"/>
  <c r="CE396" i="66" s="1"/>
  <c r="BL127" i="66"/>
  <c r="CB127" i="66"/>
  <c r="BL879" i="66"/>
  <c r="CB879" i="66"/>
  <c r="BL947" i="66"/>
  <c r="CB947" i="66"/>
  <c r="CZ35" i="66"/>
  <c r="DB35" i="66"/>
  <c r="CQ35" i="66"/>
  <c r="AS35" i="66" s="1"/>
  <c r="DA35" i="66"/>
  <c r="BL261" i="66"/>
  <c r="CB261" i="66"/>
  <c r="CX245" i="66"/>
  <c r="CC245" i="66"/>
  <c r="V245" i="66"/>
  <c r="CE245" i="66" s="1"/>
  <c r="CD245" i="66"/>
  <c r="V36" i="66"/>
  <c r="CE36" i="66" s="1"/>
  <c r="CC36" i="66"/>
  <c r="CD36" i="66"/>
  <c r="CX36" i="66"/>
  <c r="BL402" i="66"/>
  <c r="CB402" i="66"/>
  <c r="CD672" i="66"/>
  <c r="CC672" i="66"/>
  <c r="V672" i="66"/>
  <c r="CE672" i="66" s="1"/>
  <c r="CX672" i="66"/>
  <c r="CB395" i="66"/>
  <c r="BL395" i="66"/>
  <c r="CB533" i="66"/>
  <c r="BL533" i="66"/>
  <c r="BL382" i="66"/>
  <c r="CB382" i="66"/>
  <c r="DA826" i="66"/>
  <c r="DB826" i="66"/>
  <c r="CQ826" i="66"/>
  <c r="AS826" i="66" s="1"/>
  <c r="CZ826" i="66"/>
  <c r="DA321" i="66"/>
  <c r="DB321" i="66"/>
  <c r="CQ321" i="66"/>
  <c r="AS321" i="66" s="1"/>
  <c r="CZ321" i="66"/>
  <c r="CZ708" i="66"/>
  <c r="DB708" i="66"/>
  <c r="DA708" i="66"/>
  <c r="CQ708" i="66"/>
  <c r="AS708" i="66" s="1"/>
  <c r="DA567" i="66"/>
  <c r="CZ567" i="66"/>
  <c r="CQ567" i="66"/>
  <c r="AS567" i="66" s="1"/>
  <c r="DB567" i="66"/>
  <c r="CZ423" i="66"/>
  <c r="DA423" i="66"/>
  <c r="DB423" i="66"/>
  <c r="CQ423" i="66"/>
  <c r="AS423" i="66" s="1"/>
  <c r="CQ248" i="66"/>
  <c r="AS248" i="66" s="1"/>
  <c r="DA248" i="66"/>
  <c r="CZ248" i="66"/>
  <c r="DB248" i="66"/>
  <c r="BH163" i="66"/>
  <c r="CP163" i="66" s="1"/>
  <c r="BH231" i="66"/>
  <c r="CP231" i="66" s="1"/>
  <c r="BH126" i="66"/>
  <c r="CP126" i="66" s="1"/>
  <c r="BH125" i="66"/>
  <c r="CP125" i="66" s="1"/>
  <c r="CB967" i="66"/>
  <c r="BL967" i="66"/>
  <c r="BL937" i="66"/>
  <c r="CB937" i="66"/>
  <c r="V913" i="66"/>
  <c r="CE913" i="66" s="1"/>
  <c r="CC913" i="66"/>
  <c r="CD913" i="66"/>
  <c r="CX913" i="66"/>
  <c r="BH235" i="66"/>
  <c r="CP235" i="66" s="1"/>
  <c r="CB918" i="66"/>
  <c r="BL918" i="66"/>
  <c r="CC573" i="66"/>
  <c r="V573" i="66"/>
  <c r="CE573" i="66" s="1"/>
  <c r="CX573" i="66"/>
  <c r="CD573" i="66"/>
  <c r="CB503" i="66"/>
  <c r="BL503" i="66"/>
  <c r="CZ690" i="66"/>
  <c r="DA690" i="66"/>
  <c r="DB690" i="66"/>
  <c r="CQ690" i="66"/>
  <c r="AS690" i="66" s="1"/>
  <c r="CQ766" i="66"/>
  <c r="AS766" i="66" s="1"/>
  <c r="CZ766" i="66"/>
  <c r="DA766" i="66"/>
  <c r="DB766" i="66"/>
  <c r="BL909" i="66"/>
  <c r="CB909" i="66"/>
  <c r="CZ739" i="66"/>
  <c r="CQ739" i="66"/>
  <c r="AS739" i="66" s="1"/>
  <c r="DA739" i="66"/>
  <c r="DB739" i="66"/>
  <c r="CD481" i="66"/>
  <c r="CC481" i="66"/>
  <c r="CX481" i="66"/>
  <c r="V481" i="66"/>
  <c r="CE481" i="66" s="1"/>
  <c r="CC236" i="66"/>
  <c r="CD236" i="66"/>
  <c r="CX236" i="66"/>
  <c r="V236" i="66"/>
  <c r="CE236" i="66" s="1"/>
  <c r="BL923" i="66"/>
  <c r="CB923" i="66"/>
  <c r="BL899" i="66"/>
  <c r="CB899" i="66"/>
  <c r="CX422" i="66"/>
  <c r="CC422" i="66"/>
  <c r="V422" i="66"/>
  <c r="CE422" i="66" s="1"/>
  <c r="CD422" i="66"/>
  <c r="CC388" i="66"/>
  <c r="CD388" i="66"/>
  <c r="CX388" i="66"/>
  <c r="V388" i="66"/>
  <c r="CE388" i="66" s="1"/>
  <c r="V358" i="66"/>
  <c r="CE358" i="66" s="1"/>
  <c r="CX358" i="66"/>
  <c r="CC358" i="66"/>
  <c r="CD358" i="66"/>
  <c r="CC340" i="66"/>
  <c r="CD340" i="66"/>
  <c r="CX340" i="66"/>
  <c r="V340" i="66"/>
  <c r="CE340" i="66" s="1"/>
  <c r="BL237" i="66"/>
  <c r="CB237" i="66"/>
  <c r="DB845" i="66"/>
  <c r="CQ845" i="66"/>
  <c r="AS845" i="66" s="1"/>
  <c r="DA845" i="66"/>
  <c r="CZ845" i="66"/>
  <c r="CB208" i="66"/>
  <c r="BL208" i="66"/>
  <c r="BL233" i="66"/>
  <c r="CB233" i="66"/>
  <c r="CC219" i="66"/>
  <c r="CX219" i="66"/>
  <c r="V219" i="66"/>
  <c r="CE219" i="66" s="1"/>
  <c r="CD219" i="66"/>
  <c r="CB134" i="66"/>
  <c r="BL134" i="66"/>
  <c r="DA15" i="66"/>
  <c r="CZ15" i="66"/>
  <c r="DB15" i="66"/>
  <c r="CQ15" i="66"/>
  <c r="AS15" i="66" s="1"/>
  <c r="BH346" i="66"/>
  <c r="CP346" i="66" s="1"/>
  <c r="CC517" i="66"/>
  <c r="V517" i="66"/>
  <c r="CE517" i="66" s="1"/>
  <c r="CD517" i="66"/>
  <c r="CX517" i="66"/>
  <c r="V879" i="66"/>
  <c r="CE879" i="66" s="1"/>
  <c r="CC879" i="66"/>
  <c r="CD879" i="66"/>
  <c r="CX879" i="66"/>
  <c r="BL265" i="66"/>
  <c r="CB265" i="66"/>
  <c r="CB199" i="66"/>
  <c r="BL199" i="66"/>
  <c r="DA421" i="66"/>
  <c r="CZ421" i="66"/>
  <c r="CQ421" i="66"/>
  <c r="AS421" i="66" s="1"/>
  <c r="DB421" i="66"/>
  <c r="CB211" i="66"/>
  <c r="BL211" i="66"/>
  <c r="CB117" i="66"/>
  <c r="BL117" i="66"/>
  <c r="BL231" i="66"/>
  <c r="CB231" i="66"/>
  <c r="V362" i="66"/>
  <c r="CE362" i="66" s="1"/>
  <c r="CC362" i="66"/>
  <c r="CD362" i="66"/>
  <c r="CX362" i="66"/>
  <c r="BL18" i="66"/>
  <c r="CB18" i="66"/>
  <c r="CC533" i="66"/>
  <c r="CX533" i="66"/>
  <c r="V533" i="66"/>
  <c r="CE533" i="66" s="1"/>
  <c r="CD533" i="66"/>
  <c r="CX188" i="66"/>
  <c r="CD188" i="66"/>
  <c r="V188" i="66"/>
  <c r="CE188" i="66" s="1"/>
  <c r="CC188" i="66"/>
  <c r="CT974" i="66"/>
  <c r="BL974" i="66"/>
  <c r="CB974" i="66"/>
  <c r="CX974" i="66"/>
  <c r="CD974" i="66"/>
  <c r="CC974" i="66"/>
  <c r="V974" i="66"/>
  <c r="CE974" i="66" s="1"/>
  <c r="DI808" i="66"/>
  <c r="BH809" i="66"/>
  <c r="CP809" i="66" s="1"/>
  <c r="BJ808" i="66"/>
  <c r="BM808" i="66" s="1"/>
  <c r="BK808" i="66"/>
  <c r="BN808" i="66"/>
  <c r="BO808" i="66"/>
  <c r="BN888" i="66"/>
  <c r="BJ888" i="66"/>
  <c r="BM888" i="66" s="1"/>
  <c r="BK888" i="66"/>
  <c r="BO888" i="66"/>
  <c r="U888" i="66"/>
  <c r="X888" i="66" s="1"/>
  <c r="W888" i="66"/>
  <c r="CA888" i="66"/>
  <c r="CW888" i="66"/>
  <c r="DI888" i="66"/>
  <c r="DI964" i="66"/>
  <c r="CW964" i="66"/>
  <c r="U964" i="66"/>
  <c r="X964" i="66" s="1"/>
  <c r="CA964" i="66"/>
  <c r="W964" i="66"/>
  <c r="BN964" i="66"/>
  <c r="BO964" i="66"/>
  <c r="BJ964" i="66"/>
  <c r="BM964" i="66" s="1"/>
  <c r="BK964" i="66"/>
  <c r="CB908" i="66"/>
  <c r="BL908" i="66"/>
  <c r="CD908" i="66"/>
  <c r="CC908" i="66"/>
  <c r="CX908" i="66"/>
  <c r="V908" i="66"/>
  <c r="CE908" i="66" s="1"/>
  <c r="CT908" i="66"/>
  <c r="DB720" i="66"/>
  <c r="CQ720" i="66"/>
  <c r="AS720" i="66" s="1"/>
  <c r="CZ720" i="66"/>
  <c r="DA720" i="66"/>
  <c r="CT719" i="66"/>
  <c r="CZ1001" i="66"/>
  <c r="DA1001" i="66"/>
  <c r="DB1001" i="66"/>
  <c r="CQ1001" i="66"/>
  <c r="AS1001" i="66" s="1"/>
  <c r="CT1000" i="66"/>
  <c r="CQ984" i="66"/>
  <c r="AS984" i="66" s="1"/>
  <c r="DB984" i="66"/>
  <c r="DA984" i="66"/>
  <c r="CZ984" i="66"/>
  <c r="CT983" i="66"/>
  <c r="CC983" i="66"/>
  <c r="CD983" i="66"/>
  <c r="CX983" i="66"/>
  <c r="V983" i="66"/>
  <c r="CE983" i="66" s="1"/>
  <c r="CB983" i="66"/>
  <c r="BL983" i="66"/>
  <c r="U960" i="66"/>
  <c r="X960" i="66" s="1"/>
  <c r="W960" i="66"/>
  <c r="CA960" i="66"/>
  <c r="CW960" i="66"/>
  <c r="BN960" i="66"/>
  <c r="BJ960" i="66"/>
  <c r="BM960" i="66" s="1"/>
  <c r="BO960" i="66"/>
  <c r="BK960" i="66"/>
  <c r="DI960" i="66"/>
  <c r="CT948" i="66"/>
  <c r="CB948" i="66"/>
  <c r="BL948" i="66"/>
  <c r="CD948" i="66"/>
  <c r="V948" i="66"/>
  <c r="CE948" i="66" s="1"/>
  <c r="CX948" i="66"/>
  <c r="CC948" i="66"/>
  <c r="DI822" i="66"/>
  <c r="CW822" i="66"/>
  <c r="W822" i="66"/>
  <c r="CA822" i="66"/>
  <c r="U822" i="66"/>
  <c r="X822" i="66" s="1"/>
  <c r="BH823" i="66"/>
  <c r="CP823" i="66" s="1"/>
  <c r="BK822" i="66"/>
  <c r="BN822" i="66"/>
  <c r="BO822" i="66"/>
  <c r="BJ822" i="66"/>
  <c r="BM822" i="66" s="1"/>
  <c r="CT821" i="66"/>
  <c r="U752" i="66"/>
  <c r="X752" i="66" s="1"/>
  <c r="W752" i="66"/>
  <c r="CW752" i="66"/>
  <c r="CA752" i="66"/>
  <c r="BN752" i="66"/>
  <c r="BK752" i="66"/>
  <c r="BJ752" i="66"/>
  <c r="BM752" i="66" s="1"/>
  <c r="BO752" i="66"/>
  <c r="DI752" i="66"/>
  <c r="DA762" i="66"/>
  <c r="DB762" i="66"/>
  <c r="CQ762" i="66"/>
  <c r="AS762" i="66" s="1"/>
  <c r="CZ762" i="66"/>
  <c r="CT761" i="66"/>
  <c r="U906" i="66"/>
  <c r="X906" i="66" s="1"/>
  <c r="W906" i="66"/>
  <c r="CW906" i="66"/>
  <c r="CA906" i="66"/>
  <c r="BN906" i="66"/>
  <c r="BJ906" i="66"/>
  <c r="BM906" i="66" s="1"/>
  <c r="BK906" i="66"/>
  <c r="BO906" i="66"/>
  <c r="DI906" i="66"/>
  <c r="CT990" i="66"/>
  <c r="CZ991" i="66"/>
  <c r="DA991" i="66"/>
  <c r="DB991" i="66"/>
  <c r="CQ991" i="66"/>
  <c r="AS991" i="66" s="1"/>
  <c r="CB990" i="66"/>
  <c r="BL990" i="66"/>
  <c r="V990" i="66"/>
  <c r="CE990" i="66" s="1"/>
  <c r="CX990" i="66"/>
  <c r="CC990" i="66"/>
  <c r="CD990" i="66"/>
  <c r="BN932" i="66"/>
  <c r="BJ932" i="66"/>
  <c r="BM932" i="66" s="1"/>
  <c r="BK932" i="66"/>
  <c r="BO932" i="66"/>
  <c r="CA932" i="66"/>
  <c r="U932" i="66"/>
  <c r="X932" i="66" s="1"/>
  <c r="W932" i="66"/>
  <c r="CW932" i="66"/>
  <c r="DI932" i="66"/>
  <c r="CT930" i="66"/>
  <c r="BN924" i="66"/>
  <c r="BJ924" i="66"/>
  <c r="BM924" i="66" s="1"/>
  <c r="BK924" i="66"/>
  <c r="BO924" i="66"/>
  <c r="U924" i="66"/>
  <c r="X924" i="66" s="1"/>
  <c r="W924" i="66"/>
  <c r="CA924" i="66"/>
  <c r="CW924" i="66"/>
  <c r="DI924" i="66"/>
  <c r="DI846" i="66"/>
  <c r="CW846" i="66"/>
  <c r="CA846" i="66"/>
  <c r="U846" i="66"/>
  <c r="X846" i="66" s="1"/>
  <c r="W846" i="66"/>
  <c r="BH847" i="66"/>
  <c r="CP847" i="66" s="1"/>
  <c r="BK846" i="66"/>
  <c r="BJ846" i="66"/>
  <c r="BM846" i="66" s="1"/>
  <c r="BN846" i="66"/>
  <c r="BO846" i="66"/>
  <c r="DB990" i="66"/>
  <c r="CQ990" i="66"/>
  <c r="AS990" i="66" s="1"/>
  <c r="CZ990" i="66"/>
  <c r="DA990" i="66"/>
  <c r="CT989" i="66"/>
  <c r="CB989" i="66"/>
  <c r="BL989" i="66"/>
  <c r="V989" i="66"/>
  <c r="CE989" i="66" s="1"/>
  <c r="CC989" i="66"/>
  <c r="CD989" i="66"/>
  <c r="CX989" i="66"/>
  <c r="CQ992" i="66"/>
  <c r="AS992" i="66" s="1"/>
  <c r="CZ992" i="66"/>
  <c r="DA992" i="66"/>
  <c r="DB992" i="66"/>
  <c r="CT991" i="66"/>
  <c r="CB991" i="66"/>
  <c r="BL991" i="66"/>
  <c r="CC991" i="66"/>
  <c r="CD991" i="66"/>
  <c r="CX991" i="66"/>
  <c r="V991" i="66"/>
  <c r="CE991" i="66" s="1"/>
  <c r="CT976" i="66"/>
  <c r="CB976" i="66"/>
  <c r="BL976" i="66"/>
  <c r="V976" i="66"/>
  <c r="CE976" i="66" s="1"/>
  <c r="CX976" i="66"/>
  <c r="CC976" i="66"/>
  <c r="CD976" i="66"/>
  <c r="DI975" i="66"/>
  <c r="BO975" i="66"/>
  <c r="BH976" i="66"/>
  <c r="CP976" i="66" s="1"/>
  <c r="BJ975" i="66"/>
  <c r="BM975" i="66" s="1"/>
  <c r="BN975" i="66"/>
  <c r="BK975" i="66"/>
  <c r="CA975" i="66"/>
  <c r="U975" i="66"/>
  <c r="X975" i="66" s="1"/>
  <c r="W975" i="66"/>
  <c r="CW975" i="66"/>
  <c r="BN968" i="66"/>
  <c r="BJ968" i="66"/>
  <c r="BM968" i="66" s="1"/>
  <c r="BK968" i="66"/>
  <c r="BO968" i="66"/>
  <c r="CA968" i="66"/>
  <c r="U968" i="66"/>
  <c r="X968" i="66" s="1"/>
  <c r="CW968" i="66"/>
  <c r="W968" i="66"/>
  <c r="DI968" i="66"/>
  <c r="CZ993" i="66"/>
  <c r="DA993" i="66"/>
  <c r="DB993" i="66"/>
  <c r="CQ993" i="66"/>
  <c r="AS993" i="66" s="1"/>
  <c r="CT992" i="66"/>
  <c r="DI942" i="66"/>
  <c r="BN942" i="66"/>
  <c r="BJ942" i="66"/>
  <c r="BM942" i="66" s="1"/>
  <c r="BK942" i="66"/>
  <c r="BO942" i="66"/>
  <c r="U942" i="66"/>
  <c r="X942" i="66" s="1"/>
  <c r="W942" i="66"/>
  <c r="CA942" i="66"/>
  <c r="CW942" i="66"/>
  <c r="BN920" i="66"/>
  <c r="BJ920" i="66"/>
  <c r="BM920" i="66" s="1"/>
  <c r="BK920" i="66"/>
  <c r="BO920" i="66"/>
  <c r="CA920" i="66"/>
  <c r="U920" i="66"/>
  <c r="X920" i="66" s="1"/>
  <c r="W920" i="66"/>
  <c r="CW920" i="66"/>
  <c r="DI920" i="66"/>
  <c r="CT871" i="66"/>
  <c r="DI804" i="66"/>
  <c r="CW804" i="66"/>
  <c r="CA804" i="66"/>
  <c r="W804" i="66"/>
  <c r="U804" i="66"/>
  <c r="X804" i="66" s="1"/>
  <c r="BH805" i="66"/>
  <c r="CP805" i="66" s="1"/>
  <c r="BK804" i="66"/>
  <c r="BJ804" i="66"/>
  <c r="BM804" i="66" s="1"/>
  <c r="BN804" i="66"/>
  <c r="BO804" i="66"/>
  <c r="CT882" i="66"/>
  <c r="CB882" i="66"/>
  <c r="BL882" i="66"/>
  <c r="CD882" i="66"/>
  <c r="V882" i="66"/>
  <c r="CE882" i="66" s="1"/>
  <c r="CX882" i="66"/>
  <c r="CC882" i="66"/>
  <c r="CT966" i="66"/>
  <c r="BN880" i="66"/>
  <c r="BO880" i="66"/>
  <c r="BJ880" i="66"/>
  <c r="BM880" i="66" s="1"/>
  <c r="BK880" i="66"/>
  <c r="CW880" i="66"/>
  <c r="U880" i="66"/>
  <c r="X880" i="66" s="1"/>
  <c r="W880" i="66"/>
  <c r="CA880" i="66"/>
  <c r="DI880" i="66"/>
  <c r="CT978" i="66"/>
  <c r="BL978" i="66"/>
  <c r="CB978" i="66"/>
  <c r="V978" i="66"/>
  <c r="CE978" i="66" s="1"/>
  <c r="CX978" i="66"/>
  <c r="CD978" i="66"/>
  <c r="CC978" i="66"/>
  <c r="BN670" i="66"/>
  <c r="BO670" i="66"/>
  <c r="BJ670" i="66"/>
  <c r="BM670" i="66" s="1"/>
  <c r="BH671" i="66"/>
  <c r="CP671" i="66" s="1"/>
  <c r="BK670" i="66"/>
  <c r="DI670" i="66"/>
  <c r="CB981" i="66"/>
  <c r="BL981" i="66"/>
  <c r="V981" i="66"/>
  <c r="CE981" i="66" s="1"/>
  <c r="CD981" i="66"/>
  <c r="CC981" i="66"/>
  <c r="CX981" i="66"/>
  <c r="DB982" i="66"/>
  <c r="CQ982" i="66"/>
  <c r="AS982" i="66" s="1"/>
  <c r="DA982" i="66"/>
  <c r="CZ982" i="66"/>
  <c r="CT981" i="66"/>
  <c r="CB954" i="66"/>
  <c r="BL954" i="66"/>
  <c r="CD954" i="66"/>
  <c r="V954" i="66"/>
  <c r="CE954" i="66" s="1"/>
  <c r="CC954" i="66"/>
  <c r="CX954" i="66"/>
  <c r="CT954" i="66"/>
  <c r="CB979" i="66"/>
  <c r="BL979" i="66"/>
  <c r="CC979" i="66"/>
  <c r="CD979" i="66"/>
  <c r="V979" i="66"/>
  <c r="CE979" i="66" s="1"/>
  <c r="CX979" i="66"/>
  <c r="CZ980" i="66"/>
  <c r="DA980" i="66"/>
  <c r="DB980" i="66"/>
  <c r="CQ980" i="66"/>
  <c r="AS980" i="66" s="1"/>
  <c r="CT979" i="66"/>
  <c r="BO995" i="66"/>
  <c r="BJ995" i="66"/>
  <c r="BM995" i="66" s="1"/>
  <c r="BN995" i="66"/>
  <c r="BK995" i="66"/>
  <c r="BH996" i="66"/>
  <c r="CP996" i="66" s="1"/>
  <c r="CA995" i="66"/>
  <c r="U995" i="66"/>
  <c r="X995" i="66" s="1"/>
  <c r="W995" i="66"/>
  <c r="CW995" i="66"/>
  <c r="DI995" i="66"/>
  <c r="CB764" i="66"/>
  <c r="BL764" i="66"/>
  <c r="CD764" i="66"/>
  <c r="V764" i="66"/>
  <c r="CE764" i="66" s="1"/>
  <c r="CC764" i="66"/>
  <c r="CX764" i="66"/>
  <c r="CT764" i="66"/>
  <c r="CX993" i="66"/>
  <c r="V993" i="66"/>
  <c r="CE993" i="66" s="1"/>
  <c r="CC993" i="66"/>
  <c r="CD993" i="66"/>
  <c r="CB993" i="66"/>
  <c r="BL993" i="66"/>
  <c r="CZ994" i="66"/>
  <c r="DA994" i="66"/>
  <c r="CQ994" i="66"/>
  <c r="AS994" i="66" s="1"/>
  <c r="DB994" i="66"/>
  <c r="CT993" i="66"/>
  <c r="BL734" i="66"/>
  <c r="CB734" i="66"/>
  <c r="CD734" i="66"/>
  <c r="CX734" i="66"/>
  <c r="V734" i="66"/>
  <c r="CE734" i="66" s="1"/>
  <c r="CC734" i="66"/>
  <c r="CT734" i="66"/>
  <c r="U936" i="66"/>
  <c r="X936" i="66" s="1"/>
  <c r="W936" i="66"/>
  <c r="CA936" i="66"/>
  <c r="CW936" i="66"/>
  <c r="BN936" i="66"/>
  <c r="BJ936" i="66"/>
  <c r="BM936" i="66" s="1"/>
  <c r="BK936" i="66"/>
  <c r="BO936" i="66"/>
  <c r="DI936" i="66"/>
  <c r="CZ999" i="66"/>
  <c r="DA999" i="66"/>
  <c r="DB999" i="66"/>
  <c r="CQ999" i="66"/>
  <c r="AS999" i="66" s="1"/>
  <c r="CT998" i="66"/>
  <c r="CB998" i="66"/>
  <c r="BL998" i="66"/>
  <c r="V998" i="66"/>
  <c r="CE998" i="66" s="1"/>
  <c r="CX998" i="66"/>
  <c r="CC998" i="66"/>
  <c r="CD998" i="66"/>
  <c r="CT962" i="66"/>
  <c r="CA944" i="66"/>
  <c r="W944" i="66"/>
  <c r="CW944" i="66"/>
  <c r="U944" i="66"/>
  <c r="X944" i="66" s="1"/>
  <c r="BN944" i="66"/>
  <c r="BJ944" i="66"/>
  <c r="BM944" i="66" s="1"/>
  <c r="BK944" i="66"/>
  <c r="BO944" i="66"/>
  <c r="DI944" i="66"/>
  <c r="CT950" i="66"/>
  <c r="DI876" i="66"/>
  <c r="CW876" i="66"/>
  <c r="U876" i="66"/>
  <c r="X876" i="66" s="1"/>
  <c r="W876" i="66"/>
  <c r="CA876" i="66"/>
  <c r="BH877" i="66"/>
  <c r="CP877" i="66" s="1"/>
  <c r="BK876" i="66"/>
  <c r="BJ876" i="66"/>
  <c r="BM876" i="66" s="1"/>
  <c r="BN876" i="66"/>
  <c r="BO876" i="66"/>
  <c r="CA997" i="66"/>
  <c r="U997" i="66"/>
  <c r="X997" i="66" s="1"/>
  <c r="W997" i="66"/>
  <c r="CW997" i="66"/>
  <c r="DI997" i="66"/>
  <c r="BO997" i="66"/>
  <c r="BJ997" i="66"/>
  <c r="BM997" i="66" s="1"/>
  <c r="BK997" i="66"/>
  <c r="BH998" i="66"/>
  <c r="CP998" i="66" s="1"/>
  <c r="BN997" i="66"/>
  <c r="CB1003" i="66"/>
  <c r="BL1003" i="66"/>
  <c r="V1003" i="66"/>
  <c r="CE1003" i="66" s="1"/>
  <c r="CX1003" i="66"/>
  <c r="CD1003" i="66"/>
  <c r="CC1003" i="66"/>
  <c r="CZ1004" i="66"/>
  <c r="DA1004" i="66"/>
  <c r="DB1004" i="66"/>
  <c r="CQ1004" i="66"/>
  <c r="AS1004" i="66" s="1"/>
  <c r="CT1003" i="66"/>
  <c r="CB1001" i="66"/>
  <c r="BL1001" i="66"/>
  <c r="CX1001" i="66"/>
  <c r="CD1001" i="66"/>
  <c r="CC1001" i="66"/>
  <c r="V1001" i="66"/>
  <c r="CE1001" i="66" s="1"/>
  <c r="CZ1002" i="66"/>
  <c r="DA1002" i="66"/>
  <c r="DB1002" i="66"/>
  <c r="CQ1002" i="66"/>
  <c r="AS1002" i="66" s="1"/>
  <c r="CT1001" i="66"/>
  <c r="CQ1000" i="66"/>
  <c r="AS1000" i="66" s="1"/>
  <c r="DB1000" i="66"/>
  <c r="CZ1000" i="66"/>
  <c r="DA1000" i="66"/>
  <c r="CT999" i="66"/>
  <c r="CC999" i="66"/>
  <c r="CD999" i="66"/>
  <c r="CX999" i="66"/>
  <c r="V999" i="66"/>
  <c r="CE999" i="66" s="1"/>
  <c r="CB999" i="66"/>
  <c r="BL999" i="66"/>
  <c r="CZ985" i="66"/>
  <c r="DA985" i="66"/>
  <c r="DB985" i="66"/>
  <c r="CQ985" i="66"/>
  <c r="AS985" i="66" s="1"/>
  <c r="CT984" i="66"/>
  <c r="DB978" i="66"/>
  <c r="CQ978" i="66"/>
  <c r="AS978" i="66" s="1"/>
  <c r="CZ978" i="66"/>
  <c r="DA978" i="66"/>
  <c r="CT977" i="66"/>
  <c r="CB977" i="66"/>
  <c r="BL977" i="66"/>
  <c r="V977" i="66"/>
  <c r="CE977" i="66" s="1"/>
  <c r="CD977" i="66"/>
  <c r="CX977" i="66"/>
  <c r="CC977" i="66"/>
  <c r="CA956" i="66"/>
  <c r="CW956" i="66"/>
  <c r="W956" i="66"/>
  <c r="U956" i="66"/>
  <c r="X956" i="66" s="1"/>
  <c r="BN956" i="66"/>
  <c r="BJ956" i="66"/>
  <c r="BM956" i="66" s="1"/>
  <c r="BK956" i="66"/>
  <c r="BO956" i="66"/>
  <c r="DI956" i="66"/>
  <c r="CT746" i="66"/>
  <c r="BL746" i="66"/>
  <c r="CB746" i="66"/>
  <c r="CD746" i="66"/>
  <c r="CX746" i="66"/>
  <c r="V746" i="66"/>
  <c r="CE746" i="66" s="1"/>
  <c r="CC746" i="66"/>
  <c r="CT817" i="66"/>
  <c r="DA818" i="66"/>
  <c r="CQ818" i="66"/>
  <c r="AS818" i="66" s="1"/>
  <c r="CZ818" i="66"/>
  <c r="DB818" i="66"/>
  <c r="CD817" i="66"/>
  <c r="V817" i="66"/>
  <c r="CE817" i="66" s="1"/>
  <c r="CX817" i="66"/>
  <c r="CC817" i="66"/>
  <c r="CB817" i="66"/>
  <c r="BL817" i="66"/>
  <c r="CT726" i="66"/>
  <c r="CB726" i="66"/>
  <c r="BL726" i="66"/>
  <c r="CD726" i="66"/>
  <c r="V726" i="66"/>
  <c r="CE726" i="66" s="1"/>
  <c r="CX726" i="66"/>
  <c r="CC726" i="66"/>
  <c r="CB926" i="66"/>
  <c r="BL926" i="66"/>
  <c r="CD926" i="66"/>
  <c r="CX926" i="66"/>
  <c r="CC926" i="66"/>
  <c r="V926" i="66"/>
  <c r="CE926" i="66" s="1"/>
  <c r="CT926" i="66"/>
  <c r="CT890" i="66"/>
  <c r="CB890" i="66"/>
  <c r="BL890" i="66"/>
  <c r="CD890" i="66"/>
  <c r="V890" i="66"/>
  <c r="CE890" i="66" s="1"/>
  <c r="CC890" i="66"/>
  <c r="CX890" i="66"/>
  <c r="CT803" i="66"/>
  <c r="CT755" i="66"/>
  <c r="CB946" i="66"/>
  <c r="BL946" i="66"/>
  <c r="CD946" i="66"/>
  <c r="V946" i="66"/>
  <c r="CE946" i="66" s="1"/>
  <c r="CC946" i="66"/>
  <c r="CX946" i="66"/>
  <c r="CT946" i="66"/>
  <c r="BN940" i="66"/>
  <c r="BO940" i="66"/>
  <c r="BK940" i="66"/>
  <c r="BJ940" i="66"/>
  <c r="BM940" i="66" s="1"/>
  <c r="CW940" i="66"/>
  <c r="U940" i="66"/>
  <c r="X940" i="66" s="1"/>
  <c r="CA940" i="66"/>
  <c r="W940" i="66"/>
  <c r="DI940" i="66"/>
  <c r="DA812" i="66"/>
  <c r="CQ812" i="66"/>
  <c r="AS812" i="66" s="1"/>
  <c r="DB812" i="66"/>
  <c r="CZ812" i="66"/>
  <c r="CT811" i="66"/>
  <c r="BL811" i="66"/>
  <c r="CB811" i="66"/>
  <c r="CD811" i="66"/>
  <c r="V811" i="66"/>
  <c r="CE811" i="66" s="1"/>
  <c r="CX811" i="66"/>
  <c r="CC811" i="66"/>
  <c r="CT763" i="66"/>
  <c r="CT693" i="66"/>
  <c r="DA852" i="66"/>
  <c r="CZ852" i="66"/>
  <c r="CQ852" i="66"/>
  <c r="AS852" i="66" s="1"/>
  <c r="DB852" i="66"/>
  <c r="CT851" i="66"/>
  <c r="DA842" i="66"/>
  <c r="CQ842" i="66"/>
  <c r="AS842" i="66" s="1"/>
  <c r="DB842" i="66"/>
  <c r="CZ842" i="66"/>
  <c r="CT841" i="66"/>
  <c r="CB841" i="66"/>
  <c r="BL841" i="66"/>
  <c r="CD841" i="66"/>
  <c r="V841" i="66"/>
  <c r="CE841" i="66" s="1"/>
  <c r="CX841" i="66"/>
  <c r="CC841" i="66"/>
  <c r="DA635" i="66"/>
  <c r="CZ635" i="66"/>
  <c r="DB635" i="66"/>
  <c r="CQ635" i="66"/>
  <c r="AS635" i="66" s="1"/>
  <c r="CT634" i="66"/>
  <c r="CT1002" i="66"/>
  <c r="BL1002" i="66"/>
  <c r="CB1002" i="66"/>
  <c r="V1002" i="66"/>
  <c r="CE1002" i="66" s="1"/>
  <c r="CX1002" i="66"/>
  <c r="CD1002" i="66"/>
  <c r="CC1002" i="66"/>
  <c r="CT994" i="66"/>
  <c r="BL994" i="66"/>
  <c r="CB994" i="66"/>
  <c r="V994" i="66"/>
  <c r="CE994" i="66" s="1"/>
  <c r="CX994" i="66"/>
  <c r="CD994" i="66"/>
  <c r="CC994" i="66"/>
  <c r="CT986" i="66"/>
  <c r="CW973" i="66"/>
  <c r="U973" i="66"/>
  <c r="X973" i="66" s="1"/>
  <c r="W973" i="66"/>
  <c r="CA973" i="66"/>
  <c r="BO973" i="66"/>
  <c r="BK973" i="66"/>
  <c r="BJ973" i="66"/>
  <c r="BM973" i="66" s="1"/>
  <c r="BN973" i="66"/>
  <c r="DI973" i="66"/>
  <c r="CT768" i="66"/>
  <c r="BL768" i="66"/>
  <c r="CB768" i="66"/>
  <c r="CC768" i="66"/>
  <c r="CX768" i="66"/>
  <c r="V768" i="66"/>
  <c r="CE768" i="66" s="1"/>
  <c r="CD768" i="66"/>
  <c r="CB938" i="66"/>
  <c r="BL938" i="66"/>
  <c r="CD938" i="66"/>
  <c r="V938" i="66"/>
  <c r="CE938" i="66" s="1"/>
  <c r="CC938" i="66"/>
  <c r="CX938" i="66"/>
  <c r="CT938" i="66"/>
  <c r="CT928" i="66"/>
  <c r="CB928" i="66"/>
  <c r="BL928" i="66"/>
  <c r="CD928" i="66"/>
  <c r="V928" i="66"/>
  <c r="CE928" i="66" s="1"/>
  <c r="CC928" i="66"/>
  <c r="CX928" i="66"/>
  <c r="BN918" i="66"/>
  <c r="BJ918" i="66"/>
  <c r="BM918" i="66" s="1"/>
  <c r="BK918" i="66"/>
  <c r="BO918" i="66"/>
  <c r="DI918" i="66"/>
  <c r="CT896" i="66"/>
  <c r="CD896" i="66"/>
  <c r="CC896" i="66"/>
  <c r="CX896" i="66"/>
  <c r="V896" i="66"/>
  <c r="CE896" i="66" s="1"/>
  <c r="CB896" i="66"/>
  <c r="BL896" i="66"/>
  <c r="CT809" i="66"/>
  <c r="CB809" i="66"/>
  <c r="BL809" i="66"/>
  <c r="CD809" i="66"/>
  <c r="V809" i="66"/>
  <c r="CE809" i="66" s="1"/>
  <c r="CC809" i="66"/>
  <c r="CX809" i="66"/>
  <c r="BK727" i="66"/>
  <c r="BO727" i="66"/>
  <c r="BH728" i="66"/>
  <c r="CP728" i="66" s="1"/>
  <c r="BN727" i="66"/>
  <c r="BJ727" i="66"/>
  <c r="BM727" i="66" s="1"/>
  <c r="DI727" i="66"/>
  <c r="CT884" i="66"/>
  <c r="CD884" i="66"/>
  <c r="CC884" i="66"/>
  <c r="CX884" i="66"/>
  <c r="V884" i="66"/>
  <c r="CE884" i="66" s="1"/>
  <c r="CB884" i="66"/>
  <c r="BL884" i="66"/>
  <c r="CT894" i="66"/>
  <c r="CB894" i="66"/>
  <c r="BL894" i="66"/>
  <c r="CD894" i="66"/>
  <c r="V894" i="66"/>
  <c r="CE894" i="66" s="1"/>
  <c r="CX894" i="66"/>
  <c r="CC894" i="66"/>
  <c r="CB892" i="66"/>
  <c r="BL892" i="66"/>
  <c r="CD892" i="66"/>
  <c r="V892" i="66"/>
  <c r="CE892" i="66" s="1"/>
  <c r="CX892" i="66"/>
  <c r="CC892" i="66"/>
  <c r="CT892" i="66"/>
  <c r="CW826" i="66"/>
  <c r="U826" i="66"/>
  <c r="X826" i="66" s="1"/>
  <c r="W826" i="66"/>
  <c r="CA826" i="66"/>
  <c r="DI826" i="66"/>
  <c r="BH827" i="66"/>
  <c r="CP827" i="66" s="1"/>
  <c r="BJ826" i="66"/>
  <c r="BM826" i="66" s="1"/>
  <c r="BK826" i="66"/>
  <c r="BO826" i="66"/>
  <c r="BN826" i="66"/>
  <c r="CT724" i="66"/>
  <c r="CX724" i="66"/>
  <c r="V724" i="66"/>
  <c r="CE724" i="66" s="1"/>
  <c r="CC724" i="66"/>
  <c r="CD724" i="66"/>
  <c r="BL724" i="66"/>
  <c r="CB724" i="66"/>
  <c r="CB904" i="66"/>
  <c r="BL904" i="66"/>
  <c r="CD904" i="66"/>
  <c r="V904" i="66"/>
  <c r="CE904" i="66" s="1"/>
  <c r="CX904" i="66"/>
  <c r="CC904" i="66"/>
  <c r="CT904" i="66"/>
  <c r="CB902" i="66"/>
  <c r="BL902" i="66"/>
  <c r="CD902" i="66"/>
  <c r="CX902" i="66"/>
  <c r="CC902" i="66"/>
  <c r="V902" i="66"/>
  <c r="CE902" i="66" s="1"/>
  <c r="CT902" i="66"/>
  <c r="U900" i="66"/>
  <c r="X900" i="66" s="1"/>
  <c r="W900" i="66"/>
  <c r="CA900" i="66"/>
  <c r="CW900" i="66"/>
  <c r="BN900" i="66"/>
  <c r="BJ900" i="66"/>
  <c r="BM900" i="66" s="1"/>
  <c r="BK900" i="66"/>
  <c r="BO900" i="66"/>
  <c r="DI900" i="66"/>
  <c r="CT898" i="66"/>
  <c r="CB898" i="66"/>
  <c r="BL898" i="66"/>
  <c r="CD898" i="66"/>
  <c r="V898" i="66"/>
  <c r="CE898" i="66" s="1"/>
  <c r="CC898" i="66"/>
  <c r="CX898" i="66"/>
  <c r="CB886" i="66"/>
  <c r="BL886" i="66"/>
  <c r="CD886" i="66"/>
  <c r="V886" i="66"/>
  <c r="CE886" i="66" s="1"/>
  <c r="CC886" i="66"/>
  <c r="CX886" i="66"/>
  <c r="CT886" i="66"/>
  <c r="CT877" i="66"/>
  <c r="CT833" i="66"/>
  <c r="CT754" i="66"/>
  <c r="CB754" i="66"/>
  <c r="BL754" i="66"/>
  <c r="V754" i="66"/>
  <c r="CE754" i="66" s="1"/>
  <c r="CD754" i="66"/>
  <c r="CX754" i="66"/>
  <c r="CC754" i="66"/>
  <c r="DI650" i="66"/>
  <c r="BN650" i="66"/>
  <c r="BO650" i="66"/>
  <c r="BH651" i="66"/>
  <c r="CP651" i="66" s="1"/>
  <c r="BJ650" i="66"/>
  <c r="BM650" i="66" s="1"/>
  <c r="BK650" i="66"/>
  <c r="CB916" i="66"/>
  <c r="BL916" i="66"/>
  <c r="CD916" i="66"/>
  <c r="V916" i="66"/>
  <c r="CE916" i="66" s="1"/>
  <c r="CX916" i="66"/>
  <c r="CC916" i="66"/>
  <c r="CT916" i="66"/>
  <c r="CB914" i="66"/>
  <c r="BL914" i="66"/>
  <c r="CD914" i="66"/>
  <c r="CX914" i="66"/>
  <c r="V914" i="66"/>
  <c r="CE914" i="66" s="1"/>
  <c r="CC914" i="66"/>
  <c r="CT914" i="66"/>
  <c r="BN912" i="66"/>
  <c r="BJ912" i="66"/>
  <c r="BM912" i="66" s="1"/>
  <c r="BK912" i="66"/>
  <c r="BO912" i="66"/>
  <c r="U912" i="66"/>
  <c r="X912" i="66" s="1"/>
  <c r="W912" i="66"/>
  <c r="CA912" i="66"/>
  <c r="CW912" i="66"/>
  <c r="DI912" i="66"/>
  <c r="CB910" i="66"/>
  <c r="BL910" i="66"/>
  <c r="CD910" i="66"/>
  <c r="V910" i="66"/>
  <c r="CE910" i="66" s="1"/>
  <c r="CC910" i="66"/>
  <c r="CX910" i="66"/>
  <c r="CT910" i="66"/>
  <c r="BK872" i="66"/>
  <c r="BN872" i="66"/>
  <c r="BH873" i="66"/>
  <c r="CP873" i="66" s="1"/>
  <c r="BJ872" i="66"/>
  <c r="BM872" i="66" s="1"/>
  <c r="BO872" i="66"/>
  <c r="CW872" i="66"/>
  <c r="CA872" i="66"/>
  <c r="U872" i="66"/>
  <c r="X872" i="66" s="1"/>
  <c r="W872" i="66"/>
  <c r="DI872" i="66"/>
  <c r="DI850" i="66"/>
  <c r="BH851" i="66"/>
  <c r="CP851" i="66" s="1"/>
  <c r="BJ850" i="66"/>
  <c r="BM850" i="66" s="1"/>
  <c r="BK850" i="66"/>
  <c r="BN850" i="66"/>
  <c r="BO850" i="66"/>
  <c r="CT849" i="66"/>
  <c r="CT838" i="66"/>
  <c r="CQ839" i="66"/>
  <c r="AS839" i="66" s="1"/>
  <c r="CZ839" i="66"/>
  <c r="DA839" i="66"/>
  <c r="DB839" i="66"/>
  <c r="BL838" i="66"/>
  <c r="CB838" i="66"/>
  <c r="CC838" i="66"/>
  <c r="CD838" i="66"/>
  <c r="V838" i="66"/>
  <c r="CE838" i="66" s="1"/>
  <c r="CX838" i="66"/>
  <c r="DI834" i="66"/>
  <c r="CW834" i="66"/>
  <c r="CA834" i="66"/>
  <c r="U834" i="66"/>
  <c r="X834" i="66" s="1"/>
  <c r="W834" i="66"/>
  <c r="BH835" i="66"/>
  <c r="CP835" i="66" s="1"/>
  <c r="BK834" i="66"/>
  <c r="BJ834" i="66"/>
  <c r="BM834" i="66" s="1"/>
  <c r="BN834" i="66"/>
  <c r="BO834" i="66"/>
  <c r="BJ616" i="66"/>
  <c r="BM616" i="66" s="1"/>
  <c r="BH617" i="66"/>
  <c r="CP617" i="66" s="1"/>
  <c r="BN616" i="66"/>
  <c r="BO616" i="66"/>
  <c r="BK616" i="66"/>
  <c r="DI616" i="66"/>
  <c r="BH815" i="66"/>
  <c r="CP815" i="66" s="1"/>
  <c r="BJ814" i="66"/>
  <c r="BM814" i="66" s="1"/>
  <c r="BK814" i="66"/>
  <c r="BN814" i="66"/>
  <c r="BO814" i="66"/>
  <c r="DI814" i="66"/>
  <c r="DA776" i="66"/>
  <c r="CZ776" i="66"/>
  <c r="DB776" i="66"/>
  <c r="CQ776" i="66"/>
  <c r="AS776" i="66" s="1"/>
  <c r="CT775" i="66"/>
  <c r="BL738" i="66"/>
  <c r="CB738" i="66"/>
  <c r="CD738" i="66"/>
  <c r="V738" i="66"/>
  <c r="CE738" i="66" s="1"/>
  <c r="CC738" i="66"/>
  <c r="CX738" i="66"/>
  <c r="CT738" i="66"/>
  <c r="CT730" i="66"/>
  <c r="CX730" i="66"/>
  <c r="CD730" i="66"/>
  <c r="CC730" i="66"/>
  <c r="V730" i="66"/>
  <c r="CE730" i="66" s="1"/>
  <c r="CB730" i="66"/>
  <c r="BL730" i="66"/>
  <c r="BL677" i="66"/>
  <c r="CB677" i="66"/>
  <c r="V677" i="66"/>
  <c r="CE677" i="66" s="1"/>
  <c r="CX677" i="66"/>
  <c r="CC677" i="66"/>
  <c r="CD677" i="66"/>
  <c r="CT677" i="66"/>
  <c r="CT601" i="66"/>
  <c r="V601" i="66"/>
  <c r="CE601" i="66" s="1"/>
  <c r="CC601" i="66"/>
  <c r="CD601" i="66"/>
  <c r="CX601" i="66"/>
  <c r="BL601" i="66"/>
  <c r="CB601" i="66"/>
  <c r="BK878" i="66"/>
  <c r="BN878" i="66"/>
  <c r="BJ878" i="66"/>
  <c r="BM878" i="66" s="1"/>
  <c r="BO878" i="66"/>
  <c r="CA878" i="66"/>
  <c r="U878" i="66"/>
  <c r="X878" i="66" s="1"/>
  <c r="W878" i="66"/>
  <c r="CW878" i="66"/>
  <c r="DI878" i="66"/>
  <c r="CT756" i="66"/>
  <c r="BL756" i="66"/>
  <c r="CB756" i="66"/>
  <c r="V756" i="66"/>
  <c r="CE756" i="66" s="1"/>
  <c r="CD756" i="66"/>
  <c r="CC756" i="66"/>
  <c r="CX756" i="66"/>
  <c r="BO749" i="66"/>
  <c r="BK749" i="66"/>
  <c r="BN749" i="66"/>
  <c r="BH750" i="66"/>
  <c r="CP750" i="66" s="1"/>
  <c r="BJ749" i="66"/>
  <c r="BM749" i="66" s="1"/>
  <c r="DI749" i="66"/>
  <c r="CW870" i="66"/>
  <c r="CA870" i="66"/>
  <c r="U870" i="66"/>
  <c r="X870" i="66" s="1"/>
  <c r="W870" i="66"/>
  <c r="DI870" i="66"/>
  <c r="BH871" i="66"/>
  <c r="CP871" i="66" s="1"/>
  <c r="BK870" i="66"/>
  <c r="BJ870" i="66"/>
  <c r="BM870" i="66" s="1"/>
  <c r="BN870" i="66"/>
  <c r="BO870" i="66"/>
  <c r="DA800" i="66"/>
  <c r="CQ800" i="66"/>
  <c r="AS800" i="66" s="1"/>
  <c r="DB800" i="66"/>
  <c r="CZ800" i="66"/>
  <c r="CT799" i="66"/>
  <c r="CT770" i="66"/>
  <c r="CT760" i="66"/>
  <c r="BL760" i="66"/>
  <c r="CB760" i="66"/>
  <c r="V760" i="66"/>
  <c r="CE760" i="66" s="1"/>
  <c r="CC760" i="66"/>
  <c r="CX760" i="66"/>
  <c r="CD760" i="66"/>
  <c r="CT744" i="66"/>
  <c r="CB744" i="66"/>
  <c r="BL744" i="66"/>
  <c r="CD744" i="66"/>
  <c r="V744" i="66"/>
  <c r="CE744" i="66" s="1"/>
  <c r="CX744" i="66"/>
  <c r="CC744" i="66"/>
  <c r="DI816" i="66"/>
  <c r="CW816" i="66"/>
  <c r="U816" i="66"/>
  <c r="X816" i="66" s="1"/>
  <c r="CA816" i="66"/>
  <c r="W816" i="66"/>
  <c r="BH817" i="66"/>
  <c r="CP817" i="66" s="1"/>
  <c r="BK816" i="66"/>
  <c r="BJ816" i="66"/>
  <c r="BM816" i="66" s="1"/>
  <c r="BN816" i="66"/>
  <c r="BO816" i="66"/>
  <c r="CT765" i="66"/>
  <c r="CT714" i="66"/>
  <c r="DB715" i="66"/>
  <c r="CQ715" i="66"/>
  <c r="AS715" i="66" s="1"/>
  <c r="CZ715" i="66"/>
  <c r="DA715" i="66"/>
  <c r="CT539" i="66"/>
  <c r="CZ540" i="66"/>
  <c r="DA540" i="66"/>
  <c r="CQ540" i="66"/>
  <c r="AS540" i="66" s="1"/>
  <c r="DB540" i="66"/>
  <c r="DI796" i="66"/>
  <c r="CW796" i="66"/>
  <c r="U796" i="66"/>
  <c r="X796" i="66" s="1"/>
  <c r="W796" i="66"/>
  <c r="CA796" i="66"/>
  <c r="BH797" i="66"/>
  <c r="CP797" i="66" s="1"/>
  <c r="BK796" i="66"/>
  <c r="BJ796" i="66"/>
  <c r="BM796" i="66" s="1"/>
  <c r="BN796" i="66"/>
  <c r="BO796" i="66"/>
  <c r="CT739" i="66"/>
  <c r="DB740" i="66"/>
  <c r="DA740" i="66"/>
  <c r="CQ740" i="66"/>
  <c r="AS740" i="66" s="1"/>
  <c r="CZ740" i="66"/>
  <c r="CT725" i="66"/>
  <c r="DB722" i="66"/>
  <c r="DA722" i="66"/>
  <c r="CQ722" i="66"/>
  <c r="AS722" i="66" s="1"/>
  <c r="CZ722" i="66"/>
  <c r="CT721" i="66"/>
  <c r="BN369" i="66"/>
  <c r="BO369" i="66"/>
  <c r="BJ369" i="66"/>
  <c r="BM369" i="66" s="1"/>
  <c r="BK369" i="66"/>
  <c r="DI369" i="66"/>
  <c r="CQ855" i="66"/>
  <c r="AS855" i="66" s="1"/>
  <c r="CZ855" i="66"/>
  <c r="DA855" i="66"/>
  <c r="DB855" i="66"/>
  <c r="DA856" i="66"/>
  <c r="CZ856" i="66"/>
  <c r="DB856" i="66"/>
  <c r="CQ856" i="66"/>
  <c r="AS856" i="66" s="1"/>
  <c r="CT855" i="66"/>
  <c r="DA830" i="66"/>
  <c r="CQ830" i="66"/>
  <c r="AS830" i="66" s="1"/>
  <c r="CZ830" i="66"/>
  <c r="DB830" i="66"/>
  <c r="CT829" i="66"/>
  <c r="CW794" i="66"/>
  <c r="W794" i="66"/>
  <c r="CA794" i="66"/>
  <c r="U794" i="66"/>
  <c r="X794" i="66" s="1"/>
  <c r="DI794" i="66"/>
  <c r="BH795" i="66"/>
  <c r="CP795" i="66" s="1"/>
  <c r="BJ794" i="66"/>
  <c r="BM794" i="66" s="1"/>
  <c r="BN794" i="66"/>
  <c r="BK794" i="66"/>
  <c r="BO794" i="66"/>
  <c r="CT774" i="66"/>
  <c r="DI742" i="66"/>
  <c r="CW742" i="66"/>
  <c r="CA742" i="66"/>
  <c r="U742" i="66"/>
  <c r="X742" i="66" s="1"/>
  <c r="W742" i="66"/>
  <c r="BN742" i="66"/>
  <c r="BK742" i="66"/>
  <c r="BJ742" i="66"/>
  <c r="BM742" i="66" s="1"/>
  <c r="BO742" i="66"/>
  <c r="DA599" i="66"/>
  <c r="DB599" i="66"/>
  <c r="CZ599" i="66"/>
  <c r="CQ599" i="66"/>
  <c r="AS599" i="66" s="1"/>
  <c r="CT598" i="66"/>
  <c r="CT675" i="66"/>
  <c r="CB675" i="66"/>
  <c r="BL675" i="66"/>
  <c r="V675" i="66"/>
  <c r="CE675" i="66" s="1"/>
  <c r="CC675" i="66"/>
  <c r="CX675" i="66"/>
  <c r="CD675" i="66"/>
  <c r="BH695" i="66"/>
  <c r="CP695" i="66" s="1"/>
  <c r="BJ694" i="66"/>
  <c r="BM694" i="66" s="1"/>
  <c r="BK694" i="66"/>
  <c r="BN694" i="66"/>
  <c r="BO694" i="66"/>
  <c r="DI694" i="66"/>
  <c r="BL685" i="66"/>
  <c r="CB685" i="66"/>
  <c r="V685" i="66"/>
  <c r="CE685" i="66" s="1"/>
  <c r="CD685" i="66"/>
  <c r="CX685" i="66"/>
  <c r="CC685" i="66"/>
  <c r="CT685" i="66"/>
  <c r="CQ593" i="66"/>
  <c r="AS593" i="66" s="1"/>
  <c r="CZ593" i="66"/>
  <c r="DA593" i="66"/>
  <c r="DB593" i="66"/>
  <c r="CT592" i="66"/>
  <c r="CT667" i="66"/>
  <c r="CB667" i="66"/>
  <c r="BL667" i="66"/>
  <c r="V667" i="66"/>
  <c r="CE667" i="66" s="1"/>
  <c r="CC667" i="66"/>
  <c r="CD667" i="66"/>
  <c r="CX667" i="66"/>
  <c r="BO660" i="66"/>
  <c r="BH661" i="66"/>
  <c r="CP661" i="66" s="1"/>
  <c r="BK660" i="66"/>
  <c r="BN660" i="66"/>
  <c r="BJ660" i="66"/>
  <c r="BM660" i="66" s="1"/>
  <c r="DI660" i="66"/>
  <c r="BJ658" i="66"/>
  <c r="BM658" i="66" s="1"/>
  <c r="BK658" i="66"/>
  <c r="BN658" i="66"/>
  <c r="BH659" i="66"/>
  <c r="CP659" i="66" s="1"/>
  <c r="BO658" i="66"/>
  <c r="DI658" i="66"/>
  <c r="CQ657" i="66"/>
  <c r="AS657" i="66" s="1"/>
  <c r="CZ657" i="66"/>
  <c r="DA657" i="66"/>
  <c r="DB657" i="66"/>
  <c r="CT656" i="66"/>
  <c r="CT654" i="66"/>
  <c r="CZ655" i="66"/>
  <c r="DA655" i="66"/>
  <c r="CQ655" i="66"/>
  <c r="DB655" i="66"/>
  <c r="CZ605" i="66"/>
  <c r="DA605" i="66"/>
  <c r="CQ605" i="66"/>
  <c r="AS605" i="66" s="1"/>
  <c r="DB605" i="66"/>
  <c r="CT604" i="66"/>
  <c r="CQ457" i="66"/>
  <c r="AS457" i="66" s="1"/>
  <c r="DA457" i="66"/>
  <c r="DB457" i="66"/>
  <c r="CZ457" i="66"/>
  <c r="CT456" i="66"/>
  <c r="CT678" i="66"/>
  <c r="CZ679" i="66"/>
  <c r="DB679" i="66"/>
  <c r="DA679" i="66"/>
  <c r="CQ679" i="66"/>
  <c r="AS679" i="66" s="1"/>
  <c r="CT587" i="66"/>
  <c r="CT535" i="66"/>
  <c r="CZ536" i="66"/>
  <c r="DA536" i="66"/>
  <c r="CQ536" i="66"/>
  <c r="AS536" i="66" s="1"/>
  <c r="DB536" i="66"/>
  <c r="BN321" i="66"/>
  <c r="BO321" i="66"/>
  <c r="BJ321" i="66"/>
  <c r="BM321" i="66" s="1"/>
  <c r="BH322" i="66"/>
  <c r="CP322" i="66" s="1"/>
  <c r="BK321" i="66"/>
  <c r="DI321" i="66"/>
  <c r="U321" i="66"/>
  <c r="X321" i="66" s="1"/>
  <c r="CW321" i="66"/>
  <c r="W321" i="66"/>
  <c r="CA321" i="66"/>
  <c r="CT665" i="66"/>
  <c r="BL665" i="66"/>
  <c r="CB665" i="66"/>
  <c r="V665" i="66"/>
  <c r="CE665" i="66" s="1"/>
  <c r="CX665" i="66"/>
  <c r="CD665" i="66"/>
  <c r="CC665" i="66"/>
  <c r="CT633" i="66"/>
  <c r="CT631" i="66"/>
  <c r="CT506" i="66"/>
  <c r="CT341" i="66"/>
  <c r="DI557" i="66"/>
  <c r="BO557" i="66"/>
  <c r="BJ557" i="66"/>
  <c r="BM557" i="66" s="1"/>
  <c r="BK557" i="66"/>
  <c r="BN557" i="66"/>
  <c r="BH558" i="66"/>
  <c r="CP558" i="66" s="1"/>
  <c r="CT438" i="66"/>
  <c r="CT581" i="66"/>
  <c r="DA582" i="66"/>
  <c r="CZ582" i="66"/>
  <c r="DB582" i="66"/>
  <c r="CQ582" i="66"/>
  <c r="AS582" i="66" s="1"/>
  <c r="CW478" i="66"/>
  <c r="CA478" i="66"/>
  <c r="U478" i="66"/>
  <c r="X478" i="66" s="1"/>
  <c r="W478" i="66"/>
  <c r="BN478" i="66"/>
  <c r="BO478" i="66"/>
  <c r="BK478" i="66"/>
  <c r="BJ478" i="66"/>
  <c r="BM478" i="66" s="1"/>
  <c r="DI478" i="66"/>
  <c r="DA462" i="66"/>
  <c r="DB462" i="66"/>
  <c r="CZ462" i="66"/>
  <c r="CQ462" i="66"/>
  <c r="AS462" i="66" s="1"/>
  <c r="CT461" i="66"/>
  <c r="CB461" i="66"/>
  <c r="BL461" i="66"/>
  <c r="V461" i="66"/>
  <c r="CE461" i="66" s="1"/>
  <c r="CX461" i="66"/>
  <c r="CC461" i="66"/>
  <c r="CD461" i="66"/>
  <c r="CT540" i="66"/>
  <c r="V540" i="66"/>
  <c r="CE540" i="66" s="1"/>
  <c r="CC540" i="66"/>
  <c r="CD540" i="66"/>
  <c r="CX540" i="66"/>
  <c r="BL540" i="66"/>
  <c r="CB540" i="66"/>
  <c r="BN359" i="66"/>
  <c r="BO359" i="66"/>
  <c r="BJ359" i="66"/>
  <c r="BM359" i="66" s="1"/>
  <c r="BK359" i="66"/>
  <c r="CA359" i="66"/>
  <c r="U359" i="66"/>
  <c r="X359" i="66" s="1"/>
  <c r="CW359" i="66"/>
  <c r="W359" i="66"/>
  <c r="DI359" i="66"/>
  <c r="DI233" i="66"/>
  <c r="BJ233" i="66"/>
  <c r="BM233" i="66" s="1"/>
  <c r="BK233" i="66"/>
  <c r="BN233" i="66"/>
  <c r="BO233" i="66"/>
  <c r="BH234" i="66"/>
  <c r="CP234" i="66" s="1"/>
  <c r="BH584" i="66"/>
  <c r="CP584" i="66" s="1"/>
  <c r="BJ583" i="66"/>
  <c r="BM583" i="66" s="1"/>
  <c r="BK583" i="66"/>
  <c r="BN583" i="66"/>
  <c r="BO583" i="66"/>
  <c r="DI583" i="66"/>
  <c r="DI525" i="66"/>
  <c r="BO525" i="66"/>
  <c r="BJ525" i="66"/>
  <c r="BM525" i="66" s="1"/>
  <c r="BK525" i="66"/>
  <c r="BN525" i="66"/>
  <c r="BH526" i="66"/>
  <c r="CP526" i="66" s="1"/>
  <c r="CT543" i="66"/>
  <c r="DB544" i="66"/>
  <c r="CQ544" i="66"/>
  <c r="AS544" i="66" s="1"/>
  <c r="DA544" i="66"/>
  <c r="CZ544" i="66"/>
  <c r="BK481" i="66"/>
  <c r="BO481" i="66"/>
  <c r="BH482" i="66"/>
  <c r="CP482" i="66" s="1"/>
  <c r="BJ481" i="66"/>
  <c r="BM481" i="66" s="1"/>
  <c r="BN481" i="66"/>
  <c r="DI481" i="66"/>
  <c r="CT450" i="66"/>
  <c r="DA451" i="66"/>
  <c r="CQ451" i="66"/>
  <c r="AS451" i="66" s="1"/>
  <c r="CZ451" i="66"/>
  <c r="DB451" i="66"/>
  <c r="CT379" i="66"/>
  <c r="BJ194" i="66"/>
  <c r="BM194" i="66" s="1"/>
  <c r="BO194" i="66"/>
  <c r="BK194" i="66"/>
  <c r="BN194" i="66"/>
  <c r="BH195" i="66"/>
  <c r="CP195" i="66" s="1"/>
  <c r="DI194" i="66"/>
  <c r="CT679" i="66"/>
  <c r="CB679" i="66"/>
  <c r="BL679" i="66"/>
  <c r="V679" i="66"/>
  <c r="CE679" i="66" s="1"/>
  <c r="CC679" i="66"/>
  <c r="CD679" i="66"/>
  <c r="CX679" i="66"/>
  <c r="CT618" i="66"/>
  <c r="CQ619" i="66"/>
  <c r="AS619" i="66" s="1"/>
  <c r="CZ619" i="66"/>
  <c r="DA619" i="66"/>
  <c r="DB619" i="66"/>
  <c r="DA611" i="66"/>
  <c r="DB611" i="66"/>
  <c r="CZ611" i="66"/>
  <c r="CQ611" i="66"/>
  <c r="AS611" i="66" s="1"/>
  <c r="CT610" i="66"/>
  <c r="DI503" i="66"/>
  <c r="BJ503" i="66"/>
  <c r="BM503" i="66" s="1"/>
  <c r="BK503" i="66"/>
  <c r="BH504" i="66"/>
  <c r="CP504" i="66" s="1"/>
  <c r="BO503" i="66"/>
  <c r="BN503" i="66"/>
  <c r="CQ488" i="66"/>
  <c r="AS488" i="66" s="1"/>
  <c r="CZ488" i="66"/>
  <c r="DA488" i="66"/>
  <c r="DB488" i="66"/>
  <c r="CT487" i="66"/>
  <c r="DI483" i="66"/>
  <c r="BJ483" i="66"/>
  <c r="BM483" i="66" s="1"/>
  <c r="BK483" i="66"/>
  <c r="BN483" i="66"/>
  <c r="BO483" i="66"/>
  <c r="BH484" i="66"/>
  <c r="CP484" i="66" s="1"/>
  <c r="DI436" i="66"/>
  <c r="BN436" i="66"/>
  <c r="BO436" i="66"/>
  <c r="BJ436" i="66"/>
  <c r="BM436" i="66" s="1"/>
  <c r="BK436" i="66"/>
  <c r="CW436" i="66"/>
  <c r="U436" i="66"/>
  <c r="X436" i="66" s="1"/>
  <c r="W436" i="66"/>
  <c r="CA436" i="66"/>
  <c r="CT367" i="66"/>
  <c r="CB367" i="66"/>
  <c r="BL367" i="66"/>
  <c r="CD367" i="66"/>
  <c r="V367" i="66"/>
  <c r="CE367" i="66" s="1"/>
  <c r="CC367" i="66"/>
  <c r="CX367" i="66"/>
  <c r="DA792" i="66"/>
  <c r="CQ792" i="66"/>
  <c r="AS792" i="66" s="1"/>
  <c r="CZ792" i="66"/>
  <c r="DB792" i="66"/>
  <c r="CT791" i="66"/>
  <c r="DA790" i="66"/>
  <c r="CZ790" i="66"/>
  <c r="DB790" i="66"/>
  <c r="CQ790" i="66"/>
  <c r="AS790" i="66" s="1"/>
  <c r="CT789" i="66"/>
  <c r="DA788" i="66"/>
  <c r="CZ788" i="66"/>
  <c r="DB788" i="66"/>
  <c r="CQ788" i="66"/>
  <c r="AS788" i="66" s="1"/>
  <c r="CT787" i="66"/>
  <c r="DA786" i="66"/>
  <c r="CZ786" i="66"/>
  <c r="DB786" i="66"/>
  <c r="CQ786" i="66"/>
  <c r="AS786" i="66" s="1"/>
  <c r="CT785" i="66"/>
  <c r="DA784" i="66"/>
  <c r="CZ784" i="66"/>
  <c r="DB784" i="66"/>
  <c r="CQ784" i="66"/>
  <c r="AS784" i="66" s="1"/>
  <c r="CT783" i="66"/>
  <c r="DA782" i="66"/>
  <c r="CZ782" i="66"/>
  <c r="DB782" i="66"/>
  <c r="CQ782" i="66"/>
  <c r="AS782" i="66" s="1"/>
  <c r="CT781" i="66"/>
  <c r="DA780" i="66"/>
  <c r="CZ780" i="66"/>
  <c r="DB780" i="66"/>
  <c r="CQ780" i="66"/>
  <c r="AS780" i="66" s="1"/>
  <c r="CT779" i="66"/>
  <c r="DA778" i="66"/>
  <c r="CZ778" i="66"/>
  <c r="DB778" i="66"/>
  <c r="CQ778" i="66"/>
  <c r="AS778" i="66" s="1"/>
  <c r="CT777" i="66"/>
  <c r="BN759" i="66"/>
  <c r="BO759" i="66"/>
  <c r="BJ759" i="66"/>
  <c r="BM759" i="66" s="1"/>
  <c r="BH760" i="66"/>
  <c r="CP760" i="66" s="1"/>
  <c r="BK759" i="66"/>
  <c r="DI759" i="66"/>
  <c r="BO708" i="66"/>
  <c r="BH709" i="66"/>
  <c r="CP709" i="66" s="1"/>
  <c r="BN708" i="66"/>
  <c r="BJ708" i="66"/>
  <c r="BM708" i="66" s="1"/>
  <c r="BK708" i="66"/>
  <c r="DI708" i="66"/>
  <c r="CT705" i="66"/>
  <c r="DI828" i="66"/>
  <c r="CW828" i="66"/>
  <c r="U828" i="66"/>
  <c r="X828" i="66" s="1"/>
  <c r="W828" i="66"/>
  <c r="CA828" i="66"/>
  <c r="BH829" i="66"/>
  <c r="CP829" i="66" s="1"/>
  <c r="BK828" i="66"/>
  <c r="BN828" i="66"/>
  <c r="BO828" i="66"/>
  <c r="BJ828" i="66"/>
  <c r="BM828" i="66" s="1"/>
  <c r="DA824" i="66"/>
  <c r="CQ824" i="66"/>
  <c r="AS824" i="66" s="1"/>
  <c r="DB824" i="66"/>
  <c r="CZ824" i="66"/>
  <c r="CT823" i="66"/>
  <c r="DB734" i="66"/>
  <c r="DA734" i="66"/>
  <c r="CQ734" i="66"/>
  <c r="AS734" i="66" s="1"/>
  <c r="CZ734" i="66"/>
  <c r="CT733" i="66"/>
  <c r="CQ683" i="66"/>
  <c r="AS683" i="66" s="1"/>
  <c r="CZ683" i="66"/>
  <c r="DB683" i="66"/>
  <c r="DA683" i="66"/>
  <c r="CT682" i="66"/>
  <c r="BN444" i="66"/>
  <c r="BH445" i="66"/>
  <c r="CP445" i="66" s="1"/>
  <c r="BJ444" i="66"/>
  <c r="BM444" i="66" s="1"/>
  <c r="BK444" i="66"/>
  <c r="BO444" i="66"/>
  <c r="DI444" i="66"/>
  <c r="DA414" i="66"/>
  <c r="CZ414" i="66"/>
  <c r="CQ414" i="66"/>
  <c r="AS414" i="66" s="1"/>
  <c r="DB414" i="66"/>
  <c r="CT413" i="66"/>
  <c r="CT403" i="66"/>
  <c r="CD403" i="66"/>
  <c r="CC403" i="66"/>
  <c r="V403" i="66"/>
  <c r="CE403" i="66" s="1"/>
  <c r="CX403" i="66"/>
  <c r="BL403" i="66"/>
  <c r="CB403" i="66"/>
  <c r="CW718" i="66"/>
  <c r="W718" i="66"/>
  <c r="CA718" i="66"/>
  <c r="U718" i="66"/>
  <c r="X718" i="66" s="1"/>
  <c r="DI718" i="66"/>
  <c r="BN718" i="66"/>
  <c r="BK718" i="66"/>
  <c r="BJ718" i="66"/>
  <c r="BM718" i="66" s="1"/>
  <c r="BO718" i="66"/>
  <c r="CB701" i="66"/>
  <c r="BL701" i="66"/>
  <c r="V701" i="66"/>
  <c r="CE701" i="66" s="1"/>
  <c r="CX701" i="66"/>
  <c r="CC701" i="66"/>
  <c r="CD701" i="66"/>
  <c r="CT701" i="66"/>
  <c r="CT551" i="66"/>
  <c r="CZ552" i="66"/>
  <c r="CQ552" i="66"/>
  <c r="AS552" i="66" s="1"/>
  <c r="DB552" i="66"/>
  <c r="DA552" i="66"/>
  <c r="CT519" i="66"/>
  <c r="CZ520" i="66"/>
  <c r="CQ520" i="66"/>
  <c r="AS520" i="66" s="1"/>
  <c r="DA520" i="66"/>
  <c r="DB520" i="66"/>
  <c r="CZ472" i="66"/>
  <c r="DA472" i="66"/>
  <c r="DB472" i="66"/>
  <c r="CQ472" i="66"/>
  <c r="AS472" i="66" s="1"/>
  <c r="CT471" i="66"/>
  <c r="CT355" i="66"/>
  <c r="CB355" i="66"/>
  <c r="BL355" i="66"/>
  <c r="CD355" i="66"/>
  <c r="V355" i="66"/>
  <c r="CE355" i="66" s="1"/>
  <c r="CX355" i="66"/>
  <c r="CC355" i="66"/>
  <c r="CQ639" i="66"/>
  <c r="AS639" i="66" s="1"/>
  <c r="CZ639" i="66"/>
  <c r="DA639" i="66"/>
  <c r="DB639" i="66"/>
  <c r="CT638" i="66"/>
  <c r="CT607" i="66"/>
  <c r="BH597" i="66"/>
  <c r="CP597" i="66" s="1"/>
  <c r="BO596" i="66"/>
  <c r="BJ596" i="66"/>
  <c r="BM596" i="66" s="1"/>
  <c r="BK596" i="66"/>
  <c r="BN596" i="66"/>
  <c r="DI596" i="66"/>
  <c r="DI840" i="66"/>
  <c r="CW840" i="66"/>
  <c r="U840" i="66"/>
  <c r="X840" i="66" s="1"/>
  <c r="W840" i="66"/>
  <c r="CA840" i="66"/>
  <c r="BH841" i="66"/>
  <c r="CP841" i="66" s="1"/>
  <c r="BK840" i="66"/>
  <c r="BO840" i="66"/>
  <c r="BN840" i="66"/>
  <c r="BJ840" i="66"/>
  <c r="BM840" i="66" s="1"/>
  <c r="CT835" i="66"/>
  <c r="DA836" i="66"/>
  <c r="CQ836" i="66"/>
  <c r="AS836" i="66" s="1"/>
  <c r="CZ836" i="66"/>
  <c r="DB836" i="66"/>
  <c r="BL792" i="66"/>
  <c r="CB792" i="66"/>
  <c r="CC792" i="66"/>
  <c r="CX792" i="66"/>
  <c r="V792" i="66"/>
  <c r="CE792" i="66" s="1"/>
  <c r="CD792" i="66"/>
  <c r="CQ793" i="66"/>
  <c r="AS793" i="66" s="1"/>
  <c r="CZ793" i="66"/>
  <c r="DA793" i="66"/>
  <c r="DB793" i="66"/>
  <c r="CT792" i="66"/>
  <c r="DA774" i="66"/>
  <c r="DB774" i="66"/>
  <c r="CQ774" i="66"/>
  <c r="AS774" i="66" s="1"/>
  <c r="CZ774" i="66"/>
  <c r="CT773" i="66"/>
  <c r="CT772" i="66"/>
  <c r="CT767" i="66"/>
  <c r="DB732" i="66"/>
  <c r="CQ732" i="66"/>
  <c r="AS732" i="66" s="1"/>
  <c r="DA732" i="66"/>
  <c r="CZ732" i="66"/>
  <c r="CT731" i="66"/>
  <c r="BJ630" i="66"/>
  <c r="BM630" i="66" s="1"/>
  <c r="BH631" i="66"/>
  <c r="CP631" i="66" s="1"/>
  <c r="BK630" i="66"/>
  <c r="BN630" i="66"/>
  <c r="BO630" i="66"/>
  <c r="DI630" i="66"/>
  <c r="BH621" i="66"/>
  <c r="CP621" i="66" s="1"/>
  <c r="BK620" i="66"/>
  <c r="BN620" i="66"/>
  <c r="BO620" i="66"/>
  <c r="BJ620" i="66"/>
  <c r="BM620" i="66" s="1"/>
  <c r="DI620" i="66"/>
  <c r="CQ576" i="66"/>
  <c r="AS576" i="66" s="1"/>
  <c r="DB576" i="66"/>
  <c r="CZ576" i="66"/>
  <c r="DA576" i="66"/>
  <c r="CT575" i="66"/>
  <c r="BO465" i="66"/>
  <c r="BJ465" i="66"/>
  <c r="BM465" i="66" s="1"/>
  <c r="BK465" i="66"/>
  <c r="BN465" i="66"/>
  <c r="DI465" i="66"/>
  <c r="CT463" i="66"/>
  <c r="CZ464" i="66"/>
  <c r="DA464" i="66"/>
  <c r="DB464" i="66"/>
  <c r="CQ464" i="66"/>
  <c r="AS464" i="66" s="1"/>
  <c r="CT751" i="66"/>
  <c r="DA858" i="66"/>
  <c r="CZ858" i="66"/>
  <c r="DB858" i="66"/>
  <c r="CQ858" i="66"/>
  <c r="AS858" i="66" s="1"/>
  <c r="CT857" i="66"/>
  <c r="CT845" i="66"/>
  <c r="CW810" i="66"/>
  <c r="U810" i="66"/>
  <c r="X810" i="66" s="1"/>
  <c r="W810" i="66"/>
  <c r="CA810" i="66"/>
  <c r="DI810" i="66"/>
  <c r="BH811" i="66"/>
  <c r="CP811" i="66" s="1"/>
  <c r="BK810" i="66"/>
  <c r="BN810" i="66"/>
  <c r="BO810" i="66"/>
  <c r="BJ810" i="66"/>
  <c r="BM810" i="66" s="1"/>
  <c r="CT805" i="66"/>
  <c r="DA806" i="66"/>
  <c r="CQ806" i="66"/>
  <c r="AS806" i="66" s="1"/>
  <c r="CZ806" i="66"/>
  <c r="DB806" i="66"/>
  <c r="CT793" i="66"/>
  <c r="BL793" i="66"/>
  <c r="CB793" i="66"/>
  <c r="CD793" i="66"/>
  <c r="V793" i="66"/>
  <c r="CE793" i="66" s="1"/>
  <c r="CC793" i="66"/>
  <c r="CX793" i="66"/>
  <c r="DB738" i="66"/>
  <c r="CZ738" i="66"/>
  <c r="DA738" i="66"/>
  <c r="CQ738" i="66"/>
  <c r="AS738" i="66" s="1"/>
  <c r="CT737" i="66"/>
  <c r="CQ707" i="66"/>
  <c r="AS707" i="66" s="1"/>
  <c r="DA707" i="66"/>
  <c r="DB707" i="66"/>
  <c r="CZ707" i="66"/>
  <c r="CT706" i="66"/>
  <c r="BN684" i="66"/>
  <c r="BO684" i="66"/>
  <c r="BJ684" i="66"/>
  <c r="BM684" i="66" s="1"/>
  <c r="BH685" i="66"/>
  <c r="CP685" i="66" s="1"/>
  <c r="BK684" i="66"/>
  <c r="DI684" i="66"/>
  <c r="BJ680" i="66"/>
  <c r="BM680" i="66" s="1"/>
  <c r="BH681" i="66"/>
  <c r="CP681" i="66" s="1"/>
  <c r="BK680" i="66"/>
  <c r="BO680" i="66"/>
  <c r="BN680" i="66"/>
  <c r="DI680" i="66"/>
  <c r="CZ530" i="66"/>
  <c r="CQ530" i="66"/>
  <c r="AS530" i="66" s="1"/>
  <c r="DB530" i="66"/>
  <c r="DA530" i="66"/>
  <c r="CT529" i="66"/>
  <c r="CT426" i="66"/>
  <c r="CW798" i="66"/>
  <c r="U798" i="66"/>
  <c r="X798" i="66" s="1"/>
  <c r="W798" i="66"/>
  <c r="CA798" i="66"/>
  <c r="DI798" i="66"/>
  <c r="BH799" i="66"/>
  <c r="CP799" i="66" s="1"/>
  <c r="BK798" i="66"/>
  <c r="BN798" i="66"/>
  <c r="BO798" i="66"/>
  <c r="BJ798" i="66"/>
  <c r="BM798" i="66" s="1"/>
  <c r="CT847" i="66"/>
  <c r="DA848" i="66"/>
  <c r="CQ848" i="66"/>
  <c r="AS848" i="66" s="1"/>
  <c r="CZ848" i="66"/>
  <c r="DB848" i="66"/>
  <c r="CD847" i="66"/>
  <c r="V847" i="66"/>
  <c r="CE847" i="66" s="1"/>
  <c r="CX847" i="66"/>
  <c r="CC847" i="66"/>
  <c r="CB847" i="66"/>
  <c r="BL847" i="66"/>
  <c r="BN771" i="66"/>
  <c r="BO771" i="66"/>
  <c r="BJ771" i="66"/>
  <c r="BM771" i="66" s="1"/>
  <c r="BK771" i="66"/>
  <c r="BH772" i="66"/>
  <c r="CP772" i="66" s="1"/>
  <c r="DI771" i="66"/>
  <c r="CT745" i="66"/>
  <c r="DB746" i="66"/>
  <c r="DA746" i="66"/>
  <c r="CQ746" i="66"/>
  <c r="AS746" i="66" s="1"/>
  <c r="CZ746" i="66"/>
  <c r="DA603" i="66"/>
  <c r="CQ603" i="66"/>
  <c r="AS603" i="66" s="1"/>
  <c r="CZ603" i="66"/>
  <c r="DB603" i="66"/>
  <c r="CT602" i="66"/>
  <c r="CT538" i="66"/>
  <c r="CT446" i="66"/>
  <c r="CZ447" i="66"/>
  <c r="DB447" i="66"/>
  <c r="DA447" i="66"/>
  <c r="CQ447" i="66"/>
  <c r="AS447" i="66" s="1"/>
  <c r="CT441" i="66"/>
  <c r="DA442" i="66"/>
  <c r="CQ442" i="66"/>
  <c r="AS442" i="66" s="1"/>
  <c r="CZ442" i="66"/>
  <c r="DB442" i="66"/>
  <c r="CT423" i="66"/>
  <c r="CT419" i="66"/>
  <c r="CT385" i="66"/>
  <c r="CD385" i="66"/>
  <c r="CX385" i="66"/>
  <c r="CC385" i="66"/>
  <c r="V385" i="66"/>
  <c r="CE385" i="66" s="1"/>
  <c r="CB385" i="66"/>
  <c r="BL385" i="66"/>
  <c r="DI384" i="66"/>
  <c r="BN384" i="66"/>
  <c r="BO384" i="66"/>
  <c r="BH385" i="66"/>
  <c r="CP385" i="66" s="1"/>
  <c r="BJ384" i="66"/>
  <c r="BM384" i="66" s="1"/>
  <c r="BK384" i="66"/>
  <c r="DI497" i="66"/>
  <c r="BH498" i="66"/>
  <c r="CP498" i="66" s="1"/>
  <c r="BN497" i="66"/>
  <c r="BO497" i="66"/>
  <c r="BK497" i="66"/>
  <c r="BJ497" i="66"/>
  <c r="BM497" i="66" s="1"/>
  <c r="CT475" i="66"/>
  <c r="CZ476" i="66"/>
  <c r="DA476" i="66"/>
  <c r="DB476" i="66"/>
  <c r="CQ476" i="66"/>
  <c r="AS476" i="66" s="1"/>
  <c r="CT595" i="66"/>
  <c r="CT507" i="66"/>
  <c r="CZ508" i="66"/>
  <c r="DA508" i="66"/>
  <c r="CQ508" i="66"/>
  <c r="AS508" i="66" s="1"/>
  <c r="DB508" i="66"/>
  <c r="U252" i="66"/>
  <c r="X252" i="66" s="1"/>
  <c r="W252" i="66"/>
  <c r="CA252" i="66"/>
  <c r="CW252" i="66"/>
  <c r="BJ252" i="66"/>
  <c r="BM252" i="66" s="1"/>
  <c r="BH253" i="66"/>
  <c r="CP253" i="66" s="1"/>
  <c r="BK252" i="66"/>
  <c r="BO252" i="66"/>
  <c r="BN252" i="66"/>
  <c r="DI252" i="66"/>
  <c r="CW160" i="66"/>
  <c r="U160" i="66"/>
  <c r="X160" i="66" s="1"/>
  <c r="CA160" i="66"/>
  <c r="W160" i="66"/>
  <c r="DI160" i="66"/>
  <c r="BN160" i="66"/>
  <c r="BJ160" i="66"/>
  <c r="BM160" i="66" s="1"/>
  <c r="BK160" i="66"/>
  <c r="BO160" i="66"/>
  <c r="BH161" i="66"/>
  <c r="CP161" i="66" s="1"/>
  <c r="CZ546" i="66"/>
  <c r="CQ546" i="66"/>
  <c r="AS546" i="66" s="1"/>
  <c r="DB546" i="66"/>
  <c r="DA546" i="66"/>
  <c r="CT545" i="66"/>
  <c r="CT514" i="66"/>
  <c r="CT460" i="66"/>
  <c r="CZ461" i="66"/>
  <c r="DA461" i="66"/>
  <c r="CQ461" i="66"/>
  <c r="AS461" i="66" s="1"/>
  <c r="DB461" i="66"/>
  <c r="BO473" i="66"/>
  <c r="BN473" i="66"/>
  <c r="BK473" i="66"/>
  <c r="BH474" i="66"/>
  <c r="CP474" i="66" s="1"/>
  <c r="BJ473" i="66"/>
  <c r="BM473" i="66" s="1"/>
  <c r="CA473" i="66"/>
  <c r="W473" i="66"/>
  <c r="U473" i="66"/>
  <c r="X473" i="66" s="1"/>
  <c r="CW473" i="66"/>
  <c r="DI473" i="66"/>
  <c r="DA428" i="66"/>
  <c r="CZ428" i="66"/>
  <c r="DB428" i="66"/>
  <c r="CQ428" i="66"/>
  <c r="AS428" i="66" s="1"/>
  <c r="CT427" i="66"/>
  <c r="CT389" i="66"/>
  <c r="DI971" i="66"/>
  <c r="BJ971" i="66"/>
  <c r="BM971" i="66" s="1"/>
  <c r="BN971" i="66"/>
  <c r="BO971" i="66"/>
  <c r="BH972" i="66"/>
  <c r="CP972" i="66" s="1"/>
  <c r="BK971" i="66"/>
  <c r="DI969" i="66"/>
  <c r="BJ969" i="66"/>
  <c r="BM969" i="66" s="1"/>
  <c r="BK969" i="66"/>
  <c r="BN969" i="66"/>
  <c r="BO969" i="66"/>
  <c r="BH970" i="66"/>
  <c r="CP970" i="66" s="1"/>
  <c r="BJ967" i="66"/>
  <c r="BM967" i="66" s="1"/>
  <c r="BN967" i="66"/>
  <c r="BK967" i="66"/>
  <c r="BO967" i="66"/>
  <c r="DI967" i="66"/>
  <c r="BJ965" i="66"/>
  <c r="BM965" i="66" s="1"/>
  <c r="BN965" i="66"/>
  <c r="BO965" i="66"/>
  <c r="BK965" i="66"/>
  <c r="DI965" i="66"/>
  <c r="DI963" i="66"/>
  <c r="BJ963" i="66"/>
  <c r="BM963" i="66" s="1"/>
  <c r="BK963" i="66"/>
  <c r="BN963" i="66"/>
  <c r="BO963" i="66"/>
  <c r="DI961" i="66"/>
  <c r="BJ961" i="66"/>
  <c r="BM961" i="66" s="1"/>
  <c r="BO961" i="66"/>
  <c r="BN961" i="66"/>
  <c r="BH962" i="66"/>
  <c r="CP962" i="66" s="1"/>
  <c r="BK961" i="66"/>
  <c r="BJ959" i="66"/>
  <c r="BM959" i="66" s="1"/>
  <c r="BN959" i="66"/>
  <c r="BO959" i="66"/>
  <c r="BK959" i="66"/>
  <c r="DI959" i="66"/>
  <c r="DI957" i="66"/>
  <c r="BJ957" i="66"/>
  <c r="BM957" i="66" s="1"/>
  <c r="BK957" i="66"/>
  <c r="BN957" i="66"/>
  <c r="BH958" i="66"/>
  <c r="CP958" i="66" s="1"/>
  <c r="BO957" i="66"/>
  <c r="DI955" i="66"/>
  <c r="BJ955" i="66"/>
  <c r="BM955" i="66" s="1"/>
  <c r="BK955" i="66"/>
  <c r="BN955" i="66"/>
  <c r="BO955" i="66"/>
  <c r="BJ953" i="66"/>
  <c r="BM953" i="66" s="1"/>
  <c r="BN953" i="66"/>
  <c r="BO953" i="66"/>
  <c r="BK953" i="66"/>
  <c r="DI953" i="66"/>
  <c r="DI951" i="66"/>
  <c r="BJ951" i="66"/>
  <c r="BM951" i="66" s="1"/>
  <c r="BK951" i="66"/>
  <c r="BN951" i="66"/>
  <c r="BO951" i="66"/>
  <c r="BH952" i="66"/>
  <c r="CP952" i="66" s="1"/>
  <c r="DI949" i="66"/>
  <c r="BJ949" i="66"/>
  <c r="BM949" i="66" s="1"/>
  <c r="BK949" i="66"/>
  <c r="BN949" i="66"/>
  <c r="BO949" i="66"/>
  <c r="BJ947" i="66"/>
  <c r="BM947" i="66" s="1"/>
  <c r="BN947" i="66"/>
  <c r="BO947" i="66"/>
  <c r="BK947" i="66"/>
  <c r="DI947" i="66"/>
  <c r="DI945" i="66"/>
  <c r="BJ945" i="66"/>
  <c r="BM945" i="66" s="1"/>
  <c r="BK945" i="66"/>
  <c r="BN945" i="66"/>
  <c r="BH946" i="66"/>
  <c r="CP946" i="66" s="1"/>
  <c r="BO945" i="66"/>
  <c r="BJ943" i="66"/>
  <c r="BM943" i="66" s="1"/>
  <c r="BK943" i="66"/>
  <c r="BN943" i="66"/>
  <c r="BO943" i="66"/>
  <c r="DI943" i="66"/>
  <c r="BJ941" i="66"/>
  <c r="BM941" i="66" s="1"/>
  <c r="BN941" i="66"/>
  <c r="BO941" i="66"/>
  <c r="BK941" i="66"/>
  <c r="DI941" i="66"/>
  <c r="DI939" i="66"/>
  <c r="BJ939" i="66"/>
  <c r="BM939" i="66" s="1"/>
  <c r="BK939" i="66"/>
  <c r="BN939" i="66"/>
  <c r="BO939" i="66"/>
  <c r="DI937" i="66"/>
  <c r="BJ937" i="66"/>
  <c r="BM937" i="66" s="1"/>
  <c r="BK937" i="66"/>
  <c r="BO937" i="66"/>
  <c r="BH938" i="66"/>
  <c r="CP938" i="66" s="1"/>
  <c r="BN937" i="66"/>
  <c r="BJ935" i="66"/>
  <c r="BM935" i="66" s="1"/>
  <c r="BN935" i="66"/>
  <c r="BO935" i="66"/>
  <c r="BK935" i="66"/>
  <c r="DI935" i="66"/>
  <c r="DI933" i="66"/>
  <c r="BJ933" i="66"/>
  <c r="BM933" i="66" s="1"/>
  <c r="BK933" i="66"/>
  <c r="BN933" i="66"/>
  <c r="BO933" i="66"/>
  <c r="BH934" i="66"/>
  <c r="CP934" i="66" s="1"/>
  <c r="DI931" i="66"/>
  <c r="BJ931" i="66"/>
  <c r="BM931" i="66" s="1"/>
  <c r="BO931" i="66"/>
  <c r="BK931" i="66"/>
  <c r="BN931" i="66"/>
  <c r="BJ929" i="66"/>
  <c r="BM929" i="66" s="1"/>
  <c r="BN929" i="66"/>
  <c r="BO929" i="66"/>
  <c r="BK929" i="66"/>
  <c r="DI929" i="66"/>
  <c r="DI927" i="66"/>
  <c r="BJ927" i="66"/>
  <c r="BM927" i="66" s="1"/>
  <c r="BK927" i="66"/>
  <c r="BN927" i="66"/>
  <c r="BO927" i="66"/>
  <c r="BH928" i="66"/>
  <c r="CP928" i="66" s="1"/>
  <c r="DI925" i="66"/>
  <c r="BJ925" i="66"/>
  <c r="BM925" i="66" s="1"/>
  <c r="BK925" i="66"/>
  <c r="BO925" i="66"/>
  <c r="BN925" i="66"/>
  <c r="BH926" i="66"/>
  <c r="CP926" i="66" s="1"/>
  <c r="BJ923" i="66"/>
  <c r="BM923" i="66" s="1"/>
  <c r="BN923" i="66"/>
  <c r="BO923" i="66"/>
  <c r="BK923" i="66"/>
  <c r="DI923" i="66"/>
  <c r="DI921" i="66"/>
  <c r="BJ921" i="66"/>
  <c r="BM921" i="66" s="1"/>
  <c r="BK921" i="66"/>
  <c r="BN921" i="66"/>
  <c r="BO921" i="66"/>
  <c r="DI919" i="66"/>
  <c r="BJ919" i="66"/>
  <c r="BM919" i="66" s="1"/>
  <c r="BK919" i="66"/>
  <c r="BN919" i="66"/>
  <c r="BO919" i="66"/>
  <c r="BJ917" i="66"/>
  <c r="BM917" i="66" s="1"/>
  <c r="BN917" i="66"/>
  <c r="BO917" i="66"/>
  <c r="BK917" i="66"/>
  <c r="DI917" i="66"/>
  <c r="DI915" i="66"/>
  <c r="BJ915" i="66"/>
  <c r="BM915" i="66" s="1"/>
  <c r="BK915" i="66"/>
  <c r="BN915" i="66"/>
  <c r="BO915" i="66"/>
  <c r="BH916" i="66"/>
  <c r="CP916" i="66" s="1"/>
  <c r="DI913" i="66"/>
  <c r="BJ913" i="66"/>
  <c r="BM913" i="66" s="1"/>
  <c r="BK913" i="66"/>
  <c r="BO913" i="66"/>
  <c r="BN913" i="66"/>
  <c r="BH914" i="66"/>
  <c r="CP914" i="66" s="1"/>
  <c r="BJ911" i="66"/>
  <c r="BM911" i="66" s="1"/>
  <c r="BN911" i="66"/>
  <c r="BO911" i="66"/>
  <c r="BK911" i="66"/>
  <c r="DI911" i="66"/>
  <c r="DI909" i="66"/>
  <c r="BJ909" i="66"/>
  <c r="BM909" i="66" s="1"/>
  <c r="BK909" i="66"/>
  <c r="BN909" i="66"/>
  <c r="BO909" i="66"/>
  <c r="BH910" i="66"/>
  <c r="CP910" i="66" s="1"/>
  <c r="DI907" i="66"/>
  <c r="BJ907" i="66"/>
  <c r="BM907" i="66" s="1"/>
  <c r="BK907" i="66"/>
  <c r="BN907" i="66"/>
  <c r="BO907" i="66"/>
  <c r="BJ905" i="66"/>
  <c r="BM905" i="66" s="1"/>
  <c r="BN905" i="66"/>
  <c r="BO905" i="66"/>
  <c r="BK905" i="66"/>
  <c r="DI905" i="66"/>
  <c r="DI903" i="66"/>
  <c r="BJ903" i="66"/>
  <c r="BM903" i="66" s="1"/>
  <c r="BK903" i="66"/>
  <c r="BN903" i="66"/>
  <c r="BO903" i="66"/>
  <c r="BH904" i="66"/>
  <c r="CP904" i="66" s="1"/>
  <c r="DI901" i="66"/>
  <c r="BJ901" i="66"/>
  <c r="BM901" i="66" s="1"/>
  <c r="BK901" i="66"/>
  <c r="BO901" i="66"/>
  <c r="BH902" i="66"/>
  <c r="CP902" i="66" s="1"/>
  <c r="BN901" i="66"/>
  <c r="BJ899" i="66"/>
  <c r="BM899" i="66" s="1"/>
  <c r="BN899" i="66"/>
  <c r="BO899" i="66"/>
  <c r="BK899" i="66"/>
  <c r="DI899" i="66"/>
  <c r="DI897" i="66"/>
  <c r="BJ897" i="66"/>
  <c r="BM897" i="66" s="1"/>
  <c r="BK897" i="66"/>
  <c r="BN897" i="66"/>
  <c r="BO897" i="66"/>
  <c r="BH898" i="66"/>
  <c r="CP898" i="66" s="1"/>
  <c r="DI895" i="66"/>
  <c r="BJ895" i="66"/>
  <c r="BM895" i="66" s="1"/>
  <c r="BK895" i="66"/>
  <c r="BO895" i="66"/>
  <c r="BN895" i="66"/>
  <c r="BH896" i="66"/>
  <c r="CP896" i="66" s="1"/>
  <c r="BJ893" i="66"/>
  <c r="BM893" i="66" s="1"/>
  <c r="BN893" i="66"/>
  <c r="BO893" i="66"/>
  <c r="BK893" i="66"/>
  <c r="DI893" i="66"/>
  <c r="DI891" i="66"/>
  <c r="BJ891" i="66"/>
  <c r="BM891" i="66" s="1"/>
  <c r="BK891" i="66"/>
  <c r="BN891" i="66"/>
  <c r="BO891" i="66"/>
  <c r="BH892" i="66"/>
  <c r="CP892" i="66" s="1"/>
  <c r="DI889" i="66"/>
  <c r="BJ889" i="66"/>
  <c r="BM889" i="66" s="1"/>
  <c r="BK889" i="66"/>
  <c r="BO889" i="66"/>
  <c r="BN889" i="66"/>
  <c r="BH890" i="66"/>
  <c r="CP890" i="66" s="1"/>
  <c r="BJ887" i="66"/>
  <c r="BM887" i="66" s="1"/>
  <c r="BN887" i="66"/>
  <c r="BO887" i="66"/>
  <c r="BK887" i="66"/>
  <c r="DI887" i="66"/>
  <c r="DI885" i="66"/>
  <c r="BJ885" i="66"/>
  <c r="BM885" i="66" s="1"/>
  <c r="BK885" i="66"/>
  <c r="BN885" i="66"/>
  <c r="BO885" i="66"/>
  <c r="BH886" i="66"/>
  <c r="CP886" i="66" s="1"/>
  <c r="DI883" i="66"/>
  <c r="BJ883" i="66"/>
  <c r="BM883" i="66" s="1"/>
  <c r="BK883" i="66"/>
  <c r="BN883" i="66"/>
  <c r="BO883" i="66"/>
  <c r="BH884" i="66"/>
  <c r="CP884" i="66" s="1"/>
  <c r="BJ881" i="66"/>
  <c r="BM881" i="66" s="1"/>
  <c r="BN881" i="66"/>
  <c r="BO881" i="66"/>
  <c r="BK881" i="66"/>
  <c r="DI881" i="66"/>
  <c r="DI879" i="66"/>
  <c r="BJ879" i="66"/>
  <c r="BM879" i="66" s="1"/>
  <c r="BK879" i="66"/>
  <c r="BN879" i="66"/>
  <c r="BO879" i="66"/>
  <c r="CT717" i="66"/>
  <c r="V717" i="66"/>
  <c r="CE717" i="66" s="1"/>
  <c r="CX717" i="66"/>
  <c r="CD717" i="66"/>
  <c r="CC717" i="66"/>
  <c r="BL717" i="66"/>
  <c r="CB717" i="66"/>
  <c r="CD716" i="66"/>
  <c r="CX716" i="66"/>
  <c r="CC716" i="66"/>
  <c r="V716" i="66"/>
  <c r="CE716" i="66" s="1"/>
  <c r="CB716" i="66"/>
  <c r="BL716" i="66"/>
  <c r="CT716" i="66"/>
  <c r="DA717" i="66"/>
  <c r="DB717" i="66"/>
  <c r="CZ717" i="66"/>
  <c r="CQ717" i="66"/>
  <c r="AS717" i="66" s="1"/>
  <c r="BN710" i="66"/>
  <c r="BK710" i="66"/>
  <c r="BH711" i="66"/>
  <c r="CP711" i="66" s="1"/>
  <c r="BJ710" i="66"/>
  <c r="BM710" i="66" s="1"/>
  <c r="BO710" i="66"/>
  <c r="DI710" i="66"/>
  <c r="CT674" i="66"/>
  <c r="CZ675" i="66"/>
  <c r="DA675" i="66"/>
  <c r="CQ675" i="66"/>
  <c r="AS675" i="66" s="1"/>
  <c r="DB675" i="66"/>
  <c r="BN672" i="66"/>
  <c r="BO672" i="66"/>
  <c r="BJ672" i="66"/>
  <c r="BM672" i="66" s="1"/>
  <c r="BH673" i="66"/>
  <c r="CP673" i="66" s="1"/>
  <c r="BK672" i="66"/>
  <c r="DI672" i="66"/>
  <c r="DA615" i="66"/>
  <c r="DB615" i="66"/>
  <c r="CQ615" i="66"/>
  <c r="AS615" i="66" s="1"/>
  <c r="CZ615" i="66"/>
  <c r="CT614" i="66"/>
  <c r="CZ562" i="66"/>
  <c r="CQ562" i="66"/>
  <c r="AS562" i="66" s="1"/>
  <c r="DB562" i="66"/>
  <c r="DA562" i="66"/>
  <c r="CT561" i="66"/>
  <c r="CT490" i="66"/>
  <c r="CT383" i="66"/>
  <c r="BL383" i="66"/>
  <c r="CB383" i="66"/>
  <c r="CD383" i="66"/>
  <c r="CX383" i="66"/>
  <c r="V383" i="66"/>
  <c r="CE383" i="66" s="1"/>
  <c r="CC383" i="66"/>
  <c r="DI227" i="66"/>
  <c r="BJ227" i="66"/>
  <c r="BM227" i="66" s="1"/>
  <c r="BK227" i="66"/>
  <c r="BN227" i="66"/>
  <c r="BO227" i="66"/>
  <c r="BL728" i="66"/>
  <c r="CB728" i="66"/>
  <c r="CD728" i="66"/>
  <c r="V728" i="66"/>
  <c r="CE728" i="66" s="1"/>
  <c r="CC728" i="66"/>
  <c r="CX728" i="66"/>
  <c r="CT728" i="66"/>
  <c r="CT692" i="66"/>
  <c r="CZ693" i="66"/>
  <c r="DB693" i="66"/>
  <c r="CQ693" i="66"/>
  <c r="AS693" i="66" s="1"/>
  <c r="DA693" i="66"/>
  <c r="CB689" i="66"/>
  <c r="BL689" i="66"/>
  <c r="V689" i="66"/>
  <c r="CE689" i="66" s="1"/>
  <c r="CX689" i="66"/>
  <c r="CC689" i="66"/>
  <c r="CD689" i="66"/>
  <c r="CT689" i="66"/>
  <c r="CT687" i="66"/>
  <c r="CB687" i="66"/>
  <c r="BL687" i="66"/>
  <c r="V687" i="66"/>
  <c r="CE687" i="66" s="1"/>
  <c r="CD687" i="66"/>
  <c r="CX687" i="66"/>
  <c r="CC687" i="66"/>
  <c r="CT662" i="66"/>
  <c r="CZ663" i="66"/>
  <c r="DA663" i="66"/>
  <c r="CQ663" i="66"/>
  <c r="AS663" i="66" s="1"/>
  <c r="DB663" i="66"/>
  <c r="CT642" i="66"/>
  <c r="CQ643" i="66"/>
  <c r="AS643" i="66" s="1"/>
  <c r="DA643" i="66"/>
  <c r="DB643" i="66"/>
  <c r="CZ643" i="66"/>
  <c r="BO636" i="66"/>
  <c r="BH637" i="66"/>
  <c r="CP637" i="66" s="1"/>
  <c r="BN636" i="66"/>
  <c r="BJ636" i="66"/>
  <c r="BM636" i="66" s="1"/>
  <c r="BK636" i="66"/>
  <c r="DI636" i="66"/>
  <c r="CT627" i="66"/>
  <c r="V627" i="66"/>
  <c r="CE627" i="66" s="1"/>
  <c r="CC627" i="66"/>
  <c r="CX627" i="66"/>
  <c r="CD627" i="66"/>
  <c r="BL627" i="66"/>
  <c r="CB627" i="66"/>
  <c r="BJ594" i="66"/>
  <c r="BM594" i="66" s="1"/>
  <c r="BH595" i="66"/>
  <c r="CP595" i="66" s="1"/>
  <c r="BK594" i="66"/>
  <c r="BN594" i="66"/>
  <c r="BO594" i="66"/>
  <c r="DI594" i="66"/>
  <c r="CT570" i="66"/>
  <c r="BJ567" i="66"/>
  <c r="BM567" i="66" s="1"/>
  <c r="BK567" i="66"/>
  <c r="BH568" i="66"/>
  <c r="CP568" i="66" s="1"/>
  <c r="BO567" i="66"/>
  <c r="BN567" i="66"/>
  <c r="DI567" i="66"/>
  <c r="CZ514" i="66"/>
  <c r="CQ514" i="66"/>
  <c r="AS514" i="66" s="1"/>
  <c r="DA514" i="66"/>
  <c r="DB514" i="66"/>
  <c r="CT513" i="66"/>
  <c r="BO469" i="66"/>
  <c r="BK469" i="66"/>
  <c r="BH470" i="66"/>
  <c r="CP470" i="66" s="1"/>
  <c r="BJ469" i="66"/>
  <c r="BM469" i="66" s="1"/>
  <c r="BN469" i="66"/>
  <c r="DI469" i="66"/>
  <c r="BO257" i="66"/>
  <c r="BJ257" i="66"/>
  <c r="BM257" i="66" s="1"/>
  <c r="BK257" i="66"/>
  <c r="BN257" i="66"/>
  <c r="BH258" i="66"/>
  <c r="CP258" i="66" s="1"/>
  <c r="DI257" i="66"/>
  <c r="CT228" i="66"/>
  <c r="CT197" i="66"/>
  <c r="CT766" i="66"/>
  <c r="V766" i="66"/>
  <c r="CE766" i="66" s="1"/>
  <c r="CD766" i="66"/>
  <c r="CC766" i="66"/>
  <c r="CX766" i="66"/>
  <c r="BL766" i="66"/>
  <c r="CB766" i="66"/>
  <c r="CT736" i="66"/>
  <c r="CB736" i="66"/>
  <c r="BL736" i="66"/>
  <c r="CX736" i="66"/>
  <c r="V736" i="66"/>
  <c r="CE736" i="66" s="1"/>
  <c r="CC736" i="66"/>
  <c r="CD736" i="66"/>
  <c r="CT702" i="66"/>
  <c r="CZ703" i="66"/>
  <c r="DA703" i="66"/>
  <c r="DB703" i="66"/>
  <c r="CQ703" i="66"/>
  <c r="AS703" i="66" s="1"/>
  <c r="CT699" i="66"/>
  <c r="CB699" i="66"/>
  <c r="BL699" i="66"/>
  <c r="V699" i="66"/>
  <c r="CE699" i="66" s="1"/>
  <c r="CD699" i="66"/>
  <c r="CX699" i="66"/>
  <c r="CC699" i="66"/>
  <c r="CT698" i="66"/>
  <c r="CZ699" i="66"/>
  <c r="DA699" i="66"/>
  <c r="DB699" i="66"/>
  <c r="CQ699" i="66"/>
  <c r="AS699" i="66" s="1"/>
  <c r="CT691" i="66"/>
  <c r="CT690" i="66"/>
  <c r="CZ691" i="66"/>
  <c r="DB691" i="66"/>
  <c r="DA691" i="66"/>
  <c r="CQ691" i="66"/>
  <c r="AS691" i="66" s="1"/>
  <c r="CQ669" i="66"/>
  <c r="AS669" i="66" s="1"/>
  <c r="CZ669" i="66"/>
  <c r="DA669" i="66"/>
  <c r="DB669" i="66"/>
  <c r="CT668" i="66"/>
  <c r="DI652" i="66"/>
  <c r="BK652" i="66"/>
  <c r="BJ652" i="66"/>
  <c r="BM652" i="66" s="1"/>
  <c r="BH653" i="66"/>
  <c r="CP653" i="66" s="1"/>
  <c r="BN652" i="66"/>
  <c r="BO652" i="66"/>
  <c r="BH633" i="66"/>
  <c r="CP633" i="66" s="1"/>
  <c r="BO632" i="66"/>
  <c r="BJ632" i="66"/>
  <c r="BM632" i="66" s="1"/>
  <c r="BK632" i="66"/>
  <c r="BN632" i="66"/>
  <c r="DI632" i="66"/>
  <c r="CQ629" i="66"/>
  <c r="AS629" i="66" s="1"/>
  <c r="DA629" i="66"/>
  <c r="CZ629" i="66"/>
  <c r="DB629" i="66"/>
  <c r="CT628" i="66"/>
  <c r="CT621" i="66"/>
  <c r="V621" i="66"/>
  <c r="CE621" i="66" s="1"/>
  <c r="CC621" i="66"/>
  <c r="CD621" i="66"/>
  <c r="CX621" i="66"/>
  <c r="BL621" i="66"/>
  <c r="CB621" i="66"/>
  <c r="DB528" i="66"/>
  <c r="CQ528" i="66"/>
  <c r="AS528" i="66" s="1"/>
  <c r="CZ528" i="66"/>
  <c r="DA528" i="66"/>
  <c r="CT527" i="66"/>
  <c r="CT401" i="66"/>
  <c r="BN187" i="66"/>
  <c r="BO187" i="66"/>
  <c r="BJ187" i="66"/>
  <c r="BM187" i="66" s="1"/>
  <c r="BK187" i="66"/>
  <c r="DI187" i="66"/>
  <c r="CT753" i="66"/>
  <c r="CT750" i="66"/>
  <c r="BL748" i="66"/>
  <c r="CB748" i="66"/>
  <c r="V748" i="66"/>
  <c r="CE748" i="66" s="1"/>
  <c r="CX748" i="66"/>
  <c r="CD748" i="66"/>
  <c r="CC748" i="66"/>
  <c r="CZ748" i="66"/>
  <c r="DA748" i="66"/>
  <c r="CQ748" i="66"/>
  <c r="AS748" i="66" s="1"/>
  <c r="DB748" i="66"/>
  <c r="CT748" i="66"/>
  <c r="CT743" i="66"/>
  <c r="CT740" i="66"/>
  <c r="BL740" i="66"/>
  <c r="CB740" i="66"/>
  <c r="CD740" i="66"/>
  <c r="CC740" i="66"/>
  <c r="CX740" i="66"/>
  <c r="V740" i="66"/>
  <c r="CE740" i="66" s="1"/>
  <c r="CB720" i="66"/>
  <c r="BL720" i="66"/>
  <c r="CD720" i="66"/>
  <c r="V720" i="66"/>
  <c r="CE720" i="66" s="1"/>
  <c r="CC720" i="66"/>
  <c r="CX720" i="66"/>
  <c r="CT720" i="66"/>
  <c r="CT704" i="66"/>
  <c r="CQ705" i="66"/>
  <c r="AS705" i="66" s="1"/>
  <c r="DA705" i="66"/>
  <c r="DB705" i="66"/>
  <c r="CZ705" i="66"/>
  <c r="CB681" i="66"/>
  <c r="BL681" i="66"/>
  <c r="V681" i="66"/>
  <c r="CE681" i="66" s="1"/>
  <c r="CD681" i="66"/>
  <c r="CC681" i="66"/>
  <c r="CX681" i="66"/>
  <c r="CT681" i="66"/>
  <c r="BH609" i="66"/>
  <c r="CP609" i="66" s="1"/>
  <c r="BK608" i="66"/>
  <c r="BO608" i="66"/>
  <c r="BJ608" i="66"/>
  <c r="BM608" i="66" s="1"/>
  <c r="BN608" i="66"/>
  <c r="DI608" i="66"/>
  <c r="CT606" i="66"/>
  <c r="CZ607" i="66"/>
  <c r="CQ607" i="66"/>
  <c r="AS607" i="66" s="1"/>
  <c r="DB607" i="66"/>
  <c r="DA607" i="66"/>
  <c r="CT572" i="66"/>
  <c r="V572" i="66"/>
  <c r="CE572" i="66" s="1"/>
  <c r="CC572" i="66"/>
  <c r="CD572" i="66"/>
  <c r="CX572" i="66"/>
  <c r="BL572" i="66"/>
  <c r="CB572" i="66"/>
  <c r="CT571" i="66"/>
  <c r="CZ572" i="66"/>
  <c r="DA572" i="66"/>
  <c r="CQ572" i="66"/>
  <c r="AS572" i="66" s="1"/>
  <c r="DB572" i="66"/>
  <c r="CT546" i="66"/>
  <c r="CT508" i="66"/>
  <c r="V508" i="66"/>
  <c r="CE508" i="66" s="1"/>
  <c r="CC508" i="66"/>
  <c r="CD508" i="66"/>
  <c r="CX508" i="66"/>
  <c r="BL508" i="66"/>
  <c r="CB508" i="66"/>
  <c r="CZ492" i="66"/>
  <c r="DA492" i="66"/>
  <c r="DB492" i="66"/>
  <c r="CQ492" i="66"/>
  <c r="AS492" i="66" s="1"/>
  <c r="CT491" i="66"/>
  <c r="DA434" i="66"/>
  <c r="CQ434" i="66"/>
  <c r="AS434" i="66" s="1"/>
  <c r="CZ434" i="66"/>
  <c r="DB434" i="66"/>
  <c r="CT433" i="66"/>
  <c r="BN418" i="66"/>
  <c r="BK418" i="66"/>
  <c r="BO418" i="66"/>
  <c r="BJ418" i="66"/>
  <c r="BM418" i="66" s="1"/>
  <c r="DI418" i="66"/>
  <c r="DI396" i="66"/>
  <c r="BO396" i="66"/>
  <c r="BK396" i="66"/>
  <c r="BN396" i="66"/>
  <c r="BJ396" i="66"/>
  <c r="BM396" i="66" s="1"/>
  <c r="BH397" i="66"/>
  <c r="CP397" i="66" s="1"/>
  <c r="CT393" i="66"/>
  <c r="U285" i="66"/>
  <c r="X285" i="66" s="1"/>
  <c r="W285" i="66"/>
  <c r="CA285" i="66"/>
  <c r="CW285" i="66"/>
  <c r="BJ285" i="66"/>
  <c r="BM285" i="66" s="1"/>
  <c r="BO285" i="66"/>
  <c r="BK285" i="66"/>
  <c r="BN285" i="66"/>
  <c r="BH286" i="66"/>
  <c r="CP286" i="66" s="1"/>
  <c r="DI285" i="66"/>
  <c r="BN696" i="66"/>
  <c r="BO696" i="66"/>
  <c r="BJ696" i="66"/>
  <c r="BM696" i="66" s="1"/>
  <c r="BK696" i="66"/>
  <c r="BH697" i="66"/>
  <c r="CP697" i="66" s="1"/>
  <c r="DI696" i="66"/>
  <c r="CZ649" i="66"/>
  <c r="DA649" i="66"/>
  <c r="DB649" i="66"/>
  <c r="CQ649" i="66"/>
  <c r="CT648" i="66"/>
  <c r="BN577" i="66"/>
  <c r="BO577" i="66"/>
  <c r="BJ577" i="66"/>
  <c r="BM577" i="66" s="1"/>
  <c r="BK577" i="66"/>
  <c r="BH578" i="66"/>
  <c r="CP578" i="66" s="1"/>
  <c r="DI577" i="66"/>
  <c r="CT559" i="66"/>
  <c r="DB560" i="66"/>
  <c r="CQ560" i="66"/>
  <c r="AS560" i="66" s="1"/>
  <c r="DA560" i="66"/>
  <c r="CZ560" i="66"/>
  <c r="CT523" i="66"/>
  <c r="CZ524" i="66"/>
  <c r="DA524" i="66"/>
  <c r="DB524" i="66"/>
  <c r="CQ524" i="66"/>
  <c r="AS524" i="66" s="1"/>
  <c r="DI509" i="66"/>
  <c r="BO509" i="66"/>
  <c r="BJ509" i="66"/>
  <c r="BM509" i="66" s="1"/>
  <c r="BK509" i="66"/>
  <c r="BN509" i="66"/>
  <c r="BH510" i="66"/>
  <c r="CP510" i="66" s="1"/>
  <c r="DI493" i="66"/>
  <c r="BK493" i="66"/>
  <c r="BO493" i="66"/>
  <c r="BJ493" i="66"/>
  <c r="BM493" i="66" s="1"/>
  <c r="BH494" i="66"/>
  <c r="CP494" i="66" s="1"/>
  <c r="BN493" i="66"/>
  <c r="BO489" i="66"/>
  <c r="BH490" i="66"/>
  <c r="CP490" i="66" s="1"/>
  <c r="BJ489" i="66"/>
  <c r="BM489" i="66" s="1"/>
  <c r="BN489" i="66"/>
  <c r="BK489" i="66"/>
  <c r="DI489" i="66"/>
  <c r="CT474" i="66"/>
  <c r="CZ475" i="66"/>
  <c r="DA475" i="66"/>
  <c r="DB475" i="66"/>
  <c r="CQ475" i="66"/>
  <c r="AS475" i="66" s="1"/>
  <c r="CB474" i="66"/>
  <c r="BL474" i="66"/>
  <c r="CX474" i="66"/>
  <c r="CC474" i="66"/>
  <c r="V474" i="66"/>
  <c r="CE474" i="66" s="1"/>
  <c r="CD474" i="66"/>
  <c r="CW466" i="66"/>
  <c r="U466" i="66"/>
  <c r="X466" i="66" s="1"/>
  <c r="W466" i="66"/>
  <c r="CA466" i="66"/>
  <c r="BJ466" i="66"/>
  <c r="BM466" i="66" s="1"/>
  <c r="BO466" i="66"/>
  <c r="BH467" i="66"/>
  <c r="CP467" i="66" s="1"/>
  <c r="BK466" i="66"/>
  <c r="BN466" i="66"/>
  <c r="DI466" i="66"/>
  <c r="CX434" i="66"/>
  <c r="CD434" i="66"/>
  <c r="CC434" i="66"/>
  <c r="V434" i="66"/>
  <c r="CE434" i="66" s="1"/>
  <c r="CB434" i="66"/>
  <c r="BL434" i="66"/>
  <c r="CT434" i="66"/>
  <c r="W432" i="66"/>
  <c r="CA432" i="66"/>
  <c r="CW432" i="66"/>
  <c r="U432" i="66"/>
  <c r="X432" i="66" s="1"/>
  <c r="DI432" i="66"/>
  <c r="BN432" i="66"/>
  <c r="BJ432" i="66"/>
  <c r="BM432" i="66" s="1"/>
  <c r="BK432" i="66"/>
  <c r="BO432" i="66"/>
  <c r="CT431" i="66"/>
  <c r="CQ647" i="66"/>
  <c r="CZ647" i="66"/>
  <c r="DA647" i="66"/>
  <c r="DB647" i="66"/>
  <c r="CT646" i="66"/>
  <c r="CT555" i="66"/>
  <c r="CZ556" i="66"/>
  <c r="DA556" i="66"/>
  <c r="CQ556" i="66"/>
  <c r="AS556" i="66" s="1"/>
  <c r="DB556" i="66"/>
  <c r="DI541" i="66"/>
  <c r="BO541" i="66"/>
  <c r="BJ541" i="66"/>
  <c r="BM541" i="66" s="1"/>
  <c r="BK541" i="66"/>
  <c r="BN541" i="66"/>
  <c r="BH542" i="66"/>
  <c r="CP542" i="66" s="1"/>
  <c r="CT524" i="66"/>
  <c r="V524" i="66"/>
  <c r="CE524" i="66" s="1"/>
  <c r="CC524" i="66"/>
  <c r="CD524" i="66"/>
  <c r="CX524" i="66"/>
  <c r="BL524" i="66"/>
  <c r="CB524" i="66"/>
  <c r="CT522" i="66"/>
  <c r="CT442" i="66"/>
  <c r="DB443" i="66"/>
  <c r="CQ443" i="66"/>
  <c r="AS443" i="66" s="1"/>
  <c r="DA443" i="66"/>
  <c r="CZ443" i="66"/>
  <c r="CB442" i="66"/>
  <c r="BL442" i="66"/>
  <c r="CX442" i="66"/>
  <c r="CD442" i="66"/>
  <c r="V442" i="66"/>
  <c r="CE442" i="66" s="1"/>
  <c r="CC442" i="66"/>
  <c r="DI422" i="66"/>
  <c r="BN422" i="66"/>
  <c r="BO422" i="66"/>
  <c r="BK422" i="66"/>
  <c r="BJ422" i="66"/>
  <c r="BM422" i="66" s="1"/>
  <c r="BN406" i="66"/>
  <c r="BO406" i="66"/>
  <c r="BJ406" i="66"/>
  <c r="BM406" i="66" s="1"/>
  <c r="BK406" i="66"/>
  <c r="BH407" i="66"/>
  <c r="CP407" i="66" s="1"/>
  <c r="DI406" i="66"/>
  <c r="CT405" i="66"/>
  <c r="BL405" i="66"/>
  <c r="CB405" i="66"/>
  <c r="CD405" i="66"/>
  <c r="V405" i="66"/>
  <c r="CE405" i="66" s="1"/>
  <c r="CC405" i="66"/>
  <c r="CX405" i="66"/>
  <c r="DI378" i="66"/>
  <c r="BJ378" i="66"/>
  <c r="BM378" i="66" s="1"/>
  <c r="BK378" i="66"/>
  <c r="BN378" i="66"/>
  <c r="BO378" i="66"/>
  <c r="BH379" i="66"/>
  <c r="CP379" i="66" s="1"/>
  <c r="CT357" i="66"/>
  <c r="CT324" i="66"/>
  <c r="BN248" i="66"/>
  <c r="BO248" i="66"/>
  <c r="BK248" i="66"/>
  <c r="BJ248" i="66"/>
  <c r="BM248" i="66" s="1"/>
  <c r="BH249" i="66"/>
  <c r="CP249" i="66" s="1"/>
  <c r="DI248" i="66"/>
  <c r="BN236" i="66"/>
  <c r="BJ236" i="66"/>
  <c r="BM236" i="66" s="1"/>
  <c r="BK236" i="66"/>
  <c r="BO236" i="66"/>
  <c r="DI236" i="66"/>
  <c r="CT741" i="66"/>
  <c r="CT735" i="66"/>
  <c r="CT729" i="66"/>
  <c r="CT723" i="66"/>
  <c r="CT686" i="66"/>
  <c r="CZ687" i="66"/>
  <c r="DA687" i="66"/>
  <c r="DB687" i="66"/>
  <c r="CQ687" i="66"/>
  <c r="AS687" i="66" s="1"/>
  <c r="CT666" i="66"/>
  <c r="CQ667" i="66"/>
  <c r="AS667" i="66" s="1"/>
  <c r="DA667" i="66"/>
  <c r="DB667" i="66"/>
  <c r="CZ667" i="66"/>
  <c r="CT663" i="66"/>
  <c r="CB663" i="66"/>
  <c r="BL663" i="66"/>
  <c r="V663" i="66"/>
  <c r="CE663" i="66" s="1"/>
  <c r="CC663" i="66"/>
  <c r="CX663" i="66"/>
  <c r="CD663" i="66"/>
  <c r="CZ641" i="66"/>
  <c r="DA641" i="66"/>
  <c r="DB641" i="66"/>
  <c r="CQ641" i="66"/>
  <c r="AS641" i="66" s="1"/>
  <c r="CT640" i="66"/>
  <c r="DA627" i="66"/>
  <c r="DB627" i="66"/>
  <c r="CQ627" i="66"/>
  <c r="AS627" i="66" s="1"/>
  <c r="CZ627" i="66"/>
  <c r="CT626" i="66"/>
  <c r="DA623" i="66"/>
  <c r="DB623" i="66"/>
  <c r="CQ623" i="66"/>
  <c r="AS623" i="66" s="1"/>
  <c r="CZ623" i="66"/>
  <c r="CT622" i="66"/>
  <c r="CT619" i="66"/>
  <c r="CT590" i="66"/>
  <c r="DA591" i="66"/>
  <c r="DB591" i="66"/>
  <c r="CZ591" i="66"/>
  <c r="CQ591" i="66"/>
  <c r="AS591" i="66" s="1"/>
  <c r="DA587" i="66"/>
  <c r="DB587" i="66"/>
  <c r="CQ587" i="66"/>
  <c r="AS587" i="66" s="1"/>
  <c r="CZ587" i="66"/>
  <c r="CT586" i="66"/>
  <c r="CT511" i="66"/>
  <c r="DB512" i="66"/>
  <c r="CQ512" i="66"/>
  <c r="AS512" i="66" s="1"/>
  <c r="CZ512" i="66"/>
  <c r="DA512" i="66"/>
  <c r="CZ480" i="66"/>
  <c r="DA480" i="66"/>
  <c r="DB480" i="66"/>
  <c r="CQ480" i="66"/>
  <c r="AS480" i="66" s="1"/>
  <c r="CT479" i="66"/>
  <c r="DA410" i="66"/>
  <c r="CZ410" i="66"/>
  <c r="DB410" i="66"/>
  <c r="CQ410" i="66"/>
  <c r="AS410" i="66" s="1"/>
  <c r="CT409" i="66"/>
  <c r="DA333" i="66"/>
  <c r="DB333" i="66"/>
  <c r="CZ333" i="66"/>
  <c r="CQ333" i="66"/>
  <c r="AS333" i="66" s="1"/>
  <c r="CT332" i="66"/>
  <c r="CT609" i="66"/>
  <c r="V609" i="66"/>
  <c r="CE609" i="66" s="1"/>
  <c r="CC609" i="66"/>
  <c r="CD609" i="66"/>
  <c r="CX609" i="66"/>
  <c r="BL609" i="66"/>
  <c r="CB609" i="66"/>
  <c r="DI573" i="66"/>
  <c r="BO573" i="66"/>
  <c r="BJ573" i="66"/>
  <c r="BM573" i="66" s="1"/>
  <c r="BK573" i="66"/>
  <c r="BH574" i="66"/>
  <c r="CP574" i="66" s="1"/>
  <c r="BN573" i="66"/>
  <c r="CT556" i="66"/>
  <c r="V556" i="66"/>
  <c r="CE556" i="66" s="1"/>
  <c r="CC556" i="66"/>
  <c r="CD556" i="66"/>
  <c r="CX556" i="66"/>
  <c r="BL556" i="66"/>
  <c r="CB556" i="66"/>
  <c r="CT554" i="66"/>
  <c r="BJ495" i="66"/>
  <c r="BM495" i="66" s="1"/>
  <c r="BH496" i="66"/>
  <c r="CP496" i="66" s="1"/>
  <c r="BK495" i="66"/>
  <c r="BN495" i="66"/>
  <c r="BO495" i="66"/>
  <c r="DI495" i="66"/>
  <c r="CZ471" i="66"/>
  <c r="DA471" i="66"/>
  <c r="DB471" i="66"/>
  <c r="CQ471" i="66"/>
  <c r="AS471" i="66" s="1"/>
  <c r="CT470" i="66"/>
  <c r="CT345" i="66"/>
  <c r="DI337" i="66"/>
  <c r="CW337" i="66"/>
  <c r="CA337" i="66"/>
  <c r="W337" i="66"/>
  <c r="U337" i="66"/>
  <c r="X337" i="66" s="1"/>
  <c r="BH338" i="66"/>
  <c r="CP338" i="66" s="1"/>
  <c r="BJ337" i="66"/>
  <c r="BM337" i="66" s="1"/>
  <c r="BN337" i="66"/>
  <c r="BO337" i="66"/>
  <c r="BK337" i="66"/>
  <c r="CT256" i="66"/>
  <c r="CW159" i="66"/>
  <c r="CA159" i="66"/>
  <c r="U159" i="66"/>
  <c r="X159" i="66" s="1"/>
  <c r="W159" i="66"/>
  <c r="DI159" i="66"/>
  <c r="BJ159" i="66"/>
  <c r="BM159" i="66" s="1"/>
  <c r="BN159" i="66"/>
  <c r="BO159" i="66"/>
  <c r="BK159" i="66"/>
  <c r="CT712" i="66"/>
  <c r="DA713" i="66"/>
  <c r="CZ713" i="66"/>
  <c r="DB713" i="66"/>
  <c r="CQ713" i="66"/>
  <c r="CT700" i="66"/>
  <c r="DA701" i="66"/>
  <c r="CQ701" i="66"/>
  <c r="AS701" i="66" s="1"/>
  <c r="CZ701" i="66"/>
  <c r="DB701" i="66"/>
  <c r="CT688" i="66"/>
  <c r="DA689" i="66"/>
  <c r="DB689" i="66"/>
  <c r="CZ689" i="66"/>
  <c r="CQ689" i="66"/>
  <c r="AS689" i="66" s="1"/>
  <c r="CT676" i="66"/>
  <c r="DA677" i="66"/>
  <c r="CZ677" i="66"/>
  <c r="DB677" i="66"/>
  <c r="CQ677" i="66"/>
  <c r="AS677" i="66" s="1"/>
  <c r="CT664" i="66"/>
  <c r="DA665" i="66"/>
  <c r="DB665" i="66"/>
  <c r="CQ665" i="66"/>
  <c r="AS665" i="66" s="1"/>
  <c r="CZ665" i="66"/>
  <c r="CZ645" i="66"/>
  <c r="DB645" i="66"/>
  <c r="CQ645" i="66"/>
  <c r="AS645" i="66" s="1"/>
  <c r="DA645" i="66"/>
  <c r="CT644" i="66"/>
  <c r="CT624" i="66"/>
  <c r="CZ625" i="66"/>
  <c r="DA625" i="66"/>
  <c r="CQ625" i="66"/>
  <c r="AS625" i="66" s="1"/>
  <c r="DB625" i="66"/>
  <c r="CT612" i="66"/>
  <c r="CZ613" i="66"/>
  <c r="DA613" i="66"/>
  <c r="DB613" i="66"/>
  <c r="CQ613" i="66"/>
  <c r="AS613" i="66" s="1"/>
  <c r="CT600" i="66"/>
  <c r="CZ601" i="66"/>
  <c r="DA601" i="66"/>
  <c r="CQ601" i="66"/>
  <c r="AS601" i="66" s="1"/>
  <c r="DB601" i="66"/>
  <c r="CT588" i="66"/>
  <c r="CZ589" i="66"/>
  <c r="DA589" i="66"/>
  <c r="DB589" i="66"/>
  <c r="CQ589" i="66"/>
  <c r="AS589" i="66" s="1"/>
  <c r="CT579" i="66"/>
  <c r="CZ580" i="66"/>
  <c r="DA580" i="66"/>
  <c r="CQ580" i="66"/>
  <c r="AS580" i="66" s="1"/>
  <c r="DB580" i="66"/>
  <c r="CT485" i="66"/>
  <c r="CQ486" i="66"/>
  <c r="AS486" i="66" s="1"/>
  <c r="CZ486" i="66"/>
  <c r="DA486" i="66"/>
  <c r="DB486" i="66"/>
  <c r="CB428" i="66"/>
  <c r="BL428" i="66"/>
  <c r="CX428" i="66"/>
  <c r="V428" i="66"/>
  <c r="CE428" i="66" s="1"/>
  <c r="CD428" i="66"/>
  <c r="CC428" i="66"/>
  <c r="CT428" i="66"/>
  <c r="CT424" i="66"/>
  <c r="CX424" i="66"/>
  <c r="CC424" i="66"/>
  <c r="CD424" i="66"/>
  <c r="V424" i="66"/>
  <c r="CE424" i="66" s="1"/>
  <c r="CB424" i="66"/>
  <c r="BL424" i="66"/>
  <c r="DI372" i="66"/>
  <c r="BN372" i="66"/>
  <c r="BO372" i="66"/>
  <c r="BH373" i="66"/>
  <c r="CP373" i="66" s="1"/>
  <c r="BJ372" i="66"/>
  <c r="BM372" i="66" s="1"/>
  <c r="BK372" i="66"/>
  <c r="CA347" i="66"/>
  <c r="U347" i="66"/>
  <c r="X347" i="66" s="1"/>
  <c r="CW347" i="66"/>
  <c r="W347" i="66"/>
  <c r="BN347" i="66"/>
  <c r="BO347" i="66"/>
  <c r="BK347" i="66"/>
  <c r="BJ347" i="66"/>
  <c r="BM347" i="66" s="1"/>
  <c r="DI347" i="66"/>
  <c r="BL234" i="66"/>
  <c r="CB234" i="66"/>
  <c r="CD234" i="66"/>
  <c r="V234" i="66"/>
  <c r="CE234" i="66" s="1"/>
  <c r="CX234" i="66"/>
  <c r="CC234" i="66"/>
  <c r="CT234" i="66"/>
  <c r="CT216" i="66"/>
  <c r="DA585" i="66"/>
  <c r="DB585" i="66"/>
  <c r="CQ585" i="66"/>
  <c r="AS585" i="66" s="1"/>
  <c r="CZ585" i="66"/>
  <c r="CT585" i="66"/>
  <c r="V585" i="66"/>
  <c r="CE585" i="66" s="1"/>
  <c r="CC585" i="66"/>
  <c r="CX585" i="66"/>
  <c r="CD585" i="66"/>
  <c r="CB585" i="66"/>
  <c r="BL585" i="66"/>
  <c r="BO565" i="66"/>
  <c r="BH566" i="66"/>
  <c r="CP566" i="66" s="1"/>
  <c r="BN565" i="66"/>
  <c r="BJ565" i="66"/>
  <c r="BM565" i="66" s="1"/>
  <c r="BK565" i="66"/>
  <c r="DI565" i="66"/>
  <c r="CT564" i="66"/>
  <c r="CT563" i="66"/>
  <c r="CZ564" i="66"/>
  <c r="DA564" i="66"/>
  <c r="CQ564" i="66"/>
  <c r="AS564" i="66" s="1"/>
  <c r="DB564" i="66"/>
  <c r="BO549" i="66"/>
  <c r="BH550" i="66"/>
  <c r="CP550" i="66" s="1"/>
  <c r="BJ549" i="66"/>
  <c r="BM549" i="66" s="1"/>
  <c r="BK549" i="66"/>
  <c r="BN549" i="66"/>
  <c r="DI549" i="66"/>
  <c r="CT548" i="66"/>
  <c r="CT547" i="66"/>
  <c r="CZ548" i="66"/>
  <c r="DA548" i="66"/>
  <c r="CQ548" i="66"/>
  <c r="AS548" i="66" s="1"/>
  <c r="DB548" i="66"/>
  <c r="BO533" i="66"/>
  <c r="BH534" i="66"/>
  <c r="CP534" i="66" s="1"/>
  <c r="BN533" i="66"/>
  <c r="BJ533" i="66"/>
  <c r="BM533" i="66" s="1"/>
  <c r="BK533" i="66"/>
  <c r="DI533" i="66"/>
  <c r="CT532" i="66"/>
  <c r="CT531" i="66"/>
  <c r="CZ532" i="66"/>
  <c r="DA532" i="66"/>
  <c r="CQ532" i="66"/>
  <c r="AS532" i="66" s="1"/>
  <c r="DB532" i="66"/>
  <c r="BO517" i="66"/>
  <c r="BH518" i="66"/>
  <c r="CP518" i="66" s="1"/>
  <c r="BK517" i="66"/>
  <c r="BN517" i="66"/>
  <c r="BJ517" i="66"/>
  <c r="BM517" i="66" s="1"/>
  <c r="DI517" i="66"/>
  <c r="CT516" i="66"/>
  <c r="CT515" i="66"/>
  <c r="CZ516" i="66"/>
  <c r="DA516" i="66"/>
  <c r="CQ516" i="66"/>
  <c r="AS516" i="66" s="1"/>
  <c r="DB516" i="66"/>
  <c r="BO501" i="66"/>
  <c r="BH502" i="66"/>
  <c r="CP502" i="66" s="1"/>
  <c r="BN501" i="66"/>
  <c r="BJ501" i="66"/>
  <c r="BM501" i="66" s="1"/>
  <c r="BK501" i="66"/>
  <c r="DI501" i="66"/>
  <c r="BO477" i="66"/>
  <c r="BJ477" i="66"/>
  <c r="BM477" i="66" s="1"/>
  <c r="BK477" i="66"/>
  <c r="BN477" i="66"/>
  <c r="DI477" i="66"/>
  <c r="DI458" i="66"/>
  <c r="BO458" i="66"/>
  <c r="BJ458" i="66"/>
  <c r="BM458" i="66" s="1"/>
  <c r="BH459" i="66"/>
  <c r="CP459" i="66" s="1"/>
  <c r="BN458" i="66"/>
  <c r="BK458" i="66"/>
  <c r="CT447" i="66"/>
  <c r="DA448" i="66"/>
  <c r="CQ448" i="66"/>
  <c r="AS448" i="66" s="1"/>
  <c r="DB448" i="66"/>
  <c r="CZ448" i="66"/>
  <c r="CT399" i="66"/>
  <c r="BN395" i="66"/>
  <c r="BO395" i="66"/>
  <c r="BJ395" i="66"/>
  <c r="BM395" i="66" s="1"/>
  <c r="BK395" i="66"/>
  <c r="DI395" i="66"/>
  <c r="CT373" i="66"/>
  <c r="CD373" i="66"/>
  <c r="CX373" i="66"/>
  <c r="V373" i="66"/>
  <c r="CE373" i="66" s="1"/>
  <c r="CC373" i="66"/>
  <c r="CB373" i="66"/>
  <c r="BL373" i="66"/>
  <c r="DI265" i="66"/>
  <c r="BJ265" i="66"/>
  <c r="BM265" i="66" s="1"/>
  <c r="BO265" i="66"/>
  <c r="BN265" i="66"/>
  <c r="BK265" i="66"/>
  <c r="BH266" i="66"/>
  <c r="CP266" i="66" s="1"/>
  <c r="BL582" i="66"/>
  <c r="CB582" i="66"/>
  <c r="V582" i="66"/>
  <c r="CE582" i="66" s="1"/>
  <c r="CX582" i="66"/>
  <c r="CC582" i="66"/>
  <c r="CD582" i="66"/>
  <c r="CT582" i="66"/>
  <c r="CZ468" i="66"/>
  <c r="DA468" i="66"/>
  <c r="DB468" i="66"/>
  <c r="CQ468" i="66"/>
  <c r="AS468" i="66" s="1"/>
  <c r="CT467" i="66"/>
  <c r="CT462" i="66"/>
  <c r="CZ463" i="66"/>
  <c r="DA463" i="66"/>
  <c r="DB463" i="66"/>
  <c r="CQ463" i="66"/>
  <c r="AS463" i="66" s="1"/>
  <c r="CT453" i="66"/>
  <c r="DA454" i="66"/>
  <c r="CQ454" i="66"/>
  <c r="CZ454" i="66"/>
  <c r="DB454" i="66"/>
  <c r="CT452" i="66"/>
  <c r="CZ453" i="66"/>
  <c r="DB453" i="66"/>
  <c r="DA453" i="66"/>
  <c r="CQ453" i="66"/>
  <c r="AS453" i="66" s="1"/>
  <c r="CX452" i="66"/>
  <c r="CC452" i="66"/>
  <c r="CD452" i="66"/>
  <c r="V452" i="66"/>
  <c r="CE452" i="66" s="1"/>
  <c r="CB452" i="66"/>
  <c r="BL452" i="66"/>
  <c r="CT439" i="66"/>
  <c r="CT343" i="66"/>
  <c r="U315" i="66"/>
  <c r="X315" i="66" s="1"/>
  <c r="W315" i="66"/>
  <c r="CA315" i="66"/>
  <c r="CW315" i="66"/>
  <c r="BJ315" i="66"/>
  <c r="BM315" i="66" s="1"/>
  <c r="BK315" i="66"/>
  <c r="BO315" i="66"/>
  <c r="BH316" i="66"/>
  <c r="CP316" i="66" s="1"/>
  <c r="BN315" i="66"/>
  <c r="DI315" i="66"/>
  <c r="BJ164" i="66"/>
  <c r="BM164" i="66" s="1"/>
  <c r="BO164" i="66"/>
  <c r="BN164" i="66"/>
  <c r="BK164" i="66"/>
  <c r="CW164" i="66"/>
  <c r="CA164" i="66"/>
  <c r="U164" i="66"/>
  <c r="X164" i="66" s="1"/>
  <c r="W164" i="66"/>
  <c r="DI164" i="66"/>
  <c r="CT580" i="66"/>
  <c r="V580" i="66"/>
  <c r="CE580" i="66" s="1"/>
  <c r="CC580" i="66"/>
  <c r="CD580" i="66"/>
  <c r="CX580" i="66"/>
  <c r="BL580" i="66"/>
  <c r="CB580" i="66"/>
  <c r="CZ570" i="66"/>
  <c r="DA570" i="66"/>
  <c r="DB570" i="66"/>
  <c r="CQ570" i="66"/>
  <c r="AS570" i="66" s="1"/>
  <c r="CT569" i="66"/>
  <c r="CZ554" i="66"/>
  <c r="DA554" i="66"/>
  <c r="DB554" i="66"/>
  <c r="CQ554" i="66"/>
  <c r="AS554" i="66" s="1"/>
  <c r="CT553" i="66"/>
  <c r="CZ538" i="66"/>
  <c r="DA538" i="66"/>
  <c r="DB538" i="66"/>
  <c r="CQ538" i="66"/>
  <c r="AS538" i="66" s="1"/>
  <c r="CT537" i="66"/>
  <c r="CZ522" i="66"/>
  <c r="DA522" i="66"/>
  <c r="DB522" i="66"/>
  <c r="CQ522" i="66"/>
  <c r="AS522" i="66" s="1"/>
  <c r="CT521" i="66"/>
  <c r="CT505" i="66"/>
  <c r="CZ506" i="66"/>
  <c r="DA506" i="66"/>
  <c r="DB506" i="66"/>
  <c r="CQ506" i="66"/>
  <c r="AS506" i="66" s="1"/>
  <c r="CT435" i="66"/>
  <c r="CT425" i="66"/>
  <c r="DA426" i="66"/>
  <c r="CZ426" i="66"/>
  <c r="DB426" i="66"/>
  <c r="CQ426" i="66"/>
  <c r="AS426" i="66" s="1"/>
  <c r="DB269" i="66"/>
  <c r="DA269" i="66"/>
  <c r="CZ269" i="66"/>
  <c r="CQ269" i="66"/>
  <c r="AS269" i="66" s="1"/>
  <c r="CT268" i="66"/>
  <c r="CD268" i="66"/>
  <c r="CX268" i="66"/>
  <c r="V268" i="66"/>
  <c r="CE268" i="66" s="1"/>
  <c r="CC268" i="66"/>
  <c r="CB268" i="66"/>
  <c r="BL268" i="66"/>
  <c r="DA166" i="66"/>
  <c r="CZ166" i="66"/>
  <c r="DB166" i="66"/>
  <c r="CQ166" i="66"/>
  <c r="AS166" i="66" s="1"/>
  <c r="CT165" i="66"/>
  <c r="CB165" i="66"/>
  <c r="BL165" i="66"/>
  <c r="CD165" i="66"/>
  <c r="V165" i="66"/>
  <c r="CE165" i="66" s="1"/>
  <c r="CC165" i="66"/>
  <c r="CX165" i="66"/>
  <c r="DI162" i="66"/>
  <c r="CW162" i="66"/>
  <c r="CA162" i="66"/>
  <c r="U162" i="66"/>
  <c r="X162" i="66" s="1"/>
  <c r="W162" i="66"/>
  <c r="BK162" i="66"/>
  <c r="BJ162" i="66"/>
  <c r="BM162" i="66" s="1"/>
  <c r="BN162" i="66"/>
  <c r="BO162" i="66"/>
  <c r="DI390" i="66"/>
  <c r="BJ390" i="66"/>
  <c r="BM390" i="66" s="1"/>
  <c r="BK390" i="66"/>
  <c r="BN390" i="66"/>
  <c r="BH391" i="66"/>
  <c r="CP391" i="66" s="1"/>
  <c r="BO390" i="66"/>
  <c r="CA371" i="66"/>
  <c r="U371" i="66"/>
  <c r="X371" i="66" s="1"/>
  <c r="CW371" i="66"/>
  <c r="W371" i="66"/>
  <c r="DI371" i="66"/>
  <c r="BN371" i="66"/>
  <c r="BO371" i="66"/>
  <c r="BJ371" i="66"/>
  <c r="BM371" i="66" s="1"/>
  <c r="BK371" i="66"/>
  <c r="CT206" i="66"/>
  <c r="BN190" i="66"/>
  <c r="BO190" i="66"/>
  <c r="BH191" i="66"/>
  <c r="CP191" i="66" s="1"/>
  <c r="BK190" i="66"/>
  <c r="BJ190" i="66"/>
  <c r="BM190" i="66" s="1"/>
  <c r="CW190" i="66"/>
  <c r="U190" i="66"/>
  <c r="X190" i="66" s="1"/>
  <c r="W190" i="66"/>
  <c r="CA190" i="66"/>
  <c r="DI190" i="66"/>
  <c r="DI181" i="66"/>
  <c r="BJ181" i="66"/>
  <c r="BM181" i="66" s="1"/>
  <c r="BK181" i="66"/>
  <c r="BN181" i="66"/>
  <c r="BO181" i="66"/>
  <c r="W181" i="66"/>
  <c r="CA181" i="66"/>
  <c r="U181" i="66"/>
  <c r="X181" i="66" s="1"/>
  <c r="CW181" i="66"/>
  <c r="U13" i="66"/>
  <c r="X13" i="66" s="1"/>
  <c r="CA13" i="66"/>
  <c r="CW13" i="66"/>
  <c r="W13" i="66"/>
  <c r="DI13" i="66"/>
  <c r="BK13" i="66"/>
  <c r="BO13" i="66"/>
  <c r="BJ13" i="66"/>
  <c r="BM13" i="66" s="1"/>
  <c r="BN13" i="66"/>
  <c r="BH14" i="66"/>
  <c r="CP14" i="66" s="1"/>
  <c r="CZ500" i="66"/>
  <c r="DA500" i="66"/>
  <c r="CQ500" i="66"/>
  <c r="DB500" i="66"/>
  <c r="CT499" i="66"/>
  <c r="BJ394" i="66"/>
  <c r="BM394" i="66" s="1"/>
  <c r="BO394" i="66"/>
  <c r="BK394" i="66"/>
  <c r="BN394" i="66"/>
  <c r="DI394" i="66"/>
  <c r="DI392" i="66"/>
  <c r="BJ392" i="66"/>
  <c r="BM392" i="66" s="1"/>
  <c r="BK392" i="66"/>
  <c r="BO392" i="66"/>
  <c r="BH393" i="66"/>
  <c r="CP393" i="66" s="1"/>
  <c r="BN392" i="66"/>
  <c r="CT391" i="66"/>
  <c r="CT326" i="66"/>
  <c r="DA327" i="66"/>
  <c r="DB327" i="66"/>
  <c r="CZ327" i="66"/>
  <c r="CQ327" i="66"/>
  <c r="AS327" i="66" s="1"/>
  <c r="CT112" i="66"/>
  <c r="CT417" i="66"/>
  <c r="BN408" i="66"/>
  <c r="BJ408" i="66"/>
  <c r="BM408" i="66" s="1"/>
  <c r="BK408" i="66"/>
  <c r="BO408" i="66"/>
  <c r="DI408" i="66"/>
  <c r="CT338" i="66"/>
  <c r="DA339" i="66"/>
  <c r="DB339" i="66"/>
  <c r="CZ339" i="66"/>
  <c r="CQ339" i="66"/>
  <c r="AS339" i="66" s="1"/>
  <c r="CT325" i="66"/>
  <c r="CZ326" i="66"/>
  <c r="DA326" i="66"/>
  <c r="CQ326" i="66"/>
  <c r="AS326" i="66" s="1"/>
  <c r="DB326" i="66"/>
  <c r="CC325" i="66"/>
  <c r="CX325" i="66"/>
  <c r="V325" i="66"/>
  <c r="CE325" i="66" s="1"/>
  <c r="CD325" i="66"/>
  <c r="CB325" i="66"/>
  <c r="BL325" i="66"/>
  <c r="U203" i="66"/>
  <c r="X203" i="66" s="1"/>
  <c r="W203" i="66"/>
  <c r="CA203" i="66"/>
  <c r="CW203" i="66"/>
  <c r="DI203" i="66"/>
  <c r="BJ203" i="66"/>
  <c r="BM203" i="66" s="1"/>
  <c r="BO203" i="66"/>
  <c r="BN203" i="66"/>
  <c r="BK203" i="66"/>
  <c r="BH204" i="66"/>
  <c r="CP204" i="66" s="1"/>
  <c r="V486" i="66"/>
  <c r="CE486" i="66" s="1"/>
  <c r="CC486" i="66"/>
  <c r="CD486" i="66"/>
  <c r="CX486" i="66"/>
  <c r="BL486" i="66"/>
  <c r="CB486" i="66"/>
  <c r="CT486" i="66"/>
  <c r="CX448" i="66"/>
  <c r="CD448" i="66"/>
  <c r="V448" i="66"/>
  <c r="CE448" i="66" s="1"/>
  <c r="CC448" i="66"/>
  <c r="CB448" i="66"/>
  <c r="BL448" i="66"/>
  <c r="CT448" i="66"/>
  <c r="DB449" i="66"/>
  <c r="CQ449" i="66"/>
  <c r="AS449" i="66" s="1"/>
  <c r="DA449" i="66"/>
  <c r="CZ449" i="66"/>
  <c r="CT415" i="66"/>
  <c r="DA416" i="66"/>
  <c r="DB416" i="66"/>
  <c r="CZ416" i="66"/>
  <c r="CQ416" i="66"/>
  <c r="AS416" i="66" s="1"/>
  <c r="CT407" i="66"/>
  <c r="BL381" i="66"/>
  <c r="CB381" i="66"/>
  <c r="CD381" i="66"/>
  <c r="CX381" i="66"/>
  <c r="V381" i="66"/>
  <c r="CE381" i="66" s="1"/>
  <c r="CC381" i="66"/>
  <c r="CT381" i="66"/>
  <c r="U309" i="66"/>
  <c r="X309" i="66" s="1"/>
  <c r="W309" i="66"/>
  <c r="CA309" i="66"/>
  <c r="CW309" i="66"/>
  <c r="BJ309" i="66"/>
  <c r="BM309" i="66" s="1"/>
  <c r="BK309" i="66"/>
  <c r="BH310" i="66"/>
  <c r="CP310" i="66" s="1"/>
  <c r="BN309" i="66"/>
  <c r="BO309" i="66"/>
  <c r="DI309" i="66"/>
  <c r="U297" i="66"/>
  <c r="X297" i="66" s="1"/>
  <c r="W297" i="66"/>
  <c r="CA297" i="66"/>
  <c r="CW297" i="66"/>
  <c r="BJ297" i="66"/>
  <c r="BM297" i="66" s="1"/>
  <c r="BO297" i="66"/>
  <c r="BK297" i="66"/>
  <c r="BH298" i="66"/>
  <c r="CP298" i="66" s="1"/>
  <c r="BN297" i="66"/>
  <c r="DI297" i="66"/>
  <c r="BO279" i="66"/>
  <c r="BK279" i="66"/>
  <c r="BJ279" i="66"/>
  <c r="BM279" i="66" s="1"/>
  <c r="BH280" i="66"/>
  <c r="CP280" i="66" s="1"/>
  <c r="BN279" i="66"/>
  <c r="CA279" i="66"/>
  <c r="U279" i="66"/>
  <c r="X279" i="66" s="1"/>
  <c r="W279" i="66"/>
  <c r="CW279" i="66"/>
  <c r="DI279" i="66"/>
  <c r="BN231" i="66"/>
  <c r="BO231" i="66"/>
  <c r="BH232" i="66"/>
  <c r="CP232" i="66" s="1"/>
  <c r="BJ231" i="66"/>
  <c r="BM231" i="66" s="1"/>
  <c r="BK231" i="66"/>
  <c r="DI231" i="66"/>
  <c r="BJ207" i="66"/>
  <c r="BM207" i="66" s="1"/>
  <c r="BK207" i="66"/>
  <c r="BO207" i="66"/>
  <c r="BN207" i="66"/>
  <c r="DI207" i="66"/>
  <c r="CW172" i="66"/>
  <c r="CA172" i="66"/>
  <c r="U172" i="66"/>
  <c r="X172" i="66" s="1"/>
  <c r="W172" i="66"/>
  <c r="BN172" i="66"/>
  <c r="BJ172" i="66"/>
  <c r="BM172" i="66" s="1"/>
  <c r="BH173" i="66"/>
  <c r="CP173" i="66" s="1"/>
  <c r="BO172" i="66"/>
  <c r="BK172" i="66"/>
  <c r="DI172" i="66"/>
  <c r="CT139" i="66"/>
  <c r="DA456" i="66"/>
  <c r="CQ456" i="66"/>
  <c r="AS456" i="66" s="1"/>
  <c r="CZ456" i="66"/>
  <c r="DB456" i="66"/>
  <c r="CT455" i="66"/>
  <c r="CT449" i="66"/>
  <c r="CT443" i="66"/>
  <c r="DA412" i="66"/>
  <c r="CZ412" i="66"/>
  <c r="DB412" i="66"/>
  <c r="CQ412" i="66"/>
  <c r="AS412" i="66" s="1"/>
  <c r="CT411" i="66"/>
  <c r="CT336" i="66"/>
  <c r="V336" i="66"/>
  <c r="CE336" i="66" s="1"/>
  <c r="CX336" i="66"/>
  <c r="CD336" i="66"/>
  <c r="CC336" i="66"/>
  <c r="BL336" i="66"/>
  <c r="CB336" i="66"/>
  <c r="DA329" i="66"/>
  <c r="DB329" i="66"/>
  <c r="CQ329" i="66"/>
  <c r="AS329" i="66" s="1"/>
  <c r="CZ329" i="66"/>
  <c r="CT328" i="66"/>
  <c r="BO275" i="66"/>
  <c r="BN275" i="66"/>
  <c r="BJ275" i="66"/>
  <c r="BM275" i="66" s="1"/>
  <c r="BK275" i="66"/>
  <c r="DI275" i="66"/>
  <c r="DB259" i="66"/>
  <c r="DA259" i="66"/>
  <c r="CQ259" i="66"/>
  <c r="AS259" i="66" s="1"/>
  <c r="CZ259" i="66"/>
  <c r="CT258" i="66"/>
  <c r="BN244" i="66"/>
  <c r="BO244" i="66"/>
  <c r="BJ244" i="66"/>
  <c r="BM244" i="66" s="1"/>
  <c r="BK244" i="66"/>
  <c r="DI244" i="66"/>
  <c r="CT437" i="66"/>
  <c r="CT429" i="66"/>
  <c r="CT421" i="66"/>
  <c r="BJ404" i="66"/>
  <c r="BM404" i="66" s="1"/>
  <c r="BO404" i="66"/>
  <c r="BN404" i="66"/>
  <c r="BK404" i="66"/>
  <c r="BH405" i="66"/>
  <c r="CP405" i="66" s="1"/>
  <c r="DI404" i="66"/>
  <c r="DI230" i="66"/>
  <c r="W230" i="66"/>
  <c r="CW230" i="66"/>
  <c r="CA230" i="66"/>
  <c r="U230" i="66"/>
  <c r="X230" i="66" s="1"/>
  <c r="BN230" i="66"/>
  <c r="BO230" i="66"/>
  <c r="BK230" i="66"/>
  <c r="BJ230" i="66"/>
  <c r="BM230" i="66" s="1"/>
  <c r="CT189" i="66"/>
  <c r="CD189" i="66"/>
  <c r="V189" i="66"/>
  <c r="CE189" i="66" s="1"/>
  <c r="CX189" i="66"/>
  <c r="CC189" i="66"/>
  <c r="BL189" i="66"/>
  <c r="CB189" i="66"/>
  <c r="CD365" i="66"/>
  <c r="CC365" i="66"/>
  <c r="CX365" i="66"/>
  <c r="V365" i="66"/>
  <c r="CE365" i="66" s="1"/>
  <c r="CB365" i="66"/>
  <c r="BL365" i="66"/>
  <c r="CT365" i="66"/>
  <c r="CT339" i="66"/>
  <c r="CB339" i="66"/>
  <c r="BL339" i="66"/>
  <c r="CD339" i="66"/>
  <c r="CX339" i="66"/>
  <c r="V339" i="66"/>
  <c r="CE339" i="66" s="1"/>
  <c r="CC339" i="66"/>
  <c r="CT262" i="66"/>
  <c r="DI199" i="66"/>
  <c r="BN199" i="66"/>
  <c r="BJ199" i="66"/>
  <c r="BM199" i="66" s="1"/>
  <c r="BH200" i="66"/>
  <c r="CP200" i="66" s="1"/>
  <c r="BO199" i="66"/>
  <c r="BK199" i="66"/>
  <c r="BN87" i="66"/>
  <c r="BJ87" i="66"/>
  <c r="BM87" i="66" s="1"/>
  <c r="BK87" i="66"/>
  <c r="BO87" i="66"/>
  <c r="CW87" i="66"/>
  <c r="W87" i="66"/>
  <c r="CA87" i="66"/>
  <c r="U87" i="66"/>
  <c r="X87" i="66" s="1"/>
  <c r="DI87" i="66"/>
  <c r="CT451" i="66"/>
  <c r="CT445" i="66"/>
  <c r="CT416" i="66"/>
  <c r="BL416" i="66"/>
  <c r="CB416" i="66"/>
  <c r="CC416" i="66"/>
  <c r="CX416" i="66"/>
  <c r="CD416" i="66"/>
  <c r="V416" i="66"/>
  <c r="CE416" i="66" s="1"/>
  <c r="CT361" i="66"/>
  <c r="CB361" i="66"/>
  <c r="BL361" i="66"/>
  <c r="CD361" i="66"/>
  <c r="CX361" i="66"/>
  <c r="V361" i="66"/>
  <c r="CE361" i="66" s="1"/>
  <c r="CC361" i="66"/>
  <c r="CT353" i="66"/>
  <c r="U303" i="66"/>
  <c r="X303" i="66" s="1"/>
  <c r="W303" i="66"/>
  <c r="CA303" i="66"/>
  <c r="CW303" i="66"/>
  <c r="BJ303" i="66"/>
  <c r="BM303" i="66" s="1"/>
  <c r="BH304" i="66"/>
  <c r="CP304" i="66" s="1"/>
  <c r="BK303" i="66"/>
  <c r="BN303" i="66"/>
  <c r="BO303" i="66"/>
  <c r="DI303" i="66"/>
  <c r="U291" i="66"/>
  <c r="X291" i="66" s="1"/>
  <c r="W291" i="66"/>
  <c r="CA291" i="66"/>
  <c r="CW291" i="66"/>
  <c r="BJ291" i="66"/>
  <c r="BM291" i="66" s="1"/>
  <c r="BH292" i="66"/>
  <c r="CP292" i="66" s="1"/>
  <c r="BK291" i="66"/>
  <c r="BO291" i="66"/>
  <c r="BN291" i="66"/>
  <c r="DI291" i="66"/>
  <c r="W276" i="66"/>
  <c r="U276" i="66"/>
  <c r="X276" i="66" s="1"/>
  <c r="CA276" i="66"/>
  <c r="CW276" i="66"/>
  <c r="BK276" i="66"/>
  <c r="BJ276" i="66"/>
  <c r="BM276" i="66" s="1"/>
  <c r="BN276" i="66"/>
  <c r="BO276" i="66"/>
  <c r="BH277" i="66"/>
  <c r="CP277" i="66" s="1"/>
  <c r="DI276" i="66"/>
  <c r="BJ243" i="66"/>
  <c r="BM243" i="66" s="1"/>
  <c r="BK243" i="66"/>
  <c r="BO243" i="66"/>
  <c r="BN243" i="66"/>
  <c r="DI243" i="66"/>
  <c r="BJ221" i="66"/>
  <c r="BM221" i="66" s="1"/>
  <c r="BK221" i="66"/>
  <c r="BH222" i="66"/>
  <c r="CP222" i="66" s="1"/>
  <c r="BO221" i="66"/>
  <c r="BN221" i="66"/>
  <c r="DI221" i="66"/>
  <c r="W218" i="66"/>
  <c r="CA218" i="66"/>
  <c r="U218" i="66"/>
  <c r="X218" i="66" s="1"/>
  <c r="CW218" i="66"/>
  <c r="BN218" i="66"/>
  <c r="BK218" i="66"/>
  <c r="BJ218" i="66"/>
  <c r="BM218" i="66" s="1"/>
  <c r="BO218" i="66"/>
  <c r="DI218" i="66"/>
  <c r="DB196" i="66"/>
  <c r="CZ196" i="66"/>
  <c r="DA196" i="66"/>
  <c r="CQ196" i="66"/>
  <c r="AS196" i="66" s="1"/>
  <c r="CT195" i="66"/>
  <c r="DI402" i="66"/>
  <c r="BJ402" i="66"/>
  <c r="BM402" i="66" s="1"/>
  <c r="BO402" i="66"/>
  <c r="BK402" i="66"/>
  <c r="BN402" i="66"/>
  <c r="DI386" i="66"/>
  <c r="BJ386" i="66"/>
  <c r="BM386" i="66" s="1"/>
  <c r="BK386" i="66"/>
  <c r="BN386" i="66"/>
  <c r="BO386" i="66"/>
  <c r="BH387" i="66"/>
  <c r="CP387" i="66" s="1"/>
  <c r="DI380" i="66"/>
  <c r="BJ380" i="66"/>
  <c r="BM380" i="66" s="1"/>
  <c r="BK380" i="66"/>
  <c r="BN380" i="66"/>
  <c r="BH381" i="66"/>
  <c r="CP381" i="66" s="1"/>
  <c r="BO380" i="66"/>
  <c r="DI374" i="66"/>
  <c r="BJ374" i="66"/>
  <c r="BM374" i="66" s="1"/>
  <c r="BK374" i="66"/>
  <c r="BN374" i="66"/>
  <c r="BO374" i="66"/>
  <c r="BH375" i="66"/>
  <c r="CP375" i="66" s="1"/>
  <c r="BN235" i="66"/>
  <c r="BO235" i="66"/>
  <c r="BJ235" i="66"/>
  <c r="BM235" i="66" s="1"/>
  <c r="BK235" i="66"/>
  <c r="DI235" i="66"/>
  <c r="BL185" i="66"/>
  <c r="CB185" i="66"/>
  <c r="CD185" i="66"/>
  <c r="CX185" i="66"/>
  <c r="CC185" i="66"/>
  <c r="V185" i="66"/>
  <c r="CE185" i="66" s="1"/>
  <c r="CQ186" i="66"/>
  <c r="AS186" i="66" s="1"/>
  <c r="CZ186" i="66"/>
  <c r="DB186" i="66"/>
  <c r="DA186" i="66"/>
  <c r="CT185" i="66"/>
  <c r="CT177" i="66"/>
  <c r="BL177" i="66"/>
  <c r="CB177" i="66"/>
  <c r="CD177" i="66"/>
  <c r="CC177" i="66"/>
  <c r="CX177" i="66"/>
  <c r="V177" i="66"/>
  <c r="CE177" i="66" s="1"/>
  <c r="CW171" i="66"/>
  <c r="CA171" i="66"/>
  <c r="U171" i="66"/>
  <c r="X171" i="66" s="1"/>
  <c r="W171" i="66"/>
  <c r="DI171" i="66"/>
  <c r="BN171" i="66"/>
  <c r="BJ171" i="66"/>
  <c r="BM171" i="66" s="1"/>
  <c r="BK171" i="66"/>
  <c r="BO171" i="66"/>
  <c r="CZ27" i="66"/>
  <c r="DB27" i="66"/>
  <c r="DA27" i="66"/>
  <c r="CQ27" i="66"/>
  <c r="AS27" i="66" s="1"/>
  <c r="CT26" i="66"/>
  <c r="BJ400" i="66"/>
  <c r="BM400" i="66" s="1"/>
  <c r="BK400" i="66"/>
  <c r="BO400" i="66"/>
  <c r="BN400" i="66"/>
  <c r="DI400" i="66"/>
  <c r="CD329" i="66"/>
  <c r="V329" i="66"/>
  <c r="CE329" i="66" s="1"/>
  <c r="CC329" i="66"/>
  <c r="CX329" i="66"/>
  <c r="CB329" i="66"/>
  <c r="BL329" i="66"/>
  <c r="CQ330" i="66"/>
  <c r="AS330" i="66" s="1"/>
  <c r="CZ330" i="66"/>
  <c r="DA330" i="66"/>
  <c r="DB330" i="66"/>
  <c r="CT329" i="66"/>
  <c r="DA328" i="66"/>
  <c r="DB328" i="66"/>
  <c r="CQ328" i="66"/>
  <c r="AS328" i="66" s="1"/>
  <c r="CZ328" i="66"/>
  <c r="CT327" i="66"/>
  <c r="CC327" i="66"/>
  <c r="CX327" i="66"/>
  <c r="CD327" i="66"/>
  <c r="V327" i="66"/>
  <c r="CE327" i="66" s="1"/>
  <c r="CB327" i="66"/>
  <c r="BL327" i="66"/>
  <c r="CB319" i="66"/>
  <c r="BL319" i="66"/>
  <c r="V319" i="66"/>
  <c r="CE319" i="66" s="1"/>
  <c r="CC319" i="66"/>
  <c r="CX319" i="66"/>
  <c r="CD319" i="66"/>
  <c r="CT319" i="66"/>
  <c r="CQ320" i="66"/>
  <c r="AS320" i="66" s="1"/>
  <c r="CZ320" i="66"/>
  <c r="DA320" i="66"/>
  <c r="DB320" i="66"/>
  <c r="CB313" i="66"/>
  <c r="BL313" i="66"/>
  <c r="V313" i="66"/>
  <c r="CE313" i="66" s="1"/>
  <c r="CC313" i="66"/>
  <c r="CX313" i="66"/>
  <c r="CD313" i="66"/>
  <c r="CT313" i="66"/>
  <c r="CQ314" i="66"/>
  <c r="DA314" i="66"/>
  <c r="DB314" i="66"/>
  <c r="CZ314" i="66"/>
  <c r="CB307" i="66"/>
  <c r="BL307" i="66"/>
  <c r="V307" i="66"/>
  <c r="CE307" i="66" s="1"/>
  <c r="CC307" i="66"/>
  <c r="CX307" i="66"/>
  <c r="CD307" i="66"/>
  <c r="CT307" i="66"/>
  <c r="CQ308" i="66"/>
  <c r="AS308" i="66" s="1"/>
  <c r="CZ308" i="66"/>
  <c r="DA308" i="66"/>
  <c r="DB308" i="66"/>
  <c r="CB301" i="66"/>
  <c r="BL301" i="66"/>
  <c r="V301" i="66"/>
  <c r="CE301" i="66" s="1"/>
  <c r="CC301" i="66"/>
  <c r="CX301" i="66"/>
  <c r="CD301" i="66"/>
  <c r="CT301" i="66"/>
  <c r="CQ302" i="66"/>
  <c r="AS302" i="66" s="1"/>
  <c r="DB302" i="66"/>
  <c r="DA302" i="66"/>
  <c r="CZ302" i="66"/>
  <c r="CB295" i="66"/>
  <c r="BL295" i="66"/>
  <c r="V295" i="66"/>
  <c r="CE295" i="66" s="1"/>
  <c r="CC295" i="66"/>
  <c r="CD295" i="66"/>
  <c r="CX295" i="66"/>
  <c r="CT295" i="66"/>
  <c r="CQ296" i="66"/>
  <c r="AS296" i="66" s="1"/>
  <c r="CZ296" i="66"/>
  <c r="DA296" i="66"/>
  <c r="DB296" i="66"/>
  <c r="CB289" i="66"/>
  <c r="BL289" i="66"/>
  <c r="V289" i="66"/>
  <c r="CE289" i="66" s="1"/>
  <c r="CC289" i="66"/>
  <c r="CX289" i="66"/>
  <c r="CD289" i="66"/>
  <c r="CT289" i="66"/>
  <c r="CQ290" i="66"/>
  <c r="DA290" i="66"/>
  <c r="DB290" i="66"/>
  <c r="CZ290" i="66"/>
  <c r="CB283" i="66"/>
  <c r="BL283" i="66"/>
  <c r="V283" i="66"/>
  <c r="CE283" i="66" s="1"/>
  <c r="CC283" i="66"/>
  <c r="CX283" i="66"/>
  <c r="CD283" i="66"/>
  <c r="CT283" i="66"/>
  <c r="CQ284" i="66"/>
  <c r="CZ284" i="66"/>
  <c r="DA284" i="66"/>
  <c r="DB284" i="66"/>
  <c r="CT242" i="66"/>
  <c r="DI107" i="66"/>
  <c r="BJ107" i="66"/>
  <c r="BM107" i="66" s="1"/>
  <c r="BN107" i="66"/>
  <c r="BK107" i="66"/>
  <c r="BO107" i="66"/>
  <c r="BJ255" i="66"/>
  <c r="BM255" i="66" s="1"/>
  <c r="BH256" i="66"/>
  <c r="CP256" i="66" s="1"/>
  <c r="BK255" i="66"/>
  <c r="BN255" i="66"/>
  <c r="BO255" i="66"/>
  <c r="DI255" i="66"/>
  <c r="DI229" i="66"/>
  <c r="BK229" i="66"/>
  <c r="BJ229" i="66"/>
  <c r="BM229" i="66" s="1"/>
  <c r="BO229" i="66"/>
  <c r="BN229" i="66"/>
  <c r="DB202" i="66"/>
  <c r="CQ202" i="66"/>
  <c r="CZ202" i="66"/>
  <c r="DA202" i="66"/>
  <c r="CT201" i="66"/>
  <c r="BJ125" i="66"/>
  <c r="BM125" i="66" s="1"/>
  <c r="BK125" i="66"/>
  <c r="BN125" i="66"/>
  <c r="BO125" i="66"/>
  <c r="DI125" i="66"/>
  <c r="BN398" i="66"/>
  <c r="BO398" i="66"/>
  <c r="BJ398" i="66"/>
  <c r="BM398" i="66" s="1"/>
  <c r="BK398" i="66"/>
  <c r="DI398" i="66"/>
  <c r="DI388" i="66"/>
  <c r="BN388" i="66"/>
  <c r="BO388" i="66"/>
  <c r="BJ388" i="66"/>
  <c r="BM388" i="66" s="1"/>
  <c r="BH389" i="66"/>
  <c r="CP389" i="66" s="1"/>
  <c r="BK388" i="66"/>
  <c r="DI382" i="66"/>
  <c r="BN382" i="66"/>
  <c r="BO382" i="66"/>
  <c r="BJ382" i="66"/>
  <c r="BM382" i="66" s="1"/>
  <c r="BK382" i="66"/>
  <c r="BH383" i="66"/>
  <c r="CP383" i="66" s="1"/>
  <c r="DI376" i="66"/>
  <c r="BN376" i="66"/>
  <c r="BO376" i="66"/>
  <c r="BJ376" i="66"/>
  <c r="BM376" i="66" s="1"/>
  <c r="BH377" i="66"/>
  <c r="CP377" i="66" s="1"/>
  <c r="BK376" i="66"/>
  <c r="BL270" i="66"/>
  <c r="CB270" i="66"/>
  <c r="CD270" i="66"/>
  <c r="CX270" i="66"/>
  <c r="V270" i="66"/>
  <c r="CE270" i="66" s="1"/>
  <c r="CC270" i="66"/>
  <c r="CZ271" i="66"/>
  <c r="DA271" i="66"/>
  <c r="DB271" i="66"/>
  <c r="CQ271" i="66"/>
  <c r="AS271" i="66" s="1"/>
  <c r="CT270" i="66"/>
  <c r="CW267" i="66"/>
  <c r="U267" i="66"/>
  <c r="X267" i="66" s="1"/>
  <c r="CA267" i="66"/>
  <c r="W267" i="66"/>
  <c r="BJ267" i="66"/>
  <c r="BM267" i="66" s="1"/>
  <c r="BO267" i="66"/>
  <c r="BN267" i="66"/>
  <c r="BK267" i="66"/>
  <c r="DI267" i="66"/>
  <c r="DI370" i="66"/>
  <c r="BJ370" i="66"/>
  <c r="BM370" i="66" s="1"/>
  <c r="BK370" i="66"/>
  <c r="BN370" i="66"/>
  <c r="BO370" i="66"/>
  <c r="DI368" i="66"/>
  <c r="BJ368" i="66"/>
  <c r="BM368" i="66" s="1"/>
  <c r="BK368" i="66"/>
  <c r="BO368" i="66"/>
  <c r="BN368" i="66"/>
  <c r="DI366" i="66"/>
  <c r="BJ366" i="66"/>
  <c r="BM366" i="66" s="1"/>
  <c r="BK366" i="66"/>
  <c r="BN366" i="66"/>
  <c r="BO366" i="66"/>
  <c r="DI364" i="66"/>
  <c r="BJ364" i="66"/>
  <c r="BM364" i="66" s="1"/>
  <c r="BK364" i="66"/>
  <c r="BO364" i="66"/>
  <c r="BH365" i="66"/>
  <c r="CP365" i="66" s="1"/>
  <c r="BN364" i="66"/>
  <c r="DI362" i="66"/>
  <c r="BJ362" i="66"/>
  <c r="BM362" i="66" s="1"/>
  <c r="BN362" i="66"/>
  <c r="BO362" i="66"/>
  <c r="BH363" i="66"/>
  <c r="CP363" i="66" s="1"/>
  <c r="BK362" i="66"/>
  <c r="DI360" i="66"/>
  <c r="BJ360" i="66"/>
  <c r="BM360" i="66" s="1"/>
  <c r="BO360" i="66"/>
  <c r="BK360" i="66"/>
  <c r="BN360" i="66"/>
  <c r="BH361" i="66"/>
  <c r="CP361" i="66" s="1"/>
  <c r="DI358" i="66"/>
  <c r="BJ358" i="66"/>
  <c r="BM358" i="66" s="1"/>
  <c r="BK358" i="66"/>
  <c r="BO358" i="66"/>
  <c r="BN358" i="66"/>
  <c r="DI356" i="66"/>
  <c r="BJ356" i="66"/>
  <c r="BM356" i="66" s="1"/>
  <c r="BK356" i="66"/>
  <c r="BN356" i="66"/>
  <c r="BO356" i="66"/>
  <c r="DI354" i="66"/>
  <c r="BJ354" i="66"/>
  <c r="BM354" i="66" s="1"/>
  <c r="BK354" i="66"/>
  <c r="BO354" i="66"/>
  <c r="BN354" i="66"/>
  <c r="DI352" i="66"/>
  <c r="BJ352" i="66"/>
  <c r="BM352" i="66" s="1"/>
  <c r="BK352" i="66"/>
  <c r="BO352" i="66"/>
  <c r="BH353" i="66"/>
  <c r="CP353" i="66" s="1"/>
  <c r="BN352" i="66"/>
  <c r="DI350" i="66"/>
  <c r="BJ350" i="66"/>
  <c r="BM350" i="66" s="1"/>
  <c r="BN350" i="66"/>
  <c r="BO350" i="66"/>
  <c r="BK350" i="66"/>
  <c r="BH351" i="66"/>
  <c r="CP351" i="66" s="1"/>
  <c r="DI348" i="66"/>
  <c r="BJ348" i="66"/>
  <c r="BM348" i="66" s="1"/>
  <c r="BO348" i="66"/>
  <c r="BH349" i="66"/>
  <c r="CP349" i="66" s="1"/>
  <c r="BN348" i="66"/>
  <c r="BK348" i="66"/>
  <c r="DI346" i="66"/>
  <c r="BJ346" i="66"/>
  <c r="BM346" i="66" s="1"/>
  <c r="BK346" i="66"/>
  <c r="BN346" i="66"/>
  <c r="BO346" i="66"/>
  <c r="DI344" i="66"/>
  <c r="BJ344" i="66"/>
  <c r="BM344" i="66" s="1"/>
  <c r="BN344" i="66"/>
  <c r="BO344" i="66"/>
  <c r="BK344" i="66"/>
  <c r="DI342" i="66"/>
  <c r="BJ342" i="66"/>
  <c r="BM342" i="66" s="1"/>
  <c r="BN342" i="66"/>
  <c r="BK342" i="66"/>
  <c r="BO342" i="66"/>
  <c r="DI340" i="66"/>
  <c r="BJ340" i="66"/>
  <c r="BM340" i="66" s="1"/>
  <c r="BK340" i="66"/>
  <c r="BO340" i="66"/>
  <c r="BH341" i="66"/>
  <c r="CP341" i="66" s="1"/>
  <c r="BN340" i="66"/>
  <c r="BN211" i="66"/>
  <c r="BO211" i="66"/>
  <c r="BK211" i="66"/>
  <c r="BJ211" i="66"/>
  <c r="BM211" i="66" s="1"/>
  <c r="BH212" i="66"/>
  <c r="CP212" i="66" s="1"/>
  <c r="DI211" i="66"/>
  <c r="CQ197" i="66"/>
  <c r="AS197" i="66" s="1"/>
  <c r="DA197" i="66"/>
  <c r="DB197" i="66"/>
  <c r="CZ197" i="66"/>
  <c r="CT196" i="66"/>
  <c r="BL166" i="66"/>
  <c r="CB166" i="66"/>
  <c r="CC166" i="66"/>
  <c r="V166" i="66"/>
  <c r="CE166" i="66" s="1"/>
  <c r="CD166" i="66"/>
  <c r="CX166" i="66"/>
  <c r="CT166" i="66"/>
  <c r="CD264" i="66"/>
  <c r="CX264" i="66"/>
  <c r="CC264" i="66"/>
  <c r="V264" i="66"/>
  <c r="CE264" i="66" s="1"/>
  <c r="BL264" i="66"/>
  <c r="CB264" i="66"/>
  <c r="CT264" i="66"/>
  <c r="CT224" i="66"/>
  <c r="BN223" i="66"/>
  <c r="BO223" i="66"/>
  <c r="BH224" i="66"/>
  <c r="CP224" i="66" s="1"/>
  <c r="BJ223" i="66"/>
  <c r="BM223" i="66" s="1"/>
  <c r="BK223" i="66"/>
  <c r="DI223" i="66"/>
  <c r="U167" i="66"/>
  <c r="X167" i="66" s="1"/>
  <c r="W167" i="66"/>
  <c r="CW167" i="66"/>
  <c r="CA167" i="66"/>
  <c r="BK167" i="66"/>
  <c r="BO167" i="66"/>
  <c r="BN167" i="66"/>
  <c r="BJ167" i="66"/>
  <c r="BM167" i="66" s="1"/>
  <c r="BH168" i="66"/>
  <c r="CP168" i="66" s="1"/>
  <c r="DI167" i="66"/>
  <c r="DA146" i="66"/>
  <c r="CZ146" i="66"/>
  <c r="DB146" i="66"/>
  <c r="CQ146" i="66"/>
  <c r="AS146" i="66" s="1"/>
  <c r="CT145" i="66"/>
  <c r="CT50" i="66"/>
  <c r="BJ261" i="66"/>
  <c r="BM261" i="66" s="1"/>
  <c r="BN261" i="66"/>
  <c r="BO261" i="66"/>
  <c r="BH262" i="66"/>
  <c r="CP262" i="66" s="1"/>
  <c r="BK261" i="66"/>
  <c r="DI261" i="66"/>
  <c r="DI239" i="66"/>
  <c r="BJ239" i="66"/>
  <c r="BM239" i="66" s="1"/>
  <c r="BN239" i="66"/>
  <c r="BH240" i="66"/>
  <c r="CP240" i="66" s="1"/>
  <c r="BK239" i="66"/>
  <c r="BO239" i="66"/>
  <c r="CT214" i="66"/>
  <c r="CD214" i="66"/>
  <c r="CX214" i="66"/>
  <c r="V214" i="66"/>
  <c r="CE214" i="66" s="1"/>
  <c r="CC214" i="66"/>
  <c r="BL214" i="66"/>
  <c r="CB214" i="66"/>
  <c r="BN208" i="66"/>
  <c r="BO208" i="66"/>
  <c r="BK208" i="66"/>
  <c r="BJ208" i="66"/>
  <c r="BM208" i="66" s="1"/>
  <c r="DI208" i="66"/>
  <c r="CQ193" i="66"/>
  <c r="AS193" i="66" s="1"/>
  <c r="DB193" i="66"/>
  <c r="CZ193" i="66"/>
  <c r="DA193" i="66"/>
  <c r="CT192" i="66"/>
  <c r="BL192" i="66"/>
  <c r="CB192" i="66"/>
  <c r="CC192" i="66"/>
  <c r="CD192" i="66"/>
  <c r="V192" i="66"/>
  <c r="CE192" i="66" s="1"/>
  <c r="CX192" i="66"/>
  <c r="CT240" i="66"/>
  <c r="CD240" i="66"/>
  <c r="CC240" i="66"/>
  <c r="CX240" i="66"/>
  <c r="V240" i="66"/>
  <c r="CE240" i="66" s="1"/>
  <c r="CB240" i="66"/>
  <c r="BL240" i="66"/>
  <c r="CT212" i="66"/>
  <c r="U142" i="66"/>
  <c r="X142" i="66" s="1"/>
  <c r="CW142" i="66"/>
  <c r="CA142" i="66"/>
  <c r="W142" i="66"/>
  <c r="DI142" i="66"/>
  <c r="BO142" i="66"/>
  <c r="BK142" i="66"/>
  <c r="BH143" i="66"/>
  <c r="CP143" i="66" s="1"/>
  <c r="BN142" i="66"/>
  <c r="BJ142" i="66"/>
  <c r="BM142" i="66" s="1"/>
  <c r="CT108" i="66"/>
  <c r="BL108" i="66"/>
  <c r="CB108" i="66"/>
  <c r="CD108" i="66"/>
  <c r="V108" i="66"/>
  <c r="CE108" i="66" s="1"/>
  <c r="CC108" i="66"/>
  <c r="CX108" i="66"/>
  <c r="CT251" i="66"/>
  <c r="DI241" i="66"/>
  <c r="BK241" i="66"/>
  <c r="BN241" i="66"/>
  <c r="BO241" i="66"/>
  <c r="BJ241" i="66"/>
  <c r="BM241" i="66" s="1"/>
  <c r="CT232" i="66"/>
  <c r="BO219" i="66"/>
  <c r="BK219" i="66"/>
  <c r="BH220" i="66"/>
  <c r="CP220" i="66" s="1"/>
  <c r="BN219" i="66"/>
  <c r="BJ219" i="66"/>
  <c r="BM219" i="66" s="1"/>
  <c r="DI219" i="66"/>
  <c r="BO209" i="66"/>
  <c r="BJ209" i="66"/>
  <c r="BM209" i="66" s="1"/>
  <c r="BK209" i="66"/>
  <c r="BN209" i="66"/>
  <c r="BH210" i="66"/>
  <c r="CP210" i="66" s="1"/>
  <c r="DI209" i="66"/>
  <c r="CT193" i="66"/>
  <c r="CT179" i="66"/>
  <c r="CD179" i="66"/>
  <c r="V179" i="66"/>
  <c r="CE179" i="66" s="1"/>
  <c r="CX179" i="66"/>
  <c r="CC179" i="66"/>
  <c r="CB179" i="66"/>
  <c r="BL179" i="66"/>
  <c r="DI157" i="66"/>
  <c r="BK157" i="66"/>
  <c r="BJ157" i="66"/>
  <c r="BM157" i="66" s="1"/>
  <c r="BN157" i="66"/>
  <c r="BO157" i="66"/>
  <c r="CT120" i="66"/>
  <c r="CB120" i="66"/>
  <c r="BL120" i="66"/>
  <c r="CD120" i="66"/>
  <c r="V120" i="66"/>
  <c r="CE120" i="66" s="1"/>
  <c r="CC120" i="66"/>
  <c r="CX120" i="66"/>
  <c r="DI111" i="66"/>
  <c r="BK111" i="66"/>
  <c r="BN111" i="66"/>
  <c r="BJ111" i="66"/>
  <c r="BM111" i="66" s="1"/>
  <c r="BO111" i="66"/>
  <c r="BO245" i="66"/>
  <c r="BN245" i="66"/>
  <c r="BH246" i="66"/>
  <c r="CP246" i="66" s="1"/>
  <c r="BJ245" i="66"/>
  <c r="BM245" i="66" s="1"/>
  <c r="BK245" i="66"/>
  <c r="DI245" i="66"/>
  <c r="CT226" i="66"/>
  <c r="BL226" i="66"/>
  <c r="CB226" i="66"/>
  <c r="CD226" i="66"/>
  <c r="CX226" i="66"/>
  <c r="CC226" i="66"/>
  <c r="V226" i="66"/>
  <c r="CE226" i="66" s="1"/>
  <c r="DI217" i="66"/>
  <c r="BK217" i="66"/>
  <c r="BN217" i="66"/>
  <c r="BO217" i="66"/>
  <c r="BJ217" i="66"/>
  <c r="BM217" i="66" s="1"/>
  <c r="DI215" i="66"/>
  <c r="BJ215" i="66"/>
  <c r="BM215" i="66" s="1"/>
  <c r="BK215" i="66"/>
  <c r="BN215" i="66"/>
  <c r="BO215" i="66"/>
  <c r="CD205" i="66"/>
  <c r="V205" i="66"/>
  <c r="CE205" i="66" s="1"/>
  <c r="CC205" i="66"/>
  <c r="CX205" i="66"/>
  <c r="BL205" i="66"/>
  <c r="CB205" i="66"/>
  <c r="CT205" i="66"/>
  <c r="CW158" i="66"/>
  <c r="U158" i="66"/>
  <c r="X158" i="66" s="1"/>
  <c r="CA158" i="66"/>
  <c r="W158" i="66"/>
  <c r="BO158" i="66"/>
  <c r="BJ158" i="66"/>
  <c r="BM158" i="66" s="1"/>
  <c r="BK158" i="66"/>
  <c r="BN158" i="66"/>
  <c r="DI158" i="66"/>
  <c r="CT147" i="66"/>
  <c r="CD147" i="66"/>
  <c r="V147" i="66"/>
  <c r="CE147" i="66" s="1"/>
  <c r="CX147" i="66"/>
  <c r="CC147" i="66"/>
  <c r="BL147" i="66"/>
  <c r="CB147" i="66"/>
  <c r="DI198" i="66"/>
  <c r="BJ198" i="66"/>
  <c r="BM198" i="66" s="1"/>
  <c r="BO198" i="66"/>
  <c r="BK198" i="66"/>
  <c r="BN198" i="66"/>
  <c r="BJ188" i="66"/>
  <c r="BM188" i="66" s="1"/>
  <c r="BN188" i="66"/>
  <c r="BK188" i="66"/>
  <c r="BO188" i="66"/>
  <c r="DI188" i="66"/>
  <c r="CW180" i="66"/>
  <c r="CA180" i="66"/>
  <c r="W180" i="66"/>
  <c r="U180" i="66"/>
  <c r="X180" i="66" s="1"/>
  <c r="DI180" i="66"/>
  <c r="BK180" i="66"/>
  <c r="BN180" i="66"/>
  <c r="BO180" i="66"/>
  <c r="BJ180" i="66"/>
  <c r="BM180" i="66" s="1"/>
  <c r="DI154" i="66"/>
  <c r="BN154" i="66"/>
  <c r="BJ154" i="66"/>
  <c r="BM154" i="66" s="1"/>
  <c r="BK154" i="66"/>
  <c r="BH155" i="66"/>
  <c r="CP155" i="66" s="1"/>
  <c r="BO154" i="66"/>
  <c r="DB150" i="66"/>
  <c r="CQ150" i="66"/>
  <c r="AS150" i="66" s="1"/>
  <c r="DA150" i="66"/>
  <c r="CZ150" i="66"/>
  <c r="CT149" i="66"/>
  <c r="DI136" i="66"/>
  <c r="BO136" i="66"/>
  <c r="BN136" i="66"/>
  <c r="BJ136" i="66"/>
  <c r="BM136" i="66" s="1"/>
  <c r="BH137" i="66"/>
  <c r="CP137" i="66" s="1"/>
  <c r="BK136" i="66"/>
  <c r="DI152" i="66"/>
  <c r="BJ152" i="66"/>
  <c r="BM152" i="66" s="1"/>
  <c r="BK152" i="66"/>
  <c r="BN152" i="66"/>
  <c r="BH153" i="66"/>
  <c r="CP153" i="66" s="1"/>
  <c r="BO152" i="66"/>
  <c r="DI148" i="66"/>
  <c r="BK148" i="66"/>
  <c r="BO148" i="66"/>
  <c r="BJ148" i="66"/>
  <c r="BM148" i="66" s="1"/>
  <c r="BN148" i="66"/>
  <c r="BH149" i="66"/>
  <c r="CP149" i="66" s="1"/>
  <c r="BN110" i="66"/>
  <c r="BO110" i="66"/>
  <c r="BJ110" i="66"/>
  <c r="BM110" i="66" s="1"/>
  <c r="BK110" i="66"/>
  <c r="DI110" i="66"/>
  <c r="W110" i="66"/>
  <c r="CW110" i="66"/>
  <c r="CA110" i="66"/>
  <c r="U110" i="66"/>
  <c r="X110" i="66" s="1"/>
  <c r="CT98" i="66"/>
  <c r="DB99" i="66"/>
  <c r="CZ99" i="66"/>
  <c r="DA99" i="66"/>
  <c r="CQ99" i="66"/>
  <c r="AS99" i="66" s="1"/>
  <c r="BJ119" i="66"/>
  <c r="BM119" i="66" s="1"/>
  <c r="BN119" i="66"/>
  <c r="BK119" i="66"/>
  <c r="BO119" i="66"/>
  <c r="DI119" i="66"/>
  <c r="DI134" i="66"/>
  <c r="BO134" i="66"/>
  <c r="BK134" i="66"/>
  <c r="BJ134" i="66"/>
  <c r="BM134" i="66" s="1"/>
  <c r="BN134" i="66"/>
  <c r="BN126" i="66"/>
  <c r="BJ126" i="66"/>
  <c r="BM126" i="66" s="1"/>
  <c r="BK126" i="66"/>
  <c r="BO126" i="66"/>
  <c r="DI126" i="66"/>
  <c r="CT150" i="66"/>
  <c r="BL150" i="66"/>
  <c r="CB150" i="66"/>
  <c r="CC150" i="66"/>
  <c r="CX150" i="66"/>
  <c r="V150" i="66"/>
  <c r="CE150" i="66" s="1"/>
  <c r="CD150" i="66"/>
  <c r="U140" i="66"/>
  <c r="X140" i="66" s="1"/>
  <c r="CW140" i="66"/>
  <c r="CA140" i="66"/>
  <c r="W140" i="66"/>
  <c r="DI140" i="66"/>
  <c r="BK140" i="66"/>
  <c r="BO140" i="66"/>
  <c r="BJ140" i="66"/>
  <c r="BM140" i="66" s="1"/>
  <c r="BN140" i="66"/>
  <c r="BH141" i="66"/>
  <c r="CP141" i="66" s="1"/>
  <c r="CB137" i="66"/>
  <c r="BL137" i="66"/>
  <c r="CD137" i="66"/>
  <c r="CC137" i="66"/>
  <c r="V137" i="66"/>
  <c r="CE137" i="66" s="1"/>
  <c r="CX137" i="66"/>
  <c r="DA138" i="66"/>
  <c r="CZ138" i="66"/>
  <c r="CQ138" i="66"/>
  <c r="AS138" i="66" s="1"/>
  <c r="DB138" i="66"/>
  <c r="CT137" i="66"/>
  <c r="DI122" i="66"/>
  <c r="BN122" i="66"/>
  <c r="BK122" i="66"/>
  <c r="BO122" i="66"/>
  <c r="BJ122" i="66"/>
  <c r="BM122" i="66" s="1"/>
  <c r="W122" i="66"/>
  <c r="CW122" i="66"/>
  <c r="U122" i="66"/>
  <c r="X122" i="66" s="1"/>
  <c r="CA122" i="66"/>
  <c r="CX94" i="66"/>
  <c r="V94" i="66"/>
  <c r="CE94" i="66" s="1"/>
  <c r="CC94" i="66"/>
  <c r="CD94" i="66"/>
  <c r="CB94" i="66"/>
  <c r="BL94" i="66"/>
  <c r="CT94" i="66"/>
  <c r="DB95" i="66"/>
  <c r="CQ95" i="66"/>
  <c r="AS95" i="66" s="1"/>
  <c r="CZ95" i="66"/>
  <c r="DA95" i="66"/>
  <c r="BJ182" i="66"/>
  <c r="BM182" i="66" s="1"/>
  <c r="BO182" i="66"/>
  <c r="BK182" i="66"/>
  <c r="BN182" i="66"/>
  <c r="BH183" i="66"/>
  <c r="CP183" i="66" s="1"/>
  <c r="CW182" i="66"/>
  <c r="CA182" i="66"/>
  <c r="U182" i="66"/>
  <c r="X182" i="66" s="1"/>
  <c r="W182" i="66"/>
  <c r="DI182" i="66"/>
  <c r="DI178" i="66"/>
  <c r="BN178" i="66"/>
  <c r="BO178" i="66"/>
  <c r="BK178" i="66"/>
  <c r="BJ178" i="66"/>
  <c r="BM178" i="66" s="1"/>
  <c r="BH179" i="66"/>
  <c r="CP179" i="66" s="1"/>
  <c r="CT168" i="66"/>
  <c r="BL168" i="66"/>
  <c r="CB168" i="66"/>
  <c r="CC168" i="66"/>
  <c r="CX168" i="66"/>
  <c r="CD168" i="66"/>
  <c r="V168" i="66"/>
  <c r="CE168" i="66" s="1"/>
  <c r="BN114" i="66"/>
  <c r="BJ114" i="66"/>
  <c r="BM114" i="66" s="1"/>
  <c r="BK114" i="66"/>
  <c r="BO114" i="66"/>
  <c r="DI114" i="66"/>
  <c r="CT86" i="66"/>
  <c r="CW184" i="66"/>
  <c r="CA184" i="66"/>
  <c r="U184" i="66"/>
  <c r="X184" i="66" s="1"/>
  <c r="W184" i="66"/>
  <c r="BN184" i="66"/>
  <c r="BO184" i="66"/>
  <c r="BJ184" i="66"/>
  <c r="BM184" i="66" s="1"/>
  <c r="BK184" i="66"/>
  <c r="BH185" i="66"/>
  <c r="CP185" i="66" s="1"/>
  <c r="DI184" i="66"/>
  <c r="DI163" i="66"/>
  <c r="BO163" i="66"/>
  <c r="BJ163" i="66"/>
  <c r="BM163" i="66" s="1"/>
  <c r="BK163" i="66"/>
  <c r="BN163" i="66"/>
  <c r="W163" i="66"/>
  <c r="U163" i="66"/>
  <c r="X163" i="66" s="1"/>
  <c r="CW163" i="66"/>
  <c r="CA163" i="66"/>
  <c r="CT153" i="66"/>
  <c r="CD153" i="66"/>
  <c r="CC153" i="66"/>
  <c r="CX153" i="66"/>
  <c r="V153" i="66"/>
  <c r="CE153" i="66" s="1"/>
  <c r="BL153" i="66"/>
  <c r="CB153" i="66"/>
  <c r="CT146" i="66"/>
  <c r="BL146" i="66"/>
  <c r="CB146" i="66"/>
  <c r="CC146" i="66"/>
  <c r="CX146" i="66"/>
  <c r="V146" i="66"/>
  <c r="CE146" i="66" s="1"/>
  <c r="CD146" i="66"/>
  <c r="DI59" i="66"/>
  <c r="BJ59" i="66"/>
  <c r="BM59" i="66" s="1"/>
  <c r="BO59" i="66"/>
  <c r="BN59" i="66"/>
  <c r="BK59" i="66"/>
  <c r="BH60" i="66"/>
  <c r="CP60" i="66" s="1"/>
  <c r="DI237" i="66"/>
  <c r="BK237" i="66"/>
  <c r="BJ237" i="66"/>
  <c r="BM237" i="66" s="1"/>
  <c r="BN237" i="66"/>
  <c r="BO237" i="66"/>
  <c r="BK225" i="66"/>
  <c r="BN225" i="66"/>
  <c r="BJ225" i="66"/>
  <c r="BM225" i="66" s="1"/>
  <c r="BO225" i="66"/>
  <c r="DI225" i="66"/>
  <c r="BK213" i="66"/>
  <c r="BN213" i="66"/>
  <c r="BJ213" i="66"/>
  <c r="BM213" i="66" s="1"/>
  <c r="BO213" i="66"/>
  <c r="DI213" i="66"/>
  <c r="BO176" i="66"/>
  <c r="BJ176" i="66"/>
  <c r="BM176" i="66" s="1"/>
  <c r="BH177" i="66"/>
  <c r="CP177" i="66" s="1"/>
  <c r="BK176" i="66"/>
  <c r="BN176" i="66"/>
  <c r="CW176" i="66"/>
  <c r="U176" i="66"/>
  <c r="X176" i="66" s="1"/>
  <c r="CA176" i="66"/>
  <c r="W176" i="66"/>
  <c r="DI176" i="66"/>
  <c r="BK132" i="66"/>
  <c r="BO132" i="66"/>
  <c r="BH133" i="66"/>
  <c r="CP133" i="66" s="1"/>
  <c r="BN132" i="66"/>
  <c r="BJ132" i="66"/>
  <c r="BM132" i="66" s="1"/>
  <c r="DI132" i="66"/>
  <c r="CT131" i="66"/>
  <c r="BL131" i="66"/>
  <c r="CB131" i="66"/>
  <c r="CC131" i="66"/>
  <c r="V131" i="66"/>
  <c r="CE131" i="66" s="1"/>
  <c r="CD131" i="66"/>
  <c r="CX131" i="66"/>
  <c r="BK80" i="66"/>
  <c r="BN80" i="66"/>
  <c r="BJ80" i="66"/>
  <c r="BM80" i="66" s="1"/>
  <c r="BO80" i="66"/>
  <c r="DI80" i="66"/>
  <c r="DI175" i="66"/>
  <c r="BK175" i="66"/>
  <c r="BJ175" i="66"/>
  <c r="BM175" i="66" s="1"/>
  <c r="BN175" i="66"/>
  <c r="BO175" i="66"/>
  <c r="BJ170" i="66"/>
  <c r="BM170" i="66" s="1"/>
  <c r="BK170" i="66"/>
  <c r="BN170" i="66"/>
  <c r="BO170" i="66"/>
  <c r="DI170" i="66"/>
  <c r="CT161" i="66"/>
  <c r="CD161" i="66"/>
  <c r="CC161" i="66"/>
  <c r="CX161" i="66"/>
  <c r="V161" i="66"/>
  <c r="CE161" i="66" s="1"/>
  <c r="CB161" i="66"/>
  <c r="BL161" i="66"/>
  <c r="CT144" i="66"/>
  <c r="BO135" i="66"/>
  <c r="BN135" i="66"/>
  <c r="BJ135" i="66"/>
  <c r="BM135" i="66" s="1"/>
  <c r="BK135" i="66"/>
  <c r="DI135" i="66"/>
  <c r="U85" i="66"/>
  <c r="X85" i="66" s="1"/>
  <c r="W85" i="66"/>
  <c r="CW85" i="66"/>
  <c r="CA85" i="66"/>
  <c r="BN85" i="66"/>
  <c r="BO85" i="66"/>
  <c r="BJ85" i="66"/>
  <c r="BM85" i="66" s="1"/>
  <c r="BK85" i="66"/>
  <c r="DI85" i="66"/>
  <c r="W169" i="66"/>
  <c r="CW169" i="66"/>
  <c r="CA169" i="66"/>
  <c r="U169" i="66"/>
  <c r="X169" i="66" s="1"/>
  <c r="BK169" i="66"/>
  <c r="BN169" i="66"/>
  <c r="BO169" i="66"/>
  <c r="BJ169" i="66"/>
  <c r="BM169" i="66" s="1"/>
  <c r="DI169" i="66"/>
  <c r="DI123" i="66"/>
  <c r="BN123" i="66"/>
  <c r="BK123" i="66"/>
  <c r="BO123" i="66"/>
  <c r="BJ123" i="66"/>
  <c r="BM123" i="66" s="1"/>
  <c r="CT81" i="66"/>
  <c r="BL81" i="66"/>
  <c r="CB81" i="66"/>
  <c r="CX81" i="66"/>
  <c r="CC81" i="66"/>
  <c r="CD81" i="66"/>
  <c r="V81" i="66"/>
  <c r="CE81" i="66" s="1"/>
  <c r="DI62" i="66"/>
  <c r="BH63" i="66"/>
  <c r="CP63" i="66" s="1"/>
  <c r="BJ62" i="66"/>
  <c r="BM62" i="66" s="1"/>
  <c r="BN62" i="66"/>
  <c r="BK62" i="66"/>
  <c r="BO62" i="66"/>
  <c r="CZ144" i="66"/>
  <c r="DB144" i="66"/>
  <c r="CQ144" i="66"/>
  <c r="AS144" i="66" s="1"/>
  <c r="DA144" i="66"/>
  <c r="CT143" i="66"/>
  <c r="CT138" i="66"/>
  <c r="BL138" i="66"/>
  <c r="CB138" i="66"/>
  <c r="CC138" i="66"/>
  <c r="CX138" i="66"/>
  <c r="CD138" i="66"/>
  <c r="V138" i="66"/>
  <c r="CE138" i="66" s="1"/>
  <c r="DB91" i="66"/>
  <c r="CZ91" i="66"/>
  <c r="DA91" i="66"/>
  <c r="CQ91" i="66"/>
  <c r="AS91" i="66" s="1"/>
  <c r="CT90" i="66"/>
  <c r="CX90" i="66"/>
  <c r="V90" i="66"/>
  <c r="CE90" i="66" s="1"/>
  <c r="CD90" i="66"/>
  <c r="CC90" i="66"/>
  <c r="BL90" i="66"/>
  <c r="CB90" i="66"/>
  <c r="DI113" i="66"/>
  <c r="BJ113" i="66"/>
  <c r="BM113" i="66" s="1"/>
  <c r="BK113" i="66"/>
  <c r="BN113" i="66"/>
  <c r="BO113" i="66"/>
  <c r="CQ100" i="66"/>
  <c r="AS100" i="66" s="1"/>
  <c r="DA100" i="66"/>
  <c r="DB100" i="66"/>
  <c r="CZ100" i="66"/>
  <c r="CT99" i="66"/>
  <c r="BL99" i="66"/>
  <c r="CB99" i="66"/>
  <c r="CX99" i="66"/>
  <c r="CC99" i="66"/>
  <c r="CD99" i="66"/>
  <c r="V99" i="66"/>
  <c r="CE99" i="66" s="1"/>
  <c r="CB91" i="66"/>
  <c r="BL91" i="66"/>
  <c r="CX91" i="66"/>
  <c r="CC91" i="66"/>
  <c r="V91" i="66"/>
  <c r="CE91" i="66" s="1"/>
  <c r="CD91" i="66"/>
  <c r="CT91" i="66"/>
  <c r="DB92" i="66"/>
  <c r="CQ92" i="66"/>
  <c r="AS92" i="66" s="1"/>
  <c r="CZ92" i="66"/>
  <c r="DA92" i="66"/>
  <c r="CB93" i="66"/>
  <c r="BL93" i="66"/>
  <c r="CX93" i="66"/>
  <c r="CC93" i="66"/>
  <c r="CD93" i="66"/>
  <c r="V93" i="66"/>
  <c r="CE93" i="66" s="1"/>
  <c r="CT93" i="66"/>
  <c r="DB94" i="66"/>
  <c r="CZ94" i="66"/>
  <c r="DA94" i="66"/>
  <c r="CQ94" i="66"/>
  <c r="AS94" i="66" s="1"/>
  <c r="CT84" i="66"/>
  <c r="DA70" i="66"/>
  <c r="CZ70" i="66"/>
  <c r="DB70" i="66"/>
  <c r="CQ70" i="66"/>
  <c r="AS70" i="66" s="1"/>
  <c r="CT69" i="66"/>
  <c r="CT88" i="66"/>
  <c r="DI89" i="66"/>
  <c r="BH90" i="66"/>
  <c r="CP90" i="66" s="1"/>
  <c r="BJ89" i="66"/>
  <c r="BM89" i="66" s="1"/>
  <c r="BN89" i="66"/>
  <c r="BO89" i="66"/>
  <c r="BK89" i="66"/>
  <c r="U89" i="66"/>
  <c r="X89" i="66" s="1"/>
  <c r="CW89" i="66"/>
  <c r="W89" i="66"/>
  <c r="CA89" i="66"/>
  <c r="DI83" i="66"/>
  <c r="BN83" i="66"/>
  <c r="BO83" i="66"/>
  <c r="BJ83" i="66"/>
  <c r="BM83" i="66" s="1"/>
  <c r="BK83" i="66"/>
  <c r="CW83" i="66"/>
  <c r="CA83" i="66"/>
  <c r="W83" i="66"/>
  <c r="U83" i="66"/>
  <c r="X83" i="66" s="1"/>
  <c r="CT46" i="66"/>
  <c r="CD46" i="66"/>
  <c r="V46" i="66"/>
  <c r="CE46" i="66" s="1"/>
  <c r="CX46" i="66"/>
  <c r="CC46" i="66"/>
  <c r="CB46" i="66"/>
  <c r="BL46" i="66"/>
  <c r="CW45" i="66"/>
  <c r="CA45" i="66"/>
  <c r="U45" i="66"/>
  <c r="X45" i="66" s="1"/>
  <c r="W45" i="66"/>
  <c r="BJ45" i="66"/>
  <c r="BM45" i="66" s="1"/>
  <c r="BK45" i="66"/>
  <c r="BH46" i="66"/>
  <c r="CP46" i="66" s="1"/>
  <c r="BN45" i="66"/>
  <c r="BO45" i="66"/>
  <c r="DI45" i="66"/>
  <c r="BO127" i="66"/>
  <c r="BN127" i="66"/>
  <c r="BJ127" i="66"/>
  <c r="BM127" i="66" s="1"/>
  <c r="BK127" i="66"/>
  <c r="BH128" i="66"/>
  <c r="CP128" i="66" s="1"/>
  <c r="DI127" i="66"/>
  <c r="BO115" i="66"/>
  <c r="BN115" i="66"/>
  <c r="BJ115" i="66"/>
  <c r="BM115" i="66" s="1"/>
  <c r="BK115" i="66"/>
  <c r="BH116" i="66"/>
  <c r="CP116" i="66" s="1"/>
  <c r="DI115" i="66"/>
  <c r="BO103" i="66"/>
  <c r="BN103" i="66"/>
  <c r="BH104" i="66"/>
  <c r="CP104" i="66" s="1"/>
  <c r="BJ103" i="66"/>
  <c r="BM103" i="66" s="1"/>
  <c r="BK103" i="66"/>
  <c r="DI103" i="66"/>
  <c r="BL95" i="66"/>
  <c r="CB95" i="66"/>
  <c r="CX95" i="66"/>
  <c r="CC95" i="66"/>
  <c r="V95" i="66"/>
  <c r="CE95" i="66" s="1"/>
  <c r="CD95" i="66"/>
  <c r="CT95" i="66"/>
  <c r="DB96" i="66"/>
  <c r="CZ96" i="66"/>
  <c r="DA96" i="66"/>
  <c r="CQ96" i="66"/>
  <c r="AS96" i="66" s="1"/>
  <c r="CX79" i="66"/>
  <c r="CD79" i="66"/>
  <c r="V79" i="66"/>
  <c r="CE79" i="66" s="1"/>
  <c r="CC79" i="66"/>
  <c r="BL79" i="66"/>
  <c r="CB79" i="66"/>
  <c r="CT79" i="66"/>
  <c r="CT97" i="66"/>
  <c r="DB98" i="66"/>
  <c r="DA98" i="66"/>
  <c r="CQ98" i="66"/>
  <c r="AS98" i="66" s="1"/>
  <c r="CZ98" i="66"/>
  <c r="CB97" i="66"/>
  <c r="BL97" i="66"/>
  <c r="CX97" i="66"/>
  <c r="CC97" i="66"/>
  <c r="V97" i="66"/>
  <c r="CE97" i="66" s="1"/>
  <c r="CD97" i="66"/>
  <c r="CW75" i="66"/>
  <c r="U75" i="66"/>
  <c r="X75" i="66" s="1"/>
  <c r="W75" i="66"/>
  <c r="CA75" i="66"/>
  <c r="DI75" i="66"/>
  <c r="BJ75" i="66"/>
  <c r="BM75" i="66" s="1"/>
  <c r="BN75" i="66"/>
  <c r="BK75" i="66"/>
  <c r="BO75" i="66"/>
  <c r="BN72" i="66"/>
  <c r="BO72" i="66"/>
  <c r="BJ72" i="66"/>
  <c r="BM72" i="66" s="1"/>
  <c r="BK72" i="66"/>
  <c r="BH73" i="66"/>
  <c r="CP73" i="66" s="1"/>
  <c r="DI72" i="66"/>
  <c r="DI121" i="66"/>
  <c r="BK121" i="66"/>
  <c r="BO121" i="66"/>
  <c r="BN121" i="66"/>
  <c r="BJ121" i="66"/>
  <c r="BM121" i="66" s="1"/>
  <c r="BK109" i="66"/>
  <c r="BO109" i="66"/>
  <c r="BN109" i="66"/>
  <c r="BJ109" i="66"/>
  <c r="BM109" i="66" s="1"/>
  <c r="DI109" i="66"/>
  <c r="DI77" i="66"/>
  <c r="BN77" i="66"/>
  <c r="BJ77" i="66"/>
  <c r="BM77" i="66" s="1"/>
  <c r="BK77" i="66"/>
  <c r="BO77" i="66"/>
  <c r="U77" i="66"/>
  <c r="X77" i="66" s="1"/>
  <c r="CA77" i="66"/>
  <c r="CW77" i="66"/>
  <c r="W77" i="66"/>
  <c r="CT76" i="66"/>
  <c r="CT78" i="66"/>
  <c r="CQ102" i="66"/>
  <c r="AS102" i="66" s="1"/>
  <c r="DB102" i="66"/>
  <c r="CZ102" i="66"/>
  <c r="DA102" i="66"/>
  <c r="CT101" i="66"/>
  <c r="V101" i="66"/>
  <c r="CE101" i="66" s="1"/>
  <c r="CX101" i="66"/>
  <c r="CC101" i="66"/>
  <c r="CD101" i="66"/>
  <c r="BL101" i="66"/>
  <c r="CB101" i="66"/>
  <c r="DI47" i="66"/>
  <c r="BH48" i="66"/>
  <c r="CP48" i="66" s="1"/>
  <c r="BN47" i="66"/>
  <c r="BK47" i="66"/>
  <c r="BO47" i="66"/>
  <c r="BJ47" i="66"/>
  <c r="BM47" i="66" s="1"/>
  <c r="CT58" i="66"/>
  <c r="CD44" i="66"/>
  <c r="V44" i="66"/>
  <c r="CE44" i="66" s="1"/>
  <c r="CX44" i="66"/>
  <c r="CC44" i="66"/>
  <c r="BL44" i="66"/>
  <c r="CB44" i="66"/>
  <c r="CT44" i="66"/>
  <c r="CQ40" i="66"/>
  <c r="DA40" i="66"/>
  <c r="DB40" i="66"/>
  <c r="CZ40" i="66"/>
  <c r="CT39" i="66"/>
  <c r="DB23" i="66"/>
  <c r="CZ23" i="66"/>
  <c r="DA23" i="66"/>
  <c r="CQ23" i="66"/>
  <c r="AS23" i="66" s="1"/>
  <c r="CT22" i="66"/>
  <c r="CB22" i="66"/>
  <c r="BL22" i="66"/>
  <c r="CX22" i="66"/>
  <c r="CD22" i="66"/>
  <c r="V22" i="66"/>
  <c r="CE22" i="66" s="1"/>
  <c r="CC22" i="66"/>
  <c r="CW53" i="66"/>
  <c r="U53" i="66"/>
  <c r="X53" i="66" s="1"/>
  <c r="CA53" i="66"/>
  <c r="W53" i="66"/>
  <c r="BK53" i="66"/>
  <c r="BN53" i="66"/>
  <c r="BH54" i="66"/>
  <c r="CP54" i="66" s="1"/>
  <c r="BJ53" i="66"/>
  <c r="BM53" i="66" s="1"/>
  <c r="BO53" i="66"/>
  <c r="DI53" i="66"/>
  <c r="DI51" i="66"/>
  <c r="BH52" i="66"/>
  <c r="CP52" i="66" s="1"/>
  <c r="BN51" i="66"/>
  <c r="BK51" i="66"/>
  <c r="BJ51" i="66"/>
  <c r="BM51" i="66" s="1"/>
  <c r="BO51" i="66"/>
  <c r="DI129" i="66"/>
  <c r="BK129" i="66"/>
  <c r="BN129" i="66"/>
  <c r="BJ129" i="66"/>
  <c r="BM129" i="66" s="1"/>
  <c r="BH130" i="66"/>
  <c r="CP130" i="66" s="1"/>
  <c r="BO129" i="66"/>
  <c r="BJ117" i="66"/>
  <c r="BM117" i="66" s="1"/>
  <c r="BK117" i="66"/>
  <c r="BO117" i="66"/>
  <c r="BN117" i="66"/>
  <c r="BH118" i="66"/>
  <c r="CP118" i="66" s="1"/>
  <c r="DI117" i="66"/>
  <c r="BJ105" i="66"/>
  <c r="BM105" i="66" s="1"/>
  <c r="BK105" i="66"/>
  <c r="BO105" i="66"/>
  <c r="BN105" i="66"/>
  <c r="BH106" i="66"/>
  <c r="CP106" i="66" s="1"/>
  <c r="DI105" i="66"/>
  <c r="CT82" i="66"/>
  <c r="DI74" i="66"/>
  <c r="BJ74" i="66"/>
  <c r="BM74" i="66" s="1"/>
  <c r="BO74" i="66"/>
  <c r="BK74" i="66"/>
  <c r="BN74" i="66"/>
  <c r="CW74" i="66"/>
  <c r="W74" i="66"/>
  <c r="U74" i="66"/>
  <c r="X74" i="66" s="1"/>
  <c r="CA74" i="66"/>
  <c r="CT70" i="66"/>
  <c r="CQ71" i="66"/>
  <c r="AS71" i="66" s="1"/>
  <c r="DB71" i="66"/>
  <c r="CZ71" i="66"/>
  <c r="DA71" i="66"/>
  <c r="BJ49" i="66"/>
  <c r="BM49" i="66" s="1"/>
  <c r="BN49" i="66"/>
  <c r="BK49" i="66"/>
  <c r="BO49" i="66"/>
  <c r="BH50" i="66"/>
  <c r="CP50" i="66" s="1"/>
  <c r="CW49" i="66"/>
  <c r="U49" i="66"/>
  <c r="X49" i="66" s="1"/>
  <c r="CA49" i="66"/>
  <c r="W49" i="66"/>
  <c r="DI49" i="66"/>
  <c r="CT30" i="66"/>
  <c r="CX30" i="66"/>
  <c r="V30" i="66"/>
  <c r="CE30" i="66" s="1"/>
  <c r="CC30" i="66"/>
  <c r="CD30" i="66"/>
  <c r="CB30" i="66"/>
  <c r="BL30" i="66"/>
  <c r="CC57" i="66"/>
  <c r="CX57" i="66"/>
  <c r="CD57" i="66"/>
  <c r="V57" i="66"/>
  <c r="CE57" i="66" s="1"/>
  <c r="BL57" i="66"/>
  <c r="CB57" i="66"/>
  <c r="CQ58" i="66"/>
  <c r="AS58" i="66" s="1"/>
  <c r="CZ58" i="66"/>
  <c r="DB58" i="66"/>
  <c r="DA58" i="66"/>
  <c r="CT57" i="66"/>
  <c r="DI36" i="66"/>
  <c r="BN36" i="66"/>
  <c r="BJ36" i="66"/>
  <c r="BM36" i="66" s="1"/>
  <c r="BK36" i="66"/>
  <c r="BO36" i="66"/>
  <c r="DB29" i="66"/>
  <c r="CZ29" i="66"/>
  <c r="DA29" i="66"/>
  <c r="CQ29" i="66"/>
  <c r="AS29" i="66" s="1"/>
  <c r="CT28" i="66"/>
  <c r="U19" i="66"/>
  <c r="X19" i="66" s="1"/>
  <c r="CA19" i="66"/>
  <c r="CW19" i="66"/>
  <c r="W19" i="66"/>
  <c r="DI19" i="66"/>
  <c r="BO19" i="66"/>
  <c r="BJ19" i="66"/>
  <c r="BM19" i="66" s="1"/>
  <c r="BN19" i="66"/>
  <c r="BH20" i="66"/>
  <c r="CP20" i="66" s="1"/>
  <c r="BK19" i="66"/>
  <c r="DI31" i="66"/>
  <c r="BJ31" i="66"/>
  <c r="BM31" i="66" s="1"/>
  <c r="BO31" i="66"/>
  <c r="BN31" i="66"/>
  <c r="BK31" i="66"/>
  <c r="BL41" i="66"/>
  <c r="CB41" i="66"/>
  <c r="CC41" i="66"/>
  <c r="CX41" i="66"/>
  <c r="V41" i="66"/>
  <c r="CE41" i="66" s="1"/>
  <c r="CD41" i="66"/>
  <c r="CT41" i="66"/>
  <c r="CQ42" i="66"/>
  <c r="AS42" i="66" s="1"/>
  <c r="DB42" i="66"/>
  <c r="CZ42" i="66"/>
  <c r="DA42" i="66"/>
  <c r="CT34" i="66"/>
  <c r="CT21" i="66"/>
  <c r="V21" i="66"/>
  <c r="CE21" i="66" s="1"/>
  <c r="CX21" i="66"/>
  <c r="CC21" i="66"/>
  <c r="CD21" i="66"/>
  <c r="CB21" i="66"/>
  <c r="BL21" i="66"/>
  <c r="DI18" i="66"/>
  <c r="BK18" i="66"/>
  <c r="BN18" i="66"/>
  <c r="BO18" i="66"/>
  <c r="BJ18" i="66"/>
  <c r="BM18" i="66" s="1"/>
  <c r="CT15" i="66"/>
  <c r="CB15" i="66"/>
  <c r="BL15" i="66"/>
  <c r="CD15" i="66"/>
  <c r="V15" i="66"/>
  <c r="CE15" i="66" s="1"/>
  <c r="CX15" i="66"/>
  <c r="CC15" i="66"/>
  <c r="CT17" i="66"/>
  <c r="CD17" i="66"/>
  <c r="V17" i="66"/>
  <c r="CE17" i="66" s="1"/>
  <c r="CX17" i="66"/>
  <c r="CC17" i="66"/>
  <c r="BL17" i="66"/>
  <c r="CB17" i="66"/>
  <c r="W16" i="66"/>
  <c r="CW16" i="66"/>
  <c r="U16" i="66"/>
  <c r="X16" i="66" s="1"/>
  <c r="CA16" i="66"/>
  <c r="DI16" i="66"/>
  <c r="BK16" i="66"/>
  <c r="BJ16" i="66"/>
  <c r="BM16" i="66" s="1"/>
  <c r="BO16" i="66"/>
  <c r="BH17" i="66"/>
  <c r="CP17" i="66" s="1"/>
  <c r="BN16" i="66"/>
  <c r="DI37" i="66"/>
  <c r="BN37" i="66"/>
  <c r="BH38" i="66"/>
  <c r="CP38" i="66" s="1"/>
  <c r="BK37" i="66"/>
  <c r="BO37" i="66"/>
  <c r="BJ37" i="66"/>
  <c r="BM37" i="66" s="1"/>
  <c r="DA28" i="66"/>
  <c r="CQ28" i="66"/>
  <c r="AS28" i="66" s="1"/>
  <c r="CZ28" i="66"/>
  <c r="DB28" i="66"/>
  <c r="CT27" i="66"/>
  <c r="DA26" i="66"/>
  <c r="CQ26" i="66"/>
  <c r="AS26" i="66" s="1"/>
  <c r="CZ26" i="66"/>
  <c r="DB26" i="66"/>
  <c r="CT25" i="66"/>
  <c r="DA127" i="66" l="1"/>
  <c r="CQ937" i="66"/>
  <c r="AS937" i="66" s="1"/>
  <c r="DC127" i="66"/>
  <c r="DB961" i="66"/>
  <c r="DD127" i="66"/>
  <c r="DB127" i="66"/>
  <c r="CQ127" i="66"/>
  <c r="AS127" i="66" s="1"/>
  <c r="CZ965" i="66"/>
  <c r="DB879" i="66"/>
  <c r="DB937" i="66"/>
  <c r="CQ879" i="66"/>
  <c r="AS879" i="66" s="1"/>
  <c r="CZ925" i="66"/>
  <c r="CZ342" i="66"/>
  <c r="DC342" i="66"/>
  <c r="DA965" i="66"/>
  <c r="CZ937" i="66"/>
  <c r="DD237" i="66"/>
  <c r="CQ237" i="66"/>
  <c r="AS237" i="66" s="1"/>
  <c r="DA237" i="66"/>
  <c r="DB237" i="66"/>
  <c r="DC237" i="66"/>
  <c r="DB925" i="66"/>
  <c r="DA937" i="66"/>
  <c r="DD937" i="66"/>
  <c r="CQ366" i="66"/>
  <c r="AS366" i="66" s="1"/>
  <c r="DD965" i="66"/>
  <c r="CZ366" i="66"/>
  <c r="DB366" i="66"/>
  <c r="CZ370" i="66"/>
  <c r="DC965" i="66"/>
  <c r="DD370" i="66"/>
  <c r="DA110" i="66"/>
  <c r="CQ370" i="66"/>
  <c r="AS370" i="66" s="1"/>
  <c r="CQ342" i="66"/>
  <c r="AS342" i="66" s="1"/>
  <c r="CQ961" i="66"/>
  <c r="AS961" i="66" s="1"/>
  <c r="DC370" i="66"/>
  <c r="DB110" i="66"/>
  <c r="DA111" i="66"/>
  <c r="DA370" i="66"/>
  <c r="CQ965" i="66"/>
  <c r="AS965" i="66" s="1"/>
  <c r="DB342" i="66"/>
  <c r="DA961" i="66"/>
  <c r="DD961" i="66"/>
  <c r="DA342" i="66"/>
  <c r="CZ961" i="66"/>
  <c r="CQ172" i="66"/>
  <c r="AS172" i="66" s="1"/>
  <c r="DA925" i="66"/>
  <c r="DA172" i="66"/>
  <c r="CQ925" i="66"/>
  <c r="AS925" i="66" s="1"/>
  <c r="CQ742" i="66"/>
  <c r="AS742" i="66" s="1"/>
  <c r="CZ172" i="66"/>
  <c r="DB172" i="66"/>
  <c r="DD925" i="66"/>
  <c r="CQ110" i="66"/>
  <c r="AS110" i="66" s="1"/>
  <c r="DB213" i="66"/>
  <c r="DD172" i="66"/>
  <c r="CZ164" i="66"/>
  <c r="CQ164" i="66"/>
  <c r="AS164" i="66" s="1"/>
  <c r="CZ969" i="66"/>
  <c r="CQ87" i="66"/>
  <c r="AS87" i="66" s="1"/>
  <c r="CQ136" i="66"/>
  <c r="AS136" i="66" s="1"/>
  <c r="DA879" i="66"/>
  <c r="DB969" i="66"/>
  <c r="DA907" i="66"/>
  <c r="CZ907" i="66"/>
  <c r="CQ907" i="66"/>
  <c r="AS907" i="66" s="1"/>
  <c r="DA87" i="66"/>
  <c r="CZ111" i="66"/>
  <c r="DC490" i="66"/>
  <c r="DD490" i="66"/>
  <c r="DC356" i="66"/>
  <c r="DD356" i="66"/>
  <c r="DC578" i="66"/>
  <c r="DD578" i="66"/>
  <c r="DD888" i="66"/>
  <c r="DC888" i="66"/>
  <c r="DC889" i="66"/>
  <c r="DD889" i="66"/>
  <c r="DC939" i="66"/>
  <c r="DD939" i="66"/>
  <c r="DC945" i="66"/>
  <c r="DD945" i="66"/>
  <c r="DC181" i="66"/>
  <c r="DD181" i="66"/>
  <c r="DC968" i="66"/>
  <c r="DD968" i="66"/>
  <c r="DC240" i="66"/>
  <c r="DD240" i="66"/>
  <c r="DC232" i="66"/>
  <c r="DD232" i="66"/>
  <c r="DD494" i="66"/>
  <c r="DC494" i="66"/>
  <c r="DC914" i="66"/>
  <c r="DD914" i="66"/>
  <c r="DC474" i="66"/>
  <c r="DD474" i="66"/>
  <c r="DC584" i="66"/>
  <c r="DD584" i="66"/>
  <c r="DC617" i="66"/>
  <c r="DD617" i="66"/>
  <c r="DC135" i="66"/>
  <c r="DD135" i="66"/>
  <c r="DD969" i="66"/>
  <c r="DC969" i="66"/>
  <c r="DD397" i="66"/>
  <c r="DC397" i="66"/>
  <c r="DC799" i="66"/>
  <c r="DD799" i="66"/>
  <c r="DC651" i="66"/>
  <c r="DD651" i="66"/>
  <c r="DC348" i="66"/>
  <c r="DD348" i="66"/>
  <c r="DC158" i="66"/>
  <c r="DD158" i="66"/>
  <c r="DC396" i="66"/>
  <c r="DD396" i="66"/>
  <c r="DC919" i="66"/>
  <c r="DD919" i="66"/>
  <c r="DC149" i="66"/>
  <c r="DD149" i="66"/>
  <c r="DD673" i="66"/>
  <c r="DC673" i="66"/>
  <c r="DC962" i="66"/>
  <c r="DD962" i="66"/>
  <c r="DD597" i="66"/>
  <c r="DC597" i="66"/>
  <c r="DD359" i="66"/>
  <c r="DC359" i="66"/>
  <c r="CZ360" i="66"/>
  <c r="DD360" i="66"/>
  <c r="DC360" i="66"/>
  <c r="DC52" i="66"/>
  <c r="DD52" i="66"/>
  <c r="DC128" i="66"/>
  <c r="DD128" i="66"/>
  <c r="DC179" i="66"/>
  <c r="DD179" i="66"/>
  <c r="DC141" i="66"/>
  <c r="DD141" i="66"/>
  <c r="DC137" i="66"/>
  <c r="DD137" i="66"/>
  <c r="DC377" i="66"/>
  <c r="DD377" i="66"/>
  <c r="DC310" i="66"/>
  <c r="DD310" i="66"/>
  <c r="DC286" i="66"/>
  <c r="DD286" i="66"/>
  <c r="DC890" i="66"/>
  <c r="DD890" i="66"/>
  <c r="DD898" i="66"/>
  <c r="DC898" i="66"/>
  <c r="DC902" i="66"/>
  <c r="DD902" i="66"/>
  <c r="DD958" i="66"/>
  <c r="DC958" i="66"/>
  <c r="DC161" i="66"/>
  <c r="DD161" i="66"/>
  <c r="DC811" i="66"/>
  <c r="DD811" i="66"/>
  <c r="DC841" i="66"/>
  <c r="DD841" i="66"/>
  <c r="DD445" i="66"/>
  <c r="DC445" i="66"/>
  <c r="DC760" i="66"/>
  <c r="DD760" i="66"/>
  <c r="DD195" i="66"/>
  <c r="DC195" i="66"/>
  <c r="DC805" i="66"/>
  <c r="DD805" i="66"/>
  <c r="DC976" i="66"/>
  <c r="DD976" i="66"/>
  <c r="DC847" i="66"/>
  <c r="DD847" i="66"/>
  <c r="DD126" i="66"/>
  <c r="DC126" i="66"/>
  <c r="DC371" i="66"/>
  <c r="DD371" i="66"/>
  <c r="DC123" i="66"/>
  <c r="DD123" i="66"/>
  <c r="DC399" i="66"/>
  <c r="DD399" i="66"/>
  <c r="DC109" i="66"/>
  <c r="DD109" i="66"/>
  <c r="DC974" i="66"/>
  <c r="DD974" i="66"/>
  <c r="DD355" i="66"/>
  <c r="DC355" i="66"/>
  <c r="DD403" i="66"/>
  <c r="DC403" i="66"/>
  <c r="DC208" i="66"/>
  <c r="DD208" i="66"/>
  <c r="DD345" i="66"/>
  <c r="DC345" i="66"/>
  <c r="DC947" i="66"/>
  <c r="DD947" i="66"/>
  <c r="DC187" i="66"/>
  <c r="DD187" i="66"/>
  <c r="CQ422" i="66"/>
  <c r="AS422" i="66" s="1"/>
  <c r="DC963" i="66"/>
  <c r="DD963" i="66"/>
  <c r="DC85" i="66"/>
  <c r="DD85" i="66"/>
  <c r="DD879" i="66"/>
  <c r="DC879" i="66"/>
  <c r="DD222" i="66"/>
  <c r="DC222" i="66"/>
  <c r="DC595" i="66"/>
  <c r="DD595" i="66"/>
  <c r="DC896" i="66"/>
  <c r="DD896" i="66"/>
  <c r="DC809" i="66"/>
  <c r="DD809" i="66"/>
  <c r="DC944" i="66"/>
  <c r="DD944" i="66"/>
  <c r="DC542" i="66"/>
  <c r="DD542" i="66"/>
  <c r="DD18" i="66"/>
  <c r="DC18" i="66"/>
  <c r="DA893" i="66"/>
  <c r="DC893" i="66"/>
  <c r="DD893" i="66"/>
  <c r="DC60" i="66"/>
  <c r="DD60" i="66"/>
  <c r="DC246" i="66"/>
  <c r="DD246" i="66"/>
  <c r="DC134" i="66"/>
  <c r="DD134" i="66"/>
  <c r="DC940" i="66"/>
  <c r="DD940" i="66"/>
  <c r="CQ933" i="66"/>
  <c r="AS933" i="66" s="1"/>
  <c r="DD933" i="66"/>
  <c r="DC933" i="66"/>
  <c r="DC118" i="66"/>
  <c r="DD118" i="66"/>
  <c r="DC220" i="66"/>
  <c r="DD220" i="66"/>
  <c r="DC935" i="66"/>
  <c r="DD935" i="66"/>
  <c r="DC120" i="66"/>
  <c r="DD120" i="66"/>
  <c r="DC379" i="66"/>
  <c r="DD379" i="66"/>
  <c r="DC568" i="66"/>
  <c r="DD568" i="66"/>
  <c r="DC695" i="66"/>
  <c r="DD695" i="66"/>
  <c r="DD873" i="66"/>
  <c r="DC873" i="66"/>
  <c r="DD936" i="66"/>
  <c r="DC936" i="66"/>
  <c r="DD111" i="66"/>
  <c r="DC111" i="66"/>
  <c r="DC38" i="66"/>
  <c r="DD38" i="66"/>
  <c r="DC363" i="66"/>
  <c r="DD363" i="66"/>
  <c r="DC266" i="66"/>
  <c r="DD266" i="66"/>
  <c r="DC659" i="66"/>
  <c r="DD659" i="66"/>
  <c r="DC827" i="66"/>
  <c r="DD827" i="66"/>
  <c r="DC973" i="66"/>
  <c r="DD973" i="66"/>
  <c r="DD354" i="66"/>
  <c r="DC354" i="66"/>
  <c r="DC344" i="66"/>
  <c r="DD344" i="66"/>
  <c r="DC907" i="66"/>
  <c r="DD907" i="66"/>
  <c r="DD366" i="66"/>
  <c r="DC366" i="66"/>
  <c r="DD210" i="66"/>
  <c r="DC210" i="66"/>
  <c r="DC389" i="66"/>
  <c r="DD389" i="66"/>
  <c r="DC375" i="66"/>
  <c r="DD375" i="66"/>
  <c r="DC200" i="66"/>
  <c r="DD200" i="66"/>
  <c r="DC298" i="66"/>
  <c r="DD298" i="66"/>
  <c r="DC574" i="66"/>
  <c r="DD574" i="66"/>
  <c r="DD407" i="66"/>
  <c r="DC407" i="66"/>
  <c r="DC609" i="66"/>
  <c r="DD609" i="66"/>
  <c r="DC653" i="66"/>
  <c r="DD653" i="66"/>
  <c r="DC886" i="66"/>
  <c r="DD886" i="66"/>
  <c r="DC928" i="66"/>
  <c r="DD928" i="66"/>
  <c r="DC484" i="66"/>
  <c r="DD484" i="66"/>
  <c r="DC795" i="66"/>
  <c r="DD795" i="66"/>
  <c r="DD851" i="66"/>
  <c r="DC851" i="66"/>
  <c r="DD231" i="66"/>
  <c r="DC231" i="66"/>
  <c r="DC160" i="66"/>
  <c r="DD160" i="66"/>
  <c r="DC74" i="66"/>
  <c r="DD74" i="66"/>
  <c r="DC218" i="66"/>
  <c r="DD218" i="66"/>
  <c r="DC236" i="66"/>
  <c r="DD236" i="66"/>
  <c r="DA396" i="66"/>
  <c r="DC113" i="66"/>
  <c r="DD113" i="66"/>
  <c r="DC905" i="66"/>
  <c r="DD905" i="66"/>
  <c r="DD121" i="66"/>
  <c r="DC121" i="66"/>
  <c r="DD432" i="66"/>
  <c r="DC432" i="66"/>
  <c r="DD948" i="66"/>
  <c r="DC948" i="66"/>
  <c r="DC368" i="66"/>
  <c r="DD368" i="66"/>
  <c r="CZ945" i="66"/>
  <c r="DB422" i="66"/>
  <c r="DC964" i="66"/>
  <c r="DD964" i="66"/>
  <c r="DA957" i="66"/>
  <c r="DC957" i="66"/>
  <c r="DD957" i="66"/>
  <c r="DC153" i="66"/>
  <c r="DD153" i="66"/>
  <c r="DC365" i="66"/>
  <c r="DD365" i="66"/>
  <c r="DC566" i="66"/>
  <c r="DD566" i="66"/>
  <c r="DC685" i="66"/>
  <c r="DD685" i="66"/>
  <c r="DC920" i="66"/>
  <c r="DD920" i="66"/>
  <c r="DC881" i="66"/>
  <c r="DD881" i="66"/>
  <c r="DC941" i="66"/>
  <c r="DD941" i="66"/>
  <c r="DC892" i="66"/>
  <c r="DD892" i="66"/>
  <c r="DD36" i="66"/>
  <c r="DC36" i="66"/>
  <c r="DC169" i="66"/>
  <c r="DD169" i="66"/>
  <c r="DC943" i="66"/>
  <c r="DD943" i="66"/>
  <c r="DC381" i="66"/>
  <c r="DD381" i="66"/>
  <c r="DC970" i="66"/>
  <c r="DD970" i="66"/>
  <c r="DD19" i="66"/>
  <c r="DC19" i="66"/>
  <c r="DC621" i="66"/>
  <c r="DD621" i="66"/>
  <c r="DC176" i="66"/>
  <c r="DD176" i="66"/>
  <c r="DB943" i="66"/>
  <c r="DC136" i="66"/>
  <c r="DD136" i="66"/>
  <c r="DD910" i="66"/>
  <c r="DC910" i="66"/>
  <c r="DD234" i="66"/>
  <c r="DC234" i="66"/>
  <c r="DC244" i="66"/>
  <c r="DD244" i="66"/>
  <c r="DC351" i="66"/>
  <c r="DD351" i="66"/>
  <c r="DC347" i="66"/>
  <c r="DD347" i="66"/>
  <c r="DD207" i="66"/>
  <c r="DC207" i="66"/>
  <c r="DC104" i="66"/>
  <c r="DD104" i="66"/>
  <c r="DD177" i="66"/>
  <c r="DC177" i="66"/>
  <c r="DC185" i="66"/>
  <c r="DD185" i="66"/>
  <c r="DD168" i="66"/>
  <c r="DC168" i="66"/>
  <c r="DC224" i="66"/>
  <c r="DD224" i="66"/>
  <c r="DC212" i="66"/>
  <c r="DD212" i="66"/>
  <c r="DD387" i="66"/>
  <c r="DC387" i="66"/>
  <c r="DD405" i="66"/>
  <c r="DC405" i="66"/>
  <c r="DC204" i="66"/>
  <c r="DD204" i="66"/>
  <c r="DC391" i="66"/>
  <c r="DD391" i="66"/>
  <c r="DC459" i="66"/>
  <c r="DD459" i="66"/>
  <c r="DC373" i="66"/>
  <c r="DD373" i="66"/>
  <c r="DC496" i="66"/>
  <c r="DD496" i="66"/>
  <c r="DD510" i="66"/>
  <c r="DC510" i="66"/>
  <c r="DD258" i="66"/>
  <c r="DC258" i="66"/>
  <c r="DC946" i="66"/>
  <c r="DD946" i="66"/>
  <c r="DC253" i="66"/>
  <c r="DD253" i="66"/>
  <c r="DC772" i="66"/>
  <c r="DD772" i="66"/>
  <c r="DC681" i="66"/>
  <c r="DD681" i="66"/>
  <c r="DC631" i="66"/>
  <c r="DD631" i="66"/>
  <c r="DD504" i="66"/>
  <c r="DC504" i="66"/>
  <c r="DD482" i="66"/>
  <c r="DC482" i="66"/>
  <c r="DC235" i="66"/>
  <c r="DD235" i="66"/>
  <c r="DD163" i="66"/>
  <c r="DC163" i="66"/>
  <c r="DD230" i="66"/>
  <c r="DC230" i="66"/>
  <c r="DC75" i="66"/>
  <c r="DD75" i="66"/>
  <c r="DC209" i="66"/>
  <c r="DD209" i="66"/>
  <c r="DC953" i="66"/>
  <c r="DD953" i="66"/>
  <c r="CQ941" i="66"/>
  <c r="AS941" i="66" s="1"/>
  <c r="DB944" i="66"/>
  <c r="DB396" i="66"/>
  <c r="DD114" i="66"/>
  <c r="DC114" i="66"/>
  <c r="DC906" i="66"/>
  <c r="DD906" i="66"/>
  <c r="DC122" i="66"/>
  <c r="DD122" i="66"/>
  <c r="DC433" i="66"/>
  <c r="DD433" i="66"/>
  <c r="DD369" i="66"/>
  <c r="DC369" i="66"/>
  <c r="DB945" i="66"/>
  <c r="CZ422" i="66"/>
  <c r="DB436" i="66"/>
  <c r="DC436" i="66"/>
  <c r="DD436" i="66"/>
  <c r="CQ115" i="66"/>
  <c r="AS115" i="66" s="1"/>
  <c r="DD115" i="66"/>
  <c r="DC115" i="66"/>
  <c r="DC213" i="66"/>
  <c r="DD213" i="66"/>
  <c r="DC884" i="66"/>
  <c r="DD884" i="66"/>
  <c r="DC949" i="66"/>
  <c r="DD949" i="66"/>
  <c r="DA742" i="66"/>
  <c r="DC742" i="66"/>
  <c r="DD742" i="66"/>
  <c r="DC637" i="66"/>
  <c r="DD637" i="66"/>
  <c r="DC998" i="66"/>
  <c r="DD998" i="66"/>
  <c r="DC395" i="66"/>
  <c r="DD395" i="66"/>
  <c r="DC180" i="66"/>
  <c r="DD180" i="66"/>
  <c r="DC752" i="66"/>
  <c r="DD752" i="66"/>
  <c r="DD877" i="66"/>
  <c r="DC877" i="66"/>
  <c r="DD912" i="66"/>
  <c r="DC912" i="66"/>
  <c r="DC880" i="66"/>
  <c r="DD880" i="66"/>
  <c r="DC80" i="66"/>
  <c r="DD80" i="66"/>
  <c r="DB742" i="66"/>
  <c r="DC901" i="66"/>
  <c r="DD901" i="66"/>
  <c r="DD14" i="66"/>
  <c r="DC14" i="66"/>
  <c r="DC829" i="66"/>
  <c r="DD829" i="66"/>
  <c r="CZ893" i="66"/>
  <c r="DC81" i="66"/>
  <c r="DD81" i="66"/>
  <c r="DD871" i="66"/>
  <c r="DC871" i="66"/>
  <c r="DC268" i="66"/>
  <c r="DD268" i="66"/>
  <c r="CZ136" i="66"/>
  <c r="DC711" i="66"/>
  <c r="DD711" i="66"/>
  <c r="DD402" i="66"/>
  <c r="DC402" i="66"/>
  <c r="DC188" i="66"/>
  <c r="DD188" i="66"/>
  <c r="DC106" i="66"/>
  <c r="DD106" i="66"/>
  <c r="DC130" i="66"/>
  <c r="DD130" i="66"/>
  <c r="DD90" i="66"/>
  <c r="DC90" i="66"/>
  <c r="DC262" i="66"/>
  <c r="DD262" i="66"/>
  <c r="DC277" i="66"/>
  <c r="DD277" i="66"/>
  <c r="DC304" i="66"/>
  <c r="DD304" i="66"/>
  <c r="DD249" i="66"/>
  <c r="DC249" i="66"/>
  <c r="DC916" i="66"/>
  <c r="DD916" i="66"/>
  <c r="DD385" i="66"/>
  <c r="DC385" i="66"/>
  <c r="DC835" i="66"/>
  <c r="DD835" i="66"/>
  <c r="DC996" i="66"/>
  <c r="DD996" i="66"/>
  <c r="DC671" i="66"/>
  <c r="DD671" i="66"/>
  <c r="DD346" i="66"/>
  <c r="DC346" i="66"/>
  <c r="DC372" i="66"/>
  <c r="DD372" i="66"/>
  <c r="DD275" i="66"/>
  <c r="DC275" i="66"/>
  <c r="DC959" i="66"/>
  <c r="DD959" i="66"/>
  <c r="DC170" i="66"/>
  <c r="DD170" i="66"/>
  <c r="DC954" i="66"/>
  <c r="DD954" i="66"/>
  <c r="CZ941" i="66"/>
  <c r="CZ944" i="66"/>
  <c r="CZ396" i="66"/>
  <c r="DC400" i="66"/>
  <c r="DD400" i="66"/>
  <c r="DD878" i="66"/>
  <c r="DC878" i="66"/>
  <c r="DC225" i="66"/>
  <c r="DD225" i="66"/>
  <c r="DC923" i="66"/>
  <c r="DD923" i="66"/>
  <c r="CZ437" i="66"/>
  <c r="DC437" i="66"/>
  <c r="DD437" i="66"/>
  <c r="CQ245" i="66"/>
  <c r="AS245" i="66" s="1"/>
  <c r="DC245" i="66"/>
  <c r="DD245" i="66"/>
  <c r="DC913" i="66"/>
  <c r="DD913" i="66"/>
  <c r="DD393" i="66"/>
  <c r="DC393" i="66"/>
  <c r="DC926" i="66"/>
  <c r="DD926" i="66"/>
  <c r="DC750" i="66"/>
  <c r="DD750" i="66"/>
  <c r="DC171" i="66"/>
  <c r="DD171" i="66"/>
  <c r="DC242" i="66"/>
  <c r="DD242" i="66"/>
  <c r="DB408" i="66"/>
  <c r="DD408" i="66"/>
  <c r="DC408" i="66"/>
  <c r="DC349" i="66"/>
  <c r="DD349" i="66"/>
  <c r="DC256" i="66"/>
  <c r="DD256" i="66"/>
  <c r="DC280" i="66"/>
  <c r="DD280" i="66"/>
  <c r="DC956" i="66"/>
  <c r="DD956" i="66"/>
  <c r="DC227" i="66"/>
  <c r="DD227" i="66"/>
  <c r="DD422" i="66"/>
  <c r="DC422" i="66"/>
  <c r="DC467" i="66"/>
  <c r="DD467" i="66"/>
  <c r="DC709" i="66"/>
  <c r="DD709" i="66"/>
  <c r="DC37" i="66"/>
  <c r="DD37" i="66"/>
  <c r="DD228" i="66"/>
  <c r="DC228" i="66"/>
  <c r="DC718" i="66"/>
  <c r="DD718" i="66"/>
  <c r="DC157" i="66"/>
  <c r="DD157" i="66"/>
  <c r="DD87" i="66"/>
  <c r="DC87" i="66"/>
  <c r="DC20" i="66"/>
  <c r="DD20" i="66"/>
  <c r="DD470" i="66"/>
  <c r="DC470" i="66"/>
  <c r="DD199" i="66"/>
  <c r="DC199" i="66"/>
  <c r="DD119" i="66"/>
  <c r="DC119" i="66"/>
  <c r="DD930" i="66"/>
  <c r="DC930" i="66"/>
  <c r="DC183" i="66"/>
  <c r="DD183" i="66"/>
  <c r="DD191" i="66"/>
  <c r="DC191" i="66"/>
  <c r="DC558" i="66"/>
  <c r="DD558" i="66"/>
  <c r="DC125" i="66"/>
  <c r="DD125" i="66"/>
  <c r="DC398" i="66"/>
  <c r="DD398" i="66"/>
  <c r="DA943" i="66"/>
  <c r="DC17" i="66"/>
  <c r="DD17" i="66"/>
  <c r="DD48" i="66"/>
  <c r="DC48" i="66"/>
  <c r="DD73" i="66"/>
  <c r="DC73" i="66"/>
  <c r="DC133" i="66"/>
  <c r="DD133" i="66"/>
  <c r="DC143" i="66"/>
  <c r="DD143" i="66"/>
  <c r="DC361" i="66"/>
  <c r="DD361" i="66"/>
  <c r="DC292" i="66"/>
  <c r="DD292" i="66"/>
  <c r="DC316" i="66"/>
  <c r="DD316" i="66"/>
  <c r="DC502" i="66"/>
  <c r="DD502" i="66"/>
  <c r="DC972" i="66"/>
  <c r="DD972" i="66"/>
  <c r="DD817" i="66"/>
  <c r="DC817" i="66"/>
  <c r="DD815" i="66"/>
  <c r="DC815" i="66"/>
  <c r="DC918" i="66"/>
  <c r="DD918" i="66"/>
  <c r="DC477" i="66"/>
  <c r="DD477" i="66"/>
  <c r="DD418" i="66"/>
  <c r="DC418" i="66"/>
  <c r="DD276" i="66"/>
  <c r="DC276" i="66"/>
  <c r="DD960" i="66"/>
  <c r="DC960" i="66"/>
  <c r="DD31" i="66"/>
  <c r="DC31" i="66"/>
  <c r="DC466" i="66"/>
  <c r="DD466" i="66"/>
  <c r="DA941" i="66"/>
  <c r="DD899" i="66"/>
  <c r="DC899" i="66"/>
  <c r="DC107" i="66"/>
  <c r="DD107" i="66"/>
  <c r="CQ396" i="66"/>
  <c r="AS396" i="66" s="1"/>
  <c r="DC401" i="66"/>
  <c r="DD401" i="66"/>
  <c r="DD226" i="66"/>
  <c r="DC226" i="66"/>
  <c r="DC924" i="66"/>
  <c r="DD924" i="66"/>
  <c r="DC215" i="66"/>
  <c r="DD215" i="66"/>
  <c r="CQ77" i="66"/>
  <c r="AS77" i="66" s="1"/>
  <c r="DC77" i="66"/>
  <c r="DD77" i="66"/>
  <c r="DA921" i="66"/>
  <c r="DC921" i="66"/>
  <c r="DD921" i="66"/>
  <c r="DC110" i="66"/>
  <c r="DD110" i="66"/>
  <c r="DC116" i="66"/>
  <c r="DD116" i="66"/>
  <c r="DC353" i="66"/>
  <c r="DD353" i="66"/>
  <c r="DD383" i="66"/>
  <c r="DC383" i="66"/>
  <c r="DD697" i="66"/>
  <c r="DC697" i="66"/>
  <c r="DC904" i="66"/>
  <c r="DD904" i="66"/>
  <c r="DC797" i="66"/>
  <c r="DD797" i="66"/>
  <c r="DC942" i="66"/>
  <c r="DD942" i="66"/>
  <c r="DD967" i="66"/>
  <c r="DC967" i="66"/>
  <c r="DD46" i="66"/>
  <c r="DC46" i="66"/>
  <c r="DC341" i="66"/>
  <c r="DD341" i="66"/>
  <c r="DC661" i="66"/>
  <c r="DD661" i="66"/>
  <c r="DD175" i="66"/>
  <c r="DC175" i="66"/>
  <c r="DC753" i="66"/>
  <c r="DD753" i="66"/>
  <c r="DC83" i="66"/>
  <c r="DD83" i="66"/>
  <c r="DC267" i="66"/>
  <c r="DD267" i="66"/>
  <c r="DD182" i="66"/>
  <c r="DC182" i="66"/>
  <c r="DC929" i="66"/>
  <c r="DD929" i="66"/>
  <c r="DC338" i="66"/>
  <c r="DD338" i="66"/>
  <c r="DC633" i="66"/>
  <c r="DD633" i="66"/>
  <c r="DC526" i="66"/>
  <c r="DD526" i="66"/>
  <c r="DD322" i="66"/>
  <c r="DC322" i="66"/>
  <c r="DC358" i="66"/>
  <c r="DD358" i="66"/>
  <c r="CZ943" i="66"/>
  <c r="DA933" i="66"/>
  <c r="DC155" i="66"/>
  <c r="DD155" i="66"/>
  <c r="DC498" i="66"/>
  <c r="DD498" i="66"/>
  <c r="DB136" i="66"/>
  <c r="DB159" i="66"/>
  <c r="DD159" i="66"/>
  <c r="DC159" i="66"/>
  <c r="DC50" i="66"/>
  <c r="DD50" i="66"/>
  <c r="DC54" i="66"/>
  <c r="DD54" i="66"/>
  <c r="DD63" i="66"/>
  <c r="DC63" i="66"/>
  <c r="DC173" i="66"/>
  <c r="DD173" i="66"/>
  <c r="DC518" i="66"/>
  <c r="DD518" i="66"/>
  <c r="DC534" i="66"/>
  <c r="DD534" i="66"/>
  <c r="DC550" i="66"/>
  <c r="DD550" i="66"/>
  <c r="DC934" i="66"/>
  <c r="DD934" i="66"/>
  <c r="DC938" i="66"/>
  <c r="DD938" i="66"/>
  <c r="DC952" i="66"/>
  <c r="DD952" i="66"/>
  <c r="DC728" i="66"/>
  <c r="DD728" i="66"/>
  <c r="DC823" i="66"/>
  <c r="DD823" i="66"/>
  <c r="DC932" i="66"/>
  <c r="DD932" i="66"/>
  <c r="DC478" i="66"/>
  <c r="DD478" i="66"/>
  <c r="CZ87" i="66"/>
  <c r="CQ111" i="66"/>
  <c r="AS111" i="66" s="1"/>
  <c r="DC219" i="66"/>
  <c r="DD219" i="66"/>
  <c r="DC465" i="66"/>
  <c r="DD465" i="66"/>
  <c r="DB941" i="66"/>
  <c r="DC900" i="66"/>
  <c r="DD900" i="66"/>
  <c r="DC108" i="66"/>
  <c r="DD108" i="66"/>
  <c r="DC241" i="66"/>
  <c r="DD241" i="66"/>
  <c r="CQ969" i="66"/>
  <c r="AS969" i="66" s="1"/>
  <c r="DC216" i="66"/>
  <c r="DD216" i="66"/>
  <c r="DB164" i="66"/>
  <c r="DC164" i="66"/>
  <c r="DD164" i="66"/>
  <c r="DB115" i="66"/>
  <c r="DA83" i="66"/>
  <c r="DA360" i="66"/>
  <c r="CZ115" i="66"/>
  <c r="CQ957" i="66"/>
  <c r="AS957" i="66" s="1"/>
  <c r="DA115" i="66"/>
  <c r="CZ245" i="66"/>
  <c r="CQ437" i="66"/>
  <c r="AS437" i="66" s="1"/>
  <c r="DB83" i="66"/>
  <c r="CQ360" i="66"/>
  <c r="AS360" i="66" s="1"/>
  <c r="CZ957" i="66"/>
  <c r="CQ913" i="66"/>
  <c r="AS913" i="66" s="1"/>
  <c r="CZ921" i="66"/>
  <c r="CZ933" i="66"/>
  <c r="CQ436" i="66"/>
  <c r="AS436" i="66" s="1"/>
  <c r="CQ83" i="66"/>
  <c r="AS83" i="66" s="1"/>
  <c r="DB245" i="66"/>
  <c r="DB437" i="66"/>
  <c r="DA77" i="66"/>
  <c r="CQ893" i="66"/>
  <c r="AS893" i="66" s="1"/>
  <c r="CZ83" i="66"/>
  <c r="CZ436" i="66"/>
  <c r="DB921" i="66"/>
  <c r="DB933" i="66"/>
  <c r="DA245" i="66"/>
  <c r="CQ944" i="66"/>
  <c r="AS944" i="66" s="1"/>
  <c r="DB360" i="66"/>
  <c r="DB913" i="66"/>
  <c r="DA213" i="66"/>
  <c r="DA436" i="66"/>
  <c r="DA437" i="66"/>
  <c r="DB893" i="66"/>
  <c r="DA944" i="66"/>
  <c r="DB957" i="66"/>
  <c r="DA913" i="66"/>
  <c r="CQ213" i="66"/>
  <c r="AS213" i="66" s="1"/>
  <c r="CQ159" i="66"/>
  <c r="AS159" i="66" s="1"/>
  <c r="DA159" i="66"/>
  <c r="CZ159" i="66"/>
  <c r="CQ85" i="66"/>
  <c r="AS85" i="66" s="1"/>
  <c r="DA85" i="66"/>
  <c r="DB85" i="66"/>
  <c r="CZ85" i="66"/>
  <c r="CZ949" i="66"/>
  <c r="DA949" i="66"/>
  <c r="CQ949" i="66"/>
  <c r="AS949" i="66" s="1"/>
  <c r="DA945" i="66"/>
  <c r="CQ945" i="66"/>
  <c r="AS945" i="66" s="1"/>
  <c r="DB77" i="66"/>
  <c r="CZ77" i="66"/>
  <c r="CZ901" i="66"/>
  <c r="CQ901" i="66"/>
  <c r="AS901" i="66" s="1"/>
  <c r="DB901" i="66"/>
  <c r="CQ408" i="66"/>
  <c r="AS408" i="66" s="1"/>
  <c r="CZ408" i="66"/>
  <c r="DA408" i="66"/>
  <c r="CZ919" i="66"/>
  <c r="DA919" i="66"/>
  <c r="DB919" i="66"/>
  <c r="AS649" i="66"/>
  <c r="AS655" i="66"/>
  <c r="CQ372" i="66"/>
  <c r="AS372" i="66" s="1"/>
  <c r="CZ372" i="66"/>
  <c r="DA372" i="66"/>
  <c r="DB372" i="66"/>
  <c r="CZ170" i="66"/>
  <c r="DB170" i="66"/>
  <c r="CQ170" i="66"/>
  <c r="AS170" i="66" s="1"/>
  <c r="DA170" i="66"/>
  <c r="AS647" i="66"/>
  <c r="DA954" i="66"/>
  <c r="CQ954" i="66"/>
  <c r="AS954" i="66" s="1"/>
  <c r="CZ954" i="66"/>
  <c r="DB954" i="66"/>
  <c r="CZ900" i="66"/>
  <c r="DB900" i="66"/>
  <c r="CQ900" i="66"/>
  <c r="AS900" i="66" s="1"/>
  <c r="DA900" i="66"/>
  <c r="CZ180" i="66"/>
  <c r="DB180" i="66"/>
  <c r="CQ180" i="66"/>
  <c r="AS180" i="66" s="1"/>
  <c r="DA180" i="66"/>
  <c r="CQ947" i="66"/>
  <c r="AS947" i="66" s="1"/>
  <c r="DA947" i="66"/>
  <c r="CZ947" i="66"/>
  <c r="DB947" i="66"/>
  <c r="CZ187" i="66"/>
  <c r="CQ187" i="66"/>
  <c r="AS187" i="66" s="1"/>
  <c r="DA187" i="66"/>
  <c r="DB187" i="66"/>
  <c r="AS713" i="66"/>
  <c r="AS40" i="66"/>
  <c r="DA267" i="66"/>
  <c r="DB267" i="66"/>
  <c r="CZ267" i="66"/>
  <c r="CQ267" i="66"/>
  <c r="AS267" i="66" s="1"/>
  <c r="CQ973" i="66"/>
  <c r="AS973" i="66" s="1"/>
  <c r="DA973" i="66"/>
  <c r="CZ973" i="66"/>
  <c r="DB973" i="66"/>
  <c r="DB207" i="66"/>
  <c r="CQ207" i="66"/>
  <c r="AS207" i="66" s="1"/>
  <c r="DA207" i="66"/>
  <c r="CZ207" i="66"/>
  <c r="CZ181" i="66"/>
  <c r="DB181" i="66"/>
  <c r="DA181" i="66"/>
  <c r="CQ181" i="66"/>
  <c r="AS181" i="66" s="1"/>
  <c r="CZ948" i="66"/>
  <c r="DB948" i="66"/>
  <c r="DA948" i="66"/>
  <c r="CQ948" i="66"/>
  <c r="AS948" i="66" s="1"/>
  <c r="CZ967" i="66"/>
  <c r="DB967" i="66"/>
  <c r="CQ967" i="66"/>
  <c r="AS967" i="66" s="1"/>
  <c r="DA967" i="66"/>
  <c r="DA215" i="66"/>
  <c r="CQ215" i="66"/>
  <c r="AS215" i="66" s="1"/>
  <c r="CZ215" i="66"/>
  <c r="DB215" i="66"/>
  <c r="CQ169" i="66"/>
  <c r="AS169" i="66" s="1"/>
  <c r="DA169" i="66"/>
  <c r="CZ169" i="66"/>
  <c r="DB169" i="66"/>
  <c r="DA347" i="66"/>
  <c r="CZ347" i="66"/>
  <c r="CQ347" i="66"/>
  <c r="AS347" i="66" s="1"/>
  <c r="DB347" i="66"/>
  <c r="CQ398" i="66"/>
  <c r="AS398" i="66" s="1"/>
  <c r="DA398" i="66"/>
  <c r="CZ398" i="66"/>
  <c r="DB398" i="66"/>
  <c r="DA974" i="66"/>
  <c r="DB974" i="66"/>
  <c r="CQ974" i="66"/>
  <c r="AS974" i="66" s="1"/>
  <c r="CZ974" i="66"/>
  <c r="DB171" i="66"/>
  <c r="CZ171" i="66"/>
  <c r="CQ171" i="66"/>
  <c r="AS171" i="66" s="1"/>
  <c r="DA171" i="66"/>
  <c r="CQ216" i="66"/>
  <c r="AS216" i="66" s="1"/>
  <c r="CZ216" i="66"/>
  <c r="DA216" i="66"/>
  <c r="DB216" i="66"/>
  <c r="DA160" i="66"/>
  <c r="DB160" i="66"/>
  <c r="CZ160" i="66"/>
  <c r="CQ160" i="66"/>
  <c r="AS160" i="66" s="1"/>
  <c r="CQ109" i="66"/>
  <c r="AS109" i="66" s="1"/>
  <c r="DA109" i="66"/>
  <c r="DB109" i="66"/>
  <c r="CZ109" i="66"/>
  <c r="CQ163" i="66"/>
  <c r="AS163" i="66" s="1"/>
  <c r="DB163" i="66"/>
  <c r="DA163" i="66"/>
  <c r="CZ163" i="66"/>
  <c r="CZ371" i="66"/>
  <c r="CQ371" i="66"/>
  <c r="AS371" i="66" s="1"/>
  <c r="DB371" i="66"/>
  <c r="DA371" i="66"/>
  <c r="CZ399" i="66"/>
  <c r="DA399" i="66"/>
  <c r="CQ399" i="66"/>
  <c r="AS399" i="66" s="1"/>
  <c r="DB399" i="66"/>
  <c r="CQ242" i="66"/>
  <c r="AS242" i="66" s="1"/>
  <c r="DB242" i="66"/>
  <c r="DA242" i="66"/>
  <c r="CZ242" i="66"/>
  <c r="AS202" i="66"/>
  <c r="DA244" i="66"/>
  <c r="DB244" i="66"/>
  <c r="CQ244" i="66"/>
  <c r="AS244" i="66" s="1"/>
  <c r="CZ244" i="66"/>
  <c r="CQ236" i="66"/>
  <c r="AS236" i="66" s="1"/>
  <c r="CZ236" i="66"/>
  <c r="DB236" i="66"/>
  <c r="DA236" i="66"/>
  <c r="AS284" i="66"/>
  <c r="AS314" i="66"/>
  <c r="AS454" i="66"/>
  <c r="CZ905" i="66"/>
  <c r="DA905" i="66"/>
  <c r="DB905" i="66"/>
  <c r="CQ905" i="66"/>
  <c r="AS905" i="66" s="1"/>
  <c r="CQ899" i="66"/>
  <c r="AS899" i="66" s="1"/>
  <c r="DB899" i="66"/>
  <c r="CZ899" i="66"/>
  <c r="DA899" i="66"/>
  <c r="CZ188" i="66"/>
  <c r="CQ188" i="66"/>
  <c r="AS188" i="66" s="1"/>
  <c r="DB188" i="66"/>
  <c r="DA188" i="66"/>
  <c r="DB80" i="66"/>
  <c r="CZ80" i="66"/>
  <c r="CQ80" i="66"/>
  <c r="AS80" i="66" s="1"/>
  <c r="DA80" i="66"/>
  <c r="DB906" i="66"/>
  <c r="DA906" i="66"/>
  <c r="CQ906" i="66"/>
  <c r="AS906" i="66" s="1"/>
  <c r="CZ906" i="66"/>
  <c r="AS290" i="66"/>
  <c r="AS500" i="66"/>
  <c r="CQ175" i="66"/>
  <c r="AS175" i="66" s="1"/>
  <c r="DA175" i="66"/>
  <c r="CZ175" i="66"/>
  <c r="DB175" i="66"/>
  <c r="CZ75" i="66"/>
  <c r="DA75" i="66"/>
  <c r="DB75" i="66"/>
  <c r="CQ75" i="66"/>
  <c r="AS75" i="66" s="1"/>
  <c r="DB176" i="66"/>
  <c r="CZ176" i="66"/>
  <c r="CQ176" i="66"/>
  <c r="AS176" i="66" s="1"/>
  <c r="DA176" i="66"/>
  <c r="CQ918" i="66"/>
  <c r="AS918" i="66" s="1"/>
  <c r="CZ918" i="66"/>
  <c r="DB918" i="66"/>
  <c r="DA918" i="66"/>
  <c r="DB268" i="66"/>
  <c r="CQ268" i="66"/>
  <c r="AS268" i="66" s="1"/>
  <c r="CZ268" i="66"/>
  <c r="DA268" i="66"/>
  <c r="DA477" i="66"/>
  <c r="CZ477" i="66"/>
  <c r="DB477" i="66"/>
  <c r="CQ477" i="66"/>
  <c r="AS477" i="66" s="1"/>
  <c r="CQ358" i="66"/>
  <c r="AS358" i="66" s="1"/>
  <c r="CZ358" i="66"/>
  <c r="DA358" i="66"/>
  <c r="DB358" i="66"/>
  <c r="CQ157" i="66"/>
  <c r="AS157" i="66" s="1"/>
  <c r="DB157" i="66"/>
  <c r="CZ157" i="66"/>
  <c r="DA157" i="66"/>
  <c r="CQ219" i="66"/>
  <c r="AS219" i="66" s="1"/>
  <c r="CZ219" i="66"/>
  <c r="DA219" i="66"/>
  <c r="DB219" i="66"/>
  <c r="DB920" i="66"/>
  <c r="CZ920" i="66"/>
  <c r="CQ920" i="66"/>
  <c r="AS920" i="66" s="1"/>
  <c r="DA920" i="66"/>
  <c r="DB889" i="66"/>
  <c r="CZ889" i="66"/>
  <c r="DA889" i="66"/>
  <c r="CQ889" i="66"/>
  <c r="AS889" i="66" s="1"/>
  <c r="DB81" i="66"/>
  <c r="CQ81" i="66"/>
  <c r="AS81" i="66" s="1"/>
  <c r="CZ81" i="66"/>
  <c r="DA81" i="66"/>
  <c r="CZ208" i="66"/>
  <c r="CQ208" i="66"/>
  <c r="AS208" i="66" s="1"/>
  <c r="DB208" i="66"/>
  <c r="DA208" i="66"/>
  <c r="CQ432" i="66"/>
  <c r="AS432" i="66" s="1"/>
  <c r="DB432" i="66"/>
  <c r="CZ432" i="66"/>
  <c r="DA432" i="66"/>
  <c r="DA968" i="66"/>
  <c r="CQ968" i="66"/>
  <c r="AS968" i="66" s="1"/>
  <c r="DB968" i="66"/>
  <c r="CZ968" i="66"/>
  <c r="CQ718" i="66"/>
  <c r="AS718" i="66" s="1"/>
  <c r="CZ718" i="66"/>
  <c r="DA718" i="66"/>
  <c r="DB718" i="66"/>
  <c r="DB932" i="66"/>
  <c r="CZ932" i="66"/>
  <c r="CQ932" i="66"/>
  <c r="AS932" i="66" s="1"/>
  <c r="DA932" i="66"/>
  <c r="DA478" i="66"/>
  <c r="CQ478" i="66"/>
  <c r="AS478" i="66" s="1"/>
  <c r="CZ478" i="66"/>
  <c r="DB478" i="66"/>
  <c r="DB230" i="66"/>
  <c r="DA230" i="66"/>
  <c r="CZ230" i="66"/>
  <c r="CQ230" i="66"/>
  <c r="AS230" i="66" s="1"/>
  <c r="CZ359" i="66"/>
  <c r="DB359" i="66"/>
  <c r="DA359" i="66"/>
  <c r="CQ359" i="66"/>
  <c r="AS359" i="66" s="1"/>
  <c r="CZ880" i="66"/>
  <c r="DA880" i="66"/>
  <c r="DB880" i="66"/>
  <c r="CQ880" i="66"/>
  <c r="AS880" i="66" s="1"/>
  <c r="CQ158" i="66"/>
  <c r="AS158" i="66" s="1"/>
  <c r="DA158" i="66"/>
  <c r="DB158" i="66"/>
  <c r="CZ158" i="66"/>
  <c r="DA466" i="66"/>
  <c r="DB466" i="66"/>
  <c r="CQ466" i="66"/>
  <c r="AS466" i="66" s="1"/>
  <c r="CZ466" i="66"/>
  <c r="CZ227" i="66"/>
  <c r="CQ227" i="66"/>
  <c r="AS227" i="66" s="1"/>
  <c r="DB227" i="66"/>
  <c r="DA227" i="66"/>
  <c r="CQ433" i="66"/>
  <c r="AS433" i="66" s="1"/>
  <c r="DA433" i="66"/>
  <c r="CZ433" i="66"/>
  <c r="DB433" i="66"/>
  <c r="DB18" i="66"/>
  <c r="CZ18" i="66"/>
  <c r="CQ18" i="66"/>
  <c r="AS18" i="66" s="1"/>
  <c r="DA18" i="66"/>
  <c r="CZ963" i="66"/>
  <c r="DA963" i="66"/>
  <c r="DB963" i="66"/>
  <c r="CQ963" i="66"/>
  <c r="AS963" i="66" s="1"/>
  <c r="DA942" i="66"/>
  <c r="CQ942" i="66"/>
  <c r="AS942" i="66" s="1"/>
  <c r="CZ942" i="66"/>
  <c r="DB942" i="66"/>
  <c r="DB182" i="66"/>
  <c r="DA182" i="66"/>
  <c r="CQ182" i="66"/>
  <c r="AS182" i="66" s="1"/>
  <c r="CZ182" i="66"/>
  <c r="DA123" i="66"/>
  <c r="DB123" i="66"/>
  <c r="CQ123" i="66"/>
  <c r="AS123" i="66" s="1"/>
  <c r="CZ123" i="66"/>
  <c r="DA465" i="66"/>
  <c r="CZ465" i="66"/>
  <c r="CQ465" i="66"/>
  <c r="AS465" i="66" s="1"/>
  <c r="DB465" i="66"/>
  <c r="CQ228" i="66"/>
  <c r="AS228" i="66" s="1"/>
  <c r="DB228" i="66"/>
  <c r="DA228" i="66"/>
  <c r="CZ228" i="66"/>
  <c r="CQ121" i="66"/>
  <c r="AS121" i="66" s="1"/>
  <c r="CZ121" i="66"/>
  <c r="DA121" i="66"/>
  <c r="DB121" i="66"/>
  <c r="DB225" i="66"/>
  <c r="CQ225" i="66"/>
  <c r="AS225" i="66" s="1"/>
  <c r="CZ225" i="66"/>
  <c r="DA225" i="66"/>
  <c r="CQ923" i="66"/>
  <c r="AS923" i="66" s="1"/>
  <c r="DB923" i="66"/>
  <c r="CZ923" i="66"/>
  <c r="DA923" i="66"/>
  <c r="CQ19" i="66"/>
  <c r="AS19" i="66" s="1"/>
  <c r="DB19" i="66"/>
  <c r="CZ19" i="66"/>
  <c r="DA19" i="66"/>
  <c r="CQ964" i="66"/>
  <c r="AS964" i="66" s="1"/>
  <c r="DA964" i="66"/>
  <c r="DB964" i="66"/>
  <c r="CZ964" i="66"/>
  <c r="DA235" i="66"/>
  <c r="CZ235" i="66"/>
  <c r="DB235" i="66"/>
  <c r="CQ235" i="66"/>
  <c r="AS235" i="66" s="1"/>
  <c r="DA956" i="66"/>
  <c r="CQ956" i="66"/>
  <c r="AS956" i="66" s="1"/>
  <c r="DB956" i="66"/>
  <c r="CZ956" i="66"/>
  <c r="CZ356" i="66"/>
  <c r="DB356" i="66"/>
  <c r="CQ356" i="66"/>
  <c r="AS356" i="66" s="1"/>
  <c r="DA356" i="66"/>
  <c r="DB36" i="66"/>
  <c r="CZ36" i="66"/>
  <c r="CQ36" i="66"/>
  <c r="AS36" i="66" s="1"/>
  <c r="DA36" i="66"/>
  <c r="DB275" i="66"/>
  <c r="CQ275" i="66"/>
  <c r="AS275" i="66" s="1"/>
  <c r="CZ275" i="66"/>
  <c r="DA275" i="66"/>
  <c r="DA959" i="66"/>
  <c r="DB959" i="66"/>
  <c r="CQ959" i="66"/>
  <c r="AS959" i="66" s="1"/>
  <c r="CZ959" i="66"/>
  <c r="DA31" i="66"/>
  <c r="CZ31" i="66"/>
  <c r="DB31" i="66"/>
  <c r="CQ31" i="66"/>
  <c r="AS31" i="66" s="1"/>
  <c r="DA218" i="66"/>
  <c r="DB218" i="66"/>
  <c r="CQ218" i="66"/>
  <c r="AS218" i="66" s="1"/>
  <c r="CZ218" i="66"/>
  <c r="DA354" i="66"/>
  <c r="CQ354" i="66"/>
  <c r="AS354" i="66" s="1"/>
  <c r="CZ354" i="66"/>
  <c r="DB354" i="66"/>
  <c r="DB107" i="66"/>
  <c r="CZ107" i="66"/>
  <c r="CQ107" i="66"/>
  <c r="AS107" i="66" s="1"/>
  <c r="DA107" i="66"/>
  <c r="CZ113" i="66"/>
  <c r="DA113" i="66"/>
  <c r="DB113" i="66"/>
  <c r="CQ113" i="66"/>
  <c r="AS113" i="66" s="1"/>
  <c r="CZ122" i="66"/>
  <c r="DB122" i="66"/>
  <c r="DA122" i="66"/>
  <c r="CQ122" i="66"/>
  <c r="AS122" i="66" s="1"/>
  <c r="CQ226" i="66"/>
  <c r="AS226" i="66" s="1"/>
  <c r="DA226" i="66"/>
  <c r="CZ226" i="66"/>
  <c r="DB226" i="66"/>
  <c r="DA924" i="66"/>
  <c r="CZ924" i="66"/>
  <c r="CQ924" i="66"/>
  <c r="AS924" i="66" s="1"/>
  <c r="DB924" i="66"/>
  <c r="DB929" i="66"/>
  <c r="CZ929" i="66"/>
  <c r="DA929" i="66"/>
  <c r="CQ929" i="66"/>
  <c r="AS929" i="66" s="1"/>
  <c r="DB37" i="66"/>
  <c r="CQ37" i="66"/>
  <c r="AS37" i="66" s="1"/>
  <c r="CZ37" i="66"/>
  <c r="DA37" i="66"/>
  <c r="CQ276" i="66"/>
  <c r="AS276" i="66" s="1"/>
  <c r="CZ276" i="66"/>
  <c r="DA276" i="66"/>
  <c r="DB276" i="66"/>
  <c r="CQ960" i="66"/>
  <c r="AS960" i="66" s="1"/>
  <c r="DA960" i="66"/>
  <c r="CZ960" i="66"/>
  <c r="DB960" i="66"/>
  <c r="DB355" i="66"/>
  <c r="DA355" i="66"/>
  <c r="CQ355" i="66"/>
  <c r="AS355" i="66" s="1"/>
  <c r="CZ355" i="66"/>
  <c r="CZ108" i="66"/>
  <c r="DB108" i="66"/>
  <c r="DA108" i="66"/>
  <c r="CQ108" i="66"/>
  <c r="AS108" i="66" s="1"/>
  <c r="CZ344" i="66"/>
  <c r="DA344" i="66"/>
  <c r="CQ344" i="66"/>
  <c r="AS344" i="66" s="1"/>
  <c r="DB344" i="66"/>
  <c r="CQ114" i="66"/>
  <c r="AS114" i="66" s="1"/>
  <c r="DB114" i="66"/>
  <c r="CZ114" i="66"/>
  <c r="DA114" i="66"/>
  <c r="CZ878" i="66"/>
  <c r="DB878" i="66"/>
  <c r="CQ878" i="66"/>
  <c r="AS878" i="66" s="1"/>
  <c r="DA878" i="66"/>
  <c r="CZ368" i="66"/>
  <c r="DA368" i="66"/>
  <c r="CQ368" i="66"/>
  <c r="AS368" i="66" s="1"/>
  <c r="DB368" i="66"/>
  <c r="DA930" i="66"/>
  <c r="CQ930" i="66"/>
  <c r="AS930" i="66" s="1"/>
  <c r="CZ930" i="66"/>
  <c r="DB930" i="66"/>
  <c r="CQ125" i="66"/>
  <c r="AS125" i="66" s="1"/>
  <c r="DA125" i="66"/>
  <c r="CZ125" i="66"/>
  <c r="DB125" i="66"/>
  <c r="DA134" i="66"/>
  <c r="DB134" i="66"/>
  <c r="CZ134" i="66"/>
  <c r="CQ134" i="66"/>
  <c r="AS134" i="66" s="1"/>
  <c r="DA888" i="66"/>
  <c r="DB888" i="66"/>
  <c r="CQ888" i="66"/>
  <c r="AS888" i="66" s="1"/>
  <c r="CZ888" i="66"/>
  <c r="CZ345" i="66"/>
  <c r="DA345" i="66"/>
  <c r="CQ345" i="66"/>
  <c r="AS345" i="66" s="1"/>
  <c r="DB345" i="66"/>
  <c r="CZ369" i="66"/>
  <c r="DA369" i="66"/>
  <c r="CQ369" i="66"/>
  <c r="AS369" i="66" s="1"/>
  <c r="DB369" i="66"/>
  <c r="CZ346" i="66"/>
  <c r="DB346" i="66"/>
  <c r="CQ346" i="66"/>
  <c r="AS346" i="66" s="1"/>
  <c r="DA346" i="66"/>
  <c r="DB126" i="66"/>
  <c r="DA126" i="66"/>
  <c r="CQ126" i="66"/>
  <c r="AS126" i="66" s="1"/>
  <c r="CZ126" i="66"/>
  <c r="DA135" i="66"/>
  <c r="DB135" i="66"/>
  <c r="CQ135" i="66"/>
  <c r="AS135" i="66" s="1"/>
  <c r="CZ135" i="66"/>
  <c r="CQ348" i="66"/>
  <c r="AS348" i="66" s="1"/>
  <c r="CZ348" i="66"/>
  <c r="DB348" i="66"/>
  <c r="DA348" i="66"/>
  <c r="DA912" i="66"/>
  <c r="CQ912" i="66"/>
  <c r="AS912" i="66" s="1"/>
  <c r="DB912" i="66"/>
  <c r="CZ912" i="66"/>
  <c r="CZ209" i="66"/>
  <c r="DA209" i="66"/>
  <c r="DB209" i="66"/>
  <c r="CQ209" i="66"/>
  <c r="AS209" i="66" s="1"/>
  <c r="DA120" i="66"/>
  <c r="DB120" i="66"/>
  <c r="CQ120" i="66"/>
  <c r="AS120" i="66" s="1"/>
  <c r="CZ120" i="66"/>
  <c r="DA400" i="66"/>
  <c r="CQ400" i="66"/>
  <c r="AS400" i="66" s="1"/>
  <c r="DB400" i="66"/>
  <c r="CZ400" i="66"/>
  <c r="CZ939" i="66"/>
  <c r="DA939" i="66"/>
  <c r="CQ939" i="66"/>
  <c r="AS939" i="66" s="1"/>
  <c r="DB939" i="66"/>
  <c r="DB752" i="66"/>
  <c r="CQ752" i="66"/>
  <c r="AS752" i="66" s="1"/>
  <c r="DA752" i="66"/>
  <c r="CZ752" i="66"/>
  <c r="DB199" i="66"/>
  <c r="CZ199" i="66"/>
  <c r="DA199" i="66"/>
  <c r="CQ199" i="66"/>
  <c r="AS199" i="66" s="1"/>
  <c r="CZ935" i="66"/>
  <c r="CQ935" i="66"/>
  <c r="AS935" i="66" s="1"/>
  <c r="DB935" i="66"/>
  <c r="DA935" i="66"/>
  <c r="DA402" i="66"/>
  <c r="CZ402" i="66"/>
  <c r="DB402" i="66"/>
  <c r="CQ402" i="66"/>
  <c r="AS402" i="66" s="1"/>
  <c r="CZ119" i="66"/>
  <c r="DA119" i="66"/>
  <c r="CQ119" i="66"/>
  <c r="AS119" i="66" s="1"/>
  <c r="DB119" i="66"/>
  <c r="CQ401" i="66"/>
  <c r="AS401" i="66" s="1"/>
  <c r="DB401" i="66"/>
  <c r="DA401" i="66"/>
  <c r="CZ401" i="66"/>
  <c r="DA940" i="66"/>
  <c r="CQ940" i="66"/>
  <c r="AS940" i="66" s="1"/>
  <c r="CZ940" i="66"/>
  <c r="DB940" i="66"/>
  <c r="CQ753" i="66"/>
  <c r="AS753" i="66" s="1"/>
  <c r="CZ753" i="66"/>
  <c r="DB753" i="66"/>
  <c r="DA753" i="66"/>
  <c r="CZ231" i="66"/>
  <c r="DA231" i="66"/>
  <c r="DB231" i="66"/>
  <c r="CQ231" i="66"/>
  <c r="AS231" i="66" s="1"/>
  <c r="DB395" i="66"/>
  <c r="DA395" i="66"/>
  <c r="CZ395" i="66"/>
  <c r="CQ395" i="66"/>
  <c r="AS395" i="66" s="1"/>
  <c r="DA418" i="66"/>
  <c r="DB418" i="66"/>
  <c r="CQ418" i="66"/>
  <c r="AS418" i="66" s="1"/>
  <c r="CZ418" i="66"/>
  <c r="CQ936" i="66"/>
  <c r="AS936" i="66" s="1"/>
  <c r="CZ936" i="66"/>
  <c r="DA936" i="66"/>
  <c r="DB936" i="66"/>
  <c r="CQ74" i="66"/>
  <c r="AS74" i="66" s="1"/>
  <c r="DA74" i="66"/>
  <c r="DB74" i="66"/>
  <c r="CZ74" i="66"/>
  <c r="DA953" i="66"/>
  <c r="CZ953" i="66"/>
  <c r="DB953" i="66"/>
  <c r="CQ953" i="66"/>
  <c r="AS953" i="66" s="1"/>
  <c r="CZ881" i="66"/>
  <c r="DA881" i="66"/>
  <c r="DB881" i="66"/>
  <c r="CQ881" i="66"/>
  <c r="AS881" i="66" s="1"/>
  <c r="CQ403" i="66"/>
  <c r="AS403" i="66" s="1"/>
  <c r="DB403" i="66"/>
  <c r="DA403" i="66"/>
  <c r="CZ403" i="66"/>
  <c r="CZ241" i="66"/>
  <c r="DA241" i="66"/>
  <c r="CQ241" i="66"/>
  <c r="AS241" i="66" s="1"/>
  <c r="DB241" i="66"/>
  <c r="CT37" i="66"/>
  <c r="DB38" i="66"/>
  <c r="CZ38" i="66"/>
  <c r="DA38" i="66"/>
  <c r="CQ38" i="66"/>
  <c r="DB17" i="66"/>
  <c r="CQ17" i="66"/>
  <c r="AS17" i="66" s="1"/>
  <c r="CZ17" i="66"/>
  <c r="DA17" i="66"/>
  <c r="CT16" i="66"/>
  <c r="CC16" i="66"/>
  <c r="V16" i="66"/>
  <c r="CE16" i="66" s="1"/>
  <c r="CX16" i="66"/>
  <c r="CD16" i="66"/>
  <c r="BL16" i="66"/>
  <c r="CB16" i="66"/>
  <c r="CT18" i="66"/>
  <c r="CT31" i="66"/>
  <c r="DA20" i="66"/>
  <c r="CZ20" i="66"/>
  <c r="DB20" i="66"/>
  <c r="CQ20" i="66"/>
  <c r="AS20" i="66" s="1"/>
  <c r="CT19" i="66"/>
  <c r="BL19" i="66"/>
  <c r="CB19" i="66"/>
  <c r="CC19" i="66"/>
  <c r="CD19" i="66"/>
  <c r="CX19" i="66"/>
  <c r="V19" i="66"/>
  <c r="CE19" i="66" s="1"/>
  <c r="CT36" i="66"/>
  <c r="BL49" i="66"/>
  <c r="CB49" i="66"/>
  <c r="CC49" i="66"/>
  <c r="CX49" i="66"/>
  <c r="V49" i="66"/>
  <c r="CE49" i="66" s="1"/>
  <c r="CD49" i="66"/>
  <c r="CQ50" i="66"/>
  <c r="AS50" i="66" s="1"/>
  <c r="CZ50" i="66"/>
  <c r="DB50" i="66"/>
  <c r="DA50" i="66"/>
  <c r="CT49" i="66"/>
  <c r="CC74" i="66"/>
  <c r="CD74" i="66"/>
  <c r="V74" i="66"/>
  <c r="CE74" i="66" s="1"/>
  <c r="CX74" i="66"/>
  <c r="BL74" i="66"/>
  <c r="CB74" i="66"/>
  <c r="CT74" i="66"/>
  <c r="CQ106" i="66"/>
  <c r="AS106" i="66" s="1"/>
  <c r="DB106" i="66"/>
  <c r="CZ106" i="66"/>
  <c r="DA106" i="66"/>
  <c r="CT105" i="66"/>
  <c r="CQ118" i="66"/>
  <c r="AS118" i="66" s="1"/>
  <c r="DB118" i="66"/>
  <c r="CZ118" i="66"/>
  <c r="DA118" i="66"/>
  <c r="CT117" i="66"/>
  <c r="CT129" i="66"/>
  <c r="CQ130" i="66"/>
  <c r="AS130" i="66" s="1"/>
  <c r="CZ130" i="66"/>
  <c r="DA130" i="66"/>
  <c r="DB130" i="66"/>
  <c r="CT51" i="66"/>
  <c r="CQ52" i="66"/>
  <c r="AS52" i="66" s="1"/>
  <c r="DA52" i="66"/>
  <c r="DB52" i="66"/>
  <c r="CZ52" i="66"/>
  <c r="CT53" i="66"/>
  <c r="CQ54" i="66"/>
  <c r="AS54" i="66" s="1"/>
  <c r="CZ54" i="66"/>
  <c r="DB54" i="66"/>
  <c r="DA54" i="66"/>
  <c r="BL53" i="66"/>
  <c r="CB53" i="66"/>
  <c r="CC53" i="66"/>
  <c r="CX53" i="66"/>
  <c r="V53" i="66"/>
  <c r="CE53" i="66" s="1"/>
  <c r="CD53" i="66"/>
  <c r="CT47" i="66"/>
  <c r="CQ48" i="66"/>
  <c r="AS48" i="66" s="1"/>
  <c r="DA48" i="66"/>
  <c r="DB48" i="66"/>
  <c r="CZ48" i="66"/>
  <c r="BL77" i="66"/>
  <c r="CB77" i="66"/>
  <c r="CX77" i="66"/>
  <c r="V77" i="66"/>
  <c r="CE77" i="66" s="1"/>
  <c r="CC77" i="66"/>
  <c r="CD77" i="66"/>
  <c r="CT77" i="66"/>
  <c r="CT109" i="66"/>
  <c r="CT121" i="66"/>
  <c r="CQ73" i="66"/>
  <c r="AS73" i="66" s="1"/>
  <c r="CZ73" i="66"/>
  <c r="DA73" i="66"/>
  <c r="DB73" i="66"/>
  <c r="CT72" i="66"/>
  <c r="CT75" i="66"/>
  <c r="BL75" i="66"/>
  <c r="CB75" i="66"/>
  <c r="CD75" i="66"/>
  <c r="CX75" i="66"/>
  <c r="V75" i="66"/>
  <c r="CE75" i="66" s="1"/>
  <c r="CC75" i="66"/>
  <c r="CQ104" i="66"/>
  <c r="AS104" i="66" s="1"/>
  <c r="DA104" i="66"/>
  <c r="CZ104" i="66"/>
  <c r="DB104" i="66"/>
  <c r="CT103" i="66"/>
  <c r="CQ116" i="66"/>
  <c r="AS116" i="66" s="1"/>
  <c r="DA116" i="66"/>
  <c r="CZ116" i="66"/>
  <c r="DB116" i="66"/>
  <c r="CT115" i="66"/>
  <c r="CQ128" i="66"/>
  <c r="DA128" i="66"/>
  <c r="CZ128" i="66"/>
  <c r="DB128" i="66"/>
  <c r="CT127" i="66"/>
  <c r="CT45" i="66"/>
  <c r="CQ46" i="66"/>
  <c r="AS46" i="66" s="1"/>
  <c r="CZ46" i="66"/>
  <c r="DA46" i="66"/>
  <c r="DB46" i="66"/>
  <c r="BL45" i="66"/>
  <c r="CB45" i="66"/>
  <c r="CC45" i="66"/>
  <c r="CX45" i="66"/>
  <c r="V45" i="66"/>
  <c r="CE45" i="66" s="1"/>
  <c r="CD45" i="66"/>
  <c r="CX83" i="66"/>
  <c r="CD83" i="66"/>
  <c r="CC83" i="66"/>
  <c r="V83" i="66"/>
  <c r="CE83" i="66" s="1"/>
  <c r="BL83" i="66"/>
  <c r="CB83" i="66"/>
  <c r="CT83" i="66"/>
  <c r="BL89" i="66"/>
  <c r="CB89" i="66"/>
  <c r="CX89" i="66"/>
  <c r="CD89" i="66"/>
  <c r="CC89" i="66"/>
  <c r="V89" i="66"/>
  <c r="CE89" i="66" s="1"/>
  <c r="CT89" i="66"/>
  <c r="DB90" i="66"/>
  <c r="CZ90" i="66"/>
  <c r="DA90" i="66"/>
  <c r="CQ90" i="66"/>
  <c r="AS90" i="66" s="1"/>
  <c r="CT113" i="66"/>
  <c r="CT62" i="66"/>
  <c r="CQ63" i="66"/>
  <c r="AS63" i="66" s="1"/>
  <c r="DB63" i="66"/>
  <c r="DA63" i="66"/>
  <c r="CZ63" i="66"/>
  <c r="CT123" i="66"/>
  <c r="CT169" i="66"/>
  <c r="CD169" i="66"/>
  <c r="V169" i="66"/>
  <c r="CE169" i="66" s="1"/>
  <c r="CX169" i="66"/>
  <c r="CC169" i="66"/>
  <c r="CB169" i="66"/>
  <c r="BL169" i="66"/>
  <c r="CT85" i="66"/>
  <c r="BL85" i="66"/>
  <c r="CB85" i="66"/>
  <c r="CX85" i="66"/>
  <c r="CC85" i="66"/>
  <c r="V85" i="66"/>
  <c r="CE85" i="66" s="1"/>
  <c r="CD85" i="66"/>
  <c r="CT135" i="66"/>
  <c r="CT170" i="66"/>
  <c r="CT175" i="66"/>
  <c r="CT80" i="66"/>
  <c r="CZ133" i="66"/>
  <c r="CQ133" i="66"/>
  <c r="DA133" i="66"/>
  <c r="DB133" i="66"/>
  <c r="CT132" i="66"/>
  <c r="BL176" i="66"/>
  <c r="CB176" i="66"/>
  <c r="CC176" i="66"/>
  <c r="CD176" i="66"/>
  <c r="CX176" i="66"/>
  <c r="V176" i="66"/>
  <c r="CE176" i="66" s="1"/>
  <c r="CQ177" i="66"/>
  <c r="AS177" i="66" s="1"/>
  <c r="DA177" i="66"/>
  <c r="CZ177" i="66"/>
  <c r="DB177" i="66"/>
  <c r="CT176" i="66"/>
  <c r="CT213" i="66"/>
  <c r="CT225" i="66"/>
  <c r="CT237" i="66"/>
  <c r="CQ60" i="66"/>
  <c r="DA60" i="66"/>
  <c r="DB60" i="66"/>
  <c r="CZ60" i="66"/>
  <c r="CT59" i="66"/>
  <c r="CD163" i="66"/>
  <c r="V163" i="66"/>
  <c r="CE163" i="66" s="1"/>
  <c r="CX163" i="66"/>
  <c r="CC163" i="66"/>
  <c r="BL163" i="66"/>
  <c r="CB163" i="66"/>
  <c r="CT163" i="66"/>
  <c r="CQ185" i="66"/>
  <c r="AS185" i="66" s="1"/>
  <c r="CZ185" i="66"/>
  <c r="DB185" i="66"/>
  <c r="DA185" i="66"/>
  <c r="CT184" i="66"/>
  <c r="BL184" i="66"/>
  <c r="CB184" i="66"/>
  <c r="CC184" i="66"/>
  <c r="CX184" i="66"/>
  <c r="V184" i="66"/>
  <c r="CE184" i="66" s="1"/>
  <c r="CD184" i="66"/>
  <c r="CT114" i="66"/>
  <c r="CQ179" i="66"/>
  <c r="AS179" i="66" s="1"/>
  <c r="DB179" i="66"/>
  <c r="DA179" i="66"/>
  <c r="CZ179" i="66"/>
  <c r="CT178" i="66"/>
  <c r="BL182" i="66"/>
  <c r="CB182" i="66"/>
  <c r="CC182" i="66"/>
  <c r="CD182" i="66"/>
  <c r="CX182" i="66"/>
  <c r="V182" i="66"/>
  <c r="CE182" i="66" s="1"/>
  <c r="CQ183" i="66"/>
  <c r="AS183" i="66" s="1"/>
  <c r="CZ183" i="66"/>
  <c r="DA183" i="66"/>
  <c r="DB183" i="66"/>
  <c r="CT182" i="66"/>
  <c r="CD122" i="66"/>
  <c r="CX122" i="66"/>
  <c r="V122" i="66"/>
  <c r="CE122" i="66" s="1"/>
  <c r="CC122" i="66"/>
  <c r="BL122" i="66"/>
  <c r="CB122" i="66"/>
  <c r="CT122" i="66"/>
  <c r="CZ141" i="66"/>
  <c r="CQ141" i="66"/>
  <c r="AS141" i="66" s="1"/>
  <c r="DB141" i="66"/>
  <c r="DA141" i="66"/>
  <c r="CT140" i="66"/>
  <c r="BL140" i="66"/>
  <c r="CB140" i="66"/>
  <c r="CC140" i="66"/>
  <c r="CD140" i="66"/>
  <c r="V140" i="66"/>
  <c r="CE140" i="66" s="1"/>
  <c r="CX140" i="66"/>
  <c r="CT126" i="66"/>
  <c r="CT134" i="66"/>
  <c r="CT119" i="66"/>
  <c r="CD110" i="66"/>
  <c r="CX110" i="66"/>
  <c r="V110" i="66"/>
  <c r="CE110" i="66" s="1"/>
  <c r="CC110" i="66"/>
  <c r="BL110" i="66"/>
  <c r="CB110" i="66"/>
  <c r="CT110" i="66"/>
  <c r="CQ149" i="66"/>
  <c r="AS149" i="66" s="1"/>
  <c r="CZ149" i="66"/>
  <c r="DB149" i="66"/>
  <c r="DA149" i="66"/>
  <c r="CT148" i="66"/>
  <c r="CT152" i="66"/>
  <c r="CQ153" i="66"/>
  <c r="AS153" i="66" s="1"/>
  <c r="DB153" i="66"/>
  <c r="CZ153" i="66"/>
  <c r="DA153" i="66"/>
  <c r="CZ137" i="66"/>
  <c r="CQ137" i="66"/>
  <c r="AS137" i="66" s="1"/>
  <c r="DB137" i="66"/>
  <c r="DA137" i="66"/>
  <c r="CT136" i="66"/>
  <c r="CT154" i="66"/>
  <c r="CQ155" i="66"/>
  <c r="AS155" i="66" s="1"/>
  <c r="CZ155" i="66"/>
  <c r="DB155" i="66"/>
  <c r="DA155" i="66"/>
  <c r="CT180" i="66"/>
  <c r="CC180" i="66"/>
  <c r="CX180" i="66"/>
  <c r="V180" i="66"/>
  <c r="CE180" i="66" s="1"/>
  <c r="CD180" i="66"/>
  <c r="BL180" i="66"/>
  <c r="CB180" i="66"/>
  <c r="CT188" i="66"/>
  <c r="CT198" i="66"/>
  <c r="CT158" i="66"/>
  <c r="BL158" i="66"/>
  <c r="CB158" i="66"/>
  <c r="CC158" i="66"/>
  <c r="CD158" i="66"/>
  <c r="CX158" i="66"/>
  <c r="V158" i="66"/>
  <c r="CE158" i="66" s="1"/>
  <c r="CT215" i="66"/>
  <c r="CT217" i="66"/>
  <c r="CQ246" i="66"/>
  <c r="AS246" i="66" s="1"/>
  <c r="DB246" i="66"/>
  <c r="DA246" i="66"/>
  <c r="CZ246" i="66"/>
  <c r="CT245" i="66"/>
  <c r="CT111" i="66"/>
  <c r="CT157" i="66"/>
  <c r="CQ210" i="66"/>
  <c r="AS210" i="66" s="1"/>
  <c r="DB210" i="66"/>
  <c r="CZ210" i="66"/>
  <c r="DA210" i="66"/>
  <c r="CT209" i="66"/>
  <c r="CQ220" i="66"/>
  <c r="AS220" i="66" s="1"/>
  <c r="DA220" i="66"/>
  <c r="DB220" i="66"/>
  <c r="CZ220" i="66"/>
  <c r="CT219" i="66"/>
  <c r="CT241" i="66"/>
  <c r="CZ143" i="66"/>
  <c r="CQ143" i="66"/>
  <c r="AS143" i="66" s="1"/>
  <c r="DB143" i="66"/>
  <c r="DA143" i="66"/>
  <c r="CT142" i="66"/>
  <c r="BL142" i="66"/>
  <c r="CB142" i="66"/>
  <c r="CC142" i="66"/>
  <c r="V142" i="66"/>
  <c r="CE142" i="66" s="1"/>
  <c r="CD142" i="66"/>
  <c r="CX142" i="66"/>
  <c r="CT208" i="66"/>
  <c r="CT239" i="66"/>
  <c r="CQ240" i="66"/>
  <c r="AS240" i="66" s="1"/>
  <c r="CZ240" i="66"/>
  <c r="DA240" i="66"/>
  <c r="DB240" i="66"/>
  <c r="CQ262" i="66"/>
  <c r="AS262" i="66" s="1"/>
  <c r="DB262" i="66"/>
  <c r="CZ262" i="66"/>
  <c r="DA262" i="66"/>
  <c r="CT261" i="66"/>
  <c r="CZ168" i="66"/>
  <c r="DB168" i="66"/>
  <c r="CQ168" i="66"/>
  <c r="AS168" i="66" s="1"/>
  <c r="DA168" i="66"/>
  <c r="CT167" i="66"/>
  <c r="BL167" i="66"/>
  <c r="CB167" i="66"/>
  <c r="CD167" i="66"/>
  <c r="V167" i="66"/>
  <c r="CE167" i="66" s="1"/>
  <c r="CX167" i="66"/>
  <c r="CC167" i="66"/>
  <c r="CQ224" i="66"/>
  <c r="AS224" i="66" s="1"/>
  <c r="CZ224" i="66"/>
  <c r="DA224" i="66"/>
  <c r="DB224" i="66"/>
  <c r="CT223" i="66"/>
  <c r="CQ212" i="66"/>
  <c r="AS212" i="66" s="1"/>
  <c r="CZ212" i="66"/>
  <c r="DA212" i="66"/>
  <c r="DB212" i="66"/>
  <c r="CT211" i="66"/>
  <c r="CZ341" i="66"/>
  <c r="DA341" i="66"/>
  <c r="CQ341" i="66"/>
  <c r="AS341" i="66" s="1"/>
  <c r="DB341" i="66"/>
  <c r="CT340" i="66"/>
  <c r="CT342" i="66"/>
  <c r="CT344" i="66"/>
  <c r="CT346" i="66"/>
  <c r="CZ349" i="66"/>
  <c r="DA349" i="66"/>
  <c r="CQ349" i="66"/>
  <c r="AS349" i="66" s="1"/>
  <c r="DB349" i="66"/>
  <c r="CT348" i="66"/>
  <c r="CZ351" i="66"/>
  <c r="DA351" i="66"/>
  <c r="CQ351" i="66"/>
  <c r="AS351" i="66" s="1"/>
  <c r="DB351" i="66"/>
  <c r="CT350" i="66"/>
  <c r="CZ353" i="66"/>
  <c r="DA353" i="66"/>
  <c r="CQ353" i="66"/>
  <c r="AS353" i="66" s="1"/>
  <c r="DB353" i="66"/>
  <c r="CT352" i="66"/>
  <c r="CT354" i="66"/>
  <c r="CT356" i="66"/>
  <c r="CT358" i="66"/>
  <c r="CZ361" i="66"/>
  <c r="DA361" i="66"/>
  <c r="CQ361" i="66"/>
  <c r="AS361" i="66" s="1"/>
  <c r="DB361" i="66"/>
  <c r="CT360" i="66"/>
  <c r="CZ363" i="66"/>
  <c r="DA363" i="66"/>
  <c r="CQ363" i="66"/>
  <c r="DB363" i="66"/>
  <c r="CT362" i="66"/>
  <c r="CZ365" i="66"/>
  <c r="DA365" i="66"/>
  <c r="CQ365" i="66"/>
  <c r="AS365" i="66" s="1"/>
  <c r="DB365" i="66"/>
  <c r="CT364" i="66"/>
  <c r="CT366" i="66"/>
  <c r="CT368" i="66"/>
  <c r="CT370" i="66"/>
  <c r="CT267" i="66"/>
  <c r="BL267" i="66"/>
  <c r="CB267" i="66"/>
  <c r="CC267" i="66"/>
  <c r="CX267" i="66"/>
  <c r="CD267" i="66"/>
  <c r="V267" i="66"/>
  <c r="CE267" i="66" s="1"/>
  <c r="CZ377" i="66"/>
  <c r="CQ377" i="66"/>
  <c r="DA377" i="66"/>
  <c r="DB377" i="66"/>
  <c r="CT376" i="66"/>
  <c r="CZ383" i="66"/>
  <c r="CQ383" i="66"/>
  <c r="AS383" i="66" s="1"/>
  <c r="DA383" i="66"/>
  <c r="DB383" i="66"/>
  <c r="CT382" i="66"/>
  <c r="CZ389" i="66"/>
  <c r="CQ389" i="66"/>
  <c r="AS389" i="66" s="1"/>
  <c r="DA389" i="66"/>
  <c r="DB389" i="66"/>
  <c r="CT388" i="66"/>
  <c r="CT398" i="66"/>
  <c r="CT125" i="66"/>
  <c r="CT229" i="66"/>
  <c r="CT255" i="66"/>
  <c r="CQ256" i="66"/>
  <c r="AS256" i="66" s="1"/>
  <c r="DB256" i="66"/>
  <c r="DA256" i="66"/>
  <c r="CZ256" i="66"/>
  <c r="CT107" i="66"/>
  <c r="CT400" i="66"/>
  <c r="CT171" i="66"/>
  <c r="BL171" i="66"/>
  <c r="CB171" i="66"/>
  <c r="CD171" i="66"/>
  <c r="CX171" i="66"/>
  <c r="V171" i="66"/>
  <c r="CE171" i="66" s="1"/>
  <c r="CC171" i="66"/>
  <c r="CT235" i="66"/>
  <c r="CZ375" i="66"/>
  <c r="CQ375" i="66"/>
  <c r="DA375" i="66"/>
  <c r="DB375" i="66"/>
  <c r="CT374" i="66"/>
  <c r="CT380" i="66"/>
  <c r="CZ381" i="66"/>
  <c r="CQ381" i="66"/>
  <c r="AS381" i="66" s="1"/>
  <c r="DB381" i="66"/>
  <c r="DA381" i="66"/>
  <c r="CZ387" i="66"/>
  <c r="CQ387" i="66"/>
  <c r="DA387" i="66"/>
  <c r="DB387" i="66"/>
  <c r="CT386" i="66"/>
  <c r="CT402" i="66"/>
  <c r="CT218" i="66"/>
  <c r="CD218" i="66"/>
  <c r="V218" i="66"/>
  <c r="CE218" i="66" s="1"/>
  <c r="CC218" i="66"/>
  <c r="CX218" i="66"/>
  <c r="CB218" i="66"/>
  <c r="BL218" i="66"/>
  <c r="CT221" i="66"/>
  <c r="CQ222" i="66"/>
  <c r="DB222" i="66"/>
  <c r="CZ222" i="66"/>
  <c r="DA222" i="66"/>
  <c r="CT243" i="66"/>
  <c r="CZ277" i="66"/>
  <c r="DA277" i="66"/>
  <c r="DB277" i="66"/>
  <c r="CQ277" i="66"/>
  <c r="CT276" i="66"/>
  <c r="CX276" i="66"/>
  <c r="V276" i="66"/>
  <c r="CE276" i="66" s="1"/>
  <c r="CD276" i="66"/>
  <c r="CC276" i="66"/>
  <c r="CB276" i="66"/>
  <c r="BL276" i="66"/>
  <c r="CT291" i="66"/>
  <c r="CZ292" i="66"/>
  <c r="DA292" i="66"/>
  <c r="CQ292" i="66"/>
  <c r="DB292" i="66"/>
  <c r="CB291" i="66"/>
  <c r="BL291" i="66"/>
  <c r="V291" i="66"/>
  <c r="CE291" i="66" s="1"/>
  <c r="CC291" i="66"/>
  <c r="CX291" i="66"/>
  <c r="CD291" i="66"/>
  <c r="CT303" i="66"/>
  <c r="CZ304" i="66"/>
  <c r="DA304" i="66"/>
  <c r="CQ304" i="66"/>
  <c r="DB304" i="66"/>
  <c r="CB303" i="66"/>
  <c r="BL303" i="66"/>
  <c r="V303" i="66"/>
  <c r="CE303" i="66" s="1"/>
  <c r="CC303" i="66"/>
  <c r="CD303" i="66"/>
  <c r="CX303" i="66"/>
  <c r="CX87" i="66"/>
  <c r="CD87" i="66"/>
  <c r="V87" i="66"/>
  <c r="CE87" i="66" s="1"/>
  <c r="CC87" i="66"/>
  <c r="CB87" i="66"/>
  <c r="BL87" i="66"/>
  <c r="CT87" i="66"/>
  <c r="CT199" i="66"/>
  <c r="CQ200" i="66"/>
  <c r="AS200" i="66" s="1"/>
  <c r="CZ200" i="66"/>
  <c r="DA200" i="66"/>
  <c r="DB200" i="66"/>
  <c r="CT230" i="66"/>
  <c r="CD230" i="66"/>
  <c r="V230" i="66"/>
  <c r="CE230" i="66" s="1"/>
  <c r="CX230" i="66"/>
  <c r="CC230" i="66"/>
  <c r="CB230" i="66"/>
  <c r="BL230" i="66"/>
  <c r="CQ405" i="66"/>
  <c r="AS405" i="66" s="1"/>
  <c r="DB405" i="66"/>
  <c r="DA405" i="66"/>
  <c r="CZ405" i="66"/>
  <c r="CT404" i="66"/>
  <c r="CT244" i="66"/>
  <c r="CT275" i="66"/>
  <c r="CT172" i="66"/>
  <c r="CQ173" i="66"/>
  <c r="CZ173" i="66"/>
  <c r="DA173" i="66"/>
  <c r="DB173" i="66"/>
  <c r="BL172" i="66"/>
  <c r="CB172" i="66"/>
  <c r="CC172" i="66"/>
  <c r="V172" i="66"/>
  <c r="CE172" i="66" s="1"/>
  <c r="CX172" i="66"/>
  <c r="CD172" i="66"/>
  <c r="CT207" i="66"/>
  <c r="CQ232" i="66"/>
  <c r="AS232" i="66" s="1"/>
  <c r="DA232" i="66"/>
  <c r="DB232" i="66"/>
  <c r="CZ232" i="66"/>
  <c r="CT231" i="66"/>
  <c r="CB279" i="66"/>
  <c r="BL279" i="66"/>
  <c r="V279" i="66"/>
  <c r="CE279" i="66" s="1"/>
  <c r="CX279" i="66"/>
  <c r="CC279" i="66"/>
  <c r="CD279" i="66"/>
  <c r="CZ280" i="66"/>
  <c r="DA280" i="66"/>
  <c r="CQ280" i="66"/>
  <c r="AS280" i="66" s="1"/>
  <c r="DB280" i="66"/>
  <c r="CT279" i="66"/>
  <c r="CZ298" i="66"/>
  <c r="DA298" i="66"/>
  <c r="CQ298" i="66"/>
  <c r="DB298" i="66"/>
  <c r="CT297" i="66"/>
  <c r="CB297" i="66"/>
  <c r="BL297" i="66"/>
  <c r="V297" i="66"/>
  <c r="CE297" i="66" s="1"/>
  <c r="CC297" i="66"/>
  <c r="CX297" i="66"/>
  <c r="CD297" i="66"/>
  <c r="CT309" i="66"/>
  <c r="CZ310" i="66"/>
  <c r="DA310" i="66"/>
  <c r="CQ310" i="66"/>
  <c r="AS310" i="66" s="1"/>
  <c r="DB310" i="66"/>
  <c r="CB309" i="66"/>
  <c r="BL309" i="66"/>
  <c r="V309" i="66"/>
  <c r="CE309" i="66" s="1"/>
  <c r="CC309" i="66"/>
  <c r="CD309" i="66"/>
  <c r="CX309" i="66"/>
  <c r="DB204" i="66"/>
  <c r="CQ204" i="66"/>
  <c r="AS204" i="66" s="1"/>
  <c r="CZ204" i="66"/>
  <c r="DA204" i="66"/>
  <c r="CT203" i="66"/>
  <c r="CB203" i="66"/>
  <c r="BL203" i="66"/>
  <c r="CD203" i="66"/>
  <c r="CX203" i="66"/>
  <c r="V203" i="66"/>
  <c r="CE203" i="66" s="1"/>
  <c r="CC203" i="66"/>
  <c r="CT408" i="66"/>
  <c r="CQ393" i="66"/>
  <c r="AS393" i="66" s="1"/>
  <c r="CZ393" i="66"/>
  <c r="DB393" i="66"/>
  <c r="DA393" i="66"/>
  <c r="CT392" i="66"/>
  <c r="CT394" i="66"/>
  <c r="CZ14" i="66"/>
  <c r="CQ14" i="66"/>
  <c r="DB14" i="66"/>
  <c r="DA14" i="66"/>
  <c r="CT13" i="66"/>
  <c r="BL13" i="66"/>
  <c r="CB13" i="66"/>
  <c r="CD13" i="66"/>
  <c r="CC13" i="66"/>
  <c r="CX13" i="66"/>
  <c r="V13" i="66"/>
  <c r="CE13" i="66" s="1"/>
  <c r="CD181" i="66"/>
  <c r="V181" i="66"/>
  <c r="CE181" i="66" s="1"/>
  <c r="CX181" i="66"/>
  <c r="CC181" i="66"/>
  <c r="CB181" i="66"/>
  <c r="BL181" i="66"/>
  <c r="CT181" i="66"/>
  <c r="BL190" i="66"/>
  <c r="CB190" i="66"/>
  <c r="CC190" i="66"/>
  <c r="CX190" i="66"/>
  <c r="V190" i="66"/>
  <c r="CE190" i="66" s="1"/>
  <c r="CD190" i="66"/>
  <c r="CQ191" i="66"/>
  <c r="CZ191" i="66"/>
  <c r="DB191" i="66"/>
  <c r="DA191" i="66"/>
  <c r="CT190" i="66"/>
  <c r="CT371" i="66"/>
  <c r="CB371" i="66"/>
  <c r="BL371" i="66"/>
  <c r="CD371" i="66"/>
  <c r="CX371" i="66"/>
  <c r="CC371" i="66"/>
  <c r="V371" i="66"/>
  <c r="CE371" i="66" s="1"/>
  <c r="CT390" i="66"/>
  <c r="CQ391" i="66"/>
  <c r="AS391" i="66" s="1"/>
  <c r="CZ391" i="66"/>
  <c r="DB391" i="66"/>
  <c r="DA391" i="66"/>
  <c r="CT162" i="66"/>
  <c r="BL162" i="66"/>
  <c r="CB162" i="66"/>
  <c r="CC162" i="66"/>
  <c r="CX162" i="66"/>
  <c r="V162" i="66"/>
  <c r="CE162" i="66" s="1"/>
  <c r="CD162" i="66"/>
  <c r="BL164" i="66"/>
  <c r="CB164" i="66"/>
  <c r="CC164" i="66"/>
  <c r="CD164" i="66"/>
  <c r="CX164" i="66"/>
  <c r="V164" i="66"/>
  <c r="CE164" i="66" s="1"/>
  <c r="CT164" i="66"/>
  <c r="CZ316" i="66"/>
  <c r="DA316" i="66"/>
  <c r="CQ316" i="66"/>
  <c r="AS316" i="66" s="1"/>
  <c r="DB316" i="66"/>
  <c r="CT315" i="66"/>
  <c r="CB315" i="66"/>
  <c r="BL315" i="66"/>
  <c r="V315" i="66"/>
  <c r="CE315" i="66" s="1"/>
  <c r="CC315" i="66"/>
  <c r="CD315" i="66"/>
  <c r="CX315" i="66"/>
  <c r="CQ266" i="66"/>
  <c r="AS266" i="66" s="1"/>
  <c r="DB266" i="66"/>
  <c r="CZ266" i="66"/>
  <c r="DA266" i="66"/>
  <c r="CT265" i="66"/>
  <c r="CT395" i="66"/>
  <c r="CQ459" i="66"/>
  <c r="AS459" i="66" s="1"/>
  <c r="CZ459" i="66"/>
  <c r="DB459" i="66"/>
  <c r="DA459" i="66"/>
  <c r="CT458" i="66"/>
  <c r="CT477" i="66"/>
  <c r="DB502" i="66"/>
  <c r="CQ502" i="66"/>
  <c r="CZ502" i="66"/>
  <c r="DA502" i="66"/>
  <c r="CT501" i="66"/>
  <c r="DB518" i="66"/>
  <c r="CQ518" i="66"/>
  <c r="AS518" i="66" s="1"/>
  <c r="CZ518" i="66"/>
  <c r="DA518" i="66"/>
  <c r="CT517" i="66"/>
  <c r="DB534" i="66"/>
  <c r="CQ534" i="66"/>
  <c r="CZ534" i="66"/>
  <c r="DA534" i="66"/>
  <c r="CT533" i="66"/>
  <c r="DB550" i="66"/>
  <c r="CQ550" i="66"/>
  <c r="CZ550" i="66"/>
  <c r="DA550" i="66"/>
  <c r="CT549" i="66"/>
  <c r="DB566" i="66"/>
  <c r="CQ566" i="66"/>
  <c r="AS566" i="66" s="1"/>
  <c r="CZ566" i="66"/>
  <c r="DA566" i="66"/>
  <c r="CT565" i="66"/>
  <c r="CT347" i="66"/>
  <c r="CB347" i="66"/>
  <c r="BL347" i="66"/>
  <c r="CD347" i="66"/>
  <c r="CX347" i="66"/>
  <c r="V347" i="66"/>
  <c r="CE347" i="66" s="1"/>
  <c r="CC347" i="66"/>
  <c r="CZ373" i="66"/>
  <c r="CQ373" i="66"/>
  <c r="AS373" i="66" s="1"/>
  <c r="DA373" i="66"/>
  <c r="DB373" i="66"/>
  <c r="CT372" i="66"/>
  <c r="CT159" i="66"/>
  <c r="BL159" i="66"/>
  <c r="CB159" i="66"/>
  <c r="CD159" i="66"/>
  <c r="CC159" i="66"/>
  <c r="V159" i="66"/>
  <c r="CE159" i="66" s="1"/>
  <c r="CX159" i="66"/>
  <c r="CT337" i="66"/>
  <c r="CZ338" i="66"/>
  <c r="DA338" i="66"/>
  <c r="DB338" i="66"/>
  <c r="CQ338" i="66"/>
  <c r="AS338" i="66" s="1"/>
  <c r="CC337" i="66"/>
  <c r="CX337" i="66"/>
  <c r="CD337" i="66"/>
  <c r="V337" i="66"/>
  <c r="CE337" i="66" s="1"/>
  <c r="CB337" i="66"/>
  <c r="BL337" i="66"/>
  <c r="CT495" i="66"/>
  <c r="CZ496" i="66"/>
  <c r="DA496" i="66"/>
  <c r="DB496" i="66"/>
  <c r="CQ496" i="66"/>
  <c r="DB574" i="66"/>
  <c r="CQ574" i="66"/>
  <c r="AS574" i="66" s="1"/>
  <c r="CZ574" i="66"/>
  <c r="DA574" i="66"/>
  <c r="CT573" i="66"/>
  <c r="CT236" i="66"/>
  <c r="CZ249" i="66"/>
  <c r="DA249" i="66"/>
  <c r="DB249" i="66"/>
  <c r="CQ249" i="66"/>
  <c r="CT248" i="66"/>
  <c r="CZ379" i="66"/>
  <c r="CQ379" i="66"/>
  <c r="AS379" i="66" s="1"/>
  <c r="DB379" i="66"/>
  <c r="DA379" i="66"/>
  <c r="CT378" i="66"/>
  <c r="CQ407" i="66"/>
  <c r="AS407" i="66" s="1"/>
  <c r="CZ407" i="66"/>
  <c r="DA407" i="66"/>
  <c r="DB407" i="66"/>
  <c r="CT406" i="66"/>
  <c r="CT422" i="66"/>
  <c r="DB542" i="66"/>
  <c r="CQ542" i="66"/>
  <c r="AS542" i="66" s="1"/>
  <c r="CZ542" i="66"/>
  <c r="DA542" i="66"/>
  <c r="CT541" i="66"/>
  <c r="CT432" i="66"/>
  <c r="CX432" i="66"/>
  <c r="CC432" i="66"/>
  <c r="CD432" i="66"/>
  <c r="V432" i="66"/>
  <c r="CE432" i="66" s="1"/>
  <c r="CB432" i="66"/>
  <c r="BL432" i="66"/>
  <c r="CZ467" i="66"/>
  <c r="DA467" i="66"/>
  <c r="DB467" i="66"/>
  <c r="CQ467" i="66"/>
  <c r="AS467" i="66" s="1"/>
  <c r="CT466" i="66"/>
  <c r="BL466" i="66"/>
  <c r="CB466" i="66"/>
  <c r="CX466" i="66"/>
  <c r="V466" i="66"/>
  <c r="CE466" i="66" s="1"/>
  <c r="CD466" i="66"/>
  <c r="CC466" i="66"/>
  <c r="DB490" i="66"/>
  <c r="CQ490" i="66"/>
  <c r="AS490" i="66" s="1"/>
  <c r="CZ490" i="66"/>
  <c r="DA490" i="66"/>
  <c r="CT489" i="66"/>
  <c r="DA494" i="66"/>
  <c r="CQ494" i="66"/>
  <c r="AS494" i="66" s="1"/>
  <c r="DB494" i="66"/>
  <c r="CZ494" i="66"/>
  <c r="CT493" i="66"/>
  <c r="DB510" i="66"/>
  <c r="CQ510" i="66"/>
  <c r="CZ510" i="66"/>
  <c r="DA510" i="66"/>
  <c r="CT509" i="66"/>
  <c r="DA578" i="66"/>
  <c r="DB578" i="66"/>
  <c r="CQ578" i="66"/>
  <c r="CZ578" i="66"/>
  <c r="CT577" i="66"/>
  <c r="DA697" i="66"/>
  <c r="DB697" i="66"/>
  <c r="CZ697" i="66"/>
  <c r="CQ697" i="66"/>
  <c r="CT696" i="66"/>
  <c r="CZ286" i="66"/>
  <c r="DA286" i="66"/>
  <c r="CQ286" i="66"/>
  <c r="DB286" i="66"/>
  <c r="CT285" i="66"/>
  <c r="CB285" i="66"/>
  <c r="BL285" i="66"/>
  <c r="V285" i="66"/>
  <c r="CE285" i="66" s="1"/>
  <c r="CC285" i="66"/>
  <c r="CX285" i="66"/>
  <c r="CD285" i="66"/>
  <c r="CQ397" i="66"/>
  <c r="DA397" i="66"/>
  <c r="DB397" i="66"/>
  <c r="CZ397" i="66"/>
  <c r="CT396" i="66"/>
  <c r="CT418" i="66"/>
  <c r="CT608" i="66"/>
  <c r="CQ609" i="66"/>
  <c r="AS609" i="66" s="1"/>
  <c r="DB609" i="66"/>
  <c r="DA609" i="66"/>
  <c r="CZ609" i="66"/>
  <c r="CT187" i="66"/>
  <c r="CT632" i="66"/>
  <c r="CQ633" i="66"/>
  <c r="AS633" i="66" s="1"/>
  <c r="DA633" i="66"/>
  <c r="CZ633" i="66"/>
  <c r="DB633" i="66"/>
  <c r="CT652" i="66"/>
  <c r="CZ653" i="66"/>
  <c r="DA653" i="66"/>
  <c r="DB653" i="66"/>
  <c r="CQ653" i="66"/>
  <c r="AS653" i="66" s="1"/>
  <c r="CQ258" i="66"/>
  <c r="AS258" i="66" s="1"/>
  <c r="CZ258" i="66"/>
  <c r="DB258" i="66"/>
  <c r="DA258" i="66"/>
  <c r="CT257" i="66"/>
  <c r="DA470" i="66"/>
  <c r="DB470" i="66"/>
  <c r="CZ470" i="66"/>
  <c r="CQ470" i="66"/>
  <c r="AS470" i="66" s="1"/>
  <c r="CT469" i="66"/>
  <c r="CT567" i="66"/>
  <c r="CZ568" i="66"/>
  <c r="DA568" i="66"/>
  <c r="DB568" i="66"/>
  <c r="CQ568" i="66"/>
  <c r="CT594" i="66"/>
  <c r="CZ595" i="66"/>
  <c r="DA595" i="66"/>
  <c r="DB595" i="66"/>
  <c r="CQ595" i="66"/>
  <c r="AS595" i="66" s="1"/>
  <c r="DB637" i="66"/>
  <c r="CZ637" i="66"/>
  <c r="DA637" i="66"/>
  <c r="CQ637" i="66"/>
  <c r="CT636" i="66"/>
  <c r="CT227" i="66"/>
  <c r="DA673" i="66"/>
  <c r="DB673" i="66"/>
  <c r="CQ673" i="66"/>
  <c r="AS673" i="66" s="1"/>
  <c r="CZ673" i="66"/>
  <c r="CT672" i="66"/>
  <c r="CT710" i="66"/>
  <c r="CZ711" i="66"/>
  <c r="DA711" i="66"/>
  <c r="DB711" i="66"/>
  <c r="CQ711" i="66"/>
  <c r="AS711" i="66" s="1"/>
  <c r="CT879" i="66"/>
  <c r="CT881" i="66"/>
  <c r="DA884" i="66"/>
  <c r="CQ884" i="66"/>
  <c r="AS884" i="66" s="1"/>
  <c r="DB884" i="66"/>
  <c r="CZ884" i="66"/>
  <c r="CT883" i="66"/>
  <c r="DA886" i="66"/>
  <c r="CQ886" i="66"/>
  <c r="AS886" i="66" s="1"/>
  <c r="CZ886" i="66"/>
  <c r="DB886" i="66"/>
  <c r="CT885" i="66"/>
  <c r="CT887" i="66"/>
  <c r="DA890" i="66"/>
  <c r="CQ890" i="66"/>
  <c r="AS890" i="66" s="1"/>
  <c r="DB890" i="66"/>
  <c r="CZ890" i="66"/>
  <c r="CT889" i="66"/>
  <c r="DA892" i="66"/>
  <c r="CQ892" i="66"/>
  <c r="AS892" i="66" s="1"/>
  <c r="CZ892" i="66"/>
  <c r="DB892" i="66"/>
  <c r="CT891" i="66"/>
  <c r="CT893" i="66"/>
  <c r="DA896" i="66"/>
  <c r="CQ896" i="66"/>
  <c r="AS896" i="66" s="1"/>
  <c r="DB896" i="66"/>
  <c r="CZ896" i="66"/>
  <c r="CT895" i="66"/>
  <c r="DA898" i="66"/>
  <c r="CQ898" i="66"/>
  <c r="AS898" i="66" s="1"/>
  <c r="CZ898" i="66"/>
  <c r="DB898" i="66"/>
  <c r="CT897" i="66"/>
  <c r="CT899" i="66"/>
  <c r="DA902" i="66"/>
  <c r="CQ902" i="66"/>
  <c r="AS902" i="66" s="1"/>
  <c r="CZ902" i="66"/>
  <c r="DB902" i="66"/>
  <c r="CT901" i="66"/>
  <c r="DA904" i="66"/>
  <c r="CQ904" i="66"/>
  <c r="AS904" i="66" s="1"/>
  <c r="CZ904" i="66"/>
  <c r="DB904" i="66"/>
  <c r="CT903" i="66"/>
  <c r="CT905" i="66"/>
  <c r="CT907" i="66"/>
  <c r="DA910" i="66"/>
  <c r="CQ910" i="66"/>
  <c r="AS910" i="66" s="1"/>
  <c r="CZ910" i="66"/>
  <c r="DB910" i="66"/>
  <c r="CT909" i="66"/>
  <c r="CT911" i="66"/>
  <c r="DA914" i="66"/>
  <c r="CQ914" i="66"/>
  <c r="AS914" i="66" s="1"/>
  <c r="CZ914" i="66"/>
  <c r="DB914" i="66"/>
  <c r="CT913" i="66"/>
  <c r="DA916" i="66"/>
  <c r="CQ916" i="66"/>
  <c r="AS916" i="66" s="1"/>
  <c r="CZ916" i="66"/>
  <c r="DB916" i="66"/>
  <c r="CT915" i="66"/>
  <c r="CT917" i="66"/>
  <c r="CT919" i="66"/>
  <c r="CT921" i="66"/>
  <c r="CT923" i="66"/>
  <c r="DA926" i="66"/>
  <c r="CQ926" i="66"/>
  <c r="AS926" i="66" s="1"/>
  <c r="DB926" i="66"/>
  <c r="CZ926" i="66"/>
  <c r="CT925" i="66"/>
  <c r="DA928" i="66"/>
  <c r="CQ928" i="66"/>
  <c r="AS928" i="66" s="1"/>
  <c r="CZ928" i="66"/>
  <c r="DB928" i="66"/>
  <c r="CT927" i="66"/>
  <c r="CT929" i="66"/>
  <c r="CT931" i="66"/>
  <c r="DA934" i="66"/>
  <c r="CQ934" i="66"/>
  <c r="CZ934" i="66"/>
  <c r="DB934" i="66"/>
  <c r="CT933" i="66"/>
  <c r="CT935" i="66"/>
  <c r="DA938" i="66"/>
  <c r="CQ938" i="66"/>
  <c r="AS938" i="66" s="1"/>
  <c r="CZ938" i="66"/>
  <c r="DB938" i="66"/>
  <c r="CT937" i="66"/>
  <c r="CT939" i="66"/>
  <c r="CT941" i="66"/>
  <c r="CT943" i="66"/>
  <c r="CT945" i="66"/>
  <c r="DA946" i="66"/>
  <c r="CQ946" i="66"/>
  <c r="AS946" i="66" s="1"/>
  <c r="CZ946" i="66"/>
  <c r="DB946" i="66"/>
  <c r="CT947" i="66"/>
  <c r="CT949" i="66"/>
  <c r="DA952" i="66"/>
  <c r="CQ952" i="66"/>
  <c r="CZ952" i="66"/>
  <c r="DB952" i="66"/>
  <c r="CT951" i="66"/>
  <c r="CT953" i="66"/>
  <c r="CT955" i="66"/>
  <c r="CT957" i="66"/>
  <c r="DA958" i="66"/>
  <c r="CQ958" i="66"/>
  <c r="DB958" i="66"/>
  <c r="CZ958" i="66"/>
  <c r="CT959" i="66"/>
  <c r="DA962" i="66"/>
  <c r="CQ962" i="66"/>
  <c r="AS962" i="66" s="1"/>
  <c r="CZ962" i="66"/>
  <c r="DB962" i="66"/>
  <c r="CT961" i="66"/>
  <c r="CT963" i="66"/>
  <c r="CT965" i="66"/>
  <c r="CT967" i="66"/>
  <c r="DA970" i="66"/>
  <c r="CQ970" i="66"/>
  <c r="AS970" i="66" s="1"/>
  <c r="DB970" i="66"/>
  <c r="CZ970" i="66"/>
  <c r="CT969" i="66"/>
  <c r="CQ972" i="66"/>
  <c r="AS972" i="66" s="1"/>
  <c r="CZ972" i="66"/>
  <c r="DA972" i="66"/>
  <c r="DB972" i="66"/>
  <c r="CT971" i="66"/>
  <c r="CC473" i="66"/>
  <c r="CD473" i="66"/>
  <c r="CX473" i="66"/>
  <c r="V473" i="66"/>
  <c r="CE473" i="66" s="1"/>
  <c r="CB473" i="66"/>
  <c r="BL473" i="66"/>
  <c r="DA474" i="66"/>
  <c r="DB474" i="66"/>
  <c r="CZ474" i="66"/>
  <c r="CQ474" i="66"/>
  <c r="AS474" i="66" s="1"/>
  <c r="CT473" i="66"/>
  <c r="CQ161" i="66"/>
  <c r="AS161" i="66" s="1"/>
  <c r="DB161" i="66"/>
  <c r="DA161" i="66"/>
  <c r="CZ161" i="66"/>
  <c r="CT160" i="66"/>
  <c r="BL160" i="66"/>
  <c r="CB160" i="66"/>
  <c r="CC160" i="66"/>
  <c r="V160" i="66"/>
  <c r="CE160" i="66" s="1"/>
  <c r="CD160" i="66"/>
  <c r="CX160" i="66"/>
  <c r="CT252" i="66"/>
  <c r="DB253" i="66"/>
  <c r="CQ253" i="66"/>
  <c r="DA253" i="66"/>
  <c r="CZ253" i="66"/>
  <c r="BL252" i="66"/>
  <c r="CB252" i="66"/>
  <c r="CD252" i="66"/>
  <c r="CX252" i="66"/>
  <c r="V252" i="66"/>
  <c r="CE252" i="66" s="1"/>
  <c r="CC252" i="66"/>
  <c r="CT497" i="66"/>
  <c r="CQ498" i="66"/>
  <c r="DA498" i="66"/>
  <c r="DB498" i="66"/>
  <c r="CZ498" i="66"/>
  <c r="CZ385" i="66"/>
  <c r="CQ385" i="66"/>
  <c r="AS385" i="66" s="1"/>
  <c r="DA385" i="66"/>
  <c r="DB385" i="66"/>
  <c r="CT384" i="66"/>
  <c r="CZ772" i="66"/>
  <c r="DA772" i="66"/>
  <c r="CQ772" i="66"/>
  <c r="AS772" i="66" s="1"/>
  <c r="DB772" i="66"/>
  <c r="CT771" i="66"/>
  <c r="CT798" i="66"/>
  <c r="CQ799" i="66"/>
  <c r="AS799" i="66" s="1"/>
  <c r="CZ799" i="66"/>
  <c r="DA799" i="66"/>
  <c r="DB799" i="66"/>
  <c r="BL798" i="66"/>
  <c r="CB798" i="66"/>
  <c r="CC798" i="66"/>
  <c r="CX798" i="66"/>
  <c r="V798" i="66"/>
  <c r="CE798" i="66" s="1"/>
  <c r="CD798" i="66"/>
  <c r="CT680" i="66"/>
  <c r="CQ681" i="66"/>
  <c r="AS681" i="66" s="1"/>
  <c r="DA681" i="66"/>
  <c r="CZ681" i="66"/>
  <c r="DB681" i="66"/>
  <c r="DA685" i="66"/>
  <c r="DB685" i="66"/>
  <c r="CZ685" i="66"/>
  <c r="CQ685" i="66"/>
  <c r="AS685" i="66" s="1"/>
  <c r="CT684" i="66"/>
  <c r="CT810" i="66"/>
  <c r="CQ811" i="66"/>
  <c r="AS811" i="66" s="1"/>
  <c r="CZ811" i="66"/>
  <c r="DA811" i="66"/>
  <c r="DB811" i="66"/>
  <c r="BL810" i="66"/>
  <c r="CB810" i="66"/>
  <c r="CC810" i="66"/>
  <c r="CX810" i="66"/>
  <c r="V810" i="66"/>
  <c r="CE810" i="66" s="1"/>
  <c r="CD810" i="66"/>
  <c r="CT465" i="66"/>
  <c r="CT620" i="66"/>
  <c r="CQ621" i="66"/>
  <c r="AS621" i="66" s="1"/>
  <c r="DA621" i="66"/>
  <c r="DB621" i="66"/>
  <c r="CZ621" i="66"/>
  <c r="CT630" i="66"/>
  <c r="CZ631" i="66"/>
  <c r="DA631" i="66"/>
  <c r="DB631" i="66"/>
  <c r="CQ631" i="66"/>
  <c r="AS631" i="66" s="1"/>
  <c r="CT840" i="66"/>
  <c r="CQ841" i="66"/>
  <c r="AS841" i="66" s="1"/>
  <c r="CZ841" i="66"/>
  <c r="DA841" i="66"/>
  <c r="DB841" i="66"/>
  <c r="BL840" i="66"/>
  <c r="CB840" i="66"/>
  <c r="CC840" i="66"/>
  <c r="CX840" i="66"/>
  <c r="V840" i="66"/>
  <c r="CE840" i="66" s="1"/>
  <c r="CD840" i="66"/>
  <c r="CT596" i="66"/>
  <c r="CQ597" i="66"/>
  <c r="AS597" i="66" s="1"/>
  <c r="DA597" i="66"/>
  <c r="CZ597" i="66"/>
  <c r="DB597" i="66"/>
  <c r="CT718" i="66"/>
  <c r="CX718" i="66"/>
  <c r="CC718" i="66"/>
  <c r="CD718" i="66"/>
  <c r="V718" i="66"/>
  <c r="CE718" i="66" s="1"/>
  <c r="CB718" i="66"/>
  <c r="BL718" i="66"/>
  <c r="CT444" i="66"/>
  <c r="CZ445" i="66"/>
  <c r="DB445" i="66"/>
  <c r="CQ445" i="66"/>
  <c r="AS445" i="66" s="1"/>
  <c r="DA445" i="66"/>
  <c r="CT828" i="66"/>
  <c r="CQ829" i="66"/>
  <c r="AS829" i="66" s="1"/>
  <c r="CZ829" i="66"/>
  <c r="DA829" i="66"/>
  <c r="DB829" i="66"/>
  <c r="BL828" i="66"/>
  <c r="CB828" i="66"/>
  <c r="CC828" i="66"/>
  <c r="CX828" i="66"/>
  <c r="V828" i="66"/>
  <c r="CE828" i="66" s="1"/>
  <c r="CD828" i="66"/>
  <c r="DB709" i="66"/>
  <c r="CZ709" i="66"/>
  <c r="CQ709" i="66"/>
  <c r="DA709" i="66"/>
  <c r="CT708" i="66"/>
  <c r="CZ760" i="66"/>
  <c r="DA760" i="66"/>
  <c r="CQ760" i="66"/>
  <c r="AS760" i="66" s="1"/>
  <c r="DB760" i="66"/>
  <c r="CT759" i="66"/>
  <c r="CB436" i="66"/>
  <c r="BL436" i="66"/>
  <c r="CX436" i="66"/>
  <c r="V436" i="66"/>
  <c r="CE436" i="66" s="1"/>
  <c r="CC436" i="66"/>
  <c r="CD436" i="66"/>
  <c r="CT436" i="66"/>
  <c r="CZ484" i="66"/>
  <c r="DA484" i="66"/>
  <c r="DB484" i="66"/>
  <c r="CQ484" i="66"/>
  <c r="CT483" i="66"/>
  <c r="CT503" i="66"/>
  <c r="CZ504" i="66"/>
  <c r="DA504" i="66"/>
  <c r="DB504" i="66"/>
  <c r="CQ504" i="66"/>
  <c r="CQ195" i="66"/>
  <c r="AS195" i="66" s="1"/>
  <c r="DB195" i="66"/>
  <c r="CZ195" i="66"/>
  <c r="DA195" i="66"/>
  <c r="CT194" i="66"/>
  <c r="CZ482" i="66"/>
  <c r="DB482" i="66"/>
  <c r="DA482" i="66"/>
  <c r="CQ482" i="66"/>
  <c r="CT481" i="66"/>
  <c r="DB526" i="66"/>
  <c r="CQ526" i="66"/>
  <c r="CZ526" i="66"/>
  <c r="DA526" i="66"/>
  <c r="CT525" i="66"/>
  <c r="CT583" i="66"/>
  <c r="DA584" i="66"/>
  <c r="CZ584" i="66"/>
  <c r="DB584" i="66"/>
  <c r="CQ584" i="66"/>
  <c r="CQ234" i="66"/>
  <c r="AS234" i="66" s="1"/>
  <c r="DB234" i="66"/>
  <c r="CZ234" i="66"/>
  <c r="DA234" i="66"/>
  <c r="CT233" i="66"/>
  <c r="CB359" i="66"/>
  <c r="BL359" i="66"/>
  <c r="CD359" i="66"/>
  <c r="V359" i="66"/>
  <c r="CE359" i="66" s="1"/>
  <c r="CC359" i="66"/>
  <c r="CX359" i="66"/>
  <c r="CT359" i="66"/>
  <c r="CT478" i="66"/>
  <c r="BL478" i="66"/>
  <c r="CB478" i="66"/>
  <c r="CX478" i="66"/>
  <c r="CC478" i="66"/>
  <c r="CD478" i="66"/>
  <c r="V478" i="66"/>
  <c r="CE478" i="66" s="1"/>
  <c r="DB558" i="66"/>
  <c r="CQ558" i="66"/>
  <c r="DA558" i="66"/>
  <c r="CZ558" i="66"/>
  <c r="CT557" i="66"/>
  <c r="CB321" i="66"/>
  <c r="BL321" i="66"/>
  <c r="CD321" i="66"/>
  <c r="V321" i="66"/>
  <c r="CE321" i="66" s="1"/>
  <c r="CC321" i="66"/>
  <c r="CX321" i="66"/>
  <c r="CQ322" i="66"/>
  <c r="DA322" i="66"/>
  <c r="DB322" i="66"/>
  <c r="CZ322" i="66"/>
  <c r="CT321" i="66"/>
  <c r="CT658" i="66"/>
  <c r="DA659" i="66"/>
  <c r="CZ659" i="66"/>
  <c r="CQ659" i="66"/>
  <c r="DB659" i="66"/>
  <c r="DB661" i="66"/>
  <c r="CQ661" i="66"/>
  <c r="DA661" i="66"/>
  <c r="CZ661" i="66"/>
  <c r="CT660" i="66"/>
  <c r="CT694" i="66"/>
  <c r="CQ695" i="66"/>
  <c r="DA695" i="66"/>
  <c r="DB695" i="66"/>
  <c r="CZ695" i="66"/>
  <c r="CT742" i="66"/>
  <c r="CB742" i="66"/>
  <c r="BL742" i="66"/>
  <c r="CX742" i="66"/>
  <c r="CD742" i="66"/>
  <c r="V742" i="66"/>
  <c r="CE742" i="66" s="1"/>
  <c r="CC742" i="66"/>
  <c r="CT794" i="66"/>
  <c r="CQ795" i="66"/>
  <c r="DA795" i="66"/>
  <c r="DB795" i="66"/>
  <c r="CZ795" i="66"/>
  <c r="CC794" i="66"/>
  <c r="CX794" i="66"/>
  <c r="CD794" i="66"/>
  <c r="V794" i="66"/>
  <c r="CE794" i="66" s="1"/>
  <c r="BL794" i="66"/>
  <c r="CB794" i="66"/>
  <c r="CT369" i="66"/>
  <c r="CT796" i="66"/>
  <c r="CQ797" i="66"/>
  <c r="CZ797" i="66"/>
  <c r="DA797" i="66"/>
  <c r="DB797" i="66"/>
  <c r="BL796" i="66"/>
  <c r="CB796" i="66"/>
  <c r="CC796" i="66"/>
  <c r="CD796" i="66"/>
  <c r="V796" i="66"/>
  <c r="CE796" i="66" s="1"/>
  <c r="CX796" i="66"/>
  <c r="CT816" i="66"/>
  <c r="CQ817" i="66"/>
  <c r="AS817" i="66" s="1"/>
  <c r="CZ817" i="66"/>
  <c r="DA817" i="66"/>
  <c r="DB817" i="66"/>
  <c r="BL816" i="66"/>
  <c r="CB816" i="66"/>
  <c r="CC816" i="66"/>
  <c r="CX816" i="66"/>
  <c r="CD816" i="66"/>
  <c r="V816" i="66"/>
  <c r="CE816" i="66" s="1"/>
  <c r="CT870" i="66"/>
  <c r="CQ871" i="66"/>
  <c r="AS871" i="66" s="1"/>
  <c r="CZ871" i="66"/>
  <c r="DB871" i="66"/>
  <c r="DA871" i="66"/>
  <c r="BL870" i="66"/>
  <c r="CB870" i="66"/>
  <c r="CC870" i="66"/>
  <c r="CX870" i="66"/>
  <c r="CD870" i="66"/>
  <c r="V870" i="66"/>
  <c r="CE870" i="66" s="1"/>
  <c r="DA750" i="66"/>
  <c r="DB750" i="66"/>
  <c r="CQ750" i="66"/>
  <c r="AS750" i="66" s="1"/>
  <c r="CZ750" i="66"/>
  <c r="CT749" i="66"/>
  <c r="BL878" i="66"/>
  <c r="CB878" i="66"/>
  <c r="CC878" i="66"/>
  <c r="CD878" i="66"/>
  <c r="V878" i="66"/>
  <c r="CE878" i="66" s="1"/>
  <c r="CX878" i="66"/>
  <c r="CT878" i="66"/>
  <c r="CT814" i="66"/>
  <c r="CQ815" i="66"/>
  <c r="AS815" i="66" s="1"/>
  <c r="CZ815" i="66"/>
  <c r="DB815" i="66"/>
  <c r="DA815" i="66"/>
  <c r="CT616" i="66"/>
  <c r="CQ617" i="66"/>
  <c r="CZ617" i="66"/>
  <c r="DA617" i="66"/>
  <c r="DB617" i="66"/>
  <c r="CT834" i="66"/>
  <c r="CQ835" i="66"/>
  <c r="AS835" i="66" s="1"/>
  <c r="CZ835" i="66"/>
  <c r="DA835" i="66"/>
  <c r="DB835" i="66"/>
  <c r="BL834" i="66"/>
  <c r="CB834" i="66"/>
  <c r="CC834" i="66"/>
  <c r="CX834" i="66"/>
  <c r="CD834" i="66"/>
  <c r="V834" i="66"/>
  <c r="CE834" i="66" s="1"/>
  <c r="CT850" i="66"/>
  <c r="CQ851" i="66"/>
  <c r="AS851" i="66" s="1"/>
  <c r="CZ851" i="66"/>
  <c r="DA851" i="66"/>
  <c r="DB851" i="66"/>
  <c r="BL872" i="66"/>
  <c r="CB872" i="66"/>
  <c r="CC872" i="66"/>
  <c r="CD872" i="66"/>
  <c r="V872" i="66"/>
  <c r="CE872" i="66" s="1"/>
  <c r="CX872" i="66"/>
  <c r="CT872" i="66"/>
  <c r="CQ873" i="66"/>
  <c r="DB873" i="66"/>
  <c r="CZ873" i="66"/>
  <c r="DA873" i="66"/>
  <c r="CB912" i="66"/>
  <c r="BL912" i="66"/>
  <c r="CD912" i="66"/>
  <c r="V912" i="66"/>
  <c r="CE912" i="66" s="1"/>
  <c r="CC912" i="66"/>
  <c r="CX912" i="66"/>
  <c r="CT912" i="66"/>
  <c r="DA651" i="66"/>
  <c r="DB651" i="66"/>
  <c r="CQ651" i="66"/>
  <c r="AS651" i="66" s="1"/>
  <c r="CZ651" i="66"/>
  <c r="CT650" i="66"/>
  <c r="CT900" i="66"/>
  <c r="CB900" i="66"/>
  <c r="BL900" i="66"/>
  <c r="CD900" i="66"/>
  <c r="V900" i="66"/>
  <c r="CE900" i="66" s="1"/>
  <c r="CC900" i="66"/>
  <c r="CX900" i="66"/>
  <c r="CT826" i="66"/>
  <c r="CQ827" i="66"/>
  <c r="CZ827" i="66"/>
  <c r="DA827" i="66"/>
  <c r="DB827" i="66"/>
  <c r="BL826" i="66"/>
  <c r="CB826" i="66"/>
  <c r="CC826" i="66"/>
  <c r="CD826" i="66"/>
  <c r="V826" i="66"/>
  <c r="CE826" i="66" s="1"/>
  <c r="CX826" i="66"/>
  <c r="DB728" i="66"/>
  <c r="DA728" i="66"/>
  <c r="CQ728" i="66"/>
  <c r="AS728" i="66" s="1"/>
  <c r="CZ728" i="66"/>
  <c r="CT727" i="66"/>
  <c r="CT918" i="66"/>
  <c r="CT973" i="66"/>
  <c r="BL973" i="66"/>
  <c r="CB973" i="66"/>
  <c r="CC973" i="66"/>
  <c r="CD973" i="66"/>
  <c r="V973" i="66"/>
  <c r="CE973" i="66" s="1"/>
  <c r="CX973" i="66"/>
  <c r="CB940" i="66"/>
  <c r="BL940" i="66"/>
  <c r="CD940" i="66"/>
  <c r="V940" i="66"/>
  <c r="CE940" i="66" s="1"/>
  <c r="CC940" i="66"/>
  <c r="CX940" i="66"/>
  <c r="CT940" i="66"/>
  <c r="CT956" i="66"/>
  <c r="CD956" i="66"/>
  <c r="CC956" i="66"/>
  <c r="CX956" i="66"/>
  <c r="V956" i="66"/>
  <c r="CE956" i="66" s="1"/>
  <c r="CB956" i="66"/>
  <c r="BL956" i="66"/>
  <c r="DB998" i="66"/>
  <c r="CQ998" i="66"/>
  <c r="AS998" i="66" s="1"/>
  <c r="CZ998" i="66"/>
  <c r="DA998" i="66"/>
  <c r="CT997" i="66"/>
  <c r="CB997" i="66"/>
  <c r="BL997" i="66"/>
  <c r="V997" i="66"/>
  <c r="CE997" i="66" s="1"/>
  <c r="CC997" i="66"/>
  <c r="CD997" i="66"/>
  <c r="CX997" i="66"/>
  <c r="CT876" i="66"/>
  <c r="CQ877" i="66"/>
  <c r="AS877" i="66" s="1"/>
  <c r="CZ877" i="66"/>
  <c r="DB877" i="66"/>
  <c r="DA877" i="66"/>
  <c r="BL876" i="66"/>
  <c r="CB876" i="66"/>
  <c r="CC876" i="66"/>
  <c r="CX876" i="66"/>
  <c r="CD876" i="66"/>
  <c r="V876" i="66"/>
  <c r="CE876" i="66" s="1"/>
  <c r="CT944" i="66"/>
  <c r="CD944" i="66"/>
  <c r="V944" i="66"/>
  <c r="CE944" i="66" s="1"/>
  <c r="CX944" i="66"/>
  <c r="CC944" i="66"/>
  <c r="CB944" i="66"/>
  <c r="BL944" i="66"/>
  <c r="CT936" i="66"/>
  <c r="CB936" i="66"/>
  <c r="BL936" i="66"/>
  <c r="CD936" i="66"/>
  <c r="V936" i="66"/>
  <c r="CE936" i="66" s="1"/>
  <c r="CC936" i="66"/>
  <c r="CX936" i="66"/>
  <c r="CB995" i="66"/>
  <c r="BL995" i="66"/>
  <c r="V995" i="66"/>
  <c r="CE995" i="66" s="1"/>
  <c r="CC995" i="66"/>
  <c r="CX995" i="66"/>
  <c r="CD995" i="66"/>
  <c r="CZ996" i="66"/>
  <c r="DB996" i="66"/>
  <c r="DA996" i="66"/>
  <c r="CQ996" i="66"/>
  <c r="CT995" i="66"/>
  <c r="CQ671" i="66"/>
  <c r="DB671" i="66"/>
  <c r="CZ671" i="66"/>
  <c r="DA671" i="66"/>
  <c r="CT670" i="66"/>
  <c r="CB880" i="66"/>
  <c r="BL880" i="66"/>
  <c r="CD880" i="66"/>
  <c r="V880" i="66"/>
  <c r="CE880" i="66" s="1"/>
  <c r="CX880" i="66"/>
  <c r="CC880" i="66"/>
  <c r="CT880" i="66"/>
  <c r="CT804" i="66"/>
  <c r="CQ805" i="66"/>
  <c r="AS805" i="66" s="1"/>
  <c r="CZ805" i="66"/>
  <c r="DA805" i="66"/>
  <c r="DB805" i="66"/>
  <c r="CC804" i="66"/>
  <c r="CX804" i="66"/>
  <c r="CD804" i="66"/>
  <c r="V804" i="66"/>
  <c r="CE804" i="66" s="1"/>
  <c r="BL804" i="66"/>
  <c r="CB804" i="66"/>
  <c r="CB920" i="66"/>
  <c r="BL920" i="66"/>
  <c r="CD920" i="66"/>
  <c r="CC920" i="66"/>
  <c r="CX920" i="66"/>
  <c r="V920" i="66"/>
  <c r="CE920" i="66" s="1"/>
  <c r="CT920" i="66"/>
  <c r="CB942" i="66"/>
  <c r="BL942" i="66"/>
  <c r="CD942" i="66"/>
  <c r="V942" i="66"/>
  <c r="CE942" i="66" s="1"/>
  <c r="CC942" i="66"/>
  <c r="CX942" i="66"/>
  <c r="CT942" i="66"/>
  <c r="CB968" i="66"/>
  <c r="BL968" i="66"/>
  <c r="CD968" i="66"/>
  <c r="V968" i="66"/>
  <c r="CE968" i="66" s="1"/>
  <c r="CC968" i="66"/>
  <c r="CX968" i="66"/>
  <c r="CT968" i="66"/>
  <c r="CB975" i="66"/>
  <c r="BL975" i="66"/>
  <c r="CD975" i="66"/>
  <c r="CC975" i="66"/>
  <c r="CX975" i="66"/>
  <c r="V975" i="66"/>
  <c r="CE975" i="66" s="1"/>
  <c r="CQ976" i="66"/>
  <c r="AS976" i="66" s="1"/>
  <c r="DB976" i="66"/>
  <c r="CZ976" i="66"/>
  <c r="DA976" i="66"/>
  <c r="CT975" i="66"/>
  <c r="CT846" i="66"/>
  <c r="CQ847" i="66"/>
  <c r="AS847" i="66" s="1"/>
  <c r="CZ847" i="66"/>
  <c r="DA847" i="66"/>
  <c r="DB847" i="66"/>
  <c r="BL846" i="66"/>
  <c r="CB846" i="66"/>
  <c r="CC846" i="66"/>
  <c r="CX846" i="66"/>
  <c r="CD846" i="66"/>
  <c r="V846" i="66"/>
  <c r="CE846" i="66" s="1"/>
  <c r="CB924" i="66"/>
  <c r="BL924" i="66"/>
  <c r="CD924" i="66"/>
  <c r="V924" i="66"/>
  <c r="CE924" i="66" s="1"/>
  <c r="CC924" i="66"/>
  <c r="CX924" i="66"/>
  <c r="CT924" i="66"/>
  <c r="CB932" i="66"/>
  <c r="BL932" i="66"/>
  <c r="CD932" i="66"/>
  <c r="CC932" i="66"/>
  <c r="CX932" i="66"/>
  <c r="V932" i="66"/>
  <c r="CE932" i="66" s="1"/>
  <c r="CT932" i="66"/>
  <c r="CT906" i="66"/>
  <c r="CB906" i="66"/>
  <c r="BL906" i="66"/>
  <c r="CD906" i="66"/>
  <c r="V906" i="66"/>
  <c r="CE906" i="66" s="1"/>
  <c r="CX906" i="66"/>
  <c r="CC906" i="66"/>
  <c r="CT752" i="66"/>
  <c r="CB752" i="66"/>
  <c r="BL752" i="66"/>
  <c r="CD752" i="66"/>
  <c r="CC752" i="66"/>
  <c r="CX752" i="66"/>
  <c r="V752" i="66"/>
  <c r="CE752" i="66" s="1"/>
  <c r="CT822" i="66"/>
  <c r="CQ823" i="66"/>
  <c r="AS823" i="66" s="1"/>
  <c r="CZ823" i="66"/>
  <c r="DA823" i="66"/>
  <c r="DB823" i="66"/>
  <c r="CC822" i="66"/>
  <c r="CX822" i="66"/>
  <c r="V822" i="66"/>
  <c r="CE822" i="66" s="1"/>
  <c r="CD822" i="66"/>
  <c r="BL822" i="66"/>
  <c r="CB822" i="66"/>
  <c r="CT960" i="66"/>
  <c r="CB960" i="66"/>
  <c r="BL960" i="66"/>
  <c r="CD960" i="66"/>
  <c r="V960" i="66"/>
  <c r="CE960" i="66" s="1"/>
  <c r="CX960" i="66"/>
  <c r="CC960" i="66"/>
  <c r="CT964" i="66"/>
  <c r="CB964" i="66"/>
  <c r="BL964" i="66"/>
  <c r="CD964" i="66"/>
  <c r="CC964" i="66"/>
  <c r="CX964" i="66"/>
  <c r="V964" i="66"/>
  <c r="CE964" i="66" s="1"/>
  <c r="CB888" i="66"/>
  <c r="BL888" i="66"/>
  <c r="CD888" i="66"/>
  <c r="V888" i="66"/>
  <c r="CE888" i="66" s="1"/>
  <c r="CC888" i="66"/>
  <c r="CX888" i="66"/>
  <c r="CT888" i="66"/>
  <c r="CT808" i="66"/>
  <c r="CQ809" i="66"/>
  <c r="AS809" i="66" s="1"/>
  <c r="CZ809" i="66"/>
  <c r="DA809" i="66"/>
  <c r="DB809" i="66"/>
  <c r="CR4" i="66"/>
  <c r="CR5" i="66"/>
  <c r="CR3" i="66"/>
  <c r="CF4" i="66"/>
  <c r="CF5" i="66"/>
  <c r="CF3" i="66"/>
  <c r="CF2" i="66"/>
  <c r="CG3" i="66"/>
  <c r="CG4" i="66"/>
  <c r="CG5" i="66"/>
  <c r="CG2" i="66"/>
  <c r="CS4" i="66"/>
  <c r="CS5" i="66"/>
  <c r="CS3" i="66"/>
  <c r="AQ4" i="66"/>
  <c r="AQ3" i="66"/>
  <c r="AV3" i="66"/>
  <c r="BZ4" i="66"/>
  <c r="CV4" i="66" s="1"/>
  <c r="BZ5" i="66"/>
  <c r="CV5" i="66" s="1"/>
  <c r="BZ3" i="66"/>
  <c r="CV3" i="66" s="1"/>
  <c r="CH2" i="66"/>
  <c r="AX3" i="66"/>
  <c r="AZ3" i="66" s="1"/>
  <c r="R2" i="66"/>
  <c r="AS797" i="66" l="1"/>
  <c r="AS534" i="66"/>
  <c r="AS298" i="66"/>
  <c r="AS173" i="66"/>
  <c r="AS934" i="66"/>
  <c r="AS584" i="66"/>
  <c r="AS60" i="66"/>
  <c r="AS253" i="66"/>
  <c r="AS661" i="66"/>
  <c r="AS558" i="66"/>
  <c r="AS482" i="66"/>
  <c r="AS568" i="66"/>
  <c r="AS286" i="66"/>
  <c r="AS277" i="66"/>
  <c r="AS958" i="66"/>
  <c r="AS484" i="66"/>
  <c r="AS709" i="66"/>
  <c r="AS795" i="66"/>
  <c r="AS496" i="66"/>
  <c r="AS397" i="66"/>
  <c r="AS637" i="66"/>
  <c r="AS697" i="66"/>
  <c r="AS510" i="66"/>
  <c r="AS249" i="66"/>
  <c r="AS304" i="66"/>
  <c r="AS375" i="66"/>
  <c r="AS128" i="66"/>
  <c r="AS498" i="66"/>
  <c r="AS695" i="66"/>
  <c r="AS322" i="66"/>
  <c r="AS952" i="66"/>
  <c r="AS504" i="66"/>
  <c r="AS827" i="66"/>
  <c r="AS617" i="66"/>
  <c r="AS133" i="66"/>
  <c r="AS38" i="66"/>
  <c r="AS996" i="66"/>
  <c r="AS671" i="66"/>
  <c r="AS526" i="66"/>
  <c r="AS377" i="66"/>
  <c r="AS873" i="66"/>
  <c r="AS659" i="66"/>
  <c r="AS578" i="66"/>
  <c r="AS222" i="66"/>
  <c r="AS363" i="66"/>
  <c r="AS292" i="66"/>
  <c r="AS550" i="66"/>
  <c r="AS502" i="66"/>
  <c r="AS387" i="66"/>
  <c r="AS191" i="66"/>
  <c r="AS14" i="66"/>
  <c r="AT3" i="66"/>
  <c r="AY3" i="66" s="1"/>
  <c r="BA3" i="66" s="1"/>
  <c r="CH3" i="66" s="1"/>
  <c r="DH3" i="66" l="1"/>
  <c r="AM2" i="66"/>
  <c r="BT2" i="66"/>
  <c r="AL2" i="66"/>
  <c r="BS2" i="66"/>
  <c r="CI3" i="66" l="1"/>
  <c r="CI4" i="66"/>
  <c r="CI5" i="66"/>
  <c r="CI2" i="66"/>
  <c r="CN2" i="66"/>
  <c r="CL2" i="66"/>
  <c r="CM2" i="66"/>
  <c r="CC2" i="66"/>
  <c r="CB2" i="66"/>
  <c r="CY4" i="66"/>
  <c r="CY5" i="66"/>
  <c r="CY3" i="66"/>
  <c r="CK2" i="66" l="1"/>
  <c r="DC2" i="66" s="1"/>
  <c r="CJ2" i="66"/>
  <c r="DD2" i="66" s="1"/>
  <c r="DS2" i="66"/>
  <c r="DR2" i="66"/>
  <c r="BW2" i="66"/>
  <c r="AU3" i="66"/>
  <c r="AV2" i="66"/>
  <c r="AU2" i="66"/>
  <c r="AT2" i="66"/>
  <c r="AX4" i="66"/>
  <c r="AZ4" i="66" s="1"/>
  <c r="AX5" i="66"/>
  <c r="AZ5" i="66" s="1"/>
  <c r="BE145" i="66" l="1"/>
  <c r="BE186" i="66"/>
  <c r="BE468" i="66"/>
  <c r="BE494" i="66"/>
  <c r="BE520" i="66"/>
  <c r="BE558" i="66"/>
  <c r="BE568" i="66"/>
  <c r="BE605" i="66"/>
  <c r="BE644" i="66"/>
  <c r="BE800" i="66"/>
  <c r="BE848" i="66"/>
  <c r="BE116" i="66"/>
  <c r="BE202" i="66"/>
  <c r="BE363" i="66"/>
  <c r="BE397" i="66"/>
  <c r="BE676" i="66"/>
  <c r="BE700" i="66"/>
  <c r="BE769" i="66"/>
  <c r="BE55" i="66"/>
  <c r="BE104" i="66"/>
  <c r="BE138" i="66"/>
  <c r="BE502" i="66"/>
  <c r="BE657" i="66"/>
  <c r="BE664" i="66"/>
  <c r="BE278" i="66"/>
  <c r="BE282" i="66"/>
  <c r="BE312" i="66"/>
  <c r="BE861" i="66"/>
  <c r="BE306" i="66"/>
  <c r="BE498" i="66"/>
  <c r="BE641" i="66"/>
  <c r="BE294" i="66"/>
  <c r="BE251" i="66"/>
  <c r="BE500" i="66"/>
  <c r="BE510" i="66"/>
  <c r="BE526" i="66"/>
  <c r="BE807" i="66"/>
  <c r="BE830" i="66"/>
  <c r="BE873" i="66"/>
  <c r="BE536" i="66"/>
  <c r="BE552" i="66"/>
  <c r="BE688" i="66"/>
  <c r="BE271" i="66"/>
  <c r="BE33" i="66"/>
  <c r="BE651" i="66"/>
  <c r="BE288" i="66"/>
  <c r="BE472" i="66"/>
  <c r="BE813" i="66"/>
  <c r="BE210" i="66"/>
  <c r="BE330" i="66"/>
  <c r="BE504" i="66"/>
  <c r="BE860" i="66"/>
  <c r="BE671" i="66"/>
  <c r="BE300" i="66"/>
  <c r="BE574" i="66"/>
  <c r="BE653" i="66"/>
  <c r="BE837" i="66"/>
  <c r="BE854" i="66"/>
  <c r="BE661" i="66"/>
  <c r="BE723" i="66"/>
  <c r="BE818" i="66"/>
  <c r="BE646" i="66"/>
  <c r="BE274" i="66"/>
  <c r="BE566" i="66"/>
  <c r="BE825" i="66"/>
  <c r="BE548" i="66"/>
  <c r="BE416" i="66"/>
  <c r="BE550" i="66"/>
  <c r="BE412" i="66"/>
  <c r="BE488" i="66"/>
  <c r="BE617" i="66"/>
  <c r="BE697" i="66"/>
  <c r="BE637" i="66"/>
  <c r="BE518" i="66"/>
  <c r="BE866" i="66"/>
  <c r="BE542" i="66"/>
  <c r="BE222" i="66"/>
  <c r="BE534" i="66"/>
  <c r="BE806" i="66"/>
  <c r="BE922" i="66"/>
  <c r="BE640" i="66"/>
  <c r="BE770" i="66"/>
  <c r="BE381" i="66"/>
  <c r="BE101" i="66"/>
  <c r="BE603" i="66"/>
  <c r="BE335" i="66"/>
  <c r="BE516" i="66"/>
  <c r="BE361" i="66"/>
  <c r="BE191" i="66"/>
  <c r="BE476" i="66"/>
  <c r="BE874" i="66"/>
  <c r="BE246" i="66"/>
  <c r="BE480" i="66"/>
  <c r="BE144" i="66"/>
  <c r="BE868" i="66"/>
  <c r="BE20" i="66"/>
  <c r="BE143" i="66"/>
  <c r="BE843" i="66"/>
  <c r="BE559" i="66"/>
  <c r="BE745" i="66"/>
  <c r="BE802" i="66"/>
  <c r="BE253" i="66"/>
  <c r="BE414" i="66"/>
  <c r="BE264" i="66"/>
  <c r="BE842" i="66"/>
  <c r="BE586" i="66"/>
  <c r="BE334" i="66"/>
  <c r="BE499" i="66"/>
  <c r="BE232" i="66"/>
  <c r="BE613" i="66"/>
  <c r="BE155" i="66"/>
  <c r="BE934" i="66"/>
  <c r="BE819" i="66"/>
  <c r="BE200" i="66"/>
  <c r="BE61" i="66"/>
  <c r="BE910" i="66"/>
  <c r="BE685" i="66"/>
  <c r="BE928" i="66"/>
  <c r="BE220" i="66"/>
  <c r="BE41" i="66"/>
  <c r="BE832" i="66"/>
  <c r="BE571" i="66"/>
  <c r="BE332" i="66"/>
  <c r="BE259" i="66"/>
  <c r="BE151" i="66"/>
  <c r="BE560" i="66"/>
  <c r="BE322" i="66"/>
  <c r="BE788" i="66"/>
  <c r="BE205" i="66"/>
  <c r="BE782" i="66"/>
  <c r="BE183" i="66"/>
  <c r="BE750" i="66"/>
  <c r="BE448" i="66"/>
  <c r="BE43" i="66"/>
  <c r="BE523" i="66"/>
  <c r="BE584" i="66"/>
  <c r="BE204" i="66"/>
  <c r="BE862" i="66"/>
  <c r="BE97" i="66"/>
  <c r="BE790" i="66"/>
  <c r="BE748" i="66"/>
  <c r="BE735" i="66"/>
  <c r="BE375" i="66"/>
  <c r="BE462" i="66"/>
  <c r="BE741" i="66"/>
  <c r="BE778" i="66"/>
  <c r="BE496" i="66"/>
  <c r="BE662" i="66"/>
  <c r="BE732" i="66"/>
  <c r="BE189" i="66"/>
  <c r="BE780" i="66"/>
  <c r="BE747" i="66"/>
  <c r="BE547" i="66"/>
  <c r="BE95" i="66"/>
  <c r="BE593" i="66"/>
  <c r="BE508" i="66"/>
  <c r="BE612" i="66"/>
  <c r="BE79" i="66"/>
  <c r="BE659" i="66"/>
  <c r="BE318" i="66"/>
  <c r="BE377" i="66"/>
  <c r="BE686" i="66"/>
  <c r="BE470" i="66"/>
  <c r="BE272" i="66"/>
  <c r="BE564" i="66"/>
  <c r="BE776" i="66"/>
  <c r="BE952" i="66"/>
  <c r="BE720" i="66"/>
  <c r="BE740" i="66"/>
  <c r="BE515" i="66"/>
  <c r="BE867" i="66"/>
  <c r="BE273" i="66"/>
  <c r="BE298" i="66"/>
  <c r="BE600" i="66"/>
  <c r="BE38" i="66"/>
  <c r="BE645" i="66"/>
  <c r="BE316" i="66"/>
  <c r="BE263" i="66"/>
  <c r="BE250" i="66"/>
  <c r="BE563" i="66"/>
  <c r="BE801" i="66"/>
  <c r="BE464" i="66"/>
  <c r="BE254" i="66"/>
  <c r="BE707" i="66"/>
  <c r="BE434" i="66"/>
  <c r="BE629" i="66"/>
  <c r="BE168" i="66"/>
  <c r="BE844" i="66"/>
  <c r="BE683" i="66"/>
  <c r="BE647" i="66"/>
  <c r="BE260" i="66"/>
  <c r="BE249" i="66"/>
  <c r="BE1004" i="66"/>
  <c r="BE729" i="66"/>
  <c r="BE420" i="66"/>
  <c r="BE530" i="66"/>
  <c r="BE304" i="66"/>
  <c r="BE622" i="66"/>
  <c r="BE29" i="66"/>
  <c r="BE836" i="66"/>
  <c r="BE240" i="66"/>
  <c r="BE524" i="66"/>
  <c r="BE343" i="66"/>
  <c r="BE331" i="66"/>
  <c r="BE410" i="66"/>
  <c r="BE177" i="66"/>
  <c r="BE212" i="66"/>
  <c r="BE976" i="66"/>
  <c r="BE695" i="66"/>
  <c r="BE328" i="66"/>
  <c r="BE757" i="66"/>
  <c r="BE269" i="66"/>
  <c r="BE556" i="66"/>
  <c r="BE635" i="66"/>
  <c r="BE639" i="66"/>
  <c r="BE716" i="66"/>
  <c r="BE544" i="66"/>
  <c r="BE270" i="66"/>
  <c r="BE996" i="66"/>
  <c r="BE655" i="66"/>
  <c r="BE102" i="66"/>
  <c r="BE511" i="66"/>
  <c r="BE958" i="66"/>
  <c r="BE310" i="66"/>
  <c r="BE988" i="66"/>
  <c r="BE532" i="66"/>
  <c r="BE784" i="66"/>
  <c r="BE349" i="66"/>
  <c r="BE531" i="66"/>
  <c r="BE71" i="66"/>
  <c r="BE23" i="66"/>
  <c r="BE698" i="66"/>
  <c r="BE479" i="66"/>
  <c r="BE669" i="66"/>
  <c r="BE722" i="66"/>
  <c r="BE486" i="66"/>
  <c r="BE25" i="66"/>
  <c r="BE831" i="66"/>
  <c r="BE484" i="66"/>
  <c r="BE681" i="66"/>
  <c r="BE624" i="66"/>
  <c r="BE161" i="66"/>
  <c r="BE856" i="66"/>
  <c r="BE824" i="66"/>
  <c r="BE507" i="66"/>
  <c r="BE387" i="66"/>
  <c r="BE336" i="66"/>
  <c r="BE27" i="66"/>
  <c r="BE643" i="66"/>
  <c r="BE247" i="66"/>
  <c r="BE786" i="66"/>
  <c r="BE280" i="66"/>
  <c r="BE528" i="66"/>
  <c r="BE512" i="66"/>
  <c r="BE351" i="66"/>
  <c r="BE812" i="66"/>
  <c r="BE591" i="66"/>
  <c r="BE916" i="66"/>
  <c r="BE588" i="66"/>
  <c r="BE712" i="66"/>
  <c r="BE649" i="66"/>
  <c r="BE454" i="66"/>
  <c r="BE292" i="66"/>
  <c r="BE91" i="66"/>
  <c r="BE562" i="66"/>
  <c r="BE711" i="66"/>
  <c r="BE66" i="66"/>
  <c r="BE286" i="66"/>
  <c r="BE904" i="66"/>
  <c r="BE262" i="66"/>
  <c r="BE173" i="66"/>
  <c r="BE576" i="66"/>
  <c r="BE728" i="66"/>
  <c r="BE537" i="66"/>
  <c r="BE417" i="66"/>
  <c r="BE401" i="66"/>
  <c r="BE792" i="66"/>
  <c r="BE633" i="66"/>
  <c r="BE625" i="66"/>
  <c r="BE40" i="66"/>
  <c r="BE69" i="66"/>
  <c r="BE440" i="66"/>
  <c r="BE979" i="66"/>
  <c r="BE333" i="66"/>
  <c r="BE772" i="66"/>
  <c r="BE305" i="66"/>
  <c r="BE295" i="66"/>
  <c r="BE578" i="66"/>
  <c r="BE373" i="66"/>
  <c r="BE206" i="66"/>
  <c r="BE793" i="66"/>
  <c r="BE572" i="66"/>
  <c r="BE323" i="66"/>
  <c r="BE120" i="66"/>
  <c r="BE426" i="66"/>
  <c r="BE146" i="66"/>
  <c r="BE704" i="66"/>
  <c r="BE863" i="66"/>
  <c r="BE64" i="66"/>
  <c r="BE797" i="66"/>
  <c r="BE763" i="66"/>
  <c r="BE545" i="66"/>
  <c r="BE998" i="66"/>
  <c r="BE130" i="66"/>
  <c r="BE314" i="66"/>
  <c r="BE692" i="66"/>
  <c r="BE725" i="66"/>
  <c r="BE781" i="66"/>
  <c r="BE357" i="66"/>
  <c r="BE519" i="66"/>
  <c r="BE112" i="66"/>
  <c r="BE689" i="66"/>
  <c r="BE54" i="66"/>
  <c r="BE28" i="66"/>
  <c r="BE527" i="66"/>
  <c r="BE30" i="66"/>
  <c r="BE415" i="66"/>
  <c r="BE522" i="66"/>
  <c r="BE991" i="66"/>
  <c r="BE443" i="66"/>
  <c r="BE529" i="66"/>
  <c r="BE575" i="66"/>
  <c r="BE313" i="66"/>
  <c r="BE461" i="66"/>
  <c r="BE355" i="66"/>
  <c r="BE165" i="66"/>
  <c r="BE730" i="66"/>
  <c r="BE690" i="66"/>
  <c r="BE554" i="66"/>
  <c r="BE214" i="66"/>
  <c r="BE682" i="66"/>
  <c r="BE311" i="66"/>
  <c r="BE668" i="66"/>
  <c r="BE754" i="66"/>
  <c r="BE88" i="66"/>
  <c r="BE403" i="66"/>
  <c r="BE817" i="66"/>
  <c r="BE419" i="66"/>
  <c r="BE719" i="66"/>
  <c r="BE94" i="66"/>
  <c r="BE238" i="66"/>
  <c r="BE475" i="66"/>
  <c r="BE744" i="66"/>
  <c r="BE610" i="66"/>
  <c r="BE766" i="66"/>
  <c r="BE857" i="66"/>
  <c r="BE585" i="66"/>
  <c r="BE569" i="66"/>
  <c r="BE92" i="66"/>
  <c r="BE56" i="66"/>
  <c r="BE579" i="66"/>
  <c r="BE68" i="66"/>
  <c r="BE425" i="66"/>
  <c r="BE736" i="66"/>
  <c r="BE948" i="66"/>
  <c r="BE703" i="66"/>
  <c r="BE869" i="66"/>
  <c r="BE896" i="66"/>
  <c r="BE421" i="66"/>
  <c r="BE506" i="66"/>
  <c r="BE783" i="66"/>
  <c r="BE492" i="66"/>
  <c r="BE760" i="66"/>
  <c r="BE423" i="66"/>
  <c r="BE852" i="66"/>
  <c r="BE281" i="66"/>
  <c r="BE767" i="66"/>
  <c r="BE289" i="66"/>
  <c r="BE713" i="66"/>
  <c r="BE768" i="66"/>
  <c r="BE147" i="66"/>
  <c r="BE779" i="66"/>
  <c r="BE1001" i="66"/>
  <c r="BE538" i="66"/>
  <c r="BE974" i="66"/>
  <c r="BE108" i="66"/>
  <c r="BE283" i="66"/>
  <c r="BE385" i="66"/>
  <c r="BE849" i="66"/>
  <c r="BE543" i="66"/>
  <c r="BE149" i="66"/>
  <c r="BE787" i="66"/>
  <c r="BE409" i="66"/>
  <c r="BE17" i="66"/>
  <c r="BE308" i="66"/>
  <c r="BE598" i="66"/>
  <c r="BE892" i="66"/>
  <c r="BE789" i="66"/>
  <c r="BE739" i="66"/>
  <c r="BE731" i="66"/>
  <c r="BE411" i="66"/>
  <c r="BE791" i="66"/>
  <c r="BE701" i="66"/>
  <c r="BE32" i="66"/>
  <c r="BE319" i="66"/>
  <c r="BE994" i="66"/>
  <c r="BE514" i="66"/>
  <c r="BE367" i="66"/>
  <c r="BE607" i="66"/>
  <c r="BE551" i="66"/>
  <c r="BE98" i="66"/>
  <c r="BE22" i="66"/>
  <c r="BE428" i="66"/>
  <c r="BE73" i="66"/>
  <c r="BE447" i="66"/>
  <c r="BE595" i="66"/>
  <c r="BE908" i="66"/>
  <c r="BE709" i="66"/>
  <c r="BE762" i="66"/>
  <c r="BE821" i="66"/>
  <c r="BE320" i="66"/>
  <c r="BE678" i="66"/>
  <c r="BE746" i="66"/>
  <c r="BE65" i="66"/>
  <c r="BE838" i="66"/>
  <c r="BE805" i="66"/>
  <c r="BE777" i="66"/>
  <c r="BE185" i="66"/>
  <c r="BE721" i="66"/>
  <c r="BE307" i="66"/>
  <c r="BE482" i="66"/>
  <c r="BE755" i="66"/>
  <c r="BE193" i="66"/>
  <c r="BE785" i="66"/>
  <c r="BE985" i="66"/>
  <c r="BE751" i="66"/>
  <c r="BE675" i="66"/>
  <c r="BE299" i="66"/>
  <c r="BE301" i="66"/>
  <c r="BE847" i="66"/>
  <c r="BE894" i="66"/>
  <c r="BE626" i="66"/>
  <c r="BE58" i="66"/>
  <c r="BE865" i="66"/>
  <c r="BE441" i="66"/>
  <c r="BE621" i="66"/>
  <c r="BE733" i="66"/>
  <c r="BE648" i="66"/>
  <c r="BE734" i="66"/>
  <c r="BE258" i="66"/>
  <c r="BE487" i="66"/>
  <c r="BE339" i="66"/>
  <c r="BE353" i="66"/>
  <c r="BE726" i="66"/>
  <c r="BE977" i="66"/>
  <c r="BE756" i="66"/>
  <c r="BE705" i="66"/>
  <c r="BE715" i="66"/>
  <c r="BE290" i="66"/>
  <c r="BE216" i="66"/>
  <c r="BE78" i="66"/>
  <c r="BE35" i="66"/>
  <c r="BE407" i="66"/>
  <c r="BE100" i="66"/>
  <c r="BE765" i="66"/>
  <c r="BE277" i="66"/>
  <c r="BE938" i="66"/>
  <c r="BE452" i="66"/>
  <c r="BE449" i="66"/>
  <c r="BE52" i="66"/>
  <c r="BE57" i="66"/>
  <c r="BE773" i="66"/>
  <c r="BE667" i="66"/>
  <c r="BE601" i="66"/>
  <c r="BE379" i="66"/>
  <c r="BE156" i="66"/>
  <c r="BE609" i="66"/>
  <c r="BE192" i="66"/>
  <c r="BE980" i="66"/>
  <c r="BE820" i="66"/>
  <c r="BE445" i="66"/>
  <c r="BE345" i="66"/>
  <c r="BE717" i="66"/>
  <c r="BE453" i="66"/>
  <c r="BE691" i="66"/>
  <c r="BE898" i="66"/>
  <c r="BE753" i="66"/>
  <c r="BE81" i="66"/>
  <c r="BE581" i="66"/>
  <c r="BE521" i="66"/>
  <c r="BE981" i="66"/>
  <c r="BE764" i="66"/>
  <c r="BE131" i="66"/>
  <c r="BE859" i="66"/>
  <c r="BE50" i="66"/>
  <c r="BE758" i="66"/>
  <c r="BE21" i="66"/>
  <c r="BE663" i="66"/>
  <c r="BE833" i="66"/>
  <c r="BE429" i="66"/>
  <c r="BE599" i="66"/>
  <c r="BE761" i="66"/>
  <c r="BE853" i="66"/>
  <c r="BE317" i="66"/>
  <c r="BE677" i="66"/>
  <c r="BE427" i="66"/>
  <c r="BE966" i="66"/>
  <c r="BE738" i="66"/>
  <c r="BE435" i="66"/>
  <c r="BE845" i="66"/>
  <c r="BE485" i="66"/>
  <c r="BE597" i="66"/>
  <c r="BE983" i="66"/>
  <c r="BE553" i="66"/>
  <c r="BE14" i="66"/>
  <c r="BE491" i="66"/>
  <c r="BE450" i="66"/>
  <c r="BE383" i="66"/>
  <c r="BE706" i="66"/>
  <c r="BE201" i="66"/>
  <c r="BE446" i="66"/>
  <c r="BE1003" i="66"/>
  <c r="BE606" i="66"/>
  <c r="BE437" i="66"/>
  <c r="BE60" i="66"/>
  <c r="BE455" i="66"/>
  <c r="BE851" i="66"/>
  <c r="BE614" i="66"/>
  <c r="BE858" i="66"/>
  <c r="BE26" i="66"/>
  <c r="BE463" i="66"/>
  <c r="BE619" i="66"/>
  <c r="BE679" i="66"/>
  <c r="BE84" i="66"/>
  <c r="BE970" i="66"/>
  <c r="BE590" i="66"/>
  <c r="BE242" i="66"/>
  <c r="BE829" i="66"/>
  <c r="BE76" i="66"/>
  <c r="BE124" i="66"/>
  <c r="BE391" i="66"/>
  <c r="BE153" i="66"/>
  <c r="BE799" i="66"/>
  <c r="BE287" i="66"/>
  <c r="BE811" i="66"/>
  <c r="BE555" i="66"/>
  <c r="BE438" i="66"/>
  <c r="BE63" i="66"/>
  <c r="BE39" i="66"/>
  <c r="BE835" i="66"/>
  <c r="BE82" i="66"/>
  <c r="BE877" i="66"/>
  <c r="BE986" i="66"/>
  <c r="BE118" i="66"/>
  <c r="BE431" i="66"/>
  <c r="BE166" i="66"/>
  <c r="BE405" i="66"/>
  <c r="BE693" i="66"/>
  <c r="BE702" i="66"/>
  <c r="BE389" i="66"/>
  <c r="BE737" i="66"/>
  <c r="BE627" i="66"/>
  <c r="BE875" i="66"/>
  <c r="BE987" i="66"/>
  <c r="BE86" i="66"/>
  <c r="BE871" i="66"/>
  <c r="BE978" i="66"/>
  <c r="BE228" i="66"/>
  <c r="BE137" i="66"/>
  <c r="BE665" i="66"/>
  <c r="BE902" i="66"/>
  <c r="BE474" i="66"/>
  <c r="BE809" i="66"/>
  <c r="BE179" i="66"/>
  <c r="BE197" i="66"/>
  <c r="BE864" i="66"/>
  <c r="BE460" i="66"/>
  <c r="BE467" i="66"/>
  <c r="BE673" i="66"/>
  <c r="BE656" i="66"/>
  <c r="BE803" i="66"/>
  <c r="BE546" i="66"/>
  <c r="BE15" i="66"/>
  <c r="BE914" i="66"/>
  <c r="BE580" i="66"/>
  <c r="BE743" i="66"/>
  <c r="BE42" i="66"/>
  <c r="BE631" i="66"/>
  <c r="BE324" i="66"/>
  <c r="BE954" i="66"/>
  <c r="BE24" i="66"/>
  <c r="BE539" i="66"/>
  <c r="BE451" i="66"/>
  <c r="BE795" i="66"/>
  <c r="BE992" i="66"/>
  <c r="BE674" i="66"/>
  <c r="BE439" i="66"/>
  <c r="BE296" i="66"/>
  <c r="BE341" i="66"/>
  <c r="BE224" i="66"/>
  <c r="BE46" i="66"/>
  <c r="BE505" i="66"/>
  <c r="BE268" i="66"/>
  <c r="BE226" i="66"/>
  <c r="BE886" i="66"/>
  <c r="BE570" i="66"/>
  <c r="BE926" i="66"/>
  <c r="BE393" i="66"/>
  <c r="BE654" i="66"/>
  <c r="BE128" i="66"/>
  <c r="BE67" i="66"/>
  <c r="BE471" i="66"/>
  <c r="BE139" i="66"/>
  <c r="BE634" i="66"/>
  <c r="BE890" i="66"/>
  <c r="BE93" i="66"/>
  <c r="BE699" i="66"/>
  <c r="BE1002" i="66"/>
  <c r="BE196" i="66"/>
  <c r="BE96" i="66"/>
  <c r="BE266" i="66"/>
  <c r="BE540" i="66"/>
  <c r="BE946" i="66"/>
  <c r="BE302" i="66"/>
  <c r="BE611" i="66"/>
  <c r="BE234" i="66"/>
  <c r="BE587" i="66"/>
  <c r="BE962" i="66"/>
  <c r="BE774" i="66"/>
  <c r="BE327" i="66"/>
  <c r="BE602" i="66"/>
  <c r="BE972" i="66"/>
  <c r="BE623" i="66"/>
  <c r="BE459" i="66"/>
  <c r="BE133" i="66"/>
  <c r="BE615" i="66"/>
  <c r="BE884" i="66"/>
  <c r="BE284" i="66"/>
  <c r="BE433" i="66"/>
  <c r="BE724" i="66"/>
  <c r="BE430" i="66"/>
  <c r="BE329" i="66"/>
  <c r="BE990" i="66"/>
  <c r="BE687" i="66"/>
  <c r="BE325" i="66"/>
  <c r="BE642" i="66"/>
  <c r="BE456" i="66"/>
  <c r="BE442" i="66"/>
  <c r="BE106" i="66"/>
  <c r="BE413" i="66"/>
  <c r="BE326" i="66"/>
  <c r="BE841" i="66"/>
  <c r="BE999" i="66"/>
  <c r="BE174" i="66"/>
  <c r="BE827" i="66"/>
  <c r="BE628" i="66"/>
  <c r="BE982" i="66"/>
  <c r="BE714" i="66"/>
  <c r="BE513" i="66"/>
  <c r="BE490" i="66"/>
  <c r="BE989" i="66"/>
  <c r="BE195" i="66"/>
  <c r="BE338" i="66"/>
  <c r="BE950" i="66"/>
  <c r="BE293" i="66"/>
  <c r="BE150" i="66"/>
  <c r="BE457" i="66"/>
  <c r="BE535" i="66"/>
  <c r="BE561" i="66"/>
  <c r="BE839" i="66"/>
  <c r="BE34" i="66"/>
  <c r="BE48" i="66"/>
  <c r="BE256" i="66"/>
  <c r="BE618" i="66"/>
  <c r="BE99" i="66"/>
  <c r="BE604" i="66"/>
  <c r="BE589" i="66"/>
  <c r="BE1000" i="66"/>
  <c r="BE855" i="66"/>
  <c r="BE399" i="66"/>
  <c r="BE666" i="66"/>
  <c r="BE775" i="66"/>
  <c r="BE365" i="66"/>
  <c r="BE44" i="66"/>
  <c r="BE993" i="66"/>
  <c r="BE815" i="66"/>
  <c r="BE70" i="66"/>
  <c r="BE582" i="66"/>
  <c r="BE930" i="66"/>
  <c r="BE823" i="66"/>
  <c r="BE141" i="66"/>
  <c r="BE592" i="66"/>
  <c r="BE984" i="66"/>
  <c r="BE90" i="66"/>
  <c r="BE638" i="66"/>
  <c r="BE882" i="66"/>
  <c r="BE424" i="66"/>
  <c r="BE912" i="66"/>
  <c r="BE680" i="66"/>
  <c r="BE798" i="66"/>
  <c r="BE49" i="66"/>
  <c r="BE276" i="66"/>
  <c r="BE444" i="66"/>
  <c r="BE388" i="66"/>
  <c r="BE880" i="66"/>
  <c r="BE525" i="66"/>
  <c r="BE47" i="66"/>
  <c r="BE975" i="66"/>
  <c r="BE257" i="66"/>
  <c r="BE80" i="66"/>
  <c r="BE117" i="66"/>
  <c r="BE608" i="66"/>
  <c r="BE154" i="66"/>
  <c r="BE103" i="66"/>
  <c r="BE267" i="66"/>
  <c r="BE126" i="66"/>
  <c r="BE953" i="66"/>
  <c r="BE350" i="66"/>
  <c r="BE694" i="66"/>
  <c r="BE172" i="66"/>
  <c r="BE218" i="66"/>
  <c r="BE887" i="66"/>
  <c r="BE111" i="66"/>
  <c r="BE75" i="66"/>
  <c r="BE211" i="66"/>
  <c r="BE501" i="66"/>
  <c r="BE670" i="66"/>
  <c r="BE113" i="66"/>
  <c r="BE941" i="66"/>
  <c r="BE235" i="66"/>
  <c r="BE465" i="66"/>
  <c r="BE241" i="66"/>
  <c r="BE971" i="66"/>
  <c r="BE123" i="66"/>
  <c r="BE900" i="66"/>
  <c r="BE159" i="66"/>
  <c r="BE891" i="66"/>
  <c r="BE658" i="66"/>
  <c r="BE834" i="66"/>
  <c r="BE408" i="66"/>
  <c r="BE239" i="66"/>
  <c r="BE227" i="66"/>
  <c r="BE199" i="66"/>
  <c r="BE252" i="66"/>
  <c r="BE937" i="66"/>
  <c r="BE771" i="66"/>
  <c r="BE905" i="66"/>
  <c r="BE342" i="66"/>
  <c r="BE630" i="66"/>
  <c r="BE352" i="66"/>
  <c r="BE918" i="66"/>
  <c r="BE965" i="66"/>
  <c r="BE710" i="66"/>
  <c r="BE826" i="66"/>
  <c r="BE632" i="66"/>
  <c r="BE89" i="66"/>
  <c r="BE995" i="66"/>
  <c r="BE396" i="66"/>
  <c r="BE119" i="66"/>
  <c r="BE72" i="66"/>
  <c r="BE356" i="66"/>
  <c r="BE170" i="66"/>
  <c r="BE943" i="66"/>
  <c r="BE178" i="66"/>
  <c r="BE557" i="66"/>
  <c r="BE303" i="66"/>
  <c r="BE964" i="66"/>
  <c r="BE883" i="66"/>
  <c r="BE110" i="66"/>
  <c r="BE13" i="66"/>
  <c r="BE973" i="66"/>
  <c r="BE752" i="66"/>
  <c r="BE917" i="66"/>
  <c r="BE248" i="66"/>
  <c r="BE358" i="66"/>
  <c r="BE398" i="66"/>
  <c r="BE309" i="66"/>
  <c r="BE83" i="66"/>
  <c r="BE164" i="66"/>
  <c r="BE840" i="66"/>
  <c r="BE650" i="66"/>
  <c r="BE237" i="66"/>
  <c r="BE129" i="66"/>
  <c r="BE517" i="66"/>
  <c r="BE919" i="66"/>
  <c r="BE888" i="66"/>
  <c r="BE395" i="66"/>
  <c r="BE215" i="66"/>
  <c r="BE969" i="66"/>
  <c r="BE348" i="66"/>
  <c r="BE870" i="66"/>
  <c r="BE913" i="66"/>
  <c r="BE541" i="66"/>
  <c r="BE872" i="66"/>
  <c r="BE229" i="66"/>
  <c r="BE74" i="66"/>
  <c r="BE944" i="66"/>
  <c r="BE347" i="66"/>
  <c r="BE140" i="66"/>
  <c r="BE19" i="66"/>
  <c r="BE158" i="66"/>
  <c r="BE31" i="66"/>
  <c r="BE929" i="66"/>
  <c r="BE175" i="66"/>
  <c r="BE359" i="66"/>
  <c r="BE125" i="66"/>
  <c r="BE906" i="66"/>
  <c r="BE567" i="66"/>
  <c r="BE134" i="66"/>
  <c r="BE378" i="66"/>
  <c r="BE115" i="66"/>
  <c r="BE59" i="66"/>
  <c r="BE187" i="66"/>
  <c r="BE660" i="66"/>
  <c r="BE477" i="66"/>
  <c r="BE203" i="66"/>
  <c r="BE114" i="66"/>
  <c r="BE509" i="66"/>
  <c r="BE188" i="66"/>
  <c r="BE337" i="66"/>
  <c r="BE549" i="66"/>
  <c r="BE942" i="66"/>
  <c r="BE225" i="66"/>
  <c r="BE949" i="66"/>
  <c r="BE402" i="66"/>
  <c r="BE362" i="66"/>
  <c r="BE190" i="66"/>
  <c r="BE171" i="66"/>
  <c r="BE620" i="66"/>
  <c r="BE727" i="66"/>
  <c r="BE672" i="66"/>
  <c r="BE915" i="66"/>
  <c r="BE956" i="66"/>
  <c r="BE16" i="66"/>
  <c r="BE810" i="66"/>
  <c r="BE121" i="66"/>
  <c r="BE533" i="66"/>
  <c r="BE897" i="66"/>
  <c r="BE907" i="66"/>
  <c r="BE340" i="66"/>
  <c r="BE219" i="66"/>
  <c r="BE951" i="66"/>
  <c r="BE109" i="66"/>
  <c r="BE794" i="66"/>
  <c r="BE390" i="66"/>
  <c r="BE478" i="66"/>
  <c r="BE297" i="66"/>
  <c r="BE749" i="66"/>
  <c r="BE493" i="66"/>
  <c r="BE386" i="66"/>
  <c r="BE473" i="66"/>
  <c r="BE245" i="66"/>
  <c r="BE927" i="66"/>
  <c r="BE167" i="66"/>
  <c r="BE881" i="66"/>
  <c r="BE194" i="66"/>
  <c r="BE968" i="66"/>
  <c r="BE77" i="66"/>
  <c r="BE483" i="66"/>
  <c r="BE354" i="66"/>
  <c r="BE816" i="66"/>
  <c r="BE255" i="66"/>
  <c r="BE495" i="66"/>
  <c r="BE374" i="66"/>
  <c r="BE961" i="66"/>
  <c r="BE198" i="66"/>
  <c r="BE923" i="66"/>
  <c r="BE885" i="66"/>
  <c r="BE406" i="66"/>
  <c r="BE380" i="66"/>
  <c r="BE466" i="66"/>
  <c r="BE935" i="66"/>
  <c r="BE221" i="66"/>
  <c r="BE796" i="66"/>
  <c r="BE261" i="66"/>
  <c r="BE344" i="66"/>
  <c r="BE899" i="66"/>
  <c r="BE394" i="66"/>
  <c r="BE157" i="66"/>
  <c r="BE392" i="66"/>
  <c r="BE759" i="66"/>
  <c r="BE616" i="66"/>
  <c r="BE933" i="66"/>
  <c r="BE107" i="66"/>
  <c r="BE684" i="66"/>
  <c r="BE503" i="66"/>
  <c r="BE163" i="66"/>
  <c r="BE814" i="66"/>
  <c r="BE924" i="66"/>
  <c r="BE148" i="66"/>
  <c r="BE879" i="66"/>
  <c r="BE217" i="66"/>
  <c r="BE400" i="66"/>
  <c r="BE708" i="66"/>
  <c r="BE360" i="66"/>
  <c r="BE458" i="66"/>
  <c r="BE911" i="66"/>
  <c r="BE162" i="66"/>
  <c r="BE895" i="66"/>
  <c r="BE87" i="66"/>
  <c r="BE371" i="66"/>
  <c r="BE135" i="66"/>
  <c r="BE955" i="66"/>
  <c r="BE122" i="66"/>
  <c r="BE583" i="66"/>
  <c r="BE469" i="66"/>
  <c r="BE279" i="66"/>
  <c r="BE878" i="66"/>
  <c r="BE376" i="66"/>
  <c r="BE18" i="66"/>
  <c r="BE876" i="66"/>
  <c r="BE565" i="66"/>
  <c r="BE182" i="66"/>
  <c r="BE233" i="66"/>
  <c r="BE152" i="66"/>
  <c r="BE37" i="66"/>
  <c r="BE925" i="66"/>
  <c r="BE85" i="66"/>
  <c r="BE963" i="66"/>
  <c r="BE366" i="66"/>
  <c r="BE846" i="66"/>
  <c r="BE696" i="66"/>
  <c r="BE231" i="66"/>
  <c r="BE945" i="66"/>
  <c r="BE959" i="66"/>
  <c r="BE404" i="66"/>
  <c r="BE368" i="66"/>
  <c r="BE742" i="66"/>
  <c r="BE184" i="66"/>
  <c r="BE596" i="66"/>
  <c r="BE936" i="66"/>
  <c r="BE909" i="66"/>
  <c r="BE939" i="66"/>
  <c r="BE997" i="66"/>
  <c r="BE53" i="66"/>
  <c r="BE822" i="66"/>
  <c r="BE921" i="66"/>
  <c r="BE432" i="66"/>
  <c r="BE321" i="66"/>
  <c r="BE160" i="66"/>
  <c r="BE176" i="66"/>
  <c r="BE213" i="66"/>
  <c r="BE372" i="66"/>
  <c r="BE180" i="66"/>
  <c r="BE181" i="66"/>
  <c r="BE169" i="66"/>
  <c r="BE384" i="66"/>
  <c r="BE207" i="66"/>
  <c r="BE960" i="66"/>
  <c r="BE850" i="66"/>
  <c r="BE127" i="66"/>
  <c r="BE243" i="66"/>
  <c r="BE497" i="66"/>
  <c r="BE51" i="66"/>
  <c r="BE364" i="66"/>
  <c r="BE901" i="66"/>
  <c r="BE967" i="66"/>
  <c r="BE230" i="66"/>
  <c r="BE652" i="66"/>
  <c r="BE45" i="66"/>
  <c r="BE275" i="66"/>
  <c r="BE828" i="66"/>
  <c r="BE893" i="66"/>
  <c r="BE489" i="66"/>
  <c r="BE36" i="66"/>
  <c r="BE105" i="66"/>
  <c r="BE947" i="66"/>
  <c r="BE594" i="66"/>
  <c r="BE291" i="66"/>
  <c r="BE577" i="66"/>
  <c r="BE244" i="66"/>
  <c r="BE804" i="66"/>
  <c r="BE418" i="66"/>
  <c r="BE808" i="66"/>
  <c r="BE940" i="66"/>
  <c r="BE142" i="66"/>
  <c r="BE285" i="66"/>
  <c r="BE436" i="66"/>
  <c r="BE920" i="66"/>
  <c r="BE957" i="66"/>
  <c r="BE208" i="66"/>
  <c r="BE315" i="66"/>
  <c r="BE932" i="66"/>
  <c r="BE136" i="66"/>
  <c r="BE903" i="66"/>
  <c r="BE573" i="66"/>
  <c r="BE370" i="66"/>
  <c r="BE382" i="66"/>
  <c r="BE236" i="66"/>
  <c r="BE931" i="66"/>
  <c r="BE718" i="66"/>
  <c r="BE265" i="66"/>
  <c r="BE209" i="66"/>
  <c r="BE889" i="66"/>
  <c r="BE132" i="66"/>
  <c r="BE62" i="66"/>
  <c r="BE346" i="66"/>
  <c r="BE369" i="66"/>
  <c r="BE636" i="66"/>
  <c r="BE223" i="66"/>
  <c r="BE422" i="66"/>
  <c r="BE481" i="66"/>
  <c r="BF9" i="66"/>
  <c r="AW3" i="66"/>
  <c r="BE2" i="66"/>
  <c r="BD2" i="66"/>
  <c r="BF2" i="66"/>
  <c r="DG3" i="66" l="1"/>
  <c r="DI3" i="66" s="1"/>
  <c r="T3" i="66"/>
  <c r="BI3" i="66"/>
  <c r="BV3" i="66"/>
  <c r="BW3" i="66"/>
  <c r="W3" i="66" l="1"/>
  <c r="BJ3" i="66" s="1"/>
  <c r="CW3" i="66"/>
  <c r="U3" i="66"/>
  <c r="CX3" i="66" l="1"/>
  <c r="X3" i="66"/>
  <c r="BX2" i="66"/>
  <c r="BY3" i="66" l="1"/>
  <c r="BY5" i="66"/>
  <c r="BY4" i="66"/>
  <c r="BW5" i="66" l="1"/>
  <c r="CA3" i="66" l="1"/>
  <c r="BP3" i="66" l="1"/>
  <c r="CD3" i="66"/>
  <c r="BH3" i="66" l="1"/>
  <c r="CP3" i="66" s="1"/>
  <c r="BK3" i="66"/>
  <c r="BM3" i="66" s="1"/>
  <c r="AQ5" i="66"/>
  <c r="DC3" i="66" l="1"/>
  <c r="DD3" i="66"/>
  <c r="BN3" i="66"/>
  <c r="AQ6" i="66"/>
  <c r="AZ6" i="66" s="1"/>
  <c r="BO3" i="66"/>
  <c r="DX3" i="66" s="1"/>
  <c r="EO3" i="66" s="1"/>
  <c r="AV6" i="66" l="1"/>
  <c r="BF6" i="66" s="1"/>
  <c r="BW6" i="66"/>
  <c r="AQ8" i="66"/>
  <c r="AZ11" i="66"/>
  <c r="AZ8" i="66"/>
  <c r="AZ7" i="66"/>
  <c r="BW7" i="66" s="1"/>
  <c r="AQ9" i="66"/>
  <c r="AZ12" i="66" s="1"/>
  <c r="CT3" i="66"/>
  <c r="CQ3" i="66"/>
  <c r="BW12" i="66" l="1"/>
  <c r="AV12" i="66"/>
  <c r="BF12" i="66" s="1"/>
  <c r="BW11" i="66"/>
  <c r="AV11" i="66"/>
  <c r="BF11" i="66" s="1"/>
  <c r="AZ10" i="66"/>
  <c r="BW10" i="66" s="1"/>
  <c r="AV8" i="66"/>
  <c r="BF8" i="66" s="1"/>
  <c r="BW8" i="66"/>
  <c r="AV7" i="66"/>
  <c r="BF7" i="66" s="1"/>
  <c r="AV4" i="66"/>
  <c r="AV5" i="66" s="1"/>
  <c r="AV10" i="66" l="1"/>
  <c r="BF10" i="66" s="1"/>
  <c r="AW6" i="66"/>
  <c r="T6" i="66" s="1"/>
  <c r="AT7" i="66"/>
  <c r="AT8" i="66"/>
  <c r="AT9" i="66" s="1"/>
  <c r="AU7" i="66"/>
  <c r="BE7" i="66" s="1"/>
  <c r="AU8" i="66"/>
  <c r="BE8" i="66" s="1"/>
  <c r="BW4" i="66"/>
  <c r="AT4" i="66"/>
  <c r="AT5" i="66" s="1"/>
  <c r="AT6" i="66" s="1"/>
  <c r="AY6" i="66" s="1"/>
  <c r="BA6" i="66" s="1"/>
  <c r="AU4" i="66"/>
  <c r="AU5" i="66" s="1"/>
  <c r="AU6" i="66" s="1"/>
  <c r="BE6" i="66" s="1"/>
  <c r="AY5" i="66" l="1"/>
  <c r="BA5" i="66" s="1"/>
  <c r="AW5" i="66"/>
  <c r="T5" i="66" s="1"/>
  <c r="AT11" i="66"/>
  <c r="AY11" i="66" s="1"/>
  <c r="BA11" i="66" s="1"/>
  <c r="AT12" i="66"/>
  <c r="AU9" i="66"/>
  <c r="AU12" i="66" s="1"/>
  <c r="BE12" i="66" s="1"/>
  <c r="DG6" i="66"/>
  <c r="DG5" i="66"/>
  <c r="AY9" i="66"/>
  <c r="BA9" i="66" s="1"/>
  <c r="AT10" i="66"/>
  <c r="DH6" i="66"/>
  <c r="CH6" i="66"/>
  <c r="BV6" i="66"/>
  <c r="BI6" i="66"/>
  <c r="AY8" i="66"/>
  <c r="BA8" i="66" s="1"/>
  <c r="AW8" i="66"/>
  <c r="T8" i="66" s="1"/>
  <c r="AY7" i="66"/>
  <c r="BA7" i="66" s="1"/>
  <c r="AW7" i="66"/>
  <c r="T7" i="66" s="1"/>
  <c r="CH5" i="66"/>
  <c r="DH5" i="66"/>
  <c r="BI5" i="66"/>
  <c r="AW4" i="66"/>
  <c r="T4" i="66" s="1"/>
  <c r="AY4" i="66"/>
  <c r="BA4" i="66" s="1"/>
  <c r="BV5" i="66"/>
  <c r="CW7" i="66" l="1"/>
  <c r="CA7" i="66"/>
  <c r="U7" i="66"/>
  <c r="BP7" i="66" s="1"/>
  <c r="AY12" i="66"/>
  <c r="BA12" i="66" s="1"/>
  <c r="AW12" i="66"/>
  <c r="BE9" i="66"/>
  <c r="AU11" i="66"/>
  <c r="CH11" i="66"/>
  <c r="DH11" i="66"/>
  <c r="CW8" i="66"/>
  <c r="U8" i="66"/>
  <c r="CA8" i="66"/>
  <c r="AW9" i="66"/>
  <c r="AU10" i="66"/>
  <c r="BE10" i="66" s="1"/>
  <c r="DI5" i="66"/>
  <c r="W5" i="66"/>
  <c r="BJ5" i="66" s="1"/>
  <c r="CW5" i="66"/>
  <c r="W6" i="66"/>
  <c r="BJ6" i="66" s="1"/>
  <c r="CW6" i="66"/>
  <c r="W8" i="66"/>
  <c r="DG8" i="66"/>
  <c r="DG4" i="66"/>
  <c r="W7" i="66"/>
  <c r="X7" i="66" s="1"/>
  <c r="DG7" i="66"/>
  <c r="DH7" i="66"/>
  <c r="CH7" i="66"/>
  <c r="BI8" i="66"/>
  <c r="BV8" i="66"/>
  <c r="DI6" i="66"/>
  <c r="BV7" i="66"/>
  <c r="BI7" i="66"/>
  <c r="CH8" i="66"/>
  <c r="DH8" i="66"/>
  <c r="U6" i="66"/>
  <c r="CA6" i="66"/>
  <c r="AY10" i="66"/>
  <c r="BA10" i="66" s="1"/>
  <c r="BH6" i="66"/>
  <c r="CH9" i="66"/>
  <c r="DH9" i="66"/>
  <c r="CH4" i="66"/>
  <c r="DH4" i="66"/>
  <c r="BI4" i="66"/>
  <c r="BV4" i="66"/>
  <c r="CA5" i="66"/>
  <c r="U5" i="66"/>
  <c r="CX7" i="66" l="1"/>
  <c r="CD7" i="66"/>
  <c r="BV9" i="66"/>
  <c r="T9" i="66"/>
  <c r="W9" i="66" s="1"/>
  <c r="CB9" i="66" s="1"/>
  <c r="T12" i="66"/>
  <c r="BI12" i="66"/>
  <c r="BV12" i="66"/>
  <c r="DG12" i="66"/>
  <c r="CH12" i="66"/>
  <c r="DH12" i="66"/>
  <c r="BP8" i="66"/>
  <c r="X8" i="66"/>
  <c r="CX6" i="66"/>
  <c r="X6" i="66"/>
  <c r="V6" i="66" s="1"/>
  <c r="CE6" i="66" s="1"/>
  <c r="CX5" i="66"/>
  <c r="X5" i="66"/>
  <c r="BE11" i="66"/>
  <c r="AW11" i="66"/>
  <c r="T11" i="66" s="1"/>
  <c r="CX8" i="66"/>
  <c r="CD8" i="66"/>
  <c r="BI9" i="66"/>
  <c r="BK9" i="66" s="1"/>
  <c r="BO9" i="66" s="1"/>
  <c r="DG9" i="66"/>
  <c r="DI9" i="66" s="1"/>
  <c r="AW10" i="66"/>
  <c r="BJ7" i="66"/>
  <c r="W4" i="66"/>
  <c r="BJ4" i="66" s="1"/>
  <c r="CW4" i="66"/>
  <c r="BJ8" i="66"/>
  <c r="CA4" i="66"/>
  <c r="DI8" i="66"/>
  <c r="CB7" i="66"/>
  <c r="BL7" i="66"/>
  <c r="CB8" i="66"/>
  <c r="BL8" i="66"/>
  <c r="BH8" i="66"/>
  <c r="BH7" i="66"/>
  <c r="CP7" i="66" s="1"/>
  <c r="DI7" i="66"/>
  <c r="DH10" i="66"/>
  <c r="CH10" i="66"/>
  <c r="CD6" i="66"/>
  <c r="BP6" i="66"/>
  <c r="CB6" i="66"/>
  <c r="BL6" i="66"/>
  <c r="DI4" i="66"/>
  <c r="U4" i="66"/>
  <c r="BP5" i="66"/>
  <c r="CD5" i="66"/>
  <c r="BV10" i="66" l="1"/>
  <c r="T10" i="66"/>
  <c r="DI12" i="66"/>
  <c r="BH13" i="66"/>
  <c r="CP13" i="66" s="1"/>
  <c r="W12" i="66"/>
  <c r="BJ12" i="66" s="1"/>
  <c r="BM12" i="66" s="1"/>
  <c r="CA12" i="66"/>
  <c r="CW12" i="66"/>
  <c r="U12" i="66"/>
  <c r="CX4" i="66"/>
  <c r="X4" i="66"/>
  <c r="DC7" i="66"/>
  <c r="DD7" i="66"/>
  <c r="BI11" i="66"/>
  <c r="DG11" i="66"/>
  <c r="DI11" i="66" s="1"/>
  <c r="BV11" i="66"/>
  <c r="DZ851" i="66"/>
  <c r="DZ57" i="66"/>
  <c r="DZ698" i="66"/>
  <c r="BJ9" i="66"/>
  <c r="BM9" i="66" s="1"/>
  <c r="BI10" i="66"/>
  <c r="BH9" i="66"/>
  <c r="DG10" i="66"/>
  <c r="CW9" i="66"/>
  <c r="CA9" i="66"/>
  <c r="U9" i="66"/>
  <c r="X9" i="66" s="1"/>
  <c r="BL9" i="66"/>
  <c r="DX9" i="66"/>
  <c r="EO9" i="66" s="1"/>
  <c r="BN9" i="66"/>
  <c r="DB7" i="66"/>
  <c r="DA7" i="66"/>
  <c r="CZ7" i="66"/>
  <c r="CQ7" i="66"/>
  <c r="AS7" i="66" s="1"/>
  <c r="CC6" i="66"/>
  <c r="BQ6" i="66"/>
  <c r="BK7" i="66"/>
  <c r="BM7" i="66" s="1"/>
  <c r="CC7" i="66"/>
  <c r="V7" i="66"/>
  <c r="CE7" i="66" s="1"/>
  <c r="BQ7" i="66"/>
  <c r="CC8" i="66"/>
  <c r="V8" i="66"/>
  <c r="CE8" i="66" s="1"/>
  <c r="BQ8" i="66"/>
  <c r="CD4" i="66"/>
  <c r="BP4" i="66"/>
  <c r="BP12" i="66" l="1"/>
  <c r="X12" i="66"/>
  <c r="V12" i="66"/>
  <c r="CE12" i="66" s="1"/>
  <c r="CD12" i="66"/>
  <c r="CX12" i="66"/>
  <c r="BL12" i="66"/>
  <c r="CB12" i="66"/>
  <c r="CZ13" i="66"/>
  <c r="DC13" i="66"/>
  <c r="DD13" i="66"/>
  <c r="DA13" i="66"/>
  <c r="DB13" i="66"/>
  <c r="CQ13" i="66"/>
  <c r="AS13" i="66" s="1"/>
  <c r="DZ266" i="66"/>
  <c r="DL164" i="66"/>
  <c r="DZ52" i="66"/>
  <c r="EE52" i="66" s="1"/>
  <c r="BH11" i="66"/>
  <c r="CP11" i="66" s="1"/>
  <c r="DL165" i="66"/>
  <c r="DN165" i="66" s="1"/>
  <c r="AH165" i="66" s="1"/>
  <c r="DL781" i="66"/>
  <c r="AF781" i="66" s="1"/>
  <c r="AE781" i="66" s="1"/>
  <c r="DL291" i="66"/>
  <c r="DS291" i="66" s="1"/>
  <c r="AM291" i="66" s="1"/>
  <c r="DL254" i="66"/>
  <c r="DQ254" i="66" s="1"/>
  <c r="AN254" i="66" s="1"/>
  <c r="AO254" i="66" s="1"/>
  <c r="AK254" i="66" s="1"/>
  <c r="DZ483" i="66"/>
  <c r="DZ113" i="66"/>
  <c r="EA113" i="66" s="1"/>
  <c r="DL372" i="66"/>
  <c r="DM372" i="66" s="1"/>
  <c r="AG372" i="66" s="1"/>
  <c r="DZ580" i="66"/>
  <c r="EC580" i="66" s="1"/>
  <c r="DZ810" i="66"/>
  <c r="EK810" i="66" s="1"/>
  <c r="DZ986" i="66"/>
  <c r="EC986" i="66" s="1"/>
  <c r="DZ978" i="66"/>
  <c r="EA978" i="66" s="1"/>
  <c r="DZ457" i="66"/>
  <c r="EF457" i="66" s="1"/>
  <c r="DZ770" i="66"/>
  <c r="EF770" i="66" s="1"/>
  <c r="DZ943" i="66"/>
  <c r="ED943" i="66" s="1"/>
  <c r="DZ378" i="66"/>
  <c r="DZ107" i="66"/>
  <c r="EE107" i="66" s="1"/>
  <c r="DZ811" i="66"/>
  <c r="EE811" i="66" s="1"/>
  <c r="DZ609" i="66"/>
  <c r="EG609" i="66" s="1"/>
  <c r="DZ547" i="66"/>
  <c r="DZ317" i="66"/>
  <c r="DZ318" i="66"/>
  <c r="EJ318" i="66" s="1"/>
  <c r="DZ573" i="66"/>
  <c r="EH573" i="66" s="1"/>
  <c r="DZ595" i="66"/>
  <c r="EC595" i="66" s="1"/>
  <c r="DZ999" i="66"/>
  <c r="EC999" i="66" s="1"/>
  <c r="DZ472" i="66"/>
  <c r="EI472" i="66" s="1"/>
  <c r="DZ959" i="66"/>
  <c r="EK959" i="66" s="1"/>
  <c r="DZ901" i="66"/>
  <c r="EG901" i="66" s="1"/>
  <c r="DZ146" i="66"/>
  <c r="EK146" i="66" s="1"/>
  <c r="DZ991" i="66"/>
  <c r="DY991" i="66" s="1"/>
  <c r="EL991" i="66" s="1"/>
  <c r="EN991" i="66" s="1"/>
  <c r="DZ974" i="66"/>
  <c r="DZ274" i="66"/>
  <c r="DZ292" i="66"/>
  <c r="DZ577" i="66"/>
  <c r="DY577" i="66" s="1"/>
  <c r="EL577" i="66" s="1"/>
  <c r="EN577" i="66" s="1"/>
  <c r="DZ819" i="66"/>
  <c r="EA819" i="66" s="1"/>
  <c r="DZ637" i="66"/>
  <c r="EK637" i="66" s="1"/>
  <c r="DZ309" i="66"/>
  <c r="EF309" i="66" s="1"/>
  <c r="DZ455" i="66"/>
  <c r="EC455" i="66" s="1"/>
  <c r="DZ184" i="66"/>
  <c r="EG184" i="66" s="1"/>
  <c r="DZ256" i="66"/>
  <c r="DZ660" i="66"/>
  <c r="DZ159" i="66"/>
  <c r="EC159" i="66" s="1"/>
  <c r="DZ126" i="66"/>
  <c r="DZ750" i="66"/>
  <c r="DZ729" i="66"/>
  <c r="EE729" i="66" s="1"/>
  <c r="DZ862" i="66"/>
  <c r="EI862" i="66" s="1"/>
  <c r="DZ269" i="66"/>
  <c r="EK269" i="66" s="1"/>
  <c r="DZ430" i="66"/>
  <c r="EA430" i="66" s="1"/>
  <c r="DZ757" i="66"/>
  <c r="EA757" i="66" s="1"/>
  <c r="DZ272" i="66"/>
  <c r="DY272" i="66" s="1"/>
  <c r="EL272" i="66" s="1"/>
  <c r="EM272" i="66" s="1"/>
  <c r="DZ887" i="66"/>
  <c r="EH887" i="66" s="1"/>
  <c r="DZ640" i="66"/>
  <c r="DZ984" i="66"/>
  <c r="DZ641" i="66"/>
  <c r="EJ641" i="66" s="1"/>
  <c r="DZ390" i="66"/>
  <c r="EH390" i="66" s="1"/>
  <c r="DZ994" i="66"/>
  <c r="DZ630" i="66"/>
  <c r="DZ517" i="66"/>
  <c r="EA517" i="66" s="1"/>
  <c r="DZ847" i="66"/>
  <c r="EB847" i="66" s="1"/>
  <c r="DZ631" i="66"/>
  <c r="EJ631" i="66" s="1"/>
  <c r="DZ740" i="66"/>
  <c r="EJ740" i="66" s="1"/>
  <c r="DZ548" i="66"/>
  <c r="ED548" i="66" s="1"/>
  <c r="DZ454" i="66"/>
  <c r="EK454" i="66" s="1"/>
  <c r="DZ825" i="66"/>
  <c r="DZ925" i="66"/>
  <c r="DZ768" i="66"/>
  <c r="DZ306" i="66"/>
  <c r="EG306" i="66" s="1"/>
  <c r="DZ712" i="66"/>
  <c r="EH712" i="66" s="1"/>
  <c r="DZ414" i="66"/>
  <c r="EF414" i="66" s="1"/>
  <c r="DZ398" i="66"/>
  <c r="EK398" i="66" s="1"/>
  <c r="DZ229" i="66"/>
  <c r="EK229" i="66" s="1"/>
  <c r="DZ204" i="66"/>
  <c r="EG204" i="66" s="1"/>
  <c r="DZ884" i="66"/>
  <c r="EA884" i="66" s="1"/>
  <c r="DZ434" i="66"/>
  <c r="EJ434" i="66" s="1"/>
  <c r="DZ316" i="66"/>
  <c r="EC316" i="66" s="1"/>
  <c r="DZ808" i="66"/>
  <c r="EA808" i="66" s="1"/>
  <c r="DZ231" i="66"/>
  <c r="DZ485" i="66"/>
  <c r="EG485" i="66" s="1"/>
  <c r="DZ656" i="66"/>
  <c r="DZ705" i="66"/>
  <c r="DZ405" i="66"/>
  <c r="DZ801" i="66"/>
  <c r="ED801" i="66" s="1"/>
  <c r="DZ837" i="66"/>
  <c r="EJ837" i="66" s="1"/>
  <c r="DZ283" i="66"/>
  <c r="EI283" i="66" s="1"/>
  <c r="DZ765" i="66"/>
  <c r="EG765" i="66" s="1"/>
  <c r="DZ596" i="66"/>
  <c r="EF596" i="66" s="1"/>
  <c r="DZ849" i="66"/>
  <c r="EG849" i="66" s="1"/>
  <c r="DZ243" i="66"/>
  <c r="EK243" i="66" s="1"/>
  <c r="DZ711" i="66"/>
  <c r="EG711" i="66" s="1"/>
  <c r="DL84" i="66"/>
  <c r="DN84" i="66" s="1"/>
  <c r="AH84" i="66" s="1"/>
  <c r="DZ80" i="66"/>
  <c r="DZ134" i="66"/>
  <c r="DZ633" i="66"/>
  <c r="ED633" i="66" s="1"/>
  <c r="DZ668" i="66"/>
  <c r="EH668" i="66" s="1"/>
  <c r="DZ118" i="66"/>
  <c r="EF118" i="66" s="1"/>
  <c r="DZ514" i="66"/>
  <c r="EC514" i="66" s="1"/>
  <c r="DZ220" i="66"/>
  <c r="EC220" i="66" s="1"/>
  <c r="DZ562" i="66"/>
  <c r="EJ562" i="66" s="1"/>
  <c r="DZ670" i="66"/>
  <c r="EB670" i="66" s="1"/>
  <c r="DZ931" i="66"/>
  <c r="DZ114" i="66"/>
  <c r="EH114" i="66" s="1"/>
  <c r="DZ374" i="66"/>
  <c r="EB374" i="66" s="1"/>
  <c r="DZ131" i="66"/>
  <c r="ED131" i="66" s="1"/>
  <c r="DZ389" i="66"/>
  <c r="DZ930" i="66"/>
  <c r="EI930" i="66" s="1"/>
  <c r="DZ775" i="66"/>
  <c r="EI775" i="66" s="1"/>
  <c r="DZ1003" i="66"/>
  <c r="EI1003" i="66" s="1"/>
  <c r="DZ817" i="66"/>
  <c r="EB817" i="66" s="1"/>
  <c r="DZ314" i="66"/>
  <c r="DZ322" i="66"/>
  <c r="DZ613" i="66"/>
  <c r="ED613" i="66" s="1"/>
  <c r="DZ888" i="66"/>
  <c r="EA888" i="66" s="1"/>
  <c r="DZ478" i="66"/>
  <c r="EC478" i="66" s="1"/>
  <c r="DZ340" i="66"/>
  <c r="EF340" i="66" s="1"/>
  <c r="DZ45" i="66"/>
  <c r="DZ689" i="66"/>
  <c r="DZ479" i="66"/>
  <c r="DZ475" i="66"/>
  <c r="DZ627" i="66"/>
  <c r="EE627" i="66" s="1"/>
  <c r="DZ582" i="66"/>
  <c r="DZ774" i="66"/>
  <c r="DZ530" i="66"/>
  <c r="ED530" i="66" s="1"/>
  <c r="DZ42" i="66"/>
  <c r="EG42" i="66" s="1"/>
  <c r="DX6" i="66"/>
  <c r="EP414" i="66" s="1"/>
  <c r="DZ544" i="66"/>
  <c r="DZ287" i="66"/>
  <c r="DZ655" i="66"/>
  <c r="DZ605" i="66"/>
  <c r="DZ643" i="66"/>
  <c r="DZ253" i="66"/>
  <c r="DZ363" i="66"/>
  <c r="DZ839" i="66"/>
  <c r="DZ697" i="66"/>
  <c r="DY697" i="66" s="1"/>
  <c r="EL697" i="66" s="1"/>
  <c r="EN697" i="66" s="1"/>
  <c r="DZ440" i="66"/>
  <c r="DZ584" i="66"/>
  <c r="EH584" i="66" s="1"/>
  <c r="DZ335" i="66"/>
  <c r="EF335" i="66" s="1"/>
  <c r="DZ191" i="66"/>
  <c r="DZ494" i="66"/>
  <c r="DZ333" i="66"/>
  <c r="DZ875" i="66"/>
  <c r="DZ288" i="66"/>
  <c r="DZ661" i="66"/>
  <c r="EC661" i="66" s="1"/>
  <c r="DZ552" i="66"/>
  <c r="DZ778" i="66"/>
  <c r="DZ795" i="66"/>
  <c r="DZ665" i="66"/>
  <c r="DZ882" i="66"/>
  <c r="EJ882" i="66" s="1"/>
  <c r="DZ977" i="66"/>
  <c r="EA977" i="66" s="1"/>
  <c r="DZ487" i="66"/>
  <c r="EH487" i="66" s="1"/>
  <c r="DZ587" i="66"/>
  <c r="EK587" i="66" s="1"/>
  <c r="DZ604" i="66"/>
  <c r="DZ809" i="66"/>
  <c r="DZ748" i="66"/>
  <c r="DZ206" i="66"/>
  <c r="EG206" i="66" s="1"/>
  <c r="DZ357" i="66"/>
  <c r="DZ598" i="66"/>
  <c r="DZ452" i="66"/>
  <c r="DZ890" i="66"/>
  <c r="DZ676" i="66"/>
  <c r="EF676" i="66" s="1"/>
  <c r="DZ666" i="66"/>
  <c r="ED666" i="66" s="1"/>
  <c r="DZ91" i="66"/>
  <c r="DZ228" i="66"/>
  <c r="DZ367" i="66"/>
  <c r="DZ326" i="66"/>
  <c r="DZ147" i="66"/>
  <c r="DZ624" i="66"/>
  <c r="DZ166" i="66"/>
  <c r="DZ438" i="66"/>
  <c r="DZ451" i="66"/>
  <c r="DZ521" i="66"/>
  <c r="DZ355" i="66"/>
  <c r="EG355" i="66" s="1"/>
  <c r="DZ569" i="66"/>
  <c r="DZ450" i="66"/>
  <c r="DZ505" i="66"/>
  <c r="DZ189" i="66"/>
  <c r="DZ319" i="66"/>
  <c r="DZ764" i="66"/>
  <c r="DZ443" i="66"/>
  <c r="DZ409" i="66"/>
  <c r="DZ648" i="66"/>
  <c r="DZ724" i="66"/>
  <c r="DZ127" i="66"/>
  <c r="DZ347" i="66"/>
  <c r="DZ182" i="66"/>
  <c r="EA182" i="66" s="1"/>
  <c r="DZ905" i="66"/>
  <c r="DZ489" i="66"/>
  <c r="DZ59" i="66"/>
  <c r="DZ62" i="66"/>
  <c r="DZ541" i="66"/>
  <c r="ED541" i="66" s="1"/>
  <c r="DZ303" i="66"/>
  <c r="EG303" i="66" s="1"/>
  <c r="DZ955" i="66"/>
  <c r="DZ342" i="66"/>
  <c r="DZ83" i="66"/>
  <c r="DZ198" i="66"/>
  <c r="EE198" i="66" s="1"/>
  <c r="DZ406" i="66"/>
  <c r="EC406" i="66" s="1"/>
  <c r="DZ36" i="66"/>
  <c r="EB36" i="66" s="1"/>
  <c r="DZ171" i="66"/>
  <c r="DZ742" i="66"/>
  <c r="EJ742" i="66" s="1"/>
  <c r="DZ237" i="66"/>
  <c r="DZ964" i="66"/>
  <c r="DZ503" i="66"/>
  <c r="DZ13" i="66"/>
  <c r="EC13" i="66" s="1"/>
  <c r="DZ973" i="66"/>
  <c r="DZ350" i="66"/>
  <c r="DZ583" i="66"/>
  <c r="DZ209" i="66"/>
  <c r="DZ932" i="66"/>
  <c r="DZ812" i="66"/>
  <c r="EC812" i="66" s="1"/>
  <c r="DZ542" i="66"/>
  <c r="DZ518" i="66"/>
  <c r="EC518" i="66" s="1"/>
  <c r="DZ298" i="66"/>
  <c r="DZ827" i="66"/>
  <c r="DZ599" i="66"/>
  <c r="DZ659" i="66"/>
  <c r="DZ282" i="66"/>
  <c r="EE282" i="66" s="1"/>
  <c r="DZ863" i="66"/>
  <c r="DZ830" i="66"/>
  <c r="DZ560" i="66"/>
  <c r="DZ254" i="66"/>
  <c r="DZ238" i="66"/>
  <c r="DZ534" i="66"/>
  <c r="DZ603" i="66"/>
  <c r="DZ713" i="66"/>
  <c r="DZ859" i="66"/>
  <c r="EG859" i="66" s="1"/>
  <c r="DZ732" i="66"/>
  <c r="DZ186" i="66"/>
  <c r="DY186" i="66" s="1"/>
  <c r="EL186" i="66" s="1"/>
  <c r="EM186" i="66" s="1"/>
  <c r="DZ102" i="66"/>
  <c r="DZ922" i="66"/>
  <c r="EH922" i="66" s="1"/>
  <c r="DZ985" i="66"/>
  <c r="DZ581" i="66"/>
  <c r="EI581" i="66" s="1"/>
  <c r="DZ981" i="66"/>
  <c r="DZ838" i="66"/>
  <c r="EI838" i="66" s="1"/>
  <c r="DZ823" i="66"/>
  <c r="DZ679" i="66"/>
  <c r="EG679" i="66" s="1"/>
  <c r="DZ506" i="66"/>
  <c r="DZ902" i="66"/>
  <c r="DZ523" i="66"/>
  <c r="DZ993" i="66"/>
  <c r="DZ686" i="66"/>
  <c r="DZ706" i="66"/>
  <c r="DZ499" i="66"/>
  <c r="DZ739" i="66"/>
  <c r="DZ531" i="66"/>
  <c r="EJ531" i="66" s="1"/>
  <c r="DZ470" i="66"/>
  <c r="DZ95" i="66"/>
  <c r="DZ216" i="66"/>
  <c r="EG216" i="66" s="1"/>
  <c r="DZ731" i="66"/>
  <c r="DZ339" i="66"/>
  <c r="DZ168" i="66"/>
  <c r="DZ343" i="66"/>
  <c r="DZ145" i="66"/>
  <c r="DZ543" i="66"/>
  <c r="DZ195" i="66"/>
  <c r="DZ421" i="66"/>
  <c r="EH421" i="66" s="1"/>
  <c r="DZ445" i="66"/>
  <c r="DZ251" i="66"/>
  <c r="EH251" i="66" s="1"/>
  <c r="DZ688" i="66"/>
  <c r="DZ268" i="66"/>
  <c r="DZ149" i="66"/>
  <c r="DZ99" i="66"/>
  <c r="DZ1001" i="66"/>
  <c r="DZ258" i="66"/>
  <c r="EG258" i="66" s="1"/>
  <c r="DZ143" i="66"/>
  <c r="DZ586" i="66"/>
  <c r="DZ716" i="66"/>
  <c r="DZ85" i="66"/>
  <c r="DZ696" i="66"/>
  <c r="DZ110" i="66"/>
  <c r="DY110" i="66" s="1"/>
  <c r="EL110" i="66" s="1"/>
  <c r="EM110" i="66" s="1"/>
  <c r="DZ971" i="66"/>
  <c r="DZ227" i="66"/>
  <c r="DZ157" i="66"/>
  <c r="DZ225" i="66"/>
  <c r="DZ187" i="66"/>
  <c r="DZ315" i="66"/>
  <c r="DZ109" i="66"/>
  <c r="DZ388" i="66"/>
  <c r="DZ169" i="66"/>
  <c r="DZ235" i="66"/>
  <c r="DZ396" i="66"/>
  <c r="DZ188" i="66"/>
  <c r="EI188" i="66" s="1"/>
  <c r="DZ384" i="66"/>
  <c r="DZ369" i="66"/>
  <c r="DZ164" i="66"/>
  <c r="DZ77" i="66"/>
  <c r="EC77" i="66" s="1"/>
  <c r="DZ194" i="66"/>
  <c r="DZ525" i="66"/>
  <c r="DZ912" i="66"/>
  <c r="DZ245" i="66"/>
  <c r="DZ215" i="66"/>
  <c r="DZ236" i="66"/>
  <c r="DZ850" i="66"/>
  <c r="DZ32" i="66"/>
  <c r="DZ156" i="66"/>
  <c r="DZ623" i="66"/>
  <c r="DZ651" i="66"/>
  <c r="DZ820" i="66"/>
  <c r="DZ305" i="66"/>
  <c r="DZ183" i="66"/>
  <c r="DZ649" i="66"/>
  <c r="DZ824" i="66"/>
  <c r="DZ860" i="66"/>
  <c r="DZ294" i="66"/>
  <c r="DZ334" i="66"/>
  <c r="EG334" i="66" s="1"/>
  <c r="DZ293" i="66"/>
  <c r="DZ758" i="66"/>
  <c r="DZ807" i="66"/>
  <c r="DZ290" i="66"/>
  <c r="DZ500" i="66"/>
  <c r="DZ786" i="66"/>
  <c r="EB786" i="66" s="1"/>
  <c r="DZ802" i="66"/>
  <c r="DZ818" i="66"/>
  <c r="DZ791" i="66"/>
  <c r="DZ634" i="66"/>
  <c r="DZ667" i="66"/>
  <c r="DZ247" i="66"/>
  <c r="EB247" i="66" s="1"/>
  <c r="DZ787" i="66"/>
  <c r="DZ783" i="66"/>
  <c r="EH783" i="66" s="1"/>
  <c r="DZ730" i="66"/>
  <c r="DZ723" i="66"/>
  <c r="EH723" i="66" s="1"/>
  <c r="DZ803" i="66"/>
  <c r="DZ332" i="66"/>
  <c r="DZ602" i="66"/>
  <c r="DZ391" i="66"/>
  <c r="DZ551" i="66"/>
  <c r="DZ439" i="66"/>
  <c r="DZ564" i="66"/>
  <c r="DZ193" i="66"/>
  <c r="DZ353" i="66"/>
  <c r="DZ793" i="66"/>
  <c r="DZ177" i="66"/>
  <c r="DZ842" i="66"/>
  <c r="DZ429" i="66"/>
  <c r="DZ205" i="66"/>
  <c r="DZ845" i="66"/>
  <c r="DZ327" i="66"/>
  <c r="DZ214" i="66"/>
  <c r="DZ50" i="66"/>
  <c r="DZ144" i="66"/>
  <c r="DZ538" i="66"/>
  <c r="EH538" i="66" s="1"/>
  <c r="DZ449" i="66"/>
  <c r="DZ46" i="66"/>
  <c r="DZ30" i="66"/>
  <c r="DZ841" i="66"/>
  <c r="EB841" i="66" s="1"/>
  <c r="DZ262" i="66"/>
  <c r="DZ22" i="66"/>
  <c r="DZ626" i="66"/>
  <c r="DZ416" i="66"/>
  <c r="DZ170" i="66"/>
  <c r="DZ257" i="66"/>
  <c r="DZ346" i="66"/>
  <c r="DZ37" i="66"/>
  <c r="EA37" i="66" s="1"/>
  <c r="DZ710" i="66"/>
  <c r="DZ354" i="66"/>
  <c r="DZ140" i="66"/>
  <c r="DZ652" i="66"/>
  <c r="DZ466" i="66"/>
  <c r="DZ154" i="66"/>
  <c r="EJ154" i="66" s="1"/>
  <c r="DZ276" i="66"/>
  <c r="DZ219" i="66"/>
  <c r="DZ279" i="66"/>
  <c r="EI279" i="66" s="1"/>
  <c r="DZ885" i="66"/>
  <c r="DZ218" i="66"/>
  <c r="EK218" i="66" s="1"/>
  <c r="DZ16" i="66"/>
  <c r="DZ870" i="66"/>
  <c r="DZ432" i="66"/>
  <c r="DZ402" i="66"/>
  <c r="DZ796" i="66"/>
  <c r="EF796" i="66" s="1"/>
  <c r="DZ359" i="66"/>
  <c r="DZ804" i="66"/>
  <c r="EJ804" i="66" s="1"/>
  <c r="DZ190" i="66"/>
  <c r="DZ814" i="66"/>
  <c r="DZ880" i="66"/>
  <c r="DZ960" i="66"/>
  <c r="DZ492" i="66"/>
  <c r="DZ200" i="66"/>
  <c r="DZ260" i="66"/>
  <c r="DZ63" i="66"/>
  <c r="DZ790" i="66"/>
  <c r="DZ174" i="66"/>
  <c r="DZ488" i="66"/>
  <c r="DZ124" i="66"/>
  <c r="EG124" i="66" s="1"/>
  <c r="DZ867" i="66"/>
  <c r="DZ296" i="66"/>
  <c r="DZ66" i="66"/>
  <c r="DZ320" i="66"/>
  <c r="DZ280" i="66"/>
  <c r="EB280" i="66" s="1"/>
  <c r="DZ308" i="66"/>
  <c r="EK308" i="66" s="1"/>
  <c r="DZ861" i="66"/>
  <c r="EC861" i="66" s="1"/>
  <c r="DZ707" i="66"/>
  <c r="DZ504" i="66"/>
  <c r="DZ387" i="66"/>
  <c r="EK387" i="66" s="1"/>
  <c r="DZ29" i="66"/>
  <c r="EG29" i="66" s="1"/>
  <c r="DZ92" i="66"/>
  <c r="DZ864" i="66"/>
  <c r="DZ412" i="66"/>
  <c r="EH412" i="66" s="1"/>
  <c r="DZ785" i="66"/>
  <c r="DZ896" i="66"/>
  <c r="DZ341" i="66"/>
  <c r="EJ341" i="66" s="1"/>
  <c r="DZ671" i="66"/>
  <c r="DZ781" i="66"/>
  <c r="DZ772" i="66"/>
  <c r="EB772" i="66" s="1"/>
  <c r="DZ760" i="66"/>
  <c r="DZ622" i="66"/>
  <c r="EJ622" i="66" s="1"/>
  <c r="DZ886" i="66"/>
  <c r="DZ554" i="66"/>
  <c r="EJ554" i="66" s="1"/>
  <c r="DZ441" i="66"/>
  <c r="EG441" i="66" s="1"/>
  <c r="DZ417" i="66"/>
  <c r="DZ835" i="66"/>
  <c r="DZ325" i="66"/>
  <c r="DZ515" i="66"/>
  <c r="EC515" i="66" s="1"/>
  <c r="DZ94" i="66"/>
  <c r="EF94" i="66" s="1"/>
  <c r="DZ264" i="66"/>
  <c r="DZ490" i="66"/>
  <c r="EF490" i="66" s="1"/>
  <c r="DZ26" i="66"/>
  <c r="DZ520" i="66"/>
  <c r="DZ242" i="66"/>
  <c r="DZ715" i="66"/>
  <c r="EC715" i="66" s="1"/>
  <c r="DZ507" i="66"/>
  <c r="EA507" i="66" s="1"/>
  <c r="DZ998" i="66"/>
  <c r="DZ137" i="66"/>
  <c r="DZ720" i="66"/>
  <c r="DZ25" i="66"/>
  <c r="DZ954" i="66"/>
  <c r="DZ179" i="66"/>
  <c r="DZ467" i="66"/>
  <c r="DZ212" i="66"/>
  <c r="DZ938" i="66"/>
  <c r="DZ313" i="66"/>
  <c r="DZ691" i="66"/>
  <c r="EH691" i="66" s="1"/>
  <c r="DZ435" i="66"/>
  <c r="DZ78" i="66"/>
  <c r="DZ163" i="66"/>
  <c r="DZ672" i="66"/>
  <c r="DZ352" i="66"/>
  <c r="DZ129" i="66"/>
  <c r="DZ889" i="66"/>
  <c r="DZ360" i="66"/>
  <c r="EB360" i="66" s="1"/>
  <c r="DZ142" i="66"/>
  <c r="DZ935" i="66"/>
  <c r="DZ509" i="66"/>
  <c r="DZ239" i="66"/>
  <c r="EK239" i="66" s="1"/>
  <c r="DZ275" i="66"/>
  <c r="DZ211" i="66"/>
  <c r="DZ394" i="66"/>
  <c r="DZ895" i="66"/>
  <c r="DZ404" i="66"/>
  <c r="EI404" i="66" s="1"/>
  <c r="DZ51" i="66"/>
  <c r="EE51" i="66" s="1"/>
  <c r="DZ834" i="66"/>
  <c r="EE834" i="66" s="1"/>
  <c r="DZ285" i="66"/>
  <c r="DZ291" i="66"/>
  <c r="DZ878" i="66"/>
  <c r="DZ321" i="66"/>
  <c r="DZ718" i="66"/>
  <c r="DZ899" i="66"/>
  <c r="EA899" i="66" s="1"/>
  <c r="DZ936" i="66"/>
  <c r="EE936" i="66" s="1"/>
  <c r="DZ549" i="66"/>
  <c r="DZ749" i="66"/>
  <c r="EG749" i="66" s="1"/>
  <c r="DZ250" i="66"/>
  <c r="ED250" i="66" s="1"/>
  <c r="DZ980" i="66"/>
  <c r="DY980" i="66" s="1"/>
  <c r="EL980" i="66" s="1"/>
  <c r="EN980" i="66" s="1"/>
  <c r="DZ54" i="66"/>
  <c r="DZ330" i="66"/>
  <c r="DZ155" i="66"/>
  <c r="DZ836" i="66"/>
  <c r="DZ40" i="66"/>
  <c r="DZ286" i="66"/>
  <c r="DZ420" i="66"/>
  <c r="DZ611" i="66"/>
  <c r="EK611" i="66" s="1"/>
  <c r="DZ20" i="66"/>
  <c r="DZ128" i="66"/>
  <c r="EA128" i="66" s="1"/>
  <c r="DZ852" i="66"/>
  <c r="EC852" i="66" s="1"/>
  <c r="DZ311" i="66"/>
  <c r="DZ130" i="66"/>
  <c r="EJ130" i="66" s="1"/>
  <c r="DZ843" i="66"/>
  <c r="EC843" i="66" s="1"/>
  <c r="DZ869" i="66"/>
  <c r="DZ874" i="66"/>
  <c r="DZ304" i="66"/>
  <c r="DZ71" i="66"/>
  <c r="DZ526" i="66"/>
  <c r="DZ988" i="66"/>
  <c r="DZ800" i="66"/>
  <c r="DZ779" i="66"/>
  <c r="EK779" i="66" s="1"/>
  <c r="DZ904" i="66"/>
  <c r="DY904" i="66" s="1"/>
  <c r="EL904" i="66" s="1"/>
  <c r="EN904" i="66" s="1"/>
  <c r="DZ769" i="66"/>
  <c r="DZ653" i="66"/>
  <c r="DZ934" i="66"/>
  <c r="DZ529" i="66"/>
  <c r="DZ792" i="66"/>
  <c r="DZ700" i="66"/>
  <c r="DZ592" i="66"/>
  <c r="EK592" i="66" s="1"/>
  <c r="DZ664" i="66"/>
  <c r="DZ385" i="66"/>
  <c r="DZ486" i="66"/>
  <c r="DZ737" i="66"/>
  <c r="EK737" i="66" s="1"/>
  <c r="DZ415" i="66"/>
  <c r="DZ373" i="66"/>
  <c r="DZ97" i="66"/>
  <c r="EF97" i="66" s="1"/>
  <c r="DZ240" i="66"/>
  <c r="DZ628" i="66"/>
  <c r="DZ295" i="66"/>
  <c r="DZ908" i="66"/>
  <c r="DZ201" i="66"/>
  <c r="EE201" i="66" s="1"/>
  <c r="DZ996" i="66"/>
  <c r="DZ717" i="66"/>
  <c r="DZ754" i="66"/>
  <c r="ED754" i="66" s="1"/>
  <c r="DZ84" i="66"/>
  <c r="EA84" i="66" s="1"/>
  <c r="DZ471" i="66"/>
  <c r="DZ108" i="66"/>
  <c r="DZ693" i="66"/>
  <c r="DZ161" i="66"/>
  <c r="DZ871" i="66"/>
  <c r="DZ966" i="66"/>
  <c r="DZ894" i="66"/>
  <c r="DZ756" i="66"/>
  <c r="EG756" i="66" s="1"/>
  <c r="DZ425" i="66"/>
  <c r="DZ805" i="66"/>
  <c r="DZ491" i="66"/>
  <c r="DZ178" i="66"/>
  <c r="DZ911" i="66"/>
  <c r="DZ370" i="66"/>
  <c r="DZ72" i="66"/>
  <c r="DZ907" i="66"/>
  <c r="DZ267" i="66"/>
  <c r="DZ208" i="66"/>
  <c r="EE208" i="66" s="1"/>
  <c r="DZ947" i="66"/>
  <c r="EE947" i="66" s="1"/>
  <c r="DZ632" i="66"/>
  <c r="DY632" i="66" s="1"/>
  <c r="EL632" i="66" s="1"/>
  <c r="EN632" i="66" s="1"/>
  <c r="DZ348" i="66"/>
  <c r="DZ297" i="66"/>
  <c r="DZ344" i="66"/>
  <c r="DZ501" i="66"/>
  <c r="DZ903" i="66"/>
  <c r="EE903" i="66" s="1"/>
  <c r="DZ422" i="66"/>
  <c r="EH422" i="66" s="1"/>
  <c r="DZ122" i="66"/>
  <c r="DZ727" i="66"/>
  <c r="DZ608" i="66"/>
  <c r="DZ117" i="66"/>
  <c r="DZ616" i="66"/>
  <c r="DZ968" i="66"/>
  <c r="DZ74" i="66"/>
  <c r="DZ909" i="66"/>
  <c r="DZ400" i="66"/>
  <c r="DZ939" i="66"/>
  <c r="DZ683" i="66"/>
  <c r="EG683" i="66" s="1"/>
  <c r="DZ210" i="66"/>
  <c r="DZ246" i="66"/>
  <c r="DZ222" i="66"/>
  <c r="EB222" i="66" s="1"/>
  <c r="DZ695" i="66"/>
  <c r="DZ625" i="66"/>
  <c r="DZ673" i="66"/>
  <c r="DZ278" i="66"/>
  <c r="EK278" i="66" s="1"/>
  <c r="DZ104" i="66"/>
  <c r="EI104" i="66" s="1"/>
  <c r="DZ377" i="66"/>
  <c r="EK377" i="66" s="1"/>
  <c r="DZ512" i="66"/>
  <c r="DZ43" i="66"/>
  <c r="DY43" i="66" s="1"/>
  <c r="EL43" i="66" s="1"/>
  <c r="EN43" i="66" s="1"/>
  <c r="DZ351" i="66"/>
  <c r="EE351" i="66" s="1"/>
  <c r="DZ856" i="66"/>
  <c r="EG856" i="66" s="1"/>
  <c r="DZ510" i="66"/>
  <c r="DZ14" i="66"/>
  <c r="DZ776" i="66"/>
  <c r="DZ615" i="66"/>
  <c r="DZ858" i="66"/>
  <c r="DZ958" i="66"/>
  <c r="DZ928" i="66"/>
  <c r="DZ403" i="66"/>
  <c r="DZ916" i="66"/>
  <c r="DZ976" i="66"/>
  <c r="DZ989" i="66"/>
  <c r="EF989" i="66" s="1"/>
  <c r="DZ657" i="66"/>
  <c r="DZ527" i="66"/>
  <c r="DZ463" i="66"/>
  <c r="DZ579" i="66"/>
  <c r="DZ789" i="66"/>
  <c r="DZ112" i="66"/>
  <c r="DZ561" i="66"/>
  <c r="DZ437" i="66"/>
  <c r="DZ662" i="66"/>
  <c r="EH662" i="66" s="1"/>
  <c r="DZ926" i="66"/>
  <c r="DZ338" i="66"/>
  <c r="DZ21" i="66"/>
  <c r="DZ153" i="66"/>
  <c r="DZ442" i="66"/>
  <c r="DZ150" i="66"/>
  <c r="DZ821" i="66"/>
  <c r="DZ81" i="66"/>
  <c r="EF81" i="66" s="1"/>
  <c r="DZ284" i="66"/>
  <c r="DZ621" i="66"/>
  <c r="DZ456" i="66"/>
  <c r="DZ139" i="66"/>
  <c r="DZ674" i="66"/>
  <c r="DZ950" i="66"/>
  <c r="DZ678" i="66"/>
  <c r="DZ324" i="66"/>
  <c r="DZ638" i="66"/>
  <c r="DZ86" i="66"/>
  <c r="DZ461" i="66"/>
  <c r="EB461" i="66" s="1"/>
  <c r="DZ27" i="66"/>
  <c r="DZ702" i="66"/>
  <c r="DZ553" i="66"/>
  <c r="EI553" i="66" s="1"/>
  <c r="DZ69" i="66"/>
  <c r="DZ180" i="66"/>
  <c r="DZ798" i="66"/>
  <c r="DZ207" i="66"/>
  <c r="DZ136" i="66"/>
  <c r="DY136" i="66" s="1"/>
  <c r="EL136" i="66" s="1"/>
  <c r="EM136" i="66" s="1"/>
  <c r="DZ961" i="66"/>
  <c r="DZ87" i="66"/>
  <c r="EJ87" i="66" s="1"/>
  <c r="DZ386" i="66"/>
  <c r="DZ89" i="66"/>
  <c r="DZ636" i="66"/>
  <c r="DZ53" i="66"/>
  <c r="DZ162" i="66"/>
  <c r="EG162" i="66" s="1"/>
  <c r="DZ203" i="66"/>
  <c r="DZ897" i="66"/>
  <c r="DZ497" i="66"/>
  <c r="DZ594" i="66"/>
  <c r="DZ458" i="66"/>
  <c r="EE458" i="66" s="1"/>
  <c r="DZ975" i="66"/>
  <c r="DZ951" i="66"/>
  <c r="EB951" i="66" s="1"/>
  <c r="DZ119" i="66"/>
  <c r="EH119" i="66" s="1"/>
  <c r="DZ876" i="66"/>
  <c r="EF876" i="66" s="1"/>
  <c r="DZ944" i="66"/>
  <c r="EJ944" i="66" s="1"/>
  <c r="DZ872" i="66"/>
  <c r="ED872" i="66" s="1"/>
  <c r="DZ997" i="66"/>
  <c r="EI997" i="66" s="1"/>
  <c r="DZ364" i="66"/>
  <c r="DZ794" i="66"/>
  <c r="DZ593" i="66"/>
  <c r="EC593" i="66" s="1"/>
  <c r="DZ459" i="66"/>
  <c r="EE459" i="66" s="1"/>
  <c r="DZ397" i="66"/>
  <c r="DY397" i="66" s="1"/>
  <c r="EL397" i="66" s="1"/>
  <c r="EN397" i="66" s="1"/>
  <c r="DZ669" i="66"/>
  <c r="DZ496" i="66"/>
  <c r="EH496" i="66" s="1"/>
  <c r="DZ65" i="66"/>
  <c r="DZ323" i="66"/>
  <c r="DZ784" i="66"/>
  <c r="DZ116" i="66"/>
  <c r="DZ482" i="66"/>
  <c r="EH482" i="66" s="1"/>
  <c r="DZ725" i="66"/>
  <c r="DZ610" i="66"/>
  <c r="DZ1002" i="66"/>
  <c r="EH1002" i="66" s="1"/>
  <c r="DZ375" i="66"/>
  <c r="DZ537" i="66"/>
  <c r="DZ746" i="66"/>
  <c r="EC746" i="66" s="1"/>
  <c r="DZ734" i="66"/>
  <c r="EB734" i="66" s="1"/>
  <c r="DZ736" i="66"/>
  <c r="DZ545" i="66"/>
  <c r="DZ588" i="66"/>
  <c r="EJ588" i="66" s="1"/>
  <c r="DZ692" i="66"/>
  <c r="DZ721" i="66"/>
  <c r="EK721" i="66" s="1"/>
  <c r="DZ681" i="66"/>
  <c r="EC681" i="66" s="1"/>
  <c r="DZ428" i="66"/>
  <c r="DZ524" i="66"/>
  <c r="DZ381" i="66"/>
  <c r="DY381" i="66" s="1"/>
  <c r="EL381" i="66" s="1"/>
  <c r="EN381" i="66" s="1"/>
  <c r="DZ431" i="66"/>
  <c r="EB431" i="66" s="1"/>
  <c r="DZ234" i="66"/>
  <c r="DZ704" i="66"/>
  <c r="DZ175" i="66"/>
  <c r="ED175" i="66" s="1"/>
  <c r="DZ230" i="66"/>
  <c r="EI230" i="66" s="1"/>
  <c r="DZ473" i="66"/>
  <c r="DZ362" i="66"/>
  <c r="DZ148" i="66"/>
  <c r="EA148" i="66" s="1"/>
  <c r="DZ31" i="66"/>
  <c r="DZ940" i="66"/>
  <c r="DZ557" i="66"/>
  <c r="EC557" i="66" s="1"/>
  <c r="DZ918" i="66"/>
  <c r="DZ261" i="66"/>
  <c r="DZ900" i="66"/>
  <c r="EA900" i="66" s="1"/>
  <c r="DZ160" i="66"/>
  <c r="DZ797" i="66"/>
  <c r="EB797" i="66" s="1"/>
  <c r="DZ349" i="66"/>
  <c r="DZ263" i="66"/>
  <c r="DZ703" i="66"/>
  <c r="DZ568" i="66"/>
  <c r="EF568" i="66" s="1"/>
  <c r="DZ38" i="66"/>
  <c r="DZ300" i="66"/>
  <c r="DZ866" i="66"/>
  <c r="DZ709" i="66"/>
  <c r="DZ780" i="66"/>
  <c r="DZ829" i="66"/>
  <c r="DZ719" i="66"/>
  <c r="DZ744" i="66"/>
  <c r="DZ979" i="66"/>
  <c r="DZ165" i="66"/>
  <c r="DY165" i="66" s="1"/>
  <c r="EL165" i="66" s="1"/>
  <c r="EM165" i="66" s="1"/>
  <c r="DZ677" i="66"/>
  <c r="DZ962" i="66"/>
  <c r="DZ735" i="66"/>
  <c r="EF735" i="66" s="1"/>
  <c r="DZ570" i="66"/>
  <c r="DZ563" i="66"/>
  <c r="DZ555" i="66"/>
  <c r="DZ535" i="66"/>
  <c r="EJ535" i="66" s="1"/>
  <c r="DZ511" i="66"/>
  <c r="EC511" i="66" s="1"/>
  <c r="DZ532" i="66"/>
  <c r="DY532" i="66" s="1"/>
  <c r="EL532" i="66" s="1"/>
  <c r="EN532" i="66" s="1"/>
  <c r="DZ600" i="66"/>
  <c r="DZ328" i="66"/>
  <c r="DZ448" i="66"/>
  <c r="DZ946" i="66"/>
  <c r="DZ19" i="66"/>
  <c r="DZ176" i="66"/>
  <c r="DY176" i="66" s="1"/>
  <c r="EL176" i="66" s="1"/>
  <c r="EM176" i="66" s="1"/>
  <c r="DZ372" i="66"/>
  <c r="DZ121" i="66"/>
  <c r="DZ368" i="66"/>
  <c r="DZ223" i="66"/>
  <c r="DZ132" i="66"/>
  <c r="EA132" i="66" s="1"/>
  <c r="DZ915" i="66"/>
  <c r="DZ658" i="66"/>
  <c r="DZ956" i="66"/>
  <c r="DZ469" i="66"/>
  <c r="DZ995" i="66"/>
  <c r="DZ135" i="66"/>
  <c r="EE135" i="66" s="1"/>
  <c r="DZ970" i="66"/>
  <c r="DZ762" i="66"/>
  <c r="DZ151" i="66"/>
  <c r="DZ647" i="66"/>
  <c r="DZ806" i="66"/>
  <c r="DZ273" i="66"/>
  <c r="DZ502" i="66"/>
  <c r="DZ635" i="66"/>
  <c r="DZ173" i="66"/>
  <c r="DZ576" i="66"/>
  <c r="DZ733" i="66"/>
  <c r="DZ832" i="66"/>
  <c r="DZ468" i="66"/>
  <c r="DZ767" i="66"/>
  <c r="DZ540" i="66"/>
  <c r="DZ427" i="66"/>
  <c r="DZ446" i="66"/>
  <c r="DZ462" i="66"/>
  <c r="DZ232" i="66"/>
  <c r="EC232" i="66" s="1"/>
  <c r="DZ98" i="66"/>
  <c r="DZ226" i="66"/>
  <c r="DZ513" i="66"/>
  <c r="DZ58" i="66"/>
  <c r="DZ15" i="66"/>
  <c r="DZ773" i="66"/>
  <c r="DZ516" i="66"/>
  <c r="DZ307" i="66"/>
  <c r="DZ614" i="66"/>
  <c r="DZ152" i="66"/>
  <c r="EI152" i="66" s="1"/>
  <c r="DZ382" i="66"/>
  <c r="EJ382" i="66" s="1"/>
  <c r="DZ937" i="66"/>
  <c r="DZ255" i="66"/>
  <c r="EH255" i="66" s="1"/>
  <c r="DZ567" i="66"/>
  <c r="DZ408" i="66"/>
  <c r="DZ493" i="66"/>
  <c r="DZ418" i="66"/>
  <c r="DZ942" i="66"/>
  <c r="DZ115" i="66"/>
  <c r="EG115" i="66" s="1"/>
  <c r="DZ752" i="66"/>
  <c r="DZ840" i="66"/>
  <c r="DZ252" i="66"/>
  <c r="DZ393" i="66"/>
  <c r="DZ105" i="66"/>
  <c r="EC105" i="66" s="1"/>
  <c r="DZ927" i="66"/>
  <c r="DZ879" i="66"/>
  <c r="EF879" i="66" s="1"/>
  <c r="DZ963" i="66"/>
  <c r="ED963" i="66" s="1"/>
  <c r="DZ917" i="66"/>
  <c r="DZ376" i="66"/>
  <c r="EE376" i="66" s="1"/>
  <c r="DZ815" i="66"/>
  <c r="DZ972" i="66"/>
  <c r="DZ48" i="66"/>
  <c r="DZ747" i="66"/>
  <c r="EA747" i="66" s="1"/>
  <c r="DZ813" i="66"/>
  <c r="EG813" i="66" s="1"/>
  <c r="DZ868" i="66"/>
  <c r="DZ761" i="66"/>
  <c r="DY761" i="66" s="1"/>
  <c r="EL761" i="66" s="1"/>
  <c r="EN761" i="66" s="1"/>
  <c r="DZ460" i="66"/>
  <c r="EK460" i="66" s="1"/>
  <c r="DZ474" i="66"/>
  <c r="DZ185" i="66"/>
  <c r="DZ79" i="66"/>
  <c r="EC79" i="66" s="1"/>
  <c r="DZ590" i="66"/>
  <c r="EI590" i="66" s="1"/>
  <c r="DZ585" i="66"/>
  <c r="DZ453" i="66"/>
  <c r="EF453" i="66" s="1"/>
  <c r="DZ690" i="66"/>
  <c r="DZ248" i="66"/>
  <c r="EJ248" i="66" s="1"/>
  <c r="DZ392" i="66"/>
  <c r="EH392" i="66" s="1"/>
  <c r="DZ929" i="66"/>
  <c r="EA929" i="66" s="1"/>
  <c r="DZ771" i="66"/>
  <c r="DY771" i="66" s="1"/>
  <c r="EL771" i="66" s="1"/>
  <c r="EN771" i="66" s="1"/>
  <c r="DZ465" i="66"/>
  <c r="EC465" i="66" s="1"/>
  <c r="DZ96" i="66"/>
  <c r="DZ982" i="66"/>
  <c r="DZ578" i="66"/>
  <c r="DZ35" i="66"/>
  <c r="EG35" i="66" s="1"/>
  <c r="DZ24" i="66"/>
  <c r="DZ312" i="66"/>
  <c r="EI312" i="66" s="1"/>
  <c r="DZ68" i="66"/>
  <c r="DZ100" i="66"/>
  <c r="DY100" i="66" s="1"/>
  <c r="EL100" i="66" s="1"/>
  <c r="EN100" i="66" s="1"/>
  <c r="DZ484" i="66"/>
  <c r="EJ484" i="66" s="1"/>
  <c r="DZ202" i="66"/>
  <c r="DZ23" i="66"/>
  <c r="EE23" i="66" s="1"/>
  <c r="DZ528" i="66"/>
  <c r="EC528" i="66" s="1"/>
  <c r="DZ833" i="66"/>
  <c r="EG833" i="66" s="1"/>
  <c r="DZ536" i="66"/>
  <c r="EI536" i="66" s="1"/>
  <c r="DZ745" i="66"/>
  <c r="EI745" i="66" s="1"/>
  <c r="DZ519" i="66"/>
  <c r="EH519" i="66" s="1"/>
  <c r="DZ728" i="66"/>
  <c r="EK728" i="66" s="1"/>
  <c r="DZ646" i="66"/>
  <c r="DZ407" i="66"/>
  <c r="EI407" i="66" s="1"/>
  <c r="DZ289" i="66"/>
  <c r="DZ138" i="66"/>
  <c r="EH138" i="66" s="1"/>
  <c r="DZ90" i="66"/>
  <c r="ED90" i="66" s="1"/>
  <c r="DZ546" i="66"/>
  <c r="DZ361" i="66"/>
  <c r="EJ361" i="66" s="1"/>
  <c r="DZ618" i="66"/>
  <c r="EG618" i="66" s="1"/>
  <c r="DZ645" i="66"/>
  <c r="EA645" i="66" s="1"/>
  <c r="DZ607" i="66"/>
  <c r="DZ751" i="66"/>
  <c r="DY751" i="66" s="1"/>
  <c r="EL751" i="66" s="1"/>
  <c r="EM751" i="66" s="1"/>
  <c r="DZ76" i="66"/>
  <c r="DZ158" i="66"/>
  <c r="DZ477" i="66"/>
  <c r="DZ680" i="66"/>
  <c r="EB680" i="66" s="1"/>
  <c r="DZ199" i="66"/>
  <c r="EK199" i="66" s="1"/>
  <c r="DZ891" i="66"/>
  <c r="EE891" i="66" s="1"/>
  <c r="DZ265" i="66"/>
  <c r="EJ265" i="66" s="1"/>
  <c r="DZ913" i="66"/>
  <c r="EK913" i="66" s="1"/>
  <c r="DZ945" i="66"/>
  <c r="DZ47" i="66"/>
  <c r="EC47" i="66" s="1"/>
  <c r="DZ371" i="66"/>
  <c r="DZ436" i="66"/>
  <c r="EE436" i="66" s="1"/>
  <c r="DZ846" i="66"/>
  <c r="DZ694" i="66"/>
  <c r="DZ28" i="66"/>
  <c r="EJ28" i="66" s="1"/>
  <c r="DZ508" i="66"/>
  <c r="EF508" i="66" s="1"/>
  <c r="DZ726" i="66"/>
  <c r="EG726" i="66" s="1"/>
  <c r="DZ217" i="66"/>
  <c r="DZ533" i="66"/>
  <c r="EH533" i="66" s="1"/>
  <c r="DZ244" i="66"/>
  <c r="EJ244" i="66" s="1"/>
  <c r="DZ919" i="66"/>
  <c r="DZ380" i="66"/>
  <c r="DZ921" i="66"/>
  <c r="EB921" i="66" s="1"/>
  <c r="DZ906" i="66"/>
  <c r="EB906" i="66" s="1"/>
  <c r="DZ133" i="66"/>
  <c r="EJ133" i="66" s="1"/>
  <c r="DZ277" i="66"/>
  <c r="DZ60" i="66"/>
  <c r="DZ550" i="66"/>
  <c r="EE550" i="66" s="1"/>
  <c r="DZ799" i="66"/>
  <c r="ED799" i="66" s="1"/>
  <c r="DZ898" i="66"/>
  <c r="DZ197" i="66"/>
  <c r="EA197" i="66" s="1"/>
  <c r="DZ663" i="66"/>
  <c r="EE663" i="66" s="1"/>
  <c r="DZ589" i="66"/>
  <c r="DZ44" i="66"/>
  <c r="DZ196" i="66"/>
  <c r="DZ687" i="66"/>
  <c r="EJ687" i="66" s="1"/>
  <c r="DZ88" i="66"/>
  <c r="DZ111" i="66"/>
  <c r="DZ75" i="66"/>
  <c r="DZ933" i="66"/>
  <c r="DZ49" i="66"/>
  <c r="EC49" i="66" s="1"/>
  <c r="DZ883" i="66"/>
  <c r="EF883" i="66" s="1"/>
  <c r="DZ358" i="66"/>
  <c r="EC358" i="66" s="1"/>
  <c r="DZ331" i="66"/>
  <c r="DZ788" i="66"/>
  <c r="EK788" i="66" s="1"/>
  <c r="DZ106" i="66"/>
  <c r="DZ64" i="66"/>
  <c r="EI64" i="66" s="1"/>
  <c r="DZ865" i="66"/>
  <c r="DY865" i="66" s="1"/>
  <c r="EL865" i="66" s="1"/>
  <c r="EM865" i="66" s="1"/>
  <c r="DZ629" i="66"/>
  <c r="DZ854" i="66"/>
  <c r="EF854" i="66" s="1"/>
  <c r="DZ558" i="66"/>
  <c r="EJ558" i="66" s="1"/>
  <c r="DZ831" i="66"/>
  <c r="EC831" i="66" s="1"/>
  <c r="DZ617" i="66"/>
  <c r="EH617" i="66" s="1"/>
  <c r="DZ948" i="66"/>
  <c r="DZ910" i="66"/>
  <c r="DZ755" i="66"/>
  <c r="EA755" i="66" s="1"/>
  <c r="DZ419" i="66"/>
  <c r="DZ426" i="66"/>
  <c r="DZ699" i="66"/>
  <c r="EH699" i="66" s="1"/>
  <c r="DZ522" i="66"/>
  <c r="ED522" i="66" s="1"/>
  <c r="DZ365" i="66"/>
  <c r="DZ224" i="66"/>
  <c r="DZ93" i="66"/>
  <c r="DZ101" i="66"/>
  <c r="DZ433" i="66"/>
  <c r="DY433" i="66" s="1"/>
  <c r="EL433" i="66" s="1"/>
  <c r="EM433" i="66" s="1"/>
  <c r="DZ329" i="66"/>
  <c r="DZ575" i="66"/>
  <c r="EK575" i="66" s="1"/>
  <c r="DZ967" i="66"/>
  <c r="DZ356" i="66"/>
  <c r="DZ302" i="66"/>
  <c r="EH302" i="66" s="1"/>
  <c r="DZ1004" i="66"/>
  <c r="DZ141" i="66"/>
  <c r="EF141" i="66" s="1"/>
  <c r="DZ310" i="66"/>
  <c r="EK310" i="66" s="1"/>
  <c r="DZ299" i="66"/>
  <c r="EI299" i="66" s="1"/>
  <c r="DZ873" i="66"/>
  <c r="DZ480" i="66"/>
  <c r="DY480" i="66" s="1"/>
  <c r="EL480" i="66" s="1"/>
  <c r="EN480" i="66" s="1"/>
  <c r="DZ597" i="66"/>
  <c r="DY597" i="66" s="1"/>
  <c r="EL597" i="66" s="1"/>
  <c r="EN597" i="66" s="1"/>
  <c r="DZ848" i="66"/>
  <c r="EB848" i="66" s="1"/>
  <c r="DZ853" i="66"/>
  <c r="EA853" i="66" s="1"/>
  <c r="DZ990" i="66"/>
  <c r="DZ855" i="66"/>
  <c r="DZ539" i="66"/>
  <c r="EE539" i="66" s="1"/>
  <c r="DZ642" i="66"/>
  <c r="DZ743" i="66"/>
  <c r="EH743" i="66" s="1"/>
  <c r="DZ619" i="66"/>
  <c r="DZ556" i="66"/>
  <c r="DZ301" i="66"/>
  <c r="DZ914" i="66"/>
  <c r="EC914" i="66" s="1"/>
  <c r="DZ82" i="66"/>
  <c r="EE82" i="66" s="1"/>
  <c r="DZ70" i="66"/>
  <c r="EK70" i="66" s="1"/>
  <c r="DZ399" i="66"/>
  <c r="DZ41" i="66"/>
  <c r="DZ120" i="66"/>
  <c r="ED120" i="66" s="1"/>
  <c r="DZ766" i="66"/>
  <c r="DZ192" i="66"/>
  <c r="DZ559" i="66"/>
  <c r="EJ559" i="66" s="1"/>
  <c r="DZ1000" i="66"/>
  <c r="DY1000" i="66" s="1"/>
  <c r="EL1000" i="66" s="1"/>
  <c r="EM1000" i="66" s="1"/>
  <c r="DZ125" i="66"/>
  <c r="EC125" i="66" s="1"/>
  <c r="DZ881" i="66"/>
  <c r="ED881" i="66" s="1"/>
  <c r="DZ123" i="66"/>
  <c r="DZ181" i="66"/>
  <c r="EE181" i="66" s="1"/>
  <c r="DZ941" i="66"/>
  <c r="DZ957" i="66"/>
  <c r="DZ172" i="66"/>
  <c r="DZ481" i="66"/>
  <c r="DZ965" i="66"/>
  <c r="DZ444" i="66"/>
  <c r="DZ816" i="66"/>
  <c r="DZ103" i="66"/>
  <c r="DZ366" i="66"/>
  <c r="DZ67" i="66"/>
  <c r="DZ591" i="66"/>
  <c r="EF591" i="66" s="1"/>
  <c r="DZ259" i="66"/>
  <c r="EA259" i="66" s="1"/>
  <c r="DZ249" i="66"/>
  <c r="EJ249" i="66" s="1"/>
  <c r="DZ55" i="66"/>
  <c r="DZ498" i="66"/>
  <c r="DZ574" i="66"/>
  <c r="DZ464" i="66"/>
  <c r="DZ722" i="66"/>
  <c r="DZ476" i="66"/>
  <c r="EI476" i="66" s="1"/>
  <c r="DZ987" i="66"/>
  <c r="DZ992" i="66"/>
  <c r="DZ685" i="66"/>
  <c r="DZ675" i="66"/>
  <c r="DZ401" i="66"/>
  <c r="EF401" i="66" s="1"/>
  <c r="DZ572" i="66"/>
  <c r="EI572" i="66" s="1"/>
  <c r="DZ644" i="66"/>
  <c r="EI644" i="66" s="1"/>
  <c r="DZ345" i="66"/>
  <c r="DZ270" i="66"/>
  <c r="DZ379" i="66"/>
  <c r="DZ17" i="66"/>
  <c r="DZ34" i="66"/>
  <c r="EK34" i="66" s="1"/>
  <c r="DZ411" i="66"/>
  <c r="DZ892" i="66"/>
  <c r="DZ39" i="66"/>
  <c r="DZ741" i="66"/>
  <c r="EF741" i="66" s="1"/>
  <c r="DZ606" i="66"/>
  <c r="EB606" i="66" s="1"/>
  <c r="DZ763" i="66"/>
  <c r="EG763" i="66" s="1"/>
  <c r="DZ571" i="66"/>
  <c r="DZ395" i="66"/>
  <c r="DZ893" i="66"/>
  <c r="DZ213" i="66"/>
  <c r="DZ495" i="66"/>
  <c r="DY495" i="66" s="1"/>
  <c r="EL495" i="66" s="1"/>
  <c r="EM495" i="66" s="1"/>
  <c r="DZ949" i="66"/>
  <c r="EH949" i="66" s="1"/>
  <c r="DZ708" i="66"/>
  <c r="DZ565" i="66"/>
  <c r="DZ924" i="66"/>
  <c r="DZ620" i="66"/>
  <c r="DZ759" i="66"/>
  <c r="DZ650" i="66"/>
  <c r="EA650" i="66" s="1"/>
  <c r="DZ221" i="66"/>
  <c r="DZ337" i="66"/>
  <c r="DZ61" i="66"/>
  <c r="EH61" i="66" s="1"/>
  <c r="DZ56" i="66"/>
  <c r="DZ822" i="66"/>
  <c r="DZ233" i="66"/>
  <c r="EE233" i="66" s="1"/>
  <c r="DZ167" i="66"/>
  <c r="EB167" i="66" s="1"/>
  <c r="DZ18" i="66"/>
  <c r="EA18" i="66" s="1"/>
  <c r="DZ413" i="66"/>
  <c r="DZ753" i="66"/>
  <c r="EA753" i="66" s="1"/>
  <c r="DZ857" i="66"/>
  <c r="ED857" i="66" s="1"/>
  <c r="DZ682" i="66"/>
  <c r="EC682" i="66" s="1"/>
  <c r="DZ447" i="66"/>
  <c r="ED447" i="66" s="1"/>
  <c r="DZ714" i="66"/>
  <c r="DY714" i="66" s="1"/>
  <c r="EL714" i="66" s="1"/>
  <c r="EM714" i="66" s="1"/>
  <c r="DZ73" i="66"/>
  <c r="DZ33" i="66"/>
  <c r="EF33" i="66" s="1"/>
  <c r="DZ782" i="66"/>
  <c r="EJ782" i="66" s="1"/>
  <c r="DZ920" i="66"/>
  <c r="DY920" i="66" s="1"/>
  <c r="EL920" i="66" s="1"/>
  <c r="EM920" i="66" s="1"/>
  <c r="DZ241" i="66"/>
  <c r="EH241" i="66" s="1"/>
  <c r="DZ828" i="66"/>
  <c r="EF828" i="66" s="1"/>
  <c r="DZ777" i="66"/>
  <c r="EC777" i="66" s="1"/>
  <c r="DZ383" i="66"/>
  <c r="DZ701" i="66"/>
  <c r="EC701" i="66" s="1"/>
  <c r="DZ738" i="66"/>
  <c r="DZ424" i="66"/>
  <c r="EG424" i="66" s="1"/>
  <c r="DZ601" i="66"/>
  <c r="DZ844" i="66"/>
  <c r="EH844" i="66" s="1"/>
  <c r="DZ639" i="66"/>
  <c r="EF639" i="66" s="1"/>
  <c r="DZ410" i="66"/>
  <c r="DZ684" i="66"/>
  <c r="EE684" i="66" s="1"/>
  <c r="DZ826" i="66"/>
  <c r="DZ969" i="66"/>
  <c r="DZ953" i="66"/>
  <c r="DZ923" i="66"/>
  <c r="DZ654" i="66"/>
  <c r="DZ423" i="66"/>
  <c r="EG423" i="66" s="1"/>
  <c r="DZ983" i="66"/>
  <c r="DZ336" i="66"/>
  <c r="DZ612" i="66"/>
  <c r="DZ877" i="66"/>
  <c r="DZ952" i="66"/>
  <c r="DZ566" i="66"/>
  <c r="DZ281" i="66"/>
  <c r="ED281" i="66" s="1"/>
  <c r="DD11" i="66"/>
  <c r="DC11" i="66"/>
  <c r="DL509" i="66"/>
  <c r="DM509" i="66" s="1"/>
  <c r="AG509" i="66" s="1"/>
  <c r="U11" i="66"/>
  <c r="W11" i="66"/>
  <c r="BJ11" i="66" s="1"/>
  <c r="CW11" i="66"/>
  <c r="CA11" i="66"/>
  <c r="DL869" i="66"/>
  <c r="AF869" i="66" s="1"/>
  <c r="AE869" i="66" s="1"/>
  <c r="DL156" i="66"/>
  <c r="DS156" i="66" s="1"/>
  <c r="AM156" i="66" s="1"/>
  <c r="DL584" i="66"/>
  <c r="DM584" i="66" s="1"/>
  <c r="AG584" i="66" s="1"/>
  <c r="BH12" i="66"/>
  <c r="CP12" i="66" s="1"/>
  <c r="DL576" i="66"/>
  <c r="DR576" i="66" s="1"/>
  <c r="AL576" i="66" s="1"/>
  <c r="EE115" i="66"/>
  <c r="EG573" i="66"/>
  <c r="EB573" i="66"/>
  <c r="EE573" i="66"/>
  <c r="ED229" i="66"/>
  <c r="DL158" i="66"/>
  <c r="DN158" i="66" s="1"/>
  <c r="AH158" i="66" s="1"/>
  <c r="DL290" i="66"/>
  <c r="DN290" i="66" s="1"/>
  <c r="AH290" i="66" s="1"/>
  <c r="DL547" i="66"/>
  <c r="DS547" i="66" s="1"/>
  <c r="AM547" i="66" s="1"/>
  <c r="ED204" i="66"/>
  <c r="EC57" i="66"/>
  <c r="EA57" i="66"/>
  <c r="EB57" i="66"/>
  <c r="EF57" i="66"/>
  <c r="ED57" i="66"/>
  <c r="DY57" i="66"/>
  <c r="EL57" i="66" s="1"/>
  <c r="EN57" i="66" s="1"/>
  <c r="EK57" i="66"/>
  <c r="EE57" i="66"/>
  <c r="EI57" i="66"/>
  <c r="EG57" i="66"/>
  <c r="EJ57" i="66"/>
  <c r="EH57" i="66"/>
  <c r="EF837" i="66"/>
  <c r="EH837" i="66"/>
  <c r="EB837" i="66"/>
  <c r="DL462" i="66"/>
  <c r="AF462" i="66" s="1"/>
  <c r="AE462" i="66" s="1"/>
  <c r="EA398" i="66"/>
  <c r="ED398" i="66"/>
  <c r="EC398" i="66"/>
  <c r="EI398" i="66"/>
  <c r="DY398" i="66"/>
  <c r="EL398" i="66" s="1"/>
  <c r="EM398" i="66" s="1"/>
  <c r="DL930" i="66"/>
  <c r="DM930" i="66" s="1"/>
  <c r="AG930" i="66" s="1"/>
  <c r="EH810" i="66"/>
  <c r="ED810" i="66"/>
  <c r="DY810" i="66"/>
  <c r="EL810" i="66" s="1"/>
  <c r="EM810" i="66" s="1"/>
  <c r="EC810" i="66"/>
  <c r="EJ810" i="66"/>
  <c r="EC847" i="66"/>
  <c r="DY847" i="66"/>
  <c r="EL847" i="66" s="1"/>
  <c r="EM847" i="66" s="1"/>
  <c r="EA847" i="66"/>
  <c r="EK986" i="66"/>
  <c r="EE986" i="66"/>
  <c r="EF986" i="66"/>
  <c r="EC668" i="66"/>
  <c r="EG668" i="66"/>
  <c r="DY668" i="66"/>
  <c r="EL668" i="66" s="1"/>
  <c r="EM668" i="66" s="1"/>
  <c r="EB668" i="66"/>
  <c r="EA668" i="66"/>
  <c r="EC475" i="66"/>
  <c r="EE475" i="66"/>
  <c r="EG475" i="66"/>
  <c r="EH475" i="66"/>
  <c r="EH862" i="66"/>
  <c r="EG862" i="66"/>
  <c r="EF862" i="66"/>
  <c r="EJ862" i="66"/>
  <c r="EK862" i="66"/>
  <c r="EC851" i="66"/>
  <c r="EF851" i="66"/>
  <c r="EH851" i="66"/>
  <c r="EE851" i="66"/>
  <c r="EI851" i="66"/>
  <c r="EB851" i="66"/>
  <c r="EJ851" i="66"/>
  <c r="ED851" i="66"/>
  <c r="EG851" i="66"/>
  <c r="EK851" i="66"/>
  <c r="DY851" i="66"/>
  <c r="EL851" i="66" s="1"/>
  <c r="EM851" i="66" s="1"/>
  <c r="EA851" i="66"/>
  <c r="EF765" i="66"/>
  <c r="EH801" i="66"/>
  <c r="EC801" i="66"/>
  <c r="EK801" i="66"/>
  <c r="EE801" i="66"/>
  <c r="EJ801" i="66"/>
  <c r="EH577" i="66"/>
  <c r="EC577" i="66"/>
  <c r="EG577" i="66"/>
  <c r="EI577" i="66"/>
  <c r="EB577" i="66"/>
  <c r="DY698" i="66"/>
  <c r="EL698" i="66" s="1"/>
  <c r="EM698" i="66" s="1"/>
  <c r="EE698" i="66"/>
  <c r="EC698" i="66"/>
  <c r="EG698" i="66"/>
  <c r="EI698" i="66"/>
  <c r="EH698" i="66"/>
  <c r="EA698" i="66"/>
  <c r="EJ698" i="66"/>
  <c r="EF698" i="66"/>
  <c r="EK698" i="66"/>
  <c r="EB698" i="66"/>
  <c r="ED698" i="66"/>
  <c r="EB775" i="66"/>
  <c r="EH775" i="66"/>
  <c r="EJ775" i="66"/>
  <c r="EB220" i="66"/>
  <c r="EF517" i="66"/>
  <c r="DY517" i="66"/>
  <c r="EL517" i="66" s="1"/>
  <c r="EN517" i="66" s="1"/>
  <c r="EC517" i="66"/>
  <c r="ED517" i="66"/>
  <c r="EG517" i="66"/>
  <c r="EA595" i="66"/>
  <c r="EB118" i="66"/>
  <c r="EK118" i="66"/>
  <c r="EI118" i="66"/>
  <c r="EG819" i="66"/>
  <c r="EH819" i="66"/>
  <c r="EE819" i="66"/>
  <c r="EB999" i="66"/>
  <c r="EJ884" i="66"/>
  <c r="DY269" i="66"/>
  <c r="EL269" i="66" s="1"/>
  <c r="EM269" i="66" s="1"/>
  <c r="EF269" i="66"/>
  <c r="EC269" i="66"/>
  <c r="EF52" i="66"/>
  <c r="DY318" i="66"/>
  <c r="EL318" i="66" s="1"/>
  <c r="EM318" i="66" s="1"/>
  <c r="EI318" i="66"/>
  <c r="EA318" i="66"/>
  <c r="EG318" i="66"/>
  <c r="EF318" i="66"/>
  <c r="EA266" i="66"/>
  <c r="EB266" i="66"/>
  <c r="EG266" i="66"/>
  <c r="ED266" i="66"/>
  <c r="EJ266" i="66"/>
  <c r="DY266" i="66"/>
  <c r="EL266" i="66" s="1"/>
  <c r="EM266" i="66" s="1"/>
  <c r="EK266" i="66"/>
  <c r="EC266" i="66"/>
  <c r="EE266" i="66"/>
  <c r="EH266" i="66"/>
  <c r="EI266" i="66"/>
  <c r="EF266" i="66"/>
  <c r="DS164" i="66"/>
  <c r="AM164" i="66" s="1"/>
  <c r="AF164" i="66"/>
  <c r="AE164" i="66" s="1"/>
  <c r="DN164" i="66"/>
  <c r="AH164" i="66" s="1"/>
  <c r="DO164" i="66"/>
  <c r="DQ164" i="66"/>
  <c r="AN164" i="66" s="1"/>
  <c r="AO164" i="66" s="1"/>
  <c r="AK164" i="66" s="1"/>
  <c r="DR164" i="66"/>
  <c r="AL164" i="66" s="1"/>
  <c r="DM164" i="66"/>
  <c r="AG164" i="66" s="1"/>
  <c r="DM165" i="66"/>
  <c r="AG165" i="66" s="1"/>
  <c r="DS165" i="66"/>
  <c r="AM165" i="66" s="1"/>
  <c r="DL78" i="66"/>
  <c r="DL981" i="66"/>
  <c r="DL809" i="66"/>
  <c r="DL473" i="66"/>
  <c r="DL162" i="66"/>
  <c r="DL500" i="66"/>
  <c r="DL24" i="66"/>
  <c r="DL460" i="66"/>
  <c r="DL177" i="66"/>
  <c r="DL70" i="66"/>
  <c r="DL620" i="66"/>
  <c r="DL18" i="66"/>
  <c r="DL520" i="66"/>
  <c r="DL287" i="66"/>
  <c r="DL991" i="66"/>
  <c r="DL774" i="66"/>
  <c r="DL764" i="66"/>
  <c r="DL194" i="66"/>
  <c r="DL47" i="66"/>
  <c r="DL661" i="66"/>
  <c r="DL60" i="66"/>
  <c r="DL487" i="66"/>
  <c r="DL548" i="66"/>
  <c r="DL739" i="66"/>
  <c r="DL159" i="66"/>
  <c r="DL180" i="66"/>
  <c r="DL566" i="66"/>
  <c r="DL306" i="66"/>
  <c r="DL415" i="66"/>
  <c r="DL724" i="66"/>
  <c r="DL920" i="66"/>
  <c r="DL75" i="66"/>
  <c r="DL297" i="66"/>
  <c r="DL645" i="66"/>
  <c r="DL411" i="66"/>
  <c r="DL46" i="66"/>
  <c r="DL821" i="66"/>
  <c r="DL889" i="66"/>
  <c r="DL125" i="66"/>
  <c r="DL271" i="66"/>
  <c r="DL281" i="66"/>
  <c r="DL399" i="66"/>
  <c r="DL453" i="66"/>
  <c r="DL685" i="66"/>
  <c r="DL632" i="66"/>
  <c r="DL940" i="66"/>
  <c r="DL20" i="66"/>
  <c r="DL623" i="66"/>
  <c r="DL58" i="66"/>
  <c r="DL1001" i="66"/>
  <c r="DL760" i="66"/>
  <c r="DL436" i="66"/>
  <c r="DL477" i="66"/>
  <c r="DL202" i="66"/>
  <c r="DL246" i="66"/>
  <c r="DL691" i="66"/>
  <c r="DL319" i="66"/>
  <c r="DL719" i="66"/>
  <c r="DL840" i="66"/>
  <c r="DL340" i="66"/>
  <c r="DL464" i="66"/>
  <c r="DL560" i="66"/>
  <c r="DL978" i="66"/>
  <c r="DL678" i="66"/>
  <c r="DL998" i="66"/>
  <c r="DL321" i="66"/>
  <c r="DL62" i="66"/>
  <c r="DL191" i="66"/>
  <c r="DL141" i="66"/>
  <c r="DL606" i="66"/>
  <c r="DL357" i="66"/>
  <c r="DL908" i="66"/>
  <c r="DL217" i="66"/>
  <c r="DL909" i="66"/>
  <c r="DL334" i="66"/>
  <c r="DL322" i="66"/>
  <c r="DL421" i="66"/>
  <c r="DL877" i="66"/>
  <c r="DL752" i="66"/>
  <c r="DL182" i="66"/>
  <c r="DL939" i="66"/>
  <c r="DL985" i="66"/>
  <c r="DL63" i="66"/>
  <c r="DL595" i="66"/>
  <c r="DL195" i="66"/>
  <c r="DL432" i="66"/>
  <c r="DL276" i="66"/>
  <c r="DL943" i="66"/>
  <c r="DL987" i="66"/>
  <c r="DL642" i="66"/>
  <c r="DL144" i="66"/>
  <c r="DL768" i="66"/>
  <c r="DL927" i="66"/>
  <c r="DL235" i="66"/>
  <c r="DL999" i="66"/>
  <c r="DL313" i="66"/>
  <c r="DL450" i="66"/>
  <c r="DL522" i="66"/>
  <c r="DL238" i="66"/>
  <c r="DL260" i="66"/>
  <c r="DL780" i="66"/>
  <c r="DL921" i="66"/>
  <c r="DL901" i="66"/>
  <c r="DL307" i="66"/>
  <c r="DL618" i="66"/>
  <c r="DL600" i="66"/>
  <c r="DL214" i="66"/>
  <c r="DL126" i="66"/>
  <c r="DL222" i="66"/>
  <c r="DA11" i="66"/>
  <c r="CQ11" i="66"/>
  <c r="CZ11" i="66"/>
  <c r="DB11" i="66"/>
  <c r="DL438" i="66"/>
  <c r="DL491" i="66"/>
  <c r="DL777" i="66"/>
  <c r="DL145" i="66"/>
  <c r="DL170" i="66"/>
  <c r="DL493" i="66"/>
  <c r="DL673" i="66"/>
  <c r="DL74" i="66"/>
  <c r="DL726" i="66"/>
  <c r="DL817" i="66"/>
  <c r="DL738" i="66"/>
  <c r="DL467" i="66"/>
  <c r="DL759" i="66"/>
  <c r="DL128" i="66"/>
  <c r="DL575" i="66"/>
  <c r="DL90" i="66"/>
  <c r="DL993" i="66"/>
  <c r="DL708" i="66"/>
  <c r="DL382" i="66"/>
  <c r="DL277" i="66"/>
  <c r="DL397" i="66"/>
  <c r="DL108" i="66"/>
  <c r="DL654" i="66"/>
  <c r="DL475" i="66"/>
  <c r="DL154" i="66"/>
  <c r="DL344" i="66"/>
  <c r="DL589" i="66"/>
  <c r="DL806" i="66"/>
  <c r="DL228" i="66"/>
  <c r="DL470" i="66"/>
  <c r="DL418" i="66"/>
  <c r="DL919" i="66"/>
  <c r="DL718" i="66"/>
  <c r="DL836" i="66"/>
  <c r="DL264" i="66"/>
  <c r="DL902" i="66"/>
  <c r="DL890" i="66"/>
  <c r="DL957" i="66"/>
  <c r="DL203" i="66"/>
  <c r="DL314" i="66"/>
  <c r="DL922" i="66"/>
  <c r="DL763" i="66"/>
  <c r="DL847" i="66"/>
  <c r="DL851" i="66"/>
  <c r="DL160" i="66"/>
  <c r="DL497" i="66"/>
  <c r="DL35" i="66"/>
  <c r="DL958" i="66"/>
  <c r="DL120" i="66"/>
  <c r="DL610" i="66"/>
  <c r="DL112" i="66"/>
  <c r="DL941" i="66"/>
  <c r="DL370" i="66"/>
  <c r="DL61" i="66"/>
  <c r="DL66" i="66"/>
  <c r="DL326" i="66"/>
  <c r="DL242" i="66"/>
  <c r="DL702" i="66"/>
  <c r="DL891" i="66"/>
  <c r="DL121" i="66"/>
  <c r="DL508" i="66"/>
  <c r="DL984" i="66"/>
  <c r="DL324" i="66"/>
  <c r="DL789" i="66"/>
  <c r="DL389" i="66"/>
  <c r="DL871" i="66"/>
  <c r="DL953" i="66"/>
  <c r="DL742" i="66"/>
  <c r="DL956" i="66"/>
  <c r="DL959" i="66"/>
  <c r="DL208" i="66"/>
  <c r="DL596" i="66"/>
  <c r="DL937" i="66"/>
  <c r="DL894" i="66"/>
  <c r="DL428" i="66"/>
  <c r="DL551" i="66"/>
  <c r="DL676" i="66"/>
  <c r="DL104" i="66"/>
  <c r="DL65" i="66"/>
  <c r="DL1004" i="66"/>
  <c r="DL15" i="66"/>
  <c r="DL804" i="66"/>
  <c r="DL531" i="66"/>
  <c r="DL813" i="66"/>
  <c r="DL820" i="66"/>
  <c r="DL323" i="66"/>
  <c r="DL745" i="66"/>
  <c r="DL803" i="66"/>
  <c r="DL474" i="66"/>
  <c r="DL846" i="66"/>
  <c r="DL374" i="66"/>
  <c r="DL844" i="66"/>
  <c r="DL71" i="66"/>
  <c r="DL69" i="66"/>
  <c r="DL728" i="66"/>
  <c r="DL644" i="66"/>
  <c r="DL198" i="66"/>
  <c r="DL917" i="66"/>
  <c r="DL574" i="66"/>
  <c r="DL316" i="66"/>
  <c r="DL621" i="66"/>
  <c r="DL532" i="66"/>
  <c r="DL652" i="66"/>
  <c r="DL398" i="66"/>
  <c r="DL181" i="66"/>
  <c r="DL970" i="66"/>
  <c r="DL192" i="66"/>
  <c r="DL914" i="66"/>
  <c r="DL986" i="66"/>
  <c r="DL359" i="66"/>
  <c r="DL13" i="66"/>
  <c r="DL659" i="66"/>
  <c r="DL578" i="66"/>
  <c r="DL753" i="66"/>
  <c r="DL417" i="66"/>
  <c r="DL730" i="66"/>
  <c r="DL694" i="66"/>
  <c r="DL129" i="66"/>
  <c r="DL204" i="66"/>
  <c r="DL874" i="66"/>
  <c r="DL149" i="66"/>
  <c r="DL403" i="66"/>
  <c r="DL193" i="66"/>
  <c r="DL771" i="66"/>
  <c r="DL53" i="66"/>
  <c r="DL118" i="66"/>
  <c r="DL825" i="66"/>
  <c r="DL514" i="66"/>
  <c r="DL367" i="66"/>
  <c r="DL582" i="66"/>
  <c r="DL942" i="66"/>
  <c r="DL960" i="66"/>
  <c r="DL528" i="66"/>
  <c r="DL703" i="66"/>
  <c r="DL731" i="66"/>
  <c r="DL409" i="66"/>
  <c r="DL447" i="66"/>
  <c r="DL897" i="66"/>
  <c r="DL236" i="66"/>
  <c r="DL39" i="66"/>
  <c r="DL263" i="66"/>
  <c r="DL788" i="66"/>
  <c r="DL272" i="66"/>
  <c r="DL439" i="66"/>
  <c r="DL296" i="66"/>
  <c r="DL454" i="66"/>
  <c r="DL663" i="66"/>
  <c r="DL860" i="66"/>
  <c r="DL670" i="66"/>
  <c r="DL267" i="66"/>
  <c r="DL385" i="66"/>
  <c r="DL480" i="66"/>
  <c r="DL211" i="66"/>
  <c r="DL562" i="66"/>
  <c r="DL815" i="66"/>
  <c r="DL44" i="66"/>
  <c r="DL197" i="66"/>
  <c r="DL515" i="66"/>
  <c r="DL111" i="66"/>
  <c r="DL215" i="66"/>
  <c r="DL801" i="66"/>
  <c r="DL250" i="66"/>
  <c r="DL720" i="66"/>
  <c r="DL499" i="66"/>
  <c r="DL883" i="66"/>
  <c r="DL503" i="66"/>
  <c r="DL356" i="66"/>
  <c r="DL776" i="66"/>
  <c r="DL179" i="66"/>
  <c r="DL770" i="66"/>
  <c r="DL928" i="66"/>
  <c r="DL557" i="66"/>
  <c r="DL630" i="66"/>
  <c r="DL484" i="66"/>
  <c r="DL669" i="66"/>
  <c r="DL546" i="66"/>
  <c r="DL139" i="66"/>
  <c r="DL765" i="66"/>
  <c r="DL616" i="66"/>
  <c r="DL72" i="66"/>
  <c r="DL769" i="66"/>
  <c r="DL695" i="66"/>
  <c r="DL898" i="66"/>
  <c r="DL383" i="66"/>
  <c r="DL634" i="66"/>
  <c r="DL798" i="66"/>
  <c r="DL213" i="66"/>
  <c r="DL33" i="66"/>
  <c r="DL707" i="66"/>
  <c r="DL561" i="66"/>
  <c r="DL463" i="66"/>
  <c r="DL537" i="66"/>
  <c r="DL822" i="66"/>
  <c r="DL176" i="66"/>
  <c r="DL253" i="66"/>
  <c r="DL210" i="66"/>
  <c r="DL407" i="66"/>
  <c r="DL196" i="66"/>
  <c r="DL698" i="66"/>
  <c r="DL905" i="66"/>
  <c r="DL364" i="66"/>
  <c r="DL625" i="66"/>
  <c r="DL200" i="66"/>
  <c r="DL361" i="66"/>
  <c r="DL896" i="66"/>
  <c r="DL571" i="66"/>
  <c r="DL971" i="66"/>
  <c r="DL55" i="66"/>
  <c r="DL824" i="66"/>
  <c r="DL784" i="66"/>
  <c r="DL32" i="66"/>
  <c r="DL280" i="66"/>
  <c r="DL773" i="66"/>
  <c r="DL34" i="66"/>
  <c r="DL506" i="66"/>
  <c r="DL792" i="66"/>
  <c r="DL662" i="66"/>
  <c r="DL401" i="66"/>
  <c r="DL893" i="66"/>
  <c r="DL360" i="66"/>
  <c r="DL109" i="66"/>
  <c r="DL852" i="66"/>
  <c r="DL711" i="66"/>
  <c r="DL420" i="66"/>
  <c r="DL52" i="66"/>
  <c r="DL216" i="66"/>
  <c r="DL137" i="66"/>
  <c r="DL456" i="66"/>
  <c r="DL723" i="66"/>
  <c r="DL384" i="66"/>
  <c r="DL577" i="66"/>
  <c r="DL354" i="66"/>
  <c r="DL59" i="66"/>
  <c r="DL526" i="66"/>
  <c r="DL802" i="66"/>
  <c r="DL664" i="66"/>
  <c r="DL545" i="66"/>
  <c r="DL79" i="66"/>
  <c r="DL201" i="66"/>
  <c r="DL849" i="66"/>
  <c r="DL248" i="66"/>
  <c r="DL37" i="66"/>
  <c r="DL244" i="66"/>
  <c r="DL412" i="66"/>
  <c r="DL330" i="66"/>
  <c r="DL351" i="66"/>
  <c r="DL17" i="66"/>
  <c r="DL539" i="66"/>
  <c r="DL95" i="66"/>
  <c r="DL519" i="66"/>
  <c r="DL882" i="66"/>
  <c r="DL796" i="66"/>
  <c r="DL422" i="66"/>
  <c r="DL292" i="66"/>
  <c r="DL339" i="66"/>
  <c r="DL352" i="66"/>
  <c r="DL184" i="66"/>
  <c r="DL599" i="66"/>
  <c r="DL504" i="66"/>
  <c r="DL302" i="66"/>
  <c r="DL585" i="66"/>
  <c r="DL381" i="66"/>
  <c r="DL667" i="66"/>
  <c r="DL446" i="66"/>
  <c r="DL838" i="66"/>
  <c r="DL876" i="66"/>
  <c r="DL608" i="66"/>
  <c r="DL390" i="66"/>
  <c r="DL481" i="66"/>
  <c r="DL534" i="66"/>
  <c r="DL494" i="66"/>
  <c r="DL56" i="66"/>
  <c r="DL569" i="66"/>
  <c r="DL640" i="66"/>
  <c r="DL706" i="66"/>
  <c r="DL612" i="66"/>
  <c r="DL965" i="66"/>
  <c r="DL549" i="66"/>
  <c r="DL828" i="66"/>
  <c r="DL132" i="66"/>
  <c r="DL308" i="66"/>
  <c r="DL875" i="66"/>
  <c r="DL593" i="66"/>
  <c r="DL682" i="66"/>
  <c r="DL30" i="66"/>
  <c r="DL301" i="66"/>
  <c r="DL554" i="66"/>
  <c r="DL912" i="66"/>
  <c r="DL107" i="66"/>
  <c r="DL995" i="66"/>
  <c r="DL269" i="66"/>
  <c r="DL174" i="66"/>
  <c r="DL717" i="66"/>
  <c r="DL556" i="66"/>
  <c r="DL283" i="66"/>
  <c r="DL99" i="66"/>
  <c r="DL627" i="66"/>
  <c r="DL975" i="66"/>
  <c r="DL936" i="66"/>
  <c r="DL36" i="66"/>
  <c r="DL911" i="66"/>
  <c r="DL255" i="66"/>
  <c r="DL649" i="66"/>
  <c r="DL841" i="66"/>
  <c r="DL689" i="66"/>
  <c r="DL396" i="66"/>
  <c r="DL31" i="66"/>
  <c r="DL672" i="66"/>
  <c r="DL854" i="66"/>
  <c r="DL42" i="66"/>
  <c r="DL657" i="66"/>
  <c r="DL249" i="66"/>
  <c r="DL712" i="66"/>
  <c r="DL904" i="66"/>
  <c r="DL529" i="66"/>
  <c r="DL989" i="66"/>
  <c r="DL816" i="66"/>
  <c r="DL157" i="66"/>
  <c r="DL199" i="66"/>
  <c r="DL320" i="66"/>
  <c r="DL472" i="66"/>
  <c r="DL722" i="66"/>
  <c r="DL64" i="66"/>
  <c r="DL82" i="66"/>
  <c r="DL379" i="66"/>
  <c r="DL845" i="66"/>
  <c r="DL185" i="66"/>
  <c r="DL513" i="66"/>
  <c r="DL495" i="66"/>
  <c r="DL16" i="66"/>
  <c r="DL358" i="66"/>
  <c r="DL67" i="66"/>
  <c r="DL580" i="66"/>
  <c r="DL604" i="66"/>
  <c r="DL588" i="66"/>
  <c r="DL948" i="66"/>
  <c r="DL899" i="66"/>
  <c r="DL376" i="66"/>
  <c r="DL924" i="66"/>
  <c r="DL697" i="66"/>
  <c r="DL440" i="66"/>
  <c r="DL317" i="66"/>
  <c r="DL966" i="66"/>
  <c r="DL41" i="66"/>
  <c r="DL736" i="66"/>
  <c r="DL563" i="66"/>
  <c r="DL567" i="66"/>
  <c r="DL346" i="66"/>
  <c r="DL932" i="66"/>
  <c r="DL996" i="66"/>
  <c r="DL758" i="66"/>
  <c r="DL701" i="66"/>
  <c r="DL57" i="66"/>
  <c r="DL295" i="66"/>
  <c r="DL505" i="66"/>
  <c r="DL101" i="66"/>
  <c r="DL872" i="66"/>
  <c r="DL368" i="66"/>
  <c r="DL478" i="66"/>
  <c r="DL715" i="66"/>
  <c r="DL124" i="66"/>
  <c r="DL410" i="66"/>
  <c r="DL206" i="66"/>
  <c r="DL926" i="66"/>
  <c r="DL452" i="66"/>
  <c r="DL81" i="66"/>
  <c r="DL227" i="66"/>
  <c r="DL918" i="66"/>
  <c r="DL870" i="66"/>
  <c r="DL818" i="66"/>
  <c r="DL106" i="66"/>
  <c r="DL349" i="66"/>
  <c r="DL331" i="66"/>
  <c r="DL516" i="66"/>
  <c r="DL607" i="66"/>
  <c r="DL638" i="66"/>
  <c r="DL1002" i="66"/>
  <c r="DL700" i="66"/>
  <c r="DL427" i="66"/>
  <c r="DL895" i="66"/>
  <c r="DL207" i="66"/>
  <c r="DL973" i="66"/>
  <c r="DL140" i="66"/>
  <c r="DL68" i="66"/>
  <c r="DL304" i="66"/>
  <c r="DL294" i="66"/>
  <c r="DL540" i="66"/>
  <c r="DL471" i="66"/>
  <c r="DL226" i="66"/>
  <c r="DL448" i="66"/>
  <c r="DL490" i="66"/>
  <c r="DL172" i="66"/>
  <c r="DL163" i="66"/>
  <c r="DL115" i="66"/>
  <c r="DL14" i="66"/>
  <c r="DL843" i="66"/>
  <c r="DL130" i="66"/>
  <c r="DL25" i="66"/>
  <c r="DL413" i="66"/>
  <c r="DL994" i="66"/>
  <c r="DL419" i="66"/>
  <c r="DL257" i="66"/>
  <c r="DL285" i="66"/>
  <c r="DL19" i="66"/>
  <c r="DL651" i="66"/>
  <c r="DL641" i="66"/>
  <c r="DL587" i="66"/>
  <c r="DL666" i="66"/>
  <c r="DL424" i="66"/>
  <c r="DL704" i="66"/>
  <c r="DL535" i="66"/>
  <c r="DL187" i="66"/>
  <c r="DL303" i="66"/>
  <c r="DL342" i="66"/>
  <c r="DL45" i="66"/>
  <c r="DL552" i="66"/>
  <c r="DL954" i="66"/>
  <c r="DL209" i="66"/>
  <c r="DL498" i="66"/>
  <c r="DL866" i="66"/>
  <c r="DL521" i="66"/>
  <c r="DL619" i="66"/>
  <c r="DL289" i="66"/>
  <c r="DL433" i="66"/>
  <c r="DL416" i="66"/>
  <c r="DL885" i="66"/>
  <c r="DL878" i="66"/>
  <c r="DL231" i="66"/>
  <c r="DL637" i="66"/>
  <c r="DL496" i="66"/>
  <c r="DL282" i="66"/>
  <c r="DL338" i="66"/>
  <c r="DL693" i="66"/>
  <c r="DL767" i="66"/>
  <c r="DL455" i="66"/>
  <c r="DL469" i="66"/>
  <c r="DL239" i="66"/>
  <c r="DL594" i="66"/>
  <c r="DL299" i="66"/>
  <c r="DL626" i="66"/>
  <c r="DL445" i="66"/>
  <c r="DL835" i="66"/>
  <c r="DL489" i="66"/>
  <c r="DL241" i="66"/>
  <c r="DL110" i="66"/>
  <c r="DL747" i="66"/>
  <c r="DL800" i="66"/>
  <c r="DL862" i="66"/>
  <c r="DL762" i="66"/>
  <c r="DL568" i="66"/>
  <c r="DL605" i="66"/>
  <c r="DL133" i="66"/>
  <c r="DL962" i="66"/>
  <c r="DL687" i="66"/>
  <c r="DL166" i="66"/>
  <c r="DL146" i="66"/>
  <c r="DL485" i="66"/>
  <c r="DL794" i="66"/>
  <c r="DL696" i="66"/>
  <c r="DL400" i="66"/>
  <c r="DL458" i="66"/>
  <c r="DL92" i="66"/>
  <c r="DL980" i="66"/>
  <c r="DL837" i="66"/>
  <c r="DL355" i="66"/>
  <c r="DL674" i="66"/>
  <c r="DL270" i="66"/>
  <c r="DL735" i="66"/>
  <c r="DL857" i="66"/>
  <c r="DL887" i="66"/>
  <c r="DL77" i="66"/>
  <c r="DL117" i="66"/>
  <c r="DL298" i="66"/>
  <c r="DL819" i="66"/>
  <c r="DL273" i="66"/>
  <c r="DL795" i="66"/>
  <c r="DL633" i="66"/>
  <c r="DL240" i="66"/>
  <c r="DL26" i="66"/>
  <c r="DL441" i="66"/>
  <c r="DL650" i="66"/>
  <c r="DL221" i="66"/>
  <c r="DL80" i="66"/>
  <c r="DL404" i="66"/>
  <c r="DL468" i="66"/>
  <c r="DL790" i="66"/>
  <c r="DL343" i="66"/>
  <c r="DL365" i="66"/>
  <c r="DL755" i="66"/>
  <c r="DL791" i="66"/>
  <c r="DL931" i="66"/>
  <c r="DL315" i="66"/>
  <c r="DL710" i="66"/>
  <c r="DL402" i="66"/>
  <c r="DL848" i="66"/>
  <c r="DL544" i="66"/>
  <c r="DL861" i="66"/>
  <c r="DL709" i="66"/>
  <c r="DL459" i="66"/>
  <c r="DL325" i="66"/>
  <c r="DL258" i="66"/>
  <c r="DL138" i="66"/>
  <c r="DL686" i="66"/>
  <c r="DL353" i="66"/>
  <c r="DL572" i="66"/>
  <c r="DL881" i="66"/>
  <c r="DL636" i="66"/>
  <c r="DL265" i="66"/>
  <c r="DL275" i="66"/>
  <c r="DL856" i="66"/>
  <c r="DL988" i="66"/>
  <c r="DL859" i="66"/>
  <c r="DL116" i="66"/>
  <c r="DL679" i="66"/>
  <c r="DL631" i="66"/>
  <c r="DL205" i="66"/>
  <c r="DL327" i="66"/>
  <c r="DL997" i="66"/>
  <c r="DL142" i="66"/>
  <c r="DL230" i="66"/>
  <c r="DL873" i="66"/>
  <c r="DL266" i="66"/>
  <c r="DL598" i="66"/>
  <c r="DL262" i="66"/>
  <c r="DL646" i="66"/>
  <c r="DL772" i="66"/>
  <c r="DL879" i="66"/>
  <c r="DL968" i="66"/>
  <c r="DL229" i="66"/>
  <c r="DL611" i="66"/>
  <c r="DL807" i="66"/>
  <c r="DL38" i="66"/>
  <c r="DL622" i="66"/>
  <c r="DL538" i="66"/>
  <c r="DL153" i="66"/>
  <c r="DL787" i="66"/>
  <c r="DL743" i="66"/>
  <c r="DL369" i="66"/>
  <c r="DL136" i="66"/>
  <c r="DL915" i="66"/>
  <c r="DL377" i="66"/>
  <c r="DL43" i="66"/>
  <c r="DL643" i="66"/>
  <c r="DL502" i="66"/>
  <c r="DL647" i="66"/>
  <c r="DL245" i="66"/>
  <c r="DL466" i="66"/>
  <c r="DL189" i="66"/>
  <c r="DL171" i="66"/>
  <c r="DL779" i="66"/>
  <c r="DL785" i="66"/>
  <c r="DL811" i="66"/>
  <c r="DL729" i="66"/>
  <c r="DL783" i="66"/>
  <c r="DL603" i="66"/>
  <c r="DL746" i="66"/>
  <c r="DL22" i="66"/>
  <c r="DL123" i="66"/>
  <c r="DL542" i="66"/>
  <c r="DL617" i="66"/>
  <c r="DL858" i="66"/>
  <c r="DL134" i="66"/>
  <c r="DL405" i="66"/>
  <c r="DL119" i="66"/>
  <c r="DL658" i="66"/>
  <c r="DL867" i="66"/>
  <c r="DL751" i="66"/>
  <c r="DL963" i="66"/>
  <c r="DL96" i="66"/>
  <c r="DL684" i="66"/>
  <c r="DL653" i="66"/>
  <c r="DL929" i="66"/>
  <c r="DL492" i="66"/>
  <c r="DL88" i="66"/>
  <c r="DL744" i="66"/>
  <c r="DL705" i="66"/>
  <c r="DL749" i="66"/>
  <c r="DL483" i="66"/>
  <c r="DL186" i="66"/>
  <c r="DL797" i="66"/>
  <c r="DL648" i="66"/>
  <c r="DL336" i="66"/>
  <c r="DL714" i="66"/>
  <c r="DL900" i="66"/>
  <c r="DL127" i="66"/>
  <c r="DL655" i="66"/>
  <c r="DL530" i="66"/>
  <c r="DL775" i="66"/>
  <c r="DL559" i="66"/>
  <c r="DL592" i="66"/>
  <c r="DL810" i="66"/>
  <c r="DL366" i="66"/>
  <c r="DL333" i="66"/>
  <c r="DL274" i="66"/>
  <c r="DL98" i="66"/>
  <c r="DL716" i="66"/>
  <c r="DL150" i="66"/>
  <c r="DL444" i="66"/>
  <c r="DL83" i="66"/>
  <c r="DL100" i="66"/>
  <c r="DL300" i="66"/>
  <c r="DL443" i="66"/>
  <c r="DL212" i="66"/>
  <c r="DL681" i="66"/>
  <c r="DL907" i="66"/>
  <c r="DL243" i="66"/>
  <c r="DL488" i="66"/>
  <c r="DL839" i="66"/>
  <c r="DL793" i="66"/>
  <c r="DL553" i="66"/>
  <c r="DL435" i="66"/>
  <c r="DL913" i="66"/>
  <c r="DL406" i="66"/>
  <c r="DL639" i="66"/>
  <c r="DL29" i="66"/>
  <c r="DL766" i="66"/>
  <c r="DL805" i="66"/>
  <c r="DL756" i="66"/>
  <c r="DL103" i="66"/>
  <c r="DL394" i="66"/>
  <c r="DN291" i="66"/>
  <c r="AH291" i="66" s="1"/>
  <c r="DQ291" i="66"/>
  <c r="AN291" i="66" s="1"/>
  <c r="AO291" i="66" s="1"/>
  <c r="AK291" i="66" s="1"/>
  <c r="DL660" i="66"/>
  <c r="DL175" i="66"/>
  <c r="DL169" i="66"/>
  <c r="DL951" i="66"/>
  <c r="DL732" i="66"/>
  <c r="DL945" i="66"/>
  <c r="DL482" i="66"/>
  <c r="DL12" i="66"/>
  <c r="DL812" i="66"/>
  <c r="DL387" i="66"/>
  <c r="DL518" i="66"/>
  <c r="DL923" i="66"/>
  <c r="DL938" i="66"/>
  <c r="DL734" i="66"/>
  <c r="DL173" i="66"/>
  <c r="DL49" i="66"/>
  <c r="DL713" i="66"/>
  <c r="DL461" i="66"/>
  <c r="DL884" i="66"/>
  <c r="DL183" i="66"/>
  <c r="DL961" i="66"/>
  <c r="DL147" i="66"/>
  <c r="DL754" i="66"/>
  <c r="DL614" i="66"/>
  <c r="DL892" i="66"/>
  <c r="DL668" i="66"/>
  <c r="DL318" i="66"/>
  <c r="DL983" i="66"/>
  <c r="DL363" i="66"/>
  <c r="DL76" i="66"/>
  <c r="DL733" i="66"/>
  <c r="DL834" i="66"/>
  <c r="DL850" i="66"/>
  <c r="DL247" i="66"/>
  <c r="DL982" i="66"/>
  <c r="DL431" i="66"/>
  <c r="DL328" i="66"/>
  <c r="DL855" i="66"/>
  <c r="DL888" i="66"/>
  <c r="DL113" i="66"/>
  <c r="DL830" i="66"/>
  <c r="DL827" i="66"/>
  <c r="DL601" i="66"/>
  <c r="DL741" i="66"/>
  <c r="DL692" i="66"/>
  <c r="DL880" i="66"/>
  <c r="DL380" i="66"/>
  <c r="DL414" i="66"/>
  <c r="DL305" i="66"/>
  <c r="DL161" i="66"/>
  <c r="DL590" i="66"/>
  <c r="DL1003" i="66"/>
  <c r="DL233" i="66"/>
  <c r="DL89" i="66"/>
  <c r="DL151" i="66"/>
  <c r="DL778" i="66"/>
  <c r="DL523" i="66"/>
  <c r="DL570" i="66"/>
  <c r="DL425" i="66"/>
  <c r="DL395" i="66"/>
  <c r="DL152" i="66"/>
  <c r="DL375" i="66"/>
  <c r="DL831" i="66"/>
  <c r="DL737" i="66"/>
  <c r="DL391" i="66"/>
  <c r="DL429" i="66"/>
  <c r="DL947" i="66"/>
  <c r="DL465" i="66"/>
  <c r="DL512" i="66"/>
  <c r="DL220" i="66"/>
  <c r="DL28" i="66"/>
  <c r="DL916" i="66"/>
  <c r="DL979" i="66"/>
  <c r="DL252" i="66"/>
  <c r="DL525" i="66"/>
  <c r="DL864" i="66"/>
  <c r="DL288" i="66"/>
  <c r="DL341" i="66"/>
  <c r="DL624" i="66"/>
  <c r="DL750" i="66"/>
  <c r="DL362" i="66"/>
  <c r="DL122" i="66"/>
  <c r="DL675" i="66"/>
  <c r="DL990" i="66"/>
  <c r="DL974" i="66"/>
  <c r="DL992" i="66"/>
  <c r="DL1000" i="66"/>
  <c r="DL434" i="66"/>
  <c r="DL97" i="66"/>
  <c r="DL950" i="66"/>
  <c r="DL524" i="66"/>
  <c r="DL946" i="66"/>
  <c r="DL54" i="66"/>
  <c r="DL48" i="66"/>
  <c r="DL757" i="66"/>
  <c r="DL677" i="66"/>
  <c r="DL451" i="66"/>
  <c r="DL699" i="66"/>
  <c r="DL329" i="66"/>
  <c r="DL510" i="66"/>
  <c r="DL234" i="66"/>
  <c r="DL925" i="66"/>
  <c r="DL955" i="66"/>
  <c r="DL393" i="66"/>
  <c r="DL408" i="66"/>
  <c r="DL868" i="66"/>
  <c r="DL656" i="66"/>
  <c r="DL237" i="66"/>
  <c r="DL284" i="66"/>
  <c r="DL865" i="66"/>
  <c r="DL799" i="66"/>
  <c r="DL479" i="66"/>
  <c r="DL628" i="66"/>
  <c r="DL906" i="66"/>
  <c r="DL190" i="66"/>
  <c r="DL259" i="66"/>
  <c r="DL311" i="66"/>
  <c r="DL91" i="66"/>
  <c r="DL511" i="66"/>
  <c r="DL910" i="66"/>
  <c r="DL727" i="66"/>
  <c r="DL225" i="66"/>
  <c r="DL671" i="66"/>
  <c r="DL786" i="66"/>
  <c r="DL586" i="66"/>
  <c r="DL748" i="66"/>
  <c r="DL268" i="66"/>
  <c r="DL533" i="66"/>
  <c r="DL261" i="66"/>
  <c r="DL40" i="66"/>
  <c r="DL476" i="66"/>
  <c r="DL86" i="66"/>
  <c r="DL131" i="66"/>
  <c r="DL232" i="66"/>
  <c r="DL967" i="66"/>
  <c r="DL309" i="66"/>
  <c r="DL615" i="66"/>
  <c r="DL597" i="66"/>
  <c r="DL27" i="66"/>
  <c r="DL829" i="66"/>
  <c r="DL761" i="66"/>
  <c r="DL680" i="66"/>
  <c r="DL51" i="66"/>
  <c r="DL558" i="66"/>
  <c r="DL102" i="66"/>
  <c r="DL527" i="66"/>
  <c r="DL602" i="66"/>
  <c r="DL833" i="66"/>
  <c r="DL105" i="66"/>
  <c r="DL337" i="66"/>
  <c r="DL934" i="66"/>
  <c r="DL155" i="66"/>
  <c r="DL688" i="66"/>
  <c r="DL21" i="66"/>
  <c r="DL944" i="66"/>
  <c r="DL11" i="66"/>
  <c r="DL279" i="66"/>
  <c r="DN576" i="66"/>
  <c r="AH576" i="66" s="1"/>
  <c r="DL23" i="66"/>
  <c r="DL565" i="66"/>
  <c r="DL583" i="66"/>
  <c r="DL814" i="66"/>
  <c r="DL219" i="66"/>
  <c r="DL903" i="66"/>
  <c r="DL392" i="66"/>
  <c r="DL977" i="66"/>
  <c r="DL457" i="66"/>
  <c r="DL826" i="66"/>
  <c r="DL85" i="66"/>
  <c r="DL167" i="66"/>
  <c r="DL886" i="66"/>
  <c r="DL224" i="66"/>
  <c r="DL782" i="66"/>
  <c r="DL386" i="66"/>
  <c r="DL935" i="66"/>
  <c r="DL933" i="66"/>
  <c r="DL335" i="66"/>
  <c r="DL348" i="66"/>
  <c r="DL223" i="66"/>
  <c r="DL94" i="66"/>
  <c r="DL721" i="66"/>
  <c r="DL310" i="66"/>
  <c r="DL347" i="66"/>
  <c r="DL690" i="66"/>
  <c r="DL629" i="66"/>
  <c r="DL613" i="66"/>
  <c r="EP874" i="66"/>
  <c r="EP196" i="66"/>
  <c r="DL449" i="66"/>
  <c r="DL135" i="66"/>
  <c r="DL293" i="66"/>
  <c r="DL581" i="66"/>
  <c r="DL442" i="66"/>
  <c r="DL437" i="66"/>
  <c r="DL541" i="66"/>
  <c r="DL635" i="66"/>
  <c r="DL683" i="66"/>
  <c r="DL823" i="66"/>
  <c r="DL256" i="66"/>
  <c r="DL555" i="66"/>
  <c r="DL517" i="66"/>
  <c r="DL114" i="66"/>
  <c r="DL842" i="66"/>
  <c r="DL430" i="66"/>
  <c r="DL93" i="66"/>
  <c r="DL345" i="66"/>
  <c r="DL665" i="66"/>
  <c r="DL964" i="66"/>
  <c r="DL178" i="66"/>
  <c r="DL286" i="66"/>
  <c r="DL952" i="66"/>
  <c r="DL332" i="66"/>
  <c r="DL564" i="66"/>
  <c r="DL251" i="66"/>
  <c r="DL378" i="66"/>
  <c r="DL388" i="66"/>
  <c r="DL278" i="66"/>
  <c r="DL853" i="66"/>
  <c r="DL143" i="66"/>
  <c r="DL976" i="66"/>
  <c r="DL168" i="66"/>
  <c r="DL969" i="66"/>
  <c r="DL371" i="66"/>
  <c r="DL550" i="66"/>
  <c r="DL972" i="66"/>
  <c r="DL426" i="66"/>
  <c r="DL486" i="66"/>
  <c r="DL50" i="66"/>
  <c r="DL949" i="66"/>
  <c r="DL808" i="66"/>
  <c r="DL536" i="66"/>
  <c r="DL73" i="66"/>
  <c r="DL740" i="66"/>
  <c r="DL507" i="66"/>
  <c r="DL725" i="66"/>
  <c r="DL188" i="66"/>
  <c r="DL573" i="66"/>
  <c r="DL832" i="66"/>
  <c r="DL591" i="66"/>
  <c r="DL543" i="66"/>
  <c r="DL579" i="66"/>
  <c r="DL609" i="66"/>
  <c r="DL218" i="66"/>
  <c r="DL148" i="66"/>
  <c r="DL863" i="66"/>
  <c r="DL312" i="66"/>
  <c r="DL423" i="66"/>
  <c r="DL373" i="66"/>
  <c r="DL501" i="66"/>
  <c r="DL350" i="66"/>
  <c r="DL87" i="66"/>
  <c r="DI10" i="66"/>
  <c r="BP9" i="66"/>
  <c r="BH10" i="66"/>
  <c r="CP10" i="66" s="1"/>
  <c r="CD9" i="66"/>
  <c r="CX9" i="66"/>
  <c r="V9" i="66"/>
  <c r="CE9" i="66" s="1"/>
  <c r="CW10" i="66"/>
  <c r="U10" i="66"/>
  <c r="CA10" i="66"/>
  <c r="W10" i="66"/>
  <c r="BJ10" i="66" s="1"/>
  <c r="BO7" i="66"/>
  <c r="BN7" i="66"/>
  <c r="BH5" i="66"/>
  <c r="EG562" i="66" l="1"/>
  <c r="EI52" i="66"/>
  <c r="EC631" i="66"/>
  <c r="EJ204" i="66"/>
  <c r="EK52" i="66"/>
  <c r="EA631" i="66"/>
  <c r="EG637" i="66"/>
  <c r="EH204" i="66"/>
  <c r="EC52" i="66"/>
  <c r="EI631" i="66"/>
  <c r="EF637" i="66"/>
  <c r="EJ52" i="66"/>
  <c r="EE637" i="66"/>
  <c r="EA52" i="66"/>
  <c r="DY52" i="66"/>
  <c r="EL52" i="66" s="1"/>
  <c r="EM52" i="66" s="1"/>
  <c r="EF283" i="66"/>
  <c r="ED52" i="66"/>
  <c r="EG430" i="66"/>
  <c r="EE283" i="66"/>
  <c r="EH52" i="66"/>
  <c r="EF430" i="66"/>
  <c r="EA283" i="66"/>
  <c r="EB52" i="66"/>
  <c r="ED430" i="66"/>
  <c r="EH978" i="66"/>
  <c r="EI514" i="66"/>
  <c r="EG52" i="66"/>
  <c r="EG595" i="66"/>
  <c r="EB978" i="66"/>
  <c r="EJ514" i="66"/>
  <c r="EB595" i="66"/>
  <c r="EK978" i="66"/>
  <c r="EA514" i="66"/>
  <c r="EP743" i="66"/>
  <c r="EP797" i="66"/>
  <c r="EP859" i="66"/>
  <c r="EP757" i="66"/>
  <c r="EP788" i="66"/>
  <c r="EP285" i="66"/>
  <c r="EP363" i="66"/>
  <c r="EP276" i="66"/>
  <c r="EP218" i="66"/>
  <c r="EP142" i="66"/>
  <c r="EP166" i="66"/>
  <c r="EP418" i="66"/>
  <c r="EP787" i="66"/>
  <c r="EP397" i="66"/>
  <c r="DY548" i="66"/>
  <c r="EL548" i="66" s="1"/>
  <c r="EN548" i="66" s="1"/>
  <c r="EP125" i="66"/>
  <c r="EP90" i="66"/>
  <c r="EP939" i="66"/>
  <c r="EP485" i="66"/>
  <c r="EP187" i="66"/>
  <c r="EP325" i="66"/>
  <c r="EP340" i="66"/>
  <c r="EP838" i="66"/>
  <c r="EP85" i="66"/>
  <c r="EP946" i="66"/>
  <c r="EH808" i="66"/>
  <c r="EI770" i="66"/>
  <c r="ED808" i="66"/>
  <c r="EE770" i="66"/>
  <c r="EB548" i="66"/>
  <c r="EI562" i="66"/>
  <c r="DY786" i="66"/>
  <c r="EL786" i="66" s="1"/>
  <c r="EM786" i="66" s="1"/>
  <c r="CC12" i="66"/>
  <c r="BQ12" i="66"/>
  <c r="X11" i="66"/>
  <c r="BP10" i="66"/>
  <c r="X10" i="66"/>
  <c r="EB35" i="66"/>
  <c r="EH548" i="66"/>
  <c r="DY770" i="66"/>
  <c r="EL770" i="66" s="1"/>
  <c r="EM770" i="66" s="1"/>
  <c r="ED434" i="66"/>
  <c r="EC562" i="66"/>
  <c r="DY472" i="66"/>
  <c r="EL472" i="66" s="1"/>
  <c r="EM472" i="66" s="1"/>
  <c r="DY434" i="66"/>
  <c r="EL434" i="66" s="1"/>
  <c r="EM434" i="66" s="1"/>
  <c r="EB472" i="66"/>
  <c r="AF165" i="66"/>
  <c r="AE165" i="66" s="1"/>
  <c r="EK434" i="66"/>
  <c r="DR165" i="66"/>
  <c r="AL165" i="66" s="1"/>
  <c r="AF291" i="66"/>
  <c r="AE291" i="66" s="1"/>
  <c r="EP384" i="66"/>
  <c r="EP360" i="66"/>
  <c r="EP216" i="66"/>
  <c r="EP875" i="66"/>
  <c r="DO291" i="66"/>
  <c r="EP394" i="66"/>
  <c r="EP189" i="66"/>
  <c r="EP545" i="66"/>
  <c r="EP649" i="66"/>
  <c r="DM291" i="66"/>
  <c r="AG291" i="66" s="1"/>
  <c r="EP932" i="66"/>
  <c r="EP733" i="66"/>
  <c r="EP691" i="66"/>
  <c r="EP191" i="66"/>
  <c r="DR291" i="66"/>
  <c r="AL291" i="66" s="1"/>
  <c r="EP708" i="66"/>
  <c r="EP515" i="66"/>
  <c r="EP719" i="66"/>
  <c r="EP828" i="66"/>
  <c r="EP531" i="66"/>
  <c r="EP547" i="66"/>
  <c r="EF454" i="66"/>
  <c r="EH309" i="66"/>
  <c r="EB757" i="66"/>
  <c r="EA454" i="66"/>
  <c r="ED1002" i="66"/>
  <c r="DS254" i="66"/>
  <c r="AM254" i="66" s="1"/>
  <c r="EI341" i="66"/>
  <c r="EP347" i="66"/>
  <c r="EP190" i="66"/>
  <c r="EP448" i="66"/>
  <c r="EP197" i="66"/>
  <c r="EP741" i="66"/>
  <c r="EP653" i="66"/>
  <c r="EP771" i="66"/>
  <c r="EP814" i="66"/>
  <c r="EP439" i="66"/>
  <c r="EP153" i="66"/>
  <c r="EP817" i="66"/>
  <c r="EP200" i="66"/>
  <c r="EP620" i="66"/>
  <c r="EP217" i="66"/>
  <c r="EP30" i="66"/>
  <c r="EP99" i="66"/>
  <c r="EP605" i="66"/>
  <c r="EP293" i="66"/>
  <c r="EP215" i="66"/>
  <c r="EP122" i="66"/>
  <c r="EP161" i="66"/>
  <c r="EP327" i="66"/>
  <c r="EP504" i="66"/>
  <c r="EP351" i="66"/>
  <c r="EP466" i="66"/>
  <c r="EP808" i="66"/>
  <c r="EP493" i="66"/>
  <c r="EP236" i="66"/>
  <c r="EP109" i="66"/>
  <c r="EP370" i="66"/>
  <c r="EP365" i="66"/>
  <c r="EP50" i="66"/>
  <c r="EP612" i="66"/>
  <c r="EP556" i="66"/>
  <c r="EP26" i="66"/>
  <c r="EP555" i="66"/>
  <c r="EP600" i="66"/>
  <c r="EP958" i="66"/>
  <c r="EP988" i="66"/>
  <c r="EP210" i="66"/>
  <c r="EP133" i="66"/>
  <c r="EC392" i="66"/>
  <c r="EP495" i="66"/>
  <c r="EP975" i="66"/>
  <c r="EP573" i="66"/>
  <c r="EP501" i="66"/>
  <c r="EP18" i="66"/>
  <c r="EP346" i="66"/>
  <c r="EP486" i="66"/>
  <c r="EP262" i="66"/>
  <c r="EP628" i="66"/>
  <c r="EP324" i="66"/>
  <c r="EP429" i="66"/>
  <c r="EP431" i="66"/>
  <c r="EP622" i="66"/>
  <c r="EP863" i="66"/>
  <c r="EP566" i="66"/>
  <c r="EP278" i="66"/>
  <c r="EP104" i="66"/>
  <c r="EC434" i="66"/>
  <c r="EK548" i="66"/>
  <c r="DY562" i="66"/>
  <c r="EL562" i="66" s="1"/>
  <c r="EN562" i="66" s="1"/>
  <c r="EK272" i="66"/>
  <c r="EJ770" i="66"/>
  <c r="EP965" i="66"/>
  <c r="EP794" i="66"/>
  <c r="EP428" i="66"/>
  <c r="EP355" i="66"/>
  <c r="EP922" i="66"/>
  <c r="EP959" i="66"/>
  <c r="EP321" i="66"/>
  <c r="EP289" i="66"/>
  <c r="EP745" i="66"/>
  <c r="EP56" i="66"/>
  <c r="EP887" i="66"/>
  <c r="EP594" i="66"/>
  <c r="EP233" i="66"/>
  <c r="EP359" i="66"/>
  <c r="EP203" i="66"/>
  <c r="EP374" i="66"/>
  <c r="EP621" i="66"/>
  <c r="EP640" i="66"/>
  <c r="EP328" i="66"/>
  <c r="EP70" i="66"/>
  <c r="EP898" i="66"/>
  <c r="EP773" i="66"/>
  <c r="EP753" i="66"/>
  <c r="EP498" i="66"/>
  <c r="EP259" i="66"/>
  <c r="EP118" i="66"/>
  <c r="EP299" i="66"/>
  <c r="EA596" i="66"/>
  <c r="EO6" i="66"/>
  <c r="EP660" i="66"/>
  <c r="EP755" i="66"/>
  <c r="EP674" i="66"/>
  <c r="EP65" i="66"/>
  <c r="EP943" i="66"/>
  <c r="EP390" i="66"/>
  <c r="EP575" i="66"/>
  <c r="EP54" i="66"/>
  <c r="EP636" i="66"/>
  <c r="EP395" i="66"/>
  <c r="EP162" i="66"/>
  <c r="EP583" i="66"/>
  <c r="EP309" i="66"/>
  <c r="EP167" i="66"/>
  <c r="EP766" i="66"/>
  <c r="EP791" i="66"/>
  <c r="EP499" i="66"/>
  <c r="EP139" i="66"/>
  <c r="EP896" i="66"/>
  <c r="EP756" i="66"/>
  <c r="EP687" i="66"/>
  <c r="EP982" i="66"/>
  <c r="EP780" i="66"/>
  <c r="EP33" i="66"/>
  <c r="EP661" i="66"/>
  <c r="EI596" i="66"/>
  <c r="EE455" i="66"/>
  <c r="EP36" i="66"/>
  <c r="EP479" i="66"/>
  <c r="EP782" i="66"/>
  <c r="EP571" i="66"/>
  <c r="EP349" i="66"/>
  <c r="EP608" i="66"/>
  <c r="EP964" i="66"/>
  <c r="EP267" i="66"/>
  <c r="EP194" i="66"/>
  <c r="EP132" i="66"/>
  <c r="EP245" i="66"/>
  <c r="EP389" i="66"/>
  <c r="EP685" i="66"/>
  <c r="EP442" i="66"/>
  <c r="EP407" i="66"/>
  <c r="EP693" i="66"/>
  <c r="EP582" i="66"/>
  <c r="EP728" i="66"/>
  <c r="EP560" i="66"/>
  <c r="EP48" i="66"/>
  <c r="EP695" i="66"/>
  <c r="EP732" i="66"/>
  <c r="EI455" i="66"/>
  <c r="EK355" i="66"/>
  <c r="EP967" i="66"/>
  <c r="EP354" i="66"/>
  <c r="EP313" i="66"/>
  <c r="EP948" i="66"/>
  <c r="EP934" i="66"/>
  <c r="EP658" i="66"/>
  <c r="EP297" i="66"/>
  <c r="EP258" i="66"/>
  <c r="EP471" i="66"/>
  <c r="EP720" i="66"/>
  <c r="EP512" i="66"/>
  <c r="EP616" i="66"/>
  <c r="EP900" i="66"/>
  <c r="EP951" i="66"/>
  <c r="EP850" i="66"/>
  <c r="EP219" i="66"/>
  <c r="EP303" i="66"/>
  <c r="EP212" i="66"/>
  <c r="EP664" i="66"/>
  <c r="EP336" i="66"/>
  <c r="EP39" i="66"/>
  <c r="EP417" i="66"/>
  <c r="EP744" i="66"/>
  <c r="EP984" i="66"/>
  <c r="EP972" i="66"/>
  <c r="EP286" i="66"/>
  <c r="EP300" i="66"/>
  <c r="EP530" i="66"/>
  <c r="EE721" i="66"/>
  <c r="EC751" i="66"/>
  <c r="EF943" i="66"/>
  <c r="EG900" i="66"/>
  <c r="DQ781" i="66"/>
  <c r="AN781" i="66" s="1"/>
  <c r="AO781" i="66" s="1"/>
  <c r="AK781" i="66" s="1"/>
  <c r="EJ590" i="66"/>
  <c r="EF592" i="66"/>
  <c r="DY592" i="66"/>
  <c r="EL592" i="66" s="1"/>
  <c r="EN592" i="66" s="1"/>
  <c r="EE251" i="66"/>
  <c r="DS509" i="66"/>
  <c r="AM509" i="66" s="1"/>
  <c r="EC592" i="66"/>
  <c r="DY251" i="66"/>
  <c r="EL251" i="66" s="1"/>
  <c r="EM251" i="66" s="1"/>
  <c r="EK35" i="66"/>
  <c r="EF684" i="66"/>
  <c r="EJ35" i="66"/>
  <c r="DY458" i="66"/>
  <c r="EL458" i="66" s="1"/>
  <c r="EM458" i="66" s="1"/>
  <c r="EJ786" i="66"/>
  <c r="EI592" i="66"/>
  <c r="EI751" i="66"/>
  <c r="DY115" i="66"/>
  <c r="EL115" i="66" s="1"/>
  <c r="EM115" i="66" s="1"/>
  <c r="EK176" i="66"/>
  <c r="EI454" i="66"/>
  <c r="EE138" i="66"/>
  <c r="EA316" i="66"/>
  <c r="EJ904" i="66"/>
  <c r="ED422" i="66"/>
  <c r="EC138" i="66"/>
  <c r="EJ701" i="66"/>
  <c r="EI90" i="66"/>
  <c r="EI670" i="66"/>
  <c r="EI959" i="66"/>
  <c r="EA522" i="66"/>
  <c r="DY684" i="66"/>
  <c r="EL684" i="66" s="1"/>
  <c r="EM684" i="66" s="1"/>
  <c r="EG632" i="66"/>
  <c r="EJ920" i="66"/>
  <c r="EF124" i="66"/>
  <c r="EB436" i="66"/>
  <c r="EK441" i="66"/>
  <c r="EK632" i="66"/>
  <c r="EI436" i="66"/>
  <c r="EF376" i="66"/>
  <c r="EG476" i="66"/>
  <c r="EC522" i="66"/>
  <c r="EE162" i="66"/>
  <c r="ED920" i="66"/>
  <c r="EI376" i="66"/>
  <c r="EB141" i="66"/>
  <c r="DY476" i="66"/>
  <c r="EL476" i="66" s="1"/>
  <c r="EM476" i="66" s="1"/>
  <c r="EC613" i="66"/>
  <c r="EH316" i="66"/>
  <c r="EF184" i="66"/>
  <c r="EA515" i="66"/>
  <c r="ED49" i="66"/>
  <c r="EE562" i="66"/>
  <c r="ED218" i="66"/>
  <c r="EH770" i="66"/>
  <c r="EF849" i="66"/>
  <c r="EG959" i="66"/>
  <c r="EK392" i="66"/>
  <c r="EI597" i="66"/>
  <c r="EK903" i="66"/>
  <c r="EE199" i="66"/>
  <c r="ED849" i="66"/>
  <c r="DY596" i="66"/>
  <c r="EL596" i="66" s="1"/>
  <c r="EM596" i="66" s="1"/>
  <c r="EJ272" i="66"/>
  <c r="EF455" i="66"/>
  <c r="EB849" i="66"/>
  <c r="EC596" i="66"/>
  <c r="EA272" i="66"/>
  <c r="EK455" i="66"/>
  <c r="ED472" i="66"/>
  <c r="EJ136" i="66"/>
  <c r="ED484" i="66"/>
  <c r="EI849" i="66"/>
  <c r="EB596" i="66"/>
  <c r="EH272" i="66"/>
  <c r="EJ455" i="66"/>
  <c r="EJ472" i="66"/>
  <c r="EI484" i="66"/>
  <c r="EG138" i="66"/>
  <c r="EF434" i="66"/>
  <c r="EC548" i="66"/>
  <c r="EH813" i="66"/>
  <c r="EE883" i="66"/>
  <c r="ED272" i="66"/>
  <c r="EK472" i="66"/>
  <c r="EG601" i="66"/>
  <c r="EI601" i="66"/>
  <c r="EF70" i="66"/>
  <c r="EC70" i="66"/>
  <c r="EA868" i="66"/>
  <c r="EJ868" i="66"/>
  <c r="ED868" i="66"/>
  <c r="EB273" i="66"/>
  <c r="EG273" i="66"/>
  <c r="EE900" i="66"/>
  <c r="EB900" i="66"/>
  <c r="EH975" i="66"/>
  <c r="EG975" i="66"/>
  <c r="EF153" i="66"/>
  <c r="EI153" i="66"/>
  <c r="EG153" i="66"/>
  <c r="EJ422" i="66"/>
  <c r="EK422" i="66"/>
  <c r="ED373" i="66"/>
  <c r="EF373" i="66"/>
  <c r="EG373" i="66"/>
  <c r="EF51" i="66"/>
  <c r="EG51" i="66"/>
  <c r="DY51" i="66"/>
  <c r="EL51" i="66" s="1"/>
  <c r="EN51" i="66" s="1"/>
  <c r="EH51" i="66"/>
  <c r="EA51" i="66"/>
  <c r="EI931" i="66"/>
  <c r="EB931" i="66"/>
  <c r="EA931" i="66"/>
  <c r="EC931" i="66"/>
  <c r="EE931" i="66"/>
  <c r="EH256" i="66"/>
  <c r="EJ256" i="66"/>
  <c r="EF256" i="66"/>
  <c r="ED256" i="66"/>
  <c r="EP178" i="66"/>
  <c r="EP796" i="66"/>
  <c r="EP630" i="66"/>
  <c r="EP580" i="66"/>
  <c r="EP543" i="66"/>
  <c r="EP731" i="66"/>
  <c r="EP100" i="66"/>
  <c r="EA243" i="66"/>
  <c r="EP489" i="66"/>
  <c r="EP103" i="66"/>
  <c r="EP477" i="66"/>
  <c r="EP938" i="66"/>
  <c r="EP904" i="66"/>
  <c r="EP770" i="66"/>
  <c r="EP413" i="66"/>
  <c r="EP318" i="66"/>
  <c r="EP14" i="66"/>
  <c r="EP378" i="66"/>
  <c r="EP483" i="66"/>
  <c r="EP684" i="66"/>
  <c r="EP181" i="66"/>
  <c r="EP45" i="66"/>
  <c r="EP979" i="66"/>
  <c r="EP81" i="66"/>
  <c r="EP95" i="66"/>
  <c r="EP890" i="66"/>
  <c r="EP226" i="66"/>
  <c r="EP835" i="66"/>
  <c r="EP508" i="66"/>
  <c r="EP926" i="66"/>
  <c r="EP845" i="66"/>
  <c r="EP665" i="66"/>
  <c r="EP740" i="66"/>
  <c r="EP438" i="66"/>
  <c r="EP60" i="66"/>
  <c r="EP335" i="66"/>
  <c r="EP155" i="66"/>
  <c r="EP96" i="66"/>
  <c r="EP20" i="66"/>
  <c r="EP296" i="66"/>
  <c r="EP635" i="66"/>
  <c r="ED37" i="66"/>
  <c r="EC941" i="66"/>
  <c r="EE941" i="66"/>
  <c r="EF941" i="66"/>
  <c r="EC948" i="66"/>
  <c r="EF948" i="66"/>
  <c r="DY948" i="66"/>
  <c r="EL948" i="66" s="1"/>
  <c r="EN948" i="66" s="1"/>
  <c r="EK393" i="66"/>
  <c r="EJ393" i="66"/>
  <c r="EI234" i="66"/>
  <c r="EE234" i="66"/>
  <c r="DY961" i="66"/>
  <c r="EL961" i="66" s="1"/>
  <c r="EM961" i="66" s="1"/>
  <c r="EE961" i="66"/>
  <c r="EB961" i="66"/>
  <c r="EA961" i="66"/>
  <c r="EE657" i="66"/>
  <c r="ED657" i="66"/>
  <c r="EK370" i="66"/>
  <c r="EA370" i="66"/>
  <c r="EF769" i="66"/>
  <c r="EG769" i="66"/>
  <c r="EJ769" i="66"/>
  <c r="EE129" i="66"/>
  <c r="EK129" i="66"/>
  <c r="EF129" i="66"/>
  <c r="EG671" i="66"/>
  <c r="EF671" i="66"/>
  <c r="ED671" i="66"/>
  <c r="EA671" i="66"/>
  <c r="EE16" i="66"/>
  <c r="EA16" i="66"/>
  <c r="EK16" i="66"/>
  <c r="EH16" i="66"/>
  <c r="EC16" i="66"/>
  <c r="EF193" i="66"/>
  <c r="EK193" i="66"/>
  <c r="DY32" i="66"/>
  <c r="EL32" i="66" s="1"/>
  <c r="EN32" i="66" s="1"/>
  <c r="EK32" i="66"/>
  <c r="EA335" i="66"/>
  <c r="EH335" i="66"/>
  <c r="EF888" i="66"/>
  <c r="EG888" i="66"/>
  <c r="EK888" i="66"/>
  <c r="EB825" i="66"/>
  <c r="EI825" i="66"/>
  <c r="EK825" i="66"/>
  <c r="EE640" i="66"/>
  <c r="DY640" i="66"/>
  <c r="EL640" i="66" s="1"/>
  <c r="EM640" i="66" s="1"/>
  <c r="EJ640" i="66"/>
  <c r="EA640" i="66"/>
  <c r="EK640" i="66"/>
  <c r="EP696" i="66"/>
  <c r="EP59" i="66"/>
  <c r="EP37" i="66"/>
  <c r="EP730" i="66"/>
  <c r="EP689" i="66"/>
  <c r="EP725" i="66"/>
  <c r="EP532" i="66"/>
  <c r="EP673" i="66"/>
  <c r="EP526" i="66"/>
  <c r="EP377" i="66"/>
  <c r="EP465" i="66"/>
  <c r="EP810" i="66"/>
  <c r="EP119" i="66"/>
  <c r="EP954" i="66"/>
  <c r="EP569" i="66"/>
  <c r="EP606" i="66"/>
  <c r="EP529" i="66"/>
  <c r="EP722" i="66"/>
  <c r="EP500" i="66"/>
  <c r="EP752" i="66"/>
  <c r="EP956" i="66"/>
  <c r="EP945" i="66"/>
  <c r="EP718" i="66"/>
  <c r="EP129" i="66"/>
  <c r="EP159" i="66"/>
  <c r="EP80" i="66"/>
  <c r="EP53" i="66"/>
  <c r="EP424" i="66"/>
  <c r="EP846" i="66"/>
  <c r="EP872" i="66"/>
  <c r="EP458" i="66"/>
  <c r="EP883" i="66"/>
  <c r="EP473" i="66"/>
  <c r="EP72" i="66"/>
  <c r="EP997" i="66"/>
  <c r="EP955" i="66"/>
  <c r="EP198" i="66"/>
  <c r="EP123" i="66"/>
  <c r="EP13" i="66"/>
  <c r="EP51" i="66"/>
  <c r="EP449" i="66"/>
  <c r="EP470" i="66"/>
  <c r="EP149" i="66"/>
  <c r="EP251" i="66"/>
  <c r="EP93" i="66"/>
  <c r="EP98" i="66"/>
  <c r="EP120" i="66"/>
  <c r="EP700" i="66"/>
  <c r="EP383" i="66"/>
  <c r="EP1003" i="66"/>
  <c r="EP367" i="66"/>
  <c r="EP654" i="66"/>
  <c r="EP736" i="66"/>
  <c r="EP986" i="66"/>
  <c r="EP603" i="66"/>
  <c r="EP63" i="66"/>
  <c r="EP842" i="66"/>
  <c r="EP801" i="66"/>
  <c r="EP980" i="66"/>
  <c r="EP290" i="66"/>
  <c r="EP334" i="66"/>
  <c r="EP830" i="66"/>
  <c r="EJ546" i="66"/>
  <c r="EI546" i="66"/>
  <c r="EJ738" i="66"/>
  <c r="ED738" i="66"/>
  <c r="EH738" i="66"/>
  <c r="EB738" i="66"/>
  <c r="EJ898" i="66"/>
  <c r="EK898" i="66"/>
  <c r="EB898" i="66"/>
  <c r="DY898" i="66"/>
  <c r="EL898" i="66" s="1"/>
  <c r="EM898" i="66" s="1"/>
  <c r="DY462" i="66"/>
  <c r="EL462" i="66" s="1"/>
  <c r="EM462" i="66" s="1"/>
  <c r="EI462" i="66"/>
  <c r="EH462" i="66"/>
  <c r="EC829" i="66"/>
  <c r="EF829" i="66"/>
  <c r="EA829" i="66"/>
  <c r="EG746" i="66"/>
  <c r="EI746" i="66"/>
  <c r="EA324" i="66"/>
  <c r="EE324" i="66"/>
  <c r="EC324" i="66"/>
  <c r="EF324" i="66"/>
  <c r="EC210" i="66"/>
  <c r="EF210" i="66"/>
  <c r="EB210" i="66"/>
  <c r="DY210" i="66"/>
  <c r="EL210" i="66" s="1"/>
  <c r="EM210" i="66" s="1"/>
  <c r="EJ108" i="66"/>
  <c r="EB108" i="66"/>
  <c r="EJ311" i="66"/>
  <c r="EH311" i="66"/>
  <c r="EC954" i="66"/>
  <c r="EB954" i="66"/>
  <c r="EA954" i="66"/>
  <c r="EF200" i="66"/>
  <c r="EG200" i="66"/>
  <c r="EI200" i="66"/>
  <c r="EJ470" i="66"/>
  <c r="EH470" i="66"/>
  <c r="EC470" i="66"/>
  <c r="EK812" i="66"/>
  <c r="EI812" i="66"/>
  <c r="EA812" i="66"/>
  <c r="EE569" i="66"/>
  <c r="EF569" i="66"/>
  <c r="EI569" i="66"/>
  <c r="EA569" i="66"/>
  <c r="EK569" i="66"/>
  <c r="EJ378" i="66"/>
  <c r="EF378" i="66"/>
  <c r="EH378" i="66"/>
  <c r="EP126" i="66"/>
  <c r="EP973" i="66"/>
  <c r="EP163" i="66"/>
  <c r="EP692" i="66"/>
  <c r="EP460" i="66"/>
  <c r="EP990" i="66"/>
  <c r="EP427" i="66"/>
  <c r="EP317" i="66"/>
  <c r="EP238" i="66"/>
  <c r="EG335" i="66"/>
  <c r="EP117" i="66"/>
  <c r="EP380" i="66"/>
  <c r="EP134" i="66"/>
  <c r="EP343" i="66"/>
  <c r="EP601" i="66"/>
  <c r="EP268" i="66"/>
  <c r="EP873" i="66"/>
  <c r="EP944" i="66"/>
  <c r="EP436" i="66"/>
  <c r="EP503" i="66"/>
  <c r="EP372" i="66"/>
  <c r="EP105" i="66"/>
  <c r="EP735" i="66"/>
  <c r="EP108" i="66"/>
  <c r="EP882" i="66"/>
  <c r="EP205" i="66"/>
  <c r="EP224" i="66"/>
  <c r="EP487" i="66"/>
  <c r="EP228" i="66"/>
  <c r="EP638" i="66"/>
  <c r="EP993" i="66"/>
  <c r="EP675" i="66"/>
  <c r="EP546" i="66"/>
  <c r="EP614" i="66"/>
  <c r="EP851" i="66"/>
  <c r="EP819" i="66"/>
  <c r="EP292" i="66"/>
  <c r="EP472" i="66"/>
  <c r="EP848" i="66"/>
  <c r="EP860" i="66"/>
  <c r="EP544" i="66"/>
  <c r="EP510" i="66"/>
  <c r="EF808" i="66"/>
  <c r="EH929" i="66"/>
  <c r="DY569" i="66"/>
  <c r="EL569" i="66" s="1"/>
  <c r="EM569" i="66" s="1"/>
  <c r="EG682" i="66"/>
  <c r="EK682" i="66"/>
  <c r="DY682" i="66"/>
  <c r="EL682" i="66" s="1"/>
  <c r="EN682" i="66" s="1"/>
  <c r="EA329" i="66"/>
  <c r="DY329" i="66"/>
  <c r="EL329" i="66" s="1"/>
  <c r="EN329" i="66" s="1"/>
  <c r="EH217" i="66"/>
  <c r="EK217" i="66"/>
  <c r="EH202" i="66"/>
  <c r="EJ202" i="66"/>
  <c r="EA202" i="66"/>
  <c r="EJ669" i="66"/>
  <c r="EE669" i="66"/>
  <c r="EF669" i="66"/>
  <c r="EB669" i="66"/>
  <c r="EG669" i="66"/>
  <c r="EI37" i="66"/>
  <c r="EK37" i="66"/>
  <c r="EJ37" i="66"/>
  <c r="EH37" i="66"/>
  <c r="EC238" i="66"/>
  <c r="EG238" i="66"/>
  <c r="EP116" i="66"/>
  <c r="EP92" i="66"/>
  <c r="EP269" i="66"/>
  <c r="EP282" i="66"/>
  <c r="EP651" i="66"/>
  <c r="EP476" i="66"/>
  <c r="EP202" i="66"/>
  <c r="EP520" i="66"/>
  <c r="EP204" i="66"/>
  <c r="EP68" i="66"/>
  <c r="EP71" i="66"/>
  <c r="EP67" i="66"/>
  <c r="EP24" i="66"/>
  <c r="EP42" i="66"/>
  <c r="EP836" i="66"/>
  <c r="EP562" i="66"/>
  <c r="EP844" i="66"/>
  <c r="EP615" i="66"/>
  <c r="EP625" i="66"/>
  <c r="EP856" i="66"/>
  <c r="EP800" i="66"/>
  <c r="EP613" i="66"/>
  <c r="EP962" i="66"/>
  <c r="EP686" i="66"/>
  <c r="EP763" i="66"/>
  <c r="EP602" i="66"/>
  <c r="EP974" i="66"/>
  <c r="EP847" i="66"/>
  <c r="EP425" i="66"/>
  <c r="EP737" i="66"/>
  <c r="EP989" i="66"/>
  <c r="EP690" i="66"/>
  <c r="EP928" i="66"/>
  <c r="EP345" i="66"/>
  <c r="EP849" i="66"/>
  <c r="EP676" i="66"/>
  <c r="EP456" i="66"/>
  <c r="EP339" i="66"/>
  <c r="EP581" i="66"/>
  <c r="EP416" i="66"/>
  <c r="EP833" i="66"/>
  <c r="EP475" i="66"/>
  <c r="EP445" i="66"/>
  <c r="EP539" i="66"/>
  <c r="EP329" i="66"/>
  <c r="EP57" i="66"/>
  <c r="EP750" i="66"/>
  <c r="EP46" i="66"/>
  <c r="EP391" i="66"/>
  <c r="EP17" i="66"/>
  <c r="EP419" i="66"/>
  <c r="EP403" i="66"/>
  <c r="EP799" i="66"/>
  <c r="EP586" i="66"/>
  <c r="EP393" i="66"/>
  <c r="EP301" i="66"/>
  <c r="EP434" i="66"/>
  <c r="EP376" i="66"/>
  <c r="EP392" i="66"/>
  <c r="EP213" i="66"/>
  <c r="EP74" i="66"/>
  <c r="EP49" i="66"/>
  <c r="EP315" i="66"/>
  <c r="EP337" i="66"/>
  <c r="EP113" i="66"/>
  <c r="EP239" i="66"/>
  <c r="EP387" i="66"/>
  <c r="EP183" i="66"/>
  <c r="EP852" i="66"/>
  <c r="EP518" i="66"/>
  <c r="EP806" i="66"/>
  <c r="EP35" i="66"/>
  <c r="EP550" i="66"/>
  <c r="EP287" i="66"/>
  <c r="EP106" i="66"/>
  <c r="EP637" i="66"/>
  <c r="EP280" i="66"/>
  <c r="EP64" i="66"/>
  <c r="EP420" i="66"/>
  <c r="EP272" i="66"/>
  <c r="EP322" i="66"/>
  <c r="EP288" i="66"/>
  <c r="EP769" i="66"/>
  <c r="EP831" i="66"/>
  <c r="EP861" i="66"/>
  <c r="EP866" i="66"/>
  <c r="EP709" i="66"/>
  <c r="EP977" i="66"/>
  <c r="EP409" i="66"/>
  <c r="EP914" i="66"/>
  <c r="EP572" i="66"/>
  <c r="EP739" i="66"/>
  <c r="EP663" i="66"/>
  <c r="EP341" i="66"/>
  <c r="EP563" i="66"/>
  <c r="EP716" i="66"/>
  <c r="EP841" i="66"/>
  <c r="EP527" i="66"/>
  <c r="EP775" i="66"/>
  <c r="EP564" i="66"/>
  <c r="EP561" i="66"/>
  <c r="EP78" i="66"/>
  <c r="EP523" i="66"/>
  <c r="EP28" i="66"/>
  <c r="EP774" i="66"/>
  <c r="EP206" i="66"/>
  <c r="EP405" i="66"/>
  <c r="EP451" i="66"/>
  <c r="EP185" i="66"/>
  <c r="EP433" i="66"/>
  <c r="EP193" i="66"/>
  <c r="EP319" i="66"/>
  <c r="EP69" i="66"/>
  <c r="EP147" i="66"/>
  <c r="EP88" i="66"/>
  <c r="EP717" i="66"/>
  <c r="EP656" i="66"/>
  <c r="EP146" i="66"/>
  <c r="EP201" i="66"/>
  <c r="EP211" i="66"/>
  <c r="EP164" i="66"/>
  <c r="EP158" i="66"/>
  <c r="EP188" i="66"/>
  <c r="EP368" i="66"/>
  <c r="EP261" i="66"/>
  <c r="EP358" i="66"/>
  <c r="EP356" i="66"/>
  <c r="EP923" i="66"/>
  <c r="EP888" i="66"/>
  <c r="EP840" i="66"/>
  <c r="EP960" i="66"/>
  <c r="EP114" i="66"/>
  <c r="EP870" i="66"/>
  <c r="EP31" i="66"/>
  <c r="EP927" i="66"/>
  <c r="EP444" i="66"/>
  <c r="EP759" i="66"/>
  <c r="EP422" i="66"/>
  <c r="EP816" i="66"/>
  <c r="EP549" i="66"/>
  <c r="EP941" i="66"/>
  <c r="EP541" i="66"/>
  <c r="EP55" i="66"/>
  <c r="EP246" i="66"/>
  <c r="EP375" i="66"/>
  <c r="EP151" i="66"/>
  <c r="EP784" i="66"/>
  <c r="EP249" i="66"/>
  <c r="EP832" i="66"/>
  <c r="EP707" i="66"/>
  <c r="EP818" i="66"/>
  <c r="EP862" i="66"/>
  <c r="EP263" i="66"/>
  <c r="EP273" i="66"/>
  <c r="EP591" i="66"/>
  <c r="EP306" i="66"/>
  <c r="EP305" i="66"/>
  <c r="EP683" i="66"/>
  <c r="EP304" i="66"/>
  <c r="EP464" i="66"/>
  <c r="EP430" i="66"/>
  <c r="EP812" i="66"/>
  <c r="EP333" i="66"/>
  <c r="EP884" i="66"/>
  <c r="EP554" i="66"/>
  <c r="EP760" i="66"/>
  <c r="EP648" i="66"/>
  <c r="EP604" i="66"/>
  <c r="EP626" i="66"/>
  <c r="EP379" i="66"/>
  <c r="EP537" i="66"/>
  <c r="EP662" i="66"/>
  <c r="EP1002" i="66"/>
  <c r="EP624" i="66"/>
  <c r="EP738" i="66"/>
  <c r="EP467" i="66"/>
  <c r="EP642" i="66"/>
  <c r="EP892" i="66"/>
  <c r="EP357" i="66"/>
  <c r="EP21" i="66"/>
  <c r="EP610" i="66"/>
  <c r="EP326" i="66"/>
  <c r="EP930" i="66"/>
  <c r="EP195" i="66"/>
  <c r="EP950" i="66"/>
  <c r="EP666" i="66"/>
  <c r="EP145" i="66"/>
  <c r="EP283" i="66"/>
  <c r="EP214" i="66"/>
  <c r="EP94" i="66"/>
  <c r="EP353" i="66"/>
  <c r="EP490" i="66"/>
  <c r="EP385" i="66"/>
  <c r="EP723" i="66"/>
  <c r="EP453" i="66"/>
  <c r="EP171" i="66"/>
  <c r="EP16" i="66"/>
  <c r="EP111" i="66"/>
  <c r="EP157" i="66"/>
  <c r="EP382" i="66"/>
  <c r="EP344" i="66"/>
  <c r="EP388" i="66"/>
  <c r="EP265" i="66"/>
  <c r="EP798" i="66"/>
  <c r="EP406" i="66"/>
  <c r="EP19" i="66"/>
  <c r="EP652" i="66"/>
  <c r="EP348" i="66"/>
  <c r="EP968" i="66"/>
  <c r="EP342" i="66"/>
  <c r="EP933" i="66"/>
  <c r="EP727" i="66"/>
  <c r="EP912" i="66"/>
  <c r="EP227" i="66"/>
  <c r="EP710" i="66"/>
  <c r="EP248" i="66"/>
  <c r="EP947" i="66"/>
  <c r="EP253" i="66"/>
  <c r="EP294" i="66"/>
  <c r="EP480" i="66"/>
  <c r="EP284" i="66"/>
  <c r="EP802" i="66"/>
  <c r="EP260" i="66"/>
  <c r="EP534" i="66"/>
  <c r="EP970" i="66"/>
  <c r="EP659" i="66"/>
  <c r="EP38" i="66"/>
  <c r="EP124" i="66"/>
  <c r="EP312" i="66"/>
  <c r="EP815" i="66"/>
  <c r="EP492" i="66"/>
  <c r="EP410" i="66"/>
  <c r="EP795" i="66"/>
  <c r="EP776" i="66"/>
  <c r="EP316" i="66"/>
  <c r="EP645" i="66"/>
  <c r="EP868" i="66"/>
  <c r="EP641" i="66"/>
  <c r="EP682" i="66"/>
  <c r="EP712" i="66"/>
  <c r="EP765" i="66"/>
  <c r="EP474" i="66"/>
  <c r="EP631" i="66"/>
  <c r="EP688" i="66"/>
  <c r="EP789" i="66"/>
  <c r="EP908" i="66"/>
  <c r="EP570" i="66"/>
  <c r="EP754" i="66"/>
  <c r="EP588" i="66"/>
  <c r="EP535" i="66"/>
  <c r="EP1000" i="66"/>
  <c r="EP513" i="66"/>
  <c r="EP715" i="66"/>
  <c r="EP310" i="66"/>
  <c r="EP536" i="66"/>
  <c r="EP66" i="66"/>
  <c r="EP61" i="66"/>
  <c r="EP220" i="66"/>
  <c r="EP711" i="66"/>
  <c r="EP23" i="66"/>
  <c r="EP643" i="66"/>
  <c r="EP102" i="66"/>
  <c r="EP597" i="66"/>
  <c r="EP482" i="66"/>
  <c r="EP778" i="66"/>
  <c r="EP568" i="66"/>
  <c r="EP494" i="66"/>
  <c r="EP611" i="66"/>
  <c r="EP985" i="66"/>
  <c r="EP331" i="66"/>
  <c r="EP996" i="66"/>
  <c r="EP266" i="66"/>
  <c r="EP865" i="66"/>
  <c r="EP857" i="66"/>
  <c r="EP516" i="66"/>
  <c r="EP587" i="66"/>
  <c r="EP646" i="66"/>
  <c r="EP540" i="66"/>
  <c r="EP644" i="66"/>
  <c r="EP783" i="66"/>
  <c r="EP821" i="66"/>
  <c r="EP704" i="66"/>
  <c r="EP910" i="66"/>
  <c r="EP234" i="66"/>
  <c r="EP823" i="66"/>
  <c r="EP761" i="66"/>
  <c r="EP401" i="66"/>
  <c r="EP128" i="66"/>
  <c r="EP593" i="66"/>
  <c r="EP867" i="66"/>
  <c r="EP762" i="66"/>
  <c r="EP302" i="66"/>
  <c r="EP713" i="66"/>
  <c r="EP599" i="66"/>
  <c r="EP671" i="66"/>
  <c r="EP32" i="66"/>
  <c r="EP484" i="66"/>
  <c r="EP274" i="66"/>
  <c r="EP827" i="66"/>
  <c r="EP639" i="66"/>
  <c r="EP52" i="66"/>
  <c r="EP491" i="66"/>
  <c r="EP519" i="66"/>
  <c r="EP902" i="66"/>
  <c r="EP998" i="66"/>
  <c r="EP522" i="66"/>
  <c r="EP332" i="66"/>
  <c r="EP793" i="66"/>
  <c r="EP702" i="66"/>
  <c r="EP767" i="66"/>
  <c r="EP91" i="66"/>
  <c r="EP437" i="66"/>
  <c r="EP58" i="66"/>
  <c r="EP447" i="66"/>
  <c r="EP634" i="66"/>
  <c r="EP137" i="66"/>
  <c r="EP785" i="66"/>
  <c r="EP86" i="66"/>
  <c r="EP112" i="66"/>
  <c r="EP992" i="66"/>
  <c r="EP25" i="66"/>
  <c r="EP598" i="66"/>
  <c r="EP976" i="66"/>
  <c r="EP168" i="66"/>
  <c r="EP421" i="66"/>
  <c r="EP371" i="66"/>
  <c r="EP75" i="66"/>
  <c r="EP404" i="66"/>
  <c r="EP176" i="66"/>
  <c r="EP362" i="66"/>
  <c r="EP115" i="66"/>
  <c r="EP432" i="66"/>
  <c r="EP369" i="66"/>
  <c r="EP942" i="66"/>
  <c r="EP672" i="66"/>
  <c r="EP396" i="66"/>
  <c r="EP243" i="66"/>
  <c r="EP889" i="66"/>
  <c r="EP408" i="66"/>
  <c r="EP918" i="66"/>
  <c r="EP255" i="66"/>
  <c r="EP949" i="66"/>
  <c r="EP899" i="66"/>
  <c r="EP936" i="66"/>
  <c r="EP632" i="66"/>
  <c r="EP223" i="66"/>
  <c r="EP222" i="66"/>
  <c r="EP843" i="66"/>
  <c r="EP595" i="66"/>
  <c r="EP966" i="66"/>
  <c r="EP609" i="66"/>
  <c r="EP886" i="66"/>
  <c r="EP514" i="66"/>
  <c r="EP192" i="66"/>
  <c r="EP524" i="66"/>
  <c r="EP152" i="66"/>
  <c r="EP170" i="66"/>
  <c r="EP931" i="66"/>
  <c r="EP925" i="66"/>
  <c r="EP804" i="66"/>
  <c r="EP231" i="66"/>
  <c r="EP130" i="66"/>
  <c r="EP186" i="66"/>
  <c r="EP839" i="66"/>
  <c r="EP825" i="66"/>
  <c r="EP496" i="66"/>
  <c r="EP488" i="66"/>
  <c r="EP314" i="66"/>
  <c r="EP542" i="66"/>
  <c r="EP141" i="66"/>
  <c r="EP298" i="66"/>
  <c r="EP323" i="66"/>
  <c r="EP589" i="66"/>
  <c r="EP40" i="66"/>
  <c r="EP790" i="66"/>
  <c r="EP619" i="66"/>
  <c r="EP607" i="66"/>
  <c r="EP877" i="66"/>
  <c r="EP746" i="66"/>
  <c r="EP729" i="66"/>
  <c r="EP579" i="66"/>
  <c r="EP446" i="66"/>
  <c r="EP748" i="66"/>
  <c r="EP441" i="66"/>
  <c r="EP894" i="66"/>
  <c r="EP307" i="66"/>
  <c r="EP991" i="66"/>
  <c r="EP165" i="66"/>
  <c r="EP721" i="66"/>
  <c r="EP76" i="66"/>
  <c r="EP792" i="66"/>
  <c r="EP131" i="66"/>
  <c r="EP381" i="66"/>
  <c r="EP983" i="66"/>
  <c r="EP270" i="66"/>
  <c r="EP592" i="66"/>
  <c r="EP677" i="66"/>
  <c r="EP97" i="66"/>
  <c r="EP618" i="66"/>
  <c r="EP121" i="66"/>
  <c r="EP127" i="66"/>
  <c r="EP517" i="66"/>
  <c r="EP148" i="66"/>
  <c r="EP229" i="66"/>
  <c r="EP83" i="66"/>
  <c r="EP577" i="66"/>
  <c r="EP749" i="66"/>
  <c r="EP822" i="66"/>
  <c r="EP650" i="66"/>
  <c r="EP885" i="66"/>
  <c r="EP891" i="66"/>
  <c r="EP897" i="66"/>
  <c r="EP971" i="66"/>
  <c r="EP876" i="66"/>
  <c r="EP230" i="66"/>
  <c r="EP557" i="66"/>
  <c r="EP917" i="66"/>
  <c r="EP182" i="66"/>
  <c r="EP366" i="66"/>
  <c r="EP221" i="66"/>
  <c r="EP509" i="66"/>
  <c r="EP199" i="66"/>
  <c r="EP807" i="66"/>
  <c r="EP558" i="66"/>
  <c r="EP854" i="66"/>
  <c r="EP247" i="66"/>
  <c r="EP454" i="66"/>
  <c r="EP308" i="66"/>
  <c r="EP440" i="66"/>
  <c r="EP747" i="66"/>
  <c r="EP29" i="66"/>
  <c r="EP758" i="66"/>
  <c r="EP462" i="66"/>
  <c r="EP551" i="66"/>
  <c r="EP809" i="66"/>
  <c r="EP373" i="66"/>
  <c r="EP553" i="66"/>
  <c r="EP44" i="66"/>
  <c r="EP455" i="66"/>
  <c r="EP411" i="66"/>
  <c r="EP15" i="66"/>
  <c r="EP811" i="66"/>
  <c r="EP463" i="66"/>
  <c r="EP27" i="66"/>
  <c r="EP184" i="66"/>
  <c r="EP244" i="66"/>
  <c r="EP893" i="66"/>
  <c r="EP920" i="66"/>
  <c r="EP963" i="66"/>
  <c r="EP907" i="66"/>
  <c r="EP879" i="66"/>
  <c r="EP935" i="66"/>
  <c r="EP565" i="66"/>
  <c r="EP311" i="66"/>
  <c r="EP457" i="66"/>
  <c r="EP412" i="66"/>
  <c r="EP330" i="66"/>
  <c r="EP697" i="66"/>
  <c r="EP647" i="66"/>
  <c r="EP657" i="66"/>
  <c r="EP43" i="66"/>
  <c r="EP837" i="66"/>
  <c r="EP174" i="66"/>
  <c r="EP987" i="66"/>
  <c r="EP281" i="66"/>
  <c r="EP254" i="66"/>
  <c r="EP468" i="66"/>
  <c r="EP399" i="66"/>
  <c r="EP772" i="66"/>
  <c r="EP777" i="66"/>
  <c r="EP768" i="66"/>
  <c r="EP871" i="66"/>
  <c r="EP548" i="66"/>
  <c r="EP585" i="66"/>
  <c r="EP559" i="66"/>
  <c r="EP511" i="66"/>
  <c r="EP678" i="66"/>
  <c r="EP101" i="66"/>
  <c r="EP764" i="66"/>
  <c r="EP338" i="66"/>
  <c r="EP450" i="66"/>
  <c r="EP82" i="66"/>
  <c r="EP706" i="66"/>
  <c r="EP144" i="66"/>
  <c r="EP264" i="66"/>
  <c r="EP981" i="66"/>
  <c r="EP240" i="66"/>
  <c r="EP461" i="66"/>
  <c r="EP855" i="66"/>
  <c r="EP443" i="66"/>
  <c r="EP41" i="66"/>
  <c r="EP175" i="66"/>
  <c r="EP89" i="66"/>
  <c r="EP237" i="66"/>
  <c r="EP291" i="66"/>
  <c r="EP107" i="66"/>
  <c r="EP135" i="66"/>
  <c r="EP881" i="66"/>
  <c r="EP940" i="66"/>
  <c r="EP209" i="66"/>
  <c r="EP252" i="66"/>
  <c r="EP915" i="66"/>
  <c r="EP913" i="66"/>
  <c r="EP901" i="66"/>
  <c r="EP909" i="66"/>
  <c r="EP880" i="66"/>
  <c r="EP497" i="66"/>
  <c r="EP469" i="66"/>
  <c r="EP929" i="66"/>
  <c r="EP386" i="66"/>
  <c r="EP820" i="66"/>
  <c r="EP824" i="66"/>
  <c r="EP734" i="66"/>
  <c r="EP633" i="66"/>
  <c r="EP679" i="66"/>
  <c r="EP150" i="66"/>
  <c r="EP829" i="66"/>
  <c r="EP62" i="66"/>
  <c r="EP402" i="66"/>
  <c r="EP350" i="66"/>
  <c r="EP921" i="66"/>
  <c r="EP525" i="66"/>
  <c r="EP670" i="66"/>
  <c r="EP853" i="66"/>
  <c r="EP655" i="66"/>
  <c r="EP574" i="66"/>
  <c r="EP271" i="66"/>
  <c r="EP502" i="66"/>
  <c r="EP1004" i="66"/>
  <c r="EP623" i="66"/>
  <c r="EP73" i="66"/>
  <c r="EP703" i="66"/>
  <c r="EP617" i="66"/>
  <c r="EP173" i="66"/>
  <c r="EP869" i="66"/>
  <c r="EP576" i="66"/>
  <c r="EP584" i="66"/>
  <c r="EP452" i="66"/>
  <c r="EP507" i="66"/>
  <c r="EP805" i="66"/>
  <c r="EP724" i="66"/>
  <c r="EP667" i="66"/>
  <c r="EP1001" i="66"/>
  <c r="EP505" i="66"/>
  <c r="EP256" i="66"/>
  <c r="EP521" i="66"/>
  <c r="EP701" i="66"/>
  <c r="EP22" i="66"/>
  <c r="EP781" i="66"/>
  <c r="EP232" i="66"/>
  <c r="EP779" i="66"/>
  <c r="EP177" i="66"/>
  <c r="EP698" i="66"/>
  <c r="EP143" i="66"/>
  <c r="EP84" i="66"/>
  <c r="EP916" i="66"/>
  <c r="EP79" i="66"/>
  <c r="EP426" i="66"/>
  <c r="EP627" i="66"/>
  <c r="EP361" i="66"/>
  <c r="EP242" i="66"/>
  <c r="EP136" i="66"/>
  <c r="EP169" i="66"/>
  <c r="EP241" i="66"/>
  <c r="EP275" i="66"/>
  <c r="EP87" i="66"/>
  <c r="EP225" i="66"/>
  <c r="EP905" i="66"/>
  <c r="EP257" i="66"/>
  <c r="EP207" i="66"/>
  <c r="EP680" i="66"/>
  <c r="EP596" i="66"/>
  <c r="EP160" i="66"/>
  <c r="EP937" i="66"/>
  <c r="EP957" i="66"/>
  <c r="EP742" i="66"/>
  <c r="EP694" i="66"/>
  <c r="EP364" i="66"/>
  <c r="EP953" i="66"/>
  <c r="EP77" i="66"/>
  <c r="EP567" i="66"/>
  <c r="EP578" i="66"/>
  <c r="EP552" i="66"/>
  <c r="EP320" i="66"/>
  <c r="EP813" i="66"/>
  <c r="DY243" i="66"/>
  <c r="EL243" i="66" s="1"/>
  <c r="EM243" i="66" s="1"/>
  <c r="EB243" i="66"/>
  <c r="EC243" i="66"/>
  <c r="EI243" i="66"/>
  <c r="EP172" i="66"/>
  <c r="EP279" i="66"/>
  <c r="EP110" i="66"/>
  <c r="EP154" i="66"/>
  <c r="EP726" i="66"/>
  <c r="EP415" i="66"/>
  <c r="EP538" i="66"/>
  <c r="EP864" i="66"/>
  <c r="EG891" i="66"/>
  <c r="EP400" i="66"/>
  <c r="EP478" i="66"/>
  <c r="EP911" i="66"/>
  <c r="EP47" i="66"/>
  <c r="EP705" i="66"/>
  <c r="EP751" i="66"/>
  <c r="EP506" i="66"/>
  <c r="EP459" i="66"/>
  <c r="EP156" i="66"/>
  <c r="EP878" i="66"/>
  <c r="EP895" i="66"/>
  <c r="EP969" i="66"/>
  <c r="EP995" i="66"/>
  <c r="EP919" i="66"/>
  <c r="EP180" i="66"/>
  <c r="EP235" i="66"/>
  <c r="EP699" i="66"/>
  <c r="EP834" i="66"/>
  <c r="EP481" i="66"/>
  <c r="EP208" i="66"/>
  <c r="EP903" i="66"/>
  <c r="EP961" i="66"/>
  <c r="EP906" i="66"/>
  <c r="EP826" i="66"/>
  <c r="EP924" i="66"/>
  <c r="EP533" i="66"/>
  <c r="EP140" i="66"/>
  <c r="EP352" i="66"/>
  <c r="EP398" i="66"/>
  <c r="EP590" i="66"/>
  <c r="EP435" i="66"/>
  <c r="EP295" i="66"/>
  <c r="EP681" i="66"/>
  <c r="EP179" i="66"/>
  <c r="EP994" i="66"/>
  <c r="EP34" i="66"/>
  <c r="EP999" i="66"/>
  <c r="EP138" i="66"/>
  <c r="EP978" i="66"/>
  <c r="EP714" i="66"/>
  <c r="EP668" i="66"/>
  <c r="EP423" i="66"/>
  <c r="EP803" i="66"/>
  <c r="EP858" i="66"/>
  <c r="EP786" i="66"/>
  <c r="EP528" i="66"/>
  <c r="EP277" i="66"/>
  <c r="EP629" i="66"/>
  <c r="EP250" i="66"/>
  <c r="EP669" i="66"/>
  <c r="EP952" i="66"/>
  <c r="DY808" i="66"/>
  <c r="EL808" i="66" s="1"/>
  <c r="EN808" i="66" s="1"/>
  <c r="EB929" i="66"/>
  <c r="EC900" i="66"/>
  <c r="EG470" i="66"/>
  <c r="EK248" i="66"/>
  <c r="EH484" i="66"/>
  <c r="EA138" i="66"/>
  <c r="EG199" i="66"/>
  <c r="EB458" i="66"/>
  <c r="DY316" i="66"/>
  <c r="EL316" i="66" s="1"/>
  <c r="EM316" i="66" s="1"/>
  <c r="EI515" i="66"/>
  <c r="EG613" i="66"/>
  <c r="DY484" i="66"/>
  <c r="EL484" i="66" s="1"/>
  <c r="EM484" i="66" s="1"/>
  <c r="EK701" i="66"/>
  <c r="ED199" i="66"/>
  <c r="EA458" i="66"/>
  <c r="EG316" i="66"/>
  <c r="EG670" i="66"/>
  <c r="EE515" i="66"/>
  <c r="EC584" i="66"/>
  <c r="DO781" i="66"/>
  <c r="EB613" i="66"/>
  <c r="EH701" i="66"/>
  <c r="EA199" i="66"/>
  <c r="EJ458" i="66"/>
  <c r="EC726" i="66"/>
  <c r="EJ670" i="66"/>
  <c r="EC431" i="66"/>
  <c r="DM781" i="66"/>
  <c r="AG781" i="66" s="1"/>
  <c r="EE613" i="66"/>
  <c r="EG738" i="66"/>
  <c r="EF701" i="66"/>
  <c r="EC241" i="66"/>
  <c r="EG617" i="66"/>
  <c r="EF485" i="66"/>
  <c r="DY887" i="66"/>
  <c r="EL887" i="66" s="1"/>
  <c r="EM887" i="66" s="1"/>
  <c r="EH829" i="66"/>
  <c r="EB683" i="66"/>
  <c r="ED94" i="66"/>
  <c r="DR781" i="66"/>
  <c r="AL781" i="66" s="1"/>
  <c r="EF738" i="66"/>
  <c r="EA90" i="66"/>
  <c r="EC891" i="66"/>
  <c r="EK975" i="66"/>
  <c r="EJ617" i="66"/>
  <c r="EA485" i="66"/>
  <c r="EG887" i="66"/>
  <c r="ED42" i="66"/>
  <c r="EK799" i="66"/>
  <c r="EC280" i="66"/>
  <c r="EG370" i="66"/>
  <c r="EJ746" i="66"/>
  <c r="EH852" i="66"/>
  <c r="EC422" i="66"/>
  <c r="EG210" i="66"/>
  <c r="EE200" i="66"/>
  <c r="EB229" i="66"/>
  <c r="EI951" i="66"/>
  <c r="EI617" i="66"/>
  <c r="EF857" i="66"/>
  <c r="EK887" i="66"/>
  <c r="EC42" i="66"/>
  <c r="EF799" i="66"/>
  <c r="EK184" i="66"/>
  <c r="DY280" i="66"/>
  <c r="EL280" i="66" s="1"/>
  <c r="EM280" i="66" s="1"/>
  <c r="EC181" i="66"/>
  <c r="EI119" i="66"/>
  <c r="EC617" i="66"/>
  <c r="EH857" i="66"/>
  <c r="DY217" i="66"/>
  <c r="EL217" i="66" s="1"/>
  <c r="EN217" i="66" s="1"/>
  <c r="ED887" i="66"/>
  <c r="EE943" i="66"/>
  <c r="EI42" i="66"/>
  <c r="EC898" i="66"/>
  <c r="EE184" i="66"/>
  <c r="EF280" i="66"/>
  <c r="EG218" i="66"/>
  <c r="EF370" i="66"/>
  <c r="ED746" i="66"/>
  <c r="EG941" i="66"/>
  <c r="EA422" i="66"/>
  <c r="EF572" i="66"/>
  <c r="EK324" i="66"/>
  <c r="EK210" i="66"/>
  <c r="EH200" i="66"/>
  <c r="EB193" i="66"/>
  <c r="EE769" i="66"/>
  <c r="EI229" i="66"/>
  <c r="DN372" i="66"/>
  <c r="AH372" i="66" s="1"/>
  <c r="DR372" i="66"/>
  <c r="AL372" i="66" s="1"/>
  <c r="AF290" i="66"/>
  <c r="AE290" i="66" s="1"/>
  <c r="EF202" i="66"/>
  <c r="DY711" i="66"/>
  <c r="EL711" i="66" s="1"/>
  <c r="EN711" i="66" s="1"/>
  <c r="DY90" i="66"/>
  <c r="EL90" i="66" s="1"/>
  <c r="EM90" i="66" s="1"/>
  <c r="EG825" i="66"/>
  <c r="EH393" i="66"/>
  <c r="EE808" i="66"/>
  <c r="EF868" i="66"/>
  <c r="EE901" i="66"/>
  <c r="EE378" i="66"/>
  <c r="EJ370" i="66"/>
  <c r="EC848" i="66"/>
  <c r="DY746" i="66"/>
  <c r="EL746" i="66" s="1"/>
  <c r="EN746" i="66" s="1"/>
  <c r="EB234" i="66"/>
  <c r="EH888" i="66"/>
  <c r="EA108" i="66"/>
  <c r="EE572" i="66"/>
  <c r="DY666" i="66"/>
  <c r="EL666" i="66" s="1"/>
  <c r="EN666" i="66" s="1"/>
  <c r="EB110" i="66"/>
  <c r="DY200" i="66"/>
  <c r="EL200" i="66" s="1"/>
  <c r="EM200" i="66" s="1"/>
  <c r="EF32" i="66"/>
  <c r="EJ193" i="66"/>
  <c r="ED769" i="66"/>
  <c r="EK961" i="66"/>
  <c r="DO290" i="66"/>
  <c r="ED202" i="66"/>
  <c r="EH90" i="66"/>
  <c r="EF825" i="66"/>
  <c r="EB393" i="66"/>
  <c r="EB808" i="66"/>
  <c r="EH868" i="66"/>
  <c r="EB901" i="66"/>
  <c r="EC378" i="66"/>
  <c r="EE370" i="66"/>
  <c r="EF848" i="66"/>
  <c r="EC234" i="66"/>
  <c r="EF108" i="66"/>
  <c r="EF423" i="66"/>
  <c r="EB856" i="66"/>
  <c r="EH666" i="66"/>
  <c r="EI132" i="66"/>
  <c r="EE838" i="66"/>
  <c r="EH110" i="66"/>
  <c r="EA32" i="66"/>
  <c r="EH193" i="66"/>
  <c r="DR290" i="66"/>
  <c r="AL290" i="66" s="1"/>
  <c r="EK202" i="66"/>
  <c r="EK90" i="66"/>
  <c r="EC825" i="66"/>
  <c r="EE393" i="66"/>
  <c r="EG868" i="66"/>
  <c r="EA901" i="66"/>
  <c r="ED370" i="66"/>
  <c r="EI848" i="66"/>
  <c r="EG234" i="66"/>
  <c r="EI108" i="66"/>
  <c r="EK811" i="66"/>
  <c r="EE856" i="66"/>
  <c r="EI666" i="66"/>
  <c r="EG132" i="66"/>
  <c r="EC838" i="66"/>
  <c r="EC110" i="66"/>
  <c r="EI193" i="66"/>
  <c r="EC94" i="66"/>
  <c r="EF980" i="66"/>
  <c r="DM290" i="66"/>
  <c r="AG290" i="66" s="1"/>
  <c r="EE202" i="66"/>
  <c r="EC90" i="66"/>
  <c r="EA891" i="66"/>
  <c r="EE991" i="66"/>
  <c r="EH433" i="66"/>
  <c r="EC393" i="66"/>
  <c r="EK931" i="66"/>
  <c r="EE848" i="66"/>
  <c r="EB70" i="66"/>
  <c r="EH234" i="66"/>
  <c r="ED108" i="66"/>
  <c r="EC811" i="66"/>
  <c r="EK606" i="66"/>
  <c r="DY856" i="66"/>
  <c r="EL856" i="66" s="1"/>
  <c r="EN856" i="66" s="1"/>
  <c r="EE666" i="66"/>
  <c r="EB132" i="66"/>
  <c r="EK838" i="66"/>
  <c r="EI671" i="66"/>
  <c r="EB334" i="66"/>
  <c r="EG94" i="66"/>
  <c r="EE980" i="66"/>
  <c r="DS290" i="66"/>
  <c r="AM290" i="66" s="1"/>
  <c r="DY202" i="66"/>
  <c r="EL202" i="66" s="1"/>
  <c r="EM202" i="66" s="1"/>
  <c r="DY738" i="66"/>
  <c r="EL738" i="66" s="1"/>
  <c r="EN738" i="66" s="1"/>
  <c r="EJ90" i="66"/>
  <c r="EH891" i="66"/>
  <c r="EC329" i="66"/>
  <c r="EA393" i="66"/>
  <c r="DY931" i="66"/>
  <c r="EL931" i="66" s="1"/>
  <c r="EN931" i="66" s="1"/>
  <c r="EI954" i="66"/>
  <c r="ED848" i="66"/>
  <c r="EI70" i="66"/>
  <c r="EJ234" i="66"/>
  <c r="EI763" i="66"/>
  <c r="EA856" i="66"/>
  <c r="EJ335" i="66"/>
  <c r="EI36" i="66"/>
  <c r="EH671" i="66"/>
  <c r="EH334" i="66"/>
  <c r="EH94" i="66"/>
  <c r="EA738" i="66"/>
  <c r="EG799" i="66"/>
  <c r="EA392" i="66"/>
  <c r="DY848" i="66"/>
  <c r="EL848" i="66" s="1"/>
  <c r="EM848" i="66" s="1"/>
  <c r="EJ70" i="66"/>
  <c r="EC273" i="66"/>
  <c r="DN781" i="66"/>
  <c r="AH781" i="66" s="1"/>
  <c r="DO165" i="66"/>
  <c r="EH613" i="66"/>
  <c r="EC484" i="66"/>
  <c r="EI138" i="66"/>
  <c r="EG701" i="66"/>
  <c r="EG434" i="66"/>
  <c r="EJ199" i="66"/>
  <c r="EH458" i="66"/>
  <c r="EK316" i="66"/>
  <c r="EB617" i="66"/>
  <c r="EH849" i="66"/>
  <c r="EI548" i="66"/>
  <c r="EI857" i="66"/>
  <c r="EJ753" i="66"/>
  <c r="EI533" i="66"/>
  <c r="EF887" i="66"/>
  <c r="DY943" i="66"/>
  <c r="EL943" i="66" s="1"/>
  <c r="EN943" i="66" s="1"/>
  <c r="EF562" i="66"/>
  <c r="EA42" i="66"/>
  <c r="EE392" i="66"/>
  <c r="EF670" i="66"/>
  <c r="EJ280" i="66"/>
  <c r="EH515" i="66"/>
  <c r="EF218" i="66"/>
  <c r="EB397" i="66"/>
  <c r="EJ596" i="66"/>
  <c r="EI272" i="66"/>
  <c r="DY454" i="66"/>
  <c r="EL454" i="66" s="1"/>
  <c r="EM454" i="66" s="1"/>
  <c r="DY455" i="66"/>
  <c r="EL455" i="66" s="1"/>
  <c r="EN455" i="66" s="1"/>
  <c r="EC770" i="66"/>
  <c r="EE472" i="66"/>
  <c r="EB741" i="66"/>
  <c r="DS781" i="66"/>
  <c r="AM781" i="66" s="1"/>
  <c r="DQ165" i="66"/>
  <c r="AN165" i="66" s="1"/>
  <c r="AO165" i="66" s="1"/>
  <c r="AK165" i="66" s="1"/>
  <c r="EK613" i="66"/>
  <c r="EF484" i="66"/>
  <c r="EB138" i="66"/>
  <c r="EB701" i="66"/>
  <c r="EI434" i="66"/>
  <c r="EB199" i="66"/>
  <c r="EC458" i="66"/>
  <c r="ED316" i="66"/>
  <c r="EE617" i="66"/>
  <c r="EJ849" i="66"/>
  <c r="EE548" i="66"/>
  <c r="EJ857" i="66"/>
  <c r="EJ726" i="66"/>
  <c r="EI887" i="66"/>
  <c r="EG943" i="66"/>
  <c r="ED562" i="66"/>
  <c r="EK42" i="66"/>
  <c r="EG530" i="66"/>
  <c r="EE670" i="66"/>
  <c r="ED280" i="66"/>
  <c r="ED515" i="66"/>
  <c r="EH218" i="66"/>
  <c r="EH596" i="66"/>
  <c r="EE272" i="66"/>
  <c r="EB455" i="66"/>
  <c r="ED770" i="66"/>
  <c r="EC472" i="66"/>
  <c r="EF606" i="66"/>
  <c r="EF613" i="66"/>
  <c r="EE484" i="66"/>
  <c r="DY138" i="66"/>
  <c r="EL138" i="66" s="1"/>
  <c r="EN138" i="66" s="1"/>
  <c r="DY701" i="66"/>
  <c r="EL701" i="66" s="1"/>
  <c r="EN701" i="66" s="1"/>
  <c r="EE434" i="66"/>
  <c r="EC199" i="66"/>
  <c r="EA265" i="66"/>
  <c r="EK458" i="66"/>
  <c r="EB316" i="66"/>
  <c r="ED617" i="66"/>
  <c r="DY849" i="66"/>
  <c r="EL849" i="66" s="1"/>
  <c r="EN849" i="66" s="1"/>
  <c r="EJ548" i="66"/>
  <c r="EI726" i="66"/>
  <c r="EJ943" i="66"/>
  <c r="EK562" i="66"/>
  <c r="EE341" i="66"/>
  <c r="EJ218" i="66"/>
  <c r="EA734" i="66"/>
  <c r="EK596" i="66"/>
  <c r="EA852" i="66"/>
  <c r="EG272" i="66"/>
  <c r="EA455" i="66"/>
  <c r="EG770" i="66"/>
  <c r="EA472" i="66"/>
  <c r="ED683" i="66"/>
  <c r="EA613" i="66"/>
  <c r="EB484" i="66"/>
  <c r="EF138" i="66"/>
  <c r="EE701" i="66"/>
  <c r="DY199" i="66"/>
  <c r="EL199" i="66" s="1"/>
  <c r="EM199" i="66" s="1"/>
  <c r="EI458" i="66"/>
  <c r="EF316" i="66"/>
  <c r="EF617" i="66"/>
  <c r="EE849" i="66"/>
  <c r="EB433" i="66"/>
  <c r="EH726" i="66"/>
  <c r="EB959" i="66"/>
  <c r="EF813" i="66"/>
  <c r="EH341" i="66"/>
  <c r="EC82" i="66"/>
  <c r="DY431" i="66"/>
  <c r="EL431" i="66" s="1"/>
  <c r="EN431" i="66" s="1"/>
  <c r="DY683" i="66"/>
  <c r="EL683" i="66" s="1"/>
  <c r="EM683" i="66" s="1"/>
  <c r="EF355" i="66"/>
  <c r="DY613" i="66"/>
  <c r="EL613" i="66" s="1"/>
  <c r="EN613" i="66" s="1"/>
  <c r="EG484" i="66"/>
  <c r="EJ138" i="66"/>
  <c r="ED701" i="66"/>
  <c r="EB434" i="66"/>
  <c r="EI199" i="66"/>
  <c r="EG458" i="66"/>
  <c r="EJ316" i="66"/>
  <c r="EA617" i="66"/>
  <c r="EC849" i="66"/>
  <c r="EG548" i="66"/>
  <c r="ED433" i="66"/>
  <c r="EA726" i="66"/>
  <c r="EE959" i="66"/>
  <c r="EH591" i="66"/>
  <c r="EA562" i="66"/>
  <c r="ED813" i="66"/>
  <c r="EC341" i="66"/>
  <c r="EJ941" i="66"/>
  <c r="EG596" i="66"/>
  <c r="EC272" i="66"/>
  <c r="ED455" i="66"/>
  <c r="EB770" i="66"/>
  <c r="EH472" i="66"/>
  <c r="EC572" i="66"/>
  <c r="DY763" i="66"/>
  <c r="EL763" i="66" s="1"/>
  <c r="EM763" i="66" s="1"/>
  <c r="EE683" i="66"/>
  <c r="DY355" i="66"/>
  <c r="EL355" i="66" s="1"/>
  <c r="EM355" i="66" s="1"/>
  <c r="EE132" i="66"/>
  <c r="EJ613" i="66"/>
  <c r="EA484" i="66"/>
  <c r="ED138" i="66"/>
  <c r="EI701" i="66"/>
  <c r="EA434" i="66"/>
  <c r="EH199" i="66"/>
  <c r="EF458" i="66"/>
  <c r="EI316" i="66"/>
  <c r="EK617" i="66"/>
  <c r="EA849" i="66"/>
  <c r="EF548" i="66"/>
  <c r="EA433" i="66"/>
  <c r="EF959" i="66"/>
  <c r="EB562" i="66"/>
  <c r="EA813" i="66"/>
  <c r="ED184" i="66"/>
  <c r="EB341" i="66"/>
  <c r="EI904" i="66"/>
  <c r="EE596" i="66"/>
  <c r="EF272" i="66"/>
  <c r="EH455" i="66"/>
  <c r="EK770" i="66"/>
  <c r="EF472" i="66"/>
  <c r="EH572" i="66"/>
  <c r="EI355" i="66"/>
  <c r="EJ132" i="66"/>
  <c r="EG989" i="66"/>
  <c r="EE273" i="66"/>
  <c r="EI613" i="66"/>
  <c r="EH639" i="66"/>
  <c r="EK484" i="66"/>
  <c r="EK138" i="66"/>
  <c r="EA701" i="66"/>
  <c r="EH434" i="66"/>
  <c r="EF199" i="66"/>
  <c r="ED458" i="66"/>
  <c r="EE316" i="66"/>
  <c r="DY617" i="66"/>
  <c r="EL617" i="66" s="1"/>
  <c r="EM617" i="66" s="1"/>
  <c r="EK849" i="66"/>
  <c r="EA548" i="66"/>
  <c r="EE433" i="66"/>
  <c r="EA959" i="66"/>
  <c r="EH562" i="66"/>
  <c r="EC184" i="66"/>
  <c r="ED904" i="66"/>
  <c r="ED596" i="66"/>
  <c r="EB272" i="66"/>
  <c r="EG455" i="66"/>
  <c r="EA770" i="66"/>
  <c r="EG472" i="66"/>
  <c r="EH136" i="66"/>
  <c r="EB100" i="66"/>
  <c r="EF601" i="66"/>
  <c r="EC485" i="66"/>
  <c r="DY945" i="66"/>
  <c r="EL945" i="66" s="1"/>
  <c r="EN945" i="66" s="1"/>
  <c r="EE945" i="66"/>
  <c r="EH237" i="66"/>
  <c r="EF237" i="66"/>
  <c r="EH498" i="66"/>
  <c r="EA498" i="66"/>
  <c r="EC498" i="66"/>
  <c r="EE755" i="66"/>
  <c r="EK755" i="66"/>
  <c r="EC768" i="66"/>
  <c r="EA768" i="66"/>
  <c r="EA483" i="66"/>
  <c r="EG483" i="66"/>
  <c r="EE483" i="66"/>
  <c r="EF483" i="66"/>
  <c r="EE119" i="66"/>
  <c r="EB991" i="66"/>
  <c r="EH465" i="66"/>
  <c r="EB811" i="66"/>
  <c r="EJ983" i="66"/>
  <c r="EF983" i="66"/>
  <c r="EC910" i="66"/>
  <c r="EF910" i="66"/>
  <c r="EI130" i="66"/>
  <c r="EC130" i="66"/>
  <c r="EA984" i="66"/>
  <c r="EC984" i="66"/>
  <c r="DO254" i="66"/>
  <c r="EG844" i="66"/>
  <c r="EA711" i="66"/>
  <c r="EJ991" i="66"/>
  <c r="EK641" i="66"/>
  <c r="EF465" i="66"/>
  <c r="EA423" i="66"/>
  <c r="DY423" i="66"/>
  <c r="EL423" i="66" s="1"/>
  <c r="EN423" i="66" s="1"/>
  <c r="EH423" i="66"/>
  <c r="EB423" i="66"/>
  <c r="ED423" i="66"/>
  <c r="EB682" i="66"/>
  <c r="EE682" i="66"/>
  <c r="EF682" i="66"/>
  <c r="EI682" i="66"/>
  <c r="EB650" i="66"/>
  <c r="ED650" i="66"/>
  <c r="EI650" i="66"/>
  <c r="EK650" i="66"/>
  <c r="DY650" i="66"/>
  <c r="EL650" i="66" s="1"/>
  <c r="EM650" i="66" s="1"/>
  <c r="EE650" i="66"/>
  <c r="EF763" i="66"/>
  <c r="EJ763" i="66"/>
  <c r="EH763" i="66"/>
  <c r="EE763" i="66"/>
  <c r="EB763" i="66"/>
  <c r="EA763" i="66"/>
  <c r="EJ572" i="66"/>
  <c r="EK572" i="66"/>
  <c r="EA572" i="66"/>
  <c r="EG572" i="66"/>
  <c r="DY572" i="66"/>
  <c r="EL572" i="66" s="1"/>
  <c r="EM572" i="66" s="1"/>
  <c r="EB572" i="66"/>
  <c r="EG249" i="66"/>
  <c r="EH249" i="66"/>
  <c r="EF249" i="66"/>
  <c r="DY249" i="66"/>
  <c r="EL249" i="66" s="1"/>
  <c r="EN249" i="66" s="1"/>
  <c r="EK249" i="66"/>
  <c r="EE249" i="66"/>
  <c r="DY941" i="66"/>
  <c r="EL941" i="66" s="1"/>
  <c r="EN941" i="66" s="1"/>
  <c r="EI941" i="66"/>
  <c r="EK941" i="66"/>
  <c r="EA941" i="66"/>
  <c r="EB941" i="66"/>
  <c r="EH70" i="66"/>
  <c r="EG70" i="66"/>
  <c r="ED70" i="66"/>
  <c r="EA70" i="66"/>
  <c r="DY70" i="66"/>
  <c r="EL70" i="66" s="1"/>
  <c r="EM70" i="66" s="1"/>
  <c r="EG848" i="66"/>
  <c r="EH848" i="66"/>
  <c r="EK848" i="66"/>
  <c r="EJ848" i="66"/>
  <c r="EA848" i="66"/>
  <c r="EJ329" i="66"/>
  <c r="EK329" i="66"/>
  <c r="EF329" i="66"/>
  <c r="EH329" i="66"/>
  <c r="EE948" i="66"/>
  <c r="EI948" i="66"/>
  <c r="EB948" i="66"/>
  <c r="EH948" i="66"/>
  <c r="EK883" i="66"/>
  <c r="EA883" i="66"/>
  <c r="EH883" i="66"/>
  <c r="EB883" i="66"/>
  <c r="EC883" i="66"/>
  <c r="EH898" i="66"/>
  <c r="EA898" i="66"/>
  <c r="EE898" i="66"/>
  <c r="EI898" i="66"/>
  <c r="EJ217" i="66"/>
  <c r="EC217" i="66"/>
  <c r="EF217" i="66"/>
  <c r="EG217" i="66"/>
  <c r="EI891" i="66"/>
  <c r="EK891" i="66"/>
  <c r="EF891" i="66"/>
  <c r="DY891" i="66"/>
  <c r="EL891" i="66" s="1"/>
  <c r="EM891" i="66" s="1"/>
  <c r="EF929" i="66"/>
  <c r="EG929" i="66"/>
  <c r="EJ929" i="66"/>
  <c r="EI929" i="66"/>
  <c r="DY868" i="66"/>
  <c r="EL868" i="66" s="1"/>
  <c r="EN868" i="66" s="1"/>
  <c r="EI868" i="66"/>
  <c r="EK868" i="66"/>
  <c r="EC868" i="66"/>
  <c r="ED393" i="66"/>
  <c r="EG393" i="66"/>
  <c r="DY393" i="66"/>
  <c r="EL393" i="66" s="1"/>
  <c r="EM393" i="66" s="1"/>
  <c r="EI393" i="66"/>
  <c r="ED382" i="66"/>
  <c r="EG382" i="66"/>
  <c r="EH382" i="66"/>
  <c r="DY382" i="66"/>
  <c r="EL382" i="66" s="1"/>
  <c r="EN382" i="66" s="1"/>
  <c r="EI382" i="66"/>
  <c r="EK382" i="66"/>
  <c r="EC462" i="66"/>
  <c r="EF462" i="66"/>
  <c r="EJ462" i="66"/>
  <c r="ED462" i="66"/>
  <c r="EE462" i="66"/>
  <c r="EG462" i="66"/>
  <c r="ED273" i="66"/>
  <c r="EF273" i="66"/>
  <c r="EA273" i="66"/>
  <c r="EI273" i="66"/>
  <c r="DY273" i="66"/>
  <c r="EL273" i="66" s="1"/>
  <c r="EN273" i="66" s="1"/>
  <c r="EK273" i="66"/>
  <c r="EC132" i="66"/>
  <c r="ED132" i="66"/>
  <c r="EF132" i="66"/>
  <c r="DY132" i="66"/>
  <c r="EL132" i="66" s="1"/>
  <c r="EN132" i="66" s="1"/>
  <c r="EH132" i="66"/>
  <c r="EK132" i="66"/>
  <c r="EH511" i="66"/>
  <c r="EJ511" i="66"/>
  <c r="DY511" i="66"/>
  <c r="EL511" i="66" s="1"/>
  <c r="EM511" i="66" s="1"/>
  <c r="EE511" i="66"/>
  <c r="EI511" i="66"/>
  <c r="EK511" i="66"/>
  <c r="EE829" i="66"/>
  <c r="EI829" i="66"/>
  <c r="EG829" i="66"/>
  <c r="EJ829" i="66"/>
  <c r="EK829" i="66"/>
  <c r="ED829" i="66"/>
  <c r="EF900" i="66"/>
  <c r="EH900" i="66"/>
  <c r="DY900" i="66"/>
  <c r="EL900" i="66" s="1"/>
  <c r="EN900" i="66" s="1"/>
  <c r="ED900" i="66"/>
  <c r="EI900" i="66"/>
  <c r="EK900" i="66"/>
  <c r="DY234" i="66"/>
  <c r="EL234" i="66" s="1"/>
  <c r="EN234" i="66" s="1"/>
  <c r="ED234" i="66"/>
  <c r="EA234" i="66"/>
  <c r="EK234" i="66"/>
  <c r="EF234" i="66"/>
  <c r="EB746" i="66"/>
  <c r="EA746" i="66"/>
  <c r="EF746" i="66"/>
  <c r="EE746" i="66"/>
  <c r="EH746" i="66"/>
  <c r="EK669" i="66"/>
  <c r="EI669" i="66"/>
  <c r="EA669" i="66"/>
  <c r="EH669" i="66"/>
  <c r="DY669" i="66"/>
  <c r="EL669" i="66" s="1"/>
  <c r="EM669" i="66" s="1"/>
  <c r="EA975" i="66"/>
  <c r="EB975" i="66"/>
  <c r="EC975" i="66"/>
  <c r="DY975" i="66"/>
  <c r="EL975" i="66" s="1"/>
  <c r="EM975" i="66" s="1"/>
  <c r="EC961" i="66"/>
  <c r="ED961" i="66"/>
  <c r="EF961" i="66"/>
  <c r="EH961" i="66"/>
  <c r="EJ961" i="66"/>
  <c r="EG961" i="66"/>
  <c r="EI324" i="66"/>
  <c r="EJ324" i="66"/>
  <c r="ED324" i="66"/>
  <c r="EG324" i="66"/>
  <c r="DY324" i="66"/>
  <c r="EL324" i="66" s="1"/>
  <c r="EM324" i="66" s="1"/>
  <c r="EB324" i="66"/>
  <c r="EH153" i="66"/>
  <c r="EJ153" i="66"/>
  <c r="EA153" i="66"/>
  <c r="EE153" i="66"/>
  <c r="DY153" i="66"/>
  <c r="EL153" i="66" s="1"/>
  <c r="EN153" i="66" s="1"/>
  <c r="EB153" i="66"/>
  <c r="EA657" i="66"/>
  <c r="EG657" i="66"/>
  <c r="EI657" i="66"/>
  <c r="EH657" i="66"/>
  <c r="EF657" i="66"/>
  <c r="EJ657" i="66"/>
  <c r="ED856" i="66"/>
  <c r="EK856" i="66"/>
  <c r="EC856" i="66"/>
  <c r="EI856" i="66"/>
  <c r="EJ856" i="66"/>
  <c r="EF856" i="66"/>
  <c r="ED210" i="66"/>
  <c r="EI210" i="66"/>
  <c r="EH210" i="66"/>
  <c r="EA210" i="66"/>
  <c r="EE210" i="66"/>
  <c r="EJ210" i="66"/>
  <c r="EB422" i="66"/>
  <c r="EE422" i="66"/>
  <c r="EG422" i="66"/>
  <c r="EF422" i="66"/>
  <c r="EI422" i="66"/>
  <c r="DY422" i="66"/>
  <c r="EL422" i="66" s="1"/>
  <c r="EM422" i="66" s="1"/>
  <c r="EH370" i="66"/>
  <c r="EB370" i="66"/>
  <c r="EI370" i="66"/>
  <c r="EC370" i="66"/>
  <c r="EH108" i="66"/>
  <c r="EK108" i="66"/>
  <c r="EE108" i="66"/>
  <c r="EC108" i="66"/>
  <c r="EG108" i="66"/>
  <c r="EI373" i="66"/>
  <c r="EH373" i="66"/>
  <c r="EA373" i="66"/>
  <c r="EB373" i="66"/>
  <c r="EC769" i="66"/>
  <c r="EH769" i="66"/>
  <c r="EK769" i="66"/>
  <c r="EA769" i="66"/>
  <c r="DY769" i="66"/>
  <c r="EL769" i="66" s="1"/>
  <c r="EM769" i="66" s="1"/>
  <c r="EI769" i="66"/>
  <c r="EF311" i="66"/>
  <c r="EE311" i="66"/>
  <c r="EI311" i="66"/>
  <c r="EK311" i="66"/>
  <c r="EA311" i="66"/>
  <c r="EG311" i="66"/>
  <c r="EJ980" i="66"/>
  <c r="EG980" i="66"/>
  <c r="EA980" i="66"/>
  <c r="EI980" i="66"/>
  <c r="EK980" i="66"/>
  <c r="ED980" i="66"/>
  <c r="EI51" i="66"/>
  <c r="EB51" i="66"/>
  <c r="EJ51" i="66"/>
  <c r="ED51" i="66"/>
  <c r="EA129" i="66"/>
  <c r="ED129" i="66"/>
  <c r="EG129" i="66"/>
  <c r="DY129" i="66"/>
  <c r="EL129" i="66" s="1"/>
  <c r="EM129" i="66" s="1"/>
  <c r="EF954" i="66"/>
  <c r="DY954" i="66"/>
  <c r="EL954" i="66" s="1"/>
  <c r="EM954" i="66" s="1"/>
  <c r="EK954" i="66"/>
  <c r="EH954" i="66"/>
  <c r="EJ94" i="66"/>
  <c r="EK94" i="66"/>
  <c r="EI94" i="66"/>
  <c r="DY94" i="66"/>
  <c r="EL94" i="66" s="1"/>
  <c r="EN94" i="66" s="1"/>
  <c r="EE94" i="66"/>
  <c r="EA94" i="66"/>
  <c r="EK671" i="66"/>
  <c r="DY671" i="66"/>
  <c r="EL671" i="66" s="1"/>
  <c r="EM671" i="66" s="1"/>
  <c r="EB671" i="66"/>
  <c r="EC671" i="66"/>
  <c r="EE671" i="66"/>
  <c r="EJ671" i="66"/>
  <c r="EI308" i="66"/>
  <c r="ED308" i="66"/>
  <c r="DY308" i="66"/>
  <c r="EL308" i="66" s="1"/>
  <c r="EM308" i="66" s="1"/>
  <c r="EB308" i="66"/>
  <c r="EH308" i="66"/>
  <c r="EG308" i="66"/>
  <c r="EK200" i="66"/>
  <c r="EJ200" i="66"/>
  <c r="EC200" i="66"/>
  <c r="EB200" i="66"/>
  <c r="EA200" i="66"/>
  <c r="ED200" i="66"/>
  <c r="EI16" i="66"/>
  <c r="EF16" i="66"/>
  <c r="EB16" i="66"/>
  <c r="EG16" i="66"/>
  <c r="EJ16" i="66"/>
  <c r="EC37" i="66"/>
  <c r="EF37" i="66"/>
  <c r="EE37" i="66"/>
  <c r="DY37" i="66"/>
  <c r="EL37" i="66" s="1"/>
  <c r="EN37" i="66" s="1"/>
  <c r="EB37" i="66"/>
  <c r="EG37" i="66"/>
  <c r="EE538" i="66"/>
  <c r="EC538" i="66"/>
  <c r="ED538" i="66"/>
  <c r="EG538" i="66"/>
  <c r="DY538" i="66"/>
  <c r="EL538" i="66" s="1"/>
  <c r="EM538" i="66" s="1"/>
  <c r="EF538" i="66"/>
  <c r="EE193" i="66"/>
  <c r="ED193" i="66"/>
  <c r="EA193" i="66"/>
  <c r="DY193" i="66"/>
  <c r="EL193" i="66" s="1"/>
  <c r="EN193" i="66" s="1"/>
  <c r="EC193" i="66"/>
  <c r="EG193" i="66"/>
  <c r="EC247" i="66"/>
  <c r="EK247" i="66"/>
  <c r="EG247" i="66"/>
  <c r="ED247" i="66"/>
  <c r="DY247" i="66"/>
  <c r="EL247" i="66" s="1"/>
  <c r="EM247" i="66" s="1"/>
  <c r="EA247" i="66"/>
  <c r="EI334" i="66"/>
  <c r="EK334" i="66"/>
  <c r="ED334" i="66"/>
  <c r="EF334" i="66"/>
  <c r="DY334" i="66"/>
  <c r="EL334" i="66" s="1"/>
  <c r="EM334" i="66" s="1"/>
  <c r="EC334" i="66"/>
  <c r="ED32" i="66"/>
  <c r="EG32" i="66"/>
  <c r="EC32" i="66"/>
  <c r="EI32" i="66"/>
  <c r="EJ32" i="66"/>
  <c r="EE32" i="66"/>
  <c r="EA188" i="66"/>
  <c r="EJ188" i="66"/>
  <c r="EF188" i="66"/>
  <c r="EG188" i="66"/>
  <c r="EE188" i="66"/>
  <c r="EB188" i="66"/>
  <c r="EG110" i="66"/>
  <c r="EI110" i="66"/>
  <c r="EJ110" i="66"/>
  <c r="EA110" i="66"/>
  <c r="ED110" i="66"/>
  <c r="EK110" i="66"/>
  <c r="EA251" i="66"/>
  <c r="EB251" i="66"/>
  <c r="EC251" i="66"/>
  <c r="EI251" i="66"/>
  <c r="ED251" i="66"/>
  <c r="EK251" i="66"/>
  <c r="EK470" i="66"/>
  <c r="ED470" i="66"/>
  <c r="EA470" i="66"/>
  <c r="EE470" i="66"/>
  <c r="EI470" i="66"/>
  <c r="EF470" i="66"/>
  <c r="ED838" i="66"/>
  <c r="EF838" i="66"/>
  <c r="EJ838" i="66"/>
  <c r="DY838" i="66"/>
  <c r="EL838" i="66" s="1"/>
  <c r="EM838" i="66" s="1"/>
  <c r="EA838" i="66"/>
  <c r="EB838" i="66"/>
  <c r="EF238" i="66"/>
  <c r="EJ238" i="66"/>
  <c r="EB238" i="66"/>
  <c r="EI238" i="66"/>
  <c r="EK238" i="66"/>
  <c r="DY238" i="66"/>
  <c r="EL238" i="66" s="1"/>
  <c r="EN238" i="66" s="1"/>
  <c r="EE812" i="66"/>
  <c r="EF812" i="66"/>
  <c r="EG812" i="66"/>
  <c r="DY812" i="66"/>
  <c r="EL812" i="66" s="1"/>
  <c r="EM812" i="66" s="1"/>
  <c r="EH812" i="66"/>
  <c r="ED36" i="66"/>
  <c r="EF36" i="66"/>
  <c r="EG36" i="66"/>
  <c r="EA36" i="66"/>
  <c r="EC36" i="66"/>
  <c r="DY36" i="66"/>
  <c r="EL36" i="66" s="1"/>
  <c r="EM36" i="66" s="1"/>
  <c r="EI182" i="66"/>
  <c r="EC182" i="66"/>
  <c r="EJ182" i="66"/>
  <c r="ED182" i="66"/>
  <c r="EB182" i="66"/>
  <c r="EE182" i="66"/>
  <c r="ED569" i="66"/>
  <c r="EB569" i="66"/>
  <c r="EH569" i="66"/>
  <c r="EC569" i="66"/>
  <c r="EJ569" i="66"/>
  <c r="EG569" i="66"/>
  <c r="EK666" i="66"/>
  <c r="EJ666" i="66"/>
  <c r="EC666" i="66"/>
  <c r="EG666" i="66"/>
  <c r="EA666" i="66"/>
  <c r="EF666" i="66"/>
  <c r="EI977" i="66"/>
  <c r="EH977" i="66"/>
  <c r="EB977" i="66"/>
  <c r="EC977" i="66"/>
  <c r="ED977" i="66"/>
  <c r="EE977" i="66"/>
  <c r="EC335" i="66"/>
  <c r="EK335" i="66"/>
  <c r="DY335" i="66"/>
  <c r="EL335" i="66" s="1"/>
  <c r="EM335" i="66" s="1"/>
  <c r="EI335" i="66"/>
  <c r="EB335" i="66"/>
  <c r="EE335" i="66"/>
  <c r="EC888" i="66"/>
  <c r="EE888" i="66"/>
  <c r="EI888" i="66"/>
  <c r="EJ888" i="66"/>
  <c r="EB888" i="66"/>
  <c r="EF931" i="66"/>
  <c r="ED931" i="66"/>
  <c r="EG931" i="66"/>
  <c r="EH931" i="66"/>
  <c r="ED243" i="66"/>
  <c r="EH243" i="66"/>
  <c r="EG243" i="66"/>
  <c r="EJ243" i="66"/>
  <c r="EJ808" i="66"/>
  <c r="EK808" i="66"/>
  <c r="EC808" i="66"/>
  <c r="EG808" i="66"/>
  <c r="DY825" i="66"/>
  <c r="EL825" i="66" s="1"/>
  <c r="EN825" i="66" s="1"/>
  <c r="EA825" i="66"/>
  <c r="EH825" i="66"/>
  <c r="EJ825" i="66"/>
  <c r="EH640" i="66"/>
  <c r="EI640" i="66"/>
  <c r="EB640" i="66"/>
  <c r="EF640" i="66"/>
  <c r="DY256" i="66"/>
  <c r="EL256" i="66" s="1"/>
  <c r="EN256" i="66" s="1"/>
  <c r="EK256" i="66"/>
  <c r="EC256" i="66"/>
  <c r="EB256" i="66"/>
  <c r="EF901" i="66"/>
  <c r="ED901" i="66"/>
  <c r="EJ901" i="66"/>
  <c r="EH901" i="66"/>
  <c r="EK378" i="66"/>
  <c r="EB378" i="66"/>
  <c r="DY378" i="66"/>
  <c r="EL378" i="66" s="1"/>
  <c r="EM378" i="66" s="1"/>
  <c r="EA378" i="66"/>
  <c r="EK302" i="66"/>
  <c r="EA641" i="66"/>
  <c r="DY768" i="66"/>
  <c r="EL768" i="66" s="1"/>
  <c r="EM768" i="66" s="1"/>
  <c r="DS372" i="66"/>
  <c r="AM372" i="66" s="1"/>
  <c r="DR254" i="66"/>
  <c r="AL254" i="66" s="1"/>
  <c r="EG202" i="66"/>
  <c r="EE738" i="66"/>
  <c r="EF90" i="66"/>
  <c r="EJ891" i="66"/>
  <c r="EE975" i="66"/>
  <c r="EA948" i="66"/>
  <c r="EI329" i="66"/>
  <c r="ED640" i="66"/>
  <c r="EI217" i="66"/>
  <c r="EI641" i="66"/>
  <c r="EE868" i="66"/>
  <c r="EG898" i="66"/>
  <c r="EE256" i="66"/>
  <c r="EF768" i="66"/>
  <c r="EK901" i="66"/>
  <c r="EE929" i="66"/>
  <c r="EG378" i="66"/>
  <c r="EJ129" i="66"/>
  <c r="DY130" i="66"/>
  <c r="EL130" i="66" s="1"/>
  <c r="EM130" i="66" s="1"/>
  <c r="EJ373" i="66"/>
  <c r="DY370" i="66"/>
  <c r="EL370" i="66" s="1"/>
  <c r="EM370" i="66" s="1"/>
  <c r="EF87" i="66"/>
  <c r="ED669" i="66"/>
  <c r="EF734" i="66"/>
  <c r="DY883" i="66"/>
  <c r="EL883" i="66" s="1"/>
  <c r="EM883" i="66" s="1"/>
  <c r="DY888" i="66"/>
  <c r="EL888" i="66" s="1"/>
  <c r="EN888" i="66" s="1"/>
  <c r="ED16" i="66"/>
  <c r="DY108" i="66"/>
  <c r="EL108" i="66" s="1"/>
  <c r="EN108" i="66" s="1"/>
  <c r="EJ423" i="66"/>
  <c r="EF382" i="66"/>
  <c r="EI249" i="66"/>
  <c r="EB829" i="66"/>
  <c r="EB511" i="66"/>
  <c r="EK763" i="66"/>
  <c r="EB657" i="66"/>
  <c r="EF977" i="66"/>
  <c r="EB666" i="66"/>
  <c r="EH182" i="66"/>
  <c r="EC650" i="66"/>
  <c r="EH838" i="66"/>
  <c r="EJ251" i="66"/>
  <c r="EK36" i="66"/>
  <c r="EA308" i="66"/>
  <c r="EH32" i="66"/>
  <c r="EE247" i="66"/>
  <c r="EA538" i="66"/>
  <c r="ED188" i="66"/>
  <c r="EB94" i="66"/>
  <c r="EB769" i="66"/>
  <c r="EH273" i="66"/>
  <c r="EI961" i="66"/>
  <c r="DN156" i="66"/>
  <c r="AH156" i="66" s="1"/>
  <c r="DO372" i="66"/>
  <c r="DN254" i="66"/>
  <c r="AH254" i="66" s="1"/>
  <c r="EC202" i="66"/>
  <c r="EC738" i="66"/>
  <c r="EB90" i="66"/>
  <c r="ED891" i="66"/>
  <c r="ED975" i="66"/>
  <c r="EF788" i="66"/>
  <c r="ED948" i="66"/>
  <c r="EJ682" i="66"/>
  <c r="ED329" i="66"/>
  <c r="EG640" i="66"/>
  <c r="ED217" i="66"/>
  <c r="EI159" i="66"/>
  <c r="EB868" i="66"/>
  <c r="EF898" i="66"/>
  <c r="EI256" i="66"/>
  <c r="EC901" i="66"/>
  <c r="EC929" i="66"/>
  <c r="ED378" i="66"/>
  <c r="ED954" i="66"/>
  <c r="EH129" i="66"/>
  <c r="EC373" i="66"/>
  <c r="EC669" i="66"/>
  <c r="EC539" i="66"/>
  <c r="EG883" i="66"/>
  <c r="ED888" i="66"/>
  <c r="DY16" i="66"/>
  <c r="EL16" i="66" s="1"/>
  <c r="EM16" i="66" s="1"/>
  <c r="EK423" i="66"/>
  <c r="EE382" i="66"/>
  <c r="EC249" i="66"/>
  <c r="DY829" i="66"/>
  <c r="EL829" i="66" s="1"/>
  <c r="EM829" i="66" s="1"/>
  <c r="EA511" i="66"/>
  <c r="ED763" i="66"/>
  <c r="EC657" i="66"/>
  <c r="EG977" i="66"/>
  <c r="EF182" i="66"/>
  <c r="EG650" i="66"/>
  <c r="EH238" i="66"/>
  <c r="EG838" i="66"/>
  <c r="EG251" i="66"/>
  <c r="EJ36" i="66"/>
  <c r="EF308" i="66"/>
  <c r="EB32" i="66"/>
  <c r="EF247" i="66"/>
  <c r="EJ538" i="66"/>
  <c r="EC188" i="66"/>
  <c r="ED311" i="66"/>
  <c r="EJ273" i="66"/>
  <c r="DQ372" i="66"/>
  <c r="AN372" i="66" s="1"/>
  <c r="AO372" i="66" s="1"/>
  <c r="AK372" i="66" s="1"/>
  <c r="DM254" i="66"/>
  <c r="AG254" i="66" s="1"/>
  <c r="DQ84" i="66"/>
  <c r="AN84" i="66" s="1"/>
  <c r="AO84" i="66" s="1"/>
  <c r="AK84" i="66" s="1"/>
  <c r="EI202" i="66"/>
  <c r="EJ23" i="66"/>
  <c r="EI738" i="66"/>
  <c r="EG90" i="66"/>
  <c r="EB891" i="66"/>
  <c r="EJ975" i="66"/>
  <c r="EK948" i="66"/>
  <c r="EH682" i="66"/>
  <c r="EG329" i="66"/>
  <c r="EB217" i="66"/>
  <c r="EJ159" i="66"/>
  <c r="EI47" i="66"/>
  <c r="ED898" i="66"/>
  <c r="EK929" i="66"/>
  <c r="EG954" i="66"/>
  <c r="EC129" i="66"/>
  <c r="EK373" i="66"/>
  <c r="EI883" i="66"/>
  <c r="EJ812" i="66"/>
  <c r="EE423" i="66"/>
  <c r="EB382" i="66"/>
  <c r="EA249" i="66"/>
  <c r="EF511" i="66"/>
  <c r="EC763" i="66"/>
  <c r="EK657" i="66"/>
  <c r="DY977" i="66"/>
  <c r="EL977" i="66" s="1"/>
  <c r="EM977" i="66" s="1"/>
  <c r="DY182" i="66"/>
  <c r="EL182" i="66" s="1"/>
  <c r="EM182" i="66" s="1"/>
  <c r="EH650" i="66"/>
  <c r="ED238" i="66"/>
  <c r="EF251" i="66"/>
  <c r="EH36" i="66"/>
  <c r="EC308" i="66"/>
  <c r="ED153" i="66"/>
  <c r="EA334" i="66"/>
  <c r="EJ247" i="66"/>
  <c r="EB538" i="66"/>
  <c r="DY188" i="66"/>
  <c r="EL188" i="66" s="1"/>
  <c r="EM188" i="66" s="1"/>
  <c r="EC311" i="66"/>
  <c r="EC980" i="66"/>
  <c r="EA462" i="66"/>
  <c r="AF254" i="66"/>
  <c r="AE254" i="66" s="1"/>
  <c r="EB202" i="66"/>
  <c r="EK738" i="66"/>
  <c r="EE90" i="66"/>
  <c r="EC265" i="66"/>
  <c r="EI975" i="66"/>
  <c r="EE825" i="66"/>
  <c r="EJ948" i="66"/>
  <c r="EA682" i="66"/>
  <c r="EE329" i="66"/>
  <c r="EC640" i="66"/>
  <c r="EE217" i="66"/>
  <c r="EA159" i="66"/>
  <c r="EA256" i="66"/>
  <c r="EF243" i="66"/>
  <c r="DY901" i="66"/>
  <c r="EL901" i="66" s="1"/>
  <c r="EM901" i="66" s="1"/>
  <c r="DY929" i="66"/>
  <c r="EL929" i="66" s="1"/>
  <c r="EM929" i="66" s="1"/>
  <c r="EI378" i="66"/>
  <c r="EE954" i="66"/>
  <c r="EB129" i="66"/>
  <c r="DY373" i="66"/>
  <c r="EL373" i="66" s="1"/>
  <c r="EN373" i="66" s="1"/>
  <c r="EK51" i="66"/>
  <c r="EH941" i="66"/>
  <c r="EJ883" i="66"/>
  <c r="EJ861" i="66"/>
  <c r="ED812" i="66"/>
  <c r="EC423" i="66"/>
  <c r="EA382" i="66"/>
  <c r="ED249" i="66"/>
  <c r="EG511" i="66"/>
  <c r="DY657" i="66"/>
  <c r="EL657" i="66" s="1"/>
  <c r="EN657" i="66" s="1"/>
  <c r="EK977" i="66"/>
  <c r="EG182" i="66"/>
  <c r="EJ650" i="66"/>
  <c r="EA238" i="66"/>
  <c r="EB470" i="66"/>
  <c r="EE110" i="66"/>
  <c r="EE36" i="66"/>
  <c r="EJ308" i="66"/>
  <c r="EK153" i="66"/>
  <c r="EE334" i="66"/>
  <c r="EI247" i="66"/>
  <c r="EI538" i="66"/>
  <c r="EK188" i="66"/>
  <c r="DY311" i="66"/>
  <c r="EL311" i="66" s="1"/>
  <c r="EN311" i="66" s="1"/>
  <c r="EB980" i="66"/>
  <c r="EB462" i="66"/>
  <c r="EJ601" i="66"/>
  <c r="EJ146" i="66"/>
  <c r="EG265" i="66"/>
  <c r="EF975" i="66"/>
  <c r="ED825" i="66"/>
  <c r="EG948" i="66"/>
  <c r="ED682" i="66"/>
  <c r="EB329" i="66"/>
  <c r="EF393" i="66"/>
  <c r="EA217" i="66"/>
  <c r="EI808" i="66"/>
  <c r="EG256" i="66"/>
  <c r="EE243" i="66"/>
  <c r="EI901" i="66"/>
  <c r="ED929" i="66"/>
  <c r="EJ931" i="66"/>
  <c r="EJ954" i="66"/>
  <c r="EI129" i="66"/>
  <c r="EE373" i="66"/>
  <c r="EC51" i="66"/>
  <c r="EK746" i="66"/>
  <c r="EE70" i="66"/>
  <c r="ED941" i="66"/>
  <c r="ED883" i="66"/>
  <c r="EB812" i="66"/>
  <c r="EI423" i="66"/>
  <c r="EC382" i="66"/>
  <c r="EB249" i="66"/>
  <c r="ED572" i="66"/>
  <c r="ED511" i="66"/>
  <c r="EJ900" i="66"/>
  <c r="EH856" i="66"/>
  <c r="EH324" i="66"/>
  <c r="ED335" i="66"/>
  <c r="EJ977" i="66"/>
  <c r="EK182" i="66"/>
  <c r="EF650" i="66"/>
  <c r="EE238" i="66"/>
  <c r="DY470" i="66"/>
  <c r="EL470" i="66" s="1"/>
  <c r="EM470" i="66" s="1"/>
  <c r="EF110" i="66"/>
  <c r="EE308" i="66"/>
  <c r="EC153" i="66"/>
  <c r="EJ334" i="66"/>
  <c r="EH247" i="66"/>
  <c r="EK538" i="66"/>
  <c r="EH188" i="66"/>
  <c r="EB311" i="66"/>
  <c r="EH980" i="66"/>
  <c r="EK462" i="66"/>
  <c r="EH113" i="66"/>
  <c r="EG119" i="66"/>
  <c r="EK991" i="66"/>
  <c r="EH485" i="66"/>
  <c r="EE159" i="66"/>
  <c r="EI945" i="66"/>
  <c r="DY641" i="66"/>
  <c r="EL641" i="66" s="1"/>
  <c r="EM641" i="66" s="1"/>
  <c r="EK768" i="66"/>
  <c r="ED465" i="66"/>
  <c r="EK483" i="66"/>
  <c r="ED811" i="66"/>
  <c r="EG498" i="66"/>
  <c r="EI113" i="66"/>
  <c r="EJ113" i="66"/>
  <c r="EA788" i="66"/>
  <c r="EI609" i="66"/>
  <c r="EC461" i="66"/>
  <c r="EF833" i="66"/>
  <c r="EA361" i="66"/>
  <c r="DY113" i="66"/>
  <c r="EL113" i="66" s="1"/>
  <c r="EN113" i="66" s="1"/>
  <c r="DY755" i="66"/>
  <c r="EL755" i="66" s="1"/>
  <c r="EM755" i="66" s="1"/>
  <c r="EI991" i="66"/>
  <c r="EF609" i="66"/>
  <c r="EI485" i="66"/>
  <c r="ED159" i="66"/>
  <c r="EH641" i="66"/>
  <c r="EE768" i="66"/>
  <c r="ED483" i="66"/>
  <c r="EA811" i="66"/>
  <c r="EE113" i="66"/>
  <c r="EC23" i="66"/>
  <c r="EA833" i="66"/>
  <c r="EI361" i="66"/>
  <c r="EB146" i="66"/>
  <c r="EK113" i="66"/>
  <c r="EJ755" i="66"/>
  <c r="ED991" i="66"/>
  <c r="EB485" i="66"/>
  <c r="EB879" i="66"/>
  <c r="EK159" i="66"/>
  <c r="EE641" i="66"/>
  <c r="EH768" i="66"/>
  <c r="EG87" i="66"/>
  <c r="EC483" i="66"/>
  <c r="EJ97" i="66"/>
  <c r="DY811" i="66"/>
  <c r="EL811" i="66" s="1"/>
  <c r="EM811" i="66" s="1"/>
  <c r="DR158" i="66"/>
  <c r="AL158" i="66" s="1"/>
  <c r="DR84" i="66"/>
  <c r="AL84" i="66" s="1"/>
  <c r="ED23" i="66"/>
  <c r="EG113" i="66"/>
  <c r="EC991" i="66"/>
  <c r="EK485" i="66"/>
  <c r="EF374" i="66"/>
  <c r="EA879" i="66"/>
  <c r="EH159" i="66"/>
  <c r="EF641" i="66"/>
  <c r="EH761" i="66"/>
  <c r="ED768" i="66"/>
  <c r="EI87" i="66"/>
  <c r="EI483" i="66"/>
  <c r="EE490" i="66"/>
  <c r="EF811" i="66"/>
  <c r="EJ222" i="66"/>
  <c r="DN869" i="66"/>
  <c r="AH869" i="66" s="1"/>
  <c r="DQ158" i="66"/>
  <c r="AN158" i="66" s="1"/>
  <c r="AO158" i="66" s="1"/>
  <c r="AK158" i="66" s="1"/>
  <c r="AF84" i="66"/>
  <c r="AE84" i="66" s="1"/>
  <c r="EB23" i="66"/>
  <c r="EA618" i="66"/>
  <c r="EK107" i="66"/>
  <c r="EC113" i="66"/>
  <c r="EA61" i="66"/>
  <c r="EK447" i="66"/>
  <c r="EG991" i="66"/>
  <c r="EC575" i="66"/>
  <c r="EJ485" i="66"/>
  <c r="EG159" i="66"/>
  <c r="EG641" i="66"/>
  <c r="EE761" i="66"/>
  <c r="EB768" i="66"/>
  <c r="EE87" i="66"/>
  <c r="EJ483" i="66"/>
  <c r="EH490" i="66"/>
  <c r="EJ834" i="66"/>
  <c r="EH811" i="66"/>
  <c r="EI222" i="66"/>
  <c r="EJ580" i="66"/>
  <c r="DQ869" i="66"/>
  <c r="AN869" i="66" s="1"/>
  <c r="AO869" i="66" s="1"/>
  <c r="AK869" i="66" s="1"/>
  <c r="DM158" i="66"/>
  <c r="AG158" i="66" s="1"/>
  <c r="DO84" i="66"/>
  <c r="DM462" i="66"/>
  <c r="AG462" i="66" s="1"/>
  <c r="DY618" i="66"/>
  <c r="EL618" i="66" s="1"/>
  <c r="EM618" i="66" s="1"/>
  <c r="EG107" i="66"/>
  <c r="EF113" i="66"/>
  <c r="EG61" i="66"/>
  <c r="EI714" i="66"/>
  <c r="EH447" i="66"/>
  <c r="EH991" i="66"/>
  <c r="DY485" i="66"/>
  <c r="EL485" i="66" s="1"/>
  <c r="EM485" i="66" s="1"/>
  <c r="DY105" i="66"/>
  <c r="EL105" i="66" s="1"/>
  <c r="EN105" i="66" s="1"/>
  <c r="EF159" i="66"/>
  <c r="EF913" i="66"/>
  <c r="ED641" i="66"/>
  <c r="EF761" i="66"/>
  <c r="EJ768" i="66"/>
  <c r="DY483" i="66"/>
  <c r="EL483" i="66" s="1"/>
  <c r="EM483" i="66" s="1"/>
  <c r="EI811" i="66"/>
  <c r="EC222" i="66"/>
  <c r="EE580" i="66"/>
  <c r="DM869" i="66"/>
  <c r="AG869" i="66" s="1"/>
  <c r="DR869" i="66"/>
  <c r="AL869" i="66" s="1"/>
  <c r="DS84" i="66"/>
  <c r="AM84" i="66" s="1"/>
  <c r="EB107" i="66"/>
  <c r="ED113" i="66"/>
  <c r="EH714" i="66"/>
  <c r="EA991" i="66"/>
  <c r="EE485" i="66"/>
  <c r="EB159" i="66"/>
  <c r="EC641" i="66"/>
  <c r="EB984" i="66"/>
  <c r="EG768" i="66"/>
  <c r="EB120" i="66"/>
  <c r="EH483" i="66"/>
  <c r="EJ811" i="66"/>
  <c r="EG580" i="66"/>
  <c r="DM84" i="66"/>
  <c r="AG84" i="66" s="1"/>
  <c r="EE844" i="66"/>
  <c r="DY528" i="66"/>
  <c r="EL528" i="66" s="1"/>
  <c r="EM528" i="66" s="1"/>
  <c r="ED424" i="66"/>
  <c r="EG546" i="66"/>
  <c r="EA107" i="66"/>
  <c r="EB113" i="66"/>
  <c r="DY797" i="66"/>
  <c r="EL797" i="66" s="1"/>
  <c r="EM797" i="66" s="1"/>
  <c r="EA714" i="66"/>
  <c r="EF991" i="66"/>
  <c r="ED485" i="66"/>
  <c r="DY159" i="66"/>
  <c r="EL159" i="66" s="1"/>
  <c r="EM159" i="66" s="1"/>
  <c r="EB641" i="66"/>
  <c r="EF984" i="66"/>
  <c r="EI768" i="66"/>
  <c r="EC120" i="66"/>
  <c r="EB478" i="66"/>
  <c r="EB483" i="66"/>
  <c r="EK983" i="66"/>
  <c r="EG811" i="66"/>
  <c r="EF580" i="66"/>
  <c r="EI580" i="66"/>
  <c r="EK457" i="66"/>
  <c r="EI884" i="66"/>
  <c r="EH999" i="66"/>
  <c r="EC757" i="66"/>
  <c r="EA309" i="66"/>
  <c r="DY220" i="66"/>
  <c r="EL220" i="66" s="1"/>
  <c r="EN220" i="66" s="1"/>
  <c r="EI765" i="66"/>
  <c r="EH457" i="66"/>
  <c r="EH740" i="66"/>
  <c r="EH884" i="66"/>
  <c r="EJ999" i="66"/>
  <c r="ED757" i="66"/>
  <c r="EI309" i="66"/>
  <c r="EK220" i="66"/>
  <c r="EB765" i="66"/>
  <c r="EE457" i="66"/>
  <c r="EI740" i="66"/>
  <c r="ED740" i="66"/>
  <c r="EJ312" i="66"/>
  <c r="EE269" i="66"/>
  <c r="EG884" i="66"/>
  <c r="EA999" i="66"/>
  <c r="EH728" i="66"/>
  <c r="EF819" i="66"/>
  <c r="EC118" i="66"/>
  <c r="EI757" i="66"/>
  <c r="EE595" i="66"/>
  <c r="EG631" i="66"/>
  <c r="DY309" i="66"/>
  <c r="EL309" i="66" s="1"/>
  <c r="EN309" i="66" s="1"/>
  <c r="EI241" i="66"/>
  <c r="DY854" i="66"/>
  <c r="EL854" i="66" s="1"/>
  <c r="EM854" i="66" s="1"/>
  <c r="EE220" i="66"/>
  <c r="EK430" i="66"/>
  <c r="EA765" i="66"/>
  <c r="EG978" i="66"/>
  <c r="EG986" i="66"/>
  <c r="EJ847" i="66"/>
  <c r="EJ637" i="66"/>
  <c r="DY837" i="66"/>
  <c r="EL837" i="66" s="1"/>
  <c r="EM837" i="66" s="1"/>
  <c r="EJ457" i="66"/>
  <c r="EH514" i="66"/>
  <c r="EG740" i="66"/>
  <c r="EE204" i="66"/>
  <c r="EG282" i="66"/>
  <c r="EK283" i="66"/>
  <c r="DY229" i="66"/>
  <c r="EL229" i="66" s="1"/>
  <c r="EN229" i="66" s="1"/>
  <c r="EC573" i="66"/>
  <c r="DY312" i="66"/>
  <c r="EL312" i="66" s="1"/>
  <c r="EN312" i="66" s="1"/>
  <c r="ED269" i="66"/>
  <c r="EF884" i="66"/>
  <c r="EG999" i="66"/>
  <c r="ED728" i="66"/>
  <c r="ED819" i="66"/>
  <c r="EH118" i="66"/>
  <c r="EF757" i="66"/>
  <c r="EF595" i="66"/>
  <c r="EH631" i="66"/>
  <c r="EK309" i="66"/>
  <c r="ED220" i="66"/>
  <c r="EC430" i="66"/>
  <c r="EE133" i="66"/>
  <c r="EK765" i="66"/>
  <c r="EF978" i="66"/>
  <c r="EH986" i="66"/>
  <c r="EF847" i="66"/>
  <c r="ED637" i="66"/>
  <c r="EF279" i="66"/>
  <c r="EE837" i="66"/>
  <c r="EI457" i="66"/>
  <c r="EF514" i="66"/>
  <c r="EE740" i="66"/>
  <c r="EF204" i="66"/>
  <c r="ED283" i="66"/>
  <c r="EE229" i="66"/>
  <c r="EA573" i="66"/>
  <c r="DM576" i="66"/>
  <c r="AG576" i="66" s="1"/>
  <c r="EI593" i="66"/>
  <c r="EK318" i="66"/>
  <c r="EG269" i="66"/>
  <c r="EK884" i="66"/>
  <c r="ED999" i="66"/>
  <c r="EA728" i="66"/>
  <c r="EK819" i="66"/>
  <c r="ED118" i="66"/>
  <c r="EE757" i="66"/>
  <c r="DY595" i="66"/>
  <c r="EL595" i="66" s="1"/>
  <c r="EN595" i="66" s="1"/>
  <c r="EE631" i="66"/>
  <c r="EJ309" i="66"/>
  <c r="EK517" i="66"/>
  <c r="EG220" i="66"/>
  <c r="EA775" i="66"/>
  <c r="EA577" i="66"/>
  <c r="EK167" i="66"/>
  <c r="EG436" i="66"/>
  <c r="EI430" i="66"/>
  <c r="EB801" i="66"/>
  <c r="DY765" i="66"/>
  <c r="EL765" i="66" s="1"/>
  <c r="EM765" i="66" s="1"/>
  <c r="ED862" i="66"/>
  <c r="EE978" i="66"/>
  <c r="EE668" i="66"/>
  <c r="EJ986" i="66"/>
  <c r="ED847" i="66"/>
  <c r="EB810" i="66"/>
  <c r="EA376" i="66"/>
  <c r="EJ398" i="66"/>
  <c r="EH637" i="66"/>
  <c r="EG554" i="66"/>
  <c r="ED279" i="66"/>
  <c r="EE756" i="66"/>
  <c r="EC837" i="66"/>
  <c r="EC457" i="66"/>
  <c r="EB514" i="66"/>
  <c r="EA740" i="66"/>
  <c r="EK204" i="66"/>
  <c r="EB949" i="66"/>
  <c r="DY283" i="66"/>
  <c r="EL283" i="66" s="1"/>
  <c r="EM283" i="66" s="1"/>
  <c r="EA580" i="66"/>
  <c r="EH229" i="66"/>
  <c r="ED573" i="66"/>
  <c r="AF576" i="66"/>
  <c r="AE576" i="66" s="1"/>
  <c r="DQ290" i="66"/>
  <c r="AN290" i="66" s="1"/>
  <c r="AO290" i="66" s="1"/>
  <c r="AK290" i="66" s="1"/>
  <c r="AF372" i="66"/>
  <c r="AE372" i="66" s="1"/>
  <c r="EB593" i="66"/>
  <c r="ED318" i="66"/>
  <c r="EB269" i="66"/>
  <c r="EB884" i="66"/>
  <c r="DY999" i="66"/>
  <c r="EL999" i="66" s="1"/>
  <c r="EN999" i="66" s="1"/>
  <c r="EA519" i="66"/>
  <c r="EC819" i="66"/>
  <c r="DY118" i="66"/>
  <c r="EL118" i="66" s="1"/>
  <c r="EM118" i="66" s="1"/>
  <c r="EH757" i="66"/>
  <c r="EK595" i="66"/>
  <c r="EF631" i="66"/>
  <c r="EG309" i="66"/>
  <c r="EJ517" i="66"/>
  <c r="EK997" i="66"/>
  <c r="EE281" i="66"/>
  <c r="EJ220" i="66"/>
  <c r="EF577" i="66"/>
  <c r="EJ167" i="66"/>
  <c r="EF436" i="66"/>
  <c r="EE430" i="66"/>
  <c r="DY801" i="66"/>
  <c r="EL801" i="66" s="1"/>
  <c r="EM801" i="66" s="1"/>
  <c r="ED765" i="66"/>
  <c r="DY862" i="66"/>
  <c r="EL862" i="66" s="1"/>
  <c r="EM862" i="66" s="1"/>
  <c r="EJ978" i="66"/>
  <c r="EF668" i="66"/>
  <c r="EI986" i="66"/>
  <c r="EH847" i="66"/>
  <c r="EA963" i="66"/>
  <c r="EA810" i="66"/>
  <c r="EK376" i="66"/>
  <c r="EB398" i="66"/>
  <c r="EB201" i="66"/>
  <c r="DY637" i="66"/>
  <c r="EL637" i="66" s="1"/>
  <c r="EN637" i="66" s="1"/>
  <c r="ED482" i="66"/>
  <c r="EE554" i="66"/>
  <c r="ED756" i="66"/>
  <c r="EA837" i="66"/>
  <c r="EA457" i="66"/>
  <c r="DY514" i="66"/>
  <c r="EL514" i="66" s="1"/>
  <c r="EM514" i="66" s="1"/>
  <c r="DY740" i="66"/>
  <c r="EL740" i="66" s="1"/>
  <c r="EN740" i="66" s="1"/>
  <c r="EC204" i="66"/>
  <c r="EH34" i="66"/>
  <c r="EK949" i="66"/>
  <c r="EI303" i="66"/>
  <c r="EC283" i="66"/>
  <c r="DY580" i="66"/>
  <c r="EL580" i="66" s="1"/>
  <c r="EN580" i="66" s="1"/>
  <c r="EJ229" i="66"/>
  <c r="EF573" i="66"/>
  <c r="EE318" i="66"/>
  <c r="EJ269" i="66"/>
  <c r="EE884" i="66"/>
  <c r="EE999" i="66"/>
  <c r="EE519" i="66"/>
  <c r="EJ819" i="66"/>
  <c r="EF407" i="66"/>
  <c r="EG118" i="66"/>
  <c r="EG757" i="66"/>
  <c r="EJ595" i="66"/>
  <c r="ED631" i="66"/>
  <c r="EI828" i="66"/>
  <c r="ED309" i="66"/>
  <c r="EI517" i="66"/>
  <c r="EF997" i="66"/>
  <c r="EF281" i="66"/>
  <c r="EI220" i="66"/>
  <c r="EJ1003" i="66"/>
  <c r="ED577" i="66"/>
  <c r="EB430" i="66"/>
  <c r="EG801" i="66"/>
  <c r="EC765" i="66"/>
  <c r="EE862" i="66"/>
  <c r="EI978" i="66"/>
  <c r="ED668" i="66"/>
  <c r="DY712" i="66"/>
  <c r="EL712" i="66" s="1"/>
  <c r="EM712" i="66" s="1"/>
  <c r="EA986" i="66"/>
  <c r="EG847" i="66"/>
  <c r="EI810" i="66"/>
  <c r="EH398" i="66"/>
  <c r="EI201" i="66"/>
  <c r="EI637" i="66"/>
  <c r="EC482" i="66"/>
  <c r="EC554" i="66"/>
  <c r="EK796" i="66"/>
  <c r="EA756" i="66"/>
  <c r="EG837" i="66"/>
  <c r="EB457" i="66"/>
  <c r="EE514" i="66"/>
  <c r="EF740" i="66"/>
  <c r="DY204" i="66"/>
  <c r="EL204" i="66" s="1"/>
  <c r="EM204" i="66" s="1"/>
  <c r="EI949" i="66"/>
  <c r="EI922" i="66"/>
  <c r="EJ691" i="66"/>
  <c r="EH283" i="66"/>
  <c r="EK580" i="66"/>
  <c r="EG229" i="66"/>
  <c r="EK573" i="66"/>
  <c r="AF158" i="66"/>
  <c r="AE158" i="66" s="1"/>
  <c r="EC318" i="66"/>
  <c r="EA269" i="66"/>
  <c r="EC884" i="66"/>
  <c r="EK999" i="66"/>
  <c r="EC519" i="66"/>
  <c r="EB819" i="66"/>
  <c r="EC407" i="66"/>
  <c r="EA118" i="66"/>
  <c r="EK757" i="66"/>
  <c r="EI595" i="66"/>
  <c r="EB631" i="66"/>
  <c r="EF645" i="66"/>
  <c r="EE828" i="66"/>
  <c r="EE309" i="66"/>
  <c r="EH517" i="66"/>
  <c r="EC997" i="66"/>
  <c r="EH220" i="66"/>
  <c r="EC1003" i="66"/>
  <c r="EK577" i="66"/>
  <c r="DY430" i="66"/>
  <c r="EL430" i="66" s="1"/>
  <c r="EM430" i="66" s="1"/>
  <c r="EI801" i="66"/>
  <c r="EE765" i="66"/>
  <c r="EC862" i="66"/>
  <c r="EC978" i="66"/>
  <c r="EK668" i="66"/>
  <c r="EB986" i="66"/>
  <c r="EI847" i="66"/>
  <c r="EG810" i="66"/>
  <c r="EF398" i="66"/>
  <c r="EB124" i="66"/>
  <c r="EB637" i="66"/>
  <c r="EB588" i="66"/>
  <c r="EA554" i="66"/>
  <c r="ED837" i="66"/>
  <c r="ED457" i="66"/>
  <c r="ED514" i="66"/>
  <c r="EC740" i="66"/>
  <c r="EI204" i="66"/>
  <c r="EG949" i="66"/>
  <c r="EF206" i="66"/>
  <c r="EB283" i="66"/>
  <c r="EH580" i="66"/>
  <c r="EF229" i="66"/>
  <c r="EJ573" i="66"/>
  <c r="DR156" i="66"/>
  <c r="AL156" i="66" s="1"/>
  <c r="DO158" i="66"/>
  <c r="EH35" i="66"/>
  <c r="EH318" i="66"/>
  <c r="EI269" i="66"/>
  <c r="ED884" i="66"/>
  <c r="EI999" i="66"/>
  <c r="EB519" i="66"/>
  <c r="DY819" i="66"/>
  <c r="EL819" i="66" s="1"/>
  <c r="EN819" i="66" s="1"/>
  <c r="EE118" i="66"/>
  <c r="DY757" i="66"/>
  <c r="EL757" i="66" s="1"/>
  <c r="EN757" i="66" s="1"/>
  <c r="EH595" i="66"/>
  <c r="EK631" i="66"/>
  <c r="EC309" i="66"/>
  <c r="EE517" i="66"/>
  <c r="EB997" i="66"/>
  <c r="EF220" i="66"/>
  <c r="EF1003" i="66"/>
  <c r="EJ577" i="66"/>
  <c r="EJ430" i="66"/>
  <c r="EF801" i="66"/>
  <c r="EJ765" i="66"/>
  <c r="EB862" i="66"/>
  <c r="ED978" i="66"/>
  <c r="EK627" i="66"/>
  <c r="EJ668" i="66"/>
  <c r="EI453" i="66"/>
  <c r="ED986" i="66"/>
  <c r="EE847" i="66"/>
  <c r="EF810" i="66"/>
  <c r="EE398" i="66"/>
  <c r="EA124" i="66"/>
  <c r="EA208" i="66"/>
  <c r="EC637" i="66"/>
  <c r="EE559" i="66"/>
  <c r="EI837" i="66"/>
  <c r="DY457" i="66"/>
  <c r="EL457" i="66" s="1"/>
  <c r="EN457" i="66" s="1"/>
  <c r="EK514" i="66"/>
  <c r="EK740" i="66"/>
  <c r="EA204" i="66"/>
  <c r="EJ206" i="66"/>
  <c r="EG283" i="66"/>
  <c r="ED580" i="66"/>
  <c r="EC229" i="66"/>
  <c r="EI573" i="66"/>
  <c r="DQ156" i="66"/>
  <c r="AN156" i="66" s="1"/>
  <c r="AO156" i="66" s="1"/>
  <c r="AK156" i="66" s="1"/>
  <c r="DS158" i="66"/>
  <c r="AM158" i="66" s="1"/>
  <c r="EI35" i="66"/>
  <c r="EB318" i="66"/>
  <c r="EH269" i="66"/>
  <c r="DY884" i="66"/>
  <c r="EL884" i="66" s="1"/>
  <c r="EN884" i="66" s="1"/>
  <c r="EF999" i="66"/>
  <c r="DY519" i="66"/>
  <c r="EL519" i="66" s="1"/>
  <c r="EN519" i="66" s="1"/>
  <c r="EI819" i="66"/>
  <c r="EJ118" i="66"/>
  <c r="EJ757" i="66"/>
  <c r="ED595" i="66"/>
  <c r="DY631" i="66"/>
  <c r="EL631" i="66" s="1"/>
  <c r="EN631" i="66" s="1"/>
  <c r="EH777" i="66"/>
  <c r="EB309" i="66"/>
  <c r="EB517" i="66"/>
  <c r="EA220" i="66"/>
  <c r="EE577" i="66"/>
  <c r="EH430" i="66"/>
  <c r="EA801" i="66"/>
  <c r="EH765" i="66"/>
  <c r="EA862" i="66"/>
  <c r="DY978" i="66"/>
  <c r="EL978" i="66" s="1"/>
  <c r="EM978" i="66" s="1"/>
  <c r="EI668" i="66"/>
  <c r="DY986" i="66"/>
  <c r="EL986" i="66" s="1"/>
  <c r="EM986" i="66" s="1"/>
  <c r="EK847" i="66"/>
  <c r="EE810" i="66"/>
  <c r="EG398" i="66"/>
  <c r="EE124" i="66"/>
  <c r="EA637" i="66"/>
  <c r="EI1002" i="66"/>
  <c r="DY559" i="66"/>
  <c r="EL559" i="66" s="1"/>
  <c r="EM559" i="66" s="1"/>
  <c r="EK837" i="66"/>
  <c r="EG457" i="66"/>
  <c r="EG514" i="66"/>
  <c r="EB740" i="66"/>
  <c r="EB204" i="66"/>
  <c r="EK476" i="66"/>
  <c r="DY162" i="66"/>
  <c r="EL162" i="66" s="1"/>
  <c r="EM162" i="66" s="1"/>
  <c r="EJ283" i="66"/>
  <c r="EB580" i="66"/>
  <c r="EA229" i="66"/>
  <c r="DY573" i="66"/>
  <c r="EL573" i="66" s="1"/>
  <c r="EM573" i="66" s="1"/>
  <c r="AF156" i="66"/>
  <c r="AE156" i="66" s="1"/>
  <c r="ED35" i="66"/>
  <c r="EK519" i="66"/>
  <c r="EF952" i="66"/>
  <c r="EK952" i="66"/>
  <c r="EG952" i="66"/>
  <c r="DY952" i="66"/>
  <c r="EL952" i="66" s="1"/>
  <c r="EM952" i="66" s="1"/>
  <c r="EA952" i="66"/>
  <c r="EC952" i="66"/>
  <c r="EE952" i="66"/>
  <c r="EI952" i="66"/>
  <c r="ED952" i="66"/>
  <c r="EB952" i="66"/>
  <c r="EJ952" i="66"/>
  <c r="EH952" i="66"/>
  <c r="EI410" i="66"/>
  <c r="EJ410" i="66"/>
  <c r="EG410" i="66"/>
  <c r="EC410" i="66"/>
  <c r="DY410" i="66"/>
  <c r="EL410" i="66" s="1"/>
  <c r="EN410" i="66" s="1"/>
  <c r="EK410" i="66"/>
  <c r="EF410" i="66"/>
  <c r="EH410" i="66"/>
  <c r="EA410" i="66"/>
  <c r="EB782" i="66"/>
  <c r="EF782" i="66"/>
  <c r="EG782" i="66"/>
  <c r="EH822" i="66"/>
  <c r="EB822" i="66"/>
  <c r="EK822" i="66"/>
  <c r="EC822" i="66"/>
  <c r="EE822" i="66"/>
  <c r="ED822" i="66"/>
  <c r="EF822" i="66"/>
  <c r="EJ822" i="66"/>
  <c r="DY822" i="66"/>
  <c r="EL822" i="66" s="1"/>
  <c r="EM822" i="66" s="1"/>
  <c r="EI822" i="66"/>
  <c r="EA822" i="66"/>
  <c r="EA495" i="66"/>
  <c r="EH495" i="66"/>
  <c r="EB495" i="66"/>
  <c r="EI495" i="66"/>
  <c r="EK495" i="66"/>
  <c r="EJ495" i="66"/>
  <c r="ED495" i="66"/>
  <c r="EC495" i="66"/>
  <c r="EE17" i="66"/>
  <c r="EF17" i="66"/>
  <c r="EC17" i="66"/>
  <c r="EB17" i="66"/>
  <c r="EH17" i="66"/>
  <c r="EG17" i="66"/>
  <c r="EA17" i="66"/>
  <c r="EK17" i="66"/>
  <c r="EI17" i="66"/>
  <c r="EJ17" i="66"/>
  <c r="EH722" i="66"/>
  <c r="EJ722" i="66"/>
  <c r="DY722" i="66"/>
  <c r="EL722" i="66" s="1"/>
  <c r="EN722" i="66" s="1"/>
  <c r="EG722" i="66"/>
  <c r="EE722" i="66"/>
  <c r="EK722" i="66"/>
  <c r="EB722" i="66"/>
  <c r="ED722" i="66"/>
  <c r="EA722" i="66"/>
  <c r="EC722" i="66"/>
  <c r="EF722" i="66"/>
  <c r="EI722" i="66"/>
  <c r="ED444" i="66"/>
  <c r="EA444" i="66"/>
  <c r="EE444" i="66"/>
  <c r="EC444" i="66"/>
  <c r="EH444" i="66"/>
  <c r="EG444" i="66"/>
  <c r="EK444" i="66"/>
  <c r="EB444" i="66"/>
  <c r="EI444" i="66"/>
  <c r="EJ444" i="66"/>
  <c r="DY444" i="66"/>
  <c r="EL444" i="66" s="1"/>
  <c r="EN444" i="66" s="1"/>
  <c r="EH192" i="66"/>
  <c r="EA192" i="66"/>
  <c r="ED192" i="66"/>
  <c r="EC192" i="66"/>
  <c r="EJ192" i="66"/>
  <c r="EI192" i="66"/>
  <c r="DY192" i="66"/>
  <c r="EL192" i="66" s="1"/>
  <c r="EN192" i="66" s="1"/>
  <c r="EB192" i="66"/>
  <c r="EF192" i="66"/>
  <c r="EE192" i="66"/>
  <c r="EG192" i="66"/>
  <c r="EK192" i="66"/>
  <c r="EF642" i="66"/>
  <c r="EK642" i="66"/>
  <c r="EH642" i="66"/>
  <c r="EJ642" i="66"/>
  <c r="EB642" i="66"/>
  <c r="ED642" i="66"/>
  <c r="EA642" i="66"/>
  <c r="EC642" i="66"/>
  <c r="EE642" i="66"/>
  <c r="EG642" i="66"/>
  <c r="DY642" i="66"/>
  <c r="EL642" i="66" s="1"/>
  <c r="EN642" i="66" s="1"/>
  <c r="EI642" i="66"/>
  <c r="EF1004" i="66"/>
  <c r="EI1004" i="66"/>
  <c r="EJ1004" i="66"/>
  <c r="EK1004" i="66"/>
  <c r="EA1004" i="66"/>
  <c r="EH1004" i="66"/>
  <c r="EC1004" i="66"/>
  <c r="EE1004" i="66"/>
  <c r="ED1004" i="66"/>
  <c r="EB1004" i="66"/>
  <c r="DY1004" i="66"/>
  <c r="EL1004" i="66" s="1"/>
  <c r="EM1004" i="66" s="1"/>
  <c r="EG1004" i="66"/>
  <c r="EF699" i="66"/>
  <c r="EC699" i="66"/>
  <c r="EG699" i="66"/>
  <c r="EJ699" i="66"/>
  <c r="EB699" i="66"/>
  <c r="EA699" i="66"/>
  <c r="EE699" i="66"/>
  <c r="DY699" i="66"/>
  <c r="EL699" i="66" s="1"/>
  <c r="EN699" i="66" s="1"/>
  <c r="EF64" i="66"/>
  <c r="EH64" i="66"/>
  <c r="EA64" i="66"/>
  <c r="EJ64" i="66"/>
  <c r="EB64" i="66"/>
  <c r="EJ196" i="66"/>
  <c r="ED196" i="66"/>
  <c r="EE196" i="66"/>
  <c r="EG196" i="66"/>
  <c r="EI196" i="66"/>
  <c r="EH196" i="66"/>
  <c r="EC196" i="66"/>
  <c r="EA196" i="66"/>
  <c r="EF196" i="66"/>
  <c r="DY196" i="66"/>
  <c r="EL196" i="66" s="1"/>
  <c r="EM196" i="66" s="1"/>
  <c r="EK196" i="66"/>
  <c r="EG921" i="66"/>
  <c r="EI921" i="66"/>
  <c r="DY921" i="66"/>
  <c r="EL921" i="66" s="1"/>
  <c r="EM921" i="66" s="1"/>
  <c r="EK921" i="66"/>
  <c r="EE921" i="66"/>
  <c r="EH921" i="66"/>
  <c r="EJ921" i="66"/>
  <c r="EA371" i="66"/>
  <c r="EB371" i="66"/>
  <c r="EE371" i="66"/>
  <c r="EH371" i="66"/>
  <c r="EI371" i="66"/>
  <c r="DY371" i="66"/>
  <c r="EL371" i="66" s="1"/>
  <c r="EN371" i="66" s="1"/>
  <c r="EJ371" i="66"/>
  <c r="EC371" i="66"/>
  <c r="ED371" i="66"/>
  <c r="EF371" i="66"/>
  <c r="EK371" i="66"/>
  <c r="DY607" i="66"/>
  <c r="EL607" i="66" s="1"/>
  <c r="EN607" i="66" s="1"/>
  <c r="EK607" i="66"/>
  <c r="EI607" i="66"/>
  <c r="EC607" i="66"/>
  <c r="EJ745" i="66"/>
  <c r="EF745" i="66"/>
  <c r="EH745" i="66"/>
  <c r="EA745" i="66"/>
  <c r="EC578" i="66"/>
  <c r="EJ578" i="66"/>
  <c r="EF578" i="66"/>
  <c r="ED79" i="66"/>
  <c r="EK79" i="66"/>
  <c r="EB79" i="66"/>
  <c r="EI79" i="66"/>
  <c r="EG79" i="66"/>
  <c r="EJ79" i="66"/>
  <c r="EA79" i="66"/>
  <c r="EH917" i="66"/>
  <c r="EE917" i="66"/>
  <c r="DY917" i="66"/>
  <c r="EL917" i="66" s="1"/>
  <c r="EM917" i="66" s="1"/>
  <c r="EK917" i="66"/>
  <c r="EA917" i="66"/>
  <c r="EC917" i="66"/>
  <c r="EI917" i="66"/>
  <c r="EH493" i="66"/>
  <c r="EI493" i="66"/>
  <c r="EK493" i="66"/>
  <c r="ED493" i="66"/>
  <c r="EA493" i="66"/>
  <c r="EC493" i="66"/>
  <c r="EE493" i="66"/>
  <c r="EF493" i="66"/>
  <c r="EJ493" i="66"/>
  <c r="EB493" i="66"/>
  <c r="EG493" i="66"/>
  <c r="DY493" i="66"/>
  <c r="EL493" i="66" s="1"/>
  <c r="EM493" i="66" s="1"/>
  <c r="EK58" i="66"/>
  <c r="EC58" i="66"/>
  <c r="ED58" i="66"/>
  <c r="EI58" i="66"/>
  <c r="EA58" i="66"/>
  <c r="EB58" i="66"/>
  <c r="DY58" i="66"/>
  <c r="EL58" i="66" s="1"/>
  <c r="EN58" i="66" s="1"/>
  <c r="EJ58" i="66"/>
  <c r="EE58" i="66"/>
  <c r="EH58" i="66"/>
  <c r="EF58" i="66"/>
  <c r="EG58" i="66"/>
  <c r="EB733" i="66"/>
  <c r="DY733" i="66"/>
  <c r="EL733" i="66" s="1"/>
  <c r="EM733" i="66" s="1"/>
  <c r="ED733" i="66"/>
  <c r="EG733" i="66"/>
  <c r="EC733" i="66"/>
  <c r="EH733" i="66"/>
  <c r="EJ733" i="66"/>
  <c r="EI733" i="66"/>
  <c r="EA733" i="66"/>
  <c r="EK733" i="66"/>
  <c r="EE733" i="66"/>
  <c r="EF733" i="66"/>
  <c r="DY995" i="66"/>
  <c r="EL995" i="66" s="1"/>
  <c r="EM995" i="66" s="1"/>
  <c r="EK995" i="66"/>
  <c r="EG995" i="66"/>
  <c r="EH995" i="66"/>
  <c r="EI995" i="66"/>
  <c r="EJ995" i="66"/>
  <c r="EB995" i="66"/>
  <c r="EC995" i="66"/>
  <c r="EF995" i="66"/>
  <c r="EE995" i="66"/>
  <c r="EK946" i="66"/>
  <c r="EC946" i="66"/>
  <c r="ED946" i="66"/>
  <c r="EF946" i="66"/>
  <c r="EB946" i="66"/>
  <c r="EA946" i="66"/>
  <c r="EG946" i="66"/>
  <c r="EE946" i="66"/>
  <c r="DY946" i="66"/>
  <c r="EL946" i="66" s="1"/>
  <c r="EN946" i="66" s="1"/>
  <c r="EI946" i="66"/>
  <c r="EH946" i="66"/>
  <c r="ED677" i="66"/>
  <c r="EH677" i="66"/>
  <c r="EK677" i="66"/>
  <c r="EI677" i="66"/>
  <c r="EE677" i="66"/>
  <c r="EB677" i="66"/>
  <c r="EA677" i="66"/>
  <c r="EG677" i="66"/>
  <c r="DY677" i="66"/>
  <c r="EL677" i="66" s="1"/>
  <c r="EM677" i="66" s="1"/>
  <c r="EF677" i="66"/>
  <c r="EC677" i="66"/>
  <c r="EF703" i="66"/>
  <c r="EA703" i="66"/>
  <c r="EB703" i="66"/>
  <c r="EC703" i="66"/>
  <c r="EI703" i="66"/>
  <c r="EE703" i="66"/>
  <c r="EG703" i="66"/>
  <c r="EH703" i="66"/>
  <c r="EJ703" i="66"/>
  <c r="EK703" i="66"/>
  <c r="DY703" i="66"/>
  <c r="EL703" i="66" s="1"/>
  <c r="EM703" i="66" s="1"/>
  <c r="ED703" i="66"/>
  <c r="EK362" i="66"/>
  <c r="EG362" i="66"/>
  <c r="EH362" i="66"/>
  <c r="EI362" i="66"/>
  <c r="EA362" i="66"/>
  <c r="EF362" i="66"/>
  <c r="EC362" i="66"/>
  <c r="EJ362" i="66"/>
  <c r="EH692" i="66"/>
  <c r="EA692" i="66"/>
  <c r="EE692" i="66"/>
  <c r="ED692" i="66"/>
  <c r="EF692" i="66"/>
  <c r="EC692" i="66"/>
  <c r="EG692" i="66"/>
  <c r="DY692" i="66"/>
  <c r="EL692" i="66" s="1"/>
  <c r="EM692" i="66" s="1"/>
  <c r="EB692" i="66"/>
  <c r="EJ692" i="66"/>
  <c r="EI692" i="66"/>
  <c r="EC116" i="66"/>
  <c r="ED116" i="66"/>
  <c r="EJ116" i="66"/>
  <c r="EE116" i="66"/>
  <c r="EK116" i="66"/>
  <c r="EH116" i="66"/>
  <c r="EG116" i="66"/>
  <c r="EF116" i="66"/>
  <c r="EA116" i="66"/>
  <c r="EB116" i="66"/>
  <c r="EI116" i="66"/>
  <c r="DY116" i="66"/>
  <c r="EL116" i="66" s="1"/>
  <c r="EN116" i="66" s="1"/>
  <c r="EC872" i="66"/>
  <c r="EA872" i="66"/>
  <c r="EF872" i="66"/>
  <c r="EJ872" i="66"/>
  <c r="EE872" i="66"/>
  <c r="EE53" i="66"/>
  <c r="EH53" i="66"/>
  <c r="DY53" i="66"/>
  <c r="EL53" i="66" s="1"/>
  <c r="EM53" i="66" s="1"/>
  <c r="EC53" i="66"/>
  <c r="EF53" i="66"/>
  <c r="ED53" i="66"/>
  <c r="EA53" i="66"/>
  <c r="EK53" i="66"/>
  <c r="EI53" i="66"/>
  <c r="EG53" i="66"/>
  <c r="EJ53" i="66"/>
  <c r="EB53" i="66"/>
  <c r="EB702" i="66"/>
  <c r="EE702" i="66"/>
  <c r="EG702" i="66"/>
  <c r="EF702" i="66"/>
  <c r="DY702" i="66"/>
  <c r="EL702" i="66" s="1"/>
  <c r="EN702" i="66" s="1"/>
  <c r="EJ702" i="66"/>
  <c r="EK702" i="66"/>
  <c r="EC702" i="66"/>
  <c r="ED702" i="66"/>
  <c r="EA702" i="66"/>
  <c r="EH702" i="66"/>
  <c r="EA284" i="66"/>
  <c r="EF284" i="66"/>
  <c r="EK284" i="66"/>
  <c r="ED284" i="66"/>
  <c r="EH284" i="66"/>
  <c r="EE284" i="66"/>
  <c r="DY284" i="66"/>
  <c r="EL284" i="66" s="1"/>
  <c r="EN284" i="66" s="1"/>
  <c r="EI284" i="66"/>
  <c r="EB284" i="66"/>
  <c r="EC284" i="66"/>
  <c r="EG284" i="66"/>
  <c r="EJ284" i="66"/>
  <c r="EC112" i="66"/>
  <c r="EA112" i="66"/>
  <c r="EF112" i="66"/>
  <c r="EE112" i="66"/>
  <c r="EB112" i="66"/>
  <c r="EI112" i="66"/>
  <c r="EJ112" i="66"/>
  <c r="DY112" i="66"/>
  <c r="EL112" i="66" s="1"/>
  <c r="EM112" i="66" s="1"/>
  <c r="EG112" i="66"/>
  <c r="EK112" i="66"/>
  <c r="ED112" i="66"/>
  <c r="EH112" i="66"/>
  <c r="EI858" i="66"/>
  <c r="EA858" i="66"/>
  <c r="EB858" i="66"/>
  <c r="ED858" i="66"/>
  <c r="EF858" i="66"/>
  <c r="EC858" i="66"/>
  <c r="EG858" i="66"/>
  <c r="DY858" i="66"/>
  <c r="EL858" i="66" s="1"/>
  <c r="EN858" i="66" s="1"/>
  <c r="EK858" i="66"/>
  <c r="EH858" i="66"/>
  <c r="EJ858" i="66"/>
  <c r="EE858" i="66"/>
  <c r="EG673" i="66"/>
  <c r="EC673" i="66"/>
  <c r="EE673" i="66"/>
  <c r="EI673" i="66"/>
  <c r="EA673" i="66"/>
  <c r="EB673" i="66"/>
  <c r="ED673" i="66"/>
  <c r="EJ673" i="66"/>
  <c r="EF673" i="66"/>
  <c r="EH673" i="66"/>
  <c r="EK673" i="66"/>
  <c r="DY673" i="66"/>
  <c r="EL673" i="66" s="1"/>
  <c r="EM673" i="66" s="1"/>
  <c r="EF616" i="66"/>
  <c r="EH616" i="66"/>
  <c r="EI616" i="66"/>
  <c r="EE616" i="66"/>
  <c r="EC616" i="66"/>
  <c r="EA616" i="66"/>
  <c r="EJ616" i="66"/>
  <c r="ED616" i="66"/>
  <c r="EG616" i="66"/>
  <c r="EB616" i="66"/>
  <c r="EK616" i="66"/>
  <c r="DY616" i="66"/>
  <c r="EL616" i="66" s="1"/>
  <c r="EM616" i="66" s="1"/>
  <c r="EB947" i="66"/>
  <c r="EI947" i="66"/>
  <c r="EK947" i="66"/>
  <c r="EC947" i="66"/>
  <c r="DY947" i="66"/>
  <c r="EL947" i="66" s="1"/>
  <c r="EM947" i="66" s="1"/>
  <c r="EJ947" i="66"/>
  <c r="ED947" i="66"/>
  <c r="EA947" i="66"/>
  <c r="EE894" i="66"/>
  <c r="EA894" i="66"/>
  <c r="EJ894" i="66"/>
  <c r="EC894" i="66"/>
  <c r="EK894" i="66"/>
  <c r="DY894" i="66"/>
  <c r="EL894" i="66" s="1"/>
  <c r="EM894" i="66" s="1"/>
  <c r="ED894" i="66"/>
  <c r="EB894" i="66"/>
  <c r="EG894" i="66"/>
  <c r="EF894" i="66"/>
  <c r="EH894" i="66"/>
  <c r="EI894" i="66"/>
  <c r="DY908" i="66"/>
  <c r="EL908" i="66" s="1"/>
  <c r="EM908" i="66" s="1"/>
  <c r="EF908" i="66"/>
  <c r="EH908" i="66"/>
  <c r="EI908" i="66"/>
  <c r="EJ908" i="66"/>
  <c r="EK908" i="66"/>
  <c r="EB908" i="66"/>
  <c r="EC908" i="66"/>
  <c r="ED908" i="66"/>
  <c r="EA908" i="66"/>
  <c r="EE908" i="66"/>
  <c r="EG908" i="66"/>
  <c r="EC700" i="66"/>
  <c r="EE700" i="66"/>
  <c r="EI700" i="66"/>
  <c r="ED700" i="66"/>
  <c r="EJ700" i="66"/>
  <c r="EK700" i="66"/>
  <c r="DY700" i="66"/>
  <c r="EL700" i="66" s="1"/>
  <c r="EN700" i="66" s="1"/>
  <c r="EB700" i="66"/>
  <c r="EF700" i="66"/>
  <c r="EG700" i="66"/>
  <c r="EH700" i="66"/>
  <c r="EA700" i="66"/>
  <c r="EA304" i="66"/>
  <c r="EC304" i="66"/>
  <c r="ED304" i="66"/>
  <c r="EK304" i="66"/>
  <c r="EF304" i="66"/>
  <c r="DY304" i="66"/>
  <c r="EL304" i="66" s="1"/>
  <c r="EM304" i="66" s="1"/>
  <c r="EJ304" i="66"/>
  <c r="EG304" i="66"/>
  <c r="EB304" i="66"/>
  <c r="EH304" i="66"/>
  <c r="EI304" i="66"/>
  <c r="EE304" i="66"/>
  <c r="EB40" i="66"/>
  <c r="EH40" i="66"/>
  <c r="DY40" i="66"/>
  <c r="EL40" i="66" s="1"/>
  <c r="EM40" i="66" s="1"/>
  <c r="EJ40" i="66"/>
  <c r="EG40" i="66"/>
  <c r="EI40" i="66"/>
  <c r="EC40" i="66"/>
  <c r="EK40" i="66"/>
  <c r="ED40" i="66"/>
  <c r="EA40" i="66"/>
  <c r="EF40" i="66"/>
  <c r="EC321" i="66"/>
  <c r="EF321" i="66"/>
  <c r="ED321" i="66"/>
  <c r="EE321" i="66"/>
  <c r="EA321" i="66"/>
  <c r="EI321" i="66"/>
  <c r="DY321" i="66"/>
  <c r="EL321" i="66" s="1"/>
  <c r="EM321" i="66" s="1"/>
  <c r="EK321" i="66"/>
  <c r="EB321" i="66"/>
  <c r="EJ321" i="66"/>
  <c r="DY509" i="66"/>
  <c r="EL509" i="66" s="1"/>
  <c r="EN509" i="66" s="1"/>
  <c r="EH509" i="66"/>
  <c r="EI509" i="66"/>
  <c r="EA509" i="66"/>
  <c r="EK509" i="66"/>
  <c r="EC509" i="66"/>
  <c r="EG509" i="66"/>
  <c r="EF509" i="66"/>
  <c r="EJ509" i="66"/>
  <c r="ED509" i="66"/>
  <c r="EE509" i="66"/>
  <c r="EB509" i="66"/>
  <c r="EH313" i="66"/>
  <c r="EF313" i="66"/>
  <c r="DY313" i="66"/>
  <c r="EL313" i="66" s="1"/>
  <c r="EM313" i="66" s="1"/>
  <c r="EG313" i="66"/>
  <c r="ED313" i="66"/>
  <c r="EA313" i="66"/>
  <c r="EE313" i="66"/>
  <c r="EK313" i="66"/>
  <c r="EJ313" i="66"/>
  <c r="EC313" i="66"/>
  <c r="EI313" i="66"/>
  <c r="EB313" i="66"/>
  <c r="EE242" i="66"/>
  <c r="DY242" i="66"/>
  <c r="EL242" i="66" s="1"/>
  <c r="EM242" i="66" s="1"/>
  <c r="EC242" i="66"/>
  <c r="EG242" i="66"/>
  <c r="EB242" i="66"/>
  <c r="EA242" i="66"/>
  <c r="EF242" i="66"/>
  <c r="ED242" i="66"/>
  <c r="EJ242" i="66"/>
  <c r="EH242" i="66"/>
  <c r="EI242" i="66"/>
  <c r="EF886" i="66"/>
  <c r="EJ886" i="66"/>
  <c r="EB886" i="66"/>
  <c r="DY886" i="66"/>
  <c r="EL886" i="66" s="1"/>
  <c r="EM886" i="66" s="1"/>
  <c r="EG886" i="66"/>
  <c r="EK886" i="66"/>
  <c r="EC886" i="66"/>
  <c r="EE886" i="66"/>
  <c r="EI886" i="66"/>
  <c r="EH886" i="66"/>
  <c r="ED886" i="66"/>
  <c r="EA886" i="66"/>
  <c r="EJ29" i="66"/>
  <c r="EH29" i="66"/>
  <c r="EE29" i="66"/>
  <c r="EA29" i="66"/>
  <c r="ED29" i="66"/>
  <c r="EK29" i="66"/>
  <c r="EF29" i="66"/>
  <c r="EI29" i="66"/>
  <c r="EB29" i="66"/>
  <c r="DY29" i="66"/>
  <c r="EL29" i="66" s="1"/>
  <c r="EM29" i="66" s="1"/>
  <c r="EG488" i="66"/>
  <c r="EA488" i="66"/>
  <c r="EE488" i="66"/>
  <c r="EF488" i="66"/>
  <c r="EH488" i="66"/>
  <c r="EI488" i="66"/>
  <c r="EJ488" i="66"/>
  <c r="EK488" i="66"/>
  <c r="EC488" i="66"/>
  <c r="EB488" i="66"/>
  <c r="DY488" i="66"/>
  <c r="EL488" i="66" s="1"/>
  <c r="EM488" i="66" s="1"/>
  <c r="ED488" i="66"/>
  <c r="EK359" i="66"/>
  <c r="EA359" i="66"/>
  <c r="EC359" i="66"/>
  <c r="EI359" i="66"/>
  <c r="ED359" i="66"/>
  <c r="EF359" i="66"/>
  <c r="EG359" i="66"/>
  <c r="EH359" i="66"/>
  <c r="EB359" i="66"/>
  <c r="EJ359" i="66"/>
  <c r="EE359" i="66"/>
  <c r="DY359" i="66"/>
  <c r="EL359" i="66" s="1"/>
  <c r="EM359" i="66" s="1"/>
  <c r="EH466" i="66"/>
  <c r="EI466" i="66"/>
  <c r="EJ466" i="66"/>
  <c r="ED466" i="66"/>
  <c r="EK466" i="66"/>
  <c r="DY466" i="66"/>
  <c r="EL466" i="66" s="1"/>
  <c r="EM466" i="66" s="1"/>
  <c r="EE466" i="66"/>
  <c r="EB466" i="66"/>
  <c r="EC466" i="66"/>
  <c r="EG466" i="66"/>
  <c r="EA466" i="66"/>
  <c r="EF466" i="66"/>
  <c r="EI262" i="66"/>
  <c r="DY262" i="66"/>
  <c r="EL262" i="66" s="1"/>
  <c r="EN262" i="66" s="1"/>
  <c r="EC262" i="66"/>
  <c r="EB262" i="66"/>
  <c r="EA262" i="66"/>
  <c r="EE262" i="66"/>
  <c r="EJ262" i="66"/>
  <c r="ED262" i="66"/>
  <c r="EG262" i="66"/>
  <c r="EH262" i="66"/>
  <c r="EF262" i="66"/>
  <c r="EK262" i="66"/>
  <c r="DY429" i="66"/>
  <c r="EL429" i="66" s="1"/>
  <c r="EM429" i="66" s="1"/>
  <c r="EE429" i="66"/>
  <c r="EA429" i="66"/>
  <c r="EJ429" i="66"/>
  <c r="ED429" i="66"/>
  <c r="EG429" i="66"/>
  <c r="EF429" i="66"/>
  <c r="EI429" i="66"/>
  <c r="EC429" i="66"/>
  <c r="EK429" i="66"/>
  <c r="EB429" i="66"/>
  <c r="EH429" i="66"/>
  <c r="EB803" i="66"/>
  <c r="EH803" i="66"/>
  <c r="EA803" i="66"/>
  <c r="ED803" i="66"/>
  <c r="EF803" i="66"/>
  <c r="EK803" i="66"/>
  <c r="EC803" i="66"/>
  <c r="EI803" i="66"/>
  <c r="DY803" i="66"/>
  <c r="EL803" i="66" s="1"/>
  <c r="EN803" i="66" s="1"/>
  <c r="EJ803" i="66"/>
  <c r="EE803" i="66"/>
  <c r="EG803" i="66"/>
  <c r="DY500" i="66"/>
  <c r="EL500" i="66" s="1"/>
  <c r="EM500" i="66" s="1"/>
  <c r="EH500" i="66"/>
  <c r="EJ500" i="66"/>
  <c r="EA500" i="66"/>
  <c r="EI500" i="66"/>
  <c r="EG500" i="66"/>
  <c r="EC500" i="66"/>
  <c r="EK500" i="66"/>
  <c r="EE500" i="66"/>
  <c r="EB500" i="66"/>
  <c r="EC820" i="66"/>
  <c r="EJ820" i="66"/>
  <c r="EF820" i="66"/>
  <c r="EI820" i="66"/>
  <c r="DY820" i="66"/>
  <c r="EL820" i="66" s="1"/>
  <c r="EM820" i="66" s="1"/>
  <c r="EG820" i="66"/>
  <c r="EK820" i="66"/>
  <c r="ED820" i="66"/>
  <c r="EH820" i="66"/>
  <c r="EB820" i="66"/>
  <c r="EA820" i="66"/>
  <c r="EE820" i="66"/>
  <c r="EB194" i="66"/>
  <c r="EI194" i="66"/>
  <c r="EC194" i="66"/>
  <c r="EF194" i="66"/>
  <c r="EK194" i="66"/>
  <c r="EJ194" i="66"/>
  <c r="EE194" i="66"/>
  <c r="EA194" i="66"/>
  <c r="ED194" i="66"/>
  <c r="EG194" i="66"/>
  <c r="DY194" i="66"/>
  <c r="EL194" i="66" s="1"/>
  <c r="EM194" i="66" s="1"/>
  <c r="EH194" i="66"/>
  <c r="EI187" i="66"/>
  <c r="EJ187" i="66"/>
  <c r="ED187" i="66"/>
  <c r="EG187" i="66"/>
  <c r="EH187" i="66"/>
  <c r="EF187" i="66"/>
  <c r="EA187" i="66"/>
  <c r="EK187" i="66"/>
  <c r="EB187" i="66"/>
  <c r="EC187" i="66"/>
  <c r="DY187" i="66"/>
  <c r="EL187" i="66" s="1"/>
  <c r="EM187" i="66" s="1"/>
  <c r="EE187" i="66"/>
  <c r="EG1001" i="66"/>
  <c r="EK1001" i="66"/>
  <c r="EH1001" i="66"/>
  <c r="EI1001" i="66"/>
  <c r="EC1001" i="66"/>
  <c r="EF1001" i="66"/>
  <c r="ED1001" i="66"/>
  <c r="EB1001" i="66"/>
  <c r="EJ1001" i="66"/>
  <c r="EE1001" i="66"/>
  <c r="DY1001" i="66"/>
  <c r="EL1001" i="66" s="1"/>
  <c r="EN1001" i="66" s="1"/>
  <c r="EA1001" i="66"/>
  <c r="EA168" i="66"/>
  <c r="ED168" i="66"/>
  <c r="EF168" i="66"/>
  <c r="EE168" i="66"/>
  <c r="EK168" i="66"/>
  <c r="DY168" i="66"/>
  <c r="EL168" i="66" s="1"/>
  <c r="EM168" i="66" s="1"/>
  <c r="EC168" i="66"/>
  <c r="EH168" i="66"/>
  <c r="EB168" i="66"/>
  <c r="EG168" i="66"/>
  <c r="EI168" i="66"/>
  <c r="EJ168" i="66"/>
  <c r="EJ523" i="66"/>
  <c r="EA523" i="66"/>
  <c r="EH523" i="66"/>
  <c r="EC523" i="66"/>
  <c r="EE523" i="66"/>
  <c r="EI523" i="66"/>
  <c r="EB523" i="66"/>
  <c r="EF523" i="66"/>
  <c r="EK523" i="66"/>
  <c r="EG523" i="66"/>
  <c r="DY523" i="66"/>
  <c r="EL523" i="66" s="1"/>
  <c r="EM523" i="66" s="1"/>
  <c r="ED523" i="66"/>
  <c r="EC732" i="66"/>
  <c r="EF732" i="66"/>
  <c r="EK732" i="66"/>
  <c r="EA732" i="66"/>
  <c r="ED732" i="66"/>
  <c r="EB732" i="66"/>
  <c r="EH732" i="66"/>
  <c r="EE732" i="66"/>
  <c r="DY732" i="66"/>
  <c r="EL732" i="66" s="1"/>
  <c r="EM732" i="66" s="1"/>
  <c r="EJ732" i="66"/>
  <c r="EG732" i="66"/>
  <c r="EI732" i="66"/>
  <c r="EF599" i="66"/>
  <c r="EC599" i="66"/>
  <c r="EH599" i="66"/>
  <c r="EI599" i="66"/>
  <c r="EB599" i="66"/>
  <c r="EJ599" i="66"/>
  <c r="EK599" i="66"/>
  <c r="EA599" i="66"/>
  <c r="EE599" i="66"/>
  <c r="EG599" i="66"/>
  <c r="ED599" i="66"/>
  <c r="DY599" i="66"/>
  <c r="EL599" i="66" s="1"/>
  <c r="EN599" i="66" s="1"/>
  <c r="DY503" i="66"/>
  <c r="EL503" i="66" s="1"/>
  <c r="EM503" i="66" s="1"/>
  <c r="EA503" i="66"/>
  <c r="EE503" i="66"/>
  <c r="ED503" i="66"/>
  <c r="EG503" i="66"/>
  <c r="EC503" i="66"/>
  <c r="EF503" i="66"/>
  <c r="EH503" i="66"/>
  <c r="EI503" i="66"/>
  <c r="EK503" i="66"/>
  <c r="EB503" i="66"/>
  <c r="EJ503" i="66"/>
  <c r="EG541" i="66"/>
  <c r="EE541" i="66"/>
  <c r="DY541" i="66"/>
  <c r="EL541" i="66" s="1"/>
  <c r="EN541" i="66" s="1"/>
  <c r="EA541" i="66"/>
  <c r="EB541" i="66"/>
  <c r="EF541" i="66"/>
  <c r="EK541" i="66"/>
  <c r="EH541" i="66"/>
  <c r="EI541" i="66"/>
  <c r="EC764" i="66"/>
  <c r="EJ764" i="66"/>
  <c r="EB764" i="66"/>
  <c r="EG764" i="66"/>
  <c r="EH764" i="66"/>
  <c r="ED764" i="66"/>
  <c r="EI764" i="66"/>
  <c r="DY764" i="66"/>
  <c r="EL764" i="66" s="1"/>
  <c r="EN764" i="66" s="1"/>
  <c r="EE764" i="66"/>
  <c r="EK764" i="66"/>
  <c r="EA764" i="66"/>
  <c r="EF764" i="66"/>
  <c r="EH147" i="66"/>
  <c r="DY147" i="66"/>
  <c r="EL147" i="66" s="1"/>
  <c r="EN147" i="66" s="1"/>
  <c r="ED147" i="66"/>
  <c r="EC147" i="66"/>
  <c r="EB147" i="66"/>
  <c r="EF147" i="66"/>
  <c r="EE147" i="66"/>
  <c r="EG147" i="66"/>
  <c r="EI147" i="66"/>
  <c r="EJ147" i="66"/>
  <c r="EA147" i="66"/>
  <c r="EK147" i="66"/>
  <c r="EF748" i="66"/>
  <c r="EC748" i="66"/>
  <c r="EE748" i="66"/>
  <c r="ED748" i="66"/>
  <c r="EG748" i="66"/>
  <c r="EB748" i="66"/>
  <c r="EH748" i="66"/>
  <c r="EI748" i="66"/>
  <c r="EJ748" i="66"/>
  <c r="EA748" i="66"/>
  <c r="EK748" i="66"/>
  <c r="DY748" i="66"/>
  <c r="EL748" i="66" s="1"/>
  <c r="EM748" i="66" s="1"/>
  <c r="EE288" i="66"/>
  <c r="ED288" i="66"/>
  <c r="EF288" i="66"/>
  <c r="EK288" i="66"/>
  <c r="EG288" i="66"/>
  <c r="EI288" i="66"/>
  <c r="EA288" i="66"/>
  <c r="EB288" i="66"/>
  <c r="EC288" i="66"/>
  <c r="EJ288" i="66"/>
  <c r="EH288" i="66"/>
  <c r="EJ643" i="66"/>
  <c r="EG643" i="66"/>
  <c r="EK643" i="66"/>
  <c r="EA643" i="66"/>
  <c r="EB643" i="66"/>
  <c r="EI643" i="66"/>
  <c r="DY643" i="66"/>
  <c r="EL643" i="66" s="1"/>
  <c r="EN643" i="66" s="1"/>
  <c r="EE643" i="66"/>
  <c r="EC643" i="66"/>
  <c r="ED643" i="66"/>
  <c r="EF643" i="66"/>
  <c r="EH643" i="66"/>
  <c r="EI479" i="66"/>
  <c r="EJ479" i="66"/>
  <c r="EK479" i="66"/>
  <c r="EA479" i="66"/>
  <c r="DY479" i="66"/>
  <c r="EL479" i="66" s="1"/>
  <c r="EN479" i="66" s="1"/>
  <c r="ED479" i="66"/>
  <c r="EE479" i="66"/>
  <c r="EB930" i="66"/>
  <c r="EG930" i="66"/>
  <c r="EC930" i="66"/>
  <c r="EJ930" i="66"/>
  <c r="EK930" i="66"/>
  <c r="EH930" i="66"/>
  <c r="EE930" i="66"/>
  <c r="EG633" i="66"/>
  <c r="EE633" i="66"/>
  <c r="EH633" i="66"/>
  <c r="EI633" i="66"/>
  <c r="ED405" i="66"/>
  <c r="EB405" i="66"/>
  <c r="EJ405" i="66"/>
  <c r="EG405" i="66"/>
  <c r="DY414" i="66"/>
  <c r="EL414" i="66" s="1"/>
  <c r="EM414" i="66" s="1"/>
  <c r="EJ414" i="66"/>
  <c r="EH414" i="66"/>
  <c r="EG414" i="66"/>
  <c r="EE414" i="66"/>
  <c r="EB414" i="66"/>
  <c r="EK414" i="66"/>
  <c r="EI630" i="66"/>
  <c r="EJ630" i="66"/>
  <c r="EC630" i="66"/>
  <c r="EE630" i="66"/>
  <c r="ED630" i="66"/>
  <c r="EK630" i="66"/>
  <c r="EF630" i="66"/>
  <c r="DY630" i="66"/>
  <c r="EL630" i="66" s="1"/>
  <c r="EN630" i="66" s="1"/>
  <c r="EG630" i="66"/>
  <c r="EB630" i="66"/>
  <c r="EB729" i="66"/>
  <c r="EI729" i="66"/>
  <c r="EC729" i="66"/>
  <c r="EG729" i="66"/>
  <c r="EK292" i="66"/>
  <c r="EA292" i="66"/>
  <c r="ED292" i="66"/>
  <c r="EI292" i="66"/>
  <c r="EC292" i="66"/>
  <c r="EH292" i="66"/>
  <c r="EB292" i="66"/>
  <c r="EF292" i="66"/>
  <c r="EG292" i="66"/>
  <c r="EJ292" i="66"/>
  <c r="EE317" i="66"/>
  <c r="EH317" i="66"/>
  <c r="EA317" i="66"/>
  <c r="EB317" i="66"/>
  <c r="EF317" i="66"/>
  <c r="DY317" i="66"/>
  <c r="EL317" i="66" s="1"/>
  <c r="EN317" i="66" s="1"/>
  <c r="EJ317" i="66"/>
  <c r="EI317" i="66"/>
  <c r="EK317" i="66"/>
  <c r="EC317" i="66"/>
  <c r="EG317" i="66"/>
  <c r="ED782" i="66"/>
  <c r="EK405" i="66"/>
  <c r="EE745" i="66"/>
  <c r="ED729" i="66"/>
  <c r="EA633" i="66"/>
  <c r="EB872" i="66"/>
  <c r="EK64" i="66"/>
  <c r="EI699" i="66"/>
  <c r="EA930" i="66"/>
  <c r="EI414" i="66"/>
  <c r="DY79" i="66"/>
  <c r="EL79" i="66" s="1"/>
  <c r="EN79" i="66" s="1"/>
  <c r="ED921" i="66"/>
  <c r="EE495" i="66"/>
  <c r="EF444" i="66"/>
  <c r="EC541" i="66"/>
  <c r="ED500" i="66"/>
  <c r="EE877" i="66"/>
  <c r="EI877" i="66"/>
  <c r="EG877" i="66"/>
  <c r="EK877" i="66"/>
  <c r="DY877" i="66"/>
  <c r="EL877" i="66" s="1"/>
  <c r="EN877" i="66" s="1"/>
  <c r="EF877" i="66"/>
  <c r="EB877" i="66"/>
  <c r="EA877" i="66"/>
  <c r="EJ639" i="66"/>
  <c r="EE639" i="66"/>
  <c r="EG639" i="66"/>
  <c r="ED33" i="66"/>
  <c r="EB33" i="66"/>
  <c r="EE33" i="66"/>
  <c r="EG33" i="66"/>
  <c r="EI33" i="66"/>
  <c r="EG56" i="66"/>
  <c r="EA56" i="66"/>
  <c r="EB56" i="66"/>
  <c r="EI56" i="66"/>
  <c r="EF56" i="66"/>
  <c r="EH56" i="66"/>
  <c r="EJ56" i="66"/>
  <c r="ED56" i="66"/>
  <c r="EK56" i="66"/>
  <c r="EB213" i="66"/>
  <c r="EJ213" i="66"/>
  <c r="EH213" i="66"/>
  <c r="EK213" i="66"/>
  <c r="EG213" i="66"/>
  <c r="DY213" i="66"/>
  <c r="EL213" i="66" s="1"/>
  <c r="EM213" i="66" s="1"/>
  <c r="ED213" i="66"/>
  <c r="ED379" i="66"/>
  <c r="EC379" i="66"/>
  <c r="EA379" i="66"/>
  <c r="EF379" i="66"/>
  <c r="EI379" i="66"/>
  <c r="EH379" i="66"/>
  <c r="EJ379" i="66"/>
  <c r="EE464" i="66"/>
  <c r="EH464" i="66"/>
  <c r="EC464" i="66"/>
  <c r="DY464" i="66"/>
  <c r="EL464" i="66" s="1"/>
  <c r="EM464" i="66" s="1"/>
  <c r="EJ464" i="66"/>
  <c r="EA464" i="66"/>
  <c r="ED464" i="66"/>
  <c r="EJ965" i="66"/>
  <c r="DY965" i="66"/>
  <c r="EL965" i="66" s="1"/>
  <c r="EM965" i="66" s="1"/>
  <c r="EK965" i="66"/>
  <c r="EC965" i="66"/>
  <c r="ED965" i="66"/>
  <c r="EA965" i="66"/>
  <c r="EH965" i="66"/>
  <c r="EG766" i="66"/>
  <c r="ED766" i="66"/>
  <c r="DY766" i="66"/>
  <c r="EL766" i="66" s="1"/>
  <c r="EM766" i="66" s="1"/>
  <c r="EA766" i="66"/>
  <c r="EB766" i="66"/>
  <c r="EI766" i="66"/>
  <c r="EJ766" i="66"/>
  <c r="EK766" i="66"/>
  <c r="EF766" i="66"/>
  <c r="EH766" i="66"/>
  <c r="EF539" i="66"/>
  <c r="EH539" i="66"/>
  <c r="EG539" i="66"/>
  <c r="DY539" i="66"/>
  <c r="EL539" i="66" s="1"/>
  <c r="EM539" i="66" s="1"/>
  <c r="EB539" i="66"/>
  <c r="EA539" i="66"/>
  <c r="EJ539" i="66"/>
  <c r="EK539" i="66"/>
  <c r="EI539" i="66"/>
  <c r="EJ302" i="66"/>
  <c r="ED302" i="66"/>
  <c r="EE302" i="66"/>
  <c r="EF302" i="66"/>
  <c r="EI302" i="66"/>
  <c r="EA426" i="66"/>
  <c r="EC426" i="66"/>
  <c r="ED426" i="66"/>
  <c r="EF426" i="66"/>
  <c r="EG426" i="66"/>
  <c r="DY426" i="66"/>
  <c r="EL426" i="66" s="1"/>
  <c r="EM426" i="66" s="1"/>
  <c r="EG106" i="66"/>
  <c r="EI106" i="66"/>
  <c r="EH106" i="66"/>
  <c r="EB106" i="66"/>
  <c r="EK106" i="66"/>
  <c r="EK44" i="66"/>
  <c r="EJ44" i="66"/>
  <c r="EE44" i="66"/>
  <c r="EB44" i="66"/>
  <c r="EF44" i="66"/>
  <c r="EC44" i="66"/>
  <c r="EA44" i="66"/>
  <c r="EB380" i="66"/>
  <c r="EC380" i="66"/>
  <c r="EJ380" i="66"/>
  <c r="ED380" i="66"/>
  <c r="EG380" i="66"/>
  <c r="DY380" i="66"/>
  <c r="EL380" i="66" s="1"/>
  <c r="EN380" i="66" s="1"/>
  <c r="EH380" i="66"/>
  <c r="EK380" i="66"/>
  <c r="EE380" i="66"/>
  <c r="EI380" i="66"/>
  <c r="EA380" i="66"/>
  <c r="ED47" i="66"/>
  <c r="EG47" i="66"/>
  <c r="EA47" i="66"/>
  <c r="EF47" i="66"/>
  <c r="EH47" i="66"/>
  <c r="EJ47" i="66"/>
  <c r="EB47" i="66"/>
  <c r="DY47" i="66"/>
  <c r="EL47" i="66" s="1"/>
  <c r="EN47" i="66" s="1"/>
  <c r="EE47" i="66"/>
  <c r="ED645" i="66"/>
  <c r="EB645" i="66"/>
  <c r="EC645" i="66"/>
  <c r="EK645" i="66"/>
  <c r="EE536" i="66"/>
  <c r="ED536" i="66"/>
  <c r="EC536" i="66"/>
  <c r="EJ536" i="66"/>
  <c r="EG982" i="66"/>
  <c r="EF982" i="66"/>
  <c r="EE982" i="66"/>
  <c r="EH982" i="66"/>
  <c r="ED982" i="66"/>
  <c r="EI982" i="66"/>
  <c r="EJ982" i="66"/>
  <c r="DY982" i="66"/>
  <c r="EL982" i="66" s="1"/>
  <c r="EN982" i="66" s="1"/>
  <c r="EB982" i="66"/>
  <c r="EA982" i="66"/>
  <c r="EC982" i="66"/>
  <c r="EK982" i="66"/>
  <c r="EH185" i="66"/>
  <c r="DY185" i="66"/>
  <c r="EL185" i="66" s="1"/>
  <c r="EN185" i="66" s="1"/>
  <c r="EG185" i="66"/>
  <c r="EI185" i="66"/>
  <c r="ED185" i="66"/>
  <c r="EB185" i="66"/>
  <c r="EC185" i="66"/>
  <c r="EJ185" i="66"/>
  <c r="EE185" i="66"/>
  <c r="EK185" i="66"/>
  <c r="EF185" i="66"/>
  <c r="EE963" i="66"/>
  <c r="EH963" i="66"/>
  <c r="EC963" i="66"/>
  <c r="EG963" i="66"/>
  <c r="EI963" i="66"/>
  <c r="EK963" i="66"/>
  <c r="EB963" i="66"/>
  <c r="EA408" i="66"/>
  <c r="EC408" i="66"/>
  <c r="ED408" i="66"/>
  <c r="EE408" i="66"/>
  <c r="EG408" i="66"/>
  <c r="EH408" i="66"/>
  <c r="DY408" i="66"/>
  <c r="EL408" i="66" s="1"/>
  <c r="EM408" i="66" s="1"/>
  <c r="EK408" i="66"/>
  <c r="EB408" i="66"/>
  <c r="EJ408" i="66"/>
  <c r="EI408" i="66"/>
  <c r="EF408" i="66"/>
  <c r="EI513" i="66"/>
  <c r="EH513" i="66"/>
  <c r="EK469" i="66"/>
  <c r="EB469" i="66"/>
  <c r="EA469" i="66"/>
  <c r="EJ469" i="66"/>
  <c r="EF448" i="66"/>
  <c r="EB448" i="66"/>
  <c r="EK448" i="66"/>
  <c r="EJ448" i="66"/>
  <c r="EG448" i="66"/>
  <c r="ED165" i="66"/>
  <c r="EC165" i="66"/>
  <c r="EK165" i="66"/>
  <c r="EG165" i="66"/>
  <c r="EB165" i="66"/>
  <c r="EI165" i="66"/>
  <c r="EA263" i="66"/>
  <c r="DY263" i="66"/>
  <c r="EL263" i="66" s="1"/>
  <c r="EM263" i="66" s="1"/>
  <c r="EC263" i="66"/>
  <c r="EJ263" i="66"/>
  <c r="ED263" i="66"/>
  <c r="EE263" i="66"/>
  <c r="EI263" i="66"/>
  <c r="EK473" i="66"/>
  <c r="DY473" i="66"/>
  <c r="EL473" i="66" s="1"/>
  <c r="EM473" i="66" s="1"/>
  <c r="EB473" i="66"/>
  <c r="EA473" i="66"/>
  <c r="EF473" i="66"/>
  <c r="EG473" i="66"/>
  <c r="EH473" i="66"/>
  <c r="EJ473" i="66"/>
  <c r="ED473" i="66"/>
  <c r="EC473" i="66"/>
  <c r="EI473" i="66"/>
  <c r="EE473" i="66"/>
  <c r="ED588" i="66"/>
  <c r="EF588" i="66"/>
  <c r="EH588" i="66"/>
  <c r="DY588" i="66"/>
  <c r="EL588" i="66" s="1"/>
  <c r="EM588" i="66" s="1"/>
  <c r="EI588" i="66"/>
  <c r="EK588" i="66"/>
  <c r="EA588" i="66"/>
  <c r="EI784" i="66"/>
  <c r="DY784" i="66"/>
  <c r="EL784" i="66" s="1"/>
  <c r="EN784" i="66" s="1"/>
  <c r="EK784" i="66"/>
  <c r="EJ784" i="66"/>
  <c r="ED784" i="66"/>
  <c r="EB784" i="66"/>
  <c r="EE784" i="66"/>
  <c r="EF784" i="66"/>
  <c r="EC784" i="66"/>
  <c r="EB944" i="66"/>
  <c r="EH944" i="66"/>
  <c r="EK944" i="66"/>
  <c r="EA944" i="66"/>
  <c r="EE944" i="66"/>
  <c r="EC636" i="66"/>
  <c r="EJ636" i="66"/>
  <c r="EK636" i="66"/>
  <c r="ED636" i="66"/>
  <c r="DY636" i="66"/>
  <c r="EL636" i="66" s="1"/>
  <c r="EN636" i="66" s="1"/>
  <c r="EF636" i="66"/>
  <c r="EE636" i="66"/>
  <c r="EI636" i="66"/>
  <c r="EI27" i="66"/>
  <c r="EJ27" i="66"/>
  <c r="DY27" i="66"/>
  <c r="EL27" i="66" s="1"/>
  <c r="EM27" i="66" s="1"/>
  <c r="EK27" i="66"/>
  <c r="EA27" i="66"/>
  <c r="EB27" i="66"/>
  <c r="EH27" i="66"/>
  <c r="EE27" i="66"/>
  <c r="EJ789" i="66"/>
  <c r="EE789" i="66"/>
  <c r="DY789" i="66"/>
  <c r="EL789" i="66" s="1"/>
  <c r="EM789" i="66" s="1"/>
  <c r="EC789" i="66"/>
  <c r="EB789" i="66"/>
  <c r="EI789" i="66"/>
  <c r="EG615" i="66"/>
  <c r="EH615" i="66"/>
  <c r="EI615" i="66"/>
  <c r="EA615" i="66"/>
  <c r="EJ615" i="66"/>
  <c r="EF615" i="66"/>
  <c r="EA625" i="66"/>
  <c r="EB625" i="66"/>
  <c r="EF625" i="66"/>
  <c r="DY625" i="66"/>
  <c r="EL625" i="66" s="1"/>
  <c r="EN625" i="66" s="1"/>
  <c r="EB117" i="66"/>
  <c r="ED117" i="66"/>
  <c r="EC117" i="66"/>
  <c r="EF117" i="66"/>
  <c r="EG117" i="66"/>
  <c r="EJ117" i="66"/>
  <c r="DY117" i="66"/>
  <c r="EL117" i="66" s="1"/>
  <c r="EM117" i="66" s="1"/>
  <c r="EE117" i="66"/>
  <c r="EA117" i="66"/>
  <c r="EF208" i="66"/>
  <c r="EJ208" i="66"/>
  <c r="EG208" i="66"/>
  <c r="EH208" i="66"/>
  <c r="EC208" i="66"/>
  <c r="ED208" i="66"/>
  <c r="EI208" i="66"/>
  <c r="EK208" i="66"/>
  <c r="EB208" i="66"/>
  <c r="EK966" i="66"/>
  <c r="EF966" i="66"/>
  <c r="EB966" i="66"/>
  <c r="EG966" i="66"/>
  <c r="ED966" i="66"/>
  <c r="EC966" i="66"/>
  <c r="EH966" i="66"/>
  <c r="DY966" i="66"/>
  <c r="EL966" i="66" s="1"/>
  <c r="EN966" i="66" s="1"/>
  <c r="EI966" i="66"/>
  <c r="EA295" i="66"/>
  <c r="EJ295" i="66"/>
  <c r="EK295" i="66"/>
  <c r="EE295" i="66"/>
  <c r="EI295" i="66"/>
  <c r="EH295" i="66"/>
  <c r="EC295" i="66"/>
  <c r="DY295" i="66"/>
  <c r="EL295" i="66" s="1"/>
  <c r="EM295" i="66" s="1"/>
  <c r="EB295" i="66"/>
  <c r="EG295" i="66"/>
  <c r="EF295" i="66"/>
  <c r="ED295" i="66"/>
  <c r="EK792" i="66"/>
  <c r="DY792" i="66"/>
  <c r="EL792" i="66" s="1"/>
  <c r="EN792" i="66" s="1"/>
  <c r="ED792" i="66"/>
  <c r="EE792" i="66"/>
  <c r="EH792" i="66"/>
  <c r="EF792" i="66"/>
  <c r="EI792" i="66"/>
  <c r="EG792" i="66"/>
  <c r="EC792" i="66"/>
  <c r="EB792" i="66"/>
  <c r="EK874" i="66"/>
  <c r="EC874" i="66"/>
  <c r="EB874" i="66"/>
  <c r="EE874" i="66"/>
  <c r="EH874" i="66"/>
  <c r="EF874" i="66"/>
  <c r="EI874" i="66"/>
  <c r="EJ874" i="66"/>
  <c r="DY874" i="66"/>
  <c r="EL874" i="66" s="1"/>
  <c r="EM874" i="66" s="1"/>
  <c r="EA874" i="66"/>
  <c r="EG874" i="66"/>
  <c r="ED874" i="66"/>
  <c r="EB935" i="66"/>
  <c r="ED935" i="66"/>
  <c r="EC935" i="66"/>
  <c r="EE935" i="66"/>
  <c r="EG935" i="66"/>
  <c r="DY935" i="66"/>
  <c r="EL935" i="66" s="1"/>
  <c r="EN935" i="66" s="1"/>
  <c r="EF935" i="66"/>
  <c r="EJ935" i="66"/>
  <c r="EI935" i="66"/>
  <c r="EK935" i="66"/>
  <c r="EH938" i="66"/>
  <c r="EI938" i="66"/>
  <c r="EB938" i="66"/>
  <c r="EG938" i="66"/>
  <c r="EK938" i="66"/>
  <c r="ED938" i="66"/>
  <c r="EJ938" i="66"/>
  <c r="EE938" i="66"/>
  <c r="EE520" i="66"/>
  <c r="ED520" i="66"/>
  <c r="EG520" i="66"/>
  <c r="EF520" i="66"/>
  <c r="EJ796" i="66"/>
  <c r="DY796" i="66"/>
  <c r="EL796" i="66" s="1"/>
  <c r="EN796" i="66" s="1"/>
  <c r="EA796" i="66"/>
  <c r="EB796" i="66"/>
  <c r="EG796" i="66"/>
  <c r="ED796" i="66"/>
  <c r="EH796" i="66"/>
  <c r="EE796" i="66"/>
  <c r="EI796" i="66"/>
  <c r="ED652" i="66"/>
  <c r="EA652" i="66"/>
  <c r="EA842" i="66"/>
  <c r="EH842" i="66"/>
  <c r="EK842" i="66"/>
  <c r="DY842" i="66"/>
  <c r="EL842" i="66" s="1"/>
  <c r="EM842" i="66" s="1"/>
  <c r="EB651" i="66"/>
  <c r="ED651" i="66"/>
  <c r="DY225" i="66"/>
  <c r="EL225" i="66" s="1"/>
  <c r="EM225" i="66" s="1"/>
  <c r="EK225" i="66"/>
  <c r="ED225" i="66"/>
  <c r="EH225" i="66"/>
  <c r="EJ225" i="66"/>
  <c r="EG99" i="66"/>
  <c r="EE99" i="66"/>
  <c r="EA339" i="66"/>
  <c r="DY339" i="66"/>
  <c r="EL339" i="66" s="1"/>
  <c r="EM339" i="66" s="1"/>
  <c r="EK339" i="66"/>
  <c r="EG339" i="66"/>
  <c r="EF339" i="66"/>
  <c r="EJ339" i="66"/>
  <c r="EB902" i="66"/>
  <c r="EI902" i="66"/>
  <c r="EF902" i="66"/>
  <c r="EK859" i="66"/>
  <c r="EA859" i="66"/>
  <c r="DY859" i="66"/>
  <c r="EL859" i="66" s="1"/>
  <c r="EN859" i="66" s="1"/>
  <c r="EJ859" i="66"/>
  <c r="EI859" i="66"/>
  <c r="EF827" i="66"/>
  <c r="ED827" i="66"/>
  <c r="EG827" i="66"/>
  <c r="EJ827" i="66"/>
  <c r="EH827" i="66"/>
  <c r="EB827" i="66"/>
  <c r="EA964" i="66"/>
  <c r="EK964" i="66"/>
  <c r="EH62" i="66"/>
  <c r="DY62" i="66"/>
  <c r="EL62" i="66" s="1"/>
  <c r="EN62" i="66" s="1"/>
  <c r="EF62" i="66"/>
  <c r="EB62" i="66"/>
  <c r="EG62" i="66"/>
  <c r="ED62" i="66"/>
  <c r="EF319" i="66"/>
  <c r="EC319" i="66"/>
  <c r="ED319" i="66"/>
  <c r="EG319" i="66"/>
  <c r="EK326" i="66"/>
  <c r="EI326" i="66"/>
  <c r="EH326" i="66"/>
  <c r="EE326" i="66"/>
  <c r="EB326" i="66"/>
  <c r="EG326" i="66"/>
  <c r="EJ809" i="66"/>
  <c r="DY809" i="66"/>
  <c r="EL809" i="66" s="1"/>
  <c r="EM809" i="66" s="1"/>
  <c r="EA809" i="66"/>
  <c r="EC809" i="66"/>
  <c r="ED809" i="66"/>
  <c r="EB809" i="66"/>
  <c r="ED875" i="66"/>
  <c r="EA875" i="66"/>
  <c r="EF875" i="66"/>
  <c r="EE875" i="66"/>
  <c r="EJ875" i="66"/>
  <c r="EC875" i="66"/>
  <c r="ED605" i="66"/>
  <c r="EH605" i="66"/>
  <c r="EJ605" i="66"/>
  <c r="EK605" i="66"/>
  <c r="EE605" i="66"/>
  <c r="EA605" i="66"/>
  <c r="EE689" i="66"/>
  <c r="EB689" i="66"/>
  <c r="EF689" i="66"/>
  <c r="EJ689" i="66"/>
  <c r="EI689" i="66"/>
  <c r="EC689" i="66"/>
  <c r="EG689" i="66"/>
  <c r="EH689" i="66"/>
  <c r="EK689" i="66"/>
  <c r="EA389" i="66"/>
  <c r="EB389" i="66"/>
  <c r="EI389" i="66"/>
  <c r="EG389" i="66"/>
  <c r="EK389" i="66"/>
  <c r="EH134" i="66"/>
  <c r="EJ134" i="66"/>
  <c r="EE134" i="66"/>
  <c r="EK134" i="66"/>
  <c r="ED134" i="66"/>
  <c r="EB134" i="66"/>
  <c r="DY134" i="66"/>
  <c r="EL134" i="66" s="1"/>
  <c r="EM134" i="66" s="1"/>
  <c r="EA134" i="66"/>
  <c r="EB705" i="66"/>
  <c r="EJ705" i="66"/>
  <c r="EI705" i="66"/>
  <c r="EA705" i="66"/>
  <c r="EF705" i="66"/>
  <c r="EH705" i="66"/>
  <c r="EC705" i="66"/>
  <c r="EI712" i="66"/>
  <c r="EF712" i="66"/>
  <c r="EG712" i="66"/>
  <c r="EC712" i="66"/>
  <c r="EE712" i="66"/>
  <c r="EA712" i="66"/>
  <c r="EK712" i="66"/>
  <c r="EB712" i="66"/>
  <c r="EH994" i="66"/>
  <c r="EE994" i="66"/>
  <c r="EK994" i="66"/>
  <c r="EG994" i="66"/>
  <c r="DY994" i="66"/>
  <c r="EL994" i="66" s="1"/>
  <c r="EM994" i="66" s="1"/>
  <c r="ED994" i="66"/>
  <c r="EA994" i="66"/>
  <c r="EB994" i="66"/>
  <c r="EC994" i="66"/>
  <c r="EI994" i="66"/>
  <c r="EJ994" i="66"/>
  <c r="EF994" i="66"/>
  <c r="DY750" i="66"/>
  <c r="EL750" i="66" s="1"/>
  <c r="EM750" i="66" s="1"/>
  <c r="EJ750" i="66"/>
  <c r="EK750" i="66"/>
  <c r="EE750" i="66"/>
  <c r="EF750" i="66"/>
  <c r="EB750" i="66"/>
  <c r="EC750" i="66"/>
  <c r="EH750" i="66"/>
  <c r="EA750" i="66"/>
  <c r="EG750" i="66"/>
  <c r="EI750" i="66"/>
  <c r="EA274" i="66"/>
  <c r="EG274" i="66"/>
  <c r="EC274" i="66"/>
  <c r="ED274" i="66"/>
  <c r="EF274" i="66"/>
  <c r="EE274" i="66"/>
  <c r="EH274" i="66"/>
  <c r="EI274" i="66"/>
  <c r="EB274" i="66"/>
  <c r="EJ274" i="66"/>
  <c r="EE547" i="66"/>
  <c r="DY547" i="66"/>
  <c r="EL547" i="66" s="1"/>
  <c r="EN547" i="66" s="1"/>
  <c r="EG547" i="66"/>
  <c r="EH547" i="66"/>
  <c r="EI547" i="66"/>
  <c r="EF547" i="66"/>
  <c r="EK547" i="66"/>
  <c r="EJ547" i="66"/>
  <c r="EA547" i="66"/>
  <c r="EC547" i="66"/>
  <c r="ED547" i="66"/>
  <c r="EB547" i="66"/>
  <c r="EC782" i="66"/>
  <c r="EH405" i="66"/>
  <c r="ED745" i="66"/>
  <c r="EF729" i="66"/>
  <c r="EH607" i="66"/>
  <c r="EB633" i="66"/>
  <c r="EI944" i="66"/>
  <c r="EI872" i="66"/>
  <c r="EC302" i="66"/>
  <c r="ED64" i="66"/>
  <c r="EK699" i="66"/>
  <c r="ED930" i="66"/>
  <c r="EH389" i="66"/>
  <c r="EC414" i="66"/>
  <c r="DY274" i="66"/>
  <c r="EL274" i="66" s="1"/>
  <c r="EN274" i="66" s="1"/>
  <c r="EF79" i="66"/>
  <c r="EB196" i="66"/>
  <c r="EJ963" i="66"/>
  <c r="EC921" i="66"/>
  <c r="EJ677" i="66"/>
  <c r="EG495" i="66"/>
  <c r="EJ541" i="66"/>
  <c r="EF500" i="66"/>
  <c r="EC612" i="66"/>
  <c r="ED612" i="66"/>
  <c r="EG612" i="66"/>
  <c r="EJ612" i="66"/>
  <c r="DY612" i="66"/>
  <c r="EL612" i="66" s="1"/>
  <c r="EM612" i="66" s="1"/>
  <c r="EF612" i="66"/>
  <c r="EH612" i="66"/>
  <c r="EI612" i="66"/>
  <c r="EK612" i="66"/>
  <c r="EB612" i="66"/>
  <c r="EA612" i="66"/>
  <c r="EE612" i="66"/>
  <c r="EI844" i="66"/>
  <c r="EB844" i="66"/>
  <c r="EA844" i="66"/>
  <c r="DY73" i="66"/>
  <c r="EL73" i="66" s="1"/>
  <c r="EN73" i="66" s="1"/>
  <c r="EA73" i="66"/>
  <c r="EC73" i="66"/>
  <c r="EE73" i="66"/>
  <c r="EI73" i="66"/>
  <c r="EF61" i="66"/>
  <c r="EK61" i="66"/>
  <c r="EC61" i="66"/>
  <c r="ED61" i="66"/>
  <c r="EJ61" i="66"/>
  <c r="EJ893" i="66"/>
  <c r="EI893" i="66"/>
  <c r="EK893" i="66"/>
  <c r="EB893" i="66"/>
  <c r="ED893" i="66"/>
  <c r="EE893" i="66"/>
  <c r="EF893" i="66"/>
  <c r="EG893" i="66"/>
  <c r="EC893" i="66"/>
  <c r="EH893" i="66"/>
  <c r="DY893" i="66"/>
  <c r="EL893" i="66" s="1"/>
  <c r="EM893" i="66" s="1"/>
  <c r="EF270" i="66"/>
  <c r="EK270" i="66"/>
  <c r="EE270" i="66"/>
  <c r="EC270" i="66"/>
  <c r="EH270" i="66"/>
  <c r="EJ270" i="66"/>
  <c r="ED270" i="66"/>
  <c r="EA270" i="66"/>
  <c r="DY270" i="66"/>
  <c r="EL270" i="66" s="1"/>
  <c r="EN270" i="66" s="1"/>
  <c r="EG270" i="66"/>
  <c r="EI270" i="66"/>
  <c r="EB270" i="66"/>
  <c r="EE574" i="66"/>
  <c r="EH574" i="66"/>
  <c r="ED574" i="66"/>
  <c r="EC574" i="66"/>
  <c r="EF574" i="66"/>
  <c r="EA574" i="66"/>
  <c r="DY574" i="66"/>
  <c r="EL574" i="66" s="1"/>
  <c r="EN574" i="66" s="1"/>
  <c r="EK574" i="66"/>
  <c r="EG574" i="66"/>
  <c r="EJ574" i="66"/>
  <c r="EI574" i="66"/>
  <c r="EF481" i="66"/>
  <c r="EJ481" i="66"/>
  <c r="EK481" i="66"/>
  <c r="DY481" i="66"/>
  <c r="EL481" i="66" s="1"/>
  <c r="EN481" i="66" s="1"/>
  <c r="ED481" i="66"/>
  <c r="EG481" i="66"/>
  <c r="EB481" i="66"/>
  <c r="EH481" i="66"/>
  <c r="EC481" i="66"/>
  <c r="EI481" i="66"/>
  <c r="EE481" i="66"/>
  <c r="EJ120" i="66"/>
  <c r="EI120" i="66"/>
  <c r="EK120" i="66"/>
  <c r="DY120" i="66"/>
  <c r="EL120" i="66" s="1"/>
  <c r="EM120" i="66" s="1"/>
  <c r="EA120" i="66"/>
  <c r="EF120" i="66"/>
  <c r="EE120" i="66"/>
  <c r="EH120" i="66"/>
  <c r="EE855" i="66"/>
  <c r="EK855" i="66"/>
  <c r="EI855" i="66"/>
  <c r="DY855" i="66"/>
  <c r="EL855" i="66" s="1"/>
  <c r="EM855" i="66" s="1"/>
  <c r="EH855" i="66"/>
  <c r="EG855" i="66"/>
  <c r="EJ855" i="66"/>
  <c r="EB855" i="66"/>
  <c r="EC855" i="66"/>
  <c r="EA855" i="66"/>
  <c r="EF855" i="66"/>
  <c r="ED855" i="66"/>
  <c r="DY356" i="66"/>
  <c r="EL356" i="66" s="1"/>
  <c r="EM356" i="66" s="1"/>
  <c r="EE356" i="66"/>
  <c r="EJ356" i="66"/>
  <c r="EB356" i="66"/>
  <c r="ED356" i="66"/>
  <c r="EA356" i="66"/>
  <c r="EG356" i="66"/>
  <c r="EC356" i="66"/>
  <c r="EI356" i="66"/>
  <c r="EH356" i="66"/>
  <c r="EK356" i="66"/>
  <c r="EF356" i="66"/>
  <c r="EI419" i="66"/>
  <c r="EH419" i="66"/>
  <c r="EB419" i="66"/>
  <c r="ED419" i="66"/>
  <c r="EC419" i="66"/>
  <c r="EE419" i="66"/>
  <c r="EJ419" i="66"/>
  <c r="EC788" i="66"/>
  <c r="EJ788" i="66"/>
  <c r="EB788" i="66"/>
  <c r="EI788" i="66"/>
  <c r="EE788" i="66"/>
  <c r="EA589" i="66"/>
  <c r="EE589" i="66"/>
  <c r="EH589" i="66"/>
  <c r="EF589" i="66"/>
  <c r="DY589" i="66"/>
  <c r="EL589" i="66" s="1"/>
  <c r="EM589" i="66" s="1"/>
  <c r="EK589" i="66"/>
  <c r="ED589" i="66"/>
  <c r="EG589" i="66"/>
  <c r="EI589" i="66"/>
  <c r="EB589" i="66"/>
  <c r="EJ589" i="66"/>
  <c r="EE919" i="66"/>
  <c r="EJ919" i="66"/>
  <c r="ED919" i="66"/>
  <c r="DY919" i="66"/>
  <c r="EL919" i="66" s="1"/>
  <c r="EN919" i="66" s="1"/>
  <c r="EK919" i="66"/>
  <c r="EB919" i="66"/>
  <c r="EA919" i="66"/>
  <c r="EC919" i="66"/>
  <c r="EF919" i="66"/>
  <c r="EH919" i="66"/>
  <c r="EH945" i="66"/>
  <c r="ED945" i="66"/>
  <c r="EJ945" i="66"/>
  <c r="EB945" i="66"/>
  <c r="EG945" i="66"/>
  <c r="EA945" i="66"/>
  <c r="EI618" i="66"/>
  <c r="EJ618" i="66"/>
  <c r="EK618" i="66"/>
  <c r="EH618" i="66"/>
  <c r="EI833" i="66"/>
  <c r="EB833" i="66"/>
  <c r="EJ833" i="66"/>
  <c r="EK833" i="66"/>
  <c r="EJ96" i="66"/>
  <c r="EE96" i="66"/>
  <c r="EH96" i="66"/>
  <c r="ED96" i="66"/>
  <c r="EG96" i="66"/>
  <c r="EB96" i="66"/>
  <c r="DY96" i="66"/>
  <c r="EL96" i="66" s="1"/>
  <c r="EN96" i="66" s="1"/>
  <c r="EB474" i="66"/>
  <c r="EE474" i="66"/>
  <c r="ED474" i="66"/>
  <c r="EI474" i="66"/>
  <c r="EH474" i="66"/>
  <c r="EG474" i="66"/>
  <c r="EC474" i="66"/>
  <c r="EA474" i="66"/>
  <c r="EF474" i="66"/>
  <c r="EJ474" i="66"/>
  <c r="DY474" i="66"/>
  <c r="EL474" i="66" s="1"/>
  <c r="EM474" i="66" s="1"/>
  <c r="EE879" i="66"/>
  <c r="ED879" i="66"/>
  <c r="EC879" i="66"/>
  <c r="DY879" i="66"/>
  <c r="EL879" i="66" s="1"/>
  <c r="EN879" i="66" s="1"/>
  <c r="EH879" i="66"/>
  <c r="EJ879" i="66"/>
  <c r="EI879" i="66"/>
  <c r="EK879" i="66"/>
  <c r="EG879" i="66"/>
  <c r="EB567" i="66"/>
  <c r="EA567" i="66"/>
  <c r="EC567" i="66"/>
  <c r="EG567" i="66"/>
  <c r="EH567" i="66"/>
  <c r="EF567" i="66"/>
  <c r="EI567" i="66"/>
  <c r="ED567" i="66"/>
  <c r="EI226" i="66"/>
  <c r="EH226" i="66"/>
  <c r="ED226" i="66"/>
  <c r="EC226" i="66"/>
  <c r="EK226" i="66"/>
  <c r="EF226" i="66"/>
  <c r="EG226" i="66"/>
  <c r="DY226" i="66"/>
  <c r="EL226" i="66" s="1"/>
  <c r="EN226" i="66" s="1"/>
  <c r="EB226" i="66"/>
  <c r="EJ226" i="66"/>
  <c r="EA226" i="66"/>
  <c r="EE226" i="66"/>
  <c r="EJ173" i="66"/>
  <c r="ED173" i="66"/>
  <c r="EB173" i="66"/>
  <c r="EG173" i="66"/>
  <c r="EC173" i="66"/>
  <c r="EF173" i="66"/>
  <c r="EH173" i="66"/>
  <c r="EE173" i="66"/>
  <c r="EA173" i="66"/>
  <c r="DY173" i="66"/>
  <c r="EL173" i="66" s="1"/>
  <c r="EN173" i="66" s="1"/>
  <c r="EK173" i="66"/>
  <c r="EI173" i="66"/>
  <c r="EB956" i="66"/>
  <c r="EF956" i="66"/>
  <c r="DY956" i="66"/>
  <c r="EL956" i="66" s="1"/>
  <c r="EN956" i="66" s="1"/>
  <c r="EJ956" i="66"/>
  <c r="EA956" i="66"/>
  <c r="EC956" i="66"/>
  <c r="ED956" i="66"/>
  <c r="EE956" i="66"/>
  <c r="EI956" i="66"/>
  <c r="EG956" i="66"/>
  <c r="EH956" i="66"/>
  <c r="EK956" i="66"/>
  <c r="EI328" i="66"/>
  <c r="EE328" i="66"/>
  <c r="ED328" i="66"/>
  <c r="EC328" i="66"/>
  <c r="EB328" i="66"/>
  <c r="EH328" i="66"/>
  <c r="EG328" i="66"/>
  <c r="EK328" i="66"/>
  <c r="DY328" i="66"/>
  <c r="EL328" i="66" s="1"/>
  <c r="EN328" i="66" s="1"/>
  <c r="EA328" i="66"/>
  <c r="EJ328" i="66"/>
  <c r="EF328" i="66"/>
  <c r="ED979" i="66"/>
  <c r="EB979" i="66"/>
  <c r="EC979" i="66"/>
  <c r="EF979" i="66"/>
  <c r="EK979" i="66"/>
  <c r="EH979" i="66"/>
  <c r="EI979" i="66"/>
  <c r="EA979" i="66"/>
  <c r="DY979" i="66"/>
  <c r="EL979" i="66" s="1"/>
  <c r="EN979" i="66" s="1"/>
  <c r="EJ979" i="66"/>
  <c r="EE979" i="66"/>
  <c r="EG979" i="66"/>
  <c r="EJ349" i="66"/>
  <c r="DY349" i="66"/>
  <c r="EL349" i="66" s="1"/>
  <c r="EM349" i="66" s="1"/>
  <c r="EA349" i="66"/>
  <c r="EK349" i="66"/>
  <c r="EB349" i="66"/>
  <c r="ED349" i="66"/>
  <c r="EF349" i="66"/>
  <c r="EG349" i="66"/>
  <c r="EH349" i="66"/>
  <c r="EC349" i="66"/>
  <c r="EE349" i="66"/>
  <c r="EB230" i="66"/>
  <c r="EC230" i="66"/>
  <c r="EF230" i="66"/>
  <c r="EG230" i="66"/>
  <c r="EH230" i="66"/>
  <c r="EK230" i="66"/>
  <c r="ED230" i="66"/>
  <c r="EA230" i="66"/>
  <c r="EG545" i="66"/>
  <c r="DY545" i="66"/>
  <c r="EL545" i="66" s="1"/>
  <c r="EM545" i="66" s="1"/>
  <c r="EB545" i="66"/>
  <c r="EJ545" i="66"/>
  <c r="EA545" i="66"/>
  <c r="EE545" i="66"/>
  <c r="EF545" i="66"/>
  <c r="EH545" i="66"/>
  <c r="EK545" i="66"/>
  <c r="EI545" i="66"/>
  <c r="ED545" i="66"/>
  <c r="EC545" i="66"/>
  <c r="EC323" i="66"/>
  <c r="ED323" i="66"/>
  <c r="EA323" i="66"/>
  <c r="EE323" i="66"/>
  <c r="EF323" i="66"/>
  <c r="DY323" i="66"/>
  <c r="EL323" i="66" s="1"/>
  <c r="EM323" i="66" s="1"/>
  <c r="EH323" i="66"/>
  <c r="EI323" i="66"/>
  <c r="EJ323" i="66"/>
  <c r="EA876" i="66"/>
  <c r="EE876" i="66"/>
  <c r="EK876" i="66"/>
  <c r="EG876" i="66"/>
  <c r="EI876" i="66"/>
  <c r="EC89" i="66"/>
  <c r="EF89" i="66"/>
  <c r="ED89" i="66"/>
  <c r="EG89" i="66"/>
  <c r="EA89" i="66"/>
  <c r="EH89" i="66"/>
  <c r="DY89" i="66"/>
  <c r="EL89" i="66" s="1"/>
  <c r="EN89" i="66" s="1"/>
  <c r="EI89" i="66"/>
  <c r="EK89" i="66"/>
  <c r="EB89" i="66"/>
  <c r="EE89" i="66"/>
  <c r="EJ89" i="66"/>
  <c r="DY461" i="66"/>
  <c r="EL461" i="66" s="1"/>
  <c r="EN461" i="66" s="1"/>
  <c r="EK461" i="66"/>
  <c r="EF461" i="66"/>
  <c r="EG461" i="66"/>
  <c r="ED461" i="66"/>
  <c r="EJ461" i="66"/>
  <c r="EA461" i="66"/>
  <c r="EI461" i="66"/>
  <c r="EH461" i="66"/>
  <c r="DY821" i="66"/>
  <c r="EL821" i="66" s="1"/>
  <c r="EN821" i="66" s="1"/>
  <c r="EA821" i="66"/>
  <c r="EB821" i="66"/>
  <c r="EJ821" i="66"/>
  <c r="ED821" i="66"/>
  <c r="EF821" i="66"/>
  <c r="EH821" i="66"/>
  <c r="EK821" i="66"/>
  <c r="EE821" i="66"/>
  <c r="EC821" i="66"/>
  <c r="EB579" i="66"/>
  <c r="EA579" i="66"/>
  <c r="DY579" i="66"/>
  <c r="EL579" i="66" s="1"/>
  <c r="EN579" i="66" s="1"/>
  <c r="EC579" i="66"/>
  <c r="EH579" i="66"/>
  <c r="EJ579" i="66"/>
  <c r="EG579" i="66"/>
  <c r="EI579" i="66"/>
  <c r="EE579" i="66"/>
  <c r="EF579" i="66"/>
  <c r="EK579" i="66"/>
  <c r="ED579" i="66"/>
  <c r="EE776" i="66"/>
  <c r="EF776" i="66"/>
  <c r="EG776" i="66"/>
  <c r="EH776" i="66"/>
  <c r="EI776" i="66"/>
  <c r="EK776" i="66"/>
  <c r="ED776" i="66"/>
  <c r="EJ776" i="66"/>
  <c r="EB776" i="66"/>
  <c r="DY776" i="66"/>
  <c r="EL776" i="66" s="1"/>
  <c r="EN776" i="66" s="1"/>
  <c r="EA776" i="66"/>
  <c r="EC776" i="66"/>
  <c r="EC695" i="66"/>
  <c r="DY695" i="66"/>
  <c r="EL695" i="66" s="1"/>
  <c r="EN695" i="66" s="1"/>
  <c r="EA695" i="66"/>
  <c r="EK695" i="66"/>
  <c r="EI695" i="66"/>
  <c r="EE695" i="66"/>
  <c r="EF695" i="66"/>
  <c r="EG695" i="66"/>
  <c r="EH695" i="66"/>
  <c r="EB695" i="66"/>
  <c r="ED695" i="66"/>
  <c r="EJ608" i="66"/>
  <c r="EI608" i="66"/>
  <c r="EF608" i="66"/>
  <c r="EE608" i="66"/>
  <c r="EC608" i="66"/>
  <c r="ED608" i="66"/>
  <c r="EG608" i="66"/>
  <c r="EK608" i="66"/>
  <c r="EA608" i="66"/>
  <c r="DY608" i="66"/>
  <c r="EL608" i="66" s="1"/>
  <c r="EN608" i="66" s="1"/>
  <c r="EH608" i="66"/>
  <c r="EB608" i="66"/>
  <c r="EA267" i="66"/>
  <c r="ED267" i="66"/>
  <c r="EH267" i="66"/>
  <c r="DY267" i="66"/>
  <c r="EL267" i="66" s="1"/>
  <c r="EM267" i="66" s="1"/>
  <c r="EC267" i="66"/>
  <c r="EJ267" i="66"/>
  <c r="EF267" i="66"/>
  <c r="EB267" i="66"/>
  <c r="EG267" i="66"/>
  <c r="EK267" i="66"/>
  <c r="EI267" i="66"/>
  <c r="EE267" i="66"/>
  <c r="EJ871" i="66"/>
  <c r="EA871" i="66"/>
  <c r="EB871" i="66"/>
  <c r="EH871" i="66"/>
  <c r="EI871" i="66"/>
  <c r="DY871" i="66"/>
  <c r="EL871" i="66" s="1"/>
  <c r="EN871" i="66" s="1"/>
  <c r="ED871" i="66"/>
  <c r="EC871" i="66"/>
  <c r="EE871" i="66"/>
  <c r="EK871" i="66"/>
  <c r="EK628" i="66"/>
  <c r="EH628" i="66"/>
  <c r="EI628" i="66"/>
  <c r="DY628" i="66"/>
  <c r="EL628" i="66" s="1"/>
  <c r="EM628" i="66" s="1"/>
  <c r="EF628" i="66"/>
  <c r="EB628" i="66"/>
  <c r="EE628" i="66"/>
  <c r="EC628" i="66"/>
  <c r="ED628" i="66"/>
  <c r="EG628" i="66"/>
  <c r="EA628" i="66"/>
  <c r="EJ628" i="66"/>
  <c r="EG529" i="66"/>
  <c r="EB529" i="66"/>
  <c r="EI529" i="66"/>
  <c r="EF529" i="66"/>
  <c r="EA529" i="66"/>
  <c r="EC529" i="66"/>
  <c r="ED529" i="66"/>
  <c r="EK529" i="66"/>
  <c r="EJ529" i="66"/>
  <c r="EE529" i="66"/>
  <c r="EH529" i="66"/>
  <c r="DY529" i="66"/>
  <c r="EL529" i="66" s="1"/>
  <c r="EM529" i="66" s="1"/>
  <c r="EE869" i="66"/>
  <c r="EI869" i="66"/>
  <c r="EB869" i="66"/>
  <c r="EK869" i="66"/>
  <c r="ED869" i="66"/>
  <c r="EG869" i="66"/>
  <c r="DY869" i="66"/>
  <c r="EL869" i="66" s="1"/>
  <c r="EM869" i="66" s="1"/>
  <c r="EH869" i="66"/>
  <c r="EA869" i="66"/>
  <c r="EF869" i="66"/>
  <c r="EC869" i="66"/>
  <c r="EJ869" i="66"/>
  <c r="DY155" i="66"/>
  <c r="EL155" i="66" s="1"/>
  <c r="EN155" i="66" s="1"/>
  <c r="EC155" i="66"/>
  <c r="EF155" i="66"/>
  <c r="EK155" i="66"/>
  <c r="EI155" i="66"/>
  <c r="EE155" i="66"/>
  <c r="EB155" i="66"/>
  <c r="EG155" i="66"/>
  <c r="EH155" i="66"/>
  <c r="EA155" i="66"/>
  <c r="EJ155" i="66"/>
  <c r="ED155" i="66"/>
  <c r="EA291" i="66"/>
  <c r="EB291" i="66"/>
  <c r="EE291" i="66"/>
  <c r="EF291" i="66"/>
  <c r="EJ291" i="66"/>
  <c r="EK291" i="66"/>
  <c r="EG291" i="66"/>
  <c r="EI291" i="66"/>
  <c r="EC291" i="66"/>
  <c r="ED291" i="66"/>
  <c r="EH291" i="66"/>
  <c r="DY291" i="66"/>
  <c r="EL291" i="66" s="1"/>
  <c r="EN291" i="66" s="1"/>
  <c r="EK142" i="66"/>
  <c r="EB142" i="66"/>
  <c r="ED142" i="66"/>
  <c r="EC142" i="66"/>
  <c r="EF142" i="66"/>
  <c r="EH142" i="66"/>
  <c r="EE142" i="66"/>
  <c r="EG142" i="66"/>
  <c r="DY142" i="66"/>
  <c r="EL142" i="66" s="1"/>
  <c r="EM142" i="66" s="1"/>
  <c r="EI142" i="66"/>
  <c r="EJ142" i="66"/>
  <c r="EG212" i="66"/>
  <c r="EF212" i="66"/>
  <c r="EB212" i="66"/>
  <c r="EK212" i="66"/>
  <c r="ED212" i="66"/>
  <c r="EA212" i="66"/>
  <c r="EE212" i="66"/>
  <c r="EH212" i="66"/>
  <c r="DY212" i="66"/>
  <c r="EL212" i="66" s="1"/>
  <c r="EN212" i="66" s="1"/>
  <c r="EJ212" i="66"/>
  <c r="EI212" i="66"/>
  <c r="EC212" i="66"/>
  <c r="EK26" i="66"/>
  <c r="EJ26" i="66"/>
  <c r="EF26" i="66"/>
  <c r="EI26" i="66"/>
  <c r="DY26" i="66"/>
  <c r="EL26" i="66" s="1"/>
  <c r="EM26" i="66" s="1"/>
  <c r="EG26" i="66"/>
  <c r="EH26" i="66"/>
  <c r="EE26" i="66"/>
  <c r="EA26" i="66"/>
  <c r="ED26" i="66"/>
  <c r="EB26" i="66"/>
  <c r="EJ760" i="66"/>
  <c r="DY760" i="66"/>
  <c r="EL760" i="66" s="1"/>
  <c r="EN760" i="66" s="1"/>
  <c r="EC760" i="66"/>
  <c r="ED760" i="66"/>
  <c r="EG760" i="66"/>
  <c r="EI760" i="66"/>
  <c r="EB760" i="66"/>
  <c r="EK760" i="66"/>
  <c r="EA760" i="66"/>
  <c r="EE760" i="66"/>
  <c r="EF760" i="66"/>
  <c r="EC504" i="66"/>
  <c r="EE504" i="66"/>
  <c r="EA504" i="66"/>
  <c r="DY504" i="66"/>
  <c r="EL504" i="66" s="1"/>
  <c r="EM504" i="66" s="1"/>
  <c r="EB504" i="66"/>
  <c r="EG504" i="66"/>
  <c r="ED504" i="66"/>
  <c r="EK504" i="66"/>
  <c r="EI504" i="66"/>
  <c r="EJ504" i="66"/>
  <c r="EF504" i="66"/>
  <c r="EK790" i="66"/>
  <c r="DY790" i="66"/>
  <c r="EL790" i="66" s="1"/>
  <c r="EN790" i="66" s="1"/>
  <c r="EC790" i="66"/>
  <c r="EA790" i="66"/>
  <c r="EJ790" i="66"/>
  <c r="ED790" i="66"/>
  <c r="EI402" i="66"/>
  <c r="EG402" i="66"/>
  <c r="EA402" i="66"/>
  <c r="DY402" i="66"/>
  <c r="EL402" i="66" s="1"/>
  <c r="EM402" i="66" s="1"/>
  <c r="EK402" i="66"/>
  <c r="EE402" i="66"/>
  <c r="ED402" i="66"/>
  <c r="EF402" i="66"/>
  <c r="EC402" i="66"/>
  <c r="EJ402" i="66"/>
  <c r="EE140" i="66"/>
  <c r="EA140" i="66"/>
  <c r="EF140" i="66"/>
  <c r="EG140" i="66"/>
  <c r="EC140" i="66"/>
  <c r="EI140" i="66"/>
  <c r="ED140" i="66"/>
  <c r="EJ140" i="66"/>
  <c r="EH140" i="66"/>
  <c r="DY140" i="66"/>
  <c r="EL140" i="66" s="1"/>
  <c r="EM140" i="66" s="1"/>
  <c r="EB140" i="66"/>
  <c r="EK140" i="66"/>
  <c r="EH30" i="66"/>
  <c r="EK30" i="66"/>
  <c r="EC30" i="66"/>
  <c r="DY30" i="66"/>
  <c r="EL30" i="66" s="1"/>
  <c r="EN30" i="66" s="1"/>
  <c r="EB30" i="66"/>
  <c r="EG30" i="66"/>
  <c r="EJ30" i="66"/>
  <c r="EA30" i="66"/>
  <c r="EE30" i="66"/>
  <c r="EI30" i="66"/>
  <c r="EF30" i="66"/>
  <c r="ED30" i="66"/>
  <c r="ED177" i="66"/>
  <c r="EC177" i="66"/>
  <c r="EJ177" i="66"/>
  <c r="EK177" i="66"/>
  <c r="EA177" i="66"/>
  <c r="EG177" i="66"/>
  <c r="EH177" i="66"/>
  <c r="EE177" i="66"/>
  <c r="DY177" i="66"/>
  <c r="EL177" i="66" s="1"/>
  <c r="EN177" i="66" s="1"/>
  <c r="EF177" i="66"/>
  <c r="EI177" i="66"/>
  <c r="EB177" i="66"/>
  <c r="EH730" i="66"/>
  <c r="DY730" i="66"/>
  <c r="EL730" i="66" s="1"/>
  <c r="EM730" i="66" s="1"/>
  <c r="EB730" i="66"/>
  <c r="EC730" i="66"/>
  <c r="EE730" i="66"/>
  <c r="EF730" i="66"/>
  <c r="EK730" i="66"/>
  <c r="EJ730" i="66"/>
  <c r="EA730" i="66"/>
  <c r="ED730" i="66"/>
  <c r="EI730" i="66"/>
  <c r="EG730" i="66"/>
  <c r="EK807" i="66"/>
  <c r="ED807" i="66"/>
  <c r="EC807" i="66"/>
  <c r="EI807" i="66"/>
  <c r="DY807" i="66"/>
  <c r="EL807" i="66" s="1"/>
  <c r="EM807" i="66" s="1"/>
  <c r="EB807" i="66"/>
  <c r="EG807" i="66"/>
  <c r="EH807" i="66"/>
  <c r="EE807" i="66"/>
  <c r="EA807" i="66"/>
  <c r="EF807" i="66"/>
  <c r="EJ807" i="66"/>
  <c r="EI623" i="66"/>
  <c r="DY623" i="66"/>
  <c r="EL623" i="66" s="1"/>
  <c r="EN623" i="66" s="1"/>
  <c r="EA623" i="66"/>
  <c r="EF623" i="66"/>
  <c r="EB623" i="66"/>
  <c r="EC623" i="66"/>
  <c r="EG623" i="66"/>
  <c r="EK623" i="66"/>
  <c r="EH623" i="66"/>
  <c r="EE623" i="66"/>
  <c r="ED623" i="66"/>
  <c r="EJ623" i="66"/>
  <c r="EI164" i="66"/>
  <c r="EJ164" i="66"/>
  <c r="ED164" i="66"/>
  <c r="EH164" i="66"/>
  <c r="EC164" i="66"/>
  <c r="EF164" i="66"/>
  <c r="EE164" i="66"/>
  <c r="EB164" i="66"/>
  <c r="EA164" i="66"/>
  <c r="EG164" i="66"/>
  <c r="DY164" i="66"/>
  <c r="EL164" i="66" s="1"/>
  <c r="EM164" i="66" s="1"/>
  <c r="EK164" i="66"/>
  <c r="ED157" i="66"/>
  <c r="EI157" i="66"/>
  <c r="EA157" i="66"/>
  <c r="EK157" i="66"/>
  <c r="EG157" i="66"/>
  <c r="EC157" i="66"/>
  <c r="EB157" i="66"/>
  <c r="EJ157" i="66"/>
  <c r="EH157" i="66"/>
  <c r="EE157" i="66"/>
  <c r="EF157" i="66"/>
  <c r="EI149" i="66"/>
  <c r="EB149" i="66"/>
  <c r="EC149" i="66"/>
  <c r="DY149" i="66"/>
  <c r="EL149" i="66" s="1"/>
  <c r="EM149" i="66" s="1"/>
  <c r="EJ149" i="66"/>
  <c r="ED149" i="66"/>
  <c r="EG149" i="66"/>
  <c r="EA149" i="66"/>
  <c r="EE149" i="66"/>
  <c r="EH149" i="66"/>
  <c r="EK149" i="66"/>
  <c r="EF149" i="66"/>
  <c r="DY731" i="66"/>
  <c r="EL731" i="66" s="1"/>
  <c r="EN731" i="66" s="1"/>
  <c r="EE731" i="66"/>
  <c r="EF731" i="66"/>
  <c r="EA731" i="66"/>
  <c r="EB731" i="66"/>
  <c r="EC731" i="66"/>
  <c r="EI731" i="66"/>
  <c r="EJ731" i="66"/>
  <c r="ED731" i="66"/>
  <c r="EK731" i="66"/>
  <c r="EH731" i="66"/>
  <c r="EG731" i="66"/>
  <c r="EG506" i="66"/>
  <c r="EE506" i="66"/>
  <c r="EA506" i="66"/>
  <c r="EB506" i="66"/>
  <c r="EF506" i="66"/>
  <c r="EK506" i="66"/>
  <c r="EI506" i="66"/>
  <c r="EJ506" i="66"/>
  <c r="EH506" i="66"/>
  <c r="EC506" i="66"/>
  <c r="ED506" i="66"/>
  <c r="DY506" i="66"/>
  <c r="EL506" i="66" s="1"/>
  <c r="EM506" i="66" s="1"/>
  <c r="EK713" i="66"/>
  <c r="EI713" i="66"/>
  <c r="EF713" i="66"/>
  <c r="ED713" i="66"/>
  <c r="DY713" i="66"/>
  <c r="EL713" i="66" s="1"/>
  <c r="EM713" i="66" s="1"/>
  <c r="EE713" i="66"/>
  <c r="EB713" i="66"/>
  <c r="EC713" i="66"/>
  <c r="EG713" i="66"/>
  <c r="EA713" i="66"/>
  <c r="EH713" i="66"/>
  <c r="EJ713" i="66"/>
  <c r="EK298" i="66"/>
  <c r="EA298" i="66"/>
  <c r="EB298" i="66"/>
  <c r="DY298" i="66"/>
  <c r="EL298" i="66" s="1"/>
  <c r="EM298" i="66" s="1"/>
  <c r="EJ298" i="66"/>
  <c r="ED298" i="66"/>
  <c r="EI298" i="66"/>
  <c r="EE298" i="66"/>
  <c r="EG298" i="66"/>
  <c r="EH298" i="66"/>
  <c r="EC298" i="66"/>
  <c r="EF298" i="66"/>
  <c r="EJ237" i="66"/>
  <c r="EG237" i="66"/>
  <c r="EK237" i="66"/>
  <c r="DY237" i="66"/>
  <c r="EL237" i="66" s="1"/>
  <c r="EN237" i="66" s="1"/>
  <c r="ED237" i="66"/>
  <c r="EB237" i="66"/>
  <c r="EE237" i="66"/>
  <c r="EA237" i="66"/>
  <c r="EC237" i="66"/>
  <c r="EI237" i="66"/>
  <c r="EI59" i="66"/>
  <c r="EC59" i="66"/>
  <c r="EB59" i="66"/>
  <c r="EJ59" i="66"/>
  <c r="EK59" i="66"/>
  <c r="EA59" i="66"/>
  <c r="EH59" i="66"/>
  <c r="EE59" i="66"/>
  <c r="DY59" i="66"/>
  <c r="EL59" i="66" s="1"/>
  <c r="EN59" i="66" s="1"/>
  <c r="EG59" i="66"/>
  <c r="ED59" i="66"/>
  <c r="DY189" i="66"/>
  <c r="EL189" i="66" s="1"/>
  <c r="EN189" i="66" s="1"/>
  <c r="EF189" i="66"/>
  <c r="ED189" i="66"/>
  <c r="EG189" i="66"/>
  <c r="EJ189" i="66"/>
  <c r="EB189" i="66"/>
  <c r="EK189" i="66"/>
  <c r="EE189" i="66"/>
  <c r="EI189" i="66"/>
  <c r="EH189" i="66"/>
  <c r="EC189" i="66"/>
  <c r="EE367" i="66"/>
  <c r="EF367" i="66"/>
  <c r="EG367" i="66"/>
  <c r="DY367" i="66"/>
  <c r="EL367" i="66" s="1"/>
  <c r="EM367" i="66" s="1"/>
  <c r="EH367" i="66"/>
  <c r="EA367" i="66"/>
  <c r="EI367" i="66"/>
  <c r="EK367" i="66"/>
  <c r="ED367" i="66"/>
  <c r="EB367" i="66"/>
  <c r="EJ367" i="66"/>
  <c r="EC367" i="66"/>
  <c r="EE604" i="66"/>
  <c r="EG604" i="66"/>
  <c r="DY604" i="66"/>
  <c r="EL604" i="66" s="1"/>
  <c r="EN604" i="66" s="1"/>
  <c r="EF604" i="66"/>
  <c r="EB604" i="66"/>
  <c r="EI604" i="66"/>
  <c r="EK604" i="66"/>
  <c r="EC604" i="66"/>
  <c r="ED604" i="66"/>
  <c r="EA604" i="66"/>
  <c r="EJ604" i="66"/>
  <c r="EH604" i="66"/>
  <c r="EC333" i="66"/>
  <c r="EH333" i="66"/>
  <c r="ED333" i="66"/>
  <c r="DY333" i="66"/>
  <c r="EL333" i="66" s="1"/>
  <c r="EM333" i="66" s="1"/>
  <c r="EE333" i="66"/>
  <c r="EB333" i="66"/>
  <c r="EF333" i="66"/>
  <c r="EJ333" i="66"/>
  <c r="EK333" i="66"/>
  <c r="EG333" i="66"/>
  <c r="EI333" i="66"/>
  <c r="EA333" i="66"/>
  <c r="ED655" i="66"/>
  <c r="EJ655" i="66"/>
  <c r="EH655" i="66"/>
  <c r="EG655" i="66"/>
  <c r="EI655" i="66"/>
  <c r="DY655" i="66"/>
  <c r="EL655" i="66" s="1"/>
  <c r="EN655" i="66" s="1"/>
  <c r="EK655" i="66"/>
  <c r="EC655" i="66"/>
  <c r="EB655" i="66"/>
  <c r="EE655" i="66"/>
  <c r="EJ45" i="66"/>
  <c r="EE45" i="66"/>
  <c r="EI45" i="66"/>
  <c r="EG45" i="66"/>
  <c r="DY45" i="66"/>
  <c r="EL45" i="66" s="1"/>
  <c r="EM45" i="66" s="1"/>
  <c r="EK45" i="66"/>
  <c r="EF45" i="66"/>
  <c r="EA45" i="66"/>
  <c r="EC45" i="66"/>
  <c r="EC131" i="66"/>
  <c r="EK131" i="66"/>
  <c r="DY131" i="66"/>
  <c r="EL131" i="66" s="1"/>
  <c r="EM131" i="66" s="1"/>
  <c r="EH131" i="66"/>
  <c r="EG131" i="66"/>
  <c r="EE131" i="66"/>
  <c r="EB131" i="66"/>
  <c r="EA131" i="66"/>
  <c r="EJ131" i="66"/>
  <c r="EB80" i="66"/>
  <c r="EK80" i="66"/>
  <c r="EJ80" i="66"/>
  <c r="EG80" i="66"/>
  <c r="EI80" i="66"/>
  <c r="EC80" i="66"/>
  <c r="EF80" i="66"/>
  <c r="ED80" i="66"/>
  <c r="DY80" i="66"/>
  <c r="EL80" i="66" s="1"/>
  <c r="EN80" i="66" s="1"/>
  <c r="EE80" i="66"/>
  <c r="EA80" i="66"/>
  <c r="EH80" i="66"/>
  <c r="EH656" i="66"/>
  <c r="ED656" i="66"/>
  <c r="EB656" i="66"/>
  <c r="EC656" i="66"/>
  <c r="EE656" i="66"/>
  <c r="EK656" i="66"/>
  <c r="EG656" i="66"/>
  <c r="EF656" i="66"/>
  <c r="EJ656" i="66"/>
  <c r="DY656" i="66"/>
  <c r="EL656" i="66" s="1"/>
  <c r="EM656" i="66" s="1"/>
  <c r="EI656" i="66"/>
  <c r="EK306" i="66"/>
  <c r="EF306" i="66"/>
  <c r="EH306" i="66"/>
  <c r="EC390" i="66"/>
  <c r="EE390" i="66"/>
  <c r="EG390" i="66"/>
  <c r="DY390" i="66"/>
  <c r="EL390" i="66" s="1"/>
  <c r="EN390" i="66" s="1"/>
  <c r="EK390" i="66"/>
  <c r="EF390" i="66"/>
  <c r="EI390" i="66"/>
  <c r="ED390" i="66"/>
  <c r="EJ390" i="66"/>
  <c r="EA390" i="66"/>
  <c r="EB390" i="66"/>
  <c r="EA126" i="66"/>
  <c r="EK126" i="66"/>
  <c r="EG126" i="66"/>
  <c r="DY126" i="66"/>
  <c r="EL126" i="66" s="1"/>
  <c r="EM126" i="66" s="1"/>
  <c r="ED126" i="66"/>
  <c r="EI126" i="66"/>
  <c r="EE126" i="66"/>
  <c r="EF126" i="66"/>
  <c r="EB126" i="66"/>
  <c r="EC126" i="66"/>
  <c r="EJ126" i="66"/>
  <c r="EH126" i="66"/>
  <c r="EC974" i="66"/>
  <c r="EF974" i="66"/>
  <c r="ED974" i="66"/>
  <c r="EK974" i="66"/>
  <c r="DY974" i="66"/>
  <c r="EL974" i="66" s="1"/>
  <c r="EM974" i="66" s="1"/>
  <c r="EA974" i="66"/>
  <c r="EI974" i="66"/>
  <c r="EG974" i="66"/>
  <c r="EJ974" i="66"/>
  <c r="EE974" i="66"/>
  <c r="DY609" i="66"/>
  <c r="EL609" i="66" s="1"/>
  <c r="EN609" i="66" s="1"/>
  <c r="EK609" i="66"/>
  <c r="EA609" i="66"/>
  <c r="EB609" i="66"/>
  <c r="EE609" i="66"/>
  <c r="EB578" i="66"/>
  <c r="EA782" i="66"/>
  <c r="EE306" i="66"/>
  <c r="ED844" i="66"/>
  <c r="ED833" i="66"/>
  <c r="EA405" i="66"/>
  <c r="EC745" i="66"/>
  <c r="EK729" i="66"/>
  <c r="EE618" i="66"/>
  <c r="EB607" i="66"/>
  <c r="EK633" i="66"/>
  <c r="ED944" i="66"/>
  <c r="EA302" i="66"/>
  <c r="EC106" i="66"/>
  <c r="EG64" i="66"/>
  <c r="EF73" i="66"/>
  <c r="EB426" i="66"/>
  <c r="ED699" i="66"/>
  <c r="EC609" i="66"/>
  <c r="DY930" i="66"/>
  <c r="EL930" i="66" s="1"/>
  <c r="EM930" i="66" s="1"/>
  <c r="EE389" i="66"/>
  <c r="EC945" i="66"/>
  <c r="EA414" i="66"/>
  <c r="EK274" i="66"/>
  <c r="EA185" i="66"/>
  <c r="EF479" i="66"/>
  <c r="DY689" i="66"/>
  <c r="EL689" i="66" s="1"/>
  <c r="EN689" i="66" s="1"/>
  <c r="EF963" i="66"/>
  <c r="EA921" i="66"/>
  <c r="EC26" i="66"/>
  <c r="EC766" i="66"/>
  <c r="DY230" i="66"/>
  <c r="EL230" i="66" s="1"/>
  <c r="EM230" i="66" s="1"/>
  <c r="EG871" i="66"/>
  <c r="EA656" i="66"/>
  <c r="EJ336" i="66"/>
  <c r="EB336" i="66"/>
  <c r="DY336" i="66"/>
  <c r="EL336" i="66" s="1"/>
  <c r="EN336" i="66" s="1"/>
  <c r="EA336" i="66"/>
  <c r="EH336" i="66"/>
  <c r="EK336" i="66"/>
  <c r="EG336" i="66"/>
  <c r="EE336" i="66"/>
  <c r="ED336" i="66"/>
  <c r="EF336" i="66"/>
  <c r="EI336" i="66"/>
  <c r="DY601" i="66"/>
  <c r="EL601" i="66" s="1"/>
  <c r="EM601" i="66" s="1"/>
  <c r="EK601" i="66"/>
  <c r="EA601" i="66"/>
  <c r="EB601" i="66"/>
  <c r="EK714" i="66"/>
  <c r="EC714" i="66"/>
  <c r="EG714" i="66"/>
  <c r="EB714" i="66"/>
  <c r="ED714" i="66"/>
  <c r="EF337" i="66"/>
  <c r="EC337" i="66"/>
  <c r="EB337" i="66"/>
  <c r="EA337" i="66"/>
  <c r="ED337" i="66"/>
  <c r="EE337" i="66"/>
  <c r="EG337" i="66"/>
  <c r="EI337" i="66"/>
  <c r="EJ337" i="66"/>
  <c r="EK337" i="66"/>
  <c r="DY337" i="66"/>
  <c r="EL337" i="66" s="1"/>
  <c r="EM337" i="66" s="1"/>
  <c r="EH337" i="66"/>
  <c r="EF395" i="66"/>
  <c r="EH395" i="66"/>
  <c r="EC395" i="66"/>
  <c r="DY395" i="66"/>
  <c r="EL395" i="66" s="1"/>
  <c r="EN395" i="66" s="1"/>
  <c r="EI395" i="66"/>
  <c r="EA395" i="66"/>
  <c r="ED395" i="66"/>
  <c r="EE395" i="66"/>
  <c r="EJ395" i="66"/>
  <c r="EG395" i="66"/>
  <c r="EB395" i="66"/>
  <c r="EK395" i="66"/>
  <c r="EH345" i="66"/>
  <c r="EB345" i="66"/>
  <c r="EC345" i="66"/>
  <c r="EE345" i="66"/>
  <c r="EG345" i="66"/>
  <c r="EK345" i="66"/>
  <c r="EI345" i="66"/>
  <c r="EF345" i="66"/>
  <c r="EA345" i="66"/>
  <c r="ED345" i="66"/>
  <c r="EK498" i="66"/>
  <c r="ED498" i="66"/>
  <c r="EB498" i="66"/>
  <c r="EE498" i="66"/>
  <c r="EF498" i="66"/>
  <c r="EI498" i="66"/>
  <c r="EJ498" i="66"/>
  <c r="DY498" i="66"/>
  <c r="EL498" i="66" s="1"/>
  <c r="EN498" i="66" s="1"/>
  <c r="EF172" i="66"/>
  <c r="ED172" i="66"/>
  <c r="DY172" i="66"/>
  <c r="EL172" i="66" s="1"/>
  <c r="EM172" i="66" s="1"/>
  <c r="EG172" i="66"/>
  <c r="EC172" i="66"/>
  <c r="EK172" i="66"/>
  <c r="EJ172" i="66"/>
  <c r="EA172" i="66"/>
  <c r="EH172" i="66"/>
  <c r="EC41" i="66"/>
  <c r="EK41" i="66"/>
  <c r="EG41" i="66"/>
  <c r="ED41" i="66"/>
  <c r="EE41" i="66"/>
  <c r="EH41" i="66"/>
  <c r="DY41" i="66"/>
  <c r="EL41" i="66" s="1"/>
  <c r="EM41" i="66" s="1"/>
  <c r="EF41" i="66"/>
  <c r="EJ41" i="66"/>
  <c r="EA41" i="66"/>
  <c r="EI41" i="66"/>
  <c r="EB41" i="66"/>
  <c r="EI990" i="66"/>
  <c r="EJ990" i="66"/>
  <c r="DY990" i="66"/>
  <c r="EL990" i="66" s="1"/>
  <c r="EN990" i="66" s="1"/>
  <c r="EA990" i="66"/>
  <c r="EK990" i="66"/>
  <c r="EE990" i="66"/>
  <c r="EG990" i="66"/>
  <c r="EC990" i="66"/>
  <c r="EH990" i="66"/>
  <c r="ED990" i="66"/>
  <c r="EF990" i="66"/>
  <c r="EB990" i="66"/>
  <c r="DY967" i="66"/>
  <c r="EL967" i="66" s="1"/>
  <c r="EM967" i="66" s="1"/>
  <c r="EK967" i="66"/>
  <c r="EA967" i="66"/>
  <c r="EC967" i="66"/>
  <c r="EB967" i="66"/>
  <c r="EH967" i="66"/>
  <c r="EJ967" i="66"/>
  <c r="ED967" i="66"/>
  <c r="EG967" i="66"/>
  <c r="EI967" i="66"/>
  <c r="EF967" i="66"/>
  <c r="EE967" i="66"/>
  <c r="EH755" i="66"/>
  <c r="EB755" i="66"/>
  <c r="EI755" i="66"/>
  <c r="EC755" i="66"/>
  <c r="ED755" i="66"/>
  <c r="ED331" i="66"/>
  <c r="EK331" i="66"/>
  <c r="DY331" i="66"/>
  <c r="EL331" i="66" s="1"/>
  <c r="EN331" i="66" s="1"/>
  <c r="EA331" i="66"/>
  <c r="EF331" i="66"/>
  <c r="EC331" i="66"/>
  <c r="EG331" i="66"/>
  <c r="EH331" i="66"/>
  <c r="EI331" i="66"/>
  <c r="EB663" i="66"/>
  <c r="EH663" i="66"/>
  <c r="DY663" i="66"/>
  <c r="EL663" i="66" s="1"/>
  <c r="EN663" i="66" s="1"/>
  <c r="EI663" i="66"/>
  <c r="EA663" i="66"/>
  <c r="EJ663" i="66"/>
  <c r="EF663" i="66"/>
  <c r="ED244" i="66"/>
  <c r="EF244" i="66"/>
  <c r="EG244" i="66"/>
  <c r="EE244" i="66"/>
  <c r="EH244" i="66"/>
  <c r="EI244" i="66"/>
  <c r="EA244" i="66"/>
  <c r="EB244" i="66"/>
  <c r="EK244" i="66"/>
  <c r="EH913" i="66"/>
  <c r="EA913" i="66"/>
  <c r="EC913" i="66"/>
  <c r="ED913" i="66"/>
  <c r="EG913" i="66"/>
  <c r="EJ913" i="66"/>
  <c r="EI913" i="66"/>
  <c r="DY913" i="66"/>
  <c r="EL913" i="66" s="1"/>
  <c r="EM913" i="66" s="1"/>
  <c r="EB361" i="66"/>
  <c r="EC361" i="66"/>
  <c r="EG361" i="66"/>
  <c r="EE361" i="66"/>
  <c r="EF528" i="66"/>
  <c r="EE528" i="66"/>
  <c r="EG528" i="66"/>
  <c r="ED528" i="66"/>
  <c r="EK465" i="66"/>
  <c r="EG465" i="66"/>
  <c r="EI465" i="66"/>
  <c r="DY465" i="66"/>
  <c r="EL465" i="66" s="1"/>
  <c r="EM465" i="66" s="1"/>
  <c r="EB465" i="66"/>
  <c r="EA465" i="66"/>
  <c r="EC460" i="66"/>
  <c r="EB460" i="66"/>
  <c r="EJ460" i="66"/>
  <c r="DY460" i="66"/>
  <c r="EL460" i="66" s="1"/>
  <c r="EN460" i="66" s="1"/>
  <c r="EI460" i="66"/>
  <c r="ED460" i="66"/>
  <c r="EA460" i="66"/>
  <c r="EG927" i="66"/>
  <c r="EI927" i="66"/>
  <c r="DY927" i="66"/>
  <c r="EL927" i="66" s="1"/>
  <c r="EM927" i="66" s="1"/>
  <c r="EB927" i="66"/>
  <c r="EE927" i="66"/>
  <c r="EF927" i="66"/>
  <c r="EH927" i="66"/>
  <c r="EA927" i="66"/>
  <c r="EJ927" i="66"/>
  <c r="ED927" i="66"/>
  <c r="DY255" i="66"/>
  <c r="EL255" i="66" s="1"/>
  <c r="EM255" i="66" s="1"/>
  <c r="EK255" i="66"/>
  <c r="EB255" i="66"/>
  <c r="EE255" i="66"/>
  <c r="EF255" i="66"/>
  <c r="EG255" i="66"/>
  <c r="EI255" i="66"/>
  <c r="EA255" i="66"/>
  <c r="EC255" i="66"/>
  <c r="ED255" i="66"/>
  <c r="EG98" i="66"/>
  <c r="EC98" i="66"/>
  <c r="EH98" i="66"/>
  <c r="EA98" i="66"/>
  <c r="DY98" i="66"/>
  <c r="EL98" i="66" s="1"/>
  <c r="EM98" i="66" s="1"/>
  <c r="EI98" i="66"/>
  <c r="EB98" i="66"/>
  <c r="EE98" i="66"/>
  <c r="EF98" i="66"/>
  <c r="ED98" i="66"/>
  <c r="EJ98" i="66"/>
  <c r="EG635" i="66"/>
  <c r="EH635" i="66"/>
  <c r="DY635" i="66"/>
  <c r="EL635" i="66" s="1"/>
  <c r="EM635" i="66" s="1"/>
  <c r="EK635" i="66"/>
  <c r="EF635" i="66"/>
  <c r="EI635" i="66"/>
  <c r="EJ635" i="66"/>
  <c r="ED635" i="66"/>
  <c r="EC635" i="66"/>
  <c r="EA635" i="66"/>
  <c r="EE635" i="66"/>
  <c r="EB635" i="66"/>
  <c r="EI658" i="66"/>
  <c r="DY658" i="66"/>
  <c r="EL658" i="66" s="1"/>
  <c r="EM658" i="66" s="1"/>
  <c r="EF658" i="66"/>
  <c r="EC658" i="66"/>
  <c r="EE658" i="66"/>
  <c r="EK658" i="66"/>
  <c r="EG658" i="66"/>
  <c r="ED658" i="66"/>
  <c r="EJ658" i="66"/>
  <c r="EA658" i="66"/>
  <c r="EB658" i="66"/>
  <c r="EH658" i="66"/>
  <c r="EE600" i="66"/>
  <c r="EH600" i="66"/>
  <c r="EI600" i="66"/>
  <c r="ED600" i="66"/>
  <c r="EK600" i="66"/>
  <c r="DY600" i="66"/>
  <c r="EL600" i="66" s="1"/>
  <c r="EM600" i="66" s="1"/>
  <c r="EA600" i="66"/>
  <c r="EB600" i="66"/>
  <c r="EJ600" i="66"/>
  <c r="EG600" i="66"/>
  <c r="EF600" i="66"/>
  <c r="EC600" i="66"/>
  <c r="EA744" i="66"/>
  <c r="DY744" i="66"/>
  <c r="EL744" i="66" s="1"/>
  <c r="EM744" i="66" s="1"/>
  <c r="EC744" i="66"/>
  <c r="EJ744" i="66"/>
  <c r="EI744" i="66"/>
  <c r="EE744" i="66"/>
  <c r="EB744" i="66"/>
  <c r="EF744" i="66"/>
  <c r="EG744" i="66"/>
  <c r="EK744" i="66"/>
  <c r="ED744" i="66"/>
  <c r="EH744" i="66"/>
  <c r="EA797" i="66"/>
  <c r="ED797" i="66"/>
  <c r="EG797" i="66"/>
  <c r="EH797" i="66"/>
  <c r="EJ797" i="66"/>
  <c r="DY175" i="66"/>
  <c r="EL175" i="66" s="1"/>
  <c r="EN175" i="66" s="1"/>
  <c r="EA175" i="66"/>
  <c r="EG175" i="66"/>
  <c r="EB175" i="66"/>
  <c r="EH175" i="66"/>
  <c r="EC175" i="66"/>
  <c r="EJ175" i="66"/>
  <c r="EF175" i="66"/>
  <c r="EE175" i="66"/>
  <c r="EI175" i="66"/>
  <c r="EK175" i="66"/>
  <c r="EC736" i="66"/>
  <c r="EH736" i="66"/>
  <c r="EB736" i="66"/>
  <c r="ED736" i="66"/>
  <c r="EE736" i="66"/>
  <c r="EJ736" i="66"/>
  <c r="EA736" i="66"/>
  <c r="EF736" i="66"/>
  <c r="DY736" i="66"/>
  <c r="EL736" i="66" s="1"/>
  <c r="EM736" i="66" s="1"/>
  <c r="EI736" i="66"/>
  <c r="EK736" i="66"/>
  <c r="EG736" i="66"/>
  <c r="EI65" i="66"/>
  <c r="ED65" i="66"/>
  <c r="EJ65" i="66"/>
  <c r="EK65" i="66"/>
  <c r="DY65" i="66"/>
  <c r="EL65" i="66" s="1"/>
  <c r="EM65" i="66" s="1"/>
  <c r="EH65" i="66"/>
  <c r="EA65" i="66"/>
  <c r="EB65" i="66"/>
  <c r="EE65" i="66"/>
  <c r="EC65" i="66"/>
  <c r="EF65" i="66"/>
  <c r="EG65" i="66"/>
  <c r="EA119" i="66"/>
  <c r="DY119" i="66"/>
  <c r="EL119" i="66" s="1"/>
  <c r="EM119" i="66" s="1"/>
  <c r="EK119" i="66"/>
  <c r="EC119" i="66"/>
  <c r="EB119" i="66"/>
  <c r="EF386" i="66"/>
  <c r="EA386" i="66"/>
  <c r="EB386" i="66"/>
  <c r="EG386" i="66"/>
  <c r="ED386" i="66"/>
  <c r="EJ386" i="66"/>
  <c r="EH386" i="66"/>
  <c r="DY386" i="66"/>
  <c r="EL386" i="66" s="1"/>
  <c r="EN386" i="66" s="1"/>
  <c r="EI386" i="66"/>
  <c r="EK386" i="66"/>
  <c r="EC386" i="66"/>
  <c r="EE386" i="66"/>
  <c r="EE86" i="66"/>
  <c r="EI86" i="66"/>
  <c r="EF86" i="66"/>
  <c r="EB86" i="66"/>
  <c r="DY86" i="66"/>
  <c r="EL86" i="66" s="1"/>
  <c r="EN86" i="66" s="1"/>
  <c r="EA86" i="66"/>
  <c r="EC86" i="66"/>
  <c r="EH86" i="66"/>
  <c r="EG86" i="66"/>
  <c r="ED86" i="66"/>
  <c r="EJ86" i="66"/>
  <c r="EK86" i="66"/>
  <c r="EC150" i="66"/>
  <c r="ED150" i="66"/>
  <c r="EF150" i="66"/>
  <c r="EH150" i="66"/>
  <c r="EJ150" i="66"/>
  <c r="EK150" i="66"/>
  <c r="DY150" i="66"/>
  <c r="EL150" i="66" s="1"/>
  <c r="EM150" i="66" s="1"/>
  <c r="EA150" i="66"/>
  <c r="EI150" i="66"/>
  <c r="EE150" i="66"/>
  <c r="EG150" i="66"/>
  <c r="EB150" i="66"/>
  <c r="EK463" i="66"/>
  <c r="DY463" i="66"/>
  <c r="EL463" i="66" s="1"/>
  <c r="EM463" i="66" s="1"/>
  <c r="EI463" i="66"/>
  <c r="EA463" i="66"/>
  <c r="EE463" i="66"/>
  <c r="EB463" i="66"/>
  <c r="EG463" i="66"/>
  <c r="EJ463" i="66"/>
  <c r="ED463" i="66"/>
  <c r="EC463" i="66"/>
  <c r="EH463" i="66"/>
  <c r="EE14" i="66"/>
  <c r="EH14" i="66"/>
  <c r="DY14" i="66"/>
  <c r="EL14" i="66" s="1"/>
  <c r="EM14" i="66" s="1"/>
  <c r="EK14" i="66"/>
  <c r="EA14" i="66"/>
  <c r="ED14" i="66"/>
  <c r="EB14" i="66"/>
  <c r="EF14" i="66"/>
  <c r="EG14" i="66"/>
  <c r="EI14" i="66"/>
  <c r="EJ14" i="66"/>
  <c r="EC14" i="66"/>
  <c r="EA222" i="66"/>
  <c r="EE222" i="66"/>
  <c r="EK222" i="66"/>
  <c r="EG222" i="66"/>
  <c r="EH222" i="66"/>
  <c r="ED222" i="66"/>
  <c r="EF222" i="66"/>
  <c r="EE727" i="66"/>
  <c r="EF727" i="66"/>
  <c r="EA727" i="66"/>
  <c r="EB727" i="66"/>
  <c r="EC727" i="66"/>
  <c r="EG727" i="66"/>
  <c r="EJ727" i="66"/>
  <c r="EK727" i="66"/>
  <c r="ED727" i="66"/>
  <c r="DY727" i="66"/>
  <c r="EL727" i="66" s="1"/>
  <c r="EN727" i="66" s="1"/>
  <c r="EH727" i="66"/>
  <c r="EI727" i="66"/>
  <c r="ED907" i="66"/>
  <c r="EG907" i="66"/>
  <c r="EI907" i="66"/>
  <c r="DY907" i="66"/>
  <c r="EL907" i="66" s="1"/>
  <c r="EM907" i="66" s="1"/>
  <c r="EB907" i="66"/>
  <c r="EC907" i="66"/>
  <c r="EF907" i="66"/>
  <c r="EH907" i="66"/>
  <c r="EJ907" i="66"/>
  <c r="EA907" i="66"/>
  <c r="EK907" i="66"/>
  <c r="EE907" i="66"/>
  <c r="EE161" i="66"/>
  <c r="ED161" i="66"/>
  <c r="EH161" i="66"/>
  <c r="EI161" i="66"/>
  <c r="EB161" i="66"/>
  <c r="DY161" i="66"/>
  <c r="EL161" i="66" s="1"/>
  <c r="EM161" i="66" s="1"/>
  <c r="EA161" i="66"/>
  <c r="EF161" i="66"/>
  <c r="EC161" i="66"/>
  <c r="EG161" i="66"/>
  <c r="EJ161" i="66"/>
  <c r="EK161" i="66"/>
  <c r="EB240" i="66"/>
  <c r="EJ240" i="66"/>
  <c r="DY240" i="66"/>
  <c r="EL240" i="66" s="1"/>
  <c r="EM240" i="66" s="1"/>
  <c r="EH240" i="66"/>
  <c r="EA240" i="66"/>
  <c r="EI240" i="66"/>
  <c r="EE240" i="66"/>
  <c r="EG240" i="66"/>
  <c r="EC240" i="66"/>
  <c r="EK240" i="66"/>
  <c r="EF240" i="66"/>
  <c r="ED240" i="66"/>
  <c r="EB934" i="66"/>
  <c r="ED934" i="66"/>
  <c r="EG934" i="66"/>
  <c r="EI934" i="66"/>
  <c r="EJ934" i="66"/>
  <c r="DY934" i="66"/>
  <c r="EL934" i="66" s="1"/>
  <c r="EM934" i="66" s="1"/>
  <c r="EK934" i="66"/>
  <c r="EC934" i="66"/>
  <c r="EE934" i="66"/>
  <c r="EA934" i="66"/>
  <c r="DY843" i="66"/>
  <c r="EL843" i="66" s="1"/>
  <c r="EN843" i="66" s="1"/>
  <c r="EB843" i="66"/>
  <c r="EH843" i="66"/>
  <c r="EE843" i="66"/>
  <c r="EJ843" i="66"/>
  <c r="ED843" i="66"/>
  <c r="EF843" i="66"/>
  <c r="EG843" i="66"/>
  <c r="EA843" i="66"/>
  <c r="EI330" i="66"/>
  <c r="EJ330" i="66"/>
  <c r="EH330" i="66"/>
  <c r="EK330" i="66"/>
  <c r="ED330" i="66"/>
  <c r="EC330" i="66"/>
  <c r="EF330" i="66"/>
  <c r="DY330" i="66"/>
  <c r="EL330" i="66" s="1"/>
  <c r="EN330" i="66" s="1"/>
  <c r="EB330" i="66"/>
  <c r="EA330" i="66"/>
  <c r="EE330" i="66"/>
  <c r="EG330" i="66"/>
  <c r="EJ285" i="66"/>
  <c r="EB285" i="66"/>
  <c r="EH285" i="66"/>
  <c r="EK285" i="66"/>
  <c r="EE285" i="66"/>
  <c r="ED285" i="66"/>
  <c r="EC285" i="66"/>
  <c r="EF285" i="66"/>
  <c r="DY285" i="66"/>
  <c r="EL285" i="66" s="1"/>
  <c r="EN285" i="66" s="1"/>
  <c r="EI285" i="66"/>
  <c r="EG285" i="66"/>
  <c r="EA285" i="66"/>
  <c r="EE360" i="66"/>
  <c r="EF360" i="66"/>
  <c r="EJ360" i="66"/>
  <c r="ED360" i="66"/>
  <c r="EG360" i="66"/>
  <c r="EH360" i="66"/>
  <c r="EI360" i="66"/>
  <c r="DY360" i="66"/>
  <c r="EL360" i="66" s="1"/>
  <c r="EN360" i="66" s="1"/>
  <c r="EK360" i="66"/>
  <c r="EA360" i="66"/>
  <c r="EC360" i="66"/>
  <c r="EC467" i="66"/>
  <c r="DY467" i="66"/>
  <c r="EL467" i="66" s="1"/>
  <c r="EM467" i="66" s="1"/>
  <c r="EJ467" i="66"/>
  <c r="EE467" i="66"/>
  <c r="EG467" i="66"/>
  <c r="EI467" i="66"/>
  <c r="EH467" i="66"/>
  <c r="EB467" i="66"/>
  <c r="EK467" i="66"/>
  <c r="EF467" i="66"/>
  <c r="ED467" i="66"/>
  <c r="ED490" i="66"/>
  <c r="EK490" i="66"/>
  <c r="EA490" i="66"/>
  <c r="EI490" i="66"/>
  <c r="EG490" i="66"/>
  <c r="EJ490" i="66"/>
  <c r="EC490" i="66"/>
  <c r="EB490" i="66"/>
  <c r="DY490" i="66"/>
  <c r="EL490" i="66" s="1"/>
  <c r="EN490" i="66" s="1"/>
  <c r="EI772" i="66"/>
  <c r="EC772" i="66"/>
  <c r="EJ772" i="66"/>
  <c r="EK772" i="66"/>
  <c r="ED772" i="66"/>
  <c r="EE772" i="66"/>
  <c r="EG772" i="66"/>
  <c r="EA772" i="66"/>
  <c r="DY707" i="66"/>
  <c r="EL707" i="66" s="1"/>
  <c r="EN707" i="66" s="1"/>
  <c r="EC707" i="66"/>
  <c r="EE707" i="66"/>
  <c r="EF707" i="66"/>
  <c r="EB707" i="66"/>
  <c r="EH707" i="66"/>
  <c r="ED707" i="66"/>
  <c r="EG707" i="66"/>
  <c r="EJ707" i="66"/>
  <c r="EA707" i="66"/>
  <c r="EK707" i="66"/>
  <c r="EI707" i="66"/>
  <c r="EA63" i="66"/>
  <c r="EK63" i="66"/>
  <c r="DY63" i="66"/>
  <c r="EL63" i="66" s="1"/>
  <c r="EN63" i="66" s="1"/>
  <c r="EC63" i="66"/>
  <c r="EF63" i="66"/>
  <c r="EJ63" i="66"/>
  <c r="EE63" i="66"/>
  <c r="EB63" i="66"/>
  <c r="EG63" i="66"/>
  <c r="ED63" i="66"/>
  <c r="EI63" i="66"/>
  <c r="EH63" i="66"/>
  <c r="EB432" i="66"/>
  <c r="EE432" i="66"/>
  <c r="EA432" i="66"/>
  <c r="EC432" i="66"/>
  <c r="EK432" i="66"/>
  <c r="EI432" i="66"/>
  <c r="ED432" i="66"/>
  <c r="EJ432" i="66"/>
  <c r="EG432" i="66"/>
  <c r="EH432" i="66"/>
  <c r="DY432" i="66"/>
  <c r="EL432" i="66" s="1"/>
  <c r="EM432" i="66" s="1"/>
  <c r="EF432" i="66"/>
  <c r="EJ354" i="66"/>
  <c r="EC354" i="66"/>
  <c r="EE354" i="66"/>
  <c r="EF354" i="66"/>
  <c r="EB354" i="66"/>
  <c r="EH354" i="66"/>
  <c r="EI354" i="66"/>
  <c r="EG354" i="66"/>
  <c r="DY354" i="66"/>
  <c r="EL354" i="66" s="1"/>
  <c r="EN354" i="66" s="1"/>
  <c r="EK354" i="66"/>
  <c r="EA354" i="66"/>
  <c r="ED354" i="66"/>
  <c r="EF46" i="66"/>
  <c r="EG46" i="66"/>
  <c r="EK46" i="66"/>
  <c r="EH46" i="66"/>
  <c r="EE46" i="66"/>
  <c r="DY46" i="66"/>
  <c r="EL46" i="66" s="1"/>
  <c r="EM46" i="66" s="1"/>
  <c r="EI46" i="66"/>
  <c r="EC46" i="66"/>
  <c r="EA46" i="66"/>
  <c r="EJ46" i="66"/>
  <c r="ED46" i="66"/>
  <c r="EB46" i="66"/>
  <c r="EB793" i="66"/>
  <c r="EH793" i="66"/>
  <c r="EI793" i="66"/>
  <c r="EA793" i="66"/>
  <c r="ED793" i="66"/>
  <c r="EC793" i="66"/>
  <c r="EJ793" i="66"/>
  <c r="DY793" i="66"/>
  <c r="EL793" i="66" s="1"/>
  <c r="EM793" i="66" s="1"/>
  <c r="EK793" i="66"/>
  <c r="EE793" i="66"/>
  <c r="EF793" i="66"/>
  <c r="EG793" i="66"/>
  <c r="EE783" i="66"/>
  <c r="EJ783" i="66"/>
  <c r="EG783" i="66"/>
  <c r="EA783" i="66"/>
  <c r="ED783" i="66"/>
  <c r="EF783" i="66"/>
  <c r="EI783" i="66"/>
  <c r="EK783" i="66"/>
  <c r="EB783" i="66"/>
  <c r="EC783" i="66"/>
  <c r="DY783" i="66"/>
  <c r="EL783" i="66" s="1"/>
  <c r="EN783" i="66" s="1"/>
  <c r="EA758" i="66"/>
  <c r="EE758" i="66"/>
  <c r="DY758" i="66"/>
  <c r="EL758" i="66" s="1"/>
  <c r="EM758" i="66" s="1"/>
  <c r="EB758" i="66"/>
  <c r="EK758" i="66"/>
  <c r="EC758" i="66"/>
  <c r="EF758" i="66"/>
  <c r="EH758" i="66"/>
  <c r="EI758" i="66"/>
  <c r="EJ758" i="66"/>
  <c r="ED758" i="66"/>
  <c r="EG758" i="66"/>
  <c r="EA156" i="66"/>
  <c r="ED156" i="66"/>
  <c r="EI156" i="66"/>
  <c r="EG156" i="66"/>
  <c r="EF156" i="66"/>
  <c r="EC156" i="66"/>
  <c r="EK156" i="66"/>
  <c r="DY156" i="66"/>
  <c r="EL156" i="66" s="1"/>
  <c r="EM156" i="66" s="1"/>
  <c r="EH156" i="66"/>
  <c r="EE156" i="66"/>
  <c r="EB156" i="66"/>
  <c r="EJ156" i="66"/>
  <c r="ED369" i="66"/>
  <c r="EK369" i="66"/>
  <c r="EA369" i="66"/>
  <c r="EF369" i="66"/>
  <c r="EI369" i="66"/>
  <c r="EG369" i="66"/>
  <c r="EJ369" i="66"/>
  <c r="EH369" i="66"/>
  <c r="EC369" i="66"/>
  <c r="EE369" i="66"/>
  <c r="DY369" i="66"/>
  <c r="EL369" i="66" s="1"/>
  <c r="EN369" i="66" s="1"/>
  <c r="EB369" i="66"/>
  <c r="EB227" i="66"/>
  <c r="EI227" i="66"/>
  <c r="EJ227" i="66"/>
  <c r="EC227" i="66"/>
  <c r="ED227" i="66"/>
  <c r="EE227" i="66"/>
  <c r="EH227" i="66"/>
  <c r="EG227" i="66"/>
  <c r="EF227" i="66"/>
  <c r="EA227" i="66"/>
  <c r="DY227" i="66"/>
  <c r="EL227" i="66" s="1"/>
  <c r="EM227" i="66" s="1"/>
  <c r="EK227" i="66"/>
  <c r="DY268" i="66"/>
  <c r="EL268" i="66" s="1"/>
  <c r="EN268" i="66" s="1"/>
  <c r="EA268" i="66"/>
  <c r="EF268" i="66"/>
  <c r="EJ268" i="66"/>
  <c r="EE268" i="66"/>
  <c r="EH268" i="66"/>
  <c r="EB268" i="66"/>
  <c r="EG268" i="66"/>
  <c r="ED268" i="66"/>
  <c r="EK268" i="66"/>
  <c r="EI268" i="66"/>
  <c r="EC268" i="66"/>
  <c r="EH216" i="66"/>
  <c r="EE216" i="66"/>
  <c r="EC216" i="66"/>
  <c r="DY216" i="66"/>
  <c r="EL216" i="66" s="1"/>
  <c r="EN216" i="66" s="1"/>
  <c r="EF216" i="66"/>
  <c r="ED216" i="66"/>
  <c r="EK216" i="66"/>
  <c r="EB216" i="66"/>
  <c r="EH679" i="66"/>
  <c r="ED679" i="66"/>
  <c r="EF679" i="66"/>
  <c r="EB679" i="66"/>
  <c r="EE679" i="66"/>
  <c r="EC679" i="66"/>
  <c r="EK679" i="66"/>
  <c r="EJ679" i="66"/>
  <c r="EI679" i="66"/>
  <c r="EA679" i="66"/>
  <c r="DY679" i="66"/>
  <c r="EL679" i="66" s="1"/>
  <c r="EN679" i="66" s="1"/>
  <c r="EG603" i="66"/>
  <c r="EH603" i="66"/>
  <c r="ED603" i="66"/>
  <c r="EF603" i="66"/>
  <c r="EE603" i="66"/>
  <c r="EA603" i="66"/>
  <c r="DY603" i="66"/>
  <c r="EL603" i="66" s="1"/>
  <c r="EN603" i="66" s="1"/>
  <c r="EJ603" i="66"/>
  <c r="EB603" i="66"/>
  <c r="EI603" i="66"/>
  <c r="EC603" i="66"/>
  <c r="EG518" i="66"/>
  <c r="EH518" i="66"/>
  <c r="ED518" i="66"/>
  <c r="EF518" i="66"/>
  <c r="EK518" i="66"/>
  <c r="DY518" i="66"/>
  <c r="EL518" i="66" s="1"/>
  <c r="EM518" i="66" s="1"/>
  <c r="EB518" i="66"/>
  <c r="EJ518" i="66"/>
  <c r="EE518" i="66"/>
  <c r="EI518" i="66"/>
  <c r="EA742" i="66"/>
  <c r="ED742" i="66"/>
  <c r="EC742" i="66"/>
  <c r="EF742" i="66"/>
  <c r="DY742" i="66"/>
  <c r="EL742" i="66" s="1"/>
  <c r="EN742" i="66" s="1"/>
  <c r="EE742" i="66"/>
  <c r="EH742" i="66"/>
  <c r="EI742" i="66"/>
  <c r="EK742" i="66"/>
  <c r="EB742" i="66"/>
  <c r="EG742" i="66"/>
  <c r="EA489" i="66"/>
  <c r="EF489" i="66"/>
  <c r="EG489" i="66"/>
  <c r="EB489" i="66"/>
  <c r="EC489" i="66"/>
  <c r="EE489" i="66"/>
  <c r="EJ489" i="66"/>
  <c r="EH489" i="66"/>
  <c r="DY489" i="66"/>
  <c r="EL489" i="66" s="1"/>
  <c r="EN489" i="66" s="1"/>
  <c r="ED489" i="66"/>
  <c r="ED505" i="66"/>
  <c r="EG505" i="66"/>
  <c r="DY505" i="66"/>
  <c r="EL505" i="66" s="1"/>
  <c r="EN505" i="66" s="1"/>
  <c r="EJ505" i="66"/>
  <c r="EB505" i="66"/>
  <c r="EF505" i="66"/>
  <c r="EA505" i="66"/>
  <c r="EC505" i="66"/>
  <c r="EH505" i="66"/>
  <c r="EI505" i="66"/>
  <c r="EK505" i="66"/>
  <c r="EJ228" i="66"/>
  <c r="EE228" i="66"/>
  <c r="EB228" i="66"/>
  <c r="DY228" i="66"/>
  <c r="EL228" i="66" s="1"/>
  <c r="EN228" i="66" s="1"/>
  <c r="EF228" i="66"/>
  <c r="EH228" i="66"/>
  <c r="EI228" i="66"/>
  <c r="EK228" i="66"/>
  <c r="EA228" i="66"/>
  <c r="EB587" i="66"/>
  <c r="EH587" i="66"/>
  <c r="ED587" i="66"/>
  <c r="EA587" i="66"/>
  <c r="EC587" i="66"/>
  <c r="EE587" i="66"/>
  <c r="EF587" i="66"/>
  <c r="EG587" i="66"/>
  <c r="EI587" i="66"/>
  <c r="EJ587" i="66"/>
  <c r="EA494" i="66"/>
  <c r="EF494" i="66"/>
  <c r="EH494" i="66"/>
  <c r="EC494" i="66"/>
  <c r="ED494" i="66"/>
  <c r="EB494" i="66"/>
  <c r="EI494" i="66"/>
  <c r="EJ494" i="66"/>
  <c r="DY494" i="66"/>
  <c r="EL494" i="66" s="1"/>
  <c r="EN494" i="66" s="1"/>
  <c r="EG494" i="66"/>
  <c r="EK494" i="66"/>
  <c r="EE494" i="66"/>
  <c r="DY287" i="66"/>
  <c r="EL287" i="66" s="1"/>
  <c r="EN287" i="66" s="1"/>
  <c r="EF287" i="66"/>
  <c r="EE287" i="66"/>
  <c r="EG287" i="66"/>
  <c r="EH287" i="66"/>
  <c r="EB287" i="66"/>
  <c r="EJ287" i="66"/>
  <c r="EC287" i="66"/>
  <c r="ED287" i="66"/>
  <c r="EA287" i="66"/>
  <c r="EK287" i="66"/>
  <c r="EI287" i="66"/>
  <c r="EB340" i="66"/>
  <c r="EK340" i="66"/>
  <c r="EJ340" i="66"/>
  <c r="ED340" i="66"/>
  <c r="EE340" i="66"/>
  <c r="EC340" i="66"/>
  <c r="EI340" i="66"/>
  <c r="EG340" i="66"/>
  <c r="EH340" i="66"/>
  <c r="DY340" i="66"/>
  <c r="EL340" i="66" s="1"/>
  <c r="EM340" i="66" s="1"/>
  <c r="EJ374" i="66"/>
  <c r="EH374" i="66"/>
  <c r="DY374" i="66"/>
  <c r="EL374" i="66" s="1"/>
  <c r="EM374" i="66" s="1"/>
  <c r="EI374" i="66"/>
  <c r="EA374" i="66"/>
  <c r="ED374" i="66"/>
  <c r="EK374" i="66"/>
  <c r="EG374" i="66"/>
  <c r="EE374" i="66"/>
  <c r="EC374" i="66"/>
  <c r="EI578" i="66"/>
  <c r="EK782" i="66"/>
  <c r="ED306" i="66"/>
  <c r="DY844" i="66"/>
  <c r="EL844" i="66" s="1"/>
  <c r="EM844" i="66" s="1"/>
  <c r="EE601" i="66"/>
  <c r="EC833" i="66"/>
  <c r="EF405" i="66"/>
  <c r="EB745" i="66"/>
  <c r="EJ729" i="66"/>
  <c r="ED361" i="66"/>
  <c r="ED618" i="66"/>
  <c r="EG607" i="66"/>
  <c r="DY633" i="66"/>
  <c r="EL633" i="66" s="1"/>
  <c r="EN633" i="66" s="1"/>
  <c r="EJ119" i="66"/>
  <c r="DY944" i="66"/>
  <c r="EL944" i="66" s="1"/>
  <c r="EM944" i="66" s="1"/>
  <c r="EF797" i="66"/>
  <c r="EB302" i="66"/>
  <c r="ED106" i="66"/>
  <c r="EC64" i="66"/>
  <c r="ED73" i="66"/>
  <c r="EF755" i="66"/>
  <c r="EH426" i="66"/>
  <c r="ED609" i="66"/>
  <c r="EF930" i="66"/>
  <c r="EJ389" i="66"/>
  <c r="EC927" i="66"/>
  <c r="EE913" i="66"/>
  <c r="ED414" i="66"/>
  <c r="EG705" i="66"/>
  <c r="EC479" i="66"/>
  <c r="ED689" i="66"/>
  <c r="EA340" i="66"/>
  <c r="DY963" i="66"/>
  <c r="EL963" i="66" s="1"/>
  <c r="EM963" i="66" s="1"/>
  <c r="EF921" i="66"/>
  <c r="EJ465" i="66"/>
  <c r="EK692" i="66"/>
  <c r="EE766" i="66"/>
  <c r="EE230" i="66"/>
  <c r="EH772" i="66"/>
  <c r="EF871" i="66"/>
  <c r="EH877" i="66"/>
  <c r="EF463" i="66"/>
  <c r="EB574" i="66"/>
  <c r="DY345" i="66"/>
  <c r="EL345" i="66" s="1"/>
  <c r="EM345" i="66" s="1"/>
  <c r="DY587" i="66"/>
  <c r="EL587" i="66" s="1"/>
  <c r="EM587" i="66" s="1"/>
  <c r="EA518" i="66"/>
  <c r="EK98" i="66"/>
  <c r="DY983" i="66"/>
  <c r="EL983" i="66" s="1"/>
  <c r="EN983" i="66" s="1"/>
  <c r="EG983" i="66"/>
  <c r="EC983" i="66"/>
  <c r="EH983" i="66"/>
  <c r="EE983" i="66"/>
  <c r="EB983" i="66"/>
  <c r="ED983" i="66"/>
  <c r="EI983" i="66"/>
  <c r="EH424" i="66"/>
  <c r="EC424" i="66"/>
  <c r="EK424" i="66"/>
  <c r="EE424" i="66"/>
  <c r="EF447" i="66"/>
  <c r="DY447" i="66"/>
  <c r="EL447" i="66" s="1"/>
  <c r="EN447" i="66" s="1"/>
  <c r="EG447" i="66"/>
  <c r="EE447" i="66"/>
  <c r="EI447" i="66"/>
  <c r="EB447" i="66"/>
  <c r="EJ447" i="66"/>
  <c r="EC447" i="66"/>
  <c r="EA447" i="66"/>
  <c r="EJ221" i="66"/>
  <c r="EI221" i="66"/>
  <c r="ED221" i="66"/>
  <c r="EE221" i="66"/>
  <c r="EH221" i="66"/>
  <c r="EA221" i="66"/>
  <c r="EB221" i="66"/>
  <c r="EG221" i="66"/>
  <c r="DY221" i="66"/>
  <c r="EL221" i="66" s="1"/>
  <c r="EN221" i="66" s="1"/>
  <c r="EK221" i="66"/>
  <c r="EC221" i="66"/>
  <c r="EF221" i="66"/>
  <c r="EI571" i="66"/>
  <c r="ED571" i="66"/>
  <c r="EG571" i="66"/>
  <c r="EA571" i="66"/>
  <c r="EF571" i="66"/>
  <c r="EC571" i="66"/>
  <c r="EB571" i="66"/>
  <c r="EE571" i="66"/>
  <c r="EK571" i="66"/>
  <c r="EJ571" i="66"/>
  <c r="EH571" i="66"/>
  <c r="DY571" i="66"/>
  <c r="EL571" i="66" s="1"/>
  <c r="EM571" i="66" s="1"/>
  <c r="ED644" i="66"/>
  <c r="DY644" i="66"/>
  <c r="EL644" i="66" s="1"/>
  <c r="EN644" i="66" s="1"/>
  <c r="EA644" i="66"/>
  <c r="EH644" i="66"/>
  <c r="EJ644" i="66"/>
  <c r="EF644" i="66"/>
  <c r="EK644" i="66"/>
  <c r="EB644" i="66"/>
  <c r="EE644" i="66"/>
  <c r="EG644" i="66"/>
  <c r="EC644" i="66"/>
  <c r="EB55" i="66"/>
  <c r="EE55" i="66"/>
  <c r="EI55" i="66"/>
  <c r="EF55" i="66"/>
  <c r="EH55" i="66"/>
  <c r="EC55" i="66"/>
  <c r="EG55" i="66"/>
  <c r="EJ55" i="66"/>
  <c r="ED55" i="66"/>
  <c r="DY55" i="66"/>
  <c r="EL55" i="66" s="1"/>
  <c r="EM55" i="66" s="1"/>
  <c r="EK55" i="66"/>
  <c r="EA55" i="66"/>
  <c r="EG957" i="66"/>
  <c r="EI957" i="66"/>
  <c r="DY957" i="66"/>
  <c r="EL957" i="66" s="1"/>
  <c r="EM957" i="66" s="1"/>
  <c r="EE957" i="66"/>
  <c r="EJ957" i="66"/>
  <c r="ED957" i="66"/>
  <c r="EA957" i="66"/>
  <c r="EH957" i="66"/>
  <c r="EK957" i="66"/>
  <c r="EF957" i="66"/>
  <c r="EC957" i="66"/>
  <c r="EB957" i="66"/>
  <c r="EJ399" i="66"/>
  <c r="EI399" i="66"/>
  <c r="EK399" i="66"/>
  <c r="DY399" i="66"/>
  <c r="EL399" i="66" s="1"/>
  <c r="EN399" i="66" s="1"/>
  <c r="ED399" i="66"/>
  <c r="EG399" i="66"/>
  <c r="EB399" i="66"/>
  <c r="EC399" i="66"/>
  <c r="EA399" i="66"/>
  <c r="DY853" i="66"/>
  <c r="EL853" i="66" s="1"/>
  <c r="EM853" i="66" s="1"/>
  <c r="EC853" i="66"/>
  <c r="ED853" i="66"/>
  <c r="EF853" i="66"/>
  <c r="EE853" i="66"/>
  <c r="EB853" i="66"/>
  <c r="EI853" i="66"/>
  <c r="EG853" i="66"/>
  <c r="EJ853" i="66"/>
  <c r="EF575" i="66"/>
  <c r="EH575" i="66"/>
  <c r="EJ575" i="66"/>
  <c r="EA575" i="66"/>
  <c r="EE575" i="66"/>
  <c r="ED575" i="66"/>
  <c r="EG575" i="66"/>
  <c r="EI575" i="66"/>
  <c r="EB575" i="66"/>
  <c r="DY575" i="66"/>
  <c r="EL575" i="66" s="1"/>
  <c r="EM575" i="66" s="1"/>
  <c r="EG910" i="66"/>
  <c r="EI910" i="66"/>
  <c r="EJ910" i="66"/>
  <c r="EH910" i="66"/>
  <c r="EE910" i="66"/>
  <c r="EG358" i="66"/>
  <c r="EK358" i="66"/>
  <c r="EH358" i="66"/>
  <c r="DY358" i="66"/>
  <c r="EL358" i="66" s="1"/>
  <c r="EM358" i="66" s="1"/>
  <c r="EE358" i="66"/>
  <c r="EF358" i="66"/>
  <c r="EB358" i="66"/>
  <c r="EI358" i="66"/>
  <c r="ED197" i="66"/>
  <c r="EF197" i="66"/>
  <c r="EG197" i="66"/>
  <c r="EH197" i="66"/>
  <c r="EI197" i="66"/>
  <c r="EE197" i="66"/>
  <c r="EC197" i="66"/>
  <c r="EK197" i="66"/>
  <c r="DY197" i="66"/>
  <c r="EL197" i="66" s="1"/>
  <c r="EM197" i="66" s="1"/>
  <c r="EJ197" i="66"/>
  <c r="EB197" i="66"/>
  <c r="EK533" i="66"/>
  <c r="DY533" i="66"/>
  <c r="EL533" i="66" s="1"/>
  <c r="EM533" i="66" s="1"/>
  <c r="EC533" i="66"/>
  <c r="EG533" i="66"/>
  <c r="EE533" i="66"/>
  <c r="EB533" i="66"/>
  <c r="ED265" i="66"/>
  <c r="DY265" i="66"/>
  <c r="EL265" i="66" s="1"/>
  <c r="EM265" i="66" s="1"/>
  <c r="EK265" i="66"/>
  <c r="EB265" i="66"/>
  <c r="EK546" i="66"/>
  <c r="DY546" i="66"/>
  <c r="EL546" i="66" s="1"/>
  <c r="EN546" i="66" s="1"/>
  <c r="EH546" i="66"/>
  <c r="EF546" i="66"/>
  <c r="EF23" i="66"/>
  <c r="EG23" i="66"/>
  <c r="EK23" i="66"/>
  <c r="EH23" i="66"/>
  <c r="EI771" i="66"/>
  <c r="EJ771" i="66"/>
  <c r="EK771" i="66"/>
  <c r="ED771" i="66"/>
  <c r="EG771" i="66"/>
  <c r="EC771" i="66"/>
  <c r="EE771" i="66"/>
  <c r="EA771" i="66"/>
  <c r="EH771" i="66"/>
  <c r="EB771" i="66"/>
  <c r="ED761" i="66"/>
  <c r="EK761" i="66"/>
  <c r="EA761" i="66"/>
  <c r="EB761" i="66"/>
  <c r="EI761" i="66"/>
  <c r="EJ761" i="66"/>
  <c r="EG761" i="66"/>
  <c r="ED105" i="66"/>
  <c r="EB105" i="66"/>
  <c r="EG105" i="66"/>
  <c r="EE105" i="66"/>
  <c r="EA105" i="66"/>
  <c r="EI105" i="66"/>
  <c r="EG937" i="66"/>
  <c r="DY937" i="66"/>
  <c r="EL937" i="66" s="1"/>
  <c r="EN937" i="66" s="1"/>
  <c r="EI937" i="66"/>
  <c r="ED937" i="66"/>
  <c r="EH937" i="66"/>
  <c r="EK937" i="66"/>
  <c r="EA937" i="66"/>
  <c r="EJ937" i="66"/>
  <c r="EC937" i="66"/>
  <c r="EE937" i="66"/>
  <c r="EF937" i="66"/>
  <c r="EB937" i="66"/>
  <c r="EE232" i="66"/>
  <c r="EK232" i="66"/>
  <c r="DY232" i="66"/>
  <c r="EL232" i="66" s="1"/>
  <c r="EN232" i="66" s="1"/>
  <c r="EB232" i="66"/>
  <c r="ED232" i="66"/>
  <c r="EF232" i="66"/>
  <c r="EG232" i="66"/>
  <c r="EA232" i="66"/>
  <c r="EH232" i="66"/>
  <c r="EJ232" i="66"/>
  <c r="EI232" i="66"/>
  <c r="DY502" i="66"/>
  <c r="EL502" i="66" s="1"/>
  <c r="EN502" i="66" s="1"/>
  <c r="EE502" i="66"/>
  <c r="EC502" i="66"/>
  <c r="EI502" i="66"/>
  <c r="EG502" i="66"/>
  <c r="EF502" i="66"/>
  <c r="EJ502" i="66"/>
  <c r="EB502" i="66"/>
  <c r="EH502" i="66"/>
  <c r="EA502" i="66"/>
  <c r="EK502" i="66"/>
  <c r="ED502" i="66"/>
  <c r="EI915" i="66"/>
  <c r="EB915" i="66"/>
  <c r="EG915" i="66"/>
  <c r="EH915" i="66"/>
  <c r="EA915" i="66"/>
  <c r="EC915" i="66"/>
  <c r="EJ915" i="66"/>
  <c r="DY915" i="66"/>
  <c r="EL915" i="66" s="1"/>
  <c r="EM915" i="66" s="1"/>
  <c r="EK915" i="66"/>
  <c r="EE915" i="66"/>
  <c r="EF915" i="66"/>
  <c r="ED915" i="66"/>
  <c r="EI532" i="66"/>
  <c r="EA532" i="66"/>
  <c r="EF532" i="66"/>
  <c r="EH532" i="66"/>
  <c r="EC532" i="66"/>
  <c r="ED532" i="66"/>
  <c r="EG532" i="66"/>
  <c r="EB532" i="66"/>
  <c r="EJ532" i="66"/>
  <c r="EE532" i="66"/>
  <c r="EK532" i="66"/>
  <c r="EK719" i="66"/>
  <c r="EI719" i="66"/>
  <c r="EG719" i="66"/>
  <c r="EA719" i="66"/>
  <c r="DY719" i="66"/>
  <c r="EL719" i="66" s="1"/>
  <c r="EN719" i="66" s="1"/>
  <c r="EB719" i="66"/>
  <c r="ED719" i="66"/>
  <c r="EJ719" i="66"/>
  <c r="EH719" i="66"/>
  <c r="EG160" i="66"/>
  <c r="EC160" i="66"/>
  <c r="EB160" i="66"/>
  <c r="EF160" i="66"/>
  <c r="EA160" i="66"/>
  <c r="ED160" i="66"/>
  <c r="EI160" i="66"/>
  <c r="DY160" i="66"/>
  <c r="EL160" i="66" s="1"/>
  <c r="EM160" i="66" s="1"/>
  <c r="EK160" i="66"/>
  <c r="EJ160" i="66"/>
  <c r="EH160" i="66"/>
  <c r="EE160" i="66"/>
  <c r="EC704" i="66"/>
  <c r="EF704" i="66"/>
  <c r="EG704" i="66"/>
  <c r="EA704" i="66"/>
  <c r="EK704" i="66"/>
  <c r="EE704" i="66"/>
  <c r="EH704" i="66"/>
  <c r="EB704" i="66"/>
  <c r="ED704" i="66"/>
  <c r="EI704" i="66"/>
  <c r="DY704" i="66"/>
  <c r="EL704" i="66" s="1"/>
  <c r="EN704" i="66" s="1"/>
  <c r="EJ704" i="66"/>
  <c r="EG734" i="66"/>
  <c r="EJ734" i="66"/>
  <c r="EC734" i="66"/>
  <c r="EK734" i="66"/>
  <c r="DY734" i="66"/>
  <c r="EL734" i="66" s="1"/>
  <c r="EN734" i="66" s="1"/>
  <c r="ED734" i="66"/>
  <c r="EI734" i="66"/>
  <c r="EF496" i="66"/>
  <c r="EG496" i="66"/>
  <c r="EA496" i="66"/>
  <c r="EB496" i="66"/>
  <c r="EI496" i="66"/>
  <c r="EC496" i="66"/>
  <c r="EJ496" i="66"/>
  <c r="DY496" i="66"/>
  <c r="EL496" i="66" s="1"/>
  <c r="EN496" i="66" s="1"/>
  <c r="ED496" i="66"/>
  <c r="EK496" i="66"/>
  <c r="EE496" i="66"/>
  <c r="EE951" i="66"/>
  <c r="EH951" i="66"/>
  <c r="EK951" i="66"/>
  <c r="EF951" i="66"/>
  <c r="EA951" i="66"/>
  <c r="EB87" i="66"/>
  <c r="DY87" i="66"/>
  <c r="EL87" i="66" s="1"/>
  <c r="EN87" i="66" s="1"/>
  <c r="EH87" i="66"/>
  <c r="EA87" i="66"/>
  <c r="ED87" i="66"/>
  <c r="EK87" i="66"/>
  <c r="EC87" i="66"/>
  <c r="EE638" i="66"/>
  <c r="EG638" i="66"/>
  <c r="EA638" i="66"/>
  <c r="EJ638" i="66"/>
  <c r="EK638" i="66"/>
  <c r="EH638" i="66"/>
  <c r="EB638" i="66"/>
  <c r="ED638" i="66"/>
  <c r="EF638" i="66"/>
  <c r="DY638" i="66"/>
  <c r="EL638" i="66" s="1"/>
  <c r="EN638" i="66" s="1"/>
  <c r="EC638" i="66"/>
  <c r="EI638" i="66"/>
  <c r="EH442" i="66"/>
  <c r="EJ442" i="66"/>
  <c r="EF442" i="66"/>
  <c r="EE442" i="66"/>
  <c r="EC442" i="66"/>
  <c r="EK442" i="66"/>
  <c r="EI442" i="66"/>
  <c r="EA442" i="66"/>
  <c r="EG442" i="66"/>
  <c r="DY442" i="66"/>
  <c r="EL442" i="66" s="1"/>
  <c r="EN442" i="66" s="1"/>
  <c r="ED442" i="66"/>
  <c r="EB442" i="66"/>
  <c r="EB527" i="66"/>
  <c r="ED527" i="66"/>
  <c r="EF527" i="66"/>
  <c r="EK527" i="66"/>
  <c r="EJ527" i="66"/>
  <c r="DY527" i="66"/>
  <c r="EL527" i="66" s="1"/>
  <c r="EM527" i="66" s="1"/>
  <c r="EC527" i="66"/>
  <c r="EG527" i="66"/>
  <c r="EE527" i="66"/>
  <c r="EH527" i="66"/>
  <c r="EI527" i="66"/>
  <c r="EA527" i="66"/>
  <c r="ED510" i="66"/>
  <c r="EA510" i="66"/>
  <c r="EH510" i="66"/>
  <c r="DY510" i="66"/>
  <c r="EL510" i="66" s="1"/>
  <c r="EN510" i="66" s="1"/>
  <c r="EF510" i="66"/>
  <c r="EG510" i="66"/>
  <c r="EI510" i="66"/>
  <c r="EJ510" i="66"/>
  <c r="EB510" i="66"/>
  <c r="EE510" i="66"/>
  <c r="EC510" i="66"/>
  <c r="EE246" i="66"/>
  <c r="EI246" i="66"/>
  <c r="EJ246" i="66"/>
  <c r="DY246" i="66"/>
  <c r="EL246" i="66" s="1"/>
  <c r="EM246" i="66" s="1"/>
  <c r="EB246" i="66"/>
  <c r="EG246" i="66"/>
  <c r="EC246" i="66"/>
  <c r="EA246" i="66"/>
  <c r="EF246" i="66"/>
  <c r="EK246" i="66"/>
  <c r="EH246" i="66"/>
  <c r="ED246" i="66"/>
  <c r="EB122" i="66"/>
  <c r="EH122" i="66"/>
  <c r="EC122" i="66"/>
  <c r="ED122" i="66"/>
  <c r="EI122" i="66"/>
  <c r="EK122" i="66"/>
  <c r="DY122" i="66"/>
  <c r="EL122" i="66" s="1"/>
  <c r="EN122" i="66" s="1"/>
  <c r="EF122" i="66"/>
  <c r="EJ122" i="66"/>
  <c r="EE122" i="66"/>
  <c r="EA122" i="66"/>
  <c r="EG122" i="66"/>
  <c r="ED72" i="66"/>
  <c r="DY72" i="66"/>
  <c r="EL72" i="66" s="1"/>
  <c r="EM72" i="66" s="1"/>
  <c r="EC72" i="66"/>
  <c r="EG72" i="66"/>
  <c r="EE72" i="66"/>
  <c r="EK72" i="66"/>
  <c r="EF72" i="66"/>
  <c r="EI72" i="66"/>
  <c r="EA72" i="66"/>
  <c r="EB72" i="66"/>
  <c r="EJ72" i="66"/>
  <c r="EH72" i="66"/>
  <c r="EB693" i="66"/>
  <c r="EE693" i="66"/>
  <c r="ED693" i="66"/>
  <c r="EI693" i="66"/>
  <c r="EA693" i="66"/>
  <c r="EG693" i="66"/>
  <c r="DY693" i="66"/>
  <c r="EL693" i="66" s="1"/>
  <c r="EM693" i="66" s="1"/>
  <c r="EC693" i="66"/>
  <c r="EH693" i="66"/>
  <c r="EJ693" i="66"/>
  <c r="EF693" i="66"/>
  <c r="DY97" i="66"/>
  <c r="EL97" i="66" s="1"/>
  <c r="EM97" i="66" s="1"/>
  <c r="EE97" i="66"/>
  <c r="EI97" i="66"/>
  <c r="EC97" i="66"/>
  <c r="EA97" i="66"/>
  <c r="EB97" i="66"/>
  <c r="EH97" i="66"/>
  <c r="EG97" i="66"/>
  <c r="EK97" i="66"/>
  <c r="ED97" i="66"/>
  <c r="EC653" i="66"/>
  <c r="EG653" i="66"/>
  <c r="EF653" i="66"/>
  <c r="EJ653" i="66"/>
  <c r="DY653" i="66"/>
  <c r="EL653" i="66" s="1"/>
  <c r="EN653" i="66" s="1"/>
  <c r="EA653" i="66"/>
  <c r="ED653" i="66"/>
  <c r="EE653" i="66"/>
  <c r="EB653" i="66"/>
  <c r="EH653" i="66"/>
  <c r="EI653" i="66"/>
  <c r="EB130" i="66"/>
  <c r="EA130" i="66"/>
  <c r="ED130" i="66"/>
  <c r="EF130" i="66"/>
  <c r="EH130" i="66"/>
  <c r="EG130" i="66"/>
  <c r="EE130" i="66"/>
  <c r="EK130" i="66"/>
  <c r="EB54" i="66"/>
  <c r="EH54" i="66"/>
  <c r="EA54" i="66"/>
  <c r="EG54" i="66"/>
  <c r="EC54" i="66"/>
  <c r="EJ54" i="66"/>
  <c r="EK54" i="66"/>
  <c r="ED54" i="66"/>
  <c r="EB834" i="66"/>
  <c r="ED834" i="66"/>
  <c r="EH834" i="66"/>
  <c r="EI834" i="66"/>
  <c r="EA834" i="66"/>
  <c r="EC834" i="66"/>
  <c r="DY834" i="66"/>
  <c r="EL834" i="66" s="1"/>
  <c r="EM834" i="66" s="1"/>
  <c r="EG834" i="66"/>
  <c r="EK834" i="66"/>
  <c r="EF834" i="66"/>
  <c r="EI889" i="66"/>
  <c r="EC889" i="66"/>
  <c r="EG889" i="66"/>
  <c r="EB889" i="66"/>
  <c r="EF889" i="66"/>
  <c r="ED889" i="66"/>
  <c r="EH889" i="66"/>
  <c r="EJ889" i="66"/>
  <c r="EK889" i="66"/>
  <c r="EA889" i="66"/>
  <c r="DY889" i="66"/>
  <c r="EL889" i="66" s="1"/>
  <c r="EM889" i="66" s="1"/>
  <c r="EE889" i="66"/>
  <c r="EE179" i="66"/>
  <c r="EJ179" i="66"/>
  <c r="EF179" i="66"/>
  <c r="ED179" i="66"/>
  <c r="EH179" i="66"/>
  <c r="EB179" i="66"/>
  <c r="DY179" i="66"/>
  <c r="EL179" i="66" s="1"/>
  <c r="EN179" i="66" s="1"/>
  <c r="EC179" i="66"/>
  <c r="EG179" i="66"/>
  <c r="EI179" i="66"/>
  <c r="EK179" i="66"/>
  <c r="EA179" i="66"/>
  <c r="EC264" i="66"/>
  <c r="EI264" i="66"/>
  <c r="EF264" i="66"/>
  <c r="EH264" i="66"/>
  <c r="EE264" i="66"/>
  <c r="EG264" i="66"/>
  <c r="EK264" i="66"/>
  <c r="EA264" i="66"/>
  <c r="EJ264" i="66"/>
  <c r="EB264" i="66"/>
  <c r="DY264" i="66"/>
  <c r="EL264" i="66" s="1"/>
  <c r="EM264" i="66" s="1"/>
  <c r="ED264" i="66"/>
  <c r="EH781" i="66"/>
  <c r="EK781" i="66"/>
  <c r="EE781" i="66"/>
  <c r="ED781" i="66"/>
  <c r="EG781" i="66"/>
  <c r="EA781" i="66"/>
  <c r="EB781" i="66"/>
  <c r="EF781" i="66"/>
  <c r="DY781" i="66"/>
  <c r="EL781" i="66" s="1"/>
  <c r="EM781" i="66" s="1"/>
  <c r="EC781" i="66"/>
  <c r="EI781" i="66"/>
  <c r="EJ781" i="66"/>
  <c r="ED861" i="66"/>
  <c r="EH861" i="66"/>
  <c r="EF861" i="66"/>
  <c r="EG861" i="66"/>
  <c r="EE861" i="66"/>
  <c r="DY861" i="66"/>
  <c r="EL861" i="66" s="1"/>
  <c r="EN861" i="66" s="1"/>
  <c r="EA861" i="66"/>
  <c r="EK861" i="66"/>
  <c r="EI861" i="66"/>
  <c r="EB861" i="66"/>
  <c r="EC260" i="66"/>
  <c r="EH260" i="66"/>
  <c r="EI260" i="66"/>
  <c r="EK260" i="66"/>
  <c r="EA260" i="66"/>
  <c r="EJ260" i="66"/>
  <c r="EG260" i="66"/>
  <c r="EE260" i="66"/>
  <c r="EB260" i="66"/>
  <c r="ED260" i="66"/>
  <c r="EE870" i="66"/>
  <c r="EB870" i="66"/>
  <c r="EG870" i="66"/>
  <c r="ED870" i="66"/>
  <c r="EI870" i="66"/>
  <c r="EA870" i="66"/>
  <c r="EJ870" i="66"/>
  <c r="EC870" i="66"/>
  <c r="EK870" i="66"/>
  <c r="EH870" i="66"/>
  <c r="EF870" i="66"/>
  <c r="DY870" i="66"/>
  <c r="EL870" i="66" s="1"/>
  <c r="EM870" i="66" s="1"/>
  <c r="EG710" i="66"/>
  <c r="ED710" i="66"/>
  <c r="DY710" i="66"/>
  <c r="EL710" i="66" s="1"/>
  <c r="EN710" i="66" s="1"/>
  <c r="EB710" i="66"/>
  <c r="EK710" i="66"/>
  <c r="EA710" i="66"/>
  <c r="EE710" i="66"/>
  <c r="EJ710" i="66"/>
  <c r="EC710" i="66"/>
  <c r="EI710" i="66"/>
  <c r="EF710" i="66"/>
  <c r="EH710" i="66"/>
  <c r="EE449" i="66"/>
  <c r="EB449" i="66"/>
  <c r="EG449" i="66"/>
  <c r="EK449" i="66"/>
  <c r="EF449" i="66"/>
  <c r="EH449" i="66"/>
  <c r="DY449" i="66"/>
  <c r="EL449" i="66" s="1"/>
  <c r="EN449" i="66" s="1"/>
  <c r="EJ449" i="66"/>
  <c r="ED449" i="66"/>
  <c r="EC449" i="66"/>
  <c r="EI449" i="66"/>
  <c r="EA449" i="66"/>
  <c r="EI353" i="66"/>
  <c r="EA353" i="66"/>
  <c r="EB353" i="66"/>
  <c r="EC353" i="66"/>
  <c r="EE353" i="66"/>
  <c r="EG353" i="66"/>
  <c r="EH353" i="66"/>
  <c r="ED353" i="66"/>
  <c r="EK353" i="66"/>
  <c r="EF353" i="66"/>
  <c r="EJ353" i="66"/>
  <c r="DY353" i="66"/>
  <c r="EL353" i="66" s="1"/>
  <c r="EM353" i="66" s="1"/>
  <c r="EH787" i="66"/>
  <c r="EJ787" i="66"/>
  <c r="DY787" i="66"/>
  <c r="EL787" i="66" s="1"/>
  <c r="EM787" i="66" s="1"/>
  <c r="EG787" i="66"/>
  <c r="EA787" i="66"/>
  <c r="EB787" i="66"/>
  <c r="ED787" i="66"/>
  <c r="EC787" i="66"/>
  <c r="EK787" i="66"/>
  <c r="EE787" i="66"/>
  <c r="EF787" i="66"/>
  <c r="EI787" i="66"/>
  <c r="DY293" i="66"/>
  <c r="EL293" i="66" s="1"/>
  <c r="EM293" i="66" s="1"/>
  <c r="EG293" i="66"/>
  <c r="EH293" i="66"/>
  <c r="EI293" i="66"/>
  <c r="EE293" i="66"/>
  <c r="EJ293" i="66"/>
  <c r="EK293" i="66"/>
  <c r="EA293" i="66"/>
  <c r="ED293" i="66"/>
  <c r="EF293" i="66"/>
  <c r="EB293" i="66"/>
  <c r="EC293" i="66"/>
  <c r="EH384" i="66"/>
  <c r="EA384" i="66"/>
  <c r="EB384" i="66"/>
  <c r="EJ384" i="66"/>
  <c r="DY384" i="66"/>
  <c r="EL384" i="66" s="1"/>
  <c r="EM384" i="66" s="1"/>
  <c r="EI384" i="66"/>
  <c r="ED384" i="66"/>
  <c r="EG384" i="66"/>
  <c r="EC384" i="66"/>
  <c r="EE384" i="66"/>
  <c r="EF384" i="66"/>
  <c r="EK384" i="66"/>
  <c r="EA971" i="66"/>
  <c r="ED971" i="66"/>
  <c r="EE971" i="66"/>
  <c r="EK971" i="66"/>
  <c r="EH971" i="66"/>
  <c r="EF971" i="66"/>
  <c r="EI971" i="66"/>
  <c r="EJ971" i="66"/>
  <c r="EC971" i="66"/>
  <c r="EB971" i="66"/>
  <c r="EG971" i="66"/>
  <c r="DY971" i="66"/>
  <c r="EL971" i="66" s="1"/>
  <c r="EM971" i="66" s="1"/>
  <c r="EG688" i="66"/>
  <c r="ED688" i="66"/>
  <c r="EE688" i="66"/>
  <c r="EH688" i="66"/>
  <c r="DY688" i="66"/>
  <c r="EL688" i="66" s="1"/>
  <c r="EN688" i="66" s="1"/>
  <c r="EA688" i="66"/>
  <c r="EK688" i="66"/>
  <c r="EJ688" i="66"/>
  <c r="EI688" i="66"/>
  <c r="EB688" i="66"/>
  <c r="EF688" i="66"/>
  <c r="EC688" i="66"/>
  <c r="EH95" i="66"/>
  <c r="EE95" i="66"/>
  <c r="DY95" i="66"/>
  <c r="EL95" i="66" s="1"/>
  <c r="EN95" i="66" s="1"/>
  <c r="EA95" i="66"/>
  <c r="EI95" i="66"/>
  <c r="EC95" i="66"/>
  <c r="EJ95" i="66"/>
  <c r="EG95" i="66"/>
  <c r="EK95" i="66"/>
  <c r="EF95" i="66"/>
  <c r="ED95" i="66"/>
  <c r="EB95" i="66"/>
  <c r="EC823" i="66"/>
  <c r="ED823" i="66"/>
  <c r="EF823" i="66"/>
  <c r="EG823" i="66"/>
  <c r="EB823" i="66"/>
  <c r="EK823" i="66"/>
  <c r="EE823" i="66"/>
  <c r="EJ823" i="66"/>
  <c r="EI823" i="66"/>
  <c r="EH823" i="66"/>
  <c r="EA823" i="66"/>
  <c r="DY823" i="66"/>
  <c r="EL823" i="66" s="1"/>
  <c r="EM823" i="66" s="1"/>
  <c r="EJ534" i="66"/>
  <c r="EK534" i="66"/>
  <c r="EC534" i="66"/>
  <c r="EE534" i="66"/>
  <c r="EH534" i="66"/>
  <c r="EA534" i="66"/>
  <c r="EF534" i="66"/>
  <c r="EI534" i="66"/>
  <c r="DY542" i="66"/>
  <c r="EL542" i="66" s="1"/>
  <c r="EN542" i="66" s="1"/>
  <c r="EH542" i="66"/>
  <c r="EA542" i="66"/>
  <c r="EG542" i="66"/>
  <c r="EC542" i="66"/>
  <c r="EI542" i="66"/>
  <c r="EB542" i="66"/>
  <c r="ED542" i="66"/>
  <c r="EJ542" i="66"/>
  <c r="EF542" i="66"/>
  <c r="EE542" i="66"/>
  <c r="EK542" i="66"/>
  <c r="ED171" i="66"/>
  <c r="EG171" i="66"/>
  <c r="EE171" i="66"/>
  <c r="EH171" i="66"/>
  <c r="EA171" i="66"/>
  <c r="EK171" i="66"/>
  <c r="EJ171" i="66"/>
  <c r="EC171" i="66"/>
  <c r="DY171" i="66"/>
  <c r="EL171" i="66" s="1"/>
  <c r="EN171" i="66" s="1"/>
  <c r="EB171" i="66"/>
  <c r="EF171" i="66"/>
  <c r="EI171" i="66"/>
  <c r="EE905" i="66"/>
  <c r="EC905" i="66"/>
  <c r="ED905" i="66"/>
  <c r="EF905" i="66"/>
  <c r="EG905" i="66"/>
  <c r="EI905" i="66"/>
  <c r="EJ905" i="66"/>
  <c r="EK905" i="66"/>
  <c r="EB905" i="66"/>
  <c r="DY905" i="66"/>
  <c r="EL905" i="66" s="1"/>
  <c r="EM905" i="66" s="1"/>
  <c r="EA905" i="66"/>
  <c r="EH905" i="66"/>
  <c r="EE450" i="66"/>
  <c r="DY450" i="66"/>
  <c r="EL450" i="66" s="1"/>
  <c r="EM450" i="66" s="1"/>
  <c r="EF450" i="66"/>
  <c r="EC450" i="66"/>
  <c r="EG450" i="66"/>
  <c r="EI450" i="66"/>
  <c r="EB450" i="66"/>
  <c r="ED450" i="66"/>
  <c r="EJ450" i="66"/>
  <c r="EH450" i="66"/>
  <c r="EA450" i="66"/>
  <c r="EK450" i="66"/>
  <c r="EG91" i="66"/>
  <c r="EA91" i="66"/>
  <c r="EJ91" i="66"/>
  <c r="EK91" i="66"/>
  <c r="EF91" i="66"/>
  <c r="ED91" i="66"/>
  <c r="EI91" i="66"/>
  <c r="EC91" i="66"/>
  <c r="EB91" i="66"/>
  <c r="EH91" i="66"/>
  <c r="DY91" i="66"/>
  <c r="EL91" i="66" s="1"/>
  <c r="EM91" i="66" s="1"/>
  <c r="EE91" i="66"/>
  <c r="EI487" i="66"/>
  <c r="EF487" i="66"/>
  <c r="EJ487" i="66"/>
  <c r="EK487" i="66"/>
  <c r="DY487" i="66"/>
  <c r="EL487" i="66" s="1"/>
  <c r="EM487" i="66" s="1"/>
  <c r="EA487" i="66"/>
  <c r="EC487" i="66"/>
  <c r="EG487" i="66"/>
  <c r="ED487" i="66"/>
  <c r="EE487" i="66"/>
  <c r="EB487" i="66"/>
  <c r="EF191" i="66"/>
  <c r="EI191" i="66"/>
  <c r="EJ191" i="66"/>
  <c r="EK191" i="66"/>
  <c r="EA191" i="66"/>
  <c r="EH191" i="66"/>
  <c r="EG191" i="66"/>
  <c r="ED191" i="66"/>
  <c r="EE191" i="66"/>
  <c r="EC191" i="66"/>
  <c r="DY191" i="66"/>
  <c r="EL191" i="66" s="1"/>
  <c r="EM191" i="66" s="1"/>
  <c r="EG544" i="66"/>
  <c r="EK544" i="66"/>
  <c r="EJ544" i="66"/>
  <c r="EF544" i="66"/>
  <c r="EH544" i="66"/>
  <c r="EE544" i="66"/>
  <c r="EB544" i="66"/>
  <c r="ED544" i="66"/>
  <c r="EC544" i="66"/>
  <c r="EI544" i="66"/>
  <c r="DY544" i="66"/>
  <c r="EL544" i="66" s="1"/>
  <c r="EN544" i="66" s="1"/>
  <c r="EA544" i="66"/>
  <c r="ED478" i="66"/>
  <c r="EF478" i="66"/>
  <c r="EE478" i="66"/>
  <c r="EI478" i="66"/>
  <c r="DY478" i="66"/>
  <c r="EL478" i="66" s="1"/>
  <c r="EN478" i="66" s="1"/>
  <c r="EH478" i="66"/>
  <c r="EK478" i="66"/>
  <c r="EA478" i="66"/>
  <c r="EG478" i="66"/>
  <c r="EJ478" i="66"/>
  <c r="EC114" i="66"/>
  <c r="EI114" i="66"/>
  <c r="EF114" i="66"/>
  <c r="EK114" i="66"/>
  <c r="EE114" i="66"/>
  <c r="ED114" i="66"/>
  <c r="EJ711" i="66"/>
  <c r="EC711" i="66"/>
  <c r="ED711" i="66"/>
  <c r="EF711" i="66"/>
  <c r="EB231" i="66"/>
  <c r="DY231" i="66"/>
  <c r="EL231" i="66" s="1"/>
  <c r="EM231" i="66" s="1"/>
  <c r="EI231" i="66"/>
  <c r="EE231" i="66"/>
  <c r="EA231" i="66"/>
  <c r="EC231" i="66"/>
  <c r="EH231" i="66"/>
  <c r="ED231" i="66"/>
  <c r="EF231" i="66"/>
  <c r="EK231" i="66"/>
  <c r="EJ231" i="66"/>
  <c r="EF925" i="66"/>
  <c r="EG925" i="66"/>
  <c r="EK925" i="66"/>
  <c r="EC925" i="66"/>
  <c r="EE925" i="66"/>
  <c r="ED925" i="66"/>
  <c r="EJ925" i="66"/>
  <c r="EI925" i="66"/>
  <c r="DY925" i="66"/>
  <c r="EL925" i="66" s="1"/>
  <c r="EM925" i="66" s="1"/>
  <c r="EA925" i="66"/>
  <c r="EB925" i="66"/>
  <c r="EH925" i="66"/>
  <c r="EG984" i="66"/>
  <c r="EK984" i="66"/>
  <c r="EH984" i="66"/>
  <c r="EI984" i="66"/>
  <c r="EJ984" i="66"/>
  <c r="ED984" i="66"/>
  <c r="EE984" i="66"/>
  <c r="EI660" i="66"/>
  <c r="EK660" i="66"/>
  <c r="EC660" i="66"/>
  <c r="EG660" i="66"/>
  <c r="EJ660" i="66"/>
  <c r="EE660" i="66"/>
  <c r="EB660" i="66"/>
  <c r="EA660" i="66"/>
  <c r="EH660" i="66"/>
  <c r="ED660" i="66"/>
  <c r="DY660" i="66"/>
  <c r="EL660" i="66" s="1"/>
  <c r="EM660" i="66" s="1"/>
  <c r="EF660" i="66"/>
  <c r="EA146" i="66"/>
  <c r="EE146" i="66"/>
  <c r="DY146" i="66"/>
  <c r="EL146" i="66" s="1"/>
  <c r="EN146" i="66" s="1"/>
  <c r="EF146" i="66"/>
  <c r="ED107" i="66"/>
  <c r="EI107" i="66"/>
  <c r="DY107" i="66"/>
  <c r="EL107" i="66" s="1"/>
  <c r="EM107" i="66" s="1"/>
  <c r="EC107" i="66"/>
  <c r="DO869" i="66"/>
  <c r="DS584" i="66"/>
  <c r="AM584" i="66" s="1"/>
  <c r="DY578" i="66"/>
  <c r="EL578" i="66" s="1"/>
  <c r="EM578" i="66" s="1"/>
  <c r="DY782" i="66"/>
  <c r="EL782" i="66" s="1"/>
  <c r="EN782" i="66" s="1"/>
  <c r="EA639" i="66"/>
  <c r="EC306" i="66"/>
  <c r="EK844" i="66"/>
  <c r="EB528" i="66"/>
  <c r="ED601" i="66"/>
  <c r="EB536" i="66"/>
  <c r="EI405" i="66"/>
  <c r="EF424" i="66"/>
  <c r="EH729" i="66"/>
  <c r="EH361" i="66"/>
  <c r="EC618" i="66"/>
  <c r="EA607" i="66"/>
  <c r="ED146" i="66"/>
  <c r="EF633" i="66"/>
  <c r="DY951" i="66"/>
  <c r="EL951" i="66" s="1"/>
  <c r="EN951" i="66" s="1"/>
  <c r="EF119" i="66"/>
  <c r="EC944" i="66"/>
  <c r="EC797" i="66"/>
  <c r="EF106" i="66"/>
  <c r="EH73" i="66"/>
  <c r="ED910" i="66"/>
  <c r="EG755" i="66"/>
  <c r="EI426" i="66"/>
  <c r="EH609" i="66"/>
  <c r="ED389" i="66"/>
  <c r="EK105" i="66"/>
  <c r="EK927" i="66"/>
  <c r="EB913" i="66"/>
  <c r="DY984" i="66"/>
  <c r="EL984" i="66" s="1"/>
  <c r="EN984" i="66" s="1"/>
  <c r="DY705" i="66"/>
  <c r="EL705" i="66" s="1"/>
  <c r="EM705" i="66" s="1"/>
  <c r="EB479" i="66"/>
  <c r="EA689" i="66"/>
  <c r="EI134" i="66"/>
  <c r="EF380" i="66"/>
  <c r="EE465" i="66"/>
  <c r="EF938" i="66"/>
  <c r="EB402" i="66"/>
  <c r="EH321" i="66"/>
  <c r="EF96" i="66"/>
  <c r="EH853" i="66"/>
  <c r="EE734" i="66"/>
  <c r="EJ230" i="66"/>
  <c r="EF771" i="66"/>
  <c r="EF772" i="66"/>
  <c r="EA467" i="66"/>
  <c r="EK843" i="66"/>
  <c r="EE410" i="66"/>
  <c r="ED877" i="66"/>
  <c r="EJ255" i="66"/>
  <c r="DY292" i="66"/>
  <c r="EL292" i="66" s="1"/>
  <c r="EM292" i="66" s="1"/>
  <c r="EJ345" i="66"/>
  <c r="EA448" i="66"/>
  <c r="EF655" i="66"/>
  <c r="EE505" i="66"/>
  <c r="EA995" i="66"/>
  <c r="EI216" i="66"/>
  <c r="EG231" i="66"/>
  <c r="DM156" i="66"/>
  <c r="AG156" i="66" s="1"/>
  <c r="DR584" i="66"/>
  <c r="AL584" i="66" s="1"/>
  <c r="EH578" i="66"/>
  <c r="EE782" i="66"/>
  <c r="EK639" i="66"/>
  <c r="EJ306" i="66"/>
  <c r="EJ844" i="66"/>
  <c r="DY536" i="66"/>
  <c r="EL536" i="66" s="1"/>
  <c r="EN536" i="66" s="1"/>
  <c r="EC405" i="66"/>
  <c r="EJ645" i="66"/>
  <c r="EJ607" i="66"/>
  <c r="EC633" i="66"/>
  <c r="ED876" i="66"/>
  <c r="EG944" i="66"/>
  <c r="DY106" i="66"/>
  <c r="EL106" i="66" s="1"/>
  <c r="EM106" i="66" s="1"/>
  <c r="EK33" i="66"/>
  <c r="EG73" i="66"/>
  <c r="EK426" i="66"/>
  <c r="EJ609" i="66"/>
  <c r="EF389" i="66"/>
  <c r="ED705" i="66"/>
  <c r="EH479" i="66"/>
  <c r="EH45" i="66"/>
  <c r="EC134" i="66"/>
  <c r="EG917" i="66"/>
  <c r="EB790" i="66"/>
  <c r="EH760" i="66"/>
  <c r="EC938" i="66"/>
  <c r="EH402" i="66"/>
  <c r="EG321" i="66"/>
  <c r="EI96" i="66"/>
  <c r="EB323" i="66"/>
  <c r="ED410" i="66"/>
  <c r="EC877" i="66"/>
  <c r="EE292" i="66"/>
  <c r="EH448" i="66"/>
  <c r="EA655" i="66"/>
  <c r="EA189" i="66"/>
  <c r="ED995" i="66"/>
  <c r="EK242" i="66"/>
  <c r="DS869" i="66"/>
  <c r="AM869" i="66" s="1"/>
  <c r="DO156" i="66"/>
  <c r="DQ584" i="66"/>
  <c r="AN584" i="66" s="1"/>
  <c r="AO584" i="66" s="1"/>
  <c r="AK584" i="66" s="1"/>
  <c r="EG578" i="66"/>
  <c r="EI782" i="66"/>
  <c r="ED639" i="66"/>
  <c r="EI306" i="66"/>
  <c r="EF844" i="66"/>
  <c r="EA528" i="66"/>
  <c r="EC601" i="66"/>
  <c r="EA536" i="66"/>
  <c r="DY405" i="66"/>
  <c r="EL405" i="66" s="1"/>
  <c r="EM405" i="66" s="1"/>
  <c r="DY424" i="66"/>
  <c r="EL424" i="66" s="1"/>
  <c r="EN424" i="66" s="1"/>
  <c r="EE711" i="66"/>
  <c r="ED546" i="66"/>
  <c r="EF361" i="66"/>
  <c r="DY645" i="66"/>
  <c r="EL645" i="66" s="1"/>
  <c r="EM645" i="66" s="1"/>
  <c r="EE607" i="66"/>
  <c r="EH146" i="66"/>
  <c r="ED951" i="66"/>
  <c r="EB876" i="66"/>
  <c r="EF944" i="66"/>
  <c r="EI797" i="66"/>
  <c r="EA106" i="66"/>
  <c r="EH33" i="66"/>
  <c r="EK73" i="66"/>
  <c r="EA910" i="66"/>
  <c r="EK419" i="66"/>
  <c r="EJ426" i="66"/>
  <c r="EC389" i="66"/>
  <c r="EH105" i="66"/>
  <c r="EB114" i="66"/>
  <c r="EK474" i="66"/>
  <c r="EE705" i="66"/>
  <c r="EI44" i="66"/>
  <c r="EG479" i="66"/>
  <c r="ED45" i="66"/>
  <c r="EF134" i="66"/>
  <c r="ED917" i="66"/>
  <c r="EE790" i="66"/>
  <c r="EA938" i="66"/>
  <c r="EI54" i="66"/>
  <c r="EK693" i="66"/>
  <c r="EC96" i="66"/>
  <c r="EK323" i="66"/>
  <c r="EK853" i="66"/>
  <c r="EH734" i="66"/>
  <c r="EF399" i="66"/>
  <c r="EH630" i="66"/>
  <c r="DY772" i="66"/>
  <c r="EL772" i="66" s="1"/>
  <c r="EM772" i="66" s="1"/>
  <c r="EI843" i="66"/>
  <c r="EB410" i="66"/>
  <c r="EJ877" i="66"/>
  <c r="EE567" i="66"/>
  <c r="EJ331" i="66"/>
  <c r="DY17" i="66"/>
  <c r="EL17" i="66" s="1"/>
  <c r="EN17" i="66" s="1"/>
  <c r="EJ946" i="66"/>
  <c r="EA319" i="66"/>
  <c r="ED534" i="66"/>
  <c r="EA216" i="66"/>
  <c r="DO584" i="66"/>
  <c r="EA578" i="66"/>
  <c r="EH782" i="66"/>
  <c r="EC639" i="66"/>
  <c r="EB306" i="66"/>
  <c r="EC844" i="66"/>
  <c r="EJ528" i="66"/>
  <c r="EH601" i="66"/>
  <c r="EH536" i="66"/>
  <c r="EE405" i="66"/>
  <c r="EB424" i="66"/>
  <c r="EB711" i="66"/>
  <c r="EC546" i="66"/>
  <c r="DY361" i="66"/>
  <c r="EL361" i="66" s="1"/>
  <c r="EN361" i="66" s="1"/>
  <c r="EI645" i="66"/>
  <c r="EF607" i="66"/>
  <c r="EC146" i="66"/>
  <c r="EF265" i="66"/>
  <c r="EG951" i="66"/>
  <c r="EH876" i="66"/>
  <c r="EH872" i="66"/>
  <c r="EB61" i="66"/>
  <c r="EE797" i="66"/>
  <c r="DY788" i="66"/>
  <c r="EL788" i="66" s="1"/>
  <c r="EN788" i="66" s="1"/>
  <c r="EE106" i="66"/>
  <c r="EC33" i="66"/>
  <c r="EJ73" i="66"/>
  <c r="EK910" i="66"/>
  <c r="EA419" i="66"/>
  <c r="EE426" i="66"/>
  <c r="DY389" i="66"/>
  <c r="EL389" i="66" s="1"/>
  <c r="EM389" i="66" s="1"/>
  <c r="EA533" i="66"/>
  <c r="EJ105" i="66"/>
  <c r="EJ114" i="66"/>
  <c r="EF460" i="66"/>
  <c r="EG663" i="66"/>
  <c r="EK705" i="66"/>
  <c r="EH44" i="66"/>
  <c r="ED750" i="66"/>
  <c r="EB45" i="66"/>
  <c r="EG134" i="66"/>
  <c r="EJ917" i="66"/>
  <c r="EI790" i="66"/>
  <c r="DY938" i="66"/>
  <c r="EL938" i="66" s="1"/>
  <c r="EN938" i="66" s="1"/>
  <c r="EE54" i="66"/>
  <c r="EJ966" i="66"/>
  <c r="EK96" i="66"/>
  <c r="EG323" i="66"/>
  <c r="EH399" i="66"/>
  <c r="EE362" i="66"/>
  <c r="EA630" i="66"/>
  <c r="EK653" i="66"/>
  <c r="EC56" i="66"/>
  <c r="EB974" i="66"/>
  <c r="EJ567" i="66"/>
  <c r="EE331" i="66"/>
  <c r="ED17" i="66"/>
  <c r="EE172" i="66"/>
  <c r="EJ695" i="66"/>
  <c r="EK319" i="66"/>
  <c r="DY534" i="66"/>
  <c r="EL534" i="66" s="1"/>
  <c r="EN534" i="66" s="1"/>
  <c r="EJ216" i="66"/>
  <c r="AF584" i="66"/>
  <c r="AE584" i="66" s="1"/>
  <c r="EE578" i="66"/>
  <c r="DY639" i="66"/>
  <c r="EL639" i="66" s="1"/>
  <c r="EM639" i="66" s="1"/>
  <c r="EA306" i="66"/>
  <c r="EA23" i="66"/>
  <c r="EI528" i="66"/>
  <c r="EE833" i="66"/>
  <c r="EK536" i="66"/>
  <c r="EK745" i="66"/>
  <c r="EA424" i="66"/>
  <c r="EI711" i="66"/>
  <c r="EB546" i="66"/>
  <c r="EK361" i="66"/>
  <c r="EE645" i="66"/>
  <c r="ED607" i="66"/>
  <c r="EI146" i="66"/>
  <c r="EH107" i="66"/>
  <c r="EE265" i="66"/>
  <c r="EJ951" i="66"/>
  <c r="EC876" i="66"/>
  <c r="EK872" i="66"/>
  <c r="DY61" i="66"/>
  <c r="EL61" i="66" s="1"/>
  <c r="EN61" i="66" s="1"/>
  <c r="EK797" i="66"/>
  <c r="EH788" i="66"/>
  <c r="EJ106" i="66"/>
  <c r="EJ33" i="66"/>
  <c r="EB73" i="66"/>
  <c r="EE714" i="66"/>
  <c r="EB910" i="66"/>
  <c r="DY419" i="66"/>
  <c r="EL419" i="66" s="1"/>
  <c r="EM419" i="66" s="1"/>
  <c r="ED533" i="66"/>
  <c r="EF105" i="66"/>
  <c r="DY114" i="66"/>
  <c r="EL114" i="66" s="1"/>
  <c r="EM114" i="66" s="1"/>
  <c r="EG371" i="66"/>
  <c r="EG460" i="66"/>
  <c r="EK663" i="66"/>
  <c r="EC589" i="66"/>
  <c r="ED44" i="66"/>
  <c r="EI919" i="66"/>
  <c r="EF917" i="66"/>
  <c r="EH790" i="66"/>
  <c r="EH935" i="66"/>
  <c r="EF54" i="66"/>
  <c r="EH934" i="66"/>
  <c r="EA966" i="66"/>
  <c r="EG821" i="66"/>
  <c r="EA96" i="66"/>
  <c r="EH784" i="66"/>
  <c r="EE588" i="66"/>
  <c r="EE399" i="66"/>
  <c r="ED362" i="66"/>
  <c r="EA358" i="66"/>
  <c r="EJ792" i="66"/>
  <c r="EG947" i="66"/>
  <c r="EE56" i="66"/>
  <c r="EH974" i="66"/>
  <c r="DY567" i="66"/>
  <c r="EL567" i="66" s="1"/>
  <c r="EM567" i="66" s="1"/>
  <c r="EB331" i="66"/>
  <c r="EF719" i="66"/>
  <c r="EI172" i="66"/>
  <c r="EG228" i="66"/>
  <c r="EI489" i="66"/>
  <c r="EB534" i="66"/>
  <c r="EA142" i="66"/>
  <c r="EF260" i="66"/>
  <c r="DN584" i="66"/>
  <c r="AH584" i="66" s="1"/>
  <c r="ED578" i="66"/>
  <c r="EI639" i="66"/>
  <c r="DY306" i="66"/>
  <c r="EL306" i="66" s="1"/>
  <c r="EM306" i="66" s="1"/>
  <c r="DY23" i="66"/>
  <c r="EL23" i="66" s="1"/>
  <c r="EN23" i="66" s="1"/>
  <c r="EK528" i="66"/>
  <c r="EH833" i="66"/>
  <c r="EG536" i="66"/>
  <c r="EG745" i="66"/>
  <c r="EI424" i="66"/>
  <c r="EK711" i="66"/>
  <c r="EA729" i="66"/>
  <c r="EE546" i="66"/>
  <c r="EF618" i="66"/>
  <c r="EH645" i="66"/>
  <c r="EG146" i="66"/>
  <c r="EJ107" i="66"/>
  <c r="EI265" i="66"/>
  <c r="EC951" i="66"/>
  <c r="EJ876" i="66"/>
  <c r="DY872" i="66"/>
  <c r="EL872" i="66" s="1"/>
  <c r="EN872" i="66" s="1"/>
  <c r="EI61" i="66"/>
  <c r="EG302" i="66"/>
  <c r="ED788" i="66"/>
  <c r="DY64" i="66"/>
  <c r="EL64" i="66" s="1"/>
  <c r="EM64" i="66" s="1"/>
  <c r="EA33" i="66"/>
  <c r="EF714" i="66"/>
  <c r="DY910" i="66"/>
  <c r="EL910" i="66" s="1"/>
  <c r="EN910" i="66" s="1"/>
  <c r="EG419" i="66"/>
  <c r="EF131" i="66"/>
  <c r="EJ533" i="66"/>
  <c r="EC244" i="66"/>
  <c r="EA114" i="66"/>
  <c r="EF945" i="66"/>
  <c r="ED317" i="66"/>
  <c r="EE460" i="66"/>
  <c r="ED663" i="66"/>
  <c r="EE79" i="66"/>
  <c r="DY44" i="66"/>
  <c r="EL44" i="66" s="1"/>
  <c r="EM44" i="66" s="1"/>
  <c r="EJ712" i="66"/>
  <c r="EG919" i="66"/>
  <c r="EB917" i="66"/>
  <c r="EG790" i="66"/>
  <c r="EA935" i="66"/>
  <c r="DY54" i="66"/>
  <c r="EL54" i="66" s="1"/>
  <c r="EN54" i="66" s="1"/>
  <c r="EF934" i="66"/>
  <c r="EE966" i="66"/>
  <c r="EI821" i="66"/>
  <c r="EI349" i="66"/>
  <c r="EG784" i="66"/>
  <c r="EG588" i="66"/>
  <c r="DY362" i="66"/>
  <c r="EL362" i="66" s="1"/>
  <c r="EN362" i="66" s="1"/>
  <c r="EJ358" i="66"/>
  <c r="EA792" i="66"/>
  <c r="EH947" i="66"/>
  <c r="DY56" i="66"/>
  <c r="EL56" i="66" s="1"/>
  <c r="EN56" i="66" s="1"/>
  <c r="EC336" i="66"/>
  <c r="EK567" i="66"/>
  <c r="EE719" i="66"/>
  <c r="EA893" i="66"/>
  <c r="EB172" i="66"/>
  <c r="EB191" i="66"/>
  <c r="ED228" i="66"/>
  <c r="EK489" i="66"/>
  <c r="EK510" i="66"/>
  <c r="EG534" i="66"/>
  <c r="DY157" i="66"/>
  <c r="EL157" i="66" s="1"/>
  <c r="EM157" i="66" s="1"/>
  <c r="DY260" i="66"/>
  <c r="EL260" i="66" s="1"/>
  <c r="EN260" i="66" s="1"/>
  <c r="EK578" i="66"/>
  <c r="EB639" i="66"/>
  <c r="EI23" i="66"/>
  <c r="EH528" i="66"/>
  <c r="DY833" i="66"/>
  <c r="EL833" i="66" s="1"/>
  <c r="EM833" i="66" s="1"/>
  <c r="EF536" i="66"/>
  <c r="DY745" i="66"/>
  <c r="EL745" i="66" s="1"/>
  <c r="EN745" i="66" s="1"/>
  <c r="EJ424" i="66"/>
  <c r="EH711" i="66"/>
  <c r="DY729" i="66"/>
  <c r="EL729" i="66" s="1"/>
  <c r="EM729" i="66" s="1"/>
  <c r="EA546" i="66"/>
  <c r="EB618" i="66"/>
  <c r="EG645" i="66"/>
  <c r="EJ633" i="66"/>
  <c r="EF107" i="66"/>
  <c r="EH265" i="66"/>
  <c r="ED119" i="66"/>
  <c r="DY876" i="66"/>
  <c r="EL876" i="66" s="1"/>
  <c r="EN876" i="66" s="1"/>
  <c r="EG872" i="66"/>
  <c r="EE61" i="66"/>
  <c r="DY302" i="66"/>
  <c r="EL302" i="66" s="1"/>
  <c r="EM302" i="66" s="1"/>
  <c r="EG788" i="66"/>
  <c r="EE64" i="66"/>
  <c r="DY33" i="66"/>
  <c r="EL33" i="66" s="1"/>
  <c r="EM33" i="66" s="1"/>
  <c r="EJ714" i="66"/>
  <c r="EF419" i="66"/>
  <c r="EI131" i="66"/>
  <c r="EF533" i="66"/>
  <c r="DY244" i="66"/>
  <c r="EL244" i="66" s="1"/>
  <c r="EN244" i="66" s="1"/>
  <c r="EG114" i="66"/>
  <c r="EK945" i="66"/>
  <c r="EK47" i="66"/>
  <c r="EC761" i="66"/>
  <c r="EH460" i="66"/>
  <c r="EC663" i="66"/>
  <c r="EH79" i="66"/>
  <c r="EG44" i="66"/>
  <c r="ED712" i="66"/>
  <c r="EG822" i="66"/>
  <c r="EF790" i="66"/>
  <c r="EH504" i="66"/>
  <c r="EE40" i="66"/>
  <c r="DY208" i="66"/>
  <c r="EL208" i="66" s="1"/>
  <c r="EN208" i="66" s="1"/>
  <c r="EI702" i="66"/>
  <c r="EA784" i="66"/>
  <c r="ED539" i="66"/>
  <c r="EC588" i="66"/>
  <c r="EG120" i="66"/>
  <c r="EB362" i="66"/>
  <c r="ED358" i="66"/>
  <c r="EC796" i="66"/>
  <c r="EF947" i="66"/>
  <c r="EA983" i="66"/>
  <c r="DY222" i="66"/>
  <c r="EL222" i="66" s="1"/>
  <c r="EN222" i="66" s="1"/>
  <c r="EC719" i="66"/>
  <c r="EF495" i="66"/>
  <c r="EA481" i="66"/>
  <c r="DY288" i="66"/>
  <c r="EL288" i="66" s="1"/>
  <c r="EM288" i="66" s="1"/>
  <c r="EC228" i="66"/>
  <c r="EF59" i="66"/>
  <c r="EE461" i="66"/>
  <c r="EK603" i="66"/>
  <c r="EC29" i="66"/>
  <c r="EJ654" i="66"/>
  <c r="EA654" i="66"/>
  <c r="EH654" i="66"/>
  <c r="EB654" i="66"/>
  <c r="EE654" i="66"/>
  <c r="ED654" i="66"/>
  <c r="EG654" i="66"/>
  <c r="DY654" i="66"/>
  <c r="EL654" i="66" s="1"/>
  <c r="EN654" i="66" s="1"/>
  <c r="EI654" i="66"/>
  <c r="EF654" i="66"/>
  <c r="EC654" i="66"/>
  <c r="EK654" i="66"/>
  <c r="EG857" i="66"/>
  <c r="DY857" i="66"/>
  <c r="EL857" i="66" s="1"/>
  <c r="EM857" i="66" s="1"/>
  <c r="EA857" i="66"/>
  <c r="EE857" i="66"/>
  <c r="EB857" i="66"/>
  <c r="EB759" i="66"/>
  <c r="EC759" i="66"/>
  <c r="EG759" i="66"/>
  <c r="EK759" i="66"/>
  <c r="DY759" i="66"/>
  <c r="EL759" i="66" s="1"/>
  <c r="EN759" i="66" s="1"/>
  <c r="ED759" i="66"/>
  <c r="EJ759" i="66"/>
  <c r="EA759" i="66"/>
  <c r="EI759" i="66"/>
  <c r="EH759" i="66"/>
  <c r="EF759" i="66"/>
  <c r="EG606" i="66"/>
  <c r="DY606" i="66"/>
  <c r="EL606" i="66" s="1"/>
  <c r="EN606" i="66" s="1"/>
  <c r="EA606" i="66"/>
  <c r="EI606" i="66"/>
  <c r="ED606" i="66"/>
  <c r="EC606" i="66"/>
  <c r="EH606" i="66"/>
  <c r="EE606" i="66"/>
  <c r="EJ606" i="66"/>
  <c r="EE401" i="66"/>
  <c r="EH401" i="66"/>
  <c r="DY401" i="66"/>
  <c r="EL401" i="66" s="1"/>
  <c r="EN401" i="66" s="1"/>
  <c r="EB401" i="66"/>
  <c r="EJ401" i="66"/>
  <c r="EC401" i="66"/>
  <c r="EA401" i="66"/>
  <c r="EI401" i="66"/>
  <c r="EJ259" i="66"/>
  <c r="EE259" i="66"/>
  <c r="EH259" i="66"/>
  <c r="EG259" i="66"/>
  <c r="EK259" i="66"/>
  <c r="EB259" i="66"/>
  <c r="EF259" i="66"/>
  <c r="ED259" i="66"/>
  <c r="EC259" i="66"/>
  <c r="DY259" i="66"/>
  <c r="EL259" i="66" s="1"/>
  <c r="EN259" i="66" s="1"/>
  <c r="EI259" i="66"/>
  <c r="EB181" i="66"/>
  <c r="EG181" i="66"/>
  <c r="EK181" i="66"/>
  <c r="EI181" i="66"/>
  <c r="EA181" i="66"/>
  <c r="ED181" i="66"/>
  <c r="EJ181" i="66"/>
  <c r="EH181" i="66"/>
  <c r="EF82" i="66"/>
  <c r="EG82" i="66"/>
  <c r="EB82" i="66"/>
  <c r="EH82" i="66"/>
  <c r="ED82" i="66"/>
  <c r="EI82" i="66"/>
  <c r="EK82" i="66"/>
  <c r="DY82" i="66"/>
  <c r="EL82" i="66" s="1"/>
  <c r="EM82" i="66" s="1"/>
  <c r="EA82" i="66"/>
  <c r="EJ82" i="66"/>
  <c r="EB597" i="66"/>
  <c r="ED597" i="66"/>
  <c r="EH597" i="66"/>
  <c r="EC597" i="66"/>
  <c r="EF597" i="66"/>
  <c r="EK597" i="66"/>
  <c r="EA597" i="66"/>
  <c r="EF433" i="66"/>
  <c r="EG433" i="66"/>
  <c r="EI433" i="66"/>
  <c r="EJ433" i="66"/>
  <c r="EC433" i="66"/>
  <c r="EA49" i="66"/>
  <c r="EG49" i="66"/>
  <c r="EB49" i="66"/>
  <c r="EF49" i="66"/>
  <c r="EH49" i="66"/>
  <c r="EJ49" i="66"/>
  <c r="DY799" i="66"/>
  <c r="EL799" i="66" s="1"/>
  <c r="EN799" i="66" s="1"/>
  <c r="EC799" i="66"/>
  <c r="EB799" i="66"/>
  <c r="EE799" i="66"/>
  <c r="EI799" i="66"/>
  <c r="EJ799" i="66"/>
  <c r="EF726" i="66"/>
  <c r="DY726" i="66"/>
  <c r="EL726" i="66" s="1"/>
  <c r="EM726" i="66" s="1"/>
  <c r="EE726" i="66"/>
  <c r="ED726" i="66"/>
  <c r="EK726" i="66"/>
  <c r="ED392" i="66"/>
  <c r="EF392" i="66"/>
  <c r="EI392" i="66"/>
  <c r="EJ392" i="66"/>
  <c r="EG392" i="66"/>
  <c r="DY392" i="66"/>
  <c r="EL392" i="66" s="1"/>
  <c r="EN392" i="66" s="1"/>
  <c r="EC813" i="66"/>
  <c r="EI813" i="66"/>
  <c r="DY813" i="66"/>
  <c r="EL813" i="66" s="1"/>
  <c r="EM813" i="66" s="1"/>
  <c r="EB813" i="66"/>
  <c r="EJ813" i="66"/>
  <c r="EK813" i="66"/>
  <c r="EK252" i="66"/>
  <c r="EI252" i="66"/>
  <c r="EB252" i="66"/>
  <c r="EF252" i="66"/>
  <c r="EJ252" i="66"/>
  <c r="ED252" i="66"/>
  <c r="EG252" i="66"/>
  <c r="EC252" i="66"/>
  <c r="DY252" i="66"/>
  <c r="EL252" i="66" s="1"/>
  <c r="EM252" i="66" s="1"/>
  <c r="EH252" i="66"/>
  <c r="EE252" i="66"/>
  <c r="EA252" i="66"/>
  <c r="DY152" i="66"/>
  <c r="EL152" i="66" s="1"/>
  <c r="EM152" i="66" s="1"/>
  <c r="EK152" i="66"/>
  <c r="EC152" i="66"/>
  <c r="EE152" i="66"/>
  <c r="EG152" i="66"/>
  <c r="EJ152" i="66"/>
  <c r="EA152" i="66"/>
  <c r="EI446" i="66"/>
  <c r="EH446" i="66"/>
  <c r="ED446" i="66"/>
  <c r="EA446" i="66"/>
  <c r="EK446" i="66"/>
  <c r="EE446" i="66"/>
  <c r="EJ446" i="66"/>
  <c r="EB446" i="66"/>
  <c r="DY446" i="66"/>
  <c r="EL446" i="66" s="1"/>
  <c r="EN446" i="66" s="1"/>
  <c r="EG446" i="66"/>
  <c r="EC446" i="66"/>
  <c r="EF446" i="66"/>
  <c r="DY806" i="66"/>
  <c r="EL806" i="66" s="1"/>
  <c r="EM806" i="66" s="1"/>
  <c r="EH806" i="66"/>
  <c r="EG806" i="66"/>
  <c r="EC806" i="66"/>
  <c r="ED806" i="66"/>
  <c r="EE806" i="66"/>
  <c r="EA806" i="66"/>
  <c r="EK806" i="66"/>
  <c r="EJ806" i="66"/>
  <c r="EF806" i="66"/>
  <c r="EB806" i="66"/>
  <c r="EI806" i="66"/>
  <c r="EJ223" i="66"/>
  <c r="DY223" i="66"/>
  <c r="EL223" i="66" s="1"/>
  <c r="EN223" i="66" s="1"/>
  <c r="EK223" i="66"/>
  <c r="EF223" i="66"/>
  <c r="EH223" i="66"/>
  <c r="ED223" i="66"/>
  <c r="EG223" i="66"/>
  <c r="EI223" i="66"/>
  <c r="EA223" i="66"/>
  <c r="EC223" i="66"/>
  <c r="EB223" i="66"/>
  <c r="EE535" i="66"/>
  <c r="EC535" i="66"/>
  <c r="ED535" i="66"/>
  <c r="EF535" i="66"/>
  <c r="EB535" i="66"/>
  <c r="EI535" i="66"/>
  <c r="EK535" i="66"/>
  <c r="EA535" i="66"/>
  <c r="DY535" i="66"/>
  <c r="EL535" i="66" s="1"/>
  <c r="EM535" i="66" s="1"/>
  <c r="EG535" i="66"/>
  <c r="EH535" i="66"/>
  <c r="EF780" i="66"/>
  <c r="EA780" i="66"/>
  <c r="EC780" i="66"/>
  <c r="EJ780" i="66"/>
  <c r="ED780" i="66"/>
  <c r="EB780" i="66"/>
  <c r="EG780" i="66"/>
  <c r="EH780" i="66"/>
  <c r="EI780" i="66"/>
  <c r="EE780" i="66"/>
  <c r="EK780" i="66"/>
  <c r="DY780" i="66"/>
  <c r="EL780" i="66" s="1"/>
  <c r="EM780" i="66" s="1"/>
  <c r="EH261" i="66"/>
  <c r="EE261" i="66"/>
  <c r="EJ261" i="66"/>
  <c r="EC261" i="66"/>
  <c r="DY261" i="66"/>
  <c r="EL261" i="66" s="1"/>
  <c r="EM261" i="66" s="1"/>
  <c r="EF261" i="66"/>
  <c r="ED261" i="66"/>
  <c r="EK261" i="66"/>
  <c r="EB261" i="66"/>
  <c r="EJ431" i="66"/>
  <c r="EH431" i="66"/>
  <c r="EF431" i="66"/>
  <c r="EG431" i="66"/>
  <c r="ED431" i="66"/>
  <c r="EI431" i="66"/>
  <c r="EA431" i="66"/>
  <c r="EG537" i="66"/>
  <c r="EC537" i="66"/>
  <c r="ED537" i="66"/>
  <c r="EJ537" i="66"/>
  <c r="EB537" i="66"/>
  <c r="EF537" i="66"/>
  <c r="EI537" i="66"/>
  <c r="EH537" i="66"/>
  <c r="EK537" i="66"/>
  <c r="EE537" i="66"/>
  <c r="DY537" i="66"/>
  <c r="EL537" i="66" s="1"/>
  <c r="EN537" i="66" s="1"/>
  <c r="EI397" i="66"/>
  <c r="EJ397" i="66"/>
  <c r="EC397" i="66"/>
  <c r="ED397" i="66"/>
  <c r="EF397" i="66"/>
  <c r="EH397" i="66"/>
  <c r="EA397" i="66"/>
  <c r="EE397" i="66"/>
  <c r="EK397" i="66"/>
  <c r="EG397" i="66"/>
  <c r="EB136" i="66"/>
  <c r="EE136" i="66"/>
  <c r="EC136" i="66"/>
  <c r="EA136" i="66"/>
  <c r="EF136" i="66"/>
  <c r="EG136" i="66"/>
  <c r="ED136" i="66"/>
  <c r="EI136" i="66"/>
  <c r="EK136" i="66"/>
  <c r="EJ678" i="66"/>
  <c r="DY678" i="66"/>
  <c r="EL678" i="66" s="1"/>
  <c r="EM678" i="66" s="1"/>
  <c r="EA678" i="66"/>
  <c r="EI678" i="66"/>
  <c r="EC678" i="66"/>
  <c r="EG678" i="66"/>
  <c r="EK678" i="66"/>
  <c r="EF678" i="66"/>
  <c r="EH678" i="66"/>
  <c r="EE678" i="66"/>
  <c r="EJ21" i="66"/>
  <c r="EC21" i="66"/>
  <c r="ED21" i="66"/>
  <c r="DY21" i="66"/>
  <c r="EL21" i="66" s="1"/>
  <c r="EN21" i="66" s="1"/>
  <c r="EE21" i="66"/>
  <c r="EK21" i="66"/>
  <c r="EI21" i="66"/>
  <c r="EG21" i="66"/>
  <c r="EB21" i="66"/>
  <c r="EF21" i="66"/>
  <c r="EH21" i="66"/>
  <c r="EA21" i="66"/>
  <c r="EI989" i="66"/>
  <c r="EJ989" i="66"/>
  <c r="EK989" i="66"/>
  <c r="EB989" i="66"/>
  <c r="EA989" i="66"/>
  <c r="EH989" i="66"/>
  <c r="DY989" i="66"/>
  <c r="EL989" i="66" s="1"/>
  <c r="EM989" i="66" s="1"/>
  <c r="ED989" i="66"/>
  <c r="EC989" i="66"/>
  <c r="EC351" i="66"/>
  <c r="EF351" i="66"/>
  <c r="ED351" i="66"/>
  <c r="EH351" i="66"/>
  <c r="DY351" i="66"/>
  <c r="EL351" i="66" s="1"/>
  <c r="EN351" i="66" s="1"/>
  <c r="EG351" i="66"/>
  <c r="EA351" i="66"/>
  <c r="EB351" i="66"/>
  <c r="EI351" i="66"/>
  <c r="EJ351" i="66"/>
  <c r="EK351" i="66"/>
  <c r="EI683" i="66"/>
  <c r="EA683" i="66"/>
  <c r="EJ683" i="66"/>
  <c r="EK683" i="66"/>
  <c r="EC683" i="66"/>
  <c r="EF683" i="66"/>
  <c r="EH683" i="66"/>
  <c r="EC903" i="66"/>
  <c r="EF903" i="66"/>
  <c r="EA903" i="66"/>
  <c r="EG903" i="66"/>
  <c r="EJ903" i="66"/>
  <c r="EI903" i="66"/>
  <c r="ED903" i="66"/>
  <c r="DY903" i="66"/>
  <c r="EL903" i="66" s="1"/>
  <c r="EN903" i="66" s="1"/>
  <c r="EB903" i="66"/>
  <c r="EH903" i="66"/>
  <c r="EK911" i="66"/>
  <c r="EB911" i="66"/>
  <c r="EC911" i="66"/>
  <c r="EI911" i="66"/>
  <c r="DY911" i="66"/>
  <c r="EL911" i="66" s="1"/>
  <c r="EM911" i="66" s="1"/>
  <c r="EA911" i="66"/>
  <c r="ED911" i="66"/>
  <c r="EF911" i="66"/>
  <c r="EJ911" i="66"/>
  <c r="EG911" i="66"/>
  <c r="EH911" i="66"/>
  <c r="EE911" i="66"/>
  <c r="EA471" i="66"/>
  <c r="EB471" i="66"/>
  <c r="EE471" i="66"/>
  <c r="DY471" i="66"/>
  <c r="EL471" i="66" s="1"/>
  <c r="EM471" i="66" s="1"/>
  <c r="EK471" i="66"/>
  <c r="ED471" i="66"/>
  <c r="EC471" i="66"/>
  <c r="EI471" i="66"/>
  <c r="EH471" i="66"/>
  <c r="EJ471" i="66"/>
  <c r="EF471" i="66"/>
  <c r="EE415" i="66"/>
  <c r="EI415" i="66"/>
  <c r="EA415" i="66"/>
  <c r="DY415" i="66"/>
  <c r="EL415" i="66" s="1"/>
  <c r="EM415" i="66" s="1"/>
  <c r="EF415" i="66"/>
  <c r="EC415" i="66"/>
  <c r="EB415" i="66"/>
  <c r="EK415" i="66"/>
  <c r="EH415" i="66"/>
  <c r="ED415" i="66"/>
  <c r="EG415" i="66"/>
  <c r="EA904" i="66"/>
  <c r="EC904" i="66"/>
  <c r="EE904" i="66"/>
  <c r="EF904" i="66"/>
  <c r="EG904" i="66"/>
  <c r="EK904" i="66"/>
  <c r="EJ852" i="66"/>
  <c r="ED852" i="66"/>
  <c r="EI852" i="66"/>
  <c r="DY852" i="66"/>
  <c r="EL852" i="66" s="1"/>
  <c r="EM852" i="66" s="1"/>
  <c r="EG852" i="66"/>
  <c r="EE852" i="66"/>
  <c r="EF852" i="66"/>
  <c r="EK250" i="66"/>
  <c r="DY250" i="66"/>
  <c r="EL250" i="66" s="1"/>
  <c r="EM250" i="66" s="1"/>
  <c r="EJ250" i="66"/>
  <c r="EA250" i="66"/>
  <c r="EC250" i="66"/>
  <c r="EF250" i="66"/>
  <c r="EE250" i="66"/>
  <c r="EH250" i="66"/>
  <c r="EB404" i="66"/>
  <c r="EG404" i="66"/>
  <c r="DY404" i="66"/>
  <c r="EL404" i="66" s="1"/>
  <c r="EM404" i="66" s="1"/>
  <c r="EF404" i="66"/>
  <c r="EE404" i="66"/>
  <c r="EK404" i="66"/>
  <c r="EA404" i="66"/>
  <c r="ED404" i="66"/>
  <c r="EC404" i="66"/>
  <c r="EH404" i="66"/>
  <c r="EJ404" i="66"/>
  <c r="EJ352" i="66"/>
  <c r="EB352" i="66"/>
  <c r="EH352" i="66"/>
  <c r="DY352" i="66"/>
  <c r="EL352" i="66" s="1"/>
  <c r="EM352" i="66" s="1"/>
  <c r="ED352" i="66"/>
  <c r="EG352" i="66"/>
  <c r="EK352" i="66"/>
  <c r="EC352" i="66"/>
  <c r="EA352" i="66"/>
  <c r="EE352" i="66"/>
  <c r="EF352" i="66"/>
  <c r="EI352" i="66"/>
  <c r="EF25" i="66"/>
  <c r="DY25" i="66"/>
  <c r="EL25" i="66" s="1"/>
  <c r="EM25" i="66" s="1"/>
  <c r="ED25" i="66"/>
  <c r="EJ25" i="66"/>
  <c r="EI25" i="66"/>
  <c r="EB25" i="66"/>
  <c r="EC25" i="66"/>
  <c r="EH25" i="66"/>
  <c r="EA25" i="66"/>
  <c r="EG25" i="66"/>
  <c r="EE25" i="66"/>
  <c r="EK25" i="66"/>
  <c r="EG515" i="66"/>
  <c r="DY515" i="66"/>
  <c r="EL515" i="66" s="1"/>
  <c r="EM515" i="66" s="1"/>
  <c r="EB515" i="66"/>
  <c r="EF515" i="66"/>
  <c r="EK515" i="66"/>
  <c r="EJ515" i="66"/>
  <c r="EG341" i="66"/>
  <c r="EK341" i="66"/>
  <c r="DY341" i="66"/>
  <c r="EL341" i="66" s="1"/>
  <c r="EM341" i="66" s="1"/>
  <c r="EF341" i="66"/>
  <c r="ED341" i="66"/>
  <c r="EA341" i="66"/>
  <c r="EE280" i="66"/>
  <c r="EK280" i="66"/>
  <c r="EG280" i="66"/>
  <c r="EH280" i="66"/>
  <c r="EA280" i="66"/>
  <c r="EI280" i="66"/>
  <c r="EA492" i="66"/>
  <c r="EE492" i="66"/>
  <c r="EG492" i="66"/>
  <c r="EK492" i="66"/>
  <c r="EI492" i="66"/>
  <c r="EJ492" i="66"/>
  <c r="DY492" i="66"/>
  <c r="EL492" i="66" s="1"/>
  <c r="EN492" i="66" s="1"/>
  <c r="EC492" i="66"/>
  <c r="ED492" i="66"/>
  <c r="EF492" i="66"/>
  <c r="EH492" i="66"/>
  <c r="EB492" i="66"/>
  <c r="EC218" i="66"/>
  <c r="EA218" i="66"/>
  <c r="EE218" i="66"/>
  <c r="DY218" i="66"/>
  <c r="EL218" i="66" s="1"/>
  <c r="EM218" i="66" s="1"/>
  <c r="EB218" i="66"/>
  <c r="EI218" i="66"/>
  <c r="ED346" i="66"/>
  <c r="EJ346" i="66"/>
  <c r="EE346" i="66"/>
  <c r="EF346" i="66"/>
  <c r="EI346" i="66"/>
  <c r="EH346" i="66"/>
  <c r="DY346" i="66"/>
  <c r="EL346" i="66" s="1"/>
  <c r="EM346" i="66" s="1"/>
  <c r="EC346" i="66"/>
  <c r="EK346" i="66"/>
  <c r="EA346" i="66"/>
  <c r="EB346" i="66"/>
  <c r="EG346" i="66"/>
  <c r="EE144" i="66"/>
  <c r="EC144" i="66"/>
  <c r="EH144" i="66"/>
  <c r="EA144" i="66"/>
  <c r="EK144" i="66"/>
  <c r="ED144" i="66"/>
  <c r="EI144" i="66"/>
  <c r="EG144" i="66"/>
  <c r="EB144" i="66"/>
  <c r="DY144" i="66"/>
  <c r="EL144" i="66" s="1"/>
  <c r="EN144" i="66" s="1"/>
  <c r="EF144" i="66"/>
  <c r="EJ144" i="66"/>
  <c r="EJ564" i="66"/>
  <c r="EA564" i="66"/>
  <c r="EG564" i="66"/>
  <c r="EF564" i="66"/>
  <c r="DY564" i="66"/>
  <c r="EL564" i="66" s="1"/>
  <c r="EN564" i="66" s="1"/>
  <c r="EK564" i="66"/>
  <c r="EB564" i="66"/>
  <c r="EH564" i="66"/>
  <c r="EE564" i="66"/>
  <c r="EC564" i="66"/>
  <c r="EI564" i="66"/>
  <c r="ED564" i="66"/>
  <c r="EF667" i="66"/>
  <c r="EI667" i="66"/>
  <c r="EC667" i="66"/>
  <c r="EJ667" i="66"/>
  <c r="EK667" i="66"/>
  <c r="DY667" i="66"/>
  <c r="EL667" i="66" s="1"/>
  <c r="EM667" i="66" s="1"/>
  <c r="ED667" i="66"/>
  <c r="EE667" i="66"/>
  <c r="EH667" i="66"/>
  <c r="EA667" i="66"/>
  <c r="EG667" i="66"/>
  <c r="EB667" i="66"/>
  <c r="EI294" i="66"/>
  <c r="DY294" i="66"/>
  <c r="EL294" i="66" s="1"/>
  <c r="EN294" i="66" s="1"/>
  <c r="EJ294" i="66"/>
  <c r="ED294" i="66"/>
  <c r="EF294" i="66"/>
  <c r="EH294" i="66"/>
  <c r="EA294" i="66"/>
  <c r="EE294" i="66"/>
  <c r="EG294" i="66"/>
  <c r="EB294" i="66"/>
  <c r="EC294" i="66"/>
  <c r="EK294" i="66"/>
  <c r="EC850" i="66"/>
  <c r="EH850" i="66"/>
  <c r="EJ850" i="66"/>
  <c r="EI850" i="66"/>
  <c r="EB850" i="66"/>
  <c r="EE850" i="66"/>
  <c r="EG850" i="66"/>
  <c r="EA850" i="66"/>
  <c r="EF850" i="66"/>
  <c r="DY850" i="66"/>
  <c r="EL850" i="66" s="1"/>
  <c r="EM850" i="66" s="1"/>
  <c r="ED850" i="66"/>
  <c r="EK850" i="66"/>
  <c r="EC396" i="66"/>
  <c r="DY396" i="66"/>
  <c r="EL396" i="66" s="1"/>
  <c r="EM396" i="66" s="1"/>
  <c r="EK396" i="66"/>
  <c r="EF396" i="66"/>
  <c r="EG396" i="66"/>
  <c r="EI396" i="66"/>
  <c r="EH396" i="66"/>
  <c r="ED396" i="66"/>
  <c r="EB396" i="66"/>
  <c r="EE396" i="66"/>
  <c r="EJ396" i="66"/>
  <c r="EA396" i="66"/>
  <c r="EF696" i="66"/>
  <c r="EA696" i="66"/>
  <c r="EC696" i="66"/>
  <c r="EB696" i="66"/>
  <c r="EG696" i="66"/>
  <c r="EJ696" i="66"/>
  <c r="EH696" i="66"/>
  <c r="EE696" i="66"/>
  <c r="EK696" i="66"/>
  <c r="EI696" i="66"/>
  <c r="ED696" i="66"/>
  <c r="DY696" i="66"/>
  <c r="EL696" i="66" s="1"/>
  <c r="EN696" i="66" s="1"/>
  <c r="EI445" i="66"/>
  <c r="EJ445" i="66"/>
  <c r="EE445" i="66"/>
  <c r="EF445" i="66"/>
  <c r="EA445" i="66"/>
  <c r="EB445" i="66"/>
  <c r="ED445" i="66"/>
  <c r="EH445" i="66"/>
  <c r="DY445" i="66"/>
  <c r="EL445" i="66" s="1"/>
  <c r="EN445" i="66" s="1"/>
  <c r="EC445" i="66"/>
  <c r="EK445" i="66"/>
  <c r="EG445" i="66"/>
  <c r="EE531" i="66"/>
  <c r="EH531" i="66"/>
  <c r="EK531" i="66"/>
  <c r="ED531" i="66"/>
  <c r="EG531" i="66"/>
  <c r="EB531" i="66"/>
  <c r="DY531" i="66"/>
  <c r="EL531" i="66" s="1"/>
  <c r="EN531" i="66" s="1"/>
  <c r="EA531" i="66"/>
  <c r="EF531" i="66"/>
  <c r="EI531" i="66"/>
  <c r="EC531" i="66"/>
  <c r="EH981" i="66"/>
  <c r="EI981" i="66"/>
  <c r="EK981" i="66"/>
  <c r="EA981" i="66"/>
  <c r="DY981" i="66"/>
  <c r="EL981" i="66" s="1"/>
  <c r="EN981" i="66" s="1"/>
  <c r="EB981" i="66"/>
  <c r="ED981" i="66"/>
  <c r="EG981" i="66"/>
  <c r="EF981" i="66"/>
  <c r="EC981" i="66"/>
  <c r="EE981" i="66"/>
  <c r="EJ981" i="66"/>
  <c r="EH254" i="66"/>
  <c r="EK254" i="66"/>
  <c r="EE254" i="66"/>
  <c r="EF254" i="66"/>
  <c r="EI254" i="66"/>
  <c r="EA254" i="66"/>
  <c r="DY254" i="66"/>
  <c r="EL254" i="66" s="1"/>
  <c r="EM254" i="66" s="1"/>
  <c r="ED254" i="66"/>
  <c r="EG254" i="66"/>
  <c r="EJ254" i="66"/>
  <c r="EB254" i="66"/>
  <c r="EC254" i="66"/>
  <c r="EB932" i="66"/>
  <c r="EF932" i="66"/>
  <c r="EK932" i="66"/>
  <c r="EH932" i="66"/>
  <c r="EI932" i="66"/>
  <c r="EE932" i="66"/>
  <c r="DY932" i="66"/>
  <c r="EL932" i="66" s="1"/>
  <c r="EN932" i="66" s="1"/>
  <c r="EJ932" i="66"/>
  <c r="EA932" i="66"/>
  <c r="EC932" i="66"/>
  <c r="EG932" i="66"/>
  <c r="ED932" i="66"/>
  <c r="EG406" i="66"/>
  <c r="EE406" i="66"/>
  <c r="DY406" i="66"/>
  <c r="EL406" i="66" s="1"/>
  <c r="EN406" i="66" s="1"/>
  <c r="EH406" i="66"/>
  <c r="EK406" i="66"/>
  <c r="EB406" i="66"/>
  <c r="EF406" i="66"/>
  <c r="EA406" i="66"/>
  <c r="ED406" i="66"/>
  <c r="EJ406" i="66"/>
  <c r="EI406" i="66"/>
  <c r="EE347" i="66"/>
  <c r="ED347" i="66"/>
  <c r="DY347" i="66"/>
  <c r="EL347" i="66" s="1"/>
  <c r="EM347" i="66" s="1"/>
  <c r="EG347" i="66"/>
  <c r="EH347" i="66"/>
  <c r="EK347" i="66"/>
  <c r="EA347" i="66"/>
  <c r="EB347" i="66"/>
  <c r="EC347" i="66"/>
  <c r="EI347" i="66"/>
  <c r="EF347" i="66"/>
  <c r="EJ347" i="66"/>
  <c r="EH355" i="66"/>
  <c r="EA355" i="66"/>
  <c r="EJ355" i="66"/>
  <c r="EC355" i="66"/>
  <c r="EE355" i="66"/>
  <c r="ED355" i="66"/>
  <c r="EB355" i="66"/>
  <c r="EC676" i="66"/>
  <c r="EG676" i="66"/>
  <c r="EA676" i="66"/>
  <c r="EI676" i="66"/>
  <c r="EJ676" i="66"/>
  <c r="DY676" i="66"/>
  <c r="EL676" i="66" s="1"/>
  <c r="EM676" i="66" s="1"/>
  <c r="EK676" i="66"/>
  <c r="ED676" i="66"/>
  <c r="EH676" i="66"/>
  <c r="EE676" i="66"/>
  <c r="EB676" i="66"/>
  <c r="EK882" i="66"/>
  <c r="DY882" i="66"/>
  <c r="EL882" i="66" s="1"/>
  <c r="EM882" i="66" s="1"/>
  <c r="EF882" i="66"/>
  <c r="EB882" i="66"/>
  <c r="EH882" i="66"/>
  <c r="EG882" i="66"/>
  <c r="EC882" i="66"/>
  <c r="ED882" i="66"/>
  <c r="EA882" i="66"/>
  <c r="EE882" i="66"/>
  <c r="EI882" i="66"/>
  <c r="EI584" i="66"/>
  <c r="EA584" i="66"/>
  <c r="EB584" i="66"/>
  <c r="ED584" i="66"/>
  <c r="DY584" i="66"/>
  <c r="EL584" i="66" s="1"/>
  <c r="EM584" i="66" s="1"/>
  <c r="EE584" i="66"/>
  <c r="EJ584" i="66"/>
  <c r="EK584" i="66"/>
  <c r="EF584" i="66"/>
  <c r="EG584" i="66"/>
  <c r="EB42" i="66"/>
  <c r="EE42" i="66"/>
  <c r="EJ42" i="66"/>
  <c r="EF42" i="66"/>
  <c r="DY42" i="66"/>
  <c r="EL42" i="66" s="1"/>
  <c r="EN42" i="66" s="1"/>
  <c r="EH42" i="66"/>
  <c r="EK670" i="66"/>
  <c r="EA670" i="66"/>
  <c r="EH670" i="66"/>
  <c r="EC670" i="66"/>
  <c r="DY670" i="66"/>
  <c r="EL670" i="66" s="1"/>
  <c r="EN670" i="66" s="1"/>
  <c r="ED670" i="66"/>
  <c r="EB454" i="66"/>
  <c r="EG454" i="66"/>
  <c r="EH454" i="66"/>
  <c r="EJ454" i="66"/>
  <c r="ED454" i="66"/>
  <c r="EC454" i="66"/>
  <c r="EE454" i="66"/>
  <c r="EA887" i="66"/>
  <c r="EC887" i="66"/>
  <c r="EB887" i="66"/>
  <c r="EE887" i="66"/>
  <c r="EJ887" i="66"/>
  <c r="DY184" i="66"/>
  <c r="EL184" i="66" s="1"/>
  <c r="EM184" i="66" s="1"/>
  <c r="EH184" i="66"/>
  <c r="EJ184" i="66"/>
  <c r="EA184" i="66"/>
  <c r="EI184" i="66"/>
  <c r="EB184" i="66"/>
  <c r="EH959" i="66"/>
  <c r="EJ959" i="66"/>
  <c r="EC959" i="66"/>
  <c r="ED959" i="66"/>
  <c r="DY959" i="66"/>
  <c r="EL959" i="66" s="1"/>
  <c r="EN959" i="66" s="1"/>
  <c r="EA943" i="66"/>
  <c r="EI943" i="66"/>
  <c r="EK943" i="66"/>
  <c r="EB943" i="66"/>
  <c r="EC943" i="66"/>
  <c r="EH943" i="66"/>
  <c r="EH152" i="66"/>
  <c r="EE989" i="66"/>
  <c r="EK857" i="66"/>
  <c r="EB726" i="66"/>
  <c r="EA799" i="66"/>
  <c r="EB904" i="66"/>
  <c r="EJ597" i="66"/>
  <c r="EE49" i="66"/>
  <c r="EG250" i="66"/>
  <c r="EF152" i="66"/>
  <c r="EG261" i="66"/>
  <c r="EJ415" i="66"/>
  <c r="EG597" i="66"/>
  <c r="EK49" i="66"/>
  <c r="ED152" i="66"/>
  <c r="EG401" i="66"/>
  <c r="EI261" i="66"/>
  <c r="EE759" i="66"/>
  <c r="EC857" i="66"/>
  <c r="EK433" i="66"/>
  <c r="EE813" i="66"/>
  <c r="EH799" i="66"/>
  <c r="EB392" i="66"/>
  <c r="EE597" i="66"/>
  <c r="EE431" i="66"/>
  <c r="DY181" i="66"/>
  <c r="EL181" i="66" s="1"/>
  <c r="EM181" i="66" s="1"/>
  <c r="DY49" i="66"/>
  <c r="EL49" i="66" s="1"/>
  <c r="EM49" i="66" s="1"/>
  <c r="EB852" i="66"/>
  <c r="EI250" i="66"/>
  <c r="EB152" i="66"/>
  <c r="ED401" i="66"/>
  <c r="EE223" i="66"/>
  <c r="EA261" i="66"/>
  <c r="ED678" i="66"/>
  <c r="EG471" i="66"/>
  <c r="EH904" i="66"/>
  <c r="EA537" i="66"/>
  <c r="EK431" i="66"/>
  <c r="EF181" i="66"/>
  <c r="EI49" i="66"/>
  <c r="EK852" i="66"/>
  <c r="EB250" i="66"/>
  <c r="EK401" i="66"/>
  <c r="EB678" i="66"/>
  <c r="EE127" i="66"/>
  <c r="EF127" i="66"/>
  <c r="ED127" i="66"/>
  <c r="EJ127" i="66"/>
  <c r="EK127" i="66"/>
  <c r="DY127" i="66"/>
  <c r="EL127" i="66" s="1"/>
  <c r="EN127" i="66" s="1"/>
  <c r="EG127" i="66"/>
  <c r="EH127" i="66"/>
  <c r="EB127" i="66"/>
  <c r="EC127" i="66"/>
  <c r="EI127" i="66"/>
  <c r="EA127" i="66"/>
  <c r="AF509" i="66"/>
  <c r="AE509" i="66" s="1"/>
  <c r="EJ100" i="66"/>
  <c r="EB591" i="66"/>
  <c r="EE530" i="66"/>
  <c r="EE248" i="66"/>
  <c r="EE128" i="66"/>
  <c r="ED749" i="66"/>
  <c r="EI953" i="66"/>
  <c r="DY953" i="66"/>
  <c r="EL953" i="66" s="1"/>
  <c r="EM953" i="66" s="1"/>
  <c r="EA953" i="66"/>
  <c r="ED953" i="66"/>
  <c r="EB953" i="66"/>
  <c r="EE953" i="66"/>
  <c r="EH953" i="66"/>
  <c r="EJ953" i="66"/>
  <c r="EC953" i="66"/>
  <c r="EG953" i="66"/>
  <c r="EF953" i="66"/>
  <c r="EK953" i="66"/>
  <c r="ED777" i="66"/>
  <c r="EB777" i="66"/>
  <c r="DY777" i="66"/>
  <c r="EL777" i="66" s="1"/>
  <c r="EM777" i="66" s="1"/>
  <c r="EF777" i="66"/>
  <c r="EG777" i="66"/>
  <c r="EK777" i="66"/>
  <c r="EE777" i="66"/>
  <c r="EI777" i="66"/>
  <c r="EA777" i="66"/>
  <c r="EF413" i="66"/>
  <c r="EA413" i="66"/>
  <c r="ED413" i="66"/>
  <c r="EB413" i="66"/>
  <c r="DY413" i="66"/>
  <c r="EL413" i="66" s="1"/>
  <c r="EN413" i="66" s="1"/>
  <c r="EC413" i="66"/>
  <c r="EJ413" i="66"/>
  <c r="EK413" i="66"/>
  <c r="EH413" i="66"/>
  <c r="EI413" i="66"/>
  <c r="EE413" i="66"/>
  <c r="ED924" i="66"/>
  <c r="EG924" i="66"/>
  <c r="EH924" i="66"/>
  <c r="EA924" i="66"/>
  <c r="EC924" i="66"/>
  <c r="EI924" i="66"/>
  <c r="EK924" i="66"/>
  <c r="EF924" i="66"/>
  <c r="EJ924" i="66"/>
  <c r="EE924" i="66"/>
  <c r="DY924" i="66"/>
  <c r="EL924" i="66" s="1"/>
  <c r="EM924" i="66" s="1"/>
  <c r="EB924" i="66"/>
  <c r="ED39" i="66"/>
  <c r="EJ39" i="66"/>
  <c r="EF39" i="66"/>
  <c r="EI39" i="66"/>
  <c r="EE39" i="66"/>
  <c r="EK39" i="66"/>
  <c r="DY39" i="66"/>
  <c r="EL39" i="66" s="1"/>
  <c r="EM39" i="66" s="1"/>
  <c r="EB39" i="66"/>
  <c r="EH39" i="66"/>
  <c r="EG39" i="66"/>
  <c r="EC39" i="66"/>
  <c r="EG685" i="66"/>
  <c r="EH685" i="66"/>
  <c r="DY685" i="66"/>
  <c r="EL685" i="66" s="1"/>
  <c r="EN685" i="66" s="1"/>
  <c r="EC685" i="66"/>
  <c r="EF685" i="66"/>
  <c r="EA685" i="66"/>
  <c r="EJ685" i="66"/>
  <c r="EB685" i="66"/>
  <c r="EE685" i="66"/>
  <c r="ED685" i="66"/>
  <c r="EI685" i="66"/>
  <c r="DY67" i="66"/>
  <c r="EL67" i="66" s="1"/>
  <c r="EN67" i="66" s="1"/>
  <c r="EB67" i="66"/>
  <c r="EG67" i="66"/>
  <c r="EI67" i="66"/>
  <c r="EJ67" i="66"/>
  <c r="EF67" i="66"/>
  <c r="EK881" i="66"/>
  <c r="EA881" i="66"/>
  <c r="EB881" i="66"/>
  <c r="EH881" i="66"/>
  <c r="EF881" i="66"/>
  <c r="EI881" i="66"/>
  <c r="EG881" i="66"/>
  <c r="DY881" i="66"/>
  <c r="EL881" i="66" s="1"/>
  <c r="EM881" i="66" s="1"/>
  <c r="EE881" i="66"/>
  <c r="EC301" i="66"/>
  <c r="EA301" i="66"/>
  <c r="EJ301" i="66"/>
  <c r="EK301" i="66"/>
  <c r="EE301" i="66"/>
  <c r="EB301" i="66"/>
  <c r="ED301" i="66"/>
  <c r="EF301" i="66"/>
  <c r="DY301" i="66"/>
  <c r="EL301" i="66" s="1"/>
  <c r="EN301" i="66" s="1"/>
  <c r="EG301" i="66"/>
  <c r="EI301" i="66"/>
  <c r="EC873" i="66"/>
  <c r="EG873" i="66"/>
  <c r="EA873" i="66"/>
  <c r="ED873" i="66"/>
  <c r="EB873" i="66"/>
  <c r="EE873" i="66"/>
  <c r="EF873" i="66"/>
  <c r="EH873" i="66"/>
  <c r="EJ873" i="66"/>
  <c r="EK873" i="66"/>
  <c r="DY873" i="66"/>
  <c r="EL873" i="66" s="1"/>
  <c r="EN873" i="66" s="1"/>
  <c r="EI93" i="66"/>
  <c r="EG93" i="66"/>
  <c r="EJ93" i="66"/>
  <c r="EK93" i="66"/>
  <c r="EC93" i="66"/>
  <c r="EF93" i="66"/>
  <c r="ED93" i="66"/>
  <c r="EK558" i="66"/>
  <c r="ED558" i="66"/>
  <c r="EB558" i="66"/>
  <c r="EH558" i="66"/>
  <c r="EF558" i="66"/>
  <c r="EA558" i="66"/>
  <c r="EG558" i="66"/>
  <c r="DY558" i="66"/>
  <c r="EL558" i="66" s="1"/>
  <c r="EM558" i="66" s="1"/>
  <c r="EG75" i="66"/>
  <c r="EI75" i="66"/>
  <c r="EK75" i="66"/>
  <c r="EJ75" i="66"/>
  <c r="EB75" i="66"/>
  <c r="EC75" i="66"/>
  <c r="EE75" i="66"/>
  <c r="EF75" i="66"/>
  <c r="EA75" i="66"/>
  <c r="ED75" i="66"/>
  <c r="DY75" i="66"/>
  <c r="EL75" i="66" s="1"/>
  <c r="EN75" i="66" s="1"/>
  <c r="EB60" i="66"/>
  <c r="EC60" i="66"/>
  <c r="EK60" i="66"/>
  <c r="EH60" i="66"/>
  <c r="EE60" i="66"/>
  <c r="EI60" i="66"/>
  <c r="EJ60" i="66"/>
  <c r="DY60" i="66"/>
  <c r="EL60" i="66" s="1"/>
  <c r="EM60" i="66" s="1"/>
  <c r="ED60" i="66"/>
  <c r="EG60" i="66"/>
  <c r="EK28" i="66"/>
  <c r="EH28" i="66"/>
  <c r="ED28" i="66"/>
  <c r="EG28" i="66"/>
  <c r="EC28" i="66"/>
  <c r="EF28" i="66"/>
  <c r="EI28" i="66"/>
  <c r="EB28" i="66"/>
  <c r="EF477" i="66"/>
  <c r="EG477" i="66"/>
  <c r="EH477" i="66"/>
  <c r="EI477" i="66"/>
  <c r="EK477" i="66"/>
  <c r="EA477" i="66"/>
  <c r="ED477" i="66"/>
  <c r="EE477" i="66"/>
  <c r="EJ477" i="66"/>
  <c r="DY477" i="66"/>
  <c r="EL477" i="66" s="1"/>
  <c r="EN477" i="66" s="1"/>
  <c r="EA407" i="66"/>
  <c r="EE407" i="66"/>
  <c r="EK407" i="66"/>
  <c r="DY407" i="66"/>
  <c r="EL407" i="66" s="1"/>
  <c r="EM407" i="66" s="1"/>
  <c r="EG407" i="66"/>
  <c r="ED407" i="66"/>
  <c r="EB68" i="66"/>
  <c r="EH68" i="66"/>
  <c r="EK68" i="66"/>
  <c r="EC68" i="66"/>
  <c r="ED68" i="66"/>
  <c r="EI68" i="66"/>
  <c r="DY690" i="66"/>
  <c r="EL690" i="66" s="1"/>
  <c r="EN690" i="66" s="1"/>
  <c r="EB690" i="66"/>
  <c r="ED690" i="66"/>
  <c r="EH690" i="66"/>
  <c r="EJ690" i="66"/>
  <c r="EK690" i="66"/>
  <c r="EE690" i="66"/>
  <c r="EC690" i="66"/>
  <c r="EF48" i="66"/>
  <c r="EK48" i="66"/>
  <c r="ED48" i="66"/>
  <c r="EH48" i="66"/>
  <c r="DY48" i="66"/>
  <c r="EL48" i="66" s="1"/>
  <c r="EN48" i="66" s="1"/>
  <c r="EC48" i="66"/>
  <c r="EI48" i="66"/>
  <c r="EJ48" i="66"/>
  <c r="EJ752" i="66"/>
  <c r="EF752" i="66"/>
  <c r="EG752" i="66"/>
  <c r="EI752" i="66"/>
  <c r="EE752" i="66"/>
  <c r="EB752" i="66"/>
  <c r="EC752" i="66"/>
  <c r="EA752" i="66"/>
  <c r="DY752" i="66"/>
  <c r="EL752" i="66" s="1"/>
  <c r="EN752" i="66" s="1"/>
  <c r="EI307" i="66"/>
  <c r="EF307" i="66"/>
  <c r="EJ307" i="66"/>
  <c r="EK307" i="66"/>
  <c r="EG307" i="66"/>
  <c r="EE307" i="66"/>
  <c r="EH307" i="66"/>
  <c r="EB307" i="66"/>
  <c r="EC307" i="66"/>
  <c r="EH540" i="66"/>
  <c r="EG540" i="66"/>
  <c r="DY540" i="66"/>
  <c r="EL540" i="66" s="1"/>
  <c r="EN540" i="66" s="1"/>
  <c r="EC540" i="66"/>
  <c r="ED540" i="66"/>
  <c r="EB540" i="66"/>
  <c r="EA540" i="66"/>
  <c r="EI540" i="66"/>
  <c r="EF540" i="66"/>
  <c r="EJ540" i="66"/>
  <c r="EE540" i="66"/>
  <c r="EK540" i="66"/>
  <c r="EK151" i="66"/>
  <c r="EA151" i="66"/>
  <c r="EE151" i="66"/>
  <c r="ED151" i="66"/>
  <c r="EG151" i="66"/>
  <c r="EC151" i="66"/>
  <c r="DY151" i="66"/>
  <c r="EL151" i="66" s="1"/>
  <c r="EM151" i="66" s="1"/>
  <c r="EI151" i="66"/>
  <c r="EF151" i="66"/>
  <c r="EH151" i="66"/>
  <c r="EJ151" i="66"/>
  <c r="EH121" i="66"/>
  <c r="EE121" i="66"/>
  <c r="EF121" i="66"/>
  <c r="EC121" i="66"/>
  <c r="EI121" i="66"/>
  <c r="EK121" i="66"/>
  <c r="ED121" i="66"/>
  <c r="EA121" i="66"/>
  <c r="EJ121" i="66"/>
  <c r="EB121" i="66"/>
  <c r="DY121" i="66"/>
  <c r="EL121" i="66" s="1"/>
  <c r="EM121" i="66" s="1"/>
  <c r="EG121" i="66"/>
  <c r="EK563" i="66"/>
  <c r="EE563" i="66"/>
  <c r="EA563" i="66"/>
  <c r="EJ563" i="66"/>
  <c r="ED563" i="66"/>
  <c r="EB563" i="66"/>
  <c r="EI563" i="66"/>
  <c r="EH563" i="66"/>
  <c r="EC563" i="66"/>
  <c r="EG563" i="66"/>
  <c r="EF563" i="66"/>
  <c r="DY563" i="66"/>
  <c r="EL563" i="66" s="1"/>
  <c r="EM563" i="66" s="1"/>
  <c r="EG866" i="66"/>
  <c r="EB866" i="66"/>
  <c r="EE866" i="66"/>
  <c r="DY866" i="66"/>
  <c r="EL866" i="66" s="1"/>
  <c r="EN866" i="66" s="1"/>
  <c r="EK866" i="66"/>
  <c r="EH866" i="66"/>
  <c r="EJ866" i="66"/>
  <c r="EF866" i="66"/>
  <c r="EA866" i="66"/>
  <c r="EC866" i="66"/>
  <c r="EI866" i="66"/>
  <c r="ED866" i="66"/>
  <c r="EA557" i="66"/>
  <c r="EE557" i="66"/>
  <c r="EH557" i="66"/>
  <c r="EI557" i="66"/>
  <c r="EK557" i="66"/>
  <c r="EG557" i="66"/>
  <c r="EB557" i="66"/>
  <c r="ED557" i="66"/>
  <c r="EF557" i="66"/>
  <c r="DY557" i="66"/>
  <c r="EL557" i="66" s="1"/>
  <c r="EN557" i="66" s="1"/>
  <c r="EJ557" i="66"/>
  <c r="EB524" i="66"/>
  <c r="ED524" i="66"/>
  <c r="EJ524" i="66"/>
  <c r="EA524" i="66"/>
  <c r="EF524" i="66"/>
  <c r="EG524" i="66"/>
  <c r="EC524" i="66"/>
  <c r="EI524" i="66"/>
  <c r="DY524" i="66"/>
  <c r="EL524" i="66" s="1"/>
  <c r="EM524" i="66" s="1"/>
  <c r="EH524" i="66"/>
  <c r="EE524" i="66"/>
  <c r="EK1002" i="66"/>
  <c r="EJ1002" i="66"/>
  <c r="EB1002" i="66"/>
  <c r="DY1002" i="66"/>
  <c r="EL1002" i="66" s="1"/>
  <c r="EM1002" i="66" s="1"/>
  <c r="EG1002" i="66"/>
  <c r="EA1002" i="66"/>
  <c r="EC1002" i="66"/>
  <c r="EE1002" i="66"/>
  <c r="EF1002" i="66"/>
  <c r="DY593" i="66"/>
  <c r="EL593" i="66" s="1"/>
  <c r="EM593" i="66" s="1"/>
  <c r="ED593" i="66"/>
  <c r="EA593" i="66"/>
  <c r="EE593" i="66"/>
  <c r="EF593" i="66"/>
  <c r="EK593" i="66"/>
  <c r="EJ497" i="66"/>
  <c r="EE497" i="66"/>
  <c r="EC497" i="66"/>
  <c r="ED497" i="66"/>
  <c r="DY497" i="66"/>
  <c r="EL497" i="66" s="1"/>
  <c r="EM497" i="66" s="1"/>
  <c r="EK497" i="66"/>
  <c r="EG497" i="66"/>
  <c r="EC798" i="66"/>
  <c r="EA798" i="66"/>
  <c r="EH798" i="66"/>
  <c r="EE798" i="66"/>
  <c r="EF798" i="66"/>
  <c r="EI798" i="66"/>
  <c r="EJ798" i="66"/>
  <c r="DY798" i="66"/>
  <c r="EL798" i="66" s="1"/>
  <c r="EN798" i="66" s="1"/>
  <c r="EK798" i="66"/>
  <c r="ED798" i="66"/>
  <c r="EG798" i="66"/>
  <c r="EB798" i="66"/>
  <c r="EB674" i="66"/>
  <c r="EC674" i="66"/>
  <c r="ED674" i="66"/>
  <c r="EG674" i="66"/>
  <c r="EK674" i="66"/>
  <c r="EF674" i="66"/>
  <c r="EA674" i="66"/>
  <c r="EE674" i="66"/>
  <c r="EJ674" i="66"/>
  <c r="EH674" i="66"/>
  <c r="EI674" i="66"/>
  <c r="DY674" i="66"/>
  <c r="EL674" i="66" s="1"/>
  <c r="EN674" i="66" s="1"/>
  <c r="EC926" i="66"/>
  <c r="ED926" i="66"/>
  <c r="EJ926" i="66"/>
  <c r="EK926" i="66"/>
  <c r="EH926" i="66"/>
  <c r="EE926" i="66"/>
  <c r="EI926" i="66"/>
  <c r="EF926" i="66"/>
  <c r="EB926" i="66"/>
  <c r="EA926" i="66"/>
  <c r="DY926" i="66"/>
  <c r="EL926" i="66" s="1"/>
  <c r="EM926" i="66" s="1"/>
  <c r="EJ916" i="66"/>
  <c r="EE916" i="66"/>
  <c r="EK916" i="66"/>
  <c r="DY916" i="66"/>
  <c r="EL916" i="66" s="1"/>
  <c r="EM916" i="66" s="1"/>
  <c r="EA916" i="66"/>
  <c r="ED916" i="66"/>
  <c r="EG916" i="66"/>
  <c r="EH916" i="66"/>
  <c r="EI916" i="66"/>
  <c r="EC916" i="66"/>
  <c r="EF916" i="66"/>
  <c r="EB916" i="66"/>
  <c r="EF512" i="66"/>
  <c r="EH512" i="66"/>
  <c r="EE512" i="66"/>
  <c r="EC512" i="66"/>
  <c r="EK512" i="66"/>
  <c r="EJ512" i="66"/>
  <c r="EI512" i="66"/>
  <c r="EG512" i="66"/>
  <c r="ED512" i="66"/>
  <c r="EI400" i="66"/>
  <c r="EF400" i="66"/>
  <c r="EJ400" i="66"/>
  <c r="DY400" i="66"/>
  <c r="EL400" i="66" s="1"/>
  <c r="EN400" i="66" s="1"/>
  <c r="EC400" i="66"/>
  <c r="EH400" i="66"/>
  <c r="EA400" i="66"/>
  <c r="EG400" i="66"/>
  <c r="EE400" i="66"/>
  <c r="EB400" i="66"/>
  <c r="EK400" i="66"/>
  <c r="ED400" i="66"/>
  <c r="EF344" i="66"/>
  <c r="EB344" i="66"/>
  <c r="ED344" i="66"/>
  <c r="EA344" i="66"/>
  <c r="EC344" i="66"/>
  <c r="EI344" i="66"/>
  <c r="DY344" i="66"/>
  <c r="EL344" i="66" s="1"/>
  <c r="EN344" i="66" s="1"/>
  <c r="EE344" i="66"/>
  <c r="EJ344" i="66"/>
  <c r="EK344" i="66"/>
  <c r="EH491" i="66"/>
  <c r="EJ491" i="66"/>
  <c r="EA491" i="66"/>
  <c r="EC491" i="66"/>
  <c r="ED491" i="66"/>
  <c r="EE491" i="66"/>
  <c r="EI491" i="66"/>
  <c r="EG491" i="66"/>
  <c r="DY491" i="66"/>
  <c r="EL491" i="66" s="1"/>
  <c r="EN491" i="66" s="1"/>
  <c r="EB491" i="66"/>
  <c r="EF491" i="66"/>
  <c r="EH754" i="66"/>
  <c r="EI754" i="66"/>
  <c r="EK754" i="66"/>
  <c r="EB754" i="66"/>
  <c r="EC754" i="66"/>
  <c r="EF754" i="66"/>
  <c r="DY754" i="66"/>
  <c r="EL754" i="66" s="1"/>
  <c r="EM754" i="66" s="1"/>
  <c r="EJ754" i="66"/>
  <c r="EG754" i="66"/>
  <c r="EA754" i="66"/>
  <c r="EE754" i="66"/>
  <c r="EA486" i="66"/>
  <c r="EC486" i="66"/>
  <c r="EJ486" i="66"/>
  <c r="ED486" i="66"/>
  <c r="EE486" i="66"/>
  <c r="EG486" i="66"/>
  <c r="EB486" i="66"/>
  <c r="EF486" i="66"/>
  <c r="DY486" i="66"/>
  <c r="EL486" i="66" s="1"/>
  <c r="EM486" i="66" s="1"/>
  <c r="EI486" i="66"/>
  <c r="EK486" i="66"/>
  <c r="EJ800" i="66"/>
  <c r="EB800" i="66"/>
  <c r="EI800" i="66"/>
  <c r="EA800" i="66"/>
  <c r="ED800" i="66"/>
  <c r="EF800" i="66"/>
  <c r="EK800" i="66"/>
  <c r="EG800" i="66"/>
  <c r="EC800" i="66"/>
  <c r="EE800" i="66"/>
  <c r="EH800" i="66"/>
  <c r="DY800" i="66"/>
  <c r="EL800" i="66" s="1"/>
  <c r="EN800" i="66" s="1"/>
  <c r="EH20" i="66"/>
  <c r="EJ20" i="66"/>
  <c r="EE20" i="66"/>
  <c r="EG20" i="66"/>
  <c r="ED20" i="66"/>
  <c r="EB20" i="66"/>
  <c r="DY20" i="66"/>
  <c r="EL20" i="66" s="1"/>
  <c r="EN20" i="66" s="1"/>
  <c r="EC20" i="66"/>
  <c r="EF20" i="66"/>
  <c r="EK20" i="66"/>
  <c r="EI20" i="66"/>
  <c r="EA20" i="66"/>
  <c r="EF549" i="66"/>
  <c r="EI549" i="66"/>
  <c r="EJ549" i="66"/>
  <c r="EK549" i="66"/>
  <c r="DY549" i="66"/>
  <c r="EL549" i="66" s="1"/>
  <c r="EM549" i="66" s="1"/>
  <c r="ED549" i="66"/>
  <c r="EC549" i="66"/>
  <c r="EG549" i="66"/>
  <c r="EA549" i="66"/>
  <c r="EB549" i="66"/>
  <c r="EE549" i="66"/>
  <c r="EH549" i="66"/>
  <c r="EI394" i="66"/>
  <c r="EC394" i="66"/>
  <c r="EG394" i="66"/>
  <c r="EE394" i="66"/>
  <c r="EF394" i="66"/>
  <c r="EA394" i="66"/>
  <c r="EK394" i="66"/>
  <c r="EJ394" i="66"/>
  <c r="EB394" i="66"/>
  <c r="ED394" i="66"/>
  <c r="EH394" i="66"/>
  <c r="EJ163" i="66"/>
  <c r="EK163" i="66"/>
  <c r="EB163" i="66"/>
  <c r="EE163" i="66"/>
  <c r="EF163" i="66"/>
  <c r="EG163" i="66"/>
  <c r="ED163" i="66"/>
  <c r="DY163" i="66"/>
  <c r="EL163" i="66" s="1"/>
  <c r="EM163" i="66" s="1"/>
  <c r="EI163" i="66"/>
  <c r="EC163" i="66"/>
  <c r="EA163" i="66"/>
  <c r="EK137" i="66"/>
  <c r="EJ137" i="66"/>
  <c r="EI137" i="66"/>
  <c r="EE137" i="66"/>
  <c r="EC137" i="66"/>
  <c r="EF137" i="66"/>
  <c r="ED137" i="66"/>
  <c r="EA137" i="66"/>
  <c r="EG137" i="66"/>
  <c r="EH137" i="66"/>
  <c r="EB137" i="66"/>
  <c r="DY137" i="66"/>
  <c r="EL137" i="66" s="1"/>
  <c r="EM137" i="66" s="1"/>
  <c r="EA835" i="66"/>
  <c r="EB835" i="66"/>
  <c r="EC835" i="66"/>
  <c r="ED835" i="66"/>
  <c r="DY835" i="66"/>
  <c r="EL835" i="66" s="1"/>
  <c r="EN835" i="66" s="1"/>
  <c r="EE835" i="66"/>
  <c r="EI835" i="66"/>
  <c r="EF835" i="66"/>
  <c r="EK835" i="66"/>
  <c r="EH835" i="66"/>
  <c r="EG835" i="66"/>
  <c r="EJ835" i="66"/>
  <c r="EB785" i="66"/>
  <c r="EC785" i="66"/>
  <c r="DY785" i="66"/>
  <c r="EL785" i="66" s="1"/>
  <c r="EN785" i="66" s="1"/>
  <c r="EI785" i="66"/>
  <c r="EA785" i="66"/>
  <c r="EJ785" i="66"/>
  <c r="EH785" i="66"/>
  <c r="EK785" i="66"/>
  <c r="ED785" i="66"/>
  <c r="EF785" i="66"/>
  <c r="EG785" i="66"/>
  <c r="EE785" i="66"/>
  <c r="EE66" i="66"/>
  <c r="EI66" i="66"/>
  <c r="EG66" i="66"/>
  <c r="EH66" i="66"/>
  <c r="ED66" i="66"/>
  <c r="EA66" i="66"/>
  <c r="EB66" i="66"/>
  <c r="EJ66" i="66"/>
  <c r="EK66" i="66"/>
  <c r="EF66" i="66"/>
  <c r="EB880" i="66"/>
  <c r="EA880" i="66"/>
  <c r="ED880" i="66"/>
  <c r="EG880" i="66"/>
  <c r="EC880" i="66"/>
  <c r="EF880" i="66"/>
  <c r="EE880" i="66"/>
  <c r="EI880" i="66"/>
  <c r="EK880" i="66"/>
  <c r="EH880" i="66"/>
  <c r="EJ880" i="66"/>
  <c r="DY279" i="66"/>
  <c r="EL279" i="66" s="1"/>
  <c r="EM279" i="66" s="1"/>
  <c r="EA279" i="66"/>
  <c r="EG279" i="66"/>
  <c r="EH279" i="66"/>
  <c r="EK279" i="66"/>
  <c r="EE279" i="66"/>
  <c r="EJ279" i="66"/>
  <c r="EB279" i="66"/>
  <c r="EE170" i="66"/>
  <c r="EG170" i="66"/>
  <c r="ED170" i="66"/>
  <c r="EJ170" i="66"/>
  <c r="EB170" i="66"/>
  <c r="EH170" i="66"/>
  <c r="EI170" i="66"/>
  <c r="EF170" i="66"/>
  <c r="EA170" i="66"/>
  <c r="EK170" i="66"/>
  <c r="DY170" i="66"/>
  <c r="EL170" i="66" s="1"/>
  <c r="EM170" i="66" s="1"/>
  <c r="EC170" i="66"/>
  <c r="EF214" i="66"/>
  <c r="EI214" i="66"/>
  <c r="EH214" i="66"/>
  <c r="EJ214" i="66"/>
  <c r="EK214" i="66"/>
  <c r="EA214" i="66"/>
  <c r="ED214" i="66"/>
  <c r="EB214" i="66"/>
  <c r="EG214" i="66"/>
  <c r="DY214" i="66"/>
  <c r="EL214" i="66" s="1"/>
  <c r="EM214" i="66" s="1"/>
  <c r="EC214" i="66"/>
  <c r="EA551" i="66"/>
  <c r="EI551" i="66"/>
  <c r="EK551" i="66"/>
  <c r="DY551" i="66"/>
  <c r="EL551" i="66" s="1"/>
  <c r="EN551" i="66" s="1"/>
  <c r="EB551" i="66"/>
  <c r="EE551" i="66"/>
  <c r="EH551" i="66"/>
  <c r="EJ551" i="66"/>
  <c r="ED551" i="66"/>
  <c r="EC551" i="66"/>
  <c r="EF551" i="66"/>
  <c r="EG551" i="66"/>
  <c r="ED791" i="66"/>
  <c r="EJ791" i="66"/>
  <c r="EK791" i="66"/>
  <c r="DY791" i="66"/>
  <c r="EL791" i="66" s="1"/>
  <c r="EM791" i="66" s="1"/>
  <c r="EF791" i="66"/>
  <c r="EC791" i="66"/>
  <c r="EG791" i="66"/>
  <c r="EH791" i="66"/>
  <c r="EB791" i="66"/>
  <c r="EE791" i="66"/>
  <c r="EA791" i="66"/>
  <c r="EI791" i="66"/>
  <c r="EK824" i="66"/>
  <c r="EC824" i="66"/>
  <c r="EI824" i="66"/>
  <c r="EJ824" i="66"/>
  <c r="EF824" i="66"/>
  <c r="ED824" i="66"/>
  <c r="DY824" i="66"/>
  <c r="EL824" i="66" s="1"/>
  <c r="EM824" i="66" s="1"/>
  <c r="EE824" i="66"/>
  <c r="EH824" i="66"/>
  <c r="EG824" i="66"/>
  <c r="EB824" i="66"/>
  <c r="EA824" i="66"/>
  <c r="EH215" i="66"/>
  <c r="EK215" i="66"/>
  <c r="EE215" i="66"/>
  <c r="EB215" i="66"/>
  <c r="EC215" i="66"/>
  <c r="EF215" i="66"/>
  <c r="ED215" i="66"/>
  <c r="EI215" i="66"/>
  <c r="EA215" i="66"/>
  <c r="EG215" i="66"/>
  <c r="EJ215" i="66"/>
  <c r="DY215" i="66"/>
  <c r="EL215" i="66" s="1"/>
  <c r="EN215" i="66" s="1"/>
  <c r="EE169" i="66"/>
  <c r="ED169" i="66"/>
  <c r="EB169" i="66"/>
  <c r="DY169" i="66"/>
  <c r="EL169" i="66" s="1"/>
  <c r="EN169" i="66" s="1"/>
  <c r="EH169" i="66"/>
  <c r="EK169" i="66"/>
  <c r="EC169" i="66"/>
  <c r="EA169" i="66"/>
  <c r="EJ169" i="66"/>
  <c r="EI169" i="66"/>
  <c r="EF169" i="66"/>
  <c r="EG169" i="66"/>
  <c r="EI716" i="66"/>
  <c r="EC716" i="66"/>
  <c r="DY716" i="66"/>
  <c r="EL716" i="66" s="1"/>
  <c r="EM716" i="66" s="1"/>
  <c r="EJ716" i="66"/>
  <c r="EB716" i="66"/>
  <c r="EG716" i="66"/>
  <c r="ED716" i="66"/>
  <c r="EK716" i="66"/>
  <c r="EF716" i="66"/>
  <c r="EA716" i="66"/>
  <c r="EE716" i="66"/>
  <c r="EH716" i="66"/>
  <c r="EB195" i="66"/>
  <c r="ED195" i="66"/>
  <c r="EJ195" i="66"/>
  <c r="EG195" i="66"/>
  <c r="EF195" i="66"/>
  <c r="EI195" i="66"/>
  <c r="EA195" i="66"/>
  <c r="DY195" i="66"/>
  <c r="EL195" i="66" s="1"/>
  <c r="EM195" i="66" s="1"/>
  <c r="EE195" i="66"/>
  <c r="EH195" i="66"/>
  <c r="EC195" i="66"/>
  <c r="EK195" i="66"/>
  <c r="EC499" i="66"/>
  <c r="EE499" i="66"/>
  <c r="EJ499" i="66"/>
  <c r="EI499" i="66"/>
  <c r="EK499" i="66"/>
  <c r="EB499" i="66"/>
  <c r="EA499" i="66"/>
  <c r="EH499" i="66"/>
  <c r="ED499" i="66"/>
  <c r="EG499" i="66"/>
  <c r="DY499" i="66"/>
  <c r="EL499" i="66" s="1"/>
  <c r="EM499" i="66" s="1"/>
  <c r="EF499" i="66"/>
  <c r="EA985" i="66"/>
  <c r="EK985" i="66"/>
  <c r="DY985" i="66"/>
  <c r="EL985" i="66" s="1"/>
  <c r="EM985" i="66" s="1"/>
  <c r="EG985" i="66"/>
  <c r="EJ985" i="66"/>
  <c r="EE985" i="66"/>
  <c r="EH985" i="66"/>
  <c r="EI985" i="66"/>
  <c r="EB985" i="66"/>
  <c r="EC985" i="66"/>
  <c r="ED985" i="66"/>
  <c r="EJ830" i="66"/>
  <c r="DY830" i="66"/>
  <c r="EL830" i="66" s="1"/>
  <c r="EM830" i="66" s="1"/>
  <c r="EH830" i="66"/>
  <c r="EK830" i="66"/>
  <c r="EC830" i="66"/>
  <c r="EE830" i="66"/>
  <c r="EI830" i="66"/>
  <c r="EG830" i="66"/>
  <c r="EA830" i="66"/>
  <c r="EB830" i="66"/>
  <c r="ED830" i="66"/>
  <c r="EF830" i="66"/>
  <c r="EK583" i="66"/>
  <c r="DY583" i="66"/>
  <c r="EL583" i="66" s="1"/>
  <c r="EN583" i="66" s="1"/>
  <c r="EH583" i="66"/>
  <c r="EA583" i="66"/>
  <c r="EE583" i="66"/>
  <c r="EI583" i="66"/>
  <c r="EC583" i="66"/>
  <c r="EJ583" i="66"/>
  <c r="ED583" i="66"/>
  <c r="EB583" i="66"/>
  <c r="EF583" i="66"/>
  <c r="EG583" i="66"/>
  <c r="EI83" i="66"/>
  <c r="EE83" i="66"/>
  <c r="EJ83" i="66"/>
  <c r="ED83" i="66"/>
  <c r="EB83" i="66"/>
  <c r="EH83" i="66"/>
  <c r="EC83" i="66"/>
  <c r="DY83" i="66"/>
  <c r="EL83" i="66" s="1"/>
  <c r="EN83" i="66" s="1"/>
  <c r="EA83" i="66"/>
  <c r="EG83" i="66"/>
  <c r="EF83" i="66"/>
  <c r="EK83" i="66"/>
  <c r="ED724" i="66"/>
  <c r="EE724" i="66"/>
  <c r="EH724" i="66"/>
  <c r="EB724" i="66"/>
  <c r="EJ724" i="66"/>
  <c r="EI724" i="66"/>
  <c r="EC724" i="66"/>
  <c r="EG724" i="66"/>
  <c r="EF724" i="66"/>
  <c r="EK724" i="66"/>
  <c r="EA724" i="66"/>
  <c r="DY724" i="66"/>
  <c r="EL724" i="66" s="1"/>
  <c r="EN724" i="66" s="1"/>
  <c r="EE451" i="66"/>
  <c r="EC451" i="66"/>
  <c r="EK451" i="66"/>
  <c r="EA451" i="66"/>
  <c r="EB451" i="66"/>
  <c r="DY451" i="66"/>
  <c r="EL451" i="66" s="1"/>
  <c r="EM451" i="66" s="1"/>
  <c r="EG451" i="66"/>
  <c r="EI451" i="66"/>
  <c r="EH451" i="66"/>
  <c r="ED451" i="66"/>
  <c r="EJ451" i="66"/>
  <c r="EF451" i="66"/>
  <c r="EB452" i="66"/>
  <c r="EK452" i="66"/>
  <c r="EF452" i="66"/>
  <c r="EH452" i="66"/>
  <c r="EG452" i="66"/>
  <c r="EA452" i="66"/>
  <c r="DY452" i="66"/>
  <c r="EL452" i="66" s="1"/>
  <c r="EM452" i="66" s="1"/>
  <c r="EE452" i="66"/>
  <c r="EC452" i="66"/>
  <c r="EI452" i="66"/>
  <c r="EJ452" i="66"/>
  <c r="ED452" i="66"/>
  <c r="EE795" i="66"/>
  <c r="EF795" i="66"/>
  <c r="EC795" i="66"/>
  <c r="ED795" i="66"/>
  <c r="EG795" i="66"/>
  <c r="EH795" i="66"/>
  <c r="DY795" i="66"/>
  <c r="EL795" i="66" s="1"/>
  <c r="EM795" i="66" s="1"/>
  <c r="EA795" i="66"/>
  <c r="EB795" i="66"/>
  <c r="EK697" i="66"/>
  <c r="EE697" i="66"/>
  <c r="ED697" i="66"/>
  <c r="EH697" i="66"/>
  <c r="EJ697" i="66"/>
  <c r="EB697" i="66"/>
  <c r="EC697" i="66"/>
  <c r="EF697" i="66"/>
  <c r="EI697" i="66"/>
  <c r="ED774" i="66"/>
  <c r="EE774" i="66"/>
  <c r="EJ774" i="66"/>
  <c r="EB774" i="66"/>
  <c r="EC774" i="66"/>
  <c r="EG774" i="66"/>
  <c r="EI774" i="66"/>
  <c r="EJ314" i="66"/>
  <c r="EC314" i="66"/>
  <c r="EE314" i="66"/>
  <c r="DY314" i="66"/>
  <c r="EL314" i="66" s="1"/>
  <c r="EN314" i="66" s="1"/>
  <c r="EB314" i="66"/>
  <c r="EG314" i="66"/>
  <c r="EH314" i="66"/>
  <c r="EK314" i="66"/>
  <c r="EI383" i="66"/>
  <c r="DY383" i="66"/>
  <c r="EL383" i="66" s="1"/>
  <c r="EN383" i="66" s="1"/>
  <c r="EH383" i="66"/>
  <c r="EB383" i="66"/>
  <c r="EJ383" i="66"/>
  <c r="ED383" i="66"/>
  <c r="EG383" i="66"/>
  <c r="EG741" i="66"/>
  <c r="EC741" i="66"/>
  <c r="EI741" i="66"/>
  <c r="EH741" i="66"/>
  <c r="EK741" i="66"/>
  <c r="EA741" i="66"/>
  <c r="DY741" i="66"/>
  <c r="EL741" i="66" s="1"/>
  <c r="EM741" i="66" s="1"/>
  <c r="ED741" i="66"/>
  <c r="EJ741" i="66"/>
  <c r="EK123" i="66"/>
  <c r="EE123" i="66"/>
  <c r="EH123" i="66"/>
  <c r="EI123" i="66"/>
  <c r="EJ123" i="66"/>
  <c r="EF123" i="66"/>
  <c r="EC123" i="66"/>
  <c r="EA123" i="66"/>
  <c r="ED123" i="66"/>
  <c r="EB123" i="66"/>
  <c r="DY123" i="66"/>
  <c r="EL123" i="66" s="1"/>
  <c r="EM123" i="66" s="1"/>
  <c r="EF101" i="66"/>
  <c r="EB101" i="66"/>
  <c r="EC101" i="66"/>
  <c r="EJ101" i="66"/>
  <c r="EK101" i="66"/>
  <c r="DY101" i="66"/>
  <c r="EL101" i="66" s="1"/>
  <c r="EM101" i="66" s="1"/>
  <c r="ED101" i="66"/>
  <c r="EE101" i="66"/>
  <c r="EA101" i="66"/>
  <c r="EI101" i="66"/>
  <c r="EG933" i="66"/>
  <c r="EI933" i="66"/>
  <c r="DY933" i="66"/>
  <c r="EL933" i="66" s="1"/>
  <c r="EM933" i="66" s="1"/>
  <c r="EK933" i="66"/>
  <c r="EB933" i="66"/>
  <c r="EJ933" i="66"/>
  <c r="EE933" i="66"/>
  <c r="EF933" i="66"/>
  <c r="ED289" i="66"/>
  <c r="EE289" i="66"/>
  <c r="EI289" i="66"/>
  <c r="EA289" i="66"/>
  <c r="EB289" i="66"/>
  <c r="EH289" i="66"/>
  <c r="EC289" i="66"/>
  <c r="EG289" i="66"/>
  <c r="DY289" i="66"/>
  <c r="EL289" i="66" s="1"/>
  <c r="EM289" i="66" s="1"/>
  <c r="EJ289" i="66"/>
  <c r="EG427" i="66"/>
  <c r="EJ427" i="66"/>
  <c r="EK427" i="66"/>
  <c r="EA427" i="66"/>
  <c r="EI427" i="66"/>
  <c r="EB427" i="66"/>
  <c r="EH427" i="66"/>
  <c r="EE427" i="66"/>
  <c r="ED427" i="66"/>
  <c r="DY427" i="66"/>
  <c r="EL427" i="66" s="1"/>
  <c r="EM427" i="66" s="1"/>
  <c r="EC427" i="66"/>
  <c r="EF427" i="66"/>
  <c r="EC665" i="66"/>
  <c r="ED665" i="66"/>
  <c r="DY665" i="66"/>
  <c r="EL665" i="66" s="1"/>
  <c r="EM665" i="66" s="1"/>
  <c r="EB665" i="66"/>
  <c r="EF665" i="66"/>
  <c r="EJ665" i="66"/>
  <c r="EH665" i="66"/>
  <c r="EK665" i="66"/>
  <c r="EI665" i="66"/>
  <c r="EA665" i="66"/>
  <c r="EE665" i="66"/>
  <c r="EA100" i="66"/>
  <c r="EC747" i="66"/>
  <c r="EE749" i="66"/>
  <c r="EE741" i="66"/>
  <c r="EI43" i="66"/>
  <c r="EB969" i="66"/>
  <c r="ED969" i="66"/>
  <c r="EG969" i="66"/>
  <c r="EI969" i="66"/>
  <c r="EJ969" i="66"/>
  <c r="DY969" i="66"/>
  <c r="EL969" i="66" s="1"/>
  <c r="EN969" i="66" s="1"/>
  <c r="EE969" i="66"/>
  <c r="EH969" i="66"/>
  <c r="EC969" i="66"/>
  <c r="EF969" i="66"/>
  <c r="EA969" i="66"/>
  <c r="EB828" i="66"/>
  <c r="EG828" i="66"/>
  <c r="EA828" i="66"/>
  <c r="ED828" i="66"/>
  <c r="EH828" i="66"/>
  <c r="EK828" i="66"/>
  <c r="EH18" i="66"/>
  <c r="EI18" i="66"/>
  <c r="EJ18" i="66"/>
  <c r="EG18" i="66"/>
  <c r="EK18" i="66"/>
  <c r="ED18" i="66"/>
  <c r="DY18" i="66"/>
  <c r="EL18" i="66" s="1"/>
  <c r="EM18" i="66" s="1"/>
  <c r="EE18" i="66"/>
  <c r="EC18" i="66"/>
  <c r="EB18" i="66"/>
  <c r="EA565" i="66"/>
  <c r="EB565" i="66"/>
  <c r="EE565" i="66"/>
  <c r="EH565" i="66"/>
  <c r="EI565" i="66"/>
  <c r="DY565" i="66"/>
  <c r="EL565" i="66" s="1"/>
  <c r="EM565" i="66" s="1"/>
  <c r="EJ565" i="66"/>
  <c r="EK565" i="66"/>
  <c r="EF565" i="66"/>
  <c r="ED565" i="66"/>
  <c r="EG565" i="66"/>
  <c r="EH892" i="66"/>
  <c r="EC892" i="66"/>
  <c r="ED892" i="66"/>
  <c r="EG892" i="66"/>
  <c r="EJ892" i="66"/>
  <c r="EI892" i="66"/>
  <c r="DY892" i="66"/>
  <c r="EL892" i="66" s="1"/>
  <c r="EM892" i="66" s="1"/>
  <c r="EB892" i="66"/>
  <c r="EA892" i="66"/>
  <c r="EE892" i="66"/>
  <c r="EK892" i="66"/>
  <c r="EF892" i="66"/>
  <c r="EG992" i="66"/>
  <c r="EA992" i="66"/>
  <c r="EH992" i="66"/>
  <c r="EK992" i="66"/>
  <c r="DY992" i="66"/>
  <c r="EL992" i="66" s="1"/>
  <c r="EM992" i="66" s="1"/>
  <c r="EI992" i="66"/>
  <c r="EJ992" i="66"/>
  <c r="EE992" i="66"/>
  <c r="ED992" i="66"/>
  <c r="EF992" i="66"/>
  <c r="EB992" i="66"/>
  <c r="EC992" i="66"/>
  <c r="EA366" i="66"/>
  <c r="ED366" i="66"/>
  <c r="EC366" i="66"/>
  <c r="EG366" i="66"/>
  <c r="DY366" i="66"/>
  <c r="EL366" i="66" s="1"/>
  <c r="EN366" i="66" s="1"/>
  <c r="EI366" i="66"/>
  <c r="EJ366" i="66"/>
  <c r="EK366" i="66"/>
  <c r="EB366" i="66"/>
  <c r="EF366" i="66"/>
  <c r="EE366" i="66"/>
  <c r="EH366" i="66"/>
  <c r="EK125" i="66"/>
  <c r="EJ125" i="66"/>
  <c r="EA125" i="66"/>
  <c r="EF125" i="66"/>
  <c r="EI125" i="66"/>
  <c r="ED125" i="66"/>
  <c r="EH125" i="66"/>
  <c r="EE125" i="66"/>
  <c r="EB125" i="66"/>
  <c r="DY125" i="66"/>
  <c r="EL125" i="66" s="1"/>
  <c r="EN125" i="66" s="1"/>
  <c r="EG125" i="66"/>
  <c r="EB556" i="66"/>
  <c r="DY556" i="66"/>
  <c r="EL556" i="66" s="1"/>
  <c r="EM556" i="66" s="1"/>
  <c r="EK556" i="66"/>
  <c r="EI556" i="66"/>
  <c r="ED556" i="66"/>
  <c r="EJ556" i="66"/>
  <c r="EG556" i="66"/>
  <c r="EA556" i="66"/>
  <c r="EF556" i="66"/>
  <c r="EC556" i="66"/>
  <c r="EE556" i="66"/>
  <c r="EJ299" i="66"/>
  <c r="EH299" i="66"/>
  <c r="EA299" i="66"/>
  <c r="EB299" i="66"/>
  <c r="EE299" i="66"/>
  <c r="DY299" i="66"/>
  <c r="EL299" i="66" s="1"/>
  <c r="EN299" i="66" s="1"/>
  <c r="EC299" i="66"/>
  <c r="ED299" i="66"/>
  <c r="EG299" i="66"/>
  <c r="EI224" i="66"/>
  <c r="EJ224" i="66"/>
  <c r="DY224" i="66"/>
  <c r="EL224" i="66" s="1"/>
  <c r="EN224" i="66" s="1"/>
  <c r="EB224" i="66"/>
  <c r="EF224" i="66"/>
  <c r="EC224" i="66"/>
  <c r="EE224" i="66"/>
  <c r="EG224" i="66"/>
  <c r="EH224" i="66"/>
  <c r="ED224" i="66"/>
  <c r="EK224" i="66"/>
  <c r="EE854" i="66"/>
  <c r="EK854" i="66"/>
  <c r="EC854" i="66"/>
  <c r="EG854" i="66"/>
  <c r="EI854" i="66"/>
  <c r="EH854" i="66"/>
  <c r="ED854" i="66"/>
  <c r="EA854" i="66"/>
  <c r="EB854" i="66"/>
  <c r="EA111" i="66"/>
  <c r="EE111" i="66"/>
  <c r="EG111" i="66"/>
  <c r="DY111" i="66"/>
  <c r="EL111" i="66" s="1"/>
  <c r="EM111" i="66" s="1"/>
  <c r="EK111" i="66"/>
  <c r="EC111" i="66"/>
  <c r="EB111" i="66"/>
  <c r="EH111" i="66"/>
  <c r="EI111" i="66"/>
  <c r="EJ111" i="66"/>
  <c r="ED111" i="66"/>
  <c r="EE277" i="66"/>
  <c r="EB277" i="66"/>
  <c r="EJ277" i="66"/>
  <c r="DY277" i="66"/>
  <c r="EL277" i="66" s="1"/>
  <c r="EM277" i="66" s="1"/>
  <c r="EH277" i="66"/>
  <c r="EF277" i="66"/>
  <c r="EK277" i="66"/>
  <c r="EG277" i="66"/>
  <c r="EI277" i="66"/>
  <c r="EE694" i="66"/>
  <c r="EH694" i="66"/>
  <c r="EI694" i="66"/>
  <c r="DY694" i="66"/>
  <c r="EL694" i="66" s="1"/>
  <c r="EN694" i="66" s="1"/>
  <c r="EB694" i="66"/>
  <c r="EJ694" i="66"/>
  <c r="EC694" i="66"/>
  <c r="EJ158" i="66"/>
  <c r="ED158" i="66"/>
  <c r="EA158" i="66"/>
  <c r="EG158" i="66"/>
  <c r="EF158" i="66"/>
  <c r="EK158" i="66"/>
  <c r="EB158" i="66"/>
  <c r="EI158" i="66"/>
  <c r="EC158" i="66"/>
  <c r="EE158" i="66"/>
  <c r="DY158" i="66"/>
  <c r="EL158" i="66" s="1"/>
  <c r="EN158" i="66" s="1"/>
  <c r="EC646" i="66"/>
  <c r="EG646" i="66"/>
  <c r="EH646" i="66"/>
  <c r="EA646" i="66"/>
  <c r="EE646" i="66"/>
  <c r="EK646" i="66"/>
  <c r="EF312" i="66"/>
  <c r="EC312" i="66"/>
  <c r="EA312" i="66"/>
  <c r="ED312" i="66"/>
  <c r="EK312" i="66"/>
  <c r="EE312" i="66"/>
  <c r="EG453" i="66"/>
  <c r="DY453" i="66"/>
  <c r="EL453" i="66" s="1"/>
  <c r="EN453" i="66" s="1"/>
  <c r="EK453" i="66"/>
  <c r="EE453" i="66"/>
  <c r="ED453" i="66"/>
  <c r="EH453" i="66"/>
  <c r="EC453" i="66"/>
  <c r="EJ453" i="66"/>
  <c r="EH972" i="66"/>
  <c r="EC972" i="66"/>
  <c r="EB972" i="66"/>
  <c r="EJ972" i="66"/>
  <c r="EA972" i="66"/>
  <c r="EE972" i="66"/>
  <c r="ED972" i="66"/>
  <c r="EF972" i="66"/>
  <c r="EG972" i="66"/>
  <c r="EK972" i="66"/>
  <c r="DY972" i="66"/>
  <c r="EL972" i="66" s="1"/>
  <c r="EN972" i="66" s="1"/>
  <c r="EK115" i="66"/>
  <c r="EA115" i="66"/>
  <c r="EH115" i="66"/>
  <c r="EB115" i="66"/>
  <c r="ED115" i="66"/>
  <c r="EJ115" i="66"/>
  <c r="EC115" i="66"/>
  <c r="EF115" i="66"/>
  <c r="EI115" i="66"/>
  <c r="ED516" i="66"/>
  <c r="EC516" i="66"/>
  <c r="EA516" i="66"/>
  <c r="EF516" i="66"/>
  <c r="EG516" i="66"/>
  <c r="EH516" i="66"/>
  <c r="DY516" i="66"/>
  <c r="EL516" i="66" s="1"/>
  <c r="EM516" i="66" s="1"/>
  <c r="EE516" i="66"/>
  <c r="EK516" i="66"/>
  <c r="EJ516" i="66"/>
  <c r="EB516" i="66"/>
  <c r="EH767" i="66"/>
  <c r="EB767" i="66"/>
  <c r="EJ767" i="66"/>
  <c r="ED767" i="66"/>
  <c r="EK767" i="66"/>
  <c r="DY767" i="66"/>
  <c r="EL767" i="66" s="1"/>
  <c r="EN767" i="66" s="1"/>
  <c r="EG767" i="66"/>
  <c r="EA767" i="66"/>
  <c r="EE767" i="66"/>
  <c r="EC767" i="66"/>
  <c r="EI767" i="66"/>
  <c r="EF767" i="66"/>
  <c r="EE762" i="66"/>
  <c r="EF762" i="66"/>
  <c r="EJ762" i="66"/>
  <c r="ED762" i="66"/>
  <c r="EH762" i="66"/>
  <c r="EK762" i="66"/>
  <c r="EG762" i="66"/>
  <c r="EI762" i="66"/>
  <c r="EB762" i="66"/>
  <c r="EC762" i="66"/>
  <c r="EA762" i="66"/>
  <c r="EK372" i="66"/>
  <c r="EA372" i="66"/>
  <c r="EB372" i="66"/>
  <c r="EH372" i="66"/>
  <c r="EF372" i="66"/>
  <c r="ED372" i="66"/>
  <c r="EJ372" i="66"/>
  <c r="EG372" i="66"/>
  <c r="DY372" i="66"/>
  <c r="EL372" i="66" s="1"/>
  <c r="EN372" i="66" s="1"/>
  <c r="EC372" i="66"/>
  <c r="EE372" i="66"/>
  <c r="EI372" i="66"/>
  <c r="EB570" i="66"/>
  <c r="EC570" i="66"/>
  <c r="EJ570" i="66"/>
  <c r="EE570" i="66"/>
  <c r="DY570" i="66"/>
  <c r="EL570" i="66" s="1"/>
  <c r="EN570" i="66" s="1"/>
  <c r="EI570" i="66"/>
  <c r="EK570" i="66"/>
  <c r="ED570" i="66"/>
  <c r="EH570" i="66"/>
  <c r="EA570" i="66"/>
  <c r="EG570" i="66"/>
  <c r="EF570" i="66"/>
  <c r="DY300" i="66"/>
  <c r="EL300" i="66" s="1"/>
  <c r="EN300" i="66" s="1"/>
  <c r="EE300" i="66"/>
  <c r="EC300" i="66"/>
  <c r="EG300" i="66"/>
  <c r="EJ300" i="66"/>
  <c r="EF300" i="66"/>
  <c r="EH300" i="66"/>
  <c r="EK300" i="66"/>
  <c r="EA300" i="66"/>
  <c r="ED300" i="66"/>
  <c r="EI300" i="66"/>
  <c r="EB300" i="66"/>
  <c r="EC940" i="66"/>
  <c r="EE940" i="66"/>
  <c r="ED940" i="66"/>
  <c r="EG940" i="66"/>
  <c r="DY940" i="66"/>
  <c r="EL940" i="66" s="1"/>
  <c r="EM940" i="66" s="1"/>
  <c r="EJ940" i="66"/>
  <c r="EA940" i="66"/>
  <c r="EI940" i="66"/>
  <c r="EK940" i="66"/>
  <c r="EH940" i="66"/>
  <c r="EB940" i="66"/>
  <c r="EF940" i="66"/>
  <c r="EH428" i="66"/>
  <c r="EJ428" i="66"/>
  <c r="DY428" i="66"/>
  <c r="EL428" i="66" s="1"/>
  <c r="EM428" i="66" s="1"/>
  <c r="EB428" i="66"/>
  <c r="EC428" i="66"/>
  <c r="EE428" i="66"/>
  <c r="EG428" i="66"/>
  <c r="EI428" i="66"/>
  <c r="EK428" i="66"/>
  <c r="EJ610" i="66"/>
  <c r="EK610" i="66"/>
  <c r="EH610" i="66"/>
  <c r="EC610" i="66"/>
  <c r="EF610" i="66"/>
  <c r="EE610" i="66"/>
  <c r="EG610" i="66"/>
  <c r="EI610" i="66"/>
  <c r="DY610" i="66"/>
  <c r="EL610" i="66" s="1"/>
  <c r="EN610" i="66" s="1"/>
  <c r="EB610" i="66"/>
  <c r="EA610" i="66"/>
  <c r="EB794" i="66"/>
  <c r="ED794" i="66"/>
  <c r="EE794" i="66"/>
  <c r="EH794" i="66"/>
  <c r="EI794" i="66"/>
  <c r="EF794" i="66"/>
  <c r="DY794" i="66"/>
  <c r="EL794" i="66" s="1"/>
  <c r="EN794" i="66" s="1"/>
  <c r="EJ794" i="66"/>
  <c r="EK794" i="66"/>
  <c r="EF897" i="66"/>
  <c r="DY897" i="66"/>
  <c r="EL897" i="66" s="1"/>
  <c r="EN897" i="66" s="1"/>
  <c r="EE897" i="66"/>
  <c r="EH897" i="66"/>
  <c r="ED897" i="66"/>
  <c r="EC897" i="66"/>
  <c r="EB897" i="66"/>
  <c r="EJ897" i="66"/>
  <c r="EG897" i="66"/>
  <c r="EK897" i="66"/>
  <c r="EC180" i="66"/>
  <c r="EE180" i="66"/>
  <c r="EF180" i="66"/>
  <c r="EK180" i="66"/>
  <c r="EI180" i="66"/>
  <c r="DY180" i="66"/>
  <c r="EL180" i="66" s="1"/>
  <c r="EN180" i="66" s="1"/>
  <c r="EA180" i="66"/>
  <c r="ED180" i="66"/>
  <c r="EH180" i="66"/>
  <c r="EJ180" i="66"/>
  <c r="EG180" i="66"/>
  <c r="EH139" i="66"/>
  <c r="EB139" i="66"/>
  <c r="EG139" i="66"/>
  <c r="EF139" i="66"/>
  <c r="EE139" i="66"/>
  <c r="EA139" i="66"/>
  <c r="EC139" i="66"/>
  <c r="ED139" i="66"/>
  <c r="EJ139" i="66"/>
  <c r="EK662" i="66"/>
  <c r="ED662" i="66"/>
  <c r="EC662" i="66"/>
  <c r="EG662" i="66"/>
  <c r="EE662" i="66"/>
  <c r="EF662" i="66"/>
  <c r="DY662" i="66"/>
  <c r="EL662" i="66" s="1"/>
  <c r="EM662" i="66" s="1"/>
  <c r="EB662" i="66"/>
  <c r="EJ662" i="66"/>
  <c r="EI662" i="66"/>
  <c r="EA662" i="66"/>
  <c r="EK403" i="66"/>
  <c r="EG403" i="66"/>
  <c r="ED403" i="66"/>
  <c r="DY403" i="66"/>
  <c r="EL403" i="66" s="1"/>
  <c r="EM403" i="66" s="1"/>
  <c r="EA403" i="66"/>
  <c r="EB403" i="66"/>
  <c r="EE403" i="66"/>
  <c r="EH403" i="66"/>
  <c r="EJ403" i="66"/>
  <c r="EC403" i="66"/>
  <c r="EI403" i="66"/>
  <c r="EF403" i="66"/>
  <c r="DY377" i="66"/>
  <c r="EL377" i="66" s="1"/>
  <c r="EN377" i="66" s="1"/>
  <c r="EB377" i="66"/>
  <c r="EH377" i="66"/>
  <c r="EI377" i="66"/>
  <c r="EJ377" i="66"/>
  <c r="EF377" i="66"/>
  <c r="EC377" i="66"/>
  <c r="EA377" i="66"/>
  <c r="EG377" i="66"/>
  <c r="ED377" i="66"/>
  <c r="EE377" i="66"/>
  <c r="EH909" i="66"/>
  <c r="EA909" i="66"/>
  <c r="EJ909" i="66"/>
  <c r="EI909" i="66"/>
  <c r="EG909" i="66"/>
  <c r="DY909" i="66"/>
  <c r="EL909" i="66" s="1"/>
  <c r="EM909" i="66" s="1"/>
  <c r="EK909" i="66"/>
  <c r="EF909" i="66"/>
  <c r="ED909" i="66"/>
  <c r="EE909" i="66"/>
  <c r="EB909" i="66"/>
  <c r="DY297" i="66"/>
  <c r="EL297" i="66" s="1"/>
  <c r="EM297" i="66" s="1"/>
  <c r="EF297" i="66"/>
  <c r="EB297" i="66"/>
  <c r="EG297" i="66"/>
  <c r="EH297" i="66"/>
  <c r="EC297" i="66"/>
  <c r="EE297" i="66"/>
  <c r="EI297" i="66"/>
  <c r="ED297" i="66"/>
  <c r="EK297" i="66"/>
  <c r="EA297" i="66"/>
  <c r="EE805" i="66"/>
  <c r="EG805" i="66"/>
  <c r="EB805" i="66"/>
  <c r="EC805" i="66"/>
  <c r="EI805" i="66"/>
  <c r="EF805" i="66"/>
  <c r="EA805" i="66"/>
  <c r="EJ805" i="66"/>
  <c r="EH805" i="66"/>
  <c r="EK805" i="66"/>
  <c r="DY805" i="66"/>
  <c r="EL805" i="66" s="1"/>
  <c r="EN805" i="66" s="1"/>
  <c r="EE717" i="66"/>
  <c r="EF717" i="66"/>
  <c r="EI717" i="66"/>
  <c r="EB717" i="66"/>
  <c r="EK717" i="66"/>
  <c r="EG717" i="66"/>
  <c r="DY717" i="66"/>
  <c r="EL717" i="66" s="1"/>
  <c r="EM717" i="66" s="1"/>
  <c r="EJ717" i="66"/>
  <c r="EA717" i="66"/>
  <c r="EH717" i="66"/>
  <c r="EC717" i="66"/>
  <c r="ED717" i="66"/>
  <c r="EB385" i="66"/>
  <c r="EE385" i="66"/>
  <c r="DY385" i="66"/>
  <c r="EL385" i="66" s="1"/>
  <c r="EN385" i="66" s="1"/>
  <c r="EJ385" i="66"/>
  <c r="EI385" i="66"/>
  <c r="EK385" i="66"/>
  <c r="EC385" i="66"/>
  <c r="EA385" i="66"/>
  <c r="EF385" i="66"/>
  <c r="ED385" i="66"/>
  <c r="EH385" i="66"/>
  <c r="EG385" i="66"/>
  <c r="EH988" i="66"/>
  <c r="EE988" i="66"/>
  <c r="EC988" i="66"/>
  <c r="EF988" i="66"/>
  <c r="EB988" i="66"/>
  <c r="EI988" i="66"/>
  <c r="EA988" i="66"/>
  <c r="EJ988" i="66"/>
  <c r="EK988" i="66"/>
  <c r="DY988" i="66"/>
  <c r="EL988" i="66" s="1"/>
  <c r="EN988" i="66" s="1"/>
  <c r="ED988" i="66"/>
  <c r="EI611" i="66"/>
  <c r="EF611" i="66"/>
  <c r="ED611" i="66"/>
  <c r="DY611" i="66"/>
  <c r="EL611" i="66" s="1"/>
  <c r="EM611" i="66" s="1"/>
  <c r="EB611" i="66"/>
  <c r="EE611" i="66"/>
  <c r="EA611" i="66"/>
  <c r="EG611" i="66"/>
  <c r="EC611" i="66"/>
  <c r="EH611" i="66"/>
  <c r="EJ611" i="66"/>
  <c r="EG936" i="66"/>
  <c r="DY936" i="66"/>
  <c r="EL936" i="66" s="1"/>
  <c r="EM936" i="66" s="1"/>
  <c r="EF936" i="66"/>
  <c r="EH936" i="66"/>
  <c r="EC936" i="66"/>
  <c r="EI936" i="66"/>
  <c r="EK936" i="66"/>
  <c r="EB936" i="66"/>
  <c r="ED936" i="66"/>
  <c r="EE211" i="66"/>
  <c r="EH211" i="66"/>
  <c r="EC211" i="66"/>
  <c r="EA211" i="66"/>
  <c r="EJ211" i="66"/>
  <c r="EB211" i="66"/>
  <c r="EG211" i="66"/>
  <c r="EK211" i="66"/>
  <c r="DY211" i="66"/>
  <c r="EL211" i="66" s="1"/>
  <c r="EN211" i="66" s="1"/>
  <c r="EF211" i="66"/>
  <c r="ED211" i="66"/>
  <c r="EI211" i="66"/>
  <c r="EK78" i="66"/>
  <c r="EH78" i="66"/>
  <c r="EI78" i="66"/>
  <c r="EG78" i="66"/>
  <c r="ED78" i="66"/>
  <c r="DY78" i="66"/>
  <c r="EL78" i="66" s="1"/>
  <c r="EM78" i="66" s="1"/>
  <c r="EC78" i="66"/>
  <c r="EF78" i="66"/>
  <c r="EF998" i="66"/>
  <c r="EK998" i="66"/>
  <c r="EH998" i="66"/>
  <c r="EJ998" i="66"/>
  <c r="DY998" i="66"/>
  <c r="EL998" i="66" s="1"/>
  <c r="EN998" i="66" s="1"/>
  <c r="EA998" i="66"/>
  <c r="ED998" i="66"/>
  <c r="EG998" i="66"/>
  <c r="EE998" i="66"/>
  <c r="EI998" i="66"/>
  <c r="EB998" i="66"/>
  <c r="EC998" i="66"/>
  <c r="EK417" i="66"/>
  <c r="EB417" i="66"/>
  <c r="EA417" i="66"/>
  <c r="EG417" i="66"/>
  <c r="EI417" i="66"/>
  <c r="ED417" i="66"/>
  <c r="EH417" i="66"/>
  <c r="EJ417" i="66"/>
  <c r="EC417" i="66"/>
  <c r="DY417" i="66"/>
  <c r="EL417" i="66" s="1"/>
  <c r="EM417" i="66" s="1"/>
  <c r="EE417" i="66"/>
  <c r="EF417" i="66"/>
  <c r="ED412" i="66"/>
  <c r="EE412" i="66"/>
  <c r="EG412" i="66"/>
  <c r="EI412" i="66"/>
  <c r="EK412" i="66"/>
  <c r="EA412" i="66"/>
  <c r="EB412" i="66"/>
  <c r="EF412" i="66"/>
  <c r="EC412" i="66"/>
  <c r="DY412" i="66"/>
  <c r="EL412" i="66" s="1"/>
  <c r="EM412" i="66" s="1"/>
  <c r="EJ412" i="66"/>
  <c r="EB296" i="66"/>
  <c r="EA296" i="66"/>
  <c r="DY296" i="66"/>
  <c r="EL296" i="66" s="1"/>
  <c r="EN296" i="66" s="1"/>
  <c r="EF296" i="66"/>
  <c r="EE296" i="66"/>
  <c r="EI296" i="66"/>
  <c r="ED296" i="66"/>
  <c r="EH296" i="66"/>
  <c r="EK296" i="66"/>
  <c r="EJ296" i="66"/>
  <c r="EC296" i="66"/>
  <c r="EG296" i="66"/>
  <c r="EE814" i="66"/>
  <c r="EI814" i="66"/>
  <c r="EG814" i="66"/>
  <c r="EJ814" i="66"/>
  <c r="EF814" i="66"/>
  <c r="ED814" i="66"/>
  <c r="EB814" i="66"/>
  <c r="EH814" i="66"/>
  <c r="EI219" i="66"/>
  <c r="EJ219" i="66"/>
  <c r="EE219" i="66"/>
  <c r="EF219" i="66"/>
  <c r="EC219" i="66"/>
  <c r="EH219" i="66"/>
  <c r="ED219" i="66"/>
  <c r="EA219" i="66"/>
  <c r="DY219" i="66"/>
  <c r="EL219" i="66" s="1"/>
  <c r="EM219" i="66" s="1"/>
  <c r="EG219" i="66"/>
  <c r="EB219" i="66"/>
  <c r="EK219" i="66"/>
  <c r="EF416" i="66"/>
  <c r="EC416" i="66"/>
  <c r="EH416" i="66"/>
  <c r="EI416" i="66"/>
  <c r="EJ416" i="66"/>
  <c r="EK416" i="66"/>
  <c r="EE416" i="66"/>
  <c r="EA416" i="66"/>
  <c r="DY416" i="66"/>
  <c r="EL416" i="66" s="1"/>
  <c r="EN416" i="66" s="1"/>
  <c r="EB416" i="66"/>
  <c r="EG416" i="66"/>
  <c r="ED416" i="66"/>
  <c r="EH327" i="66"/>
  <c r="EK327" i="66"/>
  <c r="EA327" i="66"/>
  <c r="EB327" i="66"/>
  <c r="EF327" i="66"/>
  <c r="EI327" i="66"/>
  <c r="EJ327" i="66"/>
  <c r="DY327" i="66"/>
  <c r="EL327" i="66" s="1"/>
  <c r="EN327" i="66" s="1"/>
  <c r="EE327" i="66"/>
  <c r="EC327" i="66"/>
  <c r="EG327" i="66"/>
  <c r="ED327" i="66"/>
  <c r="EK391" i="66"/>
  <c r="EE391" i="66"/>
  <c r="EB391" i="66"/>
  <c r="EC391" i="66"/>
  <c r="EF391" i="66"/>
  <c r="EA391" i="66"/>
  <c r="EH391" i="66"/>
  <c r="EG391" i="66"/>
  <c r="EI391" i="66"/>
  <c r="DY391" i="66"/>
  <c r="EL391" i="66" s="1"/>
  <c r="EM391" i="66" s="1"/>
  <c r="ED391" i="66"/>
  <c r="EJ391" i="66"/>
  <c r="EA818" i="66"/>
  <c r="EK818" i="66"/>
  <c r="EI818" i="66"/>
  <c r="EB818" i="66"/>
  <c r="ED818" i="66"/>
  <c r="EH818" i="66"/>
  <c r="EC818" i="66"/>
  <c r="EE818" i="66"/>
  <c r="EJ818" i="66"/>
  <c r="EF818" i="66"/>
  <c r="EG818" i="66"/>
  <c r="DY818" i="66"/>
  <c r="EL818" i="66" s="1"/>
  <c r="EN818" i="66" s="1"/>
  <c r="EF649" i="66"/>
  <c r="ED649" i="66"/>
  <c r="EA649" i="66"/>
  <c r="EE649" i="66"/>
  <c r="EJ649" i="66"/>
  <c r="EH649" i="66"/>
  <c r="EI649" i="66"/>
  <c r="EC649" i="66"/>
  <c r="EK649" i="66"/>
  <c r="EB649" i="66"/>
  <c r="EG245" i="66"/>
  <c r="EI245" i="66"/>
  <c r="EJ245" i="66"/>
  <c r="EE245" i="66"/>
  <c r="ED245" i="66"/>
  <c r="EH245" i="66"/>
  <c r="EK245" i="66"/>
  <c r="DY245" i="66"/>
  <c r="EL245" i="66" s="1"/>
  <c r="EN245" i="66" s="1"/>
  <c r="EA245" i="66"/>
  <c r="EC245" i="66"/>
  <c r="EF245" i="66"/>
  <c r="EB245" i="66"/>
  <c r="EJ388" i="66"/>
  <c r="EK388" i="66"/>
  <c r="EG388" i="66"/>
  <c r="EA388" i="66"/>
  <c r="EE388" i="66"/>
  <c r="EI388" i="66"/>
  <c r="ED388" i="66"/>
  <c r="EH388" i="66"/>
  <c r="EC388" i="66"/>
  <c r="DY388" i="66"/>
  <c r="EL388" i="66" s="1"/>
  <c r="EN388" i="66" s="1"/>
  <c r="EB388" i="66"/>
  <c r="EF388" i="66"/>
  <c r="EJ586" i="66"/>
  <c r="DY586" i="66"/>
  <c r="EL586" i="66" s="1"/>
  <c r="EN586" i="66" s="1"/>
  <c r="EH586" i="66"/>
  <c r="ED586" i="66"/>
  <c r="EG586" i="66"/>
  <c r="EE586" i="66"/>
  <c r="EA586" i="66"/>
  <c r="EI586" i="66"/>
  <c r="EC586" i="66"/>
  <c r="EK586" i="66"/>
  <c r="EB586" i="66"/>
  <c r="EF586" i="66"/>
  <c r="EJ543" i="66"/>
  <c r="EK543" i="66"/>
  <c r="EA543" i="66"/>
  <c r="DY543" i="66"/>
  <c r="EL543" i="66" s="1"/>
  <c r="EM543" i="66" s="1"/>
  <c r="ED543" i="66"/>
  <c r="EC543" i="66"/>
  <c r="EF543" i="66"/>
  <c r="EG543" i="66"/>
  <c r="EH543" i="66"/>
  <c r="EI543" i="66"/>
  <c r="EE543" i="66"/>
  <c r="EB543" i="66"/>
  <c r="ED706" i="66"/>
  <c r="EJ706" i="66"/>
  <c r="EB706" i="66"/>
  <c r="DY706" i="66"/>
  <c r="EL706" i="66" s="1"/>
  <c r="EM706" i="66" s="1"/>
  <c r="EG706" i="66"/>
  <c r="EA706" i="66"/>
  <c r="EE706" i="66"/>
  <c r="EK706" i="66"/>
  <c r="EF706" i="66"/>
  <c r="EJ922" i="66"/>
  <c r="EF922" i="66"/>
  <c r="EB922" i="66"/>
  <c r="EK922" i="66"/>
  <c r="EG922" i="66"/>
  <c r="DY922" i="66"/>
  <c r="EL922" i="66" s="1"/>
  <c r="EM922" i="66" s="1"/>
  <c r="EA922" i="66"/>
  <c r="EC922" i="66"/>
  <c r="ED922" i="66"/>
  <c r="EE922" i="66"/>
  <c r="EK863" i="66"/>
  <c r="EB863" i="66"/>
  <c r="ED863" i="66"/>
  <c r="EG863" i="66"/>
  <c r="DY863" i="66"/>
  <c r="EL863" i="66" s="1"/>
  <c r="EN863" i="66" s="1"/>
  <c r="EC863" i="66"/>
  <c r="EH863" i="66"/>
  <c r="EE863" i="66"/>
  <c r="EI863" i="66"/>
  <c r="EA863" i="66"/>
  <c r="EE350" i="66"/>
  <c r="ED350" i="66"/>
  <c r="EA350" i="66"/>
  <c r="EJ350" i="66"/>
  <c r="DY350" i="66"/>
  <c r="EL350" i="66" s="1"/>
  <c r="EM350" i="66" s="1"/>
  <c r="EF350" i="66"/>
  <c r="EH350" i="66"/>
  <c r="EC350" i="66"/>
  <c r="EB350" i="66"/>
  <c r="EG350" i="66"/>
  <c r="EI350" i="66"/>
  <c r="EK350" i="66"/>
  <c r="EB342" i="66"/>
  <c r="EC342" i="66"/>
  <c r="ED342" i="66"/>
  <c r="EF342" i="66"/>
  <c r="EG342" i="66"/>
  <c r="EA342" i="66"/>
  <c r="EI342" i="66"/>
  <c r="EE342" i="66"/>
  <c r="EH342" i="66"/>
  <c r="DY342" i="66"/>
  <c r="EL342" i="66" s="1"/>
  <c r="EN342" i="66" s="1"/>
  <c r="EJ342" i="66"/>
  <c r="EK342" i="66"/>
  <c r="EA648" i="66"/>
  <c r="EE648" i="66"/>
  <c r="EK648" i="66"/>
  <c r="EF648" i="66"/>
  <c r="EH648" i="66"/>
  <c r="ED648" i="66"/>
  <c r="EI648" i="66"/>
  <c r="EG648" i="66"/>
  <c r="EC648" i="66"/>
  <c r="DY648" i="66"/>
  <c r="EL648" i="66" s="1"/>
  <c r="EM648" i="66" s="1"/>
  <c r="EB648" i="66"/>
  <c r="EK438" i="66"/>
  <c r="EH438" i="66"/>
  <c r="EI438" i="66"/>
  <c r="EJ438" i="66"/>
  <c r="EB438" i="66"/>
  <c r="DY438" i="66"/>
  <c r="EL438" i="66" s="1"/>
  <c r="EM438" i="66" s="1"/>
  <c r="ED438" i="66"/>
  <c r="EE438" i="66"/>
  <c r="EG438" i="66"/>
  <c r="EF438" i="66"/>
  <c r="EA438" i="66"/>
  <c r="EC438" i="66"/>
  <c r="EB598" i="66"/>
  <c r="EH598" i="66"/>
  <c r="EI598" i="66"/>
  <c r="DY598" i="66"/>
  <c r="EL598" i="66" s="1"/>
  <c r="EM598" i="66" s="1"/>
  <c r="EA598" i="66"/>
  <c r="EE598" i="66"/>
  <c r="EC598" i="66"/>
  <c r="EG598" i="66"/>
  <c r="EJ598" i="66"/>
  <c r="EK598" i="66"/>
  <c r="EF598" i="66"/>
  <c r="ED598" i="66"/>
  <c r="EJ778" i="66"/>
  <c r="EB778" i="66"/>
  <c r="ED778" i="66"/>
  <c r="EG778" i="66"/>
  <c r="EH778" i="66"/>
  <c r="EE778" i="66"/>
  <c r="EI778" i="66"/>
  <c r="DY778" i="66"/>
  <c r="EL778" i="66" s="1"/>
  <c r="EN778" i="66" s="1"/>
  <c r="EF778" i="66"/>
  <c r="EK778" i="66"/>
  <c r="EA778" i="66"/>
  <c r="EC778" i="66"/>
  <c r="EG839" i="66"/>
  <c r="EK839" i="66"/>
  <c r="EJ839" i="66"/>
  <c r="EE839" i="66"/>
  <c r="EI839" i="66"/>
  <c r="EC839" i="66"/>
  <c r="EB839" i="66"/>
  <c r="ED839" i="66"/>
  <c r="EA839" i="66"/>
  <c r="EH839" i="66"/>
  <c r="DY839" i="66"/>
  <c r="EL839" i="66" s="1"/>
  <c r="EM839" i="66" s="1"/>
  <c r="EA582" i="66"/>
  <c r="EE582" i="66"/>
  <c r="EG582" i="66"/>
  <c r="EF582" i="66"/>
  <c r="ED582" i="66"/>
  <c r="EJ582" i="66"/>
  <c r="EH582" i="66"/>
  <c r="EC582" i="66"/>
  <c r="EI582" i="66"/>
  <c r="DY582" i="66"/>
  <c r="EL582" i="66" s="1"/>
  <c r="EM582" i="66" s="1"/>
  <c r="ED817" i="66"/>
  <c r="EK817" i="66"/>
  <c r="EF817" i="66"/>
  <c r="EA817" i="66"/>
  <c r="EE817" i="66"/>
  <c r="EC817" i="66"/>
  <c r="DY817" i="66"/>
  <c r="EL817" i="66" s="1"/>
  <c r="EM817" i="66" s="1"/>
  <c r="EI817" i="66"/>
  <c r="EG817" i="66"/>
  <c r="EJ817" i="66"/>
  <c r="DY647" i="66"/>
  <c r="EL647" i="66" s="1"/>
  <c r="EM647" i="66" s="1"/>
  <c r="EG647" i="66"/>
  <c r="EB647" i="66"/>
  <c r="EJ647" i="66"/>
  <c r="ED647" i="66"/>
  <c r="EI647" i="66"/>
  <c r="EH647" i="66"/>
  <c r="EK647" i="66"/>
  <c r="EA647" i="66"/>
  <c r="EE647" i="66"/>
  <c r="EC647" i="66"/>
  <c r="EF647" i="66"/>
  <c r="DY555" i="66"/>
  <c r="EL555" i="66" s="1"/>
  <c r="EM555" i="66" s="1"/>
  <c r="EI555" i="66"/>
  <c r="EH555" i="66"/>
  <c r="EB555" i="66"/>
  <c r="EE555" i="66"/>
  <c r="EA555" i="66"/>
  <c r="EF555" i="66"/>
  <c r="EJ555" i="66"/>
  <c r="EC555" i="66"/>
  <c r="ED555" i="66"/>
  <c r="EG555" i="66"/>
  <c r="EK555" i="66"/>
  <c r="EK918" i="66"/>
  <c r="EB918" i="66"/>
  <c r="EG918" i="66"/>
  <c r="EJ918" i="66"/>
  <c r="ED918" i="66"/>
  <c r="EI918" i="66"/>
  <c r="EF918" i="66"/>
  <c r="EA918" i="66"/>
  <c r="EC918" i="66"/>
  <c r="EE918" i="66"/>
  <c r="DY918" i="66"/>
  <c r="EL918" i="66" s="1"/>
  <c r="EN918" i="66" s="1"/>
  <c r="EA375" i="66"/>
  <c r="EB375" i="66"/>
  <c r="EE375" i="66"/>
  <c r="EC375" i="66"/>
  <c r="EH375" i="66"/>
  <c r="ED375" i="66"/>
  <c r="EJ375" i="66"/>
  <c r="EI375" i="66"/>
  <c r="EF375" i="66"/>
  <c r="EG375" i="66"/>
  <c r="EK375" i="66"/>
  <c r="EB594" i="66"/>
  <c r="EC594" i="66"/>
  <c r="ED594" i="66"/>
  <c r="EJ594" i="66"/>
  <c r="EH594" i="66"/>
  <c r="EG594" i="66"/>
  <c r="DY594" i="66"/>
  <c r="EL594" i="66" s="1"/>
  <c r="EN594" i="66" s="1"/>
  <c r="EA594" i="66"/>
  <c r="EF594" i="66"/>
  <c r="EI594" i="66"/>
  <c r="EA950" i="66"/>
  <c r="ED950" i="66"/>
  <c r="EF950" i="66"/>
  <c r="EH950" i="66"/>
  <c r="EG950" i="66"/>
  <c r="EJ950" i="66"/>
  <c r="EB950" i="66"/>
  <c r="EE950" i="66"/>
  <c r="DY950" i="66"/>
  <c r="EL950" i="66" s="1"/>
  <c r="EM950" i="66" s="1"/>
  <c r="EK950" i="66"/>
  <c r="EI950" i="66"/>
  <c r="EC950" i="66"/>
  <c r="EK976" i="66"/>
  <c r="EC976" i="66"/>
  <c r="EE976" i="66"/>
  <c r="EG976" i="66"/>
  <c r="EA976" i="66"/>
  <c r="EI976" i="66"/>
  <c r="DY976" i="66"/>
  <c r="EL976" i="66" s="1"/>
  <c r="EN976" i="66" s="1"/>
  <c r="EJ976" i="66"/>
  <c r="EB976" i="66"/>
  <c r="EH939" i="66"/>
  <c r="EC939" i="66"/>
  <c r="EA939" i="66"/>
  <c r="EB939" i="66"/>
  <c r="EG939" i="66"/>
  <c r="EE939" i="66"/>
  <c r="EF939" i="66"/>
  <c r="DY939" i="66"/>
  <c r="EL939" i="66" s="1"/>
  <c r="EN939" i="66" s="1"/>
  <c r="ED939" i="66"/>
  <c r="EC178" i="66"/>
  <c r="ED178" i="66"/>
  <c r="DY178" i="66"/>
  <c r="EL178" i="66" s="1"/>
  <c r="EM178" i="66" s="1"/>
  <c r="EK178" i="66"/>
  <c r="EE178" i="66"/>
  <c r="EH178" i="66"/>
  <c r="EB178" i="66"/>
  <c r="EF178" i="66"/>
  <c r="EA178" i="66"/>
  <c r="EG178" i="66"/>
  <c r="EI178" i="66"/>
  <c r="EJ178" i="66"/>
  <c r="ED737" i="66"/>
  <c r="EB737" i="66"/>
  <c r="EH737" i="66"/>
  <c r="EI737" i="66"/>
  <c r="EC737" i="66"/>
  <c r="DY737" i="66"/>
  <c r="EL737" i="66" s="1"/>
  <c r="EM737" i="66" s="1"/>
  <c r="EG737" i="66"/>
  <c r="EF737" i="66"/>
  <c r="EE737" i="66"/>
  <c r="EH128" i="66"/>
  <c r="EK128" i="66"/>
  <c r="EI128" i="66"/>
  <c r="EG128" i="66"/>
  <c r="EJ128" i="66"/>
  <c r="DY128" i="66"/>
  <c r="EL128" i="66" s="1"/>
  <c r="EM128" i="66" s="1"/>
  <c r="EB128" i="66"/>
  <c r="EC128" i="66"/>
  <c r="EE895" i="66"/>
  <c r="EF895" i="66"/>
  <c r="ED895" i="66"/>
  <c r="EH895" i="66"/>
  <c r="EJ895" i="66"/>
  <c r="EG895" i="66"/>
  <c r="EI895" i="66"/>
  <c r="EK895" i="66"/>
  <c r="DY895" i="66"/>
  <c r="EL895" i="66" s="1"/>
  <c r="EN895" i="66" s="1"/>
  <c r="EA895" i="66"/>
  <c r="EH720" i="66"/>
  <c r="EJ720" i="66"/>
  <c r="EK720" i="66"/>
  <c r="EA720" i="66"/>
  <c r="EG720" i="66"/>
  <c r="EF720" i="66"/>
  <c r="EI720" i="66"/>
  <c r="EC720" i="66"/>
  <c r="EE720" i="66"/>
  <c r="EF896" i="66"/>
  <c r="EG896" i="66"/>
  <c r="EH896" i="66"/>
  <c r="EB896" i="66"/>
  <c r="EI896" i="66"/>
  <c r="EC896" i="66"/>
  <c r="EE896" i="66"/>
  <c r="EJ896" i="66"/>
  <c r="EA896" i="66"/>
  <c r="DY896" i="66"/>
  <c r="EL896" i="66" s="1"/>
  <c r="EM896" i="66" s="1"/>
  <c r="EK896" i="66"/>
  <c r="EA960" i="66"/>
  <c r="EK960" i="66"/>
  <c r="EC960" i="66"/>
  <c r="EE960" i="66"/>
  <c r="EI960" i="66"/>
  <c r="EJ960" i="66"/>
  <c r="DY960" i="66"/>
  <c r="EL960" i="66" s="1"/>
  <c r="EM960" i="66" s="1"/>
  <c r="EH960" i="66"/>
  <c r="ED960" i="66"/>
  <c r="EF960" i="66"/>
  <c r="EG960" i="66"/>
  <c r="EF885" i="66"/>
  <c r="EH885" i="66"/>
  <c r="ED885" i="66"/>
  <c r="EB885" i="66"/>
  <c r="EC885" i="66"/>
  <c r="EI885" i="66"/>
  <c r="EA885" i="66"/>
  <c r="EG885" i="66"/>
  <c r="DY885" i="66"/>
  <c r="EL885" i="66" s="1"/>
  <c r="EM885" i="66" s="1"/>
  <c r="EK885" i="66"/>
  <c r="EJ885" i="66"/>
  <c r="EE885" i="66"/>
  <c r="EH50" i="66"/>
  <c r="EE50" i="66"/>
  <c r="EC50" i="66"/>
  <c r="EF50" i="66"/>
  <c r="EI50" i="66"/>
  <c r="EK50" i="66"/>
  <c r="EJ50" i="66"/>
  <c r="DY50" i="66"/>
  <c r="EL50" i="66" s="1"/>
  <c r="EM50" i="66" s="1"/>
  <c r="EG50" i="66"/>
  <c r="EA50" i="66"/>
  <c r="EB50" i="66"/>
  <c r="ED50" i="66"/>
  <c r="EF634" i="66"/>
  <c r="EH634" i="66"/>
  <c r="DY634" i="66"/>
  <c r="EL634" i="66" s="1"/>
  <c r="EM634" i="66" s="1"/>
  <c r="EC634" i="66"/>
  <c r="EE634" i="66"/>
  <c r="ED634" i="66"/>
  <c r="EI634" i="66"/>
  <c r="EB634" i="66"/>
  <c r="EG634" i="66"/>
  <c r="EJ634" i="66"/>
  <c r="EA634" i="66"/>
  <c r="EK634" i="66"/>
  <c r="EJ236" i="66"/>
  <c r="DY236" i="66"/>
  <c r="EL236" i="66" s="1"/>
  <c r="EM236" i="66" s="1"/>
  <c r="EC236" i="66"/>
  <c r="EF236" i="66"/>
  <c r="ED236" i="66"/>
  <c r="EH236" i="66"/>
  <c r="EI236" i="66"/>
  <c r="EE236" i="66"/>
  <c r="EA236" i="66"/>
  <c r="EG236" i="66"/>
  <c r="EB236" i="66"/>
  <c r="EK236" i="66"/>
  <c r="EA85" i="66"/>
  <c r="EE85" i="66"/>
  <c r="EI85" i="66"/>
  <c r="EJ85" i="66"/>
  <c r="EB85" i="66"/>
  <c r="EH85" i="66"/>
  <c r="EC85" i="66"/>
  <c r="EK85" i="66"/>
  <c r="EG85" i="66"/>
  <c r="ED85" i="66"/>
  <c r="DY85" i="66"/>
  <c r="EL85" i="66" s="1"/>
  <c r="EN85" i="66" s="1"/>
  <c r="EF85" i="66"/>
  <c r="EK739" i="66"/>
  <c r="EH739" i="66"/>
  <c r="EC739" i="66"/>
  <c r="EF739" i="66"/>
  <c r="EA739" i="66"/>
  <c r="ED739" i="66"/>
  <c r="DY739" i="66"/>
  <c r="EL739" i="66" s="1"/>
  <c r="EM739" i="66" s="1"/>
  <c r="EB739" i="66"/>
  <c r="EE739" i="66"/>
  <c r="EG739" i="66"/>
  <c r="EJ739" i="66"/>
  <c r="EG560" i="66"/>
  <c r="EI560" i="66"/>
  <c r="EJ560" i="66"/>
  <c r="ED560" i="66"/>
  <c r="EC560" i="66"/>
  <c r="EF560" i="66"/>
  <c r="DY560" i="66"/>
  <c r="EL560" i="66" s="1"/>
  <c r="EN560" i="66" s="1"/>
  <c r="EB560" i="66"/>
  <c r="EK560" i="66"/>
  <c r="EE560" i="66"/>
  <c r="EH560" i="66"/>
  <c r="EA560" i="66"/>
  <c r="EE322" i="66"/>
  <c r="EF322" i="66"/>
  <c r="EI322" i="66"/>
  <c r="EJ322" i="66"/>
  <c r="EK322" i="66"/>
  <c r="EA322" i="66"/>
  <c r="EB322" i="66"/>
  <c r="ED322" i="66"/>
  <c r="EC322" i="66"/>
  <c r="EG322" i="66"/>
  <c r="DR509" i="66"/>
  <c r="AL509" i="66" s="1"/>
  <c r="EH281" i="66"/>
  <c r="DY281" i="66"/>
  <c r="EL281" i="66" s="1"/>
  <c r="EN281" i="66" s="1"/>
  <c r="EA281" i="66"/>
  <c r="EK281" i="66"/>
  <c r="EI281" i="66"/>
  <c r="EG281" i="66"/>
  <c r="EB281" i="66"/>
  <c r="EC281" i="66"/>
  <c r="EJ826" i="66"/>
  <c r="ED826" i="66"/>
  <c r="EA826" i="66"/>
  <c r="EE826" i="66"/>
  <c r="DY826" i="66"/>
  <c r="EL826" i="66" s="1"/>
  <c r="EM826" i="66" s="1"/>
  <c r="EC826" i="66"/>
  <c r="EB826" i="66"/>
  <c r="EK826" i="66"/>
  <c r="EG826" i="66"/>
  <c r="EF241" i="66"/>
  <c r="DY241" i="66"/>
  <c r="EL241" i="66" s="1"/>
  <c r="EN241" i="66" s="1"/>
  <c r="EG241" i="66"/>
  <c r="EK241" i="66"/>
  <c r="EA241" i="66"/>
  <c r="EE241" i="66"/>
  <c r="EB241" i="66"/>
  <c r="ED241" i="66"/>
  <c r="EG167" i="66"/>
  <c r="ED167" i="66"/>
  <c r="EF167" i="66"/>
  <c r="EI167" i="66"/>
  <c r="EH167" i="66"/>
  <c r="DY167" i="66"/>
  <c r="EL167" i="66" s="1"/>
  <c r="EN167" i="66" s="1"/>
  <c r="EC167" i="66"/>
  <c r="EE167" i="66"/>
  <c r="EE708" i="66"/>
  <c r="EH708" i="66"/>
  <c r="EC708" i="66"/>
  <c r="EG708" i="66"/>
  <c r="EK708" i="66"/>
  <c r="DY708" i="66"/>
  <c r="EL708" i="66" s="1"/>
  <c r="EM708" i="66" s="1"/>
  <c r="EI708" i="66"/>
  <c r="EA708" i="66"/>
  <c r="ED708" i="66"/>
  <c r="EF708" i="66"/>
  <c r="EB708" i="66"/>
  <c r="EJ708" i="66"/>
  <c r="EG411" i="66"/>
  <c r="EH411" i="66"/>
  <c r="EK411" i="66"/>
  <c r="EI411" i="66"/>
  <c r="EB411" i="66"/>
  <c r="EC411" i="66"/>
  <c r="ED411" i="66"/>
  <c r="EJ411" i="66"/>
  <c r="EE411" i="66"/>
  <c r="EF411" i="66"/>
  <c r="DY411" i="66"/>
  <c r="EL411" i="66" s="1"/>
  <c r="EM411" i="66" s="1"/>
  <c r="EA411" i="66"/>
  <c r="EA987" i="66"/>
  <c r="EF987" i="66"/>
  <c r="DY987" i="66"/>
  <c r="EL987" i="66" s="1"/>
  <c r="EN987" i="66" s="1"/>
  <c r="EI987" i="66"/>
  <c r="EK987" i="66"/>
  <c r="EB987" i="66"/>
  <c r="EC987" i="66"/>
  <c r="EG987" i="66"/>
  <c r="EH987" i="66"/>
  <c r="EE987" i="66"/>
  <c r="ED987" i="66"/>
  <c r="EJ987" i="66"/>
  <c r="EI103" i="66"/>
  <c r="EJ103" i="66"/>
  <c r="EF103" i="66"/>
  <c r="EE103" i="66"/>
  <c r="EG103" i="66"/>
  <c r="EK103" i="66"/>
  <c r="DY103" i="66"/>
  <c r="EL103" i="66" s="1"/>
  <c r="EN103" i="66" s="1"/>
  <c r="EH103" i="66"/>
  <c r="EA103" i="66"/>
  <c r="EB103" i="66"/>
  <c r="ED103" i="66"/>
  <c r="ED1000" i="66"/>
  <c r="EF1000" i="66"/>
  <c r="EA1000" i="66"/>
  <c r="EK1000" i="66"/>
  <c r="EH1000" i="66"/>
  <c r="EJ1000" i="66"/>
  <c r="EB1000" i="66"/>
  <c r="EI1000" i="66"/>
  <c r="EE1000" i="66"/>
  <c r="EC1000" i="66"/>
  <c r="EG1000" i="66"/>
  <c r="EH619" i="66"/>
  <c r="EG619" i="66"/>
  <c r="EJ619" i="66"/>
  <c r="DY619" i="66"/>
  <c r="EL619" i="66" s="1"/>
  <c r="EN619" i="66" s="1"/>
  <c r="EI619" i="66"/>
  <c r="EB619" i="66"/>
  <c r="ED619" i="66"/>
  <c r="EF619" i="66"/>
  <c r="EE619" i="66"/>
  <c r="ED310" i="66"/>
  <c r="EJ310" i="66"/>
  <c r="EE310" i="66"/>
  <c r="EA310" i="66"/>
  <c r="EG310" i="66"/>
  <c r="EF310" i="66"/>
  <c r="EI310" i="66"/>
  <c r="EH310" i="66"/>
  <c r="EB310" i="66"/>
  <c r="DY310" i="66"/>
  <c r="EL310" i="66" s="1"/>
  <c r="EM310" i="66" s="1"/>
  <c r="EC310" i="66"/>
  <c r="EG365" i="66"/>
  <c r="EI365" i="66"/>
  <c r="EJ365" i="66"/>
  <c r="EK365" i="66"/>
  <c r="DY365" i="66"/>
  <c r="EL365" i="66" s="1"/>
  <c r="EM365" i="66" s="1"/>
  <c r="ED365" i="66"/>
  <c r="EA365" i="66"/>
  <c r="EB365" i="66"/>
  <c r="EH365" i="66"/>
  <c r="EE365" i="66"/>
  <c r="DY629" i="66"/>
  <c r="EL629" i="66" s="1"/>
  <c r="EN629" i="66" s="1"/>
  <c r="EK629" i="66"/>
  <c r="EE629" i="66"/>
  <c r="ED629" i="66"/>
  <c r="EB629" i="66"/>
  <c r="EH629" i="66"/>
  <c r="EG629" i="66"/>
  <c r="EE88" i="66"/>
  <c r="ED88" i="66"/>
  <c r="EH88" i="66"/>
  <c r="DY88" i="66"/>
  <c r="EL88" i="66" s="1"/>
  <c r="EM88" i="66" s="1"/>
  <c r="EA88" i="66"/>
  <c r="EB88" i="66"/>
  <c r="EI88" i="66"/>
  <c r="EF88" i="66"/>
  <c r="EK88" i="66"/>
  <c r="EG88" i="66"/>
  <c r="EJ88" i="66"/>
  <c r="EI846" i="66"/>
  <c r="EG846" i="66"/>
  <c r="EJ846" i="66"/>
  <c r="EA846" i="66"/>
  <c r="EH846" i="66"/>
  <c r="DY846" i="66"/>
  <c r="EL846" i="66" s="1"/>
  <c r="EN846" i="66" s="1"/>
  <c r="ED846" i="66"/>
  <c r="EK846" i="66"/>
  <c r="EB846" i="66"/>
  <c r="EC846" i="66"/>
  <c r="EF846" i="66"/>
  <c r="EI76" i="66"/>
  <c r="EG76" i="66"/>
  <c r="EC76" i="66"/>
  <c r="EB76" i="66"/>
  <c r="ED76" i="66"/>
  <c r="DY76" i="66"/>
  <c r="EL76" i="66" s="1"/>
  <c r="EN76" i="66" s="1"/>
  <c r="EJ76" i="66"/>
  <c r="EJ728" i="66"/>
  <c r="EE728" i="66"/>
  <c r="EC728" i="66"/>
  <c r="EF728" i="66"/>
  <c r="EG728" i="66"/>
  <c r="EB728" i="66"/>
  <c r="EK24" i="66"/>
  <c r="EE24" i="66"/>
  <c r="DY24" i="66"/>
  <c r="EL24" i="66" s="1"/>
  <c r="EM24" i="66" s="1"/>
  <c r="EB24" i="66"/>
  <c r="EA24" i="66"/>
  <c r="EC24" i="66"/>
  <c r="EA585" i="66"/>
  <c r="EE585" i="66"/>
  <c r="EI585" i="66"/>
  <c r="EK585" i="66"/>
  <c r="ED585" i="66"/>
  <c r="EC585" i="66"/>
  <c r="EF585" i="66"/>
  <c r="EG585" i="66"/>
  <c r="DY815" i="66"/>
  <c r="EL815" i="66" s="1"/>
  <c r="EN815" i="66" s="1"/>
  <c r="EA815" i="66"/>
  <c r="EJ815" i="66"/>
  <c r="EI815" i="66"/>
  <c r="EH815" i="66"/>
  <c r="EK815" i="66"/>
  <c r="EK942" i="66"/>
  <c r="EF942" i="66"/>
  <c r="EB942" i="66"/>
  <c r="DY942" i="66"/>
  <c r="EL942" i="66" s="1"/>
  <c r="EN942" i="66" s="1"/>
  <c r="ED942" i="66"/>
  <c r="EC942" i="66"/>
  <c r="EI942" i="66"/>
  <c r="EH942" i="66"/>
  <c r="EE942" i="66"/>
  <c r="EA942" i="66"/>
  <c r="EJ942" i="66"/>
  <c r="EG942" i="66"/>
  <c r="EC773" i="66"/>
  <c r="EI773" i="66"/>
  <c r="EG773" i="66"/>
  <c r="ED773" i="66"/>
  <c r="EE773" i="66"/>
  <c r="EB773" i="66"/>
  <c r="EK773" i="66"/>
  <c r="DY773" i="66"/>
  <c r="EL773" i="66" s="1"/>
  <c r="EN773" i="66" s="1"/>
  <c r="EH773" i="66"/>
  <c r="EA773" i="66"/>
  <c r="EJ773" i="66"/>
  <c r="EF773" i="66"/>
  <c r="EE468" i="66"/>
  <c r="EG468" i="66"/>
  <c r="EI468" i="66"/>
  <c r="EJ468" i="66"/>
  <c r="EK468" i="66"/>
  <c r="DY468" i="66"/>
  <c r="EL468" i="66" s="1"/>
  <c r="EM468" i="66" s="1"/>
  <c r="EC468" i="66"/>
  <c r="EH468" i="66"/>
  <c r="ED468" i="66"/>
  <c r="EA468" i="66"/>
  <c r="EB468" i="66"/>
  <c r="EF468" i="66"/>
  <c r="EC970" i="66"/>
  <c r="EH970" i="66"/>
  <c r="EB970" i="66"/>
  <c r="EJ970" i="66"/>
  <c r="EK970" i="66"/>
  <c r="EF970" i="66"/>
  <c r="EG970" i="66"/>
  <c r="EI970" i="66"/>
  <c r="EA970" i="66"/>
  <c r="DY970" i="66"/>
  <c r="EL970" i="66" s="1"/>
  <c r="EM970" i="66" s="1"/>
  <c r="EI176" i="66"/>
  <c r="EB176" i="66"/>
  <c r="EE176" i="66"/>
  <c r="ED176" i="66"/>
  <c r="EH176" i="66"/>
  <c r="EG176" i="66"/>
  <c r="EF176" i="66"/>
  <c r="EJ176" i="66"/>
  <c r="EG735" i="66"/>
  <c r="EJ735" i="66"/>
  <c r="EE735" i="66"/>
  <c r="EA735" i="66"/>
  <c r="EH735" i="66"/>
  <c r="EC735" i="66"/>
  <c r="EK735" i="66"/>
  <c r="ED735" i="66"/>
  <c r="EI735" i="66"/>
  <c r="DY735" i="66"/>
  <c r="EL735" i="66" s="1"/>
  <c r="EM735" i="66" s="1"/>
  <c r="EB735" i="66"/>
  <c r="EC38" i="66"/>
  <c r="ED38" i="66"/>
  <c r="DY38" i="66"/>
  <c r="EL38" i="66" s="1"/>
  <c r="EM38" i="66" s="1"/>
  <c r="EG38" i="66"/>
  <c r="EI38" i="66"/>
  <c r="EH38" i="66"/>
  <c r="EE38" i="66"/>
  <c r="EJ38" i="66"/>
  <c r="EF38" i="66"/>
  <c r="EK38" i="66"/>
  <c r="EJ31" i="66"/>
  <c r="EH31" i="66"/>
  <c r="DY31" i="66"/>
  <c r="EL31" i="66" s="1"/>
  <c r="EM31" i="66" s="1"/>
  <c r="EA31" i="66"/>
  <c r="EK31" i="66"/>
  <c r="EB31" i="66"/>
  <c r="EF31" i="66"/>
  <c r="EC31" i="66"/>
  <c r="ED31" i="66"/>
  <c r="EG31" i="66"/>
  <c r="EI31" i="66"/>
  <c r="EK681" i="66"/>
  <c r="EE681" i="66"/>
  <c r="EI681" i="66"/>
  <c r="EA681" i="66"/>
  <c r="EJ681" i="66"/>
  <c r="DY681" i="66"/>
  <c r="EL681" i="66" s="1"/>
  <c r="EM681" i="66" s="1"/>
  <c r="EH681" i="66"/>
  <c r="ED681" i="66"/>
  <c r="EF681" i="66"/>
  <c r="EG681" i="66"/>
  <c r="EB681" i="66"/>
  <c r="ED725" i="66"/>
  <c r="EJ725" i="66"/>
  <c r="EF725" i="66"/>
  <c r="EI725" i="66"/>
  <c r="DY725" i="66"/>
  <c r="EL725" i="66" s="1"/>
  <c r="EN725" i="66" s="1"/>
  <c r="EK725" i="66"/>
  <c r="EG725" i="66"/>
  <c r="EE725" i="66"/>
  <c r="EB725" i="66"/>
  <c r="EA725" i="66"/>
  <c r="EC725" i="66"/>
  <c r="EA364" i="66"/>
  <c r="EE364" i="66"/>
  <c r="EF364" i="66"/>
  <c r="EC364" i="66"/>
  <c r="ED364" i="66"/>
  <c r="EI364" i="66"/>
  <c r="DY364" i="66"/>
  <c r="EL364" i="66" s="1"/>
  <c r="EM364" i="66" s="1"/>
  <c r="EK364" i="66"/>
  <c r="EB364" i="66"/>
  <c r="ED203" i="66"/>
  <c r="EB203" i="66"/>
  <c r="EF203" i="66"/>
  <c r="EC203" i="66"/>
  <c r="EK203" i="66"/>
  <c r="EE203" i="66"/>
  <c r="EG203" i="66"/>
  <c r="EH203" i="66"/>
  <c r="EI203" i="66"/>
  <c r="EA203" i="66"/>
  <c r="DY203" i="66"/>
  <c r="EL203" i="66" s="1"/>
  <c r="EM203" i="66" s="1"/>
  <c r="EJ203" i="66"/>
  <c r="EG69" i="66"/>
  <c r="EH69" i="66"/>
  <c r="EE69" i="66"/>
  <c r="EI69" i="66"/>
  <c r="EF69" i="66"/>
  <c r="EB69" i="66"/>
  <c r="EC69" i="66"/>
  <c r="EA69" i="66"/>
  <c r="EJ69" i="66"/>
  <c r="EK69" i="66"/>
  <c r="DY69" i="66"/>
  <c r="EL69" i="66" s="1"/>
  <c r="EM69" i="66" s="1"/>
  <c r="ED69" i="66"/>
  <c r="EG456" i="66"/>
  <c r="EA456" i="66"/>
  <c r="EH456" i="66"/>
  <c r="EB456" i="66"/>
  <c r="EI456" i="66"/>
  <c r="EE456" i="66"/>
  <c r="ED456" i="66"/>
  <c r="EC456" i="66"/>
  <c r="EK456" i="66"/>
  <c r="EJ456" i="66"/>
  <c r="DY456" i="66"/>
  <c r="EL456" i="66" s="1"/>
  <c r="EM456" i="66" s="1"/>
  <c r="EF456" i="66"/>
  <c r="EE437" i="66"/>
  <c r="ED437" i="66"/>
  <c r="EH437" i="66"/>
  <c r="EJ437" i="66"/>
  <c r="EI437" i="66"/>
  <c r="DY437" i="66"/>
  <c r="EL437" i="66" s="1"/>
  <c r="EN437" i="66" s="1"/>
  <c r="EG437" i="66"/>
  <c r="EA437" i="66"/>
  <c r="EC437" i="66"/>
  <c r="EK437" i="66"/>
  <c r="EF437" i="66"/>
  <c r="EB437" i="66"/>
  <c r="EF928" i="66"/>
  <c r="EG928" i="66"/>
  <c r="EA928" i="66"/>
  <c r="EI928" i="66"/>
  <c r="EJ928" i="66"/>
  <c r="EH928" i="66"/>
  <c r="EE928" i="66"/>
  <c r="EB928" i="66"/>
  <c r="ED928" i="66"/>
  <c r="EC928" i="66"/>
  <c r="EK928" i="66"/>
  <c r="DY928" i="66"/>
  <c r="EL928" i="66" s="1"/>
  <c r="EN928" i="66" s="1"/>
  <c r="EF104" i="66"/>
  <c r="EG104" i="66"/>
  <c r="DY104" i="66"/>
  <c r="EL104" i="66" s="1"/>
  <c r="EN104" i="66" s="1"/>
  <c r="EB104" i="66"/>
  <c r="EJ104" i="66"/>
  <c r="EC104" i="66"/>
  <c r="EA104" i="66"/>
  <c r="ED104" i="66"/>
  <c r="EE104" i="66"/>
  <c r="EH104" i="66"/>
  <c r="EK104" i="66"/>
  <c r="EG74" i="66"/>
  <c r="EC74" i="66"/>
  <c r="EF74" i="66"/>
  <c r="EJ74" i="66"/>
  <c r="EA74" i="66"/>
  <c r="DY74" i="66"/>
  <c r="EL74" i="66" s="1"/>
  <c r="EN74" i="66" s="1"/>
  <c r="EE74" i="66"/>
  <c r="EK74" i="66"/>
  <c r="EB74" i="66"/>
  <c r="EH74" i="66"/>
  <c r="ED74" i="66"/>
  <c r="EI74" i="66"/>
  <c r="EE348" i="66"/>
  <c r="EJ348" i="66"/>
  <c r="ED348" i="66"/>
  <c r="EH348" i="66"/>
  <c r="EF348" i="66"/>
  <c r="EG348" i="66"/>
  <c r="DY348" i="66"/>
  <c r="EL348" i="66" s="1"/>
  <c r="EM348" i="66" s="1"/>
  <c r="EK348" i="66"/>
  <c r="EB348" i="66"/>
  <c r="EA348" i="66"/>
  <c r="EC348" i="66"/>
  <c r="EG425" i="66"/>
  <c r="EI425" i="66"/>
  <c r="EC425" i="66"/>
  <c r="EJ425" i="66"/>
  <c r="ED425" i="66"/>
  <c r="DY425" i="66"/>
  <c r="EL425" i="66" s="1"/>
  <c r="EM425" i="66" s="1"/>
  <c r="EE425" i="66"/>
  <c r="EF425" i="66"/>
  <c r="EB425" i="66"/>
  <c r="EK425" i="66"/>
  <c r="EA425" i="66"/>
  <c r="EH425" i="66"/>
  <c r="EJ996" i="66"/>
  <c r="EK996" i="66"/>
  <c r="EH996" i="66"/>
  <c r="EB996" i="66"/>
  <c r="EE996" i="66"/>
  <c r="DY996" i="66"/>
  <c r="EL996" i="66" s="1"/>
  <c r="EM996" i="66" s="1"/>
  <c r="EC996" i="66"/>
  <c r="EI996" i="66"/>
  <c r="EA996" i="66"/>
  <c r="ED996" i="66"/>
  <c r="EG996" i="66"/>
  <c r="EF996" i="66"/>
  <c r="EI664" i="66"/>
  <c r="EK664" i="66"/>
  <c r="EH664" i="66"/>
  <c r="EJ664" i="66"/>
  <c r="DY664" i="66"/>
  <c r="EL664" i="66" s="1"/>
  <c r="EM664" i="66" s="1"/>
  <c r="EG664" i="66"/>
  <c r="EC664" i="66"/>
  <c r="EE664" i="66"/>
  <c r="EF664" i="66"/>
  <c r="ED664" i="66"/>
  <c r="EB664" i="66"/>
  <c r="EE526" i="66"/>
  <c r="EJ526" i="66"/>
  <c r="ED526" i="66"/>
  <c r="EA526" i="66"/>
  <c r="EK526" i="66"/>
  <c r="EI526" i="66"/>
  <c r="EG526" i="66"/>
  <c r="DY526" i="66"/>
  <c r="EL526" i="66" s="1"/>
  <c r="EN526" i="66" s="1"/>
  <c r="EB526" i="66"/>
  <c r="EF526" i="66"/>
  <c r="EH526" i="66"/>
  <c r="EG420" i="66"/>
  <c r="EJ420" i="66"/>
  <c r="EI420" i="66"/>
  <c r="EK420" i="66"/>
  <c r="DY420" i="66"/>
  <c r="EL420" i="66" s="1"/>
  <c r="EN420" i="66" s="1"/>
  <c r="EC420" i="66"/>
  <c r="EE420" i="66"/>
  <c r="EF420" i="66"/>
  <c r="ED420" i="66"/>
  <c r="EE899" i="66"/>
  <c r="EC899" i="66"/>
  <c r="EJ899" i="66"/>
  <c r="EF899" i="66"/>
  <c r="EG899" i="66"/>
  <c r="EH899" i="66"/>
  <c r="EI899" i="66"/>
  <c r="DY899" i="66"/>
  <c r="EL899" i="66" s="1"/>
  <c r="EN899" i="66" s="1"/>
  <c r="EB899" i="66"/>
  <c r="EK899" i="66"/>
  <c r="ED899" i="66"/>
  <c r="EI275" i="66"/>
  <c r="EJ275" i="66"/>
  <c r="DY275" i="66"/>
  <c r="EL275" i="66" s="1"/>
  <c r="EN275" i="66" s="1"/>
  <c r="ED275" i="66"/>
  <c r="EK275" i="66"/>
  <c r="EC275" i="66"/>
  <c r="EE275" i="66"/>
  <c r="EF275" i="66"/>
  <c r="EH275" i="66"/>
  <c r="EB275" i="66"/>
  <c r="EA275" i="66"/>
  <c r="ED435" i="66"/>
  <c r="EE435" i="66"/>
  <c r="DY435" i="66"/>
  <c r="EL435" i="66" s="1"/>
  <c r="EN435" i="66" s="1"/>
  <c r="EF435" i="66"/>
  <c r="EG435" i="66"/>
  <c r="EI435" i="66"/>
  <c r="EK435" i="66"/>
  <c r="EA435" i="66"/>
  <c r="EB435" i="66"/>
  <c r="EC435" i="66"/>
  <c r="EJ435" i="66"/>
  <c r="EJ507" i="66"/>
  <c r="DY507" i="66"/>
  <c r="EL507" i="66" s="1"/>
  <c r="EM507" i="66" s="1"/>
  <c r="EC507" i="66"/>
  <c r="ED507" i="66"/>
  <c r="EG507" i="66"/>
  <c r="EB507" i="66"/>
  <c r="EH507" i="66"/>
  <c r="EI507" i="66"/>
  <c r="EK507" i="66"/>
  <c r="EF507" i="66"/>
  <c r="EE507" i="66"/>
  <c r="EC441" i="66"/>
  <c r="EB441" i="66"/>
  <c r="EJ441" i="66"/>
  <c r="DY441" i="66"/>
  <c r="EL441" i="66" s="1"/>
  <c r="EM441" i="66" s="1"/>
  <c r="EE441" i="66"/>
  <c r="EF441" i="66"/>
  <c r="EI441" i="66"/>
  <c r="ED441" i="66"/>
  <c r="DY864" i="66"/>
  <c r="EL864" i="66" s="1"/>
  <c r="EM864" i="66" s="1"/>
  <c r="EG864" i="66"/>
  <c r="EI864" i="66"/>
  <c r="EE864" i="66"/>
  <c r="EA864" i="66"/>
  <c r="EC864" i="66"/>
  <c r="EB864" i="66"/>
  <c r="ED864" i="66"/>
  <c r="EF864" i="66"/>
  <c r="EH864" i="66"/>
  <c r="EJ864" i="66"/>
  <c r="EK190" i="66"/>
  <c r="DY190" i="66"/>
  <c r="EL190" i="66" s="1"/>
  <c r="EM190" i="66" s="1"/>
  <c r="EJ190" i="66"/>
  <c r="EE190" i="66"/>
  <c r="EB190" i="66"/>
  <c r="EH190" i="66"/>
  <c r="EI190" i="66"/>
  <c r="EA190" i="66"/>
  <c r="ED190" i="66"/>
  <c r="EC190" i="66"/>
  <c r="EF190" i="66"/>
  <c r="EG190" i="66"/>
  <c r="EI276" i="66"/>
  <c r="EJ276" i="66"/>
  <c r="EB276" i="66"/>
  <c r="ED276" i="66"/>
  <c r="DY276" i="66"/>
  <c r="EL276" i="66" s="1"/>
  <c r="EM276" i="66" s="1"/>
  <c r="EF276" i="66"/>
  <c r="EH276" i="66"/>
  <c r="EC276" i="66"/>
  <c r="EA276" i="66"/>
  <c r="EK276" i="66"/>
  <c r="EE276" i="66"/>
  <c r="EG276" i="66"/>
  <c r="EI626" i="66"/>
  <c r="EK626" i="66"/>
  <c r="EC626" i="66"/>
  <c r="ED626" i="66"/>
  <c r="EE626" i="66"/>
  <c r="EH626" i="66"/>
  <c r="EF626" i="66"/>
  <c r="EA626" i="66"/>
  <c r="EB626" i="66"/>
  <c r="EJ626" i="66"/>
  <c r="DY626" i="66"/>
  <c r="EL626" i="66" s="1"/>
  <c r="EM626" i="66" s="1"/>
  <c r="EG626" i="66"/>
  <c r="EA845" i="66"/>
  <c r="EC845" i="66"/>
  <c r="ED845" i="66"/>
  <c r="EG845" i="66"/>
  <c r="DY845" i="66"/>
  <c r="EL845" i="66" s="1"/>
  <c r="EN845" i="66" s="1"/>
  <c r="EE845" i="66"/>
  <c r="EI845" i="66"/>
  <c r="EJ845" i="66"/>
  <c r="EK845" i="66"/>
  <c r="EF845" i="66"/>
  <c r="EH845" i="66"/>
  <c r="EB845" i="66"/>
  <c r="EI602" i="66"/>
  <c r="EH602" i="66"/>
  <c r="EC602" i="66"/>
  <c r="EJ602" i="66"/>
  <c r="ED602" i="66"/>
  <c r="EA602" i="66"/>
  <c r="EF602" i="66"/>
  <c r="EB602" i="66"/>
  <c r="EK602" i="66"/>
  <c r="EG602" i="66"/>
  <c r="DY602" i="66"/>
  <c r="EL602" i="66" s="1"/>
  <c r="EM602" i="66" s="1"/>
  <c r="EE602" i="66"/>
  <c r="EG802" i="66"/>
  <c r="EH802" i="66"/>
  <c r="EJ802" i="66"/>
  <c r="ED802" i="66"/>
  <c r="EK802" i="66"/>
  <c r="EA802" i="66"/>
  <c r="EF802" i="66"/>
  <c r="EB802" i="66"/>
  <c r="EE802" i="66"/>
  <c r="EI802" i="66"/>
  <c r="EC802" i="66"/>
  <c r="DY802" i="66"/>
  <c r="EL802" i="66" s="1"/>
  <c r="EN802" i="66" s="1"/>
  <c r="EK183" i="66"/>
  <c r="DY183" i="66"/>
  <c r="EL183" i="66" s="1"/>
  <c r="EM183" i="66" s="1"/>
  <c r="EA183" i="66"/>
  <c r="EB183" i="66"/>
  <c r="ED183" i="66"/>
  <c r="EC183" i="66"/>
  <c r="EE183" i="66"/>
  <c r="EJ183" i="66"/>
  <c r="EI183" i="66"/>
  <c r="EF183" i="66"/>
  <c r="EG183" i="66"/>
  <c r="EH183" i="66"/>
  <c r="EF912" i="66"/>
  <c r="EI912" i="66"/>
  <c r="EK912" i="66"/>
  <c r="ED912" i="66"/>
  <c r="EG912" i="66"/>
  <c r="EC912" i="66"/>
  <c r="EH912" i="66"/>
  <c r="EJ912" i="66"/>
  <c r="EA912" i="66"/>
  <c r="EE912" i="66"/>
  <c r="EB912" i="66"/>
  <c r="DY912" i="66"/>
  <c r="EL912" i="66" s="1"/>
  <c r="EN912" i="66" s="1"/>
  <c r="EA109" i="66"/>
  <c r="EE109" i="66"/>
  <c r="EF109" i="66"/>
  <c r="EC109" i="66"/>
  <c r="EB109" i="66"/>
  <c r="EG109" i="66"/>
  <c r="EK109" i="66"/>
  <c r="ED109" i="66"/>
  <c r="EH109" i="66"/>
  <c r="EJ109" i="66"/>
  <c r="EI109" i="66"/>
  <c r="DY109" i="66"/>
  <c r="EL109" i="66" s="1"/>
  <c r="EM109" i="66" s="1"/>
  <c r="EH143" i="66"/>
  <c r="EK143" i="66"/>
  <c r="ED143" i="66"/>
  <c r="EF143" i="66"/>
  <c r="EJ143" i="66"/>
  <c r="EA143" i="66"/>
  <c r="EB143" i="66"/>
  <c r="EC143" i="66"/>
  <c r="EE143" i="66"/>
  <c r="DY143" i="66"/>
  <c r="EL143" i="66" s="1"/>
  <c r="EM143" i="66" s="1"/>
  <c r="EG143" i="66"/>
  <c r="EI143" i="66"/>
  <c r="EI145" i="66"/>
  <c r="EG145" i="66"/>
  <c r="EE145" i="66"/>
  <c r="EB145" i="66"/>
  <c r="EC145" i="66"/>
  <c r="DY145" i="66"/>
  <c r="EL145" i="66" s="1"/>
  <c r="EN145" i="66" s="1"/>
  <c r="EJ145" i="66"/>
  <c r="EA145" i="66"/>
  <c r="EH145" i="66"/>
  <c r="ED145" i="66"/>
  <c r="EB686" i="66"/>
  <c r="EH686" i="66"/>
  <c r="EG686" i="66"/>
  <c r="EE686" i="66"/>
  <c r="ED686" i="66"/>
  <c r="EC686" i="66"/>
  <c r="EI686" i="66"/>
  <c r="DY686" i="66"/>
  <c r="EL686" i="66" s="1"/>
  <c r="EM686" i="66" s="1"/>
  <c r="EA686" i="66"/>
  <c r="EK686" i="66"/>
  <c r="EJ686" i="66"/>
  <c r="EF686" i="66"/>
  <c r="EH102" i="66"/>
  <c r="EJ102" i="66"/>
  <c r="ED102" i="66"/>
  <c r="DY102" i="66"/>
  <c r="EL102" i="66" s="1"/>
  <c r="EM102" i="66" s="1"/>
  <c r="EB102" i="66"/>
  <c r="EC102" i="66"/>
  <c r="EK102" i="66"/>
  <c r="EF102" i="66"/>
  <c r="EI102" i="66"/>
  <c r="EE102" i="66"/>
  <c r="EA102" i="66"/>
  <c r="EG102" i="66"/>
  <c r="EC282" i="66"/>
  <c r="EI282" i="66"/>
  <c r="EB282" i="66"/>
  <c r="EK282" i="66"/>
  <c r="DY282" i="66"/>
  <c r="EL282" i="66" s="1"/>
  <c r="EM282" i="66" s="1"/>
  <c r="EF282" i="66"/>
  <c r="EJ282" i="66"/>
  <c r="EH282" i="66"/>
  <c r="EA282" i="66"/>
  <c r="ED282" i="66"/>
  <c r="EH973" i="66"/>
  <c r="EJ973" i="66"/>
  <c r="ED973" i="66"/>
  <c r="EF973" i="66"/>
  <c r="EG973" i="66"/>
  <c r="DY973" i="66"/>
  <c r="EL973" i="66" s="1"/>
  <c r="EM973" i="66" s="1"/>
  <c r="EC973" i="66"/>
  <c r="EK973" i="66"/>
  <c r="EI973" i="66"/>
  <c r="EA973" i="66"/>
  <c r="EB973" i="66"/>
  <c r="EE973" i="66"/>
  <c r="EE955" i="66"/>
  <c r="ED955" i="66"/>
  <c r="EF955" i="66"/>
  <c r="EH955" i="66"/>
  <c r="EJ955" i="66"/>
  <c r="EI955" i="66"/>
  <c r="EC955" i="66"/>
  <c r="EK955" i="66"/>
  <c r="EB955" i="66"/>
  <c r="EG955" i="66"/>
  <c r="DY955" i="66"/>
  <c r="EL955" i="66" s="1"/>
  <c r="EN955" i="66" s="1"/>
  <c r="EA955" i="66"/>
  <c r="EA409" i="66"/>
  <c r="EK409" i="66"/>
  <c r="EH409" i="66"/>
  <c r="EF409" i="66"/>
  <c r="EG409" i="66"/>
  <c r="EB409" i="66"/>
  <c r="EC409" i="66"/>
  <c r="ED409" i="66"/>
  <c r="DY409" i="66"/>
  <c r="EL409" i="66" s="1"/>
  <c r="EN409" i="66" s="1"/>
  <c r="EI409" i="66"/>
  <c r="EJ409" i="66"/>
  <c r="EE409" i="66"/>
  <c r="EA166" i="66"/>
  <c r="EF166" i="66"/>
  <c r="EC166" i="66"/>
  <c r="EG166" i="66"/>
  <c r="EH166" i="66"/>
  <c r="EI166" i="66"/>
  <c r="ED166" i="66"/>
  <c r="EE166" i="66"/>
  <c r="EB166" i="66"/>
  <c r="EK166" i="66"/>
  <c r="EJ166" i="66"/>
  <c r="EG357" i="66"/>
  <c r="EK357" i="66"/>
  <c r="EJ357" i="66"/>
  <c r="EI357" i="66"/>
  <c r="EH357" i="66"/>
  <c r="EF357" i="66"/>
  <c r="DY357" i="66"/>
  <c r="EL357" i="66" s="1"/>
  <c r="EN357" i="66" s="1"/>
  <c r="ED357" i="66"/>
  <c r="EC357" i="66"/>
  <c r="EE357" i="66"/>
  <c r="EB357" i="66"/>
  <c r="EG363" i="66"/>
  <c r="EH363" i="66"/>
  <c r="EC363" i="66"/>
  <c r="EE363" i="66"/>
  <c r="EI363" i="66"/>
  <c r="EK363" i="66"/>
  <c r="EA363" i="66"/>
  <c r="EB363" i="66"/>
  <c r="ED363" i="66"/>
  <c r="EJ363" i="66"/>
  <c r="DY363" i="66"/>
  <c r="EL363" i="66" s="1"/>
  <c r="EN363" i="66" s="1"/>
  <c r="EF363" i="66"/>
  <c r="EJ890" i="66"/>
  <c r="EI890" i="66"/>
  <c r="EB890" i="66"/>
  <c r="EG890" i="66"/>
  <c r="EK890" i="66"/>
  <c r="EE890" i="66"/>
  <c r="EA890" i="66"/>
  <c r="DY890" i="66"/>
  <c r="EL890" i="66" s="1"/>
  <c r="EN890" i="66" s="1"/>
  <c r="EC890" i="66"/>
  <c r="EF890" i="66"/>
  <c r="EH890" i="66"/>
  <c r="ED890" i="66"/>
  <c r="EA224" i="66"/>
  <c r="EB453" i="66"/>
  <c r="EH75" i="66"/>
  <c r="EE78" i="66"/>
  <c r="EC881" i="66"/>
  <c r="ED552" i="66"/>
  <c r="EC552" i="66"/>
  <c r="EE552" i="66"/>
  <c r="EG552" i="66"/>
  <c r="EB552" i="66"/>
  <c r="EJ552" i="66"/>
  <c r="DY552" i="66"/>
  <c r="EL552" i="66" s="1"/>
  <c r="EM552" i="66" s="1"/>
  <c r="EH552" i="66"/>
  <c r="EA552" i="66"/>
  <c r="EK552" i="66"/>
  <c r="EF552" i="66"/>
  <c r="EI552" i="66"/>
  <c r="EE815" i="66"/>
  <c r="DY828" i="66"/>
  <c r="EL828" i="66" s="1"/>
  <c r="EN828" i="66" s="1"/>
  <c r="EI897" i="66"/>
  <c r="EA93" i="66"/>
  <c r="DY459" i="66"/>
  <c r="EL459" i="66" s="1"/>
  <c r="EM459" i="66" s="1"/>
  <c r="EH747" i="66"/>
  <c r="DY139" i="66"/>
  <c r="EL139" i="66" s="1"/>
  <c r="EN139" i="66" s="1"/>
  <c r="EB420" i="66"/>
  <c r="EA67" i="66"/>
  <c r="EF815" i="66"/>
  <c r="EI24" i="66"/>
  <c r="EF68" i="66"/>
  <c r="EJ646" i="66"/>
  <c r="EK289" i="66"/>
  <c r="EE76" i="66"/>
  <c r="EC477" i="66"/>
  <c r="EH497" i="66"/>
  <c r="EH364" i="66"/>
  <c r="EC629" i="66"/>
  <c r="EE558" i="66"/>
  <c r="EH93" i="66"/>
  <c r="DY28" i="66"/>
  <c r="EL28" i="66" s="1"/>
  <c r="EM28" i="66" s="1"/>
  <c r="EF694" i="66"/>
  <c r="EG459" i="66"/>
  <c r="EI747" i="66"/>
  <c r="EA774" i="66"/>
  <c r="EC88" i="66"/>
  <c r="EA933" i="66"/>
  <c r="EA78" i="66"/>
  <c r="EC526" i="66"/>
  <c r="EK139" i="66"/>
  <c r="EI873" i="66"/>
  <c r="EC619" i="66"/>
  <c r="EA428" i="66"/>
  <c r="EG123" i="66"/>
  <c r="EA420" i="66"/>
  <c r="EI516" i="66"/>
  <c r="EK752" i="66"/>
  <c r="EB38" i="66"/>
  <c r="EK685" i="66"/>
  <c r="EF976" i="66"/>
  <c r="EJ863" i="66"/>
  <c r="EG593" i="66"/>
  <c r="EI100" i="66"/>
  <c r="EA897" i="66"/>
  <c r="EA28" i="66"/>
  <c r="EF459" i="66"/>
  <c r="EI139" i="66"/>
  <c r="EF985" i="66"/>
  <c r="DY627" i="66"/>
  <c r="EL627" i="66" s="1"/>
  <c r="EM627" i="66" s="1"/>
  <c r="EF627" i="66"/>
  <c r="EH627" i="66"/>
  <c r="EG627" i="66"/>
  <c r="EJ627" i="66"/>
  <c r="EB627" i="66"/>
  <c r="EC627" i="66"/>
  <c r="EI627" i="66"/>
  <c r="ED627" i="66"/>
  <c r="EG68" i="66"/>
  <c r="EF289" i="66"/>
  <c r="EI629" i="66"/>
  <c r="EE846" i="66"/>
  <c r="EK299" i="66"/>
  <c r="EA43" i="66"/>
  <c r="EE67" i="66"/>
  <c r="EG815" i="66"/>
  <c r="EH24" i="66"/>
  <c r="EA68" i="66"/>
  <c r="DY646" i="66"/>
  <c r="EL646" i="66" s="1"/>
  <c r="EM646" i="66" s="1"/>
  <c r="EC383" i="66"/>
  <c r="EF76" i="66"/>
  <c r="EB477" i="66"/>
  <c r="EI497" i="66"/>
  <c r="EG364" i="66"/>
  <c r="EJ629" i="66"/>
  <c r="EE93" i="66"/>
  <c r="EG413" i="66"/>
  <c r="EA694" i="66"/>
  <c r="ED277" i="66"/>
  <c r="DY774" i="66"/>
  <c r="EL774" i="66" s="1"/>
  <c r="EM774" i="66" s="1"/>
  <c r="EI690" i="66"/>
  <c r="ED933" i="66"/>
  <c r="EB78" i="66"/>
  <c r="EB180" i="66"/>
  <c r="EA619" i="66"/>
  <c r="ED428" i="66"/>
  <c r="EB720" i="66"/>
  <c r="EH420" i="66"/>
  <c r="EK491" i="66"/>
  <c r="EA307" i="66"/>
  <c r="EH752" i="66"/>
  <c r="ED976" i="66"/>
  <c r="EF145" i="66"/>
  <c r="EE214" i="66"/>
  <c r="EH163" i="66"/>
  <c r="EH67" i="66"/>
  <c r="ED815" i="66"/>
  <c r="EJ24" i="66"/>
  <c r="EJ68" i="66"/>
  <c r="EI646" i="66"/>
  <c r="EE383" i="66"/>
  <c r="EA76" i="66"/>
  <c r="EH680" i="66"/>
  <c r="EF497" i="66"/>
  <c r="EJ364" i="66"/>
  <c r="EA629" i="66"/>
  <c r="EI314" i="66"/>
  <c r="DY93" i="66"/>
  <c r="EL93" i="66" s="1"/>
  <c r="EM93" i="66" s="1"/>
  <c r="EK694" i="66"/>
  <c r="EI972" i="66"/>
  <c r="EC277" i="66"/>
  <c r="EK774" i="66"/>
  <c r="EF690" i="66"/>
  <c r="EH933" i="66"/>
  <c r="EG275" i="66"/>
  <c r="EK969" i="66"/>
  <c r="EK619" i="66"/>
  <c r="EK524" i="66"/>
  <c r="EE31" i="66"/>
  <c r="DY720" i="66"/>
  <c r="EL720" i="66" s="1"/>
  <c r="EM720" i="66" s="1"/>
  <c r="EG988" i="66"/>
  <c r="EI348" i="66"/>
  <c r="DY307" i="66"/>
  <c r="EL307" i="66" s="1"/>
  <c r="EN307" i="66" s="1"/>
  <c r="EC909" i="66"/>
  <c r="DY762" i="66"/>
  <c r="EL762" i="66" s="1"/>
  <c r="EN762" i="66" s="1"/>
  <c r="EB512" i="66"/>
  <c r="EG926" i="66"/>
  <c r="EK145" i="66"/>
  <c r="DY880" i="66"/>
  <c r="EL880" i="66" s="1"/>
  <c r="EN880" i="66" s="1"/>
  <c r="ED923" i="66"/>
  <c r="EC923" i="66"/>
  <c r="EH923" i="66"/>
  <c r="EG923" i="66"/>
  <c r="EI923" i="66"/>
  <c r="EE923" i="66"/>
  <c r="DY923" i="66"/>
  <c r="EL923" i="66" s="1"/>
  <c r="EN923" i="66" s="1"/>
  <c r="EF923" i="66"/>
  <c r="EJ923" i="66"/>
  <c r="EK923" i="66"/>
  <c r="EA923" i="66"/>
  <c r="EB923" i="66"/>
  <c r="ED620" i="66"/>
  <c r="DY620" i="66"/>
  <c r="EL620" i="66" s="1"/>
  <c r="EN620" i="66" s="1"/>
  <c r="EG620" i="66"/>
  <c r="EF620" i="66"/>
  <c r="EI620" i="66"/>
  <c r="EJ620" i="66"/>
  <c r="EH620" i="66"/>
  <c r="EC620" i="66"/>
  <c r="EE620" i="66"/>
  <c r="EK620" i="66"/>
  <c r="EA620" i="66"/>
  <c r="EB620" i="66"/>
  <c r="ED675" i="66"/>
  <c r="EH675" i="66"/>
  <c r="EK675" i="66"/>
  <c r="DY675" i="66"/>
  <c r="EL675" i="66" s="1"/>
  <c r="EM675" i="66" s="1"/>
  <c r="EB675" i="66"/>
  <c r="EI675" i="66"/>
  <c r="EA675" i="66"/>
  <c r="EF675" i="66"/>
  <c r="EG675" i="66"/>
  <c r="EE675" i="66"/>
  <c r="EJ675" i="66"/>
  <c r="EC675" i="66"/>
  <c r="EG914" i="66"/>
  <c r="EH914" i="66"/>
  <c r="EA914" i="66"/>
  <c r="EK914" i="66"/>
  <c r="ED914" i="66"/>
  <c r="EB914" i="66"/>
  <c r="EF914" i="66"/>
  <c r="EJ914" i="66"/>
  <c r="EI914" i="66"/>
  <c r="ED831" i="66"/>
  <c r="EA831" i="66"/>
  <c r="EE831" i="66"/>
  <c r="EI831" i="66"/>
  <c r="DY831" i="66"/>
  <c r="EL831" i="66" s="1"/>
  <c r="EN831" i="66" s="1"/>
  <c r="EG831" i="66"/>
  <c r="EH831" i="66"/>
  <c r="EJ831" i="66"/>
  <c r="EK831" i="66"/>
  <c r="EF831" i="66"/>
  <c r="EB831" i="66"/>
  <c r="DY508" i="66"/>
  <c r="EL508" i="66" s="1"/>
  <c r="EN508" i="66" s="1"/>
  <c r="EK508" i="66"/>
  <c r="EG508" i="66"/>
  <c r="EC508" i="66"/>
  <c r="EB508" i="66"/>
  <c r="ED508" i="66"/>
  <c r="EE508" i="66"/>
  <c r="EI508" i="66"/>
  <c r="EE614" i="66"/>
  <c r="EA614" i="66"/>
  <c r="EI614" i="66"/>
  <c r="DY614" i="66"/>
  <c r="EL614" i="66" s="1"/>
  <c r="EM614" i="66" s="1"/>
  <c r="EH614" i="66"/>
  <c r="EK614" i="66"/>
  <c r="ED614" i="66"/>
  <c r="EF614" i="66"/>
  <c r="EB614" i="66"/>
  <c r="EG614" i="66"/>
  <c r="EC614" i="66"/>
  <c r="EB440" i="66"/>
  <c r="EC440" i="66"/>
  <c r="EK440" i="66"/>
  <c r="EE440" i="66"/>
  <c r="ED440" i="66"/>
  <c r="EH440" i="66"/>
  <c r="EF440" i="66"/>
  <c r="EA440" i="66"/>
  <c r="EJ440" i="66"/>
  <c r="DY440" i="66"/>
  <c r="EL440" i="66" s="1"/>
  <c r="EM440" i="66" s="1"/>
  <c r="EI440" i="66"/>
  <c r="EG440" i="66"/>
  <c r="DO576" i="66"/>
  <c r="ED67" i="66"/>
  <c r="EC815" i="66"/>
  <c r="ED24" i="66"/>
  <c r="EE68" i="66"/>
  <c r="EF646" i="66"/>
  <c r="EK383" i="66"/>
  <c r="EK76" i="66"/>
  <c r="EK680" i="66"/>
  <c r="EB497" i="66"/>
  <c r="EC794" i="66"/>
  <c r="EF629" i="66"/>
  <c r="EF314" i="66"/>
  <c r="EF365" i="66"/>
  <c r="EB93" i="66"/>
  <c r="EH508" i="66"/>
  <c r="EG694" i="66"/>
  <c r="EE48" i="66"/>
  <c r="EA277" i="66"/>
  <c r="EF774" i="66"/>
  <c r="DY585" i="66"/>
  <c r="EL585" i="66" s="1"/>
  <c r="EM585" i="66" s="1"/>
  <c r="EA690" i="66"/>
  <c r="EA814" i="66"/>
  <c r="EJ297" i="66"/>
  <c r="EI826" i="66"/>
  <c r="EH556" i="66"/>
  <c r="ED720" i="66"/>
  <c r="EH344" i="66"/>
  <c r="ED307" i="66"/>
  <c r="EK939" i="66"/>
  <c r="EI795" i="66"/>
  <c r="EC565" i="66"/>
  <c r="DY512" i="66"/>
  <c r="EL512" i="66" s="1"/>
  <c r="EM512" i="66" s="1"/>
  <c r="EC706" i="66"/>
  <c r="EK421" i="66"/>
  <c r="DY649" i="66"/>
  <c r="EL649" i="66" s="1"/>
  <c r="EN649" i="66" s="1"/>
  <c r="EB151" i="66"/>
  <c r="EI198" i="66"/>
  <c r="EC198" i="66"/>
  <c r="EH198" i="66"/>
  <c r="DY198" i="66"/>
  <c r="EL198" i="66" s="1"/>
  <c r="EM198" i="66" s="1"/>
  <c r="EK198" i="66"/>
  <c r="EJ198" i="66"/>
  <c r="EG198" i="66"/>
  <c r="EA198" i="66"/>
  <c r="ED198" i="66"/>
  <c r="EB198" i="66"/>
  <c r="EF198" i="66"/>
  <c r="EC828" i="66"/>
  <c r="EI558" i="66"/>
  <c r="EF128" i="66"/>
  <c r="EF299" i="66"/>
  <c r="DY375" i="66"/>
  <c r="EL375" i="66" s="1"/>
  <c r="EM375" i="66" s="1"/>
  <c r="EB960" i="66"/>
  <c r="EH1003" i="66"/>
  <c r="DY1003" i="66"/>
  <c r="EL1003" i="66" s="1"/>
  <c r="EM1003" i="66" s="1"/>
  <c r="EE1003" i="66"/>
  <c r="EA1003" i="66"/>
  <c r="EG1003" i="66"/>
  <c r="EK1003" i="66"/>
  <c r="EB1003" i="66"/>
  <c r="ED1003" i="66"/>
  <c r="DS576" i="66"/>
  <c r="AM576" i="66" s="1"/>
  <c r="EK67" i="66"/>
  <c r="EB815" i="66"/>
  <c r="EG24" i="66"/>
  <c r="DY68" i="66"/>
  <c r="EL68" i="66" s="1"/>
  <c r="EM68" i="66" s="1"/>
  <c r="ED646" i="66"/>
  <c r="EA383" i="66"/>
  <c r="EH76" i="66"/>
  <c r="EE680" i="66"/>
  <c r="EA497" i="66"/>
  <c r="EA794" i="66"/>
  <c r="DY322" i="66"/>
  <c r="EL322" i="66" s="1"/>
  <c r="EM322" i="66" s="1"/>
  <c r="ED314" i="66"/>
  <c r="EC365" i="66"/>
  <c r="EH101" i="66"/>
  <c r="EA508" i="66"/>
  <c r="ED694" i="66"/>
  <c r="EG48" i="66"/>
  <c r="EF60" i="66"/>
  <c r="EB582" i="66"/>
  <c r="EB585" i="66"/>
  <c r="EG690" i="66"/>
  <c r="EK864" i="66"/>
  <c r="EC814" i="66"/>
  <c r="DY394" i="66"/>
  <c r="EL394" i="66" s="1"/>
  <c r="EN394" i="66" s="1"/>
  <c r="EH826" i="66"/>
  <c r="EH301" i="66"/>
  <c r="EC66" i="66"/>
  <c r="EH435" i="66"/>
  <c r="EA664" i="66"/>
  <c r="EG344" i="66"/>
  <c r="EJ614" i="66"/>
  <c r="EI939" i="66"/>
  <c r="EF839" i="66"/>
  <c r="EK795" i="66"/>
  <c r="EA357" i="66"/>
  <c r="EA512" i="66"/>
  <c r="EH706" i="66"/>
  <c r="EG649" i="66"/>
  <c r="EG521" i="66"/>
  <c r="EK521" i="66"/>
  <c r="EE521" i="66"/>
  <c r="EF521" i="66"/>
  <c r="EI521" i="66"/>
  <c r="EC521" i="66"/>
  <c r="EA521" i="66"/>
  <c r="EH521" i="66"/>
  <c r="EJ521" i="66"/>
  <c r="DY521" i="66"/>
  <c r="EL521" i="66" s="1"/>
  <c r="EM521" i="66" s="1"/>
  <c r="EB521" i="66"/>
  <c r="ED521" i="66"/>
  <c r="EH312" i="66"/>
  <c r="EH407" i="66"/>
  <c r="EK867" i="66"/>
  <c r="DY867" i="66"/>
  <c r="EL867" i="66" s="1"/>
  <c r="EN867" i="66" s="1"/>
  <c r="EJ867" i="66"/>
  <c r="EE867" i="66"/>
  <c r="ED867" i="66"/>
  <c r="EF867" i="66"/>
  <c r="EI867" i="66"/>
  <c r="EB867" i="66"/>
  <c r="EC867" i="66"/>
  <c r="EA867" i="66"/>
  <c r="EG867" i="66"/>
  <c r="EH867" i="66"/>
  <c r="EF24" i="66"/>
  <c r="EB646" i="66"/>
  <c r="EH774" i="66"/>
  <c r="EC933" i="66"/>
  <c r="EF428" i="66"/>
  <c r="EJ881" i="66"/>
  <c r="DY166" i="66"/>
  <c r="EL166" i="66" s="1"/>
  <c r="EM166" i="66" s="1"/>
  <c r="EH976" i="66"/>
  <c r="EF863" i="66"/>
  <c r="DQ576" i="66"/>
  <c r="AN576" i="66" s="1"/>
  <c r="AO576" i="66" s="1"/>
  <c r="AK576" i="66" s="1"/>
  <c r="EH593" i="66"/>
  <c r="EG312" i="66"/>
  <c r="EI728" i="66"/>
  <c r="EB407" i="66"/>
  <c r="EF383" i="66"/>
  <c r="EH158" i="66"/>
  <c r="EK594" i="66"/>
  <c r="EG794" i="66"/>
  <c r="EH322" i="66"/>
  <c r="EA314" i="66"/>
  <c r="EG101" i="66"/>
  <c r="EJ508" i="66"/>
  <c r="ED970" i="66"/>
  <c r="EB48" i="66"/>
  <c r="EA60" i="66"/>
  <c r="EK582" i="66"/>
  <c r="EJ585" i="66"/>
  <c r="EF111" i="66"/>
  <c r="EA441" i="66"/>
  <c r="DY814" i="66"/>
  <c r="EL814" i="66" s="1"/>
  <c r="EM814" i="66" s="1"/>
  <c r="EA936" i="66"/>
  <c r="EF826" i="66"/>
  <c r="EH725" i="66"/>
  <c r="DY914" i="66"/>
  <c r="EL914" i="66" s="1"/>
  <c r="EM914" i="66" s="1"/>
  <c r="DY66" i="66"/>
  <c r="EL66" i="66" s="1"/>
  <c r="EM66" i="66" s="1"/>
  <c r="EA737" i="66"/>
  <c r="EC895" i="66"/>
  <c r="EJ939" i="66"/>
  <c r="EA176" i="66"/>
  <c r="EH918" i="66"/>
  <c r="EG697" i="66"/>
  <c r="EJ795" i="66"/>
  <c r="EI706" i="66"/>
  <c r="DQ509" i="66"/>
  <c r="AN509" i="66" s="1"/>
  <c r="AO509" i="66" s="1"/>
  <c r="AK509" i="66" s="1"/>
  <c r="DO509" i="66"/>
  <c r="ED753" i="66"/>
  <c r="EH753" i="66"/>
  <c r="EI753" i="66"/>
  <c r="DY753" i="66"/>
  <c r="EL753" i="66" s="1"/>
  <c r="EM753" i="66" s="1"/>
  <c r="EC753" i="66"/>
  <c r="EE753" i="66"/>
  <c r="EF753" i="66"/>
  <c r="EB753" i="66"/>
  <c r="EG753" i="66"/>
  <c r="EE591" i="66"/>
  <c r="ED591" i="66"/>
  <c r="EI591" i="66"/>
  <c r="EJ591" i="66"/>
  <c r="DY591" i="66"/>
  <c r="EL591" i="66" s="1"/>
  <c r="EN591" i="66" s="1"/>
  <c r="EK591" i="66"/>
  <c r="EA591" i="66"/>
  <c r="EG591" i="66"/>
  <c r="EC591" i="66"/>
  <c r="EE480" i="66"/>
  <c r="EF480" i="66"/>
  <c r="EI480" i="66"/>
  <c r="EJ480" i="66"/>
  <c r="ED480" i="66"/>
  <c r="EA480" i="66"/>
  <c r="EC480" i="66"/>
  <c r="EK480" i="66"/>
  <c r="EB480" i="66"/>
  <c r="EG480" i="66"/>
  <c r="EH480" i="66"/>
  <c r="DY550" i="66"/>
  <c r="EL550" i="66" s="1"/>
  <c r="EM550" i="66" s="1"/>
  <c r="ED550" i="66"/>
  <c r="EC550" i="66"/>
  <c r="EH550" i="66"/>
  <c r="EI550" i="66"/>
  <c r="EA550" i="66"/>
  <c r="EK550" i="66"/>
  <c r="EF550" i="66"/>
  <c r="EG550" i="66"/>
  <c r="EB550" i="66"/>
  <c r="EJ550" i="66"/>
  <c r="EI680" i="66"/>
  <c r="EC680" i="66"/>
  <c r="EG680" i="66"/>
  <c r="DY680" i="66"/>
  <c r="EL680" i="66" s="1"/>
  <c r="EM680" i="66" s="1"/>
  <c r="EJ680" i="66"/>
  <c r="EA680" i="66"/>
  <c r="ED680" i="66"/>
  <c r="EF680" i="66"/>
  <c r="EF100" i="66"/>
  <c r="EC100" i="66"/>
  <c r="EK100" i="66"/>
  <c r="EG100" i="66"/>
  <c r="EH100" i="66"/>
  <c r="EE100" i="66"/>
  <c r="EG248" i="66"/>
  <c r="EH248" i="66"/>
  <c r="DY248" i="66"/>
  <c r="EL248" i="66" s="1"/>
  <c r="EM248" i="66" s="1"/>
  <c r="EC248" i="66"/>
  <c r="EB248" i="66"/>
  <c r="EF248" i="66"/>
  <c r="EI248" i="66"/>
  <c r="ED248" i="66"/>
  <c r="EE747" i="66"/>
  <c r="DY747" i="66"/>
  <c r="EL747" i="66" s="1"/>
  <c r="EN747" i="66" s="1"/>
  <c r="EJ747" i="66"/>
  <c r="EG747" i="66"/>
  <c r="EB747" i="66"/>
  <c r="ED747" i="66"/>
  <c r="EK747" i="66"/>
  <c r="EF747" i="66"/>
  <c r="ED840" i="66"/>
  <c r="EB840" i="66"/>
  <c r="EE840" i="66"/>
  <c r="EH840" i="66"/>
  <c r="EJ840" i="66"/>
  <c r="EK840" i="66"/>
  <c r="DY840" i="66"/>
  <c r="EL840" i="66" s="1"/>
  <c r="EN840" i="66" s="1"/>
  <c r="EC840" i="66"/>
  <c r="EF840" i="66"/>
  <c r="EI840" i="66"/>
  <c r="EG840" i="66"/>
  <c r="EA840" i="66"/>
  <c r="EG368" i="66"/>
  <c r="EH368" i="66"/>
  <c r="EC368" i="66"/>
  <c r="EI368" i="66"/>
  <c r="DY368" i="66"/>
  <c r="EL368" i="66" s="1"/>
  <c r="EM368" i="66" s="1"/>
  <c r="EE368" i="66"/>
  <c r="EJ368" i="66"/>
  <c r="EK368" i="66"/>
  <c r="EF368" i="66"/>
  <c r="ED368" i="66"/>
  <c r="EB368" i="66"/>
  <c r="EA368" i="66"/>
  <c r="ED709" i="66"/>
  <c r="EE709" i="66"/>
  <c r="EG709" i="66"/>
  <c r="EB709" i="66"/>
  <c r="EK709" i="66"/>
  <c r="EF709" i="66"/>
  <c r="EI709" i="66"/>
  <c r="EA709" i="66"/>
  <c r="EJ709" i="66"/>
  <c r="EH709" i="66"/>
  <c r="DY709" i="66"/>
  <c r="EL709" i="66" s="1"/>
  <c r="EN709" i="66" s="1"/>
  <c r="EC709" i="66"/>
  <c r="EA381" i="66"/>
  <c r="EB381" i="66"/>
  <c r="EI381" i="66"/>
  <c r="EK381" i="66"/>
  <c r="EH381" i="66"/>
  <c r="EJ381" i="66"/>
  <c r="EE381" i="66"/>
  <c r="EC381" i="66"/>
  <c r="ED381" i="66"/>
  <c r="EF381" i="66"/>
  <c r="EG381" i="66"/>
  <c r="EK459" i="66"/>
  <c r="EH459" i="66"/>
  <c r="EC459" i="66"/>
  <c r="EA459" i="66"/>
  <c r="EJ459" i="66"/>
  <c r="EB459" i="66"/>
  <c r="EI459" i="66"/>
  <c r="ED459" i="66"/>
  <c r="EB207" i="66"/>
  <c r="DY207" i="66"/>
  <c r="EL207" i="66" s="1"/>
  <c r="EM207" i="66" s="1"/>
  <c r="EC207" i="66"/>
  <c r="EF207" i="66"/>
  <c r="EH207" i="66"/>
  <c r="EG207" i="66"/>
  <c r="EK207" i="66"/>
  <c r="EA207" i="66"/>
  <c r="ED207" i="66"/>
  <c r="EE207" i="66"/>
  <c r="EI207" i="66"/>
  <c r="EJ207" i="66"/>
  <c r="EJ338" i="66"/>
  <c r="ED338" i="66"/>
  <c r="EF338" i="66"/>
  <c r="DY338" i="66"/>
  <c r="EL338" i="66" s="1"/>
  <c r="EN338" i="66" s="1"/>
  <c r="EG338" i="66"/>
  <c r="EB338" i="66"/>
  <c r="EI338" i="66"/>
  <c r="EE338" i="66"/>
  <c r="EC338" i="66"/>
  <c r="EH338" i="66"/>
  <c r="EK338" i="66"/>
  <c r="EE43" i="66"/>
  <c r="EH43" i="66"/>
  <c r="EB43" i="66"/>
  <c r="EF43" i="66"/>
  <c r="ED43" i="66"/>
  <c r="EG43" i="66"/>
  <c r="EJ43" i="66"/>
  <c r="EK43" i="66"/>
  <c r="EC43" i="66"/>
  <c r="EB501" i="66"/>
  <c r="EE501" i="66"/>
  <c r="EH501" i="66"/>
  <c r="EI501" i="66"/>
  <c r="EJ501" i="66"/>
  <c r="EG501" i="66"/>
  <c r="EA501" i="66"/>
  <c r="EF501" i="66"/>
  <c r="EK501" i="66"/>
  <c r="DY501" i="66"/>
  <c r="EL501" i="66" s="1"/>
  <c r="EN501" i="66" s="1"/>
  <c r="EC501" i="66"/>
  <c r="ED501" i="66"/>
  <c r="EJ84" i="66"/>
  <c r="EI84" i="66"/>
  <c r="EE84" i="66"/>
  <c r="EK84" i="66"/>
  <c r="EF84" i="66"/>
  <c r="EG84" i="66"/>
  <c r="DY84" i="66"/>
  <c r="EL84" i="66" s="1"/>
  <c r="EN84" i="66" s="1"/>
  <c r="EB84" i="66"/>
  <c r="EH84" i="66"/>
  <c r="EC84" i="66"/>
  <c r="ED84" i="66"/>
  <c r="ED779" i="66"/>
  <c r="DY779" i="66"/>
  <c r="EL779" i="66" s="1"/>
  <c r="EN779" i="66" s="1"/>
  <c r="EC779" i="66"/>
  <c r="EH779" i="66"/>
  <c r="EJ779" i="66"/>
  <c r="EB779" i="66"/>
  <c r="EE779" i="66"/>
  <c r="EF779" i="66"/>
  <c r="EG779" i="66"/>
  <c r="EI779" i="66"/>
  <c r="EA779" i="66"/>
  <c r="EF749" i="66"/>
  <c r="EJ749" i="66"/>
  <c r="EK749" i="66"/>
  <c r="EC749" i="66"/>
  <c r="EA749" i="66"/>
  <c r="EB749" i="66"/>
  <c r="EI749" i="66"/>
  <c r="DY749" i="66"/>
  <c r="EL749" i="66" s="1"/>
  <c r="EN749" i="66" s="1"/>
  <c r="EI672" i="66"/>
  <c r="EJ672" i="66"/>
  <c r="EK672" i="66"/>
  <c r="DY672" i="66"/>
  <c r="EL672" i="66" s="1"/>
  <c r="EN672" i="66" s="1"/>
  <c r="EB672" i="66"/>
  <c r="EF672" i="66"/>
  <c r="EG672" i="66"/>
  <c r="ED672" i="66"/>
  <c r="EE672" i="66"/>
  <c r="EA672" i="66"/>
  <c r="EC672" i="66"/>
  <c r="EH672" i="66"/>
  <c r="ED325" i="66"/>
  <c r="EI325" i="66"/>
  <c r="EA325" i="66"/>
  <c r="EB325" i="66"/>
  <c r="EJ325" i="66"/>
  <c r="EC325" i="66"/>
  <c r="EE325" i="66"/>
  <c r="EF325" i="66"/>
  <c r="EG325" i="66"/>
  <c r="EK325" i="66"/>
  <c r="EH325" i="66"/>
  <c r="DY325" i="66"/>
  <c r="EL325" i="66" s="1"/>
  <c r="EN325" i="66" s="1"/>
  <c r="EG320" i="66"/>
  <c r="EF320" i="66"/>
  <c r="EI320" i="66"/>
  <c r="EH320" i="66"/>
  <c r="EJ320" i="66"/>
  <c r="EK320" i="66"/>
  <c r="EA320" i="66"/>
  <c r="EC320" i="66"/>
  <c r="DY320" i="66"/>
  <c r="EL320" i="66" s="1"/>
  <c r="EM320" i="66" s="1"/>
  <c r="ED320" i="66"/>
  <c r="EB320" i="66"/>
  <c r="EE320" i="66"/>
  <c r="ED257" i="66"/>
  <c r="EF257" i="66"/>
  <c r="EG257" i="66"/>
  <c r="EJ257" i="66"/>
  <c r="EB257" i="66"/>
  <c r="EI257" i="66"/>
  <c r="EE257" i="66"/>
  <c r="EC257" i="66"/>
  <c r="DY257" i="66"/>
  <c r="EL257" i="66" s="1"/>
  <c r="EN257" i="66" s="1"/>
  <c r="EK257" i="66"/>
  <c r="EA257" i="66"/>
  <c r="EH257" i="66"/>
  <c r="EH439" i="66"/>
  <c r="EK439" i="66"/>
  <c r="DY439" i="66"/>
  <c r="EL439" i="66" s="1"/>
  <c r="EN439" i="66" s="1"/>
  <c r="EC439" i="66"/>
  <c r="EF439" i="66"/>
  <c r="EG439" i="66"/>
  <c r="EA439" i="66"/>
  <c r="EB439" i="66"/>
  <c r="ED439" i="66"/>
  <c r="EI439" i="66"/>
  <c r="EJ439" i="66"/>
  <c r="EE439" i="66"/>
  <c r="EC860" i="66"/>
  <c r="EJ860" i="66"/>
  <c r="EE860" i="66"/>
  <c r="EF860" i="66"/>
  <c r="EH860" i="66"/>
  <c r="EA860" i="66"/>
  <c r="DY860" i="66"/>
  <c r="EL860" i="66" s="1"/>
  <c r="EN860" i="66" s="1"/>
  <c r="EG860" i="66"/>
  <c r="EK860" i="66"/>
  <c r="EB860" i="66"/>
  <c r="ED860" i="66"/>
  <c r="EI860" i="66"/>
  <c r="EA235" i="66"/>
  <c r="EC235" i="66"/>
  <c r="EE235" i="66"/>
  <c r="ED235" i="66"/>
  <c r="EK235" i="66"/>
  <c r="EB235" i="66"/>
  <c r="EJ235" i="66"/>
  <c r="EH235" i="66"/>
  <c r="EG235" i="66"/>
  <c r="DY235" i="66"/>
  <c r="EL235" i="66" s="1"/>
  <c r="EN235" i="66" s="1"/>
  <c r="EF235" i="66"/>
  <c r="EI421" i="66"/>
  <c r="DY421" i="66"/>
  <c r="EL421" i="66" s="1"/>
  <c r="EN421" i="66" s="1"/>
  <c r="EJ421" i="66"/>
  <c r="EA421" i="66"/>
  <c r="EB421" i="66"/>
  <c r="EC421" i="66"/>
  <c r="EF421" i="66"/>
  <c r="ED421" i="66"/>
  <c r="EE421" i="66"/>
  <c r="EG421" i="66"/>
  <c r="EB581" i="66"/>
  <c r="EJ581" i="66"/>
  <c r="EE581" i="66"/>
  <c r="EF581" i="66"/>
  <c r="EA581" i="66"/>
  <c r="EC581" i="66"/>
  <c r="EG581" i="66"/>
  <c r="EK581" i="66"/>
  <c r="EH581" i="66"/>
  <c r="DY581" i="66"/>
  <c r="EL581" i="66" s="1"/>
  <c r="EM581" i="66" s="1"/>
  <c r="ED581" i="66"/>
  <c r="EI209" i="66"/>
  <c r="EJ209" i="66"/>
  <c r="EG209" i="66"/>
  <c r="EH209" i="66"/>
  <c r="EB209" i="66"/>
  <c r="EA209" i="66"/>
  <c r="EC209" i="66"/>
  <c r="EE209" i="66"/>
  <c r="DY209" i="66"/>
  <c r="EL209" i="66" s="1"/>
  <c r="EM209" i="66" s="1"/>
  <c r="EF209" i="66"/>
  <c r="ED209" i="66"/>
  <c r="EK209" i="66"/>
  <c r="EB530" i="66"/>
  <c r="EF530" i="66"/>
  <c r="EH530" i="66"/>
  <c r="DY530" i="66"/>
  <c r="EL530" i="66" s="1"/>
  <c r="EM530" i="66" s="1"/>
  <c r="EI530" i="66"/>
  <c r="EA530" i="66"/>
  <c r="EJ530" i="66"/>
  <c r="EC530" i="66"/>
  <c r="ED133" i="66"/>
  <c r="EB133" i="66"/>
  <c r="EA133" i="66"/>
  <c r="EG133" i="66"/>
  <c r="EF133" i="66"/>
  <c r="EK133" i="66"/>
  <c r="EC133" i="66"/>
  <c r="EH133" i="66"/>
  <c r="DY133" i="66"/>
  <c r="EL133" i="66" s="1"/>
  <c r="EN133" i="66" s="1"/>
  <c r="EI133" i="66"/>
  <c r="EC67" i="66"/>
  <c r="EC558" i="66"/>
  <c r="EE28" i="66"/>
  <c r="EA167" i="66"/>
  <c r="EA453" i="66"/>
  <c r="EJ78" i="66"/>
  <c r="ED128" i="66"/>
  <c r="ED805" i="66"/>
  <c r="EH749" i="66"/>
  <c r="ED752" i="66"/>
  <c r="EA38" i="66"/>
  <c r="DN509" i="66"/>
  <c r="AH509" i="66" s="1"/>
  <c r="EJ593" i="66"/>
  <c r="EB312" i="66"/>
  <c r="ED100" i="66"/>
  <c r="DY728" i="66"/>
  <c r="EL728" i="66" s="1"/>
  <c r="EN728" i="66" s="1"/>
  <c r="EJ407" i="66"/>
  <c r="EJ777" i="66"/>
  <c r="EJ828" i="66"/>
  <c r="EJ241" i="66"/>
  <c r="EE594" i="66"/>
  <c r="EJ281" i="66"/>
  <c r="EJ854" i="66"/>
  <c r="EH817" i="66"/>
  <c r="EK753" i="66"/>
  <c r="EF18" i="66"/>
  <c r="EE970" i="66"/>
  <c r="EA48" i="66"/>
  <c r="EK530" i="66"/>
  <c r="EA627" i="66"/>
  <c r="EH585" i="66"/>
  <c r="EA248" i="66"/>
  <c r="EH441" i="66"/>
  <c r="EK814" i="66"/>
  <c r="EH486" i="66"/>
  <c r="EJ936" i="66"/>
  <c r="ED610" i="66"/>
  <c r="EE914" i="66"/>
  <c r="ED896" i="66"/>
  <c r="EC279" i="66"/>
  <c r="EJ737" i="66"/>
  <c r="EB895" i="66"/>
  <c r="EA338" i="66"/>
  <c r="EA39" i="66"/>
  <c r="EC176" i="66"/>
  <c r="EC103" i="66"/>
  <c r="EA697" i="66"/>
  <c r="EG665" i="66"/>
  <c r="EJ648" i="66"/>
  <c r="EI739" i="66"/>
  <c r="EI235" i="66"/>
  <c r="ED566" i="66"/>
  <c r="EH566" i="66"/>
  <c r="EF566" i="66"/>
  <c r="EJ566" i="66"/>
  <c r="EA566" i="66"/>
  <c r="EC566" i="66"/>
  <c r="EE566" i="66"/>
  <c r="EB566" i="66"/>
  <c r="EG566" i="66"/>
  <c r="EI566" i="66"/>
  <c r="DY566" i="66"/>
  <c r="EL566" i="66" s="1"/>
  <c r="EN566" i="66" s="1"/>
  <c r="ED684" i="66"/>
  <c r="EC684" i="66"/>
  <c r="EI684" i="66"/>
  <c r="EJ684" i="66"/>
  <c r="EK684" i="66"/>
  <c r="EF920" i="66"/>
  <c r="EB920" i="66"/>
  <c r="EI920" i="66"/>
  <c r="EH920" i="66"/>
  <c r="EE920" i="66"/>
  <c r="EG233" i="66"/>
  <c r="EI233" i="66"/>
  <c r="ED233" i="66"/>
  <c r="EF233" i="66"/>
  <c r="DY233" i="66"/>
  <c r="EL233" i="66" s="1"/>
  <c r="EN233" i="66" s="1"/>
  <c r="EK233" i="66"/>
  <c r="ED949" i="66"/>
  <c r="DY949" i="66"/>
  <c r="EL949" i="66" s="1"/>
  <c r="EN949" i="66" s="1"/>
  <c r="EA949" i="66"/>
  <c r="EF949" i="66"/>
  <c r="EJ949" i="66"/>
  <c r="EC949" i="66"/>
  <c r="EE949" i="66"/>
  <c r="EF34" i="66"/>
  <c r="EJ34" i="66"/>
  <c r="EC34" i="66"/>
  <c r="DY34" i="66"/>
  <c r="EL34" i="66" s="1"/>
  <c r="EN34" i="66" s="1"/>
  <c r="EG34" i="66"/>
  <c r="EB34" i="66"/>
  <c r="EB476" i="66"/>
  <c r="EC476" i="66"/>
  <c r="EA476" i="66"/>
  <c r="EE476" i="66"/>
  <c r="EH476" i="66"/>
  <c r="ED476" i="66"/>
  <c r="EF476" i="66"/>
  <c r="EA816" i="66"/>
  <c r="EJ816" i="66"/>
  <c r="DY816" i="66"/>
  <c r="EL816" i="66" s="1"/>
  <c r="EN816" i="66" s="1"/>
  <c r="EB816" i="66"/>
  <c r="EC816" i="66"/>
  <c r="EH816" i="66"/>
  <c r="EK816" i="66"/>
  <c r="EE816" i="66"/>
  <c r="EF816" i="66"/>
  <c r="EG816" i="66"/>
  <c r="EI816" i="66"/>
  <c r="EB559" i="66"/>
  <c r="EC559" i="66"/>
  <c r="EI559" i="66"/>
  <c r="EK559" i="66"/>
  <c r="EF559" i="66"/>
  <c r="EA559" i="66"/>
  <c r="EG559" i="66"/>
  <c r="EH559" i="66"/>
  <c r="ED559" i="66"/>
  <c r="EK743" i="66"/>
  <c r="EG743" i="66"/>
  <c r="EF743" i="66"/>
  <c r="EE743" i="66"/>
  <c r="EA743" i="66"/>
  <c r="EI743" i="66"/>
  <c r="EI141" i="66"/>
  <c r="ED141" i="66"/>
  <c r="EG141" i="66"/>
  <c r="EH141" i="66"/>
  <c r="EA141" i="66"/>
  <c r="EK141" i="66"/>
  <c r="EC141" i="66"/>
  <c r="EE141" i="66"/>
  <c r="EJ141" i="66"/>
  <c r="EI522" i="66"/>
  <c r="EJ522" i="66"/>
  <c r="EG522" i="66"/>
  <c r="DY522" i="66"/>
  <c r="EL522" i="66" s="1"/>
  <c r="EM522" i="66" s="1"/>
  <c r="EH522" i="66"/>
  <c r="EA865" i="66"/>
  <c r="EC865" i="66"/>
  <c r="EH865" i="66"/>
  <c r="EK865" i="66"/>
  <c r="EB865" i="66"/>
  <c r="EG687" i="66"/>
  <c r="ED687" i="66"/>
  <c r="DY687" i="66"/>
  <c r="EL687" i="66" s="1"/>
  <c r="EM687" i="66" s="1"/>
  <c r="EC687" i="66"/>
  <c r="EH687" i="66"/>
  <c r="EB687" i="66"/>
  <c r="EA906" i="66"/>
  <c r="ED906" i="66"/>
  <c r="EF906" i="66"/>
  <c r="EG906" i="66"/>
  <c r="EH906" i="66"/>
  <c r="EK906" i="66"/>
  <c r="DY436" i="66"/>
  <c r="EL436" i="66" s="1"/>
  <c r="EM436" i="66" s="1"/>
  <c r="ED436" i="66"/>
  <c r="EK436" i="66"/>
  <c r="EJ436" i="66"/>
  <c r="EA436" i="66"/>
  <c r="EF751" i="66"/>
  <c r="EA751" i="66"/>
  <c r="EG751" i="66"/>
  <c r="EE751" i="66"/>
  <c r="EK751" i="66"/>
  <c r="EH590" i="66"/>
  <c r="EK590" i="66"/>
  <c r="EC590" i="66"/>
  <c r="EF590" i="66"/>
  <c r="EB590" i="66"/>
  <c r="EC376" i="66"/>
  <c r="ED376" i="66"/>
  <c r="EG376" i="66"/>
  <c r="EH376" i="66"/>
  <c r="EB376" i="66"/>
  <c r="EJ376" i="66"/>
  <c r="EK418" i="66"/>
  <c r="EH418" i="66"/>
  <c r="EA418" i="66"/>
  <c r="DY418" i="66"/>
  <c r="EL418" i="66" s="1"/>
  <c r="EN418" i="66" s="1"/>
  <c r="EI418" i="66"/>
  <c r="EB418" i="66"/>
  <c r="ED418" i="66"/>
  <c r="EE418" i="66"/>
  <c r="EG418" i="66"/>
  <c r="EF418" i="66"/>
  <c r="EJ418" i="66"/>
  <c r="EH15" i="66"/>
  <c r="EI15" i="66"/>
  <c r="EC15" i="66"/>
  <c r="EK15" i="66"/>
  <c r="DY15" i="66"/>
  <c r="EL15" i="66" s="1"/>
  <c r="EM15" i="66" s="1"/>
  <c r="EG15" i="66"/>
  <c r="EJ15" i="66"/>
  <c r="EB15" i="66"/>
  <c r="EA15" i="66"/>
  <c r="EF15" i="66"/>
  <c r="ED15" i="66"/>
  <c r="EE15" i="66"/>
  <c r="EB832" i="66"/>
  <c r="ED832" i="66"/>
  <c r="EC832" i="66"/>
  <c r="EJ832" i="66"/>
  <c r="EE832" i="66"/>
  <c r="EF832" i="66"/>
  <c r="EI832" i="66"/>
  <c r="EK832" i="66"/>
  <c r="EH832" i="66"/>
  <c r="DY832" i="66"/>
  <c r="EL832" i="66" s="1"/>
  <c r="EM832" i="66" s="1"/>
  <c r="EG832" i="66"/>
  <c r="EA832" i="66"/>
  <c r="DY135" i="66"/>
  <c r="EL135" i="66" s="1"/>
  <c r="EN135" i="66" s="1"/>
  <c r="EF135" i="66"/>
  <c r="EB135" i="66"/>
  <c r="EA135" i="66"/>
  <c r="ED135" i="66"/>
  <c r="EG135" i="66"/>
  <c r="EC135" i="66"/>
  <c r="EI135" i="66"/>
  <c r="EH135" i="66"/>
  <c r="EK135" i="66"/>
  <c r="EG19" i="66"/>
  <c r="EE19" i="66"/>
  <c r="ED19" i="66"/>
  <c r="EH19" i="66"/>
  <c r="EK19" i="66"/>
  <c r="EA19" i="66"/>
  <c r="EJ19" i="66"/>
  <c r="EB19" i="66"/>
  <c r="EC19" i="66"/>
  <c r="EI19" i="66"/>
  <c r="DY19" i="66"/>
  <c r="EL19" i="66" s="1"/>
  <c r="EN19" i="66" s="1"/>
  <c r="EF962" i="66"/>
  <c r="EH962" i="66"/>
  <c r="EI962" i="66"/>
  <c r="EJ962" i="66"/>
  <c r="EA962" i="66"/>
  <c r="EK962" i="66"/>
  <c r="EE962" i="66"/>
  <c r="DY962" i="66"/>
  <c r="EL962" i="66" s="1"/>
  <c r="EN962" i="66" s="1"/>
  <c r="EB962" i="66"/>
  <c r="EC962" i="66"/>
  <c r="ED962" i="66"/>
  <c r="EB568" i="66"/>
  <c r="ED568" i="66"/>
  <c r="EE568" i="66"/>
  <c r="EG568" i="66"/>
  <c r="EK568" i="66"/>
  <c r="EH568" i="66"/>
  <c r="EC568" i="66"/>
  <c r="EI568" i="66"/>
  <c r="EJ568" i="66"/>
  <c r="EA568" i="66"/>
  <c r="DY568" i="66"/>
  <c r="EL568" i="66" s="1"/>
  <c r="EN568" i="66" s="1"/>
  <c r="ED148" i="66"/>
  <c r="EK148" i="66"/>
  <c r="EH148" i="66"/>
  <c r="EG148" i="66"/>
  <c r="EF148" i="66"/>
  <c r="EC148" i="66"/>
  <c r="EA721" i="66"/>
  <c r="EC721" i="66"/>
  <c r="ED721" i="66"/>
  <c r="EF721" i="66"/>
  <c r="EH721" i="66"/>
  <c r="EG721" i="66"/>
  <c r="DY721" i="66"/>
  <c r="EL721" i="66" s="1"/>
  <c r="EN721" i="66" s="1"/>
  <c r="EJ721" i="66"/>
  <c r="EI721" i="66"/>
  <c r="EB482" i="66"/>
  <c r="EF482" i="66"/>
  <c r="EA482" i="66"/>
  <c r="EG482" i="66"/>
  <c r="DY482" i="66"/>
  <c r="EL482" i="66" s="1"/>
  <c r="EM482" i="66" s="1"/>
  <c r="EJ482" i="66"/>
  <c r="EK482" i="66"/>
  <c r="EE482" i="66"/>
  <c r="EI482" i="66"/>
  <c r="EH997" i="66"/>
  <c r="DY997" i="66"/>
  <c r="EL997" i="66" s="1"/>
  <c r="EN997" i="66" s="1"/>
  <c r="ED997" i="66"/>
  <c r="EE997" i="66"/>
  <c r="EJ997" i="66"/>
  <c r="EF162" i="66"/>
  <c r="EA162" i="66"/>
  <c r="EK162" i="66"/>
  <c r="ED162" i="66"/>
  <c r="EH162" i="66"/>
  <c r="EJ162" i="66"/>
  <c r="EB162" i="66"/>
  <c r="EI162" i="66"/>
  <c r="EC162" i="66"/>
  <c r="EB553" i="66"/>
  <c r="EH553" i="66"/>
  <c r="EK553" i="66"/>
  <c r="EE553" i="66"/>
  <c r="EF553" i="66"/>
  <c r="EA553" i="66"/>
  <c r="EG553" i="66"/>
  <c r="EJ553" i="66"/>
  <c r="DY553" i="66"/>
  <c r="EL553" i="66" s="1"/>
  <c r="EM553" i="66" s="1"/>
  <c r="EI621" i="66"/>
  <c r="EJ621" i="66"/>
  <c r="DY621" i="66"/>
  <c r="EL621" i="66" s="1"/>
  <c r="EM621" i="66" s="1"/>
  <c r="EA621" i="66"/>
  <c r="EB621" i="66"/>
  <c r="EC621" i="66"/>
  <c r="ED621" i="66"/>
  <c r="EH621" i="66"/>
  <c r="EE621" i="66"/>
  <c r="EG621" i="66"/>
  <c r="EF621" i="66"/>
  <c r="EK621" i="66"/>
  <c r="DY561" i="66"/>
  <c r="EL561" i="66" s="1"/>
  <c r="EN561" i="66" s="1"/>
  <c r="EF561" i="66"/>
  <c r="EE561" i="66"/>
  <c r="EI561" i="66"/>
  <c r="EA561" i="66"/>
  <c r="EG561" i="66"/>
  <c r="EH561" i="66"/>
  <c r="EC561" i="66"/>
  <c r="EJ561" i="66"/>
  <c r="EB561" i="66"/>
  <c r="ED561" i="66"/>
  <c r="EK561" i="66"/>
  <c r="EA958" i="66"/>
  <c r="EC958" i="66"/>
  <c r="EJ958" i="66"/>
  <c r="EG958" i="66"/>
  <c r="EI958" i="66"/>
  <c r="EH958" i="66"/>
  <c r="EK958" i="66"/>
  <c r="DY958" i="66"/>
  <c r="EL958" i="66" s="1"/>
  <c r="EM958" i="66" s="1"/>
  <c r="EE958" i="66"/>
  <c r="ED958" i="66"/>
  <c r="EF958" i="66"/>
  <c r="EB958" i="66"/>
  <c r="EF278" i="66"/>
  <c r="EI278" i="66"/>
  <c r="ED278" i="66"/>
  <c r="EA278" i="66"/>
  <c r="EG278" i="66"/>
  <c r="DY278" i="66"/>
  <c r="EL278" i="66" s="1"/>
  <c r="EM278" i="66" s="1"/>
  <c r="EE278" i="66"/>
  <c r="EB278" i="66"/>
  <c r="EC278" i="66"/>
  <c r="EJ278" i="66"/>
  <c r="EG968" i="66"/>
  <c r="EH968" i="66"/>
  <c r="EJ968" i="66"/>
  <c r="EA968" i="66"/>
  <c r="EF968" i="66"/>
  <c r="DY968" i="66"/>
  <c r="EL968" i="66" s="1"/>
  <c r="EN968" i="66" s="1"/>
  <c r="EB968" i="66"/>
  <c r="EI968" i="66"/>
  <c r="EE968" i="66"/>
  <c r="EJ632" i="66"/>
  <c r="EB632" i="66"/>
  <c r="ED632" i="66"/>
  <c r="EE632" i="66"/>
  <c r="EI632" i="66"/>
  <c r="EA632" i="66"/>
  <c r="EC632" i="66"/>
  <c r="EH632" i="66"/>
  <c r="EF632" i="66"/>
  <c r="EH756" i="66"/>
  <c r="EJ756" i="66"/>
  <c r="EK756" i="66"/>
  <c r="DY756" i="66"/>
  <c r="EL756" i="66" s="1"/>
  <c r="EN756" i="66" s="1"/>
  <c r="EC756" i="66"/>
  <c r="EI756" i="66"/>
  <c r="EB756" i="66"/>
  <c r="DY201" i="66"/>
  <c r="EL201" i="66" s="1"/>
  <c r="EN201" i="66" s="1"/>
  <c r="EC201" i="66"/>
  <c r="EJ201" i="66"/>
  <c r="EK201" i="66"/>
  <c r="EA201" i="66"/>
  <c r="EH201" i="66"/>
  <c r="EG201" i="66"/>
  <c r="ED201" i="66"/>
  <c r="EF201" i="66"/>
  <c r="ED592" i="66"/>
  <c r="EA592" i="66"/>
  <c r="EE592" i="66"/>
  <c r="EG592" i="66"/>
  <c r="EH592" i="66"/>
  <c r="EJ592" i="66"/>
  <c r="EK71" i="66"/>
  <c r="EF71" i="66"/>
  <c r="EG71" i="66"/>
  <c r="EH71" i="66"/>
  <c r="ED71" i="66"/>
  <c r="EB71" i="66"/>
  <c r="EC71" i="66"/>
  <c r="EA71" i="66"/>
  <c r="EE71" i="66"/>
  <c r="EJ71" i="66"/>
  <c r="EI71" i="66"/>
  <c r="DY71" i="66"/>
  <c r="EL71" i="66" s="1"/>
  <c r="EM71" i="66" s="1"/>
  <c r="EF286" i="66"/>
  <c r="EK286" i="66"/>
  <c r="EA286" i="66"/>
  <c r="EJ286" i="66"/>
  <c r="DY286" i="66"/>
  <c r="EL286" i="66" s="1"/>
  <c r="EM286" i="66" s="1"/>
  <c r="EB286" i="66"/>
  <c r="EE286" i="66"/>
  <c r="EC286" i="66"/>
  <c r="ED286" i="66"/>
  <c r="EH286" i="66"/>
  <c r="EI286" i="66"/>
  <c r="EG286" i="66"/>
  <c r="EB718" i="66"/>
  <c r="EK718" i="66"/>
  <c r="DY718" i="66"/>
  <c r="EL718" i="66" s="1"/>
  <c r="EM718" i="66" s="1"/>
  <c r="EA718" i="66"/>
  <c r="ED718" i="66"/>
  <c r="EF718" i="66"/>
  <c r="EG718" i="66"/>
  <c r="EJ718" i="66"/>
  <c r="EC239" i="66"/>
  <c r="EF239" i="66"/>
  <c r="EA239" i="66"/>
  <c r="EI239" i="66"/>
  <c r="ED239" i="66"/>
  <c r="EH239" i="66"/>
  <c r="EE239" i="66"/>
  <c r="EG239" i="66"/>
  <c r="DY239" i="66"/>
  <c r="EL239" i="66" s="1"/>
  <c r="EN239" i="66" s="1"/>
  <c r="EJ239" i="66"/>
  <c r="EB239" i="66"/>
  <c r="DY691" i="66"/>
  <c r="EL691" i="66" s="1"/>
  <c r="EM691" i="66" s="1"/>
  <c r="ED691" i="66"/>
  <c r="EF691" i="66"/>
  <c r="EK691" i="66"/>
  <c r="EG691" i="66"/>
  <c r="EA691" i="66"/>
  <c r="EB691" i="66"/>
  <c r="EI691" i="66"/>
  <c r="EE691" i="66"/>
  <c r="EC691" i="66"/>
  <c r="EH715" i="66"/>
  <c r="EK715" i="66"/>
  <c r="ED715" i="66"/>
  <c r="EF715" i="66"/>
  <c r="EG715" i="66"/>
  <c r="EE715" i="66"/>
  <c r="EJ715" i="66"/>
  <c r="DY554" i="66"/>
  <c r="EL554" i="66" s="1"/>
  <c r="EN554" i="66" s="1"/>
  <c r="EB554" i="66"/>
  <c r="EH554" i="66"/>
  <c r="EK554" i="66"/>
  <c r="EI554" i="66"/>
  <c r="EF554" i="66"/>
  <c r="EJ92" i="66"/>
  <c r="EH92" i="66"/>
  <c r="EB92" i="66"/>
  <c r="EG92" i="66"/>
  <c r="ED92" i="66"/>
  <c r="EC92" i="66"/>
  <c r="EA92" i="66"/>
  <c r="EK92" i="66"/>
  <c r="EJ124" i="66"/>
  <c r="EK124" i="66"/>
  <c r="EI124" i="66"/>
  <c r="DY124" i="66"/>
  <c r="EL124" i="66" s="1"/>
  <c r="EM124" i="66" s="1"/>
  <c r="EH124" i="66"/>
  <c r="EC124" i="66"/>
  <c r="EH804" i="66"/>
  <c r="DY804" i="66"/>
  <c r="EL804" i="66" s="1"/>
  <c r="EM804" i="66" s="1"/>
  <c r="EK804" i="66"/>
  <c r="EI804" i="66"/>
  <c r="EE804" i="66"/>
  <c r="EA804" i="66"/>
  <c r="EB804" i="66"/>
  <c r="EG804" i="66"/>
  <c r="ED804" i="66"/>
  <c r="EC804" i="66"/>
  <c r="ED154" i="66"/>
  <c r="EB154" i="66"/>
  <c r="EA154" i="66"/>
  <c r="EC154" i="66"/>
  <c r="EF154" i="66"/>
  <c r="EK154" i="66"/>
  <c r="DY154" i="66"/>
  <c r="EL154" i="66" s="1"/>
  <c r="EN154" i="66" s="1"/>
  <c r="EE154" i="66"/>
  <c r="EH154" i="66"/>
  <c r="EG154" i="66"/>
  <c r="EI154" i="66"/>
  <c r="ED22" i="66"/>
  <c r="EE22" i="66"/>
  <c r="EF22" i="66"/>
  <c r="EJ22" i="66"/>
  <c r="DY22" i="66"/>
  <c r="EL22" i="66" s="1"/>
  <c r="EN22" i="66" s="1"/>
  <c r="EC22" i="66"/>
  <c r="EK22" i="66"/>
  <c r="EB22" i="66"/>
  <c r="EG22" i="66"/>
  <c r="EA22" i="66"/>
  <c r="EH22" i="66"/>
  <c r="EI22" i="66"/>
  <c r="EB205" i="66"/>
  <c r="EA205" i="66"/>
  <c r="EC205" i="66"/>
  <c r="ED205" i="66"/>
  <c r="EJ205" i="66"/>
  <c r="DY205" i="66"/>
  <c r="EL205" i="66" s="1"/>
  <c r="EN205" i="66" s="1"/>
  <c r="EK205" i="66"/>
  <c r="EF205" i="66"/>
  <c r="EI205" i="66"/>
  <c r="EE205" i="66"/>
  <c r="EH205" i="66"/>
  <c r="EG205" i="66"/>
  <c r="EF332" i="66"/>
  <c r="EJ332" i="66"/>
  <c r="DY332" i="66"/>
  <c r="EL332" i="66" s="1"/>
  <c r="EM332" i="66" s="1"/>
  <c r="EB332" i="66"/>
  <c r="EA332" i="66"/>
  <c r="EE332" i="66"/>
  <c r="EH332" i="66"/>
  <c r="EK332" i="66"/>
  <c r="ED332" i="66"/>
  <c r="EG332" i="66"/>
  <c r="EC332" i="66"/>
  <c r="EI332" i="66"/>
  <c r="EG786" i="66"/>
  <c r="EH786" i="66"/>
  <c r="EI786" i="66"/>
  <c r="EE786" i="66"/>
  <c r="EA786" i="66"/>
  <c r="EC786" i="66"/>
  <c r="EK786" i="66"/>
  <c r="EF786" i="66"/>
  <c r="ED786" i="66"/>
  <c r="EF305" i="66"/>
  <c r="EE305" i="66"/>
  <c r="EH305" i="66"/>
  <c r="EB305" i="66"/>
  <c r="EI305" i="66"/>
  <c r="EK305" i="66"/>
  <c r="EA305" i="66"/>
  <c r="EJ305" i="66"/>
  <c r="EC305" i="66"/>
  <c r="ED305" i="66"/>
  <c r="DY305" i="66"/>
  <c r="EL305" i="66" s="1"/>
  <c r="EM305" i="66" s="1"/>
  <c r="EG305" i="66"/>
  <c r="EK525" i="66"/>
  <c r="EB525" i="66"/>
  <c r="EE525" i="66"/>
  <c r="EH525" i="66"/>
  <c r="EJ525" i="66"/>
  <c r="EC525" i="66"/>
  <c r="EA525" i="66"/>
  <c r="DY525" i="66"/>
  <c r="EL525" i="66" s="1"/>
  <c r="EN525" i="66" s="1"/>
  <c r="EI525" i="66"/>
  <c r="EF525" i="66"/>
  <c r="EG525" i="66"/>
  <c r="ED525" i="66"/>
  <c r="EI315" i="66"/>
  <c r="EC315" i="66"/>
  <c r="ED315" i="66"/>
  <c r="EJ315" i="66"/>
  <c r="EK315" i="66"/>
  <c r="EH315" i="66"/>
  <c r="DY315" i="66"/>
  <c r="EL315" i="66" s="1"/>
  <c r="EN315" i="66" s="1"/>
  <c r="EE315" i="66"/>
  <c r="EG315" i="66"/>
  <c r="EA315" i="66"/>
  <c r="EF315" i="66"/>
  <c r="EB315" i="66"/>
  <c r="EK258" i="66"/>
  <c r="DY258" i="66"/>
  <c r="EL258" i="66" s="1"/>
  <c r="EN258" i="66" s="1"/>
  <c r="EB258" i="66"/>
  <c r="ED258" i="66"/>
  <c r="EH258" i="66"/>
  <c r="EC258" i="66"/>
  <c r="EF258" i="66"/>
  <c r="EA258" i="66"/>
  <c r="EI258" i="66"/>
  <c r="EE258" i="66"/>
  <c r="EC343" i="66"/>
  <c r="EF343" i="66"/>
  <c r="EJ343" i="66"/>
  <c r="EI343" i="66"/>
  <c r="DY343" i="66"/>
  <c r="EL343" i="66" s="1"/>
  <c r="EN343" i="66" s="1"/>
  <c r="EB343" i="66"/>
  <c r="ED343" i="66"/>
  <c r="EG343" i="66"/>
  <c r="EK343" i="66"/>
  <c r="EA343" i="66"/>
  <c r="EE343" i="66"/>
  <c r="DY993" i="66"/>
  <c r="EL993" i="66" s="1"/>
  <c r="EM993" i="66" s="1"/>
  <c r="EB993" i="66"/>
  <c r="EF993" i="66"/>
  <c r="EC993" i="66"/>
  <c r="ED993" i="66"/>
  <c r="EA993" i="66"/>
  <c r="EH993" i="66"/>
  <c r="EG993" i="66"/>
  <c r="EK993" i="66"/>
  <c r="EJ993" i="66"/>
  <c r="EI993" i="66"/>
  <c r="EE993" i="66"/>
  <c r="EG186" i="66"/>
  <c r="EJ186" i="66"/>
  <c r="EK186" i="66"/>
  <c r="EC186" i="66"/>
  <c r="EB186" i="66"/>
  <c r="EA186" i="66"/>
  <c r="EI186" i="66"/>
  <c r="EH186" i="66"/>
  <c r="EE186" i="66"/>
  <c r="ED186" i="66"/>
  <c r="EF186" i="66"/>
  <c r="EB659" i="66"/>
  <c r="EG659" i="66"/>
  <c r="EJ659" i="66"/>
  <c r="EE659" i="66"/>
  <c r="EI659" i="66"/>
  <c r="DY659" i="66"/>
  <c r="EL659" i="66" s="1"/>
  <c r="EM659" i="66" s="1"/>
  <c r="EC659" i="66"/>
  <c r="EK659" i="66"/>
  <c r="EA659" i="66"/>
  <c r="ED659" i="66"/>
  <c r="EH659" i="66"/>
  <c r="EF659" i="66"/>
  <c r="DY13" i="66"/>
  <c r="EL13" i="66" s="1"/>
  <c r="EM13" i="66" s="1"/>
  <c r="EI13" i="66"/>
  <c r="ED13" i="66"/>
  <c r="EE13" i="66"/>
  <c r="EA13" i="66"/>
  <c r="EB13" i="66"/>
  <c r="EH13" i="66"/>
  <c r="EF13" i="66"/>
  <c r="EJ13" i="66"/>
  <c r="ED303" i="66"/>
  <c r="EF303" i="66"/>
  <c r="EH303" i="66"/>
  <c r="EJ303" i="66"/>
  <c r="EK303" i="66"/>
  <c r="EB303" i="66"/>
  <c r="DY303" i="66"/>
  <c r="EL303" i="66" s="1"/>
  <c r="EM303" i="66" s="1"/>
  <c r="EA303" i="66"/>
  <c r="EE303" i="66"/>
  <c r="EI443" i="66"/>
  <c r="EB443" i="66"/>
  <c r="EE443" i="66"/>
  <c r="EK443" i="66"/>
  <c r="DY443" i="66"/>
  <c r="EL443" i="66" s="1"/>
  <c r="EM443" i="66" s="1"/>
  <c r="EC443" i="66"/>
  <c r="EA443" i="66"/>
  <c r="EF443" i="66"/>
  <c r="EG443" i="66"/>
  <c r="EH443" i="66"/>
  <c r="EJ443" i="66"/>
  <c r="ED443" i="66"/>
  <c r="EK624" i="66"/>
  <c r="EH624" i="66"/>
  <c r="EC624" i="66"/>
  <c r="DY624" i="66"/>
  <c r="EL624" i="66" s="1"/>
  <c r="EN624" i="66" s="1"/>
  <c r="EA624" i="66"/>
  <c r="EB624" i="66"/>
  <c r="EJ624" i="66"/>
  <c r="EE624" i="66"/>
  <c r="ED624" i="66"/>
  <c r="EG624" i="66"/>
  <c r="EF624" i="66"/>
  <c r="EI624" i="66"/>
  <c r="EC206" i="66"/>
  <c r="EI206" i="66"/>
  <c r="EK206" i="66"/>
  <c r="DY206" i="66"/>
  <c r="EL206" i="66" s="1"/>
  <c r="EM206" i="66" s="1"/>
  <c r="EB206" i="66"/>
  <c r="EH206" i="66"/>
  <c r="ED206" i="66"/>
  <c r="EA206" i="66"/>
  <c r="EE206" i="66"/>
  <c r="EG661" i="66"/>
  <c r="EI661" i="66"/>
  <c r="EH661" i="66"/>
  <c r="DY661" i="66"/>
  <c r="EL661" i="66" s="1"/>
  <c r="EN661" i="66" s="1"/>
  <c r="EJ661" i="66"/>
  <c r="EA661" i="66"/>
  <c r="EK661" i="66"/>
  <c r="EE661" i="66"/>
  <c r="EB661" i="66"/>
  <c r="EK253" i="66"/>
  <c r="EB253" i="66"/>
  <c r="EJ253" i="66"/>
  <c r="EA253" i="66"/>
  <c r="EE253" i="66"/>
  <c r="EH253" i="66"/>
  <c r="ED253" i="66"/>
  <c r="EI253" i="66"/>
  <c r="DY253" i="66"/>
  <c r="EL253" i="66" s="1"/>
  <c r="EN253" i="66" s="1"/>
  <c r="EG253" i="66"/>
  <c r="EC253" i="66"/>
  <c r="EF253" i="66"/>
  <c r="EK475" i="66"/>
  <c r="EA475" i="66"/>
  <c r="EJ475" i="66"/>
  <c r="EF475" i="66"/>
  <c r="EB475" i="66"/>
  <c r="EE775" i="66"/>
  <c r="EK775" i="66"/>
  <c r="EF775" i="66"/>
  <c r="ED775" i="66"/>
  <c r="DY775" i="66"/>
  <c r="EL775" i="66" s="1"/>
  <c r="EN775" i="66" s="1"/>
  <c r="EA35" i="66"/>
  <c r="EJ519" i="66"/>
  <c r="EB751" i="66"/>
  <c r="EA997" i="66"/>
  <c r="ED865" i="66"/>
  <c r="EG920" i="66"/>
  <c r="DY590" i="66"/>
  <c r="EL590" i="66" s="1"/>
  <c r="EM590" i="66" s="1"/>
  <c r="DY376" i="66"/>
  <c r="EL376" i="66" s="1"/>
  <c r="EM376" i="66" s="1"/>
  <c r="ED124" i="66"/>
  <c r="EB592" i="66"/>
  <c r="DY141" i="66"/>
  <c r="EL141" i="66" s="1"/>
  <c r="EM141" i="66" s="1"/>
  <c r="EB721" i="66"/>
  <c r="ED554" i="66"/>
  <c r="EF756" i="66"/>
  <c r="EG962" i="66"/>
  <c r="EE34" i="66"/>
  <c r="ED816" i="66"/>
  <c r="EC303" i="66"/>
  <c r="EJ135" i="66"/>
  <c r="EG13" i="66"/>
  <c r="EF804" i="66"/>
  <c r="EC35" i="66"/>
  <c r="EI519" i="66"/>
  <c r="ED751" i="66"/>
  <c r="EG997" i="66"/>
  <c r="EJ865" i="66"/>
  <c r="EC920" i="66"/>
  <c r="EA590" i="66"/>
  <c r="EK687" i="66"/>
  <c r="EH233" i="66"/>
  <c r="DY906" i="66"/>
  <c r="EL906" i="66" s="1"/>
  <c r="EM906" i="66" s="1"/>
  <c r="DY743" i="66"/>
  <c r="EL743" i="66" s="1"/>
  <c r="EN743" i="66" s="1"/>
  <c r="EE148" i="66"/>
  <c r="DY92" i="66"/>
  <c r="EL92" i="66" s="1"/>
  <c r="EM92" i="66" s="1"/>
  <c r="EI718" i="66"/>
  <c r="EK566" i="66"/>
  <c r="ED34" i="66"/>
  <c r="EJ258" i="66"/>
  <c r="EK13" i="66"/>
  <c r="EF35" i="66"/>
  <c r="EF519" i="66"/>
  <c r="EJ751" i="66"/>
  <c r="EG865" i="66"/>
  <c r="EB522" i="66"/>
  <c r="EB684" i="66"/>
  <c r="EA920" i="66"/>
  <c r="EG590" i="66"/>
  <c r="EF687" i="66"/>
  <c r="EB233" i="66"/>
  <c r="EJ906" i="66"/>
  <c r="ED743" i="66"/>
  <c r="DY148" i="66"/>
  <c r="EL148" i="66" s="1"/>
  <c r="EM148" i="66" s="1"/>
  <c r="EF92" i="66"/>
  <c r="EB715" i="66"/>
  <c r="EH718" i="66"/>
  <c r="EA34" i="66"/>
  <c r="EE35" i="66"/>
  <c r="EG519" i="66"/>
  <c r="EH751" i="66"/>
  <c r="EI865" i="66"/>
  <c r="EK522" i="66"/>
  <c r="EG684" i="66"/>
  <c r="EK920" i="66"/>
  <c r="EI475" i="66"/>
  <c r="EE590" i="66"/>
  <c r="EE687" i="66"/>
  <c r="EC233" i="66"/>
  <c r="EI906" i="66"/>
  <c r="EC743" i="66"/>
  <c r="EI148" i="66"/>
  <c r="EE92" i="66"/>
  <c r="EI715" i="66"/>
  <c r="EE718" i="66"/>
  <c r="ED968" i="66"/>
  <c r="EI34" i="66"/>
  <c r="DY35" i="66"/>
  <c r="EL35" i="66" s="1"/>
  <c r="EM35" i="66" s="1"/>
  <c r="ED519" i="66"/>
  <c r="EF865" i="66"/>
  <c r="EF522" i="66"/>
  <c r="EG775" i="66"/>
  <c r="EA684" i="66"/>
  <c r="EC436" i="66"/>
  <c r="ED475" i="66"/>
  <c r="ED590" i="66"/>
  <c r="EA687" i="66"/>
  <c r="EA233" i="66"/>
  <c r="EE906" i="66"/>
  <c r="EB743" i="66"/>
  <c r="EB148" i="66"/>
  <c r="EI92" i="66"/>
  <c r="DY715" i="66"/>
  <c r="EL715" i="66" s="1"/>
  <c r="EM715" i="66" s="1"/>
  <c r="EC718" i="66"/>
  <c r="EC968" i="66"/>
  <c r="EC553" i="66"/>
  <c r="EF661" i="66"/>
  <c r="EH343" i="66"/>
  <c r="EE865" i="66"/>
  <c r="EE522" i="66"/>
  <c r="EC775" i="66"/>
  <c r="EH684" i="66"/>
  <c r="EH436" i="66"/>
  <c r="DY475" i="66"/>
  <c r="EL475" i="66" s="1"/>
  <c r="EM475" i="66" s="1"/>
  <c r="EI687" i="66"/>
  <c r="EJ233" i="66"/>
  <c r="EC906" i="66"/>
  <c r="EJ743" i="66"/>
  <c r="EJ148" i="66"/>
  <c r="EA715" i="66"/>
  <c r="EK968" i="66"/>
  <c r="EC418" i="66"/>
  <c r="EJ476" i="66"/>
  <c r="EF19" i="66"/>
  <c r="ED553" i="66"/>
  <c r="ED661" i="66"/>
  <c r="EH278" i="66"/>
  <c r="EI213" i="66"/>
  <c r="EE213" i="66"/>
  <c r="EF213" i="66"/>
  <c r="EA213" i="66"/>
  <c r="EC213" i="66"/>
  <c r="DY379" i="66"/>
  <c r="EL379" i="66" s="1"/>
  <c r="EM379" i="66" s="1"/>
  <c r="EB379" i="66"/>
  <c r="EE379" i="66"/>
  <c r="EG379" i="66"/>
  <c r="EK379" i="66"/>
  <c r="EF464" i="66"/>
  <c r="EB464" i="66"/>
  <c r="EG464" i="66"/>
  <c r="EK464" i="66"/>
  <c r="EI464" i="66"/>
  <c r="EB965" i="66"/>
  <c r="EE965" i="66"/>
  <c r="EF965" i="66"/>
  <c r="EG965" i="66"/>
  <c r="EI965" i="66"/>
  <c r="DY513" i="66"/>
  <c r="EL513" i="66" s="1"/>
  <c r="EN513" i="66" s="1"/>
  <c r="EF513" i="66"/>
  <c r="EC513" i="66"/>
  <c r="EE513" i="66"/>
  <c r="EA513" i="66"/>
  <c r="EB513" i="66"/>
  <c r="EG513" i="66"/>
  <c r="EJ513" i="66"/>
  <c r="ED513" i="66"/>
  <c r="EK513" i="66"/>
  <c r="EA576" i="66"/>
  <c r="EJ576" i="66"/>
  <c r="EK576" i="66"/>
  <c r="EC576" i="66"/>
  <c r="EH576" i="66"/>
  <c r="EE576" i="66"/>
  <c r="EG576" i="66"/>
  <c r="EB576" i="66"/>
  <c r="EI576" i="66"/>
  <c r="DY576" i="66"/>
  <c r="EL576" i="66" s="1"/>
  <c r="EM576" i="66" s="1"/>
  <c r="ED576" i="66"/>
  <c r="EF576" i="66"/>
  <c r="EC469" i="66"/>
  <c r="EE469" i="66"/>
  <c r="EF469" i="66"/>
  <c r="EH469" i="66"/>
  <c r="EI469" i="66"/>
  <c r="DY469" i="66"/>
  <c r="EL469" i="66" s="1"/>
  <c r="EM469" i="66" s="1"/>
  <c r="EC448" i="66"/>
  <c r="ED448" i="66"/>
  <c r="EE448" i="66"/>
  <c r="DY448" i="66"/>
  <c r="EL448" i="66" s="1"/>
  <c r="EM448" i="66" s="1"/>
  <c r="EI448" i="66"/>
  <c r="EE165" i="66"/>
  <c r="EH165" i="66"/>
  <c r="EJ165" i="66"/>
  <c r="EA165" i="66"/>
  <c r="EF165" i="66"/>
  <c r="EH263" i="66"/>
  <c r="EK263" i="66"/>
  <c r="EF263" i="66"/>
  <c r="EG263" i="66"/>
  <c r="EB263" i="66"/>
  <c r="EG636" i="66"/>
  <c r="EA636" i="66"/>
  <c r="EB636" i="66"/>
  <c r="EH636" i="66"/>
  <c r="EC27" i="66"/>
  <c r="ED27" i="66"/>
  <c r="EG27" i="66"/>
  <c r="EF27" i="66"/>
  <c r="EK81" i="66"/>
  <c r="EH81" i="66"/>
  <c r="EA81" i="66"/>
  <c r="ED81" i="66"/>
  <c r="EG81" i="66"/>
  <c r="EJ81" i="66"/>
  <c r="EE81" i="66"/>
  <c r="DY81" i="66"/>
  <c r="EL81" i="66" s="1"/>
  <c r="EN81" i="66" s="1"/>
  <c r="EB81" i="66"/>
  <c r="EC81" i="66"/>
  <c r="EI81" i="66"/>
  <c r="EG789" i="66"/>
  <c r="EF789" i="66"/>
  <c r="EA789" i="66"/>
  <c r="ED789" i="66"/>
  <c r="EH789" i="66"/>
  <c r="EK789" i="66"/>
  <c r="EE615" i="66"/>
  <c r="DY615" i="66"/>
  <c r="EL615" i="66" s="1"/>
  <c r="EM615" i="66" s="1"/>
  <c r="EK615" i="66"/>
  <c r="EB615" i="66"/>
  <c r="EC615" i="66"/>
  <c r="ED615" i="66"/>
  <c r="EH625" i="66"/>
  <c r="EE625" i="66"/>
  <c r="EG625" i="66"/>
  <c r="EC625" i="66"/>
  <c r="ED625" i="66"/>
  <c r="EJ625" i="66"/>
  <c r="EK117" i="66"/>
  <c r="EI117" i="66"/>
  <c r="EH117" i="66"/>
  <c r="EH836" i="66"/>
  <c r="ED836" i="66"/>
  <c r="EE836" i="66"/>
  <c r="EB836" i="66"/>
  <c r="EA836" i="66"/>
  <c r="EF836" i="66"/>
  <c r="EJ836" i="66"/>
  <c r="EG836" i="66"/>
  <c r="DY836" i="66"/>
  <c r="EL836" i="66" s="1"/>
  <c r="EN836" i="66" s="1"/>
  <c r="EK836" i="66"/>
  <c r="EC836" i="66"/>
  <c r="EI836" i="66"/>
  <c r="EC878" i="66"/>
  <c r="ED878" i="66"/>
  <c r="EJ878" i="66"/>
  <c r="EB878" i="66"/>
  <c r="EG878" i="66"/>
  <c r="EK878" i="66"/>
  <c r="EH878" i="66"/>
  <c r="EI878" i="66"/>
  <c r="EA878" i="66"/>
  <c r="EE878" i="66"/>
  <c r="DY878" i="66"/>
  <c r="EL878" i="66" s="1"/>
  <c r="EM878" i="66" s="1"/>
  <c r="EF878" i="66"/>
  <c r="EB520" i="66"/>
  <c r="EC520" i="66"/>
  <c r="EI520" i="66"/>
  <c r="EJ520" i="66"/>
  <c r="EA520" i="66"/>
  <c r="EH520" i="66"/>
  <c r="DY520" i="66"/>
  <c r="EL520" i="66" s="1"/>
  <c r="EN520" i="66" s="1"/>
  <c r="EB622" i="66"/>
  <c r="DY622" i="66"/>
  <c r="EL622" i="66" s="1"/>
  <c r="EN622" i="66" s="1"/>
  <c r="EF622" i="66"/>
  <c r="EC622" i="66"/>
  <c r="EH622" i="66"/>
  <c r="EE622" i="66"/>
  <c r="ED622" i="66"/>
  <c r="EG622" i="66"/>
  <c r="EK622" i="66"/>
  <c r="EI622" i="66"/>
  <c r="EA622" i="66"/>
  <c r="EC387" i="66"/>
  <c r="EE387" i="66"/>
  <c r="ED387" i="66"/>
  <c r="EB387" i="66"/>
  <c r="EA387" i="66"/>
  <c r="EF387" i="66"/>
  <c r="EJ387" i="66"/>
  <c r="EH387" i="66"/>
  <c r="EG387" i="66"/>
  <c r="EI387" i="66"/>
  <c r="DY387" i="66"/>
  <c r="EL387" i="66" s="1"/>
  <c r="EM387" i="66" s="1"/>
  <c r="EF174" i="66"/>
  <c r="EC174" i="66"/>
  <c r="EJ174" i="66"/>
  <c r="EB174" i="66"/>
  <c r="EE174" i="66"/>
  <c r="EA174" i="66"/>
  <c r="EH174" i="66"/>
  <c r="ED174" i="66"/>
  <c r="DY174" i="66"/>
  <c r="EL174" i="66" s="1"/>
  <c r="EN174" i="66" s="1"/>
  <c r="EG174" i="66"/>
  <c r="EK174" i="66"/>
  <c r="EI174" i="66"/>
  <c r="EF652" i="66"/>
  <c r="EG652" i="66"/>
  <c r="EH652" i="66"/>
  <c r="EI652" i="66"/>
  <c r="EJ652" i="66"/>
  <c r="EK652" i="66"/>
  <c r="EE652" i="66"/>
  <c r="EC652" i="66"/>
  <c r="EH841" i="66"/>
  <c r="EC841" i="66"/>
  <c r="ED841" i="66"/>
  <c r="EF841" i="66"/>
  <c r="EE841" i="66"/>
  <c r="EJ841" i="66"/>
  <c r="EG841" i="66"/>
  <c r="EI841" i="66"/>
  <c r="DY841" i="66"/>
  <c r="EL841" i="66" s="1"/>
  <c r="EM841" i="66" s="1"/>
  <c r="EA841" i="66"/>
  <c r="EK841" i="66"/>
  <c r="EE842" i="66"/>
  <c r="EB842" i="66"/>
  <c r="ED842" i="66"/>
  <c r="EG842" i="66"/>
  <c r="EC842" i="66"/>
  <c r="EF842" i="66"/>
  <c r="EJ842" i="66"/>
  <c r="EI842" i="66"/>
  <c r="EK723" i="66"/>
  <c r="EC723" i="66"/>
  <c r="EG723" i="66"/>
  <c r="EJ723" i="66"/>
  <c r="ED723" i="66"/>
  <c r="EB723" i="66"/>
  <c r="DY723" i="66"/>
  <c r="EL723" i="66" s="1"/>
  <c r="EN723" i="66" s="1"/>
  <c r="EI723" i="66"/>
  <c r="EE723" i="66"/>
  <c r="EF723" i="66"/>
  <c r="EA723" i="66"/>
  <c r="EI290" i="66"/>
  <c r="EJ290" i="66"/>
  <c r="EA290" i="66"/>
  <c r="DY290" i="66"/>
  <c r="EL290" i="66" s="1"/>
  <c r="EN290" i="66" s="1"/>
  <c r="EB290" i="66"/>
  <c r="EH290" i="66"/>
  <c r="EC290" i="66"/>
  <c r="EG290" i="66"/>
  <c r="EK290" i="66"/>
  <c r="EF290" i="66"/>
  <c r="EE290" i="66"/>
  <c r="ED290" i="66"/>
  <c r="EG651" i="66"/>
  <c r="EK651" i="66"/>
  <c r="EA651" i="66"/>
  <c r="EJ651" i="66"/>
  <c r="EH651" i="66"/>
  <c r="DY651" i="66"/>
  <c r="EL651" i="66" s="1"/>
  <c r="EN651" i="66" s="1"/>
  <c r="EF651" i="66"/>
  <c r="EI651" i="66"/>
  <c r="ED77" i="66"/>
  <c r="EJ77" i="66"/>
  <c r="EB77" i="66"/>
  <c r="DY77" i="66"/>
  <c r="EL77" i="66" s="1"/>
  <c r="EN77" i="66" s="1"/>
  <c r="EK77" i="66"/>
  <c r="EE77" i="66"/>
  <c r="EF77" i="66"/>
  <c r="EA77" i="66"/>
  <c r="EI77" i="66"/>
  <c r="EH77" i="66"/>
  <c r="EG77" i="66"/>
  <c r="EA225" i="66"/>
  <c r="EE225" i="66"/>
  <c r="EI225" i="66"/>
  <c r="EC225" i="66"/>
  <c r="EG225" i="66"/>
  <c r="EF225" i="66"/>
  <c r="EB225" i="66"/>
  <c r="EC99" i="66"/>
  <c r="EB99" i="66"/>
  <c r="EA99" i="66"/>
  <c r="EJ99" i="66"/>
  <c r="EK99" i="66"/>
  <c r="EH99" i="66"/>
  <c r="ED99" i="66"/>
  <c r="DY99" i="66"/>
  <c r="EL99" i="66" s="1"/>
  <c r="EN99" i="66" s="1"/>
  <c r="EF99" i="66"/>
  <c r="EI99" i="66"/>
  <c r="EH339" i="66"/>
  <c r="EB339" i="66"/>
  <c r="ED339" i="66"/>
  <c r="EI339" i="66"/>
  <c r="EE339" i="66"/>
  <c r="EC339" i="66"/>
  <c r="EE902" i="66"/>
  <c r="EJ902" i="66"/>
  <c r="EK902" i="66"/>
  <c r="EG902" i="66"/>
  <c r="EH902" i="66"/>
  <c r="EA902" i="66"/>
  <c r="EC902" i="66"/>
  <c r="ED902" i="66"/>
  <c r="DY902" i="66"/>
  <c r="EL902" i="66" s="1"/>
  <c r="EM902" i="66" s="1"/>
  <c r="EB859" i="66"/>
  <c r="EC859" i="66"/>
  <c r="ED859" i="66"/>
  <c r="EF859" i="66"/>
  <c r="EH859" i="66"/>
  <c r="EE859" i="66"/>
  <c r="EK827" i="66"/>
  <c r="DY827" i="66"/>
  <c r="EL827" i="66" s="1"/>
  <c r="EN827" i="66" s="1"/>
  <c r="EA827" i="66"/>
  <c r="EE827" i="66"/>
  <c r="EI827" i="66"/>
  <c r="EC827" i="66"/>
  <c r="EJ964" i="66"/>
  <c r="EG964" i="66"/>
  <c r="EB964" i="66"/>
  <c r="EC964" i="66"/>
  <c r="ED964" i="66"/>
  <c r="EE964" i="66"/>
  <c r="EF964" i="66"/>
  <c r="DY964" i="66"/>
  <c r="EL964" i="66" s="1"/>
  <c r="EM964" i="66" s="1"/>
  <c r="EH964" i="66"/>
  <c r="EI964" i="66"/>
  <c r="EK62" i="66"/>
  <c r="EC62" i="66"/>
  <c r="EI62" i="66"/>
  <c r="EJ62" i="66"/>
  <c r="EE62" i="66"/>
  <c r="EA62" i="66"/>
  <c r="EI319" i="66"/>
  <c r="DY319" i="66"/>
  <c r="EL319" i="66" s="1"/>
  <c r="EN319" i="66" s="1"/>
  <c r="EJ319" i="66"/>
  <c r="EB319" i="66"/>
  <c r="EE319" i="66"/>
  <c r="EH319" i="66"/>
  <c r="EA326" i="66"/>
  <c r="DY326" i="66"/>
  <c r="EL326" i="66" s="1"/>
  <c r="EM326" i="66" s="1"/>
  <c r="EC326" i="66"/>
  <c r="EJ326" i="66"/>
  <c r="ED326" i="66"/>
  <c r="EF326" i="66"/>
  <c r="EG809" i="66"/>
  <c r="EE809" i="66"/>
  <c r="EK809" i="66"/>
  <c r="EF809" i="66"/>
  <c r="EH809" i="66"/>
  <c r="EI809" i="66"/>
  <c r="DY875" i="66"/>
  <c r="EL875" i="66" s="1"/>
  <c r="EN875" i="66" s="1"/>
  <c r="EK875" i="66"/>
  <c r="EH875" i="66"/>
  <c r="EI875" i="66"/>
  <c r="EB875" i="66"/>
  <c r="EG875" i="66"/>
  <c r="EB605" i="66"/>
  <c r="EG605" i="66"/>
  <c r="EF605" i="66"/>
  <c r="EI605" i="66"/>
  <c r="EC605" i="66"/>
  <c r="DY605" i="66"/>
  <c r="EL605" i="66" s="1"/>
  <c r="EN605" i="66" s="1"/>
  <c r="EG469" i="66"/>
  <c r="EI625" i="66"/>
  <c r="EC651" i="66"/>
  <c r="EB652" i="66"/>
  <c r="ED469" i="66"/>
  <c r="EK625" i="66"/>
  <c r="EE651" i="66"/>
  <c r="DY652" i="66"/>
  <c r="EL652" i="66" s="1"/>
  <c r="EN652" i="66" s="1"/>
  <c r="EK520" i="66"/>
  <c r="DN930" i="66"/>
  <c r="AH930" i="66" s="1"/>
  <c r="DS462" i="66"/>
  <c r="AM462" i="66" s="1"/>
  <c r="DR462" i="66"/>
  <c r="AL462" i="66" s="1"/>
  <c r="DO462" i="66"/>
  <c r="DQ462" i="66"/>
  <c r="AN462" i="66" s="1"/>
  <c r="AO462" i="66" s="1"/>
  <c r="AK462" i="66" s="1"/>
  <c r="DN462" i="66"/>
  <c r="AH462" i="66" s="1"/>
  <c r="DD12" i="66"/>
  <c r="DC12" i="66"/>
  <c r="DA10" i="66"/>
  <c r="DC10" i="66"/>
  <c r="DD10" i="66"/>
  <c r="EN810" i="66"/>
  <c r="EN433" i="66"/>
  <c r="EN847" i="66"/>
  <c r="EM771" i="66"/>
  <c r="EM980" i="66"/>
  <c r="EN714" i="66"/>
  <c r="EN920" i="66"/>
  <c r="EN495" i="66"/>
  <c r="EN698" i="66"/>
  <c r="EM480" i="66"/>
  <c r="EM904" i="66"/>
  <c r="BK10" i="66"/>
  <c r="BK11" i="66" s="1"/>
  <c r="BK12" i="66" s="1"/>
  <c r="EN266" i="66"/>
  <c r="EN186" i="66"/>
  <c r="EM991" i="66"/>
  <c r="EN176" i="66"/>
  <c r="EN52" i="66"/>
  <c r="EM517" i="66"/>
  <c r="EN668" i="66"/>
  <c r="CB11" i="66"/>
  <c r="BL11" i="66"/>
  <c r="EM562" i="66"/>
  <c r="EN472" i="66"/>
  <c r="BP11" i="66"/>
  <c r="V11" i="66"/>
  <c r="CE11" i="66" s="1"/>
  <c r="CD11" i="66"/>
  <c r="CX11" i="66"/>
  <c r="CZ12" i="66"/>
  <c r="DB12" i="66"/>
  <c r="CQ12" i="66"/>
  <c r="AS12" i="66" s="1"/>
  <c r="DA12" i="66"/>
  <c r="EN865" i="66"/>
  <c r="EM397" i="66"/>
  <c r="DQ930" i="66"/>
  <c r="AN930" i="66" s="1"/>
  <c r="AO930" i="66" s="1"/>
  <c r="AK930" i="66" s="1"/>
  <c r="AF547" i="66"/>
  <c r="AE547" i="66" s="1"/>
  <c r="EN318" i="66"/>
  <c r="EM381" i="66"/>
  <c r="DQ547" i="66"/>
  <c r="AN547" i="66" s="1"/>
  <c r="AO547" i="66" s="1"/>
  <c r="AK547" i="66" s="1"/>
  <c r="AF930" i="66"/>
  <c r="AE930" i="66" s="1"/>
  <c r="DN547" i="66"/>
  <c r="AH547" i="66" s="1"/>
  <c r="DS930" i="66"/>
  <c r="AM930" i="66" s="1"/>
  <c r="DR547" i="66"/>
  <c r="AL547" i="66" s="1"/>
  <c r="EN269" i="66"/>
  <c r="EM577" i="66"/>
  <c r="EM632" i="66"/>
  <c r="EM597" i="66"/>
  <c r="EN272" i="66"/>
  <c r="EN165" i="66"/>
  <c r="EM532" i="66"/>
  <c r="EN136" i="66"/>
  <c r="EM697" i="66"/>
  <c r="EM57" i="66"/>
  <c r="DR930" i="66"/>
  <c r="AL930" i="66" s="1"/>
  <c r="DM547" i="66"/>
  <c r="AG547" i="66" s="1"/>
  <c r="EN751" i="66"/>
  <c r="EN398" i="66"/>
  <c r="DO930" i="66"/>
  <c r="DO547" i="66"/>
  <c r="EM761" i="66"/>
  <c r="EM100" i="66"/>
  <c r="EM43" i="66"/>
  <c r="EN1000" i="66"/>
  <c r="EN110" i="66"/>
  <c r="EN851" i="66"/>
  <c r="DM683" i="66"/>
  <c r="AG683" i="66" s="1"/>
  <c r="AF683" i="66"/>
  <c r="AE683" i="66" s="1"/>
  <c r="DO683" i="66"/>
  <c r="DN683" i="66"/>
  <c r="AH683" i="66" s="1"/>
  <c r="DQ683" i="66"/>
  <c r="AN683" i="66" s="1"/>
  <c r="AO683" i="66" s="1"/>
  <c r="AK683" i="66" s="1"/>
  <c r="DR683" i="66"/>
  <c r="AL683" i="66" s="1"/>
  <c r="DS683" i="66"/>
  <c r="AM683" i="66" s="1"/>
  <c r="DO148" i="66"/>
  <c r="DS148" i="66"/>
  <c r="AM148" i="66" s="1"/>
  <c r="DR148" i="66"/>
  <c r="AL148" i="66" s="1"/>
  <c r="DM148" i="66"/>
  <c r="AG148" i="66" s="1"/>
  <c r="DQ148" i="66"/>
  <c r="AN148" i="66" s="1"/>
  <c r="AO148" i="66" s="1"/>
  <c r="AK148" i="66" s="1"/>
  <c r="DN148" i="66"/>
  <c r="AH148" i="66" s="1"/>
  <c r="AF148" i="66"/>
  <c r="AE148" i="66" s="1"/>
  <c r="DN143" i="66"/>
  <c r="AH143" i="66" s="1"/>
  <c r="DR143" i="66"/>
  <c r="AL143" i="66" s="1"/>
  <c r="DQ143" i="66"/>
  <c r="AN143" i="66" s="1"/>
  <c r="AO143" i="66" s="1"/>
  <c r="AK143" i="66" s="1"/>
  <c r="DS143" i="66"/>
  <c r="AM143" i="66" s="1"/>
  <c r="AF143" i="66"/>
  <c r="AE143" i="66" s="1"/>
  <c r="DM143" i="66"/>
  <c r="AG143" i="66" s="1"/>
  <c r="DO143" i="66"/>
  <c r="DM665" i="66"/>
  <c r="AG665" i="66" s="1"/>
  <c r="DN665" i="66"/>
  <c r="AH665" i="66" s="1"/>
  <c r="DO665" i="66"/>
  <c r="AF665" i="66"/>
  <c r="AE665" i="66" s="1"/>
  <c r="DR665" i="66"/>
  <c r="AL665" i="66" s="1"/>
  <c r="DS665" i="66"/>
  <c r="AM665" i="66" s="1"/>
  <c r="DQ665" i="66"/>
  <c r="AN665" i="66" s="1"/>
  <c r="AO665" i="66" s="1"/>
  <c r="AK665" i="66" s="1"/>
  <c r="DM990" i="66"/>
  <c r="AG990" i="66" s="1"/>
  <c r="AF990" i="66"/>
  <c r="AE990" i="66" s="1"/>
  <c r="DN990" i="66"/>
  <c r="AH990" i="66" s="1"/>
  <c r="DR990" i="66"/>
  <c r="AL990" i="66" s="1"/>
  <c r="DQ990" i="66"/>
  <c r="AN990" i="66" s="1"/>
  <c r="AO990" i="66" s="1"/>
  <c r="AK990" i="66" s="1"/>
  <c r="DO990" i="66"/>
  <c r="DS990" i="66"/>
  <c r="AM990" i="66" s="1"/>
  <c r="DM913" i="66"/>
  <c r="AG913" i="66" s="1"/>
  <c r="DN913" i="66"/>
  <c r="AH913" i="66" s="1"/>
  <c r="DQ913" i="66"/>
  <c r="AN913" i="66" s="1"/>
  <c r="AO913" i="66" s="1"/>
  <c r="AK913" i="66" s="1"/>
  <c r="DR913" i="66"/>
  <c r="AL913" i="66" s="1"/>
  <c r="AF913" i="66"/>
  <c r="AE913" i="66" s="1"/>
  <c r="DS913" i="66"/>
  <c r="AM913" i="66" s="1"/>
  <c r="DO913" i="66"/>
  <c r="DR205" i="66"/>
  <c r="AL205" i="66" s="1"/>
  <c r="DS205" i="66"/>
  <c r="AM205" i="66" s="1"/>
  <c r="AF205" i="66"/>
  <c r="AE205" i="66" s="1"/>
  <c r="DM205" i="66"/>
  <c r="AG205" i="66" s="1"/>
  <c r="DN205" i="66"/>
  <c r="AH205" i="66" s="1"/>
  <c r="DQ205" i="66"/>
  <c r="AN205" i="66" s="1"/>
  <c r="AO205" i="66" s="1"/>
  <c r="AK205" i="66" s="1"/>
  <c r="DO205" i="66"/>
  <c r="DR338" i="66"/>
  <c r="AL338" i="66" s="1"/>
  <c r="DS338" i="66"/>
  <c r="AM338" i="66" s="1"/>
  <c r="AF338" i="66"/>
  <c r="AE338" i="66" s="1"/>
  <c r="DM338" i="66"/>
  <c r="AG338" i="66" s="1"/>
  <c r="DN338" i="66"/>
  <c r="AH338" i="66" s="1"/>
  <c r="DO338" i="66"/>
  <c r="DQ338" i="66"/>
  <c r="AN338" i="66" s="1"/>
  <c r="AO338" i="66" s="1"/>
  <c r="AK338" i="66" s="1"/>
  <c r="DN346" i="66"/>
  <c r="AH346" i="66" s="1"/>
  <c r="AF346" i="66"/>
  <c r="AE346" i="66" s="1"/>
  <c r="DS346" i="66"/>
  <c r="AM346" i="66" s="1"/>
  <c r="DR346" i="66"/>
  <c r="AL346" i="66" s="1"/>
  <c r="DO346" i="66"/>
  <c r="DQ346" i="66"/>
  <c r="AN346" i="66" s="1"/>
  <c r="AO346" i="66" s="1"/>
  <c r="AK346" i="66" s="1"/>
  <c r="DM346" i="66"/>
  <c r="AG346" i="66" s="1"/>
  <c r="DM446" i="66"/>
  <c r="AG446" i="66" s="1"/>
  <c r="DO446" i="66"/>
  <c r="AF446" i="66"/>
  <c r="AE446" i="66" s="1"/>
  <c r="DR446" i="66"/>
  <c r="AL446" i="66" s="1"/>
  <c r="DS446" i="66"/>
  <c r="AM446" i="66" s="1"/>
  <c r="DQ446" i="66"/>
  <c r="AN446" i="66" s="1"/>
  <c r="AO446" i="66" s="1"/>
  <c r="AK446" i="66" s="1"/>
  <c r="DN446" i="66"/>
  <c r="AH446" i="66" s="1"/>
  <c r="DQ176" i="66"/>
  <c r="AN176" i="66" s="1"/>
  <c r="AO176" i="66" s="1"/>
  <c r="AK176" i="66" s="1"/>
  <c r="DO176" i="66"/>
  <c r="DN176" i="66"/>
  <c r="AH176" i="66" s="1"/>
  <c r="DR176" i="66"/>
  <c r="AL176" i="66" s="1"/>
  <c r="DM176" i="66"/>
  <c r="AG176" i="66" s="1"/>
  <c r="AF176" i="66"/>
  <c r="AE176" i="66" s="1"/>
  <c r="DS176" i="66"/>
  <c r="AM176" i="66" s="1"/>
  <c r="DS803" i="66"/>
  <c r="AM803" i="66" s="1"/>
  <c r="DR803" i="66"/>
  <c r="AL803" i="66" s="1"/>
  <c r="DM803" i="66"/>
  <c r="AG803" i="66" s="1"/>
  <c r="DN803" i="66"/>
  <c r="AH803" i="66" s="1"/>
  <c r="DQ803" i="66"/>
  <c r="AN803" i="66" s="1"/>
  <c r="AO803" i="66" s="1"/>
  <c r="AK803" i="66" s="1"/>
  <c r="AF803" i="66"/>
  <c r="AE803" i="66" s="1"/>
  <c r="DO803" i="66"/>
  <c r="DN493" i="66"/>
  <c r="AH493" i="66" s="1"/>
  <c r="DQ493" i="66"/>
  <c r="AN493" i="66" s="1"/>
  <c r="AO493" i="66" s="1"/>
  <c r="AK493" i="66" s="1"/>
  <c r="AF493" i="66"/>
  <c r="AE493" i="66" s="1"/>
  <c r="DM493" i="66"/>
  <c r="AG493" i="66" s="1"/>
  <c r="DO493" i="66"/>
  <c r="DR493" i="66"/>
  <c r="AL493" i="66" s="1"/>
  <c r="DS493" i="66"/>
  <c r="AM493" i="66" s="1"/>
  <c r="AF809" i="66"/>
  <c r="AE809" i="66" s="1"/>
  <c r="DR809" i="66"/>
  <c r="AL809" i="66" s="1"/>
  <c r="DM809" i="66"/>
  <c r="AG809" i="66" s="1"/>
  <c r="DN809" i="66"/>
  <c r="AH809" i="66" s="1"/>
  <c r="DQ809" i="66"/>
  <c r="AN809" i="66" s="1"/>
  <c r="AO809" i="66" s="1"/>
  <c r="AK809" i="66" s="1"/>
  <c r="DO809" i="66"/>
  <c r="DS809" i="66"/>
  <c r="AM809" i="66" s="1"/>
  <c r="DO757" i="66"/>
  <c r="DN757" i="66"/>
  <c r="AH757" i="66" s="1"/>
  <c r="DS757" i="66"/>
  <c r="AM757" i="66" s="1"/>
  <c r="AF757" i="66"/>
  <c r="AE757" i="66" s="1"/>
  <c r="DQ757" i="66"/>
  <c r="AN757" i="66" s="1"/>
  <c r="AO757" i="66" s="1"/>
  <c r="AK757" i="66" s="1"/>
  <c r="DM757" i="66"/>
  <c r="AG757" i="66" s="1"/>
  <c r="DR757" i="66"/>
  <c r="AL757" i="66" s="1"/>
  <c r="DN675" i="66"/>
  <c r="AH675" i="66" s="1"/>
  <c r="DM675" i="66"/>
  <c r="AG675" i="66" s="1"/>
  <c r="DR675" i="66"/>
  <c r="AL675" i="66" s="1"/>
  <c r="DO675" i="66"/>
  <c r="DQ675" i="66"/>
  <c r="AN675" i="66" s="1"/>
  <c r="AO675" i="66" s="1"/>
  <c r="AK675" i="66" s="1"/>
  <c r="DS675" i="66"/>
  <c r="AM675" i="66" s="1"/>
  <c r="AF675" i="66"/>
  <c r="AE675" i="66" s="1"/>
  <c r="DN979" i="66"/>
  <c r="AH979" i="66" s="1"/>
  <c r="DO979" i="66"/>
  <c r="DQ979" i="66"/>
  <c r="AN979" i="66" s="1"/>
  <c r="AO979" i="66" s="1"/>
  <c r="AK979" i="66" s="1"/>
  <c r="AF979" i="66"/>
  <c r="AE979" i="66" s="1"/>
  <c r="DS979" i="66"/>
  <c r="AM979" i="66" s="1"/>
  <c r="DM979" i="66"/>
  <c r="AG979" i="66" s="1"/>
  <c r="DR979" i="66"/>
  <c r="AL979" i="66" s="1"/>
  <c r="DQ152" i="66"/>
  <c r="AN152" i="66" s="1"/>
  <c r="AO152" i="66" s="1"/>
  <c r="AK152" i="66" s="1"/>
  <c r="DS152" i="66"/>
  <c r="AM152" i="66" s="1"/>
  <c r="DO152" i="66"/>
  <c r="DR152" i="66"/>
  <c r="AL152" i="66" s="1"/>
  <c r="AF152" i="66"/>
  <c r="AE152" i="66" s="1"/>
  <c r="DM152" i="66"/>
  <c r="AG152" i="66" s="1"/>
  <c r="DN152" i="66"/>
  <c r="AH152" i="66" s="1"/>
  <c r="DO305" i="66"/>
  <c r="DQ305" i="66"/>
  <c r="AN305" i="66" s="1"/>
  <c r="AO305" i="66" s="1"/>
  <c r="AK305" i="66" s="1"/>
  <c r="AF305" i="66"/>
  <c r="AE305" i="66" s="1"/>
  <c r="DS305" i="66"/>
  <c r="AM305" i="66" s="1"/>
  <c r="DM305" i="66"/>
  <c r="AG305" i="66" s="1"/>
  <c r="DR305" i="66"/>
  <c r="AL305" i="66" s="1"/>
  <c r="DN305" i="66"/>
  <c r="AH305" i="66" s="1"/>
  <c r="DQ328" i="66"/>
  <c r="AN328" i="66" s="1"/>
  <c r="AO328" i="66" s="1"/>
  <c r="AK328" i="66" s="1"/>
  <c r="DS328" i="66"/>
  <c r="AM328" i="66" s="1"/>
  <c r="DR328" i="66"/>
  <c r="AL328" i="66" s="1"/>
  <c r="DO328" i="66"/>
  <c r="AF328" i="66"/>
  <c r="AE328" i="66" s="1"/>
  <c r="DM328" i="66"/>
  <c r="AG328" i="66" s="1"/>
  <c r="DN328" i="66"/>
  <c r="AH328" i="66" s="1"/>
  <c r="DQ892" i="66"/>
  <c r="AN892" i="66" s="1"/>
  <c r="AO892" i="66" s="1"/>
  <c r="AK892" i="66" s="1"/>
  <c r="AF892" i="66"/>
  <c r="AE892" i="66" s="1"/>
  <c r="DR892" i="66"/>
  <c r="AL892" i="66" s="1"/>
  <c r="DN892" i="66"/>
  <c r="AH892" i="66" s="1"/>
  <c r="DS892" i="66"/>
  <c r="AM892" i="66" s="1"/>
  <c r="DO892" i="66"/>
  <c r="DM892" i="66"/>
  <c r="AG892" i="66" s="1"/>
  <c r="DQ938" i="66"/>
  <c r="AN938" i="66" s="1"/>
  <c r="AO938" i="66" s="1"/>
  <c r="AK938" i="66" s="1"/>
  <c r="DM938" i="66"/>
  <c r="AG938" i="66" s="1"/>
  <c r="AF938" i="66"/>
  <c r="AE938" i="66" s="1"/>
  <c r="DO938" i="66"/>
  <c r="DR938" i="66"/>
  <c r="AL938" i="66" s="1"/>
  <c r="DN938" i="66"/>
  <c r="AH938" i="66" s="1"/>
  <c r="DS938" i="66"/>
  <c r="AM938" i="66" s="1"/>
  <c r="DQ660" i="66"/>
  <c r="AN660" i="66" s="1"/>
  <c r="AO660" i="66" s="1"/>
  <c r="AK660" i="66" s="1"/>
  <c r="AF660" i="66"/>
  <c r="AE660" i="66" s="1"/>
  <c r="DN660" i="66"/>
  <c r="AH660" i="66" s="1"/>
  <c r="DS660" i="66"/>
  <c r="AM660" i="66" s="1"/>
  <c r="DO660" i="66"/>
  <c r="DM660" i="66"/>
  <c r="AG660" i="66" s="1"/>
  <c r="DR660" i="66"/>
  <c r="AL660" i="66" s="1"/>
  <c r="AF435" i="66"/>
  <c r="AE435" i="66" s="1"/>
  <c r="DS435" i="66"/>
  <c r="AM435" i="66" s="1"/>
  <c r="DR435" i="66"/>
  <c r="AL435" i="66" s="1"/>
  <c r="DN435" i="66"/>
  <c r="AH435" i="66" s="1"/>
  <c r="DO435" i="66"/>
  <c r="DM435" i="66"/>
  <c r="AG435" i="66" s="1"/>
  <c r="DQ435" i="66"/>
  <c r="AN435" i="66" s="1"/>
  <c r="AO435" i="66" s="1"/>
  <c r="AK435" i="66" s="1"/>
  <c r="DM83" i="66"/>
  <c r="AG83" i="66" s="1"/>
  <c r="DQ83" i="66"/>
  <c r="AN83" i="66" s="1"/>
  <c r="AO83" i="66" s="1"/>
  <c r="AK83" i="66" s="1"/>
  <c r="DO83" i="66"/>
  <c r="DS83" i="66"/>
  <c r="AM83" i="66" s="1"/>
  <c r="DN83" i="66"/>
  <c r="AH83" i="66" s="1"/>
  <c r="DR83" i="66"/>
  <c r="AL83" i="66" s="1"/>
  <c r="AF83" i="66"/>
  <c r="AE83" i="66" s="1"/>
  <c r="DS530" i="66"/>
  <c r="AM530" i="66" s="1"/>
  <c r="DM530" i="66"/>
  <c r="AG530" i="66" s="1"/>
  <c r="DN530" i="66"/>
  <c r="AH530" i="66" s="1"/>
  <c r="DO530" i="66"/>
  <c r="DR530" i="66"/>
  <c r="AL530" i="66" s="1"/>
  <c r="AF530" i="66"/>
  <c r="AE530" i="66" s="1"/>
  <c r="DQ530" i="66"/>
  <c r="AN530" i="66" s="1"/>
  <c r="AO530" i="66" s="1"/>
  <c r="AK530" i="66" s="1"/>
  <c r="AF744" i="66"/>
  <c r="AE744" i="66" s="1"/>
  <c r="DO744" i="66"/>
  <c r="DR744" i="66"/>
  <c r="AL744" i="66" s="1"/>
  <c r="DS744" i="66"/>
  <c r="AM744" i="66" s="1"/>
  <c r="DN744" i="66"/>
  <c r="AH744" i="66" s="1"/>
  <c r="DM744" i="66"/>
  <c r="AG744" i="66" s="1"/>
  <c r="DQ744" i="66"/>
  <c r="AN744" i="66" s="1"/>
  <c r="AO744" i="66" s="1"/>
  <c r="AK744" i="66" s="1"/>
  <c r="DM405" i="66"/>
  <c r="AG405" i="66" s="1"/>
  <c r="DR405" i="66"/>
  <c r="AL405" i="66" s="1"/>
  <c r="DN405" i="66"/>
  <c r="AH405" i="66" s="1"/>
  <c r="AF405" i="66"/>
  <c r="AE405" i="66" s="1"/>
  <c r="DO405" i="66"/>
  <c r="DS405" i="66"/>
  <c r="AM405" i="66" s="1"/>
  <c r="DQ405" i="66"/>
  <c r="AN405" i="66" s="1"/>
  <c r="AO405" i="66" s="1"/>
  <c r="AK405" i="66" s="1"/>
  <c r="DM785" i="66"/>
  <c r="AG785" i="66" s="1"/>
  <c r="DO785" i="66"/>
  <c r="DQ785" i="66"/>
  <c r="AN785" i="66" s="1"/>
  <c r="AO785" i="66" s="1"/>
  <c r="AK785" i="66" s="1"/>
  <c r="DN785" i="66"/>
  <c r="AH785" i="66" s="1"/>
  <c r="DR785" i="66"/>
  <c r="AL785" i="66" s="1"/>
  <c r="AF785" i="66"/>
  <c r="AE785" i="66" s="1"/>
  <c r="DS785" i="66"/>
  <c r="AM785" i="66" s="1"/>
  <c r="AF136" i="66"/>
  <c r="AE136" i="66" s="1"/>
  <c r="DO136" i="66"/>
  <c r="DN136" i="66"/>
  <c r="AH136" i="66" s="1"/>
  <c r="DM136" i="66"/>
  <c r="AG136" i="66" s="1"/>
  <c r="DS136" i="66"/>
  <c r="AM136" i="66" s="1"/>
  <c r="DQ136" i="66"/>
  <c r="AN136" i="66" s="1"/>
  <c r="AO136" i="66" s="1"/>
  <c r="AK136" i="66" s="1"/>
  <c r="DR136" i="66"/>
  <c r="AL136" i="66" s="1"/>
  <c r="DS879" i="66"/>
  <c r="AM879" i="66" s="1"/>
  <c r="AF879" i="66"/>
  <c r="AE879" i="66" s="1"/>
  <c r="DR879" i="66"/>
  <c r="AL879" i="66" s="1"/>
  <c r="DM879" i="66"/>
  <c r="AG879" i="66" s="1"/>
  <c r="DO879" i="66"/>
  <c r="DN879" i="66"/>
  <c r="AH879" i="66" s="1"/>
  <c r="DQ879" i="66"/>
  <c r="AN879" i="66" s="1"/>
  <c r="AO879" i="66" s="1"/>
  <c r="AK879" i="66" s="1"/>
  <c r="DM631" i="66"/>
  <c r="AG631" i="66" s="1"/>
  <c r="AF631" i="66"/>
  <c r="AE631" i="66" s="1"/>
  <c r="DS631" i="66"/>
  <c r="AM631" i="66" s="1"/>
  <c r="DR631" i="66"/>
  <c r="AL631" i="66" s="1"/>
  <c r="DO631" i="66"/>
  <c r="DQ631" i="66"/>
  <c r="AN631" i="66" s="1"/>
  <c r="AO631" i="66" s="1"/>
  <c r="AK631" i="66" s="1"/>
  <c r="DN631" i="66"/>
  <c r="AH631" i="66" s="1"/>
  <c r="DO686" i="66"/>
  <c r="AF686" i="66"/>
  <c r="AE686" i="66" s="1"/>
  <c r="DR686" i="66"/>
  <c r="AL686" i="66" s="1"/>
  <c r="DS686" i="66"/>
  <c r="AM686" i="66" s="1"/>
  <c r="DM686" i="66"/>
  <c r="AG686" i="66" s="1"/>
  <c r="DN686" i="66"/>
  <c r="AH686" i="66" s="1"/>
  <c r="DQ686" i="66"/>
  <c r="AN686" i="66" s="1"/>
  <c r="AO686" i="66" s="1"/>
  <c r="AK686" i="66" s="1"/>
  <c r="DM931" i="66"/>
  <c r="AG931" i="66" s="1"/>
  <c r="DN931" i="66"/>
  <c r="AH931" i="66" s="1"/>
  <c r="DQ931" i="66"/>
  <c r="AN931" i="66" s="1"/>
  <c r="AO931" i="66" s="1"/>
  <c r="AK931" i="66" s="1"/>
  <c r="DR931" i="66"/>
  <c r="AL931" i="66" s="1"/>
  <c r="DS931" i="66"/>
  <c r="AM931" i="66" s="1"/>
  <c r="DO931" i="66"/>
  <c r="AF931" i="66"/>
  <c r="AE931" i="66" s="1"/>
  <c r="DN26" i="66"/>
  <c r="AH26" i="66" s="1"/>
  <c r="DQ26" i="66"/>
  <c r="AN26" i="66" s="1"/>
  <c r="AO26" i="66" s="1"/>
  <c r="AK26" i="66" s="1"/>
  <c r="DO26" i="66"/>
  <c r="DS26" i="66"/>
  <c r="AM26" i="66" s="1"/>
  <c r="DR26" i="66"/>
  <c r="AL26" i="66" s="1"/>
  <c r="DM26" i="66"/>
  <c r="AG26" i="66" s="1"/>
  <c r="AF26" i="66"/>
  <c r="AE26" i="66" s="1"/>
  <c r="DS270" i="66"/>
  <c r="AM270" i="66" s="1"/>
  <c r="DM270" i="66"/>
  <c r="AG270" i="66" s="1"/>
  <c r="DO270" i="66"/>
  <c r="DR270" i="66"/>
  <c r="AL270" i="66" s="1"/>
  <c r="DN270" i="66"/>
  <c r="AH270" i="66" s="1"/>
  <c r="DQ270" i="66"/>
  <c r="AN270" i="66" s="1"/>
  <c r="AO270" i="66" s="1"/>
  <c r="AK270" i="66" s="1"/>
  <c r="AF270" i="66"/>
  <c r="AE270" i="66" s="1"/>
  <c r="DO166" i="66"/>
  <c r="DS166" i="66"/>
  <c r="AM166" i="66" s="1"/>
  <c r="DQ166" i="66"/>
  <c r="AN166" i="66" s="1"/>
  <c r="AO166" i="66" s="1"/>
  <c r="AK166" i="66" s="1"/>
  <c r="DR166" i="66"/>
  <c r="AL166" i="66" s="1"/>
  <c r="AF166" i="66"/>
  <c r="AE166" i="66" s="1"/>
  <c r="DM166" i="66"/>
  <c r="AG166" i="66" s="1"/>
  <c r="DN166" i="66"/>
  <c r="AH166" i="66" s="1"/>
  <c r="DR489" i="66"/>
  <c r="AL489" i="66" s="1"/>
  <c r="AF489" i="66"/>
  <c r="AE489" i="66" s="1"/>
  <c r="DO489" i="66"/>
  <c r="DQ489" i="66"/>
  <c r="AN489" i="66" s="1"/>
  <c r="AO489" i="66" s="1"/>
  <c r="AK489" i="66" s="1"/>
  <c r="DS489" i="66"/>
  <c r="AM489" i="66" s="1"/>
  <c r="DM489" i="66"/>
  <c r="AG489" i="66" s="1"/>
  <c r="DN489" i="66"/>
  <c r="AH489" i="66" s="1"/>
  <c r="DM282" i="66"/>
  <c r="AG282" i="66" s="1"/>
  <c r="DO282" i="66"/>
  <c r="DS282" i="66"/>
  <c r="AM282" i="66" s="1"/>
  <c r="DR282" i="66"/>
  <c r="AL282" i="66" s="1"/>
  <c r="DN282" i="66"/>
  <c r="AH282" i="66" s="1"/>
  <c r="AF282" i="66"/>
  <c r="AE282" i="66" s="1"/>
  <c r="DQ282" i="66"/>
  <c r="AN282" i="66" s="1"/>
  <c r="AO282" i="66" s="1"/>
  <c r="AK282" i="66" s="1"/>
  <c r="DM498" i="66"/>
  <c r="AG498" i="66" s="1"/>
  <c r="DN498" i="66"/>
  <c r="AH498" i="66" s="1"/>
  <c r="AF498" i="66"/>
  <c r="AE498" i="66" s="1"/>
  <c r="DS498" i="66"/>
  <c r="AM498" i="66" s="1"/>
  <c r="DQ498" i="66"/>
  <c r="AN498" i="66" s="1"/>
  <c r="AO498" i="66" s="1"/>
  <c r="AK498" i="66" s="1"/>
  <c r="DR498" i="66"/>
  <c r="AL498" i="66" s="1"/>
  <c r="DO498" i="66"/>
  <c r="DM587" i="66"/>
  <c r="AG587" i="66" s="1"/>
  <c r="AF587" i="66"/>
  <c r="AE587" i="66" s="1"/>
  <c r="DS587" i="66"/>
  <c r="AM587" i="66" s="1"/>
  <c r="DR587" i="66"/>
  <c r="AL587" i="66" s="1"/>
  <c r="DN587" i="66"/>
  <c r="AH587" i="66" s="1"/>
  <c r="DO587" i="66"/>
  <c r="DQ587" i="66"/>
  <c r="AN587" i="66" s="1"/>
  <c r="AO587" i="66" s="1"/>
  <c r="AK587" i="66" s="1"/>
  <c r="AF14" i="66"/>
  <c r="AE14" i="66" s="1"/>
  <c r="DQ14" i="66"/>
  <c r="AN14" i="66" s="1"/>
  <c r="AO14" i="66" s="1"/>
  <c r="AK14" i="66" s="1"/>
  <c r="DN14" i="66"/>
  <c r="AH14" i="66" s="1"/>
  <c r="DM14" i="66"/>
  <c r="AG14" i="66" s="1"/>
  <c r="DR14" i="66"/>
  <c r="AL14" i="66" s="1"/>
  <c r="DO14" i="66"/>
  <c r="DS14" i="66"/>
  <c r="AM14" i="66" s="1"/>
  <c r="DM140" i="66"/>
  <c r="AG140" i="66" s="1"/>
  <c r="DS140" i="66"/>
  <c r="AM140" i="66" s="1"/>
  <c r="DN140" i="66"/>
  <c r="AH140" i="66" s="1"/>
  <c r="DR140" i="66"/>
  <c r="AL140" i="66" s="1"/>
  <c r="DQ140" i="66"/>
  <c r="AN140" i="66" s="1"/>
  <c r="AO140" i="66" s="1"/>
  <c r="AK140" i="66" s="1"/>
  <c r="AF140" i="66"/>
  <c r="AE140" i="66" s="1"/>
  <c r="DO140" i="66"/>
  <c r="AF106" i="66"/>
  <c r="AE106" i="66" s="1"/>
  <c r="DM106" i="66"/>
  <c r="AG106" i="66" s="1"/>
  <c r="DR106" i="66"/>
  <c r="AL106" i="66" s="1"/>
  <c r="DO106" i="66"/>
  <c r="DN106" i="66"/>
  <c r="AH106" i="66" s="1"/>
  <c r="DQ106" i="66"/>
  <c r="AN106" i="66" s="1"/>
  <c r="AO106" i="66" s="1"/>
  <c r="AK106" i="66" s="1"/>
  <c r="DS106" i="66"/>
  <c r="AM106" i="66" s="1"/>
  <c r="DO478" i="66"/>
  <c r="DQ478" i="66"/>
  <c r="AN478" i="66" s="1"/>
  <c r="AO478" i="66" s="1"/>
  <c r="AK478" i="66" s="1"/>
  <c r="AF478" i="66"/>
  <c r="AE478" i="66" s="1"/>
  <c r="DR478" i="66"/>
  <c r="AL478" i="66" s="1"/>
  <c r="DN478" i="66"/>
  <c r="AH478" i="66" s="1"/>
  <c r="DM478" i="66"/>
  <c r="AG478" i="66" s="1"/>
  <c r="DS478" i="66"/>
  <c r="AM478" i="66" s="1"/>
  <c r="DS567" i="66"/>
  <c r="AM567" i="66" s="1"/>
  <c r="AF567" i="66"/>
  <c r="AE567" i="66" s="1"/>
  <c r="DO567" i="66"/>
  <c r="DQ567" i="66"/>
  <c r="AN567" i="66" s="1"/>
  <c r="AO567" i="66" s="1"/>
  <c r="AK567" i="66" s="1"/>
  <c r="DN567" i="66"/>
  <c r="AH567" i="66" s="1"/>
  <c r="DR567" i="66"/>
  <c r="AL567" i="66" s="1"/>
  <c r="DM567" i="66"/>
  <c r="AG567" i="66" s="1"/>
  <c r="DO588" i="66"/>
  <c r="DQ588" i="66"/>
  <c r="AN588" i="66" s="1"/>
  <c r="AO588" i="66" s="1"/>
  <c r="AK588" i="66" s="1"/>
  <c r="DR588" i="66"/>
  <c r="AL588" i="66" s="1"/>
  <c r="DM588" i="66"/>
  <c r="AG588" i="66" s="1"/>
  <c r="DN588" i="66"/>
  <c r="AH588" i="66" s="1"/>
  <c r="AF588" i="66"/>
  <c r="AE588" i="66" s="1"/>
  <c r="DS588" i="66"/>
  <c r="AM588" i="66" s="1"/>
  <c r="AF64" i="66"/>
  <c r="AE64" i="66" s="1"/>
  <c r="DN64" i="66"/>
  <c r="AH64" i="66" s="1"/>
  <c r="DO64" i="66"/>
  <c r="DQ64" i="66"/>
  <c r="AN64" i="66" s="1"/>
  <c r="AO64" i="66" s="1"/>
  <c r="AK64" i="66" s="1"/>
  <c r="DR64" i="66"/>
  <c r="AL64" i="66" s="1"/>
  <c r="DM64" i="66"/>
  <c r="AG64" i="66" s="1"/>
  <c r="DS64" i="66"/>
  <c r="AM64" i="66" s="1"/>
  <c r="DQ657" i="66"/>
  <c r="AN657" i="66" s="1"/>
  <c r="AO657" i="66" s="1"/>
  <c r="AK657" i="66" s="1"/>
  <c r="DS657" i="66"/>
  <c r="AM657" i="66" s="1"/>
  <c r="DM657" i="66"/>
  <c r="AG657" i="66" s="1"/>
  <c r="AF657" i="66"/>
  <c r="AE657" i="66" s="1"/>
  <c r="DN657" i="66"/>
  <c r="AH657" i="66" s="1"/>
  <c r="DO657" i="66"/>
  <c r="DR657" i="66"/>
  <c r="AL657" i="66" s="1"/>
  <c r="DO936" i="66"/>
  <c r="DR936" i="66"/>
  <c r="AL936" i="66" s="1"/>
  <c r="DM936" i="66"/>
  <c r="AG936" i="66" s="1"/>
  <c r="DS936" i="66"/>
  <c r="AM936" i="66" s="1"/>
  <c r="DQ936" i="66"/>
  <c r="AN936" i="66" s="1"/>
  <c r="AO936" i="66" s="1"/>
  <c r="AK936" i="66" s="1"/>
  <c r="AF936" i="66"/>
  <c r="AE936" i="66" s="1"/>
  <c r="DN936" i="66"/>
  <c r="AH936" i="66" s="1"/>
  <c r="DM554" i="66"/>
  <c r="AG554" i="66" s="1"/>
  <c r="DN554" i="66"/>
  <c r="AH554" i="66" s="1"/>
  <c r="DO554" i="66"/>
  <c r="DR554" i="66"/>
  <c r="AL554" i="66" s="1"/>
  <c r="DQ554" i="66"/>
  <c r="AN554" i="66" s="1"/>
  <c r="AO554" i="66" s="1"/>
  <c r="AK554" i="66" s="1"/>
  <c r="AF554" i="66"/>
  <c r="AE554" i="66" s="1"/>
  <c r="DS554" i="66"/>
  <c r="AM554" i="66" s="1"/>
  <c r="DR706" i="66"/>
  <c r="AL706" i="66" s="1"/>
  <c r="DS706" i="66"/>
  <c r="AM706" i="66" s="1"/>
  <c r="AF706" i="66"/>
  <c r="AE706" i="66" s="1"/>
  <c r="DQ706" i="66"/>
  <c r="AN706" i="66" s="1"/>
  <c r="AO706" i="66" s="1"/>
  <c r="AK706" i="66" s="1"/>
  <c r="DN706" i="66"/>
  <c r="AH706" i="66" s="1"/>
  <c r="DO706" i="66"/>
  <c r="DM706" i="66"/>
  <c r="AG706" i="66" s="1"/>
  <c r="DR667" i="66"/>
  <c r="AL667" i="66" s="1"/>
  <c r="AF667" i="66"/>
  <c r="AE667" i="66" s="1"/>
  <c r="DM667" i="66"/>
  <c r="AG667" i="66" s="1"/>
  <c r="DO667" i="66"/>
  <c r="DN667" i="66"/>
  <c r="AH667" i="66" s="1"/>
  <c r="DQ667" i="66"/>
  <c r="AN667" i="66" s="1"/>
  <c r="AO667" i="66" s="1"/>
  <c r="AK667" i="66" s="1"/>
  <c r="DS667" i="66"/>
  <c r="AM667" i="66" s="1"/>
  <c r="DM882" i="66"/>
  <c r="AG882" i="66" s="1"/>
  <c r="DO882" i="66"/>
  <c r="DR882" i="66"/>
  <c r="AL882" i="66" s="1"/>
  <c r="DS882" i="66"/>
  <c r="AM882" i="66" s="1"/>
  <c r="DN882" i="66"/>
  <c r="AH882" i="66" s="1"/>
  <c r="AF882" i="66"/>
  <c r="AE882" i="66" s="1"/>
  <c r="DQ882" i="66"/>
  <c r="AN882" i="66" s="1"/>
  <c r="AO882" i="66" s="1"/>
  <c r="AK882" i="66" s="1"/>
  <c r="DR201" i="66"/>
  <c r="AL201" i="66" s="1"/>
  <c r="DM201" i="66"/>
  <c r="AG201" i="66" s="1"/>
  <c r="DS201" i="66"/>
  <c r="AM201" i="66" s="1"/>
  <c r="AF201" i="66"/>
  <c r="AE201" i="66" s="1"/>
  <c r="DO201" i="66"/>
  <c r="DN201" i="66"/>
  <c r="AH201" i="66" s="1"/>
  <c r="DQ201" i="66"/>
  <c r="AN201" i="66" s="1"/>
  <c r="AO201" i="66" s="1"/>
  <c r="AK201" i="66" s="1"/>
  <c r="DS137" i="66"/>
  <c r="AM137" i="66" s="1"/>
  <c r="DM137" i="66"/>
  <c r="AG137" i="66" s="1"/>
  <c r="DR137" i="66"/>
  <c r="AL137" i="66" s="1"/>
  <c r="DN137" i="66"/>
  <c r="AH137" i="66" s="1"/>
  <c r="DO137" i="66"/>
  <c r="AF137" i="66"/>
  <c r="AE137" i="66" s="1"/>
  <c r="DQ137" i="66"/>
  <c r="AN137" i="66" s="1"/>
  <c r="AO137" i="66" s="1"/>
  <c r="AK137" i="66" s="1"/>
  <c r="DS506" i="66"/>
  <c r="AM506" i="66" s="1"/>
  <c r="DM506" i="66"/>
  <c r="AG506" i="66" s="1"/>
  <c r="DN506" i="66"/>
  <c r="AH506" i="66" s="1"/>
  <c r="DO506" i="66"/>
  <c r="DR506" i="66"/>
  <c r="AL506" i="66" s="1"/>
  <c r="AF506" i="66"/>
  <c r="AE506" i="66" s="1"/>
  <c r="DQ506" i="66"/>
  <c r="AN506" i="66" s="1"/>
  <c r="AO506" i="66" s="1"/>
  <c r="AK506" i="66" s="1"/>
  <c r="DO896" i="66"/>
  <c r="DR896" i="66"/>
  <c r="AL896" i="66" s="1"/>
  <c r="AF896" i="66"/>
  <c r="AE896" i="66" s="1"/>
  <c r="DN896" i="66"/>
  <c r="AH896" i="66" s="1"/>
  <c r="DQ896" i="66"/>
  <c r="AN896" i="66" s="1"/>
  <c r="AO896" i="66" s="1"/>
  <c r="AK896" i="66" s="1"/>
  <c r="DS896" i="66"/>
  <c r="AM896" i="66" s="1"/>
  <c r="DM896" i="66"/>
  <c r="AG896" i="66" s="1"/>
  <c r="DQ822" i="66"/>
  <c r="AN822" i="66" s="1"/>
  <c r="AO822" i="66" s="1"/>
  <c r="AK822" i="66" s="1"/>
  <c r="DR822" i="66"/>
  <c r="AL822" i="66" s="1"/>
  <c r="AF822" i="66"/>
  <c r="AE822" i="66" s="1"/>
  <c r="DM822" i="66"/>
  <c r="AG822" i="66" s="1"/>
  <c r="DS822" i="66"/>
  <c r="AM822" i="66" s="1"/>
  <c r="DN822" i="66"/>
  <c r="AH822" i="66" s="1"/>
  <c r="DO822" i="66"/>
  <c r="DM769" i="66"/>
  <c r="AG769" i="66" s="1"/>
  <c r="DN769" i="66"/>
  <c r="AH769" i="66" s="1"/>
  <c r="DQ769" i="66"/>
  <c r="AN769" i="66" s="1"/>
  <c r="AO769" i="66" s="1"/>
  <c r="AK769" i="66" s="1"/>
  <c r="DR769" i="66"/>
  <c r="AL769" i="66" s="1"/>
  <c r="DS769" i="66"/>
  <c r="AM769" i="66" s="1"/>
  <c r="AF769" i="66"/>
  <c r="AE769" i="66" s="1"/>
  <c r="DO769" i="66"/>
  <c r="DS179" i="66"/>
  <c r="AM179" i="66" s="1"/>
  <c r="DN179" i="66"/>
  <c r="AH179" i="66" s="1"/>
  <c r="DO179" i="66"/>
  <c r="DM179" i="66"/>
  <c r="AG179" i="66" s="1"/>
  <c r="DR179" i="66"/>
  <c r="AL179" i="66" s="1"/>
  <c r="AF179" i="66"/>
  <c r="AE179" i="66" s="1"/>
  <c r="DQ179" i="66"/>
  <c r="AN179" i="66" s="1"/>
  <c r="AO179" i="66" s="1"/>
  <c r="AK179" i="66" s="1"/>
  <c r="DR197" i="66"/>
  <c r="AL197" i="66" s="1"/>
  <c r="DM197" i="66"/>
  <c r="AG197" i="66" s="1"/>
  <c r="AF197" i="66"/>
  <c r="AE197" i="66" s="1"/>
  <c r="DN197" i="66"/>
  <c r="AH197" i="66" s="1"/>
  <c r="DQ197" i="66"/>
  <c r="AN197" i="66" s="1"/>
  <c r="AO197" i="66" s="1"/>
  <c r="AK197" i="66" s="1"/>
  <c r="DO197" i="66"/>
  <c r="DS197" i="66"/>
  <c r="AM197" i="66" s="1"/>
  <c r="DO296" i="66"/>
  <c r="DN296" i="66"/>
  <c r="AH296" i="66" s="1"/>
  <c r="DQ296" i="66"/>
  <c r="AN296" i="66" s="1"/>
  <c r="AO296" i="66" s="1"/>
  <c r="AK296" i="66" s="1"/>
  <c r="DS296" i="66"/>
  <c r="AM296" i="66" s="1"/>
  <c r="AF296" i="66"/>
  <c r="AE296" i="66" s="1"/>
  <c r="DM296" i="66"/>
  <c r="AG296" i="66" s="1"/>
  <c r="DR296" i="66"/>
  <c r="AL296" i="66" s="1"/>
  <c r="DR731" i="66"/>
  <c r="AL731" i="66" s="1"/>
  <c r="DM731" i="66"/>
  <c r="AG731" i="66" s="1"/>
  <c r="DN731" i="66"/>
  <c r="AH731" i="66" s="1"/>
  <c r="AF731" i="66"/>
  <c r="AE731" i="66" s="1"/>
  <c r="DQ731" i="66"/>
  <c r="AN731" i="66" s="1"/>
  <c r="AO731" i="66" s="1"/>
  <c r="AK731" i="66" s="1"/>
  <c r="DS731" i="66"/>
  <c r="AM731" i="66" s="1"/>
  <c r="DO731" i="66"/>
  <c r="DS193" i="66"/>
  <c r="AM193" i="66" s="1"/>
  <c r="AF193" i="66"/>
  <c r="AE193" i="66" s="1"/>
  <c r="DM193" i="66"/>
  <c r="AG193" i="66" s="1"/>
  <c r="DN193" i="66"/>
  <c r="AH193" i="66" s="1"/>
  <c r="DQ193" i="66"/>
  <c r="AN193" i="66" s="1"/>
  <c r="AO193" i="66" s="1"/>
  <c r="AK193" i="66" s="1"/>
  <c r="DO193" i="66"/>
  <c r="DR193" i="66"/>
  <c r="AL193" i="66" s="1"/>
  <c r="DS13" i="66"/>
  <c r="AM13" i="66" s="1"/>
  <c r="DN13" i="66"/>
  <c r="AH13" i="66" s="1"/>
  <c r="DQ13" i="66"/>
  <c r="AN13" i="66" s="1"/>
  <c r="AO13" i="66" s="1"/>
  <c r="AK13" i="66" s="1"/>
  <c r="DR13" i="66"/>
  <c r="AL13" i="66" s="1"/>
  <c r="DM13" i="66"/>
  <c r="AG13" i="66" s="1"/>
  <c r="AF13" i="66"/>
  <c r="AE13" i="66" s="1"/>
  <c r="DO13" i="66"/>
  <c r="AF574" i="66"/>
  <c r="AE574" i="66" s="1"/>
  <c r="DM574" i="66"/>
  <c r="AG574" i="66" s="1"/>
  <c r="DN574" i="66"/>
  <c r="AH574" i="66" s="1"/>
  <c r="DO574" i="66"/>
  <c r="DR574" i="66"/>
  <c r="AL574" i="66" s="1"/>
  <c r="DQ574" i="66"/>
  <c r="AN574" i="66" s="1"/>
  <c r="AO574" i="66" s="1"/>
  <c r="AK574" i="66" s="1"/>
  <c r="DS574" i="66"/>
  <c r="AM574" i="66" s="1"/>
  <c r="DO745" i="66"/>
  <c r="DR745" i="66"/>
  <c r="AL745" i="66" s="1"/>
  <c r="DN745" i="66"/>
  <c r="AH745" i="66" s="1"/>
  <c r="DM745" i="66"/>
  <c r="AG745" i="66" s="1"/>
  <c r="DS745" i="66"/>
  <c r="AM745" i="66" s="1"/>
  <c r="AF745" i="66"/>
  <c r="AE745" i="66" s="1"/>
  <c r="DQ745" i="66"/>
  <c r="AN745" i="66" s="1"/>
  <c r="AO745" i="66" s="1"/>
  <c r="AK745" i="66" s="1"/>
  <c r="DO428" i="66"/>
  <c r="DN428" i="66"/>
  <c r="AH428" i="66" s="1"/>
  <c r="DQ428" i="66"/>
  <c r="AN428" i="66" s="1"/>
  <c r="AO428" i="66" s="1"/>
  <c r="AK428" i="66" s="1"/>
  <c r="DS428" i="66"/>
  <c r="AM428" i="66" s="1"/>
  <c r="DR428" i="66"/>
  <c r="AL428" i="66" s="1"/>
  <c r="AF428" i="66"/>
  <c r="AE428" i="66" s="1"/>
  <c r="DM428" i="66"/>
  <c r="AG428" i="66" s="1"/>
  <c r="DM324" i="66"/>
  <c r="AG324" i="66" s="1"/>
  <c r="DN324" i="66"/>
  <c r="AH324" i="66" s="1"/>
  <c r="DO324" i="66"/>
  <c r="DR324" i="66"/>
  <c r="AL324" i="66" s="1"/>
  <c r="DQ324" i="66"/>
  <c r="AN324" i="66" s="1"/>
  <c r="AO324" i="66" s="1"/>
  <c r="AK324" i="66" s="1"/>
  <c r="DS324" i="66"/>
  <c r="AM324" i="66" s="1"/>
  <c r="AF324" i="66"/>
  <c r="AE324" i="66" s="1"/>
  <c r="DN370" i="66"/>
  <c r="AH370" i="66" s="1"/>
  <c r="AF370" i="66"/>
  <c r="AE370" i="66" s="1"/>
  <c r="DS370" i="66"/>
  <c r="AM370" i="66" s="1"/>
  <c r="DM370" i="66"/>
  <c r="AG370" i="66" s="1"/>
  <c r="DO370" i="66"/>
  <c r="DQ370" i="66"/>
  <c r="AN370" i="66" s="1"/>
  <c r="AO370" i="66" s="1"/>
  <c r="AK370" i="66" s="1"/>
  <c r="DR370" i="66"/>
  <c r="AL370" i="66" s="1"/>
  <c r="DM922" i="66"/>
  <c r="AG922" i="66" s="1"/>
  <c r="DR922" i="66"/>
  <c r="AL922" i="66" s="1"/>
  <c r="DS922" i="66"/>
  <c r="AM922" i="66" s="1"/>
  <c r="AF922" i="66"/>
  <c r="AE922" i="66" s="1"/>
  <c r="DQ922" i="66"/>
  <c r="AN922" i="66" s="1"/>
  <c r="AO922" i="66" s="1"/>
  <c r="AK922" i="66" s="1"/>
  <c r="DN922" i="66"/>
  <c r="AH922" i="66" s="1"/>
  <c r="DO922" i="66"/>
  <c r="DM228" i="66"/>
  <c r="AG228" i="66" s="1"/>
  <c r="DR228" i="66"/>
  <c r="AL228" i="66" s="1"/>
  <c r="DN228" i="66"/>
  <c r="AH228" i="66" s="1"/>
  <c r="DQ228" i="66"/>
  <c r="AN228" i="66" s="1"/>
  <c r="AO228" i="66" s="1"/>
  <c r="AK228" i="66" s="1"/>
  <c r="AF228" i="66"/>
  <c r="AE228" i="66" s="1"/>
  <c r="DS228" i="66"/>
  <c r="AM228" i="66" s="1"/>
  <c r="DO228" i="66"/>
  <c r="DN993" i="66"/>
  <c r="AH993" i="66" s="1"/>
  <c r="DO993" i="66"/>
  <c r="DQ993" i="66"/>
  <c r="AN993" i="66" s="1"/>
  <c r="AO993" i="66" s="1"/>
  <c r="AK993" i="66" s="1"/>
  <c r="AF993" i="66"/>
  <c r="AE993" i="66" s="1"/>
  <c r="DS993" i="66"/>
  <c r="AM993" i="66" s="1"/>
  <c r="DM993" i="66"/>
  <c r="AG993" i="66" s="1"/>
  <c r="DR993" i="66"/>
  <c r="AL993" i="66" s="1"/>
  <c r="DM170" i="66"/>
  <c r="AG170" i="66" s="1"/>
  <c r="DN170" i="66"/>
  <c r="AH170" i="66" s="1"/>
  <c r="DQ170" i="66"/>
  <c r="AN170" i="66" s="1"/>
  <c r="AO170" i="66" s="1"/>
  <c r="AK170" i="66" s="1"/>
  <c r="DR170" i="66"/>
  <c r="AL170" i="66" s="1"/>
  <c r="DO170" i="66"/>
  <c r="DS170" i="66"/>
  <c r="AM170" i="66" s="1"/>
  <c r="AF170" i="66"/>
  <c r="AE170" i="66" s="1"/>
  <c r="DN126" i="66"/>
  <c r="AH126" i="66" s="1"/>
  <c r="DO126" i="66"/>
  <c r="DQ126" i="66"/>
  <c r="AN126" i="66" s="1"/>
  <c r="AO126" i="66" s="1"/>
  <c r="AK126" i="66" s="1"/>
  <c r="AF126" i="66"/>
  <c r="AE126" i="66" s="1"/>
  <c r="DR126" i="66"/>
  <c r="AL126" i="66" s="1"/>
  <c r="DM126" i="66"/>
  <c r="AG126" i="66" s="1"/>
  <c r="DS126" i="66"/>
  <c r="AM126" i="66" s="1"/>
  <c r="DN313" i="66"/>
  <c r="AH313" i="66" s="1"/>
  <c r="DO313" i="66"/>
  <c r="DQ313" i="66"/>
  <c r="AN313" i="66" s="1"/>
  <c r="AO313" i="66" s="1"/>
  <c r="AK313" i="66" s="1"/>
  <c r="AF313" i="66"/>
  <c r="AE313" i="66" s="1"/>
  <c r="DS313" i="66"/>
  <c r="AM313" i="66" s="1"/>
  <c r="DR313" i="66"/>
  <c r="AL313" i="66" s="1"/>
  <c r="DM313" i="66"/>
  <c r="AG313" i="66" s="1"/>
  <c r="DM432" i="66"/>
  <c r="AG432" i="66" s="1"/>
  <c r="DO432" i="66"/>
  <c r="DQ432" i="66"/>
  <c r="AN432" i="66" s="1"/>
  <c r="AO432" i="66" s="1"/>
  <c r="AK432" i="66" s="1"/>
  <c r="DS432" i="66"/>
  <c r="AM432" i="66" s="1"/>
  <c r="DN432" i="66"/>
  <c r="AH432" i="66" s="1"/>
  <c r="AF432" i="66"/>
  <c r="AE432" i="66" s="1"/>
  <c r="DR432" i="66"/>
  <c r="AL432" i="66" s="1"/>
  <c r="DS909" i="66"/>
  <c r="AM909" i="66" s="1"/>
  <c r="AF909" i="66"/>
  <c r="AE909" i="66" s="1"/>
  <c r="DO909" i="66"/>
  <c r="DM909" i="66"/>
  <c r="AG909" i="66" s="1"/>
  <c r="DR909" i="66"/>
  <c r="AL909" i="66" s="1"/>
  <c r="DN909" i="66"/>
  <c r="AH909" i="66" s="1"/>
  <c r="DQ909" i="66"/>
  <c r="AN909" i="66" s="1"/>
  <c r="AO909" i="66" s="1"/>
  <c r="AK909" i="66" s="1"/>
  <c r="DM560" i="66"/>
  <c r="AG560" i="66" s="1"/>
  <c r="AF560" i="66"/>
  <c r="AE560" i="66" s="1"/>
  <c r="DN560" i="66"/>
  <c r="AH560" i="66" s="1"/>
  <c r="DO560" i="66"/>
  <c r="DQ560" i="66"/>
  <c r="AN560" i="66" s="1"/>
  <c r="AO560" i="66" s="1"/>
  <c r="AK560" i="66" s="1"/>
  <c r="DR560" i="66"/>
  <c r="AL560" i="66" s="1"/>
  <c r="DS560" i="66"/>
  <c r="AM560" i="66" s="1"/>
  <c r="DQ1001" i="66"/>
  <c r="AN1001" i="66" s="1"/>
  <c r="AO1001" i="66" s="1"/>
  <c r="AK1001" i="66" s="1"/>
  <c r="AF1001" i="66"/>
  <c r="AE1001" i="66" s="1"/>
  <c r="DS1001" i="66"/>
  <c r="AM1001" i="66" s="1"/>
  <c r="DM1001" i="66"/>
  <c r="AG1001" i="66" s="1"/>
  <c r="DR1001" i="66"/>
  <c r="AL1001" i="66" s="1"/>
  <c r="DO1001" i="66"/>
  <c r="DN1001" i="66"/>
  <c r="AH1001" i="66" s="1"/>
  <c r="DS889" i="66"/>
  <c r="AM889" i="66" s="1"/>
  <c r="DO889" i="66"/>
  <c r="DR889" i="66"/>
  <c r="AL889" i="66" s="1"/>
  <c r="DN889" i="66"/>
  <c r="AH889" i="66" s="1"/>
  <c r="DM889" i="66"/>
  <c r="AG889" i="66" s="1"/>
  <c r="DQ889" i="66"/>
  <c r="AN889" i="66" s="1"/>
  <c r="AO889" i="66" s="1"/>
  <c r="AK889" i="66" s="1"/>
  <c r="AF889" i="66"/>
  <c r="AE889" i="66" s="1"/>
  <c r="DS180" i="66"/>
  <c r="AM180" i="66" s="1"/>
  <c r="DR180" i="66"/>
  <c r="AL180" i="66" s="1"/>
  <c r="DO180" i="66"/>
  <c r="DN180" i="66"/>
  <c r="AH180" i="66" s="1"/>
  <c r="AF180" i="66"/>
  <c r="AE180" i="66" s="1"/>
  <c r="DM180" i="66"/>
  <c r="AG180" i="66" s="1"/>
  <c r="DQ180" i="66"/>
  <c r="AN180" i="66" s="1"/>
  <c r="AO180" i="66" s="1"/>
  <c r="AK180" i="66" s="1"/>
  <c r="DO287" i="66"/>
  <c r="DQ287" i="66"/>
  <c r="AN287" i="66" s="1"/>
  <c r="AO287" i="66" s="1"/>
  <c r="AK287" i="66" s="1"/>
  <c r="AF287" i="66"/>
  <c r="AE287" i="66" s="1"/>
  <c r="DS287" i="66"/>
  <c r="AM287" i="66" s="1"/>
  <c r="DM287" i="66"/>
  <c r="AG287" i="66" s="1"/>
  <c r="DN287" i="66"/>
  <c r="AH287" i="66" s="1"/>
  <c r="DR287" i="66"/>
  <c r="AL287" i="66" s="1"/>
  <c r="DO981" i="66"/>
  <c r="DQ981" i="66"/>
  <c r="AN981" i="66" s="1"/>
  <c r="AO981" i="66" s="1"/>
  <c r="AK981" i="66" s="1"/>
  <c r="AF981" i="66"/>
  <c r="AE981" i="66" s="1"/>
  <c r="DS981" i="66"/>
  <c r="AM981" i="66" s="1"/>
  <c r="DM981" i="66"/>
  <c r="AG981" i="66" s="1"/>
  <c r="DR981" i="66"/>
  <c r="AL981" i="66" s="1"/>
  <c r="DN981" i="66"/>
  <c r="AH981" i="66" s="1"/>
  <c r="DO86" i="66"/>
  <c r="DR86" i="66"/>
  <c r="AL86" i="66" s="1"/>
  <c r="DQ86" i="66"/>
  <c r="AN86" i="66" s="1"/>
  <c r="AO86" i="66" s="1"/>
  <c r="AK86" i="66" s="1"/>
  <c r="DM86" i="66"/>
  <c r="AG86" i="66" s="1"/>
  <c r="DS86" i="66"/>
  <c r="AM86" i="66" s="1"/>
  <c r="AF86" i="66"/>
  <c r="AE86" i="66" s="1"/>
  <c r="DN86" i="66"/>
  <c r="AH86" i="66" s="1"/>
  <c r="DM734" i="66"/>
  <c r="AG734" i="66" s="1"/>
  <c r="DQ734" i="66"/>
  <c r="AN734" i="66" s="1"/>
  <c r="AO734" i="66" s="1"/>
  <c r="AK734" i="66" s="1"/>
  <c r="AF734" i="66"/>
  <c r="AE734" i="66" s="1"/>
  <c r="DS734" i="66"/>
  <c r="AM734" i="66" s="1"/>
  <c r="DR734" i="66"/>
  <c r="AL734" i="66" s="1"/>
  <c r="DO734" i="66"/>
  <c r="DN734" i="66"/>
  <c r="AH734" i="66" s="1"/>
  <c r="DR811" i="66"/>
  <c r="AL811" i="66" s="1"/>
  <c r="DQ811" i="66"/>
  <c r="AN811" i="66" s="1"/>
  <c r="AO811" i="66" s="1"/>
  <c r="AK811" i="66" s="1"/>
  <c r="DS811" i="66"/>
  <c r="AM811" i="66" s="1"/>
  <c r="AF811" i="66"/>
  <c r="AE811" i="66" s="1"/>
  <c r="DM811" i="66"/>
  <c r="AG811" i="66" s="1"/>
  <c r="DO811" i="66"/>
  <c r="DN811" i="66"/>
  <c r="AH811" i="66" s="1"/>
  <c r="DM146" i="66"/>
  <c r="AG146" i="66" s="1"/>
  <c r="DN146" i="66"/>
  <c r="AH146" i="66" s="1"/>
  <c r="AF146" i="66"/>
  <c r="AE146" i="66" s="1"/>
  <c r="DQ146" i="66"/>
  <c r="AN146" i="66" s="1"/>
  <c r="AO146" i="66" s="1"/>
  <c r="AK146" i="66" s="1"/>
  <c r="DS146" i="66"/>
  <c r="AM146" i="66" s="1"/>
  <c r="DO146" i="66"/>
  <c r="DR146" i="66"/>
  <c r="AL146" i="66" s="1"/>
  <c r="DS349" i="66"/>
  <c r="AM349" i="66" s="1"/>
  <c r="DM349" i="66"/>
  <c r="AG349" i="66" s="1"/>
  <c r="DN349" i="66"/>
  <c r="AH349" i="66" s="1"/>
  <c r="DO349" i="66"/>
  <c r="DR349" i="66"/>
  <c r="AL349" i="66" s="1"/>
  <c r="AF349" i="66"/>
  <c r="AE349" i="66" s="1"/>
  <c r="DQ349" i="66"/>
  <c r="AN349" i="66" s="1"/>
  <c r="AO349" i="66" s="1"/>
  <c r="AK349" i="66" s="1"/>
  <c r="DS612" i="66"/>
  <c r="AM612" i="66" s="1"/>
  <c r="DO612" i="66"/>
  <c r="DQ612" i="66"/>
  <c r="AN612" i="66" s="1"/>
  <c r="AO612" i="66" s="1"/>
  <c r="AK612" i="66" s="1"/>
  <c r="DR612" i="66"/>
  <c r="AL612" i="66" s="1"/>
  <c r="DM612" i="66"/>
  <c r="AG612" i="66" s="1"/>
  <c r="DN612" i="66"/>
  <c r="AH612" i="66" s="1"/>
  <c r="AF612" i="66"/>
  <c r="AE612" i="66" s="1"/>
  <c r="DN770" i="66"/>
  <c r="AH770" i="66" s="1"/>
  <c r="DQ770" i="66"/>
  <c r="AN770" i="66" s="1"/>
  <c r="AO770" i="66" s="1"/>
  <c r="AK770" i="66" s="1"/>
  <c r="DO770" i="66"/>
  <c r="DR770" i="66"/>
  <c r="AL770" i="66" s="1"/>
  <c r="AF770" i="66"/>
  <c r="AE770" i="66" s="1"/>
  <c r="DS770" i="66"/>
  <c r="AM770" i="66" s="1"/>
  <c r="DM770" i="66"/>
  <c r="AG770" i="66" s="1"/>
  <c r="DR789" i="66"/>
  <c r="AL789" i="66" s="1"/>
  <c r="AF789" i="66"/>
  <c r="AE789" i="66" s="1"/>
  <c r="DS789" i="66"/>
  <c r="AM789" i="66" s="1"/>
  <c r="DN789" i="66"/>
  <c r="AH789" i="66" s="1"/>
  <c r="DM789" i="66"/>
  <c r="AG789" i="66" s="1"/>
  <c r="DO789" i="66"/>
  <c r="DQ789" i="66"/>
  <c r="AN789" i="66" s="1"/>
  <c r="AO789" i="66" s="1"/>
  <c r="AK789" i="66" s="1"/>
  <c r="DO450" i="66"/>
  <c r="DQ450" i="66"/>
  <c r="AN450" i="66" s="1"/>
  <c r="AO450" i="66" s="1"/>
  <c r="AK450" i="66" s="1"/>
  <c r="DR450" i="66"/>
  <c r="AL450" i="66" s="1"/>
  <c r="DS450" i="66"/>
  <c r="AM450" i="66" s="1"/>
  <c r="DN450" i="66"/>
  <c r="AH450" i="66" s="1"/>
  <c r="AF450" i="66"/>
  <c r="AE450" i="66" s="1"/>
  <c r="DM450" i="66"/>
  <c r="AG450" i="66" s="1"/>
  <c r="DS125" i="66"/>
  <c r="AM125" i="66" s="1"/>
  <c r="AF125" i="66"/>
  <c r="AE125" i="66" s="1"/>
  <c r="DR125" i="66"/>
  <c r="AL125" i="66" s="1"/>
  <c r="DQ125" i="66"/>
  <c r="AN125" i="66" s="1"/>
  <c r="AO125" i="66" s="1"/>
  <c r="AK125" i="66" s="1"/>
  <c r="DN125" i="66"/>
  <c r="AH125" i="66" s="1"/>
  <c r="DO125" i="66"/>
  <c r="DM125" i="66"/>
  <c r="AG125" i="66" s="1"/>
  <c r="DM437" i="66"/>
  <c r="AG437" i="66" s="1"/>
  <c r="DN437" i="66"/>
  <c r="AH437" i="66" s="1"/>
  <c r="DS437" i="66"/>
  <c r="AM437" i="66" s="1"/>
  <c r="DR437" i="66"/>
  <c r="AL437" i="66" s="1"/>
  <c r="AF437" i="66"/>
  <c r="AE437" i="66" s="1"/>
  <c r="DO437" i="66"/>
  <c r="DQ437" i="66"/>
  <c r="AN437" i="66" s="1"/>
  <c r="AO437" i="66" s="1"/>
  <c r="AK437" i="66" s="1"/>
  <c r="DS51" i="66"/>
  <c r="AM51" i="66" s="1"/>
  <c r="AF51" i="66"/>
  <c r="AE51" i="66" s="1"/>
  <c r="DM51" i="66"/>
  <c r="AG51" i="66" s="1"/>
  <c r="DN51" i="66"/>
  <c r="AH51" i="66" s="1"/>
  <c r="DQ51" i="66"/>
  <c r="AN51" i="66" s="1"/>
  <c r="AO51" i="66" s="1"/>
  <c r="AK51" i="66" s="1"/>
  <c r="DO51" i="66"/>
  <c r="DR51" i="66"/>
  <c r="AL51" i="66" s="1"/>
  <c r="DS579" i="66"/>
  <c r="AM579" i="66" s="1"/>
  <c r="DM579" i="66"/>
  <c r="AG579" i="66" s="1"/>
  <c r="DQ579" i="66"/>
  <c r="AN579" i="66" s="1"/>
  <c r="AO579" i="66" s="1"/>
  <c r="AK579" i="66" s="1"/>
  <c r="DN579" i="66"/>
  <c r="AH579" i="66" s="1"/>
  <c r="DO579" i="66"/>
  <c r="AF579" i="66"/>
  <c r="AE579" i="66" s="1"/>
  <c r="DR579" i="66"/>
  <c r="AL579" i="66" s="1"/>
  <c r="DM949" i="66"/>
  <c r="AG949" i="66" s="1"/>
  <c r="DN949" i="66"/>
  <c r="AH949" i="66" s="1"/>
  <c r="DQ949" i="66"/>
  <c r="AN949" i="66" s="1"/>
  <c r="AO949" i="66" s="1"/>
  <c r="AK949" i="66" s="1"/>
  <c r="DO949" i="66"/>
  <c r="AF949" i="66"/>
  <c r="AE949" i="66" s="1"/>
  <c r="DR949" i="66"/>
  <c r="AL949" i="66" s="1"/>
  <c r="DS949" i="66"/>
  <c r="AM949" i="66" s="1"/>
  <c r="DQ278" i="66"/>
  <c r="AN278" i="66" s="1"/>
  <c r="AO278" i="66" s="1"/>
  <c r="AK278" i="66" s="1"/>
  <c r="DS278" i="66"/>
  <c r="AM278" i="66" s="1"/>
  <c r="DR278" i="66"/>
  <c r="AL278" i="66" s="1"/>
  <c r="AF278" i="66"/>
  <c r="AE278" i="66" s="1"/>
  <c r="DM278" i="66"/>
  <c r="AG278" i="66" s="1"/>
  <c r="DN278" i="66"/>
  <c r="AH278" i="66" s="1"/>
  <c r="DO278" i="66"/>
  <c r="DS93" i="66"/>
  <c r="AM93" i="66" s="1"/>
  <c r="DQ93" i="66"/>
  <c r="AN93" i="66" s="1"/>
  <c r="AO93" i="66" s="1"/>
  <c r="AK93" i="66" s="1"/>
  <c r="DN93" i="66"/>
  <c r="AH93" i="66" s="1"/>
  <c r="DO93" i="66"/>
  <c r="AF93" i="66"/>
  <c r="AE93" i="66" s="1"/>
  <c r="DR93" i="66"/>
  <c r="AL93" i="66" s="1"/>
  <c r="DM93" i="66"/>
  <c r="AG93" i="66" s="1"/>
  <c r="DO442" i="66"/>
  <c r="AF442" i="66"/>
  <c r="AE442" i="66" s="1"/>
  <c r="DQ442" i="66"/>
  <c r="AN442" i="66" s="1"/>
  <c r="AO442" i="66" s="1"/>
  <c r="AK442" i="66" s="1"/>
  <c r="DN442" i="66"/>
  <c r="AH442" i="66" s="1"/>
  <c r="DR442" i="66"/>
  <c r="AL442" i="66" s="1"/>
  <c r="DS442" i="66"/>
  <c r="AM442" i="66" s="1"/>
  <c r="DM442" i="66"/>
  <c r="AG442" i="66" s="1"/>
  <c r="DM335" i="66"/>
  <c r="AG335" i="66" s="1"/>
  <c r="DR335" i="66"/>
  <c r="AL335" i="66" s="1"/>
  <c r="DN335" i="66"/>
  <c r="AH335" i="66" s="1"/>
  <c r="DS335" i="66"/>
  <c r="AM335" i="66" s="1"/>
  <c r="AF335" i="66"/>
  <c r="AE335" i="66" s="1"/>
  <c r="DQ335" i="66"/>
  <c r="AN335" i="66" s="1"/>
  <c r="AO335" i="66" s="1"/>
  <c r="AK335" i="66" s="1"/>
  <c r="DO335" i="66"/>
  <c r="DN392" i="66"/>
  <c r="AH392" i="66" s="1"/>
  <c r="AF392" i="66"/>
  <c r="AE392" i="66" s="1"/>
  <c r="DM392" i="66"/>
  <c r="AG392" i="66" s="1"/>
  <c r="DR392" i="66"/>
  <c r="AL392" i="66" s="1"/>
  <c r="DO392" i="66"/>
  <c r="DS392" i="66"/>
  <c r="AM392" i="66" s="1"/>
  <c r="DQ392" i="66"/>
  <c r="AN392" i="66" s="1"/>
  <c r="AO392" i="66" s="1"/>
  <c r="AK392" i="66" s="1"/>
  <c r="AF21" i="66"/>
  <c r="AE21" i="66" s="1"/>
  <c r="DS21" i="66"/>
  <c r="AM21" i="66" s="1"/>
  <c r="DM21" i="66"/>
  <c r="AG21" i="66" s="1"/>
  <c r="DR21" i="66"/>
  <c r="AL21" i="66" s="1"/>
  <c r="DN21" i="66"/>
  <c r="AH21" i="66" s="1"/>
  <c r="DQ21" i="66"/>
  <c r="AN21" i="66" s="1"/>
  <c r="AO21" i="66" s="1"/>
  <c r="AK21" i="66" s="1"/>
  <c r="DO21" i="66"/>
  <c r="DO680" i="66"/>
  <c r="DN680" i="66"/>
  <c r="AH680" i="66" s="1"/>
  <c r="DQ680" i="66"/>
  <c r="AN680" i="66" s="1"/>
  <c r="AO680" i="66" s="1"/>
  <c r="AK680" i="66" s="1"/>
  <c r="DR680" i="66"/>
  <c r="AL680" i="66" s="1"/>
  <c r="DS680" i="66"/>
  <c r="AM680" i="66" s="1"/>
  <c r="AF680" i="66"/>
  <c r="AE680" i="66" s="1"/>
  <c r="DM680" i="66"/>
  <c r="AG680" i="66" s="1"/>
  <c r="DO40" i="66"/>
  <c r="DR40" i="66"/>
  <c r="AL40" i="66" s="1"/>
  <c r="AF40" i="66"/>
  <c r="AE40" i="66" s="1"/>
  <c r="DS40" i="66"/>
  <c r="AM40" i="66" s="1"/>
  <c r="DN40" i="66"/>
  <c r="AH40" i="66" s="1"/>
  <c r="DM40" i="66"/>
  <c r="AG40" i="66" s="1"/>
  <c r="DQ40" i="66"/>
  <c r="AN40" i="66" s="1"/>
  <c r="AO40" i="66" s="1"/>
  <c r="AK40" i="66" s="1"/>
  <c r="DS91" i="66"/>
  <c r="AM91" i="66" s="1"/>
  <c r="DQ91" i="66"/>
  <c r="AN91" i="66" s="1"/>
  <c r="AO91" i="66" s="1"/>
  <c r="AK91" i="66" s="1"/>
  <c r="DN91" i="66"/>
  <c r="AH91" i="66" s="1"/>
  <c r="AF91" i="66"/>
  <c r="AE91" i="66" s="1"/>
  <c r="DO91" i="66"/>
  <c r="DM91" i="66"/>
  <c r="AG91" i="66" s="1"/>
  <c r="DR91" i="66"/>
  <c r="AL91" i="66" s="1"/>
  <c r="DQ868" i="66"/>
  <c r="AN868" i="66" s="1"/>
  <c r="AO868" i="66" s="1"/>
  <c r="AK868" i="66" s="1"/>
  <c r="DR868" i="66"/>
  <c r="AL868" i="66" s="1"/>
  <c r="DO868" i="66"/>
  <c r="DN868" i="66"/>
  <c r="AH868" i="66" s="1"/>
  <c r="AF868" i="66"/>
  <c r="AE868" i="66" s="1"/>
  <c r="DM868" i="66"/>
  <c r="AG868" i="66" s="1"/>
  <c r="DS868" i="66"/>
  <c r="AM868" i="66" s="1"/>
  <c r="DS48" i="66"/>
  <c r="AM48" i="66" s="1"/>
  <c r="DO48" i="66"/>
  <c r="DQ48" i="66"/>
  <c r="AN48" i="66" s="1"/>
  <c r="AO48" i="66" s="1"/>
  <c r="AK48" i="66" s="1"/>
  <c r="DM48" i="66"/>
  <c r="AG48" i="66" s="1"/>
  <c r="DN48" i="66"/>
  <c r="AH48" i="66" s="1"/>
  <c r="DR48" i="66"/>
  <c r="AL48" i="66" s="1"/>
  <c r="AF48" i="66"/>
  <c r="AE48" i="66" s="1"/>
  <c r="DS916" i="66"/>
  <c r="AM916" i="66" s="1"/>
  <c r="DQ916" i="66"/>
  <c r="AN916" i="66" s="1"/>
  <c r="AO916" i="66" s="1"/>
  <c r="AK916" i="66" s="1"/>
  <c r="AF916" i="66"/>
  <c r="AE916" i="66" s="1"/>
  <c r="DO916" i="66"/>
  <c r="DN916" i="66"/>
  <c r="AH916" i="66" s="1"/>
  <c r="DM916" i="66"/>
  <c r="AG916" i="66" s="1"/>
  <c r="DR916" i="66"/>
  <c r="AL916" i="66" s="1"/>
  <c r="DN395" i="66"/>
  <c r="AH395" i="66" s="1"/>
  <c r="DQ395" i="66"/>
  <c r="AN395" i="66" s="1"/>
  <c r="AO395" i="66" s="1"/>
  <c r="AK395" i="66" s="1"/>
  <c r="DO395" i="66"/>
  <c r="DS395" i="66"/>
  <c r="AM395" i="66" s="1"/>
  <c r="DR395" i="66"/>
  <c r="AL395" i="66" s="1"/>
  <c r="DM395" i="66"/>
  <c r="AG395" i="66" s="1"/>
  <c r="AF395" i="66"/>
  <c r="AE395" i="66" s="1"/>
  <c r="DN414" i="66"/>
  <c r="AH414" i="66" s="1"/>
  <c r="DQ414" i="66"/>
  <c r="AN414" i="66" s="1"/>
  <c r="AO414" i="66" s="1"/>
  <c r="AK414" i="66" s="1"/>
  <c r="DM414" i="66"/>
  <c r="AG414" i="66" s="1"/>
  <c r="DO414" i="66"/>
  <c r="DR414" i="66"/>
  <c r="AL414" i="66" s="1"/>
  <c r="DS414" i="66"/>
  <c r="AM414" i="66" s="1"/>
  <c r="AF414" i="66"/>
  <c r="AE414" i="66" s="1"/>
  <c r="DR431" i="66"/>
  <c r="AL431" i="66" s="1"/>
  <c r="DN431" i="66"/>
  <c r="AH431" i="66" s="1"/>
  <c r="DM431" i="66"/>
  <c r="AG431" i="66" s="1"/>
  <c r="DO431" i="66"/>
  <c r="DQ431" i="66"/>
  <c r="AN431" i="66" s="1"/>
  <c r="AO431" i="66" s="1"/>
  <c r="AK431" i="66" s="1"/>
  <c r="AF431" i="66"/>
  <c r="AE431" i="66" s="1"/>
  <c r="DS431" i="66"/>
  <c r="AM431" i="66" s="1"/>
  <c r="DO614" i="66"/>
  <c r="DQ614" i="66"/>
  <c r="AN614" i="66" s="1"/>
  <c r="AO614" i="66" s="1"/>
  <c r="AK614" i="66" s="1"/>
  <c r="DR614" i="66"/>
  <c r="AL614" i="66" s="1"/>
  <c r="DN614" i="66"/>
  <c r="AH614" i="66" s="1"/>
  <c r="DM614" i="66"/>
  <c r="AG614" i="66" s="1"/>
  <c r="AF614" i="66"/>
  <c r="AE614" i="66" s="1"/>
  <c r="DS614" i="66"/>
  <c r="AM614" i="66" s="1"/>
  <c r="DR923" i="66"/>
  <c r="AL923" i="66" s="1"/>
  <c r="DN923" i="66"/>
  <c r="AH923" i="66" s="1"/>
  <c r="DQ923" i="66"/>
  <c r="AN923" i="66" s="1"/>
  <c r="AO923" i="66" s="1"/>
  <c r="AK923" i="66" s="1"/>
  <c r="AF923" i="66"/>
  <c r="AE923" i="66" s="1"/>
  <c r="DO923" i="66"/>
  <c r="DM923" i="66"/>
  <c r="AG923" i="66" s="1"/>
  <c r="DS923" i="66"/>
  <c r="AM923" i="66" s="1"/>
  <c r="DO553" i="66"/>
  <c r="DQ553" i="66"/>
  <c r="AN553" i="66" s="1"/>
  <c r="AO553" i="66" s="1"/>
  <c r="AK553" i="66" s="1"/>
  <c r="AF553" i="66"/>
  <c r="AE553" i="66" s="1"/>
  <c r="DM553" i="66"/>
  <c r="AG553" i="66" s="1"/>
  <c r="DR553" i="66"/>
  <c r="AL553" i="66" s="1"/>
  <c r="DN553" i="66"/>
  <c r="AH553" i="66" s="1"/>
  <c r="DS553" i="66"/>
  <c r="AM553" i="66" s="1"/>
  <c r="DO444" i="66"/>
  <c r="DQ444" i="66"/>
  <c r="AN444" i="66" s="1"/>
  <c r="AO444" i="66" s="1"/>
  <c r="AK444" i="66" s="1"/>
  <c r="DR444" i="66"/>
  <c r="AL444" i="66" s="1"/>
  <c r="DS444" i="66"/>
  <c r="AM444" i="66" s="1"/>
  <c r="AF444" i="66"/>
  <c r="AE444" i="66" s="1"/>
  <c r="DM444" i="66"/>
  <c r="AG444" i="66" s="1"/>
  <c r="DN444" i="66"/>
  <c r="AH444" i="66" s="1"/>
  <c r="DO655" i="66"/>
  <c r="AF655" i="66"/>
  <c r="AE655" i="66" s="1"/>
  <c r="DM655" i="66"/>
  <c r="AG655" i="66" s="1"/>
  <c r="DQ655" i="66"/>
  <c r="AN655" i="66" s="1"/>
  <c r="AO655" i="66" s="1"/>
  <c r="AK655" i="66" s="1"/>
  <c r="DR655" i="66"/>
  <c r="AL655" i="66" s="1"/>
  <c r="DS655" i="66"/>
  <c r="AM655" i="66" s="1"/>
  <c r="DN655" i="66"/>
  <c r="AH655" i="66" s="1"/>
  <c r="AF88" i="66"/>
  <c r="AE88" i="66" s="1"/>
  <c r="DS88" i="66"/>
  <c r="AM88" i="66" s="1"/>
  <c r="DN88" i="66"/>
  <c r="AH88" i="66" s="1"/>
  <c r="DO88" i="66"/>
  <c r="DQ88" i="66"/>
  <c r="AN88" i="66" s="1"/>
  <c r="AO88" i="66" s="1"/>
  <c r="AK88" i="66" s="1"/>
  <c r="DR88" i="66"/>
  <c r="AL88" i="66" s="1"/>
  <c r="DM88" i="66"/>
  <c r="AG88" i="66" s="1"/>
  <c r="DN134" i="66"/>
  <c r="AH134" i="66" s="1"/>
  <c r="DM134" i="66"/>
  <c r="AG134" i="66" s="1"/>
  <c r="DO134" i="66"/>
  <c r="DR134" i="66"/>
  <c r="AL134" i="66" s="1"/>
  <c r="DS134" i="66"/>
  <c r="AM134" i="66" s="1"/>
  <c r="DQ134" i="66"/>
  <c r="AN134" i="66" s="1"/>
  <c r="AO134" i="66" s="1"/>
  <c r="AK134" i="66" s="1"/>
  <c r="AF134" i="66"/>
  <c r="AE134" i="66" s="1"/>
  <c r="DM779" i="66"/>
  <c r="AG779" i="66" s="1"/>
  <c r="DO779" i="66"/>
  <c r="DQ779" i="66"/>
  <c r="AN779" i="66" s="1"/>
  <c r="AO779" i="66" s="1"/>
  <c r="AK779" i="66" s="1"/>
  <c r="DR779" i="66"/>
  <c r="AL779" i="66" s="1"/>
  <c r="AF779" i="66"/>
  <c r="AE779" i="66" s="1"/>
  <c r="DS779" i="66"/>
  <c r="AM779" i="66" s="1"/>
  <c r="DN779" i="66"/>
  <c r="AH779" i="66" s="1"/>
  <c r="DM369" i="66"/>
  <c r="AG369" i="66" s="1"/>
  <c r="DN369" i="66"/>
  <c r="AH369" i="66" s="1"/>
  <c r="AF369" i="66"/>
  <c r="AE369" i="66" s="1"/>
  <c r="DO369" i="66"/>
  <c r="DQ369" i="66"/>
  <c r="AN369" i="66" s="1"/>
  <c r="AO369" i="66" s="1"/>
  <c r="AK369" i="66" s="1"/>
  <c r="DS369" i="66"/>
  <c r="AM369" i="66" s="1"/>
  <c r="DR369" i="66"/>
  <c r="AL369" i="66" s="1"/>
  <c r="DM772" i="66"/>
  <c r="AG772" i="66" s="1"/>
  <c r="DN772" i="66"/>
  <c r="AH772" i="66" s="1"/>
  <c r="DO772" i="66"/>
  <c r="DS772" i="66"/>
  <c r="AM772" i="66" s="1"/>
  <c r="DQ772" i="66"/>
  <c r="AN772" i="66" s="1"/>
  <c r="AO772" i="66" s="1"/>
  <c r="AK772" i="66" s="1"/>
  <c r="DR772" i="66"/>
  <c r="AL772" i="66" s="1"/>
  <c r="AF772" i="66"/>
  <c r="AE772" i="66" s="1"/>
  <c r="DM679" i="66"/>
  <c r="AG679" i="66" s="1"/>
  <c r="DO679" i="66"/>
  <c r="DQ679" i="66"/>
  <c r="AN679" i="66" s="1"/>
  <c r="AO679" i="66" s="1"/>
  <c r="AK679" i="66" s="1"/>
  <c r="DR679" i="66"/>
  <c r="AL679" i="66" s="1"/>
  <c r="DS679" i="66"/>
  <c r="AM679" i="66" s="1"/>
  <c r="DN679" i="66"/>
  <c r="AH679" i="66" s="1"/>
  <c r="AF679" i="66"/>
  <c r="AE679" i="66" s="1"/>
  <c r="AF138" i="66"/>
  <c r="AE138" i="66" s="1"/>
  <c r="DM138" i="66"/>
  <c r="AG138" i="66" s="1"/>
  <c r="DO138" i="66"/>
  <c r="DQ138" i="66"/>
  <c r="AN138" i="66" s="1"/>
  <c r="AO138" i="66" s="1"/>
  <c r="AK138" i="66" s="1"/>
  <c r="DR138" i="66"/>
  <c r="AL138" i="66" s="1"/>
  <c r="DN138" i="66"/>
  <c r="AH138" i="66" s="1"/>
  <c r="DS138" i="66"/>
  <c r="AM138" i="66" s="1"/>
  <c r="DM791" i="66"/>
  <c r="AG791" i="66" s="1"/>
  <c r="DO791" i="66"/>
  <c r="DQ791" i="66"/>
  <c r="AN791" i="66" s="1"/>
  <c r="AO791" i="66" s="1"/>
  <c r="AK791" i="66" s="1"/>
  <c r="AF791" i="66"/>
  <c r="AE791" i="66" s="1"/>
  <c r="DS791" i="66"/>
  <c r="AM791" i="66" s="1"/>
  <c r="DR791" i="66"/>
  <c r="AL791" i="66" s="1"/>
  <c r="DN791" i="66"/>
  <c r="AH791" i="66" s="1"/>
  <c r="DQ240" i="66"/>
  <c r="AN240" i="66" s="1"/>
  <c r="AO240" i="66" s="1"/>
  <c r="AK240" i="66" s="1"/>
  <c r="DO240" i="66"/>
  <c r="DS240" i="66"/>
  <c r="AM240" i="66" s="1"/>
  <c r="AF240" i="66"/>
  <c r="AE240" i="66" s="1"/>
  <c r="DN240" i="66"/>
  <c r="AH240" i="66" s="1"/>
  <c r="DM240" i="66"/>
  <c r="AG240" i="66" s="1"/>
  <c r="DR240" i="66"/>
  <c r="AL240" i="66" s="1"/>
  <c r="DQ674" i="66"/>
  <c r="AN674" i="66" s="1"/>
  <c r="AO674" i="66" s="1"/>
  <c r="AK674" i="66" s="1"/>
  <c r="DM674" i="66"/>
  <c r="AG674" i="66" s="1"/>
  <c r="DN674" i="66"/>
  <c r="AH674" i="66" s="1"/>
  <c r="DS674" i="66"/>
  <c r="AM674" i="66" s="1"/>
  <c r="DO674" i="66"/>
  <c r="AF674" i="66"/>
  <c r="AE674" i="66" s="1"/>
  <c r="DR674" i="66"/>
  <c r="AL674" i="66" s="1"/>
  <c r="AF687" i="66"/>
  <c r="AE687" i="66" s="1"/>
  <c r="DR687" i="66"/>
  <c r="AL687" i="66" s="1"/>
  <c r="DN687" i="66"/>
  <c r="AH687" i="66" s="1"/>
  <c r="DS687" i="66"/>
  <c r="AM687" i="66" s="1"/>
  <c r="DM687" i="66"/>
  <c r="AG687" i="66" s="1"/>
  <c r="DO687" i="66"/>
  <c r="DQ687" i="66"/>
  <c r="AN687" i="66" s="1"/>
  <c r="AO687" i="66" s="1"/>
  <c r="AK687" i="66" s="1"/>
  <c r="DR835" i="66"/>
  <c r="AL835" i="66" s="1"/>
  <c r="DQ835" i="66"/>
  <c r="AN835" i="66" s="1"/>
  <c r="AO835" i="66" s="1"/>
  <c r="AK835" i="66" s="1"/>
  <c r="DS835" i="66"/>
  <c r="AM835" i="66" s="1"/>
  <c r="DO835" i="66"/>
  <c r="AF835" i="66"/>
  <c r="AE835" i="66" s="1"/>
  <c r="DM835" i="66"/>
  <c r="AG835" i="66" s="1"/>
  <c r="DN835" i="66"/>
  <c r="AH835" i="66" s="1"/>
  <c r="DQ496" i="66"/>
  <c r="AN496" i="66" s="1"/>
  <c r="AO496" i="66" s="1"/>
  <c r="AK496" i="66" s="1"/>
  <c r="DM496" i="66"/>
  <c r="AG496" i="66" s="1"/>
  <c r="DN496" i="66"/>
  <c r="AH496" i="66" s="1"/>
  <c r="AF496" i="66"/>
  <c r="AE496" i="66" s="1"/>
  <c r="DO496" i="66"/>
  <c r="DR496" i="66"/>
  <c r="AL496" i="66" s="1"/>
  <c r="DS496" i="66"/>
  <c r="AM496" i="66" s="1"/>
  <c r="DR209" i="66"/>
  <c r="AL209" i="66" s="1"/>
  <c r="DS209" i="66"/>
  <c r="AM209" i="66" s="1"/>
  <c r="AF209" i="66"/>
  <c r="AE209" i="66" s="1"/>
  <c r="DO209" i="66"/>
  <c r="DM209" i="66"/>
  <c r="AG209" i="66" s="1"/>
  <c r="DN209" i="66"/>
  <c r="AH209" i="66" s="1"/>
  <c r="DQ209" i="66"/>
  <c r="AN209" i="66" s="1"/>
  <c r="AO209" i="66" s="1"/>
  <c r="AK209" i="66" s="1"/>
  <c r="DO641" i="66"/>
  <c r="DQ641" i="66"/>
  <c r="AN641" i="66" s="1"/>
  <c r="AO641" i="66" s="1"/>
  <c r="AK641" i="66" s="1"/>
  <c r="DN641" i="66"/>
  <c r="AH641" i="66" s="1"/>
  <c r="DM641" i="66"/>
  <c r="AG641" i="66" s="1"/>
  <c r="DR641" i="66"/>
  <c r="AL641" i="66" s="1"/>
  <c r="DS641" i="66"/>
  <c r="AM641" i="66" s="1"/>
  <c r="AF641" i="66"/>
  <c r="AE641" i="66" s="1"/>
  <c r="DN115" i="66"/>
  <c r="AH115" i="66" s="1"/>
  <c r="AF115" i="66"/>
  <c r="AE115" i="66" s="1"/>
  <c r="DM115" i="66"/>
  <c r="AG115" i="66" s="1"/>
  <c r="DQ115" i="66"/>
  <c r="AN115" i="66" s="1"/>
  <c r="AO115" i="66" s="1"/>
  <c r="AK115" i="66" s="1"/>
  <c r="DS115" i="66"/>
  <c r="AM115" i="66" s="1"/>
  <c r="DO115" i="66"/>
  <c r="DR115" i="66"/>
  <c r="AL115" i="66" s="1"/>
  <c r="DO973" i="66"/>
  <c r="DN973" i="66"/>
  <c r="AH973" i="66" s="1"/>
  <c r="DR973" i="66"/>
  <c r="AL973" i="66" s="1"/>
  <c r="DS973" i="66"/>
  <c r="AM973" i="66" s="1"/>
  <c r="AF973" i="66"/>
  <c r="AE973" i="66" s="1"/>
  <c r="DQ973" i="66"/>
  <c r="AN973" i="66" s="1"/>
  <c r="AO973" i="66" s="1"/>
  <c r="AK973" i="66" s="1"/>
  <c r="DM973" i="66"/>
  <c r="AG973" i="66" s="1"/>
  <c r="DO818" i="66"/>
  <c r="AF818" i="66"/>
  <c r="AE818" i="66" s="1"/>
  <c r="DS818" i="66"/>
  <c r="AM818" i="66" s="1"/>
  <c r="DM818" i="66"/>
  <c r="AG818" i="66" s="1"/>
  <c r="DR818" i="66"/>
  <c r="AL818" i="66" s="1"/>
  <c r="DN818" i="66"/>
  <c r="AH818" i="66" s="1"/>
  <c r="DQ818" i="66"/>
  <c r="AN818" i="66" s="1"/>
  <c r="AO818" i="66" s="1"/>
  <c r="AK818" i="66" s="1"/>
  <c r="AF368" i="66"/>
  <c r="AE368" i="66" s="1"/>
  <c r="DS368" i="66"/>
  <c r="AM368" i="66" s="1"/>
  <c r="DM368" i="66"/>
  <c r="AG368" i="66" s="1"/>
  <c r="DQ368" i="66"/>
  <c r="AN368" i="66" s="1"/>
  <c r="AO368" i="66" s="1"/>
  <c r="AK368" i="66" s="1"/>
  <c r="DR368" i="66"/>
  <c r="AL368" i="66" s="1"/>
  <c r="DN368" i="66"/>
  <c r="AH368" i="66" s="1"/>
  <c r="DO368" i="66"/>
  <c r="DR563" i="66"/>
  <c r="AL563" i="66" s="1"/>
  <c r="DN563" i="66"/>
  <c r="AH563" i="66" s="1"/>
  <c r="DS563" i="66"/>
  <c r="AM563" i="66" s="1"/>
  <c r="AF563" i="66"/>
  <c r="AE563" i="66" s="1"/>
  <c r="DM563" i="66"/>
  <c r="AG563" i="66" s="1"/>
  <c r="DO563" i="66"/>
  <c r="DQ563" i="66"/>
  <c r="AN563" i="66" s="1"/>
  <c r="AO563" i="66" s="1"/>
  <c r="AK563" i="66" s="1"/>
  <c r="DO604" i="66"/>
  <c r="DQ604" i="66"/>
  <c r="AN604" i="66" s="1"/>
  <c r="AO604" i="66" s="1"/>
  <c r="AK604" i="66" s="1"/>
  <c r="DR604" i="66"/>
  <c r="AL604" i="66" s="1"/>
  <c r="AF604" i="66"/>
  <c r="AE604" i="66" s="1"/>
  <c r="DN604" i="66"/>
  <c r="AH604" i="66" s="1"/>
  <c r="DS604" i="66"/>
  <c r="AM604" i="66" s="1"/>
  <c r="DM604" i="66"/>
  <c r="AG604" i="66" s="1"/>
  <c r="DM722" i="66"/>
  <c r="AG722" i="66" s="1"/>
  <c r="DQ722" i="66"/>
  <c r="AN722" i="66" s="1"/>
  <c r="AO722" i="66" s="1"/>
  <c r="AK722" i="66" s="1"/>
  <c r="AF722" i="66"/>
  <c r="AE722" i="66" s="1"/>
  <c r="DN722" i="66"/>
  <c r="AH722" i="66" s="1"/>
  <c r="DS722" i="66"/>
  <c r="AM722" i="66" s="1"/>
  <c r="DR722" i="66"/>
  <c r="AL722" i="66" s="1"/>
  <c r="DO722" i="66"/>
  <c r="AF42" i="66"/>
  <c r="AE42" i="66" s="1"/>
  <c r="DS42" i="66"/>
  <c r="AM42" i="66" s="1"/>
  <c r="DN42" i="66"/>
  <c r="AH42" i="66" s="1"/>
  <c r="DR42" i="66"/>
  <c r="AL42" i="66" s="1"/>
  <c r="DQ42" i="66"/>
  <c r="AN42" i="66" s="1"/>
  <c r="AO42" i="66" s="1"/>
  <c r="AK42" i="66" s="1"/>
  <c r="DM42" i="66"/>
  <c r="AG42" i="66" s="1"/>
  <c r="DO42" i="66"/>
  <c r="DS975" i="66"/>
  <c r="AM975" i="66" s="1"/>
  <c r="DO975" i="66"/>
  <c r="AF975" i="66"/>
  <c r="AE975" i="66" s="1"/>
  <c r="DM975" i="66"/>
  <c r="AG975" i="66" s="1"/>
  <c r="DR975" i="66"/>
  <c r="AL975" i="66" s="1"/>
  <c r="DN975" i="66"/>
  <c r="AH975" i="66" s="1"/>
  <c r="DQ975" i="66"/>
  <c r="AN975" i="66" s="1"/>
  <c r="AO975" i="66" s="1"/>
  <c r="AK975" i="66" s="1"/>
  <c r="AF301" i="66"/>
  <c r="AE301" i="66" s="1"/>
  <c r="DS301" i="66"/>
  <c r="AM301" i="66" s="1"/>
  <c r="DM301" i="66"/>
  <c r="AG301" i="66" s="1"/>
  <c r="DR301" i="66"/>
  <c r="AL301" i="66" s="1"/>
  <c r="DO301" i="66"/>
  <c r="DN301" i="66"/>
  <c r="AH301" i="66" s="1"/>
  <c r="DQ301" i="66"/>
  <c r="AN301" i="66" s="1"/>
  <c r="AO301" i="66" s="1"/>
  <c r="AK301" i="66" s="1"/>
  <c r="DO640" i="66"/>
  <c r="DR640" i="66"/>
  <c r="AL640" i="66" s="1"/>
  <c r="AF640" i="66"/>
  <c r="AE640" i="66" s="1"/>
  <c r="DM640" i="66"/>
  <c r="AG640" i="66" s="1"/>
  <c r="DS640" i="66"/>
  <c r="AM640" i="66" s="1"/>
  <c r="DN640" i="66"/>
  <c r="AH640" i="66" s="1"/>
  <c r="DQ640" i="66"/>
  <c r="AN640" i="66" s="1"/>
  <c r="AO640" i="66" s="1"/>
  <c r="AK640" i="66" s="1"/>
  <c r="DO381" i="66"/>
  <c r="DM381" i="66"/>
  <c r="AG381" i="66" s="1"/>
  <c r="AF381" i="66"/>
  <c r="AE381" i="66" s="1"/>
  <c r="DS381" i="66"/>
  <c r="AM381" i="66" s="1"/>
  <c r="DN381" i="66"/>
  <c r="AH381" i="66" s="1"/>
  <c r="DR381" i="66"/>
  <c r="AL381" i="66" s="1"/>
  <c r="DQ381" i="66"/>
  <c r="AN381" i="66" s="1"/>
  <c r="AO381" i="66" s="1"/>
  <c r="AK381" i="66" s="1"/>
  <c r="DN519" i="66"/>
  <c r="AH519" i="66" s="1"/>
  <c r="DR519" i="66"/>
  <c r="AL519" i="66" s="1"/>
  <c r="DS519" i="66"/>
  <c r="AM519" i="66" s="1"/>
  <c r="DM519" i="66"/>
  <c r="AG519" i="66" s="1"/>
  <c r="AF519" i="66"/>
  <c r="AE519" i="66" s="1"/>
  <c r="DO519" i="66"/>
  <c r="DQ519" i="66"/>
  <c r="AN519" i="66" s="1"/>
  <c r="AO519" i="66" s="1"/>
  <c r="AK519" i="66" s="1"/>
  <c r="DM79" i="66"/>
  <c r="AG79" i="66" s="1"/>
  <c r="DQ79" i="66"/>
  <c r="AN79" i="66" s="1"/>
  <c r="AO79" i="66" s="1"/>
  <c r="AK79" i="66" s="1"/>
  <c r="DO79" i="66"/>
  <c r="DR79" i="66"/>
  <c r="AL79" i="66" s="1"/>
  <c r="DN79" i="66"/>
  <c r="AH79" i="66" s="1"/>
  <c r="DS79" i="66"/>
  <c r="AM79" i="66" s="1"/>
  <c r="AF79" i="66"/>
  <c r="AE79" i="66" s="1"/>
  <c r="DQ216" i="66"/>
  <c r="AN216" i="66" s="1"/>
  <c r="AO216" i="66" s="1"/>
  <c r="AK216" i="66" s="1"/>
  <c r="DO216" i="66"/>
  <c r="AF216" i="66"/>
  <c r="AE216" i="66" s="1"/>
  <c r="DS216" i="66"/>
  <c r="AM216" i="66" s="1"/>
  <c r="DM216" i="66"/>
  <c r="AG216" i="66" s="1"/>
  <c r="DR216" i="66"/>
  <c r="AL216" i="66" s="1"/>
  <c r="DN216" i="66"/>
  <c r="AH216" i="66" s="1"/>
  <c r="DR34" i="66"/>
  <c r="AL34" i="66" s="1"/>
  <c r="DN34" i="66"/>
  <c r="AH34" i="66" s="1"/>
  <c r="DS34" i="66"/>
  <c r="AM34" i="66" s="1"/>
  <c r="DO34" i="66"/>
  <c r="DQ34" i="66"/>
  <c r="AN34" i="66" s="1"/>
  <c r="AO34" i="66" s="1"/>
  <c r="AK34" i="66" s="1"/>
  <c r="DM34" i="66"/>
  <c r="AG34" i="66" s="1"/>
  <c r="AF34" i="66"/>
  <c r="AE34" i="66" s="1"/>
  <c r="AF361" i="66"/>
  <c r="AE361" i="66" s="1"/>
  <c r="DQ361" i="66"/>
  <c r="AN361" i="66" s="1"/>
  <c r="AO361" i="66" s="1"/>
  <c r="AK361" i="66" s="1"/>
  <c r="DM361" i="66"/>
  <c r="AG361" i="66" s="1"/>
  <c r="DN361" i="66"/>
  <c r="AH361" i="66" s="1"/>
  <c r="DR361" i="66"/>
  <c r="AL361" i="66" s="1"/>
  <c r="DS361" i="66"/>
  <c r="AM361" i="66" s="1"/>
  <c r="DO361" i="66"/>
  <c r="DS537" i="66"/>
  <c r="AM537" i="66" s="1"/>
  <c r="DO537" i="66"/>
  <c r="DQ537" i="66"/>
  <c r="AN537" i="66" s="1"/>
  <c r="AO537" i="66" s="1"/>
  <c r="AK537" i="66" s="1"/>
  <c r="AF537" i="66"/>
  <c r="AE537" i="66" s="1"/>
  <c r="DM537" i="66"/>
  <c r="AG537" i="66" s="1"/>
  <c r="DR537" i="66"/>
  <c r="AL537" i="66" s="1"/>
  <c r="DN537" i="66"/>
  <c r="AH537" i="66" s="1"/>
  <c r="DN72" i="66"/>
  <c r="AH72" i="66" s="1"/>
  <c r="AF72" i="66"/>
  <c r="AE72" i="66" s="1"/>
  <c r="DQ72" i="66"/>
  <c r="AN72" i="66" s="1"/>
  <c r="AO72" i="66" s="1"/>
  <c r="AK72" i="66" s="1"/>
  <c r="DR72" i="66"/>
  <c r="AL72" i="66" s="1"/>
  <c r="DM72" i="66"/>
  <c r="AG72" i="66" s="1"/>
  <c r="DO72" i="66"/>
  <c r="DS72" i="66"/>
  <c r="AM72" i="66" s="1"/>
  <c r="DO776" i="66"/>
  <c r="AF776" i="66"/>
  <c r="AE776" i="66" s="1"/>
  <c r="DN776" i="66"/>
  <c r="AH776" i="66" s="1"/>
  <c r="DS776" i="66"/>
  <c r="AM776" i="66" s="1"/>
  <c r="DQ776" i="66"/>
  <c r="AN776" i="66" s="1"/>
  <c r="AO776" i="66" s="1"/>
  <c r="AK776" i="66" s="1"/>
  <c r="DM776" i="66"/>
  <c r="AG776" i="66" s="1"/>
  <c r="DR776" i="66"/>
  <c r="AL776" i="66" s="1"/>
  <c r="DN44" i="66"/>
  <c r="AH44" i="66" s="1"/>
  <c r="DR44" i="66"/>
  <c r="AL44" i="66" s="1"/>
  <c r="AF44" i="66"/>
  <c r="AE44" i="66" s="1"/>
  <c r="DQ44" i="66"/>
  <c r="AN44" i="66" s="1"/>
  <c r="AO44" i="66" s="1"/>
  <c r="AK44" i="66" s="1"/>
  <c r="DS44" i="66"/>
  <c r="AM44" i="66" s="1"/>
  <c r="DO44" i="66"/>
  <c r="DM44" i="66"/>
  <c r="AG44" i="66" s="1"/>
  <c r="AF439" i="66"/>
  <c r="AE439" i="66" s="1"/>
  <c r="DS439" i="66"/>
  <c r="AM439" i="66" s="1"/>
  <c r="DM439" i="66"/>
  <c r="AG439" i="66" s="1"/>
  <c r="DO439" i="66"/>
  <c r="DQ439" i="66"/>
  <c r="AN439" i="66" s="1"/>
  <c r="AO439" i="66" s="1"/>
  <c r="AK439" i="66" s="1"/>
  <c r="DR439" i="66"/>
  <c r="AL439" i="66" s="1"/>
  <c r="DN439" i="66"/>
  <c r="AH439" i="66" s="1"/>
  <c r="DQ703" i="66"/>
  <c r="AN703" i="66" s="1"/>
  <c r="AO703" i="66" s="1"/>
  <c r="AK703" i="66" s="1"/>
  <c r="DM703" i="66"/>
  <c r="AG703" i="66" s="1"/>
  <c r="DO703" i="66"/>
  <c r="AF703" i="66"/>
  <c r="AE703" i="66" s="1"/>
  <c r="DS703" i="66"/>
  <c r="AM703" i="66" s="1"/>
  <c r="DN703" i="66"/>
  <c r="AH703" i="66" s="1"/>
  <c r="DR703" i="66"/>
  <c r="AL703" i="66" s="1"/>
  <c r="DM403" i="66"/>
  <c r="AG403" i="66" s="1"/>
  <c r="DR403" i="66"/>
  <c r="AL403" i="66" s="1"/>
  <c r="DO403" i="66"/>
  <c r="DN403" i="66"/>
  <c r="AH403" i="66" s="1"/>
  <c r="DS403" i="66"/>
  <c r="AM403" i="66" s="1"/>
  <c r="AF403" i="66"/>
  <c r="AE403" i="66" s="1"/>
  <c r="DQ403" i="66"/>
  <c r="AN403" i="66" s="1"/>
  <c r="AO403" i="66" s="1"/>
  <c r="AK403" i="66" s="1"/>
  <c r="DN359" i="66"/>
  <c r="AH359" i="66" s="1"/>
  <c r="DO359" i="66"/>
  <c r="DR359" i="66"/>
  <c r="AL359" i="66" s="1"/>
  <c r="AF359" i="66"/>
  <c r="AE359" i="66" s="1"/>
  <c r="DQ359" i="66"/>
  <c r="AN359" i="66" s="1"/>
  <c r="AO359" i="66" s="1"/>
  <c r="AK359" i="66" s="1"/>
  <c r="DM359" i="66"/>
  <c r="AG359" i="66" s="1"/>
  <c r="DS359" i="66"/>
  <c r="AM359" i="66" s="1"/>
  <c r="DM917" i="66"/>
  <c r="AG917" i="66" s="1"/>
  <c r="DQ917" i="66"/>
  <c r="AN917" i="66" s="1"/>
  <c r="AO917" i="66" s="1"/>
  <c r="AK917" i="66" s="1"/>
  <c r="DO917" i="66"/>
  <c r="AF917" i="66"/>
  <c r="AE917" i="66" s="1"/>
  <c r="DR917" i="66"/>
  <c r="AL917" i="66" s="1"/>
  <c r="DS917" i="66"/>
  <c r="AM917" i="66" s="1"/>
  <c r="DN917" i="66"/>
  <c r="AH917" i="66" s="1"/>
  <c r="DM323" i="66"/>
  <c r="AG323" i="66" s="1"/>
  <c r="DR323" i="66"/>
  <c r="AL323" i="66" s="1"/>
  <c r="DN323" i="66"/>
  <c r="AH323" i="66" s="1"/>
  <c r="DS323" i="66"/>
  <c r="AM323" i="66" s="1"/>
  <c r="AF323" i="66"/>
  <c r="AE323" i="66" s="1"/>
  <c r="DO323" i="66"/>
  <c r="DQ323" i="66"/>
  <c r="AN323" i="66" s="1"/>
  <c r="AO323" i="66" s="1"/>
  <c r="AK323" i="66" s="1"/>
  <c r="DM894" i="66"/>
  <c r="AG894" i="66" s="1"/>
  <c r="DO894" i="66"/>
  <c r="DR894" i="66"/>
  <c r="AL894" i="66" s="1"/>
  <c r="DS894" i="66"/>
  <c r="AM894" i="66" s="1"/>
  <c r="DQ894" i="66"/>
  <c r="AN894" i="66" s="1"/>
  <c r="AO894" i="66" s="1"/>
  <c r="AK894" i="66" s="1"/>
  <c r="AF894" i="66"/>
  <c r="AE894" i="66" s="1"/>
  <c r="DN894" i="66"/>
  <c r="AH894" i="66" s="1"/>
  <c r="DM984" i="66"/>
  <c r="AG984" i="66" s="1"/>
  <c r="DN984" i="66"/>
  <c r="AH984" i="66" s="1"/>
  <c r="DO984" i="66"/>
  <c r="DQ984" i="66"/>
  <c r="AN984" i="66" s="1"/>
  <c r="AO984" i="66" s="1"/>
  <c r="AK984" i="66" s="1"/>
  <c r="DR984" i="66"/>
  <c r="AL984" i="66" s="1"/>
  <c r="DS984" i="66"/>
  <c r="AM984" i="66" s="1"/>
  <c r="AF984" i="66"/>
  <c r="AE984" i="66" s="1"/>
  <c r="DM941" i="66"/>
  <c r="AG941" i="66" s="1"/>
  <c r="DQ941" i="66"/>
  <c r="AN941" i="66" s="1"/>
  <c r="AO941" i="66" s="1"/>
  <c r="AK941" i="66" s="1"/>
  <c r="DO941" i="66"/>
  <c r="AF941" i="66"/>
  <c r="AE941" i="66" s="1"/>
  <c r="DN941" i="66"/>
  <c r="AH941" i="66" s="1"/>
  <c r="DR941" i="66"/>
  <c r="AL941" i="66" s="1"/>
  <c r="DS941" i="66"/>
  <c r="AM941" i="66" s="1"/>
  <c r="DR314" i="66"/>
  <c r="AL314" i="66" s="1"/>
  <c r="AF314" i="66"/>
  <c r="AE314" i="66" s="1"/>
  <c r="DM314" i="66"/>
  <c r="AG314" i="66" s="1"/>
  <c r="DQ314" i="66"/>
  <c r="AN314" i="66" s="1"/>
  <c r="AO314" i="66" s="1"/>
  <c r="AK314" i="66" s="1"/>
  <c r="DO314" i="66"/>
  <c r="DN314" i="66"/>
  <c r="AH314" i="66" s="1"/>
  <c r="DS314" i="66"/>
  <c r="AM314" i="66" s="1"/>
  <c r="DO806" i="66"/>
  <c r="AF806" i="66"/>
  <c r="AE806" i="66" s="1"/>
  <c r="DQ806" i="66"/>
  <c r="AN806" i="66" s="1"/>
  <c r="AO806" i="66" s="1"/>
  <c r="AK806" i="66" s="1"/>
  <c r="DR806" i="66"/>
  <c r="AL806" i="66" s="1"/>
  <c r="DS806" i="66"/>
  <c r="AM806" i="66" s="1"/>
  <c r="DM806" i="66"/>
  <c r="AG806" i="66" s="1"/>
  <c r="DN806" i="66"/>
  <c r="AH806" i="66" s="1"/>
  <c r="AF90" i="66"/>
  <c r="AE90" i="66" s="1"/>
  <c r="DS90" i="66"/>
  <c r="AM90" i="66" s="1"/>
  <c r="DN90" i="66"/>
  <c r="AH90" i="66" s="1"/>
  <c r="DQ90" i="66"/>
  <c r="AN90" i="66" s="1"/>
  <c r="AO90" i="66" s="1"/>
  <c r="AK90" i="66" s="1"/>
  <c r="DM90" i="66"/>
  <c r="AG90" i="66" s="1"/>
  <c r="DO90" i="66"/>
  <c r="DR90" i="66"/>
  <c r="AL90" i="66" s="1"/>
  <c r="DR145" i="66"/>
  <c r="AL145" i="66" s="1"/>
  <c r="AF145" i="66"/>
  <c r="AE145" i="66" s="1"/>
  <c r="DO145" i="66"/>
  <c r="DQ145" i="66"/>
  <c r="AN145" i="66" s="1"/>
  <c r="AO145" i="66" s="1"/>
  <c r="AK145" i="66" s="1"/>
  <c r="DM145" i="66"/>
  <c r="AG145" i="66" s="1"/>
  <c r="DS145" i="66"/>
  <c r="AM145" i="66" s="1"/>
  <c r="DN145" i="66"/>
  <c r="AH145" i="66" s="1"/>
  <c r="AF214" i="66"/>
  <c r="AE214" i="66" s="1"/>
  <c r="DN214" i="66"/>
  <c r="AH214" i="66" s="1"/>
  <c r="DO214" i="66"/>
  <c r="DM214" i="66"/>
  <c r="AG214" i="66" s="1"/>
  <c r="DQ214" i="66"/>
  <c r="AN214" i="66" s="1"/>
  <c r="AO214" i="66" s="1"/>
  <c r="AK214" i="66" s="1"/>
  <c r="DR214" i="66"/>
  <c r="AL214" i="66" s="1"/>
  <c r="DS214" i="66"/>
  <c r="AM214" i="66" s="1"/>
  <c r="DS999" i="66"/>
  <c r="AM999" i="66" s="1"/>
  <c r="DM999" i="66"/>
  <c r="AG999" i="66" s="1"/>
  <c r="DR999" i="66"/>
  <c r="AL999" i="66" s="1"/>
  <c r="DO999" i="66"/>
  <c r="DQ999" i="66"/>
  <c r="AN999" i="66" s="1"/>
  <c r="AO999" i="66" s="1"/>
  <c r="AK999" i="66" s="1"/>
  <c r="DN999" i="66"/>
  <c r="AH999" i="66" s="1"/>
  <c r="AF999" i="66"/>
  <c r="AE999" i="66" s="1"/>
  <c r="DR195" i="66"/>
  <c r="AL195" i="66" s="1"/>
  <c r="AF195" i="66"/>
  <c r="AE195" i="66" s="1"/>
  <c r="DM195" i="66"/>
  <c r="AG195" i="66" s="1"/>
  <c r="DN195" i="66"/>
  <c r="AH195" i="66" s="1"/>
  <c r="DS195" i="66"/>
  <c r="AM195" i="66" s="1"/>
  <c r="DO195" i="66"/>
  <c r="DQ195" i="66"/>
  <c r="AN195" i="66" s="1"/>
  <c r="AO195" i="66" s="1"/>
  <c r="AK195" i="66" s="1"/>
  <c r="DM217" i="66"/>
  <c r="AG217" i="66" s="1"/>
  <c r="DO217" i="66"/>
  <c r="DN217" i="66"/>
  <c r="AH217" i="66" s="1"/>
  <c r="DR217" i="66"/>
  <c r="AL217" i="66" s="1"/>
  <c r="AF217" i="66"/>
  <c r="AE217" i="66" s="1"/>
  <c r="DQ217" i="66"/>
  <c r="AN217" i="66" s="1"/>
  <c r="AO217" i="66" s="1"/>
  <c r="AK217" i="66" s="1"/>
  <c r="DS217" i="66"/>
  <c r="AM217" i="66" s="1"/>
  <c r="DO464" i="66"/>
  <c r="DR464" i="66"/>
  <c r="AL464" i="66" s="1"/>
  <c r="DN464" i="66"/>
  <c r="AH464" i="66" s="1"/>
  <c r="DQ464" i="66"/>
  <c r="AN464" i="66" s="1"/>
  <c r="AO464" i="66" s="1"/>
  <c r="AK464" i="66" s="1"/>
  <c r="AF464" i="66"/>
  <c r="AE464" i="66" s="1"/>
  <c r="DM464" i="66"/>
  <c r="AG464" i="66" s="1"/>
  <c r="DS464" i="66"/>
  <c r="AM464" i="66" s="1"/>
  <c r="DR58" i="66"/>
  <c r="AL58" i="66" s="1"/>
  <c r="AF58" i="66"/>
  <c r="AE58" i="66" s="1"/>
  <c r="DS58" i="66"/>
  <c r="AM58" i="66" s="1"/>
  <c r="DO58" i="66"/>
  <c r="DQ58" i="66"/>
  <c r="AN58" i="66" s="1"/>
  <c r="AO58" i="66" s="1"/>
  <c r="AK58" i="66" s="1"/>
  <c r="DM58" i="66"/>
  <c r="AG58" i="66" s="1"/>
  <c r="DN58" i="66"/>
  <c r="AH58" i="66" s="1"/>
  <c r="AF821" i="66"/>
  <c r="AE821" i="66" s="1"/>
  <c r="DO821" i="66"/>
  <c r="DR821" i="66"/>
  <c r="AL821" i="66" s="1"/>
  <c r="DM821" i="66"/>
  <c r="AG821" i="66" s="1"/>
  <c r="DN821" i="66"/>
  <c r="AH821" i="66" s="1"/>
  <c r="DQ821" i="66"/>
  <c r="AN821" i="66" s="1"/>
  <c r="AO821" i="66" s="1"/>
  <c r="AK821" i="66" s="1"/>
  <c r="DS821" i="66"/>
  <c r="AM821" i="66" s="1"/>
  <c r="DM159" i="66"/>
  <c r="AG159" i="66" s="1"/>
  <c r="DN159" i="66"/>
  <c r="AH159" i="66" s="1"/>
  <c r="DR159" i="66"/>
  <c r="AL159" i="66" s="1"/>
  <c r="AF159" i="66"/>
  <c r="AE159" i="66" s="1"/>
  <c r="DQ159" i="66"/>
  <c r="AN159" i="66" s="1"/>
  <c r="AO159" i="66" s="1"/>
  <c r="AK159" i="66" s="1"/>
  <c r="DS159" i="66"/>
  <c r="AM159" i="66" s="1"/>
  <c r="DO159" i="66"/>
  <c r="DM520" i="66"/>
  <c r="AG520" i="66" s="1"/>
  <c r="AF520" i="66"/>
  <c r="AE520" i="66" s="1"/>
  <c r="DN520" i="66"/>
  <c r="AH520" i="66" s="1"/>
  <c r="DR520" i="66"/>
  <c r="AL520" i="66" s="1"/>
  <c r="DQ520" i="66"/>
  <c r="AN520" i="66" s="1"/>
  <c r="AO520" i="66" s="1"/>
  <c r="AK520" i="66" s="1"/>
  <c r="DS520" i="66"/>
  <c r="AM520" i="66" s="1"/>
  <c r="DO520" i="66"/>
  <c r="DQ78" i="66"/>
  <c r="AN78" i="66" s="1"/>
  <c r="AO78" i="66" s="1"/>
  <c r="AK78" i="66" s="1"/>
  <c r="DR78" i="66"/>
  <c r="AL78" i="66" s="1"/>
  <c r="DM78" i="66"/>
  <c r="AG78" i="66" s="1"/>
  <c r="DN78" i="66"/>
  <c r="AH78" i="66" s="1"/>
  <c r="DO78" i="66"/>
  <c r="AF78" i="66"/>
  <c r="AE78" i="66" s="1"/>
  <c r="DS78" i="66"/>
  <c r="AM78" i="66" s="1"/>
  <c r="DO740" i="66"/>
  <c r="DR740" i="66"/>
  <c r="AL740" i="66" s="1"/>
  <c r="DM740" i="66"/>
  <c r="AG740" i="66" s="1"/>
  <c r="DQ740" i="66"/>
  <c r="AN740" i="66" s="1"/>
  <c r="AO740" i="66" s="1"/>
  <c r="AK740" i="66" s="1"/>
  <c r="AF740" i="66"/>
  <c r="AE740" i="66" s="1"/>
  <c r="DS740" i="66"/>
  <c r="AM740" i="66" s="1"/>
  <c r="DN740" i="66"/>
  <c r="AH740" i="66" s="1"/>
  <c r="AF73" i="66"/>
  <c r="AE73" i="66" s="1"/>
  <c r="DM73" i="66"/>
  <c r="AG73" i="66" s="1"/>
  <c r="DS73" i="66"/>
  <c r="AM73" i="66" s="1"/>
  <c r="DN73" i="66"/>
  <c r="AH73" i="66" s="1"/>
  <c r="DQ73" i="66"/>
  <c r="AN73" i="66" s="1"/>
  <c r="AO73" i="66" s="1"/>
  <c r="AK73" i="66" s="1"/>
  <c r="DR73" i="66"/>
  <c r="AL73" i="66" s="1"/>
  <c r="DO73" i="66"/>
  <c r="DM218" i="66"/>
  <c r="AG218" i="66" s="1"/>
  <c r="AF218" i="66"/>
  <c r="AE218" i="66" s="1"/>
  <c r="DS218" i="66"/>
  <c r="AM218" i="66" s="1"/>
  <c r="DR218" i="66"/>
  <c r="AL218" i="66" s="1"/>
  <c r="DN218" i="66"/>
  <c r="AH218" i="66" s="1"/>
  <c r="DO218" i="66"/>
  <c r="DQ218" i="66"/>
  <c r="AN218" i="66" s="1"/>
  <c r="AO218" i="66" s="1"/>
  <c r="AK218" i="66" s="1"/>
  <c r="DO223" i="66"/>
  <c r="DQ223" i="66"/>
  <c r="AN223" i="66" s="1"/>
  <c r="AO223" i="66" s="1"/>
  <c r="AK223" i="66" s="1"/>
  <c r="AF223" i="66"/>
  <c r="AE223" i="66" s="1"/>
  <c r="DM223" i="66"/>
  <c r="AG223" i="66" s="1"/>
  <c r="DS223" i="66"/>
  <c r="AM223" i="66" s="1"/>
  <c r="DR223" i="66"/>
  <c r="AL223" i="66" s="1"/>
  <c r="DN223" i="66"/>
  <c r="AH223" i="66" s="1"/>
  <c r="DO237" i="66"/>
  <c r="AF237" i="66"/>
  <c r="AE237" i="66" s="1"/>
  <c r="DN237" i="66"/>
  <c r="AH237" i="66" s="1"/>
  <c r="DR237" i="66"/>
  <c r="AL237" i="66" s="1"/>
  <c r="DQ237" i="66"/>
  <c r="AN237" i="66" s="1"/>
  <c r="AO237" i="66" s="1"/>
  <c r="AK237" i="66" s="1"/>
  <c r="DM237" i="66"/>
  <c r="AG237" i="66" s="1"/>
  <c r="DS237" i="66"/>
  <c r="AM237" i="66" s="1"/>
  <c r="AF161" i="66"/>
  <c r="AE161" i="66" s="1"/>
  <c r="DM161" i="66"/>
  <c r="AG161" i="66" s="1"/>
  <c r="DN161" i="66"/>
  <c r="AH161" i="66" s="1"/>
  <c r="DQ161" i="66"/>
  <c r="AN161" i="66" s="1"/>
  <c r="AO161" i="66" s="1"/>
  <c r="AK161" i="66" s="1"/>
  <c r="DO161" i="66"/>
  <c r="DS161" i="66"/>
  <c r="AM161" i="66" s="1"/>
  <c r="DR161" i="66"/>
  <c r="AL161" i="66" s="1"/>
  <c r="DM100" i="66"/>
  <c r="AG100" i="66" s="1"/>
  <c r="DQ100" i="66"/>
  <c r="AN100" i="66" s="1"/>
  <c r="AO100" i="66" s="1"/>
  <c r="AK100" i="66" s="1"/>
  <c r="DS100" i="66"/>
  <c r="AM100" i="66" s="1"/>
  <c r="DO100" i="66"/>
  <c r="DR100" i="66"/>
  <c r="AL100" i="66" s="1"/>
  <c r="AF100" i="66"/>
  <c r="AE100" i="66" s="1"/>
  <c r="DN100" i="66"/>
  <c r="AH100" i="66" s="1"/>
  <c r="DN353" i="66"/>
  <c r="AH353" i="66" s="1"/>
  <c r="DO353" i="66"/>
  <c r="DR353" i="66"/>
  <c r="AL353" i="66" s="1"/>
  <c r="DQ353" i="66"/>
  <c r="AN353" i="66" s="1"/>
  <c r="AO353" i="66" s="1"/>
  <c r="AK353" i="66" s="1"/>
  <c r="AF353" i="66"/>
  <c r="AE353" i="66" s="1"/>
  <c r="DS353" i="66"/>
  <c r="AM353" i="66" s="1"/>
  <c r="DM353" i="66"/>
  <c r="AG353" i="66" s="1"/>
  <c r="DO666" i="66"/>
  <c r="DM666" i="66"/>
  <c r="AG666" i="66" s="1"/>
  <c r="DN666" i="66"/>
  <c r="AH666" i="66" s="1"/>
  <c r="AF666" i="66"/>
  <c r="AE666" i="66" s="1"/>
  <c r="DR666" i="66"/>
  <c r="AL666" i="66" s="1"/>
  <c r="DS666" i="66"/>
  <c r="AM666" i="66" s="1"/>
  <c r="DQ666" i="66"/>
  <c r="AN666" i="66" s="1"/>
  <c r="AO666" i="66" s="1"/>
  <c r="AK666" i="66" s="1"/>
  <c r="DQ912" i="66"/>
  <c r="AN912" i="66" s="1"/>
  <c r="AO912" i="66" s="1"/>
  <c r="AK912" i="66" s="1"/>
  <c r="DM912" i="66"/>
  <c r="AG912" i="66" s="1"/>
  <c r="AF912" i="66"/>
  <c r="AE912" i="66" s="1"/>
  <c r="DO912" i="66"/>
  <c r="DR912" i="66"/>
  <c r="AL912" i="66" s="1"/>
  <c r="DN912" i="66"/>
  <c r="AH912" i="66" s="1"/>
  <c r="DS912" i="66"/>
  <c r="AM912" i="66" s="1"/>
  <c r="DM695" i="66"/>
  <c r="AG695" i="66" s="1"/>
  <c r="DN695" i="66"/>
  <c r="AH695" i="66" s="1"/>
  <c r="AF695" i="66"/>
  <c r="AE695" i="66" s="1"/>
  <c r="DO695" i="66"/>
  <c r="DR695" i="66"/>
  <c r="AL695" i="66" s="1"/>
  <c r="DQ695" i="66"/>
  <c r="AN695" i="66" s="1"/>
  <c r="AO695" i="66" s="1"/>
  <c r="AK695" i="66" s="1"/>
  <c r="DS695" i="66"/>
  <c r="AM695" i="66" s="1"/>
  <c r="DN316" i="66"/>
  <c r="AH316" i="66" s="1"/>
  <c r="DO316" i="66"/>
  <c r="AF316" i="66"/>
  <c r="AE316" i="66" s="1"/>
  <c r="DM316" i="66"/>
  <c r="AG316" i="66" s="1"/>
  <c r="DQ316" i="66"/>
  <c r="AN316" i="66" s="1"/>
  <c r="AO316" i="66" s="1"/>
  <c r="AK316" i="66" s="1"/>
  <c r="DR316" i="66"/>
  <c r="AL316" i="66" s="1"/>
  <c r="DS316" i="66"/>
  <c r="AM316" i="66" s="1"/>
  <c r="DQ978" i="66"/>
  <c r="AN978" i="66" s="1"/>
  <c r="AO978" i="66" s="1"/>
  <c r="AK978" i="66" s="1"/>
  <c r="DS978" i="66"/>
  <c r="AM978" i="66" s="1"/>
  <c r="DM978" i="66"/>
  <c r="AG978" i="66" s="1"/>
  <c r="AF978" i="66"/>
  <c r="AE978" i="66" s="1"/>
  <c r="DN978" i="66"/>
  <c r="AH978" i="66" s="1"/>
  <c r="DR978" i="66"/>
  <c r="AL978" i="66" s="1"/>
  <c r="DO978" i="66"/>
  <c r="DM609" i="66"/>
  <c r="AG609" i="66" s="1"/>
  <c r="DN609" i="66"/>
  <c r="AH609" i="66" s="1"/>
  <c r="DO609" i="66"/>
  <c r="DQ609" i="66"/>
  <c r="AN609" i="66" s="1"/>
  <c r="AO609" i="66" s="1"/>
  <c r="AK609" i="66" s="1"/>
  <c r="DS609" i="66"/>
  <c r="AM609" i="66" s="1"/>
  <c r="DR609" i="66"/>
  <c r="AL609" i="66" s="1"/>
  <c r="AF609" i="66"/>
  <c r="AE609" i="66" s="1"/>
  <c r="DO977" i="66"/>
  <c r="DQ977" i="66"/>
  <c r="AN977" i="66" s="1"/>
  <c r="AO977" i="66" s="1"/>
  <c r="AK977" i="66" s="1"/>
  <c r="AF977" i="66"/>
  <c r="AE977" i="66" s="1"/>
  <c r="DS977" i="66"/>
  <c r="AM977" i="66" s="1"/>
  <c r="DM977" i="66"/>
  <c r="AG977" i="66" s="1"/>
  <c r="DR977" i="66"/>
  <c r="AL977" i="66" s="1"/>
  <c r="DN977" i="66"/>
  <c r="AH977" i="66" s="1"/>
  <c r="DS543" i="66"/>
  <c r="AM543" i="66" s="1"/>
  <c r="DM543" i="66"/>
  <c r="AG543" i="66" s="1"/>
  <c r="AF543" i="66"/>
  <c r="AE543" i="66" s="1"/>
  <c r="DO543" i="66"/>
  <c r="DQ543" i="66"/>
  <c r="AN543" i="66" s="1"/>
  <c r="AO543" i="66" s="1"/>
  <c r="AK543" i="66" s="1"/>
  <c r="DN543" i="66"/>
  <c r="AH543" i="66" s="1"/>
  <c r="DR543" i="66"/>
  <c r="AL543" i="66" s="1"/>
  <c r="DO933" i="66"/>
  <c r="AF933" i="66"/>
  <c r="AE933" i="66" s="1"/>
  <c r="DQ933" i="66"/>
  <c r="AN933" i="66" s="1"/>
  <c r="AO933" i="66" s="1"/>
  <c r="AK933" i="66" s="1"/>
  <c r="DR933" i="66"/>
  <c r="AL933" i="66" s="1"/>
  <c r="DM933" i="66"/>
  <c r="AG933" i="66" s="1"/>
  <c r="DS933" i="66"/>
  <c r="AM933" i="66" s="1"/>
  <c r="DN933" i="66"/>
  <c r="AH933" i="66" s="1"/>
  <c r="DS903" i="66"/>
  <c r="AM903" i="66" s="1"/>
  <c r="DR903" i="66"/>
  <c r="AL903" i="66" s="1"/>
  <c r="AF903" i="66"/>
  <c r="AE903" i="66" s="1"/>
  <c r="DM903" i="66"/>
  <c r="AG903" i="66" s="1"/>
  <c r="DN903" i="66"/>
  <c r="AH903" i="66" s="1"/>
  <c r="DO903" i="66"/>
  <c r="DQ903" i="66"/>
  <c r="AN903" i="66" s="1"/>
  <c r="AO903" i="66" s="1"/>
  <c r="AK903" i="66" s="1"/>
  <c r="DQ688" i="66"/>
  <c r="AN688" i="66" s="1"/>
  <c r="AO688" i="66" s="1"/>
  <c r="AK688" i="66" s="1"/>
  <c r="AF688" i="66"/>
  <c r="AE688" i="66" s="1"/>
  <c r="DR688" i="66"/>
  <c r="AL688" i="66" s="1"/>
  <c r="DS688" i="66"/>
  <c r="AM688" i="66" s="1"/>
  <c r="DM688" i="66"/>
  <c r="AG688" i="66" s="1"/>
  <c r="DN688" i="66"/>
  <c r="AH688" i="66" s="1"/>
  <c r="DO688" i="66"/>
  <c r="DR761" i="66"/>
  <c r="AL761" i="66" s="1"/>
  <c r="DM761" i="66"/>
  <c r="AG761" i="66" s="1"/>
  <c r="AF761" i="66"/>
  <c r="AE761" i="66" s="1"/>
  <c r="DN761" i="66"/>
  <c r="AH761" i="66" s="1"/>
  <c r="DS761" i="66"/>
  <c r="AM761" i="66" s="1"/>
  <c r="DO761" i="66"/>
  <c r="DQ761" i="66"/>
  <c r="AN761" i="66" s="1"/>
  <c r="AO761" i="66" s="1"/>
  <c r="AK761" i="66" s="1"/>
  <c r="DM261" i="66"/>
  <c r="AG261" i="66" s="1"/>
  <c r="DR261" i="66"/>
  <c r="AL261" i="66" s="1"/>
  <c r="DS261" i="66"/>
  <c r="AM261" i="66" s="1"/>
  <c r="AF261" i="66"/>
  <c r="AE261" i="66" s="1"/>
  <c r="DO261" i="66"/>
  <c r="DQ261" i="66"/>
  <c r="AN261" i="66" s="1"/>
  <c r="AO261" i="66" s="1"/>
  <c r="AK261" i="66" s="1"/>
  <c r="DN261" i="66"/>
  <c r="AH261" i="66" s="1"/>
  <c r="DO311" i="66"/>
  <c r="DQ311" i="66"/>
  <c r="AN311" i="66" s="1"/>
  <c r="AO311" i="66" s="1"/>
  <c r="AK311" i="66" s="1"/>
  <c r="AF311" i="66"/>
  <c r="AE311" i="66" s="1"/>
  <c r="DM311" i="66"/>
  <c r="AG311" i="66" s="1"/>
  <c r="DS311" i="66"/>
  <c r="AM311" i="66" s="1"/>
  <c r="DR311" i="66"/>
  <c r="AL311" i="66" s="1"/>
  <c r="DN311" i="66"/>
  <c r="AH311" i="66" s="1"/>
  <c r="DO408" i="66"/>
  <c r="AF408" i="66"/>
  <c r="AE408" i="66" s="1"/>
  <c r="DS408" i="66"/>
  <c r="AM408" i="66" s="1"/>
  <c r="DR408" i="66"/>
  <c r="AL408" i="66" s="1"/>
  <c r="DN408" i="66"/>
  <c r="AH408" i="66" s="1"/>
  <c r="DQ408" i="66"/>
  <c r="AN408" i="66" s="1"/>
  <c r="AO408" i="66" s="1"/>
  <c r="AK408" i="66" s="1"/>
  <c r="DM408" i="66"/>
  <c r="AG408" i="66" s="1"/>
  <c r="DR54" i="66"/>
  <c r="AL54" i="66" s="1"/>
  <c r="AF54" i="66"/>
  <c r="AE54" i="66" s="1"/>
  <c r="DS54" i="66"/>
  <c r="AM54" i="66" s="1"/>
  <c r="DM54" i="66"/>
  <c r="AG54" i="66" s="1"/>
  <c r="DN54" i="66"/>
  <c r="AH54" i="66" s="1"/>
  <c r="DQ54" i="66"/>
  <c r="AN54" i="66" s="1"/>
  <c r="AO54" i="66" s="1"/>
  <c r="AK54" i="66" s="1"/>
  <c r="DO54" i="66"/>
  <c r="DO28" i="66"/>
  <c r="DR28" i="66"/>
  <c r="AL28" i="66" s="1"/>
  <c r="DM28" i="66"/>
  <c r="AG28" i="66" s="1"/>
  <c r="AF28" i="66"/>
  <c r="AE28" i="66" s="1"/>
  <c r="DN28" i="66"/>
  <c r="AH28" i="66" s="1"/>
  <c r="DS28" i="66"/>
  <c r="AM28" i="66" s="1"/>
  <c r="DQ28" i="66"/>
  <c r="AN28" i="66" s="1"/>
  <c r="AO28" i="66" s="1"/>
  <c r="AK28" i="66" s="1"/>
  <c r="DM425" i="66"/>
  <c r="AG425" i="66" s="1"/>
  <c r="DR425" i="66"/>
  <c r="AL425" i="66" s="1"/>
  <c r="DS425" i="66"/>
  <c r="AM425" i="66" s="1"/>
  <c r="DN425" i="66"/>
  <c r="AH425" i="66" s="1"/>
  <c r="DO425" i="66"/>
  <c r="DQ425" i="66"/>
  <c r="AN425" i="66" s="1"/>
  <c r="AO425" i="66" s="1"/>
  <c r="AK425" i="66" s="1"/>
  <c r="AF425" i="66"/>
  <c r="AE425" i="66" s="1"/>
  <c r="DN380" i="66"/>
  <c r="AH380" i="66" s="1"/>
  <c r="DO380" i="66"/>
  <c r="DS380" i="66"/>
  <c r="AM380" i="66" s="1"/>
  <c r="DM380" i="66"/>
  <c r="AG380" i="66" s="1"/>
  <c r="AF380" i="66"/>
  <c r="AE380" i="66" s="1"/>
  <c r="DR380" i="66"/>
  <c r="AL380" i="66" s="1"/>
  <c r="DQ380" i="66"/>
  <c r="AN380" i="66" s="1"/>
  <c r="AO380" i="66" s="1"/>
  <c r="AK380" i="66" s="1"/>
  <c r="DM982" i="66"/>
  <c r="AG982" i="66" s="1"/>
  <c r="AF982" i="66"/>
  <c r="AE982" i="66" s="1"/>
  <c r="DS982" i="66"/>
  <c r="AM982" i="66" s="1"/>
  <c r="DR982" i="66"/>
  <c r="AL982" i="66" s="1"/>
  <c r="DN982" i="66"/>
  <c r="AH982" i="66" s="1"/>
  <c r="DO982" i="66"/>
  <c r="DQ982" i="66"/>
  <c r="AN982" i="66" s="1"/>
  <c r="AO982" i="66" s="1"/>
  <c r="AK982" i="66" s="1"/>
  <c r="DQ754" i="66"/>
  <c r="AN754" i="66" s="1"/>
  <c r="AO754" i="66" s="1"/>
  <c r="AK754" i="66" s="1"/>
  <c r="DS754" i="66"/>
  <c r="AM754" i="66" s="1"/>
  <c r="AF754" i="66"/>
  <c r="AE754" i="66" s="1"/>
  <c r="DM754" i="66"/>
  <c r="AG754" i="66" s="1"/>
  <c r="DN754" i="66"/>
  <c r="AH754" i="66" s="1"/>
  <c r="DO754" i="66"/>
  <c r="DR754" i="66"/>
  <c r="AL754" i="66" s="1"/>
  <c r="DM518" i="66"/>
  <c r="AG518" i="66" s="1"/>
  <c r="DO518" i="66"/>
  <c r="DS518" i="66"/>
  <c r="AM518" i="66" s="1"/>
  <c r="DQ518" i="66"/>
  <c r="AN518" i="66" s="1"/>
  <c r="AO518" i="66" s="1"/>
  <c r="AK518" i="66" s="1"/>
  <c r="AF518" i="66"/>
  <c r="AE518" i="66" s="1"/>
  <c r="DR518" i="66"/>
  <c r="AL518" i="66" s="1"/>
  <c r="DN518" i="66"/>
  <c r="AH518" i="66" s="1"/>
  <c r="DO793" i="66"/>
  <c r="DQ793" i="66"/>
  <c r="AN793" i="66" s="1"/>
  <c r="AO793" i="66" s="1"/>
  <c r="AK793" i="66" s="1"/>
  <c r="DM793" i="66"/>
  <c r="AG793" i="66" s="1"/>
  <c r="DR793" i="66"/>
  <c r="AL793" i="66" s="1"/>
  <c r="DN793" i="66"/>
  <c r="AH793" i="66" s="1"/>
  <c r="AF793" i="66"/>
  <c r="AE793" i="66" s="1"/>
  <c r="DS793" i="66"/>
  <c r="AM793" i="66" s="1"/>
  <c r="DO150" i="66"/>
  <c r="DN150" i="66"/>
  <c r="AH150" i="66" s="1"/>
  <c r="DM150" i="66"/>
  <c r="AG150" i="66" s="1"/>
  <c r="AF150" i="66"/>
  <c r="AE150" i="66" s="1"/>
  <c r="DS150" i="66"/>
  <c r="AM150" i="66" s="1"/>
  <c r="DQ150" i="66"/>
  <c r="AN150" i="66" s="1"/>
  <c r="AO150" i="66" s="1"/>
  <c r="AK150" i="66" s="1"/>
  <c r="DR150" i="66"/>
  <c r="AL150" i="66" s="1"/>
  <c r="DM127" i="66"/>
  <c r="AG127" i="66" s="1"/>
  <c r="DO127" i="66"/>
  <c r="AF127" i="66"/>
  <c r="AE127" i="66" s="1"/>
  <c r="DR127" i="66"/>
  <c r="AL127" i="66" s="1"/>
  <c r="DN127" i="66"/>
  <c r="AH127" i="66" s="1"/>
  <c r="DQ127" i="66"/>
  <c r="AN127" i="66" s="1"/>
  <c r="AO127" i="66" s="1"/>
  <c r="AK127" i="66" s="1"/>
  <c r="DS127" i="66"/>
  <c r="AM127" i="66" s="1"/>
  <c r="DO492" i="66"/>
  <c r="DR492" i="66"/>
  <c r="AL492" i="66" s="1"/>
  <c r="DM492" i="66"/>
  <c r="AG492" i="66" s="1"/>
  <c r="AF492" i="66"/>
  <c r="AE492" i="66" s="1"/>
  <c r="DS492" i="66"/>
  <c r="AM492" i="66" s="1"/>
  <c r="DN492" i="66"/>
  <c r="AH492" i="66" s="1"/>
  <c r="DQ492" i="66"/>
  <c r="AN492" i="66" s="1"/>
  <c r="AO492" i="66" s="1"/>
  <c r="AK492" i="66" s="1"/>
  <c r="DO858" i="66"/>
  <c r="DR858" i="66"/>
  <c r="AL858" i="66" s="1"/>
  <c r="DQ858" i="66"/>
  <c r="AN858" i="66" s="1"/>
  <c r="AO858" i="66" s="1"/>
  <c r="AK858" i="66" s="1"/>
  <c r="DM858" i="66"/>
  <c r="AG858" i="66" s="1"/>
  <c r="DN858" i="66"/>
  <c r="AH858" i="66" s="1"/>
  <c r="AF858" i="66"/>
  <c r="AE858" i="66" s="1"/>
  <c r="DS858" i="66"/>
  <c r="AM858" i="66" s="1"/>
  <c r="DR171" i="66"/>
  <c r="AL171" i="66" s="1"/>
  <c r="AF171" i="66"/>
  <c r="AE171" i="66" s="1"/>
  <c r="DM171" i="66"/>
  <c r="AG171" i="66" s="1"/>
  <c r="DN171" i="66"/>
  <c r="AH171" i="66" s="1"/>
  <c r="DQ171" i="66"/>
  <c r="AN171" i="66" s="1"/>
  <c r="AO171" i="66" s="1"/>
  <c r="AK171" i="66" s="1"/>
  <c r="DS171" i="66"/>
  <c r="AM171" i="66" s="1"/>
  <c r="DO171" i="66"/>
  <c r="DM743" i="66"/>
  <c r="AG743" i="66" s="1"/>
  <c r="DN743" i="66"/>
  <c r="AH743" i="66" s="1"/>
  <c r="AF743" i="66"/>
  <c r="AE743" i="66" s="1"/>
  <c r="DQ743" i="66"/>
  <c r="AN743" i="66" s="1"/>
  <c r="AO743" i="66" s="1"/>
  <c r="AK743" i="66" s="1"/>
  <c r="DO743" i="66"/>
  <c r="DS743" i="66"/>
  <c r="AM743" i="66" s="1"/>
  <c r="DR743" i="66"/>
  <c r="AL743" i="66" s="1"/>
  <c r="DO646" i="66"/>
  <c r="DR646" i="66"/>
  <c r="AL646" i="66" s="1"/>
  <c r="DM646" i="66"/>
  <c r="AG646" i="66" s="1"/>
  <c r="DN646" i="66"/>
  <c r="AH646" i="66" s="1"/>
  <c r="DS646" i="66"/>
  <c r="AM646" i="66" s="1"/>
  <c r="DQ646" i="66"/>
  <c r="AN646" i="66" s="1"/>
  <c r="AO646" i="66" s="1"/>
  <c r="AK646" i="66" s="1"/>
  <c r="AF646" i="66"/>
  <c r="AE646" i="66" s="1"/>
  <c r="DM116" i="66"/>
  <c r="AG116" i="66" s="1"/>
  <c r="DR116" i="66"/>
  <c r="AL116" i="66" s="1"/>
  <c r="DS116" i="66"/>
  <c r="AM116" i="66" s="1"/>
  <c r="AF116" i="66"/>
  <c r="AE116" i="66" s="1"/>
  <c r="DO116" i="66"/>
  <c r="DN116" i="66"/>
  <c r="AH116" i="66" s="1"/>
  <c r="DQ116" i="66"/>
  <c r="AN116" i="66" s="1"/>
  <c r="AO116" i="66" s="1"/>
  <c r="AK116" i="66" s="1"/>
  <c r="AF258" i="66"/>
  <c r="AE258" i="66" s="1"/>
  <c r="DR258" i="66"/>
  <c r="AL258" i="66" s="1"/>
  <c r="DS258" i="66"/>
  <c r="AM258" i="66" s="1"/>
  <c r="DM258" i="66"/>
  <c r="AG258" i="66" s="1"/>
  <c r="DN258" i="66"/>
  <c r="AH258" i="66" s="1"/>
  <c r="DQ258" i="66"/>
  <c r="AN258" i="66" s="1"/>
  <c r="AO258" i="66" s="1"/>
  <c r="AK258" i="66" s="1"/>
  <c r="DO258" i="66"/>
  <c r="AF755" i="66"/>
  <c r="AE755" i="66" s="1"/>
  <c r="DM755" i="66"/>
  <c r="AG755" i="66" s="1"/>
  <c r="DR755" i="66"/>
  <c r="AL755" i="66" s="1"/>
  <c r="DS755" i="66"/>
  <c r="AM755" i="66" s="1"/>
  <c r="DN755" i="66"/>
  <c r="AH755" i="66" s="1"/>
  <c r="DO755" i="66"/>
  <c r="DQ755" i="66"/>
  <c r="AN755" i="66" s="1"/>
  <c r="AO755" i="66" s="1"/>
  <c r="AK755" i="66" s="1"/>
  <c r="AF633" i="66"/>
  <c r="AE633" i="66" s="1"/>
  <c r="DN633" i="66"/>
  <c r="AH633" i="66" s="1"/>
  <c r="DO633" i="66"/>
  <c r="DR633" i="66"/>
  <c r="AL633" i="66" s="1"/>
  <c r="DQ633" i="66"/>
  <c r="AN633" i="66" s="1"/>
  <c r="AO633" i="66" s="1"/>
  <c r="AK633" i="66" s="1"/>
  <c r="DM633" i="66"/>
  <c r="AG633" i="66" s="1"/>
  <c r="DS633" i="66"/>
  <c r="AM633" i="66" s="1"/>
  <c r="DQ355" i="66"/>
  <c r="AN355" i="66" s="1"/>
  <c r="AO355" i="66" s="1"/>
  <c r="AK355" i="66" s="1"/>
  <c r="DS355" i="66"/>
  <c r="AM355" i="66" s="1"/>
  <c r="AF355" i="66"/>
  <c r="AE355" i="66" s="1"/>
  <c r="DO355" i="66"/>
  <c r="DN355" i="66"/>
  <c r="AH355" i="66" s="1"/>
  <c r="DM355" i="66"/>
  <c r="AG355" i="66" s="1"/>
  <c r="DR355" i="66"/>
  <c r="AL355" i="66" s="1"/>
  <c r="DM962" i="66"/>
  <c r="AG962" i="66" s="1"/>
  <c r="DO962" i="66"/>
  <c r="DR962" i="66"/>
  <c r="AL962" i="66" s="1"/>
  <c r="DN962" i="66"/>
  <c r="AH962" i="66" s="1"/>
  <c r="DQ962" i="66"/>
  <c r="AN962" i="66" s="1"/>
  <c r="AO962" i="66" s="1"/>
  <c r="AK962" i="66" s="1"/>
  <c r="DS962" i="66"/>
  <c r="AM962" i="66" s="1"/>
  <c r="AF962" i="66"/>
  <c r="AE962" i="66" s="1"/>
  <c r="DM445" i="66"/>
  <c r="AG445" i="66" s="1"/>
  <c r="AF445" i="66"/>
  <c r="AE445" i="66" s="1"/>
  <c r="DO445" i="66"/>
  <c r="DS445" i="66"/>
  <c r="AM445" i="66" s="1"/>
  <c r="DN445" i="66"/>
  <c r="AH445" i="66" s="1"/>
  <c r="DQ445" i="66"/>
  <c r="AN445" i="66" s="1"/>
  <c r="AO445" i="66" s="1"/>
  <c r="AK445" i="66" s="1"/>
  <c r="DR445" i="66"/>
  <c r="AL445" i="66" s="1"/>
  <c r="DM637" i="66"/>
  <c r="AG637" i="66" s="1"/>
  <c r="DR637" i="66"/>
  <c r="AL637" i="66" s="1"/>
  <c r="DS637" i="66"/>
  <c r="AM637" i="66" s="1"/>
  <c r="DN637" i="66"/>
  <c r="AH637" i="66" s="1"/>
  <c r="AF637" i="66"/>
  <c r="AE637" i="66" s="1"/>
  <c r="DO637" i="66"/>
  <c r="DQ637" i="66"/>
  <c r="AN637" i="66" s="1"/>
  <c r="AO637" i="66" s="1"/>
  <c r="AK637" i="66" s="1"/>
  <c r="DM954" i="66"/>
  <c r="AG954" i="66" s="1"/>
  <c r="DO954" i="66"/>
  <c r="DR954" i="66"/>
  <c r="AL954" i="66" s="1"/>
  <c r="DS954" i="66"/>
  <c r="AM954" i="66" s="1"/>
  <c r="DN954" i="66"/>
  <c r="AH954" i="66" s="1"/>
  <c r="DQ954" i="66"/>
  <c r="AN954" i="66" s="1"/>
  <c r="AO954" i="66" s="1"/>
  <c r="AK954" i="66" s="1"/>
  <c r="AF954" i="66"/>
  <c r="AE954" i="66" s="1"/>
  <c r="DM651" i="66"/>
  <c r="AG651" i="66" s="1"/>
  <c r="DS651" i="66"/>
  <c r="AM651" i="66" s="1"/>
  <c r="DN651" i="66"/>
  <c r="AH651" i="66" s="1"/>
  <c r="AF651" i="66"/>
  <c r="AE651" i="66" s="1"/>
  <c r="DO651" i="66"/>
  <c r="DR651" i="66"/>
  <c r="AL651" i="66" s="1"/>
  <c r="DQ651" i="66"/>
  <c r="AN651" i="66" s="1"/>
  <c r="AO651" i="66" s="1"/>
  <c r="AK651" i="66" s="1"/>
  <c r="DR163" i="66"/>
  <c r="AL163" i="66" s="1"/>
  <c r="DQ163" i="66"/>
  <c r="AN163" i="66" s="1"/>
  <c r="AO163" i="66" s="1"/>
  <c r="AK163" i="66" s="1"/>
  <c r="DS163" i="66"/>
  <c r="AM163" i="66" s="1"/>
  <c r="DO163" i="66"/>
  <c r="DN163" i="66"/>
  <c r="AH163" i="66" s="1"/>
  <c r="DM163" i="66"/>
  <c r="AG163" i="66" s="1"/>
  <c r="AF163" i="66"/>
  <c r="AE163" i="66" s="1"/>
  <c r="AF207" i="66"/>
  <c r="AE207" i="66" s="1"/>
  <c r="DO207" i="66"/>
  <c r="DN207" i="66"/>
  <c r="AH207" i="66" s="1"/>
  <c r="DQ207" i="66"/>
  <c r="AN207" i="66" s="1"/>
  <c r="AO207" i="66" s="1"/>
  <c r="AK207" i="66" s="1"/>
  <c r="DS207" i="66"/>
  <c r="AM207" i="66" s="1"/>
  <c r="DR207" i="66"/>
  <c r="AL207" i="66" s="1"/>
  <c r="DM207" i="66"/>
  <c r="AG207" i="66" s="1"/>
  <c r="DR870" i="66"/>
  <c r="AL870" i="66" s="1"/>
  <c r="AF870" i="66"/>
  <c r="AE870" i="66" s="1"/>
  <c r="DN870" i="66"/>
  <c r="AH870" i="66" s="1"/>
  <c r="DM870" i="66"/>
  <c r="AG870" i="66" s="1"/>
  <c r="DQ870" i="66"/>
  <c r="AN870" i="66" s="1"/>
  <c r="AO870" i="66" s="1"/>
  <c r="AK870" i="66" s="1"/>
  <c r="DS870" i="66"/>
  <c r="AM870" i="66" s="1"/>
  <c r="DO870" i="66"/>
  <c r="DR872" i="66"/>
  <c r="AL872" i="66" s="1"/>
  <c r="DO872" i="66"/>
  <c r="AF872" i="66"/>
  <c r="AE872" i="66" s="1"/>
  <c r="DS872" i="66"/>
  <c r="AM872" i="66" s="1"/>
  <c r="DM872" i="66"/>
  <c r="AG872" i="66" s="1"/>
  <c r="DQ872" i="66"/>
  <c r="AN872" i="66" s="1"/>
  <c r="AO872" i="66" s="1"/>
  <c r="AK872" i="66" s="1"/>
  <c r="DN872" i="66"/>
  <c r="AH872" i="66" s="1"/>
  <c r="DQ736" i="66"/>
  <c r="AN736" i="66" s="1"/>
  <c r="AO736" i="66" s="1"/>
  <c r="AK736" i="66" s="1"/>
  <c r="DN736" i="66"/>
  <c r="AH736" i="66" s="1"/>
  <c r="DO736" i="66"/>
  <c r="AF736" i="66"/>
  <c r="AE736" i="66" s="1"/>
  <c r="DS736" i="66"/>
  <c r="AM736" i="66" s="1"/>
  <c r="DR736" i="66"/>
  <c r="AL736" i="66" s="1"/>
  <c r="DM736" i="66"/>
  <c r="AG736" i="66" s="1"/>
  <c r="DM580" i="66"/>
  <c r="AG580" i="66" s="1"/>
  <c r="DO580" i="66"/>
  <c r="DQ580" i="66"/>
  <c r="AN580" i="66" s="1"/>
  <c r="AO580" i="66" s="1"/>
  <c r="AK580" i="66" s="1"/>
  <c r="AF580" i="66"/>
  <c r="AE580" i="66" s="1"/>
  <c r="DR580" i="66"/>
  <c r="AL580" i="66" s="1"/>
  <c r="DN580" i="66"/>
  <c r="AH580" i="66" s="1"/>
  <c r="DS580" i="66"/>
  <c r="AM580" i="66" s="1"/>
  <c r="DQ472" i="66"/>
  <c r="AN472" i="66" s="1"/>
  <c r="AO472" i="66" s="1"/>
  <c r="AK472" i="66" s="1"/>
  <c r="DO472" i="66"/>
  <c r="DR472" i="66"/>
  <c r="AL472" i="66" s="1"/>
  <c r="DN472" i="66"/>
  <c r="AH472" i="66" s="1"/>
  <c r="AF472" i="66"/>
  <c r="AE472" i="66" s="1"/>
  <c r="DM472" i="66"/>
  <c r="AG472" i="66" s="1"/>
  <c r="DS472" i="66"/>
  <c r="AM472" i="66" s="1"/>
  <c r="DO854" i="66"/>
  <c r="DQ854" i="66"/>
  <c r="AN854" i="66" s="1"/>
  <c r="AO854" i="66" s="1"/>
  <c r="AK854" i="66" s="1"/>
  <c r="DN854" i="66"/>
  <c r="AH854" i="66" s="1"/>
  <c r="AF854" i="66"/>
  <c r="AE854" i="66" s="1"/>
  <c r="DM854" i="66"/>
  <c r="AG854" i="66" s="1"/>
  <c r="DR854" i="66"/>
  <c r="AL854" i="66" s="1"/>
  <c r="DS854" i="66"/>
  <c r="AM854" i="66" s="1"/>
  <c r="DM627" i="66"/>
  <c r="AG627" i="66" s="1"/>
  <c r="AF627" i="66"/>
  <c r="AE627" i="66" s="1"/>
  <c r="DN627" i="66"/>
  <c r="AH627" i="66" s="1"/>
  <c r="DS627" i="66"/>
  <c r="AM627" i="66" s="1"/>
  <c r="DO627" i="66"/>
  <c r="DQ627" i="66"/>
  <c r="AN627" i="66" s="1"/>
  <c r="AO627" i="66" s="1"/>
  <c r="AK627" i="66" s="1"/>
  <c r="DR627" i="66"/>
  <c r="AL627" i="66" s="1"/>
  <c r="DS30" i="66"/>
  <c r="AM30" i="66" s="1"/>
  <c r="DO30" i="66"/>
  <c r="DN30" i="66"/>
  <c r="AH30" i="66" s="1"/>
  <c r="DQ30" i="66"/>
  <c r="AN30" i="66" s="1"/>
  <c r="AO30" i="66" s="1"/>
  <c r="AK30" i="66" s="1"/>
  <c r="AF30" i="66"/>
  <c r="AE30" i="66" s="1"/>
  <c r="DM30" i="66"/>
  <c r="AG30" i="66" s="1"/>
  <c r="DR30" i="66"/>
  <c r="AL30" i="66" s="1"/>
  <c r="AF569" i="66"/>
  <c r="AE569" i="66" s="1"/>
  <c r="DM569" i="66"/>
  <c r="AG569" i="66" s="1"/>
  <c r="DR569" i="66"/>
  <c r="AL569" i="66" s="1"/>
  <c r="DN569" i="66"/>
  <c r="AH569" i="66" s="1"/>
  <c r="DS569" i="66"/>
  <c r="AM569" i="66" s="1"/>
  <c r="DO569" i="66"/>
  <c r="DQ569" i="66"/>
  <c r="AN569" i="66" s="1"/>
  <c r="AO569" i="66" s="1"/>
  <c r="AK569" i="66" s="1"/>
  <c r="DO585" i="66"/>
  <c r="DR585" i="66"/>
  <c r="AL585" i="66" s="1"/>
  <c r="DS585" i="66"/>
  <c r="AM585" i="66" s="1"/>
  <c r="AF585" i="66"/>
  <c r="AE585" i="66" s="1"/>
  <c r="DM585" i="66"/>
  <c r="AG585" i="66" s="1"/>
  <c r="DN585" i="66"/>
  <c r="AH585" i="66" s="1"/>
  <c r="DQ585" i="66"/>
  <c r="AN585" i="66" s="1"/>
  <c r="AO585" i="66" s="1"/>
  <c r="AK585" i="66" s="1"/>
  <c r="DR95" i="66"/>
  <c r="AL95" i="66" s="1"/>
  <c r="DQ95" i="66"/>
  <c r="AN95" i="66" s="1"/>
  <c r="AO95" i="66" s="1"/>
  <c r="AK95" i="66" s="1"/>
  <c r="DS95" i="66"/>
  <c r="AM95" i="66" s="1"/>
  <c r="DN95" i="66"/>
  <c r="AH95" i="66" s="1"/>
  <c r="DM95" i="66"/>
  <c r="AG95" i="66" s="1"/>
  <c r="AF95" i="66"/>
  <c r="AE95" i="66" s="1"/>
  <c r="DO95" i="66"/>
  <c r="DM545" i="66"/>
  <c r="AG545" i="66" s="1"/>
  <c r="DN545" i="66"/>
  <c r="AH545" i="66" s="1"/>
  <c r="DS545" i="66"/>
  <c r="AM545" i="66" s="1"/>
  <c r="DO545" i="66"/>
  <c r="DQ545" i="66"/>
  <c r="AN545" i="66" s="1"/>
  <c r="AO545" i="66" s="1"/>
  <c r="AK545" i="66" s="1"/>
  <c r="AF545" i="66"/>
  <c r="AE545" i="66" s="1"/>
  <c r="DR545" i="66"/>
  <c r="AL545" i="66" s="1"/>
  <c r="DM52" i="66"/>
  <c r="AG52" i="66" s="1"/>
  <c r="DR52" i="66"/>
  <c r="AL52" i="66" s="1"/>
  <c r="DN52" i="66"/>
  <c r="AH52" i="66" s="1"/>
  <c r="DO52" i="66"/>
  <c r="DQ52" i="66"/>
  <c r="AN52" i="66" s="1"/>
  <c r="AO52" i="66" s="1"/>
  <c r="AK52" i="66" s="1"/>
  <c r="AF52" i="66"/>
  <c r="AE52" i="66" s="1"/>
  <c r="DS52" i="66"/>
  <c r="AM52" i="66" s="1"/>
  <c r="AF773" i="66"/>
  <c r="AE773" i="66" s="1"/>
  <c r="DO773" i="66"/>
  <c r="DQ773" i="66"/>
  <c r="AN773" i="66" s="1"/>
  <c r="AO773" i="66" s="1"/>
  <c r="AK773" i="66" s="1"/>
  <c r="DR773" i="66"/>
  <c r="AL773" i="66" s="1"/>
  <c r="DM773" i="66"/>
  <c r="AG773" i="66" s="1"/>
  <c r="DN773" i="66"/>
  <c r="AH773" i="66" s="1"/>
  <c r="DS773" i="66"/>
  <c r="AM773" i="66" s="1"/>
  <c r="DQ200" i="66"/>
  <c r="AN200" i="66" s="1"/>
  <c r="AO200" i="66" s="1"/>
  <c r="AK200" i="66" s="1"/>
  <c r="DS200" i="66"/>
  <c r="AM200" i="66" s="1"/>
  <c r="DR200" i="66"/>
  <c r="AL200" i="66" s="1"/>
  <c r="DM200" i="66"/>
  <c r="AG200" i="66" s="1"/>
  <c r="DN200" i="66"/>
  <c r="AH200" i="66" s="1"/>
  <c r="DO200" i="66"/>
  <c r="AF200" i="66"/>
  <c r="AE200" i="66" s="1"/>
  <c r="DQ463" i="66"/>
  <c r="AN463" i="66" s="1"/>
  <c r="AO463" i="66" s="1"/>
  <c r="AK463" i="66" s="1"/>
  <c r="DR463" i="66"/>
  <c r="AL463" i="66" s="1"/>
  <c r="AF463" i="66"/>
  <c r="AE463" i="66" s="1"/>
  <c r="DS463" i="66"/>
  <c r="AM463" i="66" s="1"/>
  <c r="DM463" i="66"/>
  <c r="AG463" i="66" s="1"/>
  <c r="DO463" i="66"/>
  <c r="DN463" i="66"/>
  <c r="AH463" i="66" s="1"/>
  <c r="AF616" i="66"/>
  <c r="AE616" i="66" s="1"/>
  <c r="DN616" i="66"/>
  <c r="AH616" i="66" s="1"/>
  <c r="DO616" i="66"/>
  <c r="DQ616" i="66"/>
  <c r="AN616" i="66" s="1"/>
  <c r="AO616" i="66" s="1"/>
  <c r="AK616" i="66" s="1"/>
  <c r="DR616" i="66"/>
  <c r="AL616" i="66" s="1"/>
  <c r="DM616" i="66"/>
  <c r="AG616" i="66" s="1"/>
  <c r="DS616" i="66"/>
  <c r="AM616" i="66" s="1"/>
  <c r="DQ356" i="66"/>
  <c r="AN356" i="66" s="1"/>
  <c r="AO356" i="66" s="1"/>
  <c r="AK356" i="66" s="1"/>
  <c r="DR356" i="66"/>
  <c r="AL356" i="66" s="1"/>
  <c r="DS356" i="66"/>
  <c r="AM356" i="66" s="1"/>
  <c r="AF356" i="66"/>
  <c r="AE356" i="66" s="1"/>
  <c r="DN356" i="66"/>
  <c r="AH356" i="66" s="1"/>
  <c r="DO356" i="66"/>
  <c r="DM356" i="66"/>
  <c r="AG356" i="66" s="1"/>
  <c r="DN815" i="66"/>
  <c r="AH815" i="66" s="1"/>
  <c r="DQ815" i="66"/>
  <c r="AN815" i="66" s="1"/>
  <c r="AO815" i="66" s="1"/>
  <c r="AK815" i="66" s="1"/>
  <c r="AF815" i="66"/>
  <c r="AE815" i="66" s="1"/>
  <c r="DO815" i="66"/>
  <c r="DS815" i="66"/>
  <c r="AM815" i="66" s="1"/>
  <c r="DR815" i="66"/>
  <c r="AL815" i="66" s="1"/>
  <c r="DM815" i="66"/>
  <c r="AG815" i="66" s="1"/>
  <c r="DR272" i="66"/>
  <c r="AL272" i="66" s="1"/>
  <c r="AF272" i="66"/>
  <c r="AE272" i="66" s="1"/>
  <c r="DM272" i="66"/>
  <c r="AG272" i="66" s="1"/>
  <c r="DO272" i="66"/>
  <c r="DQ272" i="66"/>
  <c r="AN272" i="66" s="1"/>
  <c r="AO272" i="66" s="1"/>
  <c r="AK272" i="66" s="1"/>
  <c r="DS272" i="66"/>
  <c r="AM272" i="66" s="1"/>
  <c r="DN272" i="66"/>
  <c r="AH272" i="66" s="1"/>
  <c r="DO528" i="66"/>
  <c r="DQ528" i="66"/>
  <c r="AN528" i="66" s="1"/>
  <c r="AO528" i="66" s="1"/>
  <c r="AK528" i="66" s="1"/>
  <c r="DR528" i="66"/>
  <c r="AL528" i="66" s="1"/>
  <c r="DS528" i="66"/>
  <c r="AM528" i="66" s="1"/>
  <c r="DM528" i="66"/>
  <c r="AG528" i="66" s="1"/>
  <c r="AF528" i="66"/>
  <c r="AE528" i="66" s="1"/>
  <c r="DN528" i="66"/>
  <c r="AH528" i="66" s="1"/>
  <c r="DO149" i="66"/>
  <c r="DN149" i="66"/>
  <c r="AH149" i="66" s="1"/>
  <c r="DS149" i="66"/>
  <c r="AM149" i="66" s="1"/>
  <c r="DM149" i="66"/>
  <c r="AG149" i="66" s="1"/>
  <c r="AF149" i="66"/>
  <c r="AE149" i="66" s="1"/>
  <c r="DR149" i="66"/>
  <c r="AL149" i="66" s="1"/>
  <c r="DQ149" i="66"/>
  <c r="AN149" i="66" s="1"/>
  <c r="AO149" i="66" s="1"/>
  <c r="AK149" i="66" s="1"/>
  <c r="DN986" i="66"/>
  <c r="AH986" i="66" s="1"/>
  <c r="DO986" i="66"/>
  <c r="DQ986" i="66"/>
  <c r="AN986" i="66" s="1"/>
  <c r="AO986" i="66" s="1"/>
  <c r="AK986" i="66" s="1"/>
  <c r="DR986" i="66"/>
  <c r="AL986" i="66" s="1"/>
  <c r="DS986" i="66"/>
  <c r="AM986" i="66" s="1"/>
  <c r="AF986" i="66"/>
  <c r="AE986" i="66" s="1"/>
  <c r="DM986" i="66"/>
  <c r="AG986" i="66" s="1"/>
  <c r="DQ198" i="66"/>
  <c r="AN198" i="66" s="1"/>
  <c r="AO198" i="66" s="1"/>
  <c r="AK198" i="66" s="1"/>
  <c r="DS198" i="66"/>
  <c r="AM198" i="66" s="1"/>
  <c r="AF198" i="66"/>
  <c r="AE198" i="66" s="1"/>
  <c r="DM198" i="66"/>
  <c r="AG198" i="66" s="1"/>
  <c r="DN198" i="66"/>
  <c r="AH198" i="66" s="1"/>
  <c r="DR198" i="66"/>
  <c r="AL198" i="66" s="1"/>
  <c r="DO198" i="66"/>
  <c r="DR820" i="66"/>
  <c r="AL820" i="66" s="1"/>
  <c r="DS820" i="66"/>
  <c r="AM820" i="66" s="1"/>
  <c r="DM820" i="66"/>
  <c r="AG820" i="66" s="1"/>
  <c r="DO820" i="66"/>
  <c r="DN820" i="66"/>
  <c r="AH820" i="66" s="1"/>
  <c r="AF820" i="66"/>
  <c r="AE820" i="66" s="1"/>
  <c r="DQ820" i="66"/>
  <c r="AN820" i="66" s="1"/>
  <c r="AO820" i="66" s="1"/>
  <c r="AK820" i="66" s="1"/>
  <c r="DS937" i="66"/>
  <c r="AM937" i="66" s="1"/>
  <c r="DN937" i="66"/>
  <c r="AH937" i="66" s="1"/>
  <c r="DO937" i="66"/>
  <c r="DR937" i="66"/>
  <c r="AL937" i="66" s="1"/>
  <c r="DM937" i="66"/>
  <c r="AG937" i="66" s="1"/>
  <c r="DQ937" i="66"/>
  <c r="AN937" i="66" s="1"/>
  <c r="AO937" i="66" s="1"/>
  <c r="AK937" i="66" s="1"/>
  <c r="AF937" i="66"/>
  <c r="AE937" i="66" s="1"/>
  <c r="DM508" i="66"/>
  <c r="AG508" i="66" s="1"/>
  <c r="DQ508" i="66"/>
  <c r="AN508" i="66" s="1"/>
  <c r="AO508" i="66" s="1"/>
  <c r="AK508" i="66" s="1"/>
  <c r="DR508" i="66"/>
  <c r="AL508" i="66" s="1"/>
  <c r="DN508" i="66"/>
  <c r="AH508" i="66" s="1"/>
  <c r="DS508" i="66"/>
  <c r="AM508" i="66" s="1"/>
  <c r="DO508" i="66"/>
  <c r="AF508" i="66"/>
  <c r="AE508" i="66" s="1"/>
  <c r="DS112" i="66"/>
  <c r="AM112" i="66" s="1"/>
  <c r="AF112" i="66"/>
  <c r="AE112" i="66" s="1"/>
  <c r="DN112" i="66"/>
  <c r="AH112" i="66" s="1"/>
  <c r="DO112" i="66"/>
  <c r="DQ112" i="66"/>
  <c r="AN112" i="66" s="1"/>
  <c r="AO112" i="66" s="1"/>
  <c r="AK112" i="66" s="1"/>
  <c r="DM112" i="66"/>
  <c r="AG112" i="66" s="1"/>
  <c r="DR112" i="66"/>
  <c r="AL112" i="66" s="1"/>
  <c r="AF203" i="66"/>
  <c r="AE203" i="66" s="1"/>
  <c r="DN203" i="66"/>
  <c r="AH203" i="66" s="1"/>
  <c r="DR203" i="66"/>
  <c r="AL203" i="66" s="1"/>
  <c r="DM203" i="66"/>
  <c r="AG203" i="66" s="1"/>
  <c r="DQ203" i="66"/>
  <c r="AN203" i="66" s="1"/>
  <c r="AO203" i="66" s="1"/>
  <c r="AK203" i="66" s="1"/>
  <c r="DS203" i="66"/>
  <c r="AM203" i="66" s="1"/>
  <c r="DO203" i="66"/>
  <c r="DN589" i="66"/>
  <c r="AH589" i="66" s="1"/>
  <c r="DQ589" i="66"/>
  <c r="AN589" i="66" s="1"/>
  <c r="AO589" i="66" s="1"/>
  <c r="AK589" i="66" s="1"/>
  <c r="AF589" i="66"/>
  <c r="AE589" i="66" s="1"/>
  <c r="DO589" i="66"/>
  <c r="DM589" i="66"/>
  <c r="AG589" i="66" s="1"/>
  <c r="DR589" i="66"/>
  <c r="AL589" i="66" s="1"/>
  <c r="DS589" i="66"/>
  <c r="AM589" i="66" s="1"/>
  <c r="DM575" i="66"/>
  <c r="AG575" i="66" s="1"/>
  <c r="AF575" i="66"/>
  <c r="AE575" i="66" s="1"/>
  <c r="DR575" i="66"/>
  <c r="AL575" i="66" s="1"/>
  <c r="DS575" i="66"/>
  <c r="AM575" i="66" s="1"/>
  <c r="DO575" i="66"/>
  <c r="DQ575" i="66"/>
  <c r="AN575" i="66" s="1"/>
  <c r="AO575" i="66" s="1"/>
  <c r="AK575" i="66" s="1"/>
  <c r="DN575" i="66"/>
  <c r="AH575" i="66" s="1"/>
  <c r="DR777" i="66"/>
  <c r="AL777" i="66" s="1"/>
  <c r="AF777" i="66"/>
  <c r="AE777" i="66" s="1"/>
  <c r="DS777" i="66"/>
  <c r="AM777" i="66" s="1"/>
  <c r="DN777" i="66"/>
  <c r="AH777" i="66" s="1"/>
  <c r="DM777" i="66"/>
  <c r="AG777" i="66" s="1"/>
  <c r="DO777" i="66"/>
  <c r="DQ777" i="66"/>
  <c r="AN777" i="66" s="1"/>
  <c r="AO777" i="66" s="1"/>
  <c r="AK777" i="66" s="1"/>
  <c r="DR600" i="66"/>
  <c r="AL600" i="66" s="1"/>
  <c r="DM600" i="66"/>
  <c r="AG600" i="66" s="1"/>
  <c r="DN600" i="66"/>
  <c r="AH600" i="66" s="1"/>
  <c r="AF600" i="66"/>
  <c r="AE600" i="66" s="1"/>
  <c r="DS600" i="66"/>
  <c r="AM600" i="66" s="1"/>
  <c r="DO600" i="66"/>
  <c r="DQ600" i="66"/>
  <c r="AN600" i="66" s="1"/>
  <c r="AO600" i="66" s="1"/>
  <c r="AK600" i="66" s="1"/>
  <c r="DM595" i="66"/>
  <c r="AG595" i="66" s="1"/>
  <c r="AF595" i="66"/>
  <c r="AE595" i="66" s="1"/>
  <c r="DO595" i="66"/>
  <c r="DQ595" i="66"/>
  <c r="AN595" i="66" s="1"/>
  <c r="AO595" i="66" s="1"/>
  <c r="AK595" i="66" s="1"/>
  <c r="DR595" i="66"/>
  <c r="AL595" i="66" s="1"/>
  <c r="DS595" i="66"/>
  <c r="AM595" i="66" s="1"/>
  <c r="DN595" i="66"/>
  <c r="AH595" i="66" s="1"/>
  <c r="DM908" i="66"/>
  <c r="AG908" i="66" s="1"/>
  <c r="DO908" i="66"/>
  <c r="DR908" i="66"/>
  <c r="AL908" i="66" s="1"/>
  <c r="AF908" i="66"/>
  <c r="AE908" i="66" s="1"/>
  <c r="DN908" i="66"/>
  <c r="AH908" i="66" s="1"/>
  <c r="DQ908" i="66"/>
  <c r="AN908" i="66" s="1"/>
  <c r="AO908" i="66" s="1"/>
  <c r="AK908" i="66" s="1"/>
  <c r="DS908" i="66"/>
  <c r="AM908" i="66" s="1"/>
  <c r="DR340" i="66"/>
  <c r="AL340" i="66" s="1"/>
  <c r="DS340" i="66"/>
  <c r="AM340" i="66" s="1"/>
  <c r="DN340" i="66"/>
  <c r="AH340" i="66" s="1"/>
  <c r="DM340" i="66"/>
  <c r="AG340" i="66" s="1"/>
  <c r="DO340" i="66"/>
  <c r="AF340" i="66"/>
  <c r="AE340" i="66" s="1"/>
  <c r="DQ340" i="66"/>
  <c r="AN340" i="66" s="1"/>
  <c r="AO340" i="66" s="1"/>
  <c r="AK340" i="66" s="1"/>
  <c r="DS623" i="66"/>
  <c r="AM623" i="66" s="1"/>
  <c r="DN623" i="66"/>
  <c r="AH623" i="66" s="1"/>
  <c r="DR623" i="66"/>
  <c r="AL623" i="66" s="1"/>
  <c r="DM623" i="66"/>
  <c r="AG623" i="66" s="1"/>
  <c r="DO623" i="66"/>
  <c r="AF623" i="66"/>
  <c r="AE623" i="66" s="1"/>
  <c r="DQ623" i="66"/>
  <c r="AN623" i="66" s="1"/>
  <c r="AO623" i="66" s="1"/>
  <c r="AK623" i="66" s="1"/>
  <c r="DQ46" i="66"/>
  <c r="AN46" i="66" s="1"/>
  <c r="AO46" i="66" s="1"/>
  <c r="AK46" i="66" s="1"/>
  <c r="DR46" i="66"/>
  <c r="AL46" i="66" s="1"/>
  <c r="DO46" i="66"/>
  <c r="AF46" i="66"/>
  <c r="AE46" i="66" s="1"/>
  <c r="DS46" i="66"/>
  <c r="AM46" i="66" s="1"/>
  <c r="DM46" i="66"/>
  <c r="AG46" i="66" s="1"/>
  <c r="DN46" i="66"/>
  <c r="AH46" i="66" s="1"/>
  <c r="AF739" i="66"/>
  <c r="AE739" i="66" s="1"/>
  <c r="DM739" i="66"/>
  <c r="AG739" i="66" s="1"/>
  <c r="DS739" i="66"/>
  <c r="AM739" i="66" s="1"/>
  <c r="DN739" i="66"/>
  <c r="AH739" i="66" s="1"/>
  <c r="DO739" i="66"/>
  <c r="DQ739" i="66"/>
  <c r="AN739" i="66" s="1"/>
  <c r="AO739" i="66" s="1"/>
  <c r="AK739" i="66" s="1"/>
  <c r="DR739" i="66"/>
  <c r="AL739" i="66" s="1"/>
  <c r="DM18" i="66"/>
  <c r="AG18" i="66" s="1"/>
  <c r="DQ18" i="66"/>
  <c r="AN18" i="66" s="1"/>
  <c r="AO18" i="66" s="1"/>
  <c r="AK18" i="66" s="1"/>
  <c r="AF18" i="66"/>
  <c r="AE18" i="66" s="1"/>
  <c r="DN18" i="66"/>
  <c r="AH18" i="66" s="1"/>
  <c r="DO18" i="66"/>
  <c r="DR18" i="66"/>
  <c r="AL18" i="66" s="1"/>
  <c r="DS18" i="66"/>
  <c r="AM18" i="66" s="1"/>
  <c r="DN11" i="66"/>
  <c r="AH11" i="66" s="1"/>
  <c r="DO11" i="66"/>
  <c r="AF11" i="66"/>
  <c r="DM375" i="66"/>
  <c r="AG375" i="66" s="1"/>
  <c r="DN375" i="66"/>
  <c r="AH375" i="66" s="1"/>
  <c r="DR375" i="66"/>
  <c r="AL375" i="66" s="1"/>
  <c r="DS375" i="66"/>
  <c r="AM375" i="66" s="1"/>
  <c r="DO375" i="66"/>
  <c r="AF375" i="66"/>
  <c r="AE375" i="66" s="1"/>
  <c r="DQ375" i="66"/>
  <c r="AN375" i="66" s="1"/>
  <c r="AO375" i="66" s="1"/>
  <c r="AK375" i="66" s="1"/>
  <c r="DO705" i="66"/>
  <c r="DR705" i="66"/>
  <c r="AL705" i="66" s="1"/>
  <c r="DS705" i="66"/>
  <c r="AM705" i="66" s="1"/>
  <c r="DQ705" i="66"/>
  <c r="AN705" i="66" s="1"/>
  <c r="AO705" i="66" s="1"/>
  <c r="AK705" i="66" s="1"/>
  <c r="AF705" i="66"/>
  <c r="AE705" i="66" s="1"/>
  <c r="DM705" i="66"/>
  <c r="AG705" i="66" s="1"/>
  <c r="DN705" i="66"/>
  <c r="AH705" i="66" s="1"/>
  <c r="AF735" i="66"/>
  <c r="AE735" i="66" s="1"/>
  <c r="DQ735" i="66"/>
  <c r="AN735" i="66" s="1"/>
  <c r="AO735" i="66" s="1"/>
  <c r="AK735" i="66" s="1"/>
  <c r="DR735" i="66"/>
  <c r="AL735" i="66" s="1"/>
  <c r="DS735" i="66"/>
  <c r="AM735" i="66" s="1"/>
  <c r="DO735" i="66"/>
  <c r="DN735" i="66"/>
  <c r="AH735" i="66" s="1"/>
  <c r="DM735" i="66"/>
  <c r="AG735" i="66" s="1"/>
  <c r="DM715" i="66"/>
  <c r="AG715" i="66" s="1"/>
  <c r="AF715" i="66"/>
  <c r="AE715" i="66" s="1"/>
  <c r="DR715" i="66"/>
  <c r="AL715" i="66" s="1"/>
  <c r="DQ715" i="66"/>
  <c r="AN715" i="66" s="1"/>
  <c r="AO715" i="66" s="1"/>
  <c r="AK715" i="66" s="1"/>
  <c r="DS715" i="66"/>
  <c r="AM715" i="66" s="1"/>
  <c r="DO715" i="66"/>
  <c r="DN715" i="66"/>
  <c r="AH715" i="66" s="1"/>
  <c r="DR796" i="66"/>
  <c r="AL796" i="66" s="1"/>
  <c r="DN796" i="66"/>
  <c r="AH796" i="66" s="1"/>
  <c r="DS796" i="66"/>
  <c r="AM796" i="66" s="1"/>
  <c r="DM796" i="66"/>
  <c r="AG796" i="66" s="1"/>
  <c r="AF796" i="66"/>
  <c r="AE796" i="66" s="1"/>
  <c r="DQ796" i="66"/>
  <c r="AN796" i="66" s="1"/>
  <c r="AO796" i="66" s="1"/>
  <c r="AK796" i="66" s="1"/>
  <c r="DO796" i="66"/>
  <c r="DO515" i="66"/>
  <c r="DQ515" i="66"/>
  <c r="AN515" i="66" s="1"/>
  <c r="AO515" i="66" s="1"/>
  <c r="AK515" i="66" s="1"/>
  <c r="AF515" i="66"/>
  <c r="AE515" i="66" s="1"/>
  <c r="DM515" i="66"/>
  <c r="AG515" i="66" s="1"/>
  <c r="DR515" i="66"/>
  <c r="AL515" i="66" s="1"/>
  <c r="DN515" i="66"/>
  <c r="AH515" i="66" s="1"/>
  <c r="DS515" i="66"/>
  <c r="AM515" i="66" s="1"/>
  <c r="DR763" i="66"/>
  <c r="AL763" i="66" s="1"/>
  <c r="DS763" i="66"/>
  <c r="AM763" i="66" s="1"/>
  <c r="AF763" i="66"/>
  <c r="AE763" i="66" s="1"/>
  <c r="DM763" i="66"/>
  <c r="AG763" i="66" s="1"/>
  <c r="DQ763" i="66"/>
  <c r="AN763" i="66" s="1"/>
  <c r="AO763" i="66" s="1"/>
  <c r="AK763" i="66" s="1"/>
  <c r="DO763" i="66"/>
  <c r="DN763" i="66"/>
  <c r="AH763" i="66" s="1"/>
  <c r="AF760" i="66"/>
  <c r="AE760" i="66" s="1"/>
  <c r="DM760" i="66"/>
  <c r="AG760" i="66" s="1"/>
  <c r="DN760" i="66"/>
  <c r="AH760" i="66" s="1"/>
  <c r="DO760" i="66"/>
  <c r="DQ760" i="66"/>
  <c r="AN760" i="66" s="1"/>
  <c r="AO760" i="66" s="1"/>
  <c r="AK760" i="66" s="1"/>
  <c r="DS760" i="66"/>
  <c r="AM760" i="66" s="1"/>
  <c r="DR760" i="66"/>
  <c r="AL760" i="66" s="1"/>
  <c r="DQ345" i="66"/>
  <c r="AN345" i="66" s="1"/>
  <c r="AO345" i="66" s="1"/>
  <c r="AK345" i="66" s="1"/>
  <c r="DS345" i="66"/>
  <c r="AM345" i="66" s="1"/>
  <c r="AF345" i="66"/>
  <c r="AE345" i="66" s="1"/>
  <c r="DN345" i="66"/>
  <c r="AH345" i="66" s="1"/>
  <c r="DO345" i="66"/>
  <c r="DR345" i="66"/>
  <c r="AL345" i="66" s="1"/>
  <c r="DM345" i="66"/>
  <c r="AG345" i="66" s="1"/>
  <c r="DO511" i="66"/>
  <c r="DQ511" i="66"/>
  <c r="AN511" i="66" s="1"/>
  <c r="AO511" i="66" s="1"/>
  <c r="AK511" i="66" s="1"/>
  <c r="DN511" i="66"/>
  <c r="AH511" i="66" s="1"/>
  <c r="DR511" i="66"/>
  <c r="AL511" i="66" s="1"/>
  <c r="DS511" i="66"/>
  <c r="AM511" i="66" s="1"/>
  <c r="DM511" i="66"/>
  <c r="AG511" i="66" s="1"/>
  <c r="AF511" i="66"/>
  <c r="AE511" i="66" s="1"/>
  <c r="DQ388" i="66"/>
  <c r="AN388" i="66" s="1"/>
  <c r="AO388" i="66" s="1"/>
  <c r="AK388" i="66" s="1"/>
  <c r="DR388" i="66"/>
  <c r="AL388" i="66" s="1"/>
  <c r="DM388" i="66"/>
  <c r="AG388" i="66" s="1"/>
  <c r="DS388" i="66"/>
  <c r="AM388" i="66" s="1"/>
  <c r="DN388" i="66"/>
  <c r="AH388" i="66" s="1"/>
  <c r="AF388" i="66"/>
  <c r="AE388" i="66" s="1"/>
  <c r="DO388" i="66"/>
  <c r="DO486" i="66"/>
  <c r="DR486" i="66"/>
  <c r="AL486" i="66" s="1"/>
  <c r="AF486" i="66"/>
  <c r="AE486" i="66" s="1"/>
  <c r="DS486" i="66"/>
  <c r="AM486" i="66" s="1"/>
  <c r="DM486" i="66"/>
  <c r="AG486" i="66" s="1"/>
  <c r="DN486" i="66"/>
  <c r="AH486" i="66" s="1"/>
  <c r="DQ486" i="66"/>
  <c r="AN486" i="66" s="1"/>
  <c r="AO486" i="66" s="1"/>
  <c r="AK486" i="66" s="1"/>
  <c r="DQ219" i="66"/>
  <c r="AN219" i="66" s="1"/>
  <c r="AO219" i="66" s="1"/>
  <c r="AK219" i="66" s="1"/>
  <c r="AF219" i="66"/>
  <c r="AE219" i="66" s="1"/>
  <c r="DR219" i="66"/>
  <c r="AL219" i="66" s="1"/>
  <c r="DN219" i="66"/>
  <c r="AH219" i="66" s="1"/>
  <c r="DM219" i="66"/>
  <c r="AG219" i="66" s="1"/>
  <c r="DS219" i="66"/>
  <c r="AM219" i="66" s="1"/>
  <c r="DO219" i="66"/>
  <c r="AF393" i="66"/>
  <c r="AE393" i="66" s="1"/>
  <c r="DO393" i="66"/>
  <c r="DQ393" i="66"/>
  <c r="AN393" i="66" s="1"/>
  <c r="AO393" i="66" s="1"/>
  <c r="AK393" i="66" s="1"/>
  <c r="DS393" i="66"/>
  <c r="AM393" i="66" s="1"/>
  <c r="DN393" i="66"/>
  <c r="AH393" i="66" s="1"/>
  <c r="DM393" i="66"/>
  <c r="AG393" i="66" s="1"/>
  <c r="DR393" i="66"/>
  <c r="AL393" i="66" s="1"/>
  <c r="DS220" i="66"/>
  <c r="AM220" i="66" s="1"/>
  <c r="AF220" i="66"/>
  <c r="AE220" i="66" s="1"/>
  <c r="DM220" i="66"/>
  <c r="AG220" i="66" s="1"/>
  <c r="DO220" i="66"/>
  <c r="DN220" i="66"/>
  <c r="AH220" i="66" s="1"/>
  <c r="DQ220" i="66"/>
  <c r="AN220" i="66" s="1"/>
  <c r="AO220" i="66" s="1"/>
  <c r="AK220" i="66" s="1"/>
  <c r="DR220" i="66"/>
  <c r="AL220" i="66" s="1"/>
  <c r="AF147" i="66"/>
  <c r="AE147" i="66" s="1"/>
  <c r="DM147" i="66"/>
  <c r="AG147" i="66" s="1"/>
  <c r="DR147" i="66"/>
  <c r="AL147" i="66" s="1"/>
  <c r="DN147" i="66"/>
  <c r="AH147" i="66" s="1"/>
  <c r="DS147" i="66"/>
  <c r="AM147" i="66" s="1"/>
  <c r="DQ147" i="66"/>
  <c r="AN147" i="66" s="1"/>
  <c r="AO147" i="66" s="1"/>
  <c r="AK147" i="66" s="1"/>
  <c r="DO147" i="66"/>
  <c r="DO716" i="66"/>
  <c r="DS716" i="66"/>
  <c r="AM716" i="66" s="1"/>
  <c r="AF716" i="66"/>
  <c r="AE716" i="66" s="1"/>
  <c r="DM716" i="66"/>
  <c r="AG716" i="66" s="1"/>
  <c r="DQ716" i="66"/>
  <c r="AN716" i="66" s="1"/>
  <c r="AO716" i="66" s="1"/>
  <c r="AK716" i="66" s="1"/>
  <c r="DR716" i="66"/>
  <c r="AL716" i="66" s="1"/>
  <c r="DN716" i="66"/>
  <c r="AH716" i="66" s="1"/>
  <c r="DR787" i="66"/>
  <c r="AL787" i="66" s="1"/>
  <c r="AF787" i="66"/>
  <c r="AE787" i="66" s="1"/>
  <c r="DS787" i="66"/>
  <c r="AM787" i="66" s="1"/>
  <c r="DN787" i="66"/>
  <c r="AH787" i="66" s="1"/>
  <c r="DM787" i="66"/>
  <c r="AG787" i="66" s="1"/>
  <c r="DO787" i="66"/>
  <c r="DQ787" i="66"/>
  <c r="AN787" i="66" s="1"/>
  <c r="AO787" i="66" s="1"/>
  <c r="AK787" i="66" s="1"/>
  <c r="DO795" i="66"/>
  <c r="DR795" i="66"/>
  <c r="AL795" i="66" s="1"/>
  <c r="AF795" i="66"/>
  <c r="AE795" i="66" s="1"/>
  <c r="DQ795" i="66"/>
  <c r="AN795" i="66" s="1"/>
  <c r="AO795" i="66" s="1"/>
  <c r="AK795" i="66" s="1"/>
  <c r="DS795" i="66"/>
  <c r="AM795" i="66" s="1"/>
  <c r="DM795" i="66"/>
  <c r="AG795" i="66" s="1"/>
  <c r="DN795" i="66"/>
  <c r="AH795" i="66" s="1"/>
  <c r="DN231" i="66"/>
  <c r="AH231" i="66" s="1"/>
  <c r="DO231" i="66"/>
  <c r="DQ231" i="66"/>
  <c r="AN231" i="66" s="1"/>
  <c r="AO231" i="66" s="1"/>
  <c r="AK231" i="66" s="1"/>
  <c r="DR231" i="66"/>
  <c r="AL231" i="66" s="1"/>
  <c r="AF231" i="66"/>
  <c r="AE231" i="66" s="1"/>
  <c r="DM231" i="66"/>
  <c r="AG231" i="66" s="1"/>
  <c r="DS231" i="66"/>
  <c r="AM231" i="66" s="1"/>
  <c r="DQ172" i="66"/>
  <c r="AN172" i="66" s="1"/>
  <c r="AO172" i="66" s="1"/>
  <c r="AK172" i="66" s="1"/>
  <c r="DM172" i="66"/>
  <c r="AG172" i="66" s="1"/>
  <c r="DR172" i="66"/>
  <c r="AL172" i="66" s="1"/>
  <c r="AF172" i="66"/>
  <c r="AE172" i="66" s="1"/>
  <c r="DN172" i="66"/>
  <c r="AH172" i="66" s="1"/>
  <c r="DS172" i="66"/>
  <c r="AM172" i="66" s="1"/>
  <c r="DO172" i="66"/>
  <c r="DN101" i="66"/>
  <c r="AH101" i="66" s="1"/>
  <c r="DQ101" i="66"/>
  <c r="AN101" i="66" s="1"/>
  <c r="AO101" i="66" s="1"/>
  <c r="AK101" i="66" s="1"/>
  <c r="DO101" i="66"/>
  <c r="AF101" i="66"/>
  <c r="AE101" i="66" s="1"/>
  <c r="DM101" i="66"/>
  <c r="AG101" i="66" s="1"/>
  <c r="DR101" i="66"/>
  <c r="AL101" i="66" s="1"/>
  <c r="DS101" i="66"/>
  <c r="AM101" i="66" s="1"/>
  <c r="DM320" i="66"/>
  <c r="AG320" i="66" s="1"/>
  <c r="DS320" i="66"/>
  <c r="AM320" i="66" s="1"/>
  <c r="AF320" i="66"/>
  <c r="AE320" i="66" s="1"/>
  <c r="DR320" i="66"/>
  <c r="AL320" i="66" s="1"/>
  <c r="DO320" i="66"/>
  <c r="DQ320" i="66"/>
  <c r="AN320" i="66" s="1"/>
  <c r="AO320" i="66" s="1"/>
  <c r="AK320" i="66" s="1"/>
  <c r="DN320" i="66"/>
  <c r="AH320" i="66" s="1"/>
  <c r="DR672" i="66"/>
  <c r="AL672" i="66" s="1"/>
  <c r="DS672" i="66"/>
  <c r="AM672" i="66" s="1"/>
  <c r="DM672" i="66"/>
  <c r="AG672" i="66" s="1"/>
  <c r="DO672" i="66"/>
  <c r="AF672" i="66"/>
  <c r="AE672" i="66" s="1"/>
  <c r="DN672" i="66"/>
  <c r="AH672" i="66" s="1"/>
  <c r="DQ672" i="66"/>
  <c r="AN672" i="66" s="1"/>
  <c r="AO672" i="66" s="1"/>
  <c r="AK672" i="66" s="1"/>
  <c r="DS99" i="66"/>
  <c r="AM99" i="66" s="1"/>
  <c r="AF99" i="66"/>
  <c r="AE99" i="66" s="1"/>
  <c r="DO99" i="66"/>
  <c r="DM99" i="66"/>
  <c r="AG99" i="66" s="1"/>
  <c r="DQ99" i="66"/>
  <c r="AN99" i="66" s="1"/>
  <c r="AO99" i="66" s="1"/>
  <c r="AK99" i="66" s="1"/>
  <c r="DR99" i="66"/>
  <c r="AL99" i="66" s="1"/>
  <c r="DN99" i="66"/>
  <c r="AH99" i="66" s="1"/>
  <c r="DM682" i="66"/>
  <c r="AG682" i="66" s="1"/>
  <c r="DQ682" i="66"/>
  <c r="AN682" i="66" s="1"/>
  <c r="AO682" i="66" s="1"/>
  <c r="AK682" i="66" s="1"/>
  <c r="DN682" i="66"/>
  <c r="AH682" i="66" s="1"/>
  <c r="DR682" i="66"/>
  <c r="AL682" i="66" s="1"/>
  <c r="DS682" i="66"/>
  <c r="AM682" i="66" s="1"/>
  <c r="DO682" i="66"/>
  <c r="AF682" i="66"/>
  <c r="AE682" i="66" s="1"/>
  <c r="DN56" i="66"/>
  <c r="AH56" i="66" s="1"/>
  <c r="DQ56" i="66"/>
  <c r="AN56" i="66" s="1"/>
  <c r="AO56" i="66" s="1"/>
  <c r="AK56" i="66" s="1"/>
  <c r="DM56" i="66"/>
  <c r="AG56" i="66" s="1"/>
  <c r="DO56" i="66"/>
  <c r="DS56" i="66"/>
  <c r="AM56" i="66" s="1"/>
  <c r="DR56" i="66"/>
  <c r="AL56" i="66" s="1"/>
  <c r="AF56" i="66"/>
  <c r="AE56" i="66" s="1"/>
  <c r="DR302" i="66"/>
  <c r="AL302" i="66" s="1"/>
  <c r="DN302" i="66"/>
  <c r="AH302" i="66" s="1"/>
  <c r="DO302" i="66"/>
  <c r="DQ302" i="66"/>
  <c r="AN302" i="66" s="1"/>
  <c r="AO302" i="66" s="1"/>
  <c r="AK302" i="66" s="1"/>
  <c r="DM302" i="66"/>
  <c r="AG302" i="66" s="1"/>
  <c r="DS302" i="66"/>
  <c r="AM302" i="66" s="1"/>
  <c r="AF302" i="66"/>
  <c r="AE302" i="66" s="1"/>
  <c r="DO539" i="66"/>
  <c r="DQ539" i="66"/>
  <c r="AN539" i="66" s="1"/>
  <c r="AO539" i="66" s="1"/>
  <c r="AK539" i="66" s="1"/>
  <c r="AF539" i="66"/>
  <c r="AE539" i="66" s="1"/>
  <c r="DM539" i="66"/>
  <c r="AG539" i="66" s="1"/>
  <c r="DN539" i="66"/>
  <c r="AH539" i="66" s="1"/>
  <c r="DR539" i="66"/>
  <c r="AL539" i="66" s="1"/>
  <c r="DS539" i="66"/>
  <c r="AM539" i="66" s="1"/>
  <c r="DM664" i="66"/>
  <c r="AG664" i="66" s="1"/>
  <c r="DO664" i="66"/>
  <c r="DN664" i="66"/>
  <c r="AH664" i="66" s="1"/>
  <c r="DQ664" i="66"/>
  <c r="AN664" i="66" s="1"/>
  <c r="AO664" i="66" s="1"/>
  <c r="AK664" i="66" s="1"/>
  <c r="AF664" i="66"/>
  <c r="AE664" i="66" s="1"/>
  <c r="DS664" i="66"/>
  <c r="AM664" i="66" s="1"/>
  <c r="DR664" i="66"/>
  <c r="AL664" i="66" s="1"/>
  <c r="DQ420" i="66"/>
  <c r="AN420" i="66" s="1"/>
  <c r="AO420" i="66" s="1"/>
  <c r="AK420" i="66" s="1"/>
  <c r="DS420" i="66"/>
  <c r="AM420" i="66" s="1"/>
  <c r="DR420" i="66"/>
  <c r="AL420" i="66" s="1"/>
  <c r="AF420" i="66"/>
  <c r="AE420" i="66" s="1"/>
  <c r="DM420" i="66"/>
  <c r="AG420" i="66" s="1"/>
  <c r="DN420" i="66"/>
  <c r="AH420" i="66" s="1"/>
  <c r="DO420" i="66"/>
  <c r="DQ280" i="66"/>
  <c r="AN280" i="66" s="1"/>
  <c r="AO280" i="66" s="1"/>
  <c r="AK280" i="66" s="1"/>
  <c r="DR280" i="66"/>
  <c r="AL280" i="66" s="1"/>
  <c r="DS280" i="66"/>
  <c r="AM280" i="66" s="1"/>
  <c r="DM280" i="66"/>
  <c r="AG280" i="66" s="1"/>
  <c r="AF280" i="66"/>
  <c r="AE280" i="66" s="1"/>
  <c r="DN280" i="66"/>
  <c r="AH280" i="66" s="1"/>
  <c r="DO280" i="66"/>
  <c r="DO625" i="66"/>
  <c r="DQ625" i="66"/>
  <c r="AN625" i="66" s="1"/>
  <c r="AO625" i="66" s="1"/>
  <c r="AK625" i="66" s="1"/>
  <c r="AF625" i="66"/>
  <c r="AE625" i="66" s="1"/>
  <c r="DM625" i="66"/>
  <c r="AG625" i="66" s="1"/>
  <c r="DR625" i="66"/>
  <c r="AL625" i="66" s="1"/>
  <c r="DS625" i="66"/>
  <c r="AM625" i="66" s="1"/>
  <c r="DN625" i="66"/>
  <c r="AH625" i="66" s="1"/>
  <c r="DQ561" i="66"/>
  <c r="AN561" i="66" s="1"/>
  <c r="AO561" i="66" s="1"/>
  <c r="AK561" i="66" s="1"/>
  <c r="DM561" i="66"/>
  <c r="AG561" i="66" s="1"/>
  <c r="DN561" i="66"/>
  <c r="AH561" i="66" s="1"/>
  <c r="DS561" i="66"/>
  <c r="AM561" i="66" s="1"/>
  <c r="DR561" i="66"/>
  <c r="AL561" i="66" s="1"/>
  <c r="AF561" i="66"/>
  <c r="AE561" i="66" s="1"/>
  <c r="DO561" i="66"/>
  <c r="DR765" i="66"/>
  <c r="AL765" i="66" s="1"/>
  <c r="DS765" i="66"/>
  <c r="AM765" i="66" s="1"/>
  <c r="AF765" i="66"/>
  <c r="AE765" i="66" s="1"/>
  <c r="DO765" i="66"/>
  <c r="DN765" i="66"/>
  <c r="AH765" i="66" s="1"/>
  <c r="DQ765" i="66"/>
  <c r="AN765" i="66" s="1"/>
  <c r="AO765" i="66" s="1"/>
  <c r="AK765" i="66" s="1"/>
  <c r="DM765" i="66"/>
  <c r="AG765" i="66" s="1"/>
  <c r="DS503" i="66"/>
  <c r="AM503" i="66" s="1"/>
  <c r="AF503" i="66"/>
  <c r="AE503" i="66" s="1"/>
  <c r="DM503" i="66"/>
  <c r="AG503" i="66" s="1"/>
  <c r="DO503" i="66"/>
  <c r="DQ503" i="66"/>
  <c r="AN503" i="66" s="1"/>
  <c r="AO503" i="66" s="1"/>
  <c r="AK503" i="66" s="1"/>
  <c r="DR503" i="66"/>
  <c r="AL503" i="66" s="1"/>
  <c r="DN503" i="66"/>
  <c r="AH503" i="66" s="1"/>
  <c r="DN562" i="66"/>
  <c r="AH562" i="66" s="1"/>
  <c r="DO562" i="66"/>
  <c r="DR562" i="66"/>
  <c r="AL562" i="66" s="1"/>
  <c r="AF562" i="66"/>
  <c r="AE562" i="66" s="1"/>
  <c r="DQ562" i="66"/>
  <c r="AN562" i="66" s="1"/>
  <c r="AO562" i="66" s="1"/>
  <c r="AK562" i="66" s="1"/>
  <c r="DS562" i="66"/>
  <c r="AM562" i="66" s="1"/>
  <c r="DM562" i="66"/>
  <c r="AG562" i="66" s="1"/>
  <c r="DO788" i="66"/>
  <c r="DS788" i="66"/>
  <c r="AM788" i="66" s="1"/>
  <c r="AF788" i="66"/>
  <c r="AE788" i="66" s="1"/>
  <c r="DN788" i="66"/>
  <c r="AH788" i="66" s="1"/>
  <c r="DM788" i="66"/>
  <c r="AG788" i="66" s="1"/>
  <c r="DR788" i="66"/>
  <c r="AL788" i="66" s="1"/>
  <c r="DQ788" i="66"/>
  <c r="AN788" i="66" s="1"/>
  <c r="AO788" i="66" s="1"/>
  <c r="AK788" i="66" s="1"/>
  <c r="DN960" i="66"/>
  <c r="AH960" i="66" s="1"/>
  <c r="DR960" i="66"/>
  <c r="AL960" i="66" s="1"/>
  <c r="AF960" i="66"/>
  <c r="AE960" i="66" s="1"/>
  <c r="DQ960" i="66"/>
  <c r="AN960" i="66" s="1"/>
  <c r="AO960" i="66" s="1"/>
  <c r="AK960" i="66" s="1"/>
  <c r="DM960" i="66"/>
  <c r="AG960" i="66" s="1"/>
  <c r="DO960" i="66"/>
  <c r="DS960" i="66"/>
  <c r="AM960" i="66" s="1"/>
  <c r="DM874" i="66"/>
  <c r="AG874" i="66" s="1"/>
  <c r="DS874" i="66"/>
  <c r="AM874" i="66" s="1"/>
  <c r="DO874" i="66"/>
  <c r="DN874" i="66"/>
  <c r="AH874" i="66" s="1"/>
  <c r="AF874" i="66"/>
  <c r="AE874" i="66" s="1"/>
  <c r="DR874" i="66"/>
  <c r="AL874" i="66" s="1"/>
  <c r="DQ874" i="66"/>
  <c r="AN874" i="66" s="1"/>
  <c r="AO874" i="66" s="1"/>
  <c r="AK874" i="66" s="1"/>
  <c r="DM914" i="66"/>
  <c r="AG914" i="66" s="1"/>
  <c r="DO914" i="66"/>
  <c r="DR914" i="66"/>
  <c r="AL914" i="66" s="1"/>
  <c r="DS914" i="66"/>
  <c r="AM914" i="66" s="1"/>
  <c r="DN914" i="66"/>
  <c r="AH914" i="66" s="1"/>
  <c r="DQ914" i="66"/>
  <c r="AN914" i="66" s="1"/>
  <c r="AO914" i="66" s="1"/>
  <c r="AK914" i="66" s="1"/>
  <c r="AF914" i="66"/>
  <c r="AE914" i="66" s="1"/>
  <c r="DO644" i="66"/>
  <c r="DR644" i="66"/>
  <c r="AL644" i="66" s="1"/>
  <c r="DM644" i="66"/>
  <c r="AG644" i="66" s="1"/>
  <c r="DN644" i="66"/>
  <c r="AH644" i="66" s="1"/>
  <c r="DS644" i="66"/>
  <c r="AM644" i="66" s="1"/>
  <c r="DQ644" i="66"/>
  <c r="AN644" i="66" s="1"/>
  <c r="AO644" i="66" s="1"/>
  <c r="AK644" i="66" s="1"/>
  <c r="AF644" i="66"/>
  <c r="AE644" i="66" s="1"/>
  <c r="DM813" i="66"/>
  <c r="AG813" i="66" s="1"/>
  <c r="DN813" i="66"/>
  <c r="AH813" i="66" s="1"/>
  <c r="DS813" i="66"/>
  <c r="AM813" i="66" s="1"/>
  <c r="AF813" i="66"/>
  <c r="AE813" i="66" s="1"/>
  <c r="DR813" i="66"/>
  <c r="AL813" i="66" s="1"/>
  <c r="DQ813" i="66"/>
  <c r="AN813" i="66" s="1"/>
  <c r="AO813" i="66" s="1"/>
  <c r="AK813" i="66" s="1"/>
  <c r="DO813" i="66"/>
  <c r="DN596" i="66"/>
  <c r="AH596" i="66" s="1"/>
  <c r="DQ596" i="66"/>
  <c r="AN596" i="66" s="1"/>
  <c r="AO596" i="66" s="1"/>
  <c r="AK596" i="66" s="1"/>
  <c r="DR596" i="66"/>
  <c r="AL596" i="66" s="1"/>
  <c r="DS596" i="66"/>
  <c r="AM596" i="66" s="1"/>
  <c r="DM596" i="66"/>
  <c r="AG596" i="66" s="1"/>
  <c r="DO596" i="66"/>
  <c r="AF596" i="66"/>
  <c r="AE596" i="66" s="1"/>
  <c r="DO610" i="66"/>
  <c r="DQ610" i="66"/>
  <c r="AN610" i="66" s="1"/>
  <c r="AO610" i="66" s="1"/>
  <c r="AK610" i="66" s="1"/>
  <c r="DR610" i="66"/>
  <c r="AL610" i="66" s="1"/>
  <c r="DN610" i="66"/>
  <c r="AH610" i="66" s="1"/>
  <c r="DS610" i="66"/>
  <c r="AM610" i="66" s="1"/>
  <c r="AF610" i="66"/>
  <c r="AE610" i="66" s="1"/>
  <c r="DM610" i="66"/>
  <c r="AG610" i="66" s="1"/>
  <c r="DQ957" i="66"/>
  <c r="AN957" i="66" s="1"/>
  <c r="AO957" i="66" s="1"/>
  <c r="AK957" i="66" s="1"/>
  <c r="DM957" i="66"/>
  <c r="AG957" i="66" s="1"/>
  <c r="DN957" i="66"/>
  <c r="AH957" i="66" s="1"/>
  <c r="DO957" i="66"/>
  <c r="DR957" i="66"/>
  <c r="AL957" i="66" s="1"/>
  <c r="DS957" i="66"/>
  <c r="AM957" i="66" s="1"/>
  <c r="AF957" i="66"/>
  <c r="AE957" i="66" s="1"/>
  <c r="DO344" i="66"/>
  <c r="DS344" i="66"/>
  <c r="AM344" i="66" s="1"/>
  <c r="DM344" i="66"/>
  <c r="AG344" i="66" s="1"/>
  <c r="DN344" i="66"/>
  <c r="AH344" i="66" s="1"/>
  <c r="DQ344" i="66"/>
  <c r="AN344" i="66" s="1"/>
  <c r="AO344" i="66" s="1"/>
  <c r="AK344" i="66" s="1"/>
  <c r="DR344" i="66"/>
  <c r="AL344" i="66" s="1"/>
  <c r="AF344" i="66"/>
  <c r="AE344" i="66" s="1"/>
  <c r="DM128" i="66"/>
  <c r="AG128" i="66" s="1"/>
  <c r="DR128" i="66"/>
  <c r="AL128" i="66" s="1"/>
  <c r="DS128" i="66"/>
  <c r="AM128" i="66" s="1"/>
  <c r="AF128" i="66"/>
  <c r="AE128" i="66" s="1"/>
  <c r="DN128" i="66"/>
  <c r="AH128" i="66" s="1"/>
  <c r="DO128" i="66"/>
  <c r="DQ128" i="66"/>
  <c r="AN128" i="66" s="1"/>
  <c r="AO128" i="66" s="1"/>
  <c r="AK128" i="66" s="1"/>
  <c r="DQ491" i="66"/>
  <c r="AN491" i="66" s="1"/>
  <c r="AO491" i="66" s="1"/>
  <c r="AK491" i="66" s="1"/>
  <c r="DR491" i="66"/>
  <c r="AL491" i="66" s="1"/>
  <c r="DM491" i="66"/>
  <c r="AG491" i="66" s="1"/>
  <c r="DN491" i="66"/>
  <c r="AH491" i="66" s="1"/>
  <c r="DS491" i="66"/>
  <c r="AM491" i="66" s="1"/>
  <c r="AF491" i="66"/>
  <c r="AE491" i="66" s="1"/>
  <c r="DO491" i="66"/>
  <c r="DO618" i="66"/>
  <c r="DQ618" i="66"/>
  <c r="AN618" i="66" s="1"/>
  <c r="AO618" i="66" s="1"/>
  <c r="AK618" i="66" s="1"/>
  <c r="DR618" i="66"/>
  <c r="AL618" i="66" s="1"/>
  <c r="AF618" i="66"/>
  <c r="AE618" i="66" s="1"/>
  <c r="DM618" i="66"/>
  <c r="AG618" i="66" s="1"/>
  <c r="DN618" i="66"/>
  <c r="AH618" i="66" s="1"/>
  <c r="DS618" i="66"/>
  <c r="AM618" i="66" s="1"/>
  <c r="DR63" i="66"/>
  <c r="AL63" i="66" s="1"/>
  <c r="AF63" i="66"/>
  <c r="AE63" i="66" s="1"/>
  <c r="DS63" i="66"/>
  <c r="AM63" i="66" s="1"/>
  <c r="DO63" i="66"/>
  <c r="DQ63" i="66"/>
  <c r="AN63" i="66" s="1"/>
  <c r="AO63" i="66" s="1"/>
  <c r="AK63" i="66" s="1"/>
  <c r="DN63" i="66"/>
  <c r="AH63" i="66" s="1"/>
  <c r="DM63" i="66"/>
  <c r="AG63" i="66" s="1"/>
  <c r="DM357" i="66"/>
  <c r="AG357" i="66" s="1"/>
  <c r="DN357" i="66"/>
  <c r="AH357" i="66" s="1"/>
  <c r="DO357" i="66"/>
  <c r="DR357" i="66"/>
  <c r="AL357" i="66" s="1"/>
  <c r="DS357" i="66"/>
  <c r="AM357" i="66" s="1"/>
  <c r="AF357" i="66"/>
  <c r="AE357" i="66" s="1"/>
  <c r="DQ357" i="66"/>
  <c r="AN357" i="66" s="1"/>
  <c r="AO357" i="66" s="1"/>
  <c r="AK357" i="66" s="1"/>
  <c r="DO840" i="66"/>
  <c r="DN840" i="66"/>
  <c r="AH840" i="66" s="1"/>
  <c r="DQ840" i="66"/>
  <c r="AN840" i="66" s="1"/>
  <c r="AO840" i="66" s="1"/>
  <c r="AK840" i="66" s="1"/>
  <c r="DR840" i="66"/>
  <c r="AL840" i="66" s="1"/>
  <c r="AF840" i="66"/>
  <c r="AE840" i="66" s="1"/>
  <c r="DM840" i="66"/>
  <c r="AG840" i="66" s="1"/>
  <c r="DS840" i="66"/>
  <c r="AM840" i="66" s="1"/>
  <c r="DR20" i="66"/>
  <c r="AL20" i="66" s="1"/>
  <c r="DO20" i="66"/>
  <c r="DS20" i="66"/>
  <c r="AM20" i="66" s="1"/>
  <c r="DQ20" i="66"/>
  <c r="AN20" i="66" s="1"/>
  <c r="AO20" i="66" s="1"/>
  <c r="AK20" i="66" s="1"/>
  <c r="AF20" i="66"/>
  <c r="AE20" i="66" s="1"/>
  <c r="DM20" i="66"/>
  <c r="AG20" i="66" s="1"/>
  <c r="DN20" i="66"/>
  <c r="AH20" i="66" s="1"/>
  <c r="DM411" i="66"/>
  <c r="AG411" i="66" s="1"/>
  <c r="DO411" i="66"/>
  <c r="DN411" i="66"/>
  <c r="AH411" i="66" s="1"/>
  <c r="DQ411" i="66"/>
  <c r="AN411" i="66" s="1"/>
  <c r="AO411" i="66" s="1"/>
  <c r="AK411" i="66" s="1"/>
  <c r="DR411" i="66"/>
  <c r="AL411" i="66" s="1"/>
  <c r="AF411" i="66"/>
  <c r="AE411" i="66" s="1"/>
  <c r="DS411" i="66"/>
  <c r="AM411" i="66" s="1"/>
  <c r="DO548" i="66"/>
  <c r="DN548" i="66"/>
  <c r="AH548" i="66" s="1"/>
  <c r="AF548" i="66"/>
  <c r="AE548" i="66" s="1"/>
  <c r="DM548" i="66"/>
  <c r="AG548" i="66" s="1"/>
  <c r="DQ548" i="66"/>
  <c r="AN548" i="66" s="1"/>
  <c r="AO548" i="66" s="1"/>
  <c r="AK548" i="66" s="1"/>
  <c r="DR548" i="66"/>
  <c r="AL548" i="66" s="1"/>
  <c r="DS548" i="66"/>
  <c r="AM548" i="66" s="1"/>
  <c r="DO620" i="66"/>
  <c r="DQ620" i="66"/>
  <c r="AN620" i="66" s="1"/>
  <c r="AO620" i="66" s="1"/>
  <c r="AK620" i="66" s="1"/>
  <c r="DR620" i="66"/>
  <c r="AL620" i="66" s="1"/>
  <c r="AF620" i="66"/>
  <c r="AE620" i="66" s="1"/>
  <c r="DS620" i="66"/>
  <c r="AM620" i="66" s="1"/>
  <c r="DN620" i="66"/>
  <c r="AH620" i="66" s="1"/>
  <c r="DM620" i="66"/>
  <c r="AG620" i="66" s="1"/>
  <c r="DO178" i="66"/>
  <c r="DS178" i="66"/>
  <c r="AM178" i="66" s="1"/>
  <c r="AF178" i="66"/>
  <c r="AE178" i="66" s="1"/>
  <c r="DQ178" i="66"/>
  <c r="AN178" i="66" s="1"/>
  <c r="AO178" i="66" s="1"/>
  <c r="AK178" i="66" s="1"/>
  <c r="DN178" i="66"/>
  <c r="AH178" i="66" s="1"/>
  <c r="DM178" i="66"/>
  <c r="AG178" i="66" s="1"/>
  <c r="DR178" i="66"/>
  <c r="AL178" i="66" s="1"/>
  <c r="DS964" i="66"/>
  <c r="AM964" i="66" s="1"/>
  <c r="DM964" i="66"/>
  <c r="AG964" i="66" s="1"/>
  <c r="DO964" i="66"/>
  <c r="DN964" i="66"/>
  <c r="AH964" i="66" s="1"/>
  <c r="AF964" i="66"/>
  <c r="AE964" i="66" s="1"/>
  <c r="DR964" i="66"/>
  <c r="AL964" i="66" s="1"/>
  <c r="DQ964" i="66"/>
  <c r="AN964" i="66" s="1"/>
  <c r="AO964" i="66" s="1"/>
  <c r="AK964" i="66" s="1"/>
  <c r="DM613" i="66"/>
  <c r="AG613" i="66" s="1"/>
  <c r="DR613" i="66"/>
  <c r="AL613" i="66" s="1"/>
  <c r="DQ613" i="66"/>
  <c r="AN613" i="66" s="1"/>
  <c r="AO613" i="66" s="1"/>
  <c r="AK613" i="66" s="1"/>
  <c r="AF613" i="66"/>
  <c r="AE613" i="66" s="1"/>
  <c r="DO613" i="66"/>
  <c r="DS613" i="66"/>
  <c r="AM613" i="66" s="1"/>
  <c r="DN613" i="66"/>
  <c r="AH613" i="66" s="1"/>
  <c r="DS386" i="66"/>
  <c r="AM386" i="66" s="1"/>
  <c r="AF386" i="66"/>
  <c r="AE386" i="66" s="1"/>
  <c r="DO386" i="66"/>
  <c r="DN386" i="66"/>
  <c r="AH386" i="66" s="1"/>
  <c r="DM386" i="66"/>
  <c r="AG386" i="66" s="1"/>
  <c r="DQ386" i="66"/>
  <c r="AN386" i="66" s="1"/>
  <c r="AO386" i="66" s="1"/>
  <c r="AK386" i="66" s="1"/>
  <c r="DR386" i="66"/>
  <c r="AL386" i="66" s="1"/>
  <c r="DN814" i="66"/>
  <c r="AH814" i="66" s="1"/>
  <c r="DM814" i="66"/>
  <c r="AG814" i="66" s="1"/>
  <c r="DO814" i="66"/>
  <c r="DR814" i="66"/>
  <c r="AL814" i="66" s="1"/>
  <c r="AF814" i="66"/>
  <c r="AE814" i="66" s="1"/>
  <c r="DQ814" i="66"/>
  <c r="AN814" i="66" s="1"/>
  <c r="AO814" i="66" s="1"/>
  <c r="AK814" i="66" s="1"/>
  <c r="DS814" i="66"/>
  <c r="AM814" i="66" s="1"/>
  <c r="DR934" i="66"/>
  <c r="AL934" i="66" s="1"/>
  <c r="DN934" i="66"/>
  <c r="AH934" i="66" s="1"/>
  <c r="DS934" i="66"/>
  <c r="AM934" i="66" s="1"/>
  <c r="DQ934" i="66"/>
  <c r="AN934" i="66" s="1"/>
  <c r="AO934" i="66" s="1"/>
  <c r="AK934" i="66" s="1"/>
  <c r="AF934" i="66"/>
  <c r="AE934" i="66" s="1"/>
  <c r="DM934" i="66"/>
  <c r="AG934" i="66" s="1"/>
  <c r="DO934" i="66"/>
  <c r="DR27" i="66"/>
  <c r="AL27" i="66" s="1"/>
  <c r="DN27" i="66"/>
  <c r="AH27" i="66" s="1"/>
  <c r="DO27" i="66"/>
  <c r="DM27" i="66"/>
  <c r="AG27" i="66" s="1"/>
  <c r="AF27" i="66"/>
  <c r="AE27" i="66" s="1"/>
  <c r="DS27" i="66"/>
  <c r="AM27" i="66" s="1"/>
  <c r="DQ27" i="66"/>
  <c r="AN27" i="66" s="1"/>
  <c r="AO27" i="66" s="1"/>
  <c r="AK27" i="66" s="1"/>
  <c r="AF268" i="66"/>
  <c r="AE268" i="66" s="1"/>
  <c r="DO268" i="66"/>
  <c r="DN268" i="66"/>
  <c r="AH268" i="66" s="1"/>
  <c r="DM268" i="66"/>
  <c r="AG268" i="66" s="1"/>
  <c r="DR268" i="66"/>
  <c r="AL268" i="66" s="1"/>
  <c r="DQ268" i="66"/>
  <c r="AN268" i="66" s="1"/>
  <c r="AO268" i="66" s="1"/>
  <c r="AK268" i="66" s="1"/>
  <c r="DS268" i="66"/>
  <c r="AM268" i="66" s="1"/>
  <c r="DN190" i="66"/>
  <c r="AH190" i="66" s="1"/>
  <c r="DO190" i="66"/>
  <c r="DQ190" i="66"/>
  <c r="AN190" i="66" s="1"/>
  <c r="AO190" i="66" s="1"/>
  <c r="AK190" i="66" s="1"/>
  <c r="DS190" i="66"/>
  <c r="AM190" i="66" s="1"/>
  <c r="DM190" i="66"/>
  <c r="AG190" i="66" s="1"/>
  <c r="DR190" i="66"/>
  <c r="AL190" i="66" s="1"/>
  <c r="AF190" i="66"/>
  <c r="AE190" i="66" s="1"/>
  <c r="DM955" i="66"/>
  <c r="AG955" i="66" s="1"/>
  <c r="DN955" i="66"/>
  <c r="AH955" i="66" s="1"/>
  <c r="DQ955" i="66"/>
  <c r="AN955" i="66" s="1"/>
  <c r="AO955" i="66" s="1"/>
  <c r="AK955" i="66" s="1"/>
  <c r="DS955" i="66"/>
  <c r="AM955" i="66" s="1"/>
  <c r="DO955" i="66"/>
  <c r="AF955" i="66"/>
  <c r="AE955" i="66" s="1"/>
  <c r="DR955" i="66"/>
  <c r="AL955" i="66" s="1"/>
  <c r="DM524" i="66"/>
  <c r="AG524" i="66" s="1"/>
  <c r="DQ524" i="66"/>
  <c r="AN524" i="66" s="1"/>
  <c r="AO524" i="66" s="1"/>
  <c r="AK524" i="66" s="1"/>
  <c r="DR524" i="66"/>
  <c r="AL524" i="66" s="1"/>
  <c r="DS524" i="66"/>
  <c r="AM524" i="66" s="1"/>
  <c r="DN524" i="66"/>
  <c r="AH524" i="66" s="1"/>
  <c r="DO524" i="66"/>
  <c r="AF524" i="66"/>
  <c r="AE524" i="66" s="1"/>
  <c r="DQ362" i="66"/>
  <c r="AN362" i="66" s="1"/>
  <c r="AO362" i="66" s="1"/>
  <c r="AK362" i="66" s="1"/>
  <c r="DS362" i="66"/>
  <c r="AM362" i="66" s="1"/>
  <c r="DM362" i="66"/>
  <c r="AG362" i="66" s="1"/>
  <c r="DO362" i="66"/>
  <c r="DR362" i="66"/>
  <c r="AL362" i="66" s="1"/>
  <c r="DN362" i="66"/>
  <c r="AH362" i="66" s="1"/>
  <c r="AF362" i="66"/>
  <c r="AE362" i="66" s="1"/>
  <c r="DM512" i="66"/>
  <c r="AG512" i="66" s="1"/>
  <c r="AF512" i="66"/>
  <c r="AE512" i="66" s="1"/>
  <c r="DN512" i="66"/>
  <c r="AH512" i="66" s="1"/>
  <c r="DQ512" i="66"/>
  <c r="AN512" i="66" s="1"/>
  <c r="AO512" i="66" s="1"/>
  <c r="AK512" i="66" s="1"/>
  <c r="DR512" i="66"/>
  <c r="AL512" i="66" s="1"/>
  <c r="DO512" i="66"/>
  <c r="DS512" i="66"/>
  <c r="AM512" i="66" s="1"/>
  <c r="DO523" i="66"/>
  <c r="DQ523" i="66"/>
  <c r="AN523" i="66" s="1"/>
  <c r="AO523" i="66" s="1"/>
  <c r="AK523" i="66" s="1"/>
  <c r="AF523" i="66"/>
  <c r="AE523" i="66" s="1"/>
  <c r="DN523" i="66"/>
  <c r="AH523" i="66" s="1"/>
  <c r="DR523" i="66"/>
  <c r="AL523" i="66" s="1"/>
  <c r="DS523" i="66"/>
  <c r="AM523" i="66" s="1"/>
  <c r="DM523" i="66"/>
  <c r="AG523" i="66" s="1"/>
  <c r="DO692" i="66"/>
  <c r="DN692" i="66"/>
  <c r="AH692" i="66" s="1"/>
  <c r="AF692" i="66"/>
  <c r="AE692" i="66" s="1"/>
  <c r="DM692" i="66"/>
  <c r="AG692" i="66" s="1"/>
  <c r="DQ692" i="66"/>
  <c r="AN692" i="66" s="1"/>
  <c r="AO692" i="66" s="1"/>
  <c r="AK692" i="66" s="1"/>
  <c r="DS692" i="66"/>
  <c r="AM692" i="66" s="1"/>
  <c r="DR692" i="66"/>
  <c r="AL692" i="66" s="1"/>
  <c r="DS850" i="66"/>
  <c r="AM850" i="66" s="1"/>
  <c r="AF850" i="66"/>
  <c r="AE850" i="66" s="1"/>
  <c r="DO850" i="66"/>
  <c r="DR850" i="66"/>
  <c r="AL850" i="66" s="1"/>
  <c r="DQ850" i="66"/>
  <c r="AN850" i="66" s="1"/>
  <c r="AO850" i="66" s="1"/>
  <c r="AK850" i="66" s="1"/>
  <c r="DN850" i="66"/>
  <c r="AH850" i="66" s="1"/>
  <c r="DM850" i="66"/>
  <c r="AG850" i="66" s="1"/>
  <c r="DR961" i="66"/>
  <c r="AL961" i="66" s="1"/>
  <c r="DO961" i="66"/>
  <c r="DN961" i="66"/>
  <c r="AH961" i="66" s="1"/>
  <c r="DQ961" i="66"/>
  <c r="AN961" i="66" s="1"/>
  <c r="AO961" i="66" s="1"/>
  <c r="AK961" i="66" s="1"/>
  <c r="AF961" i="66"/>
  <c r="AE961" i="66" s="1"/>
  <c r="DM961" i="66"/>
  <c r="AG961" i="66" s="1"/>
  <c r="DS961" i="66"/>
  <c r="AM961" i="66" s="1"/>
  <c r="DR812" i="66"/>
  <c r="AL812" i="66" s="1"/>
  <c r="AF812" i="66"/>
  <c r="AE812" i="66" s="1"/>
  <c r="DO812" i="66"/>
  <c r="DN812" i="66"/>
  <c r="AH812" i="66" s="1"/>
  <c r="DM812" i="66"/>
  <c r="AG812" i="66" s="1"/>
  <c r="DQ812" i="66"/>
  <c r="AN812" i="66" s="1"/>
  <c r="AO812" i="66" s="1"/>
  <c r="AK812" i="66" s="1"/>
  <c r="DS812" i="66"/>
  <c r="AM812" i="66" s="1"/>
  <c r="DS103" i="66"/>
  <c r="AM103" i="66" s="1"/>
  <c r="DM103" i="66"/>
  <c r="AG103" i="66" s="1"/>
  <c r="DO103" i="66"/>
  <c r="AF103" i="66"/>
  <c r="AE103" i="66" s="1"/>
  <c r="DQ103" i="66"/>
  <c r="AN103" i="66" s="1"/>
  <c r="AO103" i="66" s="1"/>
  <c r="AK103" i="66" s="1"/>
  <c r="DR103" i="66"/>
  <c r="AL103" i="66" s="1"/>
  <c r="DN103" i="66"/>
  <c r="AH103" i="66" s="1"/>
  <c r="DS488" i="66"/>
  <c r="AM488" i="66" s="1"/>
  <c r="DQ488" i="66"/>
  <c r="AN488" i="66" s="1"/>
  <c r="AO488" i="66" s="1"/>
  <c r="AK488" i="66" s="1"/>
  <c r="DM488" i="66"/>
  <c r="AG488" i="66" s="1"/>
  <c r="DN488" i="66"/>
  <c r="AH488" i="66" s="1"/>
  <c r="DO488" i="66"/>
  <c r="DR488" i="66"/>
  <c r="AL488" i="66" s="1"/>
  <c r="AF488" i="66"/>
  <c r="AE488" i="66" s="1"/>
  <c r="AF98" i="66"/>
  <c r="AE98" i="66" s="1"/>
  <c r="DS98" i="66"/>
  <c r="AM98" i="66" s="1"/>
  <c r="DN98" i="66"/>
  <c r="AH98" i="66" s="1"/>
  <c r="DM98" i="66"/>
  <c r="AG98" i="66" s="1"/>
  <c r="DO98" i="66"/>
  <c r="DQ98" i="66"/>
  <c r="AN98" i="66" s="1"/>
  <c r="AO98" i="66" s="1"/>
  <c r="AK98" i="66" s="1"/>
  <c r="DR98" i="66"/>
  <c r="AL98" i="66" s="1"/>
  <c r="DO714" i="66"/>
  <c r="DM714" i="66"/>
  <c r="AG714" i="66" s="1"/>
  <c r="DN714" i="66"/>
  <c r="AH714" i="66" s="1"/>
  <c r="AF714" i="66"/>
  <c r="AE714" i="66" s="1"/>
  <c r="DR714" i="66"/>
  <c r="AL714" i="66" s="1"/>
  <c r="DQ714" i="66"/>
  <c r="AN714" i="66" s="1"/>
  <c r="AO714" i="66" s="1"/>
  <c r="AK714" i="66" s="1"/>
  <c r="DS714" i="66"/>
  <c r="AM714" i="66" s="1"/>
  <c r="DO653" i="66"/>
  <c r="DN653" i="66"/>
  <c r="AH653" i="66" s="1"/>
  <c r="AF653" i="66"/>
  <c r="AE653" i="66" s="1"/>
  <c r="DQ653" i="66"/>
  <c r="AN653" i="66" s="1"/>
  <c r="AO653" i="66" s="1"/>
  <c r="AK653" i="66" s="1"/>
  <c r="DR653" i="66"/>
  <c r="AL653" i="66" s="1"/>
  <c r="DS653" i="66"/>
  <c r="AM653" i="66" s="1"/>
  <c r="DM653" i="66"/>
  <c r="AG653" i="66" s="1"/>
  <c r="DM542" i="66"/>
  <c r="AG542" i="66" s="1"/>
  <c r="AF542" i="66"/>
  <c r="AE542" i="66" s="1"/>
  <c r="DN542" i="66"/>
  <c r="AH542" i="66" s="1"/>
  <c r="DO542" i="66"/>
  <c r="DQ542" i="66"/>
  <c r="AN542" i="66" s="1"/>
  <c r="AO542" i="66" s="1"/>
  <c r="AK542" i="66" s="1"/>
  <c r="DR542" i="66"/>
  <c r="AL542" i="66" s="1"/>
  <c r="DS542" i="66"/>
  <c r="AM542" i="66" s="1"/>
  <c r="DN466" i="66"/>
  <c r="AH466" i="66" s="1"/>
  <c r="DQ466" i="66"/>
  <c r="AN466" i="66" s="1"/>
  <c r="AO466" i="66" s="1"/>
  <c r="AK466" i="66" s="1"/>
  <c r="DR466" i="66"/>
  <c r="AL466" i="66" s="1"/>
  <c r="AF466" i="66"/>
  <c r="AE466" i="66" s="1"/>
  <c r="DM466" i="66"/>
  <c r="AG466" i="66" s="1"/>
  <c r="DO466" i="66"/>
  <c r="DS466" i="66"/>
  <c r="AM466" i="66" s="1"/>
  <c r="DN153" i="66"/>
  <c r="AH153" i="66" s="1"/>
  <c r="AF153" i="66"/>
  <c r="AE153" i="66" s="1"/>
  <c r="DO153" i="66"/>
  <c r="DQ153" i="66"/>
  <c r="AN153" i="66" s="1"/>
  <c r="AO153" i="66" s="1"/>
  <c r="AK153" i="66" s="1"/>
  <c r="DS153" i="66"/>
  <c r="AM153" i="66" s="1"/>
  <c r="DR153" i="66"/>
  <c r="AL153" i="66" s="1"/>
  <c r="DM153" i="66"/>
  <c r="AG153" i="66" s="1"/>
  <c r="DO598" i="66"/>
  <c r="DQ598" i="66"/>
  <c r="AN598" i="66" s="1"/>
  <c r="AO598" i="66" s="1"/>
  <c r="AK598" i="66" s="1"/>
  <c r="DR598" i="66"/>
  <c r="AL598" i="66" s="1"/>
  <c r="DN598" i="66"/>
  <c r="AH598" i="66" s="1"/>
  <c r="DS598" i="66"/>
  <c r="AM598" i="66" s="1"/>
  <c r="AF598" i="66"/>
  <c r="AE598" i="66" s="1"/>
  <c r="DM598" i="66"/>
  <c r="AG598" i="66" s="1"/>
  <c r="DN988" i="66"/>
  <c r="AH988" i="66" s="1"/>
  <c r="DM988" i="66"/>
  <c r="AG988" i="66" s="1"/>
  <c r="DO988" i="66"/>
  <c r="DQ988" i="66"/>
  <c r="AN988" i="66" s="1"/>
  <c r="AO988" i="66" s="1"/>
  <c r="AK988" i="66" s="1"/>
  <c r="DS988" i="66"/>
  <c r="AM988" i="66" s="1"/>
  <c r="AF988" i="66"/>
  <c r="AE988" i="66" s="1"/>
  <c r="DR988" i="66"/>
  <c r="AL988" i="66" s="1"/>
  <c r="DM459" i="66"/>
  <c r="AG459" i="66" s="1"/>
  <c r="DO459" i="66"/>
  <c r="DR459" i="66"/>
  <c r="AL459" i="66" s="1"/>
  <c r="DQ459" i="66"/>
  <c r="AN459" i="66" s="1"/>
  <c r="AO459" i="66" s="1"/>
  <c r="AK459" i="66" s="1"/>
  <c r="AF459" i="66"/>
  <c r="AE459" i="66" s="1"/>
  <c r="DS459" i="66"/>
  <c r="AM459" i="66" s="1"/>
  <c r="DN459" i="66"/>
  <c r="AH459" i="66" s="1"/>
  <c r="DM343" i="66"/>
  <c r="AG343" i="66" s="1"/>
  <c r="DN343" i="66"/>
  <c r="AH343" i="66" s="1"/>
  <c r="DO343" i="66"/>
  <c r="DR343" i="66"/>
  <c r="AL343" i="66" s="1"/>
  <c r="DQ343" i="66"/>
  <c r="AN343" i="66" s="1"/>
  <c r="AO343" i="66" s="1"/>
  <c r="AK343" i="66" s="1"/>
  <c r="DS343" i="66"/>
  <c r="AM343" i="66" s="1"/>
  <c r="AF343" i="66"/>
  <c r="AE343" i="66" s="1"/>
  <c r="DO273" i="66"/>
  <c r="DR273" i="66"/>
  <c r="AL273" i="66" s="1"/>
  <c r="DQ273" i="66"/>
  <c r="AN273" i="66" s="1"/>
  <c r="AO273" i="66" s="1"/>
  <c r="AK273" i="66" s="1"/>
  <c r="DS273" i="66"/>
  <c r="AM273" i="66" s="1"/>
  <c r="DM273" i="66"/>
  <c r="AG273" i="66" s="1"/>
  <c r="AF273" i="66"/>
  <c r="AE273" i="66" s="1"/>
  <c r="DN273" i="66"/>
  <c r="AH273" i="66" s="1"/>
  <c r="DO980" i="66"/>
  <c r="DR980" i="66"/>
  <c r="AL980" i="66" s="1"/>
  <c r="DS980" i="66"/>
  <c r="AM980" i="66" s="1"/>
  <c r="DM980" i="66"/>
  <c r="AG980" i="66" s="1"/>
  <c r="AF980" i="66"/>
  <c r="AE980" i="66" s="1"/>
  <c r="DQ980" i="66"/>
  <c r="AN980" i="66" s="1"/>
  <c r="AO980" i="66" s="1"/>
  <c r="AK980" i="66" s="1"/>
  <c r="DN980" i="66"/>
  <c r="AH980" i="66" s="1"/>
  <c r="DS605" i="66"/>
  <c r="AM605" i="66" s="1"/>
  <c r="DM605" i="66"/>
  <c r="AG605" i="66" s="1"/>
  <c r="DN605" i="66"/>
  <c r="AH605" i="66" s="1"/>
  <c r="DO605" i="66"/>
  <c r="DR605" i="66"/>
  <c r="AL605" i="66" s="1"/>
  <c r="DQ605" i="66"/>
  <c r="AN605" i="66" s="1"/>
  <c r="AO605" i="66" s="1"/>
  <c r="AK605" i="66" s="1"/>
  <c r="AF605" i="66"/>
  <c r="AE605" i="66" s="1"/>
  <c r="DO299" i="66"/>
  <c r="DQ299" i="66"/>
  <c r="AN299" i="66" s="1"/>
  <c r="AO299" i="66" s="1"/>
  <c r="AK299" i="66" s="1"/>
  <c r="AF299" i="66"/>
  <c r="AE299" i="66" s="1"/>
  <c r="DS299" i="66"/>
  <c r="AM299" i="66" s="1"/>
  <c r="DN299" i="66"/>
  <c r="AH299" i="66" s="1"/>
  <c r="DM299" i="66"/>
  <c r="AG299" i="66" s="1"/>
  <c r="DR299" i="66"/>
  <c r="AL299" i="66" s="1"/>
  <c r="DS878" i="66"/>
  <c r="AM878" i="66" s="1"/>
  <c r="DQ878" i="66"/>
  <c r="AN878" i="66" s="1"/>
  <c r="AO878" i="66" s="1"/>
  <c r="AK878" i="66" s="1"/>
  <c r="DR878" i="66"/>
  <c r="AL878" i="66" s="1"/>
  <c r="AF878" i="66"/>
  <c r="AE878" i="66" s="1"/>
  <c r="DO878" i="66"/>
  <c r="DM878" i="66"/>
  <c r="AG878" i="66" s="1"/>
  <c r="DN878" i="66"/>
  <c r="AH878" i="66" s="1"/>
  <c r="DO45" i="66"/>
  <c r="DN45" i="66"/>
  <c r="AH45" i="66" s="1"/>
  <c r="DS45" i="66"/>
  <c r="AM45" i="66" s="1"/>
  <c r="DR45" i="66"/>
  <c r="AL45" i="66" s="1"/>
  <c r="DQ45" i="66"/>
  <c r="AN45" i="66" s="1"/>
  <c r="AO45" i="66" s="1"/>
  <c r="AK45" i="66" s="1"/>
  <c r="AF45" i="66"/>
  <c r="AE45" i="66" s="1"/>
  <c r="DM45" i="66"/>
  <c r="AG45" i="66" s="1"/>
  <c r="DN285" i="66"/>
  <c r="AH285" i="66" s="1"/>
  <c r="AF285" i="66"/>
  <c r="AE285" i="66" s="1"/>
  <c r="DM285" i="66"/>
  <c r="AG285" i="66" s="1"/>
  <c r="DO285" i="66"/>
  <c r="DR285" i="66"/>
  <c r="AL285" i="66" s="1"/>
  <c r="DQ285" i="66"/>
  <c r="AN285" i="66" s="1"/>
  <c r="AO285" i="66" s="1"/>
  <c r="AK285" i="66" s="1"/>
  <c r="DS285" i="66"/>
  <c r="AM285" i="66" s="1"/>
  <c r="DM490" i="66"/>
  <c r="AG490" i="66" s="1"/>
  <c r="AF490" i="66"/>
  <c r="AE490" i="66" s="1"/>
  <c r="DS490" i="66"/>
  <c r="AM490" i="66" s="1"/>
  <c r="DN490" i="66"/>
  <c r="AH490" i="66" s="1"/>
  <c r="DQ490" i="66"/>
  <c r="AN490" i="66" s="1"/>
  <c r="AO490" i="66" s="1"/>
  <c r="AK490" i="66" s="1"/>
  <c r="DR490" i="66"/>
  <c r="AL490" i="66" s="1"/>
  <c r="DO490" i="66"/>
  <c r="AF427" i="66"/>
  <c r="AE427" i="66" s="1"/>
  <c r="DS427" i="66"/>
  <c r="AM427" i="66" s="1"/>
  <c r="DR427" i="66"/>
  <c r="AL427" i="66" s="1"/>
  <c r="DO427" i="66"/>
  <c r="DQ427" i="66"/>
  <c r="AN427" i="66" s="1"/>
  <c r="AO427" i="66" s="1"/>
  <c r="AK427" i="66" s="1"/>
  <c r="DM427" i="66"/>
  <c r="AG427" i="66" s="1"/>
  <c r="DN427" i="66"/>
  <c r="AH427" i="66" s="1"/>
  <c r="DS227" i="66"/>
  <c r="AM227" i="66" s="1"/>
  <c r="DM227" i="66"/>
  <c r="AG227" i="66" s="1"/>
  <c r="DN227" i="66"/>
  <c r="AH227" i="66" s="1"/>
  <c r="DO227" i="66"/>
  <c r="DR227" i="66"/>
  <c r="AL227" i="66" s="1"/>
  <c r="DQ227" i="66"/>
  <c r="AN227" i="66" s="1"/>
  <c r="AO227" i="66" s="1"/>
  <c r="AK227" i="66" s="1"/>
  <c r="AF227" i="66"/>
  <c r="AE227" i="66" s="1"/>
  <c r="DO505" i="66"/>
  <c r="AF505" i="66"/>
  <c r="AE505" i="66" s="1"/>
  <c r="DM505" i="66"/>
  <c r="AG505" i="66" s="1"/>
  <c r="DQ505" i="66"/>
  <c r="AN505" i="66" s="1"/>
  <c r="AO505" i="66" s="1"/>
  <c r="AK505" i="66" s="1"/>
  <c r="DR505" i="66"/>
  <c r="AL505" i="66" s="1"/>
  <c r="DN505" i="66"/>
  <c r="AH505" i="66" s="1"/>
  <c r="DS505" i="66"/>
  <c r="AM505" i="66" s="1"/>
  <c r="DN966" i="66"/>
  <c r="AH966" i="66" s="1"/>
  <c r="AF966" i="66"/>
  <c r="AE966" i="66" s="1"/>
  <c r="DQ966" i="66"/>
  <c r="AN966" i="66" s="1"/>
  <c r="AO966" i="66" s="1"/>
  <c r="AK966" i="66" s="1"/>
  <c r="DS966" i="66"/>
  <c r="AM966" i="66" s="1"/>
  <c r="DR966" i="66"/>
  <c r="AL966" i="66" s="1"/>
  <c r="DM966" i="66"/>
  <c r="AG966" i="66" s="1"/>
  <c r="DO966" i="66"/>
  <c r="DO358" i="66"/>
  <c r="DQ358" i="66"/>
  <c r="AN358" i="66" s="1"/>
  <c r="AO358" i="66" s="1"/>
  <c r="AK358" i="66" s="1"/>
  <c r="DS358" i="66"/>
  <c r="AM358" i="66" s="1"/>
  <c r="DM358" i="66"/>
  <c r="AG358" i="66" s="1"/>
  <c r="DR358" i="66"/>
  <c r="AL358" i="66" s="1"/>
  <c r="DN358" i="66"/>
  <c r="AH358" i="66" s="1"/>
  <c r="AF358" i="66"/>
  <c r="AE358" i="66" s="1"/>
  <c r="DR199" i="66"/>
  <c r="AL199" i="66" s="1"/>
  <c r="DS199" i="66"/>
  <c r="AM199" i="66" s="1"/>
  <c r="AF199" i="66"/>
  <c r="AE199" i="66" s="1"/>
  <c r="DN199" i="66"/>
  <c r="AH199" i="66" s="1"/>
  <c r="DO199" i="66"/>
  <c r="DQ199" i="66"/>
  <c r="AN199" i="66" s="1"/>
  <c r="AO199" i="66" s="1"/>
  <c r="AK199" i="66" s="1"/>
  <c r="DM199" i="66"/>
  <c r="AG199" i="66" s="1"/>
  <c r="AF31" i="66"/>
  <c r="AE31" i="66" s="1"/>
  <c r="DN31" i="66"/>
  <c r="AH31" i="66" s="1"/>
  <c r="DM31" i="66"/>
  <c r="AG31" i="66" s="1"/>
  <c r="DO31" i="66"/>
  <c r="DR31" i="66"/>
  <c r="AL31" i="66" s="1"/>
  <c r="DQ31" i="66"/>
  <c r="AN31" i="66" s="1"/>
  <c r="AO31" i="66" s="1"/>
  <c r="AK31" i="66" s="1"/>
  <c r="DS31" i="66"/>
  <c r="AM31" i="66" s="1"/>
  <c r="DS283" i="66"/>
  <c r="AM283" i="66" s="1"/>
  <c r="DO283" i="66"/>
  <c r="DQ283" i="66"/>
  <c r="AN283" i="66" s="1"/>
  <c r="AO283" i="66" s="1"/>
  <c r="AK283" i="66" s="1"/>
  <c r="DM283" i="66"/>
  <c r="AG283" i="66" s="1"/>
  <c r="DR283" i="66"/>
  <c r="AL283" i="66" s="1"/>
  <c r="AF283" i="66"/>
  <c r="AE283" i="66" s="1"/>
  <c r="DN283" i="66"/>
  <c r="AH283" i="66" s="1"/>
  <c r="DR593" i="66"/>
  <c r="AL593" i="66" s="1"/>
  <c r="DQ593" i="66"/>
  <c r="AN593" i="66" s="1"/>
  <c r="AO593" i="66" s="1"/>
  <c r="AK593" i="66" s="1"/>
  <c r="DS593" i="66"/>
  <c r="AM593" i="66" s="1"/>
  <c r="DN593" i="66"/>
  <c r="AH593" i="66" s="1"/>
  <c r="AF593" i="66"/>
  <c r="AE593" i="66" s="1"/>
  <c r="DM593" i="66"/>
  <c r="AG593" i="66" s="1"/>
  <c r="DO593" i="66"/>
  <c r="AF494" i="66"/>
  <c r="AE494" i="66" s="1"/>
  <c r="DN494" i="66"/>
  <c r="AH494" i="66" s="1"/>
  <c r="DS494" i="66"/>
  <c r="AM494" i="66" s="1"/>
  <c r="DO494" i="66"/>
  <c r="DM494" i="66"/>
  <c r="AG494" i="66" s="1"/>
  <c r="DQ494" i="66"/>
  <c r="AN494" i="66" s="1"/>
  <c r="AO494" i="66" s="1"/>
  <c r="AK494" i="66" s="1"/>
  <c r="DR494" i="66"/>
  <c r="AL494" i="66" s="1"/>
  <c r="DM504" i="66"/>
  <c r="AG504" i="66" s="1"/>
  <c r="AF504" i="66"/>
  <c r="AE504" i="66" s="1"/>
  <c r="DN504" i="66"/>
  <c r="AH504" i="66" s="1"/>
  <c r="DQ504" i="66"/>
  <c r="AN504" i="66" s="1"/>
  <c r="AO504" i="66" s="1"/>
  <c r="AK504" i="66" s="1"/>
  <c r="DR504" i="66"/>
  <c r="AL504" i="66" s="1"/>
  <c r="DO504" i="66"/>
  <c r="DS504" i="66"/>
  <c r="AM504" i="66" s="1"/>
  <c r="DR17" i="66"/>
  <c r="AL17" i="66" s="1"/>
  <c r="DN17" i="66"/>
  <c r="AH17" i="66" s="1"/>
  <c r="DS17" i="66"/>
  <c r="AM17" i="66" s="1"/>
  <c r="DM17" i="66"/>
  <c r="AG17" i="66" s="1"/>
  <c r="AF17" i="66"/>
  <c r="AE17" i="66" s="1"/>
  <c r="DO17" i="66"/>
  <c r="DQ17" i="66"/>
  <c r="AN17" i="66" s="1"/>
  <c r="AO17" i="66" s="1"/>
  <c r="AK17" i="66" s="1"/>
  <c r="DS802" i="66"/>
  <c r="AM802" i="66" s="1"/>
  <c r="DM802" i="66"/>
  <c r="AG802" i="66" s="1"/>
  <c r="AF802" i="66"/>
  <c r="AE802" i="66" s="1"/>
  <c r="DQ802" i="66"/>
  <c r="AN802" i="66" s="1"/>
  <c r="AO802" i="66" s="1"/>
  <c r="AK802" i="66" s="1"/>
  <c r="DR802" i="66"/>
  <c r="AL802" i="66" s="1"/>
  <c r="DO802" i="66"/>
  <c r="DN802" i="66"/>
  <c r="AH802" i="66" s="1"/>
  <c r="DN711" i="66"/>
  <c r="AH711" i="66" s="1"/>
  <c r="DS711" i="66"/>
  <c r="AM711" i="66" s="1"/>
  <c r="DQ711" i="66"/>
  <c r="AN711" i="66" s="1"/>
  <c r="AO711" i="66" s="1"/>
  <c r="AK711" i="66" s="1"/>
  <c r="DM711" i="66"/>
  <c r="AG711" i="66" s="1"/>
  <c r="DO711" i="66"/>
  <c r="AF711" i="66"/>
  <c r="AE711" i="66" s="1"/>
  <c r="DR711" i="66"/>
  <c r="AL711" i="66" s="1"/>
  <c r="DN32" i="66"/>
  <c r="AH32" i="66" s="1"/>
  <c r="DO32" i="66"/>
  <c r="DS32" i="66"/>
  <c r="AM32" i="66" s="1"/>
  <c r="DR32" i="66"/>
  <c r="AL32" i="66" s="1"/>
  <c r="AF32" i="66"/>
  <c r="AE32" i="66" s="1"/>
  <c r="DQ32" i="66"/>
  <c r="AN32" i="66" s="1"/>
  <c r="AO32" i="66" s="1"/>
  <c r="AK32" i="66" s="1"/>
  <c r="DM32" i="66"/>
  <c r="AG32" i="66" s="1"/>
  <c r="DQ364" i="66"/>
  <c r="AN364" i="66" s="1"/>
  <c r="AO364" i="66" s="1"/>
  <c r="AK364" i="66" s="1"/>
  <c r="DS364" i="66"/>
  <c r="AM364" i="66" s="1"/>
  <c r="DR364" i="66"/>
  <c r="AL364" i="66" s="1"/>
  <c r="AF364" i="66"/>
  <c r="AE364" i="66" s="1"/>
  <c r="DM364" i="66"/>
  <c r="AG364" i="66" s="1"/>
  <c r="DN364" i="66"/>
  <c r="AH364" i="66" s="1"/>
  <c r="DO364" i="66"/>
  <c r="DN707" i="66"/>
  <c r="AH707" i="66" s="1"/>
  <c r="DO707" i="66"/>
  <c r="DM707" i="66"/>
  <c r="AG707" i="66" s="1"/>
  <c r="DQ707" i="66"/>
  <c r="AN707" i="66" s="1"/>
  <c r="AO707" i="66" s="1"/>
  <c r="AK707" i="66" s="1"/>
  <c r="DR707" i="66"/>
  <c r="AL707" i="66" s="1"/>
  <c r="DS707" i="66"/>
  <c r="AM707" i="66" s="1"/>
  <c r="AF707" i="66"/>
  <c r="AE707" i="66" s="1"/>
  <c r="DS139" i="66"/>
  <c r="AM139" i="66" s="1"/>
  <c r="AF139" i="66"/>
  <c r="AE139" i="66" s="1"/>
  <c r="DN139" i="66"/>
  <c r="AH139" i="66" s="1"/>
  <c r="DR139" i="66"/>
  <c r="AL139" i="66" s="1"/>
  <c r="DQ139" i="66"/>
  <c r="AN139" i="66" s="1"/>
  <c r="AO139" i="66" s="1"/>
  <c r="AK139" i="66" s="1"/>
  <c r="DM139" i="66"/>
  <c r="AG139" i="66" s="1"/>
  <c r="DO139" i="66"/>
  <c r="DM883" i="66"/>
  <c r="AG883" i="66" s="1"/>
  <c r="DN883" i="66"/>
  <c r="AH883" i="66" s="1"/>
  <c r="DQ883" i="66"/>
  <c r="AN883" i="66" s="1"/>
  <c r="AO883" i="66" s="1"/>
  <c r="AK883" i="66" s="1"/>
  <c r="DR883" i="66"/>
  <c r="AL883" i="66" s="1"/>
  <c r="DS883" i="66"/>
  <c r="AM883" i="66" s="1"/>
  <c r="AF883" i="66"/>
  <c r="AE883" i="66" s="1"/>
  <c r="DO883" i="66"/>
  <c r="DN211" i="66"/>
  <c r="AH211" i="66" s="1"/>
  <c r="DQ211" i="66"/>
  <c r="AN211" i="66" s="1"/>
  <c r="AO211" i="66" s="1"/>
  <c r="AK211" i="66" s="1"/>
  <c r="AF211" i="66"/>
  <c r="AE211" i="66" s="1"/>
  <c r="DO211" i="66"/>
  <c r="DS211" i="66"/>
  <c r="AM211" i="66" s="1"/>
  <c r="DR211" i="66"/>
  <c r="AL211" i="66" s="1"/>
  <c r="DM211" i="66"/>
  <c r="AG211" i="66" s="1"/>
  <c r="DS263" i="66"/>
  <c r="AM263" i="66" s="1"/>
  <c r="DQ263" i="66"/>
  <c r="AN263" i="66" s="1"/>
  <c r="AO263" i="66" s="1"/>
  <c r="AK263" i="66" s="1"/>
  <c r="AF263" i="66"/>
  <c r="AE263" i="66" s="1"/>
  <c r="DR263" i="66"/>
  <c r="AL263" i="66" s="1"/>
  <c r="DM263" i="66"/>
  <c r="AG263" i="66" s="1"/>
  <c r="DN263" i="66"/>
  <c r="AH263" i="66" s="1"/>
  <c r="DO263" i="66"/>
  <c r="DM942" i="66"/>
  <c r="AG942" i="66" s="1"/>
  <c r="DO942" i="66"/>
  <c r="DR942" i="66"/>
  <c r="AL942" i="66" s="1"/>
  <c r="DS942" i="66"/>
  <c r="AM942" i="66" s="1"/>
  <c r="AF942" i="66"/>
  <c r="AE942" i="66" s="1"/>
  <c r="DQ942" i="66"/>
  <c r="AN942" i="66" s="1"/>
  <c r="AO942" i="66" s="1"/>
  <c r="AK942" i="66" s="1"/>
  <c r="DN942" i="66"/>
  <c r="AH942" i="66" s="1"/>
  <c r="DR204" i="66"/>
  <c r="AL204" i="66" s="1"/>
  <c r="AF204" i="66"/>
  <c r="AE204" i="66" s="1"/>
  <c r="DN204" i="66"/>
  <c r="AH204" i="66" s="1"/>
  <c r="DQ204" i="66"/>
  <c r="AN204" i="66" s="1"/>
  <c r="AO204" i="66" s="1"/>
  <c r="AK204" i="66" s="1"/>
  <c r="DM204" i="66"/>
  <c r="AG204" i="66" s="1"/>
  <c r="DO204" i="66"/>
  <c r="DS204" i="66"/>
  <c r="AM204" i="66" s="1"/>
  <c r="DR192" i="66"/>
  <c r="AL192" i="66" s="1"/>
  <c r="AF192" i="66"/>
  <c r="AE192" i="66" s="1"/>
  <c r="DM192" i="66"/>
  <c r="AG192" i="66" s="1"/>
  <c r="DO192" i="66"/>
  <c r="DN192" i="66"/>
  <c r="AH192" i="66" s="1"/>
  <c r="DQ192" i="66"/>
  <c r="AN192" i="66" s="1"/>
  <c r="AO192" i="66" s="1"/>
  <c r="AK192" i="66" s="1"/>
  <c r="DS192" i="66"/>
  <c r="AM192" i="66" s="1"/>
  <c r="DQ728" i="66"/>
  <c r="AN728" i="66" s="1"/>
  <c r="AO728" i="66" s="1"/>
  <c r="AK728" i="66" s="1"/>
  <c r="AF728" i="66"/>
  <c r="AE728" i="66" s="1"/>
  <c r="DS728" i="66"/>
  <c r="AM728" i="66" s="1"/>
  <c r="DN728" i="66"/>
  <c r="AH728" i="66" s="1"/>
  <c r="DO728" i="66"/>
  <c r="DR728" i="66"/>
  <c r="AL728" i="66" s="1"/>
  <c r="DM728" i="66"/>
  <c r="AG728" i="66" s="1"/>
  <c r="DO531" i="66"/>
  <c r="DQ531" i="66"/>
  <c r="AN531" i="66" s="1"/>
  <c r="AO531" i="66" s="1"/>
  <c r="AK531" i="66" s="1"/>
  <c r="AF531" i="66"/>
  <c r="AE531" i="66" s="1"/>
  <c r="DM531" i="66"/>
  <c r="AG531" i="66" s="1"/>
  <c r="DR531" i="66"/>
  <c r="AL531" i="66" s="1"/>
  <c r="DS531" i="66"/>
  <c r="AM531" i="66" s="1"/>
  <c r="DN531" i="66"/>
  <c r="AH531" i="66" s="1"/>
  <c r="DR208" i="66"/>
  <c r="AL208" i="66" s="1"/>
  <c r="DN208" i="66"/>
  <c r="AH208" i="66" s="1"/>
  <c r="DQ208" i="66"/>
  <c r="AN208" i="66" s="1"/>
  <c r="AO208" i="66" s="1"/>
  <c r="AK208" i="66" s="1"/>
  <c r="AF208" i="66"/>
  <c r="AE208" i="66" s="1"/>
  <c r="DO208" i="66"/>
  <c r="DS208" i="66"/>
  <c r="AM208" i="66" s="1"/>
  <c r="DM208" i="66"/>
  <c r="AG208" i="66" s="1"/>
  <c r="DR120" i="66"/>
  <c r="AL120" i="66" s="1"/>
  <c r="DQ120" i="66"/>
  <c r="AN120" i="66" s="1"/>
  <c r="AO120" i="66" s="1"/>
  <c r="AK120" i="66" s="1"/>
  <c r="AF120" i="66"/>
  <c r="AE120" i="66" s="1"/>
  <c r="DO120" i="66"/>
  <c r="DN120" i="66"/>
  <c r="AH120" i="66" s="1"/>
  <c r="DS120" i="66"/>
  <c r="AM120" i="66" s="1"/>
  <c r="DM120" i="66"/>
  <c r="AG120" i="66" s="1"/>
  <c r="DM890" i="66"/>
  <c r="AG890" i="66" s="1"/>
  <c r="DO890" i="66"/>
  <c r="DR890" i="66"/>
  <c r="AL890" i="66" s="1"/>
  <c r="DS890" i="66"/>
  <c r="AM890" i="66" s="1"/>
  <c r="AF890" i="66"/>
  <c r="AE890" i="66" s="1"/>
  <c r="DN890" i="66"/>
  <c r="AH890" i="66" s="1"/>
  <c r="DQ890" i="66"/>
  <c r="AN890" i="66" s="1"/>
  <c r="AO890" i="66" s="1"/>
  <c r="AK890" i="66" s="1"/>
  <c r="DO154" i="66"/>
  <c r="AF154" i="66"/>
  <c r="AE154" i="66" s="1"/>
  <c r="DS154" i="66"/>
  <c r="AM154" i="66" s="1"/>
  <c r="DQ154" i="66"/>
  <c r="AN154" i="66" s="1"/>
  <c r="AO154" i="66" s="1"/>
  <c r="AK154" i="66" s="1"/>
  <c r="DR154" i="66"/>
  <c r="AL154" i="66" s="1"/>
  <c r="DM154" i="66"/>
  <c r="AG154" i="66" s="1"/>
  <c r="DN154" i="66"/>
  <c r="AH154" i="66" s="1"/>
  <c r="DM759" i="66"/>
  <c r="AG759" i="66" s="1"/>
  <c r="DQ759" i="66"/>
  <c r="AN759" i="66" s="1"/>
  <c r="AO759" i="66" s="1"/>
  <c r="AK759" i="66" s="1"/>
  <c r="AF759" i="66"/>
  <c r="AE759" i="66" s="1"/>
  <c r="DN759" i="66"/>
  <c r="AH759" i="66" s="1"/>
  <c r="DO759" i="66"/>
  <c r="DS759" i="66"/>
  <c r="AM759" i="66" s="1"/>
  <c r="DR759" i="66"/>
  <c r="AL759" i="66" s="1"/>
  <c r="DM438" i="66"/>
  <c r="AG438" i="66" s="1"/>
  <c r="DO438" i="66"/>
  <c r="DR438" i="66"/>
  <c r="AL438" i="66" s="1"/>
  <c r="DS438" i="66"/>
  <c r="AM438" i="66" s="1"/>
  <c r="AF438" i="66"/>
  <c r="AE438" i="66" s="1"/>
  <c r="DN438" i="66"/>
  <c r="AH438" i="66" s="1"/>
  <c r="DQ438" i="66"/>
  <c r="AN438" i="66" s="1"/>
  <c r="AO438" i="66" s="1"/>
  <c r="AK438" i="66" s="1"/>
  <c r="DO307" i="66"/>
  <c r="DQ307" i="66"/>
  <c r="AN307" i="66" s="1"/>
  <c r="AO307" i="66" s="1"/>
  <c r="AK307" i="66" s="1"/>
  <c r="AF307" i="66"/>
  <c r="AE307" i="66" s="1"/>
  <c r="DS307" i="66"/>
  <c r="AM307" i="66" s="1"/>
  <c r="DM307" i="66"/>
  <c r="AG307" i="66" s="1"/>
  <c r="DR307" i="66"/>
  <c r="AL307" i="66" s="1"/>
  <c r="DN307" i="66"/>
  <c r="AH307" i="66" s="1"/>
  <c r="DM235" i="66"/>
  <c r="AG235" i="66" s="1"/>
  <c r="DN235" i="66"/>
  <c r="AH235" i="66" s="1"/>
  <c r="DQ235" i="66"/>
  <c r="AN235" i="66" s="1"/>
  <c r="AO235" i="66" s="1"/>
  <c r="AK235" i="66" s="1"/>
  <c r="DS235" i="66"/>
  <c r="AM235" i="66" s="1"/>
  <c r="DR235" i="66"/>
  <c r="AL235" i="66" s="1"/>
  <c r="DO235" i="66"/>
  <c r="AF235" i="66"/>
  <c r="AE235" i="66" s="1"/>
  <c r="DN985" i="66"/>
  <c r="AH985" i="66" s="1"/>
  <c r="DO985" i="66"/>
  <c r="AF985" i="66"/>
  <c r="AE985" i="66" s="1"/>
  <c r="DM985" i="66"/>
  <c r="AG985" i="66" s="1"/>
  <c r="DR985" i="66"/>
  <c r="AL985" i="66" s="1"/>
  <c r="DQ985" i="66"/>
  <c r="AN985" i="66" s="1"/>
  <c r="AO985" i="66" s="1"/>
  <c r="AK985" i="66" s="1"/>
  <c r="DS985" i="66"/>
  <c r="AM985" i="66" s="1"/>
  <c r="DS606" i="66"/>
  <c r="AM606" i="66" s="1"/>
  <c r="AF606" i="66"/>
  <c r="AE606" i="66" s="1"/>
  <c r="DO606" i="66"/>
  <c r="DQ606" i="66"/>
  <c r="AN606" i="66" s="1"/>
  <c r="AO606" i="66" s="1"/>
  <c r="AK606" i="66" s="1"/>
  <c r="DR606" i="66"/>
  <c r="AL606" i="66" s="1"/>
  <c r="DM606" i="66"/>
  <c r="AG606" i="66" s="1"/>
  <c r="DN606" i="66"/>
  <c r="AH606" i="66" s="1"/>
  <c r="DM719" i="66"/>
  <c r="AG719" i="66" s="1"/>
  <c r="DN719" i="66"/>
  <c r="AH719" i="66" s="1"/>
  <c r="AF719" i="66"/>
  <c r="AE719" i="66" s="1"/>
  <c r="DQ719" i="66"/>
  <c r="AN719" i="66" s="1"/>
  <c r="AO719" i="66" s="1"/>
  <c r="AK719" i="66" s="1"/>
  <c r="DR719" i="66"/>
  <c r="AL719" i="66" s="1"/>
  <c r="DO719" i="66"/>
  <c r="DS719" i="66"/>
  <c r="AM719" i="66" s="1"/>
  <c r="DO940" i="66"/>
  <c r="DR940" i="66"/>
  <c r="AL940" i="66" s="1"/>
  <c r="DM940" i="66"/>
  <c r="AG940" i="66" s="1"/>
  <c r="DN940" i="66"/>
  <c r="AH940" i="66" s="1"/>
  <c r="DS940" i="66"/>
  <c r="AM940" i="66" s="1"/>
  <c r="DQ940" i="66"/>
  <c r="AN940" i="66" s="1"/>
  <c r="AO940" i="66" s="1"/>
  <c r="AK940" i="66" s="1"/>
  <c r="AF940" i="66"/>
  <c r="AE940" i="66" s="1"/>
  <c r="DM645" i="66"/>
  <c r="AG645" i="66" s="1"/>
  <c r="DO645" i="66"/>
  <c r="DQ645" i="66"/>
  <c r="AN645" i="66" s="1"/>
  <c r="AO645" i="66" s="1"/>
  <c r="AK645" i="66" s="1"/>
  <c r="DR645" i="66"/>
  <c r="AL645" i="66" s="1"/>
  <c r="DS645" i="66"/>
  <c r="AM645" i="66" s="1"/>
  <c r="AF645" i="66"/>
  <c r="AE645" i="66" s="1"/>
  <c r="DN645" i="66"/>
  <c r="AH645" i="66" s="1"/>
  <c r="DO487" i="66"/>
  <c r="DQ487" i="66"/>
  <c r="AN487" i="66" s="1"/>
  <c r="AO487" i="66" s="1"/>
  <c r="AK487" i="66" s="1"/>
  <c r="DR487" i="66"/>
  <c r="AL487" i="66" s="1"/>
  <c r="AF487" i="66"/>
  <c r="AE487" i="66" s="1"/>
  <c r="DM487" i="66"/>
  <c r="AG487" i="66" s="1"/>
  <c r="DS487" i="66"/>
  <c r="AM487" i="66" s="1"/>
  <c r="DN487" i="66"/>
  <c r="AH487" i="66" s="1"/>
  <c r="DN70" i="66"/>
  <c r="AH70" i="66" s="1"/>
  <c r="DQ70" i="66"/>
  <c r="AN70" i="66" s="1"/>
  <c r="AO70" i="66" s="1"/>
  <c r="AK70" i="66" s="1"/>
  <c r="DM70" i="66"/>
  <c r="AG70" i="66" s="1"/>
  <c r="AF70" i="66"/>
  <c r="AE70" i="66" s="1"/>
  <c r="DO70" i="66"/>
  <c r="DR70" i="66"/>
  <c r="AL70" i="66" s="1"/>
  <c r="DS70" i="66"/>
  <c r="AM70" i="66" s="1"/>
  <c r="DO677" i="66"/>
  <c r="AF677" i="66"/>
  <c r="AE677" i="66" s="1"/>
  <c r="DR677" i="66"/>
  <c r="AL677" i="66" s="1"/>
  <c r="DQ677" i="66"/>
  <c r="AN677" i="66" s="1"/>
  <c r="AO677" i="66" s="1"/>
  <c r="AK677" i="66" s="1"/>
  <c r="DS677" i="66"/>
  <c r="AM677" i="66" s="1"/>
  <c r="DM677" i="66"/>
  <c r="AG677" i="66" s="1"/>
  <c r="DN677" i="66"/>
  <c r="AH677" i="66" s="1"/>
  <c r="DR175" i="66"/>
  <c r="AL175" i="66" s="1"/>
  <c r="DQ175" i="66"/>
  <c r="AN175" i="66" s="1"/>
  <c r="AO175" i="66" s="1"/>
  <c r="AK175" i="66" s="1"/>
  <c r="DM175" i="66"/>
  <c r="AG175" i="66" s="1"/>
  <c r="AF175" i="66"/>
  <c r="AE175" i="66" s="1"/>
  <c r="DN175" i="66"/>
  <c r="AH175" i="66" s="1"/>
  <c r="DS175" i="66"/>
  <c r="AM175" i="66" s="1"/>
  <c r="DO175" i="66"/>
  <c r="DN119" i="66"/>
  <c r="AH119" i="66" s="1"/>
  <c r="AF119" i="66"/>
  <c r="AE119" i="66" s="1"/>
  <c r="DQ119" i="66"/>
  <c r="AN119" i="66" s="1"/>
  <c r="AO119" i="66" s="1"/>
  <c r="AK119" i="66" s="1"/>
  <c r="DO119" i="66"/>
  <c r="DR119" i="66"/>
  <c r="AL119" i="66" s="1"/>
  <c r="DS119" i="66"/>
  <c r="AM119" i="66" s="1"/>
  <c r="DM119" i="66"/>
  <c r="AG119" i="66" s="1"/>
  <c r="AF441" i="66"/>
  <c r="AE441" i="66" s="1"/>
  <c r="DS441" i="66"/>
  <c r="AM441" i="66" s="1"/>
  <c r="DR441" i="66"/>
  <c r="AL441" i="66" s="1"/>
  <c r="DN441" i="66"/>
  <c r="AH441" i="66" s="1"/>
  <c r="DO441" i="66"/>
  <c r="DQ441" i="66"/>
  <c r="AN441" i="66" s="1"/>
  <c r="AO441" i="66" s="1"/>
  <c r="AK441" i="66" s="1"/>
  <c r="DM441" i="66"/>
  <c r="AG441" i="66" s="1"/>
  <c r="DM948" i="66"/>
  <c r="AG948" i="66" s="1"/>
  <c r="DO948" i="66"/>
  <c r="DR948" i="66"/>
  <c r="AL948" i="66" s="1"/>
  <c r="DS948" i="66"/>
  <c r="AM948" i="66" s="1"/>
  <c r="DQ948" i="66"/>
  <c r="AN948" i="66" s="1"/>
  <c r="AO948" i="66" s="1"/>
  <c r="AK948" i="66" s="1"/>
  <c r="DN948" i="66"/>
  <c r="AH948" i="66" s="1"/>
  <c r="AF948" i="66"/>
  <c r="AE948" i="66" s="1"/>
  <c r="DS849" i="66"/>
  <c r="AM849" i="66" s="1"/>
  <c r="AF849" i="66"/>
  <c r="AE849" i="66" s="1"/>
  <c r="DO849" i="66"/>
  <c r="DR849" i="66"/>
  <c r="AL849" i="66" s="1"/>
  <c r="DM849" i="66"/>
  <c r="AG849" i="66" s="1"/>
  <c r="DN849" i="66"/>
  <c r="AH849" i="66" s="1"/>
  <c r="DQ849" i="66"/>
  <c r="AN849" i="66" s="1"/>
  <c r="AO849" i="66" s="1"/>
  <c r="AK849" i="66" s="1"/>
  <c r="DM454" i="66"/>
  <c r="AG454" i="66" s="1"/>
  <c r="AF454" i="66"/>
  <c r="AE454" i="66" s="1"/>
  <c r="DQ454" i="66"/>
  <c r="AN454" i="66" s="1"/>
  <c r="AO454" i="66" s="1"/>
  <c r="AK454" i="66" s="1"/>
  <c r="DR454" i="66"/>
  <c r="AL454" i="66" s="1"/>
  <c r="DS454" i="66"/>
  <c r="AM454" i="66" s="1"/>
  <c r="DN454" i="66"/>
  <c r="AH454" i="66" s="1"/>
  <c r="DO454" i="66"/>
  <c r="DM551" i="66"/>
  <c r="AG551" i="66" s="1"/>
  <c r="AF551" i="66"/>
  <c r="AE551" i="66" s="1"/>
  <c r="DO551" i="66"/>
  <c r="DQ551" i="66"/>
  <c r="AN551" i="66" s="1"/>
  <c r="AO551" i="66" s="1"/>
  <c r="AK551" i="66" s="1"/>
  <c r="DN551" i="66"/>
  <c r="AH551" i="66" s="1"/>
  <c r="DR551" i="66"/>
  <c r="AL551" i="66" s="1"/>
  <c r="DS551" i="66"/>
  <c r="AM551" i="66" s="1"/>
  <c r="DM222" i="66"/>
  <c r="AG222" i="66" s="1"/>
  <c r="DR222" i="66"/>
  <c r="AL222" i="66" s="1"/>
  <c r="DN222" i="66"/>
  <c r="AH222" i="66" s="1"/>
  <c r="DO222" i="66"/>
  <c r="DQ222" i="66"/>
  <c r="AN222" i="66" s="1"/>
  <c r="AO222" i="66" s="1"/>
  <c r="AK222" i="66" s="1"/>
  <c r="DS222" i="66"/>
  <c r="AM222" i="66" s="1"/>
  <c r="AF222" i="66"/>
  <c r="AE222" i="66" s="1"/>
  <c r="DN566" i="66"/>
  <c r="AH566" i="66" s="1"/>
  <c r="DO566" i="66"/>
  <c r="DR566" i="66"/>
  <c r="AL566" i="66" s="1"/>
  <c r="DS566" i="66"/>
  <c r="AM566" i="66" s="1"/>
  <c r="DQ566" i="66"/>
  <c r="AN566" i="66" s="1"/>
  <c r="AO566" i="66" s="1"/>
  <c r="AK566" i="66" s="1"/>
  <c r="DM566" i="66"/>
  <c r="AG566" i="66" s="1"/>
  <c r="AF566" i="66"/>
  <c r="AE566" i="66" s="1"/>
  <c r="DO656" i="66"/>
  <c r="DR656" i="66"/>
  <c r="AL656" i="66" s="1"/>
  <c r="DM656" i="66"/>
  <c r="AG656" i="66" s="1"/>
  <c r="DN656" i="66"/>
  <c r="AH656" i="66" s="1"/>
  <c r="DQ656" i="66"/>
  <c r="AN656" i="66" s="1"/>
  <c r="AO656" i="66" s="1"/>
  <c r="AK656" i="66" s="1"/>
  <c r="DS656" i="66"/>
  <c r="AM656" i="66" s="1"/>
  <c r="AF656" i="66"/>
  <c r="AE656" i="66" s="1"/>
  <c r="DM87" i="66"/>
  <c r="AG87" i="66" s="1"/>
  <c r="DQ87" i="66"/>
  <c r="AN87" i="66" s="1"/>
  <c r="AO87" i="66" s="1"/>
  <c r="AK87" i="66" s="1"/>
  <c r="DO87" i="66"/>
  <c r="AF87" i="66"/>
  <c r="AE87" i="66" s="1"/>
  <c r="DN87" i="66"/>
  <c r="AH87" i="66" s="1"/>
  <c r="DR87" i="66"/>
  <c r="AL87" i="66" s="1"/>
  <c r="DS87" i="66"/>
  <c r="AM87" i="66" s="1"/>
  <c r="DO293" i="66"/>
  <c r="DQ293" i="66"/>
  <c r="AN293" i="66" s="1"/>
  <c r="AO293" i="66" s="1"/>
  <c r="AK293" i="66" s="1"/>
  <c r="AF293" i="66"/>
  <c r="AE293" i="66" s="1"/>
  <c r="DS293" i="66"/>
  <c r="AM293" i="66" s="1"/>
  <c r="DN293" i="66"/>
  <c r="AH293" i="66" s="1"/>
  <c r="DM293" i="66"/>
  <c r="AG293" i="66" s="1"/>
  <c r="DR293" i="66"/>
  <c r="AL293" i="66" s="1"/>
  <c r="DR533" i="66"/>
  <c r="AL533" i="66" s="1"/>
  <c r="DN533" i="66"/>
  <c r="AH533" i="66" s="1"/>
  <c r="DQ533" i="66"/>
  <c r="AN533" i="66" s="1"/>
  <c r="AO533" i="66" s="1"/>
  <c r="AK533" i="66" s="1"/>
  <c r="AF533" i="66"/>
  <c r="AE533" i="66" s="1"/>
  <c r="DO533" i="66"/>
  <c r="DM533" i="66"/>
  <c r="AG533" i="66" s="1"/>
  <c r="DS533" i="66"/>
  <c r="AM533" i="66" s="1"/>
  <c r="DQ880" i="66"/>
  <c r="AN880" i="66" s="1"/>
  <c r="AO880" i="66" s="1"/>
  <c r="AK880" i="66" s="1"/>
  <c r="DS880" i="66"/>
  <c r="AM880" i="66" s="1"/>
  <c r="DM880" i="66"/>
  <c r="AG880" i="66" s="1"/>
  <c r="DO880" i="66"/>
  <c r="DR880" i="66"/>
  <c r="AL880" i="66" s="1"/>
  <c r="AF880" i="66"/>
  <c r="AE880" i="66" s="1"/>
  <c r="DN880" i="66"/>
  <c r="AH880" i="66" s="1"/>
  <c r="DO387" i="66"/>
  <c r="AF387" i="66"/>
  <c r="AE387" i="66" s="1"/>
  <c r="DM387" i="66"/>
  <c r="AG387" i="66" s="1"/>
  <c r="DN387" i="66"/>
  <c r="AH387" i="66" s="1"/>
  <c r="DQ387" i="66"/>
  <c r="AN387" i="66" s="1"/>
  <c r="AO387" i="66" s="1"/>
  <c r="AK387" i="66" s="1"/>
  <c r="DS387" i="66"/>
  <c r="AM387" i="66" s="1"/>
  <c r="DR387" i="66"/>
  <c r="AL387" i="66" s="1"/>
  <c r="DM929" i="66"/>
  <c r="AG929" i="66" s="1"/>
  <c r="DQ929" i="66"/>
  <c r="AN929" i="66" s="1"/>
  <c r="AO929" i="66" s="1"/>
  <c r="AK929" i="66" s="1"/>
  <c r="AF929" i="66"/>
  <c r="AE929" i="66" s="1"/>
  <c r="DN929" i="66"/>
  <c r="AH929" i="66" s="1"/>
  <c r="DR929" i="66"/>
  <c r="AL929" i="66" s="1"/>
  <c r="DS929" i="66"/>
  <c r="AM929" i="66" s="1"/>
  <c r="DO929" i="66"/>
  <c r="DO262" i="66"/>
  <c r="DR262" i="66"/>
  <c r="AL262" i="66" s="1"/>
  <c r="DQ262" i="66"/>
  <c r="AN262" i="66" s="1"/>
  <c r="AO262" i="66" s="1"/>
  <c r="AK262" i="66" s="1"/>
  <c r="DN262" i="66"/>
  <c r="AH262" i="66" s="1"/>
  <c r="AF262" i="66"/>
  <c r="AE262" i="66" s="1"/>
  <c r="DM262" i="66"/>
  <c r="AG262" i="66" s="1"/>
  <c r="DS262" i="66"/>
  <c r="AM262" i="66" s="1"/>
  <c r="DR837" i="66"/>
  <c r="AL837" i="66" s="1"/>
  <c r="DM837" i="66"/>
  <c r="AG837" i="66" s="1"/>
  <c r="AF837" i="66"/>
  <c r="AE837" i="66" s="1"/>
  <c r="DN837" i="66"/>
  <c r="AH837" i="66" s="1"/>
  <c r="DQ837" i="66"/>
  <c r="AN837" i="66" s="1"/>
  <c r="AO837" i="66" s="1"/>
  <c r="AK837" i="66" s="1"/>
  <c r="DO837" i="66"/>
  <c r="DS837" i="66"/>
  <c r="AM837" i="66" s="1"/>
  <c r="DM895" i="66"/>
  <c r="AG895" i="66" s="1"/>
  <c r="DN895" i="66"/>
  <c r="AH895" i="66" s="1"/>
  <c r="DQ895" i="66"/>
  <c r="AN895" i="66" s="1"/>
  <c r="AO895" i="66" s="1"/>
  <c r="AK895" i="66" s="1"/>
  <c r="DR895" i="66"/>
  <c r="AL895" i="66" s="1"/>
  <c r="DS895" i="66"/>
  <c r="AM895" i="66" s="1"/>
  <c r="AF895" i="66"/>
  <c r="AE895" i="66" s="1"/>
  <c r="DO895" i="66"/>
  <c r="DN350" i="66"/>
  <c r="AH350" i="66" s="1"/>
  <c r="DM350" i="66"/>
  <c r="AG350" i="66" s="1"/>
  <c r="DO350" i="66"/>
  <c r="DQ350" i="66"/>
  <c r="AN350" i="66" s="1"/>
  <c r="AO350" i="66" s="1"/>
  <c r="AK350" i="66" s="1"/>
  <c r="DS350" i="66"/>
  <c r="AM350" i="66" s="1"/>
  <c r="AF350" i="66"/>
  <c r="AE350" i="66" s="1"/>
  <c r="DR350" i="66"/>
  <c r="AL350" i="66" s="1"/>
  <c r="DR114" i="66"/>
  <c r="AL114" i="66" s="1"/>
  <c r="DO114" i="66"/>
  <c r="AF114" i="66"/>
  <c r="AE114" i="66" s="1"/>
  <c r="DS114" i="66"/>
  <c r="AM114" i="66" s="1"/>
  <c r="DN114" i="66"/>
  <c r="AH114" i="66" s="1"/>
  <c r="DQ114" i="66"/>
  <c r="AN114" i="66" s="1"/>
  <c r="AO114" i="66" s="1"/>
  <c r="AK114" i="66" s="1"/>
  <c r="DM114" i="66"/>
  <c r="AG114" i="66" s="1"/>
  <c r="DS573" i="66"/>
  <c r="AM573" i="66" s="1"/>
  <c r="DQ573" i="66"/>
  <c r="AN573" i="66" s="1"/>
  <c r="AO573" i="66" s="1"/>
  <c r="AK573" i="66" s="1"/>
  <c r="DR573" i="66"/>
  <c r="AL573" i="66" s="1"/>
  <c r="DO573" i="66"/>
  <c r="DM573" i="66"/>
  <c r="AG573" i="66" s="1"/>
  <c r="AF573" i="66"/>
  <c r="AE573" i="66" s="1"/>
  <c r="DN573" i="66"/>
  <c r="AH573" i="66" s="1"/>
  <c r="DO517" i="66"/>
  <c r="DQ517" i="66"/>
  <c r="AN517" i="66" s="1"/>
  <c r="AO517" i="66" s="1"/>
  <c r="AK517" i="66" s="1"/>
  <c r="DM517" i="66"/>
  <c r="AG517" i="66" s="1"/>
  <c r="DR517" i="66"/>
  <c r="AL517" i="66" s="1"/>
  <c r="DS517" i="66"/>
  <c r="AM517" i="66" s="1"/>
  <c r="AF517" i="66"/>
  <c r="AE517" i="66" s="1"/>
  <c r="DN517" i="66"/>
  <c r="AH517" i="66" s="1"/>
  <c r="DO629" i="66"/>
  <c r="DR629" i="66"/>
  <c r="AL629" i="66" s="1"/>
  <c r="DQ629" i="66"/>
  <c r="AN629" i="66" s="1"/>
  <c r="AO629" i="66" s="1"/>
  <c r="AK629" i="66" s="1"/>
  <c r="DS629" i="66"/>
  <c r="AM629" i="66" s="1"/>
  <c r="DM629" i="66"/>
  <c r="AG629" i="66" s="1"/>
  <c r="DN629" i="66"/>
  <c r="AH629" i="66" s="1"/>
  <c r="AF629" i="66"/>
  <c r="AE629" i="66" s="1"/>
  <c r="AF782" i="66"/>
  <c r="AE782" i="66" s="1"/>
  <c r="DN782" i="66"/>
  <c r="AH782" i="66" s="1"/>
  <c r="DS782" i="66"/>
  <c r="AM782" i="66" s="1"/>
  <c r="DR782" i="66"/>
  <c r="AL782" i="66" s="1"/>
  <c r="DQ782" i="66"/>
  <c r="AN782" i="66" s="1"/>
  <c r="AO782" i="66" s="1"/>
  <c r="AK782" i="66" s="1"/>
  <c r="DM782" i="66"/>
  <c r="AG782" i="66" s="1"/>
  <c r="DO782" i="66"/>
  <c r="DO583" i="66"/>
  <c r="AF583" i="66"/>
  <c r="AE583" i="66" s="1"/>
  <c r="DR583" i="66"/>
  <c r="AL583" i="66" s="1"/>
  <c r="DS583" i="66"/>
  <c r="AM583" i="66" s="1"/>
  <c r="DN583" i="66"/>
  <c r="AH583" i="66" s="1"/>
  <c r="DM583" i="66"/>
  <c r="AG583" i="66" s="1"/>
  <c r="DQ583" i="66"/>
  <c r="AN583" i="66" s="1"/>
  <c r="AO583" i="66" s="1"/>
  <c r="AK583" i="66" s="1"/>
  <c r="DR337" i="66"/>
  <c r="AL337" i="66" s="1"/>
  <c r="DM337" i="66"/>
  <c r="AG337" i="66" s="1"/>
  <c r="DS337" i="66"/>
  <c r="AM337" i="66" s="1"/>
  <c r="DO337" i="66"/>
  <c r="DQ337" i="66"/>
  <c r="AN337" i="66" s="1"/>
  <c r="AO337" i="66" s="1"/>
  <c r="AK337" i="66" s="1"/>
  <c r="DN337" i="66"/>
  <c r="AH337" i="66" s="1"/>
  <c r="AF337" i="66"/>
  <c r="AE337" i="66" s="1"/>
  <c r="DO597" i="66"/>
  <c r="DQ597" i="66"/>
  <c r="AN597" i="66" s="1"/>
  <c r="AO597" i="66" s="1"/>
  <c r="AK597" i="66" s="1"/>
  <c r="DR597" i="66"/>
  <c r="AL597" i="66" s="1"/>
  <c r="DM597" i="66"/>
  <c r="AG597" i="66" s="1"/>
  <c r="DS597" i="66"/>
  <c r="AM597" i="66" s="1"/>
  <c r="DN597" i="66"/>
  <c r="AH597" i="66" s="1"/>
  <c r="AF597" i="66"/>
  <c r="AE597" i="66" s="1"/>
  <c r="DN748" i="66"/>
  <c r="AH748" i="66" s="1"/>
  <c r="DO748" i="66"/>
  <c r="DQ748" i="66"/>
  <c r="AN748" i="66" s="1"/>
  <c r="AO748" i="66" s="1"/>
  <c r="AK748" i="66" s="1"/>
  <c r="DS748" i="66"/>
  <c r="AM748" i="66" s="1"/>
  <c r="DR748" i="66"/>
  <c r="AL748" i="66" s="1"/>
  <c r="AF748" i="66"/>
  <c r="AE748" i="66" s="1"/>
  <c r="DM748" i="66"/>
  <c r="AG748" i="66" s="1"/>
  <c r="DQ906" i="66"/>
  <c r="AN906" i="66" s="1"/>
  <c r="AO906" i="66" s="1"/>
  <c r="AK906" i="66" s="1"/>
  <c r="DN906" i="66"/>
  <c r="AH906" i="66" s="1"/>
  <c r="AF906" i="66"/>
  <c r="AE906" i="66" s="1"/>
  <c r="DO906" i="66"/>
  <c r="DR906" i="66"/>
  <c r="AL906" i="66" s="1"/>
  <c r="DM906" i="66"/>
  <c r="AG906" i="66" s="1"/>
  <c r="DS906" i="66"/>
  <c r="AM906" i="66" s="1"/>
  <c r="DM925" i="66"/>
  <c r="AG925" i="66" s="1"/>
  <c r="DN925" i="66"/>
  <c r="AH925" i="66" s="1"/>
  <c r="DQ925" i="66"/>
  <c r="AN925" i="66" s="1"/>
  <c r="AO925" i="66" s="1"/>
  <c r="AK925" i="66" s="1"/>
  <c r="DR925" i="66"/>
  <c r="AL925" i="66" s="1"/>
  <c r="AF925" i="66"/>
  <c r="AE925" i="66" s="1"/>
  <c r="DO925" i="66"/>
  <c r="DS925" i="66"/>
  <c r="AM925" i="66" s="1"/>
  <c r="DM950" i="66"/>
  <c r="AG950" i="66" s="1"/>
  <c r="DO950" i="66"/>
  <c r="DR950" i="66"/>
  <c r="AL950" i="66" s="1"/>
  <c r="DQ950" i="66"/>
  <c r="AN950" i="66" s="1"/>
  <c r="AO950" i="66" s="1"/>
  <c r="AK950" i="66" s="1"/>
  <c r="DN950" i="66"/>
  <c r="AH950" i="66" s="1"/>
  <c r="DS950" i="66"/>
  <c r="AM950" i="66" s="1"/>
  <c r="AF950" i="66"/>
  <c r="AE950" i="66" s="1"/>
  <c r="DM750" i="66"/>
  <c r="AG750" i="66" s="1"/>
  <c r="DQ750" i="66"/>
  <c r="AN750" i="66" s="1"/>
  <c r="AO750" i="66" s="1"/>
  <c r="AK750" i="66" s="1"/>
  <c r="DR750" i="66"/>
  <c r="AL750" i="66" s="1"/>
  <c r="DS750" i="66"/>
  <c r="AM750" i="66" s="1"/>
  <c r="AF750" i="66"/>
  <c r="AE750" i="66" s="1"/>
  <c r="DN750" i="66"/>
  <c r="AH750" i="66" s="1"/>
  <c r="DO750" i="66"/>
  <c r="AF465" i="66"/>
  <c r="AE465" i="66" s="1"/>
  <c r="DS465" i="66"/>
  <c r="AM465" i="66" s="1"/>
  <c r="DR465" i="66"/>
  <c r="AL465" i="66" s="1"/>
  <c r="DN465" i="66"/>
  <c r="AH465" i="66" s="1"/>
  <c r="DM465" i="66"/>
  <c r="AG465" i="66" s="1"/>
  <c r="DO465" i="66"/>
  <c r="DQ465" i="66"/>
  <c r="AN465" i="66" s="1"/>
  <c r="AO465" i="66" s="1"/>
  <c r="AK465" i="66" s="1"/>
  <c r="DO778" i="66"/>
  <c r="AF778" i="66"/>
  <c r="AE778" i="66" s="1"/>
  <c r="DN778" i="66"/>
  <c r="AH778" i="66" s="1"/>
  <c r="DM778" i="66"/>
  <c r="AG778" i="66" s="1"/>
  <c r="DR778" i="66"/>
  <c r="AL778" i="66" s="1"/>
  <c r="DS778" i="66"/>
  <c r="AM778" i="66" s="1"/>
  <c r="DQ778" i="66"/>
  <c r="AN778" i="66" s="1"/>
  <c r="AO778" i="66" s="1"/>
  <c r="AK778" i="66" s="1"/>
  <c r="AF741" i="66"/>
  <c r="AE741" i="66" s="1"/>
  <c r="DQ741" i="66"/>
  <c r="AN741" i="66" s="1"/>
  <c r="AO741" i="66" s="1"/>
  <c r="AK741" i="66" s="1"/>
  <c r="DR741" i="66"/>
  <c r="AL741" i="66" s="1"/>
  <c r="DS741" i="66"/>
  <c r="AM741" i="66" s="1"/>
  <c r="DM741" i="66"/>
  <c r="AG741" i="66" s="1"/>
  <c r="DO741" i="66"/>
  <c r="DN741" i="66"/>
  <c r="AH741" i="66" s="1"/>
  <c r="DO834" i="66"/>
  <c r="DN834" i="66"/>
  <c r="AH834" i="66" s="1"/>
  <c r="DQ834" i="66"/>
  <c r="AN834" i="66" s="1"/>
  <c r="AO834" i="66" s="1"/>
  <c r="AK834" i="66" s="1"/>
  <c r="DR834" i="66"/>
  <c r="AL834" i="66" s="1"/>
  <c r="AF834" i="66"/>
  <c r="AE834" i="66" s="1"/>
  <c r="DM834" i="66"/>
  <c r="AG834" i="66" s="1"/>
  <c r="DS834" i="66"/>
  <c r="AM834" i="66" s="1"/>
  <c r="DR183" i="66"/>
  <c r="AL183" i="66" s="1"/>
  <c r="AF183" i="66"/>
  <c r="AE183" i="66" s="1"/>
  <c r="DM183" i="66"/>
  <c r="AG183" i="66" s="1"/>
  <c r="DS183" i="66"/>
  <c r="AM183" i="66" s="1"/>
  <c r="DQ183" i="66"/>
  <c r="AN183" i="66" s="1"/>
  <c r="AO183" i="66" s="1"/>
  <c r="AK183" i="66" s="1"/>
  <c r="DO183" i="66"/>
  <c r="DN183" i="66"/>
  <c r="AH183" i="66" s="1"/>
  <c r="AF12" i="66"/>
  <c r="DO12" i="66"/>
  <c r="DN12" i="66"/>
  <c r="AH12" i="66" s="1"/>
  <c r="DM756" i="66"/>
  <c r="AG756" i="66" s="1"/>
  <c r="AF756" i="66"/>
  <c r="AE756" i="66" s="1"/>
  <c r="DS756" i="66"/>
  <c r="AM756" i="66" s="1"/>
  <c r="DO756" i="66"/>
  <c r="DR756" i="66"/>
  <c r="AL756" i="66" s="1"/>
  <c r="DN756" i="66"/>
  <c r="AH756" i="66" s="1"/>
  <c r="DQ756" i="66"/>
  <c r="AN756" i="66" s="1"/>
  <c r="AO756" i="66" s="1"/>
  <c r="AK756" i="66" s="1"/>
  <c r="DM243" i="66"/>
  <c r="AG243" i="66" s="1"/>
  <c r="DO243" i="66"/>
  <c r="AF243" i="66"/>
  <c r="AE243" i="66" s="1"/>
  <c r="DN243" i="66"/>
  <c r="AH243" i="66" s="1"/>
  <c r="DQ243" i="66"/>
  <c r="AN243" i="66" s="1"/>
  <c r="AO243" i="66" s="1"/>
  <c r="AK243" i="66" s="1"/>
  <c r="DS243" i="66"/>
  <c r="AM243" i="66" s="1"/>
  <c r="DR243" i="66"/>
  <c r="AL243" i="66" s="1"/>
  <c r="DM274" i="66"/>
  <c r="AG274" i="66" s="1"/>
  <c r="AF274" i="66"/>
  <c r="AE274" i="66" s="1"/>
  <c r="DS274" i="66"/>
  <c r="AM274" i="66" s="1"/>
  <c r="DO274" i="66"/>
  <c r="DQ274" i="66"/>
  <c r="AN274" i="66" s="1"/>
  <c r="AO274" i="66" s="1"/>
  <c r="AK274" i="66" s="1"/>
  <c r="DR274" i="66"/>
  <c r="AL274" i="66" s="1"/>
  <c r="DN274" i="66"/>
  <c r="AH274" i="66" s="1"/>
  <c r="DQ336" i="66"/>
  <c r="AN336" i="66" s="1"/>
  <c r="AO336" i="66" s="1"/>
  <c r="AK336" i="66" s="1"/>
  <c r="DO336" i="66"/>
  <c r="AF336" i="66"/>
  <c r="AE336" i="66" s="1"/>
  <c r="DN336" i="66"/>
  <c r="AH336" i="66" s="1"/>
  <c r="DM336" i="66"/>
  <c r="AG336" i="66" s="1"/>
  <c r="DR336" i="66"/>
  <c r="AL336" i="66" s="1"/>
  <c r="DS336" i="66"/>
  <c r="AM336" i="66" s="1"/>
  <c r="AF684" i="66"/>
  <c r="AE684" i="66" s="1"/>
  <c r="DM684" i="66"/>
  <c r="AG684" i="66" s="1"/>
  <c r="DN684" i="66"/>
  <c r="AH684" i="66" s="1"/>
  <c r="DQ684" i="66"/>
  <c r="AN684" i="66" s="1"/>
  <c r="AO684" i="66" s="1"/>
  <c r="AK684" i="66" s="1"/>
  <c r="DO684" i="66"/>
  <c r="DS684" i="66"/>
  <c r="AM684" i="66" s="1"/>
  <c r="DR684" i="66"/>
  <c r="AL684" i="66" s="1"/>
  <c r="DS123" i="66"/>
  <c r="AM123" i="66" s="1"/>
  <c r="DN123" i="66"/>
  <c r="AH123" i="66" s="1"/>
  <c r="DO123" i="66"/>
  <c r="AF123" i="66"/>
  <c r="AE123" i="66" s="1"/>
  <c r="DQ123" i="66"/>
  <c r="AN123" i="66" s="1"/>
  <c r="AO123" i="66" s="1"/>
  <c r="AK123" i="66" s="1"/>
  <c r="DM123" i="66"/>
  <c r="AG123" i="66" s="1"/>
  <c r="DR123" i="66"/>
  <c r="AL123" i="66" s="1"/>
  <c r="AF245" i="66"/>
  <c r="AE245" i="66" s="1"/>
  <c r="DS245" i="66"/>
  <c r="AM245" i="66" s="1"/>
  <c r="DR245" i="66"/>
  <c r="AL245" i="66" s="1"/>
  <c r="DM245" i="66"/>
  <c r="AG245" i="66" s="1"/>
  <c r="DO245" i="66"/>
  <c r="DN245" i="66"/>
  <c r="AH245" i="66" s="1"/>
  <c r="DQ245" i="66"/>
  <c r="AN245" i="66" s="1"/>
  <c r="AO245" i="66" s="1"/>
  <c r="AK245" i="66" s="1"/>
  <c r="DM538" i="66"/>
  <c r="AG538" i="66" s="1"/>
  <c r="DN538" i="66"/>
  <c r="AH538" i="66" s="1"/>
  <c r="DO538" i="66"/>
  <c r="AF538" i="66"/>
  <c r="AE538" i="66" s="1"/>
  <c r="DR538" i="66"/>
  <c r="AL538" i="66" s="1"/>
  <c r="DS538" i="66"/>
  <c r="AM538" i="66" s="1"/>
  <c r="DQ538" i="66"/>
  <c r="AN538" i="66" s="1"/>
  <c r="AO538" i="66" s="1"/>
  <c r="AK538" i="66" s="1"/>
  <c r="DO266" i="66"/>
  <c r="DQ266" i="66"/>
  <c r="AN266" i="66" s="1"/>
  <c r="AO266" i="66" s="1"/>
  <c r="AK266" i="66" s="1"/>
  <c r="AF266" i="66"/>
  <c r="AE266" i="66" s="1"/>
  <c r="DM266" i="66"/>
  <c r="AG266" i="66" s="1"/>
  <c r="DN266" i="66"/>
  <c r="AH266" i="66" s="1"/>
  <c r="DS266" i="66"/>
  <c r="AM266" i="66" s="1"/>
  <c r="DR266" i="66"/>
  <c r="AL266" i="66" s="1"/>
  <c r="DR856" i="66"/>
  <c r="AL856" i="66" s="1"/>
  <c r="DS856" i="66"/>
  <c r="AM856" i="66" s="1"/>
  <c r="AF856" i="66"/>
  <c r="AE856" i="66" s="1"/>
  <c r="DM856" i="66"/>
  <c r="AG856" i="66" s="1"/>
  <c r="DO856" i="66"/>
  <c r="DN856" i="66"/>
  <c r="AH856" i="66" s="1"/>
  <c r="DQ856" i="66"/>
  <c r="AN856" i="66" s="1"/>
  <c r="AO856" i="66" s="1"/>
  <c r="AK856" i="66" s="1"/>
  <c r="DO709" i="66"/>
  <c r="DQ709" i="66"/>
  <c r="AN709" i="66" s="1"/>
  <c r="AO709" i="66" s="1"/>
  <c r="AK709" i="66" s="1"/>
  <c r="AF709" i="66"/>
  <c r="AE709" i="66" s="1"/>
  <c r="DR709" i="66"/>
  <c r="AL709" i="66" s="1"/>
  <c r="DN709" i="66"/>
  <c r="AH709" i="66" s="1"/>
  <c r="DM709" i="66"/>
  <c r="AG709" i="66" s="1"/>
  <c r="DS709" i="66"/>
  <c r="AM709" i="66" s="1"/>
  <c r="DM790" i="66"/>
  <c r="AG790" i="66" s="1"/>
  <c r="DS790" i="66"/>
  <c r="AM790" i="66" s="1"/>
  <c r="DO790" i="66"/>
  <c r="AF790" i="66"/>
  <c r="AE790" i="66" s="1"/>
  <c r="DR790" i="66"/>
  <c r="AL790" i="66" s="1"/>
  <c r="DN790" i="66"/>
  <c r="AH790" i="66" s="1"/>
  <c r="DQ790" i="66"/>
  <c r="AN790" i="66" s="1"/>
  <c r="AO790" i="66" s="1"/>
  <c r="AK790" i="66" s="1"/>
  <c r="DO819" i="66"/>
  <c r="DS819" i="66"/>
  <c r="AM819" i="66" s="1"/>
  <c r="DQ819" i="66"/>
  <c r="AN819" i="66" s="1"/>
  <c r="AO819" i="66" s="1"/>
  <c r="AK819" i="66" s="1"/>
  <c r="DR819" i="66"/>
  <c r="AL819" i="66" s="1"/>
  <c r="AF819" i="66"/>
  <c r="AE819" i="66" s="1"/>
  <c r="DM819" i="66"/>
  <c r="AG819" i="66" s="1"/>
  <c r="DN819" i="66"/>
  <c r="AH819" i="66" s="1"/>
  <c r="AF92" i="66"/>
  <c r="AE92" i="66" s="1"/>
  <c r="DQ92" i="66"/>
  <c r="AN92" i="66" s="1"/>
  <c r="AO92" i="66" s="1"/>
  <c r="AK92" i="66" s="1"/>
  <c r="DO92" i="66"/>
  <c r="DN92" i="66"/>
  <c r="AH92" i="66" s="1"/>
  <c r="DM92" i="66"/>
  <c r="AG92" i="66" s="1"/>
  <c r="DR92" i="66"/>
  <c r="AL92" i="66" s="1"/>
  <c r="DS92" i="66"/>
  <c r="AM92" i="66" s="1"/>
  <c r="DM568" i="66"/>
  <c r="AG568" i="66" s="1"/>
  <c r="AF568" i="66"/>
  <c r="AE568" i="66" s="1"/>
  <c r="DN568" i="66"/>
  <c r="AH568" i="66" s="1"/>
  <c r="DQ568" i="66"/>
  <c r="AN568" i="66" s="1"/>
  <c r="AO568" i="66" s="1"/>
  <c r="AK568" i="66" s="1"/>
  <c r="DR568" i="66"/>
  <c r="AL568" i="66" s="1"/>
  <c r="DS568" i="66"/>
  <c r="AM568" i="66" s="1"/>
  <c r="DO568" i="66"/>
  <c r="AF594" i="66"/>
  <c r="AE594" i="66" s="1"/>
  <c r="DM594" i="66"/>
  <c r="AG594" i="66" s="1"/>
  <c r="DS594" i="66"/>
  <c r="AM594" i="66" s="1"/>
  <c r="DO594" i="66"/>
  <c r="DN594" i="66"/>
  <c r="AH594" i="66" s="1"/>
  <c r="DR594" i="66"/>
  <c r="AL594" i="66" s="1"/>
  <c r="DQ594" i="66"/>
  <c r="AN594" i="66" s="1"/>
  <c r="AO594" i="66" s="1"/>
  <c r="AK594" i="66" s="1"/>
  <c r="DM885" i="66"/>
  <c r="AG885" i="66" s="1"/>
  <c r="AF885" i="66"/>
  <c r="AE885" i="66" s="1"/>
  <c r="DQ885" i="66"/>
  <c r="AN885" i="66" s="1"/>
  <c r="AO885" i="66" s="1"/>
  <c r="AK885" i="66" s="1"/>
  <c r="DR885" i="66"/>
  <c r="AL885" i="66" s="1"/>
  <c r="DS885" i="66"/>
  <c r="AM885" i="66" s="1"/>
  <c r="DO885" i="66"/>
  <c r="DN885" i="66"/>
  <c r="AH885" i="66" s="1"/>
  <c r="DR342" i="66"/>
  <c r="AL342" i="66" s="1"/>
  <c r="DO342" i="66"/>
  <c r="AF342" i="66"/>
  <c r="AE342" i="66" s="1"/>
  <c r="DS342" i="66"/>
  <c r="AM342" i="66" s="1"/>
  <c r="DN342" i="66"/>
  <c r="AH342" i="66" s="1"/>
  <c r="DM342" i="66"/>
  <c r="AG342" i="66" s="1"/>
  <c r="DQ342" i="66"/>
  <c r="AN342" i="66" s="1"/>
  <c r="AO342" i="66" s="1"/>
  <c r="AK342" i="66" s="1"/>
  <c r="DM257" i="66"/>
  <c r="AG257" i="66" s="1"/>
  <c r="AF257" i="66"/>
  <c r="AE257" i="66" s="1"/>
  <c r="DR257" i="66"/>
  <c r="AL257" i="66" s="1"/>
  <c r="DQ257" i="66"/>
  <c r="AN257" i="66" s="1"/>
  <c r="AO257" i="66" s="1"/>
  <c r="AK257" i="66" s="1"/>
  <c r="DS257" i="66"/>
  <c r="AM257" i="66" s="1"/>
  <c r="DN257" i="66"/>
  <c r="AH257" i="66" s="1"/>
  <c r="DO257" i="66"/>
  <c r="DQ448" i="66"/>
  <c r="AN448" i="66" s="1"/>
  <c r="AO448" i="66" s="1"/>
  <c r="AK448" i="66" s="1"/>
  <c r="DM448" i="66"/>
  <c r="AG448" i="66" s="1"/>
  <c r="DN448" i="66"/>
  <c r="AH448" i="66" s="1"/>
  <c r="DO448" i="66"/>
  <c r="AF448" i="66"/>
  <c r="AE448" i="66" s="1"/>
  <c r="DR448" i="66"/>
  <c r="AL448" i="66" s="1"/>
  <c r="DS448" i="66"/>
  <c r="AM448" i="66" s="1"/>
  <c r="DM700" i="66"/>
  <c r="AG700" i="66" s="1"/>
  <c r="DO700" i="66"/>
  <c r="DR700" i="66"/>
  <c r="AL700" i="66" s="1"/>
  <c r="DN700" i="66"/>
  <c r="AH700" i="66" s="1"/>
  <c r="DQ700" i="66"/>
  <c r="AN700" i="66" s="1"/>
  <c r="AO700" i="66" s="1"/>
  <c r="AK700" i="66" s="1"/>
  <c r="AF700" i="66"/>
  <c r="AE700" i="66" s="1"/>
  <c r="DS700" i="66"/>
  <c r="AM700" i="66" s="1"/>
  <c r="DM81" i="66"/>
  <c r="AG81" i="66" s="1"/>
  <c r="DQ81" i="66"/>
  <c r="AN81" i="66" s="1"/>
  <c r="AO81" i="66" s="1"/>
  <c r="AK81" i="66" s="1"/>
  <c r="DN81" i="66"/>
  <c r="AH81" i="66" s="1"/>
  <c r="AF81" i="66"/>
  <c r="AE81" i="66" s="1"/>
  <c r="DO81" i="66"/>
  <c r="DR81" i="66"/>
  <c r="AL81" i="66" s="1"/>
  <c r="DS81" i="66"/>
  <c r="AM81" i="66" s="1"/>
  <c r="DM295" i="66"/>
  <c r="AG295" i="66" s="1"/>
  <c r="DO295" i="66"/>
  <c r="DQ295" i="66"/>
  <c r="AN295" i="66" s="1"/>
  <c r="AO295" i="66" s="1"/>
  <c r="AK295" i="66" s="1"/>
  <c r="DR295" i="66"/>
  <c r="AL295" i="66" s="1"/>
  <c r="DN295" i="66"/>
  <c r="AH295" i="66" s="1"/>
  <c r="AF295" i="66"/>
  <c r="AE295" i="66" s="1"/>
  <c r="DS295" i="66"/>
  <c r="AM295" i="66" s="1"/>
  <c r="DR317" i="66"/>
  <c r="AL317" i="66" s="1"/>
  <c r="DO317" i="66"/>
  <c r="DM317" i="66"/>
  <c r="AG317" i="66" s="1"/>
  <c r="AF317" i="66"/>
  <c r="AE317" i="66" s="1"/>
  <c r="DS317" i="66"/>
  <c r="AM317" i="66" s="1"/>
  <c r="DN317" i="66"/>
  <c r="AH317" i="66" s="1"/>
  <c r="DQ317" i="66"/>
  <c r="AN317" i="66" s="1"/>
  <c r="AO317" i="66" s="1"/>
  <c r="AK317" i="66" s="1"/>
  <c r="DO16" i="66"/>
  <c r="DR16" i="66"/>
  <c r="AL16" i="66" s="1"/>
  <c r="DM16" i="66"/>
  <c r="AG16" i="66" s="1"/>
  <c r="DN16" i="66"/>
  <c r="AH16" i="66" s="1"/>
  <c r="AF16" i="66"/>
  <c r="AE16" i="66" s="1"/>
  <c r="DS16" i="66"/>
  <c r="AM16" i="66" s="1"/>
  <c r="DQ16" i="66"/>
  <c r="AN16" i="66" s="1"/>
  <c r="AO16" i="66" s="1"/>
  <c r="AK16" i="66" s="1"/>
  <c r="DR157" i="66"/>
  <c r="AL157" i="66" s="1"/>
  <c r="DQ157" i="66"/>
  <c r="AN157" i="66" s="1"/>
  <c r="AO157" i="66" s="1"/>
  <c r="AK157" i="66" s="1"/>
  <c r="DM157" i="66"/>
  <c r="AG157" i="66" s="1"/>
  <c r="AF157" i="66"/>
  <c r="AE157" i="66" s="1"/>
  <c r="DO157" i="66"/>
  <c r="DN157" i="66"/>
  <c r="AH157" i="66" s="1"/>
  <c r="DS157" i="66"/>
  <c r="AM157" i="66" s="1"/>
  <c r="DN396" i="66"/>
  <c r="AH396" i="66" s="1"/>
  <c r="DS396" i="66"/>
  <c r="AM396" i="66" s="1"/>
  <c r="DO396" i="66"/>
  <c r="DQ396" i="66"/>
  <c r="AN396" i="66" s="1"/>
  <c r="AO396" i="66" s="1"/>
  <c r="AK396" i="66" s="1"/>
  <c r="DR396" i="66"/>
  <c r="AL396" i="66" s="1"/>
  <c r="DM396" i="66"/>
  <c r="AG396" i="66" s="1"/>
  <c r="AF396" i="66"/>
  <c r="AE396" i="66" s="1"/>
  <c r="DS556" i="66"/>
  <c r="AM556" i="66" s="1"/>
  <c r="DO556" i="66"/>
  <c r="AF556" i="66"/>
  <c r="AE556" i="66" s="1"/>
  <c r="DN556" i="66"/>
  <c r="AH556" i="66" s="1"/>
  <c r="DM556" i="66"/>
  <c r="AG556" i="66" s="1"/>
  <c r="DQ556" i="66"/>
  <c r="AN556" i="66" s="1"/>
  <c r="AO556" i="66" s="1"/>
  <c r="AK556" i="66" s="1"/>
  <c r="DR556" i="66"/>
  <c r="AL556" i="66" s="1"/>
  <c r="DR875" i="66"/>
  <c r="AL875" i="66" s="1"/>
  <c r="DN875" i="66"/>
  <c r="AH875" i="66" s="1"/>
  <c r="DQ875" i="66"/>
  <c r="AN875" i="66" s="1"/>
  <c r="AO875" i="66" s="1"/>
  <c r="AK875" i="66" s="1"/>
  <c r="DM875" i="66"/>
  <c r="AG875" i="66" s="1"/>
  <c r="DO875" i="66"/>
  <c r="DS875" i="66"/>
  <c r="AM875" i="66" s="1"/>
  <c r="AF875" i="66"/>
  <c r="AE875" i="66" s="1"/>
  <c r="DO534" i="66"/>
  <c r="AF534" i="66"/>
  <c r="AE534" i="66" s="1"/>
  <c r="DQ534" i="66"/>
  <c r="AN534" i="66" s="1"/>
  <c r="AO534" i="66" s="1"/>
  <c r="AK534" i="66" s="1"/>
  <c r="DR534" i="66"/>
  <c r="AL534" i="66" s="1"/>
  <c r="DM534" i="66"/>
  <c r="AG534" i="66" s="1"/>
  <c r="DS534" i="66"/>
  <c r="AM534" i="66" s="1"/>
  <c r="DN534" i="66"/>
  <c r="AH534" i="66" s="1"/>
  <c r="DQ599" i="66"/>
  <c r="AN599" i="66" s="1"/>
  <c r="AO599" i="66" s="1"/>
  <c r="AK599" i="66" s="1"/>
  <c r="AF599" i="66"/>
  <c r="AE599" i="66" s="1"/>
  <c r="DS599" i="66"/>
  <c r="AM599" i="66" s="1"/>
  <c r="DR599" i="66"/>
  <c r="AL599" i="66" s="1"/>
  <c r="DM599" i="66"/>
  <c r="AG599" i="66" s="1"/>
  <c r="DN599" i="66"/>
  <c r="AH599" i="66" s="1"/>
  <c r="DO599" i="66"/>
  <c r="DN351" i="66"/>
  <c r="AH351" i="66" s="1"/>
  <c r="DR351" i="66"/>
  <c r="AL351" i="66" s="1"/>
  <c r="DQ351" i="66"/>
  <c r="AN351" i="66" s="1"/>
  <c r="AO351" i="66" s="1"/>
  <c r="AK351" i="66" s="1"/>
  <c r="DS351" i="66"/>
  <c r="AM351" i="66" s="1"/>
  <c r="AF351" i="66"/>
  <c r="AE351" i="66" s="1"/>
  <c r="DM351" i="66"/>
  <c r="AG351" i="66" s="1"/>
  <c r="DO351" i="66"/>
  <c r="DQ526" i="66"/>
  <c r="AN526" i="66" s="1"/>
  <c r="AO526" i="66" s="1"/>
  <c r="AK526" i="66" s="1"/>
  <c r="DS526" i="66"/>
  <c r="AM526" i="66" s="1"/>
  <c r="DO526" i="66"/>
  <c r="DR526" i="66"/>
  <c r="AL526" i="66" s="1"/>
  <c r="DM526" i="66"/>
  <c r="AG526" i="66" s="1"/>
  <c r="AF526" i="66"/>
  <c r="AE526" i="66" s="1"/>
  <c r="DN526" i="66"/>
  <c r="AH526" i="66" s="1"/>
  <c r="DS852" i="66"/>
  <c r="AM852" i="66" s="1"/>
  <c r="DM852" i="66"/>
  <c r="AG852" i="66" s="1"/>
  <c r="DQ852" i="66"/>
  <c r="AN852" i="66" s="1"/>
  <c r="AO852" i="66" s="1"/>
  <c r="AK852" i="66" s="1"/>
  <c r="AF852" i="66"/>
  <c r="AE852" i="66" s="1"/>
  <c r="DO852" i="66"/>
  <c r="DN852" i="66"/>
  <c r="AH852" i="66" s="1"/>
  <c r="DR852" i="66"/>
  <c r="AL852" i="66" s="1"/>
  <c r="DS784" i="66"/>
  <c r="AM784" i="66" s="1"/>
  <c r="DR784" i="66"/>
  <c r="AL784" i="66" s="1"/>
  <c r="DQ784" i="66"/>
  <c r="AN784" i="66" s="1"/>
  <c r="AO784" i="66" s="1"/>
  <c r="AK784" i="66" s="1"/>
  <c r="DM784" i="66"/>
  <c r="AG784" i="66" s="1"/>
  <c r="AF784" i="66"/>
  <c r="AE784" i="66" s="1"/>
  <c r="DN784" i="66"/>
  <c r="AH784" i="66" s="1"/>
  <c r="DO784" i="66"/>
  <c r="DN905" i="66"/>
  <c r="AH905" i="66" s="1"/>
  <c r="DS905" i="66"/>
  <c r="AM905" i="66" s="1"/>
  <c r="DO905" i="66"/>
  <c r="DQ905" i="66"/>
  <c r="AN905" i="66" s="1"/>
  <c r="AO905" i="66" s="1"/>
  <c r="AK905" i="66" s="1"/>
  <c r="AF905" i="66"/>
  <c r="AE905" i="66" s="1"/>
  <c r="DM905" i="66"/>
  <c r="AG905" i="66" s="1"/>
  <c r="DR905" i="66"/>
  <c r="AL905" i="66" s="1"/>
  <c r="AF33" i="66"/>
  <c r="AE33" i="66" s="1"/>
  <c r="DR33" i="66"/>
  <c r="AL33" i="66" s="1"/>
  <c r="DO33" i="66"/>
  <c r="DQ33" i="66"/>
  <c r="AN33" i="66" s="1"/>
  <c r="AO33" i="66" s="1"/>
  <c r="AK33" i="66" s="1"/>
  <c r="DS33" i="66"/>
  <c r="AM33" i="66" s="1"/>
  <c r="DN33" i="66"/>
  <c r="AH33" i="66" s="1"/>
  <c r="DM33" i="66"/>
  <c r="AG33" i="66" s="1"/>
  <c r="DQ546" i="66"/>
  <c r="AN546" i="66" s="1"/>
  <c r="AO546" i="66" s="1"/>
  <c r="AK546" i="66" s="1"/>
  <c r="DS546" i="66"/>
  <c r="AM546" i="66" s="1"/>
  <c r="DM546" i="66"/>
  <c r="AG546" i="66" s="1"/>
  <c r="DN546" i="66"/>
  <c r="AH546" i="66" s="1"/>
  <c r="DO546" i="66"/>
  <c r="AF546" i="66"/>
  <c r="AE546" i="66" s="1"/>
  <c r="DR546" i="66"/>
  <c r="AL546" i="66" s="1"/>
  <c r="DM499" i="66"/>
  <c r="AG499" i="66" s="1"/>
  <c r="DR499" i="66"/>
  <c r="AL499" i="66" s="1"/>
  <c r="DN499" i="66"/>
  <c r="AH499" i="66" s="1"/>
  <c r="DO499" i="66"/>
  <c r="DQ499" i="66"/>
  <c r="AN499" i="66" s="1"/>
  <c r="AO499" i="66" s="1"/>
  <c r="AK499" i="66" s="1"/>
  <c r="DS499" i="66"/>
  <c r="AM499" i="66" s="1"/>
  <c r="AF499" i="66"/>
  <c r="AE499" i="66" s="1"/>
  <c r="DR480" i="66"/>
  <c r="AL480" i="66" s="1"/>
  <c r="AF480" i="66"/>
  <c r="AE480" i="66" s="1"/>
  <c r="DO480" i="66"/>
  <c r="DN480" i="66"/>
  <c r="AH480" i="66" s="1"/>
  <c r="DQ480" i="66"/>
  <c r="AN480" i="66" s="1"/>
  <c r="AO480" i="66" s="1"/>
  <c r="AK480" i="66" s="1"/>
  <c r="DM480" i="66"/>
  <c r="AG480" i="66" s="1"/>
  <c r="DS480" i="66"/>
  <c r="AM480" i="66" s="1"/>
  <c r="DM39" i="66"/>
  <c r="AG39" i="66" s="1"/>
  <c r="DQ39" i="66"/>
  <c r="AN39" i="66" s="1"/>
  <c r="AO39" i="66" s="1"/>
  <c r="AK39" i="66" s="1"/>
  <c r="DR39" i="66"/>
  <c r="AL39" i="66" s="1"/>
  <c r="AF39" i="66"/>
  <c r="AE39" i="66" s="1"/>
  <c r="DN39" i="66"/>
  <c r="AH39" i="66" s="1"/>
  <c r="DO39" i="66"/>
  <c r="DS39" i="66"/>
  <c r="AM39" i="66" s="1"/>
  <c r="DM582" i="66"/>
  <c r="AG582" i="66" s="1"/>
  <c r="DN582" i="66"/>
  <c r="AH582" i="66" s="1"/>
  <c r="DO582" i="66"/>
  <c r="DR582" i="66"/>
  <c r="AL582" i="66" s="1"/>
  <c r="DQ582" i="66"/>
  <c r="AN582" i="66" s="1"/>
  <c r="AO582" i="66" s="1"/>
  <c r="AK582" i="66" s="1"/>
  <c r="AF582" i="66"/>
  <c r="AE582" i="66" s="1"/>
  <c r="DS582" i="66"/>
  <c r="AM582" i="66" s="1"/>
  <c r="DM129" i="66"/>
  <c r="AG129" i="66" s="1"/>
  <c r="DR129" i="66"/>
  <c r="AL129" i="66" s="1"/>
  <c r="DN129" i="66"/>
  <c r="AH129" i="66" s="1"/>
  <c r="DQ129" i="66"/>
  <c r="AN129" i="66" s="1"/>
  <c r="AO129" i="66" s="1"/>
  <c r="AK129" i="66" s="1"/>
  <c r="DS129" i="66"/>
  <c r="AM129" i="66" s="1"/>
  <c r="DO129" i="66"/>
  <c r="AF129" i="66"/>
  <c r="AE129" i="66" s="1"/>
  <c r="AF970" i="66"/>
  <c r="AE970" i="66" s="1"/>
  <c r="DQ970" i="66"/>
  <c r="AN970" i="66" s="1"/>
  <c r="AO970" i="66" s="1"/>
  <c r="AK970" i="66" s="1"/>
  <c r="DO970" i="66"/>
  <c r="DS970" i="66"/>
  <c r="AM970" i="66" s="1"/>
  <c r="DR970" i="66"/>
  <c r="AL970" i="66" s="1"/>
  <c r="DN970" i="66"/>
  <c r="AH970" i="66" s="1"/>
  <c r="DM970" i="66"/>
  <c r="AG970" i="66" s="1"/>
  <c r="DR69" i="66"/>
  <c r="AL69" i="66" s="1"/>
  <c r="DN69" i="66"/>
  <c r="AH69" i="66" s="1"/>
  <c r="DO69" i="66"/>
  <c r="AF69" i="66"/>
  <c r="AE69" i="66" s="1"/>
  <c r="DQ69" i="66"/>
  <c r="AN69" i="66" s="1"/>
  <c r="AO69" i="66" s="1"/>
  <c r="AK69" i="66" s="1"/>
  <c r="DM69" i="66"/>
  <c r="AG69" i="66" s="1"/>
  <c r="DS69" i="66"/>
  <c r="AM69" i="66" s="1"/>
  <c r="DQ804" i="66"/>
  <c r="AN804" i="66" s="1"/>
  <c r="AO804" i="66" s="1"/>
  <c r="AK804" i="66" s="1"/>
  <c r="DO804" i="66"/>
  <c r="DN804" i="66"/>
  <c r="AH804" i="66" s="1"/>
  <c r="DR804" i="66"/>
  <c r="AL804" i="66" s="1"/>
  <c r="DS804" i="66"/>
  <c r="AM804" i="66" s="1"/>
  <c r="AF804" i="66"/>
  <c r="AE804" i="66" s="1"/>
  <c r="DM804" i="66"/>
  <c r="AG804" i="66" s="1"/>
  <c r="DO959" i="66"/>
  <c r="DQ959" i="66"/>
  <c r="AN959" i="66" s="1"/>
  <c r="AO959" i="66" s="1"/>
  <c r="AK959" i="66" s="1"/>
  <c r="AF959" i="66"/>
  <c r="AE959" i="66" s="1"/>
  <c r="DS959" i="66"/>
  <c r="AM959" i="66" s="1"/>
  <c r="DR959" i="66"/>
  <c r="AL959" i="66" s="1"/>
  <c r="DN959" i="66"/>
  <c r="AH959" i="66" s="1"/>
  <c r="DM959" i="66"/>
  <c r="AG959" i="66" s="1"/>
  <c r="DO121" i="66"/>
  <c r="DM121" i="66"/>
  <c r="AG121" i="66" s="1"/>
  <c r="DN121" i="66"/>
  <c r="AH121" i="66" s="1"/>
  <c r="AF121" i="66"/>
  <c r="AE121" i="66" s="1"/>
  <c r="DR121" i="66"/>
  <c r="AL121" i="66" s="1"/>
  <c r="DQ121" i="66"/>
  <c r="AN121" i="66" s="1"/>
  <c r="AO121" i="66" s="1"/>
  <c r="AK121" i="66" s="1"/>
  <c r="DS121" i="66"/>
  <c r="AM121" i="66" s="1"/>
  <c r="DO958" i="66"/>
  <c r="DN958" i="66"/>
  <c r="AH958" i="66" s="1"/>
  <c r="DM958" i="66"/>
  <c r="AG958" i="66" s="1"/>
  <c r="DR958" i="66"/>
  <c r="AL958" i="66" s="1"/>
  <c r="DS958" i="66"/>
  <c r="AM958" i="66" s="1"/>
  <c r="DQ958" i="66"/>
  <c r="AN958" i="66" s="1"/>
  <c r="AO958" i="66" s="1"/>
  <c r="AK958" i="66" s="1"/>
  <c r="AF958" i="66"/>
  <c r="AE958" i="66" s="1"/>
  <c r="DM902" i="66"/>
  <c r="AG902" i="66" s="1"/>
  <c r="DO902" i="66"/>
  <c r="DR902" i="66"/>
  <c r="AL902" i="66" s="1"/>
  <c r="DS902" i="66"/>
  <c r="AM902" i="66" s="1"/>
  <c r="AF902" i="66"/>
  <c r="AE902" i="66" s="1"/>
  <c r="DN902" i="66"/>
  <c r="AH902" i="66" s="1"/>
  <c r="DQ902" i="66"/>
  <c r="AN902" i="66" s="1"/>
  <c r="AO902" i="66" s="1"/>
  <c r="AK902" i="66" s="1"/>
  <c r="DR475" i="66"/>
  <c r="AL475" i="66" s="1"/>
  <c r="DN475" i="66"/>
  <c r="AH475" i="66" s="1"/>
  <c r="DM475" i="66"/>
  <c r="AG475" i="66" s="1"/>
  <c r="DO475" i="66"/>
  <c r="DQ475" i="66"/>
  <c r="AN475" i="66" s="1"/>
  <c r="AO475" i="66" s="1"/>
  <c r="AK475" i="66" s="1"/>
  <c r="AF475" i="66"/>
  <c r="AE475" i="66" s="1"/>
  <c r="DS475" i="66"/>
  <c r="AM475" i="66" s="1"/>
  <c r="DQ467" i="66"/>
  <c r="AN467" i="66" s="1"/>
  <c r="AO467" i="66" s="1"/>
  <c r="AK467" i="66" s="1"/>
  <c r="DR467" i="66"/>
  <c r="AL467" i="66" s="1"/>
  <c r="DN467" i="66"/>
  <c r="AH467" i="66" s="1"/>
  <c r="DS467" i="66"/>
  <c r="AM467" i="66" s="1"/>
  <c r="DM467" i="66"/>
  <c r="AG467" i="66" s="1"/>
  <c r="AF467" i="66"/>
  <c r="AE467" i="66" s="1"/>
  <c r="DO467" i="66"/>
  <c r="DO901" i="66"/>
  <c r="DQ901" i="66"/>
  <c r="AN901" i="66" s="1"/>
  <c r="AO901" i="66" s="1"/>
  <c r="AK901" i="66" s="1"/>
  <c r="DR901" i="66"/>
  <c r="AL901" i="66" s="1"/>
  <c r="DS901" i="66"/>
  <c r="AM901" i="66" s="1"/>
  <c r="DN901" i="66"/>
  <c r="AH901" i="66" s="1"/>
  <c r="DM901" i="66"/>
  <c r="AG901" i="66" s="1"/>
  <c r="AF901" i="66"/>
  <c r="AE901" i="66" s="1"/>
  <c r="DO927" i="66"/>
  <c r="DM927" i="66"/>
  <c r="AG927" i="66" s="1"/>
  <c r="DQ927" i="66"/>
  <c r="AN927" i="66" s="1"/>
  <c r="AO927" i="66" s="1"/>
  <c r="AK927" i="66" s="1"/>
  <c r="DR927" i="66"/>
  <c r="AL927" i="66" s="1"/>
  <c r="DS927" i="66"/>
  <c r="AM927" i="66" s="1"/>
  <c r="AF927" i="66"/>
  <c r="AE927" i="66" s="1"/>
  <c r="DN927" i="66"/>
  <c r="AH927" i="66" s="1"/>
  <c r="DM939" i="66"/>
  <c r="AG939" i="66" s="1"/>
  <c r="DO939" i="66"/>
  <c r="AF939" i="66"/>
  <c r="AE939" i="66" s="1"/>
  <c r="DQ939" i="66"/>
  <c r="AN939" i="66" s="1"/>
  <c r="AO939" i="66" s="1"/>
  <c r="AK939" i="66" s="1"/>
  <c r="DR939" i="66"/>
  <c r="AL939" i="66" s="1"/>
  <c r="DS939" i="66"/>
  <c r="AM939" i="66" s="1"/>
  <c r="DN939" i="66"/>
  <c r="AH939" i="66" s="1"/>
  <c r="DN141" i="66"/>
  <c r="AH141" i="66" s="1"/>
  <c r="DR141" i="66"/>
  <c r="AL141" i="66" s="1"/>
  <c r="DO141" i="66"/>
  <c r="DM141" i="66"/>
  <c r="AG141" i="66" s="1"/>
  <c r="DQ141" i="66"/>
  <c r="AN141" i="66" s="1"/>
  <c r="AO141" i="66" s="1"/>
  <c r="AK141" i="66" s="1"/>
  <c r="AF141" i="66"/>
  <c r="AE141" i="66" s="1"/>
  <c r="DS141" i="66"/>
  <c r="AM141" i="66" s="1"/>
  <c r="DR319" i="66"/>
  <c r="AL319" i="66" s="1"/>
  <c r="DN319" i="66"/>
  <c r="AH319" i="66" s="1"/>
  <c r="DO319" i="66"/>
  <c r="DQ319" i="66"/>
  <c r="AN319" i="66" s="1"/>
  <c r="AO319" i="66" s="1"/>
  <c r="AK319" i="66" s="1"/>
  <c r="DS319" i="66"/>
  <c r="AM319" i="66" s="1"/>
  <c r="AF319" i="66"/>
  <c r="AE319" i="66" s="1"/>
  <c r="DM319" i="66"/>
  <c r="AG319" i="66" s="1"/>
  <c r="DO632" i="66"/>
  <c r="DQ632" i="66"/>
  <c r="AN632" i="66" s="1"/>
  <c r="AO632" i="66" s="1"/>
  <c r="AK632" i="66" s="1"/>
  <c r="DR632" i="66"/>
  <c r="AL632" i="66" s="1"/>
  <c r="DS632" i="66"/>
  <c r="AM632" i="66" s="1"/>
  <c r="AF632" i="66"/>
  <c r="AE632" i="66" s="1"/>
  <c r="DM632" i="66"/>
  <c r="AG632" i="66" s="1"/>
  <c r="DN632" i="66"/>
  <c r="AH632" i="66" s="1"/>
  <c r="DQ297" i="66"/>
  <c r="AN297" i="66" s="1"/>
  <c r="AO297" i="66" s="1"/>
  <c r="AK297" i="66" s="1"/>
  <c r="AF297" i="66"/>
  <c r="AE297" i="66" s="1"/>
  <c r="DS297" i="66"/>
  <c r="AM297" i="66" s="1"/>
  <c r="DR297" i="66"/>
  <c r="AL297" i="66" s="1"/>
  <c r="DN297" i="66"/>
  <c r="AH297" i="66" s="1"/>
  <c r="DM297" i="66"/>
  <c r="AG297" i="66" s="1"/>
  <c r="DO297" i="66"/>
  <c r="AF60" i="66"/>
  <c r="AE60" i="66" s="1"/>
  <c r="DR60" i="66"/>
  <c r="AL60" i="66" s="1"/>
  <c r="DN60" i="66"/>
  <c r="AH60" i="66" s="1"/>
  <c r="DM60" i="66"/>
  <c r="AG60" i="66" s="1"/>
  <c r="DQ60" i="66"/>
  <c r="AN60" i="66" s="1"/>
  <c r="AO60" i="66" s="1"/>
  <c r="AK60" i="66" s="1"/>
  <c r="DS60" i="66"/>
  <c r="AM60" i="66" s="1"/>
  <c r="DO60" i="66"/>
  <c r="DN177" i="66"/>
  <c r="AH177" i="66" s="1"/>
  <c r="DO177" i="66"/>
  <c r="DQ177" i="66"/>
  <c r="AN177" i="66" s="1"/>
  <c r="AO177" i="66" s="1"/>
  <c r="AK177" i="66" s="1"/>
  <c r="DS177" i="66"/>
  <c r="AM177" i="66" s="1"/>
  <c r="AF177" i="66"/>
  <c r="AE177" i="66" s="1"/>
  <c r="DR177" i="66"/>
  <c r="AL177" i="66" s="1"/>
  <c r="DM177" i="66"/>
  <c r="AG177" i="66" s="1"/>
  <c r="AF863" i="66"/>
  <c r="AE863" i="66" s="1"/>
  <c r="DS863" i="66"/>
  <c r="AM863" i="66" s="1"/>
  <c r="DO863" i="66"/>
  <c r="DQ863" i="66"/>
  <c r="AN863" i="66" s="1"/>
  <c r="AO863" i="66" s="1"/>
  <c r="AK863" i="66" s="1"/>
  <c r="DM863" i="66"/>
  <c r="AG863" i="66" s="1"/>
  <c r="DN863" i="66"/>
  <c r="AH863" i="66" s="1"/>
  <c r="DR863" i="66"/>
  <c r="AL863" i="66" s="1"/>
  <c r="DM910" i="66"/>
  <c r="AG910" i="66" s="1"/>
  <c r="DO910" i="66"/>
  <c r="DR910" i="66"/>
  <c r="AL910" i="66" s="1"/>
  <c r="DN910" i="66"/>
  <c r="AH910" i="66" s="1"/>
  <c r="DS910" i="66"/>
  <c r="AM910" i="66" s="1"/>
  <c r="DQ910" i="66"/>
  <c r="AN910" i="66" s="1"/>
  <c r="AO910" i="66" s="1"/>
  <c r="AK910" i="66" s="1"/>
  <c r="AF910" i="66"/>
  <c r="AE910" i="66" s="1"/>
  <c r="DO668" i="66"/>
  <c r="DN668" i="66"/>
  <c r="AH668" i="66" s="1"/>
  <c r="DS668" i="66"/>
  <c r="AM668" i="66" s="1"/>
  <c r="DM668" i="66"/>
  <c r="AG668" i="66" s="1"/>
  <c r="DQ668" i="66"/>
  <c r="AN668" i="66" s="1"/>
  <c r="AO668" i="66" s="1"/>
  <c r="AK668" i="66" s="1"/>
  <c r="DR668" i="66"/>
  <c r="AL668" i="66" s="1"/>
  <c r="AF668" i="66"/>
  <c r="AE668" i="66" s="1"/>
  <c r="DQ915" i="66"/>
  <c r="AN915" i="66" s="1"/>
  <c r="AO915" i="66" s="1"/>
  <c r="AK915" i="66" s="1"/>
  <c r="AF915" i="66"/>
  <c r="AE915" i="66" s="1"/>
  <c r="DR915" i="66"/>
  <c r="AL915" i="66" s="1"/>
  <c r="DN915" i="66"/>
  <c r="AH915" i="66" s="1"/>
  <c r="DS915" i="66"/>
  <c r="AM915" i="66" s="1"/>
  <c r="DM915" i="66"/>
  <c r="AG915" i="66" s="1"/>
  <c r="DO915" i="66"/>
  <c r="DS866" i="66"/>
  <c r="AM866" i="66" s="1"/>
  <c r="DO866" i="66"/>
  <c r="AF866" i="66"/>
  <c r="AE866" i="66" s="1"/>
  <c r="DN866" i="66"/>
  <c r="AH866" i="66" s="1"/>
  <c r="DM866" i="66"/>
  <c r="AG866" i="66" s="1"/>
  <c r="DQ866" i="66"/>
  <c r="AN866" i="66" s="1"/>
  <c r="AO866" i="66" s="1"/>
  <c r="AK866" i="66" s="1"/>
  <c r="DR866" i="66"/>
  <c r="AL866" i="66" s="1"/>
  <c r="DM82" i="66"/>
  <c r="AG82" i="66" s="1"/>
  <c r="DR82" i="66"/>
  <c r="AL82" i="66" s="1"/>
  <c r="DQ82" i="66"/>
  <c r="AN82" i="66" s="1"/>
  <c r="AO82" i="66" s="1"/>
  <c r="AK82" i="66" s="1"/>
  <c r="DO82" i="66"/>
  <c r="DS82" i="66"/>
  <c r="AM82" i="66" s="1"/>
  <c r="AF82" i="66"/>
  <c r="AE82" i="66" s="1"/>
  <c r="DN82" i="66"/>
  <c r="AH82" i="66" s="1"/>
  <c r="DN792" i="66"/>
  <c r="AH792" i="66" s="1"/>
  <c r="DQ792" i="66"/>
  <c r="AN792" i="66" s="1"/>
  <c r="AO792" i="66" s="1"/>
  <c r="AK792" i="66" s="1"/>
  <c r="DM792" i="66"/>
  <c r="AG792" i="66" s="1"/>
  <c r="DR792" i="66"/>
  <c r="AL792" i="66" s="1"/>
  <c r="DS792" i="66"/>
  <c r="AM792" i="66" s="1"/>
  <c r="AF792" i="66"/>
  <c r="AE792" i="66" s="1"/>
  <c r="DO792" i="66"/>
  <c r="DR659" i="66"/>
  <c r="AL659" i="66" s="1"/>
  <c r="AF659" i="66"/>
  <c r="AE659" i="66" s="1"/>
  <c r="DM659" i="66"/>
  <c r="AG659" i="66" s="1"/>
  <c r="DO659" i="66"/>
  <c r="DN659" i="66"/>
  <c r="AH659" i="66" s="1"/>
  <c r="DS659" i="66"/>
  <c r="AM659" i="66" s="1"/>
  <c r="DQ659" i="66"/>
  <c r="AN659" i="66" s="1"/>
  <c r="AO659" i="66" s="1"/>
  <c r="AK659" i="66" s="1"/>
  <c r="AF470" i="66"/>
  <c r="AE470" i="66" s="1"/>
  <c r="DM470" i="66"/>
  <c r="AG470" i="66" s="1"/>
  <c r="DO470" i="66"/>
  <c r="DN470" i="66"/>
  <c r="AH470" i="66" s="1"/>
  <c r="DQ470" i="66"/>
  <c r="AN470" i="66" s="1"/>
  <c r="AO470" i="66" s="1"/>
  <c r="AK470" i="66" s="1"/>
  <c r="DR470" i="66"/>
  <c r="AL470" i="66" s="1"/>
  <c r="DS470" i="66"/>
  <c r="AM470" i="66" s="1"/>
  <c r="DM334" i="66"/>
  <c r="AG334" i="66" s="1"/>
  <c r="DN334" i="66"/>
  <c r="AH334" i="66" s="1"/>
  <c r="DO334" i="66"/>
  <c r="DQ334" i="66"/>
  <c r="AN334" i="66" s="1"/>
  <c r="AO334" i="66" s="1"/>
  <c r="AK334" i="66" s="1"/>
  <c r="DS334" i="66"/>
  <c r="AM334" i="66" s="1"/>
  <c r="AF334" i="66"/>
  <c r="AE334" i="66" s="1"/>
  <c r="DR334" i="66"/>
  <c r="AL334" i="66" s="1"/>
  <c r="DR853" i="66"/>
  <c r="AL853" i="66" s="1"/>
  <c r="DQ853" i="66"/>
  <c r="AN853" i="66" s="1"/>
  <c r="AO853" i="66" s="1"/>
  <c r="AK853" i="66" s="1"/>
  <c r="AF853" i="66"/>
  <c r="AE853" i="66" s="1"/>
  <c r="DS853" i="66"/>
  <c r="AM853" i="66" s="1"/>
  <c r="DO853" i="66"/>
  <c r="DN853" i="66"/>
  <c r="AH853" i="66" s="1"/>
  <c r="DM853" i="66"/>
  <c r="AG853" i="66" s="1"/>
  <c r="DO476" i="66"/>
  <c r="DR476" i="66"/>
  <c r="AL476" i="66" s="1"/>
  <c r="DQ476" i="66"/>
  <c r="AN476" i="66" s="1"/>
  <c r="AO476" i="66" s="1"/>
  <c r="AK476" i="66" s="1"/>
  <c r="DM476" i="66"/>
  <c r="AG476" i="66" s="1"/>
  <c r="AF476" i="66"/>
  <c r="AE476" i="66" s="1"/>
  <c r="DN476" i="66"/>
  <c r="AH476" i="66" s="1"/>
  <c r="DS476" i="66"/>
  <c r="AM476" i="66" s="1"/>
  <c r="DR430" i="66"/>
  <c r="AL430" i="66" s="1"/>
  <c r="DS430" i="66"/>
  <c r="AM430" i="66" s="1"/>
  <c r="DN430" i="66"/>
  <c r="AH430" i="66" s="1"/>
  <c r="DQ430" i="66"/>
  <c r="AN430" i="66" s="1"/>
  <c r="AO430" i="66" s="1"/>
  <c r="AK430" i="66" s="1"/>
  <c r="AF430" i="66"/>
  <c r="AE430" i="66" s="1"/>
  <c r="DM430" i="66"/>
  <c r="AG430" i="66" s="1"/>
  <c r="DO430" i="66"/>
  <c r="DM591" i="66"/>
  <c r="AG591" i="66" s="1"/>
  <c r="AF591" i="66"/>
  <c r="AE591" i="66" s="1"/>
  <c r="DR591" i="66"/>
  <c r="AL591" i="66" s="1"/>
  <c r="DN591" i="66"/>
  <c r="AH591" i="66" s="1"/>
  <c r="DS591" i="66"/>
  <c r="AM591" i="66" s="1"/>
  <c r="DO591" i="66"/>
  <c r="DQ591" i="66"/>
  <c r="AN591" i="66" s="1"/>
  <c r="AO591" i="66" s="1"/>
  <c r="AK591" i="66" s="1"/>
  <c r="DR155" i="66"/>
  <c r="AL155" i="66" s="1"/>
  <c r="DM155" i="66"/>
  <c r="AG155" i="66" s="1"/>
  <c r="DQ155" i="66"/>
  <c r="AN155" i="66" s="1"/>
  <c r="AO155" i="66" s="1"/>
  <c r="AK155" i="66" s="1"/>
  <c r="DO155" i="66"/>
  <c r="DS155" i="66"/>
  <c r="AM155" i="66" s="1"/>
  <c r="AF155" i="66"/>
  <c r="AE155" i="66" s="1"/>
  <c r="DN155" i="66"/>
  <c r="AH155" i="66" s="1"/>
  <c r="DQ946" i="66"/>
  <c r="AN946" i="66" s="1"/>
  <c r="AO946" i="66" s="1"/>
  <c r="AK946" i="66" s="1"/>
  <c r="AF946" i="66"/>
  <c r="AE946" i="66" s="1"/>
  <c r="DM946" i="66"/>
  <c r="AG946" i="66" s="1"/>
  <c r="DS946" i="66"/>
  <c r="AM946" i="66" s="1"/>
  <c r="DN946" i="66"/>
  <c r="AH946" i="66" s="1"/>
  <c r="DO946" i="66"/>
  <c r="DR946" i="66"/>
  <c r="AL946" i="66" s="1"/>
  <c r="DR247" i="66"/>
  <c r="AL247" i="66" s="1"/>
  <c r="DO247" i="66"/>
  <c r="DM247" i="66"/>
  <c r="AG247" i="66" s="1"/>
  <c r="DN247" i="66"/>
  <c r="AH247" i="66" s="1"/>
  <c r="AF247" i="66"/>
  <c r="AE247" i="66" s="1"/>
  <c r="DQ247" i="66"/>
  <c r="AN247" i="66" s="1"/>
  <c r="AO247" i="66" s="1"/>
  <c r="AK247" i="66" s="1"/>
  <c r="DS247" i="66"/>
  <c r="AM247" i="66" s="1"/>
  <c r="DM900" i="66"/>
  <c r="AG900" i="66" s="1"/>
  <c r="DO900" i="66"/>
  <c r="DR900" i="66"/>
  <c r="AL900" i="66" s="1"/>
  <c r="DS900" i="66"/>
  <c r="AM900" i="66" s="1"/>
  <c r="AF900" i="66"/>
  <c r="AE900" i="66" s="1"/>
  <c r="DQ900" i="66"/>
  <c r="AN900" i="66" s="1"/>
  <c r="AO900" i="66" s="1"/>
  <c r="AK900" i="66" s="1"/>
  <c r="DN900" i="66"/>
  <c r="AH900" i="66" s="1"/>
  <c r="DO189" i="66"/>
  <c r="DS189" i="66"/>
  <c r="AM189" i="66" s="1"/>
  <c r="DM189" i="66"/>
  <c r="AG189" i="66" s="1"/>
  <c r="DR189" i="66"/>
  <c r="AL189" i="66" s="1"/>
  <c r="DN189" i="66"/>
  <c r="AH189" i="66" s="1"/>
  <c r="DQ189" i="66"/>
  <c r="AN189" i="66" s="1"/>
  <c r="AO189" i="66" s="1"/>
  <c r="AK189" i="66" s="1"/>
  <c r="AF189" i="66"/>
  <c r="AE189" i="66" s="1"/>
  <c r="DN325" i="66"/>
  <c r="AH325" i="66" s="1"/>
  <c r="DR325" i="66"/>
  <c r="AL325" i="66" s="1"/>
  <c r="DO325" i="66"/>
  <c r="DQ325" i="66"/>
  <c r="AN325" i="66" s="1"/>
  <c r="AO325" i="66" s="1"/>
  <c r="AK325" i="66" s="1"/>
  <c r="DM325" i="66"/>
  <c r="AG325" i="66" s="1"/>
  <c r="DS325" i="66"/>
  <c r="AM325" i="66" s="1"/>
  <c r="AF325" i="66"/>
  <c r="AE325" i="66" s="1"/>
  <c r="DR133" i="66"/>
  <c r="AL133" i="66" s="1"/>
  <c r="DO133" i="66"/>
  <c r="AF133" i="66"/>
  <c r="AE133" i="66" s="1"/>
  <c r="DM133" i="66"/>
  <c r="AG133" i="66" s="1"/>
  <c r="DQ133" i="66"/>
  <c r="AN133" i="66" s="1"/>
  <c r="AO133" i="66" s="1"/>
  <c r="AK133" i="66" s="1"/>
  <c r="DN133" i="66"/>
  <c r="AH133" i="66" s="1"/>
  <c r="DS133" i="66"/>
  <c r="AM133" i="66" s="1"/>
  <c r="DS918" i="66"/>
  <c r="AM918" i="66" s="1"/>
  <c r="DN918" i="66"/>
  <c r="AH918" i="66" s="1"/>
  <c r="DQ918" i="66"/>
  <c r="AN918" i="66" s="1"/>
  <c r="AO918" i="66" s="1"/>
  <c r="AK918" i="66" s="1"/>
  <c r="AF918" i="66"/>
  <c r="AE918" i="66" s="1"/>
  <c r="DM918" i="66"/>
  <c r="AG918" i="66" s="1"/>
  <c r="DR918" i="66"/>
  <c r="AL918" i="66" s="1"/>
  <c r="DO918" i="66"/>
  <c r="DS832" i="66"/>
  <c r="AM832" i="66" s="1"/>
  <c r="DO832" i="66"/>
  <c r="DM832" i="66"/>
  <c r="AG832" i="66" s="1"/>
  <c r="AF832" i="66"/>
  <c r="AE832" i="66" s="1"/>
  <c r="DQ832" i="66"/>
  <c r="AN832" i="66" s="1"/>
  <c r="AO832" i="66" s="1"/>
  <c r="AK832" i="66" s="1"/>
  <c r="DR832" i="66"/>
  <c r="AL832" i="66" s="1"/>
  <c r="DN832" i="66"/>
  <c r="AH832" i="66" s="1"/>
  <c r="DN135" i="66"/>
  <c r="AH135" i="66" s="1"/>
  <c r="DR135" i="66"/>
  <c r="AL135" i="66" s="1"/>
  <c r="DM135" i="66"/>
  <c r="AG135" i="66" s="1"/>
  <c r="DQ135" i="66"/>
  <c r="AN135" i="66" s="1"/>
  <c r="AO135" i="66" s="1"/>
  <c r="AK135" i="66" s="1"/>
  <c r="DO135" i="66"/>
  <c r="DS135" i="66"/>
  <c r="AM135" i="66" s="1"/>
  <c r="AF135" i="66"/>
  <c r="AE135" i="66" s="1"/>
  <c r="DR564" i="66"/>
  <c r="AL564" i="66" s="1"/>
  <c r="DS564" i="66"/>
  <c r="AM564" i="66" s="1"/>
  <c r="DO564" i="66"/>
  <c r="DN564" i="66"/>
  <c r="AH564" i="66" s="1"/>
  <c r="AF564" i="66"/>
  <c r="AE564" i="66" s="1"/>
  <c r="DM564" i="66"/>
  <c r="AG564" i="66" s="1"/>
  <c r="DQ564" i="66"/>
  <c r="AN564" i="66" s="1"/>
  <c r="AO564" i="66" s="1"/>
  <c r="AK564" i="66" s="1"/>
  <c r="DQ373" i="66"/>
  <c r="AN373" i="66" s="1"/>
  <c r="AO373" i="66" s="1"/>
  <c r="AK373" i="66" s="1"/>
  <c r="AF373" i="66"/>
  <c r="AE373" i="66" s="1"/>
  <c r="DO373" i="66"/>
  <c r="DM373" i="66"/>
  <c r="AG373" i="66" s="1"/>
  <c r="DN373" i="66"/>
  <c r="AH373" i="66" s="1"/>
  <c r="DR373" i="66"/>
  <c r="AL373" i="66" s="1"/>
  <c r="DS373" i="66"/>
  <c r="AM373" i="66" s="1"/>
  <c r="AF188" i="66"/>
  <c r="AE188" i="66" s="1"/>
  <c r="DN188" i="66"/>
  <c r="AH188" i="66" s="1"/>
  <c r="DM188" i="66"/>
  <c r="AG188" i="66" s="1"/>
  <c r="DR188" i="66"/>
  <c r="AL188" i="66" s="1"/>
  <c r="DQ188" i="66"/>
  <c r="AN188" i="66" s="1"/>
  <c r="AO188" i="66" s="1"/>
  <c r="AK188" i="66" s="1"/>
  <c r="DO188" i="66"/>
  <c r="DS188" i="66"/>
  <c r="AM188" i="66" s="1"/>
  <c r="DM550" i="66"/>
  <c r="AG550" i="66" s="1"/>
  <c r="DN550" i="66"/>
  <c r="AH550" i="66" s="1"/>
  <c r="DR550" i="66"/>
  <c r="AL550" i="66" s="1"/>
  <c r="DO550" i="66"/>
  <c r="DS550" i="66"/>
  <c r="AM550" i="66" s="1"/>
  <c r="DQ550" i="66"/>
  <c r="AN550" i="66" s="1"/>
  <c r="AO550" i="66" s="1"/>
  <c r="AK550" i="66" s="1"/>
  <c r="AF550" i="66"/>
  <c r="AE550" i="66" s="1"/>
  <c r="DM332" i="66"/>
  <c r="AG332" i="66" s="1"/>
  <c r="AF332" i="66"/>
  <c r="AE332" i="66" s="1"/>
  <c r="DR332" i="66"/>
  <c r="AL332" i="66" s="1"/>
  <c r="DS332" i="66"/>
  <c r="AM332" i="66" s="1"/>
  <c r="DO332" i="66"/>
  <c r="DN332" i="66"/>
  <c r="AH332" i="66" s="1"/>
  <c r="DQ332" i="66"/>
  <c r="AN332" i="66" s="1"/>
  <c r="AO332" i="66" s="1"/>
  <c r="AK332" i="66" s="1"/>
  <c r="DM555" i="66"/>
  <c r="AG555" i="66" s="1"/>
  <c r="DN555" i="66"/>
  <c r="AH555" i="66" s="1"/>
  <c r="DS555" i="66"/>
  <c r="AM555" i="66" s="1"/>
  <c r="DR555" i="66"/>
  <c r="AL555" i="66" s="1"/>
  <c r="DO555" i="66"/>
  <c r="DQ555" i="66"/>
  <c r="AN555" i="66" s="1"/>
  <c r="AO555" i="66" s="1"/>
  <c r="AK555" i="66" s="1"/>
  <c r="AF555" i="66"/>
  <c r="AE555" i="66" s="1"/>
  <c r="DO690" i="66"/>
  <c r="DM690" i="66"/>
  <c r="AG690" i="66" s="1"/>
  <c r="DN690" i="66"/>
  <c r="AH690" i="66" s="1"/>
  <c r="AF690" i="66"/>
  <c r="AE690" i="66" s="1"/>
  <c r="DR690" i="66"/>
  <c r="AL690" i="66" s="1"/>
  <c r="DS690" i="66"/>
  <c r="AM690" i="66" s="1"/>
  <c r="DQ690" i="66"/>
  <c r="AN690" i="66" s="1"/>
  <c r="AO690" i="66" s="1"/>
  <c r="AK690" i="66" s="1"/>
  <c r="DR224" i="66"/>
  <c r="AL224" i="66" s="1"/>
  <c r="DQ224" i="66"/>
  <c r="AN224" i="66" s="1"/>
  <c r="AO224" i="66" s="1"/>
  <c r="AK224" i="66" s="1"/>
  <c r="AF224" i="66"/>
  <c r="AE224" i="66" s="1"/>
  <c r="DS224" i="66"/>
  <c r="AM224" i="66" s="1"/>
  <c r="DO224" i="66"/>
  <c r="DN224" i="66"/>
  <c r="AH224" i="66" s="1"/>
  <c r="DM224" i="66"/>
  <c r="AG224" i="66" s="1"/>
  <c r="DR565" i="66"/>
  <c r="AL565" i="66" s="1"/>
  <c r="DS565" i="66"/>
  <c r="AM565" i="66" s="1"/>
  <c r="DQ565" i="66"/>
  <c r="AN565" i="66" s="1"/>
  <c r="AO565" i="66" s="1"/>
  <c r="AK565" i="66" s="1"/>
  <c r="DM565" i="66"/>
  <c r="AG565" i="66" s="1"/>
  <c r="AF565" i="66"/>
  <c r="AE565" i="66" s="1"/>
  <c r="DN565" i="66"/>
  <c r="AH565" i="66" s="1"/>
  <c r="DO565" i="66"/>
  <c r="AF105" i="66"/>
  <c r="AE105" i="66" s="1"/>
  <c r="DQ105" i="66"/>
  <c r="AN105" i="66" s="1"/>
  <c r="AO105" i="66" s="1"/>
  <c r="AK105" i="66" s="1"/>
  <c r="DO105" i="66"/>
  <c r="DR105" i="66"/>
  <c r="AL105" i="66" s="1"/>
  <c r="DS105" i="66"/>
  <c r="AM105" i="66" s="1"/>
  <c r="DM105" i="66"/>
  <c r="AG105" i="66" s="1"/>
  <c r="DN105" i="66"/>
  <c r="AH105" i="66" s="1"/>
  <c r="DQ615" i="66"/>
  <c r="AN615" i="66" s="1"/>
  <c r="AO615" i="66" s="1"/>
  <c r="AK615" i="66" s="1"/>
  <c r="DR615" i="66"/>
  <c r="AL615" i="66" s="1"/>
  <c r="DN615" i="66"/>
  <c r="AH615" i="66" s="1"/>
  <c r="DS615" i="66"/>
  <c r="AM615" i="66" s="1"/>
  <c r="DM615" i="66"/>
  <c r="AG615" i="66" s="1"/>
  <c r="AF615" i="66"/>
  <c r="AE615" i="66" s="1"/>
  <c r="DO615" i="66"/>
  <c r="DM586" i="66"/>
  <c r="AG586" i="66" s="1"/>
  <c r="DO586" i="66"/>
  <c r="DS586" i="66"/>
  <c r="AM586" i="66" s="1"/>
  <c r="DQ586" i="66"/>
  <c r="AN586" i="66" s="1"/>
  <c r="AO586" i="66" s="1"/>
  <c r="AK586" i="66" s="1"/>
  <c r="DR586" i="66"/>
  <c r="AL586" i="66" s="1"/>
  <c r="AF586" i="66"/>
  <c r="AE586" i="66" s="1"/>
  <c r="DN586" i="66"/>
  <c r="AH586" i="66" s="1"/>
  <c r="AF628" i="66"/>
  <c r="AE628" i="66" s="1"/>
  <c r="DO628" i="66"/>
  <c r="DQ628" i="66"/>
  <c r="AN628" i="66" s="1"/>
  <c r="AO628" i="66" s="1"/>
  <c r="AK628" i="66" s="1"/>
  <c r="DS628" i="66"/>
  <c r="AM628" i="66" s="1"/>
  <c r="DN628" i="66"/>
  <c r="AH628" i="66" s="1"/>
  <c r="DR628" i="66"/>
  <c r="AL628" i="66" s="1"/>
  <c r="DM628" i="66"/>
  <c r="AG628" i="66" s="1"/>
  <c r="DO234" i="66"/>
  <c r="DQ234" i="66"/>
  <c r="AN234" i="66" s="1"/>
  <c r="AO234" i="66" s="1"/>
  <c r="AK234" i="66" s="1"/>
  <c r="DN234" i="66"/>
  <c r="AH234" i="66" s="1"/>
  <c r="AF234" i="66"/>
  <c r="AE234" i="66" s="1"/>
  <c r="DM234" i="66"/>
  <c r="AG234" i="66" s="1"/>
  <c r="DR234" i="66"/>
  <c r="AL234" i="66" s="1"/>
  <c r="DS234" i="66"/>
  <c r="AM234" i="66" s="1"/>
  <c r="DM97" i="66"/>
  <c r="AG97" i="66" s="1"/>
  <c r="DO97" i="66"/>
  <c r="DS97" i="66"/>
  <c r="AM97" i="66" s="1"/>
  <c r="DQ97" i="66"/>
  <c r="AN97" i="66" s="1"/>
  <c r="AO97" i="66" s="1"/>
  <c r="AK97" i="66" s="1"/>
  <c r="DN97" i="66"/>
  <c r="AH97" i="66" s="1"/>
  <c r="AF97" i="66"/>
  <c r="AE97" i="66" s="1"/>
  <c r="DR97" i="66"/>
  <c r="AL97" i="66" s="1"/>
  <c r="DO624" i="66"/>
  <c r="DQ624" i="66"/>
  <c r="AN624" i="66" s="1"/>
  <c r="AO624" i="66" s="1"/>
  <c r="AK624" i="66" s="1"/>
  <c r="DR624" i="66"/>
  <c r="AL624" i="66" s="1"/>
  <c r="DM624" i="66"/>
  <c r="AG624" i="66" s="1"/>
  <c r="DN624" i="66"/>
  <c r="AH624" i="66" s="1"/>
  <c r="AF624" i="66"/>
  <c r="AE624" i="66" s="1"/>
  <c r="DS624" i="66"/>
  <c r="AM624" i="66" s="1"/>
  <c r="DS947" i="66"/>
  <c r="AM947" i="66" s="1"/>
  <c r="DQ947" i="66"/>
  <c r="AN947" i="66" s="1"/>
  <c r="AO947" i="66" s="1"/>
  <c r="AK947" i="66" s="1"/>
  <c r="DM947" i="66"/>
  <c r="AG947" i="66" s="1"/>
  <c r="DN947" i="66"/>
  <c r="AH947" i="66" s="1"/>
  <c r="DO947" i="66"/>
  <c r="AF947" i="66"/>
  <c r="AE947" i="66" s="1"/>
  <c r="DR947" i="66"/>
  <c r="AL947" i="66" s="1"/>
  <c r="DS151" i="66"/>
  <c r="AM151" i="66" s="1"/>
  <c r="AF151" i="66"/>
  <c r="AE151" i="66" s="1"/>
  <c r="DO151" i="66"/>
  <c r="DN151" i="66"/>
  <c r="AH151" i="66" s="1"/>
  <c r="DM151" i="66"/>
  <c r="AG151" i="66" s="1"/>
  <c r="DR151" i="66"/>
  <c r="AL151" i="66" s="1"/>
  <c r="DQ151" i="66"/>
  <c r="AN151" i="66" s="1"/>
  <c r="AO151" i="66" s="1"/>
  <c r="AK151" i="66" s="1"/>
  <c r="DS601" i="66"/>
  <c r="AM601" i="66" s="1"/>
  <c r="AF601" i="66"/>
  <c r="AE601" i="66" s="1"/>
  <c r="DN601" i="66"/>
  <c r="AH601" i="66" s="1"/>
  <c r="DO601" i="66"/>
  <c r="DQ601" i="66"/>
  <c r="AN601" i="66" s="1"/>
  <c r="AO601" i="66" s="1"/>
  <c r="AK601" i="66" s="1"/>
  <c r="DR601" i="66"/>
  <c r="AL601" i="66" s="1"/>
  <c r="DM601" i="66"/>
  <c r="AG601" i="66" s="1"/>
  <c r="DN733" i="66"/>
  <c r="AH733" i="66" s="1"/>
  <c r="DO733" i="66"/>
  <c r="DQ733" i="66"/>
  <c r="AN733" i="66" s="1"/>
  <c r="AO733" i="66" s="1"/>
  <c r="AK733" i="66" s="1"/>
  <c r="DS733" i="66"/>
  <c r="AM733" i="66" s="1"/>
  <c r="DM733" i="66"/>
  <c r="AG733" i="66" s="1"/>
  <c r="DR733" i="66"/>
  <c r="AL733" i="66" s="1"/>
  <c r="AF733" i="66"/>
  <c r="AE733" i="66" s="1"/>
  <c r="DM884" i="66"/>
  <c r="AG884" i="66" s="1"/>
  <c r="DO884" i="66"/>
  <c r="DS884" i="66"/>
  <c r="AM884" i="66" s="1"/>
  <c r="AF884" i="66"/>
  <c r="AE884" i="66" s="1"/>
  <c r="DQ884" i="66"/>
  <c r="AN884" i="66" s="1"/>
  <c r="AO884" i="66" s="1"/>
  <c r="AK884" i="66" s="1"/>
  <c r="DR884" i="66"/>
  <c r="AL884" i="66" s="1"/>
  <c r="DN884" i="66"/>
  <c r="AH884" i="66" s="1"/>
  <c r="DM482" i="66"/>
  <c r="AG482" i="66" s="1"/>
  <c r="DQ482" i="66"/>
  <c r="AN482" i="66" s="1"/>
  <c r="AO482" i="66" s="1"/>
  <c r="AK482" i="66" s="1"/>
  <c r="DR482" i="66"/>
  <c r="AL482" i="66" s="1"/>
  <c r="DS482" i="66"/>
  <c r="AM482" i="66" s="1"/>
  <c r="AF482" i="66"/>
  <c r="AE482" i="66" s="1"/>
  <c r="DN482" i="66"/>
  <c r="AH482" i="66" s="1"/>
  <c r="DO482" i="66"/>
  <c r="AF805" i="66"/>
  <c r="AE805" i="66" s="1"/>
  <c r="DM805" i="66"/>
  <c r="AG805" i="66" s="1"/>
  <c r="DN805" i="66"/>
  <c r="AH805" i="66" s="1"/>
  <c r="DO805" i="66"/>
  <c r="DR805" i="66"/>
  <c r="AL805" i="66" s="1"/>
  <c r="DQ805" i="66"/>
  <c r="AN805" i="66" s="1"/>
  <c r="AO805" i="66" s="1"/>
  <c r="AK805" i="66" s="1"/>
  <c r="DS805" i="66"/>
  <c r="AM805" i="66" s="1"/>
  <c r="AF907" i="66"/>
  <c r="AE907" i="66" s="1"/>
  <c r="DO907" i="66"/>
  <c r="DN907" i="66"/>
  <c r="AH907" i="66" s="1"/>
  <c r="DQ907" i="66"/>
  <c r="AN907" i="66" s="1"/>
  <c r="AO907" i="66" s="1"/>
  <c r="AK907" i="66" s="1"/>
  <c r="DR907" i="66"/>
  <c r="AL907" i="66" s="1"/>
  <c r="DM907" i="66"/>
  <c r="AG907" i="66" s="1"/>
  <c r="DS907" i="66"/>
  <c r="AM907" i="66" s="1"/>
  <c r="DM333" i="66"/>
  <c r="AG333" i="66" s="1"/>
  <c r="DS333" i="66"/>
  <c r="AM333" i="66" s="1"/>
  <c r="DO333" i="66"/>
  <c r="DQ333" i="66"/>
  <c r="AN333" i="66" s="1"/>
  <c r="AO333" i="66" s="1"/>
  <c r="AK333" i="66" s="1"/>
  <c r="AF333" i="66"/>
  <c r="AE333" i="66" s="1"/>
  <c r="DR333" i="66"/>
  <c r="AL333" i="66" s="1"/>
  <c r="DN333" i="66"/>
  <c r="AH333" i="66" s="1"/>
  <c r="DO648" i="66"/>
  <c r="DR648" i="66"/>
  <c r="AL648" i="66" s="1"/>
  <c r="DM648" i="66"/>
  <c r="AG648" i="66" s="1"/>
  <c r="DQ648" i="66"/>
  <c r="AN648" i="66" s="1"/>
  <c r="AO648" i="66" s="1"/>
  <c r="AK648" i="66" s="1"/>
  <c r="DN648" i="66"/>
  <c r="AH648" i="66" s="1"/>
  <c r="DS648" i="66"/>
  <c r="AM648" i="66" s="1"/>
  <c r="AF648" i="66"/>
  <c r="AE648" i="66" s="1"/>
  <c r="AF96" i="66"/>
  <c r="AE96" i="66" s="1"/>
  <c r="DQ96" i="66"/>
  <c r="AN96" i="66" s="1"/>
  <c r="AO96" i="66" s="1"/>
  <c r="AK96" i="66" s="1"/>
  <c r="DM96" i="66"/>
  <c r="AG96" i="66" s="1"/>
  <c r="DS96" i="66"/>
  <c r="AM96" i="66" s="1"/>
  <c r="DN96" i="66"/>
  <c r="AH96" i="66" s="1"/>
  <c r="DO96" i="66"/>
  <c r="DR96" i="66"/>
  <c r="AL96" i="66" s="1"/>
  <c r="DS22" i="66"/>
  <c r="AM22" i="66" s="1"/>
  <c r="DO22" i="66"/>
  <c r="DQ22" i="66"/>
  <c r="AN22" i="66" s="1"/>
  <c r="AO22" i="66" s="1"/>
  <c r="AK22" i="66" s="1"/>
  <c r="AF22" i="66"/>
  <c r="AE22" i="66" s="1"/>
  <c r="DN22" i="66"/>
  <c r="AH22" i="66" s="1"/>
  <c r="DR22" i="66"/>
  <c r="AL22" i="66" s="1"/>
  <c r="DM22" i="66"/>
  <c r="AG22" i="66" s="1"/>
  <c r="DM647" i="66"/>
  <c r="AG647" i="66" s="1"/>
  <c r="AF647" i="66"/>
  <c r="AE647" i="66" s="1"/>
  <c r="DO647" i="66"/>
  <c r="DN647" i="66"/>
  <c r="AH647" i="66" s="1"/>
  <c r="DQ647" i="66"/>
  <c r="AN647" i="66" s="1"/>
  <c r="AO647" i="66" s="1"/>
  <c r="AK647" i="66" s="1"/>
  <c r="DS647" i="66"/>
  <c r="AM647" i="66" s="1"/>
  <c r="DR647" i="66"/>
  <c r="AL647" i="66" s="1"/>
  <c r="DO622" i="66"/>
  <c r="DQ622" i="66"/>
  <c r="AN622" i="66" s="1"/>
  <c r="AO622" i="66" s="1"/>
  <c r="AK622" i="66" s="1"/>
  <c r="DR622" i="66"/>
  <c r="AL622" i="66" s="1"/>
  <c r="DN622" i="66"/>
  <c r="AH622" i="66" s="1"/>
  <c r="DS622" i="66"/>
  <c r="AM622" i="66" s="1"/>
  <c r="AF622" i="66"/>
  <c r="AE622" i="66" s="1"/>
  <c r="DM622" i="66"/>
  <c r="AG622" i="66" s="1"/>
  <c r="DS873" i="66"/>
  <c r="AM873" i="66" s="1"/>
  <c r="DR873" i="66"/>
  <c r="AL873" i="66" s="1"/>
  <c r="AF873" i="66"/>
  <c r="AE873" i="66" s="1"/>
  <c r="DQ873" i="66"/>
  <c r="AN873" i="66" s="1"/>
  <c r="AO873" i="66" s="1"/>
  <c r="AK873" i="66" s="1"/>
  <c r="DN873" i="66"/>
  <c r="AH873" i="66" s="1"/>
  <c r="DM873" i="66"/>
  <c r="AG873" i="66" s="1"/>
  <c r="DO873" i="66"/>
  <c r="DO275" i="66"/>
  <c r="DN275" i="66"/>
  <c r="AH275" i="66" s="1"/>
  <c r="DS275" i="66"/>
  <c r="AM275" i="66" s="1"/>
  <c r="DR275" i="66"/>
  <c r="AL275" i="66" s="1"/>
  <c r="AF275" i="66"/>
  <c r="AE275" i="66" s="1"/>
  <c r="DM275" i="66"/>
  <c r="AG275" i="66" s="1"/>
  <c r="DQ275" i="66"/>
  <c r="AN275" i="66" s="1"/>
  <c r="AO275" i="66" s="1"/>
  <c r="AK275" i="66" s="1"/>
  <c r="DR861" i="66"/>
  <c r="AL861" i="66" s="1"/>
  <c r="DQ861" i="66"/>
  <c r="AN861" i="66" s="1"/>
  <c r="AO861" i="66" s="1"/>
  <c r="AK861" i="66" s="1"/>
  <c r="DM861" i="66"/>
  <c r="AG861" i="66" s="1"/>
  <c r="DN861" i="66"/>
  <c r="AH861" i="66" s="1"/>
  <c r="DO861" i="66"/>
  <c r="DS861" i="66"/>
  <c r="AM861" i="66" s="1"/>
  <c r="AF861" i="66"/>
  <c r="AE861" i="66" s="1"/>
  <c r="DO468" i="66"/>
  <c r="AF468" i="66"/>
  <c r="AE468" i="66" s="1"/>
  <c r="DM468" i="66"/>
  <c r="AG468" i="66" s="1"/>
  <c r="DS468" i="66"/>
  <c r="AM468" i="66" s="1"/>
  <c r="DQ468" i="66"/>
  <c r="AN468" i="66" s="1"/>
  <c r="AO468" i="66" s="1"/>
  <c r="AK468" i="66" s="1"/>
  <c r="DR468" i="66"/>
  <c r="AL468" i="66" s="1"/>
  <c r="DN468" i="66"/>
  <c r="AH468" i="66" s="1"/>
  <c r="DN298" i="66"/>
  <c r="AH298" i="66" s="1"/>
  <c r="DO298" i="66"/>
  <c r="AF298" i="66"/>
  <c r="AE298" i="66" s="1"/>
  <c r="DS298" i="66"/>
  <c r="AM298" i="66" s="1"/>
  <c r="DQ298" i="66"/>
  <c r="AN298" i="66" s="1"/>
  <c r="AO298" i="66" s="1"/>
  <c r="AK298" i="66" s="1"/>
  <c r="DM298" i="66"/>
  <c r="AG298" i="66" s="1"/>
  <c r="DR298" i="66"/>
  <c r="AL298" i="66" s="1"/>
  <c r="DO458" i="66"/>
  <c r="DN458" i="66"/>
  <c r="AH458" i="66" s="1"/>
  <c r="DQ458" i="66"/>
  <c r="AN458" i="66" s="1"/>
  <c r="AO458" i="66" s="1"/>
  <c r="AK458" i="66" s="1"/>
  <c r="DM458" i="66"/>
  <c r="AG458" i="66" s="1"/>
  <c r="DR458" i="66"/>
  <c r="AL458" i="66" s="1"/>
  <c r="DS458" i="66"/>
  <c r="AM458" i="66" s="1"/>
  <c r="AF458" i="66"/>
  <c r="AE458" i="66" s="1"/>
  <c r="DO762" i="66"/>
  <c r="AF762" i="66"/>
  <c r="AE762" i="66" s="1"/>
  <c r="DM762" i="66"/>
  <c r="AG762" i="66" s="1"/>
  <c r="DQ762" i="66"/>
  <c r="AN762" i="66" s="1"/>
  <c r="AO762" i="66" s="1"/>
  <c r="AK762" i="66" s="1"/>
  <c r="DR762" i="66"/>
  <c r="AL762" i="66" s="1"/>
  <c r="DS762" i="66"/>
  <c r="AM762" i="66" s="1"/>
  <c r="DN762" i="66"/>
  <c r="AH762" i="66" s="1"/>
  <c r="AF239" i="66"/>
  <c r="AE239" i="66" s="1"/>
  <c r="DQ239" i="66"/>
  <c r="AN239" i="66" s="1"/>
  <c r="AO239" i="66" s="1"/>
  <c r="AK239" i="66" s="1"/>
  <c r="DO239" i="66"/>
  <c r="DM239" i="66"/>
  <c r="AG239" i="66" s="1"/>
  <c r="DR239" i="66"/>
  <c r="AL239" i="66" s="1"/>
  <c r="DN239" i="66"/>
  <c r="AH239" i="66" s="1"/>
  <c r="DS239" i="66"/>
  <c r="AM239" i="66" s="1"/>
  <c r="AF416" i="66"/>
  <c r="AE416" i="66" s="1"/>
  <c r="DN416" i="66"/>
  <c r="AH416" i="66" s="1"/>
  <c r="DM416" i="66"/>
  <c r="AG416" i="66" s="1"/>
  <c r="DO416" i="66"/>
  <c r="DQ416" i="66"/>
  <c r="AN416" i="66" s="1"/>
  <c r="AO416" i="66" s="1"/>
  <c r="AK416" i="66" s="1"/>
  <c r="DR416" i="66"/>
  <c r="AL416" i="66" s="1"/>
  <c r="DS416" i="66"/>
  <c r="AM416" i="66" s="1"/>
  <c r="DM303" i="66"/>
  <c r="AG303" i="66" s="1"/>
  <c r="DN303" i="66"/>
  <c r="AH303" i="66" s="1"/>
  <c r="DS303" i="66"/>
  <c r="AM303" i="66" s="1"/>
  <c r="DR303" i="66"/>
  <c r="AL303" i="66" s="1"/>
  <c r="DO303" i="66"/>
  <c r="DQ303" i="66"/>
  <c r="AN303" i="66" s="1"/>
  <c r="AO303" i="66" s="1"/>
  <c r="AK303" i="66" s="1"/>
  <c r="AF303" i="66"/>
  <c r="AE303" i="66" s="1"/>
  <c r="AF419" i="66"/>
  <c r="AE419" i="66" s="1"/>
  <c r="DS419" i="66"/>
  <c r="AM419" i="66" s="1"/>
  <c r="DR419" i="66"/>
  <c r="AL419" i="66" s="1"/>
  <c r="DO419" i="66"/>
  <c r="DQ419" i="66"/>
  <c r="AN419" i="66" s="1"/>
  <c r="AO419" i="66" s="1"/>
  <c r="AK419" i="66" s="1"/>
  <c r="DM419" i="66"/>
  <c r="AG419" i="66" s="1"/>
  <c r="DN419" i="66"/>
  <c r="AH419" i="66" s="1"/>
  <c r="DN226" i="66"/>
  <c r="AH226" i="66" s="1"/>
  <c r="DO226" i="66"/>
  <c r="DQ226" i="66"/>
  <c r="AN226" i="66" s="1"/>
  <c r="AO226" i="66" s="1"/>
  <c r="AK226" i="66" s="1"/>
  <c r="AF226" i="66"/>
  <c r="AE226" i="66" s="1"/>
  <c r="DM226" i="66"/>
  <c r="AG226" i="66" s="1"/>
  <c r="DS226" i="66"/>
  <c r="AM226" i="66" s="1"/>
  <c r="DR226" i="66"/>
  <c r="AL226" i="66" s="1"/>
  <c r="DM1002" i="66"/>
  <c r="AG1002" i="66" s="1"/>
  <c r="DN1002" i="66"/>
  <c r="AH1002" i="66" s="1"/>
  <c r="AF1002" i="66"/>
  <c r="AE1002" i="66" s="1"/>
  <c r="DO1002" i="66"/>
  <c r="DR1002" i="66"/>
  <c r="AL1002" i="66" s="1"/>
  <c r="DS1002" i="66"/>
  <c r="AM1002" i="66" s="1"/>
  <c r="DQ1002" i="66"/>
  <c r="AN1002" i="66" s="1"/>
  <c r="AO1002" i="66" s="1"/>
  <c r="AK1002" i="66" s="1"/>
  <c r="DR452" i="66"/>
  <c r="AL452" i="66" s="1"/>
  <c r="AF452" i="66"/>
  <c r="AE452" i="66" s="1"/>
  <c r="DN452" i="66"/>
  <c r="AH452" i="66" s="1"/>
  <c r="DS452" i="66"/>
  <c r="AM452" i="66" s="1"/>
  <c r="DO452" i="66"/>
  <c r="DM452" i="66"/>
  <c r="AG452" i="66" s="1"/>
  <c r="DQ452" i="66"/>
  <c r="AN452" i="66" s="1"/>
  <c r="AO452" i="66" s="1"/>
  <c r="AK452" i="66" s="1"/>
  <c r="DO57" i="66"/>
  <c r="DN57" i="66"/>
  <c r="AH57" i="66" s="1"/>
  <c r="AF57" i="66"/>
  <c r="AE57" i="66" s="1"/>
  <c r="DM57" i="66"/>
  <c r="AG57" i="66" s="1"/>
  <c r="DR57" i="66"/>
  <c r="AL57" i="66" s="1"/>
  <c r="DS57" i="66"/>
  <c r="AM57" i="66" s="1"/>
  <c r="DQ57" i="66"/>
  <c r="AN57" i="66" s="1"/>
  <c r="AO57" i="66" s="1"/>
  <c r="AK57" i="66" s="1"/>
  <c r="DM440" i="66"/>
  <c r="AG440" i="66" s="1"/>
  <c r="DO440" i="66"/>
  <c r="AF440" i="66"/>
  <c r="AE440" i="66" s="1"/>
  <c r="DR440" i="66"/>
  <c r="AL440" i="66" s="1"/>
  <c r="DS440" i="66"/>
  <c r="AM440" i="66" s="1"/>
  <c r="DN440" i="66"/>
  <c r="AH440" i="66" s="1"/>
  <c r="DQ440" i="66"/>
  <c r="AN440" i="66" s="1"/>
  <c r="AO440" i="66" s="1"/>
  <c r="AK440" i="66" s="1"/>
  <c r="DO495" i="66"/>
  <c r="DQ495" i="66"/>
  <c r="AN495" i="66" s="1"/>
  <c r="AO495" i="66" s="1"/>
  <c r="AK495" i="66" s="1"/>
  <c r="DR495" i="66"/>
  <c r="AL495" i="66" s="1"/>
  <c r="AF495" i="66"/>
  <c r="AE495" i="66" s="1"/>
  <c r="DM495" i="66"/>
  <c r="AG495" i="66" s="1"/>
  <c r="DN495" i="66"/>
  <c r="AH495" i="66" s="1"/>
  <c r="DS495" i="66"/>
  <c r="AM495" i="66" s="1"/>
  <c r="DQ816" i="66"/>
  <c r="AN816" i="66" s="1"/>
  <c r="AO816" i="66" s="1"/>
  <c r="AK816" i="66" s="1"/>
  <c r="DR816" i="66"/>
  <c r="AL816" i="66" s="1"/>
  <c r="AF816" i="66"/>
  <c r="AE816" i="66" s="1"/>
  <c r="DN816" i="66"/>
  <c r="AH816" i="66" s="1"/>
  <c r="DM816" i="66"/>
  <c r="AG816" i="66" s="1"/>
  <c r="DS816" i="66"/>
  <c r="AM816" i="66" s="1"/>
  <c r="DO816" i="66"/>
  <c r="DQ689" i="66"/>
  <c r="AN689" i="66" s="1"/>
  <c r="AO689" i="66" s="1"/>
  <c r="AK689" i="66" s="1"/>
  <c r="DS689" i="66"/>
  <c r="AM689" i="66" s="1"/>
  <c r="DM689" i="66"/>
  <c r="AG689" i="66" s="1"/>
  <c r="DN689" i="66"/>
  <c r="AH689" i="66" s="1"/>
  <c r="DO689" i="66"/>
  <c r="AF689" i="66"/>
  <c r="AE689" i="66" s="1"/>
  <c r="DR689" i="66"/>
  <c r="AL689" i="66" s="1"/>
  <c r="DN717" i="66"/>
  <c r="AH717" i="66" s="1"/>
  <c r="DO717" i="66"/>
  <c r="DM717" i="66"/>
  <c r="AG717" i="66" s="1"/>
  <c r="AF717" i="66"/>
  <c r="AE717" i="66" s="1"/>
  <c r="DQ717" i="66"/>
  <c r="AN717" i="66" s="1"/>
  <c r="AO717" i="66" s="1"/>
  <c r="AK717" i="66" s="1"/>
  <c r="DR717" i="66"/>
  <c r="AL717" i="66" s="1"/>
  <c r="DS717" i="66"/>
  <c r="AM717" i="66" s="1"/>
  <c r="DN308" i="66"/>
  <c r="AH308" i="66" s="1"/>
  <c r="DO308" i="66"/>
  <c r="DQ308" i="66"/>
  <c r="AN308" i="66" s="1"/>
  <c r="AO308" i="66" s="1"/>
  <c r="AK308" i="66" s="1"/>
  <c r="DS308" i="66"/>
  <c r="AM308" i="66" s="1"/>
  <c r="DM308" i="66"/>
  <c r="AG308" i="66" s="1"/>
  <c r="AF308" i="66"/>
  <c r="AE308" i="66" s="1"/>
  <c r="DR308" i="66"/>
  <c r="AL308" i="66" s="1"/>
  <c r="DR481" i="66"/>
  <c r="AL481" i="66" s="1"/>
  <c r="AF481" i="66"/>
  <c r="AE481" i="66" s="1"/>
  <c r="DM481" i="66"/>
  <c r="AG481" i="66" s="1"/>
  <c r="DS481" i="66"/>
  <c r="AM481" i="66" s="1"/>
  <c r="DO481" i="66"/>
  <c r="DQ481" i="66"/>
  <c r="AN481" i="66" s="1"/>
  <c r="AO481" i="66" s="1"/>
  <c r="AK481" i="66" s="1"/>
  <c r="DN481" i="66"/>
  <c r="AH481" i="66" s="1"/>
  <c r="DR184" i="66"/>
  <c r="AL184" i="66" s="1"/>
  <c r="AF184" i="66"/>
  <c r="AE184" i="66" s="1"/>
  <c r="DM184" i="66"/>
  <c r="AG184" i="66" s="1"/>
  <c r="DN184" i="66"/>
  <c r="AH184" i="66" s="1"/>
  <c r="DO184" i="66"/>
  <c r="DQ184" i="66"/>
  <c r="AN184" i="66" s="1"/>
  <c r="AO184" i="66" s="1"/>
  <c r="AK184" i="66" s="1"/>
  <c r="DS184" i="66"/>
  <c r="AM184" i="66" s="1"/>
  <c r="DS330" i="66"/>
  <c r="AM330" i="66" s="1"/>
  <c r="AF330" i="66"/>
  <c r="AE330" i="66" s="1"/>
  <c r="DN330" i="66"/>
  <c r="AH330" i="66" s="1"/>
  <c r="DQ330" i="66"/>
  <c r="AN330" i="66" s="1"/>
  <c r="AO330" i="66" s="1"/>
  <c r="AK330" i="66" s="1"/>
  <c r="DO330" i="66"/>
  <c r="DR330" i="66"/>
  <c r="AL330" i="66" s="1"/>
  <c r="DM330" i="66"/>
  <c r="AG330" i="66" s="1"/>
  <c r="DM59" i="66"/>
  <c r="AG59" i="66" s="1"/>
  <c r="DO59" i="66"/>
  <c r="DQ59" i="66"/>
  <c r="AN59" i="66" s="1"/>
  <c r="AO59" i="66" s="1"/>
  <c r="AK59" i="66" s="1"/>
  <c r="DR59" i="66"/>
  <c r="AL59" i="66" s="1"/>
  <c r="DN59" i="66"/>
  <c r="AH59" i="66" s="1"/>
  <c r="DS59" i="66"/>
  <c r="AM59" i="66" s="1"/>
  <c r="AF59" i="66"/>
  <c r="AE59" i="66" s="1"/>
  <c r="DO109" i="66"/>
  <c r="DM109" i="66"/>
  <c r="AG109" i="66" s="1"/>
  <c r="DN109" i="66"/>
  <c r="AH109" i="66" s="1"/>
  <c r="AF109" i="66"/>
  <c r="AE109" i="66" s="1"/>
  <c r="DQ109" i="66"/>
  <c r="AN109" i="66" s="1"/>
  <c r="AO109" i="66" s="1"/>
  <c r="AK109" i="66" s="1"/>
  <c r="DS109" i="66"/>
  <c r="AM109" i="66" s="1"/>
  <c r="DR109" i="66"/>
  <c r="AL109" i="66" s="1"/>
  <c r="DO824" i="66"/>
  <c r="AF824" i="66"/>
  <c r="AE824" i="66" s="1"/>
  <c r="DQ824" i="66"/>
  <c r="AN824" i="66" s="1"/>
  <c r="AO824" i="66" s="1"/>
  <c r="AK824" i="66" s="1"/>
  <c r="DM824" i="66"/>
  <c r="AG824" i="66" s="1"/>
  <c r="DR824" i="66"/>
  <c r="AL824" i="66" s="1"/>
  <c r="DS824" i="66"/>
  <c r="AM824" i="66" s="1"/>
  <c r="DN824" i="66"/>
  <c r="AH824" i="66" s="1"/>
  <c r="DO698" i="66"/>
  <c r="AF698" i="66"/>
  <c r="AE698" i="66" s="1"/>
  <c r="DR698" i="66"/>
  <c r="AL698" i="66" s="1"/>
  <c r="DS698" i="66"/>
  <c r="AM698" i="66" s="1"/>
  <c r="DN698" i="66"/>
  <c r="AH698" i="66" s="1"/>
  <c r="DQ698" i="66"/>
  <c r="AN698" i="66" s="1"/>
  <c r="AO698" i="66" s="1"/>
  <c r="AK698" i="66" s="1"/>
  <c r="DM698" i="66"/>
  <c r="AG698" i="66" s="1"/>
  <c r="DO213" i="66"/>
  <c r="DR213" i="66"/>
  <c r="AL213" i="66" s="1"/>
  <c r="DS213" i="66"/>
  <c r="AM213" i="66" s="1"/>
  <c r="AF213" i="66"/>
  <c r="AE213" i="66" s="1"/>
  <c r="DQ213" i="66"/>
  <c r="AN213" i="66" s="1"/>
  <c r="AO213" i="66" s="1"/>
  <c r="AK213" i="66" s="1"/>
  <c r="DM213" i="66"/>
  <c r="AG213" i="66" s="1"/>
  <c r="DN213" i="66"/>
  <c r="AH213" i="66" s="1"/>
  <c r="DR669" i="66"/>
  <c r="AL669" i="66" s="1"/>
  <c r="DS669" i="66"/>
  <c r="AM669" i="66" s="1"/>
  <c r="DN669" i="66"/>
  <c r="AH669" i="66" s="1"/>
  <c r="DQ669" i="66"/>
  <c r="AN669" i="66" s="1"/>
  <c r="AO669" i="66" s="1"/>
  <c r="AK669" i="66" s="1"/>
  <c r="DM669" i="66"/>
  <c r="AG669" i="66" s="1"/>
  <c r="AF669" i="66"/>
  <c r="AE669" i="66" s="1"/>
  <c r="DO669" i="66"/>
  <c r="DQ720" i="66"/>
  <c r="AN720" i="66" s="1"/>
  <c r="AO720" i="66" s="1"/>
  <c r="AK720" i="66" s="1"/>
  <c r="DN720" i="66"/>
  <c r="AH720" i="66" s="1"/>
  <c r="AF720" i="66"/>
  <c r="AE720" i="66" s="1"/>
  <c r="DO720" i="66"/>
  <c r="DR720" i="66"/>
  <c r="AL720" i="66" s="1"/>
  <c r="DS720" i="66"/>
  <c r="AM720" i="66" s="1"/>
  <c r="DM720" i="66"/>
  <c r="AG720" i="66" s="1"/>
  <c r="DN385" i="66"/>
  <c r="AH385" i="66" s="1"/>
  <c r="DR385" i="66"/>
  <c r="AL385" i="66" s="1"/>
  <c r="DS385" i="66"/>
  <c r="AM385" i="66" s="1"/>
  <c r="AF385" i="66"/>
  <c r="AE385" i="66" s="1"/>
  <c r="DO385" i="66"/>
  <c r="DQ385" i="66"/>
  <c r="AN385" i="66" s="1"/>
  <c r="AO385" i="66" s="1"/>
  <c r="AK385" i="66" s="1"/>
  <c r="DM385" i="66"/>
  <c r="AG385" i="66" s="1"/>
  <c r="DS367" i="66"/>
  <c r="AM367" i="66" s="1"/>
  <c r="AF367" i="66"/>
  <c r="AE367" i="66" s="1"/>
  <c r="DQ367" i="66"/>
  <c r="AN367" i="66" s="1"/>
  <c r="AO367" i="66" s="1"/>
  <c r="AK367" i="66" s="1"/>
  <c r="DM367" i="66"/>
  <c r="AG367" i="66" s="1"/>
  <c r="DN367" i="66"/>
  <c r="AH367" i="66" s="1"/>
  <c r="DO367" i="66"/>
  <c r="DR367" i="66"/>
  <c r="AL367" i="66" s="1"/>
  <c r="DQ694" i="66"/>
  <c r="AN694" i="66" s="1"/>
  <c r="AO694" i="66" s="1"/>
  <c r="AK694" i="66" s="1"/>
  <c r="DN694" i="66"/>
  <c r="AH694" i="66" s="1"/>
  <c r="DS694" i="66"/>
  <c r="AM694" i="66" s="1"/>
  <c r="DR694" i="66"/>
  <c r="AL694" i="66" s="1"/>
  <c r="DO694" i="66"/>
  <c r="AF694" i="66"/>
  <c r="AE694" i="66" s="1"/>
  <c r="DM694" i="66"/>
  <c r="AG694" i="66" s="1"/>
  <c r="DR181" i="66"/>
  <c r="AL181" i="66" s="1"/>
  <c r="DQ181" i="66"/>
  <c r="AN181" i="66" s="1"/>
  <c r="AO181" i="66" s="1"/>
  <c r="AK181" i="66" s="1"/>
  <c r="AF181" i="66"/>
  <c r="AE181" i="66" s="1"/>
  <c r="DS181" i="66"/>
  <c r="AM181" i="66" s="1"/>
  <c r="DN181" i="66"/>
  <c r="AH181" i="66" s="1"/>
  <c r="DM181" i="66"/>
  <c r="AG181" i="66" s="1"/>
  <c r="DO181" i="66"/>
  <c r="DQ71" i="66"/>
  <c r="AN71" i="66" s="1"/>
  <c r="AO71" i="66" s="1"/>
  <c r="AK71" i="66" s="1"/>
  <c r="DM71" i="66"/>
  <c r="AG71" i="66" s="1"/>
  <c r="DS71" i="66"/>
  <c r="AM71" i="66" s="1"/>
  <c r="DR71" i="66"/>
  <c r="AL71" i="66" s="1"/>
  <c r="AF71" i="66"/>
  <c r="AE71" i="66" s="1"/>
  <c r="DO71" i="66"/>
  <c r="DN71" i="66"/>
  <c r="AH71" i="66" s="1"/>
  <c r="DN15" i="66"/>
  <c r="AH15" i="66" s="1"/>
  <c r="DO15" i="66"/>
  <c r="DR15" i="66"/>
  <c r="AL15" i="66" s="1"/>
  <c r="AF15" i="66"/>
  <c r="AE15" i="66" s="1"/>
  <c r="DM15" i="66"/>
  <c r="AG15" i="66" s="1"/>
  <c r="DQ15" i="66"/>
  <c r="AN15" i="66" s="1"/>
  <c r="AO15" i="66" s="1"/>
  <c r="AK15" i="66" s="1"/>
  <c r="DS15" i="66"/>
  <c r="AM15" i="66" s="1"/>
  <c r="DO956" i="66"/>
  <c r="DR956" i="66"/>
  <c r="AL956" i="66" s="1"/>
  <c r="AF956" i="66"/>
  <c r="AE956" i="66" s="1"/>
  <c r="DM956" i="66"/>
  <c r="AG956" i="66" s="1"/>
  <c r="DS956" i="66"/>
  <c r="AM956" i="66" s="1"/>
  <c r="DQ956" i="66"/>
  <c r="AN956" i="66" s="1"/>
  <c r="AO956" i="66" s="1"/>
  <c r="AK956" i="66" s="1"/>
  <c r="DN956" i="66"/>
  <c r="AH956" i="66" s="1"/>
  <c r="DS891" i="66"/>
  <c r="AM891" i="66" s="1"/>
  <c r="DR891" i="66"/>
  <c r="AL891" i="66" s="1"/>
  <c r="AF891" i="66"/>
  <c r="AE891" i="66" s="1"/>
  <c r="DM891" i="66"/>
  <c r="AG891" i="66" s="1"/>
  <c r="DN891" i="66"/>
  <c r="AH891" i="66" s="1"/>
  <c r="DO891" i="66"/>
  <c r="DQ891" i="66"/>
  <c r="AN891" i="66" s="1"/>
  <c r="AO891" i="66" s="1"/>
  <c r="AK891" i="66" s="1"/>
  <c r="AF35" i="66"/>
  <c r="AE35" i="66" s="1"/>
  <c r="DN35" i="66"/>
  <c r="AH35" i="66" s="1"/>
  <c r="DM35" i="66"/>
  <c r="AG35" i="66" s="1"/>
  <c r="DR35" i="66"/>
  <c r="AL35" i="66" s="1"/>
  <c r="DS35" i="66"/>
  <c r="AM35" i="66" s="1"/>
  <c r="DQ35" i="66"/>
  <c r="AN35" i="66" s="1"/>
  <c r="AO35" i="66" s="1"/>
  <c r="AK35" i="66" s="1"/>
  <c r="DO35" i="66"/>
  <c r="DS264" i="66"/>
  <c r="AM264" i="66" s="1"/>
  <c r="DR264" i="66"/>
  <c r="AL264" i="66" s="1"/>
  <c r="DM264" i="66"/>
  <c r="AG264" i="66" s="1"/>
  <c r="AF264" i="66"/>
  <c r="AE264" i="66" s="1"/>
  <c r="DN264" i="66"/>
  <c r="AH264" i="66" s="1"/>
  <c r="DO264" i="66"/>
  <c r="DQ264" i="66"/>
  <c r="AN264" i="66" s="1"/>
  <c r="AO264" i="66" s="1"/>
  <c r="AK264" i="66" s="1"/>
  <c r="DS654" i="66"/>
  <c r="AM654" i="66" s="1"/>
  <c r="DQ654" i="66"/>
  <c r="AN654" i="66" s="1"/>
  <c r="AO654" i="66" s="1"/>
  <c r="AK654" i="66" s="1"/>
  <c r="DO654" i="66"/>
  <c r="DR654" i="66"/>
  <c r="AL654" i="66" s="1"/>
  <c r="AF654" i="66"/>
  <c r="AE654" i="66" s="1"/>
  <c r="DM654" i="66"/>
  <c r="AG654" i="66" s="1"/>
  <c r="DN654" i="66"/>
  <c r="AH654" i="66" s="1"/>
  <c r="DM738" i="66"/>
  <c r="AG738" i="66" s="1"/>
  <c r="DQ738" i="66"/>
  <c r="AN738" i="66" s="1"/>
  <c r="AO738" i="66" s="1"/>
  <c r="AK738" i="66" s="1"/>
  <c r="DO738" i="66"/>
  <c r="DR738" i="66"/>
  <c r="AL738" i="66" s="1"/>
  <c r="AF738" i="66"/>
  <c r="AE738" i="66" s="1"/>
  <c r="DN738" i="66"/>
  <c r="AH738" i="66" s="1"/>
  <c r="DS738" i="66"/>
  <c r="AM738" i="66" s="1"/>
  <c r="DS921" i="66"/>
  <c r="AM921" i="66" s="1"/>
  <c r="AF921" i="66"/>
  <c r="AE921" i="66" s="1"/>
  <c r="DR921" i="66"/>
  <c r="AL921" i="66" s="1"/>
  <c r="DO921" i="66"/>
  <c r="DN921" i="66"/>
  <c r="AH921" i="66" s="1"/>
  <c r="DM921" i="66"/>
  <c r="AG921" i="66" s="1"/>
  <c r="DQ921" i="66"/>
  <c r="AN921" i="66" s="1"/>
  <c r="AO921" i="66" s="1"/>
  <c r="AK921" i="66" s="1"/>
  <c r="AF768" i="66"/>
  <c r="AE768" i="66" s="1"/>
  <c r="DN768" i="66"/>
  <c r="AH768" i="66" s="1"/>
  <c r="DR768" i="66"/>
  <c r="AL768" i="66" s="1"/>
  <c r="DS768" i="66"/>
  <c r="AM768" i="66" s="1"/>
  <c r="DO768" i="66"/>
  <c r="DQ768" i="66"/>
  <c r="AN768" i="66" s="1"/>
  <c r="AO768" i="66" s="1"/>
  <c r="AK768" i="66" s="1"/>
  <c r="DM768" i="66"/>
  <c r="AG768" i="66" s="1"/>
  <c r="DM182" i="66"/>
  <c r="AG182" i="66" s="1"/>
  <c r="DS182" i="66"/>
  <c r="AM182" i="66" s="1"/>
  <c r="DR182" i="66"/>
  <c r="AL182" i="66" s="1"/>
  <c r="DO182" i="66"/>
  <c r="AF182" i="66"/>
  <c r="AE182" i="66" s="1"/>
  <c r="DN182" i="66"/>
  <c r="AH182" i="66" s="1"/>
  <c r="DQ182" i="66"/>
  <c r="AN182" i="66" s="1"/>
  <c r="AO182" i="66" s="1"/>
  <c r="AK182" i="66" s="1"/>
  <c r="AF191" i="66"/>
  <c r="AE191" i="66" s="1"/>
  <c r="DN191" i="66"/>
  <c r="AH191" i="66" s="1"/>
  <c r="DQ191" i="66"/>
  <c r="AN191" i="66" s="1"/>
  <c r="AO191" i="66" s="1"/>
  <c r="AK191" i="66" s="1"/>
  <c r="DS191" i="66"/>
  <c r="AM191" i="66" s="1"/>
  <c r="DR191" i="66"/>
  <c r="AL191" i="66" s="1"/>
  <c r="DO191" i="66"/>
  <c r="DM191" i="66"/>
  <c r="AG191" i="66" s="1"/>
  <c r="DQ691" i="66"/>
  <c r="AN691" i="66" s="1"/>
  <c r="AO691" i="66" s="1"/>
  <c r="AK691" i="66" s="1"/>
  <c r="DM691" i="66"/>
  <c r="AG691" i="66" s="1"/>
  <c r="DS691" i="66"/>
  <c r="AM691" i="66" s="1"/>
  <c r="DN691" i="66"/>
  <c r="AH691" i="66" s="1"/>
  <c r="DR691" i="66"/>
  <c r="AL691" i="66" s="1"/>
  <c r="AF691" i="66"/>
  <c r="AE691" i="66" s="1"/>
  <c r="DO691" i="66"/>
  <c r="DM685" i="66"/>
  <c r="AG685" i="66" s="1"/>
  <c r="AF685" i="66"/>
  <c r="AE685" i="66" s="1"/>
  <c r="DR685" i="66"/>
  <c r="AL685" i="66" s="1"/>
  <c r="DS685" i="66"/>
  <c r="AM685" i="66" s="1"/>
  <c r="DQ685" i="66"/>
  <c r="AN685" i="66" s="1"/>
  <c r="AO685" i="66" s="1"/>
  <c r="AK685" i="66" s="1"/>
  <c r="DN685" i="66"/>
  <c r="AH685" i="66" s="1"/>
  <c r="DO685" i="66"/>
  <c r="DR75" i="66"/>
  <c r="AL75" i="66" s="1"/>
  <c r="AF75" i="66"/>
  <c r="AE75" i="66" s="1"/>
  <c r="DM75" i="66"/>
  <c r="AG75" i="66" s="1"/>
  <c r="DS75" i="66"/>
  <c r="AM75" i="66" s="1"/>
  <c r="DO75" i="66"/>
  <c r="DN75" i="66"/>
  <c r="AH75" i="66" s="1"/>
  <c r="DQ75" i="66"/>
  <c r="AN75" i="66" s="1"/>
  <c r="AO75" i="66" s="1"/>
  <c r="AK75" i="66" s="1"/>
  <c r="DM661" i="66"/>
  <c r="AG661" i="66" s="1"/>
  <c r="DR661" i="66"/>
  <c r="AL661" i="66" s="1"/>
  <c r="DQ661" i="66"/>
  <c r="AN661" i="66" s="1"/>
  <c r="AO661" i="66" s="1"/>
  <c r="AK661" i="66" s="1"/>
  <c r="DS661" i="66"/>
  <c r="AM661" i="66" s="1"/>
  <c r="DN661" i="66"/>
  <c r="AH661" i="66" s="1"/>
  <c r="DO661" i="66"/>
  <c r="AF661" i="66"/>
  <c r="AE661" i="66" s="1"/>
  <c r="DO460" i="66"/>
  <c r="DM460" i="66"/>
  <c r="AG460" i="66" s="1"/>
  <c r="DN460" i="66"/>
  <c r="AH460" i="66" s="1"/>
  <c r="DR460" i="66"/>
  <c r="AL460" i="66" s="1"/>
  <c r="AF460" i="66"/>
  <c r="AE460" i="66" s="1"/>
  <c r="DS460" i="66"/>
  <c r="AM460" i="66" s="1"/>
  <c r="DQ460" i="66"/>
  <c r="AN460" i="66" s="1"/>
  <c r="AO460" i="66" s="1"/>
  <c r="AK460" i="66" s="1"/>
  <c r="DM635" i="66"/>
  <c r="AG635" i="66" s="1"/>
  <c r="DN635" i="66"/>
  <c r="AH635" i="66" s="1"/>
  <c r="DO635" i="66"/>
  <c r="DR635" i="66"/>
  <c r="AL635" i="66" s="1"/>
  <c r="DQ635" i="66"/>
  <c r="AN635" i="66" s="1"/>
  <c r="AO635" i="66" s="1"/>
  <c r="AK635" i="66" s="1"/>
  <c r="DS635" i="66"/>
  <c r="AM635" i="66" s="1"/>
  <c r="AF635" i="66"/>
  <c r="AE635" i="66" s="1"/>
  <c r="DM541" i="66"/>
  <c r="AG541" i="66" s="1"/>
  <c r="DR541" i="66"/>
  <c r="AL541" i="66" s="1"/>
  <c r="AF541" i="66"/>
  <c r="AE541" i="66" s="1"/>
  <c r="DS541" i="66"/>
  <c r="AM541" i="66" s="1"/>
  <c r="DN541" i="66"/>
  <c r="AH541" i="66" s="1"/>
  <c r="DO541" i="66"/>
  <c r="DQ541" i="66"/>
  <c r="AN541" i="66" s="1"/>
  <c r="AO541" i="66" s="1"/>
  <c r="AK541" i="66" s="1"/>
  <c r="DM558" i="66"/>
  <c r="AG558" i="66" s="1"/>
  <c r="AF558" i="66"/>
  <c r="AE558" i="66" s="1"/>
  <c r="DO558" i="66"/>
  <c r="DN558" i="66"/>
  <c r="AH558" i="66" s="1"/>
  <c r="DR558" i="66"/>
  <c r="AL558" i="66" s="1"/>
  <c r="DS558" i="66"/>
  <c r="AM558" i="66" s="1"/>
  <c r="DQ558" i="66"/>
  <c r="AN558" i="66" s="1"/>
  <c r="AO558" i="66" s="1"/>
  <c r="AK558" i="66" s="1"/>
  <c r="DQ855" i="66"/>
  <c r="AN855" i="66" s="1"/>
  <c r="AO855" i="66" s="1"/>
  <c r="AK855" i="66" s="1"/>
  <c r="AF855" i="66"/>
  <c r="AE855" i="66" s="1"/>
  <c r="DM855" i="66"/>
  <c r="AG855" i="66" s="1"/>
  <c r="DS855" i="66"/>
  <c r="AM855" i="66" s="1"/>
  <c r="DR855" i="66"/>
  <c r="AL855" i="66" s="1"/>
  <c r="DN855" i="66"/>
  <c r="AH855" i="66" s="1"/>
  <c r="DO855" i="66"/>
  <c r="DM968" i="66"/>
  <c r="AG968" i="66" s="1"/>
  <c r="DO968" i="66"/>
  <c r="DR968" i="66"/>
  <c r="AL968" i="66" s="1"/>
  <c r="DQ968" i="66"/>
  <c r="AN968" i="66" s="1"/>
  <c r="AO968" i="66" s="1"/>
  <c r="AK968" i="66" s="1"/>
  <c r="DN968" i="66"/>
  <c r="AH968" i="66" s="1"/>
  <c r="DS968" i="66"/>
  <c r="AM968" i="66" s="1"/>
  <c r="AF968" i="66"/>
  <c r="AE968" i="66" s="1"/>
  <c r="DO241" i="66"/>
  <c r="DN241" i="66"/>
  <c r="AH241" i="66" s="1"/>
  <c r="DM241" i="66"/>
  <c r="AG241" i="66" s="1"/>
  <c r="AF241" i="66"/>
  <c r="AE241" i="66" s="1"/>
  <c r="DQ241" i="66"/>
  <c r="AN241" i="66" s="1"/>
  <c r="AO241" i="66" s="1"/>
  <c r="AK241" i="66" s="1"/>
  <c r="DR241" i="66"/>
  <c r="AL241" i="66" s="1"/>
  <c r="DS241" i="66"/>
  <c r="AM241" i="66" s="1"/>
  <c r="DS68" i="66"/>
  <c r="AM68" i="66" s="1"/>
  <c r="DO68" i="66"/>
  <c r="DM68" i="66"/>
  <c r="AG68" i="66" s="1"/>
  <c r="DR68" i="66"/>
  <c r="AL68" i="66" s="1"/>
  <c r="DN68" i="66"/>
  <c r="AH68" i="66" s="1"/>
  <c r="AF68" i="66"/>
  <c r="AE68" i="66" s="1"/>
  <c r="DQ68" i="66"/>
  <c r="AN68" i="66" s="1"/>
  <c r="AO68" i="66" s="1"/>
  <c r="AK68" i="66" s="1"/>
  <c r="DS36" i="66"/>
  <c r="AM36" i="66" s="1"/>
  <c r="DR36" i="66"/>
  <c r="AL36" i="66" s="1"/>
  <c r="DQ36" i="66"/>
  <c r="AN36" i="66" s="1"/>
  <c r="AO36" i="66" s="1"/>
  <c r="AK36" i="66" s="1"/>
  <c r="DM36" i="66"/>
  <c r="AG36" i="66" s="1"/>
  <c r="DO36" i="66"/>
  <c r="DN36" i="66"/>
  <c r="AH36" i="66" s="1"/>
  <c r="AF36" i="66"/>
  <c r="AE36" i="66" s="1"/>
  <c r="DO571" i="66"/>
  <c r="DQ571" i="66"/>
  <c r="AN571" i="66" s="1"/>
  <c r="AO571" i="66" s="1"/>
  <c r="AK571" i="66" s="1"/>
  <c r="AF571" i="66"/>
  <c r="AE571" i="66" s="1"/>
  <c r="DR571" i="66"/>
  <c r="AL571" i="66" s="1"/>
  <c r="DS571" i="66"/>
  <c r="AM571" i="66" s="1"/>
  <c r="DM571" i="66"/>
  <c r="AG571" i="66" s="1"/>
  <c r="DN571" i="66"/>
  <c r="AH571" i="66" s="1"/>
  <c r="DS409" i="66"/>
  <c r="AM409" i="66" s="1"/>
  <c r="DM409" i="66"/>
  <c r="AG409" i="66" s="1"/>
  <c r="DN409" i="66"/>
  <c r="AH409" i="66" s="1"/>
  <c r="DQ409" i="66"/>
  <c r="AN409" i="66" s="1"/>
  <c r="AO409" i="66" s="1"/>
  <c r="AK409" i="66" s="1"/>
  <c r="DO409" i="66"/>
  <c r="AF409" i="66"/>
  <c r="AE409" i="66" s="1"/>
  <c r="DR409" i="66"/>
  <c r="AL409" i="66" s="1"/>
  <c r="DS708" i="66"/>
  <c r="AM708" i="66" s="1"/>
  <c r="DO708" i="66"/>
  <c r="AF708" i="66"/>
  <c r="AE708" i="66" s="1"/>
  <c r="DN708" i="66"/>
  <c r="AH708" i="66" s="1"/>
  <c r="DM708" i="66"/>
  <c r="AG708" i="66" s="1"/>
  <c r="DQ708" i="66"/>
  <c r="AN708" i="66" s="1"/>
  <c r="AO708" i="66" s="1"/>
  <c r="AK708" i="66" s="1"/>
  <c r="DR708" i="66"/>
  <c r="AL708" i="66" s="1"/>
  <c r="DQ991" i="66"/>
  <c r="AN991" i="66" s="1"/>
  <c r="AO991" i="66" s="1"/>
  <c r="AK991" i="66" s="1"/>
  <c r="AF991" i="66"/>
  <c r="AE991" i="66" s="1"/>
  <c r="DS991" i="66"/>
  <c r="AM991" i="66" s="1"/>
  <c r="DM991" i="66"/>
  <c r="AG991" i="66" s="1"/>
  <c r="DR991" i="66"/>
  <c r="AL991" i="66" s="1"/>
  <c r="DN991" i="66"/>
  <c r="AH991" i="66" s="1"/>
  <c r="DO991" i="66"/>
  <c r="DQ944" i="66"/>
  <c r="AN944" i="66" s="1"/>
  <c r="AO944" i="66" s="1"/>
  <c r="AK944" i="66" s="1"/>
  <c r="DM944" i="66"/>
  <c r="AG944" i="66" s="1"/>
  <c r="DO944" i="66"/>
  <c r="DS944" i="66"/>
  <c r="AM944" i="66" s="1"/>
  <c r="DR944" i="66"/>
  <c r="AL944" i="66" s="1"/>
  <c r="DN944" i="66"/>
  <c r="AH944" i="66" s="1"/>
  <c r="AF944" i="66"/>
  <c r="AE944" i="66" s="1"/>
  <c r="DS581" i="66"/>
  <c r="AM581" i="66" s="1"/>
  <c r="DO581" i="66"/>
  <c r="AF581" i="66"/>
  <c r="AE581" i="66" s="1"/>
  <c r="DR581" i="66"/>
  <c r="AL581" i="66" s="1"/>
  <c r="DM581" i="66"/>
  <c r="AG581" i="66" s="1"/>
  <c r="DN581" i="66"/>
  <c r="AH581" i="66" s="1"/>
  <c r="DQ581" i="66"/>
  <c r="AN581" i="66" s="1"/>
  <c r="AO581" i="66" s="1"/>
  <c r="AK581" i="66" s="1"/>
  <c r="DM842" i="66"/>
  <c r="AG842" i="66" s="1"/>
  <c r="DN842" i="66"/>
  <c r="AH842" i="66" s="1"/>
  <c r="DQ842" i="66"/>
  <c r="AN842" i="66" s="1"/>
  <c r="AO842" i="66" s="1"/>
  <c r="AK842" i="66" s="1"/>
  <c r="DR842" i="66"/>
  <c r="AL842" i="66" s="1"/>
  <c r="DS842" i="66"/>
  <c r="AM842" i="66" s="1"/>
  <c r="DO842" i="66"/>
  <c r="AF842" i="66"/>
  <c r="AE842" i="66" s="1"/>
  <c r="DR829" i="66"/>
  <c r="AL829" i="66" s="1"/>
  <c r="DQ829" i="66"/>
  <c r="AN829" i="66" s="1"/>
  <c r="AO829" i="66" s="1"/>
  <c r="AK829" i="66" s="1"/>
  <c r="DS829" i="66"/>
  <c r="AM829" i="66" s="1"/>
  <c r="AF829" i="66"/>
  <c r="AE829" i="66" s="1"/>
  <c r="DN829" i="66"/>
  <c r="AH829" i="66" s="1"/>
  <c r="DO829" i="66"/>
  <c r="DM829" i="66"/>
  <c r="AG829" i="66" s="1"/>
  <c r="DQ570" i="66"/>
  <c r="AN570" i="66" s="1"/>
  <c r="AO570" i="66" s="1"/>
  <c r="AK570" i="66" s="1"/>
  <c r="DS570" i="66"/>
  <c r="AM570" i="66" s="1"/>
  <c r="AF570" i="66"/>
  <c r="AE570" i="66" s="1"/>
  <c r="DR570" i="66"/>
  <c r="AL570" i="66" s="1"/>
  <c r="DM570" i="66"/>
  <c r="AG570" i="66" s="1"/>
  <c r="DN570" i="66"/>
  <c r="AH570" i="66" s="1"/>
  <c r="DO570" i="66"/>
  <c r="DR394" i="66"/>
  <c r="AL394" i="66" s="1"/>
  <c r="DM394" i="66"/>
  <c r="AG394" i="66" s="1"/>
  <c r="DQ394" i="66"/>
  <c r="AN394" i="66" s="1"/>
  <c r="AO394" i="66" s="1"/>
  <c r="AK394" i="66" s="1"/>
  <c r="DO394" i="66"/>
  <c r="DN394" i="66"/>
  <c r="AH394" i="66" s="1"/>
  <c r="DS394" i="66"/>
  <c r="AM394" i="66" s="1"/>
  <c r="AF394" i="66"/>
  <c r="AE394" i="66" s="1"/>
  <c r="DM617" i="66"/>
  <c r="AG617" i="66" s="1"/>
  <c r="DN617" i="66"/>
  <c r="AH617" i="66" s="1"/>
  <c r="AF617" i="66"/>
  <c r="AE617" i="66" s="1"/>
  <c r="DO617" i="66"/>
  <c r="DQ617" i="66"/>
  <c r="AN617" i="66" s="1"/>
  <c r="AO617" i="66" s="1"/>
  <c r="AK617" i="66" s="1"/>
  <c r="DR617" i="66"/>
  <c r="AL617" i="66" s="1"/>
  <c r="DS617" i="66"/>
  <c r="AM617" i="66" s="1"/>
  <c r="DQ365" i="66"/>
  <c r="AN365" i="66" s="1"/>
  <c r="AO365" i="66" s="1"/>
  <c r="AK365" i="66" s="1"/>
  <c r="DN365" i="66"/>
  <c r="AH365" i="66" s="1"/>
  <c r="AF365" i="66"/>
  <c r="AE365" i="66" s="1"/>
  <c r="DS365" i="66"/>
  <c r="AM365" i="66" s="1"/>
  <c r="DM365" i="66"/>
  <c r="AG365" i="66" s="1"/>
  <c r="DO365" i="66"/>
  <c r="DR365" i="66"/>
  <c r="AL365" i="66" s="1"/>
  <c r="DN552" i="66"/>
  <c r="AH552" i="66" s="1"/>
  <c r="DQ552" i="66"/>
  <c r="AN552" i="66" s="1"/>
  <c r="AO552" i="66" s="1"/>
  <c r="AK552" i="66" s="1"/>
  <c r="DR552" i="66"/>
  <c r="AL552" i="66" s="1"/>
  <c r="DS552" i="66"/>
  <c r="AM552" i="66" s="1"/>
  <c r="DO552" i="66"/>
  <c r="AF552" i="66"/>
  <c r="AE552" i="66" s="1"/>
  <c r="DM552" i="66"/>
  <c r="AG552" i="66" s="1"/>
  <c r="DR41" i="66"/>
  <c r="AL41" i="66" s="1"/>
  <c r="DQ41" i="66"/>
  <c r="AN41" i="66" s="1"/>
  <c r="AO41" i="66" s="1"/>
  <c r="AK41" i="66" s="1"/>
  <c r="DM41" i="66"/>
  <c r="AG41" i="66" s="1"/>
  <c r="DS41" i="66"/>
  <c r="AM41" i="66" s="1"/>
  <c r="DO41" i="66"/>
  <c r="DN41" i="66"/>
  <c r="AH41" i="66" s="1"/>
  <c r="AF41" i="66"/>
  <c r="AE41" i="66" s="1"/>
  <c r="AF426" i="66"/>
  <c r="AE426" i="66" s="1"/>
  <c r="DN426" i="66"/>
  <c r="AH426" i="66" s="1"/>
  <c r="DR426" i="66"/>
  <c r="AL426" i="66" s="1"/>
  <c r="DS426" i="66"/>
  <c r="AM426" i="66" s="1"/>
  <c r="DQ426" i="66"/>
  <c r="AN426" i="66" s="1"/>
  <c r="AO426" i="66" s="1"/>
  <c r="AK426" i="66" s="1"/>
  <c r="DM426" i="66"/>
  <c r="AG426" i="66" s="1"/>
  <c r="DO426" i="66"/>
  <c r="DQ972" i="66"/>
  <c r="AN972" i="66" s="1"/>
  <c r="AO972" i="66" s="1"/>
  <c r="AK972" i="66" s="1"/>
  <c r="DM972" i="66"/>
  <c r="AG972" i="66" s="1"/>
  <c r="DR972" i="66"/>
  <c r="AL972" i="66" s="1"/>
  <c r="AF972" i="66"/>
  <c r="AE972" i="66" s="1"/>
  <c r="DO972" i="66"/>
  <c r="DS972" i="66"/>
  <c r="AM972" i="66" s="1"/>
  <c r="DN972" i="66"/>
  <c r="AH972" i="66" s="1"/>
  <c r="AF423" i="66"/>
  <c r="AE423" i="66" s="1"/>
  <c r="DS423" i="66"/>
  <c r="AM423" i="66" s="1"/>
  <c r="DM423" i="66"/>
  <c r="AG423" i="66" s="1"/>
  <c r="DO423" i="66"/>
  <c r="DQ423" i="66"/>
  <c r="AN423" i="66" s="1"/>
  <c r="AO423" i="66" s="1"/>
  <c r="AK423" i="66" s="1"/>
  <c r="DR423" i="66"/>
  <c r="AL423" i="66" s="1"/>
  <c r="DN423" i="66"/>
  <c r="AH423" i="66" s="1"/>
  <c r="DM725" i="66"/>
  <c r="AG725" i="66" s="1"/>
  <c r="DN725" i="66"/>
  <c r="AH725" i="66" s="1"/>
  <c r="AF725" i="66"/>
  <c r="AE725" i="66" s="1"/>
  <c r="DQ725" i="66"/>
  <c r="AN725" i="66" s="1"/>
  <c r="AO725" i="66" s="1"/>
  <c r="AK725" i="66" s="1"/>
  <c r="DO725" i="66"/>
  <c r="DR725" i="66"/>
  <c r="AL725" i="66" s="1"/>
  <c r="DS725" i="66"/>
  <c r="AM725" i="66" s="1"/>
  <c r="DM371" i="66"/>
  <c r="AG371" i="66" s="1"/>
  <c r="DN371" i="66"/>
  <c r="AH371" i="66" s="1"/>
  <c r="DR371" i="66"/>
  <c r="AL371" i="66" s="1"/>
  <c r="DQ371" i="66"/>
  <c r="AN371" i="66" s="1"/>
  <c r="AO371" i="66" s="1"/>
  <c r="AK371" i="66" s="1"/>
  <c r="DS371" i="66"/>
  <c r="AM371" i="66" s="1"/>
  <c r="DO371" i="66"/>
  <c r="AF371" i="66"/>
  <c r="AE371" i="66" s="1"/>
  <c r="DM952" i="66"/>
  <c r="AG952" i="66" s="1"/>
  <c r="AF952" i="66"/>
  <c r="AE952" i="66" s="1"/>
  <c r="DO952" i="66"/>
  <c r="DN952" i="66"/>
  <c r="AH952" i="66" s="1"/>
  <c r="DR952" i="66"/>
  <c r="AL952" i="66" s="1"/>
  <c r="DS952" i="66"/>
  <c r="AM952" i="66" s="1"/>
  <c r="DQ952" i="66"/>
  <c r="AN952" i="66" s="1"/>
  <c r="AO952" i="66" s="1"/>
  <c r="AK952" i="66" s="1"/>
  <c r="DS256" i="66"/>
  <c r="AM256" i="66" s="1"/>
  <c r="DO256" i="66"/>
  <c r="DQ256" i="66"/>
  <c r="AN256" i="66" s="1"/>
  <c r="AO256" i="66" s="1"/>
  <c r="AK256" i="66" s="1"/>
  <c r="AF256" i="66"/>
  <c r="AE256" i="66" s="1"/>
  <c r="DN256" i="66"/>
  <c r="AH256" i="66" s="1"/>
  <c r="DR256" i="66"/>
  <c r="AL256" i="66" s="1"/>
  <c r="DM256" i="66"/>
  <c r="AG256" i="66" s="1"/>
  <c r="DN347" i="66"/>
  <c r="AH347" i="66" s="1"/>
  <c r="DQ347" i="66"/>
  <c r="AN347" i="66" s="1"/>
  <c r="AO347" i="66" s="1"/>
  <c r="AK347" i="66" s="1"/>
  <c r="DS347" i="66"/>
  <c r="AM347" i="66" s="1"/>
  <c r="AF347" i="66"/>
  <c r="AE347" i="66" s="1"/>
  <c r="DM347" i="66"/>
  <c r="AG347" i="66" s="1"/>
  <c r="DO347" i="66"/>
  <c r="DR347" i="66"/>
  <c r="AL347" i="66" s="1"/>
  <c r="DS886" i="66"/>
  <c r="AM886" i="66" s="1"/>
  <c r="AF886" i="66"/>
  <c r="AE886" i="66" s="1"/>
  <c r="DQ886" i="66"/>
  <c r="AN886" i="66" s="1"/>
  <c r="AO886" i="66" s="1"/>
  <c r="AK886" i="66" s="1"/>
  <c r="DM886" i="66"/>
  <c r="AG886" i="66" s="1"/>
  <c r="DO886" i="66"/>
  <c r="DR886" i="66"/>
  <c r="AL886" i="66" s="1"/>
  <c r="DN886" i="66"/>
  <c r="AH886" i="66" s="1"/>
  <c r="DM23" i="66"/>
  <c r="AG23" i="66" s="1"/>
  <c r="DQ23" i="66"/>
  <c r="AN23" i="66" s="1"/>
  <c r="AO23" i="66" s="1"/>
  <c r="AK23" i="66" s="1"/>
  <c r="DO23" i="66"/>
  <c r="AF23" i="66"/>
  <c r="AE23" i="66" s="1"/>
  <c r="DS23" i="66"/>
  <c r="AM23" i="66" s="1"/>
  <c r="DN23" i="66"/>
  <c r="AH23" i="66" s="1"/>
  <c r="DR23" i="66"/>
  <c r="AL23" i="66" s="1"/>
  <c r="DR833" i="66"/>
  <c r="AL833" i="66" s="1"/>
  <c r="DM833" i="66"/>
  <c r="AG833" i="66" s="1"/>
  <c r="DN833" i="66"/>
  <c r="AH833" i="66" s="1"/>
  <c r="DQ833" i="66"/>
  <c r="AN833" i="66" s="1"/>
  <c r="AO833" i="66" s="1"/>
  <c r="AK833" i="66" s="1"/>
  <c r="AF833" i="66"/>
  <c r="AE833" i="66" s="1"/>
  <c r="DO833" i="66"/>
  <c r="DS833" i="66"/>
  <c r="AM833" i="66" s="1"/>
  <c r="DS309" i="66"/>
  <c r="AM309" i="66" s="1"/>
  <c r="DR309" i="66"/>
  <c r="AL309" i="66" s="1"/>
  <c r="DM309" i="66"/>
  <c r="AG309" i="66" s="1"/>
  <c r="DN309" i="66"/>
  <c r="AH309" i="66" s="1"/>
  <c r="DQ309" i="66"/>
  <c r="AN309" i="66" s="1"/>
  <c r="AO309" i="66" s="1"/>
  <c r="AK309" i="66" s="1"/>
  <c r="DO309" i="66"/>
  <c r="AF309" i="66"/>
  <c r="AE309" i="66" s="1"/>
  <c r="DS786" i="66"/>
  <c r="AM786" i="66" s="1"/>
  <c r="DR786" i="66"/>
  <c r="AL786" i="66" s="1"/>
  <c r="DQ786" i="66"/>
  <c r="AN786" i="66" s="1"/>
  <c r="AO786" i="66" s="1"/>
  <c r="AK786" i="66" s="1"/>
  <c r="DM786" i="66"/>
  <c r="AG786" i="66" s="1"/>
  <c r="DO786" i="66"/>
  <c r="AF786" i="66"/>
  <c r="AE786" i="66" s="1"/>
  <c r="DN786" i="66"/>
  <c r="AH786" i="66" s="1"/>
  <c r="AF479" i="66"/>
  <c r="AE479" i="66" s="1"/>
  <c r="DO479" i="66"/>
  <c r="DN479" i="66"/>
  <c r="AH479" i="66" s="1"/>
  <c r="DS479" i="66"/>
  <c r="AM479" i="66" s="1"/>
  <c r="DQ479" i="66"/>
  <c r="AN479" i="66" s="1"/>
  <c r="AO479" i="66" s="1"/>
  <c r="AK479" i="66" s="1"/>
  <c r="DR479" i="66"/>
  <c r="AL479" i="66" s="1"/>
  <c r="DM479" i="66"/>
  <c r="AG479" i="66" s="1"/>
  <c r="DM510" i="66"/>
  <c r="AG510" i="66" s="1"/>
  <c r="AF510" i="66"/>
  <c r="AE510" i="66" s="1"/>
  <c r="DN510" i="66"/>
  <c r="AH510" i="66" s="1"/>
  <c r="DO510" i="66"/>
  <c r="DR510" i="66"/>
  <c r="AL510" i="66" s="1"/>
  <c r="DS510" i="66"/>
  <c r="AM510" i="66" s="1"/>
  <c r="DQ510" i="66"/>
  <c r="AN510" i="66" s="1"/>
  <c r="AO510" i="66" s="1"/>
  <c r="AK510" i="66" s="1"/>
  <c r="DM434" i="66"/>
  <c r="AG434" i="66" s="1"/>
  <c r="DO434" i="66"/>
  <c r="AF434" i="66"/>
  <c r="AE434" i="66" s="1"/>
  <c r="DQ434" i="66"/>
  <c r="AN434" i="66" s="1"/>
  <c r="AO434" i="66" s="1"/>
  <c r="AK434" i="66" s="1"/>
  <c r="DR434" i="66"/>
  <c r="AL434" i="66" s="1"/>
  <c r="DS434" i="66"/>
  <c r="AM434" i="66" s="1"/>
  <c r="DN434" i="66"/>
  <c r="AH434" i="66" s="1"/>
  <c r="DM341" i="66"/>
  <c r="AG341" i="66" s="1"/>
  <c r="DN341" i="66"/>
  <c r="AH341" i="66" s="1"/>
  <c r="DO341" i="66"/>
  <c r="AF341" i="66"/>
  <c r="AE341" i="66" s="1"/>
  <c r="DS341" i="66"/>
  <c r="AM341" i="66" s="1"/>
  <c r="DR341" i="66"/>
  <c r="AL341" i="66" s="1"/>
  <c r="DQ341" i="66"/>
  <c r="AN341" i="66" s="1"/>
  <c r="AO341" i="66" s="1"/>
  <c r="AK341" i="66" s="1"/>
  <c r="DQ429" i="66"/>
  <c r="AN429" i="66" s="1"/>
  <c r="AO429" i="66" s="1"/>
  <c r="AK429" i="66" s="1"/>
  <c r="DM429" i="66"/>
  <c r="AG429" i="66" s="1"/>
  <c r="AF429" i="66"/>
  <c r="AE429" i="66" s="1"/>
  <c r="DS429" i="66"/>
  <c r="AM429" i="66" s="1"/>
  <c r="DN429" i="66"/>
  <c r="AH429" i="66" s="1"/>
  <c r="DR429" i="66"/>
  <c r="AL429" i="66" s="1"/>
  <c r="DO429" i="66"/>
  <c r="DO89" i="66"/>
  <c r="DR89" i="66"/>
  <c r="AL89" i="66" s="1"/>
  <c r="AF89" i="66"/>
  <c r="AE89" i="66" s="1"/>
  <c r="DM89" i="66"/>
  <c r="AG89" i="66" s="1"/>
  <c r="DS89" i="66"/>
  <c r="AM89" i="66" s="1"/>
  <c r="DQ89" i="66"/>
  <c r="AN89" i="66" s="1"/>
  <c r="AO89" i="66" s="1"/>
  <c r="AK89" i="66" s="1"/>
  <c r="DN89" i="66"/>
  <c r="AH89" i="66" s="1"/>
  <c r="DR827" i="66"/>
  <c r="AL827" i="66" s="1"/>
  <c r="DM827" i="66"/>
  <c r="AG827" i="66" s="1"/>
  <c r="DN827" i="66"/>
  <c r="AH827" i="66" s="1"/>
  <c r="DQ827" i="66"/>
  <c r="AN827" i="66" s="1"/>
  <c r="AO827" i="66" s="1"/>
  <c r="AK827" i="66" s="1"/>
  <c r="AF827" i="66"/>
  <c r="AE827" i="66" s="1"/>
  <c r="DS827" i="66"/>
  <c r="AM827" i="66" s="1"/>
  <c r="DO827" i="66"/>
  <c r="DO76" i="66"/>
  <c r="DR76" i="66"/>
  <c r="AL76" i="66" s="1"/>
  <c r="DN76" i="66"/>
  <c r="AH76" i="66" s="1"/>
  <c r="DQ76" i="66"/>
  <c r="AN76" i="66" s="1"/>
  <c r="AO76" i="66" s="1"/>
  <c r="AK76" i="66" s="1"/>
  <c r="AF76" i="66"/>
  <c r="AE76" i="66" s="1"/>
  <c r="DS76" i="66"/>
  <c r="AM76" i="66" s="1"/>
  <c r="DM76" i="66"/>
  <c r="AG76" i="66" s="1"/>
  <c r="DS461" i="66"/>
  <c r="AM461" i="66" s="1"/>
  <c r="DM461" i="66"/>
  <c r="AG461" i="66" s="1"/>
  <c r="DN461" i="66"/>
  <c r="AH461" i="66" s="1"/>
  <c r="DQ461" i="66"/>
  <c r="AN461" i="66" s="1"/>
  <c r="AO461" i="66" s="1"/>
  <c r="AK461" i="66" s="1"/>
  <c r="DR461" i="66"/>
  <c r="AL461" i="66" s="1"/>
  <c r="DO461" i="66"/>
  <c r="AF461" i="66"/>
  <c r="AE461" i="66" s="1"/>
  <c r="AF945" i="66"/>
  <c r="AE945" i="66" s="1"/>
  <c r="DO945" i="66"/>
  <c r="DQ945" i="66"/>
  <c r="AN945" i="66" s="1"/>
  <c r="AO945" i="66" s="1"/>
  <c r="AK945" i="66" s="1"/>
  <c r="DM945" i="66"/>
  <c r="AG945" i="66" s="1"/>
  <c r="DR945" i="66"/>
  <c r="AL945" i="66" s="1"/>
  <c r="DS945" i="66"/>
  <c r="AM945" i="66" s="1"/>
  <c r="DN945" i="66"/>
  <c r="AH945" i="66" s="1"/>
  <c r="DO766" i="66"/>
  <c r="DQ766" i="66"/>
  <c r="AN766" i="66" s="1"/>
  <c r="AO766" i="66" s="1"/>
  <c r="AK766" i="66" s="1"/>
  <c r="DS766" i="66"/>
  <c r="AM766" i="66" s="1"/>
  <c r="DR766" i="66"/>
  <c r="AL766" i="66" s="1"/>
  <c r="AF766" i="66"/>
  <c r="AE766" i="66" s="1"/>
  <c r="DM766" i="66"/>
  <c r="AG766" i="66" s="1"/>
  <c r="DN766" i="66"/>
  <c r="AH766" i="66" s="1"/>
  <c r="DQ681" i="66"/>
  <c r="AN681" i="66" s="1"/>
  <c r="AO681" i="66" s="1"/>
  <c r="AK681" i="66" s="1"/>
  <c r="DS681" i="66"/>
  <c r="AM681" i="66" s="1"/>
  <c r="DN681" i="66"/>
  <c r="AH681" i="66" s="1"/>
  <c r="DO681" i="66"/>
  <c r="DM681" i="66"/>
  <c r="AG681" i="66" s="1"/>
  <c r="DR681" i="66"/>
  <c r="AL681" i="66" s="1"/>
  <c r="AF681" i="66"/>
  <c r="AE681" i="66" s="1"/>
  <c r="DM366" i="66"/>
  <c r="AG366" i="66" s="1"/>
  <c r="DO366" i="66"/>
  <c r="AF366" i="66"/>
  <c r="AE366" i="66" s="1"/>
  <c r="DS366" i="66"/>
  <c r="AM366" i="66" s="1"/>
  <c r="DQ366" i="66"/>
  <c r="AN366" i="66" s="1"/>
  <c r="AO366" i="66" s="1"/>
  <c r="AK366" i="66" s="1"/>
  <c r="DR366" i="66"/>
  <c r="AL366" i="66" s="1"/>
  <c r="DN366" i="66"/>
  <c r="AH366" i="66" s="1"/>
  <c r="DM797" i="66"/>
  <c r="AG797" i="66" s="1"/>
  <c r="DN797" i="66"/>
  <c r="AH797" i="66" s="1"/>
  <c r="DR797" i="66"/>
  <c r="AL797" i="66" s="1"/>
  <c r="DQ797" i="66"/>
  <c r="AN797" i="66" s="1"/>
  <c r="AO797" i="66" s="1"/>
  <c r="AK797" i="66" s="1"/>
  <c r="DO797" i="66"/>
  <c r="AF797" i="66"/>
  <c r="AE797" i="66" s="1"/>
  <c r="DS797" i="66"/>
  <c r="AM797" i="66" s="1"/>
  <c r="DN963" i="66"/>
  <c r="AH963" i="66" s="1"/>
  <c r="DM963" i="66"/>
  <c r="AG963" i="66" s="1"/>
  <c r="DQ963" i="66"/>
  <c r="AN963" i="66" s="1"/>
  <c r="AO963" i="66" s="1"/>
  <c r="AK963" i="66" s="1"/>
  <c r="DO963" i="66"/>
  <c r="DR963" i="66"/>
  <c r="AL963" i="66" s="1"/>
  <c r="DS963" i="66"/>
  <c r="AM963" i="66" s="1"/>
  <c r="AF963" i="66"/>
  <c r="AE963" i="66" s="1"/>
  <c r="DN746" i="66"/>
  <c r="AH746" i="66" s="1"/>
  <c r="DO746" i="66"/>
  <c r="DR746" i="66"/>
  <c r="AL746" i="66" s="1"/>
  <c r="AF746" i="66"/>
  <c r="AE746" i="66" s="1"/>
  <c r="DM746" i="66"/>
  <c r="AG746" i="66" s="1"/>
  <c r="DS746" i="66"/>
  <c r="AM746" i="66" s="1"/>
  <c r="DQ746" i="66"/>
  <c r="AN746" i="66" s="1"/>
  <c r="AO746" i="66" s="1"/>
  <c r="AK746" i="66" s="1"/>
  <c r="DM502" i="66"/>
  <c r="AG502" i="66" s="1"/>
  <c r="DQ502" i="66"/>
  <c r="AN502" i="66" s="1"/>
  <c r="AO502" i="66" s="1"/>
  <c r="AK502" i="66" s="1"/>
  <c r="DS502" i="66"/>
  <c r="AM502" i="66" s="1"/>
  <c r="DN502" i="66"/>
  <c r="AH502" i="66" s="1"/>
  <c r="DO502" i="66"/>
  <c r="DR502" i="66"/>
  <c r="AL502" i="66" s="1"/>
  <c r="AF502" i="66"/>
  <c r="AE502" i="66" s="1"/>
  <c r="DO38" i="66"/>
  <c r="AF38" i="66"/>
  <c r="AE38" i="66" s="1"/>
  <c r="DS38" i="66"/>
  <c r="AM38" i="66" s="1"/>
  <c r="DN38" i="66"/>
  <c r="AH38" i="66" s="1"/>
  <c r="DR38" i="66"/>
  <c r="AL38" i="66" s="1"/>
  <c r="DQ38" i="66"/>
  <c r="AN38" i="66" s="1"/>
  <c r="AO38" i="66" s="1"/>
  <c r="AK38" i="66" s="1"/>
  <c r="DM38" i="66"/>
  <c r="AG38" i="66" s="1"/>
  <c r="DM230" i="66"/>
  <c r="AG230" i="66" s="1"/>
  <c r="DR230" i="66"/>
  <c r="AL230" i="66" s="1"/>
  <c r="DS230" i="66"/>
  <c r="AM230" i="66" s="1"/>
  <c r="DN230" i="66"/>
  <c r="AH230" i="66" s="1"/>
  <c r="AF230" i="66"/>
  <c r="AE230" i="66" s="1"/>
  <c r="DO230" i="66"/>
  <c r="DQ230" i="66"/>
  <c r="AN230" i="66" s="1"/>
  <c r="AO230" i="66" s="1"/>
  <c r="AK230" i="66" s="1"/>
  <c r="DM265" i="66"/>
  <c r="AG265" i="66" s="1"/>
  <c r="DR265" i="66"/>
  <c r="AL265" i="66" s="1"/>
  <c r="DQ265" i="66"/>
  <c r="AN265" i="66" s="1"/>
  <c r="AO265" i="66" s="1"/>
  <c r="AK265" i="66" s="1"/>
  <c r="DS265" i="66"/>
  <c r="AM265" i="66" s="1"/>
  <c r="DN265" i="66"/>
  <c r="AH265" i="66" s="1"/>
  <c r="AF265" i="66"/>
  <c r="AE265" i="66" s="1"/>
  <c r="DO265" i="66"/>
  <c r="DM544" i="66"/>
  <c r="AG544" i="66" s="1"/>
  <c r="AF544" i="66"/>
  <c r="AE544" i="66" s="1"/>
  <c r="DN544" i="66"/>
  <c r="AH544" i="66" s="1"/>
  <c r="DS544" i="66"/>
  <c r="AM544" i="66" s="1"/>
  <c r="DO544" i="66"/>
  <c r="DQ544" i="66"/>
  <c r="AN544" i="66" s="1"/>
  <c r="AO544" i="66" s="1"/>
  <c r="AK544" i="66" s="1"/>
  <c r="DR544" i="66"/>
  <c r="AL544" i="66" s="1"/>
  <c r="DR404" i="66"/>
  <c r="AL404" i="66" s="1"/>
  <c r="DS404" i="66"/>
  <c r="AM404" i="66" s="1"/>
  <c r="DM404" i="66"/>
  <c r="AG404" i="66" s="1"/>
  <c r="DO404" i="66"/>
  <c r="DQ404" i="66"/>
  <c r="AN404" i="66" s="1"/>
  <c r="AO404" i="66" s="1"/>
  <c r="AK404" i="66" s="1"/>
  <c r="AF404" i="66"/>
  <c r="AE404" i="66" s="1"/>
  <c r="DN404" i="66"/>
  <c r="AH404" i="66" s="1"/>
  <c r="AF117" i="66"/>
  <c r="AE117" i="66" s="1"/>
  <c r="DR117" i="66"/>
  <c r="AL117" i="66" s="1"/>
  <c r="DM117" i="66"/>
  <c r="AG117" i="66" s="1"/>
  <c r="DQ117" i="66"/>
  <c r="AN117" i="66" s="1"/>
  <c r="AO117" i="66" s="1"/>
  <c r="AK117" i="66" s="1"/>
  <c r="DO117" i="66"/>
  <c r="DS117" i="66"/>
  <c r="AM117" i="66" s="1"/>
  <c r="DN117" i="66"/>
  <c r="AH117" i="66" s="1"/>
  <c r="DO400" i="66"/>
  <c r="AF400" i="66"/>
  <c r="AE400" i="66" s="1"/>
  <c r="DQ400" i="66"/>
  <c r="AN400" i="66" s="1"/>
  <c r="AO400" i="66" s="1"/>
  <c r="AK400" i="66" s="1"/>
  <c r="DS400" i="66"/>
  <c r="AM400" i="66" s="1"/>
  <c r="DM400" i="66"/>
  <c r="AG400" i="66" s="1"/>
  <c r="DR400" i="66"/>
  <c r="AL400" i="66" s="1"/>
  <c r="DN400" i="66"/>
  <c r="AH400" i="66" s="1"/>
  <c r="DO862" i="66"/>
  <c r="DS862" i="66"/>
  <c r="AM862" i="66" s="1"/>
  <c r="DN862" i="66"/>
  <c r="AH862" i="66" s="1"/>
  <c r="AF862" i="66"/>
  <c r="AE862" i="66" s="1"/>
  <c r="DM862" i="66"/>
  <c r="AG862" i="66" s="1"/>
  <c r="DQ862" i="66"/>
  <c r="AN862" i="66" s="1"/>
  <c r="AO862" i="66" s="1"/>
  <c r="AK862" i="66" s="1"/>
  <c r="DR862" i="66"/>
  <c r="AL862" i="66" s="1"/>
  <c r="DM469" i="66"/>
  <c r="AG469" i="66" s="1"/>
  <c r="DN469" i="66"/>
  <c r="AH469" i="66" s="1"/>
  <c r="DR469" i="66"/>
  <c r="AL469" i="66" s="1"/>
  <c r="DQ469" i="66"/>
  <c r="AN469" i="66" s="1"/>
  <c r="AO469" i="66" s="1"/>
  <c r="AK469" i="66" s="1"/>
  <c r="AF469" i="66"/>
  <c r="AE469" i="66" s="1"/>
  <c r="DO469" i="66"/>
  <c r="DS469" i="66"/>
  <c r="AM469" i="66" s="1"/>
  <c r="AF433" i="66"/>
  <c r="AE433" i="66" s="1"/>
  <c r="DS433" i="66"/>
  <c r="AM433" i="66" s="1"/>
  <c r="DN433" i="66"/>
  <c r="AH433" i="66" s="1"/>
  <c r="DO433" i="66"/>
  <c r="DQ433" i="66"/>
  <c r="AN433" i="66" s="1"/>
  <c r="AO433" i="66" s="1"/>
  <c r="AK433" i="66" s="1"/>
  <c r="DR433" i="66"/>
  <c r="AL433" i="66" s="1"/>
  <c r="DM433" i="66"/>
  <c r="AG433" i="66" s="1"/>
  <c r="DM187" i="66"/>
  <c r="AG187" i="66" s="1"/>
  <c r="DO187" i="66"/>
  <c r="DR187" i="66"/>
  <c r="AL187" i="66" s="1"/>
  <c r="DN187" i="66"/>
  <c r="AH187" i="66" s="1"/>
  <c r="DQ187" i="66"/>
  <c r="AN187" i="66" s="1"/>
  <c r="AO187" i="66" s="1"/>
  <c r="AK187" i="66" s="1"/>
  <c r="AF187" i="66"/>
  <c r="AE187" i="66" s="1"/>
  <c r="DS187" i="66"/>
  <c r="AM187" i="66" s="1"/>
  <c r="DR994" i="66"/>
  <c r="AL994" i="66" s="1"/>
  <c r="DQ994" i="66"/>
  <c r="AN994" i="66" s="1"/>
  <c r="AO994" i="66" s="1"/>
  <c r="AK994" i="66" s="1"/>
  <c r="DS994" i="66"/>
  <c r="AM994" i="66" s="1"/>
  <c r="AF994" i="66"/>
  <c r="AE994" i="66" s="1"/>
  <c r="DM994" i="66"/>
  <c r="AG994" i="66" s="1"/>
  <c r="DO994" i="66"/>
  <c r="DN994" i="66"/>
  <c r="AH994" i="66" s="1"/>
  <c r="DR471" i="66"/>
  <c r="AL471" i="66" s="1"/>
  <c r="DN471" i="66"/>
  <c r="AH471" i="66" s="1"/>
  <c r="DQ471" i="66"/>
  <c r="AN471" i="66" s="1"/>
  <c r="AO471" i="66" s="1"/>
  <c r="AK471" i="66" s="1"/>
  <c r="AF471" i="66"/>
  <c r="AE471" i="66" s="1"/>
  <c r="DS471" i="66"/>
  <c r="AM471" i="66" s="1"/>
  <c r="DM471" i="66"/>
  <c r="AG471" i="66" s="1"/>
  <c r="DO471" i="66"/>
  <c r="DS638" i="66"/>
  <c r="AM638" i="66" s="1"/>
  <c r="AF638" i="66"/>
  <c r="AE638" i="66" s="1"/>
  <c r="DN638" i="66"/>
  <c r="AH638" i="66" s="1"/>
  <c r="DM638" i="66"/>
  <c r="AG638" i="66" s="1"/>
  <c r="DQ638" i="66"/>
  <c r="AN638" i="66" s="1"/>
  <c r="AO638" i="66" s="1"/>
  <c r="AK638" i="66" s="1"/>
  <c r="DO638" i="66"/>
  <c r="DR638" i="66"/>
  <c r="AL638" i="66" s="1"/>
  <c r="DR926" i="66"/>
  <c r="AL926" i="66" s="1"/>
  <c r="DS926" i="66"/>
  <c r="AM926" i="66" s="1"/>
  <c r="AF926" i="66"/>
  <c r="AE926" i="66" s="1"/>
  <c r="DN926" i="66"/>
  <c r="AH926" i="66" s="1"/>
  <c r="DQ926" i="66"/>
  <c r="AN926" i="66" s="1"/>
  <c r="AO926" i="66" s="1"/>
  <c r="AK926" i="66" s="1"/>
  <c r="DM926" i="66"/>
  <c r="AG926" i="66" s="1"/>
  <c r="DO926" i="66"/>
  <c r="DM701" i="66"/>
  <c r="AG701" i="66" s="1"/>
  <c r="DN701" i="66"/>
  <c r="AH701" i="66" s="1"/>
  <c r="DO701" i="66"/>
  <c r="AF701" i="66"/>
  <c r="AE701" i="66" s="1"/>
  <c r="DR701" i="66"/>
  <c r="AL701" i="66" s="1"/>
  <c r="DS701" i="66"/>
  <c r="AM701" i="66" s="1"/>
  <c r="DQ701" i="66"/>
  <c r="AN701" i="66" s="1"/>
  <c r="AO701" i="66" s="1"/>
  <c r="AK701" i="66" s="1"/>
  <c r="DR697" i="66"/>
  <c r="AL697" i="66" s="1"/>
  <c r="DS697" i="66"/>
  <c r="AM697" i="66" s="1"/>
  <c r="DO697" i="66"/>
  <c r="DQ697" i="66"/>
  <c r="AN697" i="66" s="1"/>
  <c r="AO697" i="66" s="1"/>
  <c r="AK697" i="66" s="1"/>
  <c r="DN697" i="66"/>
  <c r="AH697" i="66" s="1"/>
  <c r="DM697" i="66"/>
  <c r="AG697" i="66" s="1"/>
  <c r="AF697" i="66"/>
  <c r="AE697" i="66" s="1"/>
  <c r="DO513" i="66"/>
  <c r="DQ513" i="66"/>
  <c r="AN513" i="66" s="1"/>
  <c r="AO513" i="66" s="1"/>
  <c r="AK513" i="66" s="1"/>
  <c r="DR513" i="66"/>
  <c r="AL513" i="66" s="1"/>
  <c r="DS513" i="66"/>
  <c r="AM513" i="66" s="1"/>
  <c r="DM513" i="66"/>
  <c r="AG513" i="66" s="1"/>
  <c r="DN513" i="66"/>
  <c r="AH513" i="66" s="1"/>
  <c r="AF513" i="66"/>
  <c r="AE513" i="66" s="1"/>
  <c r="DN989" i="66"/>
  <c r="AH989" i="66" s="1"/>
  <c r="DO989" i="66"/>
  <c r="DQ989" i="66"/>
  <c r="AN989" i="66" s="1"/>
  <c r="AO989" i="66" s="1"/>
  <c r="AK989" i="66" s="1"/>
  <c r="AF989" i="66"/>
  <c r="AE989" i="66" s="1"/>
  <c r="DS989" i="66"/>
  <c r="AM989" i="66" s="1"/>
  <c r="DM989" i="66"/>
  <c r="AG989" i="66" s="1"/>
  <c r="DR989" i="66"/>
  <c r="AL989" i="66" s="1"/>
  <c r="DR841" i="66"/>
  <c r="AL841" i="66" s="1"/>
  <c r="DQ841" i="66"/>
  <c r="AN841" i="66" s="1"/>
  <c r="AO841" i="66" s="1"/>
  <c r="AK841" i="66" s="1"/>
  <c r="DS841" i="66"/>
  <c r="AM841" i="66" s="1"/>
  <c r="AF841" i="66"/>
  <c r="AE841" i="66" s="1"/>
  <c r="DN841" i="66"/>
  <c r="AH841" i="66" s="1"/>
  <c r="DM841" i="66"/>
  <c r="AG841" i="66" s="1"/>
  <c r="DO841" i="66"/>
  <c r="DN174" i="66"/>
  <c r="AH174" i="66" s="1"/>
  <c r="DQ174" i="66"/>
  <c r="AN174" i="66" s="1"/>
  <c r="AO174" i="66" s="1"/>
  <c r="AK174" i="66" s="1"/>
  <c r="DR174" i="66"/>
  <c r="AL174" i="66" s="1"/>
  <c r="DS174" i="66"/>
  <c r="AM174" i="66" s="1"/>
  <c r="DO174" i="66"/>
  <c r="AF174" i="66"/>
  <c r="AE174" i="66" s="1"/>
  <c r="DM174" i="66"/>
  <c r="AG174" i="66" s="1"/>
  <c r="DR132" i="66"/>
  <c r="AL132" i="66" s="1"/>
  <c r="DS132" i="66"/>
  <c r="AM132" i="66" s="1"/>
  <c r="DM132" i="66"/>
  <c r="AG132" i="66" s="1"/>
  <c r="DQ132" i="66"/>
  <c r="AN132" i="66" s="1"/>
  <c r="AO132" i="66" s="1"/>
  <c r="AK132" i="66" s="1"/>
  <c r="AF132" i="66"/>
  <c r="AE132" i="66" s="1"/>
  <c r="DN132" i="66"/>
  <c r="AH132" i="66" s="1"/>
  <c r="DO132" i="66"/>
  <c r="DM390" i="66"/>
  <c r="AG390" i="66" s="1"/>
  <c r="DN390" i="66"/>
  <c r="AH390" i="66" s="1"/>
  <c r="DQ390" i="66"/>
  <c r="AN390" i="66" s="1"/>
  <c r="AO390" i="66" s="1"/>
  <c r="AK390" i="66" s="1"/>
  <c r="DR390" i="66"/>
  <c r="AL390" i="66" s="1"/>
  <c r="AF390" i="66"/>
  <c r="AE390" i="66" s="1"/>
  <c r="DO390" i="66"/>
  <c r="DS390" i="66"/>
  <c r="AM390" i="66" s="1"/>
  <c r="DO352" i="66"/>
  <c r="DQ352" i="66"/>
  <c r="AN352" i="66" s="1"/>
  <c r="AO352" i="66" s="1"/>
  <c r="AK352" i="66" s="1"/>
  <c r="DN352" i="66"/>
  <c r="AH352" i="66" s="1"/>
  <c r="DS352" i="66"/>
  <c r="AM352" i="66" s="1"/>
  <c r="AF352" i="66"/>
  <c r="AE352" i="66" s="1"/>
  <c r="DM352" i="66"/>
  <c r="AG352" i="66" s="1"/>
  <c r="DR352" i="66"/>
  <c r="AL352" i="66" s="1"/>
  <c r="DR412" i="66"/>
  <c r="AL412" i="66" s="1"/>
  <c r="DM412" i="66"/>
  <c r="AG412" i="66" s="1"/>
  <c r="DO412" i="66"/>
  <c r="DS412" i="66"/>
  <c r="AM412" i="66" s="1"/>
  <c r="AF412" i="66"/>
  <c r="AE412" i="66" s="1"/>
  <c r="DN412" i="66"/>
  <c r="AH412" i="66" s="1"/>
  <c r="DQ412" i="66"/>
  <c r="AN412" i="66" s="1"/>
  <c r="AO412" i="66" s="1"/>
  <c r="AK412" i="66" s="1"/>
  <c r="DS354" i="66"/>
  <c r="AM354" i="66" s="1"/>
  <c r="DM354" i="66"/>
  <c r="AG354" i="66" s="1"/>
  <c r="DO354" i="66"/>
  <c r="AF354" i="66"/>
  <c r="AE354" i="66" s="1"/>
  <c r="DN354" i="66"/>
  <c r="AH354" i="66" s="1"/>
  <c r="DQ354" i="66"/>
  <c r="AN354" i="66" s="1"/>
  <c r="AO354" i="66" s="1"/>
  <c r="AK354" i="66" s="1"/>
  <c r="DR354" i="66"/>
  <c r="AL354" i="66" s="1"/>
  <c r="DM360" i="66"/>
  <c r="AG360" i="66" s="1"/>
  <c r="DN360" i="66"/>
  <c r="AH360" i="66" s="1"/>
  <c r="DQ360" i="66"/>
  <c r="AN360" i="66" s="1"/>
  <c r="AO360" i="66" s="1"/>
  <c r="AK360" i="66" s="1"/>
  <c r="DR360" i="66"/>
  <c r="AL360" i="66" s="1"/>
  <c r="DO360" i="66"/>
  <c r="DS360" i="66"/>
  <c r="AM360" i="66" s="1"/>
  <c r="AF360" i="66"/>
  <c r="AE360" i="66" s="1"/>
  <c r="DM55" i="66"/>
  <c r="AG55" i="66" s="1"/>
  <c r="DR55" i="66"/>
  <c r="AL55" i="66" s="1"/>
  <c r="DQ55" i="66"/>
  <c r="AN55" i="66" s="1"/>
  <c r="AO55" i="66" s="1"/>
  <c r="AK55" i="66" s="1"/>
  <c r="DS55" i="66"/>
  <c r="AM55" i="66" s="1"/>
  <c r="AF55" i="66"/>
  <c r="AE55" i="66" s="1"/>
  <c r="DN55" i="66"/>
  <c r="AH55" i="66" s="1"/>
  <c r="DO55" i="66"/>
  <c r="DR196" i="66"/>
  <c r="AL196" i="66" s="1"/>
  <c r="DQ196" i="66"/>
  <c r="AN196" i="66" s="1"/>
  <c r="AO196" i="66" s="1"/>
  <c r="AK196" i="66" s="1"/>
  <c r="DM196" i="66"/>
  <c r="AG196" i="66" s="1"/>
  <c r="DN196" i="66"/>
  <c r="AH196" i="66" s="1"/>
  <c r="DO196" i="66"/>
  <c r="AF196" i="66"/>
  <c r="AE196" i="66" s="1"/>
  <c r="DS196" i="66"/>
  <c r="AM196" i="66" s="1"/>
  <c r="AF798" i="66"/>
  <c r="AE798" i="66" s="1"/>
  <c r="DM798" i="66"/>
  <c r="AG798" i="66" s="1"/>
  <c r="DO798" i="66"/>
  <c r="DR798" i="66"/>
  <c r="AL798" i="66" s="1"/>
  <c r="DS798" i="66"/>
  <c r="AM798" i="66" s="1"/>
  <c r="DN798" i="66"/>
  <c r="AH798" i="66" s="1"/>
  <c r="DQ798" i="66"/>
  <c r="AN798" i="66" s="1"/>
  <c r="AO798" i="66" s="1"/>
  <c r="AK798" i="66" s="1"/>
  <c r="DN484" i="66"/>
  <c r="AH484" i="66" s="1"/>
  <c r="DS484" i="66"/>
  <c r="AM484" i="66" s="1"/>
  <c r="DM484" i="66"/>
  <c r="AG484" i="66" s="1"/>
  <c r="DR484" i="66"/>
  <c r="AL484" i="66" s="1"/>
  <c r="AF484" i="66"/>
  <c r="AE484" i="66" s="1"/>
  <c r="DO484" i="66"/>
  <c r="DQ484" i="66"/>
  <c r="AN484" i="66" s="1"/>
  <c r="AO484" i="66" s="1"/>
  <c r="AK484" i="66" s="1"/>
  <c r="DO250" i="66"/>
  <c r="DQ250" i="66"/>
  <c r="AN250" i="66" s="1"/>
  <c r="AO250" i="66" s="1"/>
  <c r="AK250" i="66" s="1"/>
  <c r="AF250" i="66"/>
  <c r="AE250" i="66" s="1"/>
  <c r="DN250" i="66"/>
  <c r="AH250" i="66" s="1"/>
  <c r="DS250" i="66"/>
  <c r="AM250" i="66" s="1"/>
  <c r="DR250" i="66"/>
  <c r="AL250" i="66" s="1"/>
  <c r="DM250" i="66"/>
  <c r="AG250" i="66" s="1"/>
  <c r="AF267" i="66"/>
  <c r="AE267" i="66" s="1"/>
  <c r="DO267" i="66"/>
  <c r="DS267" i="66"/>
  <c r="AM267" i="66" s="1"/>
  <c r="DR267" i="66"/>
  <c r="AL267" i="66" s="1"/>
  <c r="DN267" i="66"/>
  <c r="AH267" i="66" s="1"/>
  <c r="DQ267" i="66"/>
  <c r="AN267" i="66" s="1"/>
  <c r="AO267" i="66" s="1"/>
  <c r="AK267" i="66" s="1"/>
  <c r="DM267" i="66"/>
  <c r="AG267" i="66" s="1"/>
  <c r="DM514" i="66"/>
  <c r="AG514" i="66" s="1"/>
  <c r="DN514" i="66"/>
  <c r="AH514" i="66" s="1"/>
  <c r="DO514" i="66"/>
  <c r="DR514" i="66"/>
  <c r="AL514" i="66" s="1"/>
  <c r="AF514" i="66"/>
  <c r="AE514" i="66" s="1"/>
  <c r="DQ514" i="66"/>
  <c r="AN514" i="66" s="1"/>
  <c r="AO514" i="66" s="1"/>
  <c r="AK514" i="66" s="1"/>
  <c r="DS514" i="66"/>
  <c r="AM514" i="66" s="1"/>
  <c r="DM730" i="66"/>
  <c r="AG730" i="66" s="1"/>
  <c r="DQ730" i="66"/>
  <c r="AN730" i="66" s="1"/>
  <c r="AO730" i="66" s="1"/>
  <c r="AK730" i="66" s="1"/>
  <c r="DN730" i="66"/>
  <c r="AH730" i="66" s="1"/>
  <c r="DO730" i="66"/>
  <c r="AF730" i="66"/>
  <c r="AE730" i="66" s="1"/>
  <c r="DS730" i="66"/>
  <c r="AM730" i="66" s="1"/>
  <c r="DR730" i="66"/>
  <c r="AL730" i="66" s="1"/>
  <c r="AF398" i="66"/>
  <c r="AE398" i="66" s="1"/>
  <c r="DS398" i="66"/>
  <c r="AM398" i="66" s="1"/>
  <c r="DO398" i="66"/>
  <c r="DM398" i="66"/>
  <c r="AG398" i="66" s="1"/>
  <c r="DQ398" i="66"/>
  <c r="AN398" i="66" s="1"/>
  <c r="AO398" i="66" s="1"/>
  <c r="AK398" i="66" s="1"/>
  <c r="DR398" i="66"/>
  <c r="AL398" i="66" s="1"/>
  <c r="DN398" i="66"/>
  <c r="AH398" i="66" s="1"/>
  <c r="AF844" i="66"/>
  <c r="AE844" i="66" s="1"/>
  <c r="DM844" i="66"/>
  <c r="AG844" i="66" s="1"/>
  <c r="DR844" i="66"/>
  <c r="AL844" i="66" s="1"/>
  <c r="DS844" i="66"/>
  <c r="AM844" i="66" s="1"/>
  <c r="DQ844" i="66"/>
  <c r="AN844" i="66" s="1"/>
  <c r="AO844" i="66" s="1"/>
  <c r="AK844" i="66" s="1"/>
  <c r="DO844" i="66"/>
  <c r="DN844" i="66"/>
  <c r="AH844" i="66" s="1"/>
  <c r="DM1004" i="66"/>
  <c r="AG1004" i="66" s="1"/>
  <c r="DN1004" i="66"/>
  <c r="AH1004" i="66" s="1"/>
  <c r="DO1004" i="66"/>
  <c r="DQ1004" i="66"/>
  <c r="AN1004" i="66" s="1"/>
  <c r="AO1004" i="66" s="1"/>
  <c r="AK1004" i="66" s="1"/>
  <c r="AF1004" i="66"/>
  <c r="AE1004" i="66" s="1"/>
  <c r="DR1004" i="66"/>
  <c r="AL1004" i="66" s="1"/>
  <c r="DS1004" i="66"/>
  <c r="AM1004" i="66" s="1"/>
  <c r="DM742" i="66"/>
  <c r="AG742" i="66" s="1"/>
  <c r="AF742" i="66"/>
  <c r="AE742" i="66" s="1"/>
  <c r="DS742" i="66"/>
  <c r="AM742" i="66" s="1"/>
  <c r="DQ742" i="66"/>
  <c r="AN742" i="66" s="1"/>
  <c r="AO742" i="66" s="1"/>
  <c r="AK742" i="66" s="1"/>
  <c r="DO742" i="66"/>
  <c r="DN742" i="66"/>
  <c r="AH742" i="66" s="1"/>
  <c r="DR742" i="66"/>
  <c r="AL742" i="66" s="1"/>
  <c r="DO702" i="66"/>
  <c r="DM702" i="66"/>
  <c r="AG702" i="66" s="1"/>
  <c r="DN702" i="66"/>
  <c r="AH702" i="66" s="1"/>
  <c r="AF702" i="66"/>
  <c r="AE702" i="66" s="1"/>
  <c r="DQ702" i="66"/>
  <c r="AN702" i="66" s="1"/>
  <c r="AO702" i="66" s="1"/>
  <c r="AK702" i="66" s="1"/>
  <c r="DS702" i="66"/>
  <c r="AM702" i="66" s="1"/>
  <c r="DR702" i="66"/>
  <c r="AL702" i="66" s="1"/>
  <c r="DO497" i="66"/>
  <c r="DQ497" i="66"/>
  <c r="AN497" i="66" s="1"/>
  <c r="AO497" i="66" s="1"/>
  <c r="AK497" i="66" s="1"/>
  <c r="DR497" i="66"/>
  <c r="AL497" i="66" s="1"/>
  <c r="AF497" i="66"/>
  <c r="AE497" i="66" s="1"/>
  <c r="DN497" i="66"/>
  <c r="AH497" i="66" s="1"/>
  <c r="DM497" i="66"/>
  <c r="AG497" i="66" s="1"/>
  <c r="DS497" i="66"/>
  <c r="AM497" i="66" s="1"/>
  <c r="DO836" i="66"/>
  <c r="DN836" i="66"/>
  <c r="AH836" i="66" s="1"/>
  <c r="DQ836" i="66"/>
  <c r="AN836" i="66" s="1"/>
  <c r="AO836" i="66" s="1"/>
  <c r="AK836" i="66" s="1"/>
  <c r="DR836" i="66"/>
  <c r="AL836" i="66" s="1"/>
  <c r="DS836" i="66"/>
  <c r="AM836" i="66" s="1"/>
  <c r="DM836" i="66"/>
  <c r="AG836" i="66" s="1"/>
  <c r="AF836" i="66"/>
  <c r="AE836" i="66" s="1"/>
  <c r="DM108" i="66"/>
  <c r="AG108" i="66" s="1"/>
  <c r="DR108" i="66"/>
  <c r="AL108" i="66" s="1"/>
  <c r="DQ108" i="66"/>
  <c r="AN108" i="66" s="1"/>
  <c r="AO108" i="66" s="1"/>
  <c r="AK108" i="66" s="1"/>
  <c r="AF108" i="66"/>
  <c r="AE108" i="66" s="1"/>
  <c r="DO108" i="66"/>
  <c r="DN108" i="66"/>
  <c r="AH108" i="66" s="1"/>
  <c r="DS108" i="66"/>
  <c r="AM108" i="66" s="1"/>
  <c r="AF817" i="66"/>
  <c r="AE817" i="66" s="1"/>
  <c r="DM817" i="66"/>
  <c r="AG817" i="66" s="1"/>
  <c r="DO817" i="66"/>
  <c r="DN817" i="66"/>
  <c r="AH817" i="66" s="1"/>
  <c r="DR817" i="66"/>
  <c r="AL817" i="66" s="1"/>
  <c r="DQ817" i="66"/>
  <c r="AN817" i="66" s="1"/>
  <c r="AO817" i="66" s="1"/>
  <c r="AK817" i="66" s="1"/>
  <c r="DS817" i="66"/>
  <c r="AM817" i="66" s="1"/>
  <c r="DQ780" i="66"/>
  <c r="AN780" i="66" s="1"/>
  <c r="AO780" i="66" s="1"/>
  <c r="AK780" i="66" s="1"/>
  <c r="AF780" i="66"/>
  <c r="AE780" i="66" s="1"/>
  <c r="DR780" i="66"/>
  <c r="AL780" i="66" s="1"/>
  <c r="DN780" i="66"/>
  <c r="AH780" i="66" s="1"/>
  <c r="DS780" i="66"/>
  <c r="AM780" i="66" s="1"/>
  <c r="DM780" i="66"/>
  <c r="AG780" i="66" s="1"/>
  <c r="DO780" i="66"/>
  <c r="DS144" i="66"/>
  <c r="AM144" i="66" s="1"/>
  <c r="DR144" i="66"/>
  <c r="AL144" i="66" s="1"/>
  <c r="DQ144" i="66"/>
  <c r="AN144" i="66" s="1"/>
  <c r="AO144" i="66" s="1"/>
  <c r="AK144" i="66" s="1"/>
  <c r="AF144" i="66"/>
  <c r="AE144" i="66" s="1"/>
  <c r="DM144" i="66"/>
  <c r="AG144" i="66" s="1"/>
  <c r="DN144" i="66"/>
  <c r="AH144" i="66" s="1"/>
  <c r="DO144" i="66"/>
  <c r="DM752" i="66"/>
  <c r="AG752" i="66" s="1"/>
  <c r="DS752" i="66"/>
  <c r="AM752" i="66" s="1"/>
  <c r="AF752" i="66"/>
  <c r="AE752" i="66" s="1"/>
  <c r="DQ752" i="66"/>
  <c r="AN752" i="66" s="1"/>
  <c r="AO752" i="66" s="1"/>
  <c r="AK752" i="66" s="1"/>
  <c r="DR752" i="66"/>
  <c r="AL752" i="66" s="1"/>
  <c r="DN752" i="66"/>
  <c r="AH752" i="66" s="1"/>
  <c r="DO752" i="66"/>
  <c r="AF62" i="66"/>
  <c r="AE62" i="66" s="1"/>
  <c r="DM62" i="66"/>
  <c r="AG62" i="66" s="1"/>
  <c r="DN62" i="66"/>
  <c r="AH62" i="66" s="1"/>
  <c r="DQ62" i="66"/>
  <c r="AN62" i="66" s="1"/>
  <c r="AO62" i="66" s="1"/>
  <c r="AK62" i="66" s="1"/>
  <c r="DR62" i="66"/>
  <c r="AL62" i="66" s="1"/>
  <c r="DO62" i="66"/>
  <c r="DS62" i="66"/>
  <c r="AM62" i="66" s="1"/>
  <c r="DO246" i="66"/>
  <c r="DQ246" i="66"/>
  <c r="AN246" i="66" s="1"/>
  <c r="AO246" i="66" s="1"/>
  <c r="AK246" i="66" s="1"/>
  <c r="AF246" i="66"/>
  <c r="AE246" i="66" s="1"/>
  <c r="DS246" i="66"/>
  <c r="AM246" i="66" s="1"/>
  <c r="DM246" i="66"/>
  <c r="AG246" i="66" s="1"/>
  <c r="DN246" i="66"/>
  <c r="AH246" i="66" s="1"/>
  <c r="DR246" i="66"/>
  <c r="AL246" i="66" s="1"/>
  <c r="AF453" i="66"/>
  <c r="AE453" i="66" s="1"/>
  <c r="DS453" i="66"/>
  <c r="AM453" i="66" s="1"/>
  <c r="DN453" i="66"/>
  <c r="AH453" i="66" s="1"/>
  <c r="DR453" i="66"/>
  <c r="AL453" i="66" s="1"/>
  <c r="DQ453" i="66"/>
  <c r="AN453" i="66" s="1"/>
  <c r="AO453" i="66" s="1"/>
  <c r="AK453" i="66" s="1"/>
  <c r="DO453" i="66"/>
  <c r="DM453" i="66"/>
  <c r="AG453" i="66" s="1"/>
  <c r="DO920" i="66"/>
  <c r="DR920" i="66"/>
  <c r="AL920" i="66" s="1"/>
  <c r="DM920" i="66"/>
  <c r="AG920" i="66" s="1"/>
  <c r="DN920" i="66"/>
  <c r="AH920" i="66" s="1"/>
  <c r="DQ920" i="66"/>
  <c r="AN920" i="66" s="1"/>
  <c r="AO920" i="66" s="1"/>
  <c r="AK920" i="66" s="1"/>
  <c r="DS920" i="66"/>
  <c r="AM920" i="66" s="1"/>
  <c r="AF920" i="66"/>
  <c r="AE920" i="66" s="1"/>
  <c r="DM47" i="66"/>
  <c r="AG47" i="66" s="1"/>
  <c r="DQ47" i="66"/>
  <c r="AN47" i="66" s="1"/>
  <c r="AO47" i="66" s="1"/>
  <c r="AK47" i="66" s="1"/>
  <c r="DN47" i="66"/>
  <c r="AH47" i="66" s="1"/>
  <c r="DR47" i="66"/>
  <c r="AL47" i="66" s="1"/>
  <c r="DS47" i="66"/>
  <c r="AM47" i="66" s="1"/>
  <c r="DO47" i="66"/>
  <c r="AF47" i="66"/>
  <c r="AE47" i="66" s="1"/>
  <c r="DO24" i="66"/>
  <c r="DM24" i="66"/>
  <c r="AG24" i="66" s="1"/>
  <c r="DR24" i="66"/>
  <c r="AL24" i="66" s="1"/>
  <c r="DQ24" i="66"/>
  <c r="AN24" i="66" s="1"/>
  <c r="AO24" i="66" s="1"/>
  <c r="AK24" i="66" s="1"/>
  <c r="DN24" i="66"/>
  <c r="AH24" i="66" s="1"/>
  <c r="DS24" i="66"/>
  <c r="AM24" i="66" s="1"/>
  <c r="AF24" i="66"/>
  <c r="AE24" i="66" s="1"/>
  <c r="DQ168" i="66"/>
  <c r="AN168" i="66" s="1"/>
  <c r="AO168" i="66" s="1"/>
  <c r="AK168" i="66" s="1"/>
  <c r="AF168" i="66"/>
  <c r="AE168" i="66" s="1"/>
  <c r="DR168" i="66"/>
  <c r="AL168" i="66" s="1"/>
  <c r="DM168" i="66"/>
  <c r="AG168" i="66" s="1"/>
  <c r="DN168" i="66"/>
  <c r="AH168" i="66" s="1"/>
  <c r="DO168" i="66"/>
  <c r="DS168" i="66"/>
  <c r="AM168" i="66" s="1"/>
  <c r="DM976" i="66"/>
  <c r="AG976" i="66" s="1"/>
  <c r="DN976" i="66"/>
  <c r="AH976" i="66" s="1"/>
  <c r="DO976" i="66"/>
  <c r="DQ976" i="66"/>
  <c r="AN976" i="66" s="1"/>
  <c r="AO976" i="66" s="1"/>
  <c r="AK976" i="66" s="1"/>
  <c r="DS976" i="66"/>
  <c r="AM976" i="66" s="1"/>
  <c r="AF976" i="66"/>
  <c r="AE976" i="66" s="1"/>
  <c r="DR976" i="66"/>
  <c r="AL976" i="66" s="1"/>
  <c r="DQ536" i="66"/>
  <c r="AN536" i="66" s="1"/>
  <c r="AO536" i="66" s="1"/>
  <c r="AK536" i="66" s="1"/>
  <c r="DR536" i="66"/>
  <c r="AL536" i="66" s="1"/>
  <c r="DS536" i="66"/>
  <c r="AM536" i="66" s="1"/>
  <c r="DO536" i="66"/>
  <c r="DM536" i="66"/>
  <c r="AG536" i="66" s="1"/>
  <c r="AF536" i="66"/>
  <c r="AE536" i="66" s="1"/>
  <c r="DN536" i="66"/>
  <c r="AH536" i="66" s="1"/>
  <c r="AF457" i="66"/>
  <c r="AE457" i="66" s="1"/>
  <c r="DS457" i="66"/>
  <c r="AM457" i="66" s="1"/>
  <c r="DN457" i="66"/>
  <c r="AH457" i="66" s="1"/>
  <c r="DQ457" i="66"/>
  <c r="AN457" i="66" s="1"/>
  <c r="AO457" i="66" s="1"/>
  <c r="AK457" i="66" s="1"/>
  <c r="DR457" i="66"/>
  <c r="AL457" i="66" s="1"/>
  <c r="DM457" i="66"/>
  <c r="AG457" i="66" s="1"/>
  <c r="DO457" i="66"/>
  <c r="DM252" i="66"/>
  <c r="AG252" i="66" s="1"/>
  <c r="AF252" i="66"/>
  <c r="AE252" i="66" s="1"/>
  <c r="DR252" i="66"/>
  <c r="AL252" i="66" s="1"/>
  <c r="DN252" i="66"/>
  <c r="AH252" i="66" s="1"/>
  <c r="DQ252" i="66"/>
  <c r="AN252" i="66" s="1"/>
  <c r="AO252" i="66" s="1"/>
  <c r="AK252" i="66" s="1"/>
  <c r="DS252" i="66"/>
  <c r="AM252" i="66" s="1"/>
  <c r="DO252" i="66"/>
  <c r="DO775" i="66"/>
  <c r="DQ775" i="66"/>
  <c r="AN775" i="66" s="1"/>
  <c r="AO775" i="66" s="1"/>
  <c r="AK775" i="66" s="1"/>
  <c r="AF775" i="66"/>
  <c r="AE775" i="66" s="1"/>
  <c r="DR775" i="66"/>
  <c r="AL775" i="66" s="1"/>
  <c r="DS775" i="66"/>
  <c r="AM775" i="66" s="1"/>
  <c r="DN775" i="66"/>
  <c r="AH775" i="66" s="1"/>
  <c r="DM775" i="66"/>
  <c r="AG775" i="66" s="1"/>
  <c r="DO315" i="66"/>
  <c r="DQ315" i="66"/>
  <c r="AN315" i="66" s="1"/>
  <c r="AO315" i="66" s="1"/>
  <c r="AK315" i="66" s="1"/>
  <c r="AF315" i="66"/>
  <c r="AE315" i="66" s="1"/>
  <c r="DS315" i="66"/>
  <c r="AM315" i="66" s="1"/>
  <c r="DR315" i="66"/>
  <c r="AL315" i="66" s="1"/>
  <c r="DN315" i="66"/>
  <c r="AH315" i="66" s="1"/>
  <c r="DM315" i="66"/>
  <c r="AG315" i="66" s="1"/>
  <c r="DR843" i="66"/>
  <c r="AL843" i="66" s="1"/>
  <c r="DO843" i="66"/>
  <c r="DS843" i="66"/>
  <c r="AM843" i="66" s="1"/>
  <c r="DQ843" i="66"/>
  <c r="AN843" i="66" s="1"/>
  <c r="AO843" i="66" s="1"/>
  <c r="AK843" i="66" s="1"/>
  <c r="DM843" i="66"/>
  <c r="AG843" i="66" s="1"/>
  <c r="AF843" i="66"/>
  <c r="AE843" i="66" s="1"/>
  <c r="DN843" i="66"/>
  <c r="AH843" i="66" s="1"/>
  <c r="AF249" i="66"/>
  <c r="AE249" i="66" s="1"/>
  <c r="DM249" i="66"/>
  <c r="AG249" i="66" s="1"/>
  <c r="DN249" i="66"/>
  <c r="AH249" i="66" s="1"/>
  <c r="DO249" i="66"/>
  <c r="DR249" i="66"/>
  <c r="AL249" i="66" s="1"/>
  <c r="DQ249" i="66"/>
  <c r="AN249" i="66" s="1"/>
  <c r="AO249" i="66" s="1"/>
  <c r="AK249" i="66" s="1"/>
  <c r="DS249" i="66"/>
  <c r="AM249" i="66" s="1"/>
  <c r="DO456" i="66"/>
  <c r="DQ456" i="66"/>
  <c r="AN456" i="66" s="1"/>
  <c r="AO456" i="66" s="1"/>
  <c r="AK456" i="66" s="1"/>
  <c r="DS456" i="66"/>
  <c r="AM456" i="66" s="1"/>
  <c r="AF456" i="66"/>
  <c r="AE456" i="66" s="1"/>
  <c r="DN456" i="66"/>
  <c r="AH456" i="66" s="1"/>
  <c r="DM456" i="66"/>
  <c r="AG456" i="66" s="1"/>
  <c r="DR456" i="66"/>
  <c r="AL456" i="66" s="1"/>
  <c r="AF771" i="66"/>
  <c r="AE771" i="66" s="1"/>
  <c r="DQ771" i="66"/>
  <c r="AN771" i="66" s="1"/>
  <c r="AO771" i="66" s="1"/>
  <c r="AK771" i="66" s="1"/>
  <c r="DM771" i="66"/>
  <c r="AG771" i="66" s="1"/>
  <c r="DO771" i="66"/>
  <c r="DR771" i="66"/>
  <c r="AL771" i="66" s="1"/>
  <c r="DN771" i="66"/>
  <c r="AH771" i="66" s="1"/>
  <c r="DS771" i="66"/>
  <c r="AM771" i="66" s="1"/>
  <c r="DS61" i="66"/>
  <c r="AM61" i="66" s="1"/>
  <c r="DM61" i="66"/>
  <c r="AG61" i="66" s="1"/>
  <c r="DO61" i="66"/>
  <c r="DQ61" i="66"/>
  <c r="AN61" i="66" s="1"/>
  <c r="AO61" i="66" s="1"/>
  <c r="AK61" i="66" s="1"/>
  <c r="DN61" i="66"/>
  <c r="AH61" i="66" s="1"/>
  <c r="AF61" i="66"/>
  <c r="AE61" i="66" s="1"/>
  <c r="DR61" i="66"/>
  <c r="AL61" i="66" s="1"/>
  <c r="DM276" i="66"/>
  <c r="AG276" i="66" s="1"/>
  <c r="DO276" i="66"/>
  <c r="DR276" i="66"/>
  <c r="AL276" i="66" s="1"/>
  <c r="DS276" i="66"/>
  <c r="AM276" i="66" s="1"/>
  <c r="DN276" i="66"/>
  <c r="AH276" i="66" s="1"/>
  <c r="DQ276" i="66"/>
  <c r="AN276" i="66" s="1"/>
  <c r="AO276" i="66" s="1"/>
  <c r="AK276" i="66" s="1"/>
  <c r="AF276" i="66"/>
  <c r="AE276" i="66" s="1"/>
  <c r="DO808" i="66"/>
  <c r="DN808" i="66"/>
  <c r="AH808" i="66" s="1"/>
  <c r="DS808" i="66"/>
  <c r="AM808" i="66" s="1"/>
  <c r="DR808" i="66"/>
  <c r="AL808" i="66" s="1"/>
  <c r="AF808" i="66"/>
  <c r="AE808" i="66" s="1"/>
  <c r="DM808" i="66"/>
  <c r="AG808" i="66" s="1"/>
  <c r="DQ808" i="66"/>
  <c r="AN808" i="66" s="1"/>
  <c r="AO808" i="66" s="1"/>
  <c r="AK808" i="66" s="1"/>
  <c r="AF348" i="66"/>
  <c r="AE348" i="66" s="1"/>
  <c r="DS348" i="66"/>
  <c r="AM348" i="66" s="1"/>
  <c r="DR348" i="66"/>
  <c r="AL348" i="66" s="1"/>
  <c r="DM348" i="66"/>
  <c r="AG348" i="66" s="1"/>
  <c r="DQ348" i="66"/>
  <c r="AN348" i="66" s="1"/>
  <c r="AO348" i="66" s="1"/>
  <c r="AK348" i="66" s="1"/>
  <c r="DN348" i="66"/>
  <c r="AH348" i="66" s="1"/>
  <c r="DO348" i="66"/>
  <c r="DQ50" i="66"/>
  <c r="AN50" i="66" s="1"/>
  <c r="AO50" i="66" s="1"/>
  <c r="AK50" i="66" s="1"/>
  <c r="DR50" i="66"/>
  <c r="AL50" i="66" s="1"/>
  <c r="DO50" i="66"/>
  <c r="DN50" i="66"/>
  <c r="AH50" i="66" s="1"/>
  <c r="DM50" i="66"/>
  <c r="AG50" i="66" s="1"/>
  <c r="AF50" i="66"/>
  <c r="AE50" i="66" s="1"/>
  <c r="DS50" i="66"/>
  <c r="AM50" i="66" s="1"/>
  <c r="DS378" i="66"/>
  <c r="AM378" i="66" s="1"/>
  <c r="DO378" i="66"/>
  <c r="AF378" i="66"/>
  <c r="AE378" i="66" s="1"/>
  <c r="DN378" i="66"/>
  <c r="AH378" i="66" s="1"/>
  <c r="DM378" i="66"/>
  <c r="AG378" i="66" s="1"/>
  <c r="DQ378" i="66"/>
  <c r="AN378" i="66" s="1"/>
  <c r="AO378" i="66" s="1"/>
  <c r="AK378" i="66" s="1"/>
  <c r="DR378" i="66"/>
  <c r="AL378" i="66" s="1"/>
  <c r="DM935" i="66"/>
  <c r="AG935" i="66" s="1"/>
  <c r="DN935" i="66"/>
  <c r="AH935" i="66" s="1"/>
  <c r="DO935" i="66"/>
  <c r="AF935" i="66"/>
  <c r="AE935" i="66" s="1"/>
  <c r="DS935" i="66"/>
  <c r="AM935" i="66" s="1"/>
  <c r="DQ935" i="66"/>
  <c r="AN935" i="66" s="1"/>
  <c r="AO935" i="66" s="1"/>
  <c r="AK935" i="66" s="1"/>
  <c r="DR935" i="66"/>
  <c r="AL935" i="66" s="1"/>
  <c r="DM259" i="66"/>
  <c r="AG259" i="66" s="1"/>
  <c r="AF259" i="66"/>
  <c r="AE259" i="66" s="1"/>
  <c r="DS259" i="66"/>
  <c r="AM259" i="66" s="1"/>
  <c r="DR259" i="66"/>
  <c r="AL259" i="66" s="1"/>
  <c r="DO259" i="66"/>
  <c r="DQ259" i="66"/>
  <c r="AN259" i="66" s="1"/>
  <c r="AO259" i="66" s="1"/>
  <c r="AK259" i="66" s="1"/>
  <c r="DN259" i="66"/>
  <c r="AH259" i="66" s="1"/>
  <c r="DM122" i="66"/>
  <c r="AG122" i="66" s="1"/>
  <c r="DR122" i="66"/>
  <c r="AL122" i="66" s="1"/>
  <c r="DN122" i="66"/>
  <c r="AH122" i="66" s="1"/>
  <c r="DQ122" i="66"/>
  <c r="AN122" i="66" s="1"/>
  <c r="AO122" i="66" s="1"/>
  <c r="AK122" i="66" s="1"/>
  <c r="DS122" i="66"/>
  <c r="AM122" i="66" s="1"/>
  <c r="AF122" i="66"/>
  <c r="AE122" i="66" s="1"/>
  <c r="DO122" i="66"/>
  <c r="DR839" i="66"/>
  <c r="AL839" i="66" s="1"/>
  <c r="DM839" i="66"/>
  <c r="AG839" i="66" s="1"/>
  <c r="DN839" i="66"/>
  <c r="AH839" i="66" s="1"/>
  <c r="DQ839" i="66"/>
  <c r="AN839" i="66" s="1"/>
  <c r="AO839" i="66" s="1"/>
  <c r="AK839" i="66" s="1"/>
  <c r="AF839" i="66"/>
  <c r="AE839" i="66" s="1"/>
  <c r="DS839" i="66"/>
  <c r="AM839" i="66" s="1"/>
  <c r="DO839" i="66"/>
  <c r="DM859" i="66"/>
  <c r="AG859" i="66" s="1"/>
  <c r="DR859" i="66"/>
  <c r="AL859" i="66" s="1"/>
  <c r="DQ859" i="66"/>
  <c r="AN859" i="66" s="1"/>
  <c r="AO859" i="66" s="1"/>
  <c r="AK859" i="66" s="1"/>
  <c r="AF859" i="66"/>
  <c r="AE859" i="66" s="1"/>
  <c r="DO859" i="66"/>
  <c r="DN859" i="66"/>
  <c r="AH859" i="66" s="1"/>
  <c r="DS859" i="66"/>
  <c r="AM859" i="66" s="1"/>
  <c r="DO626" i="66"/>
  <c r="DQ626" i="66"/>
  <c r="AN626" i="66" s="1"/>
  <c r="AO626" i="66" s="1"/>
  <c r="AK626" i="66" s="1"/>
  <c r="DR626" i="66"/>
  <c r="AL626" i="66" s="1"/>
  <c r="DN626" i="66"/>
  <c r="AH626" i="66" s="1"/>
  <c r="AF626" i="66"/>
  <c r="AE626" i="66" s="1"/>
  <c r="DM626" i="66"/>
  <c r="AG626" i="66" s="1"/>
  <c r="DS626" i="66"/>
  <c r="AM626" i="66" s="1"/>
  <c r="DQ19" i="66"/>
  <c r="AN19" i="66" s="1"/>
  <c r="AO19" i="66" s="1"/>
  <c r="AK19" i="66" s="1"/>
  <c r="DO19" i="66"/>
  <c r="DS19" i="66"/>
  <c r="AM19" i="66" s="1"/>
  <c r="DN19" i="66"/>
  <c r="AH19" i="66" s="1"/>
  <c r="DR19" i="66"/>
  <c r="AL19" i="66" s="1"/>
  <c r="AF19" i="66"/>
  <c r="AE19" i="66" s="1"/>
  <c r="DM19" i="66"/>
  <c r="AG19" i="66" s="1"/>
  <c r="DR67" i="66"/>
  <c r="AL67" i="66" s="1"/>
  <c r="DO67" i="66"/>
  <c r="AF67" i="66"/>
  <c r="AE67" i="66" s="1"/>
  <c r="DN67" i="66"/>
  <c r="AH67" i="66" s="1"/>
  <c r="DM67" i="66"/>
  <c r="AG67" i="66" s="1"/>
  <c r="DQ67" i="66"/>
  <c r="AN67" i="66" s="1"/>
  <c r="AO67" i="66" s="1"/>
  <c r="AK67" i="66" s="1"/>
  <c r="DS67" i="66"/>
  <c r="AM67" i="66" s="1"/>
  <c r="DR251" i="66"/>
  <c r="AL251" i="66" s="1"/>
  <c r="AF251" i="66"/>
  <c r="AE251" i="66" s="1"/>
  <c r="DS251" i="66"/>
  <c r="AM251" i="66" s="1"/>
  <c r="DM251" i="66"/>
  <c r="AG251" i="66" s="1"/>
  <c r="DN251" i="66"/>
  <c r="AH251" i="66" s="1"/>
  <c r="DQ251" i="66"/>
  <c r="AN251" i="66" s="1"/>
  <c r="AO251" i="66" s="1"/>
  <c r="AK251" i="66" s="1"/>
  <c r="DO251" i="66"/>
  <c r="DO501" i="66"/>
  <c r="AF501" i="66"/>
  <c r="AE501" i="66" s="1"/>
  <c r="DQ501" i="66"/>
  <c r="AN501" i="66" s="1"/>
  <c r="AO501" i="66" s="1"/>
  <c r="AK501" i="66" s="1"/>
  <c r="DM501" i="66"/>
  <c r="AG501" i="66" s="1"/>
  <c r="DR501" i="66"/>
  <c r="AL501" i="66" s="1"/>
  <c r="DS501" i="66"/>
  <c r="AM501" i="66" s="1"/>
  <c r="DN501" i="66"/>
  <c r="AH501" i="66" s="1"/>
  <c r="DO449" i="66"/>
  <c r="AF449" i="66"/>
  <c r="AE449" i="66" s="1"/>
  <c r="DS449" i="66"/>
  <c r="AM449" i="66" s="1"/>
  <c r="DM449" i="66"/>
  <c r="AG449" i="66" s="1"/>
  <c r="DN449" i="66"/>
  <c r="AH449" i="66" s="1"/>
  <c r="DR449" i="66"/>
  <c r="AL449" i="66" s="1"/>
  <c r="DQ449" i="66"/>
  <c r="AN449" i="66" s="1"/>
  <c r="AO449" i="66" s="1"/>
  <c r="AK449" i="66" s="1"/>
  <c r="DR312" i="66"/>
  <c r="AL312" i="66" s="1"/>
  <c r="DM312" i="66"/>
  <c r="AG312" i="66" s="1"/>
  <c r="DN312" i="66"/>
  <c r="AH312" i="66" s="1"/>
  <c r="DQ312" i="66"/>
  <c r="AN312" i="66" s="1"/>
  <c r="AO312" i="66" s="1"/>
  <c r="AK312" i="66" s="1"/>
  <c r="DO312" i="66"/>
  <c r="DS312" i="66"/>
  <c r="AM312" i="66" s="1"/>
  <c r="AF312" i="66"/>
  <c r="AE312" i="66" s="1"/>
  <c r="DN507" i="66"/>
  <c r="AH507" i="66" s="1"/>
  <c r="DO507" i="66"/>
  <c r="DQ507" i="66"/>
  <c r="AN507" i="66" s="1"/>
  <c r="AO507" i="66" s="1"/>
  <c r="AK507" i="66" s="1"/>
  <c r="AF507" i="66"/>
  <c r="AE507" i="66" s="1"/>
  <c r="DM507" i="66"/>
  <c r="AG507" i="66" s="1"/>
  <c r="DR507" i="66"/>
  <c r="AL507" i="66" s="1"/>
  <c r="DS507" i="66"/>
  <c r="AM507" i="66" s="1"/>
  <c r="DN969" i="66"/>
  <c r="AH969" i="66" s="1"/>
  <c r="DQ969" i="66"/>
  <c r="AN969" i="66" s="1"/>
  <c r="AO969" i="66" s="1"/>
  <c r="AK969" i="66" s="1"/>
  <c r="AF969" i="66"/>
  <c r="AE969" i="66" s="1"/>
  <c r="DR969" i="66"/>
  <c r="AL969" i="66" s="1"/>
  <c r="DO969" i="66"/>
  <c r="DS969" i="66"/>
  <c r="AM969" i="66" s="1"/>
  <c r="DM969" i="66"/>
  <c r="AG969" i="66" s="1"/>
  <c r="DO286" i="66"/>
  <c r="AF286" i="66"/>
  <c r="AE286" i="66" s="1"/>
  <c r="DM286" i="66"/>
  <c r="AG286" i="66" s="1"/>
  <c r="DN286" i="66"/>
  <c r="AH286" i="66" s="1"/>
  <c r="DR286" i="66"/>
  <c r="AL286" i="66" s="1"/>
  <c r="DS286" i="66"/>
  <c r="AM286" i="66" s="1"/>
  <c r="DQ286" i="66"/>
  <c r="AN286" i="66" s="1"/>
  <c r="AO286" i="66" s="1"/>
  <c r="AK286" i="66" s="1"/>
  <c r="DO823" i="66"/>
  <c r="DM823" i="66"/>
  <c r="AG823" i="66" s="1"/>
  <c r="DR823" i="66"/>
  <c r="AL823" i="66" s="1"/>
  <c r="DQ823" i="66"/>
  <c r="AN823" i="66" s="1"/>
  <c r="AO823" i="66" s="1"/>
  <c r="AK823" i="66" s="1"/>
  <c r="DS823" i="66"/>
  <c r="AM823" i="66" s="1"/>
  <c r="AF823" i="66"/>
  <c r="AE823" i="66" s="1"/>
  <c r="DN823" i="66"/>
  <c r="AH823" i="66" s="1"/>
  <c r="DO310" i="66"/>
  <c r="AF310" i="66"/>
  <c r="AE310" i="66" s="1"/>
  <c r="DM310" i="66"/>
  <c r="AG310" i="66" s="1"/>
  <c r="DQ310" i="66"/>
  <c r="AN310" i="66" s="1"/>
  <c r="AO310" i="66" s="1"/>
  <c r="AK310" i="66" s="1"/>
  <c r="DR310" i="66"/>
  <c r="AL310" i="66" s="1"/>
  <c r="DS310" i="66"/>
  <c r="AM310" i="66" s="1"/>
  <c r="DN310" i="66"/>
  <c r="AH310" i="66" s="1"/>
  <c r="DO167" i="66"/>
  <c r="DS167" i="66"/>
  <c r="AM167" i="66" s="1"/>
  <c r="DN167" i="66"/>
  <c r="AH167" i="66" s="1"/>
  <c r="AF167" i="66"/>
  <c r="AE167" i="66" s="1"/>
  <c r="DM167" i="66"/>
  <c r="AG167" i="66" s="1"/>
  <c r="DQ167" i="66"/>
  <c r="AN167" i="66" s="1"/>
  <c r="AO167" i="66" s="1"/>
  <c r="AK167" i="66" s="1"/>
  <c r="DR167" i="66"/>
  <c r="AL167" i="66" s="1"/>
  <c r="DO602" i="66"/>
  <c r="DQ602" i="66"/>
  <c r="AN602" i="66" s="1"/>
  <c r="AO602" i="66" s="1"/>
  <c r="AK602" i="66" s="1"/>
  <c r="DR602" i="66"/>
  <c r="AL602" i="66" s="1"/>
  <c r="DN602" i="66"/>
  <c r="AH602" i="66" s="1"/>
  <c r="DM602" i="66"/>
  <c r="AG602" i="66" s="1"/>
  <c r="AF602" i="66"/>
  <c r="AE602" i="66" s="1"/>
  <c r="DS602" i="66"/>
  <c r="AM602" i="66" s="1"/>
  <c r="DO967" i="66"/>
  <c r="DM967" i="66"/>
  <c r="AG967" i="66" s="1"/>
  <c r="DR967" i="66"/>
  <c r="AL967" i="66" s="1"/>
  <c r="AF967" i="66"/>
  <c r="AE967" i="66" s="1"/>
  <c r="DS967" i="66"/>
  <c r="AM967" i="66" s="1"/>
  <c r="DQ967" i="66"/>
  <c r="AN967" i="66" s="1"/>
  <c r="AO967" i="66" s="1"/>
  <c r="AK967" i="66" s="1"/>
  <c r="DN967" i="66"/>
  <c r="AH967" i="66" s="1"/>
  <c r="DM671" i="66"/>
  <c r="AG671" i="66" s="1"/>
  <c r="AF671" i="66"/>
  <c r="AE671" i="66" s="1"/>
  <c r="DO671" i="66"/>
  <c r="DQ671" i="66"/>
  <c r="AN671" i="66" s="1"/>
  <c r="AO671" i="66" s="1"/>
  <c r="AK671" i="66" s="1"/>
  <c r="DS671" i="66"/>
  <c r="AM671" i="66" s="1"/>
  <c r="DN671" i="66"/>
  <c r="AH671" i="66" s="1"/>
  <c r="DR671" i="66"/>
  <c r="AL671" i="66" s="1"/>
  <c r="DR799" i="66"/>
  <c r="AL799" i="66" s="1"/>
  <c r="DQ799" i="66"/>
  <c r="AN799" i="66" s="1"/>
  <c r="AO799" i="66" s="1"/>
  <c r="AK799" i="66" s="1"/>
  <c r="DS799" i="66"/>
  <c r="AM799" i="66" s="1"/>
  <c r="AF799" i="66"/>
  <c r="AE799" i="66" s="1"/>
  <c r="DO799" i="66"/>
  <c r="DM799" i="66"/>
  <c r="AG799" i="66" s="1"/>
  <c r="DN799" i="66"/>
  <c r="AH799" i="66" s="1"/>
  <c r="DR329" i="66"/>
  <c r="AL329" i="66" s="1"/>
  <c r="DN329" i="66"/>
  <c r="AH329" i="66" s="1"/>
  <c r="DO329" i="66"/>
  <c r="DQ329" i="66"/>
  <c r="AN329" i="66" s="1"/>
  <c r="AO329" i="66" s="1"/>
  <c r="AK329" i="66" s="1"/>
  <c r="AF329" i="66"/>
  <c r="AE329" i="66" s="1"/>
  <c r="DS329" i="66"/>
  <c r="AM329" i="66" s="1"/>
  <c r="DM329" i="66"/>
  <c r="AG329" i="66" s="1"/>
  <c r="AF1000" i="66"/>
  <c r="AE1000" i="66" s="1"/>
  <c r="DR1000" i="66"/>
  <c r="AL1000" i="66" s="1"/>
  <c r="DS1000" i="66"/>
  <c r="AM1000" i="66" s="1"/>
  <c r="DN1000" i="66"/>
  <c r="AH1000" i="66" s="1"/>
  <c r="DM1000" i="66"/>
  <c r="AG1000" i="66" s="1"/>
  <c r="DQ1000" i="66"/>
  <c r="AN1000" i="66" s="1"/>
  <c r="AO1000" i="66" s="1"/>
  <c r="AK1000" i="66" s="1"/>
  <c r="DO1000" i="66"/>
  <c r="AF288" i="66"/>
  <c r="AE288" i="66" s="1"/>
  <c r="DN288" i="66"/>
  <c r="AH288" i="66" s="1"/>
  <c r="DQ288" i="66"/>
  <c r="AN288" i="66" s="1"/>
  <c r="AO288" i="66" s="1"/>
  <c r="AK288" i="66" s="1"/>
  <c r="DR288" i="66"/>
  <c r="AL288" i="66" s="1"/>
  <c r="DS288" i="66"/>
  <c r="AM288" i="66" s="1"/>
  <c r="DM288" i="66"/>
  <c r="AG288" i="66" s="1"/>
  <c r="DO288" i="66"/>
  <c r="DN391" i="66"/>
  <c r="AH391" i="66" s="1"/>
  <c r="DQ391" i="66"/>
  <c r="AN391" i="66" s="1"/>
  <c r="AO391" i="66" s="1"/>
  <c r="AK391" i="66" s="1"/>
  <c r="DO391" i="66"/>
  <c r="DR391" i="66"/>
  <c r="AL391" i="66" s="1"/>
  <c r="DM391" i="66"/>
  <c r="AG391" i="66" s="1"/>
  <c r="AF391" i="66"/>
  <c r="AE391" i="66" s="1"/>
  <c r="DS391" i="66"/>
  <c r="AM391" i="66" s="1"/>
  <c r="DO233" i="66"/>
  <c r="DQ233" i="66"/>
  <c r="AN233" i="66" s="1"/>
  <c r="AO233" i="66" s="1"/>
  <c r="AK233" i="66" s="1"/>
  <c r="DM233" i="66"/>
  <c r="AG233" i="66" s="1"/>
  <c r="DS233" i="66"/>
  <c r="AM233" i="66" s="1"/>
  <c r="AF233" i="66"/>
  <c r="AE233" i="66" s="1"/>
  <c r="DN233" i="66"/>
  <c r="AH233" i="66" s="1"/>
  <c r="DR233" i="66"/>
  <c r="AL233" i="66" s="1"/>
  <c r="DM830" i="66"/>
  <c r="AG830" i="66" s="1"/>
  <c r="DO830" i="66"/>
  <c r="DN830" i="66"/>
  <c r="AH830" i="66" s="1"/>
  <c r="AF830" i="66"/>
  <c r="AE830" i="66" s="1"/>
  <c r="DR830" i="66"/>
  <c r="AL830" i="66" s="1"/>
  <c r="DS830" i="66"/>
  <c r="AM830" i="66" s="1"/>
  <c r="DQ830" i="66"/>
  <c r="AN830" i="66" s="1"/>
  <c r="AO830" i="66" s="1"/>
  <c r="AK830" i="66" s="1"/>
  <c r="DR363" i="66"/>
  <c r="AL363" i="66" s="1"/>
  <c r="DQ363" i="66"/>
  <c r="AN363" i="66" s="1"/>
  <c r="AO363" i="66" s="1"/>
  <c r="AK363" i="66" s="1"/>
  <c r="DS363" i="66"/>
  <c r="AM363" i="66" s="1"/>
  <c r="AF363" i="66"/>
  <c r="AE363" i="66" s="1"/>
  <c r="DM363" i="66"/>
  <c r="AG363" i="66" s="1"/>
  <c r="DN363" i="66"/>
  <c r="AH363" i="66" s="1"/>
  <c r="DO363" i="66"/>
  <c r="AF713" i="66"/>
  <c r="AE713" i="66" s="1"/>
  <c r="DR713" i="66"/>
  <c r="AL713" i="66" s="1"/>
  <c r="DQ713" i="66"/>
  <c r="AN713" i="66" s="1"/>
  <c r="AO713" i="66" s="1"/>
  <c r="AK713" i="66" s="1"/>
  <c r="DS713" i="66"/>
  <c r="AM713" i="66" s="1"/>
  <c r="DM713" i="66"/>
  <c r="AG713" i="66" s="1"/>
  <c r="DO713" i="66"/>
  <c r="DN713" i="66"/>
  <c r="AH713" i="66" s="1"/>
  <c r="DR732" i="66"/>
  <c r="AL732" i="66" s="1"/>
  <c r="DO732" i="66"/>
  <c r="DS732" i="66"/>
  <c r="AM732" i="66" s="1"/>
  <c r="AF732" i="66"/>
  <c r="AE732" i="66" s="1"/>
  <c r="DM732" i="66"/>
  <c r="AG732" i="66" s="1"/>
  <c r="DQ732" i="66"/>
  <c r="AN732" i="66" s="1"/>
  <c r="AO732" i="66" s="1"/>
  <c r="AK732" i="66" s="1"/>
  <c r="DN732" i="66"/>
  <c r="AH732" i="66" s="1"/>
  <c r="DR29" i="66"/>
  <c r="AL29" i="66" s="1"/>
  <c r="DS29" i="66"/>
  <c r="AM29" i="66" s="1"/>
  <c r="AF29" i="66"/>
  <c r="AE29" i="66" s="1"/>
  <c r="DN29" i="66"/>
  <c r="AH29" i="66" s="1"/>
  <c r="DO29" i="66"/>
  <c r="DQ29" i="66"/>
  <c r="AN29" i="66" s="1"/>
  <c r="AO29" i="66" s="1"/>
  <c r="AK29" i="66" s="1"/>
  <c r="DM29" i="66"/>
  <c r="AG29" i="66" s="1"/>
  <c r="DO212" i="66"/>
  <c r="DM212" i="66"/>
  <c r="AG212" i="66" s="1"/>
  <c r="DR212" i="66"/>
  <c r="AL212" i="66" s="1"/>
  <c r="DN212" i="66"/>
  <c r="AH212" i="66" s="1"/>
  <c r="DQ212" i="66"/>
  <c r="AN212" i="66" s="1"/>
  <c r="AO212" i="66" s="1"/>
  <c r="AK212" i="66" s="1"/>
  <c r="AF212" i="66"/>
  <c r="AE212" i="66" s="1"/>
  <c r="DS212" i="66"/>
  <c r="AM212" i="66" s="1"/>
  <c r="DR810" i="66"/>
  <c r="AL810" i="66" s="1"/>
  <c r="DM810" i="66"/>
  <c r="AG810" i="66" s="1"/>
  <c r="DO810" i="66"/>
  <c r="DN810" i="66"/>
  <c r="AH810" i="66" s="1"/>
  <c r="AF810" i="66"/>
  <c r="AE810" i="66" s="1"/>
  <c r="DQ810" i="66"/>
  <c r="AN810" i="66" s="1"/>
  <c r="AO810" i="66" s="1"/>
  <c r="AK810" i="66" s="1"/>
  <c r="DS810" i="66"/>
  <c r="AM810" i="66" s="1"/>
  <c r="DO186" i="66"/>
  <c r="DR186" i="66"/>
  <c r="AL186" i="66" s="1"/>
  <c r="DS186" i="66"/>
  <c r="AM186" i="66" s="1"/>
  <c r="DQ186" i="66"/>
  <c r="AN186" i="66" s="1"/>
  <c r="AO186" i="66" s="1"/>
  <c r="AK186" i="66" s="1"/>
  <c r="AF186" i="66"/>
  <c r="AE186" i="66" s="1"/>
  <c r="DM186" i="66"/>
  <c r="AG186" i="66" s="1"/>
  <c r="DN186" i="66"/>
  <c r="AH186" i="66" s="1"/>
  <c r="DS751" i="66"/>
  <c r="AM751" i="66" s="1"/>
  <c r="DN751" i="66"/>
  <c r="AH751" i="66" s="1"/>
  <c r="DO751" i="66"/>
  <c r="DQ751" i="66"/>
  <c r="AN751" i="66" s="1"/>
  <c r="AO751" i="66" s="1"/>
  <c r="AK751" i="66" s="1"/>
  <c r="DM751" i="66"/>
  <c r="AG751" i="66" s="1"/>
  <c r="AF751" i="66"/>
  <c r="AE751" i="66" s="1"/>
  <c r="DR751" i="66"/>
  <c r="AL751" i="66" s="1"/>
  <c r="AF603" i="66"/>
  <c r="AE603" i="66" s="1"/>
  <c r="DO603" i="66"/>
  <c r="DQ603" i="66"/>
  <c r="AN603" i="66" s="1"/>
  <c r="AO603" i="66" s="1"/>
  <c r="AK603" i="66" s="1"/>
  <c r="DR603" i="66"/>
  <c r="AL603" i="66" s="1"/>
  <c r="DN603" i="66"/>
  <c r="AH603" i="66" s="1"/>
  <c r="DM603" i="66"/>
  <c r="AG603" i="66" s="1"/>
  <c r="DS603" i="66"/>
  <c r="AM603" i="66" s="1"/>
  <c r="DM643" i="66"/>
  <c r="AG643" i="66" s="1"/>
  <c r="AF643" i="66"/>
  <c r="AE643" i="66" s="1"/>
  <c r="DN643" i="66"/>
  <c r="AH643" i="66" s="1"/>
  <c r="DQ643" i="66"/>
  <c r="AN643" i="66" s="1"/>
  <c r="AO643" i="66" s="1"/>
  <c r="AK643" i="66" s="1"/>
  <c r="DO643" i="66"/>
  <c r="DS643" i="66"/>
  <c r="AM643" i="66" s="1"/>
  <c r="DR643" i="66"/>
  <c r="AL643" i="66" s="1"/>
  <c r="DR807" i="66"/>
  <c r="AL807" i="66" s="1"/>
  <c r="DS807" i="66"/>
  <c r="AM807" i="66" s="1"/>
  <c r="DO807" i="66"/>
  <c r="DQ807" i="66"/>
  <c r="AN807" i="66" s="1"/>
  <c r="AO807" i="66" s="1"/>
  <c r="AK807" i="66" s="1"/>
  <c r="DN807" i="66"/>
  <c r="AH807" i="66" s="1"/>
  <c r="DM807" i="66"/>
  <c r="AG807" i="66" s="1"/>
  <c r="AF807" i="66"/>
  <c r="AE807" i="66" s="1"/>
  <c r="DS142" i="66"/>
  <c r="AM142" i="66" s="1"/>
  <c r="DQ142" i="66"/>
  <c r="AN142" i="66" s="1"/>
  <c r="AO142" i="66" s="1"/>
  <c r="AK142" i="66" s="1"/>
  <c r="DM142" i="66"/>
  <c r="AG142" i="66" s="1"/>
  <c r="DR142" i="66"/>
  <c r="AL142" i="66" s="1"/>
  <c r="AF142" i="66"/>
  <c r="AE142" i="66" s="1"/>
  <c r="DO142" i="66"/>
  <c r="DN142" i="66"/>
  <c r="AH142" i="66" s="1"/>
  <c r="DS636" i="66"/>
  <c r="AM636" i="66" s="1"/>
  <c r="DO636" i="66"/>
  <c r="DR636" i="66"/>
  <c r="AL636" i="66" s="1"/>
  <c r="AF636" i="66"/>
  <c r="AE636" i="66" s="1"/>
  <c r="DM636" i="66"/>
  <c r="AG636" i="66" s="1"/>
  <c r="DQ636" i="66"/>
  <c r="AN636" i="66" s="1"/>
  <c r="AO636" i="66" s="1"/>
  <c r="AK636" i="66" s="1"/>
  <c r="DN636" i="66"/>
  <c r="AH636" i="66" s="1"/>
  <c r="DO848" i="66"/>
  <c r="DR848" i="66"/>
  <c r="AL848" i="66" s="1"/>
  <c r="AF848" i="66"/>
  <c r="AE848" i="66" s="1"/>
  <c r="DM848" i="66"/>
  <c r="AG848" i="66" s="1"/>
  <c r="DS848" i="66"/>
  <c r="AM848" i="66" s="1"/>
  <c r="DN848" i="66"/>
  <c r="AH848" i="66" s="1"/>
  <c r="DQ848" i="66"/>
  <c r="AN848" i="66" s="1"/>
  <c r="AO848" i="66" s="1"/>
  <c r="AK848" i="66" s="1"/>
  <c r="DS80" i="66"/>
  <c r="AM80" i="66" s="1"/>
  <c r="DN80" i="66"/>
  <c r="AH80" i="66" s="1"/>
  <c r="DM80" i="66"/>
  <c r="AG80" i="66" s="1"/>
  <c r="DO80" i="66"/>
  <c r="DQ80" i="66"/>
  <c r="AN80" i="66" s="1"/>
  <c r="AO80" i="66" s="1"/>
  <c r="AK80" i="66" s="1"/>
  <c r="DR80" i="66"/>
  <c r="AL80" i="66" s="1"/>
  <c r="AF80" i="66"/>
  <c r="AE80" i="66" s="1"/>
  <c r="DN77" i="66"/>
  <c r="AH77" i="66" s="1"/>
  <c r="DO77" i="66"/>
  <c r="DR77" i="66"/>
  <c r="AL77" i="66" s="1"/>
  <c r="DM77" i="66"/>
  <c r="AG77" i="66" s="1"/>
  <c r="DS77" i="66"/>
  <c r="AM77" i="66" s="1"/>
  <c r="DQ77" i="66"/>
  <c r="AN77" i="66" s="1"/>
  <c r="AO77" i="66" s="1"/>
  <c r="AK77" i="66" s="1"/>
  <c r="AF77" i="66"/>
  <c r="AE77" i="66" s="1"/>
  <c r="DM696" i="66"/>
  <c r="AG696" i="66" s="1"/>
  <c r="DO696" i="66"/>
  <c r="DN696" i="66"/>
  <c r="AH696" i="66" s="1"/>
  <c r="DR696" i="66"/>
  <c r="AL696" i="66" s="1"/>
  <c r="DS696" i="66"/>
  <c r="AM696" i="66" s="1"/>
  <c r="AF696" i="66"/>
  <c r="AE696" i="66" s="1"/>
  <c r="DQ696" i="66"/>
  <c r="AN696" i="66" s="1"/>
  <c r="AO696" i="66" s="1"/>
  <c r="AK696" i="66" s="1"/>
  <c r="DO800" i="66"/>
  <c r="DS800" i="66"/>
  <c r="AM800" i="66" s="1"/>
  <c r="AF800" i="66"/>
  <c r="AE800" i="66" s="1"/>
  <c r="DM800" i="66"/>
  <c r="AG800" i="66" s="1"/>
  <c r="DN800" i="66"/>
  <c r="AH800" i="66" s="1"/>
  <c r="DQ800" i="66"/>
  <c r="AN800" i="66" s="1"/>
  <c r="AO800" i="66" s="1"/>
  <c r="AK800" i="66" s="1"/>
  <c r="DR800" i="66"/>
  <c r="AL800" i="66" s="1"/>
  <c r="DS455" i="66"/>
  <c r="AM455" i="66" s="1"/>
  <c r="DN455" i="66"/>
  <c r="AH455" i="66" s="1"/>
  <c r="DO455" i="66"/>
  <c r="DQ455" i="66"/>
  <c r="AN455" i="66" s="1"/>
  <c r="AO455" i="66" s="1"/>
  <c r="AK455" i="66" s="1"/>
  <c r="DR455" i="66"/>
  <c r="AL455" i="66" s="1"/>
  <c r="DM455" i="66"/>
  <c r="AG455" i="66" s="1"/>
  <c r="AF455" i="66"/>
  <c r="AE455" i="66" s="1"/>
  <c r="DN289" i="66"/>
  <c r="AH289" i="66" s="1"/>
  <c r="AF289" i="66"/>
  <c r="AE289" i="66" s="1"/>
  <c r="DS289" i="66"/>
  <c r="AM289" i="66" s="1"/>
  <c r="DQ289" i="66"/>
  <c r="AN289" i="66" s="1"/>
  <c r="AO289" i="66" s="1"/>
  <c r="AK289" i="66" s="1"/>
  <c r="DM289" i="66"/>
  <c r="AG289" i="66" s="1"/>
  <c r="DO289" i="66"/>
  <c r="DR289" i="66"/>
  <c r="AL289" i="66" s="1"/>
  <c r="DQ535" i="66"/>
  <c r="AN535" i="66" s="1"/>
  <c r="AO535" i="66" s="1"/>
  <c r="AK535" i="66" s="1"/>
  <c r="DN535" i="66"/>
  <c r="AH535" i="66" s="1"/>
  <c r="DR535" i="66"/>
  <c r="AL535" i="66" s="1"/>
  <c r="DS535" i="66"/>
  <c r="AM535" i="66" s="1"/>
  <c r="AF535" i="66"/>
  <c r="AE535" i="66" s="1"/>
  <c r="DM535" i="66"/>
  <c r="AG535" i="66" s="1"/>
  <c r="DO535" i="66"/>
  <c r="DR413" i="66"/>
  <c r="AL413" i="66" s="1"/>
  <c r="AF413" i="66"/>
  <c r="AE413" i="66" s="1"/>
  <c r="DS413" i="66"/>
  <c r="AM413" i="66" s="1"/>
  <c r="DN413" i="66"/>
  <c r="AH413" i="66" s="1"/>
  <c r="DM413" i="66"/>
  <c r="AG413" i="66" s="1"/>
  <c r="DO413" i="66"/>
  <c r="DQ413" i="66"/>
  <c r="AN413" i="66" s="1"/>
  <c r="AO413" i="66" s="1"/>
  <c r="AK413" i="66" s="1"/>
  <c r="DM540" i="66"/>
  <c r="AG540" i="66" s="1"/>
  <c r="DQ540" i="66"/>
  <c r="AN540" i="66" s="1"/>
  <c r="AO540" i="66" s="1"/>
  <c r="AK540" i="66" s="1"/>
  <c r="DR540" i="66"/>
  <c r="AL540" i="66" s="1"/>
  <c r="DS540" i="66"/>
  <c r="AM540" i="66" s="1"/>
  <c r="DO540" i="66"/>
  <c r="DN540" i="66"/>
  <c r="AH540" i="66" s="1"/>
  <c r="AF540" i="66"/>
  <c r="AE540" i="66" s="1"/>
  <c r="DM607" i="66"/>
  <c r="AG607" i="66" s="1"/>
  <c r="AF607" i="66"/>
  <c r="AE607" i="66" s="1"/>
  <c r="DS607" i="66"/>
  <c r="AM607" i="66" s="1"/>
  <c r="DN607" i="66"/>
  <c r="AH607" i="66" s="1"/>
  <c r="DO607" i="66"/>
  <c r="DR607" i="66"/>
  <c r="AL607" i="66" s="1"/>
  <c r="DQ607" i="66"/>
  <c r="AN607" i="66" s="1"/>
  <c r="AO607" i="66" s="1"/>
  <c r="AK607" i="66" s="1"/>
  <c r="DO206" i="66"/>
  <c r="DM206" i="66"/>
  <c r="AG206" i="66" s="1"/>
  <c r="DR206" i="66"/>
  <c r="AL206" i="66" s="1"/>
  <c r="DN206" i="66"/>
  <c r="AH206" i="66" s="1"/>
  <c r="DQ206" i="66"/>
  <c r="AN206" i="66" s="1"/>
  <c r="AO206" i="66" s="1"/>
  <c r="AK206" i="66" s="1"/>
  <c r="DS206" i="66"/>
  <c r="AM206" i="66" s="1"/>
  <c r="AF206" i="66"/>
  <c r="AE206" i="66" s="1"/>
  <c r="DM758" i="66"/>
  <c r="AG758" i="66" s="1"/>
  <c r="DN758" i="66"/>
  <c r="AH758" i="66" s="1"/>
  <c r="DQ758" i="66"/>
  <c r="AN758" i="66" s="1"/>
  <c r="AO758" i="66" s="1"/>
  <c r="AK758" i="66" s="1"/>
  <c r="AF758" i="66"/>
  <c r="AE758" i="66" s="1"/>
  <c r="DR758" i="66"/>
  <c r="AL758" i="66" s="1"/>
  <c r="DS758" i="66"/>
  <c r="AM758" i="66" s="1"/>
  <c r="DO758" i="66"/>
  <c r="DQ924" i="66"/>
  <c r="AN924" i="66" s="1"/>
  <c r="AO924" i="66" s="1"/>
  <c r="AK924" i="66" s="1"/>
  <c r="DM924" i="66"/>
  <c r="AG924" i="66" s="1"/>
  <c r="AF924" i="66"/>
  <c r="AE924" i="66" s="1"/>
  <c r="DR924" i="66"/>
  <c r="AL924" i="66" s="1"/>
  <c r="DN924" i="66"/>
  <c r="AH924" i="66" s="1"/>
  <c r="DO924" i="66"/>
  <c r="DS924" i="66"/>
  <c r="AM924" i="66" s="1"/>
  <c r="DO185" i="66"/>
  <c r="DN185" i="66"/>
  <c r="AH185" i="66" s="1"/>
  <c r="AF185" i="66"/>
  <c r="AE185" i="66" s="1"/>
  <c r="DS185" i="66"/>
  <c r="AM185" i="66" s="1"/>
  <c r="DM185" i="66"/>
  <c r="AG185" i="66" s="1"/>
  <c r="DQ185" i="66"/>
  <c r="AN185" i="66" s="1"/>
  <c r="AO185" i="66" s="1"/>
  <c r="AK185" i="66" s="1"/>
  <c r="DR185" i="66"/>
  <c r="AL185" i="66" s="1"/>
  <c r="DO529" i="66"/>
  <c r="DQ529" i="66"/>
  <c r="AN529" i="66" s="1"/>
  <c r="AO529" i="66" s="1"/>
  <c r="AK529" i="66" s="1"/>
  <c r="AF529" i="66"/>
  <c r="AE529" i="66" s="1"/>
  <c r="DN529" i="66"/>
  <c r="AH529" i="66" s="1"/>
  <c r="DM529" i="66"/>
  <c r="AG529" i="66" s="1"/>
  <c r="DR529" i="66"/>
  <c r="AL529" i="66" s="1"/>
  <c r="DS529" i="66"/>
  <c r="AM529" i="66" s="1"/>
  <c r="DS649" i="66"/>
  <c r="AM649" i="66" s="1"/>
  <c r="AF649" i="66"/>
  <c r="AE649" i="66" s="1"/>
  <c r="DQ649" i="66"/>
  <c r="AN649" i="66" s="1"/>
  <c r="AO649" i="66" s="1"/>
  <c r="AK649" i="66" s="1"/>
  <c r="DM649" i="66"/>
  <c r="AG649" i="66" s="1"/>
  <c r="DN649" i="66"/>
  <c r="AH649" i="66" s="1"/>
  <c r="DO649" i="66"/>
  <c r="DR649" i="66"/>
  <c r="AL649" i="66" s="1"/>
  <c r="DS269" i="66"/>
  <c r="AM269" i="66" s="1"/>
  <c r="AF269" i="66"/>
  <c r="AE269" i="66" s="1"/>
  <c r="DN269" i="66"/>
  <c r="AH269" i="66" s="1"/>
  <c r="DO269" i="66"/>
  <c r="DR269" i="66"/>
  <c r="AL269" i="66" s="1"/>
  <c r="DQ269" i="66"/>
  <c r="AN269" i="66" s="1"/>
  <c r="AO269" i="66" s="1"/>
  <c r="AK269" i="66" s="1"/>
  <c r="DM269" i="66"/>
  <c r="AG269" i="66" s="1"/>
  <c r="DO828" i="66"/>
  <c r="DN828" i="66"/>
  <c r="AH828" i="66" s="1"/>
  <c r="DQ828" i="66"/>
  <c r="AN828" i="66" s="1"/>
  <c r="AO828" i="66" s="1"/>
  <c r="AK828" i="66" s="1"/>
  <c r="DS828" i="66"/>
  <c r="AM828" i="66" s="1"/>
  <c r="DM828" i="66"/>
  <c r="AG828" i="66" s="1"/>
  <c r="DR828" i="66"/>
  <c r="AL828" i="66" s="1"/>
  <c r="AF828" i="66"/>
  <c r="AE828" i="66" s="1"/>
  <c r="DQ608" i="66"/>
  <c r="AN608" i="66" s="1"/>
  <c r="AO608" i="66" s="1"/>
  <c r="AK608" i="66" s="1"/>
  <c r="DR608" i="66"/>
  <c r="AL608" i="66" s="1"/>
  <c r="DO608" i="66"/>
  <c r="AF608" i="66"/>
  <c r="AE608" i="66" s="1"/>
  <c r="DM608" i="66"/>
  <c r="AG608" i="66" s="1"/>
  <c r="DS608" i="66"/>
  <c r="AM608" i="66" s="1"/>
  <c r="DN608" i="66"/>
  <c r="AH608" i="66" s="1"/>
  <c r="DS339" i="66"/>
  <c r="AM339" i="66" s="1"/>
  <c r="AF339" i="66"/>
  <c r="AE339" i="66" s="1"/>
  <c r="DN339" i="66"/>
  <c r="AH339" i="66" s="1"/>
  <c r="DQ339" i="66"/>
  <c r="AN339" i="66" s="1"/>
  <c r="AO339" i="66" s="1"/>
  <c r="AK339" i="66" s="1"/>
  <c r="DM339" i="66"/>
  <c r="AG339" i="66" s="1"/>
  <c r="DO339" i="66"/>
  <c r="DR339" i="66"/>
  <c r="AL339" i="66" s="1"/>
  <c r="DS244" i="66"/>
  <c r="AM244" i="66" s="1"/>
  <c r="DQ244" i="66"/>
  <c r="AN244" i="66" s="1"/>
  <c r="AO244" i="66" s="1"/>
  <c r="AK244" i="66" s="1"/>
  <c r="DN244" i="66"/>
  <c r="AH244" i="66" s="1"/>
  <c r="DO244" i="66"/>
  <c r="DR244" i="66"/>
  <c r="AL244" i="66" s="1"/>
  <c r="DM244" i="66"/>
  <c r="AG244" i="66" s="1"/>
  <c r="AF244" i="66"/>
  <c r="AE244" i="66" s="1"/>
  <c r="DQ577" i="66"/>
  <c r="AN577" i="66" s="1"/>
  <c r="AO577" i="66" s="1"/>
  <c r="AK577" i="66" s="1"/>
  <c r="DO577" i="66"/>
  <c r="DS577" i="66"/>
  <c r="AM577" i="66" s="1"/>
  <c r="DN577" i="66"/>
  <c r="AH577" i="66" s="1"/>
  <c r="DR577" i="66"/>
  <c r="AL577" i="66" s="1"/>
  <c r="AF577" i="66"/>
  <c r="AE577" i="66" s="1"/>
  <c r="DM577" i="66"/>
  <c r="AG577" i="66" s="1"/>
  <c r="DQ893" i="66"/>
  <c r="AN893" i="66" s="1"/>
  <c r="AO893" i="66" s="1"/>
  <c r="AK893" i="66" s="1"/>
  <c r="DS893" i="66"/>
  <c r="AM893" i="66" s="1"/>
  <c r="DO893" i="66"/>
  <c r="AF893" i="66"/>
  <c r="AE893" i="66" s="1"/>
  <c r="DM893" i="66"/>
  <c r="AG893" i="66" s="1"/>
  <c r="DN893" i="66"/>
  <c r="AH893" i="66" s="1"/>
  <c r="DR893" i="66"/>
  <c r="AL893" i="66" s="1"/>
  <c r="DO407" i="66"/>
  <c r="DM407" i="66"/>
  <c r="AG407" i="66" s="1"/>
  <c r="DR407" i="66"/>
  <c r="AL407" i="66" s="1"/>
  <c r="DN407" i="66"/>
  <c r="AH407" i="66" s="1"/>
  <c r="DQ407" i="66"/>
  <c r="AN407" i="66" s="1"/>
  <c r="AO407" i="66" s="1"/>
  <c r="AK407" i="66" s="1"/>
  <c r="AF407" i="66"/>
  <c r="AE407" i="66" s="1"/>
  <c r="DS407" i="66"/>
  <c r="AM407" i="66" s="1"/>
  <c r="DN634" i="66"/>
  <c r="AH634" i="66" s="1"/>
  <c r="DS634" i="66"/>
  <c r="AM634" i="66" s="1"/>
  <c r="AF634" i="66"/>
  <c r="AE634" i="66" s="1"/>
  <c r="DM634" i="66"/>
  <c r="AG634" i="66" s="1"/>
  <c r="DR634" i="66"/>
  <c r="AL634" i="66" s="1"/>
  <c r="DO634" i="66"/>
  <c r="DQ634" i="66"/>
  <c r="AN634" i="66" s="1"/>
  <c r="AO634" i="66" s="1"/>
  <c r="AK634" i="66" s="1"/>
  <c r="DR630" i="66"/>
  <c r="AL630" i="66" s="1"/>
  <c r="AF630" i="66"/>
  <c r="AE630" i="66" s="1"/>
  <c r="DS630" i="66"/>
  <c r="AM630" i="66" s="1"/>
  <c r="DM630" i="66"/>
  <c r="AG630" i="66" s="1"/>
  <c r="DO630" i="66"/>
  <c r="DQ630" i="66"/>
  <c r="AN630" i="66" s="1"/>
  <c r="AO630" i="66" s="1"/>
  <c r="AK630" i="66" s="1"/>
  <c r="DN630" i="66"/>
  <c r="AH630" i="66" s="1"/>
  <c r="DQ801" i="66"/>
  <c r="AN801" i="66" s="1"/>
  <c r="AO801" i="66" s="1"/>
  <c r="AK801" i="66" s="1"/>
  <c r="DN801" i="66"/>
  <c r="AH801" i="66" s="1"/>
  <c r="DO801" i="66"/>
  <c r="DS801" i="66"/>
  <c r="AM801" i="66" s="1"/>
  <c r="DR801" i="66"/>
  <c r="AL801" i="66" s="1"/>
  <c r="AF801" i="66"/>
  <c r="AE801" i="66" s="1"/>
  <c r="DM801" i="66"/>
  <c r="AG801" i="66" s="1"/>
  <c r="DR670" i="66"/>
  <c r="AL670" i="66" s="1"/>
  <c r="DN670" i="66"/>
  <c r="AH670" i="66" s="1"/>
  <c r="AF670" i="66"/>
  <c r="AE670" i="66" s="1"/>
  <c r="DM670" i="66"/>
  <c r="AG670" i="66" s="1"/>
  <c r="DO670" i="66"/>
  <c r="DS670" i="66"/>
  <c r="AM670" i="66" s="1"/>
  <c r="DQ670" i="66"/>
  <c r="AN670" i="66" s="1"/>
  <c r="AO670" i="66" s="1"/>
  <c r="AK670" i="66" s="1"/>
  <c r="DQ236" i="66"/>
  <c r="AN236" i="66" s="1"/>
  <c r="AO236" i="66" s="1"/>
  <c r="AK236" i="66" s="1"/>
  <c r="DO236" i="66"/>
  <c r="DS236" i="66"/>
  <c r="AM236" i="66" s="1"/>
  <c r="DM236" i="66"/>
  <c r="AG236" i="66" s="1"/>
  <c r="DR236" i="66"/>
  <c r="AL236" i="66" s="1"/>
  <c r="AF236" i="66"/>
  <c r="AE236" i="66" s="1"/>
  <c r="DN236" i="66"/>
  <c r="AH236" i="66" s="1"/>
  <c r="DO825" i="66"/>
  <c r="DQ825" i="66"/>
  <c r="AN825" i="66" s="1"/>
  <c r="AO825" i="66" s="1"/>
  <c r="AK825" i="66" s="1"/>
  <c r="DR825" i="66"/>
  <c r="AL825" i="66" s="1"/>
  <c r="DS825" i="66"/>
  <c r="AM825" i="66" s="1"/>
  <c r="DM825" i="66"/>
  <c r="AG825" i="66" s="1"/>
  <c r="AF825" i="66"/>
  <c r="AE825" i="66" s="1"/>
  <c r="DN825" i="66"/>
  <c r="AH825" i="66" s="1"/>
  <c r="AF417" i="66"/>
  <c r="AE417" i="66" s="1"/>
  <c r="DS417" i="66"/>
  <c r="AM417" i="66" s="1"/>
  <c r="DO417" i="66"/>
  <c r="DQ417" i="66"/>
  <c r="AN417" i="66" s="1"/>
  <c r="AO417" i="66" s="1"/>
  <c r="AK417" i="66" s="1"/>
  <c r="DN417" i="66"/>
  <c r="AH417" i="66" s="1"/>
  <c r="DM417" i="66"/>
  <c r="AG417" i="66" s="1"/>
  <c r="DR417" i="66"/>
  <c r="AL417" i="66" s="1"/>
  <c r="DM652" i="66"/>
  <c r="AG652" i="66" s="1"/>
  <c r="DO652" i="66"/>
  <c r="DR652" i="66"/>
  <c r="AL652" i="66" s="1"/>
  <c r="DQ652" i="66"/>
  <c r="AN652" i="66" s="1"/>
  <c r="AO652" i="66" s="1"/>
  <c r="AK652" i="66" s="1"/>
  <c r="DS652" i="66"/>
  <c r="AM652" i="66" s="1"/>
  <c r="AF652" i="66"/>
  <c r="AE652" i="66" s="1"/>
  <c r="DN652" i="66"/>
  <c r="AH652" i="66" s="1"/>
  <c r="DQ374" i="66"/>
  <c r="AN374" i="66" s="1"/>
  <c r="AO374" i="66" s="1"/>
  <c r="AK374" i="66" s="1"/>
  <c r="DR374" i="66"/>
  <c r="AL374" i="66" s="1"/>
  <c r="DS374" i="66"/>
  <c r="AM374" i="66" s="1"/>
  <c r="AF374" i="66"/>
  <c r="AE374" i="66" s="1"/>
  <c r="DN374" i="66"/>
  <c r="AH374" i="66" s="1"/>
  <c r="DO374" i="66"/>
  <c r="DM374" i="66"/>
  <c r="AG374" i="66" s="1"/>
  <c r="DR65" i="66"/>
  <c r="AL65" i="66" s="1"/>
  <c r="AF65" i="66"/>
  <c r="AE65" i="66" s="1"/>
  <c r="DS65" i="66"/>
  <c r="AM65" i="66" s="1"/>
  <c r="DN65" i="66"/>
  <c r="AH65" i="66" s="1"/>
  <c r="DM65" i="66"/>
  <c r="AG65" i="66" s="1"/>
  <c r="DO65" i="66"/>
  <c r="DQ65" i="66"/>
  <c r="AN65" i="66" s="1"/>
  <c r="AO65" i="66" s="1"/>
  <c r="AK65" i="66" s="1"/>
  <c r="DN953" i="66"/>
  <c r="AH953" i="66" s="1"/>
  <c r="AF953" i="66"/>
  <c r="AE953" i="66" s="1"/>
  <c r="DM953" i="66"/>
  <c r="AG953" i="66" s="1"/>
  <c r="DO953" i="66"/>
  <c r="DQ953" i="66"/>
  <c r="AN953" i="66" s="1"/>
  <c r="AO953" i="66" s="1"/>
  <c r="AK953" i="66" s="1"/>
  <c r="DS953" i="66"/>
  <c r="AM953" i="66" s="1"/>
  <c r="DR953" i="66"/>
  <c r="AL953" i="66" s="1"/>
  <c r="DM242" i="66"/>
  <c r="AG242" i="66" s="1"/>
  <c r="DS242" i="66"/>
  <c r="AM242" i="66" s="1"/>
  <c r="AF242" i="66"/>
  <c r="AE242" i="66" s="1"/>
  <c r="DR242" i="66"/>
  <c r="AL242" i="66" s="1"/>
  <c r="DN242" i="66"/>
  <c r="AH242" i="66" s="1"/>
  <c r="DO242" i="66"/>
  <c r="DQ242" i="66"/>
  <c r="AN242" i="66" s="1"/>
  <c r="AO242" i="66" s="1"/>
  <c r="AK242" i="66" s="1"/>
  <c r="DN160" i="66"/>
  <c r="AH160" i="66" s="1"/>
  <c r="DM160" i="66"/>
  <c r="AG160" i="66" s="1"/>
  <c r="DR160" i="66"/>
  <c r="AL160" i="66" s="1"/>
  <c r="AF160" i="66"/>
  <c r="AE160" i="66" s="1"/>
  <c r="DS160" i="66"/>
  <c r="AM160" i="66" s="1"/>
  <c r="DO160" i="66"/>
  <c r="DQ160" i="66"/>
  <c r="AN160" i="66" s="1"/>
  <c r="AO160" i="66" s="1"/>
  <c r="AK160" i="66" s="1"/>
  <c r="DR718" i="66"/>
  <c r="AL718" i="66" s="1"/>
  <c r="DN718" i="66"/>
  <c r="AH718" i="66" s="1"/>
  <c r="DO718" i="66"/>
  <c r="DS718" i="66"/>
  <c r="AM718" i="66" s="1"/>
  <c r="DQ718" i="66"/>
  <c r="AN718" i="66" s="1"/>
  <c r="AO718" i="66" s="1"/>
  <c r="AK718" i="66" s="1"/>
  <c r="DM718" i="66"/>
  <c r="AG718" i="66" s="1"/>
  <c r="AF718" i="66"/>
  <c r="AE718" i="66" s="1"/>
  <c r="DR397" i="66"/>
  <c r="AL397" i="66" s="1"/>
  <c r="AF397" i="66"/>
  <c r="AE397" i="66" s="1"/>
  <c r="DS397" i="66"/>
  <c r="AM397" i="66" s="1"/>
  <c r="DN397" i="66"/>
  <c r="AH397" i="66" s="1"/>
  <c r="DQ397" i="66"/>
  <c r="AN397" i="66" s="1"/>
  <c r="AO397" i="66" s="1"/>
  <c r="AK397" i="66" s="1"/>
  <c r="DO397" i="66"/>
  <c r="DM397" i="66"/>
  <c r="AG397" i="66" s="1"/>
  <c r="DM726" i="66"/>
  <c r="AG726" i="66" s="1"/>
  <c r="DQ726" i="66"/>
  <c r="AN726" i="66" s="1"/>
  <c r="AO726" i="66" s="1"/>
  <c r="AK726" i="66" s="1"/>
  <c r="DS726" i="66"/>
  <c r="AM726" i="66" s="1"/>
  <c r="AF726" i="66"/>
  <c r="AE726" i="66" s="1"/>
  <c r="DN726" i="66"/>
  <c r="AH726" i="66" s="1"/>
  <c r="DO726" i="66"/>
  <c r="DR726" i="66"/>
  <c r="AL726" i="66" s="1"/>
  <c r="AS11" i="66"/>
  <c r="DO260" i="66"/>
  <c r="DR260" i="66"/>
  <c r="AL260" i="66" s="1"/>
  <c r="DS260" i="66"/>
  <c r="AM260" i="66" s="1"/>
  <c r="AF260" i="66"/>
  <c r="AE260" i="66" s="1"/>
  <c r="DN260" i="66"/>
  <c r="AH260" i="66" s="1"/>
  <c r="DQ260" i="66"/>
  <c r="AN260" i="66" s="1"/>
  <c r="AO260" i="66" s="1"/>
  <c r="AK260" i="66" s="1"/>
  <c r="DM260" i="66"/>
  <c r="AG260" i="66" s="1"/>
  <c r="DO642" i="66"/>
  <c r="DR642" i="66"/>
  <c r="AL642" i="66" s="1"/>
  <c r="AF642" i="66"/>
  <c r="AE642" i="66" s="1"/>
  <c r="DM642" i="66"/>
  <c r="AG642" i="66" s="1"/>
  <c r="DN642" i="66"/>
  <c r="AH642" i="66" s="1"/>
  <c r="DQ642" i="66"/>
  <c r="AN642" i="66" s="1"/>
  <c r="AO642" i="66" s="1"/>
  <c r="AK642" i="66" s="1"/>
  <c r="DS642" i="66"/>
  <c r="AM642" i="66" s="1"/>
  <c r="DR877" i="66"/>
  <c r="AL877" i="66" s="1"/>
  <c r="DQ877" i="66"/>
  <c r="AN877" i="66" s="1"/>
  <c r="AO877" i="66" s="1"/>
  <c r="AK877" i="66" s="1"/>
  <c r="AF877" i="66"/>
  <c r="AE877" i="66" s="1"/>
  <c r="DM877" i="66"/>
  <c r="AG877" i="66" s="1"/>
  <c r="DO877" i="66"/>
  <c r="DN877" i="66"/>
  <c r="AH877" i="66" s="1"/>
  <c r="DS877" i="66"/>
  <c r="AM877" i="66" s="1"/>
  <c r="DQ321" i="66"/>
  <c r="AN321" i="66" s="1"/>
  <c r="AO321" i="66" s="1"/>
  <c r="AK321" i="66" s="1"/>
  <c r="DM321" i="66"/>
  <c r="AG321" i="66" s="1"/>
  <c r="DR321" i="66"/>
  <c r="AL321" i="66" s="1"/>
  <c r="AF321" i="66"/>
  <c r="AE321" i="66" s="1"/>
  <c r="DS321" i="66"/>
  <c r="AM321" i="66" s="1"/>
  <c r="DO321" i="66"/>
  <c r="DN321" i="66"/>
  <c r="AH321" i="66" s="1"/>
  <c r="DQ202" i="66"/>
  <c r="AN202" i="66" s="1"/>
  <c r="AO202" i="66" s="1"/>
  <c r="AK202" i="66" s="1"/>
  <c r="DR202" i="66"/>
  <c r="AL202" i="66" s="1"/>
  <c r="AF202" i="66"/>
  <c r="AE202" i="66" s="1"/>
  <c r="DM202" i="66"/>
  <c r="AG202" i="66" s="1"/>
  <c r="DO202" i="66"/>
  <c r="DS202" i="66"/>
  <c r="AM202" i="66" s="1"/>
  <c r="DN202" i="66"/>
  <c r="AH202" i="66" s="1"/>
  <c r="DM399" i="66"/>
  <c r="AG399" i="66" s="1"/>
  <c r="DR399" i="66"/>
  <c r="AL399" i="66" s="1"/>
  <c r="DO399" i="66"/>
  <c r="DQ399" i="66"/>
  <c r="AN399" i="66" s="1"/>
  <c r="AO399" i="66" s="1"/>
  <c r="AK399" i="66" s="1"/>
  <c r="AF399" i="66"/>
  <c r="AE399" i="66" s="1"/>
  <c r="DS399" i="66"/>
  <c r="AM399" i="66" s="1"/>
  <c r="DN399" i="66"/>
  <c r="AH399" i="66" s="1"/>
  <c r="DM724" i="66"/>
  <c r="AG724" i="66" s="1"/>
  <c r="DQ724" i="66"/>
  <c r="AN724" i="66" s="1"/>
  <c r="AO724" i="66" s="1"/>
  <c r="AK724" i="66" s="1"/>
  <c r="DN724" i="66"/>
  <c r="AH724" i="66" s="1"/>
  <c r="DO724" i="66"/>
  <c r="AF724" i="66"/>
  <c r="AE724" i="66" s="1"/>
  <c r="DS724" i="66"/>
  <c r="AM724" i="66" s="1"/>
  <c r="DR724" i="66"/>
  <c r="AL724" i="66" s="1"/>
  <c r="DN194" i="66"/>
  <c r="AH194" i="66" s="1"/>
  <c r="DQ194" i="66"/>
  <c r="AN194" i="66" s="1"/>
  <c r="AO194" i="66" s="1"/>
  <c r="AK194" i="66" s="1"/>
  <c r="DM194" i="66"/>
  <c r="AG194" i="66" s="1"/>
  <c r="AF194" i="66"/>
  <c r="AE194" i="66" s="1"/>
  <c r="DS194" i="66"/>
  <c r="AM194" i="66" s="1"/>
  <c r="DO194" i="66"/>
  <c r="DR194" i="66"/>
  <c r="AL194" i="66" s="1"/>
  <c r="DN500" i="66"/>
  <c r="AH500" i="66" s="1"/>
  <c r="AF500" i="66"/>
  <c r="AE500" i="66" s="1"/>
  <c r="DO500" i="66"/>
  <c r="DR500" i="66"/>
  <c r="AL500" i="66" s="1"/>
  <c r="DS500" i="66"/>
  <c r="AM500" i="66" s="1"/>
  <c r="DQ500" i="66"/>
  <c r="AN500" i="66" s="1"/>
  <c r="AO500" i="66" s="1"/>
  <c r="AK500" i="66" s="1"/>
  <c r="DM500" i="66"/>
  <c r="AG500" i="66" s="1"/>
  <c r="DR721" i="66"/>
  <c r="AL721" i="66" s="1"/>
  <c r="DS721" i="66"/>
  <c r="AM721" i="66" s="1"/>
  <c r="DM721" i="66"/>
  <c r="AG721" i="66" s="1"/>
  <c r="DN721" i="66"/>
  <c r="AH721" i="66" s="1"/>
  <c r="DQ721" i="66"/>
  <c r="AN721" i="66" s="1"/>
  <c r="AO721" i="66" s="1"/>
  <c r="AK721" i="66" s="1"/>
  <c r="AF721" i="66"/>
  <c r="AE721" i="66" s="1"/>
  <c r="DO721" i="66"/>
  <c r="DN85" i="66"/>
  <c r="AH85" i="66" s="1"/>
  <c r="DR85" i="66"/>
  <c r="AL85" i="66" s="1"/>
  <c r="AF85" i="66"/>
  <c r="AE85" i="66" s="1"/>
  <c r="DO85" i="66"/>
  <c r="DQ85" i="66"/>
  <c r="AN85" i="66" s="1"/>
  <c r="AO85" i="66" s="1"/>
  <c r="AK85" i="66" s="1"/>
  <c r="DM85" i="66"/>
  <c r="AG85" i="66" s="1"/>
  <c r="DS85" i="66"/>
  <c r="AM85" i="66" s="1"/>
  <c r="DO527" i="66"/>
  <c r="DQ527" i="66"/>
  <c r="AN527" i="66" s="1"/>
  <c r="AO527" i="66" s="1"/>
  <c r="AK527" i="66" s="1"/>
  <c r="DN527" i="66"/>
  <c r="AH527" i="66" s="1"/>
  <c r="DM527" i="66"/>
  <c r="AG527" i="66" s="1"/>
  <c r="AF527" i="66"/>
  <c r="AE527" i="66" s="1"/>
  <c r="DR527" i="66"/>
  <c r="AL527" i="66" s="1"/>
  <c r="DS527" i="66"/>
  <c r="AM527" i="66" s="1"/>
  <c r="DS232" i="66"/>
  <c r="AM232" i="66" s="1"/>
  <c r="AF232" i="66"/>
  <c r="AE232" i="66" s="1"/>
  <c r="DQ232" i="66"/>
  <c r="AN232" i="66" s="1"/>
  <c r="AO232" i="66" s="1"/>
  <c r="AK232" i="66" s="1"/>
  <c r="DM232" i="66"/>
  <c r="AG232" i="66" s="1"/>
  <c r="DR232" i="66"/>
  <c r="AL232" i="66" s="1"/>
  <c r="DN232" i="66"/>
  <c r="AH232" i="66" s="1"/>
  <c r="DO232" i="66"/>
  <c r="DO225" i="66"/>
  <c r="AF225" i="66"/>
  <c r="AE225" i="66" s="1"/>
  <c r="DQ225" i="66"/>
  <c r="AN225" i="66" s="1"/>
  <c r="AO225" i="66" s="1"/>
  <c r="AK225" i="66" s="1"/>
  <c r="DS225" i="66"/>
  <c r="AM225" i="66" s="1"/>
  <c r="DN225" i="66"/>
  <c r="AH225" i="66" s="1"/>
  <c r="DR225" i="66"/>
  <c r="AL225" i="66" s="1"/>
  <c r="DM225" i="66"/>
  <c r="AG225" i="66" s="1"/>
  <c r="DQ865" i="66"/>
  <c r="AN865" i="66" s="1"/>
  <c r="AO865" i="66" s="1"/>
  <c r="AK865" i="66" s="1"/>
  <c r="DM865" i="66"/>
  <c r="AG865" i="66" s="1"/>
  <c r="DR865" i="66"/>
  <c r="AL865" i="66" s="1"/>
  <c r="AF865" i="66"/>
  <c r="AE865" i="66" s="1"/>
  <c r="DN865" i="66"/>
  <c r="AH865" i="66" s="1"/>
  <c r="DO865" i="66"/>
  <c r="DS865" i="66"/>
  <c r="AM865" i="66" s="1"/>
  <c r="DS699" i="66"/>
  <c r="AM699" i="66" s="1"/>
  <c r="DN699" i="66"/>
  <c r="AH699" i="66" s="1"/>
  <c r="DQ699" i="66"/>
  <c r="AN699" i="66" s="1"/>
  <c r="AO699" i="66" s="1"/>
  <c r="AK699" i="66" s="1"/>
  <c r="DO699" i="66"/>
  <c r="DM699" i="66"/>
  <c r="AG699" i="66" s="1"/>
  <c r="AF699" i="66"/>
  <c r="AE699" i="66" s="1"/>
  <c r="DR699" i="66"/>
  <c r="AL699" i="66" s="1"/>
  <c r="DQ992" i="66"/>
  <c r="AN992" i="66" s="1"/>
  <c r="AO992" i="66" s="1"/>
  <c r="AK992" i="66" s="1"/>
  <c r="AF992" i="66"/>
  <c r="AE992" i="66" s="1"/>
  <c r="DS992" i="66"/>
  <c r="AM992" i="66" s="1"/>
  <c r="DR992" i="66"/>
  <c r="AL992" i="66" s="1"/>
  <c r="DM992" i="66"/>
  <c r="AG992" i="66" s="1"/>
  <c r="DN992" i="66"/>
  <c r="AH992" i="66" s="1"/>
  <c r="DO992" i="66"/>
  <c r="AF864" i="66"/>
  <c r="AE864" i="66" s="1"/>
  <c r="DM864" i="66"/>
  <c r="AG864" i="66" s="1"/>
  <c r="DQ864" i="66"/>
  <c r="AN864" i="66" s="1"/>
  <c r="AO864" i="66" s="1"/>
  <c r="AK864" i="66" s="1"/>
  <c r="DS864" i="66"/>
  <c r="AM864" i="66" s="1"/>
  <c r="DO864" i="66"/>
  <c r="DN864" i="66"/>
  <c r="AH864" i="66" s="1"/>
  <c r="DR864" i="66"/>
  <c r="AL864" i="66" s="1"/>
  <c r="DM737" i="66"/>
  <c r="AG737" i="66" s="1"/>
  <c r="DN737" i="66"/>
  <c r="AH737" i="66" s="1"/>
  <c r="DR737" i="66"/>
  <c r="AL737" i="66" s="1"/>
  <c r="AF737" i="66"/>
  <c r="AE737" i="66" s="1"/>
  <c r="DQ737" i="66"/>
  <c r="AN737" i="66" s="1"/>
  <c r="AO737" i="66" s="1"/>
  <c r="AK737" i="66" s="1"/>
  <c r="DO737" i="66"/>
  <c r="DS737" i="66"/>
  <c r="AM737" i="66" s="1"/>
  <c r="DN1003" i="66"/>
  <c r="AH1003" i="66" s="1"/>
  <c r="DO1003" i="66"/>
  <c r="DQ1003" i="66"/>
  <c r="AN1003" i="66" s="1"/>
  <c r="AO1003" i="66" s="1"/>
  <c r="AK1003" i="66" s="1"/>
  <c r="AF1003" i="66"/>
  <c r="AE1003" i="66" s="1"/>
  <c r="DS1003" i="66"/>
  <c r="AM1003" i="66" s="1"/>
  <c r="DM1003" i="66"/>
  <c r="AG1003" i="66" s="1"/>
  <c r="DR1003" i="66"/>
  <c r="AL1003" i="66" s="1"/>
  <c r="DR113" i="66"/>
  <c r="AL113" i="66" s="1"/>
  <c r="DS113" i="66"/>
  <c r="AM113" i="66" s="1"/>
  <c r="DM113" i="66"/>
  <c r="AG113" i="66" s="1"/>
  <c r="DN113" i="66"/>
  <c r="AH113" i="66" s="1"/>
  <c r="DQ113" i="66"/>
  <c r="AN113" i="66" s="1"/>
  <c r="AO113" i="66" s="1"/>
  <c r="AK113" i="66" s="1"/>
  <c r="AF113" i="66"/>
  <c r="AE113" i="66" s="1"/>
  <c r="DO113" i="66"/>
  <c r="DR983" i="66"/>
  <c r="AL983" i="66" s="1"/>
  <c r="DN983" i="66"/>
  <c r="AH983" i="66" s="1"/>
  <c r="DO983" i="66"/>
  <c r="DQ983" i="66"/>
  <c r="AN983" i="66" s="1"/>
  <c r="AO983" i="66" s="1"/>
  <c r="AK983" i="66" s="1"/>
  <c r="AF983" i="66"/>
  <c r="AE983" i="66" s="1"/>
  <c r="DS983" i="66"/>
  <c r="AM983" i="66" s="1"/>
  <c r="DM983" i="66"/>
  <c r="AG983" i="66" s="1"/>
  <c r="DM49" i="66"/>
  <c r="AG49" i="66" s="1"/>
  <c r="DQ49" i="66"/>
  <c r="AN49" i="66" s="1"/>
  <c r="AO49" i="66" s="1"/>
  <c r="AK49" i="66" s="1"/>
  <c r="DN49" i="66"/>
  <c r="AH49" i="66" s="1"/>
  <c r="DR49" i="66"/>
  <c r="AL49" i="66" s="1"/>
  <c r="DO49" i="66"/>
  <c r="AF49" i="66"/>
  <c r="AE49" i="66" s="1"/>
  <c r="DS49" i="66"/>
  <c r="AM49" i="66" s="1"/>
  <c r="DN951" i="66"/>
  <c r="AH951" i="66" s="1"/>
  <c r="DQ951" i="66"/>
  <c r="AN951" i="66" s="1"/>
  <c r="AO951" i="66" s="1"/>
  <c r="AK951" i="66" s="1"/>
  <c r="AF951" i="66"/>
  <c r="AE951" i="66" s="1"/>
  <c r="DM951" i="66"/>
  <c r="AG951" i="66" s="1"/>
  <c r="DR951" i="66"/>
  <c r="AL951" i="66" s="1"/>
  <c r="DS951" i="66"/>
  <c r="AM951" i="66" s="1"/>
  <c r="DO951" i="66"/>
  <c r="DN639" i="66"/>
  <c r="AH639" i="66" s="1"/>
  <c r="DQ639" i="66"/>
  <c r="AN639" i="66" s="1"/>
  <c r="AO639" i="66" s="1"/>
  <c r="AK639" i="66" s="1"/>
  <c r="AF639" i="66"/>
  <c r="AE639" i="66" s="1"/>
  <c r="DO639" i="66"/>
  <c r="DS639" i="66"/>
  <c r="AM639" i="66" s="1"/>
  <c r="DM639" i="66"/>
  <c r="AG639" i="66" s="1"/>
  <c r="DR639" i="66"/>
  <c r="AL639" i="66" s="1"/>
  <c r="AF443" i="66"/>
  <c r="AE443" i="66" s="1"/>
  <c r="DS443" i="66"/>
  <c r="AM443" i="66" s="1"/>
  <c r="DQ443" i="66"/>
  <c r="AN443" i="66" s="1"/>
  <c r="AO443" i="66" s="1"/>
  <c r="AK443" i="66" s="1"/>
  <c r="DR443" i="66"/>
  <c r="AL443" i="66" s="1"/>
  <c r="DN443" i="66"/>
  <c r="AH443" i="66" s="1"/>
  <c r="DM443" i="66"/>
  <c r="AG443" i="66" s="1"/>
  <c r="DO443" i="66"/>
  <c r="DN592" i="66"/>
  <c r="AH592" i="66" s="1"/>
  <c r="AF592" i="66"/>
  <c r="AE592" i="66" s="1"/>
  <c r="DS592" i="66"/>
  <c r="AM592" i="66" s="1"/>
  <c r="DO592" i="66"/>
  <c r="DQ592" i="66"/>
  <c r="AN592" i="66" s="1"/>
  <c r="AO592" i="66" s="1"/>
  <c r="AK592" i="66" s="1"/>
  <c r="DR592" i="66"/>
  <c r="AL592" i="66" s="1"/>
  <c r="DM592" i="66"/>
  <c r="AG592" i="66" s="1"/>
  <c r="AF483" i="66"/>
  <c r="AE483" i="66" s="1"/>
  <c r="DN483" i="66"/>
  <c r="AH483" i="66" s="1"/>
  <c r="DO483" i="66"/>
  <c r="DQ483" i="66"/>
  <c r="AN483" i="66" s="1"/>
  <c r="AO483" i="66" s="1"/>
  <c r="AK483" i="66" s="1"/>
  <c r="DR483" i="66"/>
  <c r="AL483" i="66" s="1"/>
  <c r="DM483" i="66"/>
  <c r="AG483" i="66" s="1"/>
  <c r="DS483" i="66"/>
  <c r="AM483" i="66" s="1"/>
  <c r="AF867" i="66"/>
  <c r="AE867" i="66" s="1"/>
  <c r="DN867" i="66"/>
  <c r="AH867" i="66" s="1"/>
  <c r="DO867" i="66"/>
  <c r="DM867" i="66"/>
  <c r="AG867" i="66" s="1"/>
  <c r="DQ867" i="66"/>
  <c r="AN867" i="66" s="1"/>
  <c r="AO867" i="66" s="1"/>
  <c r="AK867" i="66" s="1"/>
  <c r="DS867" i="66"/>
  <c r="AM867" i="66" s="1"/>
  <c r="DR867" i="66"/>
  <c r="AL867" i="66" s="1"/>
  <c r="DR783" i="66"/>
  <c r="AL783" i="66" s="1"/>
  <c r="AF783" i="66"/>
  <c r="AE783" i="66" s="1"/>
  <c r="DS783" i="66"/>
  <c r="AM783" i="66" s="1"/>
  <c r="DN783" i="66"/>
  <c r="AH783" i="66" s="1"/>
  <c r="DM783" i="66"/>
  <c r="AG783" i="66" s="1"/>
  <c r="DO783" i="66"/>
  <c r="DQ783" i="66"/>
  <c r="AN783" i="66" s="1"/>
  <c r="AO783" i="66" s="1"/>
  <c r="AK783" i="66" s="1"/>
  <c r="DM43" i="66"/>
  <c r="AG43" i="66" s="1"/>
  <c r="DO43" i="66"/>
  <c r="AF43" i="66"/>
  <c r="AE43" i="66" s="1"/>
  <c r="DR43" i="66"/>
  <c r="AL43" i="66" s="1"/>
  <c r="DN43" i="66"/>
  <c r="AH43" i="66" s="1"/>
  <c r="DQ43" i="66"/>
  <c r="AN43" i="66" s="1"/>
  <c r="AO43" i="66" s="1"/>
  <c r="AK43" i="66" s="1"/>
  <c r="DS43" i="66"/>
  <c r="AM43" i="66" s="1"/>
  <c r="DM611" i="66"/>
  <c r="AG611" i="66" s="1"/>
  <c r="DN611" i="66"/>
  <c r="AH611" i="66" s="1"/>
  <c r="DS611" i="66"/>
  <c r="AM611" i="66" s="1"/>
  <c r="DO611" i="66"/>
  <c r="AF611" i="66"/>
  <c r="AE611" i="66" s="1"/>
  <c r="DQ611" i="66"/>
  <c r="AN611" i="66" s="1"/>
  <c r="AO611" i="66" s="1"/>
  <c r="AK611" i="66" s="1"/>
  <c r="DR611" i="66"/>
  <c r="AL611" i="66" s="1"/>
  <c r="DR997" i="66"/>
  <c r="AL997" i="66" s="1"/>
  <c r="DN997" i="66"/>
  <c r="AH997" i="66" s="1"/>
  <c r="DO997" i="66"/>
  <c r="DQ997" i="66"/>
  <c r="AN997" i="66" s="1"/>
  <c r="AO997" i="66" s="1"/>
  <c r="AK997" i="66" s="1"/>
  <c r="AF997" i="66"/>
  <c r="AE997" i="66" s="1"/>
  <c r="DS997" i="66"/>
  <c r="AM997" i="66" s="1"/>
  <c r="DM997" i="66"/>
  <c r="AG997" i="66" s="1"/>
  <c r="DO881" i="66"/>
  <c r="DR881" i="66"/>
  <c r="AL881" i="66" s="1"/>
  <c r="DN881" i="66"/>
  <c r="AH881" i="66" s="1"/>
  <c r="AF881" i="66"/>
  <c r="AE881" i="66" s="1"/>
  <c r="DQ881" i="66"/>
  <c r="AN881" i="66" s="1"/>
  <c r="AO881" i="66" s="1"/>
  <c r="AK881" i="66" s="1"/>
  <c r="DM881" i="66"/>
  <c r="AG881" i="66" s="1"/>
  <c r="DS881" i="66"/>
  <c r="AM881" i="66" s="1"/>
  <c r="DO402" i="66"/>
  <c r="DR402" i="66"/>
  <c r="AL402" i="66" s="1"/>
  <c r="DS402" i="66"/>
  <c r="AM402" i="66" s="1"/>
  <c r="AF402" i="66"/>
  <c r="AE402" i="66" s="1"/>
  <c r="DM402" i="66"/>
  <c r="AG402" i="66" s="1"/>
  <c r="DN402" i="66"/>
  <c r="AH402" i="66" s="1"/>
  <c r="DQ402" i="66"/>
  <c r="AN402" i="66" s="1"/>
  <c r="AO402" i="66" s="1"/>
  <c r="AK402" i="66" s="1"/>
  <c r="DR221" i="66"/>
  <c r="AL221" i="66" s="1"/>
  <c r="AF221" i="66"/>
  <c r="AE221" i="66" s="1"/>
  <c r="DQ221" i="66"/>
  <c r="AN221" i="66" s="1"/>
  <c r="AO221" i="66" s="1"/>
  <c r="AK221" i="66" s="1"/>
  <c r="DS221" i="66"/>
  <c r="AM221" i="66" s="1"/>
  <c r="DN221" i="66"/>
  <c r="AH221" i="66" s="1"/>
  <c r="DM221" i="66"/>
  <c r="AG221" i="66" s="1"/>
  <c r="DO221" i="66"/>
  <c r="DM887" i="66"/>
  <c r="AG887" i="66" s="1"/>
  <c r="DN887" i="66"/>
  <c r="AH887" i="66" s="1"/>
  <c r="DO887" i="66"/>
  <c r="AF887" i="66"/>
  <c r="AE887" i="66" s="1"/>
  <c r="DQ887" i="66"/>
  <c r="AN887" i="66" s="1"/>
  <c r="AO887" i="66" s="1"/>
  <c r="AK887" i="66" s="1"/>
  <c r="DR887" i="66"/>
  <c r="AL887" i="66" s="1"/>
  <c r="DS887" i="66"/>
  <c r="AM887" i="66" s="1"/>
  <c r="AF794" i="66"/>
  <c r="AE794" i="66" s="1"/>
  <c r="DS794" i="66"/>
  <c r="AM794" i="66" s="1"/>
  <c r="DR794" i="66"/>
  <c r="AL794" i="66" s="1"/>
  <c r="DM794" i="66"/>
  <c r="AG794" i="66" s="1"/>
  <c r="DN794" i="66"/>
  <c r="AH794" i="66" s="1"/>
  <c r="DQ794" i="66"/>
  <c r="AN794" i="66" s="1"/>
  <c r="AO794" i="66" s="1"/>
  <c r="AK794" i="66" s="1"/>
  <c r="DO794" i="66"/>
  <c r="DN747" i="66"/>
  <c r="AH747" i="66" s="1"/>
  <c r="DO747" i="66"/>
  <c r="DR747" i="66"/>
  <c r="AL747" i="66" s="1"/>
  <c r="DQ747" i="66"/>
  <c r="AN747" i="66" s="1"/>
  <c r="AO747" i="66" s="1"/>
  <c r="AK747" i="66" s="1"/>
  <c r="DM747" i="66"/>
  <c r="AG747" i="66" s="1"/>
  <c r="DS747" i="66"/>
  <c r="AM747" i="66" s="1"/>
  <c r="AF747" i="66"/>
  <c r="AE747" i="66" s="1"/>
  <c r="AF767" i="66"/>
  <c r="AE767" i="66" s="1"/>
  <c r="DM767" i="66"/>
  <c r="AG767" i="66" s="1"/>
  <c r="DQ767" i="66"/>
  <c r="AN767" i="66" s="1"/>
  <c r="AO767" i="66" s="1"/>
  <c r="AK767" i="66" s="1"/>
  <c r="DN767" i="66"/>
  <c r="AH767" i="66" s="1"/>
  <c r="DO767" i="66"/>
  <c r="DR767" i="66"/>
  <c r="AL767" i="66" s="1"/>
  <c r="DS767" i="66"/>
  <c r="AM767" i="66" s="1"/>
  <c r="DM619" i="66"/>
  <c r="AG619" i="66" s="1"/>
  <c r="AF619" i="66"/>
  <c r="AE619" i="66" s="1"/>
  <c r="DO619" i="66"/>
  <c r="DN619" i="66"/>
  <c r="AH619" i="66" s="1"/>
  <c r="DR619" i="66"/>
  <c r="AL619" i="66" s="1"/>
  <c r="DS619" i="66"/>
  <c r="AM619" i="66" s="1"/>
  <c r="DQ619" i="66"/>
  <c r="AN619" i="66" s="1"/>
  <c r="AO619" i="66" s="1"/>
  <c r="AK619" i="66" s="1"/>
  <c r="DO704" i="66"/>
  <c r="DN704" i="66"/>
  <c r="AH704" i="66" s="1"/>
  <c r="DQ704" i="66"/>
  <c r="AN704" i="66" s="1"/>
  <c r="AO704" i="66" s="1"/>
  <c r="AK704" i="66" s="1"/>
  <c r="DR704" i="66"/>
  <c r="AL704" i="66" s="1"/>
  <c r="DS704" i="66"/>
  <c r="AM704" i="66" s="1"/>
  <c r="AF704" i="66"/>
  <c r="AE704" i="66" s="1"/>
  <c r="DM704" i="66"/>
  <c r="AG704" i="66" s="1"/>
  <c r="DO25" i="66"/>
  <c r="DM25" i="66"/>
  <c r="AG25" i="66" s="1"/>
  <c r="DN25" i="66"/>
  <c r="AH25" i="66" s="1"/>
  <c r="DS25" i="66"/>
  <c r="AM25" i="66" s="1"/>
  <c r="DQ25" i="66"/>
  <c r="AN25" i="66" s="1"/>
  <c r="AO25" i="66" s="1"/>
  <c r="AK25" i="66" s="1"/>
  <c r="AF25" i="66"/>
  <c r="AE25" i="66" s="1"/>
  <c r="DR25" i="66"/>
  <c r="AL25" i="66" s="1"/>
  <c r="AF294" i="66"/>
  <c r="AE294" i="66" s="1"/>
  <c r="DM294" i="66"/>
  <c r="AG294" i="66" s="1"/>
  <c r="DQ294" i="66"/>
  <c r="AN294" i="66" s="1"/>
  <c r="AO294" i="66" s="1"/>
  <c r="AK294" i="66" s="1"/>
  <c r="DO294" i="66"/>
  <c r="DN294" i="66"/>
  <c r="AH294" i="66" s="1"/>
  <c r="DS294" i="66"/>
  <c r="AM294" i="66" s="1"/>
  <c r="DR294" i="66"/>
  <c r="AL294" i="66" s="1"/>
  <c r="DM516" i="66"/>
  <c r="AG516" i="66" s="1"/>
  <c r="DQ516" i="66"/>
  <c r="AN516" i="66" s="1"/>
  <c r="AO516" i="66" s="1"/>
  <c r="AK516" i="66" s="1"/>
  <c r="DR516" i="66"/>
  <c r="AL516" i="66" s="1"/>
  <c r="DO516" i="66"/>
  <c r="DS516" i="66"/>
  <c r="AM516" i="66" s="1"/>
  <c r="AF516" i="66"/>
  <c r="AE516" i="66" s="1"/>
  <c r="DN516" i="66"/>
  <c r="AH516" i="66" s="1"/>
  <c r="DS410" i="66"/>
  <c r="AM410" i="66" s="1"/>
  <c r="DQ410" i="66"/>
  <c r="AN410" i="66" s="1"/>
  <c r="AO410" i="66" s="1"/>
  <c r="AK410" i="66" s="1"/>
  <c r="DM410" i="66"/>
  <c r="AG410" i="66" s="1"/>
  <c r="AF410" i="66"/>
  <c r="AE410" i="66" s="1"/>
  <c r="DO410" i="66"/>
  <c r="DN410" i="66"/>
  <c r="AH410" i="66" s="1"/>
  <c r="DR410" i="66"/>
  <c r="AL410" i="66" s="1"/>
  <c r="DS996" i="66"/>
  <c r="AM996" i="66" s="1"/>
  <c r="AF996" i="66"/>
  <c r="AE996" i="66" s="1"/>
  <c r="DO996" i="66"/>
  <c r="DQ996" i="66"/>
  <c r="AN996" i="66" s="1"/>
  <c r="AO996" i="66" s="1"/>
  <c r="AK996" i="66" s="1"/>
  <c r="DM996" i="66"/>
  <c r="AG996" i="66" s="1"/>
  <c r="DR996" i="66"/>
  <c r="AL996" i="66" s="1"/>
  <c r="DN996" i="66"/>
  <c r="AH996" i="66" s="1"/>
  <c r="AF376" i="66"/>
  <c r="AE376" i="66" s="1"/>
  <c r="DO376" i="66"/>
  <c r="DQ376" i="66"/>
  <c r="AN376" i="66" s="1"/>
  <c r="AO376" i="66" s="1"/>
  <c r="AK376" i="66" s="1"/>
  <c r="DR376" i="66"/>
  <c r="AL376" i="66" s="1"/>
  <c r="DN376" i="66"/>
  <c r="AH376" i="66" s="1"/>
  <c r="DM376" i="66"/>
  <c r="AG376" i="66" s="1"/>
  <c r="DS376" i="66"/>
  <c r="AM376" i="66" s="1"/>
  <c r="DN845" i="66"/>
  <c r="AH845" i="66" s="1"/>
  <c r="DQ845" i="66"/>
  <c r="AN845" i="66" s="1"/>
  <c r="AO845" i="66" s="1"/>
  <c r="AK845" i="66" s="1"/>
  <c r="AF845" i="66"/>
  <c r="AE845" i="66" s="1"/>
  <c r="DO845" i="66"/>
  <c r="DS845" i="66"/>
  <c r="AM845" i="66" s="1"/>
  <c r="DR845" i="66"/>
  <c r="AL845" i="66" s="1"/>
  <c r="DM845" i="66"/>
  <c r="AG845" i="66" s="1"/>
  <c r="DN904" i="66"/>
  <c r="AH904" i="66" s="1"/>
  <c r="DS904" i="66"/>
  <c r="AM904" i="66" s="1"/>
  <c r="DQ904" i="66"/>
  <c r="AN904" i="66" s="1"/>
  <c r="AO904" i="66" s="1"/>
  <c r="AK904" i="66" s="1"/>
  <c r="AF904" i="66"/>
  <c r="AE904" i="66" s="1"/>
  <c r="DM904" i="66"/>
  <c r="AG904" i="66" s="1"/>
  <c r="DO904" i="66"/>
  <c r="DR904" i="66"/>
  <c r="AL904" i="66" s="1"/>
  <c r="DM255" i="66"/>
  <c r="AG255" i="66" s="1"/>
  <c r="AF255" i="66"/>
  <c r="AE255" i="66" s="1"/>
  <c r="DN255" i="66"/>
  <c r="AH255" i="66" s="1"/>
  <c r="DQ255" i="66"/>
  <c r="AN255" i="66" s="1"/>
  <c r="AO255" i="66" s="1"/>
  <c r="AK255" i="66" s="1"/>
  <c r="DS255" i="66"/>
  <c r="AM255" i="66" s="1"/>
  <c r="DO255" i="66"/>
  <c r="DR255" i="66"/>
  <c r="AL255" i="66" s="1"/>
  <c r="DN995" i="66"/>
  <c r="AH995" i="66" s="1"/>
  <c r="DO995" i="66"/>
  <c r="DQ995" i="66"/>
  <c r="AN995" i="66" s="1"/>
  <c r="AO995" i="66" s="1"/>
  <c r="AK995" i="66" s="1"/>
  <c r="AF995" i="66"/>
  <c r="AE995" i="66" s="1"/>
  <c r="DS995" i="66"/>
  <c r="AM995" i="66" s="1"/>
  <c r="DM995" i="66"/>
  <c r="AG995" i="66" s="1"/>
  <c r="DR995" i="66"/>
  <c r="AL995" i="66" s="1"/>
  <c r="DO549" i="66"/>
  <c r="DN549" i="66"/>
  <c r="AH549" i="66" s="1"/>
  <c r="DR549" i="66"/>
  <c r="AL549" i="66" s="1"/>
  <c r="DQ549" i="66"/>
  <c r="AN549" i="66" s="1"/>
  <c r="AO549" i="66" s="1"/>
  <c r="AK549" i="66" s="1"/>
  <c r="DM549" i="66"/>
  <c r="AG549" i="66" s="1"/>
  <c r="DS549" i="66"/>
  <c r="AM549" i="66" s="1"/>
  <c r="AF549" i="66"/>
  <c r="AE549" i="66" s="1"/>
  <c r="DQ876" i="66"/>
  <c r="AN876" i="66" s="1"/>
  <c r="AO876" i="66" s="1"/>
  <c r="AK876" i="66" s="1"/>
  <c r="DR876" i="66"/>
  <c r="AL876" i="66" s="1"/>
  <c r="DS876" i="66"/>
  <c r="AM876" i="66" s="1"/>
  <c r="AF876" i="66"/>
  <c r="AE876" i="66" s="1"/>
  <c r="DN876" i="66"/>
  <c r="AH876" i="66" s="1"/>
  <c r="DO876" i="66"/>
  <c r="DM876" i="66"/>
  <c r="AG876" i="66" s="1"/>
  <c r="AF292" i="66"/>
  <c r="AE292" i="66" s="1"/>
  <c r="DM292" i="66"/>
  <c r="AG292" i="66" s="1"/>
  <c r="DR292" i="66"/>
  <c r="AL292" i="66" s="1"/>
  <c r="DS292" i="66"/>
  <c r="AM292" i="66" s="1"/>
  <c r="DN292" i="66"/>
  <c r="AH292" i="66" s="1"/>
  <c r="DO292" i="66"/>
  <c r="DQ292" i="66"/>
  <c r="AN292" i="66" s="1"/>
  <c r="AO292" i="66" s="1"/>
  <c r="AK292" i="66" s="1"/>
  <c r="DM37" i="66"/>
  <c r="AG37" i="66" s="1"/>
  <c r="DQ37" i="66"/>
  <c r="AN37" i="66" s="1"/>
  <c r="AO37" i="66" s="1"/>
  <c r="AK37" i="66" s="1"/>
  <c r="DS37" i="66"/>
  <c r="AM37" i="66" s="1"/>
  <c r="AF37" i="66"/>
  <c r="AE37" i="66" s="1"/>
  <c r="DN37" i="66"/>
  <c r="AH37" i="66" s="1"/>
  <c r="DO37" i="66"/>
  <c r="DR37" i="66"/>
  <c r="AL37" i="66" s="1"/>
  <c r="DS384" i="66"/>
  <c r="AM384" i="66" s="1"/>
  <c r="DO384" i="66"/>
  <c r="DN384" i="66"/>
  <c r="AH384" i="66" s="1"/>
  <c r="AF384" i="66"/>
  <c r="AE384" i="66" s="1"/>
  <c r="DQ384" i="66"/>
  <c r="AN384" i="66" s="1"/>
  <c r="AO384" i="66" s="1"/>
  <c r="AK384" i="66" s="1"/>
  <c r="DM384" i="66"/>
  <c r="AG384" i="66" s="1"/>
  <c r="DR384" i="66"/>
  <c r="AL384" i="66" s="1"/>
  <c r="DM401" i="66"/>
  <c r="AG401" i="66" s="1"/>
  <c r="DR401" i="66"/>
  <c r="AL401" i="66" s="1"/>
  <c r="DN401" i="66"/>
  <c r="AH401" i="66" s="1"/>
  <c r="DO401" i="66"/>
  <c r="AF401" i="66"/>
  <c r="AE401" i="66" s="1"/>
  <c r="DS401" i="66"/>
  <c r="AM401" i="66" s="1"/>
  <c r="DQ401" i="66"/>
  <c r="AN401" i="66" s="1"/>
  <c r="AO401" i="66" s="1"/>
  <c r="AK401" i="66" s="1"/>
  <c r="DS210" i="66"/>
  <c r="AM210" i="66" s="1"/>
  <c r="AF210" i="66"/>
  <c r="AE210" i="66" s="1"/>
  <c r="DO210" i="66"/>
  <c r="DQ210" i="66"/>
  <c r="AN210" i="66" s="1"/>
  <c r="AO210" i="66" s="1"/>
  <c r="AK210" i="66" s="1"/>
  <c r="DN210" i="66"/>
  <c r="AH210" i="66" s="1"/>
  <c r="DM210" i="66"/>
  <c r="AG210" i="66" s="1"/>
  <c r="DR210" i="66"/>
  <c r="AL210" i="66" s="1"/>
  <c r="DM383" i="66"/>
  <c r="AG383" i="66" s="1"/>
  <c r="DN383" i="66"/>
  <c r="AH383" i="66" s="1"/>
  <c r="DR383" i="66"/>
  <c r="AL383" i="66" s="1"/>
  <c r="DQ383" i="66"/>
  <c r="AN383" i="66" s="1"/>
  <c r="AO383" i="66" s="1"/>
  <c r="AK383" i="66" s="1"/>
  <c r="DS383" i="66"/>
  <c r="AM383" i="66" s="1"/>
  <c r="AF383" i="66"/>
  <c r="AE383" i="66" s="1"/>
  <c r="DO383" i="66"/>
  <c r="DO557" i="66"/>
  <c r="DQ557" i="66"/>
  <c r="AN557" i="66" s="1"/>
  <c r="AO557" i="66" s="1"/>
  <c r="AK557" i="66" s="1"/>
  <c r="DM557" i="66"/>
  <c r="AG557" i="66" s="1"/>
  <c r="DR557" i="66"/>
  <c r="AL557" i="66" s="1"/>
  <c r="AF557" i="66"/>
  <c r="AE557" i="66" s="1"/>
  <c r="DS557" i="66"/>
  <c r="AM557" i="66" s="1"/>
  <c r="DN557" i="66"/>
  <c r="AH557" i="66" s="1"/>
  <c r="DM215" i="66"/>
  <c r="AG215" i="66" s="1"/>
  <c r="DN215" i="66"/>
  <c r="AH215" i="66" s="1"/>
  <c r="DO215" i="66"/>
  <c r="DR215" i="66"/>
  <c r="AL215" i="66" s="1"/>
  <c r="DS215" i="66"/>
  <c r="AM215" i="66" s="1"/>
  <c r="AF215" i="66"/>
  <c r="AE215" i="66" s="1"/>
  <c r="DQ215" i="66"/>
  <c r="AN215" i="66" s="1"/>
  <c r="AO215" i="66" s="1"/>
  <c r="AK215" i="66" s="1"/>
  <c r="AF860" i="66"/>
  <c r="AE860" i="66" s="1"/>
  <c r="DN860" i="66"/>
  <c r="AH860" i="66" s="1"/>
  <c r="DQ860" i="66"/>
  <c r="AN860" i="66" s="1"/>
  <c r="AO860" i="66" s="1"/>
  <c r="AK860" i="66" s="1"/>
  <c r="DO860" i="66"/>
  <c r="DS860" i="66"/>
  <c r="AM860" i="66" s="1"/>
  <c r="DM860" i="66"/>
  <c r="AG860" i="66" s="1"/>
  <c r="DR860" i="66"/>
  <c r="AL860" i="66" s="1"/>
  <c r="AF897" i="66"/>
  <c r="AE897" i="66" s="1"/>
  <c r="DO897" i="66"/>
  <c r="DN897" i="66"/>
  <c r="AH897" i="66" s="1"/>
  <c r="DQ897" i="66"/>
  <c r="AN897" i="66" s="1"/>
  <c r="AO897" i="66" s="1"/>
  <c r="AK897" i="66" s="1"/>
  <c r="DR897" i="66"/>
  <c r="AL897" i="66" s="1"/>
  <c r="DS897" i="66"/>
  <c r="AM897" i="66" s="1"/>
  <c r="DM897" i="66"/>
  <c r="AG897" i="66" s="1"/>
  <c r="DN118" i="66"/>
  <c r="AH118" i="66" s="1"/>
  <c r="DQ118" i="66"/>
  <c r="AN118" i="66" s="1"/>
  <c r="AO118" i="66" s="1"/>
  <c r="AK118" i="66" s="1"/>
  <c r="DS118" i="66"/>
  <c r="AM118" i="66" s="1"/>
  <c r="AF118" i="66"/>
  <c r="AE118" i="66" s="1"/>
  <c r="DO118" i="66"/>
  <c r="DM118" i="66"/>
  <c r="AG118" i="66" s="1"/>
  <c r="DR118" i="66"/>
  <c r="AL118" i="66" s="1"/>
  <c r="DO753" i="66"/>
  <c r="AF753" i="66"/>
  <c r="AE753" i="66" s="1"/>
  <c r="DQ753" i="66"/>
  <c r="AN753" i="66" s="1"/>
  <c r="AO753" i="66" s="1"/>
  <c r="AK753" i="66" s="1"/>
  <c r="DR753" i="66"/>
  <c r="AL753" i="66" s="1"/>
  <c r="DS753" i="66"/>
  <c r="AM753" i="66" s="1"/>
  <c r="DM753" i="66"/>
  <c r="AG753" i="66" s="1"/>
  <c r="DN753" i="66"/>
  <c r="AH753" i="66" s="1"/>
  <c r="AF532" i="66"/>
  <c r="AE532" i="66" s="1"/>
  <c r="DM532" i="66"/>
  <c r="AG532" i="66" s="1"/>
  <c r="DN532" i="66"/>
  <c r="AH532" i="66" s="1"/>
  <c r="DQ532" i="66"/>
  <c r="AN532" i="66" s="1"/>
  <c r="AO532" i="66" s="1"/>
  <c r="AK532" i="66" s="1"/>
  <c r="DO532" i="66"/>
  <c r="DR532" i="66"/>
  <c r="AL532" i="66" s="1"/>
  <c r="DS532" i="66"/>
  <c r="AM532" i="66" s="1"/>
  <c r="DO846" i="66"/>
  <c r="DN846" i="66"/>
  <c r="AH846" i="66" s="1"/>
  <c r="DQ846" i="66"/>
  <c r="AN846" i="66" s="1"/>
  <c r="AO846" i="66" s="1"/>
  <c r="AK846" i="66" s="1"/>
  <c r="DR846" i="66"/>
  <c r="AL846" i="66" s="1"/>
  <c r="AF846" i="66"/>
  <c r="AE846" i="66" s="1"/>
  <c r="DS846" i="66"/>
  <c r="AM846" i="66" s="1"/>
  <c r="DM846" i="66"/>
  <c r="AG846" i="66" s="1"/>
  <c r="DO104" i="66"/>
  <c r="DQ104" i="66"/>
  <c r="AN104" i="66" s="1"/>
  <c r="AO104" i="66" s="1"/>
  <c r="AK104" i="66" s="1"/>
  <c r="DM104" i="66"/>
  <c r="AG104" i="66" s="1"/>
  <c r="DR104" i="66"/>
  <c r="AL104" i="66" s="1"/>
  <c r="AF104" i="66"/>
  <c r="AE104" i="66" s="1"/>
  <c r="DS104" i="66"/>
  <c r="AM104" i="66" s="1"/>
  <c r="DN104" i="66"/>
  <c r="AH104" i="66" s="1"/>
  <c r="DR871" i="66"/>
  <c r="AL871" i="66" s="1"/>
  <c r="DQ871" i="66"/>
  <c r="AN871" i="66" s="1"/>
  <c r="AO871" i="66" s="1"/>
  <c r="AK871" i="66" s="1"/>
  <c r="AF871" i="66"/>
  <c r="AE871" i="66" s="1"/>
  <c r="DN871" i="66"/>
  <c r="AH871" i="66" s="1"/>
  <c r="DO871" i="66"/>
  <c r="DS871" i="66"/>
  <c r="AM871" i="66" s="1"/>
  <c r="DM871" i="66"/>
  <c r="AG871" i="66" s="1"/>
  <c r="DQ326" i="66"/>
  <c r="AN326" i="66" s="1"/>
  <c r="AO326" i="66" s="1"/>
  <c r="AK326" i="66" s="1"/>
  <c r="DR326" i="66"/>
  <c r="AL326" i="66" s="1"/>
  <c r="DM326" i="66"/>
  <c r="AG326" i="66" s="1"/>
  <c r="DS326" i="66"/>
  <c r="AM326" i="66" s="1"/>
  <c r="DN326" i="66"/>
  <c r="AH326" i="66" s="1"/>
  <c r="AF326" i="66"/>
  <c r="AE326" i="66" s="1"/>
  <c r="DO326" i="66"/>
  <c r="DR851" i="66"/>
  <c r="AL851" i="66" s="1"/>
  <c r="DN851" i="66"/>
  <c r="AH851" i="66" s="1"/>
  <c r="DQ851" i="66"/>
  <c r="AN851" i="66" s="1"/>
  <c r="AO851" i="66" s="1"/>
  <c r="AK851" i="66" s="1"/>
  <c r="DS851" i="66"/>
  <c r="AM851" i="66" s="1"/>
  <c r="AF851" i="66"/>
  <c r="AE851" i="66" s="1"/>
  <c r="DO851" i="66"/>
  <c r="DM851" i="66"/>
  <c r="AG851" i="66" s="1"/>
  <c r="DM919" i="66"/>
  <c r="AG919" i="66" s="1"/>
  <c r="DN919" i="66"/>
  <c r="AH919" i="66" s="1"/>
  <c r="DQ919" i="66"/>
  <c r="AN919" i="66" s="1"/>
  <c r="AO919" i="66" s="1"/>
  <c r="AK919" i="66" s="1"/>
  <c r="DR919" i="66"/>
  <c r="AL919" i="66" s="1"/>
  <c r="DS919" i="66"/>
  <c r="AM919" i="66" s="1"/>
  <c r="AF919" i="66"/>
  <c r="AE919" i="66" s="1"/>
  <c r="DO919" i="66"/>
  <c r="DO277" i="66"/>
  <c r="DQ277" i="66"/>
  <c r="AN277" i="66" s="1"/>
  <c r="AO277" i="66" s="1"/>
  <c r="AK277" i="66" s="1"/>
  <c r="AF277" i="66"/>
  <c r="AE277" i="66" s="1"/>
  <c r="DM277" i="66"/>
  <c r="AG277" i="66" s="1"/>
  <c r="DS277" i="66"/>
  <c r="AM277" i="66" s="1"/>
  <c r="DR277" i="66"/>
  <c r="AL277" i="66" s="1"/>
  <c r="DN277" i="66"/>
  <c r="AH277" i="66" s="1"/>
  <c r="AF74" i="66"/>
  <c r="AE74" i="66" s="1"/>
  <c r="DM74" i="66"/>
  <c r="AG74" i="66" s="1"/>
  <c r="DQ74" i="66"/>
  <c r="AN74" i="66" s="1"/>
  <c r="AO74" i="66" s="1"/>
  <c r="AK74" i="66" s="1"/>
  <c r="DR74" i="66"/>
  <c r="AL74" i="66" s="1"/>
  <c r="DO74" i="66"/>
  <c r="DS74" i="66"/>
  <c r="AM74" i="66" s="1"/>
  <c r="DN74" i="66"/>
  <c r="AH74" i="66" s="1"/>
  <c r="DM238" i="66"/>
  <c r="AG238" i="66" s="1"/>
  <c r="DR238" i="66"/>
  <c r="AL238" i="66" s="1"/>
  <c r="DN238" i="66"/>
  <c r="AH238" i="66" s="1"/>
  <c r="DO238" i="66"/>
  <c r="DQ238" i="66"/>
  <c r="AN238" i="66" s="1"/>
  <c r="AO238" i="66" s="1"/>
  <c r="AK238" i="66" s="1"/>
  <c r="DS238" i="66"/>
  <c r="AM238" i="66" s="1"/>
  <c r="AF238" i="66"/>
  <c r="AE238" i="66" s="1"/>
  <c r="AF987" i="66"/>
  <c r="AE987" i="66" s="1"/>
  <c r="DR987" i="66"/>
  <c r="AL987" i="66" s="1"/>
  <c r="DS987" i="66"/>
  <c r="AM987" i="66" s="1"/>
  <c r="DM987" i="66"/>
  <c r="AG987" i="66" s="1"/>
  <c r="DN987" i="66"/>
  <c r="AH987" i="66" s="1"/>
  <c r="DO987" i="66"/>
  <c r="DQ987" i="66"/>
  <c r="AN987" i="66" s="1"/>
  <c r="AO987" i="66" s="1"/>
  <c r="AK987" i="66" s="1"/>
  <c r="DM421" i="66"/>
  <c r="AG421" i="66" s="1"/>
  <c r="DQ421" i="66"/>
  <c r="AN421" i="66" s="1"/>
  <c r="AO421" i="66" s="1"/>
  <c r="AK421" i="66" s="1"/>
  <c r="AF421" i="66"/>
  <c r="AE421" i="66" s="1"/>
  <c r="DS421" i="66"/>
  <c r="AM421" i="66" s="1"/>
  <c r="DO421" i="66"/>
  <c r="DN421" i="66"/>
  <c r="AH421" i="66" s="1"/>
  <c r="DR421" i="66"/>
  <c r="AL421" i="66" s="1"/>
  <c r="DM998" i="66"/>
  <c r="AG998" i="66" s="1"/>
  <c r="DS998" i="66"/>
  <c r="AM998" i="66" s="1"/>
  <c r="DO998" i="66"/>
  <c r="DR998" i="66"/>
  <c r="AL998" i="66" s="1"/>
  <c r="DN998" i="66"/>
  <c r="AH998" i="66" s="1"/>
  <c r="AF998" i="66"/>
  <c r="AE998" i="66" s="1"/>
  <c r="DQ998" i="66"/>
  <c r="AN998" i="66" s="1"/>
  <c r="AO998" i="66" s="1"/>
  <c r="AK998" i="66" s="1"/>
  <c r="DN477" i="66"/>
  <c r="AH477" i="66" s="1"/>
  <c r="DQ477" i="66"/>
  <c r="AN477" i="66" s="1"/>
  <c r="AO477" i="66" s="1"/>
  <c r="AK477" i="66" s="1"/>
  <c r="DM477" i="66"/>
  <c r="AG477" i="66" s="1"/>
  <c r="DS477" i="66"/>
  <c r="AM477" i="66" s="1"/>
  <c r="AF477" i="66"/>
  <c r="AE477" i="66" s="1"/>
  <c r="DR477" i="66"/>
  <c r="AL477" i="66" s="1"/>
  <c r="DO477" i="66"/>
  <c r="DS281" i="66"/>
  <c r="AM281" i="66" s="1"/>
  <c r="DM281" i="66"/>
  <c r="AG281" i="66" s="1"/>
  <c r="DN281" i="66"/>
  <c r="AH281" i="66" s="1"/>
  <c r="DR281" i="66"/>
  <c r="AL281" i="66" s="1"/>
  <c r="DQ281" i="66"/>
  <c r="AN281" i="66" s="1"/>
  <c r="AO281" i="66" s="1"/>
  <c r="AK281" i="66" s="1"/>
  <c r="AF281" i="66"/>
  <c r="AE281" i="66" s="1"/>
  <c r="DO281" i="66"/>
  <c r="DM415" i="66"/>
  <c r="AG415" i="66" s="1"/>
  <c r="DO415" i="66"/>
  <c r="DR415" i="66"/>
  <c r="AL415" i="66" s="1"/>
  <c r="DQ415" i="66"/>
  <c r="AN415" i="66" s="1"/>
  <c r="AO415" i="66" s="1"/>
  <c r="AK415" i="66" s="1"/>
  <c r="DN415" i="66"/>
  <c r="AH415" i="66" s="1"/>
  <c r="AF415" i="66"/>
  <c r="AE415" i="66" s="1"/>
  <c r="DS415" i="66"/>
  <c r="AM415" i="66" s="1"/>
  <c r="AF764" i="66"/>
  <c r="AE764" i="66" s="1"/>
  <c r="DM764" i="66"/>
  <c r="AG764" i="66" s="1"/>
  <c r="DS764" i="66"/>
  <c r="AM764" i="66" s="1"/>
  <c r="DN764" i="66"/>
  <c r="AH764" i="66" s="1"/>
  <c r="DO764" i="66"/>
  <c r="DR764" i="66"/>
  <c r="AL764" i="66" s="1"/>
  <c r="DQ764" i="66"/>
  <c r="AN764" i="66" s="1"/>
  <c r="AO764" i="66" s="1"/>
  <c r="AK764" i="66" s="1"/>
  <c r="AF162" i="66"/>
  <c r="AE162" i="66" s="1"/>
  <c r="DN162" i="66"/>
  <c r="AH162" i="66" s="1"/>
  <c r="DM162" i="66"/>
  <c r="AG162" i="66" s="1"/>
  <c r="DQ162" i="66"/>
  <c r="AN162" i="66" s="1"/>
  <c r="AO162" i="66" s="1"/>
  <c r="AK162" i="66" s="1"/>
  <c r="DS162" i="66"/>
  <c r="AM162" i="66" s="1"/>
  <c r="DR162" i="66"/>
  <c r="AL162" i="66" s="1"/>
  <c r="DO162" i="66"/>
  <c r="DM94" i="66"/>
  <c r="AG94" i="66" s="1"/>
  <c r="DO94" i="66"/>
  <c r="DR94" i="66"/>
  <c r="AL94" i="66" s="1"/>
  <c r="AF94" i="66"/>
  <c r="AE94" i="66" s="1"/>
  <c r="DS94" i="66"/>
  <c r="AM94" i="66" s="1"/>
  <c r="DQ94" i="66"/>
  <c r="AN94" i="66" s="1"/>
  <c r="AO94" i="66" s="1"/>
  <c r="AK94" i="66" s="1"/>
  <c r="DN94" i="66"/>
  <c r="AH94" i="66" s="1"/>
  <c r="DR826" i="66"/>
  <c r="AL826" i="66" s="1"/>
  <c r="DS826" i="66"/>
  <c r="AM826" i="66" s="1"/>
  <c r="DM826" i="66"/>
  <c r="AG826" i="66" s="1"/>
  <c r="DO826" i="66"/>
  <c r="DN826" i="66"/>
  <c r="AH826" i="66" s="1"/>
  <c r="DQ826" i="66"/>
  <c r="AN826" i="66" s="1"/>
  <c r="AO826" i="66" s="1"/>
  <c r="AK826" i="66" s="1"/>
  <c r="AF826" i="66"/>
  <c r="AE826" i="66" s="1"/>
  <c r="DN279" i="66"/>
  <c r="AH279" i="66" s="1"/>
  <c r="DO279" i="66"/>
  <c r="DQ279" i="66"/>
  <c r="AN279" i="66" s="1"/>
  <c r="AO279" i="66" s="1"/>
  <c r="AK279" i="66" s="1"/>
  <c r="AF279" i="66"/>
  <c r="AE279" i="66" s="1"/>
  <c r="DS279" i="66"/>
  <c r="AM279" i="66" s="1"/>
  <c r="DM279" i="66"/>
  <c r="AG279" i="66" s="1"/>
  <c r="DR279" i="66"/>
  <c r="AL279" i="66" s="1"/>
  <c r="DO102" i="66"/>
  <c r="DS102" i="66"/>
  <c r="AM102" i="66" s="1"/>
  <c r="DN102" i="66"/>
  <c r="AH102" i="66" s="1"/>
  <c r="AF102" i="66"/>
  <c r="AE102" i="66" s="1"/>
  <c r="DQ102" i="66"/>
  <c r="AN102" i="66" s="1"/>
  <c r="AO102" i="66" s="1"/>
  <c r="AK102" i="66" s="1"/>
  <c r="DM102" i="66"/>
  <c r="AG102" i="66" s="1"/>
  <c r="DR102" i="66"/>
  <c r="AL102" i="66" s="1"/>
  <c r="DR131" i="66"/>
  <c r="AL131" i="66" s="1"/>
  <c r="DM131" i="66"/>
  <c r="AG131" i="66" s="1"/>
  <c r="DS131" i="66"/>
  <c r="AM131" i="66" s="1"/>
  <c r="DQ131" i="66"/>
  <c r="AN131" i="66" s="1"/>
  <c r="AO131" i="66" s="1"/>
  <c r="AK131" i="66" s="1"/>
  <c r="AF131" i="66"/>
  <c r="AE131" i="66" s="1"/>
  <c r="DO131" i="66"/>
  <c r="DN131" i="66"/>
  <c r="AH131" i="66" s="1"/>
  <c r="DO727" i="66"/>
  <c r="AF727" i="66"/>
  <c r="AE727" i="66" s="1"/>
  <c r="DN727" i="66"/>
  <c r="AH727" i="66" s="1"/>
  <c r="DQ727" i="66"/>
  <c r="AN727" i="66" s="1"/>
  <c r="AO727" i="66" s="1"/>
  <c r="AK727" i="66" s="1"/>
  <c r="DS727" i="66"/>
  <c r="AM727" i="66" s="1"/>
  <c r="DM727" i="66"/>
  <c r="AG727" i="66" s="1"/>
  <c r="DR727" i="66"/>
  <c r="AL727" i="66" s="1"/>
  <c r="DN284" i="66"/>
  <c r="AH284" i="66" s="1"/>
  <c r="DO284" i="66"/>
  <c r="DQ284" i="66"/>
  <c r="AN284" i="66" s="1"/>
  <c r="AO284" i="66" s="1"/>
  <c r="AK284" i="66" s="1"/>
  <c r="DS284" i="66"/>
  <c r="AM284" i="66" s="1"/>
  <c r="AF284" i="66"/>
  <c r="AE284" i="66" s="1"/>
  <c r="DR284" i="66"/>
  <c r="AL284" i="66" s="1"/>
  <c r="DM284" i="66"/>
  <c r="AG284" i="66" s="1"/>
  <c r="DO451" i="66"/>
  <c r="DR451" i="66"/>
  <c r="AL451" i="66" s="1"/>
  <c r="DQ451" i="66"/>
  <c r="AN451" i="66" s="1"/>
  <c r="AO451" i="66" s="1"/>
  <c r="AK451" i="66" s="1"/>
  <c r="AF451" i="66"/>
  <c r="AE451" i="66" s="1"/>
  <c r="DN451" i="66"/>
  <c r="AH451" i="66" s="1"/>
  <c r="DS451" i="66"/>
  <c r="AM451" i="66" s="1"/>
  <c r="DM451" i="66"/>
  <c r="AG451" i="66" s="1"/>
  <c r="AF974" i="66"/>
  <c r="AE974" i="66" s="1"/>
  <c r="DN974" i="66"/>
  <c r="AH974" i="66" s="1"/>
  <c r="DM974" i="66"/>
  <c r="AG974" i="66" s="1"/>
  <c r="DO974" i="66"/>
  <c r="DQ974" i="66"/>
  <c r="AN974" i="66" s="1"/>
  <c r="AO974" i="66" s="1"/>
  <c r="AK974" i="66" s="1"/>
  <c r="DS974" i="66"/>
  <c r="AM974" i="66" s="1"/>
  <c r="DR974" i="66"/>
  <c r="AL974" i="66" s="1"/>
  <c r="AF525" i="66"/>
  <c r="AE525" i="66" s="1"/>
  <c r="DQ525" i="66"/>
  <c r="AN525" i="66" s="1"/>
  <c r="AO525" i="66" s="1"/>
  <c r="AK525" i="66" s="1"/>
  <c r="DN525" i="66"/>
  <c r="AH525" i="66" s="1"/>
  <c r="DS525" i="66"/>
  <c r="AM525" i="66" s="1"/>
  <c r="DO525" i="66"/>
  <c r="DR525" i="66"/>
  <c r="AL525" i="66" s="1"/>
  <c r="DM525" i="66"/>
  <c r="AG525" i="66" s="1"/>
  <c r="DN831" i="66"/>
  <c r="AH831" i="66" s="1"/>
  <c r="DQ831" i="66"/>
  <c r="AN831" i="66" s="1"/>
  <c r="AO831" i="66" s="1"/>
  <c r="AK831" i="66" s="1"/>
  <c r="DR831" i="66"/>
  <c r="AL831" i="66" s="1"/>
  <c r="AF831" i="66"/>
  <c r="AE831" i="66" s="1"/>
  <c r="DM831" i="66"/>
  <c r="AG831" i="66" s="1"/>
  <c r="DO831" i="66"/>
  <c r="DS831" i="66"/>
  <c r="AM831" i="66" s="1"/>
  <c r="DO590" i="66"/>
  <c r="DQ590" i="66"/>
  <c r="AN590" i="66" s="1"/>
  <c r="AO590" i="66" s="1"/>
  <c r="AK590" i="66" s="1"/>
  <c r="DR590" i="66"/>
  <c r="AL590" i="66" s="1"/>
  <c r="DN590" i="66"/>
  <c r="AH590" i="66" s="1"/>
  <c r="AF590" i="66"/>
  <c r="AE590" i="66" s="1"/>
  <c r="DS590" i="66"/>
  <c r="AM590" i="66" s="1"/>
  <c r="DM590" i="66"/>
  <c r="AG590" i="66" s="1"/>
  <c r="DO888" i="66"/>
  <c r="DR888" i="66"/>
  <c r="AL888" i="66" s="1"/>
  <c r="DS888" i="66"/>
  <c r="AM888" i="66" s="1"/>
  <c r="DQ888" i="66"/>
  <c r="AN888" i="66" s="1"/>
  <c r="AO888" i="66" s="1"/>
  <c r="AK888" i="66" s="1"/>
  <c r="AF888" i="66"/>
  <c r="AE888" i="66" s="1"/>
  <c r="DM888" i="66"/>
  <c r="AG888" i="66" s="1"/>
  <c r="DN888" i="66"/>
  <c r="AH888" i="66" s="1"/>
  <c r="AF318" i="66"/>
  <c r="AE318" i="66" s="1"/>
  <c r="DM318" i="66"/>
  <c r="AG318" i="66" s="1"/>
  <c r="DN318" i="66"/>
  <c r="AH318" i="66" s="1"/>
  <c r="DQ318" i="66"/>
  <c r="AN318" i="66" s="1"/>
  <c r="AO318" i="66" s="1"/>
  <c r="AK318" i="66" s="1"/>
  <c r="DS318" i="66"/>
  <c r="AM318" i="66" s="1"/>
  <c r="DO318" i="66"/>
  <c r="DR318" i="66"/>
  <c r="AL318" i="66" s="1"/>
  <c r="DR173" i="66"/>
  <c r="AL173" i="66" s="1"/>
  <c r="DM173" i="66"/>
  <c r="AG173" i="66" s="1"/>
  <c r="DO173" i="66"/>
  <c r="DN173" i="66"/>
  <c r="AH173" i="66" s="1"/>
  <c r="AF173" i="66"/>
  <c r="AE173" i="66" s="1"/>
  <c r="DQ173" i="66"/>
  <c r="AN173" i="66" s="1"/>
  <c r="AO173" i="66" s="1"/>
  <c r="AK173" i="66" s="1"/>
  <c r="DS173" i="66"/>
  <c r="AM173" i="66" s="1"/>
  <c r="DR169" i="66"/>
  <c r="AL169" i="66" s="1"/>
  <c r="AF169" i="66"/>
  <c r="AE169" i="66" s="1"/>
  <c r="DS169" i="66"/>
  <c r="AM169" i="66" s="1"/>
  <c r="DQ169" i="66"/>
  <c r="AN169" i="66" s="1"/>
  <c r="AO169" i="66" s="1"/>
  <c r="AK169" i="66" s="1"/>
  <c r="DN169" i="66"/>
  <c r="AH169" i="66" s="1"/>
  <c r="DO169" i="66"/>
  <c r="DM169" i="66"/>
  <c r="AG169" i="66" s="1"/>
  <c r="AF406" i="66"/>
  <c r="AE406" i="66" s="1"/>
  <c r="DQ406" i="66"/>
  <c r="AN406" i="66" s="1"/>
  <c r="AO406" i="66" s="1"/>
  <c r="AK406" i="66" s="1"/>
  <c r="DR406" i="66"/>
  <c r="AL406" i="66" s="1"/>
  <c r="DS406" i="66"/>
  <c r="AM406" i="66" s="1"/>
  <c r="DO406" i="66"/>
  <c r="DM406" i="66"/>
  <c r="AG406" i="66" s="1"/>
  <c r="DN406" i="66"/>
  <c r="AH406" i="66" s="1"/>
  <c r="AF300" i="66"/>
  <c r="AE300" i="66" s="1"/>
  <c r="DM300" i="66"/>
  <c r="AG300" i="66" s="1"/>
  <c r="DQ300" i="66"/>
  <c r="AN300" i="66" s="1"/>
  <c r="AO300" i="66" s="1"/>
  <c r="AK300" i="66" s="1"/>
  <c r="DN300" i="66"/>
  <c r="AH300" i="66" s="1"/>
  <c r="DO300" i="66"/>
  <c r="DS300" i="66"/>
  <c r="AM300" i="66" s="1"/>
  <c r="DR300" i="66"/>
  <c r="AL300" i="66" s="1"/>
  <c r="DO559" i="66"/>
  <c r="DQ559" i="66"/>
  <c r="AN559" i="66" s="1"/>
  <c r="AO559" i="66" s="1"/>
  <c r="AK559" i="66" s="1"/>
  <c r="DN559" i="66"/>
  <c r="AH559" i="66" s="1"/>
  <c r="DR559" i="66"/>
  <c r="AL559" i="66" s="1"/>
  <c r="DS559" i="66"/>
  <c r="AM559" i="66" s="1"/>
  <c r="DM559" i="66"/>
  <c r="AG559" i="66" s="1"/>
  <c r="AF559" i="66"/>
  <c r="AE559" i="66" s="1"/>
  <c r="DQ749" i="66"/>
  <c r="AN749" i="66" s="1"/>
  <c r="AO749" i="66" s="1"/>
  <c r="AK749" i="66" s="1"/>
  <c r="DR749" i="66"/>
  <c r="AL749" i="66" s="1"/>
  <c r="AF749" i="66"/>
  <c r="AE749" i="66" s="1"/>
  <c r="DM749" i="66"/>
  <c r="AG749" i="66" s="1"/>
  <c r="DN749" i="66"/>
  <c r="AH749" i="66" s="1"/>
  <c r="DS749" i="66"/>
  <c r="AM749" i="66" s="1"/>
  <c r="DO749" i="66"/>
  <c r="DN658" i="66"/>
  <c r="AH658" i="66" s="1"/>
  <c r="AF658" i="66"/>
  <c r="AE658" i="66" s="1"/>
  <c r="DM658" i="66"/>
  <c r="AG658" i="66" s="1"/>
  <c r="DQ658" i="66"/>
  <c r="AN658" i="66" s="1"/>
  <c r="AO658" i="66" s="1"/>
  <c r="AK658" i="66" s="1"/>
  <c r="DO658" i="66"/>
  <c r="DR658" i="66"/>
  <c r="AL658" i="66" s="1"/>
  <c r="DS658" i="66"/>
  <c r="AM658" i="66" s="1"/>
  <c r="DM729" i="66"/>
  <c r="AG729" i="66" s="1"/>
  <c r="DN729" i="66"/>
  <c r="AH729" i="66" s="1"/>
  <c r="AF729" i="66"/>
  <c r="AE729" i="66" s="1"/>
  <c r="DQ729" i="66"/>
  <c r="AN729" i="66" s="1"/>
  <c r="AO729" i="66" s="1"/>
  <c r="AK729" i="66" s="1"/>
  <c r="DR729" i="66"/>
  <c r="AL729" i="66" s="1"/>
  <c r="DS729" i="66"/>
  <c r="AM729" i="66" s="1"/>
  <c r="DO729" i="66"/>
  <c r="DR377" i="66"/>
  <c r="AL377" i="66" s="1"/>
  <c r="DQ377" i="66"/>
  <c r="AN377" i="66" s="1"/>
  <c r="AO377" i="66" s="1"/>
  <c r="AK377" i="66" s="1"/>
  <c r="DS377" i="66"/>
  <c r="AM377" i="66" s="1"/>
  <c r="DO377" i="66"/>
  <c r="AF377" i="66"/>
  <c r="AE377" i="66" s="1"/>
  <c r="DM377" i="66"/>
  <c r="AG377" i="66" s="1"/>
  <c r="DN377" i="66"/>
  <c r="AH377" i="66" s="1"/>
  <c r="AF229" i="66"/>
  <c r="AE229" i="66" s="1"/>
  <c r="DS229" i="66"/>
  <c r="AM229" i="66" s="1"/>
  <c r="DR229" i="66"/>
  <c r="AL229" i="66" s="1"/>
  <c r="DN229" i="66"/>
  <c r="AH229" i="66" s="1"/>
  <c r="DQ229" i="66"/>
  <c r="AN229" i="66" s="1"/>
  <c r="AO229" i="66" s="1"/>
  <c r="AK229" i="66" s="1"/>
  <c r="DO229" i="66"/>
  <c r="DM229" i="66"/>
  <c r="AG229" i="66" s="1"/>
  <c r="DM327" i="66"/>
  <c r="AG327" i="66" s="1"/>
  <c r="DO327" i="66"/>
  <c r="DN327" i="66"/>
  <c r="AH327" i="66" s="1"/>
  <c r="AF327" i="66"/>
  <c r="AE327" i="66" s="1"/>
  <c r="DQ327" i="66"/>
  <c r="AN327" i="66" s="1"/>
  <c r="AO327" i="66" s="1"/>
  <c r="AK327" i="66" s="1"/>
  <c r="DR327" i="66"/>
  <c r="AL327" i="66" s="1"/>
  <c r="DS327" i="66"/>
  <c r="AM327" i="66" s="1"/>
  <c r="DO572" i="66"/>
  <c r="DN572" i="66"/>
  <c r="AH572" i="66" s="1"/>
  <c r="AF572" i="66"/>
  <c r="AE572" i="66" s="1"/>
  <c r="DM572" i="66"/>
  <c r="AG572" i="66" s="1"/>
  <c r="DQ572" i="66"/>
  <c r="AN572" i="66" s="1"/>
  <c r="AO572" i="66" s="1"/>
  <c r="AK572" i="66" s="1"/>
  <c r="DR572" i="66"/>
  <c r="AL572" i="66" s="1"/>
  <c r="DS572" i="66"/>
  <c r="AM572" i="66" s="1"/>
  <c r="DS710" i="66"/>
  <c r="AM710" i="66" s="1"/>
  <c r="DN710" i="66"/>
  <c r="AH710" i="66" s="1"/>
  <c r="DO710" i="66"/>
  <c r="DM710" i="66"/>
  <c r="AG710" i="66" s="1"/>
  <c r="DQ710" i="66"/>
  <c r="AN710" i="66" s="1"/>
  <c r="AO710" i="66" s="1"/>
  <c r="AK710" i="66" s="1"/>
  <c r="DR710" i="66"/>
  <c r="AL710" i="66" s="1"/>
  <c r="AF710" i="66"/>
  <c r="AE710" i="66" s="1"/>
  <c r="DM650" i="66"/>
  <c r="AG650" i="66" s="1"/>
  <c r="DQ650" i="66"/>
  <c r="AN650" i="66" s="1"/>
  <c r="AO650" i="66" s="1"/>
  <c r="AK650" i="66" s="1"/>
  <c r="DN650" i="66"/>
  <c r="AH650" i="66" s="1"/>
  <c r="DS650" i="66"/>
  <c r="AM650" i="66" s="1"/>
  <c r="DO650" i="66"/>
  <c r="DR650" i="66"/>
  <c r="AL650" i="66" s="1"/>
  <c r="AF650" i="66"/>
  <c r="AE650" i="66" s="1"/>
  <c r="DR857" i="66"/>
  <c r="AL857" i="66" s="1"/>
  <c r="DN857" i="66"/>
  <c r="AH857" i="66" s="1"/>
  <c r="DQ857" i="66"/>
  <c r="AN857" i="66" s="1"/>
  <c r="AO857" i="66" s="1"/>
  <c r="AK857" i="66" s="1"/>
  <c r="DS857" i="66"/>
  <c r="AM857" i="66" s="1"/>
  <c r="AF857" i="66"/>
  <c r="AE857" i="66" s="1"/>
  <c r="DO857" i="66"/>
  <c r="DM857" i="66"/>
  <c r="AG857" i="66" s="1"/>
  <c r="DO485" i="66"/>
  <c r="DQ485" i="66"/>
  <c r="AN485" i="66" s="1"/>
  <c r="AO485" i="66" s="1"/>
  <c r="AK485" i="66" s="1"/>
  <c r="DR485" i="66"/>
  <c r="AL485" i="66" s="1"/>
  <c r="DM485" i="66"/>
  <c r="AG485" i="66" s="1"/>
  <c r="DN485" i="66"/>
  <c r="AH485" i="66" s="1"/>
  <c r="DS485" i="66"/>
  <c r="AM485" i="66" s="1"/>
  <c r="AF485" i="66"/>
  <c r="AE485" i="66" s="1"/>
  <c r="DR110" i="66"/>
  <c r="AL110" i="66" s="1"/>
  <c r="DN110" i="66"/>
  <c r="AH110" i="66" s="1"/>
  <c r="DQ110" i="66"/>
  <c r="AN110" i="66" s="1"/>
  <c r="AO110" i="66" s="1"/>
  <c r="AK110" i="66" s="1"/>
  <c r="DS110" i="66"/>
  <c r="AM110" i="66" s="1"/>
  <c r="DO110" i="66"/>
  <c r="AF110" i="66"/>
  <c r="AE110" i="66" s="1"/>
  <c r="DM110" i="66"/>
  <c r="AG110" i="66" s="1"/>
  <c r="DR693" i="66"/>
  <c r="AL693" i="66" s="1"/>
  <c r="DN693" i="66"/>
  <c r="AH693" i="66" s="1"/>
  <c r="AF693" i="66"/>
  <c r="AE693" i="66" s="1"/>
  <c r="DS693" i="66"/>
  <c r="AM693" i="66" s="1"/>
  <c r="DM693" i="66"/>
  <c r="AG693" i="66" s="1"/>
  <c r="DQ693" i="66"/>
  <c r="AN693" i="66" s="1"/>
  <c r="AO693" i="66" s="1"/>
  <c r="AK693" i="66" s="1"/>
  <c r="DO693" i="66"/>
  <c r="AF521" i="66"/>
  <c r="AE521" i="66" s="1"/>
  <c r="DM521" i="66"/>
  <c r="AG521" i="66" s="1"/>
  <c r="DR521" i="66"/>
  <c r="AL521" i="66" s="1"/>
  <c r="DN521" i="66"/>
  <c r="AH521" i="66" s="1"/>
  <c r="DO521" i="66"/>
  <c r="DQ521" i="66"/>
  <c r="AN521" i="66" s="1"/>
  <c r="AO521" i="66" s="1"/>
  <c r="AK521" i="66" s="1"/>
  <c r="DS521" i="66"/>
  <c r="AM521" i="66" s="1"/>
  <c r="DM424" i="66"/>
  <c r="AG424" i="66" s="1"/>
  <c r="DO424" i="66"/>
  <c r="DR424" i="66"/>
  <c r="AL424" i="66" s="1"/>
  <c r="DS424" i="66"/>
  <c r="AM424" i="66" s="1"/>
  <c r="AF424" i="66"/>
  <c r="AE424" i="66" s="1"/>
  <c r="DN424" i="66"/>
  <c r="AH424" i="66" s="1"/>
  <c r="DQ424" i="66"/>
  <c r="AN424" i="66" s="1"/>
  <c r="AO424" i="66" s="1"/>
  <c r="AK424" i="66" s="1"/>
  <c r="AF130" i="66"/>
  <c r="AE130" i="66" s="1"/>
  <c r="DS130" i="66"/>
  <c r="AM130" i="66" s="1"/>
  <c r="DR130" i="66"/>
  <c r="AL130" i="66" s="1"/>
  <c r="DQ130" i="66"/>
  <c r="AN130" i="66" s="1"/>
  <c r="AO130" i="66" s="1"/>
  <c r="AK130" i="66" s="1"/>
  <c r="DM130" i="66"/>
  <c r="AG130" i="66" s="1"/>
  <c r="DN130" i="66"/>
  <c r="AH130" i="66" s="1"/>
  <c r="DO130" i="66"/>
  <c r="DQ304" i="66"/>
  <c r="AN304" i="66" s="1"/>
  <c r="AO304" i="66" s="1"/>
  <c r="AK304" i="66" s="1"/>
  <c r="DR304" i="66"/>
  <c r="AL304" i="66" s="1"/>
  <c r="DS304" i="66"/>
  <c r="AM304" i="66" s="1"/>
  <c r="DO304" i="66"/>
  <c r="DN304" i="66"/>
  <c r="AH304" i="66" s="1"/>
  <c r="DM304" i="66"/>
  <c r="AG304" i="66" s="1"/>
  <c r="AF304" i="66"/>
  <c r="AE304" i="66" s="1"/>
  <c r="DO331" i="66"/>
  <c r="DQ331" i="66"/>
  <c r="AN331" i="66" s="1"/>
  <c r="AO331" i="66" s="1"/>
  <c r="AK331" i="66" s="1"/>
  <c r="DM331" i="66"/>
  <c r="AG331" i="66" s="1"/>
  <c r="DN331" i="66"/>
  <c r="AH331" i="66" s="1"/>
  <c r="DS331" i="66"/>
  <c r="AM331" i="66" s="1"/>
  <c r="AF331" i="66"/>
  <c r="AE331" i="66" s="1"/>
  <c r="DR331" i="66"/>
  <c r="AL331" i="66" s="1"/>
  <c r="DM124" i="66"/>
  <c r="AG124" i="66" s="1"/>
  <c r="DR124" i="66"/>
  <c r="AL124" i="66" s="1"/>
  <c r="DN124" i="66"/>
  <c r="AH124" i="66" s="1"/>
  <c r="AF124" i="66"/>
  <c r="AE124" i="66" s="1"/>
  <c r="DS124" i="66"/>
  <c r="AM124" i="66" s="1"/>
  <c r="DQ124" i="66"/>
  <c r="AN124" i="66" s="1"/>
  <c r="AO124" i="66" s="1"/>
  <c r="AK124" i="66" s="1"/>
  <c r="DO124" i="66"/>
  <c r="DM932" i="66"/>
  <c r="AG932" i="66" s="1"/>
  <c r="DO932" i="66"/>
  <c r="DR932" i="66"/>
  <c r="AL932" i="66" s="1"/>
  <c r="DQ932" i="66"/>
  <c r="AN932" i="66" s="1"/>
  <c r="AO932" i="66" s="1"/>
  <c r="AK932" i="66" s="1"/>
  <c r="DN932" i="66"/>
  <c r="AH932" i="66" s="1"/>
  <c r="AF932" i="66"/>
  <c r="AE932" i="66" s="1"/>
  <c r="DS932" i="66"/>
  <c r="AM932" i="66" s="1"/>
  <c r="DM899" i="66"/>
  <c r="AG899" i="66" s="1"/>
  <c r="AF899" i="66"/>
  <c r="AE899" i="66" s="1"/>
  <c r="DQ899" i="66"/>
  <c r="AN899" i="66" s="1"/>
  <c r="AO899" i="66" s="1"/>
  <c r="AK899" i="66" s="1"/>
  <c r="DO899" i="66"/>
  <c r="DR899" i="66"/>
  <c r="AL899" i="66" s="1"/>
  <c r="DN899" i="66"/>
  <c r="AH899" i="66" s="1"/>
  <c r="DS899" i="66"/>
  <c r="AM899" i="66" s="1"/>
  <c r="DQ379" i="66"/>
  <c r="AN379" i="66" s="1"/>
  <c r="AO379" i="66" s="1"/>
  <c r="AK379" i="66" s="1"/>
  <c r="DM379" i="66"/>
  <c r="AG379" i="66" s="1"/>
  <c r="DN379" i="66"/>
  <c r="AH379" i="66" s="1"/>
  <c r="DR379" i="66"/>
  <c r="AL379" i="66" s="1"/>
  <c r="AF379" i="66"/>
  <c r="AE379" i="66" s="1"/>
  <c r="DO379" i="66"/>
  <c r="DS379" i="66"/>
  <c r="AM379" i="66" s="1"/>
  <c r="DO712" i="66"/>
  <c r="DQ712" i="66"/>
  <c r="AN712" i="66" s="1"/>
  <c r="AO712" i="66" s="1"/>
  <c r="AK712" i="66" s="1"/>
  <c r="DN712" i="66"/>
  <c r="AH712" i="66" s="1"/>
  <c r="AF712" i="66"/>
  <c r="AE712" i="66" s="1"/>
  <c r="DR712" i="66"/>
  <c r="AL712" i="66" s="1"/>
  <c r="DS712" i="66"/>
  <c r="AM712" i="66" s="1"/>
  <c r="DM712" i="66"/>
  <c r="AG712" i="66" s="1"/>
  <c r="DQ911" i="66"/>
  <c r="AN911" i="66" s="1"/>
  <c r="AO911" i="66" s="1"/>
  <c r="AK911" i="66" s="1"/>
  <c r="DO911" i="66"/>
  <c r="DS911" i="66"/>
  <c r="AM911" i="66" s="1"/>
  <c r="AF911" i="66"/>
  <c r="AE911" i="66" s="1"/>
  <c r="DM911" i="66"/>
  <c r="AG911" i="66" s="1"/>
  <c r="DN911" i="66"/>
  <c r="AH911" i="66" s="1"/>
  <c r="DR911" i="66"/>
  <c r="AL911" i="66" s="1"/>
  <c r="DM107" i="66"/>
  <c r="AG107" i="66" s="1"/>
  <c r="DQ107" i="66"/>
  <c r="AN107" i="66" s="1"/>
  <c r="AO107" i="66" s="1"/>
  <c r="AK107" i="66" s="1"/>
  <c r="DO107" i="66"/>
  <c r="DN107" i="66"/>
  <c r="AH107" i="66" s="1"/>
  <c r="DS107" i="66"/>
  <c r="AM107" i="66" s="1"/>
  <c r="DR107" i="66"/>
  <c r="AL107" i="66" s="1"/>
  <c r="AF107" i="66"/>
  <c r="AE107" i="66" s="1"/>
  <c r="DN965" i="66"/>
  <c r="AH965" i="66" s="1"/>
  <c r="AF965" i="66"/>
  <c r="AE965" i="66" s="1"/>
  <c r="DM965" i="66"/>
  <c r="AG965" i="66" s="1"/>
  <c r="DS965" i="66"/>
  <c r="AM965" i="66" s="1"/>
  <c r="DR965" i="66"/>
  <c r="AL965" i="66" s="1"/>
  <c r="DO965" i="66"/>
  <c r="DQ965" i="66"/>
  <c r="AN965" i="66" s="1"/>
  <c r="AO965" i="66" s="1"/>
  <c r="AK965" i="66" s="1"/>
  <c r="DR838" i="66"/>
  <c r="AL838" i="66" s="1"/>
  <c r="DO838" i="66"/>
  <c r="AF838" i="66"/>
  <c r="AE838" i="66" s="1"/>
  <c r="DM838" i="66"/>
  <c r="AG838" i="66" s="1"/>
  <c r="DN838" i="66"/>
  <c r="AH838" i="66" s="1"/>
  <c r="DS838" i="66"/>
  <c r="AM838" i="66" s="1"/>
  <c r="DQ838" i="66"/>
  <c r="AN838" i="66" s="1"/>
  <c r="AO838" i="66" s="1"/>
  <c r="AK838" i="66" s="1"/>
  <c r="DM422" i="66"/>
  <c r="AG422" i="66" s="1"/>
  <c r="DO422" i="66"/>
  <c r="DR422" i="66"/>
  <c r="AL422" i="66" s="1"/>
  <c r="DS422" i="66"/>
  <c r="AM422" i="66" s="1"/>
  <c r="AF422" i="66"/>
  <c r="AE422" i="66" s="1"/>
  <c r="DQ422" i="66"/>
  <c r="AN422" i="66" s="1"/>
  <c r="AO422" i="66" s="1"/>
  <c r="AK422" i="66" s="1"/>
  <c r="DN422" i="66"/>
  <c r="AH422" i="66" s="1"/>
  <c r="DQ248" i="66"/>
  <c r="AN248" i="66" s="1"/>
  <c r="AO248" i="66" s="1"/>
  <c r="AK248" i="66" s="1"/>
  <c r="DR248" i="66"/>
  <c r="AL248" i="66" s="1"/>
  <c r="DS248" i="66"/>
  <c r="AM248" i="66" s="1"/>
  <c r="DN248" i="66"/>
  <c r="AH248" i="66" s="1"/>
  <c r="DM248" i="66"/>
  <c r="AG248" i="66" s="1"/>
  <c r="AF248" i="66"/>
  <c r="AE248" i="66" s="1"/>
  <c r="DO248" i="66"/>
  <c r="DS723" i="66"/>
  <c r="AM723" i="66" s="1"/>
  <c r="DM723" i="66"/>
  <c r="AG723" i="66" s="1"/>
  <c r="DN723" i="66"/>
  <c r="AH723" i="66" s="1"/>
  <c r="DO723" i="66"/>
  <c r="AF723" i="66"/>
  <c r="AE723" i="66" s="1"/>
  <c r="DQ723" i="66"/>
  <c r="AN723" i="66" s="1"/>
  <c r="AO723" i="66" s="1"/>
  <c r="AK723" i="66" s="1"/>
  <c r="DR723" i="66"/>
  <c r="AL723" i="66" s="1"/>
  <c r="DO662" i="66"/>
  <c r="DR662" i="66"/>
  <c r="AL662" i="66" s="1"/>
  <c r="DS662" i="66"/>
  <c r="AM662" i="66" s="1"/>
  <c r="DM662" i="66"/>
  <c r="AG662" i="66" s="1"/>
  <c r="AF662" i="66"/>
  <c r="AE662" i="66" s="1"/>
  <c r="DN662" i="66"/>
  <c r="AH662" i="66" s="1"/>
  <c r="DQ662" i="66"/>
  <c r="AN662" i="66" s="1"/>
  <c r="AO662" i="66" s="1"/>
  <c r="AK662" i="66" s="1"/>
  <c r="DN971" i="66"/>
  <c r="AH971" i="66" s="1"/>
  <c r="DO971" i="66"/>
  <c r="DS971" i="66"/>
  <c r="AM971" i="66" s="1"/>
  <c r="DR971" i="66"/>
  <c r="AL971" i="66" s="1"/>
  <c r="DM971" i="66"/>
  <c r="AG971" i="66" s="1"/>
  <c r="AF971" i="66"/>
  <c r="AE971" i="66" s="1"/>
  <c r="DQ971" i="66"/>
  <c r="AN971" i="66" s="1"/>
  <c r="AO971" i="66" s="1"/>
  <c r="AK971" i="66" s="1"/>
  <c r="DQ253" i="66"/>
  <c r="AN253" i="66" s="1"/>
  <c r="AO253" i="66" s="1"/>
  <c r="AK253" i="66" s="1"/>
  <c r="AF253" i="66"/>
  <c r="AE253" i="66" s="1"/>
  <c r="DO253" i="66"/>
  <c r="DS253" i="66"/>
  <c r="AM253" i="66" s="1"/>
  <c r="DR253" i="66"/>
  <c r="AL253" i="66" s="1"/>
  <c r="DN253" i="66"/>
  <c r="AH253" i="66" s="1"/>
  <c r="DM253" i="66"/>
  <c r="AG253" i="66" s="1"/>
  <c r="DM898" i="66"/>
  <c r="AG898" i="66" s="1"/>
  <c r="DO898" i="66"/>
  <c r="DR898" i="66"/>
  <c r="AL898" i="66" s="1"/>
  <c r="DN898" i="66"/>
  <c r="AH898" i="66" s="1"/>
  <c r="DS898" i="66"/>
  <c r="AM898" i="66" s="1"/>
  <c r="AF898" i="66"/>
  <c r="AE898" i="66" s="1"/>
  <c r="DQ898" i="66"/>
  <c r="AN898" i="66" s="1"/>
  <c r="AO898" i="66" s="1"/>
  <c r="AK898" i="66" s="1"/>
  <c r="DR928" i="66"/>
  <c r="AL928" i="66" s="1"/>
  <c r="DN928" i="66"/>
  <c r="AH928" i="66" s="1"/>
  <c r="DS928" i="66"/>
  <c r="AM928" i="66" s="1"/>
  <c r="DQ928" i="66"/>
  <c r="AN928" i="66" s="1"/>
  <c r="AO928" i="66" s="1"/>
  <c r="AK928" i="66" s="1"/>
  <c r="AF928" i="66"/>
  <c r="AE928" i="66" s="1"/>
  <c r="DO928" i="66"/>
  <c r="DM928" i="66"/>
  <c r="AG928" i="66" s="1"/>
  <c r="DM111" i="66"/>
  <c r="AG111" i="66" s="1"/>
  <c r="DR111" i="66"/>
  <c r="AL111" i="66" s="1"/>
  <c r="DQ111" i="66"/>
  <c r="AN111" i="66" s="1"/>
  <c r="AO111" i="66" s="1"/>
  <c r="AK111" i="66" s="1"/>
  <c r="DO111" i="66"/>
  <c r="DS111" i="66"/>
  <c r="AM111" i="66" s="1"/>
  <c r="DN111" i="66"/>
  <c r="AH111" i="66" s="1"/>
  <c r="AF111" i="66"/>
  <c r="AE111" i="66" s="1"/>
  <c r="DM663" i="66"/>
  <c r="AG663" i="66" s="1"/>
  <c r="DO663" i="66"/>
  <c r="DQ663" i="66"/>
  <c r="AN663" i="66" s="1"/>
  <c r="AO663" i="66" s="1"/>
  <c r="AK663" i="66" s="1"/>
  <c r="AF663" i="66"/>
  <c r="AE663" i="66" s="1"/>
  <c r="DR663" i="66"/>
  <c r="AL663" i="66" s="1"/>
  <c r="DN663" i="66"/>
  <c r="AH663" i="66" s="1"/>
  <c r="DS663" i="66"/>
  <c r="AM663" i="66" s="1"/>
  <c r="AF447" i="66"/>
  <c r="AE447" i="66" s="1"/>
  <c r="DS447" i="66"/>
  <c r="AM447" i="66" s="1"/>
  <c r="DQ447" i="66"/>
  <c r="AN447" i="66" s="1"/>
  <c r="AO447" i="66" s="1"/>
  <c r="AK447" i="66" s="1"/>
  <c r="DM447" i="66"/>
  <c r="AG447" i="66" s="1"/>
  <c r="DR447" i="66"/>
  <c r="AL447" i="66" s="1"/>
  <c r="DN447" i="66"/>
  <c r="AH447" i="66" s="1"/>
  <c r="DO447" i="66"/>
  <c r="DO53" i="66"/>
  <c r="DR53" i="66"/>
  <c r="AL53" i="66" s="1"/>
  <c r="DS53" i="66"/>
  <c r="AM53" i="66" s="1"/>
  <c r="DN53" i="66"/>
  <c r="AH53" i="66" s="1"/>
  <c r="DQ53" i="66"/>
  <c r="AN53" i="66" s="1"/>
  <c r="AO53" i="66" s="1"/>
  <c r="AK53" i="66" s="1"/>
  <c r="AF53" i="66"/>
  <c r="AE53" i="66" s="1"/>
  <c r="DM53" i="66"/>
  <c r="AG53" i="66" s="1"/>
  <c r="DM578" i="66"/>
  <c r="AG578" i="66" s="1"/>
  <c r="AF578" i="66"/>
  <c r="AE578" i="66" s="1"/>
  <c r="DR578" i="66"/>
  <c r="AL578" i="66" s="1"/>
  <c r="DQ578" i="66"/>
  <c r="AN578" i="66" s="1"/>
  <c r="AO578" i="66" s="1"/>
  <c r="AK578" i="66" s="1"/>
  <c r="DS578" i="66"/>
  <c r="AM578" i="66" s="1"/>
  <c r="DN578" i="66"/>
  <c r="AH578" i="66" s="1"/>
  <c r="DO578" i="66"/>
  <c r="DR621" i="66"/>
  <c r="AL621" i="66" s="1"/>
  <c r="DQ621" i="66"/>
  <c r="AN621" i="66" s="1"/>
  <c r="AO621" i="66" s="1"/>
  <c r="AK621" i="66" s="1"/>
  <c r="DM621" i="66"/>
  <c r="AG621" i="66" s="1"/>
  <c r="DN621" i="66"/>
  <c r="AH621" i="66" s="1"/>
  <c r="DO621" i="66"/>
  <c r="AF621" i="66"/>
  <c r="AE621" i="66" s="1"/>
  <c r="DS621" i="66"/>
  <c r="AM621" i="66" s="1"/>
  <c r="AF474" i="66"/>
  <c r="AE474" i="66" s="1"/>
  <c r="DM474" i="66"/>
  <c r="AG474" i="66" s="1"/>
  <c r="DN474" i="66"/>
  <c r="AH474" i="66" s="1"/>
  <c r="DS474" i="66"/>
  <c r="AM474" i="66" s="1"/>
  <c r="DR474" i="66"/>
  <c r="AL474" i="66" s="1"/>
  <c r="DO474" i="66"/>
  <c r="DQ474" i="66"/>
  <c r="AN474" i="66" s="1"/>
  <c r="AO474" i="66" s="1"/>
  <c r="AK474" i="66" s="1"/>
  <c r="DO676" i="66"/>
  <c r="DN676" i="66"/>
  <c r="AH676" i="66" s="1"/>
  <c r="DQ676" i="66"/>
  <c r="AN676" i="66" s="1"/>
  <c r="AO676" i="66" s="1"/>
  <c r="AK676" i="66" s="1"/>
  <c r="AF676" i="66"/>
  <c r="AE676" i="66" s="1"/>
  <c r="DR676" i="66"/>
  <c r="AL676" i="66" s="1"/>
  <c r="DM676" i="66"/>
  <c r="AG676" i="66" s="1"/>
  <c r="DS676" i="66"/>
  <c r="AM676" i="66" s="1"/>
  <c r="DM389" i="66"/>
  <c r="AG389" i="66" s="1"/>
  <c r="DN389" i="66"/>
  <c r="AH389" i="66" s="1"/>
  <c r="DR389" i="66"/>
  <c r="AL389" i="66" s="1"/>
  <c r="DQ389" i="66"/>
  <c r="AN389" i="66" s="1"/>
  <c r="AO389" i="66" s="1"/>
  <c r="AK389" i="66" s="1"/>
  <c r="DS389" i="66"/>
  <c r="AM389" i="66" s="1"/>
  <c r="AF389" i="66"/>
  <c r="AE389" i="66" s="1"/>
  <c r="DO389" i="66"/>
  <c r="AF66" i="66"/>
  <c r="AE66" i="66" s="1"/>
  <c r="DM66" i="66"/>
  <c r="AG66" i="66" s="1"/>
  <c r="DN66" i="66"/>
  <c r="AH66" i="66" s="1"/>
  <c r="DS66" i="66"/>
  <c r="AM66" i="66" s="1"/>
  <c r="DQ66" i="66"/>
  <c r="AN66" i="66" s="1"/>
  <c r="AO66" i="66" s="1"/>
  <c r="AK66" i="66" s="1"/>
  <c r="DO66" i="66"/>
  <c r="DR66" i="66"/>
  <c r="AL66" i="66" s="1"/>
  <c r="DR847" i="66"/>
  <c r="AL847" i="66" s="1"/>
  <c r="DQ847" i="66"/>
  <c r="AN847" i="66" s="1"/>
  <c r="AO847" i="66" s="1"/>
  <c r="AK847" i="66" s="1"/>
  <c r="DS847" i="66"/>
  <c r="AM847" i="66" s="1"/>
  <c r="AF847" i="66"/>
  <c r="AE847" i="66" s="1"/>
  <c r="DO847" i="66"/>
  <c r="DN847" i="66"/>
  <c r="AH847" i="66" s="1"/>
  <c r="DM847" i="66"/>
  <c r="AG847" i="66" s="1"/>
  <c r="DO418" i="66"/>
  <c r="AF418" i="66"/>
  <c r="AE418" i="66" s="1"/>
  <c r="DN418" i="66"/>
  <c r="AH418" i="66" s="1"/>
  <c r="DQ418" i="66"/>
  <c r="AN418" i="66" s="1"/>
  <c r="AO418" i="66" s="1"/>
  <c r="AK418" i="66" s="1"/>
  <c r="DR418" i="66"/>
  <c r="AL418" i="66" s="1"/>
  <c r="DS418" i="66"/>
  <c r="AM418" i="66" s="1"/>
  <c r="DM418" i="66"/>
  <c r="AG418" i="66" s="1"/>
  <c r="DR382" i="66"/>
  <c r="AL382" i="66" s="1"/>
  <c r="DN382" i="66"/>
  <c r="AH382" i="66" s="1"/>
  <c r="DS382" i="66"/>
  <c r="AM382" i="66" s="1"/>
  <c r="DO382" i="66"/>
  <c r="DM382" i="66"/>
  <c r="AG382" i="66" s="1"/>
  <c r="AF382" i="66"/>
  <c r="AE382" i="66" s="1"/>
  <c r="DQ382" i="66"/>
  <c r="AN382" i="66" s="1"/>
  <c r="AO382" i="66" s="1"/>
  <c r="AK382" i="66" s="1"/>
  <c r="AF673" i="66"/>
  <c r="AE673" i="66" s="1"/>
  <c r="DR673" i="66"/>
  <c r="AL673" i="66" s="1"/>
  <c r="DS673" i="66"/>
  <c r="AM673" i="66" s="1"/>
  <c r="DN673" i="66"/>
  <c r="AH673" i="66" s="1"/>
  <c r="DO673" i="66"/>
  <c r="DM673" i="66"/>
  <c r="AG673" i="66" s="1"/>
  <c r="DQ673" i="66"/>
  <c r="AN673" i="66" s="1"/>
  <c r="AO673" i="66" s="1"/>
  <c r="AK673" i="66" s="1"/>
  <c r="DM522" i="66"/>
  <c r="AG522" i="66" s="1"/>
  <c r="DN522" i="66"/>
  <c r="AH522" i="66" s="1"/>
  <c r="DO522" i="66"/>
  <c r="DR522" i="66"/>
  <c r="AL522" i="66" s="1"/>
  <c r="AF522" i="66"/>
  <c r="AE522" i="66" s="1"/>
  <c r="DQ522" i="66"/>
  <c r="AN522" i="66" s="1"/>
  <c r="AO522" i="66" s="1"/>
  <c r="AK522" i="66" s="1"/>
  <c r="DS522" i="66"/>
  <c r="AM522" i="66" s="1"/>
  <c r="DR943" i="66"/>
  <c r="AL943" i="66" s="1"/>
  <c r="DQ943" i="66"/>
  <c r="AN943" i="66" s="1"/>
  <c r="AO943" i="66" s="1"/>
  <c r="AK943" i="66" s="1"/>
  <c r="AF943" i="66"/>
  <c r="AE943" i="66" s="1"/>
  <c r="DO943" i="66"/>
  <c r="DS943" i="66"/>
  <c r="AM943" i="66" s="1"/>
  <c r="DM943" i="66"/>
  <c r="AG943" i="66" s="1"/>
  <c r="DN943" i="66"/>
  <c r="AH943" i="66" s="1"/>
  <c r="DM322" i="66"/>
  <c r="AG322" i="66" s="1"/>
  <c r="DO322" i="66"/>
  <c r="AF322" i="66"/>
  <c r="AE322" i="66" s="1"/>
  <c r="DN322" i="66"/>
  <c r="AH322" i="66" s="1"/>
  <c r="DQ322" i="66"/>
  <c r="AN322" i="66" s="1"/>
  <c r="AO322" i="66" s="1"/>
  <c r="AK322" i="66" s="1"/>
  <c r="DR322" i="66"/>
  <c r="AL322" i="66" s="1"/>
  <c r="DS322" i="66"/>
  <c r="AM322" i="66" s="1"/>
  <c r="DS678" i="66"/>
  <c r="AM678" i="66" s="1"/>
  <c r="DO678" i="66"/>
  <c r="AF678" i="66"/>
  <c r="AE678" i="66" s="1"/>
  <c r="DR678" i="66"/>
  <c r="AL678" i="66" s="1"/>
  <c r="DQ678" i="66"/>
  <c r="AN678" i="66" s="1"/>
  <c r="AO678" i="66" s="1"/>
  <c r="AK678" i="66" s="1"/>
  <c r="DM678" i="66"/>
  <c r="AG678" i="66" s="1"/>
  <c r="DN678" i="66"/>
  <c r="AH678" i="66" s="1"/>
  <c r="DN436" i="66"/>
  <c r="AH436" i="66" s="1"/>
  <c r="DQ436" i="66"/>
  <c r="AN436" i="66" s="1"/>
  <c r="AO436" i="66" s="1"/>
  <c r="AK436" i="66" s="1"/>
  <c r="DS436" i="66"/>
  <c r="AM436" i="66" s="1"/>
  <c r="DR436" i="66"/>
  <c r="AL436" i="66" s="1"/>
  <c r="AF436" i="66"/>
  <c r="AE436" i="66" s="1"/>
  <c r="DO436" i="66"/>
  <c r="DM436" i="66"/>
  <c r="AG436" i="66" s="1"/>
  <c r="DM271" i="66"/>
  <c r="AG271" i="66" s="1"/>
  <c r="DQ271" i="66"/>
  <c r="AN271" i="66" s="1"/>
  <c r="AO271" i="66" s="1"/>
  <c r="AK271" i="66" s="1"/>
  <c r="DR271" i="66"/>
  <c r="AL271" i="66" s="1"/>
  <c r="DN271" i="66"/>
  <c r="AH271" i="66" s="1"/>
  <c r="DO271" i="66"/>
  <c r="AF271" i="66"/>
  <c r="AE271" i="66" s="1"/>
  <c r="DS271" i="66"/>
  <c r="AM271" i="66" s="1"/>
  <c r="AF306" i="66"/>
  <c r="AE306" i="66" s="1"/>
  <c r="DM306" i="66"/>
  <c r="AG306" i="66" s="1"/>
  <c r="DN306" i="66"/>
  <c r="AH306" i="66" s="1"/>
  <c r="DQ306" i="66"/>
  <c r="AN306" i="66" s="1"/>
  <c r="AO306" i="66" s="1"/>
  <c r="AK306" i="66" s="1"/>
  <c r="DS306" i="66"/>
  <c r="AM306" i="66" s="1"/>
  <c r="DR306" i="66"/>
  <c r="AL306" i="66" s="1"/>
  <c r="DO306" i="66"/>
  <c r="DQ774" i="66"/>
  <c r="AN774" i="66" s="1"/>
  <c r="AO774" i="66" s="1"/>
  <c r="AK774" i="66" s="1"/>
  <c r="DR774" i="66"/>
  <c r="AL774" i="66" s="1"/>
  <c r="DS774" i="66"/>
  <c r="AM774" i="66" s="1"/>
  <c r="DN774" i="66"/>
  <c r="AH774" i="66" s="1"/>
  <c r="DO774" i="66"/>
  <c r="AF774" i="66"/>
  <c r="AE774" i="66" s="1"/>
  <c r="DM774" i="66"/>
  <c r="AG774" i="66" s="1"/>
  <c r="DN473" i="66"/>
  <c r="AH473" i="66" s="1"/>
  <c r="DS473" i="66"/>
  <c r="AM473" i="66" s="1"/>
  <c r="DM473" i="66"/>
  <c r="AG473" i="66" s="1"/>
  <c r="DQ473" i="66"/>
  <c r="AN473" i="66" s="1"/>
  <c r="AO473" i="66" s="1"/>
  <c r="AK473" i="66" s="1"/>
  <c r="DR473" i="66"/>
  <c r="AL473" i="66" s="1"/>
  <c r="AF473" i="66"/>
  <c r="AE473" i="66" s="1"/>
  <c r="DO473" i="66"/>
  <c r="CQ10" i="66"/>
  <c r="AS10" i="66" s="1"/>
  <c r="DB10" i="66"/>
  <c r="CZ10" i="66"/>
  <c r="CC9" i="66"/>
  <c r="BQ9" i="66"/>
  <c r="CB10" i="66"/>
  <c r="BL10" i="66"/>
  <c r="CD10" i="66"/>
  <c r="CX10" i="66"/>
  <c r="V10" i="66"/>
  <c r="CE10" i="66" s="1"/>
  <c r="BH4" i="66"/>
  <c r="BM5" i="66" l="1"/>
  <c r="BK6" i="66"/>
  <c r="EM548" i="66"/>
  <c r="DQ12" i="66"/>
  <c r="AN12" i="66" s="1"/>
  <c r="EN786" i="66"/>
  <c r="EN434" i="66"/>
  <c r="BO12" i="66"/>
  <c r="BN12" i="66"/>
  <c r="EN770" i="66"/>
  <c r="EN458" i="66"/>
  <c r="EN251" i="66"/>
  <c r="EN470" i="66"/>
  <c r="EN753" i="66"/>
  <c r="EN115" i="66"/>
  <c r="EM592" i="66"/>
  <c r="EM746" i="66"/>
  <c r="EN617" i="66"/>
  <c r="EM416" i="66"/>
  <c r="EN841" i="66"/>
  <c r="EN476" i="66"/>
  <c r="EM256" i="66"/>
  <c r="EN596" i="66"/>
  <c r="EN356" i="66"/>
  <c r="EN462" i="66"/>
  <c r="EN659" i="66"/>
  <c r="EN514" i="66"/>
  <c r="EN210" i="66"/>
  <c r="EM229" i="66"/>
  <c r="EM738" i="66"/>
  <c r="EN883" i="66"/>
  <c r="EN422" i="66"/>
  <c r="EM849" i="66"/>
  <c r="EN36" i="66"/>
  <c r="EN769" i="66"/>
  <c r="EM666" i="66"/>
  <c r="EN355" i="66"/>
  <c r="EN511" i="66"/>
  <c r="EN684" i="66"/>
  <c r="EN316" i="66"/>
  <c r="EN640" i="66"/>
  <c r="EM939" i="66"/>
  <c r="EM329" i="66"/>
  <c r="EM423" i="66"/>
  <c r="EN370" i="66"/>
  <c r="EN91" i="66"/>
  <c r="EN692" i="66"/>
  <c r="EN848" i="66"/>
  <c r="EN774" i="66"/>
  <c r="EN199" i="66"/>
  <c r="EN55" i="66"/>
  <c r="EN465" i="66"/>
  <c r="EN16" i="66"/>
  <c r="EN188" i="66"/>
  <c r="EM998" i="66"/>
  <c r="EN572" i="66"/>
  <c r="EN528" i="66"/>
  <c r="EN961" i="66"/>
  <c r="EM373" i="66"/>
  <c r="EM945" i="66"/>
  <c r="EN665" i="66"/>
  <c r="EN683" i="66"/>
  <c r="EN130" i="66"/>
  <c r="EN403" i="66"/>
  <c r="EN664" i="66"/>
  <c r="EN829" i="66"/>
  <c r="EN936" i="66"/>
  <c r="EN202" i="66"/>
  <c r="EN70" i="66"/>
  <c r="EN484" i="66"/>
  <c r="EN243" i="66"/>
  <c r="EN326" i="66"/>
  <c r="EM711" i="66"/>
  <c r="EM153" i="66"/>
  <c r="EN33" i="66"/>
  <c r="EN134" i="66"/>
  <c r="EN735" i="66"/>
  <c r="EM241" i="66"/>
  <c r="EM249" i="66"/>
  <c r="EN569" i="66"/>
  <c r="EM710" i="66"/>
  <c r="EN766" i="66"/>
  <c r="EM594" i="66"/>
  <c r="EM260" i="66"/>
  <c r="EM805" i="66"/>
  <c r="EM132" i="66"/>
  <c r="EN538" i="66"/>
  <c r="EM948" i="66"/>
  <c r="EN797" i="66"/>
  <c r="EM682" i="66"/>
  <c r="EN225" i="66"/>
  <c r="EM94" i="66"/>
  <c r="EN667" i="66"/>
  <c r="EN206" i="66"/>
  <c r="EN247" i="66"/>
  <c r="EN543" i="66"/>
  <c r="EM238" i="66"/>
  <c r="EM217" i="66"/>
  <c r="EN454" i="66"/>
  <c r="EN887" i="66"/>
  <c r="EM644" i="66"/>
  <c r="EM32" i="66"/>
  <c r="EM825" i="66"/>
  <c r="EN898" i="66"/>
  <c r="EM234" i="66"/>
  <c r="EN950" i="66"/>
  <c r="EN504" i="66"/>
  <c r="EM51" i="66"/>
  <c r="EN706" i="66"/>
  <c r="EM216" i="66"/>
  <c r="EM624" i="66"/>
  <c r="EM444" i="66"/>
  <c r="EM808" i="66"/>
  <c r="EN680" i="66"/>
  <c r="EN90" i="66"/>
  <c r="EM537" i="66"/>
  <c r="EM935" i="66"/>
  <c r="EM679" i="66"/>
  <c r="EM701" i="66"/>
  <c r="EN53" i="66"/>
  <c r="EN340" i="66"/>
  <c r="EN533" i="66"/>
  <c r="EM931" i="66"/>
  <c r="EN559" i="66"/>
  <c r="EM262" i="66"/>
  <c r="EM502" i="66"/>
  <c r="EM519" i="66"/>
  <c r="EN862" i="66"/>
  <c r="EN901" i="66"/>
  <c r="EM959" i="66"/>
  <c r="EN671" i="66"/>
  <c r="EN200" i="66"/>
  <c r="EM108" i="66"/>
  <c r="EN280" i="66"/>
  <c r="EN965" i="66"/>
  <c r="EM222" i="66"/>
  <c r="EM155" i="66"/>
  <c r="EN129" i="66"/>
  <c r="EM285" i="66"/>
  <c r="EN304" i="66"/>
  <c r="EM722" i="66"/>
  <c r="EN669" i="66"/>
  <c r="EN907" i="66"/>
  <c r="EN516" i="66"/>
  <c r="EM943" i="66"/>
  <c r="EM21" i="66"/>
  <c r="EM856" i="66"/>
  <c r="EN917" i="66"/>
  <c r="EM455" i="66"/>
  <c r="EN1002" i="66"/>
  <c r="EM138" i="66"/>
  <c r="EN102" i="66"/>
  <c r="EN864" i="66"/>
  <c r="EN64" i="66"/>
  <c r="EM815" i="66"/>
  <c r="EM690" i="66"/>
  <c r="EN503" i="66"/>
  <c r="EN488" i="66"/>
  <c r="EN335" i="66"/>
  <c r="EN678" i="66"/>
  <c r="EM105" i="66"/>
  <c r="EN921" i="66"/>
  <c r="EM445" i="66"/>
  <c r="EM879" i="66"/>
  <c r="EM941" i="66"/>
  <c r="EN264" i="66"/>
  <c r="EM547" i="66"/>
  <c r="EM541" i="66"/>
  <c r="EN830" i="66"/>
  <c r="EM385" i="66"/>
  <c r="EN240" i="66"/>
  <c r="EM859" i="66"/>
  <c r="EN768" i="66"/>
  <c r="EM868" i="66"/>
  <c r="EM431" i="66"/>
  <c r="EN182" i="66"/>
  <c r="EN726" i="66"/>
  <c r="EM657" i="66"/>
  <c r="EN975" i="66"/>
  <c r="EN763" i="66"/>
  <c r="EM613" i="66"/>
  <c r="EN308" i="66"/>
  <c r="EN618" i="66"/>
  <c r="EN977" i="66"/>
  <c r="EN483" i="66"/>
  <c r="EN717" i="66"/>
  <c r="EM478" i="66"/>
  <c r="EN650" i="66"/>
  <c r="EM382" i="66"/>
  <c r="EN588" i="66"/>
  <c r="EM900" i="66"/>
  <c r="EM99" i="66"/>
  <c r="EM311" i="66"/>
  <c r="EM287" i="66"/>
  <c r="EM719" i="66"/>
  <c r="EN676" i="66"/>
  <c r="EM884" i="66"/>
  <c r="EN838" i="66"/>
  <c r="EM386" i="66"/>
  <c r="EN598" i="66"/>
  <c r="EM73" i="66"/>
  <c r="EN324" i="66"/>
  <c r="EM274" i="66"/>
  <c r="EM595" i="66"/>
  <c r="EN506" i="66"/>
  <c r="EN334" i="66"/>
  <c r="EN107" i="66"/>
  <c r="EN573" i="66"/>
  <c r="EM540" i="66"/>
  <c r="EN88" i="66"/>
  <c r="EM328" i="66"/>
  <c r="EN787" i="66"/>
  <c r="EM888" i="66"/>
  <c r="EN333" i="66"/>
  <c r="EM501" i="66"/>
  <c r="EN82" i="66"/>
  <c r="EN321" i="66"/>
  <c r="EM700" i="66"/>
  <c r="EM273" i="66"/>
  <c r="EM372" i="66"/>
  <c r="EM330" i="66"/>
  <c r="EM544" i="66"/>
  <c r="EN812" i="66"/>
  <c r="EN485" i="66"/>
  <c r="EN164" i="66"/>
  <c r="EM496" i="66"/>
  <c r="EM360" i="66"/>
  <c r="EM609" i="66"/>
  <c r="EN929" i="66"/>
  <c r="EN426" i="66"/>
  <c r="EM636" i="66"/>
  <c r="EM399" i="66"/>
  <c r="EN891" i="66"/>
  <c r="EN378" i="66"/>
  <c r="EM392" i="66"/>
  <c r="EM144" i="66"/>
  <c r="EM731" i="66"/>
  <c r="EM442" i="66"/>
  <c r="EM638" i="66"/>
  <c r="EN119" i="66"/>
  <c r="EN780" i="66"/>
  <c r="EN367" i="66"/>
  <c r="EN911" i="66"/>
  <c r="EN323" i="66"/>
  <c r="EN894" i="66"/>
  <c r="EM193" i="66"/>
  <c r="EN190" i="66"/>
  <c r="EN359" i="66"/>
  <c r="EN944" i="66"/>
  <c r="EM604" i="66"/>
  <c r="EM37" i="66"/>
  <c r="EN954" i="66"/>
  <c r="EM608" i="66"/>
  <c r="EN429" i="66"/>
  <c r="EM447" i="66"/>
  <c r="EN817" i="66"/>
  <c r="EN49" i="66"/>
  <c r="EN29" i="66"/>
  <c r="EN159" i="66"/>
  <c r="EM171" i="66"/>
  <c r="EM760" i="66"/>
  <c r="EN364" i="66"/>
  <c r="EN393" i="66"/>
  <c r="EM877" i="66"/>
  <c r="EN555" i="66"/>
  <c r="EM990" i="66"/>
  <c r="EN466" i="66"/>
  <c r="EM220" i="66"/>
  <c r="EN279" i="66"/>
  <c r="EN278" i="66"/>
  <c r="EN822" i="66"/>
  <c r="EM863" i="66"/>
  <c r="EN450" i="66"/>
  <c r="EM866" i="66"/>
  <c r="EN795" i="66"/>
  <c r="EN376" i="66"/>
  <c r="EN320" i="66"/>
  <c r="EM481" i="66"/>
  <c r="EN529" i="66"/>
  <c r="EM244" i="66"/>
  <c r="EN473" i="66"/>
  <c r="EM296" i="66"/>
  <c r="EN117" i="66"/>
  <c r="EM357" i="66"/>
  <c r="EM607" i="66"/>
  <c r="EN647" i="66"/>
  <c r="EM688" i="66"/>
  <c r="EM113" i="66"/>
  <c r="EM643" i="66"/>
  <c r="EM257" i="66"/>
  <c r="EN98" i="66"/>
  <c r="EN467" i="66"/>
  <c r="EN978" i="66"/>
  <c r="EM413" i="66"/>
  <c r="EN634" i="66"/>
  <c r="EN339" i="66"/>
  <c r="EM747" i="66"/>
  <c r="EN994" i="66"/>
  <c r="EN708" i="66"/>
  <c r="EN857" i="66"/>
  <c r="EM95" i="66"/>
  <c r="EM104" i="66"/>
  <c r="EM17" i="66"/>
  <c r="EM258" i="66"/>
  <c r="EM63" i="66"/>
  <c r="EM827" i="66"/>
  <c r="EM798" i="66"/>
  <c r="EM910" i="66"/>
  <c r="EM776" i="66"/>
  <c r="EN255" i="66"/>
  <c r="EN641" i="66"/>
  <c r="EM228" i="66"/>
  <c r="EN227" i="66"/>
  <c r="EM858" i="66"/>
  <c r="EN419" i="66"/>
  <c r="EN391" i="66"/>
  <c r="EN793" i="66"/>
  <c r="EM633" i="66"/>
  <c r="EM752" i="66"/>
  <c r="EN953" i="66"/>
  <c r="EM955" i="66"/>
  <c r="EN1003" i="66"/>
  <c r="EN384" i="66"/>
  <c r="EM574" i="66"/>
  <c r="EM223" i="66"/>
  <c r="EN45" i="66"/>
  <c r="EN712" i="66"/>
  <c r="EN500" i="66"/>
  <c r="EM505" i="66"/>
  <c r="EN765" i="66"/>
  <c r="EM778" i="66"/>
  <c r="EN347" i="66"/>
  <c r="EN341" i="66"/>
  <c r="EM561" i="66"/>
  <c r="EN813" i="66"/>
  <c r="EN750" i="66"/>
  <c r="EN415" i="66"/>
  <c r="EM938" i="66"/>
  <c r="EM175" i="66"/>
  <c r="EM579" i="66"/>
  <c r="EN345" i="66"/>
  <c r="EN196" i="66"/>
  <c r="EN837" i="66"/>
  <c r="EM291" i="66"/>
  <c r="EN600" i="66"/>
  <c r="EN853" i="66"/>
  <c r="EN889" i="66"/>
  <c r="EM790" i="66"/>
  <c r="EM890" i="66"/>
  <c r="EM982" i="66"/>
  <c r="EN97" i="66"/>
  <c r="EN755" i="66"/>
  <c r="EN777" i="66"/>
  <c r="EN452" i="66"/>
  <c r="EM479" i="66"/>
  <c r="EM734" i="66"/>
  <c r="EM494" i="66"/>
  <c r="EN833" i="66"/>
  <c r="EN612" i="66"/>
  <c r="EN295" i="66"/>
  <c r="EN842" i="66"/>
  <c r="EM740" i="66"/>
  <c r="EN150" i="66"/>
  <c r="EM154" i="66"/>
  <c r="EN140" i="66"/>
  <c r="EN1004" i="66"/>
  <c r="EM630" i="66"/>
  <c r="EN197" i="66"/>
  <c r="EM30" i="66"/>
  <c r="EM749" i="66"/>
  <c r="EN648" i="66"/>
  <c r="EN432" i="66"/>
  <c r="EN267" i="66"/>
  <c r="EM185" i="66"/>
  <c r="EN157" i="66"/>
  <c r="EN660" i="66"/>
  <c r="EM956" i="66"/>
  <c r="EM309" i="66"/>
  <c r="EN809" i="66"/>
  <c r="EM145" i="66"/>
  <c r="EN590" i="66"/>
  <c r="EN151" i="66"/>
  <c r="EM139" i="66"/>
  <c r="EN811" i="66"/>
  <c r="EM400" i="66"/>
  <c r="EM783" i="66"/>
  <c r="EN686" i="66"/>
  <c r="EN44" i="66"/>
  <c r="EN469" i="66"/>
  <c r="EM689" i="66"/>
  <c r="EM764" i="66"/>
  <c r="EM401" i="66"/>
  <c r="EN913" i="66"/>
  <c r="EN482" i="66"/>
  <c r="EN628" i="66"/>
  <c r="EM564" i="66"/>
  <c r="EM492" i="66"/>
  <c r="EM62" i="66"/>
  <c r="EN374" i="66"/>
  <c r="EN387" i="66"/>
  <c r="EN772" i="66"/>
  <c r="EN824" i="66"/>
  <c r="EN27" i="66"/>
  <c r="EM192" i="66"/>
  <c r="EN587" i="66"/>
  <c r="EM208" i="66"/>
  <c r="EN881" i="66"/>
  <c r="EN732" i="66"/>
  <c r="EN791" i="66"/>
  <c r="EN530" i="66"/>
  <c r="EM796" i="66"/>
  <c r="EN820" i="66"/>
  <c r="EM221" i="66"/>
  <c r="EM674" i="66"/>
  <c r="EN402" i="66"/>
  <c r="EN906" i="66"/>
  <c r="EM179" i="66"/>
  <c r="EM489" i="66"/>
  <c r="EM510" i="66"/>
  <c r="EN518" i="66"/>
  <c r="EN156" i="66"/>
  <c r="EN493" i="66"/>
  <c r="EM59" i="66"/>
  <c r="EM570" i="66"/>
  <c r="EM354" i="66"/>
  <c r="EN748" i="66"/>
  <c r="EN137" i="66"/>
  <c r="EM631" i="66"/>
  <c r="EM557" i="66"/>
  <c r="EM281" i="66"/>
  <c r="EM949" i="66"/>
  <c r="EN589" i="66"/>
  <c r="EN908" i="66"/>
  <c r="EM253" i="66"/>
  <c r="EM270" i="66"/>
  <c r="EM988" i="66"/>
  <c r="EM629" i="66"/>
  <c r="EN947" i="66"/>
  <c r="EM745" i="66"/>
  <c r="EN789" i="66"/>
  <c r="EN368" i="66"/>
  <c r="EN219" i="66"/>
  <c r="EN552" i="66"/>
  <c r="EN896" i="66"/>
  <c r="EN927" i="66"/>
  <c r="EM300" i="66"/>
  <c r="EM146" i="66"/>
  <c r="EM380" i="66"/>
  <c r="EN68" i="66"/>
  <c r="EN474" i="66"/>
  <c r="EM317" i="66"/>
  <c r="EN963" i="66"/>
  <c r="EN310" i="66"/>
  <c r="EM449" i="66"/>
  <c r="EM642" i="66"/>
  <c r="EM74" i="66"/>
  <c r="EM361" i="66"/>
  <c r="EN593" i="66"/>
  <c r="EN172" i="66"/>
  <c r="EN730" i="66"/>
  <c r="EN986" i="66"/>
  <c r="EM951" i="66"/>
  <c r="EN152" i="66"/>
  <c r="EM23" i="66"/>
  <c r="EN578" i="66"/>
  <c r="EN252" i="66"/>
  <c r="EM821" i="66"/>
  <c r="EN26" i="66"/>
  <c r="EM654" i="66"/>
  <c r="EN718" i="66"/>
  <c r="EN715" i="66"/>
  <c r="EM623" i="66"/>
  <c r="EM87" i="66"/>
  <c r="EM981" i="66"/>
  <c r="EM116" i="66"/>
  <c r="EM80" i="66"/>
  <c r="EN733" i="66"/>
  <c r="EM390" i="66"/>
  <c r="EM61" i="66"/>
  <c r="EM147" i="66"/>
  <c r="EM788" i="66"/>
  <c r="EN283" i="66"/>
  <c r="EM212" i="66"/>
  <c r="EN242" i="66"/>
  <c r="EN40" i="66"/>
  <c r="EM58" i="66"/>
  <c r="EN292" i="66"/>
  <c r="EN571" i="66"/>
  <c r="EN181" i="66"/>
  <c r="EN346" i="66"/>
  <c r="EM983" i="66"/>
  <c r="EM542" i="66"/>
  <c r="EM861" i="66"/>
  <c r="EM818" i="66"/>
  <c r="EN162" i="66"/>
  <c r="EN441" i="66"/>
  <c r="EM531" i="66"/>
  <c r="EM284" i="66"/>
  <c r="EN744" i="66"/>
  <c r="EM259" i="66"/>
  <c r="EN293" i="66"/>
  <c r="EN693" i="66"/>
  <c r="EM580" i="66"/>
  <c r="EM189" i="66"/>
  <c r="EN834" i="66"/>
  <c r="EM586" i="66"/>
  <c r="EN204" i="66"/>
  <c r="EN729" i="66"/>
  <c r="EN358" i="66"/>
  <c r="EN131" i="66"/>
  <c r="EN425" i="66"/>
  <c r="EM819" i="66"/>
  <c r="EM803" i="66"/>
  <c r="EM880" i="66"/>
  <c r="EM526" i="66"/>
  <c r="EN754" i="66"/>
  <c r="EN124" i="66"/>
  <c r="EM83" i="66"/>
  <c r="EN974" i="66"/>
  <c r="EM301" i="66"/>
  <c r="EN302" i="66"/>
  <c r="EN414" i="66"/>
  <c r="EM976" i="66"/>
  <c r="EN14" i="66"/>
  <c r="EM984" i="66"/>
  <c r="EN112" i="66"/>
  <c r="EN854" i="66"/>
  <c r="EN246" i="66"/>
  <c r="EM224" i="66"/>
  <c r="EN524" i="66"/>
  <c r="EN713" i="66"/>
  <c r="EN313" i="66"/>
  <c r="EN263" i="66"/>
  <c r="EN807" i="66"/>
  <c r="EN855" i="66"/>
  <c r="EN925" i="66"/>
  <c r="EM919" i="66"/>
  <c r="EM606" i="66"/>
  <c r="EM663" i="66"/>
  <c r="EM603" i="66"/>
  <c r="EN408" i="66"/>
  <c r="EN405" i="66"/>
  <c r="EN213" i="66"/>
  <c r="EN886" i="66"/>
  <c r="EM999" i="66"/>
  <c r="EM534" i="66"/>
  <c r="EM232" i="66"/>
  <c r="EN703" i="66"/>
  <c r="EN404" i="66"/>
  <c r="EM369" i="66"/>
  <c r="EN265" i="66"/>
  <c r="EN288" i="66"/>
  <c r="EM135" i="66"/>
  <c r="EM525" i="66"/>
  <c r="EM122" i="66"/>
  <c r="EM695" i="66"/>
  <c r="EN463" i="66"/>
  <c r="EN160" i="66"/>
  <c r="EN545" i="66"/>
  <c r="EM424" i="66"/>
  <c r="EN352" i="66"/>
  <c r="EN126" i="66"/>
  <c r="EN705" i="66"/>
  <c r="EM946" i="66"/>
  <c r="EM331" i="66"/>
  <c r="EM336" i="66"/>
  <c r="EM77" i="66"/>
  <c r="EM966" i="66"/>
  <c r="EM903" i="66"/>
  <c r="EM127" i="66"/>
  <c r="EN512" i="66"/>
  <c r="EN486" i="66"/>
  <c r="EN893" i="66"/>
  <c r="EN248" i="66"/>
  <c r="EM351" i="66"/>
  <c r="EN996" i="66"/>
  <c r="EN430" i="66"/>
  <c r="EM649" i="66"/>
  <c r="EN882" i="66"/>
  <c r="EN556" i="66"/>
  <c r="EM794" i="66"/>
  <c r="EN582" i="66"/>
  <c r="EN170" i="66"/>
  <c r="EM840" i="66"/>
  <c r="EM775" i="66"/>
  <c r="EM620" i="66"/>
  <c r="EM622" i="66"/>
  <c r="EM536" i="66"/>
  <c r="EM637" i="66"/>
  <c r="EN332" i="66"/>
  <c r="EN436" i="66"/>
  <c r="EN635" i="66"/>
  <c r="EN214" i="66"/>
  <c r="EM371" i="66"/>
  <c r="EM96" i="66"/>
  <c r="EN353" i="66"/>
  <c r="EM599" i="66"/>
  <c r="EN916" i="66"/>
  <c r="EN952" i="66"/>
  <c r="EM446" i="66"/>
  <c r="EM410" i="66"/>
  <c r="EM461" i="66"/>
  <c r="EM342" i="66"/>
  <c r="EN656" i="66"/>
  <c r="EM757" i="66"/>
  <c r="EM875" i="66"/>
  <c r="EN971" i="66"/>
  <c r="EN645" i="66"/>
  <c r="EN823" i="66"/>
  <c r="EN576" i="66"/>
  <c r="EM520" i="66"/>
  <c r="EN616" i="66"/>
  <c r="EM103" i="66"/>
  <c r="EM871" i="66"/>
  <c r="EM972" i="66"/>
  <c r="EM47" i="66"/>
  <c r="EN626" i="66"/>
  <c r="EM895" i="66"/>
  <c r="EM767" i="66"/>
  <c r="EN539" i="66"/>
  <c r="EN118" i="66"/>
  <c r="EN286" i="66"/>
  <c r="EN902" i="66"/>
  <c r="EM546" i="66"/>
  <c r="EM785" i="66"/>
  <c r="EN646" i="66"/>
  <c r="EM421" i="66"/>
  <c r="EM560" i="66"/>
  <c r="EN92" i="66"/>
  <c r="EM86" i="66"/>
  <c r="EN741" i="66"/>
  <c r="EM707" i="66"/>
  <c r="EN121" i="66"/>
  <c r="EN535" i="66"/>
  <c r="EM867" i="66"/>
  <c r="EN499" i="66"/>
  <c r="EM67" i="66"/>
  <c r="EN839" i="66"/>
  <c r="EN254" i="66"/>
  <c r="EN28" i="66"/>
  <c r="EM56" i="66"/>
  <c r="EM873" i="66"/>
  <c r="EM54" i="66"/>
  <c r="EM315" i="66"/>
  <c r="EN584" i="66"/>
  <c r="EN93" i="66"/>
  <c r="EM437" i="66"/>
  <c r="EN781" i="66"/>
  <c r="EN922" i="66"/>
  <c r="EN348" i="66"/>
  <c r="EN639" i="66"/>
  <c r="EN250" i="66"/>
  <c r="EM704" i="66"/>
  <c r="EN957" i="66"/>
  <c r="EM661" i="66"/>
  <c r="EN443" i="66"/>
  <c r="EM784" i="66"/>
  <c r="EN128" i="66"/>
  <c r="EN924" i="66"/>
  <c r="EN141" i="66"/>
  <c r="EN123" i="66"/>
  <c r="EN964" i="66"/>
  <c r="EM979" i="66"/>
  <c r="EN602" i="66"/>
  <c r="EN720" i="66"/>
  <c r="EN958" i="66"/>
  <c r="EM125" i="66"/>
  <c r="EN575" i="66"/>
  <c r="EM435" i="66"/>
  <c r="EN428" i="66"/>
  <c r="EN558" i="66"/>
  <c r="EM275" i="66"/>
  <c r="EM831" i="66"/>
  <c r="EM491" i="66"/>
  <c r="EN187" i="66"/>
  <c r="EN736" i="66"/>
  <c r="EM724" i="66"/>
  <c r="EM799" i="66"/>
  <c r="EN142" i="66"/>
  <c r="EN909" i="66"/>
  <c r="EM215" i="66"/>
  <c r="EM756" i="66"/>
  <c r="EN662" i="66"/>
  <c r="EM872" i="66"/>
  <c r="EM167" i="66"/>
  <c r="EM235" i="66"/>
  <c r="EN365" i="66"/>
  <c r="EM177" i="66"/>
  <c r="EM727" i="66"/>
  <c r="EM344" i="66"/>
  <c r="EN801" i="66"/>
  <c r="EN487" i="66"/>
  <c r="EN78" i="66"/>
  <c r="EM932" i="66"/>
  <c r="EM79" i="66"/>
  <c r="EN758" i="66"/>
  <c r="EM792" i="66"/>
  <c r="EM84" i="66"/>
  <c r="EN940" i="66"/>
  <c r="EM460" i="66"/>
  <c r="EN41" i="66"/>
  <c r="EM343" i="66"/>
  <c r="EM418" i="66"/>
  <c r="EN677" i="66"/>
  <c r="EM457" i="66"/>
  <c r="EN236" i="66"/>
  <c r="EM383" i="66"/>
  <c r="EN933" i="66"/>
  <c r="EN194" i="66"/>
  <c r="EN143" i="66"/>
  <c r="EN464" i="66"/>
  <c r="EN440" i="66"/>
  <c r="EN527" i="66"/>
  <c r="EN207" i="66"/>
  <c r="EM312" i="66"/>
  <c r="EN195" i="66"/>
  <c r="EN550" i="66"/>
  <c r="EN448" i="66"/>
  <c r="EN337" i="66"/>
  <c r="EN507" i="66"/>
  <c r="EN178" i="66"/>
  <c r="EM1001" i="66"/>
  <c r="EM685" i="66"/>
  <c r="EM173" i="66"/>
  <c r="EN658" i="66"/>
  <c r="EM325" i="66"/>
  <c r="EN691" i="66"/>
  <c r="EN411" i="66"/>
  <c r="EN18" i="66"/>
  <c r="EM843" i="66"/>
  <c r="EM897" i="66"/>
  <c r="EN870" i="66"/>
  <c r="EM75" i="66"/>
  <c r="EN563" i="66"/>
  <c r="EN523" i="66"/>
  <c r="EM239" i="66"/>
  <c r="EM42" i="66"/>
  <c r="EM226" i="66"/>
  <c r="EN120" i="66"/>
  <c r="EN915" i="66"/>
  <c r="EN673" i="66"/>
  <c r="EN869" i="66"/>
  <c r="EM610" i="66"/>
  <c r="EM759" i="66"/>
  <c r="EM836" i="66"/>
  <c r="EM268" i="66"/>
  <c r="EN585" i="66"/>
  <c r="EM942" i="66"/>
  <c r="EN427" i="66"/>
  <c r="EM725" i="66"/>
  <c r="EN168" i="66"/>
  <c r="EM509" i="66"/>
  <c r="EM937" i="66"/>
  <c r="EM782" i="66"/>
  <c r="EM174" i="66"/>
  <c r="EM362" i="66"/>
  <c r="EM625" i="66"/>
  <c r="EM406" i="66"/>
  <c r="EM237" i="66"/>
  <c r="EN995" i="66"/>
  <c r="EM816" i="66"/>
  <c r="EN148" i="66"/>
  <c r="EM968" i="66"/>
  <c r="EN161" i="66"/>
  <c r="EM89" i="66"/>
  <c r="EM158" i="66"/>
  <c r="EN934" i="66"/>
  <c r="EN322" i="66"/>
  <c r="EN687" i="66"/>
  <c r="EN166" i="66"/>
  <c r="EN231" i="66"/>
  <c r="EM22" i="66"/>
  <c r="EM835" i="66"/>
  <c r="EM290" i="66"/>
  <c r="EN349" i="66"/>
  <c r="EN905" i="66"/>
  <c r="EN973" i="66"/>
  <c r="EN289" i="66"/>
  <c r="EM48" i="66"/>
  <c r="EN471" i="66"/>
  <c r="EM319" i="66"/>
  <c r="EN396" i="66"/>
  <c r="EM338" i="66"/>
  <c r="EM653" i="66"/>
  <c r="EM394" i="66"/>
  <c r="EN438" i="66"/>
  <c r="EM498" i="66"/>
  <c r="EN15" i="66"/>
  <c r="EN379" i="66"/>
  <c r="EM651" i="66"/>
  <c r="EN615" i="66"/>
  <c r="EN601" i="66"/>
  <c r="EN25" i="66"/>
  <c r="EM702" i="66"/>
  <c r="EN184" i="66"/>
  <c r="EN804" i="66"/>
  <c r="EN50" i="66"/>
  <c r="EN989" i="66"/>
  <c r="EN844" i="66"/>
  <c r="EN183" i="66"/>
  <c r="EM490" i="66"/>
  <c r="EN298" i="66"/>
  <c r="EN65" i="66"/>
  <c r="EM299" i="66"/>
  <c r="EM655" i="66"/>
  <c r="EN297" i="66"/>
  <c r="EN72" i="66"/>
  <c r="EN46" i="66"/>
  <c r="EN611" i="66"/>
  <c r="EN814" i="66"/>
  <c r="EN417" i="66"/>
  <c r="EM969" i="66"/>
  <c r="EM180" i="66"/>
  <c r="EN826" i="66"/>
  <c r="EN681" i="66"/>
  <c r="EN567" i="66"/>
  <c r="EN149" i="66"/>
  <c r="EM800" i="66"/>
  <c r="EN878" i="66"/>
  <c r="EM395" i="66"/>
  <c r="EM802" i="66"/>
  <c r="EN737" i="66"/>
  <c r="EM694" i="66"/>
  <c r="EN521" i="66"/>
  <c r="EM307" i="66"/>
  <c r="EN24" i="66"/>
  <c r="EM670" i="66"/>
  <c r="EM699" i="66"/>
  <c r="EM696" i="66"/>
  <c r="EN191" i="66"/>
  <c r="EN515" i="66"/>
  <c r="EN874" i="66"/>
  <c r="EN106" i="66"/>
  <c r="EN885" i="66"/>
  <c r="EM742" i="66"/>
  <c r="EN675" i="66"/>
  <c r="EN930" i="66"/>
  <c r="EN806" i="66"/>
  <c r="EN852" i="66"/>
  <c r="EM245" i="66"/>
  <c r="EM566" i="66"/>
  <c r="EM205" i="66"/>
  <c r="EM962" i="66"/>
  <c r="EN230" i="66"/>
  <c r="EM294" i="66"/>
  <c r="EM876" i="66"/>
  <c r="EN850" i="66"/>
  <c r="EN306" i="66"/>
  <c r="EM912" i="66"/>
  <c r="EM568" i="66"/>
  <c r="EN522" i="66"/>
  <c r="EN218" i="66"/>
  <c r="EN13" i="66"/>
  <c r="EN967" i="66"/>
  <c r="EM672" i="66"/>
  <c r="EN960" i="66"/>
  <c r="EM709" i="66"/>
  <c r="EN109" i="66"/>
  <c r="EN114" i="66"/>
  <c r="EN389" i="66"/>
  <c r="EN412" i="66"/>
  <c r="EN261" i="66"/>
  <c r="EM233" i="66"/>
  <c r="EM845" i="66"/>
  <c r="EM327" i="66"/>
  <c r="EM723" i="66"/>
  <c r="EN926" i="66"/>
  <c r="EM211" i="66"/>
  <c r="EN209" i="66"/>
  <c r="EN111" i="66"/>
  <c r="EN456" i="66"/>
  <c r="EN203" i="66"/>
  <c r="EM314" i="66"/>
  <c r="EN627" i="66"/>
  <c r="EM551" i="66"/>
  <c r="EM554" i="66"/>
  <c r="EM453" i="66"/>
  <c r="EN892" i="66"/>
  <c r="EN451" i="66"/>
  <c r="EN993" i="66"/>
  <c r="EN475" i="66"/>
  <c r="EN277" i="66"/>
  <c r="EN69" i="66"/>
  <c r="EM828" i="66"/>
  <c r="EN305" i="66"/>
  <c r="EM513" i="66"/>
  <c r="EM388" i="66"/>
  <c r="EN914" i="66"/>
  <c r="EM899" i="66"/>
  <c r="EM846" i="66"/>
  <c r="EN581" i="66"/>
  <c r="EM34" i="66"/>
  <c r="EM85" i="66"/>
  <c r="EN459" i="66"/>
  <c r="EN282" i="66"/>
  <c r="EM591" i="66"/>
  <c r="EM619" i="66"/>
  <c r="EM81" i="66"/>
  <c r="EN985" i="66"/>
  <c r="EM508" i="66"/>
  <c r="EN39" i="66"/>
  <c r="EM918" i="66"/>
  <c r="EM923" i="66"/>
  <c r="EN549" i="66"/>
  <c r="EN350" i="66"/>
  <c r="EM76" i="66"/>
  <c r="EM605" i="66"/>
  <c r="EN38" i="66"/>
  <c r="EN621" i="66"/>
  <c r="EM20" i="66"/>
  <c r="EN31" i="66"/>
  <c r="EM928" i="66"/>
  <c r="EN739" i="66"/>
  <c r="EN468" i="66"/>
  <c r="EN71" i="66"/>
  <c r="EM583" i="66"/>
  <c r="EM773" i="66"/>
  <c r="EN303" i="66"/>
  <c r="EM439" i="66"/>
  <c r="EM477" i="66"/>
  <c r="EN970" i="66"/>
  <c r="EN565" i="66"/>
  <c r="EM377" i="66"/>
  <c r="EN163" i="66"/>
  <c r="EM721" i="66"/>
  <c r="EM652" i="66"/>
  <c r="EN497" i="66"/>
  <c r="EM728" i="66"/>
  <c r="EN716" i="66"/>
  <c r="EN66" i="66"/>
  <c r="EN101" i="66"/>
  <c r="EM860" i="66"/>
  <c r="EN832" i="66"/>
  <c r="EM133" i="66"/>
  <c r="EN276" i="66"/>
  <c r="EM743" i="66"/>
  <c r="EN614" i="66"/>
  <c r="EM762" i="66"/>
  <c r="EM201" i="66"/>
  <c r="EN35" i="66"/>
  <c r="EM169" i="66"/>
  <c r="EM987" i="66"/>
  <c r="EN198" i="66"/>
  <c r="EN60" i="66"/>
  <c r="EM997" i="66"/>
  <c r="EN553" i="66"/>
  <c r="EN375" i="66"/>
  <c r="EM420" i="66"/>
  <c r="EM409" i="66"/>
  <c r="EM363" i="66"/>
  <c r="EM366" i="66"/>
  <c r="EN992" i="66"/>
  <c r="EM19" i="66"/>
  <c r="EN407" i="66"/>
  <c r="EM779" i="66"/>
  <c r="DQ11" i="66"/>
  <c r="AN11" i="66" s="1"/>
  <c r="BO11" i="66"/>
  <c r="BN11" i="66"/>
  <c r="BM11" i="66"/>
  <c r="BO10" i="66"/>
  <c r="BN10" i="66"/>
  <c r="BM10" i="66"/>
  <c r="CC11" i="66"/>
  <c r="BQ11" i="66"/>
  <c r="CC10" i="66"/>
  <c r="BQ10" i="66"/>
  <c r="CP4" i="66"/>
  <c r="BK8" i="66"/>
  <c r="BK4" i="66"/>
  <c r="BM4" i="66" l="1"/>
  <c r="BK5" i="66"/>
  <c r="BM6" i="66"/>
  <c r="BN6" i="66"/>
  <c r="BO6" i="66"/>
  <c r="DZ271" i="66" s="1"/>
  <c r="DZ12" i="66"/>
  <c r="EP12" i="66"/>
  <c r="CP5" i="66"/>
  <c r="CQ5" i="66" s="1"/>
  <c r="DC4" i="66"/>
  <c r="DD4" i="66"/>
  <c r="DZ11" i="66"/>
  <c r="EP11" i="66"/>
  <c r="CQ4" i="66"/>
  <c r="BM8" i="66"/>
  <c r="BN8" i="66"/>
  <c r="BO8" i="66"/>
  <c r="BO4" i="66"/>
  <c r="CT11" i="66" s="1"/>
  <c r="BN4" i="66"/>
  <c r="BN5" i="66" l="1"/>
  <c r="BO5" i="66"/>
  <c r="EA271" i="66"/>
  <c r="EG271" i="66"/>
  <c r="EH271" i="66"/>
  <c r="EJ271" i="66"/>
  <c r="ED271" i="66"/>
  <c r="EI271" i="66"/>
  <c r="EB271" i="66"/>
  <c r="EF271" i="66"/>
  <c r="EE271" i="66"/>
  <c r="EK271" i="66"/>
  <c r="EC271" i="66"/>
  <c r="DY271" i="66"/>
  <c r="EL271" i="66" s="1"/>
  <c r="EN271" i="66" s="1"/>
  <c r="EB12" i="66"/>
  <c r="EI12" i="66"/>
  <c r="EA12" i="66"/>
  <c r="EF12" i="66"/>
  <c r="EH12" i="66"/>
  <c r="EC12" i="66"/>
  <c r="EE12" i="66"/>
  <c r="EK12" i="66"/>
  <c r="ED12" i="66"/>
  <c r="EJ12" i="66"/>
  <c r="EG12" i="66"/>
  <c r="CT12" i="66"/>
  <c r="CP6" i="66"/>
  <c r="CP8" i="66"/>
  <c r="DC6" i="66"/>
  <c r="DD6" i="66"/>
  <c r="DC5" i="66"/>
  <c r="DD5" i="66"/>
  <c r="EG11" i="66"/>
  <c r="EE11" i="66"/>
  <c r="EF11" i="66"/>
  <c r="EK11" i="66"/>
  <c r="EB11" i="66"/>
  <c r="EH11" i="66"/>
  <c r="EA11" i="66"/>
  <c r="EJ11" i="66"/>
  <c r="EC11" i="66"/>
  <c r="ED11" i="66"/>
  <c r="EI11" i="66"/>
  <c r="BR873" i="66"/>
  <c r="BR186" i="66"/>
  <c r="BR715" i="66"/>
  <c r="BR412" i="66"/>
  <c r="BR498" i="66"/>
  <c r="BR502" i="66"/>
  <c r="BR156" i="66"/>
  <c r="BR67" i="66"/>
  <c r="BR510" i="66"/>
  <c r="BR589" i="66"/>
  <c r="BR191" i="66"/>
  <c r="BR709" i="66"/>
  <c r="BR304" i="66"/>
  <c r="BR972" i="66"/>
  <c r="BR683" i="66"/>
  <c r="BR807" i="66"/>
  <c r="BR200" i="66"/>
  <c r="BR335" i="66"/>
  <c r="BR293" i="66"/>
  <c r="BR494" i="66"/>
  <c r="BR797" i="66"/>
  <c r="BR831" i="66"/>
  <c r="BR272" i="66"/>
  <c r="BR946" i="66"/>
  <c r="BR507" i="66"/>
  <c r="BR738" i="66"/>
  <c r="BR165" i="66"/>
  <c r="BR30" i="66"/>
  <c r="BR379" i="66"/>
  <c r="BR582" i="66"/>
  <c r="BR606" i="66"/>
  <c r="BR841" i="66"/>
  <c r="BR586" i="66"/>
  <c r="BR984" i="66"/>
  <c r="BR910" i="66"/>
  <c r="BR467" i="66"/>
  <c r="BR442" i="66"/>
  <c r="BR258" i="66"/>
  <c r="BR607" i="66"/>
  <c r="BR523" i="66"/>
  <c r="BR264" i="66"/>
  <c r="BR575" i="66"/>
  <c r="BR809" i="66"/>
  <c r="BR733" i="66"/>
  <c r="BR705" i="66"/>
  <c r="BR979" i="66"/>
  <c r="BR474" i="66"/>
  <c r="BR838" i="66"/>
  <c r="BR994" i="66"/>
  <c r="BR411" i="66"/>
  <c r="BR101" i="66"/>
  <c r="BR447" i="66"/>
  <c r="BR948" i="66"/>
  <c r="BR644" i="66"/>
  <c r="BR196" i="66"/>
  <c r="BR783" i="66"/>
  <c r="BR313" i="66"/>
  <c r="BR251" i="66"/>
  <c r="BR380" i="66"/>
  <c r="BR936" i="66"/>
  <c r="BR368" i="66"/>
  <c r="BR501" i="66"/>
  <c r="BR248" i="66"/>
  <c r="BR370" i="66"/>
  <c r="BR943" i="66"/>
  <c r="BR162" i="66"/>
  <c r="BR822" i="66"/>
  <c r="BR136" i="66"/>
  <c r="BR694" i="66"/>
  <c r="BR759" i="66"/>
  <c r="BR408" i="66"/>
  <c r="BR929" i="66"/>
  <c r="BR497" i="66"/>
  <c r="BR103" i="66"/>
  <c r="BR469" i="66"/>
  <c r="BR244" i="66"/>
  <c r="BR541" i="66"/>
  <c r="BR718" i="66"/>
  <c r="BR941" i="66"/>
  <c r="BR241" i="66"/>
  <c r="BR350" i="66"/>
  <c r="BR117" i="66"/>
  <c r="BR178" i="66"/>
  <c r="BR478" i="66"/>
  <c r="BR392" i="66"/>
  <c r="BR181" i="66"/>
  <c r="BR534" i="66"/>
  <c r="BR254" i="66"/>
  <c r="BR740" i="66"/>
  <c r="BR744" i="66"/>
  <c r="BR729" i="66"/>
  <c r="BR86" i="66"/>
  <c r="BR57" i="66"/>
  <c r="BR826" i="66"/>
  <c r="BR198" i="66"/>
  <c r="BR85" i="66"/>
  <c r="BR454" i="66"/>
  <c r="BR305" i="66"/>
  <c r="BR597" i="66"/>
  <c r="BR322" i="66"/>
  <c r="BR571" i="66"/>
  <c r="BR559" i="66"/>
  <c r="BR763" i="66"/>
  <c r="BR992" i="66"/>
  <c r="BR642" i="66"/>
  <c r="BR356" i="66"/>
  <c r="BR964" i="66"/>
  <c r="BR230" i="66"/>
  <c r="BR106" i="66"/>
  <c r="BR173" i="66"/>
  <c r="BR780" i="66"/>
  <c r="BR824" i="66"/>
  <c r="BR326" i="66"/>
  <c r="BR147" i="66"/>
  <c r="BR471" i="66"/>
  <c r="BR981" i="66"/>
  <c r="BR443" i="66"/>
  <c r="BR963" i="66"/>
  <c r="BR180" i="66"/>
  <c r="BR968" i="66"/>
  <c r="BR152" i="66"/>
  <c r="BR800" i="66"/>
  <c r="BR801" i="66"/>
  <c r="BR459" i="66"/>
  <c r="BR377" i="66"/>
  <c r="BR916" i="66"/>
  <c r="BR741" i="66"/>
  <c r="BR938" i="66"/>
  <c r="BR767" i="66"/>
  <c r="BR668" i="66"/>
  <c r="BR927" i="66"/>
  <c r="BR495" i="66"/>
  <c r="BR135" i="66"/>
  <c r="BR804" i="66"/>
  <c r="BR253" i="66"/>
  <c r="BR61" i="66"/>
  <c r="BR732" i="66"/>
  <c r="BR697" i="66"/>
  <c r="BR464" i="66"/>
  <c r="BR387" i="66"/>
  <c r="BR574" i="66"/>
  <c r="BR647" i="66"/>
  <c r="BR711" i="66"/>
  <c r="BR844" i="66"/>
  <c r="BR599" i="66"/>
  <c r="BR302" i="66"/>
  <c r="BR866" i="66"/>
  <c r="BR349" i="66"/>
  <c r="BR66" i="66"/>
  <c r="BR657" i="66"/>
  <c r="BR60" i="66"/>
  <c r="BR263" i="66"/>
  <c r="BR220" i="66"/>
  <c r="BR790" i="66"/>
  <c r="BR865" i="66"/>
  <c r="BR273" i="66"/>
  <c r="BR839" i="66"/>
  <c r="BR425" i="66"/>
  <c r="BR339" i="66"/>
  <c r="BR76" i="66"/>
  <c r="BR693" i="66"/>
  <c r="BR438" i="66"/>
  <c r="BR301" i="66"/>
  <c r="BR610" i="66"/>
  <c r="BR877" i="66"/>
  <c r="BR774" i="66"/>
  <c r="BR452" i="66"/>
  <c r="BR570" i="66"/>
  <c r="BR751" i="66"/>
  <c r="BR627" i="66"/>
  <c r="BR789" i="66"/>
  <c r="BR551" i="66"/>
  <c r="BR513" i="66"/>
  <c r="BR365" i="66"/>
  <c r="BR78" i="66"/>
  <c r="BR766" i="66"/>
  <c r="BR514" i="66"/>
  <c r="BR619" i="66"/>
  <c r="BR622" i="66"/>
  <c r="BR674" i="66"/>
  <c r="BR773" i="66"/>
  <c r="BR998" i="66"/>
  <c r="BR768" i="66"/>
  <c r="BR950" i="66"/>
  <c r="BR803" i="66"/>
  <c r="BR445" i="66"/>
  <c r="BR730" i="66"/>
  <c r="BR745" i="66"/>
  <c r="BR435" i="66"/>
  <c r="BR423" i="66"/>
  <c r="BR734" i="66"/>
  <c r="BR354" i="66"/>
  <c r="BR158" i="66"/>
  <c r="BR945" i="66"/>
  <c r="BR362" i="66"/>
  <c r="BR680" i="66"/>
  <c r="BR49" i="66"/>
  <c r="BR912" i="66"/>
  <c r="BR918" i="66"/>
  <c r="BR752" i="66"/>
  <c r="BR549" i="66"/>
  <c r="BR11" i="66"/>
  <c r="BR794" i="66"/>
  <c r="BR594" i="66"/>
  <c r="BR814" i="66"/>
  <c r="BR132" i="66"/>
  <c r="BR903" i="66"/>
  <c r="BR960" i="66"/>
  <c r="BR366" i="66"/>
  <c r="BR883" i="66"/>
  <c r="BR122" i="66"/>
  <c r="BR899" i="66"/>
  <c r="BR696" i="66"/>
  <c r="BR997" i="66"/>
  <c r="BR390" i="66"/>
  <c r="BR182" i="66"/>
  <c r="BR194" i="66"/>
  <c r="BR670" i="66"/>
  <c r="BR489" i="66"/>
  <c r="BR40" i="66"/>
  <c r="BR410" i="66"/>
  <c r="BR128" i="66"/>
  <c r="BR922" i="66"/>
  <c r="BR419" i="66"/>
  <c r="BR690" i="66"/>
  <c r="BR723" i="66"/>
  <c r="BR79" i="66"/>
  <c r="BR616" i="66"/>
  <c r="BR850" i="66"/>
  <c r="BR876" i="66"/>
  <c r="BR969" i="66"/>
  <c r="BR558" i="66"/>
  <c r="BR64" i="66"/>
  <c r="BR843" i="66"/>
  <c r="BR391" i="66"/>
  <c r="BR206" i="66"/>
  <c r="BR792" i="66"/>
  <c r="BR416" i="66"/>
  <c r="BR453" i="66"/>
  <c r="BR394" i="66"/>
  <c r="BR83" i="66"/>
  <c r="BR889" i="66"/>
  <c r="BR271" i="66"/>
  <c r="BR930" i="66"/>
  <c r="BR926" i="66"/>
  <c r="BR243" i="66"/>
  <c r="BR321" i="66"/>
  <c r="BR20" i="66"/>
  <c r="BR492" i="66"/>
  <c r="BR246" i="66"/>
  <c r="BR756" i="66"/>
  <c r="BR954" i="66"/>
  <c r="BR677" i="66"/>
  <c r="BR415" i="66"/>
  <c r="BR291" i="66"/>
  <c r="BR115" i="66"/>
  <c r="BR937" i="66"/>
  <c r="BR611" i="66"/>
  <c r="BR629" i="66"/>
  <c r="BR96" i="66"/>
  <c r="BR468" i="66"/>
  <c r="BR542" i="66"/>
  <c r="BR713" i="66"/>
  <c r="BR649" i="66"/>
  <c r="BR562" i="66"/>
  <c r="BR174" i="66"/>
  <c r="BR43" i="66"/>
  <c r="BR397" i="66"/>
  <c r="BR560" i="66"/>
  <c r="BR281" i="66"/>
  <c r="BR476" i="66"/>
  <c r="BR802" i="66"/>
  <c r="BR63" i="66"/>
  <c r="BR116" i="66"/>
  <c r="BR861" i="66"/>
  <c r="BR130" i="66"/>
  <c r="BR836" i="66"/>
  <c r="BR613" i="66"/>
  <c r="BR222" i="66"/>
  <c r="BR868" i="66"/>
  <c r="BR407" i="66"/>
  <c r="BR604" i="66"/>
  <c r="BR614" i="66"/>
  <c r="BR689" i="66"/>
  <c r="BR475" i="66"/>
  <c r="BR700" i="66"/>
  <c r="BR332" i="66"/>
  <c r="BR357" i="66"/>
  <c r="BR654" i="66"/>
  <c r="BR84" i="66"/>
  <c r="BR192" i="66"/>
  <c r="BR555" i="66"/>
  <c r="BR143" i="66"/>
  <c r="BR698" i="66"/>
  <c r="BR409" i="66"/>
  <c r="BR212" i="66"/>
  <c r="BR791" i="66"/>
  <c r="BR704" i="66"/>
  <c r="BR161" i="66"/>
  <c r="BR702" i="66"/>
  <c r="BR242" i="66"/>
  <c r="BR754" i="66"/>
  <c r="BR44" i="66"/>
  <c r="BR662" i="66"/>
  <c r="BR428" i="66"/>
  <c r="BR821" i="66"/>
  <c r="BR98" i="66"/>
  <c r="BR966" i="66"/>
  <c r="BR289" i="66"/>
  <c r="BR664" i="66"/>
  <c r="BR88" i="66"/>
  <c r="BR656" i="66"/>
  <c r="BR139" i="66"/>
  <c r="BR532" i="66"/>
  <c r="BR885" i="66"/>
  <c r="BR567" i="66"/>
  <c r="BR816" i="66"/>
  <c r="BR74" i="66"/>
  <c r="BR359" i="66"/>
  <c r="BR87" i="66"/>
  <c r="BR125" i="66"/>
  <c r="BR371" i="66"/>
  <c r="BR372" i="66"/>
  <c r="BR658" i="66"/>
  <c r="BR965" i="66"/>
  <c r="BR436" i="66"/>
  <c r="BR932" i="66"/>
  <c r="BR148" i="66"/>
  <c r="BR51" i="66"/>
  <c r="BR245" i="66"/>
  <c r="BR953" i="66"/>
  <c r="BR919" i="66"/>
  <c r="BR925" i="66"/>
  <c r="BR940" i="66"/>
  <c r="BR956" i="66"/>
  <c r="BR142" i="66"/>
  <c r="BR893" i="66"/>
  <c r="BR299" i="66"/>
  <c r="BR28" i="66"/>
  <c r="BR737" i="66"/>
  <c r="BR538" i="66"/>
  <c r="BR678" i="66"/>
  <c r="BR172" i="66"/>
  <c r="BR337" i="66"/>
  <c r="BR796" i="66"/>
  <c r="BR269" i="66"/>
  <c r="BR1004" i="66"/>
  <c r="BR867" i="66"/>
  <c r="BR71" i="66"/>
  <c r="BR381" i="66"/>
  <c r="BR908" i="66"/>
  <c r="BR434" i="66"/>
  <c r="BR195" i="66"/>
  <c r="BR764" i="66"/>
  <c r="BR771" i="66"/>
  <c r="BR905" i="66"/>
  <c r="BR921" i="66"/>
  <c r="BR842" i="66"/>
  <c r="BR651" i="66"/>
  <c r="BR837" i="66"/>
  <c r="BR29" i="66"/>
  <c r="BR52" i="66"/>
  <c r="BR928" i="66"/>
  <c r="BR343" i="66"/>
  <c r="BR120" i="66"/>
  <c r="BR681" i="66"/>
  <c r="BR324" i="66"/>
  <c r="BR728" i="66"/>
  <c r="BR727" i="66"/>
  <c r="BR340" i="66"/>
  <c r="BR840" i="66"/>
  <c r="BR414" i="66"/>
  <c r="BR308" i="66"/>
  <c r="BR317" i="66"/>
  <c r="BR999" i="66"/>
  <c r="BR431" i="66"/>
  <c r="BR612" i="66"/>
  <c r="BR295" i="66"/>
  <c r="BR531" i="66"/>
  <c r="BR113" i="66"/>
  <c r="BR77" i="66"/>
  <c r="BR517" i="66"/>
  <c r="BR211" i="66"/>
  <c r="BR671" i="66"/>
  <c r="BR856" i="66"/>
  <c r="BR820" i="66"/>
  <c r="BR643" i="66"/>
  <c r="BR996" i="66"/>
  <c r="BR625" i="66"/>
  <c r="BR852" i="66"/>
  <c r="BR286" i="66"/>
  <c r="BR512" i="66"/>
  <c r="BR14" i="66"/>
  <c r="BR210" i="66"/>
  <c r="BR782" i="66"/>
  <c r="BR266" i="66"/>
  <c r="BR788" i="66"/>
  <c r="BR38" i="66"/>
  <c r="BR312" i="66"/>
  <c r="BR815" i="66"/>
  <c r="BR287" i="66"/>
  <c r="BR603" i="66"/>
  <c r="BR982" i="66"/>
  <c r="BR330" i="66"/>
  <c r="BR875" i="66"/>
  <c r="BR496" i="66"/>
  <c r="BR535" i="66"/>
  <c r="BR232" i="66"/>
  <c r="BR179" i="66"/>
  <c r="BR626" i="66"/>
  <c r="BR470" i="66"/>
  <c r="BR69" i="66"/>
  <c r="BR328" i="66"/>
  <c r="BR765" i="66"/>
  <c r="BR522" i="66"/>
  <c r="BR193" i="66"/>
  <c r="BR41" i="66"/>
  <c r="BR777" i="66"/>
  <c r="BR256" i="66"/>
  <c r="BR341" i="66"/>
  <c r="BR268" i="66"/>
  <c r="BR640" i="66"/>
  <c r="BR712" i="66"/>
  <c r="BR686" i="66"/>
  <c r="BR772" i="66"/>
  <c r="BR516" i="66"/>
  <c r="BR675" i="66"/>
  <c r="BR505" i="66"/>
  <c r="BR892" i="66"/>
  <c r="BR99" i="66"/>
  <c r="BR201" i="66"/>
  <c r="BR545" i="66"/>
  <c r="BR93" i="66"/>
  <c r="BR319" i="66"/>
  <c r="BR547" i="66"/>
  <c r="BR403" i="66"/>
  <c r="BR515" i="66"/>
  <c r="BR373" i="66"/>
  <c r="BR197" i="66"/>
  <c r="BR590" i="66"/>
  <c r="BR901" i="66"/>
  <c r="BR221" i="66"/>
  <c r="BR458" i="66"/>
  <c r="BR358" i="66"/>
  <c r="BR931" i="66"/>
  <c r="BR303" i="66"/>
  <c r="BR630" i="66"/>
  <c r="BR237" i="66"/>
  <c r="BR267" i="66"/>
  <c r="BR160" i="66"/>
  <c r="BR388" i="66"/>
  <c r="BR402" i="66"/>
  <c r="BR384" i="66"/>
  <c r="BR239" i="66"/>
  <c r="BR231" i="66"/>
  <c r="BR255" i="66"/>
  <c r="BR396" i="66"/>
  <c r="BR834" i="66"/>
  <c r="BR190" i="66"/>
  <c r="BR233" i="66"/>
  <c r="BR881" i="66"/>
  <c r="BR913" i="66"/>
  <c r="BR742" i="66"/>
  <c r="BR525" i="66"/>
  <c r="BR971" i="66"/>
  <c r="BR880" i="66"/>
  <c r="BR949" i="66"/>
  <c r="BR42" i="66"/>
  <c r="BR882" i="66"/>
  <c r="BR633" i="66"/>
  <c r="BR168" i="66"/>
  <c r="BR490" i="66"/>
  <c r="BR184" i="66"/>
  <c r="BR19" i="66"/>
  <c r="BR275" i="66"/>
  <c r="BR818" i="66"/>
  <c r="BR284" i="66"/>
  <c r="BR970" i="66"/>
  <c r="BR806" i="66"/>
  <c r="BR601" i="66"/>
  <c r="BR22" i="66"/>
  <c r="BR726" i="66"/>
  <c r="BR648" i="66"/>
  <c r="BR746" i="66"/>
  <c r="BR345" i="66"/>
  <c r="BR134" i="66"/>
  <c r="BR119" i="66"/>
  <c r="BR279" i="66"/>
  <c r="BR480" i="66"/>
  <c r="BR166" i="66"/>
  <c r="BR355" i="66"/>
  <c r="BR481" i="66"/>
  <c r="BR973" i="66"/>
  <c r="BR352" i="66"/>
  <c r="BR895" i="66"/>
  <c r="BR550" i="66"/>
  <c r="BR124" i="66"/>
  <c r="BR673" i="66"/>
  <c r="BR539" i="66"/>
  <c r="BR716" i="66"/>
  <c r="BR663" i="66"/>
  <c r="BR1001" i="66"/>
  <c r="BR580" i="66"/>
  <c r="BR897" i="66"/>
  <c r="BR140" i="66"/>
  <c r="BR636" i="66"/>
  <c r="BR457" i="66"/>
  <c r="BR659" i="66"/>
  <c r="BR55" i="66"/>
  <c r="BR830" i="66"/>
  <c r="BR757" i="66"/>
  <c r="BR500" i="66"/>
  <c r="BR375" i="66"/>
  <c r="BR552" i="66"/>
  <c r="BR202" i="66"/>
  <c r="BR536" i="66"/>
  <c r="BR73" i="66"/>
  <c r="BR853" i="66"/>
  <c r="BR32" i="66"/>
  <c r="BR776" i="66"/>
  <c r="BR250" i="66"/>
  <c r="BR238" i="66"/>
  <c r="BR323" i="66"/>
  <c r="BR12" i="66"/>
  <c r="BR331" i="66"/>
  <c r="BR578" i="66"/>
  <c r="BR980" i="66"/>
  <c r="BR812" i="66"/>
  <c r="BR274" i="66"/>
  <c r="BR521" i="66"/>
  <c r="BR781" i="66"/>
  <c r="BR519" i="66"/>
  <c r="BR811" i="66"/>
  <c r="BR112" i="66"/>
  <c r="BR399" i="66"/>
  <c r="BR618" i="66"/>
  <c r="BR687" i="66"/>
  <c r="BR569" i="66"/>
  <c r="BR427" i="66"/>
  <c r="BR631" i="66"/>
  <c r="BR753" i="66"/>
  <c r="BR205" i="66"/>
  <c r="BR914" i="66"/>
  <c r="BR628" i="66"/>
  <c r="BR731" i="66"/>
  <c r="BR270" i="66"/>
  <c r="BR177" i="66"/>
  <c r="BR338" i="66"/>
  <c r="BR460" i="66"/>
  <c r="BR146" i="66"/>
  <c r="BR991" i="66"/>
  <c r="BR770" i="66"/>
  <c r="BR685" i="66"/>
  <c r="BR58" i="66"/>
  <c r="BR228" i="66"/>
  <c r="BR1000" i="66"/>
  <c r="BR527" i="66"/>
  <c r="BR855" i="66"/>
  <c r="BR327" i="66"/>
  <c r="BR131" i="66"/>
  <c r="BR556" i="66"/>
  <c r="BR714" i="66"/>
  <c r="BR717" i="66"/>
  <c r="BR935" i="66"/>
  <c r="BR223" i="66"/>
  <c r="BR708" i="66"/>
  <c r="BR959" i="66"/>
  <c r="BR808" i="66"/>
  <c r="BR376" i="66"/>
  <c r="BR432" i="66"/>
  <c r="BR31" i="66"/>
  <c r="BR660" i="66"/>
  <c r="BR163" i="66"/>
  <c r="BR944" i="66"/>
  <c r="BR187" i="66"/>
  <c r="BR444" i="66"/>
  <c r="BR75" i="66"/>
  <c r="BR957" i="66"/>
  <c r="BR157" i="66"/>
  <c r="BR557" i="66"/>
  <c r="BR37" i="66"/>
  <c r="BR378" i="66"/>
  <c r="BR798" i="66"/>
  <c r="BR810" i="66"/>
  <c r="BR110" i="66"/>
  <c r="BR493" i="66"/>
  <c r="BR617" i="66"/>
  <c r="BR318" i="66"/>
  <c r="BR336" i="66"/>
  <c r="BR799" i="66"/>
  <c r="BR153" i="66"/>
  <c r="BR682" i="66"/>
  <c r="BR739" i="66"/>
  <c r="BR53" i="66"/>
  <c r="BR309" i="66"/>
  <c r="BR215" i="66"/>
  <c r="BR858" i="66"/>
  <c r="BR639" i="66"/>
  <c r="BR133" i="66"/>
  <c r="BR795" i="66"/>
  <c r="BR15" i="66"/>
  <c r="BR417" i="66"/>
  <c r="BR413" i="66"/>
  <c r="BR189" i="66"/>
  <c r="BR462" i="66"/>
  <c r="BR632" i="66"/>
  <c r="BR369" i="66"/>
  <c r="BR171" i="66"/>
  <c r="BR472" i="66"/>
  <c r="BR863" i="66"/>
  <c r="BR874" i="66"/>
  <c r="BR720" i="66"/>
  <c r="BR904" i="66"/>
  <c r="BR990" i="66"/>
  <c r="BR150" i="66"/>
  <c r="BR993" i="66"/>
  <c r="BR851" i="66"/>
  <c r="BR348" i="66"/>
  <c r="BR121" i="66"/>
  <c r="BR62" i="66"/>
  <c r="BR118" i="66"/>
  <c r="BR987" i="66"/>
  <c r="BR869" i="66"/>
  <c r="BR461" i="66"/>
  <c r="BR592" i="66"/>
  <c r="BR543" i="66"/>
  <c r="BR719" i="66"/>
  <c r="BR144" i="66"/>
  <c r="BR126" i="66"/>
  <c r="BR199" i="66"/>
  <c r="BR915" i="66"/>
  <c r="BR484" i="66"/>
  <c r="BR23" i="66"/>
  <c r="BR860" i="66"/>
  <c r="BR769" i="66"/>
  <c r="BR862" i="66"/>
  <c r="BR290" i="66"/>
  <c r="BR278" i="66"/>
  <c r="BR832" i="66"/>
  <c r="BR988" i="66"/>
  <c r="BR526" i="66"/>
  <c r="BR593" i="66"/>
  <c r="BR294" i="66"/>
  <c r="BR306" i="66"/>
  <c r="BR300" i="66"/>
  <c r="BR249" i="66"/>
  <c r="BR65" i="66"/>
  <c r="BR695" i="66"/>
  <c r="BR778" i="66"/>
  <c r="BR825" i="66"/>
  <c r="BR576" i="66"/>
  <c r="BR786" i="66"/>
  <c r="BR420" i="66"/>
  <c r="BR784" i="66"/>
  <c r="BR962" i="66"/>
  <c r="BR805" i="66"/>
  <c r="BR688" i="66"/>
  <c r="BR508" i="66"/>
  <c r="BR424" i="66"/>
  <c r="BR974" i="66"/>
  <c r="BR725" i="66"/>
  <c r="BR847" i="66"/>
  <c r="BR638" i="66"/>
  <c r="BR564" i="66"/>
  <c r="BR699" i="66"/>
  <c r="BR325" i="66"/>
  <c r="BR446" i="66"/>
  <c r="BR25" i="66"/>
  <c r="BR735" i="66"/>
  <c r="BR405" i="66"/>
  <c r="BR441" i="66"/>
  <c r="BR588" i="66"/>
  <c r="BR817" i="66"/>
  <c r="BR554" i="66"/>
  <c r="BR884" i="66"/>
  <c r="BR833" i="66"/>
  <c r="BR793" i="66"/>
  <c r="BR463" i="66"/>
  <c r="BR787" i="66"/>
  <c r="BR621" i="66"/>
  <c r="BR736" i="66"/>
  <c r="BR39" i="66"/>
  <c r="BR902" i="66"/>
  <c r="BR437" i="66"/>
  <c r="BR835" i="66"/>
  <c r="BR706" i="66"/>
  <c r="BR845" i="66"/>
  <c r="BR598" i="66"/>
  <c r="BR36" i="66"/>
  <c r="BR229" i="66"/>
  <c r="BR900" i="66"/>
  <c r="BR418" i="66"/>
  <c r="BR947" i="66"/>
  <c r="BR404" i="66"/>
  <c r="BR596" i="66"/>
  <c r="BR398" i="66"/>
  <c r="BR213" i="66"/>
  <c r="BR167" i="66"/>
  <c r="BR257" i="66"/>
  <c r="BR942" i="66"/>
  <c r="BR650" i="66"/>
  <c r="BR466" i="66"/>
  <c r="BR920" i="66"/>
  <c r="BR111" i="66"/>
  <c r="BR315" i="66"/>
  <c r="BR170" i="66"/>
  <c r="BR907" i="66"/>
  <c r="BR888" i="66"/>
  <c r="BR207" i="66"/>
  <c r="BR297" i="66"/>
  <c r="BR109" i="66"/>
  <c r="BR879" i="66"/>
  <c r="BR176" i="66"/>
  <c r="BR924" i="66"/>
  <c r="BR615" i="66"/>
  <c r="BR183" i="66"/>
  <c r="BR440" i="66"/>
  <c r="BR748" i="66"/>
  <c r="BR487" i="66"/>
  <c r="BR721" i="66"/>
  <c r="BR609" i="66"/>
  <c r="BR346" i="66"/>
  <c r="BR465" i="66"/>
  <c r="BR906" i="66"/>
  <c r="BR209" i="66"/>
  <c r="BR653" i="66"/>
  <c r="BR46" i="66"/>
  <c r="BR395" i="66"/>
  <c r="BR887" i="66"/>
  <c r="BR277" i="66"/>
  <c r="BR33" i="66"/>
  <c r="BR316" i="66"/>
  <c r="BR311" i="66"/>
  <c r="BR1003" i="66"/>
  <c r="BR433" i="66"/>
  <c r="BR389" i="66"/>
  <c r="BR91" i="66"/>
  <c r="BR548" i="66"/>
  <c r="BR652" i="66"/>
  <c r="BR382" i="66"/>
  <c r="BR236" i="66"/>
  <c r="BR585" i="66"/>
  <c r="BR955" i="66"/>
  <c r="BR848" i="66"/>
  <c r="BR854" i="66"/>
  <c r="BR204" i="66"/>
  <c r="BR528" i="66"/>
  <c r="BR655" i="66"/>
  <c r="BR298" i="66"/>
  <c r="BR333" i="66"/>
  <c r="BR566" i="66"/>
  <c r="BR813" i="66"/>
  <c r="BR296" i="66"/>
  <c r="BR282" i="66"/>
  <c r="BR707" i="66"/>
  <c r="BR669" i="66"/>
  <c r="BR288" i="66"/>
  <c r="BR758" i="66"/>
  <c r="BR48" i="66"/>
  <c r="BR351" i="66"/>
  <c r="BR623" i="66"/>
  <c r="BR827" i="66"/>
  <c r="BR985" i="66"/>
  <c r="BR482" i="66"/>
  <c r="BR504" i="66"/>
  <c r="BR568" i="66"/>
  <c r="BR361" i="66"/>
  <c r="BR579" i="66"/>
  <c r="BR986" i="66"/>
  <c r="BR240" i="66"/>
  <c r="BR886" i="66"/>
  <c r="BR283" i="66"/>
  <c r="BR450" i="66"/>
  <c r="BR755" i="66"/>
  <c r="BR27" i="66"/>
  <c r="BR385" i="66"/>
  <c r="BR1002" i="66"/>
  <c r="BR137" i="66"/>
  <c r="BR393" i="66"/>
  <c r="BR572" i="66"/>
  <c r="BR624" i="66"/>
  <c r="BR779" i="66"/>
  <c r="BR216" i="66"/>
  <c r="BR26" i="66"/>
  <c r="BR823" i="66"/>
  <c r="BR94" i="66"/>
  <c r="BR426" i="66"/>
  <c r="BR529" i="66"/>
  <c r="BR561" i="66"/>
  <c r="BR676" i="66"/>
  <c r="BR479" i="66"/>
  <c r="BR486" i="66"/>
  <c r="BR401" i="66"/>
  <c r="BR983" i="66"/>
  <c r="BR485" i="66"/>
  <c r="BR451" i="66"/>
  <c r="BR383" i="66"/>
  <c r="BR537" i="66"/>
  <c r="BR449" i="66"/>
  <c r="BR646" i="66"/>
  <c r="BR276" i="66"/>
  <c r="BR342" i="66"/>
  <c r="BR533" i="66"/>
  <c r="BR18" i="66"/>
  <c r="BR870" i="66"/>
  <c r="BR175" i="66"/>
  <c r="BR951" i="66"/>
  <c r="BR59" i="66"/>
  <c r="BR509" i="66"/>
  <c r="BR80" i="66"/>
  <c r="BR828" i="66"/>
  <c r="BR154" i="66"/>
  <c r="BR909" i="66"/>
  <c r="BR995" i="66"/>
  <c r="BR917" i="66"/>
  <c r="BR891" i="66"/>
  <c r="BR620" i="66"/>
  <c r="BR364" i="66"/>
  <c r="BR72" i="66"/>
  <c r="BR169" i="66"/>
  <c r="BR219" i="66"/>
  <c r="BR164" i="66"/>
  <c r="BR477" i="66"/>
  <c r="BR749" i="66"/>
  <c r="BR114" i="66"/>
  <c r="BR265" i="66"/>
  <c r="BR208" i="66"/>
  <c r="BR684" i="66"/>
  <c r="BR218" i="66"/>
  <c r="BR261" i="66"/>
  <c r="BR259" i="66"/>
  <c r="BR310" i="66"/>
  <c r="BR540" i="66"/>
  <c r="BR511" i="66"/>
  <c r="BR138" i="66"/>
  <c r="BR896" i="66"/>
  <c r="BR360" i="66"/>
  <c r="BR227" i="66"/>
  <c r="BR35" i="66"/>
  <c r="BR185" i="66"/>
  <c r="BR977" i="66"/>
  <c r="BR344" i="66"/>
  <c r="BR107" i="66"/>
  <c r="BR89" i="66"/>
  <c r="BR846" i="66"/>
  <c r="BR247" i="66"/>
  <c r="BR334" i="66"/>
  <c r="BR530" i="66"/>
  <c r="BR645" i="66"/>
  <c r="BR634" i="66"/>
  <c r="BR262" i="66"/>
  <c r="BR581" i="66"/>
  <c r="BR602" i="66"/>
  <c r="BR21" i="66"/>
  <c r="BR976" i="66"/>
  <c r="BR16" i="66"/>
  <c r="BR285" i="66"/>
  <c r="BR710" i="66"/>
  <c r="BR320" i="66"/>
  <c r="BR605" i="66"/>
  <c r="BR849" i="66"/>
  <c r="BR665" i="66"/>
  <c r="BR491" i="66"/>
  <c r="BR546" i="66"/>
  <c r="BR989" i="66"/>
  <c r="BR911" i="66"/>
  <c r="BR422" i="66"/>
  <c r="BR45" i="66"/>
  <c r="BR400" i="66"/>
  <c r="BR100" i="66"/>
  <c r="BR819" i="66"/>
  <c r="BR747" i="66"/>
  <c r="BR934" i="66"/>
  <c r="BR292" i="66"/>
  <c r="BR314" i="66"/>
  <c r="BR661" i="66"/>
  <c r="BR544" i="66"/>
  <c r="BR68" i="66"/>
  <c r="BR488" i="66"/>
  <c r="BR430" i="66"/>
  <c r="BR102" i="66"/>
  <c r="BR958" i="66"/>
  <c r="BR155" i="66"/>
  <c r="BR591" i="66"/>
  <c r="BR54" i="66"/>
  <c r="BR56" i="66"/>
  <c r="BR363" i="66"/>
  <c r="BR24" i="66"/>
  <c r="BR104" i="66"/>
  <c r="BR722" i="66"/>
  <c r="BR260" i="66"/>
  <c r="BR890" i="66"/>
  <c r="BR692" i="66"/>
  <c r="BR894" i="66"/>
  <c r="BR329" i="66"/>
  <c r="BR524" i="66"/>
  <c r="BR595" i="66"/>
  <c r="BR224" i="66"/>
  <c r="BR448" i="66"/>
  <c r="BR95" i="66"/>
  <c r="BR90" i="66"/>
  <c r="BR81" i="66"/>
  <c r="BR82" i="66"/>
  <c r="BR679" i="66"/>
  <c r="BR871" i="66"/>
  <c r="BR367" i="66"/>
  <c r="BR353" i="66"/>
  <c r="BR666" i="66"/>
  <c r="BR214" i="66"/>
  <c r="BR17" i="66"/>
  <c r="BR761" i="66"/>
  <c r="BR145" i="66"/>
  <c r="BR750" i="66"/>
  <c r="BR149" i="66"/>
  <c r="BR691" i="66"/>
  <c r="BR455" i="66"/>
  <c r="BR978" i="66"/>
  <c r="BR429" i="66"/>
  <c r="BR70" i="66"/>
  <c r="BR724" i="66"/>
  <c r="BR829" i="66"/>
  <c r="BR34" i="66"/>
  <c r="BR600" i="66"/>
  <c r="BR553" i="66"/>
  <c r="BR701" i="66"/>
  <c r="BR506" i="66"/>
  <c r="BR872" i="66"/>
  <c r="BR374" i="66"/>
  <c r="BR123" i="66"/>
  <c r="BR235" i="66"/>
  <c r="BR565" i="66"/>
  <c r="BR127" i="66"/>
  <c r="BR878" i="66"/>
  <c r="BR203" i="66"/>
  <c r="BR967" i="66"/>
  <c r="BR577" i="66"/>
  <c r="BR406" i="66"/>
  <c r="BR13" i="66"/>
  <c r="BR672" i="66"/>
  <c r="BR217" i="66"/>
  <c r="BR347" i="66"/>
  <c r="BR933" i="66"/>
  <c r="BR961" i="66"/>
  <c r="BR386" i="66"/>
  <c r="BR225" i="66"/>
  <c r="BR105" i="66"/>
  <c r="BR975" i="66"/>
  <c r="BR584" i="66"/>
  <c r="BR92" i="66"/>
  <c r="BR864" i="66"/>
  <c r="BR151" i="66"/>
  <c r="BR141" i="66"/>
  <c r="BR280" i="66"/>
  <c r="BR762" i="66"/>
  <c r="BR859" i="66"/>
  <c r="BR898" i="66"/>
  <c r="BR50" i="66"/>
  <c r="BR785" i="66"/>
  <c r="BR421" i="66"/>
  <c r="BR857" i="66"/>
  <c r="BR159" i="66"/>
  <c r="BR573" i="66"/>
  <c r="BR473" i="66"/>
  <c r="BR635" i="66"/>
  <c r="BR703" i="66"/>
  <c r="BR234" i="66"/>
  <c r="BR563" i="66"/>
  <c r="BR439" i="66"/>
  <c r="BR108" i="66"/>
  <c r="BR97" i="66"/>
  <c r="BR667" i="66"/>
  <c r="BR923" i="66"/>
  <c r="BR608" i="66"/>
  <c r="BR503" i="66"/>
  <c r="BR483" i="66"/>
  <c r="BR637" i="66"/>
  <c r="BR226" i="66"/>
  <c r="BR760" i="66"/>
  <c r="BR775" i="66"/>
  <c r="BR188" i="66"/>
  <c r="BR47" i="66"/>
  <c r="BR252" i="66"/>
  <c r="BR520" i="66"/>
  <c r="BR518" i="66"/>
  <c r="BR952" i="66"/>
  <c r="BR641" i="66"/>
  <c r="BR307" i="66"/>
  <c r="BR456" i="66"/>
  <c r="BR499" i="66"/>
  <c r="BR743" i="66"/>
  <c r="BR587" i="66"/>
  <c r="BR129" i="66"/>
  <c r="BR939" i="66"/>
  <c r="BR583" i="66"/>
  <c r="CT5" i="66"/>
  <c r="BR10" i="66"/>
  <c r="AB10" i="66" s="1"/>
  <c r="AC10" i="66" s="1"/>
  <c r="DL5" i="66"/>
  <c r="CT8" i="66"/>
  <c r="CT10" i="66"/>
  <c r="CQ8" i="66"/>
  <c r="CT4" i="66"/>
  <c r="CT7" i="66"/>
  <c r="CT9" i="66"/>
  <c r="CT6" i="66"/>
  <c r="CP9" i="66"/>
  <c r="CQ6" i="66"/>
  <c r="EM271" i="66" l="1"/>
  <c r="DC9" i="66"/>
  <c r="DD9" i="66"/>
  <c r="DC8" i="66"/>
  <c r="DD8" i="66"/>
  <c r="AB553" i="66"/>
  <c r="BT553" i="66"/>
  <c r="Z553" i="66" s="1"/>
  <c r="CK553" i="66" s="1"/>
  <c r="BU553" i="66"/>
  <c r="AA553" i="66" s="1"/>
  <c r="CL553" i="66" s="1"/>
  <c r="BS553" i="66"/>
  <c r="Y553" i="66" s="1"/>
  <c r="CJ553" i="66" s="1"/>
  <c r="BU572" i="66"/>
  <c r="AA572" i="66" s="1"/>
  <c r="CL572" i="66" s="1"/>
  <c r="BS572" i="66"/>
  <c r="Y572" i="66" s="1"/>
  <c r="CJ572" i="66" s="1"/>
  <c r="BT572" i="66"/>
  <c r="Z572" i="66" s="1"/>
  <c r="CK572" i="66" s="1"/>
  <c r="AB572" i="66"/>
  <c r="BS695" i="66"/>
  <c r="Y695" i="66" s="1"/>
  <c r="CJ695" i="66" s="1"/>
  <c r="BT695" i="66"/>
  <c r="Z695" i="66" s="1"/>
  <c r="CK695" i="66" s="1"/>
  <c r="AB695" i="66"/>
  <c r="BU695" i="66"/>
  <c r="AA695" i="66" s="1"/>
  <c r="CL695" i="66" s="1"/>
  <c r="BU631" i="66"/>
  <c r="AA631" i="66" s="1"/>
  <c r="CL631" i="66" s="1"/>
  <c r="BT631" i="66"/>
  <c r="Z631" i="66" s="1"/>
  <c r="CK631" i="66" s="1"/>
  <c r="AB631" i="66"/>
  <c r="BS631" i="66"/>
  <c r="Y631" i="66" s="1"/>
  <c r="CJ631" i="66" s="1"/>
  <c r="BU255" i="66"/>
  <c r="AA255" i="66" s="1"/>
  <c r="CL255" i="66" s="1"/>
  <c r="BT255" i="66"/>
  <c r="Z255" i="66" s="1"/>
  <c r="CK255" i="66" s="1"/>
  <c r="AB255" i="66"/>
  <c r="BS255" i="66"/>
  <c r="Y255" i="66" s="1"/>
  <c r="CJ255" i="66" s="1"/>
  <c r="BS702" i="66"/>
  <c r="Y702" i="66" s="1"/>
  <c r="CJ702" i="66" s="1"/>
  <c r="BU702" i="66"/>
  <c r="AA702" i="66" s="1"/>
  <c r="CL702" i="66" s="1"/>
  <c r="AB702" i="66"/>
  <c r="BT702" i="66"/>
  <c r="Z702" i="66" s="1"/>
  <c r="CK702" i="66" s="1"/>
  <c r="BS844" i="66"/>
  <c r="Y844" i="66" s="1"/>
  <c r="CJ844" i="66" s="1"/>
  <c r="BU844" i="66"/>
  <c r="AA844" i="66" s="1"/>
  <c r="CL844" i="66" s="1"/>
  <c r="BT844" i="66"/>
  <c r="Z844" i="66" s="1"/>
  <c r="CK844" i="66" s="1"/>
  <c r="AB844" i="66"/>
  <c r="AB467" i="66"/>
  <c r="BS467" i="66"/>
  <c r="Y467" i="66" s="1"/>
  <c r="CJ467" i="66" s="1"/>
  <c r="BU467" i="66"/>
  <c r="AA467" i="66" s="1"/>
  <c r="CL467" i="66" s="1"/>
  <c r="BT467" i="66"/>
  <c r="Z467" i="66" s="1"/>
  <c r="CK467" i="66" s="1"/>
  <c r="BT917" i="66"/>
  <c r="Z917" i="66" s="1"/>
  <c r="CK917" i="66" s="1"/>
  <c r="AB917" i="66"/>
  <c r="BU917" i="66"/>
  <c r="AA917" i="66" s="1"/>
  <c r="CL917" i="66" s="1"/>
  <c r="BS917" i="66"/>
  <c r="Y917" i="66" s="1"/>
  <c r="CJ917" i="66" s="1"/>
  <c r="AB596" i="66"/>
  <c r="BT596" i="66"/>
  <c r="Z596" i="66" s="1"/>
  <c r="CK596" i="66" s="1"/>
  <c r="BS596" i="66"/>
  <c r="Y596" i="66" s="1"/>
  <c r="CJ596" i="66" s="1"/>
  <c r="BU596" i="66"/>
  <c r="AA596" i="66" s="1"/>
  <c r="CL596" i="66" s="1"/>
  <c r="BT617" i="66"/>
  <c r="Z617" i="66" s="1"/>
  <c r="CK617" i="66" s="1"/>
  <c r="BS617" i="66"/>
  <c r="Y617" i="66" s="1"/>
  <c r="CJ617" i="66" s="1"/>
  <c r="BU617" i="66"/>
  <c r="AA617" i="66" s="1"/>
  <c r="CL617" i="66" s="1"/>
  <c r="AB617" i="66"/>
  <c r="BU202" i="66"/>
  <c r="AA202" i="66" s="1"/>
  <c r="CL202" i="66" s="1"/>
  <c r="BS202" i="66"/>
  <c r="Y202" i="66" s="1"/>
  <c r="CJ202" i="66" s="1"/>
  <c r="AB202" i="66"/>
  <c r="BT202" i="66"/>
  <c r="Z202" i="66" s="1"/>
  <c r="CK202" i="66" s="1"/>
  <c r="BS840" i="66"/>
  <c r="Y840" i="66" s="1"/>
  <c r="CJ840" i="66" s="1"/>
  <c r="BT840" i="66"/>
  <c r="Z840" i="66" s="1"/>
  <c r="CK840" i="66" s="1"/>
  <c r="BU840" i="66"/>
  <c r="AA840" i="66" s="1"/>
  <c r="CL840" i="66" s="1"/>
  <c r="AB840" i="66"/>
  <c r="BS332" i="66"/>
  <c r="Y332" i="66" s="1"/>
  <c r="CJ332" i="66" s="1"/>
  <c r="BT332" i="66"/>
  <c r="Z332" i="66" s="1"/>
  <c r="CK332" i="66" s="1"/>
  <c r="AB332" i="66"/>
  <c r="BU332" i="66"/>
  <c r="AA332" i="66" s="1"/>
  <c r="CL332" i="66" s="1"/>
  <c r="BU390" i="66"/>
  <c r="AA390" i="66" s="1"/>
  <c r="CL390" i="66" s="1"/>
  <c r="BS390" i="66"/>
  <c r="Y390" i="66" s="1"/>
  <c r="CJ390" i="66" s="1"/>
  <c r="AB390" i="66"/>
  <c r="BT390" i="66"/>
  <c r="Z390" i="66" s="1"/>
  <c r="CK390" i="66" s="1"/>
  <c r="AB452" i="66"/>
  <c r="BU452" i="66"/>
  <c r="AA452" i="66" s="1"/>
  <c r="CL452" i="66" s="1"/>
  <c r="BS452" i="66"/>
  <c r="Y452" i="66" s="1"/>
  <c r="CJ452" i="66" s="1"/>
  <c r="BT452" i="66"/>
  <c r="Z452" i="66" s="1"/>
  <c r="CK452" i="66" s="1"/>
  <c r="BS380" i="66"/>
  <c r="Y380" i="66" s="1"/>
  <c r="CJ380" i="66" s="1"/>
  <c r="BT380" i="66"/>
  <c r="Z380" i="66" s="1"/>
  <c r="CK380" i="66" s="1"/>
  <c r="BU380" i="66"/>
  <c r="AA380" i="66" s="1"/>
  <c r="CL380" i="66" s="1"/>
  <c r="AB380" i="66"/>
  <c r="BS785" i="66"/>
  <c r="Y785" i="66" s="1"/>
  <c r="CJ785" i="66" s="1"/>
  <c r="BT785" i="66"/>
  <c r="Z785" i="66" s="1"/>
  <c r="CK785" i="66" s="1"/>
  <c r="AB785" i="66"/>
  <c r="BU785" i="66"/>
  <c r="AA785" i="66" s="1"/>
  <c r="CL785" i="66" s="1"/>
  <c r="BS105" i="66"/>
  <c r="Y105" i="66" s="1"/>
  <c r="CJ105" i="66" s="1"/>
  <c r="BU105" i="66"/>
  <c r="AA105" i="66" s="1"/>
  <c r="CL105" i="66" s="1"/>
  <c r="AB105" i="66"/>
  <c r="BT105" i="66"/>
  <c r="Z105" i="66" s="1"/>
  <c r="CK105" i="66" s="1"/>
  <c r="BS203" i="66"/>
  <c r="Y203" i="66" s="1"/>
  <c r="CJ203" i="66" s="1"/>
  <c r="BU203" i="66"/>
  <c r="AA203" i="66" s="1"/>
  <c r="CL203" i="66" s="1"/>
  <c r="AB203" i="66"/>
  <c r="BT203" i="66"/>
  <c r="Z203" i="66" s="1"/>
  <c r="CK203" i="66" s="1"/>
  <c r="BS34" i="66"/>
  <c r="Y34" i="66" s="1"/>
  <c r="CJ34" i="66" s="1"/>
  <c r="BT34" i="66"/>
  <c r="Z34" i="66" s="1"/>
  <c r="CK34" i="66" s="1"/>
  <c r="BU34" i="66"/>
  <c r="AA34" i="66" s="1"/>
  <c r="CL34" i="66" s="1"/>
  <c r="AB34" i="66"/>
  <c r="BT17" i="66"/>
  <c r="Z17" i="66" s="1"/>
  <c r="CK17" i="66" s="1"/>
  <c r="BU17" i="66"/>
  <c r="AA17" i="66" s="1"/>
  <c r="CL17" i="66" s="1"/>
  <c r="BS17" i="66"/>
  <c r="Y17" i="66" s="1"/>
  <c r="CJ17" i="66" s="1"/>
  <c r="AB17" i="66"/>
  <c r="BS224" i="66"/>
  <c r="Y224" i="66" s="1"/>
  <c r="CJ224" i="66" s="1"/>
  <c r="AB224" i="66"/>
  <c r="BU224" i="66"/>
  <c r="AA224" i="66" s="1"/>
  <c r="CL224" i="66" s="1"/>
  <c r="BT224" i="66"/>
  <c r="Z224" i="66" s="1"/>
  <c r="CK224" i="66" s="1"/>
  <c r="BS56" i="66"/>
  <c r="Y56" i="66" s="1"/>
  <c r="CJ56" i="66" s="1"/>
  <c r="AB56" i="66"/>
  <c r="BT56" i="66"/>
  <c r="Z56" i="66" s="1"/>
  <c r="CK56" i="66" s="1"/>
  <c r="BU56" i="66"/>
  <c r="AA56" i="66" s="1"/>
  <c r="CL56" i="66" s="1"/>
  <c r="BS292" i="66"/>
  <c r="Y292" i="66" s="1"/>
  <c r="CJ292" i="66" s="1"/>
  <c r="BU292" i="66"/>
  <c r="AA292" i="66" s="1"/>
  <c r="CL292" i="66" s="1"/>
  <c r="BT292" i="66"/>
  <c r="Z292" i="66" s="1"/>
  <c r="CK292" i="66" s="1"/>
  <c r="AB292" i="66"/>
  <c r="BS665" i="66"/>
  <c r="Y665" i="66" s="1"/>
  <c r="CJ665" i="66" s="1"/>
  <c r="BT665" i="66"/>
  <c r="Z665" i="66" s="1"/>
  <c r="CK665" i="66" s="1"/>
  <c r="AB665" i="66"/>
  <c r="BU665" i="66"/>
  <c r="AA665" i="66" s="1"/>
  <c r="CL665" i="66" s="1"/>
  <c r="AB634" i="66"/>
  <c r="BU634" i="66"/>
  <c r="AA634" i="66" s="1"/>
  <c r="CL634" i="66" s="1"/>
  <c r="BT634" i="66"/>
  <c r="Z634" i="66" s="1"/>
  <c r="CK634" i="66" s="1"/>
  <c r="BS634" i="66"/>
  <c r="Y634" i="66" s="1"/>
  <c r="CJ634" i="66" s="1"/>
  <c r="BT227" i="66"/>
  <c r="Z227" i="66" s="1"/>
  <c r="CK227" i="66" s="1"/>
  <c r="BS227" i="66"/>
  <c r="Y227" i="66" s="1"/>
  <c r="CJ227" i="66" s="1"/>
  <c r="AB227" i="66"/>
  <c r="BU227" i="66"/>
  <c r="AA227" i="66" s="1"/>
  <c r="CL227" i="66" s="1"/>
  <c r="BU265" i="66"/>
  <c r="AA265" i="66" s="1"/>
  <c r="CL265" i="66" s="1"/>
  <c r="AB265" i="66"/>
  <c r="BS265" i="66"/>
  <c r="Y265" i="66" s="1"/>
  <c r="CJ265" i="66" s="1"/>
  <c r="BT265" i="66"/>
  <c r="Z265" i="66" s="1"/>
  <c r="CK265" i="66" s="1"/>
  <c r="BS995" i="66"/>
  <c r="Y995" i="66" s="1"/>
  <c r="CJ995" i="66" s="1"/>
  <c r="BU995" i="66"/>
  <c r="AA995" i="66" s="1"/>
  <c r="CL995" i="66" s="1"/>
  <c r="BT995" i="66"/>
  <c r="Z995" i="66" s="1"/>
  <c r="CK995" i="66" s="1"/>
  <c r="AB995" i="66"/>
  <c r="BS342" i="66"/>
  <c r="Y342" i="66" s="1"/>
  <c r="CJ342" i="66" s="1"/>
  <c r="AB342" i="66"/>
  <c r="BU342" i="66"/>
  <c r="AA342" i="66" s="1"/>
  <c r="CL342" i="66" s="1"/>
  <c r="BT342" i="66"/>
  <c r="Z342" i="66" s="1"/>
  <c r="CK342" i="66" s="1"/>
  <c r="BU676" i="66"/>
  <c r="AA676" i="66" s="1"/>
  <c r="CL676" i="66" s="1"/>
  <c r="BT676" i="66"/>
  <c r="Z676" i="66" s="1"/>
  <c r="CK676" i="66" s="1"/>
  <c r="BS676" i="66"/>
  <c r="Y676" i="66" s="1"/>
  <c r="CJ676" i="66" s="1"/>
  <c r="AB676" i="66"/>
  <c r="BS137" i="66"/>
  <c r="Y137" i="66" s="1"/>
  <c r="CJ137" i="66" s="1"/>
  <c r="AB137" i="66"/>
  <c r="BT137" i="66"/>
  <c r="Z137" i="66" s="1"/>
  <c r="CK137" i="66" s="1"/>
  <c r="BU137" i="66"/>
  <c r="AA137" i="66" s="1"/>
  <c r="CL137" i="66" s="1"/>
  <c r="BS568" i="66"/>
  <c r="Y568" i="66" s="1"/>
  <c r="CJ568" i="66" s="1"/>
  <c r="AB568" i="66"/>
  <c r="BT568" i="66"/>
  <c r="Z568" i="66" s="1"/>
  <c r="CK568" i="66" s="1"/>
  <c r="BU568" i="66"/>
  <c r="AA568" i="66" s="1"/>
  <c r="CL568" i="66" s="1"/>
  <c r="BU282" i="66"/>
  <c r="AA282" i="66" s="1"/>
  <c r="CL282" i="66" s="1"/>
  <c r="BS282" i="66"/>
  <c r="Y282" i="66" s="1"/>
  <c r="CJ282" i="66" s="1"/>
  <c r="BT282" i="66"/>
  <c r="Z282" i="66" s="1"/>
  <c r="CK282" i="66" s="1"/>
  <c r="AB282" i="66"/>
  <c r="BU585" i="66"/>
  <c r="AA585" i="66" s="1"/>
  <c r="CL585" i="66" s="1"/>
  <c r="AB585" i="66"/>
  <c r="BT585" i="66"/>
  <c r="Z585" i="66" s="1"/>
  <c r="CK585" i="66" s="1"/>
  <c r="BS585" i="66"/>
  <c r="Y585" i="66" s="1"/>
  <c r="CJ585" i="66" s="1"/>
  <c r="AB277" i="66"/>
  <c r="BS277" i="66"/>
  <c r="Y277" i="66" s="1"/>
  <c r="CJ277" i="66" s="1"/>
  <c r="BT277" i="66"/>
  <c r="Z277" i="66" s="1"/>
  <c r="CK277" i="66" s="1"/>
  <c r="BU277" i="66"/>
  <c r="AA277" i="66" s="1"/>
  <c r="CL277" i="66" s="1"/>
  <c r="BT748" i="66"/>
  <c r="Z748" i="66" s="1"/>
  <c r="CK748" i="66" s="1"/>
  <c r="BU748" i="66"/>
  <c r="AA748" i="66" s="1"/>
  <c r="CL748" i="66" s="1"/>
  <c r="AB748" i="66"/>
  <c r="BS748" i="66"/>
  <c r="Y748" i="66" s="1"/>
  <c r="CJ748" i="66" s="1"/>
  <c r="AB170" i="66"/>
  <c r="BT170" i="66"/>
  <c r="Z170" i="66" s="1"/>
  <c r="CK170" i="66" s="1"/>
  <c r="BS170" i="66"/>
  <c r="Y170" i="66" s="1"/>
  <c r="CJ170" i="66" s="1"/>
  <c r="BU170" i="66"/>
  <c r="AA170" i="66" s="1"/>
  <c r="CL170" i="66" s="1"/>
  <c r="BS404" i="66"/>
  <c r="Y404" i="66" s="1"/>
  <c r="CJ404" i="66" s="1"/>
  <c r="BT404" i="66"/>
  <c r="Z404" i="66" s="1"/>
  <c r="CK404" i="66" s="1"/>
  <c r="BU404" i="66"/>
  <c r="AA404" i="66" s="1"/>
  <c r="CL404" i="66" s="1"/>
  <c r="AB404" i="66"/>
  <c r="BT39" i="66"/>
  <c r="Z39" i="66" s="1"/>
  <c r="CK39" i="66" s="1"/>
  <c r="BS39" i="66"/>
  <c r="Y39" i="66" s="1"/>
  <c r="CJ39" i="66" s="1"/>
  <c r="BU39" i="66"/>
  <c r="AA39" i="66" s="1"/>
  <c r="CL39" i="66" s="1"/>
  <c r="AB39" i="66"/>
  <c r="BU405" i="66"/>
  <c r="AA405" i="66" s="1"/>
  <c r="CL405" i="66" s="1"/>
  <c r="AB405" i="66"/>
  <c r="BT405" i="66"/>
  <c r="Z405" i="66" s="1"/>
  <c r="CK405" i="66" s="1"/>
  <c r="BS405" i="66"/>
  <c r="Y405" i="66" s="1"/>
  <c r="CJ405" i="66" s="1"/>
  <c r="BS508" i="66"/>
  <c r="Y508" i="66" s="1"/>
  <c r="CJ508" i="66" s="1"/>
  <c r="BT508" i="66"/>
  <c r="Z508" i="66" s="1"/>
  <c r="CK508" i="66" s="1"/>
  <c r="BU508" i="66"/>
  <c r="AA508" i="66" s="1"/>
  <c r="CL508" i="66" s="1"/>
  <c r="AB508" i="66"/>
  <c r="AB249" i="66"/>
  <c r="BS249" i="66"/>
  <c r="Y249" i="66" s="1"/>
  <c r="CJ249" i="66" s="1"/>
  <c r="BT249" i="66"/>
  <c r="Z249" i="66" s="1"/>
  <c r="CK249" i="66" s="1"/>
  <c r="BU249" i="66"/>
  <c r="AA249" i="66" s="1"/>
  <c r="CL249" i="66" s="1"/>
  <c r="BU860" i="66"/>
  <c r="AA860" i="66" s="1"/>
  <c r="CL860" i="66" s="1"/>
  <c r="BT860" i="66"/>
  <c r="Z860" i="66" s="1"/>
  <c r="CK860" i="66" s="1"/>
  <c r="AB860" i="66"/>
  <c r="BS860" i="66"/>
  <c r="Y860" i="66" s="1"/>
  <c r="CJ860" i="66" s="1"/>
  <c r="AB987" i="66"/>
  <c r="BS987" i="66"/>
  <c r="Y987" i="66" s="1"/>
  <c r="CJ987" i="66" s="1"/>
  <c r="BU987" i="66"/>
  <c r="AA987" i="66" s="1"/>
  <c r="CL987" i="66" s="1"/>
  <c r="BT987" i="66"/>
  <c r="Z987" i="66" s="1"/>
  <c r="CK987" i="66" s="1"/>
  <c r="AB863" i="66"/>
  <c r="BU863" i="66"/>
  <c r="AA863" i="66" s="1"/>
  <c r="CL863" i="66" s="1"/>
  <c r="BS863" i="66"/>
  <c r="Y863" i="66" s="1"/>
  <c r="CJ863" i="66" s="1"/>
  <c r="BT863" i="66"/>
  <c r="Z863" i="66" s="1"/>
  <c r="CK863" i="66" s="1"/>
  <c r="AB639" i="66"/>
  <c r="BU639" i="66"/>
  <c r="AA639" i="66" s="1"/>
  <c r="CL639" i="66" s="1"/>
  <c r="BT639" i="66"/>
  <c r="Z639" i="66" s="1"/>
  <c r="CK639" i="66" s="1"/>
  <c r="BS639" i="66"/>
  <c r="Y639" i="66" s="1"/>
  <c r="CJ639" i="66" s="1"/>
  <c r="BT493" i="66"/>
  <c r="Z493" i="66" s="1"/>
  <c r="CK493" i="66" s="1"/>
  <c r="AB493" i="66"/>
  <c r="BU493" i="66"/>
  <c r="AA493" i="66" s="1"/>
  <c r="CL493" i="66" s="1"/>
  <c r="BS493" i="66"/>
  <c r="Y493" i="66" s="1"/>
  <c r="CJ493" i="66" s="1"/>
  <c r="AB944" i="66"/>
  <c r="BS944" i="66"/>
  <c r="Y944" i="66" s="1"/>
  <c r="CJ944" i="66" s="1"/>
  <c r="BT944" i="66"/>
  <c r="Z944" i="66" s="1"/>
  <c r="CK944" i="66" s="1"/>
  <c r="BU944" i="66"/>
  <c r="AA944" i="66" s="1"/>
  <c r="CL944" i="66" s="1"/>
  <c r="AB714" i="66"/>
  <c r="BT714" i="66"/>
  <c r="Z714" i="66" s="1"/>
  <c r="CK714" i="66" s="1"/>
  <c r="BS714" i="66"/>
  <c r="Y714" i="66" s="1"/>
  <c r="CJ714" i="66" s="1"/>
  <c r="BU714" i="66"/>
  <c r="AA714" i="66" s="1"/>
  <c r="CL714" i="66" s="1"/>
  <c r="BU146" i="66"/>
  <c r="AA146" i="66" s="1"/>
  <c r="CL146" i="66" s="1"/>
  <c r="BS146" i="66"/>
  <c r="Y146" i="66" s="1"/>
  <c r="CJ146" i="66" s="1"/>
  <c r="BT146" i="66"/>
  <c r="Z146" i="66" s="1"/>
  <c r="CK146" i="66" s="1"/>
  <c r="AB146" i="66"/>
  <c r="AB569" i="66"/>
  <c r="BT569" i="66"/>
  <c r="Z569" i="66" s="1"/>
  <c r="CK569" i="66" s="1"/>
  <c r="BS569" i="66"/>
  <c r="Y569" i="66" s="1"/>
  <c r="CJ569" i="66" s="1"/>
  <c r="BU569" i="66"/>
  <c r="AA569" i="66" s="1"/>
  <c r="CL569" i="66" s="1"/>
  <c r="BU578" i="66"/>
  <c r="AA578" i="66" s="1"/>
  <c r="CL578" i="66" s="1"/>
  <c r="BT578" i="66"/>
  <c r="Z578" i="66" s="1"/>
  <c r="CK578" i="66" s="1"/>
  <c r="AB578" i="66"/>
  <c r="BS578" i="66"/>
  <c r="Y578" i="66" s="1"/>
  <c r="CJ578" i="66" s="1"/>
  <c r="BS552" i="66"/>
  <c r="Y552" i="66" s="1"/>
  <c r="CJ552" i="66" s="1"/>
  <c r="BT552" i="66"/>
  <c r="Z552" i="66" s="1"/>
  <c r="CK552" i="66" s="1"/>
  <c r="BU552" i="66"/>
  <c r="AA552" i="66" s="1"/>
  <c r="CL552" i="66" s="1"/>
  <c r="AB552" i="66"/>
  <c r="AB1001" i="66"/>
  <c r="BS1001" i="66"/>
  <c r="Y1001" i="66" s="1"/>
  <c r="CJ1001" i="66" s="1"/>
  <c r="BT1001" i="66"/>
  <c r="Z1001" i="66" s="1"/>
  <c r="CK1001" i="66" s="1"/>
  <c r="BU1001" i="66"/>
  <c r="AA1001" i="66" s="1"/>
  <c r="CL1001" i="66" s="1"/>
  <c r="BT166" i="66"/>
  <c r="Z166" i="66" s="1"/>
  <c r="CK166" i="66" s="1"/>
  <c r="BS166" i="66"/>
  <c r="Y166" i="66" s="1"/>
  <c r="CJ166" i="66" s="1"/>
  <c r="AB166" i="66"/>
  <c r="BU166" i="66"/>
  <c r="AA166" i="66" s="1"/>
  <c r="CL166" i="66" s="1"/>
  <c r="AB970" i="66"/>
  <c r="BS970" i="66"/>
  <c r="Y970" i="66" s="1"/>
  <c r="CJ970" i="66" s="1"/>
  <c r="BU970" i="66"/>
  <c r="AA970" i="66" s="1"/>
  <c r="CL970" i="66" s="1"/>
  <c r="BT970" i="66"/>
  <c r="Z970" i="66" s="1"/>
  <c r="CK970" i="66" s="1"/>
  <c r="BT880" i="66"/>
  <c r="Z880" i="66" s="1"/>
  <c r="CK880" i="66" s="1"/>
  <c r="AB880" i="66"/>
  <c r="BS880" i="66"/>
  <c r="Y880" i="66" s="1"/>
  <c r="CJ880" i="66" s="1"/>
  <c r="BU880" i="66"/>
  <c r="AA880" i="66" s="1"/>
  <c r="CL880" i="66" s="1"/>
  <c r="BT239" i="66"/>
  <c r="Z239" i="66" s="1"/>
  <c r="CK239" i="66" s="1"/>
  <c r="AB239" i="66"/>
  <c r="BS239" i="66"/>
  <c r="Y239" i="66" s="1"/>
  <c r="CJ239" i="66" s="1"/>
  <c r="BU239" i="66"/>
  <c r="AA239" i="66" s="1"/>
  <c r="CL239" i="66" s="1"/>
  <c r="BS221" i="66"/>
  <c r="Y221" i="66" s="1"/>
  <c r="CJ221" i="66" s="1"/>
  <c r="BT221" i="66"/>
  <c r="Z221" i="66" s="1"/>
  <c r="CK221" i="66" s="1"/>
  <c r="BU221" i="66"/>
  <c r="AA221" i="66" s="1"/>
  <c r="CL221" i="66" s="1"/>
  <c r="AB221" i="66"/>
  <c r="BT99" i="66"/>
  <c r="Z99" i="66" s="1"/>
  <c r="CK99" i="66" s="1"/>
  <c r="BU99" i="66"/>
  <c r="AA99" i="66" s="1"/>
  <c r="CL99" i="66" s="1"/>
  <c r="AB99" i="66"/>
  <c r="BS99" i="66"/>
  <c r="Y99" i="66" s="1"/>
  <c r="CJ99" i="66" s="1"/>
  <c r="BU777" i="66"/>
  <c r="AA777" i="66" s="1"/>
  <c r="CL777" i="66" s="1"/>
  <c r="AB777" i="66"/>
  <c r="BS777" i="66"/>
  <c r="Y777" i="66" s="1"/>
  <c r="CJ777" i="66" s="1"/>
  <c r="BT777" i="66"/>
  <c r="Z777" i="66" s="1"/>
  <c r="CK777" i="66" s="1"/>
  <c r="BS496" i="66"/>
  <c r="Y496" i="66" s="1"/>
  <c r="CJ496" i="66" s="1"/>
  <c r="BT496" i="66"/>
  <c r="Z496" i="66" s="1"/>
  <c r="CK496" i="66" s="1"/>
  <c r="BU496" i="66"/>
  <c r="AA496" i="66" s="1"/>
  <c r="CL496" i="66" s="1"/>
  <c r="AB496" i="66"/>
  <c r="AB210" i="66"/>
  <c r="BU210" i="66"/>
  <c r="AA210" i="66" s="1"/>
  <c r="CL210" i="66" s="1"/>
  <c r="BT210" i="66"/>
  <c r="Z210" i="66" s="1"/>
  <c r="CK210" i="66" s="1"/>
  <c r="BS210" i="66"/>
  <c r="Y210" i="66" s="1"/>
  <c r="CJ210" i="66" s="1"/>
  <c r="BT517" i="66"/>
  <c r="Z517" i="66" s="1"/>
  <c r="CK517" i="66" s="1"/>
  <c r="BS517" i="66"/>
  <c r="Y517" i="66" s="1"/>
  <c r="CJ517" i="66" s="1"/>
  <c r="BU517" i="66"/>
  <c r="AA517" i="66" s="1"/>
  <c r="CL517" i="66" s="1"/>
  <c r="AB517" i="66"/>
  <c r="BT340" i="66"/>
  <c r="Z340" i="66" s="1"/>
  <c r="CK340" i="66" s="1"/>
  <c r="BU340" i="66"/>
  <c r="AA340" i="66" s="1"/>
  <c r="CL340" i="66" s="1"/>
  <c r="AB340" i="66"/>
  <c r="BS340" i="66"/>
  <c r="Y340" i="66" s="1"/>
  <c r="CJ340" i="66" s="1"/>
  <c r="AB842" i="66"/>
  <c r="BS842" i="66"/>
  <c r="Y842" i="66" s="1"/>
  <c r="CJ842" i="66" s="1"/>
  <c r="BT842" i="66"/>
  <c r="Z842" i="66" s="1"/>
  <c r="CK842" i="66" s="1"/>
  <c r="BU842" i="66"/>
  <c r="AA842" i="66" s="1"/>
  <c r="CL842" i="66" s="1"/>
  <c r="AB269" i="66"/>
  <c r="BT269" i="66"/>
  <c r="Z269" i="66" s="1"/>
  <c r="CK269" i="66" s="1"/>
  <c r="BS269" i="66"/>
  <c r="Y269" i="66" s="1"/>
  <c r="CJ269" i="66" s="1"/>
  <c r="BU269" i="66"/>
  <c r="AA269" i="66" s="1"/>
  <c r="CL269" i="66" s="1"/>
  <c r="AB940" i="66"/>
  <c r="BS940" i="66"/>
  <c r="Y940" i="66" s="1"/>
  <c r="CJ940" i="66" s="1"/>
  <c r="BU940" i="66"/>
  <c r="AA940" i="66" s="1"/>
  <c r="CL940" i="66" s="1"/>
  <c r="BT940" i="66"/>
  <c r="Z940" i="66" s="1"/>
  <c r="CK940" i="66" s="1"/>
  <c r="BT371" i="66"/>
  <c r="Z371" i="66" s="1"/>
  <c r="CK371" i="66" s="1"/>
  <c r="BU371" i="66"/>
  <c r="AA371" i="66" s="1"/>
  <c r="CL371" i="66" s="1"/>
  <c r="BS371" i="66"/>
  <c r="Y371" i="66" s="1"/>
  <c r="CJ371" i="66" s="1"/>
  <c r="AB371" i="66"/>
  <c r="BT664" i="66"/>
  <c r="Z664" i="66" s="1"/>
  <c r="CK664" i="66" s="1"/>
  <c r="BS664" i="66"/>
  <c r="Y664" i="66" s="1"/>
  <c r="CJ664" i="66" s="1"/>
  <c r="AB664" i="66"/>
  <c r="BU664" i="66"/>
  <c r="AA664" i="66" s="1"/>
  <c r="CL664" i="66" s="1"/>
  <c r="BU704" i="66"/>
  <c r="AA704" i="66" s="1"/>
  <c r="CL704" i="66" s="1"/>
  <c r="BS704" i="66"/>
  <c r="Y704" i="66" s="1"/>
  <c r="CJ704" i="66" s="1"/>
  <c r="AB704" i="66"/>
  <c r="BT704" i="66"/>
  <c r="Z704" i="66" s="1"/>
  <c r="CK704" i="66" s="1"/>
  <c r="BT700" i="66"/>
  <c r="Z700" i="66" s="1"/>
  <c r="CK700" i="66" s="1"/>
  <c r="BS700" i="66"/>
  <c r="Y700" i="66" s="1"/>
  <c r="CJ700" i="66" s="1"/>
  <c r="BU700" i="66"/>
  <c r="AA700" i="66" s="1"/>
  <c r="CL700" i="66" s="1"/>
  <c r="AB700" i="66"/>
  <c r="BT116" i="66"/>
  <c r="Z116" i="66" s="1"/>
  <c r="CK116" i="66" s="1"/>
  <c r="BU116" i="66"/>
  <c r="AA116" i="66" s="1"/>
  <c r="CL116" i="66" s="1"/>
  <c r="AB116" i="66"/>
  <c r="BS116" i="66"/>
  <c r="Y116" i="66" s="1"/>
  <c r="CJ116" i="66" s="1"/>
  <c r="AB542" i="66"/>
  <c r="BT542" i="66"/>
  <c r="Z542" i="66" s="1"/>
  <c r="CK542" i="66" s="1"/>
  <c r="BU542" i="66"/>
  <c r="AA542" i="66" s="1"/>
  <c r="CL542" i="66" s="1"/>
  <c r="BS542" i="66"/>
  <c r="Y542" i="66" s="1"/>
  <c r="CJ542" i="66" s="1"/>
  <c r="BU246" i="66"/>
  <c r="AA246" i="66" s="1"/>
  <c r="CL246" i="66" s="1"/>
  <c r="AB246" i="66"/>
  <c r="BT246" i="66"/>
  <c r="Z246" i="66" s="1"/>
  <c r="CK246" i="66" s="1"/>
  <c r="BS246" i="66"/>
  <c r="Y246" i="66" s="1"/>
  <c r="CJ246" i="66" s="1"/>
  <c r="BU416" i="66"/>
  <c r="AA416" i="66" s="1"/>
  <c r="CL416" i="66" s="1"/>
  <c r="BT416" i="66"/>
  <c r="Z416" i="66" s="1"/>
  <c r="CK416" i="66" s="1"/>
  <c r="AB416" i="66"/>
  <c r="BS416" i="66"/>
  <c r="Y416" i="66" s="1"/>
  <c r="CJ416" i="66" s="1"/>
  <c r="AB723" i="66"/>
  <c r="BT723" i="66"/>
  <c r="Z723" i="66" s="1"/>
  <c r="CK723" i="66" s="1"/>
  <c r="BU723" i="66"/>
  <c r="AA723" i="66" s="1"/>
  <c r="CL723" i="66" s="1"/>
  <c r="BS723" i="66"/>
  <c r="Y723" i="66" s="1"/>
  <c r="CJ723" i="66" s="1"/>
  <c r="AB997" i="66"/>
  <c r="BS997" i="66"/>
  <c r="Y997" i="66" s="1"/>
  <c r="CJ997" i="66" s="1"/>
  <c r="BU997" i="66"/>
  <c r="AA997" i="66" s="1"/>
  <c r="CL997" i="66" s="1"/>
  <c r="BT997" i="66"/>
  <c r="Z997" i="66" s="1"/>
  <c r="CK997" i="66" s="1"/>
  <c r="AB11" i="66"/>
  <c r="BU11" i="66"/>
  <c r="AA11" i="66" s="1"/>
  <c r="CL11" i="66" s="1"/>
  <c r="BT11" i="66"/>
  <c r="Z11" i="66" s="1"/>
  <c r="CK11" i="66" s="1"/>
  <c r="BS11" i="66"/>
  <c r="Y11" i="66" s="1"/>
  <c r="CJ11" i="66" s="1"/>
  <c r="BS423" i="66"/>
  <c r="Y423" i="66" s="1"/>
  <c r="CJ423" i="66" s="1"/>
  <c r="BT423" i="66"/>
  <c r="Z423" i="66" s="1"/>
  <c r="CK423" i="66" s="1"/>
  <c r="BU423" i="66"/>
  <c r="AA423" i="66" s="1"/>
  <c r="CL423" i="66" s="1"/>
  <c r="AB423" i="66"/>
  <c r="BT619" i="66"/>
  <c r="Z619" i="66" s="1"/>
  <c r="CK619" i="66" s="1"/>
  <c r="BS619" i="66"/>
  <c r="Y619" i="66" s="1"/>
  <c r="CJ619" i="66" s="1"/>
  <c r="AB619" i="66"/>
  <c r="BU619" i="66"/>
  <c r="AA619" i="66" s="1"/>
  <c r="CL619" i="66" s="1"/>
  <c r="AB774" i="66"/>
  <c r="BU774" i="66"/>
  <c r="AA774" i="66" s="1"/>
  <c r="CL774" i="66" s="1"/>
  <c r="BS774" i="66"/>
  <c r="Y774" i="66" s="1"/>
  <c r="CJ774" i="66" s="1"/>
  <c r="BT774" i="66"/>
  <c r="Z774" i="66" s="1"/>
  <c r="CK774" i="66" s="1"/>
  <c r="BU790" i="66"/>
  <c r="AA790" i="66" s="1"/>
  <c r="CL790" i="66" s="1"/>
  <c r="BS790" i="66"/>
  <c r="Y790" i="66" s="1"/>
  <c r="CJ790" i="66" s="1"/>
  <c r="AB790" i="66"/>
  <c r="BT790" i="66"/>
  <c r="Z790" i="66" s="1"/>
  <c r="CK790" i="66" s="1"/>
  <c r="AB647" i="66"/>
  <c r="BS647" i="66"/>
  <c r="Y647" i="66" s="1"/>
  <c r="CJ647" i="66" s="1"/>
  <c r="BT647" i="66"/>
  <c r="Z647" i="66" s="1"/>
  <c r="CK647" i="66" s="1"/>
  <c r="BU647" i="66"/>
  <c r="AA647" i="66" s="1"/>
  <c r="CL647" i="66" s="1"/>
  <c r="BS668" i="66"/>
  <c r="Y668" i="66" s="1"/>
  <c r="CJ668" i="66" s="1"/>
  <c r="BU668" i="66"/>
  <c r="AA668" i="66" s="1"/>
  <c r="CL668" i="66" s="1"/>
  <c r="AB668" i="66"/>
  <c r="BT668" i="66"/>
  <c r="Z668" i="66" s="1"/>
  <c r="CK668" i="66" s="1"/>
  <c r="BS963" i="66"/>
  <c r="Y963" i="66" s="1"/>
  <c r="CJ963" i="66" s="1"/>
  <c r="BU963" i="66"/>
  <c r="AA963" i="66" s="1"/>
  <c r="CL963" i="66" s="1"/>
  <c r="BT963" i="66"/>
  <c r="Z963" i="66" s="1"/>
  <c r="CK963" i="66" s="1"/>
  <c r="AB963" i="66"/>
  <c r="BU356" i="66"/>
  <c r="AA356" i="66" s="1"/>
  <c r="CL356" i="66" s="1"/>
  <c r="BT356" i="66"/>
  <c r="Z356" i="66" s="1"/>
  <c r="CK356" i="66" s="1"/>
  <c r="BS356" i="66"/>
  <c r="Y356" i="66" s="1"/>
  <c r="CJ356" i="66" s="1"/>
  <c r="AB356" i="66"/>
  <c r="BU826" i="66"/>
  <c r="AA826" i="66" s="1"/>
  <c r="CL826" i="66" s="1"/>
  <c r="BT826" i="66"/>
  <c r="Z826" i="66" s="1"/>
  <c r="CK826" i="66" s="1"/>
  <c r="BS826" i="66"/>
  <c r="Y826" i="66" s="1"/>
  <c r="CJ826" i="66" s="1"/>
  <c r="AB826" i="66"/>
  <c r="BT117" i="66"/>
  <c r="Z117" i="66" s="1"/>
  <c r="CK117" i="66" s="1"/>
  <c r="BS117" i="66"/>
  <c r="Y117" i="66" s="1"/>
  <c r="CJ117" i="66" s="1"/>
  <c r="BU117" i="66"/>
  <c r="AA117" i="66" s="1"/>
  <c r="CL117" i="66" s="1"/>
  <c r="AB117" i="66"/>
  <c r="BS759" i="66"/>
  <c r="Y759" i="66" s="1"/>
  <c r="CJ759" i="66" s="1"/>
  <c r="BU759" i="66"/>
  <c r="AA759" i="66" s="1"/>
  <c r="CL759" i="66" s="1"/>
  <c r="AB759" i="66"/>
  <c r="BT759" i="66"/>
  <c r="Z759" i="66" s="1"/>
  <c r="CK759" i="66" s="1"/>
  <c r="BS251" i="66"/>
  <c r="Y251" i="66" s="1"/>
  <c r="CJ251" i="66" s="1"/>
  <c r="BT251" i="66"/>
  <c r="Z251" i="66" s="1"/>
  <c r="CK251" i="66" s="1"/>
  <c r="BU251" i="66"/>
  <c r="AA251" i="66" s="1"/>
  <c r="CL251" i="66" s="1"/>
  <c r="AB251" i="66"/>
  <c r="AB979" i="66"/>
  <c r="BU979" i="66"/>
  <c r="AA979" i="66" s="1"/>
  <c r="CL979" i="66" s="1"/>
  <c r="BS979" i="66"/>
  <c r="Y979" i="66" s="1"/>
  <c r="CJ979" i="66" s="1"/>
  <c r="BT979" i="66"/>
  <c r="Z979" i="66" s="1"/>
  <c r="CK979" i="66" s="1"/>
  <c r="BT984" i="66"/>
  <c r="Z984" i="66" s="1"/>
  <c r="CK984" i="66" s="1"/>
  <c r="BS984" i="66"/>
  <c r="Y984" i="66" s="1"/>
  <c r="CJ984" i="66" s="1"/>
  <c r="BU984" i="66"/>
  <c r="AA984" i="66" s="1"/>
  <c r="CL984" i="66" s="1"/>
  <c r="AB984" i="66"/>
  <c r="BS831" i="66"/>
  <c r="Y831" i="66" s="1"/>
  <c r="CJ831" i="66" s="1"/>
  <c r="BT831" i="66"/>
  <c r="Z831" i="66" s="1"/>
  <c r="CK831" i="66" s="1"/>
  <c r="AB831" i="66"/>
  <c r="BU831" i="66"/>
  <c r="AA831" i="66" s="1"/>
  <c r="CL831" i="66" s="1"/>
  <c r="BT589" i="66"/>
  <c r="Z589" i="66" s="1"/>
  <c r="CK589" i="66" s="1"/>
  <c r="BU589" i="66"/>
  <c r="AA589" i="66" s="1"/>
  <c r="CL589" i="66" s="1"/>
  <c r="BS589" i="66"/>
  <c r="Y589" i="66" s="1"/>
  <c r="CJ589" i="66" s="1"/>
  <c r="AB589" i="66"/>
  <c r="BT923" i="66"/>
  <c r="Z923" i="66" s="1"/>
  <c r="CK923" i="66" s="1"/>
  <c r="AB923" i="66"/>
  <c r="BU923" i="66"/>
  <c r="AA923" i="66" s="1"/>
  <c r="CL923" i="66" s="1"/>
  <c r="BS923" i="66"/>
  <c r="Y923" i="66" s="1"/>
  <c r="CJ923" i="66" s="1"/>
  <c r="BS848" i="66"/>
  <c r="Y848" i="66" s="1"/>
  <c r="CJ848" i="66" s="1"/>
  <c r="BT848" i="66"/>
  <c r="Z848" i="66" s="1"/>
  <c r="CK848" i="66" s="1"/>
  <c r="BU848" i="66"/>
  <c r="AA848" i="66" s="1"/>
  <c r="CL848" i="66" s="1"/>
  <c r="AB848" i="66"/>
  <c r="AB720" i="66"/>
  <c r="BT720" i="66"/>
  <c r="Z720" i="66" s="1"/>
  <c r="CK720" i="66" s="1"/>
  <c r="BS720" i="66"/>
  <c r="Y720" i="66" s="1"/>
  <c r="CJ720" i="66" s="1"/>
  <c r="BU720" i="66"/>
  <c r="AA720" i="66" s="1"/>
  <c r="CL720" i="66" s="1"/>
  <c r="BU536" i="66"/>
  <c r="AA536" i="66" s="1"/>
  <c r="CL536" i="66" s="1"/>
  <c r="BS536" i="66"/>
  <c r="Y536" i="66" s="1"/>
  <c r="CJ536" i="66" s="1"/>
  <c r="AB536" i="66"/>
  <c r="BT536" i="66"/>
  <c r="Z536" i="66" s="1"/>
  <c r="CK536" i="66" s="1"/>
  <c r="BT671" i="66"/>
  <c r="Z671" i="66" s="1"/>
  <c r="CK671" i="66" s="1"/>
  <c r="AB671" i="66"/>
  <c r="BS671" i="66"/>
  <c r="Y671" i="66" s="1"/>
  <c r="CJ671" i="66" s="1"/>
  <c r="BU671" i="66"/>
  <c r="AA671" i="66" s="1"/>
  <c r="CL671" i="66" s="1"/>
  <c r="BU142" i="66"/>
  <c r="AA142" i="66" s="1"/>
  <c r="CL142" i="66" s="1"/>
  <c r="AB142" i="66"/>
  <c r="BT142" i="66"/>
  <c r="Z142" i="66" s="1"/>
  <c r="CK142" i="66" s="1"/>
  <c r="BS142" i="66"/>
  <c r="Y142" i="66" s="1"/>
  <c r="CJ142" i="66" s="1"/>
  <c r="AB594" i="66"/>
  <c r="BS594" i="66"/>
  <c r="Y594" i="66" s="1"/>
  <c r="CJ594" i="66" s="1"/>
  <c r="BT594" i="66"/>
  <c r="Z594" i="66" s="1"/>
  <c r="CK594" i="66" s="1"/>
  <c r="BU594" i="66"/>
  <c r="AA594" i="66" s="1"/>
  <c r="CL594" i="66" s="1"/>
  <c r="AB495" i="66"/>
  <c r="BT495" i="66"/>
  <c r="Z495" i="66" s="1"/>
  <c r="CK495" i="66" s="1"/>
  <c r="BS495" i="66"/>
  <c r="Y495" i="66" s="1"/>
  <c r="CJ495" i="66" s="1"/>
  <c r="BU495" i="66"/>
  <c r="AA495" i="66" s="1"/>
  <c r="CL495" i="66" s="1"/>
  <c r="BU85" i="66"/>
  <c r="AA85" i="66" s="1"/>
  <c r="CL85" i="66" s="1"/>
  <c r="BT85" i="66"/>
  <c r="Z85" i="66" s="1"/>
  <c r="CK85" i="66" s="1"/>
  <c r="AB85" i="66"/>
  <c r="BS85" i="66"/>
  <c r="Y85" i="66" s="1"/>
  <c r="CJ85" i="66" s="1"/>
  <c r="AB491" i="66"/>
  <c r="BT491" i="66"/>
  <c r="Z491" i="66" s="1"/>
  <c r="CK491" i="66" s="1"/>
  <c r="BU491" i="66"/>
  <c r="AA491" i="66" s="1"/>
  <c r="CL491" i="66" s="1"/>
  <c r="BS491" i="66"/>
  <c r="Y491" i="66" s="1"/>
  <c r="CJ491" i="66" s="1"/>
  <c r="BU35" i="66"/>
  <c r="AA35" i="66" s="1"/>
  <c r="CL35" i="66" s="1"/>
  <c r="AB35" i="66"/>
  <c r="BS35" i="66"/>
  <c r="Y35" i="66" s="1"/>
  <c r="CJ35" i="66" s="1"/>
  <c r="BT35" i="66"/>
  <c r="Z35" i="66" s="1"/>
  <c r="CK35" i="66" s="1"/>
  <c r="AB902" i="66"/>
  <c r="BT902" i="66"/>
  <c r="Z902" i="66" s="1"/>
  <c r="CK902" i="66" s="1"/>
  <c r="BS902" i="66"/>
  <c r="Y902" i="66" s="1"/>
  <c r="CJ902" i="66" s="1"/>
  <c r="BU902" i="66"/>
  <c r="AA902" i="66" s="1"/>
  <c r="CL902" i="66" s="1"/>
  <c r="BU65" i="66"/>
  <c r="AA65" i="66" s="1"/>
  <c r="CL65" i="66" s="1"/>
  <c r="BT65" i="66"/>
  <c r="Z65" i="66" s="1"/>
  <c r="CK65" i="66" s="1"/>
  <c r="BS65" i="66"/>
  <c r="Y65" i="66" s="1"/>
  <c r="CJ65" i="66" s="1"/>
  <c r="AB65" i="66"/>
  <c r="BS427" i="66"/>
  <c r="Y427" i="66" s="1"/>
  <c r="CJ427" i="66" s="1"/>
  <c r="BT427" i="66"/>
  <c r="Z427" i="66" s="1"/>
  <c r="CK427" i="66" s="1"/>
  <c r="AB427" i="66"/>
  <c r="BU427" i="66"/>
  <c r="AA427" i="66" s="1"/>
  <c r="CL427" i="66" s="1"/>
  <c r="BU956" i="66"/>
  <c r="AA956" i="66" s="1"/>
  <c r="CL956" i="66" s="1"/>
  <c r="AB956" i="66"/>
  <c r="BS956" i="66"/>
  <c r="Y956" i="66" s="1"/>
  <c r="CJ956" i="66" s="1"/>
  <c r="BT956" i="66"/>
  <c r="Z956" i="66" s="1"/>
  <c r="CK956" i="66" s="1"/>
  <c r="AB453" i="66"/>
  <c r="BU453" i="66"/>
  <c r="AA453" i="66" s="1"/>
  <c r="CL453" i="66" s="1"/>
  <c r="BS453" i="66"/>
  <c r="Y453" i="66" s="1"/>
  <c r="CJ453" i="66" s="1"/>
  <c r="BT453" i="66"/>
  <c r="Z453" i="66" s="1"/>
  <c r="CK453" i="66" s="1"/>
  <c r="AB910" i="66"/>
  <c r="BS910" i="66"/>
  <c r="Y910" i="66" s="1"/>
  <c r="CJ910" i="66" s="1"/>
  <c r="BU910" i="66"/>
  <c r="AA910" i="66" s="1"/>
  <c r="CL910" i="66" s="1"/>
  <c r="BT910" i="66"/>
  <c r="Z910" i="66" s="1"/>
  <c r="CK910" i="66" s="1"/>
  <c r="AB583" i="66"/>
  <c r="BS583" i="66"/>
  <c r="Y583" i="66" s="1"/>
  <c r="CJ583" i="66" s="1"/>
  <c r="BT583" i="66"/>
  <c r="Z583" i="66" s="1"/>
  <c r="CK583" i="66" s="1"/>
  <c r="BU583" i="66"/>
  <c r="AA583" i="66" s="1"/>
  <c r="CL583" i="66" s="1"/>
  <c r="BT97" i="66"/>
  <c r="Z97" i="66" s="1"/>
  <c r="CK97" i="66" s="1"/>
  <c r="BU97" i="66"/>
  <c r="AA97" i="66" s="1"/>
  <c r="CL97" i="66" s="1"/>
  <c r="BS97" i="66"/>
  <c r="Y97" i="66" s="1"/>
  <c r="CJ97" i="66" s="1"/>
  <c r="AB97" i="66"/>
  <c r="BT108" i="66"/>
  <c r="Z108" i="66" s="1"/>
  <c r="CK108" i="66" s="1"/>
  <c r="AB108" i="66"/>
  <c r="BS108" i="66"/>
  <c r="Y108" i="66" s="1"/>
  <c r="CJ108" i="66" s="1"/>
  <c r="BU108" i="66"/>
  <c r="AA108" i="66" s="1"/>
  <c r="CL108" i="66" s="1"/>
  <c r="AB829" i="66"/>
  <c r="BT829" i="66"/>
  <c r="Z829" i="66" s="1"/>
  <c r="CK829" i="66" s="1"/>
  <c r="BU829" i="66"/>
  <c r="AA829" i="66" s="1"/>
  <c r="CL829" i="66" s="1"/>
  <c r="BS829" i="66"/>
  <c r="Y829" i="66" s="1"/>
  <c r="CJ829" i="66" s="1"/>
  <c r="AB214" i="66"/>
  <c r="BU214" i="66"/>
  <c r="AA214" i="66" s="1"/>
  <c r="CL214" i="66" s="1"/>
  <c r="BT214" i="66"/>
  <c r="Z214" i="66" s="1"/>
  <c r="CK214" i="66" s="1"/>
  <c r="BS214" i="66"/>
  <c r="Y214" i="66" s="1"/>
  <c r="CJ214" i="66" s="1"/>
  <c r="AB595" i="66"/>
  <c r="BT595" i="66"/>
  <c r="Z595" i="66" s="1"/>
  <c r="CK595" i="66" s="1"/>
  <c r="BS595" i="66"/>
  <c r="Y595" i="66" s="1"/>
  <c r="CJ595" i="66" s="1"/>
  <c r="BU595" i="66"/>
  <c r="AA595" i="66" s="1"/>
  <c r="CL595" i="66" s="1"/>
  <c r="BS54" i="66"/>
  <c r="Y54" i="66" s="1"/>
  <c r="CJ54" i="66" s="1"/>
  <c r="BT54" i="66"/>
  <c r="Z54" i="66" s="1"/>
  <c r="CK54" i="66" s="1"/>
  <c r="AB54" i="66"/>
  <c r="BU54" i="66"/>
  <c r="AA54" i="66" s="1"/>
  <c r="CL54" i="66" s="1"/>
  <c r="AB934" i="66"/>
  <c r="BT934" i="66"/>
  <c r="Z934" i="66" s="1"/>
  <c r="CK934" i="66" s="1"/>
  <c r="BS934" i="66"/>
  <c r="Y934" i="66" s="1"/>
  <c r="CJ934" i="66" s="1"/>
  <c r="BU934" i="66"/>
  <c r="AA934" i="66" s="1"/>
  <c r="CL934" i="66" s="1"/>
  <c r="AB849" i="66"/>
  <c r="BS849" i="66"/>
  <c r="Y849" i="66" s="1"/>
  <c r="CJ849" i="66" s="1"/>
  <c r="BU849" i="66"/>
  <c r="AA849" i="66" s="1"/>
  <c r="CL849" i="66" s="1"/>
  <c r="BT849" i="66"/>
  <c r="Z849" i="66" s="1"/>
  <c r="CK849" i="66" s="1"/>
  <c r="AB645" i="66"/>
  <c r="BU645" i="66"/>
  <c r="AA645" i="66" s="1"/>
  <c r="CL645" i="66" s="1"/>
  <c r="BS645" i="66"/>
  <c r="Y645" i="66" s="1"/>
  <c r="CJ645" i="66" s="1"/>
  <c r="BT645" i="66"/>
  <c r="Z645" i="66" s="1"/>
  <c r="CK645" i="66" s="1"/>
  <c r="BT360" i="66"/>
  <c r="Z360" i="66" s="1"/>
  <c r="CK360" i="66" s="1"/>
  <c r="BU360" i="66"/>
  <c r="AA360" i="66" s="1"/>
  <c r="CL360" i="66" s="1"/>
  <c r="AB360" i="66"/>
  <c r="BS360" i="66"/>
  <c r="Y360" i="66" s="1"/>
  <c r="CJ360" i="66" s="1"/>
  <c r="BT114" i="66"/>
  <c r="Z114" i="66" s="1"/>
  <c r="CK114" i="66" s="1"/>
  <c r="BU114" i="66"/>
  <c r="AA114" i="66" s="1"/>
  <c r="CL114" i="66" s="1"/>
  <c r="AB114" i="66"/>
  <c r="BS114" i="66"/>
  <c r="Y114" i="66" s="1"/>
  <c r="CJ114" i="66" s="1"/>
  <c r="BS909" i="66"/>
  <c r="Y909" i="66" s="1"/>
  <c r="CJ909" i="66" s="1"/>
  <c r="BU909" i="66"/>
  <c r="AA909" i="66" s="1"/>
  <c r="CL909" i="66" s="1"/>
  <c r="BT909" i="66"/>
  <c r="Z909" i="66" s="1"/>
  <c r="CK909" i="66" s="1"/>
  <c r="AB909" i="66"/>
  <c r="BS276" i="66"/>
  <c r="Y276" i="66" s="1"/>
  <c r="CJ276" i="66" s="1"/>
  <c r="BU276" i="66"/>
  <c r="AA276" i="66" s="1"/>
  <c r="CL276" i="66" s="1"/>
  <c r="AB276" i="66"/>
  <c r="BT276" i="66"/>
  <c r="Z276" i="66" s="1"/>
  <c r="CK276" i="66" s="1"/>
  <c r="BT561" i="66"/>
  <c r="Z561" i="66" s="1"/>
  <c r="CK561" i="66" s="1"/>
  <c r="BU561" i="66"/>
  <c r="AA561" i="66" s="1"/>
  <c r="CL561" i="66" s="1"/>
  <c r="BS561" i="66"/>
  <c r="Y561" i="66" s="1"/>
  <c r="CJ561" i="66" s="1"/>
  <c r="AB561" i="66"/>
  <c r="AB1002" i="66"/>
  <c r="BS1002" i="66"/>
  <c r="Y1002" i="66" s="1"/>
  <c r="CJ1002" i="66" s="1"/>
  <c r="BT1002" i="66"/>
  <c r="Z1002" i="66" s="1"/>
  <c r="CK1002" i="66" s="1"/>
  <c r="BU1002" i="66"/>
  <c r="AA1002" i="66" s="1"/>
  <c r="CL1002" i="66" s="1"/>
  <c r="BS504" i="66"/>
  <c r="Y504" i="66" s="1"/>
  <c r="CJ504" i="66" s="1"/>
  <c r="AB504" i="66"/>
  <c r="BT504" i="66"/>
  <c r="Z504" i="66" s="1"/>
  <c r="CK504" i="66" s="1"/>
  <c r="BU504" i="66"/>
  <c r="AA504" i="66" s="1"/>
  <c r="CL504" i="66" s="1"/>
  <c r="AB296" i="66"/>
  <c r="BU296" i="66"/>
  <c r="AA296" i="66" s="1"/>
  <c r="CL296" i="66" s="1"/>
  <c r="BT296" i="66"/>
  <c r="Z296" i="66" s="1"/>
  <c r="CK296" i="66" s="1"/>
  <c r="BS296" i="66"/>
  <c r="Y296" i="66" s="1"/>
  <c r="CJ296" i="66" s="1"/>
  <c r="BS236" i="66"/>
  <c r="Y236" i="66" s="1"/>
  <c r="CJ236" i="66" s="1"/>
  <c r="AB236" i="66"/>
  <c r="BU236" i="66"/>
  <c r="AA236" i="66" s="1"/>
  <c r="CL236" i="66" s="1"/>
  <c r="BT236" i="66"/>
  <c r="Z236" i="66" s="1"/>
  <c r="CK236" i="66" s="1"/>
  <c r="BT887" i="66"/>
  <c r="Z887" i="66" s="1"/>
  <c r="CK887" i="66" s="1"/>
  <c r="AB887" i="66"/>
  <c r="BS887" i="66"/>
  <c r="Y887" i="66" s="1"/>
  <c r="CJ887" i="66" s="1"/>
  <c r="BU887" i="66"/>
  <c r="AA887" i="66" s="1"/>
  <c r="CL887" i="66" s="1"/>
  <c r="BT440" i="66"/>
  <c r="Z440" i="66" s="1"/>
  <c r="CK440" i="66" s="1"/>
  <c r="BU440" i="66"/>
  <c r="AA440" i="66" s="1"/>
  <c r="CL440" i="66" s="1"/>
  <c r="BS440" i="66"/>
  <c r="Y440" i="66" s="1"/>
  <c r="CJ440" i="66" s="1"/>
  <c r="AB440" i="66"/>
  <c r="AB315" i="66"/>
  <c r="BT315" i="66"/>
  <c r="Z315" i="66" s="1"/>
  <c r="CK315" i="66" s="1"/>
  <c r="BS315" i="66"/>
  <c r="Y315" i="66" s="1"/>
  <c r="CJ315" i="66" s="1"/>
  <c r="BU315" i="66"/>
  <c r="AA315" i="66" s="1"/>
  <c r="CL315" i="66" s="1"/>
  <c r="BT947" i="66"/>
  <c r="Z947" i="66" s="1"/>
  <c r="CK947" i="66" s="1"/>
  <c r="AB947" i="66"/>
  <c r="BS947" i="66"/>
  <c r="Y947" i="66" s="1"/>
  <c r="CJ947" i="66" s="1"/>
  <c r="BU947" i="66"/>
  <c r="AA947" i="66" s="1"/>
  <c r="CL947" i="66" s="1"/>
  <c r="BU736" i="66"/>
  <c r="AA736" i="66" s="1"/>
  <c r="CL736" i="66" s="1"/>
  <c r="AB736" i="66"/>
  <c r="BS736" i="66"/>
  <c r="Y736" i="66" s="1"/>
  <c r="CJ736" i="66" s="1"/>
  <c r="BT736" i="66"/>
  <c r="Z736" i="66" s="1"/>
  <c r="CK736" i="66" s="1"/>
  <c r="BU735" i="66"/>
  <c r="AA735" i="66" s="1"/>
  <c r="CL735" i="66" s="1"/>
  <c r="BS735" i="66"/>
  <c r="Y735" i="66" s="1"/>
  <c r="CJ735" i="66" s="1"/>
  <c r="BT735" i="66"/>
  <c r="Z735" i="66" s="1"/>
  <c r="CK735" i="66" s="1"/>
  <c r="AB735" i="66"/>
  <c r="AB688" i="66"/>
  <c r="BT688" i="66"/>
  <c r="Z688" i="66" s="1"/>
  <c r="CK688" i="66" s="1"/>
  <c r="BS688" i="66"/>
  <c r="Y688" i="66" s="1"/>
  <c r="CJ688" i="66" s="1"/>
  <c r="BU688" i="66"/>
  <c r="AA688" i="66" s="1"/>
  <c r="CL688" i="66" s="1"/>
  <c r="AB300" i="66"/>
  <c r="BU300" i="66"/>
  <c r="AA300" i="66" s="1"/>
  <c r="CL300" i="66" s="1"/>
  <c r="BS300" i="66"/>
  <c r="Y300" i="66" s="1"/>
  <c r="CJ300" i="66" s="1"/>
  <c r="BT300" i="66"/>
  <c r="Z300" i="66" s="1"/>
  <c r="CK300" i="66" s="1"/>
  <c r="BU23" i="66"/>
  <c r="AA23" i="66" s="1"/>
  <c r="CL23" i="66" s="1"/>
  <c r="AB23" i="66"/>
  <c r="BS23" i="66"/>
  <c r="Y23" i="66" s="1"/>
  <c r="CJ23" i="66" s="1"/>
  <c r="BT23" i="66"/>
  <c r="Z23" i="66" s="1"/>
  <c r="CK23" i="66" s="1"/>
  <c r="AB118" i="66"/>
  <c r="BS118" i="66"/>
  <c r="Y118" i="66" s="1"/>
  <c r="CJ118" i="66" s="1"/>
  <c r="BU118" i="66"/>
  <c r="AA118" i="66" s="1"/>
  <c r="CL118" i="66" s="1"/>
  <c r="BT118" i="66"/>
  <c r="Z118" i="66" s="1"/>
  <c r="CK118" i="66" s="1"/>
  <c r="BS472" i="66"/>
  <c r="Y472" i="66" s="1"/>
  <c r="CJ472" i="66" s="1"/>
  <c r="BT472" i="66"/>
  <c r="Z472" i="66" s="1"/>
  <c r="CK472" i="66" s="1"/>
  <c r="AB472" i="66"/>
  <c r="BU472" i="66"/>
  <c r="AA472" i="66" s="1"/>
  <c r="CL472" i="66" s="1"/>
  <c r="AB858" i="66"/>
  <c r="BS858" i="66"/>
  <c r="Y858" i="66" s="1"/>
  <c r="CJ858" i="66" s="1"/>
  <c r="BU858" i="66"/>
  <c r="AA858" i="66" s="1"/>
  <c r="CL858" i="66" s="1"/>
  <c r="BT858" i="66"/>
  <c r="Z858" i="66" s="1"/>
  <c r="CK858" i="66" s="1"/>
  <c r="BU110" i="66"/>
  <c r="AA110" i="66" s="1"/>
  <c r="CL110" i="66" s="1"/>
  <c r="BS110" i="66"/>
  <c r="Y110" i="66" s="1"/>
  <c r="CJ110" i="66" s="1"/>
  <c r="BT110" i="66"/>
  <c r="Z110" i="66" s="1"/>
  <c r="CK110" i="66" s="1"/>
  <c r="AB110" i="66"/>
  <c r="AB163" i="66"/>
  <c r="BT163" i="66"/>
  <c r="Z163" i="66" s="1"/>
  <c r="CK163" i="66" s="1"/>
  <c r="BU163" i="66"/>
  <c r="AA163" i="66" s="1"/>
  <c r="CL163" i="66" s="1"/>
  <c r="BS163" i="66"/>
  <c r="Y163" i="66" s="1"/>
  <c r="CJ163" i="66" s="1"/>
  <c r="BT556" i="66"/>
  <c r="Z556" i="66" s="1"/>
  <c r="CK556" i="66" s="1"/>
  <c r="BS556" i="66"/>
  <c r="Y556" i="66" s="1"/>
  <c r="CJ556" i="66" s="1"/>
  <c r="BU556" i="66"/>
  <c r="AA556" i="66" s="1"/>
  <c r="CL556" i="66" s="1"/>
  <c r="AB556" i="66"/>
  <c r="BS460" i="66"/>
  <c r="Y460" i="66" s="1"/>
  <c r="CJ460" i="66" s="1"/>
  <c r="BT460" i="66"/>
  <c r="Z460" i="66" s="1"/>
  <c r="CK460" i="66" s="1"/>
  <c r="BU460" i="66"/>
  <c r="AA460" i="66" s="1"/>
  <c r="CL460" i="66" s="1"/>
  <c r="AB460" i="66"/>
  <c r="BT687" i="66"/>
  <c r="Z687" i="66" s="1"/>
  <c r="CK687" i="66" s="1"/>
  <c r="BS687" i="66"/>
  <c r="Y687" i="66" s="1"/>
  <c r="CJ687" i="66" s="1"/>
  <c r="BU687" i="66"/>
  <c r="AA687" i="66" s="1"/>
  <c r="CL687" i="66" s="1"/>
  <c r="AB687" i="66"/>
  <c r="AB331" i="66"/>
  <c r="BS331" i="66"/>
  <c r="Y331" i="66" s="1"/>
  <c r="CJ331" i="66" s="1"/>
  <c r="BU331" i="66"/>
  <c r="AA331" i="66" s="1"/>
  <c r="CL331" i="66" s="1"/>
  <c r="BT331" i="66"/>
  <c r="Z331" i="66" s="1"/>
  <c r="CK331" i="66" s="1"/>
  <c r="BT375" i="66"/>
  <c r="Z375" i="66" s="1"/>
  <c r="CK375" i="66" s="1"/>
  <c r="AB375" i="66"/>
  <c r="BS375" i="66"/>
  <c r="Y375" i="66" s="1"/>
  <c r="CJ375" i="66" s="1"/>
  <c r="BU375" i="66"/>
  <c r="AA375" i="66" s="1"/>
  <c r="CL375" i="66" s="1"/>
  <c r="BS663" i="66"/>
  <c r="Y663" i="66" s="1"/>
  <c r="CJ663" i="66" s="1"/>
  <c r="BT663" i="66"/>
  <c r="Z663" i="66" s="1"/>
  <c r="CK663" i="66" s="1"/>
  <c r="AB663" i="66"/>
  <c r="BU663" i="66"/>
  <c r="AA663" i="66" s="1"/>
  <c r="CL663" i="66" s="1"/>
  <c r="BS480" i="66"/>
  <c r="Y480" i="66" s="1"/>
  <c r="CJ480" i="66" s="1"/>
  <c r="BT480" i="66"/>
  <c r="Z480" i="66" s="1"/>
  <c r="CK480" i="66" s="1"/>
  <c r="BU480" i="66"/>
  <c r="AA480" i="66" s="1"/>
  <c r="CL480" i="66" s="1"/>
  <c r="AB480" i="66"/>
  <c r="AB284" i="66"/>
  <c r="BT284" i="66"/>
  <c r="Z284" i="66" s="1"/>
  <c r="CK284" i="66" s="1"/>
  <c r="BU284" i="66"/>
  <c r="AA284" i="66" s="1"/>
  <c r="CL284" i="66" s="1"/>
  <c r="BS284" i="66"/>
  <c r="Y284" i="66" s="1"/>
  <c r="CJ284" i="66" s="1"/>
  <c r="BT971" i="66"/>
  <c r="Z971" i="66" s="1"/>
  <c r="CK971" i="66" s="1"/>
  <c r="BU971" i="66"/>
  <c r="AA971" i="66" s="1"/>
  <c r="CL971" i="66" s="1"/>
  <c r="BS971" i="66"/>
  <c r="Y971" i="66" s="1"/>
  <c r="CJ971" i="66" s="1"/>
  <c r="AB971" i="66"/>
  <c r="BU384" i="66"/>
  <c r="AA384" i="66" s="1"/>
  <c r="CL384" i="66" s="1"/>
  <c r="BS384" i="66"/>
  <c r="Y384" i="66" s="1"/>
  <c r="CJ384" i="66" s="1"/>
  <c r="AB384" i="66"/>
  <c r="BT384" i="66"/>
  <c r="Z384" i="66" s="1"/>
  <c r="CK384" i="66" s="1"/>
  <c r="BT901" i="66"/>
  <c r="Z901" i="66" s="1"/>
  <c r="CK901" i="66" s="1"/>
  <c r="BS901" i="66"/>
  <c r="Y901" i="66" s="1"/>
  <c r="CJ901" i="66" s="1"/>
  <c r="BU901" i="66"/>
  <c r="AA901" i="66" s="1"/>
  <c r="CL901" i="66" s="1"/>
  <c r="AB901" i="66"/>
  <c r="BU892" i="66"/>
  <c r="AA892" i="66" s="1"/>
  <c r="CL892" i="66" s="1"/>
  <c r="BT892" i="66"/>
  <c r="Z892" i="66" s="1"/>
  <c r="CK892" i="66" s="1"/>
  <c r="AB892" i="66"/>
  <c r="BS892" i="66"/>
  <c r="Y892" i="66" s="1"/>
  <c r="CJ892" i="66" s="1"/>
  <c r="BS41" i="66"/>
  <c r="Y41" i="66" s="1"/>
  <c r="CJ41" i="66" s="1"/>
  <c r="BT41" i="66"/>
  <c r="Z41" i="66" s="1"/>
  <c r="CK41" i="66" s="1"/>
  <c r="BU41" i="66"/>
  <c r="AA41" i="66" s="1"/>
  <c r="CL41" i="66" s="1"/>
  <c r="AB41" i="66"/>
  <c r="AB875" i="66"/>
  <c r="BU875" i="66"/>
  <c r="AA875" i="66" s="1"/>
  <c r="CL875" i="66" s="1"/>
  <c r="BS875" i="66"/>
  <c r="Y875" i="66" s="1"/>
  <c r="CJ875" i="66" s="1"/>
  <c r="BT875" i="66"/>
  <c r="Z875" i="66" s="1"/>
  <c r="CK875" i="66" s="1"/>
  <c r="AB14" i="66"/>
  <c r="BS14" i="66"/>
  <c r="Y14" i="66" s="1"/>
  <c r="CJ14" i="66" s="1"/>
  <c r="BT14" i="66"/>
  <c r="Z14" i="66" s="1"/>
  <c r="CK14" i="66" s="1"/>
  <c r="BU14" i="66"/>
  <c r="AA14" i="66" s="1"/>
  <c r="CL14" i="66" s="1"/>
  <c r="BU77" i="66"/>
  <c r="AA77" i="66" s="1"/>
  <c r="CL77" i="66" s="1"/>
  <c r="BT77" i="66"/>
  <c r="Z77" i="66" s="1"/>
  <c r="CK77" i="66" s="1"/>
  <c r="BS77" i="66"/>
  <c r="Y77" i="66" s="1"/>
  <c r="CJ77" i="66" s="1"/>
  <c r="AB77" i="66"/>
  <c r="BT727" i="66"/>
  <c r="Z727" i="66" s="1"/>
  <c r="CK727" i="66" s="1"/>
  <c r="BS727" i="66"/>
  <c r="Y727" i="66" s="1"/>
  <c r="CJ727" i="66" s="1"/>
  <c r="BU727" i="66"/>
  <c r="AA727" i="66" s="1"/>
  <c r="CL727" i="66" s="1"/>
  <c r="AB727" i="66"/>
  <c r="BS921" i="66"/>
  <c r="Y921" i="66" s="1"/>
  <c r="CJ921" i="66" s="1"/>
  <c r="BU921" i="66"/>
  <c r="AA921" i="66" s="1"/>
  <c r="CL921" i="66" s="1"/>
  <c r="BT921" i="66"/>
  <c r="Z921" i="66" s="1"/>
  <c r="CK921" i="66" s="1"/>
  <c r="AB921" i="66"/>
  <c r="BT796" i="66"/>
  <c r="Z796" i="66" s="1"/>
  <c r="CK796" i="66" s="1"/>
  <c r="BS796" i="66"/>
  <c r="Y796" i="66" s="1"/>
  <c r="CJ796" i="66" s="1"/>
  <c r="BU796" i="66"/>
  <c r="AA796" i="66" s="1"/>
  <c r="CL796" i="66" s="1"/>
  <c r="AB796" i="66"/>
  <c r="BT925" i="66"/>
  <c r="Z925" i="66" s="1"/>
  <c r="CK925" i="66" s="1"/>
  <c r="BS925" i="66"/>
  <c r="Y925" i="66" s="1"/>
  <c r="CJ925" i="66" s="1"/>
  <c r="BU925" i="66"/>
  <c r="AA925" i="66" s="1"/>
  <c r="CL925" i="66" s="1"/>
  <c r="AB925" i="66"/>
  <c r="BU125" i="66"/>
  <c r="AA125" i="66" s="1"/>
  <c r="CL125" i="66" s="1"/>
  <c r="BT125" i="66"/>
  <c r="Z125" i="66" s="1"/>
  <c r="CK125" i="66" s="1"/>
  <c r="AB125" i="66"/>
  <c r="BS125" i="66"/>
  <c r="Y125" i="66" s="1"/>
  <c r="CJ125" i="66" s="1"/>
  <c r="BT289" i="66"/>
  <c r="Z289" i="66" s="1"/>
  <c r="CK289" i="66" s="1"/>
  <c r="BU289" i="66"/>
  <c r="AA289" i="66" s="1"/>
  <c r="CL289" i="66" s="1"/>
  <c r="AB289" i="66"/>
  <c r="BS289" i="66"/>
  <c r="Y289" i="66" s="1"/>
  <c r="CJ289" i="66" s="1"/>
  <c r="BS791" i="66"/>
  <c r="Y791" i="66" s="1"/>
  <c r="CJ791" i="66" s="1"/>
  <c r="BT791" i="66"/>
  <c r="Z791" i="66" s="1"/>
  <c r="CK791" i="66" s="1"/>
  <c r="AB791" i="66"/>
  <c r="BU791" i="66"/>
  <c r="AA791" i="66" s="1"/>
  <c r="CL791" i="66" s="1"/>
  <c r="BS475" i="66"/>
  <c r="Y475" i="66" s="1"/>
  <c r="CJ475" i="66" s="1"/>
  <c r="AB475" i="66"/>
  <c r="BT475" i="66"/>
  <c r="Z475" i="66" s="1"/>
  <c r="CK475" i="66" s="1"/>
  <c r="BU475" i="66"/>
  <c r="AA475" i="66" s="1"/>
  <c r="CL475" i="66" s="1"/>
  <c r="BT63" i="66"/>
  <c r="Z63" i="66" s="1"/>
  <c r="CK63" i="66" s="1"/>
  <c r="BU63" i="66"/>
  <c r="AA63" i="66" s="1"/>
  <c r="CL63" i="66" s="1"/>
  <c r="AB63" i="66"/>
  <c r="BS63" i="66"/>
  <c r="Y63" i="66" s="1"/>
  <c r="CJ63" i="66" s="1"/>
  <c r="BS468" i="66"/>
  <c r="Y468" i="66" s="1"/>
  <c r="CJ468" i="66" s="1"/>
  <c r="BT468" i="66"/>
  <c r="Z468" i="66" s="1"/>
  <c r="CK468" i="66" s="1"/>
  <c r="BU468" i="66"/>
  <c r="AA468" i="66" s="1"/>
  <c r="CL468" i="66" s="1"/>
  <c r="AB468" i="66"/>
  <c r="BS492" i="66"/>
  <c r="Y492" i="66" s="1"/>
  <c r="CJ492" i="66" s="1"/>
  <c r="BU492" i="66"/>
  <c r="AA492" i="66" s="1"/>
  <c r="CL492" i="66" s="1"/>
  <c r="BT492" i="66"/>
  <c r="Z492" i="66" s="1"/>
  <c r="CK492" i="66" s="1"/>
  <c r="AB492" i="66"/>
  <c r="AB792" i="66"/>
  <c r="BT792" i="66"/>
  <c r="Z792" i="66" s="1"/>
  <c r="CK792" i="66" s="1"/>
  <c r="BS792" i="66"/>
  <c r="Y792" i="66" s="1"/>
  <c r="CJ792" i="66" s="1"/>
  <c r="BU792" i="66"/>
  <c r="AA792" i="66" s="1"/>
  <c r="CL792" i="66" s="1"/>
  <c r="BS690" i="66"/>
  <c r="Y690" i="66" s="1"/>
  <c r="CJ690" i="66" s="1"/>
  <c r="BU690" i="66"/>
  <c r="AA690" i="66" s="1"/>
  <c r="CL690" i="66" s="1"/>
  <c r="AB690" i="66"/>
  <c r="BT690" i="66"/>
  <c r="Z690" i="66" s="1"/>
  <c r="CK690" i="66" s="1"/>
  <c r="BU696" i="66"/>
  <c r="AA696" i="66" s="1"/>
  <c r="CL696" i="66" s="1"/>
  <c r="BS696" i="66"/>
  <c r="Y696" i="66" s="1"/>
  <c r="CJ696" i="66" s="1"/>
  <c r="BT696" i="66"/>
  <c r="Z696" i="66" s="1"/>
  <c r="CK696" i="66" s="1"/>
  <c r="AB696" i="66"/>
  <c r="AB549" i="66"/>
  <c r="BT549" i="66"/>
  <c r="Z549" i="66" s="1"/>
  <c r="CK549" i="66" s="1"/>
  <c r="BS549" i="66"/>
  <c r="Y549" i="66" s="1"/>
  <c r="CJ549" i="66" s="1"/>
  <c r="BU549" i="66"/>
  <c r="AA549" i="66" s="1"/>
  <c r="CL549" i="66" s="1"/>
  <c r="BT435" i="66"/>
  <c r="Z435" i="66" s="1"/>
  <c r="CK435" i="66" s="1"/>
  <c r="AB435" i="66"/>
  <c r="BU435" i="66"/>
  <c r="AA435" i="66" s="1"/>
  <c r="CL435" i="66" s="1"/>
  <c r="BS435" i="66"/>
  <c r="Y435" i="66" s="1"/>
  <c r="CJ435" i="66" s="1"/>
  <c r="BU514" i="66"/>
  <c r="AA514" i="66" s="1"/>
  <c r="CL514" i="66" s="1"/>
  <c r="AB514" i="66"/>
  <c r="BS514" i="66"/>
  <c r="Y514" i="66" s="1"/>
  <c r="CJ514" i="66" s="1"/>
  <c r="BT514" i="66"/>
  <c r="Z514" i="66" s="1"/>
  <c r="CK514" i="66" s="1"/>
  <c r="BT877" i="66"/>
  <c r="Z877" i="66" s="1"/>
  <c r="CK877" i="66" s="1"/>
  <c r="BS877" i="66"/>
  <c r="Y877" i="66" s="1"/>
  <c r="CJ877" i="66" s="1"/>
  <c r="AB877" i="66"/>
  <c r="BU877" i="66"/>
  <c r="AA877" i="66" s="1"/>
  <c r="CL877" i="66" s="1"/>
  <c r="BU220" i="66"/>
  <c r="AA220" i="66" s="1"/>
  <c r="CL220" i="66" s="1"/>
  <c r="AB220" i="66"/>
  <c r="BT220" i="66"/>
  <c r="Z220" i="66" s="1"/>
  <c r="CK220" i="66" s="1"/>
  <c r="BS220" i="66"/>
  <c r="Y220" i="66" s="1"/>
  <c r="CJ220" i="66" s="1"/>
  <c r="BS574" i="66"/>
  <c r="Y574" i="66" s="1"/>
  <c r="CJ574" i="66" s="1"/>
  <c r="AB574" i="66"/>
  <c r="BT574" i="66"/>
  <c r="Z574" i="66" s="1"/>
  <c r="CK574" i="66" s="1"/>
  <c r="BU574" i="66"/>
  <c r="AA574" i="66" s="1"/>
  <c r="CL574" i="66" s="1"/>
  <c r="BS767" i="66"/>
  <c r="Y767" i="66" s="1"/>
  <c r="CJ767" i="66" s="1"/>
  <c r="BU767" i="66"/>
  <c r="AA767" i="66" s="1"/>
  <c r="CL767" i="66" s="1"/>
  <c r="BT767" i="66"/>
  <c r="Z767" i="66" s="1"/>
  <c r="CK767" i="66" s="1"/>
  <c r="AB767" i="66"/>
  <c r="BS443" i="66"/>
  <c r="Y443" i="66" s="1"/>
  <c r="CJ443" i="66" s="1"/>
  <c r="BT443" i="66"/>
  <c r="Z443" i="66" s="1"/>
  <c r="CK443" i="66" s="1"/>
  <c r="AB443" i="66"/>
  <c r="BU443" i="66"/>
  <c r="AA443" i="66" s="1"/>
  <c r="CL443" i="66" s="1"/>
  <c r="BT642" i="66"/>
  <c r="Z642" i="66" s="1"/>
  <c r="CK642" i="66" s="1"/>
  <c r="BU642" i="66"/>
  <c r="AA642" i="66" s="1"/>
  <c r="CL642" i="66" s="1"/>
  <c r="AB642" i="66"/>
  <c r="BS642" i="66"/>
  <c r="Y642" i="66" s="1"/>
  <c r="CJ642" i="66" s="1"/>
  <c r="BT57" i="66"/>
  <c r="Z57" i="66" s="1"/>
  <c r="CK57" i="66" s="1"/>
  <c r="BU57" i="66"/>
  <c r="AA57" i="66" s="1"/>
  <c r="CL57" i="66" s="1"/>
  <c r="BS57" i="66"/>
  <c r="Y57" i="66" s="1"/>
  <c r="CJ57" i="66" s="1"/>
  <c r="AB57" i="66"/>
  <c r="BT350" i="66"/>
  <c r="Z350" i="66" s="1"/>
  <c r="CK350" i="66" s="1"/>
  <c r="BU350" i="66"/>
  <c r="AA350" i="66" s="1"/>
  <c r="CL350" i="66" s="1"/>
  <c r="BS350" i="66"/>
  <c r="Y350" i="66" s="1"/>
  <c r="CJ350" i="66" s="1"/>
  <c r="AB350" i="66"/>
  <c r="BU694" i="66"/>
  <c r="AA694" i="66" s="1"/>
  <c r="CL694" i="66" s="1"/>
  <c r="AB694" i="66"/>
  <c r="BT694" i="66"/>
  <c r="Z694" i="66" s="1"/>
  <c r="CK694" i="66" s="1"/>
  <c r="BS694" i="66"/>
  <c r="Y694" i="66" s="1"/>
  <c r="CJ694" i="66" s="1"/>
  <c r="AB313" i="66"/>
  <c r="BS313" i="66"/>
  <c r="Y313" i="66" s="1"/>
  <c r="CJ313" i="66" s="1"/>
  <c r="BU313" i="66"/>
  <c r="AA313" i="66" s="1"/>
  <c r="CL313" i="66" s="1"/>
  <c r="BT313" i="66"/>
  <c r="Z313" i="66" s="1"/>
  <c r="CK313" i="66" s="1"/>
  <c r="BT705" i="66"/>
  <c r="Z705" i="66" s="1"/>
  <c r="CK705" i="66" s="1"/>
  <c r="BS705" i="66"/>
  <c r="Y705" i="66" s="1"/>
  <c r="CJ705" i="66" s="1"/>
  <c r="BU705" i="66"/>
  <c r="AA705" i="66" s="1"/>
  <c r="CL705" i="66" s="1"/>
  <c r="AB705" i="66"/>
  <c r="BS586" i="66"/>
  <c r="Y586" i="66" s="1"/>
  <c r="CJ586" i="66" s="1"/>
  <c r="BU586" i="66"/>
  <c r="AA586" i="66" s="1"/>
  <c r="CL586" i="66" s="1"/>
  <c r="AB586" i="66"/>
  <c r="BT586" i="66"/>
  <c r="Z586" i="66" s="1"/>
  <c r="CK586" i="66" s="1"/>
  <c r="BS797" i="66"/>
  <c r="Y797" i="66" s="1"/>
  <c r="CJ797" i="66" s="1"/>
  <c r="BU797" i="66"/>
  <c r="AA797" i="66" s="1"/>
  <c r="CL797" i="66" s="1"/>
  <c r="AB797" i="66"/>
  <c r="BT797" i="66"/>
  <c r="Z797" i="66" s="1"/>
  <c r="CK797" i="66" s="1"/>
  <c r="AB510" i="66"/>
  <c r="BT510" i="66"/>
  <c r="Z510" i="66" s="1"/>
  <c r="CK510" i="66" s="1"/>
  <c r="BU510" i="66"/>
  <c r="AA510" i="66" s="1"/>
  <c r="CL510" i="66" s="1"/>
  <c r="BS510" i="66"/>
  <c r="Y510" i="66" s="1"/>
  <c r="CJ510" i="66" s="1"/>
  <c r="BT857" i="66"/>
  <c r="Z857" i="66" s="1"/>
  <c r="CK857" i="66" s="1"/>
  <c r="AB857" i="66"/>
  <c r="BS857" i="66"/>
  <c r="Y857" i="66" s="1"/>
  <c r="CJ857" i="66" s="1"/>
  <c r="BU857" i="66"/>
  <c r="AA857" i="66" s="1"/>
  <c r="CL857" i="66" s="1"/>
  <c r="BS145" i="66"/>
  <c r="Y145" i="66" s="1"/>
  <c r="CJ145" i="66" s="1"/>
  <c r="BT145" i="66"/>
  <c r="Z145" i="66" s="1"/>
  <c r="CK145" i="66" s="1"/>
  <c r="AB145" i="66"/>
  <c r="BU145" i="66"/>
  <c r="AA145" i="66" s="1"/>
  <c r="CL145" i="66" s="1"/>
  <c r="BT185" i="66"/>
  <c r="Z185" i="66" s="1"/>
  <c r="CK185" i="66" s="1"/>
  <c r="BU185" i="66"/>
  <c r="AA185" i="66" s="1"/>
  <c r="CL185" i="66" s="1"/>
  <c r="BS185" i="66"/>
  <c r="Y185" i="66" s="1"/>
  <c r="CJ185" i="66" s="1"/>
  <c r="AB185" i="66"/>
  <c r="BU974" i="66"/>
  <c r="AA974" i="66" s="1"/>
  <c r="CL974" i="66" s="1"/>
  <c r="AB974" i="66"/>
  <c r="BT974" i="66"/>
  <c r="Z974" i="66" s="1"/>
  <c r="CK974" i="66" s="1"/>
  <c r="BS974" i="66"/>
  <c r="Y974" i="66" s="1"/>
  <c r="CJ974" i="66" s="1"/>
  <c r="AB444" i="66"/>
  <c r="BS444" i="66"/>
  <c r="Y444" i="66" s="1"/>
  <c r="CJ444" i="66" s="1"/>
  <c r="BU444" i="66"/>
  <c r="AA444" i="66" s="1"/>
  <c r="CL444" i="66" s="1"/>
  <c r="BT444" i="66"/>
  <c r="Z444" i="66" s="1"/>
  <c r="CK444" i="66" s="1"/>
  <c r="BU867" i="66"/>
  <c r="AA867" i="66" s="1"/>
  <c r="CL867" i="66" s="1"/>
  <c r="AB867" i="66"/>
  <c r="BS867" i="66"/>
  <c r="Y867" i="66" s="1"/>
  <c r="CJ867" i="66" s="1"/>
  <c r="BT867" i="66"/>
  <c r="Z867" i="66" s="1"/>
  <c r="CK867" i="66" s="1"/>
  <c r="AB674" i="66"/>
  <c r="BS674" i="66"/>
  <c r="Y674" i="66" s="1"/>
  <c r="CJ674" i="66" s="1"/>
  <c r="BT674" i="66"/>
  <c r="Z674" i="66" s="1"/>
  <c r="CK674" i="66" s="1"/>
  <c r="BU674" i="66"/>
  <c r="AA674" i="66" s="1"/>
  <c r="CL674" i="66" s="1"/>
  <c r="AB838" i="66"/>
  <c r="BS838" i="66"/>
  <c r="Y838" i="66" s="1"/>
  <c r="CJ838" i="66" s="1"/>
  <c r="BU838" i="66"/>
  <c r="AA838" i="66" s="1"/>
  <c r="CL838" i="66" s="1"/>
  <c r="BT838" i="66"/>
  <c r="Z838" i="66" s="1"/>
  <c r="CK838" i="66" s="1"/>
  <c r="AB600" i="66"/>
  <c r="BT600" i="66"/>
  <c r="Z600" i="66" s="1"/>
  <c r="CK600" i="66" s="1"/>
  <c r="BU600" i="66"/>
  <c r="AA600" i="66" s="1"/>
  <c r="CL600" i="66" s="1"/>
  <c r="BS600" i="66"/>
  <c r="Y600" i="66" s="1"/>
  <c r="CJ600" i="66" s="1"/>
  <c r="BT479" i="66"/>
  <c r="Z479" i="66" s="1"/>
  <c r="CK479" i="66" s="1"/>
  <c r="BU479" i="66"/>
  <c r="AA479" i="66" s="1"/>
  <c r="CL479" i="66" s="1"/>
  <c r="BS479" i="66"/>
  <c r="Y479" i="66" s="1"/>
  <c r="CJ479" i="66" s="1"/>
  <c r="AB479" i="66"/>
  <c r="BS874" i="66"/>
  <c r="Y874" i="66" s="1"/>
  <c r="CJ874" i="66" s="1"/>
  <c r="BU874" i="66"/>
  <c r="AA874" i="66" s="1"/>
  <c r="CL874" i="66" s="1"/>
  <c r="AB874" i="66"/>
  <c r="BT874" i="66"/>
  <c r="Z874" i="66" s="1"/>
  <c r="CK874" i="66" s="1"/>
  <c r="BU187" i="66"/>
  <c r="AA187" i="66" s="1"/>
  <c r="CL187" i="66" s="1"/>
  <c r="BS187" i="66"/>
  <c r="Y187" i="66" s="1"/>
  <c r="CJ187" i="66" s="1"/>
  <c r="BT187" i="66"/>
  <c r="Z187" i="66" s="1"/>
  <c r="CK187" i="66" s="1"/>
  <c r="AB187" i="66"/>
  <c r="BS355" i="66"/>
  <c r="Y355" i="66" s="1"/>
  <c r="CJ355" i="66" s="1"/>
  <c r="BU355" i="66"/>
  <c r="AA355" i="66" s="1"/>
  <c r="CL355" i="66" s="1"/>
  <c r="AB355" i="66"/>
  <c r="BT355" i="66"/>
  <c r="Z355" i="66" s="1"/>
  <c r="CK355" i="66" s="1"/>
  <c r="AB256" i="66"/>
  <c r="BS256" i="66"/>
  <c r="Y256" i="66" s="1"/>
  <c r="CJ256" i="66" s="1"/>
  <c r="BT256" i="66"/>
  <c r="Z256" i="66" s="1"/>
  <c r="CK256" i="66" s="1"/>
  <c r="BU256" i="66"/>
  <c r="AA256" i="66" s="1"/>
  <c r="CL256" i="66" s="1"/>
  <c r="BU713" i="66"/>
  <c r="AA713" i="66" s="1"/>
  <c r="CL713" i="66" s="1"/>
  <c r="BT713" i="66"/>
  <c r="Z713" i="66" s="1"/>
  <c r="CK713" i="66" s="1"/>
  <c r="AB713" i="66"/>
  <c r="BS713" i="66"/>
  <c r="Y713" i="66" s="1"/>
  <c r="CJ713" i="66" s="1"/>
  <c r="BT79" i="66"/>
  <c r="Z79" i="66" s="1"/>
  <c r="CK79" i="66" s="1"/>
  <c r="BU79" i="66"/>
  <c r="AA79" i="66" s="1"/>
  <c r="CL79" i="66" s="1"/>
  <c r="AB79" i="66"/>
  <c r="BS79" i="66"/>
  <c r="Y79" i="66" s="1"/>
  <c r="CJ79" i="66" s="1"/>
  <c r="AB964" i="66"/>
  <c r="BU964" i="66"/>
  <c r="AA964" i="66" s="1"/>
  <c r="CL964" i="66" s="1"/>
  <c r="BS964" i="66"/>
  <c r="Y964" i="66" s="1"/>
  <c r="CJ964" i="66" s="1"/>
  <c r="BT964" i="66"/>
  <c r="Z964" i="66" s="1"/>
  <c r="CK964" i="66" s="1"/>
  <c r="BU178" i="66"/>
  <c r="AA178" i="66" s="1"/>
  <c r="CL178" i="66" s="1"/>
  <c r="BT178" i="66"/>
  <c r="Z178" i="66" s="1"/>
  <c r="CK178" i="66" s="1"/>
  <c r="AB178" i="66"/>
  <c r="BS178" i="66"/>
  <c r="Y178" i="66" s="1"/>
  <c r="CJ178" i="66" s="1"/>
  <c r="BU191" i="66"/>
  <c r="AA191" i="66" s="1"/>
  <c r="CL191" i="66" s="1"/>
  <c r="AB191" i="66"/>
  <c r="BT191" i="66"/>
  <c r="Z191" i="66" s="1"/>
  <c r="CK191" i="66" s="1"/>
  <c r="BS191" i="66"/>
  <c r="Y191" i="66" s="1"/>
  <c r="CJ191" i="66" s="1"/>
  <c r="BS252" i="66"/>
  <c r="Y252" i="66" s="1"/>
  <c r="CJ252" i="66" s="1"/>
  <c r="BT252" i="66"/>
  <c r="Z252" i="66" s="1"/>
  <c r="CK252" i="66" s="1"/>
  <c r="AB252" i="66"/>
  <c r="BU252" i="66"/>
  <c r="AA252" i="66" s="1"/>
  <c r="CL252" i="66" s="1"/>
  <c r="AB225" i="66"/>
  <c r="BU225" i="66"/>
  <c r="AA225" i="66" s="1"/>
  <c r="CL225" i="66" s="1"/>
  <c r="BT225" i="66"/>
  <c r="Z225" i="66" s="1"/>
  <c r="CK225" i="66" s="1"/>
  <c r="BS225" i="66"/>
  <c r="Y225" i="66" s="1"/>
  <c r="CJ225" i="66" s="1"/>
  <c r="AB129" i="66"/>
  <c r="BT129" i="66"/>
  <c r="Z129" i="66" s="1"/>
  <c r="CK129" i="66" s="1"/>
  <c r="BU129" i="66"/>
  <c r="AA129" i="66" s="1"/>
  <c r="CL129" i="66" s="1"/>
  <c r="BS129" i="66"/>
  <c r="Y129" i="66" s="1"/>
  <c r="CJ129" i="66" s="1"/>
  <c r="BS188" i="66"/>
  <c r="Y188" i="66" s="1"/>
  <c r="CJ188" i="66" s="1"/>
  <c r="BU188" i="66"/>
  <c r="AA188" i="66" s="1"/>
  <c r="CL188" i="66" s="1"/>
  <c r="BT188" i="66"/>
  <c r="Z188" i="66" s="1"/>
  <c r="CK188" i="66" s="1"/>
  <c r="AB188" i="66"/>
  <c r="BS439" i="66"/>
  <c r="Y439" i="66" s="1"/>
  <c r="CJ439" i="66" s="1"/>
  <c r="BU439" i="66"/>
  <c r="AA439" i="66" s="1"/>
  <c r="CL439" i="66" s="1"/>
  <c r="AB439" i="66"/>
  <c r="BT439" i="66"/>
  <c r="Z439" i="66" s="1"/>
  <c r="CK439" i="66" s="1"/>
  <c r="BU898" i="66"/>
  <c r="AA898" i="66" s="1"/>
  <c r="CL898" i="66" s="1"/>
  <c r="BT898" i="66"/>
  <c r="Z898" i="66" s="1"/>
  <c r="CK898" i="66" s="1"/>
  <c r="AB898" i="66"/>
  <c r="BS898" i="66"/>
  <c r="Y898" i="66" s="1"/>
  <c r="CJ898" i="66" s="1"/>
  <c r="BT386" i="66"/>
  <c r="Z386" i="66" s="1"/>
  <c r="CK386" i="66" s="1"/>
  <c r="BU386" i="66"/>
  <c r="AA386" i="66" s="1"/>
  <c r="CL386" i="66" s="1"/>
  <c r="BS386" i="66"/>
  <c r="Y386" i="66" s="1"/>
  <c r="CJ386" i="66" s="1"/>
  <c r="AB386" i="66"/>
  <c r="BU127" i="66"/>
  <c r="AA127" i="66" s="1"/>
  <c r="CL127" i="66" s="1"/>
  <c r="BT127" i="66"/>
  <c r="Z127" i="66" s="1"/>
  <c r="CK127" i="66" s="1"/>
  <c r="AB127" i="66"/>
  <c r="BS127" i="66"/>
  <c r="Y127" i="66" s="1"/>
  <c r="CJ127" i="66" s="1"/>
  <c r="BU724" i="66"/>
  <c r="AA724" i="66" s="1"/>
  <c r="CL724" i="66" s="1"/>
  <c r="AB724" i="66"/>
  <c r="BS724" i="66"/>
  <c r="Y724" i="66" s="1"/>
  <c r="CJ724" i="66" s="1"/>
  <c r="BT724" i="66"/>
  <c r="Z724" i="66" s="1"/>
  <c r="CK724" i="66" s="1"/>
  <c r="BS666" i="66"/>
  <c r="Y666" i="66" s="1"/>
  <c r="CJ666" i="66" s="1"/>
  <c r="BU666" i="66"/>
  <c r="AA666" i="66" s="1"/>
  <c r="CL666" i="66" s="1"/>
  <c r="AB666" i="66"/>
  <c r="BT666" i="66"/>
  <c r="Z666" i="66" s="1"/>
  <c r="CK666" i="66" s="1"/>
  <c r="BT524" i="66"/>
  <c r="Z524" i="66" s="1"/>
  <c r="CK524" i="66" s="1"/>
  <c r="AB524" i="66"/>
  <c r="BU524" i="66"/>
  <c r="AA524" i="66" s="1"/>
  <c r="CL524" i="66" s="1"/>
  <c r="BS524" i="66"/>
  <c r="Y524" i="66" s="1"/>
  <c r="CJ524" i="66" s="1"/>
  <c r="AB591" i="66"/>
  <c r="BS591" i="66"/>
  <c r="Y591" i="66" s="1"/>
  <c r="CJ591" i="66" s="1"/>
  <c r="BT591" i="66"/>
  <c r="Z591" i="66" s="1"/>
  <c r="CK591" i="66" s="1"/>
  <c r="BU591" i="66"/>
  <c r="AA591" i="66" s="1"/>
  <c r="CL591" i="66" s="1"/>
  <c r="BT747" i="66"/>
  <c r="Z747" i="66" s="1"/>
  <c r="CK747" i="66" s="1"/>
  <c r="BS747" i="66"/>
  <c r="Y747" i="66" s="1"/>
  <c r="CJ747" i="66" s="1"/>
  <c r="AB747" i="66"/>
  <c r="BU747" i="66"/>
  <c r="AA747" i="66" s="1"/>
  <c r="CL747" i="66" s="1"/>
  <c r="BT605" i="66"/>
  <c r="Z605" i="66" s="1"/>
  <c r="CK605" i="66" s="1"/>
  <c r="BU605" i="66"/>
  <c r="AA605" i="66" s="1"/>
  <c r="CL605" i="66" s="1"/>
  <c r="BS605" i="66"/>
  <c r="Y605" i="66" s="1"/>
  <c r="CJ605" i="66" s="1"/>
  <c r="AB605" i="66"/>
  <c r="BT530" i="66"/>
  <c r="Z530" i="66" s="1"/>
  <c r="CK530" i="66" s="1"/>
  <c r="AB530" i="66"/>
  <c r="BU530" i="66"/>
  <c r="AA530" i="66" s="1"/>
  <c r="CL530" i="66" s="1"/>
  <c r="BS530" i="66"/>
  <c r="Y530" i="66" s="1"/>
  <c r="CJ530" i="66" s="1"/>
  <c r="AB896" i="66"/>
  <c r="BS896" i="66"/>
  <c r="Y896" i="66" s="1"/>
  <c r="CJ896" i="66" s="1"/>
  <c r="BU896" i="66"/>
  <c r="AA896" i="66" s="1"/>
  <c r="CL896" i="66" s="1"/>
  <c r="BT896" i="66"/>
  <c r="Z896" i="66" s="1"/>
  <c r="CK896" i="66" s="1"/>
  <c r="BT749" i="66"/>
  <c r="Z749" i="66" s="1"/>
  <c r="CK749" i="66" s="1"/>
  <c r="BS749" i="66"/>
  <c r="Y749" i="66" s="1"/>
  <c r="CJ749" i="66" s="1"/>
  <c r="AB749" i="66"/>
  <c r="BU749" i="66"/>
  <c r="AA749" i="66" s="1"/>
  <c r="CL749" i="66" s="1"/>
  <c r="BU154" i="66"/>
  <c r="AA154" i="66" s="1"/>
  <c r="CL154" i="66" s="1"/>
  <c r="AB154" i="66"/>
  <c r="BS154" i="66"/>
  <c r="Y154" i="66" s="1"/>
  <c r="CJ154" i="66" s="1"/>
  <c r="BT154" i="66"/>
  <c r="Z154" i="66" s="1"/>
  <c r="CK154" i="66" s="1"/>
  <c r="BT646" i="66"/>
  <c r="Z646" i="66" s="1"/>
  <c r="CK646" i="66" s="1"/>
  <c r="BS646" i="66"/>
  <c r="Y646" i="66" s="1"/>
  <c r="CJ646" i="66" s="1"/>
  <c r="AB646" i="66"/>
  <c r="BU646" i="66"/>
  <c r="AA646" i="66" s="1"/>
  <c r="CL646" i="66" s="1"/>
  <c r="AB529" i="66"/>
  <c r="BS529" i="66"/>
  <c r="Y529" i="66" s="1"/>
  <c r="CJ529" i="66" s="1"/>
  <c r="BU529" i="66"/>
  <c r="AA529" i="66" s="1"/>
  <c r="CL529" i="66" s="1"/>
  <c r="BT529" i="66"/>
  <c r="Z529" i="66" s="1"/>
  <c r="CK529" i="66" s="1"/>
  <c r="AB385" i="66"/>
  <c r="BT385" i="66"/>
  <c r="Z385" i="66" s="1"/>
  <c r="CK385" i="66" s="1"/>
  <c r="BS385" i="66"/>
  <c r="Y385" i="66" s="1"/>
  <c r="CJ385" i="66" s="1"/>
  <c r="BU385" i="66"/>
  <c r="AA385" i="66" s="1"/>
  <c r="CL385" i="66" s="1"/>
  <c r="BS482" i="66"/>
  <c r="Y482" i="66" s="1"/>
  <c r="CJ482" i="66" s="1"/>
  <c r="BT482" i="66"/>
  <c r="Z482" i="66" s="1"/>
  <c r="CK482" i="66" s="1"/>
  <c r="BU482" i="66"/>
  <c r="AA482" i="66" s="1"/>
  <c r="CL482" i="66" s="1"/>
  <c r="AB482" i="66"/>
  <c r="BU813" i="66"/>
  <c r="AA813" i="66" s="1"/>
  <c r="CL813" i="66" s="1"/>
  <c r="AB813" i="66"/>
  <c r="BT813" i="66"/>
  <c r="Z813" i="66" s="1"/>
  <c r="CK813" i="66" s="1"/>
  <c r="BS813" i="66"/>
  <c r="Y813" i="66" s="1"/>
  <c r="CJ813" i="66" s="1"/>
  <c r="BU382" i="66"/>
  <c r="AA382" i="66" s="1"/>
  <c r="CL382" i="66" s="1"/>
  <c r="BT382" i="66"/>
  <c r="Z382" i="66" s="1"/>
  <c r="CK382" i="66" s="1"/>
  <c r="BS382" i="66"/>
  <c r="Y382" i="66" s="1"/>
  <c r="CJ382" i="66" s="1"/>
  <c r="AB382" i="66"/>
  <c r="BT395" i="66"/>
  <c r="Z395" i="66" s="1"/>
  <c r="CK395" i="66" s="1"/>
  <c r="BU395" i="66"/>
  <c r="AA395" i="66" s="1"/>
  <c r="CL395" i="66" s="1"/>
  <c r="AB395" i="66"/>
  <c r="BS395" i="66"/>
  <c r="Y395" i="66" s="1"/>
  <c r="CJ395" i="66" s="1"/>
  <c r="BT183" i="66"/>
  <c r="Z183" i="66" s="1"/>
  <c r="CK183" i="66" s="1"/>
  <c r="BS183" i="66"/>
  <c r="Y183" i="66" s="1"/>
  <c r="CJ183" i="66" s="1"/>
  <c r="BU183" i="66"/>
  <c r="AA183" i="66" s="1"/>
  <c r="CL183" i="66" s="1"/>
  <c r="AB183" i="66"/>
  <c r="BT111" i="66"/>
  <c r="Z111" i="66" s="1"/>
  <c r="CK111" i="66" s="1"/>
  <c r="BS111" i="66"/>
  <c r="Y111" i="66" s="1"/>
  <c r="CJ111" i="66" s="1"/>
  <c r="BU111" i="66"/>
  <c r="AA111" i="66" s="1"/>
  <c r="CL111" i="66" s="1"/>
  <c r="AB111" i="66"/>
  <c r="BU418" i="66"/>
  <c r="AA418" i="66" s="1"/>
  <c r="CL418" i="66" s="1"/>
  <c r="AB418" i="66"/>
  <c r="BS418" i="66"/>
  <c r="Y418" i="66" s="1"/>
  <c r="CJ418" i="66" s="1"/>
  <c r="BT418" i="66"/>
  <c r="Z418" i="66" s="1"/>
  <c r="CK418" i="66" s="1"/>
  <c r="BT621" i="66"/>
  <c r="Z621" i="66" s="1"/>
  <c r="CK621" i="66" s="1"/>
  <c r="BU621" i="66"/>
  <c r="AA621" i="66" s="1"/>
  <c r="CL621" i="66" s="1"/>
  <c r="BS621" i="66"/>
  <c r="Y621" i="66" s="1"/>
  <c r="CJ621" i="66" s="1"/>
  <c r="AB621" i="66"/>
  <c r="AB25" i="66"/>
  <c r="BT25" i="66"/>
  <c r="Z25" i="66" s="1"/>
  <c r="CK25" i="66" s="1"/>
  <c r="BU25" i="66"/>
  <c r="AA25" i="66" s="1"/>
  <c r="CL25" i="66" s="1"/>
  <c r="BS25" i="66"/>
  <c r="Y25" i="66" s="1"/>
  <c r="CJ25" i="66" s="1"/>
  <c r="BT805" i="66"/>
  <c r="Z805" i="66" s="1"/>
  <c r="CK805" i="66" s="1"/>
  <c r="AB805" i="66"/>
  <c r="BS805" i="66"/>
  <c r="Y805" i="66" s="1"/>
  <c r="CJ805" i="66" s="1"/>
  <c r="BU805" i="66"/>
  <c r="AA805" i="66" s="1"/>
  <c r="CL805" i="66" s="1"/>
  <c r="AB306" i="66"/>
  <c r="BT306" i="66"/>
  <c r="Z306" i="66" s="1"/>
  <c r="CK306" i="66" s="1"/>
  <c r="BU306" i="66"/>
  <c r="AA306" i="66" s="1"/>
  <c r="CL306" i="66" s="1"/>
  <c r="BS306" i="66"/>
  <c r="Y306" i="66" s="1"/>
  <c r="CJ306" i="66" s="1"/>
  <c r="BT484" i="66"/>
  <c r="Z484" i="66" s="1"/>
  <c r="CK484" i="66" s="1"/>
  <c r="AB484" i="66"/>
  <c r="BU484" i="66"/>
  <c r="AA484" i="66" s="1"/>
  <c r="CL484" i="66" s="1"/>
  <c r="BS484" i="66"/>
  <c r="Y484" i="66" s="1"/>
  <c r="CJ484" i="66" s="1"/>
  <c r="BT62" i="66"/>
  <c r="Z62" i="66" s="1"/>
  <c r="CK62" i="66" s="1"/>
  <c r="BU62" i="66"/>
  <c r="AA62" i="66" s="1"/>
  <c r="CL62" i="66" s="1"/>
  <c r="BS62" i="66"/>
  <c r="Y62" i="66" s="1"/>
  <c r="CJ62" i="66" s="1"/>
  <c r="AB62" i="66"/>
  <c r="AB171" i="66"/>
  <c r="BU171" i="66"/>
  <c r="AA171" i="66" s="1"/>
  <c r="CL171" i="66" s="1"/>
  <c r="BS171" i="66"/>
  <c r="Y171" i="66" s="1"/>
  <c r="CJ171" i="66" s="1"/>
  <c r="BT171" i="66"/>
  <c r="Z171" i="66" s="1"/>
  <c r="CK171" i="66" s="1"/>
  <c r="BU215" i="66"/>
  <c r="AA215" i="66" s="1"/>
  <c r="CL215" i="66" s="1"/>
  <c r="BT215" i="66"/>
  <c r="Z215" i="66" s="1"/>
  <c r="CK215" i="66" s="1"/>
  <c r="AB215" i="66"/>
  <c r="BS215" i="66"/>
  <c r="Y215" i="66" s="1"/>
  <c r="CJ215" i="66" s="1"/>
  <c r="BU810" i="66"/>
  <c r="AA810" i="66" s="1"/>
  <c r="CL810" i="66" s="1"/>
  <c r="AB810" i="66"/>
  <c r="BT810" i="66"/>
  <c r="Z810" i="66" s="1"/>
  <c r="CK810" i="66" s="1"/>
  <c r="BS810" i="66"/>
  <c r="Y810" i="66" s="1"/>
  <c r="CJ810" i="66" s="1"/>
  <c r="BU660" i="66"/>
  <c r="AA660" i="66" s="1"/>
  <c r="CL660" i="66" s="1"/>
  <c r="AB660" i="66"/>
  <c r="BT660" i="66"/>
  <c r="Z660" i="66" s="1"/>
  <c r="CK660" i="66" s="1"/>
  <c r="BS660" i="66"/>
  <c r="Y660" i="66" s="1"/>
  <c r="CJ660" i="66" s="1"/>
  <c r="BT131" i="66"/>
  <c r="Z131" i="66" s="1"/>
  <c r="CK131" i="66" s="1"/>
  <c r="BU131" i="66"/>
  <c r="AA131" i="66" s="1"/>
  <c r="CL131" i="66" s="1"/>
  <c r="AB131" i="66"/>
  <c r="BS131" i="66"/>
  <c r="Y131" i="66" s="1"/>
  <c r="CJ131" i="66" s="1"/>
  <c r="AB338" i="66"/>
  <c r="BU338" i="66"/>
  <c r="AA338" i="66" s="1"/>
  <c r="CL338" i="66" s="1"/>
  <c r="BS338" i="66"/>
  <c r="Y338" i="66" s="1"/>
  <c r="CJ338" i="66" s="1"/>
  <c r="BT338" i="66"/>
  <c r="Z338" i="66" s="1"/>
  <c r="CK338" i="66" s="1"/>
  <c r="AB618" i="66"/>
  <c r="BT618" i="66"/>
  <c r="Z618" i="66" s="1"/>
  <c r="CK618" i="66" s="1"/>
  <c r="BS618" i="66"/>
  <c r="Y618" i="66" s="1"/>
  <c r="CJ618" i="66" s="1"/>
  <c r="BU618" i="66"/>
  <c r="AA618" i="66" s="1"/>
  <c r="CL618" i="66" s="1"/>
  <c r="BS12" i="66"/>
  <c r="Y12" i="66" s="1"/>
  <c r="CJ12" i="66" s="1"/>
  <c r="BU12" i="66"/>
  <c r="AA12" i="66" s="1"/>
  <c r="CL12" i="66" s="1"/>
  <c r="BT12" i="66"/>
  <c r="Z12" i="66" s="1"/>
  <c r="CK12" i="66" s="1"/>
  <c r="AB12" i="66"/>
  <c r="AB500" i="66"/>
  <c r="BS500" i="66"/>
  <c r="Y500" i="66" s="1"/>
  <c r="CJ500" i="66" s="1"/>
  <c r="BT500" i="66"/>
  <c r="Z500" i="66" s="1"/>
  <c r="CK500" i="66" s="1"/>
  <c r="BU500" i="66"/>
  <c r="AA500" i="66" s="1"/>
  <c r="CL500" i="66" s="1"/>
  <c r="AB716" i="66"/>
  <c r="BS716" i="66"/>
  <c r="Y716" i="66" s="1"/>
  <c r="CJ716" i="66" s="1"/>
  <c r="BU716" i="66"/>
  <c r="AA716" i="66" s="1"/>
  <c r="CL716" i="66" s="1"/>
  <c r="BT716" i="66"/>
  <c r="Z716" i="66" s="1"/>
  <c r="CK716" i="66" s="1"/>
  <c r="BS279" i="66"/>
  <c r="Y279" i="66" s="1"/>
  <c r="CJ279" i="66" s="1"/>
  <c r="BT279" i="66"/>
  <c r="Z279" i="66" s="1"/>
  <c r="CK279" i="66" s="1"/>
  <c r="BU279" i="66"/>
  <c r="AA279" i="66" s="1"/>
  <c r="CL279" i="66" s="1"/>
  <c r="AB279" i="66"/>
  <c r="AB818" i="66"/>
  <c r="BS818" i="66"/>
  <c r="Y818" i="66" s="1"/>
  <c r="CJ818" i="66" s="1"/>
  <c r="BT818" i="66"/>
  <c r="Z818" i="66" s="1"/>
  <c r="CK818" i="66" s="1"/>
  <c r="BU818" i="66"/>
  <c r="AA818" i="66" s="1"/>
  <c r="CL818" i="66" s="1"/>
  <c r="AB525" i="66"/>
  <c r="BT525" i="66"/>
  <c r="Z525" i="66" s="1"/>
  <c r="CK525" i="66" s="1"/>
  <c r="BS525" i="66"/>
  <c r="Y525" i="66" s="1"/>
  <c r="CJ525" i="66" s="1"/>
  <c r="BU525" i="66"/>
  <c r="AA525" i="66" s="1"/>
  <c r="CL525" i="66" s="1"/>
  <c r="BT402" i="66"/>
  <c r="Z402" i="66" s="1"/>
  <c r="CK402" i="66" s="1"/>
  <c r="AB402" i="66"/>
  <c r="BS402" i="66"/>
  <c r="Y402" i="66" s="1"/>
  <c r="CJ402" i="66" s="1"/>
  <c r="BU402" i="66"/>
  <c r="AA402" i="66" s="1"/>
  <c r="CL402" i="66" s="1"/>
  <c r="AB590" i="66"/>
  <c r="BT590" i="66"/>
  <c r="Z590" i="66" s="1"/>
  <c r="CK590" i="66" s="1"/>
  <c r="BS590" i="66"/>
  <c r="Y590" i="66" s="1"/>
  <c r="CJ590" i="66" s="1"/>
  <c r="BU590" i="66"/>
  <c r="AA590" i="66" s="1"/>
  <c r="CL590" i="66" s="1"/>
  <c r="AB505" i="66"/>
  <c r="BT505" i="66"/>
  <c r="Z505" i="66" s="1"/>
  <c r="CK505" i="66" s="1"/>
  <c r="BU505" i="66"/>
  <c r="AA505" i="66" s="1"/>
  <c r="CL505" i="66" s="1"/>
  <c r="BS505" i="66"/>
  <c r="Y505" i="66" s="1"/>
  <c r="CJ505" i="66" s="1"/>
  <c r="BS193" i="66"/>
  <c r="Y193" i="66" s="1"/>
  <c r="CJ193" i="66" s="1"/>
  <c r="BU193" i="66"/>
  <c r="AA193" i="66" s="1"/>
  <c r="CL193" i="66" s="1"/>
  <c r="AB193" i="66"/>
  <c r="BT193" i="66"/>
  <c r="Z193" i="66" s="1"/>
  <c r="CK193" i="66" s="1"/>
  <c r="BT330" i="66"/>
  <c r="Z330" i="66" s="1"/>
  <c r="CK330" i="66" s="1"/>
  <c r="BU330" i="66"/>
  <c r="AA330" i="66" s="1"/>
  <c r="CL330" i="66" s="1"/>
  <c r="BS330" i="66"/>
  <c r="Y330" i="66" s="1"/>
  <c r="CJ330" i="66" s="1"/>
  <c r="AB330" i="66"/>
  <c r="BS512" i="66"/>
  <c r="Y512" i="66" s="1"/>
  <c r="CJ512" i="66" s="1"/>
  <c r="BT512" i="66"/>
  <c r="Z512" i="66" s="1"/>
  <c r="CK512" i="66" s="1"/>
  <c r="AB512" i="66"/>
  <c r="BU512" i="66"/>
  <c r="AA512" i="66" s="1"/>
  <c r="CL512" i="66" s="1"/>
  <c r="BS113" i="66"/>
  <c r="Y113" i="66" s="1"/>
  <c r="CJ113" i="66" s="1"/>
  <c r="BT113" i="66"/>
  <c r="Z113" i="66" s="1"/>
  <c r="CK113" i="66" s="1"/>
  <c r="BU113" i="66"/>
  <c r="AA113" i="66" s="1"/>
  <c r="CL113" i="66" s="1"/>
  <c r="AB113" i="66"/>
  <c r="BU728" i="66"/>
  <c r="AA728" i="66" s="1"/>
  <c r="CL728" i="66" s="1"/>
  <c r="AB728" i="66"/>
  <c r="BT728" i="66"/>
  <c r="Z728" i="66" s="1"/>
  <c r="CK728" i="66" s="1"/>
  <c r="BS728" i="66"/>
  <c r="Y728" i="66" s="1"/>
  <c r="CJ728" i="66" s="1"/>
  <c r="BT905" i="66"/>
  <c r="Z905" i="66" s="1"/>
  <c r="CK905" i="66" s="1"/>
  <c r="AB905" i="66"/>
  <c r="BU905" i="66"/>
  <c r="AA905" i="66" s="1"/>
  <c r="CL905" i="66" s="1"/>
  <c r="BS905" i="66"/>
  <c r="Y905" i="66" s="1"/>
  <c r="CJ905" i="66" s="1"/>
  <c r="AB337" i="66"/>
  <c r="BU337" i="66"/>
  <c r="AA337" i="66" s="1"/>
  <c r="CL337" i="66" s="1"/>
  <c r="BT337" i="66"/>
  <c r="Z337" i="66" s="1"/>
  <c r="CK337" i="66" s="1"/>
  <c r="BS337" i="66"/>
  <c r="Y337" i="66" s="1"/>
  <c r="CJ337" i="66" s="1"/>
  <c r="BT919" i="66"/>
  <c r="Z919" i="66" s="1"/>
  <c r="CK919" i="66" s="1"/>
  <c r="BS919" i="66"/>
  <c r="Y919" i="66" s="1"/>
  <c r="CJ919" i="66" s="1"/>
  <c r="AB919" i="66"/>
  <c r="BU919" i="66"/>
  <c r="AA919" i="66" s="1"/>
  <c r="CL919" i="66" s="1"/>
  <c r="BS87" i="66"/>
  <c r="Y87" i="66" s="1"/>
  <c r="CJ87" i="66" s="1"/>
  <c r="AB87" i="66"/>
  <c r="BT87" i="66"/>
  <c r="Z87" i="66" s="1"/>
  <c r="CK87" i="66" s="1"/>
  <c r="BU87" i="66"/>
  <c r="AA87" i="66" s="1"/>
  <c r="CL87" i="66" s="1"/>
  <c r="BT966" i="66"/>
  <c r="Z966" i="66" s="1"/>
  <c r="CK966" i="66" s="1"/>
  <c r="AB966" i="66"/>
  <c r="BU966" i="66"/>
  <c r="AA966" i="66" s="1"/>
  <c r="CL966" i="66" s="1"/>
  <c r="BS966" i="66"/>
  <c r="Y966" i="66" s="1"/>
  <c r="CJ966" i="66" s="1"/>
  <c r="BT212" i="66"/>
  <c r="Z212" i="66" s="1"/>
  <c r="CK212" i="66" s="1"/>
  <c r="BU212" i="66"/>
  <c r="AA212" i="66" s="1"/>
  <c r="CL212" i="66" s="1"/>
  <c r="AB212" i="66"/>
  <c r="BS212" i="66"/>
  <c r="Y212" i="66" s="1"/>
  <c r="CJ212" i="66" s="1"/>
  <c r="BT689" i="66"/>
  <c r="Z689" i="66" s="1"/>
  <c r="CK689" i="66" s="1"/>
  <c r="AB689" i="66"/>
  <c r="BU689" i="66"/>
  <c r="AA689" i="66" s="1"/>
  <c r="CL689" i="66" s="1"/>
  <c r="BS689" i="66"/>
  <c r="Y689" i="66" s="1"/>
  <c r="CJ689" i="66" s="1"/>
  <c r="AB802" i="66"/>
  <c r="BS802" i="66"/>
  <c r="Y802" i="66" s="1"/>
  <c r="CJ802" i="66" s="1"/>
  <c r="BU802" i="66"/>
  <c r="AA802" i="66" s="1"/>
  <c r="CL802" i="66" s="1"/>
  <c r="BT802" i="66"/>
  <c r="Z802" i="66" s="1"/>
  <c r="CK802" i="66" s="1"/>
  <c r="BS96" i="66"/>
  <c r="Y96" i="66" s="1"/>
  <c r="CJ96" i="66" s="1"/>
  <c r="AB96" i="66"/>
  <c r="BU96" i="66"/>
  <c r="AA96" i="66" s="1"/>
  <c r="CL96" i="66" s="1"/>
  <c r="BT96" i="66"/>
  <c r="Z96" i="66" s="1"/>
  <c r="CK96" i="66" s="1"/>
  <c r="BU20" i="66"/>
  <c r="AA20" i="66" s="1"/>
  <c r="CL20" i="66" s="1"/>
  <c r="BS20" i="66"/>
  <c r="Y20" i="66" s="1"/>
  <c r="CJ20" i="66" s="1"/>
  <c r="BT20" i="66"/>
  <c r="Z20" i="66" s="1"/>
  <c r="CK20" i="66" s="1"/>
  <c r="AB20" i="66"/>
  <c r="BS206" i="66"/>
  <c r="Y206" i="66" s="1"/>
  <c r="CJ206" i="66" s="1"/>
  <c r="BT206" i="66"/>
  <c r="Z206" i="66" s="1"/>
  <c r="CK206" i="66" s="1"/>
  <c r="BU206" i="66"/>
  <c r="AA206" i="66" s="1"/>
  <c r="CL206" i="66" s="1"/>
  <c r="AB206" i="66"/>
  <c r="BS419" i="66"/>
  <c r="Y419" i="66" s="1"/>
  <c r="CJ419" i="66" s="1"/>
  <c r="BT419" i="66"/>
  <c r="Z419" i="66" s="1"/>
  <c r="CK419" i="66" s="1"/>
  <c r="BU419" i="66"/>
  <c r="AA419" i="66" s="1"/>
  <c r="CL419" i="66" s="1"/>
  <c r="AB419" i="66"/>
  <c r="BT899" i="66"/>
  <c r="Z899" i="66" s="1"/>
  <c r="CK899" i="66" s="1"/>
  <c r="AB899" i="66"/>
  <c r="BS899" i="66"/>
  <c r="Y899" i="66" s="1"/>
  <c r="CJ899" i="66" s="1"/>
  <c r="BU899" i="66"/>
  <c r="AA899" i="66" s="1"/>
  <c r="CL899" i="66" s="1"/>
  <c r="BS752" i="66"/>
  <c r="Y752" i="66" s="1"/>
  <c r="CJ752" i="66" s="1"/>
  <c r="AB752" i="66"/>
  <c r="BU752" i="66"/>
  <c r="AA752" i="66" s="1"/>
  <c r="CL752" i="66" s="1"/>
  <c r="BT752" i="66"/>
  <c r="Z752" i="66" s="1"/>
  <c r="CK752" i="66" s="1"/>
  <c r="BT745" i="66"/>
  <c r="Z745" i="66" s="1"/>
  <c r="CK745" i="66" s="1"/>
  <c r="AB745" i="66"/>
  <c r="BS745" i="66"/>
  <c r="Y745" i="66" s="1"/>
  <c r="CJ745" i="66" s="1"/>
  <c r="BU745" i="66"/>
  <c r="AA745" i="66" s="1"/>
  <c r="CL745" i="66" s="1"/>
  <c r="BT766" i="66"/>
  <c r="Z766" i="66" s="1"/>
  <c r="CK766" i="66" s="1"/>
  <c r="AB766" i="66"/>
  <c r="BS766" i="66"/>
  <c r="Y766" i="66" s="1"/>
  <c r="CJ766" i="66" s="1"/>
  <c r="BU766" i="66"/>
  <c r="AA766" i="66" s="1"/>
  <c r="CL766" i="66" s="1"/>
  <c r="AB610" i="66"/>
  <c r="BT610" i="66"/>
  <c r="Z610" i="66" s="1"/>
  <c r="CK610" i="66" s="1"/>
  <c r="BS610" i="66"/>
  <c r="Y610" i="66" s="1"/>
  <c r="CJ610" i="66" s="1"/>
  <c r="BU610" i="66"/>
  <c r="AA610" i="66" s="1"/>
  <c r="CL610" i="66" s="1"/>
  <c r="AB263" i="66"/>
  <c r="BS263" i="66"/>
  <c r="Y263" i="66" s="1"/>
  <c r="CJ263" i="66" s="1"/>
  <c r="BT263" i="66"/>
  <c r="Z263" i="66" s="1"/>
  <c r="CK263" i="66" s="1"/>
  <c r="BU263" i="66"/>
  <c r="AA263" i="66" s="1"/>
  <c r="CL263" i="66" s="1"/>
  <c r="AB387" i="66"/>
  <c r="BS387" i="66"/>
  <c r="Y387" i="66" s="1"/>
  <c r="CJ387" i="66" s="1"/>
  <c r="BU387" i="66"/>
  <c r="AA387" i="66" s="1"/>
  <c r="CL387" i="66" s="1"/>
  <c r="BT387" i="66"/>
  <c r="Z387" i="66" s="1"/>
  <c r="CK387" i="66" s="1"/>
  <c r="AB938" i="66"/>
  <c r="BU938" i="66"/>
  <c r="AA938" i="66" s="1"/>
  <c r="CL938" i="66" s="1"/>
  <c r="BT938" i="66"/>
  <c r="Z938" i="66" s="1"/>
  <c r="CK938" i="66" s="1"/>
  <c r="BS938" i="66"/>
  <c r="Y938" i="66" s="1"/>
  <c r="CJ938" i="66" s="1"/>
  <c r="BS981" i="66"/>
  <c r="Y981" i="66" s="1"/>
  <c r="CJ981" i="66" s="1"/>
  <c r="BT981" i="66"/>
  <c r="Z981" i="66" s="1"/>
  <c r="CK981" i="66" s="1"/>
  <c r="AB981" i="66"/>
  <c r="BU981" i="66"/>
  <c r="AA981" i="66" s="1"/>
  <c r="CL981" i="66" s="1"/>
  <c r="AB992" i="66"/>
  <c r="BT992" i="66"/>
  <c r="Z992" i="66" s="1"/>
  <c r="CK992" i="66" s="1"/>
  <c r="BU992" i="66"/>
  <c r="AA992" i="66" s="1"/>
  <c r="CL992" i="66" s="1"/>
  <c r="BS992" i="66"/>
  <c r="Y992" i="66" s="1"/>
  <c r="CJ992" i="66" s="1"/>
  <c r="BS86" i="66"/>
  <c r="Y86" i="66" s="1"/>
  <c r="CJ86" i="66" s="1"/>
  <c r="BT86" i="66"/>
  <c r="Z86" i="66" s="1"/>
  <c r="CK86" i="66" s="1"/>
  <c r="BU86" i="66"/>
  <c r="AA86" i="66" s="1"/>
  <c r="CL86" i="66" s="1"/>
  <c r="AB86" i="66"/>
  <c r="BT241" i="66"/>
  <c r="Z241" i="66" s="1"/>
  <c r="CK241" i="66" s="1"/>
  <c r="BU241" i="66"/>
  <c r="AA241" i="66" s="1"/>
  <c r="CL241" i="66" s="1"/>
  <c r="AB241" i="66"/>
  <c r="BS241" i="66"/>
  <c r="Y241" i="66" s="1"/>
  <c r="CJ241" i="66" s="1"/>
  <c r="BU136" i="66"/>
  <c r="AA136" i="66" s="1"/>
  <c r="CL136" i="66" s="1"/>
  <c r="BT136" i="66"/>
  <c r="Z136" i="66" s="1"/>
  <c r="CK136" i="66" s="1"/>
  <c r="BS136" i="66"/>
  <c r="Y136" i="66" s="1"/>
  <c r="CJ136" i="66" s="1"/>
  <c r="AB136" i="66"/>
  <c r="BU783" i="66"/>
  <c r="AA783" i="66" s="1"/>
  <c r="CL783" i="66" s="1"/>
  <c r="BS783" i="66"/>
  <c r="Y783" i="66" s="1"/>
  <c r="CJ783" i="66" s="1"/>
  <c r="BT783" i="66"/>
  <c r="Z783" i="66" s="1"/>
  <c r="CK783" i="66" s="1"/>
  <c r="AB783" i="66"/>
  <c r="BT733" i="66"/>
  <c r="Z733" i="66" s="1"/>
  <c r="CK733" i="66" s="1"/>
  <c r="BS733" i="66"/>
  <c r="Y733" i="66" s="1"/>
  <c r="CJ733" i="66" s="1"/>
  <c r="AB733" i="66"/>
  <c r="BU733" i="66"/>
  <c r="AA733" i="66" s="1"/>
  <c r="CL733" i="66" s="1"/>
  <c r="AB841" i="66"/>
  <c r="BT841" i="66"/>
  <c r="Z841" i="66" s="1"/>
  <c r="CK841" i="66" s="1"/>
  <c r="BU841" i="66"/>
  <c r="AA841" i="66" s="1"/>
  <c r="CL841" i="66" s="1"/>
  <c r="BS841" i="66"/>
  <c r="Y841" i="66" s="1"/>
  <c r="CJ841" i="66" s="1"/>
  <c r="AB494" i="66"/>
  <c r="BS494" i="66"/>
  <c r="Y494" i="66" s="1"/>
  <c r="CJ494" i="66" s="1"/>
  <c r="BT494" i="66"/>
  <c r="Z494" i="66" s="1"/>
  <c r="CK494" i="66" s="1"/>
  <c r="BU494" i="66"/>
  <c r="AA494" i="66" s="1"/>
  <c r="CL494" i="66" s="1"/>
  <c r="BT67" i="66"/>
  <c r="Z67" i="66" s="1"/>
  <c r="CK67" i="66" s="1"/>
  <c r="AB67" i="66"/>
  <c r="BU67" i="66"/>
  <c r="AA67" i="66" s="1"/>
  <c r="CL67" i="66" s="1"/>
  <c r="BS67" i="66"/>
  <c r="Y67" i="66" s="1"/>
  <c r="CJ67" i="66" s="1"/>
  <c r="AB518" i="66"/>
  <c r="BS518" i="66"/>
  <c r="Y518" i="66" s="1"/>
  <c r="CJ518" i="66" s="1"/>
  <c r="BU518" i="66"/>
  <c r="AA518" i="66" s="1"/>
  <c r="CL518" i="66" s="1"/>
  <c r="BT518" i="66"/>
  <c r="Z518" i="66" s="1"/>
  <c r="CK518" i="66" s="1"/>
  <c r="BT684" i="66"/>
  <c r="Z684" i="66" s="1"/>
  <c r="CK684" i="66" s="1"/>
  <c r="AB684" i="66"/>
  <c r="BS684" i="66"/>
  <c r="Y684" i="66" s="1"/>
  <c r="CJ684" i="66" s="1"/>
  <c r="BU684" i="66"/>
  <c r="AA684" i="66" s="1"/>
  <c r="CL684" i="66" s="1"/>
  <c r="BU18" i="66"/>
  <c r="AA18" i="66" s="1"/>
  <c r="CL18" i="66" s="1"/>
  <c r="BT18" i="66"/>
  <c r="Z18" i="66" s="1"/>
  <c r="CK18" i="66" s="1"/>
  <c r="BS18" i="66"/>
  <c r="Y18" i="66" s="1"/>
  <c r="CJ18" i="66" s="1"/>
  <c r="AB18" i="66"/>
  <c r="BT862" i="66"/>
  <c r="Z862" i="66" s="1"/>
  <c r="CK862" i="66" s="1"/>
  <c r="AB862" i="66"/>
  <c r="BS862" i="66"/>
  <c r="Y862" i="66" s="1"/>
  <c r="CJ862" i="66" s="1"/>
  <c r="BU862" i="66"/>
  <c r="AA862" i="66" s="1"/>
  <c r="CL862" i="66" s="1"/>
  <c r="AB318" i="66"/>
  <c r="BU318" i="66"/>
  <c r="AA318" i="66" s="1"/>
  <c r="CL318" i="66" s="1"/>
  <c r="BT318" i="66"/>
  <c r="Z318" i="66" s="1"/>
  <c r="CK318" i="66" s="1"/>
  <c r="BS318" i="66"/>
  <c r="Y318" i="66" s="1"/>
  <c r="CJ318" i="66" s="1"/>
  <c r="AB545" i="66"/>
  <c r="BT545" i="66"/>
  <c r="Z545" i="66" s="1"/>
  <c r="CK545" i="66" s="1"/>
  <c r="BS545" i="66"/>
  <c r="Y545" i="66" s="1"/>
  <c r="CJ545" i="66" s="1"/>
  <c r="BU545" i="66"/>
  <c r="AA545" i="66" s="1"/>
  <c r="CL545" i="66" s="1"/>
  <c r="BS656" i="66"/>
  <c r="Y656" i="66" s="1"/>
  <c r="CJ656" i="66" s="1"/>
  <c r="BU656" i="66"/>
  <c r="AA656" i="66" s="1"/>
  <c r="CL656" i="66" s="1"/>
  <c r="AB656" i="66"/>
  <c r="BT656" i="66"/>
  <c r="Z656" i="66" s="1"/>
  <c r="CK656" i="66" s="1"/>
  <c r="BS394" i="66"/>
  <c r="Y394" i="66" s="1"/>
  <c r="CJ394" i="66" s="1"/>
  <c r="BU394" i="66"/>
  <c r="AA394" i="66" s="1"/>
  <c r="CL394" i="66" s="1"/>
  <c r="BT394" i="66"/>
  <c r="Z394" i="66" s="1"/>
  <c r="CK394" i="66" s="1"/>
  <c r="AB394" i="66"/>
  <c r="AB182" i="66"/>
  <c r="BT182" i="66"/>
  <c r="Z182" i="66" s="1"/>
  <c r="CK182" i="66" s="1"/>
  <c r="BS182" i="66"/>
  <c r="Y182" i="66" s="1"/>
  <c r="CJ182" i="66" s="1"/>
  <c r="BU182" i="66"/>
  <c r="AA182" i="66" s="1"/>
  <c r="CL182" i="66" s="1"/>
  <c r="BT273" i="66"/>
  <c r="Z273" i="66" s="1"/>
  <c r="CK273" i="66" s="1"/>
  <c r="BU273" i="66"/>
  <c r="AA273" i="66" s="1"/>
  <c r="CL273" i="66" s="1"/>
  <c r="AB273" i="66"/>
  <c r="BS273" i="66"/>
  <c r="Y273" i="66" s="1"/>
  <c r="CJ273" i="66" s="1"/>
  <c r="AB478" i="66"/>
  <c r="BS478" i="66"/>
  <c r="Y478" i="66" s="1"/>
  <c r="CJ478" i="66" s="1"/>
  <c r="BU478" i="66"/>
  <c r="AA478" i="66" s="1"/>
  <c r="CL478" i="66" s="1"/>
  <c r="BT478" i="66"/>
  <c r="Z478" i="66" s="1"/>
  <c r="CK478" i="66" s="1"/>
  <c r="BT667" i="66"/>
  <c r="Z667" i="66" s="1"/>
  <c r="CK667" i="66" s="1"/>
  <c r="BU667" i="66"/>
  <c r="AA667" i="66" s="1"/>
  <c r="CL667" i="66" s="1"/>
  <c r="BS667" i="66"/>
  <c r="Y667" i="66" s="1"/>
  <c r="CJ667" i="66" s="1"/>
  <c r="AB667" i="66"/>
  <c r="AB363" i="66"/>
  <c r="BT363" i="66"/>
  <c r="Z363" i="66" s="1"/>
  <c r="CK363" i="66" s="1"/>
  <c r="BS363" i="66"/>
  <c r="Y363" i="66" s="1"/>
  <c r="CJ363" i="66" s="1"/>
  <c r="BU363" i="66"/>
  <c r="AA363" i="66" s="1"/>
  <c r="CL363" i="66" s="1"/>
  <c r="BT208" i="66"/>
  <c r="Z208" i="66" s="1"/>
  <c r="CK208" i="66" s="1"/>
  <c r="BS208" i="66"/>
  <c r="Y208" i="66" s="1"/>
  <c r="CJ208" i="66" s="1"/>
  <c r="AB208" i="66"/>
  <c r="BU208" i="66"/>
  <c r="AA208" i="66" s="1"/>
  <c r="CL208" i="66" s="1"/>
  <c r="AB487" i="66"/>
  <c r="BT487" i="66"/>
  <c r="Z487" i="66" s="1"/>
  <c r="CK487" i="66" s="1"/>
  <c r="BU487" i="66"/>
  <c r="AA487" i="66" s="1"/>
  <c r="CL487" i="66" s="1"/>
  <c r="BS487" i="66"/>
  <c r="Y487" i="66" s="1"/>
  <c r="CJ487" i="66" s="1"/>
  <c r="AB980" i="66"/>
  <c r="BT980" i="66"/>
  <c r="Z980" i="66" s="1"/>
  <c r="CK980" i="66" s="1"/>
  <c r="BS980" i="66"/>
  <c r="Y980" i="66" s="1"/>
  <c r="CJ980" i="66" s="1"/>
  <c r="BU980" i="66"/>
  <c r="AA980" i="66" s="1"/>
  <c r="CL980" i="66" s="1"/>
  <c r="BT231" i="66"/>
  <c r="Z231" i="66" s="1"/>
  <c r="CK231" i="66" s="1"/>
  <c r="BS231" i="66"/>
  <c r="Y231" i="66" s="1"/>
  <c r="CJ231" i="66" s="1"/>
  <c r="AB231" i="66"/>
  <c r="BU231" i="66"/>
  <c r="AA231" i="66" s="1"/>
  <c r="CL231" i="66" s="1"/>
  <c r="BS651" i="66"/>
  <c r="Y651" i="66" s="1"/>
  <c r="CJ651" i="66" s="1"/>
  <c r="BT651" i="66"/>
  <c r="Z651" i="66" s="1"/>
  <c r="CK651" i="66" s="1"/>
  <c r="BU651" i="66"/>
  <c r="AA651" i="66" s="1"/>
  <c r="CL651" i="66" s="1"/>
  <c r="AB651" i="66"/>
  <c r="BU161" i="66"/>
  <c r="AA161" i="66" s="1"/>
  <c r="CL161" i="66" s="1"/>
  <c r="BS161" i="66"/>
  <c r="Y161" i="66" s="1"/>
  <c r="CJ161" i="66" s="1"/>
  <c r="BT161" i="66"/>
  <c r="Z161" i="66" s="1"/>
  <c r="CK161" i="66" s="1"/>
  <c r="AB161" i="66"/>
  <c r="BS734" i="66"/>
  <c r="Y734" i="66" s="1"/>
  <c r="CJ734" i="66" s="1"/>
  <c r="AB734" i="66"/>
  <c r="BT734" i="66"/>
  <c r="Z734" i="66" s="1"/>
  <c r="CK734" i="66" s="1"/>
  <c r="BU734" i="66"/>
  <c r="AA734" i="66" s="1"/>
  <c r="CL734" i="66" s="1"/>
  <c r="AB474" i="66"/>
  <c r="BS474" i="66"/>
  <c r="Y474" i="66" s="1"/>
  <c r="CJ474" i="66" s="1"/>
  <c r="BT474" i="66"/>
  <c r="Z474" i="66" s="1"/>
  <c r="CK474" i="66" s="1"/>
  <c r="BU474" i="66"/>
  <c r="AA474" i="66" s="1"/>
  <c r="CL474" i="66" s="1"/>
  <c r="BU878" i="66"/>
  <c r="AA878" i="66" s="1"/>
  <c r="CL878" i="66" s="1"/>
  <c r="BS878" i="66"/>
  <c r="Y878" i="66" s="1"/>
  <c r="CJ878" i="66" s="1"/>
  <c r="AB878" i="66"/>
  <c r="BT878" i="66"/>
  <c r="Z878" i="66" s="1"/>
  <c r="CK878" i="66" s="1"/>
  <c r="AB563" i="66"/>
  <c r="BS563" i="66"/>
  <c r="Y563" i="66" s="1"/>
  <c r="CJ563" i="66" s="1"/>
  <c r="BU563" i="66"/>
  <c r="AA563" i="66" s="1"/>
  <c r="CL563" i="66" s="1"/>
  <c r="BT563" i="66"/>
  <c r="Z563" i="66" s="1"/>
  <c r="CK563" i="66" s="1"/>
  <c r="BS859" i="66"/>
  <c r="Y859" i="66" s="1"/>
  <c r="CJ859" i="66" s="1"/>
  <c r="AB859" i="66"/>
  <c r="BT859" i="66"/>
  <c r="Z859" i="66" s="1"/>
  <c r="CK859" i="66" s="1"/>
  <c r="BU859" i="66"/>
  <c r="AA859" i="66" s="1"/>
  <c r="CL859" i="66" s="1"/>
  <c r="BT961" i="66"/>
  <c r="Z961" i="66" s="1"/>
  <c r="CK961" i="66" s="1"/>
  <c r="BS961" i="66"/>
  <c r="Y961" i="66" s="1"/>
  <c r="CJ961" i="66" s="1"/>
  <c r="BU961" i="66"/>
  <c r="AA961" i="66" s="1"/>
  <c r="CL961" i="66" s="1"/>
  <c r="AB961" i="66"/>
  <c r="AB565" i="66"/>
  <c r="BT565" i="66"/>
  <c r="Z565" i="66" s="1"/>
  <c r="CK565" i="66" s="1"/>
  <c r="BU565" i="66"/>
  <c r="AA565" i="66" s="1"/>
  <c r="CL565" i="66" s="1"/>
  <c r="BS565" i="66"/>
  <c r="Y565" i="66" s="1"/>
  <c r="CJ565" i="66" s="1"/>
  <c r="AB70" i="66"/>
  <c r="BS70" i="66"/>
  <c r="Y70" i="66" s="1"/>
  <c r="CJ70" i="66" s="1"/>
  <c r="BT70" i="66"/>
  <c r="Z70" i="66" s="1"/>
  <c r="CK70" i="66" s="1"/>
  <c r="BU70" i="66"/>
  <c r="AA70" i="66" s="1"/>
  <c r="CL70" i="66" s="1"/>
  <c r="BS353" i="66"/>
  <c r="Y353" i="66" s="1"/>
  <c r="CJ353" i="66" s="1"/>
  <c r="BU353" i="66"/>
  <c r="AA353" i="66" s="1"/>
  <c r="CL353" i="66" s="1"/>
  <c r="AB353" i="66"/>
  <c r="BT353" i="66"/>
  <c r="Z353" i="66" s="1"/>
  <c r="CK353" i="66" s="1"/>
  <c r="AB329" i="66"/>
  <c r="BS329" i="66"/>
  <c r="Y329" i="66" s="1"/>
  <c r="CJ329" i="66" s="1"/>
  <c r="BU329" i="66"/>
  <c r="AA329" i="66" s="1"/>
  <c r="CL329" i="66" s="1"/>
  <c r="BT329" i="66"/>
  <c r="Z329" i="66" s="1"/>
  <c r="CK329" i="66" s="1"/>
  <c r="BT155" i="66"/>
  <c r="Z155" i="66" s="1"/>
  <c r="CK155" i="66" s="1"/>
  <c r="BU155" i="66"/>
  <c r="AA155" i="66" s="1"/>
  <c r="CL155" i="66" s="1"/>
  <c r="AB155" i="66"/>
  <c r="BS155" i="66"/>
  <c r="Y155" i="66" s="1"/>
  <c r="CJ155" i="66" s="1"/>
  <c r="BU819" i="66"/>
  <c r="AA819" i="66" s="1"/>
  <c r="CL819" i="66" s="1"/>
  <c r="BS819" i="66"/>
  <c r="Y819" i="66" s="1"/>
  <c r="CJ819" i="66" s="1"/>
  <c r="AB819" i="66"/>
  <c r="BT819" i="66"/>
  <c r="Z819" i="66" s="1"/>
  <c r="CK819" i="66" s="1"/>
  <c r="BT320" i="66"/>
  <c r="Z320" i="66" s="1"/>
  <c r="CK320" i="66" s="1"/>
  <c r="BU320" i="66"/>
  <c r="AA320" i="66" s="1"/>
  <c r="CL320" i="66" s="1"/>
  <c r="AB320" i="66"/>
  <c r="BS320" i="66"/>
  <c r="Y320" i="66" s="1"/>
  <c r="CJ320" i="66" s="1"/>
  <c r="BS334" i="66"/>
  <c r="Y334" i="66" s="1"/>
  <c r="CJ334" i="66" s="1"/>
  <c r="AB334" i="66"/>
  <c r="BU334" i="66"/>
  <c r="AA334" i="66" s="1"/>
  <c r="CL334" i="66" s="1"/>
  <c r="BT334" i="66"/>
  <c r="Z334" i="66" s="1"/>
  <c r="CK334" i="66" s="1"/>
  <c r="BU138" i="66"/>
  <c r="AA138" i="66" s="1"/>
  <c r="CL138" i="66" s="1"/>
  <c r="AB138" i="66"/>
  <c r="BT138" i="66"/>
  <c r="Z138" i="66" s="1"/>
  <c r="CK138" i="66" s="1"/>
  <c r="BS138" i="66"/>
  <c r="Y138" i="66" s="1"/>
  <c r="CJ138" i="66" s="1"/>
  <c r="BS477" i="66"/>
  <c r="Y477" i="66" s="1"/>
  <c r="CJ477" i="66" s="1"/>
  <c r="AB477" i="66"/>
  <c r="BT477" i="66"/>
  <c r="Z477" i="66" s="1"/>
  <c r="CK477" i="66" s="1"/>
  <c r="BU477" i="66"/>
  <c r="AA477" i="66" s="1"/>
  <c r="CL477" i="66" s="1"/>
  <c r="AB828" i="66"/>
  <c r="BU828" i="66"/>
  <c r="AA828" i="66" s="1"/>
  <c r="CL828" i="66" s="1"/>
  <c r="BS828" i="66"/>
  <c r="Y828" i="66" s="1"/>
  <c r="CJ828" i="66" s="1"/>
  <c r="BT828" i="66"/>
  <c r="Z828" i="66" s="1"/>
  <c r="CK828" i="66" s="1"/>
  <c r="AB449" i="66"/>
  <c r="BU449" i="66"/>
  <c r="AA449" i="66" s="1"/>
  <c r="CL449" i="66" s="1"/>
  <c r="BS449" i="66"/>
  <c r="Y449" i="66" s="1"/>
  <c r="CJ449" i="66" s="1"/>
  <c r="BT449" i="66"/>
  <c r="Z449" i="66" s="1"/>
  <c r="CK449" i="66" s="1"/>
  <c r="AB426" i="66"/>
  <c r="BS426" i="66"/>
  <c r="Y426" i="66" s="1"/>
  <c r="CJ426" i="66" s="1"/>
  <c r="BU426" i="66"/>
  <c r="AA426" i="66" s="1"/>
  <c r="CL426" i="66" s="1"/>
  <c r="BT426" i="66"/>
  <c r="Z426" i="66" s="1"/>
  <c r="CK426" i="66" s="1"/>
  <c r="BU27" i="66"/>
  <c r="AA27" i="66" s="1"/>
  <c r="CL27" i="66" s="1"/>
  <c r="BS27" i="66"/>
  <c r="Y27" i="66" s="1"/>
  <c r="CJ27" i="66" s="1"/>
  <c r="BT27" i="66"/>
  <c r="Z27" i="66" s="1"/>
  <c r="CK27" i="66" s="1"/>
  <c r="AB27" i="66"/>
  <c r="BU985" i="66"/>
  <c r="AA985" i="66" s="1"/>
  <c r="CL985" i="66" s="1"/>
  <c r="BT985" i="66"/>
  <c r="Z985" i="66" s="1"/>
  <c r="CK985" i="66" s="1"/>
  <c r="AB985" i="66"/>
  <c r="BS985" i="66"/>
  <c r="Y985" i="66" s="1"/>
  <c r="CJ985" i="66" s="1"/>
  <c r="AB566" i="66"/>
  <c r="BS566" i="66"/>
  <c r="Y566" i="66" s="1"/>
  <c r="CJ566" i="66" s="1"/>
  <c r="BT566" i="66"/>
  <c r="Z566" i="66" s="1"/>
  <c r="CK566" i="66" s="1"/>
  <c r="BU566" i="66"/>
  <c r="AA566" i="66" s="1"/>
  <c r="CL566" i="66" s="1"/>
  <c r="AB652" i="66"/>
  <c r="BT652" i="66"/>
  <c r="Z652" i="66" s="1"/>
  <c r="CK652" i="66" s="1"/>
  <c r="BS652" i="66"/>
  <c r="Y652" i="66" s="1"/>
  <c r="CJ652" i="66" s="1"/>
  <c r="BU652" i="66"/>
  <c r="AA652" i="66" s="1"/>
  <c r="CL652" i="66" s="1"/>
  <c r="BS46" i="66"/>
  <c r="Y46" i="66" s="1"/>
  <c r="CJ46" i="66" s="1"/>
  <c r="BT46" i="66"/>
  <c r="Z46" i="66" s="1"/>
  <c r="CK46" i="66" s="1"/>
  <c r="BU46" i="66"/>
  <c r="AA46" i="66" s="1"/>
  <c r="CL46" i="66" s="1"/>
  <c r="AB46" i="66"/>
  <c r="BS615" i="66"/>
  <c r="Y615" i="66" s="1"/>
  <c r="CJ615" i="66" s="1"/>
  <c r="BT615" i="66"/>
  <c r="Z615" i="66" s="1"/>
  <c r="CK615" i="66" s="1"/>
  <c r="AB615" i="66"/>
  <c r="BU615" i="66"/>
  <c r="AA615" i="66" s="1"/>
  <c r="CL615" i="66" s="1"/>
  <c r="BT920" i="66"/>
  <c r="Z920" i="66" s="1"/>
  <c r="CK920" i="66" s="1"/>
  <c r="AB920" i="66"/>
  <c r="BU920" i="66"/>
  <c r="AA920" i="66" s="1"/>
  <c r="CL920" i="66" s="1"/>
  <c r="BS920" i="66"/>
  <c r="Y920" i="66" s="1"/>
  <c r="CJ920" i="66" s="1"/>
  <c r="BU900" i="66"/>
  <c r="AA900" i="66" s="1"/>
  <c r="CL900" i="66" s="1"/>
  <c r="BT900" i="66"/>
  <c r="Z900" i="66" s="1"/>
  <c r="CK900" i="66" s="1"/>
  <c r="BS900" i="66"/>
  <c r="Y900" i="66" s="1"/>
  <c r="CJ900" i="66" s="1"/>
  <c r="AB900" i="66"/>
  <c r="BT787" i="66"/>
  <c r="Z787" i="66" s="1"/>
  <c r="CK787" i="66" s="1"/>
  <c r="BS787" i="66"/>
  <c r="Y787" i="66" s="1"/>
  <c r="CJ787" i="66" s="1"/>
  <c r="AB787" i="66"/>
  <c r="BU787" i="66"/>
  <c r="AA787" i="66" s="1"/>
  <c r="CL787" i="66" s="1"/>
  <c r="BS446" i="66"/>
  <c r="Y446" i="66" s="1"/>
  <c r="CJ446" i="66" s="1"/>
  <c r="BT446" i="66"/>
  <c r="Z446" i="66" s="1"/>
  <c r="CK446" i="66" s="1"/>
  <c r="BU446" i="66"/>
  <c r="AA446" i="66" s="1"/>
  <c r="CL446" i="66" s="1"/>
  <c r="AB446" i="66"/>
  <c r="BU962" i="66"/>
  <c r="AA962" i="66" s="1"/>
  <c r="CL962" i="66" s="1"/>
  <c r="AB962" i="66"/>
  <c r="BT962" i="66"/>
  <c r="Z962" i="66" s="1"/>
  <c r="CK962" i="66" s="1"/>
  <c r="BS962" i="66"/>
  <c r="Y962" i="66" s="1"/>
  <c r="CJ962" i="66" s="1"/>
  <c r="BT294" i="66"/>
  <c r="Z294" i="66" s="1"/>
  <c r="CK294" i="66" s="1"/>
  <c r="AB294" i="66"/>
  <c r="BS294" i="66"/>
  <c r="Y294" i="66" s="1"/>
  <c r="CJ294" i="66" s="1"/>
  <c r="BU294" i="66"/>
  <c r="AA294" i="66" s="1"/>
  <c r="CL294" i="66" s="1"/>
  <c r="BS915" i="66"/>
  <c r="Y915" i="66" s="1"/>
  <c r="CJ915" i="66" s="1"/>
  <c r="BU915" i="66"/>
  <c r="AA915" i="66" s="1"/>
  <c r="CL915" i="66" s="1"/>
  <c r="BT915" i="66"/>
  <c r="Z915" i="66" s="1"/>
  <c r="CK915" i="66" s="1"/>
  <c r="AB915" i="66"/>
  <c r="BS121" i="66"/>
  <c r="Y121" i="66" s="1"/>
  <c r="CJ121" i="66" s="1"/>
  <c r="BU121" i="66"/>
  <c r="AA121" i="66" s="1"/>
  <c r="CL121" i="66" s="1"/>
  <c r="BT121" i="66"/>
  <c r="Z121" i="66" s="1"/>
  <c r="CK121" i="66" s="1"/>
  <c r="AB121" i="66"/>
  <c r="AB369" i="66"/>
  <c r="BT369" i="66"/>
  <c r="Z369" i="66" s="1"/>
  <c r="CK369" i="66" s="1"/>
  <c r="BS369" i="66"/>
  <c r="Y369" i="66" s="1"/>
  <c r="CJ369" i="66" s="1"/>
  <c r="BU369" i="66"/>
  <c r="AA369" i="66" s="1"/>
  <c r="CL369" i="66" s="1"/>
  <c r="AB309" i="66"/>
  <c r="BS309" i="66"/>
  <c r="Y309" i="66" s="1"/>
  <c r="CJ309" i="66" s="1"/>
  <c r="BU309" i="66"/>
  <c r="AA309" i="66" s="1"/>
  <c r="CL309" i="66" s="1"/>
  <c r="BT309" i="66"/>
  <c r="Z309" i="66" s="1"/>
  <c r="CK309" i="66" s="1"/>
  <c r="AB798" i="66"/>
  <c r="BS798" i="66"/>
  <c r="Y798" i="66" s="1"/>
  <c r="CJ798" i="66" s="1"/>
  <c r="BT798" i="66"/>
  <c r="Z798" i="66" s="1"/>
  <c r="CK798" i="66" s="1"/>
  <c r="BU798" i="66"/>
  <c r="AA798" i="66" s="1"/>
  <c r="CL798" i="66" s="1"/>
  <c r="BS31" i="66"/>
  <c r="Y31" i="66" s="1"/>
  <c r="CJ31" i="66" s="1"/>
  <c r="BT31" i="66"/>
  <c r="Z31" i="66" s="1"/>
  <c r="CK31" i="66" s="1"/>
  <c r="BU31" i="66"/>
  <c r="AA31" i="66" s="1"/>
  <c r="CL31" i="66" s="1"/>
  <c r="AB31" i="66"/>
  <c r="AB327" i="66"/>
  <c r="BS327" i="66"/>
  <c r="Y327" i="66" s="1"/>
  <c r="CJ327" i="66" s="1"/>
  <c r="BT327" i="66"/>
  <c r="Z327" i="66" s="1"/>
  <c r="CK327" i="66" s="1"/>
  <c r="BU327" i="66"/>
  <c r="AA327" i="66" s="1"/>
  <c r="CL327" i="66" s="1"/>
  <c r="BT177" i="66"/>
  <c r="Z177" i="66" s="1"/>
  <c r="CK177" i="66" s="1"/>
  <c r="AB177" i="66"/>
  <c r="BS177" i="66"/>
  <c r="Y177" i="66" s="1"/>
  <c r="CJ177" i="66" s="1"/>
  <c r="BU177" i="66"/>
  <c r="AA177" i="66" s="1"/>
  <c r="CL177" i="66" s="1"/>
  <c r="BT399" i="66"/>
  <c r="Z399" i="66" s="1"/>
  <c r="CK399" i="66" s="1"/>
  <c r="BU399" i="66"/>
  <c r="AA399" i="66" s="1"/>
  <c r="CL399" i="66" s="1"/>
  <c r="AB399" i="66"/>
  <c r="BS399" i="66"/>
  <c r="Y399" i="66" s="1"/>
  <c r="CJ399" i="66" s="1"/>
  <c r="AB323" i="66"/>
  <c r="BS323" i="66"/>
  <c r="Y323" i="66" s="1"/>
  <c r="CJ323" i="66" s="1"/>
  <c r="BT323" i="66"/>
  <c r="Z323" i="66" s="1"/>
  <c r="CK323" i="66" s="1"/>
  <c r="BU323" i="66"/>
  <c r="AA323" i="66" s="1"/>
  <c r="CL323" i="66" s="1"/>
  <c r="BU757" i="66"/>
  <c r="AA757" i="66" s="1"/>
  <c r="CL757" i="66" s="1"/>
  <c r="AB757" i="66"/>
  <c r="BS757" i="66"/>
  <c r="Y757" i="66" s="1"/>
  <c r="CJ757" i="66" s="1"/>
  <c r="BT757" i="66"/>
  <c r="Z757" i="66" s="1"/>
  <c r="CK757" i="66" s="1"/>
  <c r="AB539" i="66"/>
  <c r="BT539" i="66"/>
  <c r="Z539" i="66" s="1"/>
  <c r="CK539" i="66" s="1"/>
  <c r="BS539" i="66"/>
  <c r="Y539" i="66" s="1"/>
  <c r="CJ539" i="66" s="1"/>
  <c r="BU539" i="66"/>
  <c r="AA539" i="66" s="1"/>
  <c r="CL539" i="66" s="1"/>
  <c r="AB119" i="66"/>
  <c r="BT119" i="66"/>
  <c r="Z119" i="66" s="1"/>
  <c r="CK119" i="66" s="1"/>
  <c r="BS119" i="66"/>
  <c r="Y119" i="66" s="1"/>
  <c r="CJ119" i="66" s="1"/>
  <c r="BU119" i="66"/>
  <c r="AA119" i="66" s="1"/>
  <c r="CL119" i="66" s="1"/>
  <c r="BU275" i="66"/>
  <c r="AA275" i="66" s="1"/>
  <c r="CL275" i="66" s="1"/>
  <c r="BS275" i="66"/>
  <c r="Y275" i="66" s="1"/>
  <c r="CJ275" i="66" s="1"/>
  <c r="AB275" i="66"/>
  <c r="BT275" i="66"/>
  <c r="Z275" i="66" s="1"/>
  <c r="CK275" i="66" s="1"/>
  <c r="AB742" i="66"/>
  <c r="BU742" i="66"/>
  <c r="AA742" i="66" s="1"/>
  <c r="CL742" i="66" s="1"/>
  <c r="BS742" i="66"/>
  <c r="Y742" i="66" s="1"/>
  <c r="CJ742" i="66" s="1"/>
  <c r="BT742" i="66"/>
  <c r="Z742" i="66" s="1"/>
  <c r="CK742" i="66" s="1"/>
  <c r="BT388" i="66"/>
  <c r="Z388" i="66" s="1"/>
  <c r="CK388" i="66" s="1"/>
  <c r="BU388" i="66"/>
  <c r="AA388" i="66" s="1"/>
  <c r="CL388" i="66" s="1"/>
  <c r="AB388" i="66"/>
  <c r="BS388" i="66"/>
  <c r="Y388" i="66" s="1"/>
  <c r="CJ388" i="66" s="1"/>
  <c r="BS197" i="66"/>
  <c r="Y197" i="66" s="1"/>
  <c r="CJ197" i="66" s="1"/>
  <c r="AB197" i="66"/>
  <c r="BU197" i="66"/>
  <c r="AA197" i="66" s="1"/>
  <c r="CL197" i="66" s="1"/>
  <c r="BT197" i="66"/>
  <c r="Z197" i="66" s="1"/>
  <c r="CK197" i="66" s="1"/>
  <c r="AB675" i="66"/>
  <c r="BU675" i="66"/>
  <c r="AA675" i="66" s="1"/>
  <c r="CL675" i="66" s="1"/>
  <c r="BS675" i="66"/>
  <c r="Y675" i="66" s="1"/>
  <c r="CJ675" i="66" s="1"/>
  <c r="BT675" i="66"/>
  <c r="Z675" i="66" s="1"/>
  <c r="CK675" i="66" s="1"/>
  <c r="AB522" i="66"/>
  <c r="BU522" i="66"/>
  <c r="AA522" i="66" s="1"/>
  <c r="CL522" i="66" s="1"/>
  <c r="BT522" i="66"/>
  <c r="Z522" i="66" s="1"/>
  <c r="CK522" i="66" s="1"/>
  <c r="BS522" i="66"/>
  <c r="Y522" i="66" s="1"/>
  <c r="CJ522" i="66" s="1"/>
  <c r="BT982" i="66"/>
  <c r="Z982" i="66" s="1"/>
  <c r="CK982" i="66" s="1"/>
  <c r="AB982" i="66"/>
  <c r="BS982" i="66"/>
  <c r="Y982" i="66" s="1"/>
  <c r="CJ982" i="66" s="1"/>
  <c r="BU982" i="66"/>
  <c r="AA982" i="66" s="1"/>
  <c r="CL982" i="66" s="1"/>
  <c r="BS286" i="66"/>
  <c r="Y286" i="66" s="1"/>
  <c r="CJ286" i="66" s="1"/>
  <c r="BU286" i="66"/>
  <c r="AA286" i="66" s="1"/>
  <c r="CL286" i="66" s="1"/>
  <c r="BT286" i="66"/>
  <c r="Z286" i="66" s="1"/>
  <c r="CK286" i="66" s="1"/>
  <c r="AB286" i="66"/>
  <c r="BS531" i="66"/>
  <c r="Y531" i="66" s="1"/>
  <c r="CJ531" i="66" s="1"/>
  <c r="BU531" i="66"/>
  <c r="AA531" i="66" s="1"/>
  <c r="CL531" i="66" s="1"/>
  <c r="AB531" i="66"/>
  <c r="BT531" i="66"/>
  <c r="Z531" i="66" s="1"/>
  <c r="CK531" i="66" s="1"/>
  <c r="BS324" i="66"/>
  <c r="Y324" i="66" s="1"/>
  <c r="CJ324" i="66" s="1"/>
  <c r="BT324" i="66"/>
  <c r="Z324" i="66" s="1"/>
  <c r="CK324" i="66" s="1"/>
  <c r="BU324" i="66"/>
  <c r="AA324" i="66" s="1"/>
  <c r="CL324" i="66" s="1"/>
  <c r="AB324" i="66"/>
  <c r="BT771" i="66"/>
  <c r="Z771" i="66" s="1"/>
  <c r="CK771" i="66" s="1"/>
  <c r="AB771" i="66"/>
  <c r="BU771" i="66"/>
  <c r="AA771" i="66" s="1"/>
  <c r="CL771" i="66" s="1"/>
  <c r="BS771" i="66"/>
  <c r="Y771" i="66" s="1"/>
  <c r="CJ771" i="66" s="1"/>
  <c r="BU172" i="66"/>
  <c r="AA172" i="66" s="1"/>
  <c r="CL172" i="66" s="1"/>
  <c r="AB172" i="66"/>
  <c r="BS172" i="66"/>
  <c r="Y172" i="66" s="1"/>
  <c r="CJ172" i="66" s="1"/>
  <c r="BT172" i="66"/>
  <c r="Z172" i="66" s="1"/>
  <c r="CK172" i="66" s="1"/>
  <c r="BT953" i="66"/>
  <c r="Z953" i="66" s="1"/>
  <c r="CK953" i="66" s="1"/>
  <c r="BU953" i="66"/>
  <c r="AA953" i="66" s="1"/>
  <c r="CL953" i="66" s="1"/>
  <c r="BS953" i="66"/>
  <c r="Y953" i="66" s="1"/>
  <c r="CJ953" i="66" s="1"/>
  <c r="AB953" i="66"/>
  <c r="BU359" i="66"/>
  <c r="AA359" i="66" s="1"/>
  <c r="CL359" i="66" s="1"/>
  <c r="BS359" i="66"/>
  <c r="Y359" i="66" s="1"/>
  <c r="CJ359" i="66" s="1"/>
  <c r="AB359" i="66"/>
  <c r="BT359" i="66"/>
  <c r="Z359" i="66" s="1"/>
  <c r="CK359" i="66" s="1"/>
  <c r="BS98" i="66"/>
  <c r="Y98" i="66" s="1"/>
  <c r="CJ98" i="66" s="1"/>
  <c r="BT98" i="66"/>
  <c r="Z98" i="66" s="1"/>
  <c r="CK98" i="66" s="1"/>
  <c r="AB98" i="66"/>
  <c r="BU98" i="66"/>
  <c r="AA98" i="66" s="1"/>
  <c r="CL98" i="66" s="1"/>
  <c r="BS409" i="66"/>
  <c r="Y409" i="66" s="1"/>
  <c r="CJ409" i="66" s="1"/>
  <c r="BT409" i="66"/>
  <c r="Z409" i="66" s="1"/>
  <c r="CK409" i="66" s="1"/>
  <c r="BU409" i="66"/>
  <c r="AA409" i="66" s="1"/>
  <c r="CL409" i="66" s="1"/>
  <c r="AB409" i="66"/>
  <c r="BS614" i="66"/>
  <c r="Y614" i="66" s="1"/>
  <c r="CJ614" i="66" s="1"/>
  <c r="BU614" i="66"/>
  <c r="AA614" i="66" s="1"/>
  <c r="CL614" i="66" s="1"/>
  <c r="AB614" i="66"/>
  <c r="BT614" i="66"/>
  <c r="Z614" i="66" s="1"/>
  <c r="CK614" i="66" s="1"/>
  <c r="BS476" i="66"/>
  <c r="Y476" i="66" s="1"/>
  <c r="CJ476" i="66" s="1"/>
  <c r="BT476" i="66"/>
  <c r="Z476" i="66" s="1"/>
  <c r="CK476" i="66" s="1"/>
  <c r="BU476" i="66"/>
  <c r="AA476" i="66" s="1"/>
  <c r="CL476" i="66" s="1"/>
  <c r="AB476" i="66"/>
  <c r="BS629" i="66"/>
  <c r="Y629" i="66" s="1"/>
  <c r="CJ629" i="66" s="1"/>
  <c r="BT629" i="66"/>
  <c r="Z629" i="66" s="1"/>
  <c r="CK629" i="66" s="1"/>
  <c r="AB629" i="66"/>
  <c r="BU629" i="66"/>
  <c r="AA629" i="66" s="1"/>
  <c r="CL629" i="66" s="1"/>
  <c r="BT321" i="66"/>
  <c r="Z321" i="66" s="1"/>
  <c r="CK321" i="66" s="1"/>
  <c r="BS321" i="66"/>
  <c r="Y321" i="66" s="1"/>
  <c r="CJ321" i="66" s="1"/>
  <c r="BU321" i="66"/>
  <c r="AA321" i="66" s="1"/>
  <c r="CL321" i="66" s="1"/>
  <c r="AB321" i="66"/>
  <c r="BT391" i="66"/>
  <c r="Z391" i="66" s="1"/>
  <c r="CK391" i="66" s="1"/>
  <c r="BS391" i="66"/>
  <c r="Y391" i="66" s="1"/>
  <c r="CJ391" i="66" s="1"/>
  <c r="BU391" i="66"/>
  <c r="AA391" i="66" s="1"/>
  <c r="CL391" i="66" s="1"/>
  <c r="AB391" i="66"/>
  <c r="BT922" i="66"/>
  <c r="Z922" i="66" s="1"/>
  <c r="CK922" i="66" s="1"/>
  <c r="BU922" i="66"/>
  <c r="AA922" i="66" s="1"/>
  <c r="CL922" i="66" s="1"/>
  <c r="AB922" i="66"/>
  <c r="BS922" i="66"/>
  <c r="Y922" i="66" s="1"/>
  <c r="CJ922" i="66" s="1"/>
  <c r="BU122" i="66"/>
  <c r="AA122" i="66" s="1"/>
  <c r="CL122" i="66" s="1"/>
  <c r="AB122" i="66"/>
  <c r="BS122" i="66"/>
  <c r="Y122" i="66" s="1"/>
  <c r="CJ122" i="66" s="1"/>
  <c r="BT122" i="66"/>
  <c r="Z122" i="66" s="1"/>
  <c r="CK122" i="66" s="1"/>
  <c r="AB918" i="66"/>
  <c r="BS918" i="66"/>
  <c r="Y918" i="66" s="1"/>
  <c r="CJ918" i="66" s="1"/>
  <c r="BU918" i="66"/>
  <c r="AA918" i="66" s="1"/>
  <c r="CL918" i="66" s="1"/>
  <c r="BT918" i="66"/>
  <c r="Z918" i="66" s="1"/>
  <c r="CK918" i="66" s="1"/>
  <c r="BU730" i="66"/>
  <c r="AA730" i="66" s="1"/>
  <c r="CL730" i="66" s="1"/>
  <c r="BS730" i="66"/>
  <c r="Y730" i="66" s="1"/>
  <c r="CJ730" i="66" s="1"/>
  <c r="BT730" i="66"/>
  <c r="Z730" i="66" s="1"/>
  <c r="CK730" i="66" s="1"/>
  <c r="AB730" i="66"/>
  <c r="BT78" i="66"/>
  <c r="Z78" i="66" s="1"/>
  <c r="CK78" i="66" s="1"/>
  <c r="AB78" i="66"/>
  <c r="BS78" i="66"/>
  <c r="Y78" i="66" s="1"/>
  <c r="CJ78" i="66" s="1"/>
  <c r="BU78" i="66"/>
  <c r="AA78" i="66" s="1"/>
  <c r="CL78" i="66" s="1"/>
  <c r="AB301" i="66"/>
  <c r="BS301" i="66"/>
  <c r="Y301" i="66" s="1"/>
  <c r="CJ301" i="66" s="1"/>
  <c r="BT301" i="66"/>
  <c r="Z301" i="66" s="1"/>
  <c r="CK301" i="66" s="1"/>
  <c r="BU301" i="66"/>
  <c r="AA301" i="66" s="1"/>
  <c r="CL301" i="66" s="1"/>
  <c r="BS60" i="66"/>
  <c r="Y60" i="66" s="1"/>
  <c r="CJ60" i="66" s="1"/>
  <c r="AB60" i="66"/>
  <c r="BU60" i="66"/>
  <c r="AA60" i="66" s="1"/>
  <c r="CL60" i="66" s="1"/>
  <c r="BT60" i="66"/>
  <c r="Z60" i="66" s="1"/>
  <c r="CK60" i="66" s="1"/>
  <c r="BS464" i="66"/>
  <c r="Y464" i="66" s="1"/>
  <c r="CJ464" i="66" s="1"/>
  <c r="BT464" i="66"/>
  <c r="Z464" i="66" s="1"/>
  <c r="CK464" i="66" s="1"/>
  <c r="BU464" i="66"/>
  <c r="AA464" i="66" s="1"/>
  <c r="CL464" i="66" s="1"/>
  <c r="AB464" i="66"/>
  <c r="AB741" i="66"/>
  <c r="BS741" i="66"/>
  <c r="Y741" i="66" s="1"/>
  <c r="CJ741" i="66" s="1"/>
  <c r="BU741" i="66"/>
  <c r="AA741" i="66" s="1"/>
  <c r="CL741" i="66" s="1"/>
  <c r="BT741" i="66"/>
  <c r="Z741" i="66" s="1"/>
  <c r="CK741" i="66" s="1"/>
  <c r="AB471" i="66"/>
  <c r="BT471" i="66"/>
  <c r="Z471" i="66" s="1"/>
  <c r="CK471" i="66" s="1"/>
  <c r="BU471" i="66"/>
  <c r="AA471" i="66" s="1"/>
  <c r="CL471" i="66" s="1"/>
  <c r="BS471" i="66"/>
  <c r="Y471" i="66" s="1"/>
  <c r="CJ471" i="66" s="1"/>
  <c r="BT763" i="66"/>
  <c r="Z763" i="66" s="1"/>
  <c r="CK763" i="66" s="1"/>
  <c r="AB763" i="66"/>
  <c r="BU763" i="66"/>
  <c r="AA763" i="66" s="1"/>
  <c r="CL763" i="66" s="1"/>
  <c r="BS763" i="66"/>
  <c r="Y763" i="66" s="1"/>
  <c r="CJ763" i="66" s="1"/>
  <c r="AB729" i="66"/>
  <c r="BU729" i="66"/>
  <c r="AA729" i="66" s="1"/>
  <c r="CL729" i="66" s="1"/>
  <c r="BT729" i="66"/>
  <c r="Z729" i="66" s="1"/>
  <c r="CK729" i="66" s="1"/>
  <c r="BS729" i="66"/>
  <c r="Y729" i="66" s="1"/>
  <c r="CJ729" i="66" s="1"/>
  <c r="BT941" i="66"/>
  <c r="Z941" i="66" s="1"/>
  <c r="CK941" i="66" s="1"/>
  <c r="BU941" i="66"/>
  <c r="AA941" i="66" s="1"/>
  <c r="CL941" i="66" s="1"/>
  <c r="BS941" i="66"/>
  <c r="Y941" i="66" s="1"/>
  <c r="CJ941" i="66" s="1"/>
  <c r="AB941" i="66"/>
  <c r="AB822" i="66"/>
  <c r="BU822" i="66"/>
  <c r="AA822" i="66" s="1"/>
  <c r="CL822" i="66" s="1"/>
  <c r="BS822" i="66"/>
  <c r="Y822" i="66" s="1"/>
  <c r="CJ822" i="66" s="1"/>
  <c r="BT822" i="66"/>
  <c r="Z822" i="66" s="1"/>
  <c r="CK822" i="66" s="1"/>
  <c r="BT196" i="66"/>
  <c r="Z196" i="66" s="1"/>
  <c r="CK196" i="66" s="1"/>
  <c r="BU196" i="66"/>
  <c r="AA196" i="66" s="1"/>
  <c r="CL196" i="66" s="1"/>
  <c r="BS196" i="66"/>
  <c r="Y196" i="66" s="1"/>
  <c r="CJ196" i="66" s="1"/>
  <c r="AB196" i="66"/>
  <c r="BS809" i="66"/>
  <c r="Y809" i="66" s="1"/>
  <c r="CJ809" i="66" s="1"/>
  <c r="BT809" i="66"/>
  <c r="Z809" i="66" s="1"/>
  <c r="CK809" i="66" s="1"/>
  <c r="BU809" i="66"/>
  <c r="AA809" i="66" s="1"/>
  <c r="CL809" i="66" s="1"/>
  <c r="AB809" i="66"/>
  <c r="AB606" i="66"/>
  <c r="BT606" i="66"/>
  <c r="Z606" i="66" s="1"/>
  <c r="CK606" i="66" s="1"/>
  <c r="BS606" i="66"/>
  <c r="Y606" i="66" s="1"/>
  <c r="CJ606" i="66" s="1"/>
  <c r="BU606" i="66"/>
  <c r="AA606" i="66" s="1"/>
  <c r="CL606" i="66" s="1"/>
  <c r="AB293" i="66"/>
  <c r="BS293" i="66"/>
  <c r="Y293" i="66" s="1"/>
  <c r="CJ293" i="66" s="1"/>
  <c r="BU293" i="66"/>
  <c r="AA293" i="66" s="1"/>
  <c r="CL293" i="66" s="1"/>
  <c r="BT293" i="66"/>
  <c r="Z293" i="66" s="1"/>
  <c r="CK293" i="66" s="1"/>
  <c r="BS156" i="66"/>
  <c r="Y156" i="66" s="1"/>
  <c r="CJ156" i="66" s="1"/>
  <c r="BU156" i="66"/>
  <c r="AA156" i="66" s="1"/>
  <c r="CL156" i="66" s="1"/>
  <c r="BT156" i="66"/>
  <c r="Z156" i="66" s="1"/>
  <c r="CK156" i="66" s="1"/>
  <c r="AB156" i="66"/>
  <c r="BU891" i="66"/>
  <c r="AA891" i="66" s="1"/>
  <c r="CL891" i="66" s="1"/>
  <c r="BS891" i="66"/>
  <c r="Y891" i="66" s="1"/>
  <c r="CJ891" i="66" s="1"/>
  <c r="BT891" i="66"/>
  <c r="Z891" i="66" s="1"/>
  <c r="CK891" i="66" s="1"/>
  <c r="AB891" i="66"/>
  <c r="AB316" i="66"/>
  <c r="BU316" i="66"/>
  <c r="AA316" i="66" s="1"/>
  <c r="CL316" i="66" s="1"/>
  <c r="BS316" i="66"/>
  <c r="Y316" i="66" s="1"/>
  <c r="CJ316" i="66" s="1"/>
  <c r="BT316" i="66"/>
  <c r="Z316" i="66" s="1"/>
  <c r="CK316" i="66" s="1"/>
  <c r="BT795" i="66"/>
  <c r="Z795" i="66" s="1"/>
  <c r="CK795" i="66" s="1"/>
  <c r="BS795" i="66"/>
  <c r="Y795" i="66" s="1"/>
  <c r="CJ795" i="66" s="1"/>
  <c r="BU795" i="66"/>
  <c r="AA795" i="66" s="1"/>
  <c r="CL795" i="66" s="1"/>
  <c r="AB795" i="66"/>
  <c r="AB481" i="66"/>
  <c r="BT481" i="66"/>
  <c r="Z481" i="66" s="1"/>
  <c r="CK481" i="66" s="1"/>
  <c r="BS481" i="66"/>
  <c r="Y481" i="66" s="1"/>
  <c r="CJ481" i="66" s="1"/>
  <c r="BU481" i="66"/>
  <c r="AA481" i="66" s="1"/>
  <c r="CL481" i="66" s="1"/>
  <c r="AB232" i="66"/>
  <c r="BU232" i="66"/>
  <c r="AA232" i="66" s="1"/>
  <c r="CL232" i="66" s="1"/>
  <c r="BT232" i="66"/>
  <c r="Z232" i="66" s="1"/>
  <c r="CK232" i="66" s="1"/>
  <c r="BS232" i="66"/>
  <c r="Y232" i="66" s="1"/>
  <c r="CJ232" i="66" s="1"/>
  <c r="BS649" i="66"/>
  <c r="Y649" i="66" s="1"/>
  <c r="CJ649" i="66" s="1"/>
  <c r="BU649" i="66"/>
  <c r="AA649" i="66" s="1"/>
  <c r="CL649" i="66" s="1"/>
  <c r="BT649" i="66"/>
  <c r="Z649" i="66" s="1"/>
  <c r="CK649" i="66" s="1"/>
  <c r="AB649" i="66"/>
  <c r="AB936" i="66"/>
  <c r="BU936" i="66"/>
  <c r="AA936" i="66" s="1"/>
  <c r="CL936" i="66" s="1"/>
  <c r="BT936" i="66"/>
  <c r="Z936" i="66" s="1"/>
  <c r="CK936" i="66" s="1"/>
  <c r="BS936" i="66"/>
  <c r="Y936" i="66" s="1"/>
  <c r="CJ936" i="66" s="1"/>
  <c r="BU761" i="66"/>
  <c r="AA761" i="66" s="1"/>
  <c r="CL761" i="66" s="1"/>
  <c r="BS761" i="66"/>
  <c r="Y761" i="66" s="1"/>
  <c r="CJ761" i="66" s="1"/>
  <c r="BT761" i="66"/>
  <c r="Z761" i="66" s="1"/>
  <c r="CK761" i="66" s="1"/>
  <c r="AB761" i="66"/>
  <c r="BU707" i="66"/>
  <c r="AA707" i="66" s="1"/>
  <c r="CL707" i="66" s="1"/>
  <c r="AB707" i="66"/>
  <c r="BS707" i="66"/>
  <c r="Y707" i="66" s="1"/>
  <c r="CJ707" i="66" s="1"/>
  <c r="BT707" i="66"/>
  <c r="Z707" i="66" s="1"/>
  <c r="CK707" i="66" s="1"/>
  <c r="BT33" i="66"/>
  <c r="Z33" i="66" s="1"/>
  <c r="CK33" i="66" s="1"/>
  <c r="BS33" i="66"/>
  <c r="Y33" i="66" s="1"/>
  <c r="CJ33" i="66" s="1"/>
  <c r="AB33" i="66"/>
  <c r="BU33" i="66"/>
  <c r="AA33" i="66" s="1"/>
  <c r="CL33" i="66" s="1"/>
  <c r="AB424" i="66"/>
  <c r="BS424" i="66"/>
  <c r="Y424" i="66" s="1"/>
  <c r="CJ424" i="66" s="1"/>
  <c r="BU424" i="66"/>
  <c r="AA424" i="66" s="1"/>
  <c r="CL424" i="66" s="1"/>
  <c r="BT424" i="66"/>
  <c r="Z424" i="66" s="1"/>
  <c r="CK424" i="66" s="1"/>
  <c r="AB806" i="66"/>
  <c r="BT806" i="66"/>
  <c r="Z806" i="66" s="1"/>
  <c r="CK806" i="66" s="1"/>
  <c r="BU806" i="66"/>
  <c r="AA806" i="66" s="1"/>
  <c r="CL806" i="66" s="1"/>
  <c r="BS806" i="66"/>
  <c r="Y806" i="66" s="1"/>
  <c r="CJ806" i="66" s="1"/>
  <c r="BU861" i="66"/>
  <c r="AA861" i="66" s="1"/>
  <c r="CL861" i="66" s="1"/>
  <c r="BS861" i="66"/>
  <c r="Y861" i="66" s="1"/>
  <c r="CJ861" i="66" s="1"/>
  <c r="AB861" i="66"/>
  <c r="BT861" i="66"/>
  <c r="Z861" i="66" s="1"/>
  <c r="CK861" i="66" s="1"/>
  <c r="BS927" i="66"/>
  <c r="Y927" i="66" s="1"/>
  <c r="CJ927" i="66" s="1"/>
  <c r="BU927" i="66"/>
  <c r="AA927" i="66" s="1"/>
  <c r="CL927" i="66" s="1"/>
  <c r="BT927" i="66"/>
  <c r="Z927" i="66" s="1"/>
  <c r="CK927" i="66" s="1"/>
  <c r="AB927" i="66"/>
  <c r="BT180" i="66"/>
  <c r="Z180" i="66" s="1"/>
  <c r="CK180" i="66" s="1"/>
  <c r="BU180" i="66"/>
  <c r="AA180" i="66" s="1"/>
  <c r="CL180" i="66" s="1"/>
  <c r="BS180" i="66"/>
  <c r="Y180" i="66" s="1"/>
  <c r="CJ180" i="66" s="1"/>
  <c r="AB180" i="66"/>
  <c r="BS272" i="66"/>
  <c r="Y272" i="66" s="1"/>
  <c r="CJ272" i="66" s="1"/>
  <c r="BU272" i="66"/>
  <c r="AA272" i="66" s="1"/>
  <c r="CL272" i="66" s="1"/>
  <c r="AB272" i="66"/>
  <c r="BT272" i="66"/>
  <c r="Z272" i="66" s="1"/>
  <c r="CK272" i="66" s="1"/>
  <c r="AB775" i="66"/>
  <c r="BS775" i="66"/>
  <c r="Y775" i="66" s="1"/>
  <c r="CJ775" i="66" s="1"/>
  <c r="BT775" i="66"/>
  <c r="Z775" i="66" s="1"/>
  <c r="CK775" i="66" s="1"/>
  <c r="BU775" i="66"/>
  <c r="AA775" i="66" s="1"/>
  <c r="CL775" i="66" s="1"/>
  <c r="AB760" i="66"/>
  <c r="BS760" i="66"/>
  <c r="Y760" i="66" s="1"/>
  <c r="CJ760" i="66" s="1"/>
  <c r="BT760" i="66"/>
  <c r="Z760" i="66" s="1"/>
  <c r="CK760" i="66" s="1"/>
  <c r="BU760" i="66"/>
  <c r="AA760" i="66" s="1"/>
  <c r="CL760" i="66" s="1"/>
  <c r="BS933" i="66"/>
  <c r="Y933" i="66" s="1"/>
  <c r="CJ933" i="66" s="1"/>
  <c r="BU933" i="66"/>
  <c r="AA933" i="66" s="1"/>
  <c r="CL933" i="66" s="1"/>
  <c r="BT933" i="66"/>
  <c r="Z933" i="66" s="1"/>
  <c r="CK933" i="66" s="1"/>
  <c r="AB933" i="66"/>
  <c r="BT429" i="66"/>
  <c r="Z429" i="66" s="1"/>
  <c r="CK429" i="66" s="1"/>
  <c r="BU429" i="66"/>
  <c r="AA429" i="66" s="1"/>
  <c r="CL429" i="66" s="1"/>
  <c r="AB429" i="66"/>
  <c r="BS429" i="66"/>
  <c r="Y429" i="66" s="1"/>
  <c r="CJ429" i="66" s="1"/>
  <c r="AB367" i="66"/>
  <c r="BS367" i="66"/>
  <c r="Y367" i="66" s="1"/>
  <c r="CJ367" i="66" s="1"/>
  <c r="BT367" i="66"/>
  <c r="Z367" i="66" s="1"/>
  <c r="CK367" i="66" s="1"/>
  <c r="BU367" i="66"/>
  <c r="AA367" i="66" s="1"/>
  <c r="CL367" i="66" s="1"/>
  <c r="BU894" i="66"/>
  <c r="AA894" i="66" s="1"/>
  <c r="CL894" i="66" s="1"/>
  <c r="AB894" i="66"/>
  <c r="BS894" i="66"/>
  <c r="Y894" i="66" s="1"/>
  <c r="CJ894" i="66" s="1"/>
  <c r="BT894" i="66"/>
  <c r="Z894" i="66" s="1"/>
  <c r="CK894" i="66" s="1"/>
  <c r="BT958" i="66"/>
  <c r="Z958" i="66" s="1"/>
  <c r="CK958" i="66" s="1"/>
  <c r="AB958" i="66"/>
  <c r="BS958" i="66"/>
  <c r="Y958" i="66" s="1"/>
  <c r="CJ958" i="66" s="1"/>
  <c r="BU958" i="66"/>
  <c r="AA958" i="66" s="1"/>
  <c r="CL958" i="66" s="1"/>
  <c r="BS100" i="66"/>
  <c r="Y100" i="66" s="1"/>
  <c r="CJ100" i="66" s="1"/>
  <c r="AB100" i="66"/>
  <c r="BU100" i="66"/>
  <c r="AA100" i="66" s="1"/>
  <c r="CL100" i="66" s="1"/>
  <c r="BT100" i="66"/>
  <c r="Z100" i="66" s="1"/>
  <c r="CK100" i="66" s="1"/>
  <c r="AB710" i="66"/>
  <c r="BT710" i="66"/>
  <c r="Z710" i="66" s="1"/>
  <c r="CK710" i="66" s="1"/>
  <c r="BU710" i="66"/>
  <c r="AA710" i="66" s="1"/>
  <c r="CL710" i="66" s="1"/>
  <c r="BS710" i="66"/>
  <c r="Y710" i="66" s="1"/>
  <c r="CJ710" i="66" s="1"/>
  <c r="BT247" i="66"/>
  <c r="Z247" i="66" s="1"/>
  <c r="CK247" i="66" s="1"/>
  <c r="AB247" i="66"/>
  <c r="BS247" i="66"/>
  <c r="Y247" i="66" s="1"/>
  <c r="CJ247" i="66" s="1"/>
  <c r="BU247" i="66"/>
  <c r="AA247" i="66" s="1"/>
  <c r="CL247" i="66" s="1"/>
  <c r="BT511" i="66"/>
  <c r="Z511" i="66" s="1"/>
  <c r="CK511" i="66" s="1"/>
  <c r="BU511" i="66"/>
  <c r="AA511" i="66" s="1"/>
  <c r="CL511" i="66" s="1"/>
  <c r="BS511" i="66"/>
  <c r="Y511" i="66" s="1"/>
  <c r="CJ511" i="66" s="1"/>
  <c r="AB511" i="66"/>
  <c r="BT164" i="66"/>
  <c r="Z164" i="66" s="1"/>
  <c r="CK164" i="66" s="1"/>
  <c r="AB164" i="66"/>
  <c r="BU164" i="66"/>
  <c r="AA164" i="66" s="1"/>
  <c r="CL164" i="66" s="1"/>
  <c r="BS164" i="66"/>
  <c r="Y164" i="66" s="1"/>
  <c r="CJ164" i="66" s="1"/>
  <c r="AB80" i="66"/>
  <c r="BS80" i="66"/>
  <c r="Y80" i="66" s="1"/>
  <c r="CJ80" i="66" s="1"/>
  <c r="BT80" i="66"/>
  <c r="Z80" i="66" s="1"/>
  <c r="CK80" i="66" s="1"/>
  <c r="BU80" i="66"/>
  <c r="AA80" i="66" s="1"/>
  <c r="CL80" i="66" s="1"/>
  <c r="AB537" i="66"/>
  <c r="BT537" i="66"/>
  <c r="Z537" i="66" s="1"/>
  <c r="CK537" i="66" s="1"/>
  <c r="BS537" i="66"/>
  <c r="Y537" i="66" s="1"/>
  <c r="CJ537" i="66" s="1"/>
  <c r="BU537" i="66"/>
  <c r="AA537" i="66" s="1"/>
  <c r="CL537" i="66" s="1"/>
  <c r="BS94" i="66"/>
  <c r="Y94" i="66" s="1"/>
  <c r="CJ94" i="66" s="1"/>
  <c r="BU94" i="66"/>
  <c r="AA94" i="66" s="1"/>
  <c r="CL94" i="66" s="1"/>
  <c r="BT94" i="66"/>
  <c r="Z94" i="66" s="1"/>
  <c r="CK94" i="66" s="1"/>
  <c r="AB94" i="66"/>
  <c r="BU755" i="66"/>
  <c r="AA755" i="66" s="1"/>
  <c r="CL755" i="66" s="1"/>
  <c r="AB755" i="66"/>
  <c r="BS755" i="66"/>
  <c r="Y755" i="66" s="1"/>
  <c r="CJ755" i="66" s="1"/>
  <c r="BT755" i="66"/>
  <c r="Z755" i="66" s="1"/>
  <c r="CK755" i="66" s="1"/>
  <c r="BT827" i="66"/>
  <c r="Z827" i="66" s="1"/>
  <c r="CK827" i="66" s="1"/>
  <c r="AB827" i="66"/>
  <c r="BU827" i="66"/>
  <c r="AA827" i="66" s="1"/>
  <c r="CL827" i="66" s="1"/>
  <c r="BS827" i="66"/>
  <c r="Y827" i="66" s="1"/>
  <c r="CJ827" i="66" s="1"/>
  <c r="AB333" i="66"/>
  <c r="BT333" i="66"/>
  <c r="Z333" i="66" s="1"/>
  <c r="CK333" i="66" s="1"/>
  <c r="BS333" i="66"/>
  <c r="Y333" i="66" s="1"/>
  <c r="CJ333" i="66" s="1"/>
  <c r="BU333" i="66"/>
  <c r="AA333" i="66" s="1"/>
  <c r="CL333" i="66" s="1"/>
  <c r="BT548" i="66"/>
  <c r="Z548" i="66" s="1"/>
  <c r="CK548" i="66" s="1"/>
  <c r="AB548" i="66"/>
  <c r="BU548" i="66"/>
  <c r="AA548" i="66" s="1"/>
  <c r="CL548" i="66" s="1"/>
  <c r="BS548" i="66"/>
  <c r="Y548" i="66" s="1"/>
  <c r="CJ548" i="66" s="1"/>
  <c r="BT653" i="66"/>
  <c r="Z653" i="66" s="1"/>
  <c r="CK653" i="66" s="1"/>
  <c r="BS653" i="66"/>
  <c r="Y653" i="66" s="1"/>
  <c r="CJ653" i="66" s="1"/>
  <c r="AB653" i="66"/>
  <c r="BU653" i="66"/>
  <c r="AA653" i="66" s="1"/>
  <c r="CL653" i="66" s="1"/>
  <c r="AB924" i="66"/>
  <c r="BU924" i="66"/>
  <c r="AA924" i="66" s="1"/>
  <c r="CL924" i="66" s="1"/>
  <c r="BT924" i="66"/>
  <c r="Z924" i="66" s="1"/>
  <c r="CK924" i="66" s="1"/>
  <c r="BS924" i="66"/>
  <c r="Y924" i="66" s="1"/>
  <c r="CJ924" i="66" s="1"/>
  <c r="BS466" i="66"/>
  <c r="Y466" i="66" s="1"/>
  <c r="CJ466" i="66" s="1"/>
  <c r="AB466" i="66"/>
  <c r="BU466" i="66"/>
  <c r="AA466" i="66" s="1"/>
  <c r="CL466" i="66" s="1"/>
  <c r="BT466" i="66"/>
  <c r="Z466" i="66" s="1"/>
  <c r="CK466" i="66" s="1"/>
  <c r="BT229" i="66"/>
  <c r="Z229" i="66" s="1"/>
  <c r="CK229" i="66" s="1"/>
  <c r="BU229" i="66"/>
  <c r="AA229" i="66" s="1"/>
  <c r="CL229" i="66" s="1"/>
  <c r="AB229" i="66"/>
  <c r="BS229" i="66"/>
  <c r="Y229" i="66" s="1"/>
  <c r="CJ229" i="66" s="1"/>
  <c r="BS463" i="66"/>
  <c r="Y463" i="66" s="1"/>
  <c r="CJ463" i="66" s="1"/>
  <c r="AB463" i="66"/>
  <c r="BT463" i="66"/>
  <c r="Z463" i="66" s="1"/>
  <c r="CK463" i="66" s="1"/>
  <c r="BU463" i="66"/>
  <c r="AA463" i="66" s="1"/>
  <c r="CL463" i="66" s="1"/>
  <c r="BT325" i="66"/>
  <c r="Z325" i="66" s="1"/>
  <c r="CK325" i="66" s="1"/>
  <c r="AB325" i="66"/>
  <c r="BU325" i="66"/>
  <c r="AA325" i="66" s="1"/>
  <c r="CL325" i="66" s="1"/>
  <c r="BS325" i="66"/>
  <c r="Y325" i="66" s="1"/>
  <c r="CJ325" i="66" s="1"/>
  <c r="AB784" i="66"/>
  <c r="BS784" i="66"/>
  <c r="Y784" i="66" s="1"/>
  <c r="CJ784" i="66" s="1"/>
  <c r="BT784" i="66"/>
  <c r="Z784" i="66" s="1"/>
  <c r="CK784" i="66" s="1"/>
  <c r="BU784" i="66"/>
  <c r="AA784" i="66" s="1"/>
  <c r="CL784" i="66" s="1"/>
  <c r="BS593" i="66"/>
  <c r="Y593" i="66" s="1"/>
  <c r="CJ593" i="66" s="1"/>
  <c r="BT593" i="66"/>
  <c r="Z593" i="66" s="1"/>
  <c r="CK593" i="66" s="1"/>
  <c r="BU593" i="66"/>
  <c r="AA593" i="66" s="1"/>
  <c r="CL593" i="66" s="1"/>
  <c r="AB593" i="66"/>
  <c r="BS199" i="66"/>
  <c r="Y199" i="66" s="1"/>
  <c r="CJ199" i="66" s="1"/>
  <c r="AB199" i="66"/>
  <c r="BT199" i="66"/>
  <c r="Z199" i="66" s="1"/>
  <c r="CK199" i="66" s="1"/>
  <c r="BU199" i="66"/>
  <c r="AA199" i="66" s="1"/>
  <c r="CL199" i="66" s="1"/>
  <c r="BT348" i="66"/>
  <c r="Z348" i="66" s="1"/>
  <c r="CK348" i="66" s="1"/>
  <c r="BU348" i="66"/>
  <c r="AA348" i="66" s="1"/>
  <c r="CL348" i="66" s="1"/>
  <c r="AB348" i="66"/>
  <c r="BS348" i="66"/>
  <c r="Y348" i="66" s="1"/>
  <c r="CJ348" i="66" s="1"/>
  <c r="AB632" i="66"/>
  <c r="BT632" i="66"/>
  <c r="Z632" i="66" s="1"/>
  <c r="CK632" i="66" s="1"/>
  <c r="BU632" i="66"/>
  <c r="AA632" i="66" s="1"/>
  <c r="CL632" i="66" s="1"/>
  <c r="BS632" i="66"/>
  <c r="Y632" i="66" s="1"/>
  <c r="CJ632" i="66" s="1"/>
  <c r="BS53" i="66"/>
  <c r="Y53" i="66" s="1"/>
  <c r="CJ53" i="66" s="1"/>
  <c r="BU53" i="66"/>
  <c r="AA53" i="66" s="1"/>
  <c r="CL53" i="66" s="1"/>
  <c r="BT53" i="66"/>
  <c r="Z53" i="66" s="1"/>
  <c r="CK53" i="66" s="1"/>
  <c r="AB53" i="66"/>
  <c r="BS378" i="66"/>
  <c r="Y378" i="66" s="1"/>
  <c r="CJ378" i="66" s="1"/>
  <c r="AB378" i="66"/>
  <c r="BU378" i="66"/>
  <c r="AA378" i="66" s="1"/>
  <c r="CL378" i="66" s="1"/>
  <c r="BT378" i="66"/>
  <c r="Z378" i="66" s="1"/>
  <c r="CK378" i="66" s="1"/>
  <c r="AB432" i="66"/>
  <c r="BS432" i="66"/>
  <c r="Y432" i="66" s="1"/>
  <c r="CJ432" i="66" s="1"/>
  <c r="BT432" i="66"/>
  <c r="Z432" i="66" s="1"/>
  <c r="CK432" i="66" s="1"/>
  <c r="BU432" i="66"/>
  <c r="AA432" i="66" s="1"/>
  <c r="CL432" i="66" s="1"/>
  <c r="BT855" i="66"/>
  <c r="Z855" i="66" s="1"/>
  <c r="CK855" i="66" s="1"/>
  <c r="BU855" i="66"/>
  <c r="AA855" i="66" s="1"/>
  <c r="CL855" i="66" s="1"/>
  <c r="BS855" i="66"/>
  <c r="Y855" i="66" s="1"/>
  <c r="CJ855" i="66" s="1"/>
  <c r="AB855" i="66"/>
  <c r="BS270" i="66"/>
  <c r="Y270" i="66" s="1"/>
  <c r="CJ270" i="66" s="1"/>
  <c r="AB270" i="66"/>
  <c r="BT270" i="66"/>
  <c r="Z270" i="66" s="1"/>
  <c r="CK270" i="66" s="1"/>
  <c r="BU270" i="66"/>
  <c r="AA270" i="66" s="1"/>
  <c r="CL270" i="66" s="1"/>
  <c r="BT112" i="66"/>
  <c r="Z112" i="66" s="1"/>
  <c r="CK112" i="66" s="1"/>
  <c r="AB112" i="66"/>
  <c r="BU112" i="66"/>
  <c r="AA112" i="66" s="1"/>
  <c r="CL112" i="66" s="1"/>
  <c r="BS112" i="66"/>
  <c r="Y112" i="66" s="1"/>
  <c r="CJ112" i="66" s="1"/>
  <c r="BU238" i="66"/>
  <c r="AA238" i="66" s="1"/>
  <c r="CL238" i="66" s="1"/>
  <c r="BS238" i="66"/>
  <c r="Y238" i="66" s="1"/>
  <c r="CJ238" i="66" s="1"/>
  <c r="AB238" i="66"/>
  <c r="BT238" i="66"/>
  <c r="Z238" i="66" s="1"/>
  <c r="CK238" i="66" s="1"/>
  <c r="AB830" i="66"/>
  <c r="BT830" i="66"/>
  <c r="Z830" i="66" s="1"/>
  <c r="CK830" i="66" s="1"/>
  <c r="BS830" i="66"/>
  <c r="Y830" i="66" s="1"/>
  <c r="CJ830" i="66" s="1"/>
  <c r="BU830" i="66"/>
  <c r="AA830" i="66" s="1"/>
  <c r="CL830" i="66" s="1"/>
  <c r="AB673" i="66"/>
  <c r="BT673" i="66"/>
  <c r="Z673" i="66" s="1"/>
  <c r="CK673" i="66" s="1"/>
  <c r="BS673" i="66"/>
  <c r="Y673" i="66" s="1"/>
  <c r="CJ673" i="66" s="1"/>
  <c r="BU673" i="66"/>
  <c r="AA673" i="66" s="1"/>
  <c r="CL673" i="66" s="1"/>
  <c r="BU134" i="66"/>
  <c r="AA134" i="66" s="1"/>
  <c r="CL134" i="66" s="1"/>
  <c r="AB134" i="66"/>
  <c r="BS134" i="66"/>
  <c r="Y134" i="66" s="1"/>
  <c r="CJ134" i="66" s="1"/>
  <c r="BT134" i="66"/>
  <c r="Z134" i="66" s="1"/>
  <c r="CK134" i="66" s="1"/>
  <c r="BS19" i="66"/>
  <c r="Y19" i="66" s="1"/>
  <c r="CJ19" i="66" s="1"/>
  <c r="AB19" i="66"/>
  <c r="BU19" i="66"/>
  <c r="AA19" i="66" s="1"/>
  <c r="CL19" i="66" s="1"/>
  <c r="BT19" i="66"/>
  <c r="Z19" i="66" s="1"/>
  <c r="CK19" i="66" s="1"/>
  <c r="BT913" i="66"/>
  <c r="Z913" i="66" s="1"/>
  <c r="CK913" i="66" s="1"/>
  <c r="BS913" i="66"/>
  <c r="Y913" i="66" s="1"/>
  <c r="CJ913" i="66" s="1"/>
  <c r="BU913" i="66"/>
  <c r="AA913" i="66" s="1"/>
  <c r="CL913" i="66" s="1"/>
  <c r="AB913" i="66"/>
  <c r="BU160" i="66"/>
  <c r="AA160" i="66" s="1"/>
  <c r="CL160" i="66" s="1"/>
  <c r="BT160" i="66"/>
  <c r="Z160" i="66" s="1"/>
  <c r="CK160" i="66" s="1"/>
  <c r="AB160" i="66"/>
  <c r="BS160" i="66"/>
  <c r="Y160" i="66" s="1"/>
  <c r="CJ160" i="66" s="1"/>
  <c r="BU373" i="66"/>
  <c r="AA373" i="66" s="1"/>
  <c r="CL373" i="66" s="1"/>
  <c r="AB373" i="66"/>
  <c r="BT373" i="66"/>
  <c r="Z373" i="66" s="1"/>
  <c r="CK373" i="66" s="1"/>
  <c r="BS373" i="66"/>
  <c r="Y373" i="66" s="1"/>
  <c r="CJ373" i="66" s="1"/>
  <c r="BU516" i="66"/>
  <c r="AA516" i="66" s="1"/>
  <c r="CL516" i="66" s="1"/>
  <c r="BT516" i="66"/>
  <c r="Z516" i="66" s="1"/>
  <c r="CK516" i="66" s="1"/>
  <c r="BS516" i="66"/>
  <c r="Y516" i="66" s="1"/>
  <c r="CJ516" i="66" s="1"/>
  <c r="AB516" i="66"/>
  <c r="BU765" i="66"/>
  <c r="AA765" i="66" s="1"/>
  <c r="CL765" i="66" s="1"/>
  <c r="BT765" i="66"/>
  <c r="Z765" i="66" s="1"/>
  <c r="CK765" i="66" s="1"/>
  <c r="BS765" i="66"/>
  <c r="Y765" i="66" s="1"/>
  <c r="CJ765" i="66" s="1"/>
  <c r="AB765" i="66"/>
  <c r="BS603" i="66"/>
  <c r="Y603" i="66" s="1"/>
  <c r="CJ603" i="66" s="1"/>
  <c r="BU603" i="66"/>
  <c r="AA603" i="66" s="1"/>
  <c r="CL603" i="66" s="1"/>
  <c r="BT603" i="66"/>
  <c r="Z603" i="66" s="1"/>
  <c r="CK603" i="66" s="1"/>
  <c r="AB603" i="66"/>
  <c r="BS852" i="66"/>
  <c r="Y852" i="66" s="1"/>
  <c r="CJ852" i="66" s="1"/>
  <c r="BT852" i="66"/>
  <c r="Z852" i="66" s="1"/>
  <c r="CK852" i="66" s="1"/>
  <c r="AB852" i="66"/>
  <c r="BU852" i="66"/>
  <c r="AA852" i="66" s="1"/>
  <c r="CL852" i="66" s="1"/>
  <c r="AB295" i="66"/>
  <c r="BS295" i="66"/>
  <c r="Y295" i="66" s="1"/>
  <c r="CJ295" i="66" s="1"/>
  <c r="BT295" i="66"/>
  <c r="Z295" i="66" s="1"/>
  <c r="CK295" i="66" s="1"/>
  <c r="BU295" i="66"/>
  <c r="AA295" i="66" s="1"/>
  <c r="CL295" i="66" s="1"/>
  <c r="BS681" i="66"/>
  <c r="Y681" i="66" s="1"/>
  <c r="CJ681" i="66" s="1"/>
  <c r="AB681" i="66"/>
  <c r="BT681" i="66"/>
  <c r="Z681" i="66" s="1"/>
  <c r="CK681" i="66" s="1"/>
  <c r="BU681" i="66"/>
  <c r="AA681" i="66" s="1"/>
  <c r="CL681" i="66" s="1"/>
  <c r="BU764" i="66"/>
  <c r="AA764" i="66" s="1"/>
  <c r="CL764" i="66" s="1"/>
  <c r="BT764" i="66"/>
  <c r="Z764" i="66" s="1"/>
  <c r="CK764" i="66" s="1"/>
  <c r="AB764" i="66"/>
  <c r="BS764" i="66"/>
  <c r="Y764" i="66" s="1"/>
  <c r="CJ764" i="66" s="1"/>
  <c r="AB678" i="66"/>
  <c r="BT678" i="66"/>
  <c r="Z678" i="66" s="1"/>
  <c r="CK678" i="66" s="1"/>
  <c r="BU678" i="66"/>
  <c r="AA678" i="66" s="1"/>
  <c r="CL678" i="66" s="1"/>
  <c r="BS678" i="66"/>
  <c r="Y678" i="66" s="1"/>
  <c r="CJ678" i="66" s="1"/>
  <c r="BS245" i="66"/>
  <c r="Y245" i="66" s="1"/>
  <c r="CJ245" i="66" s="1"/>
  <c r="BT245" i="66"/>
  <c r="Z245" i="66" s="1"/>
  <c r="CK245" i="66" s="1"/>
  <c r="BU245" i="66"/>
  <c r="AA245" i="66" s="1"/>
  <c r="CL245" i="66" s="1"/>
  <c r="AB245" i="66"/>
  <c r="BU74" i="66"/>
  <c r="AA74" i="66" s="1"/>
  <c r="CL74" i="66" s="1"/>
  <c r="BT74" i="66"/>
  <c r="Z74" i="66" s="1"/>
  <c r="CK74" i="66" s="1"/>
  <c r="BS74" i="66"/>
  <c r="Y74" i="66" s="1"/>
  <c r="CJ74" i="66" s="1"/>
  <c r="AB74" i="66"/>
  <c r="BS821" i="66"/>
  <c r="Y821" i="66" s="1"/>
  <c r="CJ821" i="66" s="1"/>
  <c r="BU821" i="66"/>
  <c r="AA821" i="66" s="1"/>
  <c r="CL821" i="66" s="1"/>
  <c r="AB821" i="66"/>
  <c r="BT821" i="66"/>
  <c r="Z821" i="66" s="1"/>
  <c r="CK821" i="66" s="1"/>
  <c r="BT698" i="66"/>
  <c r="Z698" i="66" s="1"/>
  <c r="CK698" i="66" s="1"/>
  <c r="BS698" i="66"/>
  <c r="Y698" i="66" s="1"/>
  <c r="CJ698" i="66" s="1"/>
  <c r="BU698" i="66"/>
  <c r="AA698" i="66" s="1"/>
  <c r="CL698" i="66" s="1"/>
  <c r="AB698" i="66"/>
  <c r="BT604" i="66"/>
  <c r="Z604" i="66" s="1"/>
  <c r="CK604" i="66" s="1"/>
  <c r="BS604" i="66"/>
  <c r="Y604" i="66" s="1"/>
  <c r="CJ604" i="66" s="1"/>
  <c r="AB604" i="66"/>
  <c r="BU604" i="66"/>
  <c r="AA604" i="66" s="1"/>
  <c r="CL604" i="66" s="1"/>
  <c r="AB281" i="66"/>
  <c r="BS281" i="66"/>
  <c r="Y281" i="66" s="1"/>
  <c r="CJ281" i="66" s="1"/>
  <c r="BT281" i="66"/>
  <c r="Z281" i="66" s="1"/>
  <c r="CK281" i="66" s="1"/>
  <c r="BU281" i="66"/>
  <c r="AA281" i="66" s="1"/>
  <c r="CL281" i="66" s="1"/>
  <c r="BU611" i="66"/>
  <c r="AA611" i="66" s="1"/>
  <c r="CL611" i="66" s="1"/>
  <c r="BT611" i="66"/>
  <c r="Z611" i="66" s="1"/>
  <c r="CK611" i="66" s="1"/>
  <c r="AB611" i="66"/>
  <c r="BS611" i="66"/>
  <c r="Y611" i="66" s="1"/>
  <c r="CJ611" i="66" s="1"/>
  <c r="BS243" i="66"/>
  <c r="Y243" i="66" s="1"/>
  <c r="CJ243" i="66" s="1"/>
  <c r="AB243" i="66"/>
  <c r="BU243" i="66"/>
  <c r="AA243" i="66" s="1"/>
  <c r="CL243" i="66" s="1"/>
  <c r="BT243" i="66"/>
  <c r="Z243" i="66" s="1"/>
  <c r="CK243" i="66" s="1"/>
  <c r="BS843" i="66"/>
  <c r="Y843" i="66" s="1"/>
  <c r="CJ843" i="66" s="1"/>
  <c r="AB843" i="66"/>
  <c r="BT843" i="66"/>
  <c r="Z843" i="66" s="1"/>
  <c r="CK843" i="66" s="1"/>
  <c r="BU843" i="66"/>
  <c r="AA843" i="66" s="1"/>
  <c r="CL843" i="66" s="1"/>
  <c r="BS128" i="66"/>
  <c r="Y128" i="66" s="1"/>
  <c r="CJ128" i="66" s="1"/>
  <c r="AB128" i="66"/>
  <c r="BT128" i="66"/>
  <c r="Z128" i="66" s="1"/>
  <c r="CK128" i="66" s="1"/>
  <c r="BU128" i="66"/>
  <c r="AA128" i="66" s="1"/>
  <c r="CL128" i="66" s="1"/>
  <c r="BT883" i="66"/>
  <c r="Z883" i="66" s="1"/>
  <c r="CK883" i="66" s="1"/>
  <c r="BS883" i="66"/>
  <c r="Y883" i="66" s="1"/>
  <c r="CJ883" i="66" s="1"/>
  <c r="BU883" i="66"/>
  <c r="AA883" i="66" s="1"/>
  <c r="CL883" i="66" s="1"/>
  <c r="AB883" i="66"/>
  <c r="AB912" i="66"/>
  <c r="BU912" i="66"/>
  <c r="AA912" i="66" s="1"/>
  <c r="CL912" i="66" s="1"/>
  <c r="BS912" i="66"/>
  <c r="Y912" i="66" s="1"/>
  <c r="CJ912" i="66" s="1"/>
  <c r="BT912" i="66"/>
  <c r="Z912" i="66" s="1"/>
  <c r="CK912" i="66" s="1"/>
  <c r="BS445" i="66"/>
  <c r="Y445" i="66" s="1"/>
  <c r="CJ445" i="66" s="1"/>
  <c r="BT445" i="66"/>
  <c r="Z445" i="66" s="1"/>
  <c r="CK445" i="66" s="1"/>
  <c r="BU445" i="66"/>
  <c r="AA445" i="66" s="1"/>
  <c r="CL445" i="66" s="1"/>
  <c r="AB445" i="66"/>
  <c r="BS365" i="66"/>
  <c r="Y365" i="66" s="1"/>
  <c r="CJ365" i="66" s="1"/>
  <c r="AB365" i="66"/>
  <c r="BT365" i="66"/>
  <c r="Z365" i="66" s="1"/>
  <c r="CK365" i="66" s="1"/>
  <c r="BU365" i="66"/>
  <c r="AA365" i="66" s="1"/>
  <c r="CL365" i="66" s="1"/>
  <c r="BT438" i="66"/>
  <c r="Z438" i="66" s="1"/>
  <c r="CK438" i="66" s="1"/>
  <c r="BU438" i="66"/>
  <c r="AA438" i="66" s="1"/>
  <c r="CL438" i="66" s="1"/>
  <c r="BS438" i="66"/>
  <c r="Y438" i="66" s="1"/>
  <c r="CJ438" i="66" s="1"/>
  <c r="AB438" i="66"/>
  <c r="BT657" i="66"/>
  <c r="Z657" i="66" s="1"/>
  <c r="CK657" i="66" s="1"/>
  <c r="AB657" i="66"/>
  <c r="BU657" i="66"/>
  <c r="AA657" i="66" s="1"/>
  <c r="CL657" i="66" s="1"/>
  <c r="BS657" i="66"/>
  <c r="Y657" i="66" s="1"/>
  <c r="CJ657" i="66" s="1"/>
  <c r="AB697" i="66"/>
  <c r="BT697" i="66"/>
  <c r="Z697" i="66" s="1"/>
  <c r="CK697" i="66" s="1"/>
  <c r="BS697" i="66"/>
  <c r="Y697" i="66" s="1"/>
  <c r="CJ697" i="66" s="1"/>
  <c r="BU697" i="66"/>
  <c r="AA697" i="66" s="1"/>
  <c r="CL697" i="66" s="1"/>
  <c r="AB916" i="66"/>
  <c r="BS916" i="66"/>
  <c r="Y916" i="66" s="1"/>
  <c r="CJ916" i="66" s="1"/>
  <c r="BU916" i="66"/>
  <c r="AA916" i="66" s="1"/>
  <c r="CL916" i="66" s="1"/>
  <c r="BT916" i="66"/>
  <c r="Z916" i="66" s="1"/>
  <c r="CK916" i="66" s="1"/>
  <c r="AB147" i="66"/>
  <c r="BS147" i="66"/>
  <c r="Y147" i="66" s="1"/>
  <c r="CJ147" i="66" s="1"/>
  <c r="BU147" i="66"/>
  <c r="AA147" i="66" s="1"/>
  <c r="CL147" i="66" s="1"/>
  <c r="BT147" i="66"/>
  <c r="Z147" i="66" s="1"/>
  <c r="CK147" i="66" s="1"/>
  <c r="AB559" i="66"/>
  <c r="BT559" i="66"/>
  <c r="Z559" i="66" s="1"/>
  <c r="CK559" i="66" s="1"/>
  <c r="BU559" i="66"/>
  <c r="AA559" i="66" s="1"/>
  <c r="CL559" i="66" s="1"/>
  <c r="BS559" i="66"/>
  <c r="Y559" i="66" s="1"/>
  <c r="CJ559" i="66" s="1"/>
  <c r="AB744" i="66"/>
  <c r="BS744" i="66"/>
  <c r="Y744" i="66" s="1"/>
  <c r="CJ744" i="66" s="1"/>
  <c r="BU744" i="66"/>
  <c r="AA744" i="66" s="1"/>
  <c r="CL744" i="66" s="1"/>
  <c r="BT744" i="66"/>
  <c r="Z744" i="66" s="1"/>
  <c r="CK744" i="66" s="1"/>
  <c r="BU718" i="66"/>
  <c r="AA718" i="66" s="1"/>
  <c r="CL718" i="66" s="1"/>
  <c r="AB718" i="66"/>
  <c r="BS718" i="66"/>
  <c r="Y718" i="66" s="1"/>
  <c r="CJ718" i="66" s="1"/>
  <c r="BT718" i="66"/>
  <c r="Z718" i="66" s="1"/>
  <c r="CK718" i="66" s="1"/>
  <c r="BT162" i="66"/>
  <c r="Z162" i="66" s="1"/>
  <c r="CK162" i="66" s="1"/>
  <c r="BS162" i="66"/>
  <c r="Y162" i="66" s="1"/>
  <c r="CJ162" i="66" s="1"/>
  <c r="BU162" i="66"/>
  <c r="AA162" i="66" s="1"/>
  <c r="CL162" i="66" s="1"/>
  <c r="AB162" i="66"/>
  <c r="AB644" i="66"/>
  <c r="BT644" i="66"/>
  <c r="Z644" i="66" s="1"/>
  <c r="CK644" i="66" s="1"/>
  <c r="BU644" i="66"/>
  <c r="AA644" i="66" s="1"/>
  <c r="CL644" i="66" s="1"/>
  <c r="BS644" i="66"/>
  <c r="Y644" i="66" s="1"/>
  <c r="CJ644" i="66" s="1"/>
  <c r="BT575" i="66"/>
  <c r="Z575" i="66" s="1"/>
  <c r="CK575" i="66" s="1"/>
  <c r="BU575" i="66"/>
  <c r="AA575" i="66" s="1"/>
  <c r="CL575" i="66" s="1"/>
  <c r="BS575" i="66"/>
  <c r="Y575" i="66" s="1"/>
  <c r="CJ575" i="66" s="1"/>
  <c r="AB575" i="66"/>
  <c r="BT582" i="66"/>
  <c r="Z582" i="66" s="1"/>
  <c r="CK582" i="66" s="1"/>
  <c r="BU582" i="66"/>
  <c r="AA582" i="66" s="1"/>
  <c r="CL582" i="66" s="1"/>
  <c r="AB582" i="66"/>
  <c r="BS582" i="66"/>
  <c r="Y582" i="66" s="1"/>
  <c r="CJ582" i="66" s="1"/>
  <c r="AB335" i="66"/>
  <c r="BS335" i="66"/>
  <c r="Y335" i="66" s="1"/>
  <c r="CJ335" i="66" s="1"/>
  <c r="BT335" i="66"/>
  <c r="Z335" i="66" s="1"/>
  <c r="CK335" i="66" s="1"/>
  <c r="BU335" i="66"/>
  <c r="AA335" i="66" s="1"/>
  <c r="CL335" i="66" s="1"/>
  <c r="BT502" i="66"/>
  <c r="Z502" i="66" s="1"/>
  <c r="CK502" i="66" s="1"/>
  <c r="BU502" i="66"/>
  <c r="AA502" i="66" s="1"/>
  <c r="CL502" i="66" s="1"/>
  <c r="AB502" i="66"/>
  <c r="BS502" i="66"/>
  <c r="Y502" i="66" s="1"/>
  <c r="CJ502" i="66" s="1"/>
  <c r="BU584" i="66"/>
  <c r="AA584" i="66" s="1"/>
  <c r="CL584" i="66" s="1"/>
  <c r="BS584" i="66"/>
  <c r="Y584" i="66" s="1"/>
  <c r="CJ584" i="66" s="1"/>
  <c r="BT584" i="66"/>
  <c r="Z584" i="66" s="1"/>
  <c r="CK584" i="66" s="1"/>
  <c r="AB584" i="66"/>
  <c r="AB95" i="66"/>
  <c r="BU95" i="66"/>
  <c r="AA95" i="66" s="1"/>
  <c r="CL95" i="66" s="1"/>
  <c r="BT95" i="66"/>
  <c r="Z95" i="66" s="1"/>
  <c r="CK95" i="66" s="1"/>
  <c r="BS95" i="66"/>
  <c r="Y95" i="66" s="1"/>
  <c r="CJ95" i="66" s="1"/>
  <c r="BT669" i="66"/>
  <c r="Z669" i="66" s="1"/>
  <c r="CK669" i="66" s="1"/>
  <c r="BS669" i="66"/>
  <c r="Y669" i="66" s="1"/>
  <c r="CJ669" i="66" s="1"/>
  <c r="BU669" i="66"/>
  <c r="AA669" i="66" s="1"/>
  <c r="CL669" i="66" s="1"/>
  <c r="AB669" i="66"/>
  <c r="BS437" i="66"/>
  <c r="Y437" i="66" s="1"/>
  <c r="CJ437" i="66" s="1"/>
  <c r="BT437" i="66"/>
  <c r="Z437" i="66" s="1"/>
  <c r="CK437" i="66" s="1"/>
  <c r="BU437" i="66"/>
  <c r="AA437" i="66" s="1"/>
  <c r="CL437" i="66" s="1"/>
  <c r="AB437" i="66"/>
  <c r="BS897" i="66"/>
  <c r="Y897" i="66" s="1"/>
  <c r="CJ897" i="66" s="1"/>
  <c r="BU897" i="66"/>
  <c r="AA897" i="66" s="1"/>
  <c r="CL897" i="66" s="1"/>
  <c r="BT897" i="66"/>
  <c r="Z897" i="66" s="1"/>
  <c r="CK897" i="66" s="1"/>
  <c r="AB897" i="66"/>
  <c r="BS42" i="66"/>
  <c r="Y42" i="66" s="1"/>
  <c r="CJ42" i="66" s="1"/>
  <c r="BT42" i="66"/>
  <c r="Z42" i="66" s="1"/>
  <c r="CK42" i="66" s="1"/>
  <c r="BU42" i="66"/>
  <c r="AA42" i="66" s="1"/>
  <c r="CL42" i="66" s="1"/>
  <c r="AB42" i="66"/>
  <c r="AB414" i="66"/>
  <c r="BS414" i="66"/>
  <c r="Y414" i="66" s="1"/>
  <c r="CJ414" i="66" s="1"/>
  <c r="BU414" i="66"/>
  <c r="AA414" i="66" s="1"/>
  <c r="CL414" i="66" s="1"/>
  <c r="BT414" i="66"/>
  <c r="Z414" i="66" s="1"/>
  <c r="CK414" i="66" s="1"/>
  <c r="AB968" i="66"/>
  <c r="BU968" i="66"/>
  <c r="AA968" i="66" s="1"/>
  <c r="CL968" i="66" s="1"/>
  <c r="BT968" i="66"/>
  <c r="Z968" i="66" s="1"/>
  <c r="CK968" i="66" s="1"/>
  <c r="BS968" i="66"/>
  <c r="Y968" i="66" s="1"/>
  <c r="CJ968" i="66" s="1"/>
  <c r="BU975" i="66"/>
  <c r="AA975" i="66" s="1"/>
  <c r="CL975" i="66" s="1"/>
  <c r="BT975" i="66"/>
  <c r="Z975" i="66" s="1"/>
  <c r="CK975" i="66" s="1"/>
  <c r="AB975" i="66"/>
  <c r="BS975" i="66"/>
  <c r="Y975" i="66" s="1"/>
  <c r="CJ975" i="66" s="1"/>
  <c r="AB533" i="66"/>
  <c r="BT533" i="66"/>
  <c r="Z533" i="66" s="1"/>
  <c r="CK533" i="66" s="1"/>
  <c r="BS533" i="66"/>
  <c r="Y533" i="66" s="1"/>
  <c r="CJ533" i="66" s="1"/>
  <c r="BU533" i="66"/>
  <c r="AA533" i="66" s="1"/>
  <c r="CL533" i="66" s="1"/>
  <c r="AB869" i="66"/>
  <c r="BT869" i="66"/>
  <c r="Z869" i="66" s="1"/>
  <c r="CK869" i="66" s="1"/>
  <c r="BS869" i="66"/>
  <c r="Y869" i="66" s="1"/>
  <c r="CJ869" i="66" s="1"/>
  <c r="BU869" i="66"/>
  <c r="AA869" i="66" s="1"/>
  <c r="CL869" i="66" s="1"/>
  <c r="BU580" i="66"/>
  <c r="AA580" i="66" s="1"/>
  <c r="CL580" i="66" s="1"/>
  <c r="BS580" i="66"/>
  <c r="Y580" i="66" s="1"/>
  <c r="CJ580" i="66" s="1"/>
  <c r="BT580" i="66"/>
  <c r="Z580" i="66" s="1"/>
  <c r="CK580" i="66" s="1"/>
  <c r="AB580" i="66"/>
  <c r="AB535" i="66"/>
  <c r="BT535" i="66"/>
  <c r="Z535" i="66" s="1"/>
  <c r="CK535" i="66" s="1"/>
  <c r="BS535" i="66"/>
  <c r="Y535" i="66" s="1"/>
  <c r="CJ535" i="66" s="1"/>
  <c r="BU535" i="66"/>
  <c r="AA535" i="66" s="1"/>
  <c r="CL535" i="66" s="1"/>
  <c r="BU372" i="66"/>
  <c r="AA372" i="66" s="1"/>
  <c r="CL372" i="66" s="1"/>
  <c r="BT372" i="66"/>
  <c r="Z372" i="66" s="1"/>
  <c r="CK372" i="66" s="1"/>
  <c r="BS372" i="66"/>
  <c r="Y372" i="66" s="1"/>
  <c r="CJ372" i="66" s="1"/>
  <c r="AB372" i="66"/>
  <c r="BT794" i="66"/>
  <c r="Z794" i="66" s="1"/>
  <c r="CK794" i="66" s="1"/>
  <c r="BU794" i="66"/>
  <c r="AA794" i="66" s="1"/>
  <c r="CL794" i="66" s="1"/>
  <c r="AB794" i="66"/>
  <c r="BS794" i="66"/>
  <c r="Y794" i="66" s="1"/>
  <c r="CJ794" i="66" s="1"/>
  <c r="BT198" i="66"/>
  <c r="Z198" i="66" s="1"/>
  <c r="CK198" i="66" s="1"/>
  <c r="BS198" i="66"/>
  <c r="Y198" i="66" s="1"/>
  <c r="CJ198" i="66" s="1"/>
  <c r="BU198" i="66"/>
  <c r="AA198" i="66" s="1"/>
  <c r="CL198" i="66" s="1"/>
  <c r="AB198" i="66"/>
  <c r="BS939" i="66"/>
  <c r="Y939" i="66" s="1"/>
  <c r="CJ939" i="66" s="1"/>
  <c r="BU939" i="66"/>
  <c r="AA939" i="66" s="1"/>
  <c r="CL939" i="66" s="1"/>
  <c r="BT939" i="66"/>
  <c r="Z939" i="66" s="1"/>
  <c r="CK939" i="66" s="1"/>
  <c r="AB939" i="66"/>
  <c r="AB47" i="66"/>
  <c r="BS47" i="66"/>
  <c r="Y47" i="66" s="1"/>
  <c r="CJ47" i="66" s="1"/>
  <c r="BT47" i="66"/>
  <c r="Z47" i="66" s="1"/>
  <c r="CK47" i="66" s="1"/>
  <c r="BU47" i="66"/>
  <c r="AA47" i="66" s="1"/>
  <c r="CL47" i="66" s="1"/>
  <c r="BT50" i="66"/>
  <c r="Z50" i="66" s="1"/>
  <c r="CK50" i="66" s="1"/>
  <c r="BU50" i="66"/>
  <c r="AA50" i="66" s="1"/>
  <c r="CL50" i="66" s="1"/>
  <c r="AB50" i="66"/>
  <c r="BS50" i="66"/>
  <c r="Y50" i="66" s="1"/>
  <c r="CJ50" i="66" s="1"/>
  <c r="BU587" i="66"/>
  <c r="AA587" i="66" s="1"/>
  <c r="CL587" i="66" s="1"/>
  <c r="BS587" i="66"/>
  <c r="Y587" i="66" s="1"/>
  <c r="CJ587" i="66" s="1"/>
  <c r="AB587" i="66"/>
  <c r="BT587" i="66"/>
  <c r="Z587" i="66" s="1"/>
  <c r="CK587" i="66" s="1"/>
  <c r="AB743" i="66"/>
  <c r="BS743" i="66"/>
  <c r="Y743" i="66" s="1"/>
  <c r="CJ743" i="66" s="1"/>
  <c r="BT743" i="66"/>
  <c r="Z743" i="66" s="1"/>
  <c r="CK743" i="66" s="1"/>
  <c r="BU743" i="66"/>
  <c r="AA743" i="66" s="1"/>
  <c r="CL743" i="66" s="1"/>
  <c r="AB234" i="66"/>
  <c r="BS234" i="66"/>
  <c r="Y234" i="66" s="1"/>
  <c r="CJ234" i="66" s="1"/>
  <c r="BU234" i="66"/>
  <c r="AA234" i="66" s="1"/>
  <c r="CL234" i="66" s="1"/>
  <c r="BT234" i="66"/>
  <c r="Z234" i="66" s="1"/>
  <c r="CK234" i="66" s="1"/>
  <c r="AB762" i="66"/>
  <c r="BS762" i="66"/>
  <c r="Y762" i="66" s="1"/>
  <c r="CJ762" i="66" s="1"/>
  <c r="BT762" i="66"/>
  <c r="Z762" i="66" s="1"/>
  <c r="CK762" i="66" s="1"/>
  <c r="BU762" i="66"/>
  <c r="AA762" i="66" s="1"/>
  <c r="CL762" i="66" s="1"/>
  <c r="BS235" i="66"/>
  <c r="Y235" i="66" s="1"/>
  <c r="CJ235" i="66" s="1"/>
  <c r="BU235" i="66"/>
  <c r="AA235" i="66" s="1"/>
  <c r="CL235" i="66" s="1"/>
  <c r="BT235" i="66"/>
  <c r="Z235" i="66" s="1"/>
  <c r="CK235" i="66" s="1"/>
  <c r="AB235" i="66"/>
  <c r="AB499" i="66"/>
  <c r="BS499" i="66"/>
  <c r="Y499" i="66" s="1"/>
  <c r="CJ499" i="66" s="1"/>
  <c r="BU499" i="66"/>
  <c r="AA499" i="66" s="1"/>
  <c r="CL499" i="66" s="1"/>
  <c r="BT499" i="66"/>
  <c r="Z499" i="66" s="1"/>
  <c r="CK499" i="66" s="1"/>
  <c r="BT226" i="66"/>
  <c r="Z226" i="66" s="1"/>
  <c r="CK226" i="66" s="1"/>
  <c r="BU226" i="66"/>
  <c r="AA226" i="66" s="1"/>
  <c r="CL226" i="66" s="1"/>
  <c r="AB226" i="66"/>
  <c r="BS226" i="66"/>
  <c r="Y226" i="66" s="1"/>
  <c r="CJ226" i="66" s="1"/>
  <c r="BS703" i="66"/>
  <c r="Y703" i="66" s="1"/>
  <c r="CJ703" i="66" s="1"/>
  <c r="BU703" i="66"/>
  <c r="AA703" i="66" s="1"/>
  <c r="CL703" i="66" s="1"/>
  <c r="AB703" i="66"/>
  <c r="BT703" i="66"/>
  <c r="Z703" i="66" s="1"/>
  <c r="CK703" i="66" s="1"/>
  <c r="BT280" i="66"/>
  <c r="Z280" i="66" s="1"/>
  <c r="CK280" i="66" s="1"/>
  <c r="AB280" i="66"/>
  <c r="BS280" i="66"/>
  <c r="Y280" i="66" s="1"/>
  <c r="CJ280" i="66" s="1"/>
  <c r="BU280" i="66"/>
  <c r="AA280" i="66" s="1"/>
  <c r="CL280" i="66" s="1"/>
  <c r="BT347" i="66"/>
  <c r="Z347" i="66" s="1"/>
  <c r="CK347" i="66" s="1"/>
  <c r="AB347" i="66"/>
  <c r="BU347" i="66"/>
  <c r="AA347" i="66" s="1"/>
  <c r="CL347" i="66" s="1"/>
  <c r="BS347" i="66"/>
  <c r="Y347" i="66" s="1"/>
  <c r="CJ347" i="66" s="1"/>
  <c r="AB123" i="66"/>
  <c r="BT123" i="66"/>
  <c r="Z123" i="66" s="1"/>
  <c r="CK123" i="66" s="1"/>
  <c r="BS123" i="66"/>
  <c r="Y123" i="66" s="1"/>
  <c r="CJ123" i="66" s="1"/>
  <c r="BU123" i="66"/>
  <c r="AA123" i="66" s="1"/>
  <c r="CL123" i="66" s="1"/>
  <c r="AB978" i="66"/>
  <c r="BU978" i="66"/>
  <c r="AA978" i="66" s="1"/>
  <c r="CL978" i="66" s="1"/>
  <c r="BT978" i="66"/>
  <c r="Z978" i="66" s="1"/>
  <c r="CK978" i="66" s="1"/>
  <c r="BS978" i="66"/>
  <c r="Y978" i="66" s="1"/>
  <c r="CJ978" i="66" s="1"/>
  <c r="BT871" i="66"/>
  <c r="Z871" i="66" s="1"/>
  <c r="CK871" i="66" s="1"/>
  <c r="BU871" i="66"/>
  <c r="AA871" i="66" s="1"/>
  <c r="CL871" i="66" s="1"/>
  <c r="AB871" i="66"/>
  <c r="BS871" i="66"/>
  <c r="Y871" i="66" s="1"/>
  <c r="CJ871" i="66" s="1"/>
  <c r="BT692" i="66"/>
  <c r="Z692" i="66" s="1"/>
  <c r="CK692" i="66" s="1"/>
  <c r="AB692" i="66"/>
  <c r="BS692" i="66"/>
  <c r="Y692" i="66" s="1"/>
  <c r="CJ692" i="66" s="1"/>
  <c r="BU692" i="66"/>
  <c r="AA692" i="66" s="1"/>
  <c r="CL692" i="66" s="1"/>
  <c r="AB102" i="66"/>
  <c r="BU102" i="66"/>
  <c r="AA102" i="66" s="1"/>
  <c r="CL102" i="66" s="1"/>
  <c r="BS102" i="66"/>
  <c r="Y102" i="66" s="1"/>
  <c r="CJ102" i="66" s="1"/>
  <c r="BT102" i="66"/>
  <c r="Z102" i="66" s="1"/>
  <c r="CK102" i="66" s="1"/>
  <c r="BT400" i="66"/>
  <c r="Z400" i="66" s="1"/>
  <c r="CK400" i="66" s="1"/>
  <c r="BS400" i="66"/>
  <c r="Y400" i="66" s="1"/>
  <c r="CJ400" i="66" s="1"/>
  <c r="AB400" i="66"/>
  <c r="BU400" i="66"/>
  <c r="AA400" i="66" s="1"/>
  <c r="CL400" i="66" s="1"/>
  <c r="AB285" i="66"/>
  <c r="BS285" i="66"/>
  <c r="Y285" i="66" s="1"/>
  <c r="CJ285" i="66" s="1"/>
  <c r="BU285" i="66"/>
  <c r="AA285" i="66" s="1"/>
  <c r="CL285" i="66" s="1"/>
  <c r="BT285" i="66"/>
  <c r="Z285" i="66" s="1"/>
  <c r="CK285" i="66" s="1"/>
  <c r="AB846" i="66"/>
  <c r="BU846" i="66"/>
  <c r="AA846" i="66" s="1"/>
  <c r="CL846" i="66" s="1"/>
  <c r="BT846" i="66"/>
  <c r="Z846" i="66" s="1"/>
  <c r="CK846" i="66" s="1"/>
  <c r="BS846" i="66"/>
  <c r="Y846" i="66" s="1"/>
  <c r="CJ846" i="66" s="1"/>
  <c r="BU540" i="66"/>
  <c r="AA540" i="66" s="1"/>
  <c r="CL540" i="66" s="1"/>
  <c r="BS540" i="66"/>
  <c r="Y540" i="66" s="1"/>
  <c r="CJ540" i="66" s="1"/>
  <c r="AB540" i="66"/>
  <c r="BT540" i="66"/>
  <c r="Z540" i="66" s="1"/>
  <c r="CK540" i="66" s="1"/>
  <c r="BT219" i="66"/>
  <c r="Z219" i="66" s="1"/>
  <c r="CK219" i="66" s="1"/>
  <c r="BS219" i="66"/>
  <c r="Y219" i="66" s="1"/>
  <c r="CJ219" i="66" s="1"/>
  <c r="AB219" i="66"/>
  <c r="BU219" i="66"/>
  <c r="AA219" i="66" s="1"/>
  <c r="CL219" i="66" s="1"/>
  <c r="BU509" i="66"/>
  <c r="AA509" i="66" s="1"/>
  <c r="CL509" i="66" s="1"/>
  <c r="AB509" i="66"/>
  <c r="BT509" i="66"/>
  <c r="Z509" i="66" s="1"/>
  <c r="CK509" i="66" s="1"/>
  <c r="BS509" i="66"/>
  <c r="Y509" i="66" s="1"/>
  <c r="CJ509" i="66" s="1"/>
  <c r="BT383" i="66"/>
  <c r="Z383" i="66" s="1"/>
  <c r="CK383" i="66" s="1"/>
  <c r="BU383" i="66"/>
  <c r="AA383" i="66" s="1"/>
  <c r="CL383" i="66" s="1"/>
  <c r="AB383" i="66"/>
  <c r="BS383" i="66"/>
  <c r="Y383" i="66" s="1"/>
  <c r="CJ383" i="66" s="1"/>
  <c r="AB823" i="66"/>
  <c r="BU823" i="66"/>
  <c r="AA823" i="66" s="1"/>
  <c r="CL823" i="66" s="1"/>
  <c r="BS823" i="66"/>
  <c r="Y823" i="66" s="1"/>
  <c r="CJ823" i="66" s="1"/>
  <c r="BT823" i="66"/>
  <c r="Z823" i="66" s="1"/>
  <c r="CK823" i="66" s="1"/>
  <c r="AB450" i="66"/>
  <c r="BS450" i="66"/>
  <c r="Y450" i="66" s="1"/>
  <c r="CJ450" i="66" s="1"/>
  <c r="BT450" i="66"/>
  <c r="Z450" i="66" s="1"/>
  <c r="CK450" i="66" s="1"/>
  <c r="BU450" i="66"/>
  <c r="AA450" i="66" s="1"/>
  <c r="CL450" i="66" s="1"/>
  <c r="BS623" i="66"/>
  <c r="Y623" i="66" s="1"/>
  <c r="CJ623" i="66" s="1"/>
  <c r="BT623" i="66"/>
  <c r="Z623" i="66" s="1"/>
  <c r="CK623" i="66" s="1"/>
  <c r="BU623" i="66"/>
  <c r="AA623" i="66" s="1"/>
  <c r="CL623" i="66" s="1"/>
  <c r="AB623" i="66"/>
  <c r="BS298" i="66"/>
  <c r="Y298" i="66" s="1"/>
  <c r="CJ298" i="66" s="1"/>
  <c r="BT298" i="66"/>
  <c r="Z298" i="66" s="1"/>
  <c r="CK298" i="66" s="1"/>
  <c r="BU298" i="66"/>
  <c r="AA298" i="66" s="1"/>
  <c r="CL298" i="66" s="1"/>
  <c r="AB298" i="66"/>
  <c r="BT91" i="66"/>
  <c r="Z91" i="66" s="1"/>
  <c r="CK91" i="66" s="1"/>
  <c r="BS91" i="66"/>
  <c r="Y91" i="66" s="1"/>
  <c r="CJ91" i="66" s="1"/>
  <c r="AB91" i="66"/>
  <c r="BU91" i="66"/>
  <c r="AA91" i="66" s="1"/>
  <c r="CL91" i="66" s="1"/>
  <c r="BU209" i="66"/>
  <c r="AA209" i="66" s="1"/>
  <c r="CL209" i="66" s="1"/>
  <c r="BS209" i="66"/>
  <c r="Y209" i="66" s="1"/>
  <c r="CJ209" i="66" s="1"/>
  <c r="AB209" i="66"/>
  <c r="BT209" i="66"/>
  <c r="Z209" i="66" s="1"/>
  <c r="CK209" i="66" s="1"/>
  <c r="AB176" i="66"/>
  <c r="BT176" i="66"/>
  <c r="Z176" i="66" s="1"/>
  <c r="CK176" i="66" s="1"/>
  <c r="BS176" i="66"/>
  <c r="Y176" i="66" s="1"/>
  <c r="CJ176" i="66" s="1"/>
  <c r="BU176" i="66"/>
  <c r="AA176" i="66" s="1"/>
  <c r="CL176" i="66" s="1"/>
  <c r="BS650" i="66"/>
  <c r="Y650" i="66" s="1"/>
  <c r="CJ650" i="66" s="1"/>
  <c r="AB650" i="66"/>
  <c r="BT650" i="66"/>
  <c r="Z650" i="66" s="1"/>
  <c r="CK650" i="66" s="1"/>
  <c r="BU650" i="66"/>
  <c r="AA650" i="66" s="1"/>
  <c r="CL650" i="66" s="1"/>
  <c r="BS36" i="66"/>
  <c r="Y36" i="66" s="1"/>
  <c r="CJ36" i="66" s="1"/>
  <c r="BU36" i="66"/>
  <c r="AA36" i="66" s="1"/>
  <c r="CL36" i="66" s="1"/>
  <c r="BT36" i="66"/>
  <c r="Z36" i="66" s="1"/>
  <c r="CK36" i="66" s="1"/>
  <c r="AB36" i="66"/>
  <c r="BS793" i="66"/>
  <c r="Y793" i="66" s="1"/>
  <c r="CJ793" i="66" s="1"/>
  <c r="AB793" i="66"/>
  <c r="BT793" i="66"/>
  <c r="Z793" i="66" s="1"/>
  <c r="CK793" i="66" s="1"/>
  <c r="BU793" i="66"/>
  <c r="AA793" i="66" s="1"/>
  <c r="CL793" i="66" s="1"/>
  <c r="AB699" i="66"/>
  <c r="BS699" i="66"/>
  <c r="Y699" i="66" s="1"/>
  <c r="CJ699" i="66" s="1"/>
  <c r="BU699" i="66"/>
  <c r="AA699" i="66" s="1"/>
  <c r="CL699" i="66" s="1"/>
  <c r="BT699" i="66"/>
  <c r="Z699" i="66" s="1"/>
  <c r="CK699" i="66" s="1"/>
  <c r="AB420" i="66"/>
  <c r="BS420" i="66"/>
  <c r="Y420" i="66" s="1"/>
  <c r="CJ420" i="66" s="1"/>
  <c r="BU420" i="66"/>
  <c r="AA420" i="66" s="1"/>
  <c r="CL420" i="66" s="1"/>
  <c r="BT420" i="66"/>
  <c r="Z420" i="66" s="1"/>
  <c r="CK420" i="66" s="1"/>
  <c r="AB526" i="66"/>
  <c r="BU526" i="66"/>
  <c r="AA526" i="66" s="1"/>
  <c r="CL526" i="66" s="1"/>
  <c r="BT526" i="66"/>
  <c r="Z526" i="66" s="1"/>
  <c r="CK526" i="66" s="1"/>
  <c r="BS526" i="66"/>
  <c r="Y526" i="66" s="1"/>
  <c r="CJ526" i="66" s="1"/>
  <c r="BU126" i="66"/>
  <c r="AA126" i="66" s="1"/>
  <c r="CL126" i="66" s="1"/>
  <c r="AB126" i="66"/>
  <c r="BT126" i="66"/>
  <c r="Z126" i="66" s="1"/>
  <c r="CK126" i="66" s="1"/>
  <c r="BS126" i="66"/>
  <c r="Y126" i="66" s="1"/>
  <c r="CJ126" i="66" s="1"/>
  <c r="BT851" i="66"/>
  <c r="Z851" i="66" s="1"/>
  <c r="CK851" i="66" s="1"/>
  <c r="AB851" i="66"/>
  <c r="BS851" i="66"/>
  <c r="Y851" i="66" s="1"/>
  <c r="CJ851" i="66" s="1"/>
  <c r="BU851" i="66"/>
  <c r="AA851" i="66" s="1"/>
  <c r="CL851" i="66" s="1"/>
  <c r="BS462" i="66"/>
  <c r="Y462" i="66" s="1"/>
  <c r="CJ462" i="66" s="1"/>
  <c r="BT462" i="66"/>
  <c r="Z462" i="66" s="1"/>
  <c r="CK462" i="66" s="1"/>
  <c r="AB462" i="66"/>
  <c r="BU462" i="66"/>
  <c r="AA462" i="66" s="1"/>
  <c r="CL462" i="66" s="1"/>
  <c r="BT739" i="66"/>
  <c r="Z739" i="66" s="1"/>
  <c r="CK739" i="66" s="1"/>
  <c r="BS739" i="66"/>
  <c r="Y739" i="66" s="1"/>
  <c r="CJ739" i="66" s="1"/>
  <c r="AB739" i="66"/>
  <c r="BU739" i="66"/>
  <c r="AA739" i="66" s="1"/>
  <c r="CL739" i="66" s="1"/>
  <c r="BT37" i="66"/>
  <c r="Z37" i="66" s="1"/>
  <c r="CK37" i="66" s="1"/>
  <c r="BS37" i="66"/>
  <c r="Y37" i="66" s="1"/>
  <c r="CJ37" i="66" s="1"/>
  <c r="BU37" i="66"/>
  <c r="AA37" i="66" s="1"/>
  <c r="CL37" i="66" s="1"/>
  <c r="AB37" i="66"/>
  <c r="BT376" i="66"/>
  <c r="Z376" i="66" s="1"/>
  <c r="CK376" i="66" s="1"/>
  <c r="BU376" i="66"/>
  <c r="AA376" i="66" s="1"/>
  <c r="CL376" i="66" s="1"/>
  <c r="BS376" i="66"/>
  <c r="Y376" i="66" s="1"/>
  <c r="CJ376" i="66" s="1"/>
  <c r="AB376" i="66"/>
  <c r="BT527" i="66"/>
  <c r="Z527" i="66" s="1"/>
  <c r="CK527" i="66" s="1"/>
  <c r="AB527" i="66"/>
  <c r="BU527" i="66"/>
  <c r="AA527" i="66" s="1"/>
  <c r="CL527" i="66" s="1"/>
  <c r="BS527" i="66"/>
  <c r="Y527" i="66" s="1"/>
  <c r="CJ527" i="66" s="1"/>
  <c r="BT731" i="66"/>
  <c r="Z731" i="66" s="1"/>
  <c r="CK731" i="66" s="1"/>
  <c r="BS731" i="66"/>
  <c r="Y731" i="66" s="1"/>
  <c r="CJ731" i="66" s="1"/>
  <c r="AB731" i="66"/>
  <c r="BU731" i="66"/>
  <c r="AA731" i="66" s="1"/>
  <c r="CL731" i="66" s="1"/>
  <c r="AB811" i="66"/>
  <c r="BS811" i="66"/>
  <c r="Y811" i="66" s="1"/>
  <c r="CJ811" i="66" s="1"/>
  <c r="BT811" i="66"/>
  <c r="Z811" i="66" s="1"/>
  <c r="CK811" i="66" s="1"/>
  <c r="BU811" i="66"/>
  <c r="AA811" i="66" s="1"/>
  <c r="CL811" i="66" s="1"/>
  <c r="BS250" i="66"/>
  <c r="Y250" i="66" s="1"/>
  <c r="CJ250" i="66" s="1"/>
  <c r="BT250" i="66"/>
  <c r="Z250" i="66" s="1"/>
  <c r="CK250" i="66" s="1"/>
  <c r="BU250" i="66"/>
  <c r="AA250" i="66" s="1"/>
  <c r="CL250" i="66" s="1"/>
  <c r="AB250" i="66"/>
  <c r="BU55" i="66"/>
  <c r="AA55" i="66" s="1"/>
  <c r="CL55" i="66" s="1"/>
  <c r="BT55" i="66"/>
  <c r="Z55" i="66" s="1"/>
  <c r="CK55" i="66" s="1"/>
  <c r="BS55" i="66"/>
  <c r="Y55" i="66" s="1"/>
  <c r="CJ55" i="66" s="1"/>
  <c r="AB55" i="66"/>
  <c r="AB124" i="66"/>
  <c r="BS124" i="66"/>
  <c r="Y124" i="66" s="1"/>
  <c r="CJ124" i="66" s="1"/>
  <c r="BT124" i="66"/>
  <c r="Z124" i="66" s="1"/>
  <c r="CK124" i="66" s="1"/>
  <c r="BU124" i="66"/>
  <c r="AA124" i="66" s="1"/>
  <c r="CL124" i="66" s="1"/>
  <c r="BS345" i="66"/>
  <c r="Y345" i="66" s="1"/>
  <c r="CJ345" i="66" s="1"/>
  <c r="BT345" i="66"/>
  <c r="Z345" i="66" s="1"/>
  <c r="CK345" i="66" s="1"/>
  <c r="BU345" i="66"/>
  <c r="AA345" i="66" s="1"/>
  <c r="CL345" i="66" s="1"/>
  <c r="AB345" i="66"/>
  <c r="BS184" i="66"/>
  <c r="Y184" i="66" s="1"/>
  <c r="CJ184" i="66" s="1"/>
  <c r="BU184" i="66"/>
  <c r="AA184" i="66" s="1"/>
  <c r="CL184" i="66" s="1"/>
  <c r="AB184" i="66"/>
  <c r="BT184" i="66"/>
  <c r="Z184" i="66" s="1"/>
  <c r="CK184" i="66" s="1"/>
  <c r="BT881" i="66"/>
  <c r="Z881" i="66" s="1"/>
  <c r="CK881" i="66" s="1"/>
  <c r="BU881" i="66"/>
  <c r="AA881" i="66" s="1"/>
  <c r="CL881" i="66" s="1"/>
  <c r="BS881" i="66"/>
  <c r="Y881" i="66" s="1"/>
  <c r="CJ881" i="66" s="1"/>
  <c r="AB881" i="66"/>
  <c r="BT267" i="66"/>
  <c r="Z267" i="66" s="1"/>
  <c r="CK267" i="66" s="1"/>
  <c r="BU267" i="66"/>
  <c r="AA267" i="66" s="1"/>
  <c r="CL267" i="66" s="1"/>
  <c r="AB267" i="66"/>
  <c r="BS267" i="66"/>
  <c r="Y267" i="66" s="1"/>
  <c r="CJ267" i="66" s="1"/>
  <c r="AB515" i="66"/>
  <c r="BU515" i="66"/>
  <c r="AA515" i="66" s="1"/>
  <c r="CL515" i="66" s="1"/>
  <c r="BT515" i="66"/>
  <c r="Z515" i="66" s="1"/>
  <c r="CK515" i="66" s="1"/>
  <c r="BS515" i="66"/>
  <c r="Y515" i="66" s="1"/>
  <c r="CJ515" i="66" s="1"/>
  <c r="BU772" i="66"/>
  <c r="AA772" i="66" s="1"/>
  <c r="CL772" i="66" s="1"/>
  <c r="AB772" i="66"/>
  <c r="BT772" i="66"/>
  <c r="Z772" i="66" s="1"/>
  <c r="CK772" i="66" s="1"/>
  <c r="BS772" i="66"/>
  <c r="Y772" i="66" s="1"/>
  <c r="CJ772" i="66" s="1"/>
  <c r="BS328" i="66"/>
  <c r="Y328" i="66" s="1"/>
  <c r="CJ328" i="66" s="1"/>
  <c r="BT328" i="66"/>
  <c r="Z328" i="66" s="1"/>
  <c r="CK328" i="66" s="1"/>
  <c r="AB328" i="66"/>
  <c r="BU328" i="66"/>
  <c r="AA328" i="66" s="1"/>
  <c r="CL328" i="66" s="1"/>
  <c r="AB287" i="66"/>
  <c r="BS287" i="66"/>
  <c r="Y287" i="66" s="1"/>
  <c r="CJ287" i="66" s="1"/>
  <c r="BU287" i="66"/>
  <c r="AA287" i="66" s="1"/>
  <c r="CL287" i="66" s="1"/>
  <c r="BT287" i="66"/>
  <c r="Z287" i="66" s="1"/>
  <c r="CK287" i="66" s="1"/>
  <c r="BT625" i="66"/>
  <c r="Z625" i="66" s="1"/>
  <c r="CK625" i="66" s="1"/>
  <c r="BU625" i="66"/>
  <c r="AA625" i="66" s="1"/>
  <c r="CL625" i="66" s="1"/>
  <c r="AB625" i="66"/>
  <c r="BS625" i="66"/>
  <c r="Y625" i="66" s="1"/>
  <c r="CJ625" i="66" s="1"/>
  <c r="BU612" i="66"/>
  <c r="AA612" i="66" s="1"/>
  <c r="CL612" i="66" s="1"/>
  <c r="AB612" i="66"/>
  <c r="BT612" i="66"/>
  <c r="Z612" i="66" s="1"/>
  <c r="CK612" i="66" s="1"/>
  <c r="BS612" i="66"/>
  <c r="Y612" i="66" s="1"/>
  <c r="CJ612" i="66" s="1"/>
  <c r="AB120" i="66"/>
  <c r="BU120" i="66"/>
  <c r="AA120" i="66" s="1"/>
  <c r="CL120" i="66" s="1"/>
  <c r="BT120" i="66"/>
  <c r="Z120" i="66" s="1"/>
  <c r="CK120" i="66" s="1"/>
  <c r="BS120" i="66"/>
  <c r="Y120" i="66" s="1"/>
  <c r="CJ120" i="66" s="1"/>
  <c r="BU195" i="66"/>
  <c r="AA195" i="66" s="1"/>
  <c r="CL195" i="66" s="1"/>
  <c r="AB195" i="66"/>
  <c r="BS195" i="66"/>
  <c r="Y195" i="66" s="1"/>
  <c r="CJ195" i="66" s="1"/>
  <c r="BT195" i="66"/>
  <c r="Z195" i="66" s="1"/>
  <c r="CK195" i="66" s="1"/>
  <c r="BS538" i="66"/>
  <c r="Y538" i="66" s="1"/>
  <c r="CJ538" i="66" s="1"/>
  <c r="BT538" i="66"/>
  <c r="Z538" i="66" s="1"/>
  <c r="CK538" i="66" s="1"/>
  <c r="AB538" i="66"/>
  <c r="BU538" i="66"/>
  <c r="AA538" i="66" s="1"/>
  <c r="CL538" i="66" s="1"/>
  <c r="BT51" i="66"/>
  <c r="Z51" i="66" s="1"/>
  <c r="CK51" i="66" s="1"/>
  <c r="AB51" i="66"/>
  <c r="BS51" i="66"/>
  <c r="Y51" i="66" s="1"/>
  <c r="CJ51" i="66" s="1"/>
  <c r="BU51" i="66"/>
  <c r="AA51" i="66" s="1"/>
  <c r="CL51" i="66" s="1"/>
  <c r="AB816" i="66"/>
  <c r="BU816" i="66"/>
  <c r="AA816" i="66" s="1"/>
  <c r="CL816" i="66" s="1"/>
  <c r="BS816" i="66"/>
  <c r="Y816" i="66" s="1"/>
  <c r="CJ816" i="66" s="1"/>
  <c r="BT816" i="66"/>
  <c r="Z816" i="66" s="1"/>
  <c r="CK816" i="66" s="1"/>
  <c r="BS428" i="66"/>
  <c r="Y428" i="66" s="1"/>
  <c r="CJ428" i="66" s="1"/>
  <c r="AB428" i="66"/>
  <c r="BU428" i="66"/>
  <c r="AA428" i="66" s="1"/>
  <c r="CL428" i="66" s="1"/>
  <c r="BT428" i="66"/>
  <c r="Z428" i="66" s="1"/>
  <c r="CK428" i="66" s="1"/>
  <c r="BS143" i="66"/>
  <c r="Y143" i="66" s="1"/>
  <c r="CJ143" i="66" s="1"/>
  <c r="AB143" i="66"/>
  <c r="BT143" i="66"/>
  <c r="Z143" i="66" s="1"/>
  <c r="CK143" i="66" s="1"/>
  <c r="BU143" i="66"/>
  <c r="AA143" i="66" s="1"/>
  <c r="CL143" i="66" s="1"/>
  <c r="BS407" i="66"/>
  <c r="Y407" i="66" s="1"/>
  <c r="CJ407" i="66" s="1"/>
  <c r="BT407" i="66"/>
  <c r="Z407" i="66" s="1"/>
  <c r="CK407" i="66" s="1"/>
  <c r="BU407" i="66"/>
  <c r="AA407" i="66" s="1"/>
  <c r="CL407" i="66" s="1"/>
  <c r="AB407" i="66"/>
  <c r="BU560" i="66"/>
  <c r="AA560" i="66" s="1"/>
  <c r="CL560" i="66" s="1"/>
  <c r="BS560" i="66"/>
  <c r="Y560" i="66" s="1"/>
  <c r="CJ560" i="66" s="1"/>
  <c r="BT560" i="66"/>
  <c r="Z560" i="66" s="1"/>
  <c r="CK560" i="66" s="1"/>
  <c r="AB560" i="66"/>
  <c r="BT937" i="66"/>
  <c r="Z937" i="66" s="1"/>
  <c r="CK937" i="66" s="1"/>
  <c r="BS937" i="66"/>
  <c r="Y937" i="66" s="1"/>
  <c r="CJ937" i="66" s="1"/>
  <c r="BU937" i="66"/>
  <c r="AA937" i="66" s="1"/>
  <c r="CL937" i="66" s="1"/>
  <c r="AB937" i="66"/>
  <c r="AB926" i="66"/>
  <c r="BU926" i="66"/>
  <c r="AA926" i="66" s="1"/>
  <c r="CL926" i="66" s="1"/>
  <c r="BT926" i="66"/>
  <c r="Z926" i="66" s="1"/>
  <c r="CK926" i="66" s="1"/>
  <c r="BS926" i="66"/>
  <c r="Y926" i="66" s="1"/>
  <c r="CJ926" i="66" s="1"/>
  <c r="BT64" i="66"/>
  <c r="Z64" i="66" s="1"/>
  <c r="CK64" i="66" s="1"/>
  <c r="BU64" i="66"/>
  <c r="AA64" i="66" s="1"/>
  <c r="CL64" i="66" s="1"/>
  <c r="AB64" i="66"/>
  <c r="BS64" i="66"/>
  <c r="Y64" i="66" s="1"/>
  <c r="CJ64" i="66" s="1"/>
  <c r="BT410" i="66"/>
  <c r="Z410" i="66" s="1"/>
  <c r="CK410" i="66" s="1"/>
  <c r="BU410" i="66"/>
  <c r="AA410" i="66" s="1"/>
  <c r="CL410" i="66" s="1"/>
  <c r="AB410" i="66"/>
  <c r="BS410" i="66"/>
  <c r="Y410" i="66" s="1"/>
  <c r="CJ410" i="66" s="1"/>
  <c r="AB366" i="66"/>
  <c r="BS366" i="66"/>
  <c r="Y366" i="66" s="1"/>
  <c r="CJ366" i="66" s="1"/>
  <c r="BT366" i="66"/>
  <c r="Z366" i="66" s="1"/>
  <c r="CK366" i="66" s="1"/>
  <c r="BU366" i="66"/>
  <c r="AA366" i="66" s="1"/>
  <c r="CL366" i="66" s="1"/>
  <c r="BT49" i="66"/>
  <c r="Z49" i="66" s="1"/>
  <c r="CK49" i="66" s="1"/>
  <c r="BS49" i="66"/>
  <c r="Y49" i="66" s="1"/>
  <c r="CJ49" i="66" s="1"/>
  <c r="AB49" i="66"/>
  <c r="BU49" i="66"/>
  <c r="AA49" i="66" s="1"/>
  <c r="CL49" i="66" s="1"/>
  <c r="AB803" i="66"/>
  <c r="BU803" i="66"/>
  <c r="AA803" i="66" s="1"/>
  <c r="CL803" i="66" s="1"/>
  <c r="BT803" i="66"/>
  <c r="Z803" i="66" s="1"/>
  <c r="CK803" i="66" s="1"/>
  <c r="BS803" i="66"/>
  <c r="Y803" i="66" s="1"/>
  <c r="CJ803" i="66" s="1"/>
  <c r="BT513" i="66"/>
  <c r="Z513" i="66" s="1"/>
  <c r="CK513" i="66" s="1"/>
  <c r="AB513" i="66"/>
  <c r="BS513" i="66"/>
  <c r="Y513" i="66" s="1"/>
  <c r="CJ513" i="66" s="1"/>
  <c r="BU513" i="66"/>
  <c r="AA513" i="66" s="1"/>
  <c r="CL513" i="66" s="1"/>
  <c r="BT693" i="66"/>
  <c r="Z693" i="66" s="1"/>
  <c r="CK693" i="66" s="1"/>
  <c r="AB693" i="66"/>
  <c r="BS693" i="66"/>
  <c r="Y693" i="66" s="1"/>
  <c r="CJ693" i="66" s="1"/>
  <c r="BU693" i="66"/>
  <c r="AA693" i="66" s="1"/>
  <c r="CL693" i="66" s="1"/>
  <c r="AB66" i="66"/>
  <c r="BT66" i="66"/>
  <c r="Z66" i="66" s="1"/>
  <c r="CK66" i="66" s="1"/>
  <c r="BS66" i="66"/>
  <c r="Y66" i="66" s="1"/>
  <c r="CJ66" i="66" s="1"/>
  <c r="BU66" i="66"/>
  <c r="AA66" i="66" s="1"/>
  <c r="CL66" i="66" s="1"/>
  <c r="BT732" i="66"/>
  <c r="Z732" i="66" s="1"/>
  <c r="CK732" i="66" s="1"/>
  <c r="BS732" i="66"/>
  <c r="Y732" i="66" s="1"/>
  <c r="CJ732" i="66" s="1"/>
  <c r="BU732" i="66"/>
  <c r="AA732" i="66" s="1"/>
  <c r="CL732" i="66" s="1"/>
  <c r="AB732" i="66"/>
  <c r="BU377" i="66"/>
  <c r="AA377" i="66" s="1"/>
  <c r="CL377" i="66" s="1"/>
  <c r="BS377" i="66"/>
  <c r="Y377" i="66" s="1"/>
  <c r="CJ377" i="66" s="1"/>
  <c r="AB377" i="66"/>
  <c r="BT377" i="66"/>
  <c r="Z377" i="66" s="1"/>
  <c r="CK377" i="66" s="1"/>
  <c r="BU326" i="66"/>
  <c r="AA326" i="66" s="1"/>
  <c r="CL326" i="66" s="1"/>
  <c r="BS326" i="66"/>
  <c r="Y326" i="66" s="1"/>
  <c r="CJ326" i="66" s="1"/>
  <c r="BT326" i="66"/>
  <c r="Z326" i="66" s="1"/>
  <c r="CK326" i="66" s="1"/>
  <c r="AB326" i="66"/>
  <c r="BU571" i="66"/>
  <c r="AA571" i="66" s="1"/>
  <c r="CL571" i="66" s="1"/>
  <c r="AB571" i="66"/>
  <c r="BS571" i="66"/>
  <c r="Y571" i="66" s="1"/>
  <c r="CJ571" i="66" s="1"/>
  <c r="BT571" i="66"/>
  <c r="Z571" i="66" s="1"/>
  <c r="CK571" i="66" s="1"/>
  <c r="AB740" i="66"/>
  <c r="BS740" i="66"/>
  <c r="Y740" i="66" s="1"/>
  <c r="CJ740" i="66" s="1"/>
  <c r="BT740" i="66"/>
  <c r="Z740" i="66" s="1"/>
  <c r="CK740" i="66" s="1"/>
  <c r="BU740" i="66"/>
  <c r="AA740" i="66" s="1"/>
  <c r="CL740" i="66" s="1"/>
  <c r="AB541" i="66"/>
  <c r="BT541" i="66"/>
  <c r="Z541" i="66" s="1"/>
  <c r="CK541" i="66" s="1"/>
  <c r="BU541" i="66"/>
  <c r="AA541" i="66" s="1"/>
  <c r="CL541" i="66" s="1"/>
  <c r="BS541" i="66"/>
  <c r="Y541" i="66" s="1"/>
  <c r="CJ541" i="66" s="1"/>
  <c r="BT943" i="66"/>
  <c r="Z943" i="66" s="1"/>
  <c r="CK943" i="66" s="1"/>
  <c r="BS943" i="66"/>
  <c r="Y943" i="66" s="1"/>
  <c r="CJ943" i="66" s="1"/>
  <c r="BU943" i="66"/>
  <c r="AA943" i="66" s="1"/>
  <c r="CL943" i="66" s="1"/>
  <c r="AB943" i="66"/>
  <c r="AB948" i="66"/>
  <c r="BU948" i="66"/>
  <c r="AA948" i="66" s="1"/>
  <c r="CL948" i="66" s="1"/>
  <c r="BS948" i="66"/>
  <c r="Y948" i="66" s="1"/>
  <c r="CJ948" i="66" s="1"/>
  <c r="BT948" i="66"/>
  <c r="Z948" i="66" s="1"/>
  <c r="CK948" i="66" s="1"/>
  <c r="BS264" i="66"/>
  <c r="Y264" i="66" s="1"/>
  <c r="CJ264" i="66" s="1"/>
  <c r="AB264" i="66"/>
  <c r="BU264" i="66"/>
  <c r="AA264" i="66" s="1"/>
  <c r="CL264" i="66" s="1"/>
  <c r="BT264" i="66"/>
  <c r="Z264" i="66" s="1"/>
  <c r="CK264" i="66" s="1"/>
  <c r="BU379" i="66"/>
  <c r="AA379" i="66" s="1"/>
  <c r="CL379" i="66" s="1"/>
  <c r="BT379" i="66"/>
  <c r="Z379" i="66" s="1"/>
  <c r="CK379" i="66" s="1"/>
  <c r="AB379" i="66"/>
  <c r="BS379" i="66"/>
  <c r="Y379" i="66" s="1"/>
  <c r="CJ379" i="66" s="1"/>
  <c r="AB200" i="66"/>
  <c r="BS200" i="66"/>
  <c r="Y200" i="66" s="1"/>
  <c r="CJ200" i="66" s="1"/>
  <c r="BT200" i="66"/>
  <c r="Z200" i="66" s="1"/>
  <c r="CK200" i="66" s="1"/>
  <c r="BU200" i="66"/>
  <c r="AA200" i="66" s="1"/>
  <c r="CL200" i="66" s="1"/>
  <c r="AB498" i="66"/>
  <c r="BS498" i="66"/>
  <c r="Y498" i="66" s="1"/>
  <c r="CJ498" i="66" s="1"/>
  <c r="BU498" i="66"/>
  <c r="AA498" i="66" s="1"/>
  <c r="CL498" i="66" s="1"/>
  <c r="BT498" i="66"/>
  <c r="Z498" i="66" s="1"/>
  <c r="CK498" i="66" s="1"/>
  <c r="AB581" i="66"/>
  <c r="BT581" i="66"/>
  <c r="Z581" i="66" s="1"/>
  <c r="CK581" i="66" s="1"/>
  <c r="BS581" i="66"/>
  <c r="Y581" i="66" s="1"/>
  <c r="CJ581" i="66" s="1"/>
  <c r="BU581" i="66"/>
  <c r="AA581" i="66" s="1"/>
  <c r="CL581" i="66" s="1"/>
  <c r="BT579" i="66"/>
  <c r="Z579" i="66" s="1"/>
  <c r="CK579" i="66" s="1"/>
  <c r="BU579" i="66"/>
  <c r="AA579" i="66" s="1"/>
  <c r="CL579" i="66" s="1"/>
  <c r="BS579" i="66"/>
  <c r="Y579" i="66" s="1"/>
  <c r="CJ579" i="66" s="1"/>
  <c r="AB579" i="66"/>
  <c r="BT398" i="66"/>
  <c r="Z398" i="66" s="1"/>
  <c r="CK398" i="66" s="1"/>
  <c r="BU398" i="66"/>
  <c r="AA398" i="66" s="1"/>
  <c r="CL398" i="66" s="1"/>
  <c r="AB398" i="66"/>
  <c r="BS398" i="66"/>
  <c r="Y398" i="66" s="1"/>
  <c r="CJ398" i="66" s="1"/>
  <c r="BU770" i="66"/>
  <c r="AA770" i="66" s="1"/>
  <c r="CL770" i="66" s="1"/>
  <c r="AB770" i="66"/>
  <c r="BS770" i="66"/>
  <c r="Y770" i="66" s="1"/>
  <c r="CJ770" i="66" s="1"/>
  <c r="BT770" i="66"/>
  <c r="Z770" i="66" s="1"/>
  <c r="CK770" i="66" s="1"/>
  <c r="BT358" i="66"/>
  <c r="Z358" i="66" s="1"/>
  <c r="CK358" i="66" s="1"/>
  <c r="BS358" i="66"/>
  <c r="Y358" i="66" s="1"/>
  <c r="CJ358" i="66" s="1"/>
  <c r="BU358" i="66"/>
  <c r="AA358" i="66" s="1"/>
  <c r="CL358" i="66" s="1"/>
  <c r="AB358" i="66"/>
  <c r="BT658" i="66"/>
  <c r="Z658" i="66" s="1"/>
  <c r="CK658" i="66" s="1"/>
  <c r="AB658" i="66"/>
  <c r="BU658" i="66"/>
  <c r="AA658" i="66" s="1"/>
  <c r="CL658" i="66" s="1"/>
  <c r="BS658" i="66"/>
  <c r="Y658" i="66" s="1"/>
  <c r="CJ658" i="66" s="1"/>
  <c r="BS130" i="66"/>
  <c r="Y130" i="66" s="1"/>
  <c r="CJ130" i="66" s="1"/>
  <c r="BU130" i="66"/>
  <c r="AA130" i="66" s="1"/>
  <c r="CL130" i="66" s="1"/>
  <c r="AB130" i="66"/>
  <c r="BT130" i="66"/>
  <c r="Z130" i="66" s="1"/>
  <c r="CK130" i="66" s="1"/>
  <c r="BS354" i="66"/>
  <c r="Y354" i="66" s="1"/>
  <c r="CJ354" i="66" s="1"/>
  <c r="AB354" i="66"/>
  <c r="BT354" i="66"/>
  <c r="Z354" i="66" s="1"/>
  <c r="CK354" i="66" s="1"/>
  <c r="BU354" i="66"/>
  <c r="AA354" i="66" s="1"/>
  <c r="CL354" i="66" s="1"/>
  <c r="BT709" i="66"/>
  <c r="Z709" i="66" s="1"/>
  <c r="CK709" i="66" s="1"/>
  <c r="BU709" i="66"/>
  <c r="AA709" i="66" s="1"/>
  <c r="CL709" i="66" s="1"/>
  <c r="AB709" i="66"/>
  <c r="BS709" i="66"/>
  <c r="Y709" i="66" s="1"/>
  <c r="CJ709" i="66" s="1"/>
  <c r="BU448" i="66"/>
  <c r="AA448" i="66" s="1"/>
  <c r="CL448" i="66" s="1"/>
  <c r="BT448" i="66"/>
  <c r="Z448" i="66" s="1"/>
  <c r="CK448" i="66" s="1"/>
  <c r="BS448" i="66"/>
  <c r="Y448" i="66" s="1"/>
  <c r="CJ448" i="66" s="1"/>
  <c r="AB448" i="66"/>
  <c r="BT907" i="66"/>
  <c r="Z907" i="66" s="1"/>
  <c r="CK907" i="66" s="1"/>
  <c r="BU907" i="66"/>
  <c r="AA907" i="66" s="1"/>
  <c r="CL907" i="66" s="1"/>
  <c r="AB907" i="66"/>
  <c r="BS907" i="66"/>
  <c r="Y907" i="66" s="1"/>
  <c r="CJ907" i="66" s="1"/>
  <c r="BU717" i="66"/>
  <c r="AA717" i="66" s="1"/>
  <c r="CL717" i="66" s="1"/>
  <c r="AB717" i="66"/>
  <c r="BT717" i="66"/>
  <c r="Z717" i="66" s="1"/>
  <c r="CK717" i="66" s="1"/>
  <c r="BS717" i="66"/>
  <c r="Y717" i="66" s="1"/>
  <c r="CJ717" i="66" s="1"/>
  <c r="AB782" i="66"/>
  <c r="BS782" i="66"/>
  <c r="Y782" i="66" s="1"/>
  <c r="CJ782" i="66" s="1"/>
  <c r="BT782" i="66"/>
  <c r="Z782" i="66" s="1"/>
  <c r="CK782" i="66" s="1"/>
  <c r="BU782" i="66"/>
  <c r="AA782" i="66" s="1"/>
  <c r="CL782" i="66" s="1"/>
  <c r="AB756" i="66"/>
  <c r="BS756" i="66"/>
  <c r="Y756" i="66" s="1"/>
  <c r="CJ756" i="66" s="1"/>
  <c r="BT756" i="66"/>
  <c r="Z756" i="66" s="1"/>
  <c r="CK756" i="66" s="1"/>
  <c r="BU756" i="66"/>
  <c r="AA756" i="66" s="1"/>
  <c r="CL756" i="66" s="1"/>
  <c r="AB622" i="66"/>
  <c r="BT622" i="66"/>
  <c r="Z622" i="66" s="1"/>
  <c r="CK622" i="66" s="1"/>
  <c r="BS622" i="66"/>
  <c r="Y622" i="66" s="1"/>
  <c r="CJ622" i="66" s="1"/>
  <c r="BU622" i="66"/>
  <c r="AA622" i="66" s="1"/>
  <c r="CL622" i="66" s="1"/>
  <c r="AB408" i="66"/>
  <c r="BT408" i="66"/>
  <c r="Z408" i="66" s="1"/>
  <c r="CK408" i="66" s="1"/>
  <c r="BU408" i="66"/>
  <c r="AA408" i="66" s="1"/>
  <c r="CL408" i="66" s="1"/>
  <c r="BS408" i="66"/>
  <c r="Y408" i="66" s="1"/>
  <c r="CJ408" i="66" s="1"/>
  <c r="BT456" i="66"/>
  <c r="Z456" i="66" s="1"/>
  <c r="CK456" i="66" s="1"/>
  <c r="BU456" i="66"/>
  <c r="AA456" i="66" s="1"/>
  <c r="CL456" i="66" s="1"/>
  <c r="BS456" i="66"/>
  <c r="Y456" i="66" s="1"/>
  <c r="CJ456" i="66" s="1"/>
  <c r="AB456" i="66"/>
  <c r="AB637" i="66"/>
  <c r="BT637" i="66"/>
  <c r="Z637" i="66" s="1"/>
  <c r="CK637" i="66" s="1"/>
  <c r="BU637" i="66"/>
  <c r="AA637" i="66" s="1"/>
  <c r="CL637" i="66" s="1"/>
  <c r="BS637" i="66"/>
  <c r="Y637" i="66" s="1"/>
  <c r="CJ637" i="66" s="1"/>
  <c r="BU635" i="66"/>
  <c r="AA635" i="66" s="1"/>
  <c r="CL635" i="66" s="1"/>
  <c r="AB635" i="66"/>
  <c r="BS635" i="66"/>
  <c r="Y635" i="66" s="1"/>
  <c r="CJ635" i="66" s="1"/>
  <c r="BT635" i="66"/>
  <c r="Z635" i="66" s="1"/>
  <c r="CK635" i="66" s="1"/>
  <c r="AB141" i="66"/>
  <c r="BS141" i="66"/>
  <c r="Y141" i="66" s="1"/>
  <c r="CJ141" i="66" s="1"/>
  <c r="BT141" i="66"/>
  <c r="Z141" i="66" s="1"/>
  <c r="CK141" i="66" s="1"/>
  <c r="BU141" i="66"/>
  <c r="AA141" i="66" s="1"/>
  <c r="CL141" i="66" s="1"/>
  <c r="BT217" i="66"/>
  <c r="Z217" i="66" s="1"/>
  <c r="CK217" i="66" s="1"/>
  <c r="BU217" i="66"/>
  <c r="AA217" i="66" s="1"/>
  <c r="CL217" i="66" s="1"/>
  <c r="AB217" i="66"/>
  <c r="BS217" i="66"/>
  <c r="Y217" i="66" s="1"/>
  <c r="CJ217" i="66" s="1"/>
  <c r="BU374" i="66"/>
  <c r="AA374" i="66" s="1"/>
  <c r="CL374" i="66" s="1"/>
  <c r="BS374" i="66"/>
  <c r="Y374" i="66" s="1"/>
  <c r="CJ374" i="66" s="1"/>
  <c r="AB374" i="66"/>
  <c r="BT374" i="66"/>
  <c r="Z374" i="66" s="1"/>
  <c r="CK374" i="66" s="1"/>
  <c r="BS455" i="66"/>
  <c r="Y455" i="66" s="1"/>
  <c r="CJ455" i="66" s="1"/>
  <c r="BT455" i="66"/>
  <c r="Z455" i="66" s="1"/>
  <c r="CK455" i="66" s="1"/>
  <c r="BU455" i="66"/>
  <c r="AA455" i="66" s="1"/>
  <c r="CL455" i="66" s="1"/>
  <c r="AB455" i="66"/>
  <c r="BT679" i="66"/>
  <c r="Z679" i="66" s="1"/>
  <c r="CK679" i="66" s="1"/>
  <c r="BU679" i="66"/>
  <c r="AA679" i="66" s="1"/>
  <c r="CL679" i="66" s="1"/>
  <c r="BS679" i="66"/>
  <c r="Y679" i="66" s="1"/>
  <c r="CJ679" i="66" s="1"/>
  <c r="AB679" i="66"/>
  <c r="BU890" i="66"/>
  <c r="AA890" i="66" s="1"/>
  <c r="CL890" i="66" s="1"/>
  <c r="AB890" i="66"/>
  <c r="BS890" i="66"/>
  <c r="Y890" i="66" s="1"/>
  <c r="CJ890" i="66" s="1"/>
  <c r="BT890" i="66"/>
  <c r="Z890" i="66" s="1"/>
  <c r="CK890" i="66" s="1"/>
  <c r="AB430" i="66"/>
  <c r="BT430" i="66"/>
  <c r="Z430" i="66" s="1"/>
  <c r="CK430" i="66" s="1"/>
  <c r="BU430" i="66"/>
  <c r="AA430" i="66" s="1"/>
  <c r="CL430" i="66" s="1"/>
  <c r="BS430" i="66"/>
  <c r="Y430" i="66" s="1"/>
  <c r="CJ430" i="66" s="1"/>
  <c r="AB45" i="66"/>
  <c r="BS45" i="66"/>
  <c r="Y45" i="66" s="1"/>
  <c r="CJ45" i="66" s="1"/>
  <c r="BT45" i="66"/>
  <c r="Z45" i="66" s="1"/>
  <c r="CK45" i="66" s="1"/>
  <c r="BU45" i="66"/>
  <c r="AA45" i="66" s="1"/>
  <c r="CL45" i="66" s="1"/>
  <c r="BT16" i="66"/>
  <c r="Z16" i="66" s="1"/>
  <c r="CK16" i="66" s="1"/>
  <c r="BS16" i="66"/>
  <c r="Y16" i="66" s="1"/>
  <c r="CJ16" i="66" s="1"/>
  <c r="AB16" i="66"/>
  <c r="BU16" i="66"/>
  <c r="AA16" i="66" s="1"/>
  <c r="CL16" i="66" s="1"/>
  <c r="BS89" i="66"/>
  <c r="Y89" i="66" s="1"/>
  <c r="CJ89" i="66" s="1"/>
  <c r="AB89" i="66"/>
  <c r="BU89" i="66"/>
  <c r="AA89" i="66" s="1"/>
  <c r="CL89" i="66" s="1"/>
  <c r="BT89" i="66"/>
  <c r="Z89" i="66" s="1"/>
  <c r="CK89" i="66" s="1"/>
  <c r="BS310" i="66"/>
  <c r="Y310" i="66" s="1"/>
  <c r="CJ310" i="66" s="1"/>
  <c r="BT310" i="66"/>
  <c r="Z310" i="66" s="1"/>
  <c r="CK310" i="66" s="1"/>
  <c r="AB310" i="66"/>
  <c r="BU310" i="66"/>
  <c r="AA310" i="66" s="1"/>
  <c r="CL310" i="66" s="1"/>
  <c r="AB169" i="66"/>
  <c r="BS169" i="66"/>
  <c r="Y169" i="66" s="1"/>
  <c r="CJ169" i="66" s="1"/>
  <c r="BU169" i="66"/>
  <c r="AA169" i="66" s="1"/>
  <c r="CL169" i="66" s="1"/>
  <c r="BT169" i="66"/>
  <c r="Z169" i="66" s="1"/>
  <c r="CK169" i="66" s="1"/>
  <c r="BS59" i="66"/>
  <c r="Y59" i="66" s="1"/>
  <c r="CJ59" i="66" s="1"/>
  <c r="AB59" i="66"/>
  <c r="BU59" i="66"/>
  <c r="AA59" i="66" s="1"/>
  <c r="CL59" i="66" s="1"/>
  <c r="BT59" i="66"/>
  <c r="Z59" i="66" s="1"/>
  <c r="CK59" i="66" s="1"/>
  <c r="AB451" i="66"/>
  <c r="BT451" i="66"/>
  <c r="Z451" i="66" s="1"/>
  <c r="CK451" i="66" s="1"/>
  <c r="BS451" i="66"/>
  <c r="Y451" i="66" s="1"/>
  <c r="CJ451" i="66" s="1"/>
  <c r="BU451" i="66"/>
  <c r="AA451" i="66" s="1"/>
  <c r="CL451" i="66" s="1"/>
  <c r="AB26" i="66"/>
  <c r="BU26" i="66"/>
  <c r="AA26" i="66" s="1"/>
  <c r="CL26" i="66" s="1"/>
  <c r="BS26" i="66"/>
  <c r="Y26" i="66" s="1"/>
  <c r="CJ26" i="66" s="1"/>
  <c r="BT26" i="66"/>
  <c r="Z26" i="66" s="1"/>
  <c r="CK26" i="66" s="1"/>
  <c r="AB283" i="66"/>
  <c r="BS283" i="66"/>
  <c r="Y283" i="66" s="1"/>
  <c r="CJ283" i="66" s="1"/>
  <c r="BT283" i="66"/>
  <c r="Z283" i="66" s="1"/>
  <c r="CK283" i="66" s="1"/>
  <c r="BU283" i="66"/>
  <c r="AA283" i="66" s="1"/>
  <c r="CL283" i="66" s="1"/>
  <c r="AB351" i="66"/>
  <c r="BT351" i="66"/>
  <c r="Z351" i="66" s="1"/>
  <c r="CK351" i="66" s="1"/>
  <c r="BU351" i="66"/>
  <c r="AA351" i="66" s="1"/>
  <c r="CL351" i="66" s="1"/>
  <c r="BS351" i="66"/>
  <c r="Y351" i="66" s="1"/>
  <c r="CJ351" i="66" s="1"/>
  <c r="BU655" i="66"/>
  <c r="AA655" i="66" s="1"/>
  <c r="CL655" i="66" s="1"/>
  <c r="BT655" i="66"/>
  <c r="Z655" i="66" s="1"/>
  <c r="CK655" i="66" s="1"/>
  <c r="BS655" i="66"/>
  <c r="Y655" i="66" s="1"/>
  <c r="CJ655" i="66" s="1"/>
  <c r="AB655" i="66"/>
  <c r="BU389" i="66"/>
  <c r="AA389" i="66" s="1"/>
  <c r="CL389" i="66" s="1"/>
  <c r="BT389" i="66"/>
  <c r="Z389" i="66" s="1"/>
  <c r="CK389" i="66" s="1"/>
  <c r="BS389" i="66"/>
  <c r="Y389" i="66" s="1"/>
  <c r="CJ389" i="66" s="1"/>
  <c r="AB389" i="66"/>
  <c r="AB906" i="66"/>
  <c r="BU906" i="66"/>
  <c r="AA906" i="66" s="1"/>
  <c r="CL906" i="66" s="1"/>
  <c r="BS906" i="66"/>
  <c r="Y906" i="66" s="1"/>
  <c r="CJ906" i="66" s="1"/>
  <c r="BT906" i="66"/>
  <c r="Z906" i="66" s="1"/>
  <c r="CK906" i="66" s="1"/>
  <c r="BS879" i="66"/>
  <c r="Y879" i="66" s="1"/>
  <c r="CJ879" i="66" s="1"/>
  <c r="BU879" i="66"/>
  <c r="AA879" i="66" s="1"/>
  <c r="CL879" i="66" s="1"/>
  <c r="BT879" i="66"/>
  <c r="Z879" i="66" s="1"/>
  <c r="CK879" i="66" s="1"/>
  <c r="AB879" i="66"/>
  <c r="BT942" i="66"/>
  <c r="Z942" i="66" s="1"/>
  <c r="CK942" i="66" s="1"/>
  <c r="AB942" i="66"/>
  <c r="BU942" i="66"/>
  <c r="AA942" i="66" s="1"/>
  <c r="CL942" i="66" s="1"/>
  <c r="BS942" i="66"/>
  <c r="Y942" i="66" s="1"/>
  <c r="CJ942" i="66" s="1"/>
  <c r="BU598" i="66"/>
  <c r="AA598" i="66" s="1"/>
  <c r="CL598" i="66" s="1"/>
  <c r="BS598" i="66"/>
  <c r="Y598" i="66" s="1"/>
  <c r="CJ598" i="66" s="1"/>
  <c r="AB598" i="66"/>
  <c r="BT598" i="66"/>
  <c r="Z598" i="66" s="1"/>
  <c r="CK598" i="66" s="1"/>
  <c r="BU833" i="66"/>
  <c r="AA833" i="66" s="1"/>
  <c r="CL833" i="66" s="1"/>
  <c r="BT833" i="66"/>
  <c r="Z833" i="66" s="1"/>
  <c r="CK833" i="66" s="1"/>
  <c r="AB833" i="66"/>
  <c r="BS833" i="66"/>
  <c r="Y833" i="66" s="1"/>
  <c r="CJ833" i="66" s="1"/>
  <c r="BT564" i="66"/>
  <c r="Z564" i="66" s="1"/>
  <c r="CK564" i="66" s="1"/>
  <c r="BU564" i="66"/>
  <c r="AA564" i="66" s="1"/>
  <c r="CL564" i="66" s="1"/>
  <c r="BS564" i="66"/>
  <c r="Y564" i="66" s="1"/>
  <c r="CJ564" i="66" s="1"/>
  <c r="AB564" i="66"/>
  <c r="BS786" i="66"/>
  <c r="Y786" i="66" s="1"/>
  <c r="CJ786" i="66" s="1"/>
  <c r="BT786" i="66"/>
  <c r="Z786" i="66" s="1"/>
  <c r="CK786" i="66" s="1"/>
  <c r="BU786" i="66"/>
  <c r="AA786" i="66" s="1"/>
  <c r="CL786" i="66" s="1"/>
  <c r="AB786" i="66"/>
  <c r="BS988" i="66"/>
  <c r="Y988" i="66" s="1"/>
  <c r="CJ988" i="66" s="1"/>
  <c r="BT988" i="66"/>
  <c r="Z988" i="66" s="1"/>
  <c r="CK988" i="66" s="1"/>
  <c r="AB988" i="66"/>
  <c r="BU988" i="66"/>
  <c r="AA988" i="66" s="1"/>
  <c r="CL988" i="66" s="1"/>
  <c r="BU144" i="66"/>
  <c r="AA144" i="66" s="1"/>
  <c r="CL144" i="66" s="1"/>
  <c r="BS144" i="66"/>
  <c r="Y144" i="66" s="1"/>
  <c r="CJ144" i="66" s="1"/>
  <c r="BT144" i="66"/>
  <c r="Z144" i="66" s="1"/>
  <c r="CK144" i="66" s="1"/>
  <c r="AB144" i="66"/>
  <c r="BT993" i="66"/>
  <c r="Z993" i="66" s="1"/>
  <c r="CK993" i="66" s="1"/>
  <c r="AB993" i="66"/>
  <c r="BS993" i="66"/>
  <c r="Y993" i="66" s="1"/>
  <c r="CJ993" i="66" s="1"/>
  <c r="BU993" i="66"/>
  <c r="AA993" i="66" s="1"/>
  <c r="CL993" i="66" s="1"/>
  <c r="AB189" i="66"/>
  <c r="BU189" i="66"/>
  <c r="AA189" i="66" s="1"/>
  <c r="CL189" i="66" s="1"/>
  <c r="BT189" i="66"/>
  <c r="Z189" i="66" s="1"/>
  <c r="CK189" i="66" s="1"/>
  <c r="BS189" i="66"/>
  <c r="Y189" i="66" s="1"/>
  <c r="CJ189" i="66" s="1"/>
  <c r="BT682" i="66"/>
  <c r="Z682" i="66" s="1"/>
  <c r="CK682" i="66" s="1"/>
  <c r="BS682" i="66"/>
  <c r="Y682" i="66" s="1"/>
  <c r="CJ682" i="66" s="1"/>
  <c r="BU682" i="66"/>
  <c r="AA682" i="66" s="1"/>
  <c r="CL682" i="66" s="1"/>
  <c r="AB682" i="66"/>
  <c r="AB557" i="66"/>
  <c r="BT557" i="66"/>
  <c r="Z557" i="66" s="1"/>
  <c r="CK557" i="66" s="1"/>
  <c r="BS557" i="66"/>
  <c r="Y557" i="66" s="1"/>
  <c r="CJ557" i="66" s="1"/>
  <c r="BU557" i="66"/>
  <c r="AA557" i="66" s="1"/>
  <c r="CL557" i="66" s="1"/>
  <c r="AB808" i="66"/>
  <c r="BU808" i="66"/>
  <c r="AA808" i="66" s="1"/>
  <c r="CL808" i="66" s="1"/>
  <c r="BT808" i="66"/>
  <c r="Z808" i="66" s="1"/>
  <c r="CK808" i="66" s="1"/>
  <c r="BS808" i="66"/>
  <c r="Y808" i="66" s="1"/>
  <c r="CJ808" i="66" s="1"/>
  <c r="BU1000" i="66"/>
  <c r="AA1000" i="66" s="1"/>
  <c r="CL1000" i="66" s="1"/>
  <c r="AB1000" i="66"/>
  <c r="BS1000" i="66"/>
  <c r="Y1000" i="66" s="1"/>
  <c r="CJ1000" i="66" s="1"/>
  <c r="BT1000" i="66"/>
  <c r="Z1000" i="66" s="1"/>
  <c r="CK1000" i="66" s="1"/>
  <c r="BT628" i="66"/>
  <c r="Z628" i="66" s="1"/>
  <c r="CK628" i="66" s="1"/>
  <c r="BS628" i="66"/>
  <c r="Y628" i="66" s="1"/>
  <c r="CJ628" i="66" s="1"/>
  <c r="BU628" i="66"/>
  <c r="AA628" i="66" s="1"/>
  <c r="CL628" i="66" s="1"/>
  <c r="AB628" i="66"/>
  <c r="BU519" i="66"/>
  <c r="AA519" i="66" s="1"/>
  <c r="CL519" i="66" s="1"/>
  <c r="BS519" i="66"/>
  <c r="Y519" i="66" s="1"/>
  <c r="CJ519" i="66" s="1"/>
  <c r="BT519" i="66"/>
  <c r="Z519" i="66" s="1"/>
  <c r="CK519" i="66" s="1"/>
  <c r="AB519" i="66"/>
  <c r="BT776" i="66"/>
  <c r="Z776" i="66" s="1"/>
  <c r="CK776" i="66" s="1"/>
  <c r="BU776" i="66"/>
  <c r="AA776" i="66" s="1"/>
  <c r="CL776" i="66" s="1"/>
  <c r="BS776" i="66"/>
  <c r="Y776" i="66" s="1"/>
  <c r="CJ776" i="66" s="1"/>
  <c r="AB776" i="66"/>
  <c r="BU659" i="66"/>
  <c r="AA659" i="66" s="1"/>
  <c r="CL659" i="66" s="1"/>
  <c r="BS659" i="66"/>
  <c r="Y659" i="66" s="1"/>
  <c r="CJ659" i="66" s="1"/>
  <c r="BT659" i="66"/>
  <c r="Z659" i="66" s="1"/>
  <c r="CK659" i="66" s="1"/>
  <c r="AB659" i="66"/>
  <c r="AB550" i="66"/>
  <c r="BT550" i="66"/>
  <c r="Z550" i="66" s="1"/>
  <c r="CK550" i="66" s="1"/>
  <c r="BS550" i="66"/>
  <c r="Y550" i="66" s="1"/>
  <c r="CJ550" i="66" s="1"/>
  <c r="BU550" i="66"/>
  <c r="AA550" i="66" s="1"/>
  <c r="CL550" i="66" s="1"/>
  <c r="BT746" i="66"/>
  <c r="Z746" i="66" s="1"/>
  <c r="CK746" i="66" s="1"/>
  <c r="BU746" i="66"/>
  <c r="AA746" i="66" s="1"/>
  <c r="CL746" i="66" s="1"/>
  <c r="AB746" i="66"/>
  <c r="BS746" i="66"/>
  <c r="Y746" i="66" s="1"/>
  <c r="CJ746" i="66" s="1"/>
  <c r="BT490" i="66"/>
  <c r="Z490" i="66" s="1"/>
  <c r="CK490" i="66" s="1"/>
  <c r="BU490" i="66"/>
  <c r="AA490" i="66" s="1"/>
  <c r="CL490" i="66" s="1"/>
  <c r="AB490" i="66"/>
  <c r="BS490" i="66"/>
  <c r="Y490" i="66" s="1"/>
  <c r="CJ490" i="66" s="1"/>
  <c r="BT233" i="66"/>
  <c r="Z233" i="66" s="1"/>
  <c r="CK233" i="66" s="1"/>
  <c r="AB233" i="66"/>
  <c r="BU233" i="66"/>
  <c r="AA233" i="66" s="1"/>
  <c r="CL233" i="66" s="1"/>
  <c r="BS233" i="66"/>
  <c r="Y233" i="66" s="1"/>
  <c r="CJ233" i="66" s="1"/>
  <c r="BS237" i="66"/>
  <c r="Y237" i="66" s="1"/>
  <c r="CJ237" i="66" s="1"/>
  <c r="BU237" i="66"/>
  <c r="AA237" i="66" s="1"/>
  <c r="CL237" i="66" s="1"/>
  <c r="AB237" i="66"/>
  <c r="BT237" i="66"/>
  <c r="Z237" i="66" s="1"/>
  <c r="CK237" i="66" s="1"/>
  <c r="BT403" i="66"/>
  <c r="Z403" i="66" s="1"/>
  <c r="CK403" i="66" s="1"/>
  <c r="BU403" i="66"/>
  <c r="AA403" i="66" s="1"/>
  <c r="CL403" i="66" s="1"/>
  <c r="BS403" i="66"/>
  <c r="Y403" i="66" s="1"/>
  <c r="CJ403" i="66" s="1"/>
  <c r="AB403" i="66"/>
  <c r="BS686" i="66"/>
  <c r="Y686" i="66" s="1"/>
  <c r="CJ686" i="66" s="1"/>
  <c r="BU686" i="66"/>
  <c r="AA686" i="66" s="1"/>
  <c r="CL686" i="66" s="1"/>
  <c r="AB686" i="66"/>
  <c r="BT686" i="66"/>
  <c r="Z686" i="66" s="1"/>
  <c r="CK686" i="66" s="1"/>
  <c r="BT69" i="66"/>
  <c r="Z69" i="66" s="1"/>
  <c r="CK69" i="66" s="1"/>
  <c r="BU69" i="66"/>
  <c r="AA69" i="66" s="1"/>
  <c r="CL69" i="66" s="1"/>
  <c r="AB69" i="66"/>
  <c r="BS69" i="66"/>
  <c r="Y69" i="66" s="1"/>
  <c r="CJ69" i="66" s="1"/>
  <c r="AB815" i="66"/>
  <c r="BU815" i="66"/>
  <c r="AA815" i="66" s="1"/>
  <c r="CL815" i="66" s="1"/>
  <c r="BS815" i="66"/>
  <c r="Y815" i="66" s="1"/>
  <c r="CJ815" i="66" s="1"/>
  <c r="BT815" i="66"/>
  <c r="Z815" i="66" s="1"/>
  <c r="CK815" i="66" s="1"/>
  <c r="BT996" i="66"/>
  <c r="Z996" i="66" s="1"/>
  <c r="CK996" i="66" s="1"/>
  <c r="AB996" i="66"/>
  <c r="BU996" i="66"/>
  <c r="AA996" i="66" s="1"/>
  <c r="CL996" i="66" s="1"/>
  <c r="BS996" i="66"/>
  <c r="Y996" i="66" s="1"/>
  <c r="CJ996" i="66" s="1"/>
  <c r="BS431" i="66"/>
  <c r="Y431" i="66" s="1"/>
  <c r="CJ431" i="66" s="1"/>
  <c r="BU431" i="66"/>
  <c r="AA431" i="66" s="1"/>
  <c r="CL431" i="66" s="1"/>
  <c r="AB431" i="66"/>
  <c r="BT431" i="66"/>
  <c r="Z431" i="66" s="1"/>
  <c r="CK431" i="66" s="1"/>
  <c r="AB343" i="66"/>
  <c r="BS343" i="66"/>
  <c r="Y343" i="66" s="1"/>
  <c r="CJ343" i="66" s="1"/>
  <c r="BT343" i="66"/>
  <c r="Z343" i="66" s="1"/>
  <c r="CK343" i="66" s="1"/>
  <c r="BU343" i="66"/>
  <c r="AA343" i="66" s="1"/>
  <c r="CL343" i="66" s="1"/>
  <c r="AB434" i="66"/>
  <c r="BS434" i="66"/>
  <c r="Y434" i="66" s="1"/>
  <c r="CJ434" i="66" s="1"/>
  <c r="BT434" i="66"/>
  <c r="Z434" i="66" s="1"/>
  <c r="CK434" i="66" s="1"/>
  <c r="BU434" i="66"/>
  <c r="AA434" i="66" s="1"/>
  <c r="CL434" i="66" s="1"/>
  <c r="AB737" i="66"/>
  <c r="BS737" i="66"/>
  <c r="Y737" i="66" s="1"/>
  <c r="CJ737" i="66" s="1"/>
  <c r="BU737" i="66"/>
  <c r="AA737" i="66" s="1"/>
  <c r="CL737" i="66" s="1"/>
  <c r="BT737" i="66"/>
  <c r="Z737" i="66" s="1"/>
  <c r="CK737" i="66" s="1"/>
  <c r="AB148" i="66"/>
  <c r="BU148" i="66"/>
  <c r="AA148" i="66" s="1"/>
  <c r="CL148" i="66" s="1"/>
  <c r="BS148" i="66"/>
  <c r="Y148" i="66" s="1"/>
  <c r="CJ148" i="66" s="1"/>
  <c r="BT148" i="66"/>
  <c r="Z148" i="66" s="1"/>
  <c r="CK148" i="66" s="1"/>
  <c r="AB567" i="66"/>
  <c r="BT567" i="66"/>
  <c r="Z567" i="66" s="1"/>
  <c r="CK567" i="66" s="1"/>
  <c r="BU567" i="66"/>
  <c r="AA567" i="66" s="1"/>
  <c r="CL567" i="66" s="1"/>
  <c r="BS567" i="66"/>
  <c r="Y567" i="66" s="1"/>
  <c r="CJ567" i="66" s="1"/>
  <c r="BU662" i="66"/>
  <c r="AA662" i="66" s="1"/>
  <c r="CL662" i="66" s="1"/>
  <c r="AB662" i="66"/>
  <c r="BT662" i="66"/>
  <c r="Z662" i="66" s="1"/>
  <c r="CK662" i="66" s="1"/>
  <c r="BS662" i="66"/>
  <c r="Y662" i="66" s="1"/>
  <c r="CJ662" i="66" s="1"/>
  <c r="AB555" i="66"/>
  <c r="BS555" i="66"/>
  <c r="Y555" i="66" s="1"/>
  <c r="CJ555" i="66" s="1"/>
  <c r="BU555" i="66"/>
  <c r="AA555" i="66" s="1"/>
  <c r="CL555" i="66" s="1"/>
  <c r="BT555" i="66"/>
  <c r="Z555" i="66" s="1"/>
  <c r="CK555" i="66" s="1"/>
  <c r="AB868" i="66"/>
  <c r="BS868" i="66"/>
  <c r="Y868" i="66" s="1"/>
  <c r="CJ868" i="66" s="1"/>
  <c r="BU868" i="66"/>
  <c r="AA868" i="66" s="1"/>
  <c r="CL868" i="66" s="1"/>
  <c r="BT868" i="66"/>
  <c r="Z868" i="66" s="1"/>
  <c r="CK868" i="66" s="1"/>
  <c r="BU397" i="66"/>
  <c r="AA397" i="66" s="1"/>
  <c r="CL397" i="66" s="1"/>
  <c r="AB397" i="66"/>
  <c r="BS397" i="66"/>
  <c r="Y397" i="66" s="1"/>
  <c r="CJ397" i="66" s="1"/>
  <c r="BT397" i="66"/>
  <c r="Z397" i="66" s="1"/>
  <c r="CK397" i="66" s="1"/>
  <c r="BU115" i="66"/>
  <c r="AA115" i="66" s="1"/>
  <c r="CL115" i="66" s="1"/>
  <c r="BS115" i="66"/>
  <c r="Y115" i="66" s="1"/>
  <c r="CJ115" i="66" s="1"/>
  <c r="BT115" i="66"/>
  <c r="Z115" i="66" s="1"/>
  <c r="CK115" i="66" s="1"/>
  <c r="AB115" i="66"/>
  <c r="BS930" i="66"/>
  <c r="Y930" i="66" s="1"/>
  <c r="CJ930" i="66" s="1"/>
  <c r="BU930" i="66"/>
  <c r="AA930" i="66" s="1"/>
  <c r="CL930" i="66" s="1"/>
  <c r="AB930" i="66"/>
  <c r="BT930" i="66"/>
  <c r="Z930" i="66" s="1"/>
  <c r="CK930" i="66" s="1"/>
  <c r="AB558" i="66"/>
  <c r="BT558" i="66"/>
  <c r="Z558" i="66" s="1"/>
  <c r="CK558" i="66" s="1"/>
  <c r="BU558" i="66"/>
  <c r="AA558" i="66" s="1"/>
  <c r="CL558" i="66" s="1"/>
  <c r="BS558" i="66"/>
  <c r="Y558" i="66" s="1"/>
  <c r="CJ558" i="66" s="1"/>
  <c r="AB40" i="66"/>
  <c r="BU40" i="66"/>
  <c r="AA40" i="66" s="1"/>
  <c r="CL40" i="66" s="1"/>
  <c r="BT40" i="66"/>
  <c r="Z40" i="66" s="1"/>
  <c r="CK40" i="66" s="1"/>
  <c r="BS40" i="66"/>
  <c r="Y40" i="66" s="1"/>
  <c r="CJ40" i="66" s="1"/>
  <c r="AB960" i="66"/>
  <c r="BU960" i="66"/>
  <c r="AA960" i="66" s="1"/>
  <c r="CL960" i="66" s="1"/>
  <c r="BT960" i="66"/>
  <c r="Z960" i="66" s="1"/>
  <c r="CK960" i="66" s="1"/>
  <c r="BS960" i="66"/>
  <c r="Y960" i="66" s="1"/>
  <c r="CJ960" i="66" s="1"/>
  <c r="BS680" i="66"/>
  <c r="Y680" i="66" s="1"/>
  <c r="CJ680" i="66" s="1"/>
  <c r="BU680" i="66"/>
  <c r="AA680" i="66" s="1"/>
  <c r="CL680" i="66" s="1"/>
  <c r="AB680" i="66"/>
  <c r="BT680" i="66"/>
  <c r="Z680" i="66" s="1"/>
  <c r="CK680" i="66" s="1"/>
  <c r="AB950" i="66"/>
  <c r="BU950" i="66"/>
  <c r="AA950" i="66" s="1"/>
  <c r="CL950" i="66" s="1"/>
  <c r="BS950" i="66"/>
  <c r="Y950" i="66" s="1"/>
  <c r="CJ950" i="66" s="1"/>
  <c r="BT950" i="66"/>
  <c r="Z950" i="66" s="1"/>
  <c r="CK950" i="66" s="1"/>
  <c r="AB551" i="66"/>
  <c r="BT551" i="66"/>
  <c r="Z551" i="66" s="1"/>
  <c r="CK551" i="66" s="1"/>
  <c r="BS551" i="66"/>
  <c r="Y551" i="66" s="1"/>
  <c r="CJ551" i="66" s="1"/>
  <c r="BU551" i="66"/>
  <c r="AA551" i="66" s="1"/>
  <c r="CL551" i="66" s="1"/>
  <c r="BS76" i="66"/>
  <c r="Y76" i="66" s="1"/>
  <c r="CJ76" i="66" s="1"/>
  <c r="BU76" i="66"/>
  <c r="AA76" i="66" s="1"/>
  <c r="CL76" i="66" s="1"/>
  <c r="AB76" i="66"/>
  <c r="BT76" i="66"/>
  <c r="Z76" i="66" s="1"/>
  <c r="CK76" i="66" s="1"/>
  <c r="BU349" i="66"/>
  <c r="AA349" i="66" s="1"/>
  <c r="CL349" i="66" s="1"/>
  <c r="BT349" i="66"/>
  <c r="Z349" i="66" s="1"/>
  <c r="CK349" i="66" s="1"/>
  <c r="AB349" i="66"/>
  <c r="BS349" i="66"/>
  <c r="Y349" i="66" s="1"/>
  <c r="CJ349" i="66" s="1"/>
  <c r="BT61" i="66"/>
  <c r="Z61" i="66" s="1"/>
  <c r="CK61" i="66" s="1"/>
  <c r="AB61" i="66"/>
  <c r="BU61" i="66"/>
  <c r="AA61" i="66" s="1"/>
  <c r="CL61" i="66" s="1"/>
  <c r="BS61" i="66"/>
  <c r="Y61" i="66" s="1"/>
  <c r="CJ61" i="66" s="1"/>
  <c r="BT459" i="66"/>
  <c r="Z459" i="66" s="1"/>
  <c r="CK459" i="66" s="1"/>
  <c r="BU459" i="66"/>
  <c r="AA459" i="66" s="1"/>
  <c r="CL459" i="66" s="1"/>
  <c r="BS459" i="66"/>
  <c r="Y459" i="66" s="1"/>
  <c r="CJ459" i="66" s="1"/>
  <c r="AB459" i="66"/>
  <c r="BU824" i="66"/>
  <c r="AA824" i="66" s="1"/>
  <c r="CL824" i="66" s="1"/>
  <c r="BS824" i="66"/>
  <c r="Y824" i="66" s="1"/>
  <c r="CJ824" i="66" s="1"/>
  <c r="AB824" i="66"/>
  <c r="BT824" i="66"/>
  <c r="Z824" i="66" s="1"/>
  <c r="CK824" i="66" s="1"/>
  <c r="BS322" i="66"/>
  <c r="Y322" i="66" s="1"/>
  <c r="CJ322" i="66" s="1"/>
  <c r="AB322" i="66"/>
  <c r="BU322" i="66"/>
  <c r="AA322" i="66" s="1"/>
  <c r="CL322" i="66" s="1"/>
  <c r="BT322" i="66"/>
  <c r="Z322" i="66" s="1"/>
  <c r="CK322" i="66" s="1"/>
  <c r="BS254" i="66"/>
  <c r="Y254" i="66" s="1"/>
  <c r="CJ254" i="66" s="1"/>
  <c r="AB254" i="66"/>
  <c r="BU254" i="66"/>
  <c r="AA254" i="66" s="1"/>
  <c r="CL254" i="66" s="1"/>
  <c r="BT254" i="66"/>
  <c r="Z254" i="66" s="1"/>
  <c r="CK254" i="66" s="1"/>
  <c r="BT244" i="66"/>
  <c r="Z244" i="66" s="1"/>
  <c r="CK244" i="66" s="1"/>
  <c r="AB244" i="66"/>
  <c r="BU244" i="66"/>
  <c r="AA244" i="66" s="1"/>
  <c r="CL244" i="66" s="1"/>
  <c r="BS244" i="66"/>
  <c r="Y244" i="66" s="1"/>
  <c r="CJ244" i="66" s="1"/>
  <c r="BT370" i="66"/>
  <c r="Z370" i="66" s="1"/>
  <c r="CK370" i="66" s="1"/>
  <c r="BU370" i="66"/>
  <c r="AA370" i="66" s="1"/>
  <c r="CL370" i="66" s="1"/>
  <c r="BS370" i="66"/>
  <c r="Y370" i="66" s="1"/>
  <c r="CJ370" i="66" s="1"/>
  <c r="AB370" i="66"/>
  <c r="AB447" i="66"/>
  <c r="BT447" i="66"/>
  <c r="Z447" i="66" s="1"/>
  <c r="CK447" i="66" s="1"/>
  <c r="BU447" i="66"/>
  <c r="AA447" i="66" s="1"/>
  <c r="CL447" i="66" s="1"/>
  <c r="BS447" i="66"/>
  <c r="Y447" i="66" s="1"/>
  <c r="CJ447" i="66" s="1"/>
  <c r="AB523" i="66"/>
  <c r="BT523" i="66"/>
  <c r="Z523" i="66" s="1"/>
  <c r="CK523" i="66" s="1"/>
  <c r="BU523" i="66"/>
  <c r="AA523" i="66" s="1"/>
  <c r="CL523" i="66" s="1"/>
  <c r="BS523" i="66"/>
  <c r="Y523" i="66" s="1"/>
  <c r="CJ523" i="66" s="1"/>
  <c r="BS30" i="66"/>
  <c r="Y30" i="66" s="1"/>
  <c r="CJ30" i="66" s="1"/>
  <c r="BU30" i="66"/>
  <c r="AA30" i="66" s="1"/>
  <c r="CL30" i="66" s="1"/>
  <c r="AB30" i="66"/>
  <c r="BT30" i="66"/>
  <c r="Z30" i="66" s="1"/>
  <c r="CK30" i="66" s="1"/>
  <c r="AB807" i="66"/>
  <c r="BS807" i="66"/>
  <c r="Y807" i="66" s="1"/>
  <c r="CJ807" i="66" s="1"/>
  <c r="BT807" i="66"/>
  <c r="Z807" i="66" s="1"/>
  <c r="CK807" i="66" s="1"/>
  <c r="BU807" i="66"/>
  <c r="AA807" i="66" s="1"/>
  <c r="CL807" i="66" s="1"/>
  <c r="AB412" i="66"/>
  <c r="BS412" i="66"/>
  <c r="Y412" i="66" s="1"/>
  <c r="CJ412" i="66" s="1"/>
  <c r="BT412" i="66"/>
  <c r="Z412" i="66" s="1"/>
  <c r="CK412" i="66" s="1"/>
  <c r="BU412" i="66"/>
  <c r="AA412" i="66" s="1"/>
  <c r="CL412" i="66" s="1"/>
  <c r="AB546" i="66"/>
  <c r="BS546" i="66"/>
  <c r="Y546" i="66" s="1"/>
  <c r="CJ546" i="66" s="1"/>
  <c r="BT546" i="66"/>
  <c r="Z546" i="66" s="1"/>
  <c r="CK546" i="66" s="1"/>
  <c r="BU546" i="66"/>
  <c r="AA546" i="66" s="1"/>
  <c r="CL546" i="66" s="1"/>
  <c r="AB486" i="66"/>
  <c r="BS486" i="66"/>
  <c r="Y486" i="66" s="1"/>
  <c r="CJ486" i="66" s="1"/>
  <c r="BT486" i="66"/>
  <c r="Z486" i="66" s="1"/>
  <c r="CK486" i="66" s="1"/>
  <c r="BU486" i="66"/>
  <c r="AA486" i="66" s="1"/>
  <c r="CL486" i="66" s="1"/>
  <c r="BT588" i="66"/>
  <c r="Z588" i="66" s="1"/>
  <c r="CK588" i="66" s="1"/>
  <c r="BS588" i="66"/>
  <c r="Y588" i="66" s="1"/>
  <c r="CJ588" i="66" s="1"/>
  <c r="AB588" i="66"/>
  <c r="BU588" i="66"/>
  <c r="AA588" i="66" s="1"/>
  <c r="CL588" i="66" s="1"/>
  <c r="AB812" i="66"/>
  <c r="BT812" i="66"/>
  <c r="Z812" i="66" s="1"/>
  <c r="CK812" i="66" s="1"/>
  <c r="BU812" i="66"/>
  <c r="AA812" i="66" s="1"/>
  <c r="CL812" i="66" s="1"/>
  <c r="BS812" i="66"/>
  <c r="Y812" i="66" s="1"/>
  <c r="CJ812" i="66" s="1"/>
  <c r="AB341" i="66"/>
  <c r="BS341" i="66"/>
  <c r="Y341" i="66" s="1"/>
  <c r="CJ341" i="66" s="1"/>
  <c r="BU341" i="66"/>
  <c r="AA341" i="66" s="1"/>
  <c r="CL341" i="66" s="1"/>
  <c r="BT341" i="66"/>
  <c r="Z341" i="66" s="1"/>
  <c r="CK341" i="66" s="1"/>
  <c r="BT266" i="66"/>
  <c r="Z266" i="66" s="1"/>
  <c r="CK266" i="66" s="1"/>
  <c r="BU266" i="66"/>
  <c r="AA266" i="66" s="1"/>
  <c r="CL266" i="66" s="1"/>
  <c r="AB266" i="66"/>
  <c r="BS266" i="66"/>
  <c r="Y266" i="66" s="1"/>
  <c r="CJ266" i="66" s="1"/>
  <c r="BU357" i="66"/>
  <c r="AA357" i="66" s="1"/>
  <c r="CL357" i="66" s="1"/>
  <c r="BT357" i="66"/>
  <c r="Z357" i="66" s="1"/>
  <c r="CK357" i="66" s="1"/>
  <c r="AB357" i="66"/>
  <c r="BS357" i="66"/>
  <c r="Y357" i="66" s="1"/>
  <c r="CJ357" i="66" s="1"/>
  <c r="BT570" i="66"/>
  <c r="Z570" i="66" s="1"/>
  <c r="CK570" i="66" s="1"/>
  <c r="AB570" i="66"/>
  <c r="BU570" i="66"/>
  <c r="AA570" i="66" s="1"/>
  <c r="CL570" i="66" s="1"/>
  <c r="BS570" i="66"/>
  <c r="Y570" i="66" s="1"/>
  <c r="CJ570" i="66" s="1"/>
  <c r="AB230" i="66"/>
  <c r="BS230" i="66"/>
  <c r="Y230" i="66" s="1"/>
  <c r="CJ230" i="66" s="1"/>
  <c r="BU230" i="66"/>
  <c r="AA230" i="66" s="1"/>
  <c r="CL230" i="66" s="1"/>
  <c r="BT230" i="66"/>
  <c r="Z230" i="66" s="1"/>
  <c r="CK230" i="66" s="1"/>
  <c r="BT967" i="66"/>
  <c r="Z967" i="66" s="1"/>
  <c r="CK967" i="66" s="1"/>
  <c r="BU967" i="66"/>
  <c r="AA967" i="66" s="1"/>
  <c r="CL967" i="66" s="1"/>
  <c r="AB967" i="66"/>
  <c r="BS967" i="66"/>
  <c r="Y967" i="66" s="1"/>
  <c r="CJ967" i="66" s="1"/>
  <c r="BT262" i="66"/>
  <c r="Z262" i="66" s="1"/>
  <c r="CK262" i="66" s="1"/>
  <c r="BU262" i="66"/>
  <c r="AA262" i="66" s="1"/>
  <c r="CL262" i="66" s="1"/>
  <c r="AB262" i="66"/>
  <c r="BS262" i="66"/>
  <c r="Y262" i="66" s="1"/>
  <c r="CJ262" i="66" s="1"/>
  <c r="BS361" i="66"/>
  <c r="Y361" i="66" s="1"/>
  <c r="CJ361" i="66" s="1"/>
  <c r="BT361" i="66"/>
  <c r="Z361" i="66" s="1"/>
  <c r="CK361" i="66" s="1"/>
  <c r="AB361" i="66"/>
  <c r="BU361" i="66"/>
  <c r="AA361" i="66" s="1"/>
  <c r="CL361" i="66" s="1"/>
  <c r="AB991" i="66"/>
  <c r="BS991" i="66"/>
  <c r="Y991" i="66" s="1"/>
  <c r="CJ991" i="66" s="1"/>
  <c r="BT991" i="66"/>
  <c r="Z991" i="66" s="1"/>
  <c r="CK991" i="66" s="1"/>
  <c r="BU991" i="66"/>
  <c r="AA991" i="66" s="1"/>
  <c r="CL991" i="66" s="1"/>
  <c r="AB1004" i="66"/>
  <c r="BS1004" i="66"/>
  <c r="Y1004" i="66" s="1"/>
  <c r="CJ1004" i="66" s="1"/>
  <c r="BT1004" i="66"/>
  <c r="Z1004" i="66" s="1"/>
  <c r="CK1004" i="66" s="1"/>
  <c r="BU1004" i="66"/>
  <c r="AA1004" i="66" s="1"/>
  <c r="CL1004" i="66" s="1"/>
  <c r="BS88" i="66"/>
  <c r="Y88" i="66" s="1"/>
  <c r="CJ88" i="66" s="1"/>
  <c r="BT88" i="66"/>
  <c r="Z88" i="66" s="1"/>
  <c r="CK88" i="66" s="1"/>
  <c r="BU88" i="66"/>
  <c r="AA88" i="66" s="1"/>
  <c r="CL88" i="66" s="1"/>
  <c r="AB88" i="66"/>
  <c r="AB711" i="66"/>
  <c r="BS711" i="66"/>
  <c r="Y711" i="66" s="1"/>
  <c r="CJ711" i="66" s="1"/>
  <c r="BT711" i="66"/>
  <c r="Z711" i="66" s="1"/>
  <c r="CK711" i="66" s="1"/>
  <c r="BU711" i="66"/>
  <c r="AA711" i="66" s="1"/>
  <c r="CL711" i="66" s="1"/>
  <c r="BT307" i="66"/>
  <c r="Z307" i="66" s="1"/>
  <c r="CK307" i="66" s="1"/>
  <c r="BU307" i="66"/>
  <c r="AA307" i="66" s="1"/>
  <c r="CL307" i="66" s="1"/>
  <c r="AB307" i="66"/>
  <c r="BS307" i="66"/>
  <c r="Y307" i="66" s="1"/>
  <c r="CJ307" i="66" s="1"/>
  <c r="AB483" i="66"/>
  <c r="BT483" i="66"/>
  <c r="Z483" i="66" s="1"/>
  <c r="CK483" i="66" s="1"/>
  <c r="BU483" i="66"/>
  <c r="AA483" i="66" s="1"/>
  <c r="CL483" i="66" s="1"/>
  <c r="BS483" i="66"/>
  <c r="Y483" i="66" s="1"/>
  <c r="CJ483" i="66" s="1"/>
  <c r="BS473" i="66"/>
  <c r="Y473" i="66" s="1"/>
  <c r="CJ473" i="66" s="1"/>
  <c r="AB473" i="66"/>
  <c r="BT473" i="66"/>
  <c r="Z473" i="66" s="1"/>
  <c r="CK473" i="66" s="1"/>
  <c r="BU473" i="66"/>
  <c r="AA473" i="66" s="1"/>
  <c r="CL473" i="66" s="1"/>
  <c r="AB151" i="66"/>
  <c r="BT151" i="66"/>
  <c r="Z151" i="66" s="1"/>
  <c r="CK151" i="66" s="1"/>
  <c r="BU151" i="66"/>
  <c r="AA151" i="66" s="1"/>
  <c r="CL151" i="66" s="1"/>
  <c r="BS151" i="66"/>
  <c r="Y151" i="66" s="1"/>
  <c r="CJ151" i="66" s="1"/>
  <c r="BS672" i="66"/>
  <c r="Y672" i="66" s="1"/>
  <c r="CJ672" i="66" s="1"/>
  <c r="BU672" i="66"/>
  <c r="AA672" i="66" s="1"/>
  <c r="CL672" i="66" s="1"/>
  <c r="BT672" i="66"/>
  <c r="Z672" i="66" s="1"/>
  <c r="CK672" i="66" s="1"/>
  <c r="AB672" i="66"/>
  <c r="AB872" i="66"/>
  <c r="BU872" i="66"/>
  <c r="AA872" i="66" s="1"/>
  <c r="CL872" i="66" s="1"/>
  <c r="BT872" i="66"/>
  <c r="Z872" i="66" s="1"/>
  <c r="CK872" i="66" s="1"/>
  <c r="BS872" i="66"/>
  <c r="Y872" i="66" s="1"/>
  <c r="CJ872" i="66" s="1"/>
  <c r="BT691" i="66"/>
  <c r="Z691" i="66" s="1"/>
  <c r="CK691" i="66" s="1"/>
  <c r="AB691" i="66"/>
  <c r="BU691" i="66"/>
  <c r="AA691" i="66" s="1"/>
  <c r="CL691" i="66" s="1"/>
  <c r="BS691" i="66"/>
  <c r="Y691" i="66" s="1"/>
  <c r="CJ691" i="66" s="1"/>
  <c r="AB82" i="66"/>
  <c r="BU82" i="66"/>
  <c r="AA82" i="66" s="1"/>
  <c r="CL82" i="66" s="1"/>
  <c r="BS82" i="66"/>
  <c r="Y82" i="66" s="1"/>
  <c r="CJ82" i="66" s="1"/>
  <c r="BT82" i="66"/>
  <c r="Z82" i="66" s="1"/>
  <c r="CK82" i="66" s="1"/>
  <c r="BT260" i="66"/>
  <c r="Z260" i="66" s="1"/>
  <c r="CK260" i="66" s="1"/>
  <c r="BS260" i="66"/>
  <c r="Y260" i="66" s="1"/>
  <c r="CJ260" i="66" s="1"/>
  <c r="AB260" i="66"/>
  <c r="BU260" i="66"/>
  <c r="AA260" i="66" s="1"/>
  <c r="CL260" i="66" s="1"/>
  <c r="AB488" i="66"/>
  <c r="BT488" i="66"/>
  <c r="Z488" i="66" s="1"/>
  <c r="CK488" i="66" s="1"/>
  <c r="BU488" i="66"/>
  <c r="AA488" i="66" s="1"/>
  <c r="CL488" i="66" s="1"/>
  <c r="BS488" i="66"/>
  <c r="Y488" i="66" s="1"/>
  <c r="CJ488" i="66" s="1"/>
  <c r="AB422" i="66"/>
  <c r="BT422" i="66"/>
  <c r="Z422" i="66" s="1"/>
  <c r="CK422" i="66" s="1"/>
  <c r="BU422" i="66"/>
  <c r="AA422" i="66" s="1"/>
  <c r="CL422" i="66" s="1"/>
  <c r="BS422" i="66"/>
  <c r="Y422" i="66" s="1"/>
  <c r="CJ422" i="66" s="1"/>
  <c r="BS976" i="66"/>
  <c r="Y976" i="66" s="1"/>
  <c r="CJ976" i="66" s="1"/>
  <c r="BT976" i="66"/>
  <c r="Z976" i="66" s="1"/>
  <c r="CK976" i="66" s="1"/>
  <c r="BU976" i="66"/>
  <c r="AA976" i="66" s="1"/>
  <c r="CL976" i="66" s="1"/>
  <c r="AB976" i="66"/>
  <c r="BT107" i="66"/>
  <c r="Z107" i="66" s="1"/>
  <c r="CK107" i="66" s="1"/>
  <c r="AB107" i="66"/>
  <c r="BS107" i="66"/>
  <c r="Y107" i="66" s="1"/>
  <c r="CJ107" i="66" s="1"/>
  <c r="BU107" i="66"/>
  <c r="AA107" i="66" s="1"/>
  <c r="CL107" i="66" s="1"/>
  <c r="BU259" i="66"/>
  <c r="AA259" i="66" s="1"/>
  <c r="CL259" i="66" s="1"/>
  <c r="BT259" i="66"/>
  <c r="Z259" i="66" s="1"/>
  <c r="CK259" i="66" s="1"/>
  <c r="AB259" i="66"/>
  <c r="BS259" i="66"/>
  <c r="Y259" i="66" s="1"/>
  <c r="CJ259" i="66" s="1"/>
  <c r="BT72" i="66"/>
  <c r="Z72" i="66" s="1"/>
  <c r="CK72" i="66" s="1"/>
  <c r="BU72" i="66"/>
  <c r="AA72" i="66" s="1"/>
  <c r="CL72" i="66" s="1"/>
  <c r="AB72" i="66"/>
  <c r="BS72" i="66"/>
  <c r="Y72" i="66" s="1"/>
  <c r="CJ72" i="66" s="1"/>
  <c r="BS951" i="66"/>
  <c r="Y951" i="66" s="1"/>
  <c r="CJ951" i="66" s="1"/>
  <c r="BU951" i="66"/>
  <c r="AA951" i="66" s="1"/>
  <c r="CL951" i="66" s="1"/>
  <c r="BT951" i="66"/>
  <c r="Z951" i="66" s="1"/>
  <c r="CK951" i="66" s="1"/>
  <c r="AB951" i="66"/>
  <c r="BS485" i="66"/>
  <c r="Y485" i="66" s="1"/>
  <c r="CJ485" i="66" s="1"/>
  <c r="AB485" i="66"/>
  <c r="BT485" i="66"/>
  <c r="Z485" i="66" s="1"/>
  <c r="CK485" i="66" s="1"/>
  <c r="BU485" i="66"/>
  <c r="AA485" i="66" s="1"/>
  <c r="CL485" i="66" s="1"/>
  <c r="BT216" i="66"/>
  <c r="Z216" i="66" s="1"/>
  <c r="CK216" i="66" s="1"/>
  <c r="BU216" i="66"/>
  <c r="AA216" i="66" s="1"/>
  <c r="CL216" i="66" s="1"/>
  <c r="AB216" i="66"/>
  <c r="BS216" i="66"/>
  <c r="Y216" i="66" s="1"/>
  <c r="CJ216" i="66" s="1"/>
  <c r="BU886" i="66"/>
  <c r="AA886" i="66" s="1"/>
  <c r="CL886" i="66" s="1"/>
  <c r="BT886" i="66"/>
  <c r="Z886" i="66" s="1"/>
  <c r="CK886" i="66" s="1"/>
  <c r="AB886" i="66"/>
  <c r="BS886" i="66"/>
  <c r="Y886" i="66" s="1"/>
  <c r="CJ886" i="66" s="1"/>
  <c r="BT48" i="66"/>
  <c r="Z48" i="66" s="1"/>
  <c r="CK48" i="66" s="1"/>
  <c r="BU48" i="66"/>
  <c r="AA48" i="66" s="1"/>
  <c r="CL48" i="66" s="1"/>
  <c r="AB48" i="66"/>
  <c r="BS48" i="66"/>
  <c r="Y48" i="66" s="1"/>
  <c r="CJ48" i="66" s="1"/>
  <c r="AB528" i="66"/>
  <c r="BU528" i="66"/>
  <c r="AA528" i="66" s="1"/>
  <c r="CL528" i="66" s="1"/>
  <c r="BS528" i="66"/>
  <c r="Y528" i="66" s="1"/>
  <c r="CJ528" i="66" s="1"/>
  <c r="BT528" i="66"/>
  <c r="Z528" i="66" s="1"/>
  <c r="CK528" i="66" s="1"/>
  <c r="BS433" i="66"/>
  <c r="Y433" i="66" s="1"/>
  <c r="CJ433" i="66" s="1"/>
  <c r="BT433" i="66"/>
  <c r="Z433" i="66" s="1"/>
  <c r="CK433" i="66" s="1"/>
  <c r="BU433" i="66"/>
  <c r="AA433" i="66" s="1"/>
  <c r="CL433" i="66" s="1"/>
  <c r="AB433" i="66"/>
  <c r="BS465" i="66"/>
  <c r="Y465" i="66" s="1"/>
  <c r="CJ465" i="66" s="1"/>
  <c r="AB465" i="66"/>
  <c r="BU465" i="66"/>
  <c r="AA465" i="66" s="1"/>
  <c r="CL465" i="66" s="1"/>
  <c r="BT465" i="66"/>
  <c r="Z465" i="66" s="1"/>
  <c r="CK465" i="66" s="1"/>
  <c r="AB109" i="66"/>
  <c r="BS109" i="66"/>
  <c r="Y109" i="66" s="1"/>
  <c r="CJ109" i="66" s="1"/>
  <c r="BU109" i="66"/>
  <c r="AA109" i="66" s="1"/>
  <c r="CL109" i="66" s="1"/>
  <c r="BT109" i="66"/>
  <c r="Z109" i="66" s="1"/>
  <c r="CK109" i="66" s="1"/>
  <c r="AB257" i="66"/>
  <c r="BS257" i="66"/>
  <c r="Y257" i="66" s="1"/>
  <c r="CJ257" i="66" s="1"/>
  <c r="BT257" i="66"/>
  <c r="Z257" i="66" s="1"/>
  <c r="CK257" i="66" s="1"/>
  <c r="BU257" i="66"/>
  <c r="AA257" i="66" s="1"/>
  <c r="CL257" i="66" s="1"/>
  <c r="BT845" i="66"/>
  <c r="Z845" i="66" s="1"/>
  <c r="CK845" i="66" s="1"/>
  <c r="AB845" i="66"/>
  <c r="BS845" i="66"/>
  <c r="Y845" i="66" s="1"/>
  <c r="CJ845" i="66" s="1"/>
  <c r="BU845" i="66"/>
  <c r="AA845" i="66" s="1"/>
  <c r="CL845" i="66" s="1"/>
  <c r="BT884" i="66"/>
  <c r="Z884" i="66" s="1"/>
  <c r="CK884" i="66" s="1"/>
  <c r="BU884" i="66"/>
  <c r="AA884" i="66" s="1"/>
  <c r="CL884" i="66" s="1"/>
  <c r="BS884" i="66"/>
  <c r="Y884" i="66" s="1"/>
  <c r="CJ884" i="66" s="1"/>
  <c r="AB884" i="66"/>
  <c r="BT638" i="66"/>
  <c r="Z638" i="66" s="1"/>
  <c r="CK638" i="66" s="1"/>
  <c r="AB638" i="66"/>
  <c r="BS638" i="66"/>
  <c r="Y638" i="66" s="1"/>
  <c r="CJ638" i="66" s="1"/>
  <c r="BU638" i="66"/>
  <c r="AA638" i="66" s="1"/>
  <c r="CL638" i="66" s="1"/>
  <c r="AB576" i="66"/>
  <c r="BT576" i="66"/>
  <c r="Z576" i="66" s="1"/>
  <c r="CK576" i="66" s="1"/>
  <c r="BU576" i="66"/>
  <c r="AA576" i="66" s="1"/>
  <c r="CL576" i="66" s="1"/>
  <c r="BS576" i="66"/>
  <c r="Y576" i="66" s="1"/>
  <c r="CJ576" i="66" s="1"/>
  <c r="AB832" i="66"/>
  <c r="BS832" i="66"/>
  <c r="Y832" i="66" s="1"/>
  <c r="CJ832" i="66" s="1"/>
  <c r="BU832" i="66"/>
  <c r="AA832" i="66" s="1"/>
  <c r="CL832" i="66" s="1"/>
  <c r="BT832" i="66"/>
  <c r="Z832" i="66" s="1"/>
  <c r="CK832" i="66" s="1"/>
  <c r="BU719" i="66"/>
  <c r="AA719" i="66" s="1"/>
  <c r="CL719" i="66" s="1"/>
  <c r="BT719" i="66"/>
  <c r="Z719" i="66" s="1"/>
  <c r="CK719" i="66" s="1"/>
  <c r="AB719" i="66"/>
  <c r="BS719" i="66"/>
  <c r="Y719" i="66" s="1"/>
  <c r="CJ719" i="66" s="1"/>
  <c r="BT150" i="66"/>
  <c r="Z150" i="66" s="1"/>
  <c r="CK150" i="66" s="1"/>
  <c r="BU150" i="66"/>
  <c r="AA150" i="66" s="1"/>
  <c r="CL150" i="66" s="1"/>
  <c r="BS150" i="66"/>
  <c r="Y150" i="66" s="1"/>
  <c r="CJ150" i="66" s="1"/>
  <c r="AB150" i="66"/>
  <c r="BS413" i="66"/>
  <c r="Y413" i="66" s="1"/>
  <c r="CJ413" i="66" s="1"/>
  <c r="BU413" i="66"/>
  <c r="AA413" i="66" s="1"/>
  <c r="CL413" i="66" s="1"/>
  <c r="AB413" i="66"/>
  <c r="BT413" i="66"/>
  <c r="Z413" i="66" s="1"/>
  <c r="CK413" i="66" s="1"/>
  <c r="BU153" i="66"/>
  <c r="AA153" i="66" s="1"/>
  <c r="CL153" i="66" s="1"/>
  <c r="AB153" i="66"/>
  <c r="BT153" i="66"/>
  <c r="Z153" i="66" s="1"/>
  <c r="CK153" i="66" s="1"/>
  <c r="BS153" i="66"/>
  <c r="Y153" i="66" s="1"/>
  <c r="CJ153" i="66" s="1"/>
  <c r="BT157" i="66"/>
  <c r="Z157" i="66" s="1"/>
  <c r="CK157" i="66" s="1"/>
  <c r="BS157" i="66"/>
  <c r="Y157" i="66" s="1"/>
  <c r="CJ157" i="66" s="1"/>
  <c r="BU157" i="66"/>
  <c r="AA157" i="66" s="1"/>
  <c r="CL157" i="66" s="1"/>
  <c r="AB157" i="66"/>
  <c r="BT959" i="66"/>
  <c r="Z959" i="66" s="1"/>
  <c r="CK959" i="66" s="1"/>
  <c r="BS959" i="66"/>
  <c r="Y959" i="66" s="1"/>
  <c r="CJ959" i="66" s="1"/>
  <c r="AB959" i="66"/>
  <c r="BU959" i="66"/>
  <c r="AA959" i="66" s="1"/>
  <c r="CL959" i="66" s="1"/>
  <c r="BU228" i="66"/>
  <c r="AA228" i="66" s="1"/>
  <c r="CL228" i="66" s="1"/>
  <c r="BT228" i="66"/>
  <c r="Z228" i="66" s="1"/>
  <c r="CK228" i="66" s="1"/>
  <c r="BS228" i="66"/>
  <c r="Y228" i="66" s="1"/>
  <c r="CJ228" i="66" s="1"/>
  <c r="AB228" i="66"/>
  <c r="BS914" i="66"/>
  <c r="Y914" i="66" s="1"/>
  <c r="CJ914" i="66" s="1"/>
  <c r="AB914" i="66"/>
  <c r="BU914" i="66"/>
  <c r="AA914" i="66" s="1"/>
  <c r="CL914" i="66" s="1"/>
  <c r="BT914" i="66"/>
  <c r="Z914" i="66" s="1"/>
  <c r="CK914" i="66" s="1"/>
  <c r="BT781" i="66"/>
  <c r="Z781" i="66" s="1"/>
  <c r="CK781" i="66" s="1"/>
  <c r="BS781" i="66"/>
  <c r="Y781" i="66" s="1"/>
  <c r="CJ781" i="66" s="1"/>
  <c r="AB781" i="66"/>
  <c r="BU781" i="66"/>
  <c r="AA781" i="66" s="1"/>
  <c r="CL781" i="66" s="1"/>
  <c r="BU32" i="66"/>
  <c r="AA32" i="66" s="1"/>
  <c r="CL32" i="66" s="1"/>
  <c r="AB32" i="66"/>
  <c r="BS32" i="66"/>
  <c r="Y32" i="66" s="1"/>
  <c r="CJ32" i="66" s="1"/>
  <c r="BT32" i="66"/>
  <c r="Z32" i="66" s="1"/>
  <c r="CK32" i="66" s="1"/>
  <c r="BS457" i="66"/>
  <c r="Y457" i="66" s="1"/>
  <c r="CJ457" i="66" s="1"/>
  <c r="BU457" i="66"/>
  <c r="AA457" i="66" s="1"/>
  <c r="CL457" i="66" s="1"/>
  <c r="AB457" i="66"/>
  <c r="BT457" i="66"/>
  <c r="Z457" i="66" s="1"/>
  <c r="CK457" i="66" s="1"/>
  <c r="BT895" i="66"/>
  <c r="Z895" i="66" s="1"/>
  <c r="CK895" i="66" s="1"/>
  <c r="BS895" i="66"/>
  <c r="Y895" i="66" s="1"/>
  <c r="CJ895" i="66" s="1"/>
  <c r="BU895" i="66"/>
  <c r="AA895" i="66" s="1"/>
  <c r="CL895" i="66" s="1"/>
  <c r="AB895" i="66"/>
  <c r="AB648" i="66"/>
  <c r="BT648" i="66"/>
  <c r="Z648" i="66" s="1"/>
  <c r="CK648" i="66" s="1"/>
  <c r="BS648" i="66"/>
  <c r="Y648" i="66" s="1"/>
  <c r="CJ648" i="66" s="1"/>
  <c r="BU648" i="66"/>
  <c r="AA648" i="66" s="1"/>
  <c r="CL648" i="66" s="1"/>
  <c r="BU168" i="66"/>
  <c r="AA168" i="66" s="1"/>
  <c r="CL168" i="66" s="1"/>
  <c r="BS168" i="66"/>
  <c r="Y168" i="66" s="1"/>
  <c r="CJ168" i="66" s="1"/>
  <c r="AB168" i="66"/>
  <c r="BT168" i="66"/>
  <c r="Z168" i="66" s="1"/>
  <c r="CK168" i="66" s="1"/>
  <c r="BU190" i="66"/>
  <c r="AA190" i="66" s="1"/>
  <c r="CL190" i="66" s="1"/>
  <c r="BS190" i="66"/>
  <c r="Y190" i="66" s="1"/>
  <c r="CJ190" i="66" s="1"/>
  <c r="AB190" i="66"/>
  <c r="BT190" i="66"/>
  <c r="Z190" i="66" s="1"/>
  <c r="CK190" i="66" s="1"/>
  <c r="AB630" i="66"/>
  <c r="BT630" i="66"/>
  <c r="Z630" i="66" s="1"/>
  <c r="CK630" i="66" s="1"/>
  <c r="BS630" i="66"/>
  <c r="Y630" i="66" s="1"/>
  <c r="CJ630" i="66" s="1"/>
  <c r="BU630" i="66"/>
  <c r="AA630" i="66" s="1"/>
  <c r="CL630" i="66" s="1"/>
  <c r="AB547" i="66"/>
  <c r="BT547" i="66"/>
  <c r="Z547" i="66" s="1"/>
  <c r="CK547" i="66" s="1"/>
  <c r="BU547" i="66"/>
  <c r="AA547" i="66" s="1"/>
  <c r="CL547" i="66" s="1"/>
  <c r="BS547" i="66"/>
  <c r="Y547" i="66" s="1"/>
  <c r="CJ547" i="66" s="1"/>
  <c r="BS712" i="66"/>
  <c r="Y712" i="66" s="1"/>
  <c r="CJ712" i="66" s="1"/>
  <c r="AB712" i="66"/>
  <c r="BT712" i="66"/>
  <c r="Z712" i="66" s="1"/>
  <c r="CK712" i="66" s="1"/>
  <c r="BU712" i="66"/>
  <c r="AA712" i="66" s="1"/>
  <c r="CL712" i="66" s="1"/>
  <c r="AB470" i="66"/>
  <c r="BS470" i="66"/>
  <c r="Y470" i="66" s="1"/>
  <c r="CJ470" i="66" s="1"/>
  <c r="BT470" i="66"/>
  <c r="Z470" i="66" s="1"/>
  <c r="CK470" i="66" s="1"/>
  <c r="BU470" i="66"/>
  <c r="AA470" i="66" s="1"/>
  <c r="CL470" i="66" s="1"/>
  <c r="BS312" i="66"/>
  <c r="Y312" i="66" s="1"/>
  <c r="CJ312" i="66" s="1"/>
  <c r="BT312" i="66"/>
  <c r="Z312" i="66" s="1"/>
  <c r="CK312" i="66" s="1"/>
  <c r="AB312" i="66"/>
  <c r="BU312" i="66"/>
  <c r="AA312" i="66" s="1"/>
  <c r="CL312" i="66" s="1"/>
  <c r="BT643" i="66"/>
  <c r="Z643" i="66" s="1"/>
  <c r="CK643" i="66" s="1"/>
  <c r="AB643" i="66"/>
  <c r="BS643" i="66"/>
  <c r="Y643" i="66" s="1"/>
  <c r="CJ643" i="66" s="1"/>
  <c r="BU643" i="66"/>
  <c r="AA643" i="66" s="1"/>
  <c r="CL643" i="66" s="1"/>
  <c r="AB999" i="66"/>
  <c r="BS999" i="66"/>
  <c r="Y999" i="66" s="1"/>
  <c r="CJ999" i="66" s="1"/>
  <c r="BT999" i="66"/>
  <c r="Z999" i="66" s="1"/>
  <c r="CK999" i="66" s="1"/>
  <c r="BU999" i="66"/>
  <c r="AA999" i="66" s="1"/>
  <c r="CL999" i="66" s="1"/>
  <c r="BU928" i="66"/>
  <c r="AA928" i="66" s="1"/>
  <c r="CL928" i="66" s="1"/>
  <c r="BS928" i="66"/>
  <c r="Y928" i="66" s="1"/>
  <c r="CJ928" i="66" s="1"/>
  <c r="AB928" i="66"/>
  <c r="BT928" i="66"/>
  <c r="Z928" i="66" s="1"/>
  <c r="CK928" i="66" s="1"/>
  <c r="AB908" i="66"/>
  <c r="BS908" i="66"/>
  <c r="Y908" i="66" s="1"/>
  <c r="CJ908" i="66" s="1"/>
  <c r="BT908" i="66"/>
  <c r="Z908" i="66" s="1"/>
  <c r="CK908" i="66" s="1"/>
  <c r="BU908" i="66"/>
  <c r="AA908" i="66" s="1"/>
  <c r="CL908" i="66" s="1"/>
  <c r="AB28" i="66"/>
  <c r="BT28" i="66"/>
  <c r="Z28" i="66" s="1"/>
  <c r="CK28" i="66" s="1"/>
  <c r="BS28" i="66"/>
  <c r="Y28" i="66" s="1"/>
  <c r="CJ28" i="66" s="1"/>
  <c r="BU28" i="66"/>
  <c r="AA28" i="66" s="1"/>
  <c r="CL28" i="66" s="1"/>
  <c r="BS932" i="66"/>
  <c r="Y932" i="66" s="1"/>
  <c r="CJ932" i="66" s="1"/>
  <c r="BT932" i="66"/>
  <c r="Z932" i="66" s="1"/>
  <c r="CK932" i="66" s="1"/>
  <c r="BU932" i="66"/>
  <c r="AA932" i="66" s="1"/>
  <c r="CL932" i="66" s="1"/>
  <c r="AB932" i="66"/>
  <c r="BS885" i="66"/>
  <c r="Y885" i="66" s="1"/>
  <c r="CJ885" i="66" s="1"/>
  <c r="BU885" i="66"/>
  <c r="AA885" i="66" s="1"/>
  <c r="CL885" i="66" s="1"/>
  <c r="BT885" i="66"/>
  <c r="Z885" i="66" s="1"/>
  <c r="CK885" i="66" s="1"/>
  <c r="AB885" i="66"/>
  <c r="BS44" i="66"/>
  <c r="Y44" i="66" s="1"/>
  <c r="CJ44" i="66" s="1"/>
  <c r="AB44" i="66"/>
  <c r="BT44" i="66"/>
  <c r="Z44" i="66" s="1"/>
  <c r="CK44" i="66" s="1"/>
  <c r="BU44" i="66"/>
  <c r="AA44" i="66" s="1"/>
  <c r="CL44" i="66" s="1"/>
  <c r="BS192" i="66"/>
  <c r="Y192" i="66" s="1"/>
  <c r="CJ192" i="66" s="1"/>
  <c r="AB192" i="66"/>
  <c r="BU192" i="66"/>
  <c r="AA192" i="66" s="1"/>
  <c r="CL192" i="66" s="1"/>
  <c r="BT192" i="66"/>
  <c r="Z192" i="66" s="1"/>
  <c r="CK192" i="66" s="1"/>
  <c r="AB222" i="66"/>
  <c r="BT222" i="66"/>
  <c r="Z222" i="66" s="1"/>
  <c r="CK222" i="66" s="1"/>
  <c r="BU222" i="66"/>
  <c r="AA222" i="66" s="1"/>
  <c r="CL222" i="66" s="1"/>
  <c r="BS222" i="66"/>
  <c r="Y222" i="66" s="1"/>
  <c r="CJ222" i="66" s="1"/>
  <c r="BU43" i="66"/>
  <c r="AA43" i="66" s="1"/>
  <c r="CL43" i="66" s="1"/>
  <c r="AB43" i="66"/>
  <c r="BS43" i="66"/>
  <c r="Y43" i="66" s="1"/>
  <c r="CJ43" i="66" s="1"/>
  <c r="BT43" i="66"/>
  <c r="Z43" i="66" s="1"/>
  <c r="CK43" i="66" s="1"/>
  <c r="BS291" i="66"/>
  <c r="Y291" i="66" s="1"/>
  <c r="CJ291" i="66" s="1"/>
  <c r="BU291" i="66"/>
  <c r="AA291" i="66" s="1"/>
  <c r="CL291" i="66" s="1"/>
  <c r="BT291" i="66"/>
  <c r="Z291" i="66" s="1"/>
  <c r="CK291" i="66" s="1"/>
  <c r="AB291" i="66"/>
  <c r="AB271" i="66"/>
  <c r="BT271" i="66"/>
  <c r="Z271" i="66" s="1"/>
  <c r="CK271" i="66" s="1"/>
  <c r="BS271" i="66"/>
  <c r="Y271" i="66" s="1"/>
  <c r="CJ271" i="66" s="1"/>
  <c r="BU271" i="66"/>
  <c r="AA271" i="66" s="1"/>
  <c r="CL271" i="66" s="1"/>
  <c r="BS969" i="66"/>
  <c r="Y969" i="66" s="1"/>
  <c r="CJ969" i="66" s="1"/>
  <c r="BU969" i="66"/>
  <c r="AA969" i="66" s="1"/>
  <c r="CL969" i="66" s="1"/>
  <c r="BT969" i="66"/>
  <c r="Z969" i="66" s="1"/>
  <c r="CK969" i="66" s="1"/>
  <c r="AB969" i="66"/>
  <c r="AB489" i="66"/>
  <c r="BT489" i="66"/>
  <c r="Z489" i="66" s="1"/>
  <c r="CK489" i="66" s="1"/>
  <c r="BS489" i="66"/>
  <c r="Y489" i="66" s="1"/>
  <c r="CJ489" i="66" s="1"/>
  <c r="BU489" i="66"/>
  <c r="AA489" i="66" s="1"/>
  <c r="CL489" i="66" s="1"/>
  <c r="BS903" i="66"/>
  <c r="Y903" i="66" s="1"/>
  <c r="CJ903" i="66" s="1"/>
  <c r="BU903" i="66"/>
  <c r="AA903" i="66" s="1"/>
  <c r="CL903" i="66" s="1"/>
  <c r="BT903" i="66"/>
  <c r="Z903" i="66" s="1"/>
  <c r="CK903" i="66" s="1"/>
  <c r="AB903" i="66"/>
  <c r="BS362" i="66"/>
  <c r="Y362" i="66" s="1"/>
  <c r="CJ362" i="66" s="1"/>
  <c r="BT362" i="66"/>
  <c r="Z362" i="66" s="1"/>
  <c r="CK362" i="66" s="1"/>
  <c r="BU362" i="66"/>
  <c r="AA362" i="66" s="1"/>
  <c r="CL362" i="66" s="1"/>
  <c r="AB362" i="66"/>
  <c r="BU768" i="66"/>
  <c r="AA768" i="66" s="1"/>
  <c r="CL768" i="66" s="1"/>
  <c r="BT768" i="66"/>
  <c r="Z768" i="66" s="1"/>
  <c r="CK768" i="66" s="1"/>
  <c r="AB768" i="66"/>
  <c r="BS768" i="66"/>
  <c r="Y768" i="66" s="1"/>
  <c r="CJ768" i="66" s="1"/>
  <c r="BU789" i="66"/>
  <c r="AA789" i="66" s="1"/>
  <c r="CL789" i="66" s="1"/>
  <c r="AB789" i="66"/>
  <c r="BS789" i="66"/>
  <c r="Y789" i="66" s="1"/>
  <c r="CJ789" i="66" s="1"/>
  <c r="BT789" i="66"/>
  <c r="Z789" i="66" s="1"/>
  <c r="CK789" i="66" s="1"/>
  <c r="AB339" i="66"/>
  <c r="BT339" i="66"/>
  <c r="Z339" i="66" s="1"/>
  <c r="CK339" i="66" s="1"/>
  <c r="BU339" i="66"/>
  <c r="AA339" i="66" s="1"/>
  <c r="CL339" i="66" s="1"/>
  <c r="BS339" i="66"/>
  <c r="Y339" i="66" s="1"/>
  <c r="CJ339" i="66" s="1"/>
  <c r="BS866" i="66"/>
  <c r="Y866" i="66" s="1"/>
  <c r="CJ866" i="66" s="1"/>
  <c r="BU866" i="66"/>
  <c r="AA866" i="66" s="1"/>
  <c r="CL866" i="66" s="1"/>
  <c r="AB866" i="66"/>
  <c r="BT866" i="66"/>
  <c r="Z866" i="66" s="1"/>
  <c r="CK866" i="66" s="1"/>
  <c r="BT253" i="66"/>
  <c r="Z253" i="66" s="1"/>
  <c r="CK253" i="66" s="1"/>
  <c r="BU253" i="66"/>
  <c r="AA253" i="66" s="1"/>
  <c r="CL253" i="66" s="1"/>
  <c r="AB253" i="66"/>
  <c r="BS253" i="66"/>
  <c r="Y253" i="66" s="1"/>
  <c r="CJ253" i="66" s="1"/>
  <c r="BT801" i="66"/>
  <c r="Z801" i="66" s="1"/>
  <c r="CK801" i="66" s="1"/>
  <c r="BU801" i="66"/>
  <c r="AA801" i="66" s="1"/>
  <c r="CL801" i="66" s="1"/>
  <c r="BS801" i="66"/>
  <c r="Y801" i="66" s="1"/>
  <c r="CJ801" i="66" s="1"/>
  <c r="AB801" i="66"/>
  <c r="BT780" i="66"/>
  <c r="Z780" i="66" s="1"/>
  <c r="CK780" i="66" s="1"/>
  <c r="BU780" i="66"/>
  <c r="AA780" i="66" s="1"/>
  <c r="CL780" i="66" s="1"/>
  <c r="AB780" i="66"/>
  <c r="BS780" i="66"/>
  <c r="Y780" i="66" s="1"/>
  <c r="CJ780" i="66" s="1"/>
  <c r="AB597" i="66"/>
  <c r="BU597" i="66"/>
  <c r="AA597" i="66" s="1"/>
  <c r="CL597" i="66" s="1"/>
  <c r="BT597" i="66"/>
  <c r="Z597" i="66" s="1"/>
  <c r="CK597" i="66" s="1"/>
  <c r="BS597" i="66"/>
  <c r="Y597" i="66" s="1"/>
  <c r="CJ597" i="66" s="1"/>
  <c r="AB534" i="66"/>
  <c r="BU534" i="66"/>
  <c r="AA534" i="66" s="1"/>
  <c r="CL534" i="66" s="1"/>
  <c r="BS534" i="66"/>
  <c r="Y534" i="66" s="1"/>
  <c r="CJ534" i="66" s="1"/>
  <c r="BT534" i="66"/>
  <c r="Z534" i="66" s="1"/>
  <c r="CK534" i="66" s="1"/>
  <c r="BS469" i="66"/>
  <c r="Y469" i="66" s="1"/>
  <c r="CJ469" i="66" s="1"/>
  <c r="AB469" i="66"/>
  <c r="BU469" i="66"/>
  <c r="AA469" i="66" s="1"/>
  <c r="CL469" i="66" s="1"/>
  <c r="BT469" i="66"/>
  <c r="Z469" i="66" s="1"/>
  <c r="CK469" i="66" s="1"/>
  <c r="BS248" i="66"/>
  <c r="Y248" i="66" s="1"/>
  <c r="CJ248" i="66" s="1"/>
  <c r="AB248" i="66"/>
  <c r="BT248" i="66"/>
  <c r="Z248" i="66" s="1"/>
  <c r="CK248" i="66" s="1"/>
  <c r="BU248" i="66"/>
  <c r="AA248" i="66" s="1"/>
  <c r="CL248" i="66" s="1"/>
  <c r="BU101" i="66"/>
  <c r="AA101" i="66" s="1"/>
  <c r="CL101" i="66" s="1"/>
  <c r="AB101" i="66"/>
  <c r="BS101" i="66"/>
  <c r="Y101" i="66" s="1"/>
  <c r="CJ101" i="66" s="1"/>
  <c r="BT101" i="66"/>
  <c r="Z101" i="66" s="1"/>
  <c r="CK101" i="66" s="1"/>
  <c r="BS607" i="66"/>
  <c r="Y607" i="66" s="1"/>
  <c r="CJ607" i="66" s="1"/>
  <c r="AB607" i="66"/>
  <c r="BU607" i="66"/>
  <c r="AA607" i="66" s="1"/>
  <c r="CL607" i="66" s="1"/>
  <c r="BT607" i="66"/>
  <c r="Z607" i="66" s="1"/>
  <c r="CK607" i="66" s="1"/>
  <c r="BT165" i="66"/>
  <c r="Z165" i="66" s="1"/>
  <c r="CK165" i="66" s="1"/>
  <c r="BS165" i="66"/>
  <c r="Y165" i="66" s="1"/>
  <c r="CJ165" i="66" s="1"/>
  <c r="BU165" i="66"/>
  <c r="AA165" i="66" s="1"/>
  <c r="CL165" i="66" s="1"/>
  <c r="AB165" i="66"/>
  <c r="BT683" i="66"/>
  <c r="Z683" i="66" s="1"/>
  <c r="CK683" i="66" s="1"/>
  <c r="BU683" i="66"/>
  <c r="AA683" i="66" s="1"/>
  <c r="CL683" i="66" s="1"/>
  <c r="AB683" i="66"/>
  <c r="BS683" i="66"/>
  <c r="Y683" i="66" s="1"/>
  <c r="CJ683" i="66" s="1"/>
  <c r="BU715" i="66"/>
  <c r="AA715" i="66" s="1"/>
  <c r="CL715" i="66" s="1"/>
  <c r="AB715" i="66"/>
  <c r="BS715" i="66"/>
  <c r="Y715" i="66" s="1"/>
  <c r="CJ715" i="66" s="1"/>
  <c r="BT715" i="66"/>
  <c r="Z715" i="66" s="1"/>
  <c r="CK715" i="66" s="1"/>
  <c r="BU661" i="66"/>
  <c r="AA661" i="66" s="1"/>
  <c r="CL661" i="66" s="1"/>
  <c r="BT661" i="66"/>
  <c r="Z661" i="66" s="1"/>
  <c r="CK661" i="66" s="1"/>
  <c r="AB661" i="66"/>
  <c r="BS661" i="66"/>
  <c r="Y661" i="66" s="1"/>
  <c r="CJ661" i="66" s="1"/>
  <c r="BT888" i="66"/>
  <c r="Z888" i="66" s="1"/>
  <c r="CK888" i="66" s="1"/>
  <c r="BS888" i="66"/>
  <c r="Y888" i="66" s="1"/>
  <c r="CJ888" i="66" s="1"/>
  <c r="AB888" i="66"/>
  <c r="BU888" i="66"/>
  <c r="AA888" i="66" s="1"/>
  <c r="CL888" i="66" s="1"/>
  <c r="BU461" i="66"/>
  <c r="AA461" i="66" s="1"/>
  <c r="CL461" i="66" s="1"/>
  <c r="AB461" i="66"/>
  <c r="BS461" i="66"/>
  <c r="Y461" i="66" s="1"/>
  <c r="CJ461" i="66" s="1"/>
  <c r="BT461" i="66"/>
  <c r="Z461" i="66" s="1"/>
  <c r="CK461" i="66" s="1"/>
  <c r="BT601" i="66"/>
  <c r="Z601" i="66" s="1"/>
  <c r="CK601" i="66" s="1"/>
  <c r="BU601" i="66"/>
  <c r="AA601" i="66" s="1"/>
  <c r="CL601" i="66" s="1"/>
  <c r="AB601" i="66"/>
  <c r="BS601" i="66"/>
  <c r="Y601" i="66" s="1"/>
  <c r="CJ601" i="66" s="1"/>
  <c r="AB954" i="66"/>
  <c r="BU954" i="66"/>
  <c r="AA954" i="66" s="1"/>
  <c r="CL954" i="66" s="1"/>
  <c r="BS954" i="66"/>
  <c r="Y954" i="66" s="1"/>
  <c r="CJ954" i="66" s="1"/>
  <c r="BT954" i="66"/>
  <c r="Z954" i="66" s="1"/>
  <c r="CK954" i="66" s="1"/>
  <c r="BT929" i="66"/>
  <c r="Z929" i="66" s="1"/>
  <c r="CK929" i="66" s="1"/>
  <c r="AB929" i="66"/>
  <c r="BS929" i="66"/>
  <c r="Y929" i="66" s="1"/>
  <c r="CJ929" i="66" s="1"/>
  <c r="BU929" i="66"/>
  <c r="AA929" i="66" s="1"/>
  <c r="CL929" i="66" s="1"/>
  <c r="BS520" i="66"/>
  <c r="Y520" i="66" s="1"/>
  <c r="CJ520" i="66" s="1"/>
  <c r="BU520" i="66"/>
  <c r="AA520" i="66" s="1"/>
  <c r="CL520" i="66" s="1"/>
  <c r="AB520" i="66"/>
  <c r="BT520" i="66"/>
  <c r="Z520" i="66" s="1"/>
  <c r="CK520" i="66" s="1"/>
  <c r="BT955" i="66"/>
  <c r="Z955" i="66" s="1"/>
  <c r="CK955" i="66" s="1"/>
  <c r="BS955" i="66"/>
  <c r="Y955" i="66" s="1"/>
  <c r="CJ955" i="66" s="1"/>
  <c r="BU955" i="66"/>
  <c r="AA955" i="66" s="1"/>
  <c r="CL955" i="66" s="1"/>
  <c r="AB955" i="66"/>
  <c r="AB441" i="66"/>
  <c r="BS441" i="66"/>
  <c r="Y441" i="66" s="1"/>
  <c r="CJ441" i="66" s="1"/>
  <c r="BT441" i="66"/>
  <c r="Z441" i="66" s="1"/>
  <c r="CK441" i="66" s="1"/>
  <c r="BU441" i="66"/>
  <c r="AA441" i="66" s="1"/>
  <c r="CL441" i="66" s="1"/>
  <c r="BU949" i="66"/>
  <c r="AA949" i="66" s="1"/>
  <c r="CL949" i="66" s="1"/>
  <c r="AB949" i="66"/>
  <c r="BT949" i="66"/>
  <c r="Z949" i="66" s="1"/>
  <c r="CK949" i="66" s="1"/>
  <c r="BS949" i="66"/>
  <c r="Y949" i="66" s="1"/>
  <c r="CJ949" i="66" s="1"/>
  <c r="AB201" i="66"/>
  <c r="BU201" i="66"/>
  <c r="AA201" i="66" s="1"/>
  <c r="CL201" i="66" s="1"/>
  <c r="BS201" i="66"/>
  <c r="Y201" i="66" s="1"/>
  <c r="CJ201" i="66" s="1"/>
  <c r="BT201" i="66"/>
  <c r="Z201" i="66" s="1"/>
  <c r="CK201" i="66" s="1"/>
  <c r="AB211" i="66"/>
  <c r="BT211" i="66"/>
  <c r="Z211" i="66" s="1"/>
  <c r="CK211" i="66" s="1"/>
  <c r="BU211" i="66"/>
  <c r="AA211" i="66" s="1"/>
  <c r="CL211" i="66" s="1"/>
  <c r="BS211" i="66"/>
  <c r="Y211" i="66" s="1"/>
  <c r="CJ211" i="66" s="1"/>
  <c r="AB865" i="66"/>
  <c r="BS865" i="66"/>
  <c r="Y865" i="66" s="1"/>
  <c r="CJ865" i="66" s="1"/>
  <c r="BT865" i="66"/>
  <c r="Z865" i="66" s="1"/>
  <c r="CK865" i="66" s="1"/>
  <c r="BU865" i="66"/>
  <c r="AA865" i="66" s="1"/>
  <c r="CL865" i="66" s="1"/>
  <c r="AB641" i="66"/>
  <c r="BU641" i="66"/>
  <c r="AA641" i="66" s="1"/>
  <c r="CL641" i="66" s="1"/>
  <c r="BS641" i="66"/>
  <c r="Y641" i="66" s="1"/>
  <c r="CJ641" i="66" s="1"/>
  <c r="BT641" i="66"/>
  <c r="Z641" i="66" s="1"/>
  <c r="CK641" i="66" s="1"/>
  <c r="AB503" i="66"/>
  <c r="BT503" i="66"/>
  <c r="Z503" i="66" s="1"/>
  <c r="CK503" i="66" s="1"/>
  <c r="BS503" i="66"/>
  <c r="Y503" i="66" s="1"/>
  <c r="CJ503" i="66" s="1"/>
  <c r="BU503" i="66"/>
  <c r="AA503" i="66" s="1"/>
  <c r="CL503" i="66" s="1"/>
  <c r="AB573" i="66"/>
  <c r="BT573" i="66"/>
  <c r="Z573" i="66" s="1"/>
  <c r="CK573" i="66" s="1"/>
  <c r="BS573" i="66"/>
  <c r="Y573" i="66" s="1"/>
  <c r="CJ573" i="66" s="1"/>
  <c r="BU573" i="66"/>
  <c r="AA573" i="66" s="1"/>
  <c r="CL573" i="66" s="1"/>
  <c r="BU864" i="66"/>
  <c r="AA864" i="66" s="1"/>
  <c r="CL864" i="66" s="1"/>
  <c r="BS864" i="66"/>
  <c r="Y864" i="66" s="1"/>
  <c r="CJ864" i="66" s="1"/>
  <c r="BT864" i="66"/>
  <c r="Z864" i="66" s="1"/>
  <c r="CK864" i="66" s="1"/>
  <c r="AB864" i="66"/>
  <c r="BU13" i="66"/>
  <c r="AA13" i="66" s="1"/>
  <c r="CL13" i="66" s="1"/>
  <c r="BS13" i="66"/>
  <c r="Y13" i="66" s="1"/>
  <c r="CJ13" i="66" s="1"/>
  <c r="AB13" i="66"/>
  <c r="BT13" i="66"/>
  <c r="Z13" i="66" s="1"/>
  <c r="CK13" i="66" s="1"/>
  <c r="BU506" i="66"/>
  <c r="AA506" i="66" s="1"/>
  <c r="CL506" i="66" s="1"/>
  <c r="BS506" i="66"/>
  <c r="Y506" i="66" s="1"/>
  <c r="CJ506" i="66" s="1"/>
  <c r="BT506" i="66"/>
  <c r="Z506" i="66" s="1"/>
  <c r="CK506" i="66" s="1"/>
  <c r="AB506" i="66"/>
  <c r="BT149" i="66"/>
  <c r="Z149" i="66" s="1"/>
  <c r="CK149" i="66" s="1"/>
  <c r="BU149" i="66"/>
  <c r="AA149" i="66" s="1"/>
  <c r="CL149" i="66" s="1"/>
  <c r="BS149" i="66"/>
  <c r="Y149" i="66" s="1"/>
  <c r="CJ149" i="66" s="1"/>
  <c r="AB149" i="66"/>
  <c r="BU81" i="66"/>
  <c r="AA81" i="66" s="1"/>
  <c r="CL81" i="66" s="1"/>
  <c r="AB81" i="66"/>
  <c r="BS81" i="66"/>
  <c r="Y81" i="66" s="1"/>
  <c r="CJ81" i="66" s="1"/>
  <c r="BT81" i="66"/>
  <c r="Z81" i="66" s="1"/>
  <c r="CK81" i="66" s="1"/>
  <c r="BT722" i="66"/>
  <c r="Z722" i="66" s="1"/>
  <c r="CK722" i="66" s="1"/>
  <c r="BS722" i="66"/>
  <c r="Y722" i="66" s="1"/>
  <c r="CJ722" i="66" s="1"/>
  <c r="BU722" i="66"/>
  <c r="AA722" i="66" s="1"/>
  <c r="CL722" i="66" s="1"/>
  <c r="AB722" i="66"/>
  <c r="AB68" i="66"/>
  <c r="BS68" i="66"/>
  <c r="Y68" i="66" s="1"/>
  <c r="CJ68" i="66" s="1"/>
  <c r="BT68" i="66"/>
  <c r="Z68" i="66" s="1"/>
  <c r="CK68" i="66" s="1"/>
  <c r="BU68" i="66"/>
  <c r="AA68" i="66" s="1"/>
  <c r="CL68" i="66" s="1"/>
  <c r="BT911" i="66"/>
  <c r="Z911" i="66" s="1"/>
  <c r="CK911" i="66" s="1"/>
  <c r="BU911" i="66"/>
  <c r="AA911" i="66" s="1"/>
  <c r="CL911" i="66" s="1"/>
  <c r="BS911" i="66"/>
  <c r="Y911" i="66" s="1"/>
  <c r="CJ911" i="66" s="1"/>
  <c r="AB911" i="66"/>
  <c r="BS21" i="66"/>
  <c r="Y21" i="66" s="1"/>
  <c r="CJ21" i="66" s="1"/>
  <c r="BT21" i="66"/>
  <c r="Z21" i="66" s="1"/>
  <c r="CK21" i="66" s="1"/>
  <c r="AB21" i="66"/>
  <c r="BU21" i="66"/>
  <c r="AA21" i="66" s="1"/>
  <c r="CL21" i="66" s="1"/>
  <c r="AB344" i="66"/>
  <c r="BT344" i="66"/>
  <c r="Z344" i="66" s="1"/>
  <c r="CK344" i="66" s="1"/>
  <c r="BU344" i="66"/>
  <c r="AA344" i="66" s="1"/>
  <c r="CL344" i="66" s="1"/>
  <c r="BS344" i="66"/>
  <c r="Y344" i="66" s="1"/>
  <c r="CJ344" i="66" s="1"/>
  <c r="BS261" i="66"/>
  <c r="Y261" i="66" s="1"/>
  <c r="CJ261" i="66" s="1"/>
  <c r="AB261" i="66"/>
  <c r="BT261" i="66"/>
  <c r="Z261" i="66" s="1"/>
  <c r="CK261" i="66" s="1"/>
  <c r="BU261" i="66"/>
  <c r="AA261" i="66" s="1"/>
  <c r="CL261" i="66" s="1"/>
  <c r="BT364" i="66"/>
  <c r="Z364" i="66" s="1"/>
  <c r="CK364" i="66" s="1"/>
  <c r="BS364" i="66"/>
  <c r="Y364" i="66" s="1"/>
  <c r="CJ364" i="66" s="1"/>
  <c r="BU364" i="66"/>
  <c r="AA364" i="66" s="1"/>
  <c r="CL364" i="66" s="1"/>
  <c r="AB364" i="66"/>
  <c r="BS175" i="66"/>
  <c r="Y175" i="66" s="1"/>
  <c r="CJ175" i="66" s="1"/>
  <c r="BU175" i="66"/>
  <c r="AA175" i="66" s="1"/>
  <c r="CL175" i="66" s="1"/>
  <c r="AB175" i="66"/>
  <c r="BT175" i="66"/>
  <c r="Z175" i="66" s="1"/>
  <c r="CK175" i="66" s="1"/>
  <c r="AB983" i="66"/>
  <c r="BT983" i="66"/>
  <c r="Z983" i="66" s="1"/>
  <c r="CK983" i="66" s="1"/>
  <c r="BS983" i="66"/>
  <c r="Y983" i="66" s="1"/>
  <c r="CJ983" i="66" s="1"/>
  <c r="BU983" i="66"/>
  <c r="AA983" i="66" s="1"/>
  <c r="CL983" i="66" s="1"/>
  <c r="BS779" i="66"/>
  <c r="Y779" i="66" s="1"/>
  <c r="CJ779" i="66" s="1"/>
  <c r="BT779" i="66"/>
  <c r="Z779" i="66" s="1"/>
  <c r="CK779" i="66" s="1"/>
  <c r="AB779" i="66"/>
  <c r="BU779" i="66"/>
  <c r="AA779" i="66" s="1"/>
  <c r="CL779" i="66" s="1"/>
  <c r="BT240" i="66"/>
  <c r="Z240" i="66" s="1"/>
  <c r="CK240" i="66" s="1"/>
  <c r="BS240" i="66"/>
  <c r="Y240" i="66" s="1"/>
  <c r="CJ240" i="66" s="1"/>
  <c r="BU240" i="66"/>
  <c r="AA240" i="66" s="1"/>
  <c r="CL240" i="66" s="1"/>
  <c r="AB240" i="66"/>
  <c r="BU758" i="66"/>
  <c r="AA758" i="66" s="1"/>
  <c r="CL758" i="66" s="1"/>
  <c r="AB758" i="66"/>
  <c r="BS758" i="66"/>
  <c r="Y758" i="66" s="1"/>
  <c r="CJ758" i="66" s="1"/>
  <c r="BT758" i="66"/>
  <c r="Z758" i="66" s="1"/>
  <c r="CK758" i="66" s="1"/>
  <c r="BS204" i="66"/>
  <c r="Y204" i="66" s="1"/>
  <c r="CJ204" i="66" s="1"/>
  <c r="BU204" i="66"/>
  <c r="AA204" i="66" s="1"/>
  <c r="CL204" i="66" s="1"/>
  <c r="AB204" i="66"/>
  <c r="BT204" i="66"/>
  <c r="Z204" i="66" s="1"/>
  <c r="CK204" i="66" s="1"/>
  <c r="BU1003" i="66"/>
  <c r="AA1003" i="66" s="1"/>
  <c r="CL1003" i="66" s="1"/>
  <c r="BT1003" i="66"/>
  <c r="Z1003" i="66" s="1"/>
  <c r="CK1003" i="66" s="1"/>
  <c r="AB1003" i="66"/>
  <c r="BS1003" i="66"/>
  <c r="Y1003" i="66" s="1"/>
  <c r="CJ1003" i="66" s="1"/>
  <c r="AB346" i="66"/>
  <c r="BT346" i="66"/>
  <c r="Z346" i="66" s="1"/>
  <c r="CK346" i="66" s="1"/>
  <c r="BS346" i="66"/>
  <c r="Y346" i="66" s="1"/>
  <c r="CJ346" i="66" s="1"/>
  <c r="BU346" i="66"/>
  <c r="AA346" i="66" s="1"/>
  <c r="CL346" i="66" s="1"/>
  <c r="BS297" i="66"/>
  <c r="Y297" i="66" s="1"/>
  <c r="CJ297" i="66" s="1"/>
  <c r="AB297" i="66"/>
  <c r="BU297" i="66"/>
  <c r="AA297" i="66" s="1"/>
  <c r="CL297" i="66" s="1"/>
  <c r="BT297" i="66"/>
  <c r="Z297" i="66" s="1"/>
  <c r="CK297" i="66" s="1"/>
  <c r="BT167" i="66"/>
  <c r="Z167" i="66" s="1"/>
  <c r="CK167" i="66" s="1"/>
  <c r="BS167" i="66"/>
  <c r="Y167" i="66" s="1"/>
  <c r="CJ167" i="66" s="1"/>
  <c r="BU167" i="66"/>
  <c r="AA167" i="66" s="1"/>
  <c r="CL167" i="66" s="1"/>
  <c r="AB167" i="66"/>
  <c r="AB706" i="66"/>
  <c r="BT706" i="66"/>
  <c r="Z706" i="66" s="1"/>
  <c r="CK706" i="66" s="1"/>
  <c r="BS706" i="66"/>
  <c r="Y706" i="66" s="1"/>
  <c r="CJ706" i="66" s="1"/>
  <c r="BU706" i="66"/>
  <c r="AA706" i="66" s="1"/>
  <c r="CL706" i="66" s="1"/>
  <c r="AB554" i="66"/>
  <c r="BU554" i="66"/>
  <c r="AA554" i="66" s="1"/>
  <c r="CL554" i="66" s="1"/>
  <c r="BS554" i="66"/>
  <c r="Y554" i="66" s="1"/>
  <c r="CJ554" i="66" s="1"/>
  <c r="BT554" i="66"/>
  <c r="Z554" i="66" s="1"/>
  <c r="CK554" i="66" s="1"/>
  <c r="AB847" i="66"/>
  <c r="BS847" i="66"/>
  <c r="Y847" i="66" s="1"/>
  <c r="CJ847" i="66" s="1"/>
  <c r="BT847" i="66"/>
  <c r="Z847" i="66" s="1"/>
  <c r="CK847" i="66" s="1"/>
  <c r="BU847" i="66"/>
  <c r="AA847" i="66" s="1"/>
  <c r="CL847" i="66" s="1"/>
  <c r="BT825" i="66"/>
  <c r="Z825" i="66" s="1"/>
  <c r="CK825" i="66" s="1"/>
  <c r="BU825" i="66"/>
  <c r="AA825" i="66" s="1"/>
  <c r="CL825" i="66" s="1"/>
  <c r="AB825" i="66"/>
  <c r="BS825" i="66"/>
  <c r="Y825" i="66" s="1"/>
  <c r="CJ825" i="66" s="1"/>
  <c r="BU278" i="66"/>
  <c r="AA278" i="66" s="1"/>
  <c r="CL278" i="66" s="1"/>
  <c r="BT278" i="66"/>
  <c r="Z278" i="66" s="1"/>
  <c r="CK278" i="66" s="1"/>
  <c r="AB278" i="66"/>
  <c r="BS278" i="66"/>
  <c r="Y278" i="66" s="1"/>
  <c r="CJ278" i="66" s="1"/>
  <c r="AB543" i="66"/>
  <c r="BT543" i="66"/>
  <c r="Z543" i="66" s="1"/>
  <c r="CK543" i="66" s="1"/>
  <c r="BU543" i="66"/>
  <c r="AA543" i="66" s="1"/>
  <c r="CL543" i="66" s="1"/>
  <c r="BS543" i="66"/>
  <c r="Y543" i="66" s="1"/>
  <c r="CJ543" i="66" s="1"/>
  <c r="BT990" i="66"/>
  <c r="Z990" i="66" s="1"/>
  <c r="CK990" i="66" s="1"/>
  <c r="BU990" i="66"/>
  <c r="AA990" i="66" s="1"/>
  <c r="CL990" i="66" s="1"/>
  <c r="AB990" i="66"/>
  <c r="BS990" i="66"/>
  <c r="Y990" i="66" s="1"/>
  <c r="CJ990" i="66" s="1"/>
  <c r="AB417" i="66"/>
  <c r="BU417" i="66"/>
  <c r="AA417" i="66" s="1"/>
  <c r="CL417" i="66" s="1"/>
  <c r="BS417" i="66"/>
  <c r="Y417" i="66" s="1"/>
  <c r="CJ417" i="66" s="1"/>
  <c r="BT417" i="66"/>
  <c r="Z417" i="66" s="1"/>
  <c r="CK417" i="66" s="1"/>
  <c r="BU799" i="66"/>
  <c r="AA799" i="66" s="1"/>
  <c r="CL799" i="66" s="1"/>
  <c r="AB799" i="66"/>
  <c r="BT799" i="66"/>
  <c r="Z799" i="66" s="1"/>
  <c r="CK799" i="66" s="1"/>
  <c r="BS799" i="66"/>
  <c r="Y799" i="66" s="1"/>
  <c r="CJ799" i="66" s="1"/>
  <c r="BU957" i="66"/>
  <c r="AA957" i="66" s="1"/>
  <c r="CL957" i="66" s="1"/>
  <c r="BS957" i="66"/>
  <c r="Y957" i="66" s="1"/>
  <c r="CJ957" i="66" s="1"/>
  <c r="BT957" i="66"/>
  <c r="Z957" i="66" s="1"/>
  <c r="CK957" i="66" s="1"/>
  <c r="AB957" i="66"/>
  <c r="BU708" i="66"/>
  <c r="AA708" i="66" s="1"/>
  <c r="CL708" i="66" s="1"/>
  <c r="AB708" i="66"/>
  <c r="BT708" i="66"/>
  <c r="Z708" i="66" s="1"/>
  <c r="CK708" i="66" s="1"/>
  <c r="BS708" i="66"/>
  <c r="Y708" i="66" s="1"/>
  <c r="CJ708" i="66" s="1"/>
  <c r="BS58" i="66"/>
  <c r="Y58" i="66" s="1"/>
  <c r="CJ58" i="66" s="1"/>
  <c r="BU58" i="66"/>
  <c r="AA58" i="66" s="1"/>
  <c r="CL58" i="66" s="1"/>
  <c r="AB58" i="66"/>
  <c r="BT58" i="66"/>
  <c r="Z58" i="66" s="1"/>
  <c r="CK58" i="66" s="1"/>
  <c r="BS205" i="66"/>
  <c r="Y205" i="66" s="1"/>
  <c r="CJ205" i="66" s="1"/>
  <c r="BU205" i="66"/>
  <c r="AA205" i="66" s="1"/>
  <c r="CL205" i="66" s="1"/>
  <c r="AB205" i="66"/>
  <c r="BT205" i="66"/>
  <c r="Z205" i="66" s="1"/>
  <c r="CK205" i="66" s="1"/>
  <c r="BS521" i="66"/>
  <c r="Y521" i="66" s="1"/>
  <c r="CJ521" i="66" s="1"/>
  <c r="BU521" i="66"/>
  <c r="AA521" i="66" s="1"/>
  <c r="CL521" i="66" s="1"/>
  <c r="AB521" i="66"/>
  <c r="BT521" i="66"/>
  <c r="Z521" i="66" s="1"/>
  <c r="CK521" i="66" s="1"/>
  <c r="AB853" i="66"/>
  <c r="BS853" i="66"/>
  <c r="Y853" i="66" s="1"/>
  <c r="CJ853" i="66" s="1"/>
  <c r="BT853" i="66"/>
  <c r="Z853" i="66" s="1"/>
  <c r="CK853" i="66" s="1"/>
  <c r="BU853" i="66"/>
  <c r="AA853" i="66" s="1"/>
  <c r="CL853" i="66" s="1"/>
  <c r="BT636" i="66"/>
  <c r="Z636" i="66" s="1"/>
  <c r="CK636" i="66" s="1"/>
  <c r="AB636" i="66"/>
  <c r="BS636" i="66"/>
  <c r="Y636" i="66" s="1"/>
  <c r="CJ636" i="66" s="1"/>
  <c r="BU636" i="66"/>
  <c r="AA636" i="66" s="1"/>
  <c r="CL636" i="66" s="1"/>
  <c r="BT352" i="66"/>
  <c r="Z352" i="66" s="1"/>
  <c r="CK352" i="66" s="1"/>
  <c r="BU352" i="66"/>
  <c r="AA352" i="66" s="1"/>
  <c r="CL352" i="66" s="1"/>
  <c r="AB352" i="66"/>
  <c r="BS352" i="66"/>
  <c r="Y352" i="66" s="1"/>
  <c r="CJ352" i="66" s="1"/>
  <c r="AB726" i="66"/>
  <c r="BS726" i="66"/>
  <c r="Y726" i="66" s="1"/>
  <c r="CJ726" i="66" s="1"/>
  <c r="BU726" i="66"/>
  <c r="AA726" i="66" s="1"/>
  <c r="CL726" i="66" s="1"/>
  <c r="BT726" i="66"/>
  <c r="Z726" i="66" s="1"/>
  <c r="CK726" i="66" s="1"/>
  <c r="BT633" i="66"/>
  <c r="Z633" i="66" s="1"/>
  <c r="CK633" i="66" s="1"/>
  <c r="BU633" i="66"/>
  <c r="AA633" i="66" s="1"/>
  <c r="CL633" i="66" s="1"/>
  <c r="AB633" i="66"/>
  <c r="BS633" i="66"/>
  <c r="Y633" i="66" s="1"/>
  <c r="CJ633" i="66" s="1"/>
  <c r="AB834" i="66"/>
  <c r="BU834" i="66"/>
  <c r="AA834" i="66" s="1"/>
  <c r="CL834" i="66" s="1"/>
  <c r="BS834" i="66"/>
  <c r="Y834" i="66" s="1"/>
  <c r="CJ834" i="66" s="1"/>
  <c r="BT834" i="66"/>
  <c r="Z834" i="66" s="1"/>
  <c r="CK834" i="66" s="1"/>
  <c r="BU303" i="66"/>
  <c r="AA303" i="66" s="1"/>
  <c r="CL303" i="66" s="1"/>
  <c r="AB303" i="66"/>
  <c r="BS303" i="66"/>
  <c r="Y303" i="66" s="1"/>
  <c r="CJ303" i="66" s="1"/>
  <c r="BT303" i="66"/>
  <c r="Z303" i="66" s="1"/>
  <c r="CK303" i="66" s="1"/>
  <c r="AB319" i="66"/>
  <c r="BS319" i="66"/>
  <c r="Y319" i="66" s="1"/>
  <c r="CJ319" i="66" s="1"/>
  <c r="BT319" i="66"/>
  <c r="Z319" i="66" s="1"/>
  <c r="CK319" i="66" s="1"/>
  <c r="BU319" i="66"/>
  <c r="AA319" i="66" s="1"/>
  <c r="CL319" i="66" s="1"/>
  <c r="AB640" i="66"/>
  <c r="BT640" i="66"/>
  <c r="Z640" i="66" s="1"/>
  <c r="CK640" i="66" s="1"/>
  <c r="BS640" i="66"/>
  <c r="Y640" i="66" s="1"/>
  <c r="CJ640" i="66" s="1"/>
  <c r="BU640" i="66"/>
  <c r="AA640" i="66" s="1"/>
  <c r="CL640" i="66" s="1"/>
  <c r="BU626" i="66"/>
  <c r="AA626" i="66" s="1"/>
  <c r="CL626" i="66" s="1"/>
  <c r="BS626" i="66"/>
  <c r="Y626" i="66" s="1"/>
  <c r="CJ626" i="66" s="1"/>
  <c r="AB626" i="66"/>
  <c r="BT626" i="66"/>
  <c r="Z626" i="66" s="1"/>
  <c r="CK626" i="66" s="1"/>
  <c r="BU38" i="66"/>
  <c r="AA38" i="66" s="1"/>
  <c r="CL38" i="66" s="1"/>
  <c r="AB38" i="66"/>
  <c r="BT38" i="66"/>
  <c r="Z38" i="66" s="1"/>
  <c r="CK38" i="66" s="1"/>
  <c r="BS38" i="66"/>
  <c r="Y38" i="66" s="1"/>
  <c r="CJ38" i="66" s="1"/>
  <c r="AB820" i="66"/>
  <c r="BS820" i="66"/>
  <c r="Y820" i="66" s="1"/>
  <c r="CJ820" i="66" s="1"/>
  <c r="BU820" i="66"/>
  <c r="AA820" i="66" s="1"/>
  <c r="CL820" i="66" s="1"/>
  <c r="BT820" i="66"/>
  <c r="Z820" i="66" s="1"/>
  <c r="CK820" i="66" s="1"/>
  <c r="AB317" i="66"/>
  <c r="BS317" i="66"/>
  <c r="Y317" i="66" s="1"/>
  <c r="CJ317" i="66" s="1"/>
  <c r="BU317" i="66"/>
  <c r="AA317" i="66" s="1"/>
  <c r="CL317" i="66" s="1"/>
  <c r="BT317" i="66"/>
  <c r="Z317" i="66" s="1"/>
  <c r="CK317" i="66" s="1"/>
  <c r="AB52" i="66"/>
  <c r="BS52" i="66"/>
  <c r="Y52" i="66" s="1"/>
  <c r="CJ52" i="66" s="1"/>
  <c r="BT52" i="66"/>
  <c r="Z52" i="66" s="1"/>
  <c r="CK52" i="66" s="1"/>
  <c r="BU52" i="66"/>
  <c r="AA52" i="66" s="1"/>
  <c r="CL52" i="66" s="1"/>
  <c r="BT381" i="66"/>
  <c r="Z381" i="66" s="1"/>
  <c r="CK381" i="66" s="1"/>
  <c r="AB381" i="66"/>
  <c r="BU381" i="66"/>
  <c r="AA381" i="66" s="1"/>
  <c r="CL381" i="66" s="1"/>
  <c r="BS381" i="66"/>
  <c r="Y381" i="66" s="1"/>
  <c r="CJ381" i="66" s="1"/>
  <c r="AB299" i="66"/>
  <c r="BS299" i="66"/>
  <c r="Y299" i="66" s="1"/>
  <c r="CJ299" i="66" s="1"/>
  <c r="BU299" i="66"/>
  <c r="AA299" i="66" s="1"/>
  <c r="CL299" i="66" s="1"/>
  <c r="BT299" i="66"/>
  <c r="Z299" i="66" s="1"/>
  <c r="CK299" i="66" s="1"/>
  <c r="AB436" i="66"/>
  <c r="BS436" i="66"/>
  <c r="Y436" i="66" s="1"/>
  <c r="CJ436" i="66" s="1"/>
  <c r="BU436" i="66"/>
  <c r="AA436" i="66" s="1"/>
  <c r="CL436" i="66" s="1"/>
  <c r="BT436" i="66"/>
  <c r="Z436" i="66" s="1"/>
  <c r="CK436" i="66" s="1"/>
  <c r="BU532" i="66"/>
  <c r="AA532" i="66" s="1"/>
  <c r="CL532" i="66" s="1"/>
  <c r="BS532" i="66"/>
  <c r="Y532" i="66" s="1"/>
  <c r="CJ532" i="66" s="1"/>
  <c r="AB532" i="66"/>
  <c r="BT532" i="66"/>
  <c r="Z532" i="66" s="1"/>
  <c r="CK532" i="66" s="1"/>
  <c r="BS754" i="66"/>
  <c r="Y754" i="66" s="1"/>
  <c r="CJ754" i="66" s="1"/>
  <c r="BT754" i="66"/>
  <c r="Z754" i="66" s="1"/>
  <c r="CK754" i="66" s="1"/>
  <c r="BU754" i="66"/>
  <c r="AA754" i="66" s="1"/>
  <c r="CL754" i="66" s="1"/>
  <c r="AB754" i="66"/>
  <c r="AB84" i="66"/>
  <c r="BU84" i="66"/>
  <c r="AA84" i="66" s="1"/>
  <c r="CL84" i="66" s="1"/>
  <c r="BS84" i="66"/>
  <c r="Y84" i="66" s="1"/>
  <c r="CJ84" i="66" s="1"/>
  <c r="BT84" i="66"/>
  <c r="Z84" i="66" s="1"/>
  <c r="CK84" i="66" s="1"/>
  <c r="BT613" i="66"/>
  <c r="Z613" i="66" s="1"/>
  <c r="CK613" i="66" s="1"/>
  <c r="BS613" i="66"/>
  <c r="Y613" i="66" s="1"/>
  <c r="CJ613" i="66" s="1"/>
  <c r="BU613" i="66"/>
  <c r="AA613" i="66" s="1"/>
  <c r="CL613" i="66" s="1"/>
  <c r="AB613" i="66"/>
  <c r="AB174" i="66"/>
  <c r="BS174" i="66"/>
  <c r="Y174" i="66" s="1"/>
  <c r="CJ174" i="66" s="1"/>
  <c r="BU174" i="66"/>
  <c r="AA174" i="66" s="1"/>
  <c r="CL174" i="66" s="1"/>
  <c r="BT174" i="66"/>
  <c r="Z174" i="66" s="1"/>
  <c r="CK174" i="66" s="1"/>
  <c r="BS415" i="66"/>
  <c r="Y415" i="66" s="1"/>
  <c r="CJ415" i="66" s="1"/>
  <c r="BT415" i="66"/>
  <c r="Z415" i="66" s="1"/>
  <c r="CK415" i="66" s="1"/>
  <c r="AB415" i="66"/>
  <c r="BU415" i="66"/>
  <c r="AA415" i="66" s="1"/>
  <c r="CL415" i="66" s="1"/>
  <c r="BT889" i="66"/>
  <c r="Z889" i="66" s="1"/>
  <c r="CK889" i="66" s="1"/>
  <c r="BS889" i="66"/>
  <c r="Y889" i="66" s="1"/>
  <c r="CJ889" i="66" s="1"/>
  <c r="BU889" i="66"/>
  <c r="AA889" i="66" s="1"/>
  <c r="CL889" i="66" s="1"/>
  <c r="AB889" i="66"/>
  <c r="AB876" i="66"/>
  <c r="BS876" i="66"/>
  <c r="Y876" i="66" s="1"/>
  <c r="CJ876" i="66" s="1"/>
  <c r="BU876" i="66"/>
  <c r="AA876" i="66" s="1"/>
  <c r="CL876" i="66" s="1"/>
  <c r="BT876" i="66"/>
  <c r="Z876" i="66" s="1"/>
  <c r="CK876" i="66" s="1"/>
  <c r="AB670" i="66"/>
  <c r="BT670" i="66"/>
  <c r="Z670" i="66" s="1"/>
  <c r="CK670" i="66" s="1"/>
  <c r="BU670" i="66"/>
  <c r="AA670" i="66" s="1"/>
  <c r="CL670" i="66" s="1"/>
  <c r="BS670" i="66"/>
  <c r="Y670" i="66" s="1"/>
  <c r="CJ670" i="66" s="1"/>
  <c r="BT132" i="66"/>
  <c r="Z132" i="66" s="1"/>
  <c r="CK132" i="66" s="1"/>
  <c r="BS132" i="66"/>
  <c r="Y132" i="66" s="1"/>
  <c r="CJ132" i="66" s="1"/>
  <c r="AB132" i="66"/>
  <c r="BU132" i="66"/>
  <c r="AA132" i="66" s="1"/>
  <c r="CL132" i="66" s="1"/>
  <c r="BU945" i="66"/>
  <c r="AA945" i="66" s="1"/>
  <c r="CL945" i="66" s="1"/>
  <c r="BS945" i="66"/>
  <c r="Y945" i="66" s="1"/>
  <c r="CJ945" i="66" s="1"/>
  <c r="AB945" i="66"/>
  <c r="BT945" i="66"/>
  <c r="Z945" i="66" s="1"/>
  <c r="CK945" i="66" s="1"/>
  <c r="AB998" i="66"/>
  <c r="BU998" i="66"/>
  <c r="AA998" i="66" s="1"/>
  <c r="CL998" i="66" s="1"/>
  <c r="BS998" i="66"/>
  <c r="Y998" i="66" s="1"/>
  <c r="CJ998" i="66" s="1"/>
  <c r="BT998" i="66"/>
  <c r="Z998" i="66" s="1"/>
  <c r="CK998" i="66" s="1"/>
  <c r="BS627" i="66"/>
  <c r="Y627" i="66" s="1"/>
  <c r="CJ627" i="66" s="1"/>
  <c r="AB627" i="66"/>
  <c r="BU627" i="66"/>
  <c r="AA627" i="66" s="1"/>
  <c r="CL627" i="66" s="1"/>
  <c r="BT627" i="66"/>
  <c r="Z627" i="66" s="1"/>
  <c r="CK627" i="66" s="1"/>
  <c r="AB425" i="66"/>
  <c r="BU425" i="66"/>
  <c r="AA425" i="66" s="1"/>
  <c r="CL425" i="66" s="1"/>
  <c r="BT425" i="66"/>
  <c r="Z425" i="66" s="1"/>
  <c r="CK425" i="66" s="1"/>
  <c r="BS425" i="66"/>
  <c r="Y425" i="66" s="1"/>
  <c r="CJ425" i="66" s="1"/>
  <c r="AB302" i="66"/>
  <c r="BT302" i="66"/>
  <c r="Z302" i="66" s="1"/>
  <c r="CK302" i="66" s="1"/>
  <c r="BS302" i="66"/>
  <c r="Y302" i="66" s="1"/>
  <c r="CJ302" i="66" s="1"/>
  <c r="BU302" i="66"/>
  <c r="AA302" i="66" s="1"/>
  <c r="CL302" i="66" s="1"/>
  <c r="AB804" i="66"/>
  <c r="BU804" i="66"/>
  <c r="AA804" i="66" s="1"/>
  <c r="CL804" i="66" s="1"/>
  <c r="BS804" i="66"/>
  <c r="Y804" i="66" s="1"/>
  <c r="CJ804" i="66" s="1"/>
  <c r="BT804" i="66"/>
  <c r="Z804" i="66" s="1"/>
  <c r="CK804" i="66" s="1"/>
  <c r="AB800" i="66"/>
  <c r="BS800" i="66"/>
  <c r="Y800" i="66" s="1"/>
  <c r="CJ800" i="66" s="1"/>
  <c r="BU800" i="66"/>
  <c r="AA800" i="66" s="1"/>
  <c r="CL800" i="66" s="1"/>
  <c r="BT800" i="66"/>
  <c r="Z800" i="66" s="1"/>
  <c r="CK800" i="66" s="1"/>
  <c r="BT173" i="66"/>
  <c r="Z173" i="66" s="1"/>
  <c r="CK173" i="66" s="1"/>
  <c r="BS173" i="66"/>
  <c r="Y173" i="66" s="1"/>
  <c r="CJ173" i="66" s="1"/>
  <c r="AB173" i="66"/>
  <c r="BU173" i="66"/>
  <c r="AA173" i="66" s="1"/>
  <c r="CL173" i="66" s="1"/>
  <c r="AB305" i="66"/>
  <c r="BS305" i="66"/>
  <c r="Y305" i="66" s="1"/>
  <c r="CJ305" i="66" s="1"/>
  <c r="BT305" i="66"/>
  <c r="Z305" i="66" s="1"/>
  <c r="CK305" i="66" s="1"/>
  <c r="BU305" i="66"/>
  <c r="AA305" i="66" s="1"/>
  <c r="CL305" i="66" s="1"/>
  <c r="BT181" i="66"/>
  <c r="Z181" i="66" s="1"/>
  <c r="CK181" i="66" s="1"/>
  <c r="BS181" i="66"/>
  <c r="Y181" i="66" s="1"/>
  <c r="CJ181" i="66" s="1"/>
  <c r="BU181" i="66"/>
  <c r="AA181" i="66" s="1"/>
  <c r="CL181" i="66" s="1"/>
  <c r="AB181" i="66"/>
  <c r="BT103" i="66"/>
  <c r="Z103" i="66" s="1"/>
  <c r="CK103" i="66" s="1"/>
  <c r="BS103" i="66"/>
  <c r="Y103" i="66" s="1"/>
  <c r="CJ103" i="66" s="1"/>
  <c r="AB103" i="66"/>
  <c r="BU103" i="66"/>
  <c r="AA103" i="66" s="1"/>
  <c r="CL103" i="66" s="1"/>
  <c r="AB501" i="66"/>
  <c r="BT501" i="66"/>
  <c r="Z501" i="66" s="1"/>
  <c r="CK501" i="66" s="1"/>
  <c r="BS501" i="66"/>
  <c r="Y501" i="66" s="1"/>
  <c r="CJ501" i="66" s="1"/>
  <c r="BU501" i="66"/>
  <c r="AA501" i="66" s="1"/>
  <c r="CL501" i="66" s="1"/>
  <c r="BU411" i="66"/>
  <c r="AA411" i="66" s="1"/>
  <c r="CL411" i="66" s="1"/>
  <c r="BS411" i="66"/>
  <c r="Y411" i="66" s="1"/>
  <c r="CJ411" i="66" s="1"/>
  <c r="AB411" i="66"/>
  <c r="BT411" i="66"/>
  <c r="Z411" i="66" s="1"/>
  <c r="CK411" i="66" s="1"/>
  <c r="BS258" i="66"/>
  <c r="Y258" i="66" s="1"/>
  <c r="CJ258" i="66" s="1"/>
  <c r="AB258" i="66"/>
  <c r="BT258" i="66"/>
  <c r="Z258" i="66" s="1"/>
  <c r="CK258" i="66" s="1"/>
  <c r="BU258" i="66"/>
  <c r="AA258" i="66" s="1"/>
  <c r="CL258" i="66" s="1"/>
  <c r="AB738" i="66"/>
  <c r="BS738" i="66"/>
  <c r="Y738" i="66" s="1"/>
  <c r="CJ738" i="66" s="1"/>
  <c r="BU738" i="66"/>
  <c r="AA738" i="66" s="1"/>
  <c r="CL738" i="66" s="1"/>
  <c r="BT738" i="66"/>
  <c r="Z738" i="66" s="1"/>
  <c r="CK738" i="66" s="1"/>
  <c r="BS972" i="66"/>
  <c r="Y972" i="66" s="1"/>
  <c r="CJ972" i="66" s="1"/>
  <c r="BU972" i="66"/>
  <c r="AA972" i="66" s="1"/>
  <c r="CL972" i="66" s="1"/>
  <c r="AB972" i="66"/>
  <c r="BT972" i="66"/>
  <c r="Z972" i="66" s="1"/>
  <c r="CK972" i="66" s="1"/>
  <c r="AB186" i="66"/>
  <c r="BU186" i="66"/>
  <c r="AA186" i="66" s="1"/>
  <c r="CL186" i="66" s="1"/>
  <c r="BS186" i="66"/>
  <c r="Y186" i="66" s="1"/>
  <c r="CJ186" i="66" s="1"/>
  <c r="BT186" i="66"/>
  <c r="Z186" i="66" s="1"/>
  <c r="CK186" i="66" s="1"/>
  <c r="AB577" i="66"/>
  <c r="BT577" i="66"/>
  <c r="Z577" i="66" s="1"/>
  <c r="CK577" i="66" s="1"/>
  <c r="BS577" i="66"/>
  <c r="Y577" i="66" s="1"/>
  <c r="CJ577" i="66" s="1"/>
  <c r="BU577" i="66"/>
  <c r="AA577" i="66" s="1"/>
  <c r="CL577" i="66" s="1"/>
  <c r="BS24" i="66"/>
  <c r="Y24" i="66" s="1"/>
  <c r="CJ24" i="66" s="1"/>
  <c r="BT24" i="66"/>
  <c r="Z24" i="66" s="1"/>
  <c r="CK24" i="66" s="1"/>
  <c r="AB24" i="66"/>
  <c r="BU24" i="66"/>
  <c r="AA24" i="66" s="1"/>
  <c r="CL24" i="66" s="1"/>
  <c r="BU721" i="66"/>
  <c r="AA721" i="66" s="1"/>
  <c r="CL721" i="66" s="1"/>
  <c r="AB721" i="66"/>
  <c r="BT721" i="66"/>
  <c r="Z721" i="66" s="1"/>
  <c r="CK721" i="66" s="1"/>
  <c r="BS721" i="66"/>
  <c r="Y721" i="66" s="1"/>
  <c r="CJ721" i="66" s="1"/>
  <c r="BT935" i="66"/>
  <c r="Z935" i="66" s="1"/>
  <c r="CK935" i="66" s="1"/>
  <c r="AB935" i="66"/>
  <c r="BS935" i="66"/>
  <c r="Y935" i="66" s="1"/>
  <c r="CJ935" i="66" s="1"/>
  <c r="BU935" i="66"/>
  <c r="AA935" i="66" s="1"/>
  <c r="CL935" i="66" s="1"/>
  <c r="BT837" i="66"/>
  <c r="Z837" i="66" s="1"/>
  <c r="CK837" i="66" s="1"/>
  <c r="BS837" i="66"/>
  <c r="Y837" i="66" s="1"/>
  <c r="CJ837" i="66" s="1"/>
  <c r="AB837" i="66"/>
  <c r="BU837" i="66"/>
  <c r="AA837" i="66" s="1"/>
  <c r="CL837" i="66" s="1"/>
  <c r="AB616" i="66"/>
  <c r="BT616" i="66"/>
  <c r="Z616" i="66" s="1"/>
  <c r="CK616" i="66" s="1"/>
  <c r="BS616" i="66"/>
  <c r="Y616" i="66" s="1"/>
  <c r="CJ616" i="66" s="1"/>
  <c r="BU616" i="66"/>
  <c r="AA616" i="66" s="1"/>
  <c r="CL616" i="66" s="1"/>
  <c r="BS946" i="66"/>
  <c r="Y946" i="66" s="1"/>
  <c r="CJ946" i="66" s="1"/>
  <c r="BU946" i="66"/>
  <c r="AA946" i="66" s="1"/>
  <c r="CL946" i="66" s="1"/>
  <c r="BT946" i="66"/>
  <c r="Z946" i="66" s="1"/>
  <c r="CK946" i="66" s="1"/>
  <c r="AB946" i="66"/>
  <c r="BS421" i="66"/>
  <c r="Y421" i="66" s="1"/>
  <c r="CJ421" i="66" s="1"/>
  <c r="BT421" i="66"/>
  <c r="Z421" i="66" s="1"/>
  <c r="CK421" i="66" s="1"/>
  <c r="BU421" i="66"/>
  <c r="AA421" i="66" s="1"/>
  <c r="CL421" i="66" s="1"/>
  <c r="AB421" i="66"/>
  <c r="BS314" i="66"/>
  <c r="Y314" i="66" s="1"/>
  <c r="CJ314" i="66" s="1"/>
  <c r="BT314" i="66"/>
  <c r="Z314" i="66" s="1"/>
  <c r="CK314" i="66" s="1"/>
  <c r="BU314" i="66"/>
  <c r="AA314" i="66" s="1"/>
  <c r="CL314" i="66" s="1"/>
  <c r="AB314" i="66"/>
  <c r="BU393" i="66"/>
  <c r="AA393" i="66" s="1"/>
  <c r="CL393" i="66" s="1"/>
  <c r="AB393" i="66"/>
  <c r="BS393" i="66"/>
  <c r="Y393" i="66" s="1"/>
  <c r="CJ393" i="66" s="1"/>
  <c r="BT393" i="66"/>
  <c r="Z393" i="66" s="1"/>
  <c r="CK393" i="66" s="1"/>
  <c r="BS769" i="66"/>
  <c r="Y769" i="66" s="1"/>
  <c r="CJ769" i="66" s="1"/>
  <c r="BU769" i="66"/>
  <c r="AA769" i="66" s="1"/>
  <c r="CL769" i="66" s="1"/>
  <c r="AB769" i="66"/>
  <c r="BT769" i="66"/>
  <c r="Z769" i="66" s="1"/>
  <c r="CK769" i="66" s="1"/>
  <c r="BT133" i="66"/>
  <c r="Z133" i="66" s="1"/>
  <c r="CK133" i="66" s="1"/>
  <c r="BS133" i="66"/>
  <c r="Y133" i="66" s="1"/>
  <c r="CJ133" i="66" s="1"/>
  <c r="BU133" i="66"/>
  <c r="AA133" i="66" s="1"/>
  <c r="CL133" i="66" s="1"/>
  <c r="AB133" i="66"/>
  <c r="AB458" i="66"/>
  <c r="BT458" i="66"/>
  <c r="Z458" i="66" s="1"/>
  <c r="CK458" i="66" s="1"/>
  <c r="BS458" i="66"/>
  <c r="Y458" i="66" s="1"/>
  <c r="CJ458" i="66" s="1"/>
  <c r="BU458" i="66"/>
  <c r="AA458" i="66" s="1"/>
  <c r="CL458" i="66" s="1"/>
  <c r="AB952" i="66"/>
  <c r="BS952" i="66"/>
  <c r="Y952" i="66" s="1"/>
  <c r="CJ952" i="66" s="1"/>
  <c r="BU952" i="66"/>
  <c r="AA952" i="66" s="1"/>
  <c r="CL952" i="66" s="1"/>
  <c r="BT952" i="66"/>
  <c r="Z952" i="66" s="1"/>
  <c r="CK952" i="66" s="1"/>
  <c r="AB608" i="66"/>
  <c r="BT608" i="66"/>
  <c r="Z608" i="66" s="1"/>
  <c r="CK608" i="66" s="1"/>
  <c r="BS608" i="66"/>
  <c r="Y608" i="66" s="1"/>
  <c r="CJ608" i="66" s="1"/>
  <c r="BU608" i="66"/>
  <c r="AA608" i="66" s="1"/>
  <c r="CL608" i="66" s="1"/>
  <c r="BT159" i="66"/>
  <c r="Z159" i="66" s="1"/>
  <c r="CK159" i="66" s="1"/>
  <c r="AB159" i="66"/>
  <c r="BU159" i="66"/>
  <c r="AA159" i="66" s="1"/>
  <c r="CL159" i="66" s="1"/>
  <c r="BS159" i="66"/>
  <c r="Y159" i="66" s="1"/>
  <c r="CJ159" i="66" s="1"/>
  <c r="BU92" i="66"/>
  <c r="AA92" i="66" s="1"/>
  <c r="CL92" i="66" s="1"/>
  <c r="BS92" i="66"/>
  <c r="Y92" i="66" s="1"/>
  <c r="CJ92" i="66" s="1"/>
  <c r="AB92" i="66"/>
  <c r="BT92" i="66"/>
  <c r="Z92" i="66" s="1"/>
  <c r="CK92" i="66" s="1"/>
  <c r="BT406" i="66"/>
  <c r="Z406" i="66" s="1"/>
  <c r="CK406" i="66" s="1"/>
  <c r="BU406" i="66"/>
  <c r="AA406" i="66" s="1"/>
  <c r="CL406" i="66" s="1"/>
  <c r="BS406" i="66"/>
  <c r="Y406" i="66" s="1"/>
  <c r="CJ406" i="66" s="1"/>
  <c r="AB406" i="66"/>
  <c r="BT701" i="66"/>
  <c r="Z701" i="66" s="1"/>
  <c r="CK701" i="66" s="1"/>
  <c r="AB701" i="66"/>
  <c r="BU701" i="66"/>
  <c r="AA701" i="66" s="1"/>
  <c r="CL701" i="66" s="1"/>
  <c r="BS701" i="66"/>
  <c r="Y701" i="66" s="1"/>
  <c r="CJ701" i="66" s="1"/>
  <c r="AB750" i="66"/>
  <c r="BS750" i="66"/>
  <c r="Y750" i="66" s="1"/>
  <c r="CJ750" i="66" s="1"/>
  <c r="BU750" i="66"/>
  <c r="AA750" i="66" s="1"/>
  <c r="CL750" i="66" s="1"/>
  <c r="BT750" i="66"/>
  <c r="Z750" i="66" s="1"/>
  <c r="CK750" i="66" s="1"/>
  <c r="AB90" i="66"/>
  <c r="BS90" i="66"/>
  <c r="Y90" i="66" s="1"/>
  <c r="CJ90" i="66" s="1"/>
  <c r="BT90" i="66"/>
  <c r="Z90" i="66" s="1"/>
  <c r="CK90" i="66" s="1"/>
  <c r="BU90" i="66"/>
  <c r="AA90" i="66" s="1"/>
  <c r="CL90" i="66" s="1"/>
  <c r="BU104" i="66"/>
  <c r="AA104" i="66" s="1"/>
  <c r="CL104" i="66" s="1"/>
  <c r="AB104" i="66"/>
  <c r="BS104" i="66"/>
  <c r="Y104" i="66" s="1"/>
  <c r="CJ104" i="66" s="1"/>
  <c r="BT104" i="66"/>
  <c r="Z104" i="66" s="1"/>
  <c r="CK104" i="66" s="1"/>
  <c r="BS544" i="66"/>
  <c r="Y544" i="66" s="1"/>
  <c r="CJ544" i="66" s="1"/>
  <c r="BU544" i="66"/>
  <c r="AA544" i="66" s="1"/>
  <c r="CL544" i="66" s="1"/>
  <c r="BT544" i="66"/>
  <c r="Z544" i="66" s="1"/>
  <c r="CK544" i="66" s="1"/>
  <c r="AB544" i="66"/>
  <c r="AB989" i="66"/>
  <c r="BT989" i="66"/>
  <c r="Z989" i="66" s="1"/>
  <c r="CK989" i="66" s="1"/>
  <c r="BS989" i="66"/>
  <c r="Y989" i="66" s="1"/>
  <c r="CJ989" i="66" s="1"/>
  <c r="BU989" i="66"/>
  <c r="AA989" i="66" s="1"/>
  <c r="CL989" i="66" s="1"/>
  <c r="AB602" i="66"/>
  <c r="BS602" i="66"/>
  <c r="Y602" i="66" s="1"/>
  <c r="CJ602" i="66" s="1"/>
  <c r="BU602" i="66"/>
  <c r="AA602" i="66" s="1"/>
  <c r="CL602" i="66" s="1"/>
  <c r="BT602" i="66"/>
  <c r="Z602" i="66" s="1"/>
  <c r="CK602" i="66" s="1"/>
  <c r="AB977" i="66"/>
  <c r="BU977" i="66"/>
  <c r="AA977" i="66" s="1"/>
  <c r="CL977" i="66" s="1"/>
  <c r="BT977" i="66"/>
  <c r="Z977" i="66" s="1"/>
  <c r="CK977" i="66" s="1"/>
  <c r="BS977" i="66"/>
  <c r="Y977" i="66" s="1"/>
  <c r="CJ977" i="66" s="1"/>
  <c r="BS218" i="66"/>
  <c r="Y218" i="66" s="1"/>
  <c r="CJ218" i="66" s="1"/>
  <c r="BT218" i="66"/>
  <c r="Z218" i="66" s="1"/>
  <c r="CK218" i="66" s="1"/>
  <c r="AB218" i="66"/>
  <c r="BU218" i="66"/>
  <c r="AA218" i="66" s="1"/>
  <c r="CL218" i="66" s="1"/>
  <c r="BT620" i="66"/>
  <c r="Z620" i="66" s="1"/>
  <c r="CK620" i="66" s="1"/>
  <c r="BS620" i="66"/>
  <c r="Y620" i="66" s="1"/>
  <c r="CJ620" i="66" s="1"/>
  <c r="BU620" i="66"/>
  <c r="AA620" i="66" s="1"/>
  <c r="CL620" i="66" s="1"/>
  <c r="AB620" i="66"/>
  <c r="BT870" i="66"/>
  <c r="Z870" i="66" s="1"/>
  <c r="CK870" i="66" s="1"/>
  <c r="AB870" i="66"/>
  <c r="BU870" i="66"/>
  <c r="AA870" i="66" s="1"/>
  <c r="CL870" i="66" s="1"/>
  <c r="BS870" i="66"/>
  <c r="Y870" i="66" s="1"/>
  <c r="CJ870" i="66" s="1"/>
  <c r="AB401" i="66"/>
  <c r="BS401" i="66"/>
  <c r="Y401" i="66" s="1"/>
  <c r="CJ401" i="66" s="1"/>
  <c r="BU401" i="66"/>
  <c r="AA401" i="66" s="1"/>
  <c r="CL401" i="66" s="1"/>
  <c r="BT401" i="66"/>
  <c r="Z401" i="66" s="1"/>
  <c r="CK401" i="66" s="1"/>
  <c r="BT624" i="66"/>
  <c r="Z624" i="66" s="1"/>
  <c r="CK624" i="66" s="1"/>
  <c r="BS624" i="66"/>
  <c r="Y624" i="66" s="1"/>
  <c r="CJ624" i="66" s="1"/>
  <c r="BU624" i="66"/>
  <c r="AA624" i="66" s="1"/>
  <c r="CL624" i="66" s="1"/>
  <c r="AB624" i="66"/>
  <c r="AB986" i="66"/>
  <c r="BT986" i="66"/>
  <c r="Z986" i="66" s="1"/>
  <c r="CK986" i="66" s="1"/>
  <c r="BS986" i="66"/>
  <c r="Y986" i="66" s="1"/>
  <c r="CJ986" i="66" s="1"/>
  <c r="BU986" i="66"/>
  <c r="AA986" i="66" s="1"/>
  <c r="CL986" i="66" s="1"/>
  <c r="BT288" i="66"/>
  <c r="Z288" i="66" s="1"/>
  <c r="CK288" i="66" s="1"/>
  <c r="BS288" i="66"/>
  <c r="Y288" i="66" s="1"/>
  <c r="CJ288" i="66" s="1"/>
  <c r="AB288" i="66"/>
  <c r="BU288" i="66"/>
  <c r="AA288" i="66" s="1"/>
  <c r="CL288" i="66" s="1"/>
  <c r="AB854" i="66"/>
  <c r="BS854" i="66"/>
  <c r="Y854" i="66" s="1"/>
  <c r="CJ854" i="66" s="1"/>
  <c r="BT854" i="66"/>
  <c r="Z854" i="66" s="1"/>
  <c r="CK854" i="66" s="1"/>
  <c r="BU854" i="66"/>
  <c r="AA854" i="66" s="1"/>
  <c r="CL854" i="66" s="1"/>
  <c r="AB311" i="66"/>
  <c r="BS311" i="66"/>
  <c r="Y311" i="66" s="1"/>
  <c r="CJ311" i="66" s="1"/>
  <c r="BU311" i="66"/>
  <c r="AA311" i="66" s="1"/>
  <c r="CL311" i="66" s="1"/>
  <c r="BT311" i="66"/>
  <c r="Z311" i="66" s="1"/>
  <c r="CK311" i="66" s="1"/>
  <c r="AB609" i="66"/>
  <c r="BS609" i="66"/>
  <c r="Y609" i="66" s="1"/>
  <c r="CJ609" i="66" s="1"/>
  <c r="BU609" i="66"/>
  <c r="AA609" i="66" s="1"/>
  <c r="CL609" i="66" s="1"/>
  <c r="BT609" i="66"/>
  <c r="Z609" i="66" s="1"/>
  <c r="CK609" i="66" s="1"/>
  <c r="BT207" i="66"/>
  <c r="Z207" i="66" s="1"/>
  <c r="CK207" i="66" s="1"/>
  <c r="BS207" i="66"/>
  <c r="Y207" i="66" s="1"/>
  <c r="CJ207" i="66" s="1"/>
  <c r="BU207" i="66"/>
  <c r="AA207" i="66" s="1"/>
  <c r="CL207" i="66" s="1"/>
  <c r="AB207" i="66"/>
  <c r="BT213" i="66"/>
  <c r="Z213" i="66" s="1"/>
  <c r="CK213" i="66" s="1"/>
  <c r="BS213" i="66"/>
  <c r="Y213" i="66" s="1"/>
  <c r="CJ213" i="66" s="1"/>
  <c r="BU213" i="66"/>
  <c r="AA213" i="66" s="1"/>
  <c r="CL213" i="66" s="1"/>
  <c r="AB213" i="66"/>
  <c r="BS835" i="66"/>
  <c r="Y835" i="66" s="1"/>
  <c r="CJ835" i="66" s="1"/>
  <c r="AB835" i="66"/>
  <c r="BT835" i="66"/>
  <c r="Z835" i="66" s="1"/>
  <c r="CK835" i="66" s="1"/>
  <c r="BU835" i="66"/>
  <c r="AA835" i="66" s="1"/>
  <c r="CL835" i="66" s="1"/>
  <c r="BT817" i="66"/>
  <c r="Z817" i="66" s="1"/>
  <c r="CK817" i="66" s="1"/>
  <c r="BU817" i="66"/>
  <c r="AA817" i="66" s="1"/>
  <c r="CL817" i="66" s="1"/>
  <c r="BS817" i="66"/>
  <c r="Y817" i="66" s="1"/>
  <c r="CJ817" i="66" s="1"/>
  <c r="AB817" i="66"/>
  <c r="BU725" i="66"/>
  <c r="AA725" i="66" s="1"/>
  <c r="CL725" i="66" s="1"/>
  <c r="BS725" i="66"/>
  <c r="Y725" i="66" s="1"/>
  <c r="CJ725" i="66" s="1"/>
  <c r="BT725" i="66"/>
  <c r="Z725" i="66" s="1"/>
  <c r="CK725" i="66" s="1"/>
  <c r="AB725" i="66"/>
  <c r="AB778" i="66"/>
  <c r="BS778" i="66"/>
  <c r="Y778" i="66" s="1"/>
  <c r="CJ778" i="66" s="1"/>
  <c r="BT778" i="66"/>
  <c r="Z778" i="66" s="1"/>
  <c r="CK778" i="66" s="1"/>
  <c r="BU778" i="66"/>
  <c r="AA778" i="66" s="1"/>
  <c r="CL778" i="66" s="1"/>
  <c r="BU290" i="66"/>
  <c r="AA290" i="66" s="1"/>
  <c r="CL290" i="66" s="1"/>
  <c r="BS290" i="66"/>
  <c r="Y290" i="66" s="1"/>
  <c r="CJ290" i="66" s="1"/>
  <c r="AB290" i="66"/>
  <c r="BT290" i="66"/>
  <c r="Z290" i="66" s="1"/>
  <c r="CK290" i="66" s="1"/>
  <c r="AB592" i="66"/>
  <c r="BT592" i="66"/>
  <c r="Z592" i="66" s="1"/>
  <c r="CK592" i="66" s="1"/>
  <c r="BS592" i="66"/>
  <c r="Y592" i="66" s="1"/>
  <c r="CJ592" i="66" s="1"/>
  <c r="BU592" i="66"/>
  <c r="AA592" i="66" s="1"/>
  <c r="CL592" i="66" s="1"/>
  <c r="BU904" i="66"/>
  <c r="AA904" i="66" s="1"/>
  <c r="CL904" i="66" s="1"/>
  <c r="AB904" i="66"/>
  <c r="BT904" i="66"/>
  <c r="Z904" i="66" s="1"/>
  <c r="CK904" i="66" s="1"/>
  <c r="BS904" i="66"/>
  <c r="Y904" i="66" s="1"/>
  <c r="CJ904" i="66" s="1"/>
  <c r="BS15" i="66"/>
  <c r="Y15" i="66" s="1"/>
  <c r="CJ15" i="66" s="1"/>
  <c r="BU15" i="66"/>
  <c r="AA15" i="66" s="1"/>
  <c r="CL15" i="66" s="1"/>
  <c r="BT15" i="66"/>
  <c r="Z15" i="66" s="1"/>
  <c r="CK15" i="66" s="1"/>
  <c r="AB15" i="66"/>
  <c r="BT336" i="66"/>
  <c r="Z336" i="66" s="1"/>
  <c r="CK336" i="66" s="1"/>
  <c r="AB336" i="66"/>
  <c r="BS336" i="66"/>
  <c r="Y336" i="66" s="1"/>
  <c r="CJ336" i="66" s="1"/>
  <c r="BU336" i="66"/>
  <c r="AA336" i="66" s="1"/>
  <c r="CL336" i="66" s="1"/>
  <c r="BS75" i="66"/>
  <c r="Y75" i="66" s="1"/>
  <c r="CJ75" i="66" s="1"/>
  <c r="AB75" i="66"/>
  <c r="BT75" i="66"/>
  <c r="Z75" i="66" s="1"/>
  <c r="CK75" i="66" s="1"/>
  <c r="BU75" i="66"/>
  <c r="AA75" i="66" s="1"/>
  <c r="CL75" i="66" s="1"/>
  <c r="BS223" i="66"/>
  <c r="Y223" i="66" s="1"/>
  <c r="CJ223" i="66" s="1"/>
  <c r="BU223" i="66"/>
  <c r="AA223" i="66" s="1"/>
  <c r="CL223" i="66" s="1"/>
  <c r="AB223" i="66"/>
  <c r="BT223" i="66"/>
  <c r="Z223" i="66" s="1"/>
  <c r="CK223" i="66" s="1"/>
  <c r="BT685" i="66"/>
  <c r="Z685" i="66" s="1"/>
  <c r="CK685" i="66" s="1"/>
  <c r="AB685" i="66"/>
  <c r="BU685" i="66"/>
  <c r="AA685" i="66" s="1"/>
  <c r="CL685" i="66" s="1"/>
  <c r="BS685" i="66"/>
  <c r="Y685" i="66" s="1"/>
  <c r="CJ685" i="66" s="1"/>
  <c r="BT753" i="66"/>
  <c r="Z753" i="66" s="1"/>
  <c r="CK753" i="66" s="1"/>
  <c r="AB753" i="66"/>
  <c r="BS753" i="66"/>
  <c r="Y753" i="66" s="1"/>
  <c r="CJ753" i="66" s="1"/>
  <c r="BU753" i="66"/>
  <c r="AA753" i="66" s="1"/>
  <c r="CL753" i="66" s="1"/>
  <c r="BU274" i="66"/>
  <c r="AA274" i="66" s="1"/>
  <c r="CL274" i="66" s="1"/>
  <c r="AB274" i="66"/>
  <c r="BS274" i="66"/>
  <c r="Y274" i="66" s="1"/>
  <c r="CJ274" i="66" s="1"/>
  <c r="BT274" i="66"/>
  <c r="Z274" i="66" s="1"/>
  <c r="CK274" i="66" s="1"/>
  <c r="BS73" i="66"/>
  <c r="Y73" i="66" s="1"/>
  <c r="CJ73" i="66" s="1"/>
  <c r="BT73" i="66"/>
  <c r="Z73" i="66" s="1"/>
  <c r="CK73" i="66" s="1"/>
  <c r="AB73" i="66"/>
  <c r="BU73" i="66"/>
  <c r="AA73" i="66" s="1"/>
  <c r="CL73" i="66" s="1"/>
  <c r="BS140" i="66"/>
  <c r="Y140" i="66" s="1"/>
  <c r="CJ140" i="66" s="1"/>
  <c r="BU140" i="66"/>
  <c r="AA140" i="66" s="1"/>
  <c r="CL140" i="66" s="1"/>
  <c r="BT140" i="66"/>
  <c r="Z140" i="66" s="1"/>
  <c r="CK140" i="66" s="1"/>
  <c r="AB140" i="66"/>
  <c r="AB973" i="66"/>
  <c r="BS973" i="66"/>
  <c r="Y973" i="66" s="1"/>
  <c r="CJ973" i="66" s="1"/>
  <c r="BU973" i="66"/>
  <c r="AA973" i="66" s="1"/>
  <c r="CL973" i="66" s="1"/>
  <c r="BT973" i="66"/>
  <c r="Z973" i="66" s="1"/>
  <c r="CK973" i="66" s="1"/>
  <c r="BT22" i="66"/>
  <c r="Z22" i="66" s="1"/>
  <c r="CK22" i="66" s="1"/>
  <c r="AB22" i="66"/>
  <c r="BS22" i="66"/>
  <c r="Y22" i="66" s="1"/>
  <c r="CJ22" i="66" s="1"/>
  <c r="BU22" i="66"/>
  <c r="AA22" i="66" s="1"/>
  <c r="CL22" i="66" s="1"/>
  <c r="BU882" i="66"/>
  <c r="AA882" i="66" s="1"/>
  <c r="CL882" i="66" s="1"/>
  <c r="BT882" i="66"/>
  <c r="Z882" i="66" s="1"/>
  <c r="CK882" i="66" s="1"/>
  <c r="BS882" i="66"/>
  <c r="Y882" i="66" s="1"/>
  <c r="CJ882" i="66" s="1"/>
  <c r="AB882" i="66"/>
  <c r="BT396" i="66"/>
  <c r="Z396" i="66" s="1"/>
  <c r="CK396" i="66" s="1"/>
  <c r="BS396" i="66"/>
  <c r="Y396" i="66" s="1"/>
  <c r="CJ396" i="66" s="1"/>
  <c r="AB396" i="66"/>
  <c r="BU396" i="66"/>
  <c r="AA396" i="66" s="1"/>
  <c r="CL396" i="66" s="1"/>
  <c r="BT931" i="66"/>
  <c r="Z931" i="66" s="1"/>
  <c r="CK931" i="66" s="1"/>
  <c r="BS931" i="66"/>
  <c r="Y931" i="66" s="1"/>
  <c r="CJ931" i="66" s="1"/>
  <c r="BU931" i="66"/>
  <c r="AA931" i="66" s="1"/>
  <c r="CL931" i="66" s="1"/>
  <c r="AB931" i="66"/>
  <c r="AB93" i="66"/>
  <c r="BS93" i="66"/>
  <c r="Y93" i="66" s="1"/>
  <c r="CJ93" i="66" s="1"/>
  <c r="BT93" i="66"/>
  <c r="Z93" i="66" s="1"/>
  <c r="CK93" i="66" s="1"/>
  <c r="BU93" i="66"/>
  <c r="AA93" i="66" s="1"/>
  <c r="CL93" i="66" s="1"/>
  <c r="AB268" i="66"/>
  <c r="BT268" i="66"/>
  <c r="Z268" i="66" s="1"/>
  <c r="CK268" i="66" s="1"/>
  <c r="BU268" i="66"/>
  <c r="AA268" i="66" s="1"/>
  <c r="CL268" i="66" s="1"/>
  <c r="BS268" i="66"/>
  <c r="Y268" i="66" s="1"/>
  <c r="CJ268" i="66" s="1"/>
  <c r="BT179" i="66"/>
  <c r="Z179" i="66" s="1"/>
  <c r="CK179" i="66" s="1"/>
  <c r="AB179" i="66"/>
  <c r="BS179" i="66"/>
  <c r="Y179" i="66" s="1"/>
  <c r="CJ179" i="66" s="1"/>
  <c r="BU179" i="66"/>
  <c r="AA179" i="66" s="1"/>
  <c r="CL179" i="66" s="1"/>
  <c r="AB788" i="66"/>
  <c r="BS788" i="66"/>
  <c r="Y788" i="66" s="1"/>
  <c r="CJ788" i="66" s="1"/>
  <c r="BT788" i="66"/>
  <c r="Z788" i="66" s="1"/>
  <c r="CK788" i="66" s="1"/>
  <c r="BU788" i="66"/>
  <c r="AA788" i="66" s="1"/>
  <c r="CL788" i="66" s="1"/>
  <c r="AB856" i="66"/>
  <c r="BU856" i="66"/>
  <c r="AA856" i="66" s="1"/>
  <c r="CL856" i="66" s="1"/>
  <c r="BT856" i="66"/>
  <c r="Z856" i="66" s="1"/>
  <c r="CK856" i="66" s="1"/>
  <c r="BS856" i="66"/>
  <c r="Y856" i="66" s="1"/>
  <c r="CJ856" i="66" s="1"/>
  <c r="BS308" i="66"/>
  <c r="Y308" i="66" s="1"/>
  <c r="CJ308" i="66" s="1"/>
  <c r="AB308" i="66"/>
  <c r="BT308" i="66"/>
  <c r="Z308" i="66" s="1"/>
  <c r="CK308" i="66" s="1"/>
  <c r="BU308" i="66"/>
  <c r="AA308" i="66" s="1"/>
  <c r="CL308" i="66" s="1"/>
  <c r="BS29" i="66"/>
  <c r="Y29" i="66" s="1"/>
  <c r="CJ29" i="66" s="1"/>
  <c r="AB29" i="66"/>
  <c r="BT29" i="66"/>
  <c r="Z29" i="66" s="1"/>
  <c r="CK29" i="66" s="1"/>
  <c r="BU29" i="66"/>
  <c r="AA29" i="66" s="1"/>
  <c r="CL29" i="66" s="1"/>
  <c r="AB71" i="66"/>
  <c r="BS71" i="66"/>
  <c r="Y71" i="66" s="1"/>
  <c r="CJ71" i="66" s="1"/>
  <c r="BT71" i="66"/>
  <c r="Z71" i="66" s="1"/>
  <c r="CK71" i="66" s="1"/>
  <c r="BU71" i="66"/>
  <c r="AA71" i="66" s="1"/>
  <c r="CL71" i="66" s="1"/>
  <c r="BT893" i="66"/>
  <c r="Z893" i="66" s="1"/>
  <c r="CK893" i="66" s="1"/>
  <c r="AB893" i="66"/>
  <c r="BS893" i="66"/>
  <c r="Y893" i="66" s="1"/>
  <c r="CJ893" i="66" s="1"/>
  <c r="BU893" i="66"/>
  <c r="AA893" i="66" s="1"/>
  <c r="CL893" i="66" s="1"/>
  <c r="BT965" i="66"/>
  <c r="Z965" i="66" s="1"/>
  <c r="CK965" i="66" s="1"/>
  <c r="BU965" i="66"/>
  <c r="AA965" i="66" s="1"/>
  <c r="CL965" i="66" s="1"/>
  <c r="AB965" i="66"/>
  <c r="BS965" i="66"/>
  <c r="Y965" i="66" s="1"/>
  <c r="CJ965" i="66" s="1"/>
  <c r="BT139" i="66"/>
  <c r="Z139" i="66" s="1"/>
  <c r="CK139" i="66" s="1"/>
  <c r="BS139" i="66"/>
  <c r="Y139" i="66" s="1"/>
  <c r="CJ139" i="66" s="1"/>
  <c r="AB139" i="66"/>
  <c r="BU139" i="66"/>
  <c r="AA139" i="66" s="1"/>
  <c r="CL139" i="66" s="1"/>
  <c r="BU242" i="66"/>
  <c r="AA242" i="66" s="1"/>
  <c r="CL242" i="66" s="1"/>
  <c r="AB242" i="66"/>
  <c r="BS242" i="66"/>
  <c r="Y242" i="66" s="1"/>
  <c r="CJ242" i="66" s="1"/>
  <c r="BT242" i="66"/>
  <c r="Z242" i="66" s="1"/>
  <c r="CK242" i="66" s="1"/>
  <c r="AB654" i="66"/>
  <c r="BT654" i="66"/>
  <c r="Z654" i="66" s="1"/>
  <c r="CK654" i="66" s="1"/>
  <c r="BS654" i="66"/>
  <c r="Y654" i="66" s="1"/>
  <c r="CJ654" i="66" s="1"/>
  <c r="BU654" i="66"/>
  <c r="AA654" i="66" s="1"/>
  <c r="CL654" i="66" s="1"/>
  <c r="AB836" i="66"/>
  <c r="BT836" i="66"/>
  <c r="Z836" i="66" s="1"/>
  <c r="CK836" i="66" s="1"/>
  <c r="BU836" i="66"/>
  <c r="AA836" i="66" s="1"/>
  <c r="CL836" i="66" s="1"/>
  <c r="BS836" i="66"/>
  <c r="Y836" i="66" s="1"/>
  <c r="CJ836" i="66" s="1"/>
  <c r="BS562" i="66"/>
  <c r="Y562" i="66" s="1"/>
  <c r="CJ562" i="66" s="1"/>
  <c r="BT562" i="66"/>
  <c r="Z562" i="66" s="1"/>
  <c r="CK562" i="66" s="1"/>
  <c r="AB562" i="66"/>
  <c r="BU562" i="66"/>
  <c r="AA562" i="66" s="1"/>
  <c r="CL562" i="66" s="1"/>
  <c r="BT677" i="66"/>
  <c r="Z677" i="66" s="1"/>
  <c r="CK677" i="66" s="1"/>
  <c r="AB677" i="66"/>
  <c r="BU677" i="66"/>
  <c r="AA677" i="66" s="1"/>
  <c r="CL677" i="66" s="1"/>
  <c r="BS677" i="66"/>
  <c r="Y677" i="66" s="1"/>
  <c r="CJ677" i="66" s="1"/>
  <c r="BS83" i="66"/>
  <c r="Y83" i="66" s="1"/>
  <c r="CJ83" i="66" s="1"/>
  <c r="AB83" i="66"/>
  <c r="BU83" i="66"/>
  <c r="AA83" i="66" s="1"/>
  <c r="CL83" i="66" s="1"/>
  <c r="BT83" i="66"/>
  <c r="Z83" i="66" s="1"/>
  <c r="CK83" i="66" s="1"/>
  <c r="AB850" i="66"/>
  <c r="BS850" i="66"/>
  <c r="Y850" i="66" s="1"/>
  <c r="CJ850" i="66" s="1"/>
  <c r="BT850" i="66"/>
  <c r="Z850" i="66" s="1"/>
  <c r="CK850" i="66" s="1"/>
  <c r="BU850" i="66"/>
  <c r="AA850" i="66" s="1"/>
  <c r="CL850" i="66" s="1"/>
  <c r="BS194" i="66"/>
  <c r="Y194" i="66" s="1"/>
  <c r="CJ194" i="66" s="1"/>
  <c r="BT194" i="66"/>
  <c r="Z194" i="66" s="1"/>
  <c r="CK194" i="66" s="1"/>
  <c r="BU194" i="66"/>
  <c r="AA194" i="66" s="1"/>
  <c r="CL194" i="66" s="1"/>
  <c r="AB194" i="66"/>
  <c r="BS814" i="66"/>
  <c r="Y814" i="66" s="1"/>
  <c r="CJ814" i="66" s="1"/>
  <c r="BU814" i="66"/>
  <c r="AA814" i="66" s="1"/>
  <c r="CL814" i="66" s="1"/>
  <c r="BT814" i="66"/>
  <c r="Z814" i="66" s="1"/>
  <c r="CK814" i="66" s="1"/>
  <c r="AB814" i="66"/>
  <c r="AB158" i="66"/>
  <c r="BT158" i="66"/>
  <c r="Z158" i="66" s="1"/>
  <c r="CK158" i="66" s="1"/>
  <c r="BS158" i="66"/>
  <c r="Y158" i="66" s="1"/>
  <c r="CJ158" i="66" s="1"/>
  <c r="BU158" i="66"/>
  <c r="AA158" i="66" s="1"/>
  <c r="CL158" i="66" s="1"/>
  <c r="BT773" i="66"/>
  <c r="Z773" i="66" s="1"/>
  <c r="CK773" i="66" s="1"/>
  <c r="BS773" i="66"/>
  <c r="Y773" i="66" s="1"/>
  <c r="CJ773" i="66" s="1"/>
  <c r="AB773" i="66"/>
  <c r="BU773" i="66"/>
  <c r="AA773" i="66" s="1"/>
  <c r="CL773" i="66" s="1"/>
  <c r="BT751" i="66"/>
  <c r="Z751" i="66" s="1"/>
  <c r="CK751" i="66" s="1"/>
  <c r="AB751" i="66"/>
  <c r="BU751" i="66"/>
  <c r="AA751" i="66" s="1"/>
  <c r="CL751" i="66" s="1"/>
  <c r="BS751" i="66"/>
  <c r="Y751" i="66" s="1"/>
  <c r="CJ751" i="66" s="1"/>
  <c r="BU839" i="66"/>
  <c r="AA839" i="66" s="1"/>
  <c r="CL839" i="66" s="1"/>
  <c r="BS839" i="66"/>
  <c r="Y839" i="66" s="1"/>
  <c r="CJ839" i="66" s="1"/>
  <c r="BT839" i="66"/>
  <c r="Z839" i="66" s="1"/>
  <c r="CK839" i="66" s="1"/>
  <c r="AB839" i="66"/>
  <c r="BU599" i="66"/>
  <c r="AA599" i="66" s="1"/>
  <c r="CL599" i="66" s="1"/>
  <c r="AB599" i="66"/>
  <c r="BS599" i="66"/>
  <c r="Y599" i="66" s="1"/>
  <c r="CJ599" i="66" s="1"/>
  <c r="BT599" i="66"/>
  <c r="Z599" i="66" s="1"/>
  <c r="CK599" i="66" s="1"/>
  <c r="AB135" i="66"/>
  <c r="BT135" i="66"/>
  <c r="Z135" i="66" s="1"/>
  <c r="CK135" i="66" s="1"/>
  <c r="BS135" i="66"/>
  <c r="Y135" i="66" s="1"/>
  <c r="CJ135" i="66" s="1"/>
  <c r="BU135" i="66"/>
  <c r="AA135" i="66" s="1"/>
  <c r="CL135" i="66" s="1"/>
  <c r="BT152" i="66"/>
  <c r="Z152" i="66" s="1"/>
  <c r="CK152" i="66" s="1"/>
  <c r="BU152" i="66"/>
  <c r="AA152" i="66" s="1"/>
  <c r="CL152" i="66" s="1"/>
  <c r="BS152" i="66"/>
  <c r="Y152" i="66" s="1"/>
  <c r="CJ152" i="66" s="1"/>
  <c r="AB152" i="66"/>
  <c r="AB106" i="66"/>
  <c r="BS106" i="66"/>
  <c r="Y106" i="66" s="1"/>
  <c r="CJ106" i="66" s="1"/>
  <c r="BT106" i="66"/>
  <c r="Z106" i="66" s="1"/>
  <c r="CK106" i="66" s="1"/>
  <c r="BU106" i="66"/>
  <c r="AA106" i="66" s="1"/>
  <c r="CL106" i="66" s="1"/>
  <c r="BT454" i="66"/>
  <c r="Z454" i="66" s="1"/>
  <c r="CK454" i="66" s="1"/>
  <c r="BU454" i="66"/>
  <c r="AA454" i="66" s="1"/>
  <c r="CL454" i="66" s="1"/>
  <c r="AB454" i="66"/>
  <c r="BS454" i="66"/>
  <c r="Y454" i="66" s="1"/>
  <c r="CJ454" i="66" s="1"/>
  <c r="AB392" i="66"/>
  <c r="BS392" i="66"/>
  <c r="Y392" i="66" s="1"/>
  <c r="CJ392" i="66" s="1"/>
  <c r="BU392" i="66"/>
  <c r="AA392" i="66" s="1"/>
  <c r="CL392" i="66" s="1"/>
  <c r="BT392" i="66"/>
  <c r="Z392" i="66" s="1"/>
  <c r="CK392" i="66" s="1"/>
  <c r="AB497" i="66"/>
  <c r="BT497" i="66"/>
  <c r="Z497" i="66" s="1"/>
  <c r="CK497" i="66" s="1"/>
  <c r="BU497" i="66"/>
  <c r="AA497" i="66" s="1"/>
  <c r="CL497" i="66" s="1"/>
  <c r="BS497" i="66"/>
  <c r="Y497" i="66" s="1"/>
  <c r="CJ497" i="66" s="1"/>
  <c r="BU368" i="66"/>
  <c r="AA368" i="66" s="1"/>
  <c r="CL368" i="66" s="1"/>
  <c r="BT368" i="66"/>
  <c r="Z368" i="66" s="1"/>
  <c r="CK368" i="66" s="1"/>
  <c r="BS368" i="66"/>
  <c r="Y368" i="66" s="1"/>
  <c r="CJ368" i="66" s="1"/>
  <c r="AB368" i="66"/>
  <c r="BS994" i="66"/>
  <c r="Y994" i="66" s="1"/>
  <c r="CJ994" i="66" s="1"/>
  <c r="BT994" i="66"/>
  <c r="Z994" i="66" s="1"/>
  <c r="CK994" i="66" s="1"/>
  <c r="AB994" i="66"/>
  <c r="BU994" i="66"/>
  <c r="AA994" i="66" s="1"/>
  <c r="CL994" i="66" s="1"/>
  <c r="BT442" i="66"/>
  <c r="Z442" i="66" s="1"/>
  <c r="CK442" i="66" s="1"/>
  <c r="BU442" i="66"/>
  <c r="AA442" i="66" s="1"/>
  <c r="CL442" i="66" s="1"/>
  <c r="AB442" i="66"/>
  <c r="BS442" i="66"/>
  <c r="Y442" i="66" s="1"/>
  <c r="CJ442" i="66" s="1"/>
  <c r="BT507" i="66"/>
  <c r="Z507" i="66" s="1"/>
  <c r="CK507" i="66" s="1"/>
  <c r="AB507" i="66"/>
  <c r="BS507" i="66"/>
  <c r="Y507" i="66" s="1"/>
  <c r="CJ507" i="66" s="1"/>
  <c r="BU507" i="66"/>
  <c r="AA507" i="66" s="1"/>
  <c r="CL507" i="66" s="1"/>
  <c r="BS304" i="66"/>
  <c r="Y304" i="66" s="1"/>
  <c r="CJ304" i="66" s="1"/>
  <c r="BU304" i="66"/>
  <c r="AA304" i="66" s="1"/>
  <c r="CL304" i="66" s="1"/>
  <c r="AB304" i="66"/>
  <c r="BT304" i="66"/>
  <c r="Z304" i="66" s="1"/>
  <c r="CK304" i="66" s="1"/>
  <c r="BT873" i="66"/>
  <c r="Z873" i="66" s="1"/>
  <c r="CK873" i="66" s="1"/>
  <c r="BU873" i="66"/>
  <c r="AA873" i="66" s="1"/>
  <c r="CL873" i="66" s="1"/>
  <c r="BS873" i="66"/>
  <c r="Y873" i="66" s="1"/>
  <c r="CJ873" i="66" s="1"/>
  <c r="AB873" i="66"/>
  <c r="BT10" i="66"/>
  <c r="Z10" i="66" s="1"/>
  <c r="CK10" i="66" s="1"/>
  <c r="BU10" i="66"/>
  <c r="AA10" i="66" s="1"/>
  <c r="CL10" i="66" s="1"/>
  <c r="BS10" i="66"/>
  <c r="Y10" i="66" s="1"/>
  <c r="CJ10" i="66" s="1"/>
  <c r="DQ5" i="66"/>
  <c r="AN5" i="66" s="1"/>
  <c r="CQ9" i="66"/>
  <c r="CN10" i="66"/>
  <c r="CM10" i="66"/>
  <c r="DO5" i="66"/>
  <c r="BR4" i="66"/>
  <c r="AC695" i="66" l="1"/>
  <c r="CN695" i="66" s="1"/>
  <c r="DJ695" i="66" s="1"/>
  <c r="CM695" i="66"/>
  <c r="AC479" i="66"/>
  <c r="CN479" i="66" s="1"/>
  <c r="DJ479" i="66" s="1"/>
  <c r="CM479" i="66"/>
  <c r="CM995" i="66"/>
  <c r="AC995" i="66"/>
  <c r="CN995" i="66" s="1"/>
  <c r="DJ995" i="66" s="1"/>
  <c r="AC562" i="66"/>
  <c r="CN562" i="66" s="1"/>
  <c r="DJ562" i="66" s="1"/>
  <c r="CM562" i="66"/>
  <c r="AC73" i="66"/>
  <c r="CN73" i="66" s="1"/>
  <c r="DJ73" i="66" s="1"/>
  <c r="CM73" i="66"/>
  <c r="AC262" i="66"/>
  <c r="CN262" i="66" s="1"/>
  <c r="DJ262" i="66" s="1"/>
  <c r="CM262" i="66"/>
  <c r="CM69" i="66"/>
  <c r="AC69" i="66"/>
  <c r="CN69" i="66" s="1"/>
  <c r="DJ69" i="66" s="1"/>
  <c r="CM49" i="66"/>
  <c r="AC49" i="66"/>
  <c r="CN49" i="66" s="1"/>
  <c r="DJ49" i="66" s="1"/>
  <c r="CM267" i="66"/>
  <c r="AC267" i="66"/>
  <c r="CN267" i="66" s="1"/>
  <c r="DJ267" i="66" s="1"/>
  <c r="AC582" i="66"/>
  <c r="CN582" i="66" s="1"/>
  <c r="DJ582" i="66" s="1"/>
  <c r="CM582" i="66"/>
  <c r="AC852" i="66"/>
  <c r="CN852" i="66" s="1"/>
  <c r="DJ852" i="66" s="1"/>
  <c r="CM852" i="66"/>
  <c r="AC215" i="66"/>
  <c r="CN215" i="66" s="1"/>
  <c r="DJ215" i="66" s="1"/>
  <c r="CM215" i="66"/>
  <c r="CM642" i="66"/>
  <c r="AC642" i="66"/>
  <c r="CN642" i="66" s="1"/>
  <c r="DJ642" i="66" s="1"/>
  <c r="AC427" i="66"/>
  <c r="CN427" i="66" s="1"/>
  <c r="DJ427" i="66" s="1"/>
  <c r="CM427" i="66"/>
  <c r="CM893" i="66"/>
  <c r="AC893" i="66"/>
  <c r="CN893" i="66" s="1"/>
  <c r="DJ893" i="66" s="1"/>
  <c r="AC179" i="66"/>
  <c r="CN179" i="66" s="1"/>
  <c r="DJ179" i="66" s="1"/>
  <c r="CM179" i="66"/>
  <c r="CM685" i="66"/>
  <c r="AC685" i="66"/>
  <c r="CN685" i="66" s="1"/>
  <c r="DJ685" i="66" s="1"/>
  <c r="AC336" i="66"/>
  <c r="CN336" i="66" s="1"/>
  <c r="DJ336" i="66" s="1"/>
  <c r="CM336" i="66"/>
  <c r="AC870" i="66"/>
  <c r="CN870" i="66" s="1"/>
  <c r="DJ870" i="66" s="1"/>
  <c r="CM870" i="66"/>
  <c r="CM303" i="66"/>
  <c r="AC303" i="66"/>
  <c r="CN303" i="66" s="1"/>
  <c r="DJ303" i="66" s="1"/>
  <c r="AC799" i="66"/>
  <c r="CN799" i="66" s="1"/>
  <c r="DJ799" i="66" s="1"/>
  <c r="CM799" i="66"/>
  <c r="AC101" i="66"/>
  <c r="CN101" i="66" s="1"/>
  <c r="DJ101" i="66" s="1"/>
  <c r="CM101" i="66"/>
  <c r="AC43" i="66"/>
  <c r="CN43" i="66" s="1"/>
  <c r="DJ43" i="66" s="1"/>
  <c r="CM43" i="66"/>
  <c r="AC44" i="66"/>
  <c r="CN44" i="66" s="1"/>
  <c r="DJ44" i="66" s="1"/>
  <c r="CM44" i="66"/>
  <c r="CM32" i="66"/>
  <c r="AC32" i="66"/>
  <c r="CN32" i="66" s="1"/>
  <c r="DJ32" i="66" s="1"/>
  <c r="AC153" i="66"/>
  <c r="CN153" i="66" s="1"/>
  <c r="DJ153" i="66" s="1"/>
  <c r="CM153" i="66"/>
  <c r="CM638" i="66"/>
  <c r="AC638" i="66"/>
  <c r="CN638" i="66" s="1"/>
  <c r="DJ638" i="66" s="1"/>
  <c r="AC107" i="66"/>
  <c r="CN107" i="66" s="1"/>
  <c r="DJ107" i="66" s="1"/>
  <c r="CM107" i="66"/>
  <c r="AC691" i="66"/>
  <c r="CN691" i="66" s="1"/>
  <c r="DJ691" i="66" s="1"/>
  <c r="CM691" i="66"/>
  <c r="CM570" i="66"/>
  <c r="AC570" i="66"/>
  <c r="CN570" i="66" s="1"/>
  <c r="DJ570" i="66" s="1"/>
  <c r="AC254" i="66"/>
  <c r="CN254" i="66" s="1"/>
  <c r="DJ254" i="66" s="1"/>
  <c r="CM254" i="66"/>
  <c r="AC397" i="66"/>
  <c r="CN397" i="66" s="1"/>
  <c r="DJ397" i="66" s="1"/>
  <c r="CM397" i="66"/>
  <c r="CM662" i="66"/>
  <c r="AC662" i="66"/>
  <c r="CN662" i="66" s="1"/>
  <c r="DJ662" i="66" s="1"/>
  <c r="CM1000" i="66"/>
  <c r="AC1000" i="66"/>
  <c r="CN1000" i="66" s="1"/>
  <c r="DJ1000" i="66" s="1"/>
  <c r="CM942" i="66"/>
  <c r="AC942" i="66"/>
  <c r="CN942" i="66" s="1"/>
  <c r="DJ942" i="66" s="1"/>
  <c r="AC59" i="66"/>
  <c r="CN59" i="66" s="1"/>
  <c r="DJ59" i="66" s="1"/>
  <c r="CM59" i="66"/>
  <c r="AC89" i="66"/>
  <c r="CN89" i="66" s="1"/>
  <c r="DJ89" i="66" s="1"/>
  <c r="CM89" i="66"/>
  <c r="CM354" i="66"/>
  <c r="AC354" i="66"/>
  <c r="CN354" i="66" s="1"/>
  <c r="DJ354" i="66" s="1"/>
  <c r="CM693" i="66"/>
  <c r="AC693" i="66"/>
  <c r="CN693" i="66" s="1"/>
  <c r="DJ693" i="66" s="1"/>
  <c r="CM428" i="66"/>
  <c r="AC428" i="66"/>
  <c r="CN428" i="66" s="1"/>
  <c r="DJ428" i="66" s="1"/>
  <c r="AC612" i="66"/>
  <c r="CN612" i="66" s="1"/>
  <c r="DJ612" i="66" s="1"/>
  <c r="CM612" i="66"/>
  <c r="AC527" i="66"/>
  <c r="CN527" i="66" s="1"/>
  <c r="DJ527" i="66" s="1"/>
  <c r="CM527" i="66"/>
  <c r="CM126" i="66"/>
  <c r="AC126" i="66"/>
  <c r="CN126" i="66" s="1"/>
  <c r="DJ126" i="66" s="1"/>
  <c r="CM650" i="66"/>
  <c r="AC650" i="66"/>
  <c r="CN650" i="66" s="1"/>
  <c r="DJ650" i="66" s="1"/>
  <c r="CM509" i="66"/>
  <c r="AC509" i="66"/>
  <c r="CN509" i="66" s="1"/>
  <c r="DJ509" i="66" s="1"/>
  <c r="AC280" i="66"/>
  <c r="CN280" i="66" s="1"/>
  <c r="DJ280" i="66" s="1"/>
  <c r="CM280" i="66"/>
  <c r="CM365" i="66"/>
  <c r="AC365" i="66"/>
  <c r="CN365" i="66" s="1"/>
  <c r="DJ365" i="66" s="1"/>
  <c r="AC243" i="66"/>
  <c r="CN243" i="66" s="1"/>
  <c r="DJ243" i="66" s="1"/>
  <c r="CM243" i="66"/>
  <c r="AC112" i="66"/>
  <c r="CN112" i="66" s="1"/>
  <c r="DJ112" i="66" s="1"/>
  <c r="CM112" i="66"/>
  <c r="AC463" i="66"/>
  <c r="CN463" i="66" s="1"/>
  <c r="DJ463" i="66" s="1"/>
  <c r="CM463" i="66"/>
  <c r="CM164" i="66"/>
  <c r="AC164" i="66"/>
  <c r="CN164" i="66" s="1"/>
  <c r="DJ164" i="66" s="1"/>
  <c r="AC894" i="66"/>
  <c r="CN894" i="66" s="1"/>
  <c r="DJ894" i="66" s="1"/>
  <c r="CM894" i="66"/>
  <c r="CM763" i="66"/>
  <c r="AC763" i="66"/>
  <c r="CN763" i="66" s="1"/>
  <c r="DJ763" i="66" s="1"/>
  <c r="CM78" i="66"/>
  <c r="AC78" i="66"/>
  <c r="CN78" i="66" s="1"/>
  <c r="DJ78" i="66" s="1"/>
  <c r="AC122" i="66"/>
  <c r="CN122" i="66" s="1"/>
  <c r="DJ122" i="66" s="1"/>
  <c r="CM122" i="66"/>
  <c r="AC771" i="66"/>
  <c r="CN771" i="66" s="1"/>
  <c r="DJ771" i="66" s="1"/>
  <c r="CM771" i="66"/>
  <c r="AC294" i="66"/>
  <c r="CN294" i="66" s="1"/>
  <c r="DJ294" i="66" s="1"/>
  <c r="CM294" i="66"/>
  <c r="AC477" i="66"/>
  <c r="CN477" i="66" s="1"/>
  <c r="DJ477" i="66" s="1"/>
  <c r="CM477" i="66"/>
  <c r="AC734" i="66"/>
  <c r="CN734" i="66" s="1"/>
  <c r="DJ734" i="66" s="1"/>
  <c r="CM734" i="66"/>
  <c r="AC684" i="66"/>
  <c r="CN684" i="66" s="1"/>
  <c r="DJ684" i="66" s="1"/>
  <c r="CM684" i="66"/>
  <c r="AC752" i="66"/>
  <c r="CN752" i="66" s="1"/>
  <c r="DJ752" i="66" s="1"/>
  <c r="CM752" i="66"/>
  <c r="CM966" i="66"/>
  <c r="AC966" i="66"/>
  <c r="CN966" i="66" s="1"/>
  <c r="DJ966" i="66" s="1"/>
  <c r="AC402" i="66"/>
  <c r="CN402" i="66" s="1"/>
  <c r="DJ402" i="66" s="1"/>
  <c r="CM402" i="66"/>
  <c r="CM484" i="66"/>
  <c r="AC484" i="66"/>
  <c r="CN484" i="66" s="1"/>
  <c r="DJ484" i="66" s="1"/>
  <c r="AC154" i="66"/>
  <c r="CN154" i="66" s="1"/>
  <c r="DJ154" i="66" s="1"/>
  <c r="CM154" i="66"/>
  <c r="CM530" i="66"/>
  <c r="AC530" i="66"/>
  <c r="CN530" i="66" s="1"/>
  <c r="DJ530" i="66" s="1"/>
  <c r="AC724" i="66"/>
  <c r="CN724" i="66" s="1"/>
  <c r="DJ724" i="66" s="1"/>
  <c r="CM724" i="66"/>
  <c r="CM191" i="66"/>
  <c r="AC191" i="66"/>
  <c r="CN191" i="66" s="1"/>
  <c r="DJ191" i="66" s="1"/>
  <c r="AC974" i="66"/>
  <c r="CN974" i="66" s="1"/>
  <c r="DJ974" i="66" s="1"/>
  <c r="CM974" i="66"/>
  <c r="CM857" i="66"/>
  <c r="AC857" i="66"/>
  <c r="CN857" i="66" s="1"/>
  <c r="DJ857" i="66" s="1"/>
  <c r="AC694" i="66"/>
  <c r="CN694" i="66" s="1"/>
  <c r="DJ694" i="66" s="1"/>
  <c r="CM694" i="66"/>
  <c r="AC574" i="66"/>
  <c r="CN574" i="66" s="1"/>
  <c r="DJ574" i="66" s="1"/>
  <c r="CM574" i="66"/>
  <c r="CM514" i="66"/>
  <c r="AC514" i="66"/>
  <c r="CN514" i="66" s="1"/>
  <c r="DJ514" i="66" s="1"/>
  <c r="CM475" i="66"/>
  <c r="AC475" i="66"/>
  <c r="CN475" i="66" s="1"/>
  <c r="DJ475" i="66" s="1"/>
  <c r="CM736" i="66"/>
  <c r="AC736" i="66"/>
  <c r="CN736" i="66" s="1"/>
  <c r="DJ736" i="66" s="1"/>
  <c r="AC108" i="66"/>
  <c r="CN108" i="66" s="1"/>
  <c r="DJ108" i="66" s="1"/>
  <c r="CM108" i="66"/>
  <c r="CM35" i="66"/>
  <c r="AC35" i="66"/>
  <c r="CN35" i="66" s="1"/>
  <c r="DJ35" i="66" s="1"/>
  <c r="AC671" i="66"/>
  <c r="CN671" i="66" s="1"/>
  <c r="DJ671" i="66" s="1"/>
  <c r="CM671" i="66"/>
  <c r="AC777" i="66"/>
  <c r="CN777" i="66" s="1"/>
  <c r="DJ777" i="66" s="1"/>
  <c r="CM777" i="66"/>
  <c r="AC239" i="66"/>
  <c r="CN239" i="66" s="1"/>
  <c r="DJ239" i="66" s="1"/>
  <c r="CM239" i="66"/>
  <c r="AC405" i="66"/>
  <c r="CN405" i="66" s="1"/>
  <c r="DJ405" i="66" s="1"/>
  <c r="CM405" i="66"/>
  <c r="CM585" i="66"/>
  <c r="AC585" i="66"/>
  <c r="CN585" i="66" s="1"/>
  <c r="DJ585" i="66" s="1"/>
  <c r="CM137" i="66"/>
  <c r="AC137" i="66"/>
  <c r="CN137" i="66" s="1"/>
  <c r="DJ137" i="66" s="1"/>
  <c r="AC56" i="66"/>
  <c r="CN56" i="66" s="1"/>
  <c r="DJ56" i="66" s="1"/>
  <c r="CM56" i="66"/>
  <c r="AC917" i="66"/>
  <c r="CN917" i="66" s="1"/>
  <c r="DJ917" i="66" s="1"/>
  <c r="CM917" i="66"/>
  <c r="AC725" i="66"/>
  <c r="CN725" i="66" s="1"/>
  <c r="DJ725" i="66" s="1"/>
  <c r="CM725" i="66"/>
  <c r="AC389" i="66"/>
  <c r="CN389" i="66" s="1"/>
  <c r="DJ389" i="66" s="1"/>
  <c r="CM389" i="66"/>
  <c r="CM198" i="66"/>
  <c r="AC198" i="66"/>
  <c r="CN198" i="66" s="1"/>
  <c r="DJ198" i="66" s="1"/>
  <c r="CM584" i="66"/>
  <c r="AC584" i="66"/>
  <c r="CN584" i="66" s="1"/>
  <c r="DJ584" i="66" s="1"/>
  <c r="AC94" i="66"/>
  <c r="CN94" i="66" s="1"/>
  <c r="DJ94" i="66" s="1"/>
  <c r="CM94" i="66"/>
  <c r="AC321" i="66"/>
  <c r="CN321" i="66" s="1"/>
  <c r="DJ321" i="66" s="1"/>
  <c r="CM321" i="66"/>
  <c r="CM394" i="66"/>
  <c r="AC394" i="66"/>
  <c r="CN394" i="66" s="1"/>
  <c r="DJ394" i="66" s="1"/>
  <c r="CM921" i="66"/>
  <c r="AC921" i="66"/>
  <c r="CN921" i="66" s="1"/>
  <c r="DJ921" i="66" s="1"/>
  <c r="AC687" i="66"/>
  <c r="CN687" i="66" s="1"/>
  <c r="DJ687" i="66" s="1"/>
  <c r="CM687" i="66"/>
  <c r="CM34" i="66"/>
  <c r="AC34" i="66"/>
  <c r="CN34" i="66" s="1"/>
  <c r="DJ34" i="66" s="1"/>
  <c r="CM304" i="66"/>
  <c r="AC304" i="66"/>
  <c r="CN304" i="66" s="1"/>
  <c r="DJ304" i="66" s="1"/>
  <c r="AC680" i="66"/>
  <c r="CN680" i="66" s="1"/>
  <c r="DJ680" i="66" s="1"/>
  <c r="CM680" i="66"/>
  <c r="AC614" i="66"/>
  <c r="CN614" i="66" s="1"/>
  <c r="DJ614" i="66" s="1"/>
  <c r="CM614" i="66"/>
  <c r="AC131" i="66"/>
  <c r="CN131" i="66" s="1"/>
  <c r="DJ131" i="66" s="1"/>
  <c r="CM131" i="66"/>
  <c r="AC898" i="66"/>
  <c r="CN898" i="66" s="1"/>
  <c r="DJ898" i="66" s="1"/>
  <c r="CM898" i="66"/>
  <c r="CM355" i="66"/>
  <c r="AC355" i="66"/>
  <c r="CN355" i="66" s="1"/>
  <c r="DJ355" i="66" s="1"/>
  <c r="AC586" i="66"/>
  <c r="CN586" i="66" s="1"/>
  <c r="DJ586" i="66" s="1"/>
  <c r="CM586" i="66"/>
  <c r="AC125" i="66"/>
  <c r="CN125" i="66" s="1"/>
  <c r="DJ125" i="66" s="1"/>
  <c r="CM125" i="66"/>
  <c r="CM892" i="66"/>
  <c r="AC892" i="66"/>
  <c r="CN892" i="66" s="1"/>
  <c r="DJ892" i="66" s="1"/>
  <c r="CM663" i="66"/>
  <c r="AC663" i="66"/>
  <c r="CN663" i="66" s="1"/>
  <c r="DJ663" i="66" s="1"/>
  <c r="CM472" i="66"/>
  <c r="AC472" i="66"/>
  <c r="CN472" i="66" s="1"/>
  <c r="DJ472" i="66" s="1"/>
  <c r="AC114" i="66"/>
  <c r="CN114" i="66" s="1"/>
  <c r="DJ114" i="66" s="1"/>
  <c r="CM114" i="66"/>
  <c r="AC831" i="66"/>
  <c r="CN831" i="66" s="1"/>
  <c r="DJ831" i="66" s="1"/>
  <c r="CM831" i="66"/>
  <c r="AC668" i="66"/>
  <c r="CN668" i="66" s="1"/>
  <c r="DJ668" i="66" s="1"/>
  <c r="CM668" i="66"/>
  <c r="AC416" i="66"/>
  <c r="CN416" i="66" s="1"/>
  <c r="DJ416" i="66" s="1"/>
  <c r="CM416" i="66"/>
  <c r="AC116" i="66"/>
  <c r="CN116" i="66" s="1"/>
  <c r="DJ116" i="66" s="1"/>
  <c r="CM116" i="66"/>
  <c r="AC664" i="66"/>
  <c r="CN664" i="66" s="1"/>
  <c r="DJ664" i="66" s="1"/>
  <c r="CM664" i="66"/>
  <c r="CM166" i="66"/>
  <c r="AC166" i="66"/>
  <c r="CN166" i="66" s="1"/>
  <c r="DJ166" i="66" s="1"/>
  <c r="CM578" i="66"/>
  <c r="AC578" i="66"/>
  <c r="CN578" i="66" s="1"/>
  <c r="DJ578" i="66" s="1"/>
  <c r="CM860" i="66"/>
  <c r="AC860" i="66"/>
  <c r="CN860" i="66" s="1"/>
  <c r="DJ860" i="66" s="1"/>
  <c r="CM702" i="66"/>
  <c r="AC702" i="66"/>
  <c r="CN702" i="66" s="1"/>
  <c r="DJ702" i="66" s="1"/>
  <c r="AC242" i="66"/>
  <c r="CN242" i="66" s="1"/>
  <c r="DJ242" i="66" s="1"/>
  <c r="CM242" i="66"/>
  <c r="AC308" i="66"/>
  <c r="CN308" i="66" s="1"/>
  <c r="DJ308" i="66" s="1"/>
  <c r="CM308" i="66"/>
  <c r="CM22" i="66"/>
  <c r="AC22" i="66"/>
  <c r="CN22" i="66" s="1"/>
  <c r="DJ22" i="66" s="1"/>
  <c r="AC392" i="66"/>
  <c r="CN392" i="66" s="1"/>
  <c r="DJ392" i="66" s="1"/>
  <c r="CM392" i="66"/>
  <c r="AC158" i="66"/>
  <c r="CN158" i="66" s="1"/>
  <c r="DJ158" i="66" s="1"/>
  <c r="CM158" i="66"/>
  <c r="AC850" i="66"/>
  <c r="CN850" i="66" s="1"/>
  <c r="DJ850" i="66" s="1"/>
  <c r="CM850" i="66"/>
  <c r="CM592" i="66"/>
  <c r="AC592" i="66"/>
  <c r="CN592" i="66" s="1"/>
  <c r="DJ592" i="66" s="1"/>
  <c r="CM311" i="66"/>
  <c r="AC311" i="66"/>
  <c r="CN311" i="66" s="1"/>
  <c r="DJ311" i="66" s="1"/>
  <c r="AC986" i="66"/>
  <c r="CN986" i="66" s="1"/>
  <c r="DJ986" i="66" s="1"/>
  <c r="CM986" i="66"/>
  <c r="CM977" i="66"/>
  <c r="AC977" i="66"/>
  <c r="CN977" i="66" s="1"/>
  <c r="DJ977" i="66" s="1"/>
  <c r="AC750" i="66"/>
  <c r="CN750" i="66" s="1"/>
  <c r="DJ750" i="66" s="1"/>
  <c r="CM750" i="66"/>
  <c r="CM952" i="66"/>
  <c r="AC952" i="66"/>
  <c r="CN952" i="66" s="1"/>
  <c r="DJ952" i="66" s="1"/>
  <c r="CM800" i="66"/>
  <c r="AC800" i="66"/>
  <c r="CN800" i="66" s="1"/>
  <c r="DJ800" i="66" s="1"/>
  <c r="AC425" i="66"/>
  <c r="CN425" i="66" s="1"/>
  <c r="DJ425" i="66" s="1"/>
  <c r="CM425" i="66"/>
  <c r="AC876" i="66"/>
  <c r="CN876" i="66" s="1"/>
  <c r="DJ876" i="66" s="1"/>
  <c r="CM876" i="66"/>
  <c r="CM174" i="66"/>
  <c r="AC174" i="66"/>
  <c r="CN174" i="66" s="1"/>
  <c r="DJ174" i="66" s="1"/>
  <c r="AC299" i="66"/>
  <c r="CN299" i="66" s="1"/>
  <c r="DJ299" i="66" s="1"/>
  <c r="CM299" i="66"/>
  <c r="AC317" i="66"/>
  <c r="CN317" i="66" s="1"/>
  <c r="DJ317" i="66" s="1"/>
  <c r="CM317" i="66"/>
  <c r="CM726" i="66"/>
  <c r="AC726" i="66"/>
  <c r="CN726" i="66" s="1"/>
  <c r="DJ726" i="66" s="1"/>
  <c r="AC853" i="66"/>
  <c r="CN853" i="66" s="1"/>
  <c r="DJ853" i="66" s="1"/>
  <c r="CM853" i="66"/>
  <c r="AC543" i="66"/>
  <c r="CN543" i="66" s="1"/>
  <c r="DJ543" i="66" s="1"/>
  <c r="CM543" i="66"/>
  <c r="AC847" i="66"/>
  <c r="CN847" i="66" s="1"/>
  <c r="DJ847" i="66" s="1"/>
  <c r="CM847" i="66"/>
  <c r="CM344" i="66"/>
  <c r="AC344" i="66"/>
  <c r="CN344" i="66" s="1"/>
  <c r="DJ344" i="66" s="1"/>
  <c r="AC68" i="66"/>
  <c r="CN68" i="66" s="1"/>
  <c r="DJ68" i="66" s="1"/>
  <c r="CM68" i="66"/>
  <c r="CM641" i="66"/>
  <c r="AC641" i="66"/>
  <c r="CN641" i="66" s="1"/>
  <c r="DJ641" i="66" s="1"/>
  <c r="CM201" i="66"/>
  <c r="AC201" i="66"/>
  <c r="CN201" i="66" s="1"/>
  <c r="DJ201" i="66" s="1"/>
  <c r="CM954" i="66"/>
  <c r="AC954" i="66"/>
  <c r="CN954" i="66" s="1"/>
  <c r="DJ954" i="66" s="1"/>
  <c r="AC534" i="66"/>
  <c r="CN534" i="66" s="1"/>
  <c r="DJ534" i="66" s="1"/>
  <c r="CM534" i="66"/>
  <c r="CM339" i="66"/>
  <c r="AC339" i="66"/>
  <c r="CN339" i="66" s="1"/>
  <c r="DJ339" i="66" s="1"/>
  <c r="AC28" i="66"/>
  <c r="CN28" i="66" s="1"/>
  <c r="DJ28" i="66" s="1"/>
  <c r="CM28" i="66"/>
  <c r="CM999" i="66"/>
  <c r="AC999" i="66"/>
  <c r="CN999" i="66" s="1"/>
  <c r="DJ999" i="66" s="1"/>
  <c r="CM470" i="66"/>
  <c r="AC470" i="66"/>
  <c r="CN470" i="66" s="1"/>
  <c r="DJ470" i="66" s="1"/>
  <c r="AC630" i="66"/>
  <c r="CN630" i="66" s="1"/>
  <c r="DJ630" i="66" s="1"/>
  <c r="CM630" i="66"/>
  <c r="CM648" i="66"/>
  <c r="AC648" i="66"/>
  <c r="CN648" i="66" s="1"/>
  <c r="DJ648" i="66" s="1"/>
  <c r="CM257" i="66"/>
  <c r="AC257" i="66"/>
  <c r="CN257" i="66" s="1"/>
  <c r="DJ257" i="66" s="1"/>
  <c r="AC488" i="66"/>
  <c r="CN488" i="66" s="1"/>
  <c r="DJ488" i="66" s="1"/>
  <c r="CM488" i="66"/>
  <c r="AC151" i="66"/>
  <c r="CN151" i="66" s="1"/>
  <c r="DJ151" i="66" s="1"/>
  <c r="CM151" i="66"/>
  <c r="AC1004" i="66"/>
  <c r="CN1004" i="66" s="1"/>
  <c r="DJ1004" i="66" s="1"/>
  <c r="CM1004" i="66"/>
  <c r="CM341" i="66"/>
  <c r="AC341" i="66"/>
  <c r="CN341" i="66" s="1"/>
  <c r="DJ341" i="66" s="1"/>
  <c r="AC486" i="66"/>
  <c r="CN486" i="66" s="1"/>
  <c r="DJ486" i="66" s="1"/>
  <c r="CM486" i="66"/>
  <c r="CM807" i="66"/>
  <c r="AC807" i="66"/>
  <c r="CN807" i="66" s="1"/>
  <c r="DJ807" i="66" s="1"/>
  <c r="CM447" i="66"/>
  <c r="AC447" i="66"/>
  <c r="CN447" i="66" s="1"/>
  <c r="DJ447" i="66" s="1"/>
  <c r="AC558" i="66"/>
  <c r="CN558" i="66" s="1"/>
  <c r="DJ558" i="66" s="1"/>
  <c r="CM558" i="66"/>
  <c r="AC737" i="66"/>
  <c r="CN737" i="66" s="1"/>
  <c r="DJ737" i="66" s="1"/>
  <c r="CM737" i="66"/>
  <c r="AC283" i="66"/>
  <c r="CN283" i="66" s="1"/>
  <c r="DJ283" i="66" s="1"/>
  <c r="CM283" i="66"/>
  <c r="AC430" i="66"/>
  <c r="CN430" i="66" s="1"/>
  <c r="DJ430" i="66" s="1"/>
  <c r="CM430" i="66"/>
  <c r="CM141" i="66"/>
  <c r="AC141" i="66"/>
  <c r="CN141" i="66" s="1"/>
  <c r="DJ141" i="66" s="1"/>
  <c r="AC756" i="66"/>
  <c r="CN756" i="66" s="1"/>
  <c r="DJ756" i="66" s="1"/>
  <c r="CM756" i="66"/>
  <c r="CM200" i="66"/>
  <c r="AC200" i="66"/>
  <c r="CN200" i="66" s="1"/>
  <c r="DJ200" i="66" s="1"/>
  <c r="CM948" i="66"/>
  <c r="AC948" i="66"/>
  <c r="CN948" i="66" s="1"/>
  <c r="DJ948" i="66" s="1"/>
  <c r="AC740" i="66"/>
  <c r="CN740" i="66" s="1"/>
  <c r="DJ740" i="66" s="1"/>
  <c r="CM740" i="66"/>
  <c r="AC699" i="66"/>
  <c r="CN699" i="66" s="1"/>
  <c r="DJ699" i="66" s="1"/>
  <c r="CM699" i="66"/>
  <c r="CM450" i="66"/>
  <c r="AC450" i="66"/>
  <c r="CN450" i="66" s="1"/>
  <c r="DJ450" i="66" s="1"/>
  <c r="AC846" i="66"/>
  <c r="CN846" i="66" s="1"/>
  <c r="DJ846" i="66" s="1"/>
  <c r="CM846" i="66"/>
  <c r="CM102" i="66"/>
  <c r="AC102" i="66"/>
  <c r="CN102" i="66" s="1"/>
  <c r="DJ102" i="66" s="1"/>
  <c r="AC978" i="66"/>
  <c r="CN978" i="66" s="1"/>
  <c r="DJ978" i="66" s="1"/>
  <c r="CM978" i="66"/>
  <c r="AC499" i="66"/>
  <c r="CN499" i="66" s="1"/>
  <c r="DJ499" i="66" s="1"/>
  <c r="CM499" i="66"/>
  <c r="CM234" i="66"/>
  <c r="AC234" i="66"/>
  <c r="CN234" i="66" s="1"/>
  <c r="DJ234" i="66" s="1"/>
  <c r="AC535" i="66"/>
  <c r="CN535" i="66" s="1"/>
  <c r="DJ535" i="66" s="1"/>
  <c r="CM535" i="66"/>
  <c r="CM533" i="66"/>
  <c r="AC533" i="66"/>
  <c r="CN533" i="66" s="1"/>
  <c r="DJ533" i="66" s="1"/>
  <c r="AC414" i="66"/>
  <c r="CN414" i="66" s="1"/>
  <c r="DJ414" i="66" s="1"/>
  <c r="CM414" i="66"/>
  <c r="AC559" i="66"/>
  <c r="CN559" i="66" s="1"/>
  <c r="DJ559" i="66" s="1"/>
  <c r="CM559" i="66"/>
  <c r="CM697" i="66"/>
  <c r="AC697" i="66"/>
  <c r="CN697" i="66" s="1"/>
  <c r="DJ697" i="66" s="1"/>
  <c r="CM673" i="66"/>
  <c r="AC673" i="66"/>
  <c r="CN673" i="66" s="1"/>
  <c r="DJ673" i="66" s="1"/>
  <c r="CM432" i="66"/>
  <c r="AC432" i="66"/>
  <c r="CN432" i="66" s="1"/>
  <c r="DJ432" i="66" s="1"/>
  <c r="AC632" i="66"/>
  <c r="CN632" i="66" s="1"/>
  <c r="DJ632" i="66" s="1"/>
  <c r="CM632" i="66"/>
  <c r="CM924" i="66"/>
  <c r="AC924" i="66"/>
  <c r="CN924" i="66" s="1"/>
  <c r="DJ924" i="66" s="1"/>
  <c r="AC333" i="66"/>
  <c r="CN333" i="66" s="1"/>
  <c r="DJ333" i="66" s="1"/>
  <c r="CM333" i="66"/>
  <c r="CM710" i="66"/>
  <c r="AC710" i="66"/>
  <c r="CN710" i="66" s="1"/>
  <c r="DJ710" i="66" s="1"/>
  <c r="AC936" i="66"/>
  <c r="CN936" i="66" s="1"/>
  <c r="DJ936" i="66" s="1"/>
  <c r="CM936" i="66"/>
  <c r="CM481" i="66"/>
  <c r="AC481" i="66"/>
  <c r="CN481" i="66" s="1"/>
  <c r="DJ481" i="66" s="1"/>
  <c r="CM606" i="66"/>
  <c r="AC606" i="66"/>
  <c r="CN606" i="66" s="1"/>
  <c r="DJ606" i="66" s="1"/>
  <c r="AC822" i="66"/>
  <c r="CN822" i="66" s="1"/>
  <c r="DJ822" i="66" s="1"/>
  <c r="CM822" i="66"/>
  <c r="AC675" i="66"/>
  <c r="CN675" i="66" s="1"/>
  <c r="DJ675" i="66" s="1"/>
  <c r="CM675" i="66"/>
  <c r="CM742" i="66"/>
  <c r="AC742" i="66"/>
  <c r="CN742" i="66" s="1"/>
  <c r="DJ742" i="66" s="1"/>
  <c r="AC539" i="66"/>
  <c r="CN539" i="66" s="1"/>
  <c r="DJ539" i="66" s="1"/>
  <c r="CM539" i="66"/>
  <c r="CM369" i="66"/>
  <c r="AC369" i="66"/>
  <c r="CN369" i="66" s="1"/>
  <c r="DJ369" i="66" s="1"/>
  <c r="AC566" i="66"/>
  <c r="CN566" i="66" s="1"/>
  <c r="DJ566" i="66" s="1"/>
  <c r="CM566" i="66"/>
  <c r="AC426" i="66"/>
  <c r="CN426" i="66" s="1"/>
  <c r="DJ426" i="66" s="1"/>
  <c r="CM426" i="66"/>
  <c r="CM329" i="66"/>
  <c r="AC329" i="66"/>
  <c r="CN329" i="66" s="1"/>
  <c r="DJ329" i="66" s="1"/>
  <c r="AC565" i="66"/>
  <c r="CN565" i="66" s="1"/>
  <c r="DJ565" i="66" s="1"/>
  <c r="CM565" i="66"/>
  <c r="CM563" i="66"/>
  <c r="AC563" i="66"/>
  <c r="CN563" i="66" s="1"/>
  <c r="DJ563" i="66" s="1"/>
  <c r="CM478" i="66"/>
  <c r="AC478" i="66"/>
  <c r="CN478" i="66" s="1"/>
  <c r="DJ478" i="66" s="1"/>
  <c r="AC318" i="66"/>
  <c r="CN318" i="66" s="1"/>
  <c r="DJ318" i="66" s="1"/>
  <c r="CM318" i="66"/>
  <c r="CM494" i="66"/>
  <c r="AC494" i="66"/>
  <c r="CN494" i="66" s="1"/>
  <c r="DJ494" i="66" s="1"/>
  <c r="AC938" i="66"/>
  <c r="CN938" i="66" s="1"/>
  <c r="DJ938" i="66" s="1"/>
  <c r="CM938" i="66"/>
  <c r="AC610" i="66"/>
  <c r="CN610" i="66" s="1"/>
  <c r="DJ610" i="66" s="1"/>
  <c r="CM610" i="66"/>
  <c r="CM802" i="66"/>
  <c r="AC802" i="66"/>
  <c r="CN802" i="66" s="1"/>
  <c r="DJ802" i="66" s="1"/>
  <c r="AC337" i="66"/>
  <c r="CN337" i="66" s="1"/>
  <c r="DJ337" i="66" s="1"/>
  <c r="CM337" i="66"/>
  <c r="AC25" i="66"/>
  <c r="CN25" i="66" s="1"/>
  <c r="DJ25" i="66" s="1"/>
  <c r="CM25" i="66"/>
  <c r="CM385" i="66"/>
  <c r="AC385" i="66"/>
  <c r="CN385" i="66" s="1"/>
  <c r="DJ385" i="66" s="1"/>
  <c r="CM591" i="66"/>
  <c r="AC591" i="66"/>
  <c r="CN591" i="66" s="1"/>
  <c r="DJ591" i="66" s="1"/>
  <c r="CM129" i="66"/>
  <c r="AC129" i="66"/>
  <c r="CN129" i="66" s="1"/>
  <c r="DJ129" i="66" s="1"/>
  <c r="AC674" i="66"/>
  <c r="CN674" i="66" s="1"/>
  <c r="DJ674" i="66" s="1"/>
  <c r="CM674" i="66"/>
  <c r="AC14" i="66"/>
  <c r="CN14" i="66" s="1"/>
  <c r="DJ14" i="66" s="1"/>
  <c r="CM14" i="66"/>
  <c r="CM163" i="66"/>
  <c r="AC163" i="66"/>
  <c r="CN163" i="66" s="1"/>
  <c r="DJ163" i="66" s="1"/>
  <c r="AC300" i="66"/>
  <c r="CN300" i="66" s="1"/>
  <c r="DJ300" i="66" s="1"/>
  <c r="CM300" i="66"/>
  <c r="CM296" i="66"/>
  <c r="AC296" i="66"/>
  <c r="CN296" i="66" s="1"/>
  <c r="DJ296" i="66" s="1"/>
  <c r="AC849" i="66"/>
  <c r="CN849" i="66" s="1"/>
  <c r="DJ849" i="66" s="1"/>
  <c r="CM849" i="66"/>
  <c r="AC595" i="66"/>
  <c r="CN595" i="66" s="1"/>
  <c r="DJ595" i="66" s="1"/>
  <c r="CM595" i="66"/>
  <c r="AC910" i="66"/>
  <c r="CN910" i="66" s="1"/>
  <c r="DJ910" i="66" s="1"/>
  <c r="CM910" i="66"/>
  <c r="AC495" i="66"/>
  <c r="CN495" i="66" s="1"/>
  <c r="DJ495" i="66" s="1"/>
  <c r="CM495" i="66"/>
  <c r="CM774" i="66"/>
  <c r="AC774" i="66"/>
  <c r="CN774" i="66" s="1"/>
  <c r="DJ774" i="66" s="1"/>
  <c r="CM11" i="66"/>
  <c r="AC11" i="66"/>
  <c r="CN11" i="66" s="1"/>
  <c r="DJ11" i="66" s="1"/>
  <c r="CM269" i="66"/>
  <c r="AC269" i="66"/>
  <c r="CN269" i="66" s="1"/>
  <c r="DJ269" i="66" s="1"/>
  <c r="AC714" i="66"/>
  <c r="CN714" i="66" s="1"/>
  <c r="DJ714" i="66" s="1"/>
  <c r="CM714" i="66"/>
  <c r="CM639" i="66"/>
  <c r="AC639" i="66"/>
  <c r="CN639" i="66" s="1"/>
  <c r="DJ639" i="66" s="1"/>
  <c r="AC170" i="66"/>
  <c r="CN170" i="66" s="1"/>
  <c r="DJ170" i="66" s="1"/>
  <c r="CM170" i="66"/>
  <c r="AC634" i="66"/>
  <c r="CN634" i="66" s="1"/>
  <c r="DJ634" i="66" s="1"/>
  <c r="CM634" i="66"/>
  <c r="AC544" i="66"/>
  <c r="CN544" i="66" s="1"/>
  <c r="DJ544" i="66" s="1"/>
  <c r="CM544" i="66"/>
  <c r="CM167" i="66"/>
  <c r="AC167" i="66"/>
  <c r="CN167" i="66" s="1"/>
  <c r="DJ167" i="66" s="1"/>
  <c r="CM776" i="66"/>
  <c r="AC776" i="66"/>
  <c r="CN776" i="66" s="1"/>
  <c r="DJ776" i="66" s="1"/>
  <c r="CM913" i="66"/>
  <c r="AC913" i="66"/>
  <c r="CN913" i="66" s="1"/>
  <c r="DJ913" i="66" s="1"/>
  <c r="CM837" i="66"/>
  <c r="AC837" i="66"/>
  <c r="CN837" i="66" s="1"/>
  <c r="DJ837" i="66" s="1"/>
  <c r="AC50" i="66"/>
  <c r="CN50" i="66" s="1"/>
  <c r="DJ50" i="66" s="1"/>
  <c r="CM50" i="66"/>
  <c r="CM33" i="66"/>
  <c r="AC33" i="66"/>
  <c r="CN33" i="66" s="1"/>
  <c r="DJ33" i="66" s="1"/>
  <c r="AC399" i="66"/>
  <c r="CN399" i="66" s="1"/>
  <c r="DJ399" i="66" s="1"/>
  <c r="CM399" i="66"/>
  <c r="CM785" i="66"/>
  <c r="AC785" i="66"/>
  <c r="CN785" i="66" s="1"/>
  <c r="DJ785" i="66" s="1"/>
  <c r="AC814" i="66"/>
  <c r="CN814" i="66" s="1"/>
  <c r="DJ814" i="66" s="1"/>
  <c r="CM814" i="66"/>
  <c r="AC15" i="66"/>
  <c r="CN15" i="66" s="1"/>
  <c r="DJ15" i="66" s="1"/>
  <c r="CM15" i="66"/>
  <c r="CM817" i="66"/>
  <c r="AC817" i="66"/>
  <c r="CN817" i="66" s="1"/>
  <c r="DJ817" i="66" s="1"/>
  <c r="CM207" i="66"/>
  <c r="AC207" i="66"/>
  <c r="CN207" i="66" s="1"/>
  <c r="DJ207" i="66" s="1"/>
  <c r="AC624" i="66"/>
  <c r="CN624" i="66" s="1"/>
  <c r="DJ624" i="66" s="1"/>
  <c r="CM624" i="66"/>
  <c r="AC620" i="66"/>
  <c r="CN620" i="66" s="1"/>
  <c r="DJ620" i="66" s="1"/>
  <c r="CM620" i="66"/>
  <c r="CM946" i="66"/>
  <c r="AC946" i="66"/>
  <c r="CN946" i="66" s="1"/>
  <c r="DJ946" i="66" s="1"/>
  <c r="CM889" i="66"/>
  <c r="AC889" i="66"/>
  <c r="CN889" i="66" s="1"/>
  <c r="DJ889" i="66" s="1"/>
  <c r="CM613" i="66"/>
  <c r="AC613" i="66"/>
  <c r="CN613" i="66" s="1"/>
  <c r="DJ613" i="66" s="1"/>
  <c r="AC364" i="66"/>
  <c r="CN364" i="66" s="1"/>
  <c r="DJ364" i="66" s="1"/>
  <c r="CM364" i="66"/>
  <c r="AC722" i="66"/>
  <c r="CN722" i="66" s="1"/>
  <c r="DJ722" i="66" s="1"/>
  <c r="CM722" i="66"/>
  <c r="AC506" i="66"/>
  <c r="CN506" i="66" s="1"/>
  <c r="DJ506" i="66" s="1"/>
  <c r="CM506" i="66"/>
  <c r="AC165" i="66"/>
  <c r="CN165" i="66" s="1"/>
  <c r="DJ165" i="66" s="1"/>
  <c r="CM165" i="66"/>
  <c r="CM903" i="66"/>
  <c r="AC903" i="66"/>
  <c r="CN903" i="66" s="1"/>
  <c r="DJ903" i="66" s="1"/>
  <c r="CM885" i="66"/>
  <c r="AC885" i="66"/>
  <c r="CN885" i="66" s="1"/>
  <c r="DJ885" i="66" s="1"/>
  <c r="AC895" i="66"/>
  <c r="CN895" i="66" s="1"/>
  <c r="DJ895" i="66" s="1"/>
  <c r="CM895" i="66"/>
  <c r="AC884" i="66"/>
  <c r="CN884" i="66" s="1"/>
  <c r="DJ884" i="66" s="1"/>
  <c r="CM884" i="66"/>
  <c r="CM976" i="66"/>
  <c r="AC976" i="66"/>
  <c r="CN976" i="66" s="1"/>
  <c r="DJ976" i="66" s="1"/>
  <c r="CM370" i="66"/>
  <c r="AC370" i="66"/>
  <c r="CN370" i="66" s="1"/>
  <c r="DJ370" i="66" s="1"/>
  <c r="AC519" i="66"/>
  <c r="CN519" i="66" s="1"/>
  <c r="DJ519" i="66" s="1"/>
  <c r="CM519" i="66"/>
  <c r="CM879" i="66"/>
  <c r="AC879" i="66"/>
  <c r="CN879" i="66" s="1"/>
  <c r="DJ879" i="66" s="1"/>
  <c r="CM655" i="66"/>
  <c r="AC655" i="66"/>
  <c r="CN655" i="66" s="1"/>
  <c r="DJ655" i="66" s="1"/>
  <c r="AC448" i="66"/>
  <c r="CN448" i="66" s="1"/>
  <c r="DJ448" i="66" s="1"/>
  <c r="CM448" i="66"/>
  <c r="CM943" i="66"/>
  <c r="AC943" i="66"/>
  <c r="CN943" i="66" s="1"/>
  <c r="DJ943" i="66" s="1"/>
  <c r="AC732" i="66"/>
  <c r="CN732" i="66" s="1"/>
  <c r="DJ732" i="66" s="1"/>
  <c r="CM732" i="66"/>
  <c r="AC407" i="66"/>
  <c r="CN407" i="66" s="1"/>
  <c r="DJ407" i="66" s="1"/>
  <c r="CM407" i="66"/>
  <c r="AC881" i="66"/>
  <c r="CN881" i="66" s="1"/>
  <c r="DJ881" i="66" s="1"/>
  <c r="CM881" i="66"/>
  <c r="CM376" i="66"/>
  <c r="AC376" i="66"/>
  <c r="CN376" i="66" s="1"/>
  <c r="DJ376" i="66" s="1"/>
  <c r="CM298" i="66"/>
  <c r="AC298" i="66"/>
  <c r="CN298" i="66" s="1"/>
  <c r="DJ298" i="66" s="1"/>
  <c r="AC235" i="66"/>
  <c r="CN235" i="66" s="1"/>
  <c r="DJ235" i="66" s="1"/>
  <c r="CM235" i="66"/>
  <c r="AC580" i="66"/>
  <c r="CN580" i="66" s="1"/>
  <c r="DJ580" i="66" s="1"/>
  <c r="CM580" i="66"/>
  <c r="CM42" i="66"/>
  <c r="AC42" i="66"/>
  <c r="CN42" i="66" s="1"/>
  <c r="DJ42" i="66" s="1"/>
  <c r="CM669" i="66"/>
  <c r="AC669" i="66"/>
  <c r="CN669" i="66" s="1"/>
  <c r="DJ669" i="66" s="1"/>
  <c r="AC575" i="66"/>
  <c r="CN575" i="66" s="1"/>
  <c r="DJ575" i="66" s="1"/>
  <c r="CM575" i="66"/>
  <c r="CM445" i="66"/>
  <c r="AC445" i="66"/>
  <c r="CN445" i="66" s="1"/>
  <c r="DJ445" i="66" s="1"/>
  <c r="AC698" i="66"/>
  <c r="CN698" i="66" s="1"/>
  <c r="DJ698" i="66" s="1"/>
  <c r="CM698" i="66"/>
  <c r="AC245" i="66"/>
  <c r="CN245" i="66" s="1"/>
  <c r="DJ245" i="66" s="1"/>
  <c r="CM245" i="66"/>
  <c r="AC603" i="66"/>
  <c r="CN603" i="66" s="1"/>
  <c r="DJ603" i="66" s="1"/>
  <c r="CM603" i="66"/>
  <c r="AC511" i="66"/>
  <c r="CN511" i="66" s="1"/>
  <c r="DJ511" i="66" s="1"/>
  <c r="CM511" i="66"/>
  <c r="AC180" i="66"/>
  <c r="CN180" i="66" s="1"/>
  <c r="DJ180" i="66" s="1"/>
  <c r="CM180" i="66"/>
  <c r="AC649" i="66"/>
  <c r="CN649" i="66" s="1"/>
  <c r="DJ649" i="66" s="1"/>
  <c r="CM649" i="66"/>
  <c r="CM795" i="66"/>
  <c r="AC795" i="66"/>
  <c r="CN795" i="66" s="1"/>
  <c r="DJ795" i="66" s="1"/>
  <c r="AC156" i="66"/>
  <c r="CN156" i="66" s="1"/>
  <c r="DJ156" i="66" s="1"/>
  <c r="CM156" i="66"/>
  <c r="CM809" i="66"/>
  <c r="AC809" i="66"/>
  <c r="CN809" i="66" s="1"/>
  <c r="DJ809" i="66" s="1"/>
  <c r="AC941" i="66"/>
  <c r="CN941" i="66" s="1"/>
  <c r="DJ941" i="66" s="1"/>
  <c r="CM941" i="66"/>
  <c r="CM730" i="66"/>
  <c r="AC730" i="66"/>
  <c r="CN730" i="66" s="1"/>
  <c r="DJ730" i="66" s="1"/>
  <c r="CM409" i="66"/>
  <c r="AC409" i="66"/>
  <c r="CN409" i="66" s="1"/>
  <c r="DJ409" i="66" s="1"/>
  <c r="CM953" i="66"/>
  <c r="AC953" i="66"/>
  <c r="CN953" i="66" s="1"/>
  <c r="DJ953" i="66" s="1"/>
  <c r="AC324" i="66"/>
  <c r="CN324" i="66" s="1"/>
  <c r="DJ324" i="66" s="1"/>
  <c r="CM324" i="66"/>
  <c r="AC121" i="66"/>
  <c r="CN121" i="66" s="1"/>
  <c r="DJ121" i="66" s="1"/>
  <c r="CM121" i="66"/>
  <c r="CM900" i="66"/>
  <c r="AC900" i="66"/>
  <c r="CN900" i="66" s="1"/>
  <c r="DJ900" i="66" s="1"/>
  <c r="CM46" i="66"/>
  <c r="AC46" i="66"/>
  <c r="CN46" i="66" s="1"/>
  <c r="DJ46" i="66" s="1"/>
  <c r="CM961" i="66"/>
  <c r="AC961" i="66"/>
  <c r="CN961" i="66" s="1"/>
  <c r="DJ961" i="66" s="1"/>
  <c r="AC161" i="66"/>
  <c r="CN161" i="66" s="1"/>
  <c r="DJ161" i="66" s="1"/>
  <c r="CM161" i="66"/>
  <c r="CM136" i="66"/>
  <c r="AC136" i="66"/>
  <c r="CN136" i="66" s="1"/>
  <c r="DJ136" i="66" s="1"/>
  <c r="CM20" i="66"/>
  <c r="AC20" i="66"/>
  <c r="CN20" i="66" s="1"/>
  <c r="DJ20" i="66" s="1"/>
  <c r="AC621" i="66"/>
  <c r="CN621" i="66" s="1"/>
  <c r="DJ621" i="66" s="1"/>
  <c r="CM621" i="66"/>
  <c r="AC183" i="66"/>
  <c r="CN183" i="66" s="1"/>
  <c r="DJ183" i="66" s="1"/>
  <c r="CM183" i="66"/>
  <c r="AC605" i="66"/>
  <c r="CN605" i="66" s="1"/>
  <c r="DJ605" i="66" s="1"/>
  <c r="CM605" i="66"/>
  <c r="AC187" i="66"/>
  <c r="CN187" i="66" s="1"/>
  <c r="DJ187" i="66" s="1"/>
  <c r="CM187" i="66"/>
  <c r="AC185" i="66"/>
  <c r="CN185" i="66" s="1"/>
  <c r="DJ185" i="66" s="1"/>
  <c r="CM185" i="66"/>
  <c r="CM705" i="66"/>
  <c r="AC705" i="66"/>
  <c r="CN705" i="66" s="1"/>
  <c r="DJ705" i="66" s="1"/>
  <c r="CM350" i="66"/>
  <c r="AC350" i="66"/>
  <c r="CN350" i="66" s="1"/>
  <c r="DJ350" i="66" s="1"/>
  <c r="CM468" i="66"/>
  <c r="AC468" i="66"/>
  <c r="CN468" i="66" s="1"/>
  <c r="DJ468" i="66" s="1"/>
  <c r="CM925" i="66"/>
  <c r="AC925" i="66"/>
  <c r="CN925" i="66" s="1"/>
  <c r="DJ925" i="66" s="1"/>
  <c r="AC727" i="66"/>
  <c r="CN727" i="66" s="1"/>
  <c r="DJ727" i="66" s="1"/>
  <c r="CM727" i="66"/>
  <c r="CM901" i="66"/>
  <c r="AC901" i="66"/>
  <c r="CN901" i="66" s="1"/>
  <c r="DJ901" i="66" s="1"/>
  <c r="CM460" i="66"/>
  <c r="AC460" i="66"/>
  <c r="CN460" i="66" s="1"/>
  <c r="DJ460" i="66" s="1"/>
  <c r="AC110" i="66"/>
  <c r="CN110" i="66" s="1"/>
  <c r="DJ110" i="66" s="1"/>
  <c r="CM110" i="66"/>
  <c r="AC97" i="66"/>
  <c r="CN97" i="66" s="1"/>
  <c r="DJ97" i="66" s="1"/>
  <c r="CM97" i="66"/>
  <c r="CM65" i="66"/>
  <c r="AC65" i="66"/>
  <c r="CN65" i="66" s="1"/>
  <c r="DJ65" i="66" s="1"/>
  <c r="AC984" i="66"/>
  <c r="CN984" i="66" s="1"/>
  <c r="DJ984" i="66" s="1"/>
  <c r="CM984" i="66"/>
  <c r="AC356" i="66"/>
  <c r="CN356" i="66" s="1"/>
  <c r="DJ356" i="66" s="1"/>
  <c r="CM356" i="66"/>
  <c r="CM700" i="66"/>
  <c r="AC700" i="66"/>
  <c r="CN700" i="66" s="1"/>
  <c r="DJ700" i="66" s="1"/>
  <c r="CM371" i="66"/>
  <c r="AC371" i="66"/>
  <c r="CN371" i="66" s="1"/>
  <c r="DJ371" i="66" s="1"/>
  <c r="CM39" i="66"/>
  <c r="AC39" i="66"/>
  <c r="CN39" i="66" s="1"/>
  <c r="DJ39" i="66" s="1"/>
  <c r="AC282" i="66"/>
  <c r="CN282" i="66" s="1"/>
  <c r="DJ282" i="66" s="1"/>
  <c r="CM282" i="66"/>
  <c r="AC676" i="66"/>
  <c r="CN676" i="66" s="1"/>
  <c r="DJ676" i="66" s="1"/>
  <c r="CM676" i="66"/>
  <c r="AC380" i="66"/>
  <c r="CN380" i="66" s="1"/>
  <c r="DJ380" i="66" s="1"/>
  <c r="CM380" i="66"/>
  <c r="AC617" i="66"/>
  <c r="CN617" i="66" s="1"/>
  <c r="DJ617" i="66" s="1"/>
  <c r="CM617" i="66"/>
  <c r="CM572" i="66"/>
  <c r="AC572" i="66"/>
  <c r="CN572" i="66" s="1"/>
  <c r="DJ572" i="66" s="1"/>
  <c r="AC421" i="66"/>
  <c r="CN421" i="66" s="1"/>
  <c r="DJ421" i="66" s="1"/>
  <c r="CM421" i="66"/>
  <c r="AC754" i="66"/>
  <c r="CN754" i="66" s="1"/>
  <c r="DJ754" i="66" s="1"/>
  <c r="CM754" i="66"/>
  <c r="CM433" i="66"/>
  <c r="AC433" i="66"/>
  <c r="CN433" i="66" s="1"/>
  <c r="DJ433" i="66" s="1"/>
  <c r="CM459" i="66"/>
  <c r="AC459" i="66"/>
  <c r="CN459" i="66" s="1"/>
  <c r="DJ459" i="66" s="1"/>
  <c r="AC144" i="66"/>
  <c r="CN144" i="66" s="1"/>
  <c r="DJ144" i="66" s="1"/>
  <c r="CM144" i="66"/>
  <c r="AC883" i="66"/>
  <c r="CN883" i="66" s="1"/>
  <c r="DJ883" i="66" s="1"/>
  <c r="CM883" i="66"/>
  <c r="CM516" i="66"/>
  <c r="AC516" i="66"/>
  <c r="CN516" i="66" s="1"/>
  <c r="DJ516" i="66" s="1"/>
  <c r="CM86" i="66"/>
  <c r="AC86" i="66"/>
  <c r="CN86" i="66" s="1"/>
  <c r="DJ86" i="66" s="1"/>
  <c r="AC683" i="66"/>
  <c r="CN683" i="66" s="1"/>
  <c r="DJ683" i="66" s="1"/>
  <c r="CM683" i="66"/>
  <c r="CM886" i="66"/>
  <c r="AC886" i="66"/>
  <c r="CN886" i="66" s="1"/>
  <c r="DJ886" i="66" s="1"/>
  <c r="AC208" i="66"/>
  <c r="CN208" i="66" s="1"/>
  <c r="DJ208" i="66" s="1"/>
  <c r="CM208" i="66"/>
  <c r="CM202" i="66"/>
  <c r="AC202" i="66"/>
  <c r="CN202" i="66" s="1"/>
  <c r="DJ202" i="66" s="1"/>
  <c r="AC139" i="66"/>
  <c r="CN139" i="66" s="1"/>
  <c r="DJ139" i="66" s="1"/>
  <c r="CM139" i="66"/>
  <c r="CM396" i="66"/>
  <c r="AC396" i="66"/>
  <c r="CN396" i="66" s="1"/>
  <c r="DJ396" i="66" s="1"/>
  <c r="CM223" i="66"/>
  <c r="AC223" i="66"/>
  <c r="CN223" i="66" s="1"/>
  <c r="DJ223" i="66" s="1"/>
  <c r="CM290" i="66"/>
  <c r="AC290" i="66"/>
  <c r="CN290" i="66" s="1"/>
  <c r="DJ290" i="66" s="1"/>
  <c r="AC132" i="66"/>
  <c r="CN132" i="66" s="1"/>
  <c r="DJ132" i="66" s="1"/>
  <c r="CM132" i="66"/>
  <c r="CM532" i="66"/>
  <c r="AC532" i="66"/>
  <c r="CN532" i="66" s="1"/>
  <c r="DJ532" i="66" s="1"/>
  <c r="AC352" i="66"/>
  <c r="CN352" i="66" s="1"/>
  <c r="DJ352" i="66" s="1"/>
  <c r="CM352" i="66"/>
  <c r="AC521" i="66"/>
  <c r="CN521" i="66" s="1"/>
  <c r="DJ521" i="66" s="1"/>
  <c r="CM521" i="66"/>
  <c r="AC278" i="66"/>
  <c r="CN278" i="66" s="1"/>
  <c r="DJ278" i="66" s="1"/>
  <c r="CM278" i="66"/>
  <c r="CM204" i="66"/>
  <c r="AC204" i="66"/>
  <c r="CN204" i="66" s="1"/>
  <c r="DJ204" i="66" s="1"/>
  <c r="CM779" i="66"/>
  <c r="AC779" i="66"/>
  <c r="CN779" i="66" s="1"/>
  <c r="DJ779" i="66" s="1"/>
  <c r="CM21" i="66"/>
  <c r="AC21" i="66"/>
  <c r="CN21" i="66" s="1"/>
  <c r="DJ21" i="66" s="1"/>
  <c r="CM520" i="66"/>
  <c r="AC520" i="66"/>
  <c r="CN520" i="66" s="1"/>
  <c r="DJ520" i="66" s="1"/>
  <c r="CM601" i="66"/>
  <c r="AC601" i="66"/>
  <c r="CN601" i="66" s="1"/>
  <c r="DJ601" i="66" s="1"/>
  <c r="CM661" i="66"/>
  <c r="AC661" i="66"/>
  <c r="CN661" i="66" s="1"/>
  <c r="DJ661" i="66" s="1"/>
  <c r="AC253" i="66"/>
  <c r="CN253" i="66" s="1"/>
  <c r="DJ253" i="66" s="1"/>
  <c r="CM253" i="66"/>
  <c r="CM190" i="66"/>
  <c r="AC190" i="66"/>
  <c r="CN190" i="66" s="1"/>
  <c r="DJ190" i="66" s="1"/>
  <c r="CM781" i="66"/>
  <c r="AC781" i="66"/>
  <c r="CN781" i="66" s="1"/>
  <c r="DJ781" i="66" s="1"/>
  <c r="AC959" i="66"/>
  <c r="CN959" i="66" s="1"/>
  <c r="DJ959" i="66" s="1"/>
  <c r="CM959" i="66"/>
  <c r="AC413" i="66"/>
  <c r="CN413" i="66" s="1"/>
  <c r="DJ413" i="66" s="1"/>
  <c r="CM413" i="66"/>
  <c r="AC216" i="66"/>
  <c r="CN216" i="66" s="1"/>
  <c r="DJ216" i="66" s="1"/>
  <c r="CM216" i="66"/>
  <c r="CM72" i="66"/>
  <c r="AC72" i="66"/>
  <c r="CN72" i="66" s="1"/>
  <c r="DJ72" i="66" s="1"/>
  <c r="CM260" i="66"/>
  <c r="AC260" i="66"/>
  <c r="CN260" i="66" s="1"/>
  <c r="DJ260" i="66" s="1"/>
  <c r="AC967" i="66"/>
  <c r="CN967" i="66" s="1"/>
  <c r="DJ967" i="66" s="1"/>
  <c r="CM967" i="66"/>
  <c r="CM357" i="66"/>
  <c r="AC357" i="66"/>
  <c r="CN357" i="66" s="1"/>
  <c r="DJ357" i="66" s="1"/>
  <c r="AC30" i="66"/>
  <c r="CN30" i="66" s="1"/>
  <c r="DJ30" i="66" s="1"/>
  <c r="CM30" i="66"/>
  <c r="AC930" i="66"/>
  <c r="CN930" i="66" s="1"/>
  <c r="DJ930" i="66" s="1"/>
  <c r="CM930" i="66"/>
  <c r="CM686" i="66"/>
  <c r="AC686" i="66"/>
  <c r="CN686" i="66" s="1"/>
  <c r="DJ686" i="66" s="1"/>
  <c r="AC988" i="66"/>
  <c r="CN988" i="66" s="1"/>
  <c r="DJ988" i="66" s="1"/>
  <c r="CM988" i="66"/>
  <c r="AC833" i="66"/>
  <c r="CN833" i="66" s="1"/>
  <c r="DJ833" i="66" s="1"/>
  <c r="CM833" i="66"/>
  <c r="AC16" i="66"/>
  <c r="CN16" i="66" s="1"/>
  <c r="DJ16" i="66" s="1"/>
  <c r="CM16" i="66"/>
  <c r="CM374" i="66"/>
  <c r="AC374" i="66"/>
  <c r="CN374" i="66" s="1"/>
  <c r="DJ374" i="66" s="1"/>
  <c r="AC130" i="66"/>
  <c r="CN130" i="66" s="1"/>
  <c r="DJ130" i="66" s="1"/>
  <c r="CM130" i="66"/>
  <c r="CM379" i="66"/>
  <c r="AC379" i="66"/>
  <c r="CN379" i="66" s="1"/>
  <c r="DJ379" i="66" s="1"/>
  <c r="CM625" i="66"/>
  <c r="AC625" i="66"/>
  <c r="CN625" i="66" s="1"/>
  <c r="DJ625" i="66" s="1"/>
  <c r="CM462" i="66"/>
  <c r="AC462" i="66"/>
  <c r="CN462" i="66" s="1"/>
  <c r="DJ462" i="66" s="1"/>
  <c r="AC219" i="66"/>
  <c r="CN219" i="66" s="1"/>
  <c r="DJ219" i="66" s="1"/>
  <c r="CM219" i="66"/>
  <c r="CM703" i="66"/>
  <c r="AC703" i="66"/>
  <c r="CN703" i="66" s="1"/>
  <c r="DJ703" i="66" s="1"/>
  <c r="CM794" i="66"/>
  <c r="AC794" i="66"/>
  <c r="CN794" i="66" s="1"/>
  <c r="DJ794" i="66" s="1"/>
  <c r="AC975" i="66"/>
  <c r="CN975" i="66" s="1"/>
  <c r="DJ975" i="66" s="1"/>
  <c r="CM975" i="66"/>
  <c r="AC502" i="66"/>
  <c r="CN502" i="66" s="1"/>
  <c r="DJ502" i="66" s="1"/>
  <c r="CM502" i="66"/>
  <c r="CM611" i="66"/>
  <c r="AC611" i="66"/>
  <c r="CN611" i="66" s="1"/>
  <c r="DJ611" i="66" s="1"/>
  <c r="AC348" i="66"/>
  <c r="CN348" i="66" s="1"/>
  <c r="DJ348" i="66" s="1"/>
  <c r="CM348" i="66"/>
  <c r="CM229" i="66"/>
  <c r="AC229" i="66"/>
  <c r="CN229" i="66" s="1"/>
  <c r="DJ229" i="66" s="1"/>
  <c r="CM653" i="66"/>
  <c r="AC653" i="66"/>
  <c r="CN653" i="66" s="1"/>
  <c r="DJ653" i="66" s="1"/>
  <c r="CM922" i="66"/>
  <c r="AC922" i="66"/>
  <c r="CN922" i="66" s="1"/>
  <c r="DJ922" i="66" s="1"/>
  <c r="AC629" i="66"/>
  <c r="CN629" i="66" s="1"/>
  <c r="DJ629" i="66" s="1"/>
  <c r="CM629" i="66"/>
  <c r="AC275" i="66"/>
  <c r="CN275" i="66" s="1"/>
  <c r="DJ275" i="66" s="1"/>
  <c r="CM275" i="66"/>
  <c r="CM985" i="66"/>
  <c r="AC985" i="66"/>
  <c r="CN985" i="66" s="1"/>
  <c r="DJ985" i="66" s="1"/>
  <c r="CM819" i="66"/>
  <c r="AC819" i="66"/>
  <c r="CN819" i="66" s="1"/>
  <c r="DJ819" i="66" s="1"/>
  <c r="AC353" i="66"/>
  <c r="CN353" i="66" s="1"/>
  <c r="DJ353" i="66" s="1"/>
  <c r="CM353" i="66"/>
  <c r="AC878" i="66"/>
  <c r="CN878" i="66" s="1"/>
  <c r="DJ878" i="66" s="1"/>
  <c r="CM878" i="66"/>
  <c r="CM273" i="66"/>
  <c r="AC273" i="66"/>
  <c r="CN273" i="66" s="1"/>
  <c r="DJ273" i="66" s="1"/>
  <c r="AC656" i="66"/>
  <c r="CN656" i="66" s="1"/>
  <c r="DJ656" i="66" s="1"/>
  <c r="CM656" i="66"/>
  <c r="CM512" i="66"/>
  <c r="AC512" i="66"/>
  <c r="CN512" i="66" s="1"/>
  <c r="DJ512" i="66" s="1"/>
  <c r="AC749" i="66"/>
  <c r="CN749" i="66" s="1"/>
  <c r="DJ749" i="66" s="1"/>
  <c r="CM749" i="66"/>
  <c r="CM127" i="66"/>
  <c r="AC127" i="66"/>
  <c r="CN127" i="66" s="1"/>
  <c r="DJ127" i="66" s="1"/>
  <c r="AC439" i="66"/>
  <c r="CN439" i="66" s="1"/>
  <c r="DJ439" i="66" s="1"/>
  <c r="CM439" i="66"/>
  <c r="CM178" i="66"/>
  <c r="AC178" i="66"/>
  <c r="CN178" i="66" s="1"/>
  <c r="DJ178" i="66" s="1"/>
  <c r="AC713" i="66"/>
  <c r="CN713" i="66" s="1"/>
  <c r="DJ713" i="66" s="1"/>
  <c r="CM713" i="66"/>
  <c r="AC443" i="66"/>
  <c r="CN443" i="66" s="1"/>
  <c r="DJ443" i="66" s="1"/>
  <c r="CM443" i="66"/>
  <c r="AC690" i="66"/>
  <c r="CN690" i="66" s="1"/>
  <c r="DJ690" i="66" s="1"/>
  <c r="CM690" i="66"/>
  <c r="CM791" i="66"/>
  <c r="AC791" i="66"/>
  <c r="CN791" i="66" s="1"/>
  <c r="DJ791" i="66" s="1"/>
  <c r="CM276" i="66"/>
  <c r="AC276" i="66"/>
  <c r="CN276" i="66" s="1"/>
  <c r="DJ276" i="66" s="1"/>
  <c r="CM360" i="66"/>
  <c r="AC360" i="66"/>
  <c r="CN360" i="66" s="1"/>
  <c r="DJ360" i="66" s="1"/>
  <c r="AC536" i="66"/>
  <c r="CN536" i="66" s="1"/>
  <c r="DJ536" i="66" s="1"/>
  <c r="CM536" i="66"/>
  <c r="CM759" i="66"/>
  <c r="AC759" i="66"/>
  <c r="CN759" i="66" s="1"/>
  <c r="DJ759" i="66" s="1"/>
  <c r="AC619" i="66"/>
  <c r="CN619" i="66" s="1"/>
  <c r="DJ619" i="66" s="1"/>
  <c r="CM619" i="66"/>
  <c r="AC99" i="66"/>
  <c r="CN99" i="66" s="1"/>
  <c r="DJ99" i="66" s="1"/>
  <c r="CM99" i="66"/>
  <c r="CM748" i="66"/>
  <c r="AC748" i="66"/>
  <c r="CN748" i="66" s="1"/>
  <c r="DJ748" i="66" s="1"/>
  <c r="AC665" i="66"/>
  <c r="CN665" i="66" s="1"/>
  <c r="DJ665" i="66" s="1"/>
  <c r="CM665" i="66"/>
  <c r="CM203" i="66"/>
  <c r="AC203" i="66"/>
  <c r="CN203" i="66" s="1"/>
  <c r="DJ203" i="66" s="1"/>
  <c r="CM332" i="66"/>
  <c r="AC332" i="66"/>
  <c r="CN332" i="66" s="1"/>
  <c r="DJ332" i="66" s="1"/>
  <c r="AC255" i="66"/>
  <c r="CN255" i="66" s="1"/>
  <c r="DJ255" i="66" s="1"/>
  <c r="CM255" i="66"/>
  <c r="CM839" i="66"/>
  <c r="AC839" i="66"/>
  <c r="CN839" i="66" s="1"/>
  <c r="DJ839" i="66" s="1"/>
  <c r="AC149" i="66"/>
  <c r="CN149" i="66" s="1"/>
  <c r="DJ149" i="66" s="1"/>
  <c r="CM149" i="66"/>
  <c r="AC362" i="66"/>
  <c r="CN362" i="66" s="1"/>
  <c r="DJ362" i="66" s="1"/>
  <c r="CM362" i="66"/>
  <c r="CM560" i="66"/>
  <c r="AC560" i="66"/>
  <c r="CN560" i="66" s="1"/>
  <c r="DJ560" i="66" s="1"/>
  <c r="CM250" i="66"/>
  <c r="AC250" i="66"/>
  <c r="CN250" i="66" s="1"/>
  <c r="DJ250" i="66" s="1"/>
  <c r="AC593" i="66"/>
  <c r="CN593" i="66" s="1"/>
  <c r="DJ593" i="66" s="1"/>
  <c r="CM593" i="66"/>
  <c r="CM933" i="66"/>
  <c r="AC933" i="66"/>
  <c r="CN933" i="66" s="1"/>
  <c r="DJ933" i="66" s="1"/>
  <c r="CM464" i="66"/>
  <c r="AC464" i="66"/>
  <c r="CN464" i="66" s="1"/>
  <c r="DJ464" i="66" s="1"/>
  <c r="CM431" i="66"/>
  <c r="AC431" i="66"/>
  <c r="CN431" i="66" s="1"/>
  <c r="DJ431" i="66" s="1"/>
  <c r="CM739" i="66"/>
  <c r="AC739" i="66"/>
  <c r="CN739" i="66" s="1"/>
  <c r="DJ739" i="66" s="1"/>
  <c r="CM604" i="66"/>
  <c r="AC604" i="66"/>
  <c r="CN604" i="66" s="1"/>
  <c r="DJ604" i="66" s="1"/>
  <c r="CM359" i="66"/>
  <c r="AC359" i="66"/>
  <c r="CN359" i="66" s="1"/>
  <c r="DJ359" i="66" s="1"/>
  <c r="CM231" i="66"/>
  <c r="AC231" i="66"/>
  <c r="CN231" i="66" s="1"/>
  <c r="DJ231" i="66" s="1"/>
  <c r="AC79" i="66"/>
  <c r="CN79" i="66" s="1"/>
  <c r="DJ79" i="66" s="1"/>
  <c r="CM79" i="66"/>
  <c r="CM390" i="66"/>
  <c r="AC390" i="66"/>
  <c r="CN390" i="66" s="1"/>
  <c r="DJ390" i="66" s="1"/>
  <c r="AC368" i="66"/>
  <c r="CN368" i="66" s="1"/>
  <c r="DJ368" i="66" s="1"/>
  <c r="CM368" i="66"/>
  <c r="AC751" i="66"/>
  <c r="CN751" i="66" s="1"/>
  <c r="DJ751" i="66" s="1"/>
  <c r="CM751" i="66"/>
  <c r="AC83" i="66"/>
  <c r="CN83" i="66" s="1"/>
  <c r="DJ83" i="66" s="1"/>
  <c r="CM83" i="66"/>
  <c r="CM274" i="66"/>
  <c r="AC274" i="66"/>
  <c r="CN274" i="66" s="1"/>
  <c r="DJ274" i="66" s="1"/>
  <c r="AC104" i="66"/>
  <c r="CN104" i="66" s="1"/>
  <c r="DJ104" i="66" s="1"/>
  <c r="CM104" i="66"/>
  <c r="CM701" i="66"/>
  <c r="AC701" i="66"/>
  <c r="CN701" i="66" s="1"/>
  <c r="DJ701" i="66" s="1"/>
  <c r="AC159" i="66"/>
  <c r="CN159" i="66" s="1"/>
  <c r="DJ159" i="66" s="1"/>
  <c r="CM159" i="66"/>
  <c r="AC393" i="66"/>
  <c r="CN393" i="66" s="1"/>
  <c r="DJ393" i="66" s="1"/>
  <c r="CM393" i="66"/>
  <c r="AC935" i="66"/>
  <c r="CN935" i="66" s="1"/>
  <c r="DJ935" i="66" s="1"/>
  <c r="CM935" i="66"/>
  <c r="CM627" i="66"/>
  <c r="AC627" i="66"/>
  <c r="CN627" i="66" s="1"/>
  <c r="DJ627" i="66" s="1"/>
  <c r="AC381" i="66"/>
  <c r="CN381" i="66" s="1"/>
  <c r="DJ381" i="66" s="1"/>
  <c r="CM381" i="66"/>
  <c r="AC708" i="66"/>
  <c r="CN708" i="66" s="1"/>
  <c r="DJ708" i="66" s="1"/>
  <c r="CM708" i="66"/>
  <c r="AC297" i="66"/>
  <c r="CN297" i="66" s="1"/>
  <c r="DJ297" i="66" s="1"/>
  <c r="CM297" i="66"/>
  <c r="AC949" i="66"/>
  <c r="CN949" i="66" s="1"/>
  <c r="DJ949" i="66" s="1"/>
  <c r="CM949" i="66"/>
  <c r="CM248" i="66"/>
  <c r="AC248" i="66"/>
  <c r="CN248" i="66" s="1"/>
  <c r="DJ248" i="66" s="1"/>
  <c r="AC789" i="66"/>
  <c r="CN789" i="66" s="1"/>
  <c r="DJ789" i="66" s="1"/>
  <c r="CM789" i="66"/>
  <c r="CM643" i="66"/>
  <c r="AC643" i="66"/>
  <c r="CN643" i="66" s="1"/>
  <c r="DJ643" i="66" s="1"/>
  <c r="CM712" i="66"/>
  <c r="AC712" i="66"/>
  <c r="CN712" i="66" s="1"/>
  <c r="DJ712" i="66" s="1"/>
  <c r="CM473" i="66"/>
  <c r="AC473" i="66"/>
  <c r="CN473" i="66" s="1"/>
  <c r="DJ473" i="66" s="1"/>
  <c r="AC322" i="66"/>
  <c r="CN322" i="66" s="1"/>
  <c r="DJ322" i="66" s="1"/>
  <c r="CM322" i="66"/>
  <c r="AC61" i="66"/>
  <c r="CN61" i="66" s="1"/>
  <c r="DJ61" i="66" s="1"/>
  <c r="CM61" i="66"/>
  <c r="AC996" i="66"/>
  <c r="CN996" i="66" s="1"/>
  <c r="DJ996" i="66" s="1"/>
  <c r="CM996" i="66"/>
  <c r="AC233" i="66"/>
  <c r="CN233" i="66" s="1"/>
  <c r="DJ233" i="66" s="1"/>
  <c r="CM233" i="66"/>
  <c r="AC890" i="66"/>
  <c r="CN890" i="66" s="1"/>
  <c r="DJ890" i="66" s="1"/>
  <c r="CM890" i="66"/>
  <c r="AC635" i="66"/>
  <c r="CN635" i="66" s="1"/>
  <c r="DJ635" i="66" s="1"/>
  <c r="CM635" i="66"/>
  <c r="CM770" i="66"/>
  <c r="AC770" i="66"/>
  <c r="CN770" i="66" s="1"/>
  <c r="DJ770" i="66" s="1"/>
  <c r="AC571" i="66"/>
  <c r="CN571" i="66" s="1"/>
  <c r="DJ571" i="66" s="1"/>
  <c r="CM571" i="66"/>
  <c r="AC513" i="66"/>
  <c r="CN513" i="66" s="1"/>
  <c r="DJ513" i="66" s="1"/>
  <c r="CM513" i="66"/>
  <c r="CM195" i="66"/>
  <c r="AC195" i="66"/>
  <c r="CN195" i="66" s="1"/>
  <c r="DJ195" i="66" s="1"/>
  <c r="AC772" i="66"/>
  <c r="CN772" i="66" s="1"/>
  <c r="DJ772" i="66" s="1"/>
  <c r="CM772" i="66"/>
  <c r="CM793" i="66"/>
  <c r="AC793" i="66"/>
  <c r="CN793" i="66" s="1"/>
  <c r="DJ793" i="66" s="1"/>
  <c r="AC692" i="66"/>
  <c r="CN692" i="66" s="1"/>
  <c r="DJ692" i="66" s="1"/>
  <c r="CM692" i="66"/>
  <c r="AC718" i="66"/>
  <c r="CN718" i="66" s="1"/>
  <c r="DJ718" i="66" s="1"/>
  <c r="CM718" i="66"/>
  <c r="AC657" i="66"/>
  <c r="CN657" i="66" s="1"/>
  <c r="DJ657" i="66" s="1"/>
  <c r="CM657" i="66"/>
  <c r="CM128" i="66"/>
  <c r="AC128" i="66"/>
  <c r="CN128" i="66" s="1"/>
  <c r="DJ128" i="66" s="1"/>
  <c r="AC681" i="66"/>
  <c r="CN681" i="66" s="1"/>
  <c r="DJ681" i="66" s="1"/>
  <c r="CM681" i="66"/>
  <c r="CM373" i="66"/>
  <c r="AC373" i="66"/>
  <c r="CN373" i="66" s="1"/>
  <c r="DJ373" i="66" s="1"/>
  <c r="AC19" i="66"/>
  <c r="CN19" i="66" s="1"/>
  <c r="DJ19" i="66" s="1"/>
  <c r="CM19" i="66"/>
  <c r="CM270" i="66"/>
  <c r="AC270" i="66"/>
  <c r="CN270" i="66" s="1"/>
  <c r="DJ270" i="66" s="1"/>
  <c r="CM378" i="66"/>
  <c r="AC378" i="66"/>
  <c r="CN378" i="66" s="1"/>
  <c r="DJ378" i="66" s="1"/>
  <c r="AC827" i="66"/>
  <c r="CN827" i="66" s="1"/>
  <c r="DJ827" i="66" s="1"/>
  <c r="CM827" i="66"/>
  <c r="CM100" i="66"/>
  <c r="AC100" i="66"/>
  <c r="CN100" i="66" s="1"/>
  <c r="DJ100" i="66" s="1"/>
  <c r="CM707" i="66"/>
  <c r="AC707" i="66"/>
  <c r="CN707" i="66" s="1"/>
  <c r="DJ707" i="66" s="1"/>
  <c r="AC60" i="66"/>
  <c r="CN60" i="66" s="1"/>
  <c r="DJ60" i="66" s="1"/>
  <c r="CM60" i="66"/>
  <c r="AC982" i="66"/>
  <c r="CN982" i="66" s="1"/>
  <c r="DJ982" i="66" s="1"/>
  <c r="CM982" i="66"/>
  <c r="CM197" i="66"/>
  <c r="AC197" i="66"/>
  <c r="CN197" i="66" s="1"/>
  <c r="DJ197" i="66" s="1"/>
  <c r="AC757" i="66"/>
  <c r="CN757" i="66" s="1"/>
  <c r="DJ757" i="66" s="1"/>
  <c r="CM757" i="66"/>
  <c r="CM177" i="66"/>
  <c r="AC177" i="66"/>
  <c r="CN177" i="66" s="1"/>
  <c r="DJ177" i="66" s="1"/>
  <c r="AC962" i="66"/>
  <c r="CN962" i="66" s="1"/>
  <c r="DJ962" i="66" s="1"/>
  <c r="CM962" i="66"/>
  <c r="AC138" i="66"/>
  <c r="CN138" i="66" s="1"/>
  <c r="DJ138" i="66" s="1"/>
  <c r="CM138" i="66"/>
  <c r="AC862" i="66"/>
  <c r="CN862" i="66" s="1"/>
  <c r="DJ862" i="66" s="1"/>
  <c r="CM862" i="66"/>
  <c r="AC766" i="66"/>
  <c r="CN766" i="66" s="1"/>
  <c r="DJ766" i="66" s="1"/>
  <c r="CM766" i="66"/>
  <c r="CM899" i="66"/>
  <c r="AC899" i="66"/>
  <c r="CN899" i="66" s="1"/>
  <c r="DJ899" i="66" s="1"/>
  <c r="AC689" i="66"/>
  <c r="CN689" i="66" s="1"/>
  <c r="DJ689" i="66" s="1"/>
  <c r="CM689" i="66"/>
  <c r="AC87" i="66"/>
  <c r="CN87" i="66" s="1"/>
  <c r="DJ87" i="66" s="1"/>
  <c r="CM87" i="66"/>
  <c r="AC905" i="66"/>
  <c r="CN905" i="66" s="1"/>
  <c r="DJ905" i="66" s="1"/>
  <c r="CM905" i="66"/>
  <c r="CM660" i="66"/>
  <c r="AC660" i="66"/>
  <c r="CN660" i="66" s="1"/>
  <c r="DJ660" i="66" s="1"/>
  <c r="AC813" i="66"/>
  <c r="CN813" i="66" s="1"/>
  <c r="DJ813" i="66" s="1"/>
  <c r="CM813" i="66"/>
  <c r="CM524" i="66"/>
  <c r="AC524" i="66"/>
  <c r="CN524" i="66" s="1"/>
  <c r="DJ524" i="66" s="1"/>
  <c r="AC867" i="66"/>
  <c r="CN867" i="66" s="1"/>
  <c r="DJ867" i="66" s="1"/>
  <c r="CM867" i="66"/>
  <c r="AC220" i="66"/>
  <c r="CN220" i="66" s="1"/>
  <c r="DJ220" i="66" s="1"/>
  <c r="CM220" i="66"/>
  <c r="CM435" i="66"/>
  <c r="AC435" i="66"/>
  <c r="CN435" i="66" s="1"/>
  <c r="DJ435" i="66" s="1"/>
  <c r="CM375" i="66"/>
  <c r="AC375" i="66"/>
  <c r="CN375" i="66" s="1"/>
  <c r="DJ375" i="66" s="1"/>
  <c r="CM947" i="66"/>
  <c r="AC947" i="66"/>
  <c r="CN947" i="66" s="1"/>
  <c r="DJ947" i="66" s="1"/>
  <c r="AC887" i="66"/>
  <c r="CN887" i="66" s="1"/>
  <c r="DJ887" i="66" s="1"/>
  <c r="CM887" i="66"/>
  <c r="AC504" i="66"/>
  <c r="CN504" i="66" s="1"/>
  <c r="DJ504" i="66" s="1"/>
  <c r="CM504" i="66"/>
  <c r="AC923" i="66"/>
  <c r="CN923" i="66" s="1"/>
  <c r="DJ923" i="66" s="1"/>
  <c r="CM923" i="66"/>
  <c r="CM246" i="66"/>
  <c r="AC246" i="66"/>
  <c r="CN246" i="66" s="1"/>
  <c r="DJ246" i="66" s="1"/>
  <c r="AC880" i="66"/>
  <c r="CN880" i="66" s="1"/>
  <c r="DJ880" i="66" s="1"/>
  <c r="CM880" i="66"/>
  <c r="CM265" i="66"/>
  <c r="AC265" i="66"/>
  <c r="CN265" i="66" s="1"/>
  <c r="DJ265" i="66" s="1"/>
  <c r="AC224" i="66"/>
  <c r="CN224" i="66" s="1"/>
  <c r="DJ224" i="66" s="1"/>
  <c r="CM224" i="66"/>
  <c r="CM152" i="66"/>
  <c r="AC152" i="66"/>
  <c r="CN152" i="66" s="1"/>
  <c r="DJ152" i="66" s="1"/>
  <c r="AC931" i="66"/>
  <c r="CN931" i="66" s="1"/>
  <c r="DJ931" i="66" s="1"/>
  <c r="CM931" i="66"/>
  <c r="CM240" i="66"/>
  <c r="AC240" i="66"/>
  <c r="CN240" i="66" s="1"/>
  <c r="DJ240" i="66" s="1"/>
  <c r="CM437" i="66"/>
  <c r="AC437" i="66"/>
  <c r="CN437" i="66" s="1"/>
  <c r="DJ437" i="66" s="1"/>
  <c r="CM113" i="66"/>
  <c r="AC113" i="66"/>
  <c r="CN113" i="66" s="1"/>
  <c r="DJ113" i="66" s="1"/>
  <c r="AC279" i="66"/>
  <c r="CN279" i="66" s="1"/>
  <c r="DJ279" i="66" s="1"/>
  <c r="CM279" i="66"/>
  <c r="CM382" i="66"/>
  <c r="AC382" i="66"/>
  <c r="CN382" i="66" s="1"/>
  <c r="DJ382" i="66" s="1"/>
  <c r="AC696" i="66"/>
  <c r="CN696" i="66" s="1"/>
  <c r="DJ696" i="66" s="1"/>
  <c r="CM696" i="66"/>
  <c r="AC971" i="66"/>
  <c r="CN971" i="66" s="1"/>
  <c r="DJ971" i="66" s="1"/>
  <c r="CM971" i="66"/>
  <c r="CM848" i="66"/>
  <c r="AC848" i="66"/>
  <c r="CN848" i="66" s="1"/>
  <c r="DJ848" i="66" s="1"/>
  <c r="CM994" i="66"/>
  <c r="AC994" i="66"/>
  <c r="CN994" i="66" s="1"/>
  <c r="DJ994" i="66" s="1"/>
  <c r="AC76" i="66"/>
  <c r="CN76" i="66" s="1"/>
  <c r="DJ76" i="66" s="1"/>
  <c r="CM76" i="66"/>
  <c r="CM907" i="66"/>
  <c r="AC907" i="66"/>
  <c r="CN907" i="66" s="1"/>
  <c r="DJ907" i="66" s="1"/>
  <c r="CM377" i="66"/>
  <c r="AC377" i="66"/>
  <c r="CN377" i="66" s="1"/>
  <c r="DJ377" i="66" s="1"/>
  <c r="AC64" i="66"/>
  <c r="CN64" i="66" s="1"/>
  <c r="DJ64" i="66" s="1"/>
  <c r="CM64" i="66"/>
  <c r="AC328" i="66"/>
  <c r="CN328" i="66" s="1"/>
  <c r="DJ328" i="66" s="1"/>
  <c r="CM328" i="66"/>
  <c r="AC91" i="66"/>
  <c r="CN91" i="66" s="1"/>
  <c r="DJ91" i="66" s="1"/>
  <c r="CM91" i="66"/>
  <c r="AC454" i="66"/>
  <c r="CN454" i="66" s="1"/>
  <c r="DJ454" i="66" s="1"/>
  <c r="CM454" i="66"/>
  <c r="CM507" i="66"/>
  <c r="AC507" i="66"/>
  <c r="CN507" i="66" s="1"/>
  <c r="DJ507" i="66" s="1"/>
  <c r="CM135" i="66"/>
  <c r="AC135" i="66"/>
  <c r="CN135" i="66" s="1"/>
  <c r="DJ135" i="66" s="1"/>
  <c r="CM836" i="66"/>
  <c r="AC836" i="66"/>
  <c r="CN836" i="66" s="1"/>
  <c r="DJ836" i="66" s="1"/>
  <c r="AC71" i="66"/>
  <c r="CN71" i="66" s="1"/>
  <c r="DJ71" i="66" s="1"/>
  <c r="CM71" i="66"/>
  <c r="AC856" i="66"/>
  <c r="CN856" i="66" s="1"/>
  <c r="DJ856" i="66" s="1"/>
  <c r="CM856" i="66"/>
  <c r="CM268" i="66"/>
  <c r="AC268" i="66"/>
  <c r="CN268" i="66" s="1"/>
  <c r="DJ268" i="66" s="1"/>
  <c r="AC973" i="66"/>
  <c r="CN973" i="66" s="1"/>
  <c r="DJ973" i="66" s="1"/>
  <c r="CM973" i="66"/>
  <c r="CM854" i="66"/>
  <c r="AC854" i="66"/>
  <c r="CN854" i="66" s="1"/>
  <c r="DJ854" i="66" s="1"/>
  <c r="AC602" i="66"/>
  <c r="CN602" i="66" s="1"/>
  <c r="DJ602" i="66" s="1"/>
  <c r="CM602" i="66"/>
  <c r="AC458" i="66"/>
  <c r="CN458" i="66" s="1"/>
  <c r="DJ458" i="66" s="1"/>
  <c r="CM458" i="66"/>
  <c r="CM577" i="66"/>
  <c r="AC577" i="66"/>
  <c r="CN577" i="66" s="1"/>
  <c r="DJ577" i="66" s="1"/>
  <c r="CM738" i="66"/>
  <c r="AC738" i="66"/>
  <c r="CN738" i="66" s="1"/>
  <c r="DJ738" i="66" s="1"/>
  <c r="AC501" i="66"/>
  <c r="CN501" i="66" s="1"/>
  <c r="DJ501" i="66" s="1"/>
  <c r="CM501" i="66"/>
  <c r="AC305" i="66"/>
  <c r="CN305" i="66" s="1"/>
  <c r="DJ305" i="66" s="1"/>
  <c r="CM305" i="66"/>
  <c r="AC804" i="66"/>
  <c r="CN804" i="66" s="1"/>
  <c r="DJ804" i="66" s="1"/>
  <c r="CM804" i="66"/>
  <c r="AC820" i="66"/>
  <c r="CN820" i="66" s="1"/>
  <c r="DJ820" i="66" s="1"/>
  <c r="CM820" i="66"/>
  <c r="AC640" i="66"/>
  <c r="CN640" i="66" s="1"/>
  <c r="DJ640" i="66" s="1"/>
  <c r="CM640" i="66"/>
  <c r="AC834" i="66"/>
  <c r="CN834" i="66" s="1"/>
  <c r="DJ834" i="66" s="1"/>
  <c r="CM834" i="66"/>
  <c r="CM417" i="66"/>
  <c r="AC417" i="66"/>
  <c r="CN417" i="66" s="1"/>
  <c r="DJ417" i="66" s="1"/>
  <c r="CM554" i="66"/>
  <c r="AC554" i="66"/>
  <c r="CN554" i="66" s="1"/>
  <c r="DJ554" i="66" s="1"/>
  <c r="AC573" i="66"/>
  <c r="CN573" i="66" s="1"/>
  <c r="DJ573" i="66" s="1"/>
  <c r="CM573" i="66"/>
  <c r="CM865" i="66"/>
  <c r="AC865" i="66"/>
  <c r="CN865" i="66" s="1"/>
  <c r="DJ865" i="66" s="1"/>
  <c r="AC597" i="66"/>
  <c r="CN597" i="66" s="1"/>
  <c r="DJ597" i="66" s="1"/>
  <c r="CM597" i="66"/>
  <c r="AC271" i="66"/>
  <c r="CN271" i="66" s="1"/>
  <c r="DJ271" i="66" s="1"/>
  <c r="CM271" i="66"/>
  <c r="CM222" i="66"/>
  <c r="AC222" i="66"/>
  <c r="CN222" i="66" s="1"/>
  <c r="DJ222" i="66" s="1"/>
  <c r="AC908" i="66"/>
  <c r="CN908" i="66" s="1"/>
  <c r="DJ908" i="66" s="1"/>
  <c r="CM908" i="66"/>
  <c r="AC832" i="66"/>
  <c r="CN832" i="66" s="1"/>
  <c r="DJ832" i="66" s="1"/>
  <c r="CM832" i="66"/>
  <c r="AC109" i="66"/>
  <c r="CN109" i="66" s="1"/>
  <c r="DJ109" i="66" s="1"/>
  <c r="CM109" i="66"/>
  <c r="CM528" i="66"/>
  <c r="AC528" i="66"/>
  <c r="CN528" i="66" s="1"/>
  <c r="DJ528" i="66" s="1"/>
  <c r="CM872" i="66"/>
  <c r="AC872" i="66"/>
  <c r="CN872" i="66" s="1"/>
  <c r="DJ872" i="66" s="1"/>
  <c r="CM711" i="66"/>
  <c r="AC711" i="66"/>
  <c r="CN711" i="66" s="1"/>
  <c r="DJ711" i="66" s="1"/>
  <c r="CM991" i="66"/>
  <c r="AC991" i="66"/>
  <c r="CN991" i="66" s="1"/>
  <c r="DJ991" i="66" s="1"/>
  <c r="CM812" i="66"/>
  <c r="AC812" i="66"/>
  <c r="CN812" i="66" s="1"/>
  <c r="DJ812" i="66" s="1"/>
  <c r="AC546" i="66"/>
  <c r="CN546" i="66" s="1"/>
  <c r="DJ546" i="66" s="1"/>
  <c r="CM546" i="66"/>
  <c r="AC551" i="66"/>
  <c r="CN551" i="66" s="1"/>
  <c r="DJ551" i="66" s="1"/>
  <c r="CM551" i="66"/>
  <c r="AC960" i="66"/>
  <c r="CN960" i="66" s="1"/>
  <c r="DJ960" i="66" s="1"/>
  <c r="CM960" i="66"/>
  <c r="AC868" i="66"/>
  <c r="CN868" i="66" s="1"/>
  <c r="DJ868" i="66" s="1"/>
  <c r="CM868" i="66"/>
  <c r="AC567" i="66"/>
  <c r="CN567" i="66" s="1"/>
  <c r="DJ567" i="66" s="1"/>
  <c r="CM567" i="66"/>
  <c r="AC434" i="66"/>
  <c r="CN434" i="66" s="1"/>
  <c r="DJ434" i="66" s="1"/>
  <c r="CM434" i="66"/>
  <c r="CM550" i="66"/>
  <c r="AC550" i="66"/>
  <c r="CN550" i="66" s="1"/>
  <c r="DJ550" i="66" s="1"/>
  <c r="AC808" i="66"/>
  <c r="CN808" i="66" s="1"/>
  <c r="DJ808" i="66" s="1"/>
  <c r="CM808" i="66"/>
  <c r="CM189" i="66"/>
  <c r="AC189" i="66"/>
  <c r="CN189" i="66" s="1"/>
  <c r="DJ189" i="66" s="1"/>
  <c r="AC26" i="66"/>
  <c r="CN26" i="66" s="1"/>
  <c r="DJ26" i="66" s="1"/>
  <c r="CM26" i="66"/>
  <c r="CM169" i="66"/>
  <c r="AC169" i="66"/>
  <c r="CN169" i="66" s="1"/>
  <c r="DJ169" i="66" s="1"/>
  <c r="CM408" i="66"/>
  <c r="AC408" i="66"/>
  <c r="CN408" i="66" s="1"/>
  <c r="DJ408" i="66" s="1"/>
  <c r="CM782" i="66"/>
  <c r="AC782" i="66"/>
  <c r="CN782" i="66" s="1"/>
  <c r="DJ782" i="66" s="1"/>
  <c r="AC581" i="66"/>
  <c r="CN581" i="66" s="1"/>
  <c r="DJ581" i="66" s="1"/>
  <c r="CM581" i="66"/>
  <c r="AC366" i="66"/>
  <c r="CN366" i="66" s="1"/>
  <c r="DJ366" i="66" s="1"/>
  <c r="CM366" i="66"/>
  <c r="AC926" i="66"/>
  <c r="CN926" i="66" s="1"/>
  <c r="DJ926" i="66" s="1"/>
  <c r="CM926" i="66"/>
  <c r="AC816" i="66"/>
  <c r="CN816" i="66" s="1"/>
  <c r="DJ816" i="66" s="1"/>
  <c r="CM816" i="66"/>
  <c r="CM124" i="66"/>
  <c r="AC124" i="66"/>
  <c r="CN124" i="66" s="1"/>
  <c r="DJ124" i="66" s="1"/>
  <c r="AC811" i="66"/>
  <c r="CN811" i="66" s="1"/>
  <c r="DJ811" i="66" s="1"/>
  <c r="CM811" i="66"/>
  <c r="AC526" i="66"/>
  <c r="CN526" i="66" s="1"/>
  <c r="DJ526" i="66" s="1"/>
  <c r="CM526" i="66"/>
  <c r="AC176" i="66"/>
  <c r="CN176" i="66" s="1"/>
  <c r="DJ176" i="66" s="1"/>
  <c r="CM176" i="66"/>
  <c r="AC823" i="66"/>
  <c r="CN823" i="66" s="1"/>
  <c r="DJ823" i="66" s="1"/>
  <c r="CM823" i="66"/>
  <c r="AC285" i="66"/>
  <c r="CN285" i="66" s="1"/>
  <c r="DJ285" i="66" s="1"/>
  <c r="CM285" i="66"/>
  <c r="CM123" i="66"/>
  <c r="AC123" i="66"/>
  <c r="CN123" i="66" s="1"/>
  <c r="DJ123" i="66" s="1"/>
  <c r="AC743" i="66"/>
  <c r="CN743" i="66" s="1"/>
  <c r="DJ743" i="66" s="1"/>
  <c r="CM743" i="66"/>
  <c r="CM47" i="66"/>
  <c r="AC47" i="66"/>
  <c r="CN47" i="66" s="1"/>
  <c r="DJ47" i="66" s="1"/>
  <c r="AC147" i="66"/>
  <c r="CN147" i="66" s="1"/>
  <c r="DJ147" i="66" s="1"/>
  <c r="CM147" i="66"/>
  <c r="CM830" i="66"/>
  <c r="AC830" i="66"/>
  <c r="CN830" i="66" s="1"/>
  <c r="DJ830" i="66" s="1"/>
  <c r="CM784" i="66"/>
  <c r="AC784" i="66"/>
  <c r="CN784" i="66" s="1"/>
  <c r="DJ784" i="66" s="1"/>
  <c r="AC537" i="66"/>
  <c r="CN537" i="66" s="1"/>
  <c r="DJ537" i="66" s="1"/>
  <c r="CM537" i="66"/>
  <c r="CM367" i="66"/>
  <c r="AC367" i="66"/>
  <c r="CN367" i="66" s="1"/>
  <c r="DJ367" i="66" s="1"/>
  <c r="AC760" i="66"/>
  <c r="CN760" i="66" s="1"/>
  <c r="DJ760" i="66" s="1"/>
  <c r="CM760" i="66"/>
  <c r="CM806" i="66"/>
  <c r="AC806" i="66"/>
  <c r="CN806" i="66" s="1"/>
  <c r="DJ806" i="66" s="1"/>
  <c r="CM471" i="66"/>
  <c r="AC471" i="66"/>
  <c r="CN471" i="66" s="1"/>
  <c r="DJ471" i="66" s="1"/>
  <c r="CM798" i="66"/>
  <c r="AC798" i="66"/>
  <c r="CN798" i="66" s="1"/>
  <c r="DJ798" i="66" s="1"/>
  <c r="CM449" i="66"/>
  <c r="AC449" i="66"/>
  <c r="CN449" i="66" s="1"/>
  <c r="DJ449" i="66" s="1"/>
  <c r="AC980" i="66"/>
  <c r="CN980" i="66" s="1"/>
  <c r="DJ980" i="66" s="1"/>
  <c r="CM980" i="66"/>
  <c r="CM363" i="66"/>
  <c r="AC363" i="66"/>
  <c r="CN363" i="66" s="1"/>
  <c r="DJ363" i="66" s="1"/>
  <c r="AC518" i="66"/>
  <c r="CN518" i="66" s="1"/>
  <c r="DJ518" i="66" s="1"/>
  <c r="CM518" i="66"/>
  <c r="AC841" i="66"/>
  <c r="CN841" i="66" s="1"/>
  <c r="DJ841" i="66" s="1"/>
  <c r="CM841" i="66"/>
  <c r="CM992" i="66"/>
  <c r="AC992" i="66"/>
  <c r="CN992" i="66" s="1"/>
  <c r="DJ992" i="66" s="1"/>
  <c r="AC387" i="66"/>
  <c r="CN387" i="66" s="1"/>
  <c r="DJ387" i="66" s="1"/>
  <c r="CM387" i="66"/>
  <c r="AC505" i="66"/>
  <c r="CN505" i="66" s="1"/>
  <c r="DJ505" i="66" s="1"/>
  <c r="CM505" i="66"/>
  <c r="AC525" i="66"/>
  <c r="CN525" i="66" s="1"/>
  <c r="DJ525" i="66" s="1"/>
  <c r="CM525" i="66"/>
  <c r="CM716" i="66"/>
  <c r="AC716" i="66"/>
  <c r="CN716" i="66" s="1"/>
  <c r="DJ716" i="66" s="1"/>
  <c r="CM618" i="66"/>
  <c r="AC618" i="66"/>
  <c r="CN618" i="66" s="1"/>
  <c r="DJ618" i="66" s="1"/>
  <c r="AC171" i="66"/>
  <c r="CN171" i="66" s="1"/>
  <c r="DJ171" i="66" s="1"/>
  <c r="CM171" i="66"/>
  <c r="AC306" i="66"/>
  <c r="CN306" i="66" s="1"/>
  <c r="DJ306" i="66" s="1"/>
  <c r="CM306" i="66"/>
  <c r="AC529" i="66"/>
  <c r="CN529" i="66" s="1"/>
  <c r="DJ529" i="66" s="1"/>
  <c r="CM529" i="66"/>
  <c r="CM225" i="66"/>
  <c r="AC225" i="66"/>
  <c r="CN225" i="66" s="1"/>
  <c r="DJ225" i="66" s="1"/>
  <c r="AC600" i="66"/>
  <c r="CN600" i="66" s="1"/>
  <c r="DJ600" i="66" s="1"/>
  <c r="CM600" i="66"/>
  <c r="AC510" i="66"/>
  <c r="CN510" i="66" s="1"/>
  <c r="DJ510" i="66" s="1"/>
  <c r="CM510" i="66"/>
  <c r="AC875" i="66"/>
  <c r="CN875" i="66" s="1"/>
  <c r="DJ875" i="66" s="1"/>
  <c r="CM875" i="66"/>
  <c r="CM284" i="66"/>
  <c r="AC284" i="66"/>
  <c r="CN284" i="66" s="1"/>
  <c r="DJ284" i="66" s="1"/>
  <c r="CM118" i="66"/>
  <c r="AC118" i="66"/>
  <c r="CN118" i="66" s="1"/>
  <c r="DJ118" i="66" s="1"/>
  <c r="AC688" i="66"/>
  <c r="CN688" i="66" s="1"/>
  <c r="DJ688" i="66" s="1"/>
  <c r="CM688" i="66"/>
  <c r="AC934" i="66"/>
  <c r="CN934" i="66" s="1"/>
  <c r="DJ934" i="66" s="1"/>
  <c r="CM934" i="66"/>
  <c r="AC214" i="66"/>
  <c r="CN214" i="66" s="1"/>
  <c r="DJ214" i="66" s="1"/>
  <c r="CM214" i="66"/>
  <c r="CM453" i="66"/>
  <c r="AC453" i="66"/>
  <c r="CN453" i="66" s="1"/>
  <c r="DJ453" i="66" s="1"/>
  <c r="AC491" i="66"/>
  <c r="CN491" i="66" s="1"/>
  <c r="DJ491" i="66" s="1"/>
  <c r="CM491" i="66"/>
  <c r="AC594" i="66"/>
  <c r="CN594" i="66" s="1"/>
  <c r="DJ594" i="66" s="1"/>
  <c r="CM594" i="66"/>
  <c r="CM647" i="66"/>
  <c r="AC647" i="66"/>
  <c r="CN647" i="66" s="1"/>
  <c r="DJ647" i="66" s="1"/>
  <c r="AC997" i="66"/>
  <c r="CN997" i="66" s="1"/>
  <c r="DJ997" i="66" s="1"/>
  <c r="CM997" i="66"/>
  <c r="AC842" i="66"/>
  <c r="CN842" i="66" s="1"/>
  <c r="DJ842" i="66" s="1"/>
  <c r="CM842" i="66"/>
  <c r="AC210" i="66"/>
  <c r="CN210" i="66" s="1"/>
  <c r="DJ210" i="66" s="1"/>
  <c r="CM210" i="66"/>
  <c r="AC1001" i="66"/>
  <c r="CN1001" i="66" s="1"/>
  <c r="DJ1001" i="66" s="1"/>
  <c r="CM1001" i="66"/>
  <c r="AC569" i="66"/>
  <c r="CN569" i="66" s="1"/>
  <c r="DJ569" i="66" s="1"/>
  <c r="CM569" i="66"/>
  <c r="CM944" i="66"/>
  <c r="AC944" i="66"/>
  <c r="CN944" i="66" s="1"/>
  <c r="DJ944" i="66" s="1"/>
  <c r="AC863" i="66"/>
  <c r="CN863" i="66" s="1"/>
  <c r="DJ863" i="66" s="1"/>
  <c r="CM863" i="66"/>
  <c r="AC249" i="66"/>
  <c r="CN249" i="66" s="1"/>
  <c r="DJ249" i="66" s="1"/>
  <c r="CM249" i="66"/>
  <c r="AC467" i="66"/>
  <c r="CN467" i="66" s="1"/>
  <c r="DJ467" i="66" s="1"/>
  <c r="CM467" i="66"/>
  <c r="AC864" i="66"/>
  <c r="CN864" i="66" s="1"/>
  <c r="DJ864" i="66" s="1"/>
  <c r="CM864" i="66"/>
  <c r="AC228" i="66"/>
  <c r="CN228" i="66" s="1"/>
  <c r="DJ228" i="66" s="1"/>
  <c r="CM228" i="66"/>
  <c r="CM951" i="66"/>
  <c r="AC951" i="66"/>
  <c r="CN951" i="66" s="1"/>
  <c r="DJ951" i="66" s="1"/>
  <c r="CM345" i="66"/>
  <c r="AC345" i="66"/>
  <c r="CN345" i="66" s="1"/>
  <c r="DJ345" i="66" s="1"/>
  <c r="CM286" i="66"/>
  <c r="AC286" i="66"/>
  <c r="CN286" i="66" s="1"/>
  <c r="DJ286" i="66" s="1"/>
  <c r="AC206" i="66"/>
  <c r="CN206" i="66" s="1"/>
  <c r="DJ206" i="66" s="1"/>
  <c r="CM206" i="66"/>
  <c r="CM111" i="66"/>
  <c r="AC111" i="66"/>
  <c r="CN111" i="66" s="1"/>
  <c r="DJ111" i="66" s="1"/>
  <c r="AC492" i="66"/>
  <c r="CN492" i="66" s="1"/>
  <c r="DJ492" i="66" s="1"/>
  <c r="CM492" i="66"/>
  <c r="CM826" i="66"/>
  <c r="AC826" i="66"/>
  <c r="CN826" i="66" s="1"/>
  <c r="DJ826" i="66" s="1"/>
  <c r="AC517" i="66"/>
  <c r="CN517" i="66" s="1"/>
  <c r="DJ517" i="66" s="1"/>
  <c r="CM517" i="66"/>
  <c r="AC92" i="66"/>
  <c r="CN92" i="66" s="1"/>
  <c r="DJ92" i="66" s="1"/>
  <c r="CM92" i="66"/>
  <c r="AC1003" i="66"/>
  <c r="CN1003" i="66" s="1"/>
  <c r="DJ1003" i="66" s="1"/>
  <c r="CM1003" i="66"/>
  <c r="AC237" i="66"/>
  <c r="CN237" i="66" s="1"/>
  <c r="DJ237" i="66" s="1"/>
  <c r="CM237" i="66"/>
  <c r="AC538" i="66"/>
  <c r="CN538" i="66" s="1"/>
  <c r="DJ538" i="66" s="1"/>
  <c r="CM538" i="66"/>
  <c r="AC861" i="66"/>
  <c r="CN861" i="66" s="1"/>
  <c r="DJ861" i="66" s="1"/>
  <c r="CM861" i="66"/>
  <c r="CM787" i="66"/>
  <c r="AC787" i="66"/>
  <c r="CN787" i="66" s="1"/>
  <c r="DJ787" i="66" s="1"/>
  <c r="CM615" i="66"/>
  <c r="AC615" i="66"/>
  <c r="CN615" i="66" s="1"/>
  <c r="DJ615" i="66" s="1"/>
  <c r="AC320" i="66"/>
  <c r="CN320" i="66" s="1"/>
  <c r="DJ320" i="66" s="1"/>
  <c r="CM320" i="66"/>
  <c r="AC406" i="66"/>
  <c r="CN406" i="66" s="1"/>
  <c r="DJ406" i="66" s="1"/>
  <c r="CM406" i="66"/>
  <c r="CM133" i="66"/>
  <c r="AC133" i="66"/>
  <c r="CN133" i="66" s="1"/>
  <c r="DJ133" i="66" s="1"/>
  <c r="AC314" i="66"/>
  <c r="CN314" i="66" s="1"/>
  <c r="DJ314" i="66" s="1"/>
  <c r="CM314" i="66"/>
  <c r="CM957" i="66"/>
  <c r="AC957" i="66"/>
  <c r="CN957" i="66" s="1"/>
  <c r="DJ957" i="66" s="1"/>
  <c r="AC911" i="66"/>
  <c r="CN911" i="66" s="1"/>
  <c r="DJ911" i="66" s="1"/>
  <c r="CM911" i="66"/>
  <c r="AC291" i="66"/>
  <c r="CN291" i="66" s="1"/>
  <c r="DJ291" i="66" s="1"/>
  <c r="CM291" i="66"/>
  <c r="CM932" i="66"/>
  <c r="AC932" i="66"/>
  <c r="CN932" i="66" s="1"/>
  <c r="DJ932" i="66" s="1"/>
  <c r="CM157" i="66"/>
  <c r="AC157" i="66"/>
  <c r="CN157" i="66" s="1"/>
  <c r="DJ157" i="66" s="1"/>
  <c r="CM150" i="66"/>
  <c r="AC150" i="66"/>
  <c r="CN150" i="66" s="1"/>
  <c r="DJ150" i="66" s="1"/>
  <c r="CM672" i="66"/>
  <c r="AC672" i="66"/>
  <c r="CN672" i="66" s="1"/>
  <c r="DJ672" i="66" s="1"/>
  <c r="CM88" i="66"/>
  <c r="AC88" i="66"/>
  <c r="CN88" i="66" s="1"/>
  <c r="DJ88" i="66" s="1"/>
  <c r="AC115" i="66"/>
  <c r="CN115" i="66" s="1"/>
  <c r="DJ115" i="66" s="1"/>
  <c r="CM115" i="66"/>
  <c r="CM403" i="66"/>
  <c r="AC403" i="66"/>
  <c r="CN403" i="66" s="1"/>
  <c r="DJ403" i="66" s="1"/>
  <c r="CM659" i="66"/>
  <c r="AC659" i="66"/>
  <c r="CN659" i="66" s="1"/>
  <c r="DJ659" i="66" s="1"/>
  <c r="AC628" i="66"/>
  <c r="CN628" i="66" s="1"/>
  <c r="DJ628" i="66" s="1"/>
  <c r="CM628" i="66"/>
  <c r="CM786" i="66"/>
  <c r="AC786" i="66"/>
  <c r="CN786" i="66" s="1"/>
  <c r="DJ786" i="66" s="1"/>
  <c r="CM679" i="66"/>
  <c r="AC679" i="66"/>
  <c r="CN679" i="66" s="1"/>
  <c r="DJ679" i="66" s="1"/>
  <c r="CM326" i="66"/>
  <c r="AC326" i="66"/>
  <c r="CN326" i="66" s="1"/>
  <c r="DJ326" i="66" s="1"/>
  <c r="CM937" i="66"/>
  <c r="AC937" i="66"/>
  <c r="CN937" i="66" s="1"/>
  <c r="DJ937" i="66" s="1"/>
  <c r="CM55" i="66"/>
  <c r="AC55" i="66"/>
  <c r="CN55" i="66" s="1"/>
  <c r="DJ55" i="66" s="1"/>
  <c r="CM37" i="66"/>
  <c r="AC37" i="66"/>
  <c r="CN37" i="66" s="1"/>
  <c r="DJ37" i="66" s="1"/>
  <c r="AC36" i="66"/>
  <c r="CN36" i="66" s="1"/>
  <c r="DJ36" i="66" s="1"/>
  <c r="CM36" i="66"/>
  <c r="CM623" i="66"/>
  <c r="AC623" i="66"/>
  <c r="CN623" i="66" s="1"/>
  <c r="DJ623" i="66" s="1"/>
  <c r="AC939" i="66"/>
  <c r="CN939" i="66" s="1"/>
  <c r="DJ939" i="66" s="1"/>
  <c r="CM939" i="66"/>
  <c r="CM372" i="66"/>
  <c r="AC372" i="66"/>
  <c r="CN372" i="66" s="1"/>
  <c r="DJ372" i="66" s="1"/>
  <c r="AC897" i="66"/>
  <c r="CN897" i="66" s="1"/>
  <c r="DJ897" i="66" s="1"/>
  <c r="CM897" i="66"/>
  <c r="AC438" i="66"/>
  <c r="CN438" i="66" s="1"/>
  <c r="DJ438" i="66" s="1"/>
  <c r="CM438" i="66"/>
  <c r="AC765" i="66"/>
  <c r="CN765" i="66" s="1"/>
  <c r="DJ765" i="66" s="1"/>
  <c r="CM765" i="66"/>
  <c r="CM855" i="66"/>
  <c r="AC855" i="66"/>
  <c r="CN855" i="66" s="1"/>
  <c r="DJ855" i="66" s="1"/>
  <c r="AC53" i="66"/>
  <c r="CN53" i="66" s="1"/>
  <c r="DJ53" i="66" s="1"/>
  <c r="CM53" i="66"/>
  <c r="CM927" i="66"/>
  <c r="AC927" i="66"/>
  <c r="CN927" i="66" s="1"/>
  <c r="DJ927" i="66" s="1"/>
  <c r="AC761" i="66"/>
  <c r="CN761" i="66" s="1"/>
  <c r="DJ761" i="66" s="1"/>
  <c r="CM761" i="66"/>
  <c r="CM196" i="66"/>
  <c r="AC196" i="66"/>
  <c r="CN196" i="66" s="1"/>
  <c r="DJ196" i="66" s="1"/>
  <c r="AC391" i="66"/>
  <c r="CN391" i="66" s="1"/>
  <c r="DJ391" i="66" s="1"/>
  <c r="CM391" i="66"/>
  <c r="CM476" i="66"/>
  <c r="AC476" i="66"/>
  <c r="CN476" i="66" s="1"/>
  <c r="DJ476" i="66" s="1"/>
  <c r="CM915" i="66"/>
  <c r="AC915" i="66"/>
  <c r="CN915" i="66" s="1"/>
  <c r="DJ915" i="66" s="1"/>
  <c r="CM446" i="66"/>
  <c r="AC446" i="66"/>
  <c r="CN446" i="66" s="1"/>
  <c r="DJ446" i="66" s="1"/>
  <c r="AC27" i="66"/>
  <c r="CN27" i="66" s="1"/>
  <c r="DJ27" i="66" s="1"/>
  <c r="CM27" i="66"/>
  <c r="CM651" i="66"/>
  <c r="AC651" i="66"/>
  <c r="CN651" i="66" s="1"/>
  <c r="DJ651" i="66" s="1"/>
  <c r="AC667" i="66"/>
  <c r="CN667" i="66" s="1"/>
  <c r="DJ667" i="66" s="1"/>
  <c r="CM667" i="66"/>
  <c r="CM18" i="66"/>
  <c r="AC18" i="66"/>
  <c r="CN18" i="66" s="1"/>
  <c r="DJ18" i="66" s="1"/>
  <c r="AC419" i="66"/>
  <c r="CN419" i="66" s="1"/>
  <c r="DJ419" i="66" s="1"/>
  <c r="CM419" i="66"/>
  <c r="AC330" i="66"/>
  <c r="CN330" i="66" s="1"/>
  <c r="DJ330" i="66" s="1"/>
  <c r="CM330" i="66"/>
  <c r="AC62" i="66"/>
  <c r="CN62" i="66" s="1"/>
  <c r="DJ62" i="66" s="1"/>
  <c r="CM62" i="66"/>
  <c r="AC482" i="66"/>
  <c r="CN482" i="66" s="1"/>
  <c r="DJ482" i="66" s="1"/>
  <c r="CM482" i="66"/>
  <c r="CM386" i="66"/>
  <c r="AC386" i="66"/>
  <c r="CN386" i="66" s="1"/>
  <c r="DJ386" i="66" s="1"/>
  <c r="AC188" i="66"/>
  <c r="CN188" i="66" s="1"/>
  <c r="DJ188" i="66" s="1"/>
  <c r="CM188" i="66"/>
  <c r="AC57" i="66"/>
  <c r="CN57" i="66" s="1"/>
  <c r="DJ57" i="66" s="1"/>
  <c r="CM57" i="66"/>
  <c r="CM767" i="66"/>
  <c r="AC767" i="66"/>
  <c r="CN767" i="66" s="1"/>
  <c r="DJ767" i="66" s="1"/>
  <c r="CM796" i="66"/>
  <c r="AC796" i="66"/>
  <c r="CN796" i="66" s="1"/>
  <c r="DJ796" i="66" s="1"/>
  <c r="CM77" i="66"/>
  <c r="AC77" i="66"/>
  <c r="CN77" i="66" s="1"/>
  <c r="DJ77" i="66" s="1"/>
  <c r="AC41" i="66"/>
  <c r="CN41" i="66" s="1"/>
  <c r="DJ41" i="66" s="1"/>
  <c r="CM41" i="66"/>
  <c r="CM480" i="66"/>
  <c r="AC480" i="66"/>
  <c r="CN480" i="66" s="1"/>
  <c r="DJ480" i="66" s="1"/>
  <c r="CM556" i="66"/>
  <c r="AC556" i="66"/>
  <c r="CN556" i="66" s="1"/>
  <c r="DJ556" i="66" s="1"/>
  <c r="CM735" i="66"/>
  <c r="AC735" i="66"/>
  <c r="CN735" i="66" s="1"/>
  <c r="DJ735" i="66" s="1"/>
  <c r="CM909" i="66"/>
  <c r="AC909" i="66"/>
  <c r="CN909" i="66" s="1"/>
  <c r="DJ909" i="66" s="1"/>
  <c r="AC589" i="66"/>
  <c r="CN589" i="66" s="1"/>
  <c r="DJ589" i="66" s="1"/>
  <c r="CM589" i="66"/>
  <c r="AC117" i="66"/>
  <c r="CN117" i="66" s="1"/>
  <c r="DJ117" i="66" s="1"/>
  <c r="CM117" i="66"/>
  <c r="CM963" i="66"/>
  <c r="AC963" i="66"/>
  <c r="CN963" i="66" s="1"/>
  <c r="DJ963" i="66" s="1"/>
  <c r="AC423" i="66"/>
  <c r="CN423" i="66" s="1"/>
  <c r="DJ423" i="66" s="1"/>
  <c r="CM423" i="66"/>
  <c r="CM496" i="66"/>
  <c r="AC496" i="66"/>
  <c r="CN496" i="66" s="1"/>
  <c r="DJ496" i="66" s="1"/>
  <c r="AC221" i="66"/>
  <c r="CN221" i="66" s="1"/>
  <c r="DJ221" i="66" s="1"/>
  <c r="CM221" i="66"/>
  <c r="CM552" i="66"/>
  <c r="AC552" i="66"/>
  <c r="CN552" i="66" s="1"/>
  <c r="DJ552" i="66" s="1"/>
  <c r="CM146" i="66"/>
  <c r="AC146" i="66"/>
  <c r="CN146" i="66" s="1"/>
  <c r="DJ146" i="66" s="1"/>
  <c r="AC508" i="66"/>
  <c r="CN508" i="66" s="1"/>
  <c r="DJ508" i="66" s="1"/>
  <c r="CM508" i="66"/>
  <c r="CM404" i="66"/>
  <c r="AC404" i="66"/>
  <c r="CN404" i="66" s="1"/>
  <c r="DJ404" i="66" s="1"/>
  <c r="CM292" i="66"/>
  <c r="AC292" i="66"/>
  <c r="CN292" i="66" s="1"/>
  <c r="DJ292" i="66" s="1"/>
  <c r="AC17" i="66"/>
  <c r="CN17" i="66" s="1"/>
  <c r="DJ17" i="66" s="1"/>
  <c r="CM17" i="66"/>
  <c r="CM840" i="66"/>
  <c r="AC840" i="66"/>
  <c r="CN840" i="66" s="1"/>
  <c r="DJ840" i="66" s="1"/>
  <c r="CM844" i="66"/>
  <c r="AC844" i="66"/>
  <c r="CN844" i="66" s="1"/>
  <c r="DJ844" i="66" s="1"/>
  <c r="CM682" i="66"/>
  <c r="AC682" i="66"/>
  <c r="CN682" i="66" s="1"/>
  <c r="DJ682" i="66" s="1"/>
  <c r="CM564" i="66"/>
  <c r="AC564" i="66"/>
  <c r="CN564" i="66" s="1"/>
  <c r="DJ564" i="66" s="1"/>
  <c r="AC456" i="66"/>
  <c r="CN456" i="66" s="1"/>
  <c r="DJ456" i="66" s="1"/>
  <c r="CM456" i="66"/>
  <c r="AC579" i="66"/>
  <c r="CN579" i="66" s="1"/>
  <c r="DJ579" i="66" s="1"/>
  <c r="CM579" i="66"/>
  <c r="CM162" i="66"/>
  <c r="AC162" i="66"/>
  <c r="CN162" i="66" s="1"/>
  <c r="DJ162" i="66" s="1"/>
  <c r="CM74" i="66"/>
  <c r="AC74" i="66"/>
  <c r="CN74" i="66" s="1"/>
  <c r="DJ74" i="66" s="1"/>
  <c r="AC31" i="66"/>
  <c r="CN31" i="66" s="1"/>
  <c r="DJ31" i="66" s="1"/>
  <c r="CM31" i="66"/>
  <c r="AC783" i="66"/>
  <c r="CN783" i="66" s="1"/>
  <c r="DJ783" i="66" s="1"/>
  <c r="CM783" i="66"/>
  <c r="CM440" i="66"/>
  <c r="AC440" i="66"/>
  <c r="CN440" i="66" s="1"/>
  <c r="DJ440" i="66" s="1"/>
  <c r="AC561" i="66"/>
  <c r="CN561" i="66" s="1"/>
  <c r="DJ561" i="66" s="1"/>
  <c r="CM561" i="66"/>
  <c r="AC769" i="66"/>
  <c r="CN769" i="66" s="1"/>
  <c r="DJ769" i="66" s="1"/>
  <c r="CM769" i="66"/>
  <c r="AC307" i="66"/>
  <c r="CN307" i="66" s="1"/>
  <c r="DJ307" i="66" s="1"/>
  <c r="CM307" i="66"/>
  <c r="AC764" i="66"/>
  <c r="CN764" i="66" s="1"/>
  <c r="DJ764" i="66" s="1"/>
  <c r="CM764" i="66"/>
  <c r="AC193" i="66"/>
  <c r="CN193" i="66" s="1"/>
  <c r="DJ193" i="66" s="1"/>
  <c r="CM193" i="66"/>
  <c r="AC873" i="66"/>
  <c r="CN873" i="66" s="1"/>
  <c r="DJ873" i="66" s="1"/>
  <c r="CM873" i="66"/>
  <c r="CM442" i="66"/>
  <c r="AC442" i="66"/>
  <c r="CN442" i="66" s="1"/>
  <c r="DJ442" i="66" s="1"/>
  <c r="CM288" i="66"/>
  <c r="AC288" i="66"/>
  <c r="CN288" i="66" s="1"/>
  <c r="DJ288" i="66" s="1"/>
  <c r="CM218" i="66"/>
  <c r="AC218" i="66"/>
  <c r="CN218" i="66" s="1"/>
  <c r="DJ218" i="66" s="1"/>
  <c r="AC103" i="66"/>
  <c r="CN103" i="66" s="1"/>
  <c r="DJ103" i="66" s="1"/>
  <c r="CM103" i="66"/>
  <c r="CM173" i="66"/>
  <c r="AC173" i="66"/>
  <c r="CN173" i="66" s="1"/>
  <c r="DJ173" i="66" s="1"/>
  <c r="AC415" i="66"/>
  <c r="CN415" i="66" s="1"/>
  <c r="DJ415" i="66" s="1"/>
  <c r="CM415" i="66"/>
  <c r="AC633" i="66"/>
  <c r="CN633" i="66" s="1"/>
  <c r="DJ633" i="66" s="1"/>
  <c r="CM633" i="66"/>
  <c r="AC205" i="66"/>
  <c r="CN205" i="66" s="1"/>
  <c r="DJ205" i="66" s="1"/>
  <c r="CM205" i="66"/>
  <c r="CM990" i="66"/>
  <c r="AC990" i="66"/>
  <c r="CN990" i="66" s="1"/>
  <c r="DJ990" i="66" s="1"/>
  <c r="CM825" i="66"/>
  <c r="AC825" i="66"/>
  <c r="CN825" i="66" s="1"/>
  <c r="DJ825" i="66" s="1"/>
  <c r="CM13" i="66"/>
  <c r="AC13" i="66"/>
  <c r="CN13" i="66" s="1"/>
  <c r="DJ13" i="66" s="1"/>
  <c r="CM780" i="66"/>
  <c r="AC780" i="66"/>
  <c r="CN780" i="66" s="1"/>
  <c r="DJ780" i="66" s="1"/>
  <c r="CM866" i="66"/>
  <c r="AC866" i="66"/>
  <c r="CN866" i="66" s="1"/>
  <c r="DJ866" i="66" s="1"/>
  <c r="AC768" i="66"/>
  <c r="CN768" i="66" s="1"/>
  <c r="DJ768" i="66" s="1"/>
  <c r="CM768" i="66"/>
  <c r="AC928" i="66"/>
  <c r="CN928" i="66" s="1"/>
  <c r="DJ928" i="66" s="1"/>
  <c r="CM928" i="66"/>
  <c r="AC312" i="66"/>
  <c r="CN312" i="66" s="1"/>
  <c r="DJ312" i="66" s="1"/>
  <c r="CM312" i="66"/>
  <c r="CM168" i="66"/>
  <c r="AC168" i="66"/>
  <c r="CN168" i="66" s="1"/>
  <c r="DJ168" i="66" s="1"/>
  <c r="AC457" i="66"/>
  <c r="CN457" i="66" s="1"/>
  <c r="DJ457" i="66" s="1"/>
  <c r="CM457" i="66"/>
  <c r="CM48" i="66"/>
  <c r="AC48" i="66"/>
  <c r="CN48" i="66" s="1"/>
  <c r="DJ48" i="66" s="1"/>
  <c r="CM259" i="66"/>
  <c r="AC259" i="66"/>
  <c r="CN259" i="66" s="1"/>
  <c r="DJ259" i="66" s="1"/>
  <c r="CM361" i="66"/>
  <c r="AC361" i="66"/>
  <c r="CN361" i="66" s="1"/>
  <c r="DJ361" i="66" s="1"/>
  <c r="AC266" i="66"/>
  <c r="CN266" i="66" s="1"/>
  <c r="DJ266" i="66" s="1"/>
  <c r="CM266" i="66"/>
  <c r="CM588" i="66"/>
  <c r="AC588" i="66"/>
  <c r="CN588" i="66" s="1"/>
  <c r="DJ588" i="66" s="1"/>
  <c r="CM824" i="66"/>
  <c r="AC824" i="66"/>
  <c r="CN824" i="66" s="1"/>
  <c r="DJ824" i="66" s="1"/>
  <c r="CM349" i="66"/>
  <c r="AC349" i="66"/>
  <c r="CN349" i="66" s="1"/>
  <c r="DJ349" i="66" s="1"/>
  <c r="AC490" i="66"/>
  <c r="CN490" i="66" s="1"/>
  <c r="DJ490" i="66" s="1"/>
  <c r="CM490" i="66"/>
  <c r="AC598" i="66"/>
  <c r="CN598" i="66" s="1"/>
  <c r="DJ598" i="66" s="1"/>
  <c r="CM598" i="66"/>
  <c r="CM310" i="66"/>
  <c r="AC310" i="66"/>
  <c r="CN310" i="66" s="1"/>
  <c r="DJ310" i="66" s="1"/>
  <c r="CM217" i="66"/>
  <c r="AC217" i="66"/>
  <c r="CN217" i="66" s="1"/>
  <c r="DJ217" i="66" s="1"/>
  <c r="CM709" i="66"/>
  <c r="AC709" i="66"/>
  <c r="CN709" i="66" s="1"/>
  <c r="DJ709" i="66" s="1"/>
  <c r="AC398" i="66"/>
  <c r="CN398" i="66" s="1"/>
  <c r="DJ398" i="66" s="1"/>
  <c r="CM398" i="66"/>
  <c r="AC410" i="66"/>
  <c r="CN410" i="66" s="1"/>
  <c r="DJ410" i="66" s="1"/>
  <c r="CM410" i="66"/>
  <c r="CM184" i="66"/>
  <c r="AC184" i="66"/>
  <c r="CN184" i="66" s="1"/>
  <c r="DJ184" i="66" s="1"/>
  <c r="AC731" i="66"/>
  <c r="CN731" i="66" s="1"/>
  <c r="DJ731" i="66" s="1"/>
  <c r="CM731" i="66"/>
  <c r="AC209" i="66"/>
  <c r="CN209" i="66" s="1"/>
  <c r="DJ209" i="66" s="1"/>
  <c r="CM209" i="66"/>
  <c r="CM383" i="66"/>
  <c r="AC383" i="66"/>
  <c r="CN383" i="66" s="1"/>
  <c r="DJ383" i="66" s="1"/>
  <c r="CM540" i="66"/>
  <c r="AC540" i="66"/>
  <c r="CN540" i="66" s="1"/>
  <c r="DJ540" i="66" s="1"/>
  <c r="AC400" i="66"/>
  <c r="CN400" i="66" s="1"/>
  <c r="DJ400" i="66" s="1"/>
  <c r="CM400" i="66"/>
  <c r="AC871" i="66"/>
  <c r="CN871" i="66" s="1"/>
  <c r="DJ871" i="66" s="1"/>
  <c r="CM871" i="66"/>
  <c r="CM226" i="66"/>
  <c r="AC226" i="66"/>
  <c r="CN226" i="66" s="1"/>
  <c r="DJ226" i="66" s="1"/>
  <c r="CM587" i="66"/>
  <c r="AC587" i="66"/>
  <c r="CN587" i="66" s="1"/>
  <c r="DJ587" i="66" s="1"/>
  <c r="AC821" i="66"/>
  <c r="CN821" i="66" s="1"/>
  <c r="DJ821" i="66" s="1"/>
  <c r="CM821" i="66"/>
  <c r="CM160" i="66"/>
  <c r="AC160" i="66"/>
  <c r="CN160" i="66" s="1"/>
  <c r="DJ160" i="66" s="1"/>
  <c r="CM238" i="66"/>
  <c r="AC238" i="66"/>
  <c r="CN238" i="66" s="1"/>
  <c r="DJ238" i="66" s="1"/>
  <c r="CM429" i="66"/>
  <c r="AC429" i="66"/>
  <c r="CN429" i="66" s="1"/>
  <c r="DJ429" i="66" s="1"/>
  <c r="CM98" i="66"/>
  <c r="AC98" i="66"/>
  <c r="CN98" i="66" s="1"/>
  <c r="DJ98" i="66" s="1"/>
  <c r="CM531" i="66"/>
  <c r="AC531" i="66"/>
  <c r="CN531" i="66" s="1"/>
  <c r="DJ531" i="66" s="1"/>
  <c r="AC388" i="66"/>
  <c r="CN388" i="66" s="1"/>
  <c r="DJ388" i="66" s="1"/>
  <c r="CM388" i="66"/>
  <c r="AC155" i="66"/>
  <c r="CN155" i="66" s="1"/>
  <c r="DJ155" i="66" s="1"/>
  <c r="CM155" i="66"/>
  <c r="CM733" i="66"/>
  <c r="AC733" i="66"/>
  <c r="CN733" i="66" s="1"/>
  <c r="DJ733" i="66" s="1"/>
  <c r="AC241" i="66"/>
  <c r="CN241" i="66" s="1"/>
  <c r="DJ241" i="66" s="1"/>
  <c r="CM241" i="66"/>
  <c r="AC981" i="66"/>
  <c r="CN981" i="66" s="1"/>
  <c r="DJ981" i="66" s="1"/>
  <c r="CM981" i="66"/>
  <c r="CM212" i="66"/>
  <c r="AC212" i="66"/>
  <c r="CN212" i="66" s="1"/>
  <c r="DJ212" i="66" s="1"/>
  <c r="AC919" i="66"/>
  <c r="CN919" i="66" s="1"/>
  <c r="DJ919" i="66" s="1"/>
  <c r="CM919" i="66"/>
  <c r="AC395" i="66"/>
  <c r="CN395" i="66" s="1"/>
  <c r="DJ395" i="66" s="1"/>
  <c r="CM395" i="66"/>
  <c r="AC646" i="66"/>
  <c r="CN646" i="66" s="1"/>
  <c r="DJ646" i="66" s="1"/>
  <c r="CM646" i="66"/>
  <c r="AC747" i="66"/>
  <c r="CN747" i="66" s="1"/>
  <c r="DJ747" i="66" s="1"/>
  <c r="CM747" i="66"/>
  <c r="AC666" i="66"/>
  <c r="CN666" i="66" s="1"/>
  <c r="DJ666" i="66" s="1"/>
  <c r="CM666" i="66"/>
  <c r="CM252" i="66"/>
  <c r="AC252" i="66"/>
  <c r="CN252" i="66" s="1"/>
  <c r="DJ252" i="66" s="1"/>
  <c r="CM874" i="66"/>
  <c r="AC874" i="66"/>
  <c r="CN874" i="66" s="1"/>
  <c r="DJ874" i="66" s="1"/>
  <c r="CM145" i="66"/>
  <c r="AC145" i="66"/>
  <c r="CN145" i="66" s="1"/>
  <c r="DJ145" i="66" s="1"/>
  <c r="AC797" i="66"/>
  <c r="CN797" i="66" s="1"/>
  <c r="DJ797" i="66" s="1"/>
  <c r="CM797" i="66"/>
  <c r="CM877" i="66"/>
  <c r="AC877" i="66"/>
  <c r="CN877" i="66" s="1"/>
  <c r="DJ877" i="66" s="1"/>
  <c r="CM63" i="66"/>
  <c r="AC63" i="66"/>
  <c r="CN63" i="66" s="1"/>
  <c r="DJ63" i="66" s="1"/>
  <c r="AC289" i="66"/>
  <c r="CN289" i="66" s="1"/>
  <c r="DJ289" i="66" s="1"/>
  <c r="CM289" i="66"/>
  <c r="AC384" i="66"/>
  <c r="CN384" i="66" s="1"/>
  <c r="DJ384" i="66" s="1"/>
  <c r="CM384" i="66"/>
  <c r="AC54" i="66"/>
  <c r="CN54" i="66" s="1"/>
  <c r="DJ54" i="66" s="1"/>
  <c r="CM54" i="66"/>
  <c r="AC85" i="66"/>
  <c r="CN85" i="66" s="1"/>
  <c r="DJ85" i="66" s="1"/>
  <c r="CM85" i="66"/>
  <c r="AC790" i="66"/>
  <c r="CN790" i="66" s="1"/>
  <c r="DJ790" i="66" s="1"/>
  <c r="CM790" i="66"/>
  <c r="AC704" i="66"/>
  <c r="CN704" i="66" s="1"/>
  <c r="DJ704" i="66" s="1"/>
  <c r="CM704" i="66"/>
  <c r="AC340" i="66"/>
  <c r="CN340" i="66" s="1"/>
  <c r="DJ340" i="66" s="1"/>
  <c r="CM340" i="66"/>
  <c r="AC227" i="66"/>
  <c r="CN227" i="66" s="1"/>
  <c r="DJ227" i="66" s="1"/>
  <c r="CM227" i="66"/>
  <c r="CM105" i="66"/>
  <c r="AC105" i="66"/>
  <c r="CN105" i="66" s="1"/>
  <c r="DJ105" i="66" s="1"/>
  <c r="CM631" i="66"/>
  <c r="AC631" i="66"/>
  <c r="CN631" i="66" s="1"/>
  <c r="DJ631" i="66" s="1"/>
  <c r="CM181" i="66"/>
  <c r="AC181" i="66"/>
  <c r="CN181" i="66" s="1"/>
  <c r="DJ181" i="66" s="1"/>
  <c r="CM969" i="66"/>
  <c r="AC969" i="66"/>
  <c r="CN969" i="66" s="1"/>
  <c r="DJ969" i="66" s="1"/>
  <c r="AC455" i="66"/>
  <c r="CN455" i="66" s="1"/>
  <c r="DJ455" i="66" s="1"/>
  <c r="CM455" i="66"/>
  <c r="AC891" i="66"/>
  <c r="CN891" i="66" s="1"/>
  <c r="DJ891" i="66" s="1"/>
  <c r="CM891" i="66"/>
  <c r="CM12" i="66"/>
  <c r="AC12" i="66"/>
  <c r="CN12" i="66" s="1"/>
  <c r="DJ12" i="66" s="1"/>
  <c r="CM251" i="66"/>
  <c r="AC251" i="66"/>
  <c r="CN251" i="66" s="1"/>
  <c r="DJ251" i="66" s="1"/>
  <c r="AC24" i="66"/>
  <c r="CN24" i="66" s="1"/>
  <c r="DJ24" i="66" s="1"/>
  <c r="CM24" i="66"/>
  <c r="CM58" i="66"/>
  <c r="AC58" i="66"/>
  <c r="CN58" i="66" s="1"/>
  <c r="DJ58" i="66" s="1"/>
  <c r="CM175" i="66"/>
  <c r="AC175" i="66"/>
  <c r="CN175" i="66" s="1"/>
  <c r="DJ175" i="66" s="1"/>
  <c r="AC746" i="66"/>
  <c r="CN746" i="66" s="1"/>
  <c r="DJ746" i="66" s="1"/>
  <c r="CM746" i="66"/>
  <c r="CM599" i="66"/>
  <c r="AC599" i="66"/>
  <c r="CN599" i="66" s="1"/>
  <c r="DJ599" i="66" s="1"/>
  <c r="CM677" i="66"/>
  <c r="AC677" i="66"/>
  <c r="CN677" i="66" s="1"/>
  <c r="DJ677" i="66" s="1"/>
  <c r="AC753" i="66"/>
  <c r="CN753" i="66" s="1"/>
  <c r="DJ753" i="66" s="1"/>
  <c r="CM753" i="66"/>
  <c r="AC75" i="66"/>
  <c r="CN75" i="66" s="1"/>
  <c r="DJ75" i="66" s="1"/>
  <c r="CM75" i="66"/>
  <c r="CM904" i="66"/>
  <c r="AC904" i="66"/>
  <c r="CN904" i="66" s="1"/>
  <c r="DJ904" i="66" s="1"/>
  <c r="AC258" i="66"/>
  <c r="CN258" i="66" s="1"/>
  <c r="DJ258" i="66" s="1"/>
  <c r="CM258" i="66"/>
  <c r="CM38" i="66"/>
  <c r="AC38" i="66"/>
  <c r="CN38" i="66" s="1"/>
  <c r="DJ38" i="66" s="1"/>
  <c r="CM261" i="66"/>
  <c r="AC261" i="66"/>
  <c r="CN261" i="66" s="1"/>
  <c r="DJ261" i="66" s="1"/>
  <c r="CM81" i="66"/>
  <c r="AC81" i="66"/>
  <c r="CN81" i="66" s="1"/>
  <c r="DJ81" i="66" s="1"/>
  <c r="CM929" i="66"/>
  <c r="AC929" i="66"/>
  <c r="CN929" i="66" s="1"/>
  <c r="DJ929" i="66" s="1"/>
  <c r="AC461" i="66"/>
  <c r="CN461" i="66" s="1"/>
  <c r="DJ461" i="66" s="1"/>
  <c r="CM461" i="66"/>
  <c r="AC715" i="66"/>
  <c r="CN715" i="66" s="1"/>
  <c r="DJ715" i="66" s="1"/>
  <c r="CM715" i="66"/>
  <c r="CM607" i="66"/>
  <c r="AC607" i="66"/>
  <c r="CN607" i="66" s="1"/>
  <c r="DJ607" i="66" s="1"/>
  <c r="AC469" i="66"/>
  <c r="CN469" i="66" s="1"/>
  <c r="DJ469" i="66" s="1"/>
  <c r="CM469" i="66"/>
  <c r="CM192" i="66"/>
  <c r="AC192" i="66"/>
  <c r="CN192" i="66" s="1"/>
  <c r="DJ192" i="66" s="1"/>
  <c r="AC914" i="66"/>
  <c r="CN914" i="66" s="1"/>
  <c r="DJ914" i="66" s="1"/>
  <c r="CM914" i="66"/>
  <c r="AC845" i="66"/>
  <c r="CN845" i="66" s="1"/>
  <c r="DJ845" i="66" s="1"/>
  <c r="CM845" i="66"/>
  <c r="CM465" i="66"/>
  <c r="AC465" i="66"/>
  <c r="CN465" i="66" s="1"/>
  <c r="DJ465" i="66" s="1"/>
  <c r="AC485" i="66"/>
  <c r="CN485" i="66" s="1"/>
  <c r="DJ485" i="66" s="1"/>
  <c r="CM485" i="66"/>
  <c r="AC244" i="66"/>
  <c r="CN244" i="66" s="1"/>
  <c r="DJ244" i="66" s="1"/>
  <c r="CM244" i="66"/>
  <c r="CM993" i="66"/>
  <c r="AC993" i="66"/>
  <c r="CN993" i="66" s="1"/>
  <c r="DJ993" i="66" s="1"/>
  <c r="AC717" i="66"/>
  <c r="CN717" i="66" s="1"/>
  <c r="DJ717" i="66" s="1"/>
  <c r="CM717" i="66"/>
  <c r="CM658" i="66"/>
  <c r="AC658" i="66"/>
  <c r="CN658" i="66" s="1"/>
  <c r="DJ658" i="66" s="1"/>
  <c r="AC264" i="66"/>
  <c r="CN264" i="66" s="1"/>
  <c r="DJ264" i="66" s="1"/>
  <c r="CM264" i="66"/>
  <c r="CM143" i="66"/>
  <c r="AC143" i="66"/>
  <c r="CN143" i="66" s="1"/>
  <c r="DJ143" i="66" s="1"/>
  <c r="CM51" i="66"/>
  <c r="AC51" i="66"/>
  <c r="CN51" i="66" s="1"/>
  <c r="DJ51" i="66" s="1"/>
  <c r="AC851" i="66"/>
  <c r="CN851" i="66" s="1"/>
  <c r="DJ851" i="66" s="1"/>
  <c r="CM851" i="66"/>
  <c r="CM347" i="66"/>
  <c r="AC347" i="66"/>
  <c r="CN347" i="66" s="1"/>
  <c r="DJ347" i="66" s="1"/>
  <c r="CM843" i="66"/>
  <c r="AC843" i="66"/>
  <c r="CN843" i="66" s="1"/>
  <c r="DJ843" i="66" s="1"/>
  <c r="CM134" i="66"/>
  <c r="AC134" i="66"/>
  <c r="CN134" i="66" s="1"/>
  <c r="DJ134" i="66" s="1"/>
  <c r="CM199" i="66"/>
  <c r="AC199" i="66"/>
  <c r="CN199" i="66" s="1"/>
  <c r="DJ199" i="66" s="1"/>
  <c r="AC325" i="66"/>
  <c r="CN325" i="66" s="1"/>
  <c r="DJ325" i="66" s="1"/>
  <c r="CM325" i="66"/>
  <c r="AC466" i="66"/>
  <c r="CN466" i="66" s="1"/>
  <c r="DJ466" i="66" s="1"/>
  <c r="CM466" i="66"/>
  <c r="CM548" i="66"/>
  <c r="AC548" i="66"/>
  <c r="CN548" i="66" s="1"/>
  <c r="DJ548" i="66" s="1"/>
  <c r="AC755" i="66"/>
  <c r="CN755" i="66" s="1"/>
  <c r="DJ755" i="66" s="1"/>
  <c r="CM755" i="66"/>
  <c r="CM247" i="66"/>
  <c r="AC247" i="66"/>
  <c r="CN247" i="66" s="1"/>
  <c r="DJ247" i="66" s="1"/>
  <c r="CM958" i="66"/>
  <c r="AC958" i="66"/>
  <c r="CN958" i="66" s="1"/>
  <c r="DJ958" i="66" s="1"/>
  <c r="CM172" i="66"/>
  <c r="AC172" i="66"/>
  <c r="CN172" i="66" s="1"/>
  <c r="DJ172" i="66" s="1"/>
  <c r="CM920" i="66"/>
  <c r="AC920" i="66"/>
  <c r="CN920" i="66" s="1"/>
  <c r="DJ920" i="66" s="1"/>
  <c r="CM334" i="66"/>
  <c r="AC334" i="66"/>
  <c r="CN334" i="66" s="1"/>
  <c r="DJ334" i="66" s="1"/>
  <c r="CM859" i="66"/>
  <c r="AC859" i="66"/>
  <c r="CN859" i="66" s="1"/>
  <c r="DJ859" i="66" s="1"/>
  <c r="CM67" i="66"/>
  <c r="AC67" i="66"/>
  <c r="CN67" i="66" s="1"/>
  <c r="DJ67" i="66" s="1"/>
  <c r="AC745" i="66"/>
  <c r="CN745" i="66" s="1"/>
  <c r="DJ745" i="66" s="1"/>
  <c r="CM745" i="66"/>
  <c r="CM96" i="66"/>
  <c r="AC96" i="66"/>
  <c r="CN96" i="66" s="1"/>
  <c r="DJ96" i="66" s="1"/>
  <c r="AC728" i="66"/>
  <c r="CN728" i="66" s="1"/>
  <c r="DJ728" i="66" s="1"/>
  <c r="CM728" i="66"/>
  <c r="AC810" i="66"/>
  <c r="CN810" i="66" s="1"/>
  <c r="DJ810" i="66" s="1"/>
  <c r="CM810" i="66"/>
  <c r="AC805" i="66"/>
  <c r="CN805" i="66" s="1"/>
  <c r="DJ805" i="66" s="1"/>
  <c r="CM805" i="66"/>
  <c r="AC418" i="66"/>
  <c r="CN418" i="66" s="1"/>
  <c r="DJ418" i="66" s="1"/>
  <c r="CM418" i="66"/>
  <c r="AC23" i="66"/>
  <c r="CN23" i="66" s="1"/>
  <c r="DJ23" i="66" s="1"/>
  <c r="CM23" i="66"/>
  <c r="CM236" i="66"/>
  <c r="AC236" i="66"/>
  <c r="CN236" i="66" s="1"/>
  <c r="DJ236" i="66" s="1"/>
  <c r="CM956" i="66"/>
  <c r="AC956" i="66"/>
  <c r="CN956" i="66" s="1"/>
  <c r="DJ956" i="66" s="1"/>
  <c r="AC142" i="66"/>
  <c r="CN142" i="66" s="1"/>
  <c r="DJ142" i="66" s="1"/>
  <c r="CM142" i="66"/>
  <c r="AC493" i="66"/>
  <c r="CN493" i="66" s="1"/>
  <c r="DJ493" i="66" s="1"/>
  <c r="CM493" i="66"/>
  <c r="AC568" i="66"/>
  <c r="CN568" i="66" s="1"/>
  <c r="DJ568" i="66" s="1"/>
  <c r="CM568" i="66"/>
  <c r="CM342" i="66"/>
  <c r="AC342" i="66"/>
  <c r="CN342" i="66" s="1"/>
  <c r="DJ342" i="66" s="1"/>
  <c r="CM213" i="66"/>
  <c r="AC213" i="66"/>
  <c r="CN213" i="66" s="1"/>
  <c r="DJ213" i="66" s="1"/>
  <c r="AC955" i="66"/>
  <c r="CN955" i="66" s="1"/>
  <c r="DJ955" i="66" s="1"/>
  <c r="CM955" i="66"/>
  <c r="CM801" i="66"/>
  <c r="AC801" i="66"/>
  <c r="CN801" i="66" s="1"/>
  <c r="DJ801" i="66" s="1"/>
  <c r="AC358" i="66"/>
  <c r="CN358" i="66" s="1"/>
  <c r="DJ358" i="66" s="1"/>
  <c r="CM358" i="66"/>
  <c r="CM972" i="66"/>
  <c r="AC972" i="66"/>
  <c r="CN972" i="66" s="1"/>
  <c r="DJ972" i="66" s="1"/>
  <c r="AC411" i="66"/>
  <c r="CN411" i="66" s="1"/>
  <c r="DJ411" i="66" s="1"/>
  <c r="CM411" i="66"/>
  <c r="CM945" i="66"/>
  <c r="AC945" i="66"/>
  <c r="CN945" i="66" s="1"/>
  <c r="DJ945" i="66" s="1"/>
  <c r="AC626" i="66"/>
  <c r="CN626" i="66" s="1"/>
  <c r="DJ626" i="66" s="1"/>
  <c r="CM626" i="66"/>
  <c r="AC888" i="66"/>
  <c r="CN888" i="66" s="1"/>
  <c r="DJ888" i="66" s="1"/>
  <c r="CM888" i="66"/>
  <c r="CM719" i="66"/>
  <c r="AC719" i="66"/>
  <c r="CN719" i="66" s="1"/>
  <c r="DJ719" i="66" s="1"/>
  <c r="AC272" i="66"/>
  <c r="CN272" i="66" s="1"/>
  <c r="DJ272" i="66" s="1"/>
  <c r="CM272" i="66"/>
  <c r="CM194" i="66"/>
  <c r="AC194" i="66"/>
  <c r="CN194" i="66" s="1"/>
  <c r="DJ194" i="66" s="1"/>
  <c r="CM882" i="66"/>
  <c r="AC882" i="66"/>
  <c r="CN882" i="66" s="1"/>
  <c r="DJ882" i="66" s="1"/>
  <c r="CM140" i="66"/>
  <c r="AC140" i="66"/>
  <c r="CN140" i="66" s="1"/>
  <c r="DJ140" i="66" s="1"/>
  <c r="AC773" i="66"/>
  <c r="CN773" i="66" s="1"/>
  <c r="DJ773" i="66" s="1"/>
  <c r="CM773" i="66"/>
  <c r="CM965" i="66"/>
  <c r="AC965" i="66"/>
  <c r="CN965" i="66" s="1"/>
  <c r="DJ965" i="66" s="1"/>
  <c r="CM29" i="66"/>
  <c r="AC29" i="66"/>
  <c r="CN29" i="66" s="1"/>
  <c r="DJ29" i="66" s="1"/>
  <c r="AC835" i="66"/>
  <c r="CN835" i="66" s="1"/>
  <c r="DJ835" i="66" s="1"/>
  <c r="CM835" i="66"/>
  <c r="CM721" i="66"/>
  <c r="AC721" i="66"/>
  <c r="CN721" i="66" s="1"/>
  <c r="DJ721" i="66" s="1"/>
  <c r="CM636" i="66"/>
  <c r="AC636" i="66"/>
  <c r="CN636" i="66" s="1"/>
  <c r="DJ636" i="66" s="1"/>
  <c r="CM758" i="66"/>
  <c r="AC758" i="66"/>
  <c r="CN758" i="66" s="1"/>
  <c r="DJ758" i="66" s="1"/>
  <c r="AC497" i="66"/>
  <c r="CN497" i="66" s="1"/>
  <c r="DJ497" i="66" s="1"/>
  <c r="CM497" i="66"/>
  <c r="CM106" i="66"/>
  <c r="AC106" i="66"/>
  <c r="CN106" i="66" s="1"/>
  <c r="DJ106" i="66" s="1"/>
  <c r="AC654" i="66"/>
  <c r="CN654" i="66" s="1"/>
  <c r="DJ654" i="66" s="1"/>
  <c r="CM654" i="66"/>
  <c r="CM788" i="66"/>
  <c r="AC788" i="66"/>
  <c r="CN788" i="66" s="1"/>
  <c r="DJ788" i="66" s="1"/>
  <c r="AC93" i="66"/>
  <c r="CN93" i="66" s="1"/>
  <c r="DJ93" i="66" s="1"/>
  <c r="CM93" i="66"/>
  <c r="CM778" i="66"/>
  <c r="AC778" i="66"/>
  <c r="CN778" i="66" s="1"/>
  <c r="DJ778" i="66" s="1"/>
  <c r="AC609" i="66"/>
  <c r="CN609" i="66" s="1"/>
  <c r="DJ609" i="66" s="1"/>
  <c r="CM609" i="66"/>
  <c r="AC401" i="66"/>
  <c r="CN401" i="66" s="1"/>
  <c r="DJ401" i="66" s="1"/>
  <c r="CM401" i="66"/>
  <c r="AC989" i="66"/>
  <c r="CN989" i="66" s="1"/>
  <c r="DJ989" i="66" s="1"/>
  <c r="CM989" i="66"/>
  <c r="CM90" i="66"/>
  <c r="AC90" i="66"/>
  <c r="CN90" i="66" s="1"/>
  <c r="DJ90" i="66" s="1"/>
  <c r="AC608" i="66"/>
  <c r="CN608" i="66" s="1"/>
  <c r="DJ608" i="66" s="1"/>
  <c r="CM608" i="66"/>
  <c r="AC616" i="66"/>
  <c r="CN616" i="66" s="1"/>
  <c r="DJ616" i="66" s="1"/>
  <c r="CM616" i="66"/>
  <c r="AC186" i="66"/>
  <c r="CN186" i="66" s="1"/>
  <c r="DJ186" i="66" s="1"/>
  <c r="CM186" i="66"/>
  <c r="CM302" i="66"/>
  <c r="AC302" i="66"/>
  <c r="CN302" i="66" s="1"/>
  <c r="DJ302" i="66" s="1"/>
  <c r="CM998" i="66"/>
  <c r="AC998" i="66"/>
  <c r="CN998" i="66" s="1"/>
  <c r="DJ998" i="66" s="1"/>
  <c r="CM670" i="66"/>
  <c r="AC670" i="66"/>
  <c r="CN670" i="66" s="1"/>
  <c r="DJ670" i="66" s="1"/>
  <c r="CM84" i="66"/>
  <c r="AC84" i="66"/>
  <c r="CN84" i="66" s="1"/>
  <c r="DJ84" i="66" s="1"/>
  <c r="AC436" i="66"/>
  <c r="CN436" i="66" s="1"/>
  <c r="DJ436" i="66" s="1"/>
  <c r="CM436" i="66"/>
  <c r="CM52" i="66"/>
  <c r="AC52" i="66"/>
  <c r="CN52" i="66" s="1"/>
  <c r="DJ52" i="66" s="1"/>
  <c r="AC319" i="66"/>
  <c r="CN319" i="66" s="1"/>
  <c r="DJ319" i="66" s="1"/>
  <c r="CM319" i="66"/>
  <c r="CM706" i="66"/>
  <c r="AC706" i="66"/>
  <c r="CN706" i="66" s="1"/>
  <c r="DJ706" i="66" s="1"/>
  <c r="CM346" i="66"/>
  <c r="AC346" i="66"/>
  <c r="CN346" i="66" s="1"/>
  <c r="DJ346" i="66" s="1"/>
  <c r="CM983" i="66"/>
  <c r="AC983" i="66"/>
  <c r="CN983" i="66" s="1"/>
  <c r="DJ983" i="66" s="1"/>
  <c r="CM503" i="66"/>
  <c r="AC503" i="66"/>
  <c r="CN503" i="66" s="1"/>
  <c r="DJ503" i="66" s="1"/>
  <c r="AC211" i="66"/>
  <c r="CN211" i="66" s="1"/>
  <c r="DJ211" i="66" s="1"/>
  <c r="CM211" i="66"/>
  <c r="AC441" i="66"/>
  <c r="CN441" i="66" s="1"/>
  <c r="DJ441" i="66" s="1"/>
  <c r="CM441" i="66"/>
  <c r="AC489" i="66"/>
  <c r="CN489" i="66" s="1"/>
  <c r="DJ489" i="66" s="1"/>
  <c r="CM489" i="66"/>
  <c r="CM547" i="66"/>
  <c r="AC547" i="66"/>
  <c r="CN547" i="66" s="1"/>
  <c r="DJ547" i="66" s="1"/>
  <c r="CM576" i="66"/>
  <c r="AC576" i="66"/>
  <c r="CN576" i="66" s="1"/>
  <c r="DJ576" i="66" s="1"/>
  <c r="AC422" i="66"/>
  <c r="CN422" i="66" s="1"/>
  <c r="DJ422" i="66" s="1"/>
  <c r="CM422" i="66"/>
  <c r="AC82" i="66"/>
  <c r="CN82" i="66" s="1"/>
  <c r="DJ82" i="66" s="1"/>
  <c r="CM82" i="66"/>
  <c r="AC483" i="66"/>
  <c r="CN483" i="66" s="1"/>
  <c r="DJ483" i="66" s="1"/>
  <c r="CM483" i="66"/>
  <c r="CM230" i="66"/>
  <c r="AC230" i="66"/>
  <c r="CN230" i="66" s="1"/>
  <c r="DJ230" i="66" s="1"/>
  <c r="CM412" i="66"/>
  <c r="AC412" i="66"/>
  <c r="CN412" i="66" s="1"/>
  <c r="DJ412" i="66" s="1"/>
  <c r="AC523" i="66"/>
  <c r="CN523" i="66" s="1"/>
  <c r="DJ523" i="66" s="1"/>
  <c r="CM523" i="66"/>
  <c r="CM950" i="66"/>
  <c r="AC950" i="66"/>
  <c r="CN950" i="66" s="1"/>
  <c r="DJ950" i="66" s="1"/>
  <c r="CM40" i="66"/>
  <c r="AC40" i="66"/>
  <c r="CN40" i="66" s="1"/>
  <c r="DJ40" i="66" s="1"/>
  <c r="AC555" i="66"/>
  <c r="CN555" i="66" s="1"/>
  <c r="DJ555" i="66" s="1"/>
  <c r="CM555" i="66"/>
  <c r="AC148" i="66"/>
  <c r="CN148" i="66" s="1"/>
  <c r="DJ148" i="66" s="1"/>
  <c r="CM148" i="66"/>
  <c r="AC343" i="66"/>
  <c r="CN343" i="66" s="1"/>
  <c r="DJ343" i="66" s="1"/>
  <c r="CM343" i="66"/>
  <c r="AC815" i="66"/>
  <c r="CN815" i="66" s="1"/>
  <c r="DJ815" i="66" s="1"/>
  <c r="CM815" i="66"/>
  <c r="AC557" i="66"/>
  <c r="CN557" i="66" s="1"/>
  <c r="DJ557" i="66" s="1"/>
  <c r="CM557" i="66"/>
  <c r="AC906" i="66"/>
  <c r="CN906" i="66" s="1"/>
  <c r="DJ906" i="66" s="1"/>
  <c r="CM906" i="66"/>
  <c r="AC351" i="66"/>
  <c r="CN351" i="66" s="1"/>
  <c r="DJ351" i="66" s="1"/>
  <c r="CM351" i="66"/>
  <c r="CM451" i="66"/>
  <c r="AC451" i="66"/>
  <c r="CN451" i="66" s="1"/>
  <c r="DJ451" i="66" s="1"/>
  <c r="AC45" i="66"/>
  <c r="CN45" i="66" s="1"/>
  <c r="DJ45" i="66" s="1"/>
  <c r="CM45" i="66"/>
  <c r="CM637" i="66"/>
  <c r="AC637" i="66"/>
  <c r="CN637" i="66" s="1"/>
  <c r="DJ637" i="66" s="1"/>
  <c r="AC622" i="66"/>
  <c r="CN622" i="66" s="1"/>
  <c r="DJ622" i="66" s="1"/>
  <c r="CM622" i="66"/>
  <c r="AC498" i="66"/>
  <c r="CN498" i="66" s="1"/>
  <c r="DJ498" i="66" s="1"/>
  <c r="CM498" i="66"/>
  <c r="AC541" i="66"/>
  <c r="CN541" i="66" s="1"/>
  <c r="DJ541" i="66" s="1"/>
  <c r="CM541" i="66"/>
  <c r="AC66" i="66"/>
  <c r="CN66" i="66" s="1"/>
  <c r="DJ66" i="66" s="1"/>
  <c r="CM66" i="66"/>
  <c r="AC803" i="66"/>
  <c r="CN803" i="66" s="1"/>
  <c r="DJ803" i="66" s="1"/>
  <c r="CM803" i="66"/>
  <c r="AC120" i="66"/>
  <c r="CN120" i="66" s="1"/>
  <c r="DJ120" i="66" s="1"/>
  <c r="CM120" i="66"/>
  <c r="CM287" i="66"/>
  <c r="AC287" i="66"/>
  <c r="CN287" i="66" s="1"/>
  <c r="DJ287" i="66" s="1"/>
  <c r="CM515" i="66"/>
  <c r="AC515" i="66"/>
  <c r="CN515" i="66" s="1"/>
  <c r="DJ515" i="66" s="1"/>
  <c r="AC420" i="66"/>
  <c r="CN420" i="66" s="1"/>
  <c r="DJ420" i="66" s="1"/>
  <c r="CM420" i="66"/>
  <c r="AC762" i="66"/>
  <c r="CN762" i="66" s="1"/>
  <c r="DJ762" i="66" s="1"/>
  <c r="CM762" i="66"/>
  <c r="AC869" i="66"/>
  <c r="CN869" i="66" s="1"/>
  <c r="DJ869" i="66" s="1"/>
  <c r="CM869" i="66"/>
  <c r="CM968" i="66"/>
  <c r="AC968" i="66"/>
  <c r="CN968" i="66" s="1"/>
  <c r="DJ968" i="66" s="1"/>
  <c r="AC95" i="66"/>
  <c r="CN95" i="66" s="1"/>
  <c r="DJ95" i="66" s="1"/>
  <c r="CM95" i="66"/>
  <c r="AC335" i="66"/>
  <c r="CN335" i="66" s="1"/>
  <c r="DJ335" i="66" s="1"/>
  <c r="CM335" i="66"/>
  <c r="AC644" i="66"/>
  <c r="CN644" i="66" s="1"/>
  <c r="DJ644" i="66" s="1"/>
  <c r="CM644" i="66"/>
  <c r="CM744" i="66"/>
  <c r="AC744" i="66"/>
  <c r="CN744" i="66" s="1"/>
  <c r="DJ744" i="66" s="1"/>
  <c r="AC916" i="66"/>
  <c r="CN916" i="66" s="1"/>
  <c r="DJ916" i="66" s="1"/>
  <c r="CM916" i="66"/>
  <c r="CM912" i="66"/>
  <c r="AC912" i="66"/>
  <c r="CN912" i="66" s="1"/>
  <c r="DJ912" i="66" s="1"/>
  <c r="AC281" i="66"/>
  <c r="CN281" i="66" s="1"/>
  <c r="DJ281" i="66" s="1"/>
  <c r="CM281" i="66"/>
  <c r="AC678" i="66"/>
  <c r="CN678" i="66" s="1"/>
  <c r="DJ678" i="66" s="1"/>
  <c r="CM678" i="66"/>
  <c r="AC295" i="66"/>
  <c r="CN295" i="66" s="1"/>
  <c r="DJ295" i="66" s="1"/>
  <c r="CM295" i="66"/>
  <c r="AC80" i="66"/>
  <c r="CN80" i="66" s="1"/>
  <c r="DJ80" i="66" s="1"/>
  <c r="CM80" i="66"/>
  <c r="CM775" i="66"/>
  <c r="AC775" i="66"/>
  <c r="CN775" i="66" s="1"/>
  <c r="DJ775" i="66" s="1"/>
  <c r="CM424" i="66"/>
  <c r="AC424" i="66"/>
  <c r="CN424" i="66" s="1"/>
  <c r="DJ424" i="66" s="1"/>
  <c r="AC232" i="66"/>
  <c r="CN232" i="66" s="1"/>
  <c r="DJ232" i="66" s="1"/>
  <c r="CM232" i="66"/>
  <c r="CM316" i="66"/>
  <c r="AC316" i="66"/>
  <c r="CN316" i="66" s="1"/>
  <c r="DJ316" i="66" s="1"/>
  <c r="CM293" i="66"/>
  <c r="AC293" i="66"/>
  <c r="CN293" i="66" s="1"/>
  <c r="DJ293" i="66" s="1"/>
  <c r="CM729" i="66"/>
  <c r="AC729" i="66"/>
  <c r="CN729" i="66" s="1"/>
  <c r="DJ729" i="66" s="1"/>
  <c r="CM741" i="66"/>
  <c r="AC741" i="66"/>
  <c r="CN741" i="66" s="1"/>
  <c r="DJ741" i="66" s="1"/>
  <c r="AC301" i="66"/>
  <c r="CN301" i="66" s="1"/>
  <c r="DJ301" i="66" s="1"/>
  <c r="CM301" i="66"/>
  <c r="AC918" i="66"/>
  <c r="CN918" i="66" s="1"/>
  <c r="DJ918" i="66" s="1"/>
  <c r="CM918" i="66"/>
  <c r="AC522" i="66"/>
  <c r="CN522" i="66" s="1"/>
  <c r="DJ522" i="66" s="1"/>
  <c r="CM522" i="66"/>
  <c r="AC119" i="66"/>
  <c r="CN119" i="66" s="1"/>
  <c r="DJ119" i="66" s="1"/>
  <c r="CM119" i="66"/>
  <c r="AC323" i="66"/>
  <c r="CN323" i="66" s="1"/>
  <c r="DJ323" i="66" s="1"/>
  <c r="CM323" i="66"/>
  <c r="AC327" i="66"/>
  <c r="CN327" i="66" s="1"/>
  <c r="DJ327" i="66" s="1"/>
  <c r="CM327" i="66"/>
  <c r="AC309" i="66"/>
  <c r="CN309" i="66" s="1"/>
  <c r="DJ309" i="66" s="1"/>
  <c r="CM309" i="66"/>
  <c r="CM652" i="66"/>
  <c r="AC652" i="66"/>
  <c r="CN652" i="66" s="1"/>
  <c r="DJ652" i="66" s="1"/>
  <c r="AC828" i="66"/>
  <c r="CN828" i="66" s="1"/>
  <c r="DJ828" i="66" s="1"/>
  <c r="CM828" i="66"/>
  <c r="AC70" i="66"/>
  <c r="CN70" i="66" s="1"/>
  <c r="DJ70" i="66" s="1"/>
  <c r="CM70" i="66"/>
  <c r="AC474" i="66"/>
  <c r="CN474" i="66" s="1"/>
  <c r="DJ474" i="66" s="1"/>
  <c r="CM474" i="66"/>
  <c r="AC487" i="66"/>
  <c r="CN487" i="66" s="1"/>
  <c r="DJ487" i="66" s="1"/>
  <c r="CM487" i="66"/>
  <c r="CM182" i="66"/>
  <c r="AC182" i="66"/>
  <c r="CN182" i="66" s="1"/>
  <c r="DJ182" i="66" s="1"/>
  <c r="AC545" i="66"/>
  <c r="CN545" i="66" s="1"/>
  <c r="DJ545" i="66" s="1"/>
  <c r="CM545" i="66"/>
  <c r="AC263" i="66"/>
  <c r="CN263" i="66" s="1"/>
  <c r="DJ263" i="66" s="1"/>
  <c r="CM263" i="66"/>
  <c r="CM590" i="66"/>
  <c r="AC590" i="66"/>
  <c r="CN590" i="66" s="1"/>
  <c r="DJ590" i="66" s="1"/>
  <c r="CM818" i="66"/>
  <c r="AC818" i="66"/>
  <c r="CN818" i="66" s="1"/>
  <c r="DJ818" i="66" s="1"/>
  <c r="CM500" i="66"/>
  <c r="AC500" i="66"/>
  <c r="CN500" i="66" s="1"/>
  <c r="DJ500" i="66" s="1"/>
  <c r="AC338" i="66"/>
  <c r="CN338" i="66" s="1"/>
  <c r="DJ338" i="66" s="1"/>
  <c r="CM338" i="66"/>
  <c r="AC896" i="66"/>
  <c r="CN896" i="66" s="1"/>
  <c r="DJ896" i="66" s="1"/>
  <c r="CM896" i="66"/>
  <c r="CM964" i="66"/>
  <c r="AC964" i="66"/>
  <c r="CN964" i="66" s="1"/>
  <c r="DJ964" i="66" s="1"/>
  <c r="CM256" i="66"/>
  <c r="AC256" i="66"/>
  <c r="CN256" i="66" s="1"/>
  <c r="DJ256" i="66" s="1"/>
  <c r="CM838" i="66"/>
  <c r="AC838" i="66"/>
  <c r="CN838" i="66" s="1"/>
  <c r="DJ838" i="66" s="1"/>
  <c r="AC444" i="66"/>
  <c r="CN444" i="66" s="1"/>
  <c r="DJ444" i="66" s="1"/>
  <c r="CM444" i="66"/>
  <c r="AC313" i="66"/>
  <c r="CN313" i="66" s="1"/>
  <c r="DJ313" i="66" s="1"/>
  <c r="CM313" i="66"/>
  <c r="AC549" i="66"/>
  <c r="CN549" i="66" s="1"/>
  <c r="DJ549" i="66" s="1"/>
  <c r="CM549" i="66"/>
  <c r="CM792" i="66"/>
  <c r="AC792" i="66"/>
  <c r="CN792" i="66" s="1"/>
  <c r="DJ792" i="66" s="1"/>
  <c r="CM331" i="66"/>
  <c r="AC331" i="66"/>
  <c r="CN331" i="66" s="1"/>
  <c r="DJ331" i="66" s="1"/>
  <c r="AC858" i="66"/>
  <c r="CN858" i="66" s="1"/>
  <c r="DJ858" i="66" s="1"/>
  <c r="CM858" i="66"/>
  <c r="AC315" i="66"/>
  <c r="CN315" i="66" s="1"/>
  <c r="DJ315" i="66" s="1"/>
  <c r="CM315" i="66"/>
  <c r="AC1002" i="66"/>
  <c r="CN1002" i="66" s="1"/>
  <c r="DJ1002" i="66" s="1"/>
  <c r="CM1002" i="66"/>
  <c r="CM645" i="66"/>
  <c r="AC645" i="66"/>
  <c r="CN645" i="66" s="1"/>
  <c r="DJ645" i="66" s="1"/>
  <c r="CM829" i="66"/>
  <c r="AC829" i="66"/>
  <c r="CN829" i="66" s="1"/>
  <c r="DJ829" i="66" s="1"/>
  <c r="CM583" i="66"/>
  <c r="AC583" i="66"/>
  <c r="CN583" i="66" s="1"/>
  <c r="DJ583" i="66" s="1"/>
  <c r="CM902" i="66"/>
  <c r="AC902" i="66"/>
  <c r="CN902" i="66" s="1"/>
  <c r="DJ902" i="66" s="1"/>
  <c r="AC720" i="66"/>
  <c r="CN720" i="66" s="1"/>
  <c r="DJ720" i="66" s="1"/>
  <c r="CM720" i="66"/>
  <c r="CM979" i="66"/>
  <c r="AC979" i="66"/>
  <c r="CN979" i="66" s="1"/>
  <c r="DJ979" i="66" s="1"/>
  <c r="CM723" i="66"/>
  <c r="AC723" i="66"/>
  <c r="CN723" i="66" s="1"/>
  <c r="DJ723" i="66" s="1"/>
  <c r="AC542" i="66"/>
  <c r="CN542" i="66" s="1"/>
  <c r="DJ542" i="66" s="1"/>
  <c r="CM542" i="66"/>
  <c r="AC940" i="66"/>
  <c r="CN940" i="66" s="1"/>
  <c r="DJ940" i="66" s="1"/>
  <c r="CM940" i="66"/>
  <c r="CM970" i="66"/>
  <c r="AC970" i="66"/>
  <c r="CN970" i="66" s="1"/>
  <c r="DJ970" i="66" s="1"/>
  <c r="CM987" i="66"/>
  <c r="AC987" i="66"/>
  <c r="CN987" i="66" s="1"/>
  <c r="DJ987" i="66" s="1"/>
  <c r="CM277" i="66"/>
  <c r="AC277" i="66"/>
  <c r="CN277" i="66" s="1"/>
  <c r="DJ277" i="66" s="1"/>
  <c r="CM452" i="66"/>
  <c r="AC452" i="66"/>
  <c r="CN452" i="66" s="1"/>
  <c r="DJ452" i="66" s="1"/>
  <c r="AC596" i="66"/>
  <c r="CN596" i="66" s="1"/>
  <c r="DJ596" i="66" s="1"/>
  <c r="CM596" i="66"/>
  <c r="AC553" i="66"/>
  <c r="CN553" i="66" s="1"/>
  <c r="DJ553" i="66" s="1"/>
  <c r="CM553" i="66"/>
  <c r="DJ10" i="66"/>
  <c r="AB4" i="66"/>
  <c r="CM4" i="66" l="1"/>
  <c r="AS4" i="66" l="1"/>
  <c r="AS8" i="66" l="1"/>
  <c r="BE3" i="66"/>
  <c r="BE4" i="66"/>
  <c r="BE5" i="66"/>
  <c r="BF5" i="66"/>
  <c r="BF3" i="66"/>
  <c r="BF4" i="66"/>
  <c r="BR7" i="66" l="1"/>
  <c r="BR8" i="66"/>
  <c r="BT8" i="66" s="1"/>
  <c r="Z8" i="66" s="1"/>
  <c r="CK8" i="66" s="1"/>
  <c r="DA8" i="66" s="1"/>
  <c r="BS7" i="66" l="1"/>
  <c r="Y7" i="66" s="1"/>
  <c r="CJ7" i="66" s="1"/>
  <c r="AB7" i="66"/>
  <c r="BT7" i="66"/>
  <c r="Z7" i="66" s="1"/>
  <c r="CK7" i="66" s="1"/>
  <c r="AB8" i="66"/>
  <c r="CM8" i="66" s="1"/>
  <c r="BS8" i="66"/>
  <c r="Y8" i="66" s="1"/>
  <c r="CJ8" i="66" s="1"/>
  <c r="DB8" i="66" s="1"/>
  <c r="BU7" i="66" l="1"/>
  <c r="AA7" i="66" s="1"/>
  <c r="CL7" i="66" s="1"/>
  <c r="CM7" i="66"/>
  <c r="BU8" i="66"/>
  <c r="AA8" i="66" s="1"/>
  <c r="CL8" i="66" s="1"/>
  <c r="BL4" i="66"/>
  <c r="AC7" i="66" l="1"/>
  <c r="CN7" i="66" s="1"/>
  <c r="DJ7" i="66" s="1"/>
  <c r="AC8" i="66"/>
  <c r="CN8" i="66" s="1"/>
  <c r="DJ8" i="66" s="1"/>
  <c r="V3" i="66"/>
  <c r="CE3" i="66" s="1"/>
  <c r="V4" i="66"/>
  <c r="CE4" i="66" s="1"/>
  <c r="CB4" i="66"/>
  <c r="BL5" i="66"/>
  <c r="CB5" i="66"/>
  <c r="BQ3" i="66"/>
  <c r="CC3" i="66"/>
  <c r="BL3" i="66"/>
  <c r="CB3" i="66"/>
  <c r="CZ8" i="66" l="1"/>
  <c r="BQ4" i="66"/>
  <c r="BS4" i="66" s="1"/>
  <c r="CC4" i="66"/>
  <c r="CC5" i="66"/>
  <c r="BQ5" i="66"/>
  <c r="BT4" i="66" s="1"/>
  <c r="Z4" i="66" s="1"/>
  <c r="CK4" i="66" s="1"/>
  <c r="DA4" i="66" s="1"/>
  <c r="V5" i="66"/>
  <c r="CE5" i="66" s="1"/>
  <c r="Y4" i="66" l="1"/>
  <c r="CJ4" i="66" s="1"/>
  <c r="DB4" i="66" s="1"/>
  <c r="BU4" i="66"/>
  <c r="AA4" i="66" s="1"/>
  <c r="DL8" i="66"/>
  <c r="DL7" i="66"/>
  <c r="CL4" i="66" l="1"/>
  <c r="AC4" i="66"/>
  <c r="CN4" i="66" s="1"/>
  <c r="DO7" i="66"/>
  <c r="DQ7" i="66"/>
  <c r="AN7" i="66" s="1"/>
  <c r="DQ8" i="66"/>
  <c r="AN8" i="66" s="1"/>
  <c r="DO8" i="66"/>
  <c r="AF7" i="66"/>
  <c r="DN7" i="66"/>
  <c r="AH7" i="66" s="1"/>
  <c r="DL6" i="66"/>
  <c r="AF8" i="66"/>
  <c r="DL10" i="66"/>
  <c r="DL3" i="66"/>
  <c r="DL4" i="66"/>
  <c r="DL9" i="66"/>
  <c r="DZ6" i="66"/>
  <c r="DZ9" i="66"/>
  <c r="DZ7" i="66"/>
  <c r="DZ10" i="66"/>
  <c r="DZ8" i="66"/>
  <c r="DZ3" i="66"/>
  <c r="DY12" i="66" s="1"/>
  <c r="EL12" i="66" s="1"/>
  <c r="DZ5" i="66"/>
  <c r="DZ4" i="66"/>
  <c r="CZ4" i="66" l="1"/>
  <c r="DJ4" i="66"/>
  <c r="EM12" i="66"/>
  <c r="EN12" i="66"/>
  <c r="DY11" i="66"/>
  <c r="EL11" i="66" s="1"/>
  <c r="DO3" i="66"/>
  <c r="DQ3" i="66"/>
  <c r="AN3" i="66" s="1"/>
  <c r="DQ9" i="66"/>
  <c r="AN9" i="66" s="1"/>
  <c r="DQ4" i="66"/>
  <c r="AN4" i="66" s="1"/>
  <c r="DQ10" i="66"/>
  <c r="AN10" i="66" s="1"/>
  <c r="DQ6" i="66"/>
  <c r="AN6" i="66" s="1"/>
  <c r="DN9" i="66"/>
  <c r="AH9" i="66" s="1"/>
  <c r="DO9" i="66"/>
  <c r="DN10" i="66"/>
  <c r="AH10" i="66" s="1"/>
  <c r="DO10" i="66"/>
  <c r="DN6" i="66"/>
  <c r="AH6" i="66" s="1"/>
  <c r="DO6" i="66"/>
  <c r="EA10" i="66"/>
  <c r="EA7" i="66"/>
  <c r="EA4" i="66"/>
  <c r="EA9" i="66"/>
  <c r="EA5" i="66"/>
  <c r="EA6" i="66"/>
  <c r="EA3" i="66"/>
  <c r="EA8" i="66"/>
  <c r="AF5" i="66"/>
  <c r="AF3" i="66"/>
  <c r="DN3" i="66"/>
  <c r="AH3" i="66" s="1"/>
  <c r="AF6" i="66"/>
  <c r="AF4" i="66"/>
  <c r="AF9" i="66"/>
  <c r="AF10" i="66"/>
  <c r="EI8" i="66"/>
  <c r="EK8" i="66"/>
  <c r="EG8" i="66"/>
  <c r="EH8" i="66"/>
  <c r="EC8" i="66"/>
  <c r="DY8" i="66"/>
  <c r="EL8" i="66" s="1"/>
  <c r="EN8" i="66" s="1"/>
  <c r="EF8" i="66"/>
  <c r="EE8" i="66"/>
  <c r="EJ8" i="66"/>
  <c r="EB8" i="66"/>
  <c r="ED8" i="66"/>
  <c r="EB10" i="66"/>
  <c r="EE10" i="66"/>
  <c r="EK10" i="66"/>
  <c r="EG10" i="66"/>
  <c r="EC10" i="66"/>
  <c r="DY10" i="66"/>
  <c r="EL10" i="66" s="1"/>
  <c r="EN10" i="66" s="1"/>
  <c r="EH10" i="66"/>
  <c r="EF10" i="66"/>
  <c r="EJ10" i="66"/>
  <c r="ED10" i="66"/>
  <c r="EI10" i="66"/>
  <c r="EB4" i="66"/>
  <c r="EI4" i="66"/>
  <c r="ED4" i="66"/>
  <c r="DY4" i="66"/>
  <c r="EL4" i="66" s="1"/>
  <c r="EN4" i="66" s="1"/>
  <c r="EG4" i="66"/>
  <c r="EF4" i="66"/>
  <c r="EK4" i="66"/>
  <c r="EC4" i="66"/>
  <c r="EH4" i="66"/>
  <c r="EE4" i="66"/>
  <c r="EJ4" i="66"/>
  <c r="EF7" i="66"/>
  <c r="EB7" i="66"/>
  <c r="EG7" i="66"/>
  <c r="DY7" i="66"/>
  <c r="EL7" i="66" s="1"/>
  <c r="EM7" i="66" s="1"/>
  <c r="EJ7" i="66"/>
  <c r="EH7" i="66"/>
  <c r="EI7" i="66"/>
  <c r="EE7" i="66"/>
  <c r="EK7" i="66"/>
  <c r="EC7" i="66"/>
  <c r="ED7" i="66"/>
  <c r="EK5" i="66"/>
  <c r="DY5" i="66"/>
  <c r="EL5" i="66" s="1"/>
  <c r="EN5" i="66" s="1"/>
  <c r="EJ5" i="66"/>
  <c r="ED5" i="66"/>
  <c r="EC5" i="66"/>
  <c r="EF5" i="66"/>
  <c r="EE5" i="66"/>
  <c r="EB5" i="66"/>
  <c r="EC9" i="66"/>
  <c r="EK9" i="66"/>
  <c r="EF9" i="66"/>
  <c r="EE9" i="66"/>
  <c r="EJ9" i="66"/>
  <c r="EB9" i="66"/>
  <c r="DY9" i="66"/>
  <c r="EL9" i="66" s="1"/>
  <c r="EM9" i="66" s="1"/>
  <c r="ED9" i="66"/>
  <c r="EJ3" i="66"/>
  <c r="DY3" i="66"/>
  <c r="EC3" i="66"/>
  <c r="EE3" i="66"/>
  <c r="EF3" i="66"/>
  <c r="EK3" i="66"/>
  <c r="ED3" i="66"/>
  <c r="EB3" i="66"/>
  <c r="EC6" i="66"/>
  <c r="EE6" i="66"/>
  <c r="EF6" i="66"/>
  <c r="ED6" i="66"/>
  <c r="EB6" i="66"/>
  <c r="EK6" i="66"/>
  <c r="DY6" i="66"/>
  <c r="EL6" i="66" s="1"/>
  <c r="EN6" i="66" s="1"/>
  <c r="EJ6" i="66"/>
  <c r="EP9" i="66"/>
  <c r="EP6" i="66"/>
  <c r="EP8" i="66"/>
  <c r="EP10" i="66"/>
  <c r="EP7" i="66"/>
  <c r="EP3" i="66"/>
  <c r="EP4" i="66"/>
  <c r="EP5" i="66"/>
  <c r="E37" i="72" l="1"/>
  <c r="E36" i="72"/>
  <c r="EL3" i="66"/>
  <c r="EM3" i="66" s="1"/>
  <c r="AE12" i="66"/>
  <c r="AE11" i="66"/>
  <c r="EN11" i="66"/>
  <c r="EM11" i="66"/>
  <c r="AE8" i="66"/>
  <c r="AE7" i="66"/>
  <c r="EN3" i="66"/>
  <c r="R3" i="72"/>
  <c r="C4" i="72"/>
  <c r="EN7" i="66"/>
  <c r="EN9" i="66"/>
  <c r="AE3" i="66"/>
  <c r="B38" i="72"/>
  <c r="C37" i="72" s="1"/>
  <c r="C20" i="72"/>
  <c r="C23" i="72"/>
  <c r="C26" i="72"/>
  <c r="C29" i="72"/>
  <c r="C32" i="72"/>
  <c r="D20" i="72"/>
  <c r="D23" i="72"/>
  <c r="D26" i="72"/>
  <c r="D29" i="72"/>
  <c r="D32" i="72"/>
  <c r="E20" i="72"/>
  <c r="E23" i="72"/>
  <c r="E26" i="72"/>
  <c r="E29" i="72"/>
  <c r="E32" i="72"/>
  <c r="F20" i="72"/>
  <c r="F23" i="72"/>
  <c r="F26" i="72"/>
  <c r="F29" i="72"/>
  <c r="F32" i="72"/>
  <c r="E22" i="72"/>
  <c r="E31" i="72"/>
  <c r="F25" i="72"/>
  <c r="F34" i="72"/>
  <c r="C21" i="72"/>
  <c r="C24" i="72"/>
  <c r="C27" i="72"/>
  <c r="C30" i="72"/>
  <c r="C33" i="72"/>
  <c r="E24" i="72"/>
  <c r="E30" i="72"/>
  <c r="F21" i="72"/>
  <c r="F27" i="72"/>
  <c r="F33" i="72"/>
  <c r="C25" i="72"/>
  <c r="C31" i="72"/>
  <c r="D22" i="72"/>
  <c r="D28" i="72"/>
  <c r="D34" i="72"/>
  <c r="E28" i="72"/>
  <c r="F22" i="72"/>
  <c r="F31" i="72"/>
  <c r="D21" i="72"/>
  <c r="D24" i="72"/>
  <c r="D27" i="72"/>
  <c r="D30" i="72"/>
  <c r="D33" i="72"/>
  <c r="E21" i="72"/>
  <c r="E27" i="72"/>
  <c r="E33" i="72"/>
  <c r="F24" i="72"/>
  <c r="F30" i="72"/>
  <c r="C22" i="72"/>
  <c r="C28" i="72"/>
  <c r="C34" i="72"/>
  <c r="D25" i="72"/>
  <c r="D31" i="72"/>
  <c r="E25" i="72"/>
  <c r="E34" i="72"/>
  <c r="F28" i="72"/>
  <c r="G27" i="72"/>
  <c r="G30" i="72"/>
  <c r="G19" i="72"/>
  <c r="G21" i="72"/>
  <c r="G23" i="72"/>
  <c r="E19" i="72"/>
  <c r="F19" i="72"/>
  <c r="G28" i="72"/>
  <c r="G29" i="72"/>
  <c r="G31" i="72"/>
  <c r="G32" i="72"/>
  <c r="G33" i="72"/>
  <c r="G34" i="72"/>
  <c r="D19" i="72"/>
  <c r="G25" i="72"/>
  <c r="C19" i="72"/>
  <c r="G20" i="72"/>
  <c r="G22" i="72"/>
  <c r="G24" i="72"/>
  <c r="G26" i="72"/>
  <c r="AE6" i="66"/>
  <c r="AE10" i="66"/>
  <c r="AE5" i="66"/>
  <c r="AE4" i="66"/>
  <c r="AE9" i="66"/>
  <c r="EM4" i="66"/>
  <c r="EM5" i="66"/>
  <c r="EM6" i="66"/>
  <c r="EM8" i="66"/>
  <c r="EM10" i="66"/>
  <c r="H5" i="72" l="1"/>
  <c r="H4" i="72"/>
  <c r="C38" i="72"/>
  <c r="L38" i="72" s="1"/>
  <c r="C36" i="72"/>
  <c r="AS3" i="66"/>
  <c r="AS6" i="66"/>
  <c r="AS5" i="66"/>
  <c r="AS9" i="66"/>
  <c r="AS1" i="66" l="1"/>
  <c r="BR6" i="66" l="1"/>
  <c r="BR3" i="66"/>
  <c r="BR5" i="66"/>
  <c r="BR9" i="66"/>
  <c r="BS3" i="66" l="1"/>
  <c r="BT3" i="66"/>
  <c r="BT9" i="66"/>
  <c r="BS9" i="66"/>
  <c r="AB9" i="66"/>
  <c r="AB3" i="66"/>
  <c r="BT5" i="66"/>
  <c r="BS5" i="66"/>
  <c r="AB5" i="66"/>
  <c r="BT6" i="66"/>
  <c r="BS6" i="66"/>
  <c r="AB6" i="66"/>
  <c r="L4" i="72" l="1"/>
  <c r="L16" i="72" s="1"/>
  <c r="N22" i="72"/>
  <c r="BU9" i="66"/>
  <c r="BU6" i="66"/>
  <c r="O23" i="72"/>
  <c r="L33" i="72"/>
  <c r="O19" i="72"/>
  <c r="Q19" i="72"/>
  <c r="Q30" i="72"/>
  <c r="L29" i="72"/>
  <c r="N34" i="72"/>
  <c r="O34" i="72"/>
  <c r="CM9" i="66"/>
  <c r="L26" i="72"/>
  <c r="Y5" i="66"/>
  <c r="CJ5" i="66" s="1"/>
  <c r="Q28" i="72"/>
  <c r="Q32" i="72"/>
  <c r="N29" i="72"/>
  <c r="N20" i="72"/>
  <c r="O36" i="72"/>
  <c r="L30" i="72"/>
  <c r="O32" i="72"/>
  <c r="Q20" i="72"/>
  <c r="Z3" i="66"/>
  <c r="CK3" i="66" s="1"/>
  <c r="Y9" i="66"/>
  <c r="CJ9" i="66" s="1"/>
  <c r="Z5" i="66"/>
  <c r="CK5" i="66" s="1"/>
  <c r="P34" i="72"/>
  <c r="L25" i="72"/>
  <c r="N33" i="72"/>
  <c r="N32" i="72"/>
  <c r="N26" i="72"/>
  <c r="O20" i="72"/>
  <c r="O31" i="72"/>
  <c r="L22" i="72"/>
  <c r="L34" i="72"/>
  <c r="N31" i="72"/>
  <c r="Q25" i="72"/>
  <c r="R5" i="72"/>
  <c r="Q29" i="72"/>
  <c r="L27" i="72"/>
  <c r="CM6" i="66"/>
  <c r="O30" i="72"/>
  <c r="L28" i="72"/>
  <c r="P30" i="72"/>
  <c r="Q26" i="72"/>
  <c r="L19" i="72"/>
  <c r="L20" i="72"/>
  <c r="Y3" i="66"/>
  <c r="CJ3" i="66" s="1"/>
  <c r="Y6" i="66"/>
  <c r="CJ6" i="66" s="1"/>
  <c r="BU5" i="66"/>
  <c r="P25" i="72"/>
  <c r="P21" i="72"/>
  <c r="O21" i="72"/>
  <c r="P26" i="72"/>
  <c r="O22" i="72"/>
  <c r="O26" i="72"/>
  <c r="Q34" i="72"/>
  <c r="Q22" i="72"/>
  <c r="BU3" i="66"/>
  <c r="Z6" i="66"/>
  <c r="CK6" i="66" s="1"/>
  <c r="Q21" i="72"/>
  <c r="P32" i="72"/>
  <c r="L21" i="72"/>
  <c r="O29" i="72"/>
  <c r="P24" i="72"/>
  <c r="P33" i="72"/>
  <c r="O28" i="72"/>
  <c r="CM3" i="66"/>
  <c r="Z9" i="66"/>
  <c r="CK9" i="66" s="1"/>
  <c r="Q24" i="72"/>
  <c r="P22" i="72"/>
  <c r="P29" i="72"/>
  <c r="P28" i="72"/>
  <c r="O25" i="72"/>
  <c r="N24" i="72"/>
  <c r="Q31" i="72"/>
  <c r="N27" i="72"/>
  <c r="O33" i="72"/>
  <c r="L23" i="72"/>
  <c r="P27" i="72"/>
  <c r="Q27" i="72"/>
  <c r="Q23" i="72"/>
  <c r="N19" i="72"/>
  <c r="P20" i="72"/>
  <c r="L24" i="72"/>
  <c r="O24" i="72"/>
  <c r="N30" i="72"/>
  <c r="O37" i="72"/>
  <c r="L31" i="72"/>
  <c r="CM5" i="66"/>
  <c r="N25" i="72"/>
  <c r="N28" i="72"/>
  <c r="O27" i="72"/>
  <c r="Q33" i="72"/>
  <c r="L32" i="72"/>
  <c r="N21" i="72"/>
  <c r="N23" i="72"/>
  <c r="P23" i="72"/>
  <c r="P31" i="72"/>
  <c r="DA3" i="66" l="1"/>
  <c r="DB6" i="66"/>
  <c r="DA6" i="66"/>
  <c r="EH6" i="66" s="1"/>
  <c r="DB3" i="66"/>
  <c r="DA9" i="66"/>
  <c r="DB5" i="66"/>
  <c r="DA5" i="66"/>
  <c r="DB9" i="66"/>
  <c r="EI6" i="66"/>
  <c r="AA3" i="66"/>
  <c r="AC3" i="66" s="1"/>
  <c r="CN3" i="66" s="1"/>
  <c r="AA6" i="66"/>
  <c r="AC6" i="66" s="1"/>
  <c r="CN6" i="66" s="1"/>
  <c r="AA9" i="66"/>
  <c r="AA5" i="66"/>
  <c r="AC5" i="66" s="1"/>
  <c r="CN5" i="66" s="1"/>
  <c r="C16" i="72"/>
  <c r="R16" i="72"/>
  <c r="R4" i="72"/>
  <c r="H16" i="72"/>
  <c r="L37" i="72"/>
  <c r="L36" i="72"/>
  <c r="P19" i="72"/>
  <c r="F35" i="72"/>
  <c r="DR5" i="66" l="1"/>
  <c r="AL5" i="66" s="1"/>
  <c r="EI5" i="66"/>
  <c r="DS5" i="66"/>
  <c r="AM5" i="66" s="1"/>
  <c r="EH5" i="66"/>
  <c r="DR3" i="66"/>
  <c r="AL3" i="66" s="1"/>
  <c r="DR6" i="66"/>
  <c r="AL6" i="66" s="1"/>
  <c r="DS3" i="66"/>
  <c r="AM3" i="66" s="1"/>
  <c r="DS6" i="66"/>
  <c r="AM6" i="66" s="1"/>
  <c r="EH9" i="66"/>
  <c r="DS12" i="66"/>
  <c r="AM12" i="66" s="1"/>
  <c r="EI9" i="66"/>
  <c r="DR12" i="66"/>
  <c r="AL12" i="66" s="1"/>
  <c r="AO12" i="66" s="1"/>
  <c r="AK12" i="66" s="1"/>
  <c r="DS4" i="66"/>
  <c r="AM4" i="66" s="1"/>
  <c r="EH3" i="66"/>
  <c r="F36" i="72" s="1"/>
  <c r="DR4" i="66"/>
  <c r="AL4" i="66" s="1"/>
  <c r="EI3" i="66"/>
  <c r="F37" i="72" s="1"/>
  <c r="DS10" i="66"/>
  <c r="AM10" i="66" s="1"/>
  <c r="DS11" i="66"/>
  <c r="AM11" i="66" s="1"/>
  <c r="DR10" i="66"/>
  <c r="AL10" i="66" s="1"/>
  <c r="DR11" i="66"/>
  <c r="AL11" i="66" s="1"/>
  <c r="AO10" i="66"/>
  <c r="AK10" i="66" s="1"/>
  <c r="DS9" i="66"/>
  <c r="AM9" i="66" s="1"/>
  <c r="DR9" i="66"/>
  <c r="AL9" i="66" s="1"/>
  <c r="AO9" i="66" s="1"/>
  <c r="AK9" i="66" s="1"/>
  <c r="DR7" i="66"/>
  <c r="AL7" i="66" s="1"/>
  <c r="DR8" i="66"/>
  <c r="AL8" i="66" s="1"/>
  <c r="DS7" i="66"/>
  <c r="AM7" i="66" s="1"/>
  <c r="DS8" i="66"/>
  <c r="AM8" i="66" s="1"/>
  <c r="AO7" i="66"/>
  <c r="AK7" i="66" s="1"/>
  <c r="DJ6" i="66"/>
  <c r="DJ3" i="66"/>
  <c r="AC9" i="66"/>
  <c r="CN9" i="66" s="1"/>
  <c r="CZ5" i="66"/>
  <c r="EG5" i="66" s="1"/>
  <c r="DJ5" i="66"/>
  <c r="CZ3" i="66"/>
  <c r="EG3" i="66" s="1"/>
  <c r="CZ6" i="66"/>
  <c r="EG6" i="66" s="1"/>
  <c r="CL5" i="66"/>
  <c r="CL6" i="66"/>
  <c r="CL3" i="66"/>
  <c r="CL9" i="66"/>
  <c r="P35" i="72"/>
  <c r="P36" i="72" l="1"/>
  <c r="AO5" i="66"/>
  <c r="AK5" i="66" s="1"/>
  <c r="AO3" i="66"/>
  <c r="DM6" i="66"/>
  <c r="AG6" i="66" s="1"/>
  <c r="AO6" i="66"/>
  <c r="AK6" i="66" s="1"/>
  <c r="DN4" i="66"/>
  <c r="AH4" i="66" s="1"/>
  <c r="DM3" i="66"/>
  <c r="AG3" i="66" s="1"/>
  <c r="DM4" i="66"/>
  <c r="AG4" i="66" s="1"/>
  <c r="DO4" i="66"/>
  <c r="DM8" i="66"/>
  <c r="AG8" i="66" s="1"/>
  <c r="DN8" i="66"/>
  <c r="AH8" i="66" s="1"/>
  <c r="AO4" i="66"/>
  <c r="AK4" i="66" s="1"/>
  <c r="P37" i="72"/>
  <c r="F38" i="72"/>
  <c r="P38" i="72" s="1"/>
  <c r="AO11" i="66"/>
  <c r="AK11" i="66" s="1"/>
  <c r="AO8" i="66"/>
  <c r="AK8" i="66" s="1"/>
  <c r="DM7" i="66"/>
  <c r="AG7" i="66" s="1"/>
  <c r="CZ9" i="66"/>
  <c r="EG9" i="66" s="1"/>
  <c r="DJ9" i="66"/>
  <c r="DM12" i="66" s="1"/>
  <c r="AG12" i="66" s="1"/>
  <c r="DN5" i="66"/>
  <c r="AH5" i="66" s="1"/>
  <c r="DM5" i="66"/>
  <c r="AG5" i="66" s="1"/>
  <c r="E7" i="72" l="1"/>
  <c r="C7" i="72" s="1"/>
  <c r="DM10" i="66"/>
  <c r="AG10" i="66" s="1"/>
  <c r="DM11" i="66"/>
  <c r="AG11" i="66" s="1"/>
  <c r="DM9" i="66"/>
  <c r="AG9" i="66" s="1"/>
  <c r="O7" i="72" l="1"/>
  <c r="M7" i="72" s="1"/>
  <c r="AK3" i="66"/>
  <c r="BD371" i="66"/>
  <c r="BD914" i="66" l="1"/>
  <c r="BD433" i="66"/>
  <c r="BD809" i="66"/>
  <c r="BD417" i="66"/>
  <c r="BD888" i="66"/>
  <c r="BD266" i="66"/>
  <c r="BD15" i="66"/>
  <c r="BD314" i="66"/>
  <c r="BD131" i="66"/>
  <c r="BD309" i="66"/>
  <c r="BD998" i="66"/>
  <c r="BD606" i="66"/>
  <c r="BD698" i="66"/>
  <c r="BD183" i="66"/>
  <c r="BD428" i="66"/>
  <c r="BD686" i="66"/>
  <c r="BD400" i="66"/>
  <c r="BD972" i="66"/>
  <c r="BD452" i="66"/>
  <c r="BD824" i="66"/>
  <c r="BD516" i="66"/>
  <c r="BD592" i="66"/>
  <c r="BD618" i="66"/>
  <c r="BD170" i="66"/>
  <c r="BD426" i="66"/>
  <c r="BD651" i="66"/>
  <c r="BD383" i="66"/>
  <c r="BD653" i="66"/>
  <c r="BD425" i="66"/>
  <c r="BD602" i="66"/>
  <c r="BD4" i="66"/>
  <c r="BG4" i="66" s="1"/>
  <c r="BC4" i="66" s="1"/>
  <c r="BD152" i="66"/>
  <c r="BD67" i="66"/>
  <c r="BD860" i="66"/>
  <c r="BD919" i="66"/>
  <c r="BD14" i="66"/>
  <c r="BD51" i="66"/>
  <c r="BD710" i="66"/>
  <c r="BD810" i="66"/>
  <c r="BD289" i="66"/>
  <c r="BD55" i="66"/>
  <c r="BD749" i="66"/>
  <c r="BD408" i="66"/>
  <c r="BD117" i="66"/>
  <c r="BD660" i="66"/>
  <c r="BD406" i="66"/>
  <c r="BD483" i="66"/>
  <c r="BD705" i="66"/>
  <c r="BD936" i="66"/>
  <c r="BD813" i="66"/>
  <c r="BD510" i="66"/>
  <c r="BD127" i="66"/>
  <c r="BD543" i="66"/>
  <c r="BD129" i="66"/>
  <c r="BD896" i="66"/>
  <c r="BD99" i="66"/>
  <c r="BD489" i="66"/>
  <c r="BD106" i="66"/>
  <c r="BD179" i="66"/>
  <c r="BD789" i="66"/>
  <c r="BD395" i="66"/>
  <c r="BD883" i="66"/>
  <c r="BD553" i="66"/>
  <c r="BD469" i="66"/>
  <c r="BD279" i="66"/>
  <c r="BD368" i="66"/>
  <c r="BD191" i="66"/>
  <c r="BD823" i="66"/>
  <c r="BD746" i="66"/>
  <c r="BD674" i="66"/>
  <c r="BD333" i="66"/>
  <c r="BD317" i="66"/>
  <c r="BD731" i="66"/>
  <c r="BD521" i="66"/>
  <c r="BD196" i="66"/>
  <c r="BD165" i="66"/>
  <c r="BD197" i="66"/>
  <c r="BD733" i="66"/>
  <c r="BD329" i="66"/>
  <c r="BD379" i="66"/>
  <c r="BD684" i="66"/>
  <c r="BD254" i="66"/>
  <c r="BD976" i="66"/>
  <c r="BD434" i="66"/>
  <c r="BD796" i="66"/>
  <c r="BD704" i="66"/>
  <c r="BD811" i="66"/>
  <c r="BD951" i="66"/>
  <c r="BD150" i="66"/>
  <c r="BD988" i="66"/>
  <c r="BD398" i="66"/>
  <c r="BD953" i="66"/>
  <c r="BD36" i="66"/>
  <c r="BD616" i="66"/>
  <c r="BD78" i="66"/>
  <c r="BD700" i="66"/>
  <c r="BD210" i="66"/>
  <c r="BD294" i="66"/>
  <c r="BD977" i="66"/>
  <c r="BD963" i="66"/>
  <c r="BD814" i="66"/>
  <c r="BD27" i="66"/>
  <c r="BD782" i="66"/>
  <c r="BD223" i="66"/>
  <c r="BD655" i="66"/>
  <c r="BD807" i="66"/>
  <c r="BD35" i="66"/>
  <c r="BD422" i="66"/>
  <c r="BD7" i="66"/>
  <c r="BG7" i="66" s="1"/>
  <c r="BC7" i="66" s="1"/>
  <c r="BD637" i="66"/>
  <c r="BD205" i="66"/>
  <c r="BD929" i="66"/>
  <c r="BD850" i="66"/>
  <c r="BD98" i="66"/>
  <c r="BD535" i="66"/>
  <c r="BD646" i="66"/>
  <c r="BD454" i="66"/>
  <c r="BD12" i="66"/>
  <c r="BG12" i="66" s="1"/>
  <c r="BC12" i="66" s="1"/>
  <c r="BB12" i="66" s="1"/>
  <c r="AR12" i="66" s="1"/>
  <c r="BD625" i="66"/>
  <c r="BD978" i="66"/>
  <c r="BD277" i="66"/>
  <c r="BD745" i="66"/>
  <c r="BD662" i="66"/>
  <c r="BD829" i="66"/>
  <c r="BD657" i="66"/>
  <c r="BD600" i="66"/>
  <c r="BD308" i="66"/>
  <c r="BD576" i="66"/>
  <c r="BD66" i="66"/>
  <c r="BD851" i="66"/>
  <c r="BD958" i="66"/>
  <c r="BD607" i="66"/>
  <c r="BD935" i="66"/>
  <c r="BD206" i="66"/>
  <c r="BD115" i="66"/>
  <c r="BD784" i="66"/>
  <c r="BD461" i="66"/>
  <c r="BD622" i="66"/>
  <c r="BD915" i="66"/>
  <c r="BD841" i="66"/>
  <c r="BD763" i="66"/>
  <c r="BD573" i="66"/>
  <c r="BD716" i="66"/>
  <c r="BD938" i="66"/>
  <c r="BD45" i="66"/>
  <c r="BD579" i="66"/>
  <c r="BD714" i="66"/>
  <c r="BD702" i="66"/>
  <c r="BD858" i="66"/>
  <c r="BD866" i="66"/>
  <c r="BD9" i="66"/>
  <c r="BG9" i="66" s="1"/>
  <c r="BC9" i="66" s="1"/>
  <c r="BD799" i="66"/>
  <c r="BD900" i="66"/>
  <c r="BD788" i="66"/>
  <c r="BD219" i="66"/>
  <c r="BD973" i="66"/>
  <c r="BD689" i="66"/>
  <c r="BD359" i="66"/>
  <c r="BD281" i="66"/>
  <c r="BD365" i="66"/>
  <c r="BD420" i="66"/>
  <c r="BD470" i="66"/>
  <c r="BD770" i="66"/>
  <c r="BD837" i="66"/>
  <c r="BD71" i="66"/>
  <c r="BD382" i="66"/>
  <c r="BD666" i="66"/>
  <c r="BD558" i="66"/>
  <c r="BD228" i="66"/>
  <c r="BD378" i="66"/>
  <c r="BD758" i="66"/>
  <c r="BD419" i="66"/>
  <c r="BD21" i="66"/>
  <c r="BD924" i="66"/>
  <c r="BD237" i="66"/>
  <c r="BD738" i="66"/>
  <c r="BD931" i="66"/>
  <c r="BD815" i="66"/>
  <c r="BD739" i="66"/>
  <c r="BD187" i="66"/>
  <c r="BD983" i="66"/>
  <c r="BD707" i="66"/>
  <c r="BD246" i="66"/>
  <c r="BD92" i="66"/>
  <c r="BD352" i="66"/>
  <c r="BD904" i="66"/>
  <c r="BD762" i="66"/>
  <c r="BD723" i="66"/>
  <c r="BD278" i="66"/>
  <c r="BD825" i="66"/>
  <c r="BD490" i="66"/>
  <c r="BD362" i="66"/>
  <c r="BD697" i="66"/>
  <c r="BD757" i="66"/>
  <c r="BD181" i="66"/>
  <c r="BD185" i="66"/>
  <c r="BD304" i="66"/>
  <c r="BD101" i="66"/>
  <c r="BD151" i="66"/>
  <c r="BD654" i="66"/>
  <c r="BD448" i="66"/>
  <c r="BD465" i="66"/>
  <c r="BD256" i="66"/>
  <c r="BD844" i="66"/>
  <c r="BD59" i="66"/>
  <c r="BD568" i="66"/>
  <c r="BD298" i="66"/>
  <c r="BD136" i="66"/>
  <c r="BD756" i="66"/>
  <c r="BD708" i="66"/>
  <c r="BD163" i="66"/>
  <c r="BD512" i="66"/>
  <c r="BD605" i="66"/>
  <c r="BD220" i="66"/>
  <c r="BD443" i="66"/>
  <c r="BD270" i="66"/>
  <c r="BD539" i="66"/>
  <c r="BD889" i="66"/>
  <c r="BD399" i="66"/>
  <c r="BD828" i="66"/>
  <c r="BD852" i="66"/>
  <c r="BD189" i="66"/>
  <c r="BD405" i="66"/>
  <c r="BD742" i="66"/>
  <c r="BD82" i="66"/>
  <c r="BD341" i="66"/>
  <c r="BD557" i="66"/>
  <c r="BD361" i="66"/>
  <c r="BD53" i="66"/>
  <c r="BD917" i="66"/>
  <c r="BD695" i="66"/>
  <c r="BD23" i="66"/>
  <c r="BD962" i="66"/>
  <c r="BD460" i="66"/>
  <c r="BD124" i="66"/>
  <c r="BD316" i="66"/>
  <c r="BD780" i="66"/>
  <c r="BD946" i="66"/>
  <c r="BD604" i="66"/>
  <c r="BD729" i="66"/>
  <c r="BD247" i="66"/>
  <c r="BD934" i="66"/>
  <c r="BD258" i="66"/>
  <c r="BD944" i="66"/>
  <c r="BD249" i="66"/>
  <c r="BD252" i="66"/>
  <c r="BD33" i="66"/>
  <c r="BD481" i="66"/>
  <c r="BD57" i="66"/>
  <c r="BD344" i="66"/>
  <c r="BD538" i="66"/>
  <c r="BD6" i="66"/>
  <c r="BG6" i="66" s="1"/>
  <c r="BC6" i="66" s="1"/>
  <c r="BD114" i="66"/>
  <c r="BD820" i="66"/>
  <c r="BD715" i="66"/>
  <c r="BD328" i="66"/>
  <c r="BD991" i="66"/>
  <c r="BD319" i="66"/>
  <c r="BD418" i="66"/>
  <c r="BD121" i="66"/>
  <c r="BD145" i="66"/>
  <c r="BD986" i="66"/>
  <c r="BD692" i="66"/>
  <c r="BD366" i="66"/>
  <c r="BD346" i="66"/>
  <c r="BD488" i="66"/>
  <c r="BD913" i="66"/>
  <c r="BD169" i="66"/>
  <c r="BD952" i="66"/>
  <c r="BD909" i="66"/>
  <c r="BD473" i="66"/>
  <c r="BD56" i="66"/>
  <c r="BD840" i="66"/>
  <c r="BD430" i="66"/>
  <c r="BD143" i="66"/>
  <c r="BD536" i="66"/>
  <c r="BD594" i="66"/>
  <c r="BD990" i="66"/>
  <c r="BD681" i="66"/>
  <c r="BD609" i="66"/>
  <c r="BD38" i="66"/>
  <c r="BD899" i="66"/>
  <c r="BD615" i="66"/>
  <c r="BD528" i="66"/>
  <c r="BD693" i="66"/>
  <c r="BD421" i="66"/>
  <c r="BD683" i="66"/>
  <c r="BD941" i="66"/>
  <c r="BD631" i="66"/>
  <c r="BD1000" i="66"/>
  <c r="BD876" i="66"/>
  <c r="BD669" i="66"/>
  <c r="BD949" i="66"/>
  <c r="BD916" i="66"/>
  <c r="BD444" i="66"/>
  <c r="BD623" i="66"/>
  <c r="BD95" i="66"/>
  <c r="BD171" i="66"/>
  <c r="BD638" i="66"/>
  <c r="BD508" i="66"/>
  <c r="BD300" i="66"/>
  <c r="BD843" i="66"/>
  <c r="BD740" i="66"/>
  <c r="BD954" i="66"/>
  <c r="BD442" i="66"/>
  <c r="BD886" i="66"/>
  <c r="BD790" i="66"/>
  <c r="BD574" i="66"/>
  <c r="BD265" i="66"/>
  <c r="BD753" i="66"/>
  <c r="BD833" i="66"/>
  <c r="BD190" i="66"/>
  <c r="BD759" i="66"/>
  <c r="BD656" i="66"/>
  <c r="BD375" i="66"/>
  <c r="BD276" i="66"/>
  <c r="BD77" i="66"/>
  <c r="BD967" i="66"/>
  <c r="BD217" i="66"/>
  <c r="BD581" i="66"/>
  <c r="BD111" i="66"/>
  <c r="BD845" i="66"/>
  <c r="BD720" i="66"/>
  <c r="BD648" i="66"/>
  <c r="BD238" i="66"/>
  <c r="BD83" i="66"/>
  <c r="BD103" i="66"/>
  <c r="BD326" i="66"/>
  <c r="BD200" i="66"/>
  <c r="BD628" i="66"/>
  <c r="BD275" i="66"/>
  <c r="BD974" i="66"/>
  <c r="BD360" i="66"/>
  <c r="BD989" i="66"/>
  <c r="BD285" i="66"/>
  <c r="BD393" i="66"/>
  <c r="BD642" i="66"/>
  <c r="BD496" i="66"/>
  <c r="BD471" i="66"/>
  <c r="BD229" i="66"/>
  <c r="BD586" i="66"/>
  <c r="BD133" i="66"/>
  <c r="BD125" i="66"/>
  <c r="BD286" i="66"/>
  <c r="BD848" i="66"/>
  <c r="BD842" i="66"/>
  <c r="BD324" i="66"/>
  <c r="BD482" i="66"/>
  <c r="BD364" i="66"/>
  <c r="BD340" i="66"/>
  <c r="BD158" i="66"/>
  <c r="BD818" i="66"/>
  <c r="BD515" i="66"/>
  <c r="BD671" i="66"/>
  <c r="BD355" i="66"/>
  <c r="BD822" i="66"/>
  <c r="BD939" i="66"/>
  <c r="BD455" i="66"/>
  <c r="BD91" i="66"/>
  <c r="BD20" i="66"/>
  <c r="BD754" i="66"/>
  <c r="BD113" i="66"/>
  <c r="BD242" i="66"/>
  <c r="BD116" i="66"/>
  <c r="BD571" i="66"/>
  <c r="BD748" i="66"/>
  <c r="BD802" i="66"/>
  <c r="BD134" i="66"/>
  <c r="BD895" i="66"/>
  <c r="BD260" i="66"/>
  <c r="BD227" i="66"/>
  <c r="BD240" i="66"/>
  <c r="BD46" i="66"/>
  <c r="BD522" i="66"/>
  <c r="BD709" i="66"/>
  <c r="BD649" i="66"/>
  <c r="BD467" i="66"/>
  <c r="BD480" i="66"/>
  <c r="BD293" i="66"/>
  <c r="BD703" i="66"/>
  <c r="BD636" i="66"/>
  <c r="BD108" i="66"/>
  <c r="BD518" i="66"/>
  <c r="BD792" i="66"/>
  <c r="BD892" i="66"/>
  <c r="BD718" i="66"/>
  <c r="BD778" i="66"/>
  <c r="BD291" i="66"/>
  <c r="BD819" i="66"/>
  <c r="BD569" i="66"/>
  <c r="BD208" i="66"/>
  <c r="BD589" i="66"/>
  <c r="BD523" i="66"/>
  <c r="BD798" i="66"/>
  <c r="BD830" i="66"/>
  <c r="BD590" i="66"/>
  <c r="BD184" i="66"/>
  <c r="BD712" i="66"/>
  <c r="BD744" i="66"/>
  <c r="BD663" i="66"/>
  <c r="BD735" i="66"/>
  <c r="BD869" i="66"/>
  <c r="BD635" i="66"/>
  <c r="BD325" i="66"/>
  <c r="BD272" i="66"/>
  <c r="BD747" i="66"/>
  <c r="BD846" i="66"/>
  <c r="BD812" i="66"/>
  <c r="BD999" i="66"/>
  <c r="BD645" i="66"/>
  <c r="BD331" i="66"/>
  <c r="BD771" i="66"/>
  <c r="BD975" i="66"/>
  <c r="BD271" i="66"/>
  <c r="BD502" i="66"/>
  <c r="BD429" i="66"/>
  <c r="BD685" i="66"/>
  <c r="BD302" i="66"/>
  <c r="BD233" i="66"/>
  <c r="BD549" i="66"/>
  <c r="BD711" i="66"/>
  <c r="BD945" i="66"/>
  <c r="BD644" i="66"/>
  <c r="BD632" i="66"/>
  <c r="BD559" i="66"/>
  <c r="BD401" i="66"/>
  <c r="BD297" i="66"/>
  <c r="BD984" i="66"/>
  <c r="BD231" i="66"/>
  <c r="BD384" i="66"/>
  <c r="BD218" i="66"/>
  <c r="BD966" i="66"/>
  <c r="BD445" i="66"/>
  <c r="BD156" i="66"/>
  <c r="BD389" i="66"/>
  <c r="BD90" i="66"/>
  <c r="BD713" i="66"/>
  <c r="BD225" i="66"/>
  <c r="BD157" i="66"/>
  <c r="BD135" i="66"/>
  <c r="BD752" i="66"/>
  <c r="BD620" i="66"/>
  <c r="BD808" i="66"/>
  <c r="BD658" i="66"/>
  <c r="BD503" i="66"/>
  <c r="BD800" i="66"/>
  <c r="BD336" i="66"/>
  <c r="BD213" i="66"/>
  <c r="BD611" i="66"/>
  <c r="BD776" i="66"/>
  <c r="BD73" i="66"/>
  <c r="BD348" i="66"/>
  <c r="BD667" i="66"/>
  <c r="BD487" i="66"/>
  <c r="BD347" i="66"/>
  <c r="BD372" i="66"/>
  <c r="BD339" i="66"/>
  <c r="BD583" i="66"/>
  <c r="BD74" i="66"/>
  <c r="BD423" i="66"/>
  <c r="BD176" i="66"/>
  <c r="BD920" i="66"/>
  <c r="BD392" i="66"/>
  <c r="BD296" i="66"/>
  <c r="BD855" i="66"/>
  <c r="BD402" i="66"/>
  <c r="BD664" i="66"/>
  <c r="BD411" i="66"/>
  <c r="BD321" i="66"/>
  <c r="BD621" i="66"/>
  <c r="BD195" i="66"/>
  <c r="BD925" i="66"/>
  <c r="BD363" i="66"/>
  <c r="BD884" i="66"/>
  <c r="BD457" i="66"/>
  <c r="BD584" i="66"/>
  <c r="BD374" i="66"/>
  <c r="BD947" i="66"/>
  <c r="BD377" i="66"/>
  <c r="BD235" i="66"/>
  <c r="BD85" i="66"/>
  <c r="BD927" i="66"/>
  <c r="BD534" i="66"/>
  <c r="BD334" i="66"/>
  <c r="BD918" i="66"/>
  <c r="BD910" i="66"/>
  <c r="BD110" i="66"/>
  <c r="BD250" i="66"/>
  <c r="BD244" i="66"/>
  <c r="BD533" i="66"/>
  <c r="BD775" i="66"/>
  <c r="BD548" i="66"/>
  <c r="BD779" i="66"/>
  <c r="BD817" i="66"/>
  <c r="BD831" i="66"/>
  <c r="BD525" i="66"/>
  <c r="BD835" i="66"/>
  <c r="BD785" i="66"/>
  <c r="BD861" i="66"/>
  <c r="BD736" i="66"/>
  <c r="BD960" i="66"/>
  <c r="BD682" i="66"/>
  <c r="BD926" i="66"/>
  <c r="BD180" i="66"/>
  <c r="BD245" i="66"/>
  <c r="BD956" i="66"/>
  <c r="BD305" i="66"/>
  <c r="BD751" i="66"/>
  <c r="BD894" i="66"/>
  <c r="BD982" i="66"/>
  <c r="BD232" i="66"/>
  <c r="BD570" i="66"/>
  <c r="BD500" i="66"/>
  <c r="BD499" i="66"/>
  <c r="BD40" i="66"/>
  <c r="BD144" i="66"/>
  <c r="BD261" i="66"/>
  <c r="BD839" i="66"/>
  <c r="BD259" i="66"/>
  <c r="BD995" i="66"/>
  <c r="BD301" i="66"/>
  <c r="BD262" i="66"/>
  <c r="BD597" i="66"/>
  <c r="BD478" i="66"/>
  <c r="BD274" i="66"/>
  <c r="BD89" i="66"/>
  <c r="BD531" i="66"/>
  <c r="BD494" i="66"/>
  <c r="BD994" i="66"/>
  <c r="BD386" i="66"/>
  <c r="BD730" i="66"/>
  <c r="BD18" i="66"/>
  <c r="BD797" i="66"/>
  <c r="BD743" i="66"/>
  <c r="BD902" i="66"/>
  <c r="BD10" i="66"/>
  <c r="BG10" i="66" s="1"/>
  <c r="BC10" i="66" s="1"/>
  <c r="BD132" i="66"/>
  <c r="BD159" i="66"/>
  <c r="BD836" i="66"/>
  <c r="BD50" i="66"/>
  <c r="BD97" i="66"/>
  <c r="BD39" i="66"/>
  <c r="BD396" i="66"/>
  <c r="BD847" i="66"/>
  <c r="BD142" i="66"/>
  <c r="BD614" i="66"/>
  <c r="BD871" i="66"/>
  <c r="BD804" i="66"/>
  <c r="BD617" i="66"/>
  <c r="BD338" i="66"/>
  <c r="BD104" i="66"/>
  <c r="BD529" i="66"/>
  <c r="BD479" i="66"/>
  <c r="BD965" i="66"/>
  <c r="BD58" i="66"/>
  <c r="BD903" i="66"/>
  <c r="BD34" i="66"/>
  <c r="BD214" i="66"/>
  <c r="BD887" i="66"/>
  <c r="BD870" i="66"/>
  <c r="BD126" i="66"/>
  <c r="BD668" i="66"/>
  <c r="BD540" i="66"/>
  <c r="BD155" i="66"/>
  <c r="BD463" i="66"/>
  <c r="BD791" i="66"/>
  <c r="BD353" i="66"/>
  <c r="BD87" i="66"/>
  <c r="BD640" i="66"/>
  <c r="BD148" i="66"/>
  <c r="BD198" i="66"/>
  <c r="BD643" i="66"/>
  <c r="BD551" i="66"/>
  <c r="BD22" i="66"/>
  <c r="BD665" i="66"/>
  <c r="BD295" i="66"/>
  <c r="BD385" i="66"/>
  <c r="BD370" i="66"/>
  <c r="BD519" i="66"/>
  <c r="BD898" i="66"/>
  <c r="BD122" i="66"/>
  <c r="BD342" i="66"/>
  <c r="BD451" i="66"/>
  <c r="BD313" i="66"/>
  <c r="BD639" i="66"/>
  <c r="BD541" i="66"/>
  <c r="BD427" i="66"/>
  <c r="BD424" i="66"/>
  <c r="BD566" i="66"/>
  <c r="BD734" i="66"/>
  <c r="BD511" i="66"/>
  <c r="BD1002" i="66"/>
  <c r="BD236" i="66"/>
  <c r="BD505" i="66"/>
  <c r="BD673" i="66"/>
  <c r="BD741" i="66"/>
  <c r="BD458" i="66"/>
  <c r="BD472" i="66"/>
  <c r="BD310" i="66"/>
  <c r="BD893" i="66"/>
  <c r="BD349" i="66"/>
  <c r="BD173" i="66"/>
  <c r="BD849" i="66"/>
  <c r="BD255" i="66"/>
  <c r="BD650" i="66"/>
  <c r="BD182" i="66"/>
  <c r="BD54" i="66"/>
  <c r="BD629" i="66"/>
  <c r="BD544" i="66"/>
  <c r="BD582" i="66"/>
  <c r="BD292" i="66"/>
  <c r="BD827" i="66"/>
  <c r="BD3" i="66"/>
  <c r="BD501" i="66"/>
  <c r="BD381" i="66"/>
  <c r="BD63" i="66"/>
  <c r="BD624" i="66"/>
  <c r="BD373" i="66"/>
  <c r="BD94" i="66"/>
  <c r="BD786" i="66"/>
  <c r="BD358" i="66"/>
  <c r="BD832" i="66"/>
  <c r="BD997" i="66"/>
  <c r="BD880" i="66"/>
  <c r="BD70" i="66"/>
  <c r="BD68" i="66"/>
  <c r="BD153" i="66"/>
  <c r="BD987" i="66"/>
  <c r="BD172" i="66"/>
  <c r="BD564" i="66"/>
  <c r="BD491" i="66"/>
  <c r="BD687" i="66"/>
  <c r="BD769" i="66"/>
  <c r="BD380" i="66"/>
  <c r="BD390" i="66"/>
  <c r="BD768" i="66"/>
  <c r="BD290" i="66"/>
  <c r="BD453" i="66"/>
  <c r="BD795" i="66"/>
  <c r="BD211" i="66"/>
  <c r="BD164" i="66"/>
  <c r="BD79" i="66"/>
  <c r="BD497" i="66"/>
  <c r="BD504" i="66"/>
  <c r="BD875" i="66"/>
  <c r="BD981" i="66"/>
  <c r="BD412" i="66"/>
  <c r="BD853" i="66"/>
  <c r="BD680" i="66"/>
  <c r="BD694" i="66"/>
  <c r="BD8" i="66"/>
  <c r="BG8" i="66" s="1"/>
  <c r="BC8" i="66" s="1"/>
  <c r="BD414" i="66"/>
  <c r="BD955" i="66"/>
  <c r="BD268" i="66"/>
  <c r="BD560" i="66"/>
  <c r="BD161" i="66"/>
  <c r="BD670" i="66"/>
  <c r="BD766" i="66"/>
  <c r="BD29" i="66"/>
  <c r="BD178" i="66"/>
  <c r="BD409" i="66"/>
  <c r="BD596" i="66"/>
  <c r="BD464" i="66"/>
  <c r="BD765" i="66"/>
  <c r="BD930" i="66"/>
  <c r="BD112" i="66"/>
  <c r="BD613" i="66"/>
  <c r="BD626" i="66"/>
  <c r="BD435" i="66"/>
  <c r="BD140" i="66"/>
  <c r="BD203" i="66"/>
  <c r="BD879" i="66"/>
  <c r="BD432" i="66"/>
  <c r="BD239" i="66"/>
  <c r="BD701" i="66"/>
  <c r="BD567" i="66"/>
  <c r="BD980" i="66"/>
  <c r="BD160" i="66"/>
  <c r="BD17" i="66"/>
  <c r="BD911" i="66"/>
  <c r="BD781" i="66"/>
  <c r="BD737" i="66"/>
  <c r="BD456" i="66"/>
  <c r="BD199" i="66"/>
  <c r="BD885" i="66"/>
  <c r="BD659" i="66"/>
  <c r="BD234" i="66"/>
  <c r="BD327" i="66"/>
  <c r="BD44" i="66"/>
  <c r="BD109" i="66"/>
  <c r="BD513" i="66"/>
  <c r="BD634" i="66"/>
  <c r="BD120" i="66"/>
  <c r="BD209" i="66"/>
  <c r="BD459" i="66"/>
  <c r="BD552" i="66"/>
  <c r="BD565" i="66"/>
  <c r="BD863" i="66"/>
  <c r="BD726" i="66"/>
  <c r="BD287" i="66"/>
  <c r="BD204" i="66"/>
  <c r="BD865" i="66"/>
  <c r="BD493" i="66"/>
  <c r="BD647" i="66"/>
  <c r="BD964" i="66"/>
  <c r="BD587" i="66"/>
  <c r="BD88" i="66"/>
  <c r="BD323" i="66"/>
  <c r="BD696" i="66"/>
  <c r="BD75" i="66"/>
  <c r="BD283" i="66"/>
  <c r="BD149" i="66"/>
  <c r="BD563" i="66"/>
  <c r="BD826" i="66"/>
  <c r="BD118" i="66"/>
  <c r="BD550" i="66"/>
  <c r="BD805" i="66"/>
  <c r="BD138" i="66"/>
  <c r="BD24" i="66"/>
  <c r="BD312" i="66"/>
  <c r="BD932" i="66"/>
  <c r="BD923" i="66"/>
  <c r="BD575" i="66"/>
  <c r="BD5" i="66"/>
  <c r="BG5" i="66" s="1"/>
  <c r="BC5" i="66" s="1"/>
  <c r="BD933" i="66"/>
  <c r="BD688" i="66"/>
  <c r="BD897" i="66"/>
  <c r="BD514" i="66"/>
  <c r="BD877" i="66"/>
  <c r="BD162" i="66"/>
  <c r="BD462" i="66"/>
  <c r="BD30" i="66"/>
  <c r="BD253" i="66"/>
  <c r="BD690" i="66"/>
  <c r="BD284" i="66"/>
  <c r="BD468" i="66"/>
  <c r="BD16" i="66"/>
  <c r="BD315" i="66"/>
  <c r="BG3" i="66"/>
  <c r="BC3" i="66" s="1"/>
  <c r="BD43" i="66"/>
  <c r="BD137" i="66"/>
  <c r="BD821" i="66"/>
  <c r="BD19" i="66"/>
  <c r="BD221" i="66"/>
  <c r="BD485" i="66"/>
  <c r="BD509" i="66"/>
  <c r="BD1001" i="66"/>
  <c r="BD867" i="66"/>
  <c r="BD80" i="66"/>
  <c r="BD520" i="66"/>
  <c r="BD992" i="66"/>
  <c r="BD699" i="66"/>
  <c r="BD495" i="66"/>
  <c r="BD562" i="66"/>
  <c r="BD376" i="66"/>
  <c r="BD123" i="66"/>
  <c r="BD727" i="66"/>
  <c r="BD100" i="66"/>
  <c r="BD318" i="66"/>
  <c r="BD243" i="66"/>
  <c r="BD599" i="66"/>
  <c r="BD28" i="66"/>
  <c r="BD806" i="66"/>
  <c r="BD69" i="66"/>
  <c r="BD64" i="66"/>
  <c r="BD49" i="66"/>
  <c r="BD356" i="66"/>
  <c r="BD993" i="66"/>
  <c r="BD96" i="66"/>
  <c r="BD724" i="66"/>
  <c r="BD193" i="66"/>
  <c r="BD595" i="66"/>
  <c r="BD320" i="66"/>
  <c r="BD750" i="66"/>
  <c r="BD343" i="66"/>
  <c r="BD761" i="66"/>
  <c r="BD907" i="66"/>
  <c r="BD912" i="66"/>
  <c r="BD554" i="66"/>
  <c r="BD81" i="66"/>
  <c r="BD107" i="66"/>
  <c r="BD801" i="66"/>
  <c r="BD186" i="66"/>
  <c r="BD267" i="66"/>
  <c r="BD369" i="66"/>
  <c r="BD1003" i="66"/>
  <c r="BD588" i="66"/>
  <c r="BD755" i="66"/>
  <c r="BD881" i="66"/>
  <c r="BD530" i="66"/>
  <c r="BD437" i="66"/>
  <c r="BD168" i="66"/>
  <c r="BD216" i="66"/>
  <c r="BD878" i="66"/>
  <c r="BD777" i="66"/>
  <c r="BD188" i="66"/>
  <c r="BD950" i="66"/>
  <c r="BD676" i="66"/>
  <c r="BD72" i="66"/>
  <c r="BD506" i="66"/>
  <c r="BD47" i="66"/>
  <c r="BD537" i="66"/>
  <c r="BD25" i="66"/>
  <c r="BD230" i="66"/>
  <c r="BD591" i="66"/>
  <c r="BD416" i="66"/>
  <c r="BD447" i="66"/>
  <c r="BD661" i="66"/>
  <c r="BD449" i="66"/>
  <c r="BD691" i="66"/>
  <c r="BD857" i="66"/>
  <c r="BD212" i="66"/>
  <c r="BD794" i="66"/>
  <c r="BD901" i="66"/>
  <c r="BD42" i="66"/>
  <c r="BD526" i="66"/>
  <c r="BD943" i="66"/>
  <c r="BD222" i="66"/>
  <c r="BD102" i="66"/>
  <c r="BD139" i="66"/>
  <c r="BD41" i="66"/>
  <c r="BD431" i="66"/>
  <c r="BD971" i="66"/>
  <c r="BD906" i="66"/>
  <c r="BD547" i="66"/>
  <c r="BD633" i="66"/>
  <c r="BD60" i="66"/>
  <c r="BD608" i="66"/>
  <c r="BD477" i="66"/>
  <c r="BD598" i="66"/>
  <c r="BD354" i="66"/>
  <c r="BD890" i="66"/>
  <c r="BD498" i="66"/>
  <c r="BD263" i="66"/>
  <c r="BD26" i="66"/>
  <c r="BD507" i="66"/>
  <c r="BD141" i="66"/>
  <c r="BD577" i="66"/>
  <c r="BD345" i="66"/>
  <c r="BD610" i="66"/>
  <c r="BD357" i="66"/>
  <c r="BD937" i="66"/>
  <c r="BD476" i="66"/>
  <c r="BD403" i="66"/>
  <c r="BD130" i="66"/>
  <c r="BD854" i="66"/>
  <c r="BD908" i="66"/>
  <c r="BD486" i="66"/>
  <c r="BD397" i="66"/>
  <c r="BD105" i="66"/>
  <c r="BD722" i="66"/>
  <c r="BD760" i="66"/>
  <c r="BD957" i="66"/>
  <c r="BD728" i="66"/>
  <c r="BD517" i="66"/>
  <c r="BD732" i="66"/>
  <c r="BD787" i="66"/>
  <c r="BD413" i="66"/>
  <c r="BD942" i="66"/>
  <c r="BD202" i="66"/>
  <c r="BD93" i="66"/>
  <c r="BD440" i="66"/>
  <c r="BD394" i="66"/>
  <c r="BD154" i="66"/>
  <c r="BD774" i="66"/>
  <c r="BD940" i="66"/>
  <c r="BD322" i="66"/>
  <c r="BD475" i="66"/>
  <c r="BD959" i="66"/>
  <c r="BD572" i="66"/>
  <c r="BD492" i="66"/>
  <c r="BD873" i="66"/>
  <c r="BD641" i="66"/>
  <c r="BD905" i="66"/>
  <c r="BD948" i="66"/>
  <c r="BD288" i="66"/>
  <c r="BD48" i="66"/>
  <c r="BD174" i="66"/>
  <c r="BD612" i="66"/>
  <c r="BD175" i="66"/>
  <c r="BD675" i="66"/>
  <c r="BD280" i="66"/>
  <c r="BD194" i="66"/>
  <c r="BD446" i="66"/>
  <c r="BD303" i="66"/>
  <c r="BD335" i="66"/>
  <c r="BD882" i="66"/>
  <c r="BD65" i="66"/>
  <c r="BD311" i="66"/>
  <c r="BD84" i="66"/>
  <c r="BD351" i="66"/>
  <c r="BD545" i="66"/>
  <c r="BD985" i="66"/>
  <c r="BD527" i="66"/>
  <c r="BD147" i="66"/>
  <c r="BD979" i="66"/>
  <c r="BD391" i="66"/>
  <c r="BD816" i="66"/>
  <c r="BD241" i="66"/>
  <c r="BD31" i="66"/>
  <c r="BD119" i="66"/>
  <c r="BD679" i="66"/>
  <c r="BD862" i="66"/>
  <c r="BD76" i="66"/>
  <c r="BD13" i="66"/>
  <c r="BD874" i="66"/>
  <c r="BD62" i="66"/>
  <c r="BD546" i="66"/>
  <c r="BD961" i="66"/>
  <c r="BD864" i="66"/>
  <c r="BD542" i="66"/>
  <c r="BD969" i="66"/>
  <c r="BD580" i="66"/>
  <c r="BD627" i="66"/>
  <c r="BD439" i="66"/>
  <c r="BD783" i="66"/>
  <c r="BD630" i="66"/>
  <c r="BD388" i="66"/>
  <c r="BD677" i="66"/>
  <c r="BD773" i="66"/>
  <c r="BD337" i="66"/>
  <c r="BD86" i="66"/>
  <c r="BD299" i="66"/>
  <c r="BD1004" i="66"/>
  <c r="BD251" i="66"/>
  <c r="BD367" i="66"/>
  <c r="BD201" i="66"/>
  <c r="BD767" i="66"/>
  <c r="BD404" i="66"/>
  <c r="BD52" i="66"/>
  <c r="BD856" i="66"/>
  <c r="BD996" i="66"/>
  <c r="BD717" i="66"/>
  <c r="BD282" i="66"/>
  <c r="BD524" i="66"/>
  <c r="BD593" i="66"/>
  <c r="BD561" i="66"/>
  <c r="BD578" i="66"/>
  <c r="BD532" i="66"/>
  <c r="BD441" i="66"/>
  <c r="BD678" i="66"/>
  <c r="BD721" i="66"/>
  <c r="BD273" i="66"/>
  <c r="BD306" i="66"/>
  <c r="BD834" i="66"/>
  <c r="BD922" i="66"/>
  <c r="BD257" i="66"/>
  <c r="BD37" i="66"/>
  <c r="BD192" i="66"/>
  <c r="BD928" i="66"/>
  <c r="BD838" i="66"/>
  <c r="BD32" i="66"/>
  <c r="BD128" i="66"/>
  <c r="BD764" i="66"/>
  <c r="BD410" i="66"/>
  <c r="BD264" i="66"/>
  <c r="BD330" i="66"/>
  <c r="BD11" i="66"/>
  <c r="BG11" i="66" s="1"/>
  <c r="BC11" i="66" s="1"/>
  <c r="BD146" i="66"/>
  <c r="BD415" i="66"/>
  <c r="BD706" i="66"/>
  <c r="BD167" i="66"/>
  <c r="BD868" i="66"/>
  <c r="BD350" i="66"/>
  <c r="BD968" i="66"/>
  <c r="BD215" i="66"/>
  <c r="BD332" i="66"/>
  <c r="BD61" i="66"/>
  <c r="BD224" i="66"/>
  <c r="BD803" i="66"/>
  <c r="BD436" i="66"/>
  <c r="BD872" i="66"/>
  <c r="BD438" i="66"/>
  <c r="BD407" i="66"/>
  <c r="BD793" i="66"/>
  <c r="BD891" i="66"/>
  <c r="BD619" i="66"/>
  <c r="BD387" i="66"/>
  <c r="BD672" i="66"/>
  <c r="BD269" i="66"/>
  <c r="BD484" i="66"/>
  <c r="BD226" i="66"/>
  <c r="BD555" i="66"/>
  <c r="BD601" i="66"/>
  <c r="BD556" i="66"/>
  <c r="BD450" i="66"/>
  <c r="BD166" i="66"/>
  <c r="BD921" i="66"/>
  <c r="BD207" i="66"/>
  <c r="BD652" i="66"/>
  <c r="BD466" i="66"/>
  <c r="BD474" i="66"/>
  <c r="BD177" i="66"/>
  <c r="BD248" i="66"/>
  <c r="BD719" i="66"/>
  <c r="BD725" i="66"/>
  <c r="BD859" i="66"/>
  <c r="BD603" i="66"/>
  <c r="BD585" i="66"/>
  <c r="BD970" i="66"/>
  <c r="BD772" i="66"/>
  <c r="BD307" i="66"/>
  <c r="BB6" i="66" l="1"/>
  <c r="BB9" i="66"/>
  <c r="BB4" i="66"/>
  <c r="AR4" i="66" s="1"/>
  <c r="BB5" i="66"/>
  <c r="BB10" i="66"/>
  <c r="AR10" i="66" s="1"/>
  <c r="BB8" i="66"/>
  <c r="AR8" i="66" s="1"/>
  <c r="BB11" i="66"/>
  <c r="AR11" i="66" s="1"/>
  <c r="BB7" i="66"/>
  <c r="AR7" i="66" s="1"/>
  <c r="BB3" i="66"/>
  <c r="AR3" i="66"/>
  <c r="B4" i="67" l="1"/>
  <c r="AR5" i="66"/>
  <c r="AR6" i="66" s="1"/>
  <c r="AR9" i="66" s="1"/>
  <c r="B701" i="67"/>
  <c r="B193" i="67"/>
  <c r="B470" i="67"/>
  <c r="B568" i="67"/>
  <c r="B467" i="67"/>
  <c r="B312" i="67"/>
  <c r="B915" i="67"/>
  <c r="B502" i="67"/>
  <c r="B816" i="67"/>
  <c r="B7" i="67"/>
  <c r="B565" i="67"/>
  <c r="B201" i="67"/>
  <c r="B17" i="67"/>
  <c r="B628" i="67"/>
  <c r="B731" i="67"/>
  <c r="B906" i="67"/>
  <c r="B702" i="67"/>
  <c r="B969" i="67"/>
  <c r="B135" i="67"/>
  <c r="B249" i="67"/>
  <c r="B344" i="67"/>
  <c r="B34" i="67"/>
  <c r="B461" i="67"/>
  <c r="B128" i="67"/>
  <c r="B548" i="67"/>
  <c r="B916" i="67"/>
  <c r="B605" i="67"/>
  <c r="B753" i="67"/>
  <c r="B109" i="67"/>
  <c r="B934" i="67"/>
  <c r="B99" i="67"/>
  <c r="B730" i="67"/>
  <c r="B814" i="67"/>
  <c r="B51" i="67"/>
  <c r="B361" i="67"/>
  <c r="B450" i="67"/>
  <c r="B795" i="67"/>
  <c r="B32" i="67"/>
  <c r="B695" i="67"/>
  <c r="B122" i="67"/>
  <c r="B561" i="67"/>
  <c r="B265" i="67"/>
  <c r="B475" i="67"/>
  <c r="B411" i="67"/>
  <c r="B68" i="67"/>
  <c r="B697" i="67"/>
  <c r="B840" i="67"/>
  <c r="B996" i="67"/>
  <c r="B338" i="67"/>
  <c r="B24" i="67"/>
  <c r="B562" i="67"/>
  <c r="B849" i="67"/>
  <c r="B955" i="67"/>
  <c r="B96" i="67"/>
  <c r="B232" i="67"/>
  <c r="B123" i="67"/>
  <c r="B167" i="67"/>
  <c r="B233" i="67"/>
  <c r="B749" i="67"/>
  <c r="B528" i="67"/>
  <c r="B903" i="67"/>
  <c r="B16" i="67"/>
  <c r="B30" i="67"/>
  <c r="B482" i="67"/>
  <c r="B541" i="67"/>
  <c r="B714" i="67"/>
  <c r="B330" i="67"/>
  <c r="B117" i="67"/>
  <c r="B801" i="67"/>
  <c r="B931" i="67"/>
  <c r="B1000" i="67"/>
  <c r="B887" i="67"/>
  <c r="B723" i="67"/>
  <c r="B46" i="67"/>
  <c r="B770" i="67"/>
  <c r="B690" i="67"/>
  <c r="B212" i="67"/>
  <c r="B437" i="67"/>
  <c r="B637" i="67"/>
  <c r="B410" i="67"/>
  <c r="B224" i="67"/>
  <c r="B815" i="67"/>
  <c r="B446" i="67"/>
  <c r="B194" i="67"/>
  <c r="B970" i="67"/>
  <c r="B947" i="67"/>
  <c r="B358" i="67"/>
  <c r="B932" i="67"/>
  <c r="B542" i="67"/>
  <c r="B60" i="67"/>
  <c r="B604" i="67"/>
  <c r="B239" i="67"/>
  <c r="B402" i="67"/>
  <c r="B745" i="67"/>
  <c r="B97" i="67"/>
  <c r="B727" i="67"/>
  <c r="B738" i="67"/>
  <c r="B736" i="67"/>
  <c r="B367" i="67"/>
  <c r="B861" i="67"/>
  <c r="B977" i="67"/>
  <c r="B214" i="67"/>
  <c r="B115" i="67"/>
  <c r="B258" i="67"/>
  <c r="B856" i="67"/>
  <c r="B672" i="67"/>
  <c r="B908" i="67"/>
  <c r="B241" i="67"/>
  <c r="B272" i="67"/>
  <c r="B349" i="67"/>
  <c r="B417" i="67"/>
  <c r="B914" i="67"/>
  <c r="B523" i="67"/>
  <c r="B368" i="67"/>
  <c r="B200" i="67"/>
  <c r="B119" i="67"/>
  <c r="B31" i="67"/>
  <c r="B968" i="67"/>
  <c r="B38" i="67"/>
  <c r="B574" i="67"/>
  <c r="B341" i="67"/>
  <c r="B826" i="67"/>
  <c r="B553" i="67"/>
  <c r="B560" i="67"/>
  <c r="B500" i="67"/>
  <c r="B972" i="67"/>
  <c r="B680" i="67"/>
  <c r="B925" i="67"/>
  <c r="B897" i="67"/>
  <c r="B336" i="67"/>
  <c r="B804" i="67"/>
  <c r="B257" i="67"/>
  <c r="B243" i="67"/>
  <c r="B645" i="67"/>
  <c r="B168" i="67"/>
  <c r="B79" i="67"/>
  <c r="B142" i="67"/>
  <c r="B177" i="67"/>
  <c r="B409" i="67"/>
  <c r="B679" i="67"/>
  <c r="B455" i="67"/>
  <c r="B557" i="67"/>
  <c r="B883" i="67"/>
  <c r="B216" i="67"/>
  <c r="B490" i="67"/>
  <c r="B734" i="67"/>
  <c r="B496" i="67"/>
  <c r="B592" i="67"/>
  <c r="B427" i="67"/>
  <c r="B712" i="67"/>
  <c r="B386" i="67"/>
  <c r="B351" i="67"/>
  <c r="B445" i="67"/>
  <c r="B474" i="67"/>
  <c r="B321" i="67"/>
  <c r="B765" i="67"/>
  <c r="B420" i="67"/>
  <c r="B172" i="67"/>
  <c r="B102" i="67"/>
  <c r="B324" i="67"/>
  <c r="B385" i="67"/>
  <c r="B277" i="67"/>
  <c r="B422" i="67"/>
  <c r="B529" i="67"/>
  <c r="B851" i="67"/>
  <c r="B190" i="67"/>
  <c r="B686" i="67"/>
  <c r="B827" i="67"/>
  <c r="B439" i="67"/>
  <c r="B462" i="67"/>
  <c r="B564" i="67"/>
  <c r="B823" i="67"/>
  <c r="B471" i="67"/>
  <c r="B189" i="67"/>
  <c r="B779" i="67"/>
  <c r="B76" i="67"/>
  <c r="B999" i="67"/>
  <c r="B273" i="67"/>
  <c r="B254" i="67"/>
  <c r="B327" i="67"/>
  <c r="B704" i="67"/>
  <c r="B662" i="67"/>
  <c r="B691" i="67"/>
  <c r="B69" i="67"/>
  <c r="B882" i="67"/>
  <c r="B630" i="67"/>
  <c r="B659" i="67"/>
  <c r="B848" i="67"/>
  <c r="B920" i="67"/>
  <c r="B788" i="67"/>
  <c r="B295" i="67"/>
  <c r="B388" i="67"/>
  <c r="B183" i="67"/>
  <c r="B837" i="67"/>
  <c r="B21" i="67"/>
  <c r="B374" i="67"/>
  <c r="B807" i="67"/>
  <c r="B839" i="67"/>
  <c r="B569" i="67"/>
  <c r="B703" i="67"/>
  <c r="B169" i="67"/>
  <c r="B921" i="67"/>
  <c r="B245" i="67"/>
  <c r="B506" i="67"/>
  <c r="B207" i="67"/>
  <c r="B494" i="67"/>
  <c r="B936" i="67"/>
  <c r="B954" i="67"/>
  <c r="B166" i="67"/>
  <c r="B141" i="67"/>
  <c r="B635" i="67"/>
  <c r="B900" i="67"/>
  <c r="B681" i="67"/>
  <c r="B817" i="67"/>
  <c r="B405" i="67"/>
  <c r="B809" i="67"/>
  <c r="B589" i="67"/>
  <c r="B431" i="67"/>
  <c r="B175" i="67"/>
  <c r="B487" i="67"/>
  <c r="B8" i="67"/>
  <c r="B615" i="67"/>
  <c r="B313" i="67"/>
  <c r="B575" i="67"/>
  <c r="B404" i="67"/>
  <c r="B459" i="67"/>
  <c r="B948" i="67"/>
  <c r="B668" i="67"/>
  <c r="B246" i="67"/>
  <c r="B205" i="67"/>
  <c r="B648" i="67"/>
  <c r="B463" i="67"/>
  <c r="B131" i="67"/>
  <c r="B674" i="67"/>
  <c r="B332" i="67"/>
  <c r="B71" i="67"/>
  <c r="B144" i="67"/>
  <c r="B641" i="67"/>
  <c r="B678" i="67"/>
  <c r="B978" i="67"/>
  <c r="B387" i="67"/>
  <c r="B538" i="67"/>
  <c r="B584" i="67"/>
  <c r="B41" i="67"/>
  <c r="B543" i="67"/>
  <c r="B762" i="67"/>
  <c r="B876" i="67"/>
  <c r="B624" i="67"/>
  <c r="B810" i="67"/>
  <c r="B350" i="67"/>
  <c r="B452" i="67"/>
  <c r="B376" i="67"/>
  <c r="B483" i="67"/>
  <c r="B833" i="67"/>
  <c r="B985" i="67"/>
  <c r="B297" i="67"/>
  <c r="B230" i="67"/>
  <c r="B545" i="67"/>
  <c r="B846" i="67"/>
  <c r="B698" i="67"/>
  <c r="B989" i="67"/>
  <c r="B28" i="67"/>
  <c r="B148" i="67"/>
  <c r="B430" i="67"/>
  <c r="B835" i="67"/>
  <c r="B74" i="67"/>
  <c r="B473" i="67"/>
  <c r="B15" i="67"/>
  <c r="B396" i="67"/>
  <c r="B880" i="67"/>
  <c r="B693" i="67"/>
  <c r="B580" i="67"/>
  <c r="B282" i="67"/>
  <c r="B286" i="67"/>
  <c r="B390" i="67"/>
  <c r="B590" i="67"/>
  <c r="B210" i="67"/>
  <c r="B240" i="67"/>
  <c r="B449" i="67"/>
  <c r="B305" i="67"/>
  <c r="B303" i="67"/>
  <c r="B588" i="67"/>
  <c r="B608" i="67"/>
  <c r="B481" i="67"/>
  <c r="B891" i="67"/>
  <c r="B499" i="67"/>
  <c r="B764" i="67"/>
  <c r="B466" i="67"/>
  <c r="B373" i="67"/>
  <c r="B716" i="67"/>
  <c r="B359" i="67"/>
  <c r="B337" i="67"/>
  <c r="B440" i="67"/>
  <c r="B771" i="67"/>
  <c r="B62" i="67"/>
  <c r="B151" i="67"/>
  <c r="B694" i="67"/>
  <c r="B95" i="67"/>
  <c r="B154" i="67"/>
  <c r="B133" i="67"/>
  <c r="B886" i="67"/>
  <c r="B276" i="67"/>
  <c r="B957" i="67"/>
  <c r="B922" i="67"/>
  <c r="B127" i="67"/>
  <c r="B281" i="67"/>
  <c r="B384" i="67"/>
  <c r="B979" i="67"/>
  <c r="B735" i="67"/>
  <c r="B352" i="67"/>
  <c r="B664" i="67"/>
  <c r="B940" i="67"/>
  <c r="B740" i="67"/>
  <c r="B290" i="67"/>
  <c r="B726" i="67"/>
  <c r="B675" i="67"/>
  <c r="B663" i="67"/>
  <c r="B476" i="67"/>
  <c r="B310" i="67"/>
  <c r="B539" i="67"/>
  <c r="B227" i="67"/>
  <c r="B782" i="67"/>
  <c r="B333" i="67"/>
  <c r="B88" i="67"/>
  <c r="B577" i="67"/>
  <c r="B339" i="67"/>
  <c r="B484" i="67"/>
  <c r="B644" i="67"/>
  <c r="B78" i="67"/>
  <c r="B912" i="67"/>
  <c r="B587" i="67"/>
  <c r="B317" i="67"/>
  <c r="B12" i="67"/>
  <c r="B554" i="67"/>
  <c r="B870" i="67"/>
  <c r="B593" i="67"/>
  <c r="B524" i="67"/>
  <c r="B456" i="67"/>
  <c r="B875" i="67"/>
  <c r="B421" i="67"/>
  <c r="B199" i="67"/>
  <c r="B198" i="67"/>
  <c r="B323" i="67"/>
  <c r="B19" i="67"/>
  <c r="B413" i="67"/>
  <c r="B728" i="67"/>
  <c r="B709" i="67"/>
  <c r="B665" i="67"/>
  <c r="B746" i="67"/>
  <c r="B226" i="67"/>
  <c r="B558" i="67"/>
  <c r="B919" i="67"/>
  <c r="B907" i="67"/>
  <c r="B987" i="67"/>
  <c r="B570" i="67"/>
  <c r="B83" i="67"/>
  <c r="B633" i="67"/>
  <c r="B104" i="67"/>
  <c r="B395" i="67"/>
  <c r="B647" i="67"/>
  <c r="B393" i="67"/>
  <c r="B480" i="67"/>
  <c r="B146" i="67"/>
  <c r="B77" i="67"/>
  <c r="B756" i="67"/>
  <c r="B288" i="67"/>
  <c r="B583" i="67"/>
  <c r="B259" i="67"/>
  <c r="B382" i="67"/>
  <c r="B595" i="67"/>
  <c r="B505" i="67"/>
  <c r="B847" i="67"/>
  <c r="B479" i="67"/>
  <c r="B594" i="67"/>
  <c r="B101" i="67"/>
  <c r="B13" i="67"/>
  <c r="B164" i="67"/>
  <c r="B472" i="67"/>
  <c r="B292" i="67"/>
  <c r="B689" i="67"/>
  <c r="B238" i="67"/>
  <c r="B318" i="67"/>
  <c r="B425" i="67"/>
  <c r="B398" i="67"/>
  <c r="B263" i="67"/>
  <c r="B965" i="67"/>
  <c r="B225" i="67"/>
  <c r="B315" i="67"/>
  <c r="B294" i="67"/>
  <c r="B642" i="67"/>
  <c r="B81" i="67"/>
  <c r="B306" i="67"/>
  <c r="B126" i="67"/>
  <c r="B195" i="67"/>
  <c r="B516" i="67"/>
  <c r="B197" i="67"/>
  <c r="B708" i="67"/>
  <c r="B797" i="67"/>
  <c r="B110" i="67"/>
  <c r="B181" i="67"/>
  <c r="B436" i="67"/>
  <c r="B229" i="67"/>
  <c r="B397" i="67"/>
  <c r="B165" i="67"/>
  <c r="B251" i="67"/>
  <c r="B510" i="67"/>
  <c r="B70" i="67"/>
  <c r="B392" i="67"/>
  <c r="B910" i="67"/>
  <c r="B832" i="67"/>
  <c r="B441" i="67"/>
  <c r="B894" i="67"/>
  <c r="B971" i="67"/>
  <c r="B867" i="67"/>
  <c r="B213" i="67"/>
  <c r="B613" i="67"/>
  <c r="B152" i="67"/>
  <c r="B67" i="67"/>
  <c r="B223" i="67"/>
  <c r="B268" i="67"/>
  <c r="B960" i="67"/>
  <c r="B863" i="67"/>
  <c r="B626" i="67"/>
  <c r="B488" i="67"/>
  <c r="B984" i="67"/>
  <c r="B949" i="67"/>
  <c r="B161" i="67"/>
  <c r="B710" i="67"/>
  <c r="B253" i="67"/>
  <c r="B255" i="67"/>
  <c r="B643" i="67"/>
  <c r="B20" i="67"/>
  <c r="B383" i="67"/>
  <c r="B304" i="67"/>
  <c r="B926" i="67"/>
  <c r="B157" i="67"/>
  <c r="B331" i="67"/>
  <c r="B75" i="67"/>
  <c r="B890" i="67"/>
  <c r="B537" i="67"/>
  <c r="B720" i="67"/>
  <c r="B787" i="67"/>
  <c r="B828" i="67"/>
  <c r="B365" i="67"/>
  <c r="B370" i="67"/>
  <c r="B761" i="67"/>
  <c r="B877" i="67"/>
  <c r="B550" i="67"/>
  <c r="B721" i="67"/>
  <c r="B403" i="67"/>
  <c r="B460" i="67"/>
  <c r="B86" i="67"/>
  <c r="B448" i="67"/>
  <c r="B162" i="67"/>
  <c r="B961" i="67"/>
  <c r="B394" i="67"/>
  <c r="B933" i="67"/>
  <c r="B852" i="67"/>
  <c r="B345" i="67"/>
  <c r="B598" i="67"/>
  <c r="B772" i="67"/>
  <c r="B618" i="67"/>
  <c r="B343" i="67"/>
  <c r="B755" i="67"/>
  <c r="B975" i="67"/>
  <c r="B469" i="67"/>
  <c r="B125" i="67"/>
  <c r="B666" i="67"/>
  <c r="B18" i="67"/>
  <c r="B136" i="67"/>
  <c r="B364" i="67"/>
  <c r="B260" i="67"/>
  <c r="B316" i="67"/>
  <c r="B61" i="67"/>
  <c r="B990" i="67"/>
  <c r="B773" i="67"/>
  <c r="B218" i="67"/>
  <c r="B532" i="67"/>
  <c r="B830" i="67"/>
  <c r="B48" i="67"/>
  <c r="B898" i="67"/>
  <c r="B741" i="67"/>
  <c r="B551" i="67"/>
  <c r="B363" i="67"/>
  <c r="B52" i="67"/>
  <c r="B35" i="67"/>
  <c r="B864" i="67"/>
  <c r="B857" i="67"/>
  <c r="B776" i="67"/>
  <c r="B962" i="67"/>
  <c r="B454" i="67"/>
  <c r="B612" i="67"/>
  <c r="B43" i="67"/>
  <c r="B998" i="67"/>
  <c r="B375" i="67"/>
  <c r="B269" i="67"/>
  <c r="B692" i="67"/>
  <c r="B56" i="67"/>
  <c r="B950" i="67"/>
  <c r="B527" i="67"/>
  <c r="B191" i="67"/>
  <c r="B377" i="67"/>
  <c r="B498" i="67"/>
  <c r="B307" i="67"/>
  <c r="B842" i="67"/>
  <c r="B673" i="67"/>
  <c r="B812" i="67"/>
  <c r="B301" i="67"/>
  <c r="B824" i="67"/>
  <c r="B23" i="67"/>
  <c r="B838" i="67"/>
  <c r="B655" i="67"/>
  <c r="B91" i="67"/>
  <c r="B729" i="67"/>
  <c r="B927" i="67"/>
  <c r="B805" i="67"/>
  <c r="B874" i="67"/>
  <c r="B531" i="67"/>
  <c r="B121" i="67"/>
  <c r="B843" i="67"/>
  <c r="B930" i="67"/>
  <c r="B14" i="67"/>
  <c r="B544" i="67"/>
  <c r="B47" i="67"/>
  <c r="B953" i="67"/>
  <c r="B627" i="67"/>
  <c r="B278" i="67"/>
  <c r="B819" i="67"/>
  <c r="B892" i="67"/>
  <c r="B959" i="67"/>
  <c r="B320" i="67"/>
  <c r="B49" i="67"/>
  <c r="B196" i="67"/>
  <c r="B37" i="67"/>
  <c r="B426" i="67"/>
  <c r="B342" i="67"/>
  <c r="B760" i="67"/>
  <c r="B178" i="67"/>
  <c r="B311" i="67"/>
  <c r="B283" i="67"/>
  <c r="B767" i="67"/>
  <c r="B492" i="67"/>
  <c r="B657" i="67"/>
  <c r="B853" i="67"/>
  <c r="B649" i="67"/>
  <c r="B535" i="67"/>
  <c r="B486" i="67"/>
  <c r="B179" i="67"/>
  <c r="B406" i="67"/>
  <c r="B758" i="67"/>
  <c r="B120" i="67"/>
  <c r="B160" i="67"/>
  <c r="B63" i="67"/>
  <c r="B235" i="67"/>
  <c r="B901" i="67"/>
  <c r="B399" i="67"/>
  <c r="B993" i="67"/>
  <c r="B521" i="67"/>
  <c r="B889" i="67"/>
  <c r="B489" i="67"/>
  <c r="B754" i="67"/>
  <c r="B381" i="67"/>
  <c r="B33" i="67"/>
  <c r="B778" i="67"/>
  <c r="B982" i="67"/>
  <c r="B112" i="67"/>
  <c r="B414" i="67"/>
  <c r="B59" i="67"/>
  <c r="B372" i="67"/>
  <c r="B684" i="67"/>
  <c r="B603" i="67"/>
  <c r="B631" i="67"/>
  <c r="B705" i="67"/>
  <c r="B103" i="67"/>
  <c r="B899" i="67"/>
  <c r="B616" i="67"/>
  <c r="B512" i="67"/>
  <c r="B44" i="67"/>
  <c r="B285" i="67"/>
  <c r="B209" i="67"/>
  <c r="B217" i="67"/>
  <c r="B611" i="67"/>
  <c r="B789" i="67"/>
  <c r="B750" i="67"/>
  <c r="B65" i="67"/>
  <c r="B507" i="67"/>
  <c r="B348" i="67"/>
  <c r="B244" i="67"/>
  <c r="B1001" i="67"/>
  <c r="B636" i="67"/>
  <c r="B113" i="67"/>
  <c r="B868" i="67"/>
  <c r="B869" i="67"/>
  <c r="B57" i="67"/>
  <c r="B966" i="67"/>
  <c r="B813" i="67"/>
  <c r="B369" i="67"/>
  <c r="B775" i="67"/>
  <c r="B300" i="67"/>
  <c r="B501" i="67"/>
  <c r="B534" i="67"/>
  <c r="B90" i="67"/>
  <c r="B100" i="67"/>
  <c r="B858" i="67"/>
  <c r="B682" i="67"/>
  <c r="B250" i="67"/>
  <c r="B725" i="67"/>
  <c r="B621" i="67"/>
  <c r="B360" i="67"/>
  <c r="B401" i="67"/>
  <c r="B829" i="67"/>
  <c r="B555" i="67"/>
  <c r="B976" i="67"/>
  <c r="B248" i="67"/>
  <c r="B231" i="67"/>
  <c r="B107" i="67"/>
  <c r="B153" i="67"/>
  <c r="B995" i="67"/>
  <c r="B504" i="67"/>
  <c r="B220" i="67"/>
  <c r="B634" i="67"/>
  <c r="B865" i="67"/>
  <c r="B10" i="67"/>
  <c r="B42" i="67"/>
  <c r="B802" i="67"/>
  <c r="B424" i="67"/>
  <c r="B319" i="67"/>
  <c r="B514" i="67"/>
  <c r="B676" i="67"/>
  <c r="B609" i="67"/>
  <c r="B572" i="67"/>
  <c r="B170" i="67"/>
  <c r="B924" i="67"/>
  <c r="B444" i="67"/>
  <c r="B911" i="67"/>
  <c r="B159" i="67"/>
  <c r="B717" i="67"/>
  <c r="B105" i="67"/>
  <c r="B508" i="67"/>
  <c r="B5" i="67"/>
  <c r="B582" i="67"/>
  <c r="B1002" i="67"/>
  <c r="B478" i="67"/>
  <c r="B909" i="67"/>
  <c r="B149" i="67"/>
  <c r="B785" i="67"/>
  <c r="B670" i="67"/>
  <c r="B185" i="67"/>
  <c r="B299" i="67"/>
  <c r="B766" i="67"/>
  <c r="B156" i="67"/>
  <c r="B794" i="67"/>
  <c r="B26" i="67"/>
  <c r="B780" i="67"/>
  <c r="B513" i="67"/>
  <c r="B632" i="67"/>
  <c r="B458" i="67"/>
  <c r="B435" i="67"/>
  <c r="B986" i="67"/>
  <c r="B138" i="67"/>
  <c r="B186" i="67"/>
  <c r="B629" i="67"/>
  <c r="B652" i="67"/>
  <c r="B429" i="67"/>
  <c r="B715" i="67"/>
  <c r="B256" i="67"/>
  <c r="B322" i="67"/>
  <c r="B247" i="67"/>
  <c r="B640" i="67"/>
  <c r="B696" i="67"/>
  <c r="B669" i="67"/>
  <c r="B442" i="67"/>
  <c r="B831" i="67"/>
  <c r="B707" i="67"/>
  <c r="B951" i="67"/>
  <c r="B289" i="67"/>
  <c r="B366" i="67"/>
  <c r="B596" i="67"/>
  <c r="B923" i="67"/>
  <c r="B515" i="67"/>
  <c r="B418" i="67"/>
  <c r="B743" i="67"/>
  <c r="B291" i="67"/>
  <c r="B94" i="67"/>
  <c r="B980" i="67"/>
  <c r="B242" i="67"/>
  <c r="B29" i="67"/>
  <c r="B497" i="67"/>
  <c r="B600" i="67"/>
  <c r="B579" i="67"/>
  <c r="B591" i="67"/>
  <c r="B468" i="67"/>
  <c r="B493" i="67"/>
  <c r="B204" i="67"/>
  <c r="B314" i="67"/>
  <c r="B620" i="67"/>
  <c r="B64" i="67"/>
  <c r="B866" i="67"/>
  <c r="B206" i="67"/>
  <c r="B526" i="67"/>
  <c r="B825" i="67"/>
  <c r="B808" i="67"/>
  <c r="B939" i="67"/>
  <c r="B412" i="67"/>
  <c r="B601" i="67"/>
  <c r="B988" i="67"/>
  <c r="B92" i="67"/>
  <c r="B667" i="67"/>
  <c r="B371" i="67"/>
  <c r="B836" i="67"/>
  <c r="B744" i="67"/>
  <c r="B419" i="67"/>
  <c r="B862" i="67"/>
  <c r="B803" i="67"/>
  <c r="B983" i="67"/>
  <c r="B328" i="67"/>
  <c r="B106" i="67"/>
  <c r="B748" i="67"/>
  <c r="B752" i="67"/>
  <c r="B87" i="67"/>
  <c r="B599" i="67"/>
  <c r="B967" i="67"/>
  <c r="K542" i="67"/>
  <c r="Q890" i="67"/>
  <c r="S93" i="67"/>
  <c r="N266" i="67"/>
  <c r="F795" i="67"/>
  <c r="D15" i="67"/>
  <c r="Q704" i="67"/>
  <c r="Q715" i="67"/>
  <c r="R817" i="67"/>
  <c r="O373" i="67"/>
  <c r="H843" i="67"/>
  <c r="P459" i="67"/>
  <c r="N119" i="67"/>
  <c r="C672" i="67"/>
  <c r="O826" i="67"/>
  <c r="K924" i="67"/>
  <c r="K462" i="67"/>
  <c r="D382" i="67"/>
  <c r="N662" i="67"/>
  <c r="L706" i="67"/>
  <c r="N163" i="67"/>
  <c r="E844" i="67"/>
  <c r="K161" i="67"/>
  <c r="R975" i="67"/>
  <c r="G980" i="67"/>
  <c r="F608" i="67"/>
  <c r="I294" i="67"/>
  <c r="P904" i="67"/>
  <c r="S426" i="67"/>
  <c r="G713" i="67"/>
  <c r="R416" i="67"/>
  <c r="J418" i="67"/>
  <c r="B602" i="67"/>
  <c r="B140" i="67"/>
  <c r="B326" i="67"/>
  <c r="B464" i="67"/>
  <c r="B981" i="67"/>
  <c r="B688" i="67"/>
  <c r="B236" i="67"/>
  <c r="B653" i="67"/>
  <c r="B994" i="67"/>
  <c r="B822" i="67"/>
  <c r="B58" i="67"/>
  <c r="B184" i="67"/>
  <c r="B27" i="67"/>
  <c r="G38" i="67"/>
  <c r="K401" i="67"/>
  <c r="F238" i="67"/>
  <c r="L135" i="67"/>
  <c r="E328" i="67"/>
  <c r="I693" i="67"/>
  <c r="J1003" i="67"/>
  <c r="O799" i="67"/>
  <c r="K833" i="67"/>
  <c r="R376" i="67"/>
  <c r="D205" i="67"/>
  <c r="L92" i="67"/>
  <c r="H742" i="67"/>
  <c r="E879" i="67"/>
  <c r="R951" i="67"/>
  <c r="K919" i="67"/>
  <c r="O200" i="67"/>
  <c r="K371" i="67"/>
  <c r="L984" i="67"/>
  <c r="C528" i="67"/>
  <c r="L334" i="67"/>
  <c r="K923" i="67"/>
  <c r="N469" i="67"/>
  <c r="C81" i="67"/>
  <c r="P882" i="67"/>
  <c r="S991" i="67"/>
  <c r="L472" i="67"/>
  <c r="F924" i="67"/>
  <c r="F516" i="67"/>
  <c r="E704" i="67"/>
  <c r="R403" i="67"/>
  <c r="F580" i="67"/>
  <c r="B854" i="67"/>
  <c r="B821" i="67"/>
  <c r="B623" i="67"/>
  <c r="B885" i="67"/>
  <c r="B997" i="67"/>
  <c r="B781" i="67"/>
  <c r="B192" i="67"/>
  <c r="B732" i="67"/>
  <c r="B660" i="67"/>
  <c r="B793" i="67"/>
  <c r="C781" i="67"/>
  <c r="H549" i="67"/>
  <c r="H939" i="67"/>
  <c r="R991" i="67"/>
  <c r="J89" i="67"/>
  <c r="F863" i="67"/>
  <c r="E532" i="67"/>
  <c r="G263" i="67"/>
  <c r="E961" i="67"/>
  <c r="R816" i="67"/>
  <c r="D663" i="67"/>
  <c r="R158" i="67"/>
  <c r="L591" i="67"/>
  <c r="J784" i="67"/>
  <c r="Q784" i="67"/>
  <c r="E678" i="67"/>
  <c r="D40" i="67"/>
  <c r="P223" i="67"/>
  <c r="G490" i="67"/>
  <c r="B884" i="67"/>
  <c r="B143" i="67"/>
  <c r="B39" i="67"/>
  <c r="B147" i="67"/>
  <c r="B173" i="67"/>
  <c r="B893" i="67"/>
  <c r="B85" i="67"/>
  <c r="B687" i="67"/>
  <c r="B713" i="67"/>
  <c r="B158" i="67"/>
  <c r="B646" i="67"/>
  <c r="B576" i="67"/>
  <c r="B98" i="67"/>
  <c r="B818" i="67"/>
  <c r="P546" i="67"/>
  <c r="O17" i="67"/>
  <c r="P796" i="67"/>
  <c r="R50" i="67"/>
  <c r="J457" i="67"/>
  <c r="C692" i="67"/>
  <c r="E723" i="67"/>
  <c r="Q314" i="67"/>
  <c r="G921" i="67"/>
  <c r="I496" i="67"/>
  <c r="P390" i="67"/>
  <c r="F534" i="67"/>
  <c r="H104" i="67"/>
  <c r="I576" i="67"/>
  <c r="C873" i="67"/>
  <c r="J910" i="67"/>
  <c r="G430" i="67"/>
  <c r="N252" i="67"/>
  <c r="K970" i="67"/>
  <c r="D460" i="67"/>
  <c r="D481" i="67"/>
  <c r="G938" i="67"/>
  <c r="P765" i="67"/>
  <c r="L168" i="67"/>
  <c r="D133" i="67"/>
  <c r="I450" i="67"/>
  <c r="C121" i="67"/>
  <c r="O946" i="67"/>
  <c r="Q779" i="67"/>
  <c r="L715" i="67"/>
  <c r="E448" i="67"/>
  <c r="R883" i="67"/>
  <c r="B586" i="67"/>
  <c r="B685" i="67"/>
  <c r="B677" i="67"/>
  <c r="B130" i="67"/>
  <c r="B650" i="67"/>
  <c r="B902" i="67"/>
  <c r="B799" i="67"/>
  <c r="B335" i="67"/>
  <c r="I777" i="67"/>
  <c r="O358" i="67"/>
  <c r="G164" i="67"/>
  <c r="I735" i="67"/>
  <c r="N390" i="67"/>
  <c r="N653" i="67"/>
  <c r="E346" i="67"/>
  <c r="I14" i="67"/>
  <c r="R511" i="67"/>
  <c r="C563" i="67"/>
  <c r="F327" i="67"/>
  <c r="E649" i="67"/>
  <c r="L120" i="67"/>
  <c r="L425" i="67"/>
  <c r="D268" i="67"/>
  <c r="J448" i="67"/>
  <c r="D196" i="67"/>
  <c r="R215" i="67"/>
  <c r="E246" i="67"/>
  <c r="C682" i="67"/>
  <c r="E985" i="67"/>
  <c r="O233" i="67"/>
  <c r="N405" i="67"/>
  <c r="P624" i="67"/>
  <c r="G6" i="67"/>
  <c r="Q77" i="67"/>
  <c r="N204" i="67"/>
  <c r="R374" i="67"/>
  <c r="C973" i="67"/>
  <c r="C449" i="67"/>
  <c r="L830" i="67"/>
  <c r="G594" i="67"/>
  <c r="B757" i="67"/>
  <c r="B873" i="67"/>
  <c r="B768" i="67"/>
  <c r="B457" i="67"/>
  <c r="B844" i="67"/>
  <c r="B279" i="67"/>
  <c r="B309" i="67"/>
  <c r="B581" i="67"/>
  <c r="B163" i="67"/>
  <c r="B274" i="67"/>
  <c r="B737" i="67"/>
  <c r="B791" i="67"/>
  <c r="B888" i="67"/>
  <c r="B171" i="67"/>
  <c r="B518" i="67"/>
  <c r="B573" i="67"/>
  <c r="B150" i="67"/>
  <c r="B354" i="67"/>
  <c r="B638" i="67"/>
  <c r="B722" i="67"/>
  <c r="B287" i="67"/>
  <c r="B619" i="67"/>
  <c r="B941" i="67"/>
  <c r="B293" i="67"/>
  <c r="B203" i="67"/>
  <c r="B952" i="67"/>
  <c r="B896" i="67"/>
  <c r="B578" i="67"/>
  <c r="B617" i="67"/>
  <c r="B929" i="67"/>
  <c r="B991" i="67"/>
  <c r="B347" i="67"/>
  <c r="B221" i="67"/>
  <c r="B871" i="67"/>
  <c r="B116" i="67"/>
  <c r="B132" i="67"/>
  <c r="B465" i="67"/>
  <c r="B73" i="67"/>
  <c r="B806" i="67"/>
  <c r="B834" i="67"/>
  <c r="B329" i="67"/>
  <c r="B974" i="67"/>
  <c r="B540" i="67"/>
  <c r="B503" i="67"/>
  <c r="B176" i="67"/>
  <c r="B706" i="67"/>
  <c r="B89" i="67"/>
  <c r="B280" i="67"/>
  <c r="B139" i="67"/>
  <c r="B841" i="67"/>
  <c r="B571" i="67"/>
  <c r="B50" i="67"/>
  <c r="B237" i="67"/>
  <c r="B174" i="67"/>
  <c r="B391" i="67"/>
  <c r="B800" i="67"/>
  <c r="B796" i="67"/>
  <c r="B228" i="67"/>
  <c r="B520" i="67"/>
  <c r="B699" i="67"/>
  <c r="B477" i="67"/>
  <c r="B639" i="67"/>
  <c r="B610" i="67"/>
  <c r="B25" i="67"/>
  <c r="B850" i="67"/>
  <c r="B881" i="67"/>
  <c r="B432" i="67"/>
  <c r="B511" i="67"/>
  <c r="B346" i="67"/>
  <c r="B928" i="67"/>
  <c r="B187" i="67"/>
  <c r="B964" i="67"/>
  <c r="B124" i="67"/>
  <c r="B700" i="67"/>
  <c r="B622" i="67"/>
  <c r="B222" i="67"/>
  <c r="B84" i="67"/>
  <c r="B451" i="67"/>
  <c r="B658" i="67"/>
  <c r="B559" i="67"/>
  <c r="B654" i="67"/>
  <c r="B80" i="67"/>
  <c r="B742" i="67"/>
  <c r="B937" i="67"/>
  <c r="B751" i="67"/>
  <c r="B719" i="67"/>
  <c r="B895" i="67"/>
  <c r="B724" i="67"/>
  <c r="B860" i="67"/>
  <c r="B415" i="67"/>
  <c r="B946" i="67"/>
  <c r="B180" i="67"/>
  <c r="B567" i="67"/>
  <c r="P644" i="67"/>
  <c r="G119" i="67"/>
  <c r="H245" i="67"/>
  <c r="Q545" i="67"/>
  <c r="I589" i="67"/>
  <c r="P171" i="67"/>
  <c r="N749" i="67"/>
  <c r="J555" i="67"/>
  <c r="K264" i="67"/>
  <c r="E516" i="67"/>
  <c r="J960" i="67"/>
  <c r="Q25" i="67"/>
  <c r="Q533" i="67"/>
  <c r="K272" i="67"/>
  <c r="D560" i="67"/>
  <c r="S591" i="67"/>
  <c r="C878" i="67"/>
  <c r="Q449" i="67"/>
  <c r="H893" i="67"/>
  <c r="R994" i="67"/>
  <c r="F625" i="67"/>
  <c r="J344" i="67"/>
  <c r="C397" i="67"/>
  <c r="J116" i="67"/>
  <c r="K495" i="67"/>
  <c r="O561" i="67"/>
  <c r="J432" i="67"/>
  <c r="E876" i="67"/>
  <c r="I862" i="67"/>
  <c r="L246" i="67"/>
  <c r="F19" i="67"/>
  <c r="S438" i="67"/>
  <c r="P902" i="67"/>
  <c r="B958" i="67"/>
  <c r="B275" i="67"/>
  <c r="B661" i="67"/>
  <c r="B188" i="67"/>
  <c r="B334" i="67"/>
  <c r="B423" i="67"/>
  <c r="B739" i="67"/>
  <c r="B428" i="67"/>
  <c r="B215" i="67"/>
  <c r="B182" i="67"/>
  <c r="B82" i="67"/>
  <c r="Q268" i="67"/>
  <c r="Q790" i="67"/>
  <c r="F693" i="67"/>
  <c r="N150" i="67"/>
  <c r="C436" i="67"/>
  <c r="O242" i="67"/>
  <c r="I258" i="67"/>
  <c r="G997" i="67"/>
  <c r="C457" i="67"/>
  <c r="J990" i="67"/>
  <c r="D167" i="67"/>
  <c r="D616" i="67"/>
  <c r="R153" i="67"/>
  <c r="S797" i="67"/>
  <c r="O768" i="67"/>
  <c r="E695" i="67"/>
  <c r="J342" i="67"/>
  <c r="K698" i="67"/>
  <c r="S822" i="67"/>
  <c r="K527" i="67"/>
  <c r="R398" i="67"/>
  <c r="G832" i="67"/>
  <c r="P270" i="67"/>
  <c r="S520" i="67"/>
  <c r="E912" i="67"/>
  <c r="D200" i="67"/>
  <c r="R650" i="67"/>
  <c r="L239" i="67"/>
  <c r="K381" i="67"/>
  <c r="R161" i="67"/>
  <c r="O404" i="67"/>
  <c r="R993" i="67"/>
  <c r="B530" i="67"/>
  <c r="B563" i="67"/>
  <c r="B66" i="67"/>
  <c r="B308" i="67"/>
  <c r="B298" i="67"/>
  <c r="B202" i="67"/>
  <c r="B72" i="67"/>
  <c r="B270" i="67"/>
  <c r="B36" i="67"/>
  <c r="B6" i="67"/>
  <c r="B357" i="67"/>
  <c r="B547" i="67"/>
  <c r="B533" i="67"/>
  <c r="B208" i="67"/>
  <c r="B252" i="67"/>
  <c r="B651" i="67"/>
  <c r="B145" i="67"/>
  <c r="B54" i="67"/>
  <c r="B362" i="67"/>
  <c r="B108" i="67"/>
  <c r="B607" i="67"/>
  <c r="B129" i="67"/>
  <c r="B625" i="67"/>
  <c r="B905" i="67"/>
  <c r="B1004" i="67"/>
  <c r="B485" i="67"/>
  <c r="B656" i="67"/>
  <c r="B519" i="67"/>
  <c r="B522" i="67"/>
  <c r="L664" i="67"/>
  <c r="O807" i="67"/>
  <c r="G794" i="67"/>
  <c r="Q184" i="67"/>
  <c r="G258" i="67"/>
  <c r="I665" i="67"/>
  <c r="F470" i="67"/>
  <c r="F917" i="67"/>
  <c r="O725" i="67"/>
  <c r="G810" i="67"/>
  <c r="C609" i="67"/>
  <c r="P679" i="67"/>
  <c r="D364" i="67"/>
  <c r="L5" i="67"/>
  <c r="Q948" i="67"/>
  <c r="N431" i="67"/>
  <c r="Q599" i="67"/>
  <c r="G5" i="67"/>
  <c r="G503" i="67"/>
  <c r="Q570" i="67"/>
  <c r="D288" i="67"/>
  <c r="P403" i="67"/>
  <c r="Q359" i="67"/>
  <c r="F905" i="67"/>
  <c r="C333" i="67"/>
  <c r="R879" i="67"/>
  <c r="F889" i="67"/>
  <c r="N620" i="67"/>
  <c r="F643" i="67"/>
  <c r="H496" i="67"/>
  <c r="O225" i="67"/>
  <c r="H541" i="67"/>
  <c r="G762" i="67"/>
  <c r="C699" i="67"/>
  <c r="J88" i="67"/>
  <c r="K808" i="67"/>
  <c r="I648" i="67"/>
  <c r="C344" i="67"/>
  <c r="E454" i="67"/>
  <c r="Q483" i="67"/>
  <c r="G907" i="67"/>
  <c r="F900" i="67"/>
  <c r="Q677" i="67"/>
  <c r="Q634" i="67"/>
  <c r="E650" i="67"/>
  <c r="E831" i="67"/>
  <c r="K445" i="67"/>
  <c r="P397" i="67"/>
  <c r="G557" i="67"/>
  <c r="C681" i="67"/>
  <c r="I641" i="67"/>
  <c r="L571" i="67"/>
  <c r="D393" i="67"/>
  <c r="H978" i="67"/>
  <c r="J858" i="67"/>
  <c r="C524" i="67"/>
  <c r="L956" i="67"/>
  <c r="K756" i="67"/>
  <c r="P637" i="67"/>
  <c r="P906" i="67"/>
  <c r="G761" i="67"/>
  <c r="N516" i="67"/>
  <c r="R457" i="67"/>
  <c r="E477" i="67"/>
  <c r="G120" i="67"/>
  <c r="P515" i="67"/>
  <c r="I312" i="67"/>
  <c r="L805" i="67"/>
  <c r="S763" i="67"/>
  <c r="R603" i="67"/>
  <c r="P296" i="67"/>
  <c r="I1000" i="67"/>
  <c r="K81" i="67"/>
  <c r="I514" i="67"/>
  <c r="D735" i="67"/>
  <c r="L399" i="67"/>
  <c r="I449" i="67"/>
  <c r="P352" i="67"/>
  <c r="C828" i="67"/>
  <c r="R945" i="67"/>
  <c r="C303" i="67"/>
  <c r="P794" i="67"/>
  <c r="P740" i="67"/>
  <c r="F584" i="67"/>
  <c r="Q407" i="67"/>
  <c r="I597" i="67"/>
  <c r="C372" i="67"/>
  <c r="F952" i="67"/>
  <c r="C880" i="67"/>
  <c r="G916" i="67"/>
  <c r="S716" i="67"/>
  <c r="N601" i="67"/>
  <c r="P304" i="67"/>
  <c r="O7" i="67"/>
  <c r="N794" i="67"/>
  <c r="C74" i="67"/>
  <c r="D696" i="67"/>
  <c r="S299" i="67"/>
  <c r="D934" i="67"/>
  <c r="R621" i="67"/>
  <c r="H138" i="67"/>
  <c r="K180" i="67"/>
  <c r="O953" i="67"/>
  <c r="R728" i="67"/>
  <c r="K209" i="67"/>
  <c r="C822" i="67"/>
  <c r="N6" i="67"/>
  <c r="O423" i="67"/>
  <c r="Q125" i="67"/>
  <c r="Q898" i="67"/>
  <c r="D215" i="67"/>
  <c r="I679" i="67"/>
  <c r="I74" i="67"/>
  <c r="L36" i="67"/>
  <c r="R919" i="67"/>
  <c r="J236" i="67"/>
  <c r="I439" i="67"/>
  <c r="N172" i="67"/>
  <c r="P798" i="67"/>
  <c r="L23" i="67"/>
  <c r="I326" i="67"/>
  <c r="S659" i="67"/>
  <c r="P494" i="67"/>
  <c r="E596" i="67"/>
  <c r="O582" i="67"/>
  <c r="G845" i="67"/>
  <c r="L965" i="67"/>
  <c r="I980" i="67"/>
  <c r="F968" i="67"/>
  <c r="N884" i="67"/>
  <c r="N420" i="67"/>
  <c r="F181" i="67"/>
  <c r="D1003" i="67"/>
  <c r="R479" i="67"/>
  <c r="C446" i="67"/>
  <c r="J118" i="67"/>
  <c r="G953" i="67"/>
  <c r="K69" i="67"/>
  <c r="K380" i="67"/>
  <c r="H273" i="67"/>
  <c r="O856" i="67"/>
  <c r="R709" i="67"/>
  <c r="G694" i="67"/>
  <c r="S633" i="67"/>
  <c r="F6" i="67"/>
  <c r="K172" i="67"/>
  <c r="C427" i="67"/>
  <c r="I646" i="67"/>
  <c r="F898" i="67"/>
  <c r="S364" i="67"/>
  <c r="D547" i="67"/>
  <c r="L542" i="67"/>
  <c r="O290" i="67"/>
  <c r="R590" i="67"/>
  <c r="E843" i="67"/>
  <c r="O922" i="67"/>
  <c r="S49" i="67"/>
  <c r="K904" i="67"/>
  <c r="D956" i="67"/>
  <c r="G902" i="67"/>
  <c r="P1001" i="67"/>
  <c r="F974" i="67"/>
  <c r="D559" i="67"/>
  <c r="D632" i="67"/>
  <c r="H828" i="67"/>
  <c r="C448" i="67"/>
  <c r="S857" i="67"/>
  <c r="R168" i="67"/>
  <c r="N883" i="67"/>
  <c r="F7" i="67"/>
  <c r="N565" i="67"/>
  <c r="Q119" i="67"/>
  <c r="H909" i="67"/>
  <c r="G344" i="67"/>
  <c r="I609" i="67"/>
  <c r="C706" i="67"/>
  <c r="P389" i="67"/>
  <c r="N777" i="67"/>
  <c r="J609" i="67"/>
  <c r="L50" i="67"/>
  <c r="K548" i="67"/>
  <c r="S166" i="67"/>
  <c r="Q870" i="67"/>
  <c r="Q249" i="67"/>
  <c r="F852" i="67"/>
  <c r="H123" i="67"/>
  <c r="R141" i="67"/>
  <c r="R764" i="67"/>
  <c r="O580" i="67"/>
  <c r="I804" i="67"/>
  <c r="N623" i="67"/>
  <c r="F989" i="67"/>
  <c r="E138" i="67"/>
  <c r="E518" i="67"/>
  <c r="R558" i="67"/>
  <c r="R131" i="67"/>
  <c r="K293" i="67"/>
  <c r="D154" i="67"/>
  <c r="K309" i="67"/>
  <c r="R24" i="67"/>
  <c r="L607" i="67"/>
  <c r="R456" i="67"/>
  <c r="G765" i="67"/>
  <c r="G235" i="67"/>
  <c r="L312" i="67"/>
  <c r="S225" i="67"/>
  <c r="I171" i="67"/>
  <c r="R286" i="67"/>
  <c r="N702" i="67"/>
  <c r="R441" i="67"/>
  <c r="O979" i="67"/>
  <c r="Q895" i="67"/>
  <c r="D728" i="67"/>
  <c r="K128" i="67"/>
  <c r="S335" i="67"/>
  <c r="S962" i="67"/>
  <c r="C475" i="67"/>
  <c r="F718" i="67"/>
  <c r="D882" i="67"/>
  <c r="R584" i="67"/>
  <c r="G570" i="67"/>
  <c r="F353" i="67"/>
  <c r="J757" i="67"/>
  <c r="P559" i="67"/>
  <c r="L568" i="67"/>
  <c r="Q308" i="67"/>
  <c r="N831" i="67"/>
  <c r="E837" i="67"/>
  <c r="I183" i="67"/>
  <c r="C661" i="67"/>
  <c r="O956" i="67"/>
  <c r="O958" i="67"/>
  <c r="R570" i="67"/>
  <c r="G441" i="67"/>
  <c r="Q398" i="67"/>
  <c r="O747" i="67"/>
  <c r="D674" i="67"/>
  <c r="N551" i="67"/>
  <c r="H299" i="67"/>
  <c r="R297" i="67"/>
  <c r="E815" i="67"/>
  <c r="F727" i="67"/>
  <c r="O99" i="67"/>
  <c r="O659" i="67"/>
  <c r="J696" i="67"/>
  <c r="P548" i="67"/>
  <c r="J499" i="67"/>
  <c r="S431" i="67"/>
  <c r="Q787" i="67"/>
  <c r="P95" i="67"/>
  <c r="R979" i="67"/>
  <c r="E242" i="67"/>
  <c r="C710" i="67"/>
  <c r="C98" i="67"/>
  <c r="H222" i="67"/>
  <c r="C548" i="67"/>
  <c r="Q18" i="67"/>
  <c r="S782" i="67"/>
  <c r="R210" i="67"/>
  <c r="R1001" i="67"/>
  <c r="R365" i="67"/>
  <c r="P162" i="67"/>
  <c r="E363" i="67"/>
  <c r="L996" i="67"/>
  <c r="P881" i="67"/>
  <c r="Q875" i="67"/>
  <c r="J350" i="67"/>
  <c r="E21" i="67"/>
  <c r="Q926" i="67"/>
  <c r="Q218" i="67"/>
  <c r="P686" i="67"/>
  <c r="I322" i="67"/>
  <c r="F429" i="67"/>
  <c r="O691" i="67"/>
  <c r="F437" i="67"/>
  <c r="Q628" i="67"/>
  <c r="R981" i="67"/>
  <c r="Q43" i="67"/>
  <c r="K457" i="67"/>
  <c r="D733" i="67"/>
  <c r="F416" i="67"/>
  <c r="G281" i="67"/>
  <c r="I150" i="67"/>
  <c r="I720" i="67"/>
  <c r="F661" i="67"/>
  <c r="K714" i="67"/>
  <c r="L532" i="67"/>
  <c r="H906" i="67"/>
  <c r="N857" i="67"/>
  <c r="J540" i="67"/>
  <c r="N845" i="67"/>
  <c r="P169" i="67"/>
  <c r="S970" i="67"/>
  <c r="C377" i="67"/>
  <c r="Q539" i="67"/>
  <c r="B774" i="67"/>
  <c r="B913" i="67"/>
  <c r="B718" i="67"/>
  <c r="B434" i="67"/>
  <c r="E306" i="67"/>
  <c r="O205" i="67"/>
  <c r="C940" i="67"/>
  <c r="H932" i="67"/>
  <c r="D362" i="67"/>
  <c r="J565" i="67"/>
  <c r="S528" i="67"/>
  <c r="F704" i="67"/>
  <c r="D139" i="67"/>
  <c r="G477" i="67"/>
  <c r="I978" i="67"/>
  <c r="R559" i="67"/>
  <c r="K571" i="67"/>
  <c r="G998" i="67"/>
  <c r="C864" i="67"/>
  <c r="H317" i="67"/>
  <c r="P132" i="67"/>
  <c r="R623" i="67"/>
  <c r="O145" i="67"/>
  <c r="G943" i="67"/>
  <c r="S115" i="67"/>
  <c r="R397" i="67"/>
  <c r="C177" i="67"/>
  <c r="L6" i="67"/>
  <c r="P771" i="67"/>
  <c r="N866" i="67"/>
  <c r="C820" i="67"/>
  <c r="F166" i="67"/>
  <c r="E778" i="67"/>
  <c r="S169" i="67"/>
  <c r="F829" i="67"/>
  <c r="I211" i="67"/>
  <c r="E290" i="67"/>
  <c r="S941" i="67"/>
  <c r="E483" i="67"/>
  <c r="I653" i="67"/>
  <c r="O876" i="67"/>
  <c r="C866" i="67"/>
  <c r="K114" i="67"/>
  <c r="E178" i="67"/>
  <c r="J847" i="67"/>
  <c r="G677" i="67"/>
  <c r="P703" i="67"/>
  <c r="R702" i="67"/>
  <c r="S584" i="67"/>
  <c r="Q291" i="67"/>
  <c r="C15" i="67"/>
  <c r="L726" i="67"/>
  <c r="G469" i="67"/>
  <c r="N936" i="67"/>
  <c r="S384" i="67"/>
  <c r="H799" i="67"/>
  <c r="H826" i="67"/>
  <c r="Q965" i="67"/>
  <c r="H220" i="67"/>
  <c r="F967" i="67"/>
  <c r="Q595" i="67"/>
  <c r="Q808" i="67"/>
  <c r="N21" i="67"/>
  <c r="P706" i="67"/>
  <c r="H403" i="67"/>
  <c r="J913" i="67"/>
  <c r="F371" i="67"/>
  <c r="O750" i="67"/>
  <c r="O471" i="67"/>
  <c r="D873" i="67"/>
  <c r="J53" i="67"/>
  <c r="H505" i="67"/>
  <c r="Q866" i="67"/>
  <c r="Q839" i="67"/>
  <c r="H925" i="67"/>
  <c r="C612" i="67"/>
  <c r="L860" i="67"/>
  <c r="H433" i="67"/>
  <c r="K850" i="67"/>
  <c r="S749" i="67"/>
  <c r="S378" i="67"/>
  <c r="K912" i="67"/>
  <c r="Q621" i="67"/>
  <c r="P540" i="67"/>
  <c r="R447" i="67"/>
  <c r="F12" i="67"/>
  <c r="H970" i="67"/>
  <c r="J993" i="67"/>
  <c r="Q972" i="67"/>
  <c r="N588" i="67"/>
  <c r="D333" i="67"/>
  <c r="C551" i="67"/>
  <c r="O228" i="67"/>
  <c r="J702" i="67"/>
  <c r="K403" i="67"/>
  <c r="J691" i="67"/>
  <c r="H913" i="67"/>
  <c r="R1004" i="67"/>
  <c r="P8" i="67"/>
  <c r="L423" i="67"/>
  <c r="K230" i="67"/>
  <c r="F729" i="67"/>
  <c r="R963" i="67"/>
  <c r="E264" i="67"/>
  <c r="G904" i="67"/>
  <c r="N949" i="67"/>
  <c r="O727" i="67"/>
  <c r="Q283" i="67"/>
  <c r="Q610" i="67"/>
  <c r="H271" i="67"/>
  <c r="L193" i="67"/>
  <c r="J239" i="67"/>
  <c r="Q146" i="67"/>
  <c r="I347" i="67"/>
  <c r="G304" i="67"/>
  <c r="R987" i="67"/>
  <c r="C6" i="67"/>
  <c r="G720" i="67"/>
  <c r="O1002" i="67"/>
  <c r="G687" i="67"/>
  <c r="L327" i="67"/>
  <c r="I526" i="67"/>
  <c r="F601" i="67"/>
  <c r="O893" i="67"/>
  <c r="G854" i="67"/>
  <c r="F434" i="67"/>
  <c r="E958" i="67"/>
  <c r="Q163" i="67"/>
  <c r="S295" i="67"/>
  <c r="N71" i="67"/>
  <c r="E612" i="67"/>
  <c r="J907" i="67"/>
  <c r="C770" i="67"/>
  <c r="R130" i="67"/>
  <c r="O319" i="67"/>
  <c r="Q686" i="67"/>
  <c r="C600" i="67"/>
  <c r="C605" i="67"/>
  <c r="G478" i="67"/>
  <c r="F427" i="67"/>
  <c r="D774" i="67"/>
  <c r="H371" i="67"/>
  <c r="H490" i="67"/>
  <c r="I86" i="67"/>
  <c r="H212" i="67"/>
  <c r="O520" i="67"/>
  <c r="S771" i="67"/>
  <c r="N528" i="67"/>
  <c r="J21" i="67"/>
  <c r="D385" i="67"/>
  <c r="S224" i="67"/>
  <c r="S488" i="67"/>
  <c r="E903" i="67"/>
  <c r="G431" i="67"/>
  <c r="S681" i="67"/>
  <c r="P536" i="67"/>
  <c r="G974" i="67"/>
  <c r="D783" i="67"/>
  <c r="Q613" i="67"/>
  <c r="D413" i="67"/>
  <c r="P246" i="67"/>
  <c r="N593" i="67"/>
  <c r="J922" i="67"/>
  <c r="S731" i="67"/>
  <c r="P955" i="67"/>
  <c r="Q404" i="67"/>
  <c r="I387" i="67"/>
  <c r="L314" i="67"/>
  <c r="J959" i="67"/>
  <c r="N557" i="67"/>
  <c r="K773" i="67"/>
  <c r="H905" i="67"/>
  <c r="K539" i="67"/>
  <c r="E625" i="67"/>
  <c r="F383" i="67"/>
  <c r="O27" i="67"/>
  <c r="F200" i="67"/>
  <c r="R467" i="67"/>
  <c r="N1000" i="67"/>
  <c r="S369" i="67"/>
  <c r="R788" i="67"/>
  <c r="E265" i="67"/>
  <c r="Q106" i="67"/>
  <c r="D862" i="67"/>
  <c r="J142" i="67"/>
  <c r="K302" i="67"/>
  <c r="Q351" i="67"/>
  <c r="L1004" i="67"/>
  <c r="H116" i="67"/>
  <c r="F871" i="67"/>
  <c r="Q566" i="67"/>
  <c r="R894" i="67"/>
  <c r="I634" i="67"/>
  <c r="I116" i="67"/>
  <c r="Q759" i="67"/>
  <c r="Q364" i="67"/>
  <c r="H771" i="67"/>
  <c r="H803" i="67"/>
  <c r="I897" i="67"/>
  <c r="I306" i="67"/>
  <c r="H43" i="67"/>
  <c r="O249" i="67"/>
  <c r="F472" i="67"/>
  <c r="G888" i="67"/>
  <c r="I803" i="67"/>
  <c r="D504" i="67"/>
  <c r="L372" i="67"/>
  <c r="K578" i="67"/>
  <c r="C915" i="67"/>
  <c r="D911" i="67"/>
  <c r="E928" i="67"/>
  <c r="F891" i="67"/>
  <c r="O701" i="67"/>
  <c r="L431" i="67"/>
  <c r="P782" i="67"/>
  <c r="E952" i="67"/>
  <c r="Q324" i="67"/>
  <c r="Q791" i="67"/>
  <c r="G528" i="67"/>
  <c r="R542" i="67"/>
  <c r="J919" i="67"/>
  <c r="Q317" i="67"/>
  <c r="R512" i="67"/>
  <c r="D86" i="67"/>
  <c r="Q402" i="67"/>
  <c r="L871" i="67"/>
  <c r="H633" i="67"/>
  <c r="E102" i="67"/>
  <c r="J27" i="67"/>
  <c r="C572" i="67"/>
  <c r="G510" i="67"/>
  <c r="O217" i="67"/>
  <c r="G192" i="67"/>
  <c r="N222" i="67"/>
  <c r="F763" i="67"/>
  <c r="P957" i="67"/>
  <c r="J524" i="67"/>
  <c r="Q697" i="67"/>
  <c r="E638" i="67"/>
  <c r="I815" i="67"/>
  <c r="J815" i="67"/>
  <c r="D566" i="67"/>
  <c r="J821" i="67"/>
  <c r="F849" i="67"/>
  <c r="S508" i="67"/>
  <c r="H664" i="67"/>
  <c r="Q773" i="67"/>
  <c r="S277" i="67"/>
  <c r="N170" i="67"/>
  <c r="K224" i="67"/>
  <c r="C703" i="67"/>
  <c r="N847" i="67"/>
  <c r="K330" i="67"/>
  <c r="G434" i="67"/>
  <c r="S902" i="67"/>
  <c r="O16" i="67"/>
  <c r="J967" i="67"/>
  <c r="R995" i="67"/>
  <c r="S432" i="67"/>
  <c r="P873" i="67"/>
  <c r="C144" i="67"/>
  <c r="I947" i="67"/>
  <c r="Q919" i="67"/>
  <c r="S376" i="67"/>
  <c r="J376" i="67"/>
  <c r="S865" i="67"/>
  <c r="H203" i="67"/>
  <c r="H824" i="67"/>
  <c r="D611" i="67"/>
  <c r="C739" i="67"/>
  <c r="G265" i="67"/>
  <c r="S643" i="67"/>
  <c r="H469" i="67"/>
  <c r="G12" i="67"/>
  <c r="N37" i="67"/>
  <c r="F57" i="67"/>
  <c r="Q729" i="67"/>
  <c r="P628" i="67"/>
  <c r="O76" i="67"/>
  <c r="G862" i="67"/>
  <c r="I644" i="67"/>
  <c r="P980" i="67"/>
  <c r="D150" i="67"/>
  <c r="N68" i="67"/>
  <c r="C313" i="67"/>
  <c r="S523" i="67"/>
  <c r="E756" i="67"/>
  <c r="R752" i="67"/>
  <c r="S824" i="67"/>
  <c r="K746" i="67"/>
  <c r="I241" i="67"/>
  <c r="D884" i="67"/>
  <c r="H637" i="67"/>
  <c r="R581" i="67"/>
  <c r="I950" i="67"/>
  <c r="E330" i="67"/>
  <c r="K977" i="67"/>
  <c r="J837" i="67"/>
  <c r="B325" i="67"/>
  <c r="B353" i="67"/>
  <c r="B380" i="67"/>
  <c r="B973" i="67"/>
  <c r="B114" i="67"/>
  <c r="J934" i="67"/>
  <c r="D545" i="67"/>
  <c r="N798" i="67"/>
  <c r="F694" i="67"/>
  <c r="Q49" i="67"/>
  <c r="I846" i="67"/>
  <c r="O410" i="67"/>
  <c r="Q300" i="67"/>
  <c r="P554" i="67"/>
  <c r="I973" i="67"/>
  <c r="I327" i="67"/>
  <c r="H969" i="67"/>
  <c r="E514" i="67"/>
  <c r="Q688" i="67"/>
  <c r="O825" i="67"/>
  <c r="Q776" i="67"/>
  <c r="N813" i="67"/>
  <c r="H423" i="67"/>
  <c r="G160" i="67"/>
  <c r="F16" i="67"/>
  <c r="P862" i="67"/>
  <c r="N975" i="67"/>
  <c r="G148" i="67"/>
  <c r="R823" i="67"/>
  <c r="L264" i="67"/>
  <c r="Q44" i="67"/>
  <c r="G560" i="67"/>
  <c r="Q285" i="67"/>
  <c r="E115" i="67"/>
  <c r="E560" i="67"/>
  <c r="L395" i="67"/>
  <c r="P799" i="67"/>
  <c r="C104" i="67"/>
  <c r="G493" i="67"/>
  <c r="E394" i="67"/>
  <c r="P999" i="67"/>
  <c r="N1003" i="67"/>
  <c r="L177" i="67"/>
  <c r="K956" i="67"/>
  <c r="L665" i="67"/>
  <c r="H718" i="67"/>
  <c r="J282" i="67"/>
  <c r="H467" i="67"/>
  <c r="D126" i="67"/>
  <c r="I949" i="67"/>
  <c r="P667" i="67"/>
  <c r="S489" i="67"/>
  <c r="N482" i="67"/>
  <c r="R411" i="67"/>
  <c r="F92" i="67"/>
  <c r="Q998" i="67"/>
  <c r="G993" i="67"/>
  <c r="S386" i="67"/>
  <c r="H849" i="67"/>
  <c r="K900" i="67"/>
  <c r="F308" i="67"/>
  <c r="G393" i="67"/>
  <c r="P675" i="67"/>
  <c r="F323" i="67"/>
  <c r="E969" i="67"/>
  <c r="Q708" i="67"/>
  <c r="O896" i="67"/>
  <c r="Q500" i="67"/>
  <c r="I953" i="67"/>
  <c r="N462" i="67"/>
  <c r="H840" i="67"/>
  <c r="D937" i="67"/>
  <c r="G425" i="67"/>
  <c r="F604" i="67"/>
  <c r="R811" i="67"/>
  <c r="K52" i="67"/>
  <c r="H583" i="67"/>
  <c r="E762" i="67"/>
  <c r="J898" i="67"/>
  <c r="C825" i="67"/>
  <c r="L414" i="67"/>
  <c r="R258" i="67"/>
  <c r="O610" i="67"/>
  <c r="N428" i="67"/>
  <c r="C795" i="67"/>
  <c r="O891" i="67"/>
  <c r="J208" i="67"/>
  <c r="P34" i="67"/>
  <c r="G813" i="67"/>
  <c r="P92" i="67"/>
  <c r="C641" i="67"/>
  <c r="P650" i="67"/>
  <c r="G59" i="67"/>
  <c r="I58" i="67"/>
  <c r="J797" i="67"/>
  <c r="Q689" i="67"/>
  <c r="R510" i="67"/>
  <c r="F113" i="67"/>
  <c r="F636" i="67"/>
  <c r="D703" i="67"/>
  <c r="J905" i="67"/>
  <c r="D445" i="67"/>
  <c r="E787" i="67"/>
  <c r="L579" i="67"/>
  <c r="N674" i="67"/>
  <c r="C740" i="67"/>
  <c r="E269" i="67"/>
  <c r="F640" i="67"/>
  <c r="K670" i="67"/>
  <c r="R546" i="67"/>
  <c r="Q917" i="67"/>
  <c r="O322" i="67"/>
  <c r="R956" i="67"/>
  <c r="I730" i="67"/>
  <c r="O834" i="67"/>
  <c r="L786" i="67"/>
  <c r="N461" i="67"/>
  <c r="F912" i="67"/>
  <c r="J752" i="67"/>
  <c r="R322" i="67"/>
  <c r="G933" i="67"/>
  <c r="D499" i="67"/>
  <c r="F11" i="67"/>
  <c r="C391" i="67"/>
  <c r="E822" i="67"/>
  <c r="I124" i="67"/>
  <c r="Q945" i="67"/>
  <c r="R866" i="67"/>
  <c r="C722" i="67"/>
  <c r="H454" i="67"/>
  <c r="F538" i="67"/>
  <c r="H558" i="67"/>
  <c r="S269" i="67"/>
  <c r="O350" i="67"/>
  <c r="S783" i="67"/>
  <c r="N959" i="67"/>
  <c r="C284" i="67"/>
  <c r="Q710" i="67"/>
  <c r="L362" i="67"/>
  <c r="H459" i="67"/>
  <c r="C59" i="67"/>
  <c r="E1000" i="67"/>
  <c r="P581" i="67"/>
  <c r="C967" i="67"/>
  <c r="C587" i="67"/>
  <c r="C70" i="67"/>
  <c r="C25" i="67"/>
  <c r="Q668" i="67"/>
  <c r="R187" i="67"/>
  <c r="S374" i="67"/>
  <c r="K985" i="67"/>
  <c r="S776" i="67"/>
  <c r="D684" i="67"/>
  <c r="E253" i="67"/>
  <c r="R943" i="67"/>
  <c r="Q556" i="67"/>
  <c r="J462" i="67"/>
  <c r="S7" i="67"/>
  <c r="N880" i="67"/>
  <c r="R324" i="67"/>
  <c r="F844" i="67"/>
  <c r="L490" i="67"/>
  <c r="R28" i="67"/>
  <c r="J567" i="67"/>
  <c r="R573" i="67"/>
  <c r="N549" i="67"/>
  <c r="N629" i="67"/>
  <c r="L895" i="67"/>
  <c r="Q13" i="67"/>
  <c r="D744" i="67"/>
  <c r="P852" i="67"/>
  <c r="F807" i="67"/>
  <c r="I991" i="67"/>
  <c r="N611" i="67"/>
  <c r="L99" i="67"/>
  <c r="R11" i="67"/>
  <c r="P419" i="67"/>
  <c r="S738" i="67"/>
  <c r="D530" i="67"/>
  <c r="H146" i="67"/>
  <c r="H560" i="67"/>
  <c r="H565" i="67"/>
  <c r="O533" i="67"/>
  <c r="L521" i="67"/>
  <c r="J385" i="67"/>
  <c r="K217" i="67"/>
  <c r="R722" i="67"/>
  <c r="F842" i="67"/>
  <c r="L891" i="67"/>
  <c r="I214" i="67"/>
  <c r="K738" i="67"/>
  <c r="Q475" i="67"/>
  <c r="N864" i="67"/>
  <c r="I191" i="67"/>
  <c r="Q432" i="67"/>
  <c r="P239" i="67"/>
  <c r="Q205" i="67"/>
  <c r="D819" i="67"/>
  <c r="F518" i="67"/>
  <c r="F395" i="67"/>
  <c r="J451" i="67"/>
  <c r="J174" i="67"/>
  <c r="G8" i="67"/>
  <c r="R108" i="67"/>
  <c r="L527" i="67"/>
  <c r="G617" i="67"/>
  <c r="H377" i="67"/>
  <c r="C896" i="67"/>
  <c r="E180" i="67"/>
  <c r="E244" i="67"/>
  <c r="R942" i="67"/>
  <c r="F140" i="67"/>
  <c r="S453" i="67"/>
  <c r="R405" i="67"/>
  <c r="G373" i="67"/>
  <c r="G266" i="67"/>
  <c r="O335" i="67"/>
  <c r="N994" i="67"/>
  <c r="H561" i="67"/>
  <c r="O20" i="67"/>
  <c r="N914" i="67"/>
  <c r="D408" i="67"/>
  <c r="P923" i="67"/>
  <c r="P976" i="67"/>
  <c r="D834" i="67"/>
  <c r="C892" i="67"/>
  <c r="N832" i="67"/>
  <c r="J473" i="67"/>
  <c r="S658" i="67"/>
  <c r="K57" i="67"/>
  <c r="G293" i="67"/>
  <c r="G623" i="67"/>
  <c r="I952" i="67"/>
  <c r="L21" i="67"/>
  <c r="J642" i="67"/>
  <c r="G984" i="67"/>
  <c r="S698" i="67"/>
  <c r="C578" i="67"/>
  <c r="H269" i="67"/>
  <c r="S911" i="67"/>
  <c r="F663" i="67"/>
  <c r="N118" i="67"/>
  <c r="S216" i="67"/>
  <c r="P995" i="67"/>
  <c r="N805" i="67"/>
  <c r="K760" i="67"/>
  <c r="C937" i="67"/>
  <c r="R331" i="67"/>
  <c r="C968" i="67"/>
  <c r="O363" i="67"/>
  <c r="K574" i="67"/>
  <c r="F916" i="67"/>
  <c r="J715" i="67"/>
  <c r="L816" i="67"/>
  <c r="C958" i="67"/>
  <c r="O612" i="67"/>
  <c r="D930" i="67"/>
  <c r="H494" i="67"/>
  <c r="I517" i="67"/>
  <c r="D905" i="67"/>
  <c r="R938" i="67"/>
  <c r="L207" i="67"/>
  <c r="J925" i="67"/>
  <c r="H927" i="67"/>
  <c r="P944" i="67"/>
  <c r="N72" i="67"/>
  <c r="K604" i="67"/>
  <c r="I255" i="67"/>
  <c r="O833" i="67"/>
  <c r="R714" i="67"/>
  <c r="F658" i="67"/>
  <c r="E830" i="67"/>
  <c r="G944" i="67"/>
  <c r="K543" i="67"/>
  <c r="J129" i="67"/>
  <c r="O645" i="67"/>
  <c r="G87" i="67"/>
  <c r="N989" i="67"/>
  <c r="C138" i="67"/>
  <c r="Q112" i="67"/>
  <c r="F104" i="67"/>
  <c r="C265" i="67"/>
  <c r="P111" i="67"/>
  <c r="D252" i="67"/>
  <c r="I246" i="67"/>
  <c r="G955" i="67"/>
  <c r="D456" i="67"/>
  <c r="F747" i="67"/>
  <c r="F549" i="67"/>
  <c r="Q24" i="67"/>
  <c r="C480" i="67"/>
  <c r="O381" i="67"/>
  <c r="R768" i="67"/>
  <c r="J421" i="67"/>
  <c r="J506" i="67"/>
  <c r="N369" i="67"/>
  <c r="O870" i="67"/>
  <c r="P816" i="67"/>
  <c r="F856" i="67"/>
  <c r="B378" i="67"/>
  <c r="B45" i="67"/>
  <c r="B769" i="67"/>
  <c r="K694" i="67"/>
  <c r="K929" i="67"/>
  <c r="L381" i="67"/>
  <c r="O481" i="67"/>
  <c r="N165" i="67"/>
  <c r="D53" i="67"/>
  <c r="R774" i="67"/>
  <c r="E377" i="67"/>
  <c r="Q280" i="67"/>
  <c r="S958" i="67"/>
  <c r="S450" i="67"/>
  <c r="D242" i="67"/>
  <c r="H858" i="67"/>
  <c r="C969" i="67"/>
  <c r="C945" i="67"/>
  <c r="Q761" i="67"/>
  <c r="R822" i="67"/>
  <c r="R549" i="67"/>
  <c r="E888" i="67"/>
  <c r="I987" i="67"/>
  <c r="G322" i="67"/>
  <c r="I417" i="67"/>
  <c r="K508" i="67"/>
  <c r="O554" i="67"/>
  <c r="I909" i="67"/>
  <c r="H258" i="67"/>
  <c r="R431" i="67"/>
  <c r="J437" i="67"/>
  <c r="N903" i="67"/>
  <c r="N436" i="67"/>
  <c r="K943" i="67"/>
  <c r="G361" i="67"/>
  <c r="Q50" i="67"/>
  <c r="J843" i="67"/>
  <c r="E572" i="67"/>
  <c r="I995" i="67"/>
  <c r="K537" i="67"/>
  <c r="H11" i="67"/>
  <c r="O384" i="67"/>
  <c r="K538" i="67"/>
  <c r="D969" i="67"/>
  <c r="L197" i="67"/>
  <c r="J285" i="67"/>
  <c r="P314" i="67"/>
  <c r="F193" i="67"/>
  <c r="S874" i="67"/>
  <c r="F463" i="67"/>
  <c r="E525" i="67"/>
  <c r="K486" i="67"/>
  <c r="S18" i="67"/>
  <c r="S415" i="67"/>
  <c r="S809" i="67"/>
  <c r="Q931" i="67"/>
  <c r="I936" i="67"/>
  <c r="H986" i="67"/>
  <c r="L930" i="67"/>
  <c r="S121" i="67"/>
  <c r="S579" i="67"/>
  <c r="N972" i="67"/>
  <c r="C531" i="67"/>
  <c r="H184" i="67"/>
  <c r="L353" i="67"/>
  <c r="J461" i="67"/>
  <c r="D440" i="67"/>
  <c r="H923" i="67"/>
  <c r="O417" i="67"/>
  <c r="P781" i="67"/>
  <c r="S509" i="67"/>
  <c r="D605" i="67"/>
  <c r="L335" i="67"/>
  <c r="R587" i="67"/>
  <c r="D725" i="67"/>
  <c r="K528" i="67"/>
  <c r="Q17" i="67"/>
  <c r="K308" i="67"/>
  <c r="Q582" i="67"/>
  <c r="P958" i="67"/>
  <c r="L117" i="67"/>
  <c r="G747" i="67"/>
  <c r="D421" i="67"/>
  <c r="D961" i="67"/>
  <c r="R696" i="67"/>
  <c r="P38" i="67"/>
  <c r="R611" i="67"/>
  <c r="R872" i="67"/>
  <c r="O105" i="67"/>
  <c r="P539" i="67"/>
  <c r="J956" i="67"/>
  <c r="F987" i="67"/>
  <c r="C364" i="67"/>
  <c r="Q980" i="67"/>
  <c r="K585" i="67"/>
  <c r="E662" i="67"/>
  <c r="C162" i="67"/>
  <c r="C545" i="67"/>
  <c r="P337" i="67"/>
  <c r="E977" i="67"/>
  <c r="C629" i="67"/>
  <c r="L61" i="67"/>
  <c r="E993" i="67"/>
  <c r="O1000" i="67"/>
  <c r="Q40" i="67"/>
  <c r="O499" i="67"/>
  <c r="J753" i="67"/>
  <c r="I910" i="67"/>
  <c r="J779" i="67"/>
  <c r="N695" i="67"/>
  <c r="D410" i="67"/>
  <c r="R303" i="67"/>
  <c r="P676" i="67"/>
  <c r="P424" i="67"/>
  <c r="G825" i="67"/>
  <c r="N696" i="67"/>
  <c r="G686" i="67"/>
  <c r="H512" i="67"/>
  <c r="E499" i="67"/>
  <c r="I753" i="67"/>
  <c r="E809" i="67"/>
  <c r="K14" i="67"/>
  <c r="F53" i="67"/>
  <c r="S267" i="67"/>
  <c r="I444" i="67"/>
  <c r="F598" i="67"/>
  <c r="O980" i="67"/>
  <c r="G416" i="67"/>
  <c r="N309" i="67"/>
  <c r="N812" i="67"/>
  <c r="S600" i="67"/>
  <c r="F914" i="67"/>
  <c r="S41" i="67"/>
  <c r="C95" i="67"/>
  <c r="S622" i="67"/>
  <c r="P946" i="67"/>
  <c r="L806" i="67"/>
  <c r="P834" i="67"/>
  <c r="S38" i="67"/>
  <c r="D976" i="67"/>
  <c r="N558" i="67"/>
  <c r="Q505" i="67"/>
  <c r="H150" i="67"/>
  <c r="J460" i="67"/>
  <c r="S896" i="67"/>
  <c r="R782" i="67"/>
  <c r="K791" i="67"/>
  <c r="Q923" i="67"/>
  <c r="L393" i="67"/>
  <c r="P699" i="67"/>
  <c r="L377" i="67"/>
  <c r="I523" i="67"/>
  <c r="C509" i="67"/>
  <c r="S27" i="67"/>
  <c r="D871" i="67"/>
  <c r="D141" i="67"/>
  <c r="L478" i="67"/>
  <c r="C130" i="67"/>
  <c r="N937" i="67"/>
  <c r="H791" i="67"/>
  <c r="O103" i="67"/>
  <c r="K859" i="67"/>
  <c r="C505" i="67"/>
  <c r="R983" i="67"/>
  <c r="F897" i="67"/>
  <c r="O517" i="67"/>
  <c r="L759" i="67"/>
  <c r="J657" i="67"/>
  <c r="C999" i="67"/>
  <c r="P705" i="67"/>
  <c r="F445" i="67"/>
  <c r="K296" i="67"/>
  <c r="H355" i="67"/>
  <c r="F302" i="67"/>
  <c r="S181" i="67"/>
  <c r="J251" i="67"/>
  <c r="E517" i="67"/>
  <c r="H679" i="67"/>
  <c r="K155" i="67"/>
  <c r="N785" i="67"/>
  <c r="K33" i="67"/>
  <c r="L578" i="67"/>
  <c r="Q368" i="67"/>
  <c r="P319" i="67"/>
  <c r="K739" i="67"/>
  <c r="J100" i="67"/>
  <c r="D827" i="67"/>
  <c r="H899" i="67"/>
  <c r="C136" i="67"/>
  <c r="K519" i="67"/>
  <c r="I617" i="67"/>
  <c r="P11" i="67"/>
  <c r="D496" i="67"/>
  <c r="N332" i="67"/>
  <c r="P900" i="67"/>
  <c r="C971" i="67"/>
  <c r="E559" i="67"/>
  <c r="D390" i="67"/>
  <c r="O792" i="67"/>
  <c r="C356" i="67"/>
  <c r="N855" i="67"/>
  <c r="J634" i="67"/>
  <c r="E417" i="67"/>
  <c r="D401" i="67"/>
  <c r="F231" i="67"/>
  <c r="G593" i="67"/>
  <c r="C787" i="67"/>
  <c r="C811" i="67"/>
  <c r="N547" i="67"/>
  <c r="N325" i="67"/>
  <c r="R711" i="67"/>
  <c r="R533" i="67"/>
  <c r="N853" i="67"/>
  <c r="E541" i="67"/>
  <c r="L270" i="67"/>
  <c r="O38" i="67"/>
  <c r="P6" i="67"/>
  <c r="R660" i="67"/>
  <c r="D594" i="67"/>
  <c r="G455" i="67"/>
  <c r="G640" i="67"/>
  <c r="S345" i="67"/>
  <c r="N505" i="67"/>
  <c r="P833" i="67"/>
  <c r="Q652" i="67"/>
  <c r="D24" i="67"/>
  <c r="E33" i="67"/>
  <c r="C747" i="67"/>
  <c r="O889" i="67"/>
  <c r="R437" i="67"/>
  <c r="K570" i="67"/>
  <c r="L870" i="67"/>
  <c r="H338" i="67"/>
  <c r="D227" i="67"/>
  <c r="J516" i="67"/>
  <c r="K428" i="67"/>
  <c r="P964" i="67"/>
  <c r="K34" i="67"/>
  <c r="N12" i="67"/>
  <c r="I568" i="67"/>
  <c r="L914" i="67"/>
  <c r="G268" i="67"/>
  <c r="G678" i="67"/>
  <c r="J404" i="67"/>
  <c r="D170" i="67"/>
  <c r="S867" i="67"/>
  <c r="N635" i="67"/>
  <c r="H584" i="67"/>
  <c r="K720" i="67"/>
  <c r="J154" i="67"/>
  <c r="E642" i="67"/>
  <c r="J681" i="67"/>
  <c r="Q477" i="67"/>
  <c r="Q800" i="67"/>
  <c r="G704" i="67"/>
  <c r="G881" i="67"/>
  <c r="L253" i="67"/>
  <c r="J693" i="67"/>
  <c r="I717" i="67"/>
  <c r="H838" i="67"/>
  <c r="Q626" i="67"/>
  <c r="N7" i="67"/>
  <c r="K840" i="67"/>
  <c r="H205" i="67"/>
  <c r="K231" i="67"/>
  <c r="I997" i="67"/>
  <c r="D1000" i="67"/>
  <c r="S844" i="67"/>
  <c r="H7" i="67"/>
  <c r="D807" i="67"/>
  <c r="Q20" i="67"/>
  <c r="R427" i="67"/>
  <c r="K507" i="67"/>
  <c r="F833" i="67"/>
  <c r="O936" i="67"/>
  <c r="N539" i="67"/>
  <c r="S684" i="67"/>
  <c r="L467" i="67"/>
  <c r="O676" i="67"/>
  <c r="J166" i="67"/>
  <c r="C813" i="67"/>
  <c r="O399" i="67"/>
  <c r="D775" i="67"/>
  <c r="C209" i="67"/>
  <c r="G769" i="67"/>
  <c r="C645" i="67"/>
  <c r="S53" i="67"/>
  <c r="L208" i="67"/>
  <c r="K10" i="67"/>
  <c r="E65" i="67"/>
  <c r="S966" i="67"/>
  <c r="N381" i="67"/>
  <c r="P688" i="67"/>
  <c r="C494" i="67"/>
  <c r="I775" i="67"/>
  <c r="N922" i="67"/>
  <c r="L384" i="67"/>
  <c r="R438" i="67"/>
  <c r="B407" i="67"/>
  <c r="B267" i="67"/>
  <c r="B433" i="67"/>
  <c r="B614" i="67"/>
  <c r="B956" i="67"/>
  <c r="B879" i="67"/>
  <c r="B219" i="67"/>
  <c r="B93" i="67"/>
  <c r="B356" i="67"/>
  <c r="B111" i="67"/>
  <c r="B549" i="67"/>
  <c r="B211" i="67"/>
  <c r="B917" i="67"/>
  <c r="B40" i="67"/>
  <c r="B271" i="67"/>
  <c r="B671" i="67"/>
  <c r="B963" i="67"/>
  <c r="B261" i="67"/>
  <c r="B355" i="67"/>
  <c r="B683" i="67"/>
  <c r="B302" i="67"/>
  <c r="B935" i="67"/>
  <c r="B340" i="67"/>
  <c r="B1003" i="67"/>
  <c r="B155" i="67"/>
  <c r="B747" i="67"/>
  <c r="B55" i="67"/>
  <c r="B566" i="67"/>
  <c r="B264" i="67"/>
  <c r="P87" i="67"/>
  <c r="S232" i="67"/>
  <c r="S912" i="67"/>
  <c r="S513" i="67"/>
  <c r="F882" i="67"/>
  <c r="O13" i="67"/>
  <c r="D422" i="67"/>
  <c r="R634" i="67"/>
  <c r="O752" i="67"/>
  <c r="C665" i="67"/>
  <c r="S448" i="67"/>
  <c r="C887" i="67"/>
  <c r="D492" i="67"/>
  <c r="G243" i="67"/>
  <c r="C419" i="67"/>
  <c r="F147" i="67"/>
  <c r="Q880" i="67"/>
  <c r="R658" i="67"/>
  <c r="N501" i="67"/>
  <c r="F452" i="67"/>
  <c r="K524" i="67"/>
  <c r="O778" i="67"/>
  <c r="N924" i="67"/>
  <c r="Q719" i="67"/>
  <c r="S888" i="67"/>
  <c r="G730" i="67"/>
  <c r="L243" i="67"/>
  <c r="D455" i="67"/>
  <c r="F861" i="67"/>
  <c r="J407" i="67"/>
  <c r="C283" i="67"/>
  <c r="J976" i="67"/>
  <c r="L275" i="67"/>
  <c r="G402" i="67"/>
  <c r="N489" i="67"/>
  <c r="R526" i="67"/>
  <c r="R305" i="67"/>
  <c r="N270" i="67"/>
  <c r="H49" i="67"/>
  <c r="N175" i="67"/>
  <c r="P203" i="67"/>
  <c r="R844" i="67"/>
  <c r="J271" i="67"/>
  <c r="E16" i="67"/>
  <c r="R360" i="67"/>
  <c r="L331" i="67"/>
  <c r="S294" i="67"/>
  <c r="I768" i="67"/>
  <c r="E202" i="67"/>
  <c r="R858" i="67"/>
  <c r="J877" i="67"/>
  <c r="O343" i="67"/>
  <c r="N452" i="67"/>
  <c r="N243" i="67"/>
  <c r="I806" i="67"/>
  <c r="S670" i="67"/>
  <c r="O534" i="67"/>
  <c r="Q662" i="67"/>
  <c r="J18" i="67"/>
  <c r="E803" i="67"/>
  <c r="Q350" i="67"/>
  <c r="L760" i="67"/>
  <c r="F201" i="67"/>
  <c r="L952" i="67"/>
  <c r="Q488" i="67"/>
  <c r="Q550" i="67"/>
  <c r="E22" i="67"/>
  <c r="J519" i="67"/>
  <c r="L191" i="67"/>
  <c r="N164" i="67"/>
  <c r="C700" i="67"/>
  <c r="S810" i="67"/>
  <c r="Q507" i="67"/>
  <c r="S954" i="67"/>
  <c r="H694" i="67"/>
  <c r="D514" i="67"/>
  <c r="J706" i="67"/>
  <c r="G74" i="67"/>
  <c r="Q996" i="67"/>
  <c r="G213" i="67"/>
  <c r="K796" i="67"/>
  <c r="G954" i="67"/>
  <c r="F681" i="67"/>
  <c r="R420" i="67"/>
  <c r="P603" i="67"/>
  <c r="P545" i="67"/>
  <c r="S379" i="67"/>
  <c r="D334" i="67"/>
  <c r="E391" i="67"/>
  <c r="L783" i="67"/>
  <c r="L416" i="67"/>
  <c r="D366" i="67"/>
  <c r="L302" i="67"/>
  <c r="H902" i="67"/>
  <c r="H814" i="67"/>
  <c r="H720" i="67"/>
  <c r="E568" i="67"/>
  <c r="N233" i="67"/>
  <c r="N682" i="67"/>
  <c r="J260" i="67"/>
  <c r="J734" i="67"/>
  <c r="N352" i="67"/>
  <c r="O918" i="67"/>
  <c r="Q733" i="67"/>
  <c r="Q703" i="67"/>
  <c r="E740" i="67"/>
  <c r="J828" i="67"/>
  <c r="Q540" i="67"/>
  <c r="S551" i="67"/>
  <c r="K423" i="67"/>
  <c r="D258" i="67"/>
  <c r="Q465" i="67"/>
  <c r="J786" i="67"/>
  <c r="O824" i="67"/>
  <c r="S917" i="67"/>
  <c r="G374" i="67"/>
  <c r="P746" i="67"/>
  <c r="Q720" i="67"/>
  <c r="E404" i="67"/>
  <c r="H947" i="67"/>
  <c r="P7" i="67"/>
  <c r="D130" i="67"/>
  <c r="Q511" i="67"/>
  <c r="S351" i="67"/>
  <c r="J143" i="67"/>
  <c r="G824" i="67"/>
  <c r="E20" i="67"/>
  <c r="C712" i="67"/>
  <c r="P986" i="67"/>
  <c r="E142" i="67"/>
  <c r="E260" i="67"/>
  <c r="S519" i="67"/>
  <c r="S996" i="67"/>
  <c r="F78" i="67"/>
  <c r="N545" i="67"/>
  <c r="R749" i="67"/>
  <c r="Q94" i="67"/>
  <c r="F792" i="67"/>
  <c r="S284" i="67"/>
  <c r="I287" i="67"/>
  <c r="I527" i="67"/>
  <c r="P229" i="67"/>
  <c r="J641" i="67"/>
  <c r="I363" i="67"/>
  <c r="G673" i="67"/>
  <c r="H652" i="67"/>
  <c r="L767" i="67"/>
  <c r="N953" i="67"/>
  <c r="S365" i="67"/>
  <c r="R72" i="67"/>
  <c r="J288" i="67"/>
  <c r="R15" i="67"/>
  <c r="K638" i="67"/>
  <c r="G574" i="67"/>
  <c r="F960" i="67"/>
  <c r="G178" i="67"/>
  <c r="D801" i="67"/>
  <c r="H961" i="67"/>
  <c r="O900" i="67"/>
  <c r="R741" i="67"/>
  <c r="R351" i="67"/>
  <c r="C693" i="67"/>
  <c r="K864" i="67"/>
  <c r="F442" i="67"/>
  <c r="Q349" i="67"/>
  <c r="I394" i="67"/>
  <c r="C640" i="67"/>
  <c r="S32" i="67"/>
  <c r="S227" i="67"/>
  <c r="P440" i="67"/>
  <c r="N574" i="67"/>
  <c r="E156" i="67"/>
  <c r="L902" i="67"/>
  <c r="O831" i="67"/>
  <c r="P632" i="67"/>
  <c r="Q174" i="67"/>
  <c r="F539" i="67"/>
  <c r="H20" i="67"/>
  <c r="J831" i="67"/>
  <c r="J984" i="67"/>
  <c r="O175" i="67"/>
  <c r="R505" i="67"/>
  <c r="L174" i="67"/>
  <c r="L556" i="67"/>
  <c r="R221" i="67"/>
  <c r="I852" i="67"/>
  <c r="K821" i="67"/>
  <c r="P484" i="67"/>
  <c r="O510" i="67"/>
  <c r="H647" i="67"/>
  <c r="E535" i="67"/>
  <c r="D881" i="67"/>
  <c r="L587" i="67"/>
  <c r="H199" i="67"/>
  <c r="E536" i="67"/>
  <c r="K909" i="67"/>
  <c r="R905" i="67"/>
  <c r="L898" i="67"/>
  <c r="E360" i="67"/>
  <c r="F701" i="67"/>
  <c r="O198" i="67"/>
  <c r="L307" i="67"/>
  <c r="J9" i="67"/>
  <c r="F901" i="67"/>
  <c r="I917" i="67"/>
  <c r="K1000" i="67"/>
  <c r="L921" i="67"/>
  <c r="C857" i="67"/>
  <c r="C904" i="67"/>
  <c r="E385" i="67"/>
  <c r="F945" i="67"/>
  <c r="F543" i="67"/>
  <c r="J818" i="67"/>
  <c r="K197" i="67"/>
  <c r="J624" i="67"/>
  <c r="F814" i="67"/>
  <c r="J476" i="67"/>
  <c r="D443" i="67"/>
  <c r="Q211" i="67"/>
  <c r="G721" i="67"/>
  <c r="E436" i="67"/>
  <c r="F909" i="67"/>
  <c r="S940" i="67"/>
  <c r="G651" i="67"/>
  <c r="P897" i="67"/>
  <c r="Q573" i="67"/>
  <c r="P415" i="67"/>
  <c r="O652" i="67"/>
  <c r="I870" i="67"/>
  <c r="F347" i="67"/>
  <c r="H752" i="67"/>
  <c r="J785" i="67"/>
  <c r="Q235" i="67"/>
  <c r="O570" i="67"/>
  <c r="E691" i="67"/>
  <c r="S998" i="67"/>
  <c r="K963" i="67"/>
  <c r="I819" i="67"/>
  <c r="O282" i="67"/>
  <c r="G841" i="67"/>
  <c r="P708" i="67"/>
  <c r="O954" i="67"/>
  <c r="C910" i="67"/>
  <c r="N121" i="67"/>
  <c r="P940" i="67"/>
  <c r="H345" i="67"/>
  <c r="H602" i="67"/>
  <c r="O885" i="67"/>
  <c r="Q417" i="67"/>
  <c r="D143" i="67"/>
  <c r="E376" i="67"/>
  <c r="I519" i="67"/>
  <c r="Q861" i="67"/>
  <c r="S929" i="67"/>
  <c r="F79" i="67"/>
  <c r="K973" i="67"/>
  <c r="L387" i="67"/>
  <c r="H134" i="67"/>
  <c r="C152" i="67"/>
  <c r="Q775" i="67"/>
  <c r="H262" i="67"/>
  <c r="E639" i="67"/>
  <c r="C966" i="67"/>
  <c r="E905" i="67"/>
  <c r="G912" i="67"/>
  <c r="H603" i="67"/>
  <c r="Q460" i="67"/>
  <c r="J454" i="67"/>
  <c r="P831" i="67"/>
  <c r="D447" i="67"/>
  <c r="D826" i="67"/>
  <c r="R591" i="67"/>
  <c r="L688" i="67"/>
  <c r="L978" i="67"/>
  <c r="Q591" i="67"/>
  <c r="C36" i="67"/>
  <c r="S43" i="67"/>
  <c r="N397" i="67"/>
  <c r="G512" i="67"/>
  <c r="L538" i="67"/>
  <c r="N481" i="67"/>
  <c r="K569" i="67"/>
  <c r="I674" i="67"/>
  <c r="C679" i="67"/>
  <c r="O331" i="67"/>
  <c r="O647" i="67"/>
  <c r="K95" i="67"/>
  <c r="H685" i="67"/>
  <c r="K430" i="67"/>
  <c r="D991" i="67"/>
  <c r="K717" i="67"/>
  <c r="L713" i="67"/>
  <c r="K203" i="67"/>
  <c r="G913" i="67"/>
  <c r="N229" i="67"/>
  <c r="B904" i="67"/>
  <c r="B443" i="67"/>
  <c r="B438" i="67"/>
  <c r="B938" i="67"/>
  <c r="P593" i="67"/>
  <c r="J794" i="67"/>
  <c r="E966" i="67"/>
  <c r="R273" i="67"/>
  <c r="J902" i="67"/>
  <c r="R253" i="67"/>
  <c r="R725" i="67"/>
  <c r="R86" i="67"/>
  <c r="R276" i="67"/>
  <c r="J424" i="67"/>
  <c r="K927" i="67"/>
  <c r="O904" i="67"/>
  <c r="C61" i="67"/>
  <c r="C744" i="67"/>
  <c r="F28" i="67"/>
  <c r="D502" i="67"/>
  <c r="E746" i="67"/>
  <c r="Q920" i="67"/>
  <c r="F779" i="67"/>
  <c r="S695" i="67"/>
  <c r="F931" i="67"/>
  <c r="K153" i="67"/>
  <c r="O377" i="67"/>
  <c r="O508" i="67"/>
  <c r="N790" i="67"/>
  <c r="H600" i="67"/>
  <c r="S90" i="67"/>
  <c r="K582" i="67"/>
  <c r="P307" i="67"/>
  <c r="H611" i="67"/>
  <c r="C47" i="67"/>
  <c r="Q413" i="67"/>
  <c r="D263" i="67"/>
  <c r="E615" i="67"/>
  <c r="S183" i="67"/>
  <c r="S504" i="67"/>
  <c r="S936" i="67"/>
  <c r="L10" i="67"/>
  <c r="Q126" i="67"/>
  <c r="Q431" i="67"/>
  <c r="R65" i="67"/>
  <c r="N995" i="67"/>
  <c r="J502" i="67"/>
  <c r="F337" i="67"/>
  <c r="I824" i="67"/>
  <c r="C474" i="67"/>
  <c r="S19" i="67"/>
  <c r="O631" i="67"/>
  <c r="P254" i="67"/>
  <c r="I688" i="67"/>
  <c r="I573" i="67"/>
  <c r="O654" i="67"/>
  <c r="F722" i="67"/>
  <c r="E942" i="67"/>
  <c r="S989" i="67"/>
  <c r="I78" i="67"/>
  <c r="R982" i="67"/>
  <c r="E339" i="67"/>
  <c r="R310" i="67"/>
  <c r="E196" i="67"/>
  <c r="N466" i="67"/>
  <c r="R104" i="67"/>
  <c r="H928" i="67"/>
  <c r="R974" i="67"/>
  <c r="C948" i="67"/>
  <c r="S948" i="67"/>
  <c r="N498" i="67"/>
  <c r="J192" i="67"/>
  <c r="I750" i="67"/>
  <c r="J298" i="67"/>
  <c r="G901" i="67"/>
  <c r="D780" i="67"/>
  <c r="J253" i="67"/>
  <c r="R965" i="67"/>
  <c r="N458" i="67"/>
  <c r="J394" i="67"/>
  <c r="Q883" i="67"/>
  <c r="Q192" i="67"/>
  <c r="L861" i="67"/>
  <c r="L929" i="67"/>
  <c r="R36" i="67"/>
  <c r="C439" i="67"/>
  <c r="N272" i="67"/>
  <c r="L437" i="67"/>
  <c r="J711" i="67"/>
  <c r="Q707" i="67"/>
  <c r="E946" i="67"/>
  <c r="R4" i="67"/>
  <c r="F876" i="67"/>
  <c r="Q377" i="67"/>
  <c r="P770" i="67"/>
  <c r="K713" i="67"/>
  <c r="I299" i="67"/>
  <c r="O92" i="67"/>
  <c r="Q107" i="67"/>
  <c r="N808" i="67"/>
  <c r="O93" i="67"/>
  <c r="P580" i="67"/>
  <c r="R630" i="67"/>
  <c r="Q358" i="67"/>
  <c r="Q803" i="67"/>
  <c r="H419" i="67"/>
  <c r="F303" i="67"/>
  <c r="Q774" i="67"/>
  <c r="C429" i="67"/>
  <c r="R921" i="67"/>
  <c r="H997" i="67"/>
  <c r="R699" i="67"/>
  <c r="I740" i="67"/>
  <c r="N827" i="67"/>
  <c r="L758" i="67"/>
  <c r="P975" i="67"/>
  <c r="C185" i="67"/>
  <c r="N693" i="67"/>
  <c r="E450" i="67"/>
  <c r="R710" i="67"/>
  <c r="F350" i="67"/>
  <c r="R842" i="67"/>
  <c r="N645" i="67"/>
  <c r="I212" i="67"/>
  <c r="S595" i="67"/>
  <c r="F497" i="67"/>
  <c r="J479" i="67"/>
  <c r="G456" i="67"/>
  <c r="D248" i="67"/>
  <c r="J776" i="67"/>
  <c r="N186" i="67"/>
  <c r="Q212" i="67"/>
  <c r="L152" i="67"/>
  <c r="C77" i="67"/>
  <c r="K525" i="67"/>
  <c r="J820" i="67"/>
  <c r="S664" i="67"/>
  <c r="Q420" i="67"/>
  <c r="J406" i="67"/>
  <c r="N582" i="67"/>
  <c r="L469" i="67"/>
  <c r="E259" i="67"/>
  <c r="R666" i="67"/>
  <c r="L59" i="67"/>
  <c r="D520" i="67"/>
  <c r="H329" i="67"/>
  <c r="R10" i="67"/>
  <c r="L101" i="67"/>
  <c r="F157" i="67"/>
  <c r="D135" i="67"/>
  <c r="G895" i="67"/>
  <c r="O650" i="67"/>
  <c r="K109" i="67"/>
  <c r="I958" i="67"/>
  <c r="P891" i="67"/>
  <c r="O925" i="67"/>
  <c r="N328" i="67"/>
  <c r="E341" i="67"/>
  <c r="H672" i="67"/>
  <c r="R341" i="67"/>
  <c r="H964" i="67"/>
  <c r="D507" i="67"/>
  <c r="E667" i="67"/>
  <c r="C869" i="67"/>
  <c r="L24" i="67"/>
  <c r="J749" i="67"/>
  <c r="F938" i="67"/>
  <c r="H955" i="67"/>
  <c r="E963" i="67"/>
  <c r="F217" i="67"/>
  <c r="L675" i="67"/>
  <c r="K642" i="67"/>
  <c r="F782" i="67"/>
  <c r="K253" i="67"/>
  <c r="F996" i="67"/>
  <c r="G428" i="67"/>
  <c r="K134" i="67"/>
  <c r="P832" i="67"/>
  <c r="D614" i="67"/>
  <c r="D835" i="67"/>
  <c r="D690" i="67"/>
  <c r="S483" i="67"/>
  <c r="J878" i="67"/>
  <c r="I828" i="67"/>
  <c r="H619" i="67"/>
  <c r="P818" i="67"/>
  <c r="R203" i="67"/>
  <c r="N223" i="67"/>
  <c r="I863" i="67"/>
  <c r="O812" i="67"/>
  <c r="S562" i="67"/>
  <c r="R585" i="67"/>
  <c r="D360" i="67"/>
  <c r="C378" i="67"/>
  <c r="N1004" i="67"/>
  <c r="I378" i="67"/>
  <c r="L444" i="67"/>
  <c r="D970" i="67"/>
  <c r="F517" i="67"/>
  <c r="L717" i="67"/>
  <c r="K107" i="67"/>
  <c r="I851" i="67"/>
  <c r="S821" i="67"/>
  <c r="C920" i="67"/>
  <c r="E270" i="67"/>
  <c r="R853" i="67"/>
  <c r="J731" i="67"/>
  <c r="S16" i="67"/>
  <c r="C929" i="67"/>
  <c r="R967" i="67"/>
  <c r="J14" i="67"/>
  <c r="S577" i="67"/>
  <c r="J189" i="67"/>
  <c r="G660" i="67"/>
  <c r="L777" i="67"/>
  <c r="D9" i="67"/>
  <c r="L143" i="67"/>
  <c r="I989" i="67"/>
  <c r="H692" i="67"/>
  <c r="C638" i="67"/>
  <c r="C639" i="67"/>
  <c r="S444" i="67"/>
  <c r="R6" i="67"/>
  <c r="G772" i="67"/>
  <c r="D804" i="67"/>
  <c r="L22" i="67"/>
  <c r="S687" i="67"/>
  <c r="I232" i="67"/>
  <c r="O216" i="67"/>
  <c r="H990" i="67"/>
  <c r="Q430" i="67"/>
  <c r="D466" i="67"/>
  <c r="K722" i="67"/>
  <c r="P950" i="67"/>
  <c r="Q61" i="67"/>
  <c r="F683" i="67"/>
  <c r="N767" i="67"/>
  <c r="C566" i="67"/>
  <c r="Q96" i="67"/>
  <c r="L602" i="67"/>
  <c r="L990" i="67"/>
  <c r="R12" i="67"/>
  <c r="H38" i="67"/>
  <c r="I934" i="67"/>
  <c r="R778" i="67"/>
  <c r="I507" i="67"/>
  <c r="L603" i="67"/>
  <c r="Q977" i="67"/>
  <c r="C830" i="67"/>
  <c r="Q734" i="67"/>
  <c r="K641" i="67"/>
  <c r="J207" i="67"/>
  <c r="D800" i="67"/>
  <c r="F129" i="67"/>
  <c r="G548" i="67"/>
  <c r="O910" i="67"/>
  <c r="D655" i="67"/>
  <c r="G842" i="67"/>
  <c r="P409" i="67"/>
  <c r="R689" i="67"/>
  <c r="N748" i="67"/>
  <c r="K910" i="67"/>
  <c r="J584" i="67"/>
  <c r="G252" i="67"/>
  <c r="J977" i="67"/>
  <c r="N59" i="67"/>
  <c r="D583" i="67"/>
  <c r="I19" i="67"/>
  <c r="I303" i="67"/>
  <c r="D412" i="67"/>
  <c r="D952" i="67"/>
  <c r="O221" i="67"/>
  <c r="I767" i="67"/>
  <c r="H99" i="67"/>
  <c r="O966" i="67"/>
  <c r="R492" i="67"/>
  <c r="O926" i="67"/>
  <c r="K836" i="67"/>
  <c r="O1001" i="67"/>
  <c r="H465" i="67"/>
  <c r="F946" i="67"/>
  <c r="G547" i="67"/>
  <c r="S142" i="67"/>
  <c r="R1000" i="67"/>
  <c r="Q497" i="67"/>
  <c r="G365" i="67"/>
  <c r="D535" i="67"/>
  <c r="H181" i="67"/>
  <c r="K511" i="67"/>
  <c r="P981" i="67"/>
  <c r="Q916" i="67"/>
  <c r="J447" i="67"/>
  <c r="L274" i="67"/>
  <c r="S629" i="67"/>
  <c r="F324" i="67"/>
  <c r="I807" i="67"/>
  <c r="L818" i="67"/>
  <c r="C536" i="67"/>
  <c r="P293" i="67"/>
  <c r="B266" i="67"/>
  <c r="B11" i="67"/>
  <c r="B759" i="67"/>
  <c r="B556" i="67"/>
  <c r="D122" i="67"/>
  <c r="J725" i="67"/>
  <c r="R287" i="67"/>
  <c r="J887" i="67"/>
  <c r="F503" i="67"/>
  <c r="E389" i="67"/>
  <c r="K771" i="67"/>
  <c r="R343" i="67"/>
  <c r="L336" i="67"/>
  <c r="D505" i="67"/>
  <c r="J335" i="67"/>
  <c r="K731" i="67"/>
  <c r="O505" i="67"/>
  <c r="R789" i="67"/>
  <c r="S481" i="67"/>
  <c r="S800" i="67"/>
  <c r="J12" i="67"/>
  <c r="K883" i="67"/>
  <c r="L299" i="67"/>
  <c r="E954" i="67"/>
  <c r="R870" i="67"/>
  <c r="D346" i="67"/>
  <c r="O639" i="67"/>
  <c r="G83" i="67"/>
  <c r="Q785" i="67"/>
  <c r="D885" i="67"/>
  <c r="O948" i="67"/>
  <c r="E795" i="67"/>
  <c r="J522" i="67"/>
  <c r="Q859" i="67"/>
  <c r="L926" i="67"/>
  <c r="Q325" i="67"/>
  <c r="E298" i="67"/>
  <c r="F843" i="67"/>
  <c r="R613" i="67"/>
  <c r="R219" i="67"/>
  <c r="I16" i="67"/>
  <c r="I502" i="67"/>
  <c r="Q937" i="67"/>
  <c r="P843" i="67"/>
  <c r="O583" i="67"/>
  <c r="S576" i="67"/>
  <c r="J221" i="67"/>
  <c r="R496" i="67"/>
  <c r="G460" i="67"/>
  <c r="F978" i="67"/>
  <c r="D603" i="67"/>
  <c r="R9" i="67"/>
  <c r="G975" i="67"/>
  <c r="P508" i="67"/>
  <c r="P262" i="67"/>
  <c r="R337" i="67"/>
  <c r="C135" i="67"/>
  <c r="L867" i="67"/>
  <c r="E981" i="67"/>
  <c r="R615" i="67"/>
  <c r="Q840" i="67"/>
  <c r="P917" i="67"/>
  <c r="L344" i="67"/>
  <c r="R685" i="67"/>
  <c r="P88" i="67"/>
  <c r="J237" i="67"/>
  <c r="F508" i="67"/>
  <c r="L209" i="67"/>
  <c r="C73" i="67"/>
  <c r="I764" i="67"/>
  <c r="Q835" i="67"/>
  <c r="I368" i="67"/>
  <c r="Q176" i="67"/>
  <c r="Q910" i="67"/>
  <c r="L281" i="67"/>
  <c r="Q611" i="67"/>
  <c r="C200" i="67"/>
  <c r="G808" i="67"/>
  <c r="N889" i="67"/>
  <c r="J169" i="67"/>
  <c r="N712" i="67"/>
  <c r="F705" i="67"/>
  <c r="Q444" i="67"/>
  <c r="H671" i="67"/>
  <c r="G346" i="67"/>
  <c r="E779" i="67"/>
  <c r="D197" i="67"/>
  <c r="K359" i="67"/>
  <c r="E200" i="67"/>
  <c r="K841" i="67"/>
  <c r="R794" i="67"/>
  <c r="S541" i="67"/>
  <c r="G879" i="67"/>
  <c r="K797" i="67"/>
  <c r="L936" i="67"/>
  <c r="D34" i="67"/>
  <c r="R379" i="67"/>
  <c r="D399" i="67"/>
  <c r="L778" i="67"/>
  <c r="I920" i="67"/>
  <c r="Q343" i="67"/>
  <c r="D367" i="67"/>
  <c r="O574" i="67"/>
  <c r="H188" i="67"/>
  <c r="O689" i="67"/>
  <c r="P24" i="67"/>
  <c r="O665" i="67"/>
  <c r="F10" i="67"/>
  <c r="S478" i="67"/>
  <c r="I729" i="67"/>
  <c r="D975" i="67"/>
  <c r="E794" i="67"/>
  <c r="Q833" i="67"/>
  <c r="O967" i="67"/>
  <c r="E996" i="67"/>
  <c r="N552" i="67"/>
  <c r="D468" i="67"/>
  <c r="I482" i="67"/>
  <c r="H289" i="67"/>
  <c r="G966" i="67"/>
  <c r="J995" i="67"/>
  <c r="J515" i="67"/>
  <c r="G14" i="67"/>
  <c r="S543" i="67"/>
  <c r="I123" i="67"/>
  <c r="J179" i="67"/>
  <c r="S665" i="67"/>
  <c r="Q406" i="67"/>
  <c r="J660" i="67"/>
  <c r="R311" i="67"/>
  <c r="P221" i="67"/>
  <c r="I855" i="67"/>
  <c r="J1002" i="67"/>
  <c r="D630" i="67"/>
  <c r="R553" i="67"/>
  <c r="H712" i="67"/>
  <c r="P800" i="67"/>
  <c r="K458" i="67"/>
  <c r="N182" i="67"/>
  <c r="K9" i="67"/>
  <c r="N666" i="67"/>
  <c r="L920" i="67"/>
  <c r="F783" i="67"/>
  <c r="G614" i="67"/>
  <c r="G596" i="67"/>
  <c r="G10" i="67"/>
  <c r="I511" i="67"/>
  <c r="Q528" i="67"/>
  <c r="Q891" i="67"/>
  <c r="S352" i="67"/>
  <c r="F560" i="67"/>
  <c r="G934" i="67"/>
  <c r="P622" i="67"/>
  <c r="J428" i="67"/>
  <c r="R627" i="67"/>
  <c r="P496" i="67"/>
  <c r="E219" i="67"/>
  <c r="L897" i="67"/>
  <c r="H790" i="67"/>
  <c r="G42" i="67"/>
  <c r="R929" i="67"/>
  <c r="I493" i="67"/>
  <c r="G242" i="67"/>
  <c r="Q196" i="67"/>
  <c r="Q376" i="67"/>
  <c r="Q947" i="67"/>
  <c r="E814" i="67"/>
  <c r="N963" i="67"/>
  <c r="E203" i="67"/>
  <c r="R451" i="67"/>
  <c r="H704" i="67"/>
  <c r="F272" i="67"/>
  <c r="L479" i="67"/>
  <c r="Q906" i="67"/>
  <c r="J803" i="67"/>
  <c r="I821" i="67"/>
  <c r="E224" i="67"/>
  <c r="P431" i="67"/>
  <c r="G4" i="67"/>
  <c r="S339" i="67"/>
  <c r="D639" i="67"/>
  <c r="Q136" i="67"/>
  <c r="E188" i="67"/>
  <c r="O558" i="67"/>
  <c r="O393" i="67"/>
  <c r="S313" i="67"/>
  <c r="K931" i="67"/>
  <c r="I813" i="67"/>
  <c r="N393" i="67"/>
  <c r="D847" i="67"/>
  <c r="Q319" i="67"/>
  <c r="H937" i="67"/>
  <c r="K863" i="67"/>
  <c r="G830" i="67"/>
  <c r="K398" i="67"/>
  <c r="R996" i="67"/>
  <c r="I17" i="67"/>
  <c r="J804" i="67"/>
  <c r="C508" i="67"/>
  <c r="H340" i="67"/>
  <c r="Q990" i="67"/>
  <c r="J397" i="67"/>
  <c r="K21" i="67"/>
  <c r="G513" i="67"/>
  <c r="O692" i="67"/>
  <c r="O332" i="67"/>
  <c r="F802" i="67"/>
  <c r="P61" i="67"/>
  <c r="P144" i="67"/>
  <c r="Q320" i="67"/>
  <c r="G906" i="67"/>
  <c r="D745" i="67"/>
  <c r="F656" i="67"/>
  <c r="F122" i="67"/>
  <c r="E423" i="67"/>
  <c r="Q574" i="67"/>
  <c r="L935" i="67"/>
  <c r="L740" i="67"/>
  <c r="O914" i="67"/>
  <c r="S516" i="67"/>
  <c r="D567" i="67"/>
  <c r="F440" i="67"/>
  <c r="D739" i="67"/>
  <c r="P543" i="67"/>
  <c r="S875" i="67"/>
  <c r="L859" i="67"/>
  <c r="Q143" i="67"/>
  <c r="C992" i="67"/>
  <c r="H197" i="67"/>
  <c r="I122" i="67"/>
  <c r="K974" i="67"/>
  <c r="R932" i="67"/>
  <c r="R478" i="67"/>
  <c r="I571" i="67"/>
  <c r="Q79" i="67"/>
  <c r="C239" i="67"/>
  <c r="O809" i="67"/>
  <c r="F401" i="67"/>
  <c r="R892" i="67"/>
  <c r="I592" i="67"/>
  <c r="E491" i="67"/>
  <c r="N15" i="67"/>
  <c r="P282" i="67"/>
  <c r="E906" i="67"/>
  <c r="Q617" i="67"/>
  <c r="P178" i="67"/>
  <c r="D557" i="67"/>
  <c r="N511" i="67"/>
  <c r="R681" i="67"/>
  <c r="H122" i="67"/>
  <c r="P294" i="67"/>
  <c r="L993" i="67"/>
  <c r="D869" i="67"/>
  <c r="J238" i="67"/>
  <c r="L32" i="67"/>
  <c r="R809" i="67"/>
  <c r="I471" i="67"/>
  <c r="Q712" i="67"/>
  <c r="C92" i="67"/>
  <c r="F60" i="67"/>
  <c r="K282" i="67"/>
  <c r="O811" i="67"/>
  <c r="I636" i="67"/>
  <c r="D479" i="67"/>
  <c r="S858" i="67"/>
  <c r="Q336" i="67"/>
  <c r="Q221" i="67"/>
  <c r="S807" i="67"/>
  <c r="D54" i="67"/>
  <c r="N403" i="67"/>
  <c r="F954" i="67"/>
  <c r="F173" i="67"/>
  <c r="P933" i="67"/>
  <c r="I82" i="67"/>
  <c r="J6" i="67"/>
  <c r="C393" i="67"/>
  <c r="C470" i="67"/>
  <c r="C180" i="67"/>
  <c r="K1002" i="67"/>
  <c r="E485" i="67"/>
  <c r="E839" i="67"/>
  <c r="L557" i="67"/>
  <c r="I618" i="67"/>
  <c r="L678" i="67"/>
  <c r="G329" i="67"/>
  <c r="K996" i="67"/>
  <c r="F778" i="67"/>
  <c r="G599" i="67"/>
  <c r="S174" i="67"/>
  <c r="K35" i="67"/>
  <c r="K546" i="67"/>
  <c r="P596" i="67"/>
  <c r="I520" i="67"/>
  <c r="L997" i="67"/>
  <c r="E964" i="67"/>
  <c r="Q321" i="67"/>
  <c r="G129" i="67"/>
  <c r="R220" i="67"/>
  <c r="C922" i="67"/>
  <c r="B400" i="67"/>
  <c r="B945" i="67"/>
  <c r="B878" i="67"/>
  <c r="B22" i="67"/>
  <c r="B859" i="67"/>
  <c r="B552" i="67"/>
  <c r="B783" i="67"/>
  <c r="B872" i="67"/>
  <c r="B711" i="67"/>
  <c r="B453" i="67"/>
  <c r="B284" i="67"/>
  <c r="B942" i="67"/>
  <c r="B53" i="67"/>
  <c r="B606" i="67"/>
  <c r="B597" i="67"/>
  <c r="B491" i="67"/>
  <c r="B118" i="67"/>
  <c r="B784" i="67"/>
  <c r="B792" i="67"/>
  <c r="B811" i="67"/>
  <c r="B509" i="67"/>
  <c r="B786" i="67"/>
  <c r="B585" i="67"/>
  <c r="B763" i="67"/>
  <c r="B408" i="67"/>
  <c r="B495" i="67"/>
  <c r="B262" i="67"/>
  <c r="B389" i="67"/>
  <c r="L140" i="67"/>
  <c r="N311" i="67"/>
  <c r="P712" i="67"/>
  <c r="G111" i="67"/>
  <c r="H292" i="67"/>
  <c r="S969" i="67"/>
  <c r="Q748" i="67"/>
  <c r="E965" i="67"/>
  <c r="C79" i="67"/>
  <c r="G274" i="67"/>
  <c r="J601" i="67"/>
  <c r="Q523" i="67"/>
  <c r="P846" i="67"/>
  <c r="F421" i="67"/>
  <c r="K998" i="67"/>
  <c r="F482" i="67"/>
  <c r="O762" i="67"/>
  <c r="S273" i="67"/>
  <c r="S639" i="67"/>
  <c r="H64" i="67"/>
  <c r="I457" i="67"/>
  <c r="E714" i="67"/>
  <c r="J120" i="67"/>
  <c r="S753" i="67"/>
  <c r="E602" i="67"/>
  <c r="R773" i="67"/>
  <c r="E819" i="67"/>
  <c r="P573" i="67"/>
  <c r="I67" i="67"/>
  <c r="L459" i="67"/>
  <c r="F984" i="67"/>
  <c r="I55" i="67"/>
  <c r="O491" i="67"/>
  <c r="J228" i="67"/>
  <c r="J520" i="67"/>
  <c r="S316" i="67"/>
  <c r="N998" i="67"/>
  <c r="L308" i="67"/>
  <c r="D397" i="67"/>
  <c r="P126" i="67"/>
  <c r="Q491" i="67"/>
  <c r="O726" i="67"/>
  <c r="P857" i="67"/>
  <c r="Q175" i="67"/>
  <c r="J997" i="67"/>
  <c r="N605" i="67"/>
  <c r="F464" i="67"/>
  <c r="E528" i="67"/>
  <c r="G135" i="67"/>
  <c r="G234" i="67"/>
  <c r="L650" i="67"/>
  <c r="G184" i="67"/>
  <c r="N885" i="67"/>
  <c r="F824" i="67"/>
  <c r="E421" i="67"/>
  <c r="R450" i="67"/>
  <c r="O838" i="67"/>
  <c r="R717" i="67"/>
  <c r="G973" i="67"/>
  <c r="J474" i="67"/>
  <c r="H491" i="67"/>
  <c r="L646" i="67"/>
  <c r="I607" i="67"/>
  <c r="O815" i="67"/>
  <c r="H896" i="67"/>
  <c r="F66" i="67"/>
  <c r="O696" i="67"/>
  <c r="Q592" i="67"/>
  <c r="D658" i="67"/>
  <c r="S472" i="67"/>
  <c r="F251" i="67"/>
  <c r="D449" i="67"/>
  <c r="H638" i="67"/>
  <c r="D707" i="67"/>
  <c r="E754" i="67"/>
  <c r="H670" i="67"/>
  <c r="F573" i="67"/>
  <c r="N970" i="67"/>
  <c r="S547" i="67"/>
  <c r="Q111" i="67"/>
  <c r="L886" i="67"/>
  <c r="S244" i="67"/>
  <c r="H577" i="67"/>
  <c r="D661" i="67"/>
  <c r="Q354" i="67"/>
  <c r="H956" i="67"/>
  <c r="P739" i="67"/>
  <c r="E597" i="67"/>
  <c r="F964" i="67"/>
  <c r="S404" i="67"/>
  <c r="E455" i="67"/>
  <c r="O336" i="67"/>
  <c r="J38" i="67"/>
  <c r="P702" i="67"/>
  <c r="J470" i="67"/>
  <c r="R169" i="67"/>
  <c r="P579" i="67"/>
  <c r="Q852" i="67"/>
  <c r="F425" i="67"/>
  <c r="R503" i="67"/>
  <c r="N152" i="67"/>
  <c r="J252" i="67"/>
  <c r="L985" i="67"/>
  <c r="S945" i="67"/>
  <c r="N210" i="67"/>
  <c r="O711" i="67"/>
  <c r="F306" i="67"/>
  <c r="S419" i="67"/>
  <c r="E871" i="67"/>
  <c r="K710" i="67"/>
  <c r="K242" i="67"/>
  <c r="N318" i="67"/>
  <c r="L370" i="67"/>
  <c r="C862" i="67"/>
  <c r="R829" i="67"/>
  <c r="F149" i="67"/>
  <c r="O621" i="67"/>
  <c r="R135" i="67"/>
  <c r="G330" i="67"/>
  <c r="K391" i="67"/>
  <c r="R989" i="67"/>
  <c r="I658" i="67"/>
  <c r="Q841" i="67"/>
  <c r="R718" i="67"/>
  <c r="R173" i="67"/>
  <c r="E148" i="67"/>
  <c r="O70" i="67"/>
  <c r="Q482" i="67"/>
  <c r="G314" i="67"/>
  <c r="G947" i="67"/>
  <c r="L279" i="67"/>
  <c r="O146" i="67"/>
  <c r="N656" i="67"/>
  <c r="C187" i="67"/>
  <c r="C481" i="67"/>
  <c r="F274" i="67"/>
  <c r="K245" i="67"/>
  <c r="L964" i="67"/>
  <c r="J832" i="67"/>
  <c r="H596" i="67"/>
  <c r="P182" i="67"/>
  <c r="G891" i="67"/>
  <c r="J84" i="67"/>
  <c r="H756" i="67"/>
  <c r="I892" i="67"/>
  <c r="I175" i="67"/>
  <c r="E577" i="67"/>
  <c r="F838" i="67"/>
  <c r="E500" i="67"/>
  <c r="D488" i="67"/>
  <c r="E71" i="67"/>
  <c r="P516" i="67"/>
  <c r="P969" i="67"/>
  <c r="H767" i="67"/>
  <c r="K94" i="67"/>
  <c r="Q191" i="67"/>
  <c r="O448" i="67"/>
  <c r="N618" i="67"/>
  <c r="H579" i="67"/>
  <c r="R477" i="67"/>
  <c r="P991" i="67"/>
  <c r="H624" i="67"/>
  <c r="P19" i="67"/>
  <c r="G963" i="67"/>
  <c r="N254" i="67"/>
  <c r="H180" i="67"/>
  <c r="H27" i="67"/>
  <c r="C769" i="67"/>
  <c r="C223" i="67"/>
  <c r="I400" i="67"/>
  <c r="K835" i="67"/>
  <c r="L912" i="67"/>
  <c r="R807" i="67"/>
  <c r="C807" i="67"/>
  <c r="K754" i="67"/>
  <c r="I129" i="67"/>
  <c r="Q341" i="67"/>
  <c r="O270" i="67"/>
  <c r="S873" i="67"/>
  <c r="E930" i="67"/>
  <c r="R34" i="67"/>
  <c r="E922" i="67"/>
  <c r="J566" i="67"/>
  <c r="S558" i="67"/>
  <c r="Q682" i="67"/>
  <c r="L589" i="67"/>
  <c r="G249" i="67"/>
  <c r="P439" i="67"/>
  <c r="D623" i="67"/>
  <c r="D331" i="67"/>
  <c r="S793" i="67"/>
  <c r="L649" i="67"/>
  <c r="S737" i="67"/>
  <c r="K627" i="67"/>
  <c r="C642" i="67"/>
  <c r="G576" i="67"/>
  <c r="H529" i="67"/>
  <c r="R117" i="67"/>
  <c r="H241" i="67"/>
  <c r="N376" i="67"/>
  <c r="D796" i="67"/>
  <c r="S29" i="67"/>
  <c r="I470" i="67"/>
  <c r="J304" i="67"/>
  <c r="C93" i="67"/>
  <c r="C908" i="67"/>
  <c r="R750" i="67"/>
  <c r="P680" i="67"/>
  <c r="H434" i="67"/>
  <c r="F410" i="67"/>
  <c r="D482" i="67"/>
  <c r="C956" i="67"/>
  <c r="L910" i="67"/>
  <c r="F583" i="67"/>
  <c r="I358" i="67"/>
  <c r="F530" i="67"/>
  <c r="Q489" i="67"/>
  <c r="H812" i="67"/>
  <c r="O760" i="67"/>
  <c r="S434" i="67"/>
  <c r="H4" i="67"/>
  <c r="N250" i="67"/>
  <c r="P602" i="67"/>
  <c r="K871" i="67"/>
  <c r="G371" i="67"/>
  <c r="G573" i="67"/>
  <c r="G158" i="67"/>
  <c r="O219" i="67"/>
  <c r="D923" i="67"/>
  <c r="H834" i="67"/>
  <c r="R424" i="67"/>
  <c r="N772" i="67"/>
  <c r="F865" i="67"/>
  <c r="P607" i="67"/>
  <c r="I8" i="67"/>
  <c r="C995" i="67"/>
  <c r="C853" i="67"/>
  <c r="C499" i="67"/>
  <c r="S138" i="67"/>
  <c r="C931" i="67"/>
  <c r="F647" i="67"/>
  <c r="L784" i="67"/>
  <c r="R532" i="67"/>
  <c r="D993" i="67"/>
  <c r="N908" i="67"/>
  <c r="E800" i="67"/>
  <c r="R999" i="67"/>
  <c r="P970" i="67"/>
  <c r="J886" i="67"/>
  <c r="Q683" i="67"/>
  <c r="N800" i="67"/>
  <c r="Q924" i="67"/>
  <c r="G874" i="67"/>
  <c r="F845" i="67"/>
  <c r="P842" i="67"/>
  <c r="I603" i="67"/>
  <c r="L900" i="67"/>
  <c r="N983" i="67"/>
  <c r="C269" i="67"/>
  <c r="F641" i="67"/>
  <c r="L295" i="67"/>
  <c r="N533" i="67"/>
  <c r="E783" i="67"/>
  <c r="L51" i="67"/>
  <c r="K333" i="67"/>
  <c r="D771" i="67"/>
  <c r="O877" i="67"/>
  <c r="D606" i="67"/>
  <c r="I135" i="67"/>
  <c r="O943" i="67"/>
  <c r="F758" i="67"/>
  <c r="K405" i="67"/>
  <c r="P74" i="67"/>
  <c r="H391" i="67"/>
  <c r="K947" i="67"/>
  <c r="R459" i="67"/>
  <c r="P157" i="67"/>
  <c r="F76" i="67"/>
  <c r="D335" i="67"/>
  <c r="Q955" i="67"/>
  <c r="J829" i="67"/>
  <c r="S201" i="67"/>
  <c r="N648" i="67"/>
  <c r="C793" i="67"/>
  <c r="N730" i="67"/>
  <c r="K903" i="67"/>
  <c r="I797" i="67"/>
  <c r="D858" i="67"/>
  <c r="C229" i="67"/>
  <c r="K748" i="67"/>
  <c r="C766" i="67"/>
  <c r="L949" i="67"/>
  <c r="G855" i="67"/>
  <c r="H495" i="67"/>
  <c r="N312" i="67"/>
  <c r="E414" i="67"/>
  <c r="Q874" i="67"/>
  <c r="K824" i="67"/>
  <c r="P243" i="67"/>
  <c r="S582" i="67"/>
  <c r="I895" i="67"/>
  <c r="E859" i="67"/>
  <c r="I262" i="67"/>
  <c r="D713" i="67"/>
  <c r="L369" i="67"/>
  <c r="L613" i="67"/>
  <c r="S956" i="67"/>
  <c r="Q594" i="67"/>
  <c r="H825" i="67"/>
  <c r="F981" i="67"/>
  <c r="L749" i="67"/>
  <c r="P801" i="67"/>
  <c r="S15" i="67"/>
  <c r="J722" i="67"/>
  <c r="K133" i="67"/>
  <c r="O670" i="67"/>
  <c r="R990" i="67"/>
  <c r="K312" i="67"/>
  <c r="P979" i="67"/>
  <c r="E916" i="67"/>
  <c r="D985" i="67"/>
  <c r="I695" i="67"/>
  <c r="R489" i="67"/>
  <c r="F804" i="67"/>
  <c r="L311" i="67"/>
  <c r="H805" i="67"/>
  <c r="O757" i="67"/>
  <c r="E955" i="67"/>
  <c r="O723" i="67"/>
  <c r="O719" i="67"/>
  <c r="L628" i="67"/>
  <c r="E749" i="67"/>
  <c r="S58" i="67"/>
  <c r="K750" i="67"/>
  <c r="L800" i="67"/>
  <c r="G756" i="67"/>
  <c r="E266" i="67"/>
  <c r="I420" i="67"/>
  <c r="L745" i="67"/>
  <c r="O687" i="67"/>
  <c r="D917" i="67"/>
  <c r="L604" i="67"/>
  <c r="F75" i="67"/>
  <c r="I916" i="67"/>
  <c r="K522" i="67"/>
  <c r="E588" i="67"/>
  <c r="E600" i="67"/>
  <c r="J582" i="67"/>
  <c r="F475" i="67"/>
  <c r="J991" i="67"/>
  <c r="Q602" i="67"/>
  <c r="D253" i="67"/>
  <c r="Q542" i="67"/>
  <c r="R766" i="67"/>
  <c r="D709" i="67"/>
  <c r="F108" i="67"/>
  <c r="L716" i="67"/>
  <c r="C389" i="67"/>
  <c r="G751" i="67"/>
  <c r="O62" i="67"/>
  <c r="Q530" i="67"/>
  <c r="S306" i="67"/>
  <c r="L161" i="67"/>
  <c r="C783" i="67"/>
  <c r="I620" i="67"/>
  <c r="R64" i="67"/>
  <c r="P886" i="67"/>
  <c r="O976" i="67"/>
  <c r="Q976" i="67"/>
  <c r="F163" i="67"/>
  <c r="L419" i="67"/>
  <c r="I747" i="67"/>
  <c r="R429" i="67"/>
  <c r="O827" i="67"/>
  <c r="H958" i="67"/>
  <c r="P490" i="67"/>
  <c r="K767" i="67"/>
  <c r="R971" i="67"/>
  <c r="Q782" i="67"/>
  <c r="G208" i="67"/>
  <c r="O614" i="67"/>
  <c r="J825" i="67"/>
  <c r="P942" i="67"/>
  <c r="I853" i="67"/>
  <c r="H171" i="67"/>
  <c r="G603" i="67"/>
  <c r="C898" i="67"/>
  <c r="Q371" i="67"/>
  <c r="Q222" i="67"/>
  <c r="D569" i="67"/>
  <c r="N904" i="67"/>
  <c r="H23" i="67"/>
  <c r="E913" i="67"/>
  <c r="P788" i="67"/>
  <c r="H917" i="67"/>
  <c r="C423" i="67"/>
  <c r="D26" i="67"/>
  <c r="D671" i="67"/>
  <c r="S866" i="67"/>
  <c r="P255" i="67"/>
  <c r="H989" i="67"/>
  <c r="L442" i="67"/>
  <c r="L267" i="67"/>
  <c r="D115" i="67"/>
  <c r="D979" i="67"/>
  <c r="O106" i="67"/>
  <c r="Q743" i="67"/>
  <c r="E490" i="67"/>
  <c r="E549" i="67"/>
  <c r="E493" i="67"/>
  <c r="R453" i="67"/>
  <c r="G925" i="67"/>
  <c r="G541" i="67"/>
  <c r="D83" i="67"/>
  <c r="Q559" i="67"/>
  <c r="Q964" i="67"/>
  <c r="K392" i="67"/>
  <c r="H297" i="67"/>
  <c r="J230" i="67"/>
  <c r="O613" i="67"/>
  <c r="C751" i="67"/>
  <c r="K152" i="67"/>
  <c r="P79" i="67"/>
  <c r="C831" i="67"/>
  <c r="O369" i="67"/>
  <c r="Q551" i="67"/>
  <c r="I632" i="67"/>
  <c r="F596" i="67"/>
  <c r="N208" i="67"/>
  <c r="H418" i="67"/>
  <c r="D342" i="67"/>
  <c r="I158" i="67"/>
  <c r="N94" i="67"/>
  <c r="H228" i="67"/>
  <c r="H160" i="67"/>
  <c r="J947" i="67"/>
  <c r="I754" i="67"/>
  <c r="O470" i="67"/>
  <c r="F187" i="67"/>
  <c r="E397" i="67"/>
  <c r="L931" i="67"/>
  <c r="J709" i="67"/>
  <c r="P263" i="67"/>
  <c r="N422" i="67"/>
  <c r="D201" i="67"/>
  <c r="E886" i="67"/>
  <c r="S765" i="67"/>
  <c r="P654" i="67"/>
  <c r="L969" i="67"/>
  <c r="C328" i="67"/>
  <c r="B733" i="67"/>
  <c r="B137" i="67"/>
  <c r="B943" i="67"/>
  <c r="F734" i="67"/>
  <c r="S278" i="67"/>
  <c r="I27" i="67"/>
  <c r="H352" i="67"/>
  <c r="D132" i="67"/>
  <c r="L879" i="67"/>
  <c r="Q769" i="67"/>
  <c r="R468" i="67"/>
  <c r="H29" i="67"/>
  <c r="S699" i="67"/>
  <c r="Q630" i="67"/>
  <c r="S236" i="67"/>
  <c r="F484" i="67"/>
  <c r="G952" i="67"/>
  <c r="O756" i="67"/>
  <c r="G22" i="67"/>
  <c r="L170" i="67"/>
  <c r="E357" i="67"/>
  <c r="P919" i="67"/>
  <c r="E252" i="67"/>
  <c r="L271" i="67"/>
  <c r="P28" i="67"/>
  <c r="G738" i="67"/>
  <c r="G688" i="67"/>
  <c r="E432" i="67"/>
  <c r="R460" i="67"/>
  <c r="E656" i="67"/>
  <c r="P31" i="67"/>
  <c r="O664" i="67"/>
  <c r="K958" i="67"/>
  <c r="H93" i="67"/>
  <c r="R8" i="67"/>
  <c r="C778" i="67"/>
  <c r="I71" i="67"/>
  <c r="K163" i="67"/>
  <c r="O950" i="67"/>
  <c r="H782" i="67"/>
  <c r="F9" i="67"/>
  <c r="G590" i="67"/>
  <c r="O31" i="67"/>
  <c r="D915" i="67"/>
  <c r="O642" i="67"/>
  <c r="I172" i="67"/>
  <c r="S348" i="67"/>
  <c r="D269" i="67"/>
  <c r="R912" i="67"/>
  <c r="S116" i="67"/>
  <c r="I256" i="67"/>
  <c r="J612" i="67"/>
  <c r="I492" i="67"/>
  <c r="K602" i="67"/>
  <c r="H509" i="67"/>
  <c r="R313" i="67"/>
  <c r="C872" i="67"/>
  <c r="K728" i="67"/>
  <c r="G568" i="67"/>
  <c r="C886" i="67"/>
  <c r="R22" i="67"/>
  <c r="R27" i="67"/>
  <c r="D178" i="67"/>
  <c r="D369" i="67"/>
  <c r="D243" i="67"/>
  <c r="C698" i="67"/>
  <c r="H942" i="67"/>
  <c r="F177" i="67"/>
  <c r="I441" i="67"/>
  <c r="R637" i="67"/>
  <c r="J577" i="67"/>
  <c r="R857" i="67"/>
  <c r="C824" i="67"/>
  <c r="G439" i="67"/>
  <c r="H865" i="67"/>
  <c r="F652" i="67"/>
  <c r="E824" i="67"/>
  <c r="H795" i="67"/>
  <c r="S235" i="67"/>
  <c r="I616" i="67"/>
  <c r="C49" i="67"/>
  <c r="E460" i="67"/>
  <c r="Q632" i="67"/>
  <c r="O511" i="67"/>
  <c r="O500" i="67"/>
  <c r="E743" i="67"/>
  <c r="E785" i="67"/>
  <c r="F170" i="67"/>
  <c r="S57" i="67"/>
  <c r="S377" i="67"/>
  <c r="I655" i="67"/>
  <c r="O354" i="67"/>
  <c r="C655" i="67"/>
  <c r="O525" i="67"/>
  <c r="Q202" i="67"/>
  <c r="O236" i="67"/>
  <c r="E755" i="67"/>
  <c r="R654" i="67"/>
  <c r="I375" i="67"/>
  <c r="J412" i="67"/>
  <c r="E604" i="67"/>
  <c r="G843" i="67"/>
  <c r="J387" i="67"/>
  <c r="S590" i="67"/>
  <c r="D766" i="67"/>
  <c r="H900" i="67"/>
  <c r="H547" i="67"/>
  <c r="E431" i="67"/>
  <c r="O832" i="67"/>
  <c r="C755" i="67"/>
  <c r="K220" i="67"/>
  <c r="C625" i="67"/>
  <c r="N321" i="67"/>
  <c r="F194" i="67"/>
  <c r="F408" i="67"/>
  <c r="K476" i="67"/>
  <c r="O110" i="67"/>
  <c r="E683" i="67"/>
  <c r="I411" i="67"/>
  <c r="S811" i="67"/>
  <c r="C608" i="67"/>
  <c r="S234" i="67"/>
  <c r="K491" i="67"/>
  <c r="P572" i="67"/>
  <c r="F404" i="67"/>
  <c r="E558" i="67"/>
  <c r="O913" i="67"/>
  <c r="H630" i="67"/>
  <c r="S831" i="67"/>
  <c r="L641" i="67"/>
  <c r="F379" i="67"/>
  <c r="O71" i="67"/>
  <c r="N324" i="67"/>
  <c r="J690" i="67"/>
  <c r="K413" i="67"/>
  <c r="F172" i="67"/>
  <c r="Q243" i="67"/>
  <c r="J59" i="67"/>
  <c r="D607" i="67"/>
  <c r="K268" i="67"/>
  <c r="E36" i="67"/>
  <c r="E520" i="67"/>
  <c r="C897" i="67"/>
  <c r="C112" i="67"/>
  <c r="L72" i="67"/>
  <c r="N736" i="67"/>
  <c r="J523" i="67"/>
  <c r="J871" i="67"/>
  <c r="P590" i="67"/>
  <c r="F208" i="67"/>
  <c r="B777" i="67"/>
  <c r="B379" i="67"/>
  <c r="B416" i="67"/>
  <c r="K238" i="67"/>
  <c r="G475" i="67"/>
  <c r="O698" i="67"/>
  <c r="J839" i="67"/>
  <c r="N307" i="67"/>
  <c r="I476" i="67"/>
  <c r="J308" i="67"/>
  <c r="L610" i="67"/>
  <c r="S144" i="67"/>
  <c r="C606" i="67"/>
  <c r="C759" i="67"/>
  <c r="O559" i="67"/>
  <c r="N255" i="67"/>
  <c r="E28" i="67"/>
  <c r="N791" i="67"/>
  <c r="Q281" i="67"/>
  <c r="N891" i="67"/>
  <c r="E351" i="67"/>
  <c r="I281" i="67"/>
  <c r="F884" i="67"/>
  <c r="G414" i="67"/>
  <c r="P619" i="67"/>
  <c r="H878" i="67"/>
  <c r="C176" i="67"/>
  <c r="R668" i="67"/>
  <c r="H673" i="67"/>
  <c r="I785" i="67"/>
  <c r="K775" i="67"/>
  <c r="G870" i="67"/>
  <c r="P726" i="67"/>
  <c r="S341" i="67"/>
  <c r="K960" i="67"/>
  <c r="I288" i="67"/>
  <c r="Q207" i="67"/>
  <c r="F775" i="67"/>
  <c r="L821" i="67"/>
  <c r="D886" i="67"/>
  <c r="L328" i="67"/>
  <c r="D428" i="67"/>
  <c r="O324" i="67"/>
  <c r="D608" i="67"/>
  <c r="I599" i="67"/>
  <c r="R462" i="67"/>
  <c r="G501" i="67"/>
  <c r="N955" i="67"/>
  <c r="E378" i="67"/>
  <c r="L731" i="67"/>
  <c r="P164" i="67"/>
  <c r="J205" i="67"/>
  <c r="H573" i="67"/>
  <c r="D872" i="67"/>
  <c r="G535" i="67"/>
  <c r="S923" i="67"/>
  <c r="Q150" i="67"/>
  <c r="Q747" i="67"/>
  <c r="I914" i="67"/>
  <c r="R414" i="67"/>
  <c r="G737" i="67"/>
  <c r="C562" i="67"/>
  <c r="L692" i="67"/>
  <c r="P348" i="67"/>
  <c r="N919" i="67"/>
  <c r="E733" i="67"/>
  <c r="E624" i="67"/>
  <c r="J507" i="67"/>
  <c r="K559" i="67"/>
  <c r="S719" i="67"/>
  <c r="K631" i="67"/>
  <c r="S218" i="67"/>
  <c r="R191" i="67"/>
  <c r="R780" i="67"/>
  <c r="G515" i="67"/>
  <c r="L645" i="67"/>
  <c r="C597" i="67"/>
  <c r="C773" i="67"/>
  <c r="J57" i="67"/>
  <c r="L730" i="67"/>
  <c r="C260" i="67"/>
  <c r="F450" i="67"/>
  <c r="L928" i="67"/>
  <c r="E570" i="67"/>
  <c r="J82" i="67"/>
  <c r="S168" i="67"/>
  <c r="H649" i="67"/>
  <c r="N610" i="67"/>
  <c r="F316" i="67"/>
  <c r="H237" i="67"/>
  <c r="I784" i="67"/>
  <c r="N39" i="67"/>
  <c r="D495" i="67"/>
  <c r="J16" i="67"/>
  <c r="F736" i="67"/>
  <c r="P495" i="67"/>
  <c r="D338" i="67"/>
  <c r="I700" i="67"/>
  <c r="J921" i="67"/>
  <c r="H642" i="67"/>
  <c r="I480" i="67"/>
  <c r="I826" i="67"/>
  <c r="E761" i="67"/>
  <c r="R369" i="67"/>
  <c r="K545" i="67"/>
  <c r="E962" i="67"/>
  <c r="K915" i="67"/>
  <c r="S337" i="67"/>
  <c r="I725" i="67"/>
  <c r="C812" i="67"/>
  <c r="G553" i="67"/>
  <c r="C403" i="67"/>
  <c r="I743" i="67"/>
  <c r="R790" i="67"/>
  <c r="N714" i="67"/>
  <c r="N201" i="67"/>
  <c r="F423" i="67"/>
  <c r="I683" i="67"/>
  <c r="O387" i="67"/>
  <c r="R968" i="67"/>
  <c r="F15" i="67"/>
  <c r="G886" i="67"/>
  <c r="H887" i="67"/>
  <c r="C946" i="67"/>
  <c r="I839" i="67"/>
  <c r="J909" i="67"/>
  <c r="C357" i="67"/>
  <c r="I242" i="67"/>
  <c r="I50" i="67"/>
  <c r="N960" i="67"/>
  <c r="E883" i="67"/>
  <c r="P134" i="67"/>
  <c r="I210" i="67"/>
  <c r="P544" i="67"/>
  <c r="Q312" i="67"/>
  <c r="N751" i="67"/>
  <c r="H827" i="67"/>
  <c r="J487" i="67"/>
  <c r="O444" i="67"/>
  <c r="K36" i="67"/>
  <c r="O455" i="67"/>
  <c r="N541" i="67"/>
  <c r="N60" i="67"/>
  <c r="R771" i="67"/>
  <c r="G919" i="67"/>
  <c r="G559" i="67"/>
  <c r="E14" i="67"/>
  <c r="R786" i="67"/>
  <c r="L519" i="67"/>
  <c r="K971" i="67"/>
  <c r="C440" i="67"/>
  <c r="O261" i="67"/>
  <c r="I377" i="67"/>
  <c r="K19" i="67"/>
  <c r="P775" i="67"/>
  <c r="N781" i="67"/>
  <c r="S522" i="67"/>
  <c r="E994" i="67"/>
  <c r="B447" i="67"/>
  <c r="B918" i="67"/>
  <c r="S6" i="67"/>
  <c r="I156" i="67"/>
  <c r="H476" i="67"/>
  <c r="R639" i="67"/>
  <c r="Q952" i="67"/>
  <c r="K753" i="67"/>
  <c r="P709" i="67"/>
  <c r="E374" i="67"/>
  <c r="H366" i="67"/>
  <c r="G381" i="67"/>
  <c r="S650" i="67"/>
  <c r="L103" i="67"/>
  <c r="D609" i="67"/>
  <c r="F361" i="67"/>
  <c r="P247" i="67"/>
  <c r="L738" i="67"/>
  <c r="G668" i="67"/>
  <c r="H369" i="67"/>
  <c r="P845" i="67"/>
  <c r="O154" i="67"/>
  <c r="E230" i="67"/>
  <c r="P751" i="67"/>
  <c r="L313" i="67"/>
  <c r="L234" i="67"/>
  <c r="J736" i="67"/>
  <c r="I955" i="67"/>
  <c r="J552" i="67"/>
  <c r="K50" i="67"/>
  <c r="C311" i="67"/>
  <c r="E254" i="67"/>
  <c r="N404" i="67"/>
  <c r="K480" i="67"/>
  <c r="J864" i="67"/>
  <c r="K319" i="67"/>
  <c r="Q494" i="67"/>
  <c r="P18" i="67"/>
  <c r="S735" i="67"/>
  <c r="O924" i="67"/>
  <c r="E767" i="67"/>
  <c r="S194" i="67"/>
  <c r="K678" i="67"/>
  <c r="C720" i="67"/>
  <c r="H316" i="67"/>
  <c r="H410" i="67"/>
  <c r="O547" i="67"/>
  <c r="Q220" i="67"/>
  <c r="C981" i="67"/>
  <c r="E719" i="67"/>
  <c r="S925" i="67"/>
  <c r="Q725" i="67"/>
  <c r="E494" i="67"/>
  <c r="E355" i="67"/>
  <c r="K18" i="67"/>
  <c r="S28" i="67"/>
  <c r="I951" i="67"/>
  <c r="N638" i="67"/>
  <c r="J862" i="67"/>
  <c r="K444" i="67"/>
  <c r="P733" i="67"/>
  <c r="P640" i="67"/>
  <c r="R724" i="67"/>
  <c r="P58" i="67"/>
  <c r="P828" i="67"/>
  <c r="L96" i="67"/>
  <c r="E805" i="67"/>
  <c r="S572" i="67"/>
  <c r="N896" i="67"/>
  <c r="S575" i="67"/>
  <c r="F454" i="67"/>
  <c r="D508" i="67"/>
  <c r="H696" i="67"/>
  <c r="E703" i="67"/>
  <c r="K743" i="67"/>
  <c r="L257" i="67"/>
  <c r="C117" i="67"/>
  <c r="E908" i="67"/>
  <c r="F826" i="67"/>
  <c r="H206" i="67"/>
  <c r="N566" i="67"/>
  <c r="O880" i="67"/>
  <c r="P638" i="67"/>
  <c r="Q546" i="67"/>
  <c r="N841" i="67"/>
  <c r="H523" i="67"/>
  <c r="R308" i="67"/>
  <c r="P827" i="67"/>
  <c r="K597" i="67"/>
  <c r="Q6" i="67"/>
  <c r="G140" i="67"/>
  <c r="J500" i="67"/>
  <c r="N974" i="67"/>
  <c r="I562" i="67"/>
  <c r="D89" i="67"/>
  <c r="R851" i="67"/>
  <c r="E603" i="67"/>
  <c r="S813" i="67"/>
  <c r="Q484" i="67"/>
  <c r="S92" i="67"/>
  <c r="L205" i="67"/>
  <c r="O973" i="67"/>
  <c r="R474" i="67"/>
  <c r="O871" i="67"/>
  <c r="Q951" i="67"/>
  <c r="O772" i="67"/>
  <c r="C271" i="67"/>
  <c r="N364" i="67"/>
  <c r="H393" i="67"/>
  <c r="R629" i="67"/>
  <c r="O178" i="67"/>
  <c r="H359" i="67"/>
  <c r="I462" i="67"/>
  <c r="N691" i="67"/>
  <c r="H86" i="67"/>
  <c r="G972" i="67"/>
  <c r="R49" i="67"/>
  <c r="L958" i="67"/>
  <c r="P785" i="67"/>
  <c r="Q722" i="67"/>
  <c r="O986" i="67"/>
  <c r="O342" i="67"/>
  <c r="L446" i="67"/>
  <c r="S946" i="67"/>
  <c r="F455" i="67"/>
  <c r="O782" i="67"/>
  <c r="R557" i="67"/>
  <c r="L576" i="67"/>
  <c r="Q257" i="67"/>
  <c r="H651" i="67"/>
  <c r="Q750" i="67"/>
  <c r="L555" i="67"/>
  <c r="J199" i="67"/>
  <c r="N138" i="67"/>
  <c r="F885" i="67"/>
  <c r="E56" i="67"/>
  <c r="N873" i="67"/>
  <c r="G577" i="67"/>
  <c r="P620" i="67"/>
  <c r="N264" i="67"/>
  <c r="E693" i="67"/>
  <c r="F932" i="67"/>
  <c r="P288" i="67"/>
  <c r="H303" i="67"/>
  <c r="I975" i="67"/>
  <c r="J646" i="67"/>
  <c r="J868" i="67"/>
  <c r="G209" i="67"/>
  <c r="S676" i="67"/>
  <c r="H675" i="67"/>
  <c r="N943" i="67"/>
  <c r="J314" i="67"/>
  <c r="I977" i="67"/>
  <c r="S191" i="67"/>
  <c r="I464" i="67"/>
  <c r="P553" i="67"/>
  <c r="O755" i="67"/>
  <c r="B525" i="67"/>
  <c r="B234" i="67"/>
  <c r="B546" i="67"/>
  <c r="B536" i="67"/>
  <c r="Q412" i="67"/>
  <c r="P208" i="67"/>
  <c r="S539" i="67"/>
  <c r="R537" i="67"/>
  <c r="J740" i="67"/>
  <c r="F402" i="67"/>
  <c r="Q54" i="67"/>
  <c r="Q830" i="67"/>
  <c r="N199" i="67"/>
  <c r="H351" i="67"/>
  <c r="I442" i="67"/>
  <c r="P507" i="67"/>
  <c r="K425" i="67"/>
  <c r="D416" i="67"/>
  <c r="I899" i="67"/>
  <c r="G433" i="67"/>
  <c r="J157" i="67"/>
  <c r="S964" i="67"/>
  <c r="F632" i="67"/>
  <c r="O244" i="67"/>
  <c r="L430" i="67"/>
  <c r="H946" i="67"/>
  <c r="G440" i="67"/>
  <c r="R742" i="67"/>
  <c r="G388" i="67"/>
  <c r="R289" i="67"/>
  <c r="G173" i="67"/>
  <c r="K844" i="67"/>
  <c r="D454" i="67"/>
  <c r="E26" i="67"/>
  <c r="R536" i="67"/>
  <c r="R386" i="67"/>
  <c r="K794" i="67"/>
  <c r="E229" i="67"/>
  <c r="Q735" i="67"/>
  <c r="J467" i="67"/>
  <c r="P482" i="67"/>
  <c r="J775" i="67"/>
  <c r="H582" i="67"/>
  <c r="L685" i="67"/>
  <c r="P26" i="67"/>
  <c r="O934" i="67"/>
  <c r="G152" i="67"/>
  <c r="D480" i="67"/>
  <c r="J594" i="67"/>
  <c r="O942" i="67"/>
  <c r="S723" i="67"/>
  <c r="Q485" i="67"/>
  <c r="D503" i="67"/>
  <c r="P450" i="67"/>
  <c r="O637" i="67"/>
  <c r="F936" i="67"/>
  <c r="O962" i="67"/>
  <c r="E428" i="67"/>
  <c r="F969" i="67"/>
  <c r="P9" i="67"/>
  <c r="O917" i="67"/>
  <c r="C840" i="67"/>
  <c r="N86" i="67"/>
  <c r="D644" i="67"/>
  <c r="C785" i="67"/>
  <c r="N251" i="67"/>
  <c r="I435" i="67"/>
  <c r="C817" i="67"/>
  <c r="P320" i="67"/>
  <c r="I85" i="67"/>
  <c r="D692" i="67"/>
  <c r="H593" i="67"/>
  <c r="I15" i="67"/>
  <c r="I580" i="67"/>
  <c r="S133" i="67"/>
  <c r="G109" i="67"/>
  <c r="R618" i="67"/>
  <c r="J742" i="67"/>
  <c r="G561" i="67"/>
  <c r="C782" i="67"/>
  <c r="H766" i="67"/>
  <c r="O998" i="67"/>
  <c r="R911" i="67"/>
  <c r="R737" i="67"/>
  <c r="D997" i="67"/>
  <c r="O39" i="67"/>
  <c r="C1004" i="67"/>
  <c r="O573" i="67"/>
  <c r="O25" i="67"/>
  <c r="J942" i="67"/>
  <c r="I13" i="67"/>
  <c r="J676" i="67"/>
  <c r="J726" i="67"/>
  <c r="O138" i="67"/>
  <c r="G327" i="67"/>
  <c r="H641" i="67"/>
  <c r="Q670" i="67"/>
  <c r="R278" i="67"/>
  <c r="P316" i="67"/>
  <c r="D667" i="67"/>
  <c r="I213" i="67"/>
  <c r="I845" i="67"/>
  <c r="P887" i="67"/>
  <c r="P656" i="67"/>
  <c r="I434" i="67"/>
  <c r="P732" i="67"/>
  <c r="I164" i="67"/>
  <c r="C236" i="67"/>
  <c r="N939" i="67"/>
  <c r="R548" i="67"/>
  <c r="J998" i="67"/>
  <c r="C943" i="67"/>
  <c r="R707" i="67"/>
  <c r="F577" i="67"/>
  <c r="O796" i="67"/>
  <c r="E643" i="67"/>
  <c r="R14" i="67"/>
  <c r="F373" i="67"/>
  <c r="J870" i="67"/>
  <c r="J889" i="67"/>
  <c r="J323" i="67"/>
  <c r="J630" i="67"/>
  <c r="I425" i="67"/>
  <c r="G481" i="67"/>
  <c r="G607" i="67"/>
  <c r="R759" i="67"/>
  <c r="G741" i="67"/>
  <c r="G618" i="67"/>
  <c r="O215" i="67"/>
  <c r="G611" i="67"/>
  <c r="D878" i="67"/>
  <c r="Q517" i="67"/>
  <c r="L445" i="67"/>
  <c r="G778" i="67"/>
  <c r="D816" i="67"/>
  <c r="G877" i="67"/>
  <c r="L98" i="67"/>
  <c r="L115" i="67"/>
  <c r="J374" i="67"/>
  <c r="O323" i="67"/>
  <c r="C400" i="67"/>
  <c r="P179" i="67"/>
  <c r="J242" i="67"/>
  <c r="J180" i="67"/>
  <c r="D224" i="67"/>
  <c r="I75" i="67"/>
  <c r="Q340" i="67"/>
  <c r="O427" i="67"/>
  <c r="C845" i="67"/>
  <c r="F310" i="67"/>
  <c r="Q390" i="67"/>
  <c r="B517" i="67"/>
  <c r="B790" i="67"/>
  <c r="S779" i="67"/>
  <c r="G544" i="67"/>
  <c r="L848" i="67"/>
  <c r="R600" i="67"/>
  <c r="Q456" i="67"/>
  <c r="E747" i="67"/>
  <c r="S855" i="67"/>
  <c r="E943" i="67"/>
  <c r="J798" i="67"/>
  <c r="C979" i="67"/>
  <c r="O632" i="67"/>
  <c r="E353" i="67"/>
  <c r="L217" i="67"/>
  <c r="H785" i="67"/>
  <c r="D450" i="67"/>
  <c r="Q382" i="67"/>
  <c r="R232" i="67"/>
  <c r="N160" i="67"/>
  <c r="H350" i="67"/>
  <c r="C867" i="67"/>
  <c r="K484" i="67"/>
  <c r="P830" i="67"/>
  <c r="E880" i="67"/>
  <c r="E806" i="67"/>
  <c r="D108" i="67"/>
  <c r="Q825" i="67"/>
  <c r="L742" i="67"/>
  <c r="J278" i="67"/>
  <c r="K281" i="67"/>
  <c r="N368" i="67"/>
  <c r="Q834" i="67"/>
  <c r="S860" i="67"/>
  <c r="K782" i="67"/>
  <c r="C851" i="67"/>
  <c r="C349" i="67"/>
  <c r="E847" i="67"/>
  <c r="C756" i="67"/>
  <c r="L893" i="67"/>
  <c r="L25" i="67"/>
  <c r="S546" i="67"/>
  <c r="O359" i="67"/>
  <c r="N704" i="67"/>
  <c r="F831" i="67"/>
  <c r="D831" i="67"/>
  <c r="L974" i="67"/>
  <c r="I786" i="67"/>
  <c r="H44" i="67"/>
  <c r="Q727" i="67"/>
  <c r="K601" i="67"/>
  <c r="L972" i="67"/>
  <c r="K116" i="67"/>
  <c r="D825" i="67"/>
  <c r="Q279" i="67"/>
  <c r="O797" i="67"/>
  <c r="E17" i="67"/>
  <c r="P523" i="67"/>
  <c r="K265" i="67"/>
  <c r="Q344" i="67"/>
  <c r="E227" i="67"/>
  <c r="E375" i="67"/>
  <c r="G463" i="67"/>
  <c r="J383" i="67"/>
  <c r="J138" i="67"/>
  <c r="C48" i="67"/>
  <c r="R876" i="67"/>
  <c r="G468" i="67"/>
  <c r="I961" i="67"/>
  <c r="I364" i="67"/>
  <c r="L131" i="67"/>
  <c r="P773" i="67"/>
  <c r="G445" i="67"/>
  <c r="L832" i="67"/>
  <c r="H484" i="67"/>
  <c r="S913" i="67"/>
  <c r="J217" i="67"/>
  <c r="Q766" i="67"/>
  <c r="G834" i="67"/>
  <c r="F326" i="67"/>
  <c r="H497" i="67"/>
  <c r="N938" i="67"/>
  <c r="E658" i="67"/>
  <c r="C420" i="67"/>
  <c r="P722" i="67"/>
  <c r="L908" i="67"/>
  <c r="F725" i="67"/>
  <c r="R67" i="67"/>
  <c r="D896" i="67"/>
  <c r="D996" i="67"/>
  <c r="H924" i="67"/>
  <c r="O396" i="67"/>
  <c r="H739" i="67"/>
  <c r="F514" i="67"/>
  <c r="H640" i="67"/>
  <c r="C87" i="67"/>
  <c r="H691" i="67"/>
  <c r="L735" i="67"/>
  <c r="O392" i="67"/>
  <c r="P634" i="67"/>
  <c r="K643" i="67"/>
  <c r="N905" i="67"/>
  <c r="P477" i="67"/>
  <c r="E235" i="67"/>
  <c r="I267" i="67"/>
  <c r="F721" i="67"/>
  <c r="H998" i="67"/>
  <c r="S994" i="67"/>
  <c r="S803" i="67"/>
  <c r="J512" i="67"/>
  <c r="G508" i="67"/>
  <c r="L827" i="67"/>
  <c r="H777" i="67"/>
  <c r="K886" i="67"/>
  <c r="Q45" i="67"/>
  <c r="D598" i="67"/>
  <c r="H747" i="67"/>
  <c r="R837" i="67"/>
  <c r="H772" i="67"/>
  <c r="L15" i="67"/>
  <c r="D918" i="67"/>
  <c r="P614" i="67"/>
  <c r="J845" i="67"/>
  <c r="F958" i="67"/>
  <c r="C771" i="67"/>
  <c r="E959" i="67"/>
  <c r="L436" i="67"/>
  <c r="H627" i="67"/>
  <c r="I392" i="67"/>
  <c r="D350" i="67"/>
  <c r="P658" i="67"/>
  <c r="I51" i="67"/>
  <c r="O667" i="67"/>
  <c r="J384" i="67"/>
  <c r="G876" i="67"/>
  <c r="Q509" i="67"/>
  <c r="E331" i="67"/>
  <c r="K614" i="67"/>
  <c r="L970" i="67"/>
  <c r="H698" i="67"/>
  <c r="G964" i="67"/>
  <c r="E707" i="67"/>
  <c r="K644" i="67"/>
  <c r="C107" i="67"/>
  <c r="J126" i="67"/>
  <c r="R180" i="67"/>
  <c r="E765" i="67"/>
  <c r="H719" i="67"/>
  <c r="S373" i="67"/>
  <c r="D638" i="67"/>
  <c r="N957" i="67"/>
  <c r="N499" i="67"/>
  <c r="S436" i="67"/>
  <c r="Q152" i="67"/>
  <c r="C667" i="67"/>
  <c r="H971" i="67"/>
  <c r="Q569" i="67"/>
  <c r="B296" i="67"/>
  <c r="B9" i="67"/>
  <c r="P727" i="67"/>
  <c r="Q298" i="67"/>
  <c r="L427" i="67"/>
  <c r="E786" i="67"/>
  <c r="C798" i="67"/>
  <c r="H438" i="67"/>
  <c r="N766" i="67"/>
  <c r="L483" i="67"/>
  <c r="H875" i="67"/>
  <c r="O984" i="67"/>
  <c r="E893" i="67"/>
  <c r="E899" i="67"/>
  <c r="N503" i="67"/>
  <c r="P677" i="67"/>
  <c r="E365" i="67"/>
  <c r="H981" i="67"/>
  <c r="S619" i="67"/>
  <c r="P820" i="67"/>
  <c r="F162" i="67"/>
  <c r="Q396" i="67"/>
  <c r="C155" i="67"/>
  <c r="E445" i="67"/>
  <c r="D737" i="67"/>
  <c r="F637" i="67"/>
  <c r="I971" i="67"/>
  <c r="I168" i="67"/>
  <c r="C942" i="67"/>
  <c r="J728" i="67"/>
  <c r="C442" i="67"/>
  <c r="J545" i="67"/>
  <c r="L508" i="67"/>
  <c r="O816" i="67"/>
  <c r="E197" i="67"/>
  <c r="Q659" i="67"/>
  <c r="S621" i="67"/>
  <c r="I428" i="67"/>
  <c r="R924" i="67"/>
  <c r="E853" i="67"/>
  <c r="F761" i="67"/>
  <c r="E395" i="67"/>
  <c r="G722" i="67"/>
  <c r="I868" i="67"/>
  <c r="K595" i="67"/>
  <c r="J325" i="67"/>
  <c r="R413" i="67"/>
  <c r="L367" i="67"/>
  <c r="G332" i="67"/>
  <c r="G264" i="67"/>
  <c r="J938" i="67"/>
  <c r="J796" i="67"/>
  <c r="C370" i="67"/>
  <c r="D850" i="67"/>
  <c r="L989" i="67"/>
  <c r="J939" i="67"/>
  <c r="R856" i="67"/>
  <c r="K993" i="67"/>
  <c r="S385" i="67"/>
  <c r="L663" i="67"/>
  <c r="N897" i="67"/>
  <c r="E185" i="67"/>
  <c r="K60" i="67"/>
  <c r="O252" i="67"/>
  <c r="E382" i="67"/>
  <c r="O859" i="67"/>
  <c r="N933" i="67"/>
  <c r="Q651" i="67"/>
  <c r="J788" i="67"/>
  <c r="P13" i="67"/>
  <c r="R354" i="67"/>
  <c r="J67" i="67"/>
  <c r="R923" i="67"/>
  <c r="E533" i="67"/>
  <c r="I783" i="67"/>
  <c r="K228" i="67"/>
  <c r="O662" i="67"/>
  <c r="I612" i="67"/>
  <c r="O257" i="67"/>
  <c r="C146" i="67"/>
  <c r="I139" i="67"/>
  <c r="E999" i="67"/>
  <c r="O504" i="67"/>
  <c r="E799" i="67"/>
  <c r="E59" i="67"/>
  <c r="G754" i="67"/>
  <c r="J241" i="67"/>
  <c r="O24" i="67"/>
  <c r="O54" i="67"/>
  <c r="H987" i="67"/>
  <c r="R334" i="67"/>
  <c r="N727" i="67"/>
  <c r="Q669" i="67"/>
  <c r="K640" i="67"/>
  <c r="S413" i="67"/>
  <c r="N61" i="67"/>
  <c r="F184" i="67"/>
  <c r="L28" i="67"/>
  <c r="F771" i="67"/>
  <c r="E437" i="67"/>
  <c r="J627" i="67"/>
  <c r="D51" i="67"/>
  <c r="Q701" i="67"/>
  <c r="G759" i="67"/>
  <c r="G785" i="67"/>
  <c r="R986" i="67"/>
  <c r="F828" i="67"/>
  <c r="L368" i="67"/>
  <c r="D523" i="67"/>
  <c r="P305" i="67"/>
  <c r="N367" i="67"/>
  <c r="P29" i="67"/>
  <c r="O661" i="67"/>
  <c r="Q975" i="67"/>
  <c r="I163" i="67"/>
  <c r="C977" i="67"/>
  <c r="D757" i="67"/>
  <c r="G66" i="67"/>
  <c r="S462" i="67"/>
  <c r="L864" i="67"/>
  <c r="K983" i="67"/>
  <c r="J68" i="67"/>
  <c r="G292" i="67"/>
  <c r="C452" i="67"/>
  <c r="H503" i="67"/>
  <c r="F568" i="67"/>
  <c r="N830" i="67"/>
  <c r="O124" i="67"/>
  <c r="H115" i="67"/>
  <c r="P899" i="67"/>
  <c r="G707" i="67"/>
  <c r="Q208" i="67"/>
  <c r="J114" i="67"/>
  <c r="F154" i="67"/>
  <c r="D37" i="67"/>
  <c r="R572" i="67"/>
  <c r="Q799" i="67"/>
  <c r="S254" i="67"/>
  <c r="Q584" i="67"/>
  <c r="C970" i="67"/>
  <c r="D55" i="67"/>
  <c r="H430" i="67"/>
  <c r="L374" i="67"/>
  <c r="J8" i="67"/>
  <c r="L888" i="67"/>
  <c r="I118" i="67"/>
  <c r="J39" i="67"/>
  <c r="L570" i="67"/>
  <c r="O366" i="67"/>
  <c r="H880" i="67"/>
  <c r="L42" i="67"/>
  <c r="E987" i="67"/>
  <c r="C63" i="67"/>
  <c r="N370" i="67"/>
  <c r="P43" i="67"/>
  <c r="N652" i="67"/>
  <c r="K271" i="67"/>
  <c r="B845" i="67"/>
  <c r="B134" i="67"/>
  <c r="R476" i="67"/>
  <c r="P601" i="67"/>
  <c r="Q286" i="67"/>
  <c r="E867" i="67"/>
  <c r="S392" i="67"/>
  <c r="Q904" i="67"/>
  <c r="Q810" i="67"/>
  <c r="J894" i="67"/>
  <c r="L682" i="67"/>
  <c r="K278" i="67"/>
  <c r="Q958" i="67"/>
  <c r="Q865" i="67"/>
  <c r="K516" i="67"/>
  <c r="R947" i="67"/>
  <c r="K810" i="67"/>
  <c r="S421" i="67"/>
  <c r="S526" i="67"/>
  <c r="E186" i="67"/>
  <c r="K660" i="67"/>
  <c r="N982" i="67"/>
  <c r="O991" i="67"/>
  <c r="O541" i="67"/>
  <c r="C9" i="67"/>
  <c r="D717" i="67"/>
  <c r="E881" i="67"/>
  <c r="I54" i="67"/>
  <c r="G307" i="67"/>
  <c r="K619" i="67"/>
  <c r="R33" i="67"/>
  <c r="R673" i="67"/>
  <c r="J363" i="67"/>
  <c r="F567" i="67"/>
  <c r="C801" i="67"/>
  <c r="H514" i="67"/>
  <c r="G805" i="67"/>
  <c r="L863" i="67"/>
  <c r="J633" i="67"/>
  <c r="N833" i="67"/>
  <c r="G302" i="67"/>
  <c r="P369" i="67"/>
  <c r="P598" i="67"/>
  <c r="E944" i="67"/>
  <c r="O526" i="67"/>
  <c r="K100" i="67"/>
  <c r="F975" i="67"/>
  <c r="G31" i="67"/>
  <c r="N985" i="67"/>
  <c r="I328" i="67"/>
  <c r="N50" i="67"/>
  <c r="I26" i="67"/>
  <c r="K607" i="67"/>
  <c r="D691" i="67"/>
  <c r="O397" i="67"/>
  <c r="P928" i="67"/>
  <c r="P442" i="67"/>
  <c r="G15" i="67"/>
  <c r="E492" i="67"/>
  <c r="O467" i="67"/>
  <c r="F22" i="67"/>
  <c r="N342" i="67"/>
  <c r="N432" i="67"/>
  <c r="Q454" i="67"/>
  <c r="O334" i="67"/>
  <c r="N300" i="67"/>
  <c r="S140" i="67"/>
  <c r="H92" i="67"/>
  <c r="J732" i="67"/>
  <c r="R694" i="67"/>
  <c r="F120" i="67"/>
  <c r="F473" i="67"/>
  <c r="E685" i="67"/>
  <c r="C5" i="67"/>
  <c r="F990" i="67"/>
  <c r="D686" i="67"/>
  <c r="K663" i="67"/>
  <c r="I234" i="67"/>
  <c r="N495" i="67"/>
  <c r="G498" i="67"/>
  <c r="H744" i="67"/>
  <c r="N49" i="67"/>
  <c r="G867" i="67"/>
  <c r="R906" i="67"/>
  <c r="Q853" i="67"/>
  <c r="H881" i="67"/>
  <c r="L962" i="67"/>
  <c r="E561" i="67"/>
  <c r="R144" i="67"/>
  <c r="L163" i="67"/>
  <c r="K305" i="67"/>
  <c r="O798" i="67"/>
  <c r="K651" i="67"/>
  <c r="O409" i="67"/>
  <c r="S928" i="67"/>
  <c r="D388" i="67"/>
  <c r="D790" i="67"/>
  <c r="P700" i="67"/>
  <c r="S787" i="67"/>
  <c r="L644" i="67"/>
  <c r="F352" i="67"/>
  <c r="K961" i="67"/>
  <c r="F957" i="67"/>
  <c r="P858" i="67"/>
  <c r="H572" i="67"/>
  <c r="D475" i="67"/>
  <c r="J714" i="67"/>
  <c r="H473" i="67"/>
  <c r="D838" i="67"/>
  <c r="F790" i="67"/>
  <c r="F841" i="67"/>
  <c r="K612" i="67"/>
  <c r="N962" i="67"/>
  <c r="I810" i="67"/>
  <c r="G91" i="67"/>
  <c r="H907" i="67"/>
  <c r="J622" i="67"/>
  <c r="B944" i="67"/>
  <c r="H943" i="67"/>
  <c r="K848" i="67"/>
  <c r="F965" i="67"/>
  <c r="J766" i="67"/>
  <c r="J232" i="67"/>
  <c r="D786" i="67"/>
  <c r="L418" i="67"/>
  <c r="L288" i="67"/>
  <c r="G200" i="67"/>
  <c r="D299" i="67"/>
  <c r="C105" i="67"/>
  <c r="F515" i="67"/>
  <c r="D782" i="67"/>
  <c r="L822" i="67"/>
  <c r="F691" i="67"/>
  <c r="R589" i="67"/>
  <c r="L105" i="67"/>
  <c r="S801" i="67"/>
  <c r="D319" i="67"/>
  <c r="I446" i="67"/>
  <c r="E864" i="67"/>
  <c r="S260" i="67"/>
  <c r="H318" i="67"/>
  <c r="F860" i="67"/>
  <c r="K922" i="67"/>
  <c r="I137" i="67"/>
  <c r="F142" i="67"/>
  <c r="K223" i="67"/>
  <c r="Q27" i="67"/>
  <c r="I940" i="67"/>
  <c r="P112" i="67"/>
  <c r="O883" i="67"/>
  <c r="O671" i="67"/>
  <c r="C925" i="67"/>
  <c r="E370" i="67"/>
  <c r="J351" i="67"/>
  <c r="N707" i="67"/>
  <c r="J603" i="67"/>
  <c r="O506" i="67"/>
  <c r="J848" i="67"/>
  <c r="N75" i="67"/>
  <c r="J69" i="67"/>
  <c r="I292" i="67"/>
  <c r="F432" i="67"/>
  <c r="J617" i="67"/>
  <c r="H851" i="67"/>
  <c r="K992" i="67"/>
  <c r="H112" i="67"/>
  <c r="P292" i="67"/>
  <c r="P36" i="67"/>
  <c r="N956" i="67"/>
  <c r="I834" i="67"/>
  <c r="Q941" i="67"/>
  <c r="J781" i="67"/>
  <c r="J29" i="67"/>
  <c r="I891" i="67"/>
  <c r="I963" i="67"/>
  <c r="Q607" i="67"/>
  <c r="F495" i="67"/>
  <c r="C965" i="67"/>
  <c r="C582" i="67"/>
  <c r="I994" i="67"/>
  <c r="K289" i="67"/>
  <c r="S802" i="67"/>
  <c r="E811" i="67"/>
  <c r="L408" i="67"/>
  <c r="J912" i="67"/>
  <c r="H807" i="67"/>
  <c r="C988" i="67"/>
  <c r="L126" i="67"/>
  <c r="J328" i="67"/>
  <c r="R483" i="67"/>
  <c r="G21" i="67"/>
  <c r="P711" i="67"/>
  <c r="L463" i="67"/>
  <c r="P481" i="67"/>
  <c r="S683" i="67"/>
  <c r="G766" i="67"/>
  <c r="R735" i="67"/>
  <c r="H282" i="67"/>
  <c r="E924" i="67"/>
  <c r="N660" i="67"/>
  <c r="N383" i="67"/>
  <c r="G604" i="67"/>
  <c r="L338" i="67"/>
  <c r="C930" i="67"/>
  <c r="J655" i="67"/>
  <c r="O141" i="67"/>
  <c r="I832" i="67"/>
  <c r="P524" i="67"/>
  <c r="Q560" i="67"/>
  <c r="I421" i="67"/>
  <c r="O135" i="67"/>
  <c r="Q379" i="67"/>
  <c r="N578" i="67"/>
  <c r="S773" i="67"/>
  <c r="E303" i="67"/>
  <c r="O697" i="67"/>
  <c r="O830" i="67"/>
  <c r="N954" i="67"/>
  <c r="O341" i="67"/>
  <c r="K856" i="67"/>
  <c r="N415" i="67"/>
  <c r="E25" i="67"/>
  <c r="D625" i="67"/>
  <c r="L315" i="67"/>
  <c r="O229" i="67"/>
  <c r="R418" i="67"/>
  <c r="E233" i="67"/>
  <c r="J256" i="67"/>
  <c r="C402" i="67"/>
  <c r="I12" i="67"/>
  <c r="R896" i="67"/>
  <c r="L639" i="67"/>
  <c r="N746" i="67"/>
  <c r="J551" i="67"/>
  <c r="R877" i="67"/>
  <c r="F565" i="67"/>
  <c r="K167" i="67"/>
  <c r="F282" i="67"/>
  <c r="P761" i="67"/>
  <c r="K918" i="67"/>
  <c r="S331" i="67"/>
  <c r="C837" i="67"/>
  <c r="N206" i="67"/>
  <c r="R810" i="67"/>
  <c r="O374" i="67"/>
  <c r="P356" i="67"/>
  <c r="J809" i="67"/>
  <c r="R918" i="67"/>
  <c r="E705" i="67"/>
  <c r="F772" i="67"/>
  <c r="C458" i="67"/>
  <c r="G114" i="67"/>
  <c r="C884" i="67"/>
  <c r="O608" i="67"/>
  <c r="N870" i="67"/>
  <c r="E247" i="67"/>
  <c r="D148" i="67"/>
  <c r="S443" i="67"/>
  <c r="E181" i="67"/>
  <c r="C261" i="67"/>
  <c r="G757" i="67"/>
  <c r="H129" i="67"/>
  <c r="I974" i="67"/>
  <c r="H58" i="67"/>
  <c r="E522" i="67"/>
  <c r="S197" i="67"/>
  <c r="P908" i="67"/>
  <c r="F174" i="67"/>
  <c r="Q366" i="67"/>
  <c r="J175" i="67"/>
  <c r="D21" i="67"/>
  <c r="N488" i="67"/>
  <c r="H349" i="67"/>
  <c r="N802" i="67"/>
  <c r="N622" i="67"/>
  <c r="K406" i="67"/>
  <c r="Q642" i="67"/>
  <c r="F821" i="67"/>
  <c r="K617" i="67"/>
  <c r="H606" i="67"/>
  <c r="F165" i="67"/>
  <c r="K788" i="67"/>
  <c r="D773" i="67"/>
  <c r="I696" i="67"/>
  <c r="P855" i="67"/>
  <c r="Q4" i="67"/>
  <c r="N961" i="67"/>
  <c r="L123" i="67"/>
  <c r="O814" i="67"/>
  <c r="D852" i="67"/>
  <c r="P767" i="67"/>
  <c r="R671" i="67"/>
  <c r="Q554" i="67"/>
  <c r="E816" i="67"/>
  <c r="C652" i="67"/>
  <c r="O851" i="67"/>
  <c r="D302" i="67"/>
  <c r="L787" i="67"/>
  <c r="K705" i="67"/>
  <c r="K461" i="67"/>
  <c r="S846" i="67"/>
  <c r="Q619" i="67"/>
  <c r="N604" i="67"/>
  <c r="C376" i="67"/>
  <c r="F278" i="67"/>
  <c r="F630" i="67"/>
  <c r="E474" i="67"/>
  <c r="F646" i="67"/>
  <c r="H936" i="67"/>
  <c r="K270" i="67"/>
  <c r="H731" i="67"/>
  <c r="S842" i="67"/>
  <c r="E109" i="67"/>
  <c r="E900" i="67"/>
  <c r="Q387" i="67"/>
  <c r="P42" i="67"/>
  <c r="C409" i="67"/>
  <c r="R224" i="67"/>
  <c r="E621" i="67"/>
  <c r="L629" i="67"/>
  <c r="E671" i="67"/>
  <c r="N41" i="67"/>
  <c r="H441" i="67"/>
  <c r="I825" i="67"/>
  <c r="R657" i="67"/>
  <c r="J496" i="67"/>
  <c r="H248" i="67"/>
  <c r="K681" i="67"/>
  <c r="R320" i="67"/>
  <c r="F648" i="67"/>
  <c r="H185" i="67"/>
  <c r="C196" i="67"/>
  <c r="H219" i="67"/>
  <c r="P812" i="67"/>
  <c r="D666" i="67"/>
  <c r="E635" i="67"/>
  <c r="C963" i="67"/>
  <c r="H489" i="67"/>
  <c r="S569" i="67"/>
  <c r="J185" i="67"/>
  <c r="J653" i="67"/>
  <c r="C573" i="67"/>
  <c r="G305" i="67"/>
  <c r="P1004" i="67"/>
  <c r="Q946" i="67"/>
  <c r="D484" i="67"/>
  <c r="R335" i="67"/>
  <c r="H706" i="67"/>
  <c r="C895" i="67"/>
  <c r="L732" i="67"/>
  <c r="L506" i="67"/>
  <c r="S532" i="67"/>
  <c r="N473" i="67"/>
  <c r="D442" i="67"/>
  <c r="D96" i="67"/>
  <c r="E461" i="67"/>
  <c r="O400" i="67"/>
  <c r="S517" i="67"/>
  <c r="K628" i="67"/>
  <c r="E407" i="67"/>
  <c r="Q762" i="67"/>
  <c r="R84" i="67"/>
  <c r="P376" i="67"/>
  <c r="I697" i="67"/>
  <c r="J800" i="67"/>
  <c r="G446" i="67"/>
  <c r="R687" i="67"/>
  <c r="R362" i="67"/>
  <c r="F20" i="67"/>
  <c r="O737" i="67"/>
  <c r="L219" i="67"/>
  <c r="H862" i="67"/>
  <c r="E441" i="67"/>
  <c r="K506" i="67"/>
  <c r="S292" i="67"/>
  <c r="H373" i="67"/>
  <c r="L918" i="67"/>
  <c r="S725" i="67"/>
  <c r="S330" i="67"/>
  <c r="Q842" i="67"/>
  <c r="D526" i="67"/>
  <c r="H537" i="67"/>
  <c r="I702" i="67"/>
  <c r="N147" i="67"/>
  <c r="Q161" i="67"/>
  <c r="J35" i="67"/>
  <c r="G222" i="67"/>
  <c r="O10" i="67"/>
  <c r="Q473" i="67"/>
  <c r="D357" i="67"/>
  <c r="Q189" i="67"/>
  <c r="Q138" i="67"/>
  <c r="G903" i="67"/>
  <c r="N918" i="67"/>
  <c r="Q942" i="67"/>
  <c r="R172" i="67"/>
  <c r="I927" i="67"/>
  <c r="S649" i="67"/>
  <c r="E918" i="67"/>
  <c r="K892" i="67"/>
  <c r="C917" i="67"/>
  <c r="I759" i="67"/>
  <c r="F521" i="67"/>
  <c r="L249" i="67"/>
  <c r="Q629" i="67"/>
  <c r="N430" i="67"/>
  <c r="O549" i="67"/>
  <c r="I584" i="67"/>
  <c r="L390" i="67"/>
  <c r="L352" i="67"/>
  <c r="E55" i="67"/>
  <c r="J349" i="67"/>
  <c r="N926" i="67"/>
  <c r="S538" i="67"/>
  <c r="C557" i="67"/>
  <c r="R404" i="67"/>
  <c r="E544" i="67"/>
  <c r="O9" i="67"/>
  <c r="Q913" i="67"/>
  <c r="F620" i="67"/>
  <c r="I406" i="67"/>
  <c r="G486" i="67"/>
  <c r="G496" i="67"/>
  <c r="I127" i="67"/>
  <c r="H333" i="67"/>
  <c r="H132" i="67"/>
  <c r="L658" i="67"/>
  <c r="O47" i="67"/>
  <c r="O181" i="67"/>
  <c r="I459" i="67"/>
  <c r="Q117" i="67"/>
  <c r="O867" i="67"/>
  <c r="L540" i="67"/>
  <c r="S291" i="67"/>
  <c r="I676" i="67"/>
  <c r="F892" i="67"/>
  <c r="I338" i="67"/>
  <c r="F110" i="67"/>
  <c r="K31" i="67"/>
  <c r="K702" i="67"/>
  <c r="I968" i="67"/>
  <c r="S662" i="67"/>
  <c r="K7" i="67"/>
  <c r="P718" i="67"/>
  <c r="O503" i="67"/>
  <c r="N313" i="67"/>
  <c r="N753" i="67"/>
  <c r="K897" i="67"/>
  <c r="L402" i="67"/>
  <c r="G915" i="67"/>
  <c r="K343" i="67"/>
  <c r="F426" i="67"/>
  <c r="S1004" i="67"/>
  <c r="C235" i="67"/>
  <c r="F879" i="67"/>
  <c r="F867" i="67"/>
  <c r="C52" i="67"/>
  <c r="C334" i="67"/>
  <c r="I794" i="67"/>
  <c r="S675" i="67"/>
  <c r="D953" i="67"/>
  <c r="S326" i="67"/>
  <c r="D446" i="67"/>
  <c r="R670" i="67"/>
  <c r="L630" i="67"/>
  <c r="J64" i="67"/>
  <c r="H328" i="67"/>
  <c r="G701" i="67"/>
  <c r="F904" i="67"/>
  <c r="L386" i="67"/>
  <c r="P398" i="67"/>
  <c r="S329" i="67"/>
  <c r="D396" i="67"/>
  <c r="O648" i="67"/>
  <c r="H168" i="67"/>
  <c r="E686" i="67"/>
  <c r="R167" i="67"/>
  <c r="I800" i="67"/>
  <c r="L862" i="67"/>
  <c r="D506" i="67"/>
  <c r="P357" i="67"/>
  <c r="D120" i="67"/>
  <c r="O806" i="67"/>
  <c r="J607" i="67"/>
  <c r="C184" i="67"/>
  <c r="C443" i="67"/>
  <c r="P242" i="67"/>
  <c r="I231" i="67"/>
  <c r="R733" i="67"/>
  <c r="S661" i="67"/>
  <c r="S529" i="67"/>
  <c r="D818" i="67"/>
  <c r="G220" i="67"/>
  <c r="P643" i="67"/>
  <c r="E268" i="67"/>
  <c r="D955" i="67"/>
  <c r="G54" i="67"/>
  <c r="K188" i="67"/>
  <c r="I757" i="67"/>
  <c r="C60" i="67"/>
  <c r="Q56" i="67"/>
  <c r="I196" i="67"/>
  <c r="E748" i="67"/>
  <c r="Q305" i="67"/>
  <c r="Q326" i="67"/>
  <c r="K514" i="67"/>
  <c r="I372" i="67"/>
  <c r="N616" i="67"/>
  <c r="Q886" i="67"/>
  <c r="C147" i="67"/>
  <c r="P797" i="67"/>
  <c r="S209" i="67"/>
  <c r="J836" i="67"/>
  <c r="G359" i="67"/>
  <c r="P12" i="67"/>
  <c r="L619" i="67"/>
  <c r="C585" i="67"/>
  <c r="L981" i="67"/>
  <c r="R978" i="67"/>
  <c r="C384" i="67"/>
  <c r="R328" i="67"/>
  <c r="Q713" i="67"/>
  <c r="P506" i="67"/>
  <c r="O729" i="67"/>
  <c r="D239" i="67"/>
  <c r="P301" i="67"/>
  <c r="R664" i="67"/>
  <c r="S410" i="67"/>
  <c r="S931" i="67"/>
  <c r="R44" i="67"/>
  <c r="Q565" i="67"/>
  <c r="P695" i="67"/>
  <c r="G206" i="67"/>
  <c r="C94" i="67"/>
  <c r="O800" i="67"/>
  <c r="I996" i="67"/>
  <c r="G340" i="67"/>
  <c r="Q893" i="67"/>
  <c r="F711" i="67"/>
  <c r="R95" i="67"/>
  <c r="F712" i="67"/>
  <c r="D600" i="67"/>
  <c r="F542" i="67"/>
  <c r="O36" i="67"/>
  <c r="L661" i="67"/>
  <c r="K97" i="67"/>
  <c r="J936" i="67"/>
  <c r="P209" i="67"/>
  <c r="R74" i="67"/>
  <c r="R652" i="67"/>
  <c r="J643" i="67"/>
  <c r="C224" i="67"/>
  <c r="S977" i="67"/>
  <c r="J25" i="67"/>
  <c r="H261" i="67"/>
  <c r="R372" i="67"/>
  <c r="G988" i="67"/>
  <c r="F394" i="67"/>
  <c r="J954" i="67"/>
  <c r="H75" i="67"/>
  <c r="K586" i="67"/>
  <c r="F599" i="67"/>
  <c r="I209" i="67"/>
  <c r="C888" i="67"/>
  <c r="J931" i="67"/>
  <c r="F869" i="67"/>
  <c r="J20" i="67"/>
  <c r="S567" i="67"/>
  <c r="C986" i="67"/>
  <c r="S715" i="67"/>
  <c r="C616" i="67"/>
  <c r="E422" i="67"/>
  <c r="D533" i="67"/>
  <c r="Q415" i="67"/>
  <c r="I21" i="67"/>
  <c r="I805" i="67"/>
  <c r="P23" i="67"/>
  <c r="J856" i="67"/>
  <c r="J783" i="67"/>
  <c r="I384" i="67"/>
  <c r="J409" i="67"/>
  <c r="N130" i="67"/>
  <c r="F258" i="67"/>
  <c r="S736" i="67"/>
  <c r="F672" i="67"/>
  <c r="F256" i="67"/>
  <c r="I369" i="67"/>
  <c r="N418" i="67"/>
  <c r="F679" i="67"/>
  <c r="C854" i="67"/>
  <c r="G871" i="67"/>
  <c r="H539" i="67"/>
  <c r="Q783" i="67"/>
  <c r="D723" i="67"/>
  <c r="C911" i="67"/>
  <c r="G679" i="67"/>
  <c r="E99" i="67"/>
  <c r="K362" i="67"/>
  <c r="E655" i="67"/>
  <c r="F313" i="67"/>
  <c r="P604" i="67"/>
  <c r="Q296" i="67"/>
  <c r="O1003" i="67"/>
  <c r="E225" i="67"/>
  <c r="G638" i="67"/>
  <c r="I799" i="67"/>
  <c r="N659" i="67"/>
  <c r="I575" i="67"/>
  <c r="F286" i="67"/>
  <c r="D451" i="67"/>
  <c r="N43" i="67"/>
  <c r="H852" i="67"/>
  <c r="O848" i="67"/>
  <c r="E838" i="67"/>
  <c r="G804" i="67"/>
  <c r="C244" i="67"/>
  <c r="J953" i="67"/>
  <c r="K450" i="67"/>
  <c r="P25" i="67"/>
  <c r="D656" i="67"/>
  <c r="E434" i="67"/>
  <c r="E828" i="67"/>
  <c r="G968" i="67"/>
  <c r="H829" i="67"/>
  <c r="O571" i="67"/>
  <c r="S795" i="67"/>
  <c r="S301" i="67"/>
  <c r="R552" i="67"/>
  <c r="R642" i="67"/>
  <c r="H864" i="67"/>
  <c r="Q959" i="67"/>
  <c r="F448" i="67"/>
  <c r="O329" i="67"/>
  <c r="L454" i="67"/>
  <c r="H966" i="67"/>
  <c r="E462" i="67"/>
  <c r="S473" i="67"/>
  <c r="I718" i="67"/>
  <c r="O668" i="67"/>
  <c r="J113" i="67"/>
  <c r="F881" i="67"/>
  <c r="H965" i="67"/>
  <c r="L709" i="67"/>
  <c r="K313" i="67"/>
  <c r="C516" i="67"/>
  <c r="C133" i="67"/>
  <c r="H357" i="67"/>
  <c r="L618" i="67"/>
  <c r="F784" i="67"/>
  <c r="C392" i="67"/>
  <c r="P778" i="67"/>
  <c r="J436" i="67"/>
  <c r="L240" i="67"/>
  <c r="J417" i="67"/>
  <c r="C631" i="67"/>
  <c r="K117" i="67"/>
  <c r="E204" i="67"/>
  <c r="G326" i="67"/>
  <c r="I744" i="67"/>
  <c r="R626" i="67"/>
  <c r="L835" i="67"/>
  <c r="G311" i="67"/>
  <c r="O300" i="67"/>
  <c r="S393" i="67"/>
  <c r="N927" i="67"/>
  <c r="I133" i="67"/>
  <c r="K77" i="67"/>
  <c r="I787" i="67"/>
  <c r="L946" i="67"/>
  <c r="D963" i="67"/>
  <c r="K819" i="67"/>
  <c r="C274" i="67"/>
  <c r="I823" i="67"/>
  <c r="H761" i="67"/>
  <c r="O888" i="67"/>
  <c r="N851" i="67"/>
  <c r="E869" i="67"/>
  <c r="R772" i="67"/>
  <c r="L697" i="67"/>
  <c r="I144" i="67"/>
  <c r="F27" i="67"/>
  <c r="C848" i="67"/>
  <c r="R452" i="67"/>
  <c r="S756" i="67"/>
  <c r="D562" i="67"/>
  <c r="F5" i="67"/>
  <c r="G509" i="67"/>
  <c r="H721" i="67"/>
  <c r="L7" i="67"/>
  <c r="C916" i="67"/>
  <c r="L343" i="67"/>
  <c r="J619" i="67"/>
  <c r="H571" i="67"/>
  <c r="J13" i="67"/>
  <c r="F582" i="67"/>
  <c r="P537" i="67"/>
  <c r="L866" i="67"/>
  <c r="N87" i="67"/>
  <c r="C365" i="67"/>
  <c r="F970" i="67"/>
  <c r="E1002" i="67"/>
  <c r="I615" i="67"/>
  <c r="S344" i="67"/>
  <c r="S603" i="67"/>
  <c r="F639" i="67"/>
  <c r="I274" i="67"/>
  <c r="G562" i="67"/>
  <c r="S60" i="67"/>
  <c r="K432" i="67"/>
  <c r="K609" i="67"/>
  <c r="C688" i="67"/>
  <c r="R632" i="67"/>
  <c r="K87" i="67"/>
  <c r="N337" i="67"/>
  <c r="I69" i="67"/>
  <c r="G773" i="67"/>
  <c r="K777" i="67"/>
  <c r="S143" i="67"/>
  <c r="C297" i="67"/>
  <c r="O469" i="67"/>
  <c r="H605" i="67"/>
  <c r="P655" i="67"/>
  <c r="P10" i="67"/>
  <c r="F35" i="67"/>
  <c r="R576" i="67"/>
  <c r="Q744" i="67"/>
  <c r="D548" i="67"/>
  <c r="R731" i="67"/>
  <c r="L9" i="67"/>
  <c r="E405" i="67"/>
  <c r="L501" i="67"/>
  <c r="N536" i="67"/>
  <c r="S890" i="67"/>
  <c r="D550" i="67"/>
  <c r="F469" i="67"/>
  <c r="Q982" i="67"/>
  <c r="O963" i="67"/>
  <c r="J262" i="67"/>
  <c r="O609" i="67"/>
  <c r="K437" i="67"/>
  <c r="P988" i="67"/>
  <c r="Q989" i="67"/>
  <c r="G502" i="67"/>
  <c r="P905" i="67"/>
  <c r="P735" i="67"/>
  <c r="P491" i="67"/>
  <c r="N470" i="67"/>
  <c r="Q1002" i="67"/>
  <c r="Q699" i="67"/>
  <c r="N8" i="67"/>
  <c r="R891" i="67"/>
  <c r="J537" i="67"/>
  <c r="E112" i="67"/>
  <c r="P17" i="67"/>
  <c r="S644" i="67"/>
  <c r="S564" i="67"/>
  <c r="C405" i="67"/>
  <c r="G145" i="67"/>
  <c r="C367" i="67"/>
  <c r="I513" i="67"/>
  <c r="C304" i="67"/>
  <c r="S370" i="67"/>
  <c r="N542" i="67"/>
  <c r="F46" i="67"/>
  <c r="E537" i="67"/>
  <c r="K814" i="67"/>
  <c r="I29" i="67"/>
  <c r="I518" i="67"/>
  <c r="O302" i="67"/>
  <c r="E605" i="67"/>
  <c r="O173" i="67"/>
  <c r="I752" i="67"/>
  <c r="P318" i="67"/>
  <c r="K916" i="67"/>
  <c r="D730" i="67"/>
  <c r="G77" i="67"/>
  <c r="C799" i="67"/>
  <c r="F513" i="67"/>
  <c r="L756" i="67"/>
  <c r="I626" i="67"/>
  <c r="C345" i="67"/>
  <c r="L953" i="67"/>
  <c r="L318" i="67"/>
  <c r="K471" i="67"/>
  <c r="O663" i="67"/>
  <c r="N372" i="67"/>
  <c r="S641" i="67"/>
  <c r="L214" i="67"/>
  <c r="Q795" i="67"/>
  <c r="J530" i="67"/>
  <c r="G244" i="67"/>
  <c r="B992" i="67"/>
  <c r="K28" i="67"/>
  <c r="S953" i="67"/>
  <c r="E720" i="67"/>
  <c r="C22" i="67"/>
  <c r="F564" i="67"/>
  <c r="D986" i="67"/>
  <c r="K24" i="67"/>
  <c r="L750" i="67"/>
  <c r="D306" i="67"/>
  <c r="F752" i="67"/>
  <c r="K536" i="67"/>
  <c r="D329" i="67"/>
  <c r="P616" i="67"/>
  <c r="Q239" i="67"/>
  <c r="R610" i="67"/>
  <c r="P122" i="67"/>
  <c r="K829" i="67"/>
  <c r="P90" i="67"/>
  <c r="F407" i="67"/>
  <c r="G771" i="67"/>
  <c r="I352" i="67"/>
  <c r="F29" i="67"/>
  <c r="L899" i="67"/>
  <c r="C142" i="67"/>
  <c r="R469" i="67"/>
  <c r="O313" i="67"/>
  <c r="Q532" i="67"/>
  <c r="K822" i="67"/>
  <c r="I827" i="67"/>
  <c r="N326" i="67"/>
  <c r="S713" i="67"/>
  <c r="G89" i="67"/>
  <c r="N861" i="67"/>
  <c r="Q469" i="67"/>
  <c r="C12" i="67"/>
  <c r="K907" i="67"/>
  <c r="O674" i="67"/>
  <c r="I687" i="67"/>
  <c r="J453" i="67"/>
  <c r="E938" i="67"/>
  <c r="E808" i="67"/>
  <c r="N38" i="67"/>
  <c r="D12" i="67"/>
  <c r="K210" i="67"/>
  <c r="J629" i="67"/>
  <c r="L857" i="67"/>
  <c r="G996" i="67"/>
  <c r="H626" i="67"/>
  <c r="L121" i="67"/>
  <c r="R617" i="67"/>
  <c r="F744" i="67"/>
  <c r="D765" i="67"/>
  <c r="F617" i="67"/>
  <c r="J823" i="67"/>
  <c r="C576" i="67"/>
  <c r="D210" i="67"/>
  <c r="Q95" i="67"/>
  <c r="H521" i="67"/>
  <c r="S480" i="67"/>
  <c r="G654" i="67"/>
  <c r="N259" i="67"/>
  <c r="P501" i="67"/>
  <c r="Q423" i="67"/>
  <c r="E426" i="67"/>
  <c r="G817" i="67"/>
  <c r="C733" i="67"/>
  <c r="R960" i="67"/>
  <c r="G770" i="67"/>
  <c r="N834" i="67"/>
  <c r="K573" i="67"/>
  <c r="H39" i="67"/>
  <c r="L33" i="67"/>
  <c r="L747" i="67"/>
  <c r="K184" i="67"/>
  <c r="F787" i="67"/>
  <c r="R902" i="67"/>
  <c r="K225" i="67"/>
  <c r="D418" i="67"/>
  <c r="R207" i="67"/>
  <c r="D464" i="67"/>
  <c r="J216" i="67"/>
  <c r="D829" i="67"/>
  <c r="C745" i="67"/>
  <c r="K37" i="67"/>
  <c r="G386" i="67"/>
  <c r="Q277" i="67"/>
  <c r="J940" i="67"/>
  <c r="E390" i="67"/>
  <c r="F545" i="67"/>
  <c r="P611" i="67"/>
  <c r="J102" i="67"/>
  <c r="C607" i="67"/>
  <c r="K353" i="67"/>
  <c r="P328" i="67"/>
  <c r="D181" i="67"/>
  <c r="F551" i="67"/>
  <c r="K665" i="67"/>
  <c r="D107" i="67"/>
  <c r="S290" i="67"/>
  <c r="O315" i="67"/>
  <c r="D895" i="67"/>
  <c r="I709" i="67"/>
  <c r="G682" i="67"/>
  <c r="O669" i="67"/>
  <c r="P365" i="67"/>
  <c r="K175" i="67"/>
  <c r="F748" i="67"/>
  <c r="D94" i="67"/>
  <c r="J321" i="67"/>
  <c r="E882" i="67"/>
  <c r="Q521" i="67"/>
  <c r="D840" i="67"/>
  <c r="H450" i="67"/>
  <c r="J544" i="67"/>
  <c r="C749" i="67"/>
  <c r="C491" i="67"/>
  <c r="F287" i="67"/>
  <c r="O172" i="67"/>
  <c r="Q362" i="67"/>
  <c r="J717" i="67"/>
  <c r="K776" i="67"/>
  <c r="I36" i="67"/>
  <c r="K417" i="67"/>
  <c r="S792" i="67"/>
  <c r="D958" i="67"/>
  <c r="J441" i="67"/>
  <c r="E121" i="67"/>
  <c r="J558" i="67"/>
  <c r="O706" i="67"/>
  <c r="R677" i="67"/>
  <c r="C541" i="67"/>
  <c r="Q356" i="67"/>
  <c r="K736" i="67"/>
  <c r="R701" i="67"/>
  <c r="N200" i="67"/>
  <c r="Q399" i="67"/>
  <c r="L711" i="67"/>
  <c r="Q969" i="67"/>
  <c r="Q5" i="67"/>
  <c r="G643" i="67"/>
  <c r="H854" i="67"/>
  <c r="K26" i="67"/>
  <c r="H62" i="67"/>
  <c r="R175" i="67"/>
  <c r="K572" i="67"/>
  <c r="J865" i="67"/>
  <c r="L400" i="67"/>
  <c r="I563" i="67"/>
  <c r="F390" i="67"/>
  <c r="S50" i="67"/>
  <c r="J761" i="67"/>
  <c r="P33" i="67"/>
  <c r="G454" i="67"/>
  <c r="R745" i="67"/>
  <c r="S77" i="67"/>
  <c r="O749" i="67"/>
  <c r="Q849" i="67"/>
  <c r="G406" i="67"/>
  <c r="J972" i="67"/>
  <c r="F150" i="67"/>
  <c r="E636" i="67"/>
  <c r="C414" i="67"/>
  <c r="C506" i="67"/>
  <c r="L743" i="67"/>
  <c r="P910" i="67"/>
  <c r="P871" i="67"/>
  <c r="E632" i="67"/>
  <c r="K366" i="67"/>
  <c r="G378" i="67"/>
  <c r="O820" i="67"/>
  <c r="C26" i="67"/>
  <c r="O684" i="67"/>
  <c r="K809" i="67"/>
  <c r="O589" i="67"/>
  <c r="R178" i="67"/>
  <c r="D939" i="67"/>
  <c r="H18" i="67"/>
  <c r="D619" i="67"/>
  <c r="P898" i="67"/>
  <c r="S883" i="67"/>
  <c r="K531" i="67"/>
  <c r="K673" i="67"/>
  <c r="H229" i="67"/>
  <c r="O909" i="67"/>
  <c r="P971" i="67"/>
  <c r="K599" i="67"/>
  <c r="K925" i="67"/>
  <c r="Q857" i="67"/>
  <c r="C291" i="67"/>
  <c r="P65" i="67"/>
  <c r="S863" i="67"/>
  <c r="K165" i="67"/>
  <c r="D155" i="67"/>
  <c r="L526" i="67"/>
  <c r="N624" i="67"/>
  <c r="J245" i="67"/>
  <c r="G245" i="67"/>
  <c r="C559" i="67"/>
  <c r="K331" i="67"/>
  <c r="C657" i="67"/>
  <c r="K156" i="67"/>
  <c r="E872" i="67"/>
  <c r="P430" i="67"/>
  <c r="N626" i="67"/>
  <c r="N769" i="67"/>
  <c r="L448" i="67"/>
  <c r="J705" i="67"/>
  <c r="L565" i="67"/>
  <c r="R18" i="67"/>
  <c r="K283" i="67"/>
  <c r="O627" i="67"/>
  <c r="N538" i="67"/>
  <c r="O422" i="67"/>
  <c r="Q367" i="67"/>
  <c r="C991" i="67"/>
  <c r="O879" i="67"/>
  <c r="S704" i="67"/>
  <c r="I18" i="67"/>
  <c r="K564" i="67"/>
  <c r="S592" i="67"/>
  <c r="Q879" i="67"/>
  <c r="E593" i="67"/>
  <c r="R871" i="67"/>
  <c r="C881" i="67"/>
  <c r="H581" i="67"/>
  <c r="F902" i="67"/>
  <c r="P437" i="67"/>
  <c r="S914" i="67"/>
  <c r="C909" i="67"/>
  <c r="I866" i="67"/>
  <c r="E700" i="67"/>
  <c r="E458" i="67"/>
  <c r="K211" i="67"/>
  <c r="O604" i="67"/>
  <c r="Q737" i="67"/>
  <c r="F895" i="67"/>
  <c r="H435" i="67"/>
  <c r="S310" i="67"/>
  <c r="F929" i="67"/>
  <c r="H511" i="67"/>
  <c r="P341" i="67"/>
  <c r="H471" i="67"/>
  <c r="I399" i="67"/>
  <c r="F288" i="67"/>
  <c r="Q618" i="67"/>
  <c r="I746" i="67"/>
  <c r="K894" i="67"/>
  <c r="F119" i="67"/>
  <c r="C503" i="67"/>
  <c r="N599" i="67"/>
  <c r="S697" i="67"/>
  <c r="K322" i="67"/>
  <c r="F220" i="67"/>
  <c r="L669" i="67"/>
  <c r="Q764" i="67"/>
  <c r="N113" i="67"/>
  <c r="D649" i="67"/>
  <c r="J456" i="67"/>
  <c r="L66" i="67"/>
  <c r="Q160" i="67"/>
  <c r="O277" i="67"/>
  <c r="S118" i="67"/>
  <c r="R266" i="67"/>
  <c r="S460" i="67"/>
  <c r="C648" i="67"/>
  <c r="F375" i="67"/>
  <c r="Q21" i="67"/>
  <c r="L865" i="67"/>
  <c r="Q903" i="67"/>
  <c r="G969" i="67"/>
  <c r="D675" i="67"/>
  <c r="H979" i="67"/>
  <c r="I588" i="67"/>
  <c r="D652" i="67"/>
  <c r="C998" i="67"/>
  <c r="C547" i="67"/>
  <c r="R997" i="67"/>
  <c r="C172" i="67"/>
  <c r="C832" i="67"/>
  <c r="R683" i="67"/>
  <c r="I535" i="67"/>
  <c r="R327" i="67"/>
  <c r="I423" i="67"/>
  <c r="J992" i="67"/>
  <c r="N826" i="67"/>
  <c r="L751" i="67"/>
  <c r="O837" i="67"/>
  <c r="L852" i="67"/>
  <c r="F430" i="67"/>
  <c r="F937" i="67"/>
  <c r="Q426" i="67"/>
  <c r="K534" i="67"/>
  <c r="O250" i="67"/>
  <c r="I566" i="67"/>
  <c r="I524" i="67"/>
  <c r="L616" i="67"/>
  <c r="C823" i="67"/>
  <c r="L355" i="67"/>
  <c r="Q636" i="67"/>
  <c r="K485" i="67"/>
  <c r="S968" i="67"/>
  <c r="Q228" i="67"/>
  <c r="S206" i="67"/>
  <c r="C990" i="67"/>
  <c r="E57" i="67"/>
  <c r="L878" i="67"/>
  <c r="E781" i="67"/>
  <c r="F247" i="67"/>
  <c r="O897" i="67"/>
  <c r="D984" i="67"/>
  <c r="R188" i="67"/>
  <c r="R520" i="67"/>
  <c r="I537" i="67"/>
  <c r="K429" i="67"/>
  <c r="Q462" i="67"/>
  <c r="R470" i="67"/>
  <c r="L626" i="67"/>
  <c r="L182" i="67"/>
  <c r="K266" i="67"/>
  <c r="O546" i="67"/>
  <c r="K926" i="67"/>
  <c r="K576" i="67"/>
  <c r="S527" i="67"/>
  <c r="H498" i="67"/>
  <c r="H725" i="67"/>
  <c r="J475" i="67"/>
  <c r="F31" i="67"/>
  <c r="S895" i="67"/>
  <c r="H701" i="67"/>
  <c r="O999" i="67"/>
  <c r="P769" i="67"/>
  <c r="N343" i="67"/>
  <c r="H335" i="67"/>
  <c r="C259" i="67"/>
  <c r="E95" i="67"/>
  <c r="I619" i="67"/>
  <c r="S816" i="67"/>
  <c r="B820" i="67"/>
  <c r="J639" i="67"/>
  <c r="G752" i="67"/>
  <c r="I640" i="67"/>
  <c r="S406" i="67"/>
  <c r="G795" i="67"/>
  <c r="O35" i="67"/>
  <c r="H598" i="67"/>
  <c r="E681" i="67"/>
  <c r="K834" i="67"/>
  <c r="G171" i="67"/>
  <c r="O553" i="67"/>
  <c r="I843" i="67"/>
  <c r="D16" i="67"/>
  <c r="G961" i="67"/>
  <c r="C336" i="67"/>
  <c r="J981" i="67"/>
  <c r="G384" i="67"/>
  <c r="C352" i="67"/>
  <c r="K325" i="67"/>
  <c r="P608" i="67"/>
  <c r="Q388" i="67"/>
  <c r="E947" i="67"/>
  <c r="D650" i="67"/>
  <c r="P149" i="67"/>
  <c r="P380" i="67"/>
  <c r="S646" i="67"/>
  <c r="N815" i="67"/>
  <c r="D348" i="67"/>
  <c r="N741" i="67"/>
  <c r="O618" i="67"/>
  <c r="K826" i="67"/>
  <c r="R641" i="67"/>
  <c r="N1001" i="67"/>
  <c r="K787" i="67"/>
  <c r="H308" i="67"/>
  <c r="D259" i="67"/>
  <c r="P72" i="67"/>
  <c r="P777" i="67"/>
  <c r="C621" i="67"/>
  <c r="R13" i="67"/>
  <c r="N560" i="67"/>
  <c r="G350" i="67"/>
  <c r="O139" i="67"/>
  <c r="L699" i="67"/>
  <c r="G565" i="67"/>
  <c r="P922" i="67"/>
  <c r="R449" i="67"/>
  <c r="G863" i="67"/>
  <c r="F188" i="67"/>
  <c r="K630" i="67"/>
  <c r="N631" i="67"/>
  <c r="Q635" i="67"/>
  <c r="I647" i="67"/>
  <c r="R865" i="67"/>
  <c r="J375" i="67"/>
  <c r="O744" i="67"/>
  <c r="S429" i="67"/>
  <c r="C994" i="67"/>
  <c r="F37" i="67"/>
  <c r="L883" i="67"/>
  <c r="R599" i="67"/>
  <c r="P841" i="67"/>
  <c r="J28" i="67"/>
  <c r="J274" i="67"/>
  <c r="O849" i="67"/>
  <c r="G719" i="67"/>
  <c r="K420" i="67"/>
  <c r="P212" i="67"/>
  <c r="P850" i="67"/>
  <c r="S586" i="67"/>
  <c r="F300" i="67"/>
  <c r="N453" i="67"/>
  <c r="O919" i="67"/>
  <c r="R339" i="67"/>
  <c r="Q518" i="67"/>
  <c r="P997" i="67"/>
  <c r="P744" i="67"/>
  <c r="E601" i="67"/>
  <c r="E884" i="67"/>
  <c r="L994" i="67"/>
  <c r="E664" i="67"/>
  <c r="S540" i="67"/>
  <c r="F619" i="67"/>
  <c r="G633" i="67"/>
  <c r="D352" i="67"/>
  <c r="H356" i="67"/>
  <c r="S537" i="67"/>
  <c r="Q65" i="67"/>
  <c r="E934" i="67"/>
  <c r="K930" i="67"/>
  <c r="F346" i="67"/>
  <c r="O246" i="67"/>
  <c r="I630" i="67"/>
  <c r="L662" i="67"/>
  <c r="F561" i="67"/>
  <c r="I233" i="67"/>
  <c r="O779" i="67"/>
  <c r="R935" i="67"/>
  <c r="N537" i="67"/>
  <c r="Q678" i="67"/>
  <c r="P27" i="67"/>
  <c r="K928" i="67"/>
  <c r="F628" i="67"/>
  <c r="J876" i="67"/>
  <c r="I182" i="67"/>
  <c r="F773" i="67"/>
  <c r="P433" i="67"/>
  <c r="R619" i="67"/>
  <c r="J964" i="67"/>
  <c r="O786" i="67"/>
  <c r="I108" i="67"/>
  <c r="D637" i="67"/>
  <c r="F913" i="67"/>
  <c r="D98" i="67"/>
  <c r="I454" i="67"/>
  <c r="C924" i="67"/>
  <c r="K119" i="67"/>
  <c r="F934" i="67"/>
  <c r="P657" i="67"/>
  <c r="D808" i="67"/>
  <c r="P956" i="67"/>
  <c r="N907" i="67"/>
  <c r="O593" i="67"/>
  <c r="C874" i="67"/>
  <c r="H713" i="67"/>
  <c r="J543" i="67"/>
  <c r="R544" i="67"/>
  <c r="J903" i="67"/>
  <c r="N504" i="67"/>
  <c r="N906" i="67"/>
  <c r="J273" i="67"/>
  <c r="G492" i="67"/>
  <c r="S933" i="67"/>
  <c r="D142" i="67"/>
  <c r="L847" i="67"/>
  <c r="E344" i="67"/>
  <c r="H462" i="67"/>
  <c r="O44" i="67"/>
  <c r="K58" i="67"/>
  <c r="G652" i="67"/>
  <c r="C519" i="67"/>
  <c r="L378" i="67"/>
  <c r="E892" i="67"/>
  <c r="P251" i="67"/>
  <c r="E789" i="67"/>
  <c r="G345" i="67"/>
  <c r="G453" i="67"/>
  <c r="I680" i="67"/>
  <c r="N760" i="67"/>
  <c r="L690" i="67"/>
  <c r="Q897" i="67"/>
  <c r="D99" i="67"/>
  <c r="I398" i="67"/>
  <c r="D91" i="67"/>
  <c r="D740" i="67"/>
  <c r="P932" i="67"/>
  <c r="D345" i="67"/>
  <c r="I889" i="67"/>
  <c r="D960" i="67"/>
  <c r="Q186" i="67"/>
  <c r="G216" i="67"/>
  <c r="C726" i="67"/>
  <c r="J685" i="67"/>
  <c r="D111" i="67"/>
  <c r="S534" i="67"/>
  <c r="N177" i="67"/>
  <c r="H613" i="67"/>
  <c r="E42" i="67"/>
  <c r="K549" i="67"/>
  <c r="F386" i="67"/>
  <c r="R363" i="67"/>
  <c r="I835" i="67"/>
  <c r="F264" i="67"/>
  <c r="R138" i="67"/>
  <c r="S76" i="67"/>
  <c r="P851" i="67"/>
  <c r="R227" i="67"/>
  <c r="I691" i="67"/>
  <c r="J686" i="67"/>
  <c r="G579" i="67"/>
  <c r="L817" i="67"/>
  <c r="H741" i="67"/>
  <c r="R423" i="67"/>
  <c r="R547" i="67"/>
  <c r="E957" i="67"/>
  <c r="Q585" i="67"/>
  <c r="P974" i="67"/>
  <c r="N619" i="67"/>
  <c r="D680" i="67"/>
  <c r="E304" i="67"/>
  <c r="J915" i="67"/>
  <c r="N34" i="67"/>
  <c r="C197" i="67"/>
  <c r="S491" i="67"/>
  <c r="H732" i="67"/>
  <c r="H992" i="67"/>
  <c r="L594" i="67"/>
  <c r="L624" i="67"/>
  <c r="L176" i="67"/>
  <c r="R948" i="67"/>
  <c r="D313" i="67"/>
  <c r="C447" i="67"/>
  <c r="D237" i="67"/>
  <c r="P228" i="67"/>
  <c r="R825" i="67"/>
  <c r="H841" i="67"/>
  <c r="Q718" i="67"/>
  <c r="N494" i="67"/>
  <c r="D764" i="67"/>
  <c r="N240" i="67"/>
  <c r="E858" i="67"/>
  <c r="O735" i="67"/>
  <c r="L310" i="67"/>
  <c r="F474" i="67"/>
  <c r="C388" i="67"/>
  <c r="N821" i="67"/>
  <c r="H885" i="67"/>
  <c r="E673" i="67"/>
  <c r="G514" i="67"/>
  <c r="O192" i="67"/>
  <c r="O907" i="67"/>
  <c r="K592" i="67"/>
  <c r="K683" i="67"/>
  <c r="Q549" i="67"/>
  <c r="F926" i="67"/>
  <c r="P391" i="67"/>
  <c r="P15" i="67"/>
  <c r="H842" i="67"/>
  <c r="G461" i="67"/>
  <c r="C27" i="67"/>
  <c r="S46" i="67"/>
  <c r="F397" i="67"/>
  <c r="O628" i="67"/>
  <c r="D405" i="67"/>
  <c r="G472" i="67"/>
  <c r="P1003" i="67"/>
  <c r="H194" i="67"/>
  <c r="Q928" i="67"/>
  <c r="R498" i="67"/>
  <c r="I882" i="67"/>
  <c r="R377" i="67"/>
  <c r="K668" i="67"/>
  <c r="F692" i="67"/>
  <c r="N658" i="67"/>
  <c r="H967" i="67"/>
  <c r="H61" i="67"/>
  <c r="F985" i="67"/>
  <c r="I559" i="67"/>
  <c r="R593" i="67"/>
  <c r="K98" i="67"/>
  <c r="O6" i="67"/>
  <c r="L523" i="67"/>
  <c r="O274" i="67"/>
  <c r="I354" i="67"/>
  <c r="I650" i="67"/>
  <c r="E545" i="67"/>
  <c r="P218" i="67"/>
  <c r="H516" i="67"/>
  <c r="E801" i="67"/>
  <c r="R471" i="67"/>
  <c r="Q53" i="67"/>
  <c r="E177" i="67"/>
  <c r="E24" i="67"/>
  <c r="J188" i="67"/>
  <c r="R152" i="67"/>
  <c r="D582" i="67"/>
  <c r="S350" i="67"/>
  <c r="S510" i="67"/>
  <c r="K17" i="67"/>
  <c r="E32" i="67"/>
  <c r="N13" i="67"/>
  <c r="E402" i="67"/>
  <c r="F24" i="67"/>
  <c r="K339" i="67"/>
  <c r="J388" i="67"/>
  <c r="S525" i="67"/>
  <c r="P449" i="67"/>
  <c r="D894" i="67"/>
  <c r="H668" i="67"/>
  <c r="G714" i="67"/>
  <c r="C1002" i="67"/>
  <c r="F710" i="67"/>
  <c r="Q927" i="67"/>
  <c r="O605" i="67"/>
  <c r="E329" i="67"/>
  <c r="R356" i="67"/>
  <c r="L388" i="67"/>
  <c r="L8" i="67"/>
  <c r="N55" i="67"/>
  <c r="F527" i="67"/>
  <c r="F878" i="67"/>
  <c r="L687" i="67"/>
  <c r="Q373" i="67"/>
  <c r="G399" i="67"/>
  <c r="H775" i="67"/>
  <c r="E35" i="67"/>
  <c r="J538" i="67"/>
  <c r="J529" i="67"/>
  <c r="G910" i="67"/>
  <c r="P183" i="67"/>
  <c r="K498" i="67"/>
  <c r="I901" i="67"/>
  <c r="N529" i="67"/>
  <c r="K300" i="67"/>
  <c r="D563" i="67"/>
  <c r="O131" i="67"/>
  <c r="E617" i="67"/>
  <c r="S408" i="67"/>
  <c r="K227" i="67"/>
  <c r="G572" i="67"/>
  <c r="K102" i="67"/>
  <c r="O48" i="67"/>
  <c r="S916" i="67"/>
  <c r="L733" i="67"/>
  <c r="R497" i="67"/>
  <c r="O49" i="67"/>
  <c r="S64" i="67"/>
  <c r="O406" i="67"/>
  <c r="P821" i="67"/>
  <c r="H557" i="67"/>
  <c r="F123" i="67"/>
  <c r="K622" i="67"/>
  <c r="G296" i="67"/>
  <c r="L65" i="67"/>
  <c r="J885" i="67"/>
  <c r="R201" i="67"/>
  <c r="O528" i="67"/>
  <c r="P879" i="67"/>
  <c r="K520" i="67"/>
  <c r="K328" i="67"/>
  <c r="C715" i="67"/>
  <c r="P470" i="67"/>
  <c r="F14" i="67"/>
  <c r="K101" i="67"/>
  <c r="C383" i="67"/>
  <c r="S955" i="67"/>
  <c r="G1000" i="67"/>
  <c r="G290" i="67"/>
  <c r="J508" i="67"/>
  <c r="Q827" i="67"/>
  <c r="N497" i="67"/>
  <c r="H920" i="67"/>
  <c r="Q817" i="67"/>
  <c r="I235" i="67"/>
  <c r="I489" i="67"/>
  <c r="G683" i="67"/>
  <c r="R51" i="67"/>
  <c r="N886" i="67"/>
  <c r="P232" i="67"/>
  <c r="G471" i="67"/>
  <c r="H413" i="67"/>
  <c r="F84" i="67"/>
  <c r="L303" i="67"/>
  <c r="C484" i="67"/>
  <c r="I792" i="67"/>
  <c r="D998" i="67"/>
  <c r="C959" i="67"/>
  <c r="I340" i="67"/>
  <c r="G819" i="67"/>
  <c r="L222" i="67"/>
  <c r="P661" i="67"/>
  <c r="C493" i="67"/>
  <c r="J719" i="67"/>
  <c r="J517" i="67"/>
  <c r="C760" i="67"/>
  <c r="E729" i="67"/>
  <c r="I990" i="67"/>
  <c r="G267" i="67"/>
  <c r="I499" i="67"/>
  <c r="L179" i="67"/>
  <c r="Q877" i="67"/>
  <c r="N341" i="67"/>
  <c r="D640" i="67"/>
  <c r="L262" i="67"/>
  <c r="E424" i="67"/>
  <c r="S826" i="67"/>
  <c r="S141" i="67"/>
  <c r="H950" i="67"/>
  <c r="N717" i="67"/>
  <c r="N218" i="67"/>
  <c r="D190" i="67"/>
  <c r="N636" i="67"/>
  <c r="Q26" i="67"/>
  <c r="S657" i="67"/>
  <c r="P993" i="67"/>
  <c r="P542" i="67"/>
  <c r="E633" i="67"/>
  <c r="K703" i="67"/>
  <c r="I985" i="67"/>
  <c r="O808" i="67"/>
  <c r="G427" i="67"/>
  <c r="J874" i="67"/>
  <c r="N617" i="67"/>
  <c r="P452" i="67"/>
  <c r="K113" i="67"/>
  <c r="D849" i="67"/>
  <c r="P488" i="67"/>
  <c r="H760" i="67"/>
  <c r="Q446" i="67"/>
  <c r="C54" i="67"/>
  <c r="O191" i="67"/>
  <c r="R7" i="67"/>
  <c r="S691" i="67"/>
  <c r="I333" i="67"/>
  <c r="G631" i="67"/>
  <c r="J772" i="67"/>
  <c r="N301" i="67"/>
  <c r="Q258" i="67"/>
  <c r="L19" i="67"/>
  <c r="E362" i="67"/>
  <c r="E991" i="67"/>
  <c r="D842" i="67"/>
  <c r="F570" i="67"/>
  <c r="H949" i="67"/>
  <c r="K751" i="67"/>
  <c r="L677" i="67"/>
  <c r="D191" i="67"/>
  <c r="Q684" i="67"/>
  <c r="E307" i="67"/>
  <c r="G141" i="67"/>
  <c r="S951" i="67"/>
  <c r="N155" i="67"/>
  <c r="P258" i="67"/>
  <c r="P451" i="67"/>
  <c r="P142" i="67"/>
  <c r="J99" i="67"/>
  <c r="J900" i="67"/>
  <c r="S919" i="67"/>
  <c r="L513" i="67"/>
  <c r="P277" i="67"/>
  <c r="K784" i="67"/>
  <c r="E472" i="67"/>
  <c r="I939" i="67"/>
  <c r="P626" i="67"/>
  <c r="N683" i="67"/>
  <c r="L481" i="67"/>
  <c r="E784" i="67"/>
  <c r="E661" i="67"/>
  <c r="K901" i="67"/>
  <c r="D578" i="67"/>
  <c r="H159" i="67"/>
  <c r="N234" i="67"/>
  <c r="J400" i="67"/>
  <c r="G695" i="67"/>
  <c r="I445" i="67"/>
  <c r="Q374" i="67"/>
  <c r="P941" i="67"/>
  <c r="S454" i="67"/>
  <c r="Q19" i="67"/>
  <c r="K981" i="67"/>
  <c r="G777" i="67"/>
  <c r="Q167" i="67"/>
  <c r="H895" i="67"/>
  <c r="H612" i="67"/>
  <c r="H870" i="67"/>
  <c r="S146" i="67"/>
  <c r="C119" i="67"/>
  <c r="F467" i="67"/>
  <c r="N149" i="67"/>
  <c r="F80" i="67"/>
  <c r="H278" i="67"/>
  <c r="S910" i="67"/>
  <c r="O196" i="67"/>
  <c r="Q751" i="67"/>
  <c r="R435" i="67"/>
  <c r="G880" i="67"/>
  <c r="I130" i="67"/>
  <c r="G696" i="67"/>
  <c r="R31" i="67"/>
  <c r="J901" i="67"/>
  <c r="C347" i="67"/>
  <c r="D117" i="67"/>
  <c r="C834" i="67"/>
  <c r="F834" i="67"/>
  <c r="J231" i="67"/>
  <c r="E155" i="67"/>
  <c r="K286" i="67"/>
  <c r="P96" i="67"/>
  <c r="D814" i="67"/>
  <c r="H570" i="67"/>
  <c r="J811" i="67"/>
  <c r="S397" i="67"/>
  <c r="N375" i="67"/>
  <c r="R519" i="67"/>
  <c r="C266" i="67"/>
  <c r="P345" i="67"/>
  <c r="N900" i="67"/>
  <c r="F206" i="67"/>
  <c r="K202" i="67"/>
  <c r="F741" i="67"/>
  <c r="H83" i="67"/>
  <c r="S714" i="67"/>
  <c r="K463" i="67"/>
  <c r="N614" i="67"/>
  <c r="J951" i="67"/>
  <c r="L609" i="67"/>
  <c r="C571" i="67"/>
  <c r="G236" i="67"/>
  <c r="P427" i="67"/>
  <c r="K598" i="67"/>
  <c r="J465" i="67"/>
  <c r="F557" i="67"/>
  <c r="F655" i="67"/>
  <c r="K345" i="67"/>
  <c r="O449" i="67"/>
  <c r="S853" i="67"/>
  <c r="P760" i="67"/>
  <c r="S722" i="67"/>
  <c r="O920" i="67"/>
  <c r="K686" i="67"/>
  <c r="I317" i="67"/>
  <c r="F820" i="67"/>
  <c r="H585" i="67"/>
  <c r="P595" i="67"/>
  <c r="R958" i="67"/>
  <c r="Q905" i="67"/>
  <c r="H669" i="67"/>
  <c r="H372" i="67"/>
  <c r="P920" i="67"/>
  <c r="L392" i="67"/>
  <c r="L530" i="67"/>
  <c r="O821" i="67"/>
  <c r="D731" i="67"/>
  <c r="S259" i="67"/>
  <c r="L260" i="67"/>
  <c r="Q405" i="67"/>
  <c r="C889" i="67"/>
  <c r="N890" i="67"/>
  <c r="Q953" i="67"/>
  <c r="S845" i="67"/>
  <c r="D271" i="67"/>
  <c r="D992" i="67"/>
  <c r="E54" i="67"/>
  <c r="G802" i="67"/>
  <c r="I581" i="67"/>
  <c r="K66" i="67"/>
  <c r="N228" i="67"/>
  <c r="I639" i="67"/>
  <c r="L703" i="67"/>
  <c r="K376" i="67"/>
  <c r="C829" i="67"/>
  <c r="L210" i="67"/>
  <c r="I504" i="67"/>
  <c r="P707" i="67"/>
  <c r="L263" i="67"/>
  <c r="H412" i="67"/>
  <c r="J961" i="67"/>
  <c r="G790" i="67"/>
  <c r="G637" i="67"/>
  <c r="L754" i="67"/>
  <c r="J589" i="67"/>
  <c r="J411" i="67"/>
  <c r="F939" i="67"/>
  <c r="O633" i="67"/>
  <c r="N948" i="67"/>
  <c r="G936" i="67"/>
  <c r="L339" i="67"/>
  <c r="J616" i="67"/>
  <c r="Q644" i="67"/>
  <c r="D341" i="67"/>
  <c r="Q441" i="67"/>
  <c r="K752" i="67"/>
  <c r="E169" i="67"/>
  <c r="O26" i="67"/>
  <c r="L614" i="67"/>
  <c r="D615" i="67"/>
  <c r="E665" i="67"/>
  <c r="L258" i="67"/>
  <c r="N316" i="67"/>
  <c r="H432" i="67"/>
  <c r="J478" i="67"/>
  <c r="Q771" i="67"/>
  <c r="R439" i="67"/>
  <c r="L394" i="67"/>
  <c r="S383" i="67"/>
  <c r="O395" i="67"/>
  <c r="E369" i="67"/>
  <c r="H988" i="67"/>
  <c r="E873" i="67"/>
  <c r="L934" i="67"/>
  <c r="I443" i="67"/>
  <c r="F925" i="67"/>
  <c r="R307" i="67"/>
  <c r="Q428" i="67"/>
  <c r="E487" i="67"/>
  <c r="L52" i="67"/>
  <c r="H47" i="67"/>
  <c r="O906" i="67"/>
  <c r="S293" i="67"/>
  <c r="J817" i="67"/>
  <c r="J687" i="67"/>
  <c r="Q411" i="67"/>
  <c r="P901" i="67"/>
  <c r="L88" i="67"/>
  <c r="I239" i="67"/>
  <c r="K648" i="67"/>
  <c r="L642" i="67"/>
  <c r="D577" i="67"/>
  <c r="K149" i="67"/>
  <c r="D641" i="67"/>
  <c r="R301" i="67"/>
  <c r="P874" i="67"/>
  <c r="S849" i="67"/>
  <c r="P907" i="67"/>
  <c r="R895" i="67"/>
  <c r="O128" i="67"/>
  <c r="Q209" i="67"/>
  <c r="Q974" i="67"/>
  <c r="L218" i="67"/>
  <c r="N640" i="67"/>
  <c r="I141" i="67"/>
  <c r="L503" i="67"/>
  <c r="L813" i="67"/>
  <c r="F385" i="67"/>
  <c r="O683" i="67"/>
  <c r="R836" i="67"/>
  <c r="J697" i="67"/>
  <c r="J663" i="67"/>
  <c r="P285" i="67"/>
  <c r="S570" i="67"/>
  <c r="S839" i="67"/>
  <c r="I73" i="67"/>
  <c r="Q741" i="67"/>
  <c r="H534" i="67"/>
  <c r="F983" i="67"/>
  <c r="C523" i="67"/>
  <c r="P552" i="67"/>
  <c r="S447" i="67"/>
  <c r="Q691" i="67"/>
  <c r="E771" i="67"/>
  <c r="R748" i="67"/>
  <c r="R248" i="67"/>
  <c r="E672" i="67"/>
  <c r="R357" i="67"/>
  <c r="E384" i="67"/>
  <c r="L941" i="67"/>
  <c r="N708" i="67"/>
  <c r="Q434" i="67"/>
  <c r="I579" i="67"/>
  <c r="I320" i="67"/>
  <c r="P155" i="67"/>
  <c r="O686" i="67"/>
  <c r="E973" i="67"/>
  <c r="L491" i="67"/>
  <c r="N73" i="67"/>
  <c r="J148" i="67"/>
  <c r="L158" i="67"/>
  <c r="F859" i="67"/>
  <c r="Q608" i="67"/>
  <c r="G131" i="67"/>
  <c r="G742" i="67"/>
  <c r="E123" i="67"/>
  <c r="H904" i="67"/>
  <c r="S311" i="67"/>
  <c r="E557" i="67"/>
  <c r="E11" i="67"/>
  <c r="D778" i="67"/>
  <c r="K397" i="67"/>
  <c r="O902" i="67"/>
  <c r="P364" i="67"/>
  <c r="I236" i="67"/>
  <c r="P366" i="67"/>
  <c r="P534" i="67"/>
  <c r="J184" i="67"/>
  <c r="P571" i="67"/>
  <c r="L151" i="67"/>
  <c r="N429" i="67"/>
  <c r="G172" i="67"/>
  <c r="F265" i="67"/>
  <c r="Q755" i="67"/>
  <c r="Q681" i="67"/>
  <c r="N591" i="67"/>
  <c r="L843" i="67"/>
  <c r="O732" i="67"/>
  <c r="G962" i="67"/>
  <c r="G50" i="67"/>
  <c r="O474" i="67"/>
  <c r="J760" i="67"/>
  <c r="I40" i="67"/>
  <c r="H759" i="67"/>
  <c r="Q826" i="67"/>
  <c r="O83" i="67"/>
  <c r="D254" i="67"/>
  <c r="H140" i="67"/>
  <c r="H941" i="67"/>
  <c r="G341" i="67"/>
  <c r="C363" i="67"/>
  <c r="P563" i="67"/>
  <c r="E842" i="67"/>
  <c r="J893" i="67"/>
  <c r="N803" i="67"/>
  <c r="F178" i="67"/>
  <c r="H708" i="67"/>
  <c r="G407" i="67"/>
  <c r="R217" i="67"/>
  <c r="E262" i="67"/>
  <c r="I330" i="67"/>
  <c r="S251" i="67"/>
  <c r="S407" i="67"/>
  <c r="I716" i="67"/>
  <c r="H658" i="67"/>
  <c r="E775" i="67"/>
  <c r="L269" i="67"/>
  <c r="E27" i="67"/>
  <c r="L708" i="67"/>
  <c r="L26" i="67"/>
  <c r="H293" i="67"/>
  <c r="L846" i="67"/>
  <c r="J801" i="67"/>
  <c r="O928" i="67"/>
  <c r="R922" i="67"/>
  <c r="O728" i="67"/>
  <c r="P963" i="67"/>
  <c r="C441" i="67"/>
  <c r="H66" i="67"/>
  <c r="F50" i="67"/>
  <c r="H984" i="67"/>
  <c r="F250" i="67"/>
  <c r="D118" i="67"/>
  <c r="P313" i="67"/>
  <c r="L585" i="67"/>
  <c r="D580" i="67"/>
  <c r="R578" i="67"/>
  <c r="O466" i="67"/>
  <c r="R19" i="67"/>
  <c r="N553" i="67"/>
  <c r="D14" i="67"/>
  <c r="G792" i="67"/>
  <c r="O41" i="67"/>
  <c r="N195" i="67"/>
  <c r="K979" i="67"/>
  <c r="D994" i="67"/>
  <c r="G945" i="67"/>
  <c r="I667" i="67"/>
  <c r="O566" i="67"/>
  <c r="P652" i="67"/>
  <c r="F959" i="67"/>
  <c r="E578" i="67"/>
  <c r="C570" i="67"/>
  <c r="F940" i="67"/>
  <c r="O434" i="67"/>
  <c r="E506" i="67"/>
  <c r="E737" i="67"/>
  <c r="E476" i="67"/>
  <c r="C476" i="67"/>
  <c r="S459" i="67"/>
  <c r="H587" i="67"/>
  <c r="J472" i="67"/>
  <c r="I796" i="67"/>
  <c r="H401" i="67"/>
  <c r="R916" i="67"/>
  <c r="N756" i="67"/>
  <c r="G1003" i="67"/>
  <c r="H776" i="67"/>
  <c r="E598" i="67"/>
  <c r="R119" i="67"/>
  <c r="R517" i="67"/>
  <c r="S139" i="67"/>
  <c r="E37" i="67"/>
  <c r="O312" i="67"/>
  <c r="O758" i="67"/>
  <c r="K560" i="67"/>
  <c r="J250" i="67"/>
  <c r="S503" i="67"/>
  <c r="D247" i="67"/>
  <c r="C723" i="67"/>
  <c r="Q63" i="67"/>
  <c r="G259" i="67"/>
  <c r="I591" i="67"/>
  <c r="G112" i="67"/>
  <c r="H238" i="67"/>
  <c r="O955" i="67"/>
  <c r="H515" i="67"/>
  <c r="C264" i="67"/>
  <c r="P231" i="67"/>
  <c r="S13" i="67"/>
  <c r="N271" i="67"/>
  <c r="F520" i="67"/>
  <c r="E135" i="67"/>
  <c r="S358" i="67"/>
  <c r="I749" i="67"/>
  <c r="P859" i="67"/>
  <c r="S965" i="67"/>
  <c r="E248" i="67"/>
  <c r="F391" i="67"/>
  <c r="H847" i="67"/>
  <c r="E565" i="67"/>
  <c r="S137" i="67"/>
  <c r="D907" i="67"/>
  <c r="H468" i="67"/>
  <c r="L890" i="67"/>
  <c r="J370" i="67"/>
  <c r="C514" i="67"/>
  <c r="R959" i="67"/>
  <c r="J444" i="67"/>
  <c r="O584" i="67"/>
  <c r="G839" i="67"/>
  <c r="Q28" i="67"/>
  <c r="R903" i="67"/>
  <c r="P724" i="67"/>
  <c r="L807" i="67"/>
  <c r="N997" i="67"/>
  <c r="N967" i="67"/>
  <c r="Q709" i="67"/>
  <c r="J704" i="67"/>
  <c r="D470" i="67"/>
  <c r="D77" i="67"/>
  <c r="E18" i="67"/>
  <c r="R329" i="67"/>
  <c r="G753" i="67"/>
  <c r="O268" i="67"/>
  <c r="J581" i="67"/>
  <c r="F68" i="67"/>
  <c r="Q395" i="67"/>
  <c r="S963" i="67"/>
  <c r="P789" i="67"/>
  <c r="R361" i="67"/>
  <c r="C533" i="67"/>
  <c r="G636" i="67"/>
  <c r="I919" i="67"/>
  <c r="K645" i="67"/>
  <c r="N213" i="67"/>
  <c r="Q738" i="67"/>
  <c r="D769" i="67"/>
  <c r="O935" i="67"/>
  <c r="L550" i="67"/>
  <c r="P569" i="67"/>
  <c r="Q294" i="67"/>
  <c r="G132" i="67"/>
  <c r="R90" i="67"/>
  <c r="P20" i="67"/>
  <c r="L283" i="67"/>
  <c r="F745" i="67"/>
  <c r="L828" i="67"/>
  <c r="J190" i="67"/>
  <c r="I544" i="67"/>
  <c r="C16" i="67"/>
  <c r="R491" i="67"/>
  <c r="P736" i="67"/>
  <c r="R667" i="67"/>
  <c r="F714" i="67"/>
  <c r="J873" i="67"/>
  <c r="P784" i="67"/>
  <c r="C10" i="67"/>
  <c r="O606" i="67"/>
  <c r="C690" i="67"/>
  <c r="E316" i="67"/>
  <c r="N718" i="67"/>
  <c r="O234" i="67"/>
  <c r="S420" i="67"/>
  <c r="P939" i="67"/>
  <c r="G9" i="67"/>
  <c r="K198" i="67"/>
  <c r="F23" i="67"/>
  <c r="L599" i="67"/>
  <c r="O414" i="67"/>
  <c r="C903" i="67"/>
  <c r="G858" i="67"/>
  <c r="R934" i="67"/>
  <c r="J849" i="67"/>
  <c r="I440" i="67"/>
  <c r="G909" i="67"/>
  <c r="R927" i="67"/>
  <c r="Q69" i="67"/>
  <c r="R653" i="67"/>
  <c r="G659" i="67"/>
  <c r="P916" i="67"/>
  <c r="Q731" i="67"/>
  <c r="E93" i="67"/>
  <c r="J746" i="67"/>
  <c r="D874" i="67"/>
  <c r="N360" i="67"/>
  <c r="N173" i="67"/>
  <c r="I305" i="67"/>
  <c r="K314" i="67"/>
  <c r="P271" i="67"/>
  <c r="F438" i="67"/>
  <c r="H929" i="67"/>
  <c r="S944" i="67"/>
  <c r="J488" i="67"/>
  <c r="N45" i="67"/>
  <c r="H898" i="67"/>
  <c r="K544" i="67"/>
  <c r="O193" i="67"/>
  <c r="N706" i="67"/>
  <c r="P872" i="67"/>
  <c r="F941" i="67"/>
  <c r="I344" i="67"/>
  <c r="P233" i="67"/>
  <c r="C827" i="67"/>
  <c r="I904" i="67"/>
  <c r="R900" i="67"/>
  <c r="E170" i="67"/>
  <c r="G306" i="67"/>
  <c r="F949" i="67"/>
  <c r="E274" i="67"/>
  <c r="S412" i="67"/>
  <c r="P413" i="67"/>
  <c r="N267" i="67"/>
  <c r="N816" i="67"/>
  <c r="D844" i="67"/>
  <c r="Q524" i="67"/>
  <c r="E599" i="67"/>
  <c r="P21" i="67"/>
  <c r="R925" i="67"/>
  <c r="O957" i="67"/>
  <c r="R540" i="67"/>
  <c r="H973" i="67"/>
  <c r="S647" i="67"/>
  <c r="G613" i="67"/>
  <c r="R647" i="67"/>
  <c r="P954" i="67"/>
  <c r="P474" i="67"/>
  <c r="D378" i="67"/>
  <c r="K23" i="67"/>
  <c r="H995" i="67"/>
  <c r="L482" i="67"/>
  <c r="D936" i="67"/>
  <c r="K29" i="67"/>
  <c r="N120" i="67"/>
  <c r="N580" i="67"/>
  <c r="K874" i="67"/>
  <c r="N122" i="67"/>
  <c r="N46" i="67"/>
  <c r="G884" i="67"/>
  <c r="H960" i="67"/>
  <c r="L348" i="67"/>
  <c r="G511" i="67"/>
  <c r="S342" i="67"/>
  <c r="E498" i="67"/>
  <c r="F850" i="67"/>
  <c r="S170" i="67"/>
  <c r="O445" i="67"/>
  <c r="K409" i="67"/>
  <c r="P108" i="67"/>
  <c r="I52" i="67"/>
  <c r="R436" i="67"/>
  <c r="L869" i="67"/>
  <c r="N887" i="67"/>
  <c r="O516" i="67"/>
  <c r="H41" i="67"/>
  <c r="P338" i="67"/>
  <c r="E567" i="67"/>
  <c r="H655" i="67"/>
  <c r="J980" i="67"/>
  <c r="S733" i="67"/>
  <c r="G967" i="67"/>
  <c r="R620" i="67"/>
  <c r="N651" i="67"/>
  <c r="C777" i="67"/>
  <c r="H831" i="67"/>
  <c r="J950" i="67"/>
  <c r="N345" i="67"/>
  <c r="K634" i="67"/>
  <c r="L396" i="67"/>
  <c r="I888" i="67"/>
  <c r="N16" i="67"/>
  <c r="H780" i="67"/>
  <c r="D919" i="67"/>
  <c r="E7" i="67"/>
  <c r="N477" i="67"/>
  <c r="O545" i="67"/>
  <c r="E5" i="67"/>
  <c r="J955" i="67"/>
  <c r="F431" i="67"/>
  <c r="Q385" i="67"/>
  <c r="P456" i="67"/>
  <c r="J891" i="67"/>
  <c r="S565" i="67"/>
  <c r="I498" i="67"/>
  <c r="L621" i="67"/>
  <c r="K332" i="67"/>
  <c r="Q804" i="67"/>
  <c r="D941" i="67"/>
  <c r="I278" i="67"/>
  <c r="L20" i="67"/>
  <c r="H461" i="67"/>
  <c r="O447" i="67"/>
  <c r="S889" i="67"/>
  <c r="K855" i="67"/>
  <c r="J615" i="67"/>
  <c r="F226" i="67"/>
  <c r="C321" i="67"/>
  <c r="G836" i="67"/>
  <c r="P715" i="67"/>
  <c r="K790" i="67"/>
  <c r="O623" i="67"/>
  <c r="Q614" i="67"/>
  <c r="L874" i="67"/>
  <c r="K608" i="67"/>
  <c r="O435" i="67"/>
  <c r="K952" i="67"/>
  <c r="P648" i="67"/>
  <c r="O218" i="67"/>
  <c r="F453" i="67"/>
  <c r="O327" i="67"/>
  <c r="R556" i="67"/>
  <c r="L100" i="67"/>
  <c r="G20" i="67"/>
  <c r="N235" i="67"/>
  <c r="E508" i="67"/>
  <c r="Q789" i="67"/>
  <c r="D729" i="67"/>
  <c r="S957" i="67"/>
  <c r="H323" i="67"/>
  <c r="S573" i="67"/>
  <c r="D304" i="67"/>
  <c r="G156" i="67"/>
  <c r="E240" i="67"/>
  <c r="J167" i="67"/>
  <c r="Q655" i="67"/>
  <c r="K518" i="67"/>
  <c r="N192" i="67"/>
  <c r="I189" i="67"/>
  <c r="F699" i="67"/>
  <c r="H618" i="67"/>
  <c r="I506" i="67"/>
  <c r="H690" i="67"/>
  <c r="P763" i="67"/>
  <c r="J30" i="67"/>
  <c r="F769" i="67"/>
  <c r="L842" i="67"/>
  <c r="H629" i="67"/>
  <c r="O590" i="67"/>
  <c r="G273" i="67"/>
  <c r="H414" i="67"/>
  <c r="N54" i="67"/>
  <c r="F509" i="67"/>
  <c r="J318" i="67"/>
  <c r="D330" i="67"/>
  <c r="J682" i="67"/>
  <c r="H711" i="67"/>
  <c r="O810" i="67"/>
  <c r="L12" i="67"/>
  <c r="E989" i="67"/>
  <c r="I115" i="67"/>
  <c r="R445" i="67"/>
  <c r="F1003" i="67"/>
  <c r="D867" i="67"/>
  <c r="G545" i="67"/>
  <c r="P892" i="67"/>
  <c r="E855" i="67"/>
  <c r="O630" i="67"/>
  <c r="N862" i="67"/>
  <c r="I285" i="67"/>
  <c r="D471" i="67"/>
  <c r="E813" i="67"/>
  <c r="J851" i="67"/>
  <c r="E90" i="67"/>
  <c r="C913" i="67"/>
  <c r="G674" i="67"/>
  <c r="O656" i="67"/>
  <c r="J382" i="67"/>
  <c r="G202" i="67"/>
  <c r="F532" i="67"/>
  <c r="Q127" i="67"/>
  <c r="Q365" i="67"/>
  <c r="Q513" i="67"/>
  <c r="C883" i="67"/>
  <c r="R312" i="67"/>
  <c r="F360" i="67"/>
  <c r="N895" i="67"/>
  <c r="K847" i="67"/>
  <c r="H765" i="67"/>
  <c r="K596" i="67"/>
  <c r="S409" i="67"/>
  <c r="E84" i="67"/>
  <c r="J937" i="67"/>
  <c r="S903" i="67"/>
  <c r="F798" i="67"/>
  <c r="P877" i="67"/>
  <c r="S937" i="67"/>
  <c r="J644" i="67"/>
  <c r="O30" i="67"/>
  <c r="G951" i="67"/>
  <c r="R880" i="67"/>
  <c r="O969" i="67"/>
  <c r="E358" i="67"/>
  <c r="P587" i="67"/>
  <c r="L947" i="67"/>
  <c r="G672" i="67"/>
  <c r="G221" i="67"/>
  <c r="I932" i="67"/>
  <c r="G663" i="67"/>
  <c r="E846" i="67"/>
  <c r="Q794" i="67"/>
  <c r="K991" i="67"/>
  <c r="J200" i="67"/>
  <c r="D372" i="67"/>
  <c r="R480" i="67"/>
  <c r="H385" i="67"/>
  <c r="F158" i="67"/>
  <c r="C331" i="67"/>
  <c r="K934" i="67"/>
  <c r="C803" i="67"/>
  <c r="L700" i="67"/>
  <c r="P300" i="67"/>
  <c r="K422" i="67"/>
  <c r="C100" i="67"/>
  <c r="R808" i="67"/>
  <c r="E111" i="67"/>
  <c r="J623" i="67"/>
  <c r="Q203" i="67"/>
  <c r="J944" i="67"/>
  <c r="L684" i="67"/>
  <c r="E728" i="67"/>
  <c r="O391" i="67"/>
  <c r="J497" i="67"/>
  <c r="Q754" i="67"/>
  <c r="L417" i="67"/>
  <c r="J768" i="67"/>
  <c r="H346" i="67"/>
  <c r="G582" i="67"/>
  <c r="K700" i="67"/>
  <c r="F751" i="67"/>
  <c r="O713" i="67"/>
  <c r="I758" i="67"/>
  <c r="O568" i="67"/>
  <c r="J948" i="67"/>
  <c r="H337" i="67"/>
  <c r="I886" i="67"/>
  <c r="D742" i="67"/>
  <c r="R56" i="67"/>
  <c r="O285" i="67"/>
  <c r="K558" i="67"/>
  <c r="Q403" i="67"/>
  <c r="G556" i="67"/>
  <c r="L657" i="67"/>
  <c r="H25" i="67"/>
  <c r="I309" i="67"/>
  <c r="S819" i="67"/>
  <c r="L881" i="67"/>
  <c r="K496" i="67"/>
  <c r="E663" i="67"/>
  <c r="H445" i="67"/>
  <c r="L734" i="67"/>
  <c r="Q230" i="67"/>
  <c r="C13" i="67"/>
  <c r="Q547" i="67"/>
  <c r="R482" i="67"/>
  <c r="L484" i="67"/>
  <c r="I911" i="67"/>
  <c r="D830" i="67"/>
  <c r="L494" i="67"/>
  <c r="J626" i="67"/>
  <c r="J602" i="67"/>
  <c r="J367" i="67"/>
  <c r="I223" i="67"/>
  <c r="J149" i="67"/>
  <c r="H175" i="67"/>
  <c r="H730" i="67"/>
  <c r="H370" i="67"/>
  <c r="D384" i="67"/>
  <c r="F276" i="67"/>
  <c r="K74" i="67"/>
  <c r="N450" i="67"/>
  <c r="D856" i="67"/>
  <c r="C150" i="67"/>
  <c r="D741" i="67"/>
  <c r="R523" i="67"/>
  <c r="I561" i="67"/>
  <c r="G992" i="67"/>
  <c r="G116" i="67"/>
  <c r="I622" i="67"/>
  <c r="I976" i="67"/>
  <c r="P930" i="67"/>
  <c r="I272" i="67"/>
  <c r="D734" i="67"/>
  <c r="S55" i="67"/>
  <c r="S677" i="67"/>
  <c r="I643" i="67"/>
  <c r="P463" i="67"/>
  <c r="K920" i="67"/>
  <c r="F822" i="67"/>
  <c r="S995" i="67"/>
  <c r="I313" i="67"/>
  <c r="Q638" i="67"/>
  <c r="N521" i="67"/>
  <c r="G991" i="67"/>
  <c r="Q758" i="67"/>
  <c r="E850" i="67"/>
  <c r="R270" i="67"/>
  <c r="N427" i="67"/>
  <c r="O347" i="67"/>
  <c r="J452" i="67"/>
  <c r="L588" i="67"/>
  <c r="N108" i="67"/>
  <c r="S744" i="67"/>
  <c r="P606" i="67"/>
  <c r="O863" i="67"/>
  <c r="H710" i="67"/>
  <c r="S24" i="67"/>
  <c r="K329" i="67"/>
  <c r="E187" i="67"/>
  <c r="H231" i="67"/>
  <c r="I426" i="67"/>
  <c r="H940" i="67"/>
  <c r="L319" i="67"/>
  <c r="R800" i="67"/>
  <c r="S196" i="67"/>
  <c r="J354" i="67"/>
  <c r="K811" i="67"/>
  <c r="G948" i="67"/>
  <c r="R268" i="67"/>
  <c r="E19" i="67"/>
  <c r="O370" i="67"/>
  <c r="G505" i="67"/>
  <c r="Q383" i="67"/>
  <c r="H173" i="67"/>
  <c r="K577" i="67"/>
  <c r="I244" i="67"/>
  <c r="D185" i="67"/>
  <c r="S349" i="67"/>
  <c r="G392" i="67"/>
  <c r="N131" i="67"/>
  <c r="J44" i="67"/>
  <c r="R767" i="67"/>
  <c r="I660" i="67"/>
  <c r="Q600" i="67"/>
  <c r="L627" i="67"/>
  <c r="C659" i="67"/>
  <c r="P487" i="67"/>
  <c r="E86" i="67"/>
  <c r="P764" i="67"/>
  <c r="H288" i="67"/>
  <c r="C471" i="67"/>
  <c r="J949" i="67"/>
  <c r="L654" i="67"/>
  <c r="S495" i="67"/>
  <c r="K361" i="67"/>
  <c r="G534" i="67"/>
  <c r="K762" i="67"/>
  <c r="K551" i="67"/>
  <c r="S671" i="67"/>
  <c r="E929" i="67"/>
  <c r="L504" i="67"/>
  <c r="C515" i="67"/>
  <c r="E718" i="67"/>
  <c r="K690" i="67"/>
  <c r="J91" i="67"/>
  <c r="I266" i="67"/>
  <c r="E766" i="67"/>
  <c r="S211" i="67"/>
  <c r="K38" i="67"/>
  <c r="K989" i="67"/>
  <c r="K944" i="67"/>
  <c r="G847" i="67"/>
  <c r="C37" i="67"/>
  <c r="J608" i="67"/>
  <c r="C450" i="67"/>
  <c r="G782" i="67"/>
  <c r="S748" i="67"/>
  <c r="D217" i="67"/>
  <c r="G84" i="67"/>
  <c r="Q818" i="67"/>
  <c r="K501" i="67"/>
  <c r="N487" i="67"/>
  <c r="H399" i="67"/>
  <c r="H492" i="67"/>
  <c r="Q746" i="67"/>
  <c r="R802" i="67"/>
  <c r="I465" i="67"/>
  <c r="R421" i="67"/>
  <c r="K504" i="67"/>
  <c r="Q195" i="67"/>
  <c r="N18" i="67"/>
  <c r="G793" i="67"/>
  <c r="I348" i="67"/>
  <c r="L16" i="67"/>
  <c r="D621" i="67"/>
  <c r="I432" i="67"/>
  <c r="G308" i="67"/>
  <c r="I376" i="67"/>
  <c r="E682" i="67"/>
  <c r="N678" i="67"/>
  <c r="O813" i="67"/>
  <c r="L975" i="67"/>
  <c r="I260" i="67"/>
  <c r="J415" i="67"/>
  <c r="F21" i="67"/>
  <c r="P848" i="67"/>
  <c r="O563" i="67"/>
  <c r="S720" i="67"/>
  <c r="K984" i="67"/>
  <c r="R29" i="67"/>
  <c r="S741" i="67"/>
  <c r="D805" i="67"/>
  <c r="J598" i="67"/>
  <c r="L364" i="67"/>
  <c r="G343" i="67"/>
  <c r="O206" i="67"/>
  <c r="E489" i="67"/>
  <c r="K27" i="67"/>
  <c r="N524" i="67"/>
  <c r="N110" i="67"/>
  <c r="S983" i="67"/>
  <c r="C660" i="67"/>
  <c r="S815" i="67"/>
  <c r="Q36" i="67"/>
  <c r="C936" i="67"/>
  <c r="C859" i="67"/>
  <c r="H294" i="67"/>
  <c r="E406" i="67"/>
  <c r="E174" i="67"/>
  <c r="H848" i="67"/>
  <c r="S781" i="67"/>
  <c r="C575" i="67"/>
  <c r="H85" i="67"/>
  <c r="S261" i="67"/>
  <c r="I817" i="67"/>
  <c r="O296" i="67"/>
  <c r="K832" i="67"/>
  <c r="L242" i="67"/>
  <c r="H609" i="67"/>
  <c r="R765" i="67"/>
  <c r="I374" i="67"/>
  <c r="P250" i="67"/>
  <c r="L840" i="67"/>
  <c r="G247" i="67"/>
  <c r="D673" i="67"/>
  <c r="F107" i="67"/>
  <c r="O431" i="67"/>
  <c r="G71" i="67"/>
  <c r="G382" i="67"/>
  <c r="O776" i="67"/>
  <c r="E430" i="67"/>
  <c r="O357" i="67"/>
  <c r="I250" i="67"/>
  <c r="H972" i="67"/>
  <c r="C544" i="67"/>
  <c r="S755" i="67"/>
  <c r="I201" i="67"/>
  <c r="R566" i="67"/>
  <c r="G927" i="67"/>
  <c r="S580" i="67"/>
  <c r="G851" i="67"/>
  <c r="N726" i="67"/>
  <c r="D336" i="67"/>
  <c r="D695" i="67"/>
  <c r="K647" i="67"/>
  <c r="D973" i="67"/>
  <c r="I708" i="67"/>
  <c r="N438" i="67"/>
  <c r="J625" i="67"/>
  <c r="K689" i="67"/>
  <c r="G11" i="67"/>
  <c r="H285" i="67"/>
  <c r="J978" i="67"/>
  <c r="B798" i="67"/>
  <c r="P331" i="67"/>
  <c r="I854" i="67"/>
  <c r="D794" i="67"/>
  <c r="R83" i="67"/>
  <c r="F559" i="67"/>
  <c r="G449" i="67"/>
  <c r="F236" i="67"/>
  <c r="R684" i="67"/>
  <c r="C360" i="67"/>
  <c r="R680" i="67"/>
  <c r="C734" i="67"/>
  <c r="I850" i="67"/>
  <c r="C76" i="67"/>
  <c r="K334" i="67"/>
  <c r="S497" i="67"/>
  <c r="K967" i="67"/>
  <c r="Q753" i="67"/>
  <c r="E724" i="67"/>
  <c r="O482" i="67"/>
  <c r="L873" i="67"/>
  <c r="C921" i="67"/>
  <c r="L185" i="67"/>
  <c r="H488" i="67"/>
  <c r="H625" i="67"/>
  <c r="O497" i="67"/>
  <c r="N735" i="67"/>
  <c r="G429" i="67"/>
  <c r="P861" i="67"/>
  <c r="G869" i="67"/>
  <c r="F627" i="67"/>
  <c r="K254" i="67"/>
  <c r="G731" i="67"/>
  <c r="H378" i="67"/>
  <c r="E745" i="67"/>
  <c r="R972" i="67"/>
  <c r="F948" i="67"/>
  <c r="O960" i="67"/>
  <c r="E921" i="67"/>
  <c r="O939" i="67"/>
  <c r="J201" i="67"/>
  <c r="I42" i="67"/>
  <c r="N641" i="67"/>
  <c r="I871" i="67"/>
  <c r="P436" i="67"/>
  <c r="E997" i="67"/>
  <c r="Q726" i="67"/>
  <c r="C947" i="67"/>
  <c r="S131" i="67"/>
  <c r="D277" i="67"/>
  <c r="Q987" i="67"/>
  <c r="E301" i="67"/>
  <c r="G971" i="67"/>
  <c r="H839" i="67"/>
  <c r="I582" i="67"/>
  <c r="D179" i="67"/>
  <c r="O346" i="67"/>
  <c r="J970" i="67"/>
  <c r="H645" i="67"/>
  <c r="G331" i="67"/>
  <c r="I96" i="67"/>
  <c r="F943" i="67"/>
  <c r="G922" i="67"/>
  <c r="D291" i="67"/>
  <c r="Q531" i="67"/>
  <c r="E796" i="67"/>
  <c r="H599" i="67"/>
  <c r="N40" i="67"/>
  <c r="C846" i="67"/>
  <c r="J480" i="67"/>
  <c r="R330" i="67"/>
  <c r="G986" i="67"/>
  <c r="O485" i="67"/>
  <c r="R751" i="67"/>
  <c r="N212" i="67"/>
  <c r="Q333" i="67"/>
  <c r="J311" i="67"/>
  <c r="L911" i="67"/>
  <c r="R428" i="67"/>
  <c r="I981" i="67"/>
  <c r="N920" i="67"/>
  <c r="C935" i="67"/>
  <c r="Q971" i="67"/>
  <c r="D159" i="67"/>
  <c r="D538" i="67"/>
  <c r="E589" i="67"/>
  <c r="G675" i="67"/>
  <c r="J366" i="67"/>
  <c r="G578" i="67"/>
  <c r="Q770" i="67"/>
  <c r="I600" i="67"/>
  <c r="F649" i="67"/>
  <c r="O680" i="67"/>
  <c r="F94" i="67"/>
  <c r="O522" i="67"/>
  <c r="I238" i="67"/>
  <c r="D69" i="67"/>
  <c r="I921" i="67"/>
  <c r="P227" i="67"/>
  <c r="K557" i="67"/>
  <c r="O462" i="67"/>
  <c r="L553" i="67"/>
  <c r="N993" i="67"/>
  <c r="N754" i="67"/>
  <c r="F499" i="67"/>
  <c r="Q622" i="67"/>
  <c r="C598" i="67"/>
  <c r="P467" i="67"/>
  <c r="K938" i="67"/>
  <c r="E708" i="67"/>
  <c r="S490" i="67"/>
  <c r="S394" i="67"/>
  <c r="O165" i="67"/>
  <c r="I606" i="67"/>
  <c r="Q868" i="67"/>
  <c r="P696" i="67"/>
  <c r="H525" i="67"/>
  <c r="O795" i="67"/>
  <c r="E349" i="67"/>
  <c r="O169" i="67"/>
  <c r="H14" i="67"/>
  <c r="P266" i="67"/>
  <c r="G137" i="67"/>
  <c r="E990" i="67"/>
  <c r="H239" i="67"/>
  <c r="K805" i="67"/>
  <c r="N344" i="67"/>
  <c r="R720" i="67"/>
  <c r="P317" i="67"/>
  <c r="K624" i="67"/>
  <c r="S825" i="67"/>
  <c r="R849" i="67"/>
  <c r="C761" i="67"/>
  <c r="H879" i="67"/>
  <c r="F362" i="67"/>
  <c r="J491" i="67"/>
  <c r="F296" i="67"/>
  <c r="D521" i="67"/>
  <c r="F241" i="67"/>
  <c r="R712" i="67"/>
  <c r="I858" i="67"/>
  <c r="P78" i="67"/>
  <c r="F141" i="67"/>
  <c r="O983" i="67"/>
  <c r="F708" i="67"/>
  <c r="C116" i="67"/>
  <c r="H118" i="67"/>
  <c r="C425" i="67"/>
  <c r="E848" i="67"/>
  <c r="I153" i="67"/>
  <c r="R484" i="67"/>
  <c r="N335" i="67"/>
  <c r="O55" i="67"/>
  <c r="P562" i="67"/>
  <c r="G746" i="67"/>
  <c r="R746" i="67"/>
  <c r="C451" i="67"/>
  <c r="F263" i="67"/>
  <c r="I23" i="67"/>
  <c r="N398" i="67"/>
  <c r="G800" i="67"/>
  <c r="D549" i="67"/>
  <c r="C879" i="67"/>
  <c r="S506" i="67"/>
  <c r="E669" i="67"/>
  <c r="I203" i="67"/>
  <c r="D908" i="67"/>
  <c r="N554" i="67"/>
  <c r="E403" i="67"/>
  <c r="Q692" i="67"/>
  <c r="L808" i="67"/>
  <c r="G949" i="67"/>
  <c r="I534" i="67"/>
  <c r="P867" i="67"/>
  <c r="G994" i="67"/>
  <c r="R910" i="67"/>
  <c r="O15" i="67"/>
  <c r="D391" i="67"/>
  <c r="L549" i="67"/>
  <c r="S808" i="67"/>
  <c r="P362" i="67"/>
  <c r="S609" i="67"/>
  <c r="S422" i="67"/>
  <c r="N188" i="67"/>
  <c r="S904" i="67"/>
  <c r="L190" i="67"/>
  <c r="P83" i="67"/>
  <c r="D828" i="67"/>
  <c r="Q815" i="67"/>
  <c r="J743" i="67"/>
  <c r="E8" i="67"/>
  <c r="R353" i="67"/>
  <c r="E940" i="67"/>
  <c r="G632" i="67"/>
  <c r="P807" i="67"/>
  <c r="Q254" i="67"/>
  <c r="G161" i="67"/>
  <c r="G680" i="67"/>
  <c r="H30" i="67"/>
  <c r="L643" i="67"/>
  <c r="K85" i="67"/>
  <c r="P188" i="67"/>
  <c r="F910" i="67"/>
  <c r="S171" i="67"/>
  <c r="P102" i="67"/>
  <c r="E300" i="67"/>
  <c r="K248" i="67"/>
  <c r="Q909" i="67"/>
  <c r="N639" i="67"/>
  <c r="D347" i="67"/>
  <c r="S357" i="67"/>
  <c r="Q778" i="67"/>
  <c r="G362" i="67"/>
  <c r="O104" i="67"/>
  <c r="E223" i="67"/>
  <c r="J353" i="67"/>
  <c r="J65" i="67"/>
  <c r="N395" i="67"/>
  <c r="P45" i="67"/>
  <c r="S583" i="67"/>
  <c r="D127" i="67"/>
  <c r="L636" i="67"/>
  <c r="E744" i="67"/>
  <c r="I829" i="67"/>
  <c r="L775" i="67"/>
  <c r="C320" i="67"/>
  <c r="O292" i="67"/>
  <c r="O842" i="67"/>
  <c r="D106" i="67"/>
  <c r="H753" i="67"/>
  <c r="E967" i="67"/>
  <c r="K846" i="67"/>
  <c r="L670" i="67"/>
  <c r="C774" i="67"/>
  <c r="H82" i="67"/>
  <c r="G442" i="67"/>
  <c r="K591" i="67"/>
  <c r="S332" i="67"/>
  <c r="L812" i="67"/>
  <c r="G729" i="67"/>
  <c r="S416" i="67"/>
  <c r="O626" i="67"/>
  <c r="K692" i="67"/>
  <c r="L514" i="67"/>
  <c r="S705" i="67"/>
  <c r="N273" i="67"/>
  <c r="H19" i="67"/>
  <c r="S470" i="67"/>
  <c r="Q332" i="67"/>
  <c r="G426" i="67"/>
  <c r="E509" i="67"/>
  <c r="R216" i="67"/>
  <c r="G75" i="67"/>
  <c r="N257" i="67"/>
  <c r="P147" i="67"/>
  <c r="E710" i="67"/>
  <c r="G610" i="67"/>
  <c r="E531" i="67"/>
  <c r="H448" i="67"/>
  <c r="S960" i="67"/>
  <c r="O53" i="67"/>
  <c r="H290" i="67"/>
  <c r="F203" i="67"/>
  <c r="F623" i="67"/>
  <c r="I533" i="67"/>
  <c r="I613" i="67"/>
  <c r="N701" i="67"/>
  <c r="P635" i="67"/>
  <c r="I413" i="67"/>
  <c r="C618" i="67"/>
  <c r="J371" i="67"/>
  <c r="D891" i="67"/>
  <c r="G739" i="67"/>
  <c r="C125" i="67"/>
  <c r="S986" i="67"/>
  <c r="Q508" i="67"/>
  <c r="H915" i="67"/>
  <c r="C933" i="67"/>
  <c r="P600" i="67"/>
  <c r="D551" i="67"/>
  <c r="S221" i="67"/>
  <c r="S711" i="67"/>
  <c r="J729" i="67"/>
  <c r="L457" i="67"/>
  <c r="S1000" i="67"/>
  <c r="K427" i="67"/>
  <c r="P583" i="67"/>
  <c r="K860" i="67"/>
  <c r="I970" i="67"/>
  <c r="E46" i="67"/>
  <c r="E861" i="67"/>
  <c r="L944" i="67"/>
  <c r="C379" i="67"/>
  <c r="S710" i="67"/>
  <c r="E364" i="67"/>
  <c r="F512" i="67"/>
  <c r="Q828" i="67"/>
  <c r="O974" i="67"/>
  <c r="I466" i="67"/>
  <c r="R740" i="67"/>
  <c r="S934" i="67"/>
  <c r="C380" i="67"/>
  <c r="G404" i="67"/>
  <c r="O416" i="67"/>
  <c r="G828" i="67"/>
  <c r="S400" i="67"/>
  <c r="K260" i="67"/>
  <c r="C91" i="67"/>
  <c r="L284" i="67"/>
  <c r="L97" i="67"/>
  <c r="J763" i="67"/>
  <c r="N306" i="67"/>
  <c r="K294" i="67"/>
  <c r="G977" i="67"/>
  <c r="Q869" i="67"/>
  <c r="E451" i="67"/>
  <c r="J345" i="67"/>
  <c r="K154" i="67"/>
  <c r="D19" i="67"/>
  <c r="E823" i="67"/>
  <c r="P959" i="67"/>
  <c r="C433" i="67"/>
  <c r="R738" i="67"/>
  <c r="D922" i="67"/>
  <c r="E502" i="67"/>
  <c r="L966" i="67"/>
  <c r="F447" i="67"/>
  <c r="F62" i="67"/>
  <c r="E562" i="67"/>
  <c r="E83" i="67"/>
  <c r="R60" i="67"/>
  <c r="D727" i="67"/>
  <c r="S371" i="67"/>
  <c r="H266" i="67"/>
  <c r="G92" i="67"/>
  <c r="F919" i="67"/>
  <c r="Q653" i="67"/>
  <c r="H59" i="67"/>
  <c r="O304" i="67"/>
  <c r="O148" i="67"/>
  <c r="E917" i="67"/>
  <c r="R116" i="67"/>
  <c r="C905" i="67"/>
  <c r="K610" i="67"/>
  <c r="C764" i="67"/>
  <c r="N82" i="67"/>
  <c r="G13" i="67"/>
  <c r="K67" i="67"/>
  <c r="J708" i="67"/>
  <c r="S745" i="67"/>
  <c r="O269" i="67"/>
  <c r="Q409" i="67"/>
  <c r="N53" i="67"/>
  <c r="O102" i="67"/>
  <c r="O850" i="67"/>
  <c r="J774" i="67"/>
  <c r="H890" i="67"/>
  <c r="L960" i="67"/>
  <c r="J55" i="67"/>
  <c r="P466" i="67"/>
  <c r="S479" i="67"/>
  <c r="G226" i="67"/>
  <c r="J835" i="67"/>
  <c r="S832" i="67"/>
  <c r="G261" i="67"/>
  <c r="E885" i="67"/>
  <c r="K684" i="67"/>
  <c r="E13" i="67"/>
  <c r="E503" i="67"/>
  <c r="Q361" i="67"/>
  <c r="F548" i="67"/>
  <c r="E51" i="67"/>
  <c r="O603" i="67"/>
  <c r="K876" i="67"/>
  <c r="O721" i="67"/>
  <c r="O519" i="67"/>
  <c r="H10" i="67"/>
  <c r="K745" i="67"/>
  <c r="D768" i="67"/>
  <c r="D940" i="67"/>
  <c r="C518" i="67"/>
  <c r="D785" i="67"/>
  <c r="O310" i="67"/>
  <c r="J198" i="67"/>
  <c r="G669" i="67"/>
  <c r="G223" i="67"/>
  <c r="J224" i="67"/>
  <c r="D420" i="67"/>
  <c r="K487" i="67"/>
  <c r="H868" i="67"/>
  <c r="Q7" i="67"/>
  <c r="P672" i="67"/>
  <c r="E512" i="67"/>
  <c r="R316" i="67"/>
  <c r="K895" i="67"/>
  <c r="S927" i="67"/>
  <c r="S327" i="67"/>
  <c r="D556" i="67"/>
  <c r="P814" i="67"/>
  <c r="N133" i="67"/>
  <c r="I128" i="67"/>
  <c r="H736" i="67"/>
  <c r="F96" i="67"/>
  <c r="K162" i="67"/>
  <c r="O237" i="67"/>
  <c r="K250" i="67"/>
  <c r="G337" i="67"/>
  <c r="L719" i="67"/>
  <c r="I884" i="67"/>
  <c r="P106" i="67"/>
  <c r="Q244" i="67"/>
  <c r="N285" i="67"/>
  <c r="D478" i="67"/>
  <c r="E60" i="67"/>
  <c r="K759" i="67"/>
  <c r="I957" i="67"/>
  <c r="N399" i="67"/>
  <c r="K887" i="67"/>
  <c r="K435" i="67"/>
  <c r="J671" i="67"/>
  <c r="H867" i="67"/>
  <c r="R142" i="67"/>
  <c r="K780" i="67"/>
  <c r="K158" i="67"/>
  <c r="N237" i="67"/>
  <c r="C56" i="67"/>
  <c r="L744" i="67"/>
  <c r="C14" i="67"/>
  <c r="N179" i="67"/>
  <c r="S23" i="67"/>
  <c r="D279" i="67"/>
  <c r="S498" i="67"/>
  <c r="K502" i="67"/>
  <c r="E798" i="67"/>
  <c r="J405" i="67"/>
  <c r="J791" i="67"/>
  <c r="J692" i="67"/>
  <c r="C359" i="67"/>
  <c r="J883" i="67"/>
  <c r="D837" i="67"/>
  <c r="P556" i="67"/>
  <c r="R845" i="67"/>
  <c r="I756" i="67"/>
  <c r="O898" i="67"/>
  <c r="J19" i="67"/>
  <c r="P379" i="67"/>
  <c r="D281" i="67"/>
  <c r="J357" i="67"/>
  <c r="L350" i="67"/>
  <c r="L358" i="67"/>
  <c r="P825" i="67"/>
  <c r="C558" i="67"/>
  <c r="S620" i="67"/>
  <c r="N265" i="67"/>
  <c r="O660" i="67"/>
  <c r="Q22" i="67"/>
  <c r="E367" i="67"/>
  <c r="P884" i="67"/>
  <c r="K440" i="67"/>
  <c r="S315" i="67"/>
  <c r="R295" i="67"/>
  <c r="N786" i="67"/>
  <c r="N698" i="67"/>
  <c r="K411" i="67"/>
  <c r="N775" i="67"/>
  <c r="H315" i="67"/>
  <c r="P160" i="67"/>
  <c r="S555" i="67"/>
  <c r="N407" i="67"/>
  <c r="P377" i="67"/>
  <c r="F30" i="67"/>
  <c r="L187" i="67"/>
  <c r="N876" i="67"/>
  <c r="Q64" i="67"/>
  <c r="G543" i="67"/>
  <c r="E702" i="67"/>
  <c r="D116" i="67"/>
  <c r="L1000" i="67"/>
  <c r="I774" i="67"/>
  <c r="Q425" i="67"/>
  <c r="C290" i="67"/>
  <c r="R638" i="67"/>
  <c r="K191" i="67"/>
  <c r="Q264" i="67"/>
  <c r="Q522" i="67"/>
  <c r="F289" i="67"/>
  <c r="S884" i="67"/>
  <c r="H411" i="67"/>
  <c r="G930" i="67"/>
  <c r="O746" i="67"/>
  <c r="P510" i="67"/>
  <c r="G142" i="67"/>
  <c r="C709" i="67"/>
  <c r="E444" i="67"/>
  <c r="P805" i="67"/>
  <c r="D11" i="67"/>
  <c r="L880" i="67"/>
  <c r="O132" i="67"/>
  <c r="E442" i="67"/>
  <c r="H810" i="67"/>
  <c r="K285" i="67"/>
  <c r="O992" i="67"/>
  <c r="J613" i="67"/>
  <c r="D48" i="67"/>
  <c r="D282" i="67"/>
  <c r="N793" i="67"/>
  <c r="F581" i="67"/>
  <c r="J767" i="67"/>
  <c r="Q129" i="67"/>
  <c r="O488" i="67"/>
  <c r="I713" i="67"/>
  <c r="N107" i="67"/>
  <c r="O306" i="67"/>
  <c r="D358" i="67"/>
  <c r="S798" i="67"/>
  <c r="S980" i="67"/>
  <c r="O240" i="67"/>
  <c r="P50" i="67"/>
  <c r="L752" i="67"/>
  <c r="R855" i="67"/>
  <c r="H778" i="67"/>
  <c r="I106" i="67"/>
  <c r="N85" i="67"/>
  <c r="C194" i="67"/>
  <c r="S110" i="67"/>
  <c r="H662" i="67"/>
  <c r="S471" i="67"/>
  <c r="Q999" i="67"/>
  <c r="L86" i="67"/>
  <c r="S66" i="67"/>
  <c r="P813" i="67"/>
  <c r="Q922" i="67"/>
  <c r="D795" i="67"/>
  <c r="Q436" i="67"/>
  <c r="S631" i="67"/>
  <c r="Q837" i="67"/>
  <c r="F307" i="67"/>
  <c r="L575" i="67"/>
  <c r="H326" i="67"/>
  <c r="I840" i="67"/>
  <c r="E692" i="67"/>
  <c r="H568" i="67"/>
  <c r="K306" i="67"/>
  <c r="I983" i="67"/>
  <c r="N543" i="67"/>
  <c r="P476" i="67"/>
  <c r="D646" i="67"/>
  <c r="N934" i="67"/>
  <c r="S441" i="67"/>
  <c r="C666" i="67"/>
  <c r="N703" i="67"/>
  <c r="C622" i="67"/>
  <c r="C453" i="67"/>
  <c r="O170" i="67"/>
  <c r="C912" i="67"/>
  <c r="Q468" i="67"/>
  <c r="F266" i="67"/>
  <c r="P118" i="67"/>
  <c r="S696" i="67"/>
  <c r="C222" i="67"/>
  <c r="K719" i="67"/>
  <c r="P272" i="67"/>
  <c r="P972" i="67"/>
  <c r="C767" i="67"/>
  <c r="O328" i="67"/>
  <c r="J860" i="67"/>
  <c r="Q973" i="67"/>
  <c r="C863" i="67"/>
  <c r="J86" i="67"/>
  <c r="P354" i="67"/>
  <c r="K442" i="67"/>
  <c r="E250" i="67"/>
  <c r="F950" i="67"/>
  <c r="S271" i="67"/>
  <c r="H699" i="67"/>
  <c r="O167" i="67"/>
  <c r="S300" i="67"/>
  <c r="C134" i="67"/>
  <c r="E131" i="67"/>
  <c r="H402" i="67"/>
  <c r="R645" i="67"/>
  <c r="P347" i="67"/>
  <c r="O592" i="67"/>
  <c r="C385" i="67"/>
  <c r="R840" i="67"/>
  <c r="K948" i="67"/>
  <c r="N860" i="67"/>
  <c r="K793" i="67"/>
  <c r="R62" i="67"/>
  <c r="S21" i="67"/>
  <c r="R30" i="67"/>
  <c r="N217" i="67"/>
  <c r="S608" i="67"/>
  <c r="Q988" i="67"/>
  <c r="Q593" i="67"/>
  <c r="N597" i="67"/>
  <c r="G72" i="67"/>
  <c r="E648" i="67"/>
  <c r="E222" i="67"/>
  <c r="Q627" i="67"/>
  <c r="P817" i="67"/>
  <c r="S67" i="67"/>
  <c r="D153" i="67"/>
  <c r="H726" i="67"/>
  <c r="N380" i="67"/>
  <c r="G507" i="67"/>
  <c r="C634" i="67"/>
  <c r="F248" i="67"/>
  <c r="F365" i="67"/>
  <c r="L620" i="67"/>
  <c r="P671" i="67"/>
  <c r="G767" i="67"/>
  <c r="R272" i="67"/>
  <c r="K99" i="67"/>
  <c r="G383" i="67"/>
  <c r="E953" i="67"/>
  <c r="N650" i="67"/>
  <c r="D617" i="67"/>
  <c r="Q193" i="67"/>
  <c r="N697" i="67"/>
  <c r="J127" i="67"/>
  <c r="H392" i="67"/>
  <c r="E764" i="67"/>
  <c r="P98" i="67"/>
  <c r="J32" i="67"/>
  <c r="N100" i="67"/>
  <c r="O515" i="67"/>
  <c r="D821" i="67"/>
  <c r="H714" i="67"/>
  <c r="D56" i="67"/>
  <c r="I781" i="67"/>
  <c r="P731" i="67"/>
  <c r="R586" i="67"/>
  <c r="Q589" i="67"/>
  <c r="P382" i="67"/>
  <c r="J899" i="67"/>
  <c r="P878" i="67"/>
  <c r="I28" i="67"/>
  <c r="P949" i="67"/>
  <c r="F806" i="67"/>
  <c r="I304" i="67"/>
  <c r="Q346" i="67"/>
  <c r="P829" i="67"/>
  <c r="I628" i="67"/>
  <c r="G464" i="67"/>
  <c r="S791" i="67"/>
  <c r="P77" i="67"/>
  <c r="E690" i="67"/>
  <c r="R928" i="67"/>
  <c r="Q457" i="67"/>
  <c r="I224" i="67"/>
  <c r="S672" i="67"/>
  <c r="R838" i="67"/>
  <c r="F85" i="67"/>
  <c r="K827" i="67"/>
  <c r="J197" i="67"/>
  <c r="Q612" i="67"/>
  <c r="H823" i="67"/>
  <c r="E282" i="67"/>
  <c r="D591" i="67"/>
  <c r="J438" i="67"/>
  <c r="C757" i="67"/>
  <c r="I61" i="67"/>
  <c r="L595" i="67"/>
  <c r="K553" i="67"/>
  <c r="L779" i="67"/>
  <c r="G950" i="67"/>
  <c r="H916" i="67"/>
  <c r="K552" i="67"/>
  <c r="D441" i="67"/>
  <c r="K201" i="67"/>
  <c r="D710" i="67"/>
  <c r="G219" i="67"/>
  <c r="C250" i="67"/>
  <c r="N371" i="67"/>
  <c r="K144" i="67"/>
  <c r="Q74" i="67"/>
  <c r="K830" i="67"/>
  <c r="L736" i="67"/>
  <c r="O763" i="67"/>
  <c r="D648" i="67"/>
  <c r="G959" i="67"/>
  <c r="C343" i="67"/>
  <c r="N411" i="67"/>
  <c r="L316" i="67"/>
  <c r="H783" i="67"/>
  <c r="L695" i="67"/>
  <c r="F554" i="67"/>
  <c r="G860" i="67"/>
  <c r="I174" i="67"/>
  <c r="I220" i="67"/>
  <c r="C802" i="67"/>
  <c r="L375" i="67"/>
  <c r="O715" i="67"/>
  <c r="R907" i="67"/>
  <c r="F25" i="67"/>
  <c r="N288" i="67"/>
  <c r="S418" i="67"/>
  <c r="H792" i="67"/>
  <c r="R914" i="67"/>
  <c r="F951" i="67"/>
  <c r="P381" i="67"/>
  <c r="G62" i="67"/>
  <c r="P62" i="67"/>
  <c r="Q813" i="67"/>
  <c r="P532" i="67"/>
  <c r="J163" i="67"/>
  <c r="G98" i="67"/>
  <c r="J932" i="67"/>
  <c r="K764" i="67"/>
  <c r="E468" i="67"/>
  <c r="J777" i="67"/>
  <c r="C424" i="67"/>
  <c r="N550" i="67"/>
  <c r="K433" i="67"/>
  <c r="J701" i="67"/>
  <c r="N632" i="67"/>
  <c r="R550" i="67"/>
  <c r="S314" i="67"/>
  <c r="O789" i="67"/>
  <c r="D620" i="67"/>
  <c r="J610" i="67"/>
  <c r="G150" i="67"/>
  <c r="F481" i="67"/>
  <c r="E125" i="67"/>
  <c r="N517" i="67"/>
  <c r="O873" i="67"/>
  <c r="N600" i="67"/>
  <c r="I760" i="67"/>
  <c r="F197" i="67"/>
  <c r="O289" i="67"/>
  <c r="L124" i="67"/>
  <c r="H934" i="67"/>
  <c r="R941" i="67"/>
  <c r="I485" i="67"/>
  <c r="D579" i="67"/>
  <c r="D387" i="67"/>
  <c r="C327" i="67"/>
  <c r="O523" i="67"/>
  <c r="C620" i="67"/>
  <c r="C525" i="67"/>
  <c r="D793" i="67"/>
  <c r="J493" i="67"/>
  <c r="L141" i="67"/>
  <c r="Q690" i="67"/>
  <c r="J433" i="67"/>
  <c r="J881" i="67"/>
  <c r="C234" i="67"/>
  <c r="R936" i="67"/>
  <c r="I302" i="67"/>
  <c r="J246" i="67"/>
  <c r="P493" i="67"/>
  <c r="C253" i="67"/>
  <c r="R988" i="67"/>
  <c r="F476" i="67"/>
  <c r="F461" i="67"/>
  <c r="S939" i="67"/>
  <c r="G882" i="67"/>
  <c r="I540" i="67"/>
  <c r="K315" i="67"/>
  <c r="H367" i="67"/>
  <c r="D381" i="67"/>
  <c r="N921" i="67"/>
  <c r="P895" i="67"/>
  <c r="E573" i="67"/>
  <c r="F487" i="67"/>
  <c r="J718" i="67"/>
  <c r="Q121" i="67"/>
  <c r="K878" i="67"/>
  <c r="G324" i="67"/>
  <c r="E569" i="67"/>
  <c r="F146" i="67"/>
  <c r="P196" i="67"/>
  <c r="S26" i="67"/>
  <c r="L178" i="67"/>
  <c r="L769" i="67"/>
  <c r="O764" i="67"/>
  <c r="S449" i="67"/>
  <c r="J194" i="67"/>
  <c r="R760" i="67"/>
  <c r="R850" i="67"/>
  <c r="R727" i="67"/>
  <c r="K448" i="67"/>
  <c r="Q978" i="67"/>
  <c r="I350" i="67"/>
  <c r="R783" i="67"/>
  <c r="E504" i="67"/>
  <c r="E52" i="67"/>
  <c r="K581" i="67"/>
  <c r="Q588" i="67"/>
  <c r="I509" i="67"/>
  <c r="N339" i="67"/>
  <c r="Q198" i="67"/>
  <c r="I793" i="67"/>
  <c r="P566" i="67"/>
  <c r="C719" i="67"/>
  <c r="P742" i="67"/>
  <c r="G849" i="67"/>
  <c r="C899" i="67"/>
  <c r="H113" i="67"/>
  <c r="I57" i="67"/>
  <c r="R571" i="67"/>
  <c r="O602" i="67"/>
  <c r="F58" i="67"/>
  <c r="J303" i="67"/>
  <c r="J40" i="67"/>
  <c r="E607" i="67"/>
  <c r="L877" i="67"/>
  <c r="S542" i="67"/>
  <c r="P392" i="67"/>
  <c r="C251" i="67"/>
  <c r="J770" i="67"/>
  <c r="F99" i="67"/>
  <c r="G866" i="67"/>
  <c r="J466" i="67"/>
  <c r="G883" i="67"/>
  <c r="C808" i="67"/>
  <c r="Q640" i="67"/>
  <c r="K682" i="67"/>
  <c r="R864" i="67"/>
  <c r="H387" i="67"/>
  <c r="E77" i="67"/>
  <c r="N509" i="67"/>
  <c r="F198" i="67"/>
  <c r="D226" i="67"/>
  <c r="N596" i="67"/>
  <c r="E630" i="67"/>
  <c r="G532" i="67"/>
  <c r="N167" i="67"/>
  <c r="O477" i="67"/>
  <c r="R799" i="67"/>
  <c r="D483" i="67"/>
  <c r="P402" i="67"/>
  <c r="G641" i="67"/>
  <c r="J989" i="67"/>
  <c r="C18" i="67"/>
  <c r="K316" i="67"/>
  <c r="J561" i="67"/>
  <c r="P400" i="67"/>
  <c r="K318" i="67"/>
  <c r="D379" i="67"/>
  <c r="G887" i="67"/>
  <c r="R277" i="67"/>
  <c r="J920" i="67"/>
  <c r="D822" i="67"/>
  <c r="O376" i="67"/>
  <c r="O579" i="67"/>
  <c r="H55" i="67"/>
  <c r="G163" i="67"/>
  <c r="D256" i="67"/>
  <c r="K727" i="67"/>
  <c r="D597" i="67"/>
  <c r="D486" i="67"/>
  <c r="O817" i="67"/>
  <c r="O284" i="67"/>
  <c r="L901" i="67"/>
  <c r="L200" i="67"/>
  <c r="F277" i="67"/>
  <c r="K394" i="67"/>
  <c r="L927" i="67"/>
  <c r="E255" i="67"/>
  <c r="K122" i="67"/>
  <c r="F600" i="67"/>
  <c r="P66" i="67"/>
  <c r="O293" i="67"/>
  <c r="K452" i="67"/>
  <c r="K438" i="67"/>
  <c r="C835" i="67"/>
  <c r="K226" i="67"/>
  <c r="N456" i="67"/>
  <c r="L497" i="67"/>
  <c r="R946" i="67"/>
  <c r="E937" i="67"/>
  <c r="I707" i="67"/>
  <c r="G873" i="67"/>
  <c r="Q378" i="67"/>
  <c r="Q788" i="67"/>
  <c r="G248" i="67"/>
  <c r="P517" i="67"/>
  <c r="I414" i="67"/>
  <c r="F268" i="67"/>
  <c r="L77" i="67"/>
  <c r="L781" i="67"/>
  <c r="E321" i="67"/>
  <c r="E12" i="67"/>
  <c r="C944" i="67"/>
  <c r="Q896" i="67"/>
  <c r="H837" i="67"/>
  <c r="F818" i="67"/>
  <c r="H31" i="67"/>
  <c r="C242" i="67"/>
  <c r="L248" i="67"/>
  <c r="K626" i="67"/>
  <c r="H187" i="67"/>
  <c r="D859" i="67"/>
  <c r="R649" i="67"/>
  <c r="J792" i="67"/>
  <c r="S286" i="67"/>
  <c r="C325" i="67"/>
  <c r="R59" i="67"/>
  <c r="G760" i="67"/>
  <c r="P913" i="67"/>
  <c r="D570" i="67"/>
  <c r="G277" i="67"/>
  <c r="H743" i="67"/>
  <c r="D531" i="67"/>
  <c r="J576" i="67"/>
  <c r="R336" i="67"/>
  <c r="C276" i="67"/>
  <c r="S740" i="67"/>
  <c r="I903" i="67"/>
  <c r="J987" i="67"/>
  <c r="F976" i="67"/>
  <c r="I548" i="67"/>
  <c r="L428" i="67"/>
  <c r="O493" i="67"/>
  <c r="N135" i="67"/>
  <c r="Q38" i="67"/>
  <c r="L404" i="67"/>
  <c r="I397" i="67"/>
  <c r="E484" i="67"/>
  <c r="Q561" i="67"/>
  <c r="L976" i="67"/>
  <c r="H884" i="67"/>
  <c r="L162" i="67"/>
  <c r="D845" i="67"/>
  <c r="O211" i="67"/>
  <c r="H507" i="67"/>
  <c r="J317" i="67"/>
  <c r="I672" i="67"/>
  <c r="I666" i="67"/>
  <c r="P513" i="67"/>
  <c r="J422" i="67"/>
  <c r="D211" i="67"/>
  <c r="E768" i="67"/>
  <c r="K455" i="67"/>
  <c r="J986" i="67"/>
  <c r="H746" i="67"/>
  <c r="O828" i="67"/>
  <c r="F235" i="67"/>
  <c r="N491" i="67"/>
  <c r="D278" i="67"/>
  <c r="J962" i="67"/>
  <c r="H32" i="67"/>
  <c r="N454" i="67"/>
  <c r="I765" i="67"/>
  <c r="K706" i="67"/>
  <c r="H380" i="67"/>
  <c r="J36" i="67"/>
  <c r="S518" i="67"/>
  <c r="P152" i="67"/>
  <c r="R426" i="67"/>
  <c r="O996" i="67"/>
  <c r="P145" i="67"/>
  <c r="H728" i="67"/>
  <c r="K108" i="67"/>
  <c r="F501" i="67"/>
  <c r="Q197" i="67"/>
  <c r="F412" i="67"/>
  <c r="O437" i="67"/>
  <c r="H267" i="67"/>
  <c r="D983" i="67"/>
  <c r="K72" i="67"/>
  <c r="G856" i="67"/>
  <c r="J76" i="67"/>
  <c r="O266" i="67"/>
  <c r="C394" i="67"/>
  <c r="C221" i="67"/>
  <c r="S149" i="67"/>
  <c r="F417" i="67"/>
  <c r="L426" i="67"/>
  <c r="P809" i="67"/>
  <c r="D128" i="67"/>
  <c r="I10" i="67"/>
  <c r="I602" i="67"/>
  <c r="C711" i="67"/>
  <c r="P166" i="67"/>
  <c r="S653" i="67"/>
  <c r="L825" i="67"/>
  <c r="I273" i="67"/>
  <c r="J132" i="67"/>
  <c r="O666" i="67"/>
  <c r="E400" i="67"/>
  <c r="J656" i="67"/>
  <c r="L998" i="67"/>
  <c r="F449" i="67"/>
  <c r="F121" i="67"/>
  <c r="P311" i="67"/>
  <c r="S452" i="67"/>
  <c r="L850" i="67"/>
  <c r="J343" i="67"/>
  <c r="O254" i="67"/>
  <c r="K691" i="67"/>
  <c r="G118" i="67"/>
  <c r="P965" i="67"/>
  <c r="H149" i="67"/>
  <c r="D6" i="67"/>
  <c r="C489" i="67"/>
  <c r="D403" i="67"/>
  <c r="H198" i="67"/>
  <c r="P344" i="67"/>
  <c r="S935" i="67"/>
  <c r="K78" i="67"/>
  <c r="S464" i="67"/>
  <c r="E175" i="67"/>
  <c r="L804" i="67"/>
  <c r="G191" i="67"/>
  <c r="J482" i="67"/>
  <c r="L567" i="67"/>
  <c r="D518" i="67"/>
  <c r="J369" i="67"/>
  <c r="P723" i="67"/>
  <c r="C30" i="67"/>
  <c r="Q139" i="67"/>
  <c r="N568" i="67"/>
  <c r="C42" i="67"/>
  <c r="P914" i="67"/>
  <c r="B855" i="67"/>
  <c r="R582" i="67"/>
  <c r="G530" i="67"/>
  <c r="E387" i="67"/>
  <c r="S544" i="67"/>
  <c r="H464" i="67"/>
  <c r="F676" i="67"/>
  <c r="F756" i="67"/>
  <c r="F493" i="67"/>
  <c r="E152" i="67"/>
  <c r="C430" i="67"/>
  <c r="J279" i="67"/>
  <c r="E773" i="67"/>
  <c r="O224" i="67"/>
  <c r="D297" i="67"/>
  <c r="C72" i="67"/>
  <c r="E379" i="67"/>
  <c r="K61" i="67"/>
  <c r="I495" i="67"/>
  <c r="C141" i="67"/>
  <c r="K789" i="67"/>
  <c r="I461" i="67"/>
  <c r="S20" i="67"/>
  <c r="C307" i="67"/>
  <c r="C950" i="67"/>
  <c r="D832" i="67"/>
  <c r="I33" i="67"/>
  <c r="G976" i="67"/>
  <c r="G443" i="67"/>
  <c r="P625" i="67"/>
  <c r="G821" i="67"/>
  <c r="D999" i="67"/>
  <c r="J403" i="67"/>
  <c r="R656" i="67"/>
  <c r="J716" i="67"/>
  <c r="N973" i="67"/>
  <c r="G676" i="67"/>
  <c r="N261" i="67"/>
  <c r="L746" i="67"/>
  <c r="F424" i="67"/>
  <c r="K489" i="67"/>
  <c r="D110" i="67"/>
  <c r="P849" i="67"/>
  <c r="O428" i="67"/>
  <c r="E392" i="67"/>
  <c r="E343" i="67"/>
  <c r="K707" i="67"/>
  <c r="Q487" i="67"/>
  <c r="E611" i="67"/>
  <c r="L250" i="67"/>
  <c r="S632" i="67"/>
  <c r="G312" i="67"/>
  <c r="L841" i="67"/>
  <c r="E554" i="67"/>
  <c r="R465" i="67"/>
  <c r="I167" i="67"/>
  <c r="G316" i="67"/>
  <c r="C993" i="67"/>
  <c r="N828" i="67"/>
  <c r="H912" i="67"/>
  <c r="E368" i="67"/>
  <c r="K421" i="67"/>
  <c r="D668" i="67"/>
  <c r="N315" i="67"/>
  <c r="Q696" i="67"/>
  <c r="G232" i="67"/>
  <c r="D587" i="67"/>
  <c r="J826" i="67"/>
  <c r="H69" i="67"/>
  <c r="K193" i="67"/>
  <c r="E284" i="67"/>
  <c r="N986" i="67"/>
  <c r="O803" i="67"/>
  <c r="S308" i="67"/>
  <c r="N646" i="67"/>
  <c r="Q894" i="67"/>
  <c r="E818" i="67"/>
  <c r="R769" i="67"/>
  <c r="N709" i="67"/>
  <c r="H650" i="67"/>
  <c r="O887" i="67"/>
  <c r="K249" i="67"/>
  <c r="I32" i="67"/>
  <c r="L868" i="67"/>
  <c r="D719" i="67"/>
  <c r="E279" i="67"/>
  <c r="Q60" i="67"/>
  <c r="D223" i="67"/>
  <c r="Q665" i="67"/>
  <c r="C687" i="67"/>
  <c r="I988" i="67"/>
  <c r="F808" i="67"/>
  <c r="I864" i="67"/>
  <c r="I530" i="67"/>
  <c r="G749" i="67"/>
  <c r="J161" i="67"/>
  <c r="R402" i="67"/>
  <c r="G775" i="67"/>
  <c r="D980" i="67"/>
  <c r="L73" i="67"/>
  <c r="I625" i="67"/>
  <c r="G497" i="67"/>
  <c r="P649" i="67"/>
  <c r="K940" i="67"/>
  <c r="F341" i="67"/>
  <c r="D900" i="67"/>
  <c r="H143" i="67"/>
  <c r="F524" i="67"/>
  <c r="H894" i="67"/>
  <c r="Q58" i="67"/>
  <c r="H538" i="67"/>
  <c r="G25" i="67"/>
  <c r="S703" i="67"/>
  <c r="J301" i="67"/>
  <c r="L337" i="67"/>
  <c r="R238" i="67"/>
  <c r="H78" i="67"/>
  <c r="C792" i="67"/>
  <c r="D354" i="67"/>
  <c r="F918" i="67"/>
  <c r="Q544" i="67"/>
  <c r="N585" i="67"/>
  <c r="I97" i="67"/>
  <c r="Q567" i="67"/>
  <c r="N595" i="67"/>
  <c r="O265" i="67"/>
  <c r="G466" i="67"/>
  <c r="P666" i="67"/>
  <c r="O864" i="67"/>
  <c r="Q271" i="67"/>
  <c r="J408" i="67"/>
  <c r="G166" i="67"/>
  <c r="N132" i="67"/>
  <c r="D848" i="67"/>
  <c r="L451" i="67"/>
  <c r="P71" i="67"/>
  <c r="I594" i="67"/>
  <c r="D494" i="67"/>
  <c r="Q929" i="67"/>
  <c r="O461" i="67"/>
  <c r="Q821" i="67"/>
  <c r="G806" i="67"/>
  <c r="D645" i="67"/>
  <c r="P462" i="67"/>
  <c r="R165" i="67"/>
  <c r="H90" i="67"/>
  <c r="G981" i="67"/>
  <c r="F398" i="67"/>
  <c r="P195" i="67"/>
  <c r="D163" i="67"/>
  <c r="D146" i="67"/>
  <c r="R944" i="67"/>
  <c r="S623" i="67"/>
  <c r="L518" i="67"/>
  <c r="I635" i="67"/>
  <c r="D36" i="67"/>
  <c r="Q623" i="67"/>
  <c r="P447" i="67"/>
  <c r="R761" i="67"/>
  <c r="P618" i="67"/>
  <c r="N189" i="67"/>
  <c r="J647" i="67"/>
  <c r="R408" i="67"/>
  <c r="G780" i="67"/>
  <c r="C728" i="67"/>
  <c r="N520" i="67"/>
  <c r="L409" i="67"/>
  <c r="H141" i="67"/>
  <c r="D490" i="67"/>
  <c r="D777" i="67"/>
  <c r="P838" i="67"/>
  <c r="P115" i="67"/>
  <c r="Q936" i="67"/>
  <c r="J666" i="67"/>
  <c r="L566" i="67"/>
  <c r="I83" i="67"/>
  <c r="O164" i="67"/>
  <c r="N480" i="67"/>
  <c r="J62" i="67"/>
  <c r="G458" i="67"/>
  <c r="O212" i="67"/>
  <c r="H526" i="67"/>
  <c r="G76" i="67"/>
  <c r="D273" i="67"/>
  <c r="L876" i="67"/>
  <c r="S557" i="67"/>
  <c r="Q957" i="67"/>
  <c r="P143" i="67"/>
  <c r="I610" i="67"/>
  <c r="H306" i="67"/>
  <c r="H620" i="67"/>
  <c r="C633" i="67"/>
  <c r="K45" i="67"/>
  <c r="Q157" i="67"/>
  <c r="R246" i="67"/>
  <c r="R20" i="67"/>
  <c r="D694" i="67"/>
  <c r="F460" i="67"/>
  <c r="I460" i="67"/>
  <c r="F962" i="67"/>
  <c r="G838" i="67"/>
  <c r="G995" i="67"/>
  <c r="C844" i="67"/>
  <c r="I125" i="67"/>
  <c r="J547" i="67"/>
  <c r="P690" i="67"/>
  <c r="R688" i="67"/>
  <c r="O535" i="67"/>
  <c r="H681" i="67"/>
  <c r="C248" i="67"/>
  <c r="J599" i="67"/>
  <c r="N95" i="67"/>
  <c r="S587" i="67"/>
  <c r="Q478" i="67"/>
  <c r="R518" i="67"/>
  <c r="C870" i="67"/>
  <c r="K649" i="67"/>
  <c r="G597" i="67"/>
  <c r="I41" i="67"/>
  <c r="H376" i="67"/>
  <c r="D434" i="67"/>
  <c r="O180" i="67"/>
  <c r="G626" i="67"/>
  <c r="R346" i="67"/>
  <c r="C670" i="67"/>
  <c r="O544" i="67"/>
  <c r="D8" i="67"/>
  <c r="L109" i="67"/>
  <c r="O617" i="67"/>
  <c r="C50" i="67"/>
  <c r="H983" i="67"/>
  <c r="H816" i="67"/>
  <c r="C205" i="67"/>
  <c r="L458" i="67"/>
  <c r="F707" i="67"/>
  <c r="S456" i="67"/>
  <c r="G421" i="67"/>
  <c r="O184" i="67"/>
  <c r="R422" i="67"/>
  <c r="L354" i="67"/>
  <c r="O136" i="67"/>
  <c r="O351" i="67"/>
  <c r="N424" i="67"/>
  <c r="D527" i="67"/>
  <c r="S967" i="67"/>
  <c r="C960" i="67"/>
  <c r="N878" i="67"/>
  <c r="K816" i="67"/>
  <c r="P994" i="67"/>
  <c r="K774" i="67"/>
  <c r="O118" i="67"/>
  <c r="C504" i="67"/>
  <c r="S258" i="67"/>
  <c r="J492" i="67"/>
  <c r="C191" i="67"/>
  <c r="R299" i="67"/>
  <c r="G197" i="67"/>
  <c r="S154" i="67"/>
  <c r="R695" i="67"/>
  <c r="J4" i="67"/>
  <c r="N144" i="67"/>
  <c r="N500" i="67"/>
  <c r="L826" i="67"/>
  <c r="H131" i="67"/>
  <c r="F875" i="67"/>
  <c r="E976" i="67"/>
  <c r="D647" i="67"/>
  <c r="G450" i="67"/>
  <c r="Q698" i="67"/>
  <c r="I558" i="67"/>
  <c r="E236" i="67"/>
  <c r="G390" i="67"/>
  <c r="E595" i="67"/>
  <c r="R475" i="67"/>
  <c r="D946" i="67"/>
  <c r="C267" i="67"/>
  <c r="S666" i="67"/>
  <c r="Q889" i="67"/>
  <c r="D462" i="67"/>
  <c r="R100" i="67"/>
  <c r="I284" i="67"/>
  <c r="L317" i="67"/>
  <c r="P113" i="67"/>
  <c r="Q654" i="67"/>
  <c r="I675" i="67"/>
  <c r="O171" i="67"/>
  <c r="L127" i="67"/>
  <c r="H36" i="67"/>
  <c r="N198" i="67"/>
  <c r="C593" i="67"/>
  <c r="N819" i="67"/>
  <c r="S124" i="67"/>
  <c r="H192" i="67"/>
  <c r="I734" i="67"/>
  <c r="Q984" i="67"/>
  <c r="D932" i="67"/>
  <c r="H546" i="67"/>
  <c r="S754" i="67"/>
  <c r="K500" i="67"/>
  <c r="N256" i="67"/>
  <c r="R197" i="67"/>
  <c r="D311" i="67"/>
  <c r="D705" i="67"/>
  <c r="F963" i="67"/>
  <c r="D564" i="67"/>
  <c r="K173" i="67"/>
  <c r="G93" i="67"/>
  <c r="O80" i="67"/>
  <c r="G494" i="67"/>
  <c r="O964" i="67"/>
  <c r="I254" i="67"/>
  <c r="P502" i="67"/>
  <c r="P1002" i="67"/>
  <c r="O309" i="67"/>
  <c r="C1003" i="67"/>
  <c r="L201" i="67"/>
  <c r="N893" i="67"/>
  <c r="R375" i="67"/>
  <c r="N783" i="67"/>
  <c r="N329" i="67"/>
  <c r="R128" i="67"/>
  <c r="C29" i="67"/>
  <c r="K261" i="67"/>
  <c r="Q240" i="67"/>
  <c r="P457" i="67"/>
  <c r="Q899" i="67"/>
  <c r="S926" i="67"/>
  <c r="R962" i="67"/>
  <c r="K387" i="67"/>
  <c r="N47" i="67"/>
  <c r="C273" i="67"/>
  <c r="S145" i="67"/>
  <c r="I657" i="67"/>
  <c r="F657" i="67"/>
  <c r="E425" i="67"/>
  <c r="C232" i="67"/>
  <c r="F91" i="67"/>
  <c r="K274" i="67"/>
  <c r="H35" i="67"/>
  <c r="R106" i="67"/>
  <c r="S85" i="67"/>
  <c r="E1004" i="67"/>
  <c r="I937" i="67"/>
  <c r="S978" i="67"/>
  <c r="I76" i="67"/>
  <c r="I404" i="67"/>
  <c r="F677" i="67"/>
  <c r="N910" i="67"/>
  <c r="O724" i="67"/>
  <c r="E63" i="67"/>
  <c r="C438" i="67"/>
  <c r="L13" i="67"/>
  <c r="O149" i="67"/>
  <c r="H689" i="67"/>
  <c r="D938" i="67"/>
  <c r="G380" i="67"/>
  <c r="P445" i="67"/>
  <c r="K447" i="67"/>
  <c r="P421" i="67"/>
  <c r="F558" i="67"/>
  <c r="K742" i="67"/>
  <c r="D964" i="67"/>
  <c r="C88" i="67"/>
  <c r="J683" i="67"/>
  <c r="S886" i="67"/>
  <c r="I751" i="67"/>
  <c r="P660" i="67"/>
  <c r="H436" i="67"/>
  <c r="S496" i="67"/>
  <c r="S99" i="67"/>
  <c r="J117" i="67"/>
  <c r="C743" i="67"/>
  <c r="D402" i="67"/>
  <c r="L39" i="67"/>
  <c r="S279" i="67"/>
  <c r="K891" i="67"/>
  <c r="Q844" i="67"/>
  <c r="J333" i="67"/>
  <c r="C362" i="67"/>
  <c r="I894" i="67"/>
  <c r="D4" i="67"/>
  <c r="H472" i="67"/>
  <c r="H287" i="67"/>
  <c r="K426" i="67"/>
  <c r="D375" i="67"/>
  <c r="S208" i="67"/>
  <c r="D906" i="67"/>
  <c r="S688" i="67"/>
  <c r="Q32" i="67"/>
  <c r="H535" i="67"/>
  <c r="Q558" i="67"/>
  <c r="G690" i="67"/>
  <c r="R521" i="67"/>
  <c r="I890" i="67"/>
  <c r="K913" i="67"/>
  <c r="H891" i="67"/>
  <c r="J827" i="67"/>
  <c r="I437" i="67"/>
  <c r="K468" i="67"/>
  <c r="C938" i="67"/>
  <c r="K858" i="67"/>
  <c r="O923" i="67"/>
  <c r="Q330" i="67"/>
  <c r="H723" i="67"/>
  <c r="G822" i="67"/>
  <c r="N102" i="67"/>
  <c r="C962" i="67"/>
  <c r="N587" i="67"/>
  <c r="I779" i="67"/>
  <c r="N911" i="67"/>
  <c r="H225" i="67"/>
  <c r="P615" i="67"/>
  <c r="S778" i="67"/>
  <c r="N563" i="67"/>
  <c r="P836" i="67"/>
  <c r="G662" i="67"/>
  <c r="J525" i="67"/>
  <c r="L63" i="67"/>
  <c r="E933" i="67"/>
  <c r="F54" i="67"/>
  <c r="Q687" i="67"/>
  <c r="F992" i="67"/>
  <c r="Q650" i="67"/>
  <c r="P85" i="67"/>
  <c r="L230" i="67"/>
  <c r="N294" i="67"/>
  <c r="D70" i="67"/>
  <c r="D400" i="67"/>
  <c r="P578" i="67"/>
  <c r="H914" i="67"/>
  <c r="J677" i="67"/>
  <c r="D474" i="67"/>
  <c r="F793" i="67"/>
  <c r="S959" i="67"/>
  <c r="O256" i="67"/>
  <c r="K199" i="67"/>
  <c r="R625" i="67"/>
  <c r="O655" i="67"/>
  <c r="D943" i="67"/>
  <c r="G970" i="67"/>
  <c r="D7" i="67"/>
  <c r="N572" i="67"/>
  <c r="O465" i="67"/>
  <c r="H343" i="67"/>
  <c r="I881" i="67"/>
  <c r="R94" i="67"/>
  <c r="C83" i="67"/>
  <c r="G940" i="67"/>
  <c r="I473" i="67"/>
  <c r="N759" i="67"/>
  <c r="Q809" i="67"/>
  <c r="S25" i="67"/>
  <c r="K43" i="67"/>
  <c r="K297" i="67"/>
  <c r="Q68" i="67"/>
  <c r="D817" i="67"/>
  <c r="N56" i="67"/>
  <c r="E58" i="67"/>
  <c r="C708" i="67"/>
  <c r="P853" i="67"/>
  <c r="P248" i="67"/>
  <c r="K160" i="67"/>
  <c r="E575" i="67"/>
  <c r="C502" i="67"/>
  <c r="E338" i="67"/>
  <c r="L48" i="67"/>
  <c r="D203" i="67"/>
  <c r="R115" i="67"/>
  <c r="D748" i="67"/>
  <c r="J548" i="67"/>
  <c r="H52" i="67"/>
  <c r="L917" i="67"/>
  <c r="K815" i="67"/>
  <c r="C980" i="67"/>
  <c r="I878" i="67"/>
  <c r="L130" i="67"/>
  <c r="J223" i="67"/>
  <c r="F41" i="67"/>
  <c r="G162" i="67"/>
  <c r="H167" i="67"/>
  <c r="D417" i="67"/>
  <c r="D682" i="67"/>
  <c r="S74" i="67"/>
  <c r="G303" i="67"/>
  <c r="H243" i="67"/>
  <c r="P460" i="67"/>
  <c r="O860" i="67"/>
  <c r="S361" i="67"/>
  <c r="J43" i="67"/>
  <c r="F246" i="67"/>
  <c r="L198" i="67"/>
  <c r="S827" i="67"/>
  <c r="S156" i="67"/>
  <c r="I225" i="67"/>
  <c r="G68" i="67"/>
  <c r="O297" i="67"/>
  <c r="E552" i="67"/>
  <c r="S854" i="67"/>
  <c r="S248" i="67"/>
  <c r="G835" i="67"/>
  <c r="L896" i="67"/>
  <c r="P631" i="67"/>
  <c r="J49" i="67"/>
  <c r="H892" i="67"/>
  <c r="E198" i="67"/>
  <c r="O649" i="67"/>
  <c r="C154" i="67"/>
  <c r="H420" i="67"/>
  <c r="H654" i="67"/>
  <c r="D853" i="67"/>
  <c r="N742" i="67"/>
  <c r="P129" i="67"/>
  <c r="L405" i="67"/>
  <c r="P287" i="67"/>
  <c r="C691" i="67"/>
  <c r="C82" i="67"/>
  <c r="I577" i="67"/>
  <c r="K877" i="67"/>
  <c r="E4" i="67"/>
  <c r="I659" i="67"/>
  <c r="G64" i="67"/>
  <c r="H682" i="67"/>
  <c r="O85" i="67"/>
  <c r="E679" i="67"/>
  <c r="Q427" i="67"/>
  <c r="R89" i="67"/>
  <c r="J235" i="67"/>
  <c r="Q158" i="67"/>
  <c r="P253" i="67"/>
  <c r="O226" i="67"/>
  <c r="L137" i="67"/>
  <c r="E381" i="67"/>
  <c r="H953" i="67"/>
  <c r="I289" i="67"/>
  <c r="N277" i="67"/>
  <c r="C231" i="67"/>
  <c r="G784" i="67"/>
  <c r="G288" i="67"/>
  <c r="O355" i="67"/>
  <c r="I782" i="67"/>
  <c r="I546" i="67"/>
  <c r="L196" i="67"/>
  <c r="G554" i="67"/>
  <c r="C676" i="67"/>
  <c r="E927" i="67"/>
  <c r="P668" i="67"/>
  <c r="N205" i="67"/>
  <c r="C396" i="67"/>
  <c r="R432" i="67"/>
  <c r="Q12" i="67"/>
  <c r="N589" i="67"/>
  <c r="S730" i="67"/>
  <c r="G437" i="67"/>
  <c r="P486" i="67"/>
  <c r="H738" i="67"/>
  <c r="G19" i="67"/>
  <c r="J24" i="67"/>
  <c r="N401" i="67"/>
  <c r="R162" i="67"/>
  <c r="H631" i="67"/>
  <c r="E709" i="67"/>
  <c r="N852" i="67"/>
  <c r="S843" i="67"/>
  <c r="N643" i="67"/>
  <c r="I945" i="67"/>
  <c r="R292" i="67"/>
  <c r="D519" i="67"/>
  <c r="R195" i="67"/>
  <c r="S487" i="67"/>
  <c r="R163" i="67"/>
  <c r="E539" i="67"/>
  <c r="C211" i="67"/>
  <c r="S882" i="67"/>
  <c r="I733" i="67"/>
  <c r="D284" i="67"/>
  <c r="L839" i="67"/>
  <c r="I199" i="67"/>
  <c r="O168" i="67"/>
  <c r="N654" i="67"/>
  <c r="P748" i="67"/>
  <c r="E168" i="67"/>
  <c r="C856" i="67"/>
  <c r="G422" i="67"/>
  <c r="L247" i="67"/>
  <c r="P903" i="67"/>
  <c r="D851" i="67"/>
  <c r="L112" i="67"/>
  <c r="D788" i="67"/>
  <c r="R345" i="67"/>
  <c r="P584" i="67"/>
  <c r="R827" i="67"/>
  <c r="F591" i="67"/>
  <c r="R183" i="67"/>
  <c r="R973" i="67"/>
  <c r="L184" i="67"/>
  <c r="Q360" i="67"/>
  <c r="R490" i="67"/>
  <c r="J377" i="67"/>
  <c r="L718" i="67"/>
  <c r="Q519" i="67"/>
  <c r="J450" i="67"/>
  <c r="F562" i="67"/>
  <c r="Q693" i="67"/>
  <c r="N226" i="67"/>
  <c r="N810" i="67"/>
  <c r="P410" i="67"/>
  <c r="D221" i="67"/>
  <c r="O408" i="67"/>
  <c r="L206" i="67"/>
  <c r="O18" i="67"/>
  <c r="F857" i="67"/>
  <c r="N433" i="67"/>
  <c r="E440" i="67"/>
  <c r="S706" i="67"/>
  <c r="H274" i="67"/>
  <c r="Q603" i="67"/>
  <c r="R125" i="67"/>
  <c r="O210" i="67"/>
  <c r="N929" i="67"/>
  <c r="G351" i="67"/>
  <c r="C335" i="67"/>
  <c r="N980" i="67"/>
  <c r="L300" i="67"/>
  <c r="P351" i="67"/>
  <c r="O114" i="67"/>
  <c r="J807" i="67"/>
  <c r="K179" i="67"/>
  <c r="K781" i="67"/>
  <c r="N842" i="67"/>
  <c r="O108" i="67"/>
  <c r="G212" i="67"/>
  <c r="K141" i="67"/>
  <c r="L693" i="67"/>
  <c r="E613" i="67"/>
  <c r="K620" i="67"/>
  <c r="K937" i="67"/>
  <c r="J747" i="67"/>
  <c r="C736" i="67"/>
  <c r="F944" i="67"/>
  <c r="F702" i="67"/>
  <c r="E571" i="67"/>
  <c r="K721" i="67"/>
  <c r="K765" i="67"/>
  <c r="E361" i="67"/>
  <c r="D904" i="67"/>
  <c r="F511" i="67"/>
  <c r="S207" i="67"/>
  <c r="F633" i="67"/>
  <c r="O791" i="67"/>
  <c r="L487" i="67"/>
  <c r="E495" i="67"/>
  <c r="S257" i="67"/>
  <c r="E137" i="67"/>
  <c r="N840" i="67"/>
  <c r="K902" i="67"/>
  <c r="S162" i="67"/>
  <c r="F245" i="67"/>
  <c r="O258" i="67"/>
  <c r="C445" i="67"/>
  <c r="I257" i="67"/>
  <c r="G444" i="67"/>
  <c r="L802" i="67"/>
  <c r="J410" i="67"/>
  <c r="O163" i="67"/>
  <c r="S160" i="67"/>
  <c r="J128" i="67"/>
  <c r="N603" i="67"/>
  <c r="H856" i="67"/>
  <c r="D414" i="67"/>
  <c r="Q1004" i="67"/>
  <c r="L273" i="67"/>
  <c r="N925" i="67"/>
  <c r="J867" i="67"/>
  <c r="G852" i="67"/>
  <c r="Q514" i="67"/>
  <c r="O61" i="67"/>
  <c r="R170" i="67"/>
  <c r="K354" i="67"/>
  <c r="P747" i="67"/>
  <c r="C208" i="67"/>
  <c r="R704" i="67"/>
  <c r="P297" i="67"/>
  <c r="R444" i="67"/>
  <c r="D183" i="67"/>
  <c r="E527" i="67"/>
  <c r="P574" i="67"/>
  <c r="R698" i="67"/>
  <c r="S289" i="67"/>
  <c r="L586" i="67"/>
  <c r="C750" i="67"/>
  <c r="O722" i="67"/>
  <c r="N913" i="67"/>
  <c r="I469" i="67"/>
  <c r="S847" i="67"/>
  <c r="H566" i="67"/>
  <c r="O537" i="67"/>
  <c r="K657" i="67"/>
  <c r="I552" i="67"/>
  <c r="C768" i="67"/>
  <c r="E238" i="67"/>
  <c r="R502" i="67"/>
  <c r="G229" i="67"/>
  <c r="O29" i="67"/>
  <c r="F888" i="67"/>
  <c r="K861" i="67"/>
  <c r="O259" i="67"/>
  <c r="P927" i="67"/>
  <c r="N902" i="67"/>
  <c r="H107" i="67"/>
  <c r="D525" i="67"/>
  <c r="S359" i="67"/>
  <c r="L963" i="67"/>
  <c r="N336" i="67"/>
  <c r="L623" i="67"/>
  <c r="J896" i="67"/>
  <c r="F550" i="67"/>
  <c r="H863" i="67"/>
  <c r="I508" i="67"/>
  <c r="C847" i="67"/>
  <c r="R881" i="67"/>
  <c r="F854" i="67"/>
  <c r="E206" i="67"/>
  <c r="C927" i="67"/>
  <c r="C428" i="67"/>
  <c r="I935" i="67"/>
  <c r="I100" i="67"/>
  <c r="P835" i="67"/>
  <c r="D134" i="67"/>
  <c r="F928" i="67"/>
  <c r="I151" i="67"/>
  <c r="P804" i="67"/>
  <c r="O321" i="67"/>
  <c r="K768" i="67"/>
  <c r="N159" i="67"/>
  <c r="H260" i="67"/>
  <c r="N688" i="67"/>
  <c r="R218" i="67"/>
  <c r="S834" i="67"/>
  <c r="C717" i="67"/>
  <c r="H524" i="67"/>
  <c r="K56" i="67"/>
  <c r="F726" i="67"/>
  <c r="G231" i="67"/>
  <c r="E610" i="67"/>
  <c r="L770" i="67"/>
  <c r="S915" i="67"/>
  <c r="N136" i="67"/>
  <c r="D365" i="67"/>
  <c r="F317" i="67"/>
  <c r="Q123" i="67"/>
  <c r="N348" i="67"/>
  <c r="P1000" i="67"/>
  <c r="G768" i="67"/>
  <c r="D752" i="67"/>
  <c r="Q876" i="67"/>
  <c r="O847" i="67"/>
  <c r="R592" i="67"/>
  <c r="K734" i="67"/>
  <c r="J771" i="67"/>
  <c r="J440" i="67"/>
  <c r="P564" i="67"/>
  <c r="I789" i="67"/>
  <c r="G37" i="67"/>
  <c r="L694" i="67"/>
  <c r="E415" i="67"/>
  <c r="S381" i="67"/>
  <c r="N773" i="67"/>
  <c r="C412" i="67"/>
  <c r="J695" i="67"/>
  <c r="J536" i="67"/>
  <c r="R508" i="67"/>
  <c r="Q732" i="67"/>
  <c r="L466" i="67"/>
  <c r="D249" i="67"/>
  <c r="O204" i="67"/>
  <c r="P504" i="67"/>
  <c r="O995" i="67"/>
  <c r="P854" i="67"/>
  <c r="R234" i="67"/>
  <c r="R244" i="67"/>
  <c r="E334" i="67"/>
  <c r="F689" i="67"/>
  <c r="P822" i="67"/>
  <c r="H993" i="67"/>
  <c r="I570" i="67"/>
  <c r="L988" i="67"/>
  <c r="C611" i="67"/>
  <c r="E826" i="67"/>
  <c r="K862" i="67"/>
  <c r="K555" i="67"/>
  <c r="H327" i="67"/>
  <c r="P682" i="67"/>
  <c r="J971" i="67"/>
  <c r="K950" i="67"/>
  <c r="Q598" i="67"/>
  <c r="C613" i="67"/>
  <c r="E118" i="67"/>
  <c r="O780" i="67"/>
  <c r="N69" i="67"/>
  <c r="N382" i="67"/>
  <c r="I204" i="67"/>
  <c r="K295" i="67"/>
  <c r="S656" i="67"/>
  <c r="N848" i="67"/>
  <c r="I409" i="67"/>
  <c r="J935" i="67"/>
  <c r="I798" i="67"/>
  <c r="N245" i="67"/>
  <c r="G890" i="67"/>
  <c r="H788" i="67"/>
  <c r="D356" i="67"/>
  <c r="P483" i="67"/>
  <c r="L773" i="67"/>
  <c r="C983" i="67"/>
  <c r="K103" i="67"/>
  <c r="I166" i="67"/>
  <c r="E231" i="67"/>
  <c r="K825" i="67"/>
  <c r="I131" i="67"/>
  <c r="Q98" i="67"/>
  <c r="F713" i="67"/>
  <c r="L954" i="67"/>
  <c r="R401" i="67"/>
  <c r="S476" i="67"/>
  <c r="Q960" i="67"/>
  <c r="J275" i="67"/>
  <c r="N141" i="67"/>
  <c r="F61" i="67"/>
  <c r="P131" i="67"/>
  <c r="N320" i="67"/>
  <c r="F320" i="67"/>
  <c r="C539" i="67"/>
  <c r="N373" i="67"/>
  <c r="E348" i="67"/>
  <c r="K298" i="67"/>
  <c r="G295" i="67"/>
  <c r="S818" i="67"/>
  <c r="I181" i="67"/>
  <c r="E249" i="67"/>
  <c r="O802" i="67"/>
  <c r="K757" i="67"/>
  <c r="I371" i="67"/>
  <c r="F579" i="67"/>
  <c r="C149" i="67"/>
  <c r="C415" i="67"/>
  <c r="O22" i="67"/>
  <c r="G723" i="67"/>
  <c r="N472" i="67"/>
  <c r="J468" i="67"/>
  <c r="P909" i="67"/>
  <c r="S272" i="67"/>
  <c r="I924" i="67"/>
  <c r="O532" i="67"/>
  <c r="S830" i="67"/>
  <c r="L62" i="67"/>
  <c r="R636" i="67"/>
  <c r="R747" i="67"/>
  <c r="S113" i="67"/>
  <c r="G748" i="67"/>
  <c r="Q848" i="67"/>
  <c r="F597" i="67"/>
  <c r="N590" i="67"/>
  <c r="F995" i="67"/>
  <c r="Q597" i="67"/>
  <c r="L858" i="67"/>
  <c r="Q553" i="67"/>
  <c r="S835" i="67"/>
  <c r="F49" i="67"/>
  <c r="F67" i="67"/>
  <c r="Q793" i="67"/>
  <c r="G94" i="67"/>
  <c r="K399" i="67"/>
  <c r="N527" i="67"/>
  <c r="K456" i="67"/>
  <c r="D1002" i="67"/>
  <c r="E456" i="67"/>
  <c r="P953" i="67"/>
  <c r="R151" i="67"/>
  <c r="D836" i="67"/>
  <c r="J789" i="67"/>
  <c r="O938" i="67"/>
  <c r="I596" i="67"/>
  <c r="N689" i="67"/>
  <c r="L165" i="67"/>
  <c r="Q301" i="67"/>
  <c r="G108" i="67"/>
  <c r="D444" i="67"/>
  <c r="H189" i="67"/>
  <c r="S86" i="67"/>
  <c r="O556" i="67"/>
  <c r="F159" i="67"/>
  <c r="H574" i="67"/>
  <c r="L712" i="67"/>
  <c r="D493" i="67"/>
  <c r="H172" i="67"/>
  <c r="J77" i="67"/>
  <c r="Q624" i="67"/>
  <c r="K54" i="67"/>
  <c r="J689" i="67"/>
  <c r="D180" i="67"/>
  <c r="R624" i="67"/>
  <c r="C160" i="67"/>
  <c r="S75" i="67"/>
  <c r="K352" i="67"/>
  <c r="R736" i="67"/>
  <c r="H952" i="67"/>
  <c r="K62" i="67"/>
  <c r="D633" i="67"/>
  <c r="Q262" i="67"/>
  <c r="N945" i="67"/>
  <c r="G558" i="67"/>
  <c r="P267" i="67"/>
  <c r="E81" i="67"/>
  <c r="I822" i="67"/>
  <c r="E124" i="67"/>
  <c r="J484" i="67"/>
  <c r="G484" i="67"/>
  <c r="C579" i="67"/>
  <c r="E774" i="67"/>
  <c r="K986" i="67"/>
  <c r="P69" i="67"/>
  <c r="K244" i="67"/>
  <c r="C810" i="67"/>
  <c r="P716" i="67"/>
  <c r="S559" i="67"/>
  <c r="Q217" i="67"/>
  <c r="J560" i="67"/>
  <c r="F688" i="67"/>
  <c r="R21" i="67"/>
  <c r="N145" i="67"/>
  <c r="P893" i="67"/>
  <c r="F74" i="67"/>
  <c r="J355" i="67"/>
  <c r="Q103" i="67"/>
  <c r="S581" i="67"/>
  <c r="P385" i="67"/>
  <c r="D954" i="67"/>
  <c r="P772" i="67"/>
  <c r="H128" i="67"/>
  <c r="G608" i="67"/>
  <c r="D697" i="67"/>
  <c r="L259" i="67"/>
  <c r="G702" i="67"/>
  <c r="I512" i="67"/>
  <c r="K957" i="67"/>
  <c r="J183" i="67"/>
  <c r="C727" i="67"/>
  <c r="S155" i="67"/>
  <c r="N814" i="67"/>
  <c r="F631" i="67"/>
  <c r="N665" i="67"/>
  <c r="K341" i="67"/>
  <c r="N968" i="67"/>
  <c r="G187" i="67"/>
  <c r="K247" i="67"/>
  <c r="Q144" i="67"/>
  <c r="C954" i="67"/>
  <c r="C532" i="67"/>
  <c r="E614" i="67"/>
  <c r="N459" i="67"/>
  <c r="J93" i="67"/>
  <c r="D662" i="67"/>
  <c r="D137" i="67"/>
  <c r="L632" i="67"/>
  <c r="S893" i="67"/>
  <c r="E870" i="67"/>
  <c r="C69" i="67"/>
  <c r="K451" i="67"/>
  <c r="L533" i="67"/>
  <c r="N389" i="67"/>
  <c r="Q824" i="67"/>
  <c r="K290" i="67"/>
  <c r="H446" i="67"/>
  <c r="I715" i="67"/>
  <c r="I569" i="67"/>
  <c r="E797" i="67"/>
  <c r="C529" i="67"/>
  <c r="G670" i="67"/>
  <c r="P962" i="67"/>
  <c r="R290" i="67"/>
  <c r="N220" i="67"/>
  <c r="S230" i="67"/>
  <c r="E776" i="67"/>
  <c r="D500" i="67"/>
  <c r="K959" i="67"/>
  <c r="S94" i="67"/>
  <c r="O929" i="67"/>
  <c r="S769" i="67"/>
  <c r="N154" i="67"/>
  <c r="C592" i="67"/>
  <c r="S198" i="67"/>
  <c r="P207" i="67"/>
  <c r="L406" i="67"/>
  <c r="C490" i="67"/>
  <c r="K183" i="67"/>
  <c r="K541" i="67"/>
  <c r="D888" i="67"/>
  <c r="O844" i="67"/>
  <c r="G79" i="67"/>
  <c r="G325" i="67"/>
  <c r="Q855" i="67"/>
  <c r="F724" i="67"/>
  <c r="N668" i="67"/>
  <c r="C858" i="67"/>
  <c r="R88" i="67"/>
  <c r="H224" i="67"/>
  <c r="H449" i="67"/>
  <c r="K567" i="67"/>
  <c r="S667" i="67"/>
  <c r="G601" i="67"/>
  <c r="Q213" i="67"/>
  <c r="H37" i="67"/>
  <c r="K962" i="67"/>
  <c r="F322" i="67"/>
  <c r="K688" i="67"/>
  <c r="E89" i="67"/>
  <c r="F45" i="67"/>
  <c r="N10" i="67"/>
  <c r="H888" i="67"/>
  <c r="S947" i="67"/>
  <c r="R756" i="67"/>
  <c r="F675" i="67"/>
  <c r="D951" i="67"/>
  <c r="C776" i="67"/>
  <c r="J575" i="67"/>
  <c r="K195" i="67"/>
  <c r="S897" i="67"/>
  <c r="F519" i="67"/>
  <c r="C826" i="67"/>
  <c r="C240" i="67"/>
  <c r="C249" i="67"/>
  <c r="C668" i="67"/>
  <c r="K769" i="67"/>
  <c r="C312" i="67"/>
  <c r="H734" i="67"/>
  <c r="P824" i="67"/>
  <c r="H836" i="67"/>
  <c r="P719" i="67"/>
  <c r="L383" i="67"/>
  <c r="J635" i="67"/>
  <c r="C564" i="67"/>
  <c r="J855" i="67"/>
  <c r="P454" i="67"/>
  <c r="H687" i="67"/>
  <c r="F531" i="67"/>
  <c r="Q786" i="67"/>
  <c r="D204" i="67"/>
  <c r="C292" i="67"/>
  <c r="O288" i="67"/>
  <c r="H931" i="67"/>
  <c r="H550" i="67"/>
  <c r="Q752" i="67"/>
  <c r="E94" i="67"/>
  <c r="J587" i="67"/>
  <c r="L977" i="67"/>
  <c r="C300" i="67"/>
  <c r="I438" i="67"/>
  <c r="P151" i="67"/>
  <c r="L772" i="67"/>
  <c r="F817" i="67"/>
  <c r="H397" i="67"/>
  <c r="F796" i="67"/>
  <c r="E945" i="67"/>
  <c r="I197" i="67"/>
  <c r="E179" i="67"/>
  <c r="F703" i="67"/>
  <c r="N63" i="67"/>
  <c r="C725" i="67"/>
  <c r="I169" i="67"/>
  <c r="K696" i="67"/>
  <c r="F457" i="67"/>
  <c r="L569" i="67"/>
  <c r="I538" i="67"/>
  <c r="D890" i="67"/>
  <c r="Q452" i="67"/>
  <c r="S642" i="67"/>
  <c r="E877" i="67"/>
  <c r="F997" i="67"/>
  <c r="F191" i="67"/>
  <c r="K600" i="67"/>
  <c r="H850" i="67"/>
  <c r="S758" i="67"/>
  <c r="F406" i="67"/>
  <c r="Q498" i="67"/>
  <c r="E759" i="67"/>
  <c r="H126" i="67"/>
  <c r="D407" i="67"/>
  <c r="H265" i="67"/>
  <c r="O345" i="67"/>
  <c r="K443" i="67"/>
  <c r="N357" i="67"/>
  <c r="L332" i="67"/>
  <c r="J431" i="67"/>
  <c r="P41" i="67"/>
  <c r="N799" i="67"/>
  <c r="P577" i="67"/>
  <c r="D131" i="67"/>
  <c r="I6" i="67"/>
  <c r="K219" i="67"/>
  <c r="Q850" i="67"/>
  <c r="S91" i="67"/>
  <c r="N872" i="67"/>
  <c r="G318" i="67"/>
  <c r="S984" i="67"/>
  <c r="R102" i="67"/>
  <c r="D806" i="67"/>
  <c r="N801" i="67"/>
  <c r="L814" i="67"/>
  <c r="K763" i="67"/>
  <c r="C737" i="67"/>
  <c r="H695" i="67"/>
  <c r="E356" i="67"/>
  <c r="H886" i="67"/>
  <c r="K327" i="67"/>
  <c r="O415" i="67"/>
  <c r="J313" i="67"/>
  <c r="J392" i="67"/>
  <c r="K584" i="67"/>
  <c r="P429" i="67"/>
  <c r="L149" i="67"/>
  <c r="P432" i="67"/>
  <c r="G254" i="67"/>
  <c r="F185" i="67"/>
  <c r="I20" i="67"/>
  <c r="N684" i="67"/>
  <c r="D792" i="67"/>
  <c r="N276" i="67"/>
  <c r="N447" i="67"/>
  <c r="G655" i="67"/>
  <c r="K407" i="67"/>
  <c r="L1001" i="67"/>
  <c r="I791" i="67"/>
  <c r="C466" i="67"/>
  <c r="R85" i="67"/>
  <c r="J386" i="67"/>
  <c r="E335" i="67"/>
  <c r="F127" i="67"/>
  <c r="I942" i="67"/>
  <c r="H506" i="67"/>
  <c r="L410" i="67"/>
  <c r="K65" i="67"/>
  <c r="F634" i="67"/>
  <c r="P350" i="67"/>
  <c r="O927" i="67"/>
  <c r="G412" i="67"/>
  <c r="O134" i="67"/>
  <c r="E584" i="67"/>
  <c r="L633" i="67"/>
  <c r="L679" i="67"/>
  <c r="L606" i="67"/>
  <c r="G625" i="67"/>
  <c r="J227" i="67"/>
  <c r="D585" i="67"/>
  <c r="O194" i="67"/>
  <c r="O892" i="67"/>
  <c r="F651" i="67"/>
  <c r="H331" i="67"/>
  <c r="P217" i="67"/>
  <c r="I814" i="67"/>
  <c r="J748" i="67"/>
  <c r="K711" i="67"/>
  <c r="O231" i="67"/>
  <c r="E23" i="67"/>
  <c r="H101" i="67"/>
  <c r="P613" i="67"/>
  <c r="Q147" i="67"/>
  <c r="D186" i="67"/>
  <c r="K347" i="67"/>
  <c r="O117" i="67"/>
  <c r="N981" i="67"/>
  <c r="S167" i="67"/>
  <c r="N881" i="67"/>
  <c r="I65" i="67"/>
  <c r="I45" i="67"/>
  <c r="J310" i="67"/>
  <c r="N796" i="67"/>
  <c r="C664" i="67"/>
  <c r="C35" i="67"/>
  <c r="C554" i="67"/>
  <c r="I736" i="67"/>
  <c r="J211" i="67"/>
  <c r="C316" i="67"/>
  <c r="I503" i="67"/>
  <c r="S907" i="67"/>
  <c r="K385" i="67"/>
  <c r="D660" i="67"/>
  <c r="C275" i="67"/>
  <c r="D753" i="67"/>
  <c r="R753" i="67"/>
  <c r="S531" i="67"/>
  <c r="L836" i="67"/>
  <c r="L453" i="67"/>
  <c r="Q493" i="67"/>
  <c r="C198" i="67"/>
  <c r="Q42" i="67"/>
  <c r="R239" i="67"/>
  <c r="N391" i="67"/>
  <c r="P664" i="67"/>
  <c r="P678" i="67"/>
  <c r="D436" i="67"/>
  <c r="C53" i="67"/>
  <c r="Q740" i="67"/>
  <c r="E574" i="67"/>
  <c r="F56" i="67"/>
  <c r="H666" i="67"/>
  <c r="O476" i="67"/>
  <c r="D693" i="67"/>
  <c r="E75" i="67"/>
  <c r="O739" i="67"/>
  <c r="F281" i="67"/>
  <c r="N747" i="67"/>
  <c r="Q458" i="67"/>
  <c r="F717" i="67"/>
  <c r="R779" i="67"/>
  <c r="L689" i="67"/>
  <c r="P685" i="67"/>
  <c r="Q476" i="67"/>
  <c r="Q986" i="67"/>
  <c r="S732" i="67"/>
  <c r="Q1001" i="67"/>
  <c r="F933" i="67"/>
  <c r="H918" i="67"/>
  <c r="E173" i="67"/>
  <c r="H935" i="67"/>
  <c r="Q269" i="67"/>
  <c r="K441" i="67"/>
  <c r="E171" i="67"/>
  <c r="O961" i="67"/>
  <c r="H284" i="67"/>
  <c r="O987" i="67"/>
  <c r="R132" i="67"/>
  <c r="F351" i="67"/>
  <c r="P591" i="67"/>
  <c r="Q70" i="67"/>
  <c r="Q272" i="67"/>
  <c r="O965" i="67"/>
  <c r="N941" i="67"/>
  <c r="S734" i="67"/>
  <c r="K870" i="67"/>
  <c r="O480" i="67"/>
  <c r="S414" i="67"/>
  <c r="S78" i="67"/>
  <c r="S942" i="67"/>
  <c r="S820" i="67"/>
  <c r="S366" i="67"/>
  <c r="K8" i="67"/>
  <c r="R669" i="67"/>
  <c r="L691" i="67"/>
  <c r="H592" i="67"/>
  <c r="G606" i="67"/>
  <c r="C701" i="67"/>
  <c r="D316" i="67"/>
  <c r="J758" i="67"/>
  <c r="O804" i="67"/>
  <c r="Q15" i="67"/>
  <c r="O45" i="67"/>
  <c r="P187" i="67"/>
  <c r="K803" i="67"/>
  <c r="L622" i="67"/>
  <c r="I185" i="67"/>
  <c r="F189" i="67"/>
  <c r="E208" i="67"/>
  <c r="Q156" i="67"/>
  <c r="H1004" i="67"/>
  <c r="J501" i="67"/>
  <c r="F906" i="67"/>
  <c r="Q39" i="67"/>
  <c r="P353" i="67"/>
  <c r="S424" i="67"/>
  <c r="R754" i="67"/>
  <c r="K865" i="67"/>
  <c r="F810" i="67"/>
  <c r="Q120" i="67"/>
  <c r="K91" i="67"/>
  <c r="J283" i="67"/>
  <c r="G595" i="67"/>
  <c r="P808" i="67"/>
  <c r="D512" i="67"/>
  <c r="F164" i="67"/>
  <c r="H643" i="67"/>
  <c r="N467" i="67"/>
  <c r="K90" i="67"/>
  <c r="K4" i="67"/>
  <c r="N153" i="67"/>
  <c r="F662" i="67"/>
  <c r="D629" i="67"/>
  <c r="P303" i="67"/>
  <c r="O899" i="67"/>
  <c r="C565" i="67"/>
  <c r="H616" i="67"/>
  <c r="E738" i="67"/>
  <c r="Q721" i="67"/>
  <c r="Q768" i="67"/>
  <c r="L582" i="67"/>
  <c r="H653" i="67"/>
  <c r="G90" i="67"/>
  <c r="O951" i="67"/>
  <c r="L612" i="67"/>
  <c r="J233" i="67"/>
  <c r="F314" i="67"/>
  <c r="K48" i="67"/>
  <c r="G529" i="67"/>
  <c r="O818" i="67"/>
  <c r="I319" i="67"/>
  <c r="S879" i="67"/>
  <c r="O745" i="67"/>
  <c r="H375" i="67"/>
  <c r="I447" i="67"/>
  <c r="D558" i="67"/>
  <c r="Q141" i="67"/>
  <c r="F589" i="67"/>
  <c r="N66" i="67"/>
  <c r="N460" i="67"/>
  <c r="L653" i="67"/>
  <c r="N789" i="67"/>
  <c r="S79" i="67"/>
  <c r="L829" i="67"/>
  <c r="N764" i="67"/>
  <c r="N486" i="67"/>
  <c r="I872" i="67"/>
  <c r="C226" i="67"/>
  <c r="K941" i="67"/>
  <c r="Q512" i="67"/>
  <c r="Q145" i="67"/>
  <c r="R387" i="67"/>
  <c r="J1001" i="67"/>
  <c r="S721" i="67"/>
  <c r="E668" i="67"/>
  <c r="I145" i="67"/>
  <c r="E845" i="67"/>
  <c r="K269" i="67"/>
  <c r="L939" i="67"/>
  <c r="G225" i="67"/>
  <c r="K279" i="67"/>
  <c r="N384" i="67"/>
  <c r="L180" i="67"/>
  <c r="I831" i="67"/>
  <c r="D234" i="67"/>
  <c r="J875" i="67"/>
  <c r="O133" i="67"/>
  <c r="J413" i="67"/>
  <c r="C339" i="67"/>
  <c r="C599" i="67"/>
  <c r="O513" i="67"/>
  <c r="G34" i="67"/>
  <c r="O622" i="67"/>
  <c r="I516" i="67"/>
  <c r="F911" i="67"/>
  <c r="O475" i="67"/>
  <c r="N362" i="67"/>
  <c r="P202" i="67"/>
  <c r="C171" i="67"/>
  <c r="O298" i="67"/>
  <c r="E44" i="67"/>
  <c r="G630" i="67"/>
  <c r="G734" i="67"/>
  <c r="E670" i="67"/>
  <c r="S187" i="67"/>
  <c r="L535" i="67"/>
  <c r="I638" i="67"/>
  <c r="E308" i="67"/>
  <c r="O884" i="67"/>
  <c r="F755" i="67"/>
  <c r="G121" i="67"/>
  <c r="J471" i="67"/>
  <c r="H147" i="67"/>
  <c r="O46" i="67"/>
  <c r="C809" i="67"/>
  <c r="S674" i="67"/>
  <c r="L564" i="67"/>
  <c r="G526" i="67"/>
  <c r="P533" i="67"/>
  <c r="K594" i="67"/>
  <c r="H551" i="67"/>
  <c r="P14" i="67"/>
  <c r="O993" i="67"/>
  <c r="L82" i="67"/>
  <c r="L741" i="67"/>
  <c r="I226" i="67"/>
  <c r="F855" i="67"/>
  <c r="I802" i="67"/>
  <c r="G564" i="67"/>
  <c r="C120" i="67"/>
  <c r="J509" i="67"/>
  <c r="S949" i="67"/>
  <c r="J130" i="67"/>
  <c r="I59" i="67"/>
  <c r="L195" i="67"/>
  <c r="H395" i="67"/>
  <c r="J684" i="67"/>
  <c r="I567" i="67"/>
  <c r="C890" i="67"/>
  <c r="J434" i="67"/>
  <c r="S395" i="67"/>
  <c r="K812" i="67"/>
  <c r="Q1000" i="67"/>
  <c r="D293" i="67"/>
  <c r="O349" i="67"/>
  <c r="J526" i="67"/>
  <c r="S785" i="67"/>
  <c r="D699" i="67"/>
  <c r="F510" i="67"/>
  <c r="Q231" i="67"/>
  <c r="F986" i="67"/>
  <c r="P609" i="67"/>
  <c r="F125" i="67"/>
  <c r="N964" i="67"/>
  <c r="J80" i="67"/>
  <c r="E6" i="67"/>
  <c r="N64" i="67"/>
  <c r="G476" i="67"/>
  <c r="H396" i="67"/>
  <c r="F886" i="67"/>
  <c r="L659" i="67"/>
  <c r="P968" i="67"/>
  <c r="G585" i="67"/>
  <c r="I5" i="67"/>
  <c r="O21" i="67"/>
  <c r="F522" i="67"/>
  <c r="I918" i="67"/>
  <c r="G377" i="67"/>
  <c r="I64" i="67"/>
  <c r="E734" i="67"/>
  <c r="K842" i="67"/>
  <c r="R283" i="67"/>
  <c r="K206" i="67"/>
  <c r="P349" i="67"/>
  <c r="F525" i="67"/>
  <c r="N946" i="67"/>
  <c r="L148" i="67"/>
  <c r="K382" i="67"/>
  <c r="I956" i="67"/>
  <c r="J866" i="67"/>
  <c r="N29" i="67"/>
  <c r="H832" i="67"/>
  <c r="N349" i="67"/>
  <c r="O990" i="67"/>
  <c r="J549" i="67"/>
  <c r="D97" i="67"/>
  <c r="D68" i="67"/>
  <c r="S739" i="67"/>
  <c r="E70" i="67"/>
  <c r="I867" i="67"/>
  <c r="H320" i="67"/>
  <c r="F237" i="67"/>
  <c r="J550" i="67"/>
  <c r="D425" i="67"/>
  <c r="O557" i="67"/>
  <c r="J819" i="67"/>
  <c r="H344" i="67"/>
  <c r="D880" i="67"/>
  <c r="D458" i="67"/>
  <c r="L959" i="67"/>
  <c r="E556" i="67"/>
  <c r="L320" i="67"/>
  <c r="J604" i="67"/>
  <c r="H994" i="67"/>
  <c r="K493" i="67"/>
  <c r="R953" i="67"/>
  <c r="R23" i="67"/>
  <c r="L1003" i="67"/>
  <c r="L462" i="67"/>
  <c r="P107" i="67"/>
  <c r="L666" i="67"/>
  <c r="F211" i="67"/>
  <c r="I335" i="67"/>
  <c r="C366" i="67"/>
  <c r="P116" i="67"/>
  <c r="F618" i="67"/>
  <c r="H313" i="67"/>
  <c r="E239" i="67"/>
  <c r="G653" i="67"/>
  <c r="D39" i="67"/>
  <c r="G95" i="67"/>
  <c r="L27" i="67"/>
  <c r="D260" i="67"/>
  <c r="O56" i="67"/>
  <c r="H50" i="67"/>
  <c r="H644" i="67"/>
  <c r="P80" i="67"/>
  <c r="R884" i="67"/>
  <c r="I261" i="67"/>
  <c r="N214" i="67"/>
  <c r="C974" i="67"/>
  <c r="P453" i="67"/>
  <c r="P844" i="67"/>
  <c r="O201" i="67"/>
  <c r="E302" i="67"/>
  <c r="G201" i="67"/>
  <c r="J101" i="67"/>
  <c r="K263" i="67"/>
  <c r="E741" i="67"/>
  <c r="H545" i="67"/>
  <c r="E221" i="67"/>
  <c r="L132" i="67"/>
  <c r="S37" i="67"/>
  <c r="F709" i="67"/>
  <c r="H463" i="67"/>
  <c r="K135" i="67"/>
  <c r="D305" i="67"/>
  <c r="J75" i="67"/>
  <c r="L363" i="67"/>
  <c r="D760" i="67"/>
  <c r="D463" i="67"/>
  <c r="F392" i="67"/>
  <c r="I311" i="67"/>
  <c r="R795" i="67"/>
  <c r="S628" i="67"/>
  <c r="H999" i="67"/>
  <c r="D195" i="67"/>
  <c r="H575" i="67"/>
  <c r="I494" i="67"/>
  <c r="E713" i="67"/>
  <c r="G285" i="67"/>
  <c r="O930" i="67"/>
  <c r="Q806" i="67"/>
  <c r="G965" i="67"/>
  <c r="K146" i="67"/>
  <c r="R820" i="67"/>
  <c r="C462" i="67"/>
  <c r="O657" i="67"/>
  <c r="L188" i="67"/>
  <c r="G451" i="67"/>
  <c r="I585" i="67"/>
  <c r="Q609" i="67"/>
  <c r="O490" i="67"/>
  <c r="L237" i="67"/>
  <c r="P567" i="67"/>
  <c r="J857" i="67"/>
  <c r="D855" i="67"/>
  <c r="P697" i="67"/>
  <c r="J917" i="67"/>
  <c r="Q466" i="67"/>
  <c r="P847" i="67"/>
  <c r="F299" i="67"/>
  <c r="Q812" i="67"/>
  <c r="Q178" i="67"/>
  <c r="E553" i="67"/>
  <c r="K995" i="67"/>
  <c r="J965" i="67"/>
  <c r="D62" i="67"/>
  <c r="Q250" i="67"/>
  <c r="F815" i="67"/>
  <c r="C456" i="67"/>
  <c r="H406" i="67"/>
  <c r="R651" i="67"/>
  <c r="F642" i="67"/>
  <c r="C796" i="67"/>
  <c r="R939" i="67"/>
  <c r="R352" i="67"/>
  <c r="J372" i="67"/>
  <c r="S173" i="67"/>
  <c r="S850" i="67"/>
  <c r="Q563" i="67"/>
  <c r="N951" i="67"/>
  <c r="R254" i="67"/>
  <c r="I964" i="67"/>
  <c r="Q587" i="67"/>
  <c r="S747" i="67"/>
  <c r="H365" i="67"/>
  <c r="F244" i="67"/>
  <c r="N724" i="67"/>
  <c r="C46" i="67"/>
  <c r="N151" i="67"/>
  <c r="P275" i="67"/>
  <c r="S98" i="67"/>
  <c r="R792" i="67"/>
  <c r="S210" i="67"/>
  <c r="C833" i="67"/>
  <c r="G837" i="67"/>
  <c r="K676" i="67"/>
  <c r="D528" i="67"/>
  <c r="R930" i="67"/>
  <c r="J941" i="67"/>
  <c r="H481" i="67"/>
  <c r="C989" i="67"/>
  <c r="O775" i="67"/>
  <c r="R598" i="67"/>
  <c r="D328" i="67"/>
  <c r="J769" i="67"/>
  <c r="Q299" i="67"/>
  <c r="D220" i="67"/>
  <c r="R206" i="67"/>
  <c r="S266" i="67"/>
  <c r="S862" i="67"/>
  <c r="O940" i="67"/>
  <c r="O679" i="67"/>
  <c r="I77" i="67"/>
  <c r="C495" i="67"/>
  <c r="G410" i="67"/>
  <c r="N762" i="67"/>
  <c r="C540" i="67"/>
  <c r="N139" i="67"/>
  <c r="C346" i="67"/>
  <c r="K178" i="67"/>
  <c r="G649" i="67"/>
  <c r="L110" i="67"/>
  <c r="Q934" i="67"/>
  <c r="L212" i="67"/>
  <c r="I818" i="67"/>
  <c r="E694" i="67"/>
  <c r="I933" i="67"/>
  <c r="F486" i="67"/>
  <c r="S891" i="67"/>
  <c r="Q34" i="67"/>
  <c r="N225" i="67"/>
  <c r="I883" i="67"/>
  <c r="F935" i="67"/>
  <c r="K621" i="67"/>
  <c r="S752" i="67"/>
  <c r="O333" i="67"/>
  <c r="O587" i="67"/>
  <c r="D10" i="67"/>
  <c r="D590" i="67"/>
  <c r="J218" i="67"/>
  <c r="E275" i="67"/>
  <c r="S728" i="67"/>
  <c r="I550" i="67"/>
  <c r="P659" i="67"/>
  <c r="L525" i="67"/>
  <c r="E145" i="67"/>
  <c r="K838" i="67"/>
  <c r="R249" i="67"/>
  <c r="Q979" i="67"/>
  <c r="N378" i="67"/>
  <c r="D726" i="67"/>
  <c r="I545" i="67"/>
  <c r="P136" i="67"/>
  <c r="S908" i="67"/>
  <c r="C580" i="67"/>
  <c r="I663" i="67"/>
  <c r="K416" i="67"/>
  <c r="P936" i="67"/>
  <c r="H688" i="67"/>
  <c r="I295" i="67"/>
  <c r="S387" i="67"/>
  <c r="H948" i="67"/>
  <c r="R157" i="67"/>
  <c r="N385" i="67"/>
  <c r="E581" i="67"/>
  <c r="K404" i="67"/>
  <c r="Q23" i="67"/>
  <c r="N634" i="67"/>
  <c r="F297" i="67"/>
  <c r="S899" i="67"/>
  <c r="E644" i="67"/>
  <c r="G53" i="67"/>
  <c r="H102" i="67"/>
  <c r="H544" i="67"/>
  <c r="F504" i="67"/>
  <c r="D909" i="67"/>
  <c r="E116" i="67"/>
  <c r="S682" i="67"/>
  <c r="S979" i="67"/>
  <c r="Q780" i="67"/>
  <c r="I669" i="67"/>
  <c r="S920" i="67"/>
  <c r="I386" i="67"/>
  <c r="H737" i="67"/>
  <c r="E608" i="67"/>
  <c r="G167" i="67"/>
  <c r="K566" i="67"/>
  <c r="N526" i="67"/>
  <c r="N737" i="67"/>
  <c r="L919" i="67"/>
  <c r="H339" i="67"/>
  <c r="I651" i="67"/>
  <c r="C492" i="67"/>
  <c r="D924" i="67"/>
  <c r="G937" i="67"/>
  <c r="H57" i="67"/>
  <c r="H962" i="67"/>
  <c r="I200" i="67"/>
  <c r="H353" i="67"/>
  <c r="H73" i="67"/>
  <c r="C102" i="67"/>
  <c r="L203" i="67"/>
  <c r="O905" i="67"/>
  <c r="D240" i="67"/>
  <c r="I341" i="67"/>
  <c r="G567" i="67"/>
  <c r="O702" i="67"/>
  <c r="D160" i="67"/>
  <c r="P290" i="67"/>
  <c r="C371" i="67"/>
  <c r="S264" i="67"/>
  <c r="K550" i="67"/>
  <c r="I138" i="67"/>
  <c r="K181" i="67"/>
  <c r="L471" i="67"/>
  <c r="F920" i="67"/>
  <c r="G799" i="67"/>
  <c r="Q661" i="67"/>
  <c r="I207" i="67"/>
  <c r="J324" i="67"/>
  <c r="O272" i="67"/>
  <c r="R262" i="67"/>
  <c r="C354" i="67"/>
  <c r="J48" i="67"/>
  <c r="F40" i="67"/>
  <c r="F594" i="67"/>
  <c r="P662" i="67"/>
  <c r="C4" i="67"/>
  <c r="P372" i="67"/>
  <c r="S746" i="67"/>
  <c r="R382" i="67"/>
  <c r="L729" i="67"/>
  <c r="N692" i="67"/>
  <c r="N952" i="67"/>
  <c r="I930" i="67"/>
  <c r="R739" i="67"/>
  <c r="E513" i="67"/>
  <c r="P943" i="67"/>
  <c r="L979" i="67"/>
  <c r="J327" i="67"/>
  <c r="C684" i="67"/>
  <c r="R640" i="67"/>
  <c r="J754" i="67"/>
  <c r="D225" i="67"/>
  <c r="D553" i="67"/>
  <c r="F816" i="67"/>
  <c r="S841" i="67"/>
  <c r="K214" i="67"/>
  <c r="E619" i="67"/>
  <c r="R393" i="67"/>
  <c r="C637" i="67"/>
  <c r="J564" i="67"/>
  <c r="F376" i="67"/>
  <c r="D206" i="67"/>
  <c r="F223" i="67"/>
  <c r="D967" i="67"/>
  <c r="J203" i="67"/>
  <c r="R977" i="67"/>
  <c r="O279" i="67"/>
  <c r="J535" i="67"/>
  <c r="P518" i="67"/>
  <c r="R524" i="67"/>
  <c r="L562" i="67"/>
  <c r="O483" i="67"/>
  <c r="H517" i="67"/>
  <c r="H6" i="67"/>
  <c r="E295" i="67"/>
  <c r="E501" i="67"/>
  <c r="F809" i="67"/>
  <c r="D950" i="67"/>
  <c r="J340" i="67"/>
  <c r="H157" i="67"/>
  <c r="D762" i="67"/>
  <c r="K526" i="67"/>
  <c r="S906" i="67"/>
  <c r="F349" i="67"/>
  <c r="N856" i="67"/>
  <c r="D914" i="67"/>
  <c r="P4" i="67"/>
  <c r="G982" i="67"/>
  <c r="D35" i="67"/>
  <c r="D532" i="67"/>
  <c r="R385" i="67"/>
  <c r="E948" i="67"/>
  <c r="I841" i="67"/>
  <c r="L945" i="67"/>
  <c r="D921" i="67"/>
  <c r="R763" i="67"/>
  <c r="D232" i="67"/>
  <c r="N323" i="67"/>
  <c r="Q201" i="67"/>
  <c r="H151" i="67"/>
  <c r="I551" i="67"/>
  <c r="R417" i="67"/>
  <c r="S742" i="67"/>
  <c r="N725" i="67"/>
  <c r="R835" i="67"/>
  <c r="C399" i="67"/>
  <c r="R899" i="67"/>
  <c r="G424" i="67"/>
  <c r="F17" i="67"/>
  <c r="S34" i="67"/>
  <c r="J155" i="67"/>
  <c r="I80" i="67"/>
  <c r="I9" i="67"/>
  <c r="E923" i="67"/>
  <c r="L69" i="67"/>
  <c r="K662" i="67"/>
  <c r="K410" i="67"/>
  <c r="R890" i="67"/>
  <c r="D798" i="67"/>
  <c r="G941" i="67"/>
  <c r="H530" i="67"/>
  <c r="F290" i="67"/>
  <c r="F781" i="67"/>
  <c r="N478" i="67"/>
  <c r="O801" i="67"/>
  <c r="E372" i="67"/>
  <c r="H177" i="67"/>
  <c r="S302" i="67"/>
  <c r="C636" i="67"/>
  <c r="I11" i="67"/>
  <c r="I433" i="67"/>
  <c r="L511" i="67"/>
  <c r="K997" i="67"/>
  <c r="N299" i="67"/>
  <c r="D84" i="67"/>
  <c r="R112" i="67"/>
  <c r="L938" i="67"/>
  <c r="F739" i="67"/>
  <c r="Q307" i="67"/>
  <c r="L420" i="67"/>
  <c r="N745" i="67"/>
  <c r="F794" i="67"/>
  <c r="E446" i="67"/>
  <c r="D887" i="67"/>
  <c r="H386" i="67"/>
  <c r="S571" i="67"/>
  <c r="F899" i="67"/>
  <c r="N70" i="67"/>
  <c r="K921" i="67"/>
  <c r="N331" i="67"/>
  <c r="I419" i="67"/>
  <c r="C101" i="67"/>
  <c r="L509" i="67"/>
  <c r="F650" i="67"/>
  <c r="O640" i="67"/>
  <c r="H716" i="67"/>
  <c r="G279" i="67"/>
  <c r="H661" i="67"/>
  <c r="G418" i="67"/>
  <c r="C893" i="67"/>
  <c r="L995" i="67"/>
  <c r="L655" i="67"/>
  <c r="F592" i="67"/>
  <c r="R734" i="67"/>
  <c r="I714" i="67"/>
  <c r="F887" i="67"/>
  <c r="R391" i="67"/>
  <c r="L916" i="67"/>
  <c r="H80" i="67"/>
  <c r="F136" i="67"/>
  <c r="C411" i="67"/>
  <c r="N22" i="67"/>
  <c r="K147" i="67"/>
  <c r="F36" i="67"/>
  <c r="D704" i="67"/>
  <c r="H502" i="67"/>
  <c r="L955" i="67"/>
  <c r="K804" i="67"/>
  <c r="F868" i="67"/>
  <c r="E280" i="67"/>
  <c r="G44" i="67"/>
  <c r="R889" i="67"/>
  <c r="J26" i="67"/>
  <c r="S894" i="67"/>
  <c r="R392" i="67"/>
  <c r="J122" i="67"/>
  <c r="K136" i="67"/>
  <c r="I844" i="67"/>
  <c r="N965" i="67"/>
  <c r="C263" i="67"/>
  <c r="I887" i="67"/>
  <c r="P617" i="67"/>
  <c r="H8" i="67"/>
  <c r="N519" i="67"/>
  <c r="E769" i="67"/>
  <c r="K942" i="67"/>
  <c r="P55" i="67"/>
  <c r="O620" i="67"/>
  <c r="I324" i="67"/>
  <c r="G168" i="67"/>
  <c r="L774" i="67"/>
  <c r="H819" i="67"/>
  <c r="G30" i="67"/>
  <c r="Q173" i="67"/>
  <c r="N483" i="67"/>
  <c r="P921" i="67"/>
  <c r="F295" i="67"/>
  <c r="P190" i="67"/>
  <c r="I728" i="67"/>
  <c r="F587" i="67"/>
  <c r="R791" i="67"/>
  <c r="S262" i="67"/>
  <c r="E172" i="67"/>
  <c r="Q568" i="67"/>
  <c r="O383" i="67"/>
  <c r="N583" i="67"/>
  <c r="F118" i="67"/>
  <c r="Q845" i="67"/>
  <c r="R458" i="67"/>
  <c r="J416" i="67"/>
  <c r="K623" i="67"/>
  <c r="O107" i="67"/>
  <c r="R381" i="67"/>
  <c r="O247" i="67"/>
  <c r="N771" i="67"/>
  <c r="L625" i="67"/>
  <c r="N758" i="67"/>
  <c r="N304" i="67"/>
  <c r="O853" i="67"/>
  <c r="P952" i="67"/>
  <c r="P469" i="67"/>
  <c r="I578" i="67"/>
  <c r="G159" i="67"/>
  <c r="E399" i="67"/>
  <c r="L379" i="67"/>
  <c r="O527" i="67"/>
  <c r="S1001" i="67"/>
  <c r="G177" i="67"/>
  <c r="L849" i="67"/>
  <c r="Q515" i="67"/>
  <c r="K349" i="67"/>
  <c r="C746" i="67"/>
  <c r="F215" i="67"/>
  <c r="P989" i="67"/>
  <c r="P730" i="67"/>
  <c r="O843" i="67"/>
  <c r="G175" i="67"/>
  <c r="R693" i="67"/>
  <c r="E486" i="67"/>
  <c r="H665" i="67"/>
  <c r="R42" i="67"/>
  <c r="P298" i="67"/>
  <c r="O615" i="67"/>
  <c r="P230" i="67"/>
  <c r="S188" i="67"/>
  <c r="J46" i="67"/>
  <c r="O538" i="67"/>
  <c r="J289" i="67"/>
  <c r="P367" i="67"/>
  <c r="R181" i="67"/>
  <c r="P759" i="67"/>
  <c r="Q331" i="67"/>
  <c r="E149" i="67"/>
  <c r="Q165" i="67"/>
  <c r="G612" i="67"/>
  <c r="I321" i="67"/>
  <c r="I560" i="67"/>
  <c r="R124" i="67"/>
  <c r="F280" i="67"/>
  <c r="G435" i="67"/>
  <c r="O708" i="67"/>
  <c r="H28" i="67"/>
  <c r="H5" i="67"/>
  <c r="F698" i="67"/>
  <c r="Q767" i="67"/>
  <c r="J7" i="67"/>
  <c r="L721" i="67"/>
  <c r="N573" i="67"/>
  <c r="Q656" i="67"/>
  <c r="R708" i="67"/>
  <c r="D394" i="67"/>
  <c r="R976" i="67"/>
  <c r="C225" i="67"/>
  <c r="H639" i="67"/>
  <c r="E40" i="67"/>
  <c r="H390" i="67"/>
  <c r="I286" i="67"/>
  <c r="G619" i="67"/>
  <c r="C317" i="67"/>
  <c r="R806" i="67"/>
  <c r="L524" i="67"/>
  <c r="F1002" i="67"/>
  <c r="E510" i="67"/>
  <c r="F805" i="67"/>
  <c r="C789" i="67"/>
  <c r="S636" i="67"/>
  <c r="O4" i="67"/>
  <c r="O305" i="67"/>
  <c r="J741" i="67"/>
  <c r="E311" i="67"/>
  <c r="R926" i="67"/>
  <c r="J158" i="67"/>
  <c r="O330" i="67"/>
  <c r="I510" i="67"/>
  <c r="P538" i="67"/>
  <c r="P589" i="67"/>
  <c r="Q480" i="67"/>
  <c r="L475" i="67"/>
  <c r="G283" i="67"/>
  <c r="G411" i="67"/>
  <c r="F462" i="67"/>
  <c r="Q843" i="67"/>
  <c r="E336" i="67"/>
  <c r="S521" i="67"/>
  <c r="J532" i="67"/>
  <c r="D787" i="67"/>
  <c r="I253" i="67"/>
  <c r="D71" i="67"/>
  <c r="R798" i="67"/>
  <c r="D380" i="67"/>
  <c r="H235" i="67"/>
  <c r="R127" i="67"/>
  <c r="D33" i="67"/>
  <c r="O743" i="67"/>
  <c r="O575" i="67"/>
  <c r="R867" i="67"/>
  <c r="G518" i="67"/>
  <c r="K740" i="67"/>
  <c r="C804" i="67"/>
  <c r="K256" i="67"/>
  <c r="E401" i="67"/>
  <c r="I637" i="67"/>
  <c r="Q798" i="67"/>
  <c r="I323" i="67"/>
  <c r="Q888" i="67"/>
  <c r="D770" i="67"/>
  <c r="J498" i="67"/>
  <c r="E412" i="67"/>
  <c r="Q311" i="67"/>
  <c r="G270" i="67"/>
  <c r="J361" i="67"/>
  <c r="I885" i="67"/>
  <c r="J255" i="67"/>
  <c r="I487" i="67"/>
  <c r="R500" i="67"/>
  <c r="P966" i="67"/>
  <c r="J861" i="67"/>
  <c r="Q131" i="67"/>
  <c r="I7" i="67"/>
  <c r="N490" i="67"/>
  <c r="O1004" i="67"/>
  <c r="N289" i="67"/>
  <c r="P150" i="67"/>
  <c r="G105" i="67"/>
  <c r="G321" i="67"/>
  <c r="C511" i="67"/>
  <c r="G589" i="67"/>
  <c r="K368" i="67"/>
  <c r="R567" i="67"/>
  <c r="P929" i="67"/>
  <c r="R235" i="67"/>
  <c r="S566" i="67"/>
  <c r="P549" i="67"/>
  <c r="G872" i="67"/>
  <c r="D622" i="67"/>
  <c r="N476" i="67"/>
  <c r="J556" i="67"/>
  <c r="I4" i="67"/>
  <c r="E523" i="67"/>
  <c r="L424" i="67"/>
  <c r="G692" i="67"/>
  <c r="R878" i="67"/>
  <c r="H678" i="67"/>
  <c r="N839" i="67"/>
  <c r="P586" i="67"/>
  <c r="D114" i="67"/>
  <c r="P783" i="67"/>
  <c r="D968" i="67"/>
  <c r="O494" i="67"/>
  <c r="H519" i="67"/>
  <c r="G705" i="67"/>
  <c r="J833" i="67"/>
  <c r="R515" i="67"/>
  <c r="C469" i="67"/>
  <c r="S505" i="67"/>
  <c r="J514" i="67"/>
  <c r="P535" i="67"/>
  <c r="O894" i="67"/>
  <c r="D721" i="67"/>
  <c r="E466" i="67"/>
  <c r="P332" i="67"/>
  <c r="K378" i="67"/>
  <c r="H178" i="67"/>
  <c r="E898" i="67"/>
  <c r="D593" i="67"/>
  <c r="K169" i="67"/>
  <c r="K965" i="67"/>
  <c r="P333" i="67"/>
  <c r="G369" i="67"/>
  <c r="I345" i="67"/>
  <c r="L707" i="67"/>
  <c r="P276" i="67"/>
  <c r="N262" i="67"/>
  <c r="F610" i="67"/>
  <c r="P918" i="67"/>
  <c r="E807" i="67"/>
  <c r="D136" i="67"/>
  <c r="L175" i="67"/>
  <c r="L154" i="67"/>
  <c r="P641" i="67"/>
  <c r="D75" i="67"/>
  <c r="L596" i="67"/>
  <c r="O704" i="67"/>
  <c r="G931" i="67"/>
  <c r="F979" i="67"/>
  <c r="I297" i="67"/>
  <c r="S442" i="67"/>
  <c r="D584" i="67"/>
  <c r="R784" i="67"/>
  <c r="L413" i="67"/>
  <c r="R78" i="67"/>
  <c r="H312" i="67"/>
  <c r="D452" i="67"/>
  <c r="R98" i="67"/>
  <c r="D546" i="67"/>
  <c r="K945" i="67"/>
  <c r="F735" i="67"/>
  <c r="J284" i="67"/>
  <c r="Q846" i="67"/>
  <c r="K510" i="67"/>
  <c r="D944" i="67"/>
  <c r="H218" i="67"/>
  <c r="O446" i="67"/>
  <c r="F799" i="67"/>
  <c r="D244" i="67"/>
  <c r="F451" i="67"/>
  <c r="J572" i="67"/>
  <c r="N854" i="67"/>
  <c r="K389" i="67"/>
  <c r="K629" i="67"/>
  <c r="O908" i="67"/>
  <c r="S876" i="67"/>
  <c r="K465" i="67"/>
  <c r="J854" i="67"/>
  <c r="P39" i="67"/>
  <c r="D595" i="67"/>
  <c r="P99" i="67"/>
  <c r="S507" i="67"/>
  <c r="N196" i="67"/>
  <c r="C997" i="67"/>
  <c r="J212" i="67"/>
  <c r="E288" i="67"/>
  <c r="H407" i="67"/>
  <c r="R555" i="67"/>
  <c r="D601" i="67"/>
  <c r="J135" i="67"/>
  <c r="K615" i="67"/>
  <c r="Q911" i="67"/>
  <c r="F331" i="67"/>
  <c r="J933" i="67"/>
  <c r="K872" i="67"/>
  <c r="O552" i="67"/>
  <c r="F839" i="67"/>
  <c r="O390" i="67"/>
  <c r="L129" i="67"/>
  <c r="L547" i="67"/>
  <c r="F870" i="67"/>
  <c r="C821" i="67"/>
  <c r="S660" i="67"/>
  <c r="L29" i="67"/>
  <c r="S163" i="67"/>
  <c r="C788" i="67"/>
  <c r="S356" i="67"/>
  <c r="I542" i="67"/>
  <c r="E103" i="67"/>
  <c r="L837" i="67"/>
  <c r="N686" i="67"/>
  <c r="O949" i="67"/>
  <c r="P200" i="67"/>
  <c r="K83" i="67"/>
  <c r="H586" i="67"/>
  <c r="D216" i="67"/>
  <c r="F673" i="67"/>
  <c r="K275" i="67"/>
  <c r="S40" i="67"/>
  <c r="J1004" i="67"/>
  <c r="Q194" i="67"/>
  <c r="Q847" i="67"/>
  <c r="S892" i="67"/>
  <c r="Q939" i="67"/>
  <c r="G811" i="67"/>
  <c r="N991" i="67"/>
  <c r="H797" i="67"/>
  <c r="S372" i="67"/>
  <c r="K946" i="67"/>
  <c r="L342" i="67"/>
  <c r="P621" i="67"/>
  <c r="O588" i="67"/>
  <c r="H332" i="67"/>
  <c r="F488" i="67"/>
  <c r="O283" i="67"/>
  <c r="C20" i="67"/>
  <c r="D465" i="67"/>
  <c r="Q256" i="67"/>
  <c r="L763" i="67"/>
  <c r="L948" i="67"/>
  <c r="R869" i="67"/>
  <c r="J112" i="67"/>
  <c r="O440" i="67"/>
  <c r="C500" i="67"/>
  <c r="D756" i="67"/>
  <c r="F607" i="67"/>
  <c r="L854" i="67"/>
  <c r="E978" i="67"/>
  <c r="I367" i="67"/>
  <c r="K44" i="67"/>
  <c r="P529" i="67"/>
  <c r="H562" i="67"/>
  <c r="K304" i="67"/>
  <c r="O709" i="67"/>
  <c r="O790" i="67"/>
  <c r="E716" i="67"/>
  <c r="J176" i="67"/>
  <c r="J346" i="67"/>
  <c r="K488" i="67"/>
  <c r="F494" i="67"/>
  <c r="G698" i="67"/>
  <c r="D927" i="67"/>
  <c r="O989" i="67"/>
  <c r="P163" i="67"/>
  <c r="L255" i="67"/>
  <c r="C932" i="67"/>
  <c r="D73" i="67"/>
  <c r="N559" i="67"/>
  <c r="K646" i="67"/>
  <c r="Q811" i="67"/>
  <c r="L433" i="67"/>
  <c r="H499" i="67"/>
  <c r="S501" i="67"/>
  <c r="D424" i="67"/>
  <c r="C71" i="67"/>
  <c r="D539" i="67"/>
  <c r="N408" i="67"/>
  <c r="L768" i="67"/>
  <c r="E475" i="67"/>
  <c r="L722" i="67"/>
  <c r="G256" i="67"/>
  <c r="O28" i="67"/>
  <c r="E939" i="67"/>
  <c r="P127" i="67"/>
  <c r="Q572" i="67"/>
  <c r="F800" i="67"/>
  <c r="K207" i="67"/>
  <c r="F55" i="67"/>
  <c r="E41" i="67"/>
  <c r="R389" i="67"/>
  <c r="G820" i="67"/>
  <c r="I848" i="67"/>
  <c r="F588" i="67"/>
  <c r="I795" i="67"/>
  <c r="P754" i="67"/>
  <c r="R58" i="67"/>
  <c r="H487" i="67"/>
  <c r="O63" i="67"/>
  <c r="P519" i="67"/>
  <c r="R723" i="67"/>
  <c r="F749" i="67"/>
  <c r="P752" i="67"/>
  <c r="C964" i="67"/>
  <c r="E39" i="67"/>
  <c r="O291" i="67"/>
  <c r="K267" i="67"/>
  <c r="C716" i="67"/>
  <c r="L656" i="67"/>
  <c r="G372" i="67"/>
  <c r="R831" i="67"/>
  <c r="S718" i="67"/>
  <c r="P480" i="67"/>
  <c r="N423" i="67"/>
  <c r="K338" i="67"/>
  <c r="H830" i="67"/>
  <c r="O79" i="67"/>
  <c r="I745" i="67"/>
  <c r="P869" i="67"/>
  <c r="G788" i="67"/>
  <c r="P244" i="67"/>
  <c r="N770" i="67"/>
  <c r="R577" i="67"/>
  <c r="L361" i="67"/>
  <c r="K237" i="67"/>
  <c r="F977" i="67"/>
  <c r="F864" i="67"/>
  <c r="Q118" i="67"/>
  <c r="K215" i="67"/>
  <c r="G394" i="67"/>
  <c r="K490" i="67"/>
  <c r="R565" i="67"/>
  <c r="C697" i="67"/>
  <c r="O903" i="67"/>
  <c r="G600" i="67"/>
  <c r="I880" i="67"/>
  <c r="R92" i="67"/>
  <c r="J477" i="67"/>
  <c r="D863" i="67"/>
  <c r="E61" i="67"/>
  <c r="F342" i="67"/>
  <c r="K251" i="67"/>
  <c r="I349" i="67"/>
  <c r="Q912" i="67"/>
  <c r="C805" i="67"/>
  <c r="O51" i="67"/>
  <c r="H103" i="67"/>
  <c r="I876" i="67"/>
  <c r="S445" i="67"/>
  <c r="S502" i="67"/>
  <c r="J276" i="67"/>
  <c r="K252" i="67"/>
  <c r="R472" i="67"/>
  <c r="G620" i="67"/>
  <c r="C86" i="67"/>
  <c r="P522" i="67"/>
  <c r="S852" i="67"/>
  <c r="S153" i="67"/>
  <c r="E757" i="67"/>
  <c r="S298" i="67"/>
  <c r="R757" i="67"/>
  <c r="Q168" i="67"/>
  <c r="R255" i="67"/>
  <c r="D901" i="67"/>
  <c r="S511" i="67"/>
  <c r="G844" i="67"/>
  <c r="R300" i="67"/>
  <c r="O524" i="67"/>
  <c r="R200" i="67"/>
  <c r="O594" i="67"/>
  <c r="G750" i="67"/>
  <c r="G1002" i="67"/>
  <c r="E732" i="67"/>
  <c r="Q419" i="67"/>
  <c r="G36" i="67"/>
  <c r="J131" i="67"/>
  <c r="I99" i="67"/>
  <c r="D49" i="67"/>
  <c r="O245" i="67"/>
  <c r="D772" i="67"/>
  <c r="F48" i="67"/>
  <c r="E817" i="67"/>
  <c r="N731" i="67"/>
  <c r="O895" i="67"/>
  <c r="K464" i="67"/>
  <c r="S214" i="67"/>
  <c r="O539" i="67"/>
  <c r="Q310" i="67"/>
  <c r="O479" i="67"/>
  <c r="L796" i="67"/>
  <c r="F877" i="67"/>
  <c r="K373" i="67"/>
  <c r="G395" i="67"/>
  <c r="E780" i="67"/>
  <c r="L58" i="67"/>
  <c r="F759" i="67"/>
  <c r="G628" i="67"/>
  <c r="C148" i="67"/>
  <c r="L289" i="67"/>
  <c r="L638" i="67"/>
  <c r="G796" i="67"/>
  <c r="R507" i="67"/>
  <c r="D899" i="67"/>
  <c r="E277" i="67"/>
  <c r="C258" i="67"/>
  <c r="R628" i="67"/>
  <c r="N416" i="67"/>
  <c r="G63" i="67"/>
  <c r="H216" i="67"/>
  <c r="D193" i="67"/>
  <c r="F419" i="67"/>
  <c r="I893" i="67"/>
  <c r="N835" i="67"/>
  <c r="Q967" i="67"/>
  <c r="N676" i="67"/>
  <c r="G911" i="67"/>
  <c r="C714" i="67"/>
  <c r="S786" i="67"/>
  <c r="J793" i="67"/>
  <c r="D327" i="67"/>
  <c r="G697" i="67"/>
  <c r="F669" i="67"/>
  <c r="R32" i="67"/>
  <c r="G48" i="67"/>
  <c r="G82" i="67"/>
  <c r="E154" i="67"/>
  <c r="I554" i="67"/>
  <c r="L502" i="67"/>
  <c r="I380" i="67"/>
  <c r="J10" i="67"/>
  <c r="J841" i="67"/>
  <c r="N728" i="67"/>
  <c r="F294" i="67"/>
  <c r="E988" i="67"/>
  <c r="C175" i="67"/>
  <c r="O162" i="67"/>
  <c r="H302" i="67"/>
  <c r="P458" i="67"/>
  <c r="P984" i="67"/>
  <c r="J107" i="67"/>
  <c r="H307" i="67"/>
  <c r="F293" i="67"/>
  <c r="L922" i="67"/>
  <c r="F240" i="67"/>
  <c r="F254" i="67"/>
  <c r="R189" i="67"/>
  <c r="S561" i="67"/>
  <c r="N202" i="67"/>
  <c r="K976" i="67"/>
  <c r="Q164" i="67"/>
  <c r="C233" i="67"/>
  <c r="J63" i="67"/>
  <c r="H361" i="67"/>
  <c r="J888" i="67"/>
  <c r="N909" i="67"/>
  <c r="F230" i="67"/>
  <c r="J579" i="67"/>
  <c r="N445" i="67"/>
  <c r="J495" i="67"/>
  <c r="H341" i="67"/>
  <c r="H540" i="67"/>
  <c r="N115" i="67"/>
  <c r="P170" i="67"/>
  <c r="O368" i="67"/>
  <c r="I110" i="67"/>
  <c r="L376" i="67"/>
  <c r="H108" i="67"/>
  <c r="D324" i="67"/>
  <c r="C122" i="67"/>
  <c r="E547" i="67"/>
  <c r="O303" i="67"/>
  <c r="Q994" i="67"/>
  <c r="F874" i="67"/>
  <c r="K667" i="67"/>
  <c r="N203" i="67"/>
  <c r="K637" i="67"/>
  <c r="O625" i="67"/>
  <c r="C818" i="67"/>
  <c r="I91" i="67"/>
  <c r="F202" i="67"/>
  <c r="C137" i="67"/>
  <c r="H276" i="67"/>
  <c r="P103" i="67"/>
  <c r="K68" i="67"/>
  <c r="O484" i="67"/>
  <c r="D524" i="67"/>
  <c r="R263" i="67"/>
  <c r="P168" i="67"/>
  <c r="C65" i="67"/>
  <c r="I315" i="67"/>
  <c r="C527" i="67"/>
  <c r="I703" i="67"/>
  <c r="L438" i="67"/>
  <c r="P547" i="67"/>
  <c r="E856" i="67"/>
  <c r="I366" i="67"/>
  <c r="C353" i="67"/>
  <c r="N532" i="67"/>
  <c r="L480" i="67"/>
  <c r="Q819" i="67"/>
  <c r="K326" i="67"/>
  <c r="G533" i="67"/>
  <c r="Q664" i="67"/>
  <c r="I604" i="67"/>
  <c r="K467" i="67"/>
  <c r="L277" i="67"/>
  <c r="N169" i="67"/>
  <c r="L75" i="67"/>
  <c r="D751" i="67"/>
  <c r="H617" i="67"/>
  <c r="J94" i="67"/>
  <c r="H330" i="67"/>
  <c r="R296" i="67"/>
  <c r="C713" i="67"/>
  <c r="F575" i="67"/>
  <c r="F459" i="67"/>
  <c r="O635" i="67"/>
  <c r="F222" i="67"/>
  <c r="N157" i="67"/>
  <c r="G899" i="67"/>
  <c r="L359" i="67"/>
  <c r="C277" i="67"/>
  <c r="F659" i="67"/>
  <c r="K369" i="67"/>
  <c r="E299" i="67"/>
  <c r="S762" i="67"/>
  <c r="P478" i="67"/>
  <c r="D46" i="67"/>
  <c r="K889" i="67"/>
  <c r="L531" i="67"/>
  <c r="J360" i="67"/>
  <c r="R425" i="67"/>
  <c r="I339" i="67"/>
  <c r="R430" i="67"/>
  <c r="G196" i="67"/>
  <c r="L341" i="67"/>
  <c r="G797" i="67"/>
  <c r="N540" i="67"/>
  <c r="R992" i="67"/>
  <c r="S976" i="67"/>
  <c r="J563" i="67"/>
  <c r="C310" i="67"/>
  <c r="R466" i="67"/>
  <c r="J605" i="67"/>
  <c r="F117" i="67"/>
  <c r="H926" i="67"/>
  <c r="I557" i="67"/>
  <c r="R539" i="67"/>
  <c r="R147" i="67"/>
  <c r="P713" i="67"/>
  <c r="F335" i="67"/>
  <c r="E465" i="67"/>
  <c r="J562" i="67"/>
  <c r="C526" i="67"/>
  <c r="C84" i="67"/>
  <c r="D45" i="67"/>
  <c r="H976" i="67"/>
  <c r="J52" i="67"/>
  <c r="O86" i="67"/>
  <c r="O598" i="67"/>
  <c r="S597" i="67"/>
  <c r="P193" i="67"/>
  <c r="H72" i="67"/>
  <c r="F210" i="67"/>
  <c r="N694" i="67"/>
  <c r="P555" i="67"/>
  <c r="N479" i="67"/>
  <c r="N162" i="67"/>
  <c r="N843" i="67"/>
  <c r="C28" i="67"/>
  <c r="E43" i="67"/>
  <c r="J37" i="67"/>
  <c r="O840" i="67"/>
  <c r="R257" i="67"/>
  <c r="D791" i="67"/>
  <c r="R433" i="67"/>
  <c r="G898" i="67"/>
  <c r="C201" i="67"/>
  <c r="Q109" i="67"/>
  <c r="F70" i="67"/>
  <c r="I686" i="67"/>
  <c r="E220" i="67"/>
  <c r="H938" i="67"/>
  <c r="K459" i="67"/>
  <c r="O318" i="67"/>
  <c r="E342" i="67"/>
  <c r="Q91" i="67"/>
  <c r="D902" i="67"/>
  <c r="Q496" i="67"/>
  <c r="R282" i="67"/>
  <c r="Q525" i="67"/>
  <c r="J398" i="67"/>
  <c r="E433" i="67"/>
  <c r="R359" i="67"/>
  <c r="S617" i="67"/>
  <c r="I353" i="67"/>
  <c r="K393" i="67"/>
  <c r="R678" i="67"/>
  <c r="N594" i="67"/>
  <c r="K512" i="67"/>
  <c r="D846" i="67"/>
  <c r="N253" i="67"/>
  <c r="Q620" i="67"/>
  <c r="H384" i="67"/>
  <c r="S468" i="67"/>
  <c r="R961" i="67"/>
  <c r="I478" i="67"/>
  <c r="F199" i="67"/>
  <c r="L892" i="67"/>
  <c r="R314" i="67"/>
  <c r="I723" i="67"/>
  <c r="C1000" i="67"/>
  <c r="S974" i="67"/>
  <c r="G462" i="67"/>
  <c r="O459" i="67"/>
  <c r="P915" i="67"/>
  <c r="N241" i="67"/>
  <c r="Q238" i="67"/>
  <c r="F635" i="67"/>
  <c r="H478" i="67"/>
  <c r="N355" i="67"/>
  <c r="F603" i="67"/>
  <c r="H100" i="67"/>
  <c r="D624" i="67"/>
  <c r="D511" i="67"/>
  <c r="L213" i="67"/>
  <c r="F680" i="67"/>
  <c r="N679" i="67"/>
  <c r="F606" i="67"/>
  <c r="J359" i="67"/>
  <c r="C485" i="67"/>
  <c r="F338" i="67"/>
  <c r="F135" i="67"/>
  <c r="H195" i="67"/>
  <c r="G744" i="67"/>
  <c r="F105" i="67"/>
  <c r="D732" i="67"/>
  <c r="L290" i="67"/>
  <c r="L18" i="67"/>
  <c r="C301" i="67"/>
  <c r="Q72" i="67"/>
  <c r="J153" i="67"/>
  <c r="O125" i="67"/>
  <c r="J257" i="67"/>
  <c r="Q749" i="67"/>
  <c r="G139" i="67"/>
  <c r="K187" i="67"/>
  <c r="Q892" i="67"/>
  <c r="N446" i="67"/>
  <c r="L81" i="67"/>
  <c r="C705" i="67"/>
  <c r="J489" i="67"/>
  <c r="K110" i="67"/>
  <c r="E983" i="67"/>
  <c r="I912" i="67"/>
  <c r="E563" i="67"/>
  <c r="E511" i="67"/>
  <c r="O420" i="67"/>
  <c r="H683" i="67"/>
  <c r="H77" i="67"/>
  <c r="K383" i="67"/>
  <c r="E566" i="67"/>
  <c r="K145" i="67"/>
  <c r="C521" i="67"/>
  <c r="I547" i="67"/>
  <c r="F82" i="67"/>
  <c r="S52" i="67"/>
  <c r="S276" i="67"/>
  <c r="H209" i="67"/>
  <c r="D152" i="67"/>
  <c r="O58" i="67"/>
  <c r="P172" i="67"/>
  <c r="L153" i="67"/>
  <c r="E209" i="67"/>
  <c r="L216" i="67"/>
  <c r="R156" i="67"/>
  <c r="R643" i="67"/>
  <c r="N811" i="67"/>
  <c r="I39" i="67"/>
  <c r="S368" i="67"/>
  <c r="R35" i="67"/>
  <c r="P47" i="67"/>
  <c r="L551" i="67"/>
  <c r="F332" i="67"/>
  <c r="N806" i="67"/>
  <c r="K770" i="67"/>
  <c r="J15" i="67"/>
  <c r="Q962" i="67"/>
  <c r="D631" i="67"/>
  <c r="N297" i="67"/>
  <c r="O75" i="67"/>
  <c r="E914" i="67"/>
  <c r="J631" i="67"/>
  <c r="S122" i="67"/>
  <c r="H632" i="67"/>
  <c r="P238" i="67"/>
  <c r="F415" i="67"/>
  <c r="I154" i="67"/>
  <c r="I865" i="67"/>
  <c r="O536" i="67"/>
  <c r="C164" i="67"/>
  <c r="G864" i="67"/>
  <c r="I969" i="67"/>
  <c r="D386" i="67"/>
  <c r="N836" i="67"/>
  <c r="C763" i="67"/>
  <c r="F654" i="67"/>
  <c r="O11" i="67"/>
  <c r="S593" i="67"/>
  <c r="E659" i="67"/>
  <c r="D988" i="67"/>
  <c r="C350" i="67"/>
  <c r="K324" i="67"/>
  <c r="O120" i="67"/>
  <c r="C549" i="67"/>
  <c r="C669" i="67"/>
  <c r="K699" i="67"/>
  <c r="O115" i="67"/>
  <c r="D701" i="67"/>
  <c r="K675" i="67"/>
  <c r="Q739" i="67"/>
  <c r="D942" i="67"/>
  <c r="C315" i="67"/>
  <c r="J425" i="67"/>
  <c r="L634" i="67"/>
  <c r="I81" i="67"/>
  <c r="D534" i="67"/>
  <c r="P866" i="67"/>
  <c r="R679" i="67"/>
  <c r="F97" i="67"/>
  <c r="D251" i="67"/>
  <c r="G262" i="67"/>
  <c r="S654" i="67"/>
  <c r="D42" i="67"/>
  <c r="S336" i="67"/>
  <c r="L831" i="67"/>
  <c r="I160" i="67"/>
  <c r="H763" i="67"/>
  <c r="H427" i="67"/>
  <c r="J109" i="67"/>
  <c r="E350" i="67"/>
  <c r="L548" i="67"/>
  <c r="K818" i="67"/>
  <c r="O562" i="67"/>
  <c r="I766" i="67"/>
  <c r="I587" i="67"/>
  <c r="N765" i="67"/>
  <c r="S5" i="67"/>
  <c r="H305" i="67"/>
  <c r="C381" i="67"/>
  <c r="P823" i="67"/>
  <c r="L789" i="67"/>
  <c r="R205" i="67"/>
  <c r="Q315" i="67"/>
  <c r="O188" i="67"/>
  <c r="P768" i="67"/>
  <c r="L637" i="67"/>
  <c r="Q639" i="67"/>
  <c r="E323" i="67"/>
  <c r="G978" i="67"/>
  <c r="H768" i="67"/>
  <c r="J611" i="67"/>
  <c r="I905" i="67"/>
  <c r="I342" i="67"/>
  <c r="Q128" i="67"/>
  <c r="S117" i="67"/>
  <c r="E970" i="67"/>
  <c r="N492" i="67"/>
  <c r="R318" i="67"/>
  <c r="E825" i="67"/>
  <c r="Q625" i="67"/>
  <c r="J762" i="67"/>
  <c r="R873" i="67"/>
  <c r="H460" i="67"/>
  <c r="J87" i="67"/>
  <c r="I525" i="67"/>
  <c r="P500" i="67"/>
  <c r="E158" i="67"/>
  <c r="G51" i="67"/>
  <c r="Q97" i="67"/>
  <c r="H750" i="67"/>
  <c r="O14" i="67"/>
  <c r="F851" i="67"/>
  <c r="C650" i="67"/>
  <c r="L573" i="67"/>
  <c r="C694" i="67"/>
  <c r="N351" i="67"/>
  <c r="G363" i="67"/>
  <c r="J973" i="67"/>
  <c r="F103" i="67"/>
  <c r="F260" i="67"/>
  <c r="R256" i="67"/>
  <c r="S103" i="67"/>
  <c r="K799" i="67"/>
  <c r="J745" i="67"/>
  <c r="H818" i="67"/>
  <c r="E453" i="67"/>
  <c r="G538" i="67"/>
  <c r="L54" i="67"/>
  <c r="O264" i="67"/>
  <c r="P815" i="67"/>
  <c r="S147" i="67"/>
  <c r="N57" i="67"/>
  <c r="H453" i="67"/>
  <c r="L373" i="67"/>
  <c r="Q679" i="67"/>
  <c r="Q796" i="67"/>
  <c r="D61" i="67"/>
  <c r="K695" i="67"/>
  <c r="N935" i="67"/>
  <c r="L597" i="67"/>
  <c r="N388" i="67"/>
  <c r="K12" i="67"/>
  <c r="L189" i="67"/>
  <c r="G483" i="67"/>
  <c r="G257" i="67"/>
  <c r="C590" i="67"/>
  <c r="G335" i="67"/>
  <c r="C603" i="67"/>
  <c r="I907" i="67"/>
  <c r="P570" i="67"/>
  <c r="C285" i="67"/>
  <c r="K192" i="67"/>
  <c r="G646" i="67"/>
  <c r="P245" i="67"/>
  <c r="F345" i="67"/>
  <c r="Q384" i="67"/>
  <c r="C619" i="67"/>
  <c r="J193" i="67"/>
  <c r="K200" i="67"/>
  <c r="C724" i="67"/>
  <c r="O688" i="67"/>
  <c r="G413" i="67"/>
  <c r="H697" i="67"/>
  <c r="F106" i="67"/>
  <c r="L403" i="67"/>
  <c r="C19" i="67"/>
  <c r="F697" i="67"/>
  <c r="F883" i="67"/>
  <c r="C861" i="67"/>
  <c r="C254" i="67"/>
  <c r="F380" i="67"/>
  <c r="K53" i="67"/>
  <c r="E857" i="67"/>
  <c r="F506" i="67"/>
  <c r="J427" i="67"/>
  <c r="C741" i="67"/>
  <c r="P340" i="67"/>
  <c r="K370" i="67"/>
  <c r="K310" i="67"/>
  <c r="J880" i="67"/>
  <c r="H883" i="67"/>
  <c r="N776" i="67"/>
  <c r="I906" i="67"/>
  <c r="L164" i="67"/>
  <c r="O714" i="67"/>
  <c r="C193" i="67"/>
  <c r="C752" i="67"/>
  <c r="Q71" i="67"/>
  <c r="J554" i="67"/>
  <c r="L498" i="67"/>
  <c r="K336" i="67"/>
  <c r="C729" i="67"/>
  <c r="J735" i="67"/>
  <c r="Q481" i="67"/>
  <c r="O793" i="67"/>
  <c r="R176" i="67"/>
  <c r="F446" i="67"/>
  <c r="J92" i="67"/>
  <c r="D213" i="67"/>
  <c r="H874" i="67"/>
  <c r="Q251" i="67"/>
  <c r="Q538" i="67"/>
  <c r="H153" i="67"/>
  <c r="L31" i="67"/>
  <c r="F766" i="67"/>
  <c r="L365" i="67"/>
  <c r="E770" i="67"/>
  <c r="G438" i="67"/>
  <c r="L546" i="67"/>
  <c r="Q400" i="67"/>
  <c r="D182" i="67"/>
  <c r="Q633" i="67"/>
  <c r="F139" i="67"/>
  <c r="I598" i="67"/>
  <c r="K999" i="67"/>
  <c r="H908" i="67"/>
  <c r="F160" i="67"/>
  <c r="O916" i="67"/>
  <c r="H68" i="67"/>
  <c r="P396" i="67"/>
  <c r="F330" i="67"/>
  <c r="J290" i="67"/>
  <c r="E114" i="67"/>
  <c r="G180" i="67"/>
  <c r="S226" i="67"/>
  <c r="E69" i="67"/>
  <c r="O857" i="67"/>
  <c r="F740" i="67"/>
  <c r="Q885" i="67"/>
  <c r="R594" i="67"/>
  <c r="G179" i="67"/>
  <c r="F847" i="67"/>
  <c r="C758" i="67"/>
  <c r="D654" i="67"/>
  <c r="G892" i="67"/>
  <c r="H283" i="67"/>
  <c r="O263" i="67"/>
  <c r="G732" i="67"/>
  <c r="Q451" i="67"/>
  <c r="S909" i="67"/>
  <c r="S127" i="67"/>
  <c r="P395" i="67"/>
  <c r="S1002" i="67"/>
  <c r="N449" i="67"/>
  <c r="P158" i="67"/>
  <c r="P48" i="67"/>
  <c r="Q529" i="67"/>
  <c r="G151" i="67"/>
  <c r="O142" i="67"/>
  <c r="S280" i="67"/>
  <c r="Q765" i="67"/>
  <c r="F183" i="67"/>
  <c r="S770" i="67"/>
  <c r="C643" i="67"/>
  <c r="K216" i="67"/>
  <c r="F262" i="67"/>
  <c r="D236" i="67"/>
  <c r="Q943" i="67"/>
  <c r="I176" i="67"/>
  <c r="I869" i="67"/>
  <c r="R174" i="67"/>
  <c r="K151" i="67"/>
  <c r="O458" i="67"/>
  <c r="R535" i="67"/>
  <c r="Q345" i="67"/>
  <c r="G198" i="67"/>
  <c r="G935" i="67"/>
  <c r="S610" i="67"/>
  <c r="J675" i="67"/>
  <c r="H221" i="67"/>
  <c r="F33" i="67"/>
  <c r="R321" i="67"/>
  <c r="D47" i="67"/>
  <c r="R562" i="67"/>
  <c r="H820" i="67"/>
  <c r="S871" i="67"/>
  <c r="S9" i="67"/>
  <c r="R633" i="67"/>
  <c r="C842" i="67"/>
  <c r="L815" i="67"/>
  <c r="S985" i="67"/>
  <c r="H363" i="67"/>
  <c r="J570" i="67"/>
  <c r="E654" i="67"/>
  <c r="I555" i="67"/>
  <c r="H439" i="67"/>
  <c r="Q270" i="67"/>
  <c r="G297" i="67"/>
  <c r="N161" i="67"/>
  <c r="R149" i="67"/>
  <c r="E447" i="67"/>
  <c r="D715" i="67"/>
  <c r="S598" i="67"/>
  <c r="P49" i="67"/>
  <c r="S766" i="67"/>
  <c r="K323" i="67"/>
  <c r="R415" i="67"/>
  <c r="I497" i="67"/>
  <c r="O443" i="67"/>
  <c r="Q536" i="67"/>
  <c r="C386" i="67"/>
  <c r="G658" i="67"/>
  <c r="G133" i="67"/>
  <c r="N979" i="67"/>
  <c r="D689" i="67"/>
  <c r="R5" i="67"/>
  <c r="K159" i="67"/>
  <c r="N942" i="67"/>
  <c r="H663" i="67"/>
  <c r="S423" i="67"/>
  <c r="L265" i="67"/>
  <c r="I329" i="67"/>
  <c r="C302" i="67"/>
  <c r="D189" i="67"/>
  <c r="Q134" i="67"/>
  <c r="P358" i="67"/>
  <c r="O407" i="67"/>
  <c r="F1001" i="67"/>
  <c r="O147" i="67"/>
  <c r="J755" i="67"/>
  <c r="G126" i="67"/>
  <c r="P541" i="67"/>
  <c r="I706" i="67"/>
  <c r="J799" i="67"/>
  <c r="P411" i="67"/>
  <c r="P503" i="67"/>
  <c r="C118" i="67"/>
  <c r="Q871" i="67"/>
  <c r="F77" i="67"/>
  <c r="I820" i="67"/>
  <c r="Q777" i="67"/>
  <c r="C604" i="67"/>
  <c r="J23" i="67"/>
  <c r="D406" i="67"/>
  <c r="K240" i="67"/>
  <c r="H183" i="67"/>
  <c r="I90" i="67"/>
  <c r="P725" i="67"/>
  <c r="P473" i="67"/>
  <c r="F811" i="67"/>
  <c r="E232" i="67"/>
  <c r="N912" i="67"/>
  <c r="D124" i="67"/>
  <c r="P531" i="67"/>
  <c r="P961" i="67"/>
  <c r="E418" i="67"/>
  <c r="J177" i="67"/>
  <c r="I217" i="67"/>
  <c r="L147" i="67"/>
  <c r="L83" i="67"/>
  <c r="K749" i="67"/>
  <c r="J332" i="67"/>
  <c r="Q675" i="67"/>
  <c r="P194" i="67"/>
  <c r="C902" i="67"/>
  <c r="D433" i="67"/>
  <c r="K980" i="67"/>
  <c r="E228" i="67"/>
  <c r="G269" i="67"/>
  <c r="K737" i="67"/>
  <c r="R344" i="67"/>
  <c r="K479" i="67"/>
  <c r="L794" i="67"/>
  <c r="N875" i="67"/>
  <c r="S100" i="67"/>
  <c r="I505" i="67"/>
  <c r="H563" i="67"/>
  <c r="N386" i="67"/>
  <c r="Q492" i="67"/>
  <c r="E788" i="67"/>
  <c r="Q62" i="67"/>
  <c r="Q997" i="67"/>
  <c r="L714" i="67"/>
  <c r="L797" i="67"/>
  <c r="Q210" i="67"/>
  <c r="J897" i="67"/>
  <c r="J439" i="67"/>
  <c r="L560" i="67"/>
  <c r="G317" i="67"/>
  <c r="Q206" i="67"/>
  <c r="Q968" i="67"/>
  <c r="Q907" i="67"/>
  <c r="D264" i="67"/>
  <c r="K712" i="67"/>
  <c r="O157" i="67"/>
  <c r="P779" i="67"/>
  <c r="K59" i="67"/>
  <c r="N305" i="67"/>
  <c r="K351" i="67"/>
  <c r="S362" i="67"/>
  <c r="Q486" i="67"/>
  <c r="I293" i="67"/>
  <c r="G583" i="67"/>
  <c r="J151" i="67"/>
  <c r="R390" i="67"/>
  <c r="S45" i="67"/>
  <c r="G609" i="67"/>
  <c r="F1000" i="67"/>
  <c r="I382" i="67"/>
  <c r="E790" i="67"/>
  <c r="Q495" i="67"/>
  <c r="C21" i="67"/>
  <c r="H877" i="67"/>
  <c r="I60" i="67"/>
  <c r="N142" i="67"/>
  <c r="K561" i="67"/>
  <c r="D233" i="67"/>
  <c r="K978" i="67"/>
  <c r="F645" i="67"/>
  <c r="P119" i="67"/>
  <c r="Q278" i="67"/>
  <c r="P636" i="67"/>
  <c r="K374" i="67"/>
  <c r="H40" i="67"/>
  <c r="K166" i="67"/>
  <c r="P599" i="67"/>
  <c r="H314" i="67"/>
  <c r="J309" i="67"/>
  <c r="Q30" i="67"/>
  <c r="I468" i="67"/>
  <c r="L14" i="67"/>
  <c r="F762" i="67"/>
  <c r="G18" i="67"/>
  <c r="L78" i="67"/>
  <c r="S382" i="67"/>
  <c r="R347" i="67"/>
  <c r="H251" i="67"/>
  <c r="F329" i="67"/>
  <c r="L233" i="67"/>
  <c r="I965" i="67"/>
  <c r="N374" i="67"/>
  <c r="F483" i="67"/>
  <c r="E78" i="67"/>
  <c r="F153" i="67"/>
  <c r="C294" i="67"/>
  <c r="Q306" i="67"/>
  <c r="C432" i="67"/>
  <c r="S499" i="67"/>
  <c r="F393" i="67"/>
  <c r="O411" i="67"/>
  <c r="Q816" i="67"/>
  <c r="K633" i="67"/>
  <c r="I113" i="67"/>
  <c r="F502" i="67"/>
  <c r="D351" i="67"/>
  <c r="Q35" i="67"/>
  <c r="J782" i="67"/>
  <c r="L647" i="67"/>
  <c r="H922" i="67"/>
  <c r="S164" i="67"/>
  <c r="P791" i="67"/>
  <c r="J680" i="67"/>
  <c r="O72" i="67"/>
  <c r="O287" i="67"/>
  <c r="P633" i="67"/>
  <c r="D325" i="67"/>
  <c r="H84" i="67"/>
  <c r="R719" i="67"/>
  <c r="N667" i="67"/>
  <c r="G86" i="67"/>
  <c r="G840" i="67"/>
  <c r="C957" i="67"/>
  <c r="D67" i="67"/>
  <c r="C156" i="67"/>
  <c r="R676" i="67"/>
  <c r="P101" i="67"/>
  <c r="Q276" i="67"/>
  <c r="Q807" i="67"/>
  <c r="K685" i="67"/>
  <c r="E272" i="67"/>
  <c r="D286" i="67"/>
  <c r="H275" i="67"/>
  <c r="F433" i="67"/>
  <c r="D977" i="67"/>
  <c r="H532" i="67"/>
  <c r="K123" i="67"/>
  <c r="L228" i="67"/>
  <c r="J264" i="67"/>
  <c r="O591" i="67"/>
  <c r="I346" i="67"/>
  <c r="I481" i="67"/>
  <c r="F458" i="67"/>
  <c r="Q110" i="67"/>
  <c r="R605" i="67"/>
  <c r="S624" i="67"/>
  <c r="D101" i="67"/>
  <c r="D63" i="67"/>
  <c r="E66" i="67"/>
  <c r="C601" i="67"/>
  <c r="S922" i="67"/>
  <c r="R150" i="67"/>
  <c r="E34" i="67"/>
  <c r="S877" i="67"/>
  <c r="J750" i="67"/>
  <c r="H110" i="67"/>
  <c r="D971" i="67"/>
  <c r="K475" i="67"/>
  <c r="G563" i="67"/>
  <c r="S729" i="67"/>
  <c r="Q115" i="67"/>
  <c r="N915" i="67"/>
  <c r="P117" i="67"/>
  <c r="R52" i="67"/>
  <c r="C791" i="67"/>
  <c r="E276" i="67"/>
  <c r="N606" i="67"/>
  <c r="S389" i="67"/>
  <c r="H388" i="67"/>
  <c r="S239" i="67"/>
  <c r="H16" i="67"/>
  <c r="I472" i="67"/>
  <c r="E226" i="67"/>
  <c r="R527" i="67"/>
  <c r="E162" i="67"/>
  <c r="P612" i="67"/>
  <c r="K868" i="67"/>
  <c r="E874" i="67"/>
  <c r="S898" i="67"/>
  <c r="P745" i="67"/>
  <c r="S101" i="67"/>
  <c r="K562" i="67"/>
  <c r="E291" i="67"/>
  <c r="I202" i="67"/>
  <c r="E313" i="67"/>
  <c r="H135" i="67"/>
  <c r="L748" i="67"/>
  <c r="K837" i="67"/>
  <c r="H787" i="67"/>
  <c r="K246" i="67"/>
  <c r="F109" i="67"/>
  <c r="O658" i="67"/>
  <c r="D87" i="67"/>
  <c r="I165" i="67"/>
  <c r="Q940" i="67"/>
  <c r="Q166" i="67"/>
  <c r="O781" i="67"/>
  <c r="F738" i="67"/>
  <c r="C567" i="67"/>
  <c r="J71" i="67"/>
  <c r="G517" i="67"/>
  <c r="I94" i="67"/>
  <c r="N402" i="67"/>
  <c r="N280" i="67"/>
  <c r="S283" i="67"/>
  <c r="P418" i="67"/>
  <c r="N116" i="67"/>
  <c r="Q274" i="67"/>
  <c r="S789" i="67"/>
  <c r="F138" i="67"/>
  <c r="G272" i="67"/>
  <c r="R463" i="67"/>
  <c r="F665" i="67"/>
  <c r="S439" i="67"/>
  <c r="L37" i="67"/>
  <c r="S354" i="67"/>
  <c r="C951" i="67"/>
  <c r="K235" i="67"/>
  <c r="N822" i="67"/>
  <c r="J678" i="67"/>
  <c r="Q676" i="67"/>
  <c r="I681" i="67"/>
  <c r="L739" i="67"/>
  <c r="L903" i="67"/>
  <c r="H242" i="67"/>
  <c r="O214" i="67"/>
  <c r="S607" i="67"/>
  <c r="H88" i="67"/>
  <c r="L166" i="67"/>
  <c r="H930" i="67"/>
  <c r="E979" i="67"/>
  <c r="I931" i="67"/>
  <c r="S482" i="67"/>
  <c r="O514" i="67"/>
  <c r="Q214" i="67"/>
  <c r="J307" i="67"/>
  <c r="P177" i="67"/>
  <c r="Q673" i="67"/>
  <c r="D95" i="67"/>
  <c r="I351" i="67"/>
  <c r="H873" i="67"/>
  <c r="F384" i="67"/>
  <c r="C982" i="67"/>
  <c r="I31" i="67"/>
  <c r="Q200" i="67"/>
  <c r="I962" i="67"/>
  <c r="K287" i="67"/>
  <c r="H226" i="67"/>
  <c r="J673" i="67"/>
  <c r="E459" i="67"/>
  <c r="J632" i="67"/>
  <c r="C972" i="67"/>
  <c r="N868" i="67"/>
  <c r="I943" i="67"/>
  <c r="O260" i="67"/>
  <c r="K807" i="67"/>
  <c r="E832" i="67"/>
  <c r="I923" i="67"/>
  <c r="L235" i="67"/>
  <c r="J834" i="67"/>
  <c r="F468" i="67"/>
  <c r="C510" i="67"/>
  <c r="O931" i="67"/>
  <c r="J838" i="67"/>
  <c r="K879" i="67"/>
  <c r="E29" i="67"/>
  <c r="J196" i="67"/>
  <c r="E420" i="67"/>
  <c r="J70" i="67"/>
  <c r="K881" i="67"/>
  <c r="R863" i="67"/>
  <c r="I908" i="67"/>
  <c r="N535" i="67"/>
  <c r="L155" i="67"/>
  <c r="R665" i="67"/>
  <c r="O371" i="67"/>
  <c r="F81" i="67"/>
  <c r="Q363" i="67"/>
  <c r="G865" i="67"/>
  <c r="D140" i="67"/>
  <c r="G605" i="67"/>
  <c r="S428" i="67"/>
  <c r="L138" i="67"/>
  <c r="D489" i="67"/>
  <c r="J694" i="67"/>
  <c r="R538" i="67"/>
  <c r="L432" i="67"/>
  <c r="C161" i="67"/>
  <c r="E640" i="67"/>
  <c r="D145" i="67"/>
  <c r="K344" i="67"/>
  <c r="H680" i="67"/>
  <c r="E201" i="67"/>
  <c r="N950" i="67"/>
  <c r="F279" i="67"/>
  <c r="R504" i="67"/>
  <c r="F356" i="67"/>
  <c r="S727" i="67"/>
  <c r="N675" i="67"/>
  <c r="O651" i="67"/>
  <c r="I373" i="67"/>
  <c r="K951" i="67"/>
  <c r="S14" i="67"/>
  <c r="G294" i="67"/>
  <c r="K96" i="67"/>
  <c r="L671" i="67"/>
  <c r="L950" i="67"/>
  <c r="Q516" i="67"/>
  <c r="L485" i="67"/>
  <c r="G214" i="67"/>
  <c r="P105" i="67"/>
  <c r="K434" i="67"/>
  <c r="I898" i="67"/>
  <c r="G315" i="67"/>
  <c r="Q510" i="67"/>
  <c r="F535" i="67"/>
  <c r="N739" i="67"/>
  <c r="J60" i="67"/>
  <c r="C437" i="67"/>
  <c r="C483" i="67"/>
  <c r="Q649" i="67"/>
  <c r="Q797" i="67"/>
  <c r="E352" i="67"/>
  <c r="J892" i="67"/>
  <c r="P137" i="67"/>
  <c r="F34" i="67"/>
  <c r="R164" i="67"/>
  <c r="O540" i="67"/>
  <c r="O829" i="67"/>
  <c r="E383" i="67"/>
  <c r="I521" i="67"/>
  <c r="F65" i="67"/>
  <c r="S88" i="67"/>
  <c r="R804" i="67"/>
  <c r="Q348" i="67"/>
  <c r="F101" i="67"/>
  <c r="S663" i="67"/>
  <c r="H479" i="67"/>
  <c r="H204" i="67"/>
  <c r="Q915" i="67"/>
  <c r="P420" i="67"/>
  <c r="R148" i="67"/>
  <c r="F204" i="67"/>
  <c r="P924" i="67"/>
  <c r="E386" i="67"/>
  <c r="C75" i="67"/>
  <c r="P302" i="67"/>
  <c r="S549" i="67"/>
  <c r="R113" i="67"/>
  <c r="J293" i="67"/>
  <c r="E160" i="67"/>
  <c r="S243" i="67"/>
  <c r="L872" i="67"/>
  <c r="O88" i="67"/>
  <c r="L326" i="67"/>
  <c r="H428" i="67"/>
  <c r="N439" i="67"/>
  <c r="L306" i="67"/>
  <c r="J667" i="67"/>
  <c r="P280" i="67"/>
  <c r="C168" i="67"/>
  <c r="O150" i="67"/>
  <c r="O720" i="67"/>
  <c r="N5" i="67"/>
  <c r="R612" i="67"/>
  <c r="Q663" i="67"/>
  <c r="L673" i="67"/>
  <c r="O766" i="67"/>
  <c r="O988" i="67"/>
  <c r="R87" i="67"/>
  <c r="N607" i="67"/>
  <c r="Q860" i="67"/>
  <c r="H348" i="67"/>
  <c r="G833" i="67"/>
  <c r="E258" i="67"/>
  <c r="N463" i="67"/>
  <c r="L672" i="67"/>
  <c r="Q872" i="67"/>
  <c r="H426" i="67"/>
  <c r="H76" i="67"/>
  <c r="R861" i="67"/>
  <c r="L762" i="67"/>
  <c r="J664" i="67"/>
  <c r="I972" i="67"/>
  <c r="R364" i="67"/>
  <c r="S878" i="67"/>
  <c r="H635" i="67"/>
  <c r="L429" i="67"/>
  <c r="H500" i="67"/>
  <c r="K966" i="67"/>
  <c r="N513" i="67"/>
  <c r="S790" i="67"/>
  <c r="L856" i="67"/>
  <c r="F132" i="67"/>
  <c r="L635" i="67"/>
  <c r="H379" i="67"/>
  <c r="S605" i="67"/>
  <c r="H304" i="67"/>
  <c r="L833" i="67"/>
  <c r="O375" i="67"/>
  <c r="H319" i="67"/>
  <c r="E347" i="67"/>
  <c r="K611" i="67"/>
  <c r="G211" i="67"/>
  <c r="D763" i="67"/>
  <c r="J108" i="67"/>
  <c r="O197" i="67"/>
  <c r="O572" i="67"/>
  <c r="R522" i="67"/>
  <c r="E548" i="67"/>
  <c r="N123" i="67"/>
  <c r="P346" i="67"/>
  <c r="E866" i="67"/>
  <c r="C279" i="67"/>
  <c r="E278" i="67"/>
  <c r="H311" i="67"/>
  <c r="I605" i="67"/>
  <c r="E469" i="67"/>
  <c r="E151" i="67"/>
  <c r="G926" i="67"/>
  <c r="F563" i="67"/>
  <c r="E519" i="67"/>
  <c r="L251" i="67"/>
  <c r="H249" i="67"/>
  <c r="F768" i="67"/>
  <c r="N699" i="67"/>
  <c r="K446" i="67"/>
  <c r="R190" i="67"/>
  <c r="F823" i="67"/>
  <c r="R461" i="67"/>
  <c r="K890" i="67"/>
  <c r="Q93" i="67"/>
  <c r="E143" i="67"/>
  <c r="H46" i="67"/>
  <c r="R293" i="67"/>
  <c r="C41" i="67"/>
  <c r="S585" i="67"/>
  <c r="C124" i="67"/>
  <c r="C31" i="67"/>
  <c r="K241" i="67"/>
  <c r="Q930" i="67"/>
  <c r="D192" i="67"/>
  <c r="D166" i="67"/>
  <c r="Q105" i="67"/>
  <c r="S80" i="67"/>
  <c r="J137" i="67"/>
  <c r="F907" i="67"/>
  <c r="O159" i="67"/>
  <c r="N844" i="67"/>
  <c r="D767" i="67"/>
  <c r="Q86" i="67"/>
  <c r="C926" i="67"/>
  <c r="J234" i="67"/>
  <c r="D310" i="67"/>
  <c r="D981" i="67"/>
  <c r="C617" i="67"/>
  <c r="F304" i="67"/>
  <c r="F780" i="67"/>
  <c r="Q745" i="67"/>
  <c r="E542" i="67"/>
  <c r="S12" i="67"/>
  <c r="Q142" i="67"/>
  <c r="S804" i="67"/>
  <c r="R103" i="67"/>
  <c r="J979" i="67"/>
  <c r="I385" i="67"/>
  <c r="R541" i="67"/>
  <c r="L887" i="67"/>
  <c r="Q263" i="67"/>
  <c r="Q261" i="67"/>
  <c r="Q259" i="67"/>
  <c r="R99" i="67"/>
  <c r="J33" i="67"/>
  <c r="E660" i="67"/>
  <c r="O629" i="67"/>
  <c r="L74" i="67"/>
  <c r="R399" i="67"/>
  <c r="F753" i="67"/>
  <c r="J445" i="67"/>
  <c r="L516" i="67"/>
  <c r="H60" i="67"/>
  <c r="N661" i="67"/>
  <c r="H234" i="67"/>
  <c r="I900" i="67"/>
  <c r="J429" i="67"/>
  <c r="H342" i="67"/>
  <c r="G924" i="67"/>
  <c r="L793" i="67"/>
  <c r="F90" i="67"/>
  <c r="N825" i="67"/>
  <c r="K6" i="67"/>
  <c r="D664" i="67"/>
  <c r="D552" i="67"/>
  <c r="N705" i="67"/>
  <c r="C463" i="67"/>
  <c r="G355" i="67"/>
  <c r="N608" i="67"/>
  <c r="N308" i="67"/>
  <c r="O186" i="67"/>
  <c r="E314" i="67"/>
  <c r="R821" i="67"/>
  <c r="L443" i="67"/>
  <c r="N561" i="67"/>
  <c r="R241" i="67"/>
  <c r="C477" i="67"/>
  <c r="H111" i="67"/>
  <c r="J923" i="67"/>
  <c r="K205" i="67"/>
  <c r="F903" i="67"/>
  <c r="O418" i="67"/>
  <c r="D626" i="67"/>
  <c r="R440" i="67"/>
  <c r="Q113" i="67"/>
  <c r="C314" i="67"/>
  <c r="R726" i="67"/>
  <c r="I395" i="67"/>
  <c r="I147" i="67"/>
  <c r="F547" i="67"/>
  <c r="L172" i="67"/>
  <c r="J41" i="67"/>
  <c r="O731" i="67"/>
  <c r="K556" i="67"/>
  <c r="L882" i="67"/>
  <c r="K379" i="67"/>
  <c r="S485" i="67"/>
  <c r="D861" i="67"/>
  <c r="O96" i="67"/>
  <c r="I857" i="67"/>
  <c r="K625" i="67"/>
  <c r="F491" i="67"/>
  <c r="D477" i="67"/>
  <c r="F730" i="67"/>
  <c r="G783" i="67"/>
  <c r="S709" i="67"/>
  <c r="K823" i="67"/>
  <c r="F233" i="67"/>
  <c r="J297" i="67"/>
  <c r="H796" i="67"/>
  <c r="P717" i="67"/>
  <c r="F252" i="67"/>
  <c r="J280" i="67"/>
  <c r="H789" i="67"/>
  <c r="S999" i="67"/>
  <c r="I402" i="67"/>
  <c r="L232" i="67"/>
  <c r="C656" i="67"/>
  <c r="G128" i="67"/>
  <c r="R159" i="67"/>
  <c r="I762" i="67"/>
  <c r="G69" i="67"/>
  <c r="F595" i="67"/>
  <c r="P279" i="67"/>
  <c r="D144" i="67"/>
  <c r="P511" i="67"/>
  <c r="H161" i="67"/>
  <c r="J146" i="67"/>
  <c r="S199" i="67"/>
  <c r="D724" i="67"/>
  <c r="F465" i="67"/>
  <c r="O123" i="67"/>
  <c r="K1003" i="67"/>
  <c r="J778" i="67"/>
  <c r="H381" i="67"/>
  <c r="D238" i="67"/>
  <c r="E87" i="67"/>
  <c r="Q615" i="67"/>
  <c r="K533" i="67"/>
  <c r="C281" i="67"/>
  <c r="C57" i="67"/>
  <c r="Q671" i="67"/>
  <c r="N966" i="67"/>
  <c r="D935" i="67"/>
  <c r="F175" i="67"/>
  <c r="F369" i="67"/>
  <c r="H806" i="67"/>
  <c r="C1001" i="67"/>
  <c r="F803" i="67"/>
  <c r="H21" i="67"/>
  <c r="E677" i="67"/>
  <c r="N518" i="67"/>
  <c r="S446" i="67"/>
  <c r="R596" i="67"/>
  <c r="O685" i="67"/>
  <c r="K106" i="67"/>
  <c r="L584" i="67"/>
  <c r="F382" i="67"/>
  <c r="G23" i="67"/>
  <c r="S613" i="67"/>
  <c r="P295" i="67"/>
  <c r="J527" i="67"/>
  <c r="J780" i="67"/>
  <c r="Q429" i="67"/>
  <c r="P256" i="67"/>
  <c r="R213" i="67"/>
  <c r="H264" i="67"/>
  <c r="D657" i="67"/>
  <c r="R770" i="67"/>
  <c r="C651" i="67"/>
  <c r="C928" i="67"/>
  <c r="C398" i="67"/>
  <c r="D307" i="67"/>
  <c r="J994" i="67"/>
  <c r="O361" i="67"/>
  <c r="J751" i="67"/>
  <c r="P57" i="67"/>
  <c r="R697" i="67"/>
  <c r="C103" i="67"/>
  <c r="J172" i="67"/>
  <c r="D241" i="67"/>
  <c r="J244" i="67"/>
  <c r="H360" i="67"/>
  <c r="O769" i="67"/>
  <c r="I269" i="67"/>
  <c r="N664" i="67"/>
  <c r="O468" i="67"/>
  <c r="J510" i="67"/>
  <c r="O567" i="67"/>
  <c r="O152" i="67"/>
  <c r="L356" i="67"/>
  <c r="D487" i="67"/>
  <c r="G357" i="67"/>
  <c r="C218" i="67"/>
  <c r="F52" i="67"/>
  <c r="D898" i="67"/>
  <c r="N109" i="67"/>
  <c r="O425" i="67"/>
  <c r="K168" i="67"/>
  <c r="K164" i="67"/>
  <c r="R406" i="67"/>
  <c r="Q380" i="67"/>
  <c r="H162" i="67"/>
  <c r="F171" i="67"/>
  <c r="G275" i="67"/>
  <c r="C610" i="67"/>
  <c r="O529" i="67"/>
  <c r="N101" i="67"/>
  <c r="P128" i="67"/>
  <c r="Q401" i="67"/>
  <c r="H170" i="67"/>
  <c r="I954" i="67"/>
  <c r="D995" i="67"/>
  <c r="O90" i="67"/>
  <c r="J724" i="67"/>
  <c r="O295" i="67"/>
  <c r="F695" i="67"/>
  <c r="I126" i="67"/>
  <c r="J483" i="67"/>
  <c r="O239" i="67"/>
  <c r="H440" i="67"/>
  <c r="H510" i="67"/>
  <c r="F389" i="67"/>
  <c r="C220" i="67"/>
  <c r="Q322" i="67"/>
  <c r="N281" i="67"/>
  <c r="P97" i="67"/>
  <c r="C949" i="67"/>
  <c r="P153" i="67"/>
  <c r="P89" i="67"/>
  <c r="R185" i="67"/>
  <c r="D149" i="67"/>
  <c r="E127" i="67"/>
  <c r="L702" i="67"/>
  <c r="K535" i="67"/>
  <c r="H213" i="67"/>
  <c r="D138" i="67"/>
  <c r="J139" i="67"/>
  <c r="K39" i="67"/>
  <c r="K853" i="67"/>
  <c r="E909" i="67"/>
  <c r="I553" i="67"/>
  <c r="C553" i="67"/>
  <c r="L321" i="67"/>
  <c r="S686" i="67"/>
  <c r="H493" i="67"/>
  <c r="E488" i="67"/>
  <c r="P710" i="67"/>
  <c r="Q680" i="67"/>
  <c r="N174" i="67"/>
  <c r="H257" i="67"/>
  <c r="K636" i="67"/>
  <c r="K708" i="67"/>
  <c r="O878" i="67"/>
  <c r="N209" i="67"/>
  <c r="S363" i="67"/>
  <c r="J518" i="67"/>
  <c r="H17" i="67"/>
  <c r="Q983" i="67"/>
  <c r="I624" i="67"/>
  <c r="R192" i="67"/>
  <c r="G100" i="67"/>
  <c r="I187" i="67"/>
  <c r="E108" i="67"/>
  <c r="P663" i="67"/>
  <c r="O933" i="67"/>
  <c r="D432" i="67"/>
  <c r="P416" i="67"/>
  <c r="G43" i="67"/>
  <c r="Q284" i="67"/>
  <c r="L455" i="67"/>
  <c r="J485" i="67"/>
  <c r="S222" i="67"/>
  <c r="F973" i="67"/>
  <c r="R614" i="67"/>
  <c r="E309" i="67"/>
  <c r="H56" i="67"/>
  <c r="L192" i="67"/>
  <c r="F333" i="67"/>
  <c r="N575" i="67"/>
  <c r="D453" i="67"/>
  <c r="O846" i="67"/>
  <c r="J186" i="67"/>
  <c r="P261" i="67"/>
  <c r="N74" i="67"/>
  <c r="D235" i="67"/>
  <c r="O975" i="67"/>
  <c r="P154" i="67"/>
  <c r="P220" i="67"/>
  <c r="F466" i="67"/>
  <c r="J559" i="67"/>
  <c r="N365" i="67"/>
  <c r="I830" i="67"/>
  <c r="O977" i="67"/>
  <c r="S467" i="67"/>
  <c r="G88" i="67"/>
  <c r="H404" i="67"/>
  <c r="R543" i="67"/>
  <c r="L108" i="67"/>
  <c r="O498" i="67"/>
  <c r="J124" i="67"/>
  <c r="K580" i="67"/>
  <c r="G310" i="67"/>
  <c r="K137" i="67"/>
  <c r="R186" i="67"/>
  <c r="L522" i="67"/>
  <c r="K680" i="67"/>
  <c r="Q247" i="67"/>
  <c r="P550" i="67"/>
  <c r="O73" i="67"/>
  <c r="O636" i="67"/>
  <c r="F529" i="67"/>
  <c r="L648" i="67"/>
  <c r="I922" i="67"/>
  <c r="J853" i="67"/>
  <c r="F684" i="67"/>
  <c r="R46" i="67"/>
  <c r="N20" i="67"/>
  <c r="L199" i="67"/>
  <c r="D1001" i="67"/>
  <c r="D209" i="67"/>
  <c r="S192" i="67"/>
  <c r="C819" i="67"/>
  <c r="N392" i="67"/>
  <c r="P394" i="67"/>
  <c r="R350" i="67"/>
  <c r="G706" i="67"/>
  <c r="O307" i="67"/>
  <c r="L398" i="67"/>
  <c r="O433" i="67"/>
  <c r="R875" i="67"/>
  <c r="G60" i="67"/>
  <c r="P236" i="67"/>
  <c r="O273" i="67"/>
  <c r="I178" i="67"/>
  <c r="O185" i="67"/>
  <c r="S97" i="67"/>
  <c r="G736" i="67"/>
  <c r="O901" i="67"/>
  <c r="Q260" i="67"/>
  <c r="K104" i="67"/>
  <c r="E67" i="67"/>
  <c r="O619" i="67"/>
  <c r="J458" i="67"/>
  <c r="J358" i="67"/>
  <c r="S31" i="67"/>
  <c r="D43" i="67"/>
  <c r="F670" i="67"/>
  <c r="F207" i="67"/>
  <c r="D314" i="67"/>
  <c r="G218" i="67"/>
  <c r="F853" i="67"/>
  <c r="G489" i="67"/>
  <c r="Q318" i="67"/>
  <c r="N426" i="67"/>
  <c r="L819" i="67"/>
  <c r="J364" i="67"/>
  <c r="R61" i="67"/>
  <c r="C738" i="67"/>
  <c r="C628" i="67"/>
  <c r="C132" i="67"/>
  <c r="K212" i="67"/>
  <c r="S648" i="67"/>
  <c r="D877" i="67"/>
  <c r="J824" i="67"/>
  <c r="N197" i="67"/>
  <c r="F219" i="67"/>
  <c r="S461" i="67"/>
  <c r="O412" i="67"/>
  <c r="D27" i="67"/>
  <c r="O921" i="67"/>
  <c r="N148" i="67"/>
  <c r="G896" i="67"/>
  <c r="Q88" i="67"/>
  <c r="Q226" i="67"/>
  <c r="O100" i="67"/>
  <c r="Q313" i="67"/>
  <c r="G523" i="67"/>
  <c r="N298" i="67"/>
  <c r="S185" i="67"/>
  <c r="Q503" i="67"/>
  <c r="O316" i="67"/>
  <c r="O748" i="67"/>
  <c r="F399" i="67"/>
  <c r="N627" i="67"/>
  <c r="J121" i="67"/>
  <c r="N807" i="67"/>
  <c r="F666" i="67"/>
  <c r="J665" i="67"/>
  <c r="S4" i="67"/>
  <c r="N359" i="67"/>
  <c r="E98" i="67"/>
  <c r="K849" i="67"/>
  <c r="I134" i="67"/>
  <c r="Q564" i="67"/>
  <c r="O607" i="67"/>
  <c r="F777" i="67"/>
  <c r="S823" i="67"/>
  <c r="O599" i="67"/>
  <c r="D349" i="67"/>
  <c r="E205" i="67"/>
  <c r="R281" i="67"/>
  <c r="K277" i="67"/>
  <c r="G942" i="67"/>
  <c r="D789" i="67"/>
  <c r="S680" i="67"/>
  <c r="D515" i="67"/>
  <c r="L838" i="67"/>
  <c r="S338" i="67"/>
  <c r="K79" i="67"/>
  <c r="K869" i="67"/>
  <c r="P374" i="67"/>
  <c r="Q792" i="67"/>
  <c r="I710" i="67"/>
  <c r="D677" i="67"/>
  <c r="I541" i="67"/>
  <c r="G130" i="67"/>
  <c r="O774" i="67"/>
  <c r="J368" i="67"/>
  <c r="I25" i="67"/>
  <c r="I549" i="67"/>
  <c r="N867" i="67"/>
  <c r="S689" i="67"/>
  <c r="Q246" i="67"/>
  <c r="L539" i="67"/>
  <c r="L999" i="67"/>
  <c r="J946" i="67"/>
  <c r="E840" i="67"/>
  <c r="C318" i="67"/>
  <c r="S105" i="67"/>
  <c r="Q534" i="67"/>
  <c r="G791" i="67"/>
  <c r="I915" i="67"/>
  <c r="L452" i="67"/>
  <c r="G70" i="67"/>
  <c r="E193" i="67"/>
  <c r="R481" i="67"/>
  <c r="H477" i="67"/>
  <c r="I556" i="67"/>
  <c r="O707" i="67"/>
  <c r="O753" i="67"/>
  <c r="K171" i="67"/>
  <c r="I161" i="67"/>
  <c r="F144" i="67"/>
  <c r="O507" i="67"/>
  <c r="P826" i="67"/>
  <c r="N576" i="67"/>
  <c r="P983" i="67"/>
  <c r="G385" i="67"/>
  <c r="C387" i="67"/>
  <c r="E411" i="67"/>
  <c r="Q535" i="67"/>
  <c r="H223" i="67"/>
  <c r="O52" i="67"/>
  <c r="I407" i="67"/>
  <c r="R644" i="67"/>
  <c r="E622" i="67"/>
  <c r="J756" i="67"/>
  <c r="J265" i="67"/>
  <c r="G241" i="67"/>
  <c r="K716" i="67"/>
  <c r="G957" i="67"/>
  <c r="N263" i="67"/>
  <c r="N958" i="67"/>
  <c r="F43" i="67"/>
  <c r="I731" i="67"/>
  <c r="F259" i="67"/>
  <c r="G684" i="67"/>
  <c r="G897" i="67"/>
  <c r="F953" i="67"/>
  <c r="F890" i="67"/>
  <c r="R730" i="67"/>
  <c r="R579" i="67"/>
  <c r="E609" i="67"/>
  <c r="F374" i="67"/>
  <c r="D229" i="67"/>
  <c r="D529" i="67"/>
  <c r="P931" i="67"/>
  <c r="H382" i="67"/>
  <c r="C355" i="67"/>
  <c r="Q92" i="67"/>
  <c r="J669" i="67"/>
  <c r="N740" i="67"/>
  <c r="Q993" i="67"/>
  <c r="D681" i="67"/>
  <c r="H954" i="67"/>
  <c r="H871" i="67"/>
  <c r="C348" i="67"/>
  <c r="D799" i="67"/>
  <c r="D581" i="67"/>
  <c r="S693" i="67"/>
  <c r="E676" i="67"/>
  <c r="G73" i="67"/>
  <c r="P592" i="67"/>
  <c r="N471" i="67"/>
  <c r="J320" i="67"/>
  <c r="N671" i="67"/>
  <c r="K174" i="67"/>
  <c r="F26" i="67"/>
  <c r="N515" i="67"/>
  <c r="E810" i="67"/>
  <c r="L971" i="67"/>
  <c r="F754" i="67"/>
  <c r="D31" i="67"/>
  <c r="R48" i="67"/>
  <c r="L728" i="67"/>
  <c r="G356" i="67"/>
  <c r="S812" i="67"/>
  <c r="G323" i="67"/>
  <c r="D823" i="67"/>
  <c r="L194" i="67"/>
  <c r="H12" i="67"/>
  <c r="O512" i="67"/>
  <c r="H117" i="67"/>
  <c r="G176" i="67"/>
  <c r="P82" i="67"/>
  <c r="L68" i="67"/>
  <c r="N988" i="67"/>
  <c r="K194" i="67"/>
  <c r="L477" i="67"/>
  <c r="J96" i="67"/>
  <c r="P472" i="67"/>
  <c r="O718" i="67"/>
  <c r="Q694" i="67"/>
  <c r="J720" i="67"/>
  <c r="S355" i="67"/>
  <c r="S360" i="67"/>
  <c r="F832" i="67"/>
  <c r="R833" i="67"/>
  <c r="R485" i="67"/>
  <c r="P125" i="67"/>
  <c r="C865" i="67"/>
  <c r="I833" i="67"/>
  <c r="I629" i="67"/>
  <c r="D457" i="67"/>
  <c r="G255" i="67"/>
  <c r="R834" i="67"/>
  <c r="S270" i="67"/>
  <c r="H634" i="67"/>
  <c r="H71" i="67"/>
  <c r="E689" i="67"/>
  <c r="R26" i="67"/>
  <c r="N417" i="67"/>
  <c r="J1000" i="67"/>
  <c r="I361" i="67"/>
  <c r="N358" i="67"/>
  <c r="N778" i="67"/>
  <c r="H215" i="67"/>
  <c r="C189" i="67"/>
  <c r="C173" i="67"/>
  <c r="F312" i="67"/>
  <c r="N990" i="67"/>
  <c r="K259" i="67"/>
  <c r="I62" i="67"/>
  <c r="K186" i="67"/>
  <c r="S205" i="67"/>
  <c r="G364" i="67"/>
  <c r="E802" i="67"/>
  <c r="L30" i="67"/>
  <c r="J463" i="67"/>
  <c r="K697" i="67"/>
  <c r="C404" i="67"/>
  <c r="K896" i="67"/>
  <c r="H347" i="67"/>
  <c r="N35" i="67"/>
  <c r="F687" i="67"/>
  <c r="P205" i="67"/>
  <c r="E919" i="67"/>
  <c r="S634" i="67"/>
  <c r="N224" i="67"/>
  <c r="I403" i="67"/>
  <c r="D665" i="67"/>
  <c r="D376" i="67"/>
  <c r="I719" i="67"/>
  <c r="C309" i="67"/>
  <c r="K112" i="67"/>
  <c r="I152" i="67"/>
  <c r="P977" i="67"/>
  <c r="P860" i="67"/>
  <c r="H286" i="67"/>
  <c r="G154" i="67"/>
  <c r="D651" i="67"/>
  <c r="Q660" i="67"/>
  <c r="R16" i="67"/>
  <c r="N334" i="67"/>
  <c r="C245" i="67"/>
  <c r="P37" i="67"/>
  <c r="C487" i="67"/>
  <c r="F367" i="67"/>
  <c r="J533" i="67"/>
  <c r="D174" i="67"/>
  <c r="H405" i="67"/>
  <c r="G423" i="67"/>
  <c r="I92" i="67"/>
  <c r="S556" i="67"/>
  <c r="D676" i="67"/>
  <c r="E217" i="67"/>
  <c r="R882" i="67"/>
  <c r="Q461" i="67"/>
  <c r="R904" i="67"/>
  <c r="K477" i="67"/>
  <c r="S921" i="67"/>
  <c r="R758" i="67"/>
  <c r="K157" i="67"/>
  <c r="C43" i="67"/>
  <c r="L34" i="67"/>
  <c r="N947" i="67"/>
  <c r="R672" i="67"/>
  <c r="L489" i="67"/>
  <c r="S303" i="67"/>
  <c r="J593" i="67"/>
  <c r="G718" i="67"/>
  <c r="N14" i="67"/>
  <c r="E907" i="67"/>
  <c r="G885" i="67"/>
  <c r="O441" i="67"/>
  <c r="P673" i="67"/>
  <c r="K852" i="67"/>
  <c r="O153" i="67"/>
  <c r="K982" i="67"/>
  <c r="I410" i="67"/>
  <c r="R155" i="67"/>
  <c r="R1003" i="67"/>
  <c r="Q666" i="67"/>
  <c r="L366" i="67"/>
  <c r="F685" i="67"/>
  <c r="Q273" i="67"/>
  <c r="D931" i="67"/>
  <c r="G271" i="67"/>
  <c r="J528" i="67"/>
  <c r="D575" i="67"/>
  <c r="Q606" i="67"/>
  <c r="C195" i="67"/>
  <c r="P211" i="67"/>
  <c r="E974" i="67"/>
  <c r="Q369" i="67"/>
  <c r="O344" i="67"/>
  <c r="H130" i="67"/>
  <c r="Q159" i="67"/>
  <c r="O682" i="67"/>
  <c r="S805" i="67"/>
  <c r="K55" i="67"/>
  <c r="G581" i="67"/>
  <c r="J637" i="67"/>
  <c r="H853" i="67"/>
  <c r="R63" i="67"/>
  <c r="D373" i="67"/>
  <c r="N996" i="67"/>
  <c r="Q954" i="67"/>
  <c r="N507" i="67"/>
  <c r="O699" i="67"/>
  <c r="G459" i="67"/>
  <c r="J104" i="67"/>
  <c r="I1001" i="67"/>
  <c r="O502" i="67"/>
  <c r="Q100" i="67"/>
  <c r="D50" i="67"/>
  <c r="N11" i="67"/>
  <c r="G650" i="67"/>
  <c r="D472" i="67"/>
  <c r="Q248" i="67"/>
  <c r="L554" i="67"/>
  <c r="G233" i="67"/>
  <c r="R284" i="67"/>
  <c r="D784" i="67"/>
  <c r="O57" i="67"/>
  <c r="D228" i="67"/>
  <c r="D315" i="67"/>
  <c r="K932" i="67"/>
  <c r="R859" i="67"/>
  <c r="Q863" i="67"/>
  <c r="H482" i="67"/>
  <c r="L790" i="67"/>
  <c r="N105" i="67"/>
  <c r="I938" i="67"/>
  <c r="Q133" i="67"/>
  <c r="H855" i="67"/>
  <c r="O174" i="67"/>
  <c r="S828" i="67"/>
  <c r="J299" i="67"/>
  <c r="I529" i="67"/>
  <c r="C530" i="67"/>
  <c r="P645" i="67"/>
  <c r="K975" i="67"/>
  <c r="E64" i="67"/>
  <c r="E435" i="67"/>
  <c r="I671" i="67"/>
  <c r="K801" i="67"/>
  <c r="D613" i="67"/>
  <c r="N23" i="67"/>
  <c r="P68" i="67"/>
  <c r="P837" i="67"/>
  <c r="J945" i="67"/>
  <c r="F354" i="67"/>
  <c r="O140" i="67"/>
  <c r="Q372" i="67"/>
  <c r="S560" i="67"/>
  <c r="L820" i="67"/>
  <c r="D815" i="67"/>
  <c r="G745" i="67"/>
  <c r="D759" i="67"/>
  <c r="J698" i="67"/>
  <c r="I856" i="67"/>
  <c r="J620" i="67"/>
  <c r="I608" i="67"/>
  <c r="O161" i="67"/>
  <c r="K15" i="67"/>
  <c r="I331" i="67"/>
  <c r="K755" i="67"/>
  <c r="P388" i="67"/>
  <c r="S388" i="67"/>
  <c r="H693" i="67"/>
  <c r="D308" i="67"/>
  <c r="P225" i="67"/>
  <c r="G319" i="67"/>
  <c r="J469" i="67"/>
  <c r="J395" i="67"/>
  <c r="K291" i="67"/>
  <c r="D797" i="67"/>
  <c r="S451" i="67"/>
  <c r="P819" i="67"/>
  <c r="P521" i="67"/>
  <c r="K303" i="67"/>
  <c r="Q114" i="67"/>
  <c r="L473" i="67"/>
  <c r="J661" i="67"/>
  <c r="I318" i="67"/>
  <c r="S177" i="67"/>
  <c r="O638" i="67"/>
  <c r="I276" i="67"/>
  <c r="C876" i="67"/>
  <c r="H974" i="67"/>
  <c r="E827" i="67"/>
  <c r="H247" i="67"/>
  <c r="L776" i="67"/>
  <c r="J513" i="67"/>
  <c r="G999" i="67"/>
  <c r="L136" i="67"/>
  <c r="L844" i="67"/>
  <c r="D93" i="67"/>
  <c r="K51" i="67"/>
  <c r="H148" i="67"/>
  <c r="I689" i="67"/>
  <c r="Q424" i="67"/>
  <c r="C765" i="67"/>
  <c r="R448" i="67"/>
  <c r="C51" i="67"/>
  <c r="J505" i="67"/>
  <c r="E585" i="67"/>
  <c r="K658" i="67"/>
  <c r="Q851" i="67"/>
  <c r="K388" i="67"/>
  <c r="R569" i="67"/>
  <c r="O43" i="67"/>
  <c r="I405" i="67"/>
  <c r="J362" i="67"/>
  <c r="G465" i="67"/>
  <c r="C589" i="67"/>
  <c r="E53" i="67"/>
  <c r="H53" i="67"/>
  <c r="G149" i="67"/>
  <c r="H415" i="67"/>
  <c r="Q548" i="67"/>
  <c r="Q575" i="67"/>
  <c r="P530" i="67"/>
  <c r="R171" i="67"/>
  <c r="Q672" i="67"/>
  <c r="O777" i="67"/>
  <c r="H70" i="67"/>
  <c r="K190" i="67"/>
  <c r="N89" i="67"/>
  <c r="C127" i="67"/>
  <c r="S861" i="67"/>
  <c r="P35" i="67"/>
  <c r="O569" i="67"/>
  <c r="P84" i="67"/>
  <c r="O98" i="67"/>
  <c r="O765" i="67"/>
  <c r="H1001" i="67"/>
  <c r="E327" i="67"/>
  <c r="S712" i="67"/>
  <c r="E73" i="67"/>
  <c r="S233" i="67"/>
  <c r="E157" i="67"/>
  <c r="E591" i="67"/>
  <c r="P46" i="67"/>
  <c r="H400" i="67"/>
  <c r="S71" i="67"/>
  <c r="F590" i="67"/>
  <c r="F696" i="67"/>
  <c r="E315" i="67"/>
  <c r="G27" i="67"/>
  <c r="S463" i="67"/>
  <c r="P755" i="67"/>
  <c r="I119" i="67"/>
  <c r="G691" i="67"/>
  <c r="G193" i="67"/>
  <c r="P960" i="67"/>
  <c r="O866" i="67"/>
  <c r="F111" i="67"/>
  <c r="G700" i="67"/>
  <c r="D948" i="67"/>
  <c r="J338" i="67"/>
  <c r="Q183" i="67"/>
  <c r="R843" i="67"/>
  <c r="J133" i="67"/>
  <c r="Q394" i="67"/>
  <c r="N713" i="67"/>
  <c r="H552" i="67"/>
  <c r="R380" i="67"/>
  <c r="S132" i="67"/>
  <c r="D176" i="67"/>
  <c r="F528" i="67"/>
  <c r="R279" i="67"/>
  <c r="J210" i="67"/>
  <c r="C408" i="67"/>
  <c r="R202" i="67"/>
  <c r="K439" i="67"/>
  <c r="O624" i="67"/>
  <c r="I179" i="67"/>
  <c r="R509" i="67"/>
  <c r="H200" i="67"/>
  <c r="F239" i="67"/>
  <c r="G436" i="67"/>
  <c r="C444" i="67"/>
  <c r="J490" i="67"/>
  <c r="L500" i="67"/>
  <c r="R383" i="67"/>
  <c r="P139" i="67"/>
  <c r="K86" i="67"/>
  <c r="I780" i="67"/>
  <c r="O700" i="67"/>
  <c r="P738" i="67"/>
  <c r="R179" i="67"/>
  <c r="E164" i="67"/>
  <c r="J840" i="67"/>
  <c r="R105" i="67"/>
  <c r="R396" i="67"/>
  <c r="N274" i="67"/>
  <c r="H139" i="67"/>
  <c r="N663" i="67"/>
  <c r="D90" i="67"/>
  <c r="N586" i="67"/>
  <c r="D32" i="67"/>
  <c r="J162" i="67"/>
  <c r="J331" i="67"/>
  <c r="I621" i="67"/>
  <c r="C707" i="67"/>
  <c r="C839" i="67"/>
  <c r="J592" i="67"/>
  <c r="F284" i="67"/>
  <c r="F479" i="67"/>
  <c r="P323" i="67"/>
  <c r="R160" i="67"/>
  <c r="G787" i="67"/>
  <c r="D85" i="67"/>
  <c r="N92" i="67"/>
  <c r="L476" i="67"/>
  <c r="L67" i="67"/>
  <c r="L940" i="67"/>
  <c r="K786" i="67"/>
  <c r="R242" i="67"/>
  <c r="J215" i="67"/>
  <c r="G531" i="67"/>
  <c r="I84" i="67"/>
  <c r="F221" i="67"/>
  <c r="E592" i="67"/>
  <c r="N184" i="67"/>
  <c r="K273" i="67"/>
  <c r="C875" i="67"/>
  <c r="O248" i="67"/>
  <c r="H202" i="67"/>
  <c r="G127" i="67"/>
  <c r="F228" i="67"/>
  <c r="O203" i="67"/>
  <c r="L70" i="67"/>
  <c r="I479" i="67"/>
  <c r="N437" i="67"/>
  <c r="I531" i="67"/>
  <c r="O320" i="67"/>
  <c r="Q224" i="67"/>
  <c r="F218" i="67"/>
  <c r="S212" i="67"/>
  <c r="E47" i="67"/>
  <c r="E117" i="67"/>
  <c r="K46" i="67"/>
  <c r="G280" i="67"/>
  <c r="J674" i="67"/>
  <c r="L171" i="67"/>
  <c r="S724" i="67"/>
  <c r="D129" i="67"/>
  <c r="S401" i="67"/>
  <c r="E792" i="67"/>
  <c r="J652" i="67"/>
  <c r="L80" i="67"/>
  <c r="D280" i="67"/>
  <c r="C581" i="67"/>
  <c r="O450" i="67"/>
  <c r="S83" i="67"/>
  <c r="E904" i="67"/>
  <c r="I336" i="67"/>
  <c r="E74" i="67"/>
  <c r="K13" i="67"/>
  <c r="O177" i="67"/>
  <c r="E829" i="67"/>
  <c r="R388" i="67"/>
  <c r="Q502" i="67"/>
  <c r="N314" i="67"/>
  <c r="C569" i="67"/>
  <c r="D687" i="67"/>
  <c r="K47" i="67"/>
  <c r="C596" i="67"/>
  <c r="L122" i="67"/>
  <c r="R622" i="67"/>
  <c r="S477" i="67"/>
  <c r="K652" i="67"/>
  <c r="J263" i="67"/>
  <c r="L558" i="67"/>
  <c r="L40" i="67"/>
  <c r="E854" i="67"/>
  <c r="D509" i="67"/>
  <c r="S777" i="67"/>
  <c r="K92" i="67"/>
  <c r="Q820" i="67"/>
  <c r="K255" i="67"/>
  <c r="P514" i="67"/>
  <c r="F971" i="67"/>
  <c r="J225" i="67"/>
  <c r="K288" i="67"/>
  <c r="S864" i="67"/>
  <c r="O121" i="67"/>
  <c r="S120" i="67"/>
  <c r="E696" i="67"/>
  <c r="C163" i="67"/>
  <c r="D267" i="67"/>
  <c r="H250" i="67"/>
  <c r="R812" i="67"/>
  <c r="E674" i="67"/>
  <c r="E543" i="67"/>
  <c r="F249" i="67"/>
  <c r="E190" i="67"/>
  <c r="K666" i="67"/>
  <c r="E968" i="67"/>
  <c r="H207" i="67"/>
  <c r="L534" i="67"/>
  <c r="D289" i="67"/>
  <c r="R525" i="67"/>
  <c r="R101" i="67"/>
  <c r="N171" i="67"/>
  <c r="K453" i="67"/>
  <c r="E727" i="67"/>
  <c r="K337" i="67"/>
  <c r="E237" i="67"/>
  <c r="S637" i="67"/>
  <c r="I467" i="67"/>
  <c r="H295" i="67"/>
  <c r="P393" i="67"/>
  <c r="P497" i="67"/>
  <c r="L291" i="67"/>
  <c r="G29" i="67"/>
  <c r="E941" i="67"/>
  <c r="Q140" i="67"/>
  <c r="L278" i="67"/>
  <c r="P54" i="67"/>
  <c r="F927" i="67"/>
  <c r="H919" i="67"/>
  <c r="E524" i="67"/>
  <c r="E80" i="67"/>
  <c r="F182" i="67"/>
  <c r="K792" i="67"/>
  <c r="C326" i="67"/>
  <c r="K460" i="67"/>
  <c r="I812" i="67"/>
  <c r="E594" i="67"/>
  <c r="N268" i="67"/>
  <c r="N647" i="67"/>
  <c r="F840" i="67"/>
  <c r="S981" i="67"/>
  <c r="J187" i="67"/>
  <c r="H34" i="67"/>
  <c r="F835" i="67"/>
  <c r="G875" i="67"/>
  <c r="L544" i="67"/>
  <c r="L57" i="67"/>
  <c r="L371" i="67"/>
  <c r="E951" i="67"/>
  <c r="L683" i="67"/>
  <c r="R501" i="67"/>
  <c r="K839" i="67"/>
  <c r="C227" i="67"/>
  <c r="J738" i="67"/>
  <c r="H236" i="67"/>
  <c r="H466" i="67"/>
  <c r="O187" i="67"/>
  <c r="R706" i="67"/>
  <c r="F229" i="67"/>
  <c r="P405" i="67"/>
  <c r="E471" i="67"/>
  <c r="D270" i="67"/>
  <c r="N865" i="67"/>
  <c r="E146" i="67"/>
  <c r="I788" i="67"/>
  <c r="G846" i="67"/>
  <c r="Q151" i="67"/>
  <c r="E292" i="67"/>
  <c r="L824" i="67"/>
  <c r="Q323" i="67"/>
  <c r="P990" i="67"/>
  <c r="C219" i="67"/>
  <c r="P399" i="67"/>
  <c r="O348" i="67"/>
  <c r="S203" i="67"/>
  <c r="C11" i="67"/>
  <c r="I874" i="67"/>
  <c r="S930" i="67"/>
  <c r="K189" i="67"/>
  <c r="E887" i="67"/>
  <c r="N818" i="67"/>
  <c r="J988" i="67"/>
  <c r="P651" i="67"/>
  <c r="K358" i="67"/>
  <c r="F315" i="67"/>
  <c r="P181" i="67"/>
  <c r="P322" i="67"/>
  <c r="R409" i="67"/>
  <c r="C368" i="67"/>
  <c r="H542" i="67"/>
  <c r="Q75" i="67"/>
  <c r="H901" i="67"/>
  <c r="R646" i="67"/>
  <c r="I670" i="67"/>
  <c r="L106" i="67"/>
  <c r="L380" i="67"/>
  <c r="S982" i="67"/>
  <c r="N971" i="67"/>
  <c r="K257" i="67"/>
  <c r="Q541" i="67"/>
  <c r="G587" i="67"/>
  <c r="R564" i="67"/>
  <c r="E293" i="67"/>
  <c r="L600" i="67"/>
  <c r="N838" i="67"/>
  <c r="J442" i="67"/>
  <c r="J119" i="67"/>
  <c r="O253" i="67"/>
  <c r="J852" i="67"/>
  <c r="Q887" i="67"/>
  <c r="N96" i="67"/>
  <c r="J846" i="67"/>
  <c r="I948" i="67"/>
  <c r="I837" i="67"/>
  <c r="Q858" i="67"/>
  <c r="F731" i="67"/>
  <c r="I873" i="67"/>
  <c r="D510" i="67"/>
  <c r="C183" i="67"/>
  <c r="E722" i="67"/>
  <c r="I944" i="67"/>
  <c r="N630" i="67"/>
  <c r="S604" i="67"/>
  <c r="J999" i="67"/>
  <c r="J494" i="67"/>
  <c r="Q543" i="67"/>
  <c r="F615" i="67"/>
  <c r="C268" i="67"/>
  <c r="D982" i="67"/>
  <c r="Q342" i="67"/>
  <c r="J503" i="67"/>
  <c r="J805" i="67"/>
  <c r="O595" i="67"/>
  <c r="N166" i="67"/>
  <c r="K466" i="67"/>
  <c r="Q293" i="67"/>
  <c r="J930" i="67"/>
  <c r="P93" i="67"/>
  <c r="L114" i="67"/>
  <c r="K84" i="67"/>
  <c r="D430" i="67"/>
  <c r="C421" i="67"/>
  <c r="Q736" i="67"/>
  <c r="N143" i="67"/>
  <c r="P670" i="67"/>
  <c r="L982" i="67"/>
  <c r="N19" i="67"/>
  <c r="K968" i="67"/>
  <c r="K953" i="67"/>
  <c r="S380" i="67"/>
  <c r="C407" i="67"/>
  <c r="N923" i="67"/>
  <c r="F961" i="67"/>
  <c r="F156" i="67"/>
  <c r="N931" i="67"/>
  <c r="S514" i="67"/>
  <c r="F44" i="67"/>
  <c r="R721" i="67"/>
  <c r="H773" i="67"/>
  <c r="I543" i="67"/>
  <c r="S457" i="67"/>
  <c r="L924" i="67"/>
  <c r="O730" i="67"/>
  <c r="P5" i="67"/>
  <c r="E366" i="67"/>
  <c r="H876" i="67"/>
  <c r="R933" i="67"/>
  <c r="G889" i="67"/>
  <c r="L915" i="67"/>
  <c r="R703" i="67"/>
  <c r="S872" i="67"/>
  <c r="K16" i="67"/>
  <c r="P214" i="67"/>
  <c r="H443" i="67"/>
  <c r="S870" i="67"/>
  <c r="E736" i="67"/>
  <c r="K605" i="67"/>
  <c r="D574" i="67"/>
  <c r="P174" i="67"/>
  <c r="E10" i="67"/>
  <c r="I416" i="67"/>
  <c r="G240" i="67"/>
  <c r="N346" i="67"/>
  <c r="N850" i="67"/>
  <c r="P189" i="67"/>
  <c r="D865" i="67"/>
  <c r="F59" i="67"/>
  <c r="K363" i="67"/>
  <c r="J247" i="67"/>
  <c r="L968" i="67"/>
  <c r="P309" i="67"/>
  <c r="P479" i="67"/>
  <c r="C170" i="67"/>
  <c r="G699" i="67"/>
  <c r="S296" i="67"/>
  <c r="F273" i="67"/>
  <c r="Q447" i="67"/>
  <c r="Q422" i="67"/>
  <c r="J578" i="67"/>
  <c r="C614" i="67"/>
  <c r="C295" i="67"/>
  <c r="C696" i="67"/>
  <c r="R240" i="67"/>
  <c r="K709" i="67"/>
  <c r="I483" i="67"/>
  <c r="R260" i="67"/>
  <c r="S550" i="67"/>
  <c r="E890" i="67"/>
  <c r="Q225" i="67"/>
  <c r="D81" i="67"/>
  <c r="J859" i="67"/>
  <c r="D604" i="67"/>
  <c r="K115" i="67"/>
  <c r="P325" i="67"/>
  <c r="I365" i="67"/>
  <c r="G549" i="67"/>
  <c r="F789" i="67"/>
  <c r="S918" i="67"/>
  <c r="D987" i="67"/>
  <c r="S176" i="67"/>
  <c r="F544" i="67"/>
  <c r="L241" i="67"/>
  <c r="H715" i="67"/>
  <c r="F723" i="67"/>
  <c r="N677" i="67"/>
  <c r="O340" i="67"/>
  <c r="D576" i="67"/>
  <c r="N279" i="67"/>
  <c r="F609" i="67"/>
  <c r="Q177" i="67"/>
  <c r="Q304" i="67"/>
  <c r="D82" i="67"/>
  <c r="K70" i="67"/>
  <c r="R787" i="67"/>
  <c r="L510" i="67"/>
  <c r="F134" i="67"/>
  <c r="Q55" i="67"/>
  <c r="E926" i="67"/>
  <c r="D322" i="67"/>
  <c r="P306" i="67"/>
  <c r="L823" i="67"/>
  <c r="D309" i="67"/>
  <c r="G238" i="67"/>
  <c r="J539" i="67"/>
  <c r="H42" i="67"/>
  <c r="C151" i="67"/>
  <c r="I101" i="67"/>
  <c r="H748" i="67"/>
  <c r="I237" i="67"/>
  <c r="N366" i="67"/>
  <c r="C280" i="67"/>
  <c r="R68" i="67"/>
  <c r="L183" i="67"/>
  <c r="R446" i="67"/>
  <c r="C868" i="67"/>
  <c r="J808" i="67"/>
  <c r="P865" i="67"/>
  <c r="I418" i="67"/>
  <c r="I37" i="67"/>
  <c r="C794" i="67"/>
  <c r="F593" i="67"/>
  <c r="G781" i="67"/>
  <c r="N269" i="67"/>
  <c r="Q85" i="67"/>
  <c r="Q571" i="67"/>
  <c r="F319" i="67"/>
  <c r="J969" i="67"/>
  <c r="O770" i="67"/>
  <c r="F991" i="67"/>
  <c r="E497" i="67"/>
  <c r="L651" i="67"/>
  <c r="E393" i="67"/>
  <c r="I770" i="67"/>
  <c r="N673" i="67"/>
  <c r="Q949" i="67"/>
  <c r="K854" i="67"/>
  <c r="R955" i="67"/>
  <c r="N114" i="67"/>
  <c r="P787" i="67"/>
  <c r="P60" i="67"/>
  <c r="G755" i="67"/>
  <c r="K125" i="67"/>
  <c r="N508" i="67"/>
  <c r="O463" i="67"/>
  <c r="O767" i="67"/>
  <c r="C319" i="67"/>
  <c r="G764" i="67"/>
  <c r="C207" i="67"/>
  <c r="P937" i="67"/>
  <c r="H553" i="67"/>
  <c r="Q337" i="67"/>
  <c r="E463" i="67"/>
  <c r="P44" i="67"/>
  <c r="P268" i="67"/>
  <c r="O66" i="67"/>
  <c r="K530" i="67"/>
  <c r="L496" i="67"/>
  <c r="K436" i="67"/>
  <c r="S618" i="67"/>
  <c r="G571" i="67"/>
  <c r="K415" i="67"/>
  <c r="O430" i="67"/>
  <c r="K396" i="67"/>
  <c r="F616" i="67"/>
  <c r="Q172" i="67"/>
  <c r="S651" i="67"/>
  <c r="I66" i="67"/>
  <c r="K177" i="67"/>
  <c r="J202" i="67"/>
  <c r="E210" i="67"/>
  <c r="G153" i="67"/>
  <c r="E153" i="67"/>
  <c r="G397" i="67"/>
  <c r="D813" i="67"/>
  <c r="G420" i="67"/>
  <c r="E742" i="67"/>
  <c r="Q938" i="67"/>
  <c r="J393" i="67"/>
  <c r="C496" i="67"/>
  <c r="I486" i="67"/>
  <c r="L268" i="67"/>
  <c r="C919" i="67"/>
  <c r="L357" i="67"/>
  <c r="R288" i="67"/>
  <c r="Q966" i="67"/>
  <c r="P226" i="67"/>
  <c r="N33" i="67"/>
  <c r="J105" i="67"/>
  <c r="P935" i="67"/>
  <c r="P520" i="67"/>
  <c r="D555" i="67"/>
  <c r="C680" i="67"/>
  <c r="H186" i="67"/>
  <c r="H485" i="67"/>
  <c r="I430" i="67"/>
  <c r="S599" i="67"/>
  <c r="G174" i="67"/>
  <c r="O981" i="67"/>
  <c r="S22" i="67"/>
  <c r="I726" i="67"/>
  <c r="O356" i="67"/>
  <c r="O712" i="67"/>
  <c r="K565" i="67"/>
  <c r="I490" i="67"/>
  <c r="Q295" i="67"/>
  <c r="S123" i="67"/>
  <c r="P729" i="67"/>
  <c r="D112" i="67"/>
  <c r="L94" i="67"/>
  <c r="C583" i="67"/>
  <c r="J996" i="67"/>
  <c r="C214" i="67"/>
  <c r="F328" i="67"/>
  <c r="N190" i="67"/>
  <c r="S47" i="67"/>
  <c r="Q199" i="67"/>
  <c r="R847" i="67"/>
  <c r="I252" i="67"/>
  <c r="R848" i="67"/>
  <c r="R662" i="67"/>
  <c r="O560" i="67"/>
  <c r="O438" i="67"/>
  <c r="K139" i="67"/>
  <c r="J399" i="67"/>
  <c r="K831" i="67"/>
  <c r="D824" i="67"/>
  <c r="L723" i="67"/>
  <c r="C299" i="67"/>
  <c r="O874" i="67"/>
  <c r="N296" i="67"/>
  <c r="C169" i="67"/>
  <c r="I180" i="67"/>
  <c r="G861" i="67"/>
  <c r="P528" i="67"/>
  <c r="I859" i="67"/>
  <c r="E972" i="67"/>
  <c r="E257" i="67"/>
  <c r="D491" i="67"/>
  <c r="R691" i="67"/>
  <c r="C431" i="67"/>
  <c r="D448" i="67"/>
  <c r="R39" i="67"/>
  <c r="R97" i="67"/>
  <c r="J419" i="67"/>
  <c r="F612" i="67"/>
  <c r="O380" i="67"/>
  <c r="O945" i="67"/>
  <c r="P594" i="67"/>
  <c r="N216" i="67"/>
  <c r="Q410" i="67"/>
  <c r="C89" i="67"/>
  <c r="J890" i="67"/>
  <c r="F298" i="67"/>
  <c r="P408" i="67"/>
  <c r="K772" i="67"/>
  <c r="R700" i="67"/>
  <c r="O693" i="67"/>
  <c r="J204" i="67"/>
  <c r="D294" i="67"/>
  <c r="K741" i="67"/>
  <c r="R133" i="67"/>
  <c r="G32" i="67"/>
  <c r="N916" i="67"/>
  <c r="E687" i="67"/>
  <c r="N621" i="67"/>
  <c r="H727" i="67"/>
  <c r="K845" i="67"/>
  <c r="I249" i="67"/>
  <c r="K653" i="67"/>
  <c r="O276" i="67"/>
  <c r="J650" i="67"/>
  <c r="I415" i="67"/>
  <c r="S458" i="67"/>
  <c r="F553" i="67"/>
  <c r="E305" i="67"/>
  <c r="R209" i="67"/>
  <c r="D52" i="67"/>
  <c r="J222" i="67"/>
  <c r="N350" i="67"/>
  <c r="P876" i="67"/>
  <c r="R954" i="67"/>
  <c r="H164" i="67"/>
  <c r="S265" i="67"/>
  <c r="Q11" i="67"/>
  <c r="N681" i="67"/>
  <c r="P428" i="67"/>
  <c r="C64" i="67"/>
  <c r="H398" i="67"/>
  <c r="N156" i="67"/>
  <c r="G726" i="67"/>
  <c r="D602" i="67"/>
  <c r="K802" i="67"/>
  <c r="I381" i="67"/>
  <c r="K348" i="67"/>
  <c r="C535" i="67"/>
  <c r="R488" i="67"/>
  <c r="G409" i="67"/>
  <c r="F88" i="67"/>
  <c r="J352" i="67"/>
  <c r="H474" i="67"/>
  <c r="S856" i="67"/>
  <c r="R888" i="67"/>
  <c r="G26" i="67"/>
  <c r="S440" i="67"/>
  <c r="K384" i="67"/>
  <c r="G829" i="67"/>
  <c r="I121" i="67"/>
  <c r="O213" i="67"/>
  <c r="H564" i="67"/>
  <c r="D298" i="67"/>
  <c r="I109" i="67"/>
  <c r="D340" i="67"/>
  <c r="H758" i="67"/>
  <c r="L528" i="67"/>
  <c r="S223" i="67"/>
  <c r="Q706" i="67"/>
  <c r="L933" i="67"/>
  <c r="F87" i="67"/>
  <c r="P260" i="67"/>
  <c r="R338" i="67"/>
  <c r="D60" i="67"/>
  <c r="I532" i="67"/>
  <c r="K76" i="67"/>
  <c r="C241" i="67"/>
  <c r="K232" i="67"/>
  <c r="I429" i="67"/>
  <c r="S334" i="67"/>
  <c r="O160" i="67"/>
  <c r="S353" i="67"/>
  <c r="O235" i="67"/>
  <c r="F309" i="67"/>
  <c r="N230" i="67"/>
  <c r="S172" i="67"/>
  <c r="J268" i="67"/>
  <c r="O77" i="67"/>
  <c r="C426" i="67"/>
  <c r="I265" i="67"/>
  <c r="E50" i="67"/>
  <c r="H65" i="67"/>
  <c r="K851" i="67"/>
  <c r="I401" i="67"/>
  <c r="R513" i="67"/>
  <c r="R920" i="67"/>
  <c r="F112" i="67"/>
  <c r="O325" i="67"/>
  <c r="L598" i="67"/>
  <c r="K724" i="67"/>
  <c r="G485" i="67"/>
  <c r="G551" i="67"/>
  <c r="E715" i="67"/>
  <c r="K356" i="67"/>
  <c r="J66" i="67"/>
  <c r="K1004" i="67"/>
  <c r="N67" i="67"/>
  <c r="C550" i="67"/>
  <c r="O971" i="67"/>
  <c r="G33" i="67"/>
  <c r="P109" i="67"/>
  <c r="K124" i="67"/>
  <c r="E294" i="67"/>
  <c r="G728" i="67"/>
  <c r="G776" i="67"/>
  <c r="G56" i="67"/>
  <c r="P560" i="67"/>
  <c r="S437" i="67"/>
  <c r="I627" i="67"/>
  <c r="I95" i="67"/>
  <c r="S767" i="67"/>
  <c r="N421" i="67"/>
  <c r="R222" i="67"/>
  <c r="J373" i="67"/>
  <c r="G227" i="67"/>
  <c r="E555" i="67"/>
  <c r="I195" i="67"/>
  <c r="O736" i="67"/>
  <c r="O705" i="67"/>
  <c r="J703" i="67"/>
  <c r="F770" i="67"/>
  <c r="N396" i="67"/>
  <c r="I877" i="67"/>
  <c r="N976" i="67"/>
  <c r="D678" i="67"/>
  <c r="D28" i="67"/>
  <c r="L309" i="67"/>
  <c r="N354" i="67"/>
  <c r="I310" i="67"/>
  <c r="G194" i="67"/>
  <c r="E628" i="67"/>
  <c r="P750" i="67"/>
  <c r="O997" i="67"/>
  <c r="J326" i="67"/>
  <c r="O33" i="67"/>
  <c r="G779" i="67"/>
  <c r="N548" i="67"/>
  <c r="J914" i="67"/>
  <c r="Q33" i="67"/>
  <c r="D177" i="67"/>
  <c r="K499" i="67"/>
  <c r="N787" i="67"/>
  <c r="R852" i="67"/>
  <c r="O209" i="67"/>
  <c r="S42" i="67"/>
  <c r="L305" i="67"/>
  <c r="G104" i="67"/>
  <c r="I208" i="67"/>
  <c r="H872" i="67"/>
  <c r="N207" i="67"/>
  <c r="Q148" i="67"/>
  <c r="G621" i="67"/>
  <c r="P485" i="67"/>
  <c r="G479" i="67"/>
  <c r="P176" i="67"/>
  <c r="G693" i="67"/>
  <c r="N715" i="67"/>
  <c r="F922" i="67"/>
  <c r="P987" i="67"/>
  <c r="S611" i="67"/>
  <c r="N303" i="67"/>
  <c r="H861" i="67"/>
  <c r="E195" i="67"/>
  <c r="D383" i="67"/>
  <c r="K148" i="67"/>
  <c r="P756" i="67"/>
  <c r="Q435" i="67"/>
  <c r="N414" i="67"/>
  <c r="R245" i="67"/>
  <c r="F411" i="67"/>
  <c r="E646" i="67"/>
  <c r="Q742" i="67"/>
  <c r="S833" i="67"/>
  <c r="F500" i="67"/>
  <c r="G639" i="67"/>
  <c r="E889" i="67"/>
  <c r="F644" i="67"/>
  <c r="S318" i="67"/>
  <c r="J171" i="67"/>
  <c r="Q714" i="67"/>
  <c r="L38" i="67"/>
  <c r="D586" i="67"/>
  <c r="S179" i="67"/>
  <c r="N27" i="67"/>
  <c r="L961" i="67"/>
  <c r="F396" i="67"/>
  <c r="G656" i="67"/>
  <c r="P669" i="67"/>
  <c r="G717" i="67"/>
  <c r="J277" i="67"/>
  <c r="C204" i="67"/>
  <c r="P551" i="67"/>
  <c r="Q83" i="67"/>
  <c r="H325" i="67"/>
  <c r="D714" i="67"/>
  <c r="J248" i="67"/>
  <c r="C179" i="67"/>
  <c r="Q266" i="67"/>
  <c r="N409" i="67"/>
  <c r="O489" i="67"/>
  <c r="E107" i="67"/>
  <c r="R575" i="67"/>
  <c r="N719" i="67"/>
  <c r="S305" i="67"/>
  <c r="J765" i="67"/>
  <c r="F982" i="67"/>
  <c r="O865" i="67"/>
  <c r="C674" i="67"/>
  <c r="R964" i="67"/>
  <c r="S759" i="67"/>
  <c r="O116" i="67"/>
  <c r="C577" i="67"/>
  <c r="D949" i="67"/>
  <c r="O183" i="67"/>
  <c r="I593" i="67"/>
  <c r="O597" i="67"/>
  <c r="L236" i="67"/>
  <c r="S229" i="67"/>
  <c r="C522" i="67"/>
  <c r="E698" i="67"/>
  <c r="R607" i="67"/>
  <c r="D706" i="67"/>
  <c r="D945" i="67"/>
  <c r="C341" i="67"/>
  <c r="L44" i="67"/>
  <c r="L492" i="67"/>
  <c r="I316" i="67"/>
  <c r="C513" i="67"/>
  <c r="P141" i="67"/>
  <c r="N347" i="67"/>
  <c r="O823" i="67"/>
  <c r="S768" i="67"/>
  <c r="D572" i="67"/>
  <c r="F624" i="67"/>
  <c r="G203" i="67"/>
  <c r="G123" i="67"/>
  <c r="E15" i="67"/>
  <c r="F216" i="67"/>
  <c r="R265" i="67"/>
  <c r="C337" i="67"/>
  <c r="D897" i="67"/>
  <c r="J830" i="67"/>
  <c r="Q47" i="67"/>
  <c r="J553" i="67"/>
  <c r="L221" i="67"/>
  <c r="I960" i="67"/>
  <c r="J842" i="67"/>
  <c r="K372" i="67"/>
  <c r="G580" i="67"/>
  <c r="G983" i="67"/>
  <c r="F732" i="67"/>
  <c r="N327" i="67"/>
  <c r="N248" i="67"/>
  <c r="K105" i="67"/>
  <c r="H309" i="67"/>
  <c r="L834" i="67"/>
  <c r="D839" i="67"/>
  <c r="D431" i="67"/>
  <c r="H977" i="67"/>
  <c r="J863" i="67"/>
  <c r="O941" i="67"/>
  <c r="H784" i="67"/>
  <c r="L60" i="67"/>
  <c r="C560" i="67"/>
  <c r="F830" i="67"/>
  <c r="E449" i="67"/>
  <c r="P875" i="67"/>
  <c r="G46" i="67"/>
  <c r="F668" i="67"/>
  <c r="N649" i="67"/>
  <c r="P694" i="67"/>
  <c r="G566" i="67"/>
  <c r="H447" i="67"/>
  <c r="P444" i="67"/>
  <c r="O419" i="67"/>
  <c r="J597" i="67"/>
  <c r="H48" i="67"/>
  <c r="G809" i="67"/>
  <c r="N823" i="67"/>
  <c r="D802" i="67"/>
  <c r="K474" i="67"/>
  <c r="E835" i="67"/>
  <c r="R121" i="67"/>
  <c r="F334" i="67"/>
  <c r="I694" i="67"/>
  <c r="G65" i="67"/>
  <c r="P737" i="67"/>
  <c r="N917" i="67"/>
  <c r="K454" i="67"/>
  <c r="F667" i="67"/>
  <c r="H324" i="67"/>
  <c r="I88" i="67"/>
  <c r="E105" i="67"/>
  <c r="G398" i="67"/>
  <c r="L79" i="67"/>
  <c r="Q124" i="67"/>
  <c r="D990" i="67"/>
  <c r="P911" i="67"/>
  <c r="R371" i="67"/>
  <c r="F866" i="67"/>
  <c r="L111" i="67"/>
  <c r="G735" i="67"/>
  <c r="O232" i="67"/>
  <c r="E96" i="67"/>
  <c r="F409" i="67"/>
  <c r="P310" i="67"/>
  <c r="L851" i="67"/>
  <c r="J844" i="67"/>
  <c r="Q590" i="67"/>
  <c r="E241" i="67"/>
  <c r="N485" i="67"/>
  <c r="S287" i="67"/>
  <c r="C591" i="67"/>
  <c r="O67" i="67"/>
  <c r="S111" i="67"/>
  <c r="H911" i="67"/>
  <c r="G387" i="67"/>
  <c r="R38" i="67"/>
  <c r="P471" i="67"/>
  <c r="E72" i="67"/>
  <c r="D355" i="67"/>
  <c r="F38" i="67"/>
  <c r="N797" i="67"/>
  <c r="D966" i="67"/>
  <c r="J924" i="67"/>
  <c r="H67" i="67"/>
  <c r="R442" i="67"/>
  <c r="R166" i="67"/>
  <c r="Q463" i="67"/>
  <c r="H809" i="67"/>
  <c r="D720" i="67"/>
  <c r="D755" i="67"/>
  <c r="G491" i="67"/>
  <c r="J688" i="67"/>
  <c r="P885" i="67"/>
  <c r="S553" i="67"/>
  <c r="H191" i="67"/>
  <c r="R111" i="67"/>
  <c r="C472" i="67"/>
  <c r="H121" i="67"/>
  <c r="F622" i="67"/>
  <c r="S880" i="67"/>
  <c r="I451" i="67"/>
  <c r="E606" i="67"/>
  <c r="R814" i="67"/>
  <c r="H45" i="67"/>
  <c r="D635" i="67"/>
  <c r="P780" i="67"/>
  <c r="N795" i="67"/>
  <c r="G49" i="67"/>
  <c r="E199" i="67"/>
  <c r="J356" i="67"/>
  <c r="H866" i="67"/>
  <c r="G958" i="67"/>
  <c r="R908" i="67"/>
  <c r="K346" i="67"/>
  <c r="Q506" i="67"/>
  <c r="N441" i="67"/>
  <c r="G230" i="67"/>
  <c r="H991" i="67"/>
  <c r="F613" i="67"/>
  <c r="D300" i="67"/>
  <c r="N451" i="67"/>
  <c r="F114" i="67"/>
  <c r="L529" i="67"/>
  <c r="P342" i="67"/>
  <c r="F444" i="67"/>
  <c r="C182" i="67"/>
  <c r="Q219" i="67"/>
  <c r="F443" i="67"/>
  <c r="O386" i="67"/>
  <c r="R777" i="67"/>
  <c r="J315" i="67"/>
  <c r="S702" i="67"/>
  <c r="P526" i="67"/>
  <c r="K873" i="67"/>
  <c r="F720" i="67"/>
  <c r="D156" i="67"/>
  <c r="G727" i="67"/>
  <c r="P674" i="67"/>
  <c r="H163" i="67"/>
  <c r="E296" i="67"/>
  <c r="I360" i="67"/>
  <c r="N969" i="67"/>
  <c r="C322" i="67"/>
  <c r="L53" i="67"/>
  <c r="G320" i="67"/>
  <c r="N577" i="67"/>
  <c r="L133" i="67"/>
  <c r="G181" i="67"/>
  <c r="R455" i="67"/>
  <c r="P597" i="67"/>
  <c r="G712" i="67"/>
  <c r="R333" i="67"/>
  <c r="Q717" i="67"/>
  <c r="P370" i="67"/>
  <c r="E167" i="67"/>
  <c r="E576" i="67"/>
  <c r="R410" i="67"/>
  <c r="Q82" i="67"/>
  <c r="G298" i="67"/>
  <c r="N90" i="67"/>
  <c r="D812" i="67"/>
  <c r="E680" i="67"/>
  <c r="L49" i="67"/>
  <c r="H280" i="67"/>
  <c r="E653" i="67"/>
  <c r="Q854" i="67"/>
  <c r="K701" i="67"/>
  <c r="L493" i="67"/>
  <c r="H903" i="67"/>
  <c r="R818" i="67"/>
  <c r="N81" i="67"/>
  <c r="D202" i="67"/>
  <c r="D274" i="67"/>
  <c r="F4" i="67"/>
  <c r="S249" i="67"/>
  <c r="R885" i="67"/>
  <c r="I283" i="67"/>
  <c r="S180" i="67"/>
  <c r="G367" i="67"/>
  <c r="C843" i="67"/>
  <c r="L447" i="67"/>
  <c r="H424" i="67"/>
  <c r="E322" i="67"/>
  <c r="P896" i="67"/>
  <c r="L464" i="67"/>
  <c r="J266" i="67"/>
  <c r="E641" i="67"/>
  <c r="C190" i="67"/>
  <c r="E772" i="67"/>
  <c r="I698" i="67"/>
  <c r="L766" i="67"/>
  <c r="K1001" i="67"/>
  <c r="D312" i="67"/>
  <c r="K367" i="67"/>
  <c r="L592" i="67"/>
  <c r="H1002" i="67"/>
  <c r="H794" i="67"/>
  <c r="L499" i="67"/>
  <c r="K11" i="67"/>
  <c r="S924" i="67"/>
  <c r="E634" i="67"/>
  <c r="N91" i="67"/>
  <c r="H857" i="67"/>
  <c r="N644" i="67"/>
  <c r="E467" i="67"/>
  <c r="I979" i="67"/>
  <c r="P286" i="67"/>
  <c r="E97" i="67"/>
  <c r="K342" i="67"/>
  <c r="S1003" i="67"/>
  <c r="S148" i="67"/>
  <c r="F73" i="67"/>
  <c r="P423" i="67"/>
  <c r="G647" i="67"/>
  <c r="F192" i="67"/>
  <c r="S319" i="67"/>
  <c r="F100" i="67"/>
  <c r="K987" i="67"/>
  <c r="C635" i="67"/>
  <c r="G831" i="67"/>
  <c r="Q472" i="67"/>
  <c r="Q135" i="67"/>
  <c r="S69" i="67"/>
  <c r="G525" i="67"/>
  <c r="E932" i="67"/>
  <c r="C704" i="67"/>
  <c r="L415" i="67"/>
  <c r="I245" i="67"/>
  <c r="D974" i="67"/>
  <c r="Q459" i="67"/>
  <c r="D634" i="67"/>
  <c r="P185" i="67"/>
  <c r="E865" i="67"/>
  <c r="R134" i="67"/>
  <c r="J574" i="67"/>
  <c r="H621" i="67"/>
  <c r="D199" i="67"/>
  <c r="J144" i="67"/>
  <c r="F368" i="67"/>
  <c r="S952" i="67"/>
  <c r="C675" i="67"/>
  <c r="I769" i="67"/>
  <c r="N185" i="67"/>
  <c r="S679" i="67"/>
  <c r="Q335" i="67"/>
  <c r="D344" i="67"/>
  <c r="L202" i="67"/>
  <c r="G661" i="67"/>
  <c r="Q78" i="67"/>
  <c r="I35" i="67"/>
  <c r="C630" i="67"/>
  <c r="K908" i="67"/>
  <c r="S589" i="67"/>
  <c r="R560" i="67"/>
  <c r="L421" i="67"/>
  <c r="L725" i="67"/>
  <c r="C32" i="67"/>
  <c r="F993" i="67"/>
  <c r="L884" i="67"/>
  <c r="I215" i="67"/>
  <c r="Q674" i="67"/>
  <c r="D165" i="67"/>
  <c r="O634" i="67"/>
  <c r="L991" i="67"/>
  <c r="P786" i="67"/>
  <c r="C246" i="67"/>
  <c r="D361" i="67"/>
  <c r="S474" i="67"/>
  <c r="G920" i="67"/>
  <c r="L572" i="67"/>
  <c r="O994" i="67"/>
  <c r="I190" i="67"/>
  <c r="C454" i="67"/>
  <c r="E931" i="67"/>
  <c r="K30" i="67"/>
  <c r="F819" i="67"/>
  <c r="N58" i="67"/>
  <c r="D66" i="67"/>
  <c r="I742" i="67"/>
  <c r="H334" i="67"/>
  <c r="F186" i="67"/>
  <c r="Q302" i="67"/>
  <c r="Q187" i="67"/>
  <c r="H660" i="67"/>
  <c r="N231" i="67"/>
  <c r="F862" i="67"/>
  <c r="D857" i="67"/>
  <c r="I268" i="67"/>
  <c r="P241" i="67"/>
  <c r="N928" i="67"/>
  <c r="I146" i="67"/>
  <c r="Q637" i="67"/>
  <c r="G946" i="67"/>
  <c r="R454" i="67"/>
  <c r="P704" i="67"/>
  <c r="E626" i="67"/>
  <c r="I941" i="67"/>
  <c r="R776" i="67"/>
  <c r="C517" i="67"/>
  <c r="O530" i="67"/>
  <c r="P175" i="67"/>
  <c r="D669" i="67"/>
  <c r="H263" i="67"/>
  <c r="P890" i="67"/>
  <c r="C272" i="67"/>
  <c r="S30" i="67"/>
  <c r="J651" i="67"/>
  <c r="O388" i="67"/>
  <c r="Q162" i="67"/>
  <c r="O740" i="67"/>
  <c r="R66" i="67"/>
  <c r="C99" i="67"/>
  <c r="Q873" i="67"/>
  <c r="H522" i="67"/>
  <c r="F716" i="67"/>
  <c r="D25" i="67"/>
  <c r="G353" i="67"/>
  <c r="P642" i="67"/>
  <c r="D214" i="67"/>
  <c r="Q479" i="67"/>
  <c r="C467" i="67"/>
  <c r="L450" i="67"/>
  <c r="N612" i="67"/>
  <c r="H813" i="67"/>
  <c r="E1003" i="67"/>
  <c r="Q102" i="67"/>
  <c r="C482" i="67"/>
  <c r="S602" i="67"/>
  <c r="G224" i="67"/>
  <c r="C663" i="67"/>
  <c r="E213" i="67"/>
  <c r="J435" i="67"/>
  <c r="J975" i="67"/>
  <c r="O111" i="67"/>
  <c r="O805" i="67"/>
  <c r="J336" i="67"/>
  <c r="G195" i="67"/>
  <c r="C686" i="67"/>
  <c r="N168" i="67"/>
  <c r="C460" i="67"/>
  <c r="D875" i="67"/>
  <c r="Q581" i="67"/>
  <c r="Q445" i="67"/>
  <c r="E287" i="67"/>
  <c r="F89" i="67"/>
  <c r="D275" i="67"/>
  <c r="F363" i="67"/>
  <c r="E550" i="67"/>
  <c r="C44" i="67"/>
  <c r="J486" i="67"/>
  <c r="E333" i="67"/>
  <c r="D779" i="67"/>
  <c r="D58" i="67"/>
  <c r="P683" i="67"/>
  <c r="Q188" i="67"/>
  <c r="P64" i="67"/>
  <c r="Q289" i="67"/>
  <c r="J595" i="67"/>
  <c r="E413" i="67"/>
  <c r="O189" i="67"/>
  <c r="S427" i="67"/>
  <c r="R69" i="67"/>
  <c r="P639" i="67"/>
  <c r="P681" i="67"/>
  <c r="G55" i="67"/>
  <c r="R73" i="67"/>
  <c r="O464" i="67"/>
  <c r="D702" i="67"/>
  <c r="D326" i="67"/>
  <c r="J254" i="67"/>
  <c r="S215" i="67"/>
  <c r="N455" i="67"/>
  <c r="J391" i="67"/>
  <c r="J654" i="67"/>
  <c r="G204" i="67"/>
  <c r="C552" i="67"/>
  <c r="C296" i="67"/>
  <c r="E184" i="67"/>
  <c r="H256" i="67"/>
  <c r="N901" i="67"/>
  <c r="S220" i="67"/>
  <c r="D23" i="67"/>
  <c r="P762" i="67"/>
  <c r="S784" i="67"/>
  <c r="Q233" i="67"/>
  <c r="R136" i="67"/>
  <c r="G370" i="67"/>
  <c r="O845" i="67"/>
  <c r="I642" i="67"/>
  <c r="D554" i="67"/>
  <c r="N413" i="67"/>
  <c r="F760" i="67"/>
  <c r="R259" i="67"/>
  <c r="F767" i="67"/>
  <c r="P438" i="67"/>
  <c r="R53" i="67"/>
  <c r="Q153" i="67"/>
  <c r="P73" i="67"/>
  <c r="Q862" i="67"/>
  <c r="E731" i="67"/>
  <c r="F742" i="67"/>
  <c r="C658" i="67"/>
  <c r="S231" i="67"/>
  <c r="G928" i="67"/>
  <c r="C882" i="67"/>
  <c r="J872" i="67"/>
  <c r="L710" i="67"/>
  <c r="O784" i="67"/>
  <c r="I70" i="67"/>
  <c r="R561" i="67"/>
  <c r="K867" i="67"/>
  <c r="S288" i="67"/>
  <c r="G807" i="67"/>
  <c r="R588" i="67"/>
  <c r="H985" i="67"/>
  <c r="P204" i="67"/>
  <c r="F489" i="67"/>
  <c r="J790" i="67"/>
  <c r="H793" i="67"/>
  <c r="D20" i="67"/>
  <c r="D198" i="67"/>
  <c r="C885" i="67"/>
  <c r="J141" i="67"/>
  <c r="D290" i="67"/>
  <c r="H174" i="67"/>
  <c r="K523" i="67"/>
  <c r="I47" i="67"/>
  <c r="H409" i="67"/>
  <c r="C85" i="67"/>
  <c r="L906" i="67"/>
  <c r="G301" i="67"/>
  <c r="H508" i="67"/>
  <c r="E132" i="67"/>
  <c r="J51" i="67"/>
  <c r="O882" i="67"/>
  <c r="S189" i="67"/>
  <c r="D1004" i="67"/>
  <c r="H528" i="67"/>
  <c r="I992" i="67"/>
  <c r="K469" i="67"/>
  <c r="D411" i="67"/>
  <c r="R137" i="67"/>
  <c r="S512" i="67"/>
  <c r="K693" i="67"/>
  <c r="K828" i="67"/>
  <c r="S102" i="67"/>
  <c r="O59" i="67"/>
  <c r="G47" i="67"/>
  <c r="O754" i="67"/>
  <c r="Q555" i="67"/>
  <c r="I383" i="67"/>
  <c r="F63" i="67"/>
  <c r="G35" i="67"/>
  <c r="L254" i="67"/>
  <c r="D321" i="67"/>
  <c r="K540" i="67"/>
  <c r="L215" i="67"/>
  <c r="I188" i="67"/>
  <c r="H98" i="67"/>
  <c r="D628" i="67"/>
  <c r="C111" i="67"/>
  <c r="P148" i="67"/>
  <c r="F791" i="67"/>
  <c r="S772" i="67"/>
  <c r="P945" i="67"/>
  <c r="R608" i="67"/>
  <c r="D164" i="67"/>
  <c r="K603" i="67"/>
  <c r="R41" i="67"/>
  <c r="G709" i="67"/>
  <c r="G299" i="67"/>
  <c r="P576" i="67"/>
  <c r="N83" i="67"/>
  <c r="G352" i="67"/>
  <c r="F947" i="67"/>
  <c r="R79" i="67"/>
  <c r="P363" i="67"/>
  <c r="N474" i="67"/>
  <c r="O238" i="67"/>
  <c r="J571" i="67"/>
  <c r="N30" i="67"/>
  <c r="I925" i="67"/>
  <c r="K111" i="67"/>
  <c r="N525" i="67"/>
  <c r="I727" i="67"/>
  <c r="S794" i="67"/>
  <c r="N944" i="67"/>
  <c r="E216" i="67"/>
  <c r="L809" i="67"/>
  <c r="F372" i="67"/>
  <c r="I427" i="67"/>
  <c r="D147" i="67"/>
  <c r="E894" i="67"/>
  <c r="J672" i="67"/>
  <c r="R43" i="67"/>
  <c r="Q84" i="67"/>
  <c r="K532" i="67"/>
  <c r="K650" i="67"/>
  <c r="I149" i="67"/>
  <c r="S390" i="67"/>
  <c r="E144" i="67"/>
  <c r="S655" i="67"/>
  <c r="O678" i="67"/>
  <c r="E398" i="67"/>
  <c r="C520" i="67"/>
  <c r="I105" i="67"/>
  <c r="L905" i="67"/>
  <c r="F283" i="67"/>
  <c r="Q961" i="67"/>
  <c r="I536" i="67"/>
  <c r="R252" i="67"/>
  <c r="C306" i="67"/>
  <c r="I678" i="67"/>
  <c r="L580" i="67"/>
  <c r="N25" i="67"/>
  <c r="N723" i="67"/>
  <c r="N743" i="67"/>
  <c r="E730" i="67"/>
  <c r="C401" i="67"/>
  <c r="H724" i="67"/>
  <c r="E579" i="67"/>
  <c r="Q418" i="67"/>
  <c r="D172" i="67"/>
  <c r="E647" i="67"/>
  <c r="P237" i="67"/>
  <c r="I46" i="67"/>
  <c r="N181" i="67"/>
  <c r="L412" i="67"/>
  <c r="P973" i="67"/>
  <c r="L590" i="67"/>
  <c r="H786" i="67"/>
  <c r="C417" i="67"/>
  <c r="K213" i="67"/>
  <c r="G499" i="67"/>
  <c r="I491" i="67"/>
  <c r="R93" i="67"/>
  <c r="N992" i="67"/>
  <c r="J402" i="67"/>
  <c r="L244" i="67"/>
  <c r="E113" i="67"/>
  <c r="G504" i="67"/>
  <c r="Q297" i="67"/>
  <c r="O94" i="67"/>
  <c r="N117" i="67"/>
  <c r="F179" i="67"/>
  <c r="O518" i="67"/>
  <c r="N592" i="67"/>
  <c r="G506" i="67"/>
  <c r="O426" i="67"/>
  <c r="F343" i="67"/>
  <c r="L810" i="67"/>
  <c r="C33" i="67"/>
  <c r="H364" i="67"/>
  <c r="I24" i="67"/>
  <c r="R91" i="67"/>
  <c r="L47" i="67"/>
  <c r="E438" i="67"/>
  <c r="J816" i="67"/>
  <c r="F566" i="67"/>
  <c r="G812" i="67"/>
  <c r="L676" i="67"/>
  <c r="L104" i="67"/>
  <c r="O473" i="67"/>
  <c r="C278" i="67"/>
  <c r="K42" i="67"/>
  <c r="I194" i="67"/>
  <c r="K936" i="67"/>
  <c r="N757" i="67"/>
  <c r="P184" i="67"/>
  <c r="K589" i="67"/>
  <c r="R225" i="67"/>
  <c r="K590" i="67"/>
  <c r="I711" i="67"/>
  <c r="P792" i="67"/>
  <c r="N782" i="67"/>
  <c r="L696" i="67"/>
  <c r="J111" i="67"/>
  <c r="C586" i="67"/>
  <c r="L116" i="67"/>
  <c r="S312" i="67"/>
  <c r="P249" i="67"/>
  <c r="J983" i="67"/>
  <c r="Q705" i="67"/>
  <c r="D544" i="67"/>
  <c r="S11" i="67"/>
  <c r="L601" i="67"/>
  <c r="H677" i="67"/>
  <c r="H569" i="67"/>
  <c r="H910" i="67"/>
  <c r="C140" i="67"/>
  <c r="E891" i="67"/>
  <c r="N859" i="67"/>
  <c r="Q215" i="67"/>
  <c r="I879" i="67"/>
  <c r="E862" i="67"/>
  <c r="H601" i="67"/>
  <c r="N522" i="67"/>
  <c r="S848" i="67"/>
  <c r="R529" i="67"/>
  <c r="I732" i="67"/>
  <c r="F358" i="67"/>
  <c r="O675" i="67"/>
  <c r="J259" i="67"/>
  <c r="N506" i="67"/>
  <c r="S726" i="67"/>
  <c r="P264" i="67"/>
  <c r="P684" i="67"/>
  <c r="G210" i="67"/>
  <c r="S125" i="67"/>
  <c r="G850" i="67"/>
  <c r="L737" i="67"/>
  <c r="D540" i="67"/>
  <c r="K483" i="67"/>
  <c r="F682" i="67"/>
  <c r="E895" i="67"/>
  <c r="P86" i="67"/>
  <c r="N317" i="67"/>
  <c r="S806" i="67"/>
  <c r="S887" i="67"/>
  <c r="J220" i="67"/>
  <c r="P509" i="67"/>
  <c r="I227" i="67"/>
  <c r="I801" i="67"/>
  <c r="O275" i="67"/>
  <c r="J911" i="67"/>
  <c r="I463" i="67"/>
  <c r="G711" i="67"/>
  <c r="L173" i="67"/>
  <c r="S574" i="67"/>
  <c r="S901" i="67"/>
  <c r="K126" i="67"/>
  <c r="D17" i="67"/>
  <c r="E273" i="67"/>
  <c r="O230" i="67"/>
  <c r="I926" i="67"/>
  <c r="D426" i="67"/>
  <c r="S869" i="67"/>
  <c r="I645" i="67"/>
  <c r="D700" i="67"/>
  <c r="J707" i="67"/>
  <c r="R317" i="67"/>
  <c r="I48" i="67"/>
  <c r="J531" i="67"/>
  <c r="J721" i="67"/>
  <c r="P284" i="67"/>
  <c r="N598" i="67"/>
  <c r="C673" i="67"/>
  <c r="H527" i="67"/>
  <c r="F13" i="67"/>
  <c r="Q520" i="67"/>
  <c r="S190" i="67"/>
  <c r="K497" i="67"/>
  <c r="D423" i="67"/>
  <c r="P327" i="67"/>
  <c r="Q723" i="67"/>
  <c r="K857" i="67"/>
  <c r="F381" i="67"/>
  <c r="N17" i="67"/>
  <c r="E998" i="67"/>
  <c r="I259" i="67"/>
  <c r="J281" i="67"/>
  <c r="L782" i="67"/>
  <c r="H576" i="67"/>
  <c r="J557" i="67"/>
  <c r="H142" i="67"/>
  <c r="R661" i="67"/>
  <c r="K969" i="67"/>
  <c r="O822" i="67"/>
  <c r="Q537" i="67"/>
  <c r="F441" i="67"/>
  <c r="N496" i="67"/>
  <c r="D708" i="67"/>
  <c r="F880" i="67"/>
  <c r="J943" i="67"/>
  <c r="P864" i="67"/>
  <c r="R743" i="67"/>
  <c r="G291" i="67"/>
  <c r="I362" i="67"/>
  <c r="G405" i="67"/>
  <c r="O868" i="67"/>
  <c r="J659" i="67"/>
  <c r="J312" i="67"/>
  <c r="G917" i="67"/>
  <c r="I661" i="67"/>
  <c r="G546" i="67"/>
  <c r="D659" i="67"/>
  <c r="E318" i="67"/>
  <c r="L157" i="67"/>
  <c r="S104" i="67"/>
  <c r="G740" i="67"/>
  <c r="S157" i="67"/>
  <c r="P161" i="67"/>
  <c r="H1003" i="67"/>
  <c r="J47" i="67"/>
  <c r="C852" i="67"/>
  <c r="N750" i="67"/>
  <c r="R304" i="67"/>
  <c r="S678" i="67"/>
  <c r="K234" i="67"/>
  <c r="D879" i="67"/>
  <c r="R1002" i="67"/>
  <c r="R909" i="67"/>
  <c r="I157" i="67"/>
  <c r="H531" i="67"/>
  <c r="C113" i="67"/>
  <c r="S993" i="67"/>
  <c r="O82" i="67"/>
  <c r="S669" i="67"/>
  <c r="L285" i="67"/>
  <c r="F671" i="67"/>
  <c r="I692" i="67"/>
  <c r="S690" i="67"/>
  <c r="C975" i="67"/>
  <c r="Q829" i="67"/>
  <c r="O555" i="67"/>
  <c r="Q116" i="67"/>
  <c r="C941" i="67"/>
  <c r="H144" i="67"/>
  <c r="C507" i="67"/>
  <c r="C775" i="67"/>
  <c r="R755" i="67"/>
  <c r="K905" i="67"/>
  <c r="Q179" i="67"/>
  <c r="P868" i="67"/>
  <c r="L107" i="67"/>
  <c r="F428" i="67"/>
  <c r="P289" i="67"/>
  <c r="S119" i="67"/>
  <c r="R762" i="67"/>
  <c r="J723" i="67"/>
  <c r="F942" i="67"/>
  <c r="E852" i="67"/>
  <c r="L515" i="67"/>
  <c r="I790" i="67"/>
  <c r="S68" i="67"/>
  <c r="F578" i="67"/>
  <c r="L330" i="67"/>
  <c r="I275" i="67"/>
  <c r="Q935" i="67"/>
  <c r="H859" i="67"/>
  <c r="H740" i="67"/>
  <c r="J640" i="67"/>
  <c r="G939" i="67"/>
  <c r="E911" i="67"/>
  <c r="P281" i="67"/>
  <c r="H362" i="67"/>
  <c r="K140" i="67"/>
  <c r="Q182" i="67"/>
  <c r="K521" i="67"/>
  <c r="J191" i="67"/>
  <c r="C434" i="67"/>
  <c r="I967" i="67"/>
  <c r="Q439" i="67"/>
  <c r="G918" i="67"/>
  <c r="G724" i="67"/>
  <c r="C332" i="67"/>
  <c r="I677" i="67"/>
  <c r="O34" i="67"/>
  <c r="F261" i="67"/>
  <c r="N792" i="67"/>
  <c r="E416" i="67"/>
  <c r="C849" i="67"/>
  <c r="P308" i="67"/>
  <c r="O360" i="67"/>
  <c r="C308" i="67"/>
  <c r="N221" i="67"/>
  <c r="J17" i="67"/>
  <c r="L704" i="67"/>
  <c r="N774" i="67"/>
  <c r="N98" i="67"/>
  <c r="J322" i="67"/>
  <c r="I809" i="67"/>
  <c r="H548" i="67"/>
  <c r="R729" i="67"/>
  <c r="D276" i="67"/>
  <c r="C473" i="67"/>
  <c r="J882" i="67"/>
  <c r="J156" i="67"/>
  <c r="S435" i="67"/>
  <c r="J337" i="67"/>
  <c r="O695" i="67"/>
  <c r="H54" i="67"/>
  <c r="F825" i="67"/>
  <c r="Q985" i="67"/>
  <c r="P776" i="67"/>
  <c r="K654" i="67"/>
  <c r="J339" i="67"/>
  <c r="H95" i="67"/>
  <c r="C375" i="67"/>
  <c r="S195" i="67"/>
  <c r="E340" i="67"/>
  <c r="O442" i="67"/>
  <c r="C243" i="67"/>
  <c r="S323" i="67"/>
  <c r="L229" i="67"/>
  <c r="Q51" i="67"/>
  <c r="D718" i="67"/>
  <c r="K933" i="67"/>
  <c r="K563" i="67"/>
  <c r="C96" i="67"/>
  <c r="C459" i="67"/>
  <c r="H272" i="67"/>
  <c r="H79" i="67"/>
  <c r="R370" i="67"/>
  <c r="E841" i="67"/>
  <c r="N239" i="67"/>
  <c r="G147" i="67"/>
  <c r="K729" i="67"/>
  <c r="H13" i="67"/>
  <c r="D370" i="67"/>
  <c r="G278" i="67"/>
  <c r="H968" i="67"/>
  <c r="L904" i="67"/>
  <c r="H846" i="67"/>
  <c r="O60" i="67"/>
  <c r="R828" i="67"/>
  <c r="J90" i="67"/>
  <c r="I22" i="67"/>
  <c r="E812" i="67"/>
  <c r="F418" i="67"/>
  <c r="E834" i="67"/>
  <c r="Q730" i="67"/>
  <c r="Q501" i="67"/>
  <c r="C584" i="67"/>
  <c r="P32" i="67"/>
  <c r="F541" i="67"/>
  <c r="H374" i="67"/>
  <c r="E110" i="67"/>
  <c r="Q914" i="67"/>
  <c r="K481" i="67"/>
  <c r="K866" i="67"/>
  <c r="F387" i="67"/>
  <c r="O109" i="67"/>
  <c r="K674" i="67"/>
  <c r="I690" i="67"/>
  <c r="F785" i="67"/>
  <c r="S701" i="67"/>
  <c r="R648" i="67"/>
  <c r="L261" i="67"/>
  <c r="O42" i="67"/>
  <c r="D698" i="67"/>
  <c r="N97" i="67"/>
  <c r="O278" i="67"/>
  <c r="S900" i="67"/>
  <c r="H217" i="67"/>
  <c r="G41" i="67"/>
  <c r="F638" i="67"/>
  <c r="E464" i="67"/>
  <c r="L256" i="67"/>
  <c r="L753" i="67"/>
  <c r="C465" i="67"/>
  <c r="Q132" i="67"/>
  <c r="O353" i="67"/>
  <c r="D301" i="67"/>
  <c r="F348" i="67"/>
  <c r="E984" i="67"/>
  <c r="I334" i="67"/>
  <c r="I192" i="67"/>
  <c r="Q470" i="67"/>
  <c r="G629" i="67"/>
  <c r="J164" i="67"/>
  <c r="R940" i="67"/>
  <c r="S247" i="67"/>
  <c r="D188" i="67"/>
  <c r="C230" i="67"/>
  <c r="F733" i="67"/>
  <c r="D222" i="67"/>
  <c r="H321" i="67"/>
  <c r="G16" i="67"/>
  <c r="I982" i="67"/>
  <c r="L231" i="67"/>
  <c r="C985" i="67"/>
  <c r="K632" i="67"/>
  <c r="R545" i="67"/>
  <c r="I739" i="67"/>
  <c r="C257" i="67"/>
  <c r="H214" i="67"/>
  <c r="N932" i="67"/>
  <c r="J195" i="67"/>
  <c r="I248" i="67"/>
  <c r="Q576" i="67"/>
  <c r="I722" i="67"/>
  <c r="O151" i="67"/>
  <c r="F873" i="67"/>
  <c r="K568" i="67"/>
  <c r="E267" i="67"/>
  <c r="R184" i="67"/>
  <c r="P757" i="67"/>
  <c r="P234" i="67"/>
  <c r="K893" i="67"/>
  <c r="I251" i="67"/>
  <c r="P425" i="67"/>
  <c r="R271" i="67"/>
  <c r="N562" i="67"/>
  <c r="H597" i="67"/>
  <c r="K509" i="67"/>
  <c r="D13" i="67"/>
  <c r="C953" i="67"/>
  <c r="Q963" i="67"/>
  <c r="K795" i="67"/>
  <c r="L875" i="67"/>
  <c r="K150" i="67"/>
  <c r="R319" i="67"/>
  <c r="L56" i="67"/>
  <c r="D72" i="67"/>
  <c r="N569" i="67"/>
  <c r="N419" i="67"/>
  <c r="N484" i="67"/>
  <c r="G415" i="67"/>
  <c r="O852" i="67"/>
  <c r="G113" i="67"/>
  <c r="C202" i="67"/>
  <c r="D207" i="67"/>
  <c r="Q467" i="67"/>
  <c r="Q287" i="67"/>
  <c r="F8" i="67"/>
  <c r="N246" i="67"/>
  <c r="E992" i="67"/>
  <c r="G101" i="67"/>
  <c r="P687" i="67"/>
  <c r="F788" i="67"/>
  <c r="I861" i="67"/>
  <c r="G710" i="67"/>
  <c r="L346" i="67"/>
  <c r="L142" i="67"/>
  <c r="O402" i="67"/>
  <c r="H686" i="67"/>
  <c r="R193" i="67"/>
  <c r="P192" i="67"/>
  <c r="P70" i="67"/>
  <c r="P53" i="67"/>
  <c r="E534" i="67"/>
  <c r="N26" i="67"/>
  <c r="H821" i="67"/>
  <c r="P133" i="67"/>
  <c r="F115" i="67"/>
  <c r="J292" i="67"/>
  <c r="F196" i="67"/>
  <c r="P414" i="67"/>
  <c r="O155" i="67"/>
  <c r="S317" i="67"/>
  <c r="J904" i="67"/>
  <c r="P967" i="67"/>
  <c r="I684" i="67"/>
  <c r="F255" i="67"/>
  <c r="L537" i="67"/>
  <c r="K898" i="67"/>
  <c r="R109" i="67"/>
  <c r="D113" i="67"/>
  <c r="E752" i="67"/>
  <c r="R367" i="67"/>
  <c r="P889" i="67"/>
  <c r="O144" i="67"/>
  <c r="J649" i="67"/>
  <c r="P299" i="67"/>
  <c r="P156" i="67"/>
  <c r="S975" i="67"/>
  <c r="C210" i="67"/>
  <c r="J929" i="67"/>
  <c r="E901" i="67"/>
  <c r="N51" i="67"/>
  <c r="K208" i="67"/>
  <c r="P434" i="67"/>
  <c r="C217" i="67"/>
  <c r="O37" i="67"/>
  <c r="C324" i="67"/>
  <c r="L631" i="67"/>
  <c r="J542" i="67"/>
  <c r="S161" i="67"/>
  <c r="O84" i="67"/>
  <c r="N534" i="67"/>
  <c r="J240" i="67"/>
  <c r="G635" i="67"/>
  <c r="D476" i="67"/>
  <c r="P653" i="67"/>
  <c r="P693" i="67"/>
  <c r="L724" i="67"/>
  <c r="F180" i="67"/>
  <c r="P806" i="67"/>
  <c r="E212" i="67"/>
  <c r="E896" i="67"/>
  <c r="E332" i="67"/>
  <c r="K170" i="67"/>
  <c r="N44" i="67"/>
  <c r="C68" i="67"/>
  <c r="C145" i="67"/>
  <c r="Q67" i="67"/>
  <c r="O421" i="67"/>
  <c r="G144" i="67"/>
  <c r="I614" i="67"/>
  <c r="J908" i="67"/>
  <c r="H298" i="67"/>
  <c r="E616" i="67"/>
  <c r="G703" i="67"/>
  <c r="L449" i="67"/>
  <c r="G354" i="67"/>
  <c r="G110" i="67"/>
  <c r="F571" i="67"/>
  <c r="E283" i="67"/>
  <c r="D353" i="67"/>
  <c r="K949" i="67"/>
  <c r="K882" i="67"/>
  <c r="E150" i="67"/>
  <c r="K365" i="67"/>
  <c r="R400" i="67"/>
  <c r="E645" i="67"/>
  <c r="D261" i="67"/>
  <c r="L211" i="67"/>
  <c r="H210" i="67"/>
  <c r="S596" i="67"/>
  <c r="E243" i="67"/>
  <c r="R950" i="67"/>
  <c r="D320" i="67"/>
  <c r="L543" i="67"/>
  <c r="F344" i="67"/>
  <c r="J618" i="67"/>
  <c r="Q557" i="67"/>
  <c r="Q702" i="67"/>
  <c r="Q882" i="67"/>
  <c r="P926" i="67"/>
  <c r="J249" i="67"/>
  <c r="O69" i="67"/>
  <c r="G260" i="67"/>
  <c r="J481" i="67"/>
  <c r="S256" i="67"/>
  <c r="H336" i="67"/>
  <c r="S992" i="67"/>
  <c r="N613" i="67"/>
  <c r="O531" i="67"/>
  <c r="N531" i="67"/>
  <c r="O653" i="67"/>
  <c r="H300" i="67"/>
  <c r="P646" i="67"/>
  <c r="P324" i="67"/>
  <c r="L456" i="67"/>
  <c r="G467" i="67"/>
  <c r="Q386" i="67"/>
  <c r="L986" i="67"/>
  <c r="L785" i="67"/>
  <c r="H322" i="67"/>
  <c r="S347" i="67"/>
  <c r="P40" i="67"/>
  <c r="G1001" i="67"/>
  <c r="R819" i="67"/>
  <c r="P925" i="67"/>
  <c r="D250" i="67"/>
  <c r="N78" i="67"/>
  <c r="H429" i="67"/>
  <c r="C731" i="67"/>
  <c r="E161" i="67"/>
  <c r="C772" i="67"/>
  <c r="C203" i="67"/>
  <c r="E582" i="67"/>
  <c r="Q237" i="67"/>
  <c r="Q393" i="67"/>
  <c r="D88" i="67"/>
  <c r="F555" i="67"/>
  <c r="S988" i="67"/>
  <c r="N435" i="67"/>
  <c r="I913" i="67"/>
  <c r="Q805" i="67"/>
  <c r="H268" i="67"/>
  <c r="D323" i="67"/>
  <c r="I282" i="67"/>
  <c r="F212" i="67"/>
  <c r="E147" i="67"/>
  <c r="H700" i="67"/>
  <c r="H211" i="67"/>
  <c r="S630" i="67"/>
  <c r="K725" i="67"/>
  <c r="E618" i="67"/>
  <c r="Q355" i="67"/>
  <c r="S717" i="67"/>
  <c r="L541" i="67"/>
  <c r="J928" i="67"/>
  <c r="C45" i="67"/>
  <c r="O130" i="67"/>
  <c r="K395" i="67"/>
  <c r="C594" i="67"/>
  <c r="O944" i="67"/>
  <c r="S81" i="67"/>
  <c r="J504" i="67"/>
  <c r="C128" i="67"/>
  <c r="S494" i="67"/>
  <c r="C369" i="67"/>
  <c r="H91" i="67"/>
  <c r="P30" i="67"/>
  <c r="S175" i="67"/>
  <c r="O202" i="67"/>
  <c r="S836" i="67"/>
  <c r="R309" i="67"/>
  <c r="S10" i="67"/>
  <c r="R841" i="67"/>
  <c r="N633" i="67"/>
  <c r="L204" i="67"/>
  <c r="N282" i="67"/>
  <c r="K335" i="67"/>
  <c r="C914" i="67"/>
  <c r="C461" i="67"/>
  <c r="P56" i="67"/>
  <c r="N338" i="67"/>
  <c r="L41" i="67"/>
  <c r="S253" i="67"/>
  <c r="H705" i="67"/>
  <c r="R71" i="67"/>
  <c r="H833" i="67"/>
  <c r="K88" i="67"/>
  <c r="P252" i="67"/>
  <c r="D409" i="67"/>
  <c r="I291" i="67"/>
  <c r="J389" i="67"/>
  <c r="G932" i="67"/>
  <c r="C978" i="67"/>
  <c r="D218" i="67"/>
  <c r="N79" i="67"/>
  <c r="I143" i="67"/>
  <c r="J541" i="67"/>
  <c r="G914" i="67"/>
  <c r="I776" i="67"/>
  <c r="D636" i="67"/>
  <c r="O112" i="67"/>
  <c r="L296" i="67"/>
  <c r="L465" i="67"/>
  <c r="L407" i="67"/>
  <c r="J963" i="67"/>
  <c r="N287" i="67"/>
  <c r="D498" i="67"/>
  <c r="N290" i="67"/>
  <c r="C167" i="67"/>
  <c r="S885" i="67"/>
  <c r="E218" i="67"/>
  <c r="G555" i="67"/>
  <c r="S652" i="67"/>
  <c r="N442" i="67"/>
  <c r="N65" i="67"/>
  <c r="S760" i="67"/>
  <c r="F190" i="67"/>
  <c r="F893" i="67"/>
  <c r="D716" i="67"/>
  <c r="L298" i="67"/>
  <c r="P378" i="67"/>
  <c r="R261" i="67"/>
  <c r="P167" i="67"/>
  <c r="G107" i="67"/>
  <c r="L488" i="67"/>
  <c r="J585" i="67"/>
  <c r="O314" i="67"/>
  <c r="N700" i="67"/>
  <c r="N77" i="67"/>
  <c r="Q76" i="67"/>
  <c r="Q981" i="67"/>
  <c r="E30" i="67"/>
  <c r="J295" i="67"/>
  <c r="L119" i="67"/>
  <c r="R325" i="67"/>
  <c r="R233" i="67"/>
  <c r="O783" i="67"/>
  <c r="G789" i="67"/>
  <c r="I300" i="67"/>
  <c r="D913" i="67"/>
  <c r="H636" i="67"/>
  <c r="C178" i="67"/>
  <c r="E354" i="67"/>
  <c r="P240" i="67"/>
  <c r="C671" i="67"/>
  <c r="F18" i="67"/>
  <c r="Q933" i="67"/>
  <c r="Q995" i="67"/>
  <c r="L545" i="67"/>
  <c r="F664" i="67"/>
  <c r="K292" i="67"/>
  <c r="J125" i="67"/>
  <c r="J22" i="67"/>
  <c r="L439" i="67"/>
  <c r="I741" i="67"/>
  <c r="D643" i="67"/>
  <c r="G452" i="67"/>
  <c r="F750" i="67"/>
  <c r="E481" i="67"/>
  <c r="D419" i="67"/>
  <c r="O577" i="67"/>
  <c r="P527" i="67"/>
  <c r="O600" i="67"/>
  <c r="P315" i="67"/>
  <c r="J569" i="67"/>
  <c r="H944" i="67"/>
  <c r="E620" i="67"/>
  <c r="P330" i="67"/>
  <c r="F271" i="67"/>
  <c r="K655" i="67"/>
  <c r="R139" i="67"/>
  <c r="J982" i="67"/>
  <c r="J850" i="67"/>
  <c r="S430" i="67"/>
  <c r="F168" i="67"/>
  <c r="H81" i="67"/>
  <c r="G24" i="67"/>
  <c r="D711" i="67"/>
  <c r="N899" i="67"/>
  <c r="P138" i="67"/>
  <c r="R534" i="67"/>
  <c r="Q275" i="67"/>
  <c r="E345" i="67"/>
  <c r="G956" i="67"/>
  <c r="C647" i="67"/>
  <c r="P186" i="67"/>
  <c r="D59" i="67"/>
  <c r="D517" i="67"/>
  <c r="P198" i="67"/>
  <c r="G487" i="67"/>
  <c r="L853" i="67"/>
  <c r="J267" i="67"/>
  <c r="P371" i="67"/>
  <c r="D187" i="67"/>
  <c r="J648" i="67"/>
  <c r="F305" i="67"/>
  <c r="H152" i="67"/>
  <c r="R805" i="67"/>
  <c r="K204" i="67"/>
  <c r="D627" i="67"/>
  <c r="P52" i="67"/>
  <c r="F915" i="67"/>
  <c r="G527" i="67"/>
  <c r="O542" i="67"/>
  <c r="J173" i="67"/>
  <c r="N829" i="67"/>
  <c r="O835" i="67"/>
  <c r="G801" i="67"/>
  <c r="E470" i="67"/>
  <c r="J957" i="67"/>
  <c r="L761" i="67"/>
  <c r="R984" i="67"/>
  <c r="E211" i="67"/>
  <c r="P728" i="67"/>
  <c r="F456" i="67"/>
  <c r="G28" i="67"/>
  <c r="F257" i="67"/>
  <c r="D599" i="67"/>
  <c r="H822" i="67"/>
  <c r="R970" i="67"/>
  <c r="H259" i="67"/>
  <c r="L266" i="67"/>
  <c r="N977" i="67"/>
  <c r="D618" i="67"/>
  <c r="E515" i="67"/>
  <c r="C955" i="67"/>
  <c r="C748" i="67"/>
  <c r="R937" i="67"/>
  <c r="E176" i="67"/>
  <c r="S466" i="67"/>
  <c r="I452" i="67"/>
  <c r="H504" i="67"/>
  <c r="D102" i="67"/>
  <c r="O195" i="67"/>
  <c r="R120" i="67"/>
  <c r="J379" i="67"/>
  <c r="P67" i="67"/>
  <c r="R716" i="67"/>
  <c r="D109" i="67"/>
  <c r="H921" i="67"/>
  <c r="L764" i="67"/>
  <c r="G685" i="67"/>
  <c r="L43" i="67"/>
  <c r="F621" i="67"/>
  <c r="I162" i="67"/>
  <c r="Q1003" i="67"/>
  <c r="O179" i="67"/>
  <c r="O190" i="67"/>
  <c r="O862" i="67"/>
  <c r="N655" i="67"/>
  <c r="I453" i="67"/>
  <c r="G138" i="67"/>
  <c r="C730" i="67"/>
  <c r="L282" i="67"/>
  <c r="I79" i="67"/>
  <c r="R832" i="67"/>
  <c r="Q474" i="67"/>
  <c r="C374" i="67"/>
  <c r="Q455" i="67"/>
  <c r="O978" i="67"/>
  <c r="L224" i="67"/>
  <c r="F719" i="67"/>
  <c r="Q728" i="67"/>
  <c r="R616" i="67"/>
  <c r="G522" i="67"/>
  <c r="N412" i="67"/>
  <c r="D537" i="67"/>
  <c r="S685" i="67"/>
  <c r="K118" i="67"/>
  <c r="D810" i="67"/>
  <c r="S796" i="67"/>
  <c r="J170" i="67"/>
  <c r="G309" i="67"/>
  <c r="R342" i="67"/>
  <c r="R494" i="67"/>
  <c r="O716" i="67"/>
  <c r="G923" i="67"/>
  <c r="D565" i="67"/>
  <c r="J98" i="67"/>
  <c r="H554" i="67"/>
  <c r="O220" i="67"/>
  <c r="R915" i="67"/>
  <c r="L227" i="67"/>
  <c r="F116" i="67"/>
  <c r="L894" i="67"/>
  <c r="E120" i="67"/>
  <c r="I343" i="67"/>
  <c r="C602" i="67"/>
  <c r="K129" i="67"/>
  <c r="P839" i="67"/>
  <c r="F253" i="67"/>
  <c r="G80" i="67"/>
  <c r="D536" i="67"/>
  <c r="F102" i="67"/>
  <c r="J258" i="67"/>
  <c r="H51" i="67"/>
  <c r="L385" i="67"/>
  <c r="R486" i="67"/>
  <c r="O968" i="67"/>
  <c r="I682" i="67"/>
  <c r="Q171" i="67"/>
  <c r="L957" i="67"/>
  <c r="R913" i="67"/>
  <c r="P222" i="67"/>
  <c r="Q232" i="67"/>
  <c r="S545" i="67"/>
  <c r="D100" i="67"/>
  <c r="D359" i="67"/>
  <c r="F51" i="67"/>
  <c r="F605" i="67"/>
  <c r="S780" i="67"/>
  <c r="L486" i="67"/>
  <c r="I448" i="67"/>
  <c r="R212" i="67"/>
  <c r="O959" i="67"/>
  <c r="O710" i="67"/>
  <c r="E92" i="67"/>
  <c r="P912" i="67"/>
  <c r="S84" i="67"/>
  <c r="N333" i="67"/>
  <c r="F858" i="67"/>
  <c r="L422" i="67"/>
  <c r="N685" i="67"/>
  <c r="K473" i="67"/>
  <c r="G519" i="67"/>
  <c r="G929" i="67"/>
  <c r="K350" i="67"/>
  <c r="N247" i="67"/>
  <c r="D78" i="67"/>
  <c r="C382" i="67"/>
  <c r="F602" i="67"/>
  <c r="N443" i="67"/>
  <c r="H254" i="67"/>
  <c r="S469" i="67"/>
  <c r="L705" i="67"/>
  <c r="P283" i="67"/>
  <c r="P505" i="67"/>
  <c r="L167" i="67"/>
  <c r="S36" i="67"/>
  <c r="K723" i="67"/>
  <c r="O492" i="67"/>
  <c r="E380" i="67"/>
  <c r="R146" i="67"/>
  <c r="E526" i="67"/>
  <c r="S237" i="67"/>
  <c r="F225" i="67"/>
  <c r="L397" i="67"/>
  <c r="P568" i="67"/>
  <c r="Q90" i="67"/>
  <c r="S972" i="67"/>
  <c r="E583" i="67"/>
  <c r="L973" i="67"/>
  <c r="C340" i="67"/>
  <c r="H951" i="67"/>
  <c r="C646" i="67"/>
  <c r="P610" i="67"/>
  <c r="C814" i="67"/>
  <c r="G339" i="67"/>
  <c r="G622" i="67"/>
  <c r="G644" i="67"/>
  <c r="S238" i="67"/>
  <c r="C406" i="67"/>
  <c r="H15" i="67"/>
  <c r="I43" i="67"/>
  <c r="K988" i="67"/>
  <c r="J699" i="67"/>
  <c r="N187" i="67"/>
  <c r="K616" i="67"/>
  <c r="S402" i="67"/>
  <c r="L640" i="67"/>
  <c r="G333" i="67"/>
  <c r="J306" i="67"/>
  <c r="S997" i="67"/>
  <c r="D592" i="67"/>
  <c r="G102" i="67"/>
  <c r="G188" i="67"/>
  <c r="F700" i="67"/>
  <c r="C838" i="67"/>
  <c r="G250" i="67"/>
  <c r="F83" i="67"/>
  <c r="Q31" i="67"/>
  <c r="G657" i="67"/>
  <c r="L801" i="67"/>
  <c r="D957" i="67"/>
  <c r="D589" i="67"/>
  <c r="H182" i="67"/>
  <c r="G542" i="67"/>
  <c r="Q657" i="67"/>
  <c r="S241" i="67"/>
  <c r="L102" i="67"/>
  <c r="N567" i="67"/>
  <c r="K766" i="67"/>
  <c r="S417" i="67"/>
  <c r="N602" i="67"/>
  <c r="L468" i="67"/>
  <c r="G908" i="67"/>
  <c r="C256" i="67"/>
  <c r="R315" i="67"/>
  <c r="I357" i="67"/>
  <c r="H442" i="67"/>
  <c r="R514" i="67"/>
  <c r="N710" i="67"/>
  <c r="D287" i="67"/>
  <c r="G743" i="67"/>
  <c r="C7" i="67"/>
  <c r="K517" i="67"/>
  <c r="I1003" i="67"/>
  <c r="N690" i="67"/>
  <c r="G432" i="67"/>
  <c r="J628" i="67"/>
  <c r="H835" i="67"/>
  <c r="N193" i="67"/>
  <c r="I270" i="67"/>
  <c r="Q908" i="67"/>
  <c r="E753" i="67"/>
  <c r="E119" i="67"/>
  <c r="O452" i="67"/>
  <c r="R75" i="67"/>
  <c r="E995" i="67"/>
  <c r="S245" i="67"/>
  <c r="F98" i="67"/>
  <c r="L287" i="67"/>
  <c r="I229" i="67"/>
  <c r="F311" i="67"/>
  <c r="I111" i="67"/>
  <c r="N804" i="67"/>
  <c r="H604" i="67"/>
  <c r="J110" i="67"/>
  <c r="S838" i="67"/>
  <c r="G602" i="67"/>
  <c r="D427" i="67"/>
  <c r="Q643" i="67"/>
  <c r="J906" i="67"/>
  <c r="I87" i="67"/>
  <c r="H240" i="67"/>
  <c r="L1002" i="67"/>
  <c r="L340" i="67"/>
  <c r="I370" i="67"/>
  <c r="L272" i="67"/>
  <c r="S246" i="67"/>
  <c r="S594" i="67"/>
  <c r="E956" i="67"/>
  <c r="F774" i="67"/>
  <c r="E104" i="67"/>
  <c r="C742" i="67"/>
  <c r="Q14" i="67"/>
  <c r="C815" i="67"/>
  <c r="G313" i="67"/>
  <c r="F686" i="67"/>
  <c r="E215" i="67"/>
  <c r="L150" i="67"/>
  <c r="K73" i="67"/>
  <c r="S48" i="67"/>
  <c r="S486" i="67"/>
  <c r="L226" i="67"/>
  <c r="N680" i="67"/>
  <c r="O87" i="67"/>
  <c r="K875" i="67"/>
  <c r="I488" i="67"/>
  <c r="R264" i="67"/>
  <c r="P998" i="67"/>
  <c r="I631" i="67"/>
  <c r="D437" i="67"/>
  <c r="H452" i="67"/>
  <c r="J958" i="67"/>
  <c r="P51" i="67"/>
  <c r="G591" i="67"/>
  <c r="L495" i="67"/>
  <c r="F126" i="67"/>
  <c r="F169" i="67"/>
  <c r="S764" i="67"/>
  <c r="D809" i="67"/>
  <c r="K299" i="67"/>
  <c r="N4" i="67"/>
  <c r="C351" i="67"/>
  <c r="P701" i="67"/>
  <c r="C797" i="67"/>
  <c r="C623" i="67"/>
  <c r="I583" i="67"/>
  <c r="D747" i="67"/>
  <c r="C512" i="67"/>
  <c r="S375" i="67"/>
  <c r="Q375" i="67"/>
  <c r="Q229" i="67"/>
  <c r="G536" i="67"/>
  <c r="R145" i="67"/>
  <c r="E183" i="67"/>
  <c r="L220" i="67"/>
  <c r="D738" i="67"/>
  <c r="C114" i="67"/>
  <c r="N581" i="67"/>
  <c r="K239" i="67"/>
  <c r="J261" i="67"/>
  <c r="C762" i="67"/>
  <c r="H703" i="67"/>
  <c r="J727" i="67"/>
  <c r="E129" i="67"/>
  <c r="J679" i="67"/>
  <c r="D212" i="67"/>
  <c r="S346" i="67"/>
  <c r="H97" i="67"/>
  <c r="I574" i="67"/>
  <c r="Q416" i="67"/>
  <c r="Q991" i="67"/>
  <c r="R332" i="67"/>
  <c r="F32" i="67"/>
  <c r="R250" i="67"/>
  <c r="S165" i="67"/>
  <c r="H96" i="67"/>
  <c r="O379" i="67"/>
  <c r="D283" i="67"/>
  <c r="K472" i="67"/>
  <c r="F660" i="67"/>
  <c r="G786" i="67"/>
  <c r="K320" i="67"/>
  <c r="O352" i="67"/>
  <c r="G615" i="67"/>
  <c r="C206" i="67"/>
  <c r="D672" i="67"/>
  <c r="C934" i="67"/>
  <c r="E439" i="67"/>
  <c r="D543" i="67"/>
  <c r="Q353" i="67"/>
  <c r="N319" i="67"/>
  <c r="R129" i="67"/>
  <c r="E897" i="67"/>
  <c r="H667" i="67"/>
  <c r="O717" i="67"/>
  <c r="L347" i="67"/>
  <c r="Q204" i="67"/>
  <c r="L17" i="67"/>
  <c r="O23" i="67"/>
  <c r="D272" i="67"/>
  <c r="P863" i="67"/>
  <c r="D429" i="67"/>
  <c r="J787" i="67"/>
  <c r="C721" i="67"/>
  <c r="L146" i="67"/>
  <c r="Q443" i="67"/>
  <c r="Q757" i="67"/>
  <c r="Q992" i="67"/>
  <c r="C871" i="67"/>
  <c r="F69" i="67"/>
  <c r="Q252" i="67"/>
  <c r="P412" i="67"/>
  <c r="H383" i="67"/>
  <c r="R606" i="67"/>
  <c r="N180" i="67"/>
  <c r="J713" i="67"/>
  <c r="O401" i="67"/>
  <c r="R247" i="67"/>
  <c r="I408" i="67"/>
  <c r="N669" i="67"/>
  <c r="S8" i="67"/>
  <c r="I902" i="67"/>
  <c r="O932" i="67"/>
  <c r="J45" i="67"/>
  <c r="Q137" i="67"/>
  <c r="O385" i="67"/>
  <c r="H136" i="67"/>
  <c r="S324" i="67"/>
  <c r="D928" i="67"/>
  <c r="I860" i="67"/>
  <c r="P59" i="67"/>
  <c r="J795" i="67"/>
  <c r="D332" i="67"/>
  <c r="O127" i="67"/>
  <c r="Q66" i="67"/>
  <c r="S150" i="67"/>
  <c r="I264" i="67"/>
  <c r="K635" i="67"/>
  <c r="Q437" i="67"/>
  <c r="E326" i="67"/>
  <c r="L512" i="67"/>
  <c r="L391" i="67"/>
  <c r="F42" i="67"/>
  <c r="J243" i="67"/>
  <c r="L792" i="67"/>
  <c r="L95" i="67"/>
  <c r="D29" i="67"/>
  <c r="O267" i="67"/>
  <c r="D679" i="67"/>
  <c r="P647" i="67"/>
  <c r="G155" i="67"/>
  <c r="Q878" i="67"/>
  <c r="O454" i="67"/>
  <c r="G396" i="67"/>
  <c r="C342" i="67"/>
  <c r="G482" i="67"/>
  <c r="O886" i="67"/>
  <c r="H543" i="67"/>
  <c r="R434" i="67"/>
  <c r="I159" i="67"/>
  <c r="N129" i="67"/>
  <c r="H176" i="67"/>
  <c r="J546" i="67"/>
  <c r="P464" i="67"/>
  <c r="I712" i="67"/>
  <c r="G473" i="67"/>
  <c r="S403" i="67"/>
  <c r="C654" i="67"/>
  <c r="E758" i="67"/>
  <c r="R384" i="67"/>
  <c r="E408" i="67"/>
  <c r="S563" i="67"/>
  <c r="J568" i="67"/>
  <c r="N579" i="67"/>
  <c r="F357" i="67"/>
  <c r="D541" i="67"/>
  <c r="S340" i="67"/>
  <c r="G342" i="67"/>
  <c r="S325" i="67"/>
  <c r="K301" i="67"/>
  <c r="K40" i="67"/>
  <c r="C270" i="67"/>
  <c r="G186" i="67"/>
  <c r="O317" i="67"/>
  <c r="O596" i="67"/>
  <c r="C255" i="67"/>
  <c r="F400" i="67"/>
  <c r="F388" i="67"/>
  <c r="R487" i="67"/>
  <c r="S707" i="67"/>
  <c r="F435" i="67"/>
  <c r="N283" i="67"/>
  <c r="L943" i="67"/>
  <c r="J152" i="67"/>
  <c r="S606" i="67"/>
  <c r="H105" i="67"/>
  <c r="N127" i="67"/>
  <c r="D610" i="67"/>
  <c r="E721" i="67"/>
  <c r="C478" i="67"/>
  <c r="I811" i="67"/>
  <c r="J380" i="67"/>
  <c r="O122" i="67"/>
  <c r="N137" i="67"/>
  <c r="O915" i="67"/>
  <c r="S255" i="67"/>
  <c r="O439" i="67"/>
  <c r="I847" i="67"/>
  <c r="L680" i="67"/>
  <c r="O182" i="67"/>
  <c r="Q760" i="67"/>
  <c r="C816" i="67"/>
  <c r="Q658" i="67"/>
  <c r="K360" i="67"/>
  <c r="N615" i="67"/>
  <c r="O548" i="67"/>
  <c r="H615" i="67"/>
  <c r="J330" i="67"/>
  <c r="P870" i="67"/>
  <c r="C24" i="67"/>
  <c r="E91" i="67"/>
  <c r="I142" i="67"/>
  <c r="E207" i="67"/>
  <c r="P582" i="67"/>
  <c r="G634" i="67"/>
  <c r="P766" i="67"/>
  <c r="L322" i="67"/>
  <c r="K575" i="67"/>
  <c r="H754" i="67"/>
  <c r="C753" i="67"/>
  <c r="S193" i="67"/>
  <c r="R298" i="67"/>
  <c r="G328" i="67"/>
  <c r="Q216" i="67"/>
  <c r="J95" i="67"/>
  <c r="H608" i="67"/>
  <c r="P630" i="67"/>
  <c r="F359" i="67"/>
  <c r="P110" i="67"/>
  <c r="N768" i="67"/>
  <c r="P753" i="67"/>
  <c r="I38" i="67"/>
  <c r="F728" i="67"/>
  <c r="F908" i="67"/>
  <c r="S530" i="67"/>
  <c r="Q944" i="67"/>
  <c r="D926" i="67"/>
  <c r="F765" i="67"/>
  <c r="R199" i="67"/>
  <c r="I184" i="67"/>
  <c r="E214" i="67"/>
  <c r="D368" i="67"/>
  <c r="Q392" i="67"/>
  <c r="E505" i="67"/>
  <c r="H244" i="67"/>
  <c r="Q46" i="67"/>
  <c r="I221" i="67"/>
  <c r="I705" i="67"/>
  <c r="R917" i="67"/>
  <c r="L798" i="67"/>
  <c r="L159" i="67"/>
  <c r="L323" i="67"/>
  <c r="H518" i="67"/>
  <c r="I155" i="67"/>
  <c r="S202" i="67"/>
  <c r="C860" i="67"/>
  <c r="G470" i="67"/>
  <c r="G207" i="67"/>
  <c r="D749" i="67"/>
  <c r="H628" i="67"/>
  <c r="N211" i="67"/>
  <c r="F355" i="67"/>
  <c r="H190" i="67"/>
  <c r="P94" i="67"/>
  <c r="Q504" i="67"/>
  <c r="F47" i="67"/>
  <c r="J165" i="67"/>
  <c r="G106" i="67"/>
  <c r="I68" i="67"/>
  <c r="G868" i="67"/>
  <c r="L552" i="67"/>
  <c r="Q921" i="67"/>
  <c r="H779" i="67"/>
  <c r="E141" i="67"/>
  <c r="O137" i="67"/>
  <c r="L701" i="67"/>
  <c r="E62" i="67"/>
  <c r="N999" i="67"/>
  <c r="G985" i="67"/>
  <c r="E234" i="67"/>
  <c r="O457" i="67"/>
  <c r="C123" i="67"/>
  <c r="Q552" i="67"/>
  <c r="P443" i="67"/>
  <c r="C685" i="67"/>
  <c r="R781" i="67"/>
  <c r="H354" i="67"/>
  <c r="H394" i="67"/>
  <c r="R898" i="67"/>
  <c r="Q122" i="67"/>
  <c r="O643" i="67"/>
  <c r="K955" i="67"/>
  <c r="K583" i="67"/>
  <c r="S568" i="67"/>
  <c r="I136" i="67"/>
  <c r="C158" i="67"/>
  <c r="H996" i="67"/>
  <c r="K994" i="67"/>
  <c r="P802" i="67"/>
  <c r="F422" i="67"/>
  <c r="J812" i="67"/>
  <c r="N158" i="67"/>
  <c r="Q579" i="67"/>
  <c r="G586" i="67"/>
  <c r="L345" i="67"/>
  <c r="N512" i="67"/>
  <c r="O364" i="67"/>
  <c r="F321" i="67"/>
  <c r="I422" i="67"/>
  <c r="S515" i="67"/>
  <c r="J521" i="67"/>
  <c r="I308" i="67"/>
  <c r="F757" i="67"/>
  <c r="C702" i="67"/>
  <c r="E76" i="67"/>
  <c r="H158" i="67"/>
  <c r="L333" i="67"/>
  <c r="D257" i="67"/>
  <c r="G569" i="67"/>
  <c r="Q334" i="67"/>
  <c r="C435" i="67"/>
  <c r="N824" i="67"/>
  <c r="L276" i="67"/>
  <c r="H798" i="67"/>
  <c r="S134" i="67"/>
  <c r="R82" i="67"/>
  <c r="O761" i="67"/>
  <c r="D194" i="67"/>
  <c r="Q604" i="67"/>
  <c r="S396" i="67"/>
  <c r="K785" i="67"/>
  <c r="E373" i="67"/>
  <c r="N353" i="67"/>
  <c r="D959" i="67"/>
  <c r="E538" i="67"/>
  <c r="H614" i="67"/>
  <c r="L329" i="67"/>
  <c r="L577" i="67"/>
  <c r="G97" i="67"/>
  <c r="F537" i="67"/>
  <c r="H22" i="67"/>
  <c r="H451" i="67"/>
  <c r="I104" i="67"/>
  <c r="N219" i="67"/>
  <c r="C67" i="67"/>
  <c r="D125" i="67"/>
  <c r="J294" i="67"/>
  <c r="O208" i="67"/>
  <c r="I206" i="67"/>
  <c r="R96" i="67"/>
  <c r="G122" i="67"/>
  <c r="N637" i="67"/>
  <c r="C786" i="67"/>
  <c r="J737" i="67"/>
  <c r="K783" i="67"/>
  <c r="C129" i="67"/>
  <c r="J591" i="67"/>
  <c r="C632" i="67"/>
  <c r="R285" i="67"/>
  <c r="C497" i="67"/>
  <c r="P774" i="67"/>
  <c r="D80" i="67"/>
  <c r="P124" i="67"/>
  <c r="E245" i="67"/>
  <c r="K357" i="67"/>
  <c r="E130" i="67"/>
  <c r="R732" i="67"/>
  <c r="R868" i="67"/>
  <c r="S367" i="67"/>
  <c r="I959" i="67"/>
  <c r="C543" i="67"/>
  <c r="D892" i="67"/>
  <c r="R597" i="67"/>
  <c r="G205" i="67"/>
  <c r="C498" i="67"/>
  <c r="Q101" i="67"/>
  <c r="J464" i="67"/>
  <c r="G979" i="67"/>
  <c r="J895" i="67"/>
  <c r="H156" i="67"/>
  <c r="Q52" i="67"/>
  <c r="D722" i="67"/>
  <c r="O378" i="67"/>
  <c r="P383" i="67"/>
  <c r="J61" i="67"/>
  <c r="J662" i="67"/>
  <c r="C488" i="67"/>
  <c r="E126" i="67"/>
  <c r="H591" i="67"/>
  <c r="P361" i="67"/>
  <c r="J822" i="67"/>
  <c r="G282" i="67"/>
  <c r="N733" i="67"/>
  <c r="J580" i="67"/>
  <c r="H133" i="67"/>
  <c r="P339" i="67"/>
  <c r="H456" i="67"/>
  <c r="G826" i="67"/>
  <c r="K25" i="67"/>
  <c r="N394" i="67"/>
  <c r="R897" i="67"/>
  <c r="K579" i="67"/>
  <c r="H201" i="67"/>
  <c r="H94" i="67"/>
  <c r="G61" i="67"/>
  <c r="F213" i="67"/>
  <c r="I290" i="67"/>
  <c r="D157" i="67"/>
  <c r="L992" i="67"/>
  <c r="E982" i="67"/>
  <c r="E371" i="67"/>
  <c r="C806" i="67"/>
  <c r="H963" i="67"/>
  <c r="O65" i="67"/>
  <c r="E936" i="67"/>
  <c r="S200" i="67"/>
  <c r="H416" i="67"/>
  <c r="S774" i="67"/>
  <c r="N310" i="67"/>
  <c r="S668" i="67"/>
  <c r="N849" i="67"/>
  <c r="C288" i="67"/>
  <c r="N752" i="67"/>
  <c r="D158" i="67"/>
  <c r="P448" i="67"/>
  <c r="H735" i="67"/>
  <c r="K317" i="67"/>
  <c r="H63" i="67"/>
  <c r="H291" i="67"/>
  <c r="G848" i="67"/>
  <c r="N406" i="67"/>
  <c r="J645" i="67"/>
  <c r="F405" i="67"/>
  <c r="G183" i="67"/>
  <c r="L382" i="67"/>
  <c r="E712" i="67"/>
  <c r="E652" i="67"/>
  <c r="N457" i="67"/>
  <c r="N425" i="67"/>
  <c r="L681" i="67"/>
  <c r="O565" i="67"/>
  <c r="L134" i="67"/>
  <c r="G289" i="67"/>
  <c r="D712" i="67"/>
  <c r="N88" i="67"/>
  <c r="L845" i="67"/>
  <c r="L559" i="67"/>
  <c r="P210" i="67"/>
  <c r="L951" i="67"/>
  <c r="C212" i="67"/>
  <c r="D588" i="67"/>
  <c r="J329" i="67"/>
  <c r="N111" i="67"/>
  <c r="S455" i="67"/>
  <c r="J213" i="67"/>
  <c r="P215" i="67"/>
  <c r="L811" i="67"/>
  <c r="J396" i="67"/>
  <c r="O751" i="67"/>
  <c r="E49" i="67"/>
  <c r="I56" i="67"/>
  <c r="C662" i="67"/>
  <c r="E337" i="67"/>
  <c r="D371" i="67"/>
  <c r="F614" i="67"/>
  <c r="Q901" i="67"/>
  <c r="F999" i="67"/>
  <c r="S638" i="67"/>
  <c r="R966" i="67"/>
  <c r="J710" i="67"/>
  <c r="H230" i="67"/>
  <c r="R378" i="67"/>
  <c r="K954" i="67"/>
  <c r="F523" i="67"/>
  <c r="Q956" i="67"/>
  <c r="D230" i="67"/>
  <c r="I53" i="67"/>
  <c r="D318" i="67"/>
  <c r="D389" i="67"/>
  <c r="H770" i="67"/>
  <c r="Q9" i="67"/>
  <c r="E580" i="67"/>
  <c r="C732" i="67"/>
  <c r="F364" i="67"/>
  <c r="C90" i="67"/>
  <c r="H87" i="67"/>
  <c r="C410" i="67"/>
  <c r="H483" i="67"/>
  <c r="C718" i="67"/>
  <c r="L441" i="67"/>
  <c r="I114" i="67"/>
  <c r="P455" i="67"/>
  <c r="Q181" i="67"/>
  <c r="Q282" i="67"/>
  <c r="G550" i="67"/>
  <c r="I396" i="67"/>
  <c r="J739" i="67"/>
  <c r="D266" i="67"/>
  <c r="E106" i="67"/>
  <c r="J573" i="67"/>
  <c r="N330" i="67"/>
  <c r="O794" i="67"/>
  <c r="P689" i="67"/>
  <c r="K402" i="67"/>
  <c r="I140" i="67"/>
  <c r="L652" i="67"/>
  <c r="R659" i="67"/>
  <c r="R37" i="67"/>
  <c r="S615" i="67"/>
  <c r="E971" i="67"/>
  <c r="J348" i="67"/>
  <c r="L593" i="67"/>
  <c r="S70" i="67"/>
  <c r="J365" i="67"/>
  <c r="R267" i="67"/>
  <c r="C237" i="67"/>
  <c r="S938" i="67"/>
  <c r="O733" i="67"/>
  <c r="H119" i="67"/>
  <c r="O74" i="67"/>
  <c r="I664" i="67"/>
  <c r="L925" i="67"/>
  <c r="I148" i="67"/>
  <c r="Q700" i="67"/>
  <c r="K730" i="67"/>
  <c r="J806" i="67"/>
  <c r="J209" i="67"/>
  <c r="C131" i="67"/>
  <c r="P605" i="67"/>
  <c r="D105" i="67"/>
  <c r="F746" i="67"/>
  <c r="L85" i="67"/>
  <c r="J985" i="67"/>
  <c r="S136" i="67"/>
  <c r="C855" i="67"/>
  <c r="L252" i="67"/>
  <c r="H845" i="67"/>
  <c r="Q242" i="67"/>
  <c r="K735" i="67"/>
  <c r="O367" i="67"/>
  <c r="O872" i="67"/>
  <c r="J423" i="67"/>
  <c r="G419" i="67"/>
  <c r="N625" i="67"/>
  <c r="L349" i="67"/>
  <c r="G403" i="67"/>
  <c r="H431" i="67"/>
  <c r="S17" i="67"/>
  <c r="S757" i="67"/>
  <c r="S524" i="67"/>
  <c r="R887" i="67"/>
  <c r="L292" i="67"/>
  <c r="O394" i="67"/>
  <c r="O861" i="67"/>
  <c r="S405" i="67"/>
  <c r="P386" i="67"/>
  <c r="L909" i="67"/>
  <c r="G540" i="67"/>
  <c r="F706" i="67"/>
  <c r="N609" i="67"/>
  <c r="H253" i="67"/>
  <c r="L113" i="67"/>
  <c r="S128" i="67"/>
  <c r="H109" i="67"/>
  <c r="L517" i="67"/>
  <c r="C695" i="67"/>
  <c r="L223" i="67"/>
  <c r="N238" i="67"/>
  <c r="D870" i="67"/>
  <c r="K715" i="67"/>
  <c r="G58" i="67"/>
  <c r="P355" i="67"/>
  <c r="F413" i="67"/>
  <c r="L889" i="67"/>
  <c r="G276" i="67"/>
  <c r="D175" i="67"/>
  <c r="R655" i="67"/>
  <c r="C877" i="67"/>
  <c r="G85" i="67"/>
  <c r="G408" i="67"/>
  <c r="S204" i="67"/>
  <c r="H480" i="67"/>
  <c r="Q170" i="67"/>
  <c r="C165" i="67"/>
  <c r="R815" i="67"/>
  <c r="K704" i="67"/>
  <c r="J381" i="67"/>
  <c r="E191" i="67"/>
  <c r="F966" i="67"/>
  <c r="G366" i="67"/>
  <c r="F72" i="67"/>
  <c r="O601" i="67"/>
  <c r="G165" i="67"/>
  <c r="F505" i="67"/>
  <c r="H808" i="67"/>
  <c r="S33" i="67"/>
  <c r="D781" i="67"/>
  <c r="J606" i="67"/>
  <c r="O311" i="67"/>
  <c r="H513" i="67"/>
  <c r="S274" i="67"/>
  <c r="R493" i="67"/>
  <c r="P278" i="67"/>
  <c r="D473" i="67"/>
  <c r="Q8" i="67"/>
  <c r="Q716" i="67"/>
  <c r="L186" i="67"/>
  <c r="N444" i="67"/>
  <c r="H486" i="67"/>
  <c r="O91" i="67"/>
  <c r="L698" i="67"/>
  <c r="N546" i="67"/>
  <c r="G645" i="67"/>
  <c r="Q756" i="67"/>
  <c r="I89" i="67"/>
  <c r="J78" i="67"/>
  <c r="O64" i="67"/>
  <c r="E521" i="67"/>
  <c r="N36" i="67"/>
  <c r="K593" i="67"/>
  <c r="F496" i="67"/>
  <c r="J668" i="67"/>
  <c r="F485" i="67"/>
  <c r="J638" i="67"/>
  <c r="Q16" i="67"/>
  <c r="Q80" i="67"/>
  <c r="N125" i="67"/>
  <c r="C784" i="67"/>
  <c r="N236" i="67"/>
  <c r="E791" i="67"/>
  <c r="H623" i="67"/>
  <c r="P404" i="67"/>
  <c r="I673" i="67"/>
  <c r="Q180" i="67"/>
  <c r="C416" i="67"/>
  <c r="H277" i="67"/>
  <c r="J178" i="67"/>
  <c r="L795" i="67"/>
  <c r="Q29" i="67"/>
  <c r="D92" i="67"/>
  <c r="C850" i="67"/>
  <c r="N1002" i="67"/>
  <c r="S640" i="67"/>
  <c r="D343" i="67"/>
  <c r="G347" i="67"/>
  <c r="C780" i="67"/>
  <c r="G334" i="67"/>
  <c r="S708" i="67"/>
  <c r="L536" i="67"/>
  <c r="G117" i="67"/>
  <c r="G671" i="67"/>
  <c r="Q836" i="67"/>
  <c r="O487" i="67"/>
  <c r="N249" i="67"/>
  <c r="K515" i="67"/>
  <c r="P575" i="67"/>
  <c r="R499" i="67"/>
  <c r="R143" i="67"/>
  <c r="E289" i="67"/>
  <c r="S399" i="67"/>
  <c r="I522" i="67"/>
  <c r="P16" i="67"/>
  <c r="Q389" i="67"/>
  <c r="S851" i="67"/>
  <c r="C153" i="67"/>
  <c r="L435" i="67"/>
  <c r="F95" i="67"/>
  <c r="L225" i="67"/>
  <c r="G853" i="67"/>
  <c r="D513" i="67"/>
  <c r="L64" i="67"/>
  <c r="G448" i="67"/>
  <c r="E564" i="67"/>
  <c r="F930" i="67"/>
  <c r="I458" i="67"/>
  <c r="F131" i="67"/>
  <c r="J296" i="67"/>
  <c r="N76" i="67"/>
  <c r="N215" i="67"/>
  <c r="H722" i="67"/>
  <c r="S263" i="67"/>
  <c r="C215" i="67"/>
  <c r="H945" i="67"/>
  <c r="L35" i="67"/>
  <c r="N984" i="67"/>
  <c r="P359" i="67"/>
  <c r="P741" i="67"/>
  <c r="F64" i="67"/>
  <c r="N555" i="67"/>
  <c r="R243" i="67"/>
  <c r="L942" i="67"/>
  <c r="L45" i="67"/>
  <c r="K761" i="67"/>
  <c r="H980" i="67"/>
  <c r="E285" i="67"/>
  <c r="F403" i="67"/>
  <c r="Q685" i="67"/>
  <c r="F836" i="67"/>
  <c r="I808" i="67"/>
  <c r="N361" i="67"/>
  <c r="L411" i="67"/>
  <c r="R568" i="67"/>
  <c r="O972" i="67"/>
  <c r="Q583" i="67"/>
  <c r="N448" i="67"/>
  <c r="D864" i="67"/>
  <c r="R280" i="67"/>
  <c r="R214" i="67"/>
  <c r="G237" i="67"/>
  <c r="D612" i="67"/>
  <c r="N475" i="67"/>
  <c r="S63" i="67"/>
  <c r="Q884" i="67"/>
  <c r="O869" i="67"/>
  <c r="J305" i="67"/>
  <c r="G716" i="67"/>
  <c r="I572" i="67"/>
  <c r="N284" i="67"/>
  <c r="G417" i="67"/>
  <c r="P335" i="67"/>
  <c r="L923" i="67"/>
  <c r="D965" i="67"/>
  <c r="O119" i="67"/>
  <c r="E320" i="67"/>
  <c r="Q347" i="67"/>
  <c r="I539" i="67"/>
  <c r="I836" i="67"/>
  <c r="F498" i="67"/>
  <c r="L907" i="67"/>
  <c r="P22" i="67"/>
  <c r="H578" i="67"/>
  <c r="P387" i="67"/>
  <c r="H310" i="67"/>
  <c r="J401" i="67"/>
  <c r="C455" i="67"/>
  <c r="I838" i="67"/>
  <c r="N128" i="67"/>
  <c r="R114" i="67"/>
  <c r="N784" i="67"/>
  <c r="E793" i="67"/>
  <c r="N809" i="67"/>
  <c r="F572" i="67"/>
  <c r="J97" i="67"/>
  <c r="J106" i="67"/>
  <c r="I586" i="67"/>
  <c r="R785" i="67"/>
  <c r="N52" i="67"/>
  <c r="C213" i="67"/>
  <c r="I431" i="67"/>
  <c r="R126" i="67"/>
  <c r="Q814" i="67"/>
  <c r="Q57" i="67"/>
  <c r="I120" i="67"/>
  <c r="H458" i="67"/>
  <c r="G537" i="67"/>
  <c r="R744" i="67"/>
  <c r="D415" i="67"/>
  <c r="F813" i="67"/>
  <c r="R495" i="67"/>
  <c r="P888" i="67"/>
  <c r="H154" i="67"/>
  <c r="E38" i="67"/>
  <c r="J926" i="67"/>
  <c r="I633" i="67"/>
  <c r="H757" i="67"/>
  <c r="G215" i="67"/>
  <c r="O486" i="67"/>
  <c r="E629" i="67"/>
  <c r="I240" i="67"/>
  <c r="R846" i="67"/>
  <c r="L169" i="67"/>
  <c r="O251" i="67"/>
  <c r="R686" i="67"/>
  <c r="Q169" i="67"/>
  <c r="E45" i="67"/>
  <c r="O734" i="67"/>
  <c r="R516" i="67"/>
  <c r="C106" i="67"/>
  <c r="L608" i="67"/>
  <c r="Q867" i="67"/>
  <c r="D685" i="67"/>
  <c r="H588" i="67"/>
  <c r="K843" i="67"/>
  <c r="J206" i="67"/>
  <c r="Q130" i="67"/>
  <c r="O836" i="67"/>
  <c r="E735" i="67"/>
  <c r="C97" i="67"/>
  <c r="R81" i="67"/>
  <c r="R412" i="67"/>
  <c r="N140" i="67"/>
  <c r="L980" i="67"/>
  <c r="L932" i="67"/>
  <c r="Q641" i="67"/>
  <c r="Q338" i="67"/>
  <c r="C627" i="67"/>
  <c r="O521" i="67"/>
  <c r="R140" i="67"/>
  <c r="I263" i="67"/>
  <c r="E875" i="67"/>
  <c r="H89" i="67"/>
  <c r="E409" i="67"/>
  <c r="L87" i="67"/>
  <c r="O771" i="67"/>
  <c r="K779" i="67"/>
  <c r="H762" i="67"/>
  <c r="G39" i="67"/>
  <c r="Q580" i="67"/>
  <c r="P795" i="67"/>
  <c r="P104" i="67"/>
  <c r="J229" i="67"/>
  <c r="G816" i="67"/>
  <c r="N628" i="67"/>
  <c r="L913" i="67"/>
  <c r="S35" i="67"/>
  <c r="N340" i="67"/>
  <c r="E281" i="67"/>
  <c r="O68" i="67"/>
  <c r="D398" i="67"/>
  <c r="Q408" i="67"/>
  <c r="K899" i="67"/>
  <c r="H281" i="67"/>
  <c r="R110" i="67"/>
  <c r="P257" i="67"/>
  <c r="K419" i="67"/>
  <c r="L139" i="67"/>
  <c r="R25" i="67"/>
  <c r="Q41" i="67"/>
  <c r="C159" i="67"/>
  <c r="R394" i="67"/>
  <c r="G228" i="67"/>
  <c r="L304" i="67"/>
  <c r="D596" i="67"/>
  <c r="R294" i="67"/>
  <c r="E586" i="67"/>
  <c r="Q154" i="67"/>
  <c r="R813" i="67"/>
  <c r="J636" i="67"/>
  <c r="F526" i="67"/>
  <c r="I222" i="67"/>
  <c r="L668" i="67"/>
  <c r="K131" i="67"/>
  <c r="I390" i="67"/>
  <c r="O576" i="67"/>
  <c r="H676" i="67"/>
  <c r="O875" i="67"/>
  <c r="J621" i="67"/>
  <c r="Q586" i="67"/>
  <c r="N275" i="67"/>
  <c r="K618" i="67"/>
  <c r="S182" i="67"/>
  <c r="I296" i="67"/>
  <c r="F155" i="67"/>
  <c r="G185" i="67"/>
  <c r="K431" i="67"/>
  <c r="E427" i="67"/>
  <c r="E915" i="67"/>
  <c r="F586" i="67"/>
  <c r="K939" i="67"/>
  <c r="S950" i="67"/>
  <c r="E136" i="67"/>
  <c r="R196" i="67"/>
  <c r="L71" i="67"/>
  <c r="S859" i="67"/>
  <c r="C678" i="67"/>
  <c r="I102" i="67"/>
  <c r="S799" i="67"/>
  <c r="Q695" i="67"/>
  <c r="S114" i="67"/>
  <c r="E804" i="67"/>
  <c r="Q448" i="67"/>
  <c r="H556" i="67"/>
  <c r="E85" i="67"/>
  <c r="R609" i="67"/>
  <c r="O405" i="67"/>
  <c r="O472" i="67"/>
  <c r="S62" i="67"/>
  <c r="N322" i="67"/>
  <c r="E975" i="67"/>
  <c r="G552" i="67"/>
  <c r="G524" i="67"/>
  <c r="E836" i="67"/>
  <c r="E100" i="67"/>
  <c r="R980" i="67"/>
  <c r="O641" i="67"/>
  <c r="J302" i="67"/>
  <c r="P856" i="67"/>
  <c r="H279" i="67"/>
  <c r="I685" i="67"/>
  <c r="N722" i="67"/>
  <c r="N242" i="67"/>
  <c r="L563" i="67"/>
  <c r="L156" i="67"/>
  <c r="G539" i="67"/>
  <c r="O586" i="67"/>
  <c r="E529" i="67"/>
  <c r="O982" i="67"/>
  <c r="I279" i="67"/>
  <c r="H233" i="67"/>
  <c r="C468" i="67"/>
  <c r="S700" i="67"/>
  <c r="D866" i="67"/>
  <c r="P585" i="67"/>
  <c r="K262" i="67"/>
  <c r="K375" i="67"/>
  <c r="G7" i="67"/>
  <c r="N80" i="67"/>
  <c r="E297" i="67"/>
  <c r="O672" i="67"/>
  <c r="J300" i="67"/>
  <c r="P180" i="67"/>
  <c r="J968" i="67"/>
  <c r="S56" i="67"/>
  <c r="E419" i="67"/>
  <c r="P426" i="67"/>
  <c r="G81" i="67"/>
  <c r="N293" i="67"/>
  <c r="P992" i="67"/>
  <c r="K800" i="67"/>
  <c r="R366" i="67"/>
  <c r="N763" i="67"/>
  <c r="I928" i="67"/>
  <c r="E140" i="67"/>
  <c r="F325" i="67"/>
  <c r="R419" i="67"/>
  <c r="I173" i="67"/>
  <c r="G960" i="67"/>
  <c r="N877" i="67"/>
  <c r="G286" i="67"/>
  <c r="K424" i="67"/>
  <c r="E163" i="67"/>
  <c r="K32" i="67"/>
  <c r="E986" i="67"/>
  <c r="H457" i="67"/>
  <c r="Q647" i="67"/>
  <c r="L245" i="67"/>
  <c r="D231" i="67"/>
  <c r="I98" i="67"/>
  <c r="R705" i="67"/>
  <c r="D947" i="67"/>
  <c r="K132" i="67"/>
  <c r="O32" i="67"/>
  <c r="Q59" i="67"/>
  <c r="C174" i="67"/>
  <c r="E587" i="67"/>
  <c r="G803" i="67"/>
  <c r="N134" i="67"/>
  <c r="H196" i="67"/>
  <c r="O95" i="67"/>
  <c r="L389" i="67"/>
  <c r="Q288" i="67"/>
  <c r="C683" i="67"/>
  <c r="E725" i="67"/>
  <c r="G990" i="67"/>
  <c r="R675" i="67"/>
  <c r="F743" i="67"/>
  <c r="F93" i="67"/>
  <c r="L855" i="67"/>
  <c r="S129" i="67"/>
  <c r="G878" i="67"/>
  <c r="O456" i="67"/>
  <c r="I842" i="67"/>
  <c r="P894" i="67"/>
  <c r="P159" i="67"/>
  <c r="N556" i="67"/>
  <c r="N711" i="67"/>
  <c r="O694" i="67"/>
  <c r="F980" i="67"/>
  <c r="N738" i="67"/>
  <c r="J182" i="67"/>
  <c r="I721" i="67"/>
  <c r="N734" i="67"/>
  <c r="E192" i="67"/>
  <c r="K744" i="67"/>
  <c r="K22" i="67"/>
  <c r="E9" i="67"/>
  <c r="C338" i="67"/>
  <c r="O551" i="67"/>
  <c r="J449" i="67"/>
  <c r="S65" i="67"/>
  <c r="D265" i="67"/>
  <c r="R118" i="67"/>
  <c r="E684" i="67"/>
  <c r="C961" i="67"/>
  <c r="G182" i="67"/>
  <c r="H869" i="67"/>
  <c r="I1004" i="67"/>
  <c r="P840" i="67"/>
  <c r="N379" i="67"/>
  <c r="I763" i="67"/>
  <c r="O176" i="67"/>
  <c r="D501" i="67"/>
  <c r="K182" i="67"/>
  <c r="H520" i="67"/>
  <c r="H422" i="67"/>
  <c r="C918" i="67"/>
  <c r="J378" i="67"/>
  <c r="E949" i="67"/>
  <c r="P492" i="67"/>
  <c r="E286" i="67"/>
  <c r="S536" i="67"/>
  <c r="P489" i="67"/>
  <c r="I44" i="67"/>
  <c r="F955" i="67"/>
  <c r="G818" i="67"/>
  <c r="E711" i="67"/>
  <c r="K236" i="67"/>
  <c r="D295" i="67"/>
  <c r="N191" i="67"/>
  <c r="C80" i="67"/>
  <c r="R886" i="67"/>
  <c r="N744" i="67"/>
  <c r="F764" i="67"/>
  <c r="D162" i="67"/>
  <c r="G814" i="67"/>
  <c r="F653" i="67"/>
  <c r="S213" i="67"/>
  <c r="S837" i="67"/>
  <c r="C595" i="67"/>
  <c r="G189" i="67"/>
  <c r="N227" i="67"/>
  <c r="F998" i="67"/>
  <c r="R952" i="67"/>
  <c r="L401" i="67"/>
  <c r="Q253" i="67"/>
  <c r="S217" i="67"/>
  <c r="R228" i="67"/>
  <c r="C464" i="67"/>
  <c r="C361" i="67"/>
  <c r="L583" i="67"/>
  <c r="P417" i="67"/>
  <c r="Q802" i="67"/>
  <c r="C891" i="67"/>
  <c r="K121" i="67"/>
  <c r="P120" i="67"/>
  <c r="D750" i="67"/>
  <c r="F801" i="67"/>
  <c r="K659" i="67"/>
  <c r="S343" i="67"/>
  <c r="L90" i="67"/>
  <c r="K470" i="67"/>
  <c r="G239" i="67"/>
  <c r="F128" i="67"/>
  <c r="K229" i="67"/>
  <c r="J430" i="67"/>
  <c r="P880" i="67"/>
  <c r="K492" i="67"/>
  <c r="H567" i="67"/>
  <c r="P623" i="67"/>
  <c r="F370" i="67"/>
  <c r="Q864" i="67"/>
  <c r="D920" i="67"/>
  <c r="Q856" i="67"/>
  <c r="I391" i="67"/>
  <c r="O581" i="67"/>
  <c r="C110" i="67"/>
  <c r="R154" i="67"/>
  <c r="F546" i="67"/>
  <c r="F921" i="67"/>
  <c r="J58" i="67"/>
  <c r="R340" i="67"/>
  <c r="N103" i="67"/>
  <c r="F318" i="67"/>
  <c r="E251" i="67"/>
  <c r="K884" i="67"/>
  <c r="K656" i="67"/>
  <c r="S152" i="67"/>
  <c r="J614" i="67"/>
  <c r="G708" i="67"/>
  <c r="G17" i="67"/>
  <c r="J85" i="67"/>
  <c r="N434" i="67"/>
  <c r="D962" i="67"/>
  <c r="G287" i="67"/>
  <c r="O338" i="67"/>
  <c r="H844" i="67"/>
  <c r="S151" i="67"/>
  <c r="D57" i="67"/>
  <c r="N42" i="67"/>
  <c r="C987" i="67"/>
  <c r="G134" i="67"/>
  <c r="C66" i="67"/>
  <c r="R177" i="67"/>
  <c r="N302" i="67"/>
  <c r="L674" i="67"/>
  <c r="D516" i="67"/>
  <c r="G987" i="67"/>
  <c r="E666" i="67"/>
  <c r="E410" i="67"/>
  <c r="P512" i="67"/>
  <c r="J590" i="67"/>
  <c r="K639" i="67"/>
  <c r="D76" i="67"/>
  <c r="Q900" i="67"/>
  <c r="I219" i="67"/>
  <c r="C330" i="67"/>
  <c r="S500" i="67"/>
  <c r="O841" i="67"/>
  <c r="F39" i="67"/>
  <c r="C373" i="67"/>
  <c r="R554" i="67"/>
  <c r="D485" i="67"/>
  <c r="R797" i="67"/>
  <c r="C108" i="67"/>
  <c r="S72" i="67"/>
  <c r="S601" i="67"/>
  <c r="F896" i="67"/>
  <c r="C653" i="67"/>
  <c r="I477" i="67"/>
  <c r="P803" i="67"/>
  <c r="S178" i="67"/>
  <c r="F161" i="67"/>
  <c r="L46" i="67"/>
  <c r="Q527" i="67"/>
  <c r="J34" i="67"/>
  <c r="N124" i="67"/>
  <c r="L505" i="67"/>
  <c r="J455" i="67"/>
  <c r="R323" i="67"/>
  <c r="O937" i="67"/>
  <c r="F956" i="67"/>
  <c r="D123" i="67"/>
  <c r="E128" i="67"/>
  <c r="I307" i="67"/>
  <c r="R949" i="67"/>
  <c r="D883" i="67"/>
  <c r="D18" i="67"/>
  <c r="D972" i="67"/>
  <c r="H169" i="67"/>
  <c r="R602" i="67"/>
  <c r="P63" i="67"/>
  <c r="H145" i="67"/>
  <c r="L181" i="67"/>
  <c r="S625" i="67"/>
  <c r="D868" i="67"/>
  <c r="I761" i="67"/>
  <c r="O223" i="67"/>
  <c r="D168" i="67"/>
  <c r="P274" i="67"/>
  <c r="H646" i="67"/>
  <c r="S433" i="67"/>
  <c r="S275" i="67"/>
  <c r="J79" i="67"/>
  <c r="J759" i="67"/>
  <c r="G348" i="67"/>
  <c r="O19" i="67"/>
  <c r="Q108" i="67"/>
  <c r="E182" i="67"/>
  <c r="J270" i="67"/>
  <c r="D255" i="67"/>
  <c r="Q223" i="67"/>
  <c r="D736" i="67"/>
  <c r="L799" i="67"/>
  <c r="D746" i="67"/>
  <c r="P368" i="67"/>
  <c r="G500" i="67"/>
  <c r="N93" i="67"/>
  <c r="C109" i="67"/>
  <c r="C188" i="67"/>
  <c r="J810" i="67"/>
  <c r="P743" i="67"/>
  <c r="I999" i="67"/>
  <c r="G99" i="67"/>
  <c r="N779" i="67"/>
  <c r="D246" i="67"/>
  <c r="J334" i="67"/>
  <c r="S554" i="67"/>
  <c r="D161" i="67"/>
  <c r="N464" i="67"/>
  <c r="C139" i="67"/>
  <c r="K747" i="67"/>
  <c r="S282" i="67"/>
  <c r="G516" i="67"/>
  <c r="K138" i="67"/>
  <c r="C626" i="67"/>
  <c r="K82" i="67"/>
  <c r="J586" i="67"/>
  <c r="K386" i="67"/>
  <c r="C289" i="67"/>
  <c r="I501" i="67"/>
  <c r="R57" i="67"/>
  <c r="R40" i="67"/>
  <c r="I896" i="67"/>
  <c r="I393" i="67"/>
  <c r="C55" i="67"/>
  <c r="D119" i="67"/>
  <c r="P269" i="67"/>
  <c r="F137" i="67"/>
  <c r="J136" i="67"/>
  <c r="H622" i="67"/>
  <c r="F540" i="67"/>
  <c r="E699" i="67"/>
  <c r="O855" i="67"/>
  <c r="O81" i="67"/>
  <c r="E631" i="67"/>
  <c r="J74" i="67"/>
  <c r="P475" i="67"/>
  <c r="P721" i="67"/>
  <c r="R229" i="67"/>
  <c r="H255" i="67"/>
  <c r="L125" i="67"/>
  <c r="G284" i="67"/>
  <c r="N440" i="67"/>
  <c r="I778" i="67"/>
  <c r="I325" i="67"/>
  <c r="N570" i="67"/>
  <c r="F242" i="67"/>
  <c r="C790" i="67"/>
  <c r="Q236" i="67"/>
  <c r="N869" i="67"/>
  <c r="L286" i="67"/>
  <c r="O262" i="67"/>
  <c r="E860" i="67"/>
  <c r="K449" i="67"/>
  <c r="K726" i="67"/>
  <c r="K669" i="67"/>
  <c r="S535" i="67"/>
  <c r="C901" i="67"/>
  <c r="S673" i="67"/>
  <c r="H559" i="67"/>
  <c r="O787" i="67"/>
  <c r="H800" i="67"/>
  <c r="H707" i="67"/>
  <c r="P135" i="67"/>
  <c r="Q772" i="67"/>
  <c r="D573" i="67"/>
  <c r="D912" i="67"/>
  <c r="E479" i="67"/>
  <c r="F480" i="67"/>
  <c r="G400" i="67"/>
  <c r="F492" i="67"/>
  <c r="H26" i="67"/>
  <c r="J147" i="67"/>
  <c r="G143" i="67"/>
  <c r="H270" i="67"/>
  <c r="R274" i="67"/>
  <c r="I424" i="67"/>
  <c r="Q902" i="67"/>
  <c r="R358" i="67"/>
  <c r="F536" i="67"/>
  <c r="I388" i="67"/>
  <c r="O40" i="67"/>
  <c r="D245" i="67"/>
  <c r="D459" i="67"/>
  <c r="S96" i="67"/>
  <c r="G447" i="67"/>
  <c r="K798" i="67"/>
  <c r="D670" i="67"/>
  <c r="O585" i="67"/>
  <c r="Q601" i="67"/>
  <c r="K355" i="67"/>
  <c r="C836" i="67"/>
  <c r="K679" i="67"/>
  <c r="G190" i="67"/>
  <c r="K964" i="67"/>
  <c r="Q421" i="67"/>
  <c r="E726" i="67"/>
  <c r="H501" i="67"/>
  <c r="F1004" i="67"/>
  <c r="R862" i="67"/>
  <c r="D439" i="67"/>
  <c r="D811" i="67"/>
  <c r="C906" i="67"/>
  <c r="S87" i="67"/>
  <c r="N846" i="67"/>
  <c r="J670" i="67"/>
  <c r="R893" i="67"/>
  <c r="R506" i="67"/>
  <c r="L561" i="67"/>
  <c r="N530" i="67"/>
  <c r="O101" i="67"/>
  <c r="D467" i="67"/>
  <c r="Q711" i="67"/>
  <c r="N244" i="67"/>
  <c r="I456" i="67"/>
  <c r="H975" i="67"/>
  <c r="D758" i="67"/>
  <c r="F812" i="67"/>
  <c r="G627" i="67"/>
  <c r="K820" i="67"/>
  <c r="H811" i="67"/>
  <c r="C115" i="67"/>
  <c r="C228" i="67"/>
  <c r="C588" i="67"/>
  <c r="S309" i="67"/>
  <c r="E739" i="67"/>
  <c r="N291" i="67"/>
  <c r="K364" i="67"/>
  <c r="E551" i="67"/>
  <c r="J952" i="67"/>
  <c r="J927" i="67"/>
  <c r="Q616" i="67"/>
  <c r="D916" i="67"/>
  <c r="H769" i="67"/>
  <c r="N584" i="67"/>
  <c r="I875" i="67"/>
  <c r="Q970" i="67"/>
  <c r="L574" i="67"/>
  <c r="P146" i="67"/>
  <c r="K185" i="67"/>
  <c r="R407" i="67"/>
  <c r="J168" i="67"/>
  <c r="I755" i="67"/>
  <c r="N642" i="67"/>
  <c r="G125" i="67"/>
  <c r="N258" i="67"/>
  <c r="H124" i="67"/>
  <c r="K93" i="67"/>
  <c r="H590" i="67"/>
  <c r="D392" i="67"/>
  <c r="G648" i="67"/>
  <c r="P947" i="67"/>
  <c r="C486" i="67"/>
  <c r="L324" i="67"/>
  <c r="H106" i="67"/>
  <c r="O858" i="67"/>
  <c r="L144" i="67"/>
  <c r="N363" i="67"/>
  <c r="O911" i="67"/>
  <c r="K885" i="67"/>
  <c r="N99" i="67"/>
  <c r="L617" i="67"/>
  <c r="Q381" i="67"/>
  <c r="P336" i="67"/>
  <c r="O681" i="67"/>
  <c r="I177" i="67"/>
  <c r="R601" i="67"/>
  <c r="C181" i="67"/>
  <c r="J712" i="67"/>
  <c r="K671" i="67"/>
  <c r="D79" i="67"/>
  <c r="D820" i="67"/>
  <c r="L771" i="67"/>
  <c r="F477" i="67"/>
  <c r="P343" i="67"/>
  <c r="O207" i="67"/>
  <c r="R326" i="67"/>
  <c r="L434" i="67"/>
  <c r="I298" i="67"/>
  <c r="H749" i="67"/>
  <c r="K307" i="67"/>
  <c r="I986" i="67"/>
  <c r="R237" i="67"/>
  <c r="N104" i="67"/>
  <c r="S219" i="67"/>
  <c r="K990" i="67"/>
  <c r="Q327" i="67"/>
  <c r="H421" i="67"/>
  <c r="C262" i="67"/>
  <c r="K258" i="67"/>
  <c r="H179" i="67"/>
  <c r="H165" i="67"/>
  <c r="I737" i="67"/>
  <c r="S425" i="67"/>
  <c r="C323" i="67"/>
  <c r="E540" i="67"/>
  <c r="I230" i="67"/>
  <c r="H252" i="67"/>
  <c r="S761" i="67"/>
  <c r="E310" i="67"/>
  <c r="H536" i="67"/>
  <c r="N278" i="67"/>
  <c r="I216" i="67"/>
  <c r="K888" i="67"/>
  <c r="S614" i="67"/>
  <c r="C907" i="67"/>
  <c r="N286" i="67"/>
  <c r="O372" i="67"/>
  <c r="E657" i="67"/>
  <c r="G360" i="67"/>
  <c r="S533" i="67"/>
  <c r="I72" i="67"/>
  <c r="H208" i="67"/>
  <c r="H804" i="67"/>
  <c r="S465" i="67"/>
  <c r="D38" i="67"/>
  <c r="G715" i="67"/>
  <c r="R208" i="67"/>
  <c r="F585" i="67"/>
  <c r="F377" i="67"/>
  <c r="E256" i="67"/>
  <c r="D296" i="67"/>
  <c r="J5" i="67"/>
  <c r="P720" i="67"/>
  <c r="O742" i="67"/>
  <c r="H733" i="67"/>
  <c r="F148" i="67"/>
  <c r="S990" i="67"/>
  <c r="E706" i="67"/>
  <c r="E359" i="67"/>
  <c r="G598" i="67"/>
  <c r="G391" i="67"/>
  <c r="I314" i="67"/>
  <c r="R803" i="67"/>
  <c r="O759" i="67"/>
  <c r="S44" i="67"/>
  <c r="Q464" i="67"/>
  <c r="J123" i="67"/>
  <c r="S186" i="67"/>
  <c r="K529" i="67"/>
  <c r="C735" i="67"/>
  <c r="G52" i="67"/>
  <c r="L280" i="67"/>
  <c r="E48" i="67"/>
  <c r="Q838" i="67"/>
  <c r="C282" i="67"/>
  <c r="S961" i="67"/>
  <c r="J291" i="67"/>
  <c r="R631" i="67"/>
  <c r="P224" i="67"/>
  <c r="H595" i="67"/>
  <c r="E88" i="67"/>
  <c r="G246" i="67"/>
  <c r="D497" i="67"/>
  <c r="E717" i="67"/>
  <c r="Q370" i="67"/>
  <c r="S627" i="67"/>
  <c r="N146" i="67"/>
  <c r="C900" i="67"/>
  <c r="F275" i="67"/>
  <c r="O839" i="67"/>
  <c r="R123" i="67"/>
  <c r="I337" i="67"/>
  <c r="K935" i="67"/>
  <c r="S307" i="67"/>
  <c r="F776" i="67"/>
  <c r="D910" i="67"/>
  <c r="O8" i="67"/>
  <c r="S109" i="67"/>
  <c r="C939" i="67"/>
  <c r="D893" i="67"/>
  <c r="F894" i="67"/>
  <c r="Q155" i="67"/>
  <c r="S184" i="67"/>
  <c r="I277" i="67"/>
  <c r="P165" i="67"/>
  <c r="H437" i="67"/>
  <c r="C34" i="67"/>
  <c r="J600" i="67"/>
  <c r="N888" i="67"/>
  <c r="N930" i="67"/>
  <c r="E122" i="67"/>
  <c r="I117" i="67"/>
  <c r="P951" i="67"/>
  <c r="Q832" i="67"/>
  <c r="D395" i="67"/>
  <c r="Q631" i="67"/>
  <c r="N564" i="67"/>
  <c r="F436" i="67"/>
  <c r="D363" i="67"/>
  <c r="L780" i="67"/>
  <c r="H555" i="67"/>
  <c r="O12" i="67"/>
  <c r="Q490" i="67"/>
  <c r="E878" i="67"/>
  <c r="D317" i="67"/>
  <c r="H227" i="67"/>
  <c r="R824" i="67"/>
  <c r="P810" i="67"/>
  <c r="L297" i="67"/>
  <c r="Q781" i="67"/>
  <c r="L967" i="67"/>
  <c r="H408" i="67"/>
  <c r="P692" i="67"/>
  <c r="R77" i="67"/>
  <c r="N28" i="67"/>
  <c r="F301" i="67"/>
  <c r="I701" i="67"/>
  <c r="D171" i="67"/>
  <c r="Q234" i="67"/>
  <c r="E312" i="67"/>
  <c r="D44" i="67"/>
  <c r="D438" i="67"/>
  <c r="S552" i="67"/>
  <c r="S89" i="67"/>
  <c r="J583" i="67"/>
  <c r="N657" i="67"/>
  <c r="G157" i="67"/>
  <c r="J511" i="67"/>
  <c r="N400" i="67"/>
  <c r="N183" i="67"/>
  <c r="E782" i="67"/>
  <c r="R801" i="67"/>
  <c r="K400" i="67"/>
  <c r="C358" i="67"/>
  <c r="K41" i="67"/>
  <c r="D903" i="67"/>
  <c r="S645" i="67"/>
  <c r="G823" i="67"/>
  <c r="L474" i="67"/>
  <c r="N178" i="67"/>
  <c r="J814" i="67"/>
  <c r="H657" i="67"/>
  <c r="F737" i="67"/>
  <c r="I412" i="67"/>
  <c r="I193" i="67"/>
  <c r="N260" i="67"/>
  <c r="G358" i="67"/>
  <c r="J42" i="67"/>
  <c r="D184" i="67"/>
  <c r="G338" i="67"/>
  <c r="S242" i="67"/>
  <c r="E851" i="67"/>
  <c r="P329" i="67"/>
  <c r="R713" i="67"/>
  <c r="N987" i="67"/>
  <c r="P213" i="67"/>
  <c r="E688" i="67"/>
  <c r="P130" i="67"/>
  <c r="N879" i="67"/>
  <c r="H1000" i="67"/>
  <c r="K806" i="67"/>
  <c r="O785" i="67"/>
  <c r="I436" i="67"/>
  <c r="I966" i="67"/>
  <c r="D889" i="67"/>
  <c r="O156" i="67"/>
  <c r="N716" i="67"/>
  <c r="P461" i="67"/>
  <c r="O460" i="67"/>
  <c r="O970" i="67"/>
  <c r="C976" i="67"/>
  <c r="I704" i="67"/>
  <c r="O299" i="67"/>
  <c r="S943" i="67"/>
  <c r="C894" i="67"/>
  <c r="D841" i="67"/>
  <c r="D833" i="67"/>
  <c r="K718" i="67"/>
  <c r="P291" i="67"/>
  <c r="J56" i="67"/>
  <c r="E396" i="67"/>
  <c r="G96" i="67"/>
  <c r="N410" i="67"/>
  <c r="S788" i="67"/>
  <c r="C199" i="67"/>
  <c r="K758" i="67"/>
  <c r="E443" i="67"/>
  <c r="I724" i="67"/>
  <c r="L727" i="67"/>
  <c r="O578" i="67"/>
  <c r="I773" i="67"/>
  <c r="P996" i="67"/>
  <c r="L885" i="67"/>
  <c r="G253" i="67"/>
  <c r="F414" i="67"/>
  <c r="D989" i="67"/>
  <c r="D642" i="67"/>
  <c r="S250" i="67"/>
  <c r="I63" i="67"/>
  <c r="F270" i="67"/>
  <c r="R368" i="67"/>
  <c r="H982" i="67"/>
  <c r="C800" i="67"/>
  <c r="Q414" i="67"/>
  <c r="G894" i="67"/>
  <c r="S775" i="67"/>
  <c r="F556" i="67"/>
  <c r="F923" i="67"/>
  <c r="G798" i="67"/>
  <c r="E159" i="67"/>
  <c r="P321" i="67"/>
  <c r="K972" i="67"/>
  <c r="Q185" i="67"/>
  <c r="C62" i="67"/>
  <c r="I668" i="67"/>
  <c r="D219" i="67"/>
  <c r="P334" i="67"/>
  <c r="D843" i="67"/>
  <c r="D683" i="67"/>
  <c r="N387" i="67"/>
  <c r="I849" i="67"/>
  <c r="O550" i="67"/>
  <c r="Q227" i="67"/>
  <c r="O644" i="67"/>
  <c r="G520" i="67"/>
  <c r="H24" i="67"/>
  <c r="O199" i="67"/>
  <c r="K390" i="67"/>
  <c r="C779" i="67"/>
  <c r="O89" i="67"/>
  <c r="G474" i="67"/>
  <c r="L76" i="67"/>
  <c r="C546" i="67"/>
  <c r="D151" i="67"/>
  <c r="S320" i="67"/>
  <c r="C677" i="67"/>
  <c r="R604" i="67"/>
  <c r="E590" i="67"/>
  <c r="S95" i="67"/>
  <c r="S285" i="67"/>
  <c r="I662" i="67"/>
  <c r="C216" i="67"/>
  <c r="J115" i="67"/>
  <c r="J744" i="67"/>
  <c r="O126" i="67"/>
  <c r="D64" i="67"/>
  <c r="Q352" i="67"/>
  <c r="C538" i="67"/>
  <c r="J879" i="67"/>
  <c r="I356" i="67"/>
  <c r="K89" i="67"/>
  <c r="O985" i="67"/>
  <c r="C157" i="67"/>
  <c r="R269" i="67"/>
  <c r="R198" i="67"/>
  <c r="R230" i="67"/>
  <c r="K412" i="67"/>
  <c r="P982" i="67"/>
  <c r="D30" i="67"/>
  <c r="C542" i="67"/>
  <c r="R901" i="67"/>
  <c r="I301" i="67"/>
  <c r="S281" i="67"/>
  <c r="S817" i="67"/>
  <c r="L461" i="67"/>
  <c r="I243" i="67"/>
  <c r="D103" i="67"/>
  <c r="O301" i="67"/>
  <c r="E820" i="67"/>
  <c r="H815" i="67"/>
  <c r="K414" i="67"/>
  <c r="O881" i="67"/>
  <c r="H368" i="67"/>
  <c r="R226" i="67"/>
  <c r="I738" i="67"/>
  <c r="J773" i="67"/>
  <c r="J316" i="67"/>
  <c r="D22" i="67"/>
  <c r="C644" i="67"/>
  <c r="P81" i="67"/>
  <c r="R349" i="67"/>
  <c r="Q190" i="67"/>
  <c r="Q255" i="67"/>
  <c r="K120" i="67"/>
  <c r="O912" i="67"/>
  <c r="Q763" i="67"/>
  <c r="D522" i="67"/>
  <c r="I998" i="67"/>
  <c r="J459" i="67"/>
  <c r="H389" i="67"/>
  <c r="E165" i="67"/>
  <c r="G584" i="67"/>
  <c r="K284" i="67"/>
  <c r="E452" i="67"/>
  <c r="P312" i="67"/>
  <c r="K49" i="67"/>
  <c r="J73" i="67"/>
  <c r="G488" i="67"/>
  <c r="S159" i="67"/>
  <c r="F366" i="67"/>
  <c r="G40" i="67"/>
  <c r="G376" i="67"/>
  <c r="R306" i="67"/>
  <c r="F972" i="67"/>
  <c r="S840" i="67"/>
  <c r="I1002" i="67"/>
  <c r="D374" i="67"/>
  <c r="J226" i="67"/>
  <c r="D377" i="67"/>
  <c r="C8" i="67"/>
  <c r="E751" i="67"/>
  <c r="L91" i="67"/>
  <c r="N295" i="67"/>
  <c r="S484" i="67"/>
  <c r="S616" i="67"/>
  <c r="N863" i="67"/>
  <c r="I355" i="67"/>
  <c r="C78" i="67"/>
  <c r="H659" i="67"/>
  <c r="R595" i="67"/>
  <c r="Q526" i="67"/>
  <c r="E637" i="67"/>
  <c r="P235" i="67"/>
  <c r="K80" i="67"/>
  <c r="I186" i="67"/>
  <c r="I228" i="67"/>
  <c r="I170" i="67"/>
  <c r="Q646" i="67"/>
  <c r="I218" i="67"/>
  <c r="S692" i="67"/>
  <c r="R291" i="67"/>
  <c r="Q605" i="67"/>
  <c r="E701" i="67"/>
  <c r="D104" i="67"/>
  <c r="C923" i="67"/>
  <c r="G664" i="67"/>
  <c r="R443" i="67"/>
  <c r="I611" i="67"/>
  <c r="S82" i="67"/>
  <c r="P265" i="67"/>
  <c r="L293" i="67"/>
  <c r="R80" i="67"/>
  <c r="O339" i="67"/>
  <c r="H155" i="67"/>
  <c r="P273" i="67"/>
  <c r="G57" i="67"/>
  <c r="K547" i="67"/>
  <c r="L145" i="67"/>
  <c r="N502" i="67"/>
  <c r="L301" i="67"/>
  <c r="O854" i="67"/>
  <c r="H781" i="67"/>
  <c r="K733" i="67"/>
  <c r="J658" i="67"/>
  <c r="E651" i="67"/>
  <c r="I946" i="67"/>
  <c r="R275" i="67"/>
  <c r="F152" i="67"/>
  <c r="K817" i="67"/>
  <c r="N761" i="67"/>
  <c r="L11" i="67"/>
  <c r="E271" i="67"/>
  <c r="E530" i="67"/>
  <c r="H957" i="67"/>
  <c r="S333" i="67"/>
  <c r="F167" i="67"/>
  <c r="S475" i="67"/>
  <c r="E319" i="67"/>
  <c r="E68" i="67"/>
  <c r="P140" i="67"/>
  <c r="C422" i="67"/>
  <c r="J269" i="67"/>
  <c r="J420" i="67"/>
  <c r="F71" i="67"/>
  <c r="Q438" i="67"/>
  <c r="R530" i="67"/>
  <c r="N523" i="67"/>
  <c r="J214" i="67"/>
  <c r="F507" i="67"/>
  <c r="F224" i="67"/>
  <c r="D929" i="67"/>
  <c r="G336" i="67"/>
  <c r="O478" i="67"/>
  <c r="E920" i="67"/>
  <c r="D303" i="67"/>
  <c r="P441" i="67"/>
  <c r="C624" i="67"/>
  <c r="O398" i="67"/>
  <c r="Q10" i="67"/>
  <c r="E166" i="67"/>
  <c r="C649" i="67"/>
  <c r="E482" i="67"/>
  <c r="C143" i="67"/>
  <c r="P734" i="67"/>
  <c r="O741" i="67"/>
  <c r="K914" i="67"/>
  <c r="I205" i="67"/>
  <c r="R236" i="67"/>
  <c r="J764" i="67"/>
  <c r="O281" i="67"/>
  <c r="F678" i="67"/>
  <c r="J446" i="67"/>
  <c r="D262" i="67"/>
  <c r="O382" i="67"/>
  <c r="K64" i="67"/>
  <c r="P406" i="67"/>
  <c r="I652" i="67"/>
  <c r="I389" i="67"/>
  <c r="G251" i="67"/>
  <c r="H745" i="67"/>
  <c r="L667" i="67"/>
  <c r="E849" i="67"/>
  <c r="N32" i="67"/>
  <c r="E133" i="67"/>
  <c r="H589" i="67"/>
  <c r="R251" i="67"/>
  <c r="R211" i="67"/>
  <c r="H425" i="67"/>
  <c r="N788" i="67"/>
  <c r="Q577" i="67"/>
  <c r="N48" i="67"/>
  <c r="H933" i="67"/>
  <c r="N9" i="67"/>
  <c r="O773" i="67"/>
  <c r="N510" i="67"/>
  <c r="J319" i="67"/>
  <c r="N780" i="67"/>
  <c r="Q292" i="67"/>
  <c r="K143" i="67"/>
  <c r="N126" i="67"/>
  <c r="K554" i="67"/>
  <c r="Q450" i="67"/>
  <c r="J802" i="67"/>
  <c r="Q440" i="67"/>
  <c r="F569" i="67"/>
  <c r="O819" i="67"/>
  <c r="H444" i="67"/>
  <c r="O78" i="67"/>
  <c r="L4" i="67"/>
  <c r="L581" i="67"/>
  <c r="I565" i="67"/>
  <c r="P435" i="67"/>
  <c r="Q442" i="67"/>
  <c r="N31" i="67"/>
  <c r="G859" i="67"/>
  <c r="P498" i="67"/>
  <c r="N106" i="67"/>
  <c r="C689" i="67"/>
  <c r="G905" i="67"/>
  <c r="N84" i="67"/>
  <c r="G689" i="67"/>
  <c r="O496" i="67"/>
  <c r="D571" i="67"/>
  <c r="P934" i="67"/>
  <c r="F533" i="67"/>
  <c r="D978" i="67"/>
  <c r="C166" i="67"/>
  <c r="H751" i="67"/>
  <c r="R985" i="67"/>
  <c r="K377" i="67"/>
  <c r="G368" i="67"/>
  <c r="C534" i="67"/>
  <c r="G1004" i="67"/>
  <c r="P114" i="67"/>
  <c r="H137" i="67"/>
  <c r="G733" i="67"/>
  <c r="G665" i="67"/>
  <c r="N871" i="67"/>
  <c r="O403" i="67"/>
  <c r="S126" i="67"/>
  <c r="S751" i="67"/>
  <c r="S398" i="67"/>
  <c r="P76" i="67"/>
  <c r="L605" i="67"/>
  <c r="K478" i="67"/>
  <c r="E925" i="67"/>
  <c r="N721" i="67"/>
  <c r="S135" i="67"/>
  <c r="K813" i="67"/>
  <c r="I564" i="67"/>
  <c r="E189" i="67"/>
  <c r="O424" i="67"/>
  <c r="Q932" i="67"/>
  <c r="I984" i="67"/>
  <c r="Q339" i="67"/>
  <c r="E960" i="67"/>
  <c r="E134" i="67"/>
  <c r="R682" i="67"/>
  <c r="O703" i="67"/>
  <c r="K130" i="67"/>
  <c r="E473" i="67"/>
  <c r="O129" i="67"/>
  <c r="D803" i="67"/>
  <c r="K513" i="67"/>
  <c r="J160" i="67"/>
  <c r="O611" i="67"/>
  <c r="D933" i="67"/>
  <c r="E675" i="67"/>
  <c r="S240" i="67"/>
  <c r="P468" i="67"/>
  <c r="R574" i="67"/>
  <c r="E760" i="67"/>
  <c r="L660" i="67"/>
  <c r="R969" i="67"/>
  <c r="G989" i="67"/>
  <c r="G521" i="67"/>
  <c r="K221" i="67"/>
  <c r="I359" i="67"/>
  <c r="O389" i="67"/>
  <c r="P525" i="67"/>
  <c r="K418" i="67"/>
  <c r="L791" i="67"/>
  <c r="I103" i="67"/>
  <c r="H9" i="67"/>
  <c r="R528" i="67"/>
  <c r="I280" i="67"/>
  <c r="G758" i="67"/>
  <c r="E429" i="67"/>
  <c r="F195" i="67"/>
  <c r="K906" i="67"/>
  <c r="G642" i="67"/>
  <c r="Q265" i="67"/>
  <c r="R194" i="67"/>
  <c r="E697" i="67"/>
  <c r="S54" i="67"/>
  <c r="Q667" i="67"/>
  <c r="K63" i="67"/>
  <c r="I332" i="67"/>
  <c r="O495" i="67"/>
  <c r="H232" i="67"/>
  <c r="O337" i="67"/>
  <c r="G681" i="67"/>
  <c r="J159" i="67"/>
  <c r="H475" i="67"/>
  <c r="N874" i="67"/>
  <c r="S411" i="67"/>
  <c r="F626" i="67"/>
  <c r="N837" i="67"/>
  <c r="J50" i="67"/>
  <c r="G379" i="67"/>
  <c r="G217" i="67"/>
  <c r="R122" i="67"/>
  <c r="S228" i="67"/>
  <c r="F124" i="67"/>
  <c r="F872" i="67"/>
  <c r="C186" i="67"/>
  <c r="L611" i="67"/>
  <c r="H702" i="67"/>
  <c r="P698" i="67"/>
  <c r="G146" i="67"/>
  <c r="H594" i="67"/>
  <c r="J31" i="67"/>
  <c r="K408" i="67"/>
  <c r="C40" i="67"/>
  <c r="Q499" i="67"/>
  <c r="D776" i="67"/>
  <c r="K587" i="67"/>
  <c r="L128" i="67"/>
  <c r="I484" i="67"/>
  <c r="H897" i="67"/>
  <c r="E261" i="67"/>
  <c r="G349" i="67"/>
  <c r="R55" i="67"/>
  <c r="F291" i="67"/>
  <c r="P360" i="67"/>
  <c r="F478" i="67"/>
  <c r="C413" i="67"/>
  <c r="H246" i="67"/>
  <c r="O255" i="67"/>
  <c r="S987" i="67"/>
  <c r="G375" i="67"/>
  <c r="E496" i="67"/>
  <c r="P985" i="67"/>
  <c r="G725" i="67"/>
  <c r="O690" i="67"/>
  <c r="P811" i="67"/>
  <c r="O50" i="67"/>
  <c r="O280" i="67"/>
  <c r="C984" i="67"/>
  <c r="H114" i="67"/>
  <c r="G774" i="67"/>
  <c r="K677" i="67"/>
  <c r="Q99" i="67"/>
  <c r="E82" i="67"/>
  <c r="I475" i="67"/>
  <c r="K243" i="67"/>
  <c r="C38" i="67"/>
  <c r="F292" i="67"/>
  <c r="G495" i="67"/>
  <c r="O243" i="67"/>
  <c r="D469" i="67"/>
  <c r="K280" i="67"/>
  <c r="I601" i="67"/>
  <c r="O788" i="67"/>
  <c r="P100" i="67"/>
  <c r="R395" i="67"/>
  <c r="D173" i="67"/>
  <c r="N820" i="67"/>
  <c r="I379" i="67"/>
  <c r="G815" i="67"/>
  <c r="R957" i="67"/>
  <c r="R931" i="67"/>
  <c r="F576" i="67"/>
  <c r="K917" i="67"/>
  <c r="H74" i="67"/>
  <c r="C192" i="67"/>
  <c r="P446" i="67"/>
  <c r="I455" i="67"/>
  <c r="J81" i="67"/>
  <c r="J596" i="67"/>
  <c r="P375" i="67"/>
  <c r="G667" i="67"/>
  <c r="L686" i="67"/>
  <c r="O271" i="67"/>
  <c r="S932" i="67"/>
  <c r="O673" i="67"/>
  <c r="G103" i="67"/>
  <c r="F214" i="67"/>
  <c r="R45" i="67"/>
  <c r="D542" i="67"/>
  <c r="E325" i="67"/>
  <c r="O286" i="67"/>
  <c r="Q241" i="67"/>
  <c r="H674" i="67"/>
  <c r="L351" i="67"/>
  <c r="K503" i="67"/>
  <c r="S814" i="67"/>
  <c r="P121" i="67"/>
  <c r="J869" i="67"/>
  <c r="H455" i="67"/>
  <c r="J54" i="67"/>
  <c r="N732" i="67"/>
  <c r="P201" i="67"/>
  <c r="I772" i="67"/>
  <c r="Q648" i="67"/>
  <c r="E139" i="67"/>
  <c r="S588" i="67"/>
  <c r="E194" i="67"/>
  <c r="L160" i="67"/>
  <c r="F786" i="67"/>
  <c r="G457" i="67"/>
  <c r="N729" i="67"/>
  <c r="Q645" i="67"/>
  <c r="I595" i="67"/>
  <c r="J443" i="67"/>
  <c r="H533" i="67"/>
  <c r="J813" i="67"/>
  <c r="O5" i="67"/>
  <c r="J347" i="67"/>
  <c r="D761" i="67"/>
  <c r="O890" i="67"/>
  <c r="N892" i="67"/>
  <c r="N292" i="67"/>
  <c r="N672" i="67"/>
  <c r="G389" i="67"/>
  <c r="R775" i="67"/>
  <c r="J134" i="67"/>
  <c r="J390" i="67"/>
  <c r="I30" i="67"/>
  <c r="L294" i="67"/>
  <c r="E750" i="67"/>
  <c r="K127" i="67"/>
  <c r="Q578" i="67"/>
  <c r="I93" i="67"/>
  <c r="L765" i="67"/>
  <c r="H717" i="67"/>
  <c r="F611" i="67"/>
  <c r="P401" i="67"/>
  <c r="H656" i="67"/>
  <c r="S106" i="67"/>
  <c r="P883" i="67"/>
  <c r="R47" i="67"/>
  <c r="F837" i="67"/>
  <c r="R17" i="67"/>
  <c r="E478" i="67"/>
  <c r="F130" i="67"/>
  <c r="S297" i="67"/>
  <c r="K880" i="67"/>
  <c r="O227" i="67"/>
  <c r="C952" i="67"/>
  <c r="D860" i="67"/>
  <c r="F205" i="67"/>
  <c r="E863" i="67"/>
  <c r="O413" i="67"/>
  <c r="F340" i="67"/>
  <c r="J145" i="67"/>
  <c r="R793" i="67"/>
  <c r="J588" i="67"/>
  <c r="S578" i="67"/>
  <c r="F848" i="67"/>
  <c r="E868" i="67"/>
  <c r="G624" i="67"/>
  <c r="C501" i="67"/>
  <c r="C537" i="67"/>
  <c r="N687" i="67"/>
  <c r="I49" i="67"/>
  <c r="R839" i="67"/>
  <c r="G78" i="67"/>
  <c r="L84" i="67"/>
  <c r="E763" i="67"/>
  <c r="S750" i="67"/>
  <c r="S612" i="67"/>
  <c r="K233" i="67"/>
  <c r="N894" i="67"/>
  <c r="P790" i="67"/>
  <c r="D337" i="67"/>
  <c r="E79" i="67"/>
  <c r="R473" i="67"/>
  <c r="O326" i="67"/>
  <c r="K5" i="67"/>
  <c r="E546" i="67"/>
  <c r="Q149" i="67"/>
  <c r="I107" i="67"/>
  <c r="H301" i="67"/>
  <c r="G67" i="67"/>
  <c r="O436" i="67"/>
  <c r="O365" i="67"/>
  <c r="I654" i="67"/>
  <c r="H648" i="67"/>
  <c r="C556" i="67"/>
  <c r="J918" i="67"/>
  <c r="N858" i="67"/>
  <c r="Q562" i="67"/>
  <c r="R223" i="67"/>
  <c r="F267" i="67"/>
  <c r="E777" i="67"/>
  <c r="F994" i="67"/>
  <c r="L520" i="67"/>
  <c r="R355" i="67"/>
  <c r="G827" i="67"/>
  <c r="R54" i="67"/>
  <c r="L755" i="67"/>
  <c r="G893" i="67"/>
  <c r="G616" i="67"/>
  <c r="P558" i="67"/>
  <c r="H610" i="67"/>
  <c r="O158" i="67"/>
  <c r="C293" i="67"/>
  <c r="H774" i="67"/>
  <c r="F133" i="67"/>
  <c r="R690" i="67"/>
  <c r="Q290" i="67"/>
  <c r="L937" i="67"/>
  <c r="K276" i="67"/>
  <c r="L757" i="67"/>
  <c r="G480" i="67"/>
  <c r="F988" i="67"/>
  <c r="J916" i="67"/>
  <c r="R76" i="67"/>
  <c r="R635" i="67"/>
  <c r="C305" i="67"/>
  <c r="P714" i="67"/>
  <c r="Q89" i="67"/>
  <c r="H882" i="67"/>
  <c r="K75" i="67"/>
  <c r="R715" i="67"/>
  <c r="R583" i="67"/>
  <c r="H802" i="67"/>
  <c r="E1001" i="67"/>
  <c r="R531" i="67"/>
  <c r="E623" i="67"/>
  <c r="O952" i="67"/>
  <c r="R302" i="67"/>
  <c r="R796" i="67"/>
  <c r="D653" i="67"/>
  <c r="O509" i="67"/>
  <c r="N468" i="67"/>
  <c r="C418" i="67"/>
  <c r="Q881" i="67"/>
  <c r="P191" i="67"/>
  <c r="G575" i="67"/>
  <c r="R373" i="67"/>
  <c r="J287" i="67"/>
  <c r="C286" i="67"/>
  <c r="S158" i="67"/>
  <c r="N514" i="67"/>
  <c r="E324" i="67"/>
  <c r="P627" i="67"/>
  <c r="P173" i="67"/>
  <c r="I247" i="67"/>
  <c r="F243" i="67"/>
  <c r="D169" i="67"/>
  <c r="P588" i="67"/>
  <c r="S743" i="67"/>
  <c r="E457" i="67"/>
  <c r="R854" i="67"/>
  <c r="C23" i="67"/>
  <c r="G857" i="67"/>
  <c r="O222" i="67"/>
  <c r="I748" i="67"/>
  <c r="L440" i="67"/>
  <c r="H166" i="67"/>
  <c r="S626" i="67"/>
  <c r="Q397" i="67"/>
  <c r="H417" i="67"/>
  <c r="R674" i="67"/>
  <c r="E902" i="67"/>
  <c r="I34" i="67"/>
  <c r="N493" i="67"/>
  <c r="K142" i="67"/>
  <c r="Q48" i="67"/>
  <c r="L788" i="67"/>
  <c r="L983" i="67"/>
  <c r="G592" i="67"/>
  <c r="F176" i="67"/>
  <c r="I474" i="67"/>
  <c r="J83" i="67"/>
  <c r="Q391" i="67"/>
  <c r="R692" i="67"/>
  <c r="P197" i="67"/>
  <c r="P123" i="67"/>
  <c r="I112" i="67"/>
  <c r="H470" i="67"/>
  <c r="Q822" i="67"/>
  <c r="C841" i="67"/>
  <c r="P499" i="67"/>
  <c r="J219" i="67"/>
  <c r="H801" i="67"/>
  <c r="N544" i="67"/>
  <c r="F269" i="67"/>
  <c r="F234" i="67"/>
  <c r="S492" i="67"/>
  <c r="S112" i="67"/>
  <c r="P665" i="67"/>
  <c r="I198" i="67"/>
  <c r="J966" i="67"/>
  <c r="Q267" i="67"/>
  <c r="Q87" i="67"/>
  <c r="I993" i="67"/>
  <c r="S39" i="67"/>
  <c r="N112" i="67"/>
  <c r="D876" i="67"/>
  <c r="O113" i="67"/>
  <c r="C479" i="67"/>
  <c r="H764" i="67"/>
  <c r="E101" i="67"/>
  <c r="R860" i="67"/>
  <c r="Q329" i="67"/>
  <c r="J272" i="67"/>
  <c r="O947" i="67"/>
  <c r="O616" i="67"/>
  <c r="P557" i="67"/>
  <c r="N377" i="67"/>
  <c r="Q309" i="67"/>
  <c r="Q37" i="67"/>
  <c r="N356" i="67"/>
  <c r="C252" i="67"/>
  <c r="J341" i="67"/>
  <c r="S881" i="67"/>
  <c r="Q245" i="67"/>
  <c r="K606" i="67"/>
  <c r="D435" i="67"/>
  <c r="N898" i="67"/>
  <c r="J733" i="67"/>
  <c r="E833" i="67"/>
  <c r="O432" i="67"/>
  <c r="D561" i="67"/>
  <c r="K672" i="67"/>
  <c r="P407" i="67"/>
  <c r="F715" i="67"/>
  <c r="P691" i="67"/>
  <c r="C247" i="67"/>
  <c r="S868" i="67"/>
  <c r="N720" i="67"/>
  <c r="E388" i="67"/>
  <c r="O738" i="67"/>
  <c r="O646" i="67"/>
  <c r="S635" i="67"/>
  <c r="K732" i="67"/>
  <c r="C561" i="67"/>
  <c r="P978" i="67"/>
  <c r="H607" i="67"/>
  <c r="I500" i="67"/>
  <c r="N465" i="67"/>
  <c r="G115" i="67"/>
  <c r="J974" i="67"/>
  <c r="R826" i="67"/>
  <c r="C574" i="67"/>
  <c r="K20" i="67"/>
  <c r="P938" i="67"/>
  <c r="I929" i="67"/>
  <c r="Q104" i="67"/>
  <c r="F232" i="67"/>
  <c r="Q724" i="67"/>
  <c r="C754" i="67"/>
  <c r="F490" i="67"/>
  <c r="D743" i="67"/>
  <c r="H889" i="67"/>
  <c r="O564" i="67"/>
  <c r="L720" i="67"/>
  <c r="G588" i="67"/>
  <c r="R70" i="67"/>
  <c r="N571" i="67"/>
  <c r="S328" i="67"/>
  <c r="R107" i="67"/>
  <c r="P326" i="67"/>
  <c r="O543" i="67"/>
  <c r="R874" i="67"/>
  <c r="D568" i="67"/>
  <c r="E980" i="67"/>
  <c r="P206" i="67"/>
  <c r="F420" i="67"/>
  <c r="S493" i="67"/>
  <c r="O453" i="67"/>
  <c r="N670" i="67"/>
  <c r="R348" i="67"/>
  <c r="H709" i="67"/>
  <c r="J103" i="67"/>
  <c r="S321" i="67"/>
  <c r="P384" i="67"/>
  <c r="D285" i="67"/>
  <c r="O166" i="67"/>
  <c r="G666" i="67"/>
  <c r="N940" i="67"/>
  <c r="C287" i="67"/>
  <c r="K340" i="67"/>
  <c r="O677" i="67"/>
  <c r="F690" i="67"/>
  <c r="C568" i="67"/>
  <c r="J150" i="67"/>
  <c r="P199" i="67"/>
  <c r="D41" i="67"/>
  <c r="E821" i="67"/>
  <c r="I649" i="67"/>
  <c r="L507" i="67"/>
  <c r="Q925" i="67"/>
  <c r="Q328" i="67"/>
  <c r="S130" i="67"/>
  <c r="C298" i="67"/>
  <c r="F846" i="67"/>
  <c r="R663" i="67"/>
  <c r="I271" i="67"/>
  <c r="N817" i="67"/>
  <c r="J286" i="67"/>
  <c r="J426" i="67"/>
  <c r="N978" i="67"/>
  <c r="F336" i="67"/>
  <c r="P259" i="67"/>
  <c r="R551" i="67"/>
  <c r="F378" i="67"/>
  <c r="J534" i="67"/>
  <c r="G45" i="67"/>
  <c r="E263" i="67"/>
  <c r="S973" i="67"/>
  <c r="H755" i="67"/>
  <c r="C390" i="67"/>
  <c r="L470" i="67"/>
  <c r="S73" i="67"/>
  <c r="P216" i="67"/>
  <c r="L89" i="67"/>
  <c r="C58" i="67"/>
  <c r="G401" i="67"/>
  <c r="Q823" i="67"/>
  <c r="R580" i="67"/>
  <c r="C17" i="67"/>
  <c r="F552" i="67"/>
  <c r="N232" i="67"/>
  <c r="S829" i="67"/>
  <c r="P758" i="67"/>
  <c r="K494" i="67"/>
  <c r="R830" i="67"/>
  <c r="L238" i="67"/>
  <c r="P75" i="67"/>
  <c r="J730" i="67"/>
  <c r="J72" i="67"/>
  <c r="H127" i="67"/>
  <c r="S51" i="67"/>
  <c r="K687" i="67"/>
  <c r="H860" i="67"/>
  <c r="H684" i="67"/>
  <c r="O429" i="67"/>
  <c r="E950" i="67"/>
  <c r="D65" i="67"/>
  <c r="L118" i="67"/>
  <c r="Q316" i="67"/>
  <c r="F145" i="67"/>
  <c r="C329" i="67"/>
  <c r="F339" i="67"/>
  <c r="E507" i="67"/>
  <c r="R182" i="67"/>
  <c r="F143" i="67"/>
  <c r="H296" i="67"/>
  <c r="H193" i="67"/>
  <c r="C996" i="67"/>
  <c r="G300" i="67"/>
  <c r="O241" i="67"/>
  <c r="Q433" i="67"/>
  <c r="Q596" i="67"/>
  <c r="P91" i="67"/>
  <c r="E480" i="67"/>
  <c r="Q950" i="67"/>
  <c r="O97" i="67"/>
  <c r="I699" i="67"/>
  <c r="C238" i="67"/>
  <c r="K778" i="67"/>
  <c r="K71" i="67"/>
  <c r="C126" i="67"/>
  <c r="P565" i="67"/>
  <c r="P749" i="67"/>
  <c r="I656" i="67"/>
  <c r="J181" i="67"/>
  <c r="F574" i="67"/>
  <c r="H817" i="67"/>
  <c r="K196" i="67"/>
  <c r="Q918" i="67"/>
  <c r="P422" i="67"/>
  <c r="P219" i="67"/>
  <c r="F227" i="67"/>
  <c r="D404" i="67"/>
  <c r="K911" i="67"/>
  <c r="F285" i="67"/>
  <c r="I623" i="67"/>
  <c r="F674" i="67"/>
  <c r="K661" i="67"/>
  <c r="D292" i="67"/>
  <c r="S108" i="67"/>
  <c r="S694" i="67"/>
  <c r="L93" i="67"/>
  <c r="P948" i="67"/>
  <c r="R204" i="67"/>
  <c r="I515" i="67"/>
  <c r="S971" i="67"/>
  <c r="Q471" i="67"/>
  <c r="H729" i="67"/>
  <c r="G900" i="67"/>
  <c r="E31" i="67"/>
  <c r="D208" i="67"/>
  <c r="R231" i="67"/>
  <c r="P561" i="67"/>
  <c r="Q73" i="67"/>
  <c r="H125" i="67"/>
  <c r="I816" i="67"/>
  <c r="K218" i="67"/>
  <c r="F629" i="67"/>
  <c r="O451" i="67"/>
  <c r="K321" i="67"/>
  <c r="F471" i="67"/>
  <c r="N194" i="67"/>
  <c r="P629" i="67"/>
  <c r="K482" i="67"/>
  <c r="L55" i="67"/>
  <c r="C39" i="67"/>
  <c r="J140" i="67"/>
  <c r="O143" i="67"/>
  <c r="R563" i="67"/>
  <c r="R464" i="67"/>
  <c r="D74" i="67"/>
  <c r="O362" i="67"/>
  <c r="K613" i="67"/>
  <c r="N882" i="67"/>
  <c r="E317" i="67"/>
  <c r="L360" i="67"/>
  <c r="S548" i="67"/>
  <c r="Q357" i="67"/>
  <c r="D5" i="67"/>
  <c r="D461" i="67"/>
  <c r="P793" i="67"/>
  <c r="G199" i="67"/>
  <c r="G136" i="67"/>
  <c r="J11" i="67"/>
  <c r="F797" i="67"/>
  <c r="E627" i="67"/>
  <c r="Q801" i="67"/>
  <c r="G170" i="67"/>
  <c r="K505" i="67"/>
  <c r="F439" i="67"/>
  <c r="N24" i="67"/>
  <c r="I771" i="67"/>
  <c r="Q81" i="67"/>
  <c r="D854" i="67"/>
  <c r="D121" i="67"/>
  <c r="H580" i="67"/>
  <c r="H33" i="67"/>
  <c r="G169" i="67"/>
  <c r="S304" i="67"/>
  <c r="S905" i="67"/>
  <c r="S107" i="67"/>
  <c r="F86" i="67"/>
  <c r="S59" i="67"/>
  <c r="C555" i="67"/>
  <c r="I528" i="67"/>
  <c r="F827" i="67"/>
  <c r="K664" i="67"/>
  <c r="D688" i="67"/>
  <c r="I132" i="67"/>
  <c r="O308" i="67"/>
  <c r="S322" i="67"/>
  <c r="P373" i="67"/>
  <c r="P465" i="67"/>
  <c r="L460" i="67"/>
  <c r="E935" i="67"/>
  <c r="Q453" i="67"/>
  <c r="E910" i="67"/>
  <c r="D925" i="67"/>
  <c r="H120" i="67"/>
  <c r="J700" i="67"/>
  <c r="H358" i="67"/>
  <c r="C615" i="67"/>
  <c r="Q831" i="67"/>
  <c r="O294" i="67"/>
  <c r="Q303" i="67"/>
  <c r="D754" i="67"/>
  <c r="S391" i="67"/>
  <c r="F209" i="67"/>
  <c r="G124" i="67"/>
  <c r="S61" i="67"/>
  <c r="L615" i="67"/>
  <c r="F151" i="67"/>
  <c r="S268" i="67"/>
  <c r="H959" i="67"/>
  <c r="K176" i="67"/>
  <c r="K588" i="67"/>
  <c r="K311" i="67"/>
  <c r="K222" i="67"/>
  <c r="D339" i="67"/>
  <c r="R998" i="67"/>
  <c r="N62" i="67"/>
  <c r="N755" i="67"/>
  <c r="J414" i="67"/>
  <c r="N176" i="67"/>
  <c r="S252" i="67"/>
  <c r="C395" i="67"/>
  <c r="O501" i="67"/>
  <c r="L987" i="67"/>
  <c r="L803" i="67"/>
  <c r="J884" i="67"/>
  <c r="I590" i="67"/>
  <c r="G763" i="67"/>
  <c r="L325" i="67"/>
  <c r="R1" i="67" l="1"/>
  <c r="N1" i="67" s="1"/>
  <c r="U1" i="67" s="1"/>
  <c r="Z996" i="67"/>
  <c r="X996" i="67"/>
  <c r="A996" i="67"/>
  <c r="M996" i="67" s="1"/>
  <c r="Y996" i="67"/>
  <c r="W996" i="67"/>
  <c r="Z450" i="67"/>
  <c r="A450" i="67"/>
  <c r="M450" i="67" s="1"/>
  <c r="W450" i="67"/>
  <c r="Y450" i="67"/>
  <c r="X450" i="67"/>
  <c r="Z128" i="67"/>
  <c r="W128" i="67"/>
  <c r="X128" i="67"/>
  <c r="Y128" i="67"/>
  <c r="A128" i="67"/>
  <c r="M128" i="67" s="1"/>
  <c r="W201" i="67"/>
  <c r="X201" i="67"/>
  <c r="Y201" i="67"/>
  <c r="A201" i="67"/>
  <c r="M201" i="67" s="1"/>
  <c r="Z201" i="67"/>
  <c r="Z678" i="67"/>
  <c r="X678" i="67"/>
  <c r="W678" i="67"/>
  <c r="Y678" i="67"/>
  <c r="A678" i="67"/>
  <c r="M678" i="67" s="1"/>
  <c r="Z948" i="67"/>
  <c r="A948" i="67"/>
  <c r="M948" i="67" s="1"/>
  <c r="W948" i="67"/>
  <c r="Y948" i="67"/>
  <c r="X948" i="67"/>
  <c r="Z405" i="67"/>
  <c r="W405" i="67"/>
  <c r="X405" i="67"/>
  <c r="A405" i="67"/>
  <c r="M405" i="67" s="1"/>
  <c r="Y405" i="67"/>
  <c r="Z245" i="67"/>
  <c r="A245" i="67"/>
  <c r="M245" i="67" s="1"/>
  <c r="X245" i="67"/>
  <c r="Y245" i="67"/>
  <c r="W245" i="67"/>
  <c r="Z295" i="67"/>
  <c r="Y295" i="67"/>
  <c r="W295" i="67"/>
  <c r="X295" i="67"/>
  <c r="A295" i="67"/>
  <c r="M295" i="67" s="1"/>
  <c r="Z254" i="67"/>
  <c r="A254" i="67"/>
  <c r="M254" i="67" s="1"/>
  <c r="Y254" i="67"/>
  <c r="X254" i="67"/>
  <c r="W254" i="67"/>
  <c r="Y686" i="67"/>
  <c r="X686" i="67"/>
  <c r="A686" i="67"/>
  <c r="M686" i="67" s="1"/>
  <c r="Z686" i="67"/>
  <c r="W686" i="67"/>
  <c r="Z321" i="67"/>
  <c r="A321" i="67"/>
  <c r="M321" i="67" s="1"/>
  <c r="W321" i="67"/>
  <c r="Y321" i="67"/>
  <c r="X321" i="67"/>
  <c r="Z883" i="67"/>
  <c r="W883" i="67"/>
  <c r="A883" i="67"/>
  <c r="M883" i="67" s="1"/>
  <c r="X883" i="67"/>
  <c r="Y883" i="67"/>
  <c r="Z804" i="67"/>
  <c r="X804" i="67"/>
  <c r="Y804" i="67"/>
  <c r="A804" i="67"/>
  <c r="M804" i="67" s="1"/>
  <c r="W804" i="67"/>
  <c r="Z38" i="67"/>
  <c r="W38" i="67"/>
  <c r="A38" i="67"/>
  <c r="M38" i="67" s="1"/>
  <c r="X38" i="67"/>
  <c r="Y38" i="67"/>
  <c r="Z908" i="67"/>
  <c r="W908" i="67"/>
  <c r="A908" i="67"/>
  <c r="M908" i="67" s="1"/>
  <c r="X908" i="67"/>
  <c r="Y908" i="67"/>
  <c r="Z97" i="67"/>
  <c r="Y97" i="67"/>
  <c r="W97" i="67"/>
  <c r="A97" i="67"/>
  <c r="M97" i="67" s="1"/>
  <c r="X97" i="67"/>
  <c r="Z446" i="67"/>
  <c r="W446" i="67"/>
  <c r="X446" i="67"/>
  <c r="A446" i="67"/>
  <c r="M446" i="67" s="1"/>
  <c r="Y446" i="67"/>
  <c r="Z1000" i="67"/>
  <c r="X1000" i="67"/>
  <c r="Y1000" i="67"/>
  <c r="A1000" i="67"/>
  <c r="M1000" i="67" s="1"/>
  <c r="W1000" i="67"/>
  <c r="Z749" i="67"/>
  <c r="Y749" i="67"/>
  <c r="W749" i="67"/>
  <c r="X749" i="67"/>
  <c r="A749" i="67"/>
  <c r="M749" i="67" s="1"/>
  <c r="X840" i="67"/>
  <c r="W840" i="67"/>
  <c r="Y840" i="67"/>
  <c r="Z840" i="67"/>
  <c r="A840" i="67"/>
  <c r="M840" i="67" s="1"/>
  <c r="Z361" i="67"/>
  <c r="Y361" i="67"/>
  <c r="X361" i="67"/>
  <c r="A361" i="67"/>
  <c r="M361" i="67" s="1"/>
  <c r="W361" i="67"/>
  <c r="Z461" i="67"/>
  <c r="X461" i="67"/>
  <c r="Y461" i="67"/>
  <c r="A461" i="67"/>
  <c r="M461" i="67" s="1"/>
  <c r="W461" i="67"/>
  <c r="Y565" i="67"/>
  <c r="W565" i="67"/>
  <c r="Z565" i="67"/>
  <c r="X565" i="67"/>
  <c r="A565" i="67"/>
  <c r="M565" i="67" s="1"/>
  <c r="Z407" i="67"/>
  <c r="Y407" i="67"/>
  <c r="W407" i="67"/>
  <c r="X407" i="67"/>
  <c r="A407" i="67"/>
  <c r="M407" i="67" s="1"/>
  <c r="Z108" i="67"/>
  <c r="X108" i="67"/>
  <c r="W108" i="67"/>
  <c r="Y108" i="67"/>
  <c r="A108" i="67"/>
  <c r="M108" i="67" s="1"/>
  <c r="Z567" i="67"/>
  <c r="X567" i="67"/>
  <c r="W567" i="67"/>
  <c r="A567" i="67"/>
  <c r="M567" i="67" s="1"/>
  <c r="Y567" i="67"/>
  <c r="Z287" i="67"/>
  <c r="A287" i="67"/>
  <c r="M287" i="67" s="1"/>
  <c r="W287" i="67"/>
  <c r="Y287" i="67"/>
  <c r="X287" i="67"/>
  <c r="Z646" i="67"/>
  <c r="A646" i="67"/>
  <c r="M646" i="67" s="1"/>
  <c r="Y646" i="67"/>
  <c r="W646" i="67"/>
  <c r="X646" i="67"/>
  <c r="Z159" i="67"/>
  <c r="X159" i="67"/>
  <c r="A159" i="67"/>
  <c r="M159" i="67" s="1"/>
  <c r="Y159" i="67"/>
  <c r="W159" i="67"/>
  <c r="Z819" i="67"/>
  <c r="A819" i="67"/>
  <c r="M819" i="67" s="1"/>
  <c r="Y819" i="67"/>
  <c r="X819" i="67"/>
  <c r="W819" i="67"/>
  <c r="Z20" i="67"/>
  <c r="A20" i="67"/>
  <c r="M20" i="67" s="1"/>
  <c r="Y20" i="67"/>
  <c r="X20" i="67"/>
  <c r="W20" i="67"/>
  <c r="Z647" i="67"/>
  <c r="A647" i="67"/>
  <c r="M647" i="67" s="1"/>
  <c r="X647" i="67"/>
  <c r="W647" i="67"/>
  <c r="Y647" i="67"/>
  <c r="Z466" i="67"/>
  <c r="A466" i="67"/>
  <c r="M466" i="67" s="1"/>
  <c r="W466" i="67"/>
  <c r="Y466" i="67"/>
  <c r="X466" i="67"/>
  <c r="Z430" i="67"/>
  <c r="A430" i="67"/>
  <c r="M430" i="67" s="1"/>
  <c r="X430" i="67"/>
  <c r="Y430" i="67"/>
  <c r="W430" i="67"/>
  <c r="Z809" i="67"/>
  <c r="X809" i="67"/>
  <c r="W809" i="67"/>
  <c r="Y809" i="67"/>
  <c r="A809" i="67"/>
  <c r="M809" i="67" s="1"/>
  <c r="Z388" i="67"/>
  <c r="Y388" i="67"/>
  <c r="A388" i="67"/>
  <c r="M388" i="67" s="1"/>
  <c r="W388" i="67"/>
  <c r="X388" i="67"/>
  <c r="Z827" i="67"/>
  <c r="A827" i="67"/>
  <c r="M827" i="67" s="1"/>
  <c r="W827" i="67"/>
  <c r="Y827" i="67"/>
  <c r="X827" i="67"/>
  <c r="Z887" i="67"/>
  <c r="Y887" i="67"/>
  <c r="W887" i="67"/>
  <c r="X887" i="67"/>
  <c r="A887" i="67"/>
  <c r="M887" i="67" s="1"/>
  <c r="Z362" i="67"/>
  <c r="W362" i="67"/>
  <c r="Y362" i="67"/>
  <c r="A362" i="67"/>
  <c r="M362" i="67" s="1"/>
  <c r="X362" i="67"/>
  <c r="Z870" i="67"/>
  <c r="W870" i="67"/>
  <c r="X870" i="67"/>
  <c r="Y870" i="67"/>
  <c r="A870" i="67"/>
  <c r="M870" i="67" s="1"/>
  <c r="Z943" i="67"/>
  <c r="Y943" i="67"/>
  <c r="W943" i="67"/>
  <c r="A943" i="67"/>
  <c r="M943" i="67" s="1"/>
  <c r="X943" i="67"/>
  <c r="Z408" i="67"/>
  <c r="X408" i="67"/>
  <c r="A408" i="67"/>
  <c r="M408" i="67" s="1"/>
  <c r="W408" i="67"/>
  <c r="Y408" i="67"/>
  <c r="Z53" i="67"/>
  <c r="Y53" i="67"/>
  <c r="X53" i="67"/>
  <c r="A53" i="67"/>
  <c r="M53" i="67" s="1"/>
  <c r="W53" i="67"/>
  <c r="Z400" i="67"/>
  <c r="W400" i="67"/>
  <c r="X400" i="67"/>
  <c r="Y400" i="67"/>
  <c r="A400" i="67"/>
  <c r="M400" i="67" s="1"/>
  <c r="Z340" i="67"/>
  <c r="A340" i="67"/>
  <c r="M340" i="67" s="1"/>
  <c r="Y340" i="67"/>
  <c r="X340" i="67"/>
  <c r="W340" i="67"/>
  <c r="Z549" i="67"/>
  <c r="X549" i="67"/>
  <c r="W549" i="67"/>
  <c r="Y549" i="67"/>
  <c r="A549" i="67"/>
  <c r="M549" i="67" s="1"/>
  <c r="Z54" i="67"/>
  <c r="W54" i="67"/>
  <c r="X54" i="67"/>
  <c r="Y54" i="67"/>
  <c r="A54" i="67"/>
  <c r="M54" i="67" s="1"/>
  <c r="Z202" i="67"/>
  <c r="W202" i="67"/>
  <c r="Y202" i="67"/>
  <c r="X202" i="67"/>
  <c r="A202" i="67"/>
  <c r="M202" i="67" s="1"/>
  <c r="Z958" i="67"/>
  <c r="Y958" i="67"/>
  <c r="W958" i="67"/>
  <c r="A958" i="67"/>
  <c r="M958" i="67" s="1"/>
  <c r="X958" i="67"/>
  <c r="Z946" i="67"/>
  <c r="A946" i="67"/>
  <c r="M946" i="67" s="1"/>
  <c r="W946" i="67"/>
  <c r="X946" i="67"/>
  <c r="Y946" i="67"/>
  <c r="Z658" i="67"/>
  <c r="A658" i="67"/>
  <c r="M658" i="67" s="1"/>
  <c r="X658" i="67"/>
  <c r="W658" i="67"/>
  <c r="Y658" i="67"/>
  <c r="Z432" i="67"/>
  <c r="A432" i="67"/>
  <c r="M432" i="67" s="1"/>
  <c r="Y432" i="67"/>
  <c r="X432" i="67"/>
  <c r="W432" i="67"/>
  <c r="Z391" i="67"/>
  <c r="W391" i="67"/>
  <c r="Y391" i="67"/>
  <c r="X391" i="67"/>
  <c r="A391" i="67"/>
  <c r="M391" i="67" s="1"/>
  <c r="Z540" i="67"/>
  <c r="W540" i="67"/>
  <c r="A540" i="67"/>
  <c r="M540" i="67" s="1"/>
  <c r="Y540" i="67"/>
  <c r="X540" i="67"/>
  <c r="Z991" i="67"/>
  <c r="A991" i="67"/>
  <c r="M991" i="67" s="1"/>
  <c r="X991" i="67"/>
  <c r="Y991" i="67"/>
  <c r="W991" i="67"/>
  <c r="Z638" i="67"/>
  <c r="W638" i="67"/>
  <c r="X638" i="67"/>
  <c r="Y638" i="67"/>
  <c r="A638" i="67"/>
  <c r="M638" i="67" s="1"/>
  <c r="Z309" i="67"/>
  <c r="A309" i="67"/>
  <c r="M309" i="67" s="1"/>
  <c r="Y309" i="67"/>
  <c r="X309" i="67"/>
  <c r="W309" i="67"/>
  <c r="Z713" i="67"/>
  <c r="A713" i="67"/>
  <c r="M713" i="67" s="1"/>
  <c r="Y713" i="67"/>
  <c r="X713" i="67"/>
  <c r="W713" i="67"/>
  <c r="Z821" i="67"/>
  <c r="X821" i="67"/>
  <c r="W821" i="67"/>
  <c r="Y821" i="67"/>
  <c r="A821" i="67"/>
  <c r="M821" i="67" s="1"/>
  <c r="Z58" i="67"/>
  <c r="A58" i="67"/>
  <c r="M58" i="67" s="1"/>
  <c r="W58" i="67"/>
  <c r="X58" i="67"/>
  <c r="Y58" i="67"/>
  <c r="Y106" i="67"/>
  <c r="Z106" i="67"/>
  <c r="A106" i="67"/>
  <c r="M106" i="67" s="1"/>
  <c r="X106" i="67"/>
  <c r="W106" i="67"/>
  <c r="Z601" i="67"/>
  <c r="A601" i="67"/>
  <c r="M601" i="67" s="1"/>
  <c r="Y601" i="67"/>
  <c r="X601" i="67"/>
  <c r="W601" i="67"/>
  <c r="Z493" i="67"/>
  <c r="W493" i="67"/>
  <c r="A493" i="67"/>
  <c r="M493" i="67" s="1"/>
  <c r="X493" i="67"/>
  <c r="Y493" i="67"/>
  <c r="Z418" i="67"/>
  <c r="X418" i="67"/>
  <c r="W418" i="67"/>
  <c r="Y418" i="67"/>
  <c r="A418" i="67"/>
  <c r="M418" i="67" s="1"/>
  <c r="A640" i="67"/>
  <c r="M640" i="67" s="1"/>
  <c r="W640" i="67"/>
  <c r="X640" i="67"/>
  <c r="Z640" i="67"/>
  <c r="Y640" i="67"/>
  <c r="Z4" i="67"/>
  <c r="A4" i="67"/>
  <c r="M4" i="67" s="1"/>
  <c r="Y4" i="67"/>
  <c r="X4" i="67" s="1"/>
  <c r="W4" i="67"/>
  <c r="Z785" i="67"/>
  <c r="Y785" i="67"/>
  <c r="X785" i="67"/>
  <c r="A785" i="67"/>
  <c r="M785" i="67" s="1"/>
  <c r="W785" i="67"/>
  <c r="Z444" i="67"/>
  <c r="Y444" i="67"/>
  <c r="A444" i="67"/>
  <c r="M444" i="67" s="1"/>
  <c r="X444" i="67"/>
  <c r="W444" i="67"/>
  <c r="Z865" i="67"/>
  <c r="A865" i="67"/>
  <c r="M865" i="67" s="1"/>
  <c r="W865" i="67"/>
  <c r="Y865" i="67"/>
  <c r="X865" i="67"/>
  <c r="Z401" i="67"/>
  <c r="A401" i="67"/>
  <c r="M401" i="67" s="1"/>
  <c r="X401" i="67"/>
  <c r="Y401" i="67"/>
  <c r="W401" i="67"/>
  <c r="Z775" i="67"/>
  <c r="X775" i="67"/>
  <c r="A775" i="67"/>
  <c r="M775" i="67" s="1"/>
  <c r="W775" i="67"/>
  <c r="Y775" i="67"/>
  <c r="Z507" i="67"/>
  <c r="Y507" i="67"/>
  <c r="W507" i="67"/>
  <c r="A507" i="67"/>
  <c r="M507" i="67" s="1"/>
  <c r="X507" i="67"/>
  <c r="Z103" i="67"/>
  <c r="A103" i="67"/>
  <c r="M103" i="67" s="1"/>
  <c r="W103" i="67"/>
  <c r="Y103" i="67"/>
  <c r="X103" i="67"/>
  <c r="Z381" i="67"/>
  <c r="W381" i="67"/>
  <c r="A381" i="67"/>
  <c r="M381" i="67" s="1"/>
  <c r="Y381" i="67"/>
  <c r="X381" i="67"/>
  <c r="Z758" i="67"/>
  <c r="A758" i="67"/>
  <c r="M758" i="67" s="1"/>
  <c r="Y758" i="67"/>
  <c r="W758" i="67"/>
  <c r="X758" i="67"/>
  <c r="Z178" i="67"/>
  <c r="A178" i="67"/>
  <c r="M178" i="67" s="1"/>
  <c r="Y178" i="67"/>
  <c r="W178" i="67"/>
  <c r="X178" i="67"/>
  <c r="Z627" i="67"/>
  <c r="Y627" i="67"/>
  <c r="W627" i="67"/>
  <c r="A627" i="67"/>
  <c r="M627" i="67" s="1"/>
  <c r="X627" i="67"/>
  <c r="Z729" i="67"/>
  <c r="A729" i="67"/>
  <c r="M729" i="67" s="1"/>
  <c r="Y729" i="67"/>
  <c r="X729" i="67"/>
  <c r="W729" i="67"/>
  <c r="Z377" i="67"/>
  <c r="Y377" i="67"/>
  <c r="A377" i="67"/>
  <c r="M377" i="67" s="1"/>
  <c r="X377" i="67"/>
  <c r="W377" i="67"/>
  <c r="Z962" i="67"/>
  <c r="A962" i="67"/>
  <c r="M962" i="67" s="1"/>
  <c r="X962" i="67"/>
  <c r="W962" i="67"/>
  <c r="Y962" i="67"/>
  <c r="Z532" i="67"/>
  <c r="A532" i="67"/>
  <c r="M532" i="67" s="1"/>
  <c r="X532" i="67"/>
  <c r="W532" i="67"/>
  <c r="Y532" i="67"/>
  <c r="Z469" i="67"/>
  <c r="Y469" i="67"/>
  <c r="A469" i="67"/>
  <c r="M469" i="67" s="1"/>
  <c r="W469" i="67"/>
  <c r="X469" i="67"/>
  <c r="Z162" i="67"/>
  <c r="W162" i="67"/>
  <c r="X162" i="67"/>
  <c r="Y162" i="67"/>
  <c r="A162" i="67"/>
  <c r="M162" i="67" s="1"/>
  <c r="Z787" i="67"/>
  <c r="Y787" i="67"/>
  <c r="A787" i="67"/>
  <c r="M787" i="67" s="1"/>
  <c r="X787" i="67"/>
  <c r="W787" i="67"/>
  <c r="Z255" i="67"/>
  <c r="A255" i="67"/>
  <c r="M255" i="67" s="1"/>
  <c r="W255" i="67"/>
  <c r="X255" i="67"/>
  <c r="Y255" i="67"/>
  <c r="Z67" i="67"/>
  <c r="X67" i="67"/>
  <c r="A67" i="67"/>
  <c r="M67" i="67" s="1"/>
  <c r="Y67" i="67"/>
  <c r="W67" i="67"/>
  <c r="Z510" i="67"/>
  <c r="W510" i="67"/>
  <c r="X510" i="67"/>
  <c r="Y510" i="67"/>
  <c r="A510" i="67"/>
  <c r="M510" i="67" s="1"/>
  <c r="Z195" i="67"/>
  <c r="X195" i="67"/>
  <c r="W195" i="67"/>
  <c r="A195" i="67"/>
  <c r="M195" i="67" s="1"/>
  <c r="Y195" i="67"/>
  <c r="Z318" i="67"/>
  <c r="Y318" i="67"/>
  <c r="X318" i="67"/>
  <c r="A318" i="67"/>
  <c r="M318" i="67" s="1"/>
  <c r="W318" i="67"/>
  <c r="Z595" i="67"/>
  <c r="Y595" i="67"/>
  <c r="W595" i="67"/>
  <c r="A595" i="67"/>
  <c r="M595" i="67" s="1"/>
  <c r="X595" i="67"/>
  <c r="Z104" i="67"/>
  <c r="Y104" i="67"/>
  <c r="X104" i="67"/>
  <c r="W104" i="67"/>
  <c r="A104" i="67"/>
  <c r="M104" i="67" s="1"/>
  <c r="Z728" i="67"/>
  <c r="A728" i="67"/>
  <c r="M728" i="67" s="1"/>
  <c r="X728" i="67"/>
  <c r="W728" i="67"/>
  <c r="Y728" i="67"/>
  <c r="Z554" i="67"/>
  <c r="W554" i="67"/>
  <c r="A554" i="67"/>
  <c r="M554" i="67" s="1"/>
  <c r="X554" i="67"/>
  <c r="Y554" i="67"/>
  <c r="Z782" i="67"/>
  <c r="A782" i="67"/>
  <c r="M782" i="67" s="1"/>
  <c r="W782" i="67"/>
  <c r="X782" i="67"/>
  <c r="Y782" i="67"/>
  <c r="Z352" i="67"/>
  <c r="Y352" i="67"/>
  <c r="X352" i="67"/>
  <c r="W352" i="67"/>
  <c r="A352" i="67"/>
  <c r="M352" i="67" s="1"/>
  <c r="Z95" i="67"/>
  <c r="W95" i="67"/>
  <c r="A95" i="67"/>
  <c r="M95" i="67" s="1"/>
  <c r="Y95" i="67"/>
  <c r="X95" i="67"/>
  <c r="Z499" i="67"/>
  <c r="Y499" i="67"/>
  <c r="X499" i="67"/>
  <c r="A499" i="67"/>
  <c r="M499" i="67" s="1"/>
  <c r="W499" i="67"/>
  <c r="Z286" i="67"/>
  <c r="A286" i="67"/>
  <c r="M286" i="67" s="1"/>
  <c r="Y286" i="67"/>
  <c r="X286" i="67"/>
  <c r="W286" i="67"/>
  <c r="Z28" i="67"/>
  <c r="Y28" i="67"/>
  <c r="X28" i="67"/>
  <c r="A28" i="67"/>
  <c r="M28" i="67" s="1"/>
  <c r="W28" i="67"/>
  <c r="Z350" i="67"/>
  <c r="X350" i="67"/>
  <c r="W350" i="67"/>
  <c r="A350" i="67"/>
  <c r="M350" i="67" s="1"/>
  <c r="Y350" i="67"/>
  <c r="Z641" i="67"/>
  <c r="W641" i="67"/>
  <c r="Y641" i="67"/>
  <c r="A641" i="67"/>
  <c r="M641" i="67" s="1"/>
  <c r="X641" i="67"/>
  <c r="Z459" i="67"/>
  <c r="A459" i="67"/>
  <c r="M459" i="67" s="1"/>
  <c r="W459" i="67"/>
  <c r="Y459" i="67"/>
  <c r="X459" i="67"/>
  <c r="Z817" i="67"/>
  <c r="Y817" i="67"/>
  <c r="A817" i="67"/>
  <c r="M817" i="67" s="1"/>
  <c r="W817" i="67"/>
  <c r="X817" i="67"/>
  <c r="Z921" i="67"/>
  <c r="Y921" i="67"/>
  <c r="X921" i="67"/>
  <c r="W921" i="67"/>
  <c r="A921" i="67"/>
  <c r="M921" i="67" s="1"/>
  <c r="Y788" i="67"/>
  <c r="A788" i="67"/>
  <c r="M788" i="67" s="1"/>
  <c r="Z788" i="67"/>
  <c r="X788" i="67"/>
  <c r="W788" i="67"/>
  <c r="Z273" i="67"/>
  <c r="A273" i="67"/>
  <c r="M273" i="67" s="1"/>
  <c r="X273" i="67"/>
  <c r="W273" i="67"/>
  <c r="Y273" i="67"/>
  <c r="Z190" i="67"/>
  <c r="W190" i="67"/>
  <c r="X190" i="67"/>
  <c r="A190" i="67"/>
  <c r="M190" i="67" s="1"/>
  <c r="Y190" i="67"/>
  <c r="Z474" i="67"/>
  <c r="W474" i="67"/>
  <c r="X474" i="67"/>
  <c r="A474" i="67"/>
  <c r="M474" i="67" s="1"/>
  <c r="Y474" i="67"/>
  <c r="Z557" i="67"/>
  <c r="W557" i="67"/>
  <c r="A557" i="67"/>
  <c r="M557" i="67" s="1"/>
  <c r="X557" i="67"/>
  <c r="Y557" i="67"/>
  <c r="X336" i="67"/>
  <c r="A336" i="67"/>
  <c r="M336" i="67" s="1"/>
  <c r="Y336" i="67"/>
  <c r="Z336" i="67"/>
  <c r="W336" i="67"/>
  <c r="Z968" i="67"/>
  <c r="X968" i="67"/>
  <c r="A968" i="67"/>
  <c r="M968" i="67" s="1"/>
  <c r="W968" i="67"/>
  <c r="Y968" i="67"/>
  <c r="Z672" i="67"/>
  <c r="A672" i="67"/>
  <c r="M672" i="67" s="1"/>
  <c r="Y672" i="67"/>
  <c r="W672" i="67"/>
  <c r="X672" i="67"/>
  <c r="Z745" i="67"/>
  <c r="X745" i="67"/>
  <c r="A745" i="67"/>
  <c r="M745" i="67" s="1"/>
  <c r="W745" i="67"/>
  <c r="Y745" i="67"/>
  <c r="Z815" i="67"/>
  <c r="Y815" i="67"/>
  <c r="X815" i="67"/>
  <c r="W815" i="67"/>
  <c r="A815" i="67"/>
  <c r="M815" i="67" s="1"/>
  <c r="Z931" i="67"/>
  <c r="Y931" i="67"/>
  <c r="W931" i="67"/>
  <c r="X931" i="67"/>
  <c r="A931" i="67"/>
  <c r="M931" i="67" s="1"/>
  <c r="Z233" i="67"/>
  <c r="Y233" i="67"/>
  <c r="W233" i="67"/>
  <c r="A233" i="67"/>
  <c r="M233" i="67" s="1"/>
  <c r="X233" i="67"/>
  <c r="Z697" i="67"/>
  <c r="Y697" i="67"/>
  <c r="X697" i="67"/>
  <c r="A697" i="67"/>
  <c r="M697" i="67" s="1"/>
  <c r="W697" i="67"/>
  <c r="Z51" i="67"/>
  <c r="Y51" i="67"/>
  <c r="W51" i="67"/>
  <c r="A51" i="67"/>
  <c r="M51" i="67" s="1"/>
  <c r="X51" i="67"/>
  <c r="Z34" i="67"/>
  <c r="W34" i="67"/>
  <c r="X34" i="67"/>
  <c r="A34" i="67"/>
  <c r="M34" i="67" s="1"/>
  <c r="Y34" i="67"/>
  <c r="W7" i="67"/>
  <c r="A7" i="67"/>
  <c r="M7" i="67" s="1"/>
  <c r="Y7" i="67"/>
  <c r="X7" i="67" s="1"/>
  <c r="Z7" i="67"/>
  <c r="Z137" i="67"/>
  <c r="A137" i="67"/>
  <c r="M137" i="67" s="1"/>
  <c r="W137" i="67"/>
  <c r="X137" i="67"/>
  <c r="Y137" i="67"/>
  <c r="Z763" i="67"/>
  <c r="W763" i="67"/>
  <c r="A763" i="67"/>
  <c r="M763" i="67" s="1"/>
  <c r="X763" i="67"/>
  <c r="Y763" i="67"/>
  <c r="Z942" i="67"/>
  <c r="Y942" i="67"/>
  <c r="W942" i="67"/>
  <c r="A942" i="67"/>
  <c r="M942" i="67" s="1"/>
  <c r="X942" i="67"/>
  <c r="Z935" i="67"/>
  <c r="W935" i="67"/>
  <c r="X935" i="67"/>
  <c r="Y935" i="67"/>
  <c r="A935" i="67"/>
  <c r="M935" i="67" s="1"/>
  <c r="Z111" i="67"/>
  <c r="Y111" i="67"/>
  <c r="A111" i="67"/>
  <c r="M111" i="67" s="1"/>
  <c r="W111" i="67"/>
  <c r="X111" i="67"/>
  <c r="Z522" i="67"/>
  <c r="A522" i="67"/>
  <c r="M522" i="67" s="1"/>
  <c r="W522" i="67"/>
  <c r="X522" i="67"/>
  <c r="Y522" i="67"/>
  <c r="Z145" i="67"/>
  <c r="W145" i="67"/>
  <c r="X145" i="67"/>
  <c r="Y145" i="67"/>
  <c r="A145" i="67"/>
  <c r="M145" i="67" s="1"/>
  <c r="Z298" i="67"/>
  <c r="W298" i="67"/>
  <c r="Y298" i="67"/>
  <c r="A298" i="67"/>
  <c r="M298" i="67" s="1"/>
  <c r="X298" i="67"/>
  <c r="Z415" i="67"/>
  <c r="Y415" i="67"/>
  <c r="X415" i="67"/>
  <c r="W415" i="67"/>
  <c r="A415" i="67"/>
  <c r="M415" i="67" s="1"/>
  <c r="Z451" i="67"/>
  <c r="A451" i="67"/>
  <c r="M451" i="67" s="1"/>
  <c r="X451" i="67"/>
  <c r="Y451" i="67"/>
  <c r="W451" i="67"/>
  <c r="Z881" i="67"/>
  <c r="A881" i="67"/>
  <c r="M881" i="67" s="1"/>
  <c r="W881" i="67"/>
  <c r="Y881" i="67"/>
  <c r="X881" i="67"/>
  <c r="Z174" i="67"/>
  <c r="X174" i="67"/>
  <c r="A174" i="67"/>
  <c r="M174" i="67" s="1"/>
  <c r="W174" i="67"/>
  <c r="Y174" i="67"/>
  <c r="Z974" i="67"/>
  <c r="Y974" i="67"/>
  <c r="X974" i="67"/>
  <c r="W974" i="67"/>
  <c r="A974" i="67"/>
  <c r="M974" i="67" s="1"/>
  <c r="Z929" i="67"/>
  <c r="X929" i="67"/>
  <c r="Y929" i="67"/>
  <c r="W929" i="67"/>
  <c r="A929" i="67"/>
  <c r="M929" i="67" s="1"/>
  <c r="Z354" i="67"/>
  <c r="W354" i="67"/>
  <c r="A354" i="67"/>
  <c r="M354" i="67" s="1"/>
  <c r="X354" i="67"/>
  <c r="Y354" i="67"/>
  <c r="Z279" i="67"/>
  <c r="A279" i="67"/>
  <c r="M279" i="67" s="1"/>
  <c r="W279" i="67"/>
  <c r="Y279" i="67"/>
  <c r="X279" i="67"/>
  <c r="Z687" i="67"/>
  <c r="A687" i="67"/>
  <c r="M687" i="67" s="1"/>
  <c r="W687" i="67"/>
  <c r="X687" i="67"/>
  <c r="Y687" i="67"/>
  <c r="Z854" i="67"/>
  <c r="A854" i="67"/>
  <c r="M854" i="67" s="1"/>
  <c r="X854" i="67"/>
  <c r="Y854" i="67"/>
  <c r="W854" i="67"/>
  <c r="Z822" i="67"/>
  <c r="W822" i="67"/>
  <c r="Y822" i="67"/>
  <c r="X822" i="67"/>
  <c r="A822" i="67"/>
  <c r="M822" i="67" s="1"/>
  <c r="Z328" i="67"/>
  <c r="W328" i="67"/>
  <c r="A328" i="67"/>
  <c r="M328" i="67" s="1"/>
  <c r="Y328" i="67"/>
  <c r="X328" i="67"/>
  <c r="Z412" i="67"/>
  <c r="W412" i="67"/>
  <c r="A412" i="67"/>
  <c r="M412" i="67" s="1"/>
  <c r="Y412" i="67"/>
  <c r="X412" i="67"/>
  <c r="Z468" i="67"/>
  <c r="Y468" i="67"/>
  <c r="W468" i="67"/>
  <c r="X468" i="67"/>
  <c r="A468" i="67"/>
  <c r="M468" i="67" s="1"/>
  <c r="Z515" i="67"/>
  <c r="Y515" i="67"/>
  <c r="A515" i="67"/>
  <c r="M515" i="67" s="1"/>
  <c r="X515" i="67"/>
  <c r="W515" i="67"/>
  <c r="Z247" i="67"/>
  <c r="Y247" i="67"/>
  <c r="A247" i="67"/>
  <c r="M247" i="67" s="1"/>
  <c r="X247" i="67"/>
  <c r="W247" i="67"/>
  <c r="Z458" i="67"/>
  <c r="A458" i="67"/>
  <c r="M458" i="67" s="1"/>
  <c r="X458" i="67"/>
  <c r="Y458" i="67"/>
  <c r="W458" i="67"/>
  <c r="Z149" i="67"/>
  <c r="X149" i="67"/>
  <c r="A149" i="67"/>
  <c r="M149" i="67" s="1"/>
  <c r="W149" i="67"/>
  <c r="Y149" i="67"/>
  <c r="Z924" i="67"/>
  <c r="Y924" i="67"/>
  <c r="W924" i="67"/>
  <c r="X924" i="67"/>
  <c r="A924" i="67"/>
  <c r="M924" i="67" s="1"/>
  <c r="Z634" i="67"/>
  <c r="W634" i="67"/>
  <c r="X634" i="67"/>
  <c r="A634" i="67"/>
  <c r="M634" i="67" s="1"/>
  <c r="Y634" i="67"/>
  <c r="Z360" i="67"/>
  <c r="Y360" i="67"/>
  <c r="A360" i="67"/>
  <c r="M360" i="67" s="1"/>
  <c r="W360" i="67"/>
  <c r="X360" i="67"/>
  <c r="Z369" i="67"/>
  <c r="W369" i="67"/>
  <c r="A369" i="67"/>
  <c r="M369" i="67" s="1"/>
  <c r="Y369" i="67"/>
  <c r="X369" i="67"/>
  <c r="Z65" i="67"/>
  <c r="A65" i="67"/>
  <c r="M65" i="67" s="1"/>
  <c r="X65" i="67"/>
  <c r="Y65" i="67"/>
  <c r="W65" i="67"/>
  <c r="Z705" i="67"/>
  <c r="A705" i="67"/>
  <c r="M705" i="67" s="1"/>
  <c r="X705" i="67"/>
  <c r="Y705" i="67"/>
  <c r="W705" i="67"/>
  <c r="Z754" i="67"/>
  <c r="W754" i="67"/>
  <c r="A754" i="67"/>
  <c r="M754" i="67" s="1"/>
  <c r="X754" i="67"/>
  <c r="Y754" i="67"/>
  <c r="Z406" i="67"/>
  <c r="A406" i="67"/>
  <c r="M406" i="67" s="1"/>
  <c r="W406" i="67"/>
  <c r="Y406" i="67"/>
  <c r="X406" i="67"/>
  <c r="Z760" i="67"/>
  <c r="A760" i="67"/>
  <c r="M760" i="67" s="1"/>
  <c r="Y760" i="67"/>
  <c r="X760" i="67"/>
  <c r="W760" i="67"/>
  <c r="Z953" i="67"/>
  <c r="A953" i="67"/>
  <c r="M953" i="67" s="1"/>
  <c r="W953" i="67"/>
  <c r="Y953" i="67"/>
  <c r="X953" i="67"/>
  <c r="Z91" i="67"/>
  <c r="A91" i="67"/>
  <c r="M91" i="67" s="1"/>
  <c r="W91" i="67"/>
  <c r="Y91" i="67"/>
  <c r="X91" i="67"/>
  <c r="Z191" i="67"/>
  <c r="Y191" i="67"/>
  <c r="W191" i="67"/>
  <c r="A191" i="67"/>
  <c r="M191" i="67" s="1"/>
  <c r="X191" i="67"/>
  <c r="Z776" i="67"/>
  <c r="Y776" i="67"/>
  <c r="W776" i="67"/>
  <c r="X776" i="67"/>
  <c r="A776" i="67"/>
  <c r="M776" i="67" s="1"/>
  <c r="Z218" i="67"/>
  <c r="W218" i="67"/>
  <c r="X218" i="67"/>
  <c r="Y218" i="67"/>
  <c r="A218" i="67"/>
  <c r="M218" i="67" s="1"/>
  <c r="Z975" i="67"/>
  <c r="Y975" i="67"/>
  <c r="W975" i="67"/>
  <c r="X975" i="67"/>
  <c r="A975" i="67"/>
  <c r="M975" i="67" s="1"/>
  <c r="Z448" i="67"/>
  <c r="Y448" i="67"/>
  <c r="X448" i="67"/>
  <c r="W448" i="67"/>
  <c r="A448" i="67"/>
  <c r="M448" i="67" s="1"/>
  <c r="Z720" i="67"/>
  <c r="W720" i="67"/>
  <c r="X720" i="67"/>
  <c r="Y720" i="67"/>
  <c r="A720" i="67"/>
  <c r="M720" i="67" s="1"/>
  <c r="Z253" i="67"/>
  <c r="X253" i="67"/>
  <c r="Y253" i="67"/>
  <c r="W253" i="67"/>
  <c r="A253" i="67"/>
  <c r="M253" i="67" s="1"/>
  <c r="Z152" i="67"/>
  <c r="W152" i="67"/>
  <c r="A152" i="67"/>
  <c r="M152" i="67" s="1"/>
  <c r="Y152" i="67"/>
  <c r="X152" i="67"/>
  <c r="Z251" i="67"/>
  <c r="W251" i="67"/>
  <c r="A251" i="67"/>
  <c r="M251" i="67" s="1"/>
  <c r="Y251" i="67"/>
  <c r="X251" i="67"/>
  <c r="Z126" i="67"/>
  <c r="Y126" i="67"/>
  <c r="W126" i="67"/>
  <c r="A126" i="67"/>
  <c r="M126" i="67" s="1"/>
  <c r="X126" i="67"/>
  <c r="Z238" i="67"/>
  <c r="W238" i="67"/>
  <c r="Y238" i="67"/>
  <c r="A238" i="67"/>
  <c r="M238" i="67" s="1"/>
  <c r="X238" i="67"/>
  <c r="Z382" i="67"/>
  <c r="X382" i="67"/>
  <c r="Y382" i="67"/>
  <c r="A382" i="67"/>
  <c r="M382" i="67" s="1"/>
  <c r="W382" i="67"/>
  <c r="Z633" i="67"/>
  <c r="W633" i="67"/>
  <c r="Y633" i="67"/>
  <c r="A633" i="67"/>
  <c r="M633" i="67" s="1"/>
  <c r="X633" i="67"/>
  <c r="Z413" i="67"/>
  <c r="Y413" i="67"/>
  <c r="A413" i="67"/>
  <c r="M413" i="67" s="1"/>
  <c r="W413" i="67"/>
  <c r="X413" i="67"/>
  <c r="Z12" i="67"/>
  <c r="W12" i="67"/>
  <c r="Y12" i="67"/>
  <c r="X12" i="67" s="1"/>
  <c r="A12" i="67"/>
  <c r="M12" i="67" s="1"/>
  <c r="Z227" i="67"/>
  <c r="A227" i="67"/>
  <c r="M227" i="67" s="1"/>
  <c r="X227" i="67"/>
  <c r="Y227" i="67"/>
  <c r="W227" i="67"/>
  <c r="Z735" i="67"/>
  <c r="A735" i="67"/>
  <c r="M735" i="67" s="1"/>
  <c r="Y735" i="67"/>
  <c r="X735" i="67"/>
  <c r="W735" i="67"/>
  <c r="Z694" i="67"/>
  <c r="Y694" i="67"/>
  <c r="W694" i="67"/>
  <c r="X694" i="67"/>
  <c r="A694" i="67"/>
  <c r="M694" i="67" s="1"/>
  <c r="Z891" i="67"/>
  <c r="A891" i="67"/>
  <c r="M891" i="67" s="1"/>
  <c r="W891" i="67"/>
  <c r="Y891" i="67"/>
  <c r="X891" i="67"/>
  <c r="Z282" i="67"/>
  <c r="A282" i="67"/>
  <c r="M282" i="67" s="1"/>
  <c r="X282" i="67"/>
  <c r="Y282" i="67"/>
  <c r="W282" i="67"/>
  <c r="Z989" i="67"/>
  <c r="X989" i="67"/>
  <c r="W989" i="67"/>
  <c r="A989" i="67"/>
  <c r="M989" i="67" s="1"/>
  <c r="Y989" i="67"/>
  <c r="Z810" i="67"/>
  <c r="A810" i="67"/>
  <c r="M810" i="67" s="1"/>
  <c r="X810" i="67"/>
  <c r="Y810" i="67"/>
  <c r="W810" i="67"/>
  <c r="Z144" i="67"/>
  <c r="A144" i="67"/>
  <c r="M144" i="67" s="1"/>
  <c r="X144" i="67"/>
  <c r="W144" i="67"/>
  <c r="Y144" i="67"/>
  <c r="Z404" i="67"/>
  <c r="W404" i="67"/>
  <c r="Y404" i="67"/>
  <c r="X404" i="67"/>
  <c r="A404" i="67"/>
  <c r="M404" i="67" s="1"/>
  <c r="Z681" i="67"/>
  <c r="W681" i="67"/>
  <c r="X681" i="67"/>
  <c r="Y681" i="67"/>
  <c r="A681" i="67"/>
  <c r="M681" i="67" s="1"/>
  <c r="Z169" i="67"/>
  <c r="X169" i="67"/>
  <c r="W169" i="67"/>
  <c r="Y169" i="67"/>
  <c r="A169" i="67"/>
  <c r="M169" i="67" s="1"/>
  <c r="Z920" i="67"/>
  <c r="W920" i="67"/>
  <c r="Y920" i="67"/>
  <c r="A920" i="67"/>
  <c r="M920" i="67" s="1"/>
  <c r="X920" i="67"/>
  <c r="Z999" i="67"/>
  <c r="A999" i="67"/>
  <c r="M999" i="67" s="1"/>
  <c r="X999" i="67"/>
  <c r="Y999" i="67"/>
  <c r="W999" i="67"/>
  <c r="Z851" i="67"/>
  <c r="A851" i="67"/>
  <c r="M851" i="67" s="1"/>
  <c r="Y851" i="67"/>
  <c r="W851" i="67"/>
  <c r="X851" i="67"/>
  <c r="Z445" i="67"/>
  <c r="X445" i="67"/>
  <c r="W445" i="67"/>
  <c r="A445" i="67"/>
  <c r="M445" i="67" s="1"/>
  <c r="Y445" i="67"/>
  <c r="Z455" i="67"/>
  <c r="A455" i="67"/>
  <c r="M455" i="67" s="1"/>
  <c r="W455" i="67"/>
  <c r="X455" i="67"/>
  <c r="Y455" i="67"/>
  <c r="A897" i="67"/>
  <c r="M897" i="67" s="1"/>
  <c r="X897" i="67"/>
  <c r="W897" i="67"/>
  <c r="Z897" i="67"/>
  <c r="Y897" i="67"/>
  <c r="Z31" i="67"/>
  <c r="X31" i="67"/>
  <c r="W31" i="67"/>
  <c r="Y31" i="67"/>
  <c r="A31" i="67"/>
  <c r="M31" i="67" s="1"/>
  <c r="Z856" i="67"/>
  <c r="X856" i="67"/>
  <c r="Y856" i="67"/>
  <c r="W856" i="67"/>
  <c r="A856" i="67"/>
  <c r="M856" i="67" s="1"/>
  <c r="Z402" i="67"/>
  <c r="Y402" i="67"/>
  <c r="X402" i="67"/>
  <c r="W402" i="67"/>
  <c r="A402" i="67"/>
  <c r="M402" i="67" s="1"/>
  <c r="Z224" i="67"/>
  <c r="Y224" i="67"/>
  <c r="W224" i="67"/>
  <c r="A224" i="67"/>
  <c r="M224" i="67" s="1"/>
  <c r="X224" i="67"/>
  <c r="Z801" i="67"/>
  <c r="X801" i="67"/>
  <c r="W801" i="67"/>
  <c r="A801" i="67"/>
  <c r="M801" i="67" s="1"/>
  <c r="Y801" i="67"/>
  <c r="X167" i="67"/>
  <c r="Y167" i="67"/>
  <c r="A167" i="67"/>
  <c r="M167" i="67" s="1"/>
  <c r="W167" i="67"/>
  <c r="Z167" i="67"/>
  <c r="Z68" i="67"/>
  <c r="W68" i="67"/>
  <c r="A68" i="67"/>
  <c r="M68" i="67" s="1"/>
  <c r="Y68" i="67"/>
  <c r="X68" i="67"/>
  <c r="Y814" i="67"/>
  <c r="W814" i="67"/>
  <c r="A814" i="67"/>
  <c r="M814" i="67" s="1"/>
  <c r="X814" i="67"/>
  <c r="Z814" i="67"/>
  <c r="A344" i="67"/>
  <c r="M344" i="67" s="1"/>
  <c r="Z344" i="67"/>
  <c r="Y344" i="67"/>
  <c r="X344" i="67"/>
  <c r="W344" i="67"/>
  <c r="X816" i="67"/>
  <c r="Y816" i="67"/>
  <c r="Z816" i="67"/>
  <c r="A816" i="67"/>
  <c r="M816" i="67" s="1"/>
  <c r="W816" i="67"/>
  <c r="Z536" i="67"/>
  <c r="W536" i="67"/>
  <c r="Y536" i="67"/>
  <c r="A536" i="67"/>
  <c r="M536" i="67" s="1"/>
  <c r="X536" i="67"/>
  <c r="Z733" i="67"/>
  <c r="X733" i="67"/>
  <c r="Y733" i="67"/>
  <c r="W733" i="67"/>
  <c r="A733" i="67"/>
  <c r="M733" i="67" s="1"/>
  <c r="Z585" i="67"/>
  <c r="Y585" i="67"/>
  <c r="X585" i="67"/>
  <c r="A585" i="67"/>
  <c r="M585" i="67" s="1"/>
  <c r="W585" i="67"/>
  <c r="Z284" i="67"/>
  <c r="X284" i="67"/>
  <c r="Y284" i="67"/>
  <c r="A284" i="67"/>
  <c r="M284" i="67" s="1"/>
  <c r="W284" i="67"/>
  <c r="Z302" i="67"/>
  <c r="X302" i="67"/>
  <c r="A302" i="67"/>
  <c r="M302" i="67" s="1"/>
  <c r="W302" i="67"/>
  <c r="Y302" i="67"/>
  <c r="Z356" i="67"/>
  <c r="X356" i="67"/>
  <c r="A356" i="67"/>
  <c r="M356" i="67" s="1"/>
  <c r="Y356" i="67"/>
  <c r="W356" i="67"/>
  <c r="Z434" i="67"/>
  <c r="W434" i="67"/>
  <c r="A434" i="67"/>
  <c r="M434" i="67" s="1"/>
  <c r="X434" i="67"/>
  <c r="Y434" i="67"/>
  <c r="Z519" i="67"/>
  <c r="Y519" i="67"/>
  <c r="X519" i="67"/>
  <c r="W519" i="67"/>
  <c r="A519" i="67"/>
  <c r="M519" i="67" s="1"/>
  <c r="Z651" i="67"/>
  <c r="X651" i="67"/>
  <c r="Y651" i="67"/>
  <c r="W651" i="67"/>
  <c r="A651" i="67"/>
  <c r="M651" i="67" s="1"/>
  <c r="Z308" i="67"/>
  <c r="W308" i="67"/>
  <c r="Y308" i="67"/>
  <c r="X308" i="67"/>
  <c r="A308" i="67"/>
  <c r="M308" i="67" s="1"/>
  <c r="Z82" i="67"/>
  <c r="W82" i="67"/>
  <c r="A82" i="67"/>
  <c r="M82" i="67" s="1"/>
  <c r="Y82" i="67"/>
  <c r="X82" i="67"/>
  <c r="Z860" i="67"/>
  <c r="W860" i="67"/>
  <c r="Y860" i="67"/>
  <c r="X860" i="67"/>
  <c r="A860" i="67"/>
  <c r="M860" i="67" s="1"/>
  <c r="Z84" i="67"/>
  <c r="A84" i="67"/>
  <c r="M84" i="67" s="1"/>
  <c r="W84" i="67"/>
  <c r="Y84" i="67"/>
  <c r="X84" i="67"/>
  <c r="Z850" i="67"/>
  <c r="A850" i="67"/>
  <c r="M850" i="67" s="1"/>
  <c r="X850" i="67"/>
  <c r="W850" i="67"/>
  <c r="Y850" i="67"/>
  <c r="Z237" i="67"/>
  <c r="A237" i="67"/>
  <c r="M237" i="67" s="1"/>
  <c r="Y237" i="67"/>
  <c r="X237" i="67"/>
  <c r="W237" i="67"/>
  <c r="Z329" i="67"/>
  <c r="W329" i="67"/>
  <c r="A329" i="67"/>
  <c r="M329" i="67" s="1"/>
  <c r="Y329" i="67"/>
  <c r="X329" i="67"/>
  <c r="Z617" i="67"/>
  <c r="X617" i="67"/>
  <c r="Y617" i="67"/>
  <c r="W617" i="67"/>
  <c r="A617" i="67"/>
  <c r="M617" i="67" s="1"/>
  <c r="Z150" i="67"/>
  <c r="X150" i="67"/>
  <c r="Y150" i="67"/>
  <c r="A150" i="67"/>
  <c r="M150" i="67" s="1"/>
  <c r="W150" i="67"/>
  <c r="Z844" i="67"/>
  <c r="Y844" i="67"/>
  <c r="W844" i="67"/>
  <c r="A844" i="67"/>
  <c r="M844" i="67" s="1"/>
  <c r="X844" i="67"/>
  <c r="Z85" i="67"/>
  <c r="X85" i="67"/>
  <c r="Y85" i="67"/>
  <c r="A85" i="67"/>
  <c r="M85" i="67" s="1"/>
  <c r="W85" i="67"/>
  <c r="Z994" i="67"/>
  <c r="A994" i="67"/>
  <c r="M994" i="67" s="1"/>
  <c r="X994" i="67"/>
  <c r="Y994" i="67"/>
  <c r="W994" i="67"/>
  <c r="Z983" i="67"/>
  <c r="X983" i="67"/>
  <c r="Y983" i="67"/>
  <c r="A983" i="67"/>
  <c r="M983" i="67" s="1"/>
  <c r="W983" i="67"/>
  <c r="Z939" i="67"/>
  <c r="W939" i="67"/>
  <c r="Y939" i="67"/>
  <c r="A939" i="67"/>
  <c r="M939" i="67" s="1"/>
  <c r="X939" i="67"/>
  <c r="Z591" i="67"/>
  <c r="A591" i="67"/>
  <c r="M591" i="67" s="1"/>
  <c r="X591" i="67"/>
  <c r="W591" i="67"/>
  <c r="Y591" i="67"/>
  <c r="Z923" i="67"/>
  <c r="Y923" i="67"/>
  <c r="A923" i="67"/>
  <c r="M923" i="67" s="1"/>
  <c r="W923" i="67"/>
  <c r="X923" i="67"/>
  <c r="Z322" i="67"/>
  <c r="W322" i="67"/>
  <c r="Y322" i="67"/>
  <c r="X322" i="67"/>
  <c r="A322" i="67"/>
  <c r="M322" i="67" s="1"/>
  <c r="Z632" i="67"/>
  <c r="A632" i="67"/>
  <c r="M632" i="67" s="1"/>
  <c r="W632" i="67"/>
  <c r="X632" i="67"/>
  <c r="Y632" i="67"/>
  <c r="Z909" i="67"/>
  <c r="X909" i="67"/>
  <c r="W909" i="67"/>
  <c r="Y909" i="67"/>
  <c r="A909" i="67"/>
  <c r="M909" i="67" s="1"/>
  <c r="Z170" i="67"/>
  <c r="A170" i="67"/>
  <c r="M170" i="67" s="1"/>
  <c r="Y170" i="67"/>
  <c r="X170" i="67"/>
  <c r="W170" i="67"/>
  <c r="Z220" i="67"/>
  <c r="A220" i="67"/>
  <c r="M220" i="67" s="1"/>
  <c r="Y220" i="67"/>
  <c r="X220" i="67"/>
  <c r="W220" i="67"/>
  <c r="Z621" i="67"/>
  <c r="W621" i="67"/>
  <c r="A621" i="67"/>
  <c r="M621" i="67" s="1"/>
  <c r="X621" i="67"/>
  <c r="Y621" i="67"/>
  <c r="Z813" i="67"/>
  <c r="A813" i="67"/>
  <c r="M813" i="67" s="1"/>
  <c r="Y813" i="67"/>
  <c r="W813" i="67"/>
  <c r="X813" i="67"/>
  <c r="Z750" i="67"/>
  <c r="X750" i="67"/>
  <c r="A750" i="67"/>
  <c r="M750" i="67" s="1"/>
  <c r="W750" i="67"/>
  <c r="Y750" i="67"/>
  <c r="Z631" i="67"/>
  <c r="Y631" i="67"/>
  <c r="A631" i="67"/>
  <c r="M631" i="67" s="1"/>
  <c r="X631" i="67"/>
  <c r="W631" i="67"/>
  <c r="Z489" i="67"/>
  <c r="Y489" i="67"/>
  <c r="A489" i="67"/>
  <c r="M489" i="67" s="1"/>
  <c r="X489" i="67"/>
  <c r="W489" i="67"/>
  <c r="W179" i="67"/>
  <c r="Z179" i="67"/>
  <c r="X179" i="67"/>
  <c r="Y179" i="67"/>
  <c r="A179" i="67"/>
  <c r="M179" i="67" s="1"/>
  <c r="Z342" i="67"/>
  <c r="W342" i="67"/>
  <c r="A342" i="67"/>
  <c r="M342" i="67" s="1"/>
  <c r="X342" i="67"/>
  <c r="Y342" i="67"/>
  <c r="Z47" i="67"/>
  <c r="X47" i="67"/>
  <c r="W47" i="67"/>
  <c r="A47" i="67"/>
  <c r="M47" i="67" s="1"/>
  <c r="Y47" i="67"/>
  <c r="Z655" i="67"/>
  <c r="Y655" i="67"/>
  <c r="A655" i="67"/>
  <c r="M655" i="67" s="1"/>
  <c r="X655" i="67"/>
  <c r="W655" i="67"/>
  <c r="Z527" i="67"/>
  <c r="W527" i="67"/>
  <c r="Y527" i="67"/>
  <c r="X527" i="67"/>
  <c r="A527" i="67"/>
  <c r="M527" i="67" s="1"/>
  <c r="Z857" i="67"/>
  <c r="A857" i="67"/>
  <c r="M857" i="67" s="1"/>
  <c r="Y857" i="67"/>
  <c r="W857" i="67"/>
  <c r="X857" i="67"/>
  <c r="Z773" i="67"/>
  <c r="Y773" i="67"/>
  <c r="A773" i="67"/>
  <c r="M773" i="67" s="1"/>
  <c r="X773" i="67"/>
  <c r="W773" i="67"/>
  <c r="Z755" i="67"/>
  <c r="X755" i="67"/>
  <c r="W755" i="67"/>
  <c r="A755" i="67"/>
  <c r="M755" i="67" s="1"/>
  <c r="Y755" i="67"/>
  <c r="Z86" i="67"/>
  <c r="W86" i="67"/>
  <c r="A86" i="67"/>
  <c r="M86" i="67" s="1"/>
  <c r="Y86" i="67"/>
  <c r="X86" i="67"/>
  <c r="Z537" i="67"/>
  <c r="A537" i="67"/>
  <c r="M537" i="67" s="1"/>
  <c r="Y537" i="67"/>
  <c r="X537" i="67"/>
  <c r="W537" i="67"/>
  <c r="Z710" i="67"/>
  <c r="W710" i="67"/>
  <c r="X710" i="67"/>
  <c r="A710" i="67"/>
  <c r="M710" i="67" s="1"/>
  <c r="Y710" i="67"/>
  <c r="Z613" i="67"/>
  <c r="X613" i="67"/>
  <c r="Y613" i="67"/>
  <c r="A613" i="67"/>
  <c r="M613" i="67" s="1"/>
  <c r="W613" i="67"/>
  <c r="Z165" i="67"/>
  <c r="A165" i="67"/>
  <c r="M165" i="67" s="1"/>
  <c r="Y165" i="67"/>
  <c r="W165" i="67"/>
  <c r="X165" i="67"/>
  <c r="Z306" i="67"/>
  <c r="A306" i="67"/>
  <c r="M306" i="67" s="1"/>
  <c r="W306" i="67"/>
  <c r="X306" i="67"/>
  <c r="Y306" i="67"/>
  <c r="Z689" i="67"/>
  <c r="W689" i="67"/>
  <c r="Y689" i="67"/>
  <c r="A689" i="67"/>
  <c r="M689" i="67" s="1"/>
  <c r="X689" i="67"/>
  <c r="Z259" i="67"/>
  <c r="W259" i="67"/>
  <c r="Y259" i="67"/>
  <c r="A259" i="67"/>
  <c r="M259" i="67" s="1"/>
  <c r="X259" i="67"/>
  <c r="Z83" i="67"/>
  <c r="X83" i="67"/>
  <c r="Y83" i="67"/>
  <c r="A83" i="67"/>
  <c r="M83" i="67" s="1"/>
  <c r="W83" i="67"/>
  <c r="Z19" i="67"/>
  <c r="A19" i="67"/>
  <c r="M19" i="67" s="1"/>
  <c r="Y19" i="67"/>
  <c r="W19" i="67"/>
  <c r="X19" i="67"/>
  <c r="Z317" i="67"/>
  <c r="Y317" i="67"/>
  <c r="A317" i="67"/>
  <c r="M317" i="67" s="1"/>
  <c r="W317" i="67"/>
  <c r="X317" i="67"/>
  <c r="Z539" i="67"/>
  <c r="W539" i="67"/>
  <c r="A539" i="67"/>
  <c r="M539" i="67" s="1"/>
  <c r="X539" i="67"/>
  <c r="Y539" i="67"/>
  <c r="Z979" i="67"/>
  <c r="W979" i="67"/>
  <c r="X979" i="67"/>
  <c r="Y979" i="67"/>
  <c r="A979" i="67"/>
  <c r="M979" i="67" s="1"/>
  <c r="Z151" i="67"/>
  <c r="A151" i="67"/>
  <c r="M151" i="67" s="1"/>
  <c r="Y151" i="67"/>
  <c r="W151" i="67"/>
  <c r="X151" i="67"/>
  <c r="Z481" i="67"/>
  <c r="W481" i="67"/>
  <c r="A481" i="67"/>
  <c r="M481" i="67" s="1"/>
  <c r="X481" i="67"/>
  <c r="Y481" i="67"/>
  <c r="A580" i="67"/>
  <c r="M580" i="67" s="1"/>
  <c r="W580" i="67"/>
  <c r="X580" i="67"/>
  <c r="Z580" i="67"/>
  <c r="Y580" i="67"/>
  <c r="Z698" i="67"/>
  <c r="W698" i="67"/>
  <c r="A698" i="67"/>
  <c r="M698" i="67" s="1"/>
  <c r="Y698" i="67"/>
  <c r="X698" i="67"/>
  <c r="Z624" i="67"/>
  <c r="A624" i="67"/>
  <c r="M624" i="67" s="1"/>
  <c r="W624" i="67"/>
  <c r="X624" i="67"/>
  <c r="Y624" i="67"/>
  <c r="Z71" i="67"/>
  <c r="A71" i="67"/>
  <c r="M71" i="67" s="1"/>
  <c r="Y71" i="67"/>
  <c r="W71" i="67"/>
  <c r="X71" i="67"/>
  <c r="Z575" i="67"/>
  <c r="W575" i="67"/>
  <c r="X575" i="67"/>
  <c r="Y575" i="67"/>
  <c r="A575" i="67"/>
  <c r="M575" i="67" s="1"/>
  <c r="Z900" i="67"/>
  <c r="Y900" i="67"/>
  <c r="W900" i="67"/>
  <c r="X900" i="67"/>
  <c r="A900" i="67"/>
  <c r="M900" i="67" s="1"/>
  <c r="Z703" i="67"/>
  <c r="Y703" i="67"/>
  <c r="A703" i="67"/>
  <c r="M703" i="67" s="1"/>
  <c r="X703" i="67"/>
  <c r="W703" i="67"/>
  <c r="A848" i="67"/>
  <c r="M848" i="67" s="1"/>
  <c r="Z848" i="67"/>
  <c r="X848" i="67"/>
  <c r="W848" i="67"/>
  <c r="Y848" i="67"/>
  <c r="Z76" i="67"/>
  <c r="A76" i="67"/>
  <c r="M76" i="67" s="1"/>
  <c r="X76" i="67"/>
  <c r="W76" i="67"/>
  <c r="Y76" i="67"/>
  <c r="Y529" i="67"/>
  <c r="A529" i="67"/>
  <c r="M529" i="67" s="1"/>
  <c r="W529" i="67"/>
  <c r="X529" i="67"/>
  <c r="Z529" i="67"/>
  <c r="Z351" i="67"/>
  <c r="X351" i="67"/>
  <c r="Y351" i="67"/>
  <c r="A351" i="67"/>
  <c r="M351" i="67" s="1"/>
  <c r="W351" i="67"/>
  <c r="Z679" i="67"/>
  <c r="Y679" i="67"/>
  <c r="A679" i="67"/>
  <c r="M679" i="67" s="1"/>
  <c r="X679" i="67"/>
  <c r="W679" i="67"/>
  <c r="Y925" i="67"/>
  <c r="A925" i="67"/>
  <c r="M925" i="67" s="1"/>
  <c r="X925" i="67"/>
  <c r="Z925" i="67"/>
  <c r="W925" i="67"/>
  <c r="Z119" i="67"/>
  <c r="X119" i="67"/>
  <c r="A119" i="67"/>
  <c r="M119" i="67" s="1"/>
  <c r="Y119" i="67"/>
  <c r="W119" i="67"/>
  <c r="Z258" i="67"/>
  <c r="X258" i="67"/>
  <c r="A258" i="67"/>
  <c r="M258" i="67" s="1"/>
  <c r="W258" i="67"/>
  <c r="Y258" i="67"/>
  <c r="Z239" i="67"/>
  <c r="Y239" i="67"/>
  <c r="A239" i="67"/>
  <c r="M239" i="67" s="1"/>
  <c r="X239" i="67"/>
  <c r="W239" i="67"/>
  <c r="Z410" i="67"/>
  <c r="X410" i="67"/>
  <c r="Y410" i="67"/>
  <c r="A410" i="67"/>
  <c r="M410" i="67" s="1"/>
  <c r="W410" i="67"/>
  <c r="Z117" i="67"/>
  <c r="A117" i="67"/>
  <c r="M117" i="67" s="1"/>
  <c r="Y117" i="67"/>
  <c r="W117" i="67"/>
  <c r="X117" i="67"/>
  <c r="Z123" i="67"/>
  <c r="A123" i="67"/>
  <c r="M123" i="67" s="1"/>
  <c r="W123" i="67"/>
  <c r="X123" i="67"/>
  <c r="Y123" i="67"/>
  <c r="X411" i="67"/>
  <c r="W411" i="67"/>
  <c r="A411" i="67"/>
  <c r="M411" i="67" s="1"/>
  <c r="Y411" i="67"/>
  <c r="Z411" i="67"/>
  <c r="Y730" i="67"/>
  <c r="W730" i="67"/>
  <c r="Z730" i="67"/>
  <c r="A730" i="67"/>
  <c r="M730" i="67" s="1"/>
  <c r="X730" i="67"/>
  <c r="Z249" i="67"/>
  <c r="W249" i="67"/>
  <c r="X249" i="67"/>
  <c r="A249" i="67"/>
  <c r="M249" i="67" s="1"/>
  <c r="Y249" i="67"/>
  <c r="W502" i="67"/>
  <c r="X502" i="67"/>
  <c r="Z502" i="67"/>
  <c r="Y502" i="67"/>
  <c r="A502" i="67"/>
  <c r="M502" i="67" s="1"/>
  <c r="Z262" i="67"/>
  <c r="Y262" i="67"/>
  <c r="W262" i="67"/>
  <c r="A262" i="67"/>
  <c r="M262" i="67" s="1"/>
  <c r="X262" i="67"/>
  <c r="Z917" i="67"/>
  <c r="W917" i="67"/>
  <c r="Y917" i="67"/>
  <c r="X917" i="67"/>
  <c r="A917" i="67"/>
  <c r="M917" i="67" s="1"/>
  <c r="Z270" i="67"/>
  <c r="A270" i="67"/>
  <c r="M270" i="67" s="1"/>
  <c r="W270" i="67"/>
  <c r="X270" i="67"/>
  <c r="Y270" i="67"/>
  <c r="Z654" i="67"/>
  <c r="A654" i="67"/>
  <c r="M654" i="67" s="1"/>
  <c r="W654" i="67"/>
  <c r="X654" i="67"/>
  <c r="Y654" i="67"/>
  <c r="Z602" i="67"/>
  <c r="W602" i="67"/>
  <c r="X602" i="67"/>
  <c r="Y602" i="67"/>
  <c r="A602" i="67"/>
  <c r="M602" i="67" s="1"/>
  <c r="Z986" i="67"/>
  <c r="W986" i="67"/>
  <c r="Y986" i="67"/>
  <c r="A986" i="67"/>
  <c r="M986" i="67" s="1"/>
  <c r="X986" i="67"/>
  <c r="Z160" i="67"/>
  <c r="W160" i="67"/>
  <c r="A160" i="67"/>
  <c r="M160" i="67" s="1"/>
  <c r="Y160" i="67"/>
  <c r="X160" i="67"/>
  <c r="Z394" i="67"/>
  <c r="W394" i="67"/>
  <c r="A394" i="67"/>
  <c r="M394" i="67" s="1"/>
  <c r="Y394" i="67"/>
  <c r="X394" i="67"/>
  <c r="Y197" i="67"/>
  <c r="Z197" i="67"/>
  <c r="W197" i="67"/>
  <c r="X197" i="67"/>
  <c r="A197" i="67"/>
  <c r="M197" i="67" s="1"/>
  <c r="Z133" i="67"/>
  <c r="Y133" i="67"/>
  <c r="A133" i="67"/>
  <c r="M133" i="67" s="1"/>
  <c r="W133" i="67"/>
  <c r="X133" i="67"/>
  <c r="Z376" i="67"/>
  <c r="A376" i="67"/>
  <c r="M376" i="67" s="1"/>
  <c r="W376" i="67"/>
  <c r="X376" i="67"/>
  <c r="Y376" i="67"/>
  <c r="Z194" i="67"/>
  <c r="W194" i="67"/>
  <c r="Y194" i="67"/>
  <c r="X194" i="67"/>
  <c r="A194" i="67"/>
  <c r="M194" i="67" s="1"/>
  <c r="Z945" i="67"/>
  <c r="Y945" i="67"/>
  <c r="X945" i="67"/>
  <c r="A945" i="67"/>
  <c r="M945" i="67" s="1"/>
  <c r="W945" i="67"/>
  <c r="Z511" i="67"/>
  <c r="X511" i="67"/>
  <c r="W511" i="67"/>
  <c r="Y511" i="67"/>
  <c r="A511" i="67"/>
  <c r="M511" i="67" s="1"/>
  <c r="Z722" i="67"/>
  <c r="Y722" i="67"/>
  <c r="A722" i="67"/>
  <c r="M722" i="67" s="1"/>
  <c r="X722" i="67"/>
  <c r="W722" i="67"/>
  <c r="Z184" i="67"/>
  <c r="Y184" i="67"/>
  <c r="W184" i="67"/>
  <c r="X184" i="67"/>
  <c r="A184" i="67"/>
  <c r="M184" i="67" s="1"/>
  <c r="Z452" i="67"/>
  <c r="A452" i="67"/>
  <c r="M452" i="67" s="1"/>
  <c r="W452" i="67"/>
  <c r="Y452" i="67"/>
  <c r="X452" i="67"/>
  <c r="Z546" i="67"/>
  <c r="A546" i="67"/>
  <c r="M546" i="67" s="1"/>
  <c r="X546" i="67"/>
  <c r="W546" i="67"/>
  <c r="Y546" i="67"/>
  <c r="Z786" i="67"/>
  <c r="W786" i="67"/>
  <c r="Y786" i="67"/>
  <c r="A786" i="67"/>
  <c r="M786" i="67" s="1"/>
  <c r="X786" i="67"/>
  <c r="Z453" i="67"/>
  <c r="W453" i="67"/>
  <c r="X453" i="67"/>
  <c r="A453" i="67"/>
  <c r="M453" i="67" s="1"/>
  <c r="Y453" i="67"/>
  <c r="Z683" i="67"/>
  <c r="W683" i="67"/>
  <c r="X683" i="67"/>
  <c r="A683" i="67"/>
  <c r="M683" i="67" s="1"/>
  <c r="Y683" i="67"/>
  <c r="Z93" i="67"/>
  <c r="A93" i="67"/>
  <c r="M93" i="67" s="1"/>
  <c r="W93" i="67"/>
  <c r="Y93" i="67"/>
  <c r="X93" i="67"/>
  <c r="Z114" i="67"/>
  <c r="A114" i="67"/>
  <c r="M114" i="67" s="1"/>
  <c r="Y114" i="67"/>
  <c r="W114" i="67"/>
  <c r="X114" i="67"/>
  <c r="Z718" i="67"/>
  <c r="X718" i="67"/>
  <c r="Y718" i="67"/>
  <c r="W718" i="67"/>
  <c r="A718" i="67"/>
  <c r="M718" i="67" s="1"/>
  <c r="Z656" i="67"/>
  <c r="Y656" i="67"/>
  <c r="X656" i="67"/>
  <c r="A656" i="67"/>
  <c r="M656" i="67" s="1"/>
  <c r="W656" i="67"/>
  <c r="Z252" i="67"/>
  <c r="Y252" i="67"/>
  <c r="A252" i="67"/>
  <c r="M252" i="67" s="1"/>
  <c r="X252" i="67"/>
  <c r="W252" i="67"/>
  <c r="Z66" i="67"/>
  <c r="X66" i="67"/>
  <c r="W66" i="67"/>
  <c r="A66" i="67"/>
  <c r="M66" i="67" s="1"/>
  <c r="Y66" i="67"/>
  <c r="Z182" i="67"/>
  <c r="W182" i="67"/>
  <c r="X182" i="67"/>
  <c r="Y182" i="67"/>
  <c r="A182" i="67"/>
  <c r="M182" i="67" s="1"/>
  <c r="Z724" i="67"/>
  <c r="A724" i="67"/>
  <c r="M724" i="67" s="1"/>
  <c r="W724" i="67"/>
  <c r="X724" i="67"/>
  <c r="Y724" i="67"/>
  <c r="Z222" i="67"/>
  <c r="X222" i="67"/>
  <c r="Y222" i="67"/>
  <c r="A222" i="67"/>
  <c r="M222" i="67" s="1"/>
  <c r="W222" i="67"/>
  <c r="Z25" i="67"/>
  <c r="X25" i="67"/>
  <c r="Y25" i="67"/>
  <c r="W25" i="67"/>
  <c r="A25" i="67"/>
  <c r="M25" i="67" s="1"/>
  <c r="Z50" i="67"/>
  <c r="A50" i="67"/>
  <c r="M50" i="67" s="1"/>
  <c r="Y50" i="67"/>
  <c r="W50" i="67"/>
  <c r="X50" i="67"/>
  <c r="Z834" i="67"/>
  <c r="A834" i="67"/>
  <c r="M834" i="67" s="1"/>
  <c r="Y834" i="67"/>
  <c r="X834" i="67"/>
  <c r="W834" i="67"/>
  <c r="Z578" i="67"/>
  <c r="Y578" i="67"/>
  <c r="W578" i="67"/>
  <c r="A578" i="67"/>
  <c r="M578" i="67" s="1"/>
  <c r="X578" i="67"/>
  <c r="Z573" i="67"/>
  <c r="Y573" i="67"/>
  <c r="W573" i="67"/>
  <c r="A573" i="67"/>
  <c r="M573" i="67" s="1"/>
  <c r="X573" i="67"/>
  <c r="Z457" i="67"/>
  <c r="A457" i="67"/>
  <c r="M457" i="67" s="1"/>
  <c r="Y457" i="67"/>
  <c r="W457" i="67"/>
  <c r="X457" i="67"/>
  <c r="Z335" i="67"/>
  <c r="X335" i="67"/>
  <c r="W335" i="67"/>
  <c r="A335" i="67"/>
  <c r="M335" i="67" s="1"/>
  <c r="Y335" i="67"/>
  <c r="Z893" i="67"/>
  <c r="A893" i="67"/>
  <c r="M893" i="67" s="1"/>
  <c r="W893" i="67"/>
  <c r="Y893" i="67"/>
  <c r="X893" i="67"/>
  <c r="Z653" i="67"/>
  <c r="A653" i="67"/>
  <c r="M653" i="67" s="1"/>
  <c r="X653" i="67"/>
  <c r="Y653" i="67"/>
  <c r="W653" i="67"/>
  <c r="Z803" i="67"/>
  <c r="W803" i="67"/>
  <c r="Y803" i="67"/>
  <c r="X803" i="67"/>
  <c r="A803" i="67"/>
  <c r="M803" i="67" s="1"/>
  <c r="Z808" i="67"/>
  <c r="Y808" i="67"/>
  <c r="A808" i="67"/>
  <c r="M808" i="67" s="1"/>
  <c r="X808" i="67"/>
  <c r="W808" i="67"/>
  <c r="Z579" i="67"/>
  <c r="A579" i="67"/>
  <c r="M579" i="67" s="1"/>
  <c r="Y579" i="67"/>
  <c r="W579" i="67"/>
  <c r="X579" i="67"/>
  <c r="Z596" i="67"/>
  <c r="W596" i="67"/>
  <c r="A596" i="67"/>
  <c r="M596" i="67" s="1"/>
  <c r="X596" i="67"/>
  <c r="Y596" i="67"/>
  <c r="Z256" i="67"/>
  <c r="X256" i="67"/>
  <c r="Y256" i="67"/>
  <c r="A256" i="67"/>
  <c r="M256" i="67" s="1"/>
  <c r="W256" i="67"/>
  <c r="Z513" i="67"/>
  <c r="W513" i="67"/>
  <c r="Y513" i="67"/>
  <c r="X513" i="67"/>
  <c r="A513" i="67"/>
  <c r="M513" i="67" s="1"/>
  <c r="Z478" i="67"/>
  <c r="X478" i="67"/>
  <c r="Y478" i="67"/>
  <c r="A478" i="67"/>
  <c r="M478" i="67" s="1"/>
  <c r="W478" i="67"/>
  <c r="Z572" i="67"/>
  <c r="Y572" i="67"/>
  <c r="A572" i="67"/>
  <c r="M572" i="67" s="1"/>
  <c r="W572" i="67"/>
  <c r="X572" i="67"/>
  <c r="A504" i="67"/>
  <c r="M504" i="67" s="1"/>
  <c r="W504" i="67"/>
  <c r="Z504" i="67"/>
  <c r="X504" i="67"/>
  <c r="Y504" i="67"/>
  <c r="Z725" i="67"/>
  <c r="X725" i="67"/>
  <c r="Y725" i="67"/>
  <c r="A725" i="67"/>
  <c r="M725" i="67" s="1"/>
  <c r="W725" i="67"/>
  <c r="Z966" i="67"/>
  <c r="A966" i="67"/>
  <c r="M966" i="67" s="1"/>
  <c r="X966" i="67"/>
  <c r="W966" i="67"/>
  <c r="Y966" i="67"/>
  <c r="Z789" i="67"/>
  <c r="W789" i="67"/>
  <c r="A789" i="67"/>
  <c r="M789" i="67" s="1"/>
  <c r="Y789" i="67"/>
  <c r="X789" i="67"/>
  <c r="Z603" i="67"/>
  <c r="A603" i="67"/>
  <c r="M603" i="67" s="1"/>
  <c r="X603" i="67"/>
  <c r="W603" i="67"/>
  <c r="Y603" i="67"/>
  <c r="Z889" i="67"/>
  <c r="A889" i="67"/>
  <c r="M889" i="67" s="1"/>
  <c r="X889" i="67"/>
  <c r="Y889" i="67"/>
  <c r="W889" i="67"/>
  <c r="Z486" i="67"/>
  <c r="Y486" i="67"/>
  <c r="W486" i="67"/>
  <c r="A486" i="67"/>
  <c r="M486" i="67" s="1"/>
  <c r="X486" i="67"/>
  <c r="Z426" i="67"/>
  <c r="X426" i="67"/>
  <c r="A426" i="67"/>
  <c r="M426" i="67" s="1"/>
  <c r="W426" i="67"/>
  <c r="Y426" i="67"/>
  <c r="Z544" i="67"/>
  <c r="X544" i="67"/>
  <c r="W544" i="67"/>
  <c r="A544" i="67"/>
  <c r="M544" i="67" s="1"/>
  <c r="Y544" i="67"/>
  <c r="Z838" i="67"/>
  <c r="X838" i="67"/>
  <c r="Y838" i="67"/>
  <c r="W838" i="67"/>
  <c r="A838" i="67"/>
  <c r="M838" i="67" s="1"/>
  <c r="Z950" i="67"/>
  <c r="Y950" i="67"/>
  <c r="X950" i="67"/>
  <c r="W950" i="67"/>
  <c r="A950" i="67"/>
  <c r="M950" i="67" s="1"/>
  <c r="Z864" i="67"/>
  <c r="Y864" i="67"/>
  <c r="X864" i="67"/>
  <c r="W864" i="67"/>
  <c r="A864" i="67"/>
  <c r="M864" i="67" s="1"/>
  <c r="Z990" i="67"/>
  <c r="X990" i="67"/>
  <c r="Y990" i="67"/>
  <c r="W990" i="67"/>
  <c r="A990" i="67"/>
  <c r="M990" i="67" s="1"/>
  <c r="Z343" i="67"/>
  <c r="W343" i="67"/>
  <c r="X343" i="67"/>
  <c r="A343" i="67"/>
  <c r="M343" i="67" s="1"/>
  <c r="Y343" i="67"/>
  <c r="Z460" i="67"/>
  <c r="W460" i="67"/>
  <c r="A460" i="67"/>
  <c r="M460" i="67" s="1"/>
  <c r="X460" i="67"/>
  <c r="Y460" i="67"/>
  <c r="Z890" i="67"/>
  <c r="W890" i="67"/>
  <c r="Y890" i="67"/>
  <c r="X890" i="67"/>
  <c r="A890" i="67"/>
  <c r="M890" i="67" s="1"/>
  <c r="Z161" i="67"/>
  <c r="A161" i="67"/>
  <c r="M161" i="67" s="1"/>
  <c r="X161" i="67"/>
  <c r="W161" i="67"/>
  <c r="Y161" i="67"/>
  <c r="Z213" i="67"/>
  <c r="X213" i="67"/>
  <c r="A213" i="67"/>
  <c r="M213" i="67" s="1"/>
  <c r="W213" i="67"/>
  <c r="Y213" i="67"/>
  <c r="Z397" i="67"/>
  <c r="Y397" i="67"/>
  <c r="X397" i="67"/>
  <c r="A397" i="67"/>
  <c r="M397" i="67" s="1"/>
  <c r="W397" i="67"/>
  <c r="Z81" i="67"/>
  <c r="A81" i="67"/>
  <c r="M81" i="67" s="1"/>
  <c r="W81" i="67"/>
  <c r="Y81" i="67"/>
  <c r="X81" i="67"/>
  <c r="Z292" i="67"/>
  <c r="A292" i="67"/>
  <c r="M292" i="67" s="1"/>
  <c r="Y292" i="67"/>
  <c r="X292" i="67"/>
  <c r="W292" i="67"/>
  <c r="Z583" i="67"/>
  <c r="W583" i="67"/>
  <c r="X583" i="67"/>
  <c r="Y583" i="67"/>
  <c r="A583" i="67"/>
  <c r="M583" i="67" s="1"/>
  <c r="Z570" i="67"/>
  <c r="W570" i="67"/>
  <c r="Y570" i="67"/>
  <c r="X570" i="67"/>
  <c r="A570" i="67"/>
  <c r="M570" i="67" s="1"/>
  <c r="Z323" i="67"/>
  <c r="A323" i="67"/>
  <c r="M323" i="67" s="1"/>
  <c r="Y323" i="67"/>
  <c r="X323" i="67"/>
  <c r="W323" i="67"/>
  <c r="Z587" i="67"/>
  <c r="W587" i="67"/>
  <c r="X587" i="67"/>
  <c r="A587" i="67"/>
  <c r="M587" i="67" s="1"/>
  <c r="Y587" i="67"/>
  <c r="Z310" i="67"/>
  <c r="Y310" i="67"/>
  <c r="X310" i="67"/>
  <c r="A310" i="67"/>
  <c r="M310" i="67" s="1"/>
  <c r="W310" i="67"/>
  <c r="Z384" i="67"/>
  <c r="W384" i="67"/>
  <c r="A384" i="67"/>
  <c r="M384" i="67" s="1"/>
  <c r="Y384" i="67"/>
  <c r="X384" i="67"/>
  <c r="Z62" i="67"/>
  <c r="A62" i="67"/>
  <c r="M62" i="67" s="1"/>
  <c r="X62" i="67"/>
  <c r="W62" i="67"/>
  <c r="Y62" i="67"/>
  <c r="Z608" i="67"/>
  <c r="W608" i="67"/>
  <c r="Y608" i="67"/>
  <c r="A608" i="67"/>
  <c r="M608" i="67" s="1"/>
  <c r="X608" i="67"/>
  <c r="Z693" i="67"/>
  <c r="W693" i="67"/>
  <c r="X693" i="67"/>
  <c r="A693" i="67"/>
  <c r="M693" i="67" s="1"/>
  <c r="Y693" i="67"/>
  <c r="Z846" i="67"/>
  <c r="A846" i="67"/>
  <c r="M846" i="67" s="1"/>
  <c r="W846" i="67"/>
  <c r="Y846" i="67"/>
  <c r="X846" i="67"/>
  <c r="Z876" i="67"/>
  <c r="A876" i="67"/>
  <c r="M876" i="67" s="1"/>
  <c r="W876" i="67"/>
  <c r="X876" i="67"/>
  <c r="Y876" i="67"/>
  <c r="Z332" i="67"/>
  <c r="A332" i="67"/>
  <c r="M332" i="67" s="1"/>
  <c r="W332" i="67"/>
  <c r="X332" i="67"/>
  <c r="Y332" i="67"/>
  <c r="Z313" i="67"/>
  <c r="X313" i="67"/>
  <c r="Y313" i="67"/>
  <c r="W313" i="67"/>
  <c r="A313" i="67"/>
  <c r="M313" i="67" s="1"/>
  <c r="Z635" i="67"/>
  <c r="X635" i="67"/>
  <c r="Y635" i="67"/>
  <c r="W635" i="67"/>
  <c r="A635" i="67"/>
  <c r="M635" i="67" s="1"/>
  <c r="Z569" i="67"/>
  <c r="A569" i="67"/>
  <c r="M569" i="67" s="1"/>
  <c r="X569" i="67"/>
  <c r="Y569" i="67"/>
  <c r="W569" i="67"/>
  <c r="Z659" i="67"/>
  <c r="W659" i="67"/>
  <c r="A659" i="67"/>
  <c r="M659" i="67" s="1"/>
  <c r="X659" i="67"/>
  <c r="Y659" i="67"/>
  <c r="Z779" i="67"/>
  <c r="X779" i="67"/>
  <c r="A779" i="67"/>
  <c r="M779" i="67" s="1"/>
  <c r="Y779" i="67"/>
  <c r="W779" i="67"/>
  <c r="Z422" i="67"/>
  <c r="A422" i="67"/>
  <c r="M422" i="67" s="1"/>
  <c r="X422" i="67"/>
  <c r="W422" i="67"/>
  <c r="Y422" i="67"/>
  <c r="Z386" i="67"/>
  <c r="A386" i="67"/>
  <c r="M386" i="67" s="1"/>
  <c r="X386" i="67"/>
  <c r="W386" i="67"/>
  <c r="Y386" i="67"/>
  <c r="Z409" i="67"/>
  <c r="W409" i="67"/>
  <c r="X409" i="67"/>
  <c r="A409" i="67"/>
  <c r="M409" i="67" s="1"/>
  <c r="Y409" i="67"/>
  <c r="A680" i="67"/>
  <c r="M680" i="67" s="1"/>
  <c r="W680" i="67"/>
  <c r="X680" i="67"/>
  <c r="Y680" i="67"/>
  <c r="Z680" i="67"/>
  <c r="Z200" i="67"/>
  <c r="X200" i="67"/>
  <c r="Y200" i="67"/>
  <c r="A200" i="67"/>
  <c r="M200" i="67" s="1"/>
  <c r="W200" i="67"/>
  <c r="Z115" i="67"/>
  <c r="X115" i="67"/>
  <c r="Y115" i="67"/>
  <c r="W115" i="67"/>
  <c r="A115" i="67"/>
  <c r="M115" i="67" s="1"/>
  <c r="Z604" i="67"/>
  <c r="X604" i="67"/>
  <c r="Y604" i="67"/>
  <c r="W604" i="67"/>
  <c r="A604" i="67"/>
  <c r="M604" i="67" s="1"/>
  <c r="Z637" i="67"/>
  <c r="A637" i="67"/>
  <c r="M637" i="67" s="1"/>
  <c r="X637" i="67"/>
  <c r="W637" i="67"/>
  <c r="Y637" i="67"/>
  <c r="Z330" i="67"/>
  <c r="X330" i="67"/>
  <c r="A330" i="67"/>
  <c r="M330" i="67" s="1"/>
  <c r="Y330" i="67"/>
  <c r="W330" i="67"/>
  <c r="A232" i="67"/>
  <c r="M232" i="67" s="1"/>
  <c r="W232" i="67"/>
  <c r="Y232" i="67"/>
  <c r="X232" i="67"/>
  <c r="Z232" i="67"/>
  <c r="Z475" i="67"/>
  <c r="W475" i="67"/>
  <c r="X475" i="67"/>
  <c r="Y475" i="67"/>
  <c r="A475" i="67"/>
  <c r="M475" i="67" s="1"/>
  <c r="Z99" i="67"/>
  <c r="A99" i="67"/>
  <c r="M99" i="67" s="1"/>
  <c r="X99" i="67"/>
  <c r="W99" i="67"/>
  <c r="Y99" i="67"/>
  <c r="Z135" i="67"/>
  <c r="Y135" i="67"/>
  <c r="X135" i="67"/>
  <c r="A135" i="67"/>
  <c r="M135" i="67" s="1"/>
  <c r="W135" i="67"/>
  <c r="A915" i="67"/>
  <c r="M915" i="67" s="1"/>
  <c r="W915" i="67"/>
  <c r="Z915" i="67"/>
  <c r="X915" i="67"/>
  <c r="Y915" i="67"/>
  <c r="Z155" i="67"/>
  <c r="A155" i="67"/>
  <c r="M155" i="67" s="1"/>
  <c r="W155" i="67"/>
  <c r="X155" i="67"/>
  <c r="Y155" i="67"/>
  <c r="Z176" i="67"/>
  <c r="W176" i="67"/>
  <c r="Y176" i="67"/>
  <c r="X176" i="67"/>
  <c r="A176" i="67"/>
  <c r="M176" i="67" s="1"/>
  <c r="Z27" i="67"/>
  <c r="W27" i="67"/>
  <c r="A27" i="67"/>
  <c r="M27" i="67" s="1"/>
  <c r="Y27" i="67"/>
  <c r="X27" i="67"/>
  <c r="Z669" i="67"/>
  <c r="X669" i="67"/>
  <c r="W669" i="67"/>
  <c r="A669" i="67"/>
  <c r="M669" i="67" s="1"/>
  <c r="Y669" i="67"/>
  <c r="Z244" i="67"/>
  <c r="W244" i="67"/>
  <c r="Y244" i="67"/>
  <c r="A244" i="67"/>
  <c r="M244" i="67" s="1"/>
  <c r="X244" i="67"/>
  <c r="Z612" i="67"/>
  <c r="W612" i="67"/>
  <c r="A612" i="67"/>
  <c r="M612" i="67" s="1"/>
  <c r="Y612" i="67"/>
  <c r="X612" i="67"/>
  <c r="Z665" i="67"/>
  <c r="W665" i="67"/>
  <c r="A665" i="67"/>
  <c r="M665" i="67" s="1"/>
  <c r="X665" i="67"/>
  <c r="Y665" i="67"/>
  <c r="Z241" i="67"/>
  <c r="X241" i="67"/>
  <c r="W241" i="67"/>
  <c r="A241" i="67"/>
  <c r="M241" i="67" s="1"/>
  <c r="Y241" i="67"/>
  <c r="Z606" i="67"/>
  <c r="Y606" i="67"/>
  <c r="X606" i="67"/>
  <c r="A606" i="67"/>
  <c r="M606" i="67" s="1"/>
  <c r="W606" i="67"/>
  <c r="Z266" i="67"/>
  <c r="Y266" i="67"/>
  <c r="X266" i="67"/>
  <c r="A266" i="67"/>
  <c r="M266" i="67" s="1"/>
  <c r="W266" i="67"/>
  <c r="Z333" i="67"/>
  <c r="X333" i="67"/>
  <c r="W333" i="67"/>
  <c r="A333" i="67"/>
  <c r="M333" i="67" s="1"/>
  <c r="Y333" i="67"/>
  <c r="Z234" i="67"/>
  <c r="A234" i="67"/>
  <c r="M234" i="67" s="1"/>
  <c r="X234" i="67"/>
  <c r="Y234" i="67"/>
  <c r="W234" i="67"/>
  <c r="Z509" i="67"/>
  <c r="Y509" i="67"/>
  <c r="X509" i="67"/>
  <c r="A509" i="67"/>
  <c r="M509" i="67" s="1"/>
  <c r="W509" i="67"/>
  <c r="Z711" i="67"/>
  <c r="X711" i="67"/>
  <c r="A711" i="67"/>
  <c r="M711" i="67" s="1"/>
  <c r="Y711" i="67"/>
  <c r="W711" i="67"/>
  <c r="Z355" i="67"/>
  <c r="Y355" i="67"/>
  <c r="A355" i="67"/>
  <c r="M355" i="67" s="1"/>
  <c r="X355" i="67"/>
  <c r="W355" i="67"/>
  <c r="Z219" i="67"/>
  <c r="A219" i="67"/>
  <c r="M219" i="67" s="1"/>
  <c r="W219" i="67"/>
  <c r="Y219" i="67"/>
  <c r="X219" i="67"/>
  <c r="Z973" i="67"/>
  <c r="Y973" i="67"/>
  <c r="X973" i="67"/>
  <c r="W973" i="67"/>
  <c r="A973" i="67"/>
  <c r="M973" i="67" s="1"/>
  <c r="Z913" i="67"/>
  <c r="W913" i="67"/>
  <c r="X913" i="67"/>
  <c r="A913" i="67"/>
  <c r="M913" i="67" s="1"/>
  <c r="Y913" i="67"/>
  <c r="Z485" i="67"/>
  <c r="A485" i="67"/>
  <c r="M485" i="67" s="1"/>
  <c r="X485" i="67"/>
  <c r="W485" i="67"/>
  <c r="Y485" i="67"/>
  <c r="Z208" i="67"/>
  <c r="Y208" i="67"/>
  <c r="W208" i="67"/>
  <c r="X208" i="67"/>
  <c r="A208" i="67"/>
  <c r="M208" i="67" s="1"/>
  <c r="Z563" i="67"/>
  <c r="W563" i="67"/>
  <c r="X563" i="67"/>
  <c r="A563" i="67"/>
  <c r="M563" i="67" s="1"/>
  <c r="Y563" i="67"/>
  <c r="Z215" i="67"/>
  <c r="W215" i="67"/>
  <c r="Y215" i="67"/>
  <c r="X215" i="67"/>
  <c r="A215" i="67"/>
  <c r="M215" i="67" s="1"/>
  <c r="Z895" i="67"/>
  <c r="A895" i="67"/>
  <c r="M895" i="67" s="1"/>
  <c r="W895" i="67"/>
  <c r="X895" i="67"/>
  <c r="Y895" i="67"/>
  <c r="Z622" i="67"/>
  <c r="A622" i="67"/>
  <c r="M622" i="67" s="1"/>
  <c r="Y622" i="67"/>
  <c r="W622" i="67"/>
  <c r="X622" i="67"/>
  <c r="Z610" i="67"/>
  <c r="A610" i="67"/>
  <c r="M610" i="67" s="1"/>
  <c r="Y610" i="67"/>
  <c r="W610" i="67"/>
  <c r="X610" i="67"/>
  <c r="Z571" i="67"/>
  <c r="A571" i="67"/>
  <c r="M571" i="67" s="1"/>
  <c r="X571" i="67"/>
  <c r="Y571" i="67"/>
  <c r="W571" i="67"/>
  <c r="Z806" i="67"/>
  <c r="Y806" i="67"/>
  <c r="A806" i="67"/>
  <c r="M806" i="67" s="1"/>
  <c r="X806" i="67"/>
  <c r="W806" i="67"/>
  <c r="Z896" i="67"/>
  <c r="Y896" i="67"/>
  <c r="A896" i="67"/>
  <c r="M896" i="67" s="1"/>
  <c r="X896" i="67"/>
  <c r="W896" i="67"/>
  <c r="Z518" i="67"/>
  <c r="X518" i="67"/>
  <c r="W518" i="67"/>
  <c r="Y518" i="67"/>
  <c r="A518" i="67"/>
  <c r="M518" i="67" s="1"/>
  <c r="Z768" i="67"/>
  <c r="X768" i="67"/>
  <c r="A768" i="67"/>
  <c r="M768" i="67" s="1"/>
  <c r="W768" i="67"/>
  <c r="Y768" i="67"/>
  <c r="Z799" i="67"/>
  <c r="A799" i="67"/>
  <c r="M799" i="67" s="1"/>
  <c r="X799" i="67"/>
  <c r="W799" i="67"/>
  <c r="Y799" i="67"/>
  <c r="Z173" i="67"/>
  <c r="A173" i="67"/>
  <c r="M173" i="67" s="1"/>
  <c r="W173" i="67"/>
  <c r="X173" i="67"/>
  <c r="Y173" i="67"/>
  <c r="Z793" i="67"/>
  <c r="A793" i="67"/>
  <c r="M793" i="67" s="1"/>
  <c r="X793" i="67"/>
  <c r="W793" i="67"/>
  <c r="Y793" i="67"/>
  <c r="Z236" i="67"/>
  <c r="W236" i="67"/>
  <c r="Y236" i="67"/>
  <c r="A236" i="67"/>
  <c r="M236" i="67" s="1"/>
  <c r="X236" i="67"/>
  <c r="Z862" i="67"/>
  <c r="X862" i="67"/>
  <c r="A862" i="67"/>
  <c r="M862" i="67" s="1"/>
  <c r="W862" i="67"/>
  <c r="Y862" i="67"/>
  <c r="Z825" i="67"/>
  <c r="Y825" i="67"/>
  <c r="A825" i="67"/>
  <c r="M825" i="67" s="1"/>
  <c r="W825" i="67"/>
  <c r="X825" i="67"/>
  <c r="Z600" i="67"/>
  <c r="W600" i="67"/>
  <c r="Y600" i="67"/>
  <c r="A600" i="67"/>
  <c r="M600" i="67" s="1"/>
  <c r="X600" i="67"/>
  <c r="Z366" i="67"/>
  <c r="X366" i="67"/>
  <c r="Y366" i="67"/>
  <c r="A366" i="67"/>
  <c r="M366" i="67" s="1"/>
  <c r="W366" i="67"/>
  <c r="Z715" i="67"/>
  <c r="Y715" i="67"/>
  <c r="X715" i="67"/>
  <c r="A715" i="67"/>
  <c r="M715" i="67" s="1"/>
  <c r="W715" i="67"/>
  <c r="Z780" i="67"/>
  <c r="X780" i="67"/>
  <c r="A780" i="67"/>
  <c r="M780" i="67" s="1"/>
  <c r="Y780" i="67"/>
  <c r="W780" i="67"/>
  <c r="Z1002" i="67"/>
  <c r="Y1002" i="67"/>
  <c r="X1002" i="67"/>
  <c r="A1002" i="67"/>
  <c r="M1002" i="67" s="1"/>
  <c r="W1002" i="67"/>
  <c r="Z609" i="67"/>
  <c r="Y609" i="67"/>
  <c r="W609" i="67"/>
  <c r="A609" i="67"/>
  <c r="M609" i="67" s="1"/>
  <c r="X609" i="67"/>
  <c r="Z995" i="67"/>
  <c r="W995" i="67"/>
  <c r="X995" i="67"/>
  <c r="A995" i="67"/>
  <c r="M995" i="67" s="1"/>
  <c r="Y995" i="67"/>
  <c r="Z250" i="67"/>
  <c r="Y250" i="67"/>
  <c r="A250" i="67"/>
  <c r="M250" i="67" s="1"/>
  <c r="W250" i="67"/>
  <c r="X250" i="67"/>
  <c r="Z57" i="67"/>
  <c r="X57" i="67"/>
  <c r="Y57" i="67"/>
  <c r="W57" i="67"/>
  <c r="A57" i="67"/>
  <c r="M57" i="67" s="1"/>
  <c r="Z611" i="67"/>
  <c r="Y611" i="67"/>
  <c r="A611" i="67"/>
  <c r="M611" i="67" s="1"/>
  <c r="W611" i="67"/>
  <c r="X611" i="67"/>
  <c r="Y684" i="67"/>
  <c r="X684" i="67"/>
  <c r="A684" i="67"/>
  <c r="M684" i="67" s="1"/>
  <c r="W684" i="67"/>
  <c r="Z684" i="67"/>
  <c r="Z521" i="67"/>
  <c r="X521" i="67"/>
  <c r="A521" i="67"/>
  <c r="M521" i="67" s="1"/>
  <c r="Y521" i="67"/>
  <c r="W521" i="67"/>
  <c r="Z535" i="67"/>
  <c r="Y535" i="67"/>
  <c r="W535" i="67"/>
  <c r="A535" i="67"/>
  <c r="M535" i="67" s="1"/>
  <c r="X535" i="67"/>
  <c r="Z37" i="67"/>
  <c r="A37" i="67"/>
  <c r="M37" i="67" s="1"/>
  <c r="W37" i="67"/>
  <c r="X37" i="67"/>
  <c r="Y37" i="67"/>
  <c r="Z14" i="67"/>
  <c r="X14" i="67"/>
  <c r="Y14" i="67"/>
  <c r="W14" i="67"/>
  <c r="A14" i="67"/>
  <c r="M14" i="67" s="1"/>
  <c r="Z23" i="67"/>
  <c r="A23" i="67"/>
  <c r="M23" i="67" s="1"/>
  <c r="X23" i="67"/>
  <c r="W23" i="67"/>
  <c r="Y23" i="67"/>
  <c r="Z56" i="67"/>
  <c r="Y56" i="67"/>
  <c r="W56" i="67"/>
  <c r="A56" i="67"/>
  <c r="M56" i="67" s="1"/>
  <c r="X56" i="67"/>
  <c r="Z35" i="67"/>
  <c r="Y35" i="67"/>
  <c r="W35" i="67"/>
  <c r="X35" i="67"/>
  <c r="A35" i="67"/>
  <c r="M35" i="67" s="1"/>
  <c r="Z61" i="67"/>
  <c r="A61" i="67"/>
  <c r="M61" i="67" s="1"/>
  <c r="W61" i="67"/>
  <c r="Y61" i="67"/>
  <c r="X61" i="67"/>
  <c r="Z618" i="67"/>
  <c r="Y618" i="67"/>
  <c r="X618" i="67"/>
  <c r="W618" i="67"/>
  <c r="A618" i="67"/>
  <c r="M618" i="67" s="1"/>
  <c r="Z403" i="67"/>
  <c r="X403" i="67"/>
  <c r="A403" i="67"/>
  <c r="M403" i="67" s="1"/>
  <c r="W403" i="67"/>
  <c r="Y403" i="67"/>
  <c r="Z75" i="67"/>
  <c r="Y75" i="67"/>
  <c r="W75" i="67"/>
  <c r="X75" i="67"/>
  <c r="A75" i="67"/>
  <c r="M75" i="67" s="1"/>
  <c r="Z949" i="67"/>
  <c r="A949" i="67"/>
  <c r="M949" i="67" s="1"/>
  <c r="X949" i="67"/>
  <c r="W949" i="67"/>
  <c r="Y949" i="67"/>
  <c r="Z867" i="67"/>
  <c r="W867" i="67"/>
  <c r="A867" i="67"/>
  <c r="M867" i="67" s="1"/>
  <c r="X867" i="67"/>
  <c r="Y867" i="67"/>
  <c r="Z229" i="67"/>
  <c r="A229" i="67"/>
  <c r="M229" i="67" s="1"/>
  <c r="X229" i="67"/>
  <c r="W229" i="67"/>
  <c r="Y229" i="67"/>
  <c r="Z642" i="67"/>
  <c r="Y642" i="67"/>
  <c r="X642" i="67"/>
  <c r="A642" i="67"/>
  <c r="M642" i="67" s="1"/>
  <c r="W642" i="67"/>
  <c r="Z472" i="67"/>
  <c r="W472" i="67"/>
  <c r="Y472" i="67"/>
  <c r="A472" i="67"/>
  <c r="M472" i="67" s="1"/>
  <c r="X472" i="67"/>
  <c r="Z288" i="67"/>
  <c r="W288" i="67"/>
  <c r="Y288" i="67"/>
  <c r="A288" i="67"/>
  <c r="M288" i="67" s="1"/>
  <c r="X288" i="67"/>
  <c r="Z987" i="67"/>
  <c r="A987" i="67"/>
  <c r="M987" i="67" s="1"/>
  <c r="X987" i="67"/>
  <c r="Y987" i="67"/>
  <c r="W987" i="67"/>
  <c r="Z198" i="67"/>
  <c r="X198" i="67"/>
  <c r="W198" i="67"/>
  <c r="Y198" i="67"/>
  <c r="A198" i="67"/>
  <c r="M198" i="67" s="1"/>
  <c r="Z912" i="67"/>
  <c r="W912" i="67"/>
  <c r="Y912" i="67"/>
  <c r="X912" i="67"/>
  <c r="A912" i="67"/>
  <c r="M912" i="67" s="1"/>
  <c r="Z476" i="67"/>
  <c r="A476" i="67"/>
  <c r="M476" i="67" s="1"/>
  <c r="Y476" i="67"/>
  <c r="X476" i="67"/>
  <c r="W476" i="67"/>
  <c r="Z281" i="67"/>
  <c r="A281" i="67"/>
  <c r="M281" i="67" s="1"/>
  <c r="W281" i="67"/>
  <c r="X281" i="67"/>
  <c r="Y281" i="67"/>
  <c r="Z771" i="67"/>
  <c r="A771" i="67"/>
  <c r="M771" i="67" s="1"/>
  <c r="X771" i="67"/>
  <c r="W771" i="67"/>
  <c r="Y771" i="67"/>
  <c r="Z588" i="67"/>
  <c r="W588" i="67"/>
  <c r="A588" i="67"/>
  <c r="M588" i="67" s="1"/>
  <c r="X588" i="67"/>
  <c r="Y588" i="67"/>
  <c r="Z880" i="67"/>
  <c r="Y880" i="67"/>
  <c r="A880" i="67"/>
  <c r="M880" i="67" s="1"/>
  <c r="X880" i="67"/>
  <c r="W880" i="67"/>
  <c r="Z545" i="67"/>
  <c r="A545" i="67"/>
  <c r="M545" i="67" s="1"/>
  <c r="Y545" i="67"/>
  <c r="W545" i="67"/>
  <c r="X545" i="67"/>
  <c r="Z762" i="67"/>
  <c r="Y762" i="67"/>
  <c r="W762" i="67"/>
  <c r="X762" i="67"/>
  <c r="A762" i="67"/>
  <c r="M762" i="67" s="1"/>
  <c r="Z674" i="67"/>
  <c r="X674" i="67"/>
  <c r="W674" i="67"/>
  <c r="Y674" i="67"/>
  <c r="A674" i="67"/>
  <c r="M674" i="67" s="1"/>
  <c r="Z615" i="67"/>
  <c r="A615" i="67"/>
  <c r="M615" i="67" s="1"/>
  <c r="Y615" i="67"/>
  <c r="W615" i="67"/>
  <c r="X615" i="67"/>
  <c r="Z141" i="67"/>
  <c r="W141" i="67"/>
  <c r="A141" i="67"/>
  <c r="M141" i="67" s="1"/>
  <c r="Y141" i="67"/>
  <c r="X141" i="67"/>
  <c r="X839" i="67"/>
  <c r="W839" i="67"/>
  <c r="Z839" i="67"/>
  <c r="A839" i="67"/>
  <c r="M839" i="67" s="1"/>
  <c r="Y839" i="67"/>
  <c r="X630" i="67"/>
  <c r="Y630" i="67"/>
  <c r="A630" i="67"/>
  <c r="M630" i="67" s="1"/>
  <c r="Z630" i="67"/>
  <c r="W630" i="67"/>
  <c r="Z189" i="67"/>
  <c r="A189" i="67"/>
  <c r="M189" i="67" s="1"/>
  <c r="X189" i="67"/>
  <c r="Y189" i="67"/>
  <c r="W189" i="67"/>
  <c r="Z277" i="67"/>
  <c r="A277" i="67"/>
  <c r="M277" i="67" s="1"/>
  <c r="Y277" i="67"/>
  <c r="X277" i="67"/>
  <c r="W277" i="67"/>
  <c r="Z712" i="67"/>
  <c r="W712" i="67"/>
  <c r="X712" i="67"/>
  <c r="A712" i="67"/>
  <c r="M712" i="67" s="1"/>
  <c r="Y712" i="67"/>
  <c r="Z177" i="67"/>
  <c r="A177" i="67"/>
  <c r="M177" i="67" s="1"/>
  <c r="X177" i="67"/>
  <c r="W177" i="67"/>
  <c r="Y177" i="67"/>
  <c r="Z972" i="67"/>
  <c r="W972" i="67"/>
  <c r="A972" i="67"/>
  <c r="M972" i="67" s="1"/>
  <c r="X972" i="67"/>
  <c r="Y972" i="67"/>
  <c r="Z368" i="67"/>
  <c r="W368" i="67"/>
  <c r="X368" i="67"/>
  <c r="A368" i="67"/>
  <c r="M368" i="67" s="1"/>
  <c r="Y368" i="67"/>
  <c r="Z214" i="67"/>
  <c r="W214" i="67"/>
  <c r="X214" i="67"/>
  <c r="A214" i="67"/>
  <c r="M214" i="67" s="1"/>
  <c r="Y214" i="67"/>
  <c r="Z60" i="67"/>
  <c r="A60" i="67"/>
  <c r="M60" i="67" s="1"/>
  <c r="W60" i="67"/>
  <c r="Y60" i="67"/>
  <c r="X60" i="67"/>
  <c r="Z437" i="67"/>
  <c r="A437" i="67"/>
  <c r="M437" i="67" s="1"/>
  <c r="W437" i="67"/>
  <c r="Y437" i="67"/>
  <c r="X437" i="67"/>
  <c r="Z714" i="67"/>
  <c r="W714" i="67"/>
  <c r="A714" i="67"/>
  <c r="M714" i="67" s="1"/>
  <c r="X714" i="67"/>
  <c r="Y714" i="67"/>
  <c r="Z96" i="67"/>
  <c r="Y96" i="67"/>
  <c r="A96" i="67"/>
  <c r="M96" i="67" s="1"/>
  <c r="W96" i="67"/>
  <c r="X96" i="67"/>
  <c r="Z265" i="67"/>
  <c r="W265" i="67"/>
  <c r="Y265" i="67"/>
  <c r="X265" i="67"/>
  <c r="A265" i="67"/>
  <c r="M265" i="67" s="1"/>
  <c r="Z934" i="67"/>
  <c r="A934" i="67"/>
  <c r="M934" i="67" s="1"/>
  <c r="Y934" i="67"/>
  <c r="X934" i="67"/>
  <c r="W934" i="67"/>
  <c r="Z969" i="67"/>
  <c r="A969" i="67"/>
  <c r="M969" i="67" s="1"/>
  <c r="X969" i="67"/>
  <c r="Y969" i="67"/>
  <c r="W969" i="67"/>
  <c r="Z312" i="67"/>
  <c r="Y312" i="67"/>
  <c r="X312" i="67"/>
  <c r="A312" i="67"/>
  <c r="M312" i="67" s="1"/>
  <c r="W312" i="67"/>
  <c r="Z517" i="67"/>
  <c r="A517" i="67"/>
  <c r="M517" i="67" s="1"/>
  <c r="X517" i="67"/>
  <c r="W517" i="67"/>
  <c r="Y517" i="67"/>
  <c r="Z597" i="67"/>
  <c r="W597" i="67"/>
  <c r="A597" i="67"/>
  <c r="M597" i="67" s="1"/>
  <c r="X597" i="67"/>
  <c r="Y597" i="67"/>
  <c r="Z11" i="67"/>
  <c r="Y11" i="67"/>
  <c r="A11" i="67"/>
  <c r="M11" i="67" s="1"/>
  <c r="W11" i="67"/>
  <c r="X11" i="67"/>
  <c r="Z904" i="67"/>
  <c r="Y904" i="67"/>
  <c r="W904" i="67"/>
  <c r="X904" i="67"/>
  <c r="A904" i="67"/>
  <c r="M904" i="67" s="1"/>
  <c r="Z346" i="67"/>
  <c r="Y346" i="67"/>
  <c r="A346" i="67"/>
  <c r="M346" i="67" s="1"/>
  <c r="X346" i="67"/>
  <c r="W346" i="67"/>
  <c r="Z586" i="67"/>
  <c r="X586" i="67"/>
  <c r="A586" i="67"/>
  <c r="M586" i="67" s="1"/>
  <c r="W586" i="67"/>
  <c r="Y586" i="67"/>
  <c r="Z185" i="67"/>
  <c r="W185" i="67"/>
  <c r="A185" i="67"/>
  <c r="M185" i="67" s="1"/>
  <c r="X185" i="67"/>
  <c r="Y185" i="67"/>
  <c r="Z778" i="67"/>
  <c r="X778" i="67"/>
  <c r="W778" i="67"/>
  <c r="A778" i="67"/>
  <c r="M778" i="67" s="1"/>
  <c r="Y778" i="67"/>
  <c r="Z666" i="67"/>
  <c r="A666" i="67"/>
  <c r="M666" i="67" s="1"/>
  <c r="Y666" i="67"/>
  <c r="X666" i="67"/>
  <c r="W666" i="67"/>
  <c r="Z268" i="67"/>
  <c r="W268" i="67"/>
  <c r="A268" i="67"/>
  <c r="M268" i="67" s="1"/>
  <c r="Y268" i="67"/>
  <c r="X268" i="67"/>
  <c r="Z940" i="67"/>
  <c r="X940" i="67"/>
  <c r="A940" i="67"/>
  <c r="M940" i="67" s="1"/>
  <c r="W940" i="67"/>
  <c r="Y940" i="67"/>
  <c r="Z978" i="67"/>
  <c r="Y978" i="67"/>
  <c r="W978" i="67"/>
  <c r="A978" i="67"/>
  <c r="M978" i="67" s="1"/>
  <c r="X978" i="67"/>
  <c r="Z528" i="67"/>
  <c r="A528" i="67"/>
  <c r="M528" i="67" s="1"/>
  <c r="X528" i="67"/>
  <c r="W528" i="67"/>
  <c r="Y528" i="67"/>
  <c r="Z800" i="67"/>
  <c r="Y800" i="67"/>
  <c r="A800" i="67"/>
  <c r="M800" i="67" s="1"/>
  <c r="W800" i="67"/>
  <c r="X800" i="67"/>
  <c r="Z581" i="67"/>
  <c r="A581" i="67"/>
  <c r="M581" i="67" s="1"/>
  <c r="X581" i="67"/>
  <c r="Y581" i="67"/>
  <c r="W581" i="67"/>
  <c r="Z148" i="67"/>
  <c r="Y148" i="67"/>
  <c r="X148" i="67"/>
  <c r="W148" i="67"/>
  <c r="A148" i="67"/>
  <c r="M148" i="67" s="1"/>
  <c r="W855" i="67"/>
  <c r="Z855" i="67"/>
  <c r="Y855" i="67"/>
  <c r="A855" i="67"/>
  <c r="M855" i="67" s="1"/>
  <c r="X855" i="67"/>
  <c r="Z525" i="67"/>
  <c r="A525" i="67"/>
  <c r="M525" i="67" s="1"/>
  <c r="W525" i="67"/>
  <c r="Y525" i="67"/>
  <c r="X525" i="67"/>
  <c r="Z918" i="67"/>
  <c r="W918" i="67"/>
  <c r="X918" i="67"/>
  <c r="Y918" i="67"/>
  <c r="A918" i="67"/>
  <c r="M918" i="67" s="1"/>
  <c r="Z811" i="67"/>
  <c r="W811" i="67"/>
  <c r="A811" i="67"/>
  <c r="M811" i="67" s="1"/>
  <c r="X811" i="67"/>
  <c r="Y811" i="67"/>
  <c r="Z872" i="67"/>
  <c r="A872" i="67"/>
  <c r="M872" i="67" s="1"/>
  <c r="X872" i="67"/>
  <c r="Y872" i="67"/>
  <c r="W872" i="67"/>
  <c r="Z261" i="67"/>
  <c r="W261" i="67"/>
  <c r="A261" i="67"/>
  <c r="M261" i="67" s="1"/>
  <c r="X261" i="67"/>
  <c r="Y261" i="67"/>
  <c r="Z879" i="67"/>
  <c r="X879" i="67"/>
  <c r="W879" i="67"/>
  <c r="A879" i="67"/>
  <c r="M879" i="67" s="1"/>
  <c r="Y879" i="67"/>
  <c r="Z380" i="67"/>
  <c r="W380" i="67"/>
  <c r="X380" i="67"/>
  <c r="Y380" i="67"/>
  <c r="A380" i="67"/>
  <c r="M380" i="67" s="1"/>
  <c r="X774" i="67"/>
  <c r="W774" i="67"/>
  <c r="Z774" i="67"/>
  <c r="Y774" i="67"/>
  <c r="A774" i="67"/>
  <c r="M774" i="67" s="1"/>
  <c r="Z1004" i="67"/>
  <c r="A1004" i="67"/>
  <c r="M1004" i="67" s="1"/>
  <c r="X1004" i="67"/>
  <c r="Y1004" i="67"/>
  <c r="W1004" i="67"/>
  <c r="Z533" i="67"/>
  <c r="W533" i="67"/>
  <c r="A533" i="67"/>
  <c r="M533" i="67" s="1"/>
  <c r="Y533" i="67"/>
  <c r="X533" i="67"/>
  <c r="Z530" i="67"/>
  <c r="A530" i="67"/>
  <c r="M530" i="67" s="1"/>
  <c r="X530" i="67"/>
  <c r="W530" i="67"/>
  <c r="Y530" i="67"/>
  <c r="Z428" i="67"/>
  <c r="X428" i="67"/>
  <c r="Y428" i="67"/>
  <c r="W428" i="67"/>
  <c r="A428" i="67"/>
  <c r="M428" i="67" s="1"/>
  <c r="Z719" i="67"/>
  <c r="W719" i="67"/>
  <c r="A719" i="67"/>
  <c r="M719" i="67" s="1"/>
  <c r="X719" i="67"/>
  <c r="Y719" i="67"/>
  <c r="Z700" i="67"/>
  <c r="X700" i="67"/>
  <c r="Y700" i="67"/>
  <c r="W700" i="67"/>
  <c r="A700" i="67"/>
  <c r="M700" i="67" s="1"/>
  <c r="Z639" i="67"/>
  <c r="W639" i="67"/>
  <c r="A639" i="67"/>
  <c r="M639" i="67" s="1"/>
  <c r="X639" i="67"/>
  <c r="Y639" i="67"/>
  <c r="Z841" i="67"/>
  <c r="Y841" i="67"/>
  <c r="A841" i="67"/>
  <c r="M841" i="67" s="1"/>
  <c r="X841" i="67"/>
  <c r="W841" i="67"/>
  <c r="Z73" i="67"/>
  <c r="Y73" i="67"/>
  <c r="X73" i="67"/>
  <c r="A73" i="67"/>
  <c r="M73" i="67" s="1"/>
  <c r="W73" i="67"/>
  <c r="Z952" i="67"/>
  <c r="Y952" i="67"/>
  <c r="A952" i="67"/>
  <c r="M952" i="67" s="1"/>
  <c r="X952" i="67"/>
  <c r="W952" i="67"/>
  <c r="Z171" i="67"/>
  <c r="A171" i="67"/>
  <c r="M171" i="67" s="1"/>
  <c r="Y171" i="67"/>
  <c r="W171" i="67"/>
  <c r="X171" i="67"/>
  <c r="Z873" i="67"/>
  <c r="X873" i="67"/>
  <c r="W873" i="67"/>
  <c r="Y873" i="67"/>
  <c r="A873" i="67"/>
  <c r="M873" i="67" s="1"/>
  <c r="Z902" i="67"/>
  <c r="Y902" i="67"/>
  <c r="W902" i="67"/>
  <c r="X902" i="67"/>
  <c r="A902" i="67"/>
  <c r="M902" i="67" s="1"/>
  <c r="Z147" i="67"/>
  <c r="X147" i="67"/>
  <c r="Y147" i="67"/>
  <c r="A147" i="67"/>
  <c r="M147" i="67" s="1"/>
  <c r="W147" i="67"/>
  <c r="Z660" i="67"/>
  <c r="X660" i="67"/>
  <c r="W660" i="67"/>
  <c r="A660" i="67"/>
  <c r="M660" i="67" s="1"/>
  <c r="Y660" i="67"/>
  <c r="Z688" i="67"/>
  <c r="Y688" i="67"/>
  <c r="X688" i="67"/>
  <c r="W688" i="67"/>
  <c r="A688" i="67"/>
  <c r="M688" i="67" s="1"/>
  <c r="W419" i="67"/>
  <c r="Y419" i="67"/>
  <c r="Z419" i="67"/>
  <c r="A419" i="67"/>
  <c r="M419" i="67" s="1"/>
  <c r="X419" i="67"/>
  <c r="Z526" i="67"/>
  <c r="Y526" i="67"/>
  <c r="A526" i="67"/>
  <c r="M526" i="67" s="1"/>
  <c r="X526" i="67"/>
  <c r="W526" i="67"/>
  <c r="Z497" i="67"/>
  <c r="Y497" i="67"/>
  <c r="A497" i="67"/>
  <c r="M497" i="67" s="1"/>
  <c r="W497" i="67"/>
  <c r="X497" i="67"/>
  <c r="Z289" i="67"/>
  <c r="W289" i="67"/>
  <c r="A289" i="67"/>
  <c r="M289" i="67" s="1"/>
  <c r="Y289" i="67"/>
  <c r="X289" i="67"/>
  <c r="Z429" i="67"/>
  <c r="Y429" i="67"/>
  <c r="W429" i="67"/>
  <c r="X429" i="67"/>
  <c r="A429" i="67"/>
  <c r="M429" i="67" s="1"/>
  <c r="Z26" i="67"/>
  <c r="A26" i="67"/>
  <c r="M26" i="67" s="1"/>
  <c r="W26" i="67"/>
  <c r="Y26" i="67"/>
  <c r="X26" i="67"/>
  <c r="Z582" i="67"/>
  <c r="X582" i="67"/>
  <c r="Y582" i="67"/>
  <c r="W582" i="67"/>
  <c r="A582" i="67"/>
  <c r="M582" i="67" s="1"/>
  <c r="Z676" i="67"/>
  <c r="Y676" i="67"/>
  <c r="A676" i="67"/>
  <c r="M676" i="67" s="1"/>
  <c r="W676" i="67"/>
  <c r="X676" i="67"/>
  <c r="Z153" i="67"/>
  <c r="W153" i="67"/>
  <c r="X153" i="67"/>
  <c r="A153" i="67"/>
  <c r="M153" i="67" s="1"/>
  <c r="Y153" i="67"/>
  <c r="Z682" i="67"/>
  <c r="Y682" i="67"/>
  <c r="A682" i="67"/>
  <c r="M682" i="67" s="1"/>
  <c r="W682" i="67"/>
  <c r="X682" i="67"/>
  <c r="Z869" i="67"/>
  <c r="A869" i="67"/>
  <c r="M869" i="67" s="1"/>
  <c r="W869" i="67"/>
  <c r="Y869" i="67"/>
  <c r="X869" i="67"/>
  <c r="Z217" i="67"/>
  <c r="W217" i="67"/>
  <c r="A217" i="67"/>
  <c r="M217" i="67" s="1"/>
  <c r="X217" i="67"/>
  <c r="Y217" i="67"/>
  <c r="Z372" i="67"/>
  <c r="A372" i="67"/>
  <c r="M372" i="67" s="1"/>
  <c r="X372" i="67"/>
  <c r="Y372" i="67"/>
  <c r="W372" i="67"/>
  <c r="Z993" i="67"/>
  <c r="W993" i="67"/>
  <c r="A993" i="67"/>
  <c r="M993" i="67" s="1"/>
  <c r="X993" i="67"/>
  <c r="Y993" i="67"/>
  <c r="Z649" i="67"/>
  <c r="A649" i="67"/>
  <c r="M649" i="67" s="1"/>
  <c r="W649" i="67"/>
  <c r="X649" i="67"/>
  <c r="Y649" i="67"/>
  <c r="Z196" i="67"/>
  <c r="X196" i="67"/>
  <c r="Y196" i="67"/>
  <c r="A196" i="67"/>
  <c r="M196" i="67" s="1"/>
  <c r="W196" i="67"/>
  <c r="Z930" i="67"/>
  <c r="Y930" i="67"/>
  <c r="X930" i="67"/>
  <c r="A930" i="67"/>
  <c r="M930" i="67" s="1"/>
  <c r="W930" i="67"/>
  <c r="Z824" i="67"/>
  <c r="W824" i="67"/>
  <c r="X824" i="67"/>
  <c r="Y824" i="67"/>
  <c r="A824" i="67"/>
  <c r="M824" i="67" s="1"/>
  <c r="Z692" i="67"/>
  <c r="A692" i="67"/>
  <c r="M692" i="67" s="1"/>
  <c r="W692" i="67"/>
  <c r="X692" i="67"/>
  <c r="Y692" i="67"/>
  <c r="Z52" i="67"/>
  <c r="Y52" i="67"/>
  <c r="W52" i="67"/>
  <c r="X52" i="67"/>
  <c r="A52" i="67"/>
  <c r="M52" i="67" s="1"/>
  <c r="Z316" i="67"/>
  <c r="X316" i="67"/>
  <c r="A316" i="67"/>
  <c r="M316" i="67" s="1"/>
  <c r="Y316" i="67"/>
  <c r="W316" i="67"/>
  <c r="Z772" i="67"/>
  <c r="Y772" i="67"/>
  <c r="W772" i="67"/>
  <c r="X772" i="67"/>
  <c r="A772" i="67"/>
  <c r="M772" i="67" s="1"/>
  <c r="Z721" i="67"/>
  <c r="Y721" i="67"/>
  <c r="A721" i="67"/>
  <c r="M721" i="67" s="1"/>
  <c r="W721" i="67"/>
  <c r="X721" i="67"/>
  <c r="Z331" i="67"/>
  <c r="Y331" i="67"/>
  <c r="W331" i="67"/>
  <c r="X331" i="67"/>
  <c r="A331" i="67"/>
  <c r="M331" i="67" s="1"/>
  <c r="Z984" i="67"/>
  <c r="X984" i="67"/>
  <c r="A984" i="67"/>
  <c r="M984" i="67" s="1"/>
  <c r="Y984" i="67"/>
  <c r="W984" i="67"/>
  <c r="Z971" i="67"/>
  <c r="X971" i="67"/>
  <c r="A971" i="67"/>
  <c r="M971" i="67" s="1"/>
  <c r="W971" i="67"/>
  <c r="Y971" i="67"/>
  <c r="Z436" i="67"/>
  <c r="A436" i="67"/>
  <c r="M436" i="67" s="1"/>
  <c r="W436" i="67"/>
  <c r="Y436" i="67"/>
  <c r="X436" i="67"/>
  <c r="Z294" i="67"/>
  <c r="A294" i="67"/>
  <c r="M294" i="67" s="1"/>
  <c r="W294" i="67"/>
  <c r="X294" i="67"/>
  <c r="Y294" i="67"/>
  <c r="Z164" i="67"/>
  <c r="W164" i="67"/>
  <c r="Y164" i="67"/>
  <c r="X164" i="67"/>
  <c r="A164" i="67"/>
  <c r="M164" i="67" s="1"/>
  <c r="Z756" i="67"/>
  <c r="A756" i="67"/>
  <c r="M756" i="67" s="1"/>
  <c r="W756" i="67"/>
  <c r="Y756" i="67"/>
  <c r="X756" i="67"/>
  <c r="Z907" i="67"/>
  <c r="Y907" i="67"/>
  <c r="W907" i="67"/>
  <c r="X907" i="67"/>
  <c r="A907" i="67"/>
  <c r="M907" i="67" s="1"/>
  <c r="Z199" i="67"/>
  <c r="Y199" i="67"/>
  <c r="X199" i="67"/>
  <c r="W199" i="67"/>
  <c r="A199" i="67"/>
  <c r="M199" i="67" s="1"/>
  <c r="Z78" i="67"/>
  <c r="Y78" i="67"/>
  <c r="A78" i="67"/>
  <c r="M78" i="67" s="1"/>
  <c r="W78" i="67"/>
  <c r="X78" i="67"/>
  <c r="Z663" i="67"/>
  <c r="X663" i="67"/>
  <c r="Y663" i="67"/>
  <c r="A663" i="67"/>
  <c r="M663" i="67" s="1"/>
  <c r="W663" i="67"/>
  <c r="Z127" i="67"/>
  <c r="Y127" i="67"/>
  <c r="X127" i="67"/>
  <c r="A127" i="67"/>
  <c r="M127" i="67" s="1"/>
  <c r="W127" i="67"/>
  <c r="Z440" i="67"/>
  <c r="X440" i="67"/>
  <c r="Y440" i="67"/>
  <c r="A440" i="67"/>
  <c r="M440" i="67" s="1"/>
  <c r="W440" i="67"/>
  <c r="Z303" i="67"/>
  <c r="A303" i="67"/>
  <c r="M303" i="67" s="1"/>
  <c r="W303" i="67"/>
  <c r="X303" i="67"/>
  <c r="Y303" i="67"/>
  <c r="Z396" i="67"/>
  <c r="A396" i="67"/>
  <c r="M396" i="67" s="1"/>
  <c r="Y396" i="67"/>
  <c r="W396" i="67"/>
  <c r="X396" i="67"/>
  <c r="Z230" i="67"/>
  <c r="A230" i="67"/>
  <c r="M230" i="67" s="1"/>
  <c r="W230" i="67"/>
  <c r="Y230" i="67"/>
  <c r="X230" i="67"/>
  <c r="Z543" i="67"/>
  <c r="A543" i="67"/>
  <c r="M543" i="67" s="1"/>
  <c r="Y543" i="67"/>
  <c r="X543" i="67"/>
  <c r="W543" i="67"/>
  <c r="Z131" i="67"/>
  <c r="A131" i="67"/>
  <c r="M131" i="67" s="1"/>
  <c r="W131" i="67"/>
  <c r="X131" i="67"/>
  <c r="Y131" i="67"/>
  <c r="Z8" i="67"/>
  <c r="W8" i="67"/>
  <c r="X8" i="67"/>
  <c r="Y8" i="67"/>
  <c r="Z166" i="67"/>
  <c r="X166" i="67"/>
  <c r="A166" i="67"/>
  <c r="M166" i="67" s="1"/>
  <c r="Y166" i="67"/>
  <c r="W166" i="67"/>
  <c r="Z807" i="67"/>
  <c r="Y807" i="67"/>
  <c r="A807" i="67"/>
  <c r="M807" i="67" s="1"/>
  <c r="W807" i="67"/>
  <c r="X807" i="67"/>
  <c r="Z882" i="67"/>
  <c r="A882" i="67"/>
  <c r="M882" i="67" s="1"/>
  <c r="X882" i="67"/>
  <c r="Y882" i="67"/>
  <c r="W882" i="67"/>
  <c r="Z471" i="67"/>
  <c r="A471" i="67"/>
  <c r="M471" i="67" s="1"/>
  <c r="W471" i="67"/>
  <c r="Y471" i="67"/>
  <c r="X471" i="67"/>
  <c r="Z385" i="67"/>
  <c r="A385" i="67"/>
  <c r="M385" i="67" s="1"/>
  <c r="X385" i="67"/>
  <c r="W385" i="67"/>
  <c r="Y385" i="67"/>
  <c r="Z427" i="67"/>
  <c r="A427" i="67"/>
  <c r="M427" i="67" s="1"/>
  <c r="W427" i="67"/>
  <c r="Y427" i="67"/>
  <c r="X427" i="67"/>
  <c r="Z142" i="67"/>
  <c r="A142" i="67"/>
  <c r="M142" i="67" s="1"/>
  <c r="X142" i="67"/>
  <c r="Y142" i="67"/>
  <c r="W142" i="67"/>
  <c r="Z500" i="67"/>
  <c r="A500" i="67"/>
  <c r="M500" i="67" s="1"/>
  <c r="W500" i="67"/>
  <c r="Y500" i="67"/>
  <c r="X500" i="67"/>
  <c r="Y523" i="67"/>
  <c r="W523" i="67"/>
  <c r="A523" i="67"/>
  <c r="M523" i="67" s="1"/>
  <c r="Z523" i="67"/>
  <c r="X523" i="67"/>
  <c r="Z977" i="67"/>
  <c r="X977" i="67"/>
  <c r="Y977" i="67"/>
  <c r="W977" i="67"/>
  <c r="A977" i="67"/>
  <c r="M977" i="67" s="1"/>
  <c r="Y542" i="67"/>
  <c r="A542" i="67"/>
  <c r="M542" i="67" s="1"/>
  <c r="X542" i="67"/>
  <c r="Z542" i="67"/>
  <c r="W542" i="67"/>
  <c r="Z212" i="67"/>
  <c r="A212" i="67"/>
  <c r="M212" i="67" s="1"/>
  <c r="X212" i="67"/>
  <c r="W212" i="67"/>
  <c r="Y212" i="67"/>
  <c r="W541" i="67"/>
  <c r="A541" i="67"/>
  <c r="M541" i="67" s="1"/>
  <c r="Y541" i="67"/>
  <c r="X541" i="67"/>
  <c r="Z541" i="67"/>
  <c r="A955" i="67"/>
  <c r="M955" i="67" s="1"/>
  <c r="Y955" i="67"/>
  <c r="W955" i="67"/>
  <c r="Z955" i="67"/>
  <c r="X955" i="67"/>
  <c r="X561" i="67"/>
  <c r="Y561" i="67"/>
  <c r="W561" i="67"/>
  <c r="A561" i="67"/>
  <c r="M561" i="67" s="1"/>
  <c r="Z561" i="67"/>
  <c r="Z109" i="67"/>
  <c r="W109" i="67"/>
  <c r="X109" i="67"/>
  <c r="A109" i="67"/>
  <c r="M109" i="67" s="1"/>
  <c r="Y109" i="67"/>
  <c r="Z702" i="67"/>
  <c r="X702" i="67"/>
  <c r="Y702" i="67"/>
  <c r="W702" i="67"/>
  <c r="A702" i="67"/>
  <c r="M702" i="67" s="1"/>
  <c r="Y467" i="67"/>
  <c r="W467" i="67"/>
  <c r="Z467" i="67"/>
  <c r="A467" i="67"/>
  <c r="M467" i="67" s="1"/>
  <c r="X467" i="67"/>
  <c r="Z878" i="67"/>
  <c r="X878" i="67"/>
  <c r="A878" i="67"/>
  <c r="M878" i="67" s="1"/>
  <c r="Y878" i="67"/>
  <c r="W878" i="67"/>
  <c r="Z163" i="67"/>
  <c r="A163" i="67"/>
  <c r="M163" i="67" s="1"/>
  <c r="W163" i="67"/>
  <c r="Y163" i="67"/>
  <c r="X163" i="67"/>
  <c r="Z752" i="67"/>
  <c r="Y752" i="67"/>
  <c r="X752" i="67"/>
  <c r="W752" i="67"/>
  <c r="A752" i="67"/>
  <c r="M752" i="67" s="1"/>
  <c r="Z42" i="67"/>
  <c r="Y42" i="67"/>
  <c r="A42" i="67"/>
  <c r="M42" i="67" s="1"/>
  <c r="X42" i="67"/>
  <c r="W42" i="67"/>
  <c r="Z283" i="67"/>
  <c r="A283" i="67"/>
  <c r="M283" i="67" s="1"/>
  <c r="X283" i="67"/>
  <c r="Y283" i="67"/>
  <c r="W283" i="67"/>
  <c r="Z365" i="67"/>
  <c r="W365" i="67"/>
  <c r="Y365" i="67"/>
  <c r="X365" i="67"/>
  <c r="A365" i="67"/>
  <c r="M365" i="67" s="1"/>
  <c r="Z392" i="67"/>
  <c r="Y392" i="67"/>
  <c r="X392" i="67"/>
  <c r="A392" i="67"/>
  <c r="M392" i="67" s="1"/>
  <c r="W392" i="67"/>
  <c r="Z88" i="67"/>
  <c r="A88" i="67"/>
  <c r="M88" i="67" s="1"/>
  <c r="W88" i="67"/>
  <c r="X88" i="67"/>
  <c r="Y88" i="67"/>
  <c r="Z590" i="67"/>
  <c r="Y590" i="67"/>
  <c r="W590" i="67"/>
  <c r="A590" i="67"/>
  <c r="M590" i="67" s="1"/>
  <c r="X590" i="67"/>
  <c r="Z668" i="67"/>
  <c r="A668" i="67"/>
  <c r="M668" i="67" s="1"/>
  <c r="X668" i="67"/>
  <c r="Y668" i="67"/>
  <c r="W668" i="67"/>
  <c r="Z506" i="67"/>
  <c r="Y506" i="67"/>
  <c r="X506" i="67"/>
  <c r="A506" i="67"/>
  <c r="M506" i="67" s="1"/>
  <c r="W506" i="67"/>
  <c r="Z327" i="67"/>
  <c r="A327" i="67"/>
  <c r="M327" i="67" s="1"/>
  <c r="Y327" i="67"/>
  <c r="W327" i="67"/>
  <c r="X327" i="67"/>
  <c r="Z765" i="67"/>
  <c r="A765" i="67"/>
  <c r="M765" i="67" s="1"/>
  <c r="Y765" i="67"/>
  <c r="X765" i="67"/>
  <c r="W765" i="67"/>
  <c r="Z216" i="67"/>
  <c r="W216" i="67"/>
  <c r="X216" i="67"/>
  <c r="A216" i="67"/>
  <c r="M216" i="67" s="1"/>
  <c r="Y216" i="67"/>
  <c r="Z154" i="67"/>
  <c r="X154" i="67"/>
  <c r="A154" i="67"/>
  <c r="M154" i="67" s="1"/>
  <c r="Y154" i="67"/>
  <c r="W154" i="67"/>
  <c r="Z447" i="67"/>
  <c r="Y447" i="67"/>
  <c r="W447" i="67"/>
  <c r="A447" i="67"/>
  <c r="M447" i="67" s="1"/>
  <c r="X447" i="67"/>
  <c r="Z416" i="67"/>
  <c r="Y416" i="67"/>
  <c r="X416" i="67"/>
  <c r="A416" i="67"/>
  <c r="M416" i="67" s="1"/>
  <c r="W416" i="67"/>
  <c r="Z792" i="67"/>
  <c r="A792" i="67"/>
  <c r="M792" i="67" s="1"/>
  <c r="X792" i="67"/>
  <c r="W792" i="67"/>
  <c r="Y792" i="67"/>
  <c r="Z783" i="67"/>
  <c r="Y783" i="67"/>
  <c r="W783" i="67"/>
  <c r="A783" i="67"/>
  <c r="M783" i="67" s="1"/>
  <c r="X783" i="67"/>
  <c r="Z264" i="67"/>
  <c r="A264" i="67"/>
  <c r="M264" i="67" s="1"/>
  <c r="Y264" i="67"/>
  <c r="X264" i="67"/>
  <c r="W264" i="67"/>
  <c r="Z963" i="67"/>
  <c r="W963" i="67"/>
  <c r="X963" i="67"/>
  <c r="A963" i="67"/>
  <c r="M963" i="67" s="1"/>
  <c r="Y963" i="67"/>
  <c r="Z956" i="67"/>
  <c r="Y956" i="67"/>
  <c r="X956" i="67"/>
  <c r="W956" i="67"/>
  <c r="A956" i="67"/>
  <c r="M956" i="67" s="1"/>
  <c r="Z769" i="67"/>
  <c r="X769" i="67"/>
  <c r="W769" i="67"/>
  <c r="Y769" i="67"/>
  <c r="A769" i="67"/>
  <c r="M769" i="67" s="1"/>
  <c r="Z353" i="67"/>
  <c r="A353" i="67"/>
  <c r="M353" i="67" s="1"/>
  <c r="X353" i="67"/>
  <c r="Y353" i="67"/>
  <c r="W353" i="67"/>
  <c r="Z905" i="67"/>
  <c r="A905" i="67"/>
  <c r="M905" i="67" s="1"/>
  <c r="X905" i="67"/>
  <c r="W905" i="67"/>
  <c r="Y905" i="67"/>
  <c r="Z547" i="67"/>
  <c r="Y547" i="67"/>
  <c r="X547" i="67"/>
  <c r="W547" i="67"/>
  <c r="A547" i="67"/>
  <c r="M547" i="67" s="1"/>
  <c r="Z739" i="67"/>
  <c r="A739" i="67"/>
  <c r="M739" i="67" s="1"/>
  <c r="W739" i="67"/>
  <c r="Y739" i="67"/>
  <c r="X739" i="67"/>
  <c r="Z751" i="67"/>
  <c r="X751" i="67"/>
  <c r="Y751" i="67"/>
  <c r="W751" i="67"/>
  <c r="A751" i="67"/>
  <c r="M751" i="67" s="1"/>
  <c r="Z124" i="67"/>
  <c r="A124" i="67"/>
  <c r="M124" i="67" s="1"/>
  <c r="X124" i="67"/>
  <c r="W124" i="67"/>
  <c r="Y124" i="67"/>
  <c r="Z477" i="67"/>
  <c r="Y477" i="67"/>
  <c r="X477" i="67"/>
  <c r="W477" i="67"/>
  <c r="A477" i="67"/>
  <c r="M477" i="67" s="1"/>
  <c r="Z139" i="67"/>
  <c r="Y139" i="67"/>
  <c r="W139" i="67"/>
  <c r="X139" i="67"/>
  <c r="A139" i="67"/>
  <c r="M139" i="67" s="1"/>
  <c r="Z465" i="67"/>
  <c r="Y465" i="67"/>
  <c r="X465" i="67"/>
  <c r="W465" i="67"/>
  <c r="A465" i="67"/>
  <c r="M465" i="67" s="1"/>
  <c r="Z203" i="67"/>
  <c r="W203" i="67"/>
  <c r="A203" i="67"/>
  <c r="M203" i="67" s="1"/>
  <c r="Y203" i="67"/>
  <c r="X203" i="67"/>
  <c r="Z888" i="67"/>
  <c r="X888" i="67"/>
  <c r="A888" i="67"/>
  <c r="M888" i="67" s="1"/>
  <c r="W888" i="67"/>
  <c r="Y888" i="67"/>
  <c r="Z757" i="67"/>
  <c r="X757" i="67"/>
  <c r="A757" i="67"/>
  <c r="M757" i="67" s="1"/>
  <c r="W757" i="67"/>
  <c r="Y757" i="67"/>
  <c r="Z650" i="67"/>
  <c r="W650" i="67"/>
  <c r="Y650" i="67"/>
  <c r="X650" i="67"/>
  <c r="A650" i="67"/>
  <c r="M650" i="67" s="1"/>
  <c r="Z39" i="67"/>
  <c r="Y39" i="67"/>
  <c r="X39" i="67"/>
  <c r="W39" i="67"/>
  <c r="A39" i="67"/>
  <c r="M39" i="67" s="1"/>
  <c r="Z732" i="67"/>
  <c r="W732" i="67"/>
  <c r="Y732" i="67"/>
  <c r="X732" i="67"/>
  <c r="A732" i="67"/>
  <c r="M732" i="67" s="1"/>
  <c r="Z981" i="67"/>
  <c r="X981" i="67"/>
  <c r="A981" i="67"/>
  <c r="M981" i="67" s="1"/>
  <c r="W981" i="67"/>
  <c r="Y981" i="67"/>
  <c r="Z744" i="67"/>
  <c r="A744" i="67"/>
  <c r="M744" i="67" s="1"/>
  <c r="W744" i="67"/>
  <c r="X744" i="67"/>
  <c r="Y744" i="67"/>
  <c r="Z206" i="67"/>
  <c r="X206" i="67"/>
  <c r="Y206" i="67"/>
  <c r="W206" i="67"/>
  <c r="A206" i="67"/>
  <c r="M206" i="67" s="1"/>
  <c r="Z29" i="67"/>
  <c r="A29" i="67"/>
  <c r="M29" i="67" s="1"/>
  <c r="X29" i="67"/>
  <c r="W29" i="67"/>
  <c r="Y29" i="67"/>
  <c r="Z951" i="67"/>
  <c r="W951" i="67"/>
  <c r="A951" i="67"/>
  <c r="M951" i="67" s="1"/>
  <c r="X951" i="67"/>
  <c r="Y951" i="67"/>
  <c r="Z652" i="67"/>
  <c r="Y652" i="67"/>
  <c r="X652" i="67"/>
  <c r="A652" i="67"/>
  <c r="M652" i="67" s="1"/>
  <c r="W652" i="67"/>
  <c r="Z794" i="67"/>
  <c r="W794" i="67"/>
  <c r="A794" i="67"/>
  <c r="M794" i="67" s="1"/>
  <c r="X794" i="67"/>
  <c r="Y794" i="67"/>
  <c r="Z5" i="67"/>
  <c r="W5" i="67"/>
  <c r="Y5" i="67"/>
  <c r="X5" i="67" s="1"/>
  <c r="Z514" i="67"/>
  <c r="W514" i="67"/>
  <c r="A514" i="67"/>
  <c r="M514" i="67" s="1"/>
  <c r="Y514" i="67"/>
  <c r="X514" i="67"/>
  <c r="Z107" i="67"/>
  <c r="X107" i="67"/>
  <c r="W107" i="67"/>
  <c r="Y107" i="67"/>
  <c r="A107" i="67"/>
  <c r="M107" i="67" s="1"/>
  <c r="Z858" i="67"/>
  <c r="X858" i="67"/>
  <c r="A858" i="67"/>
  <c r="M858" i="67" s="1"/>
  <c r="W858" i="67"/>
  <c r="Y858" i="67"/>
  <c r="Z868" i="67"/>
  <c r="A868" i="67"/>
  <c r="M868" i="67" s="1"/>
  <c r="X868" i="67"/>
  <c r="Y868" i="67"/>
  <c r="W868" i="67"/>
  <c r="Z209" i="67"/>
  <c r="X209" i="67"/>
  <c r="W209" i="67"/>
  <c r="Y209" i="67"/>
  <c r="A209" i="67"/>
  <c r="M209" i="67" s="1"/>
  <c r="Z59" i="67"/>
  <c r="W59" i="67"/>
  <c r="X59" i="67"/>
  <c r="A59" i="67"/>
  <c r="M59" i="67" s="1"/>
  <c r="Y59" i="67"/>
  <c r="Z399" i="67"/>
  <c r="W399" i="67"/>
  <c r="Y399" i="67"/>
  <c r="X399" i="67"/>
  <c r="A399" i="67"/>
  <c r="M399" i="67" s="1"/>
  <c r="Z853" i="67"/>
  <c r="W853" i="67"/>
  <c r="Y853" i="67"/>
  <c r="X853" i="67"/>
  <c r="A853" i="67"/>
  <c r="M853" i="67" s="1"/>
  <c r="Z49" i="67"/>
  <c r="X49" i="67"/>
  <c r="A49" i="67"/>
  <c r="M49" i="67" s="1"/>
  <c r="Y49" i="67"/>
  <c r="W49" i="67"/>
  <c r="Z843" i="67"/>
  <c r="A843" i="67"/>
  <c r="M843" i="67" s="1"/>
  <c r="W843" i="67"/>
  <c r="X843" i="67"/>
  <c r="Y843" i="67"/>
  <c r="Z301" i="67"/>
  <c r="Y301" i="67"/>
  <c r="X301" i="67"/>
  <c r="A301" i="67"/>
  <c r="M301" i="67" s="1"/>
  <c r="W301" i="67"/>
  <c r="Z269" i="67"/>
  <c r="Y269" i="67"/>
  <c r="W269" i="67"/>
  <c r="X269" i="67"/>
  <c r="A269" i="67"/>
  <c r="M269" i="67" s="1"/>
  <c r="Z363" i="67"/>
  <c r="W363" i="67"/>
  <c r="X363" i="67"/>
  <c r="A363" i="67"/>
  <c r="M363" i="67" s="1"/>
  <c r="Y363" i="67"/>
  <c r="Z260" i="67"/>
  <c r="W260" i="67"/>
  <c r="A260" i="67"/>
  <c r="M260" i="67" s="1"/>
  <c r="Y260" i="67"/>
  <c r="X260" i="67"/>
  <c r="Z598" i="67"/>
  <c r="W598" i="67"/>
  <c r="X598" i="67"/>
  <c r="Y598" i="67"/>
  <c r="A598" i="67"/>
  <c r="M598" i="67" s="1"/>
  <c r="Z550" i="67"/>
  <c r="Y550" i="67"/>
  <c r="X550" i="67"/>
  <c r="A550" i="67"/>
  <c r="M550" i="67" s="1"/>
  <c r="W550" i="67"/>
  <c r="Z157" i="67"/>
  <c r="A157" i="67"/>
  <c r="M157" i="67" s="1"/>
  <c r="Y157" i="67"/>
  <c r="X157" i="67"/>
  <c r="W157" i="67"/>
  <c r="Z488" i="67"/>
  <c r="W488" i="67"/>
  <c r="X488" i="67"/>
  <c r="A488" i="67"/>
  <c r="M488" i="67" s="1"/>
  <c r="Y488" i="67"/>
  <c r="Z894" i="67"/>
  <c r="A894" i="67"/>
  <c r="M894" i="67" s="1"/>
  <c r="Y894" i="67"/>
  <c r="X894" i="67"/>
  <c r="W894" i="67"/>
  <c r="Z181" i="67"/>
  <c r="A181" i="67"/>
  <c r="M181" i="67" s="1"/>
  <c r="X181" i="67"/>
  <c r="W181" i="67"/>
  <c r="Y181" i="67"/>
  <c r="Z315" i="67"/>
  <c r="W315" i="67"/>
  <c r="X315" i="67"/>
  <c r="A315" i="67"/>
  <c r="M315" i="67" s="1"/>
  <c r="Y315" i="67"/>
  <c r="Z13" i="67"/>
  <c r="W13" i="67"/>
  <c r="Y13" i="67"/>
  <c r="A13" i="67"/>
  <c r="M13" i="67" s="1"/>
  <c r="X13" i="67"/>
  <c r="Y77" i="67"/>
  <c r="W77" i="67"/>
  <c r="A77" i="67"/>
  <c r="M77" i="67" s="1"/>
  <c r="Z77" i="67"/>
  <c r="X77" i="67"/>
  <c r="Z919" i="67"/>
  <c r="A919" i="67"/>
  <c r="M919" i="67" s="1"/>
  <c r="W919" i="67"/>
  <c r="X919" i="67"/>
  <c r="Y919" i="67"/>
  <c r="Z421" i="67"/>
  <c r="A421" i="67"/>
  <c r="M421" i="67" s="1"/>
  <c r="X421" i="67"/>
  <c r="Y421" i="67"/>
  <c r="W421" i="67"/>
  <c r="Z644" i="67"/>
  <c r="A644" i="67"/>
  <c r="M644" i="67" s="1"/>
  <c r="Y644" i="67"/>
  <c r="X644" i="67"/>
  <c r="W644" i="67"/>
  <c r="Z675" i="67"/>
  <c r="Y675" i="67"/>
  <c r="A675" i="67"/>
  <c r="M675" i="67" s="1"/>
  <c r="W675" i="67"/>
  <c r="X675" i="67"/>
  <c r="Z922" i="67"/>
  <c r="X922" i="67"/>
  <c r="A922" i="67"/>
  <c r="M922" i="67" s="1"/>
  <c r="W922" i="67"/>
  <c r="Y922" i="67"/>
  <c r="Z337" i="67"/>
  <c r="X337" i="67"/>
  <c r="A337" i="67"/>
  <c r="M337" i="67" s="1"/>
  <c r="W337" i="67"/>
  <c r="Y337" i="67"/>
  <c r="Z305" i="67"/>
  <c r="A305" i="67"/>
  <c r="M305" i="67" s="1"/>
  <c r="W305" i="67"/>
  <c r="Y305" i="67"/>
  <c r="X305" i="67"/>
  <c r="Z15" i="67"/>
  <c r="Y15" i="67"/>
  <c r="W15" i="67"/>
  <c r="A15" i="67"/>
  <c r="M15" i="67" s="1"/>
  <c r="X15" i="67"/>
  <c r="Z297" i="67"/>
  <c r="W297" i="67"/>
  <c r="Y297" i="67"/>
  <c r="A297" i="67"/>
  <c r="M297" i="67" s="1"/>
  <c r="X297" i="67"/>
  <c r="Z41" i="67"/>
  <c r="A41" i="67"/>
  <c r="M41" i="67" s="1"/>
  <c r="Y41" i="67"/>
  <c r="X41" i="67"/>
  <c r="W41" i="67"/>
  <c r="Z463" i="67"/>
  <c r="A463" i="67"/>
  <c r="M463" i="67" s="1"/>
  <c r="W463" i="67"/>
  <c r="Y463" i="67"/>
  <c r="X463" i="67"/>
  <c r="Z487" i="67"/>
  <c r="W487" i="67"/>
  <c r="X487" i="67"/>
  <c r="A487" i="67"/>
  <c r="M487" i="67" s="1"/>
  <c r="Y487" i="67"/>
  <c r="Z954" i="67"/>
  <c r="X954" i="67"/>
  <c r="A954" i="67"/>
  <c r="M954" i="67" s="1"/>
  <c r="Y954" i="67"/>
  <c r="W954" i="67"/>
  <c r="Z374" i="67"/>
  <c r="W374" i="67"/>
  <c r="A374" i="67"/>
  <c r="M374" i="67" s="1"/>
  <c r="Y374" i="67"/>
  <c r="X374" i="67"/>
  <c r="Z69" i="67"/>
  <c r="W69" i="67"/>
  <c r="A69" i="67"/>
  <c r="M69" i="67" s="1"/>
  <c r="X69" i="67"/>
  <c r="Y69" i="67"/>
  <c r="Z823" i="67"/>
  <c r="X823" i="67"/>
  <c r="W823" i="67"/>
  <c r="A823" i="67"/>
  <c r="M823" i="67" s="1"/>
  <c r="Y823" i="67"/>
  <c r="Z324" i="67"/>
  <c r="A324" i="67"/>
  <c r="M324" i="67" s="1"/>
  <c r="Y324" i="67"/>
  <c r="W324" i="67"/>
  <c r="X324" i="67"/>
  <c r="Z592" i="67"/>
  <c r="Y592" i="67"/>
  <c r="A592" i="67"/>
  <c r="M592" i="67" s="1"/>
  <c r="W592" i="67"/>
  <c r="X592" i="67"/>
  <c r="Z79" i="67"/>
  <c r="A79" i="67"/>
  <c r="M79" i="67" s="1"/>
  <c r="Y79" i="67"/>
  <c r="X79" i="67"/>
  <c r="W79" i="67"/>
  <c r="Z560" i="67"/>
  <c r="W560" i="67"/>
  <c r="A560" i="67"/>
  <c r="M560" i="67" s="1"/>
  <c r="Y560" i="67"/>
  <c r="X560" i="67"/>
  <c r="Z914" i="67"/>
  <c r="Y914" i="67"/>
  <c r="W914" i="67"/>
  <c r="A914" i="67"/>
  <c r="M914" i="67" s="1"/>
  <c r="X914" i="67"/>
  <c r="Z861" i="67"/>
  <c r="X861" i="67"/>
  <c r="A861" i="67"/>
  <c r="M861" i="67" s="1"/>
  <c r="W861" i="67"/>
  <c r="Y861" i="67"/>
  <c r="Z932" i="67"/>
  <c r="X932" i="67"/>
  <c r="Y932" i="67"/>
  <c r="W932" i="67"/>
  <c r="A932" i="67"/>
  <c r="M932" i="67" s="1"/>
  <c r="W690" i="67"/>
  <c r="X690" i="67"/>
  <c r="A690" i="67"/>
  <c r="M690" i="67" s="1"/>
  <c r="Z690" i="67"/>
  <c r="Y690" i="67"/>
  <c r="Z482" i="67"/>
  <c r="X482" i="67"/>
  <c r="A482" i="67"/>
  <c r="M482" i="67" s="1"/>
  <c r="W482" i="67"/>
  <c r="Y482" i="67"/>
  <c r="Z849" i="67"/>
  <c r="A849" i="67"/>
  <c r="M849" i="67" s="1"/>
  <c r="Y849" i="67"/>
  <c r="X849" i="67"/>
  <c r="W849" i="67"/>
  <c r="Z122" i="67"/>
  <c r="X122" i="67"/>
  <c r="A122" i="67"/>
  <c r="M122" i="67" s="1"/>
  <c r="Y122" i="67"/>
  <c r="W122" i="67"/>
  <c r="Z753" i="67"/>
  <c r="A753" i="67"/>
  <c r="M753" i="67" s="1"/>
  <c r="Y753" i="67"/>
  <c r="W753" i="67"/>
  <c r="X753" i="67"/>
  <c r="Y906" i="67"/>
  <c r="W906" i="67"/>
  <c r="X906" i="67"/>
  <c r="Z906" i="67"/>
  <c r="A906" i="67"/>
  <c r="M906" i="67" s="1"/>
  <c r="Z568" i="67"/>
  <c r="X568" i="67"/>
  <c r="Y568" i="67"/>
  <c r="A568" i="67"/>
  <c r="M568" i="67" s="1"/>
  <c r="W568" i="67"/>
  <c r="Z661" i="67"/>
  <c r="Y661" i="67"/>
  <c r="X661" i="67"/>
  <c r="W661" i="67"/>
  <c r="A661" i="67"/>
  <c r="M661" i="67" s="1"/>
  <c r="Z885" i="67"/>
  <c r="W885" i="67"/>
  <c r="X885" i="67"/>
  <c r="Y885" i="67"/>
  <c r="A885" i="67"/>
  <c r="M885" i="67" s="1"/>
  <c r="Z314" i="67"/>
  <c r="W314" i="67"/>
  <c r="X314" i="67"/>
  <c r="Y314" i="67"/>
  <c r="A314" i="67"/>
  <c r="M314" i="67" s="1"/>
  <c r="Z501" i="67"/>
  <c r="A501" i="67"/>
  <c r="M501" i="67" s="1"/>
  <c r="Y501" i="67"/>
  <c r="X501" i="67"/>
  <c r="W501" i="67"/>
  <c r="Z307" i="67"/>
  <c r="X307" i="67"/>
  <c r="W307" i="67"/>
  <c r="A307" i="67"/>
  <c r="M307" i="67" s="1"/>
  <c r="Y307" i="67"/>
  <c r="Z847" i="67"/>
  <c r="W847" i="67"/>
  <c r="X847" i="67"/>
  <c r="Y847" i="67"/>
  <c r="A847" i="67"/>
  <c r="M847" i="67" s="1"/>
  <c r="Z574" i="67"/>
  <c r="X574" i="67"/>
  <c r="A574" i="67"/>
  <c r="M574" i="67" s="1"/>
  <c r="Y574" i="67"/>
  <c r="W574" i="67"/>
  <c r="Z495" i="67"/>
  <c r="A495" i="67"/>
  <c r="M495" i="67" s="1"/>
  <c r="W495" i="67"/>
  <c r="Y495" i="67"/>
  <c r="X495" i="67"/>
  <c r="Z180" i="67"/>
  <c r="Y180" i="67"/>
  <c r="W180" i="67"/>
  <c r="A180" i="67"/>
  <c r="M180" i="67" s="1"/>
  <c r="X180" i="67"/>
  <c r="Z503" i="67"/>
  <c r="X503" i="67"/>
  <c r="A503" i="67"/>
  <c r="M503" i="67" s="1"/>
  <c r="W503" i="67"/>
  <c r="Y503" i="67"/>
  <c r="Z748" i="67"/>
  <c r="X748" i="67"/>
  <c r="Y748" i="67"/>
  <c r="W748" i="67"/>
  <c r="A748" i="67"/>
  <c r="M748" i="67" s="1"/>
  <c r="Z204" i="67"/>
  <c r="A204" i="67"/>
  <c r="M204" i="67" s="1"/>
  <c r="Y204" i="67"/>
  <c r="W204" i="67"/>
  <c r="X204" i="67"/>
  <c r="Z696" i="67"/>
  <c r="A696" i="67"/>
  <c r="M696" i="67" s="1"/>
  <c r="X696" i="67"/>
  <c r="W696" i="67"/>
  <c r="Y696" i="67"/>
  <c r="Z670" i="67"/>
  <c r="A670" i="67"/>
  <c r="M670" i="67" s="1"/>
  <c r="X670" i="67"/>
  <c r="W670" i="67"/>
  <c r="Y670" i="67"/>
  <c r="Z10" i="67"/>
  <c r="W10" i="67"/>
  <c r="Y10" i="67"/>
  <c r="X10" i="67"/>
  <c r="Z300" i="67"/>
  <c r="A300" i="67"/>
  <c r="M300" i="67" s="1"/>
  <c r="W300" i="67"/>
  <c r="X300" i="67"/>
  <c r="Y300" i="67"/>
  <c r="Z899" i="67"/>
  <c r="A899" i="67"/>
  <c r="M899" i="67" s="1"/>
  <c r="X899" i="67"/>
  <c r="W899" i="67"/>
  <c r="Y899" i="67"/>
  <c r="Z120" i="67"/>
  <c r="A120" i="67"/>
  <c r="M120" i="67" s="1"/>
  <c r="Y120" i="67"/>
  <c r="W120" i="67"/>
  <c r="X120" i="67"/>
  <c r="Z278" i="67"/>
  <c r="W278" i="67"/>
  <c r="Y278" i="67"/>
  <c r="X278" i="67"/>
  <c r="A278" i="67"/>
  <c r="M278" i="67" s="1"/>
  <c r="Z498" i="67"/>
  <c r="A498" i="67"/>
  <c r="M498" i="67" s="1"/>
  <c r="Y498" i="67"/>
  <c r="X498" i="67"/>
  <c r="W498" i="67"/>
  <c r="Z830" i="67"/>
  <c r="A830" i="67"/>
  <c r="M830" i="67" s="1"/>
  <c r="X830" i="67"/>
  <c r="Y830" i="67"/>
  <c r="W830" i="67"/>
  <c r="Z961" i="67"/>
  <c r="Y961" i="67"/>
  <c r="X961" i="67"/>
  <c r="A961" i="67"/>
  <c r="M961" i="67" s="1"/>
  <c r="W961" i="67"/>
  <c r="Z643" i="67"/>
  <c r="Y643" i="67"/>
  <c r="A643" i="67"/>
  <c r="M643" i="67" s="1"/>
  <c r="X643" i="67"/>
  <c r="W643" i="67"/>
  <c r="Z70" i="67"/>
  <c r="X70" i="67"/>
  <c r="W70" i="67"/>
  <c r="A70" i="67"/>
  <c r="M70" i="67" s="1"/>
  <c r="Y70" i="67"/>
  <c r="Z425" i="67"/>
  <c r="W425" i="67"/>
  <c r="Y425" i="67"/>
  <c r="A425" i="67"/>
  <c r="M425" i="67" s="1"/>
  <c r="X425" i="67"/>
  <c r="Z395" i="67"/>
  <c r="W395" i="67"/>
  <c r="A395" i="67"/>
  <c r="M395" i="67" s="1"/>
  <c r="Y395" i="67"/>
  <c r="X395" i="67"/>
  <c r="Z390" i="67"/>
  <c r="A390" i="67"/>
  <c r="M390" i="67" s="1"/>
  <c r="Y390" i="67"/>
  <c r="W390" i="67"/>
  <c r="X390" i="67"/>
  <c r="Z820" i="67"/>
  <c r="Y820" i="67"/>
  <c r="X820" i="67"/>
  <c r="W820" i="67"/>
  <c r="A820" i="67"/>
  <c r="M820" i="67" s="1"/>
  <c r="Z134" i="67"/>
  <c r="Y134" i="67"/>
  <c r="A134" i="67"/>
  <c r="M134" i="67" s="1"/>
  <c r="X134" i="67"/>
  <c r="W134" i="67"/>
  <c r="Z379" i="67"/>
  <c r="A379" i="67"/>
  <c r="M379" i="67" s="1"/>
  <c r="X379" i="67"/>
  <c r="W379" i="67"/>
  <c r="Y379" i="67"/>
  <c r="Z784" i="67"/>
  <c r="W784" i="67"/>
  <c r="Y784" i="67"/>
  <c r="A784" i="67"/>
  <c r="M784" i="67" s="1"/>
  <c r="X784" i="67"/>
  <c r="Z552" i="67"/>
  <c r="X552" i="67"/>
  <c r="A552" i="67"/>
  <c r="M552" i="67" s="1"/>
  <c r="Y552" i="67"/>
  <c r="W552" i="67"/>
  <c r="Z938" i="67"/>
  <c r="W938" i="67"/>
  <c r="X938" i="67"/>
  <c r="Y938" i="67"/>
  <c r="A938" i="67"/>
  <c r="M938" i="67" s="1"/>
  <c r="Z566" i="67"/>
  <c r="W566" i="67"/>
  <c r="X566" i="67"/>
  <c r="Y566" i="67"/>
  <c r="A566" i="67"/>
  <c r="M566" i="67" s="1"/>
  <c r="Z671" i="67"/>
  <c r="W671" i="67"/>
  <c r="X671" i="67"/>
  <c r="A671" i="67"/>
  <c r="M671" i="67" s="1"/>
  <c r="Y671" i="67"/>
  <c r="Z614" i="67"/>
  <c r="Y614" i="67"/>
  <c r="W614" i="67"/>
  <c r="X614" i="67"/>
  <c r="A614" i="67"/>
  <c r="M614" i="67" s="1"/>
  <c r="Z45" i="67"/>
  <c r="A45" i="67"/>
  <c r="M45" i="67" s="1"/>
  <c r="X45" i="67"/>
  <c r="Y45" i="67"/>
  <c r="W45" i="67"/>
  <c r="A325" i="67"/>
  <c r="M325" i="67" s="1"/>
  <c r="W325" i="67"/>
  <c r="X325" i="67"/>
  <c r="Y325" i="67"/>
  <c r="Z325" i="67"/>
  <c r="Z625" i="67"/>
  <c r="A625" i="67"/>
  <c r="M625" i="67" s="1"/>
  <c r="X625" i="67"/>
  <c r="W625" i="67"/>
  <c r="Y625" i="67"/>
  <c r="Z357" i="67"/>
  <c r="W357" i="67"/>
  <c r="Y357" i="67"/>
  <c r="A357" i="67"/>
  <c r="M357" i="67" s="1"/>
  <c r="X357" i="67"/>
  <c r="Z423" i="67"/>
  <c r="Y423" i="67"/>
  <c r="A423" i="67"/>
  <c r="M423" i="67" s="1"/>
  <c r="W423" i="67"/>
  <c r="X423" i="67"/>
  <c r="Z937" i="67"/>
  <c r="W937" i="67"/>
  <c r="Y937" i="67"/>
  <c r="X937" i="67"/>
  <c r="A937" i="67"/>
  <c r="M937" i="67" s="1"/>
  <c r="Z964" i="67"/>
  <c r="W964" i="67"/>
  <c r="A964" i="67"/>
  <c r="M964" i="67" s="1"/>
  <c r="X964" i="67"/>
  <c r="Y964" i="67"/>
  <c r="Z699" i="67"/>
  <c r="X699" i="67"/>
  <c r="A699" i="67"/>
  <c r="M699" i="67" s="1"/>
  <c r="W699" i="67"/>
  <c r="Y699" i="67"/>
  <c r="Z280" i="67"/>
  <c r="X280" i="67"/>
  <c r="W280" i="67"/>
  <c r="A280" i="67"/>
  <c r="M280" i="67" s="1"/>
  <c r="Y280" i="67"/>
  <c r="Z132" i="67"/>
  <c r="A132" i="67"/>
  <c r="M132" i="67" s="1"/>
  <c r="W132" i="67"/>
  <c r="Y132" i="67"/>
  <c r="X132" i="67"/>
  <c r="Z293" i="67"/>
  <c r="W293" i="67"/>
  <c r="A293" i="67"/>
  <c r="M293" i="67" s="1"/>
  <c r="Y293" i="67"/>
  <c r="X293" i="67"/>
  <c r="Z791" i="67"/>
  <c r="A791" i="67"/>
  <c r="M791" i="67" s="1"/>
  <c r="Y791" i="67"/>
  <c r="X791" i="67"/>
  <c r="W791" i="67"/>
  <c r="Z130" i="67"/>
  <c r="X130" i="67"/>
  <c r="Y130" i="67"/>
  <c r="A130" i="67"/>
  <c r="M130" i="67" s="1"/>
  <c r="W130" i="67"/>
  <c r="Z818" i="67"/>
  <c r="W818" i="67"/>
  <c r="X818" i="67"/>
  <c r="A818" i="67"/>
  <c r="M818" i="67" s="1"/>
  <c r="Y818" i="67"/>
  <c r="Z143" i="67"/>
  <c r="Y143" i="67"/>
  <c r="A143" i="67"/>
  <c r="M143" i="67" s="1"/>
  <c r="X143" i="67"/>
  <c r="W143" i="67"/>
  <c r="Z192" i="67"/>
  <c r="A192" i="67"/>
  <c r="M192" i="67" s="1"/>
  <c r="X192" i="67"/>
  <c r="W192" i="67"/>
  <c r="Y192" i="67"/>
  <c r="Z464" i="67"/>
  <c r="W464" i="67"/>
  <c r="A464" i="67"/>
  <c r="M464" i="67" s="1"/>
  <c r="Y464" i="67"/>
  <c r="X464" i="67"/>
  <c r="Z967" i="67"/>
  <c r="A967" i="67"/>
  <c r="M967" i="67" s="1"/>
  <c r="W967" i="67"/>
  <c r="Y967" i="67"/>
  <c r="X967" i="67"/>
  <c r="Z836" i="67"/>
  <c r="A836" i="67"/>
  <c r="M836" i="67" s="1"/>
  <c r="Y836" i="67"/>
  <c r="W836" i="67"/>
  <c r="X836" i="67"/>
  <c r="Z866" i="67"/>
  <c r="Y866" i="67"/>
  <c r="A866" i="67"/>
  <c r="M866" i="67" s="1"/>
  <c r="X866" i="67"/>
  <c r="W866" i="67"/>
  <c r="Z242" i="67"/>
  <c r="A242" i="67"/>
  <c r="M242" i="67" s="1"/>
  <c r="X242" i="67"/>
  <c r="W242" i="67"/>
  <c r="Y242" i="67"/>
  <c r="Z707" i="67"/>
  <c r="Y707" i="67"/>
  <c r="W707" i="67"/>
  <c r="A707" i="67"/>
  <c r="M707" i="67" s="1"/>
  <c r="X707" i="67"/>
  <c r="Z629" i="67"/>
  <c r="W629" i="67"/>
  <c r="Y629" i="67"/>
  <c r="A629" i="67"/>
  <c r="M629" i="67" s="1"/>
  <c r="X629" i="67"/>
  <c r="Z156" i="67"/>
  <c r="Y156" i="67"/>
  <c r="W156" i="67"/>
  <c r="X156" i="67"/>
  <c r="A156" i="67"/>
  <c r="M156" i="67" s="1"/>
  <c r="Z508" i="67"/>
  <c r="A508" i="67"/>
  <c r="M508" i="67" s="1"/>
  <c r="W508" i="67"/>
  <c r="Y508" i="67"/>
  <c r="X508" i="67"/>
  <c r="Z319" i="67"/>
  <c r="Y319" i="67"/>
  <c r="X319" i="67"/>
  <c r="W319" i="67"/>
  <c r="A319" i="67"/>
  <c r="M319" i="67" s="1"/>
  <c r="Z231" i="67"/>
  <c r="A231" i="67"/>
  <c r="M231" i="67" s="1"/>
  <c r="Y231" i="67"/>
  <c r="X231" i="67"/>
  <c r="W231" i="67"/>
  <c r="Z100" i="67"/>
  <c r="Y100" i="67"/>
  <c r="W100" i="67"/>
  <c r="X100" i="67"/>
  <c r="A100" i="67"/>
  <c r="M100" i="67" s="1"/>
  <c r="Z113" i="67"/>
  <c r="W113" i="67"/>
  <c r="X113" i="67"/>
  <c r="A113" i="67"/>
  <c r="M113" i="67" s="1"/>
  <c r="Y113" i="67"/>
  <c r="Z285" i="67"/>
  <c r="W285" i="67"/>
  <c r="A285" i="67"/>
  <c r="M285" i="67" s="1"/>
  <c r="X285" i="67"/>
  <c r="Y285" i="67"/>
  <c r="X414" i="67"/>
  <c r="A414" i="67"/>
  <c r="M414" i="67" s="1"/>
  <c r="Y414" i="67"/>
  <c r="W414" i="67"/>
  <c r="Z414" i="67"/>
  <c r="Z901" i="67"/>
  <c r="W901" i="67"/>
  <c r="Y901" i="67"/>
  <c r="A901" i="67"/>
  <c r="M901" i="67" s="1"/>
  <c r="X901" i="67"/>
  <c r="Y657" i="67"/>
  <c r="X657" i="67"/>
  <c r="A657" i="67"/>
  <c r="M657" i="67" s="1"/>
  <c r="Z657" i="67"/>
  <c r="W657" i="67"/>
  <c r="Z320" i="67"/>
  <c r="Y320" i="67"/>
  <c r="X320" i="67"/>
  <c r="W320" i="67"/>
  <c r="A320" i="67"/>
  <c r="M320" i="67" s="1"/>
  <c r="Z121" i="67"/>
  <c r="A121" i="67"/>
  <c r="M121" i="67" s="1"/>
  <c r="X121" i="67"/>
  <c r="W121" i="67"/>
  <c r="Y121" i="67"/>
  <c r="Z812" i="67"/>
  <c r="X812" i="67"/>
  <c r="A812" i="67"/>
  <c r="M812" i="67" s="1"/>
  <c r="W812" i="67"/>
  <c r="Y812" i="67"/>
  <c r="Z375" i="67"/>
  <c r="Y375" i="67"/>
  <c r="X375" i="67"/>
  <c r="W375" i="67"/>
  <c r="A375" i="67"/>
  <c r="M375" i="67" s="1"/>
  <c r="Z551" i="67"/>
  <c r="X551" i="67"/>
  <c r="A551" i="67"/>
  <c r="M551" i="67" s="1"/>
  <c r="Y551" i="67"/>
  <c r="W551" i="67"/>
  <c r="Z364" i="67"/>
  <c r="W364" i="67"/>
  <c r="X364" i="67"/>
  <c r="Y364" i="67"/>
  <c r="A364" i="67"/>
  <c r="M364" i="67" s="1"/>
  <c r="Z345" i="67"/>
  <c r="X345" i="67"/>
  <c r="A345" i="67"/>
  <c r="M345" i="67" s="1"/>
  <c r="Y345" i="67"/>
  <c r="W345" i="67"/>
  <c r="Z877" i="67"/>
  <c r="Y877" i="67"/>
  <c r="W877" i="67"/>
  <c r="X877" i="67"/>
  <c r="A877" i="67"/>
  <c r="M877" i="67" s="1"/>
  <c r="Z926" i="67"/>
  <c r="W926" i="67"/>
  <c r="X926" i="67"/>
  <c r="Y926" i="67"/>
  <c r="A926" i="67"/>
  <c r="M926" i="67" s="1"/>
  <c r="Z626" i="67"/>
  <c r="A626" i="67"/>
  <c r="M626" i="67" s="1"/>
  <c r="W626" i="67"/>
  <c r="X626" i="67"/>
  <c r="Y626" i="67"/>
  <c r="Z441" i="67"/>
  <c r="A441" i="67"/>
  <c r="M441" i="67" s="1"/>
  <c r="W441" i="67"/>
  <c r="X441" i="67"/>
  <c r="Y441" i="67"/>
  <c r="Z110" i="67"/>
  <c r="A110" i="67"/>
  <c r="M110" i="67" s="1"/>
  <c r="Y110" i="67"/>
  <c r="X110" i="67"/>
  <c r="W110" i="67"/>
  <c r="Z225" i="67"/>
  <c r="A225" i="67"/>
  <c r="M225" i="67" s="1"/>
  <c r="X225" i="67"/>
  <c r="W225" i="67"/>
  <c r="Y225" i="67"/>
  <c r="Z101" i="67"/>
  <c r="A101" i="67"/>
  <c r="M101" i="67" s="1"/>
  <c r="Y101" i="67"/>
  <c r="W101" i="67"/>
  <c r="X101" i="67"/>
  <c r="Z146" i="67"/>
  <c r="X146" i="67"/>
  <c r="A146" i="67"/>
  <c r="M146" i="67" s="1"/>
  <c r="W146" i="67"/>
  <c r="Y146" i="67"/>
  <c r="Z558" i="67"/>
  <c r="Y558" i="67"/>
  <c r="W558" i="67"/>
  <c r="A558" i="67"/>
  <c r="M558" i="67" s="1"/>
  <c r="X558" i="67"/>
  <c r="Z875" i="67"/>
  <c r="W875" i="67"/>
  <c r="Y875" i="67"/>
  <c r="X875" i="67"/>
  <c r="A875" i="67"/>
  <c r="M875" i="67" s="1"/>
  <c r="Z484" i="67"/>
  <c r="X484" i="67"/>
  <c r="W484" i="67"/>
  <c r="A484" i="67"/>
  <c r="M484" i="67" s="1"/>
  <c r="Y484" i="67"/>
  <c r="Z726" i="67"/>
  <c r="Y726" i="67"/>
  <c r="X726" i="67"/>
  <c r="W726" i="67"/>
  <c r="A726" i="67"/>
  <c r="M726" i="67" s="1"/>
  <c r="Z957" i="67"/>
  <c r="Y957" i="67"/>
  <c r="X957" i="67"/>
  <c r="A957" i="67"/>
  <c r="M957" i="67" s="1"/>
  <c r="W957" i="67"/>
  <c r="Z359" i="67"/>
  <c r="A359" i="67"/>
  <c r="M359" i="67" s="1"/>
  <c r="W359" i="67"/>
  <c r="Y359" i="67"/>
  <c r="X359" i="67"/>
  <c r="Z449" i="67"/>
  <c r="Y449" i="67"/>
  <c r="A449" i="67"/>
  <c r="M449" i="67" s="1"/>
  <c r="W449" i="67"/>
  <c r="X449" i="67"/>
  <c r="Z473" i="67"/>
  <c r="Y473" i="67"/>
  <c r="A473" i="67"/>
  <c r="M473" i="67" s="1"/>
  <c r="W473" i="67"/>
  <c r="X473" i="67"/>
  <c r="Z985" i="67"/>
  <c r="Y985" i="67"/>
  <c r="W985" i="67"/>
  <c r="A985" i="67"/>
  <c r="M985" i="67" s="1"/>
  <c r="X985" i="67"/>
  <c r="Z584" i="67"/>
  <c r="A584" i="67"/>
  <c r="M584" i="67" s="1"/>
  <c r="Y584" i="67"/>
  <c r="X584" i="67"/>
  <c r="W584" i="67"/>
  <c r="Z648" i="67"/>
  <c r="A648" i="67"/>
  <c r="M648" i="67" s="1"/>
  <c r="W648" i="67"/>
  <c r="X648" i="67"/>
  <c r="Y648" i="67"/>
  <c r="Z175" i="67"/>
  <c r="W175" i="67"/>
  <c r="X175" i="67"/>
  <c r="Y175" i="67"/>
  <c r="A175" i="67"/>
  <c r="M175" i="67" s="1"/>
  <c r="Z936" i="67"/>
  <c r="W936" i="67"/>
  <c r="Y936" i="67"/>
  <c r="X936" i="67"/>
  <c r="A936" i="67"/>
  <c r="M936" i="67" s="1"/>
  <c r="Z21" i="67"/>
  <c r="Y21" i="67"/>
  <c r="X21" i="67"/>
  <c r="W21" i="67"/>
  <c r="A21" i="67"/>
  <c r="M21" i="67" s="1"/>
  <c r="Z691" i="67"/>
  <c r="X691" i="67"/>
  <c r="A691" i="67"/>
  <c r="M691" i="67" s="1"/>
  <c r="W691" i="67"/>
  <c r="Y691" i="67"/>
  <c r="Z564" i="67"/>
  <c r="W564" i="67"/>
  <c r="A564" i="67"/>
  <c r="M564" i="67" s="1"/>
  <c r="X564" i="67"/>
  <c r="Y564" i="67"/>
  <c r="Z102" i="67"/>
  <c r="A102" i="67"/>
  <c r="M102" i="67" s="1"/>
  <c r="W102" i="67"/>
  <c r="X102" i="67"/>
  <c r="Y102" i="67"/>
  <c r="Z496" i="67"/>
  <c r="A496" i="67"/>
  <c r="M496" i="67" s="1"/>
  <c r="W496" i="67"/>
  <c r="Y496" i="67"/>
  <c r="X496" i="67"/>
  <c r="Z168" i="67"/>
  <c r="A168" i="67"/>
  <c r="M168" i="67" s="1"/>
  <c r="W168" i="67"/>
  <c r="X168" i="67"/>
  <c r="Y168" i="67"/>
  <c r="Z553" i="67"/>
  <c r="W553" i="67"/>
  <c r="Y553" i="67"/>
  <c r="A553" i="67"/>
  <c r="M553" i="67" s="1"/>
  <c r="X553" i="67"/>
  <c r="Z417" i="67"/>
  <c r="A417" i="67"/>
  <c r="M417" i="67" s="1"/>
  <c r="X417" i="67"/>
  <c r="W417" i="67"/>
  <c r="Y417" i="67"/>
  <c r="Z367" i="67"/>
  <c r="W367" i="67"/>
  <c r="Y367" i="67"/>
  <c r="A367" i="67"/>
  <c r="M367" i="67" s="1"/>
  <c r="X367" i="67"/>
  <c r="Z358" i="67"/>
  <c r="Y358" i="67"/>
  <c r="X358" i="67"/>
  <c r="W358" i="67"/>
  <c r="A358" i="67"/>
  <c r="M358" i="67" s="1"/>
  <c r="Z770" i="67"/>
  <c r="A770" i="67"/>
  <c r="M770" i="67" s="1"/>
  <c r="X770" i="67"/>
  <c r="W770" i="67"/>
  <c r="Y770" i="67"/>
  <c r="Z30" i="67"/>
  <c r="Y30" i="67"/>
  <c r="X30" i="67"/>
  <c r="W30" i="67"/>
  <c r="A30" i="67"/>
  <c r="M30" i="67" s="1"/>
  <c r="Z562" i="67"/>
  <c r="A562" i="67"/>
  <c r="M562" i="67" s="1"/>
  <c r="Y562" i="67"/>
  <c r="W562" i="67"/>
  <c r="X562" i="67"/>
  <c r="Z695" i="67"/>
  <c r="W695" i="67"/>
  <c r="Y695" i="67"/>
  <c r="A695" i="67"/>
  <c r="M695" i="67" s="1"/>
  <c r="X695" i="67"/>
  <c r="Z605" i="67"/>
  <c r="A605" i="67"/>
  <c r="M605" i="67" s="1"/>
  <c r="Y605" i="67"/>
  <c r="X605" i="67"/>
  <c r="W605" i="67"/>
  <c r="Z731" i="67"/>
  <c r="Y731" i="67"/>
  <c r="A731" i="67"/>
  <c r="M731" i="67" s="1"/>
  <c r="W731" i="67"/>
  <c r="X731" i="67"/>
  <c r="Z470" i="67"/>
  <c r="Y470" i="67"/>
  <c r="W470" i="67"/>
  <c r="A470" i="67"/>
  <c r="M470" i="67" s="1"/>
  <c r="X470" i="67"/>
  <c r="Z796" i="67"/>
  <c r="X796" i="67"/>
  <c r="W796" i="67"/>
  <c r="A796" i="67"/>
  <c r="M796" i="67" s="1"/>
  <c r="Y796" i="67"/>
  <c r="W92" i="67"/>
  <c r="X92" i="67"/>
  <c r="Z92" i="67"/>
  <c r="Y92" i="67"/>
  <c r="A92" i="67"/>
  <c r="M92" i="67" s="1"/>
  <c r="Z555" i="67"/>
  <c r="Y555" i="67"/>
  <c r="A555" i="67"/>
  <c r="M555" i="67" s="1"/>
  <c r="X555" i="67"/>
  <c r="W555" i="67"/>
  <c r="Z805" i="67"/>
  <c r="Y805" i="67"/>
  <c r="W805" i="67"/>
  <c r="X805" i="67"/>
  <c r="A805" i="67"/>
  <c r="M805" i="67" s="1"/>
  <c r="Z398" i="67"/>
  <c r="Y398" i="67"/>
  <c r="W398" i="67"/>
  <c r="X398" i="67"/>
  <c r="A398" i="67"/>
  <c r="M398" i="67" s="1"/>
  <c r="Z727" i="67"/>
  <c r="A727" i="67"/>
  <c r="M727" i="67" s="1"/>
  <c r="W727" i="67"/>
  <c r="Y727" i="67"/>
  <c r="X727" i="67"/>
  <c r="Z944" i="67"/>
  <c r="X944" i="67"/>
  <c r="A944" i="67"/>
  <c r="M944" i="67" s="1"/>
  <c r="Y944" i="67"/>
  <c r="W944" i="67"/>
  <c r="Z1003" i="67"/>
  <c r="Y1003" i="67"/>
  <c r="W1003" i="67"/>
  <c r="A1003" i="67"/>
  <c r="M1003" i="67" s="1"/>
  <c r="X1003" i="67"/>
  <c r="Z72" i="67"/>
  <c r="A72" i="67"/>
  <c r="M72" i="67" s="1"/>
  <c r="W72" i="67"/>
  <c r="X72" i="67"/>
  <c r="Y72" i="67"/>
  <c r="Z275" i="67"/>
  <c r="W275" i="67"/>
  <c r="Y275" i="67"/>
  <c r="A275" i="67"/>
  <c r="M275" i="67" s="1"/>
  <c r="X275" i="67"/>
  <c r="Z559" i="67"/>
  <c r="Y559" i="67"/>
  <c r="W559" i="67"/>
  <c r="X559" i="67"/>
  <c r="A559" i="67"/>
  <c r="M559" i="67" s="1"/>
  <c r="Z347" i="67"/>
  <c r="Y347" i="67"/>
  <c r="A347" i="67"/>
  <c r="M347" i="67" s="1"/>
  <c r="W347" i="67"/>
  <c r="X347" i="67"/>
  <c r="Z158" i="67"/>
  <c r="X158" i="67"/>
  <c r="W158" i="67"/>
  <c r="Y158" i="67"/>
  <c r="A158" i="67"/>
  <c r="M158" i="67" s="1"/>
  <c r="Z623" i="67"/>
  <c r="Y623" i="67"/>
  <c r="A623" i="67"/>
  <c r="M623" i="67" s="1"/>
  <c r="W623" i="67"/>
  <c r="X623" i="67"/>
  <c r="Z988" i="67"/>
  <c r="Y988" i="67"/>
  <c r="X988" i="67"/>
  <c r="W988" i="67"/>
  <c r="A988" i="67"/>
  <c r="M988" i="67" s="1"/>
  <c r="Z743" i="67"/>
  <c r="X743" i="67"/>
  <c r="A743" i="67"/>
  <c r="M743" i="67" s="1"/>
  <c r="W743" i="67"/>
  <c r="Y743" i="67"/>
  <c r="Z435" i="67"/>
  <c r="A435" i="67"/>
  <c r="M435" i="67" s="1"/>
  <c r="W435" i="67"/>
  <c r="Y435" i="67"/>
  <c r="X435" i="67"/>
  <c r="Z911" i="67"/>
  <c r="Y911" i="67"/>
  <c r="W911" i="67"/>
  <c r="X911" i="67"/>
  <c r="A911" i="67"/>
  <c r="M911" i="67" s="1"/>
  <c r="Z829" i="67"/>
  <c r="W829" i="67"/>
  <c r="Y829" i="67"/>
  <c r="X829" i="67"/>
  <c r="A829" i="67"/>
  <c r="M829" i="67" s="1"/>
  <c r="Z348" i="67"/>
  <c r="Y348" i="67"/>
  <c r="X348" i="67"/>
  <c r="W348" i="67"/>
  <c r="A348" i="67"/>
  <c r="M348" i="67" s="1"/>
  <c r="Z33" i="67"/>
  <c r="A33" i="67"/>
  <c r="M33" i="67" s="1"/>
  <c r="X33" i="67"/>
  <c r="Y33" i="67"/>
  <c r="W33" i="67"/>
  <c r="Z311" i="67"/>
  <c r="W311" i="67"/>
  <c r="A311" i="67"/>
  <c r="M311" i="67" s="1"/>
  <c r="X311" i="67"/>
  <c r="Y311" i="67"/>
  <c r="Z927" i="67"/>
  <c r="X927" i="67"/>
  <c r="A927" i="67"/>
  <c r="M927" i="67" s="1"/>
  <c r="W927" i="67"/>
  <c r="Y927" i="67"/>
  <c r="Z454" i="67"/>
  <c r="W454" i="67"/>
  <c r="A454" i="67"/>
  <c r="M454" i="67" s="1"/>
  <c r="Y454" i="67"/>
  <c r="X454" i="67"/>
  <c r="Z125" i="67"/>
  <c r="X125" i="67"/>
  <c r="Y125" i="67"/>
  <c r="A125" i="67"/>
  <c r="M125" i="67" s="1"/>
  <c r="W125" i="67"/>
  <c r="Z828" i="67"/>
  <c r="W828" i="67"/>
  <c r="Y828" i="67"/>
  <c r="X828" i="67"/>
  <c r="A828" i="67"/>
  <c r="M828" i="67" s="1"/>
  <c r="Z223" i="67"/>
  <c r="X223" i="67"/>
  <c r="Y223" i="67"/>
  <c r="W223" i="67"/>
  <c r="A223" i="67"/>
  <c r="M223" i="67" s="1"/>
  <c r="Z516" i="67"/>
  <c r="X516" i="67"/>
  <c r="W516" i="67"/>
  <c r="A516" i="67"/>
  <c r="M516" i="67" s="1"/>
  <c r="Y516" i="67"/>
  <c r="Z505" i="67"/>
  <c r="W505" i="67"/>
  <c r="Y505" i="67"/>
  <c r="A505" i="67"/>
  <c r="M505" i="67" s="1"/>
  <c r="X505" i="67"/>
  <c r="Z709" i="67"/>
  <c r="A709" i="67"/>
  <c r="M709" i="67" s="1"/>
  <c r="Y709" i="67"/>
  <c r="W709" i="67"/>
  <c r="X709" i="67"/>
  <c r="Z764" i="67"/>
  <c r="A764" i="67"/>
  <c r="M764" i="67" s="1"/>
  <c r="X764" i="67"/>
  <c r="W764" i="67"/>
  <c r="Y764" i="67"/>
  <c r="Z798" i="67"/>
  <c r="A798" i="67"/>
  <c r="M798" i="67" s="1"/>
  <c r="Y798" i="67"/>
  <c r="X798" i="67"/>
  <c r="W798" i="67"/>
  <c r="Z845" i="67"/>
  <c r="Y845" i="67"/>
  <c r="X845" i="67"/>
  <c r="A845" i="67"/>
  <c r="M845" i="67" s="1"/>
  <c r="W845" i="67"/>
  <c r="Z9" i="67"/>
  <c r="Y9" i="67"/>
  <c r="X9" i="67" s="1"/>
  <c r="A9" i="67"/>
  <c r="M9" i="67" s="1"/>
  <c r="W9" i="67"/>
  <c r="Z777" i="67"/>
  <c r="Y777" i="67"/>
  <c r="A777" i="67"/>
  <c r="M777" i="67" s="1"/>
  <c r="W777" i="67"/>
  <c r="X777" i="67"/>
  <c r="Z118" i="67"/>
  <c r="A118" i="67"/>
  <c r="M118" i="67" s="1"/>
  <c r="Y118" i="67"/>
  <c r="X118" i="67"/>
  <c r="W118" i="67"/>
  <c r="Z859" i="67"/>
  <c r="W859" i="67"/>
  <c r="X859" i="67"/>
  <c r="A859" i="67"/>
  <c r="M859" i="67" s="1"/>
  <c r="Y859" i="67"/>
  <c r="Z556" i="67"/>
  <c r="Y556" i="67"/>
  <c r="A556" i="67"/>
  <c r="M556" i="67" s="1"/>
  <c r="W556" i="67"/>
  <c r="X556" i="67"/>
  <c r="Z438" i="67"/>
  <c r="W438" i="67"/>
  <c r="A438" i="67"/>
  <c r="M438" i="67" s="1"/>
  <c r="X438" i="67"/>
  <c r="Y438" i="67"/>
  <c r="Z55" i="67"/>
  <c r="X55" i="67"/>
  <c r="W55" i="67"/>
  <c r="Y55" i="67"/>
  <c r="A55" i="67"/>
  <c r="M55" i="67" s="1"/>
  <c r="Z271" i="67"/>
  <c r="Y271" i="67"/>
  <c r="W271" i="67"/>
  <c r="A271" i="67"/>
  <c r="M271" i="67" s="1"/>
  <c r="X271" i="67"/>
  <c r="W433" i="67"/>
  <c r="Z433" i="67"/>
  <c r="Y433" i="67"/>
  <c r="X433" i="67"/>
  <c r="A433" i="67"/>
  <c r="M433" i="67" s="1"/>
  <c r="Z378" i="67"/>
  <c r="Y378" i="67"/>
  <c r="X378" i="67"/>
  <c r="W378" i="67"/>
  <c r="A378" i="67"/>
  <c r="M378" i="67" s="1"/>
  <c r="Z129" i="67"/>
  <c r="Y129" i="67"/>
  <c r="W129" i="67"/>
  <c r="X129" i="67"/>
  <c r="A129" i="67"/>
  <c r="M129" i="67" s="1"/>
  <c r="Z6" i="67"/>
  <c r="W6" i="67"/>
  <c r="Y6" i="67"/>
  <c r="X6" i="67" s="1"/>
  <c r="Z334" i="67"/>
  <c r="W334" i="67"/>
  <c r="X334" i="67"/>
  <c r="Y334" i="67"/>
  <c r="A334" i="67"/>
  <c r="M334" i="67" s="1"/>
  <c r="Z742" i="67"/>
  <c r="X742" i="67"/>
  <c r="Y742" i="67"/>
  <c r="A742" i="67"/>
  <c r="M742" i="67" s="1"/>
  <c r="W742" i="67"/>
  <c r="Z187" i="67"/>
  <c r="A187" i="67"/>
  <c r="M187" i="67" s="1"/>
  <c r="Y187" i="67"/>
  <c r="W187" i="67"/>
  <c r="X187" i="67"/>
  <c r="Z520" i="67"/>
  <c r="A520" i="67"/>
  <c r="M520" i="67" s="1"/>
  <c r="Y520" i="67"/>
  <c r="W520" i="67"/>
  <c r="X520" i="67"/>
  <c r="Z89" i="67"/>
  <c r="A89" i="67"/>
  <c r="M89" i="67" s="1"/>
  <c r="X89" i="67"/>
  <c r="Y89" i="67"/>
  <c r="W89" i="67"/>
  <c r="Z116" i="67"/>
  <c r="A116" i="67"/>
  <c r="M116" i="67" s="1"/>
  <c r="Y116" i="67"/>
  <c r="W116" i="67"/>
  <c r="X116" i="67"/>
  <c r="Z941" i="67"/>
  <c r="Y941" i="67"/>
  <c r="W941" i="67"/>
  <c r="X941" i="67"/>
  <c r="A941" i="67"/>
  <c r="M941" i="67" s="1"/>
  <c r="Z737" i="67"/>
  <c r="A737" i="67"/>
  <c r="M737" i="67" s="1"/>
  <c r="Y737" i="67"/>
  <c r="X737" i="67"/>
  <c r="W737" i="67"/>
  <c r="Z677" i="67"/>
  <c r="X677" i="67"/>
  <c r="A677" i="67"/>
  <c r="M677" i="67" s="1"/>
  <c r="W677" i="67"/>
  <c r="Y677" i="67"/>
  <c r="Z98" i="67"/>
  <c r="X98" i="67"/>
  <c r="A98" i="67"/>
  <c r="M98" i="67" s="1"/>
  <c r="Y98" i="67"/>
  <c r="W98" i="67"/>
  <c r="Y884" i="67"/>
  <c r="W884" i="67"/>
  <c r="Z884" i="67"/>
  <c r="X884" i="67"/>
  <c r="A884" i="67"/>
  <c r="M884" i="67" s="1"/>
  <c r="Z781" i="67"/>
  <c r="X781" i="67"/>
  <c r="W781" i="67"/>
  <c r="Y781" i="67"/>
  <c r="A781" i="67"/>
  <c r="M781" i="67" s="1"/>
  <c r="Z326" i="67"/>
  <c r="A326" i="67"/>
  <c r="M326" i="67" s="1"/>
  <c r="X326" i="67"/>
  <c r="W326" i="67"/>
  <c r="Y326" i="67"/>
  <c r="Z599" i="67"/>
  <c r="W599" i="67"/>
  <c r="Y599" i="67"/>
  <c r="X599" i="67"/>
  <c r="A599" i="67"/>
  <c r="M599" i="67" s="1"/>
  <c r="Z371" i="67"/>
  <c r="Y371" i="67"/>
  <c r="X371" i="67"/>
  <c r="W371" i="67"/>
  <c r="A371" i="67"/>
  <c r="M371" i="67" s="1"/>
  <c r="Z64" i="67"/>
  <c r="A64" i="67"/>
  <c r="M64" i="67" s="1"/>
  <c r="X64" i="67"/>
  <c r="W64" i="67"/>
  <c r="Y64" i="67"/>
  <c r="Z980" i="67"/>
  <c r="X980" i="67"/>
  <c r="W980" i="67"/>
  <c r="Y980" i="67"/>
  <c r="A980" i="67"/>
  <c r="M980" i="67" s="1"/>
  <c r="Z831" i="67"/>
  <c r="A831" i="67"/>
  <c r="M831" i="67" s="1"/>
  <c r="W831" i="67"/>
  <c r="Y831" i="67"/>
  <c r="X831" i="67"/>
  <c r="Z186" i="67"/>
  <c r="A186" i="67"/>
  <c r="M186" i="67" s="1"/>
  <c r="W186" i="67"/>
  <c r="Y186" i="67"/>
  <c r="X186" i="67"/>
  <c r="Z766" i="67"/>
  <c r="X766" i="67"/>
  <c r="Y766" i="67"/>
  <c r="W766" i="67"/>
  <c r="A766" i="67"/>
  <c r="M766" i="67" s="1"/>
  <c r="Z105" i="67"/>
  <c r="W105" i="67"/>
  <c r="Y105" i="67"/>
  <c r="X105" i="67"/>
  <c r="A105" i="67"/>
  <c r="M105" i="67" s="1"/>
  <c r="Z424" i="67"/>
  <c r="X424" i="67"/>
  <c r="W424" i="67"/>
  <c r="Y424" i="67"/>
  <c r="A424" i="67"/>
  <c r="M424" i="67" s="1"/>
  <c r="Z248" i="67"/>
  <c r="A248" i="67"/>
  <c r="M248" i="67" s="1"/>
  <c r="Y248" i="67"/>
  <c r="X248" i="67"/>
  <c r="W248" i="67"/>
  <c r="Z90" i="67"/>
  <c r="X90" i="67"/>
  <c r="A90" i="67"/>
  <c r="M90" i="67" s="1"/>
  <c r="W90" i="67"/>
  <c r="Y90" i="67"/>
  <c r="Z636" i="67"/>
  <c r="X636" i="67"/>
  <c r="W636" i="67"/>
  <c r="A636" i="67"/>
  <c r="M636" i="67" s="1"/>
  <c r="Y636" i="67"/>
  <c r="Z44" i="67"/>
  <c r="Y44" i="67"/>
  <c r="A44" i="67"/>
  <c r="M44" i="67" s="1"/>
  <c r="W44" i="67"/>
  <c r="X44" i="67"/>
  <c r="Z112" i="67"/>
  <c r="W112" i="67"/>
  <c r="A112" i="67"/>
  <c r="M112" i="67" s="1"/>
  <c r="X112" i="67"/>
  <c r="Y112" i="67"/>
  <c r="Z235" i="67"/>
  <c r="Y235" i="67"/>
  <c r="A235" i="67"/>
  <c r="M235" i="67" s="1"/>
  <c r="W235" i="67"/>
  <c r="X235" i="67"/>
  <c r="Z492" i="67"/>
  <c r="W492" i="67"/>
  <c r="X492" i="67"/>
  <c r="Y492" i="67"/>
  <c r="A492" i="67"/>
  <c r="M492" i="67" s="1"/>
  <c r="Z959" i="67"/>
  <c r="A959" i="67"/>
  <c r="M959" i="67" s="1"/>
  <c r="X959" i="67"/>
  <c r="Y959" i="67"/>
  <c r="W959" i="67"/>
  <c r="Z531" i="67"/>
  <c r="W531" i="67"/>
  <c r="A531" i="67"/>
  <c r="M531" i="67" s="1"/>
  <c r="Y531" i="67"/>
  <c r="X531" i="67"/>
  <c r="Z673" i="67"/>
  <c r="W673" i="67"/>
  <c r="Y673" i="67"/>
  <c r="X673" i="67"/>
  <c r="A673" i="67"/>
  <c r="M673" i="67" s="1"/>
  <c r="Z998" i="67"/>
  <c r="Y998" i="67"/>
  <c r="A998" i="67"/>
  <c r="M998" i="67" s="1"/>
  <c r="W998" i="67"/>
  <c r="X998" i="67"/>
  <c r="Z741" i="67"/>
  <c r="X741" i="67"/>
  <c r="Y741" i="67"/>
  <c r="W741" i="67"/>
  <c r="A741" i="67"/>
  <c r="M741" i="67" s="1"/>
  <c r="Z136" i="67"/>
  <c r="W136" i="67"/>
  <c r="X136" i="67"/>
  <c r="Y136" i="67"/>
  <c r="A136" i="67"/>
  <c r="M136" i="67" s="1"/>
  <c r="Z852" i="67"/>
  <c r="X852" i="67"/>
  <c r="A852" i="67"/>
  <c r="M852" i="67" s="1"/>
  <c r="Y852" i="67"/>
  <c r="W852" i="67"/>
  <c r="Z761" i="67"/>
  <c r="X761" i="67"/>
  <c r="Y761" i="67"/>
  <c r="A761" i="67"/>
  <c r="M761" i="67" s="1"/>
  <c r="W761" i="67"/>
  <c r="Z304" i="67"/>
  <c r="W304" i="67"/>
  <c r="Y304" i="67"/>
  <c r="X304" i="67"/>
  <c r="A304" i="67"/>
  <c r="M304" i="67" s="1"/>
  <c r="Z863" i="67"/>
  <c r="X863" i="67"/>
  <c r="A863" i="67"/>
  <c r="M863" i="67" s="1"/>
  <c r="Y863" i="67"/>
  <c r="W863" i="67"/>
  <c r="Z832" i="67"/>
  <c r="A832" i="67"/>
  <c r="M832" i="67" s="1"/>
  <c r="W832" i="67"/>
  <c r="Y832" i="67"/>
  <c r="X832" i="67"/>
  <c r="Z797" i="67"/>
  <c r="A797" i="67"/>
  <c r="M797" i="67" s="1"/>
  <c r="Y797" i="67"/>
  <c r="W797" i="67"/>
  <c r="X797" i="67"/>
  <c r="Z965" i="67"/>
  <c r="X965" i="67"/>
  <c r="W965" i="67"/>
  <c r="Y965" i="67"/>
  <c r="A965" i="67"/>
  <c r="M965" i="67" s="1"/>
  <c r="Z594" i="67"/>
  <c r="W594" i="67"/>
  <c r="X594" i="67"/>
  <c r="A594" i="67"/>
  <c r="M594" i="67" s="1"/>
  <c r="Y594" i="67"/>
  <c r="Z480" i="67"/>
  <c r="W480" i="67"/>
  <c r="A480" i="67"/>
  <c r="M480" i="67" s="1"/>
  <c r="Y480" i="67"/>
  <c r="X480" i="67"/>
  <c r="Z226" i="67"/>
  <c r="A226" i="67"/>
  <c r="M226" i="67" s="1"/>
  <c r="X226" i="67"/>
  <c r="W226" i="67"/>
  <c r="Y226" i="67"/>
  <c r="Z456" i="67"/>
  <c r="W456" i="67"/>
  <c r="A456" i="67"/>
  <c r="M456" i="67" s="1"/>
  <c r="Y456" i="67"/>
  <c r="X456" i="67"/>
  <c r="Z339" i="67"/>
  <c r="Y339" i="67"/>
  <c r="X339" i="67"/>
  <c r="W339" i="67"/>
  <c r="A339" i="67"/>
  <c r="M339" i="67" s="1"/>
  <c r="Z290" i="67"/>
  <c r="A290" i="67"/>
  <c r="M290" i="67" s="1"/>
  <c r="Y290" i="67"/>
  <c r="X290" i="67"/>
  <c r="W290" i="67"/>
  <c r="Z276" i="67"/>
  <c r="X276" i="67"/>
  <c r="W276" i="67"/>
  <c r="Y276" i="67"/>
  <c r="A276" i="67"/>
  <c r="M276" i="67" s="1"/>
  <c r="Z716" i="67"/>
  <c r="A716" i="67"/>
  <c r="M716" i="67" s="1"/>
  <c r="W716" i="67"/>
  <c r="Y716" i="67"/>
  <c r="X716" i="67"/>
  <c r="Z240" i="67"/>
  <c r="W240" i="67"/>
  <c r="Y240" i="67"/>
  <c r="A240" i="67"/>
  <c r="M240" i="67" s="1"/>
  <c r="X240" i="67"/>
  <c r="Z74" i="67"/>
  <c r="Y74" i="67"/>
  <c r="W74" i="67"/>
  <c r="A74" i="67"/>
  <c r="M74" i="67" s="1"/>
  <c r="X74" i="67"/>
  <c r="Z833" i="67"/>
  <c r="Y833" i="67"/>
  <c r="W833" i="67"/>
  <c r="X833" i="67"/>
  <c r="A833" i="67"/>
  <c r="M833" i="67" s="1"/>
  <c r="A538" i="67"/>
  <c r="M538" i="67" s="1"/>
  <c r="Y538" i="67"/>
  <c r="W538" i="67"/>
  <c r="X538" i="67"/>
  <c r="Z538" i="67"/>
  <c r="Z205" i="67"/>
  <c r="A205" i="67"/>
  <c r="M205" i="67" s="1"/>
  <c r="X205" i="67"/>
  <c r="W205" i="67"/>
  <c r="Y205" i="67"/>
  <c r="Z431" i="67"/>
  <c r="W431" i="67"/>
  <c r="A431" i="67"/>
  <c r="M431" i="67" s="1"/>
  <c r="X431" i="67"/>
  <c r="Y431" i="67"/>
  <c r="Z494" i="67"/>
  <c r="X494" i="67"/>
  <c r="A494" i="67"/>
  <c r="M494" i="67" s="1"/>
  <c r="Y494" i="67"/>
  <c r="W494" i="67"/>
  <c r="A837" i="67"/>
  <c r="M837" i="67" s="1"/>
  <c r="X837" i="67"/>
  <c r="Z837" i="67"/>
  <c r="W837" i="67"/>
  <c r="Y837" i="67"/>
  <c r="Z662" i="67"/>
  <c r="X662" i="67"/>
  <c r="A662" i="67"/>
  <c r="M662" i="67" s="1"/>
  <c r="W662" i="67"/>
  <c r="Y662" i="67"/>
  <c r="Z462" i="67"/>
  <c r="W462" i="67"/>
  <c r="A462" i="67"/>
  <c r="M462" i="67" s="1"/>
  <c r="Y462" i="67"/>
  <c r="X462" i="67"/>
  <c r="Z172" i="67"/>
  <c r="Y172" i="67"/>
  <c r="A172" i="67"/>
  <c r="M172" i="67" s="1"/>
  <c r="X172" i="67"/>
  <c r="W172" i="67"/>
  <c r="Z734" i="67"/>
  <c r="X734" i="67"/>
  <c r="Y734" i="67"/>
  <c r="A734" i="67"/>
  <c r="M734" i="67" s="1"/>
  <c r="W734" i="67"/>
  <c r="Z645" i="67"/>
  <c r="W645" i="67"/>
  <c r="A645" i="67"/>
  <c r="M645" i="67" s="1"/>
  <c r="X645" i="67"/>
  <c r="Y645" i="67"/>
  <c r="Z826" i="67"/>
  <c r="A826" i="67"/>
  <c r="M826" i="67" s="1"/>
  <c r="X826" i="67"/>
  <c r="W826" i="67"/>
  <c r="Y826" i="67"/>
  <c r="Z349" i="67"/>
  <c r="W349" i="67"/>
  <c r="Y349" i="67"/>
  <c r="X349" i="67"/>
  <c r="A349" i="67"/>
  <c r="M349" i="67" s="1"/>
  <c r="Z736" i="67"/>
  <c r="A736" i="67"/>
  <c r="M736" i="67" s="1"/>
  <c r="Y736" i="67"/>
  <c r="X736" i="67"/>
  <c r="W736" i="67"/>
  <c r="Z947" i="67"/>
  <c r="Y947" i="67"/>
  <c r="A947" i="67"/>
  <c r="M947" i="67" s="1"/>
  <c r="W947" i="67"/>
  <c r="X947" i="67"/>
  <c r="Y46" i="67"/>
  <c r="X46" i="67"/>
  <c r="W46" i="67"/>
  <c r="Z46" i="67"/>
  <c r="A46" i="67"/>
  <c r="M46" i="67" s="1"/>
  <c r="Z16" i="67"/>
  <c r="Y16" i="67"/>
  <c r="A16" i="67"/>
  <c r="M16" i="67" s="1"/>
  <c r="W16" i="67"/>
  <c r="X16" i="67"/>
  <c r="Z24" i="67"/>
  <c r="A24" i="67"/>
  <c r="M24" i="67" s="1"/>
  <c r="X24" i="67"/>
  <c r="Y24" i="67"/>
  <c r="W24" i="67"/>
  <c r="Z32" i="67"/>
  <c r="A32" i="67"/>
  <c r="M32" i="67" s="1"/>
  <c r="Y32" i="67"/>
  <c r="X32" i="67"/>
  <c r="W32" i="67"/>
  <c r="Z916" i="67"/>
  <c r="Y916" i="67"/>
  <c r="W916" i="67"/>
  <c r="A916" i="67"/>
  <c r="M916" i="67" s="1"/>
  <c r="X916" i="67"/>
  <c r="Y628" i="67"/>
  <c r="Z628" i="67"/>
  <c r="A628" i="67"/>
  <c r="M628" i="67" s="1"/>
  <c r="W628" i="67"/>
  <c r="X628" i="67"/>
  <c r="Z193" i="67"/>
  <c r="A193" i="67"/>
  <c r="M193" i="67" s="1"/>
  <c r="W193" i="67"/>
  <c r="Y193" i="67"/>
  <c r="X193" i="67"/>
  <c r="Z221" i="67"/>
  <c r="X221" i="67"/>
  <c r="W221" i="67"/>
  <c r="Y221" i="67"/>
  <c r="A221" i="67"/>
  <c r="M221" i="67" s="1"/>
  <c r="Z291" i="67"/>
  <c r="X291" i="67"/>
  <c r="A291" i="67"/>
  <c r="M291" i="67" s="1"/>
  <c r="Y291" i="67"/>
  <c r="W291" i="67"/>
  <c r="Z616" i="67"/>
  <c r="A616" i="67"/>
  <c r="M616" i="67" s="1"/>
  <c r="Y616" i="67"/>
  <c r="X616" i="67"/>
  <c r="W616" i="67"/>
  <c r="Z48" i="67"/>
  <c r="W48" i="67"/>
  <c r="X48" i="67"/>
  <c r="Y48" i="67"/>
  <c r="A48" i="67"/>
  <c r="M48" i="67" s="1"/>
  <c r="Z593" i="67"/>
  <c r="W593" i="67"/>
  <c r="A593" i="67"/>
  <c r="M593" i="67" s="1"/>
  <c r="Y593" i="67"/>
  <c r="X593" i="67"/>
  <c r="Z257" i="67"/>
  <c r="W257" i="67"/>
  <c r="A257" i="67"/>
  <c r="M257" i="67" s="1"/>
  <c r="Y257" i="67"/>
  <c r="X257" i="67"/>
  <c r="Z211" i="67"/>
  <c r="X211" i="67"/>
  <c r="W211" i="67"/>
  <c r="A211" i="67"/>
  <c r="M211" i="67" s="1"/>
  <c r="Y211" i="67"/>
  <c r="Z664" i="67"/>
  <c r="Y664" i="67"/>
  <c r="X664" i="67"/>
  <c r="W664" i="67"/>
  <c r="A664" i="67"/>
  <c r="M664" i="67" s="1"/>
  <c r="Z992" i="67"/>
  <c r="X992" i="67"/>
  <c r="W992" i="67"/>
  <c r="Y992" i="67"/>
  <c r="A992" i="67"/>
  <c r="M992" i="67" s="1"/>
  <c r="Z296" i="67"/>
  <c r="Y296" i="67"/>
  <c r="X296" i="67"/>
  <c r="A296" i="67"/>
  <c r="M296" i="67" s="1"/>
  <c r="W296" i="67"/>
  <c r="Z790" i="67"/>
  <c r="A790" i="67"/>
  <c r="M790" i="67" s="1"/>
  <c r="W790" i="67"/>
  <c r="Y790" i="67"/>
  <c r="X790" i="67"/>
  <c r="Z389" i="67"/>
  <c r="A389" i="67"/>
  <c r="M389" i="67" s="1"/>
  <c r="X389" i="67"/>
  <c r="Y389" i="67"/>
  <c r="W389" i="67"/>
  <c r="Z491" i="67"/>
  <c r="A491" i="67"/>
  <c r="M491" i="67" s="1"/>
  <c r="Y491" i="67"/>
  <c r="W491" i="67"/>
  <c r="X491" i="67"/>
  <c r="Z22" i="67"/>
  <c r="X22" i="67"/>
  <c r="W22" i="67"/>
  <c r="Y22" i="67"/>
  <c r="A22" i="67"/>
  <c r="M22" i="67" s="1"/>
  <c r="Z759" i="67"/>
  <c r="Y759" i="67"/>
  <c r="A759" i="67"/>
  <c r="M759" i="67" s="1"/>
  <c r="W759" i="67"/>
  <c r="X759" i="67"/>
  <c r="Z443" i="67"/>
  <c r="W443" i="67"/>
  <c r="A443" i="67"/>
  <c r="M443" i="67" s="1"/>
  <c r="Y443" i="67"/>
  <c r="X443" i="67"/>
  <c r="Z747" i="67"/>
  <c r="W747" i="67"/>
  <c r="Y747" i="67"/>
  <c r="X747" i="67"/>
  <c r="A747" i="67"/>
  <c r="M747" i="67" s="1"/>
  <c r="Z40" i="67"/>
  <c r="X40" i="67"/>
  <c r="A40" i="67"/>
  <c r="M40" i="67" s="1"/>
  <c r="W40" i="67"/>
  <c r="Y40" i="67"/>
  <c r="Z267" i="67"/>
  <c r="A267" i="67"/>
  <c r="M267" i="67" s="1"/>
  <c r="X267" i="67"/>
  <c r="Y267" i="67"/>
  <c r="W267" i="67"/>
  <c r="Z607" i="67"/>
  <c r="X607" i="67"/>
  <c r="A607" i="67"/>
  <c r="M607" i="67" s="1"/>
  <c r="W607" i="67"/>
  <c r="Y607" i="67"/>
  <c r="Z36" i="67"/>
  <c r="X36" i="67"/>
  <c r="Y36" i="67"/>
  <c r="A36" i="67"/>
  <c r="M36" i="67" s="1"/>
  <c r="W36" i="67"/>
  <c r="Z188" i="67"/>
  <c r="Y188" i="67"/>
  <c r="A188" i="67"/>
  <c r="M188" i="67" s="1"/>
  <c r="W188" i="67"/>
  <c r="X188" i="67"/>
  <c r="Z80" i="67"/>
  <c r="X80" i="67"/>
  <c r="A80" i="67"/>
  <c r="M80" i="67" s="1"/>
  <c r="Y80" i="67"/>
  <c r="W80" i="67"/>
  <c r="Z928" i="67"/>
  <c r="A928" i="67"/>
  <c r="M928" i="67" s="1"/>
  <c r="W928" i="67"/>
  <c r="X928" i="67"/>
  <c r="Y928" i="67"/>
  <c r="Z228" i="67"/>
  <c r="Y228" i="67"/>
  <c r="W228" i="67"/>
  <c r="A228" i="67"/>
  <c r="M228" i="67" s="1"/>
  <c r="X228" i="67"/>
  <c r="Z706" i="67"/>
  <c r="X706" i="67"/>
  <c r="W706" i="67"/>
  <c r="A706" i="67"/>
  <c r="M706" i="67" s="1"/>
  <c r="Y706" i="67"/>
  <c r="Z871" i="67"/>
  <c r="W871" i="67"/>
  <c r="Y871" i="67"/>
  <c r="X871" i="67"/>
  <c r="A871" i="67"/>
  <c r="M871" i="67" s="1"/>
  <c r="Z619" i="67"/>
  <c r="Y619" i="67"/>
  <c r="X619" i="67"/>
  <c r="W619" i="67"/>
  <c r="A619" i="67"/>
  <c r="M619" i="67" s="1"/>
  <c r="Z274" i="67"/>
  <c r="Y274" i="67"/>
  <c r="A274" i="67"/>
  <c r="M274" i="67" s="1"/>
  <c r="X274" i="67"/>
  <c r="W274" i="67"/>
  <c r="Z685" i="67"/>
  <c r="W685" i="67"/>
  <c r="X685" i="67"/>
  <c r="Y685" i="67"/>
  <c r="A685" i="67"/>
  <c r="M685" i="67" s="1"/>
  <c r="Z576" i="67"/>
  <c r="X576" i="67"/>
  <c r="A576" i="67"/>
  <c r="M576" i="67" s="1"/>
  <c r="Y576" i="67"/>
  <c r="W576" i="67"/>
  <c r="Z997" i="67"/>
  <c r="X997" i="67"/>
  <c r="W997" i="67"/>
  <c r="Y997" i="67"/>
  <c r="A997" i="67"/>
  <c r="M997" i="67" s="1"/>
  <c r="Z140" i="67"/>
  <c r="W140" i="67"/>
  <c r="A140" i="67"/>
  <c r="M140" i="67" s="1"/>
  <c r="X140" i="67"/>
  <c r="Y140" i="67"/>
  <c r="Z87" i="67"/>
  <c r="A87" i="67"/>
  <c r="M87" i="67" s="1"/>
  <c r="Y87" i="67"/>
  <c r="W87" i="67"/>
  <c r="X87" i="67"/>
  <c r="Z667" i="67"/>
  <c r="Y667" i="67"/>
  <c r="A667" i="67"/>
  <c r="M667" i="67" s="1"/>
  <c r="X667" i="67"/>
  <c r="W667" i="67"/>
  <c r="Z620" i="67"/>
  <c r="A620" i="67"/>
  <c r="M620" i="67" s="1"/>
  <c r="Y620" i="67"/>
  <c r="W620" i="67"/>
  <c r="X620" i="67"/>
  <c r="Z94" i="67"/>
  <c r="Y94" i="67"/>
  <c r="A94" i="67"/>
  <c r="M94" i="67" s="1"/>
  <c r="X94" i="67"/>
  <c r="W94" i="67"/>
  <c r="Z442" i="67"/>
  <c r="X442" i="67"/>
  <c r="Y442" i="67"/>
  <c r="A442" i="67"/>
  <c r="M442" i="67" s="1"/>
  <c r="W442" i="67"/>
  <c r="Z138" i="67"/>
  <c r="W138" i="67"/>
  <c r="X138" i="67"/>
  <c r="A138" i="67"/>
  <c r="M138" i="67" s="1"/>
  <c r="Y138" i="67"/>
  <c r="Z299" i="67"/>
  <c r="A299" i="67"/>
  <c r="M299" i="67" s="1"/>
  <c r="W299" i="67"/>
  <c r="Y299" i="67"/>
  <c r="X299" i="67"/>
  <c r="Z717" i="67"/>
  <c r="X717" i="67"/>
  <c r="W717" i="67"/>
  <c r="A717" i="67"/>
  <c r="M717" i="67" s="1"/>
  <c r="Y717" i="67"/>
  <c r="Z802" i="67"/>
  <c r="Y802" i="67"/>
  <c r="W802" i="67"/>
  <c r="X802" i="67"/>
  <c r="A802" i="67"/>
  <c r="M802" i="67" s="1"/>
  <c r="Z976" i="67"/>
  <c r="Y976" i="67"/>
  <c r="X976" i="67"/>
  <c r="A976" i="67"/>
  <c r="M976" i="67" s="1"/>
  <c r="W976" i="67"/>
  <c r="Z534" i="67"/>
  <c r="A534" i="67"/>
  <c r="M534" i="67" s="1"/>
  <c r="X534" i="67"/>
  <c r="W534" i="67"/>
  <c r="Y534" i="67"/>
  <c r="Z1001" i="67"/>
  <c r="W1001" i="67"/>
  <c r="X1001" i="67"/>
  <c r="A1001" i="67"/>
  <c r="M1001" i="67" s="1"/>
  <c r="Y1001" i="67"/>
  <c r="Z512" i="67"/>
  <c r="A512" i="67"/>
  <c r="M512" i="67" s="1"/>
  <c r="Y512" i="67"/>
  <c r="W512" i="67"/>
  <c r="X512" i="67"/>
  <c r="Z982" i="67"/>
  <c r="A982" i="67"/>
  <c r="M982" i="67" s="1"/>
  <c r="Y982" i="67"/>
  <c r="W982" i="67"/>
  <c r="X982" i="67"/>
  <c r="Z63" i="67"/>
  <c r="X63" i="67"/>
  <c r="A63" i="67"/>
  <c r="M63" i="67" s="1"/>
  <c r="W63" i="67"/>
  <c r="Y63" i="67"/>
  <c r="Z767" i="67"/>
  <c r="W767" i="67"/>
  <c r="Y767" i="67"/>
  <c r="X767" i="67"/>
  <c r="A767" i="67"/>
  <c r="M767" i="67" s="1"/>
  <c r="Z892" i="67"/>
  <c r="A892" i="67"/>
  <c r="M892" i="67" s="1"/>
  <c r="W892" i="67"/>
  <c r="Y892" i="67"/>
  <c r="X892" i="67"/>
  <c r="Z874" i="67"/>
  <c r="Y874" i="67"/>
  <c r="X874" i="67"/>
  <c r="A874" i="67"/>
  <c r="M874" i="67" s="1"/>
  <c r="W874" i="67"/>
  <c r="Z842" i="67"/>
  <c r="A842" i="67"/>
  <c r="M842" i="67" s="1"/>
  <c r="X842" i="67"/>
  <c r="Y842" i="67"/>
  <c r="W842" i="67"/>
  <c r="Z43" i="67"/>
  <c r="X43" i="67"/>
  <c r="A43" i="67"/>
  <c r="M43" i="67" s="1"/>
  <c r="W43" i="67"/>
  <c r="Y43" i="67"/>
  <c r="Z898" i="67"/>
  <c r="X898" i="67"/>
  <c r="A898" i="67"/>
  <c r="M898" i="67" s="1"/>
  <c r="W898" i="67"/>
  <c r="Y898" i="67"/>
  <c r="Z18" i="67"/>
  <c r="W18" i="67"/>
  <c r="Y18" i="67"/>
  <c r="X18" i="67"/>
  <c r="A18" i="67"/>
  <c r="M18" i="67" s="1"/>
  <c r="Z933" i="67"/>
  <c r="A933" i="67"/>
  <c r="M933" i="67" s="1"/>
  <c r="Y933" i="67"/>
  <c r="X933" i="67"/>
  <c r="W933" i="67"/>
  <c r="Z370" i="67"/>
  <c r="A370" i="67"/>
  <c r="M370" i="67" s="1"/>
  <c r="X370" i="67"/>
  <c r="W370" i="67"/>
  <c r="Y370" i="67"/>
  <c r="Z383" i="67"/>
  <c r="Y383" i="67"/>
  <c r="X383" i="67"/>
  <c r="W383" i="67"/>
  <c r="A383" i="67"/>
  <c r="M383" i="67" s="1"/>
  <c r="Z960" i="67"/>
  <c r="Y960" i="67"/>
  <c r="A960" i="67"/>
  <c r="M960" i="67" s="1"/>
  <c r="W960" i="67"/>
  <c r="X960" i="67"/>
  <c r="Z910" i="67"/>
  <c r="Y910" i="67"/>
  <c r="W910" i="67"/>
  <c r="A910" i="67"/>
  <c r="M910" i="67" s="1"/>
  <c r="X910" i="67"/>
  <c r="Z708" i="67"/>
  <c r="A708" i="67"/>
  <c r="M708" i="67" s="1"/>
  <c r="W708" i="67"/>
  <c r="X708" i="67"/>
  <c r="Y708" i="67"/>
  <c r="Z263" i="67"/>
  <c r="A263" i="67"/>
  <c r="M263" i="67" s="1"/>
  <c r="Y263" i="67"/>
  <c r="W263" i="67"/>
  <c r="X263" i="67"/>
  <c r="Z479" i="67"/>
  <c r="A479" i="67"/>
  <c r="M479" i="67" s="1"/>
  <c r="W479" i="67"/>
  <c r="Y479" i="67"/>
  <c r="X479" i="67"/>
  <c r="Z393" i="67"/>
  <c r="Y393" i="67"/>
  <c r="A393" i="67"/>
  <c r="M393" i="67" s="1"/>
  <c r="X393" i="67"/>
  <c r="W393" i="67"/>
  <c r="Z746" i="67"/>
  <c r="X746" i="67"/>
  <c r="W746" i="67"/>
  <c r="A746" i="67"/>
  <c r="M746" i="67" s="1"/>
  <c r="Y746" i="67"/>
  <c r="Z524" i="67"/>
  <c r="Y524" i="67"/>
  <c r="X524" i="67"/>
  <c r="W524" i="67"/>
  <c r="A524" i="67"/>
  <c r="M524" i="67" s="1"/>
  <c r="Z577" i="67"/>
  <c r="Y577" i="67"/>
  <c r="A577" i="67"/>
  <c r="M577" i="67" s="1"/>
  <c r="X577" i="67"/>
  <c r="W577" i="67"/>
  <c r="Z740" i="67"/>
  <c r="Y740" i="67"/>
  <c r="A740" i="67"/>
  <c r="M740" i="67" s="1"/>
  <c r="X740" i="67"/>
  <c r="W740" i="67"/>
  <c r="Z886" i="67"/>
  <c r="A886" i="67"/>
  <c r="M886" i="67" s="1"/>
  <c r="Y886" i="67"/>
  <c r="X886" i="67"/>
  <c r="W886" i="67"/>
  <c r="Z373" i="67"/>
  <c r="Y373" i="67"/>
  <c r="A373" i="67"/>
  <c r="M373" i="67" s="1"/>
  <c r="X373" i="67"/>
  <c r="W373" i="67"/>
  <c r="Z210" i="67"/>
  <c r="A210" i="67"/>
  <c r="M210" i="67" s="1"/>
  <c r="X210" i="67"/>
  <c r="W210" i="67"/>
  <c r="Y210" i="67"/>
  <c r="Z835" i="67"/>
  <c r="A835" i="67"/>
  <c r="M835" i="67" s="1"/>
  <c r="Y835" i="67"/>
  <c r="W835" i="67"/>
  <c r="X835" i="67"/>
  <c r="Z483" i="67"/>
  <c r="A483" i="67"/>
  <c r="M483" i="67" s="1"/>
  <c r="X483" i="67"/>
  <c r="W483" i="67"/>
  <c r="Y483" i="67"/>
  <c r="Z387" i="67"/>
  <c r="Y387" i="67"/>
  <c r="W387" i="67"/>
  <c r="X387" i="67"/>
  <c r="A387" i="67"/>
  <c r="M387" i="67" s="1"/>
  <c r="Z246" i="67"/>
  <c r="A246" i="67"/>
  <c r="M246" i="67" s="1"/>
  <c r="Y246" i="67"/>
  <c r="X246" i="67"/>
  <c r="W246" i="67"/>
  <c r="Z589" i="67"/>
  <c r="A589" i="67"/>
  <c r="M589" i="67" s="1"/>
  <c r="X589" i="67"/>
  <c r="W589" i="67"/>
  <c r="Y589" i="67"/>
  <c r="Z207" i="67"/>
  <c r="A207" i="67"/>
  <c r="M207" i="67" s="1"/>
  <c r="W207" i="67"/>
  <c r="Y207" i="67"/>
  <c r="X207" i="67"/>
  <c r="Z183" i="67"/>
  <c r="W183" i="67"/>
  <c r="Y183" i="67"/>
  <c r="X183" i="67"/>
  <c r="A183" i="67"/>
  <c r="M183" i="67" s="1"/>
  <c r="A704" i="67"/>
  <c r="M704" i="67" s="1"/>
  <c r="X704" i="67"/>
  <c r="W704" i="67"/>
  <c r="Z704" i="67"/>
  <c r="Y704" i="67"/>
  <c r="Z439" i="67"/>
  <c r="A439" i="67"/>
  <c r="M439" i="67" s="1"/>
  <c r="W439" i="67"/>
  <c r="Y439" i="67"/>
  <c r="X439" i="67"/>
  <c r="Z420" i="67"/>
  <c r="W420" i="67"/>
  <c r="X420" i="67"/>
  <c r="A420" i="67"/>
  <c r="M420" i="67" s="1"/>
  <c r="Y420" i="67"/>
  <c r="Z490" i="67"/>
  <c r="X490" i="67"/>
  <c r="A490" i="67"/>
  <c r="M490" i="67" s="1"/>
  <c r="W490" i="67"/>
  <c r="Y490" i="67"/>
  <c r="Z243" i="67"/>
  <c r="Y243" i="67"/>
  <c r="A243" i="67"/>
  <c r="M243" i="67" s="1"/>
  <c r="X243" i="67"/>
  <c r="W243" i="67"/>
  <c r="Z341" i="67"/>
  <c r="Y341" i="67"/>
  <c r="W341" i="67"/>
  <c r="A341" i="67"/>
  <c r="M341" i="67" s="1"/>
  <c r="X341" i="67"/>
  <c r="Z272" i="67"/>
  <c r="X272" i="67"/>
  <c r="A272" i="67"/>
  <c r="M272" i="67" s="1"/>
  <c r="Y272" i="67"/>
  <c r="W272" i="67"/>
  <c r="Z738" i="67"/>
  <c r="W738" i="67"/>
  <c r="X738" i="67"/>
  <c r="Y738" i="67"/>
  <c r="A738" i="67"/>
  <c r="M738" i="67" s="1"/>
  <c r="Z970" i="67"/>
  <c r="A970" i="67"/>
  <c r="M970" i="67" s="1"/>
  <c r="W970" i="67"/>
  <c r="Y970" i="67"/>
  <c r="X970" i="67"/>
  <c r="Z723" i="67"/>
  <c r="A723" i="67"/>
  <c r="M723" i="67" s="1"/>
  <c r="W723" i="67"/>
  <c r="X723" i="67"/>
  <c r="Y723" i="67"/>
  <c r="Z903" i="67"/>
  <c r="X903" i="67"/>
  <c r="A903" i="67"/>
  <c r="M903" i="67" s="1"/>
  <c r="Y903" i="67"/>
  <c r="W903" i="67"/>
  <c r="Z338" i="67"/>
  <c r="W338" i="67"/>
  <c r="A338" i="67"/>
  <c r="M338" i="67" s="1"/>
  <c r="X338" i="67"/>
  <c r="Y338" i="67"/>
  <c r="Z795" i="67"/>
  <c r="W795" i="67"/>
  <c r="X795" i="67"/>
  <c r="A795" i="67"/>
  <c r="M795" i="67" s="1"/>
  <c r="Y795" i="67"/>
  <c r="A548" i="67"/>
  <c r="M548" i="67" s="1"/>
  <c r="Z548" i="67"/>
  <c r="Y548" i="67"/>
  <c r="X548" i="67"/>
  <c r="W548" i="67"/>
  <c r="Z17" i="67"/>
  <c r="X17" i="67"/>
  <c r="W17" i="67"/>
  <c r="Y17" i="67"/>
  <c r="A17" i="67"/>
  <c r="M17" i="67" s="1"/>
  <c r="Z701" i="67"/>
  <c r="A701" i="67"/>
  <c r="M701" i="67" s="1"/>
  <c r="Y701" i="67"/>
  <c r="W701" i="67"/>
  <c r="X701" i="67"/>
  <c r="A5" i="67" l="1"/>
  <c r="U94" i="67"/>
  <c r="V94" i="67"/>
  <c r="U221" i="67"/>
  <c r="V221" i="67"/>
  <c r="U863" i="67"/>
  <c r="V863" i="67"/>
  <c r="V118" i="67"/>
  <c r="U118" i="67"/>
  <c r="U496" i="67"/>
  <c r="V496" i="67"/>
  <c r="U285" i="67"/>
  <c r="V285" i="67"/>
  <c r="U487" i="67"/>
  <c r="V487" i="67"/>
  <c r="V1004" i="67"/>
  <c r="U1004" i="67"/>
  <c r="U867" i="67"/>
  <c r="V867" i="67"/>
  <c r="U591" i="67"/>
  <c r="V591" i="67"/>
  <c r="V456" i="67"/>
  <c r="U456" i="67"/>
  <c r="V741" i="67"/>
  <c r="U741" i="67"/>
  <c r="U378" i="67"/>
  <c r="V378" i="67"/>
  <c r="U764" i="67"/>
  <c r="V764" i="67"/>
  <c r="V829" i="67"/>
  <c r="U829" i="67"/>
  <c r="U944" i="67"/>
  <c r="V944" i="67"/>
  <c r="U30" i="67"/>
  <c r="V30" i="67"/>
  <c r="V936" i="67"/>
  <c r="U936" i="67"/>
  <c r="V558" i="67"/>
  <c r="U558" i="67"/>
  <c r="U375" i="67"/>
  <c r="V375" i="67"/>
  <c r="V508" i="67"/>
  <c r="U508" i="67"/>
  <c r="V130" i="67"/>
  <c r="U130" i="67"/>
  <c r="U45" i="67"/>
  <c r="V45" i="67"/>
  <c r="U425" i="67"/>
  <c r="V425" i="67"/>
  <c r="U696" i="67"/>
  <c r="V696" i="67"/>
  <c r="V661" i="67"/>
  <c r="U661" i="67"/>
  <c r="V79" i="67"/>
  <c r="U79" i="67"/>
  <c r="U305" i="67"/>
  <c r="V305" i="67"/>
  <c r="V488" i="67"/>
  <c r="U488" i="67"/>
  <c r="U59" i="67"/>
  <c r="V59" i="67"/>
  <c r="U744" i="67"/>
  <c r="V744" i="67"/>
  <c r="V751" i="67"/>
  <c r="U751" i="67"/>
  <c r="V447" i="67"/>
  <c r="U447" i="67"/>
  <c r="U42" i="67"/>
  <c r="V42" i="67"/>
  <c r="U977" i="67"/>
  <c r="V977" i="67"/>
  <c r="U543" i="67"/>
  <c r="V543" i="67"/>
  <c r="V294" i="67"/>
  <c r="U294" i="67"/>
  <c r="U196" i="67"/>
  <c r="V196" i="67"/>
  <c r="V289" i="67"/>
  <c r="U289" i="67"/>
  <c r="V841" i="67"/>
  <c r="U841" i="67"/>
  <c r="U872" i="67"/>
  <c r="V872" i="67"/>
  <c r="U666" i="67"/>
  <c r="V666" i="67"/>
  <c r="V265" i="67"/>
  <c r="U265" i="67"/>
  <c r="V912" i="67"/>
  <c r="U912" i="67"/>
  <c r="U61" i="67"/>
  <c r="V61" i="67"/>
  <c r="V684" i="67"/>
  <c r="U684" i="67"/>
  <c r="U995" i="67"/>
  <c r="V995" i="67"/>
  <c r="U799" i="67"/>
  <c r="V799" i="67"/>
  <c r="V485" i="67"/>
  <c r="U485" i="67"/>
  <c r="V665" i="67"/>
  <c r="U665" i="67"/>
  <c r="V330" i="67"/>
  <c r="U330" i="67"/>
  <c r="V635" i="67"/>
  <c r="U635" i="67"/>
  <c r="V570" i="67"/>
  <c r="U570" i="67"/>
  <c r="V950" i="67"/>
  <c r="U950" i="67"/>
  <c r="V504" i="67"/>
  <c r="U504" i="67"/>
  <c r="U478" i="67"/>
  <c r="V478" i="67"/>
  <c r="U578" i="67"/>
  <c r="V578" i="67"/>
  <c r="U93" i="67"/>
  <c r="V93" i="67"/>
  <c r="U133" i="67"/>
  <c r="V133" i="67"/>
  <c r="U502" i="67"/>
  <c r="V502" i="67"/>
  <c r="U76" i="67"/>
  <c r="V76" i="67"/>
  <c r="U539" i="67"/>
  <c r="V539" i="67"/>
  <c r="V755" i="67"/>
  <c r="U755" i="67"/>
  <c r="U621" i="67"/>
  <c r="V621" i="67"/>
  <c r="V844" i="67"/>
  <c r="U844" i="67"/>
  <c r="U434" i="67"/>
  <c r="V434" i="67"/>
  <c r="U801" i="67"/>
  <c r="V801" i="67"/>
  <c r="U681" i="67"/>
  <c r="V681" i="67"/>
  <c r="V633" i="67"/>
  <c r="U633" i="67"/>
  <c r="U191" i="67"/>
  <c r="V191" i="67"/>
  <c r="U149" i="67"/>
  <c r="V149" i="67"/>
  <c r="U929" i="67"/>
  <c r="V929" i="67"/>
  <c r="V763" i="67"/>
  <c r="U763" i="67"/>
  <c r="V286" i="67"/>
  <c r="U286" i="67"/>
  <c r="U67" i="67"/>
  <c r="V67" i="67"/>
  <c r="U381" i="67"/>
  <c r="V381" i="67"/>
  <c r="U601" i="67"/>
  <c r="V601" i="67"/>
  <c r="V946" i="67"/>
  <c r="U946" i="67"/>
  <c r="U887" i="67"/>
  <c r="V887" i="67"/>
  <c r="U567" i="67"/>
  <c r="V567" i="67"/>
  <c r="V38" i="67"/>
  <c r="U38" i="67"/>
  <c r="V128" i="67"/>
  <c r="U128" i="67"/>
  <c r="U92" i="67"/>
  <c r="V92" i="67"/>
  <c r="U379" i="67"/>
  <c r="V379" i="67"/>
  <c r="V316" i="67"/>
  <c r="U316" i="67"/>
  <c r="V386" i="67"/>
  <c r="U386" i="67"/>
  <c r="U890" i="67"/>
  <c r="V890" i="67"/>
  <c r="V789" i="67"/>
  <c r="U789" i="67"/>
  <c r="U653" i="67"/>
  <c r="V653" i="67"/>
  <c r="U860" i="67"/>
  <c r="V860" i="67"/>
  <c r="U694" i="67"/>
  <c r="V694" i="67"/>
  <c r="U822" i="67"/>
  <c r="V822" i="67"/>
  <c r="V788" i="67"/>
  <c r="U788" i="67"/>
  <c r="V98" i="67"/>
  <c r="U98" i="67"/>
  <c r="V492" i="67"/>
  <c r="U492" i="67"/>
  <c r="U553" i="67"/>
  <c r="V553" i="67"/>
  <c r="V498" i="67"/>
  <c r="U498" i="67"/>
  <c r="V363" i="67"/>
  <c r="U363" i="67"/>
  <c r="U514" i="67"/>
  <c r="V514" i="67"/>
  <c r="V148" i="67"/>
  <c r="U148" i="67"/>
  <c r="U213" i="67"/>
  <c r="V213" i="67"/>
  <c r="V889" i="67"/>
  <c r="U889" i="67"/>
  <c r="V808" i="67"/>
  <c r="U808" i="67"/>
  <c r="U724" i="67"/>
  <c r="V724" i="67"/>
  <c r="V452" i="67"/>
  <c r="U452" i="67"/>
  <c r="V602" i="67"/>
  <c r="U602" i="67"/>
  <c r="U411" i="67"/>
  <c r="V411" i="67"/>
  <c r="V239" i="67"/>
  <c r="U239" i="67"/>
  <c r="V925" i="67"/>
  <c r="U925" i="67"/>
  <c r="V689" i="67"/>
  <c r="U689" i="67"/>
  <c r="V47" i="67"/>
  <c r="U47" i="67"/>
  <c r="V322" i="67"/>
  <c r="U322" i="67"/>
  <c r="U850" i="67"/>
  <c r="V850" i="67"/>
  <c r="U733" i="67"/>
  <c r="V733" i="67"/>
  <c r="V282" i="67"/>
  <c r="U282" i="67"/>
  <c r="U152" i="67"/>
  <c r="V152" i="67"/>
  <c r="V754" i="67"/>
  <c r="U754" i="67"/>
  <c r="U412" i="67"/>
  <c r="V412" i="67"/>
  <c r="V415" i="67"/>
  <c r="U415" i="67"/>
  <c r="V697" i="67"/>
  <c r="U697" i="67"/>
  <c r="V554" i="67"/>
  <c r="U554" i="67"/>
  <c r="U532" i="67"/>
  <c r="V532" i="67"/>
  <c r="U865" i="67"/>
  <c r="V865" i="67"/>
  <c r="U309" i="67"/>
  <c r="V309" i="67"/>
  <c r="V340" i="67"/>
  <c r="U340" i="67"/>
  <c r="U466" i="67"/>
  <c r="V466" i="67"/>
  <c r="U565" i="67"/>
  <c r="V565" i="67"/>
  <c r="U361" i="67"/>
  <c r="V361" i="67"/>
  <c r="U254" i="67"/>
  <c r="V254" i="67"/>
  <c r="V701" i="67"/>
  <c r="U701" i="67"/>
  <c r="U490" i="67"/>
  <c r="V490" i="67"/>
  <c r="U704" i="67"/>
  <c r="V704" i="67"/>
  <c r="U373" i="67"/>
  <c r="V373" i="67"/>
  <c r="V383" i="67"/>
  <c r="U383" i="67"/>
  <c r="U512" i="67"/>
  <c r="V512" i="67"/>
  <c r="V87" i="67"/>
  <c r="U87" i="67"/>
  <c r="V188" i="67"/>
  <c r="U188" i="67"/>
  <c r="U296" i="67"/>
  <c r="V296" i="67"/>
  <c r="V916" i="67"/>
  <c r="U916" i="67"/>
  <c r="U462" i="67"/>
  <c r="V462" i="67"/>
  <c r="U290" i="67"/>
  <c r="V290" i="67"/>
  <c r="V852" i="67"/>
  <c r="U852" i="67"/>
  <c r="U90" i="67"/>
  <c r="V90" i="67"/>
  <c r="V781" i="67"/>
  <c r="U781" i="67"/>
  <c r="V6" i="67"/>
  <c r="U6" i="67"/>
  <c r="U845" i="67"/>
  <c r="V845" i="67"/>
  <c r="V33" i="67"/>
  <c r="U33" i="67"/>
  <c r="U72" i="67"/>
  <c r="V72" i="67"/>
  <c r="V695" i="67"/>
  <c r="U695" i="67"/>
  <c r="U691" i="67"/>
  <c r="V691" i="67"/>
  <c r="U484" i="67"/>
  <c r="V484" i="67"/>
  <c r="V364" i="67"/>
  <c r="U364" i="67"/>
  <c r="V414" i="67"/>
  <c r="U414" i="67"/>
  <c r="V231" i="67"/>
  <c r="U231" i="67"/>
  <c r="U143" i="67"/>
  <c r="V143" i="67"/>
  <c r="V625" i="67"/>
  <c r="U625" i="67"/>
  <c r="V390" i="67"/>
  <c r="U390" i="67"/>
  <c r="V10" i="67"/>
  <c r="U10" i="67"/>
  <c r="U314" i="67"/>
  <c r="V314" i="67"/>
  <c r="V914" i="67"/>
  <c r="U914" i="67"/>
  <c r="U297" i="67"/>
  <c r="V297" i="67"/>
  <c r="V181" i="67"/>
  <c r="U181" i="67"/>
  <c r="V853" i="67"/>
  <c r="U853" i="67"/>
  <c r="U29" i="67"/>
  <c r="V29" i="67"/>
  <c r="V477" i="67"/>
  <c r="U477" i="67"/>
  <c r="U792" i="67"/>
  <c r="V792" i="67"/>
  <c r="U365" i="67"/>
  <c r="V365" i="67"/>
  <c r="U212" i="67"/>
  <c r="V212" i="67"/>
  <c r="U523" i="67"/>
  <c r="V523" i="67"/>
  <c r="V8" i="67"/>
  <c r="U8" i="67"/>
  <c r="V756" i="67"/>
  <c r="U756" i="67"/>
  <c r="V824" i="67"/>
  <c r="U824" i="67"/>
  <c r="V26" i="67"/>
  <c r="U26" i="67"/>
  <c r="U952" i="67"/>
  <c r="V952" i="67"/>
  <c r="V774" i="67"/>
  <c r="U774" i="67"/>
  <c r="V879" i="67"/>
  <c r="U879" i="67"/>
  <c r="V940" i="67"/>
  <c r="U940" i="67"/>
  <c r="V969" i="67"/>
  <c r="U969" i="67"/>
  <c r="V277" i="67"/>
  <c r="U277" i="67"/>
  <c r="U281" i="67"/>
  <c r="V281" i="67"/>
  <c r="V403" i="67"/>
  <c r="U403" i="67"/>
  <c r="U57" i="67"/>
  <c r="V57" i="67"/>
  <c r="U793" i="67"/>
  <c r="V793" i="67"/>
  <c r="U563" i="67"/>
  <c r="V563" i="67"/>
  <c r="V606" i="67"/>
  <c r="U606" i="67"/>
  <c r="V475" i="67"/>
  <c r="U475" i="67"/>
  <c r="V659" i="67"/>
  <c r="U659" i="67"/>
  <c r="U587" i="67"/>
  <c r="V587" i="67"/>
  <c r="U990" i="67"/>
  <c r="V990" i="67"/>
  <c r="U457" i="67"/>
  <c r="V457" i="67"/>
  <c r="V718" i="67"/>
  <c r="U718" i="67"/>
  <c r="U194" i="67"/>
  <c r="V194" i="67"/>
  <c r="V351" i="67"/>
  <c r="U351" i="67"/>
  <c r="U151" i="67"/>
  <c r="V151" i="67"/>
  <c r="V537" i="67"/>
  <c r="U537" i="67"/>
  <c r="V750" i="67"/>
  <c r="U750" i="67"/>
  <c r="U994" i="67"/>
  <c r="V994" i="67"/>
  <c r="U651" i="67"/>
  <c r="V651" i="67"/>
  <c r="V68" i="67"/>
  <c r="U68" i="67"/>
  <c r="V920" i="67"/>
  <c r="U920" i="67"/>
  <c r="U12" i="67"/>
  <c r="V12" i="67"/>
  <c r="V218" i="67"/>
  <c r="U218" i="67"/>
  <c r="U634" i="67"/>
  <c r="V634" i="67"/>
  <c r="U279" i="67"/>
  <c r="V279" i="67"/>
  <c r="U935" i="67"/>
  <c r="V935" i="67"/>
  <c r="V672" i="67"/>
  <c r="U672" i="67"/>
  <c r="U350" i="67"/>
  <c r="V350" i="67"/>
  <c r="U195" i="67"/>
  <c r="V195" i="67"/>
  <c r="U178" i="67"/>
  <c r="V178" i="67"/>
  <c r="U418" i="67"/>
  <c r="V418" i="67"/>
  <c r="V432" i="67"/>
  <c r="U432" i="67"/>
  <c r="U870" i="67"/>
  <c r="V870" i="67"/>
  <c r="V646" i="67"/>
  <c r="U646" i="67"/>
  <c r="V97" i="67"/>
  <c r="U97" i="67"/>
  <c r="U678" i="67"/>
  <c r="V678" i="67"/>
  <c r="U201" i="67"/>
  <c r="V201" i="67"/>
  <c r="U341" i="67"/>
  <c r="V341" i="67"/>
  <c r="V835" i="67"/>
  <c r="U835" i="67"/>
  <c r="U910" i="67"/>
  <c r="V910" i="67"/>
  <c r="V63" i="67"/>
  <c r="U63" i="67"/>
  <c r="V620" i="67"/>
  <c r="U620" i="67"/>
  <c r="U928" i="67"/>
  <c r="V928" i="67"/>
  <c r="V389" i="67"/>
  <c r="U389" i="67"/>
  <c r="U193" i="67"/>
  <c r="V193" i="67"/>
  <c r="V734" i="67"/>
  <c r="U734" i="67"/>
  <c r="U538" i="67"/>
  <c r="V538" i="67"/>
  <c r="U716" i="67"/>
  <c r="V716" i="67"/>
  <c r="V304" i="67"/>
  <c r="U304" i="67"/>
  <c r="V44" i="67"/>
  <c r="U44" i="67"/>
  <c r="V599" i="67"/>
  <c r="U599" i="67"/>
  <c r="U742" i="67"/>
  <c r="V742" i="67"/>
  <c r="V433" i="67"/>
  <c r="U433" i="67"/>
  <c r="V777" i="67"/>
  <c r="U777" i="67"/>
  <c r="U927" i="67"/>
  <c r="V927" i="67"/>
  <c r="U559" i="67"/>
  <c r="V559" i="67"/>
  <c r="U731" i="67"/>
  <c r="V731" i="67"/>
  <c r="V102" i="67"/>
  <c r="U102" i="67"/>
  <c r="V957" i="67"/>
  <c r="U957" i="67"/>
  <c r="U877" i="67"/>
  <c r="V877" i="67"/>
  <c r="V113" i="67"/>
  <c r="U113" i="67"/>
  <c r="V464" i="67"/>
  <c r="U464" i="67"/>
  <c r="V423" i="67"/>
  <c r="U423" i="67"/>
  <c r="V134" i="67"/>
  <c r="U134" i="67"/>
  <c r="V899" i="67"/>
  <c r="U899" i="67"/>
  <c r="V307" i="67"/>
  <c r="U307" i="67"/>
  <c r="U932" i="67"/>
  <c r="V932" i="67"/>
  <c r="U463" i="67"/>
  <c r="V463" i="67"/>
  <c r="U13" i="67"/>
  <c r="V13" i="67"/>
  <c r="V843" i="67"/>
  <c r="U843" i="67"/>
  <c r="V652" i="67"/>
  <c r="U652" i="67"/>
  <c r="V465" i="67"/>
  <c r="U465" i="67"/>
  <c r="U264" i="67"/>
  <c r="V264" i="67"/>
  <c r="U88" i="67"/>
  <c r="V88" i="67"/>
  <c r="V542" i="67"/>
  <c r="U542" i="67"/>
  <c r="U807" i="67"/>
  <c r="V807" i="67"/>
  <c r="U199" i="67"/>
  <c r="V199" i="67"/>
  <c r="U52" i="67"/>
  <c r="V52" i="67"/>
  <c r="U676" i="67"/>
  <c r="V676" i="67"/>
  <c r="V873" i="67"/>
  <c r="U873" i="67"/>
  <c r="V528" i="67"/>
  <c r="U528" i="67"/>
  <c r="V517" i="67"/>
  <c r="U517" i="67"/>
  <c r="U177" i="67"/>
  <c r="V177" i="67"/>
  <c r="V588" i="67"/>
  <c r="U588" i="67"/>
  <c r="U949" i="67"/>
  <c r="V949" i="67"/>
  <c r="U862" i="67"/>
  <c r="V862" i="67"/>
  <c r="U895" i="67"/>
  <c r="V895" i="67"/>
  <c r="U333" i="67"/>
  <c r="V333" i="67"/>
  <c r="V135" i="67"/>
  <c r="U135" i="67"/>
  <c r="U422" i="67"/>
  <c r="V422" i="67"/>
  <c r="V384" i="67"/>
  <c r="U384" i="67"/>
  <c r="U460" i="67"/>
  <c r="V460" i="67"/>
  <c r="V966" i="67"/>
  <c r="U966" i="67"/>
  <c r="V893" i="67"/>
  <c r="U893" i="67"/>
  <c r="U252" i="67"/>
  <c r="V252" i="67"/>
  <c r="U511" i="67"/>
  <c r="V511" i="67"/>
  <c r="V197" i="67"/>
  <c r="U197" i="67"/>
  <c r="V917" i="67"/>
  <c r="U917" i="67"/>
  <c r="U848" i="67"/>
  <c r="V848" i="67"/>
  <c r="V613" i="67"/>
  <c r="U613" i="67"/>
  <c r="U489" i="67"/>
  <c r="V489" i="67"/>
  <c r="V939" i="67"/>
  <c r="U939" i="67"/>
  <c r="V82" i="67"/>
  <c r="U82" i="67"/>
  <c r="U851" i="67"/>
  <c r="V851" i="67"/>
  <c r="V735" i="67"/>
  <c r="U735" i="67"/>
  <c r="U448" i="67"/>
  <c r="V448" i="67"/>
  <c r="V369" i="67"/>
  <c r="U369" i="67"/>
  <c r="V854" i="67"/>
  <c r="U854" i="67"/>
  <c r="U522" i="67"/>
  <c r="V522" i="67"/>
  <c r="U815" i="67"/>
  <c r="V815" i="67"/>
  <c r="V459" i="67"/>
  <c r="U459" i="67"/>
  <c r="U595" i="67"/>
  <c r="V595" i="67"/>
  <c r="U729" i="67"/>
  <c r="V729" i="67"/>
  <c r="U4" i="67"/>
  <c r="Y1" i="67"/>
  <c r="V4" i="67"/>
  <c r="V106" i="67"/>
  <c r="U106" i="67"/>
  <c r="V540" i="67"/>
  <c r="U540" i="67"/>
  <c r="U408" i="67"/>
  <c r="V408" i="67"/>
  <c r="U819" i="67"/>
  <c r="V819" i="67"/>
  <c r="V1000" i="67"/>
  <c r="U1000" i="67"/>
  <c r="U405" i="67"/>
  <c r="V405" i="67"/>
  <c r="V548" i="67"/>
  <c r="U548" i="67"/>
  <c r="V483" i="67"/>
  <c r="U483" i="67"/>
  <c r="V120" i="67"/>
  <c r="U120" i="67"/>
  <c r="V794" i="67"/>
  <c r="U794" i="67"/>
  <c r="V590" i="67"/>
  <c r="U590" i="67"/>
  <c r="V78" i="67"/>
  <c r="U78" i="67"/>
  <c r="V902" i="67"/>
  <c r="U902" i="67"/>
  <c r="V972" i="67"/>
  <c r="U972" i="67"/>
  <c r="V234" i="67"/>
  <c r="U234" i="67"/>
  <c r="V66" i="67"/>
  <c r="U66" i="67"/>
  <c r="V65" i="67"/>
  <c r="U65" i="67"/>
  <c r="U933" i="67"/>
  <c r="V933" i="67"/>
  <c r="U664" i="67"/>
  <c r="V664" i="67"/>
  <c r="V349" i="67"/>
  <c r="U349" i="67"/>
  <c r="V980" i="67"/>
  <c r="U980" i="67"/>
  <c r="V623" i="67"/>
  <c r="U623" i="67"/>
  <c r="V473" i="67"/>
  <c r="U473" i="67"/>
  <c r="U866" i="67"/>
  <c r="V866" i="67"/>
  <c r="U495" i="67"/>
  <c r="V495" i="67"/>
  <c r="U849" i="67"/>
  <c r="V849" i="67"/>
  <c r="U421" i="67"/>
  <c r="V421" i="67"/>
  <c r="U769" i="67"/>
  <c r="V769" i="67"/>
  <c r="U385" i="67"/>
  <c r="V385" i="67"/>
  <c r="U127" i="67"/>
  <c r="V127" i="67"/>
  <c r="U660" i="67"/>
  <c r="V660" i="67"/>
  <c r="U71" i="67"/>
  <c r="V71" i="67"/>
  <c r="V566" i="67"/>
  <c r="U566" i="67"/>
  <c r="V303" i="67"/>
  <c r="U303" i="67"/>
  <c r="V25" i="67"/>
  <c r="U25" i="67"/>
  <c r="V160" i="67"/>
  <c r="U160" i="67"/>
  <c r="U529" i="67"/>
  <c r="V529" i="67"/>
  <c r="U527" i="67"/>
  <c r="V527" i="67"/>
  <c r="U909" i="67"/>
  <c r="V909" i="67"/>
  <c r="U167" i="67"/>
  <c r="V167" i="67"/>
  <c r="U126" i="67"/>
  <c r="V126" i="67"/>
  <c r="V760" i="67"/>
  <c r="U760" i="67"/>
  <c r="U795" i="67"/>
  <c r="V795" i="67"/>
  <c r="U577" i="67"/>
  <c r="V577" i="67"/>
  <c r="V18" i="67"/>
  <c r="U18" i="67"/>
  <c r="V976" i="67"/>
  <c r="U976" i="67"/>
  <c r="V576" i="67"/>
  <c r="U576" i="67"/>
  <c r="U267" i="67"/>
  <c r="V267" i="67"/>
  <c r="V16" i="67"/>
  <c r="U16" i="67"/>
  <c r="V494" i="67"/>
  <c r="U494" i="67"/>
  <c r="V998" i="67"/>
  <c r="U998" i="67"/>
  <c r="U105" i="67"/>
  <c r="V105" i="67"/>
  <c r="U884" i="67"/>
  <c r="V884" i="67"/>
  <c r="V677" i="67"/>
  <c r="U677" i="67"/>
  <c r="V709" i="67"/>
  <c r="U709" i="67"/>
  <c r="U911" i="67"/>
  <c r="V911" i="67"/>
  <c r="U727" i="67"/>
  <c r="V727" i="67"/>
  <c r="V770" i="67"/>
  <c r="U770" i="67"/>
  <c r="U175" i="67"/>
  <c r="V175" i="67"/>
  <c r="U146" i="67"/>
  <c r="V146" i="67"/>
  <c r="V812" i="67"/>
  <c r="U812" i="67"/>
  <c r="U657" i="67"/>
  <c r="V657" i="67"/>
  <c r="V156" i="67"/>
  <c r="U156" i="67"/>
  <c r="V791" i="67"/>
  <c r="U791" i="67"/>
  <c r="V614" i="67"/>
  <c r="U614" i="67"/>
  <c r="V70" i="67"/>
  <c r="U70" i="67"/>
  <c r="V204" i="67"/>
  <c r="U204" i="67"/>
  <c r="V568" i="67"/>
  <c r="U568" i="67"/>
  <c r="V592" i="67"/>
  <c r="U592" i="67"/>
  <c r="U337" i="67"/>
  <c r="V337" i="67"/>
  <c r="V157" i="67"/>
  <c r="U157" i="67"/>
  <c r="U209" i="67"/>
  <c r="V209" i="67"/>
  <c r="U981" i="67"/>
  <c r="V981" i="67"/>
  <c r="U739" i="67"/>
  <c r="V739" i="67"/>
  <c r="U154" i="67"/>
  <c r="V154" i="67"/>
  <c r="U752" i="67"/>
  <c r="V752" i="67"/>
  <c r="V541" i="67"/>
  <c r="U541" i="67"/>
  <c r="U230" i="67"/>
  <c r="V230" i="67"/>
  <c r="U436" i="67"/>
  <c r="V436" i="67"/>
  <c r="U649" i="67"/>
  <c r="V649" i="67"/>
  <c r="V497" i="67"/>
  <c r="U497" i="67"/>
  <c r="U639" i="67"/>
  <c r="V639" i="67"/>
  <c r="V811" i="67"/>
  <c r="U811" i="67"/>
  <c r="V778" i="67"/>
  <c r="U778" i="67"/>
  <c r="V96" i="67"/>
  <c r="U96" i="67"/>
  <c r="U198" i="67"/>
  <c r="V198" i="67"/>
  <c r="U35" i="67"/>
  <c r="V35" i="67"/>
  <c r="V609" i="67"/>
  <c r="U609" i="67"/>
  <c r="V768" i="67"/>
  <c r="U768" i="67"/>
  <c r="U913" i="67"/>
  <c r="V913" i="67"/>
  <c r="U612" i="67"/>
  <c r="V612" i="67"/>
  <c r="V637" i="67"/>
  <c r="U637" i="67"/>
  <c r="V313" i="67"/>
  <c r="U313" i="67"/>
  <c r="V583" i="67"/>
  <c r="U583" i="67"/>
  <c r="V838" i="67"/>
  <c r="U838" i="67"/>
  <c r="U513" i="67"/>
  <c r="V513" i="67"/>
  <c r="V834" i="67"/>
  <c r="U834" i="67"/>
  <c r="U683" i="67"/>
  <c r="V683" i="67"/>
  <c r="U317" i="67"/>
  <c r="V317" i="67"/>
  <c r="U773" i="67"/>
  <c r="V773" i="67"/>
  <c r="U220" i="67"/>
  <c r="V220" i="67"/>
  <c r="U150" i="67"/>
  <c r="V150" i="67"/>
  <c r="U356" i="67"/>
  <c r="V356" i="67"/>
  <c r="U814" i="67"/>
  <c r="V814" i="67"/>
  <c r="U224" i="67"/>
  <c r="V224" i="67"/>
  <c r="V404" i="67"/>
  <c r="U404" i="67"/>
  <c r="V382" i="67"/>
  <c r="U382" i="67"/>
  <c r="V91" i="67"/>
  <c r="U91" i="67"/>
  <c r="V458" i="67"/>
  <c r="U458" i="67"/>
  <c r="V974" i="67"/>
  <c r="U974" i="67"/>
  <c r="U137" i="67"/>
  <c r="V137" i="67"/>
  <c r="U557" i="67"/>
  <c r="V557" i="67"/>
  <c r="U499" i="67"/>
  <c r="V499" i="67"/>
  <c r="V255" i="67"/>
  <c r="U255" i="67"/>
  <c r="U103" i="67"/>
  <c r="V103" i="67"/>
  <c r="V958" i="67"/>
  <c r="U958" i="67"/>
  <c r="V827" i="67"/>
  <c r="U827" i="67"/>
  <c r="U108" i="67"/>
  <c r="V108" i="67"/>
  <c r="V804" i="67"/>
  <c r="U804" i="67"/>
  <c r="V686" i="67"/>
  <c r="U686" i="67"/>
  <c r="V450" i="67"/>
  <c r="U450" i="67"/>
  <c r="V708" i="67"/>
  <c r="U708" i="67"/>
  <c r="V228" i="67"/>
  <c r="U228" i="67"/>
  <c r="U645" i="67"/>
  <c r="V645" i="67"/>
  <c r="V926" i="67"/>
  <c r="U926" i="67"/>
  <c r="U597" i="67"/>
  <c r="V597" i="67"/>
  <c r="V698" i="67"/>
  <c r="U698" i="67"/>
  <c r="V165" i="67"/>
  <c r="U165" i="67"/>
  <c r="U720" i="67"/>
  <c r="V720" i="67"/>
  <c r="V931" i="67"/>
  <c r="U931" i="67"/>
  <c r="V817" i="67"/>
  <c r="U817" i="67"/>
  <c r="U749" i="67"/>
  <c r="V749" i="67"/>
  <c r="U89" i="67"/>
  <c r="V89" i="67"/>
  <c r="U556" i="67"/>
  <c r="V556" i="67"/>
  <c r="V828" i="67"/>
  <c r="U828" i="67"/>
  <c r="V506" i="67"/>
  <c r="U506" i="67"/>
  <c r="V955" i="67"/>
  <c r="U955" i="67"/>
  <c r="V284" i="67"/>
  <c r="U284" i="67"/>
  <c r="U810" i="67"/>
  <c r="V810" i="67"/>
  <c r="U515" i="67"/>
  <c r="V515" i="67"/>
  <c r="U190" i="67"/>
  <c r="V190" i="67"/>
  <c r="V352" i="67"/>
  <c r="U352" i="67"/>
  <c r="U162" i="67"/>
  <c r="V162" i="67"/>
  <c r="U775" i="67"/>
  <c r="V775" i="67"/>
  <c r="U821" i="67"/>
  <c r="V821" i="67"/>
  <c r="V54" i="67"/>
  <c r="U54" i="67"/>
  <c r="V809" i="67"/>
  <c r="U809" i="67"/>
  <c r="U840" i="67"/>
  <c r="V840" i="67"/>
  <c r="V211" i="67"/>
  <c r="U211" i="67"/>
  <c r="V226" i="67"/>
  <c r="U226" i="67"/>
  <c r="U738" i="67"/>
  <c r="V738" i="67"/>
  <c r="V387" i="67"/>
  <c r="U387" i="67"/>
  <c r="U263" i="67"/>
  <c r="V263" i="67"/>
  <c r="U892" i="67"/>
  <c r="V892" i="67"/>
  <c r="V442" i="67"/>
  <c r="U442" i="67"/>
  <c r="V706" i="67"/>
  <c r="U706" i="67"/>
  <c r="V22" i="67"/>
  <c r="U22" i="67"/>
  <c r="U291" i="67"/>
  <c r="V291" i="67"/>
  <c r="V826" i="67"/>
  <c r="U826" i="67"/>
  <c r="V74" i="67"/>
  <c r="U74" i="67"/>
  <c r="U832" i="67"/>
  <c r="V832" i="67"/>
  <c r="U235" i="67"/>
  <c r="V235" i="67"/>
  <c r="V64" i="67"/>
  <c r="U64" i="67"/>
  <c r="U520" i="67"/>
  <c r="V520" i="67"/>
  <c r="U859" i="67"/>
  <c r="V859" i="67"/>
  <c r="V125" i="67"/>
  <c r="U125" i="67"/>
  <c r="V158" i="67"/>
  <c r="U158" i="67"/>
  <c r="U796" i="67"/>
  <c r="V796" i="67"/>
  <c r="U168" i="67"/>
  <c r="V168" i="67"/>
  <c r="V449" i="67"/>
  <c r="U449" i="67"/>
  <c r="U626" i="67"/>
  <c r="V626" i="67"/>
  <c r="V836" i="67"/>
  <c r="U836" i="67"/>
  <c r="V964" i="67"/>
  <c r="U964" i="67"/>
  <c r="V784" i="67"/>
  <c r="U784" i="67"/>
  <c r="V278" i="67"/>
  <c r="U278" i="67"/>
  <c r="U574" i="67"/>
  <c r="V574" i="67"/>
  <c r="U482" i="67"/>
  <c r="V482" i="67"/>
  <c r="V954" i="67"/>
  <c r="U954" i="67"/>
  <c r="V919" i="67"/>
  <c r="U919" i="67"/>
  <c r="U269" i="67"/>
  <c r="V269" i="67"/>
  <c r="V5" i="67"/>
  <c r="U5" i="67"/>
  <c r="U888" i="67"/>
  <c r="V888" i="67"/>
  <c r="V956" i="67"/>
  <c r="U956" i="67"/>
  <c r="U668" i="67"/>
  <c r="V668" i="67"/>
  <c r="U467" i="67"/>
  <c r="V467" i="67"/>
  <c r="V109" i="67"/>
  <c r="U109" i="67"/>
  <c r="V471" i="67"/>
  <c r="U471" i="67"/>
  <c r="V663" i="67"/>
  <c r="U663" i="67"/>
  <c r="U772" i="67"/>
  <c r="V772" i="67"/>
  <c r="V682" i="67"/>
  <c r="U682" i="67"/>
  <c r="V147" i="67"/>
  <c r="U147" i="67"/>
  <c r="V533" i="67"/>
  <c r="U533" i="67"/>
  <c r="V581" i="67"/>
  <c r="U581" i="67"/>
  <c r="U11" i="67"/>
  <c r="V11" i="67"/>
  <c r="U368" i="67"/>
  <c r="V368" i="67"/>
  <c r="V545" i="67"/>
  <c r="U545" i="67"/>
  <c r="V229" i="67"/>
  <c r="U229" i="67"/>
  <c r="V535" i="67"/>
  <c r="U535" i="67"/>
  <c r="U600" i="67"/>
  <c r="V600" i="67"/>
  <c r="U610" i="67"/>
  <c r="V610" i="67"/>
  <c r="U509" i="67"/>
  <c r="V509" i="67"/>
  <c r="V155" i="67"/>
  <c r="U155" i="67"/>
  <c r="V409" i="67"/>
  <c r="U409" i="67"/>
  <c r="U608" i="67"/>
  <c r="V608" i="67"/>
  <c r="V161" i="67"/>
  <c r="U161" i="67"/>
  <c r="V603" i="67"/>
  <c r="U603" i="67"/>
  <c r="U803" i="67"/>
  <c r="V803" i="67"/>
  <c r="U182" i="67"/>
  <c r="V182" i="67"/>
  <c r="V184" i="67"/>
  <c r="U184" i="67"/>
  <c r="U654" i="67"/>
  <c r="V654" i="67"/>
  <c r="V258" i="67"/>
  <c r="U258" i="67"/>
  <c r="U624" i="67"/>
  <c r="V624" i="67"/>
  <c r="V306" i="67"/>
  <c r="U306" i="67"/>
  <c r="V342" i="67"/>
  <c r="U342" i="67"/>
  <c r="U923" i="67"/>
  <c r="V923" i="67"/>
  <c r="V84" i="67"/>
  <c r="U84" i="67"/>
  <c r="V536" i="67"/>
  <c r="U536" i="67"/>
  <c r="U455" i="67"/>
  <c r="V455" i="67"/>
  <c r="V891" i="67"/>
  <c r="U891" i="67"/>
  <c r="V253" i="67"/>
  <c r="U253" i="67"/>
  <c r="U705" i="67"/>
  <c r="V705" i="67"/>
  <c r="V328" i="67"/>
  <c r="U328" i="67"/>
  <c r="U298" i="67"/>
  <c r="V298" i="67"/>
  <c r="U7" i="67"/>
  <c r="V7" i="67"/>
  <c r="U233" i="67"/>
  <c r="V233" i="67"/>
  <c r="U921" i="67"/>
  <c r="V921" i="67"/>
  <c r="U728" i="67"/>
  <c r="V728" i="67"/>
  <c r="V962" i="67"/>
  <c r="U962" i="67"/>
  <c r="V444" i="67"/>
  <c r="U444" i="67"/>
  <c r="V640" i="67"/>
  <c r="U640" i="67"/>
  <c r="U638" i="67"/>
  <c r="V638" i="67"/>
  <c r="U400" i="67"/>
  <c r="V400" i="67"/>
  <c r="U647" i="67"/>
  <c r="V647" i="67"/>
  <c r="U295" i="67"/>
  <c r="V295" i="67"/>
  <c r="V767" i="67"/>
  <c r="U767" i="67"/>
  <c r="V240" i="67"/>
  <c r="U240" i="67"/>
  <c r="U347" i="67"/>
  <c r="V347" i="67"/>
  <c r="U359" i="67"/>
  <c r="V359" i="67"/>
  <c r="V203" i="67"/>
  <c r="U203" i="67"/>
  <c r="V880" i="67"/>
  <c r="U880" i="67"/>
  <c r="V825" i="67"/>
  <c r="U825" i="67"/>
  <c r="U622" i="67"/>
  <c r="V622" i="67"/>
  <c r="U722" i="67"/>
  <c r="V722" i="67"/>
  <c r="U20" i="67"/>
  <c r="V20" i="67"/>
  <c r="V740" i="67"/>
  <c r="U740" i="67"/>
  <c r="U424" i="67"/>
  <c r="V424" i="67"/>
  <c r="U871" i="67"/>
  <c r="V871" i="67"/>
  <c r="U833" i="67"/>
  <c r="V833" i="67"/>
  <c r="V901" i="67"/>
  <c r="U901" i="67"/>
  <c r="U757" i="67"/>
  <c r="V757" i="67"/>
  <c r="V721" i="67"/>
  <c r="U721" i="67"/>
  <c r="V419" i="67"/>
  <c r="U419" i="67"/>
  <c r="U530" i="67"/>
  <c r="V530" i="67"/>
  <c r="V904" i="67"/>
  <c r="U904" i="67"/>
  <c r="V580" i="67"/>
  <c r="U580" i="67"/>
  <c r="U207" i="67"/>
  <c r="V207" i="67"/>
  <c r="V598" i="67"/>
  <c r="U598" i="67"/>
  <c r="U984" i="67"/>
  <c r="V984" i="67"/>
  <c r="U372" i="67"/>
  <c r="V372" i="67"/>
  <c r="U586" i="67"/>
  <c r="V586" i="67"/>
  <c r="U615" i="67"/>
  <c r="V615" i="67"/>
  <c r="U1001" i="67"/>
  <c r="V1001" i="67"/>
  <c r="U140" i="67"/>
  <c r="V140" i="67"/>
  <c r="U36" i="67"/>
  <c r="V36" i="67"/>
  <c r="V992" i="67"/>
  <c r="U992" i="67"/>
  <c r="U32" i="67"/>
  <c r="V32" i="67"/>
  <c r="V46" i="67"/>
  <c r="U46" i="67"/>
  <c r="V662" i="67"/>
  <c r="U662" i="67"/>
  <c r="V339" i="67"/>
  <c r="U339" i="67"/>
  <c r="U136" i="67"/>
  <c r="V136" i="67"/>
  <c r="V248" i="67"/>
  <c r="U248" i="67"/>
  <c r="U129" i="67"/>
  <c r="V129" i="67"/>
  <c r="U798" i="67"/>
  <c r="V798" i="67"/>
  <c r="V348" i="67"/>
  <c r="U348" i="67"/>
  <c r="U1003" i="67"/>
  <c r="V1003" i="67"/>
  <c r="V562" i="67"/>
  <c r="U562" i="67"/>
  <c r="U21" i="67"/>
  <c r="V21" i="67"/>
  <c r="V875" i="67"/>
  <c r="U875" i="67"/>
  <c r="V551" i="67"/>
  <c r="U551" i="67"/>
  <c r="U319" i="67"/>
  <c r="V319" i="67"/>
  <c r="U818" i="67"/>
  <c r="V818" i="67"/>
  <c r="U395" i="67"/>
  <c r="V395" i="67"/>
  <c r="U670" i="67"/>
  <c r="V670" i="67"/>
  <c r="U885" i="67"/>
  <c r="V885" i="67"/>
  <c r="V906" i="67"/>
  <c r="U906" i="67"/>
  <c r="V560" i="67"/>
  <c r="U560" i="67"/>
  <c r="V15" i="67"/>
  <c r="U15" i="67"/>
  <c r="U894" i="67"/>
  <c r="V894" i="67"/>
  <c r="U399" i="67"/>
  <c r="V399" i="67"/>
  <c r="V206" i="67"/>
  <c r="U206" i="67"/>
  <c r="V124" i="67"/>
  <c r="U124" i="67"/>
  <c r="U416" i="67"/>
  <c r="V416" i="67"/>
  <c r="V283" i="67"/>
  <c r="U283" i="67"/>
  <c r="U561" i="67"/>
  <c r="V561" i="67"/>
  <c r="U131" i="67"/>
  <c r="V131" i="67"/>
  <c r="V164" i="67"/>
  <c r="U164" i="67"/>
  <c r="U930" i="67"/>
  <c r="V930" i="67"/>
  <c r="U429" i="67"/>
  <c r="V429" i="67"/>
  <c r="V73" i="67"/>
  <c r="U73" i="67"/>
  <c r="V261" i="67"/>
  <c r="U261" i="67"/>
  <c r="V855" i="67"/>
  <c r="U855" i="67"/>
  <c r="V268" i="67"/>
  <c r="U268" i="67"/>
  <c r="U934" i="67"/>
  <c r="V934" i="67"/>
  <c r="V189" i="67"/>
  <c r="U189" i="67"/>
  <c r="U476" i="67"/>
  <c r="V476" i="67"/>
  <c r="V618" i="67"/>
  <c r="U618" i="67"/>
  <c r="V250" i="67"/>
  <c r="U250" i="67"/>
  <c r="U173" i="67"/>
  <c r="V173" i="67"/>
  <c r="V208" i="67"/>
  <c r="U208" i="67"/>
  <c r="V241" i="67"/>
  <c r="U241" i="67"/>
  <c r="V569" i="67"/>
  <c r="U569" i="67"/>
  <c r="U323" i="67"/>
  <c r="V323" i="67"/>
  <c r="U864" i="67"/>
  <c r="V864" i="67"/>
  <c r="V572" i="67"/>
  <c r="U572" i="67"/>
  <c r="U573" i="67"/>
  <c r="V573" i="67"/>
  <c r="V114" i="67"/>
  <c r="U114" i="67"/>
  <c r="V376" i="67"/>
  <c r="U376" i="67"/>
  <c r="V249" i="67"/>
  <c r="U249" i="67"/>
  <c r="V979" i="67"/>
  <c r="U979" i="67"/>
  <c r="U86" i="67"/>
  <c r="V86" i="67"/>
  <c r="U813" i="67"/>
  <c r="V813" i="67"/>
  <c r="U85" i="67"/>
  <c r="V85" i="67"/>
  <c r="U519" i="67"/>
  <c r="V519" i="67"/>
  <c r="U169" i="67"/>
  <c r="V169" i="67"/>
  <c r="V413" i="67"/>
  <c r="U413" i="67"/>
  <c r="V776" i="67"/>
  <c r="U776" i="67"/>
  <c r="V924" i="67"/>
  <c r="U924" i="67"/>
  <c r="U354" i="67"/>
  <c r="V354" i="67"/>
  <c r="V942" i="67"/>
  <c r="U942" i="67"/>
  <c r="V968" i="67"/>
  <c r="U968" i="67"/>
  <c r="U28" i="67"/>
  <c r="V28" i="67"/>
  <c r="V510" i="67"/>
  <c r="U510" i="67"/>
  <c r="V758" i="67"/>
  <c r="U758" i="67"/>
  <c r="U493" i="67"/>
  <c r="V493" i="67"/>
  <c r="V658" i="67"/>
  <c r="U658" i="67"/>
  <c r="V362" i="67"/>
  <c r="U362" i="67"/>
  <c r="V287" i="67"/>
  <c r="U287" i="67"/>
  <c r="U908" i="67"/>
  <c r="V908" i="67"/>
  <c r="U371" i="67"/>
  <c r="V371" i="67"/>
  <c r="V470" i="67"/>
  <c r="U470" i="67"/>
  <c r="V967" i="67"/>
  <c r="U967" i="67"/>
  <c r="V847" i="67"/>
  <c r="U847" i="67"/>
  <c r="V119" i="67"/>
  <c r="U119" i="67"/>
  <c r="V377" i="67"/>
  <c r="U377" i="67"/>
  <c r="U785" i="67"/>
  <c r="V785" i="67"/>
  <c r="V53" i="67"/>
  <c r="U53" i="67"/>
  <c r="U997" i="67"/>
  <c r="V997" i="67"/>
  <c r="U607" i="67"/>
  <c r="V607" i="67"/>
  <c r="V246" i="67"/>
  <c r="U246" i="67"/>
  <c r="V874" i="67"/>
  <c r="U874" i="67"/>
  <c r="U138" i="67"/>
  <c r="V138" i="67"/>
  <c r="U869" i="67"/>
  <c r="V869" i="67"/>
  <c r="U366" i="67"/>
  <c r="V366" i="67"/>
  <c r="V571" i="67"/>
  <c r="U571" i="67"/>
  <c r="V711" i="67"/>
  <c r="U711" i="67"/>
  <c r="V717" i="67"/>
  <c r="U717" i="67"/>
  <c r="U593" i="67"/>
  <c r="V593" i="67"/>
  <c r="U947" i="67"/>
  <c r="V947" i="67"/>
  <c r="V594" i="67"/>
  <c r="U594" i="67"/>
  <c r="V516" i="67"/>
  <c r="U516" i="67"/>
  <c r="V805" i="67"/>
  <c r="U805" i="67"/>
  <c r="U707" i="67"/>
  <c r="V707" i="67"/>
  <c r="U132" i="67"/>
  <c r="V132" i="67"/>
  <c r="V961" i="67"/>
  <c r="U961" i="67"/>
  <c r="U765" i="67"/>
  <c r="V765" i="67"/>
  <c r="U23" i="67"/>
  <c r="V23" i="67"/>
  <c r="U669" i="67"/>
  <c r="V669" i="67"/>
  <c r="V115" i="67"/>
  <c r="U115" i="67"/>
  <c r="V81" i="67"/>
  <c r="U81" i="67"/>
  <c r="U900" i="67"/>
  <c r="V900" i="67"/>
  <c r="U886" i="67"/>
  <c r="V886" i="67"/>
  <c r="V370" i="67"/>
  <c r="U370" i="67"/>
  <c r="U589" i="67"/>
  <c r="V589" i="67"/>
  <c r="U393" i="67"/>
  <c r="V393" i="67"/>
  <c r="V842" i="67"/>
  <c r="U842" i="67"/>
  <c r="V299" i="67"/>
  <c r="U299" i="67"/>
  <c r="U619" i="67"/>
  <c r="V619" i="67"/>
  <c r="V443" i="67"/>
  <c r="U443" i="67"/>
  <c r="V48" i="67"/>
  <c r="U48" i="67"/>
  <c r="V628" i="67"/>
  <c r="U628" i="67"/>
  <c r="V736" i="67"/>
  <c r="U736" i="67"/>
  <c r="V965" i="67"/>
  <c r="U965" i="67"/>
  <c r="U959" i="67"/>
  <c r="V959" i="67"/>
  <c r="U831" i="67"/>
  <c r="V831" i="67"/>
  <c r="U116" i="67"/>
  <c r="V116" i="67"/>
  <c r="V438" i="67"/>
  <c r="U438" i="67"/>
  <c r="V223" i="67"/>
  <c r="U223" i="67"/>
  <c r="U988" i="67"/>
  <c r="V988" i="67"/>
  <c r="V555" i="67"/>
  <c r="U555" i="67"/>
  <c r="V417" i="67"/>
  <c r="U417" i="67"/>
  <c r="U985" i="67"/>
  <c r="V985" i="67"/>
  <c r="U110" i="67"/>
  <c r="V110" i="67"/>
  <c r="V242" i="67"/>
  <c r="U242" i="67"/>
  <c r="U280" i="67"/>
  <c r="V280" i="67"/>
  <c r="V938" i="67"/>
  <c r="U938" i="67"/>
  <c r="U830" i="67"/>
  <c r="V830" i="67"/>
  <c r="U180" i="67"/>
  <c r="V180" i="67"/>
  <c r="U122" i="67"/>
  <c r="V122" i="67"/>
  <c r="V690" i="67"/>
  <c r="U690" i="67"/>
  <c r="U69" i="67"/>
  <c r="V69" i="67"/>
  <c r="V644" i="67"/>
  <c r="U644" i="67"/>
  <c r="V77" i="67"/>
  <c r="U77" i="67"/>
  <c r="V260" i="67"/>
  <c r="U260" i="67"/>
  <c r="U107" i="67"/>
  <c r="V107" i="67"/>
  <c r="U650" i="67"/>
  <c r="V650" i="67"/>
  <c r="U353" i="67"/>
  <c r="V353" i="67"/>
  <c r="V327" i="67"/>
  <c r="U327" i="67"/>
  <c r="V427" i="67"/>
  <c r="U427" i="67"/>
  <c r="V440" i="67"/>
  <c r="U440" i="67"/>
  <c r="U331" i="67"/>
  <c r="V331" i="67"/>
  <c r="V217" i="67"/>
  <c r="U217" i="67"/>
  <c r="U688" i="67"/>
  <c r="V688" i="67"/>
  <c r="V428" i="67"/>
  <c r="U428" i="67"/>
  <c r="V346" i="67"/>
  <c r="U346" i="67"/>
  <c r="U60" i="67"/>
  <c r="V60" i="67"/>
  <c r="V674" i="67"/>
  <c r="U674" i="67"/>
  <c r="U472" i="67"/>
  <c r="V472" i="67"/>
  <c r="V14" i="67"/>
  <c r="U14" i="67"/>
  <c r="U715" i="67"/>
  <c r="V715" i="67"/>
  <c r="V806" i="67"/>
  <c r="U806" i="67"/>
  <c r="U355" i="67"/>
  <c r="V355" i="67"/>
  <c r="V27" i="67"/>
  <c r="U27" i="67"/>
  <c r="U200" i="67"/>
  <c r="V200" i="67"/>
  <c r="U846" i="67"/>
  <c r="V846" i="67"/>
  <c r="V397" i="67"/>
  <c r="U397" i="67"/>
  <c r="V486" i="67"/>
  <c r="U486" i="67"/>
  <c r="V579" i="67"/>
  <c r="U579" i="67"/>
  <c r="V222" i="67"/>
  <c r="U222" i="67"/>
  <c r="U546" i="67"/>
  <c r="V546" i="67"/>
  <c r="V986" i="67"/>
  <c r="U986" i="67"/>
  <c r="U410" i="67"/>
  <c r="V410" i="67"/>
  <c r="V575" i="67"/>
  <c r="U575" i="67"/>
  <c r="V259" i="67"/>
  <c r="U259" i="67"/>
  <c r="U655" i="67"/>
  <c r="V655" i="67"/>
  <c r="V632" i="67"/>
  <c r="U632" i="67"/>
  <c r="V237" i="67"/>
  <c r="U237" i="67"/>
  <c r="U585" i="67"/>
  <c r="V585" i="67"/>
  <c r="V31" i="67"/>
  <c r="U31" i="67"/>
  <c r="U989" i="67"/>
  <c r="V989" i="67"/>
  <c r="U251" i="67"/>
  <c r="V251" i="67"/>
  <c r="U406" i="67"/>
  <c r="V406" i="67"/>
  <c r="V468" i="67"/>
  <c r="U468" i="67"/>
  <c r="U451" i="67"/>
  <c r="V451" i="67"/>
  <c r="V51" i="67"/>
  <c r="U51" i="67"/>
  <c r="V273" i="67"/>
  <c r="U273" i="67"/>
  <c r="V782" i="67"/>
  <c r="U782" i="67"/>
  <c r="V469" i="67"/>
  <c r="U469" i="67"/>
  <c r="V401" i="67"/>
  <c r="U401" i="67"/>
  <c r="V713" i="67"/>
  <c r="U713" i="67"/>
  <c r="U549" i="67"/>
  <c r="V549" i="67"/>
  <c r="V430" i="67"/>
  <c r="U430" i="67"/>
  <c r="V461" i="67"/>
  <c r="U461" i="67"/>
  <c r="V187" i="67"/>
  <c r="U187" i="67"/>
  <c r="V454" i="67"/>
  <c r="U454" i="67"/>
  <c r="U937" i="67"/>
  <c r="V937" i="67"/>
  <c r="V301" i="67"/>
  <c r="U301" i="67"/>
  <c r="U882" i="67"/>
  <c r="V882" i="67"/>
  <c r="U153" i="67"/>
  <c r="V153" i="67"/>
  <c r="U800" i="67"/>
  <c r="V800" i="67"/>
  <c r="U521" i="67"/>
  <c r="V521" i="67"/>
  <c r="U270" i="67"/>
  <c r="V270" i="67"/>
  <c r="U991" i="67"/>
  <c r="V991" i="67"/>
  <c r="V245" i="67"/>
  <c r="U245" i="67"/>
  <c r="V970" i="67"/>
  <c r="U970" i="67"/>
  <c r="U479" i="67"/>
  <c r="V479" i="67"/>
  <c r="U616" i="67"/>
  <c r="V616" i="67"/>
  <c r="U441" i="67"/>
  <c r="V441" i="67"/>
  <c r="V699" i="67"/>
  <c r="U699" i="67"/>
  <c r="U552" i="67"/>
  <c r="V552" i="67"/>
  <c r="U374" i="67"/>
  <c r="V374" i="67"/>
  <c r="V702" i="67"/>
  <c r="U702" i="67"/>
  <c r="V37" i="67"/>
  <c r="U37" i="67"/>
  <c r="U693" i="67"/>
  <c r="V693" i="67"/>
  <c r="V747" i="67"/>
  <c r="U747" i="67"/>
  <c r="U531" i="67"/>
  <c r="V531" i="67"/>
  <c r="U55" i="67"/>
  <c r="V55" i="67"/>
  <c r="U584" i="67"/>
  <c r="V584" i="67"/>
  <c r="V225" i="67"/>
  <c r="U225" i="67"/>
  <c r="U503" i="67"/>
  <c r="V503" i="67"/>
  <c r="U753" i="67"/>
  <c r="V753" i="67"/>
  <c r="V823" i="67"/>
  <c r="U823" i="67"/>
  <c r="V675" i="67"/>
  <c r="U675" i="67"/>
  <c r="V858" i="67"/>
  <c r="U858" i="67"/>
  <c r="V39" i="67"/>
  <c r="U39" i="67"/>
  <c r="V719" i="67"/>
  <c r="U719" i="67"/>
  <c r="V525" i="67"/>
  <c r="U525" i="67"/>
  <c r="U288" i="67"/>
  <c r="V288" i="67"/>
  <c r="V780" i="67"/>
  <c r="U780" i="67"/>
  <c r="U896" i="67"/>
  <c r="V896" i="67"/>
  <c r="U876" i="67"/>
  <c r="V876" i="67"/>
  <c r="U426" i="67"/>
  <c r="V426" i="67"/>
  <c r="U596" i="67"/>
  <c r="V596" i="67"/>
  <c r="U723" i="67"/>
  <c r="V723" i="67"/>
  <c r="U667" i="67"/>
  <c r="V667" i="67"/>
  <c r="V80" i="67"/>
  <c r="U80" i="67"/>
  <c r="V790" i="67"/>
  <c r="U790" i="67"/>
  <c r="V172" i="67"/>
  <c r="U172" i="67"/>
  <c r="U276" i="67"/>
  <c r="V276" i="67"/>
  <c r="U761" i="67"/>
  <c r="V761" i="67"/>
  <c r="U636" i="67"/>
  <c r="V636" i="67"/>
  <c r="U326" i="67"/>
  <c r="V326" i="67"/>
  <c r="V334" i="67"/>
  <c r="U334" i="67"/>
  <c r="U9" i="67"/>
  <c r="V9" i="67"/>
  <c r="V311" i="67"/>
  <c r="U311" i="67"/>
  <c r="U275" i="67"/>
  <c r="V275" i="67"/>
  <c r="V605" i="67"/>
  <c r="U605" i="67"/>
  <c r="U564" i="67"/>
  <c r="V564" i="67"/>
  <c r="U726" i="67"/>
  <c r="V726" i="67"/>
  <c r="V345" i="67"/>
  <c r="U345" i="67"/>
  <c r="V100" i="67"/>
  <c r="U100" i="67"/>
  <c r="V192" i="67"/>
  <c r="U192" i="67"/>
  <c r="U357" i="67"/>
  <c r="V357" i="67"/>
  <c r="U820" i="67"/>
  <c r="V820" i="67"/>
  <c r="V300" i="67"/>
  <c r="U300" i="67"/>
  <c r="V501" i="67"/>
  <c r="U501" i="67"/>
  <c r="V861" i="67"/>
  <c r="U861" i="67"/>
  <c r="V41" i="67"/>
  <c r="U41" i="67"/>
  <c r="V315" i="67"/>
  <c r="U315" i="67"/>
  <c r="V49" i="67"/>
  <c r="U49" i="67"/>
  <c r="U951" i="67"/>
  <c r="V951" i="67"/>
  <c r="V139" i="67"/>
  <c r="U139" i="67"/>
  <c r="V783" i="67"/>
  <c r="U783" i="67"/>
  <c r="U392" i="67"/>
  <c r="V392" i="67"/>
  <c r="U166" i="67"/>
  <c r="V166" i="67"/>
  <c r="V907" i="67"/>
  <c r="U907" i="67"/>
  <c r="V692" i="67"/>
  <c r="U692" i="67"/>
  <c r="V582" i="67"/>
  <c r="U582" i="67"/>
  <c r="U171" i="67"/>
  <c r="V171" i="67"/>
  <c r="U380" i="67"/>
  <c r="V380" i="67"/>
  <c r="V978" i="67"/>
  <c r="U978" i="67"/>
  <c r="U312" i="67"/>
  <c r="V312" i="67"/>
  <c r="V712" i="67"/>
  <c r="U712" i="67"/>
  <c r="V630" i="67"/>
  <c r="U630" i="67"/>
  <c r="V771" i="67"/>
  <c r="U771" i="67"/>
  <c r="V75" i="67"/>
  <c r="U75" i="67"/>
  <c r="U611" i="67"/>
  <c r="V611" i="67"/>
  <c r="U236" i="67"/>
  <c r="V236" i="67"/>
  <c r="U215" i="67"/>
  <c r="V215" i="67"/>
  <c r="U266" i="67"/>
  <c r="V266" i="67"/>
  <c r="V915" i="67"/>
  <c r="U915" i="67"/>
  <c r="U99" i="67"/>
  <c r="V99" i="67"/>
  <c r="V680" i="67"/>
  <c r="U680" i="67"/>
  <c r="U779" i="67"/>
  <c r="V779" i="67"/>
  <c r="U310" i="67"/>
  <c r="V310" i="67"/>
  <c r="V343" i="67"/>
  <c r="U343" i="67"/>
  <c r="V725" i="67"/>
  <c r="U725" i="67"/>
  <c r="U335" i="67"/>
  <c r="V335" i="67"/>
  <c r="U656" i="67"/>
  <c r="V656" i="67"/>
  <c r="U945" i="67"/>
  <c r="V945" i="67"/>
  <c r="U262" i="67"/>
  <c r="V262" i="67"/>
  <c r="U679" i="67"/>
  <c r="V679" i="67"/>
  <c r="V481" i="67"/>
  <c r="U481" i="67"/>
  <c r="V710" i="67"/>
  <c r="U710" i="67"/>
  <c r="V631" i="67"/>
  <c r="U631" i="67"/>
  <c r="U983" i="67"/>
  <c r="V983" i="67"/>
  <c r="V308" i="67"/>
  <c r="U308" i="67"/>
  <c r="U816" i="67"/>
  <c r="V816" i="67"/>
  <c r="U999" i="67"/>
  <c r="V999" i="67"/>
  <c r="V227" i="67"/>
  <c r="U227" i="67"/>
  <c r="U975" i="67"/>
  <c r="V975" i="67"/>
  <c r="V360" i="67"/>
  <c r="U360" i="67"/>
  <c r="U687" i="67"/>
  <c r="V687" i="67"/>
  <c r="U111" i="67"/>
  <c r="V111" i="67"/>
  <c r="V745" i="67"/>
  <c r="U745" i="67"/>
  <c r="U336" i="67"/>
  <c r="V336" i="67"/>
  <c r="U641" i="67"/>
  <c r="V641" i="67"/>
  <c r="V318" i="67"/>
  <c r="U318" i="67"/>
  <c r="V627" i="67"/>
  <c r="U627" i="67"/>
  <c r="U391" i="67"/>
  <c r="V391" i="67"/>
  <c r="U943" i="67"/>
  <c r="V943" i="67"/>
  <c r="V159" i="67"/>
  <c r="U159" i="67"/>
  <c r="U446" i="67"/>
  <c r="V446" i="67"/>
  <c r="U948" i="67"/>
  <c r="V948" i="67"/>
  <c r="U272" i="67"/>
  <c r="V272" i="67"/>
  <c r="U491" i="67"/>
  <c r="V491" i="67"/>
  <c r="U112" i="67"/>
  <c r="V112" i="67"/>
  <c r="U963" i="67"/>
  <c r="V963" i="67"/>
  <c r="V62" i="67"/>
  <c r="U62" i="67"/>
  <c r="V445" i="67"/>
  <c r="U445" i="67"/>
  <c r="U145" i="67"/>
  <c r="V145" i="67"/>
  <c r="V104" i="67"/>
  <c r="U104" i="67"/>
  <c r="U439" i="67"/>
  <c r="V439" i="67"/>
  <c r="V534" i="67"/>
  <c r="U534" i="67"/>
  <c r="U24" i="67"/>
  <c r="V24" i="67"/>
  <c r="V759" i="67"/>
  <c r="U759" i="67"/>
  <c r="V797" i="67"/>
  <c r="U797" i="67"/>
  <c r="U214" i="67"/>
  <c r="V214" i="67"/>
  <c r="U762" i="67"/>
  <c r="V762" i="67"/>
  <c r="U642" i="67"/>
  <c r="V642" i="67"/>
  <c r="U176" i="67"/>
  <c r="V176" i="67"/>
  <c r="U903" i="67"/>
  <c r="V903" i="67"/>
  <c r="V746" i="67"/>
  <c r="U746" i="67"/>
  <c r="V43" i="67"/>
  <c r="U43" i="67"/>
  <c r="V274" i="67"/>
  <c r="U274" i="67"/>
  <c r="U205" i="67"/>
  <c r="V205" i="67"/>
  <c r="V186" i="67"/>
  <c r="U186" i="67"/>
  <c r="V941" i="67"/>
  <c r="U941" i="67"/>
  <c r="U743" i="67"/>
  <c r="V743" i="67"/>
  <c r="U367" i="67"/>
  <c r="V367" i="67"/>
  <c r="V320" i="67"/>
  <c r="U320" i="67"/>
  <c r="V325" i="67"/>
  <c r="U325" i="67"/>
  <c r="U905" i="67"/>
  <c r="V905" i="67"/>
  <c r="U878" i="67"/>
  <c r="V878" i="67"/>
  <c r="V142" i="67"/>
  <c r="U142" i="67"/>
  <c r="V437" i="67"/>
  <c r="U437" i="67"/>
  <c r="V839" i="67"/>
  <c r="U839" i="67"/>
  <c r="V219" i="67"/>
  <c r="U219" i="67"/>
  <c r="U232" i="67"/>
  <c r="V232" i="67"/>
  <c r="V786" i="67"/>
  <c r="U786" i="67"/>
  <c r="U117" i="67"/>
  <c r="V117" i="67"/>
  <c r="V83" i="67"/>
  <c r="U83" i="67"/>
  <c r="U329" i="67"/>
  <c r="V329" i="67"/>
  <c r="V344" i="67"/>
  <c r="U344" i="67"/>
  <c r="V856" i="67"/>
  <c r="U856" i="67"/>
  <c r="U881" i="67"/>
  <c r="V881" i="67"/>
  <c r="U34" i="67"/>
  <c r="V34" i="67"/>
  <c r="V321" i="67"/>
  <c r="U321" i="67"/>
  <c r="V17" i="67"/>
  <c r="U17" i="67"/>
  <c r="V420" i="67"/>
  <c r="U420" i="67"/>
  <c r="V243" i="67"/>
  <c r="U243" i="67"/>
  <c r="U210" i="67"/>
  <c r="V210" i="67"/>
  <c r="U960" i="67"/>
  <c r="V960" i="67"/>
  <c r="V982" i="67"/>
  <c r="U982" i="67"/>
  <c r="U338" i="67"/>
  <c r="V338" i="67"/>
  <c r="U183" i="67"/>
  <c r="V183" i="67"/>
  <c r="U524" i="67"/>
  <c r="V524" i="67"/>
  <c r="V898" i="67"/>
  <c r="U898" i="67"/>
  <c r="U802" i="67"/>
  <c r="V802" i="67"/>
  <c r="U685" i="67"/>
  <c r="V685" i="67"/>
  <c r="V40" i="67"/>
  <c r="U40" i="67"/>
  <c r="U257" i="67"/>
  <c r="V257" i="67"/>
  <c r="U837" i="67"/>
  <c r="V837" i="67"/>
  <c r="U431" i="67"/>
  <c r="V431" i="67"/>
  <c r="U480" i="67"/>
  <c r="V480" i="67"/>
  <c r="V673" i="67"/>
  <c r="U673" i="67"/>
  <c r="V766" i="67"/>
  <c r="U766" i="67"/>
  <c r="U737" i="67"/>
  <c r="V737" i="67"/>
  <c r="V271" i="67"/>
  <c r="U271" i="67"/>
  <c r="V505" i="67"/>
  <c r="U505" i="67"/>
  <c r="V435" i="67"/>
  <c r="U435" i="67"/>
  <c r="V398" i="67"/>
  <c r="U398" i="67"/>
  <c r="V358" i="67"/>
  <c r="U358" i="67"/>
  <c r="V648" i="67"/>
  <c r="U648" i="67"/>
  <c r="V101" i="67"/>
  <c r="U101" i="67"/>
  <c r="U121" i="67"/>
  <c r="V121" i="67"/>
  <c r="U629" i="67"/>
  <c r="V629" i="67"/>
  <c r="V293" i="67"/>
  <c r="U293" i="67"/>
  <c r="V671" i="67"/>
  <c r="U671" i="67"/>
  <c r="V643" i="67"/>
  <c r="U643" i="67"/>
  <c r="V748" i="67"/>
  <c r="U748" i="67"/>
  <c r="U324" i="67"/>
  <c r="V324" i="67"/>
  <c r="U922" i="67"/>
  <c r="V922" i="67"/>
  <c r="U550" i="67"/>
  <c r="V550" i="67"/>
  <c r="V868" i="67"/>
  <c r="U868" i="67"/>
  <c r="V732" i="67"/>
  <c r="U732" i="67"/>
  <c r="V547" i="67"/>
  <c r="U547" i="67"/>
  <c r="U216" i="67"/>
  <c r="V216" i="67"/>
  <c r="V163" i="67"/>
  <c r="U163" i="67"/>
  <c r="U500" i="67"/>
  <c r="V500" i="67"/>
  <c r="U396" i="67"/>
  <c r="V396" i="67"/>
  <c r="U971" i="67"/>
  <c r="V971" i="67"/>
  <c r="V993" i="67"/>
  <c r="U993" i="67"/>
  <c r="V526" i="67"/>
  <c r="U526" i="67"/>
  <c r="U700" i="67"/>
  <c r="V700" i="67"/>
  <c r="V918" i="67"/>
  <c r="U918" i="67"/>
  <c r="U185" i="67"/>
  <c r="V185" i="67"/>
  <c r="V714" i="67"/>
  <c r="U714" i="67"/>
  <c r="V141" i="67"/>
  <c r="U141" i="67"/>
  <c r="V987" i="67"/>
  <c r="U987" i="67"/>
  <c r="V56" i="67"/>
  <c r="U56" i="67"/>
  <c r="V1002" i="67"/>
  <c r="U1002" i="67"/>
  <c r="V518" i="67"/>
  <c r="U518" i="67"/>
  <c r="U973" i="67"/>
  <c r="V973" i="67"/>
  <c r="V244" i="67"/>
  <c r="U244" i="67"/>
  <c r="U604" i="67"/>
  <c r="V604" i="67"/>
  <c r="U332" i="67"/>
  <c r="V332" i="67"/>
  <c r="U292" i="67"/>
  <c r="V292" i="67"/>
  <c r="V544" i="67"/>
  <c r="U544" i="67"/>
  <c r="V256" i="67"/>
  <c r="U256" i="67"/>
  <c r="V50" i="67"/>
  <c r="U50" i="67"/>
  <c r="U453" i="67"/>
  <c r="V453" i="67"/>
  <c r="V394" i="67"/>
  <c r="U394" i="67"/>
  <c r="U730" i="67"/>
  <c r="V730" i="67"/>
  <c r="V123" i="67"/>
  <c r="U123" i="67"/>
  <c r="U703" i="67"/>
  <c r="V703" i="67"/>
  <c r="V19" i="67"/>
  <c r="U19" i="67"/>
  <c r="U857" i="67"/>
  <c r="V857" i="67"/>
  <c r="V179" i="67"/>
  <c r="U179" i="67"/>
  <c r="U170" i="67"/>
  <c r="V170" i="67"/>
  <c r="U617" i="67"/>
  <c r="V617" i="67"/>
  <c r="U302" i="67"/>
  <c r="V302" i="67"/>
  <c r="U402" i="67"/>
  <c r="V402" i="67"/>
  <c r="V897" i="67"/>
  <c r="U897" i="67"/>
  <c r="U144" i="67"/>
  <c r="V144" i="67"/>
  <c r="U238" i="67"/>
  <c r="V238" i="67"/>
  <c r="U953" i="67"/>
  <c r="V953" i="67"/>
  <c r="U247" i="67"/>
  <c r="V247" i="67"/>
  <c r="V174" i="67"/>
  <c r="U174" i="67"/>
  <c r="U474" i="67"/>
  <c r="V474" i="67"/>
  <c r="V95" i="67"/>
  <c r="U95" i="67"/>
  <c r="U787" i="67"/>
  <c r="V787" i="67"/>
  <c r="V507" i="67"/>
  <c r="U507" i="67"/>
  <c r="U58" i="67"/>
  <c r="V58" i="67"/>
  <c r="U202" i="67"/>
  <c r="V202" i="67"/>
  <c r="V388" i="67"/>
  <c r="U388" i="67"/>
  <c r="U407" i="67"/>
  <c r="V407" i="67"/>
  <c r="V883" i="67"/>
  <c r="U883" i="67"/>
  <c r="U996" i="67"/>
  <c r="V996" i="67"/>
  <c r="M5" i="67" l="1"/>
  <c r="A6" i="67"/>
  <c r="M6" i="67" s="1"/>
  <c r="A8" i="67"/>
  <c r="M8" i="67" l="1"/>
  <c r="A10" i="67"/>
  <c r="M10" i="67" s="1"/>
  <c r="H8" i="71"/>
  <c r="I8" i="71" s="1"/>
</calcChain>
</file>

<file path=xl/sharedStrings.xml><?xml version="1.0" encoding="utf-8"?>
<sst xmlns="http://schemas.openxmlformats.org/spreadsheetml/2006/main" count="236" uniqueCount="182">
  <si>
    <t>数</t>
    <rPh sb="0" eb="1">
      <t>カズ</t>
    </rPh>
    <phoneticPr fontId="1"/>
  </si>
  <si>
    <t>検索</t>
    <rPh sb="0" eb="2">
      <t>ケンサク</t>
    </rPh>
    <phoneticPr fontId="1"/>
  </si>
  <si>
    <t>利用者</t>
    <rPh sb="0" eb="3">
      <t>リヨウシャ</t>
    </rPh>
    <phoneticPr fontId="1"/>
  </si>
  <si>
    <t>各合計</t>
    <rPh sb="0" eb="1">
      <t>カク</t>
    </rPh>
    <rPh sb="1" eb="3">
      <t>ゴウケイ</t>
    </rPh>
    <phoneticPr fontId="1"/>
  </si>
  <si>
    <t>備考</t>
    <rPh sb="0" eb="2">
      <t>ビコウ</t>
    </rPh>
    <phoneticPr fontId="1"/>
  </si>
  <si>
    <t>空白欄</t>
    <rPh sb="0" eb="2">
      <t>クウハク</t>
    </rPh>
    <rPh sb="2" eb="3">
      <t>ラン</t>
    </rPh>
    <phoneticPr fontId="1"/>
  </si>
  <si>
    <t>金額</t>
    <rPh sb="0" eb="2">
      <t>キンガク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</si>
  <si>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</si>
  <si>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</si>
  <si>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年</t>
    <rPh sb="0" eb="1">
      <t>ネン</t>
    </rPh>
    <phoneticPr fontId="1"/>
  </si>
  <si>
    <t>日付</t>
    <rPh sb="0" eb="2">
      <t>ヒヅケ</t>
    </rPh>
    <phoneticPr fontId="1"/>
  </si>
  <si>
    <t>回数</t>
    <rPh sb="0" eb="2">
      <t>カイスウ</t>
    </rPh>
    <phoneticPr fontId="1"/>
  </si>
  <si>
    <t>日付</t>
    <rPh sb="0" eb="2">
      <t>ヒヅケ</t>
    </rPh>
    <phoneticPr fontId="1"/>
  </si>
  <si>
    <t>氏名検索</t>
    <rPh sb="0" eb="4">
      <t>シメイケンサク</t>
    </rPh>
    <phoneticPr fontId="1"/>
  </si>
  <si>
    <t>氏名</t>
    <rPh sb="0" eb="2">
      <t>シメイ</t>
    </rPh>
    <phoneticPr fontId="1"/>
  </si>
  <si>
    <t>請求日</t>
    <rPh sb="0" eb="3">
      <t>セイキュウビ</t>
    </rPh>
    <phoneticPr fontId="1"/>
  </si>
  <si>
    <t>領収日</t>
    <rPh sb="0" eb="3">
      <t>リョウシュウビ</t>
    </rPh>
    <phoneticPr fontId="1"/>
  </si>
  <si>
    <t>円他</t>
    <rPh sb="0" eb="1">
      <t>エン</t>
    </rPh>
    <rPh sb="1" eb="2">
      <t>ホカ</t>
    </rPh>
    <phoneticPr fontId="1"/>
  </si>
  <si>
    <t>項目</t>
    <rPh sb="0" eb="2">
      <t>コウモク</t>
    </rPh>
    <phoneticPr fontId="1"/>
  </si>
  <si>
    <t>単価</t>
    <rPh sb="0" eb="2">
      <t>タンカ</t>
    </rPh>
    <phoneticPr fontId="1"/>
  </si>
  <si>
    <t>小 計</t>
    <rPh sb="0" eb="1">
      <t>ショウ</t>
    </rPh>
    <rPh sb="2" eb="3">
      <t>ケイ</t>
    </rPh>
    <phoneticPr fontId="1"/>
  </si>
  <si>
    <t>合 計</t>
    <rPh sb="0" eb="1">
      <t>ゴウ</t>
    </rPh>
    <rPh sb="2" eb="3">
      <t>ケイ</t>
    </rPh>
    <phoneticPr fontId="1"/>
  </si>
  <si>
    <t>年</t>
  </si>
  <si>
    <t>種類</t>
    <rPh sb="0" eb="2">
      <t>シュルイ</t>
    </rPh>
    <phoneticPr fontId="1"/>
  </si>
  <si>
    <t>税込計</t>
    <rPh sb="0" eb="2">
      <t>ゼイコ</t>
    </rPh>
    <rPh sb="2" eb="3">
      <t>ケイ</t>
    </rPh>
    <phoneticPr fontId="1"/>
  </si>
  <si>
    <t>種類</t>
    <rPh sb="0" eb="2">
      <t>シュルイ</t>
    </rPh>
    <phoneticPr fontId="1"/>
  </si>
  <si>
    <t>単価</t>
    <rPh sb="0" eb="2">
      <t>タンカ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</si>
  <si>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</si>
  <si>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</si>
  <si>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敬称</t>
    <rPh sb="0" eb="2">
      <t>ケイショウ</t>
    </rPh>
    <phoneticPr fontId="1"/>
  </si>
  <si>
    <t>検索</t>
    <rPh sb="0" eb="2">
      <t>ケンサク</t>
    </rPh>
    <phoneticPr fontId="1"/>
  </si>
  <si>
    <t>税検索</t>
    <rPh sb="0" eb="1">
      <t>ゼイ</t>
    </rPh>
    <rPh sb="1" eb="3">
      <t>ケンサク</t>
    </rPh>
    <phoneticPr fontId="1"/>
  </si>
  <si>
    <t>小計</t>
    <rPh sb="0" eb="2">
      <t>ショウケイ</t>
    </rPh>
    <phoneticPr fontId="1"/>
  </si>
  <si>
    <t>税合計</t>
    <rPh sb="0" eb="1">
      <t>ゼイ</t>
    </rPh>
    <rPh sb="1" eb="3">
      <t>ゴウケイ</t>
    </rPh>
    <phoneticPr fontId="1"/>
  </si>
  <si>
    <t>税合計</t>
    <rPh sb="0" eb="1">
      <t>ゼイ</t>
    </rPh>
    <rPh sb="1" eb="3">
      <t>ゴウケイ</t>
    </rPh>
    <phoneticPr fontId="1"/>
  </si>
  <si>
    <t>税込合計</t>
    <rPh sb="0" eb="2">
      <t>ゼイコ</t>
    </rPh>
    <rPh sb="2" eb="4">
      <t>ゴウケイ</t>
    </rPh>
    <phoneticPr fontId="1"/>
  </si>
  <si>
    <t>税抜合計</t>
    <rPh sb="0" eb="2">
      <t>ゼイヌ</t>
    </rPh>
    <rPh sb="2" eb="4">
      <t>ゴウケイ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</si>
  <si>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</si>
  <si>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</si>
  <si>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単価</t>
    <rPh sb="0" eb="2">
      <t>タンカ</t>
    </rPh>
    <phoneticPr fontId="1"/>
  </si>
  <si>
    <t>数</t>
    <rPh sb="0" eb="1">
      <t>カズ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</si>
  <si>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</si>
  <si>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</si>
  <si>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税率</t>
    <rPh sb="0" eb="2">
      <t>ゼイリツ</t>
    </rPh>
    <phoneticPr fontId="1"/>
  </si>
  <si>
    <t>消費税</t>
    <rPh sb="0" eb="3">
      <t>ショウヒゼイ</t>
    </rPh>
    <phoneticPr fontId="1"/>
  </si>
  <si>
    <t>税抜計</t>
    <rPh sb="0" eb="2">
      <t>ゼイヌ</t>
    </rPh>
    <rPh sb="2" eb="3">
      <t>ケイ</t>
    </rPh>
    <phoneticPr fontId="1"/>
  </si>
  <si>
    <t>税込計</t>
    <rPh sb="0" eb="2">
      <t>ゼイコ</t>
    </rPh>
    <rPh sb="2" eb="3">
      <t>ケイ</t>
    </rPh>
    <phoneticPr fontId="1"/>
  </si>
  <si>
    <t>税合計</t>
  </si>
  <si>
    <t>税抜合計</t>
  </si>
  <si>
    <t>税込合計</t>
  </si>
  <si>
    <t>年月日検索</t>
    <rPh sb="0" eb="3">
      <t>ネンガッピ</t>
    </rPh>
    <rPh sb="3" eb="5">
      <t>ケンサク</t>
    </rPh>
    <phoneticPr fontId="1"/>
  </si>
  <si>
    <t>計</t>
    <rPh sb="0" eb="1">
      <t>ケイ</t>
    </rPh>
    <phoneticPr fontId="1"/>
  </si>
  <si>
    <t>持ち帰り</t>
    <rPh sb="0" eb="1">
      <t>モ</t>
    </rPh>
    <rPh sb="2" eb="3">
      <t>カエ</t>
    </rPh>
    <phoneticPr fontId="1"/>
  </si>
  <si>
    <t>軽減税率</t>
    <rPh sb="0" eb="2">
      <t>ケイゲン</t>
    </rPh>
    <rPh sb="2" eb="4">
      <t>ゼイリツ</t>
    </rPh>
    <phoneticPr fontId="1"/>
  </si>
  <si>
    <t>適用日</t>
    <rPh sb="0" eb="3">
      <t>テキヨウビ</t>
    </rPh>
    <phoneticPr fontId="1"/>
  </si>
  <si>
    <t>通常税率</t>
    <rPh sb="0" eb="2">
      <t>ツウジョウ</t>
    </rPh>
    <rPh sb="2" eb="4">
      <t>ゼイリツ</t>
    </rPh>
    <phoneticPr fontId="1"/>
  </si>
  <si>
    <t>通常税率計</t>
  </si>
  <si>
    <t>軽減税率計</t>
  </si>
  <si>
    <t>№</t>
    <phoneticPr fontId="1"/>
  </si>
  <si>
    <t>税抜き計</t>
    <rPh sb="0" eb="2">
      <t>ゼイヌ</t>
    </rPh>
    <rPh sb="3" eb="4">
      <t>ケイ</t>
    </rPh>
    <phoneticPr fontId="1"/>
  </si>
  <si>
    <t>順</t>
    <rPh sb="0" eb="1">
      <t>ジュン</t>
    </rPh>
    <phoneticPr fontId="1"/>
  </si>
  <si>
    <t>件数</t>
    <rPh sb="0" eb="2">
      <t>ケンスウ</t>
    </rPh>
    <phoneticPr fontId="1"/>
  </si>
  <si>
    <t>購入日</t>
    <rPh sb="0" eb="3">
      <t>コウニュウビ</t>
    </rPh>
    <phoneticPr fontId="1"/>
  </si>
  <si>
    <t>購入日</t>
    <rPh sb="0" eb="3">
      <t>コウニュウビ</t>
    </rPh>
    <phoneticPr fontId="1"/>
  </si>
  <si>
    <t>種類</t>
    <rPh sb="0" eb="2">
      <t>シュルイ</t>
    </rPh>
    <phoneticPr fontId="1"/>
  </si>
  <si>
    <t>請求明細書</t>
    <rPh sb="0" eb="2">
      <t>セイキュウ</t>
    </rPh>
    <rPh sb="2" eb="4">
      <t>メイサイ</t>
    </rPh>
    <rPh sb="4" eb="5">
      <t>ショ</t>
    </rPh>
    <phoneticPr fontId="1"/>
  </si>
  <si>
    <t>支払</t>
    <rPh sb="0" eb="2">
      <t>シハライ</t>
    </rPh>
    <phoneticPr fontId="1"/>
  </si>
  <si>
    <t>現金</t>
    <rPh sb="0" eb="2">
      <t>ゲンキン</t>
    </rPh>
    <phoneticPr fontId="1"/>
  </si>
  <si>
    <t>空白欄</t>
    <rPh sb="0" eb="2">
      <t>クウハク</t>
    </rPh>
    <rPh sb="2" eb="3">
      <t>ラン</t>
    </rPh>
    <phoneticPr fontId="1"/>
  </si>
  <si>
    <t>通常税</t>
    <rPh sb="0" eb="2">
      <t>ツウジョウ</t>
    </rPh>
    <rPh sb="2" eb="3">
      <t>ゼイ</t>
    </rPh>
    <phoneticPr fontId="1"/>
  </si>
  <si>
    <t>軽減税</t>
    <rPh sb="0" eb="2">
      <t>ケイゲン</t>
    </rPh>
    <rPh sb="2" eb="3">
      <t>ゼイ</t>
    </rPh>
    <phoneticPr fontId="1"/>
  </si>
  <si>
    <t>領</t>
    <rPh sb="0" eb="1">
      <t>リョウ</t>
    </rPh>
    <phoneticPr fontId="1"/>
  </si>
  <si>
    <t>番号</t>
    <rPh sb="0" eb="2">
      <t>バンゴウ</t>
    </rPh>
    <phoneticPr fontId="1"/>
  </si>
  <si>
    <t>品書集計</t>
    <rPh sb="0" eb="2">
      <t>シナガ</t>
    </rPh>
    <rPh sb="2" eb="4">
      <t>シュウケイ</t>
    </rPh>
    <phoneticPr fontId="1"/>
  </si>
  <si>
    <t>品書き（リスト）</t>
    <rPh sb="0" eb="2">
      <t>シナガ</t>
    </rPh>
    <phoneticPr fontId="1"/>
  </si>
  <si>
    <t>種類</t>
    <rPh sb="0" eb="2">
      <t>シュルイ</t>
    </rPh>
    <phoneticPr fontId="1"/>
  </si>
  <si>
    <t>数</t>
    <rPh sb="0" eb="1">
      <t>カズ</t>
    </rPh>
    <phoneticPr fontId="1"/>
  </si>
  <si>
    <t>決済方法</t>
    <rPh sb="0" eb="2">
      <t>ケッサイ</t>
    </rPh>
    <rPh sb="2" eb="4">
      <t>ホウホウ</t>
    </rPh>
    <phoneticPr fontId="1"/>
  </si>
  <si>
    <t>品書き（リスト）</t>
  </si>
  <si>
    <t>領日</t>
    <rPh sb="0" eb="1">
      <t>リョウ</t>
    </rPh>
    <rPh sb="1" eb="2">
      <t>ヒ</t>
    </rPh>
    <phoneticPr fontId="1"/>
  </si>
  <si>
    <t>値引き</t>
    <rPh sb="0" eb="2">
      <t>ネビ</t>
    </rPh>
    <phoneticPr fontId="1"/>
  </si>
  <si>
    <t>回数順番</t>
    <rPh sb="0" eb="2">
      <t>カイスウ</t>
    </rPh>
    <rPh sb="2" eb="4">
      <t>ジュンバン</t>
    </rPh>
    <phoneticPr fontId="1"/>
  </si>
  <si>
    <t>重複</t>
    <rPh sb="0" eb="2">
      <t>チョウフク</t>
    </rPh>
    <phoneticPr fontId="1"/>
  </si>
  <si>
    <t>各合計検索</t>
    <rPh sb="0" eb="1">
      <t>カク</t>
    </rPh>
    <rPh sb="1" eb="3">
      <t>ゴウケイ</t>
    </rPh>
    <rPh sb="3" eb="5">
      <t>ケンサク</t>
    </rPh>
    <phoneticPr fontId="1"/>
  </si>
  <si>
    <t>入力1</t>
    <rPh sb="0" eb="2">
      <t>ニュウリョク</t>
    </rPh>
    <phoneticPr fontId="1"/>
  </si>
  <si>
    <t>入力2</t>
    <rPh sb="0" eb="2">
      <t>ニュウリョク</t>
    </rPh>
    <phoneticPr fontId="1"/>
  </si>
  <si>
    <t>領収日</t>
    <rPh sb="0" eb="3">
      <t>リョウシュウビ</t>
    </rPh>
    <phoneticPr fontId="1"/>
  </si>
  <si>
    <t>税消し</t>
    <rPh sb="0" eb="1">
      <t>ゼイ</t>
    </rPh>
    <rPh sb="1" eb="2">
      <t>ケ</t>
    </rPh>
    <phoneticPr fontId="1"/>
  </si>
  <si>
    <t>税抜き</t>
    <rPh sb="0" eb="2">
      <t>ゼイヌ</t>
    </rPh>
    <phoneticPr fontId="1"/>
  </si>
  <si>
    <t>請求日</t>
    <rPh sb="0" eb="3">
      <t>セイキュウビ</t>
    </rPh>
    <phoneticPr fontId="1"/>
  </si>
  <si>
    <t>数量</t>
    <rPh sb="0" eb="2">
      <t>スウリョウ</t>
    </rPh>
    <phoneticPr fontId="1"/>
  </si>
  <si>
    <t>-</t>
    <phoneticPr fontId="1"/>
  </si>
  <si>
    <t>税込単価</t>
    <rPh sb="0" eb="2">
      <t>ゼイコ</t>
    </rPh>
    <rPh sb="2" eb="4">
      <t>タンカ</t>
    </rPh>
    <phoneticPr fontId="1"/>
  </si>
  <si>
    <t>合計</t>
    <rPh sb="0" eb="2">
      <t>ゴウケイ</t>
    </rPh>
    <phoneticPr fontId="1"/>
  </si>
  <si>
    <t>数量</t>
    <rPh sb="0" eb="2">
      <t>スウリョウ</t>
    </rPh>
    <phoneticPr fontId="1"/>
  </si>
  <si>
    <t>税込単価</t>
    <rPh sb="0" eb="2">
      <t>ゼイコ</t>
    </rPh>
    <rPh sb="2" eb="4">
      <t>タンカ</t>
    </rPh>
    <phoneticPr fontId="1"/>
  </si>
  <si>
    <t>氏名検索</t>
    <rPh sb="0" eb="4">
      <t>シメイケンサク</t>
    </rPh>
    <phoneticPr fontId="1"/>
  </si>
  <si>
    <t>日付</t>
    <rPh sb="0" eb="2">
      <t>ヒヅケ</t>
    </rPh>
    <phoneticPr fontId="1"/>
  </si>
  <si>
    <t>支払方法</t>
    <rPh sb="0" eb="4">
      <t>シハライホウホウ</t>
    </rPh>
    <phoneticPr fontId="1"/>
  </si>
  <si>
    <t>合計</t>
    <rPh sb="0" eb="2">
      <t>ゴウケイ</t>
    </rPh>
    <phoneticPr fontId="1"/>
  </si>
  <si>
    <t>検索</t>
    <rPh sb="0" eb="2">
      <t>ケンサク</t>
    </rPh>
    <phoneticPr fontId="1"/>
  </si>
  <si>
    <t>現金</t>
    <rPh sb="0" eb="2">
      <t>ゲンキン</t>
    </rPh>
    <phoneticPr fontId="1"/>
  </si>
  <si>
    <t>現金売上</t>
    <rPh sb="0" eb="3">
      <t>ゲンキンウ</t>
    </rPh>
    <rPh sb="3" eb="4">
      <t>ア</t>
    </rPh>
    <phoneticPr fontId="1"/>
  </si>
  <si>
    <t>数</t>
    <rPh sb="0" eb="1">
      <t>カズ</t>
    </rPh>
    <phoneticPr fontId="1"/>
  </si>
  <si>
    <t>選択</t>
    <rPh sb="0" eb="2">
      <t>センタク</t>
    </rPh>
    <phoneticPr fontId="1"/>
  </si>
  <si>
    <t>選択割り振り</t>
    <rPh sb="0" eb="3">
      <t>センタクワ</t>
    </rPh>
    <rPh sb="4" eb="5">
      <t>フ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</si>
  <si>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</si>
  <si>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</si>
  <si>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合計</t>
  </si>
  <si>
    <t>軽減税</t>
  </si>
  <si>
    <t>通常税</t>
  </si>
  <si>
    <t>印刷</t>
    <rPh sb="0" eb="2">
      <t>インサツ</t>
    </rPh>
    <phoneticPr fontId="1"/>
  </si>
  <si>
    <t>銀行</t>
    <rPh sb="0" eb="2">
      <t>ギンコウ</t>
    </rPh>
    <phoneticPr fontId="1"/>
  </si>
  <si>
    <t>令和    年    月    日</t>
    <rPh sb="0" eb="2">
      <t>レイワ</t>
    </rPh>
    <rPh sb="6" eb="7">
      <t>ネン</t>
    </rPh>
    <rPh sb="11" eb="12">
      <t>ヒ</t>
    </rPh>
    <phoneticPr fontId="1"/>
  </si>
  <si>
    <t>複数</t>
    <rPh sb="0" eb="2">
      <t>フクスウ</t>
    </rPh>
    <phoneticPr fontId="1"/>
  </si>
  <si>
    <t>単一</t>
    <rPh sb="0" eb="2">
      <t>タンイツ</t>
    </rPh>
    <phoneticPr fontId="1"/>
  </si>
  <si>
    <t>選択</t>
    <rPh sb="0" eb="2">
      <t>センタク</t>
    </rPh>
    <phoneticPr fontId="1"/>
  </si>
  <si>
    <t>色</t>
    <rPh sb="0" eb="1">
      <t>イロ</t>
    </rPh>
    <phoneticPr fontId="1"/>
  </si>
  <si>
    <t>選択カウント</t>
    <rPh sb="0" eb="2">
      <t>センタク</t>
    </rPh>
    <phoneticPr fontId="1"/>
  </si>
  <si>
    <t>税抜単価</t>
    <rPh sb="0" eb="2">
      <t>ゼイヌ</t>
    </rPh>
    <rPh sb="2" eb="4">
      <t>タンカ</t>
    </rPh>
    <phoneticPr fontId="1"/>
  </si>
  <si>
    <t>品書き</t>
    <rPh sb="0" eb="2">
      <t>シナガ</t>
    </rPh>
    <phoneticPr fontId="1"/>
  </si>
  <si>
    <t>基本支払い</t>
    <rPh sb="0" eb="2">
      <t>キホン</t>
    </rPh>
    <rPh sb="2" eb="4">
      <t>シハラ</t>
    </rPh>
    <phoneticPr fontId="1"/>
  </si>
  <si>
    <t>並び順</t>
    <rPh sb="0" eb="1">
      <t>ナラ</t>
    </rPh>
    <rPh sb="2" eb="3">
      <t>ジュン</t>
    </rPh>
    <phoneticPr fontId="1"/>
  </si>
  <si>
    <t>税種</t>
    <rPh sb="0" eb="2">
      <t>ゼイシュ</t>
    </rPh>
    <phoneticPr fontId="1"/>
  </si>
  <si>
    <t>税率順</t>
    <rPh sb="0" eb="2">
      <t>ゼイリツ</t>
    </rPh>
    <rPh sb="2" eb="3">
      <t>ジュン</t>
    </rPh>
    <phoneticPr fontId="1"/>
  </si>
  <si>
    <t>〒</t>
    <phoneticPr fontId="1"/>
  </si>
  <si>
    <t>請求日・領収日なし</t>
    <rPh sb="0" eb="3">
      <t>セイキュウビ</t>
    </rPh>
    <rPh sb="4" eb="7">
      <t>リョウシュウビ</t>
    </rPh>
    <phoneticPr fontId="1"/>
  </si>
  <si>
    <t>税抜合計</t>
    <rPh sb="0" eb="2">
      <t>ゼイヌ</t>
    </rPh>
    <rPh sb="2" eb="4">
      <t>ゴウケイ</t>
    </rPh>
    <phoneticPr fontId="1"/>
  </si>
  <si>
    <t>消費税合計</t>
    <rPh sb="0" eb="3">
      <t>ショウヒゼイ</t>
    </rPh>
    <rPh sb="3" eb="5">
      <t>ゴウケイ</t>
    </rPh>
    <phoneticPr fontId="1"/>
  </si>
  <si>
    <t>消費税込みの額から消費税額の確認</t>
    <rPh sb="0" eb="4">
      <t>ショウヒゼイコ</t>
    </rPh>
    <rPh sb="6" eb="7">
      <t>ガク</t>
    </rPh>
    <rPh sb="9" eb="13">
      <t>ショウヒゼイガク</t>
    </rPh>
    <rPh sb="14" eb="16">
      <t>カクニン</t>
    </rPh>
    <phoneticPr fontId="1"/>
  </si>
  <si>
    <t>消費税抜きの額から消費税額の確認</t>
    <rPh sb="0" eb="3">
      <t>ショウヒゼイ</t>
    </rPh>
    <rPh sb="3" eb="4">
      <t>ヌ</t>
    </rPh>
    <rPh sb="6" eb="7">
      <t>ガク</t>
    </rPh>
    <rPh sb="9" eb="13">
      <t>ショウヒゼイガク</t>
    </rPh>
    <rPh sb="14" eb="16">
      <t>カクニン</t>
    </rPh>
    <phoneticPr fontId="1"/>
  </si>
  <si>
    <t>標準</t>
    <rPh sb="0" eb="2">
      <t>ヒョウジュン</t>
    </rPh>
    <phoneticPr fontId="1"/>
  </si>
  <si>
    <t>クレジット</t>
    <phoneticPr fontId="1"/>
  </si>
  <si>
    <t>なしの結果</t>
    <rPh sb="3" eb="5">
      <t>ケッカ</t>
    </rPh>
    <phoneticPr fontId="1"/>
  </si>
  <si>
    <t>　様</t>
    <rPh sb="1" eb="2">
      <t>サマ</t>
    </rPh>
    <phoneticPr fontId="1"/>
  </si>
  <si>
    <t>敬称</t>
    <rPh sb="0" eb="2">
      <t>ケイショウ</t>
    </rPh>
    <phoneticPr fontId="1"/>
  </si>
  <si>
    <t>領収書敬称</t>
    <rPh sb="0" eb="3">
      <t>リョウシュウショ</t>
    </rPh>
    <rPh sb="3" eb="5">
      <t>ケイショウ</t>
    </rPh>
    <phoneticPr fontId="1"/>
  </si>
  <si>
    <t>氏名</t>
    <rPh sb="0" eb="2">
      <t>シメイ</t>
    </rPh>
    <phoneticPr fontId="1"/>
  </si>
  <si>
    <t>クレジット売上</t>
    <rPh sb="5" eb="7">
      <t>ウリアゲ</t>
    </rPh>
    <phoneticPr fontId="1"/>
  </si>
  <si>
    <t>ペイペイ</t>
    <phoneticPr fontId="1"/>
  </si>
  <si>
    <t>ペイペイ売上</t>
    <rPh sb="4" eb="5">
      <t>ウ</t>
    </rPh>
    <rPh sb="5" eb="6">
      <t>ア</t>
    </rPh>
    <phoneticPr fontId="1"/>
  </si>
  <si>
    <t>税種</t>
    <rPh sb="0" eb="2">
      <t>ゼイシュ</t>
    </rPh>
    <phoneticPr fontId="1"/>
  </si>
  <si>
    <t>支払方法</t>
    <rPh sb="0" eb="4">
      <t>シハライホウホウ</t>
    </rPh>
    <phoneticPr fontId="1"/>
  </si>
  <si>
    <t>振込</t>
    <rPh sb="0" eb="2">
      <t>フリコミ</t>
    </rPh>
    <phoneticPr fontId="1"/>
  </si>
  <si>
    <t>軽減税</t>
    <rPh sb="0" eb="2">
      <t>ケイゲン</t>
    </rPh>
    <phoneticPr fontId="1"/>
  </si>
  <si>
    <t>品書き</t>
    <rPh sb="0" eb="2">
      <t>シナガ</t>
    </rPh>
    <phoneticPr fontId="1"/>
  </si>
  <si>
    <t>領収書</t>
    <phoneticPr fontId="1"/>
  </si>
  <si>
    <t>決済</t>
    <rPh sb="0" eb="2">
      <t>ケッサイ</t>
    </rPh>
    <phoneticPr fontId="1"/>
  </si>
  <si>
    <t>品書き</t>
    <phoneticPr fontId="1"/>
  </si>
  <si>
    <t>税抜き計</t>
    <rPh sb="0" eb="2">
      <t>ゼイヌ</t>
    </rPh>
    <rPh sb="3" eb="4">
      <t>ケイ</t>
    </rPh>
    <phoneticPr fontId="1"/>
  </si>
  <si>
    <t>各合計検索</t>
    <rPh sb="0" eb="3">
      <t>カクゴウケイ</t>
    </rPh>
    <rPh sb="3" eb="5">
      <t>ケンサク</t>
    </rPh>
    <phoneticPr fontId="1"/>
  </si>
  <si>
    <t>有線ねずみ</t>
    <rPh sb="0" eb="2">
      <t>ユウセン</t>
    </rPh>
    <phoneticPr fontId="1"/>
  </si>
  <si>
    <t>無線ねずみ</t>
    <rPh sb="0" eb="2">
      <t>ムセン</t>
    </rPh>
    <phoneticPr fontId="1"/>
  </si>
  <si>
    <t>PCば犬</t>
    <rPh sb="3" eb="4">
      <t>イヌ</t>
    </rPh>
    <phoneticPr fontId="1"/>
  </si>
  <si>
    <t>月</t>
  </si>
  <si>
    <t>日</t>
    <rPh sb="0" eb="1">
      <t>ニチ</t>
    </rPh>
    <phoneticPr fontId="1"/>
  </si>
  <si>
    <t>種類リスト</t>
    <rPh sb="0" eb="2">
      <t>シュルイ</t>
    </rPh>
    <phoneticPr fontId="1"/>
  </si>
  <si>
    <t>〒○○〇ー○○○○</t>
    <phoneticPr fontId="1"/>
  </si>
  <si>
    <t>□□□□□□□□□□□□</t>
    <phoneticPr fontId="1"/>
  </si>
  <si>
    <t>TEL:△△△△△△△△△△△△</t>
    <phoneticPr fontId="1"/>
  </si>
  <si>
    <t>FAX:◇◇◇◇◇◇◇◇◇◇◇◇</t>
    <phoneticPr fontId="1"/>
  </si>
  <si>
    <t>小数点以下切り捨て計算</t>
    <rPh sb="0" eb="5">
      <t>ショウスウテンイカ</t>
    </rPh>
    <rPh sb="5" eb="6">
      <t>キ</t>
    </rPh>
    <rPh sb="7" eb="8">
      <t>ス</t>
    </rPh>
    <rPh sb="9" eb="11">
      <t>ケイサン</t>
    </rPh>
    <phoneticPr fontId="1"/>
  </si>
  <si>
    <t>口座番号　(普)○○〇</t>
  </si>
  <si>
    <t>口座番号　(普)○○〇</t>
    <phoneticPr fontId="1"/>
  </si>
  <si>
    <t>○○〇支店</t>
    <rPh sb="3" eb="5">
      <t>シテン</t>
    </rPh>
    <phoneticPr fontId="1"/>
  </si>
  <si>
    <t xml:space="preserve">消費税  </t>
    <phoneticPr fontId="1"/>
  </si>
  <si>
    <t xml:space="preserve">消費税 </t>
  </si>
  <si>
    <t>種類表示</t>
    <rPh sb="0" eb="2">
      <t>シュルイ</t>
    </rPh>
    <rPh sb="2" eb="4">
      <t>ヒョウジ</t>
    </rPh>
    <phoneticPr fontId="1"/>
  </si>
  <si>
    <t>有</t>
  </si>
  <si>
    <t>非表示</t>
  </si>
  <si>
    <t>備考の税の設定</t>
    <rPh sb="0" eb="2">
      <t>ビコウ</t>
    </rPh>
    <rPh sb="3" eb="4">
      <t>ゼイ</t>
    </rPh>
    <rPh sb="5" eb="7">
      <t>セッテイ</t>
    </rPh>
    <phoneticPr fontId="1"/>
  </si>
  <si>
    <t>項目の種類表示</t>
    <rPh sb="0" eb="2">
      <t>コウモク</t>
    </rPh>
    <rPh sb="3" eb="5">
      <t>シュルイ</t>
    </rPh>
    <rPh sb="5" eb="7">
      <t>ヒョウジ</t>
    </rPh>
    <phoneticPr fontId="1"/>
  </si>
  <si>
    <t>決済リスト</t>
    <rPh sb="0" eb="2">
      <t>ケッサイ</t>
    </rPh>
    <phoneticPr fontId="1"/>
  </si>
  <si>
    <t>決済手段</t>
    <rPh sb="0" eb="2">
      <t>ケッサイ</t>
    </rPh>
    <rPh sb="2" eb="4">
      <t>シュダン</t>
    </rPh>
    <phoneticPr fontId="1"/>
  </si>
  <si>
    <t>収入印紙無し</t>
    <rPh sb="0" eb="2">
      <t>シュウニュウ</t>
    </rPh>
    <rPh sb="2" eb="4">
      <t>インシ</t>
    </rPh>
    <rPh sb="4" eb="5">
      <t>ナ</t>
    </rPh>
    <phoneticPr fontId="1"/>
  </si>
  <si>
    <t>※消費税は小数点以下切り捨て計算に設定しています。</t>
    <rPh sb="1" eb="4">
      <t>ショウヒゼイ</t>
    </rPh>
    <rPh sb="5" eb="8">
      <t>ショウスウテン</t>
    </rPh>
    <rPh sb="8" eb="10">
      <t>イカ</t>
    </rPh>
    <rPh sb="10" eb="11">
      <t>キ</t>
    </rPh>
    <rPh sb="12" eb="13">
      <t>ス</t>
    </rPh>
    <rPh sb="14" eb="16">
      <t>ケイサン</t>
    </rPh>
    <rPh sb="17" eb="19">
      <t>セッテイ</t>
    </rPh>
    <phoneticPr fontId="1"/>
  </si>
  <si>
    <t>※Q列以降は数式が入っています。</t>
    <rPh sb="2" eb="3">
      <t>レツ</t>
    </rPh>
    <rPh sb="3" eb="5">
      <t>イコウ</t>
    </rPh>
    <rPh sb="6" eb="8">
      <t>スウシキ</t>
    </rPh>
    <rPh sb="9" eb="10">
      <t>ハイ</t>
    </rPh>
    <phoneticPr fontId="1"/>
  </si>
  <si>
    <t>消費税登録番号：************</t>
    <rPh sb="0" eb="3">
      <t>ショウヒゼイ</t>
    </rPh>
    <rPh sb="3" eb="5">
      <t>トウロク</t>
    </rPh>
    <rPh sb="5" eb="7">
      <t>バンゴウ</t>
    </rPh>
    <phoneticPr fontId="1"/>
  </si>
  <si>
    <t>○</t>
    <phoneticPr fontId="1"/>
  </si>
  <si>
    <t>〇</t>
    <phoneticPr fontId="1"/>
  </si>
  <si>
    <t>有線ねずみ作成</t>
    <rPh sb="0" eb="2">
      <t>ユウセン</t>
    </rPh>
    <rPh sb="5" eb="7">
      <t>サクセイ</t>
    </rPh>
    <phoneticPr fontId="1"/>
  </si>
  <si>
    <t>お振込先</t>
    <rPh sb="1" eb="4">
      <t>フリコミサキ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</si>
</sst>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&quot;¥&quot;#,##0_);[Red]\(&quot;¥&quot;#,##0\)"/>
    <numFmt numFmtId="177" formatCode="[$-F800]dddd\,\ mmmm\ dd\,\ yyyy"/>
    <numFmt numFmtId="178" formatCode="yyyy/m/d;@"/>
    <numFmt numFmtId="179" formatCode="[$-411]ge\.m\.d;@"/>
    <numFmt numFmtId="180" formatCode="[$-411]ggge&quot;年&quot;m&quot;月&quot;d&quot;日&quot;;@"/>
    <numFmt numFmtId="181" formatCode="m/d;@"/>
    <numFmt numFmtId="182" formatCode="m&quot;月&quot;d&quot;日&quot;;@"/>
    <numFmt numFmtId="183" formatCode="#,##0_ ;[Red]\-#,##0\ "/>
    <numFmt numFmtId="184" formatCode="&quot;¥&quot;#,##0;[Red]&quot;¥&quot;#,##0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22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8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6"/>
      <color theme="0"/>
      <name val="ＭＳ Ｐゴシック"/>
      <family val="2"/>
      <charset val="128"/>
      <scheme val="minor"/>
    </font>
    <font>
      <sz val="18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/>
      <top style="thin">
        <color indexed="64"/>
      </top>
      <bottom style="thin">
        <color rgb="FFFF6600"/>
      </bottom>
      <diagonal/>
    </border>
    <border>
      <left/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/>
      <top style="thin">
        <color indexed="64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6600"/>
      </bottom>
      <diagonal/>
    </border>
    <border>
      <left style="dotted">
        <color auto="1"/>
      </left>
      <right style="dotted">
        <color auto="1"/>
      </right>
      <top style="thin">
        <color rgb="FFFF6600"/>
      </top>
      <bottom style="thin">
        <color rgb="FFFF6600"/>
      </bottom>
      <diagonal/>
    </border>
    <border>
      <left style="dotted">
        <color auto="1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/>
      <top style="thin">
        <color rgb="FFFF6600"/>
      </top>
      <bottom style="thin">
        <color rgb="FFFF6600"/>
      </bottom>
      <diagonal/>
    </border>
    <border>
      <left style="medium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rgb="FFFF6600"/>
      </bottom>
      <diagonal/>
    </border>
    <border>
      <left style="thin">
        <color theme="1"/>
      </left>
      <right/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FF6600"/>
      </bottom>
      <diagonal/>
    </border>
    <border>
      <left style="thin">
        <color indexed="64"/>
      </left>
      <right style="medium">
        <color indexed="64"/>
      </right>
      <top style="thin">
        <color rgb="FFFF6600"/>
      </top>
      <bottom style="thin">
        <color rgb="FFFF6600"/>
      </bottom>
      <diagonal/>
    </border>
    <border>
      <left/>
      <right style="dotted">
        <color auto="1"/>
      </right>
      <top style="thin">
        <color indexed="64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 style="thin">
        <color rgb="FFFF6600"/>
      </bottom>
      <diagonal/>
    </border>
    <border>
      <left/>
      <right style="dotted">
        <color auto="1"/>
      </right>
      <top style="thin">
        <color rgb="FFFF6600"/>
      </top>
      <bottom style="thin">
        <color rgb="FFFF6600"/>
      </bottom>
      <diagonal/>
    </border>
    <border>
      <left/>
      <right/>
      <top/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rgb="FFFF0000"/>
      </top>
      <bottom style="thin">
        <color rgb="FFFF0000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</cellStyleXfs>
  <cellXfs count="432">
    <xf numFmtId="0" fontId="0" fillId="0" borderId="0" xfId="0">
      <alignment vertical="center"/>
    </xf>
    <xf numFmtId="38" fontId="5" fillId="0" borderId="0" xfId="1" applyFont="1" applyFill="1" applyBorder="1" applyAlignment="1">
      <alignment horizontal="right" vertical="center"/>
    </xf>
    <xf numFmtId="38" fontId="6" fillId="0" borderId="0" xfId="1" applyFont="1" applyFill="1" applyBorder="1" applyAlignment="1">
      <alignment vertical="center"/>
    </xf>
    <xf numFmtId="38" fontId="5" fillId="0" borderId="1" xfId="1" applyFont="1" applyFill="1" applyBorder="1" applyAlignment="1">
      <alignment horizontal="right" vertical="center"/>
    </xf>
    <xf numFmtId="38" fontId="5" fillId="0" borderId="1" xfId="1" applyFont="1" applyFill="1" applyBorder="1" applyAlignment="1">
      <alignment horizontal="left" vertical="center"/>
    </xf>
    <xf numFmtId="0" fontId="3" fillId="0" borderId="0" xfId="0" applyFont="1">
      <alignment vertical="center"/>
    </xf>
    <xf numFmtId="38" fontId="6" fillId="0" borderId="1" xfId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38" fontId="3" fillId="0" borderId="0" xfId="1" applyFont="1" applyFill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38" fontId="5" fillId="0" borderId="1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right" vertical="center"/>
    </xf>
    <xf numFmtId="0" fontId="3" fillId="0" borderId="1" xfId="0" applyFont="1" applyBorder="1">
      <alignment vertical="center"/>
    </xf>
    <xf numFmtId="38" fontId="3" fillId="0" borderId="1" xfId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0" borderId="1" xfId="1" applyNumberFormat="1" applyFont="1" applyFill="1" applyBorder="1" applyAlignment="1">
      <alignment horizontal="right" vertical="center"/>
    </xf>
    <xf numFmtId="177" fontId="3" fillId="0" borderId="0" xfId="0" applyNumberFormat="1" applyFont="1">
      <alignment vertical="center"/>
    </xf>
    <xf numFmtId="14" fontId="3" fillId="0" borderId="0" xfId="1" applyNumberFormat="1" applyFont="1" applyFill="1">
      <alignment vertical="center"/>
    </xf>
    <xf numFmtId="14" fontId="3" fillId="0" borderId="1" xfId="1" applyNumberFormat="1" applyFont="1" applyFill="1" applyBorder="1">
      <alignment vertical="center"/>
    </xf>
    <xf numFmtId="0" fontId="6" fillId="2" borderId="1" xfId="0" applyFont="1" applyFill="1" applyBorder="1" applyAlignment="1">
      <alignment horizontal="center" vertical="center"/>
    </xf>
    <xf numFmtId="0" fontId="3" fillId="0" borderId="1" xfId="1" applyNumberFormat="1" applyFont="1" applyFill="1" applyBorder="1">
      <alignment vertical="center"/>
    </xf>
    <xf numFmtId="38" fontId="3" fillId="0" borderId="0" xfId="1" applyFont="1" applyFill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79" fontId="9" fillId="0" borderId="0" xfId="0" applyNumberFormat="1" applyFont="1" applyAlignment="1">
      <alignment horizontal="left" vertical="center" indent="1"/>
    </xf>
    <xf numFmtId="0" fontId="8" fillId="0" borderId="2" xfId="0" applyFont="1" applyBorder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left" vertical="center"/>
    </xf>
    <xf numFmtId="0" fontId="14" fillId="0" borderId="0" xfId="0" applyFont="1">
      <alignment vertical="center"/>
    </xf>
    <xf numFmtId="0" fontId="0" fillId="0" borderId="13" xfId="0" applyBorder="1">
      <alignment vertical="center"/>
    </xf>
    <xf numFmtId="0" fontId="11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8" fontId="7" fillId="0" borderId="1" xfId="1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38" fontId="6" fillId="3" borderId="4" xfId="1" applyFont="1" applyFill="1" applyBorder="1" applyAlignment="1">
      <alignment horizontal="center" vertical="center"/>
    </xf>
    <xf numFmtId="9" fontId="3" fillId="0" borderId="0" xfId="2" applyFont="1" applyFill="1" applyBorder="1">
      <alignment vertical="center"/>
    </xf>
    <xf numFmtId="9" fontId="5" fillId="0" borderId="1" xfId="2" applyFont="1" applyBorder="1" applyAlignment="1">
      <alignment horizontal="center" vertical="center"/>
    </xf>
    <xf numFmtId="9" fontId="3" fillId="0" borderId="1" xfId="2" applyFont="1" applyBorder="1">
      <alignment vertical="center"/>
    </xf>
    <xf numFmtId="9" fontId="3" fillId="0" borderId="0" xfId="2" applyFont="1">
      <alignment vertical="center"/>
    </xf>
    <xf numFmtId="9" fontId="5" fillId="0" borderId="1" xfId="1" applyNumberFormat="1" applyFont="1" applyFill="1" applyBorder="1" applyAlignment="1">
      <alignment horizontal="center" vertical="center"/>
    </xf>
    <xf numFmtId="14" fontId="3" fillId="0" borderId="1" xfId="1" applyNumberFormat="1" applyFont="1" applyFill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4" fontId="3" fillId="0" borderId="1" xfId="0" applyNumberFormat="1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3" fillId="0" borderId="1" xfId="1" applyFont="1" applyBorder="1" applyAlignment="1">
      <alignment horizontal="center" vertical="center"/>
    </xf>
    <xf numFmtId="38" fontId="4" fillId="0" borderId="0" xfId="1" applyFont="1" applyAlignment="1">
      <alignment horizontal="left" vertical="center" indent="1"/>
    </xf>
    <xf numFmtId="38" fontId="3" fillId="0" borderId="0" xfId="1" applyFont="1" applyAlignment="1">
      <alignment horizontal="left" vertical="center" indent="1"/>
    </xf>
    <xf numFmtId="0" fontId="3" fillId="0" borderId="1" xfId="0" applyFont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right" vertical="center"/>
    </xf>
    <xf numFmtId="9" fontId="3" fillId="0" borderId="1" xfId="2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38" fontId="5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/>
    </xf>
    <xf numFmtId="38" fontId="4" fillId="0" borderId="0" xfId="1" applyFont="1" applyAlignment="1">
      <alignment vertical="center"/>
    </xf>
    <xf numFmtId="0" fontId="4" fillId="0" borderId="0" xfId="0" applyFont="1">
      <alignment vertical="center"/>
    </xf>
    <xf numFmtId="38" fontId="5" fillId="5" borderId="1" xfId="1" applyFont="1" applyFill="1" applyBorder="1" applyAlignment="1">
      <alignment horizontal="center" vertical="center"/>
    </xf>
    <xf numFmtId="178" fontId="5" fillId="0" borderId="1" xfId="0" applyNumberFormat="1" applyFont="1" applyBorder="1" applyAlignment="1">
      <alignment horizontal="right" vertical="center"/>
    </xf>
    <xf numFmtId="0" fontId="5" fillId="0" borderId="1" xfId="0" applyFont="1" applyBorder="1">
      <alignment vertical="center"/>
    </xf>
    <xf numFmtId="38" fontId="5" fillId="0" borderId="1" xfId="1" applyFont="1" applyBorder="1" applyAlignment="1">
      <alignment vertical="center"/>
    </xf>
    <xf numFmtId="9" fontId="5" fillId="0" borderId="1" xfId="2" applyFont="1" applyBorder="1" applyAlignment="1">
      <alignment vertical="center"/>
    </xf>
    <xf numFmtId="38" fontId="5" fillId="0" borderId="1" xfId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38" fontId="3" fillId="7" borderId="0" xfId="1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38" fontId="5" fillId="7" borderId="1" xfId="1" applyFont="1" applyFill="1" applyBorder="1" applyAlignment="1">
      <alignment horizontal="center" vertical="center"/>
    </xf>
    <xf numFmtId="0" fontId="3" fillId="7" borderId="0" xfId="0" applyFont="1" applyFill="1" applyAlignment="1">
      <alignment horizontal="left" vertical="center"/>
    </xf>
    <xf numFmtId="38" fontId="3" fillId="0" borderId="0" xfId="1" applyFont="1">
      <alignment vertical="center"/>
    </xf>
    <xf numFmtId="38" fontId="3" fillId="0" borderId="1" xfId="1" applyFont="1" applyBorder="1">
      <alignment vertical="center"/>
    </xf>
    <xf numFmtId="0" fontId="7" fillId="0" borderId="0" xfId="0" applyFont="1" applyAlignment="1">
      <alignment vertical="center" shrinkToFit="1"/>
    </xf>
    <xf numFmtId="9" fontId="13" fillId="0" borderId="1" xfId="0" applyNumberFormat="1" applyFont="1" applyBorder="1" applyAlignment="1">
      <alignment horizontal="center" vertical="center"/>
    </xf>
    <xf numFmtId="38" fontId="14" fillId="0" borderId="1" xfId="0" applyNumberFormat="1" applyFont="1" applyBorder="1">
      <alignment vertical="center"/>
    </xf>
    <xf numFmtId="0" fontId="18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1" applyFont="1" applyBorder="1">
      <alignment vertical="center"/>
    </xf>
    <xf numFmtId="38" fontId="14" fillId="0" borderId="1" xfId="1" applyFont="1" applyBorder="1">
      <alignment vertical="center"/>
    </xf>
    <xf numFmtId="0" fontId="18" fillId="0" borderId="0" xfId="0" applyFont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" xfId="0" applyFont="1" applyBorder="1">
      <alignment vertical="center"/>
    </xf>
    <xf numFmtId="0" fontId="16" fillId="0" borderId="2" xfId="0" applyFont="1" applyBorder="1" applyAlignment="1">
      <alignment horizontal="center" vertical="center"/>
    </xf>
    <xf numFmtId="9" fontId="16" fillId="0" borderId="2" xfId="2" applyFont="1" applyFill="1" applyBorder="1">
      <alignment vertical="center"/>
    </xf>
    <xf numFmtId="0" fontId="18" fillId="2" borderId="1" xfId="0" applyFont="1" applyFill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14" fontId="14" fillId="0" borderId="1" xfId="1" applyNumberFormat="1" applyFont="1" applyFill="1" applyBorder="1" applyAlignment="1">
      <alignment horizontal="right" vertical="center"/>
    </xf>
    <xf numFmtId="14" fontId="14" fillId="0" borderId="1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8" fillId="3" borderId="1" xfId="0" applyFont="1" applyFill="1" applyBorder="1" applyAlignment="1">
      <alignment horizontal="center" vertical="center"/>
    </xf>
    <xf numFmtId="14" fontId="3" fillId="0" borderId="0" xfId="1" applyNumberFormat="1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14" fontId="5" fillId="3" borderId="1" xfId="1" applyNumberFormat="1" applyFont="1" applyFill="1" applyBorder="1" applyAlignment="1">
      <alignment horizontal="center" vertical="center"/>
    </xf>
    <xf numFmtId="0" fontId="14" fillId="0" borderId="1" xfId="1" applyNumberFormat="1" applyFont="1" applyFill="1" applyBorder="1" applyAlignment="1">
      <alignment horizontal="center" vertical="center"/>
    </xf>
    <xf numFmtId="0" fontId="6" fillId="9" borderId="29" xfId="0" applyFont="1" applyFill="1" applyBorder="1" applyAlignment="1">
      <alignment horizontal="center" vertical="center"/>
    </xf>
    <xf numFmtId="38" fontId="5" fillId="10" borderId="1" xfId="1" applyFont="1" applyFill="1" applyBorder="1" applyAlignment="1">
      <alignment horizontal="center" vertical="center"/>
    </xf>
    <xf numFmtId="38" fontId="0" fillId="0" borderId="0" xfId="1" applyFont="1">
      <alignment vertical="center"/>
    </xf>
    <xf numFmtId="38" fontId="0" fillId="0" borderId="1" xfId="1" applyFont="1" applyBorder="1" applyAlignment="1">
      <alignment horizontal="right" vertical="center"/>
    </xf>
    <xf numFmtId="38" fontId="0" fillId="2" borderId="1" xfId="1" applyFont="1" applyFill="1" applyBorder="1" applyAlignment="1">
      <alignment horizontal="center" vertical="center"/>
    </xf>
    <xf numFmtId="38" fontId="3" fillId="0" borderId="0" xfId="1" applyFont="1" applyAlignment="1">
      <alignment vertical="center" shrinkToFit="1"/>
    </xf>
    <xf numFmtId="38" fontId="5" fillId="2" borderId="4" xfId="1" applyFont="1" applyFill="1" applyBorder="1" applyAlignment="1">
      <alignment horizontal="center" vertical="center" shrinkToFit="1"/>
    </xf>
    <xf numFmtId="38" fontId="5" fillId="0" borderId="4" xfId="1" applyFont="1" applyBorder="1" applyAlignment="1">
      <alignment vertical="center" shrinkToFit="1"/>
    </xf>
    <xf numFmtId="9" fontId="3" fillId="0" borderId="0" xfId="2" applyFont="1" applyFill="1" applyBorder="1" applyAlignment="1">
      <alignment horizontal="left" vertical="center"/>
    </xf>
    <xf numFmtId="0" fontId="3" fillId="0" borderId="1" xfId="1" applyNumberFormat="1" applyFont="1" applyFill="1" applyBorder="1" applyAlignment="1">
      <alignment horizontal="left" vertical="center"/>
    </xf>
    <xf numFmtId="9" fontId="3" fillId="0" borderId="0" xfId="2" applyFont="1" applyAlignment="1">
      <alignment horizontal="left" vertical="center"/>
    </xf>
    <xf numFmtId="38" fontId="3" fillId="0" borderId="1" xfId="0" applyNumberFormat="1" applyFont="1" applyBorder="1">
      <alignment vertical="center"/>
    </xf>
    <xf numFmtId="38" fontId="6" fillId="0" borderId="39" xfId="1" applyFont="1" applyBorder="1" applyAlignment="1">
      <alignment horizontal="right" vertical="center"/>
    </xf>
    <xf numFmtId="9" fontId="6" fillId="0" borderId="40" xfId="2" applyFont="1" applyBorder="1" applyAlignment="1">
      <alignment horizontal="right" vertical="center"/>
    </xf>
    <xf numFmtId="38" fontId="6" fillId="0" borderId="41" xfId="1" applyFont="1" applyBorder="1" applyAlignment="1">
      <alignment horizontal="right" vertical="center"/>
    </xf>
    <xf numFmtId="38" fontId="6" fillId="0" borderId="42" xfId="1" applyFont="1" applyBorder="1" applyAlignment="1">
      <alignment horizontal="right" vertical="center"/>
    </xf>
    <xf numFmtId="38" fontId="6" fillId="0" borderId="46" xfId="1" applyFont="1" applyBorder="1" applyAlignment="1">
      <alignment horizontal="right" vertical="center"/>
    </xf>
    <xf numFmtId="9" fontId="6" fillId="0" borderId="48" xfId="2" applyFont="1" applyBorder="1" applyAlignment="1">
      <alignment horizontal="right" vertical="center"/>
    </xf>
    <xf numFmtId="38" fontId="6" fillId="0" borderId="49" xfId="1" applyFont="1" applyBorder="1" applyAlignment="1">
      <alignment horizontal="right" vertical="center"/>
    </xf>
    <xf numFmtId="38" fontId="6" fillId="0" borderId="50" xfId="1" applyFont="1" applyFill="1" applyBorder="1" applyAlignment="1">
      <alignment horizontal="right" vertical="center"/>
    </xf>
    <xf numFmtId="38" fontId="6" fillId="0" borderId="35" xfId="1" applyFont="1" applyFill="1" applyBorder="1" applyAlignment="1">
      <alignment horizontal="right" vertical="center"/>
    </xf>
    <xf numFmtId="38" fontId="6" fillId="0" borderId="51" xfId="1" applyFont="1" applyFill="1" applyBorder="1" applyAlignment="1">
      <alignment horizontal="right" vertical="center"/>
    </xf>
    <xf numFmtId="38" fontId="6" fillId="11" borderId="47" xfId="1" applyFont="1" applyFill="1" applyBorder="1" applyAlignment="1">
      <alignment horizontal="right" vertical="center"/>
    </xf>
    <xf numFmtId="0" fontId="0" fillId="0" borderId="7" xfId="0" applyBorder="1">
      <alignment vertical="center"/>
    </xf>
    <xf numFmtId="0" fontId="5" fillId="2" borderId="12" xfId="0" applyFont="1" applyFill="1" applyBorder="1" applyAlignment="1">
      <alignment horizontal="center" vertical="center"/>
    </xf>
    <xf numFmtId="181" fontId="3" fillId="0" borderId="0" xfId="0" applyNumberFormat="1" applyFont="1">
      <alignment vertical="center"/>
    </xf>
    <xf numFmtId="181" fontId="6" fillId="2" borderId="1" xfId="0" applyNumberFormat="1" applyFont="1" applyFill="1" applyBorder="1" applyAlignment="1">
      <alignment horizontal="center" vertical="center"/>
    </xf>
    <xf numFmtId="181" fontId="6" fillId="0" borderId="35" xfId="1" applyNumberFormat="1" applyFont="1" applyFill="1" applyBorder="1" applyAlignment="1">
      <alignment horizontal="right" vertical="center"/>
    </xf>
    <xf numFmtId="181" fontId="6" fillId="0" borderId="51" xfId="1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horizontal="center" vertical="center"/>
    </xf>
    <xf numFmtId="38" fontId="0" fillId="3" borderId="1" xfId="1" applyFont="1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34" xfId="0" applyBorder="1">
      <alignment vertical="center"/>
    </xf>
    <xf numFmtId="0" fontId="10" fillId="0" borderId="34" xfId="0" applyFont="1" applyBorder="1" applyAlignment="1">
      <alignment horizontal="center" vertical="center"/>
    </xf>
    <xf numFmtId="179" fontId="9" fillId="0" borderId="34" xfId="0" applyNumberFormat="1" applyFont="1" applyBorder="1" applyAlignment="1">
      <alignment horizontal="left" vertical="center" indent="1"/>
    </xf>
    <xf numFmtId="0" fontId="0" fillId="0" borderId="34" xfId="0" applyBorder="1" applyAlignment="1">
      <alignment horizontal="left" vertical="center"/>
    </xf>
    <xf numFmtId="0" fontId="14" fillId="0" borderId="34" xfId="0" applyFont="1" applyBorder="1">
      <alignment vertical="center"/>
    </xf>
    <xf numFmtId="0" fontId="11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4" xfId="0" applyFont="1" applyBorder="1" applyAlignment="1">
      <alignment vertical="center" shrinkToFit="1"/>
    </xf>
    <xf numFmtId="0" fontId="7" fillId="0" borderId="34" xfId="0" applyFont="1" applyBorder="1" applyAlignment="1">
      <alignment horizontal="left" vertical="center"/>
    </xf>
    <xf numFmtId="0" fontId="6" fillId="2" borderId="30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6" fillId="12" borderId="4" xfId="0" applyFont="1" applyFill="1" applyBorder="1" applyAlignment="1" applyProtection="1">
      <alignment horizontal="center" vertical="center"/>
      <protection locked="0"/>
    </xf>
    <xf numFmtId="38" fontId="6" fillId="12" borderId="4" xfId="1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6" fillId="2" borderId="52" xfId="0" applyFont="1" applyFill="1" applyBorder="1" applyAlignment="1" applyProtection="1">
      <alignment horizontal="center" vertical="center"/>
      <protection locked="0"/>
    </xf>
    <xf numFmtId="0" fontId="6" fillId="0" borderId="37" xfId="0" applyFont="1" applyBorder="1" applyAlignment="1" applyProtection="1">
      <alignment horizontal="right" vertical="center"/>
      <protection locked="0"/>
    </xf>
    <xf numFmtId="0" fontId="6" fillId="0" borderId="38" xfId="0" applyFont="1" applyBorder="1" applyAlignment="1" applyProtection="1">
      <alignment horizontal="right" vertical="center"/>
      <protection locked="0"/>
    </xf>
    <xf numFmtId="0" fontId="6" fillId="0" borderId="36" xfId="0" applyFont="1" applyBorder="1" applyAlignment="1" applyProtection="1">
      <alignment vertical="center" shrinkToFit="1"/>
      <protection locked="0"/>
    </xf>
    <xf numFmtId="0" fontId="6" fillId="0" borderId="36" xfId="0" applyFont="1" applyBorder="1" applyAlignment="1" applyProtection="1">
      <alignment horizontal="center" vertical="center"/>
      <protection locked="0"/>
    </xf>
    <xf numFmtId="0" fontId="6" fillId="0" borderId="39" xfId="0" applyFont="1" applyBorder="1" applyAlignment="1" applyProtection="1">
      <alignment horizontal="center" vertical="center"/>
      <protection locked="0"/>
    </xf>
    <xf numFmtId="38" fontId="6" fillId="0" borderId="39" xfId="1" applyFont="1" applyBorder="1" applyAlignment="1" applyProtection="1">
      <alignment horizontal="right" vertical="center"/>
      <protection locked="0"/>
    </xf>
    <xf numFmtId="0" fontId="6" fillId="0" borderId="53" xfId="0" applyFont="1" applyBorder="1" applyAlignment="1" applyProtection="1">
      <alignment horizontal="left" vertical="center"/>
      <protection locked="0"/>
    </xf>
    <xf numFmtId="0" fontId="6" fillId="0" borderId="43" xfId="0" applyFont="1" applyBorder="1" applyAlignment="1" applyProtection="1">
      <alignment horizontal="right" vertical="center"/>
      <protection locked="0"/>
    </xf>
    <xf numFmtId="0" fontId="6" fillId="0" borderId="44" xfId="0" applyFont="1" applyBorder="1" applyAlignment="1" applyProtection="1">
      <alignment horizontal="right" vertical="center"/>
      <protection locked="0"/>
    </xf>
    <xf numFmtId="0" fontId="6" fillId="0" borderId="45" xfId="0" applyFont="1" applyBorder="1" applyAlignment="1" applyProtection="1">
      <alignment vertical="center" shrinkToFit="1"/>
      <protection locked="0"/>
    </xf>
    <xf numFmtId="0" fontId="6" fillId="0" borderId="45" xfId="0" applyFont="1" applyBorder="1" applyAlignment="1" applyProtection="1">
      <alignment horizontal="center" vertical="center"/>
      <protection locked="0"/>
    </xf>
    <xf numFmtId="0" fontId="6" fillId="0" borderId="46" xfId="0" applyFont="1" applyBorder="1" applyAlignment="1" applyProtection="1">
      <alignment horizontal="center" vertical="center"/>
      <protection locked="0"/>
    </xf>
    <xf numFmtId="38" fontId="6" fillId="0" borderId="46" xfId="1" applyFont="1" applyBorder="1" applyAlignment="1" applyProtection="1">
      <alignment horizontal="right" vertical="center"/>
      <protection locked="0"/>
    </xf>
    <xf numFmtId="0" fontId="6" fillId="0" borderId="54" xfId="0" applyFont="1" applyBorder="1" applyAlignment="1" applyProtection="1">
      <alignment horizontal="left" vertical="center"/>
      <protection locked="0"/>
    </xf>
    <xf numFmtId="0" fontId="3" fillId="0" borderId="32" xfId="0" applyFont="1" applyBorder="1" applyAlignment="1" applyProtection="1">
      <alignment horizontal="right" vertical="center"/>
      <protection locked="0"/>
    </xf>
    <xf numFmtId="0" fontId="3" fillId="0" borderId="33" xfId="0" applyFont="1" applyBorder="1" applyAlignment="1" applyProtection="1">
      <alignment horizontal="right" vertical="center"/>
      <protection locked="0"/>
    </xf>
    <xf numFmtId="0" fontId="3" fillId="0" borderId="34" xfId="0" applyFont="1" applyBorder="1" applyAlignment="1" applyProtection="1">
      <alignment horizontal="right" vertical="center"/>
      <protection locked="0"/>
    </xf>
    <xf numFmtId="0" fontId="3" fillId="0" borderId="0" xfId="0" applyFont="1" applyAlignment="1" applyProtection="1">
      <alignment vertical="center" shrinkToFi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shrinkToFit="1"/>
      <protection locked="0"/>
    </xf>
    <xf numFmtId="38" fontId="3" fillId="0" borderId="0" xfId="1" applyFont="1" applyAlignment="1" applyProtection="1">
      <alignment horizontal="righ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6" fillId="0" borderId="46" xfId="0" applyFont="1" applyBorder="1" applyAlignment="1" applyProtection="1">
      <alignment horizontal="left" vertical="center" shrinkToFit="1"/>
      <protection locked="0"/>
    </xf>
    <xf numFmtId="38" fontId="3" fillId="0" borderId="1" xfId="1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center" vertical="center"/>
    </xf>
    <xf numFmtId="9" fontId="5" fillId="8" borderId="10" xfId="0" applyNumberFormat="1" applyFont="1" applyFill="1" applyBorder="1" applyAlignment="1">
      <alignment horizontal="center" vertical="center"/>
    </xf>
    <xf numFmtId="9" fontId="5" fillId="8" borderId="4" xfId="0" applyNumberFormat="1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81" fontId="6" fillId="0" borderId="39" xfId="0" applyNumberFormat="1" applyFont="1" applyBorder="1" applyAlignment="1" applyProtection="1">
      <alignment horizontal="center" vertical="center" shrinkToFit="1"/>
      <protection locked="0"/>
    </xf>
    <xf numFmtId="181" fontId="6" fillId="0" borderId="46" xfId="0" applyNumberFormat="1" applyFont="1" applyBorder="1" applyAlignment="1" applyProtection="1">
      <alignment horizontal="center" vertical="center" shrinkToFit="1"/>
      <protection locked="0"/>
    </xf>
    <xf numFmtId="181" fontId="3" fillId="0" borderId="0" xfId="0" applyNumberFormat="1" applyFont="1" applyAlignment="1" applyProtection="1">
      <alignment horizontal="center" vertical="center" shrinkToFit="1"/>
      <protection locked="0"/>
    </xf>
    <xf numFmtId="176" fontId="21" fillId="0" borderId="2" xfId="1" applyNumberFormat="1" applyFont="1" applyFill="1" applyBorder="1" applyAlignment="1">
      <alignment horizontal="right" vertical="center"/>
    </xf>
    <xf numFmtId="176" fontId="21" fillId="13" borderId="1" xfId="0" applyNumberFormat="1" applyFont="1" applyFill="1" applyBorder="1" applyAlignment="1">
      <alignment horizontal="center" vertical="center"/>
    </xf>
    <xf numFmtId="176" fontId="21" fillId="0" borderId="0" xfId="0" applyNumberFormat="1" applyFont="1" applyAlignment="1">
      <alignment horizontal="right" vertical="center"/>
    </xf>
    <xf numFmtId="0" fontId="0" fillId="0" borderId="13" xfId="0" applyBorder="1" applyAlignment="1">
      <alignment horizontal="center" vertical="center"/>
    </xf>
    <xf numFmtId="182" fontId="3" fillId="0" borderId="0" xfId="1" applyNumberFormat="1" applyFont="1" applyFill="1">
      <alignment vertical="center"/>
    </xf>
    <xf numFmtId="182" fontId="3" fillId="0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 shrinkToFit="1"/>
    </xf>
    <xf numFmtId="0" fontId="7" fillId="0" borderId="34" xfId="0" applyFont="1" applyBorder="1" applyAlignment="1">
      <alignment horizontal="left" vertical="top" shrinkToFi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38" fontId="22" fillId="0" borderId="56" xfId="1" applyFont="1" applyBorder="1">
      <alignment vertical="center"/>
    </xf>
    <xf numFmtId="38" fontId="22" fillId="0" borderId="4" xfId="1" applyFont="1" applyBorder="1">
      <alignment vertical="center"/>
    </xf>
    <xf numFmtId="38" fontId="7" fillId="2" borderId="57" xfId="1" applyFont="1" applyFill="1" applyBorder="1" applyAlignment="1">
      <alignment horizontal="center" vertical="center"/>
    </xf>
    <xf numFmtId="38" fontId="22" fillId="0" borderId="57" xfId="1" applyFont="1" applyBorder="1">
      <alignment vertical="center"/>
    </xf>
    <xf numFmtId="0" fontId="7" fillId="2" borderId="6" xfId="0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right" vertical="center"/>
    </xf>
    <xf numFmtId="181" fontId="6" fillId="0" borderId="0" xfId="1" applyNumberFormat="1" applyFont="1" applyFill="1" applyBorder="1" applyAlignment="1">
      <alignment vertical="center"/>
    </xf>
    <xf numFmtId="181" fontId="6" fillId="0" borderId="1" xfId="1" applyNumberFormat="1" applyFont="1" applyFill="1" applyBorder="1" applyAlignment="1">
      <alignment horizontal="right" vertical="center"/>
    </xf>
    <xf numFmtId="38" fontId="22" fillId="0" borderId="6" xfId="1" applyFont="1" applyBorder="1">
      <alignment vertical="center"/>
    </xf>
    <xf numFmtId="180" fontId="14" fillId="0" borderId="0" xfId="0" applyNumberFormat="1" applyFont="1" applyAlignment="1">
      <alignment horizontal="left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/>
      <protection locked="0"/>
    </xf>
    <xf numFmtId="0" fontId="6" fillId="0" borderId="58" xfId="0" applyFont="1" applyBorder="1" applyAlignment="1" applyProtection="1">
      <alignment horizontal="center" vertical="center"/>
      <protection locked="0"/>
    </xf>
    <xf numFmtId="38" fontId="7" fillId="0" borderId="8" xfId="1" applyFont="1" applyBorder="1" applyAlignment="1">
      <alignment horizontal="right" vertical="center"/>
    </xf>
    <xf numFmtId="180" fontId="9" fillId="0" borderId="0" xfId="0" applyNumberFormat="1" applyFont="1" applyAlignment="1">
      <alignment horizontal="right" vertical="center" shrinkToFit="1"/>
    </xf>
    <xf numFmtId="0" fontId="3" fillId="0" borderId="6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183" fontId="7" fillId="0" borderId="1" xfId="3" applyNumberFormat="1" applyFont="1" applyBorder="1" applyAlignment="1">
      <alignment horizontal="right" vertical="center" shrinkToFit="1"/>
    </xf>
    <xf numFmtId="0" fontId="6" fillId="2" borderId="60" xfId="0" applyFont="1" applyFill="1" applyBorder="1" applyAlignment="1" applyProtection="1">
      <alignment horizontal="center" vertical="center"/>
      <protection locked="0"/>
    </xf>
    <xf numFmtId="0" fontId="6" fillId="0" borderId="61" xfId="0" applyFont="1" applyBorder="1" applyAlignment="1" applyProtection="1">
      <alignment horizontal="right" vertical="center"/>
      <protection locked="0"/>
    </xf>
    <xf numFmtId="0" fontId="6" fillId="0" borderId="62" xfId="0" applyFont="1" applyBorder="1" applyAlignment="1" applyProtection="1">
      <alignment horizontal="right" vertical="center"/>
      <protection locked="0"/>
    </xf>
    <xf numFmtId="0" fontId="6" fillId="2" borderId="55" xfId="0" applyFont="1" applyFill="1" applyBorder="1" applyAlignment="1" applyProtection="1">
      <alignment horizontal="center" vertical="center"/>
      <protection locked="0"/>
    </xf>
    <xf numFmtId="0" fontId="24" fillId="0" borderId="0" xfId="0" applyFont="1">
      <alignment vertical="center"/>
    </xf>
    <xf numFmtId="0" fontId="6" fillId="0" borderId="0" xfId="0" applyFont="1" applyAlignment="1">
      <alignment vertical="center" shrinkToFit="1"/>
    </xf>
    <xf numFmtId="0" fontId="6" fillId="0" borderId="22" xfId="0" applyFont="1" applyBorder="1" applyAlignment="1">
      <alignment vertical="center" shrinkToFit="1"/>
    </xf>
    <xf numFmtId="38" fontId="22" fillId="0" borderId="0" xfId="1" applyFont="1" applyBorder="1">
      <alignment vertical="center"/>
    </xf>
    <xf numFmtId="38" fontId="4" fillId="0" borderId="0" xfId="1" applyFont="1" applyFill="1" applyAlignment="1">
      <alignment vertical="center" shrinkToFit="1"/>
    </xf>
    <xf numFmtId="38" fontId="4" fillId="0" borderId="0" xfId="1" applyFont="1" applyFill="1" applyAlignment="1">
      <alignment horizontal="left" vertical="center" indent="1"/>
    </xf>
    <xf numFmtId="38" fontId="4" fillId="0" borderId="0" xfId="1" applyFont="1" applyFill="1" applyAlignment="1">
      <alignment horizontal="right" vertical="center"/>
    </xf>
    <xf numFmtId="178" fontId="16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78" fontId="4" fillId="0" borderId="2" xfId="0" applyNumberFormat="1" applyFont="1" applyBorder="1" applyAlignment="1">
      <alignment horizontal="right" vertical="center"/>
    </xf>
    <xf numFmtId="178" fontId="5" fillId="2" borderId="1" xfId="0" applyNumberFormat="1" applyFont="1" applyFill="1" applyBorder="1" applyAlignment="1">
      <alignment horizontal="center" vertical="center"/>
    </xf>
    <xf numFmtId="178" fontId="3" fillId="0" borderId="0" xfId="0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shrinkToFit="1"/>
    </xf>
    <xf numFmtId="0" fontId="9" fillId="0" borderId="1" xfId="0" applyFont="1" applyBorder="1" applyAlignment="1">
      <alignment horizontal="left" vertical="center" shrinkToFit="1"/>
    </xf>
    <xf numFmtId="38" fontId="9" fillId="0" borderId="16" xfId="1" applyFont="1" applyBorder="1" applyAlignment="1">
      <alignment horizontal="right" vertical="center"/>
    </xf>
    <xf numFmtId="38" fontId="9" fillId="0" borderId="1" xfId="1" applyFont="1" applyBorder="1" applyAlignment="1">
      <alignment horizontal="right" vertical="center"/>
    </xf>
    <xf numFmtId="38" fontId="9" fillId="0" borderId="1" xfId="1" applyFont="1" applyBorder="1">
      <alignment vertical="center"/>
    </xf>
    <xf numFmtId="0" fontId="9" fillId="0" borderId="19" xfId="0" applyFont="1" applyBorder="1" applyAlignment="1">
      <alignment horizontal="left" vertical="center" shrinkToFit="1"/>
    </xf>
    <xf numFmtId="38" fontId="9" fillId="0" borderId="19" xfId="1" applyFont="1" applyBorder="1" applyAlignment="1">
      <alignment horizontal="right" vertical="center"/>
    </xf>
    <xf numFmtId="38" fontId="9" fillId="0" borderId="19" xfId="1" applyFont="1" applyBorder="1">
      <alignment vertical="center"/>
    </xf>
    <xf numFmtId="0" fontId="7" fillId="0" borderId="1" xfId="3" applyNumberFormat="1" applyFont="1" applyBorder="1" applyAlignment="1">
      <alignment horizontal="right" vertical="center" shrinkToFit="1"/>
    </xf>
    <xf numFmtId="0" fontId="14" fillId="5" borderId="1" xfId="0" applyFont="1" applyFill="1" applyBorder="1" applyAlignment="1">
      <alignment horizontal="center" vertical="center"/>
    </xf>
    <xf numFmtId="0" fontId="6" fillId="0" borderId="39" xfId="0" applyFont="1" applyBorder="1" applyAlignment="1" applyProtection="1">
      <alignment horizontal="left" vertical="center" shrinkToFit="1"/>
      <protection locked="0"/>
    </xf>
    <xf numFmtId="0" fontId="6" fillId="0" borderId="45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0" xfId="0" applyFont="1" applyProtection="1">
      <alignment vertical="center"/>
      <protection locked="0"/>
    </xf>
    <xf numFmtId="0" fontId="0" fillId="2" borderId="64" xfId="0" applyFill="1" applyBorder="1" applyAlignment="1">
      <alignment horizontal="center" vertical="center"/>
    </xf>
    <xf numFmtId="0" fontId="0" fillId="11" borderId="8" xfId="0" applyFill="1" applyBorder="1">
      <alignment vertical="center"/>
    </xf>
    <xf numFmtId="0" fontId="0" fillId="11" borderId="1" xfId="0" applyFill="1" applyBorder="1">
      <alignment vertical="center"/>
    </xf>
    <xf numFmtId="0" fontId="0" fillId="11" borderId="12" xfId="0" applyFill="1" applyBorder="1">
      <alignment vertical="center"/>
    </xf>
    <xf numFmtId="0" fontId="0" fillId="11" borderId="1" xfId="0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7" fillId="4" borderId="56" xfId="0" applyFont="1" applyFill="1" applyBorder="1" applyAlignment="1">
      <alignment horizontal="center" vertical="center"/>
    </xf>
    <xf numFmtId="38" fontId="7" fillId="2" borderId="11" xfId="1" applyFont="1" applyFill="1" applyBorder="1" applyAlignment="1">
      <alignment horizontal="center" vertical="center"/>
    </xf>
    <xf numFmtId="38" fontId="7" fillId="4" borderId="6" xfId="1" applyFont="1" applyFill="1" applyBorder="1" applyAlignment="1">
      <alignment horizontal="center" vertical="center"/>
    </xf>
    <xf numFmtId="38" fontId="7" fillId="2" borderId="56" xfId="1" applyFont="1" applyFill="1" applyBorder="1" applyAlignment="1">
      <alignment horizontal="center" vertical="center"/>
    </xf>
    <xf numFmtId="38" fontId="22" fillId="0" borderId="65" xfId="1" applyFont="1" applyBorder="1">
      <alignment vertical="center"/>
    </xf>
    <xf numFmtId="38" fontId="22" fillId="11" borderId="4" xfId="1" applyFont="1" applyFill="1" applyBorder="1">
      <alignment vertical="center"/>
    </xf>
    <xf numFmtId="38" fontId="22" fillId="11" borderId="1" xfId="1" applyFont="1" applyFill="1" applyBorder="1">
      <alignment vertical="center"/>
    </xf>
    <xf numFmtId="38" fontId="7" fillId="4" borderId="4" xfId="1" applyFont="1" applyFill="1" applyBorder="1" applyAlignment="1">
      <alignment horizontal="center" vertical="center"/>
    </xf>
    <xf numFmtId="38" fontId="7" fillId="4" borderId="56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center" vertical="center"/>
    </xf>
    <xf numFmtId="9" fontId="22" fillId="11" borderId="66" xfId="1" applyNumberFormat="1" applyFont="1" applyFill="1" applyBorder="1">
      <alignment vertical="center"/>
    </xf>
    <xf numFmtId="0" fontId="7" fillId="4" borderId="55" xfId="0" applyFont="1" applyFill="1" applyBorder="1" applyAlignment="1">
      <alignment horizontal="center" vertical="center"/>
    </xf>
    <xf numFmtId="9" fontId="22" fillId="11" borderId="55" xfId="1" applyNumberFormat="1" applyFont="1" applyFill="1" applyBorder="1">
      <alignment vertical="center"/>
    </xf>
    <xf numFmtId="38" fontId="22" fillId="0" borderId="0" xfId="1" applyFont="1" applyFill="1" applyBorder="1">
      <alignment vertical="center"/>
    </xf>
    <xf numFmtId="9" fontId="22" fillId="0" borderId="0" xfId="1" applyNumberFormat="1" applyFont="1" applyFill="1" applyBorder="1">
      <alignment vertical="center"/>
    </xf>
    <xf numFmtId="38" fontId="0" fillId="0" borderId="0" xfId="1" applyFont="1" applyFill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84" fontId="21" fillId="11" borderId="36" xfId="1" applyNumberFormat="1" applyFont="1" applyFill="1" applyBorder="1" applyAlignment="1">
      <alignment horizontal="right" vertical="center"/>
    </xf>
    <xf numFmtId="184" fontId="21" fillId="11" borderId="45" xfId="1" applyNumberFormat="1" applyFont="1" applyFill="1" applyBorder="1" applyAlignment="1">
      <alignment horizontal="right" vertical="center"/>
    </xf>
    <xf numFmtId="0" fontId="3" fillId="3" borderId="4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3" fillId="0" borderId="2" xfId="0" applyFont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shrinkToFit="1"/>
    </xf>
    <xf numFmtId="0" fontId="3" fillId="0" borderId="2" xfId="0" applyFont="1" applyBorder="1" applyAlignment="1" applyProtection="1">
      <alignment horizontal="left" vertical="center" shrinkToFit="1"/>
      <protection locked="0"/>
    </xf>
    <xf numFmtId="0" fontId="6" fillId="2" borderId="12" xfId="0" applyFont="1" applyFill="1" applyBorder="1" applyAlignment="1">
      <alignment horizontal="center" vertical="center"/>
    </xf>
    <xf numFmtId="38" fontId="6" fillId="0" borderId="7" xfId="1" applyFon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38" fontId="6" fillId="11" borderId="1" xfId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right" vertical="center" shrinkToFit="1"/>
    </xf>
    <xf numFmtId="0" fontId="6" fillId="4" borderId="4" xfId="0" applyFont="1" applyFill="1" applyBorder="1" applyAlignment="1">
      <alignment horizontal="center" vertical="center"/>
    </xf>
    <xf numFmtId="38" fontId="5" fillId="5" borderId="6" xfId="1" applyFont="1" applyFill="1" applyBorder="1" applyAlignment="1">
      <alignment horizontal="center" vertical="center"/>
    </xf>
    <xf numFmtId="38" fontId="5" fillId="0" borderId="6" xfId="1" applyFont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7" xfId="0" applyBorder="1" applyAlignment="1">
      <alignment horizontal="center" vertical="center"/>
    </xf>
    <xf numFmtId="0" fontId="3" fillId="0" borderId="67" xfId="0" applyFont="1" applyBorder="1" applyAlignment="1">
      <alignment horizontal="left" vertical="center"/>
    </xf>
    <xf numFmtId="0" fontId="26" fillId="0" borderId="0" xfId="0" applyFont="1">
      <alignment vertical="center"/>
    </xf>
    <xf numFmtId="0" fontId="10" fillId="0" borderId="32" xfId="0" applyFont="1" applyBorder="1">
      <alignment vertical="center"/>
    </xf>
    <xf numFmtId="38" fontId="3" fillId="0" borderId="0" xfId="1" applyFont="1" applyBorder="1" applyAlignment="1">
      <alignment horizontal="center" vertical="center"/>
    </xf>
    <xf numFmtId="38" fontId="3" fillId="0" borderId="0" xfId="1" applyFont="1" applyBorder="1">
      <alignment vertical="center"/>
    </xf>
    <xf numFmtId="38" fontId="5" fillId="3" borderId="1" xfId="0" applyNumberFormat="1" applyFont="1" applyFill="1" applyBorder="1" applyAlignment="1">
      <alignment horizontal="center" vertical="center"/>
    </xf>
    <xf numFmtId="0" fontId="6" fillId="0" borderId="39" xfId="0" applyFont="1" applyBorder="1" applyProtection="1">
      <alignment vertical="center"/>
      <protection locked="0"/>
    </xf>
    <xf numFmtId="0" fontId="6" fillId="0" borderId="46" xfId="0" applyFont="1" applyBorder="1" applyProtection="1">
      <alignment vertical="center"/>
      <protection locked="0"/>
    </xf>
    <xf numFmtId="0" fontId="5" fillId="0" borderId="2" xfId="0" applyFont="1" applyBorder="1" applyAlignment="1">
      <alignment vertical="center" shrinkToFit="1"/>
    </xf>
    <xf numFmtId="0" fontId="6" fillId="0" borderId="6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9" fontId="16" fillId="0" borderId="0" xfId="2" applyFont="1" applyFill="1" applyBorder="1">
      <alignment vertical="center"/>
    </xf>
    <xf numFmtId="0" fontId="6" fillId="2" borderId="4" xfId="0" applyFont="1" applyFill="1" applyBorder="1" applyAlignment="1">
      <alignment horizontal="center" vertical="center"/>
    </xf>
    <xf numFmtId="38" fontId="6" fillId="0" borderId="69" xfId="1" applyFont="1" applyFill="1" applyBorder="1" applyAlignment="1">
      <alignment horizontal="right" vertical="center"/>
    </xf>
    <xf numFmtId="38" fontId="6" fillId="0" borderId="70" xfId="1" applyFont="1" applyFill="1" applyBorder="1" applyAlignment="1">
      <alignment horizontal="right" vertical="center"/>
    </xf>
    <xf numFmtId="0" fontId="6" fillId="2" borderId="10" xfId="0" applyFont="1" applyFill="1" applyBorder="1" applyAlignment="1">
      <alignment horizontal="center" vertical="center"/>
    </xf>
    <xf numFmtId="38" fontId="6" fillId="0" borderId="68" xfId="1" applyFont="1" applyFill="1" applyBorder="1" applyAlignment="1">
      <alignment horizontal="right" vertical="center"/>
    </xf>
    <xf numFmtId="38" fontId="6" fillId="0" borderId="71" xfId="1" applyFont="1" applyFill="1" applyBorder="1" applyAlignment="1">
      <alignment horizontal="right" vertical="center"/>
    </xf>
    <xf numFmtId="38" fontId="5" fillId="2" borderId="6" xfId="1" applyFont="1" applyFill="1" applyBorder="1" applyAlignment="1">
      <alignment horizontal="center" vertical="center"/>
    </xf>
    <xf numFmtId="0" fontId="16" fillId="0" borderId="4" xfId="0" applyFont="1" applyBorder="1">
      <alignment vertical="center"/>
    </xf>
    <xf numFmtId="14" fontId="0" fillId="0" borderId="0" xfId="0" applyNumberFormat="1">
      <alignment vertical="center"/>
    </xf>
    <xf numFmtId="0" fontId="16" fillId="11" borderId="1" xfId="0" applyFont="1" applyFill="1" applyBorder="1">
      <alignment vertical="center"/>
    </xf>
    <xf numFmtId="0" fontId="16" fillId="11" borderId="1" xfId="1" applyNumberFormat="1" applyFont="1" applyFill="1" applyBorder="1" applyAlignment="1">
      <alignment horizontal="center" vertical="center"/>
    </xf>
    <xf numFmtId="0" fontId="16" fillId="11" borderId="1" xfId="0" applyFont="1" applyFill="1" applyBorder="1" applyAlignment="1">
      <alignment horizontal="center" vertical="center"/>
    </xf>
    <xf numFmtId="178" fontId="16" fillId="2" borderId="1" xfId="0" applyNumberFormat="1" applyFont="1" applyFill="1" applyBorder="1">
      <alignment vertical="center"/>
    </xf>
    <xf numFmtId="178" fontId="16" fillId="2" borderId="4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left" vertical="center"/>
    </xf>
    <xf numFmtId="181" fontId="6" fillId="9" borderId="4" xfId="0" applyNumberFormat="1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9" fillId="0" borderId="16" xfId="0" applyFont="1" applyBorder="1" applyAlignment="1">
      <alignment vertical="center" shrinkToFit="1"/>
    </xf>
    <xf numFmtId="0" fontId="9" fillId="0" borderId="4" xfId="0" applyFont="1" applyBorder="1">
      <alignment vertical="center"/>
    </xf>
    <xf numFmtId="0" fontId="9" fillId="0" borderId="20" xfId="0" applyFont="1" applyBorder="1">
      <alignment vertical="center"/>
    </xf>
    <xf numFmtId="0" fontId="9" fillId="0" borderId="17" xfId="0" applyFont="1" applyBorder="1">
      <alignment vertical="center"/>
    </xf>
    <xf numFmtId="0" fontId="9" fillId="0" borderId="27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7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38" fontId="18" fillId="11" borderId="1" xfId="0" applyNumberFormat="1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locked="0"/>
    </xf>
    <xf numFmtId="38" fontId="5" fillId="8" borderId="1" xfId="1" applyFont="1" applyFill="1" applyBorder="1" applyAlignment="1">
      <alignment horizontal="center" vertical="center"/>
    </xf>
    <xf numFmtId="56" fontId="3" fillId="0" borderId="0" xfId="0" applyNumberFormat="1" applyFont="1">
      <alignment vertical="center"/>
    </xf>
    <xf numFmtId="56" fontId="0" fillId="0" borderId="0" xfId="0" applyNumberForma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3" fillId="3" borderId="1" xfId="0" applyFont="1" applyFill="1" applyBorder="1" applyAlignment="1">
      <alignment horizontal="center" vertical="center" textRotation="255"/>
    </xf>
    <xf numFmtId="0" fontId="12" fillId="0" borderId="4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38" fontId="12" fillId="0" borderId="4" xfId="1" applyFont="1" applyBorder="1" applyAlignment="1">
      <alignment horizontal="right" vertical="center"/>
    </xf>
    <xf numFmtId="38" fontId="12" fillId="0" borderId="6" xfId="1" applyFont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6" fillId="0" borderId="0" xfId="0" applyFont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184" fontId="12" fillId="0" borderId="2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 shrinkToFit="1"/>
    </xf>
    <xf numFmtId="0" fontId="11" fillId="0" borderId="2" xfId="0" applyFont="1" applyBorder="1" applyAlignment="1">
      <alignment vertical="center" shrinkToFit="1"/>
    </xf>
    <xf numFmtId="180" fontId="9" fillId="0" borderId="0" xfId="0" applyNumberFormat="1" applyFont="1" applyAlignment="1">
      <alignment horizontal="right" vertical="center" indent="1"/>
    </xf>
    <xf numFmtId="180" fontId="9" fillId="0" borderId="32" xfId="0" applyNumberFormat="1" applyFont="1" applyBorder="1" applyAlignment="1">
      <alignment horizontal="right" vertical="center" indent="1"/>
    </xf>
    <xf numFmtId="0" fontId="11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 shrinkToFit="1"/>
    </xf>
    <xf numFmtId="0" fontId="9" fillId="0" borderId="6" xfId="0" applyFont="1" applyBorder="1" applyAlignment="1">
      <alignment horizontal="left" vertical="center" shrinkToFit="1"/>
    </xf>
    <xf numFmtId="182" fontId="9" fillId="0" borderId="4" xfId="0" applyNumberFormat="1" applyFont="1" applyBorder="1" applyAlignment="1">
      <alignment horizontal="left" vertical="center" shrinkToFit="1"/>
    </xf>
    <xf numFmtId="182" fontId="9" fillId="0" borderId="6" xfId="0" applyNumberFormat="1" applyFont="1" applyBorder="1" applyAlignment="1">
      <alignment horizontal="left" vertical="center" shrinkToFi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38" fontId="9" fillId="0" borderId="17" xfId="1" applyFont="1" applyBorder="1" applyAlignment="1">
      <alignment horizontal="left" vertical="center"/>
    </xf>
    <xf numFmtId="38" fontId="9" fillId="0" borderId="18" xfId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 shrinkToFit="1"/>
    </xf>
    <xf numFmtId="0" fontId="9" fillId="0" borderId="18" xfId="0" applyFont="1" applyBorder="1" applyAlignment="1">
      <alignment horizontal="left" vertical="center" shrinkToFit="1"/>
    </xf>
    <xf numFmtId="182" fontId="9" fillId="0" borderId="17" xfId="1" applyNumberFormat="1" applyFont="1" applyBorder="1" applyAlignment="1">
      <alignment horizontal="left" vertical="center"/>
    </xf>
    <xf numFmtId="182" fontId="9" fillId="0" borderId="18" xfId="1" applyNumberFormat="1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vertical="center" shrinkToFit="1"/>
    </xf>
    <xf numFmtId="0" fontId="7" fillId="0" borderId="22" xfId="0" applyFont="1" applyBorder="1" applyAlignment="1">
      <alignment vertical="center" shrinkToFit="1"/>
    </xf>
    <xf numFmtId="0" fontId="19" fillId="0" borderId="5" xfId="0" applyFont="1" applyBorder="1" applyAlignment="1">
      <alignment horizontal="left" vertical="center"/>
    </xf>
    <xf numFmtId="0" fontId="19" fillId="0" borderId="22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22" xfId="0" applyFont="1" applyBorder="1" applyAlignment="1">
      <alignment horizontal="left" vertical="center"/>
    </xf>
    <xf numFmtId="0" fontId="7" fillId="0" borderId="9" xfId="0" applyFont="1" applyBorder="1" applyAlignment="1">
      <alignment vertical="center" shrinkToFit="1"/>
    </xf>
    <xf numFmtId="0" fontId="7" fillId="0" borderId="26" xfId="0" applyFont="1" applyBorder="1" applyAlignment="1">
      <alignment vertical="center" shrinkToFit="1"/>
    </xf>
    <xf numFmtId="0" fontId="19" fillId="0" borderId="9" xfId="0" applyFont="1" applyBorder="1" applyAlignment="1">
      <alignment horizontal="left" vertical="center"/>
    </xf>
    <xf numFmtId="0" fontId="19" fillId="0" borderId="26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26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shrinkToFit="1"/>
    </xf>
    <xf numFmtId="182" fontId="9" fillId="0" borderId="20" xfId="0" applyNumberFormat="1" applyFont="1" applyBorder="1" applyAlignment="1">
      <alignment horizontal="left" vertical="center" shrinkToFit="1"/>
    </xf>
    <xf numFmtId="182" fontId="9" fillId="0" borderId="21" xfId="0" applyNumberFormat="1" applyFont="1" applyBorder="1" applyAlignment="1">
      <alignment horizontal="left" vertical="center" shrinkToFit="1"/>
    </xf>
    <xf numFmtId="0" fontId="7" fillId="0" borderId="23" xfId="0" applyFont="1" applyBorder="1">
      <alignment vertical="center"/>
    </xf>
    <xf numFmtId="0" fontId="7" fillId="0" borderId="25" xfId="0" applyFont="1" applyBorder="1">
      <alignment vertical="center"/>
    </xf>
    <xf numFmtId="0" fontId="14" fillId="0" borderId="23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23" xfId="0" applyFont="1" applyBorder="1" applyAlignment="1">
      <alignment horizontal="left" vertical="center"/>
    </xf>
    <xf numFmtId="0" fontId="8" fillId="0" borderId="24" xfId="0" applyFont="1" applyBorder="1" applyAlignment="1">
      <alignment horizontal="left" vertical="center"/>
    </xf>
    <xf numFmtId="0" fontId="8" fillId="0" borderId="25" xfId="0" applyFont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0" fillId="3" borderId="22" xfId="0" applyFill="1" applyBorder="1" applyAlignment="1">
      <alignment horizontal="left" vertical="center"/>
    </xf>
    <xf numFmtId="0" fontId="0" fillId="3" borderId="9" xfId="0" applyFill="1" applyBorder="1" applyAlignment="1">
      <alignment horizontal="left" vertical="center"/>
    </xf>
    <xf numFmtId="0" fontId="0" fillId="3" borderId="26" xfId="0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0" fillId="3" borderId="27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180" fontId="15" fillId="0" borderId="0" xfId="0" applyNumberFormat="1" applyFont="1" applyAlignment="1">
      <alignment horizontal="left" vertical="center"/>
    </xf>
    <xf numFmtId="180" fontId="15" fillId="0" borderId="3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11" fillId="0" borderId="2" xfId="0" applyFont="1" applyBorder="1" applyAlignment="1">
      <alignment horizontal="left" vertical="center" wrapText="1"/>
    </xf>
    <xf numFmtId="0" fontId="19" fillId="0" borderId="32" xfId="0" applyFont="1" applyBorder="1" applyAlignment="1">
      <alignment horizontal="left" vertical="center"/>
    </xf>
    <xf numFmtId="0" fontId="6" fillId="4" borderId="9" xfId="0" applyFont="1" applyFill="1" applyBorder="1" applyAlignment="1">
      <alignment horizontal="center" vertical="center" shrinkToFit="1"/>
    </xf>
    <xf numFmtId="0" fontId="6" fillId="4" borderId="2" xfId="0" applyFont="1" applyFill="1" applyBorder="1" applyAlignment="1">
      <alignment horizontal="center" vertical="center" shrinkToFit="1"/>
    </xf>
  </cellXfs>
  <cellStyles count="4">
    <cellStyle name="パーセント" xfId="2" builtinId="5"/>
    <cellStyle name="桁区切り" xfId="1" builtinId="6"/>
    <cellStyle name="通貨" xfId="3" builtinId="7"/>
    <cellStyle name="標準" xfId="0" builtinId="0"/>
  </cellStyles>
  <dxfs count="29"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/>
        <vertical/>
        <horizontal/>
      </border>
    </dxf>
    <dxf>
      <border>
        <bottom style="thin">
          <color rgb="FFFF0000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rgb="FFFFFFCC"/>
        </patternFill>
      </fill>
    </dxf>
    <dxf>
      <numFmt numFmtId="185" formatCode="&quot;なし&quot;"/>
      <fill>
        <patternFill patternType="solid">
          <bgColor theme="6" tint="0.79998168889431442"/>
        </patternFill>
      </fill>
    </dxf>
    <dxf>
      <border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8" tint="0.79998168889431442"/>
        </patternFill>
      </fill>
      <border>
        <top/>
      </border>
    </dxf>
    <dxf>
      <border>
        <bottom style="thin">
          <color theme="0" tint="-0.24994659260841701"/>
        </bottom>
        <vertical/>
        <horizontal/>
      </border>
    </dxf>
    <dxf>
      <border>
        <bottom style="thin">
          <color rgb="FF00B0F0"/>
        </bottom>
        <vertical/>
        <horizontal/>
      </border>
    </dxf>
    <dxf>
      <fill>
        <patternFill>
          <bgColor rgb="FFFF99CC"/>
        </patternFill>
      </fill>
    </dxf>
    <dxf>
      <fill>
        <patternFill>
          <bgColor rgb="FFFFC000"/>
        </patternFill>
      </fill>
    </dxf>
    <dxf>
      <numFmt numFmtId="184" formatCode="&quot;¥&quot;#,##0;[Red]&quot;¥&quot;#,##0"/>
    </dxf>
    <dxf>
      <font>
        <color theme="0"/>
      </font>
    </dxf>
    <dxf>
      <font>
        <color theme="0"/>
      </font>
      <numFmt numFmtId="0" formatCode="General"/>
    </dxf>
    <dxf>
      <font>
        <color theme="0"/>
      </font>
    </dxf>
    <dxf>
      <numFmt numFmtId="184" formatCode="&quot;¥&quot;#,##0;[Red]&quot;¥&quot;#,##0"/>
    </dxf>
    <dxf>
      <font>
        <color theme="0"/>
      </font>
      <numFmt numFmtId="176" formatCode="&quot;¥&quot;#,##0_);[Red]\(&quot;¥&quot;#,##0\)"/>
    </dxf>
    <dxf>
      <border>
        <bottom style="thin">
          <color rgb="FFFF0000"/>
        </bottom>
        <vertical/>
        <horizontal/>
      </border>
    </dxf>
    <dxf>
      <border>
        <bottom/>
        <vertical/>
        <horizontal/>
      </border>
    </dxf>
    <dxf>
      <border>
        <left/>
        <right/>
        <bottom/>
        <vertical/>
        <horizontal/>
      </border>
    </dxf>
    <dxf>
      <font>
        <color theme="0"/>
      </font>
    </dxf>
    <dxf>
      <border>
        <top style="thin">
          <color theme="0" tint="-0.14996795556505021"/>
        </top>
        <vertical/>
        <horizontal/>
      </border>
    </dxf>
    <dxf>
      <border>
        <top style="thin">
          <color rgb="FFFF0000"/>
        </top>
        <vertical/>
        <horizontal/>
      </border>
    </dxf>
    <dxf>
      <border>
        <left/>
        <right/>
        <bottom/>
        <vertical/>
        <horizontal/>
      </border>
    </dxf>
    <dxf>
      <border>
        <top style="thin">
          <color auto="1"/>
        </top>
      </border>
    </dxf>
    <dxf>
      <font>
        <color theme="0"/>
      </font>
      <fill>
        <patternFill patternType="none">
          <bgColor auto="1"/>
        </patternFill>
      </fill>
      <border>
        <top/>
      </border>
    </dxf>
  </dxfs>
  <tableStyles count="0" defaultTableStyle="TableStyleMedium9" defaultPivotStyle="PivotStyleLight16"/>
  <colors>
    <mruColors>
      <color rgb="FFFFFFCC"/>
      <color rgb="FFFFCCFF"/>
      <color rgb="FF66FFFF"/>
      <color rgb="FFFF99CC"/>
      <color rgb="FFFF6699"/>
      <color rgb="FF0000FF"/>
      <color rgb="FFFF66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A6CD-2FBC-4004-A6D2-C60473BB2807}">
  <sheetPr codeName="Sheet1"/>
  <dimension ref="A1:X302"/>
  <sheetViews>
    <sheetView zoomScale="130" zoomScaleNormal="13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3"/>
    </sheetView>
  </sheetViews>
  <sheetFormatPr defaultColWidth="8.88671875" defaultRowHeight="15" customHeight="1" x14ac:dyDescent="0.2"/>
  <cols>
    <col min="1" max="1" width="4.77734375" style="237" customWidth="1"/>
    <col min="2" max="2" width="14.77734375" style="93" customWidth="1"/>
    <col min="3" max="3" width="14.77734375" style="89" customWidth="1"/>
    <col min="4" max="4" width="9.109375" style="89" bestFit="1" customWidth="1"/>
    <col min="5" max="5" width="12.77734375" style="89" customWidth="1"/>
    <col min="6" max="24" width="12.77734375" style="35" customWidth="1"/>
    <col min="25" max="16384" width="8.88671875" style="35"/>
  </cols>
  <sheetData>
    <row r="1" spans="1:24" s="90" customFormat="1" ht="15" customHeight="1" x14ac:dyDescent="0.2">
      <c r="A1" s="351" t="s">
        <v>173</v>
      </c>
      <c r="B1" s="341" t="s">
        <v>67</v>
      </c>
      <c r="C1" s="342"/>
      <c r="D1" s="105" t="s">
        <v>54</v>
      </c>
      <c r="E1" s="101">
        <v>45748</v>
      </c>
      <c r="F1" s="101"/>
      <c r="G1" s="102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</row>
    <row r="2" spans="1:24" ht="15" customHeight="1" x14ac:dyDescent="0.2">
      <c r="A2" s="351"/>
      <c r="B2" s="341" t="s">
        <v>132</v>
      </c>
      <c r="C2" s="343"/>
      <c r="D2" s="105" t="s">
        <v>55</v>
      </c>
      <c r="E2" s="100">
        <v>0.1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 spans="1:24" ht="15" customHeight="1" x14ac:dyDescent="0.2">
      <c r="A3" s="351"/>
      <c r="B3" s="343"/>
      <c r="C3" s="343"/>
      <c r="D3" s="105" t="s">
        <v>53</v>
      </c>
      <c r="E3" s="100">
        <v>0.08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</row>
    <row r="4" spans="1:24" ht="15" customHeight="1" x14ac:dyDescent="0.2">
      <c r="A4" s="248" t="s">
        <v>72</v>
      </c>
      <c r="B4" s="248" t="s">
        <v>74</v>
      </c>
      <c r="C4" s="248" t="s">
        <v>64</v>
      </c>
      <c r="D4" s="248" t="s">
        <v>123</v>
      </c>
      <c r="E4" s="99" t="str">
        <f>IF(E1="","",TEXT(E1,"m/d")&amp;" 以降価格")</f>
        <v>4/1 以降価格</v>
      </c>
      <c r="F4" s="99" t="str">
        <f t="shared" ref="F4:X4" si="0">IF(F1="","",TEXT(F1,"m/d")&amp;" 以降価格")</f>
        <v/>
      </c>
      <c r="G4" s="99" t="str">
        <f t="shared" si="0"/>
        <v/>
      </c>
      <c r="H4" s="99" t="str">
        <f t="shared" si="0"/>
        <v/>
      </c>
      <c r="I4" s="99" t="str">
        <f t="shared" si="0"/>
        <v/>
      </c>
      <c r="J4" s="99" t="str">
        <f t="shared" si="0"/>
        <v/>
      </c>
      <c r="K4" s="99" t="str">
        <f t="shared" si="0"/>
        <v/>
      </c>
      <c r="L4" s="99" t="str">
        <f t="shared" si="0"/>
        <v/>
      </c>
      <c r="M4" s="99" t="str">
        <f t="shared" si="0"/>
        <v/>
      </c>
      <c r="N4" s="99" t="str">
        <f t="shared" si="0"/>
        <v/>
      </c>
      <c r="O4" s="99" t="str">
        <f t="shared" si="0"/>
        <v/>
      </c>
      <c r="P4" s="99" t="str">
        <f t="shared" si="0"/>
        <v/>
      </c>
      <c r="Q4" s="99" t="str">
        <f t="shared" si="0"/>
        <v/>
      </c>
      <c r="R4" s="99" t="str">
        <f t="shared" si="0"/>
        <v/>
      </c>
      <c r="S4" s="99" t="str">
        <f t="shared" si="0"/>
        <v/>
      </c>
      <c r="T4" s="99" t="str">
        <f t="shared" si="0"/>
        <v/>
      </c>
      <c r="U4" s="99" t="str">
        <f t="shared" si="0"/>
        <v/>
      </c>
      <c r="V4" s="99" t="str">
        <f t="shared" si="0"/>
        <v/>
      </c>
      <c r="W4" s="99" t="str">
        <f t="shared" si="0"/>
        <v/>
      </c>
      <c r="X4" s="99" t="str">
        <f t="shared" si="0"/>
        <v/>
      </c>
    </row>
    <row r="5" spans="1:24" ht="15" customHeight="1" x14ac:dyDescent="0.2">
      <c r="A5" s="238"/>
      <c r="B5" s="94"/>
      <c r="C5" s="96"/>
      <c r="D5" s="238"/>
      <c r="E5" s="92"/>
      <c r="F5" s="92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" customHeight="1" x14ac:dyDescent="0.2">
      <c r="A6" s="238"/>
      <c r="B6" s="94"/>
      <c r="C6" s="96"/>
      <c r="D6" s="238"/>
      <c r="E6" s="92"/>
      <c r="F6" s="92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" customHeight="1" x14ac:dyDescent="0.2">
      <c r="A7" s="238"/>
      <c r="B7" s="94"/>
      <c r="C7" s="96"/>
      <c r="D7" s="238"/>
      <c r="E7" s="92"/>
      <c r="F7" s="92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" customHeight="1" x14ac:dyDescent="0.2">
      <c r="A8" s="238"/>
      <c r="B8" s="94"/>
      <c r="C8" s="96"/>
      <c r="D8" s="238"/>
      <c r="E8" s="92"/>
      <c r="F8" s="92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" customHeight="1" x14ac:dyDescent="0.2">
      <c r="A9" s="238"/>
      <c r="B9" s="94"/>
      <c r="C9" s="96"/>
      <c r="D9" s="238"/>
      <c r="E9" s="92"/>
      <c r="F9" s="92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" customHeight="1" x14ac:dyDescent="0.2">
      <c r="A10" s="238"/>
      <c r="B10" s="94"/>
      <c r="C10" s="96"/>
      <c r="D10" s="238"/>
      <c r="E10" s="92"/>
      <c r="F10" s="92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" customHeight="1" x14ac:dyDescent="0.2">
      <c r="A11" s="238"/>
      <c r="B11" s="94"/>
      <c r="C11" s="96"/>
      <c r="D11" s="238"/>
      <c r="E11" s="92"/>
      <c r="F11" s="92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" customHeight="1" x14ac:dyDescent="0.2">
      <c r="A12" s="238"/>
      <c r="B12" s="94"/>
      <c r="C12" s="96"/>
      <c r="D12" s="238"/>
      <c r="E12" s="92"/>
      <c r="F12" s="92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" customHeight="1" x14ac:dyDescent="0.2">
      <c r="A13" s="238"/>
      <c r="B13" s="94"/>
      <c r="C13" s="96"/>
      <c r="D13" s="238"/>
      <c r="E13" s="92"/>
      <c r="F13" s="92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" customHeight="1" x14ac:dyDescent="0.2">
      <c r="A14" s="238"/>
      <c r="B14" s="94"/>
      <c r="C14" s="96"/>
      <c r="D14" s="238"/>
      <c r="E14" s="92"/>
      <c r="F14" s="92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" customHeight="1" x14ac:dyDescent="0.2">
      <c r="A15" s="238"/>
      <c r="B15" s="94"/>
      <c r="C15" s="96"/>
      <c r="D15" s="238"/>
      <c r="E15" s="92"/>
      <c r="F15" s="92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 x14ac:dyDescent="0.2">
      <c r="A16" s="238"/>
      <c r="B16" s="94"/>
      <c r="C16" s="96"/>
      <c r="D16" s="238"/>
      <c r="E16" s="92"/>
      <c r="F16" s="92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4" ht="15" customHeight="1" x14ac:dyDescent="0.2">
      <c r="A17" s="238"/>
      <c r="B17" s="94"/>
      <c r="C17" s="96"/>
      <c r="D17" s="238"/>
      <c r="E17" s="92"/>
      <c r="F17" s="92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4" ht="15" customHeight="1" x14ac:dyDescent="0.2">
      <c r="A18" s="238"/>
      <c r="B18" s="94"/>
      <c r="C18" s="96"/>
      <c r="D18" s="238"/>
      <c r="E18" s="92"/>
      <c r="F18" s="92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4" ht="15" customHeight="1" x14ac:dyDescent="0.2">
      <c r="A19" s="238"/>
      <c r="B19" s="94"/>
      <c r="C19" s="96"/>
      <c r="D19" s="238"/>
      <c r="E19" s="92"/>
      <c r="F19" s="92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4" ht="15" customHeight="1" x14ac:dyDescent="0.2">
      <c r="A20" s="238"/>
      <c r="B20" s="94"/>
      <c r="C20" s="96"/>
      <c r="D20" s="238"/>
      <c r="E20" s="92"/>
      <c r="F20" s="92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4" ht="15" customHeight="1" x14ac:dyDescent="0.2">
      <c r="A21" s="238"/>
      <c r="B21" s="94"/>
      <c r="C21" s="96"/>
      <c r="D21" s="238"/>
      <c r="E21" s="92"/>
      <c r="F21" s="92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4" ht="15" customHeight="1" x14ac:dyDescent="0.2">
      <c r="A22" s="238"/>
      <c r="B22" s="94"/>
      <c r="C22" s="96"/>
      <c r="D22" s="238"/>
      <c r="E22" s="92"/>
      <c r="F22" s="92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4" ht="15" customHeight="1" x14ac:dyDescent="0.2">
      <c r="A23" s="238"/>
      <c r="B23" s="94"/>
      <c r="C23" s="96"/>
      <c r="D23" s="238"/>
      <c r="E23" s="92"/>
      <c r="F23" s="92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4" ht="15" customHeight="1" x14ac:dyDescent="0.2">
      <c r="A24" s="238"/>
      <c r="B24" s="94"/>
      <c r="C24" s="96"/>
      <c r="D24" s="238"/>
      <c r="E24" s="92"/>
      <c r="F24" s="92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4" ht="15" customHeight="1" x14ac:dyDescent="0.2">
      <c r="A25" s="238"/>
      <c r="B25" s="94"/>
      <c r="C25" s="96"/>
      <c r="D25" s="238"/>
      <c r="E25" s="92"/>
      <c r="F25" s="92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4" ht="15" customHeight="1" x14ac:dyDescent="0.2">
      <c r="A26" s="238"/>
      <c r="B26" s="94"/>
      <c r="C26" s="96"/>
      <c r="D26" s="238"/>
      <c r="E26" s="92"/>
      <c r="F26" s="92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4" ht="15" customHeight="1" x14ac:dyDescent="0.2">
      <c r="A27" s="238"/>
      <c r="B27" s="94"/>
      <c r="C27" s="96"/>
      <c r="D27" s="238"/>
      <c r="E27" s="92"/>
      <c r="F27" s="92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</row>
    <row r="28" spans="1:24" ht="15" customHeight="1" x14ac:dyDescent="0.2">
      <c r="A28" s="238"/>
      <c r="B28" s="94"/>
      <c r="C28" s="96"/>
      <c r="D28" s="238"/>
      <c r="E28" s="92"/>
      <c r="F28" s="92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</row>
    <row r="29" spans="1:24" ht="15" customHeight="1" x14ac:dyDescent="0.2">
      <c r="A29" s="238"/>
      <c r="B29" s="94"/>
      <c r="C29" s="96"/>
      <c r="D29" s="238"/>
      <c r="E29" s="92"/>
      <c r="F29" s="92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</row>
    <row r="30" spans="1:24" ht="15" customHeight="1" x14ac:dyDescent="0.2">
      <c r="A30" s="238"/>
      <c r="B30" s="94"/>
      <c r="C30" s="96"/>
      <c r="D30" s="238"/>
      <c r="E30" s="92"/>
      <c r="F30" s="92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</row>
    <row r="31" spans="1:24" ht="15" customHeight="1" x14ac:dyDescent="0.2">
      <c r="A31" s="238"/>
      <c r="B31" s="94"/>
      <c r="C31" s="96"/>
      <c r="D31" s="238"/>
      <c r="E31" s="92"/>
      <c r="F31" s="92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</row>
    <row r="32" spans="1:24" ht="15" customHeight="1" x14ac:dyDescent="0.2">
      <c r="A32" s="238"/>
      <c r="B32" s="94"/>
      <c r="C32" s="96"/>
      <c r="D32" s="238"/>
      <c r="E32" s="92"/>
      <c r="F32" s="92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</row>
    <row r="33" spans="1:24" ht="15" customHeight="1" x14ac:dyDescent="0.2">
      <c r="A33" s="238"/>
      <c r="B33" s="94"/>
      <c r="C33" s="96"/>
      <c r="D33" s="238"/>
      <c r="E33" s="92"/>
      <c r="F33" s="92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</row>
    <row r="34" spans="1:24" ht="15" customHeight="1" x14ac:dyDescent="0.2">
      <c r="A34" s="238"/>
      <c r="B34" s="94"/>
      <c r="C34" s="96"/>
      <c r="D34" s="238"/>
      <c r="E34" s="92"/>
      <c r="F34" s="92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</row>
    <row r="35" spans="1:24" ht="15" customHeight="1" x14ac:dyDescent="0.2">
      <c r="A35" s="238"/>
      <c r="B35" s="94"/>
      <c r="C35" s="96"/>
      <c r="D35" s="238"/>
      <c r="E35" s="92"/>
      <c r="F35" s="92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</row>
    <row r="36" spans="1:24" ht="15" customHeight="1" x14ac:dyDescent="0.2">
      <c r="A36" s="238"/>
      <c r="B36" s="94"/>
      <c r="C36" s="96"/>
      <c r="D36" s="238"/>
      <c r="E36" s="92"/>
      <c r="F36" s="92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</row>
    <row r="37" spans="1:24" ht="15" customHeight="1" x14ac:dyDescent="0.2">
      <c r="A37" s="238"/>
      <c r="B37" s="94"/>
      <c r="C37" s="96"/>
      <c r="D37" s="238"/>
      <c r="E37" s="92"/>
      <c r="F37" s="92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</row>
    <row r="38" spans="1:24" ht="15" customHeight="1" x14ac:dyDescent="0.2">
      <c r="A38" s="238"/>
      <c r="B38" s="94"/>
      <c r="C38" s="96"/>
      <c r="D38" s="238"/>
      <c r="E38" s="92"/>
      <c r="F38" s="92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</row>
    <row r="39" spans="1:24" ht="15" customHeight="1" x14ac:dyDescent="0.2">
      <c r="A39" s="238"/>
      <c r="B39" s="94"/>
      <c r="C39" s="96"/>
      <c r="D39" s="238"/>
      <c r="E39" s="92"/>
      <c r="F39" s="92"/>
      <c r="G39" s="88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</row>
    <row r="40" spans="1:24" ht="15" customHeight="1" x14ac:dyDescent="0.2">
      <c r="A40" s="238"/>
      <c r="B40" s="94"/>
      <c r="C40" s="96"/>
      <c r="D40" s="238"/>
      <c r="E40" s="92"/>
      <c r="F40" s="92"/>
      <c r="G40" s="88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</row>
    <row r="41" spans="1:24" ht="15" customHeight="1" x14ac:dyDescent="0.2">
      <c r="A41" s="238"/>
      <c r="B41" s="94"/>
      <c r="C41" s="96"/>
      <c r="D41" s="238"/>
      <c r="E41" s="92"/>
      <c r="F41" s="92"/>
      <c r="G41" s="88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</row>
    <row r="42" spans="1:24" ht="15" customHeight="1" x14ac:dyDescent="0.2">
      <c r="A42" s="238"/>
      <c r="B42" s="94"/>
      <c r="C42" s="96"/>
      <c r="D42" s="238"/>
      <c r="E42" s="92"/>
      <c r="F42" s="92"/>
      <c r="G42" s="88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</row>
    <row r="43" spans="1:24" ht="15" customHeight="1" x14ac:dyDescent="0.2">
      <c r="A43" s="238"/>
      <c r="B43" s="94"/>
      <c r="C43" s="96"/>
      <c r="D43" s="238"/>
      <c r="E43" s="92"/>
      <c r="F43" s="92"/>
      <c r="G43" s="88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</row>
    <row r="44" spans="1:24" ht="15" customHeight="1" x14ac:dyDescent="0.2">
      <c r="A44" s="238"/>
      <c r="B44" s="94"/>
      <c r="C44" s="96"/>
      <c r="D44" s="238"/>
      <c r="E44" s="92"/>
      <c r="F44" s="92"/>
      <c r="G44" s="88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</row>
    <row r="45" spans="1:24" ht="15" customHeight="1" x14ac:dyDescent="0.2">
      <c r="A45" s="238"/>
      <c r="B45" s="94"/>
      <c r="C45" s="96"/>
      <c r="D45" s="238"/>
      <c r="E45" s="92"/>
      <c r="F45" s="92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</row>
    <row r="46" spans="1:24" ht="15" customHeight="1" x14ac:dyDescent="0.2">
      <c r="A46" s="238"/>
      <c r="B46" s="94"/>
      <c r="C46" s="96"/>
      <c r="D46" s="238"/>
      <c r="E46" s="92"/>
      <c r="F46" s="92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</row>
    <row r="47" spans="1:24" ht="15" customHeight="1" x14ac:dyDescent="0.2">
      <c r="A47" s="238"/>
      <c r="B47" s="94"/>
      <c r="C47" s="96"/>
      <c r="D47" s="238"/>
      <c r="E47" s="92"/>
      <c r="F47" s="92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4" ht="15" customHeight="1" x14ac:dyDescent="0.2">
      <c r="A48" s="238"/>
      <c r="B48" s="94"/>
      <c r="C48" s="96"/>
      <c r="D48" s="238"/>
      <c r="E48" s="92"/>
      <c r="F48" s="92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1:24" ht="15" customHeight="1" x14ac:dyDescent="0.2">
      <c r="A49" s="238"/>
      <c r="B49" s="94"/>
      <c r="C49" s="96"/>
      <c r="D49" s="238"/>
      <c r="E49" s="92"/>
      <c r="F49" s="92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1:24" ht="15" customHeight="1" x14ac:dyDescent="0.2">
      <c r="A50" s="238"/>
      <c r="B50" s="94"/>
      <c r="C50" s="96"/>
      <c r="D50" s="238"/>
      <c r="E50" s="92"/>
      <c r="F50" s="92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1:24" ht="15" customHeight="1" x14ac:dyDescent="0.2">
      <c r="A51" s="238"/>
      <c r="B51" s="94"/>
      <c r="C51" s="96"/>
      <c r="D51" s="238"/>
      <c r="E51" s="92"/>
      <c r="F51" s="92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1:24" ht="15" customHeight="1" x14ac:dyDescent="0.2">
      <c r="A52" s="238"/>
      <c r="B52" s="94"/>
      <c r="C52" s="96"/>
      <c r="D52" s="238"/>
      <c r="E52" s="92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1:24" ht="15" customHeight="1" x14ac:dyDescent="0.2">
      <c r="A53" s="238"/>
      <c r="B53" s="94"/>
      <c r="C53" s="96"/>
      <c r="D53" s="238"/>
      <c r="E53" s="92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</row>
    <row r="54" spans="1:24" ht="15" customHeight="1" x14ac:dyDescent="0.2">
      <c r="A54" s="238"/>
      <c r="B54" s="94"/>
      <c r="C54" s="96"/>
      <c r="D54" s="238"/>
      <c r="E54" s="92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</row>
    <row r="55" spans="1:24" ht="15" customHeight="1" x14ac:dyDescent="0.2">
      <c r="A55" s="238"/>
      <c r="B55" s="94"/>
      <c r="C55" s="96"/>
      <c r="D55" s="238"/>
      <c r="E55" s="92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</row>
    <row r="56" spans="1:24" ht="15" customHeight="1" x14ac:dyDescent="0.2">
      <c r="A56" s="238"/>
      <c r="B56" s="94"/>
      <c r="C56" s="96"/>
      <c r="D56" s="238"/>
      <c r="E56" s="92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</row>
    <row r="57" spans="1:24" ht="15" customHeight="1" x14ac:dyDescent="0.2">
      <c r="A57" s="238"/>
      <c r="B57" s="94"/>
      <c r="C57" s="96"/>
      <c r="D57" s="238"/>
      <c r="E57" s="92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</row>
    <row r="58" spans="1:24" ht="15" customHeight="1" x14ac:dyDescent="0.2">
      <c r="A58" s="238"/>
      <c r="B58" s="94"/>
      <c r="C58" s="96"/>
      <c r="D58" s="238"/>
      <c r="E58" s="92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</row>
    <row r="59" spans="1:24" ht="15" customHeight="1" x14ac:dyDescent="0.2">
      <c r="A59" s="238"/>
      <c r="B59" s="94"/>
      <c r="C59" s="96"/>
      <c r="D59" s="238"/>
      <c r="E59" s="92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</row>
    <row r="60" spans="1:24" ht="15" customHeight="1" x14ac:dyDescent="0.2">
      <c r="A60" s="238"/>
      <c r="B60" s="94"/>
      <c r="C60" s="96"/>
      <c r="D60" s="238"/>
      <c r="E60" s="92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</row>
    <row r="61" spans="1:24" ht="15" customHeight="1" x14ac:dyDescent="0.2">
      <c r="A61" s="238"/>
      <c r="B61" s="94"/>
      <c r="C61" s="96"/>
      <c r="D61" s="238"/>
      <c r="E61" s="92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</row>
    <row r="62" spans="1:24" ht="15" customHeight="1" x14ac:dyDescent="0.2">
      <c r="A62" s="238"/>
      <c r="B62" s="94"/>
      <c r="C62" s="96"/>
      <c r="D62" s="238"/>
      <c r="E62" s="92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</row>
    <row r="63" spans="1:24" ht="15" customHeight="1" x14ac:dyDescent="0.2">
      <c r="A63" s="238"/>
      <c r="B63" s="94"/>
      <c r="C63" s="96"/>
      <c r="D63" s="238"/>
      <c r="E63" s="92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</row>
    <row r="64" spans="1:24" ht="15" customHeight="1" x14ac:dyDescent="0.2">
      <c r="A64" s="238"/>
      <c r="B64" s="94"/>
      <c r="C64" s="96"/>
      <c r="D64" s="238"/>
      <c r="E64" s="92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</row>
    <row r="65" spans="1:24" ht="15" customHeight="1" x14ac:dyDescent="0.2">
      <c r="A65" s="238"/>
      <c r="B65" s="94"/>
      <c r="C65" s="96"/>
      <c r="D65" s="238"/>
      <c r="E65" s="92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</row>
    <row r="66" spans="1:24" ht="15" customHeight="1" x14ac:dyDescent="0.2">
      <c r="A66" s="238"/>
      <c r="B66" s="94"/>
      <c r="C66" s="96"/>
      <c r="D66" s="238"/>
      <c r="E66" s="92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</row>
    <row r="67" spans="1:24" ht="15" customHeight="1" x14ac:dyDescent="0.2">
      <c r="A67" s="238"/>
      <c r="B67" s="94"/>
      <c r="C67" s="96"/>
      <c r="D67" s="238"/>
      <c r="E67" s="92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</row>
    <row r="68" spans="1:24" ht="15" customHeight="1" x14ac:dyDescent="0.2">
      <c r="A68" s="238"/>
      <c r="B68" s="94"/>
      <c r="C68" s="96"/>
      <c r="D68" s="238"/>
      <c r="E68" s="92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</row>
    <row r="69" spans="1:24" ht="15" customHeight="1" x14ac:dyDescent="0.2">
      <c r="A69" s="238"/>
      <c r="B69" s="94"/>
      <c r="C69" s="96"/>
      <c r="D69" s="238"/>
      <c r="E69" s="92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</row>
    <row r="70" spans="1:24" ht="15" customHeight="1" x14ac:dyDescent="0.2">
      <c r="A70" s="238"/>
      <c r="B70" s="94"/>
      <c r="C70" s="96"/>
      <c r="D70" s="238"/>
      <c r="E70" s="92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</row>
    <row r="71" spans="1:24" ht="15" customHeight="1" x14ac:dyDescent="0.2">
      <c r="A71" s="238"/>
      <c r="B71" s="94"/>
      <c r="C71" s="96"/>
      <c r="D71" s="238"/>
      <c r="E71" s="92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</row>
    <row r="72" spans="1:24" ht="15" customHeight="1" x14ac:dyDescent="0.2">
      <c r="A72" s="238"/>
      <c r="B72" s="94"/>
      <c r="C72" s="96"/>
      <c r="D72" s="238"/>
      <c r="E72" s="92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</row>
    <row r="73" spans="1:24" ht="15" customHeight="1" x14ac:dyDescent="0.2">
      <c r="A73" s="238"/>
      <c r="B73" s="94"/>
      <c r="C73" s="96"/>
      <c r="D73" s="238"/>
      <c r="E73" s="92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</row>
    <row r="74" spans="1:24" ht="15" customHeight="1" x14ac:dyDescent="0.2">
      <c r="A74" s="238"/>
      <c r="B74" s="94"/>
      <c r="C74" s="96"/>
      <c r="D74" s="238"/>
      <c r="E74" s="92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</row>
    <row r="75" spans="1:24" ht="15" customHeight="1" x14ac:dyDescent="0.2">
      <c r="A75" s="238"/>
      <c r="B75" s="94"/>
      <c r="C75" s="96"/>
      <c r="D75" s="238"/>
      <c r="E75" s="92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</row>
    <row r="76" spans="1:24" ht="15" customHeight="1" x14ac:dyDescent="0.2">
      <c r="A76" s="238"/>
      <c r="B76" s="94"/>
      <c r="C76" s="96"/>
      <c r="D76" s="238"/>
      <c r="E76" s="92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</row>
    <row r="77" spans="1:24" ht="15" customHeight="1" x14ac:dyDescent="0.2">
      <c r="A77" s="238"/>
      <c r="B77" s="94"/>
      <c r="C77" s="96"/>
      <c r="D77" s="238"/>
      <c r="E77" s="92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</row>
    <row r="78" spans="1:24" ht="15" customHeight="1" x14ac:dyDescent="0.2">
      <c r="A78" s="238"/>
      <c r="B78" s="94"/>
      <c r="C78" s="96"/>
      <c r="D78" s="238"/>
      <c r="E78" s="92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</row>
    <row r="79" spans="1:24" ht="15" customHeight="1" x14ac:dyDescent="0.2">
      <c r="A79" s="238"/>
      <c r="B79" s="94"/>
      <c r="C79" s="96"/>
      <c r="D79" s="238"/>
      <c r="E79" s="92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</row>
    <row r="80" spans="1:24" ht="15" customHeight="1" x14ac:dyDescent="0.2">
      <c r="A80" s="238"/>
      <c r="B80" s="94"/>
      <c r="C80" s="96"/>
      <c r="D80" s="238"/>
      <c r="E80" s="92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</row>
    <row r="81" spans="1:24" ht="15" customHeight="1" x14ac:dyDescent="0.2">
      <c r="A81" s="238"/>
      <c r="B81" s="94"/>
      <c r="C81" s="96"/>
      <c r="D81" s="238"/>
      <c r="E81" s="92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</row>
    <row r="82" spans="1:24" ht="15" customHeight="1" x14ac:dyDescent="0.2">
      <c r="A82" s="238"/>
      <c r="B82" s="94"/>
      <c r="C82" s="96"/>
      <c r="D82" s="238"/>
      <c r="E82" s="92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</row>
    <row r="83" spans="1:24" ht="15" customHeight="1" x14ac:dyDescent="0.2">
      <c r="A83" s="238"/>
      <c r="B83" s="94"/>
      <c r="C83" s="96"/>
      <c r="D83" s="238"/>
      <c r="E83" s="92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1:24" ht="15" customHeight="1" x14ac:dyDescent="0.2">
      <c r="A84" s="238"/>
      <c r="B84" s="94"/>
      <c r="C84" s="96"/>
      <c r="D84" s="238"/>
      <c r="E84" s="92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</row>
    <row r="85" spans="1:24" ht="15" customHeight="1" x14ac:dyDescent="0.2">
      <c r="A85" s="238"/>
      <c r="B85" s="94"/>
      <c r="C85" s="96"/>
      <c r="D85" s="238"/>
      <c r="E85" s="92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</row>
    <row r="86" spans="1:24" ht="15" customHeight="1" x14ac:dyDescent="0.2">
      <c r="A86" s="238"/>
      <c r="B86" s="94"/>
      <c r="C86" s="96"/>
      <c r="D86" s="238"/>
      <c r="E86" s="92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</row>
    <row r="87" spans="1:24" ht="15" customHeight="1" x14ac:dyDescent="0.2">
      <c r="A87" s="238"/>
      <c r="B87" s="94"/>
      <c r="C87" s="96"/>
      <c r="D87" s="238"/>
      <c r="E87" s="92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</row>
    <row r="88" spans="1:24" ht="15" customHeight="1" x14ac:dyDescent="0.2">
      <c r="A88" s="238"/>
      <c r="B88" s="94"/>
      <c r="C88" s="96"/>
      <c r="D88" s="238"/>
      <c r="E88" s="92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</row>
    <row r="89" spans="1:24" ht="15" customHeight="1" x14ac:dyDescent="0.2">
      <c r="A89" s="238"/>
      <c r="B89" s="94"/>
      <c r="C89" s="96"/>
      <c r="D89" s="238"/>
      <c r="E89" s="92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</row>
    <row r="90" spans="1:24" ht="15" customHeight="1" x14ac:dyDescent="0.2">
      <c r="A90" s="238"/>
      <c r="B90" s="94"/>
      <c r="C90" s="96"/>
      <c r="D90" s="238"/>
      <c r="E90" s="92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</row>
    <row r="91" spans="1:24" ht="15" customHeight="1" x14ac:dyDescent="0.2">
      <c r="A91" s="238"/>
      <c r="B91" s="94"/>
      <c r="C91" s="96"/>
      <c r="D91" s="238"/>
      <c r="E91" s="92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</row>
    <row r="92" spans="1:24" ht="15" customHeight="1" x14ac:dyDescent="0.2">
      <c r="A92" s="238"/>
      <c r="B92" s="94"/>
      <c r="C92" s="96"/>
      <c r="D92" s="238"/>
      <c r="E92" s="92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</row>
    <row r="93" spans="1:24" ht="15" customHeight="1" x14ac:dyDescent="0.2">
      <c r="A93" s="238"/>
      <c r="B93" s="94"/>
      <c r="C93" s="96"/>
      <c r="D93" s="238"/>
      <c r="E93" s="92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</row>
    <row r="94" spans="1:24" ht="15" customHeight="1" x14ac:dyDescent="0.2">
      <c r="A94" s="238"/>
      <c r="B94" s="94"/>
      <c r="C94" s="96"/>
      <c r="D94" s="238"/>
      <c r="E94" s="92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</row>
    <row r="95" spans="1:24" ht="15" customHeight="1" x14ac:dyDescent="0.2">
      <c r="A95" s="238"/>
      <c r="B95" s="94"/>
      <c r="C95" s="96"/>
      <c r="D95" s="238"/>
      <c r="E95" s="92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</row>
    <row r="96" spans="1:24" ht="15" customHeight="1" x14ac:dyDescent="0.2">
      <c r="A96" s="238"/>
      <c r="B96" s="94"/>
      <c r="C96" s="96"/>
      <c r="D96" s="238"/>
      <c r="E96" s="92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</row>
    <row r="97" spans="1:24" ht="15" customHeight="1" x14ac:dyDescent="0.2">
      <c r="A97" s="238"/>
      <c r="B97" s="94"/>
      <c r="C97" s="96"/>
      <c r="D97" s="238"/>
      <c r="E97" s="92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</row>
    <row r="98" spans="1:24" ht="15" customHeight="1" x14ac:dyDescent="0.2">
      <c r="A98" s="238"/>
      <c r="B98" s="94"/>
      <c r="C98" s="96"/>
      <c r="D98" s="238"/>
      <c r="E98" s="92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</row>
    <row r="99" spans="1:24" ht="15" customHeight="1" x14ac:dyDescent="0.2">
      <c r="A99" s="238"/>
      <c r="B99" s="94"/>
      <c r="C99" s="96"/>
      <c r="D99" s="238"/>
      <c r="E99" s="92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</row>
    <row r="100" spans="1:24" ht="15" customHeight="1" x14ac:dyDescent="0.2">
      <c r="A100" s="238"/>
      <c r="B100" s="94"/>
      <c r="C100" s="96"/>
      <c r="D100" s="238"/>
      <c r="E100" s="92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</row>
    <row r="101" spans="1:24" ht="15" customHeight="1" x14ac:dyDescent="0.2">
      <c r="A101" s="238"/>
      <c r="B101" s="94"/>
      <c r="C101" s="96"/>
      <c r="D101" s="238"/>
      <c r="E101" s="92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</row>
    <row r="102" spans="1:24" ht="15" customHeight="1" x14ac:dyDescent="0.2">
      <c r="A102" s="238"/>
      <c r="B102" s="94"/>
      <c r="C102" s="96"/>
      <c r="D102" s="238"/>
      <c r="E102" s="92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</row>
    <row r="103" spans="1:24" ht="15" customHeight="1" x14ac:dyDescent="0.2">
      <c r="A103" s="238"/>
      <c r="B103" s="94"/>
      <c r="C103" s="96"/>
      <c r="D103" s="238"/>
      <c r="E103" s="92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</row>
    <row r="104" spans="1:24" ht="15" customHeight="1" x14ac:dyDescent="0.2">
      <c r="A104" s="238"/>
      <c r="B104" s="94"/>
      <c r="C104" s="96"/>
      <c r="D104" s="238"/>
      <c r="E104" s="92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</row>
    <row r="105" spans="1:24" ht="15" customHeight="1" x14ac:dyDescent="0.2">
      <c r="A105" s="90"/>
      <c r="B105" s="95"/>
      <c r="C105" s="35"/>
      <c r="D105" s="35"/>
      <c r="E105" s="91"/>
    </row>
    <row r="106" spans="1:24" ht="15" customHeight="1" x14ac:dyDescent="0.2">
      <c r="A106" s="90"/>
      <c r="B106" s="95"/>
      <c r="C106" s="35"/>
      <c r="D106" s="35"/>
      <c r="E106" s="91"/>
    </row>
    <row r="107" spans="1:24" ht="15" customHeight="1" x14ac:dyDescent="0.2">
      <c r="A107" s="90"/>
      <c r="B107" s="95"/>
      <c r="C107" s="35"/>
      <c r="D107" s="35"/>
      <c r="E107" s="91"/>
    </row>
    <row r="108" spans="1:24" ht="15" customHeight="1" x14ac:dyDescent="0.2">
      <c r="A108" s="90"/>
      <c r="B108" s="95"/>
      <c r="C108" s="35"/>
      <c r="D108" s="35"/>
      <c r="E108" s="91"/>
    </row>
    <row r="109" spans="1:24" ht="15" customHeight="1" x14ac:dyDescent="0.2">
      <c r="A109" s="90"/>
      <c r="B109" s="95"/>
      <c r="C109" s="35"/>
      <c r="D109" s="35"/>
      <c r="E109" s="91"/>
    </row>
    <row r="110" spans="1:24" ht="15" customHeight="1" x14ac:dyDescent="0.2">
      <c r="A110" s="90"/>
      <c r="B110" s="95"/>
      <c r="C110" s="35"/>
      <c r="D110" s="35"/>
      <c r="E110" s="91"/>
    </row>
    <row r="111" spans="1:24" ht="15" customHeight="1" x14ac:dyDescent="0.2">
      <c r="A111" s="90"/>
      <c r="B111" s="95"/>
      <c r="C111" s="35"/>
      <c r="D111" s="35"/>
      <c r="E111" s="91"/>
    </row>
    <row r="112" spans="1:24" ht="15" customHeight="1" x14ac:dyDescent="0.2">
      <c r="A112" s="90"/>
      <c r="B112" s="95"/>
      <c r="C112" s="35"/>
      <c r="D112" s="35"/>
      <c r="E112" s="91"/>
    </row>
    <row r="113" spans="1:5" ht="15" customHeight="1" x14ac:dyDescent="0.2">
      <c r="A113" s="90"/>
      <c r="B113" s="95"/>
      <c r="C113" s="35"/>
      <c r="D113" s="35"/>
      <c r="E113" s="91"/>
    </row>
    <row r="114" spans="1:5" ht="15" customHeight="1" x14ac:dyDescent="0.2">
      <c r="A114" s="90"/>
      <c r="B114" s="95"/>
      <c r="C114" s="35"/>
      <c r="D114" s="35"/>
      <c r="E114" s="91"/>
    </row>
    <row r="115" spans="1:5" ht="15" customHeight="1" x14ac:dyDescent="0.2">
      <c r="A115" s="90"/>
      <c r="B115" s="95"/>
      <c r="C115" s="35"/>
      <c r="D115" s="35"/>
      <c r="E115" s="91"/>
    </row>
    <row r="116" spans="1:5" ht="15" customHeight="1" x14ac:dyDescent="0.2">
      <c r="A116" s="90"/>
      <c r="B116" s="95"/>
      <c r="C116" s="35"/>
      <c r="D116" s="35"/>
      <c r="E116" s="91"/>
    </row>
    <row r="117" spans="1:5" ht="15" customHeight="1" x14ac:dyDescent="0.2">
      <c r="A117" s="90"/>
      <c r="B117" s="95"/>
      <c r="C117" s="35"/>
      <c r="D117" s="35"/>
      <c r="E117" s="91"/>
    </row>
    <row r="118" spans="1:5" ht="15" customHeight="1" x14ac:dyDescent="0.2">
      <c r="A118" s="90"/>
      <c r="B118" s="95"/>
      <c r="C118" s="35"/>
      <c r="D118" s="35"/>
      <c r="E118" s="91"/>
    </row>
    <row r="119" spans="1:5" ht="15" customHeight="1" x14ac:dyDescent="0.2">
      <c r="A119" s="90"/>
      <c r="B119" s="95"/>
      <c r="C119" s="35"/>
      <c r="D119" s="35"/>
      <c r="E119" s="91"/>
    </row>
    <row r="120" spans="1:5" ht="15" customHeight="1" x14ac:dyDescent="0.2">
      <c r="A120" s="90"/>
      <c r="B120" s="95"/>
      <c r="C120" s="35"/>
      <c r="D120" s="35"/>
      <c r="E120" s="91"/>
    </row>
    <row r="121" spans="1:5" ht="15" customHeight="1" x14ac:dyDescent="0.2">
      <c r="A121" s="90"/>
      <c r="B121" s="95"/>
      <c r="C121" s="35"/>
      <c r="D121" s="35"/>
      <c r="E121" s="91"/>
    </row>
    <row r="122" spans="1:5" ht="15" customHeight="1" x14ac:dyDescent="0.2">
      <c r="A122" s="90"/>
      <c r="B122" s="95"/>
      <c r="C122" s="35"/>
      <c r="D122" s="35"/>
      <c r="E122" s="91"/>
    </row>
    <row r="123" spans="1:5" ht="15" customHeight="1" x14ac:dyDescent="0.2">
      <c r="A123" s="90"/>
      <c r="B123" s="95"/>
      <c r="C123" s="35"/>
      <c r="D123" s="35"/>
      <c r="E123" s="91"/>
    </row>
    <row r="124" spans="1:5" ht="15" customHeight="1" x14ac:dyDescent="0.2">
      <c r="A124" s="90"/>
      <c r="B124" s="95"/>
      <c r="C124" s="35"/>
      <c r="D124" s="35"/>
      <c r="E124" s="91"/>
    </row>
    <row r="125" spans="1:5" ht="15" customHeight="1" x14ac:dyDescent="0.2">
      <c r="A125" s="90"/>
      <c r="B125" s="95"/>
      <c r="C125" s="35"/>
      <c r="D125" s="35"/>
      <c r="E125" s="91"/>
    </row>
    <row r="126" spans="1:5" ht="15" customHeight="1" x14ac:dyDescent="0.2">
      <c r="A126" s="90"/>
      <c r="B126" s="95"/>
      <c r="C126" s="35"/>
      <c r="D126" s="35"/>
      <c r="E126" s="91"/>
    </row>
    <row r="127" spans="1:5" ht="15" customHeight="1" x14ac:dyDescent="0.2">
      <c r="A127" s="90"/>
      <c r="B127" s="95"/>
      <c r="C127" s="35"/>
      <c r="D127" s="35"/>
      <c r="E127" s="91"/>
    </row>
    <row r="128" spans="1:5" ht="15" customHeight="1" x14ac:dyDescent="0.2">
      <c r="A128" s="90"/>
      <c r="B128" s="95"/>
      <c r="C128" s="35"/>
      <c r="D128" s="35"/>
      <c r="E128" s="91"/>
    </row>
    <row r="129" spans="1:5" ht="15" customHeight="1" x14ac:dyDescent="0.2">
      <c r="A129" s="90"/>
      <c r="B129" s="95"/>
      <c r="C129" s="35"/>
      <c r="D129" s="35"/>
      <c r="E129" s="91"/>
    </row>
    <row r="130" spans="1:5" ht="15" customHeight="1" x14ac:dyDescent="0.2">
      <c r="A130" s="90"/>
      <c r="B130" s="95"/>
      <c r="C130" s="35"/>
      <c r="D130" s="35"/>
      <c r="E130" s="91"/>
    </row>
    <row r="131" spans="1:5" ht="15" customHeight="1" x14ac:dyDescent="0.2">
      <c r="A131" s="90"/>
      <c r="B131" s="95"/>
      <c r="C131" s="35"/>
      <c r="D131" s="35"/>
      <c r="E131" s="91"/>
    </row>
    <row r="132" spans="1:5" ht="15" customHeight="1" x14ac:dyDescent="0.2">
      <c r="A132" s="90"/>
      <c r="B132" s="95"/>
      <c r="C132" s="35"/>
      <c r="D132" s="35"/>
      <c r="E132" s="91"/>
    </row>
    <row r="133" spans="1:5" ht="15" customHeight="1" x14ac:dyDescent="0.2">
      <c r="A133" s="90"/>
      <c r="B133" s="95"/>
      <c r="C133" s="35"/>
      <c r="D133" s="35"/>
      <c r="E133" s="91"/>
    </row>
    <row r="134" spans="1:5" ht="15" customHeight="1" x14ac:dyDescent="0.2">
      <c r="A134" s="90"/>
      <c r="B134" s="95"/>
      <c r="C134" s="35"/>
      <c r="D134" s="35"/>
      <c r="E134" s="91"/>
    </row>
    <row r="135" spans="1:5" ht="15" customHeight="1" x14ac:dyDescent="0.2">
      <c r="A135" s="90"/>
      <c r="B135" s="95"/>
      <c r="C135" s="35"/>
      <c r="D135" s="35"/>
      <c r="E135" s="91"/>
    </row>
    <row r="136" spans="1:5" ht="15" customHeight="1" x14ac:dyDescent="0.2">
      <c r="A136" s="90"/>
      <c r="B136" s="95"/>
      <c r="C136" s="35"/>
      <c r="D136" s="35"/>
      <c r="E136" s="91"/>
    </row>
    <row r="137" spans="1:5" ht="15" customHeight="1" x14ac:dyDescent="0.2">
      <c r="A137" s="90"/>
      <c r="B137" s="95"/>
      <c r="C137" s="35"/>
      <c r="D137" s="35"/>
      <c r="E137" s="91"/>
    </row>
    <row r="138" spans="1:5" ht="15" customHeight="1" x14ac:dyDescent="0.2">
      <c r="A138" s="90"/>
      <c r="B138" s="95"/>
      <c r="C138" s="35"/>
      <c r="D138" s="35"/>
      <c r="E138" s="91"/>
    </row>
    <row r="139" spans="1:5" ht="15" customHeight="1" x14ac:dyDescent="0.2">
      <c r="A139" s="90"/>
      <c r="B139" s="95"/>
      <c r="C139" s="35"/>
      <c r="D139" s="35"/>
      <c r="E139" s="91"/>
    </row>
    <row r="140" spans="1:5" ht="15" customHeight="1" x14ac:dyDescent="0.2">
      <c r="A140" s="90"/>
      <c r="B140" s="95"/>
      <c r="C140" s="35"/>
      <c r="D140" s="35"/>
      <c r="E140" s="91"/>
    </row>
    <row r="141" spans="1:5" ht="15" customHeight="1" x14ac:dyDescent="0.2">
      <c r="A141" s="90"/>
      <c r="B141" s="95"/>
      <c r="C141" s="35"/>
      <c r="D141" s="35"/>
      <c r="E141" s="91"/>
    </row>
    <row r="142" spans="1:5" ht="15" customHeight="1" x14ac:dyDescent="0.2">
      <c r="A142" s="90"/>
      <c r="B142" s="95"/>
      <c r="C142" s="35"/>
      <c r="D142" s="35"/>
      <c r="E142" s="91"/>
    </row>
    <row r="143" spans="1:5" ht="15" customHeight="1" x14ac:dyDescent="0.2">
      <c r="A143" s="90"/>
      <c r="B143" s="95"/>
      <c r="C143" s="35"/>
      <c r="D143" s="35"/>
      <c r="E143" s="91"/>
    </row>
    <row r="144" spans="1:5" ht="15" customHeight="1" x14ac:dyDescent="0.2">
      <c r="A144" s="90"/>
      <c r="B144" s="95"/>
      <c r="C144" s="35"/>
      <c r="D144" s="35"/>
      <c r="E144" s="91"/>
    </row>
    <row r="145" spans="1:5" ht="15" customHeight="1" x14ac:dyDescent="0.2">
      <c r="A145" s="90"/>
      <c r="B145" s="95"/>
      <c r="C145" s="35"/>
      <c r="D145" s="35"/>
      <c r="E145" s="91"/>
    </row>
    <row r="146" spans="1:5" ht="15" customHeight="1" x14ac:dyDescent="0.2">
      <c r="A146" s="90"/>
      <c r="B146" s="95"/>
      <c r="C146" s="35"/>
      <c r="D146" s="35"/>
      <c r="E146" s="91"/>
    </row>
    <row r="147" spans="1:5" ht="15" customHeight="1" x14ac:dyDescent="0.2">
      <c r="A147" s="90"/>
      <c r="B147" s="95"/>
      <c r="C147" s="35"/>
      <c r="D147" s="35"/>
      <c r="E147" s="91"/>
    </row>
    <row r="148" spans="1:5" ht="15" customHeight="1" x14ac:dyDescent="0.2">
      <c r="A148" s="90"/>
      <c r="B148" s="95"/>
      <c r="C148" s="35"/>
      <c r="D148" s="35"/>
      <c r="E148" s="91"/>
    </row>
    <row r="149" spans="1:5" ht="15" customHeight="1" x14ac:dyDescent="0.2">
      <c r="A149" s="90"/>
      <c r="B149" s="95"/>
      <c r="C149" s="35"/>
      <c r="D149" s="35"/>
      <c r="E149" s="91"/>
    </row>
    <row r="150" spans="1:5" ht="15" customHeight="1" x14ac:dyDescent="0.2">
      <c r="A150" s="90"/>
      <c r="B150" s="95"/>
      <c r="C150" s="35"/>
      <c r="D150" s="35"/>
      <c r="E150" s="91"/>
    </row>
    <row r="151" spans="1:5" ht="15" customHeight="1" x14ac:dyDescent="0.2">
      <c r="A151" s="90"/>
      <c r="B151" s="95"/>
      <c r="C151" s="35"/>
      <c r="D151" s="35"/>
      <c r="E151" s="91"/>
    </row>
    <row r="152" spans="1:5" ht="15" customHeight="1" x14ac:dyDescent="0.2">
      <c r="A152" s="90"/>
      <c r="B152" s="95"/>
      <c r="C152" s="35"/>
      <c r="D152" s="35"/>
      <c r="E152" s="91"/>
    </row>
    <row r="153" spans="1:5" ht="15" customHeight="1" x14ac:dyDescent="0.2">
      <c r="A153" s="90"/>
      <c r="B153" s="95"/>
      <c r="C153" s="35"/>
      <c r="D153" s="35"/>
      <c r="E153" s="91"/>
    </row>
    <row r="154" spans="1:5" ht="15" customHeight="1" x14ac:dyDescent="0.2">
      <c r="A154" s="90"/>
      <c r="B154" s="95"/>
      <c r="C154" s="35"/>
      <c r="D154" s="35"/>
      <c r="E154" s="91"/>
    </row>
    <row r="155" spans="1:5" ht="15" customHeight="1" x14ac:dyDescent="0.2">
      <c r="A155" s="90"/>
      <c r="B155" s="95"/>
      <c r="C155" s="35"/>
      <c r="D155" s="35"/>
      <c r="E155" s="91"/>
    </row>
    <row r="156" spans="1:5" ht="15" customHeight="1" x14ac:dyDescent="0.2">
      <c r="A156" s="90"/>
      <c r="B156" s="95"/>
      <c r="C156" s="35"/>
      <c r="D156" s="35"/>
      <c r="E156" s="91"/>
    </row>
    <row r="157" spans="1:5" ht="15" customHeight="1" x14ac:dyDescent="0.2">
      <c r="A157" s="90"/>
      <c r="B157" s="95"/>
      <c r="C157" s="35"/>
      <c r="D157" s="35"/>
      <c r="E157" s="91"/>
    </row>
    <row r="158" spans="1:5" ht="15" customHeight="1" x14ac:dyDescent="0.2">
      <c r="A158" s="90"/>
      <c r="B158" s="95"/>
      <c r="C158" s="35"/>
      <c r="D158" s="35"/>
      <c r="E158" s="91"/>
    </row>
    <row r="159" spans="1:5" ht="15" customHeight="1" x14ac:dyDescent="0.2">
      <c r="A159" s="90"/>
      <c r="B159" s="95"/>
      <c r="C159" s="35"/>
      <c r="D159" s="35"/>
      <c r="E159" s="91"/>
    </row>
    <row r="160" spans="1:5" ht="15" customHeight="1" x14ac:dyDescent="0.2">
      <c r="A160" s="90"/>
      <c r="B160" s="95"/>
      <c r="C160" s="35"/>
      <c r="D160" s="35"/>
      <c r="E160" s="91"/>
    </row>
    <row r="161" spans="1:5" ht="15" customHeight="1" x14ac:dyDescent="0.2">
      <c r="A161" s="90"/>
      <c r="B161" s="95"/>
      <c r="C161" s="35"/>
      <c r="D161" s="35"/>
      <c r="E161" s="91"/>
    </row>
    <row r="162" spans="1:5" ht="15" customHeight="1" x14ac:dyDescent="0.2">
      <c r="A162" s="90"/>
      <c r="B162" s="95"/>
      <c r="C162" s="35"/>
      <c r="D162" s="35"/>
      <c r="E162" s="91"/>
    </row>
    <row r="163" spans="1:5" ht="15" customHeight="1" x14ac:dyDescent="0.2">
      <c r="A163" s="90"/>
      <c r="B163" s="95"/>
      <c r="C163" s="35"/>
      <c r="D163" s="35"/>
      <c r="E163" s="91"/>
    </row>
    <row r="164" spans="1:5" ht="15" customHeight="1" x14ac:dyDescent="0.2">
      <c r="A164" s="90"/>
      <c r="B164" s="95"/>
      <c r="C164" s="35"/>
      <c r="D164" s="35"/>
      <c r="E164" s="91"/>
    </row>
    <row r="165" spans="1:5" ht="15" customHeight="1" x14ac:dyDescent="0.2">
      <c r="A165" s="90"/>
      <c r="B165" s="95"/>
      <c r="C165" s="35"/>
      <c r="D165" s="35"/>
      <c r="E165" s="91"/>
    </row>
    <row r="166" spans="1:5" ht="15" customHeight="1" x14ac:dyDescent="0.2">
      <c r="A166" s="90"/>
      <c r="B166" s="95"/>
      <c r="C166" s="35"/>
      <c r="D166" s="35"/>
      <c r="E166" s="91"/>
    </row>
    <row r="167" spans="1:5" ht="15" customHeight="1" x14ac:dyDescent="0.2">
      <c r="A167" s="90"/>
      <c r="B167" s="95"/>
      <c r="C167" s="35"/>
      <c r="D167" s="35"/>
      <c r="E167" s="91"/>
    </row>
    <row r="168" spans="1:5" ht="15" customHeight="1" x14ac:dyDescent="0.2">
      <c r="A168" s="90"/>
      <c r="B168" s="95"/>
      <c r="C168" s="35"/>
      <c r="D168" s="35"/>
      <c r="E168" s="91"/>
    </row>
    <row r="169" spans="1:5" ht="15" customHeight="1" x14ac:dyDescent="0.2">
      <c r="A169" s="90"/>
      <c r="B169" s="95"/>
      <c r="C169" s="35"/>
      <c r="D169" s="35"/>
      <c r="E169" s="91"/>
    </row>
    <row r="170" spans="1:5" ht="15" customHeight="1" x14ac:dyDescent="0.2">
      <c r="A170" s="90"/>
      <c r="B170" s="95"/>
      <c r="C170" s="35"/>
      <c r="D170" s="35"/>
      <c r="E170" s="91"/>
    </row>
    <row r="171" spans="1:5" ht="15" customHeight="1" x14ac:dyDescent="0.2">
      <c r="A171" s="90"/>
      <c r="B171" s="95"/>
      <c r="C171" s="35"/>
      <c r="D171" s="35"/>
      <c r="E171" s="91"/>
    </row>
    <row r="172" spans="1:5" ht="15" customHeight="1" x14ac:dyDescent="0.2">
      <c r="A172" s="90"/>
      <c r="B172" s="95"/>
      <c r="C172" s="35"/>
      <c r="D172" s="35"/>
      <c r="E172" s="91"/>
    </row>
    <row r="173" spans="1:5" ht="15" customHeight="1" x14ac:dyDescent="0.2">
      <c r="A173" s="90"/>
      <c r="B173" s="95"/>
      <c r="C173" s="35"/>
      <c r="D173" s="35"/>
      <c r="E173" s="91"/>
    </row>
    <row r="174" spans="1:5" ht="15" customHeight="1" x14ac:dyDescent="0.2">
      <c r="A174" s="90"/>
      <c r="B174" s="95"/>
      <c r="C174" s="35"/>
      <c r="D174" s="35"/>
      <c r="E174" s="91"/>
    </row>
    <row r="175" spans="1:5" ht="15" customHeight="1" x14ac:dyDescent="0.2">
      <c r="A175" s="90"/>
      <c r="B175" s="95"/>
      <c r="C175" s="35"/>
      <c r="D175" s="35"/>
      <c r="E175" s="91"/>
    </row>
    <row r="176" spans="1:5" ht="15" customHeight="1" x14ac:dyDescent="0.2">
      <c r="A176" s="90"/>
      <c r="B176" s="95"/>
      <c r="C176" s="35"/>
      <c r="D176" s="35"/>
      <c r="E176" s="91"/>
    </row>
    <row r="177" spans="1:5" ht="15" customHeight="1" x14ac:dyDescent="0.2">
      <c r="A177" s="90"/>
      <c r="B177" s="95"/>
      <c r="C177" s="35"/>
      <c r="D177" s="35"/>
      <c r="E177" s="91"/>
    </row>
    <row r="178" spans="1:5" ht="15" customHeight="1" x14ac:dyDescent="0.2">
      <c r="A178" s="90"/>
      <c r="B178" s="95"/>
      <c r="C178" s="35"/>
      <c r="D178" s="35"/>
      <c r="E178" s="91"/>
    </row>
    <row r="179" spans="1:5" ht="15" customHeight="1" x14ac:dyDescent="0.2">
      <c r="A179" s="90"/>
      <c r="B179" s="95"/>
      <c r="C179" s="35"/>
      <c r="D179" s="35"/>
      <c r="E179" s="91"/>
    </row>
    <row r="180" spans="1:5" ht="15" customHeight="1" x14ac:dyDescent="0.2">
      <c r="A180" s="90"/>
      <c r="B180" s="95"/>
      <c r="C180" s="35"/>
      <c r="D180" s="35"/>
      <c r="E180" s="91"/>
    </row>
    <row r="181" spans="1:5" ht="15" customHeight="1" x14ac:dyDescent="0.2">
      <c r="A181" s="90"/>
      <c r="B181" s="95"/>
      <c r="C181" s="35"/>
      <c r="D181" s="35"/>
      <c r="E181" s="91"/>
    </row>
    <row r="182" spans="1:5" ht="15" customHeight="1" x14ac:dyDescent="0.2">
      <c r="A182" s="90"/>
      <c r="B182" s="95"/>
      <c r="C182" s="35"/>
      <c r="D182" s="35"/>
      <c r="E182" s="91"/>
    </row>
    <row r="183" spans="1:5" ht="15" customHeight="1" x14ac:dyDescent="0.2">
      <c r="A183" s="90"/>
      <c r="B183" s="95"/>
      <c r="C183" s="35"/>
      <c r="D183" s="35"/>
      <c r="E183" s="91"/>
    </row>
    <row r="184" spans="1:5" ht="15" customHeight="1" x14ac:dyDescent="0.2">
      <c r="A184" s="90"/>
      <c r="B184" s="95"/>
      <c r="C184" s="35"/>
      <c r="D184" s="35"/>
      <c r="E184" s="91"/>
    </row>
    <row r="185" spans="1:5" ht="15" customHeight="1" x14ac:dyDescent="0.2">
      <c r="A185" s="90"/>
      <c r="B185" s="95"/>
      <c r="C185" s="35"/>
      <c r="D185" s="35"/>
      <c r="E185" s="91"/>
    </row>
    <row r="186" spans="1:5" ht="15" customHeight="1" x14ac:dyDescent="0.2">
      <c r="A186" s="90"/>
      <c r="B186" s="95"/>
      <c r="C186" s="35"/>
      <c r="D186" s="35"/>
      <c r="E186" s="91"/>
    </row>
    <row r="187" spans="1:5" ht="15" customHeight="1" x14ac:dyDescent="0.2">
      <c r="A187" s="90"/>
      <c r="B187" s="95"/>
      <c r="C187" s="35"/>
      <c r="D187" s="35"/>
      <c r="E187" s="91"/>
    </row>
    <row r="188" spans="1:5" ht="15" customHeight="1" x14ac:dyDescent="0.2">
      <c r="A188" s="90"/>
      <c r="B188" s="95"/>
      <c r="C188" s="35"/>
      <c r="D188" s="35"/>
      <c r="E188" s="91"/>
    </row>
    <row r="189" spans="1:5" ht="15" customHeight="1" x14ac:dyDescent="0.2">
      <c r="A189" s="90"/>
      <c r="B189" s="95"/>
      <c r="C189" s="35"/>
      <c r="D189" s="35"/>
      <c r="E189" s="91"/>
    </row>
    <row r="190" spans="1:5" ht="15" customHeight="1" x14ac:dyDescent="0.2">
      <c r="A190" s="90"/>
      <c r="B190" s="95"/>
      <c r="C190" s="35"/>
      <c r="D190" s="35"/>
      <c r="E190" s="91"/>
    </row>
    <row r="191" spans="1:5" ht="15" customHeight="1" x14ac:dyDescent="0.2">
      <c r="A191" s="90"/>
      <c r="B191" s="95"/>
      <c r="C191" s="35"/>
      <c r="D191" s="35"/>
      <c r="E191" s="91"/>
    </row>
    <row r="192" spans="1:5" ht="15" customHeight="1" x14ac:dyDescent="0.2">
      <c r="A192" s="90"/>
      <c r="B192" s="95"/>
      <c r="C192" s="35"/>
      <c r="D192" s="35"/>
      <c r="E192" s="91"/>
    </row>
    <row r="193" spans="1:5" ht="15" customHeight="1" x14ac:dyDescent="0.2">
      <c r="A193" s="90"/>
      <c r="B193" s="95"/>
      <c r="C193" s="35"/>
      <c r="D193" s="35"/>
      <c r="E193" s="91"/>
    </row>
    <row r="194" spans="1:5" ht="15" customHeight="1" x14ac:dyDescent="0.2">
      <c r="A194" s="90"/>
      <c r="B194" s="95"/>
      <c r="C194" s="35"/>
      <c r="D194" s="35"/>
      <c r="E194" s="91"/>
    </row>
    <row r="195" spans="1:5" ht="15" customHeight="1" x14ac:dyDescent="0.2">
      <c r="A195" s="90"/>
      <c r="B195" s="95"/>
      <c r="C195" s="35"/>
      <c r="D195" s="35"/>
      <c r="E195" s="91"/>
    </row>
    <row r="196" spans="1:5" ht="15" customHeight="1" x14ac:dyDescent="0.2">
      <c r="A196" s="90"/>
      <c r="B196" s="95"/>
      <c r="C196" s="35"/>
      <c r="D196" s="35"/>
      <c r="E196" s="91"/>
    </row>
    <row r="197" spans="1:5" ht="15" customHeight="1" x14ac:dyDescent="0.2">
      <c r="A197" s="90"/>
      <c r="B197" s="95"/>
      <c r="C197" s="35"/>
      <c r="D197" s="35"/>
      <c r="E197" s="91"/>
    </row>
    <row r="198" spans="1:5" ht="15" customHeight="1" x14ac:dyDescent="0.2">
      <c r="A198" s="90"/>
      <c r="B198" s="95"/>
      <c r="C198" s="35"/>
      <c r="D198" s="35"/>
      <c r="E198" s="91"/>
    </row>
    <row r="199" spans="1:5" ht="15" customHeight="1" x14ac:dyDescent="0.2">
      <c r="A199" s="90"/>
      <c r="B199" s="95"/>
      <c r="C199" s="35"/>
      <c r="D199" s="35"/>
      <c r="E199" s="91"/>
    </row>
    <row r="200" spans="1:5" ht="15" customHeight="1" x14ac:dyDescent="0.2">
      <c r="A200" s="90"/>
      <c r="B200" s="95"/>
      <c r="C200" s="35"/>
      <c r="D200" s="35"/>
      <c r="E200" s="91"/>
    </row>
    <row r="201" spans="1:5" ht="15" customHeight="1" x14ac:dyDescent="0.2">
      <c r="A201" s="90"/>
      <c r="B201" s="95"/>
      <c r="C201" s="35"/>
      <c r="D201" s="35"/>
      <c r="E201" s="91"/>
    </row>
    <row r="202" spans="1:5" ht="15" customHeight="1" x14ac:dyDescent="0.2">
      <c r="A202" s="90"/>
      <c r="B202" s="95"/>
      <c r="C202" s="35"/>
      <c r="D202" s="35"/>
      <c r="E202" s="91"/>
    </row>
    <row r="203" spans="1:5" ht="15" customHeight="1" x14ac:dyDescent="0.2">
      <c r="A203" s="90"/>
      <c r="B203" s="95"/>
      <c r="C203" s="35"/>
      <c r="D203" s="35"/>
      <c r="E203" s="91"/>
    </row>
    <row r="204" spans="1:5" ht="15" customHeight="1" x14ac:dyDescent="0.2">
      <c r="A204" s="90"/>
      <c r="B204" s="95"/>
      <c r="C204" s="35"/>
      <c r="D204" s="35"/>
      <c r="E204" s="91"/>
    </row>
    <row r="205" spans="1:5" ht="15" customHeight="1" x14ac:dyDescent="0.2">
      <c r="A205" s="90"/>
      <c r="B205" s="95"/>
      <c r="C205" s="35"/>
      <c r="D205" s="35"/>
      <c r="E205" s="91"/>
    </row>
    <row r="206" spans="1:5" ht="15" customHeight="1" x14ac:dyDescent="0.2">
      <c r="A206" s="90"/>
      <c r="B206" s="95"/>
      <c r="C206" s="35"/>
      <c r="D206" s="35"/>
      <c r="E206" s="91"/>
    </row>
    <row r="207" spans="1:5" ht="15" customHeight="1" x14ac:dyDescent="0.2">
      <c r="A207" s="90"/>
      <c r="B207" s="95"/>
      <c r="C207" s="35"/>
      <c r="D207" s="35"/>
      <c r="E207" s="91"/>
    </row>
    <row r="208" spans="1:5" ht="15" customHeight="1" x14ac:dyDescent="0.2">
      <c r="A208" s="90"/>
      <c r="B208" s="95"/>
      <c r="C208" s="35"/>
      <c r="D208" s="35"/>
      <c r="E208" s="91"/>
    </row>
    <row r="209" spans="1:5" ht="15" customHeight="1" x14ac:dyDescent="0.2">
      <c r="A209" s="90"/>
      <c r="B209" s="95"/>
      <c r="C209" s="35"/>
      <c r="D209" s="35"/>
      <c r="E209" s="91"/>
    </row>
    <row r="210" spans="1:5" ht="15" customHeight="1" x14ac:dyDescent="0.2">
      <c r="A210" s="90"/>
      <c r="B210" s="95"/>
      <c r="C210" s="35"/>
      <c r="D210" s="35"/>
      <c r="E210" s="91"/>
    </row>
    <row r="211" spans="1:5" ht="15" customHeight="1" x14ac:dyDescent="0.2">
      <c r="A211" s="90"/>
      <c r="B211" s="95"/>
      <c r="C211" s="35"/>
      <c r="D211" s="35"/>
      <c r="E211" s="91"/>
    </row>
    <row r="212" spans="1:5" ht="15" customHeight="1" x14ac:dyDescent="0.2">
      <c r="A212" s="90"/>
      <c r="B212" s="95"/>
      <c r="C212" s="35"/>
      <c r="D212" s="35"/>
      <c r="E212" s="91"/>
    </row>
    <row r="213" spans="1:5" ht="15" customHeight="1" x14ac:dyDescent="0.2">
      <c r="A213" s="90"/>
      <c r="B213" s="95"/>
      <c r="C213" s="35"/>
      <c r="D213" s="35"/>
      <c r="E213" s="91"/>
    </row>
    <row r="214" spans="1:5" ht="15" customHeight="1" x14ac:dyDescent="0.2">
      <c r="A214" s="90"/>
      <c r="B214" s="95"/>
      <c r="C214" s="35"/>
      <c r="D214" s="35"/>
      <c r="E214" s="91"/>
    </row>
    <row r="215" spans="1:5" ht="15" customHeight="1" x14ac:dyDescent="0.2">
      <c r="A215" s="90"/>
      <c r="B215" s="95"/>
      <c r="C215" s="35"/>
      <c r="D215" s="35"/>
      <c r="E215" s="91"/>
    </row>
    <row r="216" spans="1:5" ht="15" customHeight="1" x14ac:dyDescent="0.2">
      <c r="A216" s="90"/>
      <c r="B216" s="95"/>
      <c r="C216" s="35"/>
      <c r="D216" s="35"/>
      <c r="E216" s="91"/>
    </row>
    <row r="217" spans="1:5" ht="15" customHeight="1" x14ac:dyDescent="0.2">
      <c r="A217" s="90"/>
      <c r="B217" s="95"/>
      <c r="C217" s="35"/>
      <c r="D217" s="35"/>
      <c r="E217" s="91"/>
    </row>
    <row r="218" spans="1:5" ht="15" customHeight="1" x14ac:dyDescent="0.2">
      <c r="A218" s="90"/>
      <c r="B218" s="95"/>
      <c r="C218" s="35"/>
      <c r="D218" s="35"/>
      <c r="E218" s="91"/>
    </row>
    <row r="219" spans="1:5" ht="15" customHeight="1" x14ac:dyDescent="0.2">
      <c r="A219" s="90"/>
      <c r="B219" s="95"/>
      <c r="C219" s="35"/>
      <c r="D219" s="35"/>
      <c r="E219" s="91"/>
    </row>
    <row r="220" spans="1:5" ht="15" customHeight="1" x14ac:dyDescent="0.2">
      <c r="A220" s="90"/>
      <c r="B220" s="95"/>
      <c r="C220" s="35"/>
      <c r="D220" s="35"/>
      <c r="E220" s="91"/>
    </row>
    <row r="221" spans="1:5" ht="15" customHeight="1" x14ac:dyDescent="0.2">
      <c r="A221" s="90"/>
      <c r="B221" s="95"/>
      <c r="C221" s="35"/>
      <c r="D221" s="35"/>
      <c r="E221" s="91"/>
    </row>
    <row r="222" spans="1:5" ht="15" customHeight="1" x14ac:dyDescent="0.2">
      <c r="A222" s="90"/>
      <c r="B222" s="95"/>
      <c r="C222" s="35"/>
      <c r="D222" s="35"/>
      <c r="E222" s="91"/>
    </row>
    <row r="223" spans="1:5" ht="15" customHeight="1" x14ac:dyDescent="0.2">
      <c r="A223" s="90"/>
      <c r="B223" s="95"/>
      <c r="C223" s="35"/>
      <c r="D223" s="35"/>
      <c r="E223" s="91"/>
    </row>
    <row r="224" spans="1:5" ht="15" customHeight="1" x14ac:dyDescent="0.2">
      <c r="A224" s="90"/>
      <c r="B224" s="95"/>
      <c r="C224" s="35"/>
      <c r="D224" s="35"/>
      <c r="E224" s="91"/>
    </row>
    <row r="225" spans="1:5" ht="15" customHeight="1" x14ac:dyDescent="0.2">
      <c r="A225" s="90"/>
      <c r="B225" s="95"/>
      <c r="C225" s="35"/>
      <c r="D225" s="35"/>
      <c r="E225" s="91"/>
    </row>
    <row r="226" spans="1:5" ht="15" customHeight="1" x14ac:dyDescent="0.2">
      <c r="A226" s="90"/>
      <c r="B226" s="95"/>
      <c r="C226" s="35"/>
      <c r="D226" s="35"/>
      <c r="E226" s="91"/>
    </row>
    <row r="227" spans="1:5" ht="15" customHeight="1" x14ac:dyDescent="0.2">
      <c r="A227" s="90"/>
      <c r="B227" s="95"/>
      <c r="C227" s="35"/>
      <c r="D227" s="35"/>
      <c r="E227" s="91"/>
    </row>
    <row r="228" spans="1:5" ht="15" customHeight="1" x14ac:dyDescent="0.2">
      <c r="A228" s="90"/>
      <c r="B228" s="95"/>
      <c r="C228" s="35"/>
      <c r="D228" s="35"/>
      <c r="E228" s="91"/>
    </row>
    <row r="229" spans="1:5" ht="15" customHeight="1" x14ac:dyDescent="0.2">
      <c r="A229" s="90"/>
      <c r="B229" s="95"/>
      <c r="C229" s="35"/>
      <c r="D229" s="35"/>
      <c r="E229" s="91"/>
    </row>
    <row r="230" spans="1:5" ht="15" customHeight="1" x14ac:dyDescent="0.2">
      <c r="A230" s="90"/>
      <c r="B230" s="95"/>
      <c r="C230" s="35"/>
      <c r="D230" s="35"/>
      <c r="E230" s="91"/>
    </row>
    <row r="231" spans="1:5" ht="15" customHeight="1" x14ac:dyDescent="0.2">
      <c r="A231" s="90"/>
      <c r="B231" s="95"/>
      <c r="C231" s="35"/>
      <c r="D231" s="35"/>
      <c r="E231" s="91"/>
    </row>
    <row r="232" spans="1:5" ht="15" customHeight="1" x14ac:dyDescent="0.2">
      <c r="A232" s="90"/>
      <c r="B232" s="95"/>
      <c r="C232" s="35"/>
      <c r="D232" s="35"/>
      <c r="E232" s="91"/>
    </row>
    <row r="233" spans="1:5" ht="15" customHeight="1" x14ac:dyDescent="0.2">
      <c r="A233" s="90"/>
      <c r="B233" s="95"/>
      <c r="C233" s="35"/>
      <c r="D233" s="35"/>
      <c r="E233" s="91"/>
    </row>
    <row r="234" spans="1:5" ht="15" customHeight="1" x14ac:dyDescent="0.2">
      <c r="A234" s="90"/>
      <c r="B234" s="95"/>
      <c r="C234" s="35"/>
      <c r="D234" s="35"/>
      <c r="E234" s="91"/>
    </row>
    <row r="235" spans="1:5" ht="15" customHeight="1" x14ac:dyDescent="0.2">
      <c r="A235" s="90"/>
      <c r="B235" s="95"/>
      <c r="C235" s="35"/>
      <c r="D235" s="35"/>
      <c r="E235" s="91"/>
    </row>
    <row r="236" spans="1:5" ht="15" customHeight="1" x14ac:dyDescent="0.2">
      <c r="A236" s="90"/>
      <c r="B236" s="95"/>
      <c r="C236" s="35"/>
      <c r="D236" s="35"/>
      <c r="E236" s="91"/>
    </row>
    <row r="237" spans="1:5" ht="15" customHeight="1" x14ac:dyDescent="0.2">
      <c r="A237" s="90"/>
      <c r="B237" s="95"/>
      <c r="C237" s="35"/>
      <c r="D237" s="35"/>
      <c r="E237" s="91"/>
    </row>
    <row r="238" spans="1:5" ht="15" customHeight="1" x14ac:dyDescent="0.2">
      <c r="A238" s="90"/>
      <c r="B238" s="95"/>
      <c r="C238" s="35"/>
      <c r="D238" s="35"/>
      <c r="E238" s="91"/>
    </row>
    <row r="239" spans="1:5" ht="15" customHeight="1" x14ac:dyDescent="0.2">
      <c r="A239" s="90"/>
      <c r="B239" s="95"/>
      <c r="C239" s="35"/>
      <c r="D239" s="35"/>
      <c r="E239" s="91"/>
    </row>
    <row r="240" spans="1:5" ht="15" customHeight="1" x14ac:dyDescent="0.2">
      <c r="A240" s="90"/>
      <c r="B240" s="95"/>
      <c r="C240" s="35"/>
      <c r="D240" s="35"/>
      <c r="E240" s="91"/>
    </row>
    <row r="241" spans="1:5" ht="15" customHeight="1" x14ac:dyDescent="0.2">
      <c r="A241" s="90"/>
      <c r="B241" s="95"/>
      <c r="C241" s="35"/>
      <c r="D241" s="35"/>
      <c r="E241" s="91"/>
    </row>
    <row r="242" spans="1:5" ht="15" customHeight="1" x14ac:dyDescent="0.2">
      <c r="A242" s="90"/>
      <c r="B242" s="95"/>
      <c r="C242" s="35"/>
      <c r="D242" s="35"/>
      <c r="E242" s="91"/>
    </row>
    <row r="243" spans="1:5" ht="15" customHeight="1" x14ac:dyDescent="0.2">
      <c r="A243" s="90"/>
      <c r="B243" s="95"/>
      <c r="C243" s="35"/>
      <c r="D243" s="35"/>
      <c r="E243" s="91"/>
    </row>
    <row r="244" spans="1:5" ht="15" customHeight="1" x14ac:dyDescent="0.2">
      <c r="A244" s="90"/>
      <c r="B244" s="95"/>
      <c r="C244" s="35"/>
      <c r="D244" s="35"/>
      <c r="E244" s="91"/>
    </row>
    <row r="245" spans="1:5" ht="15" customHeight="1" x14ac:dyDescent="0.2">
      <c r="A245" s="90"/>
      <c r="B245" s="95"/>
      <c r="C245" s="35"/>
      <c r="D245" s="35"/>
      <c r="E245" s="91"/>
    </row>
    <row r="246" spans="1:5" ht="15" customHeight="1" x14ac:dyDescent="0.2">
      <c r="A246" s="90"/>
      <c r="B246" s="95"/>
      <c r="C246" s="35"/>
      <c r="D246" s="35"/>
      <c r="E246" s="91"/>
    </row>
    <row r="247" spans="1:5" ht="15" customHeight="1" x14ac:dyDescent="0.2">
      <c r="A247" s="90"/>
      <c r="B247" s="95"/>
      <c r="C247" s="35"/>
      <c r="D247" s="35"/>
      <c r="E247" s="91"/>
    </row>
    <row r="248" spans="1:5" ht="15" customHeight="1" x14ac:dyDescent="0.2">
      <c r="A248" s="90"/>
      <c r="B248" s="95"/>
      <c r="C248" s="35"/>
      <c r="D248" s="35"/>
      <c r="E248" s="91"/>
    </row>
    <row r="249" spans="1:5" ht="15" customHeight="1" x14ac:dyDescent="0.2">
      <c r="A249" s="90"/>
      <c r="B249" s="95"/>
      <c r="C249" s="35"/>
      <c r="D249" s="35"/>
      <c r="E249" s="91"/>
    </row>
    <row r="250" spans="1:5" ht="15" customHeight="1" x14ac:dyDescent="0.2">
      <c r="A250" s="90"/>
      <c r="B250" s="95"/>
      <c r="C250" s="35"/>
      <c r="D250" s="35"/>
      <c r="E250" s="91"/>
    </row>
    <row r="251" spans="1:5" ht="15" customHeight="1" x14ac:dyDescent="0.2">
      <c r="A251" s="90"/>
      <c r="B251" s="95"/>
      <c r="C251" s="35"/>
      <c r="D251" s="35"/>
      <c r="E251" s="91"/>
    </row>
    <row r="252" spans="1:5" ht="15" customHeight="1" x14ac:dyDescent="0.2">
      <c r="A252" s="90"/>
      <c r="B252" s="95"/>
      <c r="C252" s="35"/>
      <c r="D252" s="35"/>
      <c r="E252" s="91"/>
    </row>
    <row r="253" spans="1:5" ht="15" customHeight="1" x14ac:dyDescent="0.2">
      <c r="A253" s="90"/>
      <c r="B253" s="95"/>
      <c r="C253" s="35"/>
      <c r="D253" s="35"/>
      <c r="E253" s="91"/>
    </row>
    <row r="254" spans="1:5" ht="15" customHeight="1" x14ac:dyDescent="0.2">
      <c r="A254" s="90"/>
      <c r="B254" s="95"/>
      <c r="C254" s="35"/>
      <c r="D254" s="35"/>
      <c r="E254" s="91"/>
    </row>
    <row r="255" spans="1:5" ht="15" customHeight="1" x14ac:dyDescent="0.2">
      <c r="A255" s="90"/>
      <c r="B255" s="95"/>
      <c r="C255" s="35"/>
      <c r="D255" s="35"/>
      <c r="E255" s="91"/>
    </row>
    <row r="256" spans="1:5" ht="15" customHeight="1" x14ac:dyDescent="0.2">
      <c r="A256" s="90"/>
      <c r="B256" s="95"/>
      <c r="C256" s="35"/>
      <c r="D256" s="35"/>
      <c r="E256" s="91"/>
    </row>
    <row r="257" spans="1:5" ht="15" customHeight="1" x14ac:dyDescent="0.2">
      <c r="A257" s="90"/>
      <c r="B257" s="95"/>
      <c r="C257" s="35"/>
      <c r="D257" s="35"/>
      <c r="E257" s="91"/>
    </row>
    <row r="258" spans="1:5" ht="15" customHeight="1" x14ac:dyDescent="0.2">
      <c r="A258" s="90"/>
      <c r="B258" s="95"/>
      <c r="C258" s="35"/>
      <c r="D258" s="35"/>
      <c r="E258" s="91"/>
    </row>
    <row r="259" spans="1:5" ht="15" customHeight="1" x14ac:dyDescent="0.2">
      <c r="A259" s="90"/>
      <c r="B259" s="95"/>
      <c r="C259" s="35"/>
      <c r="D259" s="35"/>
      <c r="E259" s="91"/>
    </row>
    <row r="260" spans="1:5" ht="15" customHeight="1" x14ac:dyDescent="0.2">
      <c r="A260" s="90"/>
      <c r="B260" s="95"/>
      <c r="C260" s="35"/>
      <c r="D260" s="35"/>
      <c r="E260" s="91"/>
    </row>
    <row r="261" spans="1:5" ht="15" customHeight="1" x14ac:dyDescent="0.2">
      <c r="A261" s="90"/>
      <c r="B261" s="95"/>
      <c r="C261" s="35"/>
      <c r="D261" s="35"/>
      <c r="E261" s="91"/>
    </row>
    <row r="262" spans="1:5" ht="15" customHeight="1" x14ac:dyDescent="0.2">
      <c r="A262" s="90"/>
      <c r="B262" s="95"/>
      <c r="C262" s="35"/>
      <c r="D262" s="35"/>
      <c r="E262" s="91"/>
    </row>
    <row r="263" spans="1:5" ht="15" customHeight="1" x14ac:dyDescent="0.2">
      <c r="A263" s="90"/>
      <c r="B263" s="95"/>
      <c r="C263" s="35"/>
      <c r="D263" s="35"/>
      <c r="E263" s="91"/>
    </row>
    <row r="264" spans="1:5" ht="15" customHeight="1" x14ac:dyDescent="0.2">
      <c r="A264" s="90"/>
      <c r="B264" s="95"/>
      <c r="C264" s="35"/>
      <c r="D264" s="35"/>
      <c r="E264" s="91"/>
    </row>
    <row r="265" spans="1:5" ht="15" customHeight="1" x14ac:dyDescent="0.2">
      <c r="A265" s="90"/>
      <c r="B265" s="95"/>
      <c r="C265" s="35"/>
      <c r="D265" s="35"/>
      <c r="E265" s="91"/>
    </row>
    <row r="266" spans="1:5" ht="15" customHeight="1" x14ac:dyDescent="0.2">
      <c r="A266" s="90"/>
      <c r="B266" s="95"/>
      <c r="C266" s="35"/>
      <c r="D266" s="35"/>
      <c r="E266" s="91"/>
    </row>
    <row r="267" spans="1:5" ht="15" customHeight="1" x14ac:dyDescent="0.2">
      <c r="A267" s="90"/>
      <c r="B267" s="95"/>
      <c r="C267" s="35"/>
      <c r="D267" s="35"/>
      <c r="E267" s="91"/>
    </row>
    <row r="268" spans="1:5" ht="15" customHeight="1" x14ac:dyDescent="0.2">
      <c r="A268" s="90"/>
      <c r="B268" s="95"/>
      <c r="C268" s="35"/>
      <c r="D268" s="35"/>
      <c r="E268" s="91"/>
    </row>
    <row r="269" spans="1:5" ht="15" customHeight="1" x14ac:dyDescent="0.2">
      <c r="A269" s="90"/>
      <c r="B269" s="95"/>
      <c r="C269" s="35"/>
      <c r="D269" s="35"/>
      <c r="E269" s="91"/>
    </row>
    <row r="270" spans="1:5" ht="15" customHeight="1" x14ac:dyDescent="0.2">
      <c r="A270" s="90"/>
      <c r="B270" s="95"/>
      <c r="C270" s="35"/>
      <c r="D270" s="35"/>
      <c r="E270" s="91"/>
    </row>
    <row r="271" spans="1:5" ht="15" customHeight="1" x14ac:dyDescent="0.2">
      <c r="A271" s="90"/>
      <c r="B271" s="95"/>
      <c r="C271" s="35"/>
      <c r="D271" s="35"/>
      <c r="E271" s="91"/>
    </row>
    <row r="272" spans="1:5" ht="15" customHeight="1" x14ac:dyDescent="0.2">
      <c r="A272" s="90"/>
      <c r="B272" s="95"/>
      <c r="C272" s="35"/>
      <c r="D272" s="35"/>
      <c r="E272" s="91"/>
    </row>
    <row r="273" spans="1:5" ht="15" customHeight="1" x14ac:dyDescent="0.2">
      <c r="A273" s="90"/>
      <c r="B273" s="95"/>
      <c r="C273" s="35"/>
      <c r="D273" s="35"/>
      <c r="E273" s="91"/>
    </row>
    <row r="274" spans="1:5" ht="15" customHeight="1" x14ac:dyDescent="0.2">
      <c r="A274" s="90"/>
      <c r="B274" s="95"/>
      <c r="C274" s="35"/>
      <c r="D274" s="35"/>
      <c r="E274" s="91"/>
    </row>
    <row r="275" spans="1:5" ht="15" customHeight="1" x14ac:dyDescent="0.2">
      <c r="A275" s="90"/>
      <c r="B275" s="95"/>
      <c r="C275" s="35"/>
      <c r="D275" s="35"/>
      <c r="E275" s="91"/>
    </row>
    <row r="276" spans="1:5" ht="15" customHeight="1" x14ac:dyDescent="0.2">
      <c r="A276" s="90"/>
      <c r="B276" s="95"/>
      <c r="C276" s="35"/>
      <c r="D276" s="35"/>
      <c r="E276" s="91"/>
    </row>
    <row r="277" spans="1:5" ht="15" customHeight="1" x14ac:dyDescent="0.2">
      <c r="A277" s="90"/>
      <c r="B277" s="95"/>
      <c r="C277" s="35"/>
      <c r="D277" s="35"/>
      <c r="E277" s="91"/>
    </row>
    <row r="278" spans="1:5" ht="15" customHeight="1" x14ac:dyDescent="0.2">
      <c r="A278" s="90"/>
      <c r="B278" s="95"/>
      <c r="C278" s="35"/>
      <c r="D278" s="35"/>
      <c r="E278" s="91"/>
    </row>
    <row r="279" spans="1:5" ht="15" customHeight="1" x14ac:dyDescent="0.2">
      <c r="A279" s="90"/>
      <c r="B279" s="95"/>
      <c r="C279" s="35"/>
      <c r="D279" s="35"/>
      <c r="E279" s="91"/>
    </row>
    <row r="280" spans="1:5" ht="15" customHeight="1" x14ac:dyDescent="0.2">
      <c r="A280" s="90"/>
      <c r="B280" s="95"/>
      <c r="C280" s="35"/>
      <c r="D280" s="35"/>
      <c r="E280" s="91"/>
    </row>
    <row r="281" spans="1:5" ht="15" customHeight="1" x14ac:dyDescent="0.2">
      <c r="A281" s="90"/>
      <c r="B281" s="95"/>
      <c r="C281" s="35"/>
      <c r="D281" s="35"/>
      <c r="E281" s="91"/>
    </row>
    <row r="282" spans="1:5" ht="15" customHeight="1" x14ac:dyDescent="0.2">
      <c r="A282" s="90"/>
      <c r="B282" s="95"/>
      <c r="C282" s="35"/>
      <c r="D282" s="35"/>
      <c r="E282" s="91"/>
    </row>
    <row r="283" spans="1:5" ht="15" customHeight="1" x14ac:dyDescent="0.2">
      <c r="A283" s="90"/>
      <c r="B283" s="95"/>
      <c r="C283" s="35"/>
      <c r="D283" s="35"/>
      <c r="E283" s="91"/>
    </row>
    <row r="284" spans="1:5" ht="15" customHeight="1" x14ac:dyDescent="0.2">
      <c r="A284" s="90"/>
      <c r="B284" s="95"/>
      <c r="C284" s="35"/>
      <c r="D284" s="35"/>
      <c r="E284" s="91"/>
    </row>
    <row r="285" spans="1:5" ht="15" customHeight="1" x14ac:dyDescent="0.2">
      <c r="A285" s="90"/>
      <c r="B285" s="95"/>
      <c r="C285" s="35"/>
      <c r="D285" s="35"/>
      <c r="E285" s="91"/>
    </row>
    <row r="286" spans="1:5" ht="15" customHeight="1" x14ac:dyDescent="0.2">
      <c r="A286" s="90"/>
      <c r="B286" s="95"/>
      <c r="C286" s="35"/>
      <c r="D286" s="35"/>
      <c r="E286" s="91"/>
    </row>
    <row r="287" spans="1:5" ht="15" customHeight="1" x14ac:dyDescent="0.2">
      <c r="A287" s="90"/>
      <c r="B287" s="95"/>
      <c r="C287" s="35"/>
      <c r="D287" s="35"/>
      <c r="E287" s="91"/>
    </row>
    <row r="288" spans="1:5" ht="15" customHeight="1" x14ac:dyDescent="0.2">
      <c r="A288" s="90"/>
      <c r="B288" s="95"/>
      <c r="C288" s="35"/>
      <c r="D288" s="35"/>
      <c r="E288" s="91"/>
    </row>
    <row r="289" spans="1:5" ht="15" customHeight="1" x14ac:dyDescent="0.2">
      <c r="A289" s="90"/>
      <c r="B289" s="95"/>
      <c r="C289" s="35"/>
      <c r="D289" s="35"/>
      <c r="E289" s="91"/>
    </row>
    <row r="290" spans="1:5" ht="15" customHeight="1" x14ac:dyDescent="0.2">
      <c r="A290" s="90"/>
      <c r="B290" s="95"/>
      <c r="C290" s="35"/>
      <c r="D290" s="35"/>
      <c r="E290" s="91"/>
    </row>
    <row r="291" spans="1:5" ht="15" customHeight="1" x14ac:dyDescent="0.2">
      <c r="A291" s="90"/>
      <c r="B291" s="95"/>
      <c r="C291" s="35"/>
      <c r="D291" s="35"/>
      <c r="E291" s="91"/>
    </row>
    <row r="292" spans="1:5" ht="15" customHeight="1" x14ac:dyDescent="0.2">
      <c r="A292" s="90"/>
      <c r="B292" s="95"/>
      <c r="C292" s="35"/>
      <c r="D292" s="35"/>
      <c r="E292" s="91"/>
    </row>
    <row r="293" spans="1:5" ht="15" customHeight="1" x14ac:dyDescent="0.2">
      <c r="A293" s="90"/>
      <c r="B293" s="95"/>
      <c r="C293" s="35"/>
      <c r="D293" s="35"/>
      <c r="E293" s="91"/>
    </row>
    <row r="294" spans="1:5" ht="15" customHeight="1" x14ac:dyDescent="0.2">
      <c r="A294" s="90"/>
      <c r="B294" s="95"/>
      <c r="C294" s="35"/>
      <c r="D294" s="35"/>
      <c r="E294" s="91"/>
    </row>
    <row r="295" spans="1:5" ht="15" customHeight="1" x14ac:dyDescent="0.2">
      <c r="A295" s="90"/>
      <c r="B295" s="95"/>
      <c r="C295" s="35"/>
      <c r="D295" s="35"/>
      <c r="E295" s="91"/>
    </row>
    <row r="296" spans="1:5" ht="15" customHeight="1" x14ac:dyDescent="0.2">
      <c r="A296" s="90"/>
      <c r="B296" s="95"/>
      <c r="C296" s="35"/>
      <c r="D296" s="35"/>
      <c r="E296" s="91"/>
    </row>
    <row r="297" spans="1:5" ht="15" customHeight="1" x14ac:dyDescent="0.2">
      <c r="A297" s="90"/>
      <c r="B297" s="95"/>
      <c r="C297" s="35"/>
      <c r="D297" s="35"/>
      <c r="E297" s="91"/>
    </row>
    <row r="298" spans="1:5" ht="15" customHeight="1" x14ac:dyDescent="0.2">
      <c r="A298" s="90"/>
      <c r="B298" s="95"/>
      <c r="C298" s="35"/>
      <c r="D298" s="35"/>
      <c r="E298" s="91"/>
    </row>
    <row r="299" spans="1:5" ht="15" customHeight="1" x14ac:dyDescent="0.2">
      <c r="A299" s="90"/>
      <c r="B299" s="95"/>
      <c r="C299" s="35"/>
      <c r="D299" s="35"/>
      <c r="E299" s="91"/>
    </row>
    <row r="300" spans="1:5" ht="15" customHeight="1" x14ac:dyDescent="0.2">
      <c r="A300" s="90"/>
      <c r="B300" s="95"/>
      <c r="C300" s="35"/>
      <c r="D300" s="35"/>
      <c r="E300" s="91"/>
    </row>
    <row r="301" spans="1:5" ht="15" customHeight="1" x14ac:dyDescent="0.2">
      <c r="A301" s="90"/>
      <c r="B301" s="95"/>
      <c r="C301" s="35"/>
      <c r="D301" s="35"/>
      <c r="E301" s="91"/>
    </row>
    <row r="302" spans="1:5" ht="15" customHeight="1" x14ac:dyDescent="0.2">
      <c r="A302" s="90"/>
      <c r="B302" s="95"/>
      <c r="C302" s="35"/>
      <c r="D302" s="35"/>
      <c r="E302" s="91"/>
    </row>
  </sheetData>
  <mergeCells count="1">
    <mergeCell ref="A1:A3"/>
  </mergeCells>
  <phoneticPr fontId="1"/>
  <dataValidations count="2">
    <dataValidation type="list" allowBlank="1" showInputMessage="1" showErrorMessage="1" sqref="D5:D7" xr:uid="{1CF45399-67A9-490B-9A54-A4E9E27B2A89}">
      <formula1>"通常税率,軽減税率"</formula1>
    </dataValidation>
    <dataValidation type="list" allowBlank="1" showInputMessage="1" showErrorMessage="1" sqref="D8:D104" xr:uid="{D5BFDD37-AA10-48BC-BCFE-020AA904ABE0}">
      <formula1>$D$2:$D$3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39FA-6440-4F2C-B1CF-794F54ACC3BD}">
  <sheetPr codeName="Sheet6"/>
  <dimension ref="B1:K9"/>
  <sheetViews>
    <sheetView zoomScale="145" zoomScaleNormal="145" workbookViewId="0"/>
  </sheetViews>
  <sheetFormatPr defaultRowHeight="25.05" customHeight="1" x14ac:dyDescent="0.2"/>
  <cols>
    <col min="1" max="1" width="10.77734375" customWidth="1"/>
    <col min="2" max="2" width="10.77734375" bestFit="1" customWidth="1"/>
    <col min="3" max="3" width="7.44140625" customWidth="1"/>
    <col min="4" max="4" width="8.21875" bestFit="1" customWidth="1"/>
    <col min="5" max="5" width="12.5546875" bestFit="1" customWidth="1"/>
    <col min="6" max="6" width="10.6640625" style="112" customWidth="1"/>
    <col min="7" max="7" width="13" style="112" customWidth="1"/>
    <col min="8" max="8" width="12.88671875" style="112" bestFit="1" customWidth="1"/>
    <col min="9" max="9" width="12.6640625" bestFit="1" customWidth="1"/>
  </cols>
  <sheetData>
    <row r="1" spans="2:11" ht="25.05" customHeight="1" x14ac:dyDescent="0.2">
      <c r="B1" t="s">
        <v>129</v>
      </c>
      <c r="G1" s="112" t="s">
        <v>161</v>
      </c>
    </row>
    <row r="2" spans="2:11" ht="25.05" customHeight="1" x14ac:dyDescent="0.2">
      <c r="B2" s="197" t="s">
        <v>92</v>
      </c>
      <c r="C2" s="196" t="s">
        <v>94</v>
      </c>
      <c r="D2" s="270" t="s">
        <v>27</v>
      </c>
      <c r="E2" s="203" t="s">
        <v>119</v>
      </c>
      <c r="F2" s="201" t="s">
        <v>28</v>
      </c>
      <c r="G2" s="264" t="s">
        <v>127</v>
      </c>
      <c r="H2" s="262" t="s">
        <v>128</v>
      </c>
      <c r="I2" s="198" t="s">
        <v>93</v>
      </c>
    </row>
    <row r="3" spans="2:11" ht="25.05" customHeight="1" x14ac:dyDescent="0.2">
      <c r="B3" s="266"/>
      <c r="C3" s="267"/>
      <c r="D3" s="271">
        <v>0.1</v>
      </c>
      <c r="E3" s="207" t="str">
        <f>IF(B3="","",B3-F3)</f>
        <v/>
      </c>
      <c r="F3" s="202" t="str">
        <f>IF(B3="","",ROUNDDOWN(ROUNDDOWN(B3/(D3+1),1)*D3,0))</f>
        <v/>
      </c>
      <c r="G3" s="265" t="str">
        <f>IF(C3="","",E3*$C3)</f>
        <v/>
      </c>
      <c r="H3" s="202" t="str">
        <f>IF(COUNT(B3:D3)=3,F3*$C3,"")</f>
        <v/>
      </c>
      <c r="I3" s="199" t="str">
        <f>IF(C3="","",IF(C3="","",SUM(G3:H3)))</f>
        <v/>
      </c>
    </row>
    <row r="4" spans="2:11" ht="25.05" customHeight="1" x14ac:dyDescent="0.2">
      <c r="B4" s="266"/>
      <c r="C4" s="267"/>
      <c r="D4" s="271">
        <v>0.08</v>
      </c>
      <c r="E4" s="207" t="str">
        <f>IF(B4="","",B4-F4)</f>
        <v/>
      </c>
      <c r="F4" s="202" t="str">
        <f>IF(B4="","",ROUNDDOWN(ROUNDDOWN(B4/(D4+1),1)*D4,0))</f>
        <v/>
      </c>
      <c r="G4" s="265" t="str">
        <f>IF(C4="","",E4*$C4)</f>
        <v/>
      </c>
      <c r="H4" s="202" t="str">
        <f>IF(COUNT(B4:D4)=3,F4*$C4,"")</f>
        <v/>
      </c>
      <c r="I4" s="199" t="str">
        <f>IF(C4="","",IF(C4="","",SUM(G4:H4)))</f>
        <v/>
      </c>
    </row>
    <row r="5" spans="2:11" ht="25.05" customHeight="1" x14ac:dyDescent="0.2">
      <c r="B5" s="274"/>
      <c r="C5" s="274"/>
      <c r="D5" s="275"/>
      <c r="E5" s="274"/>
      <c r="F5" s="274"/>
      <c r="G5" s="274"/>
      <c r="H5" s="274"/>
      <c r="I5" s="274"/>
    </row>
    <row r="6" spans="2:11" ht="25.05" customHeight="1" x14ac:dyDescent="0.2">
      <c r="B6" t="s">
        <v>130</v>
      </c>
      <c r="F6" s="276"/>
      <c r="G6" s="276" t="s">
        <v>161</v>
      </c>
      <c r="H6" s="276"/>
    </row>
    <row r="7" spans="2:11" ht="25.05" customHeight="1" x14ac:dyDescent="0.2">
      <c r="B7" s="260" t="s">
        <v>119</v>
      </c>
      <c r="C7" s="260" t="s">
        <v>94</v>
      </c>
      <c r="D7" s="272" t="s">
        <v>27</v>
      </c>
      <c r="E7" s="263" t="s">
        <v>95</v>
      </c>
      <c r="F7" s="268" t="s">
        <v>28</v>
      </c>
      <c r="G7" s="269" t="s">
        <v>127</v>
      </c>
      <c r="H7" s="263" t="s">
        <v>128</v>
      </c>
      <c r="I7" s="261" t="s">
        <v>41</v>
      </c>
    </row>
    <row r="8" spans="2:11" ht="25.05" customHeight="1" x14ac:dyDescent="0.2">
      <c r="B8" s="267"/>
      <c r="C8" s="267"/>
      <c r="D8" s="273">
        <v>0.1</v>
      </c>
      <c r="E8" s="207" t="str">
        <f>IF(B8="","",SUM(B8,F8))</f>
        <v/>
      </c>
      <c r="F8" s="200" t="str">
        <f>IF(B8="","",ROUNDDOWN(B8*D8,0))</f>
        <v/>
      </c>
      <c r="G8" s="199" t="str">
        <f>IF(C8="","",B8*$C8)</f>
        <v/>
      </c>
      <c r="H8" s="202" t="str">
        <f>IF(C8="","",F8*$C8)</f>
        <v/>
      </c>
      <c r="I8" s="199" t="str">
        <f>IF(F8="","",IF(C8="","",SUM(G8:H8)))</f>
        <v/>
      </c>
    </row>
    <row r="9" spans="2:11" ht="25.05" customHeight="1" x14ac:dyDescent="0.2">
      <c r="B9" s="267"/>
      <c r="C9" s="267"/>
      <c r="D9" s="273">
        <v>0.08</v>
      </c>
      <c r="E9" s="207" t="str">
        <f>IF(B9="","",SUM(B9,F9))</f>
        <v/>
      </c>
      <c r="F9" s="200" t="str">
        <f>IF(B9="","",ROUNDDOWN(B9*D9,0))</f>
        <v/>
      </c>
      <c r="G9" s="199" t="str">
        <f>IF(C9="","",B9*$C9)</f>
        <v/>
      </c>
      <c r="H9" s="202" t="str">
        <f>IF(C9="","",F9*$C9)</f>
        <v/>
      </c>
      <c r="I9" s="199" t="str">
        <f>IF(F9="","",IF(C9="","",SUM(G9:H9)))</f>
        <v/>
      </c>
      <c r="K9" s="226"/>
    </row>
  </sheetData>
  <phoneticPr fontId="1"/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7B6D-1532-4B6C-A2F1-12379EA9BAB0}">
  <sheetPr codeName="Sheet2"/>
  <dimension ref="A1:FZ1004"/>
  <sheetViews>
    <sheetView zoomScaleNormal="100" workbookViewId="0">
      <pane ySplit="3" topLeftCell="A4" activePane="bottomLeft" state="frozen"/>
      <selection pane="bottomLeft"/>
    </sheetView>
  </sheetViews>
  <sheetFormatPr defaultRowHeight="25.05" customHeight="1" x14ac:dyDescent="0.2"/>
  <cols>
    <col min="1" max="1" width="3.6640625" customWidth="1"/>
    <col min="2" max="2" width="12.88671875" style="236" bestFit="1" customWidth="1"/>
    <col min="3" max="3" width="20.6640625" style="5" customWidth="1"/>
    <col min="4" max="4" width="20.6640625" style="5" hidden="1" customWidth="1"/>
    <col min="5" max="5" width="18.77734375" style="5" customWidth="1"/>
    <col min="6" max="6" width="10.77734375" style="5" customWidth="1"/>
    <col min="7" max="7" width="4.77734375" style="5" customWidth="1"/>
    <col min="8" max="8" width="8.6640625" style="69" customWidth="1"/>
    <col min="9" max="9" width="5.6640625" style="62" customWidth="1"/>
    <col min="10" max="11" width="8.6640625" style="69" customWidth="1"/>
    <col min="12" max="12" width="8.6640625" style="62" customWidth="1"/>
    <col min="13" max="13" width="10.44140625" style="115" bestFit="1" customWidth="1"/>
    <col min="14" max="14" width="15.77734375" style="62" customWidth="1"/>
    <col min="15" max="15" width="8.21875" style="44" bestFit="1" customWidth="1"/>
    <col min="16" max="16" width="7.6640625" style="44" customWidth="1"/>
    <col min="17" max="17" width="8.6640625" style="44" customWidth="1"/>
    <col min="18" max="18" width="9.77734375" style="44" customWidth="1"/>
    <col min="19" max="19" width="12.77734375" style="44" customWidth="1"/>
    <col min="20" max="20" width="3.77734375" customWidth="1"/>
    <col min="21" max="21" width="3.6640625" customWidth="1"/>
    <col min="22" max="22" width="12.88671875" bestFit="1" customWidth="1"/>
    <col min="23" max="23" width="8.6640625" style="112" customWidth="1"/>
    <col min="24" max="24" width="10.6640625" style="112" customWidth="1"/>
    <col min="25" max="25" width="7.21875" style="112" bestFit="1" customWidth="1"/>
    <col min="26" max="26" width="10.6640625" style="112" customWidth="1"/>
    <col min="27" max="27" width="3.6640625" customWidth="1"/>
    <col min="182" max="182" width="11" bestFit="1" customWidth="1"/>
  </cols>
  <sheetData>
    <row r="1" spans="1:182" ht="25.05" customHeight="1" x14ac:dyDescent="0.2">
      <c r="B1" s="323" t="s">
        <v>13</v>
      </c>
      <c r="C1" s="320"/>
      <c r="D1" s="318"/>
      <c r="E1" s="324" t="s">
        <v>50</v>
      </c>
      <c r="F1" s="321"/>
      <c r="G1" s="325" t="s">
        <v>22</v>
      </c>
      <c r="H1" s="322"/>
      <c r="I1" s="325" t="s">
        <v>154</v>
      </c>
      <c r="J1" s="322"/>
      <c r="K1" s="325" t="s">
        <v>155</v>
      </c>
      <c r="M1" s="230"/>
      <c r="N1" s="357" t="str">
        <f>IF(OR(R1="",R1=0),"",IF(F1="","",F1&amp;G1)&amp;IF(H1="","",H1&amp;I1)&amp;IF(J1="","",J1&amp;K1))&amp;"売上"</f>
        <v>売上</v>
      </c>
      <c r="O1" s="357"/>
      <c r="P1" s="357"/>
      <c r="Q1" s="357"/>
      <c r="R1" s="355">
        <f>SUM(S4:S1004)</f>
        <v>0</v>
      </c>
      <c r="S1" s="356"/>
      <c r="U1" s="352" t="str">
        <f>N1</f>
        <v>売上</v>
      </c>
      <c r="V1" s="353"/>
      <c r="W1" s="353"/>
      <c r="X1" s="354"/>
      <c r="Y1" s="355">
        <f>SUM(Z4:Z1004)</f>
        <v>0</v>
      </c>
      <c r="Z1" s="356"/>
      <c r="FZ1" s="319">
        <v>45761</v>
      </c>
    </row>
    <row r="2" spans="1:182" ht="15" customHeight="1" x14ac:dyDescent="0.2">
      <c r="B2" s="234"/>
      <c r="C2" s="71"/>
      <c r="D2" s="71"/>
      <c r="E2" s="71"/>
      <c r="F2" s="71"/>
      <c r="G2" s="71"/>
      <c r="H2" s="70"/>
      <c r="I2" s="61"/>
      <c r="J2" s="70"/>
      <c r="K2" s="70"/>
      <c r="L2" s="61"/>
      <c r="M2" s="227"/>
      <c r="N2" s="228"/>
      <c r="O2" s="229"/>
      <c r="P2" s="229"/>
      <c r="Q2" s="229"/>
      <c r="R2" s="229"/>
      <c r="S2" s="229"/>
      <c r="FZ2" t="s">
        <v>151</v>
      </c>
    </row>
    <row r="3" spans="1:182" s="30" customFormat="1" ht="25.05" customHeight="1" x14ac:dyDescent="0.2">
      <c r="A3" s="134" t="s">
        <v>58</v>
      </c>
      <c r="B3" s="235" t="s">
        <v>12</v>
      </c>
      <c r="C3" s="67" t="s">
        <v>14</v>
      </c>
      <c r="D3" s="317" t="s">
        <v>150</v>
      </c>
      <c r="E3" s="67" t="s">
        <v>148</v>
      </c>
      <c r="F3" s="67" t="s">
        <v>23</v>
      </c>
      <c r="G3" s="67" t="s">
        <v>40</v>
      </c>
      <c r="H3" s="68" t="s">
        <v>39</v>
      </c>
      <c r="I3" s="68" t="s">
        <v>43</v>
      </c>
      <c r="J3" s="68" t="s">
        <v>44</v>
      </c>
      <c r="K3" s="68" t="s">
        <v>45</v>
      </c>
      <c r="L3" s="68" t="s">
        <v>46</v>
      </c>
      <c r="M3" s="116" t="s">
        <v>77</v>
      </c>
      <c r="N3" s="68" t="s">
        <v>4</v>
      </c>
      <c r="O3" s="293" t="s">
        <v>69</v>
      </c>
      <c r="P3" s="72" t="s">
        <v>144</v>
      </c>
      <c r="Q3" s="346" t="s">
        <v>47</v>
      </c>
      <c r="R3" s="346" t="s">
        <v>48</v>
      </c>
      <c r="S3" s="111" t="s">
        <v>49</v>
      </c>
      <c r="U3" s="107" t="s">
        <v>60</v>
      </c>
      <c r="V3" s="107" t="s">
        <v>10</v>
      </c>
      <c r="W3" s="114" t="str">
        <f>J3</f>
        <v>消費税</v>
      </c>
      <c r="X3" s="114" t="str">
        <f>K3</f>
        <v>税抜計</v>
      </c>
      <c r="Y3" s="140" t="s">
        <v>80</v>
      </c>
      <c r="Z3" s="114" t="str">
        <f>L3</f>
        <v>税込計</v>
      </c>
    </row>
    <row r="4" spans="1:182" ht="25.05" customHeight="1" x14ac:dyDescent="0.2">
      <c r="A4" s="133" t="str">
        <f>IF(B4="","",1)</f>
        <v/>
      </c>
      <c r="B4" s="73" t="str">
        <f>IFERROR(INDEX(入力!$BV$3:$CN$1048576,MATCH(ROW(B4)-ROW(B$3),入力!$BB$3:$BB$1048576,0),MATCH(B$3,入力!$BV$2:$CN$2,0)),"")</f>
        <v/>
      </c>
      <c r="C4" s="74" t="str">
        <f>IFERROR(INDEX(入力!$BV$3:$CN$1048576,MATCH(ROW(C4)-ROW(C$3),入力!$BB$3:$BB$1048576,0),MATCH(C$3,入力!$BV$2:$CN$2,0)),"")</f>
        <v/>
      </c>
      <c r="D4" s="75" t="str">
        <f>IFERROR(INDEX(入力!$BO$3:$BO$1048576,MATCH(ROW(D4)-ROW(D$3),入力!$BB$3:$BB$1048576,0),0),"")</f>
        <v/>
      </c>
      <c r="E4" s="74" t="str">
        <f>IFERROR(INDEX(入力!$BV$3:$CN$1048576,MATCH(ROW(E4)-ROW(E$3),入力!$BB$3:$BB$1048576,0),MATCH(E$3,入力!$BV$2:$CN$2,0)),"")</f>
        <v/>
      </c>
      <c r="F4" s="74" t="str">
        <f>IFERROR(INDEX(入力!$BV$3:$CN$1048576,MATCH(ROW(F4)-ROW(F$3),入力!$BB$3:$BB$1048576,0),MATCH(F$3,入力!$BV$2:$CN$2,0)),"")</f>
        <v/>
      </c>
      <c r="G4" s="74" t="str">
        <f>IFERROR(INDEX(入力!$BV$3:$CN$1048576,MATCH(ROW(G4)-ROW(G$3),入力!$BB$3:$BB$1048576,0),MATCH(G$3,入力!$BV$2:$CN$2,0)),"")</f>
        <v/>
      </c>
      <c r="H4" s="75" t="str">
        <f>IFERROR(INDEX(入力!$BV$3:$CN$1048576,MATCH(ROW(H4)-ROW(H$3),入力!$BB$3:$BB$1048576,0),MATCH(H$3,入力!$BV$2:$CN$2,0)),"")</f>
        <v/>
      </c>
      <c r="I4" s="76" t="str">
        <f>IFERROR(INDEX(入力!$BV$3:$CN$1048576,MATCH(ROW(I4)-ROW(I$3),入力!$BB$3:$BB$1048576,0),MATCH(I$3,入力!$BV$2:$CN$2,0)),"")</f>
        <v/>
      </c>
      <c r="J4" s="75" t="str">
        <f>IFERROR(INDEX(入力!$BV$3:$CN$1048576,MATCH(ROW(J4)-ROW(J$3),入力!$BB$3:$BB$1048576,0),MATCH(J$3,入力!$BV$2:$CN$2,0)),"")</f>
        <v/>
      </c>
      <c r="K4" s="75" t="str">
        <f>IFERROR(INDEX(入力!$BV$3:$CN$1048576,MATCH(ROW(K4)-ROW(K$3),入力!$BB$3:$BB$1048576,0),MATCH(K$3,入力!$BV$2:$CN$2,0)),"")</f>
        <v/>
      </c>
      <c r="L4" s="75" t="str">
        <f>IFERROR(INDEX(入力!$BV$3:$CN$1048576,MATCH(ROW(L4)-ROW(L$3),入力!$BB$3:$BB$1048576,0),MATCH(L$3,入力!$BV$2:$CN$2,0)),"")</f>
        <v/>
      </c>
      <c r="M4" s="117" t="str">
        <f>IFERROR(IF(履歴検索!$A4="","",INDEX(入力!$BV$3:$CN$1048576,MATCH(ROW(M4)-ROW(M$3),入力!$BB$3:$BB$1048576,0),MATCH(M$3,入力!$BV$2:$CN$2,0))),"")</f>
        <v/>
      </c>
      <c r="N4" s="75" t="str">
        <f>IFERROR(INDEX(入力!$BV$3:$CN$1048576,MATCH(ROW(N4)-ROW(N$3),入力!$BB$3:$BB$1048576,0),MATCH(N$3,入力!$BV$2:$CN$2,0)),"")</f>
        <v/>
      </c>
      <c r="O4" s="294" t="str">
        <f>IFERROR(INDEX(入力!$CJ$3:$CN$1048576,MATCH(ROW(O4)-ROW(O$3),入力!$BB$3:$BB$1048576,0),MATCH(O$3,入力!$CJ$2:$CN$2,0)),"")</f>
        <v/>
      </c>
      <c r="P4" s="294" t="str">
        <f>IFERROR(INDEX(入力!$CJ$3:$CN$1048576,MATCH(ROW(P4)-ROW(P$3),入力!$BB$3:$BB$1048576,0),MATCH(P$3,入力!$CJ$2:$CN$2,0)),"")</f>
        <v/>
      </c>
      <c r="Q4" s="294" t="str">
        <f>IFERROR(INDEX(入力!$BV$3:$CN$1048576,MATCH(ROW(Q4)-ROW(Q$3),入力!$BB$3:$BB$1048576,0),MATCH(Q$3,入力!$BV$2:$CN$2,0)),"")</f>
        <v/>
      </c>
      <c r="R4" s="77" t="str">
        <f>IFERROR(INDEX(入力!$BV$3:$CN$1048576,MATCH(ROW(R4)-ROW(R$3),入力!$BB$3:$BB$1048576,0),MATCH(R$3,入力!$BV$2:$CN$2,0)),"")</f>
        <v/>
      </c>
      <c r="S4" s="77" t="str">
        <f>IFERROR(INDEX(入力!$BV$3:$CN$1048576,MATCH(ROW(S4)-ROW(S$3),入力!$BB$3:$BB$1048576,0),MATCH(S$3,入力!$BV$2:$CN$2,0)),"")</f>
        <v/>
      </c>
      <c r="U4" s="28" t="str">
        <f>IF(Z4="","",COUNT($Z$4:Z4))</f>
        <v/>
      </c>
      <c r="V4" s="73" t="str">
        <f t="shared" ref="V4:V16" si="0">IF(Z4="","",B4)</f>
        <v/>
      </c>
      <c r="W4" s="113" t="str">
        <f>IF(OR($B4="",$B4=$B5),"",SUMIF($B$4:$B4,$B4,Q$4:Q4))</f>
        <v/>
      </c>
      <c r="X4" s="113" t="str">
        <f>IF(OR($B4="",$B4=$B5),"",SUMIF($B$4:$B4,$B4,K$4:K4)-Y4)</f>
        <v/>
      </c>
      <c r="Y4" s="113" t="str">
        <f>IF(OR($B4="",$B4=$B5),"",SUMIFS(K$4:K4,B$4:B4,$B4,F$4:F4,$Y$3))</f>
        <v/>
      </c>
      <c r="Z4" s="113" t="str">
        <f>IF(OR($B4="",$B4=$B5),"",SUMIF($B$4:$B4,$B4,S$4:S4))</f>
        <v/>
      </c>
    </row>
    <row r="5" spans="1:182" ht="25.05" customHeight="1" x14ac:dyDescent="0.2">
      <c r="A5" s="133" t="str">
        <f>IF(OR(B5="",AND(B4=B5,D4=D5)),"",MAX($A$4:A4)+1)</f>
        <v/>
      </c>
      <c r="B5" s="73" t="str">
        <f>IFERROR(INDEX(入力!$BV$3:$CN$1048576,MATCH(ROW(B5)-ROW(B$3),入力!$BB$3:$BB$1048576,0),MATCH(B$3,入力!$BV$2:$CN$2,0)),"")</f>
        <v/>
      </c>
      <c r="C5" s="74" t="str">
        <f>IFERROR(INDEX(入力!$BV$3:$CN$1048576,MATCH(ROW(C5)-ROW(C$3),入力!$BB$3:$BB$1048576,0),MATCH(C$3,入力!$BV$2:$CN$2,0)),"")</f>
        <v/>
      </c>
      <c r="D5" s="75" t="str">
        <f>IFERROR(INDEX(入力!$BO$3:$BO$1048576,MATCH(ROW(D5)-ROW(D$3),入力!$BB$3:$BB$1048576,0),0),"")</f>
        <v/>
      </c>
      <c r="E5" s="74" t="str">
        <f>IFERROR(INDEX(入力!$BV$3:$CN$1048576,MATCH(ROW(E5)-ROW(E$3),入力!$BB$3:$BB$1048576,0),MATCH(E$3,入力!$BV$2:$CN$2,0)),"")</f>
        <v/>
      </c>
      <c r="F5" s="74" t="str">
        <f>IFERROR(INDEX(入力!$BV$3:$CN$1048576,MATCH(ROW(F5)-ROW(F$3),入力!$BB$3:$BB$1048576,0),MATCH(F$3,入力!$BV$2:$CN$2,0)),"")</f>
        <v/>
      </c>
      <c r="G5" s="74" t="str">
        <f>IFERROR(INDEX(入力!$BV$3:$CN$1048576,MATCH(ROW(G5)-ROW(G$3),入力!$BB$3:$BB$1048576,0),MATCH(G$3,入力!$BV$2:$CN$2,0)),"")</f>
        <v/>
      </c>
      <c r="H5" s="75" t="str">
        <f>IFERROR(INDEX(入力!$BV$3:$CN$1048576,MATCH(ROW(H5)-ROW(H$3),入力!$BB$3:$BB$1048576,0),MATCH(H$3,入力!$BV$2:$CN$2,0)),"")</f>
        <v/>
      </c>
      <c r="I5" s="76" t="str">
        <f>IFERROR(INDEX(入力!$BV$3:$CN$1048576,MATCH(ROW(I5)-ROW(I$3),入力!$BB$3:$BB$1048576,0),MATCH(I$3,入力!$BV$2:$CN$2,0)),"")</f>
        <v/>
      </c>
      <c r="J5" s="75" t="str">
        <f>IFERROR(INDEX(入力!$BV$3:$CN$1048576,MATCH(ROW(J5)-ROW(J$3),入力!$BB$3:$BB$1048576,0),MATCH(J$3,入力!$BV$2:$CN$2,0)),"")</f>
        <v/>
      </c>
      <c r="K5" s="75" t="str">
        <f>IFERROR(INDEX(入力!$BV$3:$CN$1048576,MATCH(ROW(K5)-ROW(K$3),入力!$BB$3:$BB$1048576,0),MATCH(K$3,入力!$BV$2:$CN$2,0)),"")</f>
        <v/>
      </c>
      <c r="L5" s="75" t="str">
        <f>IFERROR(INDEX(入力!$BV$3:$CN$1048576,MATCH(ROW(L5)-ROW(L$3),入力!$BB$3:$BB$1048576,0),MATCH(L$3,入力!$BV$2:$CN$2,0)),"")</f>
        <v/>
      </c>
      <c r="M5" s="117" t="str">
        <f>IFERROR(IF(履歴検索!$A5="","",INDEX(入力!$BV$3:$CN$1048576,MATCH(ROW(M5)-ROW(M$3),入力!$BB$3:$BB$1048576,0),MATCH(M$3,入力!$BV$2:$CN$2,0))),"")</f>
        <v/>
      </c>
      <c r="N5" s="75" t="str">
        <f>IFERROR(INDEX(入力!$BV$3:$CN$1048576,MATCH(ROW(N5)-ROW(N$3),入力!$BB$3:$BB$1048576,0),MATCH(N$3,入力!$BV$2:$CN$2,0)),"")</f>
        <v/>
      </c>
      <c r="O5" s="294" t="str">
        <f>IFERROR(INDEX(入力!$CJ$3:$CN$1048576,MATCH(ROW(O5)-ROW(O$3),入力!$BB$3:$BB$1048576,0),MATCH(O$3,入力!$CJ$2:$CN$2,0)),"")</f>
        <v/>
      </c>
      <c r="P5" s="294" t="str">
        <f>IFERROR(INDEX(入力!$CJ$3:$CN$1048576,MATCH(ROW(P5)-ROW(P$3),入力!$BB$3:$BB$1048576,0),MATCH(P$3,入力!$CJ$2:$CN$2,0)),"")</f>
        <v/>
      </c>
      <c r="Q5" s="294" t="str">
        <f>IFERROR(INDEX(入力!$BV$3:$CN$1048576,MATCH(ROW(Q5)-ROW(Q$3),入力!$BB$3:$BB$1048576,0),MATCH(Q$3,入力!$BV$2:$CN$2,0)),"")</f>
        <v/>
      </c>
      <c r="R5" s="77" t="str">
        <f>IFERROR(INDEX(入力!$BV$3:$CN$1048576,MATCH(ROW(R5)-ROW(R$3),入力!$BB$3:$BB$1048576,0),MATCH(R$3,入力!$BV$2:$CN$2,0)),"")</f>
        <v/>
      </c>
      <c r="S5" s="77" t="str">
        <f>IFERROR(INDEX(入力!$BV$3:$CN$1048576,MATCH(ROW(S5)-ROW(S$3),入力!$BB$3:$BB$1048576,0),MATCH(S$3,入力!$BV$2:$CN$2,0)),"")</f>
        <v/>
      </c>
      <c r="U5" s="28" t="str">
        <f>IF(Z5="","",COUNT($Z$4:Z5))</f>
        <v/>
      </c>
      <c r="V5" s="73" t="str">
        <f t="shared" si="0"/>
        <v/>
      </c>
      <c r="W5" s="113" t="str">
        <f>IF(OR($B5="",$B5=$B6),"",SUMIF($B$4:$B5,$B5,Q$4:Q5))</f>
        <v/>
      </c>
      <c r="X5" s="113" t="str">
        <f>IF(OR($B5="",$B5=$B6),"",SUMIF($B$4:$B5,$B5,K$4:K5)-Y5)</f>
        <v/>
      </c>
      <c r="Y5" s="113" t="str">
        <f>IF(OR($B5="",$B5=$B6),"",SUMIFS(K$4:K5,B$4:B5,$B5,F$4:F5,$Y$3))</f>
        <v/>
      </c>
      <c r="Z5" s="113" t="str">
        <f>IF(OR($B5="",$B5=$B6),"",SUMIF($B$4:$B5,$B5,S$4:S5))</f>
        <v/>
      </c>
    </row>
    <row r="6" spans="1:182" ht="25.05" customHeight="1" x14ac:dyDescent="0.2">
      <c r="A6" s="133" t="str">
        <f>IF(OR(B6="",AND(B5=B6,D5=D6)),"",MAX($A$4:A5)+1)</f>
        <v/>
      </c>
      <c r="B6" s="73" t="str">
        <f>IFERROR(INDEX(入力!$BV$3:$CN$1048576,MATCH(ROW(B6)-ROW(B$3),入力!$BB$3:$BB$1048576,0),MATCH(B$3,入力!$BV$2:$CN$2,0)),"")</f>
        <v/>
      </c>
      <c r="C6" s="74" t="str">
        <f>IFERROR(INDEX(入力!$BV$3:$CN$1048576,MATCH(ROW(C6)-ROW(C$3),入力!$BB$3:$BB$1048576,0),MATCH(C$3,入力!$BV$2:$CN$2,0)),"")</f>
        <v/>
      </c>
      <c r="D6" s="75" t="str">
        <f>IFERROR(INDEX(入力!$BO$3:$BO$1048576,MATCH(ROW(D6)-ROW(D$3),入力!$BB$3:$BB$1048576,0),0),"")</f>
        <v/>
      </c>
      <c r="E6" s="74" t="str">
        <f>IFERROR(INDEX(入力!$BV$3:$CN$1048576,MATCH(ROW(E6)-ROW(E$3),入力!$BB$3:$BB$1048576,0),MATCH(E$3,入力!$BV$2:$CN$2,0)),"")</f>
        <v/>
      </c>
      <c r="F6" s="74" t="str">
        <f>IFERROR(INDEX(入力!$BV$3:$CN$1048576,MATCH(ROW(F6)-ROW(F$3),入力!$BB$3:$BB$1048576,0),MATCH(F$3,入力!$BV$2:$CN$2,0)),"")</f>
        <v/>
      </c>
      <c r="G6" s="74" t="str">
        <f>IFERROR(INDEX(入力!$BV$3:$CN$1048576,MATCH(ROW(G6)-ROW(G$3),入力!$BB$3:$BB$1048576,0),MATCH(G$3,入力!$BV$2:$CN$2,0)),"")</f>
        <v/>
      </c>
      <c r="H6" s="75" t="str">
        <f>IFERROR(INDEX(入力!$BV$3:$CN$1048576,MATCH(ROW(H6)-ROW(H$3),入力!$BB$3:$BB$1048576,0),MATCH(H$3,入力!$BV$2:$CN$2,0)),"")</f>
        <v/>
      </c>
      <c r="I6" s="76" t="str">
        <f>IFERROR(INDEX(入力!$BV$3:$CN$1048576,MATCH(ROW(I6)-ROW(I$3),入力!$BB$3:$BB$1048576,0),MATCH(I$3,入力!$BV$2:$CN$2,0)),"")</f>
        <v/>
      </c>
      <c r="J6" s="75" t="str">
        <f>IFERROR(INDEX(入力!$BV$3:$CN$1048576,MATCH(ROW(J6)-ROW(J$3),入力!$BB$3:$BB$1048576,0),MATCH(J$3,入力!$BV$2:$CN$2,0)),"")</f>
        <v/>
      </c>
      <c r="K6" s="75" t="str">
        <f>IFERROR(INDEX(入力!$BV$3:$CN$1048576,MATCH(ROW(K6)-ROW(K$3),入力!$BB$3:$BB$1048576,0),MATCH(K$3,入力!$BV$2:$CN$2,0)),"")</f>
        <v/>
      </c>
      <c r="L6" s="75" t="str">
        <f>IFERROR(INDEX(入力!$BV$3:$CN$1048576,MATCH(ROW(L6)-ROW(L$3),入力!$BB$3:$BB$1048576,0),MATCH(L$3,入力!$BV$2:$CN$2,0)),"")</f>
        <v/>
      </c>
      <c r="M6" s="117" t="str">
        <f>IFERROR(IF(履歴検索!$A6="","",INDEX(入力!$BV$3:$CN$1048576,MATCH(ROW(M6)-ROW(M$3),入力!$BB$3:$BB$1048576,0),MATCH(M$3,入力!$BV$2:$CN$2,0))),"")</f>
        <v/>
      </c>
      <c r="N6" s="75" t="str">
        <f>IFERROR(INDEX(入力!$BV$3:$CN$1048576,MATCH(ROW(N6)-ROW(N$3),入力!$BB$3:$BB$1048576,0),MATCH(N$3,入力!$BV$2:$CN$2,0)),"")</f>
        <v/>
      </c>
      <c r="O6" s="294" t="str">
        <f>IFERROR(INDEX(入力!$CJ$3:$CN$1048576,MATCH(ROW(O6)-ROW(O$3),入力!$BB$3:$BB$1048576,0),MATCH(O$3,入力!$CJ$2:$CN$2,0)),"")</f>
        <v/>
      </c>
      <c r="P6" s="294" t="str">
        <f>IFERROR(INDEX(入力!$CJ$3:$CN$1048576,MATCH(ROW(P6)-ROW(P$3),入力!$BB$3:$BB$1048576,0),MATCH(P$3,入力!$CJ$2:$CN$2,0)),"")</f>
        <v/>
      </c>
      <c r="Q6" s="294" t="str">
        <f>IFERROR(INDEX(入力!$BV$3:$CN$1048576,MATCH(ROW(Q6)-ROW(Q$3),入力!$BB$3:$BB$1048576,0),MATCH(Q$3,入力!$BV$2:$CN$2,0)),"")</f>
        <v/>
      </c>
      <c r="R6" s="77" t="str">
        <f>IFERROR(INDEX(入力!$BV$3:$CN$1048576,MATCH(ROW(R6)-ROW(R$3),入力!$BB$3:$BB$1048576,0),MATCH(R$3,入力!$BV$2:$CN$2,0)),"")</f>
        <v/>
      </c>
      <c r="S6" s="77" t="str">
        <f>IFERROR(INDEX(入力!$BV$3:$CN$1048576,MATCH(ROW(S6)-ROW(S$3),入力!$BB$3:$BB$1048576,0),MATCH(S$3,入力!$BV$2:$CN$2,0)),"")</f>
        <v/>
      </c>
      <c r="U6" s="28" t="str">
        <f>IF(Z6="","",COUNT($Z$4:Z6))</f>
        <v/>
      </c>
      <c r="V6" s="73" t="str">
        <f t="shared" si="0"/>
        <v/>
      </c>
      <c r="W6" s="113" t="str">
        <f>IF(OR($B6="",$B6=$B7),"",SUMIF($B$4:$B6,$B6,Q$4:Q6))</f>
        <v/>
      </c>
      <c r="X6" s="113" t="str">
        <f>IF(OR($B6="",$B6=$B7),"",SUMIF($B$4:$B6,$B6,K$4:K6)-Y6)</f>
        <v/>
      </c>
      <c r="Y6" s="113" t="str">
        <f>IF(OR($B6="",$B6=$B7),"",SUMIFS(K$4:K6,B$4:B6,$B6,F$4:F6,$Y$3))</f>
        <v/>
      </c>
      <c r="Z6" s="113" t="str">
        <f>IF(OR($B6="",$B6=$B7),"",SUMIF($B$4:$B6,$B6,S$4:S6))</f>
        <v/>
      </c>
    </row>
    <row r="7" spans="1:182" ht="25.05" customHeight="1" x14ac:dyDescent="0.2">
      <c r="A7" s="133" t="str">
        <f>IF(OR(B7="",AND(B6=B7,D6=D7)),"",MAX($A$4:A6)+1)</f>
        <v/>
      </c>
      <c r="B7" s="73" t="str">
        <f>IFERROR(INDEX(入力!$BV$3:$CN$1048576,MATCH(ROW(B7)-ROW(B$3),入力!$BB$3:$BB$1048576,0),MATCH(B$3,入力!$BV$2:$CN$2,0)),"")</f>
        <v/>
      </c>
      <c r="C7" s="74" t="str">
        <f>IFERROR(INDEX(入力!$BV$3:$CN$1048576,MATCH(ROW(C7)-ROW(C$3),入力!$BB$3:$BB$1048576,0),MATCH(C$3,入力!$BV$2:$CN$2,0)),"")</f>
        <v/>
      </c>
      <c r="D7" s="75" t="str">
        <f>IFERROR(INDEX(入力!$BO$3:$BO$1048576,MATCH(ROW(D7)-ROW(D$3),入力!$BB$3:$BB$1048576,0),0),"")</f>
        <v/>
      </c>
      <c r="E7" s="74" t="str">
        <f>IFERROR(INDEX(入力!$BV$3:$CN$1048576,MATCH(ROW(E7)-ROW(E$3),入力!$BB$3:$BB$1048576,0),MATCH(E$3,入力!$BV$2:$CN$2,0)),"")</f>
        <v/>
      </c>
      <c r="F7" s="74" t="str">
        <f>IFERROR(INDEX(入力!$BV$3:$CN$1048576,MATCH(ROW(F7)-ROW(F$3),入力!$BB$3:$BB$1048576,0),MATCH(F$3,入力!$BV$2:$CN$2,0)),"")</f>
        <v/>
      </c>
      <c r="G7" s="74" t="str">
        <f>IFERROR(INDEX(入力!$BV$3:$CN$1048576,MATCH(ROW(G7)-ROW(G$3),入力!$BB$3:$BB$1048576,0),MATCH(G$3,入力!$BV$2:$CN$2,0)),"")</f>
        <v/>
      </c>
      <c r="H7" s="75" t="str">
        <f>IFERROR(INDEX(入力!$BV$3:$CN$1048576,MATCH(ROW(H7)-ROW(H$3),入力!$BB$3:$BB$1048576,0),MATCH(H$3,入力!$BV$2:$CN$2,0)),"")</f>
        <v/>
      </c>
      <c r="I7" s="76" t="str">
        <f>IFERROR(INDEX(入力!$BV$3:$CN$1048576,MATCH(ROW(I7)-ROW(I$3),入力!$BB$3:$BB$1048576,0),MATCH(I$3,入力!$BV$2:$CN$2,0)),"")</f>
        <v/>
      </c>
      <c r="J7" s="75" t="str">
        <f>IFERROR(INDEX(入力!$BV$3:$CN$1048576,MATCH(ROW(J7)-ROW(J$3),入力!$BB$3:$BB$1048576,0),MATCH(J$3,入力!$BV$2:$CN$2,0)),"")</f>
        <v/>
      </c>
      <c r="K7" s="75" t="str">
        <f>IFERROR(INDEX(入力!$BV$3:$CN$1048576,MATCH(ROW(K7)-ROW(K$3),入力!$BB$3:$BB$1048576,0),MATCH(K$3,入力!$BV$2:$CN$2,0)),"")</f>
        <v/>
      </c>
      <c r="L7" s="75" t="str">
        <f>IFERROR(INDEX(入力!$BV$3:$CN$1048576,MATCH(ROW(L7)-ROW(L$3),入力!$BB$3:$BB$1048576,0),MATCH(L$3,入力!$BV$2:$CN$2,0)),"")</f>
        <v/>
      </c>
      <c r="M7" s="117" t="str">
        <f>IFERROR(IF(履歴検索!$A7="","",INDEX(入力!$BV$3:$CN$1048576,MATCH(ROW(M7)-ROW(M$3),入力!$BB$3:$BB$1048576,0),MATCH(M$3,入力!$BV$2:$CN$2,0))),"")</f>
        <v/>
      </c>
      <c r="N7" s="75" t="str">
        <f>IFERROR(INDEX(入力!$BV$3:$CN$1048576,MATCH(ROW(N7)-ROW(N$3),入力!$BB$3:$BB$1048576,0),MATCH(N$3,入力!$BV$2:$CN$2,0)),"")</f>
        <v/>
      </c>
      <c r="O7" s="294" t="str">
        <f>IFERROR(INDEX(入力!$CJ$3:$CN$1048576,MATCH(ROW(O7)-ROW(O$3),入力!$BB$3:$BB$1048576,0),MATCH(O$3,入力!$CJ$2:$CN$2,0)),"")</f>
        <v/>
      </c>
      <c r="P7" s="294" t="str">
        <f>IFERROR(INDEX(入力!$CJ$3:$CN$1048576,MATCH(ROW(P7)-ROW(P$3),入力!$BB$3:$BB$1048576,0),MATCH(P$3,入力!$CJ$2:$CN$2,0)),"")</f>
        <v/>
      </c>
      <c r="Q7" s="294" t="str">
        <f>IFERROR(INDEX(入力!$BV$3:$CN$1048576,MATCH(ROW(Q7)-ROW(Q$3),入力!$BB$3:$BB$1048576,0),MATCH(Q$3,入力!$BV$2:$CN$2,0)),"")</f>
        <v/>
      </c>
      <c r="R7" s="77" t="str">
        <f>IFERROR(INDEX(入力!$BV$3:$CN$1048576,MATCH(ROW(R7)-ROW(R$3),入力!$BB$3:$BB$1048576,0),MATCH(R$3,入力!$BV$2:$CN$2,0)),"")</f>
        <v/>
      </c>
      <c r="S7" s="77" t="str">
        <f>IFERROR(INDEX(入力!$BV$3:$CN$1048576,MATCH(ROW(S7)-ROW(S$3),入力!$BB$3:$BB$1048576,0),MATCH(S$3,入力!$BV$2:$CN$2,0)),"")</f>
        <v/>
      </c>
      <c r="U7" s="28" t="str">
        <f>IF(Z7="","",COUNT($Z$4:Z7))</f>
        <v/>
      </c>
      <c r="V7" s="73" t="str">
        <f t="shared" si="0"/>
        <v/>
      </c>
      <c r="W7" s="113" t="str">
        <f>IF(OR($B7="",$B7=$B8),"",SUMIF($B$4:$B7,$B7,Q$4:Q7))</f>
        <v/>
      </c>
      <c r="X7" s="113" t="str">
        <f>IF(OR($B7="",$B7=$B8),"",SUMIF($B$4:$B7,$B7,K$4:K7)-Y7)</f>
        <v/>
      </c>
      <c r="Y7" s="113" t="str">
        <f>IF(OR($B7="",$B7=$B8),"",SUMIFS(K$4:K7,B$4:B7,$B7,F$4:F7,$Y$3))</f>
        <v/>
      </c>
      <c r="Z7" s="113" t="str">
        <f>IF(OR($B7="",$B7=$B8),"",SUMIF($B$4:$B7,$B7,S$4:S7))</f>
        <v/>
      </c>
    </row>
    <row r="8" spans="1:182" ht="25.05" customHeight="1" x14ac:dyDescent="0.2">
      <c r="A8" s="133" t="str">
        <f>IF(OR(B8="",AND(B7=B8,D7=D8)),"",MAX($A$4:A7)+1)</f>
        <v/>
      </c>
      <c r="B8" s="73" t="str">
        <f>IFERROR(INDEX(入力!$BV$3:$CN$1048576,MATCH(ROW(B8)-ROW(B$3),入力!$BB$3:$BB$1048576,0),MATCH(B$3,入力!$BV$2:$CN$2,0)),"")</f>
        <v/>
      </c>
      <c r="C8" s="74" t="str">
        <f>IFERROR(INDEX(入力!$BV$3:$CN$1048576,MATCH(ROW(C8)-ROW(C$3),入力!$BB$3:$BB$1048576,0),MATCH(C$3,入力!$BV$2:$CN$2,0)),"")</f>
        <v/>
      </c>
      <c r="D8" s="75" t="str">
        <f>IFERROR(INDEX(入力!$BO$3:$BO$1048576,MATCH(ROW(D8)-ROW(D$3),入力!$BB$3:$BB$1048576,0),0),"")</f>
        <v/>
      </c>
      <c r="E8" s="74" t="str">
        <f>IFERROR(INDEX(入力!$BV$3:$CN$1048576,MATCH(ROW(E8)-ROW(E$3),入力!$BB$3:$BB$1048576,0),MATCH(E$3,入力!$BV$2:$CN$2,0)),"")</f>
        <v/>
      </c>
      <c r="F8" s="74" t="str">
        <f>IFERROR(INDEX(入力!$BV$3:$CN$1048576,MATCH(ROW(F8)-ROW(F$3),入力!$BB$3:$BB$1048576,0),MATCH(F$3,入力!$BV$2:$CN$2,0)),"")</f>
        <v/>
      </c>
      <c r="G8" s="74" t="str">
        <f>IFERROR(INDEX(入力!$BV$3:$CN$1048576,MATCH(ROW(G8)-ROW(G$3),入力!$BB$3:$BB$1048576,0),MATCH(G$3,入力!$BV$2:$CN$2,0)),"")</f>
        <v/>
      </c>
      <c r="H8" s="75" t="str">
        <f>IFERROR(INDEX(入力!$BV$3:$CN$1048576,MATCH(ROW(H8)-ROW(H$3),入力!$BB$3:$BB$1048576,0),MATCH(H$3,入力!$BV$2:$CN$2,0)),"")</f>
        <v/>
      </c>
      <c r="I8" s="76" t="str">
        <f>IFERROR(INDEX(入力!$BV$3:$CN$1048576,MATCH(ROW(I8)-ROW(I$3),入力!$BB$3:$BB$1048576,0),MATCH(I$3,入力!$BV$2:$CN$2,0)),"")</f>
        <v/>
      </c>
      <c r="J8" s="75" t="str">
        <f>IFERROR(INDEX(入力!$BV$3:$CN$1048576,MATCH(ROW(J8)-ROW(J$3),入力!$BB$3:$BB$1048576,0),MATCH(J$3,入力!$BV$2:$CN$2,0)),"")</f>
        <v/>
      </c>
      <c r="K8" s="75" t="str">
        <f>IFERROR(INDEX(入力!$BV$3:$CN$1048576,MATCH(ROW(K8)-ROW(K$3),入力!$BB$3:$BB$1048576,0),MATCH(K$3,入力!$BV$2:$CN$2,0)),"")</f>
        <v/>
      </c>
      <c r="L8" s="75" t="str">
        <f>IFERROR(INDEX(入力!$BV$3:$CN$1048576,MATCH(ROW(L8)-ROW(L$3),入力!$BB$3:$BB$1048576,0),MATCH(L$3,入力!$BV$2:$CN$2,0)),"")</f>
        <v/>
      </c>
      <c r="M8" s="117" t="str">
        <f>IFERROR(IF(履歴検索!$A8="","",INDEX(入力!$BV$3:$CN$1048576,MATCH(ROW(M8)-ROW(M$3),入力!$BB$3:$BB$1048576,0),MATCH(M$3,入力!$BV$2:$CN$2,0))),"")</f>
        <v/>
      </c>
      <c r="N8" s="75" t="str">
        <f>IFERROR(INDEX(入力!$BV$3:$CN$1048576,MATCH(ROW(N8)-ROW(N$3),入力!$BB$3:$BB$1048576,0),MATCH(N$3,入力!$BV$2:$CN$2,0)),"")</f>
        <v/>
      </c>
      <c r="O8" s="294" t="str">
        <f>IFERROR(INDEX(入力!$CJ$3:$CN$1048576,MATCH(ROW(O8)-ROW(O$3),入力!$BB$3:$BB$1048576,0),MATCH(O$3,入力!$CJ$2:$CN$2,0)),"")</f>
        <v/>
      </c>
      <c r="P8" s="294" t="str">
        <f>IFERROR(INDEX(入力!$CJ$3:$CN$1048576,MATCH(ROW(P8)-ROW(P$3),入力!$BB$3:$BB$1048576,0),MATCH(P$3,入力!$CJ$2:$CN$2,0)),"")</f>
        <v/>
      </c>
      <c r="Q8" s="294" t="str">
        <f>IFERROR(INDEX(入力!$BV$3:$CN$1048576,MATCH(ROW(Q8)-ROW(Q$3),入力!$BB$3:$BB$1048576,0),MATCH(Q$3,入力!$BV$2:$CN$2,0)),"")</f>
        <v/>
      </c>
      <c r="R8" s="77" t="str">
        <f>IFERROR(INDEX(入力!$BV$3:$CN$1048576,MATCH(ROW(R8)-ROW(R$3),入力!$BB$3:$BB$1048576,0),MATCH(R$3,入力!$BV$2:$CN$2,0)),"")</f>
        <v/>
      </c>
      <c r="S8" s="77" t="str">
        <f>IFERROR(INDEX(入力!$BV$3:$CN$1048576,MATCH(ROW(S8)-ROW(S$3),入力!$BB$3:$BB$1048576,0),MATCH(S$3,入力!$BV$2:$CN$2,0)),"")</f>
        <v/>
      </c>
      <c r="U8" s="28" t="str">
        <f>IF(Z8="","",COUNT($Z$4:Z8))</f>
        <v/>
      </c>
      <c r="V8" s="73" t="str">
        <f t="shared" si="0"/>
        <v/>
      </c>
      <c r="W8" s="113" t="str">
        <f>IF(OR($B8="",$B8=$B9),"",SUMIF($B$4:$B8,$B8,Q$4:Q8))</f>
        <v/>
      </c>
      <c r="X8" s="113" t="str">
        <f>IF(OR($B8="",$B8=$B9),"",SUMIF($B$4:$B8,$B8,K$4:K8)-Y8)</f>
        <v/>
      </c>
      <c r="Y8" s="113" t="str">
        <f>IF(OR($B8="",$B8=$B9),"",SUMIFS(K$4:K8,B$4:B8,$B8,F$4:F8,$Y$3))</f>
        <v/>
      </c>
      <c r="Z8" s="113" t="str">
        <f>IF(OR($B8="",$B8=$B9),"",SUMIF($B$4:$B8,$B8,S$4:S8))</f>
        <v/>
      </c>
    </row>
    <row r="9" spans="1:182" ht="25.05" customHeight="1" x14ac:dyDescent="0.2">
      <c r="A9" s="133" t="str">
        <f>IF(OR(B9="",AND(B8=B9,D8=D9)),"",MAX($A$4:A8)+1)</f>
        <v/>
      </c>
      <c r="B9" s="73" t="str">
        <f>IFERROR(INDEX(入力!$BV$3:$CN$1048576,MATCH(ROW(B9)-ROW(B$3),入力!$BB$3:$BB$1048576,0),MATCH(B$3,入力!$BV$2:$CN$2,0)),"")</f>
        <v/>
      </c>
      <c r="C9" s="74" t="str">
        <f>IFERROR(INDEX(入力!$BV$3:$CN$1048576,MATCH(ROW(C9)-ROW(C$3),入力!$BB$3:$BB$1048576,0),MATCH(C$3,入力!$BV$2:$CN$2,0)),"")</f>
        <v/>
      </c>
      <c r="D9" s="75" t="str">
        <f>IFERROR(INDEX(入力!$BO$3:$BO$1048576,MATCH(ROW(D9)-ROW(D$3),入力!$BB$3:$BB$1048576,0),0),"")</f>
        <v/>
      </c>
      <c r="E9" s="74" t="str">
        <f>IFERROR(INDEX(入力!$BV$3:$CN$1048576,MATCH(ROW(E9)-ROW(E$3),入力!$BB$3:$BB$1048576,0),MATCH(E$3,入力!$BV$2:$CN$2,0)),"")</f>
        <v/>
      </c>
      <c r="F9" s="74" t="str">
        <f>IFERROR(INDEX(入力!$BV$3:$CN$1048576,MATCH(ROW(F9)-ROW(F$3),入力!$BB$3:$BB$1048576,0),MATCH(F$3,入力!$BV$2:$CN$2,0)),"")</f>
        <v/>
      </c>
      <c r="G9" s="74" t="str">
        <f>IFERROR(INDEX(入力!$BV$3:$CN$1048576,MATCH(ROW(G9)-ROW(G$3),入力!$BB$3:$BB$1048576,0),MATCH(G$3,入力!$BV$2:$CN$2,0)),"")</f>
        <v/>
      </c>
      <c r="H9" s="75" t="str">
        <f>IFERROR(INDEX(入力!$BV$3:$CN$1048576,MATCH(ROW(H9)-ROW(H$3),入力!$BB$3:$BB$1048576,0),MATCH(H$3,入力!$BV$2:$CN$2,0)),"")</f>
        <v/>
      </c>
      <c r="I9" s="76" t="str">
        <f>IFERROR(INDEX(入力!$BV$3:$CN$1048576,MATCH(ROW(I9)-ROW(I$3),入力!$BB$3:$BB$1048576,0),MATCH(I$3,入力!$BV$2:$CN$2,0)),"")</f>
        <v/>
      </c>
      <c r="J9" s="75" t="str">
        <f>IFERROR(INDEX(入力!$BV$3:$CN$1048576,MATCH(ROW(J9)-ROW(J$3),入力!$BB$3:$BB$1048576,0),MATCH(J$3,入力!$BV$2:$CN$2,0)),"")</f>
        <v/>
      </c>
      <c r="K9" s="75" t="str">
        <f>IFERROR(INDEX(入力!$BV$3:$CN$1048576,MATCH(ROW(K9)-ROW(K$3),入力!$BB$3:$BB$1048576,0),MATCH(K$3,入力!$BV$2:$CN$2,0)),"")</f>
        <v/>
      </c>
      <c r="L9" s="75" t="str">
        <f>IFERROR(INDEX(入力!$BV$3:$CN$1048576,MATCH(ROW(L9)-ROW(L$3),入力!$BB$3:$BB$1048576,0),MATCH(L$3,入力!$BV$2:$CN$2,0)),"")</f>
        <v/>
      </c>
      <c r="M9" s="117" t="str">
        <f>IFERROR(IF(履歴検索!$A9="","",INDEX(入力!$BV$3:$CN$1048576,MATCH(ROW(M9)-ROW(M$3),入力!$BB$3:$BB$1048576,0),MATCH(M$3,入力!$BV$2:$CN$2,0))),"")</f>
        <v/>
      </c>
      <c r="N9" s="75" t="str">
        <f>IFERROR(INDEX(入力!$BV$3:$CN$1048576,MATCH(ROW(N9)-ROW(N$3),入力!$BB$3:$BB$1048576,0),MATCH(N$3,入力!$BV$2:$CN$2,0)),"")</f>
        <v/>
      </c>
      <c r="O9" s="294" t="str">
        <f>IFERROR(INDEX(入力!$CJ$3:$CN$1048576,MATCH(ROW(O9)-ROW(O$3),入力!$BB$3:$BB$1048576,0),MATCH(O$3,入力!$CJ$2:$CN$2,0)),"")</f>
        <v/>
      </c>
      <c r="P9" s="294" t="str">
        <f>IFERROR(INDEX(入力!$CJ$3:$CN$1048576,MATCH(ROW(P9)-ROW(P$3),入力!$BB$3:$BB$1048576,0),MATCH(P$3,入力!$CJ$2:$CN$2,0)),"")</f>
        <v/>
      </c>
      <c r="Q9" s="294" t="str">
        <f>IFERROR(INDEX(入力!$BV$3:$CN$1048576,MATCH(ROW(Q9)-ROW(Q$3),入力!$BB$3:$BB$1048576,0),MATCH(Q$3,入力!$BV$2:$CN$2,0)),"")</f>
        <v/>
      </c>
      <c r="R9" s="77" t="str">
        <f>IFERROR(INDEX(入力!$BV$3:$CN$1048576,MATCH(ROW(R9)-ROW(R$3),入力!$BB$3:$BB$1048576,0),MATCH(R$3,入力!$BV$2:$CN$2,0)),"")</f>
        <v/>
      </c>
      <c r="S9" s="77" t="str">
        <f>IFERROR(INDEX(入力!$BV$3:$CN$1048576,MATCH(ROW(S9)-ROW(S$3),入力!$BB$3:$BB$1048576,0),MATCH(S$3,入力!$BV$2:$CN$2,0)),"")</f>
        <v/>
      </c>
      <c r="U9" s="28" t="str">
        <f>IF(Z9="","",COUNT($Z$4:Z9))</f>
        <v/>
      </c>
      <c r="V9" s="73" t="str">
        <f t="shared" si="0"/>
        <v/>
      </c>
      <c r="W9" s="113" t="str">
        <f>IF(OR($B9="",$B9=$B10),"",SUMIF($B$4:$B9,$B9,Q$4:Q9))</f>
        <v/>
      </c>
      <c r="X9" s="113" t="str">
        <f>IF(OR($B9="",$B9=$B10),"",SUMIF($B$4:$B9,$B9,K$4:K9)-Y9)</f>
        <v/>
      </c>
      <c r="Y9" s="113" t="str">
        <f>IF(OR($B9="",$B9=$B10),"",SUMIFS(K$4:K9,B$4:B9,$B9,F$4:F9,$Y$3))</f>
        <v/>
      </c>
      <c r="Z9" s="113" t="str">
        <f>IF(OR($B9="",$B9=$B10),"",SUMIF($B$4:$B9,$B9,S$4:S9))</f>
        <v/>
      </c>
    </row>
    <row r="10" spans="1:182" ht="25.05" customHeight="1" x14ac:dyDescent="0.2">
      <c r="A10" s="133" t="str">
        <f>IF(OR(B10="",AND(B9=B10,D9=D10)),"",MAX($A$4:A9)+1)</f>
        <v/>
      </c>
      <c r="B10" s="73" t="str">
        <f>IFERROR(INDEX(入力!$BV$3:$CN$1048576,MATCH(ROW(B10)-ROW(B$3),入力!$BB$3:$BB$1048576,0),MATCH(B$3,入力!$BV$2:$CN$2,0)),"")</f>
        <v/>
      </c>
      <c r="C10" s="74" t="str">
        <f>IFERROR(INDEX(入力!$BV$3:$CN$1048576,MATCH(ROW(C10)-ROW(C$3),入力!$BB$3:$BB$1048576,0),MATCH(C$3,入力!$BV$2:$CN$2,0)),"")</f>
        <v/>
      </c>
      <c r="D10" s="75" t="str">
        <f>IFERROR(INDEX(入力!$BO$3:$BO$1048576,MATCH(ROW(D10)-ROW(D$3),入力!$BB$3:$BB$1048576,0),0),"")</f>
        <v/>
      </c>
      <c r="E10" s="74" t="str">
        <f>IFERROR(INDEX(入力!$BV$3:$CN$1048576,MATCH(ROW(E10)-ROW(E$3),入力!$BB$3:$BB$1048576,0),MATCH(E$3,入力!$BV$2:$CN$2,0)),"")</f>
        <v/>
      </c>
      <c r="F10" s="74" t="str">
        <f>IFERROR(INDEX(入力!$BV$3:$CN$1048576,MATCH(ROW(F10)-ROW(F$3),入力!$BB$3:$BB$1048576,0),MATCH(F$3,入力!$BV$2:$CN$2,0)),"")</f>
        <v/>
      </c>
      <c r="G10" s="74" t="str">
        <f>IFERROR(INDEX(入力!$BV$3:$CN$1048576,MATCH(ROW(G10)-ROW(G$3),入力!$BB$3:$BB$1048576,0),MATCH(G$3,入力!$BV$2:$CN$2,0)),"")</f>
        <v/>
      </c>
      <c r="H10" s="75" t="str">
        <f>IFERROR(INDEX(入力!$BV$3:$CN$1048576,MATCH(ROW(H10)-ROW(H$3),入力!$BB$3:$BB$1048576,0),MATCH(H$3,入力!$BV$2:$CN$2,0)),"")</f>
        <v/>
      </c>
      <c r="I10" s="76" t="str">
        <f>IFERROR(INDEX(入力!$BV$3:$CN$1048576,MATCH(ROW(I10)-ROW(I$3),入力!$BB$3:$BB$1048576,0),MATCH(I$3,入力!$BV$2:$CN$2,0)),"")</f>
        <v/>
      </c>
      <c r="J10" s="75" t="str">
        <f>IFERROR(INDEX(入力!$BV$3:$CN$1048576,MATCH(ROW(J10)-ROW(J$3),入力!$BB$3:$BB$1048576,0),MATCH(J$3,入力!$BV$2:$CN$2,0)),"")</f>
        <v/>
      </c>
      <c r="K10" s="75" t="str">
        <f>IFERROR(INDEX(入力!$BV$3:$CN$1048576,MATCH(ROW(K10)-ROW(K$3),入力!$BB$3:$BB$1048576,0),MATCH(K$3,入力!$BV$2:$CN$2,0)),"")</f>
        <v/>
      </c>
      <c r="L10" s="75" t="str">
        <f>IFERROR(INDEX(入力!$BV$3:$CN$1048576,MATCH(ROW(L10)-ROW(L$3),入力!$BB$3:$BB$1048576,0),MATCH(L$3,入力!$BV$2:$CN$2,0)),"")</f>
        <v/>
      </c>
      <c r="M10" s="117" t="str">
        <f>IFERROR(IF(履歴検索!$A10="","",INDEX(入力!$BV$3:$CN$1048576,MATCH(ROW(M10)-ROW(M$3),入力!$BB$3:$BB$1048576,0),MATCH(M$3,入力!$BV$2:$CN$2,0))),"")</f>
        <v/>
      </c>
      <c r="N10" s="75" t="str">
        <f>IFERROR(INDEX(入力!$BV$3:$CN$1048576,MATCH(ROW(N10)-ROW(N$3),入力!$BB$3:$BB$1048576,0),MATCH(N$3,入力!$BV$2:$CN$2,0)),"")</f>
        <v/>
      </c>
      <c r="O10" s="294" t="str">
        <f>IFERROR(INDEX(入力!$CJ$3:$CN$1048576,MATCH(ROW(O10)-ROW(O$3),入力!$BB$3:$BB$1048576,0),MATCH(O$3,入力!$CJ$2:$CN$2,0)),"")</f>
        <v/>
      </c>
      <c r="P10" s="294" t="str">
        <f>IFERROR(INDEX(入力!$CJ$3:$CN$1048576,MATCH(ROW(P10)-ROW(P$3),入力!$BB$3:$BB$1048576,0),MATCH(P$3,入力!$CJ$2:$CN$2,0)),"")</f>
        <v/>
      </c>
      <c r="Q10" s="294" t="str">
        <f>IFERROR(INDEX(入力!$BV$3:$CN$1048576,MATCH(ROW(Q10)-ROW(Q$3),入力!$BB$3:$BB$1048576,0),MATCH(Q$3,入力!$BV$2:$CN$2,0)),"")</f>
        <v/>
      </c>
      <c r="R10" s="77" t="str">
        <f>IFERROR(INDEX(入力!$BV$3:$CN$1048576,MATCH(ROW(R10)-ROW(R$3),入力!$BB$3:$BB$1048576,0),MATCH(R$3,入力!$BV$2:$CN$2,0)),"")</f>
        <v/>
      </c>
      <c r="S10" s="77" t="str">
        <f>IFERROR(INDEX(入力!$BV$3:$CN$1048576,MATCH(ROW(S10)-ROW(S$3),入力!$BB$3:$BB$1048576,0),MATCH(S$3,入力!$BV$2:$CN$2,0)),"")</f>
        <v/>
      </c>
      <c r="U10" s="28" t="str">
        <f>IF(Z10="","",COUNT($Z$4:Z10))</f>
        <v/>
      </c>
      <c r="V10" s="73" t="str">
        <f t="shared" si="0"/>
        <v/>
      </c>
      <c r="W10" s="113" t="str">
        <f>IF(OR($B10="",$B10=$B11),"",SUMIF($B$4:$B10,$B10,Q$4:Q10))</f>
        <v/>
      </c>
      <c r="X10" s="113" t="str">
        <f>IF(OR($B10="",$B10=$B11),"",SUMIF($B$4:$B10,$B10,K$4:K10)-Y10)</f>
        <v/>
      </c>
      <c r="Y10" s="113" t="str">
        <f>IF(OR($B10="",$B10=$B11),"",SUMIFS(K$4:K10,B$4:B10,$B10,F$4:F10,$Y$3))</f>
        <v/>
      </c>
      <c r="Z10" s="113" t="str">
        <f>IF(OR($B10="",$B10=$B11),"",SUMIF($B$4:$B10,$B10,S$4:S10))</f>
        <v/>
      </c>
    </row>
    <row r="11" spans="1:182" ht="25.05" customHeight="1" x14ac:dyDescent="0.2">
      <c r="A11" s="133" t="str">
        <f>IF(OR(B11="",AND(B10=B11,D10=D11)),"",MAX($A$4:A10)+1)</f>
        <v/>
      </c>
      <c r="B11" s="73" t="str">
        <f>IFERROR(INDEX(入力!$BV$3:$CN$1048576,MATCH(ROW(B11)-ROW(B$3),入力!$BB$3:$BB$1048576,0),MATCH(B$3,入力!$BV$2:$CN$2,0)),"")</f>
        <v/>
      </c>
      <c r="C11" s="74" t="str">
        <f>IFERROR(INDEX(入力!$BV$3:$CN$1048576,MATCH(ROW(C11)-ROW(C$3),入力!$BB$3:$BB$1048576,0),MATCH(C$3,入力!$BV$2:$CN$2,0)),"")</f>
        <v/>
      </c>
      <c r="D11" s="75" t="str">
        <f>IFERROR(INDEX(入力!$BO$3:$BO$1048576,MATCH(ROW(D11)-ROW(D$3),入力!$BB$3:$BB$1048576,0),0),"")</f>
        <v/>
      </c>
      <c r="E11" s="74" t="str">
        <f>IFERROR(INDEX(入力!$BV$3:$CN$1048576,MATCH(ROW(E11)-ROW(E$3),入力!$BB$3:$BB$1048576,0),MATCH(E$3,入力!$BV$2:$CN$2,0)),"")</f>
        <v/>
      </c>
      <c r="F11" s="74" t="str">
        <f>IFERROR(INDEX(入力!$BV$3:$CN$1048576,MATCH(ROW(F11)-ROW(F$3),入力!$BB$3:$BB$1048576,0),MATCH(F$3,入力!$BV$2:$CN$2,0)),"")</f>
        <v/>
      </c>
      <c r="G11" s="74" t="str">
        <f>IFERROR(INDEX(入力!$BV$3:$CN$1048576,MATCH(ROW(G11)-ROW(G$3),入力!$BB$3:$BB$1048576,0),MATCH(G$3,入力!$BV$2:$CN$2,0)),"")</f>
        <v/>
      </c>
      <c r="H11" s="75" t="str">
        <f>IFERROR(INDEX(入力!$BV$3:$CN$1048576,MATCH(ROW(H11)-ROW(H$3),入力!$BB$3:$BB$1048576,0),MATCH(H$3,入力!$BV$2:$CN$2,0)),"")</f>
        <v/>
      </c>
      <c r="I11" s="76" t="str">
        <f>IFERROR(INDEX(入力!$BV$3:$CN$1048576,MATCH(ROW(I11)-ROW(I$3),入力!$BB$3:$BB$1048576,0),MATCH(I$3,入力!$BV$2:$CN$2,0)),"")</f>
        <v/>
      </c>
      <c r="J11" s="75" t="str">
        <f>IFERROR(INDEX(入力!$BV$3:$CN$1048576,MATCH(ROW(J11)-ROW(J$3),入力!$BB$3:$BB$1048576,0),MATCH(J$3,入力!$BV$2:$CN$2,0)),"")</f>
        <v/>
      </c>
      <c r="K11" s="75" t="str">
        <f>IFERROR(INDEX(入力!$BV$3:$CN$1048576,MATCH(ROW(K11)-ROW(K$3),入力!$BB$3:$BB$1048576,0),MATCH(K$3,入力!$BV$2:$CN$2,0)),"")</f>
        <v/>
      </c>
      <c r="L11" s="75" t="str">
        <f>IFERROR(INDEX(入力!$BV$3:$CN$1048576,MATCH(ROW(L11)-ROW(L$3),入力!$BB$3:$BB$1048576,0),MATCH(L$3,入力!$BV$2:$CN$2,0)),"")</f>
        <v/>
      </c>
      <c r="M11" s="117" t="str">
        <f>IFERROR(IF(履歴検索!$A11="","",INDEX(入力!$BV$3:$CN$1048576,MATCH(ROW(M11)-ROW(M$3),入力!$BB$3:$BB$1048576,0),MATCH(M$3,入力!$BV$2:$CN$2,0))),"")</f>
        <v/>
      </c>
      <c r="N11" s="75" t="str">
        <f>IFERROR(INDEX(入力!$BV$3:$CN$1048576,MATCH(ROW(N11)-ROW(N$3),入力!$BB$3:$BB$1048576,0),MATCH(N$3,入力!$BV$2:$CN$2,0)),"")</f>
        <v/>
      </c>
      <c r="O11" s="294" t="str">
        <f>IFERROR(INDEX(入力!$CJ$3:$CN$1048576,MATCH(ROW(O11)-ROW(O$3),入力!$BB$3:$BB$1048576,0),MATCH(O$3,入力!$CJ$2:$CN$2,0)),"")</f>
        <v/>
      </c>
      <c r="P11" s="294" t="str">
        <f>IFERROR(INDEX(入力!$CJ$3:$CN$1048576,MATCH(ROW(P11)-ROW(P$3),入力!$BB$3:$BB$1048576,0),MATCH(P$3,入力!$CJ$2:$CN$2,0)),"")</f>
        <v/>
      </c>
      <c r="Q11" s="294" t="str">
        <f>IFERROR(INDEX(入力!$BV$3:$CN$1048576,MATCH(ROW(Q11)-ROW(Q$3),入力!$BB$3:$BB$1048576,0),MATCH(Q$3,入力!$BV$2:$CN$2,0)),"")</f>
        <v/>
      </c>
      <c r="R11" s="77" t="str">
        <f>IFERROR(INDEX(入力!$BV$3:$CN$1048576,MATCH(ROW(R11)-ROW(R$3),入力!$BB$3:$BB$1048576,0),MATCH(R$3,入力!$BV$2:$CN$2,0)),"")</f>
        <v/>
      </c>
      <c r="S11" s="77" t="str">
        <f>IFERROR(INDEX(入力!$BV$3:$CN$1048576,MATCH(ROW(S11)-ROW(S$3),入力!$BB$3:$BB$1048576,0),MATCH(S$3,入力!$BV$2:$CN$2,0)),"")</f>
        <v/>
      </c>
      <c r="U11" s="28" t="str">
        <f>IF(Z11="","",COUNT($Z$4:Z11))</f>
        <v/>
      </c>
      <c r="V11" s="73" t="str">
        <f t="shared" si="0"/>
        <v/>
      </c>
      <c r="W11" s="113" t="str">
        <f>IF(OR($B11="",$B11=$B12),"",SUMIF($B$4:$B11,$B11,Q$4:Q11))</f>
        <v/>
      </c>
      <c r="X11" s="113" t="str">
        <f>IF(OR($B11="",$B11=$B12),"",SUMIF($B$4:$B11,$B11,K$4:K11)-Y11)</f>
        <v/>
      </c>
      <c r="Y11" s="113" t="str">
        <f>IF(OR($B11="",$B11=$B12),"",SUMIFS(K$4:K11,B$4:B11,$B11,F$4:F11,$Y$3))</f>
        <v/>
      </c>
      <c r="Z11" s="113" t="str">
        <f>IF(OR($B11="",$B11=$B12),"",SUMIF($B$4:$B11,$B11,S$4:S11))</f>
        <v/>
      </c>
    </row>
    <row r="12" spans="1:182" ht="25.05" customHeight="1" x14ac:dyDescent="0.2">
      <c r="A12" s="133" t="str">
        <f>IF(OR(B12="",AND(B11=B12,D11=D12)),"",MAX($A$4:A11)+1)</f>
        <v/>
      </c>
      <c r="B12" s="73" t="str">
        <f>IFERROR(INDEX(入力!$BV$3:$CN$1048576,MATCH(ROW(B12)-ROW(B$3),入力!$BB$3:$BB$1048576,0),MATCH(B$3,入力!$BV$2:$CN$2,0)),"")</f>
        <v/>
      </c>
      <c r="C12" s="74" t="str">
        <f>IFERROR(INDEX(入力!$BV$3:$CN$1048576,MATCH(ROW(C12)-ROW(C$3),入力!$BB$3:$BB$1048576,0),MATCH(C$3,入力!$BV$2:$CN$2,0)),"")</f>
        <v/>
      </c>
      <c r="D12" s="75" t="str">
        <f>IFERROR(INDEX(入力!$BO$3:$BO$1048576,MATCH(ROW(D12)-ROW(D$3),入力!$BB$3:$BB$1048576,0),0),"")</f>
        <v/>
      </c>
      <c r="E12" s="74" t="str">
        <f>IFERROR(INDEX(入力!$BV$3:$CN$1048576,MATCH(ROW(E12)-ROW(E$3),入力!$BB$3:$BB$1048576,0),MATCH(E$3,入力!$BV$2:$CN$2,0)),"")</f>
        <v/>
      </c>
      <c r="F12" s="74" t="str">
        <f>IFERROR(INDEX(入力!$BV$3:$CN$1048576,MATCH(ROW(F12)-ROW(F$3),入力!$BB$3:$BB$1048576,0),MATCH(F$3,入力!$BV$2:$CN$2,0)),"")</f>
        <v/>
      </c>
      <c r="G12" s="74" t="str">
        <f>IFERROR(INDEX(入力!$BV$3:$CN$1048576,MATCH(ROW(G12)-ROW(G$3),入力!$BB$3:$BB$1048576,0),MATCH(G$3,入力!$BV$2:$CN$2,0)),"")</f>
        <v/>
      </c>
      <c r="H12" s="75" t="str">
        <f>IFERROR(INDEX(入力!$BV$3:$CN$1048576,MATCH(ROW(H12)-ROW(H$3),入力!$BB$3:$BB$1048576,0),MATCH(H$3,入力!$BV$2:$CN$2,0)),"")</f>
        <v/>
      </c>
      <c r="I12" s="76" t="str">
        <f>IFERROR(INDEX(入力!$BV$3:$CN$1048576,MATCH(ROW(I12)-ROW(I$3),入力!$BB$3:$BB$1048576,0),MATCH(I$3,入力!$BV$2:$CN$2,0)),"")</f>
        <v/>
      </c>
      <c r="J12" s="75" t="str">
        <f>IFERROR(INDEX(入力!$BV$3:$CN$1048576,MATCH(ROW(J12)-ROW(J$3),入力!$BB$3:$BB$1048576,0),MATCH(J$3,入力!$BV$2:$CN$2,0)),"")</f>
        <v/>
      </c>
      <c r="K12" s="75" t="str">
        <f>IFERROR(INDEX(入力!$BV$3:$CN$1048576,MATCH(ROW(K12)-ROW(K$3),入力!$BB$3:$BB$1048576,0),MATCH(K$3,入力!$BV$2:$CN$2,0)),"")</f>
        <v/>
      </c>
      <c r="L12" s="75" t="str">
        <f>IFERROR(INDEX(入力!$BV$3:$CN$1048576,MATCH(ROW(L12)-ROW(L$3),入力!$BB$3:$BB$1048576,0),MATCH(L$3,入力!$BV$2:$CN$2,0)),"")</f>
        <v/>
      </c>
      <c r="M12" s="117" t="str">
        <f>IFERROR(IF(履歴検索!$A12="","",INDEX(入力!$BV$3:$CN$1048576,MATCH(ROW(M12)-ROW(M$3),入力!$BB$3:$BB$1048576,0),MATCH(M$3,入力!$BV$2:$CN$2,0))),"")</f>
        <v/>
      </c>
      <c r="N12" s="75" t="str">
        <f>IFERROR(INDEX(入力!$BV$3:$CN$1048576,MATCH(ROW(N12)-ROW(N$3),入力!$BB$3:$BB$1048576,0),MATCH(N$3,入力!$BV$2:$CN$2,0)),"")</f>
        <v/>
      </c>
      <c r="O12" s="294" t="str">
        <f>IFERROR(INDEX(入力!$CJ$3:$CN$1048576,MATCH(ROW(O12)-ROW(O$3),入力!$BB$3:$BB$1048576,0),MATCH(O$3,入力!$CJ$2:$CN$2,0)),"")</f>
        <v/>
      </c>
      <c r="P12" s="294" t="str">
        <f>IFERROR(INDEX(入力!$CJ$3:$CN$1048576,MATCH(ROW(P12)-ROW(P$3),入力!$BB$3:$BB$1048576,0),MATCH(P$3,入力!$CJ$2:$CN$2,0)),"")</f>
        <v/>
      </c>
      <c r="Q12" s="294" t="str">
        <f>IFERROR(INDEX(入力!$BV$3:$CN$1048576,MATCH(ROW(Q12)-ROW(Q$3),入力!$BB$3:$BB$1048576,0),MATCH(Q$3,入力!$BV$2:$CN$2,0)),"")</f>
        <v/>
      </c>
      <c r="R12" s="77" t="str">
        <f>IFERROR(INDEX(入力!$BV$3:$CN$1048576,MATCH(ROW(R12)-ROW(R$3),入力!$BB$3:$BB$1048576,0),MATCH(R$3,入力!$BV$2:$CN$2,0)),"")</f>
        <v/>
      </c>
      <c r="S12" s="77" t="str">
        <f>IFERROR(INDEX(入力!$BV$3:$CN$1048576,MATCH(ROW(S12)-ROW(S$3),入力!$BB$3:$BB$1048576,0),MATCH(S$3,入力!$BV$2:$CN$2,0)),"")</f>
        <v/>
      </c>
      <c r="U12" s="28" t="str">
        <f>IF(Z12="","",COUNT($Z$4:Z12))</f>
        <v/>
      </c>
      <c r="V12" s="73" t="str">
        <f t="shared" si="0"/>
        <v/>
      </c>
      <c r="W12" s="113" t="str">
        <f>IF(OR($B12="",$B12=$B13),"",SUMIF($B$4:$B12,$B12,Q$4:Q12))</f>
        <v/>
      </c>
      <c r="X12" s="113" t="str">
        <f>IF(OR($B12="",$B12=$B13),"",SUMIF($B$4:$B12,$B12,K$4:K12)-Y12)</f>
        <v/>
      </c>
      <c r="Y12" s="113" t="str">
        <f>IF(OR($B12="",$B12=$B13),"",SUMIFS(K$4:K12,B$4:B12,$B12,F$4:F12,$Y$3))</f>
        <v/>
      </c>
      <c r="Z12" s="113" t="str">
        <f>IF(OR($B12="",$B12=$B13),"",SUMIF($B$4:$B12,$B12,S$4:S12))</f>
        <v/>
      </c>
    </row>
    <row r="13" spans="1:182" ht="25.05" customHeight="1" x14ac:dyDescent="0.2">
      <c r="A13" s="133" t="str">
        <f>IF(OR(B13="",AND(B12=B13,D12=D13)),"",MAX($A$4:A12)+1)</f>
        <v/>
      </c>
      <c r="B13" s="73" t="str">
        <f>IFERROR(INDEX(入力!$BV$3:$CN$1048576,MATCH(ROW(B13)-ROW(B$3),入力!$BB$3:$BB$1048576,0),MATCH(B$3,入力!$BV$2:$CN$2,0)),"")</f>
        <v/>
      </c>
      <c r="C13" s="74" t="str">
        <f>IFERROR(INDEX(入力!$BV$3:$CN$1048576,MATCH(ROW(C13)-ROW(C$3),入力!$BB$3:$BB$1048576,0),MATCH(C$3,入力!$BV$2:$CN$2,0)),"")</f>
        <v/>
      </c>
      <c r="D13" s="75" t="str">
        <f>IFERROR(INDEX(入力!$BO$3:$BO$1048576,MATCH(ROW(D13)-ROW(D$3),入力!$BB$3:$BB$1048576,0),0),"")</f>
        <v/>
      </c>
      <c r="E13" s="74" t="str">
        <f>IFERROR(INDEX(入力!$BV$3:$CN$1048576,MATCH(ROW(E13)-ROW(E$3),入力!$BB$3:$BB$1048576,0),MATCH(E$3,入力!$BV$2:$CN$2,0)),"")</f>
        <v/>
      </c>
      <c r="F13" s="74" t="str">
        <f>IFERROR(INDEX(入力!$BV$3:$CN$1048576,MATCH(ROW(F13)-ROW(F$3),入力!$BB$3:$BB$1048576,0),MATCH(F$3,入力!$BV$2:$CN$2,0)),"")</f>
        <v/>
      </c>
      <c r="G13" s="74" t="str">
        <f>IFERROR(INDEX(入力!$BV$3:$CN$1048576,MATCH(ROW(G13)-ROW(G$3),入力!$BB$3:$BB$1048576,0),MATCH(G$3,入力!$BV$2:$CN$2,0)),"")</f>
        <v/>
      </c>
      <c r="H13" s="75" t="str">
        <f>IFERROR(INDEX(入力!$BV$3:$CN$1048576,MATCH(ROW(H13)-ROW(H$3),入力!$BB$3:$BB$1048576,0),MATCH(H$3,入力!$BV$2:$CN$2,0)),"")</f>
        <v/>
      </c>
      <c r="I13" s="76" t="str">
        <f>IFERROR(INDEX(入力!$BV$3:$CN$1048576,MATCH(ROW(I13)-ROW(I$3),入力!$BB$3:$BB$1048576,0),MATCH(I$3,入力!$BV$2:$CN$2,0)),"")</f>
        <v/>
      </c>
      <c r="J13" s="75" t="str">
        <f>IFERROR(INDEX(入力!$BV$3:$CN$1048576,MATCH(ROW(J13)-ROW(J$3),入力!$BB$3:$BB$1048576,0),MATCH(J$3,入力!$BV$2:$CN$2,0)),"")</f>
        <v/>
      </c>
      <c r="K13" s="75" t="str">
        <f>IFERROR(INDEX(入力!$BV$3:$CN$1048576,MATCH(ROW(K13)-ROW(K$3),入力!$BB$3:$BB$1048576,0),MATCH(K$3,入力!$BV$2:$CN$2,0)),"")</f>
        <v/>
      </c>
      <c r="L13" s="75" t="str">
        <f>IFERROR(INDEX(入力!$BV$3:$CN$1048576,MATCH(ROW(L13)-ROW(L$3),入力!$BB$3:$BB$1048576,0),MATCH(L$3,入力!$BV$2:$CN$2,0)),"")</f>
        <v/>
      </c>
      <c r="M13" s="117" t="str">
        <f>IFERROR(IF(履歴検索!$A13="","",INDEX(入力!$BV$3:$CN$1048576,MATCH(ROW(M13)-ROW(M$3),入力!$BB$3:$BB$1048576,0),MATCH(M$3,入力!$BV$2:$CN$2,0))),"")</f>
        <v/>
      </c>
      <c r="N13" s="75" t="str">
        <f>IFERROR(INDEX(入力!$BV$3:$CN$1048576,MATCH(ROW(N13)-ROW(N$3),入力!$BB$3:$BB$1048576,0),MATCH(N$3,入力!$BV$2:$CN$2,0)),"")</f>
        <v/>
      </c>
      <c r="O13" s="294" t="str">
        <f>IFERROR(INDEX(入力!$CJ$3:$CN$1048576,MATCH(ROW(O13)-ROW(O$3),入力!$BB$3:$BB$1048576,0),MATCH(O$3,入力!$CJ$2:$CN$2,0)),"")</f>
        <v/>
      </c>
      <c r="P13" s="294" t="str">
        <f>IFERROR(INDEX(入力!$CJ$3:$CN$1048576,MATCH(ROW(P13)-ROW(P$3),入力!$BB$3:$BB$1048576,0),MATCH(P$3,入力!$CJ$2:$CN$2,0)),"")</f>
        <v/>
      </c>
      <c r="Q13" s="294" t="str">
        <f>IFERROR(INDEX(入力!$BV$3:$CN$1048576,MATCH(ROW(Q13)-ROW(Q$3),入力!$BB$3:$BB$1048576,0),MATCH(Q$3,入力!$BV$2:$CN$2,0)),"")</f>
        <v/>
      </c>
      <c r="R13" s="77" t="str">
        <f>IFERROR(INDEX(入力!$BV$3:$CN$1048576,MATCH(ROW(R13)-ROW(R$3),入力!$BB$3:$BB$1048576,0),MATCH(R$3,入力!$BV$2:$CN$2,0)),"")</f>
        <v/>
      </c>
      <c r="S13" s="77" t="str">
        <f>IFERROR(INDEX(入力!$BV$3:$CN$1048576,MATCH(ROW(S13)-ROW(S$3),入力!$BB$3:$BB$1048576,0),MATCH(S$3,入力!$BV$2:$CN$2,0)),"")</f>
        <v/>
      </c>
      <c r="U13" s="28" t="str">
        <f>IF(Z13="","",COUNT($Z$4:Z13))</f>
        <v/>
      </c>
      <c r="V13" s="73" t="str">
        <f t="shared" si="0"/>
        <v/>
      </c>
      <c r="W13" s="113" t="str">
        <f>IF(OR($B13="",$B13=$B14),"",SUMIF($B$4:$B13,$B13,Q$4:Q13))</f>
        <v/>
      </c>
      <c r="X13" s="113" t="str">
        <f>IF(OR($B13="",$B13=$B14),"",SUMIF($B$4:$B13,$B13,K$4:K13)-Y13)</f>
        <v/>
      </c>
      <c r="Y13" s="113" t="str">
        <f>IF(OR($B13="",$B13=$B14),"",SUMIFS(K$4:K13,B$4:B13,$B13,F$4:F13,$Y$3))</f>
        <v/>
      </c>
      <c r="Z13" s="113" t="str">
        <f>IF(OR($B13="",$B13=$B14),"",SUMIF($B$4:$B13,$B13,S$4:S13))</f>
        <v/>
      </c>
    </row>
    <row r="14" spans="1:182" ht="25.05" customHeight="1" x14ac:dyDescent="0.2">
      <c r="A14" s="133" t="str">
        <f>IF(OR(B14="",AND(B13=B14,D13=D14)),"",MAX($A$4:A13)+1)</f>
        <v/>
      </c>
      <c r="B14" s="73" t="str">
        <f>IFERROR(INDEX(入力!$BV$3:$CN$1048576,MATCH(ROW(B14)-ROW(B$3),入力!$BB$3:$BB$1048576,0),MATCH(B$3,入力!$BV$2:$CN$2,0)),"")</f>
        <v/>
      </c>
      <c r="C14" s="74" t="str">
        <f>IFERROR(INDEX(入力!$BV$3:$CN$1048576,MATCH(ROW(C14)-ROW(C$3),入力!$BB$3:$BB$1048576,0),MATCH(C$3,入力!$BV$2:$CN$2,0)),"")</f>
        <v/>
      </c>
      <c r="D14" s="75" t="str">
        <f>IFERROR(INDEX(入力!$BO$3:$BO$1048576,MATCH(ROW(D14)-ROW(D$3),入力!$BB$3:$BB$1048576,0),0),"")</f>
        <v/>
      </c>
      <c r="E14" s="74" t="str">
        <f>IFERROR(INDEX(入力!$BV$3:$CN$1048576,MATCH(ROW(E14)-ROW(E$3),入力!$BB$3:$BB$1048576,0),MATCH(E$3,入力!$BV$2:$CN$2,0)),"")</f>
        <v/>
      </c>
      <c r="F14" s="74" t="str">
        <f>IFERROR(INDEX(入力!$BV$3:$CN$1048576,MATCH(ROW(F14)-ROW(F$3),入力!$BB$3:$BB$1048576,0),MATCH(F$3,入力!$BV$2:$CN$2,0)),"")</f>
        <v/>
      </c>
      <c r="G14" s="74" t="str">
        <f>IFERROR(INDEX(入力!$BV$3:$CN$1048576,MATCH(ROW(G14)-ROW(G$3),入力!$BB$3:$BB$1048576,0),MATCH(G$3,入力!$BV$2:$CN$2,0)),"")</f>
        <v/>
      </c>
      <c r="H14" s="75" t="str">
        <f>IFERROR(INDEX(入力!$BV$3:$CN$1048576,MATCH(ROW(H14)-ROW(H$3),入力!$BB$3:$BB$1048576,0),MATCH(H$3,入力!$BV$2:$CN$2,0)),"")</f>
        <v/>
      </c>
      <c r="I14" s="76" t="str">
        <f>IFERROR(INDEX(入力!$BV$3:$CN$1048576,MATCH(ROW(I14)-ROW(I$3),入力!$BB$3:$BB$1048576,0),MATCH(I$3,入力!$BV$2:$CN$2,0)),"")</f>
        <v/>
      </c>
      <c r="J14" s="75" t="str">
        <f>IFERROR(INDEX(入力!$BV$3:$CN$1048576,MATCH(ROW(J14)-ROW(J$3),入力!$BB$3:$BB$1048576,0),MATCH(J$3,入力!$BV$2:$CN$2,0)),"")</f>
        <v/>
      </c>
      <c r="K14" s="75" t="str">
        <f>IFERROR(INDEX(入力!$BV$3:$CN$1048576,MATCH(ROW(K14)-ROW(K$3),入力!$BB$3:$BB$1048576,0),MATCH(K$3,入力!$BV$2:$CN$2,0)),"")</f>
        <v/>
      </c>
      <c r="L14" s="75" t="str">
        <f>IFERROR(INDEX(入力!$BV$3:$CN$1048576,MATCH(ROW(L14)-ROW(L$3),入力!$BB$3:$BB$1048576,0),MATCH(L$3,入力!$BV$2:$CN$2,0)),"")</f>
        <v/>
      </c>
      <c r="M14" s="117" t="str">
        <f>IFERROR(IF(履歴検索!$A14="","",INDEX(入力!$BV$3:$CN$1048576,MATCH(ROW(M14)-ROW(M$3),入力!$BB$3:$BB$1048576,0),MATCH(M$3,入力!$BV$2:$CN$2,0))),"")</f>
        <v/>
      </c>
      <c r="N14" s="75" t="str">
        <f>IFERROR(INDEX(入力!$BV$3:$CN$1048576,MATCH(ROW(N14)-ROW(N$3),入力!$BB$3:$BB$1048576,0),MATCH(N$3,入力!$BV$2:$CN$2,0)),"")</f>
        <v/>
      </c>
      <c r="O14" s="294" t="str">
        <f>IFERROR(INDEX(入力!$CJ$3:$CN$1048576,MATCH(ROW(O14)-ROW(O$3),入力!$BB$3:$BB$1048576,0),MATCH(O$3,入力!$CJ$2:$CN$2,0)),"")</f>
        <v/>
      </c>
      <c r="P14" s="294" t="str">
        <f>IFERROR(INDEX(入力!$CJ$3:$CN$1048576,MATCH(ROW(P14)-ROW(P$3),入力!$BB$3:$BB$1048576,0),MATCH(P$3,入力!$CJ$2:$CN$2,0)),"")</f>
        <v/>
      </c>
      <c r="Q14" s="294" t="str">
        <f>IFERROR(INDEX(入力!$BV$3:$CN$1048576,MATCH(ROW(Q14)-ROW(Q$3),入力!$BB$3:$BB$1048576,0),MATCH(Q$3,入力!$BV$2:$CN$2,0)),"")</f>
        <v/>
      </c>
      <c r="R14" s="77" t="str">
        <f>IFERROR(INDEX(入力!$BV$3:$CN$1048576,MATCH(ROW(R14)-ROW(R$3),入力!$BB$3:$BB$1048576,0),MATCH(R$3,入力!$BV$2:$CN$2,0)),"")</f>
        <v/>
      </c>
      <c r="S14" s="77" t="str">
        <f>IFERROR(INDEX(入力!$BV$3:$CN$1048576,MATCH(ROW(S14)-ROW(S$3),入力!$BB$3:$BB$1048576,0),MATCH(S$3,入力!$BV$2:$CN$2,0)),"")</f>
        <v/>
      </c>
      <c r="U14" s="28" t="str">
        <f>IF(Z14="","",COUNT($Z$4:Z14))</f>
        <v/>
      </c>
      <c r="V14" s="73" t="str">
        <f t="shared" si="0"/>
        <v/>
      </c>
      <c r="W14" s="113" t="str">
        <f>IF(OR($B14="",$B14=$B15),"",SUMIF($B$4:$B14,$B14,Q$4:Q14))</f>
        <v/>
      </c>
      <c r="X14" s="113" t="str">
        <f>IF(OR($B14="",$B14=$B15),"",SUMIF($B$4:$B14,$B14,K$4:K14)-Y14)</f>
        <v/>
      </c>
      <c r="Y14" s="113" t="str">
        <f>IF(OR($B14="",$B14=$B15),"",SUMIFS(K$4:K14,B$4:B14,$B14,F$4:F14,$Y$3))</f>
        <v/>
      </c>
      <c r="Z14" s="113" t="str">
        <f>IF(OR($B14="",$B14=$B15),"",SUMIF($B$4:$B14,$B14,S$4:S14))</f>
        <v/>
      </c>
    </row>
    <row r="15" spans="1:182" ht="25.05" customHeight="1" x14ac:dyDescent="0.2">
      <c r="A15" s="133" t="str">
        <f>IF(OR(B15="",AND(B14=B15,D14=D15)),"",MAX($A$4:A14)+1)</f>
        <v/>
      </c>
      <c r="B15" s="73" t="str">
        <f>IFERROR(INDEX(入力!$BV$3:$CN$1048576,MATCH(ROW(B15)-ROW(B$3),入力!$BB$3:$BB$1048576,0),MATCH(B$3,入力!$BV$2:$CN$2,0)),"")</f>
        <v/>
      </c>
      <c r="C15" s="74" t="str">
        <f>IFERROR(INDEX(入力!$BV$3:$CN$1048576,MATCH(ROW(C15)-ROW(C$3),入力!$BB$3:$BB$1048576,0),MATCH(C$3,入力!$BV$2:$CN$2,0)),"")</f>
        <v/>
      </c>
      <c r="D15" s="75" t="str">
        <f>IFERROR(INDEX(入力!$BO$3:$BO$1048576,MATCH(ROW(D15)-ROW(D$3),入力!$BB$3:$BB$1048576,0),0),"")</f>
        <v/>
      </c>
      <c r="E15" s="74" t="str">
        <f>IFERROR(INDEX(入力!$BV$3:$CN$1048576,MATCH(ROW(E15)-ROW(E$3),入力!$BB$3:$BB$1048576,0),MATCH(E$3,入力!$BV$2:$CN$2,0)),"")</f>
        <v/>
      </c>
      <c r="F15" s="74" t="str">
        <f>IFERROR(INDEX(入力!$BV$3:$CN$1048576,MATCH(ROW(F15)-ROW(F$3),入力!$BB$3:$BB$1048576,0),MATCH(F$3,入力!$BV$2:$CN$2,0)),"")</f>
        <v/>
      </c>
      <c r="G15" s="74" t="str">
        <f>IFERROR(INDEX(入力!$BV$3:$CN$1048576,MATCH(ROW(G15)-ROW(G$3),入力!$BB$3:$BB$1048576,0),MATCH(G$3,入力!$BV$2:$CN$2,0)),"")</f>
        <v/>
      </c>
      <c r="H15" s="75" t="str">
        <f>IFERROR(INDEX(入力!$BV$3:$CN$1048576,MATCH(ROW(H15)-ROW(H$3),入力!$BB$3:$BB$1048576,0),MATCH(H$3,入力!$BV$2:$CN$2,0)),"")</f>
        <v/>
      </c>
      <c r="I15" s="76" t="str">
        <f>IFERROR(INDEX(入力!$BV$3:$CN$1048576,MATCH(ROW(I15)-ROW(I$3),入力!$BB$3:$BB$1048576,0),MATCH(I$3,入力!$BV$2:$CN$2,0)),"")</f>
        <v/>
      </c>
      <c r="J15" s="75" t="str">
        <f>IFERROR(INDEX(入力!$BV$3:$CN$1048576,MATCH(ROW(J15)-ROW(J$3),入力!$BB$3:$BB$1048576,0),MATCH(J$3,入力!$BV$2:$CN$2,0)),"")</f>
        <v/>
      </c>
      <c r="K15" s="75" t="str">
        <f>IFERROR(INDEX(入力!$BV$3:$CN$1048576,MATCH(ROW(K15)-ROW(K$3),入力!$BB$3:$BB$1048576,0),MATCH(K$3,入力!$BV$2:$CN$2,0)),"")</f>
        <v/>
      </c>
      <c r="L15" s="75" t="str">
        <f>IFERROR(INDEX(入力!$BV$3:$CN$1048576,MATCH(ROW(L15)-ROW(L$3),入力!$BB$3:$BB$1048576,0),MATCH(L$3,入力!$BV$2:$CN$2,0)),"")</f>
        <v/>
      </c>
      <c r="M15" s="117" t="str">
        <f>IFERROR(IF(履歴検索!$A15="","",INDEX(入力!$BV$3:$CN$1048576,MATCH(ROW(M15)-ROW(M$3),入力!$BB$3:$BB$1048576,0),MATCH(M$3,入力!$BV$2:$CN$2,0))),"")</f>
        <v/>
      </c>
      <c r="N15" s="75" t="str">
        <f>IFERROR(INDEX(入力!$BV$3:$CN$1048576,MATCH(ROW(N15)-ROW(N$3),入力!$BB$3:$BB$1048576,0),MATCH(N$3,入力!$BV$2:$CN$2,0)),"")</f>
        <v/>
      </c>
      <c r="O15" s="294" t="str">
        <f>IFERROR(INDEX(入力!$CJ$3:$CN$1048576,MATCH(ROW(O15)-ROW(O$3),入力!$BB$3:$BB$1048576,0),MATCH(O$3,入力!$CJ$2:$CN$2,0)),"")</f>
        <v/>
      </c>
      <c r="P15" s="294" t="str">
        <f>IFERROR(INDEX(入力!$CJ$3:$CN$1048576,MATCH(ROW(P15)-ROW(P$3),入力!$BB$3:$BB$1048576,0),MATCH(P$3,入力!$CJ$2:$CN$2,0)),"")</f>
        <v/>
      </c>
      <c r="Q15" s="294" t="str">
        <f>IFERROR(INDEX(入力!$BV$3:$CN$1048576,MATCH(ROW(Q15)-ROW(Q$3),入力!$BB$3:$BB$1048576,0),MATCH(Q$3,入力!$BV$2:$CN$2,0)),"")</f>
        <v/>
      </c>
      <c r="R15" s="77" t="str">
        <f>IFERROR(INDEX(入力!$BV$3:$CN$1048576,MATCH(ROW(R15)-ROW(R$3),入力!$BB$3:$BB$1048576,0),MATCH(R$3,入力!$BV$2:$CN$2,0)),"")</f>
        <v/>
      </c>
      <c r="S15" s="77" t="str">
        <f>IFERROR(INDEX(入力!$BV$3:$CN$1048576,MATCH(ROW(S15)-ROW(S$3),入力!$BB$3:$BB$1048576,0),MATCH(S$3,入力!$BV$2:$CN$2,0)),"")</f>
        <v/>
      </c>
      <c r="U15" s="28" t="str">
        <f>IF(Z15="","",COUNT($Z$4:Z15))</f>
        <v/>
      </c>
      <c r="V15" s="73" t="str">
        <f t="shared" si="0"/>
        <v/>
      </c>
      <c r="W15" s="113" t="str">
        <f>IF(OR($B15="",$B15=$B16),"",SUMIF($B$4:$B15,$B15,Q$4:Q15))</f>
        <v/>
      </c>
      <c r="X15" s="113" t="str">
        <f>IF(OR($B15="",$B15=$B16),"",SUMIF($B$4:$B15,$B15,K$4:K15)-Y15)</f>
        <v/>
      </c>
      <c r="Y15" s="113" t="str">
        <f>IF(OR($B15="",$B15=$B16),"",SUMIFS(K$4:K15,B$4:B15,$B15,F$4:F15,$Y$3))</f>
        <v/>
      </c>
      <c r="Z15" s="113" t="str">
        <f>IF(OR($B15="",$B15=$B16),"",SUMIF($B$4:$B15,$B15,S$4:S15))</f>
        <v/>
      </c>
    </row>
    <row r="16" spans="1:182" ht="25.05" customHeight="1" x14ac:dyDescent="0.2">
      <c r="A16" s="133" t="str">
        <f>IF(OR(B16="",AND(B15=B16,D15=D16)),"",MAX($A$4:A15)+1)</f>
        <v/>
      </c>
      <c r="B16" s="73" t="str">
        <f>IFERROR(INDEX(入力!$BV$3:$CN$1048576,MATCH(ROW(B16)-ROW(B$3),入力!$BB$3:$BB$1048576,0),MATCH(B$3,入力!$BV$2:$CN$2,0)),"")</f>
        <v/>
      </c>
      <c r="C16" s="74" t="str">
        <f>IFERROR(INDEX(入力!$BV$3:$CN$1048576,MATCH(ROW(C16)-ROW(C$3),入力!$BB$3:$BB$1048576,0),MATCH(C$3,入力!$BV$2:$CN$2,0)),"")</f>
        <v/>
      </c>
      <c r="D16" s="75" t="str">
        <f>IFERROR(INDEX(入力!$BO$3:$BO$1048576,MATCH(ROW(D16)-ROW(D$3),入力!$BB$3:$BB$1048576,0),0),"")</f>
        <v/>
      </c>
      <c r="E16" s="74" t="str">
        <f>IFERROR(INDEX(入力!$BV$3:$CN$1048576,MATCH(ROW(E16)-ROW(E$3),入力!$BB$3:$BB$1048576,0),MATCH(E$3,入力!$BV$2:$CN$2,0)),"")</f>
        <v/>
      </c>
      <c r="F16" s="74" t="str">
        <f>IFERROR(INDEX(入力!$BV$3:$CN$1048576,MATCH(ROW(F16)-ROW(F$3),入力!$BB$3:$BB$1048576,0),MATCH(F$3,入力!$BV$2:$CN$2,0)),"")</f>
        <v/>
      </c>
      <c r="G16" s="74" t="str">
        <f>IFERROR(INDEX(入力!$BV$3:$CN$1048576,MATCH(ROW(G16)-ROW(G$3),入力!$BB$3:$BB$1048576,0),MATCH(G$3,入力!$BV$2:$CN$2,0)),"")</f>
        <v/>
      </c>
      <c r="H16" s="75" t="str">
        <f>IFERROR(INDEX(入力!$BV$3:$CN$1048576,MATCH(ROW(H16)-ROW(H$3),入力!$BB$3:$BB$1048576,0),MATCH(H$3,入力!$BV$2:$CN$2,0)),"")</f>
        <v/>
      </c>
      <c r="I16" s="76" t="str">
        <f>IFERROR(INDEX(入力!$BV$3:$CN$1048576,MATCH(ROW(I16)-ROW(I$3),入力!$BB$3:$BB$1048576,0),MATCH(I$3,入力!$BV$2:$CN$2,0)),"")</f>
        <v/>
      </c>
      <c r="J16" s="75" t="str">
        <f>IFERROR(INDEX(入力!$BV$3:$CN$1048576,MATCH(ROW(J16)-ROW(J$3),入力!$BB$3:$BB$1048576,0),MATCH(J$3,入力!$BV$2:$CN$2,0)),"")</f>
        <v/>
      </c>
      <c r="K16" s="75" t="str">
        <f>IFERROR(INDEX(入力!$BV$3:$CN$1048576,MATCH(ROW(K16)-ROW(K$3),入力!$BB$3:$BB$1048576,0),MATCH(K$3,入力!$BV$2:$CN$2,0)),"")</f>
        <v/>
      </c>
      <c r="L16" s="75" t="str">
        <f>IFERROR(INDEX(入力!$BV$3:$CN$1048576,MATCH(ROW(L16)-ROW(L$3),入力!$BB$3:$BB$1048576,0),MATCH(L$3,入力!$BV$2:$CN$2,0)),"")</f>
        <v/>
      </c>
      <c r="M16" s="117" t="str">
        <f>IFERROR(IF(履歴検索!$A16="","",INDEX(入力!$BV$3:$CN$1048576,MATCH(ROW(M16)-ROW(M$3),入力!$BB$3:$BB$1048576,0),MATCH(M$3,入力!$BV$2:$CN$2,0))),"")</f>
        <v/>
      </c>
      <c r="N16" s="75" t="str">
        <f>IFERROR(INDEX(入力!$BV$3:$CN$1048576,MATCH(ROW(N16)-ROW(N$3),入力!$BB$3:$BB$1048576,0),MATCH(N$3,入力!$BV$2:$CN$2,0)),"")</f>
        <v/>
      </c>
      <c r="O16" s="294" t="str">
        <f>IFERROR(INDEX(入力!$CJ$3:$CN$1048576,MATCH(ROW(O16)-ROW(O$3),入力!$BB$3:$BB$1048576,0),MATCH(O$3,入力!$CJ$2:$CN$2,0)),"")</f>
        <v/>
      </c>
      <c r="P16" s="294" t="str">
        <f>IFERROR(INDEX(入力!$CJ$3:$CN$1048576,MATCH(ROW(P16)-ROW(P$3),入力!$BB$3:$BB$1048576,0),MATCH(P$3,入力!$CJ$2:$CN$2,0)),"")</f>
        <v/>
      </c>
      <c r="Q16" s="294" t="str">
        <f>IFERROR(INDEX(入力!$BV$3:$CN$1048576,MATCH(ROW(Q16)-ROW(Q$3),入力!$BB$3:$BB$1048576,0),MATCH(Q$3,入力!$BV$2:$CN$2,0)),"")</f>
        <v/>
      </c>
      <c r="R16" s="77" t="str">
        <f>IFERROR(INDEX(入力!$BV$3:$CN$1048576,MATCH(ROW(R16)-ROW(R$3),入力!$BB$3:$BB$1048576,0),MATCH(R$3,入力!$BV$2:$CN$2,0)),"")</f>
        <v/>
      </c>
      <c r="S16" s="77" t="str">
        <f>IFERROR(INDEX(入力!$BV$3:$CN$1048576,MATCH(ROW(S16)-ROW(S$3),入力!$BB$3:$BB$1048576,0),MATCH(S$3,入力!$BV$2:$CN$2,0)),"")</f>
        <v/>
      </c>
      <c r="U16" s="28" t="str">
        <f>IF(Z16="","",COUNT($Z$4:Z16))</f>
        <v/>
      </c>
      <c r="V16" s="73" t="str">
        <f t="shared" si="0"/>
        <v/>
      </c>
      <c r="W16" s="113" t="str">
        <f>IF(OR($B16="",$B16=$B17),"",SUMIF($B$4:$B16,$B16,Q$4:Q16))</f>
        <v/>
      </c>
      <c r="X16" s="113" t="str">
        <f>IF(OR($B16="",$B16=$B17),"",SUMIF($B$4:$B16,$B16,K$4:K16)-Y16)</f>
        <v/>
      </c>
      <c r="Y16" s="113" t="str">
        <f>IF(OR($B16="",$B16=$B17),"",SUMIFS(K$4:K16,B$4:B16,$B16,F$4:F16,$Y$3))</f>
        <v/>
      </c>
      <c r="Z16" s="113" t="str">
        <f>IF(OR($B16="",$B16=$B17),"",SUMIF($B$4:$B16,$B16,S$4:S16))</f>
        <v/>
      </c>
    </row>
    <row r="17" spans="1:26" ht="25.05" customHeight="1" x14ac:dyDescent="0.2">
      <c r="A17" s="133" t="str">
        <f>IF(OR(B17="",AND(B16=B17,D16=D17)),"",MAX($A$4:A16)+1)</f>
        <v/>
      </c>
      <c r="B17" s="73" t="str">
        <f>IFERROR(INDEX(入力!$BV$3:$CN$1048576,MATCH(ROW(B17)-ROW(B$3),入力!$BB$3:$BB$1048576,0),MATCH(B$3,入力!$BV$2:$CN$2,0)),"")</f>
        <v/>
      </c>
      <c r="C17" s="74" t="str">
        <f>IFERROR(INDEX(入力!$BV$3:$CN$1048576,MATCH(ROW(C17)-ROW(C$3),入力!$BB$3:$BB$1048576,0),MATCH(C$3,入力!$BV$2:$CN$2,0)),"")</f>
        <v/>
      </c>
      <c r="D17" s="75" t="str">
        <f>IFERROR(INDEX(入力!$BO$3:$BO$1048576,MATCH(ROW(D17)-ROW(D$3),入力!$BB$3:$BB$1048576,0),0),"")</f>
        <v/>
      </c>
      <c r="E17" s="74" t="str">
        <f>IFERROR(INDEX(入力!$BV$3:$CN$1048576,MATCH(ROW(E17)-ROW(E$3),入力!$BB$3:$BB$1048576,0),MATCH(E$3,入力!$BV$2:$CN$2,0)),"")</f>
        <v/>
      </c>
      <c r="F17" s="74" t="str">
        <f>IFERROR(INDEX(入力!$BV$3:$CN$1048576,MATCH(ROW(F17)-ROW(F$3),入力!$BB$3:$BB$1048576,0),MATCH(F$3,入力!$BV$2:$CN$2,0)),"")</f>
        <v/>
      </c>
      <c r="G17" s="74" t="str">
        <f>IFERROR(INDEX(入力!$BV$3:$CN$1048576,MATCH(ROW(G17)-ROW(G$3),入力!$BB$3:$BB$1048576,0),MATCH(G$3,入力!$BV$2:$CN$2,0)),"")</f>
        <v/>
      </c>
      <c r="H17" s="75" t="str">
        <f>IFERROR(INDEX(入力!$BV$3:$CN$1048576,MATCH(ROW(H17)-ROW(H$3),入力!$BB$3:$BB$1048576,0),MATCH(H$3,入力!$BV$2:$CN$2,0)),"")</f>
        <v/>
      </c>
      <c r="I17" s="76" t="str">
        <f>IFERROR(INDEX(入力!$BV$3:$CN$1048576,MATCH(ROW(I17)-ROW(I$3),入力!$BB$3:$BB$1048576,0),MATCH(I$3,入力!$BV$2:$CN$2,0)),"")</f>
        <v/>
      </c>
      <c r="J17" s="75" t="str">
        <f>IFERROR(INDEX(入力!$BV$3:$CN$1048576,MATCH(ROW(J17)-ROW(J$3),入力!$BB$3:$BB$1048576,0),MATCH(J$3,入力!$BV$2:$CN$2,0)),"")</f>
        <v/>
      </c>
      <c r="K17" s="75" t="str">
        <f>IFERROR(INDEX(入力!$BV$3:$CN$1048576,MATCH(ROW(K17)-ROW(K$3),入力!$BB$3:$BB$1048576,0),MATCH(K$3,入力!$BV$2:$CN$2,0)),"")</f>
        <v/>
      </c>
      <c r="L17" s="75" t="str">
        <f>IFERROR(INDEX(入力!$BV$3:$CN$1048576,MATCH(ROW(L17)-ROW(L$3),入力!$BB$3:$BB$1048576,0),MATCH(L$3,入力!$BV$2:$CN$2,0)),"")</f>
        <v/>
      </c>
      <c r="M17" s="117" t="str">
        <f>IFERROR(IF(履歴検索!$A17="","",INDEX(入力!$BV$3:$CN$1048576,MATCH(ROW(M17)-ROW(M$3),入力!$BB$3:$BB$1048576,0),MATCH(M$3,入力!$BV$2:$CN$2,0))),"")</f>
        <v/>
      </c>
      <c r="N17" s="75" t="str">
        <f>IFERROR(INDEX(入力!$BV$3:$CN$1048576,MATCH(ROW(N17)-ROW(N$3),入力!$BB$3:$BB$1048576,0),MATCH(N$3,入力!$BV$2:$CN$2,0)),"")</f>
        <v/>
      </c>
      <c r="O17" s="294" t="str">
        <f>IFERROR(INDEX(入力!$CJ$3:$CN$1048576,MATCH(ROW(O17)-ROW(O$3),入力!$BB$3:$BB$1048576,0),MATCH(O$3,入力!$CJ$2:$CN$2,0)),"")</f>
        <v/>
      </c>
      <c r="P17" s="294" t="str">
        <f>IFERROR(INDEX(入力!$CJ$3:$CN$1048576,MATCH(ROW(P17)-ROW(P$3),入力!$BB$3:$BB$1048576,0),MATCH(P$3,入力!$CJ$2:$CN$2,0)),"")</f>
        <v/>
      </c>
      <c r="Q17" s="294" t="str">
        <f>IFERROR(INDEX(入力!$BV$3:$CN$1048576,MATCH(ROW(Q17)-ROW(Q$3),入力!$BB$3:$BB$1048576,0),MATCH(Q$3,入力!$BV$2:$CN$2,0)),"")</f>
        <v/>
      </c>
      <c r="R17" s="77" t="str">
        <f>IFERROR(INDEX(入力!$BV$3:$CN$1048576,MATCH(ROW(R17)-ROW(R$3),入力!$BB$3:$BB$1048576,0),MATCH(R$3,入力!$BV$2:$CN$2,0)),"")</f>
        <v/>
      </c>
      <c r="S17" s="77" t="str">
        <f>IFERROR(INDEX(入力!$BV$3:$CN$1048576,MATCH(ROW(S17)-ROW(S$3),入力!$BB$3:$BB$1048576,0),MATCH(S$3,入力!$BV$2:$CN$2,0)),"")</f>
        <v/>
      </c>
      <c r="U17" s="28" t="str">
        <f>IF(Z17="","",COUNT($Z$4:Z17))</f>
        <v/>
      </c>
      <c r="V17" s="73" t="str">
        <f t="shared" ref="V17:V80" si="1">IF(Z17="","",B17)</f>
        <v/>
      </c>
      <c r="W17" s="113" t="str">
        <f>IF(OR($B17="",$B17=$B18),"",SUMIF($B$4:$B17,$B17,Q$4:Q17))</f>
        <v/>
      </c>
      <c r="X17" s="113" t="str">
        <f>IF(OR($B17="",$B17=$B18),"",SUMIF($B$4:$B17,$B17,K$4:K17)-Y17)</f>
        <v/>
      </c>
      <c r="Y17" s="113" t="str">
        <f>IF(OR($B17="",$B17=$B18),"",SUMIFS(K$4:K17,B$4:B17,$B17,F$4:F17,$Y$3))</f>
        <v/>
      </c>
      <c r="Z17" s="113" t="str">
        <f>IF(OR($B17="",$B17=$B18),"",SUMIF($B$4:$B17,$B17,S$4:S17))</f>
        <v/>
      </c>
    </row>
    <row r="18" spans="1:26" ht="25.05" customHeight="1" x14ac:dyDescent="0.2">
      <c r="A18" s="133" t="str">
        <f>IF(OR(B18="",AND(B17=B18,D17=D18)),"",MAX($A$4:A17)+1)</f>
        <v/>
      </c>
      <c r="B18" s="73" t="str">
        <f>IFERROR(INDEX(入力!$BV$3:$CN$1048576,MATCH(ROW(B18)-ROW(B$3),入力!$BB$3:$BB$1048576,0),MATCH(B$3,入力!$BV$2:$CN$2,0)),"")</f>
        <v/>
      </c>
      <c r="C18" s="74" t="str">
        <f>IFERROR(INDEX(入力!$BV$3:$CN$1048576,MATCH(ROW(C18)-ROW(C$3),入力!$BB$3:$BB$1048576,0),MATCH(C$3,入力!$BV$2:$CN$2,0)),"")</f>
        <v/>
      </c>
      <c r="D18" s="75" t="str">
        <f>IFERROR(INDEX(入力!$BO$3:$BO$1048576,MATCH(ROW(D18)-ROW(D$3),入力!$BB$3:$BB$1048576,0),0),"")</f>
        <v/>
      </c>
      <c r="E18" s="74" t="str">
        <f>IFERROR(INDEX(入力!$BV$3:$CN$1048576,MATCH(ROW(E18)-ROW(E$3),入力!$BB$3:$BB$1048576,0),MATCH(E$3,入力!$BV$2:$CN$2,0)),"")</f>
        <v/>
      </c>
      <c r="F18" s="74" t="str">
        <f>IFERROR(INDEX(入力!$BV$3:$CN$1048576,MATCH(ROW(F18)-ROW(F$3),入力!$BB$3:$BB$1048576,0),MATCH(F$3,入力!$BV$2:$CN$2,0)),"")</f>
        <v/>
      </c>
      <c r="G18" s="74" t="str">
        <f>IFERROR(INDEX(入力!$BV$3:$CN$1048576,MATCH(ROW(G18)-ROW(G$3),入力!$BB$3:$BB$1048576,0),MATCH(G$3,入力!$BV$2:$CN$2,0)),"")</f>
        <v/>
      </c>
      <c r="H18" s="75" t="str">
        <f>IFERROR(INDEX(入力!$BV$3:$CN$1048576,MATCH(ROW(H18)-ROW(H$3),入力!$BB$3:$BB$1048576,0),MATCH(H$3,入力!$BV$2:$CN$2,0)),"")</f>
        <v/>
      </c>
      <c r="I18" s="76" t="str">
        <f>IFERROR(INDEX(入力!$BV$3:$CN$1048576,MATCH(ROW(I18)-ROW(I$3),入力!$BB$3:$BB$1048576,0),MATCH(I$3,入力!$BV$2:$CN$2,0)),"")</f>
        <v/>
      </c>
      <c r="J18" s="75" t="str">
        <f>IFERROR(INDEX(入力!$BV$3:$CN$1048576,MATCH(ROW(J18)-ROW(J$3),入力!$BB$3:$BB$1048576,0),MATCH(J$3,入力!$BV$2:$CN$2,0)),"")</f>
        <v/>
      </c>
      <c r="K18" s="75" t="str">
        <f>IFERROR(INDEX(入力!$BV$3:$CN$1048576,MATCH(ROW(K18)-ROW(K$3),入力!$BB$3:$BB$1048576,0),MATCH(K$3,入力!$BV$2:$CN$2,0)),"")</f>
        <v/>
      </c>
      <c r="L18" s="75" t="str">
        <f>IFERROR(INDEX(入力!$BV$3:$CN$1048576,MATCH(ROW(L18)-ROW(L$3),入力!$BB$3:$BB$1048576,0),MATCH(L$3,入力!$BV$2:$CN$2,0)),"")</f>
        <v/>
      </c>
      <c r="M18" s="117" t="str">
        <f>IFERROR(IF(履歴検索!$A18="","",INDEX(入力!$BV$3:$CN$1048576,MATCH(ROW(M18)-ROW(M$3),入力!$BB$3:$BB$1048576,0),MATCH(M$3,入力!$BV$2:$CN$2,0))),"")</f>
        <v/>
      </c>
      <c r="N18" s="75" t="str">
        <f>IFERROR(INDEX(入力!$BV$3:$CN$1048576,MATCH(ROW(N18)-ROW(N$3),入力!$BB$3:$BB$1048576,0),MATCH(N$3,入力!$BV$2:$CN$2,0)),"")</f>
        <v/>
      </c>
      <c r="O18" s="294" t="str">
        <f>IFERROR(INDEX(入力!$CJ$3:$CN$1048576,MATCH(ROW(O18)-ROW(O$3),入力!$BB$3:$BB$1048576,0),MATCH(O$3,入力!$CJ$2:$CN$2,0)),"")</f>
        <v/>
      </c>
      <c r="P18" s="294" t="str">
        <f>IFERROR(INDEX(入力!$CJ$3:$CN$1048576,MATCH(ROW(P18)-ROW(P$3),入力!$BB$3:$BB$1048576,0),MATCH(P$3,入力!$CJ$2:$CN$2,0)),"")</f>
        <v/>
      </c>
      <c r="Q18" s="294" t="str">
        <f>IFERROR(INDEX(入力!$BV$3:$CN$1048576,MATCH(ROW(Q18)-ROW(Q$3),入力!$BB$3:$BB$1048576,0),MATCH(Q$3,入力!$BV$2:$CN$2,0)),"")</f>
        <v/>
      </c>
      <c r="R18" s="77" t="str">
        <f>IFERROR(INDEX(入力!$BV$3:$CN$1048576,MATCH(ROW(R18)-ROW(R$3),入力!$BB$3:$BB$1048576,0),MATCH(R$3,入力!$BV$2:$CN$2,0)),"")</f>
        <v/>
      </c>
      <c r="S18" s="77" t="str">
        <f>IFERROR(INDEX(入力!$BV$3:$CN$1048576,MATCH(ROW(S18)-ROW(S$3),入力!$BB$3:$BB$1048576,0),MATCH(S$3,入力!$BV$2:$CN$2,0)),"")</f>
        <v/>
      </c>
      <c r="U18" s="28" t="str">
        <f>IF(Z18="","",COUNT($Z$4:Z18))</f>
        <v/>
      </c>
      <c r="V18" s="73" t="str">
        <f t="shared" si="1"/>
        <v/>
      </c>
      <c r="W18" s="113" t="str">
        <f>IF(OR($B18="",$B18=$B19),"",SUMIF($B$4:$B18,$B18,Q$4:Q18))</f>
        <v/>
      </c>
      <c r="X18" s="113" t="str">
        <f>IF(OR($B18="",$B18=$B19),"",SUMIF($B$4:$B18,$B18,K$4:K18)-Y18)</f>
        <v/>
      </c>
      <c r="Y18" s="113" t="str">
        <f>IF(OR($B18="",$B18=$B19),"",SUMIFS(K$4:K18,B$4:B18,$B18,F$4:F18,$Y$3))</f>
        <v/>
      </c>
      <c r="Z18" s="113" t="str">
        <f>IF(OR($B18="",$B18=$B19),"",SUMIF($B$4:$B18,$B18,S$4:S18))</f>
        <v/>
      </c>
    </row>
    <row r="19" spans="1:26" ht="25.05" customHeight="1" x14ac:dyDescent="0.2">
      <c r="A19" s="133" t="str">
        <f>IF(OR(B19="",AND(B18=B19,D18=D19)),"",MAX($A$4:A18)+1)</f>
        <v/>
      </c>
      <c r="B19" s="73" t="str">
        <f>IFERROR(INDEX(入力!$BV$3:$CN$1048576,MATCH(ROW(B19)-ROW(B$3),入力!$BB$3:$BB$1048576,0),MATCH(B$3,入力!$BV$2:$CN$2,0)),"")</f>
        <v/>
      </c>
      <c r="C19" s="74" t="str">
        <f>IFERROR(INDEX(入力!$BV$3:$CN$1048576,MATCH(ROW(C19)-ROW(C$3),入力!$BB$3:$BB$1048576,0),MATCH(C$3,入力!$BV$2:$CN$2,0)),"")</f>
        <v/>
      </c>
      <c r="D19" s="75" t="str">
        <f>IFERROR(INDEX(入力!$BO$3:$BO$1048576,MATCH(ROW(D19)-ROW(D$3),入力!$BB$3:$BB$1048576,0),0),"")</f>
        <v/>
      </c>
      <c r="E19" s="74" t="str">
        <f>IFERROR(INDEX(入力!$BV$3:$CN$1048576,MATCH(ROW(E19)-ROW(E$3),入力!$BB$3:$BB$1048576,0),MATCH(E$3,入力!$BV$2:$CN$2,0)),"")</f>
        <v/>
      </c>
      <c r="F19" s="74" t="str">
        <f>IFERROR(INDEX(入力!$BV$3:$CN$1048576,MATCH(ROW(F19)-ROW(F$3),入力!$BB$3:$BB$1048576,0),MATCH(F$3,入力!$BV$2:$CN$2,0)),"")</f>
        <v/>
      </c>
      <c r="G19" s="74" t="str">
        <f>IFERROR(INDEX(入力!$BV$3:$CN$1048576,MATCH(ROW(G19)-ROW(G$3),入力!$BB$3:$BB$1048576,0),MATCH(G$3,入力!$BV$2:$CN$2,0)),"")</f>
        <v/>
      </c>
      <c r="H19" s="75" t="str">
        <f>IFERROR(INDEX(入力!$BV$3:$CN$1048576,MATCH(ROW(H19)-ROW(H$3),入力!$BB$3:$BB$1048576,0),MATCH(H$3,入力!$BV$2:$CN$2,0)),"")</f>
        <v/>
      </c>
      <c r="I19" s="76" t="str">
        <f>IFERROR(INDEX(入力!$BV$3:$CN$1048576,MATCH(ROW(I19)-ROW(I$3),入力!$BB$3:$BB$1048576,0),MATCH(I$3,入力!$BV$2:$CN$2,0)),"")</f>
        <v/>
      </c>
      <c r="J19" s="75" t="str">
        <f>IFERROR(INDEX(入力!$BV$3:$CN$1048576,MATCH(ROW(J19)-ROW(J$3),入力!$BB$3:$BB$1048576,0),MATCH(J$3,入力!$BV$2:$CN$2,0)),"")</f>
        <v/>
      </c>
      <c r="K19" s="75" t="str">
        <f>IFERROR(INDEX(入力!$BV$3:$CN$1048576,MATCH(ROW(K19)-ROW(K$3),入力!$BB$3:$BB$1048576,0),MATCH(K$3,入力!$BV$2:$CN$2,0)),"")</f>
        <v/>
      </c>
      <c r="L19" s="75" t="str">
        <f>IFERROR(INDEX(入力!$BV$3:$CN$1048576,MATCH(ROW(L19)-ROW(L$3),入力!$BB$3:$BB$1048576,0),MATCH(L$3,入力!$BV$2:$CN$2,0)),"")</f>
        <v/>
      </c>
      <c r="M19" s="117" t="str">
        <f>IFERROR(IF(履歴検索!$A19="","",INDEX(入力!$BV$3:$CN$1048576,MATCH(ROW(M19)-ROW(M$3),入力!$BB$3:$BB$1048576,0),MATCH(M$3,入力!$BV$2:$CN$2,0))),"")</f>
        <v/>
      </c>
      <c r="N19" s="75" t="str">
        <f>IFERROR(INDEX(入力!$BV$3:$CN$1048576,MATCH(ROW(N19)-ROW(N$3),入力!$BB$3:$BB$1048576,0),MATCH(N$3,入力!$BV$2:$CN$2,0)),"")</f>
        <v/>
      </c>
      <c r="O19" s="294" t="str">
        <f>IFERROR(INDEX(入力!$CJ$3:$CN$1048576,MATCH(ROW(O19)-ROW(O$3),入力!$BB$3:$BB$1048576,0),MATCH(O$3,入力!$CJ$2:$CN$2,0)),"")</f>
        <v/>
      </c>
      <c r="P19" s="294" t="str">
        <f>IFERROR(INDEX(入力!$CJ$3:$CN$1048576,MATCH(ROW(P19)-ROW(P$3),入力!$BB$3:$BB$1048576,0),MATCH(P$3,入力!$CJ$2:$CN$2,0)),"")</f>
        <v/>
      </c>
      <c r="Q19" s="294" t="str">
        <f>IFERROR(INDEX(入力!$BV$3:$CN$1048576,MATCH(ROW(Q19)-ROW(Q$3),入力!$BB$3:$BB$1048576,0),MATCH(Q$3,入力!$BV$2:$CN$2,0)),"")</f>
        <v/>
      </c>
      <c r="R19" s="77" t="str">
        <f>IFERROR(INDEX(入力!$BV$3:$CN$1048576,MATCH(ROW(R19)-ROW(R$3),入力!$BB$3:$BB$1048576,0),MATCH(R$3,入力!$BV$2:$CN$2,0)),"")</f>
        <v/>
      </c>
      <c r="S19" s="77" t="str">
        <f>IFERROR(INDEX(入力!$BV$3:$CN$1048576,MATCH(ROW(S19)-ROW(S$3),入力!$BB$3:$BB$1048576,0),MATCH(S$3,入力!$BV$2:$CN$2,0)),"")</f>
        <v/>
      </c>
      <c r="U19" s="28" t="str">
        <f>IF(Z19="","",COUNT($Z$4:Z19))</f>
        <v/>
      </c>
      <c r="V19" s="73" t="str">
        <f t="shared" si="1"/>
        <v/>
      </c>
      <c r="W19" s="113" t="str">
        <f>IF(OR($B19="",$B19=$B20),"",SUMIF($B$4:$B19,$B19,Q$4:Q19))</f>
        <v/>
      </c>
      <c r="X19" s="113" t="str">
        <f>IF(OR($B19="",$B19=$B20),"",SUMIF($B$4:$B19,$B19,K$4:K19)-Y19)</f>
        <v/>
      </c>
      <c r="Y19" s="113" t="str">
        <f>IF(OR($B19="",$B19=$B20),"",SUMIFS(K$4:K19,B$4:B19,$B19,F$4:F19,$Y$3))</f>
        <v/>
      </c>
      <c r="Z19" s="113" t="str">
        <f>IF(OR($B19="",$B19=$B20),"",SUMIF($B$4:$B19,$B19,S$4:S19))</f>
        <v/>
      </c>
    </row>
    <row r="20" spans="1:26" ht="25.05" customHeight="1" x14ac:dyDescent="0.2">
      <c r="A20" s="133" t="str">
        <f>IF(OR(B20="",AND(B19=B20,D19=D20)),"",MAX($A$4:A19)+1)</f>
        <v/>
      </c>
      <c r="B20" s="73" t="str">
        <f>IFERROR(INDEX(入力!$BV$3:$CN$1048576,MATCH(ROW(B20)-ROW(B$3),入力!$BB$3:$BB$1048576,0),MATCH(B$3,入力!$BV$2:$CN$2,0)),"")</f>
        <v/>
      </c>
      <c r="C20" s="74" t="str">
        <f>IFERROR(INDEX(入力!$BV$3:$CN$1048576,MATCH(ROW(C20)-ROW(C$3),入力!$BB$3:$BB$1048576,0),MATCH(C$3,入力!$BV$2:$CN$2,0)),"")</f>
        <v/>
      </c>
      <c r="D20" s="75" t="str">
        <f>IFERROR(INDEX(入力!$BO$3:$BO$1048576,MATCH(ROW(D20)-ROW(D$3),入力!$BB$3:$BB$1048576,0),0),"")</f>
        <v/>
      </c>
      <c r="E20" s="74" t="str">
        <f>IFERROR(INDEX(入力!$BV$3:$CN$1048576,MATCH(ROW(E20)-ROW(E$3),入力!$BB$3:$BB$1048576,0),MATCH(E$3,入力!$BV$2:$CN$2,0)),"")</f>
        <v/>
      </c>
      <c r="F20" s="74" t="str">
        <f>IFERROR(INDEX(入力!$BV$3:$CN$1048576,MATCH(ROW(F20)-ROW(F$3),入力!$BB$3:$BB$1048576,0),MATCH(F$3,入力!$BV$2:$CN$2,0)),"")</f>
        <v/>
      </c>
      <c r="G20" s="74" t="str">
        <f>IFERROR(INDEX(入力!$BV$3:$CN$1048576,MATCH(ROW(G20)-ROW(G$3),入力!$BB$3:$BB$1048576,0),MATCH(G$3,入力!$BV$2:$CN$2,0)),"")</f>
        <v/>
      </c>
      <c r="H20" s="75" t="str">
        <f>IFERROR(INDEX(入力!$BV$3:$CN$1048576,MATCH(ROW(H20)-ROW(H$3),入力!$BB$3:$BB$1048576,0),MATCH(H$3,入力!$BV$2:$CN$2,0)),"")</f>
        <v/>
      </c>
      <c r="I20" s="76" t="str">
        <f>IFERROR(INDEX(入力!$BV$3:$CN$1048576,MATCH(ROW(I20)-ROW(I$3),入力!$BB$3:$BB$1048576,0),MATCH(I$3,入力!$BV$2:$CN$2,0)),"")</f>
        <v/>
      </c>
      <c r="J20" s="75" t="str">
        <f>IFERROR(INDEX(入力!$BV$3:$CN$1048576,MATCH(ROW(J20)-ROW(J$3),入力!$BB$3:$BB$1048576,0),MATCH(J$3,入力!$BV$2:$CN$2,0)),"")</f>
        <v/>
      </c>
      <c r="K20" s="75" t="str">
        <f>IFERROR(INDEX(入力!$BV$3:$CN$1048576,MATCH(ROW(K20)-ROW(K$3),入力!$BB$3:$BB$1048576,0),MATCH(K$3,入力!$BV$2:$CN$2,0)),"")</f>
        <v/>
      </c>
      <c r="L20" s="75" t="str">
        <f>IFERROR(INDEX(入力!$BV$3:$CN$1048576,MATCH(ROW(L20)-ROW(L$3),入力!$BB$3:$BB$1048576,0),MATCH(L$3,入力!$BV$2:$CN$2,0)),"")</f>
        <v/>
      </c>
      <c r="M20" s="117" t="str">
        <f>IFERROR(IF(履歴検索!$A20="","",INDEX(入力!$BV$3:$CN$1048576,MATCH(ROW(M20)-ROW(M$3),入力!$BB$3:$BB$1048576,0),MATCH(M$3,入力!$BV$2:$CN$2,0))),"")</f>
        <v/>
      </c>
      <c r="N20" s="75" t="str">
        <f>IFERROR(INDEX(入力!$BV$3:$CN$1048576,MATCH(ROW(N20)-ROW(N$3),入力!$BB$3:$BB$1048576,0),MATCH(N$3,入力!$BV$2:$CN$2,0)),"")</f>
        <v/>
      </c>
      <c r="O20" s="294" t="str">
        <f>IFERROR(INDEX(入力!$CJ$3:$CN$1048576,MATCH(ROW(O20)-ROW(O$3),入力!$BB$3:$BB$1048576,0),MATCH(O$3,入力!$CJ$2:$CN$2,0)),"")</f>
        <v/>
      </c>
      <c r="P20" s="294" t="str">
        <f>IFERROR(INDEX(入力!$CJ$3:$CN$1048576,MATCH(ROW(P20)-ROW(P$3),入力!$BB$3:$BB$1048576,0),MATCH(P$3,入力!$CJ$2:$CN$2,0)),"")</f>
        <v/>
      </c>
      <c r="Q20" s="294" t="str">
        <f>IFERROR(INDEX(入力!$BV$3:$CN$1048576,MATCH(ROW(Q20)-ROW(Q$3),入力!$BB$3:$BB$1048576,0),MATCH(Q$3,入力!$BV$2:$CN$2,0)),"")</f>
        <v/>
      </c>
      <c r="R20" s="77" t="str">
        <f>IFERROR(INDEX(入力!$BV$3:$CN$1048576,MATCH(ROW(R20)-ROW(R$3),入力!$BB$3:$BB$1048576,0),MATCH(R$3,入力!$BV$2:$CN$2,0)),"")</f>
        <v/>
      </c>
      <c r="S20" s="77" t="str">
        <f>IFERROR(INDEX(入力!$BV$3:$CN$1048576,MATCH(ROW(S20)-ROW(S$3),入力!$BB$3:$BB$1048576,0),MATCH(S$3,入力!$BV$2:$CN$2,0)),"")</f>
        <v/>
      </c>
      <c r="U20" s="28" t="str">
        <f>IF(Z20="","",COUNT($Z$4:Z20))</f>
        <v/>
      </c>
      <c r="V20" s="73" t="str">
        <f t="shared" si="1"/>
        <v/>
      </c>
      <c r="W20" s="113" t="str">
        <f>IF(OR($B20="",$B20=$B21),"",SUMIF($B$4:$B20,$B20,Q$4:Q20))</f>
        <v/>
      </c>
      <c r="X20" s="113" t="str">
        <f>IF(OR($B20="",$B20=$B21),"",SUMIF($B$4:$B20,$B20,K$4:K20)-Y20)</f>
        <v/>
      </c>
      <c r="Y20" s="113" t="str">
        <f>IF(OR($B20="",$B20=$B21),"",SUMIFS(K$4:K20,B$4:B20,$B20,F$4:F20,$Y$3))</f>
        <v/>
      </c>
      <c r="Z20" s="113" t="str">
        <f>IF(OR($B20="",$B20=$B21),"",SUMIF($B$4:$B20,$B20,S$4:S20))</f>
        <v/>
      </c>
    </row>
    <row r="21" spans="1:26" ht="25.05" customHeight="1" x14ac:dyDescent="0.2">
      <c r="A21" s="133" t="str">
        <f>IF(OR(B21="",AND(B20=B21,D20=D21)),"",MAX($A$4:A20)+1)</f>
        <v/>
      </c>
      <c r="B21" s="73" t="str">
        <f>IFERROR(INDEX(入力!$BV$3:$CN$1048576,MATCH(ROW(B21)-ROW(B$3),入力!$BB$3:$BB$1048576,0),MATCH(B$3,入力!$BV$2:$CN$2,0)),"")</f>
        <v/>
      </c>
      <c r="C21" s="74" t="str">
        <f>IFERROR(INDEX(入力!$BV$3:$CN$1048576,MATCH(ROW(C21)-ROW(C$3),入力!$BB$3:$BB$1048576,0),MATCH(C$3,入力!$BV$2:$CN$2,0)),"")</f>
        <v/>
      </c>
      <c r="D21" s="75" t="str">
        <f>IFERROR(INDEX(入力!$BO$3:$BO$1048576,MATCH(ROW(D21)-ROW(D$3),入力!$BB$3:$BB$1048576,0),0),"")</f>
        <v/>
      </c>
      <c r="E21" s="74" t="str">
        <f>IFERROR(INDEX(入力!$BV$3:$CN$1048576,MATCH(ROW(E21)-ROW(E$3),入力!$BB$3:$BB$1048576,0),MATCH(E$3,入力!$BV$2:$CN$2,0)),"")</f>
        <v/>
      </c>
      <c r="F21" s="74" t="str">
        <f>IFERROR(INDEX(入力!$BV$3:$CN$1048576,MATCH(ROW(F21)-ROW(F$3),入力!$BB$3:$BB$1048576,0),MATCH(F$3,入力!$BV$2:$CN$2,0)),"")</f>
        <v/>
      </c>
      <c r="G21" s="74" t="str">
        <f>IFERROR(INDEX(入力!$BV$3:$CN$1048576,MATCH(ROW(G21)-ROW(G$3),入力!$BB$3:$BB$1048576,0),MATCH(G$3,入力!$BV$2:$CN$2,0)),"")</f>
        <v/>
      </c>
      <c r="H21" s="75" t="str">
        <f>IFERROR(INDEX(入力!$BV$3:$CN$1048576,MATCH(ROW(H21)-ROW(H$3),入力!$BB$3:$BB$1048576,0),MATCH(H$3,入力!$BV$2:$CN$2,0)),"")</f>
        <v/>
      </c>
      <c r="I21" s="76" t="str">
        <f>IFERROR(INDEX(入力!$BV$3:$CN$1048576,MATCH(ROW(I21)-ROW(I$3),入力!$BB$3:$BB$1048576,0),MATCH(I$3,入力!$BV$2:$CN$2,0)),"")</f>
        <v/>
      </c>
      <c r="J21" s="75" t="str">
        <f>IFERROR(INDEX(入力!$BV$3:$CN$1048576,MATCH(ROW(J21)-ROW(J$3),入力!$BB$3:$BB$1048576,0),MATCH(J$3,入力!$BV$2:$CN$2,0)),"")</f>
        <v/>
      </c>
      <c r="K21" s="75" t="str">
        <f>IFERROR(INDEX(入力!$BV$3:$CN$1048576,MATCH(ROW(K21)-ROW(K$3),入力!$BB$3:$BB$1048576,0),MATCH(K$3,入力!$BV$2:$CN$2,0)),"")</f>
        <v/>
      </c>
      <c r="L21" s="75" t="str">
        <f>IFERROR(INDEX(入力!$BV$3:$CN$1048576,MATCH(ROW(L21)-ROW(L$3),入力!$BB$3:$BB$1048576,0),MATCH(L$3,入力!$BV$2:$CN$2,0)),"")</f>
        <v/>
      </c>
      <c r="M21" s="117" t="str">
        <f>IFERROR(IF(履歴検索!$A21="","",INDEX(入力!$BV$3:$CN$1048576,MATCH(ROW(M21)-ROW(M$3),入力!$BB$3:$BB$1048576,0),MATCH(M$3,入力!$BV$2:$CN$2,0))),"")</f>
        <v/>
      </c>
      <c r="N21" s="75" t="str">
        <f>IFERROR(INDEX(入力!$BV$3:$CN$1048576,MATCH(ROW(N21)-ROW(N$3),入力!$BB$3:$BB$1048576,0),MATCH(N$3,入力!$BV$2:$CN$2,0)),"")</f>
        <v/>
      </c>
      <c r="O21" s="294" t="str">
        <f>IFERROR(INDEX(入力!$CJ$3:$CN$1048576,MATCH(ROW(O21)-ROW(O$3),入力!$BB$3:$BB$1048576,0),MATCH(O$3,入力!$CJ$2:$CN$2,0)),"")</f>
        <v/>
      </c>
      <c r="P21" s="294" t="str">
        <f>IFERROR(INDEX(入力!$CJ$3:$CN$1048576,MATCH(ROW(P21)-ROW(P$3),入力!$BB$3:$BB$1048576,0),MATCH(P$3,入力!$CJ$2:$CN$2,0)),"")</f>
        <v/>
      </c>
      <c r="Q21" s="294" t="str">
        <f>IFERROR(INDEX(入力!$BV$3:$CN$1048576,MATCH(ROW(Q21)-ROW(Q$3),入力!$BB$3:$BB$1048576,0),MATCH(Q$3,入力!$BV$2:$CN$2,0)),"")</f>
        <v/>
      </c>
      <c r="R21" s="77" t="str">
        <f>IFERROR(INDEX(入力!$BV$3:$CN$1048576,MATCH(ROW(R21)-ROW(R$3),入力!$BB$3:$BB$1048576,0),MATCH(R$3,入力!$BV$2:$CN$2,0)),"")</f>
        <v/>
      </c>
      <c r="S21" s="77" t="str">
        <f>IFERROR(INDEX(入力!$BV$3:$CN$1048576,MATCH(ROW(S21)-ROW(S$3),入力!$BB$3:$BB$1048576,0),MATCH(S$3,入力!$BV$2:$CN$2,0)),"")</f>
        <v/>
      </c>
      <c r="U21" s="28" t="str">
        <f>IF(Z21="","",COUNT($Z$4:Z21))</f>
        <v/>
      </c>
      <c r="V21" s="73" t="str">
        <f t="shared" si="1"/>
        <v/>
      </c>
      <c r="W21" s="113" t="str">
        <f>IF(OR($B21="",$B21=$B22),"",SUMIF($B$4:$B21,$B21,Q$4:Q21))</f>
        <v/>
      </c>
      <c r="X21" s="113" t="str">
        <f>IF(OR($B21="",$B21=$B22),"",SUMIF($B$4:$B21,$B21,K$4:K21)-Y21)</f>
        <v/>
      </c>
      <c r="Y21" s="113" t="str">
        <f>IF(OR($B21="",$B21=$B22),"",SUMIFS(K$4:K21,B$4:B21,$B21,F$4:F21,$Y$3))</f>
        <v/>
      </c>
      <c r="Z21" s="113" t="str">
        <f>IF(OR($B21="",$B21=$B22),"",SUMIF($B$4:$B21,$B21,S$4:S21))</f>
        <v/>
      </c>
    </row>
    <row r="22" spans="1:26" ht="25.05" customHeight="1" x14ac:dyDescent="0.2">
      <c r="A22" s="133" t="str">
        <f>IF(OR(B22="",AND(B21=B22,D21=D22)),"",MAX($A$4:A21)+1)</f>
        <v/>
      </c>
      <c r="B22" s="73" t="str">
        <f>IFERROR(INDEX(入力!$BV$3:$CN$1048576,MATCH(ROW(B22)-ROW(B$3),入力!$BB$3:$BB$1048576,0),MATCH(B$3,入力!$BV$2:$CN$2,0)),"")</f>
        <v/>
      </c>
      <c r="C22" s="74" t="str">
        <f>IFERROR(INDEX(入力!$BV$3:$CN$1048576,MATCH(ROW(C22)-ROW(C$3),入力!$BB$3:$BB$1048576,0),MATCH(C$3,入力!$BV$2:$CN$2,0)),"")</f>
        <v/>
      </c>
      <c r="D22" s="75" t="str">
        <f>IFERROR(INDEX(入力!$BO$3:$BO$1048576,MATCH(ROW(D22)-ROW(D$3),入力!$BB$3:$BB$1048576,0),0),"")</f>
        <v/>
      </c>
      <c r="E22" s="74" t="str">
        <f>IFERROR(INDEX(入力!$BV$3:$CN$1048576,MATCH(ROW(E22)-ROW(E$3),入力!$BB$3:$BB$1048576,0),MATCH(E$3,入力!$BV$2:$CN$2,0)),"")</f>
        <v/>
      </c>
      <c r="F22" s="74" t="str">
        <f>IFERROR(INDEX(入力!$BV$3:$CN$1048576,MATCH(ROW(F22)-ROW(F$3),入力!$BB$3:$BB$1048576,0),MATCH(F$3,入力!$BV$2:$CN$2,0)),"")</f>
        <v/>
      </c>
      <c r="G22" s="74" t="str">
        <f>IFERROR(INDEX(入力!$BV$3:$CN$1048576,MATCH(ROW(G22)-ROW(G$3),入力!$BB$3:$BB$1048576,0),MATCH(G$3,入力!$BV$2:$CN$2,0)),"")</f>
        <v/>
      </c>
      <c r="H22" s="75" t="str">
        <f>IFERROR(INDEX(入力!$BV$3:$CN$1048576,MATCH(ROW(H22)-ROW(H$3),入力!$BB$3:$BB$1048576,0),MATCH(H$3,入力!$BV$2:$CN$2,0)),"")</f>
        <v/>
      </c>
      <c r="I22" s="76" t="str">
        <f>IFERROR(INDEX(入力!$BV$3:$CN$1048576,MATCH(ROW(I22)-ROW(I$3),入力!$BB$3:$BB$1048576,0),MATCH(I$3,入力!$BV$2:$CN$2,0)),"")</f>
        <v/>
      </c>
      <c r="J22" s="75" t="str">
        <f>IFERROR(INDEX(入力!$BV$3:$CN$1048576,MATCH(ROW(J22)-ROW(J$3),入力!$BB$3:$BB$1048576,0),MATCH(J$3,入力!$BV$2:$CN$2,0)),"")</f>
        <v/>
      </c>
      <c r="K22" s="75" t="str">
        <f>IFERROR(INDEX(入力!$BV$3:$CN$1048576,MATCH(ROW(K22)-ROW(K$3),入力!$BB$3:$BB$1048576,0),MATCH(K$3,入力!$BV$2:$CN$2,0)),"")</f>
        <v/>
      </c>
      <c r="L22" s="75" t="str">
        <f>IFERROR(INDEX(入力!$BV$3:$CN$1048576,MATCH(ROW(L22)-ROW(L$3),入力!$BB$3:$BB$1048576,0),MATCH(L$3,入力!$BV$2:$CN$2,0)),"")</f>
        <v/>
      </c>
      <c r="M22" s="117" t="str">
        <f>IFERROR(IF(履歴検索!$A22="","",INDEX(入力!$BV$3:$CN$1048576,MATCH(ROW(M22)-ROW(M$3),入力!$BB$3:$BB$1048576,0),MATCH(M$3,入力!$BV$2:$CN$2,0))),"")</f>
        <v/>
      </c>
      <c r="N22" s="75" t="str">
        <f>IFERROR(INDEX(入力!$BV$3:$CN$1048576,MATCH(ROW(N22)-ROW(N$3),入力!$BB$3:$BB$1048576,0),MATCH(N$3,入力!$BV$2:$CN$2,0)),"")</f>
        <v/>
      </c>
      <c r="O22" s="294" t="str">
        <f>IFERROR(INDEX(入力!$CJ$3:$CN$1048576,MATCH(ROW(O22)-ROW(O$3),入力!$BB$3:$BB$1048576,0),MATCH(O$3,入力!$CJ$2:$CN$2,0)),"")</f>
        <v/>
      </c>
      <c r="P22" s="294" t="str">
        <f>IFERROR(INDEX(入力!$CJ$3:$CN$1048576,MATCH(ROW(P22)-ROW(P$3),入力!$BB$3:$BB$1048576,0),MATCH(P$3,入力!$CJ$2:$CN$2,0)),"")</f>
        <v/>
      </c>
      <c r="Q22" s="294" t="str">
        <f>IFERROR(INDEX(入力!$BV$3:$CN$1048576,MATCH(ROW(Q22)-ROW(Q$3),入力!$BB$3:$BB$1048576,0),MATCH(Q$3,入力!$BV$2:$CN$2,0)),"")</f>
        <v/>
      </c>
      <c r="R22" s="77" t="str">
        <f>IFERROR(INDEX(入力!$BV$3:$CN$1048576,MATCH(ROW(R22)-ROW(R$3),入力!$BB$3:$BB$1048576,0),MATCH(R$3,入力!$BV$2:$CN$2,0)),"")</f>
        <v/>
      </c>
      <c r="S22" s="77" t="str">
        <f>IFERROR(INDEX(入力!$BV$3:$CN$1048576,MATCH(ROW(S22)-ROW(S$3),入力!$BB$3:$BB$1048576,0),MATCH(S$3,入力!$BV$2:$CN$2,0)),"")</f>
        <v/>
      </c>
      <c r="U22" s="28" t="str">
        <f>IF(Z22="","",COUNT($Z$4:Z22))</f>
        <v/>
      </c>
      <c r="V22" s="73" t="str">
        <f t="shared" si="1"/>
        <v/>
      </c>
      <c r="W22" s="113" t="str">
        <f>IF(OR($B22="",$B22=$B23),"",SUMIF($B$4:$B22,$B22,Q$4:Q22))</f>
        <v/>
      </c>
      <c r="X22" s="113" t="str">
        <f>IF(OR($B22="",$B22=$B23),"",SUMIF($B$4:$B22,$B22,K$4:K22)-Y22)</f>
        <v/>
      </c>
      <c r="Y22" s="113" t="str">
        <f>IF(OR($B22="",$B22=$B23),"",SUMIFS(K$4:K22,B$4:B22,$B22,F$4:F22,$Y$3))</f>
        <v/>
      </c>
      <c r="Z22" s="113" t="str">
        <f>IF(OR($B22="",$B22=$B23),"",SUMIF($B$4:$B22,$B22,S$4:S22))</f>
        <v/>
      </c>
    </row>
    <row r="23" spans="1:26" ht="25.05" customHeight="1" x14ac:dyDescent="0.2">
      <c r="A23" s="133" t="str">
        <f>IF(OR(B23="",AND(B22=B23,D22=D23)),"",MAX($A$4:A22)+1)</f>
        <v/>
      </c>
      <c r="B23" s="73" t="str">
        <f>IFERROR(INDEX(入力!$BV$3:$CN$1048576,MATCH(ROW(B23)-ROW(B$3),入力!$BB$3:$BB$1048576,0),MATCH(B$3,入力!$BV$2:$CN$2,0)),"")</f>
        <v/>
      </c>
      <c r="C23" s="74" t="str">
        <f>IFERROR(INDEX(入力!$BV$3:$CN$1048576,MATCH(ROW(C23)-ROW(C$3),入力!$BB$3:$BB$1048576,0),MATCH(C$3,入力!$BV$2:$CN$2,0)),"")</f>
        <v/>
      </c>
      <c r="D23" s="75" t="str">
        <f>IFERROR(INDEX(入力!$BO$3:$BO$1048576,MATCH(ROW(D23)-ROW(D$3),入力!$BB$3:$BB$1048576,0),0),"")</f>
        <v/>
      </c>
      <c r="E23" s="74" t="str">
        <f>IFERROR(INDEX(入力!$BV$3:$CN$1048576,MATCH(ROW(E23)-ROW(E$3),入力!$BB$3:$BB$1048576,0),MATCH(E$3,入力!$BV$2:$CN$2,0)),"")</f>
        <v/>
      </c>
      <c r="F23" s="74" t="str">
        <f>IFERROR(INDEX(入力!$BV$3:$CN$1048576,MATCH(ROW(F23)-ROW(F$3),入力!$BB$3:$BB$1048576,0),MATCH(F$3,入力!$BV$2:$CN$2,0)),"")</f>
        <v/>
      </c>
      <c r="G23" s="74" t="str">
        <f>IFERROR(INDEX(入力!$BV$3:$CN$1048576,MATCH(ROW(G23)-ROW(G$3),入力!$BB$3:$BB$1048576,0),MATCH(G$3,入力!$BV$2:$CN$2,0)),"")</f>
        <v/>
      </c>
      <c r="H23" s="75" t="str">
        <f>IFERROR(INDEX(入力!$BV$3:$CN$1048576,MATCH(ROW(H23)-ROW(H$3),入力!$BB$3:$BB$1048576,0),MATCH(H$3,入力!$BV$2:$CN$2,0)),"")</f>
        <v/>
      </c>
      <c r="I23" s="76" t="str">
        <f>IFERROR(INDEX(入力!$BV$3:$CN$1048576,MATCH(ROW(I23)-ROW(I$3),入力!$BB$3:$BB$1048576,0),MATCH(I$3,入力!$BV$2:$CN$2,0)),"")</f>
        <v/>
      </c>
      <c r="J23" s="75" t="str">
        <f>IFERROR(INDEX(入力!$BV$3:$CN$1048576,MATCH(ROW(J23)-ROW(J$3),入力!$BB$3:$BB$1048576,0),MATCH(J$3,入力!$BV$2:$CN$2,0)),"")</f>
        <v/>
      </c>
      <c r="K23" s="75" t="str">
        <f>IFERROR(INDEX(入力!$BV$3:$CN$1048576,MATCH(ROW(K23)-ROW(K$3),入力!$BB$3:$BB$1048576,0),MATCH(K$3,入力!$BV$2:$CN$2,0)),"")</f>
        <v/>
      </c>
      <c r="L23" s="75" t="str">
        <f>IFERROR(INDEX(入力!$BV$3:$CN$1048576,MATCH(ROW(L23)-ROW(L$3),入力!$BB$3:$BB$1048576,0),MATCH(L$3,入力!$BV$2:$CN$2,0)),"")</f>
        <v/>
      </c>
      <c r="M23" s="117" t="str">
        <f>IFERROR(IF(履歴検索!$A23="","",INDEX(入力!$BV$3:$CN$1048576,MATCH(ROW(M23)-ROW(M$3),入力!$BB$3:$BB$1048576,0),MATCH(M$3,入力!$BV$2:$CN$2,0))),"")</f>
        <v/>
      </c>
      <c r="N23" s="75" t="str">
        <f>IFERROR(INDEX(入力!$BV$3:$CN$1048576,MATCH(ROW(N23)-ROW(N$3),入力!$BB$3:$BB$1048576,0),MATCH(N$3,入力!$BV$2:$CN$2,0)),"")</f>
        <v/>
      </c>
      <c r="O23" s="294" t="str">
        <f>IFERROR(INDEX(入力!$CJ$3:$CN$1048576,MATCH(ROW(O23)-ROW(O$3),入力!$BB$3:$BB$1048576,0),MATCH(O$3,入力!$CJ$2:$CN$2,0)),"")</f>
        <v/>
      </c>
      <c r="P23" s="294" t="str">
        <f>IFERROR(INDEX(入力!$CJ$3:$CN$1048576,MATCH(ROW(P23)-ROW(P$3),入力!$BB$3:$BB$1048576,0),MATCH(P$3,入力!$CJ$2:$CN$2,0)),"")</f>
        <v/>
      </c>
      <c r="Q23" s="294" t="str">
        <f>IFERROR(INDEX(入力!$BV$3:$CN$1048576,MATCH(ROW(Q23)-ROW(Q$3),入力!$BB$3:$BB$1048576,0),MATCH(Q$3,入力!$BV$2:$CN$2,0)),"")</f>
        <v/>
      </c>
      <c r="R23" s="77" t="str">
        <f>IFERROR(INDEX(入力!$BV$3:$CN$1048576,MATCH(ROW(R23)-ROW(R$3),入力!$BB$3:$BB$1048576,0),MATCH(R$3,入力!$BV$2:$CN$2,0)),"")</f>
        <v/>
      </c>
      <c r="S23" s="77" t="str">
        <f>IFERROR(INDEX(入力!$BV$3:$CN$1048576,MATCH(ROW(S23)-ROW(S$3),入力!$BB$3:$BB$1048576,0),MATCH(S$3,入力!$BV$2:$CN$2,0)),"")</f>
        <v/>
      </c>
      <c r="U23" s="28" t="str">
        <f>IF(Z23="","",COUNT($Z$4:Z23))</f>
        <v/>
      </c>
      <c r="V23" s="73" t="str">
        <f t="shared" si="1"/>
        <v/>
      </c>
      <c r="W23" s="113" t="str">
        <f>IF(OR($B23="",$B23=$B24),"",SUMIF($B$4:$B23,$B23,Q$4:Q23))</f>
        <v/>
      </c>
      <c r="X23" s="113" t="str">
        <f>IF(OR($B23="",$B23=$B24),"",SUMIF($B$4:$B23,$B23,K$4:K23)-Y23)</f>
        <v/>
      </c>
      <c r="Y23" s="113" t="str">
        <f>IF(OR($B23="",$B23=$B24),"",SUMIFS(K$4:K23,B$4:B23,$B23,F$4:F23,$Y$3))</f>
        <v/>
      </c>
      <c r="Z23" s="113" t="str">
        <f>IF(OR($B23="",$B23=$B24),"",SUMIF($B$4:$B23,$B23,S$4:S23))</f>
        <v/>
      </c>
    </row>
    <row r="24" spans="1:26" ht="25.05" customHeight="1" x14ac:dyDescent="0.2">
      <c r="A24" s="133" t="str">
        <f>IF(OR(B24="",AND(B23=B24,D23=D24)),"",MAX($A$4:A23)+1)</f>
        <v/>
      </c>
      <c r="B24" s="73" t="str">
        <f>IFERROR(INDEX(入力!$BV$3:$CN$1048576,MATCH(ROW(B24)-ROW(B$3),入力!$BB$3:$BB$1048576,0),MATCH(B$3,入力!$BV$2:$CN$2,0)),"")</f>
        <v/>
      </c>
      <c r="C24" s="74" t="str">
        <f>IFERROR(INDEX(入力!$BV$3:$CN$1048576,MATCH(ROW(C24)-ROW(C$3),入力!$BB$3:$BB$1048576,0),MATCH(C$3,入力!$BV$2:$CN$2,0)),"")</f>
        <v/>
      </c>
      <c r="D24" s="75" t="str">
        <f>IFERROR(INDEX(入力!$BO$3:$BO$1048576,MATCH(ROW(D24)-ROW(D$3),入力!$BB$3:$BB$1048576,0),0),"")</f>
        <v/>
      </c>
      <c r="E24" s="74" t="str">
        <f>IFERROR(INDEX(入力!$BV$3:$CN$1048576,MATCH(ROW(E24)-ROW(E$3),入力!$BB$3:$BB$1048576,0),MATCH(E$3,入力!$BV$2:$CN$2,0)),"")</f>
        <v/>
      </c>
      <c r="F24" s="74" t="str">
        <f>IFERROR(INDEX(入力!$BV$3:$CN$1048576,MATCH(ROW(F24)-ROW(F$3),入力!$BB$3:$BB$1048576,0),MATCH(F$3,入力!$BV$2:$CN$2,0)),"")</f>
        <v/>
      </c>
      <c r="G24" s="74" t="str">
        <f>IFERROR(INDEX(入力!$BV$3:$CN$1048576,MATCH(ROW(G24)-ROW(G$3),入力!$BB$3:$BB$1048576,0),MATCH(G$3,入力!$BV$2:$CN$2,0)),"")</f>
        <v/>
      </c>
      <c r="H24" s="75" t="str">
        <f>IFERROR(INDEX(入力!$BV$3:$CN$1048576,MATCH(ROW(H24)-ROW(H$3),入力!$BB$3:$BB$1048576,0),MATCH(H$3,入力!$BV$2:$CN$2,0)),"")</f>
        <v/>
      </c>
      <c r="I24" s="76" t="str">
        <f>IFERROR(INDEX(入力!$BV$3:$CN$1048576,MATCH(ROW(I24)-ROW(I$3),入力!$BB$3:$BB$1048576,0),MATCH(I$3,入力!$BV$2:$CN$2,0)),"")</f>
        <v/>
      </c>
      <c r="J24" s="75" t="str">
        <f>IFERROR(INDEX(入力!$BV$3:$CN$1048576,MATCH(ROW(J24)-ROW(J$3),入力!$BB$3:$BB$1048576,0),MATCH(J$3,入力!$BV$2:$CN$2,0)),"")</f>
        <v/>
      </c>
      <c r="K24" s="75" t="str">
        <f>IFERROR(INDEX(入力!$BV$3:$CN$1048576,MATCH(ROW(K24)-ROW(K$3),入力!$BB$3:$BB$1048576,0),MATCH(K$3,入力!$BV$2:$CN$2,0)),"")</f>
        <v/>
      </c>
      <c r="L24" s="75" t="str">
        <f>IFERROR(INDEX(入力!$BV$3:$CN$1048576,MATCH(ROW(L24)-ROW(L$3),入力!$BB$3:$BB$1048576,0),MATCH(L$3,入力!$BV$2:$CN$2,0)),"")</f>
        <v/>
      </c>
      <c r="M24" s="117" t="str">
        <f>IFERROR(IF(履歴検索!$A24="","",INDEX(入力!$BV$3:$CN$1048576,MATCH(ROW(M24)-ROW(M$3),入力!$BB$3:$BB$1048576,0),MATCH(M$3,入力!$BV$2:$CN$2,0))),"")</f>
        <v/>
      </c>
      <c r="N24" s="75" t="str">
        <f>IFERROR(INDEX(入力!$BV$3:$CN$1048576,MATCH(ROW(N24)-ROW(N$3),入力!$BB$3:$BB$1048576,0),MATCH(N$3,入力!$BV$2:$CN$2,0)),"")</f>
        <v/>
      </c>
      <c r="O24" s="294" t="str">
        <f>IFERROR(INDEX(入力!$CJ$3:$CN$1048576,MATCH(ROW(O24)-ROW(O$3),入力!$BB$3:$BB$1048576,0),MATCH(O$3,入力!$CJ$2:$CN$2,0)),"")</f>
        <v/>
      </c>
      <c r="P24" s="294" t="str">
        <f>IFERROR(INDEX(入力!$CJ$3:$CN$1048576,MATCH(ROW(P24)-ROW(P$3),入力!$BB$3:$BB$1048576,0),MATCH(P$3,入力!$CJ$2:$CN$2,0)),"")</f>
        <v/>
      </c>
      <c r="Q24" s="294" t="str">
        <f>IFERROR(INDEX(入力!$BV$3:$CN$1048576,MATCH(ROW(Q24)-ROW(Q$3),入力!$BB$3:$BB$1048576,0),MATCH(Q$3,入力!$BV$2:$CN$2,0)),"")</f>
        <v/>
      </c>
      <c r="R24" s="77" t="str">
        <f>IFERROR(INDEX(入力!$BV$3:$CN$1048576,MATCH(ROW(R24)-ROW(R$3),入力!$BB$3:$BB$1048576,0),MATCH(R$3,入力!$BV$2:$CN$2,0)),"")</f>
        <v/>
      </c>
      <c r="S24" s="77" t="str">
        <f>IFERROR(INDEX(入力!$BV$3:$CN$1048576,MATCH(ROW(S24)-ROW(S$3),入力!$BB$3:$BB$1048576,0),MATCH(S$3,入力!$BV$2:$CN$2,0)),"")</f>
        <v/>
      </c>
      <c r="U24" s="28" t="str">
        <f>IF(Z24="","",COUNT($Z$4:Z24))</f>
        <v/>
      </c>
      <c r="V24" s="73" t="str">
        <f t="shared" si="1"/>
        <v/>
      </c>
      <c r="W24" s="113" t="str">
        <f>IF(OR($B24="",$B24=$B25),"",SUMIF($B$4:$B24,$B24,Q$4:Q24))</f>
        <v/>
      </c>
      <c r="X24" s="113" t="str">
        <f>IF(OR($B24="",$B24=$B25),"",SUMIF($B$4:$B24,$B24,K$4:K24)-Y24)</f>
        <v/>
      </c>
      <c r="Y24" s="113" t="str">
        <f>IF(OR($B24="",$B24=$B25),"",SUMIFS(K$4:K24,B$4:B24,$B24,F$4:F24,$Y$3))</f>
        <v/>
      </c>
      <c r="Z24" s="113" t="str">
        <f>IF(OR($B24="",$B24=$B25),"",SUMIF($B$4:$B24,$B24,S$4:S24))</f>
        <v/>
      </c>
    </row>
    <row r="25" spans="1:26" ht="25.05" customHeight="1" x14ac:dyDescent="0.2">
      <c r="A25" s="133" t="str">
        <f>IF(OR(B25="",AND(B24=B25,D24=D25)),"",MAX($A$4:A24)+1)</f>
        <v/>
      </c>
      <c r="B25" s="73" t="str">
        <f>IFERROR(INDEX(入力!$BV$3:$CN$1048576,MATCH(ROW(B25)-ROW(B$3),入力!$BB$3:$BB$1048576,0),MATCH(B$3,入力!$BV$2:$CN$2,0)),"")</f>
        <v/>
      </c>
      <c r="C25" s="74" t="str">
        <f>IFERROR(INDEX(入力!$BV$3:$CN$1048576,MATCH(ROW(C25)-ROW(C$3),入力!$BB$3:$BB$1048576,0),MATCH(C$3,入力!$BV$2:$CN$2,0)),"")</f>
        <v/>
      </c>
      <c r="D25" s="75" t="str">
        <f>IFERROR(INDEX(入力!$BO$3:$BO$1048576,MATCH(ROW(D25)-ROW(D$3),入力!$BB$3:$BB$1048576,0),0),"")</f>
        <v/>
      </c>
      <c r="E25" s="74" t="str">
        <f>IFERROR(INDEX(入力!$BV$3:$CN$1048576,MATCH(ROW(E25)-ROW(E$3),入力!$BB$3:$BB$1048576,0),MATCH(E$3,入力!$BV$2:$CN$2,0)),"")</f>
        <v/>
      </c>
      <c r="F25" s="74" t="str">
        <f>IFERROR(INDEX(入力!$BV$3:$CN$1048576,MATCH(ROW(F25)-ROW(F$3),入力!$BB$3:$BB$1048576,0),MATCH(F$3,入力!$BV$2:$CN$2,0)),"")</f>
        <v/>
      </c>
      <c r="G25" s="74" t="str">
        <f>IFERROR(INDEX(入力!$BV$3:$CN$1048576,MATCH(ROW(G25)-ROW(G$3),入力!$BB$3:$BB$1048576,0),MATCH(G$3,入力!$BV$2:$CN$2,0)),"")</f>
        <v/>
      </c>
      <c r="H25" s="75" t="str">
        <f>IFERROR(INDEX(入力!$BV$3:$CN$1048576,MATCH(ROW(H25)-ROW(H$3),入力!$BB$3:$BB$1048576,0),MATCH(H$3,入力!$BV$2:$CN$2,0)),"")</f>
        <v/>
      </c>
      <c r="I25" s="76" t="str">
        <f>IFERROR(INDEX(入力!$BV$3:$CN$1048576,MATCH(ROW(I25)-ROW(I$3),入力!$BB$3:$BB$1048576,0),MATCH(I$3,入力!$BV$2:$CN$2,0)),"")</f>
        <v/>
      </c>
      <c r="J25" s="75" t="str">
        <f>IFERROR(INDEX(入力!$BV$3:$CN$1048576,MATCH(ROW(J25)-ROW(J$3),入力!$BB$3:$BB$1048576,0),MATCH(J$3,入力!$BV$2:$CN$2,0)),"")</f>
        <v/>
      </c>
      <c r="K25" s="75" t="str">
        <f>IFERROR(INDEX(入力!$BV$3:$CN$1048576,MATCH(ROW(K25)-ROW(K$3),入力!$BB$3:$BB$1048576,0),MATCH(K$3,入力!$BV$2:$CN$2,0)),"")</f>
        <v/>
      </c>
      <c r="L25" s="75" t="str">
        <f>IFERROR(INDEX(入力!$BV$3:$CN$1048576,MATCH(ROW(L25)-ROW(L$3),入力!$BB$3:$BB$1048576,0),MATCH(L$3,入力!$BV$2:$CN$2,0)),"")</f>
        <v/>
      </c>
      <c r="M25" s="117" t="str">
        <f>IFERROR(IF(履歴検索!$A25="","",INDEX(入力!$BV$3:$CN$1048576,MATCH(ROW(M25)-ROW(M$3),入力!$BB$3:$BB$1048576,0),MATCH(M$3,入力!$BV$2:$CN$2,0))),"")</f>
        <v/>
      </c>
      <c r="N25" s="75" t="str">
        <f>IFERROR(INDEX(入力!$BV$3:$CN$1048576,MATCH(ROW(N25)-ROW(N$3),入力!$BB$3:$BB$1048576,0),MATCH(N$3,入力!$BV$2:$CN$2,0)),"")</f>
        <v/>
      </c>
      <c r="O25" s="294" t="str">
        <f>IFERROR(INDEX(入力!$CJ$3:$CN$1048576,MATCH(ROW(O25)-ROW(O$3),入力!$BB$3:$BB$1048576,0),MATCH(O$3,入力!$CJ$2:$CN$2,0)),"")</f>
        <v/>
      </c>
      <c r="P25" s="294" t="str">
        <f>IFERROR(INDEX(入力!$CJ$3:$CN$1048576,MATCH(ROW(P25)-ROW(P$3),入力!$BB$3:$BB$1048576,0),MATCH(P$3,入力!$CJ$2:$CN$2,0)),"")</f>
        <v/>
      </c>
      <c r="Q25" s="294" t="str">
        <f>IFERROR(INDEX(入力!$BV$3:$CN$1048576,MATCH(ROW(Q25)-ROW(Q$3),入力!$BB$3:$BB$1048576,0),MATCH(Q$3,入力!$BV$2:$CN$2,0)),"")</f>
        <v/>
      </c>
      <c r="R25" s="77" t="str">
        <f>IFERROR(INDEX(入力!$BV$3:$CN$1048576,MATCH(ROW(R25)-ROW(R$3),入力!$BB$3:$BB$1048576,0),MATCH(R$3,入力!$BV$2:$CN$2,0)),"")</f>
        <v/>
      </c>
      <c r="S25" s="77" t="str">
        <f>IFERROR(INDEX(入力!$BV$3:$CN$1048576,MATCH(ROW(S25)-ROW(S$3),入力!$BB$3:$BB$1048576,0),MATCH(S$3,入力!$BV$2:$CN$2,0)),"")</f>
        <v/>
      </c>
      <c r="U25" s="28" t="str">
        <f>IF(Z25="","",COUNT($Z$4:Z25))</f>
        <v/>
      </c>
      <c r="V25" s="73" t="str">
        <f t="shared" si="1"/>
        <v/>
      </c>
      <c r="W25" s="113" t="str">
        <f>IF(OR($B25="",$B25=$B26),"",SUMIF($B$4:$B25,$B25,Q$4:Q25))</f>
        <v/>
      </c>
      <c r="X25" s="113" t="str">
        <f>IF(OR($B25="",$B25=$B26),"",SUMIF($B$4:$B25,$B25,K$4:K25)-Y25)</f>
        <v/>
      </c>
      <c r="Y25" s="113" t="str">
        <f>IF(OR($B25="",$B25=$B26),"",SUMIFS(K$4:K25,B$4:B25,$B25,F$4:F25,$Y$3))</f>
        <v/>
      </c>
      <c r="Z25" s="113" t="str">
        <f>IF(OR($B25="",$B25=$B26),"",SUMIF($B$4:$B25,$B25,S$4:S25))</f>
        <v/>
      </c>
    </row>
    <row r="26" spans="1:26" ht="25.05" customHeight="1" x14ac:dyDescent="0.2">
      <c r="A26" s="133" t="str">
        <f>IF(OR(B26="",AND(B25=B26,D25=D26)),"",MAX($A$4:A25)+1)</f>
        <v/>
      </c>
      <c r="B26" s="73" t="str">
        <f>IFERROR(INDEX(入力!$BV$3:$CN$1048576,MATCH(ROW(B26)-ROW(B$3),入力!$BB$3:$BB$1048576,0),MATCH(B$3,入力!$BV$2:$CN$2,0)),"")</f>
        <v/>
      </c>
      <c r="C26" s="74" t="str">
        <f>IFERROR(INDEX(入力!$BV$3:$CN$1048576,MATCH(ROW(C26)-ROW(C$3),入力!$BB$3:$BB$1048576,0),MATCH(C$3,入力!$BV$2:$CN$2,0)),"")</f>
        <v/>
      </c>
      <c r="D26" s="75" t="str">
        <f>IFERROR(INDEX(入力!$BO$3:$BO$1048576,MATCH(ROW(D26)-ROW(D$3),入力!$BB$3:$BB$1048576,0),0),"")</f>
        <v/>
      </c>
      <c r="E26" s="74" t="str">
        <f>IFERROR(INDEX(入力!$BV$3:$CN$1048576,MATCH(ROW(E26)-ROW(E$3),入力!$BB$3:$BB$1048576,0),MATCH(E$3,入力!$BV$2:$CN$2,0)),"")</f>
        <v/>
      </c>
      <c r="F26" s="74" t="str">
        <f>IFERROR(INDEX(入力!$BV$3:$CN$1048576,MATCH(ROW(F26)-ROW(F$3),入力!$BB$3:$BB$1048576,0),MATCH(F$3,入力!$BV$2:$CN$2,0)),"")</f>
        <v/>
      </c>
      <c r="G26" s="74" t="str">
        <f>IFERROR(INDEX(入力!$BV$3:$CN$1048576,MATCH(ROW(G26)-ROW(G$3),入力!$BB$3:$BB$1048576,0),MATCH(G$3,入力!$BV$2:$CN$2,0)),"")</f>
        <v/>
      </c>
      <c r="H26" s="75" t="str">
        <f>IFERROR(INDEX(入力!$BV$3:$CN$1048576,MATCH(ROW(H26)-ROW(H$3),入力!$BB$3:$BB$1048576,0),MATCH(H$3,入力!$BV$2:$CN$2,0)),"")</f>
        <v/>
      </c>
      <c r="I26" s="76" t="str">
        <f>IFERROR(INDEX(入力!$BV$3:$CN$1048576,MATCH(ROW(I26)-ROW(I$3),入力!$BB$3:$BB$1048576,0),MATCH(I$3,入力!$BV$2:$CN$2,0)),"")</f>
        <v/>
      </c>
      <c r="J26" s="75" t="str">
        <f>IFERROR(INDEX(入力!$BV$3:$CN$1048576,MATCH(ROW(J26)-ROW(J$3),入力!$BB$3:$BB$1048576,0),MATCH(J$3,入力!$BV$2:$CN$2,0)),"")</f>
        <v/>
      </c>
      <c r="K26" s="75" t="str">
        <f>IFERROR(INDEX(入力!$BV$3:$CN$1048576,MATCH(ROW(K26)-ROW(K$3),入力!$BB$3:$BB$1048576,0),MATCH(K$3,入力!$BV$2:$CN$2,0)),"")</f>
        <v/>
      </c>
      <c r="L26" s="75" t="str">
        <f>IFERROR(INDEX(入力!$BV$3:$CN$1048576,MATCH(ROW(L26)-ROW(L$3),入力!$BB$3:$BB$1048576,0),MATCH(L$3,入力!$BV$2:$CN$2,0)),"")</f>
        <v/>
      </c>
      <c r="M26" s="117" t="str">
        <f>IFERROR(IF(履歴検索!$A26="","",INDEX(入力!$BV$3:$CN$1048576,MATCH(ROW(M26)-ROW(M$3),入力!$BB$3:$BB$1048576,0),MATCH(M$3,入力!$BV$2:$CN$2,0))),"")</f>
        <v/>
      </c>
      <c r="N26" s="75" t="str">
        <f>IFERROR(INDEX(入力!$BV$3:$CN$1048576,MATCH(ROW(N26)-ROW(N$3),入力!$BB$3:$BB$1048576,0),MATCH(N$3,入力!$BV$2:$CN$2,0)),"")</f>
        <v/>
      </c>
      <c r="O26" s="294" t="str">
        <f>IFERROR(INDEX(入力!$CJ$3:$CN$1048576,MATCH(ROW(O26)-ROW(O$3),入力!$BB$3:$BB$1048576,0),MATCH(O$3,入力!$CJ$2:$CN$2,0)),"")</f>
        <v/>
      </c>
      <c r="P26" s="294" t="str">
        <f>IFERROR(INDEX(入力!$CJ$3:$CN$1048576,MATCH(ROW(P26)-ROW(P$3),入力!$BB$3:$BB$1048576,0),MATCH(P$3,入力!$CJ$2:$CN$2,0)),"")</f>
        <v/>
      </c>
      <c r="Q26" s="294" t="str">
        <f>IFERROR(INDEX(入力!$BV$3:$CN$1048576,MATCH(ROW(Q26)-ROW(Q$3),入力!$BB$3:$BB$1048576,0),MATCH(Q$3,入力!$BV$2:$CN$2,0)),"")</f>
        <v/>
      </c>
      <c r="R26" s="77" t="str">
        <f>IFERROR(INDEX(入力!$BV$3:$CN$1048576,MATCH(ROW(R26)-ROW(R$3),入力!$BB$3:$BB$1048576,0),MATCH(R$3,入力!$BV$2:$CN$2,0)),"")</f>
        <v/>
      </c>
      <c r="S26" s="77" t="str">
        <f>IFERROR(INDEX(入力!$BV$3:$CN$1048576,MATCH(ROW(S26)-ROW(S$3),入力!$BB$3:$BB$1048576,0),MATCH(S$3,入力!$BV$2:$CN$2,0)),"")</f>
        <v/>
      </c>
      <c r="U26" s="28" t="str">
        <f>IF(Z26="","",COUNT($Z$4:Z26))</f>
        <v/>
      </c>
      <c r="V26" s="73" t="str">
        <f t="shared" si="1"/>
        <v/>
      </c>
      <c r="W26" s="113" t="str">
        <f>IF(OR($B26="",$B26=$B27),"",SUMIF($B$4:$B26,$B26,Q$4:Q26))</f>
        <v/>
      </c>
      <c r="X26" s="113" t="str">
        <f>IF(OR($B26="",$B26=$B27),"",SUMIF($B$4:$B26,$B26,K$4:K26)-Y26)</f>
        <v/>
      </c>
      <c r="Y26" s="113" t="str">
        <f>IF(OR($B26="",$B26=$B27),"",SUMIFS(K$4:K26,B$4:B26,$B26,F$4:F26,$Y$3))</f>
        <v/>
      </c>
      <c r="Z26" s="113" t="str">
        <f>IF(OR($B26="",$B26=$B27),"",SUMIF($B$4:$B26,$B26,S$4:S26))</f>
        <v/>
      </c>
    </row>
    <row r="27" spans="1:26" ht="25.05" customHeight="1" x14ac:dyDescent="0.2">
      <c r="A27" s="133" t="str">
        <f>IF(OR(B27="",AND(B26=B27,D26=D27)),"",MAX($A$4:A26)+1)</f>
        <v/>
      </c>
      <c r="B27" s="73" t="str">
        <f>IFERROR(INDEX(入力!$BV$3:$CN$1048576,MATCH(ROW(B27)-ROW(B$3),入力!$BB$3:$BB$1048576,0),MATCH(B$3,入力!$BV$2:$CN$2,0)),"")</f>
        <v/>
      </c>
      <c r="C27" s="74" t="str">
        <f>IFERROR(INDEX(入力!$BV$3:$CN$1048576,MATCH(ROW(C27)-ROW(C$3),入力!$BB$3:$BB$1048576,0),MATCH(C$3,入力!$BV$2:$CN$2,0)),"")</f>
        <v/>
      </c>
      <c r="D27" s="75" t="str">
        <f>IFERROR(INDEX(入力!$BO$3:$BO$1048576,MATCH(ROW(D27)-ROW(D$3),入力!$BB$3:$BB$1048576,0),0),"")</f>
        <v/>
      </c>
      <c r="E27" s="74" t="str">
        <f>IFERROR(INDEX(入力!$BV$3:$CN$1048576,MATCH(ROW(E27)-ROW(E$3),入力!$BB$3:$BB$1048576,0),MATCH(E$3,入力!$BV$2:$CN$2,0)),"")</f>
        <v/>
      </c>
      <c r="F27" s="74" t="str">
        <f>IFERROR(INDEX(入力!$BV$3:$CN$1048576,MATCH(ROW(F27)-ROW(F$3),入力!$BB$3:$BB$1048576,0),MATCH(F$3,入力!$BV$2:$CN$2,0)),"")</f>
        <v/>
      </c>
      <c r="G27" s="74" t="str">
        <f>IFERROR(INDEX(入力!$BV$3:$CN$1048576,MATCH(ROW(G27)-ROW(G$3),入力!$BB$3:$BB$1048576,0),MATCH(G$3,入力!$BV$2:$CN$2,0)),"")</f>
        <v/>
      </c>
      <c r="H27" s="75" t="str">
        <f>IFERROR(INDEX(入力!$BV$3:$CN$1048576,MATCH(ROW(H27)-ROW(H$3),入力!$BB$3:$BB$1048576,0),MATCH(H$3,入力!$BV$2:$CN$2,0)),"")</f>
        <v/>
      </c>
      <c r="I27" s="76" t="str">
        <f>IFERROR(INDEX(入力!$BV$3:$CN$1048576,MATCH(ROW(I27)-ROW(I$3),入力!$BB$3:$BB$1048576,0),MATCH(I$3,入力!$BV$2:$CN$2,0)),"")</f>
        <v/>
      </c>
      <c r="J27" s="75" t="str">
        <f>IFERROR(INDEX(入力!$BV$3:$CN$1048576,MATCH(ROW(J27)-ROW(J$3),入力!$BB$3:$BB$1048576,0),MATCH(J$3,入力!$BV$2:$CN$2,0)),"")</f>
        <v/>
      </c>
      <c r="K27" s="75" t="str">
        <f>IFERROR(INDEX(入力!$BV$3:$CN$1048576,MATCH(ROW(K27)-ROW(K$3),入力!$BB$3:$BB$1048576,0),MATCH(K$3,入力!$BV$2:$CN$2,0)),"")</f>
        <v/>
      </c>
      <c r="L27" s="75" t="str">
        <f>IFERROR(INDEX(入力!$BV$3:$CN$1048576,MATCH(ROW(L27)-ROW(L$3),入力!$BB$3:$BB$1048576,0),MATCH(L$3,入力!$BV$2:$CN$2,0)),"")</f>
        <v/>
      </c>
      <c r="M27" s="117" t="str">
        <f>IFERROR(IF(履歴検索!$A27="","",INDEX(入力!$BV$3:$CN$1048576,MATCH(ROW(M27)-ROW(M$3),入力!$BB$3:$BB$1048576,0),MATCH(M$3,入力!$BV$2:$CN$2,0))),"")</f>
        <v/>
      </c>
      <c r="N27" s="75" t="str">
        <f>IFERROR(INDEX(入力!$BV$3:$CN$1048576,MATCH(ROW(N27)-ROW(N$3),入力!$BB$3:$BB$1048576,0),MATCH(N$3,入力!$BV$2:$CN$2,0)),"")</f>
        <v/>
      </c>
      <c r="O27" s="294" t="str">
        <f>IFERROR(INDEX(入力!$CJ$3:$CN$1048576,MATCH(ROW(O27)-ROW(O$3),入力!$BB$3:$BB$1048576,0),MATCH(O$3,入力!$CJ$2:$CN$2,0)),"")</f>
        <v/>
      </c>
      <c r="P27" s="294" t="str">
        <f>IFERROR(INDEX(入力!$CJ$3:$CN$1048576,MATCH(ROW(P27)-ROW(P$3),入力!$BB$3:$BB$1048576,0),MATCH(P$3,入力!$CJ$2:$CN$2,0)),"")</f>
        <v/>
      </c>
      <c r="Q27" s="294" t="str">
        <f>IFERROR(INDEX(入力!$BV$3:$CN$1048576,MATCH(ROW(Q27)-ROW(Q$3),入力!$BB$3:$BB$1048576,0),MATCH(Q$3,入力!$BV$2:$CN$2,0)),"")</f>
        <v/>
      </c>
      <c r="R27" s="77" t="str">
        <f>IFERROR(INDEX(入力!$BV$3:$CN$1048576,MATCH(ROW(R27)-ROW(R$3),入力!$BB$3:$BB$1048576,0),MATCH(R$3,入力!$BV$2:$CN$2,0)),"")</f>
        <v/>
      </c>
      <c r="S27" s="77" t="str">
        <f>IFERROR(INDEX(入力!$BV$3:$CN$1048576,MATCH(ROW(S27)-ROW(S$3),入力!$BB$3:$BB$1048576,0),MATCH(S$3,入力!$BV$2:$CN$2,0)),"")</f>
        <v/>
      </c>
      <c r="U27" s="28" t="str">
        <f>IF(Z27="","",COUNT($Z$4:Z27))</f>
        <v/>
      </c>
      <c r="V27" s="73" t="str">
        <f t="shared" si="1"/>
        <v/>
      </c>
      <c r="W27" s="113" t="str">
        <f>IF(OR($B27="",$B27=$B28),"",SUMIF($B$4:$B27,$B27,Q$4:Q27))</f>
        <v/>
      </c>
      <c r="X27" s="113" t="str">
        <f>IF(OR($B27="",$B27=$B28),"",SUMIF($B$4:$B27,$B27,K$4:K27)-Y27)</f>
        <v/>
      </c>
      <c r="Y27" s="113" t="str">
        <f>IF(OR($B27="",$B27=$B28),"",SUMIFS(K$4:K27,B$4:B27,$B27,F$4:F27,$Y$3))</f>
        <v/>
      </c>
      <c r="Z27" s="113" t="str">
        <f>IF(OR($B27="",$B27=$B28),"",SUMIF($B$4:$B27,$B27,S$4:S27))</f>
        <v/>
      </c>
    </row>
    <row r="28" spans="1:26" ht="25.05" customHeight="1" x14ac:dyDescent="0.2">
      <c r="A28" s="133" t="str">
        <f>IF(OR(B28="",AND(B27=B28,D27=D28)),"",MAX($A$4:A27)+1)</f>
        <v/>
      </c>
      <c r="B28" s="73" t="str">
        <f>IFERROR(INDEX(入力!$BV$3:$CN$1048576,MATCH(ROW(B28)-ROW(B$3),入力!$BB$3:$BB$1048576,0),MATCH(B$3,入力!$BV$2:$CN$2,0)),"")</f>
        <v/>
      </c>
      <c r="C28" s="74" t="str">
        <f>IFERROR(INDEX(入力!$BV$3:$CN$1048576,MATCH(ROW(C28)-ROW(C$3),入力!$BB$3:$BB$1048576,0),MATCH(C$3,入力!$BV$2:$CN$2,0)),"")</f>
        <v/>
      </c>
      <c r="D28" s="75" t="str">
        <f>IFERROR(INDEX(入力!$BO$3:$BO$1048576,MATCH(ROW(D28)-ROW(D$3),入力!$BB$3:$BB$1048576,0),0),"")</f>
        <v/>
      </c>
      <c r="E28" s="74" t="str">
        <f>IFERROR(INDEX(入力!$BV$3:$CN$1048576,MATCH(ROW(E28)-ROW(E$3),入力!$BB$3:$BB$1048576,0),MATCH(E$3,入力!$BV$2:$CN$2,0)),"")</f>
        <v/>
      </c>
      <c r="F28" s="74" t="str">
        <f>IFERROR(INDEX(入力!$BV$3:$CN$1048576,MATCH(ROW(F28)-ROW(F$3),入力!$BB$3:$BB$1048576,0),MATCH(F$3,入力!$BV$2:$CN$2,0)),"")</f>
        <v/>
      </c>
      <c r="G28" s="74" t="str">
        <f>IFERROR(INDEX(入力!$BV$3:$CN$1048576,MATCH(ROW(G28)-ROW(G$3),入力!$BB$3:$BB$1048576,0),MATCH(G$3,入力!$BV$2:$CN$2,0)),"")</f>
        <v/>
      </c>
      <c r="H28" s="75" t="str">
        <f>IFERROR(INDEX(入力!$BV$3:$CN$1048576,MATCH(ROW(H28)-ROW(H$3),入力!$BB$3:$BB$1048576,0),MATCH(H$3,入力!$BV$2:$CN$2,0)),"")</f>
        <v/>
      </c>
      <c r="I28" s="76" t="str">
        <f>IFERROR(INDEX(入力!$BV$3:$CN$1048576,MATCH(ROW(I28)-ROW(I$3),入力!$BB$3:$BB$1048576,0),MATCH(I$3,入力!$BV$2:$CN$2,0)),"")</f>
        <v/>
      </c>
      <c r="J28" s="75" t="str">
        <f>IFERROR(INDEX(入力!$BV$3:$CN$1048576,MATCH(ROW(J28)-ROW(J$3),入力!$BB$3:$BB$1048576,0),MATCH(J$3,入力!$BV$2:$CN$2,0)),"")</f>
        <v/>
      </c>
      <c r="K28" s="75" t="str">
        <f>IFERROR(INDEX(入力!$BV$3:$CN$1048576,MATCH(ROW(K28)-ROW(K$3),入力!$BB$3:$BB$1048576,0),MATCH(K$3,入力!$BV$2:$CN$2,0)),"")</f>
        <v/>
      </c>
      <c r="L28" s="75" t="str">
        <f>IFERROR(INDEX(入力!$BV$3:$CN$1048576,MATCH(ROW(L28)-ROW(L$3),入力!$BB$3:$BB$1048576,0),MATCH(L$3,入力!$BV$2:$CN$2,0)),"")</f>
        <v/>
      </c>
      <c r="M28" s="117" t="str">
        <f>IFERROR(IF(履歴検索!$A28="","",INDEX(入力!$BV$3:$CN$1048576,MATCH(ROW(M28)-ROW(M$3),入力!$BB$3:$BB$1048576,0),MATCH(M$3,入力!$BV$2:$CN$2,0))),"")</f>
        <v/>
      </c>
      <c r="N28" s="75" t="str">
        <f>IFERROR(INDEX(入力!$BV$3:$CN$1048576,MATCH(ROW(N28)-ROW(N$3),入力!$BB$3:$BB$1048576,0),MATCH(N$3,入力!$BV$2:$CN$2,0)),"")</f>
        <v/>
      </c>
      <c r="O28" s="294" t="str">
        <f>IFERROR(INDEX(入力!$CJ$3:$CN$1048576,MATCH(ROW(O28)-ROW(O$3),入力!$BB$3:$BB$1048576,0),MATCH(O$3,入力!$CJ$2:$CN$2,0)),"")</f>
        <v/>
      </c>
      <c r="P28" s="294" t="str">
        <f>IFERROR(INDEX(入力!$CJ$3:$CN$1048576,MATCH(ROW(P28)-ROW(P$3),入力!$BB$3:$BB$1048576,0),MATCH(P$3,入力!$CJ$2:$CN$2,0)),"")</f>
        <v/>
      </c>
      <c r="Q28" s="294" t="str">
        <f>IFERROR(INDEX(入力!$BV$3:$CN$1048576,MATCH(ROW(Q28)-ROW(Q$3),入力!$BB$3:$BB$1048576,0),MATCH(Q$3,入力!$BV$2:$CN$2,0)),"")</f>
        <v/>
      </c>
      <c r="R28" s="77" t="str">
        <f>IFERROR(INDEX(入力!$BV$3:$CN$1048576,MATCH(ROW(R28)-ROW(R$3),入力!$BB$3:$BB$1048576,0),MATCH(R$3,入力!$BV$2:$CN$2,0)),"")</f>
        <v/>
      </c>
      <c r="S28" s="77" t="str">
        <f>IFERROR(INDEX(入力!$BV$3:$CN$1048576,MATCH(ROW(S28)-ROW(S$3),入力!$BB$3:$BB$1048576,0),MATCH(S$3,入力!$BV$2:$CN$2,0)),"")</f>
        <v/>
      </c>
      <c r="U28" s="28" t="str">
        <f>IF(Z28="","",COUNT($Z$4:Z28))</f>
        <v/>
      </c>
      <c r="V28" s="73" t="str">
        <f t="shared" si="1"/>
        <v/>
      </c>
      <c r="W28" s="113" t="str">
        <f>IF(OR($B28="",$B28=$B29),"",SUMIF($B$4:$B28,$B28,Q$4:Q28))</f>
        <v/>
      </c>
      <c r="X28" s="113" t="str">
        <f>IF(OR($B28="",$B28=$B29),"",SUMIF($B$4:$B28,$B28,K$4:K28)-Y28)</f>
        <v/>
      </c>
      <c r="Y28" s="113" t="str">
        <f>IF(OR($B28="",$B28=$B29),"",SUMIFS(K$4:K28,B$4:B28,$B28,F$4:F28,$Y$3))</f>
        <v/>
      </c>
      <c r="Z28" s="113" t="str">
        <f>IF(OR($B28="",$B28=$B29),"",SUMIF($B$4:$B28,$B28,S$4:S28))</f>
        <v/>
      </c>
    </row>
    <row r="29" spans="1:26" ht="25.05" customHeight="1" x14ac:dyDescent="0.2">
      <c r="A29" s="133" t="str">
        <f>IF(OR(B29="",AND(B28=B29,D28=D29)),"",MAX($A$4:A28)+1)</f>
        <v/>
      </c>
      <c r="B29" s="73" t="str">
        <f>IFERROR(INDEX(入力!$BV$3:$CN$1048576,MATCH(ROW(B29)-ROW(B$3),入力!$BB$3:$BB$1048576,0),MATCH(B$3,入力!$BV$2:$CN$2,0)),"")</f>
        <v/>
      </c>
      <c r="C29" s="74" t="str">
        <f>IFERROR(INDEX(入力!$BV$3:$CN$1048576,MATCH(ROW(C29)-ROW(C$3),入力!$BB$3:$BB$1048576,0),MATCH(C$3,入力!$BV$2:$CN$2,0)),"")</f>
        <v/>
      </c>
      <c r="D29" s="75" t="str">
        <f>IFERROR(INDEX(入力!$BO$3:$BO$1048576,MATCH(ROW(D29)-ROW(D$3),入力!$BB$3:$BB$1048576,0),0),"")</f>
        <v/>
      </c>
      <c r="E29" s="74" t="str">
        <f>IFERROR(INDEX(入力!$BV$3:$CN$1048576,MATCH(ROW(E29)-ROW(E$3),入力!$BB$3:$BB$1048576,0),MATCH(E$3,入力!$BV$2:$CN$2,0)),"")</f>
        <v/>
      </c>
      <c r="F29" s="74" t="str">
        <f>IFERROR(INDEX(入力!$BV$3:$CN$1048576,MATCH(ROW(F29)-ROW(F$3),入力!$BB$3:$BB$1048576,0),MATCH(F$3,入力!$BV$2:$CN$2,0)),"")</f>
        <v/>
      </c>
      <c r="G29" s="74" t="str">
        <f>IFERROR(INDEX(入力!$BV$3:$CN$1048576,MATCH(ROW(G29)-ROW(G$3),入力!$BB$3:$BB$1048576,0),MATCH(G$3,入力!$BV$2:$CN$2,0)),"")</f>
        <v/>
      </c>
      <c r="H29" s="75" t="str">
        <f>IFERROR(INDEX(入力!$BV$3:$CN$1048576,MATCH(ROW(H29)-ROW(H$3),入力!$BB$3:$BB$1048576,0),MATCH(H$3,入力!$BV$2:$CN$2,0)),"")</f>
        <v/>
      </c>
      <c r="I29" s="76" t="str">
        <f>IFERROR(INDEX(入力!$BV$3:$CN$1048576,MATCH(ROW(I29)-ROW(I$3),入力!$BB$3:$BB$1048576,0),MATCH(I$3,入力!$BV$2:$CN$2,0)),"")</f>
        <v/>
      </c>
      <c r="J29" s="75" t="str">
        <f>IFERROR(INDEX(入力!$BV$3:$CN$1048576,MATCH(ROW(J29)-ROW(J$3),入力!$BB$3:$BB$1048576,0),MATCH(J$3,入力!$BV$2:$CN$2,0)),"")</f>
        <v/>
      </c>
      <c r="K29" s="75" t="str">
        <f>IFERROR(INDEX(入力!$BV$3:$CN$1048576,MATCH(ROW(K29)-ROW(K$3),入力!$BB$3:$BB$1048576,0),MATCH(K$3,入力!$BV$2:$CN$2,0)),"")</f>
        <v/>
      </c>
      <c r="L29" s="75" t="str">
        <f>IFERROR(INDEX(入力!$BV$3:$CN$1048576,MATCH(ROW(L29)-ROW(L$3),入力!$BB$3:$BB$1048576,0),MATCH(L$3,入力!$BV$2:$CN$2,0)),"")</f>
        <v/>
      </c>
      <c r="M29" s="117" t="str">
        <f>IFERROR(IF(履歴検索!$A29="","",INDEX(入力!$BV$3:$CN$1048576,MATCH(ROW(M29)-ROW(M$3),入力!$BB$3:$BB$1048576,0),MATCH(M$3,入力!$BV$2:$CN$2,0))),"")</f>
        <v/>
      </c>
      <c r="N29" s="75" t="str">
        <f>IFERROR(INDEX(入力!$BV$3:$CN$1048576,MATCH(ROW(N29)-ROW(N$3),入力!$BB$3:$BB$1048576,0),MATCH(N$3,入力!$BV$2:$CN$2,0)),"")</f>
        <v/>
      </c>
      <c r="O29" s="294" t="str">
        <f>IFERROR(INDEX(入力!$CJ$3:$CN$1048576,MATCH(ROW(O29)-ROW(O$3),入力!$BB$3:$BB$1048576,0),MATCH(O$3,入力!$CJ$2:$CN$2,0)),"")</f>
        <v/>
      </c>
      <c r="P29" s="294" t="str">
        <f>IFERROR(INDEX(入力!$CJ$3:$CN$1048576,MATCH(ROW(P29)-ROW(P$3),入力!$BB$3:$BB$1048576,0),MATCH(P$3,入力!$CJ$2:$CN$2,0)),"")</f>
        <v/>
      </c>
      <c r="Q29" s="294" t="str">
        <f>IFERROR(INDEX(入力!$BV$3:$CN$1048576,MATCH(ROW(Q29)-ROW(Q$3),入力!$BB$3:$BB$1048576,0),MATCH(Q$3,入力!$BV$2:$CN$2,0)),"")</f>
        <v/>
      </c>
      <c r="R29" s="77" t="str">
        <f>IFERROR(INDEX(入力!$BV$3:$CN$1048576,MATCH(ROW(R29)-ROW(R$3),入力!$BB$3:$BB$1048576,0),MATCH(R$3,入力!$BV$2:$CN$2,0)),"")</f>
        <v/>
      </c>
      <c r="S29" s="77" t="str">
        <f>IFERROR(INDEX(入力!$BV$3:$CN$1048576,MATCH(ROW(S29)-ROW(S$3),入力!$BB$3:$BB$1048576,0),MATCH(S$3,入力!$BV$2:$CN$2,0)),"")</f>
        <v/>
      </c>
      <c r="U29" s="28" t="str">
        <f>IF(Z29="","",COUNT($Z$4:Z29))</f>
        <v/>
      </c>
      <c r="V29" s="73" t="str">
        <f t="shared" si="1"/>
        <v/>
      </c>
      <c r="W29" s="113" t="str">
        <f>IF(OR($B29="",$B29=$B30),"",SUMIF($B$4:$B29,$B29,Q$4:Q29))</f>
        <v/>
      </c>
      <c r="X29" s="113" t="str">
        <f>IF(OR($B29="",$B29=$B30),"",SUMIF($B$4:$B29,$B29,K$4:K29)-Y29)</f>
        <v/>
      </c>
      <c r="Y29" s="113" t="str">
        <f>IF(OR($B29="",$B29=$B30),"",SUMIFS(K$4:K29,B$4:B29,$B29,F$4:F29,$Y$3))</f>
        <v/>
      </c>
      <c r="Z29" s="113" t="str">
        <f>IF(OR($B29="",$B29=$B30),"",SUMIF($B$4:$B29,$B29,S$4:S29))</f>
        <v/>
      </c>
    </row>
    <row r="30" spans="1:26" ht="25.05" customHeight="1" x14ac:dyDescent="0.2">
      <c r="A30" s="133" t="str">
        <f>IF(OR(B30="",AND(B29=B30,D29=D30)),"",MAX($A$4:A29)+1)</f>
        <v/>
      </c>
      <c r="B30" s="73" t="str">
        <f>IFERROR(INDEX(入力!$BV$3:$CN$1048576,MATCH(ROW(B30)-ROW(B$3),入力!$BB$3:$BB$1048576,0),MATCH(B$3,入力!$BV$2:$CN$2,0)),"")</f>
        <v/>
      </c>
      <c r="C30" s="74" t="str">
        <f>IFERROR(INDEX(入力!$BV$3:$CN$1048576,MATCH(ROW(C30)-ROW(C$3),入力!$BB$3:$BB$1048576,0),MATCH(C$3,入力!$BV$2:$CN$2,0)),"")</f>
        <v/>
      </c>
      <c r="D30" s="75" t="str">
        <f>IFERROR(INDEX(入力!$BO$3:$BO$1048576,MATCH(ROW(D30)-ROW(D$3),入力!$BB$3:$BB$1048576,0),0),"")</f>
        <v/>
      </c>
      <c r="E30" s="74" t="str">
        <f>IFERROR(INDEX(入力!$BV$3:$CN$1048576,MATCH(ROW(E30)-ROW(E$3),入力!$BB$3:$BB$1048576,0),MATCH(E$3,入力!$BV$2:$CN$2,0)),"")</f>
        <v/>
      </c>
      <c r="F30" s="74" t="str">
        <f>IFERROR(INDEX(入力!$BV$3:$CN$1048576,MATCH(ROW(F30)-ROW(F$3),入力!$BB$3:$BB$1048576,0),MATCH(F$3,入力!$BV$2:$CN$2,0)),"")</f>
        <v/>
      </c>
      <c r="G30" s="74" t="str">
        <f>IFERROR(INDEX(入力!$BV$3:$CN$1048576,MATCH(ROW(G30)-ROW(G$3),入力!$BB$3:$BB$1048576,0),MATCH(G$3,入力!$BV$2:$CN$2,0)),"")</f>
        <v/>
      </c>
      <c r="H30" s="75" t="str">
        <f>IFERROR(INDEX(入力!$BV$3:$CN$1048576,MATCH(ROW(H30)-ROW(H$3),入力!$BB$3:$BB$1048576,0),MATCH(H$3,入力!$BV$2:$CN$2,0)),"")</f>
        <v/>
      </c>
      <c r="I30" s="76" t="str">
        <f>IFERROR(INDEX(入力!$BV$3:$CN$1048576,MATCH(ROW(I30)-ROW(I$3),入力!$BB$3:$BB$1048576,0),MATCH(I$3,入力!$BV$2:$CN$2,0)),"")</f>
        <v/>
      </c>
      <c r="J30" s="75" t="str">
        <f>IFERROR(INDEX(入力!$BV$3:$CN$1048576,MATCH(ROW(J30)-ROW(J$3),入力!$BB$3:$BB$1048576,0),MATCH(J$3,入力!$BV$2:$CN$2,0)),"")</f>
        <v/>
      </c>
      <c r="K30" s="75" t="str">
        <f>IFERROR(INDEX(入力!$BV$3:$CN$1048576,MATCH(ROW(K30)-ROW(K$3),入力!$BB$3:$BB$1048576,0),MATCH(K$3,入力!$BV$2:$CN$2,0)),"")</f>
        <v/>
      </c>
      <c r="L30" s="75" t="str">
        <f>IFERROR(INDEX(入力!$BV$3:$CN$1048576,MATCH(ROW(L30)-ROW(L$3),入力!$BB$3:$BB$1048576,0),MATCH(L$3,入力!$BV$2:$CN$2,0)),"")</f>
        <v/>
      </c>
      <c r="M30" s="117" t="str">
        <f>IFERROR(IF(履歴検索!$A30="","",INDEX(入力!$BV$3:$CN$1048576,MATCH(ROW(M30)-ROW(M$3),入力!$BB$3:$BB$1048576,0),MATCH(M$3,入力!$BV$2:$CN$2,0))),"")</f>
        <v/>
      </c>
      <c r="N30" s="75" t="str">
        <f>IFERROR(INDEX(入力!$BV$3:$CN$1048576,MATCH(ROW(N30)-ROW(N$3),入力!$BB$3:$BB$1048576,0),MATCH(N$3,入力!$BV$2:$CN$2,0)),"")</f>
        <v/>
      </c>
      <c r="O30" s="294" t="str">
        <f>IFERROR(INDEX(入力!$CJ$3:$CN$1048576,MATCH(ROW(O30)-ROW(O$3),入力!$BB$3:$BB$1048576,0),MATCH(O$3,入力!$CJ$2:$CN$2,0)),"")</f>
        <v/>
      </c>
      <c r="P30" s="294" t="str">
        <f>IFERROR(INDEX(入力!$CJ$3:$CN$1048576,MATCH(ROW(P30)-ROW(P$3),入力!$BB$3:$BB$1048576,0),MATCH(P$3,入力!$CJ$2:$CN$2,0)),"")</f>
        <v/>
      </c>
      <c r="Q30" s="294" t="str">
        <f>IFERROR(INDEX(入力!$BV$3:$CN$1048576,MATCH(ROW(Q30)-ROW(Q$3),入力!$BB$3:$BB$1048576,0),MATCH(Q$3,入力!$BV$2:$CN$2,0)),"")</f>
        <v/>
      </c>
      <c r="R30" s="77" t="str">
        <f>IFERROR(INDEX(入力!$BV$3:$CN$1048576,MATCH(ROW(R30)-ROW(R$3),入力!$BB$3:$BB$1048576,0),MATCH(R$3,入力!$BV$2:$CN$2,0)),"")</f>
        <v/>
      </c>
      <c r="S30" s="77" t="str">
        <f>IFERROR(INDEX(入力!$BV$3:$CN$1048576,MATCH(ROW(S30)-ROW(S$3),入力!$BB$3:$BB$1048576,0),MATCH(S$3,入力!$BV$2:$CN$2,0)),"")</f>
        <v/>
      </c>
      <c r="U30" s="28" t="str">
        <f>IF(Z30="","",COUNT($Z$4:Z30))</f>
        <v/>
      </c>
      <c r="V30" s="73" t="str">
        <f t="shared" si="1"/>
        <v/>
      </c>
      <c r="W30" s="113" t="str">
        <f>IF(OR($B30="",$B30=$B31),"",SUMIF($B$4:$B30,$B30,Q$4:Q30))</f>
        <v/>
      </c>
      <c r="X30" s="113" t="str">
        <f>IF(OR($B30="",$B30=$B31),"",SUMIF($B$4:$B30,$B30,K$4:K30)-Y30)</f>
        <v/>
      </c>
      <c r="Y30" s="113" t="str">
        <f>IF(OR($B30="",$B30=$B31),"",SUMIFS(K$4:K30,B$4:B30,$B30,F$4:F30,$Y$3))</f>
        <v/>
      </c>
      <c r="Z30" s="113" t="str">
        <f>IF(OR($B30="",$B30=$B31),"",SUMIF($B$4:$B30,$B30,S$4:S30))</f>
        <v/>
      </c>
    </row>
    <row r="31" spans="1:26" ht="25.05" customHeight="1" x14ac:dyDescent="0.2">
      <c r="A31" s="133" t="str">
        <f>IF(OR(B31="",AND(B30=B31,D30=D31)),"",MAX($A$4:A30)+1)</f>
        <v/>
      </c>
      <c r="B31" s="73" t="str">
        <f>IFERROR(INDEX(入力!$BV$3:$CN$1048576,MATCH(ROW(B31)-ROW(B$3),入力!$BB$3:$BB$1048576,0),MATCH(B$3,入力!$BV$2:$CN$2,0)),"")</f>
        <v/>
      </c>
      <c r="C31" s="74" t="str">
        <f>IFERROR(INDEX(入力!$BV$3:$CN$1048576,MATCH(ROW(C31)-ROW(C$3),入力!$BB$3:$BB$1048576,0),MATCH(C$3,入力!$BV$2:$CN$2,0)),"")</f>
        <v/>
      </c>
      <c r="D31" s="75" t="str">
        <f>IFERROR(INDEX(入力!$BO$3:$BO$1048576,MATCH(ROW(D31)-ROW(D$3),入力!$BB$3:$BB$1048576,0),0),"")</f>
        <v/>
      </c>
      <c r="E31" s="74" t="str">
        <f>IFERROR(INDEX(入力!$BV$3:$CN$1048576,MATCH(ROW(E31)-ROW(E$3),入力!$BB$3:$BB$1048576,0),MATCH(E$3,入力!$BV$2:$CN$2,0)),"")</f>
        <v/>
      </c>
      <c r="F31" s="74" t="str">
        <f>IFERROR(INDEX(入力!$BV$3:$CN$1048576,MATCH(ROW(F31)-ROW(F$3),入力!$BB$3:$BB$1048576,0),MATCH(F$3,入力!$BV$2:$CN$2,0)),"")</f>
        <v/>
      </c>
      <c r="G31" s="74" t="str">
        <f>IFERROR(INDEX(入力!$BV$3:$CN$1048576,MATCH(ROW(G31)-ROW(G$3),入力!$BB$3:$BB$1048576,0),MATCH(G$3,入力!$BV$2:$CN$2,0)),"")</f>
        <v/>
      </c>
      <c r="H31" s="75" t="str">
        <f>IFERROR(INDEX(入力!$BV$3:$CN$1048576,MATCH(ROW(H31)-ROW(H$3),入力!$BB$3:$BB$1048576,0),MATCH(H$3,入力!$BV$2:$CN$2,0)),"")</f>
        <v/>
      </c>
      <c r="I31" s="76" t="str">
        <f>IFERROR(INDEX(入力!$BV$3:$CN$1048576,MATCH(ROW(I31)-ROW(I$3),入力!$BB$3:$BB$1048576,0),MATCH(I$3,入力!$BV$2:$CN$2,0)),"")</f>
        <v/>
      </c>
      <c r="J31" s="75" t="str">
        <f>IFERROR(INDEX(入力!$BV$3:$CN$1048576,MATCH(ROW(J31)-ROW(J$3),入力!$BB$3:$BB$1048576,0),MATCH(J$3,入力!$BV$2:$CN$2,0)),"")</f>
        <v/>
      </c>
      <c r="K31" s="75" t="str">
        <f>IFERROR(INDEX(入力!$BV$3:$CN$1048576,MATCH(ROW(K31)-ROW(K$3),入力!$BB$3:$BB$1048576,0),MATCH(K$3,入力!$BV$2:$CN$2,0)),"")</f>
        <v/>
      </c>
      <c r="L31" s="75" t="str">
        <f>IFERROR(INDEX(入力!$BV$3:$CN$1048576,MATCH(ROW(L31)-ROW(L$3),入力!$BB$3:$BB$1048576,0),MATCH(L$3,入力!$BV$2:$CN$2,0)),"")</f>
        <v/>
      </c>
      <c r="M31" s="117" t="str">
        <f>IFERROR(IF(履歴検索!$A31="","",INDEX(入力!$BV$3:$CN$1048576,MATCH(ROW(M31)-ROW(M$3),入力!$BB$3:$BB$1048576,0),MATCH(M$3,入力!$BV$2:$CN$2,0))),"")</f>
        <v/>
      </c>
      <c r="N31" s="75" t="str">
        <f>IFERROR(INDEX(入力!$BV$3:$CN$1048576,MATCH(ROW(N31)-ROW(N$3),入力!$BB$3:$BB$1048576,0),MATCH(N$3,入力!$BV$2:$CN$2,0)),"")</f>
        <v/>
      </c>
      <c r="O31" s="294" t="str">
        <f>IFERROR(INDEX(入力!$CJ$3:$CN$1048576,MATCH(ROW(O31)-ROW(O$3),入力!$BB$3:$BB$1048576,0),MATCH(O$3,入力!$CJ$2:$CN$2,0)),"")</f>
        <v/>
      </c>
      <c r="P31" s="294" t="str">
        <f>IFERROR(INDEX(入力!$CJ$3:$CN$1048576,MATCH(ROW(P31)-ROW(P$3),入力!$BB$3:$BB$1048576,0),MATCH(P$3,入力!$CJ$2:$CN$2,0)),"")</f>
        <v/>
      </c>
      <c r="Q31" s="294" t="str">
        <f>IFERROR(INDEX(入力!$BV$3:$CN$1048576,MATCH(ROW(Q31)-ROW(Q$3),入力!$BB$3:$BB$1048576,0),MATCH(Q$3,入力!$BV$2:$CN$2,0)),"")</f>
        <v/>
      </c>
      <c r="R31" s="77" t="str">
        <f>IFERROR(INDEX(入力!$BV$3:$CN$1048576,MATCH(ROW(R31)-ROW(R$3),入力!$BB$3:$BB$1048576,0),MATCH(R$3,入力!$BV$2:$CN$2,0)),"")</f>
        <v/>
      </c>
      <c r="S31" s="77" t="str">
        <f>IFERROR(INDEX(入力!$BV$3:$CN$1048576,MATCH(ROW(S31)-ROW(S$3),入力!$BB$3:$BB$1048576,0),MATCH(S$3,入力!$BV$2:$CN$2,0)),"")</f>
        <v/>
      </c>
      <c r="U31" s="28" t="str">
        <f>IF(Z31="","",COUNT($Z$4:Z31))</f>
        <v/>
      </c>
      <c r="V31" s="73" t="str">
        <f t="shared" si="1"/>
        <v/>
      </c>
      <c r="W31" s="113" t="str">
        <f>IF(OR($B31="",$B31=$B32),"",SUMIF($B$4:$B31,$B31,Q$4:Q31))</f>
        <v/>
      </c>
      <c r="X31" s="113" t="str">
        <f>IF(OR($B31="",$B31=$B32),"",SUMIF($B$4:$B31,$B31,K$4:K31)-Y31)</f>
        <v/>
      </c>
      <c r="Y31" s="113" t="str">
        <f>IF(OR($B31="",$B31=$B32),"",SUMIFS(K$4:K31,B$4:B31,$B31,F$4:F31,$Y$3))</f>
        <v/>
      </c>
      <c r="Z31" s="113" t="str">
        <f>IF(OR($B31="",$B31=$B32),"",SUMIF($B$4:$B31,$B31,S$4:S31))</f>
        <v/>
      </c>
    </row>
    <row r="32" spans="1:26" ht="25.05" customHeight="1" x14ac:dyDescent="0.2">
      <c r="A32" s="133" t="str">
        <f>IF(OR(B32="",AND(B31=B32,D31=D32)),"",MAX($A$4:A31)+1)</f>
        <v/>
      </c>
      <c r="B32" s="73" t="str">
        <f>IFERROR(INDEX(入力!$BV$3:$CN$1048576,MATCH(ROW(B32)-ROW(B$3),入力!$BB$3:$BB$1048576,0),MATCH(B$3,入力!$BV$2:$CN$2,0)),"")</f>
        <v/>
      </c>
      <c r="C32" s="74" t="str">
        <f>IFERROR(INDEX(入力!$BV$3:$CN$1048576,MATCH(ROW(C32)-ROW(C$3),入力!$BB$3:$BB$1048576,0),MATCH(C$3,入力!$BV$2:$CN$2,0)),"")</f>
        <v/>
      </c>
      <c r="D32" s="75" t="str">
        <f>IFERROR(INDEX(入力!$BO$3:$BO$1048576,MATCH(ROW(D32)-ROW(D$3),入力!$BB$3:$BB$1048576,0),0),"")</f>
        <v/>
      </c>
      <c r="E32" s="74" t="str">
        <f>IFERROR(INDEX(入力!$BV$3:$CN$1048576,MATCH(ROW(E32)-ROW(E$3),入力!$BB$3:$BB$1048576,0),MATCH(E$3,入力!$BV$2:$CN$2,0)),"")</f>
        <v/>
      </c>
      <c r="F32" s="74" t="str">
        <f>IFERROR(INDEX(入力!$BV$3:$CN$1048576,MATCH(ROW(F32)-ROW(F$3),入力!$BB$3:$BB$1048576,0),MATCH(F$3,入力!$BV$2:$CN$2,0)),"")</f>
        <v/>
      </c>
      <c r="G32" s="74" t="str">
        <f>IFERROR(INDEX(入力!$BV$3:$CN$1048576,MATCH(ROW(G32)-ROW(G$3),入力!$BB$3:$BB$1048576,0),MATCH(G$3,入力!$BV$2:$CN$2,0)),"")</f>
        <v/>
      </c>
      <c r="H32" s="75" t="str">
        <f>IFERROR(INDEX(入力!$BV$3:$CN$1048576,MATCH(ROW(H32)-ROW(H$3),入力!$BB$3:$BB$1048576,0),MATCH(H$3,入力!$BV$2:$CN$2,0)),"")</f>
        <v/>
      </c>
      <c r="I32" s="76" t="str">
        <f>IFERROR(INDEX(入力!$BV$3:$CN$1048576,MATCH(ROW(I32)-ROW(I$3),入力!$BB$3:$BB$1048576,0),MATCH(I$3,入力!$BV$2:$CN$2,0)),"")</f>
        <v/>
      </c>
      <c r="J32" s="75" t="str">
        <f>IFERROR(INDEX(入力!$BV$3:$CN$1048576,MATCH(ROW(J32)-ROW(J$3),入力!$BB$3:$BB$1048576,0),MATCH(J$3,入力!$BV$2:$CN$2,0)),"")</f>
        <v/>
      </c>
      <c r="K32" s="75" t="str">
        <f>IFERROR(INDEX(入力!$BV$3:$CN$1048576,MATCH(ROW(K32)-ROW(K$3),入力!$BB$3:$BB$1048576,0),MATCH(K$3,入力!$BV$2:$CN$2,0)),"")</f>
        <v/>
      </c>
      <c r="L32" s="75" t="str">
        <f>IFERROR(INDEX(入力!$BV$3:$CN$1048576,MATCH(ROW(L32)-ROW(L$3),入力!$BB$3:$BB$1048576,0),MATCH(L$3,入力!$BV$2:$CN$2,0)),"")</f>
        <v/>
      </c>
      <c r="M32" s="117" t="str">
        <f>IFERROR(IF(履歴検索!$A32="","",INDEX(入力!$BV$3:$CN$1048576,MATCH(ROW(M32)-ROW(M$3),入力!$BB$3:$BB$1048576,0),MATCH(M$3,入力!$BV$2:$CN$2,0))),"")</f>
        <v/>
      </c>
      <c r="N32" s="75" t="str">
        <f>IFERROR(INDEX(入力!$BV$3:$CN$1048576,MATCH(ROW(N32)-ROW(N$3),入力!$BB$3:$BB$1048576,0),MATCH(N$3,入力!$BV$2:$CN$2,0)),"")</f>
        <v/>
      </c>
      <c r="O32" s="294" t="str">
        <f>IFERROR(INDEX(入力!$CJ$3:$CN$1048576,MATCH(ROW(O32)-ROW(O$3),入力!$BB$3:$BB$1048576,0),MATCH(O$3,入力!$CJ$2:$CN$2,0)),"")</f>
        <v/>
      </c>
      <c r="P32" s="294" t="str">
        <f>IFERROR(INDEX(入力!$CJ$3:$CN$1048576,MATCH(ROW(P32)-ROW(P$3),入力!$BB$3:$BB$1048576,0),MATCH(P$3,入力!$CJ$2:$CN$2,0)),"")</f>
        <v/>
      </c>
      <c r="Q32" s="294" t="str">
        <f>IFERROR(INDEX(入力!$BV$3:$CN$1048576,MATCH(ROW(Q32)-ROW(Q$3),入力!$BB$3:$BB$1048576,0),MATCH(Q$3,入力!$BV$2:$CN$2,0)),"")</f>
        <v/>
      </c>
      <c r="R32" s="77" t="str">
        <f>IFERROR(INDEX(入力!$BV$3:$CN$1048576,MATCH(ROW(R32)-ROW(R$3),入力!$BB$3:$BB$1048576,0),MATCH(R$3,入力!$BV$2:$CN$2,0)),"")</f>
        <v/>
      </c>
      <c r="S32" s="77" t="str">
        <f>IFERROR(INDEX(入力!$BV$3:$CN$1048576,MATCH(ROW(S32)-ROW(S$3),入力!$BB$3:$BB$1048576,0),MATCH(S$3,入力!$BV$2:$CN$2,0)),"")</f>
        <v/>
      </c>
      <c r="U32" s="28" t="str">
        <f>IF(Z32="","",COUNT($Z$4:Z32))</f>
        <v/>
      </c>
      <c r="V32" s="73" t="str">
        <f t="shared" si="1"/>
        <v/>
      </c>
      <c r="W32" s="113" t="str">
        <f>IF(OR($B32="",$B32=$B33),"",SUMIF($B$4:$B32,$B32,Q$4:Q32))</f>
        <v/>
      </c>
      <c r="X32" s="113" t="str">
        <f>IF(OR($B32="",$B32=$B33),"",SUMIF($B$4:$B32,$B32,K$4:K32)-Y32)</f>
        <v/>
      </c>
      <c r="Y32" s="113" t="str">
        <f>IF(OR($B32="",$B32=$B33),"",SUMIFS(K$4:K32,B$4:B32,$B32,F$4:F32,$Y$3))</f>
        <v/>
      </c>
      <c r="Z32" s="113" t="str">
        <f>IF(OR($B32="",$B32=$B33),"",SUMIF($B$4:$B32,$B32,S$4:S32))</f>
        <v/>
      </c>
    </row>
    <row r="33" spans="1:26" ht="25.05" customHeight="1" x14ac:dyDescent="0.2">
      <c r="A33" s="133" t="str">
        <f>IF(OR(B33="",AND(B32=B33,D32=D33)),"",MAX($A$4:A32)+1)</f>
        <v/>
      </c>
      <c r="B33" s="73" t="str">
        <f>IFERROR(INDEX(入力!$BV$3:$CN$1048576,MATCH(ROW(B33)-ROW(B$3),入力!$BB$3:$BB$1048576,0),MATCH(B$3,入力!$BV$2:$CN$2,0)),"")</f>
        <v/>
      </c>
      <c r="C33" s="74" t="str">
        <f>IFERROR(INDEX(入力!$BV$3:$CN$1048576,MATCH(ROW(C33)-ROW(C$3),入力!$BB$3:$BB$1048576,0),MATCH(C$3,入力!$BV$2:$CN$2,0)),"")</f>
        <v/>
      </c>
      <c r="D33" s="75" t="str">
        <f>IFERROR(INDEX(入力!$BO$3:$BO$1048576,MATCH(ROW(D33)-ROW(D$3),入力!$BB$3:$BB$1048576,0),0),"")</f>
        <v/>
      </c>
      <c r="E33" s="74" t="str">
        <f>IFERROR(INDEX(入力!$BV$3:$CN$1048576,MATCH(ROW(E33)-ROW(E$3),入力!$BB$3:$BB$1048576,0),MATCH(E$3,入力!$BV$2:$CN$2,0)),"")</f>
        <v/>
      </c>
      <c r="F33" s="74" t="str">
        <f>IFERROR(INDEX(入力!$BV$3:$CN$1048576,MATCH(ROW(F33)-ROW(F$3),入力!$BB$3:$BB$1048576,0),MATCH(F$3,入力!$BV$2:$CN$2,0)),"")</f>
        <v/>
      </c>
      <c r="G33" s="74" t="str">
        <f>IFERROR(INDEX(入力!$BV$3:$CN$1048576,MATCH(ROW(G33)-ROW(G$3),入力!$BB$3:$BB$1048576,0),MATCH(G$3,入力!$BV$2:$CN$2,0)),"")</f>
        <v/>
      </c>
      <c r="H33" s="75" t="str">
        <f>IFERROR(INDEX(入力!$BV$3:$CN$1048576,MATCH(ROW(H33)-ROW(H$3),入力!$BB$3:$BB$1048576,0),MATCH(H$3,入力!$BV$2:$CN$2,0)),"")</f>
        <v/>
      </c>
      <c r="I33" s="76" t="str">
        <f>IFERROR(INDEX(入力!$BV$3:$CN$1048576,MATCH(ROW(I33)-ROW(I$3),入力!$BB$3:$BB$1048576,0),MATCH(I$3,入力!$BV$2:$CN$2,0)),"")</f>
        <v/>
      </c>
      <c r="J33" s="75" t="str">
        <f>IFERROR(INDEX(入力!$BV$3:$CN$1048576,MATCH(ROW(J33)-ROW(J$3),入力!$BB$3:$BB$1048576,0),MATCH(J$3,入力!$BV$2:$CN$2,0)),"")</f>
        <v/>
      </c>
      <c r="K33" s="75" t="str">
        <f>IFERROR(INDEX(入力!$BV$3:$CN$1048576,MATCH(ROW(K33)-ROW(K$3),入力!$BB$3:$BB$1048576,0),MATCH(K$3,入力!$BV$2:$CN$2,0)),"")</f>
        <v/>
      </c>
      <c r="L33" s="75" t="str">
        <f>IFERROR(INDEX(入力!$BV$3:$CN$1048576,MATCH(ROW(L33)-ROW(L$3),入力!$BB$3:$BB$1048576,0),MATCH(L$3,入力!$BV$2:$CN$2,0)),"")</f>
        <v/>
      </c>
      <c r="M33" s="117" t="str">
        <f>IFERROR(IF(履歴検索!$A33="","",INDEX(入力!$BV$3:$CN$1048576,MATCH(ROW(M33)-ROW(M$3),入力!$BB$3:$BB$1048576,0),MATCH(M$3,入力!$BV$2:$CN$2,0))),"")</f>
        <v/>
      </c>
      <c r="N33" s="75" t="str">
        <f>IFERROR(INDEX(入力!$BV$3:$CN$1048576,MATCH(ROW(N33)-ROW(N$3),入力!$BB$3:$BB$1048576,0),MATCH(N$3,入力!$BV$2:$CN$2,0)),"")</f>
        <v/>
      </c>
      <c r="O33" s="294" t="str">
        <f>IFERROR(INDEX(入力!$CJ$3:$CN$1048576,MATCH(ROW(O33)-ROW(O$3),入力!$BB$3:$BB$1048576,0),MATCH(O$3,入力!$CJ$2:$CN$2,0)),"")</f>
        <v/>
      </c>
      <c r="P33" s="294" t="str">
        <f>IFERROR(INDEX(入力!$CJ$3:$CN$1048576,MATCH(ROW(P33)-ROW(P$3),入力!$BB$3:$BB$1048576,0),MATCH(P$3,入力!$CJ$2:$CN$2,0)),"")</f>
        <v/>
      </c>
      <c r="Q33" s="294" t="str">
        <f>IFERROR(INDEX(入力!$BV$3:$CN$1048576,MATCH(ROW(Q33)-ROW(Q$3),入力!$BB$3:$BB$1048576,0),MATCH(Q$3,入力!$BV$2:$CN$2,0)),"")</f>
        <v/>
      </c>
      <c r="R33" s="77" t="str">
        <f>IFERROR(INDEX(入力!$BV$3:$CN$1048576,MATCH(ROW(R33)-ROW(R$3),入力!$BB$3:$BB$1048576,0),MATCH(R$3,入力!$BV$2:$CN$2,0)),"")</f>
        <v/>
      </c>
      <c r="S33" s="77" t="str">
        <f>IFERROR(INDEX(入力!$BV$3:$CN$1048576,MATCH(ROW(S33)-ROW(S$3),入力!$BB$3:$BB$1048576,0),MATCH(S$3,入力!$BV$2:$CN$2,0)),"")</f>
        <v/>
      </c>
      <c r="U33" s="28" t="str">
        <f>IF(Z33="","",COUNT($Z$4:Z33))</f>
        <v/>
      </c>
      <c r="V33" s="73" t="str">
        <f t="shared" si="1"/>
        <v/>
      </c>
      <c r="W33" s="113" t="str">
        <f>IF(OR($B33="",$B33=$B34),"",SUMIF($B$4:$B33,$B33,Q$4:Q33))</f>
        <v/>
      </c>
      <c r="X33" s="113" t="str">
        <f>IF(OR($B33="",$B33=$B34),"",SUMIF($B$4:$B33,$B33,K$4:K33)-Y33)</f>
        <v/>
      </c>
      <c r="Y33" s="113" t="str">
        <f>IF(OR($B33="",$B33=$B34),"",SUMIFS(K$4:K33,B$4:B33,$B33,F$4:F33,$Y$3))</f>
        <v/>
      </c>
      <c r="Z33" s="113" t="str">
        <f>IF(OR($B33="",$B33=$B34),"",SUMIF($B$4:$B33,$B33,S$4:S33))</f>
        <v/>
      </c>
    </row>
    <row r="34" spans="1:26" ht="25.05" customHeight="1" x14ac:dyDescent="0.2">
      <c r="A34" s="133" t="str">
        <f>IF(OR(B34="",AND(B33=B34,D33=D34)),"",MAX($A$4:A33)+1)</f>
        <v/>
      </c>
      <c r="B34" s="73" t="str">
        <f>IFERROR(INDEX(入力!$BV$3:$CN$1048576,MATCH(ROW(B34)-ROW(B$3),入力!$BB$3:$BB$1048576,0),MATCH(B$3,入力!$BV$2:$CN$2,0)),"")</f>
        <v/>
      </c>
      <c r="C34" s="74" t="str">
        <f>IFERROR(INDEX(入力!$BV$3:$CN$1048576,MATCH(ROW(C34)-ROW(C$3),入力!$BB$3:$BB$1048576,0),MATCH(C$3,入力!$BV$2:$CN$2,0)),"")</f>
        <v/>
      </c>
      <c r="D34" s="75" t="str">
        <f>IFERROR(INDEX(入力!$BO$3:$BO$1048576,MATCH(ROW(D34)-ROW(D$3),入力!$BB$3:$BB$1048576,0),0),"")</f>
        <v/>
      </c>
      <c r="E34" s="74" t="str">
        <f>IFERROR(INDEX(入力!$BV$3:$CN$1048576,MATCH(ROW(E34)-ROW(E$3),入力!$BB$3:$BB$1048576,0),MATCH(E$3,入力!$BV$2:$CN$2,0)),"")</f>
        <v/>
      </c>
      <c r="F34" s="74" t="str">
        <f>IFERROR(INDEX(入力!$BV$3:$CN$1048576,MATCH(ROW(F34)-ROW(F$3),入力!$BB$3:$BB$1048576,0),MATCH(F$3,入力!$BV$2:$CN$2,0)),"")</f>
        <v/>
      </c>
      <c r="G34" s="74" t="str">
        <f>IFERROR(INDEX(入力!$BV$3:$CN$1048576,MATCH(ROW(G34)-ROW(G$3),入力!$BB$3:$BB$1048576,0),MATCH(G$3,入力!$BV$2:$CN$2,0)),"")</f>
        <v/>
      </c>
      <c r="H34" s="75" t="str">
        <f>IFERROR(INDEX(入力!$BV$3:$CN$1048576,MATCH(ROW(H34)-ROW(H$3),入力!$BB$3:$BB$1048576,0),MATCH(H$3,入力!$BV$2:$CN$2,0)),"")</f>
        <v/>
      </c>
      <c r="I34" s="76" t="str">
        <f>IFERROR(INDEX(入力!$BV$3:$CN$1048576,MATCH(ROW(I34)-ROW(I$3),入力!$BB$3:$BB$1048576,0),MATCH(I$3,入力!$BV$2:$CN$2,0)),"")</f>
        <v/>
      </c>
      <c r="J34" s="75" t="str">
        <f>IFERROR(INDEX(入力!$BV$3:$CN$1048576,MATCH(ROW(J34)-ROW(J$3),入力!$BB$3:$BB$1048576,0),MATCH(J$3,入力!$BV$2:$CN$2,0)),"")</f>
        <v/>
      </c>
      <c r="K34" s="75" t="str">
        <f>IFERROR(INDEX(入力!$BV$3:$CN$1048576,MATCH(ROW(K34)-ROW(K$3),入力!$BB$3:$BB$1048576,0),MATCH(K$3,入力!$BV$2:$CN$2,0)),"")</f>
        <v/>
      </c>
      <c r="L34" s="75" t="str">
        <f>IFERROR(INDEX(入力!$BV$3:$CN$1048576,MATCH(ROW(L34)-ROW(L$3),入力!$BB$3:$BB$1048576,0),MATCH(L$3,入力!$BV$2:$CN$2,0)),"")</f>
        <v/>
      </c>
      <c r="M34" s="117" t="str">
        <f>IFERROR(IF(履歴検索!$A34="","",INDEX(入力!$BV$3:$CN$1048576,MATCH(ROW(M34)-ROW(M$3),入力!$BB$3:$BB$1048576,0),MATCH(M$3,入力!$BV$2:$CN$2,0))),"")</f>
        <v/>
      </c>
      <c r="N34" s="75" t="str">
        <f>IFERROR(INDEX(入力!$BV$3:$CN$1048576,MATCH(ROW(N34)-ROW(N$3),入力!$BB$3:$BB$1048576,0),MATCH(N$3,入力!$BV$2:$CN$2,0)),"")</f>
        <v/>
      </c>
      <c r="O34" s="294" t="str">
        <f>IFERROR(INDEX(入力!$CJ$3:$CN$1048576,MATCH(ROW(O34)-ROW(O$3),入力!$BB$3:$BB$1048576,0),MATCH(O$3,入力!$CJ$2:$CN$2,0)),"")</f>
        <v/>
      </c>
      <c r="P34" s="294" t="str">
        <f>IFERROR(INDEX(入力!$CJ$3:$CN$1048576,MATCH(ROW(P34)-ROW(P$3),入力!$BB$3:$BB$1048576,0),MATCH(P$3,入力!$CJ$2:$CN$2,0)),"")</f>
        <v/>
      </c>
      <c r="Q34" s="294" t="str">
        <f>IFERROR(INDEX(入力!$BV$3:$CN$1048576,MATCH(ROW(Q34)-ROW(Q$3),入力!$BB$3:$BB$1048576,0),MATCH(Q$3,入力!$BV$2:$CN$2,0)),"")</f>
        <v/>
      </c>
      <c r="R34" s="77" t="str">
        <f>IFERROR(INDEX(入力!$BV$3:$CN$1048576,MATCH(ROW(R34)-ROW(R$3),入力!$BB$3:$BB$1048576,0),MATCH(R$3,入力!$BV$2:$CN$2,0)),"")</f>
        <v/>
      </c>
      <c r="S34" s="77" t="str">
        <f>IFERROR(INDEX(入力!$BV$3:$CN$1048576,MATCH(ROW(S34)-ROW(S$3),入力!$BB$3:$BB$1048576,0),MATCH(S$3,入力!$BV$2:$CN$2,0)),"")</f>
        <v/>
      </c>
      <c r="U34" s="28" t="str">
        <f>IF(Z34="","",COUNT($Z$4:Z34))</f>
        <v/>
      </c>
      <c r="V34" s="73" t="str">
        <f t="shared" si="1"/>
        <v/>
      </c>
      <c r="W34" s="113" t="str">
        <f>IF(OR($B34="",$B34=$B35),"",SUMIF($B$4:$B34,$B34,Q$4:Q34))</f>
        <v/>
      </c>
      <c r="X34" s="113" t="str">
        <f>IF(OR($B34="",$B34=$B35),"",SUMIF($B$4:$B34,$B34,K$4:K34)-Y34)</f>
        <v/>
      </c>
      <c r="Y34" s="113" t="str">
        <f>IF(OR($B34="",$B34=$B35),"",SUMIFS(K$4:K34,B$4:B34,$B34,F$4:F34,$Y$3))</f>
        <v/>
      </c>
      <c r="Z34" s="113" t="str">
        <f>IF(OR($B34="",$B34=$B35),"",SUMIF($B$4:$B34,$B34,S$4:S34))</f>
        <v/>
      </c>
    </row>
    <row r="35" spans="1:26" ht="25.05" customHeight="1" x14ac:dyDescent="0.2">
      <c r="A35" s="133" t="str">
        <f>IF(OR(B35="",AND(B34=B35,D34=D35)),"",MAX($A$4:A34)+1)</f>
        <v/>
      </c>
      <c r="B35" s="73" t="str">
        <f>IFERROR(INDEX(入力!$BV$3:$CN$1048576,MATCH(ROW(B35)-ROW(B$3),入力!$BB$3:$BB$1048576,0),MATCH(B$3,入力!$BV$2:$CN$2,0)),"")</f>
        <v/>
      </c>
      <c r="C35" s="74" t="str">
        <f>IFERROR(INDEX(入力!$BV$3:$CN$1048576,MATCH(ROW(C35)-ROW(C$3),入力!$BB$3:$BB$1048576,0),MATCH(C$3,入力!$BV$2:$CN$2,0)),"")</f>
        <v/>
      </c>
      <c r="D35" s="75" t="str">
        <f>IFERROR(INDEX(入力!$BO$3:$BO$1048576,MATCH(ROW(D35)-ROW(D$3),入力!$BB$3:$BB$1048576,0),0),"")</f>
        <v/>
      </c>
      <c r="E35" s="74" t="str">
        <f>IFERROR(INDEX(入力!$BV$3:$CN$1048576,MATCH(ROW(E35)-ROW(E$3),入力!$BB$3:$BB$1048576,0),MATCH(E$3,入力!$BV$2:$CN$2,0)),"")</f>
        <v/>
      </c>
      <c r="F35" s="74" t="str">
        <f>IFERROR(INDEX(入力!$BV$3:$CN$1048576,MATCH(ROW(F35)-ROW(F$3),入力!$BB$3:$BB$1048576,0),MATCH(F$3,入力!$BV$2:$CN$2,0)),"")</f>
        <v/>
      </c>
      <c r="G35" s="74" t="str">
        <f>IFERROR(INDEX(入力!$BV$3:$CN$1048576,MATCH(ROW(G35)-ROW(G$3),入力!$BB$3:$BB$1048576,0),MATCH(G$3,入力!$BV$2:$CN$2,0)),"")</f>
        <v/>
      </c>
      <c r="H35" s="75" t="str">
        <f>IFERROR(INDEX(入力!$BV$3:$CN$1048576,MATCH(ROW(H35)-ROW(H$3),入力!$BB$3:$BB$1048576,0),MATCH(H$3,入力!$BV$2:$CN$2,0)),"")</f>
        <v/>
      </c>
      <c r="I35" s="76" t="str">
        <f>IFERROR(INDEX(入力!$BV$3:$CN$1048576,MATCH(ROW(I35)-ROW(I$3),入力!$BB$3:$BB$1048576,0),MATCH(I$3,入力!$BV$2:$CN$2,0)),"")</f>
        <v/>
      </c>
      <c r="J35" s="75" t="str">
        <f>IFERROR(INDEX(入力!$BV$3:$CN$1048576,MATCH(ROW(J35)-ROW(J$3),入力!$BB$3:$BB$1048576,0),MATCH(J$3,入力!$BV$2:$CN$2,0)),"")</f>
        <v/>
      </c>
      <c r="K35" s="75" t="str">
        <f>IFERROR(INDEX(入力!$BV$3:$CN$1048576,MATCH(ROW(K35)-ROW(K$3),入力!$BB$3:$BB$1048576,0),MATCH(K$3,入力!$BV$2:$CN$2,0)),"")</f>
        <v/>
      </c>
      <c r="L35" s="75" t="str">
        <f>IFERROR(INDEX(入力!$BV$3:$CN$1048576,MATCH(ROW(L35)-ROW(L$3),入力!$BB$3:$BB$1048576,0),MATCH(L$3,入力!$BV$2:$CN$2,0)),"")</f>
        <v/>
      </c>
      <c r="M35" s="117" t="str">
        <f>IFERROR(IF(履歴検索!$A35="","",INDEX(入力!$BV$3:$CN$1048576,MATCH(ROW(M35)-ROW(M$3),入力!$BB$3:$BB$1048576,0),MATCH(M$3,入力!$BV$2:$CN$2,0))),"")</f>
        <v/>
      </c>
      <c r="N35" s="75" t="str">
        <f>IFERROR(INDEX(入力!$BV$3:$CN$1048576,MATCH(ROW(N35)-ROW(N$3),入力!$BB$3:$BB$1048576,0),MATCH(N$3,入力!$BV$2:$CN$2,0)),"")</f>
        <v/>
      </c>
      <c r="O35" s="294" t="str">
        <f>IFERROR(INDEX(入力!$CJ$3:$CN$1048576,MATCH(ROW(O35)-ROW(O$3),入力!$BB$3:$BB$1048576,0),MATCH(O$3,入力!$CJ$2:$CN$2,0)),"")</f>
        <v/>
      </c>
      <c r="P35" s="294" t="str">
        <f>IFERROR(INDEX(入力!$CJ$3:$CN$1048576,MATCH(ROW(P35)-ROW(P$3),入力!$BB$3:$BB$1048576,0),MATCH(P$3,入力!$CJ$2:$CN$2,0)),"")</f>
        <v/>
      </c>
      <c r="Q35" s="294" t="str">
        <f>IFERROR(INDEX(入力!$BV$3:$CN$1048576,MATCH(ROW(Q35)-ROW(Q$3),入力!$BB$3:$BB$1048576,0),MATCH(Q$3,入力!$BV$2:$CN$2,0)),"")</f>
        <v/>
      </c>
      <c r="R35" s="77" t="str">
        <f>IFERROR(INDEX(入力!$BV$3:$CN$1048576,MATCH(ROW(R35)-ROW(R$3),入力!$BB$3:$BB$1048576,0),MATCH(R$3,入力!$BV$2:$CN$2,0)),"")</f>
        <v/>
      </c>
      <c r="S35" s="77" t="str">
        <f>IFERROR(INDEX(入力!$BV$3:$CN$1048576,MATCH(ROW(S35)-ROW(S$3),入力!$BB$3:$BB$1048576,0),MATCH(S$3,入力!$BV$2:$CN$2,0)),"")</f>
        <v/>
      </c>
      <c r="U35" s="28" t="str">
        <f>IF(Z35="","",COUNT($Z$4:Z35))</f>
        <v/>
      </c>
      <c r="V35" s="73" t="str">
        <f t="shared" si="1"/>
        <v/>
      </c>
      <c r="W35" s="113" t="str">
        <f>IF(OR($B35="",$B35=$B36),"",SUMIF($B$4:$B35,$B35,Q$4:Q35))</f>
        <v/>
      </c>
      <c r="X35" s="113" t="str">
        <f>IF(OR($B35="",$B35=$B36),"",SUMIF($B$4:$B35,$B35,K$4:K35)-Y35)</f>
        <v/>
      </c>
      <c r="Y35" s="113" t="str">
        <f>IF(OR($B35="",$B35=$B36),"",SUMIFS(K$4:K35,B$4:B35,$B35,F$4:F35,$Y$3))</f>
        <v/>
      </c>
      <c r="Z35" s="113" t="str">
        <f>IF(OR($B35="",$B35=$B36),"",SUMIF($B$4:$B35,$B35,S$4:S35))</f>
        <v/>
      </c>
    </row>
    <row r="36" spans="1:26" ht="25.05" customHeight="1" x14ac:dyDescent="0.2">
      <c r="A36" s="133" t="str">
        <f>IF(OR(B36="",AND(B35=B36,D35=D36)),"",MAX($A$4:A35)+1)</f>
        <v/>
      </c>
      <c r="B36" s="73" t="str">
        <f>IFERROR(INDEX(入力!$BV$3:$CN$1048576,MATCH(ROW(B36)-ROW(B$3),入力!$BB$3:$BB$1048576,0),MATCH(B$3,入力!$BV$2:$CN$2,0)),"")</f>
        <v/>
      </c>
      <c r="C36" s="74" t="str">
        <f>IFERROR(INDEX(入力!$BV$3:$CN$1048576,MATCH(ROW(C36)-ROW(C$3),入力!$BB$3:$BB$1048576,0),MATCH(C$3,入力!$BV$2:$CN$2,0)),"")</f>
        <v/>
      </c>
      <c r="D36" s="75" t="str">
        <f>IFERROR(INDEX(入力!$BO$3:$BO$1048576,MATCH(ROW(D36)-ROW(D$3),入力!$BB$3:$BB$1048576,0),0),"")</f>
        <v/>
      </c>
      <c r="E36" s="74" t="str">
        <f>IFERROR(INDEX(入力!$BV$3:$CN$1048576,MATCH(ROW(E36)-ROW(E$3),入力!$BB$3:$BB$1048576,0),MATCH(E$3,入力!$BV$2:$CN$2,0)),"")</f>
        <v/>
      </c>
      <c r="F36" s="74" t="str">
        <f>IFERROR(INDEX(入力!$BV$3:$CN$1048576,MATCH(ROW(F36)-ROW(F$3),入力!$BB$3:$BB$1048576,0),MATCH(F$3,入力!$BV$2:$CN$2,0)),"")</f>
        <v/>
      </c>
      <c r="G36" s="74" t="str">
        <f>IFERROR(INDEX(入力!$BV$3:$CN$1048576,MATCH(ROW(G36)-ROW(G$3),入力!$BB$3:$BB$1048576,0),MATCH(G$3,入力!$BV$2:$CN$2,0)),"")</f>
        <v/>
      </c>
      <c r="H36" s="75" t="str">
        <f>IFERROR(INDEX(入力!$BV$3:$CN$1048576,MATCH(ROW(H36)-ROW(H$3),入力!$BB$3:$BB$1048576,0),MATCH(H$3,入力!$BV$2:$CN$2,0)),"")</f>
        <v/>
      </c>
      <c r="I36" s="76" t="str">
        <f>IFERROR(INDEX(入力!$BV$3:$CN$1048576,MATCH(ROW(I36)-ROW(I$3),入力!$BB$3:$BB$1048576,0),MATCH(I$3,入力!$BV$2:$CN$2,0)),"")</f>
        <v/>
      </c>
      <c r="J36" s="75" t="str">
        <f>IFERROR(INDEX(入力!$BV$3:$CN$1048576,MATCH(ROW(J36)-ROW(J$3),入力!$BB$3:$BB$1048576,0),MATCH(J$3,入力!$BV$2:$CN$2,0)),"")</f>
        <v/>
      </c>
      <c r="K36" s="75" t="str">
        <f>IFERROR(INDEX(入力!$BV$3:$CN$1048576,MATCH(ROW(K36)-ROW(K$3),入力!$BB$3:$BB$1048576,0),MATCH(K$3,入力!$BV$2:$CN$2,0)),"")</f>
        <v/>
      </c>
      <c r="L36" s="75" t="str">
        <f>IFERROR(INDEX(入力!$BV$3:$CN$1048576,MATCH(ROW(L36)-ROW(L$3),入力!$BB$3:$BB$1048576,0),MATCH(L$3,入力!$BV$2:$CN$2,0)),"")</f>
        <v/>
      </c>
      <c r="M36" s="117" t="str">
        <f>IFERROR(IF(履歴検索!$A36="","",INDEX(入力!$BV$3:$CN$1048576,MATCH(ROW(M36)-ROW(M$3),入力!$BB$3:$BB$1048576,0),MATCH(M$3,入力!$BV$2:$CN$2,0))),"")</f>
        <v/>
      </c>
      <c r="N36" s="75" t="str">
        <f>IFERROR(INDEX(入力!$BV$3:$CN$1048576,MATCH(ROW(N36)-ROW(N$3),入力!$BB$3:$BB$1048576,0),MATCH(N$3,入力!$BV$2:$CN$2,0)),"")</f>
        <v/>
      </c>
      <c r="O36" s="294" t="str">
        <f>IFERROR(INDEX(入力!$CJ$3:$CN$1048576,MATCH(ROW(O36)-ROW(O$3),入力!$BB$3:$BB$1048576,0),MATCH(O$3,入力!$CJ$2:$CN$2,0)),"")</f>
        <v/>
      </c>
      <c r="P36" s="294" t="str">
        <f>IFERROR(INDEX(入力!$CJ$3:$CN$1048576,MATCH(ROW(P36)-ROW(P$3),入力!$BB$3:$BB$1048576,0),MATCH(P$3,入力!$CJ$2:$CN$2,0)),"")</f>
        <v/>
      </c>
      <c r="Q36" s="294" t="str">
        <f>IFERROR(INDEX(入力!$BV$3:$CN$1048576,MATCH(ROW(Q36)-ROW(Q$3),入力!$BB$3:$BB$1048576,0),MATCH(Q$3,入力!$BV$2:$CN$2,0)),"")</f>
        <v/>
      </c>
      <c r="R36" s="77" t="str">
        <f>IFERROR(INDEX(入力!$BV$3:$CN$1048576,MATCH(ROW(R36)-ROW(R$3),入力!$BB$3:$BB$1048576,0),MATCH(R$3,入力!$BV$2:$CN$2,0)),"")</f>
        <v/>
      </c>
      <c r="S36" s="77" t="str">
        <f>IFERROR(INDEX(入力!$BV$3:$CN$1048576,MATCH(ROW(S36)-ROW(S$3),入力!$BB$3:$BB$1048576,0),MATCH(S$3,入力!$BV$2:$CN$2,0)),"")</f>
        <v/>
      </c>
      <c r="U36" s="28" t="str">
        <f>IF(Z36="","",COUNT($Z$4:Z36))</f>
        <v/>
      </c>
      <c r="V36" s="73" t="str">
        <f t="shared" si="1"/>
        <v/>
      </c>
      <c r="W36" s="113" t="str">
        <f>IF(OR($B36="",$B36=$B37),"",SUMIF($B$4:$B36,$B36,Q$4:Q36))</f>
        <v/>
      </c>
      <c r="X36" s="113" t="str">
        <f>IF(OR($B36="",$B36=$B37),"",SUMIF($B$4:$B36,$B36,K$4:K36)-Y36)</f>
        <v/>
      </c>
      <c r="Y36" s="113" t="str">
        <f>IF(OR($B36="",$B36=$B37),"",SUMIFS(K$4:K36,B$4:B36,$B36,F$4:F36,$Y$3))</f>
        <v/>
      </c>
      <c r="Z36" s="113" t="str">
        <f>IF(OR($B36="",$B36=$B37),"",SUMIF($B$4:$B36,$B36,S$4:S36))</f>
        <v/>
      </c>
    </row>
    <row r="37" spans="1:26" ht="25.05" customHeight="1" x14ac:dyDescent="0.2">
      <c r="A37" s="133" t="str">
        <f>IF(OR(B37="",AND(B36=B37,D36=D37)),"",MAX($A$4:A36)+1)</f>
        <v/>
      </c>
      <c r="B37" s="73" t="str">
        <f>IFERROR(INDEX(入力!$BV$3:$CN$1048576,MATCH(ROW(B37)-ROW(B$3),入力!$BB$3:$BB$1048576,0),MATCH(B$3,入力!$BV$2:$CN$2,0)),"")</f>
        <v/>
      </c>
      <c r="C37" s="74" t="str">
        <f>IFERROR(INDEX(入力!$BV$3:$CN$1048576,MATCH(ROW(C37)-ROW(C$3),入力!$BB$3:$BB$1048576,0),MATCH(C$3,入力!$BV$2:$CN$2,0)),"")</f>
        <v/>
      </c>
      <c r="D37" s="75" t="str">
        <f>IFERROR(INDEX(入力!$BO$3:$BO$1048576,MATCH(ROW(D37)-ROW(D$3),入力!$BB$3:$BB$1048576,0),0),"")</f>
        <v/>
      </c>
      <c r="E37" s="74" t="str">
        <f>IFERROR(INDEX(入力!$BV$3:$CN$1048576,MATCH(ROW(E37)-ROW(E$3),入力!$BB$3:$BB$1048576,0),MATCH(E$3,入力!$BV$2:$CN$2,0)),"")</f>
        <v/>
      </c>
      <c r="F37" s="74" t="str">
        <f>IFERROR(INDEX(入力!$BV$3:$CN$1048576,MATCH(ROW(F37)-ROW(F$3),入力!$BB$3:$BB$1048576,0),MATCH(F$3,入力!$BV$2:$CN$2,0)),"")</f>
        <v/>
      </c>
      <c r="G37" s="74" t="str">
        <f>IFERROR(INDEX(入力!$BV$3:$CN$1048576,MATCH(ROW(G37)-ROW(G$3),入力!$BB$3:$BB$1048576,0),MATCH(G$3,入力!$BV$2:$CN$2,0)),"")</f>
        <v/>
      </c>
      <c r="H37" s="75" t="str">
        <f>IFERROR(INDEX(入力!$BV$3:$CN$1048576,MATCH(ROW(H37)-ROW(H$3),入力!$BB$3:$BB$1048576,0),MATCH(H$3,入力!$BV$2:$CN$2,0)),"")</f>
        <v/>
      </c>
      <c r="I37" s="76" t="str">
        <f>IFERROR(INDEX(入力!$BV$3:$CN$1048576,MATCH(ROW(I37)-ROW(I$3),入力!$BB$3:$BB$1048576,0),MATCH(I$3,入力!$BV$2:$CN$2,0)),"")</f>
        <v/>
      </c>
      <c r="J37" s="75" t="str">
        <f>IFERROR(INDEX(入力!$BV$3:$CN$1048576,MATCH(ROW(J37)-ROW(J$3),入力!$BB$3:$BB$1048576,0),MATCH(J$3,入力!$BV$2:$CN$2,0)),"")</f>
        <v/>
      </c>
      <c r="K37" s="75" t="str">
        <f>IFERROR(INDEX(入力!$BV$3:$CN$1048576,MATCH(ROW(K37)-ROW(K$3),入力!$BB$3:$BB$1048576,0),MATCH(K$3,入力!$BV$2:$CN$2,0)),"")</f>
        <v/>
      </c>
      <c r="L37" s="75" t="str">
        <f>IFERROR(INDEX(入力!$BV$3:$CN$1048576,MATCH(ROW(L37)-ROW(L$3),入力!$BB$3:$BB$1048576,0),MATCH(L$3,入力!$BV$2:$CN$2,0)),"")</f>
        <v/>
      </c>
      <c r="M37" s="117" t="str">
        <f>IFERROR(IF(履歴検索!$A37="","",INDEX(入力!$BV$3:$CN$1048576,MATCH(ROW(M37)-ROW(M$3),入力!$BB$3:$BB$1048576,0),MATCH(M$3,入力!$BV$2:$CN$2,0))),"")</f>
        <v/>
      </c>
      <c r="N37" s="75" t="str">
        <f>IFERROR(INDEX(入力!$BV$3:$CN$1048576,MATCH(ROW(N37)-ROW(N$3),入力!$BB$3:$BB$1048576,0),MATCH(N$3,入力!$BV$2:$CN$2,0)),"")</f>
        <v/>
      </c>
      <c r="O37" s="294" t="str">
        <f>IFERROR(INDEX(入力!$CJ$3:$CN$1048576,MATCH(ROW(O37)-ROW(O$3),入力!$BB$3:$BB$1048576,0),MATCH(O$3,入力!$CJ$2:$CN$2,0)),"")</f>
        <v/>
      </c>
      <c r="P37" s="294" t="str">
        <f>IFERROR(INDEX(入力!$CJ$3:$CN$1048576,MATCH(ROW(P37)-ROW(P$3),入力!$BB$3:$BB$1048576,0),MATCH(P$3,入力!$CJ$2:$CN$2,0)),"")</f>
        <v/>
      </c>
      <c r="Q37" s="294" t="str">
        <f>IFERROR(INDEX(入力!$BV$3:$CN$1048576,MATCH(ROW(Q37)-ROW(Q$3),入力!$BB$3:$BB$1048576,0),MATCH(Q$3,入力!$BV$2:$CN$2,0)),"")</f>
        <v/>
      </c>
      <c r="R37" s="77" t="str">
        <f>IFERROR(INDEX(入力!$BV$3:$CN$1048576,MATCH(ROW(R37)-ROW(R$3),入力!$BB$3:$BB$1048576,0),MATCH(R$3,入力!$BV$2:$CN$2,0)),"")</f>
        <v/>
      </c>
      <c r="S37" s="77" t="str">
        <f>IFERROR(INDEX(入力!$BV$3:$CN$1048576,MATCH(ROW(S37)-ROW(S$3),入力!$BB$3:$BB$1048576,0),MATCH(S$3,入力!$BV$2:$CN$2,0)),"")</f>
        <v/>
      </c>
      <c r="U37" s="28" t="str">
        <f>IF(Z37="","",COUNT($Z$4:Z37))</f>
        <v/>
      </c>
      <c r="V37" s="73" t="str">
        <f t="shared" si="1"/>
        <v/>
      </c>
      <c r="W37" s="113" t="str">
        <f>IF(OR($B37="",$B37=$B38),"",SUMIF($B$4:$B37,$B37,Q$4:Q37))</f>
        <v/>
      </c>
      <c r="X37" s="113" t="str">
        <f>IF(OR($B37="",$B37=$B38),"",SUMIF($B$4:$B37,$B37,K$4:K37)-Y37)</f>
        <v/>
      </c>
      <c r="Y37" s="113" t="str">
        <f>IF(OR($B37="",$B37=$B38),"",SUMIFS(K$4:K37,B$4:B37,$B37,F$4:F37,$Y$3))</f>
        <v/>
      </c>
      <c r="Z37" s="113" t="str">
        <f>IF(OR($B37="",$B37=$B38),"",SUMIF($B$4:$B37,$B37,S$4:S37))</f>
        <v/>
      </c>
    </row>
    <row r="38" spans="1:26" ht="25.05" customHeight="1" x14ac:dyDescent="0.2">
      <c r="A38" s="133" t="str">
        <f>IF(OR(B38="",AND(B37=B38,D37=D38)),"",MAX($A$4:A37)+1)</f>
        <v/>
      </c>
      <c r="B38" s="73" t="str">
        <f>IFERROR(INDEX(入力!$BV$3:$CN$1048576,MATCH(ROW(B38)-ROW(B$3),入力!$BB$3:$BB$1048576,0),MATCH(B$3,入力!$BV$2:$CN$2,0)),"")</f>
        <v/>
      </c>
      <c r="C38" s="74" t="str">
        <f>IFERROR(INDEX(入力!$BV$3:$CN$1048576,MATCH(ROW(C38)-ROW(C$3),入力!$BB$3:$BB$1048576,0),MATCH(C$3,入力!$BV$2:$CN$2,0)),"")</f>
        <v/>
      </c>
      <c r="D38" s="75" t="str">
        <f>IFERROR(INDEX(入力!$BO$3:$BO$1048576,MATCH(ROW(D38)-ROW(D$3),入力!$BB$3:$BB$1048576,0),0),"")</f>
        <v/>
      </c>
      <c r="E38" s="74" t="str">
        <f>IFERROR(INDEX(入力!$BV$3:$CN$1048576,MATCH(ROW(E38)-ROW(E$3),入力!$BB$3:$BB$1048576,0),MATCH(E$3,入力!$BV$2:$CN$2,0)),"")</f>
        <v/>
      </c>
      <c r="F38" s="74" t="str">
        <f>IFERROR(INDEX(入力!$BV$3:$CN$1048576,MATCH(ROW(F38)-ROW(F$3),入力!$BB$3:$BB$1048576,0),MATCH(F$3,入力!$BV$2:$CN$2,0)),"")</f>
        <v/>
      </c>
      <c r="G38" s="74" t="str">
        <f>IFERROR(INDEX(入力!$BV$3:$CN$1048576,MATCH(ROW(G38)-ROW(G$3),入力!$BB$3:$BB$1048576,0),MATCH(G$3,入力!$BV$2:$CN$2,0)),"")</f>
        <v/>
      </c>
      <c r="H38" s="75" t="str">
        <f>IFERROR(INDEX(入力!$BV$3:$CN$1048576,MATCH(ROW(H38)-ROW(H$3),入力!$BB$3:$BB$1048576,0),MATCH(H$3,入力!$BV$2:$CN$2,0)),"")</f>
        <v/>
      </c>
      <c r="I38" s="76" t="str">
        <f>IFERROR(INDEX(入力!$BV$3:$CN$1048576,MATCH(ROW(I38)-ROW(I$3),入力!$BB$3:$BB$1048576,0),MATCH(I$3,入力!$BV$2:$CN$2,0)),"")</f>
        <v/>
      </c>
      <c r="J38" s="75" t="str">
        <f>IFERROR(INDEX(入力!$BV$3:$CN$1048576,MATCH(ROW(J38)-ROW(J$3),入力!$BB$3:$BB$1048576,0),MATCH(J$3,入力!$BV$2:$CN$2,0)),"")</f>
        <v/>
      </c>
      <c r="K38" s="75" t="str">
        <f>IFERROR(INDEX(入力!$BV$3:$CN$1048576,MATCH(ROW(K38)-ROW(K$3),入力!$BB$3:$BB$1048576,0),MATCH(K$3,入力!$BV$2:$CN$2,0)),"")</f>
        <v/>
      </c>
      <c r="L38" s="75" t="str">
        <f>IFERROR(INDEX(入力!$BV$3:$CN$1048576,MATCH(ROW(L38)-ROW(L$3),入力!$BB$3:$BB$1048576,0),MATCH(L$3,入力!$BV$2:$CN$2,0)),"")</f>
        <v/>
      </c>
      <c r="M38" s="117" t="str">
        <f>IFERROR(IF(履歴検索!$A38="","",INDEX(入力!$BV$3:$CN$1048576,MATCH(ROW(M38)-ROW(M$3),入力!$BB$3:$BB$1048576,0),MATCH(M$3,入力!$BV$2:$CN$2,0))),"")</f>
        <v/>
      </c>
      <c r="N38" s="75" t="str">
        <f>IFERROR(INDEX(入力!$BV$3:$CN$1048576,MATCH(ROW(N38)-ROW(N$3),入力!$BB$3:$BB$1048576,0),MATCH(N$3,入力!$BV$2:$CN$2,0)),"")</f>
        <v/>
      </c>
      <c r="O38" s="294" t="str">
        <f>IFERROR(INDEX(入力!$CJ$3:$CN$1048576,MATCH(ROW(O38)-ROW(O$3),入力!$BB$3:$BB$1048576,0),MATCH(O$3,入力!$CJ$2:$CN$2,0)),"")</f>
        <v/>
      </c>
      <c r="P38" s="294" t="str">
        <f>IFERROR(INDEX(入力!$CJ$3:$CN$1048576,MATCH(ROW(P38)-ROW(P$3),入力!$BB$3:$BB$1048576,0),MATCH(P$3,入力!$CJ$2:$CN$2,0)),"")</f>
        <v/>
      </c>
      <c r="Q38" s="294" t="str">
        <f>IFERROR(INDEX(入力!$BV$3:$CN$1048576,MATCH(ROW(Q38)-ROW(Q$3),入力!$BB$3:$BB$1048576,0),MATCH(Q$3,入力!$BV$2:$CN$2,0)),"")</f>
        <v/>
      </c>
      <c r="R38" s="77" t="str">
        <f>IFERROR(INDEX(入力!$BV$3:$CN$1048576,MATCH(ROW(R38)-ROW(R$3),入力!$BB$3:$BB$1048576,0),MATCH(R$3,入力!$BV$2:$CN$2,0)),"")</f>
        <v/>
      </c>
      <c r="S38" s="77" t="str">
        <f>IFERROR(INDEX(入力!$BV$3:$CN$1048576,MATCH(ROW(S38)-ROW(S$3),入力!$BB$3:$BB$1048576,0),MATCH(S$3,入力!$BV$2:$CN$2,0)),"")</f>
        <v/>
      </c>
      <c r="U38" s="28" t="str">
        <f>IF(Z38="","",COUNT($Z$4:Z38))</f>
        <v/>
      </c>
      <c r="V38" s="73" t="str">
        <f t="shared" si="1"/>
        <v/>
      </c>
      <c r="W38" s="113" t="str">
        <f>IF(OR($B38="",$B38=$B39),"",SUMIF($B$4:$B38,$B38,Q$4:Q38))</f>
        <v/>
      </c>
      <c r="X38" s="113" t="str">
        <f>IF(OR($B38="",$B38=$B39),"",SUMIF($B$4:$B38,$B38,K$4:K38)-Y38)</f>
        <v/>
      </c>
      <c r="Y38" s="113" t="str">
        <f>IF(OR($B38="",$B38=$B39),"",SUMIFS(K$4:K38,B$4:B38,$B38,F$4:F38,$Y$3))</f>
        <v/>
      </c>
      <c r="Z38" s="113" t="str">
        <f>IF(OR($B38="",$B38=$B39),"",SUMIF($B$4:$B38,$B38,S$4:S38))</f>
        <v/>
      </c>
    </row>
    <row r="39" spans="1:26" ht="25.05" customHeight="1" x14ac:dyDescent="0.2">
      <c r="A39" s="133" t="str">
        <f>IF(OR(B39="",AND(B38=B39,D38=D39)),"",MAX($A$4:A38)+1)</f>
        <v/>
      </c>
      <c r="B39" s="73" t="str">
        <f>IFERROR(INDEX(入力!$BV$3:$CN$1048576,MATCH(ROW(B39)-ROW(B$3),入力!$BB$3:$BB$1048576,0),MATCH(B$3,入力!$BV$2:$CN$2,0)),"")</f>
        <v/>
      </c>
      <c r="C39" s="74" t="str">
        <f>IFERROR(INDEX(入力!$BV$3:$CN$1048576,MATCH(ROW(C39)-ROW(C$3),入力!$BB$3:$BB$1048576,0),MATCH(C$3,入力!$BV$2:$CN$2,0)),"")</f>
        <v/>
      </c>
      <c r="D39" s="75" t="str">
        <f>IFERROR(INDEX(入力!$BO$3:$BO$1048576,MATCH(ROW(D39)-ROW(D$3),入力!$BB$3:$BB$1048576,0),0),"")</f>
        <v/>
      </c>
      <c r="E39" s="74" t="str">
        <f>IFERROR(INDEX(入力!$BV$3:$CN$1048576,MATCH(ROW(E39)-ROW(E$3),入力!$BB$3:$BB$1048576,0),MATCH(E$3,入力!$BV$2:$CN$2,0)),"")</f>
        <v/>
      </c>
      <c r="F39" s="74" t="str">
        <f>IFERROR(INDEX(入力!$BV$3:$CN$1048576,MATCH(ROW(F39)-ROW(F$3),入力!$BB$3:$BB$1048576,0),MATCH(F$3,入力!$BV$2:$CN$2,0)),"")</f>
        <v/>
      </c>
      <c r="G39" s="74" t="str">
        <f>IFERROR(INDEX(入力!$BV$3:$CN$1048576,MATCH(ROW(G39)-ROW(G$3),入力!$BB$3:$BB$1048576,0),MATCH(G$3,入力!$BV$2:$CN$2,0)),"")</f>
        <v/>
      </c>
      <c r="H39" s="75" t="str">
        <f>IFERROR(INDEX(入力!$BV$3:$CN$1048576,MATCH(ROW(H39)-ROW(H$3),入力!$BB$3:$BB$1048576,0),MATCH(H$3,入力!$BV$2:$CN$2,0)),"")</f>
        <v/>
      </c>
      <c r="I39" s="76" t="str">
        <f>IFERROR(INDEX(入力!$BV$3:$CN$1048576,MATCH(ROW(I39)-ROW(I$3),入力!$BB$3:$BB$1048576,0),MATCH(I$3,入力!$BV$2:$CN$2,0)),"")</f>
        <v/>
      </c>
      <c r="J39" s="75" t="str">
        <f>IFERROR(INDEX(入力!$BV$3:$CN$1048576,MATCH(ROW(J39)-ROW(J$3),入力!$BB$3:$BB$1048576,0),MATCH(J$3,入力!$BV$2:$CN$2,0)),"")</f>
        <v/>
      </c>
      <c r="K39" s="75" t="str">
        <f>IFERROR(INDEX(入力!$BV$3:$CN$1048576,MATCH(ROW(K39)-ROW(K$3),入力!$BB$3:$BB$1048576,0),MATCH(K$3,入力!$BV$2:$CN$2,0)),"")</f>
        <v/>
      </c>
      <c r="L39" s="75" t="str">
        <f>IFERROR(INDEX(入力!$BV$3:$CN$1048576,MATCH(ROW(L39)-ROW(L$3),入力!$BB$3:$BB$1048576,0),MATCH(L$3,入力!$BV$2:$CN$2,0)),"")</f>
        <v/>
      </c>
      <c r="M39" s="117" t="str">
        <f>IFERROR(IF(履歴検索!$A39="","",INDEX(入力!$BV$3:$CN$1048576,MATCH(ROW(M39)-ROW(M$3),入力!$BB$3:$BB$1048576,0),MATCH(M$3,入力!$BV$2:$CN$2,0))),"")</f>
        <v/>
      </c>
      <c r="N39" s="75" t="str">
        <f>IFERROR(INDEX(入力!$BV$3:$CN$1048576,MATCH(ROW(N39)-ROW(N$3),入力!$BB$3:$BB$1048576,0),MATCH(N$3,入力!$BV$2:$CN$2,0)),"")</f>
        <v/>
      </c>
      <c r="O39" s="294" t="str">
        <f>IFERROR(INDEX(入力!$CJ$3:$CN$1048576,MATCH(ROW(O39)-ROW(O$3),入力!$BB$3:$BB$1048576,0),MATCH(O$3,入力!$CJ$2:$CN$2,0)),"")</f>
        <v/>
      </c>
      <c r="P39" s="294" t="str">
        <f>IFERROR(INDEX(入力!$CJ$3:$CN$1048576,MATCH(ROW(P39)-ROW(P$3),入力!$BB$3:$BB$1048576,0),MATCH(P$3,入力!$CJ$2:$CN$2,0)),"")</f>
        <v/>
      </c>
      <c r="Q39" s="294" t="str">
        <f>IFERROR(INDEX(入力!$BV$3:$CN$1048576,MATCH(ROW(Q39)-ROW(Q$3),入力!$BB$3:$BB$1048576,0),MATCH(Q$3,入力!$BV$2:$CN$2,0)),"")</f>
        <v/>
      </c>
      <c r="R39" s="77" t="str">
        <f>IFERROR(INDEX(入力!$BV$3:$CN$1048576,MATCH(ROW(R39)-ROW(R$3),入力!$BB$3:$BB$1048576,0),MATCH(R$3,入力!$BV$2:$CN$2,0)),"")</f>
        <v/>
      </c>
      <c r="S39" s="77" t="str">
        <f>IFERROR(INDEX(入力!$BV$3:$CN$1048576,MATCH(ROW(S39)-ROW(S$3),入力!$BB$3:$BB$1048576,0),MATCH(S$3,入力!$BV$2:$CN$2,0)),"")</f>
        <v/>
      </c>
      <c r="U39" s="28" t="str">
        <f>IF(Z39="","",COUNT($Z$4:Z39))</f>
        <v/>
      </c>
      <c r="V39" s="73" t="str">
        <f t="shared" si="1"/>
        <v/>
      </c>
      <c r="W39" s="113" t="str">
        <f>IF(OR($B39="",$B39=$B40),"",SUMIF($B$4:$B39,$B39,Q$4:Q39))</f>
        <v/>
      </c>
      <c r="X39" s="113" t="str">
        <f>IF(OR($B39="",$B39=$B40),"",SUMIF($B$4:$B39,$B39,K$4:K39)-Y39)</f>
        <v/>
      </c>
      <c r="Y39" s="113" t="str">
        <f>IF(OR($B39="",$B39=$B40),"",SUMIFS(K$4:K39,B$4:B39,$B39,F$4:F39,$Y$3))</f>
        <v/>
      </c>
      <c r="Z39" s="113" t="str">
        <f>IF(OR($B39="",$B39=$B40),"",SUMIF($B$4:$B39,$B39,S$4:S39))</f>
        <v/>
      </c>
    </row>
    <row r="40" spans="1:26" ht="25.05" customHeight="1" x14ac:dyDescent="0.2">
      <c r="A40" s="133" t="str">
        <f>IF(OR(B40="",AND(B39=B40,D39=D40)),"",MAX($A$4:A39)+1)</f>
        <v/>
      </c>
      <c r="B40" s="73" t="str">
        <f>IFERROR(INDEX(入力!$BV$3:$CN$1048576,MATCH(ROW(B40)-ROW(B$3),入力!$BB$3:$BB$1048576,0),MATCH(B$3,入力!$BV$2:$CN$2,0)),"")</f>
        <v/>
      </c>
      <c r="C40" s="74" t="str">
        <f>IFERROR(INDEX(入力!$BV$3:$CN$1048576,MATCH(ROW(C40)-ROW(C$3),入力!$BB$3:$BB$1048576,0),MATCH(C$3,入力!$BV$2:$CN$2,0)),"")</f>
        <v/>
      </c>
      <c r="D40" s="75" t="str">
        <f>IFERROR(INDEX(入力!$BO$3:$BO$1048576,MATCH(ROW(D40)-ROW(D$3),入力!$BB$3:$BB$1048576,0),0),"")</f>
        <v/>
      </c>
      <c r="E40" s="74" t="str">
        <f>IFERROR(INDEX(入力!$BV$3:$CN$1048576,MATCH(ROW(E40)-ROW(E$3),入力!$BB$3:$BB$1048576,0),MATCH(E$3,入力!$BV$2:$CN$2,0)),"")</f>
        <v/>
      </c>
      <c r="F40" s="74" t="str">
        <f>IFERROR(INDEX(入力!$BV$3:$CN$1048576,MATCH(ROW(F40)-ROW(F$3),入力!$BB$3:$BB$1048576,0),MATCH(F$3,入力!$BV$2:$CN$2,0)),"")</f>
        <v/>
      </c>
      <c r="G40" s="74" t="str">
        <f>IFERROR(INDEX(入力!$BV$3:$CN$1048576,MATCH(ROW(G40)-ROW(G$3),入力!$BB$3:$BB$1048576,0),MATCH(G$3,入力!$BV$2:$CN$2,0)),"")</f>
        <v/>
      </c>
      <c r="H40" s="75" t="str">
        <f>IFERROR(INDEX(入力!$BV$3:$CN$1048576,MATCH(ROW(H40)-ROW(H$3),入力!$BB$3:$BB$1048576,0),MATCH(H$3,入力!$BV$2:$CN$2,0)),"")</f>
        <v/>
      </c>
      <c r="I40" s="76" t="str">
        <f>IFERROR(INDEX(入力!$BV$3:$CN$1048576,MATCH(ROW(I40)-ROW(I$3),入力!$BB$3:$BB$1048576,0),MATCH(I$3,入力!$BV$2:$CN$2,0)),"")</f>
        <v/>
      </c>
      <c r="J40" s="75" t="str">
        <f>IFERROR(INDEX(入力!$BV$3:$CN$1048576,MATCH(ROW(J40)-ROW(J$3),入力!$BB$3:$BB$1048576,0),MATCH(J$3,入力!$BV$2:$CN$2,0)),"")</f>
        <v/>
      </c>
      <c r="K40" s="75" t="str">
        <f>IFERROR(INDEX(入力!$BV$3:$CN$1048576,MATCH(ROW(K40)-ROW(K$3),入力!$BB$3:$BB$1048576,0),MATCH(K$3,入力!$BV$2:$CN$2,0)),"")</f>
        <v/>
      </c>
      <c r="L40" s="75" t="str">
        <f>IFERROR(INDEX(入力!$BV$3:$CN$1048576,MATCH(ROW(L40)-ROW(L$3),入力!$BB$3:$BB$1048576,0),MATCH(L$3,入力!$BV$2:$CN$2,0)),"")</f>
        <v/>
      </c>
      <c r="M40" s="117" t="str">
        <f>IFERROR(IF(履歴検索!$A40="","",INDEX(入力!$BV$3:$CN$1048576,MATCH(ROW(M40)-ROW(M$3),入力!$BB$3:$BB$1048576,0),MATCH(M$3,入力!$BV$2:$CN$2,0))),"")</f>
        <v/>
      </c>
      <c r="N40" s="75" t="str">
        <f>IFERROR(INDEX(入力!$BV$3:$CN$1048576,MATCH(ROW(N40)-ROW(N$3),入力!$BB$3:$BB$1048576,0),MATCH(N$3,入力!$BV$2:$CN$2,0)),"")</f>
        <v/>
      </c>
      <c r="O40" s="294" t="str">
        <f>IFERROR(INDEX(入力!$CJ$3:$CN$1048576,MATCH(ROW(O40)-ROW(O$3),入力!$BB$3:$BB$1048576,0),MATCH(O$3,入力!$CJ$2:$CN$2,0)),"")</f>
        <v/>
      </c>
      <c r="P40" s="294" t="str">
        <f>IFERROR(INDEX(入力!$CJ$3:$CN$1048576,MATCH(ROW(P40)-ROW(P$3),入力!$BB$3:$BB$1048576,0),MATCH(P$3,入力!$CJ$2:$CN$2,0)),"")</f>
        <v/>
      </c>
      <c r="Q40" s="294" t="str">
        <f>IFERROR(INDEX(入力!$BV$3:$CN$1048576,MATCH(ROW(Q40)-ROW(Q$3),入力!$BB$3:$BB$1048576,0),MATCH(Q$3,入力!$BV$2:$CN$2,0)),"")</f>
        <v/>
      </c>
      <c r="R40" s="77" t="str">
        <f>IFERROR(INDEX(入力!$BV$3:$CN$1048576,MATCH(ROW(R40)-ROW(R$3),入力!$BB$3:$BB$1048576,0),MATCH(R$3,入力!$BV$2:$CN$2,0)),"")</f>
        <v/>
      </c>
      <c r="S40" s="77" t="str">
        <f>IFERROR(INDEX(入力!$BV$3:$CN$1048576,MATCH(ROW(S40)-ROW(S$3),入力!$BB$3:$BB$1048576,0),MATCH(S$3,入力!$BV$2:$CN$2,0)),"")</f>
        <v/>
      </c>
      <c r="U40" s="28" t="str">
        <f>IF(Z40="","",COUNT($Z$4:Z40))</f>
        <v/>
      </c>
      <c r="V40" s="73" t="str">
        <f t="shared" si="1"/>
        <v/>
      </c>
      <c r="W40" s="113" t="str">
        <f>IF(OR($B40="",$B40=$B41),"",SUMIF($B$4:$B40,$B40,Q$4:Q40))</f>
        <v/>
      </c>
      <c r="X40" s="113" t="str">
        <f>IF(OR($B40="",$B40=$B41),"",SUMIF($B$4:$B40,$B40,K$4:K40)-Y40)</f>
        <v/>
      </c>
      <c r="Y40" s="113" t="str">
        <f>IF(OR($B40="",$B40=$B41),"",SUMIFS(K$4:K40,B$4:B40,$B40,F$4:F40,$Y$3))</f>
        <v/>
      </c>
      <c r="Z40" s="113" t="str">
        <f>IF(OR($B40="",$B40=$B41),"",SUMIF($B$4:$B40,$B40,S$4:S40))</f>
        <v/>
      </c>
    </row>
    <row r="41" spans="1:26" ht="25.05" customHeight="1" x14ac:dyDescent="0.2">
      <c r="A41" s="133" t="str">
        <f>IF(OR(B41="",AND(B40=B41,D40=D41)),"",MAX($A$4:A40)+1)</f>
        <v/>
      </c>
      <c r="B41" s="73" t="str">
        <f>IFERROR(INDEX(入力!$BV$3:$CN$1048576,MATCH(ROW(B41)-ROW(B$3),入力!$BB$3:$BB$1048576,0),MATCH(B$3,入力!$BV$2:$CN$2,0)),"")</f>
        <v/>
      </c>
      <c r="C41" s="74" t="str">
        <f>IFERROR(INDEX(入力!$BV$3:$CN$1048576,MATCH(ROW(C41)-ROW(C$3),入力!$BB$3:$BB$1048576,0),MATCH(C$3,入力!$BV$2:$CN$2,0)),"")</f>
        <v/>
      </c>
      <c r="D41" s="75" t="str">
        <f>IFERROR(INDEX(入力!$BO$3:$BO$1048576,MATCH(ROW(D41)-ROW(D$3),入力!$BB$3:$BB$1048576,0),0),"")</f>
        <v/>
      </c>
      <c r="E41" s="74" t="str">
        <f>IFERROR(INDEX(入力!$BV$3:$CN$1048576,MATCH(ROW(E41)-ROW(E$3),入力!$BB$3:$BB$1048576,0),MATCH(E$3,入力!$BV$2:$CN$2,0)),"")</f>
        <v/>
      </c>
      <c r="F41" s="74" t="str">
        <f>IFERROR(INDEX(入力!$BV$3:$CN$1048576,MATCH(ROW(F41)-ROW(F$3),入力!$BB$3:$BB$1048576,0),MATCH(F$3,入力!$BV$2:$CN$2,0)),"")</f>
        <v/>
      </c>
      <c r="G41" s="74" t="str">
        <f>IFERROR(INDEX(入力!$BV$3:$CN$1048576,MATCH(ROW(G41)-ROW(G$3),入力!$BB$3:$BB$1048576,0),MATCH(G$3,入力!$BV$2:$CN$2,0)),"")</f>
        <v/>
      </c>
      <c r="H41" s="75" t="str">
        <f>IFERROR(INDEX(入力!$BV$3:$CN$1048576,MATCH(ROW(H41)-ROW(H$3),入力!$BB$3:$BB$1048576,0),MATCH(H$3,入力!$BV$2:$CN$2,0)),"")</f>
        <v/>
      </c>
      <c r="I41" s="76" t="str">
        <f>IFERROR(INDEX(入力!$BV$3:$CN$1048576,MATCH(ROW(I41)-ROW(I$3),入力!$BB$3:$BB$1048576,0),MATCH(I$3,入力!$BV$2:$CN$2,0)),"")</f>
        <v/>
      </c>
      <c r="J41" s="75" t="str">
        <f>IFERROR(INDEX(入力!$BV$3:$CN$1048576,MATCH(ROW(J41)-ROW(J$3),入力!$BB$3:$BB$1048576,0),MATCH(J$3,入力!$BV$2:$CN$2,0)),"")</f>
        <v/>
      </c>
      <c r="K41" s="75" t="str">
        <f>IFERROR(INDEX(入力!$BV$3:$CN$1048576,MATCH(ROW(K41)-ROW(K$3),入力!$BB$3:$BB$1048576,0),MATCH(K$3,入力!$BV$2:$CN$2,0)),"")</f>
        <v/>
      </c>
      <c r="L41" s="75" t="str">
        <f>IFERROR(INDEX(入力!$BV$3:$CN$1048576,MATCH(ROW(L41)-ROW(L$3),入力!$BB$3:$BB$1048576,0),MATCH(L$3,入力!$BV$2:$CN$2,0)),"")</f>
        <v/>
      </c>
      <c r="M41" s="117" t="str">
        <f>IFERROR(IF(履歴検索!$A41="","",INDEX(入力!$BV$3:$CN$1048576,MATCH(ROW(M41)-ROW(M$3),入力!$BB$3:$BB$1048576,0),MATCH(M$3,入力!$BV$2:$CN$2,0))),"")</f>
        <v/>
      </c>
      <c r="N41" s="75" t="str">
        <f>IFERROR(INDEX(入力!$BV$3:$CN$1048576,MATCH(ROW(N41)-ROW(N$3),入力!$BB$3:$BB$1048576,0),MATCH(N$3,入力!$BV$2:$CN$2,0)),"")</f>
        <v/>
      </c>
      <c r="O41" s="294" t="str">
        <f>IFERROR(INDEX(入力!$CJ$3:$CN$1048576,MATCH(ROW(O41)-ROW(O$3),入力!$BB$3:$BB$1048576,0),MATCH(O$3,入力!$CJ$2:$CN$2,0)),"")</f>
        <v/>
      </c>
      <c r="P41" s="294" t="str">
        <f>IFERROR(INDEX(入力!$CJ$3:$CN$1048576,MATCH(ROW(P41)-ROW(P$3),入力!$BB$3:$BB$1048576,0),MATCH(P$3,入力!$CJ$2:$CN$2,0)),"")</f>
        <v/>
      </c>
      <c r="Q41" s="294" t="str">
        <f>IFERROR(INDEX(入力!$BV$3:$CN$1048576,MATCH(ROW(Q41)-ROW(Q$3),入力!$BB$3:$BB$1048576,0),MATCH(Q$3,入力!$BV$2:$CN$2,0)),"")</f>
        <v/>
      </c>
      <c r="R41" s="77" t="str">
        <f>IFERROR(INDEX(入力!$BV$3:$CN$1048576,MATCH(ROW(R41)-ROW(R$3),入力!$BB$3:$BB$1048576,0),MATCH(R$3,入力!$BV$2:$CN$2,0)),"")</f>
        <v/>
      </c>
      <c r="S41" s="77" t="str">
        <f>IFERROR(INDEX(入力!$BV$3:$CN$1048576,MATCH(ROW(S41)-ROW(S$3),入力!$BB$3:$BB$1048576,0),MATCH(S$3,入力!$BV$2:$CN$2,0)),"")</f>
        <v/>
      </c>
      <c r="U41" s="28" t="str">
        <f>IF(Z41="","",COUNT($Z$4:Z41))</f>
        <v/>
      </c>
      <c r="V41" s="73" t="str">
        <f t="shared" si="1"/>
        <v/>
      </c>
      <c r="W41" s="113" t="str">
        <f>IF(OR($B41="",$B41=$B42),"",SUMIF($B$4:$B41,$B41,Q$4:Q41))</f>
        <v/>
      </c>
      <c r="X41" s="113" t="str">
        <f>IF(OR($B41="",$B41=$B42),"",SUMIF($B$4:$B41,$B41,K$4:K41)-Y41)</f>
        <v/>
      </c>
      <c r="Y41" s="113" t="str">
        <f>IF(OR($B41="",$B41=$B42),"",SUMIFS(K$4:K41,B$4:B41,$B41,F$4:F41,$Y$3))</f>
        <v/>
      </c>
      <c r="Z41" s="113" t="str">
        <f>IF(OR($B41="",$B41=$B42),"",SUMIF($B$4:$B41,$B41,S$4:S41))</f>
        <v/>
      </c>
    </row>
    <row r="42" spans="1:26" ht="25.05" customHeight="1" x14ac:dyDescent="0.2">
      <c r="A42" s="133" t="str">
        <f>IF(OR(B42="",AND(B41=B42,D41=D42)),"",MAX($A$4:A41)+1)</f>
        <v/>
      </c>
      <c r="B42" s="73" t="str">
        <f>IFERROR(INDEX(入力!$BV$3:$CN$1048576,MATCH(ROW(B42)-ROW(B$3),入力!$BB$3:$BB$1048576,0),MATCH(B$3,入力!$BV$2:$CN$2,0)),"")</f>
        <v/>
      </c>
      <c r="C42" s="74" t="str">
        <f>IFERROR(INDEX(入力!$BV$3:$CN$1048576,MATCH(ROW(C42)-ROW(C$3),入力!$BB$3:$BB$1048576,0),MATCH(C$3,入力!$BV$2:$CN$2,0)),"")</f>
        <v/>
      </c>
      <c r="D42" s="75" t="str">
        <f>IFERROR(INDEX(入力!$BO$3:$BO$1048576,MATCH(ROW(D42)-ROW(D$3),入力!$BB$3:$BB$1048576,0),0),"")</f>
        <v/>
      </c>
      <c r="E42" s="74" t="str">
        <f>IFERROR(INDEX(入力!$BV$3:$CN$1048576,MATCH(ROW(E42)-ROW(E$3),入力!$BB$3:$BB$1048576,0),MATCH(E$3,入力!$BV$2:$CN$2,0)),"")</f>
        <v/>
      </c>
      <c r="F42" s="74" t="str">
        <f>IFERROR(INDEX(入力!$BV$3:$CN$1048576,MATCH(ROW(F42)-ROW(F$3),入力!$BB$3:$BB$1048576,0),MATCH(F$3,入力!$BV$2:$CN$2,0)),"")</f>
        <v/>
      </c>
      <c r="G42" s="74" t="str">
        <f>IFERROR(INDEX(入力!$BV$3:$CN$1048576,MATCH(ROW(G42)-ROW(G$3),入力!$BB$3:$BB$1048576,0),MATCH(G$3,入力!$BV$2:$CN$2,0)),"")</f>
        <v/>
      </c>
      <c r="H42" s="75" t="str">
        <f>IFERROR(INDEX(入力!$BV$3:$CN$1048576,MATCH(ROW(H42)-ROW(H$3),入力!$BB$3:$BB$1048576,0),MATCH(H$3,入力!$BV$2:$CN$2,0)),"")</f>
        <v/>
      </c>
      <c r="I42" s="76" t="str">
        <f>IFERROR(INDEX(入力!$BV$3:$CN$1048576,MATCH(ROW(I42)-ROW(I$3),入力!$BB$3:$BB$1048576,0),MATCH(I$3,入力!$BV$2:$CN$2,0)),"")</f>
        <v/>
      </c>
      <c r="J42" s="75" t="str">
        <f>IFERROR(INDEX(入力!$BV$3:$CN$1048576,MATCH(ROW(J42)-ROW(J$3),入力!$BB$3:$BB$1048576,0),MATCH(J$3,入力!$BV$2:$CN$2,0)),"")</f>
        <v/>
      </c>
      <c r="K42" s="75" t="str">
        <f>IFERROR(INDEX(入力!$BV$3:$CN$1048576,MATCH(ROW(K42)-ROW(K$3),入力!$BB$3:$BB$1048576,0),MATCH(K$3,入力!$BV$2:$CN$2,0)),"")</f>
        <v/>
      </c>
      <c r="L42" s="75" t="str">
        <f>IFERROR(INDEX(入力!$BV$3:$CN$1048576,MATCH(ROW(L42)-ROW(L$3),入力!$BB$3:$BB$1048576,0),MATCH(L$3,入力!$BV$2:$CN$2,0)),"")</f>
        <v/>
      </c>
      <c r="M42" s="117" t="str">
        <f>IFERROR(IF(履歴検索!$A42="","",INDEX(入力!$BV$3:$CN$1048576,MATCH(ROW(M42)-ROW(M$3),入力!$BB$3:$BB$1048576,0),MATCH(M$3,入力!$BV$2:$CN$2,0))),"")</f>
        <v/>
      </c>
      <c r="N42" s="75" t="str">
        <f>IFERROR(INDEX(入力!$BV$3:$CN$1048576,MATCH(ROW(N42)-ROW(N$3),入力!$BB$3:$BB$1048576,0),MATCH(N$3,入力!$BV$2:$CN$2,0)),"")</f>
        <v/>
      </c>
      <c r="O42" s="294" t="str">
        <f>IFERROR(INDEX(入力!$CJ$3:$CN$1048576,MATCH(ROW(O42)-ROW(O$3),入力!$BB$3:$BB$1048576,0),MATCH(O$3,入力!$CJ$2:$CN$2,0)),"")</f>
        <v/>
      </c>
      <c r="P42" s="294" t="str">
        <f>IFERROR(INDEX(入力!$CJ$3:$CN$1048576,MATCH(ROW(P42)-ROW(P$3),入力!$BB$3:$BB$1048576,0),MATCH(P$3,入力!$CJ$2:$CN$2,0)),"")</f>
        <v/>
      </c>
      <c r="Q42" s="294" t="str">
        <f>IFERROR(INDEX(入力!$BV$3:$CN$1048576,MATCH(ROW(Q42)-ROW(Q$3),入力!$BB$3:$BB$1048576,0),MATCH(Q$3,入力!$BV$2:$CN$2,0)),"")</f>
        <v/>
      </c>
      <c r="R42" s="77" t="str">
        <f>IFERROR(INDEX(入力!$BV$3:$CN$1048576,MATCH(ROW(R42)-ROW(R$3),入力!$BB$3:$BB$1048576,0),MATCH(R$3,入力!$BV$2:$CN$2,0)),"")</f>
        <v/>
      </c>
      <c r="S42" s="77" t="str">
        <f>IFERROR(INDEX(入力!$BV$3:$CN$1048576,MATCH(ROW(S42)-ROW(S$3),入力!$BB$3:$BB$1048576,0),MATCH(S$3,入力!$BV$2:$CN$2,0)),"")</f>
        <v/>
      </c>
      <c r="U42" s="28" t="str">
        <f>IF(Z42="","",COUNT($Z$4:Z42))</f>
        <v/>
      </c>
      <c r="V42" s="73" t="str">
        <f t="shared" si="1"/>
        <v/>
      </c>
      <c r="W42" s="113" t="str">
        <f>IF(OR($B42="",$B42=$B43),"",SUMIF($B$4:$B42,$B42,Q$4:Q42))</f>
        <v/>
      </c>
      <c r="X42" s="113" t="str">
        <f>IF(OR($B42="",$B42=$B43),"",SUMIF($B$4:$B42,$B42,K$4:K42)-Y42)</f>
        <v/>
      </c>
      <c r="Y42" s="113" t="str">
        <f>IF(OR($B42="",$B42=$B43),"",SUMIFS(K$4:K42,B$4:B42,$B42,F$4:F42,$Y$3))</f>
        <v/>
      </c>
      <c r="Z42" s="113" t="str">
        <f>IF(OR($B42="",$B42=$B43),"",SUMIF($B$4:$B42,$B42,S$4:S42))</f>
        <v/>
      </c>
    </row>
    <row r="43" spans="1:26" ht="25.05" customHeight="1" x14ac:dyDescent="0.2">
      <c r="A43" s="133" t="str">
        <f>IF(OR(B43="",AND(B42=B43,D42=D43)),"",MAX($A$4:A42)+1)</f>
        <v/>
      </c>
      <c r="B43" s="73" t="str">
        <f>IFERROR(INDEX(入力!$BV$3:$CN$1048576,MATCH(ROW(B43)-ROW(B$3),入力!$BB$3:$BB$1048576,0),MATCH(B$3,入力!$BV$2:$CN$2,0)),"")</f>
        <v/>
      </c>
      <c r="C43" s="74" t="str">
        <f>IFERROR(INDEX(入力!$BV$3:$CN$1048576,MATCH(ROW(C43)-ROW(C$3),入力!$BB$3:$BB$1048576,0),MATCH(C$3,入力!$BV$2:$CN$2,0)),"")</f>
        <v/>
      </c>
      <c r="D43" s="75" t="str">
        <f>IFERROR(INDEX(入力!$BO$3:$BO$1048576,MATCH(ROW(D43)-ROW(D$3),入力!$BB$3:$BB$1048576,0),0),"")</f>
        <v/>
      </c>
      <c r="E43" s="74" t="str">
        <f>IFERROR(INDEX(入力!$BV$3:$CN$1048576,MATCH(ROW(E43)-ROW(E$3),入力!$BB$3:$BB$1048576,0),MATCH(E$3,入力!$BV$2:$CN$2,0)),"")</f>
        <v/>
      </c>
      <c r="F43" s="74" t="str">
        <f>IFERROR(INDEX(入力!$BV$3:$CN$1048576,MATCH(ROW(F43)-ROW(F$3),入力!$BB$3:$BB$1048576,0),MATCH(F$3,入力!$BV$2:$CN$2,0)),"")</f>
        <v/>
      </c>
      <c r="G43" s="74" t="str">
        <f>IFERROR(INDEX(入力!$BV$3:$CN$1048576,MATCH(ROW(G43)-ROW(G$3),入力!$BB$3:$BB$1048576,0),MATCH(G$3,入力!$BV$2:$CN$2,0)),"")</f>
        <v/>
      </c>
      <c r="H43" s="75" t="str">
        <f>IFERROR(INDEX(入力!$BV$3:$CN$1048576,MATCH(ROW(H43)-ROW(H$3),入力!$BB$3:$BB$1048576,0),MATCH(H$3,入力!$BV$2:$CN$2,0)),"")</f>
        <v/>
      </c>
      <c r="I43" s="76" t="str">
        <f>IFERROR(INDEX(入力!$BV$3:$CN$1048576,MATCH(ROW(I43)-ROW(I$3),入力!$BB$3:$BB$1048576,0),MATCH(I$3,入力!$BV$2:$CN$2,0)),"")</f>
        <v/>
      </c>
      <c r="J43" s="75" t="str">
        <f>IFERROR(INDEX(入力!$BV$3:$CN$1048576,MATCH(ROW(J43)-ROW(J$3),入力!$BB$3:$BB$1048576,0),MATCH(J$3,入力!$BV$2:$CN$2,0)),"")</f>
        <v/>
      </c>
      <c r="K43" s="75" t="str">
        <f>IFERROR(INDEX(入力!$BV$3:$CN$1048576,MATCH(ROW(K43)-ROW(K$3),入力!$BB$3:$BB$1048576,0),MATCH(K$3,入力!$BV$2:$CN$2,0)),"")</f>
        <v/>
      </c>
      <c r="L43" s="75" t="str">
        <f>IFERROR(INDEX(入力!$BV$3:$CN$1048576,MATCH(ROW(L43)-ROW(L$3),入力!$BB$3:$BB$1048576,0),MATCH(L$3,入力!$BV$2:$CN$2,0)),"")</f>
        <v/>
      </c>
      <c r="M43" s="117" t="str">
        <f>IFERROR(IF(履歴検索!$A43="","",INDEX(入力!$BV$3:$CN$1048576,MATCH(ROW(M43)-ROW(M$3),入力!$BB$3:$BB$1048576,0),MATCH(M$3,入力!$BV$2:$CN$2,0))),"")</f>
        <v/>
      </c>
      <c r="N43" s="75" t="str">
        <f>IFERROR(INDEX(入力!$BV$3:$CN$1048576,MATCH(ROW(N43)-ROW(N$3),入力!$BB$3:$BB$1048576,0),MATCH(N$3,入力!$BV$2:$CN$2,0)),"")</f>
        <v/>
      </c>
      <c r="O43" s="294" t="str">
        <f>IFERROR(INDEX(入力!$CJ$3:$CN$1048576,MATCH(ROW(O43)-ROW(O$3),入力!$BB$3:$BB$1048576,0),MATCH(O$3,入力!$CJ$2:$CN$2,0)),"")</f>
        <v/>
      </c>
      <c r="P43" s="294" t="str">
        <f>IFERROR(INDEX(入力!$CJ$3:$CN$1048576,MATCH(ROW(P43)-ROW(P$3),入力!$BB$3:$BB$1048576,0),MATCH(P$3,入力!$CJ$2:$CN$2,0)),"")</f>
        <v/>
      </c>
      <c r="Q43" s="294" t="str">
        <f>IFERROR(INDEX(入力!$BV$3:$CN$1048576,MATCH(ROW(Q43)-ROW(Q$3),入力!$BB$3:$BB$1048576,0),MATCH(Q$3,入力!$BV$2:$CN$2,0)),"")</f>
        <v/>
      </c>
      <c r="R43" s="77" t="str">
        <f>IFERROR(INDEX(入力!$BV$3:$CN$1048576,MATCH(ROW(R43)-ROW(R$3),入力!$BB$3:$BB$1048576,0),MATCH(R$3,入力!$BV$2:$CN$2,0)),"")</f>
        <v/>
      </c>
      <c r="S43" s="77" t="str">
        <f>IFERROR(INDEX(入力!$BV$3:$CN$1048576,MATCH(ROW(S43)-ROW(S$3),入力!$BB$3:$BB$1048576,0),MATCH(S$3,入力!$BV$2:$CN$2,0)),"")</f>
        <v/>
      </c>
      <c r="U43" s="28" t="str">
        <f>IF(Z43="","",COUNT($Z$4:Z43))</f>
        <v/>
      </c>
      <c r="V43" s="73" t="str">
        <f t="shared" si="1"/>
        <v/>
      </c>
      <c r="W43" s="113" t="str">
        <f>IF(OR($B43="",$B43=$B44),"",SUMIF($B$4:$B43,$B43,Q$4:Q43))</f>
        <v/>
      </c>
      <c r="X43" s="113" t="str">
        <f>IF(OR($B43="",$B43=$B44),"",SUMIF($B$4:$B43,$B43,K$4:K43)-Y43)</f>
        <v/>
      </c>
      <c r="Y43" s="113" t="str">
        <f>IF(OR($B43="",$B43=$B44),"",SUMIFS(K$4:K43,B$4:B43,$B43,F$4:F43,$Y$3))</f>
        <v/>
      </c>
      <c r="Z43" s="113" t="str">
        <f>IF(OR($B43="",$B43=$B44),"",SUMIF($B$4:$B43,$B43,S$4:S43))</f>
        <v/>
      </c>
    </row>
    <row r="44" spans="1:26" ht="25.05" customHeight="1" x14ac:dyDescent="0.2">
      <c r="A44" s="133" t="str">
        <f>IF(OR(B44="",AND(B43=B44,D43=D44)),"",MAX($A$4:A43)+1)</f>
        <v/>
      </c>
      <c r="B44" s="73" t="str">
        <f>IFERROR(INDEX(入力!$BV$3:$CN$1048576,MATCH(ROW(B44)-ROW(B$3),入力!$BB$3:$BB$1048576,0),MATCH(B$3,入力!$BV$2:$CN$2,0)),"")</f>
        <v/>
      </c>
      <c r="C44" s="74" t="str">
        <f>IFERROR(INDEX(入力!$BV$3:$CN$1048576,MATCH(ROW(C44)-ROW(C$3),入力!$BB$3:$BB$1048576,0),MATCH(C$3,入力!$BV$2:$CN$2,0)),"")</f>
        <v/>
      </c>
      <c r="D44" s="75" t="str">
        <f>IFERROR(INDEX(入力!$BO$3:$BO$1048576,MATCH(ROW(D44)-ROW(D$3),入力!$BB$3:$BB$1048576,0),0),"")</f>
        <v/>
      </c>
      <c r="E44" s="74" t="str">
        <f>IFERROR(INDEX(入力!$BV$3:$CN$1048576,MATCH(ROW(E44)-ROW(E$3),入力!$BB$3:$BB$1048576,0),MATCH(E$3,入力!$BV$2:$CN$2,0)),"")</f>
        <v/>
      </c>
      <c r="F44" s="74" t="str">
        <f>IFERROR(INDEX(入力!$BV$3:$CN$1048576,MATCH(ROW(F44)-ROW(F$3),入力!$BB$3:$BB$1048576,0),MATCH(F$3,入力!$BV$2:$CN$2,0)),"")</f>
        <v/>
      </c>
      <c r="G44" s="74" t="str">
        <f>IFERROR(INDEX(入力!$BV$3:$CN$1048576,MATCH(ROW(G44)-ROW(G$3),入力!$BB$3:$BB$1048576,0),MATCH(G$3,入力!$BV$2:$CN$2,0)),"")</f>
        <v/>
      </c>
      <c r="H44" s="75" t="str">
        <f>IFERROR(INDEX(入力!$BV$3:$CN$1048576,MATCH(ROW(H44)-ROW(H$3),入力!$BB$3:$BB$1048576,0),MATCH(H$3,入力!$BV$2:$CN$2,0)),"")</f>
        <v/>
      </c>
      <c r="I44" s="76" t="str">
        <f>IFERROR(INDEX(入力!$BV$3:$CN$1048576,MATCH(ROW(I44)-ROW(I$3),入力!$BB$3:$BB$1048576,0),MATCH(I$3,入力!$BV$2:$CN$2,0)),"")</f>
        <v/>
      </c>
      <c r="J44" s="75" t="str">
        <f>IFERROR(INDEX(入力!$BV$3:$CN$1048576,MATCH(ROW(J44)-ROW(J$3),入力!$BB$3:$BB$1048576,0),MATCH(J$3,入力!$BV$2:$CN$2,0)),"")</f>
        <v/>
      </c>
      <c r="K44" s="75" t="str">
        <f>IFERROR(INDEX(入力!$BV$3:$CN$1048576,MATCH(ROW(K44)-ROW(K$3),入力!$BB$3:$BB$1048576,0),MATCH(K$3,入力!$BV$2:$CN$2,0)),"")</f>
        <v/>
      </c>
      <c r="L44" s="75" t="str">
        <f>IFERROR(INDEX(入力!$BV$3:$CN$1048576,MATCH(ROW(L44)-ROW(L$3),入力!$BB$3:$BB$1048576,0),MATCH(L$3,入力!$BV$2:$CN$2,0)),"")</f>
        <v/>
      </c>
      <c r="M44" s="117" t="str">
        <f>IFERROR(IF(履歴検索!$A44="","",INDEX(入力!$BV$3:$CN$1048576,MATCH(ROW(M44)-ROW(M$3),入力!$BB$3:$BB$1048576,0),MATCH(M$3,入力!$BV$2:$CN$2,0))),"")</f>
        <v/>
      </c>
      <c r="N44" s="75" t="str">
        <f>IFERROR(INDEX(入力!$BV$3:$CN$1048576,MATCH(ROW(N44)-ROW(N$3),入力!$BB$3:$BB$1048576,0),MATCH(N$3,入力!$BV$2:$CN$2,0)),"")</f>
        <v/>
      </c>
      <c r="O44" s="294" t="str">
        <f>IFERROR(INDEX(入力!$CJ$3:$CN$1048576,MATCH(ROW(O44)-ROW(O$3),入力!$BB$3:$BB$1048576,0),MATCH(O$3,入力!$CJ$2:$CN$2,0)),"")</f>
        <v/>
      </c>
      <c r="P44" s="294" t="str">
        <f>IFERROR(INDEX(入力!$CJ$3:$CN$1048576,MATCH(ROW(P44)-ROW(P$3),入力!$BB$3:$BB$1048576,0),MATCH(P$3,入力!$CJ$2:$CN$2,0)),"")</f>
        <v/>
      </c>
      <c r="Q44" s="294" t="str">
        <f>IFERROR(INDEX(入力!$BV$3:$CN$1048576,MATCH(ROW(Q44)-ROW(Q$3),入力!$BB$3:$BB$1048576,0),MATCH(Q$3,入力!$BV$2:$CN$2,0)),"")</f>
        <v/>
      </c>
      <c r="R44" s="77" t="str">
        <f>IFERROR(INDEX(入力!$BV$3:$CN$1048576,MATCH(ROW(R44)-ROW(R$3),入力!$BB$3:$BB$1048576,0),MATCH(R$3,入力!$BV$2:$CN$2,0)),"")</f>
        <v/>
      </c>
      <c r="S44" s="77" t="str">
        <f>IFERROR(INDEX(入力!$BV$3:$CN$1048576,MATCH(ROW(S44)-ROW(S$3),入力!$BB$3:$BB$1048576,0),MATCH(S$3,入力!$BV$2:$CN$2,0)),"")</f>
        <v/>
      </c>
      <c r="U44" s="28" t="str">
        <f>IF(Z44="","",COUNT($Z$4:Z44))</f>
        <v/>
      </c>
      <c r="V44" s="73" t="str">
        <f t="shared" si="1"/>
        <v/>
      </c>
      <c r="W44" s="113" t="str">
        <f>IF(OR($B44="",$B44=$B45),"",SUMIF($B$4:$B44,$B44,Q$4:Q44))</f>
        <v/>
      </c>
      <c r="X44" s="113" t="str">
        <f>IF(OR($B44="",$B44=$B45),"",SUMIF($B$4:$B44,$B44,K$4:K44)-Y44)</f>
        <v/>
      </c>
      <c r="Y44" s="113" t="str">
        <f>IF(OR($B44="",$B44=$B45),"",SUMIFS(K$4:K44,B$4:B44,$B44,F$4:F44,$Y$3))</f>
        <v/>
      </c>
      <c r="Z44" s="113" t="str">
        <f>IF(OR($B44="",$B44=$B45),"",SUMIF($B$4:$B44,$B44,S$4:S44))</f>
        <v/>
      </c>
    </row>
    <row r="45" spans="1:26" ht="25.05" customHeight="1" x14ac:dyDescent="0.2">
      <c r="A45" s="133" t="str">
        <f>IF(OR(B45="",AND(B44=B45,D44=D45)),"",MAX($A$4:A44)+1)</f>
        <v/>
      </c>
      <c r="B45" s="73" t="str">
        <f>IFERROR(INDEX(入力!$BV$3:$CN$1048576,MATCH(ROW(B45)-ROW(B$3),入力!$BB$3:$BB$1048576,0),MATCH(B$3,入力!$BV$2:$CN$2,0)),"")</f>
        <v/>
      </c>
      <c r="C45" s="74" t="str">
        <f>IFERROR(INDEX(入力!$BV$3:$CN$1048576,MATCH(ROW(C45)-ROW(C$3),入力!$BB$3:$BB$1048576,0),MATCH(C$3,入力!$BV$2:$CN$2,0)),"")</f>
        <v/>
      </c>
      <c r="D45" s="75" t="str">
        <f>IFERROR(INDEX(入力!$BO$3:$BO$1048576,MATCH(ROW(D45)-ROW(D$3),入力!$BB$3:$BB$1048576,0),0),"")</f>
        <v/>
      </c>
      <c r="E45" s="74" t="str">
        <f>IFERROR(INDEX(入力!$BV$3:$CN$1048576,MATCH(ROW(E45)-ROW(E$3),入力!$BB$3:$BB$1048576,0),MATCH(E$3,入力!$BV$2:$CN$2,0)),"")</f>
        <v/>
      </c>
      <c r="F45" s="74" t="str">
        <f>IFERROR(INDEX(入力!$BV$3:$CN$1048576,MATCH(ROW(F45)-ROW(F$3),入力!$BB$3:$BB$1048576,0),MATCH(F$3,入力!$BV$2:$CN$2,0)),"")</f>
        <v/>
      </c>
      <c r="G45" s="74" t="str">
        <f>IFERROR(INDEX(入力!$BV$3:$CN$1048576,MATCH(ROW(G45)-ROW(G$3),入力!$BB$3:$BB$1048576,0),MATCH(G$3,入力!$BV$2:$CN$2,0)),"")</f>
        <v/>
      </c>
      <c r="H45" s="75" t="str">
        <f>IFERROR(INDEX(入力!$BV$3:$CN$1048576,MATCH(ROW(H45)-ROW(H$3),入力!$BB$3:$BB$1048576,0),MATCH(H$3,入力!$BV$2:$CN$2,0)),"")</f>
        <v/>
      </c>
      <c r="I45" s="76" t="str">
        <f>IFERROR(INDEX(入力!$BV$3:$CN$1048576,MATCH(ROW(I45)-ROW(I$3),入力!$BB$3:$BB$1048576,0),MATCH(I$3,入力!$BV$2:$CN$2,0)),"")</f>
        <v/>
      </c>
      <c r="J45" s="75" t="str">
        <f>IFERROR(INDEX(入力!$BV$3:$CN$1048576,MATCH(ROW(J45)-ROW(J$3),入力!$BB$3:$BB$1048576,0),MATCH(J$3,入力!$BV$2:$CN$2,0)),"")</f>
        <v/>
      </c>
      <c r="K45" s="75" t="str">
        <f>IFERROR(INDEX(入力!$BV$3:$CN$1048576,MATCH(ROW(K45)-ROW(K$3),入力!$BB$3:$BB$1048576,0),MATCH(K$3,入力!$BV$2:$CN$2,0)),"")</f>
        <v/>
      </c>
      <c r="L45" s="75" t="str">
        <f>IFERROR(INDEX(入力!$BV$3:$CN$1048576,MATCH(ROW(L45)-ROW(L$3),入力!$BB$3:$BB$1048576,0),MATCH(L$3,入力!$BV$2:$CN$2,0)),"")</f>
        <v/>
      </c>
      <c r="M45" s="117" t="str">
        <f>IFERROR(IF(履歴検索!$A45="","",INDEX(入力!$BV$3:$CN$1048576,MATCH(ROW(M45)-ROW(M$3),入力!$BB$3:$BB$1048576,0),MATCH(M$3,入力!$BV$2:$CN$2,0))),"")</f>
        <v/>
      </c>
      <c r="N45" s="75" t="str">
        <f>IFERROR(INDEX(入力!$BV$3:$CN$1048576,MATCH(ROW(N45)-ROW(N$3),入力!$BB$3:$BB$1048576,0),MATCH(N$3,入力!$BV$2:$CN$2,0)),"")</f>
        <v/>
      </c>
      <c r="O45" s="294" t="str">
        <f>IFERROR(INDEX(入力!$CJ$3:$CN$1048576,MATCH(ROW(O45)-ROW(O$3),入力!$BB$3:$BB$1048576,0),MATCH(O$3,入力!$CJ$2:$CN$2,0)),"")</f>
        <v/>
      </c>
      <c r="P45" s="294" t="str">
        <f>IFERROR(INDEX(入力!$CJ$3:$CN$1048576,MATCH(ROW(P45)-ROW(P$3),入力!$BB$3:$BB$1048576,0),MATCH(P$3,入力!$CJ$2:$CN$2,0)),"")</f>
        <v/>
      </c>
      <c r="Q45" s="294" t="str">
        <f>IFERROR(INDEX(入力!$BV$3:$CN$1048576,MATCH(ROW(Q45)-ROW(Q$3),入力!$BB$3:$BB$1048576,0),MATCH(Q$3,入力!$BV$2:$CN$2,0)),"")</f>
        <v/>
      </c>
      <c r="R45" s="77" t="str">
        <f>IFERROR(INDEX(入力!$BV$3:$CN$1048576,MATCH(ROW(R45)-ROW(R$3),入力!$BB$3:$BB$1048576,0),MATCH(R$3,入力!$BV$2:$CN$2,0)),"")</f>
        <v/>
      </c>
      <c r="S45" s="77" t="str">
        <f>IFERROR(INDEX(入力!$BV$3:$CN$1048576,MATCH(ROW(S45)-ROW(S$3),入力!$BB$3:$BB$1048576,0),MATCH(S$3,入力!$BV$2:$CN$2,0)),"")</f>
        <v/>
      </c>
      <c r="U45" s="28" t="str">
        <f>IF(Z45="","",COUNT($Z$4:Z45))</f>
        <v/>
      </c>
      <c r="V45" s="73" t="str">
        <f t="shared" si="1"/>
        <v/>
      </c>
      <c r="W45" s="113" t="str">
        <f>IF(OR($B45="",$B45=$B46),"",SUMIF($B$4:$B45,$B45,Q$4:Q45))</f>
        <v/>
      </c>
      <c r="X45" s="113" t="str">
        <f>IF(OR($B45="",$B45=$B46),"",SUMIF($B$4:$B45,$B45,K$4:K45)-Y45)</f>
        <v/>
      </c>
      <c r="Y45" s="113" t="str">
        <f>IF(OR($B45="",$B45=$B46),"",SUMIFS(K$4:K45,B$4:B45,$B45,F$4:F45,$Y$3))</f>
        <v/>
      </c>
      <c r="Z45" s="113" t="str">
        <f>IF(OR($B45="",$B45=$B46),"",SUMIF($B$4:$B45,$B45,S$4:S45))</f>
        <v/>
      </c>
    </row>
    <row r="46" spans="1:26" ht="25.05" customHeight="1" x14ac:dyDescent="0.2">
      <c r="A46" s="133" t="str">
        <f>IF(OR(B46="",AND(B45=B46,D45=D46)),"",MAX($A$4:A45)+1)</f>
        <v/>
      </c>
      <c r="B46" s="73" t="str">
        <f>IFERROR(INDEX(入力!$BV$3:$CN$1048576,MATCH(ROW(B46)-ROW(B$3),入力!$BB$3:$BB$1048576,0),MATCH(B$3,入力!$BV$2:$CN$2,0)),"")</f>
        <v/>
      </c>
      <c r="C46" s="74" t="str">
        <f>IFERROR(INDEX(入力!$BV$3:$CN$1048576,MATCH(ROW(C46)-ROW(C$3),入力!$BB$3:$BB$1048576,0),MATCH(C$3,入力!$BV$2:$CN$2,0)),"")</f>
        <v/>
      </c>
      <c r="D46" s="75" t="str">
        <f>IFERROR(INDEX(入力!$BO$3:$BO$1048576,MATCH(ROW(D46)-ROW(D$3),入力!$BB$3:$BB$1048576,0),0),"")</f>
        <v/>
      </c>
      <c r="E46" s="74" t="str">
        <f>IFERROR(INDEX(入力!$BV$3:$CN$1048576,MATCH(ROW(E46)-ROW(E$3),入力!$BB$3:$BB$1048576,0),MATCH(E$3,入力!$BV$2:$CN$2,0)),"")</f>
        <v/>
      </c>
      <c r="F46" s="74" t="str">
        <f>IFERROR(INDEX(入力!$BV$3:$CN$1048576,MATCH(ROW(F46)-ROW(F$3),入力!$BB$3:$BB$1048576,0),MATCH(F$3,入力!$BV$2:$CN$2,0)),"")</f>
        <v/>
      </c>
      <c r="G46" s="74" t="str">
        <f>IFERROR(INDEX(入力!$BV$3:$CN$1048576,MATCH(ROW(G46)-ROW(G$3),入力!$BB$3:$BB$1048576,0),MATCH(G$3,入力!$BV$2:$CN$2,0)),"")</f>
        <v/>
      </c>
      <c r="H46" s="75" t="str">
        <f>IFERROR(INDEX(入力!$BV$3:$CN$1048576,MATCH(ROW(H46)-ROW(H$3),入力!$BB$3:$BB$1048576,0),MATCH(H$3,入力!$BV$2:$CN$2,0)),"")</f>
        <v/>
      </c>
      <c r="I46" s="76" t="str">
        <f>IFERROR(INDEX(入力!$BV$3:$CN$1048576,MATCH(ROW(I46)-ROW(I$3),入力!$BB$3:$BB$1048576,0),MATCH(I$3,入力!$BV$2:$CN$2,0)),"")</f>
        <v/>
      </c>
      <c r="J46" s="75" t="str">
        <f>IFERROR(INDEX(入力!$BV$3:$CN$1048576,MATCH(ROW(J46)-ROW(J$3),入力!$BB$3:$BB$1048576,0),MATCH(J$3,入力!$BV$2:$CN$2,0)),"")</f>
        <v/>
      </c>
      <c r="K46" s="75" t="str">
        <f>IFERROR(INDEX(入力!$BV$3:$CN$1048576,MATCH(ROW(K46)-ROW(K$3),入力!$BB$3:$BB$1048576,0),MATCH(K$3,入力!$BV$2:$CN$2,0)),"")</f>
        <v/>
      </c>
      <c r="L46" s="75" t="str">
        <f>IFERROR(INDEX(入力!$BV$3:$CN$1048576,MATCH(ROW(L46)-ROW(L$3),入力!$BB$3:$BB$1048576,0),MATCH(L$3,入力!$BV$2:$CN$2,0)),"")</f>
        <v/>
      </c>
      <c r="M46" s="117" t="str">
        <f>IFERROR(IF(履歴検索!$A46="","",INDEX(入力!$BV$3:$CN$1048576,MATCH(ROW(M46)-ROW(M$3),入力!$BB$3:$BB$1048576,0),MATCH(M$3,入力!$BV$2:$CN$2,0))),"")</f>
        <v/>
      </c>
      <c r="N46" s="75" t="str">
        <f>IFERROR(INDEX(入力!$BV$3:$CN$1048576,MATCH(ROW(N46)-ROW(N$3),入力!$BB$3:$BB$1048576,0),MATCH(N$3,入力!$BV$2:$CN$2,0)),"")</f>
        <v/>
      </c>
      <c r="O46" s="294" t="str">
        <f>IFERROR(INDEX(入力!$CJ$3:$CN$1048576,MATCH(ROW(O46)-ROW(O$3),入力!$BB$3:$BB$1048576,0),MATCH(O$3,入力!$CJ$2:$CN$2,0)),"")</f>
        <v/>
      </c>
      <c r="P46" s="294" t="str">
        <f>IFERROR(INDEX(入力!$CJ$3:$CN$1048576,MATCH(ROW(P46)-ROW(P$3),入力!$BB$3:$BB$1048576,0),MATCH(P$3,入力!$CJ$2:$CN$2,0)),"")</f>
        <v/>
      </c>
      <c r="Q46" s="294" t="str">
        <f>IFERROR(INDEX(入力!$BV$3:$CN$1048576,MATCH(ROW(Q46)-ROW(Q$3),入力!$BB$3:$BB$1048576,0),MATCH(Q$3,入力!$BV$2:$CN$2,0)),"")</f>
        <v/>
      </c>
      <c r="R46" s="77" t="str">
        <f>IFERROR(INDEX(入力!$BV$3:$CN$1048576,MATCH(ROW(R46)-ROW(R$3),入力!$BB$3:$BB$1048576,0),MATCH(R$3,入力!$BV$2:$CN$2,0)),"")</f>
        <v/>
      </c>
      <c r="S46" s="77" t="str">
        <f>IFERROR(INDEX(入力!$BV$3:$CN$1048576,MATCH(ROW(S46)-ROW(S$3),入力!$BB$3:$BB$1048576,0),MATCH(S$3,入力!$BV$2:$CN$2,0)),"")</f>
        <v/>
      </c>
      <c r="U46" s="28" t="str">
        <f>IF(Z46="","",COUNT($Z$4:Z46))</f>
        <v/>
      </c>
      <c r="V46" s="73" t="str">
        <f t="shared" si="1"/>
        <v/>
      </c>
      <c r="W46" s="113" t="str">
        <f>IF(OR($B46="",$B46=$B47),"",SUMIF($B$4:$B46,$B46,Q$4:Q46))</f>
        <v/>
      </c>
      <c r="X46" s="113" t="str">
        <f>IF(OR($B46="",$B46=$B47),"",SUMIF($B$4:$B46,$B46,K$4:K46)-Y46)</f>
        <v/>
      </c>
      <c r="Y46" s="113" t="str">
        <f>IF(OR($B46="",$B46=$B47),"",SUMIFS(K$4:K46,B$4:B46,$B46,F$4:F46,$Y$3))</f>
        <v/>
      </c>
      <c r="Z46" s="113" t="str">
        <f>IF(OR($B46="",$B46=$B47),"",SUMIF($B$4:$B46,$B46,S$4:S46))</f>
        <v/>
      </c>
    </row>
    <row r="47" spans="1:26" ht="25.05" customHeight="1" x14ac:dyDescent="0.2">
      <c r="A47" s="133" t="str">
        <f>IF(OR(B47="",AND(B46=B47,D46=D47)),"",MAX($A$4:A46)+1)</f>
        <v/>
      </c>
      <c r="B47" s="73" t="str">
        <f>IFERROR(INDEX(入力!$BV$3:$CN$1048576,MATCH(ROW(B47)-ROW(B$3),入力!$BB$3:$BB$1048576,0),MATCH(B$3,入力!$BV$2:$CN$2,0)),"")</f>
        <v/>
      </c>
      <c r="C47" s="74" t="str">
        <f>IFERROR(INDEX(入力!$BV$3:$CN$1048576,MATCH(ROW(C47)-ROW(C$3),入力!$BB$3:$BB$1048576,0),MATCH(C$3,入力!$BV$2:$CN$2,0)),"")</f>
        <v/>
      </c>
      <c r="D47" s="75" t="str">
        <f>IFERROR(INDEX(入力!$BO$3:$BO$1048576,MATCH(ROW(D47)-ROW(D$3),入力!$BB$3:$BB$1048576,0),0),"")</f>
        <v/>
      </c>
      <c r="E47" s="74" t="str">
        <f>IFERROR(INDEX(入力!$BV$3:$CN$1048576,MATCH(ROW(E47)-ROW(E$3),入力!$BB$3:$BB$1048576,0),MATCH(E$3,入力!$BV$2:$CN$2,0)),"")</f>
        <v/>
      </c>
      <c r="F47" s="74" t="str">
        <f>IFERROR(INDEX(入力!$BV$3:$CN$1048576,MATCH(ROW(F47)-ROW(F$3),入力!$BB$3:$BB$1048576,0),MATCH(F$3,入力!$BV$2:$CN$2,0)),"")</f>
        <v/>
      </c>
      <c r="G47" s="74" t="str">
        <f>IFERROR(INDEX(入力!$BV$3:$CN$1048576,MATCH(ROW(G47)-ROW(G$3),入力!$BB$3:$BB$1048576,0),MATCH(G$3,入力!$BV$2:$CN$2,0)),"")</f>
        <v/>
      </c>
      <c r="H47" s="75" t="str">
        <f>IFERROR(INDEX(入力!$BV$3:$CN$1048576,MATCH(ROW(H47)-ROW(H$3),入力!$BB$3:$BB$1048576,0),MATCH(H$3,入力!$BV$2:$CN$2,0)),"")</f>
        <v/>
      </c>
      <c r="I47" s="76" t="str">
        <f>IFERROR(INDEX(入力!$BV$3:$CN$1048576,MATCH(ROW(I47)-ROW(I$3),入力!$BB$3:$BB$1048576,0),MATCH(I$3,入力!$BV$2:$CN$2,0)),"")</f>
        <v/>
      </c>
      <c r="J47" s="75" t="str">
        <f>IFERROR(INDEX(入力!$BV$3:$CN$1048576,MATCH(ROW(J47)-ROW(J$3),入力!$BB$3:$BB$1048576,0),MATCH(J$3,入力!$BV$2:$CN$2,0)),"")</f>
        <v/>
      </c>
      <c r="K47" s="75" t="str">
        <f>IFERROR(INDEX(入力!$BV$3:$CN$1048576,MATCH(ROW(K47)-ROW(K$3),入力!$BB$3:$BB$1048576,0),MATCH(K$3,入力!$BV$2:$CN$2,0)),"")</f>
        <v/>
      </c>
      <c r="L47" s="75" t="str">
        <f>IFERROR(INDEX(入力!$BV$3:$CN$1048576,MATCH(ROW(L47)-ROW(L$3),入力!$BB$3:$BB$1048576,0),MATCH(L$3,入力!$BV$2:$CN$2,0)),"")</f>
        <v/>
      </c>
      <c r="M47" s="117" t="str">
        <f>IFERROR(IF(履歴検索!$A47="","",INDEX(入力!$BV$3:$CN$1048576,MATCH(ROW(M47)-ROW(M$3),入力!$BB$3:$BB$1048576,0),MATCH(M$3,入力!$BV$2:$CN$2,0))),"")</f>
        <v/>
      </c>
      <c r="N47" s="75" t="str">
        <f>IFERROR(INDEX(入力!$BV$3:$CN$1048576,MATCH(ROW(N47)-ROW(N$3),入力!$BB$3:$BB$1048576,0),MATCH(N$3,入力!$BV$2:$CN$2,0)),"")</f>
        <v/>
      </c>
      <c r="O47" s="294" t="str">
        <f>IFERROR(INDEX(入力!$CJ$3:$CN$1048576,MATCH(ROW(O47)-ROW(O$3),入力!$BB$3:$BB$1048576,0),MATCH(O$3,入力!$CJ$2:$CN$2,0)),"")</f>
        <v/>
      </c>
      <c r="P47" s="294" t="str">
        <f>IFERROR(INDEX(入力!$CJ$3:$CN$1048576,MATCH(ROW(P47)-ROW(P$3),入力!$BB$3:$BB$1048576,0),MATCH(P$3,入力!$CJ$2:$CN$2,0)),"")</f>
        <v/>
      </c>
      <c r="Q47" s="294" t="str">
        <f>IFERROR(INDEX(入力!$BV$3:$CN$1048576,MATCH(ROW(Q47)-ROW(Q$3),入力!$BB$3:$BB$1048576,0),MATCH(Q$3,入力!$BV$2:$CN$2,0)),"")</f>
        <v/>
      </c>
      <c r="R47" s="77" t="str">
        <f>IFERROR(INDEX(入力!$BV$3:$CN$1048576,MATCH(ROW(R47)-ROW(R$3),入力!$BB$3:$BB$1048576,0),MATCH(R$3,入力!$BV$2:$CN$2,0)),"")</f>
        <v/>
      </c>
      <c r="S47" s="77" t="str">
        <f>IFERROR(INDEX(入力!$BV$3:$CN$1048576,MATCH(ROW(S47)-ROW(S$3),入力!$BB$3:$BB$1048576,0),MATCH(S$3,入力!$BV$2:$CN$2,0)),"")</f>
        <v/>
      </c>
      <c r="U47" s="28" t="str">
        <f>IF(Z47="","",COUNT($Z$4:Z47))</f>
        <v/>
      </c>
      <c r="V47" s="73" t="str">
        <f t="shared" si="1"/>
        <v/>
      </c>
      <c r="W47" s="113" t="str">
        <f>IF(OR($B47="",$B47=$B48),"",SUMIF($B$4:$B47,$B47,Q$4:Q47))</f>
        <v/>
      </c>
      <c r="X47" s="113" t="str">
        <f>IF(OR($B47="",$B47=$B48),"",SUMIF($B$4:$B47,$B47,K$4:K47)-Y47)</f>
        <v/>
      </c>
      <c r="Y47" s="113" t="str">
        <f>IF(OR($B47="",$B47=$B48),"",SUMIFS(K$4:K47,B$4:B47,$B47,F$4:F47,$Y$3))</f>
        <v/>
      </c>
      <c r="Z47" s="113" t="str">
        <f>IF(OR($B47="",$B47=$B48),"",SUMIF($B$4:$B47,$B47,S$4:S47))</f>
        <v/>
      </c>
    </row>
    <row r="48" spans="1:26" ht="25.05" customHeight="1" x14ac:dyDescent="0.2">
      <c r="A48" s="133" t="str">
        <f>IF(OR(B48="",AND(B47=B48,D47=D48)),"",MAX($A$4:A47)+1)</f>
        <v/>
      </c>
      <c r="B48" s="73" t="str">
        <f>IFERROR(INDEX(入力!$BV$3:$CN$1048576,MATCH(ROW(B48)-ROW(B$3),入力!$BB$3:$BB$1048576,0),MATCH(B$3,入力!$BV$2:$CN$2,0)),"")</f>
        <v/>
      </c>
      <c r="C48" s="74" t="str">
        <f>IFERROR(INDEX(入力!$BV$3:$CN$1048576,MATCH(ROW(C48)-ROW(C$3),入力!$BB$3:$BB$1048576,0),MATCH(C$3,入力!$BV$2:$CN$2,0)),"")</f>
        <v/>
      </c>
      <c r="D48" s="75" t="str">
        <f>IFERROR(INDEX(入力!$BO$3:$BO$1048576,MATCH(ROW(D48)-ROW(D$3),入力!$BB$3:$BB$1048576,0),0),"")</f>
        <v/>
      </c>
      <c r="E48" s="74" t="str">
        <f>IFERROR(INDEX(入力!$BV$3:$CN$1048576,MATCH(ROW(E48)-ROW(E$3),入力!$BB$3:$BB$1048576,0),MATCH(E$3,入力!$BV$2:$CN$2,0)),"")</f>
        <v/>
      </c>
      <c r="F48" s="74" t="str">
        <f>IFERROR(INDEX(入力!$BV$3:$CN$1048576,MATCH(ROW(F48)-ROW(F$3),入力!$BB$3:$BB$1048576,0),MATCH(F$3,入力!$BV$2:$CN$2,0)),"")</f>
        <v/>
      </c>
      <c r="G48" s="74" t="str">
        <f>IFERROR(INDEX(入力!$BV$3:$CN$1048576,MATCH(ROW(G48)-ROW(G$3),入力!$BB$3:$BB$1048576,0),MATCH(G$3,入力!$BV$2:$CN$2,0)),"")</f>
        <v/>
      </c>
      <c r="H48" s="75" t="str">
        <f>IFERROR(INDEX(入力!$BV$3:$CN$1048576,MATCH(ROW(H48)-ROW(H$3),入力!$BB$3:$BB$1048576,0),MATCH(H$3,入力!$BV$2:$CN$2,0)),"")</f>
        <v/>
      </c>
      <c r="I48" s="76" t="str">
        <f>IFERROR(INDEX(入力!$BV$3:$CN$1048576,MATCH(ROW(I48)-ROW(I$3),入力!$BB$3:$BB$1048576,0),MATCH(I$3,入力!$BV$2:$CN$2,0)),"")</f>
        <v/>
      </c>
      <c r="J48" s="75" t="str">
        <f>IFERROR(INDEX(入力!$BV$3:$CN$1048576,MATCH(ROW(J48)-ROW(J$3),入力!$BB$3:$BB$1048576,0),MATCH(J$3,入力!$BV$2:$CN$2,0)),"")</f>
        <v/>
      </c>
      <c r="K48" s="75" t="str">
        <f>IFERROR(INDEX(入力!$BV$3:$CN$1048576,MATCH(ROW(K48)-ROW(K$3),入力!$BB$3:$BB$1048576,0),MATCH(K$3,入力!$BV$2:$CN$2,0)),"")</f>
        <v/>
      </c>
      <c r="L48" s="75" t="str">
        <f>IFERROR(INDEX(入力!$BV$3:$CN$1048576,MATCH(ROW(L48)-ROW(L$3),入力!$BB$3:$BB$1048576,0),MATCH(L$3,入力!$BV$2:$CN$2,0)),"")</f>
        <v/>
      </c>
      <c r="M48" s="117" t="str">
        <f>IFERROR(IF(履歴検索!$A48="","",INDEX(入力!$BV$3:$CN$1048576,MATCH(ROW(M48)-ROW(M$3),入力!$BB$3:$BB$1048576,0),MATCH(M$3,入力!$BV$2:$CN$2,0))),"")</f>
        <v/>
      </c>
      <c r="N48" s="75" t="str">
        <f>IFERROR(INDEX(入力!$BV$3:$CN$1048576,MATCH(ROW(N48)-ROW(N$3),入力!$BB$3:$BB$1048576,0),MATCH(N$3,入力!$BV$2:$CN$2,0)),"")</f>
        <v/>
      </c>
      <c r="O48" s="294" t="str">
        <f>IFERROR(INDEX(入力!$CJ$3:$CN$1048576,MATCH(ROW(O48)-ROW(O$3),入力!$BB$3:$BB$1048576,0),MATCH(O$3,入力!$CJ$2:$CN$2,0)),"")</f>
        <v/>
      </c>
      <c r="P48" s="294" t="str">
        <f>IFERROR(INDEX(入力!$CJ$3:$CN$1048576,MATCH(ROW(P48)-ROW(P$3),入力!$BB$3:$BB$1048576,0),MATCH(P$3,入力!$CJ$2:$CN$2,0)),"")</f>
        <v/>
      </c>
      <c r="Q48" s="294" t="str">
        <f>IFERROR(INDEX(入力!$BV$3:$CN$1048576,MATCH(ROW(Q48)-ROW(Q$3),入力!$BB$3:$BB$1048576,0),MATCH(Q$3,入力!$BV$2:$CN$2,0)),"")</f>
        <v/>
      </c>
      <c r="R48" s="77" t="str">
        <f>IFERROR(INDEX(入力!$BV$3:$CN$1048576,MATCH(ROW(R48)-ROW(R$3),入力!$BB$3:$BB$1048576,0),MATCH(R$3,入力!$BV$2:$CN$2,0)),"")</f>
        <v/>
      </c>
      <c r="S48" s="77" t="str">
        <f>IFERROR(INDEX(入力!$BV$3:$CN$1048576,MATCH(ROW(S48)-ROW(S$3),入力!$BB$3:$BB$1048576,0),MATCH(S$3,入力!$BV$2:$CN$2,0)),"")</f>
        <v/>
      </c>
      <c r="U48" s="28" t="str">
        <f>IF(Z48="","",COUNT($Z$4:Z48))</f>
        <v/>
      </c>
      <c r="V48" s="73" t="str">
        <f t="shared" si="1"/>
        <v/>
      </c>
      <c r="W48" s="113" t="str">
        <f>IF(OR($B48="",$B48=$B49),"",SUMIF($B$4:$B48,$B48,Q$4:Q48))</f>
        <v/>
      </c>
      <c r="X48" s="113" t="str">
        <f>IF(OR($B48="",$B48=$B49),"",SUMIF($B$4:$B48,$B48,K$4:K48)-Y48)</f>
        <v/>
      </c>
      <c r="Y48" s="113" t="str">
        <f>IF(OR($B48="",$B48=$B49),"",SUMIFS(K$4:K48,B$4:B48,$B48,F$4:F48,$Y$3))</f>
        <v/>
      </c>
      <c r="Z48" s="113" t="str">
        <f>IF(OR($B48="",$B48=$B49),"",SUMIF($B$4:$B48,$B48,S$4:S48))</f>
        <v/>
      </c>
    </row>
    <row r="49" spans="1:26" ht="25.05" customHeight="1" x14ac:dyDescent="0.2">
      <c r="A49" s="133" t="str">
        <f>IF(OR(B49="",AND(B48=B49,D48=D49)),"",MAX($A$4:A48)+1)</f>
        <v/>
      </c>
      <c r="B49" s="73" t="str">
        <f>IFERROR(INDEX(入力!$BV$3:$CN$1048576,MATCH(ROW(B49)-ROW(B$3),入力!$BB$3:$BB$1048576,0),MATCH(B$3,入力!$BV$2:$CN$2,0)),"")</f>
        <v/>
      </c>
      <c r="C49" s="74" t="str">
        <f>IFERROR(INDEX(入力!$BV$3:$CN$1048576,MATCH(ROW(C49)-ROW(C$3),入力!$BB$3:$BB$1048576,0),MATCH(C$3,入力!$BV$2:$CN$2,0)),"")</f>
        <v/>
      </c>
      <c r="D49" s="75" t="str">
        <f>IFERROR(INDEX(入力!$BO$3:$BO$1048576,MATCH(ROW(D49)-ROW(D$3),入力!$BB$3:$BB$1048576,0),0),"")</f>
        <v/>
      </c>
      <c r="E49" s="74" t="str">
        <f>IFERROR(INDEX(入力!$BV$3:$CN$1048576,MATCH(ROW(E49)-ROW(E$3),入力!$BB$3:$BB$1048576,0),MATCH(E$3,入力!$BV$2:$CN$2,0)),"")</f>
        <v/>
      </c>
      <c r="F49" s="74" t="str">
        <f>IFERROR(INDEX(入力!$BV$3:$CN$1048576,MATCH(ROW(F49)-ROW(F$3),入力!$BB$3:$BB$1048576,0),MATCH(F$3,入力!$BV$2:$CN$2,0)),"")</f>
        <v/>
      </c>
      <c r="G49" s="74" t="str">
        <f>IFERROR(INDEX(入力!$BV$3:$CN$1048576,MATCH(ROW(G49)-ROW(G$3),入力!$BB$3:$BB$1048576,0),MATCH(G$3,入力!$BV$2:$CN$2,0)),"")</f>
        <v/>
      </c>
      <c r="H49" s="75" t="str">
        <f>IFERROR(INDEX(入力!$BV$3:$CN$1048576,MATCH(ROW(H49)-ROW(H$3),入力!$BB$3:$BB$1048576,0),MATCH(H$3,入力!$BV$2:$CN$2,0)),"")</f>
        <v/>
      </c>
      <c r="I49" s="76" t="str">
        <f>IFERROR(INDEX(入力!$BV$3:$CN$1048576,MATCH(ROW(I49)-ROW(I$3),入力!$BB$3:$BB$1048576,0),MATCH(I$3,入力!$BV$2:$CN$2,0)),"")</f>
        <v/>
      </c>
      <c r="J49" s="75" t="str">
        <f>IFERROR(INDEX(入力!$BV$3:$CN$1048576,MATCH(ROW(J49)-ROW(J$3),入力!$BB$3:$BB$1048576,0),MATCH(J$3,入力!$BV$2:$CN$2,0)),"")</f>
        <v/>
      </c>
      <c r="K49" s="75" t="str">
        <f>IFERROR(INDEX(入力!$BV$3:$CN$1048576,MATCH(ROW(K49)-ROW(K$3),入力!$BB$3:$BB$1048576,0),MATCH(K$3,入力!$BV$2:$CN$2,0)),"")</f>
        <v/>
      </c>
      <c r="L49" s="75" t="str">
        <f>IFERROR(INDEX(入力!$BV$3:$CN$1048576,MATCH(ROW(L49)-ROW(L$3),入力!$BB$3:$BB$1048576,0),MATCH(L$3,入力!$BV$2:$CN$2,0)),"")</f>
        <v/>
      </c>
      <c r="M49" s="117" t="str">
        <f>IFERROR(IF(履歴検索!$A49="","",INDEX(入力!$BV$3:$CN$1048576,MATCH(ROW(M49)-ROW(M$3),入力!$BB$3:$BB$1048576,0),MATCH(M$3,入力!$BV$2:$CN$2,0))),"")</f>
        <v/>
      </c>
      <c r="N49" s="75" t="str">
        <f>IFERROR(INDEX(入力!$BV$3:$CN$1048576,MATCH(ROW(N49)-ROW(N$3),入力!$BB$3:$BB$1048576,0),MATCH(N$3,入力!$BV$2:$CN$2,0)),"")</f>
        <v/>
      </c>
      <c r="O49" s="294" t="str">
        <f>IFERROR(INDEX(入力!$CJ$3:$CN$1048576,MATCH(ROW(O49)-ROW(O$3),入力!$BB$3:$BB$1048576,0),MATCH(O$3,入力!$CJ$2:$CN$2,0)),"")</f>
        <v/>
      </c>
      <c r="P49" s="294" t="str">
        <f>IFERROR(INDEX(入力!$CJ$3:$CN$1048576,MATCH(ROW(P49)-ROW(P$3),入力!$BB$3:$BB$1048576,0),MATCH(P$3,入力!$CJ$2:$CN$2,0)),"")</f>
        <v/>
      </c>
      <c r="Q49" s="294" t="str">
        <f>IFERROR(INDEX(入力!$BV$3:$CN$1048576,MATCH(ROW(Q49)-ROW(Q$3),入力!$BB$3:$BB$1048576,0),MATCH(Q$3,入力!$BV$2:$CN$2,0)),"")</f>
        <v/>
      </c>
      <c r="R49" s="77" t="str">
        <f>IFERROR(INDEX(入力!$BV$3:$CN$1048576,MATCH(ROW(R49)-ROW(R$3),入力!$BB$3:$BB$1048576,0),MATCH(R$3,入力!$BV$2:$CN$2,0)),"")</f>
        <v/>
      </c>
      <c r="S49" s="77" t="str">
        <f>IFERROR(INDEX(入力!$BV$3:$CN$1048576,MATCH(ROW(S49)-ROW(S$3),入力!$BB$3:$BB$1048576,0),MATCH(S$3,入力!$BV$2:$CN$2,0)),"")</f>
        <v/>
      </c>
      <c r="U49" s="28" t="str">
        <f>IF(Z49="","",COUNT($Z$4:Z49))</f>
        <v/>
      </c>
      <c r="V49" s="73" t="str">
        <f t="shared" si="1"/>
        <v/>
      </c>
      <c r="W49" s="113" t="str">
        <f>IF(OR($B49="",$B49=$B50),"",SUMIF($B$4:$B49,$B49,Q$4:Q49))</f>
        <v/>
      </c>
      <c r="X49" s="113" t="str">
        <f>IF(OR($B49="",$B49=$B50),"",SUMIF($B$4:$B49,$B49,K$4:K49)-Y49)</f>
        <v/>
      </c>
      <c r="Y49" s="113" t="str">
        <f>IF(OR($B49="",$B49=$B50),"",SUMIFS(K$4:K49,B$4:B49,$B49,F$4:F49,$Y$3))</f>
        <v/>
      </c>
      <c r="Z49" s="113" t="str">
        <f>IF(OR($B49="",$B49=$B50),"",SUMIF($B$4:$B49,$B49,S$4:S49))</f>
        <v/>
      </c>
    </row>
    <row r="50" spans="1:26" ht="25.05" customHeight="1" x14ac:dyDescent="0.2">
      <c r="A50" s="133" t="str">
        <f>IF(OR(B50="",AND(B49=B50,D49=D50)),"",MAX($A$4:A49)+1)</f>
        <v/>
      </c>
      <c r="B50" s="73" t="str">
        <f>IFERROR(INDEX(入力!$BV$3:$CN$1048576,MATCH(ROW(B50)-ROW(B$3),入力!$BB$3:$BB$1048576,0),MATCH(B$3,入力!$BV$2:$CN$2,0)),"")</f>
        <v/>
      </c>
      <c r="C50" s="74" t="str">
        <f>IFERROR(INDEX(入力!$BV$3:$CN$1048576,MATCH(ROW(C50)-ROW(C$3),入力!$BB$3:$BB$1048576,0),MATCH(C$3,入力!$BV$2:$CN$2,0)),"")</f>
        <v/>
      </c>
      <c r="D50" s="75" t="str">
        <f>IFERROR(INDEX(入力!$BO$3:$BO$1048576,MATCH(ROW(D50)-ROW(D$3),入力!$BB$3:$BB$1048576,0),0),"")</f>
        <v/>
      </c>
      <c r="E50" s="74" t="str">
        <f>IFERROR(INDEX(入力!$BV$3:$CN$1048576,MATCH(ROW(E50)-ROW(E$3),入力!$BB$3:$BB$1048576,0),MATCH(E$3,入力!$BV$2:$CN$2,0)),"")</f>
        <v/>
      </c>
      <c r="F50" s="74" t="str">
        <f>IFERROR(INDEX(入力!$BV$3:$CN$1048576,MATCH(ROW(F50)-ROW(F$3),入力!$BB$3:$BB$1048576,0),MATCH(F$3,入力!$BV$2:$CN$2,0)),"")</f>
        <v/>
      </c>
      <c r="G50" s="74" t="str">
        <f>IFERROR(INDEX(入力!$BV$3:$CN$1048576,MATCH(ROW(G50)-ROW(G$3),入力!$BB$3:$BB$1048576,0),MATCH(G$3,入力!$BV$2:$CN$2,0)),"")</f>
        <v/>
      </c>
      <c r="H50" s="75" t="str">
        <f>IFERROR(INDEX(入力!$BV$3:$CN$1048576,MATCH(ROW(H50)-ROW(H$3),入力!$BB$3:$BB$1048576,0),MATCH(H$3,入力!$BV$2:$CN$2,0)),"")</f>
        <v/>
      </c>
      <c r="I50" s="76" t="str">
        <f>IFERROR(INDEX(入力!$BV$3:$CN$1048576,MATCH(ROW(I50)-ROW(I$3),入力!$BB$3:$BB$1048576,0),MATCH(I$3,入力!$BV$2:$CN$2,0)),"")</f>
        <v/>
      </c>
      <c r="J50" s="75" t="str">
        <f>IFERROR(INDEX(入力!$BV$3:$CN$1048576,MATCH(ROW(J50)-ROW(J$3),入力!$BB$3:$BB$1048576,0),MATCH(J$3,入力!$BV$2:$CN$2,0)),"")</f>
        <v/>
      </c>
      <c r="K50" s="75" t="str">
        <f>IFERROR(INDEX(入力!$BV$3:$CN$1048576,MATCH(ROW(K50)-ROW(K$3),入力!$BB$3:$BB$1048576,0),MATCH(K$3,入力!$BV$2:$CN$2,0)),"")</f>
        <v/>
      </c>
      <c r="L50" s="75" t="str">
        <f>IFERROR(INDEX(入力!$BV$3:$CN$1048576,MATCH(ROW(L50)-ROW(L$3),入力!$BB$3:$BB$1048576,0),MATCH(L$3,入力!$BV$2:$CN$2,0)),"")</f>
        <v/>
      </c>
      <c r="M50" s="117" t="str">
        <f>IFERROR(IF(履歴検索!$A50="","",INDEX(入力!$BV$3:$CN$1048576,MATCH(ROW(M50)-ROW(M$3),入力!$BB$3:$BB$1048576,0),MATCH(M$3,入力!$BV$2:$CN$2,0))),"")</f>
        <v/>
      </c>
      <c r="N50" s="75" t="str">
        <f>IFERROR(INDEX(入力!$BV$3:$CN$1048576,MATCH(ROW(N50)-ROW(N$3),入力!$BB$3:$BB$1048576,0),MATCH(N$3,入力!$BV$2:$CN$2,0)),"")</f>
        <v/>
      </c>
      <c r="O50" s="294" t="str">
        <f>IFERROR(INDEX(入力!$CJ$3:$CN$1048576,MATCH(ROW(O50)-ROW(O$3),入力!$BB$3:$BB$1048576,0),MATCH(O$3,入力!$CJ$2:$CN$2,0)),"")</f>
        <v/>
      </c>
      <c r="P50" s="294" t="str">
        <f>IFERROR(INDEX(入力!$CJ$3:$CN$1048576,MATCH(ROW(P50)-ROW(P$3),入力!$BB$3:$BB$1048576,0),MATCH(P$3,入力!$CJ$2:$CN$2,0)),"")</f>
        <v/>
      </c>
      <c r="Q50" s="294" t="str">
        <f>IFERROR(INDEX(入力!$BV$3:$CN$1048576,MATCH(ROW(Q50)-ROW(Q$3),入力!$BB$3:$BB$1048576,0),MATCH(Q$3,入力!$BV$2:$CN$2,0)),"")</f>
        <v/>
      </c>
      <c r="R50" s="77" t="str">
        <f>IFERROR(INDEX(入力!$BV$3:$CN$1048576,MATCH(ROW(R50)-ROW(R$3),入力!$BB$3:$BB$1048576,0),MATCH(R$3,入力!$BV$2:$CN$2,0)),"")</f>
        <v/>
      </c>
      <c r="S50" s="77" t="str">
        <f>IFERROR(INDEX(入力!$BV$3:$CN$1048576,MATCH(ROW(S50)-ROW(S$3),入力!$BB$3:$BB$1048576,0),MATCH(S$3,入力!$BV$2:$CN$2,0)),"")</f>
        <v/>
      </c>
      <c r="U50" s="28" t="str">
        <f>IF(Z50="","",COUNT($Z$4:Z50))</f>
        <v/>
      </c>
      <c r="V50" s="73" t="str">
        <f t="shared" si="1"/>
        <v/>
      </c>
      <c r="W50" s="113" t="str">
        <f>IF(OR($B50="",$B50=$B51),"",SUMIF($B$4:$B50,$B50,Q$4:Q50))</f>
        <v/>
      </c>
      <c r="X50" s="113" t="str">
        <f>IF(OR($B50="",$B50=$B51),"",SUMIF($B$4:$B50,$B50,K$4:K50)-Y50)</f>
        <v/>
      </c>
      <c r="Y50" s="113" t="str">
        <f>IF(OR($B50="",$B50=$B51),"",SUMIFS(K$4:K50,B$4:B50,$B50,F$4:F50,$Y$3))</f>
        <v/>
      </c>
      <c r="Z50" s="113" t="str">
        <f>IF(OR($B50="",$B50=$B51),"",SUMIF($B$4:$B50,$B50,S$4:S50))</f>
        <v/>
      </c>
    </row>
    <row r="51" spans="1:26" ht="25.05" customHeight="1" x14ac:dyDescent="0.2">
      <c r="A51" s="133" t="str">
        <f>IF(OR(B51="",AND(B50=B51,D50=D51)),"",MAX($A$4:A50)+1)</f>
        <v/>
      </c>
      <c r="B51" s="73" t="str">
        <f>IFERROR(INDEX(入力!$BV$3:$CN$1048576,MATCH(ROW(B51)-ROW(B$3),入力!$BB$3:$BB$1048576,0),MATCH(B$3,入力!$BV$2:$CN$2,0)),"")</f>
        <v/>
      </c>
      <c r="C51" s="74" t="str">
        <f>IFERROR(INDEX(入力!$BV$3:$CN$1048576,MATCH(ROW(C51)-ROW(C$3),入力!$BB$3:$BB$1048576,0),MATCH(C$3,入力!$BV$2:$CN$2,0)),"")</f>
        <v/>
      </c>
      <c r="D51" s="75" t="str">
        <f>IFERROR(INDEX(入力!$BO$3:$BO$1048576,MATCH(ROW(D51)-ROW(D$3),入力!$BB$3:$BB$1048576,0),0),"")</f>
        <v/>
      </c>
      <c r="E51" s="74" t="str">
        <f>IFERROR(INDEX(入力!$BV$3:$CN$1048576,MATCH(ROW(E51)-ROW(E$3),入力!$BB$3:$BB$1048576,0),MATCH(E$3,入力!$BV$2:$CN$2,0)),"")</f>
        <v/>
      </c>
      <c r="F51" s="74" t="str">
        <f>IFERROR(INDEX(入力!$BV$3:$CN$1048576,MATCH(ROW(F51)-ROW(F$3),入力!$BB$3:$BB$1048576,0),MATCH(F$3,入力!$BV$2:$CN$2,0)),"")</f>
        <v/>
      </c>
      <c r="G51" s="74" t="str">
        <f>IFERROR(INDEX(入力!$BV$3:$CN$1048576,MATCH(ROW(G51)-ROW(G$3),入力!$BB$3:$BB$1048576,0),MATCH(G$3,入力!$BV$2:$CN$2,0)),"")</f>
        <v/>
      </c>
      <c r="H51" s="75" t="str">
        <f>IFERROR(INDEX(入力!$BV$3:$CN$1048576,MATCH(ROW(H51)-ROW(H$3),入力!$BB$3:$BB$1048576,0),MATCH(H$3,入力!$BV$2:$CN$2,0)),"")</f>
        <v/>
      </c>
      <c r="I51" s="76" t="str">
        <f>IFERROR(INDEX(入力!$BV$3:$CN$1048576,MATCH(ROW(I51)-ROW(I$3),入力!$BB$3:$BB$1048576,0),MATCH(I$3,入力!$BV$2:$CN$2,0)),"")</f>
        <v/>
      </c>
      <c r="J51" s="75" t="str">
        <f>IFERROR(INDEX(入力!$BV$3:$CN$1048576,MATCH(ROW(J51)-ROW(J$3),入力!$BB$3:$BB$1048576,0),MATCH(J$3,入力!$BV$2:$CN$2,0)),"")</f>
        <v/>
      </c>
      <c r="K51" s="75" t="str">
        <f>IFERROR(INDEX(入力!$BV$3:$CN$1048576,MATCH(ROW(K51)-ROW(K$3),入力!$BB$3:$BB$1048576,0),MATCH(K$3,入力!$BV$2:$CN$2,0)),"")</f>
        <v/>
      </c>
      <c r="L51" s="75" t="str">
        <f>IFERROR(INDEX(入力!$BV$3:$CN$1048576,MATCH(ROW(L51)-ROW(L$3),入力!$BB$3:$BB$1048576,0),MATCH(L$3,入力!$BV$2:$CN$2,0)),"")</f>
        <v/>
      </c>
      <c r="M51" s="117" t="str">
        <f>IFERROR(IF(履歴検索!$A51="","",INDEX(入力!$BV$3:$CN$1048576,MATCH(ROW(M51)-ROW(M$3),入力!$BB$3:$BB$1048576,0),MATCH(M$3,入力!$BV$2:$CN$2,0))),"")</f>
        <v/>
      </c>
      <c r="N51" s="75" t="str">
        <f>IFERROR(INDEX(入力!$BV$3:$CN$1048576,MATCH(ROW(N51)-ROW(N$3),入力!$BB$3:$BB$1048576,0),MATCH(N$3,入力!$BV$2:$CN$2,0)),"")</f>
        <v/>
      </c>
      <c r="O51" s="294" t="str">
        <f>IFERROR(INDEX(入力!$CJ$3:$CN$1048576,MATCH(ROW(O51)-ROW(O$3),入力!$BB$3:$BB$1048576,0),MATCH(O$3,入力!$CJ$2:$CN$2,0)),"")</f>
        <v/>
      </c>
      <c r="P51" s="294" t="str">
        <f>IFERROR(INDEX(入力!$CJ$3:$CN$1048576,MATCH(ROW(P51)-ROW(P$3),入力!$BB$3:$BB$1048576,0),MATCH(P$3,入力!$CJ$2:$CN$2,0)),"")</f>
        <v/>
      </c>
      <c r="Q51" s="294" t="str">
        <f>IFERROR(INDEX(入力!$BV$3:$CN$1048576,MATCH(ROW(Q51)-ROW(Q$3),入力!$BB$3:$BB$1048576,0),MATCH(Q$3,入力!$BV$2:$CN$2,0)),"")</f>
        <v/>
      </c>
      <c r="R51" s="77" t="str">
        <f>IFERROR(INDEX(入力!$BV$3:$CN$1048576,MATCH(ROW(R51)-ROW(R$3),入力!$BB$3:$BB$1048576,0),MATCH(R$3,入力!$BV$2:$CN$2,0)),"")</f>
        <v/>
      </c>
      <c r="S51" s="77" t="str">
        <f>IFERROR(INDEX(入力!$BV$3:$CN$1048576,MATCH(ROW(S51)-ROW(S$3),入力!$BB$3:$BB$1048576,0),MATCH(S$3,入力!$BV$2:$CN$2,0)),"")</f>
        <v/>
      </c>
      <c r="U51" s="28" t="str">
        <f>IF(Z51="","",COUNT($Z$4:Z51))</f>
        <v/>
      </c>
      <c r="V51" s="73" t="str">
        <f t="shared" si="1"/>
        <v/>
      </c>
      <c r="W51" s="113" t="str">
        <f>IF(OR($B51="",$B51=$B52),"",SUMIF($B$4:$B51,$B51,Q$4:Q51))</f>
        <v/>
      </c>
      <c r="X51" s="113" t="str">
        <f>IF(OR($B51="",$B51=$B52),"",SUMIF($B$4:$B51,$B51,K$4:K51)-Y51)</f>
        <v/>
      </c>
      <c r="Y51" s="113" t="str">
        <f>IF(OR($B51="",$B51=$B52),"",SUMIFS(K$4:K51,B$4:B51,$B51,F$4:F51,$Y$3))</f>
        <v/>
      </c>
      <c r="Z51" s="113" t="str">
        <f>IF(OR($B51="",$B51=$B52),"",SUMIF($B$4:$B51,$B51,S$4:S51))</f>
        <v/>
      </c>
    </row>
    <row r="52" spans="1:26" ht="25.05" customHeight="1" x14ac:dyDescent="0.2">
      <c r="A52" s="133" t="str">
        <f>IF(OR(B52="",AND(B51=B52,D51=D52)),"",MAX($A$4:A51)+1)</f>
        <v/>
      </c>
      <c r="B52" s="73" t="str">
        <f>IFERROR(INDEX(入力!$BV$3:$CN$1048576,MATCH(ROW(B52)-ROW(B$3),入力!$BB$3:$BB$1048576,0),MATCH(B$3,入力!$BV$2:$CN$2,0)),"")</f>
        <v/>
      </c>
      <c r="C52" s="74" t="str">
        <f>IFERROR(INDEX(入力!$BV$3:$CN$1048576,MATCH(ROW(C52)-ROW(C$3),入力!$BB$3:$BB$1048576,0),MATCH(C$3,入力!$BV$2:$CN$2,0)),"")</f>
        <v/>
      </c>
      <c r="D52" s="75" t="str">
        <f>IFERROR(INDEX(入力!$BO$3:$BO$1048576,MATCH(ROW(D52)-ROW(D$3),入力!$BB$3:$BB$1048576,0),0),"")</f>
        <v/>
      </c>
      <c r="E52" s="74" t="str">
        <f>IFERROR(INDEX(入力!$BV$3:$CN$1048576,MATCH(ROW(E52)-ROW(E$3),入力!$BB$3:$BB$1048576,0),MATCH(E$3,入力!$BV$2:$CN$2,0)),"")</f>
        <v/>
      </c>
      <c r="F52" s="74" t="str">
        <f>IFERROR(INDEX(入力!$BV$3:$CN$1048576,MATCH(ROW(F52)-ROW(F$3),入力!$BB$3:$BB$1048576,0),MATCH(F$3,入力!$BV$2:$CN$2,0)),"")</f>
        <v/>
      </c>
      <c r="G52" s="74" t="str">
        <f>IFERROR(INDEX(入力!$BV$3:$CN$1048576,MATCH(ROW(G52)-ROW(G$3),入力!$BB$3:$BB$1048576,0),MATCH(G$3,入力!$BV$2:$CN$2,0)),"")</f>
        <v/>
      </c>
      <c r="H52" s="75" t="str">
        <f>IFERROR(INDEX(入力!$BV$3:$CN$1048576,MATCH(ROW(H52)-ROW(H$3),入力!$BB$3:$BB$1048576,0),MATCH(H$3,入力!$BV$2:$CN$2,0)),"")</f>
        <v/>
      </c>
      <c r="I52" s="76" t="str">
        <f>IFERROR(INDEX(入力!$BV$3:$CN$1048576,MATCH(ROW(I52)-ROW(I$3),入力!$BB$3:$BB$1048576,0),MATCH(I$3,入力!$BV$2:$CN$2,0)),"")</f>
        <v/>
      </c>
      <c r="J52" s="75" t="str">
        <f>IFERROR(INDEX(入力!$BV$3:$CN$1048576,MATCH(ROW(J52)-ROW(J$3),入力!$BB$3:$BB$1048576,0),MATCH(J$3,入力!$BV$2:$CN$2,0)),"")</f>
        <v/>
      </c>
      <c r="K52" s="75" t="str">
        <f>IFERROR(INDEX(入力!$BV$3:$CN$1048576,MATCH(ROW(K52)-ROW(K$3),入力!$BB$3:$BB$1048576,0),MATCH(K$3,入力!$BV$2:$CN$2,0)),"")</f>
        <v/>
      </c>
      <c r="L52" s="75" t="str">
        <f>IFERROR(INDEX(入力!$BV$3:$CN$1048576,MATCH(ROW(L52)-ROW(L$3),入力!$BB$3:$BB$1048576,0),MATCH(L$3,入力!$BV$2:$CN$2,0)),"")</f>
        <v/>
      </c>
      <c r="M52" s="117" t="str">
        <f>IFERROR(IF(履歴検索!$A52="","",INDEX(入力!$BV$3:$CN$1048576,MATCH(ROW(M52)-ROW(M$3),入力!$BB$3:$BB$1048576,0),MATCH(M$3,入力!$BV$2:$CN$2,0))),"")</f>
        <v/>
      </c>
      <c r="N52" s="75" t="str">
        <f>IFERROR(INDEX(入力!$BV$3:$CN$1048576,MATCH(ROW(N52)-ROW(N$3),入力!$BB$3:$BB$1048576,0),MATCH(N$3,入力!$BV$2:$CN$2,0)),"")</f>
        <v/>
      </c>
      <c r="O52" s="294" t="str">
        <f>IFERROR(INDEX(入力!$CJ$3:$CN$1048576,MATCH(ROW(O52)-ROW(O$3),入力!$BB$3:$BB$1048576,0),MATCH(O$3,入力!$CJ$2:$CN$2,0)),"")</f>
        <v/>
      </c>
      <c r="P52" s="294" t="str">
        <f>IFERROR(INDEX(入力!$CJ$3:$CN$1048576,MATCH(ROW(P52)-ROW(P$3),入力!$BB$3:$BB$1048576,0),MATCH(P$3,入力!$CJ$2:$CN$2,0)),"")</f>
        <v/>
      </c>
      <c r="Q52" s="294" t="str">
        <f>IFERROR(INDEX(入力!$BV$3:$CN$1048576,MATCH(ROW(Q52)-ROW(Q$3),入力!$BB$3:$BB$1048576,0),MATCH(Q$3,入力!$BV$2:$CN$2,0)),"")</f>
        <v/>
      </c>
      <c r="R52" s="77" t="str">
        <f>IFERROR(INDEX(入力!$BV$3:$CN$1048576,MATCH(ROW(R52)-ROW(R$3),入力!$BB$3:$BB$1048576,0),MATCH(R$3,入力!$BV$2:$CN$2,0)),"")</f>
        <v/>
      </c>
      <c r="S52" s="77" t="str">
        <f>IFERROR(INDEX(入力!$BV$3:$CN$1048576,MATCH(ROW(S52)-ROW(S$3),入力!$BB$3:$BB$1048576,0),MATCH(S$3,入力!$BV$2:$CN$2,0)),"")</f>
        <v/>
      </c>
      <c r="U52" s="28" t="str">
        <f>IF(Z52="","",COUNT($Z$4:Z52))</f>
        <v/>
      </c>
      <c r="V52" s="73" t="str">
        <f t="shared" si="1"/>
        <v/>
      </c>
      <c r="W52" s="113" t="str">
        <f>IF(OR($B52="",$B52=$B53),"",SUMIF($B$4:$B52,$B52,Q$4:Q52))</f>
        <v/>
      </c>
      <c r="X52" s="113" t="str">
        <f>IF(OR($B52="",$B52=$B53),"",SUMIF($B$4:$B52,$B52,K$4:K52)-Y52)</f>
        <v/>
      </c>
      <c r="Y52" s="113" t="str">
        <f>IF(OR($B52="",$B52=$B53),"",SUMIFS(K$4:K52,B$4:B52,$B52,F$4:F52,$Y$3))</f>
        <v/>
      </c>
      <c r="Z52" s="113" t="str">
        <f>IF(OR($B52="",$B52=$B53),"",SUMIF($B$4:$B52,$B52,S$4:S52))</f>
        <v/>
      </c>
    </row>
    <row r="53" spans="1:26" ht="25.05" customHeight="1" x14ac:dyDescent="0.2">
      <c r="A53" s="133" t="str">
        <f>IF(OR(B53="",AND(B52=B53,D52=D53)),"",MAX($A$4:A52)+1)</f>
        <v/>
      </c>
      <c r="B53" s="73" t="str">
        <f>IFERROR(INDEX(入力!$BV$3:$CN$1048576,MATCH(ROW(B53)-ROW(B$3),入力!$BB$3:$BB$1048576,0),MATCH(B$3,入力!$BV$2:$CN$2,0)),"")</f>
        <v/>
      </c>
      <c r="C53" s="74" t="str">
        <f>IFERROR(INDEX(入力!$BV$3:$CN$1048576,MATCH(ROW(C53)-ROW(C$3),入力!$BB$3:$BB$1048576,0),MATCH(C$3,入力!$BV$2:$CN$2,0)),"")</f>
        <v/>
      </c>
      <c r="D53" s="75" t="str">
        <f>IFERROR(INDEX(入力!$BO$3:$BO$1048576,MATCH(ROW(D53)-ROW(D$3),入力!$BB$3:$BB$1048576,0),0),"")</f>
        <v/>
      </c>
      <c r="E53" s="74" t="str">
        <f>IFERROR(INDEX(入力!$BV$3:$CN$1048576,MATCH(ROW(E53)-ROW(E$3),入力!$BB$3:$BB$1048576,0),MATCH(E$3,入力!$BV$2:$CN$2,0)),"")</f>
        <v/>
      </c>
      <c r="F53" s="74" t="str">
        <f>IFERROR(INDEX(入力!$BV$3:$CN$1048576,MATCH(ROW(F53)-ROW(F$3),入力!$BB$3:$BB$1048576,0),MATCH(F$3,入力!$BV$2:$CN$2,0)),"")</f>
        <v/>
      </c>
      <c r="G53" s="74" t="str">
        <f>IFERROR(INDEX(入力!$BV$3:$CN$1048576,MATCH(ROW(G53)-ROW(G$3),入力!$BB$3:$BB$1048576,0),MATCH(G$3,入力!$BV$2:$CN$2,0)),"")</f>
        <v/>
      </c>
      <c r="H53" s="75" t="str">
        <f>IFERROR(INDEX(入力!$BV$3:$CN$1048576,MATCH(ROW(H53)-ROW(H$3),入力!$BB$3:$BB$1048576,0),MATCH(H$3,入力!$BV$2:$CN$2,0)),"")</f>
        <v/>
      </c>
      <c r="I53" s="76" t="str">
        <f>IFERROR(INDEX(入力!$BV$3:$CN$1048576,MATCH(ROW(I53)-ROW(I$3),入力!$BB$3:$BB$1048576,0),MATCH(I$3,入力!$BV$2:$CN$2,0)),"")</f>
        <v/>
      </c>
      <c r="J53" s="75" t="str">
        <f>IFERROR(INDEX(入力!$BV$3:$CN$1048576,MATCH(ROW(J53)-ROW(J$3),入力!$BB$3:$BB$1048576,0),MATCH(J$3,入力!$BV$2:$CN$2,0)),"")</f>
        <v/>
      </c>
      <c r="K53" s="75" t="str">
        <f>IFERROR(INDEX(入力!$BV$3:$CN$1048576,MATCH(ROW(K53)-ROW(K$3),入力!$BB$3:$BB$1048576,0),MATCH(K$3,入力!$BV$2:$CN$2,0)),"")</f>
        <v/>
      </c>
      <c r="L53" s="75" t="str">
        <f>IFERROR(INDEX(入力!$BV$3:$CN$1048576,MATCH(ROW(L53)-ROW(L$3),入力!$BB$3:$BB$1048576,0),MATCH(L$3,入力!$BV$2:$CN$2,0)),"")</f>
        <v/>
      </c>
      <c r="M53" s="117" t="str">
        <f>IFERROR(IF(履歴検索!$A53="","",INDEX(入力!$BV$3:$CN$1048576,MATCH(ROW(M53)-ROW(M$3),入力!$BB$3:$BB$1048576,0),MATCH(M$3,入力!$BV$2:$CN$2,0))),"")</f>
        <v/>
      </c>
      <c r="N53" s="75" t="str">
        <f>IFERROR(INDEX(入力!$BV$3:$CN$1048576,MATCH(ROW(N53)-ROW(N$3),入力!$BB$3:$BB$1048576,0),MATCH(N$3,入力!$BV$2:$CN$2,0)),"")</f>
        <v/>
      </c>
      <c r="O53" s="294" t="str">
        <f>IFERROR(INDEX(入力!$CJ$3:$CN$1048576,MATCH(ROW(O53)-ROW(O$3),入力!$BB$3:$BB$1048576,0),MATCH(O$3,入力!$CJ$2:$CN$2,0)),"")</f>
        <v/>
      </c>
      <c r="P53" s="294" t="str">
        <f>IFERROR(INDEX(入力!$CJ$3:$CN$1048576,MATCH(ROW(P53)-ROW(P$3),入力!$BB$3:$BB$1048576,0),MATCH(P$3,入力!$CJ$2:$CN$2,0)),"")</f>
        <v/>
      </c>
      <c r="Q53" s="294" t="str">
        <f>IFERROR(INDEX(入力!$BV$3:$CN$1048576,MATCH(ROW(Q53)-ROW(Q$3),入力!$BB$3:$BB$1048576,0),MATCH(Q$3,入力!$BV$2:$CN$2,0)),"")</f>
        <v/>
      </c>
      <c r="R53" s="77" t="str">
        <f>IFERROR(INDEX(入力!$BV$3:$CN$1048576,MATCH(ROW(R53)-ROW(R$3),入力!$BB$3:$BB$1048576,0),MATCH(R$3,入力!$BV$2:$CN$2,0)),"")</f>
        <v/>
      </c>
      <c r="S53" s="77" t="str">
        <f>IFERROR(INDEX(入力!$BV$3:$CN$1048576,MATCH(ROW(S53)-ROW(S$3),入力!$BB$3:$BB$1048576,0),MATCH(S$3,入力!$BV$2:$CN$2,0)),"")</f>
        <v/>
      </c>
      <c r="U53" s="28" t="str">
        <f>IF(Z53="","",COUNT($Z$4:Z53))</f>
        <v/>
      </c>
      <c r="V53" s="73" t="str">
        <f t="shared" si="1"/>
        <v/>
      </c>
      <c r="W53" s="113" t="str">
        <f>IF(OR($B53="",$B53=$B54),"",SUMIF($B$4:$B53,$B53,Q$4:Q53))</f>
        <v/>
      </c>
      <c r="X53" s="113" t="str">
        <f>IF(OR($B53="",$B53=$B54),"",SUMIF($B$4:$B53,$B53,K$4:K53)-Y53)</f>
        <v/>
      </c>
      <c r="Y53" s="113" t="str">
        <f>IF(OR($B53="",$B53=$B54),"",SUMIFS(K$4:K53,B$4:B53,$B53,F$4:F53,$Y$3))</f>
        <v/>
      </c>
      <c r="Z53" s="113" t="str">
        <f>IF(OR($B53="",$B53=$B54),"",SUMIF($B$4:$B53,$B53,S$4:S53))</f>
        <v/>
      </c>
    </row>
    <row r="54" spans="1:26" ht="25.05" customHeight="1" x14ac:dyDescent="0.2">
      <c r="A54" s="133" t="str">
        <f>IF(OR(B54="",AND(B53=B54,D53=D54)),"",MAX($A$4:A53)+1)</f>
        <v/>
      </c>
      <c r="B54" s="73" t="str">
        <f>IFERROR(INDEX(入力!$BV$3:$CN$1048576,MATCH(ROW(B54)-ROW(B$3),入力!$BB$3:$BB$1048576,0),MATCH(B$3,入力!$BV$2:$CN$2,0)),"")</f>
        <v/>
      </c>
      <c r="C54" s="74" t="str">
        <f>IFERROR(INDEX(入力!$BV$3:$CN$1048576,MATCH(ROW(C54)-ROW(C$3),入力!$BB$3:$BB$1048576,0),MATCH(C$3,入力!$BV$2:$CN$2,0)),"")</f>
        <v/>
      </c>
      <c r="D54" s="75" t="str">
        <f>IFERROR(INDEX(入力!$BO$3:$BO$1048576,MATCH(ROW(D54)-ROW(D$3),入力!$BB$3:$BB$1048576,0),0),"")</f>
        <v/>
      </c>
      <c r="E54" s="74" t="str">
        <f>IFERROR(INDEX(入力!$BV$3:$CN$1048576,MATCH(ROW(E54)-ROW(E$3),入力!$BB$3:$BB$1048576,0),MATCH(E$3,入力!$BV$2:$CN$2,0)),"")</f>
        <v/>
      </c>
      <c r="F54" s="74" t="str">
        <f>IFERROR(INDEX(入力!$BV$3:$CN$1048576,MATCH(ROW(F54)-ROW(F$3),入力!$BB$3:$BB$1048576,0),MATCH(F$3,入力!$BV$2:$CN$2,0)),"")</f>
        <v/>
      </c>
      <c r="G54" s="74" t="str">
        <f>IFERROR(INDEX(入力!$BV$3:$CN$1048576,MATCH(ROW(G54)-ROW(G$3),入力!$BB$3:$BB$1048576,0),MATCH(G$3,入力!$BV$2:$CN$2,0)),"")</f>
        <v/>
      </c>
      <c r="H54" s="75" t="str">
        <f>IFERROR(INDEX(入力!$BV$3:$CN$1048576,MATCH(ROW(H54)-ROW(H$3),入力!$BB$3:$BB$1048576,0),MATCH(H$3,入力!$BV$2:$CN$2,0)),"")</f>
        <v/>
      </c>
      <c r="I54" s="76" t="str">
        <f>IFERROR(INDEX(入力!$BV$3:$CN$1048576,MATCH(ROW(I54)-ROW(I$3),入力!$BB$3:$BB$1048576,0),MATCH(I$3,入力!$BV$2:$CN$2,0)),"")</f>
        <v/>
      </c>
      <c r="J54" s="75" t="str">
        <f>IFERROR(INDEX(入力!$BV$3:$CN$1048576,MATCH(ROW(J54)-ROW(J$3),入力!$BB$3:$BB$1048576,0),MATCH(J$3,入力!$BV$2:$CN$2,0)),"")</f>
        <v/>
      </c>
      <c r="K54" s="75" t="str">
        <f>IFERROR(INDEX(入力!$BV$3:$CN$1048576,MATCH(ROW(K54)-ROW(K$3),入力!$BB$3:$BB$1048576,0),MATCH(K$3,入力!$BV$2:$CN$2,0)),"")</f>
        <v/>
      </c>
      <c r="L54" s="75" t="str">
        <f>IFERROR(INDEX(入力!$BV$3:$CN$1048576,MATCH(ROW(L54)-ROW(L$3),入力!$BB$3:$BB$1048576,0),MATCH(L$3,入力!$BV$2:$CN$2,0)),"")</f>
        <v/>
      </c>
      <c r="M54" s="117" t="str">
        <f>IFERROR(IF(履歴検索!$A54="","",INDEX(入力!$BV$3:$CN$1048576,MATCH(ROW(M54)-ROW(M$3),入力!$BB$3:$BB$1048576,0),MATCH(M$3,入力!$BV$2:$CN$2,0))),"")</f>
        <v/>
      </c>
      <c r="N54" s="75" t="str">
        <f>IFERROR(INDEX(入力!$BV$3:$CN$1048576,MATCH(ROW(N54)-ROW(N$3),入力!$BB$3:$BB$1048576,0),MATCH(N$3,入力!$BV$2:$CN$2,0)),"")</f>
        <v/>
      </c>
      <c r="O54" s="294" t="str">
        <f>IFERROR(INDEX(入力!$CJ$3:$CN$1048576,MATCH(ROW(O54)-ROW(O$3),入力!$BB$3:$BB$1048576,0),MATCH(O$3,入力!$CJ$2:$CN$2,0)),"")</f>
        <v/>
      </c>
      <c r="P54" s="294" t="str">
        <f>IFERROR(INDEX(入力!$CJ$3:$CN$1048576,MATCH(ROW(P54)-ROW(P$3),入力!$BB$3:$BB$1048576,0),MATCH(P$3,入力!$CJ$2:$CN$2,0)),"")</f>
        <v/>
      </c>
      <c r="Q54" s="294" t="str">
        <f>IFERROR(INDEX(入力!$BV$3:$CN$1048576,MATCH(ROW(Q54)-ROW(Q$3),入力!$BB$3:$BB$1048576,0),MATCH(Q$3,入力!$BV$2:$CN$2,0)),"")</f>
        <v/>
      </c>
      <c r="R54" s="77" t="str">
        <f>IFERROR(INDEX(入力!$BV$3:$CN$1048576,MATCH(ROW(R54)-ROW(R$3),入力!$BB$3:$BB$1048576,0),MATCH(R$3,入力!$BV$2:$CN$2,0)),"")</f>
        <v/>
      </c>
      <c r="S54" s="77" t="str">
        <f>IFERROR(INDEX(入力!$BV$3:$CN$1048576,MATCH(ROW(S54)-ROW(S$3),入力!$BB$3:$BB$1048576,0),MATCH(S$3,入力!$BV$2:$CN$2,0)),"")</f>
        <v/>
      </c>
      <c r="U54" s="28" t="str">
        <f>IF(Z54="","",COUNT($Z$4:Z54))</f>
        <v/>
      </c>
      <c r="V54" s="73" t="str">
        <f t="shared" si="1"/>
        <v/>
      </c>
      <c r="W54" s="113" t="str">
        <f>IF(OR($B54="",$B54=$B55),"",SUMIF($B$4:$B54,$B54,Q$4:Q54))</f>
        <v/>
      </c>
      <c r="X54" s="113" t="str">
        <f>IF(OR($B54="",$B54=$B55),"",SUMIF($B$4:$B54,$B54,K$4:K54)-Y54)</f>
        <v/>
      </c>
      <c r="Y54" s="113" t="str">
        <f>IF(OR($B54="",$B54=$B55),"",SUMIFS(K$4:K54,B$4:B54,$B54,F$4:F54,$Y$3))</f>
        <v/>
      </c>
      <c r="Z54" s="113" t="str">
        <f>IF(OR($B54="",$B54=$B55),"",SUMIF($B$4:$B54,$B54,S$4:S54))</f>
        <v/>
      </c>
    </row>
    <row r="55" spans="1:26" ht="25.05" customHeight="1" x14ac:dyDescent="0.2">
      <c r="A55" s="133" t="str">
        <f>IF(OR(B55="",AND(B54=B55,D54=D55)),"",MAX($A$4:A54)+1)</f>
        <v/>
      </c>
      <c r="B55" s="73" t="str">
        <f>IFERROR(INDEX(入力!$BV$3:$CN$1048576,MATCH(ROW(B55)-ROW(B$3),入力!$BB$3:$BB$1048576,0),MATCH(B$3,入力!$BV$2:$CN$2,0)),"")</f>
        <v/>
      </c>
      <c r="C55" s="74" t="str">
        <f>IFERROR(INDEX(入力!$BV$3:$CN$1048576,MATCH(ROW(C55)-ROW(C$3),入力!$BB$3:$BB$1048576,0),MATCH(C$3,入力!$BV$2:$CN$2,0)),"")</f>
        <v/>
      </c>
      <c r="D55" s="75" t="str">
        <f>IFERROR(INDEX(入力!$BO$3:$BO$1048576,MATCH(ROW(D55)-ROW(D$3),入力!$BB$3:$BB$1048576,0),0),"")</f>
        <v/>
      </c>
      <c r="E55" s="74" t="str">
        <f>IFERROR(INDEX(入力!$BV$3:$CN$1048576,MATCH(ROW(E55)-ROW(E$3),入力!$BB$3:$BB$1048576,0),MATCH(E$3,入力!$BV$2:$CN$2,0)),"")</f>
        <v/>
      </c>
      <c r="F55" s="74" t="str">
        <f>IFERROR(INDEX(入力!$BV$3:$CN$1048576,MATCH(ROW(F55)-ROW(F$3),入力!$BB$3:$BB$1048576,0),MATCH(F$3,入力!$BV$2:$CN$2,0)),"")</f>
        <v/>
      </c>
      <c r="G55" s="74" t="str">
        <f>IFERROR(INDEX(入力!$BV$3:$CN$1048576,MATCH(ROW(G55)-ROW(G$3),入力!$BB$3:$BB$1048576,0),MATCH(G$3,入力!$BV$2:$CN$2,0)),"")</f>
        <v/>
      </c>
      <c r="H55" s="75" t="str">
        <f>IFERROR(INDEX(入力!$BV$3:$CN$1048576,MATCH(ROW(H55)-ROW(H$3),入力!$BB$3:$BB$1048576,0),MATCH(H$3,入力!$BV$2:$CN$2,0)),"")</f>
        <v/>
      </c>
      <c r="I55" s="76" t="str">
        <f>IFERROR(INDEX(入力!$BV$3:$CN$1048576,MATCH(ROW(I55)-ROW(I$3),入力!$BB$3:$BB$1048576,0),MATCH(I$3,入力!$BV$2:$CN$2,0)),"")</f>
        <v/>
      </c>
      <c r="J55" s="75" t="str">
        <f>IFERROR(INDEX(入力!$BV$3:$CN$1048576,MATCH(ROW(J55)-ROW(J$3),入力!$BB$3:$BB$1048576,0),MATCH(J$3,入力!$BV$2:$CN$2,0)),"")</f>
        <v/>
      </c>
      <c r="K55" s="75" t="str">
        <f>IFERROR(INDEX(入力!$BV$3:$CN$1048576,MATCH(ROW(K55)-ROW(K$3),入力!$BB$3:$BB$1048576,0),MATCH(K$3,入力!$BV$2:$CN$2,0)),"")</f>
        <v/>
      </c>
      <c r="L55" s="75" t="str">
        <f>IFERROR(INDEX(入力!$BV$3:$CN$1048576,MATCH(ROW(L55)-ROW(L$3),入力!$BB$3:$BB$1048576,0),MATCH(L$3,入力!$BV$2:$CN$2,0)),"")</f>
        <v/>
      </c>
      <c r="M55" s="117" t="str">
        <f>IFERROR(IF(履歴検索!$A55="","",INDEX(入力!$BV$3:$CN$1048576,MATCH(ROW(M55)-ROW(M$3),入力!$BB$3:$BB$1048576,0),MATCH(M$3,入力!$BV$2:$CN$2,0))),"")</f>
        <v/>
      </c>
      <c r="N55" s="75" t="str">
        <f>IFERROR(INDEX(入力!$BV$3:$CN$1048576,MATCH(ROW(N55)-ROW(N$3),入力!$BB$3:$BB$1048576,0),MATCH(N$3,入力!$BV$2:$CN$2,0)),"")</f>
        <v/>
      </c>
      <c r="O55" s="294" t="str">
        <f>IFERROR(INDEX(入力!$CJ$3:$CN$1048576,MATCH(ROW(O55)-ROW(O$3),入力!$BB$3:$BB$1048576,0),MATCH(O$3,入力!$CJ$2:$CN$2,0)),"")</f>
        <v/>
      </c>
      <c r="P55" s="294" t="str">
        <f>IFERROR(INDEX(入力!$CJ$3:$CN$1048576,MATCH(ROW(P55)-ROW(P$3),入力!$BB$3:$BB$1048576,0),MATCH(P$3,入力!$CJ$2:$CN$2,0)),"")</f>
        <v/>
      </c>
      <c r="Q55" s="294" t="str">
        <f>IFERROR(INDEX(入力!$BV$3:$CN$1048576,MATCH(ROW(Q55)-ROW(Q$3),入力!$BB$3:$BB$1048576,0),MATCH(Q$3,入力!$BV$2:$CN$2,0)),"")</f>
        <v/>
      </c>
      <c r="R55" s="77" t="str">
        <f>IFERROR(INDEX(入力!$BV$3:$CN$1048576,MATCH(ROW(R55)-ROW(R$3),入力!$BB$3:$BB$1048576,0),MATCH(R$3,入力!$BV$2:$CN$2,0)),"")</f>
        <v/>
      </c>
      <c r="S55" s="77" t="str">
        <f>IFERROR(INDEX(入力!$BV$3:$CN$1048576,MATCH(ROW(S55)-ROW(S$3),入力!$BB$3:$BB$1048576,0),MATCH(S$3,入力!$BV$2:$CN$2,0)),"")</f>
        <v/>
      </c>
      <c r="U55" s="28" t="str">
        <f>IF(Z55="","",COUNT($Z$4:Z55))</f>
        <v/>
      </c>
      <c r="V55" s="73" t="str">
        <f t="shared" si="1"/>
        <v/>
      </c>
      <c r="W55" s="113" t="str">
        <f>IF(OR($B55="",$B55=$B56),"",SUMIF($B$4:$B55,$B55,Q$4:Q55))</f>
        <v/>
      </c>
      <c r="X55" s="113" t="str">
        <f>IF(OR($B55="",$B55=$B56),"",SUMIF($B$4:$B55,$B55,K$4:K55)-Y55)</f>
        <v/>
      </c>
      <c r="Y55" s="113" t="str">
        <f>IF(OR($B55="",$B55=$B56),"",SUMIFS(K$4:K55,B$4:B55,$B55,F$4:F55,$Y$3))</f>
        <v/>
      </c>
      <c r="Z55" s="113" t="str">
        <f>IF(OR($B55="",$B55=$B56),"",SUMIF($B$4:$B55,$B55,S$4:S55))</f>
        <v/>
      </c>
    </row>
    <row r="56" spans="1:26" ht="25.05" customHeight="1" x14ac:dyDescent="0.2">
      <c r="A56" s="133" t="str">
        <f>IF(OR(B56="",AND(B55=B56,D55=D56)),"",MAX($A$4:A55)+1)</f>
        <v/>
      </c>
      <c r="B56" s="73" t="str">
        <f>IFERROR(INDEX(入力!$BV$3:$CN$1048576,MATCH(ROW(B56)-ROW(B$3),入力!$BB$3:$BB$1048576,0),MATCH(B$3,入力!$BV$2:$CN$2,0)),"")</f>
        <v/>
      </c>
      <c r="C56" s="74" t="str">
        <f>IFERROR(INDEX(入力!$BV$3:$CN$1048576,MATCH(ROW(C56)-ROW(C$3),入力!$BB$3:$BB$1048576,0),MATCH(C$3,入力!$BV$2:$CN$2,0)),"")</f>
        <v/>
      </c>
      <c r="D56" s="75" t="str">
        <f>IFERROR(INDEX(入力!$BO$3:$BO$1048576,MATCH(ROW(D56)-ROW(D$3),入力!$BB$3:$BB$1048576,0),0),"")</f>
        <v/>
      </c>
      <c r="E56" s="74" t="str">
        <f>IFERROR(INDEX(入力!$BV$3:$CN$1048576,MATCH(ROW(E56)-ROW(E$3),入力!$BB$3:$BB$1048576,0),MATCH(E$3,入力!$BV$2:$CN$2,0)),"")</f>
        <v/>
      </c>
      <c r="F56" s="74" t="str">
        <f>IFERROR(INDEX(入力!$BV$3:$CN$1048576,MATCH(ROW(F56)-ROW(F$3),入力!$BB$3:$BB$1048576,0),MATCH(F$3,入力!$BV$2:$CN$2,0)),"")</f>
        <v/>
      </c>
      <c r="G56" s="74" t="str">
        <f>IFERROR(INDEX(入力!$BV$3:$CN$1048576,MATCH(ROW(G56)-ROW(G$3),入力!$BB$3:$BB$1048576,0),MATCH(G$3,入力!$BV$2:$CN$2,0)),"")</f>
        <v/>
      </c>
      <c r="H56" s="75" t="str">
        <f>IFERROR(INDEX(入力!$BV$3:$CN$1048576,MATCH(ROW(H56)-ROW(H$3),入力!$BB$3:$BB$1048576,0),MATCH(H$3,入力!$BV$2:$CN$2,0)),"")</f>
        <v/>
      </c>
      <c r="I56" s="76" t="str">
        <f>IFERROR(INDEX(入力!$BV$3:$CN$1048576,MATCH(ROW(I56)-ROW(I$3),入力!$BB$3:$BB$1048576,0),MATCH(I$3,入力!$BV$2:$CN$2,0)),"")</f>
        <v/>
      </c>
      <c r="J56" s="75" t="str">
        <f>IFERROR(INDEX(入力!$BV$3:$CN$1048576,MATCH(ROW(J56)-ROW(J$3),入力!$BB$3:$BB$1048576,0),MATCH(J$3,入力!$BV$2:$CN$2,0)),"")</f>
        <v/>
      </c>
      <c r="K56" s="75" t="str">
        <f>IFERROR(INDEX(入力!$BV$3:$CN$1048576,MATCH(ROW(K56)-ROW(K$3),入力!$BB$3:$BB$1048576,0),MATCH(K$3,入力!$BV$2:$CN$2,0)),"")</f>
        <v/>
      </c>
      <c r="L56" s="75" t="str">
        <f>IFERROR(INDEX(入力!$BV$3:$CN$1048576,MATCH(ROW(L56)-ROW(L$3),入力!$BB$3:$BB$1048576,0),MATCH(L$3,入力!$BV$2:$CN$2,0)),"")</f>
        <v/>
      </c>
      <c r="M56" s="117" t="str">
        <f>IFERROR(IF(履歴検索!$A56="","",INDEX(入力!$BV$3:$CN$1048576,MATCH(ROW(M56)-ROW(M$3),入力!$BB$3:$BB$1048576,0),MATCH(M$3,入力!$BV$2:$CN$2,0))),"")</f>
        <v/>
      </c>
      <c r="N56" s="75" t="str">
        <f>IFERROR(INDEX(入力!$BV$3:$CN$1048576,MATCH(ROW(N56)-ROW(N$3),入力!$BB$3:$BB$1048576,0),MATCH(N$3,入力!$BV$2:$CN$2,0)),"")</f>
        <v/>
      </c>
      <c r="O56" s="294" t="str">
        <f>IFERROR(INDEX(入力!$CJ$3:$CN$1048576,MATCH(ROW(O56)-ROW(O$3),入力!$BB$3:$BB$1048576,0),MATCH(O$3,入力!$CJ$2:$CN$2,0)),"")</f>
        <v/>
      </c>
      <c r="P56" s="294" t="str">
        <f>IFERROR(INDEX(入力!$CJ$3:$CN$1048576,MATCH(ROW(P56)-ROW(P$3),入力!$BB$3:$BB$1048576,0),MATCH(P$3,入力!$CJ$2:$CN$2,0)),"")</f>
        <v/>
      </c>
      <c r="Q56" s="294" t="str">
        <f>IFERROR(INDEX(入力!$BV$3:$CN$1048576,MATCH(ROW(Q56)-ROW(Q$3),入力!$BB$3:$BB$1048576,0),MATCH(Q$3,入力!$BV$2:$CN$2,0)),"")</f>
        <v/>
      </c>
      <c r="R56" s="77" t="str">
        <f>IFERROR(INDEX(入力!$BV$3:$CN$1048576,MATCH(ROW(R56)-ROW(R$3),入力!$BB$3:$BB$1048576,0),MATCH(R$3,入力!$BV$2:$CN$2,0)),"")</f>
        <v/>
      </c>
      <c r="S56" s="77" t="str">
        <f>IFERROR(INDEX(入力!$BV$3:$CN$1048576,MATCH(ROW(S56)-ROW(S$3),入力!$BB$3:$BB$1048576,0),MATCH(S$3,入力!$BV$2:$CN$2,0)),"")</f>
        <v/>
      </c>
      <c r="U56" s="28" t="str">
        <f>IF(Z56="","",COUNT($Z$4:Z56))</f>
        <v/>
      </c>
      <c r="V56" s="73" t="str">
        <f t="shared" si="1"/>
        <v/>
      </c>
      <c r="W56" s="113" t="str">
        <f>IF(OR($B56="",$B56=$B57),"",SUMIF($B$4:$B56,$B56,Q$4:Q56))</f>
        <v/>
      </c>
      <c r="X56" s="113" t="str">
        <f>IF(OR($B56="",$B56=$B57),"",SUMIF($B$4:$B56,$B56,K$4:K56)-Y56)</f>
        <v/>
      </c>
      <c r="Y56" s="113" t="str">
        <f>IF(OR($B56="",$B56=$B57),"",SUMIFS(K$4:K56,B$4:B56,$B56,F$4:F56,$Y$3))</f>
        <v/>
      </c>
      <c r="Z56" s="113" t="str">
        <f>IF(OR($B56="",$B56=$B57),"",SUMIF($B$4:$B56,$B56,S$4:S56))</f>
        <v/>
      </c>
    </row>
    <row r="57" spans="1:26" ht="25.05" customHeight="1" x14ac:dyDescent="0.2">
      <c r="A57" s="133" t="str">
        <f>IF(OR(B57="",AND(B56=B57,D56=D57)),"",MAX($A$4:A56)+1)</f>
        <v/>
      </c>
      <c r="B57" s="73" t="str">
        <f>IFERROR(INDEX(入力!$BV$3:$CN$1048576,MATCH(ROW(B57)-ROW(B$3),入力!$BB$3:$BB$1048576,0),MATCH(B$3,入力!$BV$2:$CN$2,0)),"")</f>
        <v/>
      </c>
      <c r="C57" s="74" t="str">
        <f>IFERROR(INDEX(入力!$BV$3:$CN$1048576,MATCH(ROW(C57)-ROW(C$3),入力!$BB$3:$BB$1048576,0),MATCH(C$3,入力!$BV$2:$CN$2,0)),"")</f>
        <v/>
      </c>
      <c r="D57" s="75" t="str">
        <f>IFERROR(INDEX(入力!$BO$3:$BO$1048576,MATCH(ROW(D57)-ROW(D$3),入力!$BB$3:$BB$1048576,0),0),"")</f>
        <v/>
      </c>
      <c r="E57" s="74" t="str">
        <f>IFERROR(INDEX(入力!$BV$3:$CN$1048576,MATCH(ROW(E57)-ROW(E$3),入力!$BB$3:$BB$1048576,0),MATCH(E$3,入力!$BV$2:$CN$2,0)),"")</f>
        <v/>
      </c>
      <c r="F57" s="74" t="str">
        <f>IFERROR(INDEX(入力!$BV$3:$CN$1048576,MATCH(ROW(F57)-ROW(F$3),入力!$BB$3:$BB$1048576,0),MATCH(F$3,入力!$BV$2:$CN$2,0)),"")</f>
        <v/>
      </c>
      <c r="G57" s="74" t="str">
        <f>IFERROR(INDEX(入力!$BV$3:$CN$1048576,MATCH(ROW(G57)-ROW(G$3),入力!$BB$3:$BB$1048576,0),MATCH(G$3,入力!$BV$2:$CN$2,0)),"")</f>
        <v/>
      </c>
      <c r="H57" s="75" t="str">
        <f>IFERROR(INDEX(入力!$BV$3:$CN$1048576,MATCH(ROW(H57)-ROW(H$3),入力!$BB$3:$BB$1048576,0),MATCH(H$3,入力!$BV$2:$CN$2,0)),"")</f>
        <v/>
      </c>
      <c r="I57" s="76" t="str">
        <f>IFERROR(INDEX(入力!$BV$3:$CN$1048576,MATCH(ROW(I57)-ROW(I$3),入力!$BB$3:$BB$1048576,0),MATCH(I$3,入力!$BV$2:$CN$2,0)),"")</f>
        <v/>
      </c>
      <c r="J57" s="75" t="str">
        <f>IFERROR(INDEX(入力!$BV$3:$CN$1048576,MATCH(ROW(J57)-ROW(J$3),入力!$BB$3:$BB$1048576,0),MATCH(J$3,入力!$BV$2:$CN$2,0)),"")</f>
        <v/>
      </c>
      <c r="K57" s="75" t="str">
        <f>IFERROR(INDEX(入力!$BV$3:$CN$1048576,MATCH(ROW(K57)-ROW(K$3),入力!$BB$3:$BB$1048576,0),MATCH(K$3,入力!$BV$2:$CN$2,0)),"")</f>
        <v/>
      </c>
      <c r="L57" s="75" t="str">
        <f>IFERROR(INDEX(入力!$BV$3:$CN$1048576,MATCH(ROW(L57)-ROW(L$3),入力!$BB$3:$BB$1048576,0),MATCH(L$3,入力!$BV$2:$CN$2,0)),"")</f>
        <v/>
      </c>
      <c r="M57" s="117" t="str">
        <f>IFERROR(IF(履歴検索!$A57="","",INDEX(入力!$BV$3:$CN$1048576,MATCH(ROW(M57)-ROW(M$3),入力!$BB$3:$BB$1048576,0),MATCH(M$3,入力!$BV$2:$CN$2,0))),"")</f>
        <v/>
      </c>
      <c r="N57" s="75" t="str">
        <f>IFERROR(INDEX(入力!$BV$3:$CN$1048576,MATCH(ROW(N57)-ROW(N$3),入力!$BB$3:$BB$1048576,0),MATCH(N$3,入力!$BV$2:$CN$2,0)),"")</f>
        <v/>
      </c>
      <c r="O57" s="294" t="str">
        <f>IFERROR(INDEX(入力!$CJ$3:$CN$1048576,MATCH(ROW(O57)-ROW(O$3),入力!$BB$3:$BB$1048576,0),MATCH(O$3,入力!$CJ$2:$CN$2,0)),"")</f>
        <v/>
      </c>
      <c r="P57" s="294" t="str">
        <f>IFERROR(INDEX(入力!$CJ$3:$CN$1048576,MATCH(ROW(P57)-ROW(P$3),入力!$BB$3:$BB$1048576,0),MATCH(P$3,入力!$CJ$2:$CN$2,0)),"")</f>
        <v/>
      </c>
      <c r="Q57" s="294" t="str">
        <f>IFERROR(INDEX(入力!$BV$3:$CN$1048576,MATCH(ROW(Q57)-ROW(Q$3),入力!$BB$3:$BB$1048576,0),MATCH(Q$3,入力!$BV$2:$CN$2,0)),"")</f>
        <v/>
      </c>
      <c r="R57" s="77" t="str">
        <f>IFERROR(INDEX(入力!$BV$3:$CN$1048576,MATCH(ROW(R57)-ROW(R$3),入力!$BB$3:$BB$1048576,0),MATCH(R$3,入力!$BV$2:$CN$2,0)),"")</f>
        <v/>
      </c>
      <c r="S57" s="77" t="str">
        <f>IFERROR(INDEX(入力!$BV$3:$CN$1048576,MATCH(ROW(S57)-ROW(S$3),入力!$BB$3:$BB$1048576,0),MATCH(S$3,入力!$BV$2:$CN$2,0)),"")</f>
        <v/>
      </c>
      <c r="U57" s="28" t="str">
        <f>IF(Z57="","",COUNT($Z$4:Z57))</f>
        <v/>
      </c>
      <c r="V57" s="73" t="str">
        <f t="shared" si="1"/>
        <v/>
      </c>
      <c r="W57" s="113" t="str">
        <f>IF(OR($B57="",$B57=$B58),"",SUMIF($B$4:$B57,$B57,Q$4:Q57))</f>
        <v/>
      </c>
      <c r="X57" s="113" t="str">
        <f>IF(OR($B57="",$B57=$B58),"",SUMIF($B$4:$B57,$B57,K$4:K57)-Y57)</f>
        <v/>
      </c>
      <c r="Y57" s="113" t="str">
        <f>IF(OR($B57="",$B57=$B58),"",SUMIFS(K$4:K57,B$4:B57,$B57,F$4:F57,$Y$3))</f>
        <v/>
      </c>
      <c r="Z57" s="113" t="str">
        <f>IF(OR($B57="",$B57=$B58),"",SUMIF($B$4:$B57,$B57,S$4:S57))</f>
        <v/>
      </c>
    </row>
    <row r="58" spans="1:26" ht="25.05" customHeight="1" x14ac:dyDescent="0.2">
      <c r="A58" s="133" t="str">
        <f>IF(OR(B58="",AND(B57=B58,D57=D58)),"",MAX($A$4:A57)+1)</f>
        <v/>
      </c>
      <c r="B58" s="73" t="str">
        <f>IFERROR(INDEX(入力!$BV$3:$CN$1048576,MATCH(ROW(B58)-ROW(B$3),入力!$BB$3:$BB$1048576,0),MATCH(B$3,入力!$BV$2:$CN$2,0)),"")</f>
        <v/>
      </c>
      <c r="C58" s="74" t="str">
        <f>IFERROR(INDEX(入力!$BV$3:$CN$1048576,MATCH(ROW(C58)-ROW(C$3),入力!$BB$3:$BB$1048576,0),MATCH(C$3,入力!$BV$2:$CN$2,0)),"")</f>
        <v/>
      </c>
      <c r="D58" s="75" t="str">
        <f>IFERROR(INDEX(入力!$BO$3:$BO$1048576,MATCH(ROW(D58)-ROW(D$3),入力!$BB$3:$BB$1048576,0),0),"")</f>
        <v/>
      </c>
      <c r="E58" s="74" t="str">
        <f>IFERROR(INDEX(入力!$BV$3:$CN$1048576,MATCH(ROW(E58)-ROW(E$3),入力!$BB$3:$BB$1048576,0),MATCH(E$3,入力!$BV$2:$CN$2,0)),"")</f>
        <v/>
      </c>
      <c r="F58" s="74" t="str">
        <f>IFERROR(INDEX(入力!$BV$3:$CN$1048576,MATCH(ROW(F58)-ROW(F$3),入力!$BB$3:$BB$1048576,0),MATCH(F$3,入力!$BV$2:$CN$2,0)),"")</f>
        <v/>
      </c>
      <c r="G58" s="74" t="str">
        <f>IFERROR(INDEX(入力!$BV$3:$CN$1048576,MATCH(ROW(G58)-ROW(G$3),入力!$BB$3:$BB$1048576,0),MATCH(G$3,入力!$BV$2:$CN$2,0)),"")</f>
        <v/>
      </c>
      <c r="H58" s="75" t="str">
        <f>IFERROR(INDEX(入力!$BV$3:$CN$1048576,MATCH(ROW(H58)-ROW(H$3),入力!$BB$3:$BB$1048576,0),MATCH(H$3,入力!$BV$2:$CN$2,0)),"")</f>
        <v/>
      </c>
      <c r="I58" s="76" t="str">
        <f>IFERROR(INDEX(入力!$BV$3:$CN$1048576,MATCH(ROW(I58)-ROW(I$3),入力!$BB$3:$BB$1048576,0),MATCH(I$3,入力!$BV$2:$CN$2,0)),"")</f>
        <v/>
      </c>
      <c r="J58" s="75" t="str">
        <f>IFERROR(INDEX(入力!$BV$3:$CN$1048576,MATCH(ROW(J58)-ROW(J$3),入力!$BB$3:$BB$1048576,0),MATCH(J$3,入力!$BV$2:$CN$2,0)),"")</f>
        <v/>
      </c>
      <c r="K58" s="75" t="str">
        <f>IFERROR(INDEX(入力!$BV$3:$CN$1048576,MATCH(ROW(K58)-ROW(K$3),入力!$BB$3:$BB$1048576,0),MATCH(K$3,入力!$BV$2:$CN$2,0)),"")</f>
        <v/>
      </c>
      <c r="L58" s="75" t="str">
        <f>IFERROR(INDEX(入力!$BV$3:$CN$1048576,MATCH(ROW(L58)-ROW(L$3),入力!$BB$3:$BB$1048576,0),MATCH(L$3,入力!$BV$2:$CN$2,0)),"")</f>
        <v/>
      </c>
      <c r="M58" s="117" t="str">
        <f>IFERROR(IF(履歴検索!$A58="","",INDEX(入力!$BV$3:$CN$1048576,MATCH(ROW(M58)-ROW(M$3),入力!$BB$3:$BB$1048576,0),MATCH(M$3,入力!$BV$2:$CN$2,0))),"")</f>
        <v/>
      </c>
      <c r="N58" s="75" t="str">
        <f>IFERROR(INDEX(入力!$BV$3:$CN$1048576,MATCH(ROW(N58)-ROW(N$3),入力!$BB$3:$BB$1048576,0),MATCH(N$3,入力!$BV$2:$CN$2,0)),"")</f>
        <v/>
      </c>
      <c r="O58" s="294" t="str">
        <f>IFERROR(INDEX(入力!$CJ$3:$CN$1048576,MATCH(ROW(O58)-ROW(O$3),入力!$BB$3:$BB$1048576,0),MATCH(O$3,入力!$CJ$2:$CN$2,0)),"")</f>
        <v/>
      </c>
      <c r="P58" s="294" t="str">
        <f>IFERROR(INDEX(入力!$CJ$3:$CN$1048576,MATCH(ROW(P58)-ROW(P$3),入力!$BB$3:$BB$1048576,0),MATCH(P$3,入力!$CJ$2:$CN$2,0)),"")</f>
        <v/>
      </c>
      <c r="Q58" s="294" t="str">
        <f>IFERROR(INDEX(入力!$BV$3:$CN$1048576,MATCH(ROW(Q58)-ROW(Q$3),入力!$BB$3:$BB$1048576,0),MATCH(Q$3,入力!$BV$2:$CN$2,0)),"")</f>
        <v/>
      </c>
      <c r="R58" s="77" t="str">
        <f>IFERROR(INDEX(入力!$BV$3:$CN$1048576,MATCH(ROW(R58)-ROW(R$3),入力!$BB$3:$BB$1048576,0),MATCH(R$3,入力!$BV$2:$CN$2,0)),"")</f>
        <v/>
      </c>
      <c r="S58" s="77" t="str">
        <f>IFERROR(INDEX(入力!$BV$3:$CN$1048576,MATCH(ROW(S58)-ROW(S$3),入力!$BB$3:$BB$1048576,0),MATCH(S$3,入力!$BV$2:$CN$2,0)),"")</f>
        <v/>
      </c>
      <c r="U58" s="28" t="str">
        <f>IF(Z58="","",COUNT($Z$4:Z58))</f>
        <v/>
      </c>
      <c r="V58" s="73" t="str">
        <f t="shared" si="1"/>
        <v/>
      </c>
      <c r="W58" s="113" t="str">
        <f>IF(OR($B58="",$B58=$B59),"",SUMIF($B$4:$B58,$B58,Q$4:Q58))</f>
        <v/>
      </c>
      <c r="X58" s="113" t="str">
        <f>IF(OR($B58="",$B58=$B59),"",SUMIF($B$4:$B58,$B58,K$4:K58)-Y58)</f>
        <v/>
      </c>
      <c r="Y58" s="113" t="str">
        <f>IF(OR($B58="",$B58=$B59),"",SUMIFS(K$4:K58,B$4:B58,$B58,F$4:F58,$Y$3))</f>
        <v/>
      </c>
      <c r="Z58" s="113" t="str">
        <f>IF(OR($B58="",$B58=$B59),"",SUMIF($B$4:$B58,$B58,S$4:S58))</f>
        <v/>
      </c>
    </row>
    <row r="59" spans="1:26" ht="25.05" customHeight="1" x14ac:dyDescent="0.2">
      <c r="A59" s="133" t="str">
        <f>IF(OR(B59="",AND(B58=B59,D58=D59)),"",MAX($A$4:A58)+1)</f>
        <v/>
      </c>
      <c r="B59" s="73" t="str">
        <f>IFERROR(INDEX(入力!$BV$3:$CN$1048576,MATCH(ROW(B59)-ROW(B$3),入力!$BB$3:$BB$1048576,0),MATCH(B$3,入力!$BV$2:$CN$2,0)),"")</f>
        <v/>
      </c>
      <c r="C59" s="74" t="str">
        <f>IFERROR(INDEX(入力!$BV$3:$CN$1048576,MATCH(ROW(C59)-ROW(C$3),入力!$BB$3:$BB$1048576,0),MATCH(C$3,入力!$BV$2:$CN$2,0)),"")</f>
        <v/>
      </c>
      <c r="D59" s="75" t="str">
        <f>IFERROR(INDEX(入力!$BO$3:$BO$1048576,MATCH(ROW(D59)-ROW(D$3),入力!$BB$3:$BB$1048576,0),0),"")</f>
        <v/>
      </c>
      <c r="E59" s="74" t="str">
        <f>IFERROR(INDEX(入力!$BV$3:$CN$1048576,MATCH(ROW(E59)-ROW(E$3),入力!$BB$3:$BB$1048576,0),MATCH(E$3,入力!$BV$2:$CN$2,0)),"")</f>
        <v/>
      </c>
      <c r="F59" s="74" t="str">
        <f>IFERROR(INDEX(入力!$BV$3:$CN$1048576,MATCH(ROW(F59)-ROW(F$3),入力!$BB$3:$BB$1048576,0),MATCH(F$3,入力!$BV$2:$CN$2,0)),"")</f>
        <v/>
      </c>
      <c r="G59" s="74" t="str">
        <f>IFERROR(INDEX(入力!$BV$3:$CN$1048576,MATCH(ROW(G59)-ROW(G$3),入力!$BB$3:$BB$1048576,0),MATCH(G$3,入力!$BV$2:$CN$2,0)),"")</f>
        <v/>
      </c>
      <c r="H59" s="75" t="str">
        <f>IFERROR(INDEX(入力!$BV$3:$CN$1048576,MATCH(ROW(H59)-ROW(H$3),入力!$BB$3:$BB$1048576,0),MATCH(H$3,入力!$BV$2:$CN$2,0)),"")</f>
        <v/>
      </c>
      <c r="I59" s="76" t="str">
        <f>IFERROR(INDEX(入力!$BV$3:$CN$1048576,MATCH(ROW(I59)-ROW(I$3),入力!$BB$3:$BB$1048576,0),MATCH(I$3,入力!$BV$2:$CN$2,0)),"")</f>
        <v/>
      </c>
      <c r="J59" s="75" t="str">
        <f>IFERROR(INDEX(入力!$BV$3:$CN$1048576,MATCH(ROW(J59)-ROW(J$3),入力!$BB$3:$BB$1048576,0),MATCH(J$3,入力!$BV$2:$CN$2,0)),"")</f>
        <v/>
      </c>
      <c r="K59" s="75" t="str">
        <f>IFERROR(INDEX(入力!$BV$3:$CN$1048576,MATCH(ROW(K59)-ROW(K$3),入力!$BB$3:$BB$1048576,0),MATCH(K$3,入力!$BV$2:$CN$2,0)),"")</f>
        <v/>
      </c>
      <c r="L59" s="75" t="str">
        <f>IFERROR(INDEX(入力!$BV$3:$CN$1048576,MATCH(ROW(L59)-ROW(L$3),入力!$BB$3:$BB$1048576,0),MATCH(L$3,入力!$BV$2:$CN$2,0)),"")</f>
        <v/>
      </c>
      <c r="M59" s="117" t="str">
        <f>IFERROR(IF(履歴検索!$A59="","",INDEX(入力!$BV$3:$CN$1048576,MATCH(ROW(M59)-ROW(M$3),入力!$BB$3:$BB$1048576,0),MATCH(M$3,入力!$BV$2:$CN$2,0))),"")</f>
        <v/>
      </c>
      <c r="N59" s="75" t="str">
        <f>IFERROR(INDEX(入力!$BV$3:$CN$1048576,MATCH(ROW(N59)-ROW(N$3),入力!$BB$3:$BB$1048576,0),MATCH(N$3,入力!$BV$2:$CN$2,0)),"")</f>
        <v/>
      </c>
      <c r="O59" s="294" t="str">
        <f>IFERROR(INDEX(入力!$CJ$3:$CN$1048576,MATCH(ROW(O59)-ROW(O$3),入力!$BB$3:$BB$1048576,0),MATCH(O$3,入力!$CJ$2:$CN$2,0)),"")</f>
        <v/>
      </c>
      <c r="P59" s="294" t="str">
        <f>IFERROR(INDEX(入力!$CJ$3:$CN$1048576,MATCH(ROW(P59)-ROW(P$3),入力!$BB$3:$BB$1048576,0),MATCH(P$3,入力!$CJ$2:$CN$2,0)),"")</f>
        <v/>
      </c>
      <c r="Q59" s="294" t="str">
        <f>IFERROR(INDEX(入力!$BV$3:$CN$1048576,MATCH(ROW(Q59)-ROW(Q$3),入力!$BB$3:$BB$1048576,0),MATCH(Q$3,入力!$BV$2:$CN$2,0)),"")</f>
        <v/>
      </c>
      <c r="R59" s="77" t="str">
        <f>IFERROR(INDEX(入力!$BV$3:$CN$1048576,MATCH(ROW(R59)-ROW(R$3),入力!$BB$3:$BB$1048576,0),MATCH(R$3,入力!$BV$2:$CN$2,0)),"")</f>
        <v/>
      </c>
      <c r="S59" s="77" t="str">
        <f>IFERROR(INDEX(入力!$BV$3:$CN$1048576,MATCH(ROW(S59)-ROW(S$3),入力!$BB$3:$BB$1048576,0),MATCH(S$3,入力!$BV$2:$CN$2,0)),"")</f>
        <v/>
      </c>
      <c r="U59" s="28" t="str">
        <f>IF(Z59="","",COUNT($Z$4:Z59))</f>
        <v/>
      </c>
      <c r="V59" s="73" t="str">
        <f t="shared" si="1"/>
        <v/>
      </c>
      <c r="W59" s="113" t="str">
        <f>IF(OR($B59="",$B59=$B60),"",SUMIF($B$4:$B59,$B59,Q$4:Q59))</f>
        <v/>
      </c>
      <c r="X59" s="113" t="str">
        <f>IF(OR($B59="",$B59=$B60),"",SUMIF($B$4:$B59,$B59,K$4:K59)-Y59)</f>
        <v/>
      </c>
      <c r="Y59" s="113" t="str">
        <f>IF(OR($B59="",$B59=$B60),"",SUMIFS(K$4:K59,B$4:B59,$B59,F$4:F59,$Y$3))</f>
        <v/>
      </c>
      <c r="Z59" s="113" t="str">
        <f>IF(OR($B59="",$B59=$B60),"",SUMIF($B$4:$B59,$B59,S$4:S59))</f>
        <v/>
      </c>
    </row>
    <row r="60" spans="1:26" ht="25.05" customHeight="1" x14ac:dyDescent="0.2">
      <c r="A60" s="133" t="str">
        <f>IF(OR(B60="",AND(B59=B60,D59=D60)),"",MAX($A$4:A59)+1)</f>
        <v/>
      </c>
      <c r="B60" s="73" t="str">
        <f>IFERROR(INDEX(入力!$BV$3:$CN$1048576,MATCH(ROW(B60)-ROW(B$3),入力!$BB$3:$BB$1048576,0),MATCH(B$3,入力!$BV$2:$CN$2,0)),"")</f>
        <v/>
      </c>
      <c r="C60" s="74" t="str">
        <f>IFERROR(INDEX(入力!$BV$3:$CN$1048576,MATCH(ROW(C60)-ROW(C$3),入力!$BB$3:$BB$1048576,0),MATCH(C$3,入力!$BV$2:$CN$2,0)),"")</f>
        <v/>
      </c>
      <c r="D60" s="75" t="str">
        <f>IFERROR(INDEX(入力!$BO$3:$BO$1048576,MATCH(ROW(D60)-ROW(D$3),入力!$BB$3:$BB$1048576,0),0),"")</f>
        <v/>
      </c>
      <c r="E60" s="74" t="str">
        <f>IFERROR(INDEX(入力!$BV$3:$CN$1048576,MATCH(ROW(E60)-ROW(E$3),入力!$BB$3:$BB$1048576,0),MATCH(E$3,入力!$BV$2:$CN$2,0)),"")</f>
        <v/>
      </c>
      <c r="F60" s="74" t="str">
        <f>IFERROR(INDEX(入力!$BV$3:$CN$1048576,MATCH(ROW(F60)-ROW(F$3),入力!$BB$3:$BB$1048576,0),MATCH(F$3,入力!$BV$2:$CN$2,0)),"")</f>
        <v/>
      </c>
      <c r="G60" s="74" t="str">
        <f>IFERROR(INDEX(入力!$BV$3:$CN$1048576,MATCH(ROW(G60)-ROW(G$3),入力!$BB$3:$BB$1048576,0),MATCH(G$3,入力!$BV$2:$CN$2,0)),"")</f>
        <v/>
      </c>
      <c r="H60" s="75" t="str">
        <f>IFERROR(INDEX(入力!$BV$3:$CN$1048576,MATCH(ROW(H60)-ROW(H$3),入力!$BB$3:$BB$1048576,0),MATCH(H$3,入力!$BV$2:$CN$2,0)),"")</f>
        <v/>
      </c>
      <c r="I60" s="76" t="str">
        <f>IFERROR(INDEX(入力!$BV$3:$CN$1048576,MATCH(ROW(I60)-ROW(I$3),入力!$BB$3:$BB$1048576,0),MATCH(I$3,入力!$BV$2:$CN$2,0)),"")</f>
        <v/>
      </c>
      <c r="J60" s="75" t="str">
        <f>IFERROR(INDEX(入力!$BV$3:$CN$1048576,MATCH(ROW(J60)-ROW(J$3),入力!$BB$3:$BB$1048576,0),MATCH(J$3,入力!$BV$2:$CN$2,0)),"")</f>
        <v/>
      </c>
      <c r="K60" s="75" t="str">
        <f>IFERROR(INDEX(入力!$BV$3:$CN$1048576,MATCH(ROW(K60)-ROW(K$3),入力!$BB$3:$BB$1048576,0),MATCH(K$3,入力!$BV$2:$CN$2,0)),"")</f>
        <v/>
      </c>
      <c r="L60" s="75" t="str">
        <f>IFERROR(INDEX(入力!$BV$3:$CN$1048576,MATCH(ROW(L60)-ROW(L$3),入力!$BB$3:$BB$1048576,0),MATCH(L$3,入力!$BV$2:$CN$2,0)),"")</f>
        <v/>
      </c>
      <c r="M60" s="117" t="str">
        <f>IFERROR(IF(履歴検索!$A60="","",INDEX(入力!$BV$3:$CN$1048576,MATCH(ROW(M60)-ROW(M$3),入力!$BB$3:$BB$1048576,0),MATCH(M$3,入力!$BV$2:$CN$2,0))),"")</f>
        <v/>
      </c>
      <c r="N60" s="75" t="str">
        <f>IFERROR(INDEX(入力!$BV$3:$CN$1048576,MATCH(ROW(N60)-ROW(N$3),入力!$BB$3:$BB$1048576,0),MATCH(N$3,入力!$BV$2:$CN$2,0)),"")</f>
        <v/>
      </c>
      <c r="O60" s="294" t="str">
        <f>IFERROR(INDEX(入力!$CJ$3:$CN$1048576,MATCH(ROW(O60)-ROW(O$3),入力!$BB$3:$BB$1048576,0),MATCH(O$3,入力!$CJ$2:$CN$2,0)),"")</f>
        <v/>
      </c>
      <c r="P60" s="294" t="str">
        <f>IFERROR(INDEX(入力!$CJ$3:$CN$1048576,MATCH(ROW(P60)-ROW(P$3),入力!$BB$3:$BB$1048576,0),MATCH(P$3,入力!$CJ$2:$CN$2,0)),"")</f>
        <v/>
      </c>
      <c r="Q60" s="294" t="str">
        <f>IFERROR(INDEX(入力!$BV$3:$CN$1048576,MATCH(ROW(Q60)-ROW(Q$3),入力!$BB$3:$BB$1048576,0),MATCH(Q$3,入力!$BV$2:$CN$2,0)),"")</f>
        <v/>
      </c>
      <c r="R60" s="77" t="str">
        <f>IFERROR(INDEX(入力!$BV$3:$CN$1048576,MATCH(ROW(R60)-ROW(R$3),入力!$BB$3:$BB$1048576,0),MATCH(R$3,入力!$BV$2:$CN$2,0)),"")</f>
        <v/>
      </c>
      <c r="S60" s="77" t="str">
        <f>IFERROR(INDEX(入力!$BV$3:$CN$1048576,MATCH(ROW(S60)-ROW(S$3),入力!$BB$3:$BB$1048576,0),MATCH(S$3,入力!$BV$2:$CN$2,0)),"")</f>
        <v/>
      </c>
      <c r="U60" s="28" t="str">
        <f>IF(Z60="","",COUNT($Z$4:Z60))</f>
        <v/>
      </c>
      <c r="V60" s="73" t="str">
        <f t="shared" si="1"/>
        <v/>
      </c>
      <c r="W60" s="113" t="str">
        <f>IF(OR($B60="",$B60=$B61),"",SUMIF($B$4:$B60,$B60,Q$4:Q60))</f>
        <v/>
      </c>
      <c r="X60" s="113" t="str">
        <f>IF(OR($B60="",$B60=$B61),"",SUMIF($B$4:$B60,$B60,K$4:K60)-Y60)</f>
        <v/>
      </c>
      <c r="Y60" s="113" t="str">
        <f>IF(OR($B60="",$B60=$B61),"",SUMIFS(K$4:K60,B$4:B60,$B60,F$4:F60,$Y$3))</f>
        <v/>
      </c>
      <c r="Z60" s="113" t="str">
        <f>IF(OR($B60="",$B60=$B61),"",SUMIF($B$4:$B60,$B60,S$4:S60))</f>
        <v/>
      </c>
    </row>
    <row r="61" spans="1:26" ht="25.05" customHeight="1" x14ac:dyDescent="0.2">
      <c r="A61" s="133" t="str">
        <f>IF(OR(B61="",AND(B60=B61,D60=D61)),"",MAX($A$4:A60)+1)</f>
        <v/>
      </c>
      <c r="B61" s="73" t="str">
        <f>IFERROR(INDEX(入力!$BV$3:$CN$1048576,MATCH(ROW(B61)-ROW(B$3),入力!$BB$3:$BB$1048576,0),MATCH(B$3,入力!$BV$2:$CN$2,0)),"")</f>
        <v/>
      </c>
      <c r="C61" s="74" t="str">
        <f>IFERROR(INDEX(入力!$BV$3:$CN$1048576,MATCH(ROW(C61)-ROW(C$3),入力!$BB$3:$BB$1048576,0),MATCH(C$3,入力!$BV$2:$CN$2,0)),"")</f>
        <v/>
      </c>
      <c r="D61" s="75" t="str">
        <f>IFERROR(INDEX(入力!$BO$3:$BO$1048576,MATCH(ROW(D61)-ROW(D$3),入力!$BB$3:$BB$1048576,0),0),"")</f>
        <v/>
      </c>
      <c r="E61" s="74" t="str">
        <f>IFERROR(INDEX(入力!$BV$3:$CN$1048576,MATCH(ROW(E61)-ROW(E$3),入力!$BB$3:$BB$1048576,0),MATCH(E$3,入力!$BV$2:$CN$2,0)),"")</f>
        <v/>
      </c>
      <c r="F61" s="74" t="str">
        <f>IFERROR(INDEX(入力!$BV$3:$CN$1048576,MATCH(ROW(F61)-ROW(F$3),入力!$BB$3:$BB$1048576,0),MATCH(F$3,入力!$BV$2:$CN$2,0)),"")</f>
        <v/>
      </c>
      <c r="G61" s="74" t="str">
        <f>IFERROR(INDEX(入力!$BV$3:$CN$1048576,MATCH(ROW(G61)-ROW(G$3),入力!$BB$3:$BB$1048576,0),MATCH(G$3,入力!$BV$2:$CN$2,0)),"")</f>
        <v/>
      </c>
      <c r="H61" s="75" t="str">
        <f>IFERROR(INDEX(入力!$BV$3:$CN$1048576,MATCH(ROW(H61)-ROW(H$3),入力!$BB$3:$BB$1048576,0),MATCH(H$3,入力!$BV$2:$CN$2,0)),"")</f>
        <v/>
      </c>
      <c r="I61" s="76" t="str">
        <f>IFERROR(INDEX(入力!$BV$3:$CN$1048576,MATCH(ROW(I61)-ROW(I$3),入力!$BB$3:$BB$1048576,0),MATCH(I$3,入力!$BV$2:$CN$2,0)),"")</f>
        <v/>
      </c>
      <c r="J61" s="75" t="str">
        <f>IFERROR(INDEX(入力!$BV$3:$CN$1048576,MATCH(ROW(J61)-ROW(J$3),入力!$BB$3:$BB$1048576,0),MATCH(J$3,入力!$BV$2:$CN$2,0)),"")</f>
        <v/>
      </c>
      <c r="K61" s="75" t="str">
        <f>IFERROR(INDEX(入力!$BV$3:$CN$1048576,MATCH(ROW(K61)-ROW(K$3),入力!$BB$3:$BB$1048576,0),MATCH(K$3,入力!$BV$2:$CN$2,0)),"")</f>
        <v/>
      </c>
      <c r="L61" s="75" t="str">
        <f>IFERROR(INDEX(入力!$BV$3:$CN$1048576,MATCH(ROW(L61)-ROW(L$3),入力!$BB$3:$BB$1048576,0),MATCH(L$3,入力!$BV$2:$CN$2,0)),"")</f>
        <v/>
      </c>
      <c r="M61" s="117" t="str">
        <f>IFERROR(IF(履歴検索!$A61="","",INDEX(入力!$BV$3:$CN$1048576,MATCH(ROW(M61)-ROW(M$3),入力!$BB$3:$BB$1048576,0),MATCH(M$3,入力!$BV$2:$CN$2,0))),"")</f>
        <v/>
      </c>
      <c r="N61" s="75" t="str">
        <f>IFERROR(INDEX(入力!$BV$3:$CN$1048576,MATCH(ROW(N61)-ROW(N$3),入力!$BB$3:$BB$1048576,0),MATCH(N$3,入力!$BV$2:$CN$2,0)),"")</f>
        <v/>
      </c>
      <c r="O61" s="294" t="str">
        <f>IFERROR(INDEX(入力!$CJ$3:$CN$1048576,MATCH(ROW(O61)-ROW(O$3),入力!$BB$3:$BB$1048576,0),MATCH(O$3,入力!$CJ$2:$CN$2,0)),"")</f>
        <v/>
      </c>
      <c r="P61" s="294" t="str">
        <f>IFERROR(INDEX(入力!$CJ$3:$CN$1048576,MATCH(ROW(P61)-ROW(P$3),入力!$BB$3:$BB$1048576,0),MATCH(P$3,入力!$CJ$2:$CN$2,0)),"")</f>
        <v/>
      </c>
      <c r="Q61" s="294" t="str">
        <f>IFERROR(INDEX(入力!$BV$3:$CN$1048576,MATCH(ROW(Q61)-ROW(Q$3),入力!$BB$3:$BB$1048576,0),MATCH(Q$3,入力!$BV$2:$CN$2,0)),"")</f>
        <v/>
      </c>
      <c r="R61" s="77" t="str">
        <f>IFERROR(INDEX(入力!$BV$3:$CN$1048576,MATCH(ROW(R61)-ROW(R$3),入力!$BB$3:$BB$1048576,0),MATCH(R$3,入力!$BV$2:$CN$2,0)),"")</f>
        <v/>
      </c>
      <c r="S61" s="77" t="str">
        <f>IFERROR(INDEX(入力!$BV$3:$CN$1048576,MATCH(ROW(S61)-ROW(S$3),入力!$BB$3:$BB$1048576,0),MATCH(S$3,入力!$BV$2:$CN$2,0)),"")</f>
        <v/>
      </c>
      <c r="U61" s="28" t="str">
        <f>IF(Z61="","",COUNT($Z$4:Z61))</f>
        <v/>
      </c>
      <c r="V61" s="73" t="str">
        <f t="shared" si="1"/>
        <v/>
      </c>
      <c r="W61" s="113" t="str">
        <f>IF(OR($B61="",$B61=$B62),"",SUMIF($B$4:$B61,$B61,Q$4:Q61))</f>
        <v/>
      </c>
      <c r="X61" s="113" t="str">
        <f>IF(OR($B61="",$B61=$B62),"",SUMIF($B$4:$B61,$B61,K$4:K61)-Y61)</f>
        <v/>
      </c>
      <c r="Y61" s="113" t="str">
        <f>IF(OR($B61="",$B61=$B62),"",SUMIFS(K$4:K61,B$4:B61,$B61,F$4:F61,$Y$3))</f>
        <v/>
      </c>
      <c r="Z61" s="113" t="str">
        <f>IF(OR($B61="",$B61=$B62),"",SUMIF($B$4:$B61,$B61,S$4:S61))</f>
        <v/>
      </c>
    </row>
    <row r="62" spans="1:26" ht="25.05" customHeight="1" x14ac:dyDescent="0.2">
      <c r="A62" s="133" t="str">
        <f>IF(OR(B62="",AND(B61=B62,D61=D62)),"",MAX($A$4:A61)+1)</f>
        <v/>
      </c>
      <c r="B62" s="73" t="str">
        <f>IFERROR(INDEX(入力!$BV$3:$CN$1048576,MATCH(ROW(B62)-ROW(B$3),入力!$BB$3:$BB$1048576,0),MATCH(B$3,入力!$BV$2:$CN$2,0)),"")</f>
        <v/>
      </c>
      <c r="C62" s="74" t="str">
        <f>IFERROR(INDEX(入力!$BV$3:$CN$1048576,MATCH(ROW(C62)-ROW(C$3),入力!$BB$3:$BB$1048576,0),MATCH(C$3,入力!$BV$2:$CN$2,0)),"")</f>
        <v/>
      </c>
      <c r="D62" s="75" t="str">
        <f>IFERROR(INDEX(入力!$BO$3:$BO$1048576,MATCH(ROW(D62)-ROW(D$3),入力!$BB$3:$BB$1048576,0),0),"")</f>
        <v/>
      </c>
      <c r="E62" s="74" t="str">
        <f>IFERROR(INDEX(入力!$BV$3:$CN$1048576,MATCH(ROW(E62)-ROW(E$3),入力!$BB$3:$BB$1048576,0),MATCH(E$3,入力!$BV$2:$CN$2,0)),"")</f>
        <v/>
      </c>
      <c r="F62" s="74" t="str">
        <f>IFERROR(INDEX(入力!$BV$3:$CN$1048576,MATCH(ROW(F62)-ROW(F$3),入力!$BB$3:$BB$1048576,0),MATCH(F$3,入力!$BV$2:$CN$2,0)),"")</f>
        <v/>
      </c>
      <c r="G62" s="74" t="str">
        <f>IFERROR(INDEX(入力!$BV$3:$CN$1048576,MATCH(ROW(G62)-ROW(G$3),入力!$BB$3:$BB$1048576,0),MATCH(G$3,入力!$BV$2:$CN$2,0)),"")</f>
        <v/>
      </c>
      <c r="H62" s="75" t="str">
        <f>IFERROR(INDEX(入力!$BV$3:$CN$1048576,MATCH(ROW(H62)-ROW(H$3),入力!$BB$3:$BB$1048576,0),MATCH(H$3,入力!$BV$2:$CN$2,0)),"")</f>
        <v/>
      </c>
      <c r="I62" s="76" t="str">
        <f>IFERROR(INDEX(入力!$BV$3:$CN$1048576,MATCH(ROW(I62)-ROW(I$3),入力!$BB$3:$BB$1048576,0),MATCH(I$3,入力!$BV$2:$CN$2,0)),"")</f>
        <v/>
      </c>
      <c r="J62" s="75" t="str">
        <f>IFERROR(INDEX(入力!$BV$3:$CN$1048576,MATCH(ROW(J62)-ROW(J$3),入力!$BB$3:$BB$1048576,0),MATCH(J$3,入力!$BV$2:$CN$2,0)),"")</f>
        <v/>
      </c>
      <c r="K62" s="75" t="str">
        <f>IFERROR(INDEX(入力!$BV$3:$CN$1048576,MATCH(ROW(K62)-ROW(K$3),入力!$BB$3:$BB$1048576,0),MATCH(K$3,入力!$BV$2:$CN$2,0)),"")</f>
        <v/>
      </c>
      <c r="L62" s="75" t="str">
        <f>IFERROR(INDEX(入力!$BV$3:$CN$1048576,MATCH(ROW(L62)-ROW(L$3),入力!$BB$3:$BB$1048576,0),MATCH(L$3,入力!$BV$2:$CN$2,0)),"")</f>
        <v/>
      </c>
      <c r="M62" s="117" t="str">
        <f>IFERROR(IF(履歴検索!$A62="","",INDEX(入力!$BV$3:$CN$1048576,MATCH(ROW(M62)-ROW(M$3),入力!$BB$3:$BB$1048576,0),MATCH(M$3,入力!$BV$2:$CN$2,0))),"")</f>
        <v/>
      </c>
      <c r="N62" s="75" t="str">
        <f>IFERROR(INDEX(入力!$BV$3:$CN$1048576,MATCH(ROW(N62)-ROW(N$3),入力!$BB$3:$BB$1048576,0),MATCH(N$3,入力!$BV$2:$CN$2,0)),"")</f>
        <v/>
      </c>
      <c r="O62" s="294" t="str">
        <f>IFERROR(INDEX(入力!$CJ$3:$CN$1048576,MATCH(ROW(O62)-ROW(O$3),入力!$BB$3:$BB$1048576,0),MATCH(O$3,入力!$CJ$2:$CN$2,0)),"")</f>
        <v/>
      </c>
      <c r="P62" s="294" t="str">
        <f>IFERROR(INDEX(入力!$CJ$3:$CN$1048576,MATCH(ROW(P62)-ROW(P$3),入力!$BB$3:$BB$1048576,0),MATCH(P$3,入力!$CJ$2:$CN$2,0)),"")</f>
        <v/>
      </c>
      <c r="Q62" s="294" t="str">
        <f>IFERROR(INDEX(入力!$BV$3:$CN$1048576,MATCH(ROW(Q62)-ROW(Q$3),入力!$BB$3:$BB$1048576,0),MATCH(Q$3,入力!$BV$2:$CN$2,0)),"")</f>
        <v/>
      </c>
      <c r="R62" s="77" t="str">
        <f>IFERROR(INDEX(入力!$BV$3:$CN$1048576,MATCH(ROW(R62)-ROW(R$3),入力!$BB$3:$BB$1048576,0),MATCH(R$3,入力!$BV$2:$CN$2,0)),"")</f>
        <v/>
      </c>
      <c r="S62" s="77" t="str">
        <f>IFERROR(INDEX(入力!$BV$3:$CN$1048576,MATCH(ROW(S62)-ROW(S$3),入力!$BB$3:$BB$1048576,0),MATCH(S$3,入力!$BV$2:$CN$2,0)),"")</f>
        <v/>
      </c>
      <c r="U62" s="28" t="str">
        <f>IF(Z62="","",COUNT($Z$4:Z62))</f>
        <v/>
      </c>
      <c r="V62" s="73" t="str">
        <f t="shared" si="1"/>
        <v/>
      </c>
      <c r="W62" s="113" t="str">
        <f>IF(OR($B62="",$B62=$B63),"",SUMIF($B$4:$B62,$B62,Q$4:Q62))</f>
        <v/>
      </c>
      <c r="X62" s="113" t="str">
        <f>IF(OR($B62="",$B62=$B63),"",SUMIF($B$4:$B62,$B62,K$4:K62)-Y62)</f>
        <v/>
      </c>
      <c r="Y62" s="113" t="str">
        <f>IF(OR($B62="",$B62=$B63),"",SUMIFS(K$4:K62,B$4:B62,$B62,F$4:F62,$Y$3))</f>
        <v/>
      </c>
      <c r="Z62" s="113" t="str">
        <f>IF(OR($B62="",$B62=$B63),"",SUMIF($B$4:$B62,$B62,S$4:S62))</f>
        <v/>
      </c>
    </row>
    <row r="63" spans="1:26" ht="25.05" customHeight="1" x14ac:dyDescent="0.2">
      <c r="A63" s="133" t="str">
        <f>IF(OR(B63="",AND(B62=B63,D62=D63)),"",MAX($A$4:A62)+1)</f>
        <v/>
      </c>
      <c r="B63" s="73" t="str">
        <f>IFERROR(INDEX(入力!$BV$3:$CN$1048576,MATCH(ROW(B63)-ROW(B$3),入力!$BB$3:$BB$1048576,0),MATCH(B$3,入力!$BV$2:$CN$2,0)),"")</f>
        <v/>
      </c>
      <c r="C63" s="74" t="str">
        <f>IFERROR(INDEX(入力!$BV$3:$CN$1048576,MATCH(ROW(C63)-ROW(C$3),入力!$BB$3:$BB$1048576,0),MATCH(C$3,入力!$BV$2:$CN$2,0)),"")</f>
        <v/>
      </c>
      <c r="D63" s="75" t="str">
        <f>IFERROR(INDEX(入力!$BO$3:$BO$1048576,MATCH(ROW(D63)-ROW(D$3),入力!$BB$3:$BB$1048576,0),0),"")</f>
        <v/>
      </c>
      <c r="E63" s="74" t="str">
        <f>IFERROR(INDEX(入力!$BV$3:$CN$1048576,MATCH(ROW(E63)-ROW(E$3),入力!$BB$3:$BB$1048576,0),MATCH(E$3,入力!$BV$2:$CN$2,0)),"")</f>
        <v/>
      </c>
      <c r="F63" s="74" t="str">
        <f>IFERROR(INDEX(入力!$BV$3:$CN$1048576,MATCH(ROW(F63)-ROW(F$3),入力!$BB$3:$BB$1048576,0),MATCH(F$3,入力!$BV$2:$CN$2,0)),"")</f>
        <v/>
      </c>
      <c r="G63" s="74" t="str">
        <f>IFERROR(INDEX(入力!$BV$3:$CN$1048576,MATCH(ROW(G63)-ROW(G$3),入力!$BB$3:$BB$1048576,0),MATCH(G$3,入力!$BV$2:$CN$2,0)),"")</f>
        <v/>
      </c>
      <c r="H63" s="75" t="str">
        <f>IFERROR(INDEX(入力!$BV$3:$CN$1048576,MATCH(ROW(H63)-ROW(H$3),入力!$BB$3:$BB$1048576,0),MATCH(H$3,入力!$BV$2:$CN$2,0)),"")</f>
        <v/>
      </c>
      <c r="I63" s="76" t="str">
        <f>IFERROR(INDEX(入力!$BV$3:$CN$1048576,MATCH(ROW(I63)-ROW(I$3),入力!$BB$3:$BB$1048576,0),MATCH(I$3,入力!$BV$2:$CN$2,0)),"")</f>
        <v/>
      </c>
      <c r="J63" s="75" t="str">
        <f>IFERROR(INDEX(入力!$BV$3:$CN$1048576,MATCH(ROW(J63)-ROW(J$3),入力!$BB$3:$BB$1048576,0),MATCH(J$3,入力!$BV$2:$CN$2,0)),"")</f>
        <v/>
      </c>
      <c r="K63" s="75" t="str">
        <f>IFERROR(INDEX(入力!$BV$3:$CN$1048576,MATCH(ROW(K63)-ROW(K$3),入力!$BB$3:$BB$1048576,0),MATCH(K$3,入力!$BV$2:$CN$2,0)),"")</f>
        <v/>
      </c>
      <c r="L63" s="75" t="str">
        <f>IFERROR(INDEX(入力!$BV$3:$CN$1048576,MATCH(ROW(L63)-ROW(L$3),入力!$BB$3:$BB$1048576,0),MATCH(L$3,入力!$BV$2:$CN$2,0)),"")</f>
        <v/>
      </c>
      <c r="M63" s="117" t="str">
        <f>IFERROR(IF(履歴検索!$A63="","",INDEX(入力!$BV$3:$CN$1048576,MATCH(ROW(M63)-ROW(M$3),入力!$BB$3:$BB$1048576,0),MATCH(M$3,入力!$BV$2:$CN$2,0))),"")</f>
        <v/>
      </c>
      <c r="N63" s="75" t="str">
        <f>IFERROR(INDEX(入力!$BV$3:$CN$1048576,MATCH(ROW(N63)-ROW(N$3),入力!$BB$3:$BB$1048576,0),MATCH(N$3,入力!$BV$2:$CN$2,0)),"")</f>
        <v/>
      </c>
      <c r="O63" s="294" t="str">
        <f>IFERROR(INDEX(入力!$CJ$3:$CN$1048576,MATCH(ROW(O63)-ROW(O$3),入力!$BB$3:$BB$1048576,0),MATCH(O$3,入力!$CJ$2:$CN$2,0)),"")</f>
        <v/>
      </c>
      <c r="P63" s="294" t="str">
        <f>IFERROR(INDEX(入力!$CJ$3:$CN$1048576,MATCH(ROW(P63)-ROW(P$3),入力!$BB$3:$BB$1048576,0),MATCH(P$3,入力!$CJ$2:$CN$2,0)),"")</f>
        <v/>
      </c>
      <c r="Q63" s="294" t="str">
        <f>IFERROR(INDEX(入力!$BV$3:$CN$1048576,MATCH(ROW(Q63)-ROW(Q$3),入力!$BB$3:$BB$1048576,0),MATCH(Q$3,入力!$BV$2:$CN$2,0)),"")</f>
        <v/>
      </c>
      <c r="R63" s="77" t="str">
        <f>IFERROR(INDEX(入力!$BV$3:$CN$1048576,MATCH(ROW(R63)-ROW(R$3),入力!$BB$3:$BB$1048576,0),MATCH(R$3,入力!$BV$2:$CN$2,0)),"")</f>
        <v/>
      </c>
      <c r="S63" s="77" t="str">
        <f>IFERROR(INDEX(入力!$BV$3:$CN$1048576,MATCH(ROW(S63)-ROW(S$3),入力!$BB$3:$BB$1048576,0),MATCH(S$3,入力!$BV$2:$CN$2,0)),"")</f>
        <v/>
      </c>
      <c r="U63" s="28" t="str">
        <f>IF(Z63="","",COUNT($Z$4:Z63))</f>
        <v/>
      </c>
      <c r="V63" s="73" t="str">
        <f t="shared" si="1"/>
        <v/>
      </c>
      <c r="W63" s="113" t="str">
        <f>IF(OR($B63="",$B63=$B64),"",SUMIF($B$4:$B63,$B63,Q$4:Q63))</f>
        <v/>
      </c>
      <c r="X63" s="113" t="str">
        <f>IF(OR($B63="",$B63=$B64),"",SUMIF($B$4:$B63,$B63,K$4:K63)-Y63)</f>
        <v/>
      </c>
      <c r="Y63" s="113" t="str">
        <f>IF(OR($B63="",$B63=$B64),"",SUMIFS(K$4:K63,B$4:B63,$B63,F$4:F63,$Y$3))</f>
        <v/>
      </c>
      <c r="Z63" s="113" t="str">
        <f>IF(OR($B63="",$B63=$B64),"",SUMIF($B$4:$B63,$B63,S$4:S63))</f>
        <v/>
      </c>
    </row>
    <row r="64" spans="1:26" ht="25.05" customHeight="1" x14ac:dyDescent="0.2">
      <c r="A64" s="133" t="str">
        <f>IF(OR(B64="",AND(B63=B64,D63=D64)),"",MAX($A$4:A63)+1)</f>
        <v/>
      </c>
      <c r="B64" s="73" t="str">
        <f>IFERROR(INDEX(入力!$BV$3:$CN$1048576,MATCH(ROW(B64)-ROW(B$3),入力!$BB$3:$BB$1048576,0),MATCH(B$3,入力!$BV$2:$CN$2,0)),"")</f>
        <v/>
      </c>
      <c r="C64" s="74" t="str">
        <f>IFERROR(INDEX(入力!$BV$3:$CN$1048576,MATCH(ROW(C64)-ROW(C$3),入力!$BB$3:$BB$1048576,0),MATCH(C$3,入力!$BV$2:$CN$2,0)),"")</f>
        <v/>
      </c>
      <c r="D64" s="75" t="str">
        <f>IFERROR(INDEX(入力!$BO$3:$BO$1048576,MATCH(ROW(D64)-ROW(D$3),入力!$BB$3:$BB$1048576,0),0),"")</f>
        <v/>
      </c>
      <c r="E64" s="74" t="str">
        <f>IFERROR(INDEX(入力!$BV$3:$CN$1048576,MATCH(ROW(E64)-ROW(E$3),入力!$BB$3:$BB$1048576,0),MATCH(E$3,入力!$BV$2:$CN$2,0)),"")</f>
        <v/>
      </c>
      <c r="F64" s="74" t="str">
        <f>IFERROR(INDEX(入力!$BV$3:$CN$1048576,MATCH(ROW(F64)-ROW(F$3),入力!$BB$3:$BB$1048576,0),MATCH(F$3,入力!$BV$2:$CN$2,0)),"")</f>
        <v/>
      </c>
      <c r="G64" s="74" t="str">
        <f>IFERROR(INDEX(入力!$BV$3:$CN$1048576,MATCH(ROW(G64)-ROW(G$3),入力!$BB$3:$BB$1048576,0),MATCH(G$3,入力!$BV$2:$CN$2,0)),"")</f>
        <v/>
      </c>
      <c r="H64" s="75" t="str">
        <f>IFERROR(INDEX(入力!$BV$3:$CN$1048576,MATCH(ROW(H64)-ROW(H$3),入力!$BB$3:$BB$1048576,0),MATCH(H$3,入力!$BV$2:$CN$2,0)),"")</f>
        <v/>
      </c>
      <c r="I64" s="76" t="str">
        <f>IFERROR(INDEX(入力!$BV$3:$CN$1048576,MATCH(ROW(I64)-ROW(I$3),入力!$BB$3:$BB$1048576,0),MATCH(I$3,入力!$BV$2:$CN$2,0)),"")</f>
        <v/>
      </c>
      <c r="J64" s="75" t="str">
        <f>IFERROR(INDEX(入力!$BV$3:$CN$1048576,MATCH(ROW(J64)-ROW(J$3),入力!$BB$3:$BB$1048576,0),MATCH(J$3,入力!$BV$2:$CN$2,0)),"")</f>
        <v/>
      </c>
      <c r="K64" s="75" t="str">
        <f>IFERROR(INDEX(入力!$BV$3:$CN$1048576,MATCH(ROW(K64)-ROW(K$3),入力!$BB$3:$BB$1048576,0),MATCH(K$3,入力!$BV$2:$CN$2,0)),"")</f>
        <v/>
      </c>
      <c r="L64" s="75" t="str">
        <f>IFERROR(INDEX(入力!$BV$3:$CN$1048576,MATCH(ROW(L64)-ROW(L$3),入力!$BB$3:$BB$1048576,0),MATCH(L$3,入力!$BV$2:$CN$2,0)),"")</f>
        <v/>
      </c>
      <c r="M64" s="117" t="str">
        <f>IFERROR(IF(履歴検索!$A64="","",INDEX(入力!$BV$3:$CN$1048576,MATCH(ROW(M64)-ROW(M$3),入力!$BB$3:$BB$1048576,0),MATCH(M$3,入力!$BV$2:$CN$2,0))),"")</f>
        <v/>
      </c>
      <c r="N64" s="75" t="str">
        <f>IFERROR(INDEX(入力!$BV$3:$CN$1048576,MATCH(ROW(N64)-ROW(N$3),入力!$BB$3:$BB$1048576,0),MATCH(N$3,入力!$BV$2:$CN$2,0)),"")</f>
        <v/>
      </c>
      <c r="O64" s="294" t="str">
        <f>IFERROR(INDEX(入力!$CJ$3:$CN$1048576,MATCH(ROW(O64)-ROW(O$3),入力!$BB$3:$BB$1048576,0),MATCH(O$3,入力!$CJ$2:$CN$2,0)),"")</f>
        <v/>
      </c>
      <c r="P64" s="294" t="str">
        <f>IFERROR(INDEX(入力!$CJ$3:$CN$1048576,MATCH(ROW(P64)-ROW(P$3),入力!$BB$3:$BB$1048576,0),MATCH(P$3,入力!$CJ$2:$CN$2,0)),"")</f>
        <v/>
      </c>
      <c r="Q64" s="294" t="str">
        <f>IFERROR(INDEX(入力!$BV$3:$CN$1048576,MATCH(ROW(Q64)-ROW(Q$3),入力!$BB$3:$BB$1048576,0),MATCH(Q$3,入力!$BV$2:$CN$2,0)),"")</f>
        <v/>
      </c>
      <c r="R64" s="77" t="str">
        <f>IFERROR(INDEX(入力!$BV$3:$CN$1048576,MATCH(ROW(R64)-ROW(R$3),入力!$BB$3:$BB$1048576,0),MATCH(R$3,入力!$BV$2:$CN$2,0)),"")</f>
        <v/>
      </c>
      <c r="S64" s="77" t="str">
        <f>IFERROR(INDEX(入力!$BV$3:$CN$1048576,MATCH(ROW(S64)-ROW(S$3),入力!$BB$3:$BB$1048576,0),MATCH(S$3,入力!$BV$2:$CN$2,0)),"")</f>
        <v/>
      </c>
      <c r="U64" s="28" t="str">
        <f>IF(Z64="","",COUNT($Z$4:Z64))</f>
        <v/>
      </c>
      <c r="V64" s="73" t="str">
        <f t="shared" si="1"/>
        <v/>
      </c>
      <c r="W64" s="113" t="str">
        <f>IF(OR($B64="",$B64=$B65),"",SUMIF($B$4:$B64,$B64,Q$4:Q64))</f>
        <v/>
      </c>
      <c r="X64" s="113" t="str">
        <f>IF(OR($B64="",$B64=$B65),"",SUMIF($B$4:$B64,$B64,K$4:K64)-Y64)</f>
        <v/>
      </c>
      <c r="Y64" s="113" t="str">
        <f>IF(OR($B64="",$B64=$B65),"",SUMIFS(K$4:K64,B$4:B64,$B64,F$4:F64,$Y$3))</f>
        <v/>
      </c>
      <c r="Z64" s="113" t="str">
        <f>IF(OR($B64="",$B64=$B65),"",SUMIF($B$4:$B64,$B64,S$4:S64))</f>
        <v/>
      </c>
    </row>
    <row r="65" spans="1:26" ht="25.05" customHeight="1" x14ac:dyDescent="0.2">
      <c r="A65" s="133" t="str">
        <f>IF(OR(B65="",AND(B64=B65,D64=D65)),"",MAX($A$4:A64)+1)</f>
        <v/>
      </c>
      <c r="B65" s="73" t="str">
        <f>IFERROR(INDEX(入力!$BV$3:$CN$1048576,MATCH(ROW(B65)-ROW(B$3),入力!$BB$3:$BB$1048576,0),MATCH(B$3,入力!$BV$2:$CN$2,0)),"")</f>
        <v/>
      </c>
      <c r="C65" s="74" t="str">
        <f>IFERROR(INDEX(入力!$BV$3:$CN$1048576,MATCH(ROW(C65)-ROW(C$3),入力!$BB$3:$BB$1048576,0),MATCH(C$3,入力!$BV$2:$CN$2,0)),"")</f>
        <v/>
      </c>
      <c r="D65" s="75" t="str">
        <f>IFERROR(INDEX(入力!$BO$3:$BO$1048576,MATCH(ROW(D65)-ROW(D$3),入力!$BB$3:$BB$1048576,0),0),"")</f>
        <v/>
      </c>
      <c r="E65" s="74" t="str">
        <f>IFERROR(INDEX(入力!$BV$3:$CN$1048576,MATCH(ROW(E65)-ROW(E$3),入力!$BB$3:$BB$1048576,0),MATCH(E$3,入力!$BV$2:$CN$2,0)),"")</f>
        <v/>
      </c>
      <c r="F65" s="74" t="str">
        <f>IFERROR(INDEX(入力!$BV$3:$CN$1048576,MATCH(ROW(F65)-ROW(F$3),入力!$BB$3:$BB$1048576,0),MATCH(F$3,入力!$BV$2:$CN$2,0)),"")</f>
        <v/>
      </c>
      <c r="G65" s="74" t="str">
        <f>IFERROR(INDEX(入力!$BV$3:$CN$1048576,MATCH(ROW(G65)-ROW(G$3),入力!$BB$3:$BB$1048576,0),MATCH(G$3,入力!$BV$2:$CN$2,0)),"")</f>
        <v/>
      </c>
      <c r="H65" s="75" t="str">
        <f>IFERROR(INDEX(入力!$BV$3:$CN$1048576,MATCH(ROW(H65)-ROW(H$3),入力!$BB$3:$BB$1048576,0),MATCH(H$3,入力!$BV$2:$CN$2,0)),"")</f>
        <v/>
      </c>
      <c r="I65" s="76" t="str">
        <f>IFERROR(INDEX(入力!$BV$3:$CN$1048576,MATCH(ROW(I65)-ROW(I$3),入力!$BB$3:$BB$1048576,0),MATCH(I$3,入力!$BV$2:$CN$2,0)),"")</f>
        <v/>
      </c>
      <c r="J65" s="75" t="str">
        <f>IFERROR(INDEX(入力!$BV$3:$CN$1048576,MATCH(ROW(J65)-ROW(J$3),入力!$BB$3:$BB$1048576,0),MATCH(J$3,入力!$BV$2:$CN$2,0)),"")</f>
        <v/>
      </c>
      <c r="K65" s="75" t="str">
        <f>IFERROR(INDEX(入力!$BV$3:$CN$1048576,MATCH(ROW(K65)-ROW(K$3),入力!$BB$3:$BB$1048576,0),MATCH(K$3,入力!$BV$2:$CN$2,0)),"")</f>
        <v/>
      </c>
      <c r="L65" s="75" t="str">
        <f>IFERROR(INDEX(入力!$BV$3:$CN$1048576,MATCH(ROW(L65)-ROW(L$3),入力!$BB$3:$BB$1048576,0),MATCH(L$3,入力!$BV$2:$CN$2,0)),"")</f>
        <v/>
      </c>
      <c r="M65" s="117" t="str">
        <f>IFERROR(IF(履歴検索!$A65="","",INDEX(入力!$BV$3:$CN$1048576,MATCH(ROW(M65)-ROW(M$3),入力!$BB$3:$BB$1048576,0),MATCH(M$3,入力!$BV$2:$CN$2,0))),"")</f>
        <v/>
      </c>
      <c r="N65" s="75" t="str">
        <f>IFERROR(INDEX(入力!$BV$3:$CN$1048576,MATCH(ROW(N65)-ROW(N$3),入力!$BB$3:$BB$1048576,0),MATCH(N$3,入力!$BV$2:$CN$2,0)),"")</f>
        <v/>
      </c>
      <c r="O65" s="294" t="str">
        <f>IFERROR(INDEX(入力!$CJ$3:$CN$1048576,MATCH(ROW(O65)-ROW(O$3),入力!$BB$3:$BB$1048576,0),MATCH(O$3,入力!$CJ$2:$CN$2,0)),"")</f>
        <v/>
      </c>
      <c r="P65" s="294" t="str">
        <f>IFERROR(INDEX(入力!$CJ$3:$CN$1048576,MATCH(ROW(P65)-ROW(P$3),入力!$BB$3:$BB$1048576,0),MATCH(P$3,入力!$CJ$2:$CN$2,0)),"")</f>
        <v/>
      </c>
      <c r="Q65" s="294" t="str">
        <f>IFERROR(INDEX(入力!$BV$3:$CN$1048576,MATCH(ROW(Q65)-ROW(Q$3),入力!$BB$3:$BB$1048576,0),MATCH(Q$3,入力!$BV$2:$CN$2,0)),"")</f>
        <v/>
      </c>
      <c r="R65" s="77" t="str">
        <f>IFERROR(INDEX(入力!$BV$3:$CN$1048576,MATCH(ROW(R65)-ROW(R$3),入力!$BB$3:$BB$1048576,0),MATCH(R$3,入力!$BV$2:$CN$2,0)),"")</f>
        <v/>
      </c>
      <c r="S65" s="77" t="str">
        <f>IFERROR(INDEX(入力!$BV$3:$CN$1048576,MATCH(ROW(S65)-ROW(S$3),入力!$BB$3:$BB$1048576,0),MATCH(S$3,入力!$BV$2:$CN$2,0)),"")</f>
        <v/>
      </c>
      <c r="U65" s="28" t="str">
        <f>IF(Z65="","",COUNT($Z$4:Z65))</f>
        <v/>
      </c>
      <c r="V65" s="73" t="str">
        <f t="shared" si="1"/>
        <v/>
      </c>
      <c r="W65" s="113" t="str">
        <f>IF(OR($B65="",$B65=$B66),"",SUMIF($B$4:$B65,$B65,Q$4:Q65))</f>
        <v/>
      </c>
      <c r="X65" s="113" t="str">
        <f>IF(OR($B65="",$B65=$B66),"",SUMIF($B$4:$B65,$B65,K$4:K65)-Y65)</f>
        <v/>
      </c>
      <c r="Y65" s="113" t="str">
        <f>IF(OR($B65="",$B65=$B66),"",SUMIFS(K$4:K65,B$4:B65,$B65,F$4:F65,$Y$3))</f>
        <v/>
      </c>
      <c r="Z65" s="113" t="str">
        <f>IF(OR($B65="",$B65=$B66),"",SUMIF($B$4:$B65,$B65,S$4:S65))</f>
        <v/>
      </c>
    </row>
    <row r="66" spans="1:26" ht="25.05" customHeight="1" x14ac:dyDescent="0.2">
      <c r="A66" s="133" t="str">
        <f>IF(OR(B66="",AND(B65=B66,D65=D66)),"",MAX($A$4:A65)+1)</f>
        <v/>
      </c>
      <c r="B66" s="73" t="str">
        <f>IFERROR(INDEX(入力!$BV$3:$CN$1048576,MATCH(ROW(B66)-ROW(B$3),入力!$BB$3:$BB$1048576,0),MATCH(B$3,入力!$BV$2:$CN$2,0)),"")</f>
        <v/>
      </c>
      <c r="C66" s="74" t="str">
        <f>IFERROR(INDEX(入力!$BV$3:$CN$1048576,MATCH(ROW(C66)-ROW(C$3),入力!$BB$3:$BB$1048576,0),MATCH(C$3,入力!$BV$2:$CN$2,0)),"")</f>
        <v/>
      </c>
      <c r="D66" s="75" t="str">
        <f>IFERROR(INDEX(入力!$BO$3:$BO$1048576,MATCH(ROW(D66)-ROW(D$3),入力!$BB$3:$BB$1048576,0),0),"")</f>
        <v/>
      </c>
      <c r="E66" s="74" t="str">
        <f>IFERROR(INDEX(入力!$BV$3:$CN$1048576,MATCH(ROW(E66)-ROW(E$3),入力!$BB$3:$BB$1048576,0),MATCH(E$3,入力!$BV$2:$CN$2,0)),"")</f>
        <v/>
      </c>
      <c r="F66" s="74" t="str">
        <f>IFERROR(INDEX(入力!$BV$3:$CN$1048576,MATCH(ROW(F66)-ROW(F$3),入力!$BB$3:$BB$1048576,0),MATCH(F$3,入力!$BV$2:$CN$2,0)),"")</f>
        <v/>
      </c>
      <c r="G66" s="74" t="str">
        <f>IFERROR(INDEX(入力!$BV$3:$CN$1048576,MATCH(ROW(G66)-ROW(G$3),入力!$BB$3:$BB$1048576,0),MATCH(G$3,入力!$BV$2:$CN$2,0)),"")</f>
        <v/>
      </c>
      <c r="H66" s="75" t="str">
        <f>IFERROR(INDEX(入力!$BV$3:$CN$1048576,MATCH(ROW(H66)-ROW(H$3),入力!$BB$3:$BB$1048576,0),MATCH(H$3,入力!$BV$2:$CN$2,0)),"")</f>
        <v/>
      </c>
      <c r="I66" s="76" t="str">
        <f>IFERROR(INDEX(入力!$BV$3:$CN$1048576,MATCH(ROW(I66)-ROW(I$3),入力!$BB$3:$BB$1048576,0),MATCH(I$3,入力!$BV$2:$CN$2,0)),"")</f>
        <v/>
      </c>
      <c r="J66" s="75" t="str">
        <f>IFERROR(INDEX(入力!$BV$3:$CN$1048576,MATCH(ROW(J66)-ROW(J$3),入力!$BB$3:$BB$1048576,0),MATCH(J$3,入力!$BV$2:$CN$2,0)),"")</f>
        <v/>
      </c>
      <c r="K66" s="75" t="str">
        <f>IFERROR(INDEX(入力!$BV$3:$CN$1048576,MATCH(ROW(K66)-ROW(K$3),入力!$BB$3:$BB$1048576,0),MATCH(K$3,入力!$BV$2:$CN$2,0)),"")</f>
        <v/>
      </c>
      <c r="L66" s="75" t="str">
        <f>IFERROR(INDEX(入力!$BV$3:$CN$1048576,MATCH(ROW(L66)-ROW(L$3),入力!$BB$3:$BB$1048576,0),MATCH(L$3,入力!$BV$2:$CN$2,0)),"")</f>
        <v/>
      </c>
      <c r="M66" s="117" t="str">
        <f>IFERROR(IF(履歴検索!$A66="","",INDEX(入力!$BV$3:$CN$1048576,MATCH(ROW(M66)-ROW(M$3),入力!$BB$3:$BB$1048576,0),MATCH(M$3,入力!$BV$2:$CN$2,0))),"")</f>
        <v/>
      </c>
      <c r="N66" s="75" t="str">
        <f>IFERROR(INDEX(入力!$BV$3:$CN$1048576,MATCH(ROW(N66)-ROW(N$3),入力!$BB$3:$BB$1048576,0),MATCH(N$3,入力!$BV$2:$CN$2,0)),"")</f>
        <v/>
      </c>
      <c r="O66" s="294" t="str">
        <f>IFERROR(INDEX(入力!$CJ$3:$CN$1048576,MATCH(ROW(O66)-ROW(O$3),入力!$BB$3:$BB$1048576,0),MATCH(O$3,入力!$CJ$2:$CN$2,0)),"")</f>
        <v/>
      </c>
      <c r="P66" s="294" t="str">
        <f>IFERROR(INDEX(入力!$CJ$3:$CN$1048576,MATCH(ROW(P66)-ROW(P$3),入力!$BB$3:$BB$1048576,0),MATCH(P$3,入力!$CJ$2:$CN$2,0)),"")</f>
        <v/>
      </c>
      <c r="Q66" s="294" t="str">
        <f>IFERROR(INDEX(入力!$BV$3:$CN$1048576,MATCH(ROW(Q66)-ROW(Q$3),入力!$BB$3:$BB$1048576,0),MATCH(Q$3,入力!$BV$2:$CN$2,0)),"")</f>
        <v/>
      </c>
      <c r="R66" s="77" t="str">
        <f>IFERROR(INDEX(入力!$BV$3:$CN$1048576,MATCH(ROW(R66)-ROW(R$3),入力!$BB$3:$BB$1048576,0),MATCH(R$3,入力!$BV$2:$CN$2,0)),"")</f>
        <v/>
      </c>
      <c r="S66" s="77" t="str">
        <f>IFERROR(INDEX(入力!$BV$3:$CN$1048576,MATCH(ROW(S66)-ROW(S$3),入力!$BB$3:$BB$1048576,0),MATCH(S$3,入力!$BV$2:$CN$2,0)),"")</f>
        <v/>
      </c>
      <c r="U66" s="28" t="str">
        <f>IF(Z66="","",COUNT($Z$4:Z66))</f>
        <v/>
      </c>
      <c r="V66" s="73" t="str">
        <f t="shared" si="1"/>
        <v/>
      </c>
      <c r="W66" s="113" t="str">
        <f>IF(OR($B66="",$B66=$B67),"",SUMIF($B$4:$B66,$B66,Q$4:Q66))</f>
        <v/>
      </c>
      <c r="X66" s="113" t="str">
        <f>IF(OR($B66="",$B66=$B67),"",SUMIF($B$4:$B66,$B66,K$4:K66)-Y66)</f>
        <v/>
      </c>
      <c r="Y66" s="113" t="str">
        <f>IF(OR($B66="",$B66=$B67),"",SUMIFS(K$4:K66,B$4:B66,$B66,F$4:F66,$Y$3))</f>
        <v/>
      </c>
      <c r="Z66" s="113" t="str">
        <f>IF(OR($B66="",$B66=$B67),"",SUMIF($B$4:$B66,$B66,S$4:S66))</f>
        <v/>
      </c>
    </row>
    <row r="67" spans="1:26" ht="25.05" customHeight="1" x14ac:dyDescent="0.2">
      <c r="A67" s="133" t="str">
        <f>IF(OR(B67="",AND(B66=B67,D66=D67)),"",MAX($A$4:A66)+1)</f>
        <v/>
      </c>
      <c r="B67" s="73" t="str">
        <f>IFERROR(INDEX(入力!$BV$3:$CN$1048576,MATCH(ROW(B67)-ROW(B$3),入力!$BB$3:$BB$1048576,0),MATCH(B$3,入力!$BV$2:$CN$2,0)),"")</f>
        <v/>
      </c>
      <c r="C67" s="74" t="str">
        <f>IFERROR(INDEX(入力!$BV$3:$CN$1048576,MATCH(ROW(C67)-ROW(C$3),入力!$BB$3:$BB$1048576,0),MATCH(C$3,入力!$BV$2:$CN$2,0)),"")</f>
        <v/>
      </c>
      <c r="D67" s="75" t="str">
        <f>IFERROR(INDEX(入力!$BO$3:$BO$1048576,MATCH(ROW(D67)-ROW(D$3),入力!$BB$3:$BB$1048576,0),0),"")</f>
        <v/>
      </c>
      <c r="E67" s="74" t="str">
        <f>IFERROR(INDEX(入力!$BV$3:$CN$1048576,MATCH(ROW(E67)-ROW(E$3),入力!$BB$3:$BB$1048576,0),MATCH(E$3,入力!$BV$2:$CN$2,0)),"")</f>
        <v/>
      </c>
      <c r="F67" s="74" t="str">
        <f>IFERROR(INDEX(入力!$BV$3:$CN$1048576,MATCH(ROW(F67)-ROW(F$3),入力!$BB$3:$BB$1048576,0),MATCH(F$3,入力!$BV$2:$CN$2,0)),"")</f>
        <v/>
      </c>
      <c r="G67" s="74" t="str">
        <f>IFERROR(INDEX(入力!$BV$3:$CN$1048576,MATCH(ROW(G67)-ROW(G$3),入力!$BB$3:$BB$1048576,0),MATCH(G$3,入力!$BV$2:$CN$2,0)),"")</f>
        <v/>
      </c>
      <c r="H67" s="75" t="str">
        <f>IFERROR(INDEX(入力!$BV$3:$CN$1048576,MATCH(ROW(H67)-ROW(H$3),入力!$BB$3:$BB$1048576,0),MATCH(H$3,入力!$BV$2:$CN$2,0)),"")</f>
        <v/>
      </c>
      <c r="I67" s="76" t="str">
        <f>IFERROR(INDEX(入力!$BV$3:$CN$1048576,MATCH(ROW(I67)-ROW(I$3),入力!$BB$3:$BB$1048576,0),MATCH(I$3,入力!$BV$2:$CN$2,0)),"")</f>
        <v/>
      </c>
      <c r="J67" s="75" t="str">
        <f>IFERROR(INDEX(入力!$BV$3:$CN$1048576,MATCH(ROW(J67)-ROW(J$3),入力!$BB$3:$BB$1048576,0),MATCH(J$3,入力!$BV$2:$CN$2,0)),"")</f>
        <v/>
      </c>
      <c r="K67" s="75" t="str">
        <f>IFERROR(INDEX(入力!$BV$3:$CN$1048576,MATCH(ROW(K67)-ROW(K$3),入力!$BB$3:$BB$1048576,0),MATCH(K$3,入力!$BV$2:$CN$2,0)),"")</f>
        <v/>
      </c>
      <c r="L67" s="75" t="str">
        <f>IFERROR(INDEX(入力!$BV$3:$CN$1048576,MATCH(ROW(L67)-ROW(L$3),入力!$BB$3:$BB$1048576,0),MATCH(L$3,入力!$BV$2:$CN$2,0)),"")</f>
        <v/>
      </c>
      <c r="M67" s="117" t="str">
        <f>IFERROR(IF(履歴検索!$A67="","",INDEX(入力!$BV$3:$CN$1048576,MATCH(ROW(M67)-ROW(M$3),入力!$BB$3:$BB$1048576,0),MATCH(M$3,入力!$BV$2:$CN$2,0))),"")</f>
        <v/>
      </c>
      <c r="N67" s="75" t="str">
        <f>IFERROR(INDEX(入力!$BV$3:$CN$1048576,MATCH(ROW(N67)-ROW(N$3),入力!$BB$3:$BB$1048576,0),MATCH(N$3,入力!$BV$2:$CN$2,0)),"")</f>
        <v/>
      </c>
      <c r="O67" s="294" t="str">
        <f>IFERROR(INDEX(入力!$CJ$3:$CN$1048576,MATCH(ROW(O67)-ROW(O$3),入力!$BB$3:$BB$1048576,0),MATCH(O$3,入力!$CJ$2:$CN$2,0)),"")</f>
        <v/>
      </c>
      <c r="P67" s="294" t="str">
        <f>IFERROR(INDEX(入力!$CJ$3:$CN$1048576,MATCH(ROW(P67)-ROW(P$3),入力!$BB$3:$BB$1048576,0),MATCH(P$3,入力!$CJ$2:$CN$2,0)),"")</f>
        <v/>
      </c>
      <c r="Q67" s="294" t="str">
        <f>IFERROR(INDEX(入力!$BV$3:$CN$1048576,MATCH(ROW(Q67)-ROW(Q$3),入力!$BB$3:$BB$1048576,0),MATCH(Q$3,入力!$BV$2:$CN$2,0)),"")</f>
        <v/>
      </c>
      <c r="R67" s="77" t="str">
        <f>IFERROR(INDEX(入力!$BV$3:$CN$1048576,MATCH(ROW(R67)-ROW(R$3),入力!$BB$3:$BB$1048576,0),MATCH(R$3,入力!$BV$2:$CN$2,0)),"")</f>
        <v/>
      </c>
      <c r="S67" s="77" t="str">
        <f>IFERROR(INDEX(入力!$BV$3:$CN$1048576,MATCH(ROW(S67)-ROW(S$3),入力!$BB$3:$BB$1048576,0),MATCH(S$3,入力!$BV$2:$CN$2,0)),"")</f>
        <v/>
      </c>
      <c r="U67" s="28" t="str">
        <f>IF(Z67="","",COUNT($Z$4:Z67))</f>
        <v/>
      </c>
      <c r="V67" s="73" t="str">
        <f t="shared" si="1"/>
        <v/>
      </c>
      <c r="W67" s="113" t="str">
        <f>IF(OR($B67="",$B67=$B68),"",SUMIF($B$4:$B67,$B67,Q$4:Q67))</f>
        <v/>
      </c>
      <c r="X67" s="113" t="str">
        <f>IF(OR($B67="",$B67=$B68),"",SUMIF($B$4:$B67,$B67,K$4:K67)-Y67)</f>
        <v/>
      </c>
      <c r="Y67" s="113" t="str">
        <f>IF(OR($B67="",$B67=$B68),"",SUMIFS(K$4:K67,B$4:B67,$B67,F$4:F67,$Y$3))</f>
        <v/>
      </c>
      <c r="Z67" s="113" t="str">
        <f>IF(OR($B67="",$B67=$B68),"",SUMIF($B$4:$B67,$B67,S$4:S67))</f>
        <v/>
      </c>
    </row>
    <row r="68" spans="1:26" ht="25.05" customHeight="1" x14ac:dyDescent="0.2">
      <c r="A68" s="133" t="str">
        <f>IF(OR(B68="",AND(B67=B68,D67=D68)),"",MAX($A$4:A67)+1)</f>
        <v/>
      </c>
      <c r="B68" s="73" t="str">
        <f>IFERROR(INDEX(入力!$BV$3:$CN$1048576,MATCH(ROW(B68)-ROW(B$3),入力!$BB$3:$BB$1048576,0),MATCH(B$3,入力!$BV$2:$CN$2,0)),"")</f>
        <v/>
      </c>
      <c r="C68" s="74" t="str">
        <f>IFERROR(INDEX(入力!$BV$3:$CN$1048576,MATCH(ROW(C68)-ROW(C$3),入力!$BB$3:$BB$1048576,0),MATCH(C$3,入力!$BV$2:$CN$2,0)),"")</f>
        <v/>
      </c>
      <c r="D68" s="75" t="str">
        <f>IFERROR(INDEX(入力!$BO$3:$BO$1048576,MATCH(ROW(D68)-ROW(D$3),入力!$BB$3:$BB$1048576,0),0),"")</f>
        <v/>
      </c>
      <c r="E68" s="74" t="str">
        <f>IFERROR(INDEX(入力!$BV$3:$CN$1048576,MATCH(ROW(E68)-ROW(E$3),入力!$BB$3:$BB$1048576,0),MATCH(E$3,入力!$BV$2:$CN$2,0)),"")</f>
        <v/>
      </c>
      <c r="F68" s="74" t="str">
        <f>IFERROR(INDEX(入力!$BV$3:$CN$1048576,MATCH(ROW(F68)-ROW(F$3),入力!$BB$3:$BB$1048576,0),MATCH(F$3,入力!$BV$2:$CN$2,0)),"")</f>
        <v/>
      </c>
      <c r="G68" s="74" t="str">
        <f>IFERROR(INDEX(入力!$BV$3:$CN$1048576,MATCH(ROW(G68)-ROW(G$3),入力!$BB$3:$BB$1048576,0),MATCH(G$3,入力!$BV$2:$CN$2,0)),"")</f>
        <v/>
      </c>
      <c r="H68" s="75" t="str">
        <f>IFERROR(INDEX(入力!$BV$3:$CN$1048576,MATCH(ROW(H68)-ROW(H$3),入力!$BB$3:$BB$1048576,0),MATCH(H$3,入力!$BV$2:$CN$2,0)),"")</f>
        <v/>
      </c>
      <c r="I68" s="76" t="str">
        <f>IFERROR(INDEX(入力!$BV$3:$CN$1048576,MATCH(ROW(I68)-ROW(I$3),入力!$BB$3:$BB$1048576,0),MATCH(I$3,入力!$BV$2:$CN$2,0)),"")</f>
        <v/>
      </c>
      <c r="J68" s="75" t="str">
        <f>IFERROR(INDEX(入力!$BV$3:$CN$1048576,MATCH(ROW(J68)-ROW(J$3),入力!$BB$3:$BB$1048576,0),MATCH(J$3,入力!$BV$2:$CN$2,0)),"")</f>
        <v/>
      </c>
      <c r="K68" s="75" t="str">
        <f>IFERROR(INDEX(入力!$BV$3:$CN$1048576,MATCH(ROW(K68)-ROW(K$3),入力!$BB$3:$BB$1048576,0),MATCH(K$3,入力!$BV$2:$CN$2,0)),"")</f>
        <v/>
      </c>
      <c r="L68" s="75" t="str">
        <f>IFERROR(INDEX(入力!$BV$3:$CN$1048576,MATCH(ROW(L68)-ROW(L$3),入力!$BB$3:$BB$1048576,0),MATCH(L$3,入力!$BV$2:$CN$2,0)),"")</f>
        <v/>
      </c>
      <c r="M68" s="117" t="str">
        <f>IFERROR(IF(履歴検索!$A68="","",INDEX(入力!$BV$3:$CN$1048576,MATCH(ROW(M68)-ROW(M$3),入力!$BB$3:$BB$1048576,0),MATCH(M$3,入力!$BV$2:$CN$2,0))),"")</f>
        <v/>
      </c>
      <c r="N68" s="75" t="str">
        <f>IFERROR(INDEX(入力!$BV$3:$CN$1048576,MATCH(ROW(N68)-ROW(N$3),入力!$BB$3:$BB$1048576,0),MATCH(N$3,入力!$BV$2:$CN$2,0)),"")</f>
        <v/>
      </c>
      <c r="O68" s="294" t="str">
        <f>IFERROR(INDEX(入力!$CJ$3:$CN$1048576,MATCH(ROW(O68)-ROW(O$3),入力!$BB$3:$BB$1048576,0),MATCH(O$3,入力!$CJ$2:$CN$2,0)),"")</f>
        <v/>
      </c>
      <c r="P68" s="294" t="str">
        <f>IFERROR(INDEX(入力!$CJ$3:$CN$1048576,MATCH(ROW(P68)-ROW(P$3),入力!$BB$3:$BB$1048576,0),MATCH(P$3,入力!$CJ$2:$CN$2,0)),"")</f>
        <v/>
      </c>
      <c r="Q68" s="294" t="str">
        <f>IFERROR(INDEX(入力!$BV$3:$CN$1048576,MATCH(ROW(Q68)-ROW(Q$3),入力!$BB$3:$BB$1048576,0),MATCH(Q$3,入力!$BV$2:$CN$2,0)),"")</f>
        <v/>
      </c>
      <c r="R68" s="77" t="str">
        <f>IFERROR(INDEX(入力!$BV$3:$CN$1048576,MATCH(ROW(R68)-ROW(R$3),入力!$BB$3:$BB$1048576,0),MATCH(R$3,入力!$BV$2:$CN$2,0)),"")</f>
        <v/>
      </c>
      <c r="S68" s="77" t="str">
        <f>IFERROR(INDEX(入力!$BV$3:$CN$1048576,MATCH(ROW(S68)-ROW(S$3),入力!$BB$3:$BB$1048576,0),MATCH(S$3,入力!$BV$2:$CN$2,0)),"")</f>
        <v/>
      </c>
      <c r="U68" s="28" t="str">
        <f>IF(Z68="","",COUNT($Z$4:Z68))</f>
        <v/>
      </c>
      <c r="V68" s="73" t="str">
        <f t="shared" si="1"/>
        <v/>
      </c>
      <c r="W68" s="113" t="str">
        <f>IF(OR($B68="",$B68=$B69),"",SUMIF($B$4:$B68,$B68,Q$4:Q68))</f>
        <v/>
      </c>
      <c r="X68" s="113" t="str">
        <f>IF(OR($B68="",$B68=$B69),"",SUMIF($B$4:$B68,$B68,K$4:K68)-Y68)</f>
        <v/>
      </c>
      <c r="Y68" s="113" t="str">
        <f>IF(OR($B68="",$B68=$B69),"",SUMIFS(K$4:K68,B$4:B68,$B68,F$4:F68,$Y$3))</f>
        <v/>
      </c>
      <c r="Z68" s="113" t="str">
        <f>IF(OR($B68="",$B68=$B69),"",SUMIF($B$4:$B68,$B68,S$4:S68))</f>
        <v/>
      </c>
    </row>
    <row r="69" spans="1:26" ht="25.05" customHeight="1" x14ac:dyDescent="0.2">
      <c r="A69" s="133" t="str">
        <f>IF(OR(B69="",AND(B68=B69,D68=D69)),"",MAX($A$4:A68)+1)</f>
        <v/>
      </c>
      <c r="B69" s="73" t="str">
        <f>IFERROR(INDEX(入力!$BV$3:$CN$1048576,MATCH(ROW(B69)-ROW(B$3),入力!$BB$3:$BB$1048576,0),MATCH(B$3,入力!$BV$2:$CN$2,0)),"")</f>
        <v/>
      </c>
      <c r="C69" s="74" t="str">
        <f>IFERROR(INDEX(入力!$BV$3:$CN$1048576,MATCH(ROW(C69)-ROW(C$3),入力!$BB$3:$BB$1048576,0),MATCH(C$3,入力!$BV$2:$CN$2,0)),"")</f>
        <v/>
      </c>
      <c r="D69" s="75" t="str">
        <f>IFERROR(INDEX(入力!$BO$3:$BO$1048576,MATCH(ROW(D69)-ROW(D$3),入力!$BB$3:$BB$1048576,0),0),"")</f>
        <v/>
      </c>
      <c r="E69" s="74" t="str">
        <f>IFERROR(INDEX(入力!$BV$3:$CN$1048576,MATCH(ROW(E69)-ROW(E$3),入力!$BB$3:$BB$1048576,0),MATCH(E$3,入力!$BV$2:$CN$2,0)),"")</f>
        <v/>
      </c>
      <c r="F69" s="74" t="str">
        <f>IFERROR(INDEX(入力!$BV$3:$CN$1048576,MATCH(ROW(F69)-ROW(F$3),入力!$BB$3:$BB$1048576,0),MATCH(F$3,入力!$BV$2:$CN$2,0)),"")</f>
        <v/>
      </c>
      <c r="G69" s="74" t="str">
        <f>IFERROR(INDEX(入力!$BV$3:$CN$1048576,MATCH(ROW(G69)-ROW(G$3),入力!$BB$3:$BB$1048576,0),MATCH(G$3,入力!$BV$2:$CN$2,0)),"")</f>
        <v/>
      </c>
      <c r="H69" s="75" t="str">
        <f>IFERROR(INDEX(入力!$BV$3:$CN$1048576,MATCH(ROW(H69)-ROW(H$3),入力!$BB$3:$BB$1048576,0),MATCH(H$3,入力!$BV$2:$CN$2,0)),"")</f>
        <v/>
      </c>
      <c r="I69" s="76" t="str">
        <f>IFERROR(INDEX(入力!$BV$3:$CN$1048576,MATCH(ROW(I69)-ROW(I$3),入力!$BB$3:$BB$1048576,0),MATCH(I$3,入力!$BV$2:$CN$2,0)),"")</f>
        <v/>
      </c>
      <c r="J69" s="75" t="str">
        <f>IFERROR(INDEX(入力!$BV$3:$CN$1048576,MATCH(ROW(J69)-ROW(J$3),入力!$BB$3:$BB$1048576,0),MATCH(J$3,入力!$BV$2:$CN$2,0)),"")</f>
        <v/>
      </c>
      <c r="K69" s="75" t="str">
        <f>IFERROR(INDEX(入力!$BV$3:$CN$1048576,MATCH(ROW(K69)-ROW(K$3),入力!$BB$3:$BB$1048576,0),MATCH(K$3,入力!$BV$2:$CN$2,0)),"")</f>
        <v/>
      </c>
      <c r="L69" s="75" t="str">
        <f>IFERROR(INDEX(入力!$BV$3:$CN$1048576,MATCH(ROW(L69)-ROW(L$3),入力!$BB$3:$BB$1048576,0),MATCH(L$3,入力!$BV$2:$CN$2,0)),"")</f>
        <v/>
      </c>
      <c r="M69" s="117" t="str">
        <f>IFERROR(IF(履歴検索!$A69="","",INDEX(入力!$BV$3:$CN$1048576,MATCH(ROW(M69)-ROW(M$3),入力!$BB$3:$BB$1048576,0),MATCH(M$3,入力!$BV$2:$CN$2,0))),"")</f>
        <v/>
      </c>
      <c r="N69" s="75" t="str">
        <f>IFERROR(INDEX(入力!$BV$3:$CN$1048576,MATCH(ROW(N69)-ROW(N$3),入力!$BB$3:$BB$1048576,0),MATCH(N$3,入力!$BV$2:$CN$2,0)),"")</f>
        <v/>
      </c>
      <c r="O69" s="294" t="str">
        <f>IFERROR(INDEX(入力!$CJ$3:$CN$1048576,MATCH(ROW(O69)-ROW(O$3),入力!$BB$3:$BB$1048576,0),MATCH(O$3,入力!$CJ$2:$CN$2,0)),"")</f>
        <v/>
      </c>
      <c r="P69" s="294" t="str">
        <f>IFERROR(INDEX(入力!$CJ$3:$CN$1048576,MATCH(ROW(P69)-ROW(P$3),入力!$BB$3:$BB$1048576,0),MATCH(P$3,入力!$CJ$2:$CN$2,0)),"")</f>
        <v/>
      </c>
      <c r="Q69" s="294" t="str">
        <f>IFERROR(INDEX(入力!$BV$3:$CN$1048576,MATCH(ROW(Q69)-ROW(Q$3),入力!$BB$3:$BB$1048576,0),MATCH(Q$3,入力!$BV$2:$CN$2,0)),"")</f>
        <v/>
      </c>
      <c r="R69" s="77" t="str">
        <f>IFERROR(INDEX(入力!$BV$3:$CN$1048576,MATCH(ROW(R69)-ROW(R$3),入力!$BB$3:$BB$1048576,0),MATCH(R$3,入力!$BV$2:$CN$2,0)),"")</f>
        <v/>
      </c>
      <c r="S69" s="77" t="str">
        <f>IFERROR(INDEX(入力!$BV$3:$CN$1048576,MATCH(ROW(S69)-ROW(S$3),入力!$BB$3:$BB$1048576,0),MATCH(S$3,入力!$BV$2:$CN$2,0)),"")</f>
        <v/>
      </c>
      <c r="U69" s="28" t="str">
        <f>IF(Z69="","",COUNT($Z$4:Z69))</f>
        <v/>
      </c>
      <c r="V69" s="73" t="str">
        <f t="shared" si="1"/>
        <v/>
      </c>
      <c r="W69" s="113" t="str">
        <f>IF(OR($B69="",$B69=$B70),"",SUMIF($B$4:$B69,$B69,Q$4:Q69))</f>
        <v/>
      </c>
      <c r="X69" s="113" t="str">
        <f>IF(OR($B69="",$B69=$B70),"",SUMIF($B$4:$B69,$B69,K$4:K69)-Y69)</f>
        <v/>
      </c>
      <c r="Y69" s="113" t="str">
        <f>IF(OR($B69="",$B69=$B70),"",SUMIFS(K$4:K69,B$4:B69,$B69,F$4:F69,$Y$3))</f>
        <v/>
      </c>
      <c r="Z69" s="113" t="str">
        <f>IF(OR($B69="",$B69=$B70),"",SUMIF($B$4:$B69,$B69,S$4:S69))</f>
        <v/>
      </c>
    </row>
    <row r="70" spans="1:26" ht="25.05" customHeight="1" x14ac:dyDescent="0.2">
      <c r="A70" s="133" t="str">
        <f>IF(OR(B70="",AND(B69=B70,D69=D70)),"",MAX($A$4:A69)+1)</f>
        <v/>
      </c>
      <c r="B70" s="73" t="str">
        <f>IFERROR(INDEX(入力!$BV$3:$CN$1048576,MATCH(ROW(B70)-ROW(B$3),入力!$BB$3:$BB$1048576,0),MATCH(B$3,入力!$BV$2:$CN$2,0)),"")</f>
        <v/>
      </c>
      <c r="C70" s="74" t="str">
        <f>IFERROR(INDEX(入力!$BV$3:$CN$1048576,MATCH(ROW(C70)-ROW(C$3),入力!$BB$3:$BB$1048576,0),MATCH(C$3,入力!$BV$2:$CN$2,0)),"")</f>
        <v/>
      </c>
      <c r="D70" s="75" t="str">
        <f>IFERROR(INDEX(入力!$BO$3:$BO$1048576,MATCH(ROW(D70)-ROW(D$3),入力!$BB$3:$BB$1048576,0),0),"")</f>
        <v/>
      </c>
      <c r="E70" s="74" t="str">
        <f>IFERROR(INDEX(入力!$BV$3:$CN$1048576,MATCH(ROW(E70)-ROW(E$3),入力!$BB$3:$BB$1048576,0),MATCH(E$3,入力!$BV$2:$CN$2,0)),"")</f>
        <v/>
      </c>
      <c r="F70" s="74" t="str">
        <f>IFERROR(INDEX(入力!$BV$3:$CN$1048576,MATCH(ROW(F70)-ROW(F$3),入力!$BB$3:$BB$1048576,0),MATCH(F$3,入力!$BV$2:$CN$2,0)),"")</f>
        <v/>
      </c>
      <c r="G70" s="74" t="str">
        <f>IFERROR(INDEX(入力!$BV$3:$CN$1048576,MATCH(ROW(G70)-ROW(G$3),入力!$BB$3:$BB$1048576,0),MATCH(G$3,入力!$BV$2:$CN$2,0)),"")</f>
        <v/>
      </c>
      <c r="H70" s="75" t="str">
        <f>IFERROR(INDEX(入力!$BV$3:$CN$1048576,MATCH(ROW(H70)-ROW(H$3),入力!$BB$3:$BB$1048576,0),MATCH(H$3,入力!$BV$2:$CN$2,0)),"")</f>
        <v/>
      </c>
      <c r="I70" s="76" t="str">
        <f>IFERROR(INDEX(入力!$BV$3:$CN$1048576,MATCH(ROW(I70)-ROW(I$3),入力!$BB$3:$BB$1048576,0),MATCH(I$3,入力!$BV$2:$CN$2,0)),"")</f>
        <v/>
      </c>
      <c r="J70" s="75" t="str">
        <f>IFERROR(INDEX(入力!$BV$3:$CN$1048576,MATCH(ROW(J70)-ROW(J$3),入力!$BB$3:$BB$1048576,0),MATCH(J$3,入力!$BV$2:$CN$2,0)),"")</f>
        <v/>
      </c>
      <c r="K70" s="75" t="str">
        <f>IFERROR(INDEX(入力!$BV$3:$CN$1048576,MATCH(ROW(K70)-ROW(K$3),入力!$BB$3:$BB$1048576,0),MATCH(K$3,入力!$BV$2:$CN$2,0)),"")</f>
        <v/>
      </c>
      <c r="L70" s="75" t="str">
        <f>IFERROR(INDEX(入力!$BV$3:$CN$1048576,MATCH(ROW(L70)-ROW(L$3),入力!$BB$3:$BB$1048576,0),MATCH(L$3,入力!$BV$2:$CN$2,0)),"")</f>
        <v/>
      </c>
      <c r="M70" s="117" t="str">
        <f>IFERROR(IF(履歴検索!$A70="","",INDEX(入力!$BV$3:$CN$1048576,MATCH(ROW(M70)-ROW(M$3),入力!$BB$3:$BB$1048576,0),MATCH(M$3,入力!$BV$2:$CN$2,0))),"")</f>
        <v/>
      </c>
      <c r="N70" s="75" t="str">
        <f>IFERROR(INDEX(入力!$BV$3:$CN$1048576,MATCH(ROW(N70)-ROW(N$3),入力!$BB$3:$BB$1048576,0),MATCH(N$3,入力!$BV$2:$CN$2,0)),"")</f>
        <v/>
      </c>
      <c r="O70" s="294" t="str">
        <f>IFERROR(INDEX(入力!$CJ$3:$CN$1048576,MATCH(ROW(O70)-ROW(O$3),入力!$BB$3:$BB$1048576,0),MATCH(O$3,入力!$CJ$2:$CN$2,0)),"")</f>
        <v/>
      </c>
      <c r="P70" s="294" t="str">
        <f>IFERROR(INDEX(入力!$CJ$3:$CN$1048576,MATCH(ROW(P70)-ROW(P$3),入力!$BB$3:$BB$1048576,0),MATCH(P$3,入力!$CJ$2:$CN$2,0)),"")</f>
        <v/>
      </c>
      <c r="Q70" s="294" t="str">
        <f>IFERROR(INDEX(入力!$BV$3:$CN$1048576,MATCH(ROW(Q70)-ROW(Q$3),入力!$BB$3:$BB$1048576,0),MATCH(Q$3,入力!$BV$2:$CN$2,0)),"")</f>
        <v/>
      </c>
      <c r="R70" s="77" t="str">
        <f>IFERROR(INDEX(入力!$BV$3:$CN$1048576,MATCH(ROW(R70)-ROW(R$3),入力!$BB$3:$BB$1048576,0),MATCH(R$3,入力!$BV$2:$CN$2,0)),"")</f>
        <v/>
      </c>
      <c r="S70" s="77" t="str">
        <f>IFERROR(INDEX(入力!$BV$3:$CN$1048576,MATCH(ROW(S70)-ROW(S$3),入力!$BB$3:$BB$1048576,0),MATCH(S$3,入力!$BV$2:$CN$2,0)),"")</f>
        <v/>
      </c>
      <c r="U70" s="28" t="str">
        <f>IF(Z70="","",COUNT($Z$4:Z70))</f>
        <v/>
      </c>
      <c r="V70" s="73" t="str">
        <f t="shared" si="1"/>
        <v/>
      </c>
      <c r="W70" s="113" t="str">
        <f>IF(OR($B70="",$B70=$B71),"",SUMIF($B$4:$B70,$B70,Q$4:Q70))</f>
        <v/>
      </c>
      <c r="X70" s="113" t="str">
        <f>IF(OR($B70="",$B70=$B71),"",SUMIF($B$4:$B70,$B70,K$4:K70)-Y70)</f>
        <v/>
      </c>
      <c r="Y70" s="113" t="str">
        <f>IF(OR($B70="",$B70=$B71),"",SUMIFS(K$4:K70,B$4:B70,$B70,F$4:F70,$Y$3))</f>
        <v/>
      </c>
      <c r="Z70" s="113" t="str">
        <f>IF(OR($B70="",$B70=$B71),"",SUMIF($B$4:$B70,$B70,S$4:S70))</f>
        <v/>
      </c>
    </row>
    <row r="71" spans="1:26" ht="25.05" customHeight="1" x14ac:dyDescent="0.2">
      <c r="A71" s="133" t="str">
        <f>IF(OR(B71="",AND(B70=B71,D70=D71)),"",MAX($A$4:A70)+1)</f>
        <v/>
      </c>
      <c r="B71" s="73" t="str">
        <f>IFERROR(INDEX(入力!$BV$3:$CN$1048576,MATCH(ROW(B71)-ROW(B$3),入力!$BB$3:$BB$1048576,0),MATCH(B$3,入力!$BV$2:$CN$2,0)),"")</f>
        <v/>
      </c>
      <c r="C71" s="74" t="str">
        <f>IFERROR(INDEX(入力!$BV$3:$CN$1048576,MATCH(ROW(C71)-ROW(C$3),入力!$BB$3:$BB$1048576,0),MATCH(C$3,入力!$BV$2:$CN$2,0)),"")</f>
        <v/>
      </c>
      <c r="D71" s="75" t="str">
        <f>IFERROR(INDEX(入力!$BO$3:$BO$1048576,MATCH(ROW(D71)-ROW(D$3),入力!$BB$3:$BB$1048576,0),0),"")</f>
        <v/>
      </c>
      <c r="E71" s="74" t="str">
        <f>IFERROR(INDEX(入力!$BV$3:$CN$1048576,MATCH(ROW(E71)-ROW(E$3),入力!$BB$3:$BB$1048576,0),MATCH(E$3,入力!$BV$2:$CN$2,0)),"")</f>
        <v/>
      </c>
      <c r="F71" s="74" t="str">
        <f>IFERROR(INDEX(入力!$BV$3:$CN$1048576,MATCH(ROW(F71)-ROW(F$3),入力!$BB$3:$BB$1048576,0),MATCH(F$3,入力!$BV$2:$CN$2,0)),"")</f>
        <v/>
      </c>
      <c r="G71" s="74" t="str">
        <f>IFERROR(INDEX(入力!$BV$3:$CN$1048576,MATCH(ROW(G71)-ROW(G$3),入力!$BB$3:$BB$1048576,0),MATCH(G$3,入力!$BV$2:$CN$2,0)),"")</f>
        <v/>
      </c>
      <c r="H71" s="75" t="str">
        <f>IFERROR(INDEX(入力!$BV$3:$CN$1048576,MATCH(ROW(H71)-ROW(H$3),入力!$BB$3:$BB$1048576,0),MATCH(H$3,入力!$BV$2:$CN$2,0)),"")</f>
        <v/>
      </c>
      <c r="I71" s="76" t="str">
        <f>IFERROR(INDEX(入力!$BV$3:$CN$1048576,MATCH(ROW(I71)-ROW(I$3),入力!$BB$3:$BB$1048576,0),MATCH(I$3,入力!$BV$2:$CN$2,0)),"")</f>
        <v/>
      </c>
      <c r="J71" s="75" t="str">
        <f>IFERROR(INDEX(入力!$BV$3:$CN$1048576,MATCH(ROW(J71)-ROW(J$3),入力!$BB$3:$BB$1048576,0),MATCH(J$3,入力!$BV$2:$CN$2,0)),"")</f>
        <v/>
      </c>
      <c r="K71" s="75" t="str">
        <f>IFERROR(INDEX(入力!$BV$3:$CN$1048576,MATCH(ROW(K71)-ROW(K$3),入力!$BB$3:$BB$1048576,0),MATCH(K$3,入力!$BV$2:$CN$2,0)),"")</f>
        <v/>
      </c>
      <c r="L71" s="75" t="str">
        <f>IFERROR(INDEX(入力!$BV$3:$CN$1048576,MATCH(ROW(L71)-ROW(L$3),入力!$BB$3:$BB$1048576,0),MATCH(L$3,入力!$BV$2:$CN$2,0)),"")</f>
        <v/>
      </c>
      <c r="M71" s="117" t="str">
        <f>IFERROR(IF(履歴検索!$A71="","",INDEX(入力!$BV$3:$CN$1048576,MATCH(ROW(M71)-ROW(M$3),入力!$BB$3:$BB$1048576,0),MATCH(M$3,入力!$BV$2:$CN$2,0))),"")</f>
        <v/>
      </c>
      <c r="N71" s="75" t="str">
        <f>IFERROR(INDEX(入力!$BV$3:$CN$1048576,MATCH(ROW(N71)-ROW(N$3),入力!$BB$3:$BB$1048576,0),MATCH(N$3,入力!$BV$2:$CN$2,0)),"")</f>
        <v/>
      </c>
      <c r="O71" s="294" t="str">
        <f>IFERROR(INDEX(入力!$CJ$3:$CN$1048576,MATCH(ROW(O71)-ROW(O$3),入力!$BB$3:$BB$1048576,0),MATCH(O$3,入力!$CJ$2:$CN$2,0)),"")</f>
        <v/>
      </c>
      <c r="P71" s="294" t="str">
        <f>IFERROR(INDEX(入力!$CJ$3:$CN$1048576,MATCH(ROW(P71)-ROW(P$3),入力!$BB$3:$BB$1048576,0),MATCH(P$3,入力!$CJ$2:$CN$2,0)),"")</f>
        <v/>
      </c>
      <c r="Q71" s="294" t="str">
        <f>IFERROR(INDEX(入力!$BV$3:$CN$1048576,MATCH(ROW(Q71)-ROW(Q$3),入力!$BB$3:$BB$1048576,0),MATCH(Q$3,入力!$BV$2:$CN$2,0)),"")</f>
        <v/>
      </c>
      <c r="R71" s="77" t="str">
        <f>IFERROR(INDEX(入力!$BV$3:$CN$1048576,MATCH(ROW(R71)-ROW(R$3),入力!$BB$3:$BB$1048576,0),MATCH(R$3,入力!$BV$2:$CN$2,0)),"")</f>
        <v/>
      </c>
      <c r="S71" s="77" t="str">
        <f>IFERROR(INDEX(入力!$BV$3:$CN$1048576,MATCH(ROW(S71)-ROW(S$3),入力!$BB$3:$BB$1048576,0),MATCH(S$3,入力!$BV$2:$CN$2,0)),"")</f>
        <v/>
      </c>
      <c r="U71" s="28" t="str">
        <f>IF(Z71="","",COUNT($Z$4:Z71))</f>
        <v/>
      </c>
      <c r="V71" s="73" t="str">
        <f t="shared" si="1"/>
        <v/>
      </c>
      <c r="W71" s="113" t="str">
        <f>IF(OR($B71="",$B71=$B72),"",SUMIF($B$4:$B71,$B71,Q$4:Q71))</f>
        <v/>
      </c>
      <c r="X71" s="113" t="str">
        <f>IF(OR($B71="",$B71=$B72),"",SUMIF($B$4:$B71,$B71,K$4:K71)-Y71)</f>
        <v/>
      </c>
      <c r="Y71" s="113" t="str">
        <f>IF(OR($B71="",$B71=$B72),"",SUMIFS(K$4:K71,B$4:B71,$B71,F$4:F71,$Y$3))</f>
        <v/>
      </c>
      <c r="Z71" s="113" t="str">
        <f>IF(OR($B71="",$B71=$B72),"",SUMIF($B$4:$B71,$B71,S$4:S71))</f>
        <v/>
      </c>
    </row>
    <row r="72" spans="1:26" ht="25.05" customHeight="1" x14ac:dyDescent="0.2">
      <c r="A72" s="133" t="str">
        <f>IF(OR(B72="",AND(B71=B72,D71=D72)),"",MAX($A$4:A71)+1)</f>
        <v/>
      </c>
      <c r="B72" s="73" t="str">
        <f>IFERROR(INDEX(入力!$BV$3:$CN$1048576,MATCH(ROW(B72)-ROW(B$3),入力!$BB$3:$BB$1048576,0),MATCH(B$3,入力!$BV$2:$CN$2,0)),"")</f>
        <v/>
      </c>
      <c r="C72" s="74" t="str">
        <f>IFERROR(INDEX(入力!$BV$3:$CN$1048576,MATCH(ROW(C72)-ROW(C$3),入力!$BB$3:$BB$1048576,0),MATCH(C$3,入力!$BV$2:$CN$2,0)),"")</f>
        <v/>
      </c>
      <c r="D72" s="75" t="str">
        <f>IFERROR(INDEX(入力!$BO$3:$BO$1048576,MATCH(ROW(D72)-ROW(D$3),入力!$BB$3:$BB$1048576,0),0),"")</f>
        <v/>
      </c>
      <c r="E72" s="74" t="str">
        <f>IFERROR(INDEX(入力!$BV$3:$CN$1048576,MATCH(ROW(E72)-ROW(E$3),入力!$BB$3:$BB$1048576,0),MATCH(E$3,入力!$BV$2:$CN$2,0)),"")</f>
        <v/>
      </c>
      <c r="F72" s="74" t="str">
        <f>IFERROR(INDEX(入力!$BV$3:$CN$1048576,MATCH(ROW(F72)-ROW(F$3),入力!$BB$3:$BB$1048576,0),MATCH(F$3,入力!$BV$2:$CN$2,0)),"")</f>
        <v/>
      </c>
      <c r="G72" s="74" t="str">
        <f>IFERROR(INDEX(入力!$BV$3:$CN$1048576,MATCH(ROW(G72)-ROW(G$3),入力!$BB$3:$BB$1048576,0),MATCH(G$3,入力!$BV$2:$CN$2,0)),"")</f>
        <v/>
      </c>
      <c r="H72" s="75" t="str">
        <f>IFERROR(INDEX(入力!$BV$3:$CN$1048576,MATCH(ROW(H72)-ROW(H$3),入力!$BB$3:$BB$1048576,0),MATCH(H$3,入力!$BV$2:$CN$2,0)),"")</f>
        <v/>
      </c>
      <c r="I72" s="76" t="str">
        <f>IFERROR(INDEX(入力!$BV$3:$CN$1048576,MATCH(ROW(I72)-ROW(I$3),入力!$BB$3:$BB$1048576,0),MATCH(I$3,入力!$BV$2:$CN$2,0)),"")</f>
        <v/>
      </c>
      <c r="J72" s="75" t="str">
        <f>IFERROR(INDEX(入力!$BV$3:$CN$1048576,MATCH(ROW(J72)-ROW(J$3),入力!$BB$3:$BB$1048576,0),MATCH(J$3,入力!$BV$2:$CN$2,0)),"")</f>
        <v/>
      </c>
      <c r="K72" s="75" t="str">
        <f>IFERROR(INDEX(入力!$BV$3:$CN$1048576,MATCH(ROW(K72)-ROW(K$3),入力!$BB$3:$BB$1048576,0),MATCH(K$3,入力!$BV$2:$CN$2,0)),"")</f>
        <v/>
      </c>
      <c r="L72" s="75" t="str">
        <f>IFERROR(INDEX(入力!$BV$3:$CN$1048576,MATCH(ROW(L72)-ROW(L$3),入力!$BB$3:$BB$1048576,0),MATCH(L$3,入力!$BV$2:$CN$2,0)),"")</f>
        <v/>
      </c>
      <c r="M72" s="117" t="str">
        <f>IFERROR(IF(履歴検索!$A72="","",INDEX(入力!$BV$3:$CN$1048576,MATCH(ROW(M72)-ROW(M$3),入力!$BB$3:$BB$1048576,0),MATCH(M$3,入力!$BV$2:$CN$2,0))),"")</f>
        <v/>
      </c>
      <c r="N72" s="75" t="str">
        <f>IFERROR(INDEX(入力!$BV$3:$CN$1048576,MATCH(ROW(N72)-ROW(N$3),入力!$BB$3:$BB$1048576,0),MATCH(N$3,入力!$BV$2:$CN$2,0)),"")</f>
        <v/>
      </c>
      <c r="O72" s="294" t="str">
        <f>IFERROR(INDEX(入力!$CJ$3:$CN$1048576,MATCH(ROW(O72)-ROW(O$3),入力!$BB$3:$BB$1048576,0),MATCH(O$3,入力!$CJ$2:$CN$2,0)),"")</f>
        <v/>
      </c>
      <c r="P72" s="294" t="str">
        <f>IFERROR(INDEX(入力!$CJ$3:$CN$1048576,MATCH(ROW(P72)-ROW(P$3),入力!$BB$3:$BB$1048576,0),MATCH(P$3,入力!$CJ$2:$CN$2,0)),"")</f>
        <v/>
      </c>
      <c r="Q72" s="294" t="str">
        <f>IFERROR(INDEX(入力!$BV$3:$CN$1048576,MATCH(ROW(Q72)-ROW(Q$3),入力!$BB$3:$BB$1048576,0),MATCH(Q$3,入力!$BV$2:$CN$2,0)),"")</f>
        <v/>
      </c>
      <c r="R72" s="77" t="str">
        <f>IFERROR(INDEX(入力!$BV$3:$CN$1048576,MATCH(ROW(R72)-ROW(R$3),入力!$BB$3:$BB$1048576,0),MATCH(R$3,入力!$BV$2:$CN$2,0)),"")</f>
        <v/>
      </c>
      <c r="S72" s="77" t="str">
        <f>IFERROR(INDEX(入力!$BV$3:$CN$1048576,MATCH(ROW(S72)-ROW(S$3),入力!$BB$3:$BB$1048576,0),MATCH(S$3,入力!$BV$2:$CN$2,0)),"")</f>
        <v/>
      </c>
      <c r="U72" s="28" t="str">
        <f>IF(Z72="","",COUNT($Z$4:Z72))</f>
        <v/>
      </c>
      <c r="V72" s="73" t="str">
        <f t="shared" si="1"/>
        <v/>
      </c>
      <c r="W72" s="113" t="str">
        <f>IF(OR($B72="",$B72=$B73),"",SUMIF($B$4:$B72,$B72,Q$4:Q72))</f>
        <v/>
      </c>
      <c r="X72" s="113" t="str">
        <f>IF(OR($B72="",$B72=$B73),"",SUMIF($B$4:$B72,$B72,K$4:K72)-Y72)</f>
        <v/>
      </c>
      <c r="Y72" s="113" t="str">
        <f>IF(OR($B72="",$B72=$B73),"",SUMIFS(K$4:K72,B$4:B72,$B72,F$4:F72,$Y$3))</f>
        <v/>
      </c>
      <c r="Z72" s="113" t="str">
        <f>IF(OR($B72="",$B72=$B73),"",SUMIF($B$4:$B72,$B72,S$4:S72))</f>
        <v/>
      </c>
    </row>
    <row r="73" spans="1:26" ht="25.05" customHeight="1" x14ac:dyDescent="0.2">
      <c r="A73" s="133" t="str">
        <f>IF(OR(B73="",AND(B72=B73,D72=D73)),"",MAX($A$4:A72)+1)</f>
        <v/>
      </c>
      <c r="B73" s="73" t="str">
        <f>IFERROR(INDEX(入力!$BV$3:$CN$1048576,MATCH(ROW(B73)-ROW(B$3),入力!$BB$3:$BB$1048576,0),MATCH(B$3,入力!$BV$2:$CN$2,0)),"")</f>
        <v/>
      </c>
      <c r="C73" s="74" t="str">
        <f>IFERROR(INDEX(入力!$BV$3:$CN$1048576,MATCH(ROW(C73)-ROW(C$3),入力!$BB$3:$BB$1048576,0),MATCH(C$3,入力!$BV$2:$CN$2,0)),"")</f>
        <v/>
      </c>
      <c r="D73" s="75" t="str">
        <f>IFERROR(INDEX(入力!$BO$3:$BO$1048576,MATCH(ROW(D73)-ROW(D$3),入力!$BB$3:$BB$1048576,0),0),"")</f>
        <v/>
      </c>
      <c r="E73" s="74" t="str">
        <f>IFERROR(INDEX(入力!$BV$3:$CN$1048576,MATCH(ROW(E73)-ROW(E$3),入力!$BB$3:$BB$1048576,0),MATCH(E$3,入力!$BV$2:$CN$2,0)),"")</f>
        <v/>
      </c>
      <c r="F73" s="74" t="str">
        <f>IFERROR(INDEX(入力!$BV$3:$CN$1048576,MATCH(ROW(F73)-ROW(F$3),入力!$BB$3:$BB$1048576,0),MATCH(F$3,入力!$BV$2:$CN$2,0)),"")</f>
        <v/>
      </c>
      <c r="G73" s="74" t="str">
        <f>IFERROR(INDEX(入力!$BV$3:$CN$1048576,MATCH(ROW(G73)-ROW(G$3),入力!$BB$3:$BB$1048576,0),MATCH(G$3,入力!$BV$2:$CN$2,0)),"")</f>
        <v/>
      </c>
      <c r="H73" s="75" t="str">
        <f>IFERROR(INDEX(入力!$BV$3:$CN$1048576,MATCH(ROW(H73)-ROW(H$3),入力!$BB$3:$BB$1048576,0),MATCH(H$3,入力!$BV$2:$CN$2,0)),"")</f>
        <v/>
      </c>
      <c r="I73" s="76" t="str">
        <f>IFERROR(INDEX(入力!$BV$3:$CN$1048576,MATCH(ROW(I73)-ROW(I$3),入力!$BB$3:$BB$1048576,0),MATCH(I$3,入力!$BV$2:$CN$2,0)),"")</f>
        <v/>
      </c>
      <c r="J73" s="75" t="str">
        <f>IFERROR(INDEX(入力!$BV$3:$CN$1048576,MATCH(ROW(J73)-ROW(J$3),入力!$BB$3:$BB$1048576,0),MATCH(J$3,入力!$BV$2:$CN$2,0)),"")</f>
        <v/>
      </c>
      <c r="K73" s="75" t="str">
        <f>IFERROR(INDEX(入力!$BV$3:$CN$1048576,MATCH(ROW(K73)-ROW(K$3),入力!$BB$3:$BB$1048576,0),MATCH(K$3,入力!$BV$2:$CN$2,0)),"")</f>
        <v/>
      </c>
      <c r="L73" s="75" t="str">
        <f>IFERROR(INDEX(入力!$BV$3:$CN$1048576,MATCH(ROW(L73)-ROW(L$3),入力!$BB$3:$BB$1048576,0),MATCH(L$3,入力!$BV$2:$CN$2,0)),"")</f>
        <v/>
      </c>
      <c r="M73" s="117" t="str">
        <f>IFERROR(IF(履歴検索!$A73="","",INDEX(入力!$BV$3:$CN$1048576,MATCH(ROW(M73)-ROW(M$3),入力!$BB$3:$BB$1048576,0),MATCH(M$3,入力!$BV$2:$CN$2,0))),"")</f>
        <v/>
      </c>
      <c r="N73" s="75" t="str">
        <f>IFERROR(INDEX(入力!$BV$3:$CN$1048576,MATCH(ROW(N73)-ROW(N$3),入力!$BB$3:$BB$1048576,0),MATCH(N$3,入力!$BV$2:$CN$2,0)),"")</f>
        <v/>
      </c>
      <c r="O73" s="294" t="str">
        <f>IFERROR(INDEX(入力!$CJ$3:$CN$1048576,MATCH(ROW(O73)-ROW(O$3),入力!$BB$3:$BB$1048576,0),MATCH(O$3,入力!$CJ$2:$CN$2,0)),"")</f>
        <v/>
      </c>
      <c r="P73" s="294" t="str">
        <f>IFERROR(INDEX(入力!$CJ$3:$CN$1048576,MATCH(ROW(P73)-ROW(P$3),入力!$BB$3:$BB$1048576,0),MATCH(P$3,入力!$CJ$2:$CN$2,0)),"")</f>
        <v/>
      </c>
      <c r="Q73" s="294" t="str">
        <f>IFERROR(INDEX(入力!$BV$3:$CN$1048576,MATCH(ROW(Q73)-ROW(Q$3),入力!$BB$3:$BB$1048576,0),MATCH(Q$3,入力!$BV$2:$CN$2,0)),"")</f>
        <v/>
      </c>
      <c r="R73" s="77" t="str">
        <f>IFERROR(INDEX(入力!$BV$3:$CN$1048576,MATCH(ROW(R73)-ROW(R$3),入力!$BB$3:$BB$1048576,0),MATCH(R$3,入力!$BV$2:$CN$2,0)),"")</f>
        <v/>
      </c>
      <c r="S73" s="77" t="str">
        <f>IFERROR(INDEX(入力!$BV$3:$CN$1048576,MATCH(ROW(S73)-ROW(S$3),入力!$BB$3:$BB$1048576,0),MATCH(S$3,入力!$BV$2:$CN$2,0)),"")</f>
        <v/>
      </c>
      <c r="U73" s="28" t="str">
        <f>IF(Z73="","",COUNT($Z$4:Z73))</f>
        <v/>
      </c>
      <c r="V73" s="73" t="str">
        <f t="shared" si="1"/>
        <v/>
      </c>
      <c r="W73" s="113" t="str">
        <f>IF(OR($B73="",$B73=$B74),"",SUMIF($B$4:$B73,$B73,Q$4:Q73))</f>
        <v/>
      </c>
      <c r="X73" s="113" t="str">
        <f>IF(OR($B73="",$B73=$B74),"",SUMIF($B$4:$B73,$B73,K$4:K73)-Y73)</f>
        <v/>
      </c>
      <c r="Y73" s="113" t="str">
        <f>IF(OR($B73="",$B73=$B74),"",SUMIFS(K$4:K73,B$4:B73,$B73,F$4:F73,$Y$3))</f>
        <v/>
      </c>
      <c r="Z73" s="113" t="str">
        <f>IF(OR($B73="",$B73=$B74),"",SUMIF($B$4:$B73,$B73,S$4:S73))</f>
        <v/>
      </c>
    </row>
    <row r="74" spans="1:26" ht="25.05" customHeight="1" x14ac:dyDescent="0.2">
      <c r="A74" s="133" t="str">
        <f>IF(OR(B74="",AND(B73=B74,D73=D74)),"",MAX($A$4:A73)+1)</f>
        <v/>
      </c>
      <c r="B74" s="73" t="str">
        <f>IFERROR(INDEX(入力!$BV$3:$CN$1048576,MATCH(ROW(B74)-ROW(B$3),入力!$BB$3:$BB$1048576,0),MATCH(B$3,入力!$BV$2:$CN$2,0)),"")</f>
        <v/>
      </c>
      <c r="C74" s="74" t="str">
        <f>IFERROR(INDEX(入力!$BV$3:$CN$1048576,MATCH(ROW(C74)-ROW(C$3),入力!$BB$3:$BB$1048576,0),MATCH(C$3,入力!$BV$2:$CN$2,0)),"")</f>
        <v/>
      </c>
      <c r="D74" s="75" t="str">
        <f>IFERROR(INDEX(入力!$BO$3:$BO$1048576,MATCH(ROW(D74)-ROW(D$3),入力!$BB$3:$BB$1048576,0),0),"")</f>
        <v/>
      </c>
      <c r="E74" s="74" t="str">
        <f>IFERROR(INDEX(入力!$BV$3:$CN$1048576,MATCH(ROW(E74)-ROW(E$3),入力!$BB$3:$BB$1048576,0),MATCH(E$3,入力!$BV$2:$CN$2,0)),"")</f>
        <v/>
      </c>
      <c r="F74" s="74" t="str">
        <f>IFERROR(INDEX(入力!$BV$3:$CN$1048576,MATCH(ROW(F74)-ROW(F$3),入力!$BB$3:$BB$1048576,0),MATCH(F$3,入力!$BV$2:$CN$2,0)),"")</f>
        <v/>
      </c>
      <c r="G74" s="74" t="str">
        <f>IFERROR(INDEX(入力!$BV$3:$CN$1048576,MATCH(ROW(G74)-ROW(G$3),入力!$BB$3:$BB$1048576,0),MATCH(G$3,入力!$BV$2:$CN$2,0)),"")</f>
        <v/>
      </c>
      <c r="H74" s="75" t="str">
        <f>IFERROR(INDEX(入力!$BV$3:$CN$1048576,MATCH(ROW(H74)-ROW(H$3),入力!$BB$3:$BB$1048576,0),MATCH(H$3,入力!$BV$2:$CN$2,0)),"")</f>
        <v/>
      </c>
      <c r="I74" s="76" t="str">
        <f>IFERROR(INDEX(入力!$BV$3:$CN$1048576,MATCH(ROW(I74)-ROW(I$3),入力!$BB$3:$BB$1048576,0),MATCH(I$3,入力!$BV$2:$CN$2,0)),"")</f>
        <v/>
      </c>
      <c r="J74" s="75" t="str">
        <f>IFERROR(INDEX(入力!$BV$3:$CN$1048576,MATCH(ROW(J74)-ROW(J$3),入力!$BB$3:$BB$1048576,0),MATCH(J$3,入力!$BV$2:$CN$2,0)),"")</f>
        <v/>
      </c>
      <c r="K74" s="75" t="str">
        <f>IFERROR(INDEX(入力!$BV$3:$CN$1048576,MATCH(ROW(K74)-ROW(K$3),入力!$BB$3:$BB$1048576,0),MATCH(K$3,入力!$BV$2:$CN$2,0)),"")</f>
        <v/>
      </c>
      <c r="L74" s="75" t="str">
        <f>IFERROR(INDEX(入力!$BV$3:$CN$1048576,MATCH(ROW(L74)-ROW(L$3),入力!$BB$3:$BB$1048576,0),MATCH(L$3,入力!$BV$2:$CN$2,0)),"")</f>
        <v/>
      </c>
      <c r="M74" s="117" t="str">
        <f>IFERROR(IF(履歴検索!$A74="","",INDEX(入力!$BV$3:$CN$1048576,MATCH(ROW(M74)-ROW(M$3),入力!$BB$3:$BB$1048576,0),MATCH(M$3,入力!$BV$2:$CN$2,0))),"")</f>
        <v/>
      </c>
      <c r="N74" s="75" t="str">
        <f>IFERROR(INDEX(入力!$BV$3:$CN$1048576,MATCH(ROW(N74)-ROW(N$3),入力!$BB$3:$BB$1048576,0),MATCH(N$3,入力!$BV$2:$CN$2,0)),"")</f>
        <v/>
      </c>
      <c r="O74" s="294" t="str">
        <f>IFERROR(INDEX(入力!$CJ$3:$CN$1048576,MATCH(ROW(O74)-ROW(O$3),入力!$BB$3:$BB$1048576,0),MATCH(O$3,入力!$CJ$2:$CN$2,0)),"")</f>
        <v/>
      </c>
      <c r="P74" s="294" t="str">
        <f>IFERROR(INDEX(入力!$CJ$3:$CN$1048576,MATCH(ROW(P74)-ROW(P$3),入力!$BB$3:$BB$1048576,0),MATCH(P$3,入力!$CJ$2:$CN$2,0)),"")</f>
        <v/>
      </c>
      <c r="Q74" s="294" t="str">
        <f>IFERROR(INDEX(入力!$BV$3:$CN$1048576,MATCH(ROW(Q74)-ROW(Q$3),入力!$BB$3:$BB$1048576,0),MATCH(Q$3,入力!$BV$2:$CN$2,0)),"")</f>
        <v/>
      </c>
      <c r="R74" s="77" t="str">
        <f>IFERROR(INDEX(入力!$BV$3:$CN$1048576,MATCH(ROW(R74)-ROW(R$3),入力!$BB$3:$BB$1048576,0),MATCH(R$3,入力!$BV$2:$CN$2,0)),"")</f>
        <v/>
      </c>
      <c r="S74" s="77" t="str">
        <f>IFERROR(INDEX(入力!$BV$3:$CN$1048576,MATCH(ROW(S74)-ROW(S$3),入力!$BB$3:$BB$1048576,0),MATCH(S$3,入力!$BV$2:$CN$2,0)),"")</f>
        <v/>
      </c>
      <c r="U74" s="28" t="str">
        <f>IF(Z74="","",COUNT($Z$4:Z74))</f>
        <v/>
      </c>
      <c r="V74" s="73" t="str">
        <f t="shared" si="1"/>
        <v/>
      </c>
      <c r="W74" s="113" t="str">
        <f>IF(OR($B74="",$B74=$B75),"",SUMIF($B$4:$B74,$B74,Q$4:Q74))</f>
        <v/>
      </c>
      <c r="X74" s="113" t="str">
        <f>IF(OR($B74="",$B74=$B75),"",SUMIF($B$4:$B74,$B74,K$4:K74)-Y74)</f>
        <v/>
      </c>
      <c r="Y74" s="113" t="str">
        <f>IF(OR($B74="",$B74=$B75),"",SUMIFS(K$4:K74,B$4:B74,$B74,F$4:F74,$Y$3))</f>
        <v/>
      </c>
      <c r="Z74" s="113" t="str">
        <f>IF(OR($B74="",$B74=$B75),"",SUMIF($B$4:$B74,$B74,S$4:S74))</f>
        <v/>
      </c>
    </row>
    <row r="75" spans="1:26" ht="25.05" customHeight="1" x14ac:dyDescent="0.2">
      <c r="A75" s="133" t="str">
        <f>IF(OR(B75="",AND(B74=B75,D74=D75)),"",MAX($A$4:A74)+1)</f>
        <v/>
      </c>
      <c r="B75" s="73" t="str">
        <f>IFERROR(INDEX(入力!$BV$3:$CN$1048576,MATCH(ROW(B75)-ROW(B$3),入力!$BB$3:$BB$1048576,0),MATCH(B$3,入力!$BV$2:$CN$2,0)),"")</f>
        <v/>
      </c>
      <c r="C75" s="74" t="str">
        <f>IFERROR(INDEX(入力!$BV$3:$CN$1048576,MATCH(ROW(C75)-ROW(C$3),入力!$BB$3:$BB$1048576,0),MATCH(C$3,入力!$BV$2:$CN$2,0)),"")</f>
        <v/>
      </c>
      <c r="D75" s="75" t="str">
        <f>IFERROR(INDEX(入力!$BO$3:$BO$1048576,MATCH(ROW(D75)-ROW(D$3),入力!$BB$3:$BB$1048576,0),0),"")</f>
        <v/>
      </c>
      <c r="E75" s="74" t="str">
        <f>IFERROR(INDEX(入力!$BV$3:$CN$1048576,MATCH(ROW(E75)-ROW(E$3),入力!$BB$3:$BB$1048576,0),MATCH(E$3,入力!$BV$2:$CN$2,0)),"")</f>
        <v/>
      </c>
      <c r="F75" s="74" t="str">
        <f>IFERROR(INDEX(入力!$BV$3:$CN$1048576,MATCH(ROW(F75)-ROW(F$3),入力!$BB$3:$BB$1048576,0),MATCH(F$3,入力!$BV$2:$CN$2,0)),"")</f>
        <v/>
      </c>
      <c r="G75" s="74" t="str">
        <f>IFERROR(INDEX(入力!$BV$3:$CN$1048576,MATCH(ROW(G75)-ROW(G$3),入力!$BB$3:$BB$1048576,0),MATCH(G$3,入力!$BV$2:$CN$2,0)),"")</f>
        <v/>
      </c>
      <c r="H75" s="75" t="str">
        <f>IFERROR(INDEX(入力!$BV$3:$CN$1048576,MATCH(ROW(H75)-ROW(H$3),入力!$BB$3:$BB$1048576,0),MATCH(H$3,入力!$BV$2:$CN$2,0)),"")</f>
        <v/>
      </c>
      <c r="I75" s="76" t="str">
        <f>IFERROR(INDEX(入力!$BV$3:$CN$1048576,MATCH(ROW(I75)-ROW(I$3),入力!$BB$3:$BB$1048576,0),MATCH(I$3,入力!$BV$2:$CN$2,0)),"")</f>
        <v/>
      </c>
      <c r="J75" s="75" t="str">
        <f>IFERROR(INDEX(入力!$BV$3:$CN$1048576,MATCH(ROW(J75)-ROW(J$3),入力!$BB$3:$BB$1048576,0),MATCH(J$3,入力!$BV$2:$CN$2,0)),"")</f>
        <v/>
      </c>
      <c r="K75" s="75" t="str">
        <f>IFERROR(INDEX(入力!$BV$3:$CN$1048576,MATCH(ROW(K75)-ROW(K$3),入力!$BB$3:$BB$1048576,0),MATCH(K$3,入力!$BV$2:$CN$2,0)),"")</f>
        <v/>
      </c>
      <c r="L75" s="75" t="str">
        <f>IFERROR(INDEX(入力!$BV$3:$CN$1048576,MATCH(ROW(L75)-ROW(L$3),入力!$BB$3:$BB$1048576,0),MATCH(L$3,入力!$BV$2:$CN$2,0)),"")</f>
        <v/>
      </c>
      <c r="M75" s="117" t="str">
        <f>IFERROR(IF(履歴検索!$A75="","",INDEX(入力!$BV$3:$CN$1048576,MATCH(ROW(M75)-ROW(M$3),入力!$BB$3:$BB$1048576,0),MATCH(M$3,入力!$BV$2:$CN$2,0))),"")</f>
        <v/>
      </c>
      <c r="N75" s="75" t="str">
        <f>IFERROR(INDEX(入力!$BV$3:$CN$1048576,MATCH(ROW(N75)-ROW(N$3),入力!$BB$3:$BB$1048576,0),MATCH(N$3,入力!$BV$2:$CN$2,0)),"")</f>
        <v/>
      </c>
      <c r="O75" s="294" t="str">
        <f>IFERROR(INDEX(入力!$CJ$3:$CN$1048576,MATCH(ROW(O75)-ROW(O$3),入力!$BB$3:$BB$1048576,0),MATCH(O$3,入力!$CJ$2:$CN$2,0)),"")</f>
        <v/>
      </c>
      <c r="P75" s="294" t="str">
        <f>IFERROR(INDEX(入力!$CJ$3:$CN$1048576,MATCH(ROW(P75)-ROW(P$3),入力!$BB$3:$BB$1048576,0),MATCH(P$3,入力!$CJ$2:$CN$2,0)),"")</f>
        <v/>
      </c>
      <c r="Q75" s="294" t="str">
        <f>IFERROR(INDEX(入力!$BV$3:$CN$1048576,MATCH(ROW(Q75)-ROW(Q$3),入力!$BB$3:$BB$1048576,0),MATCH(Q$3,入力!$BV$2:$CN$2,0)),"")</f>
        <v/>
      </c>
      <c r="R75" s="77" t="str">
        <f>IFERROR(INDEX(入力!$BV$3:$CN$1048576,MATCH(ROW(R75)-ROW(R$3),入力!$BB$3:$BB$1048576,0),MATCH(R$3,入力!$BV$2:$CN$2,0)),"")</f>
        <v/>
      </c>
      <c r="S75" s="77" t="str">
        <f>IFERROR(INDEX(入力!$BV$3:$CN$1048576,MATCH(ROW(S75)-ROW(S$3),入力!$BB$3:$BB$1048576,0),MATCH(S$3,入力!$BV$2:$CN$2,0)),"")</f>
        <v/>
      </c>
      <c r="U75" s="28" t="str">
        <f>IF(Z75="","",COUNT($Z$4:Z75))</f>
        <v/>
      </c>
      <c r="V75" s="73" t="str">
        <f t="shared" si="1"/>
        <v/>
      </c>
      <c r="W75" s="113" t="str">
        <f>IF(OR($B75="",$B75=$B76),"",SUMIF($B$4:$B75,$B75,Q$4:Q75))</f>
        <v/>
      </c>
      <c r="X75" s="113" t="str">
        <f>IF(OR($B75="",$B75=$B76),"",SUMIF($B$4:$B75,$B75,K$4:K75)-Y75)</f>
        <v/>
      </c>
      <c r="Y75" s="113" t="str">
        <f>IF(OR($B75="",$B75=$B76),"",SUMIFS(K$4:K75,B$4:B75,$B75,F$4:F75,$Y$3))</f>
        <v/>
      </c>
      <c r="Z75" s="113" t="str">
        <f>IF(OR($B75="",$B75=$B76),"",SUMIF($B$4:$B75,$B75,S$4:S75))</f>
        <v/>
      </c>
    </row>
    <row r="76" spans="1:26" ht="25.05" customHeight="1" x14ac:dyDescent="0.2">
      <c r="A76" s="133" t="str">
        <f>IF(OR(B76="",AND(B75=B76,D75=D76)),"",MAX($A$4:A75)+1)</f>
        <v/>
      </c>
      <c r="B76" s="73" t="str">
        <f>IFERROR(INDEX(入力!$BV$3:$CN$1048576,MATCH(ROW(B76)-ROW(B$3),入力!$BB$3:$BB$1048576,0),MATCH(B$3,入力!$BV$2:$CN$2,0)),"")</f>
        <v/>
      </c>
      <c r="C76" s="74" t="str">
        <f>IFERROR(INDEX(入力!$BV$3:$CN$1048576,MATCH(ROW(C76)-ROW(C$3),入力!$BB$3:$BB$1048576,0),MATCH(C$3,入力!$BV$2:$CN$2,0)),"")</f>
        <v/>
      </c>
      <c r="D76" s="75" t="str">
        <f>IFERROR(INDEX(入力!$BO$3:$BO$1048576,MATCH(ROW(D76)-ROW(D$3),入力!$BB$3:$BB$1048576,0),0),"")</f>
        <v/>
      </c>
      <c r="E76" s="74" t="str">
        <f>IFERROR(INDEX(入力!$BV$3:$CN$1048576,MATCH(ROW(E76)-ROW(E$3),入力!$BB$3:$BB$1048576,0),MATCH(E$3,入力!$BV$2:$CN$2,0)),"")</f>
        <v/>
      </c>
      <c r="F76" s="74" t="str">
        <f>IFERROR(INDEX(入力!$BV$3:$CN$1048576,MATCH(ROW(F76)-ROW(F$3),入力!$BB$3:$BB$1048576,0),MATCH(F$3,入力!$BV$2:$CN$2,0)),"")</f>
        <v/>
      </c>
      <c r="G76" s="74" t="str">
        <f>IFERROR(INDEX(入力!$BV$3:$CN$1048576,MATCH(ROW(G76)-ROW(G$3),入力!$BB$3:$BB$1048576,0),MATCH(G$3,入力!$BV$2:$CN$2,0)),"")</f>
        <v/>
      </c>
      <c r="H76" s="75" t="str">
        <f>IFERROR(INDEX(入力!$BV$3:$CN$1048576,MATCH(ROW(H76)-ROW(H$3),入力!$BB$3:$BB$1048576,0),MATCH(H$3,入力!$BV$2:$CN$2,0)),"")</f>
        <v/>
      </c>
      <c r="I76" s="76" t="str">
        <f>IFERROR(INDEX(入力!$BV$3:$CN$1048576,MATCH(ROW(I76)-ROW(I$3),入力!$BB$3:$BB$1048576,0),MATCH(I$3,入力!$BV$2:$CN$2,0)),"")</f>
        <v/>
      </c>
      <c r="J76" s="75" t="str">
        <f>IFERROR(INDEX(入力!$BV$3:$CN$1048576,MATCH(ROW(J76)-ROW(J$3),入力!$BB$3:$BB$1048576,0),MATCH(J$3,入力!$BV$2:$CN$2,0)),"")</f>
        <v/>
      </c>
      <c r="K76" s="75" t="str">
        <f>IFERROR(INDEX(入力!$BV$3:$CN$1048576,MATCH(ROW(K76)-ROW(K$3),入力!$BB$3:$BB$1048576,0),MATCH(K$3,入力!$BV$2:$CN$2,0)),"")</f>
        <v/>
      </c>
      <c r="L76" s="75" t="str">
        <f>IFERROR(INDEX(入力!$BV$3:$CN$1048576,MATCH(ROW(L76)-ROW(L$3),入力!$BB$3:$BB$1048576,0),MATCH(L$3,入力!$BV$2:$CN$2,0)),"")</f>
        <v/>
      </c>
      <c r="M76" s="117" t="str">
        <f>IFERROR(IF(履歴検索!$A76="","",INDEX(入力!$BV$3:$CN$1048576,MATCH(ROW(M76)-ROW(M$3),入力!$BB$3:$BB$1048576,0),MATCH(M$3,入力!$BV$2:$CN$2,0))),"")</f>
        <v/>
      </c>
      <c r="N76" s="75" t="str">
        <f>IFERROR(INDEX(入力!$BV$3:$CN$1048576,MATCH(ROW(N76)-ROW(N$3),入力!$BB$3:$BB$1048576,0),MATCH(N$3,入力!$BV$2:$CN$2,0)),"")</f>
        <v/>
      </c>
      <c r="O76" s="294" t="str">
        <f>IFERROR(INDEX(入力!$CJ$3:$CN$1048576,MATCH(ROW(O76)-ROW(O$3),入力!$BB$3:$BB$1048576,0),MATCH(O$3,入力!$CJ$2:$CN$2,0)),"")</f>
        <v/>
      </c>
      <c r="P76" s="294" t="str">
        <f>IFERROR(INDEX(入力!$CJ$3:$CN$1048576,MATCH(ROW(P76)-ROW(P$3),入力!$BB$3:$BB$1048576,0),MATCH(P$3,入力!$CJ$2:$CN$2,0)),"")</f>
        <v/>
      </c>
      <c r="Q76" s="294" t="str">
        <f>IFERROR(INDEX(入力!$BV$3:$CN$1048576,MATCH(ROW(Q76)-ROW(Q$3),入力!$BB$3:$BB$1048576,0),MATCH(Q$3,入力!$BV$2:$CN$2,0)),"")</f>
        <v/>
      </c>
      <c r="R76" s="77" t="str">
        <f>IFERROR(INDEX(入力!$BV$3:$CN$1048576,MATCH(ROW(R76)-ROW(R$3),入力!$BB$3:$BB$1048576,0),MATCH(R$3,入力!$BV$2:$CN$2,0)),"")</f>
        <v/>
      </c>
      <c r="S76" s="77" t="str">
        <f>IFERROR(INDEX(入力!$BV$3:$CN$1048576,MATCH(ROW(S76)-ROW(S$3),入力!$BB$3:$BB$1048576,0),MATCH(S$3,入力!$BV$2:$CN$2,0)),"")</f>
        <v/>
      </c>
      <c r="U76" s="28" t="str">
        <f>IF(Z76="","",COUNT($Z$4:Z76))</f>
        <v/>
      </c>
      <c r="V76" s="73" t="str">
        <f t="shared" si="1"/>
        <v/>
      </c>
      <c r="W76" s="113" t="str">
        <f>IF(OR($B76="",$B76=$B77),"",SUMIF($B$4:$B76,$B76,Q$4:Q76))</f>
        <v/>
      </c>
      <c r="X76" s="113" t="str">
        <f>IF(OR($B76="",$B76=$B77),"",SUMIF($B$4:$B76,$B76,K$4:K76)-Y76)</f>
        <v/>
      </c>
      <c r="Y76" s="113" t="str">
        <f>IF(OR($B76="",$B76=$B77),"",SUMIFS(K$4:K76,B$4:B76,$B76,F$4:F76,$Y$3))</f>
        <v/>
      </c>
      <c r="Z76" s="113" t="str">
        <f>IF(OR($B76="",$B76=$B77),"",SUMIF($B$4:$B76,$B76,S$4:S76))</f>
        <v/>
      </c>
    </row>
    <row r="77" spans="1:26" ht="25.05" customHeight="1" x14ac:dyDescent="0.2">
      <c r="A77" s="133" t="str">
        <f>IF(OR(B77="",AND(B76=B77,D76=D77)),"",MAX($A$4:A76)+1)</f>
        <v/>
      </c>
      <c r="B77" s="73" t="str">
        <f>IFERROR(INDEX(入力!$BV$3:$CN$1048576,MATCH(ROW(B77)-ROW(B$3),入力!$BB$3:$BB$1048576,0),MATCH(B$3,入力!$BV$2:$CN$2,0)),"")</f>
        <v/>
      </c>
      <c r="C77" s="74" t="str">
        <f>IFERROR(INDEX(入力!$BV$3:$CN$1048576,MATCH(ROW(C77)-ROW(C$3),入力!$BB$3:$BB$1048576,0),MATCH(C$3,入力!$BV$2:$CN$2,0)),"")</f>
        <v/>
      </c>
      <c r="D77" s="75" t="str">
        <f>IFERROR(INDEX(入力!$BO$3:$BO$1048576,MATCH(ROW(D77)-ROW(D$3),入力!$BB$3:$BB$1048576,0),0),"")</f>
        <v/>
      </c>
      <c r="E77" s="74" t="str">
        <f>IFERROR(INDEX(入力!$BV$3:$CN$1048576,MATCH(ROW(E77)-ROW(E$3),入力!$BB$3:$BB$1048576,0),MATCH(E$3,入力!$BV$2:$CN$2,0)),"")</f>
        <v/>
      </c>
      <c r="F77" s="74" t="str">
        <f>IFERROR(INDEX(入力!$BV$3:$CN$1048576,MATCH(ROW(F77)-ROW(F$3),入力!$BB$3:$BB$1048576,0),MATCH(F$3,入力!$BV$2:$CN$2,0)),"")</f>
        <v/>
      </c>
      <c r="G77" s="74" t="str">
        <f>IFERROR(INDEX(入力!$BV$3:$CN$1048576,MATCH(ROW(G77)-ROW(G$3),入力!$BB$3:$BB$1048576,0),MATCH(G$3,入力!$BV$2:$CN$2,0)),"")</f>
        <v/>
      </c>
      <c r="H77" s="75" t="str">
        <f>IFERROR(INDEX(入力!$BV$3:$CN$1048576,MATCH(ROW(H77)-ROW(H$3),入力!$BB$3:$BB$1048576,0),MATCH(H$3,入力!$BV$2:$CN$2,0)),"")</f>
        <v/>
      </c>
      <c r="I77" s="76" t="str">
        <f>IFERROR(INDEX(入力!$BV$3:$CN$1048576,MATCH(ROW(I77)-ROW(I$3),入力!$BB$3:$BB$1048576,0),MATCH(I$3,入力!$BV$2:$CN$2,0)),"")</f>
        <v/>
      </c>
      <c r="J77" s="75" t="str">
        <f>IFERROR(INDEX(入力!$BV$3:$CN$1048576,MATCH(ROW(J77)-ROW(J$3),入力!$BB$3:$BB$1048576,0),MATCH(J$3,入力!$BV$2:$CN$2,0)),"")</f>
        <v/>
      </c>
      <c r="K77" s="75" t="str">
        <f>IFERROR(INDEX(入力!$BV$3:$CN$1048576,MATCH(ROW(K77)-ROW(K$3),入力!$BB$3:$BB$1048576,0),MATCH(K$3,入力!$BV$2:$CN$2,0)),"")</f>
        <v/>
      </c>
      <c r="L77" s="75" t="str">
        <f>IFERROR(INDEX(入力!$BV$3:$CN$1048576,MATCH(ROW(L77)-ROW(L$3),入力!$BB$3:$BB$1048576,0),MATCH(L$3,入力!$BV$2:$CN$2,0)),"")</f>
        <v/>
      </c>
      <c r="M77" s="117" t="str">
        <f>IFERROR(IF(履歴検索!$A77="","",INDEX(入力!$BV$3:$CN$1048576,MATCH(ROW(M77)-ROW(M$3),入力!$BB$3:$BB$1048576,0),MATCH(M$3,入力!$BV$2:$CN$2,0))),"")</f>
        <v/>
      </c>
      <c r="N77" s="75" t="str">
        <f>IFERROR(INDEX(入力!$BV$3:$CN$1048576,MATCH(ROW(N77)-ROW(N$3),入力!$BB$3:$BB$1048576,0),MATCH(N$3,入力!$BV$2:$CN$2,0)),"")</f>
        <v/>
      </c>
      <c r="O77" s="294" t="str">
        <f>IFERROR(INDEX(入力!$CJ$3:$CN$1048576,MATCH(ROW(O77)-ROW(O$3),入力!$BB$3:$BB$1048576,0),MATCH(O$3,入力!$CJ$2:$CN$2,0)),"")</f>
        <v/>
      </c>
      <c r="P77" s="294" t="str">
        <f>IFERROR(INDEX(入力!$CJ$3:$CN$1048576,MATCH(ROW(P77)-ROW(P$3),入力!$BB$3:$BB$1048576,0),MATCH(P$3,入力!$CJ$2:$CN$2,0)),"")</f>
        <v/>
      </c>
      <c r="Q77" s="294" t="str">
        <f>IFERROR(INDEX(入力!$BV$3:$CN$1048576,MATCH(ROW(Q77)-ROW(Q$3),入力!$BB$3:$BB$1048576,0),MATCH(Q$3,入力!$BV$2:$CN$2,0)),"")</f>
        <v/>
      </c>
      <c r="R77" s="77" t="str">
        <f>IFERROR(INDEX(入力!$BV$3:$CN$1048576,MATCH(ROW(R77)-ROW(R$3),入力!$BB$3:$BB$1048576,0),MATCH(R$3,入力!$BV$2:$CN$2,0)),"")</f>
        <v/>
      </c>
      <c r="S77" s="77" t="str">
        <f>IFERROR(INDEX(入力!$BV$3:$CN$1048576,MATCH(ROW(S77)-ROW(S$3),入力!$BB$3:$BB$1048576,0),MATCH(S$3,入力!$BV$2:$CN$2,0)),"")</f>
        <v/>
      </c>
      <c r="U77" s="28" t="str">
        <f>IF(Z77="","",COUNT($Z$4:Z77))</f>
        <v/>
      </c>
      <c r="V77" s="73" t="str">
        <f t="shared" si="1"/>
        <v/>
      </c>
      <c r="W77" s="113" t="str">
        <f>IF(OR($B77="",$B77=$B78),"",SUMIF($B$4:$B77,$B77,Q$4:Q77))</f>
        <v/>
      </c>
      <c r="X77" s="113" t="str">
        <f>IF(OR($B77="",$B77=$B78),"",SUMIF($B$4:$B77,$B77,K$4:K77)-Y77)</f>
        <v/>
      </c>
      <c r="Y77" s="113" t="str">
        <f>IF(OR($B77="",$B77=$B78),"",SUMIFS(K$4:K77,B$4:B77,$B77,F$4:F77,$Y$3))</f>
        <v/>
      </c>
      <c r="Z77" s="113" t="str">
        <f>IF(OR($B77="",$B77=$B78),"",SUMIF($B$4:$B77,$B77,S$4:S77))</f>
        <v/>
      </c>
    </row>
    <row r="78" spans="1:26" ht="25.05" customHeight="1" x14ac:dyDescent="0.2">
      <c r="A78" s="133" t="str">
        <f>IF(OR(B78="",AND(B77=B78,D77=D78)),"",MAX($A$4:A77)+1)</f>
        <v/>
      </c>
      <c r="B78" s="73" t="str">
        <f>IFERROR(INDEX(入力!$BV$3:$CN$1048576,MATCH(ROW(B78)-ROW(B$3),入力!$BB$3:$BB$1048576,0),MATCH(B$3,入力!$BV$2:$CN$2,0)),"")</f>
        <v/>
      </c>
      <c r="C78" s="74" t="str">
        <f>IFERROR(INDEX(入力!$BV$3:$CN$1048576,MATCH(ROW(C78)-ROW(C$3),入力!$BB$3:$BB$1048576,0),MATCH(C$3,入力!$BV$2:$CN$2,0)),"")</f>
        <v/>
      </c>
      <c r="D78" s="75" t="str">
        <f>IFERROR(INDEX(入力!$BO$3:$BO$1048576,MATCH(ROW(D78)-ROW(D$3),入力!$BB$3:$BB$1048576,0),0),"")</f>
        <v/>
      </c>
      <c r="E78" s="74" t="str">
        <f>IFERROR(INDEX(入力!$BV$3:$CN$1048576,MATCH(ROW(E78)-ROW(E$3),入力!$BB$3:$BB$1048576,0),MATCH(E$3,入力!$BV$2:$CN$2,0)),"")</f>
        <v/>
      </c>
      <c r="F78" s="74" t="str">
        <f>IFERROR(INDEX(入力!$BV$3:$CN$1048576,MATCH(ROW(F78)-ROW(F$3),入力!$BB$3:$BB$1048576,0),MATCH(F$3,入力!$BV$2:$CN$2,0)),"")</f>
        <v/>
      </c>
      <c r="G78" s="74" t="str">
        <f>IFERROR(INDEX(入力!$BV$3:$CN$1048576,MATCH(ROW(G78)-ROW(G$3),入力!$BB$3:$BB$1048576,0),MATCH(G$3,入力!$BV$2:$CN$2,0)),"")</f>
        <v/>
      </c>
      <c r="H78" s="75" t="str">
        <f>IFERROR(INDEX(入力!$BV$3:$CN$1048576,MATCH(ROW(H78)-ROW(H$3),入力!$BB$3:$BB$1048576,0),MATCH(H$3,入力!$BV$2:$CN$2,0)),"")</f>
        <v/>
      </c>
      <c r="I78" s="76" t="str">
        <f>IFERROR(INDEX(入力!$BV$3:$CN$1048576,MATCH(ROW(I78)-ROW(I$3),入力!$BB$3:$BB$1048576,0),MATCH(I$3,入力!$BV$2:$CN$2,0)),"")</f>
        <v/>
      </c>
      <c r="J78" s="75" t="str">
        <f>IFERROR(INDEX(入力!$BV$3:$CN$1048576,MATCH(ROW(J78)-ROW(J$3),入力!$BB$3:$BB$1048576,0),MATCH(J$3,入力!$BV$2:$CN$2,0)),"")</f>
        <v/>
      </c>
      <c r="K78" s="75" t="str">
        <f>IFERROR(INDEX(入力!$BV$3:$CN$1048576,MATCH(ROW(K78)-ROW(K$3),入力!$BB$3:$BB$1048576,0),MATCH(K$3,入力!$BV$2:$CN$2,0)),"")</f>
        <v/>
      </c>
      <c r="L78" s="75" t="str">
        <f>IFERROR(INDEX(入力!$BV$3:$CN$1048576,MATCH(ROW(L78)-ROW(L$3),入力!$BB$3:$BB$1048576,0),MATCH(L$3,入力!$BV$2:$CN$2,0)),"")</f>
        <v/>
      </c>
      <c r="M78" s="117" t="str">
        <f>IFERROR(IF(履歴検索!$A78="","",INDEX(入力!$BV$3:$CN$1048576,MATCH(ROW(M78)-ROW(M$3),入力!$BB$3:$BB$1048576,0),MATCH(M$3,入力!$BV$2:$CN$2,0))),"")</f>
        <v/>
      </c>
      <c r="N78" s="75" t="str">
        <f>IFERROR(INDEX(入力!$BV$3:$CN$1048576,MATCH(ROW(N78)-ROW(N$3),入力!$BB$3:$BB$1048576,0),MATCH(N$3,入力!$BV$2:$CN$2,0)),"")</f>
        <v/>
      </c>
      <c r="O78" s="294" t="str">
        <f>IFERROR(INDEX(入力!$CJ$3:$CN$1048576,MATCH(ROW(O78)-ROW(O$3),入力!$BB$3:$BB$1048576,0),MATCH(O$3,入力!$CJ$2:$CN$2,0)),"")</f>
        <v/>
      </c>
      <c r="P78" s="294" t="str">
        <f>IFERROR(INDEX(入力!$CJ$3:$CN$1048576,MATCH(ROW(P78)-ROW(P$3),入力!$BB$3:$BB$1048576,0),MATCH(P$3,入力!$CJ$2:$CN$2,0)),"")</f>
        <v/>
      </c>
      <c r="Q78" s="294" t="str">
        <f>IFERROR(INDEX(入力!$BV$3:$CN$1048576,MATCH(ROW(Q78)-ROW(Q$3),入力!$BB$3:$BB$1048576,0),MATCH(Q$3,入力!$BV$2:$CN$2,0)),"")</f>
        <v/>
      </c>
      <c r="R78" s="77" t="str">
        <f>IFERROR(INDEX(入力!$BV$3:$CN$1048576,MATCH(ROW(R78)-ROW(R$3),入力!$BB$3:$BB$1048576,0),MATCH(R$3,入力!$BV$2:$CN$2,0)),"")</f>
        <v/>
      </c>
      <c r="S78" s="77" t="str">
        <f>IFERROR(INDEX(入力!$BV$3:$CN$1048576,MATCH(ROW(S78)-ROW(S$3),入力!$BB$3:$BB$1048576,0),MATCH(S$3,入力!$BV$2:$CN$2,0)),"")</f>
        <v/>
      </c>
      <c r="U78" s="28" t="str">
        <f>IF(Z78="","",COUNT($Z$4:Z78))</f>
        <v/>
      </c>
      <c r="V78" s="73" t="str">
        <f t="shared" si="1"/>
        <v/>
      </c>
      <c r="W78" s="113" t="str">
        <f>IF(OR($B78="",$B78=$B79),"",SUMIF($B$4:$B78,$B78,Q$4:Q78))</f>
        <v/>
      </c>
      <c r="X78" s="113" t="str">
        <f>IF(OR($B78="",$B78=$B79),"",SUMIF($B$4:$B78,$B78,K$4:K78)-Y78)</f>
        <v/>
      </c>
      <c r="Y78" s="113" t="str">
        <f>IF(OR($B78="",$B78=$B79),"",SUMIFS(K$4:K78,B$4:B78,$B78,F$4:F78,$Y$3))</f>
        <v/>
      </c>
      <c r="Z78" s="113" t="str">
        <f>IF(OR($B78="",$B78=$B79),"",SUMIF($B$4:$B78,$B78,S$4:S78))</f>
        <v/>
      </c>
    </row>
    <row r="79" spans="1:26" ht="25.05" customHeight="1" x14ac:dyDescent="0.2">
      <c r="A79" s="133" t="str">
        <f>IF(OR(B79="",AND(B78=B79,D78=D79)),"",MAX($A$4:A78)+1)</f>
        <v/>
      </c>
      <c r="B79" s="73" t="str">
        <f>IFERROR(INDEX(入力!$BV$3:$CN$1048576,MATCH(ROW(B79)-ROW(B$3),入力!$BB$3:$BB$1048576,0),MATCH(B$3,入力!$BV$2:$CN$2,0)),"")</f>
        <v/>
      </c>
      <c r="C79" s="74" t="str">
        <f>IFERROR(INDEX(入力!$BV$3:$CN$1048576,MATCH(ROW(C79)-ROW(C$3),入力!$BB$3:$BB$1048576,0),MATCH(C$3,入力!$BV$2:$CN$2,0)),"")</f>
        <v/>
      </c>
      <c r="D79" s="75" t="str">
        <f>IFERROR(INDEX(入力!$BO$3:$BO$1048576,MATCH(ROW(D79)-ROW(D$3),入力!$BB$3:$BB$1048576,0),0),"")</f>
        <v/>
      </c>
      <c r="E79" s="74" t="str">
        <f>IFERROR(INDEX(入力!$BV$3:$CN$1048576,MATCH(ROW(E79)-ROW(E$3),入力!$BB$3:$BB$1048576,0),MATCH(E$3,入力!$BV$2:$CN$2,0)),"")</f>
        <v/>
      </c>
      <c r="F79" s="74" t="str">
        <f>IFERROR(INDEX(入力!$BV$3:$CN$1048576,MATCH(ROW(F79)-ROW(F$3),入力!$BB$3:$BB$1048576,0),MATCH(F$3,入力!$BV$2:$CN$2,0)),"")</f>
        <v/>
      </c>
      <c r="G79" s="74" t="str">
        <f>IFERROR(INDEX(入力!$BV$3:$CN$1048576,MATCH(ROW(G79)-ROW(G$3),入力!$BB$3:$BB$1048576,0),MATCH(G$3,入力!$BV$2:$CN$2,0)),"")</f>
        <v/>
      </c>
      <c r="H79" s="75" t="str">
        <f>IFERROR(INDEX(入力!$BV$3:$CN$1048576,MATCH(ROW(H79)-ROW(H$3),入力!$BB$3:$BB$1048576,0),MATCH(H$3,入力!$BV$2:$CN$2,0)),"")</f>
        <v/>
      </c>
      <c r="I79" s="76" t="str">
        <f>IFERROR(INDEX(入力!$BV$3:$CN$1048576,MATCH(ROW(I79)-ROW(I$3),入力!$BB$3:$BB$1048576,0),MATCH(I$3,入力!$BV$2:$CN$2,0)),"")</f>
        <v/>
      </c>
      <c r="J79" s="75" t="str">
        <f>IFERROR(INDEX(入力!$BV$3:$CN$1048576,MATCH(ROW(J79)-ROW(J$3),入力!$BB$3:$BB$1048576,0),MATCH(J$3,入力!$BV$2:$CN$2,0)),"")</f>
        <v/>
      </c>
      <c r="K79" s="75" t="str">
        <f>IFERROR(INDEX(入力!$BV$3:$CN$1048576,MATCH(ROW(K79)-ROW(K$3),入力!$BB$3:$BB$1048576,0),MATCH(K$3,入力!$BV$2:$CN$2,0)),"")</f>
        <v/>
      </c>
      <c r="L79" s="75" t="str">
        <f>IFERROR(INDEX(入力!$BV$3:$CN$1048576,MATCH(ROW(L79)-ROW(L$3),入力!$BB$3:$BB$1048576,0),MATCH(L$3,入力!$BV$2:$CN$2,0)),"")</f>
        <v/>
      </c>
      <c r="M79" s="117" t="str">
        <f>IFERROR(IF(履歴検索!$A79="","",INDEX(入力!$BV$3:$CN$1048576,MATCH(ROW(M79)-ROW(M$3),入力!$BB$3:$BB$1048576,0),MATCH(M$3,入力!$BV$2:$CN$2,0))),"")</f>
        <v/>
      </c>
      <c r="N79" s="75" t="str">
        <f>IFERROR(INDEX(入力!$BV$3:$CN$1048576,MATCH(ROW(N79)-ROW(N$3),入力!$BB$3:$BB$1048576,0),MATCH(N$3,入力!$BV$2:$CN$2,0)),"")</f>
        <v/>
      </c>
      <c r="O79" s="294" t="str">
        <f>IFERROR(INDEX(入力!$CJ$3:$CN$1048576,MATCH(ROW(O79)-ROW(O$3),入力!$BB$3:$BB$1048576,0),MATCH(O$3,入力!$CJ$2:$CN$2,0)),"")</f>
        <v/>
      </c>
      <c r="P79" s="294" t="str">
        <f>IFERROR(INDEX(入力!$CJ$3:$CN$1048576,MATCH(ROW(P79)-ROW(P$3),入力!$BB$3:$BB$1048576,0),MATCH(P$3,入力!$CJ$2:$CN$2,0)),"")</f>
        <v/>
      </c>
      <c r="Q79" s="294" t="str">
        <f>IFERROR(INDEX(入力!$BV$3:$CN$1048576,MATCH(ROW(Q79)-ROW(Q$3),入力!$BB$3:$BB$1048576,0),MATCH(Q$3,入力!$BV$2:$CN$2,0)),"")</f>
        <v/>
      </c>
      <c r="R79" s="77" t="str">
        <f>IFERROR(INDEX(入力!$BV$3:$CN$1048576,MATCH(ROW(R79)-ROW(R$3),入力!$BB$3:$BB$1048576,0),MATCH(R$3,入力!$BV$2:$CN$2,0)),"")</f>
        <v/>
      </c>
      <c r="S79" s="77" t="str">
        <f>IFERROR(INDEX(入力!$BV$3:$CN$1048576,MATCH(ROW(S79)-ROW(S$3),入力!$BB$3:$BB$1048576,0),MATCH(S$3,入力!$BV$2:$CN$2,0)),"")</f>
        <v/>
      </c>
      <c r="U79" s="28" t="str">
        <f>IF(Z79="","",COUNT($Z$4:Z79))</f>
        <v/>
      </c>
      <c r="V79" s="73" t="str">
        <f t="shared" si="1"/>
        <v/>
      </c>
      <c r="W79" s="113" t="str">
        <f>IF(OR($B79="",$B79=$B80),"",SUMIF($B$4:$B79,$B79,Q$4:Q79))</f>
        <v/>
      </c>
      <c r="X79" s="113" t="str">
        <f>IF(OR($B79="",$B79=$B80),"",SUMIF($B$4:$B79,$B79,K$4:K79)-Y79)</f>
        <v/>
      </c>
      <c r="Y79" s="113" t="str">
        <f>IF(OR($B79="",$B79=$B80),"",SUMIFS(K$4:K79,B$4:B79,$B79,F$4:F79,$Y$3))</f>
        <v/>
      </c>
      <c r="Z79" s="113" t="str">
        <f>IF(OR($B79="",$B79=$B80),"",SUMIF($B$4:$B79,$B79,S$4:S79))</f>
        <v/>
      </c>
    </row>
    <row r="80" spans="1:26" ht="25.05" customHeight="1" x14ac:dyDescent="0.2">
      <c r="A80" s="133" t="str">
        <f>IF(OR(B80="",AND(B79=B80,D79=D80)),"",MAX($A$4:A79)+1)</f>
        <v/>
      </c>
      <c r="B80" s="73" t="str">
        <f>IFERROR(INDEX(入力!$BV$3:$CN$1048576,MATCH(ROW(B80)-ROW(B$3),入力!$BB$3:$BB$1048576,0),MATCH(B$3,入力!$BV$2:$CN$2,0)),"")</f>
        <v/>
      </c>
      <c r="C80" s="74" t="str">
        <f>IFERROR(INDEX(入力!$BV$3:$CN$1048576,MATCH(ROW(C80)-ROW(C$3),入力!$BB$3:$BB$1048576,0),MATCH(C$3,入力!$BV$2:$CN$2,0)),"")</f>
        <v/>
      </c>
      <c r="D80" s="75" t="str">
        <f>IFERROR(INDEX(入力!$BO$3:$BO$1048576,MATCH(ROW(D80)-ROW(D$3),入力!$BB$3:$BB$1048576,0),0),"")</f>
        <v/>
      </c>
      <c r="E80" s="74" t="str">
        <f>IFERROR(INDEX(入力!$BV$3:$CN$1048576,MATCH(ROW(E80)-ROW(E$3),入力!$BB$3:$BB$1048576,0),MATCH(E$3,入力!$BV$2:$CN$2,0)),"")</f>
        <v/>
      </c>
      <c r="F80" s="74" t="str">
        <f>IFERROR(INDEX(入力!$BV$3:$CN$1048576,MATCH(ROW(F80)-ROW(F$3),入力!$BB$3:$BB$1048576,0),MATCH(F$3,入力!$BV$2:$CN$2,0)),"")</f>
        <v/>
      </c>
      <c r="G80" s="74" t="str">
        <f>IFERROR(INDEX(入力!$BV$3:$CN$1048576,MATCH(ROW(G80)-ROW(G$3),入力!$BB$3:$BB$1048576,0),MATCH(G$3,入力!$BV$2:$CN$2,0)),"")</f>
        <v/>
      </c>
      <c r="H80" s="75" t="str">
        <f>IFERROR(INDEX(入力!$BV$3:$CN$1048576,MATCH(ROW(H80)-ROW(H$3),入力!$BB$3:$BB$1048576,0),MATCH(H$3,入力!$BV$2:$CN$2,0)),"")</f>
        <v/>
      </c>
      <c r="I80" s="76" t="str">
        <f>IFERROR(INDEX(入力!$BV$3:$CN$1048576,MATCH(ROW(I80)-ROW(I$3),入力!$BB$3:$BB$1048576,0),MATCH(I$3,入力!$BV$2:$CN$2,0)),"")</f>
        <v/>
      </c>
      <c r="J80" s="75" t="str">
        <f>IFERROR(INDEX(入力!$BV$3:$CN$1048576,MATCH(ROW(J80)-ROW(J$3),入力!$BB$3:$BB$1048576,0),MATCH(J$3,入力!$BV$2:$CN$2,0)),"")</f>
        <v/>
      </c>
      <c r="K80" s="75" t="str">
        <f>IFERROR(INDEX(入力!$BV$3:$CN$1048576,MATCH(ROW(K80)-ROW(K$3),入力!$BB$3:$BB$1048576,0),MATCH(K$3,入力!$BV$2:$CN$2,0)),"")</f>
        <v/>
      </c>
      <c r="L80" s="75" t="str">
        <f>IFERROR(INDEX(入力!$BV$3:$CN$1048576,MATCH(ROW(L80)-ROW(L$3),入力!$BB$3:$BB$1048576,0),MATCH(L$3,入力!$BV$2:$CN$2,0)),"")</f>
        <v/>
      </c>
      <c r="M80" s="117" t="str">
        <f>IFERROR(IF(履歴検索!$A80="","",INDEX(入力!$BV$3:$CN$1048576,MATCH(ROW(M80)-ROW(M$3),入力!$BB$3:$BB$1048576,0),MATCH(M$3,入力!$BV$2:$CN$2,0))),"")</f>
        <v/>
      </c>
      <c r="N80" s="75" t="str">
        <f>IFERROR(INDEX(入力!$BV$3:$CN$1048576,MATCH(ROW(N80)-ROW(N$3),入力!$BB$3:$BB$1048576,0),MATCH(N$3,入力!$BV$2:$CN$2,0)),"")</f>
        <v/>
      </c>
      <c r="O80" s="294" t="str">
        <f>IFERROR(INDEX(入力!$CJ$3:$CN$1048576,MATCH(ROW(O80)-ROW(O$3),入力!$BB$3:$BB$1048576,0),MATCH(O$3,入力!$CJ$2:$CN$2,0)),"")</f>
        <v/>
      </c>
      <c r="P80" s="294" t="str">
        <f>IFERROR(INDEX(入力!$CJ$3:$CN$1048576,MATCH(ROW(P80)-ROW(P$3),入力!$BB$3:$BB$1048576,0),MATCH(P$3,入力!$CJ$2:$CN$2,0)),"")</f>
        <v/>
      </c>
      <c r="Q80" s="294" t="str">
        <f>IFERROR(INDEX(入力!$BV$3:$CN$1048576,MATCH(ROW(Q80)-ROW(Q$3),入力!$BB$3:$BB$1048576,0),MATCH(Q$3,入力!$BV$2:$CN$2,0)),"")</f>
        <v/>
      </c>
      <c r="R80" s="77" t="str">
        <f>IFERROR(INDEX(入力!$BV$3:$CN$1048576,MATCH(ROW(R80)-ROW(R$3),入力!$BB$3:$BB$1048576,0),MATCH(R$3,入力!$BV$2:$CN$2,0)),"")</f>
        <v/>
      </c>
      <c r="S80" s="77" t="str">
        <f>IFERROR(INDEX(入力!$BV$3:$CN$1048576,MATCH(ROW(S80)-ROW(S$3),入力!$BB$3:$BB$1048576,0),MATCH(S$3,入力!$BV$2:$CN$2,0)),"")</f>
        <v/>
      </c>
      <c r="U80" s="28" t="str">
        <f>IF(Z80="","",COUNT($Z$4:Z80))</f>
        <v/>
      </c>
      <c r="V80" s="73" t="str">
        <f t="shared" si="1"/>
        <v/>
      </c>
      <c r="W80" s="113" t="str">
        <f>IF(OR($B80="",$B80=$B81),"",SUMIF($B$4:$B80,$B80,Q$4:Q80))</f>
        <v/>
      </c>
      <c r="X80" s="113" t="str">
        <f>IF(OR($B80="",$B80=$B81),"",SUMIF($B$4:$B80,$B80,K$4:K80)-Y80)</f>
        <v/>
      </c>
      <c r="Y80" s="113" t="str">
        <f>IF(OR($B80="",$B80=$B81),"",SUMIFS(K$4:K80,B$4:B80,$B80,F$4:F80,$Y$3))</f>
        <v/>
      </c>
      <c r="Z80" s="113" t="str">
        <f>IF(OR($B80="",$B80=$B81),"",SUMIF($B$4:$B80,$B80,S$4:S80))</f>
        <v/>
      </c>
    </row>
    <row r="81" spans="1:26" ht="25.05" customHeight="1" x14ac:dyDescent="0.2">
      <c r="A81" s="133" t="str">
        <f>IF(OR(B81="",AND(B80=B81,D80=D81)),"",MAX($A$4:A80)+1)</f>
        <v/>
      </c>
      <c r="B81" s="73" t="str">
        <f>IFERROR(INDEX(入力!$BV$3:$CN$1048576,MATCH(ROW(B81)-ROW(B$3),入力!$BB$3:$BB$1048576,0),MATCH(B$3,入力!$BV$2:$CN$2,0)),"")</f>
        <v/>
      </c>
      <c r="C81" s="74" t="str">
        <f>IFERROR(INDEX(入力!$BV$3:$CN$1048576,MATCH(ROW(C81)-ROW(C$3),入力!$BB$3:$BB$1048576,0),MATCH(C$3,入力!$BV$2:$CN$2,0)),"")</f>
        <v/>
      </c>
      <c r="D81" s="75" t="str">
        <f>IFERROR(INDEX(入力!$BO$3:$BO$1048576,MATCH(ROW(D81)-ROW(D$3),入力!$BB$3:$BB$1048576,0),0),"")</f>
        <v/>
      </c>
      <c r="E81" s="74" t="str">
        <f>IFERROR(INDEX(入力!$BV$3:$CN$1048576,MATCH(ROW(E81)-ROW(E$3),入力!$BB$3:$BB$1048576,0),MATCH(E$3,入力!$BV$2:$CN$2,0)),"")</f>
        <v/>
      </c>
      <c r="F81" s="74" t="str">
        <f>IFERROR(INDEX(入力!$BV$3:$CN$1048576,MATCH(ROW(F81)-ROW(F$3),入力!$BB$3:$BB$1048576,0),MATCH(F$3,入力!$BV$2:$CN$2,0)),"")</f>
        <v/>
      </c>
      <c r="G81" s="74" t="str">
        <f>IFERROR(INDEX(入力!$BV$3:$CN$1048576,MATCH(ROW(G81)-ROW(G$3),入力!$BB$3:$BB$1048576,0),MATCH(G$3,入力!$BV$2:$CN$2,0)),"")</f>
        <v/>
      </c>
      <c r="H81" s="75" t="str">
        <f>IFERROR(INDEX(入力!$BV$3:$CN$1048576,MATCH(ROW(H81)-ROW(H$3),入力!$BB$3:$BB$1048576,0),MATCH(H$3,入力!$BV$2:$CN$2,0)),"")</f>
        <v/>
      </c>
      <c r="I81" s="76" t="str">
        <f>IFERROR(INDEX(入力!$BV$3:$CN$1048576,MATCH(ROW(I81)-ROW(I$3),入力!$BB$3:$BB$1048576,0),MATCH(I$3,入力!$BV$2:$CN$2,0)),"")</f>
        <v/>
      </c>
      <c r="J81" s="75" t="str">
        <f>IFERROR(INDEX(入力!$BV$3:$CN$1048576,MATCH(ROW(J81)-ROW(J$3),入力!$BB$3:$BB$1048576,0),MATCH(J$3,入力!$BV$2:$CN$2,0)),"")</f>
        <v/>
      </c>
      <c r="K81" s="75" t="str">
        <f>IFERROR(INDEX(入力!$BV$3:$CN$1048576,MATCH(ROW(K81)-ROW(K$3),入力!$BB$3:$BB$1048576,0),MATCH(K$3,入力!$BV$2:$CN$2,0)),"")</f>
        <v/>
      </c>
      <c r="L81" s="75" t="str">
        <f>IFERROR(INDEX(入力!$BV$3:$CN$1048576,MATCH(ROW(L81)-ROW(L$3),入力!$BB$3:$BB$1048576,0),MATCH(L$3,入力!$BV$2:$CN$2,0)),"")</f>
        <v/>
      </c>
      <c r="M81" s="117" t="str">
        <f>IFERROR(IF(履歴検索!$A81="","",INDEX(入力!$BV$3:$CN$1048576,MATCH(ROW(M81)-ROW(M$3),入力!$BB$3:$BB$1048576,0),MATCH(M$3,入力!$BV$2:$CN$2,0))),"")</f>
        <v/>
      </c>
      <c r="N81" s="75" t="str">
        <f>IFERROR(INDEX(入力!$BV$3:$CN$1048576,MATCH(ROW(N81)-ROW(N$3),入力!$BB$3:$BB$1048576,0),MATCH(N$3,入力!$BV$2:$CN$2,0)),"")</f>
        <v/>
      </c>
      <c r="O81" s="294" t="str">
        <f>IFERROR(INDEX(入力!$CJ$3:$CN$1048576,MATCH(ROW(O81)-ROW(O$3),入力!$BB$3:$BB$1048576,0),MATCH(O$3,入力!$CJ$2:$CN$2,0)),"")</f>
        <v/>
      </c>
      <c r="P81" s="294" t="str">
        <f>IFERROR(INDEX(入力!$CJ$3:$CN$1048576,MATCH(ROW(P81)-ROW(P$3),入力!$BB$3:$BB$1048576,0),MATCH(P$3,入力!$CJ$2:$CN$2,0)),"")</f>
        <v/>
      </c>
      <c r="Q81" s="294" t="str">
        <f>IFERROR(INDEX(入力!$BV$3:$CN$1048576,MATCH(ROW(Q81)-ROW(Q$3),入力!$BB$3:$BB$1048576,0),MATCH(Q$3,入力!$BV$2:$CN$2,0)),"")</f>
        <v/>
      </c>
      <c r="R81" s="77" t="str">
        <f>IFERROR(INDEX(入力!$BV$3:$CN$1048576,MATCH(ROW(R81)-ROW(R$3),入力!$BB$3:$BB$1048576,0),MATCH(R$3,入力!$BV$2:$CN$2,0)),"")</f>
        <v/>
      </c>
      <c r="S81" s="77" t="str">
        <f>IFERROR(INDEX(入力!$BV$3:$CN$1048576,MATCH(ROW(S81)-ROW(S$3),入力!$BB$3:$BB$1048576,0),MATCH(S$3,入力!$BV$2:$CN$2,0)),"")</f>
        <v/>
      </c>
      <c r="U81" s="28" t="str">
        <f>IF(Z81="","",COUNT($Z$4:Z81))</f>
        <v/>
      </c>
      <c r="V81" s="73" t="str">
        <f t="shared" ref="V81:V144" si="2">IF(Z81="","",B81)</f>
        <v/>
      </c>
      <c r="W81" s="113" t="str">
        <f>IF(OR($B81="",$B81=$B82),"",SUMIF($B$4:$B81,$B81,Q$4:Q81))</f>
        <v/>
      </c>
      <c r="X81" s="113" t="str">
        <f>IF(OR($B81="",$B81=$B82),"",SUMIF($B$4:$B81,$B81,K$4:K81)-Y81)</f>
        <v/>
      </c>
      <c r="Y81" s="113" t="str">
        <f>IF(OR($B81="",$B81=$B82),"",SUMIFS(K$4:K81,B$4:B81,$B81,F$4:F81,$Y$3))</f>
        <v/>
      </c>
      <c r="Z81" s="113" t="str">
        <f>IF(OR($B81="",$B81=$B82),"",SUMIF($B$4:$B81,$B81,S$4:S81))</f>
        <v/>
      </c>
    </row>
    <row r="82" spans="1:26" ht="25.05" customHeight="1" x14ac:dyDescent="0.2">
      <c r="A82" s="133" t="str">
        <f>IF(OR(B82="",AND(B81=B82,D81=D82)),"",MAX($A$4:A81)+1)</f>
        <v/>
      </c>
      <c r="B82" s="73" t="str">
        <f>IFERROR(INDEX(入力!$BV$3:$CN$1048576,MATCH(ROW(B82)-ROW(B$3),入力!$BB$3:$BB$1048576,0),MATCH(B$3,入力!$BV$2:$CN$2,0)),"")</f>
        <v/>
      </c>
      <c r="C82" s="74" t="str">
        <f>IFERROR(INDEX(入力!$BV$3:$CN$1048576,MATCH(ROW(C82)-ROW(C$3),入力!$BB$3:$BB$1048576,0),MATCH(C$3,入力!$BV$2:$CN$2,0)),"")</f>
        <v/>
      </c>
      <c r="D82" s="75" t="str">
        <f>IFERROR(INDEX(入力!$BO$3:$BO$1048576,MATCH(ROW(D82)-ROW(D$3),入力!$BB$3:$BB$1048576,0),0),"")</f>
        <v/>
      </c>
      <c r="E82" s="74" t="str">
        <f>IFERROR(INDEX(入力!$BV$3:$CN$1048576,MATCH(ROW(E82)-ROW(E$3),入力!$BB$3:$BB$1048576,0),MATCH(E$3,入力!$BV$2:$CN$2,0)),"")</f>
        <v/>
      </c>
      <c r="F82" s="74" t="str">
        <f>IFERROR(INDEX(入力!$BV$3:$CN$1048576,MATCH(ROW(F82)-ROW(F$3),入力!$BB$3:$BB$1048576,0),MATCH(F$3,入力!$BV$2:$CN$2,0)),"")</f>
        <v/>
      </c>
      <c r="G82" s="74" t="str">
        <f>IFERROR(INDEX(入力!$BV$3:$CN$1048576,MATCH(ROW(G82)-ROW(G$3),入力!$BB$3:$BB$1048576,0),MATCH(G$3,入力!$BV$2:$CN$2,0)),"")</f>
        <v/>
      </c>
      <c r="H82" s="75" t="str">
        <f>IFERROR(INDEX(入力!$BV$3:$CN$1048576,MATCH(ROW(H82)-ROW(H$3),入力!$BB$3:$BB$1048576,0),MATCH(H$3,入力!$BV$2:$CN$2,0)),"")</f>
        <v/>
      </c>
      <c r="I82" s="76" t="str">
        <f>IFERROR(INDEX(入力!$BV$3:$CN$1048576,MATCH(ROW(I82)-ROW(I$3),入力!$BB$3:$BB$1048576,0),MATCH(I$3,入力!$BV$2:$CN$2,0)),"")</f>
        <v/>
      </c>
      <c r="J82" s="75" t="str">
        <f>IFERROR(INDEX(入力!$BV$3:$CN$1048576,MATCH(ROW(J82)-ROW(J$3),入力!$BB$3:$BB$1048576,0),MATCH(J$3,入力!$BV$2:$CN$2,0)),"")</f>
        <v/>
      </c>
      <c r="K82" s="75" t="str">
        <f>IFERROR(INDEX(入力!$BV$3:$CN$1048576,MATCH(ROW(K82)-ROW(K$3),入力!$BB$3:$BB$1048576,0),MATCH(K$3,入力!$BV$2:$CN$2,0)),"")</f>
        <v/>
      </c>
      <c r="L82" s="75" t="str">
        <f>IFERROR(INDEX(入力!$BV$3:$CN$1048576,MATCH(ROW(L82)-ROW(L$3),入力!$BB$3:$BB$1048576,0),MATCH(L$3,入力!$BV$2:$CN$2,0)),"")</f>
        <v/>
      </c>
      <c r="M82" s="117" t="str">
        <f>IFERROR(IF(履歴検索!$A82="","",INDEX(入力!$BV$3:$CN$1048576,MATCH(ROW(M82)-ROW(M$3),入力!$BB$3:$BB$1048576,0),MATCH(M$3,入力!$BV$2:$CN$2,0))),"")</f>
        <v/>
      </c>
      <c r="N82" s="75" t="str">
        <f>IFERROR(INDEX(入力!$BV$3:$CN$1048576,MATCH(ROW(N82)-ROW(N$3),入力!$BB$3:$BB$1048576,0),MATCH(N$3,入力!$BV$2:$CN$2,0)),"")</f>
        <v/>
      </c>
      <c r="O82" s="294" t="str">
        <f>IFERROR(INDEX(入力!$CJ$3:$CN$1048576,MATCH(ROW(O82)-ROW(O$3),入力!$BB$3:$BB$1048576,0),MATCH(O$3,入力!$CJ$2:$CN$2,0)),"")</f>
        <v/>
      </c>
      <c r="P82" s="294" t="str">
        <f>IFERROR(INDEX(入力!$CJ$3:$CN$1048576,MATCH(ROW(P82)-ROW(P$3),入力!$BB$3:$BB$1048576,0),MATCH(P$3,入力!$CJ$2:$CN$2,0)),"")</f>
        <v/>
      </c>
      <c r="Q82" s="294" t="str">
        <f>IFERROR(INDEX(入力!$BV$3:$CN$1048576,MATCH(ROW(Q82)-ROW(Q$3),入力!$BB$3:$BB$1048576,0),MATCH(Q$3,入力!$BV$2:$CN$2,0)),"")</f>
        <v/>
      </c>
      <c r="R82" s="77" t="str">
        <f>IFERROR(INDEX(入力!$BV$3:$CN$1048576,MATCH(ROW(R82)-ROW(R$3),入力!$BB$3:$BB$1048576,0),MATCH(R$3,入力!$BV$2:$CN$2,0)),"")</f>
        <v/>
      </c>
      <c r="S82" s="77" t="str">
        <f>IFERROR(INDEX(入力!$BV$3:$CN$1048576,MATCH(ROW(S82)-ROW(S$3),入力!$BB$3:$BB$1048576,0),MATCH(S$3,入力!$BV$2:$CN$2,0)),"")</f>
        <v/>
      </c>
      <c r="U82" s="28" t="str">
        <f>IF(Z82="","",COUNT($Z$4:Z82))</f>
        <v/>
      </c>
      <c r="V82" s="73" t="str">
        <f t="shared" si="2"/>
        <v/>
      </c>
      <c r="W82" s="113" t="str">
        <f>IF(OR($B82="",$B82=$B83),"",SUMIF($B$4:$B82,$B82,Q$4:Q82))</f>
        <v/>
      </c>
      <c r="X82" s="113" t="str">
        <f>IF(OR($B82="",$B82=$B83),"",SUMIF($B$4:$B82,$B82,K$4:K82)-Y82)</f>
        <v/>
      </c>
      <c r="Y82" s="113" t="str">
        <f>IF(OR($B82="",$B82=$B83),"",SUMIFS(K$4:K82,B$4:B82,$B82,F$4:F82,$Y$3))</f>
        <v/>
      </c>
      <c r="Z82" s="113" t="str">
        <f>IF(OR($B82="",$B82=$B83),"",SUMIF($B$4:$B82,$B82,S$4:S82))</f>
        <v/>
      </c>
    </row>
    <row r="83" spans="1:26" ht="25.05" customHeight="1" x14ac:dyDescent="0.2">
      <c r="A83" s="133" t="str">
        <f>IF(OR(B83="",AND(B82=B83,D82=D83)),"",MAX($A$4:A82)+1)</f>
        <v/>
      </c>
      <c r="B83" s="73" t="str">
        <f>IFERROR(INDEX(入力!$BV$3:$CN$1048576,MATCH(ROW(B83)-ROW(B$3),入力!$BB$3:$BB$1048576,0),MATCH(B$3,入力!$BV$2:$CN$2,0)),"")</f>
        <v/>
      </c>
      <c r="C83" s="74" t="str">
        <f>IFERROR(INDEX(入力!$BV$3:$CN$1048576,MATCH(ROW(C83)-ROW(C$3),入力!$BB$3:$BB$1048576,0),MATCH(C$3,入力!$BV$2:$CN$2,0)),"")</f>
        <v/>
      </c>
      <c r="D83" s="75" t="str">
        <f>IFERROR(INDEX(入力!$BO$3:$BO$1048576,MATCH(ROW(D83)-ROW(D$3),入力!$BB$3:$BB$1048576,0),0),"")</f>
        <v/>
      </c>
      <c r="E83" s="74" t="str">
        <f>IFERROR(INDEX(入力!$BV$3:$CN$1048576,MATCH(ROW(E83)-ROW(E$3),入力!$BB$3:$BB$1048576,0),MATCH(E$3,入力!$BV$2:$CN$2,0)),"")</f>
        <v/>
      </c>
      <c r="F83" s="74" t="str">
        <f>IFERROR(INDEX(入力!$BV$3:$CN$1048576,MATCH(ROW(F83)-ROW(F$3),入力!$BB$3:$BB$1048576,0),MATCH(F$3,入力!$BV$2:$CN$2,0)),"")</f>
        <v/>
      </c>
      <c r="G83" s="74" t="str">
        <f>IFERROR(INDEX(入力!$BV$3:$CN$1048576,MATCH(ROW(G83)-ROW(G$3),入力!$BB$3:$BB$1048576,0),MATCH(G$3,入力!$BV$2:$CN$2,0)),"")</f>
        <v/>
      </c>
      <c r="H83" s="75" t="str">
        <f>IFERROR(INDEX(入力!$BV$3:$CN$1048576,MATCH(ROW(H83)-ROW(H$3),入力!$BB$3:$BB$1048576,0),MATCH(H$3,入力!$BV$2:$CN$2,0)),"")</f>
        <v/>
      </c>
      <c r="I83" s="76" t="str">
        <f>IFERROR(INDEX(入力!$BV$3:$CN$1048576,MATCH(ROW(I83)-ROW(I$3),入力!$BB$3:$BB$1048576,0),MATCH(I$3,入力!$BV$2:$CN$2,0)),"")</f>
        <v/>
      </c>
      <c r="J83" s="75" t="str">
        <f>IFERROR(INDEX(入力!$BV$3:$CN$1048576,MATCH(ROW(J83)-ROW(J$3),入力!$BB$3:$BB$1048576,0),MATCH(J$3,入力!$BV$2:$CN$2,0)),"")</f>
        <v/>
      </c>
      <c r="K83" s="75" t="str">
        <f>IFERROR(INDEX(入力!$BV$3:$CN$1048576,MATCH(ROW(K83)-ROW(K$3),入力!$BB$3:$BB$1048576,0),MATCH(K$3,入力!$BV$2:$CN$2,0)),"")</f>
        <v/>
      </c>
      <c r="L83" s="75" t="str">
        <f>IFERROR(INDEX(入力!$BV$3:$CN$1048576,MATCH(ROW(L83)-ROW(L$3),入力!$BB$3:$BB$1048576,0),MATCH(L$3,入力!$BV$2:$CN$2,0)),"")</f>
        <v/>
      </c>
      <c r="M83" s="117" t="str">
        <f>IFERROR(IF(履歴検索!$A83="","",INDEX(入力!$BV$3:$CN$1048576,MATCH(ROW(M83)-ROW(M$3),入力!$BB$3:$BB$1048576,0),MATCH(M$3,入力!$BV$2:$CN$2,0))),"")</f>
        <v/>
      </c>
      <c r="N83" s="75" t="str">
        <f>IFERROR(INDEX(入力!$BV$3:$CN$1048576,MATCH(ROW(N83)-ROW(N$3),入力!$BB$3:$BB$1048576,0),MATCH(N$3,入力!$BV$2:$CN$2,0)),"")</f>
        <v/>
      </c>
      <c r="O83" s="294" t="str">
        <f>IFERROR(INDEX(入力!$CJ$3:$CN$1048576,MATCH(ROW(O83)-ROW(O$3),入力!$BB$3:$BB$1048576,0),MATCH(O$3,入力!$CJ$2:$CN$2,0)),"")</f>
        <v/>
      </c>
      <c r="P83" s="294" t="str">
        <f>IFERROR(INDEX(入力!$CJ$3:$CN$1048576,MATCH(ROW(P83)-ROW(P$3),入力!$BB$3:$BB$1048576,0),MATCH(P$3,入力!$CJ$2:$CN$2,0)),"")</f>
        <v/>
      </c>
      <c r="Q83" s="294" t="str">
        <f>IFERROR(INDEX(入力!$BV$3:$CN$1048576,MATCH(ROW(Q83)-ROW(Q$3),入力!$BB$3:$BB$1048576,0),MATCH(Q$3,入力!$BV$2:$CN$2,0)),"")</f>
        <v/>
      </c>
      <c r="R83" s="77" t="str">
        <f>IFERROR(INDEX(入力!$BV$3:$CN$1048576,MATCH(ROW(R83)-ROW(R$3),入力!$BB$3:$BB$1048576,0),MATCH(R$3,入力!$BV$2:$CN$2,0)),"")</f>
        <v/>
      </c>
      <c r="S83" s="77" t="str">
        <f>IFERROR(INDEX(入力!$BV$3:$CN$1048576,MATCH(ROW(S83)-ROW(S$3),入力!$BB$3:$BB$1048576,0),MATCH(S$3,入力!$BV$2:$CN$2,0)),"")</f>
        <v/>
      </c>
      <c r="U83" s="28" t="str">
        <f>IF(Z83="","",COUNT($Z$4:Z83))</f>
        <v/>
      </c>
      <c r="V83" s="73" t="str">
        <f t="shared" si="2"/>
        <v/>
      </c>
      <c r="W83" s="113" t="str">
        <f>IF(OR($B83="",$B83=$B84),"",SUMIF($B$4:$B83,$B83,Q$4:Q83))</f>
        <v/>
      </c>
      <c r="X83" s="113" t="str">
        <f>IF(OR($B83="",$B83=$B84),"",SUMIF($B$4:$B83,$B83,K$4:K83)-Y83)</f>
        <v/>
      </c>
      <c r="Y83" s="113" t="str">
        <f>IF(OR($B83="",$B83=$B84),"",SUMIFS(K$4:K83,B$4:B83,$B83,F$4:F83,$Y$3))</f>
        <v/>
      </c>
      <c r="Z83" s="113" t="str">
        <f>IF(OR($B83="",$B83=$B84),"",SUMIF($B$4:$B83,$B83,S$4:S83))</f>
        <v/>
      </c>
    </row>
    <row r="84" spans="1:26" ht="25.05" customHeight="1" x14ac:dyDescent="0.2">
      <c r="A84" s="133" t="str">
        <f>IF(OR(B84="",AND(B83=B84,D83=D84)),"",MAX($A$4:A83)+1)</f>
        <v/>
      </c>
      <c r="B84" s="73" t="str">
        <f>IFERROR(INDEX(入力!$BV$3:$CN$1048576,MATCH(ROW(B84)-ROW(B$3),入力!$BB$3:$BB$1048576,0),MATCH(B$3,入力!$BV$2:$CN$2,0)),"")</f>
        <v/>
      </c>
      <c r="C84" s="74" t="str">
        <f>IFERROR(INDEX(入力!$BV$3:$CN$1048576,MATCH(ROW(C84)-ROW(C$3),入力!$BB$3:$BB$1048576,0),MATCH(C$3,入力!$BV$2:$CN$2,0)),"")</f>
        <v/>
      </c>
      <c r="D84" s="75" t="str">
        <f>IFERROR(INDEX(入力!$BO$3:$BO$1048576,MATCH(ROW(D84)-ROW(D$3),入力!$BB$3:$BB$1048576,0),0),"")</f>
        <v/>
      </c>
      <c r="E84" s="74" t="str">
        <f>IFERROR(INDEX(入力!$BV$3:$CN$1048576,MATCH(ROW(E84)-ROW(E$3),入力!$BB$3:$BB$1048576,0),MATCH(E$3,入力!$BV$2:$CN$2,0)),"")</f>
        <v/>
      </c>
      <c r="F84" s="74" t="str">
        <f>IFERROR(INDEX(入力!$BV$3:$CN$1048576,MATCH(ROW(F84)-ROW(F$3),入力!$BB$3:$BB$1048576,0),MATCH(F$3,入力!$BV$2:$CN$2,0)),"")</f>
        <v/>
      </c>
      <c r="G84" s="74" t="str">
        <f>IFERROR(INDEX(入力!$BV$3:$CN$1048576,MATCH(ROW(G84)-ROW(G$3),入力!$BB$3:$BB$1048576,0),MATCH(G$3,入力!$BV$2:$CN$2,0)),"")</f>
        <v/>
      </c>
      <c r="H84" s="75" t="str">
        <f>IFERROR(INDEX(入力!$BV$3:$CN$1048576,MATCH(ROW(H84)-ROW(H$3),入力!$BB$3:$BB$1048576,0),MATCH(H$3,入力!$BV$2:$CN$2,0)),"")</f>
        <v/>
      </c>
      <c r="I84" s="76" t="str">
        <f>IFERROR(INDEX(入力!$BV$3:$CN$1048576,MATCH(ROW(I84)-ROW(I$3),入力!$BB$3:$BB$1048576,0),MATCH(I$3,入力!$BV$2:$CN$2,0)),"")</f>
        <v/>
      </c>
      <c r="J84" s="75" t="str">
        <f>IFERROR(INDEX(入力!$BV$3:$CN$1048576,MATCH(ROW(J84)-ROW(J$3),入力!$BB$3:$BB$1048576,0),MATCH(J$3,入力!$BV$2:$CN$2,0)),"")</f>
        <v/>
      </c>
      <c r="K84" s="75" t="str">
        <f>IFERROR(INDEX(入力!$BV$3:$CN$1048576,MATCH(ROW(K84)-ROW(K$3),入力!$BB$3:$BB$1048576,0),MATCH(K$3,入力!$BV$2:$CN$2,0)),"")</f>
        <v/>
      </c>
      <c r="L84" s="75" t="str">
        <f>IFERROR(INDEX(入力!$BV$3:$CN$1048576,MATCH(ROW(L84)-ROW(L$3),入力!$BB$3:$BB$1048576,0),MATCH(L$3,入力!$BV$2:$CN$2,0)),"")</f>
        <v/>
      </c>
      <c r="M84" s="117" t="str">
        <f>IFERROR(IF(履歴検索!$A84="","",INDEX(入力!$BV$3:$CN$1048576,MATCH(ROW(M84)-ROW(M$3),入力!$BB$3:$BB$1048576,0),MATCH(M$3,入力!$BV$2:$CN$2,0))),"")</f>
        <v/>
      </c>
      <c r="N84" s="75" t="str">
        <f>IFERROR(INDEX(入力!$BV$3:$CN$1048576,MATCH(ROW(N84)-ROW(N$3),入力!$BB$3:$BB$1048576,0),MATCH(N$3,入力!$BV$2:$CN$2,0)),"")</f>
        <v/>
      </c>
      <c r="O84" s="294" t="str">
        <f>IFERROR(INDEX(入力!$CJ$3:$CN$1048576,MATCH(ROW(O84)-ROW(O$3),入力!$BB$3:$BB$1048576,0),MATCH(O$3,入力!$CJ$2:$CN$2,0)),"")</f>
        <v/>
      </c>
      <c r="P84" s="294" t="str">
        <f>IFERROR(INDEX(入力!$CJ$3:$CN$1048576,MATCH(ROW(P84)-ROW(P$3),入力!$BB$3:$BB$1048576,0),MATCH(P$3,入力!$CJ$2:$CN$2,0)),"")</f>
        <v/>
      </c>
      <c r="Q84" s="294" t="str">
        <f>IFERROR(INDEX(入力!$BV$3:$CN$1048576,MATCH(ROW(Q84)-ROW(Q$3),入力!$BB$3:$BB$1048576,0),MATCH(Q$3,入力!$BV$2:$CN$2,0)),"")</f>
        <v/>
      </c>
      <c r="R84" s="77" t="str">
        <f>IFERROR(INDEX(入力!$BV$3:$CN$1048576,MATCH(ROW(R84)-ROW(R$3),入力!$BB$3:$BB$1048576,0),MATCH(R$3,入力!$BV$2:$CN$2,0)),"")</f>
        <v/>
      </c>
      <c r="S84" s="77" t="str">
        <f>IFERROR(INDEX(入力!$BV$3:$CN$1048576,MATCH(ROW(S84)-ROW(S$3),入力!$BB$3:$BB$1048576,0),MATCH(S$3,入力!$BV$2:$CN$2,0)),"")</f>
        <v/>
      </c>
      <c r="U84" s="28" t="str">
        <f>IF(Z84="","",COUNT($Z$4:Z84))</f>
        <v/>
      </c>
      <c r="V84" s="73" t="str">
        <f t="shared" si="2"/>
        <v/>
      </c>
      <c r="W84" s="113" t="str">
        <f>IF(OR($B84="",$B84=$B85),"",SUMIF($B$4:$B84,$B84,Q$4:Q84))</f>
        <v/>
      </c>
      <c r="X84" s="113" t="str">
        <f>IF(OR($B84="",$B84=$B85),"",SUMIF($B$4:$B84,$B84,K$4:K84)-Y84)</f>
        <v/>
      </c>
      <c r="Y84" s="113" t="str">
        <f>IF(OR($B84="",$B84=$B85),"",SUMIFS(K$4:K84,B$4:B84,$B84,F$4:F84,$Y$3))</f>
        <v/>
      </c>
      <c r="Z84" s="113" t="str">
        <f>IF(OR($B84="",$B84=$B85),"",SUMIF($B$4:$B84,$B84,S$4:S84))</f>
        <v/>
      </c>
    </row>
    <row r="85" spans="1:26" ht="25.05" customHeight="1" x14ac:dyDescent="0.2">
      <c r="A85" s="133" t="str">
        <f>IF(OR(B85="",AND(B84=B85,D84=D85)),"",MAX($A$4:A84)+1)</f>
        <v/>
      </c>
      <c r="B85" s="73" t="str">
        <f>IFERROR(INDEX(入力!$BV$3:$CN$1048576,MATCH(ROW(B85)-ROW(B$3),入力!$BB$3:$BB$1048576,0),MATCH(B$3,入力!$BV$2:$CN$2,0)),"")</f>
        <v/>
      </c>
      <c r="C85" s="74" t="str">
        <f>IFERROR(INDEX(入力!$BV$3:$CN$1048576,MATCH(ROW(C85)-ROW(C$3),入力!$BB$3:$BB$1048576,0),MATCH(C$3,入力!$BV$2:$CN$2,0)),"")</f>
        <v/>
      </c>
      <c r="D85" s="75" t="str">
        <f>IFERROR(INDEX(入力!$BO$3:$BO$1048576,MATCH(ROW(D85)-ROW(D$3),入力!$BB$3:$BB$1048576,0),0),"")</f>
        <v/>
      </c>
      <c r="E85" s="74" t="str">
        <f>IFERROR(INDEX(入力!$BV$3:$CN$1048576,MATCH(ROW(E85)-ROW(E$3),入力!$BB$3:$BB$1048576,0),MATCH(E$3,入力!$BV$2:$CN$2,0)),"")</f>
        <v/>
      </c>
      <c r="F85" s="74" t="str">
        <f>IFERROR(INDEX(入力!$BV$3:$CN$1048576,MATCH(ROW(F85)-ROW(F$3),入力!$BB$3:$BB$1048576,0),MATCH(F$3,入力!$BV$2:$CN$2,0)),"")</f>
        <v/>
      </c>
      <c r="G85" s="74" t="str">
        <f>IFERROR(INDEX(入力!$BV$3:$CN$1048576,MATCH(ROW(G85)-ROW(G$3),入力!$BB$3:$BB$1048576,0),MATCH(G$3,入力!$BV$2:$CN$2,0)),"")</f>
        <v/>
      </c>
      <c r="H85" s="75" t="str">
        <f>IFERROR(INDEX(入力!$BV$3:$CN$1048576,MATCH(ROW(H85)-ROW(H$3),入力!$BB$3:$BB$1048576,0),MATCH(H$3,入力!$BV$2:$CN$2,0)),"")</f>
        <v/>
      </c>
      <c r="I85" s="76" t="str">
        <f>IFERROR(INDEX(入力!$BV$3:$CN$1048576,MATCH(ROW(I85)-ROW(I$3),入力!$BB$3:$BB$1048576,0),MATCH(I$3,入力!$BV$2:$CN$2,0)),"")</f>
        <v/>
      </c>
      <c r="J85" s="75" t="str">
        <f>IFERROR(INDEX(入力!$BV$3:$CN$1048576,MATCH(ROW(J85)-ROW(J$3),入力!$BB$3:$BB$1048576,0),MATCH(J$3,入力!$BV$2:$CN$2,0)),"")</f>
        <v/>
      </c>
      <c r="K85" s="75" t="str">
        <f>IFERROR(INDEX(入力!$BV$3:$CN$1048576,MATCH(ROW(K85)-ROW(K$3),入力!$BB$3:$BB$1048576,0),MATCH(K$3,入力!$BV$2:$CN$2,0)),"")</f>
        <v/>
      </c>
      <c r="L85" s="75" t="str">
        <f>IFERROR(INDEX(入力!$BV$3:$CN$1048576,MATCH(ROW(L85)-ROW(L$3),入力!$BB$3:$BB$1048576,0),MATCH(L$3,入力!$BV$2:$CN$2,0)),"")</f>
        <v/>
      </c>
      <c r="M85" s="117" t="str">
        <f>IFERROR(IF(履歴検索!$A85="","",INDEX(入力!$BV$3:$CN$1048576,MATCH(ROW(M85)-ROW(M$3),入力!$BB$3:$BB$1048576,0),MATCH(M$3,入力!$BV$2:$CN$2,0))),"")</f>
        <v/>
      </c>
      <c r="N85" s="75" t="str">
        <f>IFERROR(INDEX(入力!$BV$3:$CN$1048576,MATCH(ROW(N85)-ROW(N$3),入力!$BB$3:$BB$1048576,0),MATCH(N$3,入力!$BV$2:$CN$2,0)),"")</f>
        <v/>
      </c>
      <c r="O85" s="294" t="str">
        <f>IFERROR(INDEX(入力!$CJ$3:$CN$1048576,MATCH(ROW(O85)-ROW(O$3),入力!$BB$3:$BB$1048576,0),MATCH(O$3,入力!$CJ$2:$CN$2,0)),"")</f>
        <v/>
      </c>
      <c r="P85" s="294" t="str">
        <f>IFERROR(INDEX(入力!$CJ$3:$CN$1048576,MATCH(ROW(P85)-ROW(P$3),入力!$BB$3:$BB$1048576,0),MATCH(P$3,入力!$CJ$2:$CN$2,0)),"")</f>
        <v/>
      </c>
      <c r="Q85" s="294" t="str">
        <f>IFERROR(INDEX(入力!$BV$3:$CN$1048576,MATCH(ROW(Q85)-ROW(Q$3),入力!$BB$3:$BB$1048576,0),MATCH(Q$3,入力!$BV$2:$CN$2,0)),"")</f>
        <v/>
      </c>
      <c r="R85" s="77" t="str">
        <f>IFERROR(INDEX(入力!$BV$3:$CN$1048576,MATCH(ROW(R85)-ROW(R$3),入力!$BB$3:$BB$1048576,0),MATCH(R$3,入力!$BV$2:$CN$2,0)),"")</f>
        <v/>
      </c>
      <c r="S85" s="77" t="str">
        <f>IFERROR(INDEX(入力!$BV$3:$CN$1048576,MATCH(ROW(S85)-ROW(S$3),入力!$BB$3:$BB$1048576,0),MATCH(S$3,入力!$BV$2:$CN$2,0)),"")</f>
        <v/>
      </c>
      <c r="U85" s="28" t="str">
        <f>IF(Z85="","",COUNT($Z$4:Z85))</f>
        <v/>
      </c>
      <c r="V85" s="73" t="str">
        <f t="shared" si="2"/>
        <v/>
      </c>
      <c r="W85" s="113" t="str">
        <f>IF(OR($B85="",$B85=$B86),"",SUMIF($B$4:$B85,$B85,Q$4:Q85))</f>
        <v/>
      </c>
      <c r="X85" s="113" t="str">
        <f>IF(OR($B85="",$B85=$B86),"",SUMIF($B$4:$B85,$B85,K$4:K85)-Y85)</f>
        <v/>
      </c>
      <c r="Y85" s="113" t="str">
        <f>IF(OR($B85="",$B85=$B86),"",SUMIFS(K$4:K85,B$4:B85,$B85,F$4:F85,$Y$3))</f>
        <v/>
      </c>
      <c r="Z85" s="113" t="str">
        <f>IF(OR($B85="",$B85=$B86),"",SUMIF($B$4:$B85,$B85,S$4:S85))</f>
        <v/>
      </c>
    </row>
    <row r="86" spans="1:26" ht="25.05" customHeight="1" x14ac:dyDescent="0.2">
      <c r="A86" s="133" t="str">
        <f>IF(OR(B86="",AND(B85=B86,D85=D86)),"",MAX($A$4:A85)+1)</f>
        <v/>
      </c>
      <c r="B86" s="73" t="str">
        <f>IFERROR(INDEX(入力!$BV$3:$CN$1048576,MATCH(ROW(B86)-ROW(B$3),入力!$BB$3:$BB$1048576,0),MATCH(B$3,入力!$BV$2:$CN$2,0)),"")</f>
        <v/>
      </c>
      <c r="C86" s="74" t="str">
        <f>IFERROR(INDEX(入力!$BV$3:$CN$1048576,MATCH(ROW(C86)-ROW(C$3),入力!$BB$3:$BB$1048576,0),MATCH(C$3,入力!$BV$2:$CN$2,0)),"")</f>
        <v/>
      </c>
      <c r="D86" s="75" t="str">
        <f>IFERROR(INDEX(入力!$BO$3:$BO$1048576,MATCH(ROW(D86)-ROW(D$3),入力!$BB$3:$BB$1048576,0),0),"")</f>
        <v/>
      </c>
      <c r="E86" s="74" t="str">
        <f>IFERROR(INDEX(入力!$BV$3:$CN$1048576,MATCH(ROW(E86)-ROW(E$3),入力!$BB$3:$BB$1048576,0),MATCH(E$3,入力!$BV$2:$CN$2,0)),"")</f>
        <v/>
      </c>
      <c r="F86" s="74" t="str">
        <f>IFERROR(INDEX(入力!$BV$3:$CN$1048576,MATCH(ROW(F86)-ROW(F$3),入力!$BB$3:$BB$1048576,0),MATCH(F$3,入力!$BV$2:$CN$2,0)),"")</f>
        <v/>
      </c>
      <c r="G86" s="74" t="str">
        <f>IFERROR(INDEX(入力!$BV$3:$CN$1048576,MATCH(ROW(G86)-ROW(G$3),入力!$BB$3:$BB$1048576,0),MATCH(G$3,入力!$BV$2:$CN$2,0)),"")</f>
        <v/>
      </c>
      <c r="H86" s="75" t="str">
        <f>IFERROR(INDEX(入力!$BV$3:$CN$1048576,MATCH(ROW(H86)-ROW(H$3),入力!$BB$3:$BB$1048576,0),MATCH(H$3,入力!$BV$2:$CN$2,0)),"")</f>
        <v/>
      </c>
      <c r="I86" s="76" t="str">
        <f>IFERROR(INDEX(入力!$BV$3:$CN$1048576,MATCH(ROW(I86)-ROW(I$3),入力!$BB$3:$BB$1048576,0),MATCH(I$3,入力!$BV$2:$CN$2,0)),"")</f>
        <v/>
      </c>
      <c r="J86" s="75" t="str">
        <f>IFERROR(INDEX(入力!$BV$3:$CN$1048576,MATCH(ROW(J86)-ROW(J$3),入力!$BB$3:$BB$1048576,0),MATCH(J$3,入力!$BV$2:$CN$2,0)),"")</f>
        <v/>
      </c>
      <c r="K86" s="75" t="str">
        <f>IFERROR(INDEX(入力!$BV$3:$CN$1048576,MATCH(ROW(K86)-ROW(K$3),入力!$BB$3:$BB$1048576,0),MATCH(K$3,入力!$BV$2:$CN$2,0)),"")</f>
        <v/>
      </c>
      <c r="L86" s="75" t="str">
        <f>IFERROR(INDEX(入力!$BV$3:$CN$1048576,MATCH(ROW(L86)-ROW(L$3),入力!$BB$3:$BB$1048576,0),MATCH(L$3,入力!$BV$2:$CN$2,0)),"")</f>
        <v/>
      </c>
      <c r="M86" s="117" t="str">
        <f>IFERROR(IF(履歴検索!$A86="","",INDEX(入力!$BV$3:$CN$1048576,MATCH(ROW(M86)-ROW(M$3),入力!$BB$3:$BB$1048576,0),MATCH(M$3,入力!$BV$2:$CN$2,0))),"")</f>
        <v/>
      </c>
      <c r="N86" s="75" t="str">
        <f>IFERROR(INDEX(入力!$BV$3:$CN$1048576,MATCH(ROW(N86)-ROW(N$3),入力!$BB$3:$BB$1048576,0),MATCH(N$3,入力!$BV$2:$CN$2,0)),"")</f>
        <v/>
      </c>
      <c r="O86" s="294" t="str">
        <f>IFERROR(INDEX(入力!$CJ$3:$CN$1048576,MATCH(ROW(O86)-ROW(O$3),入力!$BB$3:$BB$1048576,0),MATCH(O$3,入力!$CJ$2:$CN$2,0)),"")</f>
        <v/>
      </c>
      <c r="P86" s="294" t="str">
        <f>IFERROR(INDEX(入力!$CJ$3:$CN$1048576,MATCH(ROW(P86)-ROW(P$3),入力!$BB$3:$BB$1048576,0),MATCH(P$3,入力!$CJ$2:$CN$2,0)),"")</f>
        <v/>
      </c>
      <c r="Q86" s="294" t="str">
        <f>IFERROR(INDEX(入力!$BV$3:$CN$1048576,MATCH(ROW(Q86)-ROW(Q$3),入力!$BB$3:$BB$1048576,0),MATCH(Q$3,入力!$BV$2:$CN$2,0)),"")</f>
        <v/>
      </c>
      <c r="R86" s="77" t="str">
        <f>IFERROR(INDEX(入力!$BV$3:$CN$1048576,MATCH(ROW(R86)-ROW(R$3),入力!$BB$3:$BB$1048576,0),MATCH(R$3,入力!$BV$2:$CN$2,0)),"")</f>
        <v/>
      </c>
      <c r="S86" s="77" t="str">
        <f>IFERROR(INDEX(入力!$BV$3:$CN$1048576,MATCH(ROW(S86)-ROW(S$3),入力!$BB$3:$BB$1048576,0),MATCH(S$3,入力!$BV$2:$CN$2,0)),"")</f>
        <v/>
      </c>
      <c r="U86" s="28" t="str">
        <f>IF(Z86="","",COUNT($Z$4:Z86))</f>
        <v/>
      </c>
      <c r="V86" s="73" t="str">
        <f t="shared" si="2"/>
        <v/>
      </c>
      <c r="W86" s="113" t="str">
        <f>IF(OR($B86="",$B86=$B87),"",SUMIF($B$4:$B86,$B86,Q$4:Q86))</f>
        <v/>
      </c>
      <c r="X86" s="113" t="str">
        <f>IF(OR($B86="",$B86=$B87),"",SUMIF($B$4:$B86,$B86,K$4:K86)-Y86)</f>
        <v/>
      </c>
      <c r="Y86" s="113" t="str">
        <f>IF(OR($B86="",$B86=$B87),"",SUMIFS(K$4:K86,B$4:B86,$B86,F$4:F86,$Y$3))</f>
        <v/>
      </c>
      <c r="Z86" s="113" t="str">
        <f>IF(OR($B86="",$B86=$B87),"",SUMIF($B$4:$B86,$B86,S$4:S86))</f>
        <v/>
      </c>
    </row>
    <row r="87" spans="1:26" ht="25.05" customHeight="1" x14ac:dyDescent="0.2">
      <c r="A87" s="133" t="str">
        <f>IF(OR(B87="",AND(B86=B87,D86=D87)),"",MAX($A$4:A86)+1)</f>
        <v/>
      </c>
      <c r="B87" s="73" t="str">
        <f>IFERROR(INDEX(入力!$BV$3:$CN$1048576,MATCH(ROW(B87)-ROW(B$3),入力!$BB$3:$BB$1048576,0),MATCH(B$3,入力!$BV$2:$CN$2,0)),"")</f>
        <v/>
      </c>
      <c r="C87" s="74" t="str">
        <f>IFERROR(INDEX(入力!$BV$3:$CN$1048576,MATCH(ROW(C87)-ROW(C$3),入力!$BB$3:$BB$1048576,0),MATCH(C$3,入力!$BV$2:$CN$2,0)),"")</f>
        <v/>
      </c>
      <c r="D87" s="75" t="str">
        <f>IFERROR(INDEX(入力!$BO$3:$BO$1048576,MATCH(ROW(D87)-ROW(D$3),入力!$BB$3:$BB$1048576,0),0),"")</f>
        <v/>
      </c>
      <c r="E87" s="74" t="str">
        <f>IFERROR(INDEX(入力!$BV$3:$CN$1048576,MATCH(ROW(E87)-ROW(E$3),入力!$BB$3:$BB$1048576,0),MATCH(E$3,入力!$BV$2:$CN$2,0)),"")</f>
        <v/>
      </c>
      <c r="F87" s="74" t="str">
        <f>IFERROR(INDEX(入力!$BV$3:$CN$1048576,MATCH(ROW(F87)-ROW(F$3),入力!$BB$3:$BB$1048576,0),MATCH(F$3,入力!$BV$2:$CN$2,0)),"")</f>
        <v/>
      </c>
      <c r="G87" s="74" t="str">
        <f>IFERROR(INDEX(入力!$BV$3:$CN$1048576,MATCH(ROW(G87)-ROW(G$3),入力!$BB$3:$BB$1048576,0),MATCH(G$3,入力!$BV$2:$CN$2,0)),"")</f>
        <v/>
      </c>
      <c r="H87" s="75" t="str">
        <f>IFERROR(INDEX(入力!$BV$3:$CN$1048576,MATCH(ROW(H87)-ROW(H$3),入力!$BB$3:$BB$1048576,0),MATCH(H$3,入力!$BV$2:$CN$2,0)),"")</f>
        <v/>
      </c>
      <c r="I87" s="76" t="str">
        <f>IFERROR(INDEX(入力!$BV$3:$CN$1048576,MATCH(ROW(I87)-ROW(I$3),入力!$BB$3:$BB$1048576,0),MATCH(I$3,入力!$BV$2:$CN$2,0)),"")</f>
        <v/>
      </c>
      <c r="J87" s="75" t="str">
        <f>IFERROR(INDEX(入力!$BV$3:$CN$1048576,MATCH(ROW(J87)-ROW(J$3),入力!$BB$3:$BB$1048576,0),MATCH(J$3,入力!$BV$2:$CN$2,0)),"")</f>
        <v/>
      </c>
      <c r="K87" s="75" t="str">
        <f>IFERROR(INDEX(入力!$BV$3:$CN$1048576,MATCH(ROW(K87)-ROW(K$3),入力!$BB$3:$BB$1048576,0),MATCH(K$3,入力!$BV$2:$CN$2,0)),"")</f>
        <v/>
      </c>
      <c r="L87" s="75" t="str">
        <f>IFERROR(INDEX(入力!$BV$3:$CN$1048576,MATCH(ROW(L87)-ROW(L$3),入力!$BB$3:$BB$1048576,0),MATCH(L$3,入力!$BV$2:$CN$2,0)),"")</f>
        <v/>
      </c>
      <c r="M87" s="117" t="str">
        <f>IFERROR(IF(履歴検索!$A87="","",INDEX(入力!$BV$3:$CN$1048576,MATCH(ROW(M87)-ROW(M$3),入力!$BB$3:$BB$1048576,0),MATCH(M$3,入力!$BV$2:$CN$2,0))),"")</f>
        <v/>
      </c>
      <c r="N87" s="75" t="str">
        <f>IFERROR(INDEX(入力!$BV$3:$CN$1048576,MATCH(ROW(N87)-ROW(N$3),入力!$BB$3:$BB$1048576,0),MATCH(N$3,入力!$BV$2:$CN$2,0)),"")</f>
        <v/>
      </c>
      <c r="O87" s="294" t="str">
        <f>IFERROR(INDEX(入力!$CJ$3:$CN$1048576,MATCH(ROW(O87)-ROW(O$3),入力!$BB$3:$BB$1048576,0),MATCH(O$3,入力!$CJ$2:$CN$2,0)),"")</f>
        <v/>
      </c>
      <c r="P87" s="294" t="str">
        <f>IFERROR(INDEX(入力!$CJ$3:$CN$1048576,MATCH(ROW(P87)-ROW(P$3),入力!$BB$3:$BB$1048576,0),MATCH(P$3,入力!$CJ$2:$CN$2,0)),"")</f>
        <v/>
      </c>
      <c r="Q87" s="294" t="str">
        <f>IFERROR(INDEX(入力!$BV$3:$CN$1048576,MATCH(ROW(Q87)-ROW(Q$3),入力!$BB$3:$BB$1048576,0),MATCH(Q$3,入力!$BV$2:$CN$2,0)),"")</f>
        <v/>
      </c>
      <c r="R87" s="77" t="str">
        <f>IFERROR(INDEX(入力!$BV$3:$CN$1048576,MATCH(ROW(R87)-ROW(R$3),入力!$BB$3:$BB$1048576,0),MATCH(R$3,入力!$BV$2:$CN$2,0)),"")</f>
        <v/>
      </c>
      <c r="S87" s="77" t="str">
        <f>IFERROR(INDEX(入力!$BV$3:$CN$1048576,MATCH(ROW(S87)-ROW(S$3),入力!$BB$3:$BB$1048576,0),MATCH(S$3,入力!$BV$2:$CN$2,0)),"")</f>
        <v/>
      </c>
      <c r="U87" s="28" t="str">
        <f>IF(Z87="","",COUNT($Z$4:Z87))</f>
        <v/>
      </c>
      <c r="V87" s="73" t="str">
        <f t="shared" si="2"/>
        <v/>
      </c>
      <c r="W87" s="113" t="str">
        <f>IF(OR($B87="",$B87=$B88),"",SUMIF($B$4:$B87,$B87,Q$4:Q87))</f>
        <v/>
      </c>
      <c r="X87" s="113" t="str">
        <f>IF(OR($B87="",$B87=$B88),"",SUMIF($B$4:$B87,$B87,K$4:K87)-Y87)</f>
        <v/>
      </c>
      <c r="Y87" s="113" t="str">
        <f>IF(OR($B87="",$B87=$B88),"",SUMIFS(K$4:K87,B$4:B87,$B87,F$4:F87,$Y$3))</f>
        <v/>
      </c>
      <c r="Z87" s="113" t="str">
        <f>IF(OR($B87="",$B87=$B88),"",SUMIF($B$4:$B87,$B87,S$4:S87))</f>
        <v/>
      </c>
    </row>
    <row r="88" spans="1:26" ht="25.05" customHeight="1" x14ac:dyDescent="0.2">
      <c r="A88" s="133" t="str">
        <f>IF(OR(B88="",AND(B87=B88,D87=D88)),"",MAX($A$4:A87)+1)</f>
        <v/>
      </c>
      <c r="B88" s="73" t="str">
        <f>IFERROR(INDEX(入力!$BV$3:$CN$1048576,MATCH(ROW(B88)-ROW(B$3),入力!$BB$3:$BB$1048576,0),MATCH(B$3,入力!$BV$2:$CN$2,0)),"")</f>
        <v/>
      </c>
      <c r="C88" s="74" t="str">
        <f>IFERROR(INDEX(入力!$BV$3:$CN$1048576,MATCH(ROW(C88)-ROW(C$3),入力!$BB$3:$BB$1048576,0),MATCH(C$3,入力!$BV$2:$CN$2,0)),"")</f>
        <v/>
      </c>
      <c r="D88" s="75" t="str">
        <f>IFERROR(INDEX(入力!$BO$3:$BO$1048576,MATCH(ROW(D88)-ROW(D$3),入力!$BB$3:$BB$1048576,0),0),"")</f>
        <v/>
      </c>
      <c r="E88" s="74" t="str">
        <f>IFERROR(INDEX(入力!$BV$3:$CN$1048576,MATCH(ROW(E88)-ROW(E$3),入力!$BB$3:$BB$1048576,0),MATCH(E$3,入力!$BV$2:$CN$2,0)),"")</f>
        <v/>
      </c>
      <c r="F88" s="74" t="str">
        <f>IFERROR(INDEX(入力!$BV$3:$CN$1048576,MATCH(ROW(F88)-ROW(F$3),入力!$BB$3:$BB$1048576,0),MATCH(F$3,入力!$BV$2:$CN$2,0)),"")</f>
        <v/>
      </c>
      <c r="G88" s="74" t="str">
        <f>IFERROR(INDEX(入力!$BV$3:$CN$1048576,MATCH(ROW(G88)-ROW(G$3),入力!$BB$3:$BB$1048576,0),MATCH(G$3,入力!$BV$2:$CN$2,0)),"")</f>
        <v/>
      </c>
      <c r="H88" s="75" t="str">
        <f>IFERROR(INDEX(入力!$BV$3:$CN$1048576,MATCH(ROW(H88)-ROW(H$3),入力!$BB$3:$BB$1048576,0),MATCH(H$3,入力!$BV$2:$CN$2,0)),"")</f>
        <v/>
      </c>
      <c r="I88" s="76" t="str">
        <f>IFERROR(INDEX(入力!$BV$3:$CN$1048576,MATCH(ROW(I88)-ROW(I$3),入力!$BB$3:$BB$1048576,0),MATCH(I$3,入力!$BV$2:$CN$2,0)),"")</f>
        <v/>
      </c>
      <c r="J88" s="75" t="str">
        <f>IFERROR(INDEX(入力!$BV$3:$CN$1048576,MATCH(ROW(J88)-ROW(J$3),入力!$BB$3:$BB$1048576,0),MATCH(J$3,入力!$BV$2:$CN$2,0)),"")</f>
        <v/>
      </c>
      <c r="K88" s="75" t="str">
        <f>IFERROR(INDEX(入力!$BV$3:$CN$1048576,MATCH(ROW(K88)-ROW(K$3),入力!$BB$3:$BB$1048576,0),MATCH(K$3,入力!$BV$2:$CN$2,0)),"")</f>
        <v/>
      </c>
      <c r="L88" s="75" t="str">
        <f>IFERROR(INDEX(入力!$BV$3:$CN$1048576,MATCH(ROW(L88)-ROW(L$3),入力!$BB$3:$BB$1048576,0),MATCH(L$3,入力!$BV$2:$CN$2,0)),"")</f>
        <v/>
      </c>
      <c r="M88" s="117" t="str">
        <f>IFERROR(IF(履歴検索!$A88="","",INDEX(入力!$BV$3:$CN$1048576,MATCH(ROW(M88)-ROW(M$3),入力!$BB$3:$BB$1048576,0),MATCH(M$3,入力!$BV$2:$CN$2,0))),"")</f>
        <v/>
      </c>
      <c r="N88" s="75" t="str">
        <f>IFERROR(INDEX(入力!$BV$3:$CN$1048576,MATCH(ROW(N88)-ROW(N$3),入力!$BB$3:$BB$1048576,0),MATCH(N$3,入力!$BV$2:$CN$2,0)),"")</f>
        <v/>
      </c>
      <c r="O88" s="294" t="str">
        <f>IFERROR(INDEX(入力!$CJ$3:$CN$1048576,MATCH(ROW(O88)-ROW(O$3),入力!$BB$3:$BB$1048576,0),MATCH(O$3,入力!$CJ$2:$CN$2,0)),"")</f>
        <v/>
      </c>
      <c r="P88" s="294" t="str">
        <f>IFERROR(INDEX(入力!$CJ$3:$CN$1048576,MATCH(ROW(P88)-ROW(P$3),入力!$BB$3:$BB$1048576,0),MATCH(P$3,入力!$CJ$2:$CN$2,0)),"")</f>
        <v/>
      </c>
      <c r="Q88" s="294" t="str">
        <f>IFERROR(INDEX(入力!$BV$3:$CN$1048576,MATCH(ROW(Q88)-ROW(Q$3),入力!$BB$3:$BB$1048576,0),MATCH(Q$3,入力!$BV$2:$CN$2,0)),"")</f>
        <v/>
      </c>
      <c r="R88" s="77" t="str">
        <f>IFERROR(INDEX(入力!$BV$3:$CN$1048576,MATCH(ROW(R88)-ROW(R$3),入力!$BB$3:$BB$1048576,0),MATCH(R$3,入力!$BV$2:$CN$2,0)),"")</f>
        <v/>
      </c>
      <c r="S88" s="77" t="str">
        <f>IFERROR(INDEX(入力!$BV$3:$CN$1048576,MATCH(ROW(S88)-ROW(S$3),入力!$BB$3:$BB$1048576,0),MATCH(S$3,入力!$BV$2:$CN$2,0)),"")</f>
        <v/>
      </c>
      <c r="U88" s="28" t="str">
        <f>IF(Z88="","",COUNT($Z$4:Z88))</f>
        <v/>
      </c>
      <c r="V88" s="73" t="str">
        <f t="shared" si="2"/>
        <v/>
      </c>
      <c r="W88" s="113" t="str">
        <f>IF(OR($B88="",$B88=$B89),"",SUMIF($B$4:$B88,$B88,Q$4:Q88))</f>
        <v/>
      </c>
      <c r="X88" s="113" t="str">
        <f>IF(OR($B88="",$B88=$B89),"",SUMIF($B$4:$B88,$B88,K$4:K88)-Y88)</f>
        <v/>
      </c>
      <c r="Y88" s="113" t="str">
        <f>IF(OR($B88="",$B88=$B89),"",SUMIFS(K$4:K88,B$4:B88,$B88,F$4:F88,$Y$3))</f>
        <v/>
      </c>
      <c r="Z88" s="113" t="str">
        <f>IF(OR($B88="",$B88=$B89),"",SUMIF($B$4:$B88,$B88,S$4:S88))</f>
        <v/>
      </c>
    </row>
    <row r="89" spans="1:26" ht="25.05" customHeight="1" x14ac:dyDescent="0.2">
      <c r="A89" s="133" t="str">
        <f>IF(OR(B89="",AND(B88=B89,D88=D89)),"",MAX($A$4:A88)+1)</f>
        <v/>
      </c>
      <c r="B89" s="73" t="str">
        <f>IFERROR(INDEX(入力!$BV$3:$CN$1048576,MATCH(ROW(B89)-ROW(B$3),入力!$BB$3:$BB$1048576,0),MATCH(B$3,入力!$BV$2:$CN$2,0)),"")</f>
        <v/>
      </c>
      <c r="C89" s="74" t="str">
        <f>IFERROR(INDEX(入力!$BV$3:$CN$1048576,MATCH(ROW(C89)-ROW(C$3),入力!$BB$3:$BB$1048576,0),MATCH(C$3,入力!$BV$2:$CN$2,0)),"")</f>
        <v/>
      </c>
      <c r="D89" s="75" t="str">
        <f>IFERROR(INDEX(入力!$BO$3:$BO$1048576,MATCH(ROW(D89)-ROW(D$3),入力!$BB$3:$BB$1048576,0),0),"")</f>
        <v/>
      </c>
      <c r="E89" s="74" t="str">
        <f>IFERROR(INDEX(入力!$BV$3:$CN$1048576,MATCH(ROW(E89)-ROW(E$3),入力!$BB$3:$BB$1048576,0),MATCH(E$3,入力!$BV$2:$CN$2,0)),"")</f>
        <v/>
      </c>
      <c r="F89" s="74" t="str">
        <f>IFERROR(INDEX(入力!$BV$3:$CN$1048576,MATCH(ROW(F89)-ROW(F$3),入力!$BB$3:$BB$1048576,0),MATCH(F$3,入力!$BV$2:$CN$2,0)),"")</f>
        <v/>
      </c>
      <c r="G89" s="74" t="str">
        <f>IFERROR(INDEX(入力!$BV$3:$CN$1048576,MATCH(ROW(G89)-ROW(G$3),入力!$BB$3:$BB$1048576,0),MATCH(G$3,入力!$BV$2:$CN$2,0)),"")</f>
        <v/>
      </c>
      <c r="H89" s="75" t="str">
        <f>IFERROR(INDEX(入力!$BV$3:$CN$1048576,MATCH(ROW(H89)-ROW(H$3),入力!$BB$3:$BB$1048576,0),MATCH(H$3,入力!$BV$2:$CN$2,0)),"")</f>
        <v/>
      </c>
      <c r="I89" s="76" t="str">
        <f>IFERROR(INDEX(入力!$BV$3:$CN$1048576,MATCH(ROW(I89)-ROW(I$3),入力!$BB$3:$BB$1048576,0),MATCH(I$3,入力!$BV$2:$CN$2,0)),"")</f>
        <v/>
      </c>
      <c r="J89" s="75" t="str">
        <f>IFERROR(INDEX(入力!$BV$3:$CN$1048576,MATCH(ROW(J89)-ROW(J$3),入力!$BB$3:$BB$1048576,0),MATCH(J$3,入力!$BV$2:$CN$2,0)),"")</f>
        <v/>
      </c>
      <c r="K89" s="75" t="str">
        <f>IFERROR(INDEX(入力!$BV$3:$CN$1048576,MATCH(ROW(K89)-ROW(K$3),入力!$BB$3:$BB$1048576,0),MATCH(K$3,入力!$BV$2:$CN$2,0)),"")</f>
        <v/>
      </c>
      <c r="L89" s="75" t="str">
        <f>IFERROR(INDEX(入力!$BV$3:$CN$1048576,MATCH(ROW(L89)-ROW(L$3),入力!$BB$3:$BB$1048576,0),MATCH(L$3,入力!$BV$2:$CN$2,0)),"")</f>
        <v/>
      </c>
      <c r="M89" s="117" t="str">
        <f>IFERROR(IF(履歴検索!$A89="","",INDEX(入力!$BV$3:$CN$1048576,MATCH(ROW(M89)-ROW(M$3),入力!$BB$3:$BB$1048576,0),MATCH(M$3,入力!$BV$2:$CN$2,0))),"")</f>
        <v/>
      </c>
      <c r="N89" s="75" t="str">
        <f>IFERROR(INDEX(入力!$BV$3:$CN$1048576,MATCH(ROW(N89)-ROW(N$3),入力!$BB$3:$BB$1048576,0),MATCH(N$3,入力!$BV$2:$CN$2,0)),"")</f>
        <v/>
      </c>
      <c r="O89" s="294" t="str">
        <f>IFERROR(INDEX(入力!$CJ$3:$CN$1048576,MATCH(ROW(O89)-ROW(O$3),入力!$BB$3:$BB$1048576,0),MATCH(O$3,入力!$CJ$2:$CN$2,0)),"")</f>
        <v/>
      </c>
      <c r="P89" s="294" t="str">
        <f>IFERROR(INDEX(入力!$CJ$3:$CN$1048576,MATCH(ROW(P89)-ROW(P$3),入力!$BB$3:$BB$1048576,0),MATCH(P$3,入力!$CJ$2:$CN$2,0)),"")</f>
        <v/>
      </c>
      <c r="Q89" s="294" t="str">
        <f>IFERROR(INDEX(入力!$BV$3:$CN$1048576,MATCH(ROW(Q89)-ROW(Q$3),入力!$BB$3:$BB$1048576,0),MATCH(Q$3,入力!$BV$2:$CN$2,0)),"")</f>
        <v/>
      </c>
      <c r="R89" s="77" t="str">
        <f>IFERROR(INDEX(入力!$BV$3:$CN$1048576,MATCH(ROW(R89)-ROW(R$3),入力!$BB$3:$BB$1048576,0),MATCH(R$3,入力!$BV$2:$CN$2,0)),"")</f>
        <v/>
      </c>
      <c r="S89" s="77" t="str">
        <f>IFERROR(INDEX(入力!$BV$3:$CN$1048576,MATCH(ROW(S89)-ROW(S$3),入力!$BB$3:$BB$1048576,0),MATCH(S$3,入力!$BV$2:$CN$2,0)),"")</f>
        <v/>
      </c>
      <c r="U89" s="28" t="str">
        <f>IF(Z89="","",COUNT($Z$4:Z89))</f>
        <v/>
      </c>
      <c r="V89" s="73" t="str">
        <f t="shared" si="2"/>
        <v/>
      </c>
      <c r="W89" s="113" t="str">
        <f>IF(OR($B89="",$B89=$B90),"",SUMIF($B$4:$B89,$B89,Q$4:Q89))</f>
        <v/>
      </c>
      <c r="X89" s="113" t="str">
        <f>IF(OR($B89="",$B89=$B90),"",SUMIF($B$4:$B89,$B89,K$4:K89)-Y89)</f>
        <v/>
      </c>
      <c r="Y89" s="113" t="str">
        <f>IF(OR($B89="",$B89=$B90),"",SUMIFS(K$4:K89,B$4:B89,$B89,F$4:F89,$Y$3))</f>
        <v/>
      </c>
      <c r="Z89" s="113" t="str">
        <f>IF(OR($B89="",$B89=$B90),"",SUMIF($B$4:$B89,$B89,S$4:S89))</f>
        <v/>
      </c>
    </row>
    <row r="90" spans="1:26" ht="25.05" customHeight="1" x14ac:dyDescent="0.2">
      <c r="A90" s="133" t="str">
        <f>IF(OR(B90="",AND(B89=B90,D89=D90)),"",MAX($A$4:A89)+1)</f>
        <v/>
      </c>
      <c r="B90" s="73" t="str">
        <f>IFERROR(INDEX(入力!$BV$3:$CN$1048576,MATCH(ROW(B90)-ROW(B$3),入力!$BB$3:$BB$1048576,0),MATCH(B$3,入力!$BV$2:$CN$2,0)),"")</f>
        <v/>
      </c>
      <c r="C90" s="74" t="str">
        <f>IFERROR(INDEX(入力!$BV$3:$CN$1048576,MATCH(ROW(C90)-ROW(C$3),入力!$BB$3:$BB$1048576,0),MATCH(C$3,入力!$BV$2:$CN$2,0)),"")</f>
        <v/>
      </c>
      <c r="D90" s="75" t="str">
        <f>IFERROR(INDEX(入力!$BO$3:$BO$1048576,MATCH(ROW(D90)-ROW(D$3),入力!$BB$3:$BB$1048576,0),0),"")</f>
        <v/>
      </c>
      <c r="E90" s="74" t="str">
        <f>IFERROR(INDEX(入力!$BV$3:$CN$1048576,MATCH(ROW(E90)-ROW(E$3),入力!$BB$3:$BB$1048576,0),MATCH(E$3,入力!$BV$2:$CN$2,0)),"")</f>
        <v/>
      </c>
      <c r="F90" s="74" t="str">
        <f>IFERROR(INDEX(入力!$BV$3:$CN$1048576,MATCH(ROW(F90)-ROW(F$3),入力!$BB$3:$BB$1048576,0),MATCH(F$3,入力!$BV$2:$CN$2,0)),"")</f>
        <v/>
      </c>
      <c r="G90" s="74" t="str">
        <f>IFERROR(INDEX(入力!$BV$3:$CN$1048576,MATCH(ROW(G90)-ROW(G$3),入力!$BB$3:$BB$1048576,0),MATCH(G$3,入力!$BV$2:$CN$2,0)),"")</f>
        <v/>
      </c>
      <c r="H90" s="75" t="str">
        <f>IFERROR(INDEX(入力!$BV$3:$CN$1048576,MATCH(ROW(H90)-ROW(H$3),入力!$BB$3:$BB$1048576,0),MATCH(H$3,入力!$BV$2:$CN$2,0)),"")</f>
        <v/>
      </c>
      <c r="I90" s="76" t="str">
        <f>IFERROR(INDEX(入力!$BV$3:$CN$1048576,MATCH(ROW(I90)-ROW(I$3),入力!$BB$3:$BB$1048576,0),MATCH(I$3,入力!$BV$2:$CN$2,0)),"")</f>
        <v/>
      </c>
      <c r="J90" s="75" t="str">
        <f>IFERROR(INDEX(入力!$BV$3:$CN$1048576,MATCH(ROW(J90)-ROW(J$3),入力!$BB$3:$BB$1048576,0),MATCH(J$3,入力!$BV$2:$CN$2,0)),"")</f>
        <v/>
      </c>
      <c r="K90" s="75" t="str">
        <f>IFERROR(INDEX(入力!$BV$3:$CN$1048576,MATCH(ROW(K90)-ROW(K$3),入力!$BB$3:$BB$1048576,0),MATCH(K$3,入力!$BV$2:$CN$2,0)),"")</f>
        <v/>
      </c>
      <c r="L90" s="75" t="str">
        <f>IFERROR(INDEX(入力!$BV$3:$CN$1048576,MATCH(ROW(L90)-ROW(L$3),入力!$BB$3:$BB$1048576,0),MATCH(L$3,入力!$BV$2:$CN$2,0)),"")</f>
        <v/>
      </c>
      <c r="M90" s="117" t="str">
        <f>IFERROR(IF(履歴検索!$A90="","",INDEX(入力!$BV$3:$CN$1048576,MATCH(ROW(M90)-ROW(M$3),入力!$BB$3:$BB$1048576,0),MATCH(M$3,入力!$BV$2:$CN$2,0))),"")</f>
        <v/>
      </c>
      <c r="N90" s="75" t="str">
        <f>IFERROR(INDEX(入力!$BV$3:$CN$1048576,MATCH(ROW(N90)-ROW(N$3),入力!$BB$3:$BB$1048576,0),MATCH(N$3,入力!$BV$2:$CN$2,0)),"")</f>
        <v/>
      </c>
      <c r="O90" s="294" t="str">
        <f>IFERROR(INDEX(入力!$CJ$3:$CN$1048576,MATCH(ROW(O90)-ROW(O$3),入力!$BB$3:$BB$1048576,0),MATCH(O$3,入力!$CJ$2:$CN$2,0)),"")</f>
        <v/>
      </c>
      <c r="P90" s="294" t="str">
        <f>IFERROR(INDEX(入力!$CJ$3:$CN$1048576,MATCH(ROW(P90)-ROW(P$3),入力!$BB$3:$BB$1048576,0),MATCH(P$3,入力!$CJ$2:$CN$2,0)),"")</f>
        <v/>
      </c>
      <c r="Q90" s="294" t="str">
        <f>IFERROR(INDEX(入力!$BV$3:$CN$1048576,MATCH(ROW(Q90)-ROW(Q$3),入力!$BB$3:$BB$1048576,0),MATCH(Q$3,入力!$BV$2:$CN$2,0)),"")</f>
        <v/>
      </c>
      <c r="R90" s="77" t="str">
        <f>IFERROR(INDEX(入力!$BV$3:$CN$1048576,MATCH(ROW(R90)-ROW(R$3),入力!$BB$3:$BB$1048576,0),MATCH(R$3,入力!$BV$2:$CN$2,0)),"")</f>
        <v/>
      </c>
      <c r="S90" s="77" t="str">
        <f>IFERROR(INDEX(入力!$BV$3:$CN$1048576,MATCH(ROW(S90)-ROW(S$3),入力!$BB$3:$BB$1048576,0),MATCH(S$3,入力!$BV$2:$CN$2,0)),"")</f>
        <v/>
      </c>
      <c r="U90" s="28" t="str">
        <f>IF(Z90="","",COUNT($Z$4:Z90))</f>
        <v/>
      </c>
      <c r="V90" s="73" t="str">
        <f t="shared" si="2"/>
        <v/>
      </c>
      <c r="W90" s="113" t="str">
        <f>IF(OR($B90="",$B90=$B91),"",SUMIF($B$4:$B90,$B90,Q$4:Q90))</f>
        <v/>
      </c>
      <c r="X90" s="113" t="str">
        <f>IF(OR($B90="",$B90=$B91),"",SUMIF($B$4:$B90,$B90,K$4:K90)-Y90)</f>
        <v/>
      </c>
      <c r="Y90" s="113" t="str">
        <f>IF(OR($B90="",$B90=$B91),"",SUMIFS(K$4:K90,B$4:B90,$B90,F$4:F90,$Y$3))</f>
        <v/>
      </c>
      <c r="Z90" s="113" t="str">
        <f>IF(OR($B90="",$B90=$B91),"",SUMIF($B$4:$B90,$B90,S$4:S90))</f>
        <v/>
      </c>
    </row>
    <row r="91" spans="1:26" ht="25.05" customHeight="1" x14ac:dyDescent="0.2">
      <c r="A91" s="133" t="str">
        <f>IF(OR(B91="",AND(B90=B91,D90=D91)),"",MAX($A$4:A90)+1)</f>
        <v/>
      </c>
      <c r="B91" s="73" t="str">
        <f>IFERROR(INDEX(入力!$BV$3:$CN$1048576,MATCH(ROW(B91)-ROW(B$3),入力!$BB$3:$BB$1048576,0),MATCH(B$3,入力!$BV$2:$CN$2,0)),"")</f>
        <v/>
      </c>
      <c r="C91" s="74" t="str">
        <f>IFERROR(INDEX(入力!$BV$3:$CN$1048576,MATCH(ROW(C91)-ROW(C$3),入力!$BB$3:$BB$1048576,0),MATCH(C$3,入力!$BV$2:$CN$2,0)),"")</f>
        <v/>
      </c>
      <c r="D91" s="75" t="str">
        <f>IFERROR(INDEX(入力!$BO$3:$BO$1048576,MATCH(ROW(D91)-ROW(D$3),入力!$BB$3:$BB$1048576,0),0),"")</f>
        <v/>
      </c>
      <c r="E91" s="74" t="str">
        <f>IFERROR(INDEX(入力!$BV$3:$CN$1048576,MATCH(ROW(E91)-ROW(E$3),入力!$BB$3:$BB$1048576,0),MATCH(E$3,入力!$BV$2:$CN$2,0)),"")</f>
        <v/>
      </c>
      <c r="F91" s="74" t="str">
        <f>IFERROR(INDEX(入力!$BV$3:$CN$1048576,MATCH(ROW(F91)-ROW(F$3),入力!$BB$3:$BB$1048576,0),MATCH(F$3,入力!$BV$2:$CN$2,0)),"")</f>
        <v/>
      </c>
      <c r="G91" s="74" t="str">
        <f>IFERROR(INDEX(入力!$BV$3:$CN$1048576,MATCH(ROW(G91)-ROW(G$3),入力!$BB$3:$BB$1048576,0),MATCH(G$3,入力!$BV$2:$CN$2,0)),"")</f>
        <v/>
      </c>
      <c r="H91" s="75" t="str">
        <f>IFERROR(INDEX(入力!$BV$3:$CN$1048576,MATCH(ROW(H91)-ROW(H$3),入力!$BB$3:$BB$1048576,0),MATCH(H$3,入力!$BV$2:$CN$2,0)),"")</f>
        <v/>
      </c>
      <c r="I91" s="76" t="str">
        <f>IFERROR(INDEX(入力!$BV$3:$CN$1048576,MATCH(ROW(I91)-ROW(I$3),入力!$BB$3:$BB$1048576,0),MATCH(I$3,入力!$BV$2:$CN$2,0)),"")</f>
        <v/>
      </c>
      <c r="J91" s="75" t="str">
        <f>IFERROR(INDEX(入力!$BV$3:$CN$1048576,MATCH(ROW(J91)-ROW(J$3),入力!$BB$3:$BB$1048576,0),MATCH(J$3,入力!$BV$2:$CN$2,0)),"")</f>
        <v/>
      </c>
      <c r="K91" s="75" t="str">
        <f>IFERROR(INDEX(入力!$BV$3:$CN$1048576,MATCH(ROW(K91)-ROW(K$3),入力!$BB$3:$BB$1048576,0),MATCH(K$3,入力!$BV$2:$CN$2,0)),"")</f>
        <v/>
      </c>
      <c r="L91" s="75" t="str">
        <f>IFERROR(INDEX(入力!$BV$3:$CN$1048576,MATCH(ROW(L91)-ROW(L$3),入力!$BB$3:$BB$1048576,0),MATCH(L$3,入力!$BV$2:$CN$2,0)),"")</f>
        <v/>
      </c>
      <c r="M91" s="117" t="str">
        <f>IFERROR(IF(履歴検索!$A91="","",INDEX(入力!$BV$3:$CN$1048576,MATCH(ROW(M91)-ROW(M$3),入力!$BB$3:$BB$1048576,0),MATCH(M$3,入力!$BV$2:$CN$2,0))),"")</f>
        <v/>
      </c>
      <c r="N91" s="75" t="str">
        <f>IFERROR(INDEX(入力!$BV$3:$CN$1048576,MATCH(ROW(N91)-ROW(N$3),入力!$BB$3:$BB$1048576,0),MATCH(N$3,入力!$BV$2:$CN$2,0)),"")</f>
        <v/>
      </c>
      <c r="O91" s="294" t="str">
        <f>IFERROR(INDEX(入力!$CJ$3:$CN$1048576,MATCH(ROW(O91)-ROW(O$3),入力!$BB$3:$BB$1048576,0),MATCH(O$3,入力!$CJ$2:$CN$2,0)),"")</f>
        <v/>
      </c>
      <c r="P91" s="294" t="str">
        <f>IFERROR(INDEX(入力!$CJ$3:$CN$1048576,MATCH(ROW(P91)-ROW(P$3),入力!$BB$3:$BB$1048576,0),MATCH(P$3,入力!$CJ$2:$CN$2,0)),"")</f>
        <v/>
      </c>
      <c r="Q91" s="294" t="str">
        <f>IFERROR(INDEX(入力!$BV$3:$CN$1048576,MATCH(ROW(Q91)-ROW(Q$3),入力!$BB$3:$BB$1048576,0),MATCH(Q$3,入力!$BV$2:$CN$2,0)),"")</f>
        <v/>
      </c>
      <c r="R91" s="77" t="str">
        <f>IFERROR(INDEX(入力!$BV$3:$CN$1048576,MATCH(ROW(R91)-ROW(R$3),入力!$BB$3:$BB$1048576,0),MATCH(R$3,入力!$BV$2:$CN$2,0)),"")</f>
        <v/>
      </c>
      <c r="S91" s="77" t="str">
        <f>IFERROR(INDEX(入力!$BV$3:$CN$1048576,MATCH(ROW(S91)-ROW(S$3),入力!$BB$3:$BB$1048576,0),MATCH(S$3,入力!$BV$2:$CN$2,0)),"")</f>
        <v/>
      </c>
      <c r="U91" s="28" t="str">
        <f>IF(Z91="","",COUNT($Z$4:Z91))</f>
        <v/>
      </c>
      <c r="V91" s="73" t="str">
        <f t="shared" si="2"/>
        <v/>
      </c>
      <c r="W91" s="113" t="str">
        <f>IF(OR($B91="",$B91=$B92),"",SUMIF($B$4:$B91,$B91,Q$4:Q91))</f>
        <v/>
      </c>
      <c r="X91" s="113" t="str">
        <f>IF(OR($B91="",$B91=$B92),"",SUMIF($B$4:$B91,$B91,K$4:K91)-Y91)</f>
        <v/>
      </c>
      <c r="Y91" s="113" t="str">
        <f>IF(OR($B91="",$B91=$B92),"",SUMIFS(K$4:K91,B$4:B91,$B91,F$4:F91,$Y$3))</f>
        <v/>
      </c>
      <c r="Z91" s="113" t="str">
        <f>IF(OR($B91="",$B91=$B92),"",SUMIF($B$4:$B91,$B91,S$4:S91))</f>
        <v/>
      </c>
    </row>
    <row r="92" spans="1:26" ht="25.05" customHeight="1" x14ac:dyDescent="0.2">
      <c r="A92" s="133" t="str">
        <f>IF(OR(B92="",AND(B91=B92,D91=D92)),"",MAX($A$4:A91)+1)</f>
        <v/>
      </c>
      <c r="B92" s="73" t="str">
        <f>IFERROR(INDEX(入力!$BV$3:$CN$1048576,MATCH(ROW(B92)-ROW(B$3),入力!$BB$3:$BB$1048576,0),MATCH(B$3,入力!$BV$2:$CN$2,0)),"")</f>
        <v/>
      </c>
      <c r="C92" s="74" t="str">
        <f>IFERROR(INDEX(入力!$BV$3:$CN$1048576,MATCH(ROW(C92)-ROW(C$3),入力!$BB$3:$BB$1048576,0),MATCH(C$3,入力!$BV$2:$CN$2,0)),"")</f>
        <v/>
      </c>
      <c r="D92" s="75" t="str">
        <f>IFERROR(INDEX(入力!$BO$3:$BO$1048576,MATCH(ROW(D92)-ROW(D$3),入力!$BB$3:$BB$1048576,0),0),"")</f>
        <v/>
      </c>
      <c r="E92" s="74" t="str">
        <f>IFERROR(INDEX(入力!$BV$3:$CN$1048576,MATCH(ROW(E92)-ROW(E$3),入力!$BB$3:$BB$1048576,0),MATCH(E$3,入力!$BV$2:$CN$2,0)),"")</f>
        <v/>
      </c>
      <c r="F92" s="74" t="str">
        <f>IFERROR(INDEX(入力!$BV$3:$CN$1048576,MATCH(ROW(F92)-ROW(F$3),入力!$BB$3:$BB$1048576,0),MATCH(F$3,入力!$BV$2:$CN$2,0)),"")</f>
        <v/>
      </c>
      <c r="G92" s="74" t="str">
        <f>IFERROR(INDEX(入力!$BV$3:$CN$1048576,MATCH(ROW(G92)-ROW(G$3),入力!$BB$3:$BB$1048576,0),MATCH(G$3,入力!$BV$2:$CN$2,0)),"")</f>
        <v/>
      </c>
      <c r="H92" s="75" t="str">
        <f>IFERROR(INDEX(入力!$BV$3:$CN$1048576,MATCH(ROW(H92)-ROW(H$3),入力!$BB$3:$BB$1048576,0),MATCH(H$3,入力!$BV$2:$CN$2,0)),"")</f>
        <v/>
      </c>
      <c r="I92" s="76" t="str">
        <f>IFERROR(INDEX(入力!$BV$3:$CN$1048576,MATCH(ROW(I92)-ROW(I$3),入力!$BB$3:$BB$1048576,0),MATCH(I$3,入力!$BV$2:$CN$2,0)),"")</f>
        <v/>
      </c>
      <c r="J92" s="75" t="str">
        <f>IFERROR(INDEX(入力!$BV$3:$CN$1048576,MATCH(ROW(J92)-ROW(J$3),入力!$BB$3:$BB$1048576,0),MATCH(J$3,入力!$BV$2:$CN$2,0)),"")</f>
        <v/>
      </c>
      <c r="K92" s="75" t="str">
        <f>IFERROR(INDEX(入力!$BV$3:$CN$1048576,MATCH(ROW(K92)-ROW(K$3),入力!$BB$3:$BB$1048576,0),MATCH(K$3,入力!$BV$2:$CN$2,0)),"")</f>
        <v/>
      </c>
      <c r="L92" s="75" t="str">
        <f>IFERROR(INDEX(入力!$BV$3:$CN$1048576,MATCH(ROW(L92)-ROW(L$3),入力!$BB$3:$BB$1048576,0),MATCH(L$3,入力!$BV$2:$CN$2,0)),"")</f>
        <v/>
      </c>
      <c r="M92" s="117" t="str">
        <f>IFERROR(IF(履歴検索!$A92="","",INDEX(入力!$BV$3:$CN$1048576,MATCH(ROW(M92)-ROW(M$3),入力!$BB$3:$BB$1048576,0),MATCH(M$3,入力!$BV$2:$CN$2,0))),"")</f>
        <v/>
      </c>
      <c r="N92" s="75" t="str">
        <f>IFERROR(INDEX(入力!$BV$3:$CN$1048576,MATCH(ROW(N92)-ROW(N$3),入力!$BB$3:$BB$1048576,0),MATCH(N$3,入力!$BV$2:$CN$2,0)),"")</f>
        <v/>
      </c>
      <c r="O92" s="294" t="str">
        <f>IFERROR(INDEX(入力!$CJ$3:$CN$1048576,MATCH(ROW(O92)-ROW(O$3),入力!$BB$3:$BB$1048576,0),MATCH(O$3,入力!$CJ$2:$CN$2,0)),"")</f>
        <v/>
      </c>
      <c r="P92" s="294" t="str">
        <f>IFERROR(INDEX(入力!$CJ$3:$CN$1048576,MATCH(ROW(P92)-ROW(P$3),入力!$BB$3:$BB$1048576,0),MATCH(P$3,入力!$CJ$2:$CN$2,0)),"")</f>
        <v/>
      </c>
      <c r="Q92" s="294" t="str">
        <f>IFERROR(INDEX(入力!$BV$3:$CN$1048576,MATCH(ROW(Q92)-ROW(Q$3),入力!$BB$3:$BB$1048576,0),MATCH(Q$3,入力!$BV$2:$CN$2,0)),"")</f>
        <v/>
      </c>
      <c r="R92" s="77" t="str">
        <f>IFERROR(INDEX(入力!$BV$3:$CN$1048576,MATCH(ROW(R92)-ROW(R$3),入力!$BB$3:$BB$1048576,0),MATCH(R$3,入力!$BV$2:$CN$2,0)),"")</f>
        <v/>
      </c>
      <c r="S92" s="77" t="str">
        <f>IFERROR(INDEX(入力!$BV$3:$CN$1048576,MATCH(ROW(S92)-ROW(S$3),入力!$BB$3:$BB$1048576,0),MATCH(S$3,入力!$BV$2:$CN$2,0)),"")</f>
        <v/>
      </c>
      <c r="U92" s="28" t="str">
        <f>IF(Z92="","",COUNT($Z$4:Z92))</f>
        <v/>
      </c>
      <c r="V92" s="73" t="str">
        <f t="shared" si="2"/>
        <v/>
      </c>
      <c r="W92" s="113" t="str">
        <f>IF(OR($B92="",$B92=$B93),"",SUMIF($B$4:$B92,$B92,Q$4:Q92))</f>
        <v/>
      </c>
      <c r="X92" s="113" t="str">
        <f>IF(OR($B92="",$B92=$B93),"",SUMIF($B$4:$B92,$B92,K$4:K92)-Y92)</f>
        <v/>
      </c>
      <c r="Y92" s="113" t="str">
        <f>IF(OR($B92="",$B92=$B93),"",SUMIFS(K$4:K92,B$4:B92,$B92,F$4:F92,$Y$3))</f>
        <v/>
      </c>
      <c r="Z92" s="113" t="str">
        <f>IF(OR($B92="",$B92=$B93),"",SUMIF($B$4:$B92,$B92,S$4:S92))</f>
        <v/>
      </c>
    </row>
    <row r="93" spans="1:26" ht="25.05" customHeight="1" x14ac:dyDescent="0.2">
      <c r="A93" s="133" t="str">
        <f>IF(OR(B93="",AND(B92=B93,D92=D93)),"",MAX($A$4:A92)+1)</f>
        <v/>
      </c>
      <c r="B93" s="73" t="str">
        <f>IFERROR(INDEX(入力!$BV$3:$CN$1048576,MATCH(ROW(B93)-ROW(B$3),入力!$BB$3:$BB$1048576,0),MATCH(B$3,入力!$BV$2:$CN$2,0)),"")</f>
        <v/>
      </c>
      <c r="C93" s="74" t="str">
        <f>IFERROR(INDEX(入力!$BV$3:$CN$1048576,MATCH(ROW(C93)-ROW(C$3),入力!$BB$3:$BB$1048576,0),MATCH(C$3,入力!$BV$2:$CN$2,0)),"")</f>
        <v/>
      </c>
      <c r="D93" s="75" t="str">
        <f>IFERROR(INDEX(入力!$BO$3:$BO$1048576,MATCH(ROW(D93)-ROW(D$3),入力!$BB$3:$BB$1048576,0),0),"")</f>
        <v/>
      </c>
      <c r="E93" s="74" t="str">
        <f>IFERROR(INDEX(入力!$BV$3:$CN$1048576,MATCH(ROW(E93)-ROW(E$3),入力!$BB$3:$BB$1048576,0),MATCH(E$3,入力!$BV$2:$CN$2,0)),"")</f>
        <v/>
      </c>
      <c r="F93" s="74" t="str">
        <f>IFERROR(INDEX(入力!$BV$3:$CN$1048576,MATCH(ROW(F93)-ROW(F$3),入力!$BB$3:$BB$1048576,0),MATCH(F$3,入力!$BV$2:$CN$2,0)),"")</f>
        <v/>
      </c>
      <c r="G93" s="74" t="str">
        <f>IFERROR(INDEX(入力!$BV$3:$CN$1048576,MATCH(ROW(G93)-ROW(G$3),入力!$BB$3:$BB$1048576,0),MATCH(G$3,入力!$BV$2:$CN$2,0)),"")</f>
        <v/>
      </c>
      <c r="H93" s="75" t="str">
        <f>IFERROR(INDEX(入力!$BV$3:$CN$1048576,MATCH(ROW(H93)-ROW(H$3),入力!$BB$3:$BB$1048576,0),MATCH(H$3,入力!$BV$2:$CN$2,0)),"")</f>
        <v/>
      </c>
      <c r="I93" s="76" t="str">
        <f>IFERROR(INDEX(入力!$BV$3:$CN$1048576,MATCH(ROW(I93)-ROW(I$3),入力!$BB$3:$BB$1048576,0),MATCH(I$3,入力!$BV$2:$CN$2,0)),"")</f>
        <v/>
      </c>
      <c r="J93" s="75" t="str">
        <f>IFERROR(INDEX(入力!$BV$3:$CN$1048576,MATCH(ROW(J93)-ROW(J$3),入力!$BB$3:$BB$1048576,0),MATCH(J$3,入力!$BV$2:$CN$2,0)),"")</f>
        <v/>
      </c>
      <c r="K93" s="75" t="str">
        <f>IFERROR(INDEX(入力!$BV$3:$CN$1048576,MATCH(ROW(K93)-ROW(K$3),入力!$BB$3:$BB$1048576,0),MATCH(K$3,入力!$BV$2:$CN$2,0)),"")</f>
        <v/>
      </c>
      <c r="L93" s="75" t="str">
        <f>IFERROR(INDEX(入力!$BV$3:$CN$1048576,MATCH(ROW(L93)-ROW(L$3),入力!$BB$3:$BB$1048576,0),MATCH(L$3,入力!$BV$2:$CN$2,0)),"")</f>
        <v/>
      </c>
      <c r="M93" s="117" t="str">
        <f>IFERROR(IF(履歴検索!$A93="","",INDEX(入力!$BV$3:$CN$1048576,MATCH(ROW(M93)-ROW(M$3),入力!$BB$3:$BB$1048576,0),MATCH(M$3,入力!$BV$2:$CN$2,0))),"")</f>
        <v/>
      </c>
      <c r="N93" s="75" t="str">
        <f>IFERROR(INDEX(入力!$BV$3:$CN$1048576,MATCH(ROW(N93)-ROW(N$3),入力!$BB$3:$BB$1048576,0),MATCH(N$3,入力!$BV$2:$CN$2,0)),"")</f>
        <v/>
      </c>
      <c r="O93" s="294" t="str">
        <f>IFERROR(INDEX(入力!$CJ$3:$CN$1048576,MATCH(ROW(O93)-ROW(O$3),入力!$BB$3:$BB$1048576,0),MATCH(O$3,入力!$CJ$2:$CN$2,0)),"")</f>
        <v/>
      </c>
      <c r="P93" s="294" t="str">
        <f>IFERROR(INDEX(入力!$CJ$3:$CN$1048576,MATCH(ROW(P93)-ROW(P$3),入力!$BB$3:$BB$1048576,0),MATCH(P$3,入力!$CJ$2:$CN$2,0)),"")</f>
        <v/>
      </c>
      <c r="Q93" s="294" t="str">
        <f>IFERROR(INDEX(入力!$BV$3:$CN$1048576,MATCH(ROW(Q93)-ROW(Q$3),入力!$BB$3:$BB$1048576,0),MATCH(Q$3,入力!$BV$2:$CN$2,0)),"")</f>
        <v/>
      </c>
      <c r="R93" s="77" t="str">
        <f>IFERROR(INDEX(入力!$BV$3:$CN$1048576,MATCH(ROW(R93)-ROW(R$3),入力!$BB$3:$BB$1048576,0),MATCH(R$3,入力!$BV$2:$CN$2,0)),"")</f>
        <v/>
      </c>
      <c r="S93" s="77" t="str">
        <f>IFERROR(INDEX(入力!$BV$3:$CN$1048576,MATCH(ROW(S93)-ROW(S$3),入力!$BB$3:$BB$1048576,0),MATCH(S$3,入力!$BV$2:$CN$2,0)),"")</f>
        <v/>
      </c>
      <c r="U93" s="28" t="str">
        <f>IF(Z93="","",COUNT($Z$4:Z93))</f>
        <v/>
      </c>
      <c r="V93" s="73" t="str">
        <f t="shared" si="2"/>
        <v/>
      </c>
      <c r="W93" s="113" t="str">
        <f>IF(OR($B93="",$B93=$B94),"",SUMIF($B$4:$B93,$B93,Q$4:Q93))</f>
        <v/>
      </c>
      <c r="X93" s="113" t="str">
        <f>IF(OR($B93="",$B93=$B94),"",SUMIF($B$4:$B93,$B93,K$4:K93)-Y93)</f>
        <v/>
      </c>
      <c r="Y93" s="113" t="str">
        <f>IF(OR($B93="",$B93=$B94),"",SUMIFS(K$4:K93,B$4:B93,$B93,F$4:F93,$Y$3))</f>
        <v/>
      </c>
      <c r="Z93" s="113" t="str">
        <f>IF(OR($B93="",$B93=$B94),"",SUMIF($B$4:$B93,$B93,S$4:S93))</f>
        <v/>
      </c>
    </row>
    <row r="94" spans="1:26" ht="25.05" customHeight="1" x14ac:dyDescent="0.2">
      <c r="A94" s="133" t="str">
        <f>IF(OR(B94="",AND(B93=B94,D93=D94)),"",MAX($A$4:A93)+1)</f>
        <v/>
      </c>
      <c r="B94" s="73" t="str">
        <f>IFERROR(INDEX(入力!$BV$3:$CN$1048576,MATCH(ROW(B94)-ROW(B$3),入力!$BB$3:$BB$1048576,0),MATCH(B$3,入力!$BV$2:$CN$2,0)),"")</f>
        <v/>
      </c>
      <c r="C94" s="74" t="str">
        <f>IFERROR(INDEX(入力!$BV$3:$CN$1048576,MATCH(ROW(C94)-ROW(C$3),入力!$BB$3:$BB$1048576,0),MATCH(C$3,入力!$BV$2:$CN$2,0)),"")</f>
        <v/>
      </c>
      <c r="D94" s="75" t="str">
        <f>IFERROR(INDEX(入力!$BO$3:$BO$1048576,MATCH(ROW(D94)-ROW(D$3),入力!$BB$3:$BB$1048576,0),0),"")</f>
        <v/>
      </c>
      <c r="E94" s="74" t="str">
        <f>IFERROR(INDEX(入力!$BV$3:$CN$1048576,MATCH(ROW(E94)-ROW(E$3),入力!$BB$3:$BB$1048576,0),MATCH(E$3,入力!$BV$2:$CN$2,0)),"")</f>
        <v/>
      </c>
      <c r="F94" s="74" t="str">
        <f>IFERROR(INDEX(入力!$BV$3:$CN$1048576,MATCH(ROW(F94)-ROW(F$3),入力!$BB$3:$BB$1048576,0),MATCH(F$3,入力!$BV$2:$CN$2,0)),"")</f>
        <v/>
      </c>
      <c r="G94" s="74" t="str">
        <f>IFERROR(INDEX(入力!$BV$3:$CN$1048576,MATCH(ROW(G94)-ROW(G$3),入力!$BB$3:$BB$1048576,0),MATCH(G$3,入力!$BV$2:$CN$2,0)),"")</f>
        <v/>
      </c>
      <c r="H94" s="75" t="str">
        <f>IFERROR(INDEX(入力!$BV$3:$CN$1048576,MATCH(ROW(H94)-ROW(H$3),入力!$BB$3:$BB$1048576,0),MATCH(H$3,入力!$BV$2:$CN$2,0)),"")</f>
        <v/>
      </c>
      <c r="I94" s="76" t="str">
        <f>IFERROR(INDEX(入力!$BV$3:$CN$1048576,MATCH(ROW(I94)-ROW(I$3),入力!$BB$3:$BB$1048576,0),MATCH(I$3,入力!$BV$2:$CN$2,0)),"")</f>
        <v/>
      </c>
      <c r="J94" s="75" t="str">
        <f>IFERROR(INDEX(入力!$BV$3:$CN$1048576,MATCH(ROW(J94)-ROW(J$3),入力!$BB$3:$BB$1048576,0),MATCH(J$3,入力!$BV$2:$CN$2,0)),"")</f>
        <v/>
      </c>
      <c r="K94" s="75" t="str">
        <f>IFERROR(INDEX(入力!$BV$3:$CN$1048576,MATCH(ROW(K94)-ROW(K$3),入力!$BB$3:$BB$1048576,0),MATCH(K$3,入力!$BV$2:$CN$2,0)),"")</f>
        <v/>
      </c>
      <c r="L94" s="75" t="str">
        <f>IFERROR(INDEX(入力!$BV$3:$CN$1048576,MATCH(ROW(L94)-ROW(L$3),入力!$BB$3:$BB$1048576,0),MATCH(L$3,入力!$BV$2:$CN$2,0)),"")</f>
        <v/>
      </c>
      <c r="M94" s="117" t="str">
        <f>IFERROR(IF(履歴検索!$A94="","",INDEX(入力!$BV$3:$CN$1048576,MATCH(ROW(M94)-ROW(M$3),入力!$BB$3:$BB$1048576,0),MATCH(M$3,入力!$BV$2:$CN$2,0))),"")</f>
        <v/>
      </c>
      <c r="N94" s="75" t="str">
        <f>IFERROR(INDEX(入力!$BV$3:$CN$1048576,MATCH(ROW(N94)-ROW(N$3),入力!$BB$3:$BB$1048576,0),MATCH(N$3,入力!$BV$2:$CN$2,0)),"")</f>
        <v/>
      </c>
      <c r="O94" s="294" t="str">
        <f>IFERROR(INDEX(入力!$CJ$3:$CN$1048576,MATCH(ROW(O94)-ROW(O$3),入力!$BB$3:$BB$1048576,0),MATCH(O$3,入力!$CJ$2:$CN$2,0)),"")</f>
        <v/>
      </c>
      <c r="P94" s="294" t="str">
        <f>IFERROR(INDEX(入力!$CJ$3:$CN$1048576,MATCH(ROW(P94)-ROW(P$3),入力!$BB$3:$BB$1048576,0),MATCH(P$3,入力!$CJ$2:$CN$2,0)),"")</f>
        <v/>
      </c>
      <c r="Q94" s="294" t="str">
        <f>IFERROR(INDEX(入力!$BV$3:$CN$1048576,MATCH(ROW(Q94)-ROW(Q$3),入力!$BB$3:$BB$1048576,0),MATCH(Q$3,入力!$BV$2:$CN$2,0)),"")</f>
        <v/>
      </c>
      <c r="R94" s="77" t="str">
        <f>IFERROR(INDEX(入力!$BV$3:$CN$1048576,MATCH(ROW(R94)-ROW(R$3),入力!$BB$3:$BB$1048576,0),MATCH(R$3,入力!$BV$2:$CN$2,0)),"")</f>
        <v/>
      </c>
      <c r="S94" s="77" t="str">
        <f>IFERROR(INDEX(入力!$BV$3:$CN$1048576,MATCH(ROW(S94)-ROW(S$3),入力!$BB$3:$BB$1048576,0),MATCH(S$3,入力!$BV$2:$CN$2,0)),"")</f>
        <v/>
      </c>
      <c r="U94" s="28" t="str">
        <f>IF(Z94="","",COUNT($Z$4:Z94))</f>
        <v/>
      </c>
      <c r="V94" s="73" t="str">
        <f t="shared" si="2"/>
        <v/>
      </c>
      <c r="W94" s="113" t="str">
        <f>IF(OR($B94="",$B94=$B95),"",SUMIF($B$4:$B94,$B94,Q$4:Q94))</f>
        <v/>
      </c>
      <c r="X94" s="113" t="str">
        <f>IF(OR($B94="",$B94=$B95),"",SUMIF($B$4:$B94,$B94,K$4:K94)-Y94)</f>
        <v/>
      </c>
      <c r="Y94" s="113" t="str">
        <f>IF(OR($B94="",$B94=$B95),"",SUMIFS(K$4:K94,B$4:B94,$B94,F$4:F94,$Y$3))</f>
        <v/>
      </c>
      <c r="Z94" s="113" t="str">
        <f>IF(OR($B94="",$B94=$B95),"",SUMIF($B$4:$B94,$B94,S$4:S94))</f>
        <v/>
      </c>
    </row>
    <row r="95" spans="1:26" ht="25.05" customHeight="1" x14ac:dyDescent="0.2">
      <c r="A95" s="133" t="str">
        <f>IF(OR(B95="",AND(B94=B95,D94=D95)),"",MAX($A$4:A94)+1)</f>
        <v/>
      </c>
      <c r="B95" s="73" t="str">
        <f>IFERROR(INDEX(入力!$BV$3:$CN$1048576,MATCH(ROW(B95)-ROW(B$3),入力!$BB$3:$BB$1048576,0),MATCH(B$3,入力!$BV$2:$CN$2,0)),"")</f>
        <v/>
      </c>
      <c r="C95" s="74" t="str">
        <f>IFERROR(INDEX(入力!$BV$3:$CN$1048576,MATCH(ROW(C95)-ROW(C$3),入力!$BB$3:$BB$1048576,0),MATCH(C$3,入力!$BV$2:$CN$2,0)),"")</f>
        <v/>
      </c>
      <c r="D95" s="75" t="str">
        <f>IFERROR(INDEX(入力!$BO$3:$BO$1048576,MATCH(ROW(D95)-ROW(D$3),入力!$BB$3:$BB$1048576,0),0),"")</f>
        <v/>
      </c>
      <c r="E95" s="74" t="str">
        <f>IFERROR(INDEX(入力!$BV$3:$CN$1048576,MATCH(ROW(E95)-ROW(E$3),入力!$BB$3:$BB$1048576,0),MATCH(E$3,入力!$BV$2:$CN$2,0)),"")</f>
        <v/>
      </c>
      <c r="F95" s="74" t="str">
        <f>IFERROR(INDEX(入力!$BV$3:$CN$1048576,MATCH(ROW(F95)-ROW(F$3),入力!$BB$3:$BB$1048576,0),MATCH(F$3,入力!$BV$2:$CN$2,0)),"")</f>
        <v/>
      </c>
      <c r="G95" s="74" t="str">
        <f>IFERROR(INDEX(入力!$BV$3:$CN$1048576,MATCH(ROW(G95)-ROW(G$3),入力!$BB$3:$BB$1048576,0),MATCH(G$3,入力!$BV$2:$CN$2,0)),"")</f>
        <v/>
      </c>
      <c r="H95" s="75" t="str">
        <f>IFERROR(INDEX(入力!$BV$3:$CN$1048576,MATCH(ROW(H95)-ROW(H$3),入力!$BB$3:$BB$1048576,0),MATCH(H$3,入力!$BV$2:$CN$2,0)),"")</f>
        <v/>
      </c>
      <c r="I95" s="76" t="str">
        <f>IFERROR(INDEX(入力!$BV$3:$CN$1048576,MATCH(ROW(I95)-ROW(I$3),入力!$BB$3:$BB$1048576,0),MATCH(I$3,入力!$BV$2:$CN$2,0)),"")</f>
        <v/>
      </c>
      <c r="J95" s="75" t="str">
        <f>IFERROR(INDEX(入力!$BV$3:$CN$1048576,MATCH(ROW(J95)-ROW(J$3),入力!$BB$3:$BB$1048576,0),MATCH(J$3,入力!$BV$2:$CN$2,0)),"")</f>
        <v/>
      </c>
      <c r="K95" s="75" t="str">
        <f>IFERROR(INDEX(入力!$BV$3:$CN$1048576,MATCH(ROW(K95)-ROW(K$3),入力!$BB$3:$BB$1048576,0),MATCH(K$3,入力!$BV$2:$CN$2,0)),"")</f>
        <v/>
      </c>
      <c r="L95" s="75" t="str">
        <f>IFERROR(INDEX(入力!$BV$3:$CN$1048576,MATCH(ROW(L95)-ROW(L$3),入力!$BB$3:$BB$1048576,0),MATCH(L$3,入力!$BV$2:$CN$2,0)),"")</f>
        <v/>
      </c>
      <c r="M95" s="117" t="str">
        <f>IFERROR(IF(履歴検索!$A95="","",INDEX(入力!$BV$3:$CN$1048576,MATCH(ROW(M95)-ROW(M$3),入力!$BB$3:$BB$1048576,0),MATCH(M$3,入力!$BV$2:$CN$2,0))),"")</f>
        <v/>
      </c>
      <c r="N95" s="75" t="str">
        <f>IFERROR(INDEX(入力!$BV$3:$CN$1048576,MATCH(ROW(N95)-ROW(N$3),入力!$BB$3:$BB$1048576,0),MATCH(N$3,入力!$BV$2:$CN$2,0)),"")</f>
        <v/>
      </c>
      <c r="O95" s="294" t="str">
        <f>IFERROR(INDEX(入力!$CJ$3:$CN$1048576,MATCH(ROW(O95)-ROW(O$3),入力!$BB$3:$BB$1048576,0),MATCH(O$3,入力!$CJ$2:$CN$2,0)),"")</f>
        <v/>
      </c>
      <c r="P95" s="294" t="str">
        <f>IFERROR(INDEX(入力!$CJ$3:$CN$1048576,MATCH(ROW(P95)-ROW(P$3),入力!$BB$3:$BB$1048576,0),MATCH(P$3,入力!$CJ$2:$CN$2,0)),"")</f>
        <v/>
      </c>
      <c r="Q95" s="294" t="str">
        <f>IFERROR(INDEX(入力!$BV$3:$CN$1048576,MATCH(ROW(Q95)-ROW(Q$3),入力!$BB$3:$BB$1048576,0),MATCH(Q$3,入力!$BV$2:$CN$2,0)),"")</f>
        <v/>
      </c>
      <c r="R95" s="77" t="str">
        <f>IFERROR(INDEX(入力!$BV$3:$CN$1048576,MATCH(ROW(R95)-ROW(R$3),入力!$BB$3:$BB$1048576,0),MATCH(R$3,入力!$BV$2:$CN$2,0)),"")</f>
        <v/>
      </c>
      <c r="S95" s="77" t="str">
        <f>IFERROR(INDEX(入力!$BV$3:$CN$1048576,MATCH(ROW(S95)-ROW(S$3),入力!$BB$3:$BB$1048576,0),MATCH(S$3,入力!$BV$2:$CN$2,0)),"")</f>
        <v/>
      </c>
      <c r="U95" s="28" t="str">
        <f>IF(Z95="","",COUNT($Z$4:Z95))</f>
        <v/>
      </c>
      <c r="V95" s="73" t="str">
        <f t="shared" si="2"/>
        <v/>
      </c>
      <c r="W95" s="113" t="str">
        <f>IF(OR($B95="",$B95=$B96),"",SUMIF($B$4:$B95,$B95,Q$4:Q95))</f>
        <v/>
      </c>
      <c r="X95" s="113" t="str">
        <f>IF(OR($B95="",$B95=$B96),"",SUMIF($B$4:$B95,$B95,K$4:K95)-Y95)</f>
        <v/>
      </c>
      <c r="Y95" s="113" t="str">
        <f>IF(OR($B95="",$B95=$B96),"",SUMIFS(K$4:K95,B$4:B95,$B95,F$4:F95,$Y$3))</f>
        <v/>
      </c>
      <c r="Z95" s="113" t="str">
        <f>IF(OR($B95="",$B95=$B96),"",SUMIF($B$4:$B95,$B95,S$4:S95))</f>
        <v/>
      </c>
    </row>
    <row r="96" spans="1:26" ht="25.05" customHeight="1" x14ac:dyDescent="0.2">
      <c r="A96" s="133" t="str">
        <f>IF(OR(B96="",AND(B95=B96,D95=D96)),"",MAX($A$4:A95)+1)</f>
        <v/>
      </c>
      <c r="B96" s="73" t="str">
        <f>IFERROR(INDEX(入力!$BV$3:$CN$1048576,MATCH(ROW(B96)-ROW(B$3),入力!$BB$3:$BB$1048576,0),MATCH(B$3,入力!$BV$2:$CN$2,0)),"")</f>
        <v/>
      </c>
      <c r="C96" s="74" t="str">
        <f>IFERROR(INDEX(入力!$BV$3:$CN$1048576,MATCH(ROW(C96)-ROW(C$3),入力!$BB$3:$BB$1048576,0),MATCH(C$3,入力!$BV$2:$CN$2,0)),"")</f>
        <v/>
      </c>
      <c r="D96" s="75" t="str">
        <f>IFERROR(INDEX(入力!$BO$3:$BO$1048576,MATCH(ROW(D96)-ROW(D$3),入力!$BB$3:$BB$1048576,0),0),"")</f>
        <v/>
      </c>
      <c r="E96" s="74" t="str">
        <f>IFERROR(INDEX(入力!$BV$3:$CN$1048576,MATCH(ROW(E96)-ROW(E$3),入力!$BB$3:$BB$1048576,0),MATCH(E$3,入力!$BV$2:$CN$2,0)),"")</f>
        <v/>
      </c>
      <c r="F96" s="74" t="str">
        <f>IFERROR(INDEX(入力!$BV$3:$CN$1048576,MATCH(ROW(F96)-ROW(F$3),入力!$BB$3:$BB$1048576,0),MATCH(F$3,入力!$BV$2:$CN$2,0)),"")</f>
        <v/>
      </c>
      <c r="G96" s="74" t="str">
        <f>IFERROR(INDEX(入力!$BV$3:$CN$1048576,MATCH(ROW(G96)-ROW(G$3),入力!$BB$3:$BB$1048576,0),MATCH(G$3,入力!$BV$2:$CN$2,0)),"")</f>
        <v/>
      </c>
      <c r="H96" s="75" t="str">
        <f>IFERROR(INDEX(入力!$BV$3:$CN$1048576,MATCH(ROW(H96)-ROW(H$3),入力!$BB$3:$BB$1048576,0),MATCH(H$3,入力!$BV$2:$CN$2,0)),"")</f>
        <v/>
      </c>
      <c r="I96" s="76" t="str">
        <f>IFERROR(INDEX(入力!$BV$3:$CN$1048576,MATCH(ROW(I96)-ROW(I$3),入力!$BB$3:$BB$1048576,0),MATCH(I$3,入力!$BV$2:$CN$2,0)),"")</f>
        <v/>
      </c>
      <c r="J96" s="75" t="str">
        <f>IFERROR(INDEX(入力!$BV$3:$CN$1048576,MATCH(ROW(J96)-ROW(J$3),入力!$BB$3:$BB$1048576,0),MATCH(J$3,入力!$BV$2:$CN$2,0)),"")</f>
        <v/>
      </c>
      <c r="K96" s="75" t="str">
        <f>IFERROR(INDEX(入力!$BV$3:$CN$1048576,MATCH(ROW(K96)-ROW(K$3),入力!$BB$3:$BB$1048576,0),MATCH(K$3,入力!$BV$2:$CN$2,0)),"")</f>
        <v/>
      </c>
      <c r="L96" s="75" t="str">
        <f>IFERROR(INDEX(入力!$BV$3:$CN$1048576,MATCH(ROW(L96)-ROW(L$3),入力!$BB$3:$BB$1048576,0),MATCH(L$3,入力!$BV$2:$CN$2,0)),"")</f>
        <v/>
      </c>
      <c r="M96" s="117" t="str">
        <f>IFERROR(IF(履歴検索!$A96="","",INDEX(入力!$BV$3:$CN$1048576,MATCH(ROW(M96)-ROW(M$3),入力!$BB$3:$BB$1048576,0),MATCH(M$3,入力!$BV$2:$CN$2,0))),"")</f>
        <v/>
      </c>
      <c r="N96" s="75" t="str">
        <f>IFERROR(INDEX(入力!$BV$3:$CN$1048576,MATCH(ROW(N96)-ROW(N$3),入力!$BB$3:$BB$1048576,0),MATCH(N$3,入力!$BV$2:$CN$2,0)),"")</f>
        <v/>
      </c>
      <c r="O96" s="294" t="str">
        <f>IFERROR(INDEX(入力!$CJ$3:$CN$1048576,MATCH(ROW(O96)-ROW(O$3),入力!$BB$3:$BB$1048576,0),MATCH(O$3,入力!$CJ$2:$CN$2,0)),"")</f>
        <v/>
      </c>
      <c r="P96" s="294" t="str">
        <f>IFERROR(INDEX(入力!$CJ$3:$CN$1048576,MATCH(ROW(P96)-ROW(P$3),入力!$BB$3:$BB$1048576,0),MATCH(P$3,入力!$CJ$2:$CN$2,0)),"")</f>
        <v/>
      </c>
      <c r="Q96" s="294" t="str">
        <f>IFERROR(INDEX(入力!$BV$3:$CN$1048576,MATCH(ROW(Q96)-ROW(Q$3),入力!$BB$3:$BB$1048576,0),MATCH(Q$3,入力!$BV$2:$CN$2,0)),"")</f>
        <v/>
      </c>
      <c r="R96" s="77" t="str">
        <f>IFERROR(INDEX(入力!$BV$3:$CN$1048576,MATCH(ROW(R96)-ROW(R$3),入力!$BB$3:$BB$1048576,0),MATCH(R$3,入力!$BV$2:$CN$2,0)),"")</f>
        <v/>
      </c>
      <c r="S96" s="77" t="str">
        <f>IFERROR(INDEX(入力!$BV$3:$CN$1048576,MATCH(ROW(S96)-ROW(S$3),入力!$BB$3:$BB$1048576,0),MATCH(S$3,入力!$BV$2:$CN$2,0)),"")</f>
        <v/>
      </c>
      <c r="U96" s="28" t="str">
        <f>IF(Z96="","",COUNT($Z$4:Z96))</f>
        <v/>
      </c>
      <c r="V96" s="73" t="str">
        <f t="shared" si="2"/>
        <v/>
      </c>
      <c r="W96" s="113" t="str">
        <f>IF(OR($B96="",$B96=$B97),"",SUMIF($B$4:$B96,$B96,Q$4:Q96))</f>
        <v/>
      </c>
      <c r="X96" s="113" t="str">
        <f>IF(OR($B96="",$B96=$B97),"",SUMIF($B$4:$B96,$B96,K$4:K96)-Y96)</f>
        <v/>
      </c>
      <c r="Y96" s="113" t="str">
        <f>IF(OR($B96="",$B96=$B97),"",SUMIFS(K$4:K96,B$4:B96,$B96,F$4:F96,$Y$3))</f>
        <v/>
      </c>
      <c r="Z96" s="113" t="str">
        <f>IF(OR($B96="",$B96=$B97),"",SUMIF($B$4:$B96,$B96,S$4:S96))</f>
        <v/>
      </c>
    </row>
    <row r="97" spans="1:26" ht="25.05" customHeight="1" x14ac:dyDescent="0.2">
      <c r="A97" s="133" t="str">
        <f>IF(OR(B97="",AND(B96=B97,D96=D97)),"",MAX($A$4:A96)+1)</f>
        <v/>
      </c>
      <c r="B97" s="73" t="str">
        <f>IFERROR(INDEX(入力!$BV$3:$CN$1048576,MATCH(ROW(B97)-ROW(B$3),入力!$BB$3:$BB$1048576,0),MATCH(B$3,入力!$BV$2:$CN$2,0)),"")</f>
        <v/>
      </c>
      <c r="C97" s="74" t="str">
        <f>IFERROR(INDEX(入力!$BV$3:$CN$1048576,MATCH(ROW(C97)-ROW(C$3),入力!$BB$3:$BB$1048576,0),MATCH(C$3,入力!$BV$2:$CN$2,0)),"")</f>
        <v/>
      </c>
      <c r="D97" s="75" t="str">
        <f>IFERROR(INDEX(入力!$BO$3:$BO$1048576,MATCH(ROW(D97)-ROW(D$3),入力!$BB$3:$BB$1048576,0),0),"")</f>
        <v/>
      </c>
      <c r="E97" s="74" t="str">
        <f>IFERROR(INDEX(入力!$BV$3:$CN$1048576,MATCH(ROW(E97)-ROW(E$3),入力!$BB$3:$BB$1048576,0),MATCH(E$3,入力!$BV$2:$CN$2,0)),"")</f>
        <v/>
      </c>
      <c r="F97" s="74" t="str">
        <f>IFERROR(INDEX(入力!$BV$3:$CN$1048576,MATCH(ROW(F97)-ROW(F$3),入力!$BB$3:$BB$1048576,0),MATCH(F$3,入力!$BV$2:$CN$2,0)),"")</f>
        <v/>
      </c>
      <c r="G97" s="74" t="str">
        <f>IFERROR(INDEX(入力!$BV$3:$CN$1048576,MATCH(ROW(G97)-ROW(G$3),入力!$BB$3:$BB$1048576,0),MATCH(G$3,入力!$BV$2:$CN$2,0)),"")</f>
        <v/>
      </c>
      <c r="H97" s="75" t="str">
        <f>IFERROR(INDEX(入力!$BV$3:$CN$1048576,MATCH(ROW(H97)-ROW(H$3),入力!$BB$3:$BB$1048576,0),MATCH(H$3,入力!$BV$2:$CN$2,0)),"")</f>
        <v/>
      </c>
      <c r="I97" s="76" t="str">
        <f>IFERROR(INDEX(入力!$BV$3:$CN$1048576,MATCH(ROW(I97)-ROW(I$3),入力!$BB$3:$BB$1048576,0),MATCH(I$3,入力!$BV$2:$CN$2,0)),"")</f>
        <v/>
      </c>
      <c r="J97" s="75" t="str">
        <f>IFERROR(INDEX(入力!$BV$3:$CN$1048576,MATCH(ROW(J97)-ROW(J$3),入力!$BB$3:$BB$1048576,0),MATCH(J$3,入力!$BV$2:$CN$2,0)),"")</f>
        <v/>
      </c>
      <c r="K97" s="75" t="str">
        <f>IFERROR(INDEX(入力!$BV$3:$CN$1048576,MATCH(ROW(K97)-ROW(K$3),入力!$BB$3:$BB$1048576,0),MATCH(K$3,入力!$BV$2:$CN$2,0)),"")</f>
        <v/>
      </c>
      <c r="L97" s="75" t="str">
        <f>IFERROR(INDEX(入力!$BV$3:$CN$1048576,MATCH(ROW(L97)-ROW(L$3),入力!$BB$3:$BB$1048576,0),MATCH(L$3,入力!$BV$2:$CN$2,0)),"")</f>
        <v/>
      </c>
      <c r="M97" s="117" t="str">
        <f>IFERROR(IF(履歴検索!$A97="","",INDEX(入力!$BV$3:$CN$1048576,MATCH(ROW(M97)-ROW(M$3),入力!$BB$3:$BB$1048576,0),MATCH(M$3,入力!$BV$2:$CN$2,0))),"")</f>
        <v/>
      </c>
      <c r="N97" s="75" t="str">
        <f>IFERROR(INDEX(入力!$BV$3:$CN$1048576,MATCH(ROW(N97)-ROW(N$3),入力!$BB$3:$BB$1048576,0),MATCH(N$3,入力!$BV$2:$CN$2,0)),"")</f>
        <v/>
      </c>
      <c r="O97" s="294" t="str">
        <f>IFERROR(INDEX(入力!$CJ$3:$CN$1048576,MATCH(ROW(O97)-ROW(O$3),入力!$BB$3:$BB$1048576,0),MATCH(O$3,入力!$CJ$2:$CN$2,0)),"")</f>
        <v/>
      </c>
      <c r="P97" s="294" t="str">
        <f>IFERROR(INDEX(入力!$CJ$3:$CN$1048576,MATCH(ROW(P97)-ROW(P$3),入力!$BB$3:$BB$1048576,0),MATCH(P$3,入力!$CJ$2:$CN$2,0)),"")</f>
        <v/>
      </c>
      <c r="Q97" s="294" t="str">
        <f>IFERROR(INDEX(入力!$BV$3:$CN$1048576,MATCH(ROW(Q97)-ROW(Q$3),入力!$BB$3:$BB$1048576,0),MATCH(Q$3,入力!$BV$2:$CN$2,0)),"")</f>
        <v/>
      </c>
      <c r="R97" s="77" t="str">
        <f>IFERROR(INDEX(入力!$BV$3:$CN$1048576,MATCH(ROW(R97)-ROW(R$3),入力!$BB$3:$BB$1048576,0),MATCH(R$3,入力!$BV$2:$CN$2,0)),"")</f>
        <v/>
      </c>
      <c r="S97" s="77" t="str">
        <f>IFERROR(INDEX(入力!$BV$3:$CN$1048576,MATCH(ROW(S97)-ROW(S$3),入力!$BB$3:$BB$1048576,0),MATCH(S$3,入力!$BV$2:$CN$2,0)),"")</f>
        <v/>
      </c>
      <c r="U97" s="28" t="str">
        <f>IF(Z97="","",COUNT($Z$4:Z97))</f>
        <v/>
      </c>
      <c r="V97" s="73" t="str">
        <f t="shared" si="2"/>
        <v/>
      </c>
      <c r="W97" s="113" t="str">
        <f>IF(OR($B97="",$B97=$B98),"",SUMIF($B$4:$B97,$B97,Q$4:Q97))</f>
        <v/>
      </c>
      <c r="X97" s="113" t="str">
        <f>IF(OR($B97="",$B97=$B98),"",SUMIF($B$4:$B97,$B97,K$4:K97)-Y97)</f>
        <v/>
      </c>
      <c r="Y97" s="113" t="str">
        <f>IF(OR($B97="",$B97=$B98),"",SUMIFS(K$4:K97,B$4:B97,$B97,F$4:F97,$Y$3))</f>
        <v/>
      </c>
      <c r="Z97" s="113" t="str">
        <f>IF(OR($B97="",$B97=$B98),"",SUMIF($B$4:$B97,$B97,S$4:S97))</f>
        <v/>
      </c>
    </row>
    <row r="98" spans="1:26" ht="25.05" customHeight="1" x14ac:dyDescent="0.2">
      <c r="A98" s="133" t="str">
        <f>IF(OR(B98="",AND(B97=B98,D97=D98)),"",MAX($A$4:A97)+1)</f>
        <v/>
      </c>
      <c r="B98" s="73" t="str">
        <f>IFERROR(INDEX(入力!$BV$3:$CN$1048576,MATCH(ROW(B98)-ROW(B$3),入力!$BB$3:$BB$1048576,0),MATCH(B$3,入力!$BV$2:$CN$2,0)),"")</f>
        <v/>
      </c>
      <c r="C98" s="74" t="str">
        <f>IFERROR(INDEX(入力!$BV$3:$CN$1048576,MATCH(ROW(C98)-ROW(C$3),入力!$BB$3:$BB$1048576,0),MATCH(C$3,入力!$BV$2:$CN$2,0)),"")</f>
        <v/>
      </c>
      <c r="D98" s="75" t="str">
        <f>IFERROR(INDEX(入力!$BO$3:$BO$1048576,MATCH(ROW(D98)-ROW(D$3),入力!$BB$3:$BB$1048576,0),0),"")</f>
        <v/>
      </c>
      <c r="E98" s="74" t="str">
        <f>IFERROR(INDEX(入力!$BV$3:$CN$1048576,MATCH(ROW(E98)-ROW(E$3),入力!$BB$3:$BB$1048576,0),MATCH(E$3,入力!$BV$2:$CN$2,0)),"")</f>
        <v/>
      </c>
      <c r="F98" s="74" t="str">
        <f>IFERROR(INDEX(入力!$BV$3:$CN$1048576,MATCH(ROW(F98)-ROW(F$3),入力!$BB$3:$BB$1048576,0),MATCH(F$3,入力!$BV$2:$CN$2,0)),"")</f>
        <v/>
      </c>
      <c r="G98" s="74" t="str">
        <f>IFERROR(INDEX(入力!$BV$3:$CN$1048576,MATCH(ROW(G98)-ROW(G$3),入力!$BB$3:$BB$1048576,0),MATCH(G$3,入力!$BV$2:$CN$2,0)),"")</f>
        <v/>
      </c>
      <c r="H98" s="75" t="str">
        <f>IFERROR(INDEX(入力!$BV$3:$CN$1048576,MATCH(ROW(H98)-ROW(H$3),入力!$BB$3:$BB$1048576,0),MATCH(H$3,入力!$BV$2:$CN$2,0)),"")</f>
        <v/>
      </c>
      <c r="I98" s="76" t="str">
        <f>IFERROR(INDEX(入力!$BV$3:$CN$1048576,MATCH(ROW(I98)-ROW(I$3),入力!$BB$3:$BB$1048576,0),MATCH(I$3,入力!$BV$2:$CN$2,0)),"")</f>
        <v/>
      </c>
      <c r="J98" s="75" t="str">
        <f>IFERROR(INDEX(入力!$BV$3:$CN$1048576,MATCH(ROW(J98)-ROW(J$3),入力!$BB$3:$BB$1048576,0),MATCH(J$3,入力!$BV$2:$CN$2,0)),"")</f>
        <v/>
      </c>
      <c r="K98" s="75" t="str">
        <f>IFERROR(INDEX(入力!$BV$3:$CN$1048576,MATCH(ROW(K98)-ROW(K$3),入力!$BB$3:$BB$1048576,0),MATCH(K$3,入力!$BV$2:$CN$2,0)),"")</f>
        <v/>
      </c>
      <c r="L98" s="75" t="str">
        <f>IFERROR(INDEX(入力!$BV$3:$CN$1048576,MATCH(ROW(L98)-ROW(L$3),入力!$BB$3:$BB$1048576,0),MATCH(L$3,入力!$BV$2:$CN$2,0)),"")</f>
        <v/>
      </c>
      <c r="M98" s="117" t="str">
        <f>IFERROR(IF(履歴検索!$A98="","",INDEX(入力!$BV$3:$CN$1048576,MATCH(ROW(M98)-ROW(M$3),入力!$BB$3:$BB$1048576,0),MATCH(M$3,入力!$BV$2:$CN$2,0))),"")</f>
        <v/>
      </c>
      <c r="N98" s="75" t="str">
        <f>IFERROR(INDEX(入力!$BV$3:$CN$1048576,MATCH(ROW(N98)-ROW(N$3),入力!$BB$3:$BB$1048576,0),MATCH(N$3,入力!$BV$2:$CN$2,0)),"")</f>
        <v/>
      </c>
      <c r="O98" s="294" t="str">
        <f>IFERROR(INDEX(入力!$CJ$3:$CN$1048576,MATCH(ROW(O98)-ROW(O$3),入力!$BB$3:$BB$1048576,0),MATCH(O$3,入力!$CJ$2:$CN$2,0)),"")</f>
        <v/>
      </c>
      <c r="P98" s="294" t="str">
        <f>IFERROR(INDEX(入力!$CJ$3:$CN$1048576,MATCH(ROW(P98)-ROW(P$3),入力!$BB$3:$BB$1048576,0),MATCH(P$3,入力!$CJ$2:$CN$2,0)),"")</f>
        <v/>
      </c>
      <c r="Q98" s="294" t="str">
        <f>IFERROR(INDEX(入力!$BV$3:$CN$1048576,MATCH(ROW(Q98)-ROW(Q$3),入力!$BB$3:$BB$1048576,0),MATCH(Q$3,入力!$BV$2:$CN$2,0)),"")</f>
        <v/>
      </c>
      <c r="R98" s="77" t="str">
        <f>IFERROR(INDEX(入力!$BV$3:$CN$1048576,MATCH(ROW(R98)-ROW(R$3),入力!$BB$3:$BB$1048576,0),MATCH(R$3,入力!$BV$2:$CN$2,0)),"")</f>
        <v/>
      </c>
      <c r="S98" s="77" t="str">
        <f>IFERROR(INDEX(入力!$BV$3:$CN$1048576,MATCH(ROW(S98)-ROW(S$3),入力!$BB$3:$BB$1048576,0),MATCH(S$3,入力!$BV$2:$CN$2,0)),"")</f>
        <v/>
      </c>
      <c r="U98" s="28" t="str">
        <f>IF(Z98="","",COUNT($Z$4:Z98))</f>
        <v/>
      </c>
      <c r="V98" s="73" t="str">
        <f t="shared" si="2"/>
        <v/>
      </c>
      <c r="W98" s="113" t="str">
        <f>IF(OR($B98="",$B98=$B99),"",SUMIF($B$4:$B98,$B98,Q$4:Q98))</f>
        <v/>
      </c>
      <c r="X98" s="113" t="str">
        <f>IF(OR($B98="",$B98=$B99),"",SUMIF($B$4:$B98,$B98,K$4:K98)-Y98)</f>
        <v/>
      </c>
      <c r="Y98" s="113" t="str">
        <f>IF(OR($B98="",$B98=$B99),"",SUMIFS(K$4:K98,B$4:B98,$B98,F$4:F98,$Y$3))</f>
        <v/>
      </c>
      <c r="Z98" s="113" t="str">
        <f>IF(OR($B98="",$B98=$B99),"",SUMIF($B$4:$B98,$B98,S$4:S98))</f>
        <v/>
      </c>
    </row>
    <row r="99" spans="1:26" ht="25.05" customHeight="1" x14ac:dyDescent="0.2">
      <c r="A99" s="133" t="str">
        <f>IF(OR(B99="",AND(B98=B99,D98=D99)),"",MAX($A$4:A98)+1)</f>
        <v/>
      </c>
      <c r="B99" s="73" t="str">
        <f>IFERROR(INDEX(入力!$BV$3:$CN$1048576,MATCH(ROW(B99)-ROW(B$3),入力!$BB$3:$BB$1048576,0),MATCH(B$3,入力!$BV$2:$CN$2,0)),"")</f>
        <v/>
      </c>
      <c r="C99" s="74" t="str">
        <f>IFERROR(INDEX(入力!$BV$3:$CN$1048576,MATCH(ROW(C99)-ROW(C$3),入力!$BB$3:$BB$1048576,0),MATCH(C$3,入力!$BV$2:$CN$2,0)),"")</f>
        <v/>
      </c>
      <c r="D99" s="75" t="str">
        <f>IFERROR(INDEX(入力!$BO$3:$BO$1048576,MATCH(ROW(D99)-ROW(D$3),入力!$BB$3:$BB$1048576,0),0),"")</f>
        <v/>
      </c>
      <c r="E99" s="74" t="str">
        <f>IFERROR(INDEX(入力!$BV$3:$CN$1048576,MATCH(ROW(E99)-ROW(E$3),入力!$BB$3:$BB$1048576,0),MATCH(E$3,入力!$BV$2:$CN$2,0)),"")</f>
        <v/>
      </c>
      <c r="F99" s="74" t="str">
        <f>IFERROR(INDEX(入力!$BV$3:$CN$1048576,MATCH(ROW(F99)-ROW(F$3),入力!$BB$3:$BB$1048576,0),MATCH(F$3,入力!$BV$2:$CN$2,0)),"")</f>
        <v/>
      </c>
      <c r="G99" s="74" t="str">
        <f>IFERROR(INDEX(入力!$BV$3:$CN$1048576,MATCH(ROW(G99)-ROW(G$3),入力!$BB$3:$BB$1048576,0),MATCH(G$3,入力!$BV$2:$CN$2,0)),"")</f>
        <v/>
      </c>
      <c r="H99" s="75" t="str">
        <f>IFERROR(INDEX(入力!$BV$3:$CN$1048576,MATCH(ROW(H99)-ROW(H$3),入力!$BB$3:$BB$1048576,0),MATCH(H$3,入力!$BV$2:$CN$2,0)),"")</f>
        <v/>
      </c>
      <c r="I99" s="76" t="str">
        <f>IFERROR(INDEX(入力!$BV$3:$CN$1048576,MATCH(ROW(I99)-ROW(I$3),入力!$BB$3:$BB$1048576,0),MATCH(I$3,入力!$BV$2:$CN$2,0)),"")</f>
        <v/>
      </c>
      <c r="J99" s="75" t="str">
        <f>IFERROR(INDEX(入力!$BV$3:$CN$1048576,MATCH(ROW(J99)-ROW(J$3),入力!$BB$3:$BB$1048576,0),MATCH(J$3,入力!$BV$2:$CN$2,0)),"")</f>
        <v/>
      </c>
      <c r="K99" s="75" t="str">
        <f>IFERROR(INDEX(入力!$BV$3:$CN$1048576,MATCH(ROW(K99)-ROW(K$3),入力!$BB$3:$BB$1048576,0),MATCH(K$3,入力!$BV$2:$CN$2,0)),"")</f>
        <v/>
      </c>
      <c r="L99" s="75" t="str">
        <f>IFERROR(INDEX(入力!$BV$3:$CN$1048576,MATCH(ROW(L99)-ROW(L$3),入力!$BB$3:$BB$1048576,0),MATCH(L$3,入力!$BV$2:$CN$2,0)),"")</f>
        <v/>
      </c>
      <c r="M99" s="117" t="str">
        <f>IFERROR(IF(履歴検索!$A99="","",INDEX(入力!$BV$3:$CN$1048576,MATCH(ROW(M99)-ROW(M$3),入力!$BB$3:$BB$1048576,0),MATCH(M$3,入力!$BV$2:$CN$2,0))),"")</f>
        <v/>
      </c>
      <c r="N99" s="75" t="str">
        <f>IFERROR(INDEX(入力!$BV$3:$CN$1048576,MATCH(ROW(N99)-ROW(N$3),入力!$BB$3:$BB$1048576,0),MATCH(N$3,入力!$BV$2:$CN$2,0)),"")</f>
        <v/>
      </c>
      <c r="O99" s="294" t="str">
        <f>IFERROR(INDEX(入力!$CJ$3:$CN$1048576,MATCH(ROW(O99)-ROW(O$3),入力!$BB$3:$BB$1048576,0),MATCH(O$3,入力!$CJ$2:$CN$2,0)),"")</f>
        <v/>
      </c>
      <c r="P99" s="294" t="str">
        <f>IFERROR(INDEX(入力!$CJ$3:$CN$1048576,MATCH(ROW(P99)-ROW(P$3),入力!$BB$3:$BB$1048576,0),MATCH(P$3,入力!$CJ$2:$CN$2,0)),"")</f>
        <v/>
      </c>
      <c r="Q99" s="294" t="str">
        <f>IFERROR(INDEX(入力!$BV$3:$CN$1048576,MATCH(ROW(Q99)-ROW(Q$3),入力!$BB$3:$BB$1048576,0),MATCH(Q$3,入力!$BV$2:$CN$2,0)),"")</f>
        <v/>
      </c>
      <c r="R99" s="77" t="str">
        <f>IFERROR(INDEX(入力!$BV$3:$CN$1048576,MATCH(ROW(R99)-ROW(R$3),入力!$BB$3:$BB$1048576,0),MATCH(R$3,入力!$BV$2:$CN$2,0)),"")</f>
        <v/>
      </c>
      <c r="S99" s="77" t="str">
        <f>IFERROR(INDEX(入力!$BV$3:$CN$1048576,MATCH(ROW(S99)-ROW(S$3),入力!$BB$3:$BB$1048576,0),MATCH(S$3,入力!$BV$2:$CN$2,0)),"")</f>
        <v/>
      </c>
      <c r="U99" s="28" t="str">
        <f>IF(Z99="","",COUNT($Z$4:Z99))</f>
        <v/>
      </c>
      <c r="V99" s="73" t="str">
        <f t="shared" si="2"/>
        <v/>
      </c>
      <c r="W99" s="113" t="str">
        <f>IF(OR($B99="",$B99=$B100),"",SUMIF($B$4:$B99,$B99,Q$4:Q99))</f>
        <v/>
      </c>
      <c r="X99" s="113" t="str">
        <f>IF(OR($B99="",$B99=$B100),"",SUMIF($B$4:$B99,$B99,K$4:K99)-Y99)</f>
        <v/>
      </c>
      <c r="Y99" s="113" t="str">
        <f>IF(OR($B99="",$B99=$B100),"",SUMIFS(K$4:K99,B$4:B99,$B99,F$4:F99,$Y$3))</f>
        <v/>
      </c>
      <c r="Z99" s="113" t="str">
        <f>IF(OR($B99="",$B99=$B100),"",SUMIF($B$4:$B99,$B99,S$4:S99))</f>
        <v/>
      </c>
    </row>
    <row r="100" spans="1:26" ht="25.05" customHeight="1" x14ac:dyDescent="0.2">
      <c r="A100" s="133" t="str">
        <f>IF(OR(B100="",AND(B99=B100,D99=D100)),"",MAX($A$4:A99)+1)</f>
        <v/>
      </c>
      <c r="B100" s="73" t="str">
        <f>IFERROR(INDEX(入力!$BV$3:$CN$1048576,MATCH(ROW(B100)-ROW(B$3),入力!$BB$3:$BB$1048576,0),MATCH(B$3,入力!$BV$2:$CN$2,0)),"")</f>
        <v/>
      </c>
      <c r="C100" s="74" t="str">
        <f>IFERROR(INDEX(入力!$BV$3:$CN$1048576,MATCH(ROW(C100)-ROW(C$3),入力!$BB$3:$BB$1048576,0),MATCH(C$3,入力!$BV$2:$CN$2,0)),"")</f>
        <v/>
      </c>
      <c r="D100" s="75" t="str">
        <f>IFERROR(INDEX(入力!$BO$3:$BO$1048576,MATCH(ROW(D100)-ROW(D$3),入力!$BB$3:$BB$1048576,0),0),"")</f>
        <v/>
      </c>
      <c r="E100" s="74" t="str">
        <f>IFERROR(INDEX(入力!$BV$3:$CN$1048576,MATCH(ROW(E100)-ROW(E$3),入力!$BB$3:$BB$1048576,0),MATCH(E$3,入力!$BV$2:$CN$2,0)),"")</f>
        <v/>
      </c>
      <c r="F100" s="74" t="str">
        <f>IFERROR(INDEX(入力!$BV$3:$CN$1048576,MATCH(ROW(F100)-ROW(F$3),入力!$BB$3:$BB$1048576,0),MATCH(F$3,入力!$BV$2:$CN$2,0)),"")</f>
        <v/>
      </c>
      <c r="G100" s="74" t="str">
        <f>IFERROR(INDEX(入力!$BV$3:$CN$1048576,MATCH(ROW(G100)-ROW(G$3),入力!$BB$3:$BB$1048576,0),MATCH(G$3,入力!$BV$2:$CN$2,0)),"")</f>
        <v/>
      </c>
      <c r="H100" s="75" t="str">
        <f>IFERROR(INDEX(入力!$BV$3:$CN$1048576,MATCH(ROW(H100)-ROW(H$3),入力!$BB$3:$BB$1048576,0),MATCH(H$3,入力!$BV$2:$CN$2,0)),"")</f>
        <v/>
      </c>
      <c r="I100" s="76" t="str">
        <f>IFERROR(INDEX(入力!$BV$3:$CN$1048576,MATCH(ROW(I100)-ROW(I$3),入力!$BB$3:$BB$1048576,0),MATCH(I$3,入力!$BV$2:$CN$2,0)),"")</f>
        <v/>
      </c>
      <c r="J100" s="75" t="str">
        <f>IFERROR(INDEX(入力!$BV$3:$CN$1048576,MATCH(ROW(J100)-ROW(J$3),入力!$BB$3:$BB$1048576,0),MATCH(J$3,入力!$BV$2:$CN$2,0)),"")</f>
        <v/>
      </c>
      <c r="K100" s="75" t="str">
        <f>IFERROR(INDEX(入力!$BV$3:$CN$1048576,MATCH(ROW(K100)-ROW(K$3),入力!$BB$3:$BB$1048576,0),MATCH(K$3,入力!$BV$2:$CN$2,0)),"")</f>
        <v/>
      </c>
      <c r="L100" s="75" t="str">
        <f>IFERROR(INDEX(入力!$BV$3:$CN$1048576,MATCH(ROW(L100)-ROW(L$3),入力!$BB$3:$BB$1048576,0),MATCH(L$3,入力!$BV$2:$CN$2,0)),"")</f>
        <v/>
      </c>
      <c r="M100" s="117" t="str">
        <f>IFERROR(IF(履歴検索!$A100="","",INDEX(入力!$BV$3:$CN$1048576,MATCH(ROW(M100)-ROW(M$3),入力!$BB$3:$BB$1048576,0),MATCH(M$3,入力!$BV$2:$CN$2,0))),"")</f>
        <v/>
      </c>
      <c r="N100" s="75" t="str">
        <f>IFERROR(INDEX(入力!$BV$3:$CN$1048576,MATCH(ROW(N100)-ROW(N$3),入力!$BB$3:$BB$1048576,0),MATCH(N$3,入力!$BV$2:$CN$2,0)),"")</f>
        <v/>
      </c>
      <c r="O100" s="294" t="str">
        <f>IFERROR(INDEX(入力!$CJ$3:$CN$1048576,MATCH(ROW(O100)-ROW(O$3),入力!$BB$3:$BB$1048576,0),MATCH(O$3,入力!$CJ$2:$CN$2,0)),"")</f>
        <v/>
      </c>
      <c r="P100" s="294" t="str">
        <f>IFERROR(INDEX(入力!$CJ$3:$CN$1048576,MATCH(ROW(P100)-ROW(P$3),入力!$BB$3:$BB$1048576,0),MATCH(P$3,入力!$CJ$2:$CN$2,0)),"")</f>
        <v/>
      </c>
      <c r="Q100" s="294" t="str">
        <f>IFERROR(INDEX(入力!$BV$3:$CN$1048576,MATCH(ROW(Q100)-ROW(Q$3),入力!$BB$3:$BB$1048576,0),MATCH(Q$3,入力!$BV$2:$CN$2,0)),"")</f>
        <v/>
      </c>
      <c r="R100" s="77" t="str">
        <f>IFERROR(INDEX(入力!$BV$3:$CN$1048576,MATCH(ROW(R100)-ROW(R$3),入力!$BB$3:$BB$1048576,0),MATCH(R$3,入力!$BV$2:$CN$2,0)),"")</f>
        <v/>
      </c>
      <c r="S100" s="77" t="str">
        <f>IFERROR(INDEX(入力!$BV$3:$CN$1048576,MATCH(ROW(S100)-ROW(S$3),入力!$BB$3:$BB$1048576,0),MATCH(S$3,入力!$BV$2:$CN$2,0)),"")</f>
        <v/>
      </c>
      <c r="U100" s="28" t="str">
        <f>IF(Z100="","",COUNT($Z$4:Z100))</f>
        <v/>
      </c>
      <c r="V100" s="73" t="str">
        <f t="shared" si="2"/>
        <v/>
      </c>
      <c r="W100" s="113" t="str">
        <f>IF(OR($B100="",$B100=$B101),"",SUMIF($B$4:$B100,$B100,Q$4:Q100))</f>
        <v/>
      </c>
      <c r="X100" s="113" t="str">
        <f>IF(OR($B100="",$B100=$B101),"",SUMIF($B$4:$B100,$B100,K$4:K100)-Y100)</f>
        <v/>
      </c>
      <c r="Y100" s="113" t="str">
        <f>IF(OR($B100="",$B100=$B101),"",SUMIFS(K$4:K100,B$4:B100,$B100,F$4:F100,$Y$3))</f>
        <v/>
      </c>
      <c r="Z100" s="113" t="str">
        <f>IF(OR($B100="",$B100=$B101),"",SUMIF($B$4:$B100,$B100,S$4:S100))</f>
        <v/>
      </c>
    </row>
    <row r="101" spans="1:26" ht="25.05" customHeight="1" x14ac:dyDescent="0.2">
      <c r="A101" s="133" t="str">
        <f>IF(OR(B101="",AND(B100=B101,D100=D101)),"",MAX($A$4:A100)+1)</f>
        <v/>
      </c>
      <c r="B101" s="73" t="str">
        <f>IFERROR(INDEX(入力!$BV$3:$CN$1048576,MATCH(ROW(B101)-ROW(B$3),入力!$BB$3:$BB$1048576,0),MATCH(B$3,入力!$BV$2:$CN$2,0)),"")</f>
        <v/>
      </c>
      <c r="C101" s="74" t="str">
        <f>IFERROR(INDEX(入力!$BV$3:$CN$1048576,MATCH(ROW(C101)-ROW(C$3),入力!$BB$3:$BB$1048576,0),MATCH(C$3,入力!$BV$2:$CN$2,0)),"")</f>
        <v/>
      </c>
      <c r="D101" s="75" t="str">
        <f>IFERROR(INDEX(入力!$BO$3:$BO$1048576,MATCH(ROW(D101)-ROW(D$3),入力!$BB$3:$BB$1048576,0),0),"")</f>
        <v/>
      </c>
      <c r="E101" s="74" t="str">
        <f>IFERROR(INDEX(入力!$BV$3:$CN$1048576,MATCH(ROW(E101)-ROW(E$3),入力!$BB$3:$BB$1048576,0),MATCH(E$3,入力!$BV$2:$CN$2,0)),"")</f>
        <v/>
      </c>
      <c r="F101" s="74" t="str">
        <f>IFERROR(INDEX(入力!$BV$3:$CN$1048576,MATCH(ROW(F101)-ROW(F$3),入力!$BB$3:$BB$1048576,0),MATCH(F$3,入力!$BV$2:$CN$2,0)),"")</f>
        <v/>
      </c>
      <c r="G101" s="74" t="str">
        <f>IFERROR(INDEX(入力!$BV$3:$CN$1048576,MATCH(ROW(G101)-ROW(G$3),入力!$BB$3:$BB$1048576,0),MATCH(G$3,入力!$BV$2:$CN$2,0)),"")</f>
        <v/>
      </c>
      <c r="H101" s="75" t="str">
        <f>IFERROR(INDEX(入力!$BV$3:$CN$1048576,MATCH(ROW(H101)-ROW(H$3),入力!$BB$3:$BB$1048576,0),MATCH(H$3,入力!$BV$2:$CN$2,0)),"")</f>
        <v/>
      </c>
      <c r="I101" s="76" t="str">
        <f>IFERROR(INDEX(入力!$BV$3:$CN$1048576,MATCH(ROW(I101)-ROW(I$3),入力!$BB$3:$BB$1048576,0),MATCH(I$3,入力!$BV$2:$CN$2,0)),"")</f>
        <v/>
      </c>
      <c r="J101" s="75" t="str">
        <f>IFERROR(INDEX(入力!$BV$3:$CN$1048576,MATCH(ROW(J101)-ROW(J$3),入力!$BB$3:$BB$1048576,0),MATCH(J$3,入力!$BV$2:$CN$2,0)),"")</f>
        <v/>
      </c>
      <c r="K101" s="75" t="str">
        <f>IFERROR(INDEX(入力!$BV$3:$CN$1048576,MATCH(ROW(K101)-ROW(K$3),入力!$BB$3:$BB$1048576,0),MATCH(K$3,入力!$BV$2:$CN$2,0)),"")</f>
        <v/>
      </c>
      <c r="L101" s="75" t="str">
        <f>IFERROR(INDEX(入力!$BV$3:$CN$1048576,MATCH(ROW(L101)-ROW(L$3),入力!$BB$3:$BB$1048576,0),MATCH(L$3,入力!$BV$2:$CN$2,0)),"")</f>
        <v/>
      </c>
      <c r="M101" s="117" t="str">
        <f>IFERROR(IF(履歴検索!$A101="","",INDEX(入力!$BV$3:$CN$1048576,MATCH(ROW(M101)-ROW(M$3),入力!$BB$3:$BB$1048576,0),MATCH(M$3,入力!$BV$2:$CN$2,0))),"")</f>
        <v/>
      </c>
      <c r="N101" s="75" t="str">
        <f>IFERROR(INDEX(入力!$BV$3:$CN$1048576,MATCH(ROW(N101)-ROW(N$3),入力!$BB$3:$BB$1048576,0),MATCH(N$3,入力!$BV$2:$CN$2,0)),"")</f>
        <v/>
      </c>
      <c r="O101" s="294" t="str">
        <f>IFERROR(INDEX(入力!$CJ$3:$CN$1048576,MATCH(ROW(O101)-ROW(O$3),入力!$BB$3:$BB$1048576,0),MATCH(O$3,入力!$CJ$2:$CN$2,0)),"")</f>
        <v/>
      </c>
      <c r="P101" s="294" t="str">
        <f>IFERROR(INDEX(入力!$CJ$3:$CN$1048576,MATCH(ROW(P101)-ROW(P$3),入力!$BB$3:$BB$1048576,0),MATCH(P$3,入力!$CJ$2:$CN$2,0)),"")</f>
        <v/>
      </c>
      <c r="Q101" s="294" t="str">
        <f>IFERROR(INDEX(入力!$BV$3:$CN$1048576,MATCH(ROW(Q101)-ROW(Q$3),入力!$BB$3:$BB$1048576,0),MATCH(Q$3,入力!$BV$2:$CN$2,0)),"")</f>
        <v/>
      </c>
      <c r="R101" s="77" t="str">
        <f>IFERROR(INDEX(入力!$BV$3:$CN$1048576,MATCH(ROW(R101)-ROW(R$3),入力!$BB$3:$BB$1048576,0),MATCH(R$3,入力!$BV$2:$CN$2,0)),"")</f>
        <v/>
      </c>
      <c r="S101" s="77" t="str">
        <f>IFERROR(INDEX(入力!$BV$3:$CN$1048576,MATCH(ROW(S101)-ROW(S$3),入力!$BB$3:$BB$1048576,0),MATCH(S$3,入力!$BV$2:$CN$2,0)),"")</f>
        <v/>
      </c>
      <c r="U101" s="28" t="str">
        <f>IF(Z101="","",COUNT($Z$4:Z101))</f>
        <v/>
      </c>
      <c r="V101" s="73" t="str">
        <f t="shared" si="2"/>
        <v/>
      </c>
      <c r="W101" s="113" t="str">
        <f>IF(OR($B101="",$B101=$B102),"",SUMIF($B$4:$B101,$B101,Q$4:Q101))</f>
        <v/>
      </c>
      <c r="X101" s="113" t="str">
        <f>IF(OR($B101="",$B101=$B102),"",SUMIF($B$4:$B101,$B101,K$4:K101)-Y101)</f>
        <v/>
      </c>
      <c r="Y101" s="113" t="str">
        <f>IF(OR($B101="",$B101=$B102),"",SUMIFS(K$4:K101,B$4:B101,$B101,F$4:F101,$Y$3))</f>
        <v/>
      </c>
      <c r="Z101" s="113" t="str">
        <f>IF(OR($B101="",$B101=$B102),"",SUMIF($B$4:$B101,$B101,S$4:S101))</f>
        <v/>
      </c>
    </row>
    <row r="102" spans="1:26" ht="25.05" customHeight="1" x14ac:dyDescent="0.2">
      <c r="A102" s="133" t="str">
        <f>IF(OR(B102="",AND(B101=B102,D101=D102)),"",MAX($A$4:A101)+1)</f>
        <v/>
      </c>
      <c r="B102" s="73" t="str">
        <f>IFERROR(INDEX(入力!$BV$3:$CN$1048576,MATCH(ROW(B102)-ROW(B$3),入力!$BB$3:$BB$1048576,0),MATCH(B$3,入力!$BV$2:$CN$2,0)),"")</f>
        <v/>
      </c>
      <c r="C102" s="74" t="str">
        <f>IFERROR(INDEX(入力!$BV$3:$CN$1048576,MATCH(ROW(C102)-ROW(C$3),入力!$BB$3:$BB$1048576,0),MATCH(C$3,入力!$BV$2:$CN$2,0)),"")</f>
        <v/>
      </c>
      <c r="D102" s="75" t="str">
        <f>IFERROR(INDEX(入力!$BO$3:$BO$1048576,MATCH(ROW(D102)-ROW(D$3),入力!$BB$3:$BB$1048576,0),0),"")</f>
        <v/>
      </c>
      <c r="E102" s="74" t="str">
        <f>IFERROR(INDEX(入力!$BV$3:$CN$1048576,MATCH(ROW(E102)-ROW(E$3),入力!$BB$3:$BB$1048576,0),MATCH(E$3,入力!$BV$2:$CN$2,0)),"")</f>
        <v/>
      </c>
      <c r="F102" s="74" t="str">
        <f>IFERROR(INDEX(入力!$BV$3:$CN$1048576,MATCH(ROW(F102)-ROW(F$3),入力!$BB$3:$BB$1048576,0),MATCH(F$3,入力!$BV$2:$CN$2,0)),"")</f>
        <v/>
      </c>
      <c r="G102" s="74" t="str">
        <f>IFERROR(INDEX(入力!$BV$3:$CN$1048576,MATCH(ROW(G102)-ROW(G$3),入力!$BB$3:$BB$1048576,0),MATCH(G$3,入力!$BV$2:$CN$2,0)),"")</f>
        <v/>
      </c>
      <c r="H102" s="75" t="str">
        <f>IFERROR(INDEX(入力!$BV$3:$CN$1048576,MATCH(ROW(H102)-ROW(H$3),入力!$BB$3:$BB$1048576,0),MATCH(H$3,入力!$BV$2:$CN$2,0)),"")</f>
        <v/>
      </c>
      <c r="I102" s="76" t="str">
        <f>IFERROR(INDEX(入力!$BV$3:$CN$1048576,MATCH(ROW(I102)-ROW(I$3),入力!$BB$3:$BB$1048576,0),MATCH(I$3,入力!$BV$2:$CN$2,0)),"")</f>
        <v/>
      </c>
      <c r="J102" s="75" t="str">
        <f>IFERROR(INDEX(入力!$BV$3:$CN$1048576,MATCH(ROW(J102)-ROW(J$3),入力!$BB$3:$BB$1048576,0),MATCH(J$3,入力!$BV$2:$CN$2,0)),"")</f>
        <v/>
      </c>
      <c r="K102" s="75" t="str">
        <f>IFERROR(INDEX(入力!$BV$3:$CN$1048576,MATCH(ROW(K102)-ROW(K$3),入力!$BB$3:$BB$1048576,0),MATCH(K$3,入力!$BV$2:$CN$2,0)),"")</f>
        <v/>
      </c>
      <c r="L102" s="75" t="str">
        <f>IFERROR(INDEX(入力!$BV$3:$CN$1048576,MATCH(ROW(L102)-ROW(L$3),入力!$BB$3:$BB$1048576,0),MATCH(L$3,入力!$BV$2:$CN$2,0)),"")</f>
        <v/>
      </c>
      <c r="M102" s="117" t="str">
        <f>IFERROR(IF(履歴検索!$A102="","",INDEX(入力!$BV$3:$CN$1048576,MATCH(ROW(M102)-ROW(M$3),入力!$BB$3:$BB$1048576,0),MATCH(M$3,入力!$BV$2:$CN$2,0))),"")</f>
        <v/>
      </c>
      <c r="N102" s="75" t="str">
        <f>IFERROR(INDEX(入力!$BV$3:$CN$1048576,MATCH(ROW(N102)-ROW(N$3),入力!$BB$3:$BB$1048576,0),MATCH(N$3,入力!$BV$2:$CN$2,0)),"")</f>
        <v/>
      </c>
      <c r="O102" s="294" t="str">
        <f>IFERROR(INDEX(入力!$CJ$3:$CN$1048576,MATCH(ROW(O102)-ROW(O$3),入力!$BB$3:$BB$1048576,0),MATCH(O$3,入力!$CJ$2:$CN$2,0)),"")</f>
        <v/>
      </c>
      <c r="P102" s="294" t="str">
        <f>IFERROR(INDEX(入力!$CJ$3:$CN$1048576,MATCH(ROW(P102)-ROW(P$3),入力!$BB$3:$BB$1048576,0),MATCH(P$3,入力!$CJ$2:$CN$2,0)),"")</f>
        <v/>
      </c>
      <c r="Q102" s="294" t="str">
        <f>IFERROR(INDEX(入力!$BV$3:$CN$1048576,MATCH(ROW(Q102)-ROW(Q$3),入力!$BB$3:$BB$1048576,0),MATCH(Q$3,入力!$BV$2:$CN$2,0)),"")</f>
        <v/>
      </c>
      <c r="R102" s="77" t="str">
        <f>IFERROR(INDEX(入力!$BV$3:$CN$1048576,MATCH(ROW(R102)-ROW(R$3),入力!$BB$3:$BB$1048576,0),MATCH(R$3,入力!$BV$2:$CN$2,0)),"")</f>
        <v/>
      </c>
      <c r="S102" s="77" t="str">
        <f>IFERROR(INDEX(入力!$BV$3:$CN$1048576,MATCH(ROW(S102)-ROW(S$3),入力!$BB$3:$BB$1048576,0),MATCH(S$3,入力!$BV$2:$CN$2,0)),"")</f>
        <v/>
      </c>
      <c r="U102" s="28" t="str">
        <f>IF(Z102="","",COUNT($Z$4:Z102))</f>
        <v/>
      </c>
      <c r="V102" s="73" t="str">
        <f t="shared" si="2"/>
        <v/>
      </c>
      <c r="W102" s="113" t="str">
        <f>IF(OR($B102="",$B102=$B103),"",SUMIF($B$4:$B102,$B102,Q$4:Q102))</f>
        <v/>
      </c>
      <c r="X102" s="113" t="str">
        <f>IF(OR($B102="",$B102=$B103),"",SUMIF($B$4:$B102,$B102,K$4:K102)-Y102)</f>
        <v/>
      </c>
      <c r="Y102" s="113" t="str">
        <f>IF(OR($B102="",$B102=$B103),"",SUMIFS(K$4:K102,B$4:B102,$B102,F$4:F102,$Y$3))</f>
        <v/>
      </c>
      <c r="Z102" s="113" t="str">
        <f>IF(OR($B102="",$B102=$B103),"",SUMIF($B$4:$B102,$B102,S$4:S102))</f>
        <v/>
      </c>
    </row>
    <row r="103" spans="1:26" ht="25.05" customHeight="1" x14ac:dyDescent="0.2">
      <c r="A103" s="133" t="str">
        <f>IF(OR(B103="",AND(B102=B103,D102=D103)),"",MAX($A$4:A102)+1)</f>
        <v/>
      </c>
      <c r="B103" s="73" t="str">
        <f>IFERROR(INDEX(入力!$BV$3:$CN$1048576,MATCH(ROW(B103)-ROW(B$3),入力!$BB$3:$BB$1048576,0),MATCH(B$3,入力!$BV$2:$CN$2,0)),"")</f>
        <v/>
      </c>
      <c r="C103" s="74" t="str">
        <f>IFERROR(INDEX(入力!$BV$3:$CN$1048576,MATCH(ROW(C103)-ROW(C$3),入力!$BB$3:$BB$1048576,0),MATCH(C$3,入力!$BV$2:$CN$2,0)),"")</f>
        <v/>
      </c>
      <c r="D103" s="75" t="str">
        <f>IFERROR(INDEX(入力!$BO$3:$BO$1048576,MATCH(ROW(D103)-ROW(D$3),入力!$BB$3:$BB$1048576,0),0),"")</f>
        <v/>
      </c>
      <c r="E103" s="74" t="str">
        <f>IFERROR(INDEX(入力!$BV$3:$CN$1048576,MATCH(ROW(E103)-ROW(E$3),入力!$BB$3:$BB$1048576,0),MATCH(E$3,入力!$BV$2:$CN$2,0)),"")</f>
        <v/>
      </c>
      <c r="F103" s="74" t="str">
        <f>IFERROR(INDEX(入力!$BV$3:$CN$1048576,MATCH(ROW(F103)-ROW(F$3),入力!$BB$3:$BB$1048576,0),MATCH(F$3,入力!$BV$2:$CN$2,0)),"")</f>
        <v/>
      </c>
      <c r="G103" s="74" t="str">
        <f>IFERROR(INDEX(入力!$BV$3:$CN$1048576,MATCH(ROW(G103)-ROW(G$3),入力!$BB$3:$BB$1048576,0),MATCH(G$3,入力!$BV$2:$CN$2,0)),"")</f>
        <v/>
      </c>
      <c r="H103" s="75" t="str">
        <f>IFERROR(INDEX(入力!$BV$3:$CN$1048576,MATCH(ROW(H103)-ROW(H$3),入力!$BB$3:$BB$1048576,0),MATCH(H$3,入力!$BV$2:$CN$2,0)),"")</f>
        <v/>
      </c>
      <c r="I103" s="76" t="str">
        <f>IFERROR(INDEX(入力!$BV$3:$CN$1048576,MATCH(ROW(I103)-ROW(I$3),入力!$BB$3:$BB$1048576,0),MATCH(I$3,入力!$BV$2:$CN$2,0)),"")</f>
        <v/>
      </c>
      <c r="J103" s="75" t="str">
        <f>IFERROR(INDEX(入力!$BV$3:$CN$1048576,MATCH(ROW(J103)-ROW(J$3),入力!$BB$3:$BB$1048576,0),MATCH(J$3,入力!$BV$2:$CN$2,0)),"")</f>
        <v/>
      </c>
      <c r="K103" s="75" t="str">
        <f>IFERROR(INDEX(入力!$BV$3:$CN$1048576,MATCH(ROW(K103)-ROW(K$3),入力!$BB$3:$BB$1048576,0),MATCH(K$3,入力!$BV$2:$CN$2,0)),"")</f>
        <v/>
      </c>
      <c r="L103" s="75" t="str">
        <f>IFERROR(INDEX(入力!$BV$3:$CN$1048576,MATCH(ROW(L103)-ROW(L$3),入力!$BB$3:$BB$1048576,0),MATCH(L$3,入力!$BV$2:$CN$2,0)),"")</f>
        <v/>
      </c>
      <c r="M103" s="117" t="str">
        <f>IFERROR(IF(履歴検索!$A103="","",INDEX(入力!$BV$3:$CN$1048576,MATCH(ROW(M103)-ROW(M$3),入力!$BB$3:$BB$1048576,0),MATCH(M$3,入力!$BV$2:$CN$2,0))),"")</f>
        <v/>
      </c>
      <c r="N103" s="75" t="str">
        <f>IFERROR(INDEX(入力!$BV$3:$CN$1048576,MATCH(ROW(N103)-ROW(N$3),入力!$BB$3:$BB$1048576,0),MATCH(N$3,入力!$BV$2:$CN$2,0)),"")</f>
        <v/>
      </c>
      <c r="O103" s="294" t="str">
        <f>IFERROR(INDEX(入力!$CJ$3:$CN$1048576,MATCH(ROW(O103)-ROW(O$3),入力!$BB$3:$BB$1048576,0),MATCH(O$3,入力!$CJ$2:$CN$2,0)),"")</f>
        <v/>
      </c>
      <c r="P103" s="294" t="str">
        <f>IFERROR(INDEX(入力!$CJ$3:$CN$1048576,MATCH(ROW(P103)-ROW(P$3),入力!$BB$3:$BB$1048576,0),MATCH(P$3,入力!$CJ$2:$CN$2,0)),"")</f>
        <v/>
      </c>
      <c r="Q103" s="294" t="str">
        <f>IFERROR(INDEX(入力!$BV$3:$CN$1048576,MATCH(ROW(Q103)-ROW(Q$3),入力!$BB$3:$BB$1048576,0),MATCH(Q$3,入力!$BV$2:$CN$2,0)),"")</f>
        <v/>
      </c>
      <c r="R103" s="77" t="str">
        <f>IFERROR(INDEX(入力!$BV$3:$CN$1048576,MATCH(ROW(R103)-ROW(R$3),入力!$BB$3:$BB$1048576,0),MATCH(R$3,入力!$BV$2:$CN$2,0)),"")</f>
        <v/>
      </c>
      <c r="S103" s="77" t="str">
        <f>IFERROR(INDEX(入力!$BV$3:$CN$1048576,MATCH(ROW(S103)-ROW(S$3),入力!$BB$3:$BB$1048576,0),MATCH(S$3,入力!$BV$2:$CN$2,0)),"")</f>
        <v/>
      </c>
      <c r="U103" s="28" t="str">
        <f>IF(Z103="","",COUNT($Z$4:Z103))</f>
        <v/>
      </c>
      <c r="V103" s="73" t="str">
        <f t="shared" si="2"/>
        <v/>
      </c>
      <c r="W103" s="113" t="str">
        <f>IF(OR($B103="",$B103=$B104),"",SUMIF($B$4:$B103,$B103,Q$4:Q103))</f>
        <v/>
      </c>
      <c r="X103" s="113" t="str">
        <f>IF(OR($B103="",$B103=$B104),"",SUMIF($B$4:$B103,$B103,K$4:K103)-Y103)</f>
        <v/>
      </c>
      <c r="Y103" s="113" t="str">
        <f>IF(OR($B103="",$B103=$B104),"",SUMIFS(K$4:K103,B$4:B103,$B103,F$4:F103,$Y$3))</f>
        <v/>
      </c>
      <c r="Z103" s="113" t="str">
        <f>IF(OR($B103="",$B103=$B104),"",SUMIF($B$4:$B103,$B103,S$4:S103))</f>
        <v/>
      </c>
    </row>
    <row r="104" spans="1:26" ht="25.05" customHeight="1" x14ac:dyDescent="0.2">
      <c r="A104" s="133" t="str">
        <f>IF(OR(B104="",AND(B103=B104,D103=D104)),"",MAX($A$4:A103)+1)</f>
        <v/>
      </c>
      <c r="B104" s="73" t="str">
        <f>IFERROR(INDEX(入力!$BV$3:$CN$1048576,MATCH(ROW(B104)-ROW(B$3),入力!$BB$3:$BB$1048576,0),MATCH(B$3,入力!$BV$2:$CN$2,0)),"")</f>
        <v/>
      </c>
      <c r="C104" s="74" t="str">
        <f>IFERROR(INDEX(入力!$BV$3:$CN$1048576,MATCH(ROW(C104)-ROW(C$3),入力!$BB$3:$BB$1048576,0),MATCH(C$3,入力!$BV$2:$CN$2,0)),"")</f>
        <v/>
      </c>
      <c r="D104" s="75" t="str">
        <f>IFERROR(INDEX(入力!$BO$3:$BO$1048576,MATCH(ROW(D104)-ROW(D$3),入力!$BB$3:$BB$1048576,0),0),"")</f>
        <v/>
      </c>
      <c r="E104" s="74" t="str">
        <f>IFERROR(INDEX(入力!$BV$3:$CN$1048576,MATCH(ROW(E104)-ROW(E$3),入力!$BB$3:$BB$1048576,0),MATCH(E$3,入力!$BV$2:$CN$2,0)),"")</f>
        <v/>
      </c>
      <c r="F104" s="74" t="str">
        <f>IFERROR(INDEX(入力!$BV$3:$CN$1048576,MATCH(ROW(F104)-ROW(F$3),入力!$BB$3:$BB$1048576,0),MATCH(F$3,入力!$BV$2:$CN$2,0)),"")</f>
        <v/>
      </c>
      <c r="G104" s="74" t="str">
        <f>IFERROR(INDEX(入力!$BV$3:$CN$1048576,MATCH(ROW(G104)-ROW(G$3),入力!$BB$3:$BB$1048576,0),MATCH(G$3,入力!$BV$2:$CN$2,0)),"")</f>
        <v/>
      </c>
      <c r="H104" s="75" t="str">
        <f>IFERROR(INDEX(入力!$BV$3:$CN$1048576,MATCH(ROW(H104)-ROW(H$3),入力!$BB$3:$BB$1048576,0),MATCH(H$3,入力!$BV$2:$CN$2,0)),"")</f>
        <v/>
      </c>
      <c r="I104" s="76" t="str">
        <f>IFERROR(INDEX(入力!$BV$3:$CN$1048576,MATCH(ROW(I104)-ROW(I$3),入力!$BB$3:$BB$1048576,0),MATCH(I$3,入力!$BV$2:$CN$2,0)),"")</f>
        <v/>
      </c>
      <c r="J104" s="75" t="str">
        <f>IFERROR(INDEX(入力!$BV$3:$CN$1048576,MATCH(ROW(J104)-ROW(J$3),入力!$BB$3:$BB$1048576,0),MATCH(J$3,入力!$BV$2:$CN$2,0)),"")</f>
        <v/>
      </c>
      <c r="K104" s="75" t="str">
        <f>IFERROR(INDEX(入力!$BV$3:$CN$1048576,MATCH(ROW(K104)-ROW(K$3),入力!$BB$3:$BB$1048576,0),MATCH(K$3,入力!$BV$2:$CN$2,0)),"")</f>
        <v/>
      </c>
      <c r="L104" s="75" t="str">
        <f>IFERROR(INDEX(入力!$BV$3:$CN$1048576,MATCH(ROW(L104)-ROW(L$3),入力!$BB$3:$BB$1048576,0),MATCH(L$3,入力!$BV$2:$CN$2,0)),"")</f>
        <v/>
      </c>
      <c r="M104" s="117" t="str">
        <f>IFERROR(IF(履歴検索!$A104="","",INDEX(入力!$BV$3:$CN$1048576,MATCH(ROW(M104)-ROW(M$3),入力!$BB$3:$BB$1048576,0),MATCH(M$3,入力!$BV$2:$CN$2,0))),"")</f>
        <v/>
      </c>
      <c r="N104" s="75" t="str">
        <f>IFERROR(INDEX(入力!$BV$3:$CN$1048576,MATCH(ROW(N104)-ROW(N$3),入力!$BB$3:$BB$1048576,0),MATCH(N$3,入力!$BV$2:$CN$2,0)),"")</f>
        <v/>
      </c>
      <c r="O104" s="294" t="str">
        <f>IFERROR(INDEX(入力!$CJ$3:$CN$1048576,MATCH(ROW(O104)-ROW(O$3),入力!$BB$3:$BB$1048576,0),MATCH(O$3,入力!$CJ$2:$CN$2,0)),"")</f>
        <v/>
      </c>
      <c r="P104" s="294" t="str">
        <f>IFERROR(INDEX(入力!$CJ$3:$CN$1048576,MATCH(ROW(P104)-ROW(P$3),入力!$BB$3:$BB$1048576,0),MATCH(P$3,入力!$CJ$2:$CN$2,0)),"")</f>
        <v/>
      </c>
      <c r="Q104" s="294" t="str">
        <f>IFERROR(INDEX(入力!$BV$3:$CN$1048576,MATCH(ROW(Q104)-ROW(Q$3),入力!$BB$3:$BB$1048576,0),MATCH(Q$3,入力!$BV$2:$CN$2,0)),"")</f>
        <v/>
      </c>
      <c r="R104" s="77" t="str">
        <f>IFERROR(INDEX(入力!$BV$3:$CN$1048576,MATCH(ROW(R104)-ROW(R$3),入力!$BB$3:$BB$1048576,0),MATCH(R$3,入力!$BV$2:$CN$2,0)),"")</f>
        <v/>
      </c>
      <c r="S104" s="77" t="str">
        <f>IFERROR(INDEX(入力!$BV$3:$CN$1048576,MATCH(ROW(S104)-ROW(S$3),入力!$BB$3:$BB$1048576,0),MATCH(S$3,入力!$BV$2:$CN$2,0)),"")</f>
        <v/>
      </c>
      <c r="U104" s="28" t="str">
        <f>IF(Z104="","",COUNT($Z$4:Z104))</f>
        <v/>
      </c>
      <c r="V104" s="73" t="str">
        <f t="shared" si="2"/>
        <v/>
      </c>
      <c r="W104" s="113" t="str">
        <f>IF(OR($B104="",$B104=$B105),"",SUMIF($B$4:$B104,$B104,Q$4:Q104))</f>
        <v/>
      </c>
      <c r="X104" s="113" t="str">
        <f>IF(OR($B104="",$B104=$B105),"",SUMIF($B$4:$B104,$B104,K$4:K104)-Y104)</f>
        <v/>
      </c>
      <c r="Y104" s="113" t="str">
        <f>IF(OR($B104="",$B104=$B105),"",SUMIFS(K$4:K104,B$4:B104,$B104,F$4:F104,$Y$3))</f>
        <v/>
      </c>
      <c r="Z104" s="113" t="str">
        <f>IF(OR($B104="",$B104=$B105),"",SUMIF($B$4:$B104,$B104,S$4:S104))</f>
        <v/>
      </c>
    </row>
    <row r="105" spans="1:26" ht="25.05" customHeight="1" x14ac:dyDescent="0.2">
      <c r="A105" s="133" t="str">
        <f>IF(OR(B105="",AND(B104=B105,D104=D105)),"",MAX($A$4:A104)+1)</f>
        <v/>
      </c>
      <c r="B105" s="73" t="str">
        <f>IFERROR(INDEX(入力!$BV$3:$CN$1048576,MATCH(ROW(B105)-ROW(B$3),入力!$BB$3:$BB$1048576,0),MATCH(B$3,入力!$BV$2:$CN$2,0)),"")</f>
        <v/>
      </c>
      <c r="C105" s="74" t="str">
        <f>IFERROR(INDEX(入力!$BV$3:$CN$1048576,MATCH(ROW(C105)-ROW(C$3),入力!$BB$3:$BB$1048576,0),MATCH(C$3,入力!$BV$2:$CN$2,0)),"")</f>
        <v/>
      </c>
      <c r="D105" s="75" t="str">
        <f>IFERROR(INDEX(入力!$BO$3:$BO$1048576,MATCH(ROW(D105)-ROW(D$3),入力!$BB$3:$BB$1048576,0),0),"")</f>
        <v/>
      </c>
      <c r="E105" s="74" t="str">
        <f>IFERROR(INDEX(入力!$BV$3:$CN$1048576,MATCH(ROW(E105)-ROW(E$3),入力!$BB$3:$BB$1048576,0),MATCH(E$3,入力!$BV$2:$CN$2,0)),"")</f>
        <v/>
      </c>
      <c r="F105" s="74" t="str">
        <f>IFERROR(INDEX(入力!$BV$3:$CN$1048576,MATCH(ROW(F105)-ROW(F$3),入力!$BB$3:$BB$1048576,0),MATCH(F$3,入力!$BV$2:$CN$2,0)),"")</f>
        <v/>
      </c>
      <c r="G105" s="74" t="str">
        <f>IFERROR(INDEX(入力!$BV$3:$CN$1048576,MATCH(ROW(G105)-ROW(G$3),入力!$BB$3:$BB$1048576,0),MATCH(G$3,入力!$BV$2:$CN$2,0)),"")</f>
        <v/>
      </c>
      <c r="H105" s="75" t="str">
        <f>IFERROR(INDEX(入力!$BV$3:$CN$1048576,MATCH(ROW(H105)-ROW(H$3),入力!$BB$3:$BB$1048576,0),MATCH(H$3,入力!$BV$2:$CN$2,0)),"")</f>
        <v/>
      </c>
      <c r="I105" s="76" t="str">
        <f>IFERROR(INDEX(入力!$BV$3:$CN$1048576,MATCH(ROW(I105)-ROW(I$3),入力!$BB$3:$BB$1048576,0),MATCH(I$3,入力!$BV$2:$CN$2,0)),"")</f>
        <v/>
      </c>
      <c r="J105" s="75" t="str">
        <f>IFERROR(INDEX(入力!$BV$3:$CN$1048576,MATCH(ROW(J105)-ROW(J$3),入力!$BB$3:$BB$1048576,0),MATCH(J$3,入力!$BV$2:$CN$2,0)),"")</f>
        <v/>
      </c>
      <c r="K105" s="75" t="str">
        <f>IFERROR(INDEX(入力!$BV$3:$CN$1048576,MATCH(ROW(K105)-ROW(K$3),入力!$BB$3:$BB$1048576,0),MATCH(K$3,入力!$BV$2:$CN$2,0)),"")</f>
        <v/>
      </c>
      <c r="L105" s="75" t="str">
        <f>IFERROR(INDEX(入力!$BV$3:$CN$1048576,MATCH(ROW(L105)-ROW(L$3),入力!$BB$3:$BB$1048576,0),MATCH(L$3,入力!$BV$2:$CN$2,0)),"")</f>
        <v/>
      </c>
      <c r="M105" s="117" t="str">
        <f>IFERROR(IF(履歴検索!$A105="","",INDEX(入力!$BV$3:$CN$1048576,MATCH(ROW(M105)-ROW(M$3),入力!$BB$3:$BB$1048576,0),MATCH(M$3,入力!$BV$2:$CN$2,0))),"")</f>
        <v/>
      </c>
      <c r="N105" s="75" t="str">
        <f>IFERROR(INDEX(入力!$BV$3:$CN$1048576,MATCH(ROW(N105)-ROW(N$3),入力!$BB$3:$BB$1048576,0),MATCH(N$3,入力!$BV$2:$CN$2,0)),"")</f>
        <v/>
      </c>
      <c r="O105" s="294" t="str">
        <f>IFERROR(INDEX(入力!$CJ$3:$CN$1048576,MATCH(ROW(O105)-ROW(O$3),入力!$BB$3:$BB$1048576,0),MATCH(O$3,入力!$CJ$2:$CN$2,0)),"")</f>
        <v/>
      </c>
      <c r="P105" s="294" t="str">
        <f>IFERROR(INDEX(入力!$CJ$3:$CN$1048576,MATCH(ROW(P105)-ROW(P$3),入力!$BB$3:$BB$1048576,0),MATCH(P$3,入力!$CJ$2:$CN$2,0)),"")</f>
        <v/>
      </c>
      <c r="Q105" s="294" t="str">
        <f>IFERROR(INDEX(入力!$BV$3:$CN$1048576,MATCH(ROW(Q105)-ROW(Q$3),入力!$BB$3:$BB$1048576,0),MATCH(Q$3,入力!$BV$2:$CN$2,0)),"")</f>
        <v/>
      </c>
      <c r="R105" s="77" t="str">
        <f>IFERROR(INDEX(入力!$BV$3:$CN$1048576,MATCH(ROW(R105)-ROW(R$3),入力!$BB$3:$BB$1048576,0),MATCH(R$3,入力!$BV$2:$CN$2,0)),"")</f>
        <v/>
      </c>
      <c r="S105" s="77" t="str">
        <f>IFERROR(INDEX(入力!$BV$3:$CN$1048576,MATCH(ROW(S105)-ROW(S$3),入力!$BB$3:$BB$1048576,0),MATCH(S$3,入力!$BV$2:$CN$2,0)),"")</f>
        <v/>
      </c>
      <c r="U105" s="28" t="str">
        <f>IF(Z105="","",COUNT($Z$4:Z105))</f>
        <v/>
      </c>
      <c r="V105" s="73" t="str">
        <f t="shared" si="2"/>
        <v/>
      </c>
      <c r="W105" s="113" t="str">
        <f>IF(OR($B105="",$B105=$B106),"",SUMIF($B$4:$B105,$B105,Q$4:Q105))</f>
        <v/>
      </c>
      <c r="X105" s="113" t="str">
        <f>IF(OR($B105="",$B105=$B106),"",SUMIF($B$4:$B105,$B105,K$4:K105)-Y105)</f>
        <v/>
      </c>
      <c r="Y105" s="113" t="str">
        <f>IF(OR($B105="",$B105=$B106),"",SUMIFS(K$4:K105,B$4:B105,$B105,F$4:F105,$Y$3))</f>
        <v/>
      </c>
      <c r="Z105" s="113" t="str">
        <f>IF(OR($B105="",$B105=$B106),"",SUMIF($B$4:$B105,$B105,S$4:S105))</f>
        <v/>
      </c>
    </row>
    <row r="106" spans="1:26" ht="25.05" customHeight="1" x14ac:dyDescent="0.2">
      <c r="A106" s="133" t="str">
        <f>IF(OR(B106="",AND(B105=B106,D105=D106)),"",MAX($A$4:A105)+1)</f>
        <v/>
      </c>
      <c r="B106" s="73" t="str">
        <f>IFERROR(INDEX(入力!$BV$3:$CN$1048576,MATCH(ROW(B106)-ROW(B$3),入力!$BB$3:$BB$1048576,0),MATCH(B$3,入力!$BV$2:$CN$2,0)),"")</f>
        <v/>
      </c>
      <c r="C106" s="74" t="str">
        <f>IFERROR(INDEX(入力!$BV$3:$CN$1048576,MATCH(ROW(C106)-ROW(C$3),入力!$BB$3:$BB$1048576,0),MATCH(C$3,入力!$BV$2:$CN$2,0)),"")</f>
        <v/>
      </c>
      <c r="D106" s="75" t="str">
        <f>IFERROR(INDEX(入力!$BO$3:$BO$1048576,MATCH(ROW(D106)-ROW(D$3),入力!$BB$3:$BB$1048576,0),0),"")</f>
        <v/>
      </c>
      <c r="E106" s="74" t="str">
        <f>IFERROR(INDEX(入力!$BV$3:$CN$1048576,MATCH(ROW(E106)-ROW(E$3),入力!$BB$3:$BB$1048576,0),MATCH(E$3,入力!$BV$2:$CN$2,0)),"")</f>
        <v/>
      </c>
      <c r="F106" s="74" t="str">
        <f>IFERROR(INDEX(入力!$BV$3:$CN$1048576,MATCH(ROW(F106)-ROW(F$3),入力!$BB$3:$BB$1048576,0),MATCH(F$3,入力!$BV$2:$CN$2,0)),"")</f>
        <v/>
      </c>
      <c r="G106" s="74" t="str">
        <f>IFERROR(INDEX(入力!$BV$3:$CN$1048576,MATCH(ROW(G106)-ROW(G$3),入力!$BB$3:$BB$1048576,0),MATCH(G$3,入力!$BV$2:$CN$2,0)),"")</f>
        <v/>
      </c>
      <c r="H106" s="75" t="str">
        <f>IFERROR(INDEX(入力!$BV$3:$CN$1048576,MATCH(ROW(H106)-ROW(H$3),入力!$BB$3:$BB$1048576,0),MATCH(H$3,入力!$BV$2:$CN$2,0)),"")</f>
        <v/>
      </c>
      <c r="I106" s="76" t="str">
        <f>IFERROR(INDEX(入力!$BV$3:$CN$1048576,MATCH(ROW(I106)-ROW(I$3),入力!$BB$3:$BB$1048576,0),MATCH(I$3,入力!$BV$2:$CN$2,0)),"")</f>
        <v/>
      </c>
      <c r="J106" s="75" t="str">
        <f>IFERROR(INDEX(入力!$BV$3:$CN$1048576,MATCH(ROW(J106)-ROW(J$3),入力!$BB$3:$BB$1048576,0),MATCH(J$3,入力!$BV$2:$CN$2,0)),"")</f>
        <v/>
      </c>
      <c r="K106" s="75" t="str">
        <f>IFERROR(INDEX(入力!$BV$3:$CN$1048576,MATCH(ROW(K106)-ROW(K$3),入力!$BB$3:$BB$1048576,0),MATCH(K$3,入力!$BV$2:$CN$2,0)),"")</f>
        <v/>
      </c>
      <c r="L106" s="75" t="str">
        <f>IFERROR(INDEX(入力!$BV$3:$CN$1048576,MATCH(ROW(L106)-ROW(L$3),入力!$BB$3:$BB$1048576,0),MATCH(L$3,入力!$BV$2:$CN$2,0)),"")</f>
        <v/>
      </c>
      <c r="M106" s="117" t="str">
        <f>IFERROR(IF(履歴検索!$A106="","",INDEX(入力!$BV$3:$CN$1048576,MATCH(ROW(M106)-ROW(M$3),入力!$BB$3:$BB$1048576,0),MATCH(M$3,入力!$BV$2:$CN$2,0))),"")</f>
        <v/>
      </c>
      <c r="N106" s="75" t="str">
        <f>IFERROR(INDEX(入力!$BV$3:$CN$1048576,MATCH(ROW(N106)-ROW(N$3),入力!$BB$3:$BB$1048576,0),MATCH(N$3,入力!$BV$2:$CN$2,0)),"")</f>
        <v/>
      </c>
      <c r="O106" s="294" t="str">
        <f>IFERROR(INDEX(入力!$CJ$3:$CN$1048576,MATCH(ROW(O106)-ROW(O$3),入力!$BB$3:$BB$1048576,0),MATCH(O$3,入力!$CJ$2:$CN$2,0)),"")</f>
        <v/>
      </c>
      <c r="P106" s="294" t="str">
        <f>IFERROR(INDEX(入力!$CJ$3:$CN$1048576,MATCH(ROW(P106)-ROW(P$3),入力!$BB$3:$BB$1048576,0),MATCH(P$3,入力!$CJ$2:$CN$2,0)),"")</f>
        <v/>
      </c>
      <c r="Q106" s="294" t="str">
        <f>IFERROR(INDEX(入力!$BV$3:$CN$1048576,MATCH(ROW(Q106)-ROW(Q$3),入力!$BB$3:$BB$1048576,0),MATCH(Q$3,入力!$BV$2:$CN$2,0)),"")</f>
        <v/>
      </c>
      <c r="R106" s="77" t="str">
        <f>IFERROR(INDEX(入力!$BV$3:$CN$1048576,MATCH(ROW(R106)-ROW(R$3),入力!$BB$3:$BB$1048576,0),MATCH(R$3,入力!$BV$2:$CN$2,0)),"")</f>
        <v/>
      </c>
      <c r="S106" s="77" t="str">
        <f>IFERROR(INDEX(入力!$BV$3:$CN$1048576,MATCH(ROW(S106)-ROW(S$3),入力!$BB$3:$BB$1048576,0),MATCH(S$3,入力!$BV$2:$CN$2,0)),"")</f>
        <v/>
      </c>
      <c r="U106" s="28" t="str">
        <f>IF(Z106="","",COUNT($Z$4:Z106))</f>
        <v/>
      </c>
      <c r="V106" s="73" t="str">
        <f t="shared" si="2"/>
        <v/>
      </c>
      <c r="W106" s="113" t="str">
        <f>IF(OR($B106="",$B106=$B107),"",SUMIF($B$4:$B106,$B106,Q$4:Q106))</f>
        <v/>
      </c>
      <c r="X106" s="113" t="str">
        <f>IF(OR($B106="",$B106=$B107),"",SUMIF($B$4:$B106,$B106,K$4:K106)-Y106)</f>
        <v/>
      </c>
      <c r="Y106" s="113" t="str">
        <f>IF(OR($B106="",$B106=$B107),"",SUMIFS(K$4:K106,B$4:B106,$B106,F$4:F106,$Y$3))</f>
        <v/>
      </c>
      <c r="Z106" s="113" t="str">
        <f>IF(OR($B106="",$B106=$B107),"",SUMIF($B$4:$B106,$B106,S$4:S106))</f>
        <v/>
      </c>
    </row>
    <row r="107" spans="1:26" ht="25.05" customHeight="1" x14ac:dyDescent="0.2">
      <c r="A107" s="133" t="str">
        <f>IF(OR(B107="",AND(B106=B107,D106=D107)),"",MAX($A$4:A106)+1)</f>
        <v/>
      </c>
      <c r="B107" s="73" t="str">
        <f>IFERROR(INDEX(入力!$BV$3:$CN$1048576,MATCH(ROW(B107)-ROW(B$3),入力!$BB$3:$BB$1048576,0),MATCH(B$3,入力!$BV$2:$CN$2,0)),"")</f>
        <v/>
      </c>
      <c r="C107" s="74" t="str">
        <f>IFERROR(INDEX(入力!$BV$3:$CN$1048576,MATCH(ROW(C107)-ROW(C$3),入力!$BB$3:$BB$1048576,0),MATCH(C$3,入力!$BV$2:$CN$2,0)),"")</f>
        <v/>
      </c>
      <c r="D107" s="75" t="str">
        <f>IFERROR(INDEX(入力!$BO$3:$BO$1048576,MATCH(ROW(D107)-ROW(D$3),入力!$BB$3:$BB$1048576,0),0),"")</f>
        <v/>
      </c>
      <c r="E107" s="74" t="str">
        <f>IFERROR(INDEX(入力!$BV$3:$CN$1048576,MATCH(ROW(E107)-ROW(E$3),入力!$BB$3:$BB$1048576,0),MATCH(E$3,入力!$BV$2:$CN$2,0)),"")</f>
        <v/>
      </c>
      <c r="F107" s="74" t="str">
        <f>IFERROR(INDEX(入力!$BV$3:$CN$1048576,MATCH(ROW(F107)-ROW(F$3),入力!$BB$3:$BB$1048576,0),MATCH(F$3,入力!$BV$2:$CN$2,0)),"")</f>
        <v/>
      </c>
      <c r="G107" s="74" t="str">
        <f>IFERROR(INDEX(入力!$BV$3:$CN$1048576,MATCH(ROW(G107)-ROW(G$3),入力!$BB$3:$BB$1048576,0),MATCH(G$3,入力!$BV$2:$CN$2,0)),"")</f>
        <v/>
      </c>
      <c r="H107" s="75" t="str">
        <f>IFERROR(INDEX(入力!$BV$3:$CN$1048576,MATCH(ROW(H107)-ROW(H$3),入力!$BB$3:$BB$1048576,0),MATCH(H$3,入力!$BV$2:$CN$2,0)),"")</f>
        <v/>
      </c>
      <c r="I107" s="76" t="str">
        <f>IFERROR(INDEX(入力!$BV$3:$CN$1048576,MATCH(ROW(I107)-ROW(I$3),入力!$BB$3:$BB$1048576,0),MATCH(I$3,入力!$BV$2:$CN$2,0)),"")</f>
        <v/>
      </c>
      <c r="J107" s="75" t="str">
        <f>IFERROR(INDEX(入力!$BV$3:$CN$1048576,MATCH(ROW(J107)-ROW(J$3),入力!$BB$3:$BB$1048576,0),MATCH(J$3,入力!$BV$2:$CN$2,0)),"")</f>
        <v/>
      </c>
      <c r="K107" s="75" t="str">
        <f>IFERROR(INDEX(入力!$BV$3:$CN$1048576,MATCH(ROW(K107)-ROW(K$3),入力!$BB$3:$BB$1048576,0),MATCH(K$3,入力!$BV$2:$CN$2,0)),"")</f>
        <v/>
      </c>
      <c r="L107" s="75" t="str">
        <f>IFERROR(INDEX(入力!$BV$3:$CN$1048576,MATCH(ROW(L107)-ROW(L$3),入力!$BB$3:$BB$1048576,0),MATCH(L$3,入力!$BV$2:$CN$2,0)),"")</f>
        <v/>
      </c>
      <c r="M107" s="117" t="str">
        <f>IFERROR(IF(履歴検索!$A107="","",INDEX(入力!$BV$3:$CN$1048576,MATCH(ROW(M107)-ROW(M$3),入力!$BB$3:$BB$1048576,0),MATCH(M$3,入力!$BV$2:$CN$2,0))),"")</f>
        <v/>
      </c>
      <c r="N107" s="75" t="str">
        <f>IFERROR(INDEX(入力!$BV$3:$CN$1048576,MATCH(ROW(N107)-ROW(N$3),入力!$BB$3:$BB$1048576,0),MATCH(N$3,入力!$BV$2:$CN$2,0)),"")</f>
        <v/>
      </c>
      <c r="O107" s="294" t="str">
        <f>IFERROR(INDEX(入力!$CJ$3:$CN$1048576,MATCH(ROW(O107)-ROW(O$3),入力!$BB$3:$BB$1048576,0),MATCH(O$3,入力!$CJ$2:$CN$2,0)),"")</f>
        <v/>
      </c>
      <c r="P107" s="294" t="str">
        <f>IFERROR(INDEX(入力!$CJ$3:$CN$1048576,MATCH(ROW(P107)-ROW(P$3),入力!$BB$3:$BB$1048576,0),MATCH(P$3,入力!$CJ$2:$CN$2,0)),"")</f>
        <v/>
      </c>
      <c r="Q107" s="294" t="str">
        <f>IFERROR(INDEX(入力!$BV$3:$CN$1048576,MATCH(ROW(Q107)-ROW(Q$3),入力!$BB$3:$BB$1048576,0),MATCH(Q$3,入力!$BV$2:$CN$2,0)),"")</f>
        <v/>
      </c>
      <c r="R107" s="77" t="str">
        <f>IFERROR(INDEX(入力!$BV$3:$CN$1048576,MATCH(ROW(R107)-ROW(R$3),入力!$BB$3:$BB$1048576,0),MATCH(R$3,入力!$BV$2:$CN$2,0)),"")</f>
        <v/>
      </c>
      <c r="S107" s="77" t="str">
        <f>IFERROR(INDEX(入力!$BV$3:$CN$1048576,MATCH(ROW(S107)-ROW(S$3),入力!$BB$3:$BB$1048576,0),MATCH(S$3,入力!$BV$2:$CN$2,0)),"")</f>
        <v/>
      </c>
      <c r="U107" s="28" t="str">
        <f>IF(Z107="","",COUNT($Z$4:Z107))</f>
        <v/>
      </c>
      <c r="V107" s="73" t="str">
        <f t="shared" si="2"/>
        <v/>
      </c>
      <c r="W107" s="113" t="str">
        <f>IF(OR($B107="",$B107=$B108),"",SUMIF($B$4:$B107,$B107,Q$4:Q107))</f>
        <v/>
      </c>
      <c r="X107" s="113" t="str">
        <f>IF(OR($B107="",$B107=$B108),"",SUMIF($B$4:$B107,$B107,K$4:K107)-Y107)</f>
        <v/>
      </c>
      <c r="Y107" s="113" t="str">
        <f>IF(OR($B107="",$B107=$B108),"",SUMIFS(K$4:K107,B$4:B107,$B107,F$4:F107,$Y$3))</f>
        <v/>
      </c>
      <c r="Z107" s="113" t="str">
        <f>IF(OR($B107="",$B107=$B108),"",SUMIF($B$4:$B107,$B107,S$4:S107))</f>
        <v/>
      </c>
    </row>
    <row r="108" spans="1:26" ht="25.05" customHeight="1" x14ac:dyDescent="0.2">
      <c r="A108" s="133" t="str">
        <f>IF(OR(B108="",AND(B107=B108,D107=D108)),"",MAX($A$4:A107)+1)</f>
        <v/>
      </c>
      <c r="B108" s="73" t="str">
        <f>IFERROR(INDEX(入力!$BV$3:$CN$1048576,MATCH(ROW(B108)-ROW(B$3),入力!$BB$3:$BB$1048576,0),MATCH(B$3,入力!$BV$2:$CN$2,0)),"")</f>
        <v/>
      </c>
      <c r="C108" s="74" t="str">
        <f>IFERROR(INDEX(入力!$BV$3:$CN$1048576,MATCH(ROW(C108)-ROW(C$3),入力!$BB$3:$BB$1048576,0),MATCH(C$3,入力!$BV$2:$CN$2,0)),"")</f>
        <v/>
      </c>
      <c r="D108" s="75" t="str">
        <f>IFERROR(INDEX(入力!$BO$3:$BO$1048576,MATCH(ROW(D108)-ROW(D$3),入力!$BB$3:$BB$1048576,0),0),"")</f>
        <v/>
      </c>
      <c r="E108" s="74" t="str">
        <f>IFERROR(INDEX(入力!$BV$3:$CN$1048576,MATCH(ROW(E108)-ROW(E$3),入力!$BB$3:$BB$1048576,0),MATCH(E$3,入力!$BV$2:$CN$2,0)),"")</f>
        <v/>
      </c>
      <c r="F108" s="74" t="str">
        <f>IFERROR(INDEX(入力!$BV$3:$CN$1048576,MATCH(ROW(F108)-ROW(F$3),入力!$BB$3:$BB$1048576,0),MATCH(F$3,入力!$BV$2:$CN$2,0)),"")</f>
        <v/>
      </c>
      <c r="G108" s="74" t="str">
        <f>IFERROR(INDEX(入力!$BV$3:$CN$1048576,MATCH(ROW(G108)-ROW(G$3),入力!$BB$3:$BB$1048576,0),MATCH(G$3,入力!$BV$2:$CN$2,0)),"")</f>
        <v/>
      </c>
      <c r="H108" s="75" t="str">
        <f>IFERROR(INDEX(入力!$BV$3:$CN$1048576,MATCH(ROW(H108)-ROW(H$3),入力!$BB$3:$BB$1048576,0),MATCH(H$3,入力!$BV$2:$CN$2,0)),"")</f>
        <v/>
      </c>
      <c r="I108" s="76" t="str">
        <f>IFERROR(INDEX(入力!$BV$3:$CN$1048576,MATCH(ROW(I108)-ROW(I$3),入力!$BB$3:$BB$1048576,0),MATCH(I$3,入力!$BV$2:$CN$2,0)),"")</f>
        <v/>
      </c>
      <c r="J108" s="75" t="str">
        <f>IFERROR(INDEX(入力!$BV$3:$CN$1048576,MATCH(ROW(J108)-ROW(J$3),入力!$BB$3:$BB$1048576,0),MATCH(J$3,入力!$BV$2:$CN$2,0)),"")</f>
        <v/>
      </c>
      <c r="K108" s="75" t="str">
        <f>IFERROR(INDEX(入力!$BV$3:$CN$1048576,MATCH(ROW(K108)-ROW(K$3),入力!$BB$3:$BB$1048576,0),MATCH(K$3,入力!$BV$2:$CN$2,0)),"")</f>
        <v/>
      </c>
      <c r="L108" s="75" t="str">
        <f>IFERROR(INDEX(入力!$BV$3:$CN$1048576,MATCH(ROW(L108)-ROW(L$3),入力!$BB$3:$BB$1048576,0),MATCH(L$3,入力!$BV$2:$CN$2,0)),"")</f>
        <v/>
      </c>
      <c r="M108" s="117" t="str">
        <f>IFERROR(IF(履歴検索!$A108="","",INDEX(入力!$BV$3:$CN$1048576,MATCH(ROW(M108)-ROW(M$3),入力!$BB$3:$BB$1048576,0),MATCH(M$3,入力!$BV$2:$CN$2,0))),"")</f>
        <v/>
      </c>
      <c r="N108" s="75" t="str">
        <f>IFERROR(INDEX(入力!$BV$3:$CN$1048576,MATCH(ROW(N108)-ROW(N$3),入力!$BB$3:$BB$1048576,0),MATCH(N$3,入力!$BV$2:$CN$2,0)),"")</f>
        <v/>
      </c>
      <c r="O108" s="294" t="str">
        <f>IFERROR(INDEX(入力!$CJ$3:$CN$1048576,MATCH(ROW(O108)-ROW(O$3),入力!$BB$3:$BB$1048576,0),MATCH(O$3,入力!$CJ$2:$CN$2,0)),"")</f>
        <v/>
      </c>
      <c r="P108" s="294" t="str">
        <f>IFERROR(INDEX(入力!$CJ$3:$CN$1048576,MATCH(ROW(P108)-ROW(P$3),入力!$BB$3:$BB$1048576,0),MATCH(P$3,入力!$CJ$2:$CN$2,0)),"")</f>
        <v/>
      </c>
      <c r="Q108" s="294" t="str">
        <f>IFERROR(INDEX(入力!$BV$3:$CN$1048576,MATCH(ROW(Q108)-ROW(Q$3),入力!$BB$3:$BB$1048576,0),MATCH(Q$3,入力!$BV$2:$CN$2,0)),"")</f>
        <v/>
      </c>
      <c r="R108" s="77" t="str">
        <f>IFERROR(INDEX(入力!$BV$3:$CN$1048576,MATCH(ROW(R108)-ROW(R$3),入力!$BB$3:$BB$1048576,0),MATCH(R$3,入力!$BV$2:$CN$2,0)),"")</f>
        <v/>
      </c>
      <c r="S108" s="77" t="str">
        <f>IFERROR(INDEX(入力!$BV$3:$CN$1048576,MATCH(ROW(S108)-ROW(S$3),入力!$BB$3:$BB$1048576,0),MATCH(S$3,入力!$BV$2:$CN$2,0)),"")</f>
        <v/>
      </c>
      <c r="U108" s="28" t="str">
        <f>IF(Z108="","",COUNT($Z$4:Z108))</f>
        <v/>
      </c>
      <c r="V108" s="73" t="str">
        <f t="shared" si="2"/>
        <v/>
      </c>
      <c r="W108" s="113" t="str">
        <f>IF(OR($B108="",$B108=$B109),"",SUMIF($B$4:$B108,$B108,Q$4:Q108))</f>
        <v/>
      </c>
      <c r="X108" s="113" t="str">
        <f>IF(OR($B108="",$B108=$B109),"",SUMIF($B$4:$B108,$B108,K$4:K108)-Y108)</f>
        <v/>
      </c>
      <c r="Y108" s="113" t="str">
        <f>IF(OR($B108="",$B108=$B109),"",SUMIFS(K$4:K108,B$4:B108,$B108,F$4:F108,$Y$3))</f>
        <v/>
      </c>
      <c r="Z108" s="113" t="str">
        <f>IF(OR($B108="",$B108=$B109),"",SUMIF($B$4:$B108,$B108,S$4:S108))</f>
        <v/>
      </c>
    </row>
    <row r="109" spans="1:26" ht="25.05" customHeight="1" x14ac:dyDescent="0.2">
      <c r="A109" s="133" t="str">
        <f>IF(OR(B109="",AND(B108=B109,D108=D109)),"",MAX($A$4:A108)+1)</f>
        <v/>
      </c>
      <c r="B109" s="73" t="str">
        <f>IFERROR(INDEX(入力!$BV$3:$CN$1048576,MATCH(ROW(B109)-ROW(B$3),入力!$BB$3:$BB$1048576,0),MATCH(B$3,入力!$BV$2:$CN$2,0)),"")</f>
        <v/>
      </c>
      <c r="C109" s="74" t="str">
        <f>IFERROR(INDEX(入力!$BV$3:$CN$1048576,MATCH(ROW(C109)-ROW(C$3),入力!$BB$3:$BB$1048576,0),MATCH(C$3,入力!$BV$2:$CN$2,0)),"")</f>
        <v/>
      </c>
      <c r="D109" s="75" t="str">
        <f>IFERROR(INDEX(入力!$BO$3:$BO$1048576,MATCH(ROW(D109)-ROW(D$3),入力!$BB$3:$BB$1048576,0),0),"")</f>
        <v/>
      </c>
      <c r="E109" s="74" t="str">
        <f>IFERROR(INDEX(入力!$BV$3:$CN$1048576,MATCH(ROW(E109)-ROW(E$3),入力!$BB$3:$BB$1048576,0),MATCH(E$3,入力!$BV$2:$CN$2,0)),"")</f>
        <v/>
      </c>
      <c r="F109" s="74" t="str">
        <f>IFERROR(INDEX(入力!$BV$3:$CN$1048576,MATCH(ROW(F109)-ROW(F$3),入力!$BB$3:$BB$1048576,0),MATCH(F$3,入力!$BV$2:$CN$2,0)),"")</f>
        <v/>
      </c>
      <c r="G109" s="74" t="str">
        <f>IFERROR(INDEX(入力!$BV$3:$CN$1048576,MATCH(ROW(G109)-ROW(G$3),入力!$BB$3:$BB$1048576,0),MATCH(G$3,入力!$BV$2:$CN$2,0)),"")</f>
        <v/>
      </c>
      <c r="H109" s="75" t="str">
        <f>IFERROR(INDEX(入力!$BV$3:$CN$1048576,MATCH(ROW(H109)-ROW(H$3),入力!$BB$3:$BB$1048576,0),MATCH(H$3,入力!$BV$2:$CN$2,0)),"")</f>
        <v/>
      </c>
      <c r="I109" s="76" t="str">
        <f>IFERROR(INDEX(入力!$BV$3:$CN$1048576,MATCH(ROW(I109)-ROW(I$3),入力!$BB$3:$BB$1048576,0),MATCH(I$3,入力!$BV$2:$CN$2,0)),"")</f>
        <v/>
      </c>
      <c r="J109" s="75" t="str">
        <f>IFERROR(INDEX(入力!$BV$3:$CN$1048576,MATCH(ROW(J109)-ROW(J$3),入力!$BB$3:$BB$1048576,0),MATCH(J$3,入力!$BV$2:$CN$2,0)),"")</f>
        <v/>
      </c>
      <c r="K109" s="75" t="str">
        <f>IFERROR(INDEX(入力!$BV$3:$CN$1048576,MATCH(ROW(K109)-ROW(K$3),入力!$BB$3:$BB$1048576,0),MATCH(K$3,入力!$BV$2:$CN$2,0)),"")</f>
        <v/>
      </c>
      <c r="L109" s="75" t="str">
        <f>IFERROR(INDEX(入力!$BV$3:$CN$1048576,MATCH(ROW(L109)-ROW(L$3),入力!$BB$3:$BB$1048576,0),MATCH(L$3,入力!$BV$2:$CN$2,0)),"")</f>
        <v/>
      </c>
      <c r="M109" s="117" t="str">
        <f>IFERROR(IF(履歴検索!$A109="","",INDEX(入力!$BV$3:$CN$1048576,MATCH(ROW(M109)-ROW(M$3),入力!$BB$3:$BB$1048576,0),MATCH(M$3,入力!$BV$2:$CN$2,0))),"")</f>
        <v/>
      </c>
      <c r="N109" s="75" t="str">
        <f>IFERROR(INDEX(入力!$BV$3:$CN$1048576,MATCH(ROW(N109)-ROW(N$3),入力!$BB$3:$BB$1048576,0),MATCH(N$3,入力!$BV$2:$CN$2,0)),"")</f>
        <v/>
      </c>
      <c r="O109" s="294" t="str">
        <f>IFERROR(INDEX(入力!$CJ$3:$CN$1048576,MATCH(ROW(O109)-ROW(O$3),入力!$BB$3:$BB$1048576,0),MATCH(O$3,入力!$CJ$2:$CN$2,0)),"")</f>
        <v/>
      </c>
      <c r="P109" s="294" t="str">
        <f>IFERROR(INDEX(入力!$CJ$3:$CN$1048576,MATCH(ROW(P109)-ROW(P$3),入力!$BB$3:$BB$1048576,0),MATCH(P$3,入力!$CJ$2:$CN$2,0)),"")</f>
        <v/>
      </c>
      <c r="Q109" s="294" t="str">
        <f>IFERROR(INDEX(入力!$BV$3:$CN$1048576,MATCH(ROW(Q109)-ROW(Q$3),入力!$BB$3:$BB$1048576,0),MATCH(Q$3,入力!$BV$2:$CN$2,0)),"")</f>
        <v/>
      </c>
      <c r="R109" s="77" t="str">
        <f>IFERROR(INDEX(入力!$BV$3:$CN$1048576,MATCH(ROW(R109)-ROW(R$3),入力!$BB$3:$BB$1048576,0),MATCH(R$3,入力!$BV$2:$CN$2,0)),"")</f>
        <v/>
      </c>
      <c r="S109" s="77" t="str">
        <f>IFERROR(INDEX(入力!$BV$3:$CN$1048576,MATCH(ROW(S109)-ROW(S$3),入力!$BB$3:$BB$1048576,0),MATCH(S$3,入力!$BV$2:$CN$2,0)),"")</f>
        <v/>
      </c>
      <c r="U109" s="28" t="str">
        <f>IF(Z109="","",COUNT($Z$4:Z109))</f>
        <v/>
      </c>
      <c r="V109" s="73" t="str">
        <f t="shared" si="2"/>
        <v/>
      </c>
      <c r="W109" s="113" t="str">
        <f>IF(OR($B109="",$B109=$B110),"",SUMIF($B$4:$B109,$B109,Q$4:Q109))</f>
        <v/>
      </c>
      <c r="X109" s="113" t="str">
        <f>IF(OR($B109="",$B109=$B110),"",SUMIF($B$4:$B109,$B109,K$4:K109)-Y109)</f>
        <v/>
      </c>
      <c r="Y109" s="113" t="str">
        <f>IF(OR($B109="",$B109=$B110),"",SUMIFS(K$4:K109,B$4:B109,$B109,F$4:F109,$Y$3))</f>
        <v/>
      </c>
      <c r="Z109" s="113" t="str">
        <f>IF(OR($B109="",$B109=$B110),"",SUMIF($B$4:$B109,$B109,S$4:S109))</f>
        <v/>
      </c>
    </row>
    <row r="110" spans="1:26" ht="25.05" customHeight="1" x14ac:dyDescent="0.2">
      <c r="A110" s="133" t="str">
        <f>IF(OR(B110="",AND(B109=B110,D109=D110)),"",MAX($A$4:A109)+1)</f>
        <v/>
      </c>
      <c r="B110" s="73" t="str">
        <f>IFERROR(INDEX(入力!$BV$3:$CN$1048576,MATCH(ROW(B110)-ROW(B$3),入力!$BB$3:$BB$1048576,0),MATCH(B$3,入力!$BV$2:$CN$2,0)),"")</f>
        <v/>
      </c>
      <c r="C110" s="74" t="str">
        <f>IFERROR(INDEX(入力!$BV$3:$CN$1048576,MATCH(ROW(C110)-ROW(C$3),入力!$BB$3:$BB$1048576,0),MATCH(C$3,入力!$BV$2:$CN$2,0)),"")</f>
        <v/>
      </c>
      <c r="D110" s="75" t="str">
        <f>IFERROR(INDEX(入力!$BO$3:$BO$1048576,MATCH(ROW(D110)-ROW(D$3),入力!$BB$3:$BB$1048576,0),0),"")</f>
        <v/>
      </c>
      <c r="E110" s="74" t="str">
        <f>IFERROR(INDEX(入力!$BV$3:$CN$1048576,MATCH(ROW(E110)-ROW(E$3),入力!$BB$3:$BB$1048576,0),MATCH(E$3,入力!$BV$2:$CN$2,0)),"")</f>
        <v/>
      </c>
      <c r="F110" s="74" t="str">
        <f>IFERROR(INDEX(入力!$BV$3:$CN$1048576,MATCH(ROW(F110)-ROW(F$3),入力!$BB$3:$BB$1048576,0),MATCH(F$3,入力!$BV$2:$CN$2,0)),"")</f>
        <v/>
      </c>
      <c r="G110" s="74" t="str">
        <f>IFERROR(INDEX(入力!$BV$3:$CN$1048576,MATCH(ROW(G110)-ROW(G$3),入力!$BB$3:$BB$1048576,0),MATCH(G$3,入力!$BV$2:$CN$2,0)),"")</f>
        <v/>
      </c>
      <c r="H110" s="75" t="str">
        <f>IFERROR(INDEX(入力!$BV$3:$CN$1048576,MATCH(ROW(H110)-ROW(H$3),入力!$BB$3:$BB$1048576,0),MATCH(H$3,入力!$BV$2:$CN$2,0)),"")</f>
        <v/>
      </c>
      <c r="I110" s="76" t="str">
        <f>IFERROR(INDEX(入力!$BV$3:$CN$1048576,MATCH(ROW(I110)-ROW(I$3),入力!$BB$3:$BB$1048576,0),MATCH(I$3,入力!$BV$2:$CN$2,0)),"")</f>
        <v/>
      </c>
      <c r="J110" s="75" t="str">
        <f>IFERROR(INDEX(入力!$BV$3:$CN$1048576,MATCH(ROW(J110)-ROW(J$3),入力!$BB$3:$BB$1048576,0),MATCH(J$3,入力!$BV$2:$CN$2,0)),"")</f>
        <v/>
      </c>
      <c r="K110" s="75" t="str">
        <f>IFERROR(INDEX(入力!$BV$3:$CN$1048576,MATCH(ROW(K110)-ROW(K$3),入力!$BB$3:$BB$1048576,0),MATCH(K$3,入力!$BV$2:$CN$2,0)),"")</f>
        <v/>
      </c>
      <c r="L110" s="75" t="str">
        <f>IFERROR(INDEX(入力!$BV$3:$CN$1048576,MATCH(ROW(L110)-ROW(L$3),入力!$BB$3:$BB$1048576,0),MATCH(L$3,入力!$BV$2:$CN$2,0)),"")</f>
        <v/>
      </c>
      <c r="M110" s="117" t="str">
        <f>IFERROR(IF(履歴検索!$A110="","",INDEX(入力!$BV$3:$CN$1048576,MATCH(ROW(M110)-ROW(M$3),入力!$BB$3:$BB$1048576,0),MATCH(M$3,入力!$BV$2:$CN$2,0))),"")</f>
        <v/>
      </c>
      <c r="N110" s="75" t="str">
        <f>IFERROR(INDEX(入力!$BV$3:$CN$1048576,MATCH(ROW(N110)-ROW(N$3),入力!$BB$3:$BB$1048576,0),MATCH(N$3,入力!$BV$2:$CN$2,0)),"")</f>
        <v/>
      </c>
      <c r="O110" s="294" t="str">
        <f>IFERROR(INDEX(入力!$CJ$3:$CN$1048576,MATCH(ROW(O110)-ROW(O$3),入力!$BB$3:$BB$1048576,0),MATCH(O$3,入力!$CJ$2:$CN$2,0)),"")</f>
        <v/>
      </c>
      <c r="P110" s="294" t="str">
        <f>IFERROR(INDEX(入力!$CJ$3:$CN$1048576,MATCH(ROW(P110)-ROW(P$3),入力!$BB$3:$BB$1048576,0),MATCH(P$3,入力!$CJ$2:$CN$2,0)),"")</f>
        <v/>
      </c>
      <c r="Q110" s="294" t="str">
        <f>IFERROR(INDEX(入力!$BV$3:$CN$1048576,MATCH(ROW(Q110)-ROW(Q$3),入力!$BB$3:$BB$1048576,0),MATCH(Q$3,入力!$BV$2:$CN$2,0)),"")</f>
        <v/>
      </c>
      <c r="R110" s="77" t="str">
        <f>IFERROR(INDEX(入力!$BV$3:$CN$1048576,MATCH(ROW(R110)-ROW(R$3),入力!$BB$3:$BB$1048576,0),MATCH(R$3,入力!$BV$2:$CN$2,0)),"")</f>
        <v/>
      </c>
      <c r="S110" s="77" t="str">
        <f>IFERROR(INDEX(入力!$BV$3:$CN$1048576,MATCH(ROW(S110)-ROW(S$3),入力!$BB$3:$BB$1048576,0),MATCH(S$3,入力!$BV$2:$CN$2,0)),"")</f>
        <v/>
      </c>
      <c r="U110" s="28" t="str">
        <f>IF(Z110="","",COUNT($Z$4:Z110))</f>
        <v/>
      </c>
      <c r="V110" s="73" t="str">
        <f t="shared" si="2"/>
        <v/>
      </c>
      <c r="W110" s="113" t="str">
        <f>IF(OR($B110="",$B110=$B111),"",SUMIF($B$4:$B110,$B110,Q$4:Q110))</f>
        <v/>
      </c>
      <c r="X110" s="113" t="str">
        <f>IF(OR($B110="",$B110=$B111),"",SUMIF($B$4:$B110,$B110,K$4:K110)-Y110)</f>
        <v/>
      </c>
      <c r="Y110" s="113" t="str">
        <f>IF(OR($B110="",$B110=$B111),"",SUMIFS(K$4:K110,B$4:B110,$B110,F$4:F110,$Y$3))</f>
        <v/>
      </c>
      <c r="Z110" s="113" t="str">
        <f>IF(OR($B110="",$B110=$B111),"",SUMIF($B$4:$B110,$B110,S$4:S110))</f>
        <v/>
      </c>
    </row>
    <row r="111" spans="1:26" ht="25.05" customHeight="1" x14ac:dyDescent="0.2">
      <c r="A111" s="133" t="str">
        <f>IF(OR(B111="",AND(B110=B111,D110=D111)),"",MAX($A$4:A110)+1)</f>
        <v/>
      </c>
      <c r="B111" s="73" t="str">
        <f>IFERROR(INDEX(入力!$BV$3:$CN$1048576,MATCH(ROW(B111)-ROW(B$3),入力!$BB$3:$BB$1048576,0),MATCH(B$3,入力!$BV$2:$CN$2,0)),"")</f>
        <v/>
      </c>
      <c r="C111" s="74" t="str">
        <f>IFERROR(INDEX(入力!$BV$3:$CN$1048576,MATCH(ROW(C111)-ROW(C$3),入力!$BB$3:$BB$1048576,0),MATCH(C$3,入力!$BV$2:$CN$2,0)),"")</f>
        <v/>
      </c>
      <c r="D111" s="75" t="str">
        <f>IFERROR(INDEX(入力!$BO$3:$BO$1048576,MATCH(ROW(D111)-ROW(D$3),入力!$BB$3:$BB$1048576,0),0),"")</f>
        <v/>
      </c>
      <c r="E111" s="74" t="str">
        <f>IFERROR(INDEX(入力!$BV$3:$CN$1048576,MATCH(ROW(E111)-ROW(E$3),入力!$BB$3:$BB$1048576,0),MATCH(E$3,入力!$BV$2:$CN$2,0)),"")</f>
        <v/>
      </c>
      <c r="F111" s="74" t="str">
        <f>IFERROR(INDEX(入力!$BV$3:$CN$1048576,MATCH(ROW(F111)-ROW(F$3),入力!$BB$3:$BB$1048576,0),MATCH(F$3,入力!$BV$2:$CN$2,0)),"")</f>
        <v/>
      </c>
      <c r="G111" s="74" t="str">
        <f>IFERROR(INDEX(入力!$BV$3:$CN$1048576,MATCH(ROW(G111)-ROW(G$3),入力!$BB$3:$BB$1048576,0),MATCH(G$3,入力!$BV$2:$CN$2,0)),"")</f>
        <v/>
      </c>
      <c r="H111" s="75" t="str">
        <f>IFERROR(INDEX(入力!$BV$3:$CN$1048576,MATCH(ROW(H111)-ROW(H$3),入力!$BB$3:$BB$1048576,0),MATCH(H$3,入力!$BV$2:$CN$2,0)),"")</f>
        <v/>
      </c>
      <c r="I111" s="76" t="str">
        <f>IFERROR(INDEX(入力!$BV$3:$CN$1048576,MATCH(ROW(I111)-ROW(I$3),入力!$BB$3:$BB$1048576,0),MATCH(I$3,入力!$BV$2:$CN$2,0)),"")</f>
        <v/>
      </c>
      <c r="J111" s="75" t="str">
        <f>IFERROR(INDEX(入力!$BV$3:$CN$1048576,MATCH(ROW(J111)-ROW(J$3),入力!$BB$3:$BB$1048576,0),MATCH(J$3,入力!$BV$2:$CN$2,0)),"")</f>
        <v/>
      </c>
      <c r="K111" s="75" t="str">
        <f>IFERROR(INDEX(入力!$BV$3:$CN$1048576,MATCH(ROW(K111)-ROW(K$3),入力!$BB$3:$BB$1048576,0),MATCH(K$3,入力!$BV$2:$CN$2,0)),"")</f>
        <v/>
      </c>
      <c r="L111" s="75" t="str">
        <f>IFERROR(INDEX(入力!$BV$3:$CN$1048576,MATCH(ROW(L111)-ROW(L$3),入力!$BB$3:$BB$1048576,0),MATCH(L$3,入力!$BV$2:$CN$2,0)),"")</f>
        <v/>
      </c>
      <c r="M111" s="117" t="str">
        <f>IFERROR(IF(履歴検索!$A111="","",INDEX(入力!$BV$3:$CN$1048576,MATCH(ROW(M111)-ROW(M$3),入力!$BB$3:$BB$1048576,0),MATCH(M$3,入力!$BV$2:$CN$2,0))),"")</f>
        <v/>
      </c>
      <c r="N111" s="75" t="str">
        <f>IFERROR(INDEX(入力!$BV$3:$CN$1048576,MATCH(ROW(N111)-ROW(N$3),入力!$BB$3:$BB$1048576,0),MATCH(N$3,入力!$BV$2:$CN$2,0)),"")</f>
        <v/>
      </c>
      <c r="O111" s="294" t="str">
        <f>IFERROR(INDEX(入力!$CJ$3:$CN$1048576,MATCH(ROW(O111)-ROW(O$3),入力!$BB$3:$BB$1048576,0),MATCH(O$3,入力!$CJ$2:$CN$2,0)),"")</f>
        <v/>
      </c>
      <c r="P111" s="294" t="str">
        <f>IFERROR(INDEX(入力!$CJ$3:$CN$1048576,MATCH(ROW(P111)-ROW(P$3),入力!$BB$3:$BB$1048576,0),MATCH(P$3,入力!$CJ$2:$CN$2,0)),"")</f>
        <v/>
      </c>
      <c r="Q111" s="294" t="str">
        <f>IFERROR(INDEX(入力!$BV$3:$CN$1048576,MATCH(ROW(Q111)-ROW(Q$3),入力!$BB$3:$BB$1048576,0),MATCH(Q$3,入力!$BV$2:$CN$2,0)),"")</f>
        <v/>
      </c>
      <c r="R111" s="77" t="str">
        <f>IFERROR(INDEX(入力!$BV$3:$CN$1048576,MATCH(ROW(R111)-ROW(R$3),入力!$BB$3:$BB$1048576,0),MATCH(R$3,入力!$BV$2:$CN$2,0)),"")</f>
        <v/>
      </c>
      <c r="S111" s="77" t="str">
        <f>IFERROR(INDEX(入力!$BV$3:$CN$1048576,MATCH(ROW(S111)-ROW(S$3),入力!$BB$3:$BB$1048576,0),MATCH(S$3,入力!$BV$2:$CN$2,0)),"")</f>
        <v/>
      </c>
      <c r="U111" s="28" t="str">
        <f>IF(Z111="","",COUNT($Z$4:Z111))</f>
        <v/>
      </c>
      <c r="V111" s="73" t="str">
        <f t="shared" si="2"/>
        <v/>
      </c>
      <c r="W111" s="113" t="str">
        <f>IF(OR($B111="",$B111=$B112),"",SUMIF($B$4:$B111,$B111,Q$4:Q111))</f>
        <v/>
      </c>
      <c r="X111" s="113" t="str">
        <f>IF(OR($B111="",$B111=$B112),"",SUMIF($B$4:$B111,$B111,K$4:K111)-Y111)</f>
        <v/>
      </c>
      <c r="Y111" s="113" t="str">
        <f>IF(OR($B111="",$B111=$B112),"",SUMIFS(K$4:K111,B$4:B111,$B111,F$4:F111,$Y$3))</f>
        <v/>
      </c>
      <c r="Z111" s="113" t="str">
        <f>IF(OR($B111="",$B111=$B112),"",SUMIF($B$4:$B111,$B111,S$4:S111))</f>
        <v/>
      </c>
    </row>
    <row r="112" spans="1:26" ht="25.05" customHeight="1" x14ac:dyDescent="0.2">
      <c r="A112" s="133" t="str">
        <f>IF(OR(B112="",AND(B111=B112,D111=D112)),"",MAX($A$4:A111)+1)</f>
        <v/>
      </c>
      <c r="B112" s="73" t="str">
        <f>IFERROR(INDEX(入力!$BV$3:$CN$1048576,MATCH(ROW(B112)-ROW(B$3),入力!$BB$3:$BB$1048576,0),MATCH(B$3,入力!$BV$2:$CN$2,0)),"")</f>
        <v/>
      </c>
      <c r="C112" s="74" t="str">
        <f>IFERROR(INDEX(入力!$BV$3:$CN$1048576,MATCH(ROW(C112)-ROW(C$3),入力!$BB$3:$BB$1048576,0),MATCH(C$3,入力!$BV$2:$CN$2,0)),"")</f>
        <v/>
      </c>
      <c r="D112" s="75" t="str">
        <f>IFERROR(INDEX(入力!$BO$3:$BO$1048576,MATCH(ROW(D112)-ROW(D$3),入力!$BB$3:$BB$1048576,0),0),"")</f>
        <v/>
      </c>
      <c r="E112" s="74" t="str">
        <f>IFERROR(INDEX(入力!$BV$3:$CN$1048576,MATCH(ROW(E112)-ROW(E$3),入力!$BB$3:$BB$1048576,0),MATCH(E$3,入力!$BV$2:$CN$2,0)),"")</f>
        <v/>
      </c>
      <c r="F112" s="74" t="str">
        <f>IFERROR(INDEX(入力!$BV$3:$CN$1048576,MATCH(ROW(F112)-ROW(F$3),入力!$BB$3:$BB$1048576,0),MATCH(F$3,入力!$BV$2:$CN$2,0)),"")</f>
        <v/>
      </c>
      <c r="G112" s="74" t="str">
        <f>IFERROR(INDEX(入力!$BV$3:$CN$1048576,MATCH(ROW(G112)-ROW(G$3),入力!$BB$3:$BB$1048576,0),MATCH(G$3,入力!$BV$2:$CN$2,0)),"")</f>
        <v/>
      </c>
      <c r="H112" s="75" t="str">
        <f>IFERROR(INDEX(入力!$BV$3:$CN$1048576,MATCH(ROW(H112)-ROW(H$3),入力!$BB$3:$BB$1048576,0),MATCH(H$3,入力!$BV$2:$CN$2,0)),"")</f>
        <v/>
      </c>
      <c r="I112" s="76" t="str">
        <f>IFERROR(INDEX(入力!$BV$3:$CN$1048576,MATCH(ROW(I112)-ROW(I$3),入力!$BB$3:$BB$1048576,0),MATCH(I$3,入力!$BV$2:$CN$2,0)),"")</f>
        <v/>
      </c>
      <c r="J112" s="75" t="str">
        <f>IFERROR(INDEX(入力!$BV$3:$CN$1048576,MATCH(ROW(J112)-ROW(J$3),入力!$BB$3:$BB$1048576,0),MATCH(J$3,入力!$BV$2:$CN$2,0)),"")</f>
        <v/>
      </c>
      <c r="K112" s="75" t="str">
        <f>IFERROR(INDEX(入力!$BV$3:$CN$1048576,MATCH(ROW(K112)-ROW(K$3),入力!$BB$3:$BB$1048576,0),MATCH(K$3,入力!$BV$2:$CN$2,0)),"")</f>
        <v/>
      </c>
      <c r="L112" s="75" t="str">
        <f>IFERROR(INDEX(入力!$BV$3:$CN$1048576,MATCH(ROW(L112)-ROW(L$3),入力!$BB$3:$BB$1048576,0),MATCH(L$3,入力!$BV$2:$CN$2,0)),"")</f>
        <v/>
      </c>
      <c r="M112" s="117" t="str">
        <f>IFERROR(IF(履歴検索!$A112="","",INDEX(入力!$BV$3:$CN$1048576,MATCH(ROW(M112)-ROW(M$3),入力!$BB$3:$BB$1048576,0),MATCH(M$3,入力!$BV$2:$CN$2,0))),"")</f>
        <v/>
      </c>
      <c r="N112" s="75" t="str">
        <f>IFERROR(INDEX(入力!$BV$3:$CN$1048576,MATCH(ROW(N112)-ROW(N$3),入力!$BB$3:$BB$1048576,0),MATCH(N$3,入力!$BV$2:$CN$2,0)),"")</f>
        <v/>
      </c>
      <c r="O112" s="294" t="str">
        <f>IFERROR(INDEX(入力!$CJ$3:$CN$1048576,MATCH(ROW(O112)-ROW(O$3),入力!$BB$3:$BB$1048576,0),MATCH(O$3,入力!$CJ$2:$CN$2,0)),"")</f>
        <v/>
      </c>
      <c r="P112" s="294" t="str">
        <f>IFERROR(INDEX(入力!$CJ$3:$CN$1048576,MATCH(ROW(P112)-ROW(P$3),入力!$BB$3:$BB$1048576,0),MATCH(P$3,入力!$CJ$2:$CN$2,0)),"")</f>
        <v/>
      </c>
      <c r="Q112" s="294" t="str">
        <f>IFERROR(INDEX(入力!$BV$3:$CN$1048576,MATCH(ROW(Q112)-ROW(Q$3),入力!$BB$3:$BB$1048576,0),MATCH(Q$3,入力!$BV$2:$CN$2,0)),"")</f>
        <v/>
      </c>
      <c r="R112" s="77" t="str">
        <f>IFERROR(INDEX(入力!$BV$3:$CN$1048576,MATCH(ROW(R112)-ROW(R$3),入力!$BB$3:$BB$1048576,0),MATCH(R$3,入力!$BV$2:$CN$2,0)),"")</f>
        <v/>
      </c>
      <c r="S112" s="77" t="str">
        <f>IFERROR(INDEX(入力!$BV$3:$CN$1048576,MATCH(ROW(S112)-ROW(S$3),入力!$BB$3:$BB$1048576,0),MATCH(S$3,入力!$BV$2:$CN$2,0)),"")</f>
        <v/>
      </c>
      <c r="U112" s="28" t="str">
        <f>IF(Z112="","",COUNT($Z$4:Z112))</f>
        <v/>
      </c>
      <c r="V112" s="73" t="str">
        <f t="shared" si="2"/>
        <v/>
      </c>
      <c r="W112" s="113" t="str">
        <f>IF(OR($B112="",$B112=$B113),"",SUMIF($B$4:$B112,$B112,Q$4:Q112))</f>
        <v/>
      </c>
      <c r="X112" s="113" t="str">
        <f>IF(OR($B112="",$B112=$B113),"",SUMIF($B$4:$B112,$B112,K$4:K112)-Y112)</f>
        <v/>
      </c>
      <c r="Y112" s="113" t="str">
        <f>IF(OR($B112="",$B112=$B113),"",SUMIFS(K$4:K112,B$4:B112,$B112,F$4:F112,$Y$3))</f>
        <v/>
      </c>
      <c r="Z112" s="113" t="str">
        <f>IF(OR($B112="",$B112=$B113),"",SUMIF($B$4:$B112,$B112,S$4:S112))</f>
        <v/>
      </c>
    </row>
    <row r="113" spans="1:26" ht="25.05" customHeight="1" x14ac:dyDescent="0.2">
      <c r="A113" s="133" t="str">
        <f>IF(OR(B113="",AND(B112=B113,D112=D113)),"",MAX($A$4:A112)+1)</f>
        <v/>
      </c>
      <c r="B113" s="73" t="str">
        <f>IFERROR(INDEX(入力!$BV$3:$CN$1048576,MATCH(ROW(B113)-ROW(B$3),入力!$BB$3:$BB$1048576,0),MATCH(B$3,入力!$BV$2:$CN$2,0)),"")</f>
        <v/>
      </c>
      <c r="C113" s="74" t="str">
        <f>IFERROR(INDEX(入力!$BV$3:$CN$1048576,MATCH(ROW(C113)-ROW(C$3),入力!$BB$3:$BB$1048576,0),MATCH(C$3,入力!$BV$2:$CN$2,0)),"")</f>
        <v/>
      </c>
      <c r="D113" s="75" t="str">
        <f>IFERROR(INDEX(入力!$BO$3:$BO$1048576,MATCH(ROW(D113)-ROW(D$3),入力!$BB$3:$BB$1048576,0),0),"")</f>
        <v/>
      </c>
      <c r="E113" s="74" t="str">
        <f>IFERROR(INDEX(入力!$BV$3:$CN$1048576,MATCH(ROW(E113)-ROW(E$3),入力!$BB$3:$BB$1048576,0),MATCH(E$3,入力!$BV$2:$CN$2,0)),"")</f>
        <v/>
      </c>
      <c r="F113" s="74" t="str">
        <f>IFERROR(INDEX(入力!$BV$3:$CN$1048576,MATCH(ROW(F113)-ROW(F$3),入力!$BB$3:$BB$1048576,0),MATCH(F$3,入力!$BV$2:$CN$2,0)),"")</f>
        <v/>
      </c>
      <c r="G113" s="74" t="str">
        <f>IFERROR(INDEX(入力!$BV$3:$CN$1048576,MATCH(ROW(G113)-ROW(G$3),入力!$BB$3:$BB$1048576,0),MATCH(G$3,入力!$BV$2:$CN$2,0)),"")</f>
        <v/>
      </c>
      <c r="H113" s="75" t="str">
        <f>IFERROR(INDEX(入力!$BV$3:$CN$1048576,MATCH(ROW(H113)-ROW(H$3),入力!$BB$3:$BB$1048576,0),MATCH(H$3,入力!$BV$2:$CN$2,0)),"")</f>
        <v/>
      </c>
      <c r="I113" s="76" t="str">
        <f>IFERROR(INDEX(入力!$BV$3:$CN$1048576,MATCH(ROW(I113)-ROW(I$3),入力!$BB$3:$BB$1048576,0),MATCH(I$3,入力!$BV$2:$CN$2,0)),"")</f>
        <v/>
      </c>
      <c r="J113" s="75" t="str">
        <f>IFERROR(INDEX(入力!$BV$3:$CN$1048576,MATCH(ROW(J113)-ROW(J$3),入力!$BB$3:$BB$1048576,0),MATCH(J$3,入力!$BV$2:$CN$2,0)),"")</f>
        <v/>
      </c>
      <c r="K113" s="75" t="str">
        <f>IFERROR(INDEX(入力!$BV$3:$CN$1048576,MATCH(ROW(K113)-ROW(K$3),入力!$BB$3:$BB$1048576,0),MATCH(K$3,入力!$BV$2:$CN$2,0)),"")</f>
        <v/>
      </c>
      <c r="L113" s="75" t="str">
        <f>IFERROR(INDEX(入力!$BV$3:$CN$1048576,MATCH(ROW(L113)-ROW(L$3),入力!$BB$3:$BB$1048576,0),MATCH(L$3,入力!$BV$2:$CN$2,0)),"")</f>
        <v/>
      </c>
      <c r="M113" s="117" t="str">
        <f>IFERROR(IF(履歴検索!$A113="","",INDEX(入力!$BV$3:$CN$1048576,MATCH(ROW(M113)-ROW(M$3),入力!$BB$3:$BB$1048576,0),MATCH(M$3,入力!$BV$2:$CN$2,0))),"")</f>
        <v/>
      </c>
      <c r="N113" s="75" t="str">
        <f>IFERROR(INDEX(入力!$BV$3:$CN$1048576,MATCH(ROW(N113)-ROW(N$3),入力!$BB$3:$BB$1048576,0),MATCH(N$3,入力!$BV$2:$CN$2,0)),"")</f>
        <v/>
      </c>
      <c r="O113" s="294" t="str">
        <f>IFERROR(INDEX(入力!$CJ$3:$CN$1048576,MATCH(ROW(O113)-ROW(O$3),入力!$BB$3:$BB$1048576,0),MATCH(O$3,入力!$CJ$2:$CN$2,0)),"")</f>
        <v/>
      </c>
      <c r="P113" s="294" t="str">
        <f>IFERROR(INDEX(入力!$CJ$3:$CN$1048576,MATCH(ROW(P113)-ROW(P$3),入力!$BB$3:$BB$1048576,0),MATCH(P$3,入力!$CJ$2:$CN$2,0)),"")</f>
        <v/>
      </c>
      <c r="Q113" s="294" t="str">
        <f>IFERROR(INDEX(入力!$BV$3:$CN$1048576,MATCH(ROW(Q113)-ROW(Q$3),入力!$BB$3:$BB$1048576,0),MATCH(Q$3,入力!$BV$2:$CN$2,0)),"")</f>
        <v/>
      </c>
      <c r="R113" s="77" t="str">
        <f>IFERROR(INDEX(入力!$BV$3:$CN$1048576,MATCH(ROW(R113)-ROW(R$3),入力!$BB$3:$BB$1048576,0),MATCH(R$3,入力!$BV$2:$CN$2,0)),"")</f>
        <v/>
      </c>
      <c r="S113" s="77" t="str">
        <f>IFERROR(INDEX(入力!$BV$3:$CN$1048576,MATCH(ROW(S113)-ROW(S$3),入力!$BB$3:$BB$1048576,0),MATCH(S$3,入力!$BV$2:$CN$2,0)),"")</f>
        <v/>
      </c>
      <c r="U113" s="28" t="str">
        <f>IF(Z113="","",COUNT($Z$4:Z113))</f>
        <v/>
      </c>
      <c r="V113" s="73" t="str">
        <f t="shared" si="2"/>
        <v/>
      </c>
      <c r="W113" s="113" t="str">
        <f>IF(OR($B113="",$B113=$B114),"",SUMIF($B$4:$B113,$B113,Q$4:Q113))</f>
        <v/>
      </c>
      <c r="X113" s="113" t="str">
        <f>IF(OR($B113="",$B113=$B114),"",SUMIF($B$4:$B113,$B113,K$4:K113)-Y113)</f>
        <v/>
      </c>
      <c r="Y113" s="113" t="str">
        <f>IF(OR($B113="",$B113=$B114),"",SUMIFS(K$4:K113,B$4:B113,$B113,F$4:F113,$Y$3))</f>
        <v/>
      </c>
      <c r="Z113" s="113" t="str">
        <f>IF(OR($B113="",$B113=$B114),"",SUMIF($B$4:$B113,$B113,S$4:S113))</f>
        <v/>
      </c>
    </row>
    <row r="114" spans="1:26" ht="25.05" customHeight="1" x14ac:dyDescent="0.2">
      <c r="A114" s="133" t="str">
        <f>IF(OR(B114="",AND(B113=B114,D113=D114)),"",MAX($A$4:A113)+1)</f>
        <v/>
      </c>
      <c r="B114" s="73" t="str">
        <f>IFERROR(INDEX(入力!$BV$3:$CN$1048576,MATCH(ROW(B114)-ROW(B$3),入力!$BB$3:$BB$1048576,0),MATCH(B$3,入力!$BV$2:$CN$2,0)),"")</f>
        <v/>
      </c>
      <c r="C114" s="74" t="str">
        <f>IFERROR(INDEX(入力!$BV$3:$CN$1048576,MATCH(ROW(C114)-ROW(C$3),入力!$BB$3:$BB$1048576,0),MATCH(C$3,入力!$BV$2:$CN$2,0)),"")</f>
        <v/>
      </c>
      <c r="D114" s="75" t="str">
        <f>IFERROR(INDEX(入力!$BO$3:$BO$1048576,MATCH(ROW(D114)-ROW(D$3),入力!$BB$3:$BB$1048576,0),0),"")</f>
        <v/>
      </c>
      <c r="E114" s="74" t="str">
        <f>IFERROR(INDEX(入力!$BV$3:$CN$1048576,MATCH(ROW(E114)-ROW(E$3),入力!$BB$3:$BB$1048576,0),MATCH(E$3,入力!$BV$2:$CN$2,0)),"")</f>
        <v/>
      </c>
      <c r="F114" s="74" t="str">
        <f>IFERROR(INDEX(入力!$BV$3:$CN$1048576,MATCH(ROW(F114)-ROW(F$3),入力!$BB$3:$BB$1048576,0),MATCH(F$3,入力!$BV$2:$CN$2,0)),"")</f>
        <v/>
      </c>
      <c r="G114" s="74" t="str">
        <f>IFERROR(INDEX(入力!$BV$3:$CN$1048576,MATCH(ROW(G114)-ROW(G$3),入力!$BB$3:$BB$1048576,0),MATCH(G$3,入力!$BV$2:$CN$2,0)),"")</f>
        <v/>
      </c>
      <c r="H114" s="75" t="str">
        <f>IFERROR(INDEX(入力!$BV$3:$CN$1048576,MATCH(ROW(H114)-ROW(H$3),入力!$BB$3:$BB$1048576,0),MATCH(H$3,入力!$BV$2:$CN$2,0)),"")</f>
        <v/>
      </c>
      <c r="I114" s="76" t="str">
        <f>IFERROR(INDEX(入力!$BV$3:$CN$1048576,MATCH(ROW(I114)-ROW(I$3),入力!$BB$3:$BB$1048576,0),MATCH(I$3,入力!$BV$2:$CN$2,0)),"")</f>
        <v/>
      </c>
      <c r="J114" s="75" t="str">
        <f>IFERROR(INDEX(入力!$BV$3:$CN$1048576,MATCH(ROW(J114)-ROW(J$3),入力!$BB$3:$BB$1048576,0),MATCH(J$3,入力!$BV$2:$CN$2,0)),"")</f>
        <v/>
      </c>
      <c r="K114" s="75" t="str">
        <f>IFERROR(INDEX(入力!$BV$3:$CN$1048576,MATCH(ROW(K114)-ROW(K$3),入力!$BB$3:$BB$1048576,0),MATCH(K$3,入力!$BV$2:$CN$2,0)),"")</f>
        <v/>
      </c>
      <c r="L114" s="75" t="str">
        <f>IFERROR(INDEX(入力!$BV$3:$CN$1048576,MATCH(ROW(L114)-ROW(L$3),入力!$BB$3:$BB$1048576,0),MATCH(L$3,入力!$BV$2:$CN$2,0)),"")</f>
        <v/>
      </c>
      <c r="M114" s="117" t="str">
        <f>IFERROR(IF(履歴検索!$A114="","",INDEX(入力!$BV$3:$CN$1048576,MATCH(ROW(M114)-ROW(M$3),入力!$BB$3:$BB$1048576,0),MATCH(M$3,入力!$BV$2:$CN$2,0))),"")</f>
        <v/>
      </c>
      <c r="N114" s="75" t="str">
        <f>IFERROR(INDEX(入力!$BV$3:$CN$1048576,MATCH(ROW(N114)-ROW(N$3),入力!$BB$3:$BB$1048576,0),MATCH(N$3,入力!$BV$2:$CN$2,0)),"")</f>
        <v/>
      </c>
      <c r="O114" s="294" t="str">
        <f>IFERROR(INDEX(入力!$CJ$3:$CN$1048576,MATCH(ROW(O114)-ROW(O$3),入力!$BB$3:$BB$1048576,0),MATCH(O$3,入力!$CJ$2:$CN$2,0)),"")</f>
        <v/>
      </c>
      <c r="P114" s="294" t="str">
        <f>IFERROR(INDEX(入力!$CJ$3:$CN$1048576,MATCH(ROW(P114)-ROW(P$3),入力!$BB$3:$BB$1048576,0),MATCH(P$3,入力!$CJ$2:$CN$2,0)),"")</f>
        <v/>
      </c>
      <c r="Q114" s="294" t="str">
        <f>IFERROR(INDEX(入力!$BV$3:$CN$1048576,MATCH(ROW(Q114)-ROW(Q$3),入力!$BB$3:$BB$1048576,0),MATCH(Q$3,入力!$BV$2:$CN$2,0)),"")</f>
        <v/>
      </c>
      <c r="R114" s="77" t="str">
        <f>IFERROR(INDEX(入力!$BV$3:$CN$1048576,MATCH(ROW(R114)-ROW(R$3),入力!$BB$3:$BB$1048576,0),MATCH(R$3,入力!$BV$2:$CN$2,0)),"")</f>
        <v/>
      </c>
      <c r="S114" s="77" t="str">
        <f>IFERROR(INDEX(入力!$BV$3:$CN$1048576,MATCH(ROW(S114)-ROW(S$3),入力!$BB$3:$BB$1048576,0),MATCH(S$3,入力!$BV$2:$CN$2,0)),"")</f>
        <v/>
      </c>
      <c r="U114" s="28" t="str">
        <f>IF(Z114="","",COUNT($Z$4:Z114))</f>
        <v/>
      </c>
      <c r="V114" s="73" t="str">
        <f t="shared" si="2"/>
        <v/>
      </c>
      <c r="W114" s="113" t="str">
        <f>IF(OR($B114="",$B114=$B115),"",SUMIF($B$4:$B114,$B114,Q$4:Q114))</f>
        <v/>
      </c>
      <c r="X114" s="113" t="str">
        <f>IF(OR($B114="",$B114=$B115),"",SUMIF($B$4:$B114,$B114,K$4:K114)-Y114)</f>
        <v/>
      </c>
      <c r="Y114" s="113" t="str">
        <f>IF(OR($B114="",$B114=$B115),"",SUMIFS(K$4:K114,B$4:B114,$B114,F$4:F114,$Y$3))</f>
        <v/>
      </c>
      <c r="Z114" s="113" t="str">
        <f>IF(OR($B114="",$B114=$B115),"",SUMIF($B$4:$B114,$B114,S$4:S114))</f>
        <v/>
      </c>
    </row>
    <row r="115" spans="1:26" ht="25.05" customHeight="1" x14ac:dyDescent="0.2">
      <c r="A115" s="133" t="str">
        <f>IF(OR(B115="",AND(B114=B115,D114=D115)),"",MAX($A$4:A114)+1)</f>
        <v/>
      </c>
      <c r="B115" s="73" t="str">
        <f>IFERROR(INDEX(入力!$BV$3:$CN$1048576,MATCH(ROW(B115)-ROW(B$3),入力!$BB$3:$BB$1048576,0),MATCH(B$3,入力!$BV$2:$CN$2,0)),"")</f>
        <v/>
      </c>
      <c r="C115" s="74" t="str">
        <f>IFERROR(INDEX(入力!$BV$3:$CN$1048576,MATCH(ROW(C115)-ROW(C$3),入力!$BB$3:$BB$1048576,0),MATCH(C$3,入力!$BV$2:$CN$2,0)),"")</f>
        <v/>
      </c>
      <c r="D115" s="75" t="str">
        <f>IFERROR(INDEX(入力!$BO$3:$BO$1048576,MATCH(ROW(D115)-ROW(D$3),入力!$BB$3:$BB$1048576,0),0),"")</f>
        <v/>
      </c>
      <c r="E115" s="74" t="str">
        <f>IFERROR(INDEX(入力!$BV$3:$CN$1048576,MATCH(ROW(E115)-ROW(E$3),入力!$BB$3:$BB$1048576,0),MATCH(E$3,入力!$BV$2:$CN$2,0)),"")</f>
        <v/>
      </c>
      <c r="F115" s="74" t="str">
        <f>IFERROR(INDEX(入力!$BV$3:$CN$1048576,MATCH(ROW(F115)-ROW(F$3),入力!$BB$3:$BB$1048576,0),MATCH(F$3,入力!$BV$2:$CN$2,0)),"")</f>
        <v/>
      </c>
      <c r="G115" s="74" t="str">
        <f>IFERROR(INDEX(入力!$BV$3:$CN$1048576,MATCH(ROW(G115)-ROW(G$3),入力!$BB$3:$BB$1048576,0),MATCH(G$3,入力!$BV$2:$CN$2,0)),"")</f>
        <v/>
      </c>
      <c r="H115" s="75" t="str">
        <f>IFERROR(INDEX(入力!$BV$3:$CN$1048576,MATCH(ROW(H115)-ROW(H$3),入力!$BB$3:$BB$1048576,0),MATCH(H$3,入力!$BV$2:$CN$2,0)),"")</f>
        <v/>
      </c>
      <c r="I115" s="76" t="str">
        <f>IFERROR(INDEX(入力!$BV$3:$CN$1048576,MATCH(ROW(I115)-ROW(I$3),入力!$BB$3:$BB$1048576,0),MATCH(I$3,入力!$BV$2:$CN$2,0)),"")</f>
        <v/>
      </c>
      <c r="J115" s="75" t="str">
        <f>IFERROR(INDEX(入力!$BV$3:$CN$1048576,MATCH(ROW(J115)-ROW(J$3),入力!$BB$3:$BB$1048576,0),MATCH(J$3,入力!$BV$2:$CN$2,0)),"")</f>
        <v/>
      </c>
      <c r="K115" s="75" t="str">
        <f>IFERROR(INDEX(入力!$BV$3:$CN$1048576,MATCH(ROW(K115)-ROW(K$3),入力!$BB$3:$BB$1048576,0),MATCH(K$3,入力!$BV$2:$CN$2,0)),"")</f>
        <v/>
      </c>
      <c r="L115" s="75" t="str">
        <f>IFERROR(INDEX(入力!$BV$3:$CN$1048576,MATCH(ROW(L115)-ROW(L$3),入力!$BB$3:$BB$1048576,0),MATCH(L$3,入力!$BV$2:$CN$2,0)),"")</f>
        <v/>
      </c>
      <c r="M115" s="117" t="str">
        <f>IFERROR(IF(履歴検索!$A115="","",INDEX(入力!$BV$3:$CN$1048576,MATCH(ROW(M115)-ROW(M$3),入力!$BB$3:$BB$1048576,0),MATCH(M$3,入力!$BV$2:$CN$2,0))),"")</f>
        <v/>
      </c>
      <c r="N115" s="75" t="str">
        <f>IFERROR(INDEX(入力!$BV$3:$CN$1048576,MATCH(ROW(N115)-ROW(N$3),入力!$BB$3:$BB$1048576,0),MATCH(N$3,入力!$BV$2:$CN$2,0)),"")</f>
        <v/>
      </c>
      <c r="O115" s="294" t="str">
        <f>IFERROR(INDEX(入力!$CJ$3:$CN$1048576,MATCH(ROW(O115)-ROW(O$3),入力!$BB$3:$BB$1048576,0),MATCH(O$3,入力!$CJ$2:$CN$2,0)),"")</f>
        <v/>
      </c>
      <c r="P115" s="294" t="str">
        <f>IFERROR(INDEX(入力!$CJ$3:$CN$1048576,MATCH(ROW(P115)-ROW(P$3),入力!$BB$3:$BB$1048576,0),MATCH(P$3,入力!$CJ$2:$CN$2,0)),"")</f>
        <v/>
      </c>
      <c r="Q115" s="294" t="str">
        <f>IFERROR(INDEX(入力!$BV$3:$CN$1048576,MATCH(ROW(Q115)-ROW(Q$3),入力!$BB$3:$BB$1048576,0),MATCH(Q$3,入力!$BV$2:$CN$2,0)),"")</f>
        <v/>
      </c>
      <c r="R115" s="77" t="str">
        <f>IFERROR(INDEX(入力!$BV$3:$CN$1048576,MATCH(ROW(R115)-ROW(R$3),入力!$BB$3:$BB$1048576,0),MATCH(R$3,入力!$BV$2:$CN$2,0)),"")</f>
        <v/>
      </c>
      <c r="S115" s="77" t="str">
        <f>IFERROR(INDEX(入力!$BV$3:$CN$1048576,MATCH(ROW(S115)-ROW(S$3),入力!$BB$3:$BB$1048576,0),MATCH(S$3,入力!$BV$2:$CN$2,0)),"")</f>
        <v/>
      </c>
      <c r="U115" s="28" t="str">
        <f>IF(Z115="","",COUNT($Z$4:Z115))</f>
        <v/>
      </c>
      <c r="V115" s="73" t="str">
        <f t="shared" si="2"/>
        <v/>
      </c>
      <c r="W115" s="113" t="str">
        <f>IF(OR($B115="",$B115=$B116),"",SUMIF($B$4:$B115,$B115,Q$4:Q115))</f>
        <v/>
      </c>
      <c r="X115" s="113" t="str">
        <f>IF(OR($B115="",$B115=$B116),"",SUMIF($B$4:$B115,$B115,K$4:K115)-Y115)</f>
        <v/>
      </c>
      <c r="Y115" s="113" t="str">
        <f>IF(OR($B115="",$B115=$B116),"",SUMIFS(K$4:K115,B$4:B115,$B115,F$4:F115,$Y$3))</f>
        <v/>
      </c>
      <c r="Z115" s="113" t="str">
        <f>IF(OR($B115="",$B115=$B116),"",SUMIF($B$4:$B115,$B115,S$4:S115))</f>
        <v/>
      </c>
    </row>
    <row r="116" spans="1:26" ht="25.05" customHeight="1" x14ac:dyDescent="0.2">
      <c r="A116" s="133" t="str">
        <f>IF(OR(B116="",AND(B115=B116,D115=D116)),"",MAX($A$4:A115)+1)</f>
        <v/>
      </c>
      <c r="B116" s="73" t="str">
        <f>IFERROR(INDEX(入力!$BV$3:$CN$1048576,MATCH(ROW(B116)-ROW(B$3),入力!$BB$3:$BB$1048576,0),MATCH(B$3,入力!$BV$2:$CN$2,0)),"")</f>
        <v/>
      </c>
      <c r="C116" s="74" t="str">
        <f>IFERROR(INDEX(入力!$BV$3:$CN$1048576,MATCH(ROW(C116)-ROW(C$3),入力!$BB$3:$BB$1048576,0),MATCH(C$3,入力!$BV$2:$CN$2,0)),"")</f>
        <v/>
      </c>
      <c r="D116" s="75" t="str">
        <f>IFERROR(INDEX(入力!$BO$3:$BO$1048576,MATCH(ROW(D116)-ROW(D$3),入力!$BB$3:$BB$1048576,0),0),"")</f>
        <v/>
      </c>
      <c r="E116" s="74" t="str">
        <f>IFERROR(INDEX(入力!$BV$3:$CN$1048576,MATCH(ROW(E116)-ROW(E$3),入力!$BB$3:$BB$1048576,0),MATCH(E$3,入力!$BV$2:$CN$2,0)),"")</f>
        <v/>
      </c>
      <c r="F116" s="74" t="str">
        <f>IFERROR(INDEX(入力!$BV$3:$CN$1048576,MATCH(ROW(F116)-ROW(F$3),入力!$BB$3:$BB$1048576,0),MATCH(F$3,入力!$BV$2:$CN$2,0)),"")</f>
        <v/>
      </c>
      <c r="G116" s="74" t="str">
        <f>IFERROR(INDEX(入力!$BV$3:$CN$1048576,MATCH(ROW(G116)-ROW(G$3),入力!$BB$3:$BB$1048576,0),MATCH(G$3,入力!$BV$2:$CN$2,0)),"")</f>
        <v/>
      </c>
      <c r="H116" s="75" t="str">
        <f>IFERROR(INDEX(入力!$BV$3:$CN$1048576,MATCH(ROW(H116)-ROW(H$3),入力!$BB$3:$BB$1048576,0),MATCH(H$3,入力!$BV$2:$CN$2,0)),"")</f>
        <v/>
      </c>
      <c r="I116" s="76" t="str">
        <f>IFERROR(INDEX(入力!$BV$3:$CN$1048576,MATCH(ROW(I116)-ROW(I$3),入力!$BB$3:$BB$1048576,0),MATCH(I$3,入力!$BV$2:$CN$2,0)),"")</f>
        <v/>
      </c>
      <c r="J116" s="75" t="str">
        <f>IFERROR(INDEX(入力!$BV$3:$CN$1048576,MATCH(ROW(J116)-ROW(J$3),入力!$BB$3:$BB$1048576,0),MATCH(J$3,入力!$BV$2:$CN$2,0)),"")</f>
        <v/>
      </c>
      <c r="K116" s="75" t="str">
        <f>IFERROR(INDEX(入力!$BV$3:$CN$1048576,MATCH(ROW(K116)-ROW(K$3),入力!$BB$3:$BB$1048576,0),MATCH(K$3,入力!$BV$2:$CN$2,0)),"")</f>
        <v/>
      </c>
      <c r="L116" s="75" t="str">
        <f>IFERROR(INDEX(入力!$BV$3:$CN$1048576,MATCH(ROW(L116)-ROW(L$3),入力!$BB$3:$BB$1048576,0),MATCH(L$3,入力!$BV$2:$CN$2,0)),"")</f>
        <v/>
      </c>
      <c r="M116" s="117" t="str">
        <f>IFERROR(IF(履歴検索!$A116="","",INDEX(入力!$BV$3:$CN$1048576,MATCH(ROW(M116)-ROW(M$3),入力!$BB$3:$BB$1048576,0),MATCH(M$3,入力!$BV$2:$CN$2,0))),"")</f>
        <v/>
      </c>
      <c r="N116" s="75" t="str">
        <f>IFERROR(INDEX(入力!$BV$3:$CN$1048576,MATCH(ROW(N116)-ROW(N$3),入力!$BB$3:$BB$1048576,0),MATCH(N$3,入力!$BV$2:$CN$2,0)),"")</f>
        <v/>
      </c>
      <c r="O116" s="294" t="str">
        <f>IFERROR(INDEX(入力!$CJ$3:$CN$1048576,MATCH(ROW(O116)-ROW(O$3),入力!$BB$3:$BB$1048576,0),MATCH(O$3,入力!$CJ$2:$CN$2,0)),"")</f>
        <v/>
      </c>
      <c r="P116" s="294" t="str">
        <f>IFERROR(INDEX(入力!$CJ$3:$CN$1048576,MATCH(ROW(P116)-ROW(P$3),入力!$BB$3:$BB$1048576,0),MATCH(P$3,入力!$CJ$2:$CN$2,0)),"")</f>
        <v/>
      </c>
      <c r="Q116" s="294" t="str">
        <f>IFERROR(INDEX(入力!$BV$3:$CN$1048576,MATCH(ROW(Q116)-ROW(Q$3),入力!$BB$3:$BB$1048576,0),MATCH(Q$3,入力!$BV$2:$CN$2,0)),"")</f>
        <v/>
      </c>
      <c r="R116" s="77" t="str">
        <f>IFERROR(INDEX(入力!$BV$3:$CN$1048576,MATCH(ROW(R116)-ROW(R$3),入力!$BB$3:$BB$1048576,0),MATCH(R$3,入力!$BV$2:$CN$2,0)),"")</f>
        <v/>
      </c>
      <c r="S116" s="77" t="str">
        <f>IFERROR(INDEX(入力!$BV$3:$CN$1048576,MATCH(ROW(S116)-ROW(S$3),入力!$BB$3:$BB$1048576,0),MATCH(S$3,入力!$BV$2:$CN$2,0)),"")</f>
        <v/>
      </c>
      <c r="U116" s="28" t="str">
        <f>IF(Z116="","",COUNT($Z$4:Z116))</f>
        <v/>
      </c>
      <c r="V116" s="73" t="str">
        <f t="shared" si="2"/>
        <v/>
      </c>
      <c r="W116" s="113" t="str">
        <f>IF(OR($B116="",$B116=$B117),"",SUMIF($B$4:$B116,$B116,Q$4:Q116))</f>
        <v/>
      </c>
      <c r="X116" s="113" t="str">
        <f>IF(OR($B116="",$B116=$B117),"",SUMIF($B$4:$B116,$B116,K$4:K116)-Y116)</f>
        <v/>
      </c>
      <c r="Y116" s="113" t="str">
        <f>IF(OR($B116="",$B116=$B117),"",SUMIFS(K$4:K116,B$4:B116,$B116,F$4:F116,$Y$3))</f>
        <v/>
      </c>
      <c r="Z116" s="113" t="str">
        <f>IF(OR($B116="",$B116=$B117),"",SUMIF($B$4:$B116,$B116,S$4:S116))</f>
        <v/>
      </c>
    </row>
    <row r="117" spans="1:26" ht="25.05" customHeight="1" x14ac:dyDescent="0.2">
      <c r="A117" s="133" t="str">
        <f>IF(OR(B117="",AND(B116=B117,D116=D117)),"",MAX($A$4:A116)+1)</f>
        <v/>
      </c>
      <c r="B117" s="73" t="str">
        <f>IFERROR(INDEX(入力!$BV$3:$CN$1048576,MATCH(ROW(B117)-ROW(B$3),入力!$BB$3:$BB$1048576,0),MATCH(B$3,入力!$BV$2:$CN$2,0)),"")</f>
        <v/>
      </c>
      <c r="C117" s="74" t="str">
        <f>IFERROR(INDEX(入力!$BV$3:$CN$1048576,MATCH(ROW(C117)-ROW(C$3),入力!$BB$3:$BB$1048576,0),MATCH(C$3,入力!$BV$2:$CN$2,0)),"")</f>
        <v/>
      </c>
      <c r="D117" s="75" t="str">
        <f>IFERROR(INDEX(入力!$BO$3:$BO$1048576,MATCH(ROW(D117)-ROW(D$3),入力!$BB$3:$BB$1048576,0),0),"")</f>
        <v/>
      </c>
      <c r="E117" s="74" t="str">
        <f>IFERROR(INDEX(入力!$BV$3:$CN$1048576,MATCH(ROW(E117)-ROW(E$3),入力!$BB$3:$BB$1048576,0),MATCH(E$3,入力!$BV$2:$CN$2,0)),"")</f>
        <v/>
      </c>
      <c r="F117" s="74" t="str">
        <f>IFERROR(INDEX(入力!$BV$3:$CN$1048576,MATCH(ROW(F117)-ROW(F$3),入力!$BB$3:$BB$1048576,0),MATCH(F$3,入力!$BV$2:$CN$2,0)),"")</f>
        <v/>
      </c>
      <c r="G117" s="74" t="str">
        <f>IFERROR(INDEX(入力!$BV$3:$CN$1048576,MATCH(ROW(G117)-ROW(G$3),入力!$BB$3:$BB$1048576,0),MATCH(G$3,入力!$BV$2:$CN$2,0)),"")</f>
        <v/>
      </c>
      <c r="H117" s="75" t="str">
        <f>IFERROR(INDEX(入力!$BV$3:$CN$1048576,MATCH(ROW(H117)-ROW(H$3),入力!$BB$3:$BB$1048576,0),MATCH(H$3,入力!$BV$2:$CN$2,0)),"")</f>
        <v/>
      </c>
      <c r="I117" s="76" t="str">
        <f>IFERROR(INDEX(入力!$BV$3:$CN$1048576,MATCH(ROW(I117)-ROW(I$3),入力!$BB$3:$BB$1048576,0),MATCH(I$3,入力!$BV$2:$CN$2,0)),"")</f>
        <v/>
      </c>
      <c r="J117" s="75" t="str">
        <f>IFERROR(INDEX(入力!$BV$3:$CN$1048576,MATCH(ROW(J117)-ROW(J$3),入力!$BB$3:$BB$1048576,0),MATCH(J$3,入力!$BV$2:$CN$2,0)),"")</f>
        <v/>
      </c>
      <c r="K117" s="75" t="str">
        <f>IFERROR(INDEX(入力!$BV$3:$CN$1048576,MATCH(ROW(K117)-ROW(K$3),入力!$BB$3:$BB$1048576,0),MATCH(K$3,入力!$BV$2:$CN$2,0)),"")</f>
        <v/>
      </c>
      <c r="L117" s="75" t="str">
        <f>IFERROR(INDEX(入力!$BV$3:$CN$1048576,MATCH(ROW(L117)-ROW(L$3),入力!$BB$3:$BB$1048576,0),MATCH(L$3,入力!$BV$2:$CN$2,0)),"")</f>
        <v/>
      </c>
      <c r="M117" s="117" t="str">
        <f>IFERROR(IF(履歴検索!$A117="","",INDEX(入力!$BV$3:$CN$1048576,MATCH(ROW(M117)-ROW(M$3),入力!$BB$3:$BB$1048576,0),MATCH(M$3,入力!$BV$2:$CN$2,0))),"")</f>
        <v/>
      </c>
      <c r="N117" s="75" t="str">
        <f>IFERROR(INDEX(入力!$BV$3:$CN$1048576,MATCH(ROW(N117)-ROW(N$3),入力!$BB$3:$BB$1048576,0),MATCH(N$3,入力!$BV$2:$CN$2,0)),"")</f>
        <v/>
      </c>
      <c r="O117" s="294" t="str">
        <f>IFERROR(INDEX(入力!$CJ$3:$CN$1048576,MATCH(ROW(O117)-ROW(O$3),入力!$BB$3:$BB$1048576,0),MATCH(O$3,入力!$CJ$2:$CN$2,0)),"")</f>
        <v/>
      </c>
      <c r="P117" s="294" t="str">
        <f>IFERROR(INDEX(入力!$CJ$3:$CN$1048576,MATCH(ROW(P117)-ROW(P$3),入力!$BB$3:$BB$1048576,0),MATCH(P$3,入力!$CJ$2:$CN$2,0)),"")</f>
        <v/>
      </c>
      <c r="Q117" s="294" t="str">
        <f>IFERROR(INDEX(入力!$BV$3:$CN$1048576,MATCH(ROW(Q117)-ROW(Q$3),入力!$BB$3:$BB$1048576,0),MATCH(Q$3,入力!$BV$2:$CN$2,0)),"")</f>
        <v/>
      </c>
      <c r="R117" s="77" t="str">
        <f>IFERROR(INDEX(入力!$BV$3:$CN$1048576,MATCH(ROW(R117)-ROW(R$3),入力!$BB$3:$BB$1048576,0),MATCH(R$3,入力!$BV$2:$CN$2,0)),"")</f>
        <v/>
      </c>
      <c r="S117" s="77" t="str">
        <f>IFERROR(INDEX(入力!$BV$3:$CN$1048576,MATCH(ROW(S117)-ROW(S$3),入力!$BB$3:$BB$1048576,0),MATCH(S$3,入力!$BV$2:$CN$2,0)),"")</f>
        <v/>
      </c>
      <c r="U117" s="28" t="str">
        <f>IF(Z117="","",COUNT($Z$4:Z117))</f>
        <v/>
      </c>
      <c r="V117" s="73" t="str">
        <f t="shared" si="2"/>
        <v/>
      </c>
      <c r="W117" s="113" t="str">
        <f>IF(OR($B117="",$B117=$B118),"",SUMIF($B$4:$B117,$B117,Q$4:Q117))</f>
        <v/>
      </c>
      <c r="X117" s="113" t="str">
        <f>IF(OR($B117="",$B117=$B118),"",SUMIF($B$4:$B117,$B117,K$4:K117)-Y117)</f>
        <v/>
      </c>
      <c r="Y117" s="113" t="str">
        <f>IF(OR($B117="",$B117=$B118),"",SUMIFS(K$4:K117,B$4:B117,$B117,F$4:F117,$Y$3))</f>
        <v/>
      </c>
      <c r="Z117" s="113" t="str">
        <f>IF(OR($B117="",$B117=$B118),"",SUMIF($B$4:$B117,$B117,S$4:S117))</f>
        <v/>
      </c>
    </row>
    <row r="118" spans="1:26" ht="25.05" customHeight="1" x14ac:dyDescent="0.2">
      <c r="A118" s="133" t="str">
        <f>IF(OR(B118="",AND(B117=B118,D117=D118)),"",MAX($A$4:A117)+1)</f>
        <v/>
      </c>
      <c r="B118" s="73" t="str">
        <f>IFERROR(INDEX(入力!$BV$3:$CN$1048576,MATCH(ROW(B118)-ROW(B$3),入力!$BB$3:$BB$1048576,0),MATCH(B$3,入力!$BV$2:$CN$2,0)),"")</f>
        <v/>
      </c>
      <c r="C118" s="74" t="str">
        <f>IFERROR(INDEX(入力!$BV$3:$CN$1048576,MATCH(ROW(C118)-ROW(C$3),入力!$BB$3:$BB$1048576,0),MATCH(C$3,入力!$BV$2:$CN$2,0)),"")</f>
        <v/>
      </c>
      <c r="D118" s="75" t="str">
        <f>IFERROR(INDEX(入力!$BO$3:$BO$1048576,MATCH(ROW(D118)-ROW(D$3),入力!$BB$3:$BB$1048576,0),0),"")</f>
        <v/>
      </c>
      <c r="E118" s="74" t="str">
        <f>IFERROR(INDEX(入力!$BV$3:$CN$1048576,MATCH(ROW(E118)-ROW(E$3),入力!$BB$3:$BB$1048576,0),MATCH(E$3,入力!$BV$2:$CN$2,0)),"")</f>
        <v/>
      </c>
      <c r="F118" s="74" t="str">
        <f>IFERROR(INDEX(入力!$BV$3:$CN$1048576,MATCH(ROW(F118)-ROW(F$3),入力!$BB$3:$BB$1048576,0),MATCH(F$3,入力!$BV$2:$CN$2,0)),"")</f>
        <v/>
      </c>
      <c r="G118" s="74" t="str">
        <f>IFERROR(INDEX(入力!$BV$3:$CN$1048576,MATCH(ROW(G118)-ROW(G$3),入力!$BB$3:$BB$1048576,0),MATCH(G$3,入力!$BV$2:$CN$2,0)),"")</f>
        <v/>
      </c>
      <c r="H118" s="75" t="str">
        <f>IFERROR(INDEX(入力!$BV$3:$CN$1048576,MATCH(ROW(H118)-ROW(H$3),入力!$BB$3:$BB$1048576,0),MATCH(H$3,入力!$BV$2:$CN$2,0)),"")</f>
        <v/>
      </c>
      <c r="I118" s="76" t="str">
        <f>IFERROR(INDEX(入力!$BV$3:$CN$1048576,MATCH(ROW(I118)-ROW(I$3),入力!$BB$3:$BB$1048576,0),MATCH(I$3,入力!$BV$2:$CN$2,0)),"")</f>
        <v/>
      </c>
      <c r="J118" s="75" t="str">
        <f>IFERROR(INDEX(入力!$BV$3:$CN$1048576,MATCH(ROW(J118)-ROW(J$3),入力!$BB$3:$BB$1048576,0),MATCH(J$3,入力!$BV$2:$CN$2,0)),"")</f>
        <v/>
      </c>
      <c r="K118" s="75" t="str">
        <f>IFERROR(INDEX(入力!$BV$3:$CN$1048576,MATCH(ROW(K118)-ROW(K$3),入力!$BB$3:$BB$1048576,0),MATCH(K$3,入力!$BV$2:$CN$2,0)),"")</f>
        <v/>
      </c>
      <c r="L118" s="75" t="str">
        <f>IFERROR(INDEX(入力!$BV$3:$CN$1048576,MATCH(ROW(L118)-ROW(L$3),入力!$BB$3:$BB$1048576,0),MATCH(L$3,入力!$BV$2:$CN$2,0)),"")</f>
        <v/>
      </c>
      <c r="M118" s="117" t="str">
        <f>IFERROR(IF(履歴検索!$A118="","",INDEX(入力!$BV$3:$CN$1048576,MATCH(ROW(M118)-ROW(M$3),入力!$BB$3:$BB$1048576,0),MATCH(M$3,入力!$BV$2:$CN$2,0))),"")</f>
        <v/>
      </c>
      <c r="N118" s="75" t="str">
        <f>IFERROR(INDEX(入力!$BV$3:$CN$1048576,MATCH(ROW(N118)-ROW(N$3),入力!$BB$3:$BB$1048576,0),MATCH(N$3,入力!$BV$2:$CN$2,0)),"")</f>
        <v/>
      </c>
      <c r="O118" s="294" t="str">
        <f>IFERROR(INDEX(入力!$CJ$3:$CN$1048576,MATCH(ROW(O118)-ROW(O$3),入力!$BB$3:$BB$1048576,0),MATCH(O$3,入力!$CJ$2:$CN$2,0)),"")</f>
        <v/>
      </c>
      <c r="P118" s="294" t="str">
        <f>IFERROR(INDEX(入力!$CJ$3:$CN$1048576,MATCH(ROW(P118)-ROW(P$3),入力!$BB$3:$BB$1048576,0),MATCH(P$3,入力!$CJ$2:$CN$2,0)),"")</f>
        <v/>
      </c>
      <c r="Q118" s="294" t="str">
        <f>IFERROR(INDEX(入力!$BV$3:$CN$1048576,MATCH(ROW(Q118)-ROW(Q$3),入力!$BB$3:$BB$1048576,0),MATCH(Q$3,入力!$BV$2:$CN$2,0)),"")</f>
        <v/>
      </c>
      <c r="R118" s="77" t="str">
        <f>IFERROR(INDEX(入力!$BV$3:$CN$1048576,MATCH(ROW(R118)-ROW(R$3),入力!$BB$3:$BB$1048576,0),MATCH(R$3,入力!$BV$2:$CN$2,0)),"")</f>
        <v/>
      </c>
      <c r="S118" s="77" t="str">
        <f>IFERROR(INDEX(入力!$BV$3:$CN$1048576,MATCH(ROW(S118)-ROW(S$3),入力!$BB$3:$BB$1048576,0),MATCH(S$3,入力!$BV$2:$CN$2,0)),"")</f>
        <v/>
      </c>
      <c r="U118" s="28" t="str">
        <f>IF(Z118="","",COUNT($Z$4:Z118))</f>
        <v/>
      </c>
      <c r="V118" s="73" t="str">
        <f t="shared" si="2"/>
        <v/>
      </c>
      <c r="W118" s="113" t="str">
        <f>IF(OR($B118="",$B118=$B119),"",SUMIF($B$4:$B118,$B118,Q$4:Q118))</f>
        <v/>
      </c>
      <c r="X118" s="113" t="str">
        <f>IF(OR($B118="",$B118=$B119),"",SUMIF($B$4:$B118,$B118,K$4:K118)-Y118)</f>
        <v/>
      </c>
      <c r="Y118" s="113" t="str">
        <f>IF(OR($B118="",$B118=$B119),"",SUMIFS(K$4:K118,B$4:B118,$B118,F$4:F118,$Y$3))</f>
        <v/>
      </c>
      <c r="Z118" s="113" t="str">
        <f>IF(OR($B118="",$B118=$B119),"",SUMIF($B$4:$B118,$B118,S$4:S118))</f>
        <v/>
      </c>
    </row>
    <row r="119" spans="1:26" ht="25.05" customHeight="1" x14ac:dyDescent="0.2">
      <c r="A119" s="133" t="str">
        <f>IF(OR(B119="",AND(B118=B119,D118=D119)),"",MAX($A$4:A118)+1)</f>
        <v/>
      </c>
      <c r="B119" s="73" t="str">
        <f>IFERROR(INDEX(入力!$BV$3:$CN$1048576,MATCH(ROW(B119)-ROW(B$3),入力!$BB$3:$BB$1048576,0),MATCH(B$3,入力!$BV$2:$CN$2,0)),"")</f>
        <v/>
      </c>
      <c r="C119" s="74" t="str">
        <f>IFERROR(INDEX(入力!$BV$3:$CN$1048576,MATCH(ROW(C119)-ROW(C$3),入力!$BB$3:$BB$1048576,0),MATCH(C$3,入力!$BV$2:$CN$2,0)),"")</f>
        <v/>
      </c>
      <c r="D119" s="75" t="str">
        <f>IFERROR(INDEX(入力!$BO$3:$BO$1048576,MATCH(ROW(D119)-ROW(D$3),入力!$BB$3:$BB$1048576,0),0),"")</f>
        <v/>
      </c>
      <c r="E119" s="74" t="str">
        <f>IFERROR(INDEX(入力!$BV$3:$CN$1048576,MATCH(ROW(E119)-ROW(E$3),入力!$BB$3:$BB$1048576,0),MATCH(E$3,入力!$BV$2:$CN$2,0)),"")</f>
        <v/>
      </c>
      <c r="F119" s="74" t="str">
        <f>IFERROR(INDEX(入力!$BV$3:$CN$1048576,MATCH(ROW(F119)-ROW(F$3),入力!$BB$3:$BB$1048576,0),MATCH(F$3,入力!$BV$2:$CN$2,0)),"")</f>
        <v/>
      </c>
      <c r="G119" s="74" t="str">
        <f>IFERROR(INDEX(入力!$BV$3:$CN$1048576,MATCH(ROW(G119)-ROW(G$3),入力!$BB$3:$BB$1048576,0),MATCH(G$3,入力!$BV$2:$CN$2,0)),"")</f>
        <v/>
      </c>
      <c r="H119" s="75" t="str">
        <f>IFERROR(INDEX(入力!$BV$3:$CN$1048576,MATCH(ROW(H119)-ROW(H$3),入力!$BB$3:$BB$1048576,0),MATCH(H$3,入力!$BV$2:$CN$2,0)),"")</f>
        <v/>
      </c>
      <c r="I119" s="76" t="str">
        <f>IFERROR(INDEX(入力!$BV$3:$CN$1048576,MATCH(ROW(I119)-ROW(I$3),入力!$BB$3:$BB$1048576,0),MATCH(I$3,入力!$BV$2:$CN$2,0)),"")</f>
        <v/>
      </c>
      <c r="J119" s="75" t="str">
        <f>IFERROR(INDEX(入力!$BV$3:$CN$1048576,MATCH(ROW(J119)-ROW(J$3),入力!$BB$3:$BB$1048576,0),MATCH(J$3,入力!$BV$2:$CN$2,0)),"")</f>
        <v/>
      </c>
      <c r="K119" s="75" t="str">
        <f>IFERROR(INDEX(入力!$BV$3:$CN$1048576,MATCH(ROW(K119)-ROW(K$3),入力!$BB$3:$BB$1048576,0),MATCH(K$3,入力!$BV$2:$CN$2,0)),"")</f>
        <v/>
      </c>
      <c r="L119" s="75" t="str">
        <f>IFERROR(INDEX(入力!$BV$3:$CN$1048576,MATCH(ROW(L119)-ROW(L$3),入力!$BB$3:$BB$1048576,0),MATCH(L$3,入力!$BV$2:$CN$2,0)),"")</f>
        <v/>
      </c>
      <c r="M119" s="117" t="str">
        <f>IFERROR(IF(履歴検索!$A119="","",INDEX(入力!$BV$3:$CN$1048576,MATCH(ROW(M119)-ROW(M$3),入力!$BB$3:$BB$1048576,0),MATCH(M$3,入力!$BV$2:$CN$2,0))),"")</f>
        <v/>
      </c>
      <c r="N119" s="75" t="str">
        <f>IFERROR(INDEX(入力!$BV$3:$CN$1048576,MATCH(ROW(N119)-ROW(N$3),入力!$BB$3:$BB$1048576,0),MATCH(N$3,入力!$BV$2:$CN$2,0)),"")</f>
        <v/>
      </c>
      <c r="O119" s="294" t="str">
        <f>IFERROR(INDEX(入力!$CJ$3:$CN$1048576,MATCH(ROW(O119)-ROW(O$3),入力!$BB$3:$BB$1048576,0),MATCH(O$3,入力!$CJ$2:$CN$2,0)),"")</f>
        <v/>
      </c>
      <c r="P119" s="294" t="str">
        <f>IFERROR(INDEX(入力!$CJ$3:$CN$1048576,MATCH(ROW(P119)-ROW(P$3),入力!$BB$3:$BB$1048576,0),MATCH(P$3,入力!$CJ$2:$CN$2,0)),"")</f>
        <v/>
      </c>
      <c r="Q119" s="294" t="str">
        <f>IFERROR(INDEX(入力!$BV$3:$CN$1048576,MATCH(ROW(Q119)-ROW(Q$3),入力!$BB$3:$BB$1048576,0),MATCH(Q$3,入力!$BV$2:$CN$2,0)),"")</f>
        <v/>
      </c>
      <c r="R119" s="77" t="str">
        <f>IFERROR(INDEX(入力!$BV$3:$CN$1048576,MATCH(ROW(R119)-ROW(R$3),入力!$BB$3:$BB$1048576,0),MATCH(R$3,入力!$BV$2:$CN$2,0)),"")</f>
        <v/>
      </c>
      <c r="S119" s="77" t="str">
        <f>IFERROR(INDEX(入力!$BV$3:$CN$1048576,MATCH(ROW(S119)-ROW(S$3),入力!$BB$3:$BB$1048576,0),MATCH(S$3,入力!$BV$2:$CN$2,0)),"")</f>
        <v/>
      </c>
      <c r="U119" s="28" t="str">
        <f>IF(Z119="","",COUNT($Z$4:Z119))</f>
        <v/>
      </c>
      <c r="V119" s="73" t="str">
        <f t="shared" si="2"/>
        <v/>
      </c>
      <c r="W119" s="113" t="str">
        <f>IF(OR($B119="",$B119=$B120),"",SUMIF($B$4:$B119,$B119,Q$4:Q119))</f>
        <v/>
      </c>
      <c r="X119" s="113" t="str">
        <f>IF(OR($B119="",$B119=$B120),"",SUMIF($B$4:$B119,$B119,K$4:K119)-Y119)</f>
        <v/>
      </c>
      <c r="Y119" s="113" t="str">
        <f>IF(OR($B119="",$B119=$B120),"",SUMIFS(K$4:K119,B$4:B119,$B119,F$4:F119,$Y$3))</f>
        <v/>
      </c>
      <c r="Z119" s="113" t="str">
        <f>IF(OR($B119="",$B119=$B120),"",SUMIF($B$4:$B119,$B119,S$4:S119))</f>
        <v/>
      </c>
    </row>
    <row r="120" spans="1:26" ht="25.05" customHeight="1" x14ac:dyDescent="0.2">
      <c r="A120" s="133" t="str">
        <f>IF(OR(B120="",AND(B119=B120,D119=D120)),"",MAX($A$4:A119)+1)</f>
        <v/>
      </c>
      <c r="B120" s="73" t="str">
        <f>IFERROR(INDEX(入力!$BV$3:$CN$1048576,MATCH(ROW(B120)-ROW(B$3),入力!$BB$3:$BB$1048576,0),MATCH(B$3,入力!$BV$2:$CN$2,0)),"")</f>
        <v/>
      </c>
      <c r="C120" s="74" t="str">
        <f>IFERROR(INDEX(入力!$BV$3:$CN$1048576,MATCH(ROW(C120)-ROW(C$3),入力!$BB$3:$BB$1048576,0),MATCH(C$3,入力!$BV$2:$CN$2,0)),"")</f>
        <v/>
      </c>
      <c r="D120" s="75" t="str">
        <f>IFERROR(INDEX(入力!$BO$3:$BO$1048576,MATCH(ROW(D120)-ROW(D$3),入力!$BB$3:$BB$1048576,0),0),"")</f>
        <v/>
      </c>
      <c r="E120" s="74" t="str">
        <f>IFERROR(INDEX(入力!$BV$3:$CN$1048576,MATCH(ROW(E120)-ROW(E$3),入力!$BB$3:$BB$1048576,0),MATCH(E$3,入力!$BV$2:$CN$2,0)),"")</f>
        <v/>
      </c>
      <c r="F120" s="74" t="str">
        <f>IFERROR(INDEX(入力!$BV$3:$CN$1048576,MATCH(ROW(F120)-ROW(F$3),入力!$BB$3:$BB$1048576,0),MATCH(F$3,入力!$BV$2:$CN$2,0)),"")</f>
        <v/>
      </c>
      <c r="G120" s="74" t="str">
        <f>IFERROR(INDEX(入力!$BV$3:$CN$1048576,MATCH(ROW(G120)-ROW(G$3),入力!$BB$3:$BB$1048576,0),MATCH(G$3,入力!$BV$2:$CN$2,0)),"")</f>
        <v/>
      </c>
      <c r="H120" s="75" t="str">
        <f>IFERROR(INDEX(入力!$BV$3:$CN$1048576,MATCH(ROW(H120)-ROW(H$3),入力!$BB$3:$BB$1048576,0),MATCH(H$3,入力!$BV$2:$CN$2,0)),"")</f>
        <v/>
      </c>
      <c r="I120" s="76" t="str">
        <f>IFERROR(INDEX(入力!$BV$3:$CN$1048576,MATCH(ROW(I120)-ROW(I$3),入力!$BB$3:$BB$1048576,0),MATCH(I$3,入力!$BV$2:$CN$2,0)),"")</f>
        <v/>
      </c>
      <c r="J120" s="75" t="str">
        <f>IFERROR(INDEX(入力!$BV$3:$CN$1048576,MATCH(ROW(J120)-ROW(J$3),入力!$BB$3:$BB$1048576,0),MATCH(J$3,入力!$BV$2:$CN$2,0)),"")</f>
        <v/>
      </c>
      <c r="K120" s="75" t="str">
        <f>IFERROR(INDEX(入力!$BV$3:$CN$1048576,MATCH(ROW(K120)-ROW(K$3),入力!$BB$3:$BB$1048576,0),MATCH(K$3,入力!$BV$2:$CN$2,0)),"")</f>
        <v/>
      </c>
      <c r="L120" s="75" t="str">
        <f>IFERROR(INDEX(入力!$BV$3:$CN$1048576,MATCH(ROW(L120)-ROW(L$3),入力!$BB$3:$BB$1048576,0),MATCH(L$3,入力!$BV$2:$CN$2,0)),"")</f>
        <v/>
      </c>
      <c r="M120" s="117" t="str">
        <f>IFERROR(IF(履歴検索!$A120="","",INDEX(入力!$BV$3:$CN$1048576,MATCH(ROW(M120)-ROW(M$3),入力!$BB$3:$BB$1048576,0),MATCH(M$3,入力!$BV$2:$CN$2,0))),"")</f>
        <v/>
      </c>
      <c r="N120" s="75" t="str">
        <f>IFERROR(INDEX(入力!$BV$3:$CN$1048576,MATCH(ROW(N120)-ROW(N$3),入力!$BB$3:$BB$1048576,0),MATCH(N$3,入力!$BV$2:$CN$2,0)),"")</f>
        <v/>
      </c>
      <c r="O120" s="294" t="str">
        <f>IFERROR(INDEX(入力!$CJ$3:$CN$1048576,MATCH(ROW(O120)-ROW(O$3),入力!$BB$3:$BB$1048576,0),MATCH(O$3,入力!$CJ$2:$CN$2,0)),"")</f>
        <v/>
      </c>
      <c r="P120" s="294" t="str">
        <f>IFERROR(INDEX(入力!$CJ$3:$CN$1048576,MATCH(ROW(P120)-ROW(P$3),入力!$BB$3:$BB$1048576,0),MATCH(P$3,入力!$CJ$2:$CN$2,0)),"")</f>
        <v/>
      </c>
      <c r="Q120" s="294" t="str">
        <f>IFERROR(INDEX(入力!$BV$3:$CN$1048576,MATCH(ROW(Q120)-ROW(Q$3),入力!$BB$3:$BB$1048576,0),MATCH(Q$3,入力!$BV$2:$CN$2,0)),"")</f>
        <v/>
      </c>
      <c r="R120" s="77" t="str">
        <f>IFERROR(INDEX(入力!$BV$3:$CN$1048576,MATCH(ROW(R120)-ROW(R$3),入力!$BB$3:$BB$1048576,0),MATCH(R$3,入力!$BV$2:$CN$2,0)),"")</f>
        <v/>
      </c>
      <c r="S120" s="77" t="str">
        <f>IFERROR(INDEX(入力!$BV$3:$CN$1048576,MATCH(ROW(S120)-ROW(S$3),入力!$BB$3:$BB$1048576,0),MATCH(S$3,入力!$BV$2:$CN$2,0)),"")</f>
        <v/>
      </c>
      <c r="U120" s="28" t="str">
        <f>IF(Z120="","",COUNT($Z$4:Z120))</f>
        <v/>
      </c>
      <c r="V120" s="73" t="str">
        <f t="shared" si="2"/>
        <v/>
      </c>
      <c r="W120" s="113" t="str">
        <f>IF(OR($B120="",$B120=$B121),"",SUMIF($B$4:$B120,$B120,Q$4:Q120))</f>
        <v/>
      </c>
      <c r="X120" s="113" t="str">
        <f>IF(OR($B120="",$B120=$B121),"",SUMIF($B$4:$B120,$B120,K$4:K120)-Y120)</f>
        <v/>
      </c>
      <c r="Y120" s="113" t="str">
        <f>IF(OR($B120="",$B120=$B121),"",SUMIFS(K$4:K120,B$4:B120,$B120,F$4:F120,$Y$3))</f>
        <v/>
      </c>
      <c r="Z120" s="113" t="str">
        <f>IF(OR($B120="",$B120=$B121),"",SUMIF($B$4:$B120,$B120,S$4:S120))</f>
        <v/>
      </c>
    </row>
    <row r="121" spans="1:26" ht="25.05" customHeight="1" x14ac:dyDescent="0.2">
      <c r="A121" s="133" t="str">
        <f>IF(OR(B121="",AND(B120=B121,D120=D121)),"",MAX($A$4:A120)+1)</f>
        <v/>
      </c>
      <c r="B121" s="73" t="str">
        <f>IFERROR(INDEX(入力!$BV$3:$CN$1048576,MATCH(ROW(B121)-ROW(B$3),入力!$BB$3:$BB$1048576,0),MATCH(B$3,入力!$BV$2:$CN$2,0)),"")</f>
        <v/>
      </c>
      <c r="C121" s="74" t="str">
        <f>IFERROR(INDEX(入力!$BV$3:$CN$1048576,MATCH(ROW(C121)-ROW(C$3),入力!$BB$3:$BB$1048576,0),MATCH(C$3,入力!$BV$2:$CN$2,0)),"")</f>
        <v/>
      </c>
      <c r="D121" s="75" t="str">
        <f>IFERROR(INDEX(入力!$BO$3:$BO$1048576,MATCH(ROW(D121)-ROW(D$3),入力!$BB$3:$BB$1048576,0),0),"")</f>
        <v/>
      </c>
      <c r="E121" s="74" t="str">
        <f>IFERROR(INDEX(入力!$BV$3:$CN$1048576,MATCH(ROW(E121)-ROW(E$3),入力!$BB$3:$BB$1048576,0),MATCH(E$3,入力!$BV$2:$CN$2,0)),"")</f>
        <v/>
      </c>
      <c r="F121" s="74" t="str">
        <f>IFERROR(INDEX(入力!$BV$3:$CN$1048576,MATCH(ROW(F121)-ROW(F$3),入力!$BB$3:$BB$1048576,0),MATCH(F$3,入力!$BV$2:$CN$2,0)),"")</f>
        <v/>
      </c>
      <c r="G121" s="74" t="str">
        <f>IFERROR(INDEX(入力!$BV$3:$CN$1048576,MATCH(ROW(G121)-ROW(G$3),入力!$BB$3:$BB$1048576,0),MATCH(G$3,入力!$BV$2:$CN$2,0)),"")</f>
        <v/>
      </c>
      <c r="H121" s="75" t="str">
        <f>IFERROR(INDEX(入力!$BV$3:$CN$1048576,MATCH(ROW(H121)-ROW(H$3),入力!$BB$3:$BB$1048576,0),MATCH(H$3,入力!$BV$2:$CN$2,0)),"")</f>
        <v/>
      </c>
      <c r="I121" s="76" t="str">
        <f>IFERROR(INDEX(入力!$BV$3:$CN$1048576,MATCH(ROW(I121)-ROW(I$3),入力!$BB$3:$BB$1048576,0),MATCH(I$3,入力!$BV$2:$CN$2,0)),"")</f>
        <v/>
      </c>
      <c r="J121" s="75" t="str">
        <f>IFERROR(INDEX(入力!$BV$3:$CN$1048576,MATCH(ROW(J121)-ROW(J$3),入力!$BB$3:$BB$1048576,0),MATCH(J$3,入力!$BV$2:$CN$2,0)),"")</f>
        <v/>
      </c>
      <c r="K121" s="75" t="str">
        <f>IFERROR(INDEX(入力!$BV$3:$CN$1048576,MATCH(ROW(K121)-ROW(K$3),入力!$BB$3:$BB$1048576,0),MATCH(K$3,入力!$BV$2:$CN$2,0)),"")</f>
        <v/>
      </c>
      <c r="L121" s="75" t="str">
        <f>IFERROR(INDEX(入力!$BV$3:$CN$1048576,MATCH(ROW(L121)-ROW(L$3),入力!$BB$3:$BB$1048576,0),MATCH(L$3,入力!$BV$2:$CN$2,0)),"")</f>
        <v/>
      </c>
      <c r="M121" s="117" t="str">
        <f>IFERROR(IF(履歴検索!$A121="","",INDEX(入力!$BV$3:$CN$1048576,MATCH(ROW(M121)-ROW(M$3),入力!$BB$3:$BB$1048576,0),MATCH(M$3,入力!$BV$2:$CN$2,0))),"")</f>
        <v/>
      </c>
      <c r="N121" s="75" t="str">
        <f>IFERROR(INDEX(入力!$BV$3:$CN$1048576,MATCH(ROW(N121)-ROW(N$3),入力!$BB$3:$BB$1048576,0),MATCH(N$3,入力!$BV$2:$CN$2,0)),"")</f>
        <v/>
      </c>
      <c r="O121" s="294" t="str">
        <f>IFERROR(INDEX(入力!$CJ$3:$CN$1048576,MATCH(ROW(O121)-ROW(O$3),入力!$BB$3:$BB$1048576,0),MATCH(O$3,入力!$CJ$2:$CN$2,0)),"")</f>
        <v/>
      </c>
      <c r="P121" s="294" t="str">
        <f>IFERROR(INDEX(入力!$CJ$3:$CN$1048576,MATCH(ROW(P121)-ROW(P$3),入力!$BB$3:$BB$1048576,0),MATCH(P$3,入力!$CJ$2:$CN$2,0)),"")</f>
        <v/>
      </c>
      <c r="Q121" s="294" t="str">
        <f>IFERROR(INDEX(入力!$BV$3:$CN$1048576,MATCH(ROW(Q121)-ROW(Q$3),入力!$BB$3:$BB$1048576,0),MATCH(Q$3,入力!$BV$2:$CN$2,0)),"")</f>
        <v/>
      </c>
      <c r="R121" s="77" t="str">
        <f>IFERROR(INDEX(入力!$BV$3:$CN$1048576,MATCH(ROW(R121)-ROW(R$3),入力!$BB$3:$BB$1048576,0),MATCH(R$3,入力!$BV$2:$CN$2,0)),"")</f>
        <v/>
      </c>
      <c r="S121" s="77" t="str">
        <f>IFERROR(INDEX(入力!$BV$3:$CN$1048576,MATCH(ROW(S121)-ROW(S$3),入力!$BB$3:$BB$1048576,0),MATCH(S$3,入力!$BV$2:$CN$2,0)),"")</f>
        <v/>
      </c>
      <c r="U121" s="28" t="str">
        <f>IF(Z121="","",COUNT($Z$4:Z121))</f>
        <v/>
      </c>
      <c r="V121" s="73" t="str">
        <f t="shared" si="2"/>
        <v/>
      </c>
      <c r="W121" s="113" t="str">
        <f>IF(OR($B121="",$B121=$B122),"",SUMIF($B$4:$B121,$B121,Q$4:Q121))</f>
        <v/>
      </c>
      <c r="X121" s="113" t="str">
        <f>IF(OR($B121="",$B121=$B122),"",SUMIF($B$4:$B121,$B121,K$4:K121)-Y121)</f>
        <v/>
      </c>
      <c r="Y121" s="113" t="str">
        <f>IF(OR($B121="",$B121=$B122),"",SUMIFS(K$4:K121,B$4:B121,$B121,F$4:F121,$Y$3))</f>
        <v/>
      </c>
      <c r="Z121" s="113" t="str">
        <f>IF(OR($B121="",$B121=$B122),"",SUMIF($B$4:$B121,$B121,S$4:S121))</f>
        <v/>
      </c>
    </row>
    <row r="122" spans="1:26" ht="25.05" customHeight="1" x14ac:dyDescent="0.2">
      <c r="A122" s="133" t="str">
        <f>IF(OR(B122="",AND(B121=B122,D121=D122)),"",MAX($A$4:A121)+1)</f>
        <v/>
      </c>
      <c r="B122" s="73" t="str">
        <f>IFERROR(INDEX(入力!$BV$3:$CN$1048576,MATCH(ROW(B122)-ROW(B$3),入力!$BB$3:$BB$1048576,0),MATCH(B$3,入力!$BV$2:$CN$2,0)),"")</f>
        <v/>
      </c>
      <c r="C122" s="74" t="str">
        <f>IFERROR(INDEX(入力!$BV$3:$CN$1048576,MATCH(ROW(C122)-ROW(C$3),入力!$BB$3:$BB$1048576,0),MATCH(C$3,入力!$BV$2:$CN$2,0)),"")</f>
        <v/>
      </c>
      <c r="D122" s="75" t="str">
        <f>IFERROR(INDEX(入力!$BO$3:$BO$1048576,MATCH(ROW(D122)-ROW(D$3),入力!$BB$3:$BB$1048576,0),0),"")</f>
        <v/>
      </c>
      <c r="E122" s="74" t="str">
        <f>IFERROR(INDEX(入力!$BV$3:$CN$1048576,MATCH(ROW(E122)-ROW(E$3),入力!$BB$3:$BB$1048576,0),MATCH(E$3,入力!$BV$2:$CN$2,0)),"")</f>
        <v/>
      </c>
      <c r="F122" s="74" t="str">
        <f>IFERROR(INDEX(入力!$BV$3:$CN$1048576,MATCH(ROW(F122)-ROW(F$3),入力!$BB$3:$BB$1048576,0),MATCH(F$3,入力!$BV$2:$CN$2,0)),"")</f>
        <v/>
      </c>
      <c r="G122" s="74" t="str">
        <f>IFERROR(INDEX(入力!$BV$3:$CN$1048576,MATCH(ROW(G122)-ROW(G$3),入力!$BB$3:$BB$1048576,0),MATCH(G$3,入力!$BV$2:$CN$2,0)),"")</f>
        <v/>
      </c>
      <c r="H122" s="75" t="str">
        <f>IFERROR(INDEX(入力!$BV$3:$CN$1048576,MATCH(ROW(H122)-ROW(H$3),入力!$BB$3:$BB$1048576,0),MATCH(H$3,入力!$BV$2:$CN$2,0)),"")</f>
        <v/>
      </c>
      <c r="I122" s="76" t="str">
        <f>IFERROR(INDEX(入力!$BV$3:$CN$1048576,MATCH(ROW(I122)-ROW(I$3),入力!$BB$3:$BB$1048576,0),MATCH(I$3,入力!$BV$2:$CN$2,0)),"")</f>
        <v/>
      </c>
      <c r="J122" s="75" t="str">
        <f>IFERROR(INDEX(入力!$BV$3:$CN$1048576,MATCH(ROW(J122)-ROW(J$3),入力!$BB$3:$BB$1048576,0),MATCH(J$3,入力!$BV$2:$CN$2,0)),"")</f>
        <v/>
      </c>
      <c r="K122" s="75" t="str">
        <f>IFERROR(INDEX(入力!$BV$3:$CN$1048576,MATCH(ROW(K122)-ROW(K$3),入力!$BB$3:$BB$1048576,0),MATCH(K$3,入力!$BV$2:$CN$2,0)),"")</f>
        <v/>
      </c>
      <c r="L122" s="75" t="str">
        <f>IFERROR(INDEX(入力!$BV$3:$CN$1048576,MATCH(ROW(L122)-ROW(L$3),入力!$BB$3:$BB$1048576,0),MATCH(L$3,入力!$BV$2:$CN$2,0)),"")</f>
        <v/>
      </c>
      <c r="M122" s="117" t="str">
        <f>IFERROR(IF(履歴検索!$A122="","",INDEX(入力!$BV$3:$CN$1048576,MATCH(ROW(M122)-ROW(M$3),入力!$BB$3:$BB$1048576,0),MATCH(M$3,入力!$BV$2:$CN$2,0))),"")</f>
        <v/>
      </c>
      <c r="N122" s="75" t="str">
        <f>IFERROR(INDEX(入力!$BV$3:$CN$1048576,MATCH(ROW(N122)-ROW(N$3),入力!$BB$3:$BB$1048576,0),MATCH(N$3,入力!$BV$2:$CN$2,0)),"")</f>
        <v/>
      </c>
      <c r="O122" s="294" t="str">
        <f>IFERROR(INDEX(入力!$CJ$3:$CN$1048576,MATCH(ROW(O122)-ROW(O$3),入力!$BB$3:$BB$1048576,0),MATCH(O$3,入力!$CJ$2:$CN$2,0)),"")</f>
        <v/>
      </c>
      <c r="P122" s="294" t="str">
        <f>IFERROR(INDEX(入力!$CJ$3:$CN$1048576,MATCH(ROW(P122)-ROW(P$3),入力!$BB$3:$BB$1048576,0),MATCH(P$3,入力!$CJ$2:$CN$2,0)),"")</f>
        <v/>
      </c>
      <c r="Q122" s="294" t="str">
        <f>IFERROR(INDEX(入力!$BV$3:$CN$1048576,MATCH(ROW(Q122)-ROW(Q$3),入力!$BB$3:$BB$1048576,0),MATCH(Q$3,入力!$BV$2:$CN$2,0)),"")</f>
        <v/>
      </c>
      <c r="R122" s="77" t="str">
        <f>IFERROR(INDEX(入力!$BV$3:$CN$1048576,MATCH(ROW(R122)-ROW(R$3),入力!$BB$3:$BB$1048576,0),MATCH(R$3,入力!$BV$2:$CN$2,0)),"")</f>
        <v/>
      </c>
      <c r="S122" s="77" t="str">
        <f>IFERROR(INDEX(入力!$BV$3:$CN$1048576,MATCH(ROW(S122)-ROW(S$3),入力!$BB$3:$BB$1048576,0),MATCH(S$3,入力!$BV$2:$CN$2,0)),"")</f>
        <v/>
      </c>
      <c r="U122" s="28" t="str">
        <f>IF(Z122="","",COUNT($Z$4:Z122))</f>
        <v/>
      </c>
      <c r="V122" s="73" t="str">
        <f t="shared" si="2"/>
        <v/>
      </c>
      <c r="W122" s="113" t="str">
        <f>IF(OR($B122="",$B122=$B123),"",SUMIF($B$4:$B122,$B122,Q$4:Q122))</f>
        <v/>
      </c>
      <c r="X122" s="113" t="str">
        <f>IF(OR($B122="",$B122=$B123),"",SUMIF($B$4:$B122,$B122,K$4:K122)-Y122)</f>
        <v/>
      </c>
      <c r="Y122" s="113" t="str">
        <f>IF(OR($B122="",$B122=$B123),"",SUMIFS(K$4:K122,B$4:B122,$B122,F$4:F122,$Y$3))</f>
        <v/>
      </c>
      <c r="Z122" s="113" t="str">
        <f>IF(OR($B122="",$B122=$B123),"",SUMIF($B$4:$B122,$B122,S$4:S122))</f>
        <v/>
      </c>
    </row>
    <row r="123" spans="1:26" ht="25.05" customHeight="1" x14ac:dyDescent="0.2">
      <c r="A123" s="133" t="str">
        <f>IF(OR(B123="",AND(B122=B123,D122=D123)),"",MAX($A$4:A122)+1)</f>
        <v/>
      </c>
      <c r="B123" s="73" t="str">
        <f>IFERROR(INDEX(入力!$BV$3:$CN$1048576,MATCH(ROW(B123)-ROW(B$3),入力!$BB$3:$BB$1048576,0),MATCH(B$3,入力!$BV$2:$CN$2,0)),"")</f>
        <v/>
      </c>
      <c r="C123" s="74" t="str">
        <f>IFERROR(INDEX(入力!$BV$3:$CN$1048576,MATCH(ROW(C123)-ROW(C$3),入力!$BB$3:$BB$1048576,0),MATCH(C$3,入力!$BV$2:$CN$2,0)),"")</f>
        <v/>
      </c>
      <c r="D123" s="75" t="str">
        <f>IFERROR(INDEX(入力!$BO$3:$BO$1048576,MATCH(ROW(D123)-ROW(D$3),入力!$BB$3:$BB$1048576,0),0),"")</f>
        <v/>
      </c>
      <c r="E123" s="74" t="str">
        <f>IFERROR(INDEX(入力!$BV$3:$CN$1048576,MATCH(ROW(E123)-ROW(E$3),入力!$BB$3:$BB$1048576,0),MATCH(E$3,入力!$BV$2:$CN$2,0)),"")</f>
        <v/>
      </c>
      <c r="F123" s="74" t="str">
        <f>IFERROR(INDEX(入力!$BV$3:$CN$1048576,MATCH(ROW(F123)-ROW(F$3),入力!$BB$3:$BB$1048576,0),MATCH(F$3,入力!$BV$2:$CN$2,0)),"")</f>
        <v/>
      </c>
      <c r="G123" s="74" t="str">
        <f>IFERROR(INDEX(入力!$BV$3:$CN$1048576,MATCH(ROW(G123)-ROW(G$3),入力!$BB$3:$BB$1048576,0),MATCH(G$3,入力!$BV$2:$CN$2,0)),"")</f>
        <v/>
      </c>
      <c r="H123" s="75" t="str">
        <f>IFERROR(INDEX(入力!$BV$3:$CN$1048576,MATCH(ROW(H123)-ROW(H$3),入力!$BB$3:$BB$1048576,0),MATCH(H$3,入力!$BV$2:$CN$2,0)),"")</f>
        <v/>
      </c>
      <c r="I123" s="76" t="str">
        <f>IFERROR(INDEX(入力!$BV$3:$CN$1048576,MATCH(ROW(I123)-ROW(I$3),入力!$BB$3:$BB$1048576,0),MATCH(I$3,入力!$BV$2:$CN$2,0)),"")</f>
        <v/>
      </c>
      <c r="J123" s="75" t="str">
        <f>IFERROR(INDEX(入力!$BV$3:$CN$1048576,MATCH(ROW(J123)-ROW(J$3),入力!$BB$3:$BB$1048576,0),MATCH(J$3,入力!$BV$2:$CN$2,0)),"")</f>
        <v/>
      </c>
      <c r="K123" s="75" t="str">
        <f>IFERROR(INDEX(入力!$BV$3:$CN$1048576,MATCH(ROW(K123)-ROW(K$3),入力!$BB$3:$BB$1048576,0),MATCH(K$3,入力!$BV$2:$CN$2,0)),"")</f>
        <v/>
      </c>
      <c r="L123" s="75" t="str">
        <f>IFERROR(INDEX(入力!$BV$3:$CN$1048576,MATCH(ROW(L123)-ROW(L$3),入力!$BB$3:$BB$1048576,0),MATCH(L$3,入力!$BV$2:$CN$2,0)),"")</f>
        <v/>
      </c>
      <c r="M123" s="117" t="str">
        <f>IFERROR(IF(履歴検索!$A123="","",INDEX(入力!$BV$3:$CN$1048576,MATCH(ROW(M123)-ROW(M$3),入力!$BB$3:$BB$1048576,0),MATCH(M$3,入力!$BV$2:$CN$2,0))),"")</f>
        <v/>
      </c>
      <c r="N123" s="75" t="str">
        <f>IFERROR(INDEX(入力!$BV$3:$CN$1048576,MATCH(ROW(N123)-ROW(N$3),入力!$BB$3:$BB$1048576,0),MATCH(N$3,入力!$BV$2:$CN$2,0)),"")</f>
        <v/>
      </c>
      <c r="O123" s="294" t="str">
        <f>IFERROR(INDEX(入力!$CJ$3:$CN$1048576,MATCH(ROW(O123)-ROW(O$3),入力!$BB$3:$BB$1048576,0),MATCH(O$3,入力!$CJ$2:$CN$2,0)),"")</f>
        <v/>
      </c>
      <c r="P123" s="294" t="str">
        <f>IFERROR(INDEX(入力!$CJ$3:$CN$1048576,MATCH(ROW(P123)-ROW(P$3),入力!$BB$3:$BB$1048576,0),MATCH(P$3,入力!$CJ$2:$CN$2,0)),"")</f>
        <v/>
      </c>
      <c r="Q123" s="294" t="str">
        <f>IFERROR(INDEX(入力!$BV$3:$CN$1048576,MATCH(ROW(Q123)-ROW(Q$3),入力!$BB$3:$BB$1048576,0),MATCH(Q$3,入力!$BV$2:$CN$2,0)),"")</f>
        <v/>
      </c>
      <c r="R123" s="77" t="str">
        <f>IFERROR(INDEX(入力!$BV$3:$CN$1048576,MATCH(ROW(R123)-ROW(R$3),入力!$BB$3:$BB$1048576,0),MATCH(R$3,入力!$BV$2:$CN$2,0)),"")</f>
        <v/>
      </c>
      <c r="S123" s="77" t="str">
        <f>IFERROR(INDEX(入力!$BV$3:$CN$1048576,MATCH(ROW(S123)-ROW(S$3),入力!$BB$3:$BB$1048576,0),MATCH(S$3,入力!$BV$2:$CN$2,0)),"")</f>
        <v/>
      </c>
      <c r="U123" s="28" t="str">
        <f>IF(Z123="","",COUNT($Z$4:Z123))</f>
        <v/>
      </c>
      <c r="V123" s="73" t="str">
        <f t="shared" si="2"/>
        <v/>
      </c>
      <c r="W123" s="113" t="str">
        <f>IF(OR($B123="",$B123=$B124),"",SUMIF($B$4:$B123,$B123,Q$4:Q123))</f>
        <v/>
      </c>
      <c r="X123" s="113" t="str">
        <f>IF(OR($B123="",$B123=$B124),"",SUMIF($B$4:$B123,$B123,K$4:K123)-Y123)</f>
        <v/>
      </c>
      <c r="Y123" s="113" t="str">
        <f>IF(OR($B123="",$B123=$B124),"",SUMIFS(K$4:K123,B$4:B123,$B123,F$4:F123,$Y$3))</f>
        <v/>
      </c>
      <c r="Z123" s="113" t="str">
        <f>IF(OR($B123="",$B123=$B124),"",SUMIF($B$4:$B123,$B123,S$4:S123))</f>
        <v/>
      </c>
    </row>
    <row r="124" spans="1:26" ht="25.05" customHeight="1" x14ac:dyDescent="0.2">
      <c r="A124" s="133" t="str">
        <f>IF(OR(B124="",AND(B123=B124,D123=D124)),"",MAX($A$4:A123)+1)</f>
        <v/>
      </c>
      <c r="B124" s="73" t="str">
        <f>IFERROR(INDEX(入力!$BV$3:$CN$1048576,MATCH(ROW(B124)-ROW(B$3),入力!$BB$3:$BB$1048576,0),MATCH(B$3,入力!$BV$2:$CN$2,0)),"")</f>
        <v/>
      </c>
      <c r="C124" s="74" t="str">
        <f>IFERROR(INDEX(入力!$BV$3:$CN$1048576,MATCH(ROW(C124)-ROW(C$3),入力!$BB$3:$BB$1048576,0),MATCH(C$3,入力!$BV$2:$CN$2,0)),"")</f>
        <v/>
      </c>
      <c r="D124" s="75" t="str">
        <f>IFERROR(INDEX(入力!$BO$3:$BO$1048576,MATCH(ROW(D124)-ROW(D$3),入力!$BB$3:$BB$1048576,0),0),"")</f>
        <v/>
      </c>
      <c r="E124" s="74" t="str">
        <f>IFERROR(INDEX(入力!$BV$3:$CN$1048576,MATCH(ROW(E124)-ROW(E$3),入力!$BB$3:$BB$1048576,0),MATCH(E$3,入力!$BV$2:$CN$2,0)),"")</f>
        <v/>
      </c>
      <c r="F124" s="74" t="str">
        <f>IFERROR(INDEX(入力!$BV$3:$CN$1048576,MATCH(ROW(F124)-ROW(F$3),入力!$BB$3:$BB$1048576,0),MATCH(F$3,入力!$BV$2:$CN$2,0)),"")</f>
        <v/>
      </c>
      <c r="G124" s="74" t="str">
        <f>IFERROR(INDEX(入力!$BV$3:$CN$1048576,MATCH(ROW(G124)-ROW(G$3),入力!$BB$3:$BB$1048576,0),MATCH(G$3,入力!$BV$2:$CN$2,0)),"")</f>
        <v/>
      </c>
      <c r="H124" s="75" t="str">
        <f>IFERROR(INDEX(入力!$BV$3:$CN$1048576,MATCH(ROW(H124)-ROW(H$3),入力!$BB$3:$BB$1048576,0),MATCH(H$3,入力!$BV$2:$CN$2,0)),"")</f>
        <v/>
      </c>
      <c r="I124" s="76" t="str">
        <f>IFERROR(INDEX(入力!$BV$3:$CN$1048576,MATCH(ROW(I124)-ROW(I$3),入力!$BB$3:$BB$1048576,0),MATCH(I$3,入力!$BV$2:$CN$2,0)),"")</f>
        <v/>
      </c>
      <c r="J124" s="75" t="str">
        <f>IFERROR(INDEX(入力!$BV$3:$CN$1048576,MATCH(ROW(J124)-ROW(J$3),入力!$BB$3:$BB$1048576,0),MATCH(J$3,入力!$BV$2:$CN$2,0)),"")</f>
        <v/>
      </c>
      <c r="K124" s="75" t="str">
        <f>IFERROR(INDEX(入力!$BV$3:$CN$1048576,MATCH(ROW(K124)-ROW(K$3),入力!$BB$3:$BB$1048576,0),MATCH(K$3,入力!$BV$2:$CN$2,0)),"")</f>
        <v/>
      </c>
      <c r="L124" s="75" t="str">
        <f>IFERROR(INDEX(入力!$BV$3:$CN$1048576,MATCH(ROW(L124)-ROW(L$3),入力!$BB$3:$BB$1048576,0),MATCH(L$3,入力!$BV$2:$CN$2,0)),"")</f>
        <v/>
      </c>
      <c r="M124" s="117" t="str">
        <f>IFERROR(IF(履歴検索!$A124="","",INDEX(入力!$BV$3:$CN$1048576,MATCH(ROW(M124)-ROW(M$3),入力!$BB$3:$BB$1048576,0),MATCH(M$3,入力!$BV$2:$CN$2,0))),"")</f>
        <v/>
      </c>
      <c r="N124" s="75" t="str">
        <f>IFERROR(INDEX(入力!$BV$3:$CN$1048576,MATCH(ROW(N124)-ROW(N$3),入力!$BB$3:$BB$1048576,0),MATCH(N$3,入力!$BV$2:$CN$2,0)),"")</f>
        <v/>
      </c>
      <c r="O124" s="294" t="str">
        <f>IFERROR(INDEX(入力!$CJ$3:$CN$1048576,MATCH(ROW(O124)-ROW(O$3),入力!$BB$3:$BB$1048576,0),MATCH(O$3,入力!$CJ$2:$CN$2,0)),"")</f>
        <v/>
      </c>
      <c r="P124" s="294" t="str">
        <f>IFERROR(INDEX(入力!$CJ$3:$CN$1048576,MATCH(ROW(P124)-ROW(P$3),入力!$BB$3:$BB$1048576,0),MATCH(P$3,入力!$CJ$2:$CN$2,0)),"")</f>
        <v/>
      </c>
      <c r="Q124" s="294" t="str">
        <f>IFERROR(INDEX(入力!$BV$3:$CN$1048576,MATCH(ROW(Q124)-ROW(Q$3),入力!$BB$3:$BB$1048576,0),MATCH(Q$3,入力!$BV$2:$CN$2,0)),"")</f>
        <v/>
      </c>
      <c r="R124" s="77" t="str">
        <f>IFERROR(INDEX(入力!$BV$3:$CN$1048576,MATCH(ROW(R124)-ROW(R$3),入力!$BB$3:$BB$1048576,0),MATCH(R$3,入力!$BV$2:$CN$2,0)),"")</f>
        <v/>
      </c>
      <c r="S124" s="77" t="str">
        <f>IFERROR(INDEX(入力!$BV$3:$CN$1048576,MATCH(ROW(S124)-ROW(S$3),入力!$BB$3:$BB$1048576,0),MATCH(S$3,入力!$BV$2:$CN$2,0)),"")</f>
        <v/>
      </c>
      <c r="U124" s="28" t="str">
        <f>IF(Z124="","",COUNT($Z$4:Z124))</f>
        <v/>
      </c>
      <c r="V124" s="73" t="str">
        <f t="shared" si="2"/>
        <v/>
      </c>
      <c r="W124" s="113" t="str">
        <f>IF(OR($B124="",$B124=$B125),"",SUMIF($B$4:$B124,$B124,Q$4:Q124))</f>
        <v/>
      </c>
      <c r="X124" s="113" t="str">
        <f>IF(OR($B124="",$B124=$B125),"",SUMIF($B$4:$B124,$B124,K$4:K124)-Y124)</f>
        <v/>
      </c>
      <c r="Y124" s="113" t="str">
        <f>IF(OR($B124="",$B124=$B125),"",SUMIFS(K$4:K124,B$4:B124,$B124,F$4:F124,$Y$3))</f>
        <v/>
      </c>
      <c r="Z124" s="113" t="str">
        <f>IF(OR($B124="",$B124=$B125),"",SUMIF($B$4:$B124,$B124,S$4:S124))</f>
        <v/>
      </c>
    </row>
    <row r="125" spans="1:26" ht="25.05" customHeight="1" x14ac:dyDescent="0.2">
      <c r="A125" s="133" t="str">
        <f>IF(OR(B125="",AND(B124=B125,D124=D125)),"",MAX($A$4:A124)+1)</f>
        <v/>
      </c>
      <c r="B125" s="73" t="str">
        <f>IFERROR(INDEX(入力!$BV$3:$CN$1048576,MATCH(ROW(B125)-ROW(B$3),入力!$BB$3:$BB$1048576,0),MATCH(B$3,入力!$BV$2:$CN$2,0)),"")</f>
        <v/>
      </c>
      <c r="C125" s="74" t="str">
        <f>IFERROR(INDEX(入力!$BV$3:$CN$1048576,MATCH(ROW(C125)-ROW(C$3),入力!$BB$3:$BB$1048576,0),MATCH(C$3,入力!$BV$2:$CN$2,0)),"")</f>
        <v/>
      </c>
      <c r="D125" s="75" t="str">
        <f>IFERROR(INDEX(入力!$BO$3:$BO$1048576,MATCH(ROW(D125)-ROW(D$3),入力!$BB$3:$BB$1048576,0),0),"")</f>
        <v/>
      </c>
      <c r="E125" s="74" t="str">
        <f>IFERROR(INDEX(入力!$BV$3:$CN$1048576,MATCH(ROW(E125)-ROW(E$3),入力!$BB$3:$BB$1048576,0),MATCH(E$3,入力!$BV$2:$CN$2,0)),"")</f>
        <v/>
      </c>
      <c r="F125" s="74" t="str">
        <f>IFERROR(INDEX(入力!$BV$3:$CN$1048576,MATCH(ROW(F125)-ROW(F$3),入力!$BB$3:$BB$1048576,0),MATCH(F$3,入力!$BV$2:$CN$2,0)),"")</f>
        <v/>
      </c>
      <c r="G125" s="74" t="str">
        <f>IFERROR(INDEX(入力!$BV$3:$CN$1048576,MATCH(ROW(G125)-ROW(G$3),入力!$BB$3:$BB$1048576,0),MATCH(G$3,入力!$BV$2:$CN$2,0)),"")</f>
        <v/>
      </c>
      <c r="H125" s="75" t="str">
        <f>IFERROR(INDEX(入力!$BV$3:$CN$1048576,MATCH(ROW(H125)-ROW(H$3),入力!$BB$3:$BB$1048576,0),MATCH(H$3,入力!$BV$2:$CN$2,0)),"")</f>
        <v/>
      </c>
      <c r="I125" s="76" t="str">
        <f>IFERROR(INDEX(入力!$BV$3:$CN$1048576,MATCH(ROW(I125)-ROW(I$3),入力!$BB$3:$BB$1048576,0),MATCH(I$3,入力!$BV$2:$CN$2,0)),"")</f>
        <v/>
      </c>
      <c r="J125" s="75" t="str">
        <f>IFERROR(INDEX(入力!$BV$3:$CN$1048576,MATCH(ROW(J125)-ROW(J$3),入力!$BB$3:$BB$1048576,0),MATCH(J$3,入力!$BV$2:$CN$2,0)),"")</f>
        <v/>
      </c>
      <c r="K125" s="75" t="str">
        <f>IFERROR(INDEX(入力!$BV$3:$CN$1048576,MATCH(ROW(K125)-ROW(K$3),入力!$BB$3:$BB$1048576,0),MATCH(K$3,入力!$BV$2:$CN$2,0)),"")</f>
        <v/>
      </c>
      <c r="L125" s="75" t="str">
        <f>IFERROR(INDEX(入力!$BV$3:$CN$1048576,MATCH(ROW(L125)-ROW(L$3),入力!$BB$3:$BB$1048576,0),MATCH(L$3,入力!$BV$2:$CN$2,0)),"")</f>
        <v/>
      </c>
      <c r="M125" s="117" t="str">
        <f>IFERROR(IF(履歴検索!$A125="","",INDEX(入力!$BV$3:$CN$1048576,MATCH(ROW(M125)-ROW(M$3),入力!$BB$3:$BB$1048576,0),MATCH(M$3,入力!$BV$2:$CN$2,0))),"")</f>
        <v/>
      </c>
      <c r="N125" s="75" t="str">
        <f>IFERROR(INDEX(入力!$BV$3:$CN$1048576,MATCH(ROW(N125)-ROW(N$3),入力!$BB$3:$BB$1048576,0),MATCH(N$3,入力!$BV$2:$CN$2,0)),"")</f>
        <v/>
      </c>
      <c r="O125" s="294" t="str">
        <f>IFERROR(INDEX(入力!$CJ$3:$CN$1048576,MATCH(ROW(O125)-ROW(O$3),入力!$BB$3:$BB$1048576,0),MATCH(O$3,入力!$CJ$2:$CN$2,0)),"")</f>
        <v/>
      </c>
      <c r="P125" s="294" t="str">
        <f>IFERROR(INDEX(入力!$CJ$3:$CN$1048576,MATCH(ROW(P125)-ROW(P$3),入力!$BB$3:$BB$1048576,0),MATCH(P$3,入力!$CJ$2:$CN$2,0)),"")</f>
        <v/>
      </c>
      <c r="Q125" s="294" t="str">
        <f>IFERROR(INDEX(入力!$BV$3:$CN$1048576,MATCH(ROW(Q125)-ROW(Q$3),入力!$BB$3:$BB$1048576,0),MATCH(Q$3,入力!$BV$2:$CN$2,0)),"")</f>
        <v/>
      </c>
      <c r="R125" s="77" t="str">
        <f>IFERROR(INDEX(入力!$BV$3:$CN$1048576,MATCH(ROW(R125)-ROW(R$3),入力!$BB$3:$BB$1048576,0),MATCH(R$3,入力!$BV$2:$CN$2,0)),"")</f>
        <v/>
      </c>
      <c r="S125" s="77" t="str">
        <f>IFERROR(INDEX(入力!$BV$3:$CN$1048576,MATCH(ROW(S125)-ROW(S$3),入力!$BB$3:$BB$1048576,0),MATCH(S$3,入力!$BV$2:$CN$2,0)),"")</f>
        <v/>
      </c>
      <c r="U125" s="28" t="str">
        <f>IF(Z125="","",COUNT($Z$4:Z125))</f>
        <v/>
      </c>
      <c r="V125" s="73" t="str">
        <f t="shared" si="2"/>
        <v/>
      </c>
      <c r="W125" s="113" t="str">
        <f>IF(OR($B125="",$B125=$B126),"",SUMIF($B$4:$B125,$B125,Q$4:Q125))</f>
        <v/>
      </c>
      <c r="X125" s="113" t="str">
        <f>IF(OR($B125="",$B125=$B126),"",SUMIF($B$4:$B125,$B125,K$4:K125)-Y125)</f>
        <v/>
      </c>
      <c r="Y125" s="113" t="str">
        <f>IF(OR($B125="",$B125=$B126),"",SUMIFS(K$4:K125,B$4:B125,$B125,F$4:F125,$Y$3))</f>
        <v/>
      </c>
      <c r="Z125" s="113" t="str">
        <f>IF(OR($B125="",$B125=$B126),"",SUMIF($B$4:$B125,$B125,S$4:S125))</f>
        <v/>
      </c>
    </row>
    <row r="126" spans="1:26" ht="25.05" customHeight="1" x14ac:dyDescent="0.2">
      <c r="A126" s="133" t="str">
        <f>IF(OR(B126="",AND(B125=B126,D125=D126)),"",MAX($A$4:A125)+1)</f>
        <v/>
      </c>
      <c r="B126" s="73" t="str">
        <f>IFERROR(INDEX(入力!$BV$3:$CN$1048576,MATCH(ROW(B126)-ROW(B$3),入力!$BB$3:$BB$1048576,0),MATCH(B$3,入力!$BV$2:$CN$2,0)),"")</f>
        <v/>
      </c>
      <c r="C126" s="74" t="str">
        <f>IFERROR(INDEX(入力!$BV$3:$CN$1048576,MATCH(ROW(C126)-ROW(C$3),入力!$BB$3:$BB$1048576,0),MATCH(C$3,入力!$BV$2:$CN$2,0)),"")</f>
        <v/>
      </c>
      <c r="D126" s="75" t="str">
        <f>IFERROR(INDEX(入力!$BO$3:$BO$1048576,MATCH(ROW(D126)-ROW(D$3),入力!$BB$3:$BB$1048576,0),0),"")</f>
        <v/>
      </c>
      <c r="E126" s="74" t="str">
        <f>IFERROR(INDEX(入力!$BV$3:$CN$1048576,MATCH(ROW(E126)-ROW(E$3),入力!$BB$3:$BB$1048576,0),MATCH(E$3,入力!$BV$2:$CN$2,0)),"")</f>
        <v/>
      </c>
      <c r="F126" s="74" t="str">
        <f>IFERROR(INDEX(入力!$BV$3:$CN$1048576,MATCH(ROW(F126)-ROW(F$3),入力!$BB$3:$BB$1048576,0),MATCH(F$3,入力!$BV$2:$CN$2,0)),"")</f>
        <v/>
      </c>
      <c r="G126" s="74" t="str">
        <f>IFERROR(INDEX(入力!$BV$3:$CN$1048576,MATCH(ROW(G126)-ROW(G$3),入力!$BB$3:$BB$1048576,0),MATCH(G$3,入力!$BV$2:$CN$2,0)),"")</f>
        <v/>
      </c>
      <c r="H126" s="75" t="str">
        <f>IFERROR(INDEX(入力!$BV$3:$CN$1048576,MATCH(ROW(H126)-ROW(H$3),入力!$BB$3:$BB$1048576,0),MATCH(H$3,入力!$BV$2:$CN$2,0)),"")</f>
        <v/>
      </c>
      <c r="I126" s="76" t="str">
        <f>IFERROR(INDEX(入力!$BV$3:$CN$1048576,MATCH(ROW(I126)-ROW(I$3),入力!$BB$3:$BB$1048576,0),MATCH(I$3,入力!$BV$2:$CN$2,0)),"")</f>
        <v/>
      </c>
      <c r="J126" s="75" t="str">
        <f>IFERROR(INDEX(入力!$BV$3:$CN$1048576,MATCH(ROW(J126)-ROW(J$3),入力!$BB$3:$BB$1048576,0),MATCH(J$3,入力!$BV$2:$CN$2,0)),"")</f>
        <v/>
      </c>
      <c r="K126" s="75" t="str">
        <f>IFERROR(INDEX(入力!$BV$3:$CN$1048576,MATCH(ROW(K126)-ROW(K$3),入力!$BB$3:$BB$1048576,0),MATCH(K$3,入力!$BV$2:$CN$2,0)),"")</f>
        <v/>
      </c>
      <c r="L126" s="75" t="str">
        <f>IFERROR(INDEX(入力!$BV$3:$CN$1048576,MATCH(ROW(L126)-ROW(L$3),入力!$BB$3:$BB$1048576,0),MATCH(L$3,入力!$BV$2:$CN$2,0)),"")</f>
        <v/>
      </c>
      <c r="M126" s="117" t="str">
        <f>IFERROR(IF(履歴検索!$A126="","",INDEX(入力!$BV$3:$CN$1048576,MATCH(ROW(M126)-ROW(M$3),入力!$BB$3:$BB$1048576,0),MATCH(M$3,入力!$BV$2:$CN$2,0))),"")</f>
        <v/>
      </c>
      <c r="N126" s="75" t="str">
        <f>IFERROR(INDEX(入力!$BV$3:$CN$1048576,MATCH(ROW(N126)-ROW(N$3),入力!$BB$3:$BB$1048576,0),MATCH(N$3,入力!$BV$2:$CN$2,0)),"")</f>
        <v/>
      </c>
      <c r="O126" s="294" t="str">
        <f>IFERROR(INDEX(入力!$CJ$3:$CN$1048576,MATCH(ROW(O126)-ROW(O$3),入力!$BB$3:$BB$1048576,0),MATCH(O$3,入力!$CJ$2:$CN$2,0)),"")</f>
        <v/>
      </c>
      <c r="P126" s="294" t="str">
        <f>IFERROR(INDEX(入力!$CJ$3:$CN$1048576,MATCH(ROW(P126)-ROW(P$3),入力!$BB$3:$BB$1048576,0),MATCH(P$3,入力!$CJ$2:$CN$2,0)),"")</f>
        <v/>
      </c>
      <c r="Q126" s="294" t="str">
        <f>IFERROR(INDEX(入力!$BV$3:$CN$1048576,MATCH(ROW(Q126)-ROW(Q$3),入力!$BB$3:$BB$1048576,0),MATCH(Q$3,入力!$BV$2:$CN$2,0)),"")</f>
        <v/>
      </c>
      <c r="R126" s="77" t="str">
        <f>IFERROR(INDEX(入力!$BV$3:$CN$1048576,MATCH(ROW(R126)-ROW(R$3),入力!$BB$3:$BB$1048576,0),MATCH(R$3,入力!$BV$2:$CN$2,0)),"")</f>
        <v/>
      </c>
      <c r="S126" s="77" t="str">
        <f>IFERROR(INDEX(入力!$BV$3:$CN$1048576,MATCH(ROW(S126)-ROW(S$3),入力!$BB$3:$BB$1048576,0),MATCH(S$3,入力!$BV$2:$CN$2,0)),"")</f>
        <v/>
      </c>
      <c r="U126" s="28" t="str">
        <f>IF(Z126="","",COUNT($Z$4:Z126))</f>
        <v/>
      </c>
      <c r="V126" s="73" t="str">
        <f t="shared" si="2"/>
        <v/>
      </c>
      <c r="W126" s="113" t="str">
        <f>IF(OR($B126="",$B126=$B127),"",SUMIF($B$4:$B126,$B126,Q$4:Q126))</f>
        <v/>
      </c>
      <c r="X126" s="113" t="str">
        <f>IF(OR($B126="",$B126=$B127),"",SUMIF($B$4:$B126,$B126,K$4:K126)-Y126)</f>
        <v/>
      </c>
      <c r="Y126" s="113" t="str">
        <f>IF(OR($B126="",$B126=$B127),"",SUMIFS(K$4:K126,B$4:B126,$B126,F$4:F126,$Y$3))</f>
        <v/>
      </c>
      <c r="Z126" s="113" t="str">
        <f>IF(OR($B126="",$B126=$B127),"",SUMIF($B$4:$B126,$B126,S$4:S126))</f>
        <v/>
      </c>
    </row>
    <row r="127" spans="1:26" ht="25.05" customHeight="1" x14ac:dyDescent="0.2">
      <c r="A127" s="133" t="str">
        <f>IF(OR(B127="",AND(B126=B127,D126=D127)),"",MAX($A$4:A126)+1)</f>
        <v/>
      </c>
      <c r="B127" s="73" t="str">
        <f>IFERROR(INDEX(入力!$BV$3:$CN$1048576,MATCH(ROW(B127)-ROW(B$3),入力!$BB$3:$BB$1048576,0),MATCH(B$3,入力!$BV$2:$CN$2,0)),"")</f>
        <v/>
      </c>
      <c r="C127" s="74" t="str">
        <f>IFERROR(INDEX(入力!$BV$3:$CN$1048576,MATCH(ROW(C127)-ROW(C$3),入力!$BB$3:$BB$1048576,0),MATCH(C$3,入力!$BV$2:$CN$2,0)),"")</f>
        <v/>
      </c>
      <c r="D127" s="75" t="str">
        <f>IFERROR(INDEX(入力!$BO$3:$BO$1048576,MATCH(ROW(D127)-ROW(D$3),入力!$BB$3:$BB$1048576,0),0),"")</f>
        <v/>
      </c>
      <c r="E127" s="74" t="str">
        <f>IFERROR(INDEX(入力!$BV$3:$CN$1048576,MATCH(ROW(E127)-ROW(E$3),入力!$BB$3:$BB$1048576,0),MATCH(E$3,入力!$BV$2:$CN$2,0)),"")</f>
        <v/>
      </c>
      <c r="F127" s="74" t="str">
        <f>IFERROR(INDEX(入力!$BV$3:$CN$1048576,MATCH(ROW(F127)-ROW(F$3),入力!$BB$3:$BB$1048576,0),MATCH(F$3,入力!$BV$2:$CN$2,0)),"")</f>
        <v/>
      </c>
      <c r="G127" s="74" t="str">
        <f>IFERROR(INDEX(入力!$BV$3:$CN$1048576,MATCH(ROW(G127)-ROW(G$3),入力!$BB$3:$BB$1048576,0),MATCH(G$3,入力!$BV$2:$CN$2,0)),"")</f>
        <v/>
      </c>
      <c r="H127" s="75" t="str">
        <f>IFERROR(INDEX(入力!$BV$3:$CN$1048576,MATCH(ROW(H127)-ROW(H$3),入力!$BB$3:$BB$1048576,0),MATCH(H$3,入力!$BV$2:$CN$2,0)),"")</f>
        <v/>
      </c>
      <c r="I127" s="76" t="str">
        <f>IFERROR(INDEX(入力!$BV$3:$CN$1048576,MATCH(ROW(I127)-ROW(I$3),入力!$BB$3:$BB$1048576,0),MATCH(I$3,入力!$BV$2:$CN$2,0)),"")</f>
        <v/>
      </c>
      <c r="J127" s="75" t="str">
        <f>IFERROR(INDEX(入力!$BV$3:$CN$1048576,MATCH(ROW(J127)-ROW(J$3),入力!$BB$3:$BB$1048576,0),MATCH(J$3,入力!$BV$2:$CN$2,0)),"")</f>
        <v/>
      </c>
      <c r="K127" s="75" t="str">
        <f>IFERROR(INDEX(入力!$BV$3:$CN$1048576,MATCH(ROW(K127)-ROW(K$3),入力!$BB$3:$BB$1048576,0),MATCH(K$3,入力!$BV$2:$CN$2,0)),"")</f>
        <v/>
      </c>
      <c r="L127" s="75" t="str">
        <f>IFERROR(INDEX(入力!$BV$3:$CN$1048576,MATCH(ROW(L127)-ROW(L$3),入力!$BB$3:$BB$1048576,0),MATCH(L$3,入力!$BV$2:$CN$2,0)),"")</f>
        <v/>
      </c>
      <c r="M127" s="117" t="str">
        <f>IFERROR(IF(履歴検索!$A127="","",INDEX(入力!$BV$3:$CN$1048576,MATCH(ROW(M127)-ROW(M$3),入力!$BB$3:$BB$1048576,0),MATCH(M$3,入力!$BV$2:$CN$2,0))),"")</f>
        <v/>
      </c>
      <c r="N127" s="75" t="str">
        <f>IFERROR(INDEX(入力!$BV$3:$CN$1048576,MATCH(ROW(N127)-ROW(N$3),入力!$BB$3:$BB$1048576,0),MATCH(N$3,入力!$BV$2:$CN$2,0)),"")</f>
        <v/>
      </c>
      <c r="O127" s="294" t="str">
        <f>IFERROR(INDEX(入力!$CJ$3:$CN$1048576,MATCH(ROW(O127)-ROW(O$3),入力!$BB$3:$BB$1048576,0),MATCH(O$3,入力!$CJ$2:$CN$2,0)),"")</f>
        <v/>
      </c>
      <c r="P127" s="294" t="str">
        <f>IFERROR(INDEX(入力!$CJ$3:$CN$1048576,MATCH(ROW(P127)-ROW(P$3),入力!$BB$3:$BB$1048576,0),MATCH(P$3,入力!$CJ$2:$CN$2,0)),"")</f>
        <v/>
      </c>
      <c r="Q127" s="294" t="str">
        <f>IFERROR(INDEX(入力!$BV$3:$CN$1048576,MATCH(ROW(Q127)-ROW(Q$3),入力!$BB$3:$BB$1048576,0),MATCH(Q$3,入力!$BV$2:$CN$2,0)),"")</f>
        <v/>
      </c>
      <c r="R127" s="77" t="str">
        <f>IFERROR(INDEX(入力!$BV$3:$CN$1048576,MATCH(ROW(R127)-ROW(R$3),入力!$BB$3:$BB$1048576,0),MATCH(R$3,入力!$BV$2:$CN$2,0)),"")</f>
        <v/>
      </c>
      <c r="S127" s="77" t="str">
        <f>IFERROR(INDEX(入力!$BV$3:$CN$1048576,MATCH(ROW(S127)-ROW(S$3),入力!$BB$3:$BB$1048576,0),MATCH(S$3,入力!$BV$2:$CN$2,0)),"")</f>
        <v/>
      </c>
      <c r="U127" s="28" t="str">
        <f>IF(Z127="","",COUNT($Z$4:Z127))</f>
        <v/>
      </c>
      <c r="V127" s="73" t="str">
        <f t="shared" si="2"/>
        <v/>
      </c>
      <c r="W127" s="113" t="str">
        <f>IF(OR($B127="",$B127=$B128),"",SUMIF($B$4:$B127,$B127,Q$4:Q127))</f>
        <v/>
      </c>
      <c r="X127" s="113" t="str">
        <f>IF(OR($B127="",$B127=$B128),"",SUMIF($B$4:$B127,$B127,K$4:K127)-Y127)</f>
        <v/>
      </c>
      <c r="Y127" s="113" t="str">
        <f>IF(OR($B127="",$B127=$B128),"",SUMIFS(K$4:K127,B$4:B127,$B127,F$4:F127,$Y$3))</f>
        <v/>
      </c>
      <c r="Z127" s="113" t="str">
        <f>IF(OR($B127="",$B127=$B128),"",SUMIF($B$4:$B127,$B127,S$4:S127))</f>
        <v/>
      </c>
    </row>
    <row r="128" spans="1:26" ht="25.05" customHeight="1" x14ac:dyDescent="0.2">
      <c r="A128" s="133" t="str">
        <f>IF(OR(B128="",AND(B127=B128,D127=D128)),"",MAX($A$4:A127)+1)</f>
        <v/>
      </c>
      <c r="B128" s="73" t="str">
        <f>IFERROR(INDEX(入力!$BV$3:$CN$1048576,MATCH(ROW(B128)-ROW(B$3),入力!$BB$3:$BB$1048576,0),MATCH(B$3,入力!$BV$2:$CN$2,0)),"")</f>
        <v/>
      </c>
      <c r="C128" s="74" t="str">
        <f>IFERROR(INDEX(入力!$BV$3:$CN$1048576,MATCH(ROW(C128)-ROW(C$3),入力!$BB$3:$BB$1048576,0),MATCH(C$3,入力!$BV$2:$CN$2,0)),"")</f>
        <v/>
      </c>
      <c r="D128" s="75" t="str">
        <f>IFERROR(INDEX(入力!$BO$3:$BO$1048576,MATCH(ROW(D128)-ROW(D$3),入力!$BB$3:$BB$1048576,0),0),"")</f>
        <v/>
      </c>
      <c r="E128" s="74" t="str">
        <f>IFERROR(INDEX(入力!$BV$3:$CN$1048576,MATCH(ROW(E128)-ROW(E$3),入力!$BB$3:$BB$1048576,0),MATCH(E$3,入力!$BV$2:$CN$2,0)),"")</f>
        <v/>
      </c>
      <c r="F128" s="74" t="str">
        <f>IFERROR(INDEX(入力!$BV$3:$CN$1048576,MATCH(ROW(F128)-ROW(F$3),入力!$BB$3:$BB$1048576,0),MATCH(F$3,入力!$BV$2:$CN$2,0)),"")</f>
        <v/>
      </c>
      <c r="G128" s="74" t="str">
        <f>IFERROR(INDEX(入力!$BV$3:$CN$1048576,MATCH(ROW(G128)-ROW(G$3),入力!$BB$3:$BB$1048576,0),MATCH(G$3,入力!$BV$2:$CN$2,0)),"")</f>
        <v/>
      </c>
      <c r="H128" s="75" t="str">
        <f>IFERROR(INDEX(入力!$BV$3:$CN$1048576,MATCH(ROW(H128)-ROW(H$3),入力!$BB$3:$BB$1048576,0),MATCH(H$3,入力!$BV$2:$CN$2,0)),"")</f>
        <v/>
      </c>
      <c r="I128" s="76" t="str">
        <f>IFERROR(INDEX(入力!$BV$3:$CN$1048576,MATCH(ROW(I128)-ROW(I$3),入力!$BB$3:$BB$1048576,0),MATCH(I$3,入力!$BV$2:$CN$2,0)),"")</f>
        <v/>
      </c>
      <c r="J128" s="75" t="str">
        <f>IFERROR(INDEX(入力!$BV$3:$CN$1048576,MATCH(ROW(J128)-ROW(J$3),入力!$BB$3:$BB$1048576,0),MATCH(J$3,入力!$BV$2:$CN$2,0)),"")</f>
        <v/>
      </c>
      <c r="K128" s="75" t="str">
        <f>IFERROR(INDEX(入力!$BV$3:$CN$1048576,MATCH(ROW(K128)-ROW(K$3),入力!$BB$3:$BB$1048576,0),MATCH(K$3,入力!$BV$2:$CN$2,0)),"")</f>
        <v/>
      </c>
      <c r="L128" s="75" t="str">
        <f>IFERROR(INDEX(入力!$BV$3:$CN$1048576,MATCH(ROW(L128)-ROW(L$3),入力!$BB$3:$BB$1048576,0),MATCH(L$3,入力!$BV$2:$CN$2,0)),"")</f>
        <v/>
      </c>
      <c r="M128" s="117" t="str">
        <f>IFERROR(IF(履歴検索!$A128="","",INDEX(入力!$BV$3:$CN$1048576,MATCH(ROW(M128)-ROW(M$3),入力!$BB$3:$BB$1048576,0),MATCH(M$3,入力!$BV$2:$CN$2,0))),"")</f>
        <v/>
      </c>
      <c r="N128" s="75" t="str">
        <f>IFERROR(INDEX(入力!$BV$3:$CN$1048576,MATCH(ROW(N128)-ROW(N$3),入力!$BB$3:$BB$1048576,0),MATCH(N$3,入力!$BV$2:$CN$2,0)),"")</f>
        <v/>
      </c>
      <c r="O128" s="294" t="str">
        <f>IFERROR(INDEX(入力!$CJ$3:$CN$1048576,MATCH(ROW(O128)-ROW(O$3),入力!$BB$3:$BB$1048576,0),MATCH(O$3,入力!$CJ$2:$CN$2,0)),"")</f>
        <v/>
      </c>
      <c r="P128" s="294" t="str">
        <f>IFERROR(INDEX(入力!$CJ$3:$CN$1048576,MATCH(ROW(P128)-ROW(P$3),入力!$BB$3:$BB$1048576,0),MATCH(P$3,入力!$CJ$2:$CN$2,0)),"")</f>
        <v/>
      </c>
      <c r="Q128" s="294" t="str">
        <f>IFERROR(INDEX(入力!$BV$3:$CN$1048576,MATCH(ROW(Q128)-ROW(Q$3),入力!$BB$3:$BB$1048576,0),MATCH(Q$3,入力!$BV$2:$CN$2,0)),"")</f>
        <v/>
      </c>
      <c r="R128" s="77" t="str">
        <f>IFERROR(INDEX(入力!$BV$3:$CN$1048576,MATCH(ROW(R128)-ROW(R$3),入力!$BB$3:$BB$1048576,0),MATCH(R$3,入力!$BV$2:$CN$2,0)),"")</f>
        <v/>
      </c>
      <c r="S128" s="77" t="str">
        <f>IFERROR(INDEX(入力!$BV$3:$CN$1048576,MATCH(ROW(S128)-ROW(S$3),入力!$BB$3:$BB$1048576,0),MATCH(S$3,入力!$BV$2:$CN$2,0)),"")</f>
        <v/>
      </c>
      <c r="U128" s="28" t="str">
        <f>IF(Z128="","",COUNT($Z$4:Z128))</f>
        <v/>
      </c>
      <c r="V128" s="73" t="str">
        <f t="shared" si="2"/>
        <v/>
      </c>
      <c r="W128" s="113" t="str">
        <f>IF(OR($B128="",$B128=$B129),"",SUMIF($B$4:$B128,$B128,Q$4:Q128))</f>
        <v/>
      </c>
      <c r="X128" s="113" t="str">
        <f>IF(OR($B128="",$B128=$B129),"",SUMIF($B$4:$B128,$B128,K$4:K128)-Y128)</f>
        <v/>
      </c>
      <c r="Y128" s="113" t="str">
        <f>IF(OR($B128="",$B128=$B129),"",SUMIFS(K$4:K128,B$4:B128,$B128,F$4:F128,$Y$3))</f>
        <v/>
      </c>
      <c r="Z128" s="113" t="str">
        <f>IF(OR($B128="",$B128=$B129),"",SUMIF($B$4:$B128,$B128,S$4:S128))</f>
        <v/>
      </c>
    </row>
    <row r="129" spans="1:26" ht="25.05" customHeight="1" x14ac:dyDescent="0.2">
      <c r="A129" s="133" t="str">
        <f>IF(OR(B129="",AND(B128=B129,D128=D129)),"",MAX($A$4:A128)+1)</f>
        <v/>
      </c>
      <c r="B129" s="73" t="str">
        <f>IFERROR(INDEX(入力!$BV$3:$CN$1048576,MATCH(ROW(B129)-ROW(B$3),入力!$BB$3:$BB$1048576,0),MATCH(B$3,入力!$BV$2:$CN$2,0)),"")</f>
        <v/>
      </c>
      <c r="C129" s="74" t="str">
        <f>IFERROR(INDEX(入力!$BV$3:$CN$1048576,MATCH(ROW(C129)-ROW(C$3),入力!$BB$3:$BB$1048576,0),MATCH(C$3,入力!$BV$2:$CN$2,0)),"")</f>
        <v/>
      </c>
      <c r="D129" s="75" t="str">
        <f>IFERROR(INDEX(入力!$BO$3:$BO$1048576,MATCH(ROW(D129)-ROW(D$3),入力!$BB$3:$BB$1048576,0),0),"")</f>
        <v/>
      </c>
      <c r="E129" s="74" t="str">
        <f>IFERROR(INDEX(入力!$BV$3:$CN$1048576,MATCH(ROW(E129)-ROW(E$3),入力!$BB$3:$BB$1048576,0),MATCH(E$3,入力!$BV$2:$CN$2,0)),"")</f>
        <v/>
      </c>
      <c r="F129" s="74" t="str">
        <f>IFERROR(INDEX(入力!$BV$3:$CN$1048576,MATCH(ROW(F129)-ROW(F$3),入力!$BB$3:$BB$1048576,0),MATCH(F$3,入力!$BV$2:$CN$2,0)),"")</f>
        <v/>
      </c>
      <c r="G129" s="74" t="str">
        <f>IFERROR(INDEX(入力!$BV$3:$CN$1048576,MATCH(ROW(G129)-ROW(G$3),入力!$BB$3:$BB$1048576,0),MATCH(G$3,入力!$BV$2:$CN$2,0)),"")</f>
        <v/>
      </c>
      <c r="H129" s="75" t="str">
        <f>IFERROR(INDEX(入力!$BV$3:$CN$1048576,MATCH(ROW(H129)-ROW(H$3),入力!$BB$3:$BB$1048576,0),MATCH(H$3,入力!$BV$2:$CN$2,0)),"")</f>
        <v/>
      </c>
      <c r="I129" s="76" t="str">
        <f>IFERROR(INDEX(入力!$BV$3:$CN$1048576,MATCH(ROW(I129)-ROW(I$3),入力!$BB$3:$BB$1048576,0),MATCH(I$3,入力!$BV$2:$CN$2,0)),"")</f>
        <v/>
      </c>
      <c r="J129" s="75" t="str">
        <f>IFERROR(INDEX(入力!$BV$3:$CN$1048576,MATCH(ROW(J129)-ROW(J$3),入力!$BB$3:$BB$1048576,0),MATCH(J$3,入力!$BV$2:$CN$2,0)),"")</f>
        <v/>
      </c>
      <c r="K129" s="75" t="str">
        <f>IFERROR(INDEX(入力!$BV$3:$CN$1048576,MATCH(ROW(K129)-ROW(K$3),入力!$BB$3:$BB$1048576,0),MATCH(K$3,入力!$BV$2:$CN$2,0)),"")</f>
        <v/>
      </c>
      <c r="L129" s="75" t="str">
        <f>IFERROR(INDEX(入力!$BV$3:$CN$1048576,MATCH(ROW(L129)-ROW(L$3),入力!$BB$3:$BB$1048576,0),MATCH(L$3,入力!$BV$2:$CN$2,0)),"")</f>
        <v/>
      </c>
      <c r="M129" s="117" t="str">
        <f>IFERROR(IF(履歴検索!$A129="","",INDEX(入力!$BV$3:$CN$1048576,MATCH(ROW(M129)-ROW(M$3),入力!$BB$3:$BB$1048576,0),MATCH(M$3,入力!$BV$2:$CN$2,0))),"")</f>
        <v/>
      </c>
      <c r="N129" s="75" t="str">
        <f>IFERROR(INDEX(入力!$BV$3:$CN$1048576,MATCH(ROW(N129)-ROW(N$3),入力!$BB$3:$BB$1048576,0),MATCH(N$3,入力!$BV$2:$CN$2,0)),"")</f>
        <v/>
      </c>
      <c r="O129" s="294" t="str">
        <f>IFERROR(INDEX(入力!$CJ$3:$CN$1048576,MATCH(ROW(O129)-ROW(O$3),入力!$BB$3:$BB$1048576,0),MATCH(O$3,入力!$CJ$2:$CN$2,0)),"")</f>
        <v/>
      </c>
      <c r="P129" s="294" t="str">
        <f>IFERROR(INDEX(入力!$CJ$3:$CN$1048576,MATCH(ROW(P129)-ROW(P$3),入力!$BB$3:$BB$1048576,0),MATCH(P$3,入力!$CJ$2:$CN$2,0)),"")</f>
        <v/>
      </c>
      <c r="Q129" s="294" t="str">
        <f>IFERROR(INDEX(入力!$BV$3:$CN$1048576,MATCH(ROW(Q129)-ROW(Q$3),入力!$BB$3:$BB$1048576,0),MATCH(Q$3,入力!$BV$2:$CN$2,0)),"")</f>
        <v/>
      </c>
      <c r="R129" s="77" t="str">
        <f>IFERROR(INDEX(入力!$BV$3:$CN$1048576,MATCH(ROW(R129)-ROW(R$3),入力!$BB$3:$BB$1048576,0),MATCH(R$3,入力!$BV$2:$CN$2,0)),"")</f>
        <v/>
      </c>
      <c r="S129" s="77" t="str">
        <f>IFERROR(INDEX(入力!$BV$3:$CN$1048576,MATCH(ROW(S129)-ROW(S$3),入力!$BB$3:$BB$1048576,0),MATCH(S$3,入力!$BV$2:$CN$2,0)),"")</f>
        <v/>
      </c>
      <c r="U129" s="28" t="str">
        <f>IF(Z129="","",COUNT($Z$4:Z129))</f>
        <v/>
      </c>
      <c r="V129" s="73" t="str">
        <f t="shared" si="2"/>
        <v/>
      </c>
      <c r="W129" s="113" t="str">
        <f>IF(OR($B129="",$B129=$B130),"",SUMIF($B$4:$B129,$B129,Q$4:Q129))</f>
        <v/>
      </c>
      <c r="X129" s="113" t="str">
        <f>IF(OR($B129="",$B129=$B130),"",SUMIF($B$4:$B129,$B129,K$4:K129)-Y129)</f>
        <v/>
      </c>
      <c r="Y129" s="113" t="str">
        <f>IF(OR($B129="",$B129=$B130),"",SUMIFS(K$4:K129,B$4:B129,$B129,F$4:F129,$Y$3))</f>
        <v/>
      </c>
      <c r="Z129" s="113" t="str">
        <f>IF(OR($B129="",$B129=$B130),"",SUMIF($B$4:$B129,$B129,S$4:S129))</f>
        <v/>
      </c>
    </row>
    <row r="130" spans="1:26" ht="25.05" customHeight="1" x14ac:dyDescent="0.2">
      <c r="A130" s="133" t="str">
        <f>IF(OR(B130="",AND(B129=B130,D129=D130)),"",MAX($A$4:A129)+1)</f>
        <v/>
      </c>
      <c r="B130" s="73" t="str">
        <f>IFERROR(INDEX(入力!$BV$3:$CN$1048576,MATCH(ROW(B130)-ROW(B$3),入力!$BB$3:$BB$1048576,0),MATCH(B$3,入力!$BV$2:$CN$2,0)),"")</f>
        <v/>
      </c>
      <c r="C130" s="74" t="str">
        <f>IFERROR(INDEX(入力!$BV$3:$CN$1048576,MATCH(ROW(C130)-ROW(C$3),入力!$BB$3:$BB$1048576,0),MATCH(C$3,入力!$BV$2:$CN$2,0)),"")</f>
        <v/>
      </c>
      <c r="D130" s="75" t="str">
        <f>IFERROR(INDEX(入力!$BO$3:$BO$1048576,MATCH(ROW(D130)-ROW(D$3),入力!$BB$3:$BB$1048576,0),0),"")</f>
        <v/>
      </c>
      <c r="E130" s="74" t="str">
        <f>IFERROR(INDEX(入力!$BV$3:$CN$1048576,MATCH(ROW(E130)-ROW(E$3),入力!$BB$3:$BB$1048576,0),MATCH(E$3,入力!$BV$2:$CN$2,0)),"")</f>
        <v/>
      </c>
      <c r="F130" s="74" t="str">
        <f>IFERROR(INDEX(入力!$BV$3:$CN$1048576,MATCH(ROW(F130)-ROW(F$3),入力!$BB$3:$BB$1048576,0),MATCH(F$3,入力!$BV$2:$CN$2,0)),"")</f>
        <v/>
      </c>
      <c r="G130" s="74" t="str">
        <f>IFERROR(INDEX(入力!$BV$3:$CN$1048576,MATCH(ROW(G130)-ROW(G$3),入力!$BB$3:$BB$1048576,0),MATCH(G$3,入力!$BV$2:$CN$2,0)),"")</f>
        <v/>
      </c>
      <c r="H130" s="75" t="str">
        <f>IFERROR(INDEX(入力!$BV$3:$CN$1048576,MATCH(ROW(H130)-ROW(H$3),入力!$BB$3:$BB$1048576,0),MATCH(H$3,入力!$BV$2:$CN$2,0)),"")</f>
        <v/>
      </c>
      <c r="I130" s="76" t="str">
        <f>IFERROR(INDEX(入力!$BV$3:$CN$1048576,MATCH(ROW(I130)-ROW(I$3),入力!$BB$3:$BB$1048576,0),MATCH(I$3,入力!$BV$2:$CN$2,0)),"")</f>
        <v/>
      </c>
      <c r="J130" s="75" t="str">
        <f>IFERROR(INDEX(入力!$BV$3:$CN$1048576,MATCH(ROW(J130)-ROW(J$3),入力!$BB$3:$BB$1048576,0),MATCH(J$3,入力!$BV$2:$CN$2,0)),"")</f>
        <v/>
      </c>
      <c r="K130" s="75" t="str">
        <f>IFERROR(INDEX(入力!$BV$3:$CN$1048576,MATCH(ROW(K130)-ROW(K$3),入力!$BB$3:$BB$1048576,0),MATCH(K$3,入力!$BV$2:$CN$2,0)),"")</f>
        <v/>
      </c>
      <c r="L130" s="75" t="str">
        <f>IFERROR(INDEX(入力!$BV$3:$CN$1048576,MATCH(ROW(L130)-ROW(L$3),入力!$BB$3:$BB$1048576,0),MATCH(L$3,入力!$BV$2:$CN$2,0)),"")</f>
        <v/>
      </c>
      <c r="M130" s="117" t="str">
        <f>IFERROR(IF(履歴検索!$A130="","",INDEX(入力!$BV$3:$CN$1048576,MATCH(ROW(M130)-ROW(M$3),入力!$BB$3:$BB$1048576,0),MATCH(M$3,入力!$BV$2:$CN$2,0))),"")</f>
        <v/>
      </c>
      <c r="N130" s="75" t="str">
        <f>IFERROR(INDEX(入力!$BV$3:$CN$1048576,MATCH(ROW(N130)-ROW(N$3),入力!$BB$3:$BB$1048576,0),MATCH(N$3,入力!$BV$2:$CN$2,0)),"")</f>
        <v/>
      </c>
      <c r="O130" s="294" t="str">
        <f>IFERROR(INDEX(入力!$CJ$3:$CN$1048576,MATCH(ROW(O130)-ROW(O$3),入力!$BB$3:$BB$1048576,0),MATCH(O$3,入力!$CJ$2:$CN$2,0)),"")</f>
        <v/>
      </c>
      <c r="P130" s="294" t="str">
        <f>IFERROR(INDEX(入力!$CJ$3:$CN$1048576,MATCH(ROW(P130)-ROW(P$3),入力!$BB$3:$BB$1048576,0),MATCH(P$3,入力!$CJ$2:$CN$2,0)),"")</f>
        <v/>
      </c>
      <c r="Q130" s="294" t="str">
        <f>IFERROR(INDEX(入力!$BV$3:$CN$1048576,MATCH(ROW(Q130)-ROW(Q$3),入力!$BB$3:$BB$1048576,0),MATCH(Q$3,入力!$BV$2:$CN$2,0)),"")</f>
        <v/>
      </c>
      <c r="R130" s="77" t="str">
        <f>IFERROR(INDEX(入力!$BV$3:$CN$1048576,MATCH(ROW(R130)-ROW(R$3),入力!$BB$3:$BB$1048576,0),MATCH(R$3,入力!$BV$2:$CN$2,0)),"")</f>
        <v/>
      </c>
      <c r="S130" s="77" t="str">
        <f>IFERROR(INDEX(入力!$BV$3:$CN$1048576,MATCH(ROW(S130)-ROW(S$3),入力!$BB$3:$BB$1048576,0),MATCH(S$3,入力!$BV$2:$CN$2,0)),"")</f>
        <v/>
      </c>
      <c r="U130" s="28" t="str">
        <f>IF(Z130="","",COUNT($Z$4:Z130))</f>
        <v/>
      </c>
      <c r="V130" s="73" t="str">
        <f t="shared" si="2"/>
        <v/>
      </c>
      <c r="W130" s="113" t="str">
        <f>IF(OR($B130="",$B130=$B131),"",SUMIF($B$4:$B130,$B130,Q$4:Q130))</f>
        <v/>
      </c>
      <c r="X130" s="113" t="str">
        <f>IF(OR($B130="",$B130=$B131),"",SUMIF($B$4:$B130,$B130,K$4:K130)-Y130)</f>
        <v/>
      </c>
      <c r="Y130" s="113" t="str">
        <f>IF(OR($B130="",$B130=$B131),"",SUMIFS(K$4:K130,B$4:B130,$B130,F$4:F130,$Y$3))</f>
        <v/>
      </c>
      <c r="Z130" s="113" t="str">
        <f>IF(OR($B130="",$B130=$B131),"",SUMIF($B$4:$B130,$B130,S$4:S130))</f>
        <v/>
      </c>
    </row>
    <row r="131" spans="1:26" ht="25.05" customHeight="1" x14ac:dyDescent="0.2">
      <c r="A131" s="133" t="str">
        <f>IF(OR(B131="",AND(B130=B131,D130=D131)),"",MAX($A$4:A130)+1)</f>
        <v/>
      </c>
      <c r="B131" s="73" t="str">
        <f>IFERROR(INDEX(入力!$BV$3:$CN$1048576,MATCH(ROW(B131)-ROW(B$3),入力!$BB$3:$BB$1048576,0),MATCH(B$3,入力!$BV$2:$CN$2,0)),"")</f>
        <v/>
      </c>
      <c r="C131" s="74" t="str">
        <f>IFERROR(INDEX(入力!$BV$3:$CN$1048576,MATCH(ROW(C131)-ROW(C$3),入力!$BB$3:$BB$1048576,0),MATCH(C$3,入力!$BV$2:$CN$2,0)),"")</f>
        <v/>
      </c>
      <c r="D131" s="75" t="str">
        <f>IFERROR(INDEX(入力!$BO$3:$BO$1048576,MATCH(ROW(D131)-ROW(D$3),入力!$BB$3:$BB$1048576,0),0),"")</f>
        <v/>
      </c>
      <c r="E131" s="74" t="str">
        <f>IFERROR(INDEX(入力!$BV$3:$CN$1048576,MATCH(ROW(E131)-ROW(E$3),入力!$BB$3:$BB$1048576,0),MATCH(E$3,入力!$BV$2:$CN$2,0)),"")</f>
        <v/>
      </c>
      <c r="F131" s="74" t="str">
        <f>IFERROR(INDEX(入力!$BV$3:$CN$1048576,MATCH(ROW(F131)-ROW(F$3),入力!$BB$3:$BB$1048576,0),MATCH(F$3,入力!$BV$2:$CN$2,0)),"")</f>
        <v/>
      </c>
      <c r="G131" s="74" t="str">
        <f>IFERROR(INDEX(入力!$BV$3:$CN$1048576,MATCH(ROW(G131)-ROW(G$3),入力!$BB$3:$BB$1048576,0),MATCH(G$3,入力!$BV$2:$CN$2,0)),"")</f>
        <v/>
      </c>
      <c r="H131" s="75" t="str">
        <f>IFERROR(INDEX(入力!$BV$3:$CN$1048576,MATCH(ROW(H131)-ROW(H$3),入力!$BB$3:$BB$1048576,0),MATCH(H$3,入力!$BV$2:$CN$2,0)),"")</f>
        <v/>
      </c>
      <c r="I131" s="76" t="str">
        <f>IFERROR(INDEX(入力!$BV$3:$CN$1048576,MATCH(ROW(I131)-ROW(I$3),入力!$BB$3:$BB$1048576,0),MATCH(I$3,入力!$BV$2:$CN$2,0)),"")</f>
        <v/>
      </c>
      <c r="J131" s="75" t="str">
        <f>IFERROR(INDEX(入力!$BV$3:$CN$1048576,MATCH(ROW(J131)-ROW(J$3),入力!$BB$3:$BB$1048576,0),MATCH(J$3,入力!$BV$2:$CN$2,0)),"")</f>
        <v/>
      </c>
      <c r="K131" s="75" t="str">
        <f>IFERROR(INDEX(入力!$BV$3:$CN$1048576,MATCH(ROW(K131)-ROW(K$3),入力!$BB$3:$BB$1048576,0),MATCH(K$3,入力!$BV$2:$CN$2,0)),"")</f>
        <v/>
      </c>
      <c r="L131" s="75" t="str">
        <f>IFERROR(INDEX(入力!$BV$3:$CN$1048576,MATCH(ROW(L131)-ROW(L$3),入力!$BB$3:$BB$1048576,0),MATCH(L$3,入力!$BV$2:$CN$2,0)),"")</f>
        <v/>
      </c>
      <c r="M131" s="117" t="str">
        <f>IFERROR(IF(履歴検索!$A131="","",INDEX(入力!$BV$3:$CN$1048576,MATCH(ROW(M131)-ROW(M$3),入力!$BB$3:$BB$1048576,0),MATCH(M$3,入力!$BV$2:$CN$2,0))),"")</f>
        <v/>
      </c>
      <c r="N131" s="75" t="str">
        <f>IFERROR(INDEX(入力!$BV$3:$CN$1048576,MATCH(ROW(N131)-ROW(N$3),入力!$BB$3:$BB$1048576,0),MATCH(N$3,入力!$BV$2:$CN$2,0)),"")</f>
        <v/>
      </c>
      <c r="O131" s="294" t="str">
        <f>IFERROR(INDEX(入力!$CJ$3:$CN$1048576,MATCH(ROW(O131)-ROW(O$3),入力!$BB$3:$BB$1048576,0),MATCH(O$3,入力!$CJ$2:$CN$2,0)),"")</f>
        <v/>
      </c>
      <c r="P131" s="294" t="str">
        <f>IFERROR(INDEX(入力!$CJ$3:$CN$1048576,MATCH(ROW(P131)-ROW(P$3),入力!$BB$3:$BB$1048576,0),MATCH(P$3,入力!$CJ$2:$CN$2,0)),"")</f>
        <v/>
      </c>
      <c r="Q131" s="294" t="str">
        <f>IFERROR(INDEX(入力!$BV$3:$CN$1048576,MATCH(ROW(Q131)-ROW(Q$3),入力!$BB$3:$BB$1048576,0),MATCH(Q$3,入力!$BV$2:$CN$2,0)),"")</f>
        <v/>
      </c>
      <c r="R131" s="77" t="str">
        <f>IFERROR(INDEX(入力!$BV$3:$CN$1048576,MATCH(ROW(R131)-ROW(R$3),入力!$BB$3:$BB$1048576,0),MATCH(R$3,入力!$BV$2:$CN$2,0)),"")</f>
        <v/>
      </c>
      <c r="S131" s="77" t="str">
        <f>IFERROR(INDEX(入力!$BV$3:$CN$1048576,MATCH(ROW(S131)-ROW(S$3),入力!$BB$3:$BB$1048576,0),MATCH(S$3,入力!$BV$2:$CN$2,0)),"")</f>
        <v/>
      </c>
      <c r="U131" s="28" t="str">
        <f>IF(Z131="","",COUNT($Z$4:Z131))</f>
        <v/>
      </c>
      <c r="V131" s="73" t="str">
        <f t="shared" si="2"/>
        <v/>
      </c>
      <c r="W131" s="113" t="str">
        <f>IF(OR($B131="",$B131=$B132),"",SUMIF($B$4:$B131,$B131,Q$4:Q131))</f>
        <v/>
      </c>
      <c r="X131" s="113" t="str">
        <f>IF(OR($B131="",$B131=$B132),"",SUMIF($B$4:$B131,$B131,K$4:K131)-Y131)</f>
        <v/>
      </c>
      <c r="Y131" s="113" t="str">
        <f>IF(OR($B131="",$B131=$B132),"",SUMIFS(K$4:K131,B$4:B131,$B131,F$4:F131,$Y$3))</f>
        <v/>
      </c>
      <c r="Z131" s="113" t="str">
        <f>IF(OR($B131="",$B131=$B132),"",SUMIF($B$4:$B131,$B131,S$4:S131))</f>
        <v/>
      </c>
    </row>
    <row r="132" spans="1:26" ht="25.05" customHeight="1" x14ac:dyDescent="0.2">
      <c r="A132" s="133" t="str">
        <f>IF(OR(B132="",AND(B131=B132,D131=D132)),"",MAX($A$4:A131)+1)</f>
        <v/>
      </c>
      <c r="B132" s="73" t="str">
        <f>IFERROR(INDEX(入力!$BV$3:$CN$1048576,MATCH(ROW(B132)-ROW(B$3),入力!$BB$3:$BB$1048576,0),MATCH(B$3,入力!$BV$2:$CN$2,0)),"")</f>
        <v/>
      </c>
      <c r="C132" s="74" t="str">
        <f>IFERROR(INDEX(入力!$BV$3:$CN$1048576,MATCH(ROW(C132)-ROW(C$3),入力!$BB$3:$BB$1048576,0),MATCH(C$3,入力!$BV$2:$CN$2,0)),"")</f>
        <v/>
      </c>
      <c r="D132" s="75" t="str">
        <f>IFERROR(INDEX(入力!$BO$3:$BO$1048576,MATCH(ROW(D132)-ROW(D$3),入力!$BB$3:$BB$1048576,0),0),"")</f>
        <v/>
      </c>
      <c r="E132" s="74" t="str">
        <f>IFERROR(INDEX(入力!$BV$3:$CN$1048576,MATCH(ROW(E132)-ROW(E$3),入力!$BB$3:$BB$1048576,0),MATCH(E$3,入力!$BV$2:$CN$2,0)),"")</f>
        <v/>
      </c>
      <c r="F132" s="74" t="str">
        <f>IFERROR(INDEX(入力!$BV$3:$CN$1048576,MATCH(ROW(F132)-ROW(F$3),入力!$BB$3:$BB$1048576,0),MATCH(F$3,入力!$BV$2:$CN$2,0)),"")</f>
        <v/>
      </c>
      <c r="G132" s="74" t="str">
        <f>IFERROR(INDEX(入力!$BV$3:$CN$1048576,MATCH(ROW(G132)-ROW(G$3),入力!$BB$3:$BB$1048576,0),MATCH(G$3,入力!$BV$2:$CN$2,0)),"")</f>
        <v/>
      </c>
      <c r="H132" s="75" t="str">
        <f>IFERROR(INDEX(入力!$BV$3:$CN$1048576,MATCH(ROW(H132)-ROW(H$3),入力!$BB$3:$BB$1048576,0),MATCH(H$3,入力!$BV$2:$CN$2,0)),"")</f>
        <v/>
      </c>
      <c r="I132" s="76" t="str">
        <f>IFERROR(INDEX(入力!$BV$3:$CN$1048576,MATCH(ROW(I132)-ROW(I$3),入力!$BB$3:$BB$1048576,0),MATCH(I$3,入力!$BV$2:$CN$2,0)),"")</f>
        <v/>
      </c>
      <c r="J132" s="75" t="str">
        <f>IFERROR(INDEX(入力!$BV$3:$CN$1048576,MATCH(ROW(J132)-ROW(J$3),入力!$BB$3:$BB$1048576,0),MATCH(J$3,入力!$BV$2:$CN$2,0)),"")</f>
        <v/>
      </c>
      <c r="K132" s="75" t="str">
        <f>IFERROR(INDEX(入力!$BV$3:$CN$1048576,MATCH(ROW(K132)-ROW(K$3),入力!$BB$3:$BB$1048576,0),MATCH(K$3,入力!$BV$2:$CN$2,0)),"")</f>
        <v/>
      </c>
      <c r="L132" s="75" t="str">
        <f>IFERROR(INDEX(入力!$BV$3:$CN$1048576,MATCH(ROW(L132)-ROW(L$3),入力!$BB$3:$BB$1048576,0),MATCH(L$3,入力!$BV$2:$CN$2,0)),"")</f>
        <v/>
      </c>
      <c r="M132" s="117" t="str">
        <f>IFERROR(IF(履歴検索!$A132="","",INDEX(入力!$BV$3:$CN$1048576,MATCH(ROW(M132)-ROW(M$3),入力!$BB$3:$BB$1048576,0),MATCH(M$3,入力!$BV$2:$CN$2,0))),"")</f>
        <v/>
      </c>
      <c r="N132" s="75" t="str">
        <f>IFERROR(INDEX(入力!$BV$3:$CN$1048576,MATCH(ROW(N132)-ROW(N$3),入力!$BB$3:$BB$1048576,0),MATCH(N$3,入力!$BV$2:$CN$2,0)),"")</f>
        <v/>
      </c>
      <c r="O132" s="294" t="str">
        <f>IFERROR(INDEX(入力!$CJ$3:$CN$1048576,MATCH(ROW(O132)-ROW(O$3),入力!$BB$3:$BB$1048576,0),MATCH(O$3,入力!$CJ$2:$CN$2,0)),"")</f>
        <v/>
      </c>
      <c r="P132" s="294" t="str">
        <f>IFERROR(INDEX(入力!$CJ$3:$CN$1048576,MATCH(ROW(P132)-ROW(P$3),入力!$BB$3:$BB$1048576,0),MATCH(P$3,入力!$CJ$2:$CN$2,0)),"")</f>
        <v/>
      </c>
      <c r="Q132" s="294" t="str">
        <f>IFERROR(INDEX(入力!$BV$3:$CN$1048576,MATCH(ROW(Q132)-ROW(Q$3),入力!$BB$3:$BB$1048576,0),MATCH(Q$3,入力!$BV$2:$CN$2,0)),"")</f>
        <v/>
      </c>
      <c r="R132" s="77" t="str">
        <f>IFERROR(INDEX(入力!$BV$3:$CN$1048576,MATCH(ROW(R132)-ROW(R$3),入力!$BB$3:$BB$1048576,0),MATCH(R$3,入力!$BV$2:$CN$2,0)),"")</f>
        <v/>
      </c>
      <c r="S132" s="77" t="str">
        <f>IFERROR(INDEX(入力!$BV$3:$CN$1048576,MATCH(ROW(S132)-ROW(S$3),入力!$BB$3:$BB$1048576,0),MATCH(S$3,入力!$BV$2:$CN$2,0)),"")</f>
        <v/>
      </c>
      <c r="U132" s="28" t="str">
        <f>IF(Z132="","",COUNT($Z$4:Z132))</f>
        <v/>
      </c>
      <c r="V132" s="73" t="str">
        <f t="shared" si="2"/>
        <v/>
      </c>
      <c r="W132" s="113" t="str">
        <f>IF(OR($B132="",$B132=$B133),"",SUMIF($B$4:$B132,$B132,Q$4:Q132))</f>
        <v/>
      </c>
      <c r="X132" s="113" t="str">
        <f>IF(OR($B132="",$B132=$B133),"",SUMIF($B$4:$B132,$B132,K$4:K132)-Y132)</f>
        <v/>
      </c>
      <c r="Y132" s="113" t="str">
        <f>IF(OR($B132="",$B132=$B133),"",SUMIFS(K$4:K132,B$4:B132,$B132,F$4:F132,$Y$3))</f>
        <v/>
      </c>
      <c r="Z132" s="113" t="str">
        <f>IF(OR($B132="",$B132=$B133),"",SUMIF($B$4:$B132,$B132,S$4:S132))</f>
        <v/>
      </c>
    </row>
    <row r="133" spans="1:26" ht="25.05" customHeight="1" x14ac:dyDescent="0.2">
      <c r="A133" s="133" t="str">
        <f>IF(OR(B133="",AND(B132=B133,D132=D133)),"",MAX($A$4:A132)+1)</f>
        <v/>
      </c>
      <c r="B133" s="73" t="str">
        <f>IFERROR(INDEX(入力!$BV$3:$CN$1048576,MATCH(ROW(B133)-ROW(B$3),入力!$BB$3:$BB$1048576,0),MATCH(B$3,入力!$BV$2:$CN$2,0)),"")</f>
        <v/>
      </c>
      <c r="C133" s="74" t="str">
        <f>IFERROR(INDEX(入力!$BV$3:$CN$1048576,MATCH(ROW(C133)-ROW(C$3),入力!$BB$3:$BB$1048576,0),MATCH(C$3,入力!$BV$2:$CN$2,0)),"")</f>
        <v/>
      </c>
      <c r="D133" s="75" t="str">
        <f>IFERROR(INDEX(入力!$BO$3:$BO$1048576,MATCH(ROW(D133)-ROW(D$3),入力!$BB$3:$BB$1048576,0),0),"")</f>
        <v/>
      </c>
      <c r="E133" s="74" t="str">
        <f>IFERROR(INDEX(入力!$BV$3:$CN$1048576,MATCH(ROW(E133)-ROW(E$3),入力!$BB$3:$BB$1048576,0),MATCH(E$3,入力!$BV$2:$CN$2,0)),"")</f>
        <v/>
      </c>
      <c r="F133" s="74" t="str">
        <f>IFERROR(INDEX(入力!$BV$3:$CN$1048576,MATCH(ROW(F133)-ROW(F$3),入力!$BB$3:$BB$1048576,0),MATCH(F$3,入力!$BV$2:$CN$2,0)),"")</f>
        <v/>
      </c>
      <c r="G133" s="74" t="str">
        <f>IFERROR(INDEX(入力!$BV$3:$CN$1048576,MATCH(ROW(G133)-ROW(G$3),入力!$BB$3:$BB$1048576,0),MATCH(G$3,入力!$BV$2:$CN$2,0)),"")</f>
        <v/>
      </c>
      <c r="H133" s="75" t="str">
        <f>IFERROR(INDEX(入力!$BV$3:$CN$1048576,MATCH(ROW(H133)-ROW(H$3),入力!$BB$3:$BB$1048576,0),MATCH(H$3,入力!$BV$2:$CN$2,0)),"")</f>
        <v/>
      </c>
      <c r="I133" s="76" t="str">
        <f>IFERROR(INDEX(入力!$BV$3:$CN$1048576,MATCH(ROW(I133)-ROW(I$3),入力!$BB$3:$BB$1048576,0),MATCH(I$3,入力!$BV$2:$CN$2,0)),"")</f>
        <v/>
      </c>
      <c r="J133" s="75" t="str">
        <f>IFERROR(INDEX(入力!$BV$3:$CN$1048576,MATCH(ROW(J133)-ROW(J$3),入力!$BB$3:$BB$1048576,0),MATCH(J$3,入力!$BV$2:$CN$2,0)),"")</f>
        <v/>
      </c>
      <c r="K133" s="75" t="str">
        <f>IFERROR(INDEX(入力!$BV$3:$CN$1048576,MATCH(ROW(K133)-ROW(K$3),入力!$BB$3:$BB$1048576,0),MATCH(K$3,入力!$BV$2:$CN$2,0)),"")</f>
        <v/>
      </c>
      <c r="L133" s="75" t="str">
        <f>IFERROR(INDEX(入力!$BV$3:$CN$1048576,MATCH(ROW(L133)-ROW(L$3),入力!$BB$3:$BB$1048576,0),MATCH(L$3,入力!$BV$2:$CN$2,0)),"")</f>
        <v/>
      </c>
      <c r="M133" s="117" t="str">
        <f>IFERROR(IF(履歴検索!$A133="","",INDEX(入力!$BV$3:$CN$1048576,MATCH(ROW(M133)-ROW(M$3),入力!$BB$3:$BB$1048576,0),MATCH(M$3,入力!$BV$2:$CN$2,0))),"")</f>
        <v/>
      </c>
      <c r="N133" s="75" t="str">
        <f>IFERROR(INDEX(入力!$BV$3:$CN$1048576,MATCH(ROW(N133)-ROW(N$3),入力!$BB$3:$BB$1048576,0),MATCH(N$3,入力!$BV$2:$CN$2,0)),"")</f>
        <v/>
      </c>
      <c r="O133" s="294" t="str">
        <f>IFERROR(INDEX(入力!$CJ$3:$CN$1048576,MATCH(ROW(O133)-ROW(O$3),入力!$BB$3:$BB$1048576,0),MATCH(O$3,入力!$CJ$2:$CN$2,0)),"")</f>
        <v/>
      </c>
      <c r="P133" s="294" t="str">
        <f>IFERROR(INDEX(入力!$CJ$3:$CN$1048576,MATCH(ROW(P133)-ROW(P$3),入力!$BB$3:$BB$1048576,0),MATCH(P$3,入力!$CJ$2:$CN$2,0)),"")</f>
        <v/>
      </c>
      <c r="Q133" s="294" t="str">
        <f>IFERROR(INDEX(入力!$BV$3:$CN$1048576,MATCH(ROW(Q133)-ROW(Q$3),入力!$BB$3:$BB$1048576,0),MATCH(Q$3,入力!$BV$2:$CN$2,0)),"")</f>
        <v/>
      </c>
      <c r="R133" s="77" t="str">
        <f>IFERROR(INDEX(入力!$BV$3:$CN$1048576,MATCH(ROW(R133)-ROW(R$3),入力!$BB$3:$BB$1048576,0),MATCH(R$3,入力!$BV$2:$CN$2,0)),"")</f>
        <v/>
      </c>
      <c r="S133" s="77" t="str">
        <f>IFERROR(INDEX(入力!$BV$3:$CN$1048576,MATCH(ROW(S133)-ROW(S$3),入力!$BB$3:$BB$1048576,0),MATCH(S$3,入力!$BV$2:$CN$2,0)),"")</f>
        <v/>
      </c>
      <c r="U133" s="28" t="str">
        <f>IF(Z133="","",COUNT($Z$4:Z133))</f>
        <v/>
      </c>
      <c r="V133" s="73" t="str">
        <f t="shared" si="2"/>
        <v/>
      </c>
      <c r="W133" s="113" t="str">
        <f>IF(OR($B133="",$B133=$B134),"",SUMIF($B$4:$B133,$B133,Q$4:Q133))</f>
        <v/>
      </c>
      <c r="X133" s="113" t="str">
        <f>IF(OR($B133="",$B133=$B134),"",SUMIF($B$4:$B133,$B133,K$4:K133)-Y133)</f>
        <v/>
      </c>
      <c r="Y133" s="113" t="str">
        <f>IF(OR($B133="",$B133=$B134),"",SUMIFS(K$4:K133,B$4:B133,$B133,F$4:F133,$Y$3))</f>
        <v/>
      </c>
      <c r="Z133" s="113" t="str">
        <f>IF(OR($B133="",$B133=$B134),"",SUMIF($B$4:$B133,$B133,S$4:S133))</f>
        <v/>
      </c>
    </row>
    <row r="134" spans="1:26" ht="25.05" customHeight="1" x14ac:dyDescent="0.2">
      <c r="A134" s="133" t="str">
        <f>IF(OR(B134="",AND(B133=B134,D133=D134)),"",MAX($A$4:A133)+1)</f>
        <v/>
      </c>
      <c r="B134" s="73" t="str">
        <f>IFERROR(INDEX(入力!$BV$3:$CN$1048576,MATCH(ROW(B134)-ROW(B$3),入力!$BB$3:$BB$1048576,0),MATCH(B$3,入力!$BV$2:$CN$2,0)),"")</f>
        <v/>
      </c>
      <c r="C134" s="74" t="str">
        <f>IFERROR(INDEX(入力!$BV$3:$CN$1048576,MATCH(ROW(C134)-ROW(C$3),入力!$BB$3:$BB$1048576,0),MATCH(C$3,入力!$BV$2:$CN$2,0)),"")</f>
        <v/>
      </c>
      <c r="D134" s="75" t="str">
        <f>IFERROR(INDEX(入力!$BO$3:$BO$1048576,MATCH(ROW(D134)-ROW(D$3),入力!$BB$3:$BB$1048576,0),0),"")</f>
        <v/>
      </c>
      <c r="E134" s="74" t="str">
        <f>IFERROR(INDEX(入力!$BV$3:$CN$1048576,MATCH(ROW(E134)-ROW(E$3),入力!$BB$3:$BB$1048576,0),MATCH(E$3,入力!$BV$2:$CN$2,0)),"")</f>
        <v/>
      </c>
      <c r="F134" s="74" t="str">
        <f>IFERROR(INDEX(入力!$BV$3:$CN$1048576,MATCH(ROW(F134)-ROW(F$3),入力!$BB$3:$BB$1048576,0),MATCH(F$3,入力!$BV$2:$CN$2,0)),"")</f>
        <v/>
      </c>
      <c r="G134" s="74" t="str">
        <f>IFERROR(INDEX(入力!$BV$3:$CN$1048576,MATCH(ROW(G134)-ROW(G$3),入力!$BB$3:$BB$1048576,0),MATCH(G$3,入力!$BV$2:$CN$2,0)),"")</f>
        <v/>
      </c>
      <c r="H134" s="75" t="str">
        <f>IFERROR(INDEX(入力!$BV$3:$CN$1048576,MATCH(ROW(H134)-ROW(H$3),入力!$BB$3:$BB$1048576,0),MATCH(H$3,入力!$BV$2:$CN$2,0)),"")</f>
        <v/>
      </c>
      <c r="I134" s="76" t="str">
        <f>IFERROR(INDEX(入力!$BV$3:$CN$1048576,MATCH(ROW(I134)-ROW(I$3),入力!$BB$3:$BB$1048576,0),MATCH(I$3,入力!$BV$2:$CN$2,0)),"")</f>
        <v/>
      </c>
      <c r="J134" s="75" t="str">
        <f>IFERROR(INDEX(入力!$BV$3:$CN$1048576,MATCH(ROW(J134)-ROW(J$3),入力!$BB$3:$BB$1048576,0),MATCH(J$3,入力!$BV$2:$CN$2,0)),"")</f>
        <v/>
      </c>
      <c r="K134" s="75" t="str">
        <f>IFERROR(INDEX(入力!$BV$3:$CN$1048576,MATCH(ROW(K134)-ROW(K$3),入力!$BB$3:$BB$1048576,0),MATCH(K$3,入力!$BV$2:$CN$2,0)),"")</f>
        <v/>
      </c>
      <c r="L134" s="75" t="str">
        <f>IFERROR(INDEX(入力!$BV$3:$CN$1048576,MATCH(ROW(L134)-ROW(L$3),入力!$BB$3:$BB$1048576,0),MATCH(L$3,入力!$BV$2:$CN$2,0)),"")</f>
        <v/>
      </c>
      <c r="M134" s="117" t="str">
        <f>IFERROR(IF(履歴検索!$A134="","",INDEX(入力!$BV$3:$CN$1048576,MATCH(ROW(M134)-ROW(M$3),入力!$BB$3:$BB$1048576,0),MATCH(M$3,入力!$BV$2:$CN$2,0))),"")</f>
        <v/>
      </c>
      <c r="N134" s="75" t="str">
        <f>IFERROR(INDEX(入力!$BV$3:$CN$1048576,MATCH(ROW(N134)-ROW(N$3),入力!$BB$3:$BB$1048576,0),MATCH(N$3,入力!$BV$2:$CN$2,0)),"")</f>
        <v/>
      </c>
      <c r="O134" s="294" t="str">
        <f>IFERROR(INDEX(入力!$CJ$3:$CN$1048576,MATCH(ROW(O134)-ROW(O$3),入力!$BB$3:$BB$1048576,0),MATCH(O$3,入力!$CJ$2:$CN$2,0)),"")</f>
        <v/>
      </c>
      <c r="P134" s="294" t="str">
        <f>IFERROR(INDEX(入力!$CJ$3:$CN$1048576,MATCH(ROW(P134)-ROW(P$3),入力!$BB$3:$BB$1048576,0),MATCH(P$3,入力!$CJ$2:$CN$2,0)),"")</f>
        <v/>
      </c>
      <c r="Q134" s="294" t="str">
        <f>IFERROR(INDEX(入力!$BV$3:$CN$1048576,MATCH(ROW(Q134)-ROW(Q$3),入力!$BB$3:$BB$1048576,0),MATCH(Q$3,入力!$BV$2:$CN$2,0)),"")</f>
        <v/>
      </c>
      <c r="R134" s="77" t="str">
        <f>IFERROR(INDEX(入力!$BV$3:$CN$1048576,MATCH(ROW(R134)-ROW(R$3),入力!$BB$3:$BB$1048576,0),MATCH(R$3,入力!$BV$2:$CN$2,0)),"")</f>
        <v/>
      </c>
      <c r="S134" s="77" t="str">
        <f>IFERROR(INDEX(入力!$BV$3:$CN$1048576,MATCH(ROW(S134)-ROW(S$3),入力!$BB$3:$BB$1048576,0),MATCH(S$3,入力!$BV$2:$CN$2,0)),"")</f>
        <v/>
      </c>
      <c r="U134" s="28" t="str">
        <f>IF(Z134="","",COUNT($Z$4:Z134))</f>
        <v/>
      </c>
      <c r="V134" s="73" t="str">
        <f t="shared" si="2"/>
        <v/>
      </c>
      <c r="W134" s="113" t="str">
        <f>IF(OR($B134="",$B134=$B135),"",SUMIF($B$4:$B134,$B134,Q$4:Q134))</f>
        <v/>
      </c>
      <c r="X134" s="113" t="str">
        <f>IF(OR($B134="",$B134=$B135),"",SUMIF($B$4:$B134,$B134,K$4:K134)-Y134)</f>
        <v/>
      </c>
      <c r="Y134" s="113" t="str">
        <f>IF(OR($B134="",$B134=$B135),"",SUMIFS(K$4:K134,B$4:B134,$B134,F$4:F134,$Y$3))</f>
        <v/>
      </c>
      <c r="Z134" s="113" t="str">
        <f>IF(OR($B134="",$B134=$B135),"",SUMIF($B$4:$B134,$B134,S$4:S134))</f>
        <v/>
      </c>
    </row>
    <row r="135" spans="1:26" ht="25.05" customHeight="1" x14ac:dyDescent="0.2">
      <c r="A135" s="133" t="str">
        <f>IF(OR(B135="",AND(B134=B135,D134=D135)),"",MAX($A$4:A134)+1)</f>
        <v/>
      </c>
      <c r="B135" s="73" t="str">
        <f>IFERROR(INDEX(入力!$BV$3:$CN$1048576,MATCH(ROW(B135)-ROW(B$3),入力!$BB$3:$BB$1048576,0),MATCH(B$3,入力!$BV$2:$CN$2,0)),"")</f>
        <v/>
      </c>
      <c r="C135" s="74" t="str">
        <f>IFERROR(INDEX(入力!$BV$3:$CN$1048576,MATCH(ROW(C135)-ROW(C$3),入力!$BB$3:$BB$1048576,0),MATCH(C$3,入力!$BV$2:$CN$2,0)),"")</f>
        <v/>
      </c>
      <c r="D135" s="75" t="str">
        <f>IFERROR(INDEX(入力!$BO$3:$BO$1048576,MATCH(ROW(D135)-ROW(D$3),入力!$BB$3:$BB$1048576,0),0),"")</f>
        <v/>
      </c>
      <c r="E135" s="74" t="str">
        <f>IFERROR(INDEX(入力!$BV$3:$CN$1048576,MATCH(ROW(E135)-ROW(E$3),入力!$BB$3:$BB$1048576,0),MATCH(E$3,入力!$BV$2:$CN$2,0)),"")</f>
        <v/>
      </c>
      <c r="F135" s="74" t="str">
        <f>IFERROR(INDEX(入力!$BV$3:$CN$1048576,MATCH(ROW(F135)-ROW(F$3),入力!$BB$3:$BB$1048576,0),MATCH(F$3,入力!$BV$2:$CN$2,0)),"")</f>
        <v/>
      </c>
      <c r="G135" s="74" t="str">
        <f>IFERROR(INDEX(入力!$BV$3:$CN$1048576,MATCH(ROW(G135)-ROW(G$3),入力!$BB$3:$BB$1048576,0),MATCH(G$3,入力!$BV$2:$CN$2,0)),"")</f>
        <v/>
      </c>
      <c r="H135" s="75" t="str">
        <f>IFERROR(INDEX(入力!$BV$3:$CN$1048576,MATCH(ROW(H135)-ROW(H$3),入力!$BB$3:$BB$1048576,0),MATCH(H$3,入力!$BV$2:$CN$2,0)),"")</f>
        <v/>
      </c>
      <c r="I135" s="76" t="str">
        <f>IFERROR(INDEX(入力!$BV$3:$CN$1048576,MATCH(ROW(I135)-ROW(I$3),入力!$BB$3:$BB$1048576,0),MATCH(I$3,入力!$BV$2:$CN$2,0)),"")</f>
        <v/>
      </c>
      <c r="J135" s="75" t="str">
        <f>IFERROR(INDEX(入力!$BV$3:$CN$1048576,MATCH(ROW(J135)-ROW(J$3),入力!$BB$3:$BB$1048576,0),MATCH(J$3,入力!$BV$2:$CN$2,0)),"")</f>
        <v/>
      </c>
      <c r="K135" s="75" t="str">
        <f>IFERROR(INDEX(入力!$BV$3:$CN$1048576,MATCH(ROW(K135)-ROW(K$3),入力!$BB$3:$BB$1048576,0),MATCH(K$3,入力!$BV$2:$CN$2,0)),"")</f>
        <v/>
      </c>
      <c r="L135" s="75" t="str">
        <f>IFERROR(INDEX(入力!$BV$3:$CN$1048576,MATCH(ROW(L135)-ROW(L$3),入力!$BB$3:$BB$1048576,0),MATCH(L$3,入力!$BV$2:$CN$2,0)),"")</f>
        <v/>
      </c>
      <c r="M135" s="117" t="str">
        <f>IFERROR(IF(履歴検索!$A135="","",INDEX(入力!$BV$3:$CN$1048576,MATCH(ROW(M135)-ROW(M$3),入力!$BB$3:$BB$1048576,0),MATCH(M$3,入力!$BV$2:$CN$2,0))),"")</f>
        <v/>
      </c>
      <c r="N135" s="75" t="str">
        <f>IFERROR(INDEX(入力!$BV$3:$CN$1048576,MATCH(ROW(N135)-ROW(N$3),入力!$BB$3:$BB$1048576,0),MATCH(N$3,入力!$BV$2:$CN$2,0)),"")</f>
        <v/>
      </c>
      <c r="O135" s="294" t="str">
        <f>IFERROR(INDEX(入力!$CJ$3:$CN$1048576,MATCH(ROW(O135)-ROW(O$3),入力!$BB$3:$BB$1048576,0),MATCH(O$3,入力!$CJ$2:$CN$2,0)),"")</f>
        <v/>
      </c>
      <c r="P135" s="294" t="str">
        <f>IFERROR(INDEX(入力!$CJ$3:$CN$1048576,MATCH(ROW(P135)-ROW(P$3),入力!$BB$3:$BB$1048576,0),MATCH(P$3,入力!$CJ$2:$CN$2,0)),"")</f>
        <v/>
      </c>
      <c r="Q135" s="294" t="str">
        <f>IFERROR(INDEX(入力!$BV$3:$CN$1048576,MATCH(ROW(Q135)-ROW(Q$3),入力!$BB$3:$BB$1048576,0),MATCH(Q$3,入力!$BV$2:$CN$2,0)),"")</f>
        <v/>
      </c>
      <c r="R135" s="77" t="str">
        <f>IFERROR(INDEX(入力!$BV$3:$CN$1048576,MATCH(ROW(R135)-ROW(R$3),入力!$BB$3:$BB$1048576,0),MATCH(R$3,入力!$BV$2:$CN$2,0)),"")</f>
        <v/>
      </c>
      <c r="S135" s="77" t="str">
        <f>IFERROR(INDEX(入力!$BV$3:$CN$1048576,MATCH(ROW(S135)-ROW(S$3),入力!$BB$3:$BB$1048576,0),MATCH(S$3,入力!$BV$2:$CN$2,0)),"")</f>
        <v/>
      </c>
      <c r="U135" s="28" t="str">
        <f>IF(Z135="","",COUNT($Z$4:Z135))</f>
        <v/>
      </c>
      <c r="V135" s="73" t="str">
        <f t="shared" si="2"/>
        <v/>
      </c>
      <c r="W135" s="113" t="str">
        <f>IF(OR($B135="",$B135=$B136),"",SUMIF($B$4:$B135,$B135,Q$4:Q135))</f>
        <v/>
      </c>
      <c r="X135" s="113" t="str">
        <f>IF(OR($B135="",$B135=$B136),"",SUMIF($B$4:$B135,$B135,K$4:K135)-Y135)</f>
        <v/>
      </c>
      <c r="Y135" s="113" t="str">
        <f>IF(OR($B135="",$B135=$B136),"",SUMIFS(K$4:K135,B$4:B135,$B135,F$4:F135,$Y$3))</f>
        <v/>
      </c>
      <c r="Z135" s="113" t="str">
        <f>IF(OR($B135="",$B135=$B136),"",SUMIF($B$4:$B135,$B135,S$4:S135))</f>
        <v/>
      </c>
    </row>
    <row r="136" spans="1:26" ht="25.05" customHeight="1" x14ac:dyDescent="0.2">
      <c r="A136" s="133" t="str">
        <f>IF(OR(B136="",AND(B135=B136,D135=D136)),"",MAX($A$4:A135)+1)</f>
        <v/>
      </c>
      <c r="B136" s="73" t="str">
        <f>IFERROR(INDEX(入力!$BV$3:$CN$1048576,MATCH(ROW(B136)-ROW(B$3),入力!$BB$3:$BB$1048576,0),MATCH(B$3,入力!$BV$2:$CN$2,0)),"")</f>
        <v/>
      </c>
      <c r="C136" s="74" t="str">
        <f>IFERROR(INDEX(入力!$BV$3:$CN$1048576,MATCH(ROW(C136)-ROW(C$3),入力!$BB$3:$BB$1048576,0),MATCH(C$3,入力!$BV$2:$CN$2,0)),"")</f>
        <v/>
      </c>
      <c r="D136" s="75" t="str">
        <f>IFERROR(INDEX(入力!$BO$3:$BO$1048576,MATCH(ROW(D136)-ROW(D$3),入力!$BB$3:$BB$1048576,0),0),"")</f>
        <v/>
      </c>
      <c r="E136" s="74" t="str">
        <f>IFERROR(INDEX(入力!$BV$3:$CN$1048576,MATCH(ROW(E136)-ROW(E$3),入力!$BB$3:$BB$1048576,0),MATCH(E$3,入力!$BV$2:$CN$2,0)),"")</f>
        <v/>
      </c>
      <c r="F136" s="74" t="str">
        <f>IFERROR(INDEX(入力!$BV$3:$CN$1048576,MATCH(ROW(F136)-ROW(F$3),入力!$BB$3:$BB$1048576,0),MATCH(F$3,入力!$BV$2:$CN$2,0)),"")</f>
        <v/>
      </c>
      <c r="G136" s="74" t="str">
        <f>IFERROR(INDEX(入力!$BV$3:$CN$1048576,MATCH(ROW(G136)-ROW(G$3),入力!$BB$3:$BB$1048576,0),MATCH(G$3,入力!$BV$2:$CN$2,0)),"")</f>
        <v/>
      </c>
      <c r="H136" s="75" t="str">
        <f>IFERROR(INDEX(入力!$BV$3:$CN$1048576,MATCH(ROW(H136)-ROW(H$3),入力!$BB$3:$BB$1048576,0),MATCH(H$3,入力!$BV$2:$CN$2,0)),"")</f>
        <v/>
      </c>
      <c r="I136" s="76" t="str">
        <f>IFERROR(INDEX(入力!$BV$3:$CN$1048576,MATCH(ROW(I136)-ROW(I$3),入力!$BB$3:$BB$1048576,0),MATCH(I$3,入力!$BV$2:$CN$2,0)),"")</f>
        <v/>
      </c>
      <c r="J136" s="75" t="str">
        <f>IFERROR(INDEX(入力!$BV$3:$CN$1048576,MATCH(ROW(J136)-ROW(J$3),入力!$BB$3:$BB$1048576,0),MATCH(J$3,入力!$BV$2:$CN$2,0)),"")</f>
        <v/>
      </c>
      <c r="K136" s="75" t="str">
        <f>IFERROR(INDEX(入力!$BV$3:$CN$1048576,MATCH(ROW(K136)-ROW(K$3),入力!$BB$3:$BB$1048576,0),MATCH(K$3,入力!$BV$2:$CN$2,0)),"")</f>
        <v/>
      </c>
      <c r="L136" s="75" t="str">
        <f>IFERROR(INDEX(入力!$BV$3:$CN$1048576,MATCH(ROW(L136)-ROW(L$3),入力!$BB$3:$BB$1048576,0),MATCH(L$3,入力!$BV$2:$CN$2,0)),"")</f>
        <v/>
      </c>
      <c r="M136" s="117" t="str">
        <f>IFERROR(IF(履歴検索!$A136="","",INDEX(入力!$BV$3:$CN$1048576,MATCH(ROW(M136)-ROW(M$3),入力!$BB$3:$BB$1048576,0),MATCH(M$3,入力!$BV$2:$CN$2,0))),"")</f>
        <v/>
      </c>
      <c r="N136" s="75" t="str">
        <f>IFERROR(INDEX(入力!$BV$3:$CN$1048576,MATCH(ROW(N136)-ROW(N$3),入力!$BB$3:$BB$1048576,0),MATCH(N$3,入力!$BV$2:$CN$2,0)),"")</f>
        <v/>
      </c>
      <c r="O136" s="294" t="str">
        <f>IFERROR(INDEX(入力!$CJ$3:$CN$1048576,MATCH(ROW(O136)-ROW(O$3),入力!$BB$3:$BB$1048576,0),MATCH(O$3,入力!$CJ$2:$CN$2,0)),"")</f>
        <v/>
      </c>
      <c r="P136" s="294" t="str">
        <f>IFERROR(INDEX(入力!$CJ$3:$CN$1048576,MATCH(ROW(P136)-ROW(P$3),入力!$BB$3:$BB$1048576,0),MATCH(P$3,入力!$CJ$2:$CN$2,0)),"")</f>
        <v/>
      </c>
      <c r="Q136" s="294" t="str">
        <f>IFERROR(INDEX(入力!$BV$3:$CN$1048576,MATCH(ROW(Q136)-ROW(Q$3),入力!$BB$3:$BB$1048576,0),MATCH(Q$3,入力!$BV$2:$CN$2,0)),"")</f>
        <v/>
      </c>
      <c r="R136" s="77" t="str">
        <f>IFERROR(INDEX(入力!$BV$3:$CN$1048576,MATCH(ROW(R136)-ROW(R$3),入力!$BB$3:$BB$1048576,0),MATCH(R$3,入力!$BV$2:$CN$2,0)),"")</f>
        <v/>
      </c>
      <c r="S136" s="77" t="str">
        <f>IFERROR(INDEX(入力!$BV$3:$CN$1048576,MATCH(ROW(S136)-ROW(S$3),入力!$BB$3:$BB$1048576,0),MATCH(S$3,入力!$BV$2:$CN$2,0)),"")</f>
        <v/>
      </c>
      <c r="U136" s="28" t="str">
        <f>IF(Z136="","",COUNT($Z$4:Z136))</f>
        <v/>
      </c>
      <c r="V136" s="73" t="str">
        <f t="shared" si="2"/>
        <v/>
      </c>
      <c r="W136" s="113" t="str">
        <f>IF(OR($B136="",$B136=$B137),"",SUMIF($B$4:$B136,$B136,Q$4:Q136))</f>
        <v/>
      </c>
      <c r="X136" s="113" t="str">
        <f>IF(OR($B136="",$B136=$B137),"",SUMIF($B$4:$B136,$B136,K$4:K136)-Y136)</f>
        <v/>
      </c>
      <c r="Y136" s="113" t="str">
        <f>IF(OR($B136="",$B136=$B137),"",SUMIFS(K$4:K136,B$4:B136,$B136,F$4:F136,$Y$3))</f>
        <v/>
      </c>
      <c r="Z136" s="113" t="str">
        <f>IF(OR($B136="",$B136=$B137),"",SUMIF($B$4:$B136,$B136,S$4:S136))</f>
        <v/>
      </c>
    </row>
    <row r="137" spans="1:26" ht="25.05" customHeight="1" x14ac:dyDescent="0.2">
      <c r="A137" s="133" t="str">
        <f>IF(OR(B137="",AND(B136=B137,D136=D137)),"",MAX($A$4:A136)+1)</f>
        <v/>
      </c>
      <c r="B137" s="73" t="str">
        <f>IFERROR(INDEX(入力!$BV$3:$CN$1048576,MATCH(ROW(B137)-ROW(B$3),入力!$BB$3:$BB$1048576,0),MATCH(B$3,入力!$BV$2:$CN$2,0)),"")</f>
        <v/>
      </c>
      <c r="C137" s="74" t="str">
        <f>IFERROR(INDEX(入力!$BV$3:$CN$1048576,MATCH(ROW(C137)-ROW(C$3),入力!$BB$3:$BB$1048576,0),MATCH(C$3,入力!$BV$2:$CN$2,0)),"")</f>
        <v/>
      </c>
      <c r="D137" s="75" t="str">
        <f>IFERROR(INDEX(入力!$BO$3:$BO$1048576,MATCH(ROW(D137)-ROW(D$3),入力!$BB$3:$BB$1048576,0),0),"")</f>
        <v/>
      </c>
      <c r="E137" s="74" t="str">
        <f>IFERROR(INDEX(入力!$BV$3:$CN$1048576,MATCH(ROW(E137)-ROW(E$3),入力!$BB$3:$BB$1048576,0),MATCH(E$3,入力!$BV$2:$CN$2,0)),"")</f>
        <v/>
      </c>
      <c r="F137" s="74" t="str">
        <f>IFERROR(INDEX(入力!$BV$3:$CN$1048576,MATCH(ROW(F137)-ROW(F$3),入力!$BB$3:$BB$1048576,0),MATCH(F$3,入力!$BV$2:$CN$2,0)),"")</f>
        <v/>
      </c>
      <c r="G137" s="74" t="str">
        <f>IFERROR(INDEX(入力!$BV$3:$CN$1048576,MATCH(ROW(G137)-ROW(G$3),入力!$BB$3:$BB$1048576,0),MATCH(G$3,入力!$BV$2:$CN$2,0)),"")</f>
        <v/>
      </c>
      <c r="H137" s="75" t="str">
        <f>IFERROR(INDEX(入力!$BV$3:$CN$1048576,MATCH(ROW(H137)-ROW(H$3),入力!$BB$3:$BB$1048576,0),MATCH(H$3,入力!$BV$2:$CN$2,0)),"")</f>
        <v/>
      </c>
      <c r="I137" s="76" t="str">
        <f>IFERROR(INDEX(入力!$BV$3:$CN$1048576,MATCH(ROW(I137)-ROW(I$3),入力!$BB$3:$BB$1048576,0),MATCH(I$3,入力!$BV$2:$CN$2,0)),"")</f>
        <v/>
      </c>
      <c r="J137" s="75" t="str">
        <f>IFERROR(INDEX(入力!$BV$3:$CN$1048576,MATCH(ROW(J137)-ROW(J$3),入力!$BB$3:$BB$1048576,0),MATCH(J$3,入力!$BV$2:$CN$2,0)),"")</f>
        <v/>
      </c>
      <c r="K137" s="75" t="str">
        <f>IFERROR(INDEX(入力!$BV$3:$CN$1048576,MATCH(ROW(K137)-ROW(K$3),入力!$BB$3:$BB$1048576,0),MATCH(K$3,入力!$BV$2:$CN$2,0)),"")</f>
        <v/>
      </c>
      <c r="L137" s="75" t="str">
        <f>IFERROR(INDEX(入力!$BV$3:$CN$1048576,MATCH(ROW(L137)-ROW(L$3),入力!$BB$3:$BB$1048576,0),MATCH(L$3,入力!$BV$2:$CN$2,0)),"")</f>
        <v/>
      </c>
      <c r="M137" s="117" t="str">
        <f>IFERROR(IF(履歴検索!$A137="","",INDEX(入力!$BV$3:$CN$1048576,MATCH(ROW(M137)-ROW(M$3),入力!$BB$3:$BB$1048576,0),MATCH(M$3,入力!$BV$2:$CN$2,0))),"")</f>
        <v/>
      </c>
      <c r="N137" s="75" t="str">
        <f>IFERROR(INDEX(入力!$BV$3:$CN$1048576,MATCH(ROW(N137)-ROW(N$3),入力!$BB$3:$BB$1048576,0),MATCH(N$3,入力!$BV$2:$CN$2,0)),"")</f>
        <v/>
      </c>
      <c r="O137" s="294" t="str">
        <f>IFERROR(INDEX(入力!$CJ$3:$CN$1048576,MATCH(ROW(O137)-ROW(O$3),入力!$BB$3:$BB$1048576,0),MATCH(O$3,入力!$CJ$2:$CN$2,0)),"")</f>
        <v/>
      </c>
      <c r="P137" s="294" t="str">
        <f>IFERROR(INDEX(入力!$CJ$3:$CN$1048576,MATCH(ROW(P137)-ROW(P$3),入力!$BB$3:$BB$1048576,0),MATCH(P$3,入力!$CJ$2:$CN$2,0)),"")</f>
        <v/>
      </c>
      <c r="Q137" s="294" t="str">
        <f>IFERROR(INDEX(入力!$BV$3:$CN$1048576,MATCH(ROW(Q137)-ROW(Q$3),入力!$BB$3:$BB$1048576,0),MATCH(Q$3,入力!$BV$2:$CN$2,0)),"")</f>
        <v/>
      </c>
      <c r="R137" s="77" t="str">
        <f>IFERROR(INDEX(入力!$BV$3:$CN$1048576,MATCH(ROW(R137)-ROW(R$3),入力!$BB$3:$BB$1048576,0),MATCH(R$3,入力!$BV$2:$CN$2,0)),"")</f>
        <v/>
      </c>
      <c r="S137" s="77" t="str">
        <f>IFERROR(INDEX(入力!$BV$3:$CN$1048576,MATCH(ROW(S137)-ROW(S$3),入力!$BB$3:$BB$1048576,0),MATCH(S$3,入力!$BV$2:$CN$2,0)),"")</f>
        <v/>
      </c>
      <c r="U137" s="28" t="str">
        <f>IF(Z137="","",COUNT($Z$4:Z137))</f>
        <v/>
      </c>
      <c r="V137" s="73" t="str">
        <f t="shared" si="2"/>
        <v/>
      </c>
      <c r="W137" s="113" t="str">
        <f>IF(OR($B137="",$B137=$B138),"",SUMIF($B$4:$B137,$B137,Q$4:Q137))</f>
        <v/>
      </c>
      <c r="X137" s="113" t="str">
        <f>IF(OR($B137="",$B137=$B138),"",SUMIF($B$4:$B137,$B137,K$4:K137)-Y137)</f>
        <v/>
      </c>
      <c r="Y137" s="113" t="str">
        <f>IF(OR($B137="",$B137=$B138),"",SUMIFS(K$4:K137,B$4:B137,$B137,F$4:F137,$Y$3))</f>
        <v/>
      </c>
      <c r="Z137" s="113" t="str">
        <f>IF(OR($B137="",$B137=$B138),"",SUMIF($B$4:$B137,$B137,S$4:S137))</f>
        <v/>
      </c>
    </row>
    <row r="138" spans="1:26" ht="25.05" customHeight="1" x14ac:dyDescent="0.2">
      <c r="A138" s="133" t="str">
        <f>IF(OR(B138="",AND(B137=B138,D137=D138)),"",MAX($A$4:A137)+1)</f>
        <v/>
      </c>
      <c r="B138" s="73" t="str">
        <f>IFERROR(INDEX(入力!$BV$3:$CN$1048576,MATCH(ROW(B138)-ROW(B$3),入力!$BB$3:$BB$1048576,0),MATCH(B$3,入力!$BV$2:$CN$2,0)),"")</f>
        <v/>
      </c>
      <c r="C138" s="74" t="str">
        <f>IFERROR(INDEX(入力!$BV$3:$CN$1048576,MATCH(ROW(C138)-ROW(C$3),入力!$BB$3:$BB$1048576,0),MATCH(C$3,入力!$BV$2:$CN$2,0)),"")</f>
        <v/>
      </c>
      <c r="D138" s="75" t="str">
        <f>IFERROR(INDEX(入力!$BO$3:$BO$1048576,MATCH(ROW(D138)-ROW(D$3),入力!$BB$3:$BB$1048576,0),0),"")</f>
        <v/>
      </c>
      <c r="E138" s="74" t="str">
        <f>IFERROR(INDEX(入力!$BV$3:$CN$1048576,MATCH(ROW(E138)-ROW(E$3),入力!$BB$3:$BB$1048576,0),MATCH(E$3,入力!$BV$2:$CN$2,0)),"")</f>
        <v/>
      </c>
      <c r="F138" s="74" t="str">
        <f>IFERROR(INDEX(入力!$BV$3:$CN$1048576,MATCH(ROW(F138)-ROW(F$3),入力!$BB$3:$BB$1048576,0),MATCH(F$3,入力!$BV$2:$CN$2,0)),"")</f>
        <v/>
      </c>
      <c r="G138" s="74" t="str">
        <f>IFERROR(INDEX(入力!$BV$3:$CN$1048576,MATCH(ROW(G138)-ROW(G$3),入力!$BB$3:$BB$1048576,0),MATCH(G$3,入力!$BV$2:$CN$2,0)),"")</f>
        <v/>
      </c>
      <c r="H138" s="75" t="str">
        <f>IFERROR(INDEX(入力!$BV$3:$CN$1048576,MATCH(ROW(H138)-ROW(H$3),入力!$BB$3:$BB$1048576,0),MATCH(H$3,入力!$BV$2:$CN$2,0)),"")</f>
        <v/>
      </c>
      <c r="I138" s="76" t="str">
        <f>IFERROR(INDEX(入力!$BV$3:$CN$1048576,MATCH(ROW(I138)-ROW(I$3),入力!$BB$3:$BB$1048576,0),MATCH(I$3,入力!$BV$2:$CN$2,0)),"")</f>
        <v/>
      </c>
      <c r="J138" s="75" t="str">
        <f>IFERROR(INDEX(入力!$BV$3:$CN$1048576,MATCH(ROW(J138)-ROW(J$3),入力!$BB$3:$BB$1048576,0),MATCH(J$3,入力!$BV$2:$CN$2,0)),"")</f>
        <v/>
      </c>
      <c r="K138" s="75" t="str">
        <f>IFERROR(INDEX(入力!$BV$3:$CN$1048576,MATCH(ROW(K138)-ROW(K$3),入力!$BB$3:$BB$1048576,0),MATCH(K$3,入力!$BV$2:$CN$2,0)),"")</f>
        <v/>
      </c>
      <c r="L138" s="75" t="str">
        <f>IFERROR(INDEX(入力!$BV$3:$CN$1048576,MATCH(ROW(L138)-ROW(L$3),入力!$BB$3:$BB$1048576,0),MATCH(L$3,入力!$BV$2:$CN$2,0)),"")</f>
        <v/>
      </c>
      <c r="M138" s="117" t="str">
        <f>IFERROR(IF(履歴検索!$A138="","",INDEX(入力!$BV$3:$CN$1048576,MATCH(ROW(M138)-ROW(M$3),入力!$BB$3:$BB$1048576,0),MATCH(M$3,入力!$BV$2:$CN$2,0))),"")</f>
        <v/>
      </c>
      <c r="N138" s="75" t="str">
        <f>IFERROR(INDEX(入力!$BV$3:$CN$1048576,MATCH(ROW(N138)-ROW(N$3),入力!$BB$3:$BB$1048576,0),MATCH(N$3,入力!$BV$2:$CN$2,0)),"")</f>
        <v/>
      </c>
      <c r="O138" s="294" t="str">
        <f>IFERROR(INDEX(入力!$CJ$3:$CN$1048576,MATCH(ROW(O138)-ROW(O$3),入力!$BB$3:$BB$1048576,0),MATCH(O$3,入力!$CJ$2:$CN$2,0)),"")</f>
        <v/>
      </c>
      <c r="P138" s="294" t="str">
        <f>IFERROR(INDEX(入力!$CJ$3:$CN$1048576,MATCH(ROW(P138)-ROW(P$3),入力!$BB$3:$BB$1048576,0),MATCH(P$3,入力!$CJ$2:$CN$2,0)),"")</f>
        <v/>
      </c>
      <c r="Q138" s="294" t="str">
        <f>IFERROR(INDEX(入力!$BV$3:$CN$1048576,MATCH(ROW(Q138)-ROW(Q$3),入力!$BB$3:$BB$1048576,0),MATCH(Q$3,入力!$BV$2:$CN$2,0)),"")</f>
        <v/>
      </c>
      <c r="R138" s="77" t="str">
        <f>IFERROR(INDEX(入力!$BV$3:$CN$1048576,MATCH(ROW(R138)-ROW(R$3),入力!$BB$3:$BB$1048576,0),MATCH(R$3,入力!$BV$2:$CN$2,0)),"")</f>
        <v/>
      </c>
      <c r="S138" s="77" t="str">
        <f>IFERROR(INDEX(入力!$BV$3:$CN$1048576,MATCH(ROW(S138)-ROW(S$3),入力!$BB$3:$BB$1048576,0),MATCH(S$3,入力!$BV$2:$CN$2,0)),"")</f>
        <v/>
      </c>
      <c r="U138" s="28" t="str">
        <f>IF(Z138="","",COUNT($Z$4:Z138))</f>
        <v/>
      </c>
      <c r="V138" s="73" t="str">
        <f t="shared" si="2"/>
        <v/>
      </c>
      <c r="W138" s="113" t="str">
        <f>IF(OR($B138="",$B138=$B139),"",SUMIF($B$4:$B138,$B138,Q$4:Q138))</f>
        <v/>
      </c>
      <c r="X138" s="113" t="str">
        <f>IF(OR($B138="",$B138=$B139),"",SUMIF($B$4:$B138,$B138,K$4:K138)-Y138)</f>
        <v/>
      </c>
      <c r="Y138" s="113" t="str">
        <f>IF(OR($B138="",$B138=$B139),"",SUMIFS(K$4:K138,B$4:B138,$B138,F$4:F138,$Y$3))</f>
        <v/>
      </c>
      <c r="Z138" s="113" t="str">
        <f>IF(OR($B138="",$B138=$B139),"",SUMIF($B$4:$B138,$B138,S$4:S138))</f>
        <v/>
      </c>
    </row>
    <row r="139" spans="1:26" ht="25.05" customHeight="1" x14ac:dyDescent="0.2">
      <c r="A139" s="133" t="str">
        <f>IF(OR(B139="",AND(B138=B139,D138=D139)),"",MAX($A$4:A138)+1)</f>
        <v/>
      </c>
      <c r="B139" s="73" t="str">
        <f>IFERROR(INDEX(入力!$BV$3:$CN$1048576,MATCH(ROW(B139)-ROW(B$3),入力!$BB$3:$BB$1048576,0),MATCH(B$3,入力!$BV$2:$CN$2,0)),"")</f>
        <v/>
      </c>
      <c r="C139" s="74" t="str">
        <f>IFERROR(INDEX(入力!$BV$3:$CN$1048576,MATCH(ROW(C139)-ROW(C$3),入力!$BB$3:$BB$1048576,0),MATCH(C$3,入力!$BV$2:$CN$2,0)),"")</f>
        <v/>
      </c>
      <c r="D139" s="75" t="str">
        <f>IFERROR(INDEX(入力!$BO$3:$BO$1048576,MATCH(ROW(D139)-ROW(D$3),入力!$BB$3:$BB$1048576,0),0),"")</f>
        <v/>
      </c>
      <c r="E139" s="74" t="str">
        <f>IFERROR(INDEX(入力!$BV$3:$CN$1048576,MATCH(ROW(E139)-ROW(E$3),入力!$BB$3:$BB$1048576,0),MATCH(E$3,入力!$BV$2:$CN$2,0)),"")</f>
        <v/>
      </c>
      <c r="F139" s="74" t="str">
        <f>IFERROR(INDEX(入力!$BV$3:$CN$1048576,MATCH(ROW(F139)-ROW(F$3),入力!$BB$3:$BB$1048576,0),MATCH(F$3,入力!$BV$2:$CN$2,0)),"")</f>
        <v/>
      </c>
      <c r="G139" s="74" t="str">
        <f>IFERROR(INDEX(入力!$BV$3:$CN$1048576,MATCH(ROW(G139)-ROW(G$3),入力!$BB$3:$BB$1048576,0),MATCH(G$3,入力!$BV$2:$CN$2,0)),"")</f>
        <v/>
      </c>
      <c r="H139" s="75" t="str">
        <f>IFERROR(INDEX(入力!$BV$3:$CN$1048576,MATCH(ROW(H139)-ROW(H$3),入力!$BB$3:$BB$1048576,0),MATCH(H$3,入力!$BV$2:$CN$2,0)),"")</f>
        <v/>
      </c>
      <c r="I139" s="76" t="str">
        <f>IFERROR(INDEX(入力!$BV$3:$CN$1048576,MATCH(ROW(I139)-ROW(I$3),入力!$BB$3:$BB$1048576,0),MATCH(I$3,入力!$BV$2:$CN$2,0)),"")</f>
        <v/>
      </c>
      <c r="J139" s="75" t="str">
        <f>IFERROR(INDEX(入力!$BV$3:$CN$1048576,MATCH(ROW(J139)-ROW(J$3),入力!$BB$3:$BB$1048576,0),MATCH(J$3,入力!$BV$2:$CN$2,0)),"")</f>
        <v/>
      </c>
      <c r="K139" s="75" t="str">
        <f>IFERROR(INDEX(入力!$BV$3:$CN$1048576,MATCH(ROW(K139)-ROW(K$3),入力!$BB$3:$BB$1048576,0),MATCH(K$3,入力!$BV$2:$CN$2,0)),"")</f>
        <v/>
      </c>
      <c r="L139" s="75" t="str">
        <f>IFERROR(INDEX(入力!$BV$3:$CN$1048576,MATCH(ROW(L139)-ROW(L$3),入力!$BB$3:$BB$1048576,0),MATCH(L$3,入力!$BV$2:$CN$2,0)),"")</f>
        <v/>
      </c>
      <c r="M139" s="117" t="str">
        <f>IFERROR(IF(履歴検索!$A139="","",INDEX(入力!$BV$3:$CN$1048576,MATCH(ROW(M139)-ROW(M$3),入力!$BB$3:$BB$1048576,0),MATCH(M$3,入力!$BV$2:$CN$2,0))),"")</f>
        <v/>
      </c>
      <c r="N139" s="75" t="str">
        <f>IFERROR(INDEX(入力!$BV$3:$CN$1048576,MATCH(ROW(N139)-ROW(N$3),入力!$BB$3:$BB$1048576,0),MATCH(N$3,入力!$BV$2:$CN$2,0)),"")</f>
        <v/>
      </c>
      <c r="O139" s="294" t="str">
        <f>IFERROR(INDEX(入力!$CJ$3:$CN$1048576,MATCH(ROW(O139)-ROW(O$3),入力!$BB$3:$BB$1048576,0),MATCH(O$3,入力!$CJ$2:$CN$2,0)),"")</f>
        <v/>
      </c>
      <c r="P139" s="294" t="str">
        <f>IFERROR(INDEX(入力!$CJ$3:$CN$1048576,MATCH(ROW(P139)-ROW(P$3),入力!$BB$3:$BB$1048576,0),MATCH(P$3,入力!$CJ$2:$CN$2,0)),"")</f>
        <v/>
      </c>
      <c r="Q139" s="294" t="str">
        <f>IFERROR(INDEX(入力!$BV$3:$CN$1048576,MATCH(ROW(Q139)-ROW(Q$3),入力!$BB$3:$BB$1048576,0),MATCH(Q$3,入力!$BV$2:$CN$2,0)),"")</f>
        <v/>
      </c>
      <c r="R139" s="77" t="str">
        <f>IFERROR(INDEX(入力!$BV$3:$CN$1048576,MATCH(ROW(R139)-ROW(R$3),入力!$BB$3:$BB$1048576,0),MATCH(R$3,入力!$BV$2:$CN$2,0)),"")</f>
        <v/>
      </c>
      <c r="S139" s="77" t="str">
        <f>IFERROR(INDEX(入力!$BV$3:$CN$1048576,MATCH(ROW(S139)-ROW(S$3),入力!$BB$3:$BB$1048576,0),MATCH(S$3,入力!$BV$2:$CN$2,0)),"")</f>
        <v/>
      </c>
      <c r="U139" s="28" t="str">
        <f>IF(Z139="","",COUNT($Z$4:Z139))</f>
        <v/>
      </c>
      <c r="V139" s="73" t="str">
        <f t="shared" si="2"/>
        <v/>
      </c>
      <c r="W139" s="113" t="str">
        <f>IF(OR($B139="",$B139=$B140),"",SUMIF($B$4:$B139,$B139,Q$4:Q139))</f>
        <v/>
      </c>
      <c r="X139" s="113" t="str">
        <f>IF(OR($B139="",$B139=$B140),"",SUMIF($B$4:$B139,$B139,K$4:K139)-Y139)</f>
        <v/>
      </c>
      <c r="Y139" s="113" t="str">
        <f>IF(OR($B139="",$B139=$B140),"",SUMIFS(K$4:K139,B$4:B139,$B139,F$4:F139,$Y$3))</f>
        <v/>
      </c>
      <c r="Z139" s="113" t="str">
        <f>IF(OR($B139="",$B139=$B140),"",SUMIF($B$4:$B139,$B139,S$4:S139))</f>
        <v/>
      </c>
    </row>
    <row r="140" spans="1:26" ht="25.05" customHeight="1" x14ac:dyDescent="0.2">
      <c r="A140" s="133" t="str">
        <f>IF(OR(B140="",AND(B139=B140,D139=D140)),"",MAX($A$4:A139)+1)</f>
        <v/>
      </c>
      <c r="B140" s="73" t="str">
        <f>IFERROR(INDEX(入力!$BV$3:$CN$1048576,MATCH(ROW(B140)-ROW(B$3),入力!$BB$3:$BB$1048576,0),MATCH(B$3,入力!$BV$2:$CN$2,0)),"")</f>
        <v/>
      </c>
      <c r="C140" s="74" t="str">
        <f>IFERROR(INDEX(入力!$BV$3:$CN$1048576,MATCH(ROW(C140)-ROW(C$3),入力!$BB$3:$BB$1048576,0),MATCH(C$3,入力!$BV$2:$CN$2,0)),"")</f>
        <v/>
      </c>
      <c r="D140" s="75" t="str">
        <f>IFERROR(INDEX(入力!$BO$3:$BO$1048576,MATCH(ROW(D140)-ROW(D$3),入力!$BB$3:$BB$1048576,0),0),"")</f>
        <v/>
      </c>
      <c r="E140" s="74" t="str">
        <f>IFERROR(INDEX(入力!$BV$3:$CN$1048576,MATCH(ROW(E140)-ROW(E$3),入力!$BB$3:$BB$1048576,0),MATCH(E$3,入力!$BV$2:$CN$2,0)),"")</f>
        <v/>
      </c>
      <c r="F140" s="74" t="str">
        <f>IFERROR(INDEX(入力!$BV$3:$CN$1048576,MATCH(ROW(F140)-ROW(F$3),入力!$BB$3:$BB$1048576,0),MATCH(F$3,入力!$BV$2:$CN$2,0)),"")</f>
        <v/>
      </c>
      <c r="G140" s="74" t="str">
        <f>IFERROR(INDEX(入力!$BV$3:$CN$1048576,MATCH(ROW(G140)-ROW(G$3),入力!$BB$3:$BB$1048576,0),MATCH(G$3,入力!$BV$2:$CN$2,0)),"")</f>
        <v/>
      </c>
      <c r="H140" s="75" t="str">
        <f>IFERROR(INDEX(入力!$BV$3:$CN$1048576,MATCH(ROW(H140)-ROW(H$3),入力!$BB$3:$BB$1048576,0),MATCH(H$3,入力!$BV$2:$CN$2,0)),"")</f>
        <v/>
      </c>
      <c r="I140" s="76" t="str">
        <f>IFERROR(INDEX(入力!$BV$3:$CN$1048576,MATCH(ROW(I140)-ROW(I$3),入力!$BB$3:$BB$1048576,0),MATCH(I$3,入力!$BV$2:$CN$2,0)),"")</f>
        <v/>
      </c>
      <c r="J140" s="75" t="str">
        <f>IFERROR(INDEX(入力!$BV$3:$CN$1048576,MATCH(ROW(J140)-ROW(J$3),入力!$BB$3:$BB$1048576,0),MATCH(J$3,入力!$BV$2:$CN$2,0)),"")</f>
        <v/>
      </c>
      <c r="K140" s="75" t="str">
        <f>IFERROR(INDEX(入力!$BV$3:$CN$1048576,MATCH(ROW(K140)-ROW(K$3),入力!$BB$3:$BB$1048576,0),MATCH(K$3,入力!$BV$2:$CN$2,0)),"")</f>
        <v/>
      </c>
      <c r="L140" s="75" t="str">
        <f>IFERROR(INDEX(入力!$BV$3:$CN$1048576,MATCH(ROW(L140)-ROW(L$3),入力!$BB$3:$BB$1048576,0),MATCH(L$3,入力!$BV$2:$CN$2,0)),"")</f>
        <v/>
      </c>
      <c r="M140" s="117" t="str">
        <f>IFERROR(IF(履歴検索!$A140="","",INDEX(入力!$BV$3:$CN$1048576,MATCH(ROW(M140)-ROW(M$3),入力!$BB$3:$BB$1048576,0),MATCH(M$3,入力!$BV$2:$CN$2,0))),"")</f>
        <v/>
      </c>
      <c r="N140" s="75" t="str">
        <f>IFERROR(INDEX(入力!$BV$3:$CN$1048576,MATCH(ROW(N140)-ROW(N$3),入力!$BB$3:$BB$1048576,0),MATCH(N$3,入力!$BV$2:$CN$2,0)),"")</f>
        <v/>
      </c>
      <c r="O140" s="294" t="str">
        <f>IFERROR(INDEX(入力!$CJ$3:$CN$1048576,MATCH(ROW(O140)-ROW(O$3),入力!$BB$3:$BB$1048576,0),MATCH(O$3,入力!$CJ$2:$CN$2,0)),"")</f>
        <v/>
      </c>
      <c r="P140" s="294" t="str">
        <f>IFERROR(INDEX(入力!$CJ$3:$CN$1048576,MATCH(ROW(P140)-ROW(P$3),入力!$BB$3:$BB$1048576,0),MATCH(P$3,入力!$CJ$2:$CN$2,0)),"")</f>
        <v/>
      </c>
      <c r="Q140" s="294" t="str">
        <f>IFERROR(INDEX(入力!$BV$3:$CN$1048576,MATCH(ROW(Q140)-ROW(Q$3),入力!$BB$3:$BB$1048576,0),MATCH(Q$3,入力!$BV$2:$CN$2,0)),"")</f>
        <v/>
      </c>
      <c r="R140" s="77" t="str">
        <f>IFERROR(INDEX(入力!$BV$3:$CN$1048576,MATCH(ROW(R140)-ROW(R$3),入力!$BB$3:$BB$1048576,0),MATCH(R$3,入力!$BV$2:$CN$2,0)),"")</f>
        <v/>
      </c>
      <c r="S140" s="77" t="str">
        <f>IFERROR(INDEX(入力!$BV$3:$CN$1048576,MATCH(ROW(S140)-ROW(S$3),入力!$BB$3:$BB$1048576,0),MATCH(S$3,入力!$BV$2:$CN$2,0)),"")</f>
        <v/>
      </c>
      <c r="U140" s="28" t="str">
        <f>IF(Z140="","",COUNT($Z$4:Z140))</f>
        <v/>
      </c>
      <c r="V140" s="73" t="str">
        <f t="shared" si="2"/>
        <v/>
      </c>
      <c r="W140" s="113" t="str">
        <f>IF(OR($B140="",$B140=$B141),"",SUMIF($B$4:$B140,$B140,Q$4:Q140))</f>
        <v/>
      </c>
      <c r="X140" s="113" t="str">
        <f>IF(OR($B140="",$B140=$B141),"",SUMIF($B$4:$B140,$B140,K$4:K140)-Y140)</f>
        <v/>
      </c>
      <c r="Y140" s="113" t="str">
        <f>IF(OR($B140="",$B140=$B141),"",SUMIFS(K$4:K140,B$4:B140,$B140,F$4:F140,$Y$3))</f>
        <v/>
      </c>
      <c r="Z140" s="113" t="str">
        <f>IF(OR($B140="",$B140=$B141),"",SUMIF($B$4:$B140,$B140,S$4:S140))</f>
        <v/>
      </c>
    </row>
    <row r="141" spans="1:26" ht="25.05" customHeight="1" x14ac:dyDescent="0.2">
      <c r="A141" s="133" t="str">
        <f>IF(OR(B141="",AND(B140=B141,D140=D141)),"",MAX($A$4:A140)+1)</f>
        <v/>
      </c>
      <c r="B141" s="73" t="str">
        <f>IFERROR(INDEX(入力!$BV$3:$CN$1048576,MATCH(ROW(B141)-ROW(B$3),入力!$BB$3:$BB$1048576,0),MATCH(B$3,入力!$BV$2:$CN$2,0)),"")</f>
        <v/>
      </c>
      <c r="C141" s="74" t="str">
        <f>IFERROR(INDEX(入力!$BV$3:$CN$1048576,MATCH(ROW(C141)-ROW(C$3),入力!$BB$3:$BB$1048576,0),MATCH(C$3,入力!$BV$2:$CN$2,0)),"")</f>
        <v/>
      </c>
      <c r="D141" s="75" t="str">
        <f>IFERROR(INDEX(入力!$BO$3:$BO$1048576,MATCH(ROW(D141)-ROW(D$3),入力!$BB$3:$BB$1048576,0),0),"")</f>
        <v/>
      </c>
      <c r="E141" s="74" t="str">
        <f>IFERROR(INDEX(入力!$BV$3:$CN$1048576,MATCH(ROW(E141)-ROW(E$3),入力!$BB$3:$BB$1048576,0),MATCH(E$3,入力!$BV$2:$CN$2,0)),"")</f>
        <v/>
      </c>
      <c r="F141" s="74" t="str">
        <f>IFERROR(INDEX(入力!$BV$3:$CN$1048576,MATCH(ROW(F141)-ROW(F$3),入力!$BB$3:$BB$1048576,0),MATCH(F$3,入力!$BV$2:$CN$2,0)),"")</f>
        <v/>
      </c>
      <c r="G141" s="74" t="str">
        <f>IFERROR(INDEX(入力!$BV$3:$CN$1048576,MATCH(ROW(G141)-ROW(G$3),入力!$BB$3:$BB$1048576,0),MATCH(G$3,入力!$BV$2:$CN$2,0)),"")</f>
        <v/>
      </c>
      <c r="H141" s="75" t="str">
        <f>IFERROR(INDEX(入力!$BV$3:$CN$1048576,MATCH(ROW(H141)-ROW(H$3),入力!$BB$3:$BB$1048576,0),MATCH(H$3,入力!$BV$2:$CN$2,0)),"")</f>
        <v/>
      </c>
      <c r="I141" s="76" t="str">
        <f>IFERROR(INDEX(入力!$BV$3:$CN$1048576,MATCH(ROW(I141)-ROW(I$3),入力!$BB$3:$BB$1048576,0),MATCH(I$3,入力!$BV$2:$CN$2,0)),"")</f>
        <v/>
      </c>
      <c r="J141" s="75" t="str">
        <f>IFERROR(INDEX(入力!$BV$3:$CN$1048576,MATCH(ROW(J141)-ROW(J$3),入力!$BB$3:$BB$1048576,0),MATCH(J$3,入力!$BV$2:$CN$2,0)),"")</f>
        <v/>
      </c>
      <c r="K141" s="75" t="str">
        <f>IFERROR(INDEX(入力!$BV$3:$CN$1048576,MATCH(ROW(K141)-ROW(K$3),入力!$BB$3:$BB$1048576,0),MATCH(K$3,入力!$BV$2:$CN$2,0)),"")</f>
        <v/>
      </c>
      <c r="L141" s="75" t="str">
        <f>IFERROR(INDEX(入力!$BV$3:$CN$1048576,MATCH(ROW(L141)-ROW(L$3),入力!$BB$3:$BB$1048576,0),MATCH(L$3,入力!$BV$2:$CN$2,0)),"")</f>
        <v/>
      </c>
      <c r="M141" s="117" t="str">
        <f>IFERROR(IF(履歴検索!$A141="","",INDEX(入力!$BV$3:$CN$1048576,MATCH(ROW(M141)-ROW(M$3),入力!$BB$3:$BB$1048576,0),MATCH(M$3,入力!$BV$2:$CN$2,0))),"")</f>
        <v/>
      </c>
      <c r="N141" s="75" t="str">
        <f>IFERROR(INDEX(入力!$BV$3:$CN$1048576,MATCH(ROW(N141)-ROW(N$3),入力!$BB$3:$BB$1048576,0),MATCH(N$3,入力!$BV$2:$CN$2,0)),"")</f>
        <v/>
      </c>
      <c r="O141" s="294" t="str">
        <f>IFERROR(INDEX(入力!$CJ$3:$CN$1048576,MATCH(ROW(O141)-ROW(O$3),入力!$BB$3:$BB$1048576,0),MATCH(O$3,入力!$CJ$2:$CN$2,0)),"")</f>
        <v/>
      </c>
      <c r="P141" s="294" t="str">
        <f>IFERROR(INDEX(入力!$CJ$3:$CN$1048576,MATCH(ROW(P141)-ROW(P$3),入力!$BB$3:$BB$1048576,0),MATCH(P$3,入力!$CJ$2:$CN$2,0)),"")</f>
        <v/>
      </c>
      <c r="Q141" s="294" t="str">
        <f>IFERROR(INDEX(入力!$BV$3:$CN$1048576,MATCH(ROW(Q141)-ROW(Q$3),入力!$BB$3:$BB$1048576,0),MATCH(Q$3,入力!$BV$2:$CN$2,0)),"")</f>
        <v/>
      </c>
      <c r="R141" s="77" t="str">
        <f>IFERROR(INDEX(入力!$BV$3:$CN$1048576,MATCH(ROW(R141)-ROW(R$3),入力!$BB$3:$BB$1048576,0),MATCH(R$3,入力!$BV$2:$CN$2,0)),"")</f>
        <v/>
      </c>
      <c r="S141" s="77" t="str">
        <f>IFERROR(INDEX(入力!$BV$3:$CN$1048576,MATCH(ROW(S141)-ROW(S$3),入力!$BB$3:$BB$1048576,0),MATCH(S$3,入力!$BV$2:$CN$2,0)),"")</f>
        <v/>
      </c>
      <c r="U141" s="28" t="str">
        <f>IF(Z141="","",COUNT($Z$4:Z141))</f>
        <v/>
      </c>
      <c r="V141" s="73" t="str">
        <f t="shared" si="2"/>
        <v/>
      </c>
      <c r="W141" s="113" t="str">
        <f>IF(OR($B141="",$B141=$B142),"",SUMIF($B$4:$B141,$B141,Q$4:Q141))</f>
        <v/>
      </c>
      <c r="X141" s="113" t="str">
        <f>IF(OR($B141="",$B141=$B142),"",SUMIF($B$4:$B141,$B141,K$4:K141)-Y141)</f>
        <v/>
      </c>
      <c r="Y141" s="113" t="str">
        <f>IF(OR($B141="",$B141=$B142),"",SUMIFS(K$4:K141,B$4:B141,$B141,F$4:F141,$Y$3))</f>
        <v/>
      </c>
      <c r="Z141" s="113" t="str">
        <f>IF(OR($B141="",$B141=$B142),"",SUMIF($B$4:$B141,$B141,S$4:S141))</f>
        <v/>
      </c>
    </row>
    <row r="142" spans="1:26" ht="25.05" customHeight="1" x14ac:dyDescent="0.2">
      <c r="A142" s="133" t="str">
        <f>IF(OR(B142="",AND(B141=B142,D141=D142)),"",MAX($A$4:A141)+1)</f>
        <v/>
      </c>
      <c r="B142" s="73" t="str">
        <f>IFERROR(INDEX(入力!$BV$3:$CN$1048576,MATCH(ROW(B142)-ROW(B$3),入力!$BB$3:$BB$1048576,0),MATCH(B$3,入力!$BV$2:$CN$2,0)),"")</f>
        <v/>
      </c>
      <c r="C142" s="74" t="str">
        <f>IFERROR(INDEX(入力!$BV$3:$CN$1048576,MATCH(ROW(C142)-ROW(C$3),入力!$BB$3:$BB$1048576,0),MATCH(C$3,入力!$BV$2:$CN$2,0)),"")</f>
        <v/>
      </c>
      <c r="D142" s="75" t="str">
        <f>IFERROR(INDEX(入力!$BO$3:$BO$1048576,MATCH(ROW(D142)-ROW(D$3),入力!$BB$3:$BB$1048576,0),0),"")</f>
        <v/>
      </c>
      <c r="E142" s="74" t="str">
        <f>IFERROR(INDEX(入力!$BV$3:$CN$1048576,MATCH(ROW(E142)-ROW(E$3),入力!$BB$3:$BB$1048576,0),MATCH(E$3,入力!$BV$2:$CN$2,0)),"")</f>
        <v/>
      </c>
      <c r="F142" s="74" t="str">
        <f>IFERROR(INDEX(入力!$BV$3:$CN$1048576,MATCH(ROW(F142)-ROW(F$3),入力!$BB$3:$BB$1048576,0),MATCH(F$3,入力!$BV$2:$CN$2,0)),"")</f>
        <v/>
      </c>
      <c r="G142" s="74" t="str">
        <f>IFERROR(INDEX(入力!$BV$3:$CN$1048576,MATCH(ROW(G142)-ROW(G$3),入力!$BB$3:$BB$1048576,0),MATCH(G$3,入力!$BV$2:$CN$2,0)),"")</f>
        <v/>
      </c>
      <c r="H142" s="75" t="str">
        <f>IFERROR(INDEX(入力!$BV$3:$CN$1048576,MATCH(ROW(H142)-ROW(H$3),入力!$BB$3:$BB$1048576,0),MATCH(H$3,入力!$BV$2:$CN$2,0)),"")</f>
        <v/>
      </c>
      <c r="I142" s="76" t="str">
        <f>IFERROR(INDEX(入力!$BV$3:$CN$1048576,MATCH(ROW(I142)-ROW(I$3),入力!$BB$3:$BB$1048576,0),MATCH(I$3,入力!$BV$2:$CN$2,0)),"")</f>
        <v/>
      </c>
      <c r="J142" s="75" t="str">
        <f>IFERROR(INDEX(入力!$BV$3:$CN$1048576,MATCH(ROW(J142)-ROW(J$3),入力!$BB$3:$BB$1048576,0),MATCH(J$3,入力!$BV$2:$CN$2,0)),"")</f>
        <v/>
      </c>
      <c r="K142" s="75" t="str">
        <f>IFERROR(INDEX(入力!$BV$3:$CN$1048576,MATCH(ROW(K142)-ROW(K$3),入力!$BB$3:$BB$1048576,0),MATCH(K$3,入力!$BV$2:$CN$2,0)),"")</f>
        <v/>
      </c>
      <c r="L142" s="75" t="str">
        <f>IFERROR(INDEX(入力!$BV$3:$CN$1048576,MATCH(ROW(L142)-ROW(L$3),入力!$BB$3:$BB$1048576,0),MATCH(L$3,入力!$BV$2:$CN$2,0)),"")</f>
        <v/>
      </c>
      <c r="M142" s="117" t="str">
        <f>IFERROR(IF(履歴検索!$A142="","",INDEX(入力!$BV$3:$CN$1048576,MATCH(ROW(M142)-ROW(M$3),入力!$BB$3:$BB$1048576,0),MATCH(M$3,入力!$BV$2:$CN$2,0))),"")</f>
        <v/>
      </c>
      <c r="N142" s="75" t="str">
        <f>IFERROR(INDEX(入力!$BV$3:$CN$1048576,MATCH(ROW(N142)-ROW(N$3),入力!$BB$3:$BB$1048576,0),MATCH(N$3,入力!$BV$2:$CN$2,0)),"")</f>
        <v/>
      </c>
      <c r="O142" s="294" t="str">
        <f>IFERROR(INDEX(入力!$CJ$3:$CN$1048576,MATCH(ROW(O142)-ROW(O$3),入力!$BB$3:$BB$1048576,0),MATCH(O$3,入力!$CJ$2:$CN$2,0)),"")</f>
        <v/>
      </c>
      <c r="P142" s="294" t="str">
        <f>IFERROR(INDEX(入力!$CJ$3:$CN$1048576,MATCH(ROW(P142)-ROW(P$3),入力!$BB$3:$BB$1048576,0),MATCH(P$3,入力!$CJ$2:$CN$2,0)),"")</f>
        <v/>
      </c>
      <c r="Q142" s="294" t="str">
        <f>IFERROR(INDEX(入力!$BV$3:$CN$1048576,MATCH(ROW(Q142)-ROW(Q$3),入力!$BB$3:$BB$1048576,0),MATCH(Q$3,入力!$BV$2:$CN$2,0)),"")</f>
        <v/>
      </c>
      <c r="R142" s="77" t="str">
        <f>IFERROR(INDEX(入力!$BV$3:$CN$1048576,MATCH(ROW(R142)-ROW(R$3),入力!$BB$3:$BB$1048576,0),MATCH(R$3,入力!$BV$2:$CN$2,0)),"")</f>
        <v/>
      </c>
      <c r="S142" s="77" t="str">
        <f>IFERROR(INDEX(入力!$BV$3:$CN$1048576,MATCH(ROW(S142)-ROW(S$3),入力!$BB$3:$BB$1048576,0),MATCH(S$3,入力!$BV$2:$CN$2,0)),"")</f>
        <v/>
      </c>
      <c r="U142" s="28" t="str">
        <f>IF(Z142="","",COUNT($Z$4:Z142))</f>
        <v/>
      </c>
      <c r="V142" s="73" t="str">
        <f t="shared" si="2"/>
        <v/>
      </c>
      <c r="W142" s="113" t="str">
        <f>IF(OR($B142="",$B142=$B143),"",SUMIF($B$4:$B142,$B142,Q$4:Q142))</f>
        <v/>
      </c>
      <c r="X142" s="113" t="str">
        <f>IF(OR($B142="",$B142=$B143),"",SUMIF($B$4:$B142,$B142,K$4:K142)-Y142)</f>
        <v/>
      </c>
      <c r="Y142" s="113" t="str">
        <f>IF(OR($B142="",$B142=$B143),"",SUMIFS(K$4:K142,B$4:B142,$B142,F$4:F142,$Y$3))</f>
        <v/>
      </c>
      <c r="Z142" s="113" t="str">
        <f>IF(OR($B142="",$B142=$B143),"",SUMIF($B$4:$B142,$B142,S$4:S142))</f>
        <v/>
      </c>
    </row>
    <row r="143" spans="1:26" ht="25.05" customHeight="1" x14ac:dyDescent="0.2">
      <c r="A143" s="133" t="str">
        <f>IF(OR(B143="",AND(B142=B143,D142=D143)),"",MAX($A$4:A142)+1)</f>
        <v/>
      </c>
      <c r="B143" s="73" t="str">
        <f>IFERROR(INDEX(入力!$BV$3:$CN$1048576,MATCH(ROW(B143)-ROW(B$3),入力!$BB$3:$BB$1048576,0),MATCH(B$3,入力!$BV$2:$CN$2,0)),"")</f>
        <v/>
      </c>
      <c r="C143" s="74" t="str">
        <f>IFERROR(INDEX(入力!$BV$3:$CN$1048576,MATCH(ROW(C143)-ROW(C$3),入力!$BB$3:$BB$1048576,0),MATCH(C$3,入力!$BV$2:$CN$2,0)),"")</f>
        <v/>
      </c>
      <c r="D143" s="75" t="str">
        <f>IFERROR(INDEX(入力!$BO$3:$BO$1048576,MATCH(ROW(D143)-ROW(D$3),入力!$BB$3:$BB$1048576,0),0),"")</f>
        <v/>
      </c>
      <c r="E143" s="74" t="str">
        <f>IFERROR(INDEX(入力!$BV$3:$CN$1048576,MATCH(ROW(E143)-ROW(E$3),入力!$BB$3:$BB$1048576,0),MATCH(E$3,入力!$BV$2:$CN$2,0)),"")</f>
        <v/>
      </c>
      <c r="F143" s="74" t="str">
        <f>IFERROR(INDEX(入力!$BV$3:$CN$1048576,MATCH(ROW(F143)-ROW(F$3),入力!$BB$3:$BB$1048576,0),MATCH(F$3,入力!$BV$2:$CN$2,0)),"")</f>
        <v/>
      </c>
      <c r="G143" s="74" t="str">
        <f>IFERROR(INDEX(入力!$BV$3:$CN$1048576,MATCH(ROW(G143)-ROW(G$3),入力!$BB$3:$BB$1048576,0),MATCH(G$3,入力!$BV$2:$CN$2,0)),"")</f>
        <v/>
      </c>
      <c r="H143" s="75" t="str">
        <f>IFERROR(INDEX(入力!$BV$3:$CN$1048576,MATCH(ROW(H143)-ROW(H$3),入力!$BB$3:$BB$1048576,0),MATCH(H$3,入力!$BV$2:$CN$2,0)),"")</f>
        <v/>
      </c>
      <c r="I143" s="76" t="str">
        <f>IFERROR(INDEX(入力!$BV$3:$CN$1048576,MATCH(ROW(I143)-ROW(I$3),入力!$BB$3:$BB$1048576,0),MATCH(I$3,入力!$BV$2:$CN$2,0)),"")</f>
        <v/>
      </c>
      <c r="J143" s="75" t="str">
        <f>IFERROR(INDEX(入力!$BV$3:$CN$1048576,MATCH(ROW(J143)-ROW(J$3),入力!$BB$3:$BB$1048576,0),MATCH(J$3,入力!$BV$2:$CN$2,0)),"")</f>
        <v/>
      </c>
      <c r="K143" s="75" t="str">
        <f>IFERROR(INDEX(入力!$BV$3:$CN$1048576,MATCH(ROW(K143)-ROW(K$3),入力!$BB$3:$BB$1048576,0),MATCH(K$3,入力!$BV$2:$CN$2,0)),"")</f>
        <v/>
      </c>
      <c r="L143" s="75" t="str">
        <f>IFERROR(INDEX(入力!$BV$3:$CN$1048576,MATCH(ROW(L143)-ROW(L$3),入力!$BB$3:$BB$1048576,0),MATCH(L$3,入力!$BV$2:$CN$2,0)),"")</f>
        <v/>
      </c>
      <c r="M143" s="117" t="str">
        <f>IFERROR(IF(履歴検索!$A143="","",INDEX(入力!$BV$3:$CN$1048576,MATCH(ROW(M143)-ROW(M$3),入力!$BB$3:$BB$1048576,0),MATCH(M$3,入力!$BV$2:$CN$2,0))),"")</f>
        <v/>
      </c>
      <c r="N143" s="75" t="str">
        <f>IFERROR(INDEX(入力!$BV$3:$CN$1048576,MATCH(ROW(N143)-ROW(N$3),入力!$BB$3:$BB$1048576,0),MATCH(N$3,入力!$BV$2:$CN$2,0)),"")</f>
        <v/>
      </c>
      <c r="O143" s="294" t="str">
        <f>IFERROR(INDEX(入力!$CJ$3:$CN$1048576,MATCH(ROW(O143)-ROW(O$3),入力!$BB$3:$BB$1048576,0),MATCH(O$3,入力!$CJ$2:$CN$2,0)),"")</f>
        <v/>
      </c>
      <c r="P143" s="294" t="str">
        <f>IFERROR(INDEX(入力!$CJ$3:$CN$1048576,MATCH(ROW(P143)-ROW(P$3),入力!$BB$3:$BB$1048576,0),MATCH(P$3,入力!$CJ$2:$CN$2,0)),"")</f>
        <v/>
      </c>
      <c r="Q143" s="294" t="str">
        <f>IFERROR(INDEX(入力!$BV$3:$CN$1048576,MATCH(ROW(Q143)-ROW(Q$3),入力!$BB$3:$BB$1048576,0),MATCH(Q$3,入力!$BV$2:$CN$2,0)),"")</f>
        <v/>
      </c>
      <c r="R143" s="77" t="str">
        <f>IFERROR(INDEX(入力!$BV$3:$CN$1048576,MATCH(ROW(R143)-ROW(R$3),入力!$BB$3:$BB$1048576,0),MATCH(R$3,入力!$BV$2:$CN$2,0)),"")</f>
        <v/>
      </c>
      <c r="S143" s="77" t="str">
        <f>IFERROR(INDEX(入力!$BV$3:$CN$1048576,MATCH(ROW(S143)-ROW(S$3),入力!$BB$3:$BB$1048576,0),MATCH(S$3,入力!$BV$2:$CN$2,0)),"")</f>
        <v/>
      </c>
      <c r="U143" s="28" t="str">
        <f>IF(Z143="","",COUNT($Z$4:Z143))</f>
        <v/>
      </c>
      <c r="V143" s="73" t="str">
        <f t="shared" si="2"/>
        <v/>
      </c>
      <c r="W143" s="113" t="str">
        <f>IF(OR($B143="",$B143=$B144),"",SUMIF($B$4:$B143,$B143,Q$4:Q143))</f>
        <v/>
      </c>
      <c r="X143" s="113" t="str">
        <f>IF(OR($B143="",$B143=$B144),"",SUMIF($B$4:$B143,$B143,K$4:K143)-Y143)</f>
        <v/>
      </c>
      <c r="Y143" s="113" t="str">
        <f>IF(OR($B143="",$B143=$B144),"",SUMIFS(K$4:K143,B$4:B143,$B143,F$4:F143,$Y$3))</f>
        <v/>
      </c>
      <c r="Z143" s="113" t="str">
        <f>IF(OR($B143="",$B143=$B144),"",SUMIF($B$4:$B143,$B143,S$4:S143))</f>
        <v/>
      </c>
    </row>
    <row r="144" spans="1:26" ht="25.05" customHeight="1" x14ac:dyDescent="0.2">
      <c r="A144" s="133" t="str">
        <f>IF(OR(B144="",AND(B143=B144,D143=D144)),"",MAX($A$4:A143)+1)</f>
        <v/>
      </c>
      <c r="B144" s="73" t="str">
        <f>IFERROR(INDEX(入力!$BV$3:$CN$1048576,MATCH(ROW(B144)-ROW(B$3),入力!$BB$3:$BB$1048576,0),MATCH(B$3,入力!$BV$2:$CN$2,0)),"")</f>
        <v/>
      </c>
      <c r="C144" s="74" t="str">
        <f>IFERROR(INDEX(入力!$BV$3:$CN$1048576,MATCH(ROW(C144)-ROW(C$3),入力!$BB$3:$BB$1048576,0),MATCH(C$3,入力!$BV$2:$CN$2,0)),"")</f>
        <v/>
      </c>
      <c r="D144" s="75" t="str">
        <f>IFERROR(INDEX(入力!$BO$3:$BO$1048576,MATCH(ROW(D144)-ROW(D$3),入力!$BB$3:$BB$1048576,0),0),"")</f>
        <v/>
      </c>
      <c r="E144" s="74" t="str">
        <f>IFERROR(INDEX(入力!$BV$3:$CN$1048576,MATCH(ROW(E144)-ROW(E$3),入力!$BB$3:$BB$1048576,0),MATCH(E$3,入力!$BV$2:$CN$2,0)),"")</f>
        <v/>
      </c>
      <c r="F144" s="74" t="str">
        <f>IFERROR(INDEX(入力!$BV$3:$CN$1048576,MATCH(ROW(F144)-ROW(F$3),入力!$BB$3:$BB$1048576,0),MATCH(F$3,入力!$BV$2:$CN$2,0)),"")</f>
        <v/>
      </c>
      <c r="G144" s="74" t="str">
        <f>IFERROR(INDEX(入力!$BV$3:$CN$1048576,MATCH(ROW(G144)-ROW(G$3),入力!$BB$3:$BB$1048576,0),MATCH(G$3,入力!$BV$2:$CN$2,0)),"")</f>
        <v/>
      </c>
      <c r="H144" s="75" t="str">
        <f>IFERROR(INDEX(入力!$BV$3:$CN$1048576,MATCH(ROW(H144)-ROW(H$3),入力!$BB$3:$BB$1048576,0),MATCH(H$3,入力!$BV$2:$CN$2,0)),"")</f>
        <v/>
      </c>
      <c r="I144" s="76" t="str">
        <f>IFERROR(INDEX(入力!$BV$3:$CN$1048576,MATCH(ROW(I144)-ROW(I$3),入力!$BB$3:$BB$1048576,0),MATCH(I$3,入力!$BV$2:$CN$2,0)),"")</f>
        <v/>
      </c>
      <c r="J144" s="75" t="str">
        <f>IFERROR(INDEX(入力!$BV$3:$CN$1048576,MATCH(ROW(J144)-ROW(J$3),入力!$BB$3:$BB$1048576,0),MATCH(J$3,入力!$BV$2:$CN$2,0)),"")</f>
        <v/>
      </c>
      <c r="K144" s="75" t="str">
        <f>IFERROR(INDEX(入力!$BV$3:$CN$1048576,MATCH(ROW(K144)-ROW(K$3),入力!$BB$3:$BB$1048576,0),MATCH(K$3,入力!$BV$2:$CN$2,0)),"")</f>
        <v/>
      </c>
      <c r="L144" s="75" t="str">
        <f>IFERROR(INDEX(入力!$BV$3:$CN$1048576,MATCH(ROW(L144)-ROW(L$3),入力!$BB$3:$BB$1048576,0),MATCH(L$3,入力!$BV$2:$CN$2,0)),"")</f>
        <v/>
      </c>
      <c r="M144" s="117" t="str">
        <f>IFERROR(IF(履歴検索!$A144="","",INDEX(入力!$BV$3:$CN$1048576,MATCH(ROW(M144)-ROW(M$3),入力!$BB$3:$BB$1048576,0),MATCH(M$3,入力!$BV$2:$CN$2,0))),"")</f>
        <v/>
      </c>
      <c r="N144" s="75" t="str">
        <f>IFERROR(INDEX(入力!$BV$3:$CN$1048576,MATCH(ROW(N144)-ROW(N$3),入力!$BB$3:$BB$1048576,0),MATCH(N$3,入力!$BV$2:$CN$2,0)),"")</f>
        <v/>
      </c>
      <c r="O144" s="294" t="str">
        <f>IFERROR(INDEX(入力!$CJ$3:$CN$1048576,MATCH(ROW(O144)-ROW(O$3),入力!$BB$3:$BB$1048576,0),MATCH(O$3,入力!$CJ$2:$CN$2,0)),"")</f>
        <v/>
      </c>
      <c r="P144" s="294" t="str">
        <f>IFERROR(INDEX(入力!$CJ$3:$CN$1048576,MATCH(ROW(P144)-ROW(P$3),入力!$BB$3:$BB$1048576,0),MATCH(P$3,入力!$CJ$2:$CN$2,0)),"")</f>
        <v/>
      </c>
      <c r="Q144" s="294" t="str">
        <f>IFERROR(INDEX(入力!$BV$3:$CN$1048576,MATCH(ROW(Q144)-ROW(Q$3),入力!$BB$3:$BB$1048576,0),MATCH(Q$3,入力!$BV$2:$CN$2,0)),"")</f>
        <v/>
      </c>
      <c r="R144" s="77" t="str">
        <f>IFERROR(INDEX(入力!$BV$3:$CN$1048576,MATCH(ROW(R144)-ROW(R$3),入力!$BB$3:$BB$1048576,0),MATCH(R$3,入力!$BV$2:$CN$2,0)),"")</f>
        <v/>
      </c>
      <c r="S144" s="77" t="str">
        <f>IFERROR(INDEX(入力!$BV$3:$CN$1048576,MATCH(ROW(S144)-ROW(S$3),入力!$BB$3:$BB$1048576,0),MATCH(S$3,入力!$BV$2:$CN$2,0)),"")</f>
        <v/>
      </c>
      <c r="U144" s="28" t="str">
        <f>IF(Z144="","",COUNT($Z$4:Z144))</f>
        <v/>
      </c>
      <c r="V144" s="73" t="str">
        <f t="shared" si="2"/>
        <v/>
      </c>
      <c r="W144" s="113" t="str">
        <f>IF(OR($B144="",$B144=$B145),"",SUMIF($B$4:$B144,$B144,Q$4:Q144))</f>
        <v/>
      </c>
      <c r="X144" s="113" t="str">
        <f>IF(OR($B144="",$B144=$B145),"",SUMIF($B$4:$B144,$B144,K$4:K144)-Y144)</f>
        <v/>
      </c>
      <c r="Y144" s="113" t="str">
        <f>IF(OR($B144="",$B144=$B145),"",SUMIFS(K$4:K144,B$4:B144,$B144,F$4:F144,$Y$3))</f>
        <v/>
      </c>
      <c r="Z144" s="113" t="str">
        <f>IF(OR($B144="",$B144=$B145),"",SUMIF($B$4:$B144,$B144,S$4:S144))</f>
        <v/>
      </c>
    </row>
    <row r="145" spans="1:26" ht="25.05" customHeight="1" x14ac:dyDescent="0.2">
      <c r="A145" s="133" t="str">
        <f>IF(OR(B145="",AND(B144=B145,D144=D145)),"",MAX($A$4:A144)+1)</f>
        <v/>
      </c>
      <c r="B145" s="73" t="str">
        <f>IFERROR(INDEX(入力!$BV$3:$CN$1048576,MATCH(ROW(B145)-ROW(B$3),入力!$BB$3:$BB$1048576,0),MATCH(B$3,入力!$BV$2:$CN$2,0)),"")</f>
        <v/>
      </c>
      <c r="C145" s="74" t="str">
        <f>IFERROR(INDEX(入力!$BV$3:$CN$1048576,MATCH(ROW(C145)-ROW(C$3),入力!$BB$3:$BB$1048576,0),MATCH(C$3,入力!$BV$2:$CN$2,0)),"")</f>
        <v/>
      </c>
      <c r="D145" s="75" t="str">
        <f>IFERROR(INDEX(入力!$BO$3:$BO$1048576,MATCH(ROW(D145)-ROW(D$3),入力!$BB$3:$BB$1048576,0),0),"")</f>
        <v/>
      </c>
      <c r="E145" s="74" t="str">
        <f>IFERROR(INDEX(入力!$BV$3:$CN$1048576,MATCH(ROW(E145)-ROW(E$3),入力!$BB$3:$BB$1048576,0),MATCH(E$3,入力!$BV$2:$CN$2,0)),"")</f>
        <v/>
      </c>
      <c r="F145" s="74" t="str">
        <f>IFERROR(INDEX(入力!$BV$3:$CN$1048576,MATCH(ROW(F145)-ROW(F$3),入力!$BB$3:$BB$1048576,0),MATCH(F$3,入力!$BV$2:$CN$2,0)),"")</f>
        <v/>
      </c>
      <c r="G145" s="74" t="str">
        <f>IFERROR(INDEX(入力!$BV$3:$CN$1048576,MATCH(ROW(G145)-ROW(G$3),入力!$BB$3:$BB$1048576,0),MATCH(G$3,入力!$BV$2:$CN$2,0)),"")</f>
        <v/>
      </c>
      <c r="H145" s="75" t="str">
        <f>IFERROR(INDEX(入力!$BV$3:$CN$1048576,MATCH(ROW(H145)-ROW(H$3),入力!$BB$3:$BB$1048576,0),MATCH(H$3,入力!$BV$2:$CN$2,0)),"")</f>
        <v/>
      </c>
      <c r="I145" s="76" t="str">
        <f>IFERROR(INDEX(入力!$BV$3:$CN$1048576,MATCH(ROW(I145)-ROW(I$3),入力!$BB$3:$BB$1048576,0),MATCH(I$3,入力!$BV$2:$CN$2,0)),"")</f>
        <v/>
      </c>
      <c r="J145" s="75" t="str">
        <f>IFERROR(INDEX(入力!$BV$3:$CN$1048576,MATCH(ROW(J145)-ROW(J$3),入力!$BB$3:$BB$1048576,0),MATCH(J$3,入力!$BV$2:$CN$2,0)),"")</f>
        <v/>
      </c>
      <c r="K145" s="75" t="str">
        <f>IFERROR(INDEX(入力!$BV$3:$CN$1048576,MATCH(ROW(K145)-ROW(K$3),入力!$BB$3:$BB$1048576,0),MATCH(K$3,入力!$BV$2:$CN$2,0)),"")</f>
        <v/>
      </c>
      <c r="L145" s="75" t="str">
        <f>IFERROR(INDEX(入力!$BV$3:$CN$1048576,MATCH(ROW(L145)-ROW(L$3),入力!$BB$3:$BB$1048576,0),MATCH(L$3,入力!$BV$2:$CN$2,0)),"")</f>
        <v/>
      </c>
      <c r="M145" s="117" t="str">
        <f>IFERROR(IF(履歴検索!$A145="","",INDEX(入力!$BV$3:$CN$1048576,MATCH(ROW(M145)-ROW(M$3),入力!$BB$3:$BB$1048576,0),MATCH(M$3,入力!$BV$2:$CN$2,0))),"")</f>
        <v/>
      </c>
      <c r="N145" s="75" t="str">
        <f>IFERROR(INDEX(入力!$BV$3:$CN$1048576,MATCH(ROW(N145)-ROW(N$3),入力!$BB$3:$BB$1048576,0),MATCH(N$3,入力!$BV$2:$CN$2,0)),"")</f>
        <v/>
      </c>
      <c r="O145" s="294" t="str">
        <f>IFERROR(INDEX(入力!$CJ$3:$CN$1048576,MATCH(ROW(O145)-ROW(O$3),入力!$BB$3:$BB$1048576,0),MATCH(O$3,入力!$CJ$2:$CN$2,0)),"")</f>
        <v/>
      </c>
      <c r="P145" s="294" t="str">
        <f>IFERROR(INDEX(入力!$CJ$3:$CN$1048576,MATCH(ROW(P145)-ROW(P$3),入力!$BB$3:$BB$1048576,0),MATCH(P$3,入力!$CJ$2:$CN$2,0)),"")</f>
        <v/>
      </c>
      <c r="Q145" s="294" t="str">
        <f>IFERROR(INDEX(入力!$BV$3:$CN$1048576,MATCH(ROW(Q145)-ROW(Q$3),入力!$BB$3:$BB$1048576,0),MATCH(Q$3,入力!$BV$2:$CN$2,0)),"")</f>
        <v/>
      </c>
      <c r="R145" s="77" t="str">
        <f>IFERROR(INDEX(入力!$BV$3:$CN$1048576,MATCH(ROW(R145)-ROW(R$3),入力!$BB$3:$BB$1048576,0),MATCH(R$3,入力!$BV$2:$CN$2,0)),"")</f>
        <v/>
      </c>
      <c r="S145" s="77" t="str">
        <f>IFERROR(INDEX(入力!$BV$3:$CN$1048576,MATCH(ROW(S145)-ROW(S$3),入力!$BB$3:$BB$1048576,0),MATCH(S$3,入力!$BV$2:$CN$2,0)),"")</f>
        <v/>
      </c>
      <c r="U145" s="28" t="str">
        <f>IF(Z145="","",COUNT($Z$4:Z145))</f>
        <v/>
      </c>
      <c r="V145" s="73" t="str">
        <f t="shared" ref="V145:V208" si="3">IF(Z145="","",B145)</f>
        <v/>
      </c>
      <c r="W145" s="113" t="str">
        <f>IF(OR($B145="",$B145=$B146),"",SUMIF($B$4:$B145,$B145,Q$4:Q145))</f>
        <v/>
      </c>
      <c r="X145" s="113" t="str">
        <f>IF(OR($B145="",$B145=$B146),"",SUMIF($B$4:$B145,$B145,K$4:K145)-Y145)</f>
        <v/>
      </c>
      <c r="Y145" s="113" t="str">
        <f>IF(OR($B145="",$B145=$B146),"",SUMIFS(K$4:K145,B$4:B145,$B145,F$4:F145,$Y$3))</f>
        <v/>
      </c>
      <c r="Z145" s="113" t="str">
        <f>IF(OR($B145="",$B145=$B146),"",SUMIF($B$4:$B145,$B145,S$4:S145))</f>
        <v/>
      </c>
    </row>
    <row r="146" spans="1:26" ht="25.05" customHeight="1" x14ac:dyDescent="0.2">
      <c r="A146" s="133" t="str">
        <f>IF(OR(B146="",AND(B145=B146,D145=D146)),"",MAX($A$4:A145)+1)</f>
        <v/>
      </c>
      <c r="B146" s="73" t="str">
        <f>IFERROR(INDEX(入力!$BV$3:$CN$1048576,MATCH(ROW(B146)-ROW(B$3),入力!$BB$3:$BB$1048576,0),MATCH(B$3,入力!$BV$2:$CN$2,0)),"")</f>
        <v/>
      </c>
      <c r="C146" s="74" t="str">
        <f>IFERROR(INDEX(入力!$BV$3:$CN$1048576,MATCH(ROW(C146)-ROW(C$3),入力!$BB$3:$BB$1048576,0),MATCH(C$3,入力!$BV$2:$CN$2,0)),"")</f>
        <v/>
      </c>
      <c r="D146" s="75" t="str">
        <f>IFERROR(INDEX(入力!$BO$3:$BO$1048576,MATCH(ROW(D146)-ROW(D$3),入力!$BB$3:$BB$1048576,0),0),"")</f>
        <v/>
      </c>
      <c r="E146" s="74" t="str">
        <f>IFERROR(INDEX(入力!$BV$3:$CN$1048576,MATCH(ROW(E146)-ROW(E$3),入力!$BB$3:$BB$1048576,0),MATCH(E$3,入力!$BV$2:$CN$2,0)),"")</f>
        <v/>
      </c>
      <c r="F146" s="74" t="str">
        <f>IFERROR(INDEX(入力!$BV$3:$CN$1048576,MATCH(ROW(F146)-ROW(F$3),入力!$BB$3:$BB$1048576,0),MATCH(F$3,入力!$BV$2:$CN$2,0)),"")</f>
        <v/>
      </c>
      <c r="G146" s="74" t="str">
        <f>IFERROR(INDEX(入力!$BV$3:$CN$1048576,MATCH(ROW(G146)-ROW(G$3),入力!$BB$3:$BB$1048576,0),MATCH(G$3,入力!$BV$2:$CN$2,0)),"")</f>
        <v/>
      </c>
      <c r="H146" s="75" t="str">
        <f>IFERROR(INDEX(入力!$BV$3:$CN$1048576,MATCH(ROW(H146)-ROW(H$3),入力!$BB$3:$BB$1048576,0),MATCH(H$3,入力!$BV$2:$CN$2,0)),"")</f>
        <v/>
      </c>
      <c r="I146" s="76" t="str">
        <f>IFERROR(INDEX(入力!$BV$3:$CN$1048576,MATCH(ROW(I146)-ROW(I$3),入力!$BB$3:$BB$1048576,0),MATCH(I$3,入力!$BV$2:$CN$2,0)),"")</f>
        <v/>
      </c>
      <c r="J146" s="75" t="str">
        <f>IFERROR(INDEX(入力!$BV$3:$CN$1048576,MATCH(ROW(J146)-ROW(J$3),入力!$BB$3:$BB$1048576,0),MATCH(J$3,入力!$BV$2:$CN$2,0)),"")</f>
        <v/>
      </c>
      <c r="K146" s="75" t="str">
        <f>IFERROR(INDEX(入力!$BV$3:$CN$1048576,MATCH(ROW(K146)-ROW(K$3),入力!$BB$3:$BB$1048576,0),MATCH(K$3,入力!$BV$2:$CN$2,0)),"")</f>
        <v/>
      </c>
      <c r="L146" s="75" t="str">
        <f>IFERROR(INDEX(入力!$BV$3:$CN$1048576,MATCH(ROW(L146)-ROW(L$3),入力!$BB$3:$BB$1048576,0),MATCH(L$3,入力!$BV$2:$CN$2,0)),"")</f>
        <v/>
      </c>
      <c r="M146" s="117" t="str">
        <f>IFERROR(IF(履歴検索!$A146="","",INDEX(入力!$BV$3:$CN$1048576,MATCH(ROW(M146)-ROW(M$3),入力!$BB$3:$BB$1048576,0),MATCH(M$3,入力!$BV$2:$CN$2,0))),"")</f>
        <v/>
      </c>
      <c r="N146" s="75" t="str">
        <f>IFERROR(INDEX(入力!$BV$3:$CN$1048576,MATCH(ROW(N146)-ROW(N$3),入力!$BB$3:$BB$1048576,0),MATCH(N$3,入力!$BV$2:$CN$2,0)),"")</f>
        <v/>
      </c>
      <c r="O146" s="294" t="str">
        <f>IFERROR(INDEX(入力!$CJ$3:$CN$1048576,MATCH(ROW(O146)-ROW(O$3),入力!$BB$3:$BB$1048576,0),MATCH(O$3,入力!$CJ$2:$CN$2,0)),"")</f>
        <v/>
      </c>
      <c r="P146" s="294" t="str">
        <f>IFERROR(INDEX(入力!$CJ$3:$CN$1048576,MATCH(ROW(P146)-ROW(P$3),入力!$BB$3:$BB$1048576,0),MATCH(P$3,入力!$CJ$2:$CN$2,0)),"")</f>
        <v/>
      </c>
      <c r="Q146" s="294" t="str">
        <f>IFERROR(INDEX(入力!$BV$3:$CN$1048576,MATCH(ROW(Q146)-ROW(Q$3),入力!$BB$3:$BB$1048576,0),MATCH(Q$3,入力!$BV$2:$CN$2,0)),"")</f>
        <v/>
      </c>
      <c r="R146" s="77" t="str">
        <f>IFERROR(INDEX(入力!$BV$3:$CN$1048576,MATCH(ROW(R146)-ROW(R$3),入力!$BB$3:$BB$1048576,0),MATCH(R$3,入力!$BV$2:$CN$2,0)),"")</f>
        <v/>
      </c>
      <c r="S146" s="77" t="str">
        <f>IFERROR(INDEX(入力!$BV$3:$CN$1048576,MATCH(ROW(S146)-ROW(S$3),入力!$BB$3:$BB$1048576,0),MATCH(S$3,入力!$BV$2:$CN$2,0)),"")</f>
        <v/>
      </c>
      <c r="U146" s="28" t="str">
        <f>IF(Z146="","",COUNT($Z$4:Z146))</f>
        <v/>
      </c>
      <c r="V146" s="73" t="str">
        <f t="shared" si="3"/>
        <v/>
      </c>
      <c r="W146" s="113" t="str">
        <f>IF(OR($B146="",$B146=$B147),"",SUMIF($B$4:$B146,$B146,Q$4:Q146))</f>
        <v/>
      </c>
      <c r="X146" s="113" t="str">
        <f>IF(OR($B146="",$B146=$B147),"",SUMIF($B$4:$B146,$B146,K$4:K146)-Y146)</f>
        <v/>
      </c>
      <c r="Y146" s="113" t="str">
        <f>IF(OR($B146="",$B146=$B147),"",SUMIFS(K$4:K146,B$4:B146,$B146,F$4:F146,$Y$3))</f>
        <v/>
      </c>
      <c r="Z146" s="113" t="str">
        <f>IF(OR($B146="",$B146=$B147),"",SUMIF($B$4:$B146,$B146,S$4:S146))</f>
        <v/>
      </c>
    </row>
    <row r="147" spans="1:26" ht="25.05" customHeight="1" x14ac:dyDescent="0.2">
      <c r="A147" s="133" t="str">
        <f>IF(OR(B147="",AND(B146=B147,D146=D147)),"",MAX($A$4:A146)+1)</f>
        <v/>
      </c>
      <c r="B147" s="73" t="str">
        <f>IFERROR(INDEX(入力!$BV$3:$CN$1048576,MATCH(ROW(B147)-ROW(B$3),入力!$BB$3:$BB$1048576,0),MATCH(B$3,入力!$BV$2:$CN$2,0)),"")</f>
        <v/>
      </c>
      <c r="C147" s="74" t="str">
        <f>IFERROR(INDEX(入力!$BV$3:$CN$1048576,MATCH(ROW(C147)-ROW(C$3),入力!$BB$3:$BB$1048576,0),MATCH(C$3,入力!$BV$2:$CN$2,0)),"")</f>
        <v/>
      </c>
      <c r="D147" s="75" t="str">
        <f>IFERROR(INDEX(入力!$BO$3:$BO$1048576,MATCH(ROW(D147)-ROW(D$3),入力!$BB$3:$BB$1048576,0),0),"")</f>
        <v/>
      </c>
      <c r="E147" s="74" t="str">
        <f>IFERROR(INDEX(入力!$BV$3:$CN$1048576,MATCH(ROW(E147)-ROW(E$3),入力!$BB$3:$BB$1048576,0),MATCH(E$3,入力!$BV$2:$CN$2,0)),"")</f>
        <v/>
      </c>
      <c r="F147" s="74" t="str">
        <f>IFERROR(INDEX(入力!$BV$3:$CN$1048576,MATCH(ROW(F147)-ROW(F$3),入力!$BB$3:$BB$1048576,0),MATCH(F$3,入力!$BV$2:$CN$2,0)),"")</f>
        <v/>
      </c>
      <c r="G147" s="74" t="str">
        <f>IFERROR(INDEX(入力!$BV$3:$CN$1048576,MATCH(ROW(G147)-ROW(G$3),入力!$BB$3:$BB$1048576,0),MATCH(G$3,入力!$BV$2:$CN$2,0)),"")</f>
        <v/>
      </c>
      <c r="H147" s="75" t="str">
        <f>IFERROR(INDEX(入力!$BV$3:$CN$1048576,MATCH(ROW(H147)-ROW(H$3),入力!$BB$3:$BB$1048576,0),MATCH(H$3,入力!$BV$2:$CN$2,0)),"")</f>
        <v/>
      </c>
      <c r="I147" s="76" t="str">
        <f>IFERROR(INDEX(入力!$BV$3:$CN$1048576,MATCH(ROW(I147)-ROW(I$3),入力!$BB$3:$BB$1048576,0),MATCH(I$3,入力!$BV$2:$CN$2,0)),"")</f>
        <v/>
      </c>
      <c r="J147" s="75" t="str">
        <f>IFERROR(INDEX(入力!$BV$3:$CN$1048576,MATCH(ROW(J147)-ROW(J$3),入力!$BB$3:$BB$1048576,0),MATCH(J$3,入力!$BV$2:$CN$2,0)),"")</f>
        <v/>
      </c>
      <c r="K147" s="75" t="str">
        <f>IFERROR(INDEX(入力!$BV$3:$CN$1048576,MATCH(ROW(K147)-ROW(K$3),入力!$BB$3:$BB$1048576,0),MATCH(K$3,入力!$BV$2:$CN$2,0)),"")</f>
        <v/>
      </c>
      <c r="L147" s="75" t="str">
        <f>IFERROR(INDEX(入力!$BV$3:$CN$1048576,MATCH(ROW(L147)-ROW(L$3),入力!$BB$3:$BB$1048576,0),MATCH(L$3,入力!$BV$2:$CN$2,0)),"")</f>
        <v/>
      </c>
      <c r="M147" s="117" t="str">
        <f>IFERROR(IF(履歴検索!$A147="","",INDEX(入力!$BV$3:$CN$1048576,MATCH(ROW(M147)-ROW(M$3),入力!$BB$3:$BB$1048576,0),MATCH(M$3,入力!$BV$2:$CN$2,0))),"")</f>
        <v/>
      </c>
      <c r="N147" s="75" t="str">
        <f>IFERROR(INDEX(入力!$BV$3:$CN$1048576,MATCH(ROW(N147)-ROW(N$3),入力!$BB$3:$BB$1048576,0),MATCH(N$3,入力!$BV$2:$CN$2,0)),"")</f>
        <v/>
      </c>
      <c r="O147" s="294" t="str">
        <f>IFERROR(INDEX(入力!$CJ$3:$CN$1048576,MATCH(ROW(O147)-ROW(O$3),入力!$BB$3:$BB$1048576,0),MATCH(O$3,入力!$CJ$2:$CN$2,0)),"")</f>
        <v/>
      </c>
      <c r="P147" s="294" t="str">
        <f>IFERROR(INDEX(入力!$CJ$3:$CN$1048576,MATCH(ROW(P147)-ROW(P$3),入力!$BB$3:$BB$1048576,0),MATCH(P$3,入力!$CJ$2:$CN$2,0)),"")</f>
        <v/>
      </c>
      <c r="Q147" s="294" t="str">
        <f>IFERROR(INDEX(入力!$BV$3:$CN$1048576,MATCH(ROW(Q147)-ROW(Q$3),入力!$BB$3:$BB$1048576,0),MATCH(Q$3,入力!$BV$2:$CN$2,0)),"")</f>
        <v/>
      </c>
      <c r="R147" s="77" t="str">
        <f>IFERROR(INDEX(入力!$BV$3:$CN$1048576,MATCH(ROW(R147)-ROW(R$3),入力!$BB$3:$BB$1048576,0),MATCH(R$3,入力!$BV$2:$CN$2,0)),"")</f>
        <v/>
      </c>
      <c r="S147" s="77" t="str">
        <f>IFERROR(INDEX(入力!$BV$3:$CN$1048576,MATCH(ROW(S147)-ROW(S$3),入力!$BB$3:$BB$1048576,0),MATCH(S$3,入力!$BV$2:$CN$2,0)),"")</f>
        <v/>
      </c>
      <c r="U147" s="28" t="str">
        <f>IF(Z147="","",COUNT($Z$4:Z147))</f>
        <v/>
      </c>
      <c r="V147" s="73" t="str">
        <f t="shared" si="3"/>
        <v/>
      </c>
      <c r="W147" s="113" t="str">
        <f>IF(OR($B147="",$B147=$B148),"",SUMIF($B$4:$B147,$B147,Q$4:Q147))</f>
        <v/>
      </c>
      <c r="X147" s="113" t="str">
        <f>IF(OR($B147="",$B147=$B148),"",SUMIF($B$4:$B147,$B147,K$4:K147)-Y147)</f>
        <v/>
      </c>
      <c r="Y147" s="113" t="str">
        <f>IF(OR($B147="",$B147=$B148),"",SUMIFS(K$4:K147,B$4:B147,$B147,F$4:F147,$Y$3))</f>
        <v/>
      </c>
      <c r="Z147" s="113" t="str">
        <f>IF(OR($B147="",$B147=$B148),"",SUMIF($B$4:$B147,$B147,S$4:S147))</f>
        <v/>
      </c>
    </row>
    <row r="148" spans="1:26" ht="25.05" customHeight="1" x14ac:dyDescent="0.2">
      <c r="A148" s="133" t="str">
        <f>IF(OR(B148="",AND(B147=B148,D147=D148)),"",MAX($A$4:A147)+1)</f>
        <v/>
      </c>
      <c r="B148" s="73" t="str">
        <f>IFERROR(INDEX(入力!$BV$3:$CN$1048576,MATCH(ROW(B148)-ROW(B$3),入力!$BB$3:$BB$1048576,0),MATCH(B$3,入力!$BV$2:$CN$2,0)),"")</f>
        <v/>
      </c>
      <c r="C148" s="74" t="str">
        <f>IFERROR(INDEX(入力!$BV$3:$CN$1048576,MATCH(ROW(C148)-ROW(C$3),入力!$BB$3:$BB$1048576,0),MATCH(C$3,入力!$BV$2:$CN$2,0)),"")</f>
        <v/>
      </c>
      <c r="D148" s="75" t="str">
        <f>IFERROR(INDEX(入力!$BO$3:$BO$1048576,MATCH(ROW(D148)-ROW(D$3),入力!$BB$3:$BB$1048576,0),0),"")</f>
        <v/>
      </c>
      <c r="E148" s="74" t="str">
        <f>IFERROR(INDEX(入力!$BV$3:$CN$1048576,MATCH(ROW(E148)-ROW(E$3),入力!$BB$3:$BB$1048576,0),MATCH(E$3,入力!$BV$2:$CN$2,0)),"")</f>
        <v/>
      </c>
      <c r="F148" s="74" t="str">
        <f>IFERROR(INDEX(入力!$BV$3:$CN$1048576,MATCH(ROW(F148)-ROW(F$3),入力!$BB$3:$BB$1048576,0),MATCH(F$3,入力!$BV$2:$CN$2,0)),"")</f>
        <v/>
      </c>
      <c r="G148" s="74" t="str">
        <f>IFERROR(INDEX(入力!$BV$3:$CN$1048576,MATCH(ROW(G148)-ROW(G$3),入力!$BB$3:$BB$1048576,0),MATCH(G$3,入力!$BV$2:$CN$2,0)),"")</f>
        <v/>
      </c>
      <c r="H148" s="75" t="str">
        <f>IFERROR(INDEX(入力!$BV$3:$CN$1048576,MATCH(ROW(H148)-ROW(H$3),入力!$BB$3:$BB$1048576,0),MATCH(H$3,入力!$BV$2:$CN$2,0)),"")</f>
        <v/>
      </c>
      <c r="I148" s="76" t="str">
        <f>IFERROR(INDEX(入力!$BV$3:$CN$1048576,MATCH(ROW(I148)-ROW(I$3),入力!$BB$3:$BB$1048576,0),MATCH(I$3,入力!$BV$2:$CN$2,0)),"")</f>
        <v/>
      </c>
      <c r="J148" s="75" t="str">
        <f>IFERROR(INDEX(入力!$BV$3:$CN$1048576,MATCH(ROW(J148)-ROW(J$3),入力!$BB$3:$BB$1048576,0),MATCH(J$3,入力!$BV$2:$CN$2,0)),"")</f>
        <v/>
      </c>
      <c r="K148" s="75" t="str">
        <f>IFERROR(INDEX(入力!$BV$3:$CN$1048576,MATCH(ROW(K148)-ROW(K$3),入力!$BB$3:$BB$1048576,0),MATCH(K$3,入力!$BV$2:$CN$2,0)),"")</f>
        <v/>
      </c>
      <c r="L148" s="75" t="str">
        <f>IFERROR(INDEX(入力!$BV$3:$CN$1048576,MATCH(ROW(L148)-ROW(L$3),入力!$BB$3:$BB$1048576,0),MATCH(L$3,入力!$BV$2:$CN$2,0)),"")</f>
        <v/>
      </c>
      <c r="M148" s="117" t="str">
        <f>IFERROR(IF(履歴検索!$A148="","",INDEX(入力!$BV$3:$CN$1048576,MATCH(ROW(M148)-ROW(M$3),入力!$BB$3:$BB$1048576,0),MATCH(M$3,入力!$BV$2:$CN$2,0))),"")</f>
        <v/>
      </c>
      <c r="N148" s="75" t="str">
        <f>IFERROR(INDEX(入力!$BV$3:$CN$1048576,MATCH(ROW(N148)-ROW(N$3),入力!$BB$3:$BB$1048576,0),MATCH(N$3,入力!$BV$2:$CN$2,0)),"")</f>
        <v/>
      </c>
      <c r="O148" s="294" t="str">
        <f>IFERROR(INDEX(入力!$CJ$3:$CN$1048576,MATCH(ROW(O148)-ROW(O$3),入力!$BB$3:$BB$1048576,0),MATCH(O$3,入力!$CJ$2:$CN$2,0)),"")</f>
        <v/>
      </c>
      <c r="P148" s="294" t="str">
        <f>IFERROR(INDEX(入力!$CJ$3:$CN$1048576,MATCH(ROW(P148)-ROW(P$3),入力!$BB$3:$BB$1048576,0),MATCH(P$3,入力!$CJ$2:$CN$2,0)),"")</f>
        <v/>
      </c>
      <c r="Q148" s="294" t="str">
        <f>IFERROR(INDEX(入力!$BV$3:$CN$1048576,MATCH(ROW(Q148)-ROW(Q$3),入力!$BB$3:$BB$1048576,0),MATCH(Q$3,入力!$BV$2:$CN$2,0)),"")</f>
        <v/>
      </c>
      <c r="R148" s="77" t="str">
        <f>IFERROR(INDEX(入力!$BV$3:$CN$1048576,MATCH(ROW(R148)-ROW(R$3),入力!$BB$3:$BB$1048576,0),MATCH(R$3,入力!$BV$2:$CN$2,0)),"")</f>
        <v/>
      </c>
      <c r="S148" s="77" t="str">
        <f>IFERROR(INDEX(入力!$BV$3:$CN$1048576,MATCH(ROW(S148)-ROW(S$3),入力!$BB$3:$BB$1048576,0),MATCH(S$3,入力!$BV$2:$CN$2,0)),"")</f>
        <v/>
      </c>
      <c r="U148" s="28" t="str">
        <f>IF(Z148="","",COUNT($Z$4:Z148))</f>
        <v/>
      </c>
      <c r="V148" s="73" t="str">
        <f t="shared" si="3"/>
        <v/>
      </c>
      <c r="W148" s="113" t="str">
        <f>IF(OR($B148="",$B148=$B149),"",SUMIF($B$4:$B148,$B148,Q$4:Q148))</f>
        <v/>
      </c>
      <c r="X148" s="113" t="str">
        <f>IF(OR($B148="",$B148=$B149),"",SUMIF($B$4:$B148,$B148,K$4:K148)-Y148)</f>
        <v/>
      </c>
      <c r="Y148" s="113" t="str">
        <f>IF(OR($B148="",$B148=$B149),"",SUMIFS(K$4:K148,B$4:B148,$B148,F$4:F148,$Y$3))</f>
        <v/>
      </c>
      <c r="Z148" s="113" t="str">
        <f>IF(OR($B148="",$B148=$B149),"",SUMIF($B$4:$B148,$B148,S$4:S148))</f>
        <v/>
      </c>
    </row>
    <row r="149" spans="1:26" ht="25.05" customHeight="1" x14ac:dyDescent="0.2">
      <c r="A149" s="133" t="str">
        <f>IF(OR(B149="",AND(B148=B149,D148=D149)),"",MAX($A$4:A148)+1)</f>
        <v/>
      </c>
      <c r="B149" s="73" t="str">
        <f>IFERROR(INDEX(入力!$BV$3:$CN$1048576,MATCH(ROW(B149)-ROW(B$3),入力!$BB$3:$BB$1048576,0),MATCH(B$3,入力!$BV$2:$CN$2,0)),"")</f>
        <v/>
      </c>
      <c r="C149" s="74" t="str">
        <f>IFERROR(INDEX(入力!$BV$3:$CN$1048576,MATCH(ROW(C149)-ROW(C$3),入力!$BB$3:$BB$1048576,0),MATCH(C$3,入力!$BV$2:$CN$2,0)),"")</f>
        <v/>
      </c>
      <c r="D149" s="75" t="str">
        <f>IFERROR(INDEX(入力!$BO$3:$BO$1048576,MATCH(ROW(D149)-ROW(D$3),入力!$BB$3:$BB$1048576,0),0),"")</f>
        <v/>
      </c>
      <c r="E149" s="74" t="str">
        <f>IFERROR(INDEX(入力!$BV$3:$CN$1048576,MATCH(ROW(E149)-ROW(E$3),入力!$BB$3:$BB$1048576,0),MATCH(E$3,入力!$BV$2:$CN$2,0)),"")</f>
        <v/>
      </c>
      <c r="F149" s="74" t="str">
        <f>IFERROR(INDEX(入力!$BV$3:$CN$1048576,MATCH(ROW(F149)-ROW(F$3),入力!$BB$3:$BB$1048576,0),MATCH(F$3,入力!$BV$2:$CN$2,0)),"")</f>
        <v/>
      </c>
      <c r="G149" s="74" t="str">
        <f>IFERROR(INDEX(入力!$BV$3:$CN$1048576,MATCH(ROW(G149)-ROW(G$3),入力!$BB$3:$BB$1048576,0),MATCH(G$3,入力!$BV$2:$CN$2,0)),"")</f>
        <v/>
      </c>
      <c r="H149" s="75" t="str">
        <f>IFERROR(INDEX(入力!$BV$3:$CN$1048576,MATCH(ROW(H149)-ROW(H$3),入力!$BB$3:$BB$1048576,0),MATCH(H$3,入力!$BV$2:$CN$2,0)),"")</f>
        <v/>
      </c>
      <c r="I149" s="76" t="str">
        <f>IFERROR(INDEX(入力!$BV$3:$CN$1048576,MATCH(ROW(I149)-ROW(I$3),入力!$BB$3:$BB$1048576,0),MATCH(I$3,入力!$BV$2:$CN$2,0)),"")</f>
        <v/>
      </c>
      <c r="J149" s="75" t="str">
        <f>IFERROR(INDEX(入力!$BV$3:$CN$1048576,MATCH(ROW(J149)-ROW(J$3),入力!$BB$3:$BB$1048576,0),MATCH(J$3,入力!$BV$2:$CN$2,0)),"")</f>
        <v/>
      </c>
      <c r="K149" s="75" t="str">
        <f>IFERROR(INDEX(入力!$BV$3:$CN$1048576,MATCH(ROW(K149)-ROW(K$3),入力!$BB$3:$BB$1048576,0),MATCH(K$3,入力!$BV$2:$CN$2,0)),"")</f>
        <v/>
      </c>
      <c r="L149" s="75" t="str">
        <f>IFERROR(INDEX(入力!$BV$3:$CN$1048576,MATCH(ROW(L149)-ROW(L$3),入力!$BB$3:$BB$1048576,0),MATCH(L$3,入力!$BV$2:$CN$2,0)),"")</f>
        <v/>
      </c>
      <c r="M149" s="117" t="str">
        <f>IFERROR(IF(履歴検索!$A149="","",INDEX(入力!$BV$3:$CN$1048576,MATCH(ROW(M149)-ROW(M$3),入力!$BB$3:$BB$1048576,0),MATCH(M$3,入力!$BV$2:$CN$2,0))),"")</f>
        <v/>
      </c>
      <c r="N149" s="75" t="str">
        <f>IFERROR(INDEX(入力!$BV$3:$CN$1048576,MATCH(ROW(N149)-ROW(N$3),入力!$BB$3:$BB$1048576,0),MATCH(N$3,入力!$BV$2:$CN$2,0)),"")</f>
        <v/>
      </c>
      <c r="O149" s="294" t="str">
        <f>IFERROR(INDEX(入力!$CJ$3:$CN$1048576,MATCH(ROW(O149)-ROW(O$3),入力!$BB$3:$BB$1048576,0),MATCH(O$3,入力!$CJ$2:$CN$2,0)),"")</f>
        <v/>
      </c>
      <c r="P149" s="294" t="str">
        <f>IFERROR(INDEX(入力!$CJ$3:$CN$1048576,MATCH(ROW(P149)-ROW(P$3),入力!$BB$3:$BB$1048576,0),MATCH(P$3,入力!$CJ$2:$CN$2,0)),"")</f>
        <v/>
      </c>
      <c r="Q149" s="294" t="str">
        <f>IFERROR(INDEX(入力!$BV$3:$CN$1048576,MATCH(ROW(Q149)-ROW(Q$3),入力!$BB$3:$BB$1048576,0),MATCH(Q$3,入力!$BV$2:$CN$2,0)),"")</f>
        <v/>
      </c>
      <c r="R149" s="77" t="str">
        <f>IFERROR(INDEX(入力!$BV$3:$CN$1048576,MATCH(ROW(R149)-ROW(R$3),入力!$BB$3:$BB$1048576,0),MATCH(R$3,入力!$BV$2:$CN$2,0)),"")</f>
        <v/>
      </c>
      <c r="S149" s="77" t="str">
        <f>IFERROR(INDEX(入力!$BV$3:$CN$1048576,MATCH(ROW(S149)-ROW(S$3),入力!$BB$3:$BB$1048576,0),MATCH(S$3,入力!$BV$2:$CN$2,0)),"")</f>
        <v/>
      </c>
      <c r="U149" s="28" t="str">
        <f>IF(Z149="","",COUNT($Z$4:Z149))</f>
        <v/>
      </c>
      <c r="V149" s="73" t="str">
        <f t="shared" si="3"/>
        <v/>
      </c>
      <c r="W149" s="113" t="str">
        <f>IF(OR($B149="",$B149=$B150),"",SUMIF($B$4:$B149,$B149,Q$4:Q149))</f>
        <v/>
      </c>
      <c r="X149" s="113" t="str">
        <f>IF(OR($B149="",$B149=$B150),"",SUMIF($B$4:$B149,$B149,K$4:K149)-Y149)</f>
        <v/>
      </c>
      <c r="Y149" s="113" t="str">
        <f>IF(OR($B149="",$B149=$B150),"",SUMIFS(K$4:K149,B$4:B149,$B149,F$4:F149,$Y$3))</f>
        <v/>
      </c>
      <c r="Z149" s="113" t="str">
        <f>IF(OR($B149="",$B149=$B150),"",SUMIF($B$4:$B149,$B149,S$4:S149))</f>
        <v/>
      </c>
    </row>
    <row r="150" spans="1:26" ht="25.05" customHeight="1" x14ac:dyDescent="0.2">
      <c r="A150" s="133" t="str">
        <f>IF(OR(B150="",AND(B149=B150,D149=D150)),"",MAX($A$4:A149)+1)</f>
        <v/>
      </c>
      <c r="B150" s="73" t="str">
        <f>IFERROR(INDEX(入力!$BV$3:$CN$1048576,MATCH(ROW(B150)-ROW(B$3),入力!$BB$3:$BB$1048576,0),MATCH(B$3,入力!$BV$2:$CN$2,0)),"")</f>
        <v/>
      </c>
      <c r="C150" s="74" t="str">
        <f>IFERROR(INDEX(入力!$BV$3:$CN$1048576,MATCH(ROW(C150)-ROW(C$3),入力!$BB$3:$BB$1048576,0),MATCH(C$3,入力!$BV$2:$CN$2,0)),"")</f>
        <v/>
      </c>
      <c r="D150" s="75" t="str">
        <f>IFERROR(INDEX(入力!$BO$3:$BO$1048576,MATCH(ROW(D150)-ROW(D$3),入力!$BB$3:$BB$1048576,0),0),"")</f>
        <v/>
      </c>
      <c r="E150" s="74" t="str">
        <f>IFERROR(INDEX(入力!$BV$3:$CN$1048576,MATCH(ROW(E150)-ROW(E$3),入力!$BB$3:$BB$1048576,0),MATCH(E$3,入力!$BV$2:$CN$2,0)),"")</f>
        <v/>
      </c>
      <c r="F150" s="74" t="str">
        <f>IFERROR(INDEX(入力!$BV$3:$CN$1048576,MATCH(ROW(F150)-ROW(F$3),入力!$BB$3:$BB$1048576,0),MATCH(F$3,入力!$BV$2:$CN$2,0)),"")</f>
        <v/>
      </c>
      <c r="G150" s="74" t="str">
        <f>IFERROR(INDEX(入力!$BV$3:$CN$1048576,MATCH(ROW(G150)-ROW(G$3),入力!$BB$3:$BB$1048576,0),MATCH(G$3,入力!$BV$2:$CN$2,0)),"")</f>
        <v/>
      </c>
      <c r="H150" s="75" t="str">
        <f>IFERROR(INDEX(入力!$BV$3:$CN$1048576,MATCH(ROW(H150)-ROW(H$3),入力!$BB$3:$BB$1048576,0),MATCH(H$3,入力!$BV$2:$CN$2,0)),"")</f>
        <v/>
      </c>
      <c r="I150" s="76" t="str">
        <f>IFERROR(INDEX(入力!$BV$3:$CN$1048576,MATCH(ROW(I150)-ROW(I$3),入力!$BB$3:$BB$1048576,0),MATCH(I$3,入力!$BV$2:$CN$2,0)),"")</f>
        <v/>
      </c>
      <c r="J150" s="75" t="str">
        <f>IFERROR(INDEX(入力!$BV$3:$CN$1048576,MATCH(ROW(J150)-ROW(J$3),入力!$BB$3:$BB$1048576,0),MATCH(J$3,入力!$BV$2:$CN$2,0)),"")</f>
        <v/>
      </c>
      <c r="K150" s="75" t="str">
        <f>IFERROR(INDEX(入力!$BV$3:$CN$1048576,MATCH(ROW(K150)-ROW(K$3),入力!$BB$3:$BB$1048576,0),MATCH(K$3,入力!$BV$2:$CN$2,0)),"")</f>
        <v/>
      </c>
      <c r="L150" s="75" t="str">
        <f>IFERROR(INDEX(入力!$BV$3:$CN$1048576,MATCH(ROW(L150)-ROW(L$3),入力!$BB$3:$BB$1048576,0),MATCH(L$3,入力!$BV$2:$CN$2,0)),"")</f>
        <v/>
      </c>
      <c r="M150" s="117" t="str">
        <f>IFERROR(IF(履歴検索!$A150="","",INDEX(入力!$BV$3:$CN$1048576,MATCH(ROW(M150)-ROW(M$3),入力!$BB$3:$BB$1048576,0),MATCH(M$3,入力!$BV$2:$CN$2,0))),"")</f>
        <v/>
      </c>
      <c r="N150" s="75" t="str">
        <f>IFERROR(INDEX(入力!$BV$3:$CN$1048576,MATCH(ROW(N150)-ROW(N$3),入力!$BB$3:$BB$1048576,0),MATCH(N$3,入力!$BV$2:$CN$2,0)),"")</f>
        <v/>
      </c>
      <c r="O150" s="294" t="str">
        <f>IFERROR(INDEX(入力!$CJ$3:$CN$1048576,MATCH(ROW(O150)-ROW(O$3),入力!$BB$3:$BB$1048576,0),MATCH(O$3,入力!$CJ$2:$CN$2,0)),"")</f>
        <v/>
      </c>
      <c r="P150" s="294" t="str">
        <f>IFERROR(INDEX(入力!$CJ$3:$CN$1048576,MATCH(ROW(P150)-ROW(P$3),入力!$BB$3:$BB$1048576,0),MATCH(P$3,入力!$CJ$2:$CN$2,0)),"")</f>
        <v/>
      </c>
      <c r="Q150" s="294" t="str">
        <f>IFERROR(INDEX(入力!$BV$3:$CN$1048576,MATCH(ROW(Q150)-ROW(Q$3),入力!$BB$3:$BB$1048576,0),MATCH(Q$3,入力!$BV$2:$CN$2,0)),"")</f>
        <v/>
      </c>
      <c r="R150" s="77" t="str">
        <f>IFERROR(INDEX(入力!$BV$3:$CN$1048576,MATCH(ROW(R150)-ROW(R$3),入力!$BB$3:$BB$1048576,0),MATCH(R$3,入力!$BV$2:$CN$2,0)),"")</f>
        <v/>
      </c>
      <c r="S150" s="77" t="str">
        <f>IFERROR(INDEX(入力!$BV$3:$CN$1048576,MATCH(ROW(S150)-ROW(S$3),入力!$BB$3:$BB$1048576,0),MATCH(S$3,入力!$BV$2:$CN$2,0)),"")</f>
        <v/>
      </c>
      <c r="U150" s="28" t="str">
        <f>IF(Z150="","",COUNT($Z$4:Z150))</f>
        <v/>
      </c>
      <c r="V150" s="73" t="str">
        <f t="shared" si="3"/>
        <v/>
      </c>
      <c r="W150" s="113" t="str">
        <f>IF(OR($B150="",$B150=$B151),"",SUMIF($B$4:$B150,$B150,Q$4:Q150))</f>
        <v/>
      </c>
      <c r="X150" s="113" t="str">
        <f>IF(OR($B150="",$B150=$B151),"",SUMIF($B$4:$B150,$B150,K$4:K150)-Y150)</f>
        <v/>
      </c>
      <c r="Y150" s="113" t="str">
        <f>IF(OR($B150="",$B150=$B151),"",SUMIFS(K$4:K150,B$4:B150,$B150,F$4:F150,$Y$3))</f>
        <v/>
      </c>
      <c r="Z150" s="113" t="str">
        <f>IF(OR($B150="",$B150=$B151),"",SUMIF($B$4:$B150,$B150,S$4:S150))</f>
        <v/>
      </c>
    </row>
    <row r="151" spans="1:26" ht="25.05" customHeight="1" x14ac:dyDescent="0.2">
      <c r="A151" s="133" t="str">
        <f>IF(OR(B151="",AND(B150=B151,D150=D151)),"",MAX($A$4:A150)+1)</f>
        <v/>
      </c>
      <c r="B151" s="73" t="str">
        <f>IFERROR(INDEX(入力!$BV$3:$CN$1048576,MATCH(ROW(B151)-ROW(B$3),入力!$BB$3:$BB$1048576,0),MATCH(B$3,入力!$BV$2:$CN$2,0)),"")</f>
        <v/>
      </c>
      <c r="C151" s="74" t="str">
        <f>IFERROR(INDEX(入力!$BV$3:$CN$1048576,MATCH(ROW(C151)-ROW(C$3),入力!$BB$3:$BB$1048576,0),MATCH(C$3,入力!$BV$2:$CN$2,0)),"")</f>
        <v/>
      </c>
      <c r="D151" s="75" t="str">
        <f>IFERROR(INDEX(入力!$BO$3:$BO$1048576,MATCH(ROW(D151)-ROW(D$3),入力!$BB$3:$BB$1048576,0),0),"")</f>
        <v/>
      </c>
      <c r="E151" s="74" t="str">
        <f>IFERROR(INDEX(入力!$BV$3:$CN$1048576,MATCH(ROW(E151)-ROW(E$3),入力!$BB$3:$BB$1048576,0),MATCH(E$3,入力!$BV$2:$CN$2,0)),"")</f>
        <v/>
      </c>
      <c r="F151" s="74" t="str">
        <f>IFERROR(INDEX(入力!$BV$3:$CN$1048576,MATCH(ROW(F151)-ROW(F$3),入力!$BB$3:$BB$1048576,0),MATCH(F$3,入力!$BV$2:$CN$2,0)),"")</f>
        <v/>
      </c>
      <c r="G151" s="74" t="str">
        <f>IFERROR(INDEX(入力!$BV$3:$CN$1048576,MATCH(ROW(G151)-ROW(G$3),入力!$BB$3:$BB$1048576,0),MATCH(G$3,入力!$BV$2:$CN$2,0)),"")</f>
        <v/>
      </c>
      <c r="H151" s="75" t="str">
        <f>IFERROR(INDEX(入力!$BV$3:$CN$1048576,MATCH(ROW(H151)-ROW(H$3),入力!$BB$3:$BB$1048576,0),MATCH(H$3,入力!$BV$2:$CN$2,0)),"")</f>
        <v/>
      </c>
      <c r="I151" s="76" t="str">
        <f>IFERROR(INDEX(入力!$BV$3:$CN$1048576,MATCH(ROW(I151)-ROW(I$3),入力!$BB$3:$BB$1048576,0),MATCH(I$3,入力!$BV$2:$CN$2,0)),"")</f>
        <v/>
      </c>
      <c r="J151" s="75" t="str">
        <f>IFERROR(INDEX(入力!$BV$3:$CN$1048576,MATCH(ROW(J151)-ROW(J$3),入力!$BB$3:$BB$1048576,0),MATCH(J$3,入力!$BV$2:$CN$2,0)),"")</f>
        <v/>
      </c>
      <c r="K151" s="75" t="str">
        <f>IFERROR(INDEX(入力!$BV$3:$CN$1048576,MATCH(ROW(K151)-ROW(K$3),入力!$BB$3:$BB$1048576,0),MATCH(K$3,入力!$BV$2:$CN$2,0)),"")</f>
        <v/>
      </c>
      <c r="L151" s="75" t="str">
        <f>IFERROR(INDEX(入力!$BV$3:$CN$1048576,MATCH(ROW(L151)-ROW(L$3),入力!$BB$3:$BB$1048576,0),MATCH(L$3,入力!$BV$2:$CN$2,0)),"")</f>
        <v/>
      </c>
      <c r="M151" s="117" t="str">
        <f>IFERROR(IF(履歴検索!$A151="","",INDEX(入力!$BV$3:$CN$1048576,MATCH(ROW(M151)-ROW(M$3),入力!$BB$3:$BB$1048576,0),MATCH(M$3,入力!$BV$2:$CN$2,0))),"")</f>
        <v/>
      </c>
      <c r="N151" s="75" t="str">
        <f>IFERROR(INDEX(入力!$BV$3:$CN$1048576,MATCH(ROW(N151)-ROW(N$3),入力!$BB$3:$BB$1048576,0),MATCH(N$3,入力!$BV$2:$CN$2,0)),"")</f>
        <v/>
      </c>
      <c r="O151" s="294" t="str">
        <f>IFERROR(INDEX(入力!$CJ$3:$CN$1048576,MATCH(ROW(O151)-ROW(O$3),入力!$BB$3:$BB$1048576,0),MATCH(O$3,入力!$CJ$2:$CN$2,0)),"")</f>
        <v/>
      </c>
      <c r="P151" s="294" t="str">
        <f>IFERROR(INDEX(入力!$CJ$3:$CN$1048576,MATCH(ROW(P151)-ROW(P$3),入力!$BB$3:$BB$1048576,0),MATCH(P$3,入力!$CJ$2:$CN$2,0)),"")</f>
        <v/>
      </c>
      <c r="Q151" s="294" t="str">
        <f>IFERROR(INDEX(入力!$BV$3:$CN$1048576,MATCH(ROW(Q151)-ROW(Q$3),入力!$BB$3:$BB$1048576,0),MATCH(Q$3,入力!$BV$2:$CN$2,0)),"")</f>
        <v/>
      </c>
      <c r="R151" s="77" t="str">
        <f>IFERROR(INDEX(入力!$BV$3:$CN$1048576,MATCH(ROW(R151)-ROW(R$3),入力!$BB$3:$BB$1048576,0),MATCH(R$3,入力!$BV$2:$CN$2,0)),"")</f>
        <v/>
      </c>
      <c r="S151" s="77" t="str">
        <f>IFERROR(INDEX(入力!$BV$3:$CN$1048576,MATCH(ROW(S151)-ROW(S$3),入力!$BB$3:$BB$1048576,0),MATCH(S$3,入力!$BV$2:$CN$2,0)),"")</f>
        <v/>
      </c>
      <c r="U151" s="28" t="str">
        <f>IF(Z151="","",COUNT($Z$4:Z151))</f>
        <v/>
      </c>
      <c r="V151" s="73" t="str">
        <f t="shared" si="3"/>
        <v/>
      </c>
      <c r="W151" s="113" t="str">
        <f>IF(OR($B151="",$B151=$B152),"",SUMIF($B$4:$B151,$B151,Q$4:Q151))</f>
        <v/>
      </c>
      <c r="X151" s="113" t="str">
        <f>IF(OR($B151="",$B151=$B152),"",SUMIF($B$4:$B151,$B151,K$4:K151)-Y151)</f>
        <v/>
      </c>
      <c r="Y151" s="113" t="str">
        <f>IF(OR($B151="",$B151=$B152),"",SUMIFS(K$4:K151,B$4:B151,$B151,F$4:F151,$Y$3))</f>
        <v/>
      </c>
      <c r="Z151" s="113" t="str">
        <f>IF(OR($B151="",$B151=$B152),"",SUMIF($B$4:$B151,$B151,S$4:S151))</f>
        <v/>
      </c>
    </row>
    <row r="152" spans="1:26" ht="25.05" customHeight="1" x14ac:dyDescent="0.2">
      <c r="A152" s="133" t="str">
        <f>IF(OR(B152="",AND(B151=B152,D151=D152)),"",MAX($A$4:A151)+1)</f>
        <v/>
      </c>
      <c r="B152" s="73" t="str">
        <f>IFERROR(INDEX(入力!$BV$3:$CN$1048576,MATCH(ROW(B152)-ROW(B$3),入力!$BB$3:$BB$1048576,0),MATCH(B$3,入力!$BV$2:$CN$2,0)),"")</f>
        <v/>
      </c>
      <c r="C152" s="74" t="str">
        <f>IFERROR(INDEX(入力!$BV$3:$CN$1048576,MATCH(ROW(C152)-ROW(C$3),入力!$BB$3:$BB$1048576,0),MATCH(C$3,入力!$BV$2:$CN$2,0)),"")</f>
        <v/>
      </c>
      <c r="D152" s="75" t="str">
        <f>IFERROR(INDEX(入力!$BO$3:$BO$1048576,MATCH(ROW(D152)-ROW(D$3),入力!$BB$3:$BB$1048576,0),0),"")</f>
        <v/>
      </c>
      <c r="E152" s="74" t="str">
        <f>IFERROR(INDEX(入力!$BV$3:$CN$1048576,MATCH(ROW(E152)-ROW(E$3),入力!$BB$3:$BB$1048576,0),MATCH(E$3,入力!$BV$2:$CN$2,0)),"")</f>
        <v/>
      </c>
      <c r="F152" s="74" t="str">
        <f>IFERROR(INDEX(入力!$BV$3:$CN$1048576,MATCH(ROW(F152)-ROW(F$3),入力!$BB$3:$BB$1048576,0),MATCH(F$3,入力!$BV$2:$CN$2,0)),"")</f>
        <v/>
      </c>
      <c r="G152" s="74" t="str">
        <f>IFERROR(INDEX(入力!$BV$3:$CN$1048576,MATCH(ROW(G152)-ROW(G$3),入力!$BB$3:$BB$1048576,0),MATCH(G$3,入力!$BV$2:$CN$2,0)),"")</f>
        <v/>
      </c>
      <c r="H152" s="75" t="str">
        <f>IFERROR(INDEX(入力!$BV$3:$CN$1048576,MATCH(ROW(H152)-ROW(H$3),入力!$BB$3:$BB$1048576,0),MATCH(H$3,入力!$BV$2:$CN$2,0)),"")</f>
        <v/>
      </c>
      <c r="I152" s="76" t="str">
        <f>IFERROR(INDEX(入力!$BV$3:$CN$1048576,MATCH(ROW(I152)-ROW(I$3),入力!$BB$3:$BB$1048576,0),MATCH(I$3,入力!$BV$2:$CN$2,0)),"")</f>
        <v/>
      </c>
      <c r="J152" s="75" t="str">
        <f>IFERROR(INDEX(入力!$BV$3:$CN$1048576,MATCH(ROW(J152)-ROW(J$3),入力!$BB$3:$BB$1048576,0),MATCH(J$3,入力!$BV$2:$CN$2,0)),"")</f>
        <v/>
      </c>
      <c r="K152" s="75" t="str">
        <f>IFERROR(INDEX(入力!$BV$3:$CN$1048576,MATCH(ROW(K152)-ROW(K$3),入力!$BB$3:$BB$1048576,0),MATCH(K$3,入力!$BV$2:$CN$2,0)),"")</f>
        <v/>
      </c>
      <c r="L152" s="75" t="str">
        <f>IFERROR(INDEX(入力!$BV$3:$CN$1048576,MATCH(ROW(L152)-ROW(L$3),入力!$BB$3:$BB$1048576,0),MATCH(L$3,入力!$BV$2:$CN$2,0)),"")</f>
        <v/>
      </c>
      <c r="M152" s="117" t="str">
        <f>IFERROR(IF(履歴検索!$A152="","",INDEX(入力!$BV$3:$CN$1048576,MATCH(ROW(M152)-ROW(M$3),入力!$BB$3:$BB$1048576,0),MATCH(M$3,入力!$BV$2:$CN$2,0))),"")</f>
        <v/>
      </c>
      <c r="N152" s="75" t="str">
        <f>IFERROR(INDEX(入力!$BV$3:$CN$1048576,MATCH(ROW(N152)-ROW(N$3),入力!$BB$3:$BB$1048576,0),MATCH(N$3,入力!$BV$2:$CN$2,0)),"")</f>
        <v/>
      </c>
      <c r="O152" s="294" t="str">
        <f>IFERROR(INDEX(入力!$CJ$3:$CN$1048576,MATCH(ROW(O152)-ROW(O$3),入力!$BB$3:$BB$1048576,0),MATCH(O$3,入力!$CJ$2:$CN$2,0)),"")</f>
        <v/>
      </c>
      <c r="P152" s="294" t="str">
        <f>IFERROR(INDEX(入力!$CJ$3:$CN$1048576,MATCH(ROW(P152)-ROW(P$3),入力!$BB$3:$BB$1048576,0),MATCH(P$3,入力!$CJ$2:$CN$2,0)),"")</f>
        <v/>
      </c>
      <c r="Q152" s="294" t="str">
        <f>IFERROR(INDEX(入力!$BV$3:$CN$1048576,MATCH(ROW(Q152)-ROW(Q$3),入力!$BB$3:$BB$1048576,0),MATCH(Q$3,入力!$BV$2:$CN$2,0)),"")</f>
        <v/>
      </c>
      <c r="R152" s="77" t="str">
        <f>IFERROR(INDEX(入力!$BV$3:$CN$1048576,MATCH(ROW(R152)-ROW(R$3),入力!$BB$3:$BB$1048576,0),MATCH(R$3,入力!$BV$2:$CN$2,0)),"")</f>
        <v/>
      </c>
      <c r="S152" s="77" t="str">
        <f>IFERROR(INDEX(入力!$BV$3:$CN$1048576,MATCH(ROW(S152)-ROW(S$3),入力!$BB$3:$BB$1048576,0),MATCH(S$3,入力!$BV$2:$CN$2,0)),"")</f>
        <v/>
      </c>
      <c r="U152" s="28" t="str">
        <f>IF(Z152="","",COUNT($Z$4:Z152))</f>
        <v/>
      </c>
      <c r="V152" s="73" t="str">
        <f t="shared" si="3"/>
        <v/>
      </c>
      <c r="W152" s="113" t="str">
        <f>IF(OR($B152="",$B152=$B153),"",SUMIF($B$4:$B152,$B152,Q$4:Q152))</f>
        <v/>
      </c>
      <c r="X152" s="113" t="str">
        <f>IF(OR($B152="",$B152=$B153),"",SUMIF($B$4:$B152,$B152,K$4:K152)-Y152)</f>
        <v/>
      </c>
      <c r="Y152" s="113" t="str">
        <f>IF(OR($B152="",$B152=$B153),"",SUMIFS(K$4:K152,B$4:B152,$B152,F$4:F152,$Y$3))</f>
        <v/>
      </c>
      <c r="Z152" s="113" t="str">
        <f>IF(OR($B152="",$B152=$B153),"",SUMIF($B$4:$B152,$B152,S$4:S152))</f>
        <v/>
      </c>
    </row>
    <row r="153" spans="1:26" ht="25.05" customHeight="1" x14ac:dyDescent="0.2">
      <c r="A153" s="133" t="str">
        <f>IF(OR(B153="",AND(B152=B153,D152=D153)),"",MAX($A$4:A152)+1)</f>
        <v/>
      </c>
      <c r="B153" s="73" t="str">
        <f>IFERROR(INDEX(入力!$BV$3:$CN$1048576,MATCH(ROW(B153)-ROW(B$3),入力!$BB$3:$BB$1048576,0),MATCH(B$3,入力!$BV$2:$CN$2,0)),"")</f>
        <v/>
      </c>
      <c r="C153" s="74" t="str">
        <f>IFERROR(INDEX(入力!$BV$3:$CN$1048576,MATCH(ROW(C153)-ROW(C$3),入力!$BB$3:$BB$1048576,0),MATCH(C$3,入力!$BV$2:$CN$2,0)),"")</f>
        <v/>
      </c>
      <c r="D153" s="75" t="str">
        <f>IFERROR(INDEX(入力!$BO$3:$BO$1048576,MATCH(ROW(D153)-ROW(D$3),入力!$BB$3:$BB$1048576,0),0),"")</f>
        <v/>
      </c>
      <c r="E153" s="74" t="str">
        <f>IFERROR(INDEX(入力!$BV$3:$CN$1048576,MATCH(ROW(E153)-ROW(E$3),入力!$BB$3:$BB$1048576,0),MATCH(E$3,入力!$BV$2:$CN$2,0)),"")</f>
        <v/>
      </c>
      <c r="F153" s="74" t="str">
        <f>IFERROR(INDEX(入力!$BV$3:$CN$1048576,MATCH(ROW(F153)-ROW(F$3),入力!$BB$3:$BB$1048576,0),MATCH(F$3,入力!$BV$2:$CN$2,0)),"")</f>
        <v/>
      </c>
      <c r="G153" s="74" t="str">
        <f>IFERROR(INDEX(入力!$BV$3:$CN$1048576,MATCH(ROW(G153)-ROW(G$3),入力!$BB$3:$BB$1048576,0),MATCH(G$3,入力!$BV$2:$CN$2,0)),"")</f>
        <v/>
      </c>
      <c r="H153" s="75" t="str">
        <f>IFERROR(INDEX(入力!$BV$3:$CN$1048576,MATCH(ROW(H153)-ROW(H$3),入力!$BB$3:$BB$1048576,0),MATCH(H$3,入力!$BV$2:$CN$2,0)),"")</f>
        <v/>
      </c>
      <c r="I153" s="76" t="str">
        <f>IFERROR(INDEX(入力!$BV$3:$CN$1048576,MATCH(ROW(I153)-ROW(I$3),入力!$BB$3:$BB$1048576,0),MATCH(I$3,入力!$BV$2:$CN$2,0)),"")</f>
        <v/>
      </c>
      <c r="J153" s="75" t="str">
        <f>IFERROR(INDEX(入力!$BV$3:$CN$1048576,MATCH(ROW(J153)-ROW(J$3),入力!$BB$3:$BB$1048576,0),MATCH(J$3,入力!$BV$2:$CN$2,0)),"")</f>
        <v/>
      </c>
      <c r="K153" s="75" t="str">
        <f>IFERROR(INDEX(入力!$BV$3:$CN$1048576,MATCH(ROW(K153)-ROW(K$3),入力!$BB$3:$BB$1048576,0),MATCH(K$3,入力!$BV$2:$CN$2,0)),"")</f>
        <v/>
      </c>
      <c r="L153" s="75" t="str">
        <f>IFERROR(INDEX(入力!$BV$3:$CN$1048576,MATCH(ROW(L153)-ROW(L$3),入力!$BB$3:$BB$1048576,0),MATCH(L$3,入力!$BV$2:$CN$2,0)),"")</f>
        <v/>
      </c>
      <c r="M153" s="117" t="str">
        <f>IFERROR(IF(履歴検索!$A153="","",INDEX(入力!$BV$3:$CN$1048576,MATCH(ROW(M153)-ROW(M$3),入力!$BB$3:$BB$1048576,0),MATCH(M$3,入力!$BV$2:$CN$2,0))),"")</f>
        <v/>
      </c>
      <c r="N153" s="75" t="str">
        <f>IFERROR(INDEX(入力!$BV$3:$CN$1048576,MATCH(ROW(N153)-ROW(N$3),入力!$BB$3:$BB$1048576,0),MATCH(N$3,入力!$BV$2:$CN$2,0)),"")</f>
        <v/>
      </c>
      <c r="O153" s="294" t="str">
        <f>IFERROR(INDEX(入力!$CJ$3:$CN$1048576,MATCH(ROW(O153)-ROW(O$3),入力!$BB$3:$BB$1048576,0),MATCH(O$3,入力!$CJ$2:$CN$2,0)),"")</f>
        <v/>
      </c>
      <c r="P153" s="294" t="str">
        <f>IFERROR(INDEX(入力!$CJ$3:$CN$1048576,MATCH(ROW(P153)-ROW(P$3),入力!$BB$3:$BB$1048576,0),MATCH(P$3,入力!$CJ$2:$CN$2,0)),"")</f>
        <v/>
      </c>
      <c r="Q153" s="294" t="str">
        <f>IFERROR(INDEX(入力!$BV$3:$CN$1048576,MATCH(ROW(Q153)-ROW(Q$3),入力!$BB$3:$BB$1048576,0),MATCH(Q$3,入力!$BV$2:$CN$2,0)),"")</f>
        <v/>
      </c>
      <c r="R153" s="77" t="str">
        <f>IFERROR(INDEX(入力!$BV$3:$CN$1048576,MATCH(ROW(R153)-ROW(R$3),入力!$BB$3:$BB$1048576,0),MATCH(R$3,入力!$BV$2:$CN$2,0)),"")</f>
        <v/>
      </c>
      <c r="S153" s="77" t="str">
        <f>IFERROR(INDEX(入力!$BV$3:$CN$1048576,MATCH(ROW(S153)-ROW(S$3),入力!$BB$3:$BB$1048576,0),MATCH(S$3,入力!$BV$2:$CN$2,0)),"")</f>
        <v/>
      </c>
      <c r="U153" s="28" t="str">
        <f>IF(Z153="","",COUNT($Z$4:Z153))</f>
        <v/>
      </c>
      <c r="V153" s="73" t="str">
        <f t="shared" si="3"/>
        <v/>
      </c>
      <c r="W153" s="113" t="str">
        <f>IF(OR($B153="",$B153=$B154),"",SUMIF($B$4:$B153,$B153,Q$4:Q153))</f>
        <v/>
      </c>
      <c r="X153" s="113" t="str">
        <f>IF(OR($B153="",$B153=$B154),"",SUMIF($B$4:$B153,$B153,K$4:K153)-Y153)</f>
        <v/>
      </c>
      <c r="Y153" s="113" t="str">
        <f>IF(OR($B153="",$B153=$B154),"",SUMIFS(K$4:K153,B$4:B153,$B153,F$4:F153,$Y$3))</f>
        <v/>
      </c>
      <c r="Z153" s="113" t="str">
        <f>IF(OR($B153="",$B153=$B154),"",SUMIF($B$4:$B153,$B153,S$4:S153))</f>
        <v/>
      </c>
    </row>
    <row r="154" spans="1:26" ht="25.05" customHeight="1" x14ac:dyDescent="0.2">
      <c r="A154" s="133" t="str">
        <f>IF(OR(B154="",AND(B153=B154,D153=D154)),"",MAX($A$4:A153)+1)</f>
        <v/>
      </c>
      <c r="B154" s="73" t="str">
        <f>IFERROR(INDEX(入力!$BV$3:$CN$1048576,MATCH(ROW(B154)-ROW(B$3),入力!$BB$3:$BB$1048576,0),MATCH(B$3,入力!$BV$2:$CN$2,0)),"")</f>
        <v/>
      </c>
      <c r="C154" s="74" t="str">
        <f>IFERROR(INDEX(入力!$BV$3:$CN$1048576,MATCH(ROW(C154)-ROW(C$3),入力!$BB$3:$BB$1048576,0),MATCH(C$3,入力!$BV$2:$CN$2,0)),"")</f>
        <v/>
      </c>
      <c r="D154" s="75" t="str">
        <f>IFERROR(INDEX(入力!$BO$3:$BO$1048576,MATCH(ROW(D154)-ROW(D$3),入力!$BB$3:$BB$1048576,0),0),"")</f>
        <v/>
      </c>
      <c r="E154" s="74" t="str">
        <f>IFERROR(INDEX(入力!$BV$3:$CN$1048576,MATCH(ROW(E154)-ROW(E$3),入力!$BB$3:$BB$1048576,0),MATCH(E$3,入力!$BV$2:$CN$2,0)),"")</f>
        <v/>
      </c>
      <c r="F154" s="74" t="str">
        <f>IFERROR(INDEX(入力!$BV$3:$CN$1048576,MATCH(ROW(F154)-ROW(F$3),入力!$BB$3:$BB$1048576,0),MATCH(F$3,入力!$BV$2:$CN$2,0)),"")</f>
        <v/>
      </c>
      <c r="G154" s="74" t="str">
        <f>IFERROR(INDEX(入力!$BV$3:$CN$1048576,MATCH(ROW(G154)-ROW(G$3),入力!$BB$3:$BB$1048576,0),MATCH(G$3,入力!$BV$2:$CN$2,0)),"")</f>
        <v/>
      </c>
      <c r="H154" s="75" t="str">
        <f>IFERROR(INDEX(入力!$BV$3:$CN$1048576,MATCH(ROW(H154)-ROW(H$3),入力!$BB$3:$BB$1048576,0),MATCH(H$3,入力!$BV$2:$CN$2,0)),"")</f>
        <v/>
      </c>
      <c r="I154" s="76" t="str">
        <f>IFERROR(INDEX(入力!$BV$3:$CN$1048576,MATCH(ROW(I154)-ROW(I$3),入力!$BB$3:$BB$1048576,0),MATCH(I$3,入力!$BV$2:$CN$2,0)),"")</f>
        <v/>
      </c>
      <c r="J154" s="75" t="str">
        <f>IFERROR(INDEX(入力!$BV$3:$CN$1048576,MATCH(ROW(J154)-ROW(J$3),入力!$BB$3:$BB$1048576,0),MATCH(J$3,入力!$BV$2:$CN$2,0)),"")</f>
        <v/>
      </c>
      <c r="K154" s="75" t="str">
        <f>IFERROR(INDEX(入力!$BV$3:$CN$1048576,MATCH(ROW(K154)-ROW(K$3),入力!$BB$3:$BB$1048576,0),MATCH(K$3,入力!$BV$2:$CN$2,0)),"")</f>
        <v/>
      </c>
      <c r="L154" s="75" t="str">
        <f>IFERROR(INDEX(入力!$BV$3:$CN$1048576,MATCH(ROW(L154)-ROW(L$3),入力!$BB$3:$BB$1048576,0),MATCH(L$3,入力!$BV$2:$CN$2,0)),"")</f>
        <v/>
      </c>
      <c r="M154" s="117" t="str">
        <f>IFERROR(IF(履歴検索!$A154="","",INDEX(入力!$BV$3:$CN$1048576,MATCH(ROW(M154)-ROW(M$3),入力!$BB$3:$BB$1048576,0),MATCH(M$3,入力!$BV$2:$CN$2,0))),"")</f>
        <v/>
      </c>
      <c r="N154" s="75" t="str">
        <f>IFERROR(INDEX(入力!$BV$3:$CN$1048576,MATCH(ROW(N154)-ROW(N$3),入力!$BB$3:$BB$1048576,0),MATCH(N$3,入力!$BV$2:$CN$2,0)),"")</f>
        <v/>
      </c>
      <c r="O154" s="294" t="str">
        <f>IFERROR(INDEX(入力!$CJ$3:$CN$1048576,MATCH(ROW(O154)-ROW(O$3),入力!$BB$3:$BB$1048576,0),MATCH(O$3,入力!$CJ$2:$CN$2,0)),"")</f>
        <v/>
      </c>
      <c r="P154" s="294" t="str">
        <f>IFERROR(INDEX(入力!$CJ$3:$CN$1048576,MATCH(ROW(P154)-ROW(P$3),入力!$BB$3:$BB$1048576,0),MATCH(P$3,入力!$CJ$2:$CN$2,0)),"")</f>
        <v/>
      </c>
      <c r="Q154" s="294" t="str">
        <f>IFERROR(INDEX(入力!$BV$3:$CN$1048576,MATCH(ROW(Q154)-ROW(Q$3),入力!$BB$3:$BB$1048576,0),MATCH(Q$3,入力!$BV$2:$CN$2,0)),"")</f>
        <v/>
      </c>
      <c r="R154" s="77" t="str">
        <f>IFERROR(INDEX(入力!$BV$3:$CN$1048576,MATCH(ROW(R154)-ROW(R$3),入力!$BB$3:$BB$1048576,0),MATCH(R$3,入力!$BV$2:$CN$2,0)),"")</f>
        <v/>
      </c>
      <c r="S154" s="77" t="str">
        <f>IFERROR(INDEX(入力!$BV$3:$CN$1048576,MATCH(ROW(S154)-ROW(S$3),入力!$BB$3:$BB$1048576,0),MATCH(S$3,入力!$BV$2:$CN$2,0)),"")</f>
        <v/>
      </c>
      <c r="U154" s="28" t="str">
        <f>IF(Z154="","",COUNT($Z$4:Z154))</f>
        <v/>
      </c>
      <c r="V154" s="73" t="str">
        <f t="shared" si="3"/>
        <v/>
      </c>
      <c r="W154" s="113" t="str">
        <f>IF(OR($B154="",$B154=$B155),"",SUMIF($B$4:$B154,$B154,Q$4:Q154))</f>
        <v/>
      </c>
      <c r="X154" s="113" t="str">
        <f>IF(OR($B154="",$B154=$B155),"",SUMIF($B$4:$B154,$B154,K$4:K154)-Y154)</f>
        <v/>
      </c>
      <c r="Y154" s="113" t="str">
        <f>IF(OR($B154="",$B154=$B155),"",SUMIFS(K$4:K154,B$4:B154,$B154,F$4:F154,$Y$3))</f>
        <v/>
      </c>
      <c r="Z154" s="113" t="str">
        <f>IF(OR($B154="",$B154=$B155),"",SUMIF($B$4:$B154,$B154,S$4:S154))</f>
        <v/>
      </c>
    </row>
    <row r="155" spans="1:26" ht="25.05" customHeight="1" x14ac:dyDescent="0.2">
      <c r="A155" s="133" t="str">
        <f>IF(OR(B155="",AND(B154=B155,D154=D155)),"",MAX($A$4:A154)+1)</f>
        <v/>
      </c>
      <c r="B155" s="73" t="str">
        <f>IFERROR(INDEX(入力!$BV$3:$CN$1048576,MATCH(ROW(B155)-ROW(B$3),入力!$BB$3:$BB$1048576,0),MATCH(B$3,入力!$BV$2:$CN$2,0)),"")</f>
        <v/>
      </c>
      <c r="C155" s="74" t="str">
        <f>IFERROR(INDEX(入力!$BV$3:$CN$1048576,MATCH(ROW(C155)-ROW(C$3),入力!$BB$3:$BB$1048576,0),MATCH(C$3,入力!$BV$2:$CN$2,0)),"")</f>
        <v/>
      </c>
      <c r="D155" s="75" t="str">
        <f>IFERROR(INDEX(入力!$BO$3:$BO$1048576,MATCH(ROW(D155)-ROW(D$3),入力!$BB$3:$BB$1048576,0),0),"")</f>
        <v/>
      </c>
      <c r="E155" s="74" t="str">
        <f>IFERROR(INDEX(入力!$BV$3:$CN$1048576,MATCH(ROW(E155)-ROW(E$3),入力!$BB$3:$BB$1048576,0),MATCH(E$3,入力!$BV$2:$CN$2,0)),"")</f>
        <v/>
      </c>
      <c r="F155" s="74" t="str">
        <f>IFERROR(INDEX(入力!$BV$3:$CN$1048576,MATCH(ROW(F155)-ROW(F$3),入力!$BB$3:$BB$1048576,0),MATCH(F$3,入力!$BV$2:$CN$2,0)),"")</f>
        <v/>
      </c>
      <c r="G155" s="74" t="str">
        <f>IFERROR(INDEX(入力!$BV$3:$CN$1048576,MATCH(ROW(G155)-ROW(G$3),入力!$BB$3:$BB$1048576,0),MATCH(G$3,入力!$BV$2:$CN$2,0)),"")</f>
        <v/>
      </c>
      <c r="H155" s="75" t="str">
        <f>IFERROR(INDEX(入力!$BV$3:$CN$1048576,MATCH(ROW(H155)-ROW(H$3),入力!$BB$3:$BB$1048576,0),MATCH(H$3,入力!$BV$2:$CN$2,0)),"")</f>
        <v/>
      </c>
      <c r="I155" s="76" t="str">
        <f>IFERROR(INDEX(入力!$BV$3:$CN$1048576,MATCH(ROW(I155)-ROW(I$3),入力!$BB$3:$BB$1048576,0),MATCH(I$3,入力!$BV$2:$CN$2,0)),"")</f>
        <v/>
      </c>
      <c r="J155" s="75" t="str">
        <f>IFERROR(INDEX(入力!$BV$3:$CN$1048576,MATCH(ROW(J155)-ROW(J$3),入力!$BB$3:$BB$1048576,0),MATCH(J$3,入力!$BV$2:$CN$2,0)),"")</f>
        <v/>
      </c>
      <c r="K155" s="75" t="str">
        <f>IFERROR(INDEX(入力!$BV$3:$CN$1048576,MATCH(ROW(K155)-ROW(K$3),入力!$BB$3:$BB$1048576,0),MATCH(K$3,入力!$BV$2:$CN$2,0)),"")</f>
        <v/>
      </c>
      <c r="L155" s="75" t="str">
        <f>IFERROR(INDEX(入力!$BV$3:$CN$1048576,MATCH(ROW(L155)-ROW(L$3),入力!$BB$3:$BB$1048576,0),MATCH(L$3,入力!$BV$2:$CN$2,0)),"")</f>
        <v/>
      </c>
      <c r="M155" s="117" t="str">
        <f>IFERROR(IF(履歴検索!$A155="","",INDEX(入力!$BV$3:$CN$1048576,MATCH(ROW(M155)-ROW(M$3),入力!$BB$3:$BB$1048576,0),MATCH(M$3,入力!$BV$2:$CN$2,0))),"")</f>
        <v/>
      </c>
      <c r="N155" s="75" t="str">
        <f>IFERROR(INDEX(入力!$BV$3:$CN$1048576,MATCH(ROW(N155)-ROW(N$3),入力!$BB$3:$BB$1048576,0),MATCH(N$3,入力!$BV$2:$CN$2,0)),"")</f>
        <v/>
      </c>
      <c r="O155" s="294" t="str">
        <f>IFERROR(INDEX(入力!$CJ$3:$CN$1048576,MATCH(ROW(O155)-ROW(O$3),入力!$BB$3:$BB$1048576,0),MATCH(O$3,入力!$CJ$2:$CN$2,0)),"")</f>
        <v/>
      </c>
      <c r="P155" s="294" t="str">
        <f>IFERROR(INDEX(入力!$CJ$3:$CN$1048576,MATCH(ROW(P155)-ROW(P$3),入力!$BB$3:$BB$1048576,0),MATCH(P$3,入力!$CJ$2:$CN$2,0)),"")</f>
        <v/>
      </c>
      <c r="Q155" s="294" t="str">
        <f>IFERROR(INDEX(入力!$BV$3:$CN$1048576,MATCH(ROW(Q155)-ROW(Q$3),入力!$BB$3:$BB$1048576,0),MATCH(Q$3,入力!$BV$2:$CN$2,0)),"")</f>
        <v/>
      </c>
      <c r="R155" s="77" t="str">
        <f>IFERROR(INDEX(入力!$BV$3:$CN$1048576,MATCH(ROW(R155)-ROW(R$3),入力!$BB$3:$BB$1048576,0),MATCH(R$3,入力!$BV$2:$CN$2,0)),"")</f>
        <v/>
      </c>
      <c r="S155" s="77" t="str">
        <f>IFERROR(INDEX(入力!$BV$3:$CN$1048576,MATCH(ROW(S155)-ROW(S$3),入力!$BB$3:$BB$1048576,0),MATCH(S$3,入力!$BV$2:$CN$2,0)),"")</f>
        <v/>
      </c>
      <c r="U155" s="28" t="str">
        <f>IF(Z155="","",COUNT($Z$4:Z155))</f>
        <v/>
      </c>
      <c r="V155" s="73" t="str">
        <f t="shared" si="3"/>
        <v/>
      </c>
      <c r="W155" s="113" t="str">
        <f>IF(OR($B155="",$B155=$B156),"",SUMIF($B$4:$B155,$B155,Q$4:Q155))</f>
        <v/>
      </c>
      <c r="X155" s="113" t="str">
        <f>IF(OR($B155="",$B155=$B156),"",SUMIF($B$4:$B155,$B155,K$4:K155)-Y155)</f>
        <v/>
      </c>
      <c r="Y155" s="113" t="str">
        <f>IF(OR($B155="",$B155=$B156),"",SUMIFS(K$4:K155,B$4:B155,$B155,F$4:F155,$Y$3))</f>
        <v/>
      </c>
      <c r="Z155" s="113" t="str">
        <f>IF(OR($B155="",$B155=$B156),"",SUMIF($B$4:$B155,$B155,S$4:S155))</f>
        <v/>
      </c>
    </row>
    <row r="156" spans="1:26" ht="25.05" customHeight="1" x14ac:dyDescent="0.2">
      <c r="A156" s="133" t="str">
        <f>IF(OR(B156="",AND(B155=B156,D155=D156)),"",MAX($A$4:A155)+1)</f>
        <v/>
      </c>
      <c r="B156" s="73" t="str">
        <f>IFERROR(INDEX(入力!$BV$3:$CN$1048576,MATCH(ROW(B156)-ROW(B$3),入力!$BB$3:$BB$1048576,0),MATCH(B$3,入力!$BV$2:$CN$2,0)),"")</f>
        <v/>
      </c>
      <c r="C156" s="74" t="str">
        <f>IFERROR(INDEX(入力!$BV$3:$CN$1048576,MATCH(ROW(C156)-ROW(C$3),入力!$BB$3:$BB$1048576,0),MATCH(C$3,入力!$BV$2:$CN$2,0)),"")</f>
        <v/>
      </c>
      <c r="D156" s="75" t="str">
        <f>IFERROR(INDEX(入力!$BO$3:$BO$1048576,MATCH(ROW(D156)-ROW(D$3),入力!$BB$3:$BB$1048576,0),0),"")</f>
        <v/>
      </c>
      <c r="E156" s="74" t="str">
        <f>IFERROR(INDEX(入力!$BV$3:$CN$1048576,MATCH(ROW(E156)-ROW(E$3),入力!$BB$3:$BB$1048576,0),MATCH(E$3,入力!$BV$2:$CN$2,0)),"")</f>
        <v/>
      </c>
      <c r="F156" s="74" t="str">
        <f>IFERROR(INDEX(入力!$BV$3:$CN$1048576,MATCH(ROW(F156)-ROW(F$3),入力!$BB$3:$BB$1048576,0),MATCH(F$3,入力!$BV$2:$CN$2,0)),"")</f>
        <v/>
      </c>
      <c r="G156" s="74" t="str">
        <f>IFERROR(INDEX(入力!$BV$3:$CN$1048576,MATCH(ROW(G156)-ROW(G$3),入力!$BB$3:$BB$1048576,0),MATCH(G$3,入力!$BV$2:$CN$2,0)),"")</f>
        <v/>
      </c>
      <c r="H156" s="75" t="str">
        <f>IFERROR(INDEX(入力!$BV$3:$CN$1048576,MATCH(ROW(H156)-ROW(H$3),入力!$BB$3:$BB$1048576,0),MATCH(H$3,入力!$BV$2:$CN$2,0)),"")</f>
        <v/>
      </c>
      <c r="I156" s="76" t="str">
        <f>IFERROR(INDEX(入力!$BV$3:$CN$1048576,MATCH(ROW(I156)-ROW(I$3),入力!$BB$3:$BB$1048576,0),MATCH(I$3,入力!$BV$2:$CN$2,0)),"")</f>
        <v/>
      </c>
      <c r="J156" s="75" t="str">
        <f>IFERROR(INDEX(入力!$BV$3:$CN$1048576,MATCH(ROW(J156)-ROW(J$3),入力!$BB$3:$BB$1048576,0),MATCH(J$3,入力!$BV$2:$CN$2,0)),"")</f>
        <v/>
      </c>
      <c r="K156" s="75" t="str">
        <f>IFERROR(INDEX(入力!$BV$3:$CN$1048576,MATCH(ROW(K156)-ROW(K$3),入力!$BB$3:$BB$1048576,0),MATCH(K$3,入力!$BV$2:$CN$2,0)),"")</f>
        <v/>
      </c>
      <c r="L156" s="75" t="str">
        <f>IFERROR(INDEX(入力!$BV$3:$CN$1048576,MATCH(ROW(L156)-ROW(L$3),入力!$BB$3:$BB$1048576,0),MATCH(L$3,入力!$BV$2:$CN$2,0)),"")</f>
        <v/>
      </c>
      <c r="M156" s="117" t="str">
        <f>IFERROR(IF(履歴検索!$A156="","",INDEX(入力!$BV$3:$CN$1048576,MATCH(ROW(M156)-ROW(M$3),入力!$BB$3:$BB$1048576,0),MATCH(M$3,入力!$BV$2:$CN$2,0))),"")</f>
        <v/>
      </c>
      <c r="N156" s="75" t="str">
        <f>IFERROR(INDEX(入力!$BV$3:$CN$1048576,MATCH(ROW(N156)-ROW(N$3),入力!$BB$3:$BB$1048576,0),MATCH(N$3,入力!$BV$2:$CN$2,0)),"")</f>
        <v/>
      </c>
      <c r="O156" s="294" t="str">
        <f>IFERROR(INDEX(入力!$CJ$3:$CN$1048576,MATCH(ROW(O156)-ROW(O$3),入力!$BB$3:$BB$1048576,0),MATCH(O$3,入力!$CJ$2:$CN$2,0)),"")</f>
        <v/>
      </c>
      <c r="P156" s="294" t="str">
        <f>IFERROR(INDEX(入力!$CJ$3:$CN$1048576,MATCH(ROW(P156)-ROW(P$3),入力!$BB$3:$BB$1048576,0),MATCH(P$3,入力!$CJ$2:$CN$2,0)),"")</f>
        <v/>
      </c>
      <c r="Q156" s="294" t="str">
        <f>IFERROR(INDEX(入力!$BV$3:$CN$1048576,MATCH(ROW(Q156)-ROW(Q$3),入力!$BB$3:$BB$1048576,0),MATCH(Q$3,入力!$BV$2:$CN$2,0)),"")</f>
        <v/>
      </c>
      <c r="R156" s="77" t="str">
        <f>IFERROR(INDEX(入力!$BV$3:$CN$1048576,MATCH(ROW(R156)-ROW(R$3),入力!$BB$3:$BB$1048576,0),MATCH(R$3,入力!$BV$2:$CN$2,0)),"")</f>
        <v/>
      </c>
      <c r="S156" s="77" t="str">
        <f>IFERROR(INDEX(入力!$BV$3:$CN$1048576,MATCH(ROW(S156)-ROW(S$3),入力!$BB$3:$BB$1048576,0),MATCH(S$3,入力!$BV$2:$CN$2,0)),"")</f>
        <v/>
      </c>
      <c r="U156" s="28" t="str">
        <f>IF(Z156="","",COUNT($Z$4:Z156))</f>
        <v/>
      </c>
      <c r="V156" s="73" t="str">
        <f t="shared" si="3"/>
        <v/>
      </c>
      <c r="W156" s="113" t="str">
        <f>IF(OR($B156="",$B156=$B157),"",SUMIF($B$4:$B156,$B156,Q$4:Q156))</f>
        <v/>
      </c>
      <c r="X156" s="113" t="str">
        <f>IF(OR($B156="",$B156=$B157),"",SUMIF($B$4:$B156,$B156,K$4:K156)-Y156)</f>
        <v/>
      </c>
      <c r="Y156" s="113" t="str">
        <f>IF(OR($B156="",$B156=$B157),"",SUMIFS(K$4:K156,B$4:B156,$B156,F$4:F156,$Y$3))</f>
        <v/>
      </c>
      <c r="Z156" s="113" t="str">
        <f>IF(OR($B156="",$B156=$B157),"",SUMIF($B$4:$B156,$B156,S$4:S156))</f>
        <v/>
      </c>
    </row>
    <row r="157" spans="1:26" ht="25.05" customHeight="1" x14ac:dyDescent="0.2">
      <c r="A157" s="133" t="str">
        <f>IF(OR(B157="",AND(B156=B157,D156=D157)),"",MAX($A$4:A156)+1)</f>
        <v/>
      </c>
      <c r="B157" s="73" t="str">
        <f>IFERROR(INDEX(入力!$BV$3:$CN$1048576,MATCH(ROW(B157)-ROW(B$3),入力!$BB$3:$BB$1048576,0),MATCH(B$3,入力!$BV$2:$CN$2,0)),"")</f>
        <v/>
      </c>
      <c r="C157" s="74" t="str">
        <f>IFERROR(INDEX(入力!$BV$3:$CN$1048576,MATCH(ROW(C157)-ROW(C$3),入力!$BB$3:$BB$1048576,0),MATCH(C$3,入力!$BV$2:$CN$2,0)),"")</f>
        <v/>
      </c>
      <c r="D157" s="75" t="str">
        <f>IFERROR(INDEX(入力!$BO$3:$BO$1048576,MATCH(ROW(D157)-ROW(D$3),入力!$BB$3:$BB$1048576,0),0),"")</f>
        <v/>
      </c>
      <c r="E157" s="74" t="str">
        <f>IFERROR(INDEX(入力!$BV$3:$CN$1048576,MATCH(ROW(E157)-ROW(E$3),入力!$BB$3:$BB$1048576,0),MATCH(E$3,入力!$BV$2:$CN$2,0)),"")</f>
        <v/>
      </c>
      <c r="F157" s="74" t="str">
        <f>IFERROR(INDEX(入力!$BV$3:$CN$1048576,MATCH(ROW(F157)-ROW(F$3),入力!$BB$3:$BB$1048576,0),MATCH(F$3,入力!$BV$2:$CN$2,0)),"")</f>
        <v/>
      </c>
      <c r="G157" s="74" t="str">
        <f>IFERROR(INDEX(入力!$BV$3:$CN$1048576,MATCH(ROW(G157)-ROW(G$3),入力!$BB$3:$BB$1048576,0),MATCH(G$3,入力!$BV$2:$CN$2,0)),"")</f>
        <v/>
      </c>
      <c r="H157" s="75" t="str">
        <f>IFERROR(INDEX(入力!$BV$3:$CN$1048576,MATCH(ROW(H157)-ROW(H$3),入力!$BB$3:$BB$1048576,0),MATCH(H$3,入力!$BV$2:$CN$2,0)),"")</f>
        <v/>
      </c>
      <c r="I157" s="76" t="str">
        <f>IFERROR(INDEX(入力!$BV$3:$CN$1048576,MATCH(ROW(I157)-ROW(I$3),入力!$BB$3:$BB$1048576,0),MATCH(I$3,入力!$BV$2:$CN$2,0)),"")</f>
        <v/>
      </c>
      <c r="J157" s="75" t="str">
        <f>IFERROR(INDEX(入力!$BV$3:$CN$1048576,MATCH(ROW(J157)-ROW(J$3),入力!$BB$3:$BB$1048576,0),MATCH(J$3,入力!$BV$2:$CN$2,0)),"")</f>
        <v/>
      </c>
      <c r="K157" s="75" t="str">
        <f>IFERROR(INDEX(入力!$BV$3:$CN$1048576,MATCH(ROW(K157)-ROW(K$3),入力!$BB$3:$BB$1048576,0),MATCH(K$3,入力!$BV$2:$CN$2,0)),"")</f>
        <v/>
      </c>
      <c r="L157" s="75" t="str">
        <f>IFERROR(INDEX(入力!$BV$3:$CN$1048576,MATCH(ROW(L157)-ROW(L$3),入力!$BB$3:$BB$1048576,0),MATCH(L$3,入力!$BV$2:$CN$2,0)),"")</f>
        <v/>
      </c>
      <c r="M157" s="117" t="str">
        <f>IFERROR(IF(履歴検索!$A157="","",INDEX(入力!$BV$3:$CN$1048576,MATCH(ROW(M157)-ROW(M$3),入力!$BB$3:$BB$1048576,0),MATCH(M$3,入力!$BV$2:$CN$2,0))),"")</f>
        <v/>
      </c>
      <c r="N157" s="75" t="str">
        <f>IFERROR(INDEX(入力!$BV$3:$CN$1048576,MATCH(ROW(N157)-ROW(N$3),入力!$BB$3:$BB$1048576,0),MATCH(N$3,入力!$BV$2:$CN$2,0)),"")</f>
        <v/>
      </c>
      <c r="O157" s="294" t="str">
        <f>IFERROR(INDEX(入力!$CJ$3:$CN$1048576,MATCH(ROW(O157)-ROW(O$3),入力!$BB$3:$BB$1048576,0),MATCH(O$3,入力!$CJ$2:$CN$2,0)),"")</f>
        <v/>
      </c>
      <c r="P157" s="294" t="str">
        <f>IFERROR(INDEX(入力!$CJ$3:$CN$1048576,MATCH(ROW(P157)-ROW(P$3),入力!$BB$3:$BB$1048576,0),MATCH(P$3,入力!$CJ$2:$CN$2,0)),"")</f>
        <v/>
      </c>
      <c r="Q157" s="294" t="str">
        <f>IFERROR(INDEX(入力!$BV$3:$CN$1048576,MATCH(ROW(Q157)-ROW(Q$3),入力!$BB$3:$BB$1048576,0),MATCH(Q$3,入力!$BV$2:$CN$2,0)),"")</f>
        <v/>
      </c>
      <c r="R157" s="77" t="str">
        <f>IFERROR(INDEX(入力!$BV$3:$CN$1048576,MATCH(ROW(R157)-ROW(R$3),入力!$BB$3:$BB$1048576,0),MATCH(R$3,入力!$BV$2:$CN$2,0)),"")</f>
        <v/>
      </c>
      <c r="S157" s="77" t="str">
        <f>IFERROR(INDEX(入力!$BV$3:$CN$1048576,MATCH(ROW(S157)-ROW(S$3),入力!$BB$3:$BB$1048576,0),MATCH(S$3,入力!$BV$2:$CN$2,0)),"")</f>
        <v/>
      </c>
      <c r="U157" s="28" t="str">
        <f>IF(Z157="","",COUNT($Z$4:Z157))</f>
        <v/>
      </c>
      <c r="V157" s="73" t="str">
        <f t="shared" si="3"/>
        <v/>
      </c>
      <c r="W157" s="113" t="str">
        <f>IF(OR($B157="",$B157=$B158),"",SUMIF($B$4:$B157,$B157,Q$4:Q157))</f>
        <v/>
      </c>
      <c r="X157" s="113" t="str">
        <f>IF(OR($B157="",$B157=$B158),"",SUMIF($B$4:$B157,$B157,K$4:K157)-Y157)</f>
        <v/>
      </c>
      <c r="Y157" s="113" t="str">
        <f>IF(OR($B157="",$B157=$B158),"",SUMIFS(K$4:K157,B$4:B157,$B157,F$4:F157,$Y$3))</f>
        <v/>
      </c>
      <c r="Z157" s="113" t="str">
        <f>IF(OR($B157="",$B157=$B158),"",SUMIF($B$4:$B157,$B157,S$4:S157))</f>
        <v/>
      </c>
    </row>
    <row r="158" spans="1:26" ht="25.05" customHeight="1" x14ac:dyDescent="0.2">
      <c r="A158" s="133" t="str">
        <f>IF(OR(B158="",AND(B157=B158,D157=D158)),"",MAX($A$4:A157)+1)</f>
        <v/>
      </c>
      <c r="B158" s="73" t="str">
        <f>IFERROR(INDEX(入力!$BV$3:$CN$1048576,MATCH(ROW(B158)-ROW(B$3),入力!$BB$3:$BB$1048576,0),MATCH(B$3,入力!$BV$2:$CN$2,0)),"")</f>
        <v/>
      </c>
      <c r="C158" s="74" t="str">
        <f>IFERROR(INDEX(入力!$BV$3:$CN$1048576,MATCH(ROW(C158)-ROW(C$3),入力!$BB$3:$BB$1048576,0),MATCH(C$3,入力!$BV$2:$CN$2,0)),"")</f>
        <v/>
      </c>
      <c r="D158" s="75" t="str">
        <f>IFERROR(INDEX(入力!$BO$3:$BO$1048576,MATCH(ROW(D158)-ROW(D$3),入力!$BB$3:$BB$1048576,0),0),"")</f>
        <v/>
      </c>
      <c r="E158" s="74" t="str">
        <f>IFERROR(INDEX(入力!$BV$3:$CN$1048576,MATCH(ROW(E158)-ROW(E$3),入力!$BB$3:$BB$1048576,0),MATCH(E$3,入力!$BV$2:$CN$2,0)),"")</f>
        <v/>
      </c>
      <c r="F158" s="74" t="str">
        <f>IFERROR(INDEX(入力!$BV$3:$CN$1048576,MATCH(ROW(F158)-ROW(F$3),入力!$BB$3:$BB$1048576,0),MATCH(F$3,入力!$BV$2:$CN$2,0)),"")</f>
        <v/>
      </c>
      <c r="G158" s="74" t="str">
        <f>IFERROR(INDEX(入力!$BV$3:$CN$1048576,MATCH(ROW(G158)-ROW(G$3),入力!$BB$3:$BB$1048576,0),MATCH(G$3,入力!$BV$2:$CN$2,0)),"")</f>
        <v/>
      </c>
      <c r="H158" s="75" t="str">
        <f>IFERROR(INDEX(入力!$BV$3:$CN$1048576,MATCH(ROW(H158)-ROW(H$3),入力!$BB$3:$BB$1048576,0),MATCH(H$3,入力!$BV$2:$CN$2,0)),"")</f>
        <v/>
      </c>
      <c r="I158" s="76" t="str">
        <f>IFERROR(INDEX(入力!$BV$3:$CN$1048576,MATCH(ROW(I158)-ROW(I$3),入力!$BB$3:$BB$1048576,0),MATCH(I$3,入力!$BV$2:$CN$2,0)),"")</f>
        <v/>
      </c>
      <c r="J158" s="75" t="str">
        <f>IFERROR(INDEX(入力!$BV$3:$CN$1048576,MATCH(ROW(J158)-ROW(J$3),入力!$BB$3:$BB$1048576,0),MATCH(J$3,入力!$BV$2:$CN$2,0)),"")</f>
        <v/>
      </c>
      <c r="K158" s="75" t="str">
        <f>IFERROR(INDEX(入力!$BV$3:$CN$1048576,MATCH(ROW(K158)-ROW(K$3),入力!$BB$3:$BB$1048576,0),MATCH(K$3,入力!$BV$2:$CN$2,0)),"")</f>
        <v/>
      </c>
      <c r="L158" s="75" t="str">
        <f>IFERROR(INDEX(入力!$BV$3:$CN$1048576,MATCH(ROW(L158)-ROW(L$3),入力!$BB$3:$BB$1048576,0),MATCH(L$3,入力!$BV$2:$CN$2,0)),"")</f>
        <v/>
      </c>
      <c r="M158" s="117" t="str">
        <f>IFERROR(IF(履歴検索!$A158="","",INDEX(入力!$BV$3:$CN$1048576,MATCH(ROW(M158)-ROW(M$3),入力!$BB$3:$BB$1048576,0),MATCH(M$3,入力!$BV$2:$CN$2,0))),"")</f>
        <v/>
      </c>
      <c r="N158" s="75" t="str">
        <f>IFERROR(INDEX(入力!$BV$3:$CN$1048576,MATCH(ROW(N158)-ROW(N$3),入力!$BB$3:$BB$1048576,0),MATCH(N$3,入力!$BV$2:$CN$2,0)),"")</f>
        <v/>
      </c>
      <c r="O158" s="294" t="str">
        <f>IFERROR(INDEX(入力!$CJ$3:$CN$1048576,MATCH(ROW(O158)-ROW(O$3),入力!$BB$3:$BB$1048576,0),MATCH(O$3,入力!$CJ$2:$CN$2,0)),"")</f>
        <v/>
      </c>
      <c r="P158" s="294" t="str">
        <f>IFERROR(INDEX(入力!$CJ$3:$CN$1048576,MATCH(ROW(P158)-ROW(P$3),入力!$BB$3:$BB$1048576,0),MATCH(P$3,入力!$CJ$2:$CN$2,0)),"")</f>
        <v/>
      </c>
      <c r="Q158" s="294" t="str">
        <f>IFERROR(INDEX(入力!$BV$3:$CN$1048576,MATCH(ROW(Q158)-ROW(Q$3),入力!$BB$3:$BB$1048576,0),MATCH(Q$3,入力!$BV$2:$CN$2,0)),"")</f>
        <v/>
      </c>
      <c r="R158" s="77" t="str">
        <f>IFERROR(INDEX(入力!$BV$3:$CN$1048576,MATCH(ROW(R158)-ROW(R$3),入力!$BB$3:$BB$1048576,0),MATCH(R$3,入力!$BV$2:$CN$2,0)),"")</f>
        <v/>
      </c>
      <c r="S158" s="77" t="str">
        <f>IFERROR(INDEX(入力!$BV$3:$CN$1048576,MATCH(ROW(S158)-ROW(S$3),入力!$BB$3:$BB$1048576,0),MATCH(S$3,入力!$BV$2:$CN$2,0)),"")</f>
        <v/>
      </c>
      <c r="U158" s="28" t="str">
        <f>IF(Z158="","",COUNT($Z$4:Z158))</f>
        <v/>
      </c>
      <c r="V158" s="73" t="str">
        <f t="shared" si="3"/>
        <v/>
      </c>
      <c r="W158" s="113" t="str">
        <f>IF(OR($B158="",$B158=$B159),"",SUMIF($B$4:$B158,$B158,Q$4:Q158))</f>
        <v/>
      </c>
      <c r="X158" s="113" t="str">
        <f>IF(OR($B158="",$B158=$B159),"",SUMIF($B$4:$B158,$B158,K$4:K158)-Y158)</f>
        <v/>
      </c>
      <c r="Y158" s="113" t="str">
        <f>IF(OR($B158="",$B158=$B159),"",SUMIFS(K$4:K158,B$4:B158,$B158,F$4:F158,$Y$3))</f>
        <v/>
      </c>
      <c r="Z158" s="113" t="str">
        <f>IF(OR($B158="",$B158=$B159),"",SUMIF($B$4:$B158,$B158,S$4:S158))</f>
        <v/>
      </c>
    </row>
    <row r="159" spans="1:26" ht="25.05" customHeight="1" x14ac:dyDescent="0.2">
      <c r="A159" s="133" t="str">
        <f>IF(OR(B159="",AND(B158=B159,D158=D159)),"",MAX($A$4:A158)+1)</f>
        <v/>
      </c>
      <c r="B159" s="73" t="str">
        <f>IFERROR(INDEX(入力!$BV$3:$CN$1048576,MATCH(ROW(B159)-ROW(B$3),入力!$BB$3:$BB$1048576,0),MATCH(B$3,入力!$BV$2:$CN$2,0)),"")</f>
        <v/>
      </c>
      <c r="C159" s="74" t="str">
        <f>IFERROR(INDEX(入力!$BV$3:$CN$1048576,MATCH(ROW(C159)-ROW(C$3),入力!$BB$3:$BB$1048576,0),MATCH(C$3,入力!$BV$2:$CN$2,0)),"")</f>
        <v/>
      </c>
      <c r="D159" s="75" t="str">
        <f>IFERROR(INDEX(入力!$BO$3:$BO$1048576,MATCH(ROW(D159)-ROW(D$3),入力!$BB$3:$BB$1048576,0),0),"")</f>
        <v/>
      </c>
      <c r="E159" s="74" t="str">
        <f>IFERROR(INDEX(入力!$BV$3:$CN$1048576,MATCH(ROW(E159)-ROW(E$3),入力!$BB$3:$BB$1048576,0),MATCH(E$3,入力!$BV$2:$CN$2,0)),"")</f>
        <v/>
      </c>
      <c r="F159" s="74" t="str">
        <f>IFERROR(INDEX(入力!$BV$3:$CN$1048576,MATCH(ROW(F159)-ROW(F$3),入力!$BB$3:$BB$1048576,0),MATCH(F$3,入力!$BV$2:$CN$2,0)),"")</f>
        <v/>
      </c>
      <c r="G159" s="74" t="str">
        <f>IFERROR(INDEX(入力!$BV$3:$CN$1048576,MATCH(ROW(G159)-ROW(G$3),入力!$BB$3:$BB$1048576,0),MATCH(G$3,入力!$BV$2:$CN$2,0)),"")</f>
        <v/>
      </c>
      <c r="H159" s="75" t="str">
        <f>IFERROR(INDEX(入力!$BV$3:$CN$1048576,MATCH(ROW(H159)-ROW(H$3),入力!$BB$3:$BB$1048576,0),MATCH(H$3,入力!$BV$2:$CN$2,0)),"")</f>
        <v/>
      </c>
      <c r="I159" s="76" t="str">
        <f>IFERROR(INDEX(入力!$BV$3:$CN$1048576,MATCH(ROW(I159)-ROW(I$3),入力!$BB$3:$BB$1048576,0),MATCH(I$3,入力!$BV$2:$CN$2,0)),"")</f>
        <v/>
      </c>
      <c r="J159" s="75" t="str">
        <f>IFERROR(INDEX(入力!$BV$3:$CN$1048576,MATCH(ROW(J159)-ROW(J$3),入力!$BB$3:$BB$1048576,0),MATCH(J$3,入力!$BV$2:$CN$2,0)),"")</f>
        <v/>
      </c>
      <c r="K159" s="75" t="str">
        <f>IFERROR(INDEX(入力!$BV$3:$CN$1048576,MATCH(ROW(K159)-ROW(K$3),入力!$BB$3:$BB$1048576,0),MATCH(K$3,入力!$BV$2:$CN$2,0)),"")</f>
        <v/>
      </c>
      <c r="L159" s="75" t="str">
        <f>IFERROR(INDEX(入力!$BV$3:$CN$1048576,MATCH(ROW(L159)-ROW(L$3),入力!$BB$3:$BB$1048576,0),MATCH(L$3,入力!$BV$2:$CN$2,0)),"")</f>
        <v/>
      </c>
      <c r="M159" s="117" t="str">
        <f>IFERROR(IF(履歴検索!$A159="","",INDEX(入力!$BV$3:$CN$1048576,MATCH(ROW(M159)-ROW(M$3),入力!$BB$3:$BB$1048576,0),MATCH(M$3,入力!$BV$2:$CN$2,0))),"")</f>
        <v/>
      </c>
      <c r="N159" s="75" t="str">
        <f>IFERROR(INDEX(入力!$BV$3:$CN$1048576,MATCH(ROW(N159)-ROW(N$3),入力!$BB$3:$BB$1048576,0),MATCH(N$3,入力!$BV$2:$CN$2,0)),"")</f>
        <v/>
      </c>
      <c r="O159" s="294" t="str">
        <f>IFERROR(INDEX(入力!$CJ$3:$CN$1048576,MATCH(ROW(O159)-ROW(O$3),入力!$BB$3:$BB$1048576,0),MATCH(O$3,入力!$CJ$2:$CN$2,0)),"")</f>
        <v/>
      </c>
      <c r="P159" s="294" t="str">
        <f>IFERROR(INDEX(入力!$CJ$3:$CN$1048576,MATCH(ROW(P159)-ROW(P$3),入力!$BB$3:$BB$1048576,0),MATCH(P$3,入力!$CJ$2:$CN$2,0)),"")</f>
        <v/>
      </c>
      <c r="Q159" s="294" t="str">
        <f>IFERROR(INDEX(入力!$BV$3:$CN$1048576,MATCH(ROW(Q159)-ROW(Q$3),入力!$BB$3:$BB$1048576,0),MATCH(Q$3,入力!$BV$2:$CN$2,0)),"")</f>
        <v/>
      </c>
      <c r="R159" s="77" t="str">
        <f>IFERROR(INDEX(入力!$BV$3:$CN$1048576,MATCH(ROW(R159)-ROW(R$3),入力!$BB$3:$BB$1048576,0),MATCH(R$3,入力!$BV$2:$CN$2,0)),"")</f>
        <v/>
      </c>
      <c r="S159" s="77" t="str">
        <f>IFERROR(INDEX(入力!$BV$3:$CN$1048576,MATCH(ROW(S159)-ROW(S$3),入力!$BB$3:$BB$1048576,0),MATCH(S$3,入力!$BV$2:$CN$2,0)),"")</f>
        <v/>
      </c>
      <c r="U159" s="28" t="str">
        <f>IF(Z159="","",COUNT($Z$4:Z159))</f>
        <v/>
      </c>
      <c r="V159" s="73" t="str">
        <f t="shared" si="3"/>
        <v/>
      </c>
      <c r="W159" s="113" t="str">
        <f>IF(OR($B159="",$B159=$B160),"",SUMIF($B$4:$B159,$B159,Q$4:Q159))</f>
        <v/>
      </c>
      <c r="X159" s="113" t="str">
        <f>IF(OR($B159="",$B159=$B160),"",SUMIF($B$4:$B159,$B159,K$4:K159)-Y159)</f>
        <v/>
      </c>
      <c r="Y159" s="113" t="str">
        <f>IF(OR($B159="",$B159=$B160),"",SUMIFS(K$4:K159,B$4:B159,$B159,F$4:F159,$Y$3))</f>
        <v/>
      </c>
      <c r="Z159" s="113" t="str">
        <f>IF(OR($B159="",$B159=$B160),"",SUMIF($B$4:$B159,$B159,S$4:S159))</f>
        <v/>
      </c>
    </row>
    <row r="160" spans="1:26" ht="25.05" customHeight="1" x14ac:dyDescent="0.2">
      <c r="A160" s="133" t="str">
        <f>IF(OR(B160="",AND(B159=B160,D159=D160)),"",MAX($A$4:A159)+1)</f>
        <v/>
      </c>
      <c r="B160" s="73" t="str">
        <f>IFERROR(INDEX(入力!$BV$3:$CN$1048576,MATCH(ROW(B160)-ROW(B$3),入力!$BB$3:$BB$1048576,0),MATCH(B$3,入力!$BV$2:$CN$2,0)),"")</f>
        <v/>
      </c>
      <c r="C160" s="74" t="str">
        <f>IFERROR(INDEX(入力!$BV$3:$CN$1048576,MATCH(ROW(C160)-ROW(C$3),入力!$BB$3:$BB$1048576,0),MATCH(C$3,入力!$BV$2:$CN$2,0)),"")</f>
        <v/>
      </c>
      <c r="D160" s="75" t="str">
        <f>IFERROR(INDEX(入力!$BO$3:$BO$1048576,MATCH(ROW(D160)-ROW(D$3),入力!$BB$3:$BB$1048576,0),0),"")</f>
        <v/>
      </c>
      <c r="E160" s="74" t="str">
        <f>IFERROR(INDEX(入力!$BV$3:$CN$1048576,MATCH(ROW(E160)-ROW(E$3),入力!$BB$3:$BB$1048576,0),MATCH(E$3,入力!$BV$2:$CN$2,0)),"")</f>
        <v/>
      </c>
      <c r="F160" s="74" t="str">
        <f>IFERROR(INDEX(入力!$BV$3:$CN$1048576,MATCH(ROW(F160)-ROW(F$3),入力!$BB$3:$BB$1048576,0),MATCH(F$3,入力!$BV$2:$CN$2,0)),"")</f>
        <v/>
      </c>
      <c r="G160" s="74" t="str">
        <f>IFERROR(INDEX(入力!$BV$3:$CN$1048576,MATCH(ROW(G160)-ROW(G$3),入力!$BB$3:$BB$1048576,0),MATCH(G$3,入力!$BV$2:$CN$2,0)),"")</f>
        <v/>
      </c>
      <c r="H160" s="75" t="str">
        <f>IFERROR(INDEX(入力!$BV$3:$CN$1048576,MATCH(ROW(H160)-ROW(H$3),入力!$BB$3:$BB$1048576,0),MATCH(H$3,入力!$BV$2:$CN$2,0)),"")</f>
        <v/>
      </c>
      <c r="I160" s="76" t="str">
        <f>IFERROR(INDEX(入力!$BV$3:$CN$1048576,MATCH(ROW(I160)-ROW(I$3),入力!$BB$3:$BB$1048576,0),MATCH(I$3,入力!$BV$2:$CN$2,0)),"")</f>
        <v/>
      </c>
      <c r="J160" s="75" t="str">
        <f>IFERROR(INDEX(入力!$BV$3:$CN$1048576,MATCH(ROW(J160)-ROW(J$3),入力!$BB$3:$BB$1048576,0),MATCH(J$3,入力!$BV$2:$CN$2,0)),"")</f>
        <v/>
      </c>
      <c r="K160" s="75" t="str">
        <f>IFERROR(INDEX(入力!$BV$3:$CN$1048576,MATCH(ROW(K160)-ROW(K$3),入力!$BB$3:$BB$1048576,0),MATCH(K$3,入力!$BV$2:$CN$2,0)),"")</f>
        <v/>
      </c>
      <c r="L160" s="75" t="str">
        <f>IFERROR(INDEX(入力!$BV$3:$CN$1048576,MATCH(ROW(L160)-ROW(L$3),入力!$BB$3:$BB$1048576,0),MATCH(L$3,入力!$BV$2:$CN$2,0)),"")</f>
        <v/>
      </c>
      <c r="M160" s="117" t="str">
        <f>IFERROR(IF(履歴検索!$A160="","",INDEX(入力!$BV$3:$CN$1048576,MATCH(ROW(M160)-ROW(M$3),入力!$BB$3:$BB$1048576,0),MATCH(M$3,入力!$BV$2:$CN$2,0))),"")</f>
        <v/>
      </c>
      <c r="N160" s="75" t="str">
        <f>IFERROR(INDEX(入力!$BV$3:$CN$1048576,MATCH(ROW(N160)-ROW(N$3),入力!$BB$3:$BB$1048576,0),MATCH(N$3,入力!$BV$2:$CN$2,0)),"")</f>
        <v/>
      </c>
      <c r="O160" s="294" t="str">
        <f>IFERROR(INDEX(入力!$CJ$3:$CN$1048576,MATCH(ROW(O160)-ROW(O$3),入力!$BB$3:$BB$1048576,0),MATCH(O$3,入力!$CJ$2:$CN$2,0)),"")</f>
        <v/>
      </c>
      <c r="P160" s="294" t="str">
        <f>IFERROR(INDEX(入力!$CJ$3:$CN$1048576,MATCH(ROW(P160)-ROW(P$3),入力!$BB$3:$BB$1048576,0),MATCH(P$3,入力!$CJ$2:$CN$2,0)),"")</f>
        <v/>
      </c>
      <c r="Q160" s="294" t="str">
        <f>IFERROR(INDEX(入力!$BV$3:$CN$1048576,MATCH(ROW(Q160)-ROW(Q$3),入力!$BB$3:$BB$1048576,0),MATCH(Q$3,入力!$BV$2:$CN$2,0)),"")</f>
        <v/>
      </c>
      <c r="R160" s="77" t="str">
        <f>IFERROR(INDEX(入力!$BV$3:$CN$1048576,MATCH(ROW(R160)-ROW(R$3),入力!$BB$3:$BB$1048576,0),MATCH(R$3,入力!$BV$2:$CN$2,0)),"")</f>
        <v/>
      </c>
      <c r="S160" s="77" t="str">
        <f>IFERROR(INDEX(入力!$BV$3:$CN$1048576,MATCH(ROW(S160)-ROW(S$3),入力!$BB$3:$BB$1048576,0),MATCH(S$3,入力!$BV$2:$CN$2,0)),"")</f>
        <v/>
      </c>
      <c r="U160" s="28" t="str">
        <f>IF(Z160="","",COUNT($Z$4:Z160))</f>
        <v/>
      </c>
      <c r="V160" s="73" t="str">
        <f t="shared" si="3"/>
        <v/>
      </c>
      <c r="W160" s="113" t="str">
        <f>IF(OR($B160="",$B160=$B161),"",SUMIF($B$4:$B160,$B160,Q$4:Q160))</f>
        <v/>
      </c>
      <c r="X160" s="113" t="str">
        <f>IF(OR($B160="",$B160=$B161),"",SUMIF($B$4:$B160,$B160,K$4:K160)-Y160)</f>
        <v/>
      </c>
      <c r="Y160" s="113" t="str">
        <f>IF(OR($B160="",$B160=$B161),"",SUMIFS(K$4:K160,B$4:B160,$B160,F$4:F160,$Y$3))</f>
        <v/>
      </c>
      <c r="Z160" s="113" t="str">
        <f>IF(OR($B160="",$B160=$B161),"",SUMIF($B$4:$B160,$B160,S$4:S160))</f>
        <v/>
      </c>
    </row>
    <row r="161" spans="1:26" ht="25.05" customHeight="1" x14ac:dyDescent="0.2">
      <c r="A161" s="133" t="str">
        <f>IF(OR(B161="",AND(B160=B161,D160=D161)),"",MAX($A$4:A160)+1)</f>
        <v/>
      </c>
      <c r="B161" s="73" t="str">
        <f>IFERROR(INDEX(入力!$BV$3:$CN$1048576,MATCH(ROW(B161)-ROW(B$3),入力!$BB$3:$BB$1048576,0),MATCH(B$3,入力!$BV$2:$CN$2,0)),"")</f>
        <v/>
      </c>
      <c r="C161" s="74" t="str">
        <f>IFERROR(INDEX(入力!$BV$3:$CN$1048576,MATCH(ROW(C161)-ROW(C$3),入力!$BB$3:$BB$1048576,0),MATCH(C$3,入力!$BV$2:$CN$2,0)),"")</f>
        <v/>
      </c>
      <c r="D161" s="75" t="str">
        <f>IFERROR(INDEX(入力!$BO$3:$BO$1048576,MATCH(ROW(D161)-ROW(D$3),入力!$BB$3:$BB$1048576,0),0),"")</f>
        <v/>
      </c>
      <c r="E161" s="74" t="str">
        <f>IFERROR(INDEX(入力!$BV$3:$CN$1048576,MATCH(ROW(E161)-ROW(E$3),入力!$BB$3:$BB$1048576,0),MATCH(E$3,入力!$BV$2:$CN$2,0)),"")</f>
        <v/>
      </c>
      <c r="F161" s="74" t="str">
        <f>IFERROR(INDEX(入力!$BV$3:$CN$1048576,MATCH(ROW(F161)-ROW(F$3),入力!$BB$3:$BB$1048576,0),MATCH(F$3,入力!$BV$2:$CN$2,0)),"")</f>
        <v/>
      </c>
      <c r="G161" s="74" t="str">
        <f>IFERROR(INDEX(入力!$BV$3:$CN$1048576,MATCH(ROW(G161)-ROW(G$3),入力!$BB$3:$BB$1048576,0),MATCH(G$3,入力!$BV$2:$CN$2,0)),"")</f>
        <v/>
      </c>
      <c r="H161" s="75" t="str">
        <f>IFERROR(INDEX(入力!$BV$3:$CN$1048576,MATCH(ROW(H161)-ROW(H$3),入力!$BB$3:$BB$1048576,0),MATCH(H$3,入力!$BV$2:$CN$2,0)),"")</f>
        <v/>
      </c>
      <c r="I161" s="76" t="str">
        <f>IFERROR(INDEX(入力!$BV$3:$CN$1048576,MATCH(ROW(I161)-ROW(I$3),入力!$BB$3:$BB$1048576,0),MATCH(I$3,入力!$BV$2:$CN$2,0)),"")</f>
        <v/>
      </c>
      <c r="J161" s="75" t="str">
        <f>IFERROR(INDEX(入力!$BV$3:$CN$1048576,MATCH(ROW(J161)-ROW(J$3),入力!$BB$3:$BB$1048576,0),MATCH(J$3,入力!$BV$2:$CN$2,0)),"")</f>
        <v/>
      </c>
      <c r="K161" s="75" t="str">
        <f>IFERROR(INDEX(入力!$BV$3:$CN$1048576,MATCH(ROW(K161)-ROW(K$3),入力!$BB$3:$BB$1048576,0),MATCH(K$3,入力!$BV$2:$CN$2,0)),"")</f>
        <v/>
      </c>
      <c r="L161" s="75" t="str">
        <f>IFERROR(INDEX(入力!$BV$3:$CN$1048576,MATCH(ROW(L161)-ROW(L$3),入力!$BB$3:$BB$1048576,0),MATCH(L$3,入力!$BV$2:$CN$2,0)),"")</f>
        <v/>
      </c>
      <c r="M161" s="117" t="str">
        <f>IFERROR(IF(履歴検索!$A161="","",INDEX(入力!$BV$3:$CN$1048576,MATCH(ROW(M161)-ROW(M$3),入力!$BB$3:$BB$1048576,0),MATCH(M$3,入力!$BV$2:$CN$2,0))),"")</f>
        <v/>
      </c>
      <c r="N161" s="75" t="str">
        <f>IFERROR(INDEX(入力!$BV$3:$CN$1048576,MATCH(ROW(N161)-ROW(N$3),入力!$BB$3:$BB$1048576,0),MATCH(N$3,入力!$BV$2:$CN$2,0)),"")</f>
        <v/>
      </c>
      <c r="O161" s="294" t="str">
        <f>IFERROR(INDEX(入力!$CJ$3:$CN$1048576,MATCH(ROW(O161)-ROW(O$3),入力!$BB$3:$BB$1048576,0),MATCH(O$3,入力!$CJ$2:$CN$2,0)),"")</f>
        <v/>
      </c>
      <c r="P161" s="294" t="str">
        <f>IFERROR(INDEX(入力!$CJ$3:$CN$1048576,MATCH(ROW(P161)-ROW(P$3),入力!$BB$3:$BB$1048576,0),MATCH(P$3,入力!$CJ$2:$CN$2,0)),"")</f>
        <v/>
      </c>
      <c r="Q161" s="294" t="str">
        <f>IFERROR(INDEX(入力!$BV$3:$CN$1048576,MATCH(ROW(Q161)-ROW(Q$3),入力!$BB$3:$BB$1048576,0),MATCH(Q$3,入力!$BV$2:$CN$2,0)),"")</f>
        <v/>
      </c>
      <c r="R161" s="77" t="str">
        <f>IFERROR(INDEX(入力!$BV$3:$CN$1048576,MATCH(ROW(R161)-ROW(R$3),入力!$BB$3:$BB$1048576,0),MATCH(R$3,入力!$BV$2:$CN$2,0)),"")</f>
        <v/>
      </c>
      <c r="S161" s="77" t="str">
        <f>IFERROR(INDEX(入力!$BV$3:$CN$1048576,MATCH(ROW(S161)-ROW(S$3),入力!$BB$3:$BB$1048576,0),MATCH(S$3,入力!$BV$2:$CN$2,0)),"")</f>
        <v/>
      </c>
      <c r="U161" s="28" t="str">
        <f>IF(Z161="","",COUNT($Z$4:Z161))</f>
        <v/>
      </c>
      <c r="V161" s="73" t="str">
        <f t="shared" si="3"/>
        <v/>
      </c>
      <c r="W161" s="113" t="str">
        <f>IF(OR($B161="",$B161=$B162),"",SUMIF($B$4:$B161,$B161,Q$4:Q161))</f>
        <v/>
      </c>
      <c r="X161" s="113" t="str">
        <f>IF(OR($B161="",$B161=$B162),"",SUMIF($B$4:$B161,$B161,K$4:K161)-Y161)</f>
        <v/>
      </c>
      <c r="Y161" s="113" t="str">
        <f>IF(OR($B161="",$B161=$B162),"",SUMIFS(K$4:K161,B$4:B161,$B161,F$4:F161,$Y$3))</f>
        <v/>
      </c>
      <c r="Z161" s="113" t="str">
        <f>IF(OR($B161="",$B161=$B162),"",SUMIF($B$4:$B161,$B161,S$4:S161))</f>
        <v/>
      </c>
    </row>
    <row r="162" spans="1:26" ht="25.05" customHeight="1" x14ac:dyDescent="0.2">
      <c r="A162" s="133" t="str">
        <f>IF(OR(B162="",AND(B161=B162,D161=D162)),"",MAX($A$4:A161)+1)</f>
        <v/>
      </c>
      <c r="B162" s="73" t="str">
        <f>IFERROR(INDEX(入力!$BV$3:$CN$1048576,MATCH(ROW(B162)-ROW(B$3),入力!$BB$3:$BB$1048576,0),MATCH(B$3,入力!$BV$2:$CN$2,0)),"")</f>
        <v/>
      </c>
      <c r="C162" s="74" t="str">
        <f>IFERROR(INDEX(入力!$BV$3:$CN$1048576,MATCH(ROW(C162)-ROW(C$3),入力!$BB$3:$BB$1048576,0),MATCH(C$3,入力!$BV$2:$CN$2,0)),"")</f>
        <v/>
      </c>
      <c r="D162" s="75" t="str">
        <f>IFERROR(INDEX(入力!$BO$3:$BO$1048576,MATCH(ROW(D162)-ROW(D$3),入力!$BB$3:$BB$1048576,0),0),"")</f>
        <v/>
      </c>
      <c r="E162" s="74" t="str">
        <f>IFERROR(INDEX(入力!$BV$3:$CN$1048576,MATCH(ROW(E162)-ROW(E$3),入力!$BB$3:$BB$1048576,0),MATCH(E$3,入力!$BV$2:$CN$2,0)),"")</f>
        <v/>
      </c>
      <c r="F162" s="74" t="str">
        <f>IFERROR(INDEX(入力!$BV$3:$CN$1048576,MATCH(ROW(F162)-ROW(F$3),入力!$BB$3:$BB$1048576,0),MATCH(F$3,入力!$BV$2:$CN$2,0)),"")</f>
        <v/>
      </c>
      <c r="G162" s="74" t="str">
        <f>IFERROR(INDEX(入力!$BV$3:$CN$1048576,MATCH(ROW(G162)-ROW(G$3),入力!$BB$3:$BB$1048576,0),MATCH(G$3,入力!$BV$2:$CN$2,0)),"")</f>
        <v/>
      </c>
      <c r="H162" s="75" t="str">
        <f>IFERROR(INDEX(入力!$BV$3:$CN$1048576,MATCH(ROW(H162)-ROW(H$3),入力!$BB$3:$BB$1048576,0),MATCH(H$3,入力!$BV$2:$CN$2,0)),"")</f>
        <v/>
      </c>
      <c r="I162" s="76" t="str">
        <f>IFERROR(INDEX(入力!$BV$3:$CN$1048576,MATCH(ROW(I162)-ROW(I$3),入力!$BB$3:$BB$1048576,0),MATCH(I$3,入力!$BV$2:$CN$2,0)),"")</f>
        <v/>
      </c>
      <c r="J162" s="75" t="str">
        <f>IFERROR(INDEX(入力!$BV$3:$CN$1048576,MATCH(ROW(J162)-ROW(J$3),入力!$BB$3:$BB$1048576,0),MATCH(J$3,入力!$BV$2:$CN$2,0)),"")</f>
        <v/>
      </c>
      <c r="K162" s="75" t="str">
        <f>IFERROR(INDEX(入力!$BV$3:$CN$1048576,MATCH(ROW(K162)-ROW(K$3),入力!$BB$3:$BB$1048576,0),MATCH(K$3,入力!$BV$2:$CN$2,0)),"")</f>
        <v/>
      </c>
      <c r="L162" s="75" t="str">
        <f>IFERROR(INDEX(入力!$BV$3:$CN$1048576,MATCH(ROW(L162)-ROW(L$3),入力!$BB$3:$BB$1048576,0),MATCH(L$3,入力!$BV$2:$CN$2,0)),"")</f>
        <v/>
      </c>
      <c r="M162" s="117" t="str">
        <f>IFERROR(IF(履歴検索!$A162="","",INDEX(入力!$BV$3:$CN$1048576,MATCH(ROW(M162)-ROW(M$3),入力!$BB$3:$BB$1048576,0),MATCH(M$3,入力!$BV$2:$CN$2,0))),"")</f>
        <v/>
      </c>
      <c r="N162" s="75" t="str">
        <f>IFERROR(INDEX(入力!$BV$3:$CN$1048576,MATCH(ROW(N162)-ROW(N$3),入力!$BB$3:$BB$1048576,0),MATCH(N$3,入力!$BV$2:$CN$2,0)),"")</f>
        <v/>
      </c>
      <c r="O162" s="294" t="str">
        <f>IFERROR(INDEX(入力!$CJ$3:$CN$1048576,MATCH(ROW(O162)-ROW(O$3),入力!$BB$3:$BB$1048576,0),MATCH(O$3,入力!$CJ$2:$CN$2,0)),"")</f>
        <v/>
      </c>
      <c r="P162" s="294" t="str">
        <f>IFERROR(INDEX(入力!$CJ$3:$CN$1048576,MATCH(ROW(P162)-ROW(P$3),入力!$BB$3:$BB$1048576,0),MATCH(P$3,入力!$CJ$2:$CN$2,0)),"")</f>
        <v/>
      </c>
      <c r="Q162" s="294" t="str">
        <f>IFERROR(INDEX(入力!$BV$3:$CN$1048576,MATCH(ROW(Q162)-ROW(Q$3),入力!$BB$3:$BB$1048576,0),MATCH(Q$3,入力!$BV$2:$CN$2,0)),"")</f>
        <v/>
      </c>
      <c r="R162" s="77" t="str">
        <f>IFERROR(INDEX(入力!$BV$3:$CN$1048576,MATCH(ROW(R162)-ROW(R$3),入力!$BB$3:$BB$1048576,0),MATCH(R$3,入力!$BV$2:$CN$2,0)),"")</f>
        <v/>
      </c>
      <c r="S162" s="77" t="str">
        <f>IFERROR(INDEX(入力!$BV$3:$CN$1048576,MATCH(ROW(S162)-ROW(S$3),入力!$BB$3:$BB$1048576,0),MATCH(S$3,入力!$BV$2:$CN$2,0)),"")</f>
        <v/>
      </c>
      <c r="U162" s="28" t="str">
        <f>IF(Z162="","",COUNT($Z$4:Z162))</f>
        <v/>
      </c>
      <c r="V162" s="73" t="str">
        <f t="shared" si="3"/>
        <v/>
      </c>
      <c r="W162" s="113" t="str">
        <f>IF(OR($B162="",$B162=$B163),"",SUMIF($B$4:$B162,$B162,Q$4:Q162))</f>
        <v/>
      </c>
      <c r="X162" s="113" t="str">
        <f>IF(OR($B162="",$B162=$B163),"",SUMIF($B$4:$B162,$B162,K$4:K162)-Y162)</f>
        <v/>
      </c>
      <c r="Y162" s="113" t="str">
        <f>IF(OR($B162="",$B162=$B163),"",SUMIFS(K$4:K162,B$4:B162,$B162,F$4:F162,$Y$3))</f>
        <v/>
      </c>
      <c r="Z162" s="113" t="str">
        <f>IF(OR($B162="",$B162=$B163),"",SUMIF($B$4:$B162,$B162,S$4:S162))</f>
        <v/>
      </c>
    </row>
    <row r="163" spans="1:26" ht="25.05" customHeight="1" x14ac:dyDescent="0.2">
      <c r="A163" s="133" t="str">
        <f>IF(OR(B163="",AND(B162=B163,D162=D163)),"",MAX($A$4:A162)+1)</f>
        <v/>
      </c>
      <c r="B163" s="73" t="str">
        <f>IFERROR(INDEX(入力!$BV$3:$CN$1048576,MATCH(ROW(B163)-ROW(B$3),入力!$BB$3:$BB$1048576,0),MATCH(B$3,入力!$BV$2:$CN$2,0)),"")</f>
        <v/>
      </c>
      <c r="C163" s="74" t="str">
        <f>IFERROR(INDEX(入力!$BV$3:$CN$1048576,MATCH(ROW(C163)-ROW(C$3),入力!$BB$3:$BB$1048576,0),MATCH(C$3,入力!$BV$2:$CN$2,0)),"")</f>
        <v/>
      </c>
      <c r="D163" s="75" t="str">
        <f>IFERROR(INDEX(入力!$BO$3:$BO$1048576,MATCH(ROW(D163)-ROW(D$3),入力!$BB$3:$BB$1048576,0),0),"")</f>
        <v/>
      </c>
      <c r="E163" s="74" t="str">
        <f>IFERROR(INDEX(入力!$BV$3:$CN$1048576,MATCH(ROW(E163)-ROW(E$3),入力!$BB$3:$BB$1048576,0),MATCH(E$3,入力!$BV$2:$CN$2,0)),"")</f>
        <v/>
      </c>
      <c r="F163" s="74" t="str">
        <f>IFERROR(INDEX(入力!$BV$3:$CN$1048576,MATCH(ROW(F163)-ROW(F$3),入力!$BB$3:$BB$1048576,0),MATCH(F$3,入力!$BV$2:$CN$2,0)),"")</f>
        <v/>
      </c>
      <c r="G163" s="74" t="str">
        <f>IFERROR(INDEX(入力!$BV$3:$CN$1048576,MATCH(ROW(G163)-ROW(G$3),入力!$BB$3:$BB$1048576,0),MATCH(G$3,入力!$BV$2:$CN$2,0)),"")</f>
        <v/>
      </c>
      <c r="H163" s="75" t="str">
        <f>IFERROR(INDEX(入力!$BV$3:$CN$1048576,MATCH(ROW(H163)-ROW(H$3),入力!$BB$3:$BB$1048576,0),MATCH(H$3,入力!$BV$2:$CN$2,0)),"")</f>
        <v/>
      </c>
      <c r="I163" s="76" t="str">
        <f>IFERROR(INDEX(入力!$BV$3:$CN$1048576,MATCH(ROW(I163)-ROW(I$3),入力!$BB$3:$BB$1048576,0),MATCH(I$3,入力!$BV$2:$CN$2,0)),"")</f>
        <v/>
      </c>
      <c r="J163" s="75" t="str">
        <f>IFERROR(INDEX(入力!$BV$3:$CN$1048576,MATCH(ROW(J163)-ROW(J$3),入力!$BB$3:$BB$1048576,0),MATCH(J$3,入力!$BV$2:$CN$2,0)),"")</f>
        <v/>
      </c>
      <c r="K163" s="75" t="str">
        <f>IFERROR(INDEX(入力!$BV$3:$CN$1048576,MATCH(ROW(K163)-ROW(K$3),入力!$BB$3:$BB$1048576,0),MATCH(K$3,入力!$BV$2:$CN$2,0)),"")</f>
        <v/>
      </c>
      <c r="L163" s="75" t="str">
        <f>IFERROR(INDEX(入力!$BV$3:$CN$1048576,MATCH(ROW(L163)-ROW(L$3),入力!$BB$3:$BB$1048576,0),MATCH(L$3,入力!$BV$2:$CN$2,0)),"")</f>
        <v/>
      </c>
      <c r="M163" s="117" t="str">
        <f>IFERROR(IF(履歴検索!$A163="","",INDEX(入力!$BV$3:$CN$1048576,MATCH(ROW(M163)-ROW(M$3),入力!$BB$3:$BB$1048576,0),MATCH(M$3,入力!$BV$2:$CN$2,0))),"")</f>
        <v/>
      </c>
      <c r="N163" s="75" t="str">
        <f>IFERROR(INDEX(入力!$BV$3:$CN$1048576,MATCH(ROW(N163)-ROW(N$3),入力!$BB$3:$BB$1048576,0),MATCH(N$3,入力!$BV$2:$CN$2,0)),"")</f>
        <v/>
      </c>
      <c r="O163" s="294" t="str">
        <f>IFERROR(INDEX(入力!$CJ$3:$CN$1048576,MATCH(ROW(O163)-ROW(O$3),入力!$BB$3:$BB$1048576,0),MATCH(O$3,入力!$CJ$2:$CN$2,0)),"")</f>
        <v/>
      </c>
      <c r="P163" s="294" t="str">
        <f>IFERROR(INDEX(入力!$CJ$3:$CN$1048576,MATCH(ROW(P163)-ROW(P$3),入力!$BB$3:$BB$1048576,0),MATCH(P$3,入力!$CJ$2:$CN$2,0)),"")</f>
        <v/>
      </c>
      <c r="Q163" s="294" t="str">
        <f>IFERROR(INDEX(入力!$BV$3:$CN$1048576,MATCH(ROW(Q163)-ROW(Q$3),入力!$BB$3:$BB$1048576,0),MATCH(Q$3,入力!$BV$2:$CN$2,0)),"")</f>
        <v/>
      </c>
      <c r="R163" s="77" t="str">
        <f>IFERROR(INDEX(入力!$BV$3:$CN$1048576,MATCH(ROW(R163)-ROW(R$3),入力!$BB$3:$BB$1048576,0),MATCH(R$3,入力!$BV$2:$CN$2,0)),"")</f>
        <v/>
      </c>
      <c r="S163" s="77" t="str">
        <f>IFERROR(INDEX(入力!$BV$3:$CN$1048576,MATCH(ROW(S163)-ROW(S$3),入力!$BB$3:$BB$1048576,0),MATCH(S$3,入力!$BV$2:$CN$2,0)),"")</f>
        <v/>
      </c>
      <c r="U163" s="28" t="str">
        <f>IF(Z163="","",COUNT($Z$4:Z163))</f>
        <v/>
      </c>
      <c r="V163" s="73" t="str">
        <f t="shared" si="3"/>
        <v/>
      </c>
      <c r="W163" s="113" t="str">
        <f>IF(OR($B163="",$B163=$B164),"",SUMIF($B$4:$B163,$B163,Q$4:Q163))</f>
        <v/>
      </c>
      <c r="X163" s="113" t="str">
        <f>IF(OR($B163="",$B163=$B164),"",SUMIF($B$4:$B163,$B163,K$4:K163)-Y163)</f>
        <v/>
      </c>
      <c r="Y163" s="113" t="str">
        <f>IF(OR($B163="",$B163=$B164),"",SUMIFS(K$4:K163,B$4:B163,$B163,F$4:F163,$Y$3))</f>
        <v/>
      </c>
      <c r="Z163" s="113" t="str">
        <f>IF(OR($B163="",$B163=$B164),"",SUMIF($B$4:$B163,$B163,S$4:S163))</f>
        <v/>
      </c>
    </row>
    <row r="164" spans="1:26" ht="25.05" customHeight="1" x14ac:dyDescent="0.2">
      <c r="A164" s="133" t="str">
        <f>IF(OR(B164="",AND(B163=B164,D163=D164)),"",MAX($A$4:A163)+1)</f>
        <v/>
      </c>
      <c r="B164" s="73" t="str">
        <f>IFERROR(INDEX(入力!$BV$3:$CN$1048576,MATCH(ROW(B164)-ROW(B$3),入力!$BB$3:$BB$1048576,0),MATCH(B$3,入力!$BV$2:$CN$2,0)),"")</f>
        <v/>
      </c>
      <c r="C164" s="74" t="str">
        <f>IFERROR(INDEX(入力!$BV$3:$CN$1048576,MATCH(ROW(C164)-ROW(C$3),入力!$BB$3:$BB$1048576,0),MATCH(C$3,入力!$BV$2:$CN$2,0)),"")</f>
        <v/>
      </c>
      <c r="D164" s="75" t="str">
        <f>IFERROR(INDEX(入力!$BO$3:$BO$1048576,MATCH(ROW(D164)-ROW(D$3),入力!$BB$3:$BB$1048576,0),0),"")</f>
        <v/>
      </c>
      <c r="E164" s="74" t="str">
        <f>IFERROR(INDEX(入力!$BV$3:$CN$1048576,MATCH(ROW(E164)-ROW(E$3),入力!$BB$3:$BB$1048576,0),MATCH(E$3,入力!$BV$2:$CN$2,0)),"")</f>
        <v/>
      </c>
      <c r="F164" s="74" t="str">
        <f>IFERROR(INDEX(入力!$BV$3:$CN$1048576,MATCH(ROW(F164)-ROW(F$3),入力!$BB$3:$BB$1048576,0),MATCH(F$3,入力!$BV$2:$CN$2,0)),"")</f>
        <v/>
      </c>
      <c r="G164" s="74" t="str">
        <f>IFERROR(INDEX(入力!$BV$3:$CN$1048576,MATCH(ROW(G164)-ROW(G$3),入力!$BB$3:$BB$1048576,0),MATCH(G$3,入力!$BV$2:$CN$2,0)),"")</f>
        <v/>
      </c>
      <c r="H164" s="75" t="str">
        <f>IFERROR(INDEX(入力!$BV$3:$CN$1048576,MATCH(ROW(H164)-ROW(H$3),入力!$BB$3:$BB$1048576,0),MATCH(H$3,入力!$BV$2:$CN$2,0)),"")</f>
        <v/>
      </c>
      <c r="I164" s="76" t="str">
        <f>IFERROR(INDEX(入力!$BV$3:$CN$1048576,MATCH(ROW(I164)-ROW(I$3),入力!$BB$3:$BB$1048576,0),MATCH(I$3,入力!$BV$2:$CN$2,0)),"")</f>
        <v/>
      </c>
      <c r="J164" s="75" t="str">
        <f>IFERROR(INDEX(入力!$BV$3:$CN$1048576,MATCH(ROW(J164)-ROW(J$3),入力!$BB$3:$BB$1048576,0),MATCH(J$3,入力!$BV$2:$CN$2,0)),"")</f>
        <v/>
      </c>
      <c r="K164" s="75" t="str">
        <f>IFERROR(INDEX(入力!$BV$3:$CN$1048576,MATCH(ROW(K164)-ROW(K$3),入力!$BB$3:$BB$1048576,0),MATCH(K$3,入力!$BV$2:$CN$2,0)),"")</f>
        <v/>
      </c>
      <c r="L164" s="75" t="str">
        <f>IFERROR(INDEX(入力!$BV$3:$CN$1048576,MATCH(ROW(L164)-ROW(L$3),入力!$BB$3:$BB$1048576,0),MATCH(L$3,入力!$BV$2:$CN$2,0)),"")</f>
        <v/>
      </c>
      <c r="M164" s="117" t="str">
        <f>IFERROR(IF(履歴検索!$A164="","",INDEX(入力!$BV$3:$CN$1048576,MATCH(ROW(M164)-ROW(M$3),入力!$BB$3:$BB$1048576,0),MATCH(M$3,入力!$BV$2:$CN$2,0))),"")</f>
        <v/>
      </c>
      <c r="N164" s="75" t="str">
        <f>IFERROR(INDEX(入力!$BV$3:$CN$1048576,MATCH(ROW(N164)-ROW(N$3),入力!$BB$3:$BB$1048576,0),MATCH(N$3,入力!$BV$2:$CN$2,0)),"")</f>
        <v/>
      </c>
      <c r="O164" s="294" t="str">
        <f>IFERROR(INDEX(入力!$CJ$3:$CN$1048576,MATCH(ROW(O164)-ROW(O$3),入力!$BB$3:$BB$1048576,0),MATCH(O$3,入力!$CJ$2:$CN$2,0)),"")</f>
        <v/>
      </c>
      <c r="P164" s="294" t="str">
        <f>IFERROR(INDEX(入力!$CJ$3:$CN$1048576,MATCH(ROW(P164)-ROW(P$3),入力!$BB$3:$BB$1048576,0),MATCH(P$3,入力!$CJ$2:$CN$2,0)),"")</f>
        <v/>
      </c>
      <c r="Q164" s="294" t="str">
        <f>IFERROR(INDEX(入力!$BV$3:$CN$1048576,MATCH(ROW(Q164)-ROW(Q$3),入力!$BB$3:$BB$1048576,0),MATCH(Q$3,入力!$BV$2:$CN$2,0)),"")</f>
        <v/>
      </c>
      <c r="R164" s="77" t="str">
        <f>IFERROR(INDEX(入力!$BV$3:$CN$1048576,MATCH(ROW(R164)-ROW(R$3),入力!$BB$3:$BB$1048576,0),MATCH(R$3,入力!$BV$2:$CN$2,0)),"")</f>
        <v/>
      </c>
      <c r="S164" s="77" t="str">
        <f>IFERROR(INDEX(入力!$BV$3:$CN$1048576,MATCH(ROW(S164)-ROW(S$3),入力!$BB$3:$BB$1048576,0),MATCH(S$3,入力!$BV$2:$CN$2,0)),"")</f>
        <v/>
      </c>
      <c r="U164" s="28" t="str">
        <f>IF(Z164="","",COUNT($Z$4:Z164))</f>
        <v/>
      </c>
      <c r="V164" s="73" t="str">
        <f t="shared" si="3"/>
        <v/>
      </c>
      <c r="W164" s="113" t="str">
        <f>IF(OR($B164="",$B164=$B165),"",SUMIF($B$4:$B164,$B164,Q$4:Q164))</f>
        <v/>
      </c>
      <c r="X164" s="113" t="str">
        <f>IF(OR($B164="",$B164=$B165),"",SUMIF($B$4:$B164,$B164,K$4:K164)-Y164)</f>
        <v/>
      </c>
      <c r="Y164" s="113" t="str">
        <f>IF(OR($B164="",$B164=$B165),"",SUMIFS(K$4:K164,B$4:B164,$B164,F$4:F164,$Y$3))</f>
        <v/>
      </c>
      <c r="Z164" s="113" t="str">
        <f>IF(OR($B164="",$B164=$B165),"",SUMIF($B$4:$B164,$B164,S$4:S164))</f>
        <v/>
      </c>
    </row>
    <row r="165" spans="1:26" ht="25.05" customHeight="1" x14ac:dyDescent="0.2">
      <c r="A165" s="133" t="str">
        <f>IF(OR(B165="",AND(B164=B165,D164=D165)),"",MAX($A$4:A164)+1)</f>
        <v/>
      </c>
      <c r="B165" s="73" t="str">
        <f>IFERROR(INDEX(入力!$BV$3:$CN$1048576,MATCH(ROW(B165)-ROW(B$3),入力!$BB$3:$BB$1048576,0),MATCH(B$3,入力!$BV$2:$CN$2,0)),"")</f>
        <v/>
      </c>
      <c r="C165" s="74" t="str">
        <f>IFERROR(INDEX(入力!$BV$3:$CN$1048576,MATCH(ROW(C165)-ROW(C$3),入力!$BB$3:$BB$1048576,0),MATCH(C$3,入力!$BV$2:$CN$2,0)),"")</f>
        <v/>
      </c>
      <c r="D165" s="75" t="str">
        <f>IFERROR(INDEX(入力!$BO$3:$BO$1048576,MATCH(ROW(D165)-ROW(D$3),入力!$BB$3:$BB$1048576,0),0),"")</f>
        <v/>
      </c>
      <c r="E165" s="74" t="str">
        <f>IFERROR(INDEX(入力!$BV$3:$CN$1048576,MATCH(ROW(E165)-ROW(E$3),入力!$BB$3:$BB$1048576,0),MATCH(E$3,入力!$BV$2:$CN$2,0)),"")</f>
        <v/>
      </c>
      <c r="F165" s="74" t="str">
        <f>IFERROR(INDEX(入力!$BV$3:$CN$1048576,MATCH(ROW(F165)-ROW(F$3),入力!$BB$3:$BB$1048576,0),MATCH(F$3,入力!$BV$2:$CN$2,0)),"")</f>
        <v/>
      </c>
      <c r="G165" s="74" t="str">
        <f>IFERROR(INDEX(入力!$BV$3:$CN$1048576,MATCH(ROW(G165)-ROW(G$3),入力!$BB$3:$BB$1048576,0),MATCH(G$3,入力!$BV$2:$CN$2,0)),"")</f>
        <v/>
      </c>
      <c r="H165" s="75" t="str">
        <f>IFERROR(INDEX(入力!$BV$3:$CN$1048576,MATCH(ROW(H165)-ROW(H$3),入力!$BB$3:$BB$1048576,0),MATCH(H$3,入力!$BV$2:$CN$2,0)),"")</f>
        <v/>
      </c>
      <c r="I165" s="76" t="str">
        <f>IFERROR(INDEX(入力!$BV$3:$CN$1048576,MATCH(ROW(I165)-ROW(I$3),入力!$BB$3:$BB$1048576,0),MATCH(I$3,入力!$BV$2:$CN$2,0)),"")</f>
        <v/>
      </c>
      <c r="J165" s="75" t="str">
        <f>IFERROR(INDEX(入力!$BV$3:$CN$1048576,MATCH(ROW(J165)-ROW(J$3),入力!$BB$3:$BB$1048576,0),MATCH(J$3,入力!$BV$2:$CN$2,0)),"")</f>
        <v/>
      </c>
      <c r="K165" s="75" t="str">
        <f>IFERROR(INDEX(入力!$BV$3:$CN$1048576,MATCH(ROW(K165)-ROW(K$3),入力!$BB$3:$BB$1048576,0),MATCH(K$3,入力!$BV$2:$CN$2,0)),"")</f>
        <v/>
      </c>
      <c r="L165" s="75" t="str">
        <f>IFERROR(INDEX(入力!$BV$3:$CN$1048576,MATCH(ROW(L165)-ROW(L$3),入力!$BB$3:$BB$1048576,0),MATCH(L$3,入力!$BV$2:$CN$2,0)),"")</f>
        <v/>
      </c>
      <c r="M165" s="117" t="str">
        <f>IFERROR(IF(履歴検索!$A165="","",INDEX(入力!$BV$3:$CN$1048576,MATCH(ROW(M165)-ROW(M$3),入力!$BB$3:$BB$1048576,0),MATCH(M$3,入力!$BV$2:$CN$2,0))),"")</f>
        <v/>
      </c>
      <c r="N165" s="75" t="str">
        <f>IFERROR(INDEX(入力!$BV$3:$CN$1048576,MATCH(ROW(N165)-ROW(N$3),入力!$BB$3:$BB$1048576,0),MATCH(N$3,入力!$BV$2:$CN$2,0)),"")</f>
        <v/>
      </c>
      <c r="O165" s="294" t="str">
        <f>IFERROR(INDEX(入力!$CJ$3:$CN$1048576,MATCH(ROW(O165)-ROW(O$3),入力!$BB$3:$BB$1048576,0),MATCH(O$3,入力!$CJ$2:$CN$2,0)),"")</f>
        <v/>
      </c>
      <c r="P165" s="294" t="str">
        <f>IFERROR(INDEX(入力!$CJ$3:$CN$1048576,MATCH(ROW(P165)-ROW(P$3),入力!$BB$3:$BB$1048576,0),MATCH(P$3,入力!$CJ$2:$CN$2,0)),"")</f>
        <v/>
      </c>
      <c r="Q165" s="294" t="str">
        <f>IFERROR(INDEX(入力!$BV$3:$CN$1048576,MATCH(ROW(Q165)-ROW(Q$3),入力!$BB$3:$BB$1048576,0),MATCH(Q$3,入力!$BV$2:$CN$2,0)),"")</f>
        <v/>
      </c>
      <c r="R165" s="77" t="str">
        <f>IFERROR(INDEX(入力!$BV$3:$CN$1048576,MATCH(ROW(R165)-ROW(R$3),入力!$BB$3:$BB$1048576,0),MATCH(R$3,入力!$BV$2:$CN$2,0)),"")</f>
        <v/>
      </c>
      <c r="S165" s="77" t="str">
        <f>IFERROR(INDEX(入力!$BV$3:$CN$1048576,MATCH(ROW(S165)-ROW(S$3),入力!$BB$3:$BB$1048576,0),MATCH(S$3,入力!$BV$2:$CN$2,0)),"")</f>
        <v/>
      </c>
      <c r="U165" s="28" t="str">
        <f>IF(Z165="","",COUNT($Z$4:Z165))</f>
        <v/>
      </c>
      <c r="V165" s="73" t="str">
        <f t="shared" si="3"/>
        <v/>
      </c>
      <c r="W165" s="113" t="str">
        <f>IF(OR($B165="",$B165=$B166),"",SUMIF($B$4:$B165,$B165,Q$4:Q165))</f>
        <v/>
      </c>
      <c r="X165" s="113" t="str">
        <f>IF(OR($B165="",$B165=$B166),"",SUMIF($B$4:$B165,$B165,K$4:K165)-Y165)</f>
        <v/>
      </c>
      <c r="Y165" s="113" t="str">
        <f>IF(OR($B165="",$B165=$B166),"",SUMIFS(K$4:K165,B$4:B165,$B165,F$4:F165,$Y$3))</f>
        <v/>
      </c>
      <c r="Z165" s="113" t="str">
        <f>IF(OR($B165="",$B165=$B166),"",SUMIF($B$4:$B165,$B165,S$4:S165))</f>
        <v/>
      </c>
    </row>
    <row r="166" spans="1:26" ht="25.05" customHeight="1" x14ac:dyDescent="0.2">
      <c r="A166" s="133" t="str">
        <f>IF(OR(B166="",AND(B165=B166,D165=D166)),"",MAX($A$4:A165)+1)</f>
        <v/>
      </c>
      <c r="B166" s="73" t="str">
        <f>IFERROR(INDEX(入力!$BV$3:$CN$1048576,MATCH(ROW(B166)-ROW(B$3),入力!$BB$3:$BB$1048576,0),MATCH(B$3,入力!$BV$2:$CN$2,0)),"")</f>
        <v/>
      </c>
      <c r="C166" s="74" t="str">
        <f>IFERROR(INDEX(入力!$BV$3:$CN$1048576,MATCH(ROW(C166)-ROW(C$3),入力!$BB$3:$BB$1048576,0),MATCH(C$3,入力!$BV$2:$CN$2,0)),"")</f>
        <v/>
      </c>
      <c r="D166" s="75" t="str">
        <f>IFERROR(INDEX(入力!$BO$3:$BO$1048576,MATCH(ROW(D166)-ROW(D$3),入力!$BB$3:$BB$1048576,0),0),"")</f>
        <v/>
      </c>
      <c r="E166" s="74" t="str">
        <f>IFERROR(INDEX(入力!$BV$3:$CN$1048576,MATCH(ROW(E166)-ROW(E$3),入力!$BB$3:$BB$1048576,0),MATCH(E$3,入力!$BV$2:$CN$2,0)),"")</f>
        <v/>
      </c>
      <c r="F166" s="74" t="str">
        <f>IFERROR(INDEX(入力!$BV$3:$CN$1048576,MATCH(ROW(F166)-ROW(F$3),入力!$BB$3:$BB$1048576,0),MATCH(F$3,入力!$BV$2:$CN$2,0)),"")</f>
        <v/>
      </c>
      <c r="G166" s="74" t="str">
        <f>IFERROR(INDEX(入力!$BV$3:$CN$1048576,MATCH(ROW(G166)-ROW(G$3),入力!$BB$3:$BB$1048576,0),MATCH(G$3,入力!$BV$2:$CN$2,0)),"")</f>
        <v/>
      </c>
      <c r="H166" s="75" t="str">
        <f>IFERROR(INDEX(入力!$BV$3:$CN$1048576,MATCH(ROW(H166)-ROW(H$3),入力!$BB$3:$BB$1048576,0),MATCH(H$3,入力!$BV$2:$CN$2,0)),"")</f>
        <v/>
      </c>
      <c r="I166" s="76" t="str">
        <f>IFERROR(INDEX(入力!$BV$3:$CN$1048576,MATCH(ROW(I166)-ROW(I$3),入力!$BB$3:$BB$1048576,0),MATCH(I$3,入力!$BV$2:$CN$2,0)),"")</f>
        <v/>
      </c>
      <c r="J166" s="75" t="str">
        <f>IFERROR(INDEX(入力!$BV$3:$CN$1048576,MATCH(ROW(J166)-ROW(J$3),入力!$BB$3:$BB$1048576,0),MATCH(J$3,入力!$BV$2:$CN$2,0)),"")</f>
        <v/>
      </c>
      <c r="K166" s="75" t="str">
        <f>IFERROR(INDEX(入力!$BV$3:$CN$1048576,MATCH(ROW(K166)-ROW(K$3),入力!$BB$3:$BB$1048576,0),MATCH(K$3,入力!$BV$2:$CN$2,0)),"")</f>
        <v/>
      </c>
      <c r="L166" s="75" t="str">
        <f>IFERROR(INDEX(入力!$BV$3:$CN$1048576,MATCH(ROW(L166)-ROW(L$3),入力!$BB$3:$BB$1048576,0),MATCH(L$3,入力!$BV$2:$CN$2,0)),"")</f>
        <v/>
      </c>
      <c r="M166" s="117" t="str">
        <f>IFERROR(IF(履歴検索!$A166="","",INDEX(入力!$BV$3:$CN$1048576,MATCH(ROW(M166)-ROW(M$3),入力!$BB$3:$BB$1048576,0),MATCH(M$3,入力!$BV$2:$CN$2,0))),"")</f>
        <v/>
      </c>
      <c r="N166" s="75" t="str">
        <f>IFERROR(INDEX(入力!$BV$3:$CN$1048576,MATCH(ROW(N166)-ROW(N$3),入力!$BB$3:$BB$1048576,0),MATCH(N$3,入力!$BV$2:$CN$2,0)),"")</f>
        <v/>
      </c>
      <c r="O166" s="294" t="str">
        <f>IFERROR(INDEX(入力!$CJ$3:$CN$1048576,MATCH(ROW(O166)-ROW(O$3),入力!$BB$3:$BB$1048576,0),MATCH(O$3,入力!$CJ$2:$CN$2,0)),"")</f>
        <v/>
      </c>
      <c r="P166" s="294" t="str">
        <f>IFERROR(INDEX(入力!$CJ$3:$CN$1048576,MATCH(ROW(P166)-ROW(P$3),入力!$BB$3:$BB$1048576,0),MATCH(P$3,入力!$CJ$2:$CN$2,0)),"")</f>
        <v/>
      </c>
      <c r="Q166" s="294" t="str">
        <f>IFERROR(INDEX(入力!$BV$3:$CN$1048576,MATCH(ROW(Q166)-ROW(Q$3),入力!$BB$3:$BB$1048576,0),MATCH(Q$3,入力!$BV$2:$CN$2,0)),"")</f>
        <v/>
      </c>
      <c r="R166" s="77" t="str">
        <f>IFERROR(INDEX(入力!$BV$3:$CN$1048576,MATCH(ROW(R166)-ROW(R$3),入力!$BB$3:$BB$1048576,0),MATCH(R$3,入力!$BV$2:$CN$2,0)),"")</f>
        <v/>
      </c>
      <c r="S166" s="77" t="str">
        <f>IFERROR(INDEX(入力!$BV$3:$CN$1048576,MATCH(ROW(S166)-ROW(S$3),入力!$BB$3:$BB$1048576,0),MATCH(S$3,入力!$BV$2:$CN$2,0)),"")</f>
        <v/>
      </c>
      <c r="U166" s="28" t="str">
        <f>IF(Z166="","",COUNT($Z$4:Z166))</f>
        <v/>
      </c>
      <c r="V166" s="73" t="str">
        <f t="shared" si="3"/>
        <v/>
      </c>
      <c r="W166" s="113" t="str">
        <f>IF(OR($B166="",$B166=$B167),"",SUMIF($B$4:$B166,$B166,Q$4:Q166))</f>
        <v/>
      </c>
      <c r="X166" s="113" t="str">
        <f>IF(OR($B166="",$B166=$B167),"",SUMIF($B$4:$B166,$B166,K$4:K166)-Y166)</f>
        <v/>
      </c>
      <c r="Y166" s="113" t="str">
        <f>IF(OR($B166="",$B166=$B167),"",SUMIFS(K$4:K166,B$4:B166,$B166,F$4:F166,$Y$3))</f>
        <v/>
      </c>
      <c r="Z166" s="113" t="str">
        <f>IF(OR($B166="",$B166=$B167),"",SUMIF($B$4:$B166,$B166,S$4:S166))</f>
        <v/>
      </c>
    </row>
    <row r="167" spans="1:26" ht="25.05" customHeight="1" x14ac:dyDescent="0.2">
      <c r="A167" s="133" t="str">
        <f>IF(OR(B167="",AND(B166=B167,D166=D167)),"",MAX($A$4:A166)+1)</f>
        <v/>
      </c>
      <c r="B167" s="73" t="str">
        <f>IFERROR(INDEX(入力!$BV$3:$CN$1048576,MATCH(ROW(B167)-ROW(B$3),入力!$BB$3:$BB$1048576,0),MATCH(B$3,入力!$BV$2:$CN$2,0)),"")</f>
        <v/>
      </c>
      <c r="C167" s="74" t="str">
        <f>IFERROR(INDEX(入力!$BV$3:$CN$1048576,MATCH(ROW(C167)-ROW(C$3),入力!$BB$3:$BB$1048576,0),MATCH(C$3,入力!$BV$2:$CN$2,0)),"")</f>
        <v/>
      </c>
      <c r="D167" s="75" t="str">
        <f>IFERROR(INDEX(入力!$BO$3:$BO$1048576,MATCH(ROW(D167)-ROW(D$3),入力!$BB$3:$BB$1048576,0),0),"")</f>
        <v/>
      </c>
      <c r="E167" s="74" t="str">
        <f>IFERROR(INDEX(入力!$BV$3:$CN$1048576,MATCH(ROW(E167)-ROW(E$3),入力!$BB$3:$BB$1048576,0),MATCH(E$3,入力!$BV$2:$CN$2,0)),"")</f>
        <v/>
      </c>
      <c r="F167" s="74" t="str">
        <f>IFERROR(INDEX(入力!$BV$3:$CN$1048576,MATCH(ROW(F167)-ROW(F$3),入力!$BB$3:$BB$1048576,0),MATCH(F$3,入力!$BV$2:$CN$2,0)),"")</f>
        <v/>
      </c>
      <c r="G167" s="74" t="str">
        <f>IFERROR(INDEX(入力!$BV$3:$CN$1048576,MATCH(ROW(G167)-ROW(G$3),入力!$BB$3:$BB$1048576,0),MATCH(G$3,入力!$BV$2:$CN$2,0)),"")</f>
        <v/>
      </c>
      <c r="H167" s="75" t="str">
        <f>IFERROR(INDEX(入力!$BV$3:$CN$1048576,MATCH(ROW(H167)-ROW(H$3),入力!$BB$3:$BB$1048576,0),MATCH(H$3,入力!$BV$2:$CN$2,0)),"")</f>
        <v/>
      </c>
      <c r="I167" s="76" t="str">
        <f>IFERROR(INDEX(入力!$BV$3:$CN$1048576,MATCH(ROW(I167)-ROW(I$3),入力!$BB$3:$BB$1048576,0),MATCH(I$3,入力!$BV$2:$CN$2,0)),"")</f>
        <v/>
      </c>
      <c r="J167" s="75" t="str">
        <f>IFERROR(INDEX(入力!$BV$3:$CN$1048576,MATCH(ROW(J167)-ROW(J$3),入力!$BB$3:$BB$1048576,0),MATCH(J$3,入力!$BV$2:$CN$2,0)),"")</f>
        <v/>
      </c>
      <c r="K167" s="75" t="str">
        <f>IFERROR(INDEX(入力!$BV$3:$CN$1048576,MATCH(ROW(K167)-ROW(K$3),入力!$BB$3:$BB$1048576,0),MATCH(K$3,入力!$BV$2:$CN$2,0)),"")</f>
        <v/>
      </c>
      <c r="L167" s="75" t="str">
        <f>IFERROR(INDEX(入力!$BV$3:$CN$1048576,MATCH(ROW(L167)-ROW(L$3),入力!$BB$3:$BB$1048576,0),MATCH(L$3,入力!$BV$2:$CN$2,0)),"")</f>
        <v/>
      </c>
      <c r="M167" s="117" t="str">
        <f>IFERROR(IF(履歴検索!$A167="","",INDEX(入力!$BV$3:$CN$1048576,MATCH(ROW(M167)-ROW(M$3),入力!$BB$3:$BB$1048576,0),MATCH(M$3,入力!$BV$2:$CN$2,0))),"")</f>
        <v/>
      </c>
      <c r="N167" s="75" t="str">
        <f>IFERROR(INDEX(入力!$BV$3:$CN$1048576,MATCH(ROW(N167)-ROW(N$3),入力!$BB$3:$BB$1048576,0),MATCH(N$3,入力!$BV$2:$CN$2,0)),"")</f>
        <v/>
      </c>
      <c r="O167" s="294" t="str">
        <f>IFERROR(INDEX(入力!$CJ$3:$CN$1048576,MATCH(ROW(O167)-ROW(O$3),入力!$BB$3:$BB$1048576,0),MATCH(O$3,入力!$CJ$2:$CN$2,0)),"")</f>
        <v/>
      </c>
      <c r="P167" s="294" t="str">
        <f>IFERROR(INDEX(入力!$CJ$3:$CN$1048576,MATCH(ROW(P167)-ROW(P$3),入力!$BB$3:$BB$1048576,0),MATCH(P$3,入力!$CJ$2:$CN$2,0)),"")</f>
        <v/>
      </c>
      <c r="Q167" s="294" t="str">
        <f>IFERROR(INDEX(入力!$BV$3:$CN$1048576,MATCH(ROW(Q167)-ROW(Q$3),入力!$BB$3:$BB$1048576,0),MATCH(Q$3,入力!$BV$2:$CN$2,0)),"")</f>
        <v/>
      </c>
      <c r="R167" s="77" t="str">
        <f>IFERROR(INDEX(入力!$BV$3:$CN$1048576,MATCH(ROW(R167)-ROW(R$3),入力!$BB$3:$BB$1048576,0),MATCH(R$3,入力!$BV$2:$CN$2,0)),"")</f>
        <v/>
      </c>
      <c r="S167" s="77" t="str">
        <f>IFERROR(INDEX(入力!$BV$3:$CN$1048576,MATCH(ROW(S167)-ROW(S$3),入力!$BB$3:$BB$1048576,0),MATCH(S$3,入力!$BV$2:$CN$2,0)),"")</f>
        <v/>
      </c>
      <c r="U167" s="28" t="str">
        <f>IF(Z167="","",COUNT($Z$4:Z167))</f>
        <v/>
      </c>
      <c r="V167" s="73" t="str">
        <f t="shared" si="3"/>
        <v/>
      </c>
      <c r="W167" s="113" t="str">
        <f>IF(OR($B167="",$B167=$B168),"",SUMIF($B$4:$B167,$B167,Q$4:Q167))</f>
        <v/>
      </c>
      <c r="X167" s="113" t="str">
        <f>IF(OR($B167="",$B167=$B168),"",SUMIF($B$4:$B167,$B167,K$4:K167)-Y167)</f>
        <v/>
      </c>
      <c r="Y167" s="113" t="str">
        <f>IF(OR($B167="",$B167=$B168),"",SUMIFS(K$4:K167,B$4:B167,$B167,F$4:F167,$Y$3))</f>
        <v/>
      </c>
      <c r="Z167" s="113" t="str">
        <f>IF(OR($B167="",$B167=$B168),"",SUMIF($B$4:$B167,$B167,S$4:S167))</f>
        <v/>
      </c>
    </row>
    <row r="168" spans="1:26" ht="25.05" customHeight="1" x14ac:dyDescent="0.2">
      <c r="A168" s="133" t="str">
        <f>IF(OR(B168="",AND(B167=B168,D167=D168)),"",MAX($A$4:A167)+1)</f>
        <v/>
      </c>
      <c r="B168" s="73" t="str">
        <f>IFERROR(INDEX(入力!$BV$3:$CN$1048576,MATCH(ROW(B168)-ROW(B$3),入力!$BB$3:$BB$1048576,0),MATCH(B$3,入力!$BV$2:$CN$2,0)),"")</f>
        <v/>
      </c>
      <c r="C168" s="74" t="str">
        <f>IFERROR(INDEX(入力!$BV$3:$CN$1048576,MATCH(ROW(C168)-ROW(C$3),入力!$BB$3:$BB$1048576,0),MATCH(C$3,入力!$BV$2:$CN$2,0)),"")</f>
        <v/>
      </c>
      <c r="D168" s="75" t="str">
        <f>IFERROR(INDEX(入力!$BO$3:$BO$1048576,MATCH(ROW(D168)-ROW(D$3),入力!$BB$3:$BB$1048576,0),0),"")</f>
        <v/>
      </c>
      <c r="E168" s="74" t="str">
        <f>IFERROR(INDEX(入力!$BV$3:$CN$1048576,MATCH(ROW(E168)-ROW(E$3),入力!$BB$3:$BB$1048576,0),MATCH(E$3,入力!$BV$2:$CN$2,0)),"")</f>
        <v/>
      </c>
      <c r="F168" s="74" t="str">
        <f>IFERROR(INDEX(入力!$BV$3:$CN$1048576,MATCH(ROW(F168)-ROW(F$3),入力!$BB$3:$BB$1048576,0),MATCH(F$3,入力!$BV$2:$CN$2,0)),"")</f>
        <v/>
      </c>
      <c r="G168" s="74" t="str">
        <f>IFERROR(INDEX(入力!$BV$3:$CN$1048576,MATCH(ROW(G168)-ROW(G$3),入力!$BB$3:$BB$1048576,0),MATCH(G$3,入力!$BV$2:$CN$2,0)),"")</f>
        <v/>
      </c>
      <c r="H168" s="75" t="str">
        <f>IFERROR(INDEX(入力!$BV$3:$CN$1048576,MATCH(ROW(H168)-ROW(H$3),入力!$BB$3:$BB$1048576,0),MATCH(H$3,入力!$BV$2:$CN$2,0)),"")</f>
        <v/>
      </c>
      <c r="I168" s="76" t="str">
        <f>IFERROR(INDEX(入力!$BV$3:$CN$1048576,MATCH(ROW(I168)-ROW(I$3),入力!$BB$3:$BB$1048576,0),MATCH(I$3,入力!$BV$2:$CN$2,0)),"")</f>
        <v/>
      </c>
      <c r="J168" s="75" t="str">
        <f>IFERROR(INDEX(入力!$BV$3:$CN$1048576,MATCH(ROW(J168)-ROW(J$3),入力!$BB$3:$BB$1048576,0),MATCH(J$3,入力!$BV$2:$CN$2,0)),"")</f>
        <v/>
      </c>
      <c r="K168" s="75" t="str">
        <f>IFERROR(INDEX(入力!$BV$3:$CN$1048576,MATCH(ROW(K168)-ROW(K$3),入力!$BB$3:$BB$1048576,0),MATCH(K$3,入力!$BV$2:$CN$2,0)),"")</f>
        <v/>
      </c>
      <c r="L168" s="75" t="str">
        <f>IFERROR(INDEX(入力!$BV$3:$CN$1048576,MATCH(ROW(L168)-ROW(L$3),入力!$BB$3:$BB$1048576,0),MATCH(L$3,入力!$BV$2:$CN$2,0)),"")</f>
        <v/>
      </c>
      <c r="M168" s="117" t="str">
        <f>IFERROR(IF(履歴検索!$A168="","",INDEX(入力!$BV$3:$CN$1048576,MATCH(ROW(M168)-ROW(M$3),入力!$BB$3:$BB$1048576,0),MATCH(M$3,入力!$BV$2:$CN$2,0))),"")</f>
        <v/>
      </c>
      <c r="N168" s="75" t="str">
        <f>IFERROR(INDEX(入力!$BV$3:$CN$1048576,MATCH(ROW(N168)-ROW(N$3),入力!$BB$3:$BB$1048576,0),MATCH(N$3,入力!$BV$2:$CN$2,0)),"")</f>
        <v/>
      </c>
      <c r="O168" s="294" t="str">
        <f>IFERROR(INDEX(入力!$CJ$3:$CN$1048576,MATCH(ROW(O168)-ROW(O$3),入力!$BB$3:$BB$1048576,0),MATCH(O$3,入力!$CJ$2:$CN$2,0)),"")</f>
        <v/>
      </c>
      <c r="P168" s="294" t="str">
        <f>IFERROR(INDEX(入力!$CJ$3:$CN$1048576,MATCH(ROW(P168)-ROW(P$3),入力!$BB$3:$BB$1048576,0),MATCH(P$3,入力!$CJ$2:$CN$2,0)),"")</f>
        <v/>
      </c>
      <c r="Q168" s="294" t="str">
        <f>IFERROR(INDEX(入力!$BV$3:$CN$1048576,MATCH(ROW(Q168)-ROW(Q$3),入力!$BB$3:$BB$1048576,0),MATCH(Q$3,入力!$BV$2:$CN$2,0)),"")</f>
        <v/>
      </c>
      <c r="R168" s="77" t="str">
        <f>IFERROR(INDEX(入力!$BV$3:$CN$1048576,MATCH(ROW(R168)-ROW(R$3),入力!$BB$3:$BB$1048576,0),MATCH(R$3,入力!$BV$2:$CN$2,0)),"")</f>
        <v/>
      </c>
      <c r="S168" s="77" t="str">
        <f>IFERROR(INDEX(入力!$BV$3:$CN$1048576,MATCH(ROW(S168)-ROW(S$3),入力!$BB$3:$BB$1048576,0),MATCH(S$3,入力!$BV$2:$CN$2,0)),"")</f>
        <v/>
      </c>
      <c r="U168" s="28" t="str">
        <f>IF(Z168="","",COUNT($Z$4:Z168))</f>
        <v/>
      </c>
      <c r="V168" s="73" t="str">
        <f t="shared" si="3"/>
        <v/>
      </c>
      <c r="W168" s="113" t="str">
        <f>IF(OR($B168="",$B168=$B169),"",SUMIF($B$4:$B168,$B168,Q$4:Q168))</f>
        <v/>
      </c>
      <c r="X168" s="113" t="str">
        <f>IF(OR($B168="",$B168=$B169),"",SUMIF($B$4:$B168,$B168,K$4:K168)-Y168)</f>
        <v/>
      </c>
      <c r="Y168" s="113" t="str">
        <f>IF(OR($B168="",$B168=$B169),"",SUMIFS(K$4:K168,B$4:B168,$B168,F$4:F168,$Y$3))</f>
        <v/>
      </c>
      <c r="Z168" s="113" t="str">
        <f>IF(OR($B168="",$B168=$B169),"",SUMIF($B$4:$B168,$B168,S$4:S168))</f>
        <v/>
      </c>
    </row>
    <row r="169" spans="1:26" ht="25.05" customHeight="1" x14ac:dyDescent="0.2">
      <c r="A169" s="133" t="str">
        <f>IF(OR(B169="",AND(B168=B169,D168=D169)),"",MAX($A$4:A168)+1)</f>
        <v/>
      </c>
      <c r="B169" s="73" t="str">
        <f>IFERROR(INDEX(入力!$BV$3:$CN$1048576,MATCH(ROW(B169)-ROW(B$3),入力!$BB$3:$BB$1048576,0),MATCH(B$3,入力!$BV$2:$CN$2,0)),"")</f>
        <v/>
      </c>
      <c r="C169" s="74" t="str">
        <f>IFERROR(INDEX(入力!$BV$3:$CN$1048576,MATCH(ROW(C169)-ROW(C$3),入力!$BB$3:$BB$1048576,0),MATCH(C$3,入力!$BV$2:$CN$2,0)),"")</f>
        <v/>
      </c>
      <c r="D169" s="75" t="str">
        <f>IFERROR(INDEX(入力!$BO$3:$BO$1048576,MATCH(ROW(D169)-ROW(D$3),入力!$BB$3:$BB$1048576,0),0),"")</f>
        <v/>
      </c>
      <c r="E169" s="74" t="str">
        <f>IFERROR(INDEX(入力!$BV$3:$CN$1048576,MATCH(ROW(E169)-ROW(E$3),入力!$BB$3:$BB$1048576,0),MATCH(E$3,入力!$BV$2:$CN$2,0)),"")</f>
        <v/>
      </c>
      <c r="F169" s="74" t="str">
        <f>IFERROR(INDEX(入力!$BV$3:$CN$1048576,MATCH(ROW(F169)-ROW(F$3),入力!$BB$3:$BB$1048576,0),MATCH(F$3,入力!$BV$2:$CN$2,0)),"")</f>
        <v/>
      </c>
      <c r="G169" s="74" t="str">
        <f>IFERROR(INDEX(入力!$BV$3:$CN$1048576,MATCH(ROW(G169)-ROW(G$3),入力!$BB$3:$BB$1048576,0),MATCH(G$3,入力!$BV$2:$CN$2,0)),"")</f>
        <v/>
      </c>
      <c r="H169" s="75" t="str">
        <f>IFERROR(INDEX(入力!$BV$3:$CN$1048576,MATCH(ROW(H169)-ROW(H$3),入力!$BB$3:$BB$1048576,0),MATCH(H$3,入力!$BV$2:$CN$2,0)),"")</f>
        <v/>
      </c>
      <c r="I169" s="76" t="str">
        <f>IFERROR(INDEX(入力!$BV$3:$CN$1048576,MATCH(ROW(I169)-ROW(I$3),入力!$BB$3:$BB$1048576,0),MATCH(I$3,入力!$BV$2:$CN$2,0)),"")</f>
        <v/>
      </c>
      <c r="J169" s="75" t="str">
        <f>IFERROR(INDEX(入力!$BV$3:$CN$1048576,MATCH(ROW(J169)-ROW(J$3),入力!$BB$3:$BB$1048576,0),MATCH(J$3,入力!$BV$2:$CN$2,0)),"")</f>
        <v/>
      </c>
      <c r="K169" s="75" t="str">
        <f>IFERROR(INDEX(入力!$BV$3:$CN$1048576,MATCH(ROW(K169)-ROW(K$3),入力!$BB$3:$BB$1048576,0),MATCH(K$3,入力!$BV$2:$CN$2,0)),"")</f>
        <v/>
      </c>
      <c r="L169" s="75" t="str">
        <f>IFERROR(INDEX(入力!$BV$3:$CN$1048576,MATCH(ROW(L169)-ROW(L$3),入力!$BB$3:$BB$1048576,0),MATCH(L$3,入力!$BV$2:$CN$2,0)),"")</f>
        <v/>
      </c>
      <c r="M169" s="117" t="str">
        <f>IFERROR(IF(履歴検索!$A169="","",INDEX(入力!$BV$3:$CN$1048576,MATCH(ROW(M169)-ROW(M$3),入力!$BB$3:$BB$1048576,0),MATCH(M$3,入力!$BV$2:$CN$2,0))),"")</f>
        <v/>
      </c>
      <c r="N169" s="75" t="str">
        <f>IFERROR(INDEX(入力!$BV$3:$CN$1048576,MATCH(ROW(N169)-ROW(N$3),入力!$BB$3:$BB$1048576,0),MATCH(N$3,入力!$BV$2:$CN$2,0)),"")</f>
        <v/>
      </c>
      <c r="O169" s="294" t="str">
        <f>IFERROR(INDEX(入力!$CJ$3:$CN$1048576,MATCH(ROW(O169)-ROW(O$3),入力!$BB$3:$BB$1048576,0),MATCH(O$3,入力!$CJ$2:$CN$2,0)),"")</f>
        <v/>
      </c>
      <c r="P169" s="294" t="str">
        <f>IFERROR(INDEX(入力!$CJ$3:$CN$1048576,MATCH(ROW(P169)-ROW(P$3),入力!$BB$3:$BB$1048576,0),MATCH(P$3,入力!$CJ$2:$CN$2,0)),"")</f>
        <v/>
      </c>
      <c r="Q169" s="294" t="str">
        <f>IFERROR(INDEX(入力!$BV$3:$CN$1048576,MATCH(ROW(Q169)-ROW(Q$3),入力!$BB$3:$BB$1048576,0),MATCH(Q$3,入力!$BV$2:$CN$2,0)),"")</f>
        <v/>
      </c>
      <c r="R169" s="77" t="str">
        <f>IFERROR(INDEX(入力!$BV$3:$CN$1048576,MATCH(ROW(R169)-ROW(R$3),入力!$BB$3:$BB$1048576,0),MATCH(R$3,入力!$BV$2:$CN$2,0)),"")</f>
        <v/>
      </c>
      <c r="S169" s="77" t="str">
        <f>IFERROR(INDEX(入力!$BV$3:$CN$1048576,MATCH(ROW(S169)-ROW(S$3),入力!$BB$3:$BB$1048576,0),MATCH(S$3,入力!$BV$2:$CN$2,0)),"")</f>
        <v/>
      </c>
      <c r="U169" s="28" t="str">
        <f>IF(Z169="","",COUNT($Z$4:Z169))</f>
        <v/>
      </c>
      <c r="V169" s="73" t="str">
        <f t="shared" si="3"/>
        <v/>
      </c>
      <c r="W169" s="113" t="str">
        <f>IF(OR($B169="",$B169=$B170),"",SUMIF($B$4:$B169,$B169,Q$4:Q169))</f>
        <v/>
      </c>
      <c r="X169" s="113" t="str">
        <f>IF(OR($B169="",$B169=$B170),"",SUMIF($B$4:$B169,$B169,K$4:K169)-Y169)</f>
        <v/>
      </c>
      <c r="Y169" s="113" t="str">
        <f>IF(OR($B169="",$B169=$B170),"",SUMIFS(K$4:K169,B$4:B169,$B169,F$4:F169,$Y$3))</f>
        <v/>
      </c>
      <c r="Z169" s="113" t="str">
        <f>IF(OR($B169="",$B169=$B170),"",SUMIF($B$4:$B169,$B169,S$4:S169))</f>
        <v/>
      </c>
    </row>
    <row r="170" spans="1:26" ht="25.05" customHeight="1" x14ac:dyDescent="0.2">
      <c r="A170" s="133" t="str">
        <f>IF(OR(B170="",AND(B169=B170,D169=D170)),"",MAX($A$4:A169)+1)</f>
        <v/>
      </c>
      <c r="B170" s="73" t="str">
        <f>IFERROR(INDEX(入力!$BV$3:$CN$1048576,MATCH(ROW(B170)-ROW(B$3),入力!$BB$3:$BB$1048576,0),MATCH(B$3,入力!$BV$2:$CN$2,0)),"")</f>
        <v/>
      </c>
      <c r="C170" s="74" t="str">
        <f>IFERROR(INDEX(入力!$BV$3:$CN$1048576,MATCH(ROW(C170)-ROW(C$3),入力!$BB$3:$BB$1048576,0),MATCH(C$3,入力!$BV$2:$CN$2,0)),"")</f>
        <v/>
      </c>
      <c r="D170" s="75" t="str">
        <f>IFERROR(INDEX(入力!$BO$3:$BO$1048576,MATCH(ROW(D170)-ROW(D$3),入力!$BB$3:$BB$1048576,0),0),"")</f>
        <v/>
      </c>
      <c r="E170" s="74" t="str">
        <f>IFERROR(INDEX(入力!$BV$3:$CN$1048576,MATCH(ROW(E170)-ROW(E$3),入力!$BB$3:$BB$1048576,0),MATCH(E$3,入力!$BV$2:$CN$2,0)),"")</f>
        <v/>
      </c>
      <c r="F170" s="74" t="str">
        <f>IFERROR(INDEX(入力!$BV$3:$CN$1048576,MATCH(ROW(F170)-ROW(F$3),入力!$BB$3:$BB$1048576,0),MATCH(F$3,入力!$BV$2:$CN$2,0)),"")</f>
        <v/>
      </c>
      <c r="G170" s="74" t="str">
        <f>IFERROR(INDEX(入力!$BV$3:$CN$1048576,MATCH(ROW(G170)-ROW(G$3),入力!$BB$3:$BB$1048576,0),MATCH(G$3,入力!$BV$2:$CN$2,0)),"")</f>
        <v/>
      </c>
      <c r="H170" s="75" t="str">
        <f>IFERROR(INDEX(入力!$BV$3:$CN$1048576,MATCH(ROW(H170)-ROW(H$3),入力!$BB$3:$BB$1048576,0),MATCH(H$3,入力!$BV$2:$CN$2,0)),"")</f>
        <v/>
      </c>
      <c r="I170" s="76" t="str">
        <f>IFERROR(INDEX(入力!$BV$3:$CN$1048576,MATCH(ROW(I170)-ROW(I$3),入力!$BB$3:$BB$1048576,0),MATCH(I$3,入力!$BV$2:$CN$2,0)),"")</f>
        <v/>
      </c>
      <c r="J170" s="75" t="str">
        <f>IFERROR(INDEX(入力!$BV$3:$CN$1048576,MATCH(ROW(J170)-ROW(J$3),入力!$BB$3:$BB$1048576,0),MATCH(J$3,入力!$BV$2:$CN$2,0)),"")</f>
        <v/>
      </c>
      <c r="K170" s="75" t="str">
        <f>IFERROR(INDEX(入力!$BV$3:$CN$1048576,MATCH(ROW(K170)-ROW(K$3),入力!$BB$3:$BB$1048576,0),MATCH(K$3,入力!$BV$2:$CN$2,0)),"")</f>
        <v/>
      </c>
      <c r="L170" s="75" t="str">
        <f>IFERROR(INDEX(入力!$BV$3:$CN$1048576,MATCH(ROW(L170)-ROW(L$3),入力!$BB$3:$BB$1048576,0),MATCH(L$3,入力!$BV$2:$CN$2,0)),"")</f>
        <v/>
      </c>
      <c r="M170" s="117" t="str">
        <f>IFERROR(IF(履歴検索!$A170="","",INDEX(入力!$BV$3:$CN$1048576,MATCH(ROW(M170)-ROW(M$3),入力!$BB$3:$BB$1048576,0),MATCH(M$3,入力!$BV$2:$CN$2,0))),"")</f>
        <v/>
      </c>
      <c r="N170" s="75" t="str">
        <f>IFERROR(INDEX(入力!$BV$3:$CN$1048576,MATCH(ROW(N170)-ROW(N$3),入力!$BB$3:$BB$1048576,0),MATCH(N$3,入力!$BV$2:$CN$2,0)),"")</f>
        <v/>
      </c>
      <c r="O170" s="294" t="str">
        <f>IFERROR(INDEX(入力!$CJ$3:$CN$1048576,MATCH(ROW(O170)-ROW(O$3),入力!$BB$3:$BB$1048576,0),MATCH(O$3,入力!$CJ$2:$CN$2,0)),"")</f>
        <v/>
      </c>
      <c r="P170" s="294" t="str">
        <f>IFERROR(INDEX(入力!$CJ$3:$CN$1048576,MATCH(ROW(P170)-ROW(P$3),入力!$BB$3:$BB$1048576,0),MATCH(P$3,入力!$CJ$2:$CN$2,0)),"")</f>
        <v/>
      </c>
      <c r="Q170" s="294" t="str">
        <f>IFERROR(INDEX(入力!$BV$3:$CN$1048576,MATCH(ROW(Q170)-ROW(Q$3),入力!$BB$3:$BB$1048576,0),MATCH(Q$3,入力!$BV$2:$CN$2,0)),"")</f>
        <v/>
      </c>
      <c r="R170" s="77" t="str">
        <f>IFERROR(INDEX(入力!$BV$3:$CN$1048576,MATCH(ROW(R170)-ROW(R$3),入力!$BB$3:$BB$1048576,0),MATCH(R$3,入力!$BV$2:$CN$2,0)),"")</f>
        <v/>
      </c>
      <c r="S170" s="77" t="str">
        <f>IFERROR(INDEX(入力!$BV$3:$CN$1048576,MATCH(ROW(S170)-ROW(S$3),入力!$BB$3:$BB$1048576,0),MATCH(S$3,入力!$BV$2:$CN$2,0)),"")</f>
        <v/>
      </c>
      <c r="U170" s="28" t="str">
        <f>IF(Z170="","",COUNT($Z$4:Z170))</f>
        <v/>
      </c>
      <c r="V170" s="73" t="str">
        <f t="shared" si="3"/>
        <v/>
      </c>
      <c r="W170" s="113" t="str">
        <f>IF(OR($B170="",$B170=$B171),"",SUMIF($B$4:$B170,$B170,Q$4:Q170))</f>
        <v/>
      </c>
      <c r="X170" s="113" t="str">
        <f>IF(OR($B170="",$B170=$B171),"",SUMIF($B$4:$B170,$B170,K$4:K170)-Y170)</f>
        <v/>
      </c>
      <c r="Y170" s="113" t="str">
        <f>IF(OR($B170="",$B170=$B171),"",SUMIFS(K$4:K170,B$4:B170,$B170,F$4:F170,$Y$3))</f>
        <v/>
      </c>
      <c r="Z170" s="113" t="str">
        <f>IF(OR($B170="",$B170=$B171),"",SUMIF($B$4:$B170,$B170,S$4:S170))</f>
        <v/>
      </c>
    </row>
    <row r="171" spans="1:26" ht="25.05" customHeight="1" x14ac:dyDescent="0.2">
      <c r="A171" s="133" t="str">
        <f>IF(OR(B171="",AND(B170=B171,D170=D171)),"",MAX($A$4:A170)+1)</f>
        <v/>
      </c>
      <c r="B171" s="73" t="str">
        <f>IFERROR(INDEX(入力!$BV$3:$CN$1048576,MATCH(ROW(B171)-ROW(B$3),入力!$BB$3:$BB$1048576,0),MATCH(B$3,入力!$BV$2:$CN$2,0)),"")</f>
        <v/>
      </c>
      <c r="C171" s="74" t="str">
        <f>IFERROR(INDEX(入力!$BV$3:$CN$1048576,MATCH(ROW(C171)-ROW(C$3),入力!$BB$3:$BB$1048576,0),MATCH(C$3,入力!$BV$2:$CN$2,0)),"")</f>
        <v/>
      </c>
      <c r="D171" s="75" t="str">
        <f>IFERROR(INDEX(入力!$BO$3:$BO$1048576,MATCH(ROW(D171)-ROW(D$3),入力!$BB$3:$BB$1048576,0),0),"")</f>
        <v/>
      </c>
      <c r="E171" s="74" t="str">
        <f>IFERROR(INDEX(入力!$BV$3:$CN$1048576,MATCH(ROW(E171)-ROW(E$3),入力!$BB$3:$BB$1048576,0),MATCH(E$3,入力!$BV$2:$CN$2,0)),"")</f>
        <v/>
      </c>
      <c r="F171" s="74" t="str">
        <f>IFERROR(INDEX(入力!$BV$3:$CN$1048576,MATCH(ROW(F171)-ROW(F$3),入力!$BB$3:$BB$1048576,0),MATCH(F$3,入力!$BV$2:$CN$2,0)),"")</f>
        <v/>
      </c>
      <c r="G171" s="74" t="str">
        <f>IFERROR(INDEX(入力!$BV$3:$CN$1048576,MATCH(ROW(G171)-ROW(G$3),入力!$BB$3:$BB$1048576,0),MATCH(G$3,入力!$BV$2:$CN$2,0)),"")</f>
        <v/>
      </c>
      <c r="H171" s="75" t="str">
        <f>IFERROR(INDEX(入力!$BV$3:$CN$1048576,MATCH(ROW(H171)-ROW(H$3),入力!$BB$3:$BB$1048576,0),MATCH(H$3,入力!$BV$2:$CN$2,0)),"")</f>
        <v/>
      </c>
      <c r="I171" s="76" t="str">
        <f>IFERROR(INDEX(入力!$BV$3:$CN$1048576,MATCH(ROW(I171)-ROW(I$3),入力!$BB$3:$BB$1048576,0),MATCH(I$3,入力!$BV$2:$CN$2,0)),"")</f>
        <v/>
      </c>
      <c r="J171" s="75" t="str">
        <f>IFERROR(INDEX(入力!$BV$3:$CN$1048576,MATCH(ROW(J171)-ROW(J$3),入力!$BB$3:$BB$1048576,0),MATCH(J$3,入力!$BV$2:$CN$2,0)),"")</f>
        <v/>
      </c>
      <c r="K171" s="75" t="str">
        <f>IFERROR(INDEX(入力!$BV$3:$CN$1048576,MATCH(ROW(K171)-ROW(K$3),入力!$BB$3:$BB$1048576,0),MATCH(K$3,入力!$BV$2:$CN$2,0)),"")</f>
        <v/>
      </c>
      <c r="L171" s="75" t="str">
        <f>IFERROR(INDEX(入力!$BV$3:$CN$1048576,MATCH(ROW(L171)-ROW(L$3),入力!$BB$3:$BB$1048576,0),MATCH(L$3,入力!$BV$2:$CN$2,0)),"")</f>
        <v/>
      </c>
      <c r="M171" s="117" t="str">
        <f>IFERROR(IF(履歴検索!$A171="","",INDEX(入力!$BV$3:$CN$1048576,MATCH(ROW(M171)-ROW(M$3),入力!$BB$3:$BB$1048576,0),MATCH(M$3,入力!$BV$2:$CN$2,0))),"")</f>
        <v/>
      </c>
      <c r="N171" s="75" t="str">
        <f>IFERROR(INDEX(入力!$BV$3:$CN$1048576,MATCH(ROW(N171)-ROW(N$3),入力!$BB$3:$BB$1048576,0),MATCH(N$3,入力!$BV$2:$CN$2,0)),"")</f>
        <v/>
      </c>
      <c r="O171" s="294" t="str">
        <f>IFERROR(INDEX(入力!$CJ$3:$CN$1048576,MATCH(ROW(O171)-ROW(O$3),入力!$BB$3:$BB$1048576,0),MATCH(O$3,入力!$CJ$2:$CN$2,0)),"")</f>
        <v/>
      </c>
      <c r="P171" s="294" t="str">
        <f>IFERROR(INDEX(入力!$CJ$3:$CN$1048576,MATCH(ROW(P171)-ROW(P$3),入力!$BB$3:$BB$1048576,0),MATCH(P$3,入力!$CJ$2:$CN$2,0)),"")</f>
        <v/>
      </c>
      <c r="Q171" s="294" t="str">
        <f>IFERROR(INDEX(入力!$BV$3:$CN$1048576,MATCH(ROW(Q171)-ROW(Q$3),入力!$BB$3:$BB$1048576,0),MATCH(Q$3,入力!$BV$2:$CN$2,0)),"")</f>
        <v/>
      </c>
      <c r="R171" s="77" t="str">
        <f>IFERROR(INDEX(入力!$BV$3:$CN$1048576,MATCH(ROW(R171)-ROW(R$3),入力!$BB$3:$BB$1048576,0),MATCH(R$3,入力!$BV$2:$CN$2,0)),"")</f>
        <v/>
      </c>
      <c r="S171" s="77" t="str">
        <f>IFERROR(INDEX(入力!$BV$3:$CN$1048576,MATCH(ROW(S171)-ROW(S$3),入力!$BB$3:$BB$1048576,0),MATCH(S$3,入力!$BV$2:$CN$2,0)),"")</f>
        <v/>
      </c>
      <c r="U171" s="28" t="str">
        <f>IF(Z171="","",COUNT($Z$4:Z171))</f>
        <v/>
      </c>
      <c r="V171" s="73" t="str">
        <f t="shared" si="3"/>
        <v/>
      </c>
      <c r="W171" s="113" t="str">
        <f>IF(OR($B171="",$B171=$B172),"",SUMIF($B$4:$B171,$B171,Q$4:Q171))</f>
        <v/>
      </c>
      <c r="X171" s="113" t="str">
        <f>IF(OR($B171="",$B171=$B172),"",SUMIF($B$4:$B171,$B171,K$4:K171)-Y171)</f>
        <v/>
      </c>
      <c r="Y171" s="113" t="str">
        <f>IF(OR($B171="",$B171=$B172),"",SUMIFS(K$4:K171,B$4:B171,$B171,F$4:F171,$Y$3))</f>
        <v/>
      </c>
      <c r="Z171" s="113" t="str">
        <f>IF(OR($B171="",$B171=$B172),"",SUMIF($B$4:$B171,$B171,S$4:S171))</f>
        <v/>
      </c>
    </row>
    <row r="172" spans="1:26" ht="25.05" customHeight="1" x14ac:dyDescent="0.2">
      <c r="A172" s="133" t="str">
        <f>IF(OR(B172="",AND(B171=B172,D171=D172)),"",MAX($A$4:A171)+1)</f>
        <v/>
      </c>
      <c r="B172" s="73" t="str">
        <f>IFERROR(INDEX(入力!$BV$3:$CN$1048576,MATCH(ROW(B172)-ROW(B$3),入力!$BB$3:$BB$1048576,0),MATCH(B$3,入力!$BV$2:$CN$2,0)),"")</f>
        <v/>
      </c>
      <c r="C172" s="74" t="str">
        <f>IFERROR(INDEX(入力!$BV$3:$CN$1048576,MATCH(ROW(C172)-ROW(C$3),入力!$BB$3:$BB$1048576,0),MATCH(C$3,入力!$BV$2:$CN$2,0)),"")</f>
        <v/>
      </c>
      <c r="D172" s="75" t="str">
        <f>IFERROR(INDEX(入力!$BO$3:$BO$1048576,MATCH(ROW(D172)-ROW(D$3),入力!$BB$3:$BB$1048576,0),0),"")</f>
        <v/>
      </c>
      <c r="E172" s="74" t="str">
        <f>IFERROR(INDEX(入力!$BV$3:$CN$1048576,MATCH(ROW(E172)-ROW(E$3),入力!$BB$3:$BB$1048576,0),MATCH(E$3,入力!$BV$2:$CN$2,0)),"")</f>
        <v/>
      </c>
      <c r="F172" s="74" t="str">
        <f>IFERROR(INDEX(入力!$BV$3:$CN$1048576,MATCH(ROW(F172)-ROW(F$3),入力!$BB$3:$BB$1048576,0),MATCH(F$3,入力!$BV$2:$CN$2,0)),"")</f>
        <v/>
      </c>
      <c r="G172" s="74" t="str">
        <f>IFERROR(INDEX(入力!$BV$3:$CN$1048576,MATCH(ROW(G172)-ROW(G$3),入力!$BB$3:$BB$1048576,0),MATCH(G$3,入力!$BV$2:$CN$2,0)),"")</f>
        <v/>
      </c>
      <c r="H172" s="75" t="str">
        <f>IFERROR(INDEX(入力!$BV$3:$CN$1048576,MATCH(ROW(H172)-ROW(H$3),入力!$BB$3:$BB$1048576,0),MATCH(H$3,入力!$BV$2:$CN$2,0)),"")</f>
        <v/>
      </c>
      <c r="I172" s="76" t="str">
        <f>IFERROR(INDEX(入力!$BV$3:$CN$1048576,MATCH(ROW(I172)-ROW(I$3),入力!$BB$3:$BB$1048576,0),MATCH(I$3,入力!$BV$2:$CN$2,0)),"")</f>
        <v/>
      </c>
      <c r="J172" s="75" t="str">
        <f>IFERROR(INDEX(入力!$BV$3:$CN$1048576,MATCH(ROW(J172)-ROW(J$3),入力!$BB$3:$BB$1048576,0),MATCH(J$3,入力!$BV$2:$CN$2,0)),"")</f>
        <v/>
      </c>
      <c r="K172" s="75" t="str">
        <f>IFERROR(INDEX(入力!$BV$3:$CN$1048576,MATCH(ROW(K172)-ROW(K$3),入力!$BB$3:$BB$1048576,0),MATCH(K$3,入力!$BV$2:$CN$2,0)),"")</f>
        <v/>
      </c>
      <c r="L172" s="75" t="str">
        <f>IFERROR(INDEX(入力!$BV$3:$CN$1048576,MATCH(ROW(L172)-ROW(L$3),入力!$BB$3:$BB$1048576,0),MATCH(L$3,入力!$BV$2:$CN$2,0)),"")</f>
        <v/>
      </c>
      <c r="M172" s="117" t="str">
        <f>IFERROR(IF(履歴検索!$A172="","",INDEX(入力!$BV$3:$CN$1048576,MATCH(ROW(M172)-ROW(M$3),入力!$BB$3:$BB$1048576,0),MATCH(M$3,入力!$BV$2:$CN$2,0))),"")</f>
        <v/>
      </c>
      <c r="N172" s="75" t="str">
        <f>IFERROR(INDEX(入力!$BV$3:$CN$1048576,MATCH(ROW(N172)-ROW(N$3),入力!$BB$3:$BB$1048576,0),MATCH(N$3,入力!$BV$2:$CN$2,0)),"")</f>
        <v/>
      </c>
      <c r="O172" s="294" t="str">
        <f>IFERROR(INDEX(入力!$CJ$3:$CN$1048576,MATCH(ROW(O172)-ROW(O$3),入力!$BB$3:$BB$1048576,0),MATCH(O$3,入力!$CJ$2:$CN$2,0)),"")</f>
        <v/>
      </c>
      <c r="P172" s="294" t="str">
        <f>IFERROR(INDEX(入力!$CJ$3:$CN$1048576,MATCH(ROW(P172)-ROW(P$3),入力!$BB$3:$BB$1048576,0),MATCH(P$3,入力!$CJ$2:$CN$2,0)),"")</f>
        <v/>
      </c>
      <c r="Q172" s="294" t="str">
        <f>IFERROR(INDEX(入力!$BV$3:$CN$1048576,MATCH(ROW(Q172)-ROW(Q$3),入力!$BB$3:$BB$1048576,0),MATCH(Q$3,入力!$BV$2:$CN$2,0)),"")</f>
        <v/>
      </c>
      <c r="R172" s="77" t="str">
        <f>IFERROR(INDEX(入力!$BV$3:$CN$1048576,MATCH(ROW(R172)-ROW(R$3),入力!$BB$3:$BB$1048576,0),MATCH(R$3,入力!$BV$2:$CN$2,0)),"")</f>
        <v/>
      </c>
      <c r="S172" s="77" t="str">
        <f>IFERROR(INDEX(入力!$BV$3:$CN$1048576,MATCH(ROW(S172)-ROW(S$3),入力!$BB$3:$BB$1048576,0),MATCH(S$3,入力!$BV$2:$CN$2,0)),"")</f>
        <v/>
      </c>
      <c r="U172" s="28" t="str">
        <f>IF(Z172="","",COUNT($Z$4:Z172))</f>
        <v/>
      </c>
      <c r="V172" s="73" t="str">
        <f t="shared" si="3"/>
        <v/>
      </c>
      <c r="W172" s="113" t="str">
        <f>IF(OR($B172="",$B172=$B173),"",SUMIF($B$4:$B172,$B172,Q$4:Q172))</f>
        <v/>
      </c>
      <c r="X172" s="113" t="str">
        <f>IF(OR($B172="",$B172=$B173),"",SUMIF($B$4:$B172,$B172,K$4:K172)-Y172)</f>
        <v/>
      </c>
      <c r="Y172" s="113" t="str">
        <f>IF(OR($B172="",$B172=$B173),"",SUMIFS(K$4:K172,B$4:B172,$B172,F$4:F172,$Y$3))</f>
        <v/>
      </c>
      <c r="Z172" s="113" t="str">
        <f>IF(OR($B172="",$B172=$B173),"",SUMIF($B$4:$B172,$B172,S$4:S172))</f>
        <v/>
      </c>
    </row>
    <row r="173" spans="1:26" ht="25.05" customHeight="1" x14ac:dyDescent="0.2">
      <c r="A173" s="133" t="str">
        <f>IF(OR(B173="",AND(B172=B173,D172=D173)),"",MAX($A$4:A172)+1)</f>
        <v/>
      </c>
      <c r="B173" s="73" t="str">
        <f>IFERROR(INDEX(入力!$BV$3:$CN$1048576,MATCH(ROW(B173)-ROW(B$3),入力!$BB$3:$BB$1048576,0),MATCH(B$3,入力!$BV$2:$CN$2,0)),"")</f>
        <v/>
      </c>
      <c r="C173" s="74" t="str">
        <f>IFERROR(INDEX(入力!$BV$3:$CN$1048576,MATCH(ROW(C173)-ROW(C$3),入力!$BB$3:$BB$1048576,0),MATCH(C$3,入力!$BV$2:$CN$2,0)),"")</f>
        <v/>
      </c>
      <c r="D173" s="75" t="str">
        <f>IFERROR(INDEX(入力!$BO$3:$BO$1048576,MATCH(ROW(D173)-ROW(D$3),入力!$BB$3:$BB$1048576,0),0),"")</f>
        <v/>
      </c>
      <c r="E173" s="74" t="str">
        <f>IFERROR(INDEX(入力!$BV$3:$CN$1048576,MATCH(ROW(E173)-ROW(E$3),入力!$BB$3:$BB$1048576,0),MATCH(E$3,入力!$BV$2:$CN$2,0)),"")</f>
        <v/>
      </c>
      <c r="F173" s="74" t="str">
        <f>IFERROR(INDEX(入力!$BV$3:$CN$1048576,MATCH(ROW(F173)-ROW(F$3),入力!$BB$3:$BB$1048576,0),MATCH(F$3,入力!$BV$2:$CN$2,0)),"")</f>
        <v/>
      </c>
      <c r="G173" s="74" t="str">
        <f>IFERROR(INDEX(入力!$BV$3:$CN$1048576,MATCH(ROW(G173)-ROW(G$3),入力!$BB$3:$BB$1048576,0),MATCH(G$3,入力!$BV$2:$CN$2,0)),"")</f>
        <v/>
      </c>
      <c r="H173" s="75" t="str">
        <f>IFERROR(INDEX(入力!$BV$3:$CN$1048576,MATCH(ROW(H173)-ROW(H$3),入力!$BB$3:$BB$1048576,0),MATCH(H$3,入力!$BV$2:$CN$2,0)),"")</f>
        <v/>
      </c>
      <c r="I173" s="76" t="str">
        <f>IFERROR(INDEX(入力!$BV$3:$CN$1048576,MATCH(ROW(I173)-ROW(I$3),入力!$BB$3:$BB$1048576,0),MATCH(I$3,入力!$BV$2:$CN$2,0)),"")</f>
        <v/>
      </c>
      <c r="J173" s="75" t="str">
        <f>IFERROR(INDEX(入力!$BV$3:$CN$1048576,MATCH(ROW(J173)-ROW(J$3),入力!$BB$3:$BB$1048576,0),MATCH(J$3,入力!$BV$2:$CN$2,0)),"")</f>
        <v/>
      </c>
      <c r="K173" s="75" t="str">
        <f>IFERROR(INDEX(入力!$BV$3:$CN$1048576,MATCH(ROW(K173)-ROW(K$3),入力!$BB$3:$BB$1048576,0),MATCH(K$3,入力!$BV$2:$CN$2,0)),"")</f>
        <v/>
      </c>
      <c r="L173" s="75" t="str">
        <f>IFERROR(INDEX(入力!$BV$3:$CN$1048576,MATCH(ROW(L173)-ROW(L$3),入力!$BB$3:$BB$1048576,0),MATCH(L$3,入力!$BV$2:$CN$2,0)),"")</f>
        <v/>
      </c>
      <c r="M173" s="117" t="str">
        <f>IFERROR(IF(履歴検索!$A173="","",INDEX(入力!$BV$3:$CN$1048576,MATCH(ROW(M173)-ROW(M$3),入力!$BB$3:$BB$1048576,0),MATCH(M$3,入力!$BV$2:$CN$2,0))),"")</f>
        <v/>
      </c>
      <c r="N173" s="75" t="str">
        <f>IFERROR(INDEX(入力!$BV$3:$CN$1048576,MATCH(ROW(N173)-ROW(N$3),入力!$BB$3:$BB$1048576,0),MATCH(N$3,入力!$BV$2:$CN$2,0)),"")</f>
        <v/>
      </c>
      <c r="O173" s="294" t="str">
        <f>IFERROR(INDEX(入力!$CJ$3:$CN$1048576,MATCH(ROW(O173)-ROW(O$3),入力!$BB$3:$BB$1048576,0),MATCH(O$3,入力!$CJ$2:$CN$2,0)),"")</f>
        <v/>
      </c>
      <c r="P173" s="294" t="str">
        <f>IFERROR(INDEX(入力!$CJ$3:$CN$1048576,MATCH(ROW(P173)-ROW(P$3),入力!$BB$3:$BB$1048576,0),MATCH(P$3,入力!$CJ$2:$CN$2,0)),"")</f>
        <v/>
      </c>
      <c r="Q173" s="294" t="str">
        <f>IFERROR(INDEX(入力!$BV$3:$CN$1048576,MATCH(ROW(Q173)-ROW(Q$3),入力!$BB$3:$BB$1048576,0),MATCH(Q$3,入力!$BV$2:$CN$2,0)),"")</f>
        <v/>
      </c>
      <c r="R173" s="77" t="str">
        <f>IFERROR(INDEX(入力!$BV$3:$CN$1048576,MATCH(ROW(R173)-ROW(R$3),入力!$BB$3:$BB$1048576,0),MATCH(R$3,入力!$BV$2:$CN$2,0)),"")</f>
        <v/>
      </c>
      <c r="S173" s="77" t="str">
        <f>IFERROR(INDEX(入力!$BV$3:$CN$1048576,MATCH(ROW(S173)-ROW(S$3),入力!$BB$3:$BB$1048576,0),MATCH(S$3,入力!$BV$2:$CN$2,0)),"")</f>
        <v/>
      </c>
      <c r="U173" s="28" t="str">
        <f>IF(Z173="","",COUNT($Z$4:Z173))</f>
        <v/>
      </c>
      <c r="V173" s="73" t="str">
        <f t="shared" si="3"/>
        <v/>
      </c>
      <c r="W173" s="113" t="str">
        <f>IF(OR($B173="",$B173=$B174),"",SUMIF($B$4:$B173,$B173,Q$4:Q173))</f>
        <v/>
      </c>
      <c r="X173" s="113" t="str">
        <f>IF(OR($B173="",$B173=$B174),"",SUMIF($B$4:$B173,$B173,K$4:K173)-Y173)</f>
        <v/>
      </c>
      <c r="Y173" s="113" t="str">
        <f>IF(OR($B173="",$B173=$B174),"",SUMIFS(K$4:K173,B$4:B173,$B173,F$4:F173,$Y$3))</f>
        <v/>
      </c>
      <c r="Z173" s="113" t="str">
        <f>IF(OR($B173="",$B173=$B174),"",SUMIF($B$4:$B173,$B173,S$4:S173))</f>
        <v/>
      </c>
    </row>
    <row r="174" spans="1:26" ht="25.05" customHeight="1" x14ac:dyDescent="0.2">
      <c r="A174" s="133" t="str">
        <f>IF(OR(B174="",AND(B173=B174,D173=D174)),"",MAX($A$4:A173)+1)</f>
        <v/>
      </c>
      <c r="B174" s="73" t="str">
        <f>IFERROR(INDEX(入力!$BV$3:$CN$1048576,MATCH(ROW(B174)-ROW(B$3),入力!$BB$3:$BB$1048576,0),MATCH(B$3,入力!$BV$2:$CN$2,0)),"")</f>
        <v/>
      </c>
      <c r="C174" s="74" t="str">
        <f>IFERROR(INDEX(入力!$BV$3:$CN$1048576,MATCH(ROW(C174)-ROW(C$3),入力!$BB$3:$BB$1048576,0),MATCH(C$3,入力!$BV$2:$CN$2,0)),"")</f>
        <v/>
      </c>
      <c r="D174" s="75" t="str">
        <f>IFERROR(INDEX(入力!$BO$3:$BO$1048576,MATCH(ROW(D174)-ROW(D$3),入力!$BB$3:$BB$1048576,0),0),"")</f>
        <v/>
      </c>
      <c r="E174" s="74" t="str">
        <f>IFERROR(INDEX(入力!$BV$3:$CN$1048576,MATCH(ROW(E174)-ROW(E$3),入力!$BB$3:$BB$1048576,0),MATCH(E$3,入力!$BV$2:$CN$2,0)),"")</f>
        <v/>
      </c>
      <c r="F174" s="74" t="str">
        <f>IFERROR(INDEX(入力!$BV$3:$CN$1048576,MATCH(ROW(F174)-ROW(F$3),入力!$BB$3:$BB$1048576,0),MATCH(F$3,入力!$BV$2:$CN$2,0)),"")</f>
        <v/>
      </c>
      <c r="G174" s="74" t="str">
        <f>IFERROR(INDEX(入力!$BV$3:$CN$1048576,MATCH(ROW(G174)-ROW(G$3),入力!$BB$3:$BB$1048576,0),MATCH(G$3,入力!$BV$2:$CN$2,0)),"")</f>
        <v/>
      </c>
      <c r="H174" s="75" t="str">
        <f>IFERROR(INDEX(入力!$BV$3:$CN$1048576,MATCH(ROW(H174)-ROW(H$3),入力!$BB$3:$BB$1048576,0),MATCH(H$3,入力!$BV$2:$CN$2,0)),"")</f>
        <v/>
      </c>
      <c r="I174" s="76" t="str">
        <f>IFERROR(INDEX(入力!$BV$3:$CN$1048576,MATCH(ROW(I174)-ROW(I$3),入力!$BB$3:$BB$1048576,0),MATCH(I$3,入力!$BV$2:$CN$2,0)),"")</f>
        <v/>
      </c>
      <c r="J174" s="75" t="str">
        <f>IFERROR(INDEX(入力!$BV$3:$CN$1048576,MATCH(ROW(J174)-ROW(J$3),入力!$BB$3:$BB$1048576,0),MATCH(J$3,入力!$BV$2:$CN$2,0)),"")</f>
        <v/>
      </c>
      <c r="K174" s="75" t="str">
        <f>IFERROR(INDEX(入力!$BV$3:$CN$1048576,MATCH(ROW(K174)-ROW(K$3),入力!$BB$3:$BB$1048576,0),MATCH(K$3,入力!$BV$2:$CN$2,0)),"")</f>
        <v/>
      </c>
      <c r="L174" s="75" t="str">
        <f>IFERROR(INDEX(入力!$BV$3:$CN$1048576,MATCH(ROW(L174)-ROW(L$3),入力!$BB$3:$BB$1048576,0),MATCH(L$3,入力!$BV$2:$CN$2,0)),"")</f>
        <v/>
      </c>
      <c r="M174" s="117" t="str">
        <f>IFERROR(IF(履歴検索!$A174="","",INDEX(入力!$BV$3:$CN$1048576,MATCH(ROW(M174)-ROW(M$3),入力!$BB$3:$BB$1048576,0),MATCH(M$3,入力!$BV$2:$CN$2,0))),"")</f>
        <v/>
      </c>
      <c r="N174" s="75" t="str">
        <f>IFERROR(INDEX(入力!$BV$3:$CN$1048576,MATCH(ROW(N174)-ROW(N$3),入力!$BB$3:$BB$1048576,0),MATCH(N$3,入力!$BV$2:$CN$2,0)),"")</f>
        <v/>
      </c>
      <c r="O174" s="294" t="str">
        <f>IFERROR(INDEX(入力!$CJ$3:$CN$1048576,MATCH(ROW(O174)-ROW(O$3),入力!$BB$3:$BB$1048576,0),MATCH(O$3,入力!$CJ$2:$CN$2,0)),"")</f>
        <v/>
      </c>
      <c r="P174" s="294" t="str">
        <f>IFERROR(INDEX(入力!$CJ$3:$CN$1048576,MATCH(ROW(P174)-ROW(P$3),入力!$BB$3:$BB$1048576,0),MATCH(P$3,入力!$CJ$2:$CN$2,0)),"")</f>
        <v/>
      </c>
      <c r="Q174" s="294" t="str">
        <f>IFERROR(INDEX(入力!$BV$3:$CN$1048576,MATCH(ROW(Q174)-ROW(Q$3),入力!$BB$3:$BB$1048576,0),MATCH(Q$3,入力!$BV$2:$CN$2,0)),"")</f>
        <v/>
      </c>
      <c r="R174" s="77" t="str">
        <f>IFERROR(INDEX(入力!$BV$3:$CN$1048576,MATCH(ROW(R174)-ROW(R$3),入力!$BB$3:$BB$1048576,0),MATCH(R$3,入力!$BV$2:$CN$2,0)),"")</f>
        <v/>
      </c>
      <c r="S174" s="77" t="str">
        <f>IFERROR(INDEX(入力!$BV$3:$CN$1048576,MATCH(ROW(S174)-ROW(S$3),入力!$BB$3:$BB$1048576,0),MATCH(S$3,入力!$BV$2:$CN$2,0)),"")</f>
        <v/>
      </c>
      <c r="U174" s="28" t="str">
        <f>IF(Z174="","",COUNT($Z$4:Z174))</f>
        <v/>
      </c>
      <c r="V174" s="73" t="str">
        <f t="shared" si="3"/>
        <v/>
      </c>
      <c r="W174" s="113" t="str">
        <f>IF(OR($B174="",$B174=$B175),"",SUMIF($B$4:$B174,$B174,Q$4:Q174))</f>
        <v/>
      </c>
      <c r="X174" s="113" t="str">
        <f>IF(OR($B174="",$B174=$B175),"",SUMIF($B$4:$B174,$B174,K$4:K174)-Y174)</f>
        <v/>
      </c>
      <c r="Y174" s="113" t="str">
        <f>IF(OR($B174="",$B174=$B175),"",SUMIFS(K$4:K174,B$4:B174,$B174,F$4:F174,$Y$3))</f>
        <v/>
      </c>
      <c r="Z174" s="113" t="str">
        <f>IF(OR($B174="",$B174=$B175),"",SUMIF($B$4:$B174,$B174,S$4:S174))</f>
        <v/>
      </c>
    </row>
    <row r="175" spans="1:26" ht="25.05" customHeight="1" x14ac:dyDescent="0.2">
      <c r="A175" s="133" t="str">
        <f>IF(OR(B175="",AND(B174=B175,D174=D175)),"",MAX($A$4:A174)+1)</f>
        <v/>
      </c>
      <c r="B175" s="73" t="str">
        <f>IFERROR(INDEX(入力!$BV$3:$CN$1048576,MATCH(ROW(B175)-ROW(B$3),入力!$BB$3:$BB$1048576,0),MATCH(B$3,入力!$BV$2:$CN$2,0)),"")</f>
        <v/>
      </c>
      <c r="C175" s="74" t="str">
        <f>IFERROR(INDEX(入力!$BV$3:$CN$1048576,MATCH(ROW(C175)-ROW(C$3),入力!$BB$3:$BB$1048576,0),MATCH(C$3,入力!$BV$2:$CN$2,0)),"")</f>
        <v/>
      </c>
      <c r="D175" s="75" t="str">
        <f>IFERROR(INDEX(入力!$BO$3:$BO$1048576,MATCH(ROW(D175)-ROW(D$3),入力!$BB$3:$BB$1048576,0),0),"")</f>
        <v/>
      </c>
      <c r="E175" s="74" t="str">
        <f>IFERROR(INDEX(入力!$BV$3:$CN$1048576,MATCH(ROW(E175)-ROW(E$3),入力!$BB$3:$BB$1048576,0),MATCH(E$3,入力!$BV$2:$CN$2,0)),"")</f>
        <v/>
      </c>
      <c r="F175" s="74" t="str">
        <f>IFERROR(INDEX(入力!$BV$3:$CN$1048576,MATCH(ROW(F175)-ROW(F$3),入力!$BB$3:$BB$1048576,0),MATCH(F$3,入力!$BV$2:$CN$2,0)),"")</f>
        <v/>
      </c>
      <c r="G175" s="74" t="str">
        <f>IFERROR(INDEX(入力!$BV$3:$CN$1048576,MATCH(ROW(G175)-ROW(G$3),入力!$BB$3:$BB$1048576,0),MATCH(G$3,入力!$BV$2:$CN$2,0)),"")</f>
        <v/>
      </c>
      <c r="H175" s="75" t="str">
        <f>IFERROR(INDEX(入力!$BV$3:$CN$1048576,MATCH(ROW(H175)-ROW(H$3),入力!$BB$3:$BB$1048576,0),MATCH(H$3,入力!$BV$2:$CN$2,0)),"")</f>
        <v/>
      </c>
      <c r="I175" s="76" t="str">
        <f>IFERROR(INDEX(入力!$BV$3:$CN$1048576,MATCH(ROW(I175)-ROW(I$3),入力!$BB$3:$BB$1048576,0),MATCH(I$3,入力!$BV$2:$CN$2,0)),"")</f>
        <v/>
      </c>
      <c r="J175" s="75" t="str">
        <f>IFERROR(INDEX(入力!$BV$3:$CN$1048576,MATCH(ROW(J175)-ROW(J$3),入力!$BB$3:$BB$1048576,0),MATCH(J$3,入力!$BV$2:$CN$2,0)),"")</f>
        <v/>
      </c>
      <c r="K175" s="75" t="str">
        <f>IFERROR(INDEX(入力!$BV$3:$CN$1048576,MATCH(ROW(K175)-ROW(K$3),入力!$BB$3:$BB$1048576,0),MATCH(K$3,入力!$BV$2:$CN$2,0)),"")</f>
        <v/>
      </c>
      <c r="L175" s="75" t="str">
        <f>IFERROR(INDEX(入力!$BV$3:$CN$1048576,MATCH(ROW(L175)-ROW(L$3),入力!$BB$3:$BB$1048576,0),MATCH(L$3,入力!$BV$2:$CN$2,0)),"")</f>
        <v/>
      </c>
      <c r="M175" s="117" t="str">
        <f>IFERROR(IF(履歴検索!$A175="","",INDEX(入力!$BV$3:$CN$1048576,MATCH(ROW(M175)-ROW(M$3),入力!$BB$3:$BB$1048576,0),MATCH(M$3,入力!$BV$2:$CN$2,0))),"")</f>
        <v/>
      </c>
      <c r="N175" s="75" t="str">
        <f>IFERROR(INDEX(入力!$BV$3:$CN$1048576,MATCH(ROW(N175)-ROW(N$3),入力!$BB$3:$BB$1048576,0),MATCH(N$3,入力!$BV$2:$CN$2,0)),"")</f>
        <v/>
      </c>
      <c r="O175" s="294" t="str">
        <f>IFERROR(INDEX(入力!$CJ$3:$CN$1048576,MATCH(ROW(O175)-ROW(O$3),入力!$BB$3:$BB$1048576,0),MATCH(O$3,入力!$CJ$2:$CN$2,0)),"")</f>
        <v/>
      </c>
      <c r="P175" s="294" t="str">
        <f>IFERROR(INDEX(入力!$CJ$3:$CN$1048576,MATCH(ROW(P175)-ROW(P$3),入力!$BB$3:$BB$1048576,0),MATCH(P$3,入力!$CJ$2:$CN$2,0)),"")</f>
        <v/>
      </c>
      <c r="Q175" s="294" t="str">
        <f>IFERROR(INDEX(入力!$BV$3:$CN$1048576,MATCH(ROW(Q175)-ROW(Q$3),入力!$BB$3:$BB$1048576,0),MATCH(Q$3,入力!$BV$2:$CN$2,0)),"")</f>
        <v/>
      </c>
      <c r="R175" s="77" t="str">
        <f>IFERROR(INDEX(入力!$BV$3:$CN$1048576,MATCH(ROW(R175)-ROW(R$3),入力!$BB$3:$BB$1048576,0),MATCH(R$3,入力!$BV$2:$CN$2,0)),"")</f>
        <v/>
      </c>
      <c r="S175" s="77" t="str">
        <f>IFERROR(INDEX(入力!$BV$3:$CN$1048576,MATCH(ROW(S175)-ROW(S$3),入力!$BB$3:$BB$1048576,0),MATCH(S$3,入力!$BV$2:$CN$2,0)),"")</f>
        <v/>
      </c>
      <c r="U175" s="28" t="str">
        <f>IF(Z175="","",COUNT($Z$4:Z175))</f>
        <v/>
      </c>
      <c r="V175" s="73" t="str">
        <f t="shared" si="3"/>
        <v/>
      </c>
      <c r="W175" s="113" t="str">
        <f>IF(OR($B175="",$B175=$B176),"",SUMIF($B$4:$B175,$B175,Q$4:Q175))</f>
        <v/>
      </c>
      <c r="X175" s="113" t="str">
        <f>IF(OR($B175="",$B175=$B176),"",SUMIF($B$4:$B175,$B175,K$4:K175)-Y175)</f>
        <v/>
      </c>
      <c r="Y175" s="113" t="str">
        <f>IF(OR($B175="",$B175=$B176),"",SUMIFS(K$4:K175,B$4:B175,$B175,F$4:F175,$Y$3))</f>
        <v/>
      </c>
      <c r="Z175" s="113" t="str">
        <f>IF(OR($B175="",$B175=$B176),"",SUMIF($B$4:$B175,$B175,S$4:S175))</f>
        <v/>
      </c>
    </row>
    <row r="176" spans="1:26" ht="25.05" customHeight="1" x14ac:dyDescent="0.2">
      <c r="A176" s="133" t="str">
        <f>IF(OR(B176="",AND(B175=B176,D175=D176)),"",MAX($A$4:A175)+1)</f>
        <v/>
      </c>
      <c r="B176" s="73" t="str">
        <f>IFERROR(INDEX(入力!$BV$3:$CN$1048576,MATCH(ROW(B176)-ROW(B$3),入力!$BB$3:$BB$1048576,0),MATCH(B$3,入力!$BV$2:$CN$2,0)),"")</f>
        <v/>
      </c>
      <c r="C176" s="74" t="str">
        <f>IFERROR(INDEX(入力!$BV$3:$CN$1048576,MATCH(ROW(C176)-ROW(C$3),入力!$BB$3:$BB$1048576,0),MATCH(C$3,入力!$BV$2:$CN$2,0)),"")</f>
        <v/>
      </c>
      <c r="D176" s="75" t="str">
        <f>IFERROR(INDEX(入力!$BO$3:$BO$1048576,MATCH(ROW(D176)-ROW(D$3),入力!$BB$3:$BB$1048576,0),0),"")</f>
        <v/>
      </c>
      <c r="E176" s="74" t="str">
        <f>IFERROR(INDEX(入力!$BV$3:$CN$1048576,MATCH(ROW(E176)-ROW(E$3),入力!$BB$3:$BB$1048576,0),MATCH(E$3,入力!$BV$2:$CN$2,0)),"")</f>
        <v/>
      </c>
      <c r="F176" s="74" t="str">
        <f>IFERROR(INDEX(入力!$BV$3:$CN$1048576,MATCH(ROW(F176)-ROW(F$3),入力!$BB$3:$BB$1048576,0),MATCH(F$3,入力!$BV$2:$CN$2,0)),"")</f>
        <v/>
      </c>
      <c r="G176" s="74" t="str">
        <f>IFERROR(INDEX(入力!$BV$3:$CN$1048576,MATCH(ROW(G176)-ROW(G$3),入力!$BB$3:$BB$1048576,0),MATCH(G$3,入力!$BV$2:$CN$2,0)),"")</f>
        <v/>
      </c>
      <c r="H176" s="75" t="str">
        <f>IFERROR(INDEX(入力!$BV$3:$CN$1048576,MATCH(ROW(H176)-ROW(H$3),入力!$BB$3:$BB$1048576,0),MATCH(H$3,入力!$BV$2:$CN$2,0)),"")</f>
        <v/>
      </c>
      <c r="I176" s="76" t="str">
        <f>IFERROR(INDEX(入力!$BV$3:$CN$1048576,MATCH(ROW(I176)-ROW(I$3),入力!$BB$3:$BB$1048576,0),MATCH(I$3,入力!$BV$2:$CN$2,0)),"")</f>
        <v/>
      </c>
      <c r="J176" s="75" t="str">
        <f>IFERROR(INDEX(入力!$BV$3:$CN$1048576,MATCH(ROW(J176)-ROW(J$3),入力!$BB$3:$BB$1048576,0),MATCH(J$3,入力!$BV$2:$CN$2,0)),"")</f>
        <v/>
      </c>
      <c r="K176" s="75" t="str">
        <f>IFERROR(INDEX(入力!$BV$3:$CN$1048576,MATCH(ROW(K176)-ROW(K$3),入力!$BB$3:$BB$1048576,0),MATCH(K$3,入力!$BV$2:$CN$2,0)),"")</f>
        <v/>
      </c>
      <c r="L176" s="75" t="str">
        <f>IFERROR(INDEX(入力!$BV$3:$CN$1048576,MATCH(ROW(L176)-ROW(L$3),入力!$BB$3:$BB$1048576,0),MATCH(L$3,入力!$BV$2:$CN$2,0)),"")</f>
        <v/>
      </c>
      <c r="M176" s="117" t="str">
        <f>IFERROR(IF(履歴検索!$A176="","",INDEX(入力!$BV$3:$CN$1048576,MATCH(ROW(M176)-ROW(M$3),入力!$BB$3:$BB$1048576,0),MATCH(M$3,入力!$BV$2:$CN$2,0))),"")</f>
        <v/>
      </c>
      <c r="N176" s="75" t="str">
        <f>IFERROR(INDEX(入力!$BV$3:$CN$1048576,MATCH(ROW(N176)-ROW(N$3),入力!$BB$3:$BB$1048576,0),MATCH(N$3,入力!$BV$2:$CN$2,0)),"")</f>
        <v/>
      </c>
      <c r="O176" s="294" t="str">
        <f>IFERROR(INDEX(入力!$CJ$3:$CN$1048576,MATCH(ROW(O176)-ROW(O$3),入力!$BB$3:$BB$1048576,0),MATCH(O$3,入力!$CJ$2:$CN$2,0)),"")</f>
        <v/>
      </c>
      <c r="P176" s="294" t="str">
        <f>IFERROR(INDEX(入力!$CJ$3:$CN$1048576,MATCH(ROW(P176)-ROW(P$3),入力!$BB$3:$BB$1048576,0),MATCH(P$3,入力!$CJ$2:$CN$2,0)),"")</f>
        <v/>
      </c>
      <c r="Q176" s="294" t="str">
        <f>IFERROR(INDEX(入力!$BV$3:$CN$1048576,MATCH(ROW(Q176)-ROW(Q$3),入力!$BB$3:$BB$1048576,0),MATCH(Q$3,入力!$BV$2:$CN$2,0)),"")</f>
        <v/>
      </c>
      <c r="R176" s="77" t="str">
        <f>IFERROR(INDEX(入力!$BV$3:$CN$1048576,MATCH(ROW(R176)-ROW(R$3),入力!$BB$3:$BB$1048576,0),MATCH(R$3,入力!$BV$2:$CN$2,0)),"")</f>
        <v/>
      </c>
      <c r="S176" s="77" t="str">
        <f>IFERROR(INDEX(入力!$BV$3:$CN$1048576,MATCH(ROW(S176)-ROW(S$3),入力!$BB$3:$BB$1048576,0),MATCH(S$3,入力!$BV$2:$CN$2,0)),"")</f>
        <v/>
      </c>
      <c r="U176" s="28" t="str">
        <f>IF(Z176="","",COUNT($Z$4:Z176))</f>
        <v/>
      </c>
      <c r="V176" s="73" t="str">
        <f t="shared" si="3"/>
        <v/>
      </c>
      <c r="W176" s="113" t="str">
        <f>IF(OR($B176="",$B176=$B177),"",SUMIF($B$4:$B176,$B176,Q$4:Q176))</f>
        <v/>
      </c>
      <c r="X176" s="113" t="str">
        <f>IF(OR($B176="",$B176=$B177),"",SUMIF($B$4:$B176,$B176,K$4:K176)-Y176)</f>
        <v/>
      </c>
      <c r="Y176" s="113" t="str">
        <f>IF(OR($B176="",$B176=$B177),"",SUMIFS(K$4:K176,B$4:B176,$B176,F$4:F176,$Y$3))</f>
        <v/>
      </c>
      <c r="Z176" s="113" t="str">
        <f>IF(OR($B176="",$B176=$B177),"",SUMIF($B$4:$B176,$B176,S$4:S176))</f>
        <v/>
      </c>
    </row>
    <row r="177" spans="1:26" ht="25.05" customHeight="1" x14ac:dyDescent="0.2">
      <c r="A177" s="133" t="str">
        <f>IF(OR(B177="",AND(B176=B177,D176=D177)),"",MAX($A$4:A176)+1)</f>
        <v/>
      </c>
      <c r="B177" s="73" t="str">
        <f>IFERROR(INDEX(入力!$BV$3:$CN$1048576,MATCH(ROW(B177)-ROW(B$3),入力!$BB$3:$BB$1048576,0),MATCH(B$3,入力!$BV$2:$CN$2,0)),"")</f>
        <v/>
      </c>
      <c r="C177" s="74" t="str">
        <f>IFERROR(INDEX(入力!$BV$3:$CN$1048576,MATCH(ROW(C177)-ROW(C$3),入力!$BB$3:$BB$1048576,0),MATCH(C$3,入力!$BV$2:$CN$2,0)),"")</f>
        <v/>
      </c>
      <c r="D177" s="75" t="str">
        <f>IFERROR(INDEX(入力!$BO$3:$BO$1048576,MATCH(ROW(D177)-ROW(D$3),入力!$BB$3:$BB$1048576,0),0),"")</f>
        <v/>
      </c>
      <c r="E177" s="74" t="str">
        <f>IFERROR(INDEX(入力!$BV$3:$CN$1048576,MATCH(ROW(E177)-ROW(E$3),入力!$BB$3:$BB$1048576,0),MATCH(E$3,入力!$BV$2:$CN$2,0)),"")</f>
        <v/>
      </c>
      <c r="F177" s="74" t="str">
        <f>IFERROR(INDEX(入力!$BV$3:$CN$1048576,MATCH(ROW(F177)-ROW(F$3),入力!$BB$3:$BB$1048576,0),MATCH(F$3,入力!$BV$2:$CN$2,0)),"")</f>
        <v/>
      </c>
      <c r="G177" s="74" t="str">
        <f>IFERROR(INDEX(入力!$BV$3:$CN$1048576,MATCH(ROW(G177)-ROW(G$3),入力!$BB$3:$BB$1048576,0),MATCH(G$3,入力!$BV$2:$CN$2,0)),"")</f>
        <v/>
      </c>
      <c r="H177" s="75" t="str">
        <f>IFERROR(INDEX(入力!$BV$3:$CN$1048576,MATCH(ROW(H177)-ROW(H$3),入力!$BB$3:$BB$1048576,0),MATCH(H$3,入力!$BV$2:$CN$2,0)),"")</f>
        <v/>
      </c>
      <c r="I177" s="76" t="str">
        <f>IFERROR(INDEX(入力!$BV$3:$CN$1048576,MATCH(ROW(I177)-ROW(I$3),入力!$BB$3:$BB$1048576,0),MATCH(I$3,入力!$BV$2:$CN$2,0)),"")</f>
        <v/>
      </c>
      <c r="J177" s="75" t="str">
        <f>IFERROR(INDEX(入力!$BV$3:$CN$1048576,MATCH(ROW(J177)-ROW(J$3),入力!$BB$3:$BB$1048576,0),MATCH(J$3,入力!$BV$2:$CN$2,0)),"")</f>
        <v/>
      </c>
      <c r="K177" s="75" t="str">
        <f>IFERROR(INDEX(入力!$BV$3:$CN$1048576,MATCH(ROW(K177)-ROW(K$3),入力!$BB$3:$BB$1048576,0),MATCH(K$3,入力!$BV$2:$CN$2,0)),"")</f>
        <v/>
      </c>
      <c r="L177" s="75" t="str">
        <f>IFERROR(INDEX(入力!$BV$3:$CN$1048576,MATCH(ROW(L177)-ROW(L$3),入力!$BB$3:$BB$1048576,0),MATCH(L$3,入力!$BV$2:$CN$2,0)),"")</f>
        <v/>
      </c>
      <c r="M177" s="117" t="str">
        <f>IFERROR(IF(履歴検索!$A177="","",INDEX(入力!$BV$3:$CN$1048576,MATCH(ROW(M177)-ROW(M$3),入力!$BB$3:$BB$1048576,0),MATCH(M$3,入力!$BV$2:$CN$2,0))),"")</f>
        <v/>
      </c>
      <c r="N177" s="75" t="str">
        <f>IFERROR(INDEX(入力!$BV$3:$CN$1048576,MATCH(ROW(N177)-ROW(N$3),入力!$BB$3:$BB$1048576,0),MATCH(N$3,入力!$BV$2:$CN$2,0)),"")</f>
        <v/>
      </c>
      <c r="O177" s="294" t="str">
        <f>IFERROR(INDEX(入力!$CJ$3:$CN$1048576,MATCH(ROW(O177)-ROW(O$3),入力!$BB$3:$BB$1048576,0),MATCH(O$3,入力!$CJ$2:$CN$2,0)),"")</f>
        <v/>
      </c>
      <c r="P177" s="294" t="str">
        <f>IFERROR(INDEX(入力!$CJ$3:$CN$1048576,MATCH(ROW(P177)-ROW(P$3),入力!$BB$3:$BB$1048576,0),MATCH(P$3,入力!$CJ$2:$CN$2,0)),"")</f>
        <v/>
      </c>
      <c r="Q177" s="294" t="str">
        <f>IFERROR(INDEX(入力!$BV$3:$CN$1048576,MATCH(ROW(Q177)-ROW(Q$3),入力!$BB$3:$BB$1048576,0),MATCH(Q$3,入力!$BV$2:$CN$2,0)),"")</f>
        <v/>
      </c>
      <c r="R177" s="77" t="str">
        <f>IFERROR(INDEX(入力!$BV$3:$CN$1048576,MATCH(ROW(R177)-ROW(R$3),入力!$BB$3:$BB$1048576,0),MATCH(R$3,入力!$BV$2:$CN$2,0)),"")</f>
        <v/>
      </c>
      <c r="S177" s="77" t="str">
        <f>IFERROR(INDEX(入力!$BV$3:$CN$1048576,MATCH(ROW(S177)-ROW(S$3),入力!$BB$3:$BB$1048576,0),MATCH(S$3,入力!$BV$2:$CN$2,0)),"")</f>
        <v/>
      </c>
      <c r="U177" s="28" t="str">
        <f>IF(Z177="","",COUNT($Z$4:Z177))</f>
        <v/>
      </c>
      <c r="V177" s="73" t="str">
        <f t="shared" si="3"/>
        <v/>
      </c>
      <c r="W177" s="113" t="str">
        <f>IF(OR($B177="",$B177=$B178),"",SUMIF($B$4:$B177,$B177,Q$4:Q177))</f>
        <v/>
      </c>
      <c r="X177" s="113" t="str">
        <f>IF(OR($B177="",$B177=$B178),"",SUMIF($B$4:$B177,$B177,K$4:K177)-Y177)</f>
        <v/>
      </c>
      <c r="Y177" s="113" t="str">
        <f>IF(OR($B177="",$B177=$B178),"",SUMIFS(K$4:K177,B$4:B177,$B177,F$4:F177,$Y$3))</f>
        <v/>
      </c>
      <c r="Z177" s="113" t="str">
        <f>IF(OR($B177="",$B177=$B178),"",SUMIF($B$4:$B177,$B177,S$4:S177))</f>
        <v/>
      </c>
    </row>
    <row r="178" spans="1:26" ht="25.05" customHeight="1" x14ac:dyDescent="0.2">
      <c r="A178" s="133" t="str">
        <f>IF(OR(B178="",AND(B177=B178,D177=D178)),"",MAX($A$4:A177)+1)</f>
        <v/>
      </c>
      <c r="B178" s="73" t="str">
        <f>IFERROR(INDEX(入力!$BV$3:$CN$1048576,MATCH(ROW(B178)-ROW(B$3),入力!$BB$3:$BB$1048576,0),MATCH(B$3,入力!$BV$2:$CN$2,0)),"")</f>
        <v/>
      </c>
      <c r="C178" s="74" t="str">
        <f>IFERROR(INDEX(入力!$BV$3:$CN$1048576,MATCH(ROW(C178)-ROW(C$3),入力!$BB$3:$BB$1048576,0),MATCH(C$3,入力!$BV$2:$CN$2,0)),"")</f>
        <v/>
      </c>
      <c r="D178" s="75" t="str">
        <f>IFERROR(INDEX(入力!$BO$3:$BO$1048576,MATCH(ROW(D178)-ROW(D$3),入力!$BB$3:$BB$1048576,0),0),"")</f>
        <v/>
      </c>
      <c r="E178" s="74" t="str">
        <f>IFERROR(INDEX(入力!$BV$3:$CN$1048576,MATCH(ROW(E178)-ROW(E$3),入力!$BB$3:$BB$1048576,0),MATCH(E$3,入力!$BV$2:$CN$2,0)),"")</f>
        <v/>
      </c>
      <c r="F178" s="74" t="str">
        <f>IFERROR(INDEX(入力!$BV$3:$CN$1048576,MATCH(ROW(F178)-ROW(F$3),入力!$BB$3:$BB$1048576,0),MATCH(F$3,入力!$BV$2:$CN$2,0)),"")</f>
        <v/>
      </c>
      <c r="G178" s="74" t="str">
        <f>IFERROR(INDEX(入力!$BV$3:$CN$1048576,MATCH(ROW(G178)-ROW(G$3),入力!$BB$3:$BB$1048576,0),MATCH(G$3,入力!$BV$2:$CN$2,0)),"")</f>
        <v/>
      </c>
      <c r="H178" s="75" t="str">
        <f>IFERROR(INDEX(入力!$BV$3:$CN$1048576,MATCH(ROW(H178)-ROW(H$3),入力!$BB$3:$BB$1048576,0),MATCH(H$3,入力!$BV$2:$CN$2,0)),"")</f>
        <v/>
      </c>
      <c r="I178" s="76" t="str">
        <f>IFERROR(INDEX(入力!$BV$3:$CN$1048576,MATCH(ROW(I178)-ROW(I$3),入力!$BB$3:$BB$1048576,0),MATCH(I$3,入力!$BV$2:$CN$2,0)),"")</f>
        <v/>
      </c>
      <c r="J178" s="75" t="str">
        <f>IFERROR(INDEX(入力!$BV$3:$CN$1048576,MATCH(ROW(J178)-ROW(J$3),入力!$BB$3:$BB$1048576,0),MATCH(J$3,入力!$BV$2:$CN$2,0)),"")</f>
        <v/>
      </c>
      <c r="K178" s="75" t="str">
        <f>IFERROR(INDEX(入力!$BV$3:$CN$1048576,MATCH(ROW(K178)-ROW(K$3),入力!$BB$3:$BB$1048576,0),MATCH(K$3,入力!$BV$2:$CN$2,0)),"")</f>
        <v/>
      </c>
      <c r="L178" s="75" t="str">
        <f>IFERROR(INDEX(入力!$BV$3:$CN$1048576,MATCH(ROW(L178)-ROW(L$3),入力!$BB$3:$BB$1048576,0),MATCH(L$3,入力!$BV$2:$CN$2,0)),"")</f>
        <v/>
      </c>
      <c r="M178" s="117" t="str">
        <f>IFERROR(IF(履歴検索!$A178="","",INDEX(入力!$BV$3:$CN$1048576,MATCH(ROW(M178)-ROW(M$3),入力!$BB$3:$BB$1048576,0),MATCH(M$3,入力!$BV$2:$CN$2,0))),"")</f>
        <v/>
      </c>
      <c r="N178" s="75" t="str">
        <f>IFERROR(INDEX(入力!$BV$3:$CN$1048576,MATCH(ROW(N178)-ROW(N$3),入力!$BB$3:$BB$1048576,0),MATCH(N$3,入力!$BV$2:$CN$2,0)),"")</f>
        <v/>
      </c>
      <c r="O178" s="294" t="str">
        <f>IFERROR(INDEX(入力!$CJ$3:$CN$1048576,MATCH(ROW(O178)-ROW(O$3),入力!$BB$3:$BB$1048576,0),MATCH(O$3,入力!$CJ$2:$CN$2,0)),"")</f>
        <v/>
      </c>
      <c r="P178" s="294" t="str">
        <f>IFERROR(INDEX(入力!$CJ$3:$CN$1048576,MATCH(ROW(P178)-ROW(P$3),入力!$BB$3:$BB$1048576,0),MATCH(P$3,入力!$CJ$2:$CN$2,0)),"")</f>
        <v/>
      </c>
      <c r="Q178" s="294" t="str">
        <f>IFERROR(INDEX(入力!$BV$3:$CN$1048576,MATCH(ROW(Q178)-ROW(Q$3),入力!$BB$3:$BB$1048576,0),MATCH(Q$3,入力!$BV$2:$CN$2,0)),"")</f>
        <v/>
      </c>
      <c r="R178" s="77" t="str">
        <f>IFERROR(INDEX(入力!$BV$3:$CN$1048576,MATCH(ROW(R178)-ROW(R$3),入力!$BB$3:$BB$1048576,0),MATCH(R$3,入力!$BV$2:$CN$2,0)),"")</f>
        <v/>
      </c>
      <c r="S178" s="77" t="str">
        <f>IFERROR(INDEX(入力!$BV$3:$CN$1048576,MATCH(ROW(S178)-ROW(S$3),入力!$BB$3:$BB$1048576,0),MATCH(S$3,入力!$BV$2:$CN$2,0)),"")</f>
        <v/>
      </c>
      <c r="U178" s="28" t="str">
        <f>IF(Z178="","",COUNT($Z$4:Z178))</f>
        <v/>
      </c>
      <c r="V178" s="73" t="str">
        <f t="shared" si="3"/>
        <v/>
      </c>
      <c r="W178" s="113" t="str">
        <f>IF(OR($B178="",$B178=$B179),"",SUMIF($B$4:$B178,$B178,Q$4:Q178))</f>
        <v/>
      </c>
      <c r="X178" s="113" t="str">
        <f>IF(OR($B178="",$B178=$B179),"",SUMIF($B$4:$B178,$B178,K$4:K178)-Y178)</f>
        <v/>
      </c>
      <c r="Y178" s="113" t="str">
        <f>IF(OR($B178="",$B178=$B179),"",SUMIFS(K$4:K178,B$4:B178,$B178,F$4:F178,$Y$3))</f>
        <v/>
      </c>
      <c r="Z178" s="113" t="str">
        <f>IF(OR($B178="",$B178=$B179),"",SUMIF($B$4:$B178,$B178,S$4:S178))</f>
        <v/>
      </c>
    </row>
    <row r="179" spans="1:26" ht="25.05" customHeight="1" x14ac:dyDescent="0.2">
      <c r="A179" s="133" t="str">
        <f>IF(OR(B179="",AND(B178=B179,D178=D179)),"",MAX($A$4:A178)+1)</f>
        <v/>
      </c>
      <c r="B179" s="73" t="str">
        <f>IFERROR(INDEX(入力!$BV$3:$CN$1048576,MATCH(ROW(B179)-ROW(B$3),入力!$BB$3:$BB$1048576,0),MATCH(B$3,入力!$BV$2:$CN$2,0)),"")</f>
        <v/>
      </c>
      <c r="C179" s="74" t="str">
        <f>IFERROR(INDEX(入力!$BV$3:$CN$1048576,MATCH(ROW(C179)-ROW(C$3),入力!$BB$3:$BB$1048576,0),MATCH(C$3,入力!$BV$2:$CN$2,0)),"")</f>
        <v/>
      </c>
      <c r="D179" s="75" t="str">
        <f>IFERROR(INDEX(入力!$BO$3:$BO$1048576,MATCH(ROW(D179)-ROW(D$3),入力!$BB$3:$BB$1048576,0),0),"")</f>
        <v/>
      </c>
      <c r="E179" s="74" t="str">
        <f>IFERROR(INDEX(入力!$BV$3:$CN$1048576,MATCH(ROW(E179)-ROW(E$3),入力!$BB$3:$BB$1048576,0),MATCH(E$3,入力!$BV$2:$CN$2,0)),"")</f>
        <v/>
      </c>
      <c r="F179" s="74" t="str">
        <f>IFERROR(INDEX(入力!$BV$3:$CN$1048576,MATCH(ROW(F179)-ROW(F$3),入力!$BB$3:$BB$1048576,0),MATCH(F$3,入力!$BV$2:$CN$2,0)),"")</f>
        <v/>
      </c>
      <c r="G179" s="74" t="str">
        <f>IFERROR(INDEX(入力!$BV$3:$CN$1048576,MATCH(ROW(G179)-ROW(G$3),入力!$BB$3:$BB$1048576,0),MATCH(G$3,入力!$BV$2:$CN$2,0)),"")</f>
        <v/>
      </c>
      <c r="H179" s="75" t="str">
        <f>IFERROR(INDEX(入力!$BV$3:$CN$1048576,MATCH(ROW(H179)-ROW(H$3),入力!$BB$3:$BB$1048576,0),MATCH(H$3,入力!$BV$2:$CN$2,0)),"")</f>
        <v/>
      </c>
      <c r="I179" s="76" t="str">
        <f>IFERROR(INDEX(入力!$BV$3:$CN$1048576,MATCH(ROW(I179)-ROW(I$3),入力!$BB$3:$BB$1048576,0),MATCH(I$3,入力!$BV$2:$CN$2,0)),"")</f>
        <v/>
      </c>
      <c r="J179" s="75" t="str">
        <f>IFERROR(INDEX(入力!$BV$3:$CN$1048576,MATCH(ROW(J179)-ROW(J$3),入力!$BB$3:$BB$1048576,0),MATCH(J$3,入力!$BV$2:$CN$2,0)),"")</f>
        <v/>
      </c>
      <c r="K179" s="75" t="str">
        <f>IFERROR(INDEX(入力!$BV$3:$CN$1048576,MATCH(ROW(K179)-ROW(K$3),入力!$BB$3:$BB$1048576,0),MATCH(K$3,入力!$BV$2:$CN$2,0)),"")</f>
        <v/>
      </c>
      <c r="L179" s="75" t="str">
        <f>IFERROR(INDEX(入力!$BV$3:$CN$1048576,MATCH(ROW(L179)-ROW(L$3),入力!$BB$3:$BB$1048576,0),MATCH(L$3,入力!$BV$2:$CN$2,0)),"")</f>
        <v/>
      </c>
      <c r="M179" s="117" t="str">
        <f>IFERROR(IF(履歴検索!$A179="","",INDEX(入力!$BV$3:$CN$1048576,MATCH(ROW(M179)-ROW(M$3),入力!$BB$3:$BB$1048576,0),MATCH(M$3,入力!$BV$2:$CN$2,0))),"")</f>
        <v/>
      </c>
      <c r="N179" s="75" t="str">
        <f>IFERROR(INDEX(入力!$BV$3:$CN$1048576,MATCH(ROW(N179)-ROW(N$3),入力!$BB$3:$BB$1048576,0),MATCH(N$3,入力!$BV$2:$CN$2,0)),"")</f>
        <v/>
      </c>
      <c r="O179" s="294" t="str">
        <f>IFERROR(INDEX(入力!$CJ$3:$CN$1048576,MATCH(ROW(O179)-ROW(O$3),入力!$BB$3:$BB$1048576,0),MATCH(O$3,入力!$CJ$2:$CN$2,0)),"")</f>
        <v/>
      </c>
      <c r="P179" s="294" t="str">
        <f>IFERROR(INDEX(入力!$CJ$3:$CN$1048576,MATCH(ROW(P179)-ROW(P$3),入力!$BB$3:$BB$1048576,0),MATCH(P$3,入力!$CJ$2:$CN$2,0)),"")</f>
        <v/>
      </c>
      <c r="Q179" s="294" t="str">
        <f>IFERROR(INDEX(入力!$BV$3:$CN$1048576,MATCH(ROW(Q179)-ROW(Q$3),入力!$BB$3:$BB$1048576,0),MATCH(Q$3,入力!$BV$2:$CN$2,0)),"")</f>
        <v/>
      </c>
      <c r="R179" s="77" t="str">
        <f>IFERROR(INDEX(入力!$BV$3:$CN$1048576,MATCH(ROW(R179)-ROW(R$3),入力!$BB$3:$BB$1048576,0),MATCH(R$3,入力!$BV$2:$CN$2,0)),"")</f>
        <v/>
      </c>
      <c r="S179" s="77" t="str">
        <f>IFERROR(INDEX(入力!$BV$3:$CN$1048576,MATCH(ROW(S179)-ROW(S$3),入力!$BB$3:$BB$1048576,0),MATCH(S$3,入力!$BV$2:$CN$2,0)),"")</f>
        <v/>
      </c>
      <c r="U179" s="28" t="str">
        <f>IF(Z179="","",COUNT($Z$4:Z179))</f>
        <v/>
      </c>
      <c r="V179" s="73" t="str">
        <f t="shared" si="3"/>
        <v/>
      </c>
      <c r="W179" s="113" t="str">
        <f>IF(OR($B179="",$B179=$B180),"",SUMIF($B$4:$B179,$B179,Q$4:Q179))</f>
        <v/>
      </c>
      <c r="X179" s="113" t="str">
        <f>IF(OR($B179="",$B179=$B180),"",SUMIF($B$4:$B179,$B179,K$4:K179)-Y179)</f>
        <v/>
      </c>
      <c r="Y179" s="113" t="str">
        <f>IF(OR($B179="",$B179=$B180),"",SUMIFS(K$4:K179,B$4:B179,$B179,F$4:F179,$Y$3))</f>
        <v/>
      </c>
      <c r="Z179" s="113" t="str">
        <f>IF(OR($B179="",$B179=$B180),"",SUMIF($B$4:$B179,$B179,S$4:S179))</f>
        <v/>
      </c>
    </row>
    <row r="180" spans="1:26" ht="25.05" customHeight="1" x14ac:dyDescent="0.2">
      <c r="A180" s="133" t="str">
        <f>IF(OR(B180="",AND(B179=B180,D179=D180)),"",MAX($A$4:A179)+1)</f>
        <v/>
      </c>
      <c r="B180" s="73" t="str">
        <f>IFERROR(INDEX(入力!$BV$3:$CN$1048576,MATCH(ROW(B180)-ROW(B$3),入力!$BB$3:$BB$1048576,0),MATCH(B$3,入力!$BV$2:$CN$2,0)),"")</f>
        <v/>
      </c>
      <c r="C180" s="74" t="str">
        <f>IFERROR(INDEX(入力!$BV$3:$CN$1048576,MATCH(ROW(C180)-ROW(C$3),入力!$BB$3:$BB$1048576,0),MATCH(C$3,入力!$BV$2:$CN$2,0)),"")</f>
        <v/>
      </c>
      <c r="D180" s="75" t="str">
        <f>IFERROR(INDEX(入力!$BO$3:$BO$1048576,MATCH(ROW(D180)-ROW(D$3),入力!$BB$3:$BB$1048576,0),0),"")</f>
        <v/>
      </c>
      <c r="E180" s="74" t="str">
        <f>IFERROR(INDEX(入力!$BV$3:$CN$1048576,MATCH(ROW(E180)-ROW(E$3),入力!$BB$3:$BB$1048576,0),MATCH(E$3,入力!$BV$2:$CN$2,0)),"")</f>
        <v/>
      </c>
      <c r="F180" s="74" t="str">
        <f>IFERROR(INDEX(入力!$BV$3:$CN$1048576,MATCH(ROW(F180)-ROW(F$3),入力!$BB$3:$BB$1048576,0),MATCH(F$3,入力!$BV$2:$CN$2,0)),"")</f>
        <v/>
      </c>
      <c r="G180" s="74" t="str">
        <f>IFERROR(INDEX(入力!$BV$3:$CN$1048576,MATCH(ROW(G180)-ROW(G$3),入力!$BB$3:$BB$1048576,0),MATCH(G$3,入力!$BV$2:$CN$2,0)),"")</f>
        <v/>
      </c>
      <c r="H180" s="75" t="str">
        <f>IFERROR(INDEX(入力!$BV$3:$CN$1048576,MATCH(ROW(H180)-ROW(H$3),入力!$BB$3:$BB$1048576,0),MATCH(H$3,入力!$BV$2:$CN$2,0)),"")</f>
        <v/>
      </c>
      <c r="I180" s="76" t="str">
        <f>IFERROR(INDEX(入力!$BV$3:$CN$1048576,MATCH(ROW(I180)-ROW(I$3),入力!$BB$3:$BB$1048576,0),MATCH(I$3,入力!$BV$2:$CN$2,0)),"")</f>
        <v/>
      </c>
      <c r="J180" s="75" t="str">
        <f>IFERROR(INDEX(入力!$BV$3:$CN$1048576,MATCH(ROW(J180)-ROW(J$3),入力!$BB$3:$BB$1048576,0),MATCH(J$3,入力!$BV$2:$CN$2,0)),"")</f>
        <v/>
      </c>
      <c r="K180" s="75" t="str">
        <f>IFERROR(INDEX(入力!$BV$3:$CN$1048576,MATCH(ROW(K180)-ROW(K$3),入力!$BB$3:$BB$1048576,0),MATCH(K$3,入力!$BV$2:$CN$2,0)),"")</f>
        <v/>
      </c>
      <c r="L180" s="75" t="str">
        <f>IFERROR(INDEX(入力!$BV$3:$CN$1048576,MATCH(ROW(L180)-ROW(L$3),入力!$BB$3:$BB$1048576,0),MATCH(L$3,入力!$BV$2:$CN$2,0)),"")</f>
        <v/>
      </c>
      <c r="M180" s="117" t="str">
        <f>IFERROR(IF(履歴検索!$A180="","",INDEX(入力!$BV$3:$CN$1048576,MATCH(ROW(M180)-ROW(M$3),入力!$BB$3:$BB$1048576,0),MATCH(M$3,入力!$BV$2:$CN$2,0))),"")</f>
        <v/>
      </c>
      <c r="N180" s="75" t="str">
        <f>IFERROR(INDEX(入力!$BV$3:$CN$1048576,MATCH(ROW(N180)-ROW(N$3),入力!$BB$3:$BB$1048576,0),MATCH(N$3,入力!$BV$2:$CN$2,0)),"")</f>
        <v/>
      </c>
      <c r="O180" s="294" t="str">
        <f>IFERROR(INDEX(入力!$CJ$3:$CN$1048576,MATCH(ROW(O180)-ROW(O$3),入力!$BB$3:$BB$1048576,0),MATCH(O$3,入力!$CJ$2:$CN$2,0)),"")</f>
        <v/>
      </c>
      <c r="P180" s="294" t="str">
        <f>IFERROR(INDEX(入力!$CJ$3:$CN$1048576,MATCH(ROW(P180)-ROW(P$3),入力!$BB$3:$BB$1048576,0),MATCH(P$3,入力!$CJ$2:$CN$2,0)),"")</f>
        <v/>
      </c>
      <c r="Q180" s="294" t="str">
        <f>IFERROR(INDEX(入力!$BV$3:$CN$1048576,MATCH(ROW(Q180)-ROW(Q$3),入力!$BB$3:$BB$1048576,0),MATCH(Q$3,入力!$BV$2:$CN$2,0)),"")</f>
        <v/>
      </c>
      <c r="R180" s="77" t="str">
        <f>IFERROR(INDEX(入力!$BV$3:$CN$1048576,MATCH(ROW(R180)-ROW(R$3),入力!$BB$3:$BB$1048576,0),MATCH(R$3,入力!$BV$2:$CN$2,0)),"")</f>
        <v/>
      </c>
      <c r="S180" s="77" t="str">
        <f>IFERROR(INDEX(入力!$BV$3:$CN$1048576,MATCH(ROW(S180)-ROW(S$3),入力!$BB$3:$BB$1048576,0),MATCH(S$3,入力!$BV$2:$CN$2,0)),"")</f>
        <v/>
      </c>
      <c r="U180" s="28" t="str">
        <f>IF(Z180="","",COUNT($Z$4:Z180))</f>
        <v/>
      </c>
      <c r="V180" s="73" t="str">
        <f t="shared" si="3"/>
        <v/>
      </c>
      <c r="W180" s="113" t="str">
        <f>IF(OR($B180="",$B180=$B181),"",SUMIF($B$4:$B180,$B180,Q$4:Q180))</f>
        <v/>
      </c>
      <c r="X180" s="113" t="str">
        <f>IF(OR($B180="",$B180=$B181),"",SUMIF($B$4:$B180,$B180,K$4:K180)-Y180)</f>
        <v/>
      </c>
      <c r="Y180" s="113" t="str">
        <f>IF(OR($B180="",$B180=$B181),"",SUMIFS(K$4:K180,B$4:B180,$B180,F$4:F180,$Y$3))</f>
        <v/>
      </c>
      <c r="Z180" s="113" t="str">
        <f>IF(OR($B180="",$B180=$B181),"",SUMIF($B$4:$B180,$B180,S$4:S180))</f>
        <v/>
      </c>
    </row>
    <row r="181" spans="1:26" ht="25.05" customHeight="1" x14ac:dyDescent="0.2">
      <c r="A181" s="133" t="str">
        <f>IF(OR(B181="",AND(B180=B181,D180=D181)),"",MAX($A$4:A180)+1)</f>
        <v/>
      </c>
      <c r="B181" s="73" t="str">
        <f>IFERROR(INDEX(入力!$BV$3:$CN$1048576,MATCH(ROW(B181)-ROW(B$3),入力!$BB$3:$BB$1048576,0),MATCH(B$3,入力!$BV$2:$CN$2,0)),"")</f>
        <v/>
      </c>
      <c r="C181" s="74" t="str">
        <f>IFERROR(INDEX(入力!$BV$3:$CN$1048576,MATCH(ROW(C181)-ROW(C$3),入力!$BB$3:$BB$1048576,0),MATCH(C$3,入力!$BV$2:$CN$2,0)),"")</f>
        <v/>
      </c>
      <c r="D181" s="75" t="str">
        <f>IFERROR(INDEX(入力!$BO$3:$BO$1048576,MATCH(ROW(D181)-ROW(D$3),入力!$BB$3:$BB$1048576,0),0),"")</f>
        <v/>
      </c>
      <c r="E181" s="74" t="str">
        <f>IFERROR(INDEX(入力!$BV$3:$CN$1048576,MATCH(ROW(E181)-ROW(E$3),入力!$BB$3:$BB$1048576,0),MATCH(E$3,入力!$BV$2:$CN$2,0)),"")</f>
        <v/>
      </c>
      <c r="F181" s="74" t="str">
        <f>IFERROR(INDEX(入力!$BV$3:$CN$1048576,MATCH(ROW(F181)-ROW(F$3),入力!$BB$3:$BB$1048576,0),MATCH(F$3,入力!$BV$2:$CN$2,0)),"")</f>
        <v/>
      </c>
      <c r="G181" s="74" t="str">
        <f>IFERROR(INDEX(入力!$BV$3:$CN$1048576,MATCH(ROW(G181)-ROW(G$3),入力!$BB$3:$BB$1048576,0),MATCH(G$3,入力!$BV$2:$CN$2,0)),"")</f>
        <v/>
      </c>
      <c r="H181" s="75" t="str">
        <f>IFERROR(INDEX(入力!$BV$3:$CN$1048576,MATCH(ROW(H181)-ROW(H$3),入力!$BB$3:$BB$1048576,0),MATCH(H$3,入力!$BV$2:$CN$2,0)),"")</f>
        <v/>
      </c>
      <c r="I181" s="76" t="str">
        <f>IFERROR(INDEX(入力!$BV$3:$CN$1048576,MATCH(ROW(I181)-ROW(I$3),入力!$BB$3:$BB$1048576,0),MATCH(I$3,入力!$BV$2:$CN$2,0)),"")</f>
        <v/>
      </c>
      <c r="J181" s="75" t="str">
        <f>IFERROR(INDEX(入力!$BV$3:$CN$1048576,MATCH(ROW(J181)-ROW(J$3),入力!$BB$3:$BB$1048576,0),MATCH(J$3,入力!$BV$2:$CN$2,0)),"")</f>
        <v/>
      </c>
      <c r="K181" s="75" t="str">
        <f>IFERROR(INDEX(入力!$BV$3:$CN$1048576,MATCH(ROW(K181)-ROW(K$3),入力!$BB$3:$BB$1048576,0),MATCH(K$3,入力!$BV$2:$CN$2,0)),"")</f>
        <v/>
      </c>
      <c r="L181" s="75" t="str">
        <f>IFERROR(INDEX(入力!$BV$3:$CN$1048576,MATCH(ROW(L181)-ROW(L$3),入力!$BB$3:$BB$1048576,0),MATCH(L$3,入力!$BV$2:$CN$2,0)),"")</f>
        <v/>
      </c>
      <c r="M181" s="117" t="str">
        <f>IFERROR(IF(履歴検索!$A181="","",INDEX(入力!$BV$3:$CN$1048576,MATCH(ROW(M181)-ROW(M$3),入力!$BB$3:$BB$1048576,0),MATCH(M$3,入力!$BV$2:$CN$2,0))),"")</f>
        <v/>
      </c>
      <c r="N181" s="75" t="str">
        <f>IFERROR(INDEX(入力!$BV$3:$CN$1048576,MATCH(ROW(N181)-ROW(N$3),入力!$BB$3:$BB$1048576,0),MATCH(N$3,入力!$BV$2:$CN$2,0)),"")</f>
        <v/>
      </c>
      <c r="O181" s="294" t="str">
        <f>IFERROR(INDEX(入力!$CJ$3:$CN$1048576,MATCH(ROW(O181)-ROW(O$3),入力!$BB$3:$BB$1048576,0),MATCH(O$3,入力!$CJ$2:$CN$2,0)),"")</f>
        <v/>
      </c>
      <c r="P181" s="294" t="str">
        <f>IFERROR(INDEX(入力!$CJ$3:$CN$1048576,MATCH(ROW(P181)-ROW(P$3),入力!$BB$3:$BB$1048576,0),MATCH(P$3,入力!$CJ$2:$CN$2,0)),"")</f>
        <v/>
      </c>
      <c r="Q181" s="294" t="str">
        <f>IFERROR(INDEX(入力!$BV$3:$CN$1048576,MATCH(ROW(Q181)-ROW(Q$3),入力!$BB$3:$BB$1048576,0),MATCH(Q$3,入力!$BV$2:$CN$2,0)),"")</f>
        <v/>
      </c>
      <c r="R181" s="77" t="str">
        <f>IFERROR(INDEX(入力!$BV$3:$CN$1048576,MATCH(ROW(R181)-ROW(R$3),入力!$BB$3:$BB$1048576,0),MATCH(R$3,入力!$BV$2:$CN$2,0)),"")</f>
        <v/>
      </c>
      <c r="S181" s="77" t="str">
        <f>IFERROR(INDEX(入力!$BV$3:$CN$1048576,MATCH(ROW(S181)-ROW(S$3),入力!$BB$3:$BB$1048576,0),MATCH(S$3,入力!$BV$2:$CN$2,0)),"")</f>
        <v/>
      </c>
      <c r="U181" s="28" t="str">
        <f>IF(Z181="","",COUNT($Z$4:Z181))</f>
        <v/>
      </c>
      <c r="V181" s="73" t="str">
        <f t="shared" si="3"/>
        <v/>
      </c>
      <c r="W181" s="113" t="str">
        <f>IF(OR($B181="",$B181=$B182),"",SUMIF($B$4:$B181,$B181,Q$4:Q181))</f>
        <v/>
      </c>
      <c r="X181" s="113" t="str">
        <f>IF(OR($B181="",$B181=$B182),"",SUMIF($B$4:$B181,$B181,K$4:K181)-Y181)</f>
        <v/>
      </c>
      <c r="Y181" s="113" t="str">
        <f>IF(OR($B181="",$B181=$B182),"",SUMIFS(K$4:K181,B$4:B181,$B181,F$4:F181,$Y$3))</f>
        <v/>
      </c>
      <c r="Z181" s="113" t="str">
        <f>IF(OR($B181="",$B181=$B182),"",SUMIF($B$4:$B181,$B181,S$4:S181))</f>
        <v/>
      </c>
    </row>
    <row r="182" spans="1:26" ht="25.05" customHeight="1" x14ac:dyDescent="0.2">
      <c r="A182" s="133" t="str">
        <f>IF(OR(B182="",AND(B181=B182,D181=D182)),"",MAX($A$4:A181)+1)</f>
        <v/>
      </c>
      <c r="B182" s="73" t="str">
        <f>IFERROR(INDEX(入力!$BV$3:$CN$1048576,MATCH(ROW(B182)-ROW(B$3),入力!$BB$3:$BB$1048576,0),MATCH(B$3,入力!$BV$2:$CN$2,0)),"")</f>
        <v/>
      </c>
      <c r="C182" s="74" t="str">
        <f>IFERROR(INDEX(入力!$BV$3:$CN$1048576,MATCH(ROW(C182)-ROW(C$3),入力!$BB$3:$BB$1048576,0),MATCH(C$3,入力!$BV$2:$CN$2,0)),"")</f>
        <v/>
      </c>
      <c r="D182" s="75" t="str">
        <f>IFERROR(INDEX(入力!$BO$3:$BO$1048576,MATCH(ROW(D182)-ROW(D$3),入力!$BB$3:$BB$1048576,0),0),"")</f>
        <v/>
      </c>
      <c r="E182" s="74" t="str">
        <f>IFERROR(INDEX(入力!$BV$3:$CN$1048576,MATCH(ROW(E182)-ROW(E$3),入力!$BB$3:$BB$1048576,0),MATCH(E$3,入力!$BV$2:$CN$2,0)),"")</f>
        <v/>
      </c>
      <c r="F182" s="74" t="str">
        <f>IFERROR(INDEX(入力!$BV$3:$CN$1048576,MATCH(ROW(F182)-ROW(F$3),入力!$BB$3:$BB$1048576,0),MATCH(F$3,入力!$BV$2:$CN$2,0)),"")</f>
        <v/>
      </c>
      <c r="G182" s="74" t="str">
        <f>IFERROR(INDEX(入力!$BV$3:$CN$1048576,MATCH(ROW(G182)-ROW(G$3),入力!$BB$3:$BB$1048576,0),MATCH(G$3,入力!$BV$2:$CN$2,0)),"")</f>
        <v/>
      </c>
      <c r="H182" s="75" t="str">
        <f>IFERROR(INDEX(入力!$BV$3:$CN$1048576,MATCH(ROW(H182)-ROW(H$3),入力!$BB$3:$BB$1048576,0),MATCH(H$3,入力!$BV$2:$CN$2,0)),"")</f>
        <v/>
      </c>
      <c r="I182" s="76" t="str">
        <f>IFERROR(INDEX(入力!$BV$3:$CN$1048576,MATCH(ROW(I182)-ROW(I$3),入力!$BB$3:$BB$1048576,0),MATCH(I$3,入力!$BV$2:$CN$2,0)),"")</f>
        <v/>
      </c>
      <c r="J182" s="75" t="str">
        <f>IFERROR(INDEX(入力!$BV$3:$CN$1048576,MATCH(ROW(J182)-ROW(J$3),入力!$BB$3:$BB$1048576,0),MATCH(J$3,入力!$BV$2:$CN$2,0)),"")</f>
        <v/>
      </c>
      <c r="K182" s="75" t="str">
        <f>IFERROR(INDEX(入力!$BV$3:$CN$1048576,MATCH(ROW(K182)-ROW(K$3),入力!$BB$3:$BB$1048576,0),MATCH(K$3,入力!$BV$2:$CN$2,0)),"")</f>
        <v/>
      </c>
      <c r="L182" s="75" t="str">
        <f>IFERROR(INDEX(入力!$BV$3:$CN$1048576,MATCH(ROW(L182)-ROW(L$3),入力!$BB$3:$BB$1048576,0),MATCH(L$3,入力!$BV$2:$CN$2,0)),"")</f>
        <v/>
      </c>
      <c r="M182" s="117" t="str">
        <f>IFERROR(IF(履歴検索!$A182="","",INDEX(入力!$BV$3:$CN$1048576,MATCH(ROW(M182)-ROW(M$3),入力!$BB$3:$BB$1048576,0),MATCH(M$3,入力!$BV$2:$CN$2,0))),"")</f>
        <v/>
      </c>
      <c r="N182" s="75" t="str">
        <f>IFERROR(INDEX(入力!$BV$3:$CN$1048576,MATCH(ROW(N182)-ROW(N$3),入力!$BB$3:$BB$1048576,0),MATCH(N$3,入力!$BV$2:$CN$2,0)),"")</f>
        <v/>
      </c>
      <c r="O182" s="294" t="str">
        <f>IFERROR(INDEX(入力!$CJ$3:$CN$1048576,MATCH(ROW(O182)-ROW(O$3),入力!$BB$3:$BB$1048576,0),MATCH(O$3,入力!$CJ$2:$CN$2,0)),"")</f>
        <v/>
      </c>
      <c r="P182" s="294" t="str">
        <f>IFERROR(INDEX(入力!$CJ$3:$CN$1048576,MATCH(ROW(P182)-ROW(P$3),入力!$BB$3:$BB$1048576,0),MATCH(P$3,入力!$CJ$2:$CN$2,0)),"")</f>
        <v/>
      </c>
      <c r="Q182" s="294" t="str">
        <f>IFERROR(INDEX(入力!$BV$3:$CN$1048576,MATCH(ROW(Q182)-ROW(Q$3),入力!$BB$3:$BB$1048576,0),MATCH(Q$3,入力!$BV$2:$CN$2,0)),"")</f>
        <v/>
      </c>
      <c r="R182" s="77" t="str">
        <f>IFERROR(INDEX(入力!$BV$3:$CN$1048576,MATCH(ROW(R182)-ROW(R$3),入力!$BB$3:$BB$1048576,0),MATCH(R$3,入力!$BV$2:$CN$2,0)),"")</f>
        <v/>
      </c>
      <c r="S182" s="77" t="str">
        <f>IFERROR(INDEX(入力!$BV$3:$CN$1048576,MATCH(ROW(S182)-ROW(S$3),入力!$BB$3:$BB$1048576,0),MATCH(S$3,入力!$BV$2:$CN$2,0)),"")</f>
        <v/>
      </c>
      <c r="U182" s="28" t="str">
        <f>IF(Z182="","",COUNT($Z$4:Z182))</f>
        <v/>
      </c>
      <c r="V182" s="73" t="str">
        <f t="shared" si="3"/>
        <v/>
      </c>
      <c r="W182" s="113" t="str">
        <f>IF(OR($B182="",$B182=$B183),"",SUMIF($B$4:$B182,$B182,Q$4:Q182))</f>
        <v/>
      </c>
      <c r="X182" s="113" t="str">
        <f>IF(OR($B182="",$B182=$B183),"",SUMIF($B$4:$B182,$B182,K$4:K182)-Y182)</f>
        <v/>
      </c>
      <c r="Y182" s="113" t="str">
        <f>IF(OR($B182="",$B182=$B183),"",SUMIFS(K$4:K182,B$4:B182,$B182,F$4:F182,$Y$3))</f>
        <v/>
      </c>
      <c r="Z182" s="113" t="str">
        <f>IF(OR($B182="",$B182=$B183),"",SUMIF($B$4:$B182,$B182,S$4:S182))</f>
        <v/>
      </c>
    </row>
    <row r="183" spans="1:26" ht="25.05" customHeight="1" x14ac:dyDescent="0.2">
      <c r="A183" s="133" t="str">
        <f>IF(OR(B183="",AND(B182=B183,D182=D183)),"",MAX($A$4:A182)+1)</f>
        <v/>
      </c>
      <c r="B183" s="73" t="str">
        <f>IFERROR(INDEX(入力!$BV$3:$CN$1048576,MATCH(ROW(B183)-ROW(B$3),入力!$BB$3:$BB$1048576,0),MATCH(B$3,入力!$BV$2:$CN$2,0)),"")</f>
        <v/>
      </c>
      <c r="C183" s="74" t="str">
        <f>IFERROR(INDEX(入力!$BV$3:$CN$1048576,MATCH(ROW(C183)-ROW(C$3),入力!$BB$3:$BB$1048576,0),MATCH(C$3,入力!$BV$2:$CN$2,0)),"")</f>
        <v/>
      </c>
      <c r="D183" s="75" t="str">
        <f>IFERROR(INDEX(入力!$BO$3:$BO$1048576,MATCH(ROW(D183)-ROW(D$3),入力!$BB$3:$BB$1048576,0),0),"")</f>
        <v/>
      </c>
      <c r="E183" s="74" t="str">
        <f>IFERROR(INDEX(入力!$BV$3:$CN$1048576,MATCH(ROW(E183)-ROW(E$3),入力!$BB$3:$BB$1048576,0),MATCH(E$3,入力!$BV$2:$CN$2,0)),"")</f>
        <v/>
      </c>
      <c r="F183" s="74" t="str">
        <f>IFERROR(INDEX(入力!$BV$3:$CN$1048576,MATCH(ROW(F183)-ROW(F$3),入力!$BB$3:$BB$1048576,0),MATCH(F$3,入力!$BV$2:$CN$2,0)),"")</f>
        <v/>
      </c>
      <c r="G183" s="74" t="str">
        <f>IFERROR(INDEX(入力!$BV$3:$CN$1048576,MATCH(ROW(G183)-ROW(G$3),入力!$BB$3:$BB$1048576,0),MATCH(G$3,入力!$BV$2:$CN$2,0)),"")</f>
        <v/>
      </c>
      <c r="H183" s="75" t="str">
        <f>IFERROR(INDEX(入力!$BV$3:$CN$1048576,MATCH(ROW(H183)-ROW(H$3),入力!$BB$3:$BB$1048576,0),MATCH(H$3,入力!$BV$2:$CN$2,0)),"")</f>
        <v/>
      </c>
      <c r="I183" s="76" t="str">
        <f>IFERROR(INDEX(入力!$BV$3:$CN$1048576,MATCH(ROW(I183)-ROW(I$3),入力!$BB$3:$BB$1048576,0),MATCH(I$3,入力!$BV$2:$CN$2,0)),"")</f>
        <v/>
      </c>
      <c r="J183" s="75" t="str">
        <f>IFERROR(INDEX(入力!$BV$3:$CN$1048576,MATCH(ROW(J183)-ROW(J$3),入力!$BB$3:$BB$1048576,0),MATCH(J$3,入力!$BV$2:$CN$2,0)),"")</f>
        <v/>
      </c>
      <c r="K183" s="75" t="str">
        <f>IFERROR(INDEX(入力!$BV$3:$CN$1048576,MATCH(ROW(K183)-ROW(K$3),入力!$BB$3:$BB$1048576,0),MATCH(K$3,入力!$BV$2:$CN$2,0)),"")</f>
        <v/>
      </c>
      <c r="L183" s="75" t="str">
        <f>IFERROR(INDEX(入力!$BV$3:$CN$1048576,MATCH(ROW(L183)-ROW(L$3),入力!$BB$3:$BB$1048576,0),MATCH(L$3,入力!$BV$2:$CN$2,0)),"")</f>
        <v/>
      </c>
      <c r="M183" s="117" t="str">
        <f>IFERROR(IF(履歴検索!$A183="","",INDEX(入力!$BV$3:$CN$1048576,MATCH(ROW(M183)-ROW(M$3),入力!$BB$3:$BB$1048576,0),MATCH(M$3,入力!$BV$2:$CN$2,0))),"")</f>
        <v/>
      </c>
      <c r="N183" s="75" t="str">
        <f>IFERROR(INDEX(入力!$BV$3:$CN$1048576,MATCH(ROW(N183)-ROW(N$3),入力!$BB$3:$BB$1048576,0),MATCH(N$3,入力!$BV$2:$CN$2,0)),"")</f>
        <v/>
      </c>
      <c r="O183" s="294" t="str">
        <f>IFERROR(INDEX(入力!$CJ$3:$CN$1048576,MATCH(ROW(O183)-ROW(O$3),入力!$BB$3:$BB$1048576,0),MATCH(O$3,入力!$CJ$2:$CN$2,0)),"")</f>
        <v/>
      </c>
      <c r="P183" s="294" t="str">
        <f>IFERROR(INDEX(入力!$CJ$3:$CN$1048576,MATCH(ROW(P183)-ROW(P$3),入力!$BB$3:$BB$1048576,0),MATCH(P$3,入力!$CJ$2:$CN$2,0)),"")</f>
        <v/>
      </c>
      <c r="Q183" s="294" t="str">
        <f>IFERROR(INDEX(入力!$BV$3:$CN$1048576,MATCH(ROW(Q183)-ROW(Q$3),入力!$BB$3:$BB$1048576,0),MATCH(Q$3,入力!$BV$2:$CN$2,0)),"")</f>
        <v/>
      </c>
      <c r="R183" s="77" t="str">
        <f>IFERROR(INDEX(入力!$BV$3:$CN$1048576,MATCH(ROW(R183)-ROW(R$3),入力!$BB$3:$BB$1048576,0),MATCH(R$3,入力!$BV$2:$CN$2,0)),"")</f>
        <v/>
      </c>
      <c r="S183" s="77" t="str">
        <f>IFERROR(INDEX(入力!$BV$3:$CN$1048576,MATCH(ROW(S183)-ROW(S$3),入力!$BB$3:$BB$1048576,0),MATCH(S$3,入力!$BV$2:$CN$2,0)),"")</f>
        <v/>
      </c>
      <c r="U183" s="28" t="str">
        <f>IF(Z183="","",COUNT($Z$4:Z183))</f>
        <v/>
      </c>
      <c r="V183" s="73" t="str">
        <f t="shared" si="3"/>
        <v/>
      </c>
      <c r="W183" s="113" t="str">
        <f>IF(OR($B183="",$B183=$B184),"",SUMIF($B$4:$B183,$B183,Q$4:Q183))</f>
        <v/>
      </c>
      <c r="X183" s="113" t="str">
        <f>IF(OR($B183="",$B183=$B184),"",SUMIF($B$4:$B183,$B183,K$4:K183)-Y183)</f>
        <v/>
      </c>
      <c r="Y183" s="113" t="str">
        <f>IF(OR($B183="",$B183=$B184),"",SUMIFS(K$4:K183,B$4:B183,$B183,F$4:F183,$Y$3))</f>
        <v/>
      </c>
      <c r="Z183" s="113" t="str">
        <f>IF(OR($B183="",$B183=$B184),"",SUMIF($B$4:$B183,$B183,S$4:S183))</f>
        <v/>
      </c>
    </row>
    <row r="184" spans="1:26" ht="25.05" customHeight="1" x14ac:dyDescent="0.2">
      <c r="A184" s="133" t="str">
        <f>IF(OR(B184="",AND(B183=B184,D183=D184)),"",MAX($A$4:A183)+1)</f>
        <v/>
      </c>
      <c r="B184" s="73" t="str">
        <f>IFERROR(INDEX(入力!$BV$3:$CN$1048576,MATCH(ROW(B184)-ROW(B$3),入力!$BB$3:$BB$1048576,0),MATCH(B$3,入力!$BV$2:$CN$2,0)),"")</f>
        <v/>
      </c>
      <c r="C184" s="74" t="str">
        <f>IFERROR(INDEX(入力!$BV$3:$CN$1048576,MATCH(ROW(C184)-ROW(C$3),入力!$BB$3:$BB$1048576,0),MATCH(C$3,入力!$BV$2:$CN$2,0)),"")</f>
        <v/>
      </c>
      <c r="D184" s="75" t="str">
        <f>IFERROR(INDEX(入力!$BO$3:$BO$1048576,MATCH(ROW(D184)-ROW(D$3),入力!$BB$3:$BB$1048576,0),0),"")</f>
        <v/>
      </c>
      <c r="E184" s="74" t="str">
        <f>IFERROR(INDEX(入力!$BV$3:$CN$1048576,MATCH(ROW(E184)-ROW(E$3),入力!$BB$3:$BB$1048576,0),MATCH(E$3,入力!$BV$2:$CN$2,0)),"")</f>
        <v/>
      </c>
      <c r="F184" s="74" t="str">
        <f>IFERROR(INDEX(入力!$BV$3:$CN$1048576,MATCH(ROW(F184)-ROW(F$3),入力!$BB$3:$BB$1048576,0),MATCH(F$3,入力!$BV$2:$CN$2,0)),"")</f>
        <v/>
      </c>
      <c r="G184" s="74" t="str">
        <f>IFERROR(INDEX(入力!$BV$3:$CN$1048576,MATCH(ROW(G184)-ROW(G$3),入力!$BB$3:$BB$1048576,0),MATCH(G$3,入力!$BV$2:$CN$2,0)),"")</f>
        <v/>
      </c>
      <c r="H184" s="75" t="str">
        <f>IFERROR(INDEX(入力!$BV$3:$CN$1048576,MATCH(ROW(H184)-ROW(H$3),入力!$BB$3:$BB$1048576,0),MATCH(H$3,入力!$BV$2:$CN$2,0)),"")</f>
        <v/>
      </c>
      <c r="I184" s="76" t="str">
        <f>IFERROR(INDEX(入力!$BV$3:$CN$1048576,MATCH(ROW(I184)-ROW(I$3),入力!$BB$3:$BB$1048576,0),MATCH(I$3,入力!$BV$2:$CN$2,0)),"")</f>
        <v/>
      </c>
      <c r="J184" s="75" t="str">
        <f>IFERROR(INDEX(入力!$BV$3:$CN$1048576,MATCH(ROW(J184)-ROW(J$3),入力!$BB$3:$BB$1048576,0),MATCH(J$3,入力!$BV$2:$CN$2,0)),"")</f>
        <v/>
      </c>
      <c r="K184" s="75" t="str">
        <f>IFERROR(INDEX(入力!$BV$3:$CN$1048576,MATCH(ROW(K184)-ROW(K$3),入力!$BB$3:$BB$1048576,0),MATCH(K$3,入力!$BV$2:$CN$2,0)),"")</f>
        <v/>
      </c>
      <c r="L184" s="75" t="str">
        <f>IFERROR(INDEX(入力!$BV$3:$CN$1048576,MATCH(ROW(L184)-ROW(L$3),入力!$BB$3:$BB$1048576,0),MATCH(L$3,入力!$BV$2:$CN$2,0)),"")</f>
        <v/>
      </c>
      <c r="M184" s="117" t="str">
        <f>IFERROR(IF(履歴検索!$A184="","",INDEX(入力!$BV$3:$CN$1048576,MATCH(ROW(M184)-ROW(M$3),入力!$BB$3:$BB$1048576,0),MATCH(M$3,入力!$BV$2:$CN$2,0))),"")</f>
        <v/>
      </c>
      <c r="N184" s="75" t="str">
        <f>IFERROR(INDEX(入力!$BV$3:$CN$1048576,MATCH(ROW(N184)-ROW(N$3),入力!$BB$3:$BB$1048576,0),MATCH(N$3,入力!$BV$2:$CN$2,0)),"")</f>
        <v/>
      </c>
      <c r="O184" s="294" t="str">
        <f>IFERROR(INDEX(入力!$CJ$3:$CN$1048576,MATCH(ROW(O184)-ROW(O$3),入力!$BB$3:$BB$1048576,0),MATCH(O$3,入力!$CJ$2:$CN$2,0)),"")</f>
        <v/>
      </c>
      <c r="P184" s="294" t="str">
        <f>IFERROR(INDEX(入力!$CJ$3:$CN$1048576,MATCH(ROW(P184)-ROW(P$3),入力!$BB$3:$BB$1048576,0),MATCH(P$3,入力!$CJ$2:$CN$2,0)),"")</f>
        <v/>
      </c>
      <c r="Q184" s="294" t="str">
        <f>IFERROR(INDEX(入力!$BV$3:$CN$1048576,MATCH(ROW(Q184)-ROW(Q$3),入力!$BB$3:$BB$1048576,0),MATCH(Q$3,入力!$BV$2:$CN$2,0)),"")</f>
        <v/>
      </c>
      <c r="R184" s="77" t="str">
        <f>IFERROR(INDEX(入力!$BV$3:$CN$1048576,MATCH(ROW(R184)-ROW(R$3),入力!$BB$3:$BB$1048576,0),MATCH(R$3,入力!$BV$2:$CN$2,0)),"")</f>
        <v/>
      </c>
      <c r="S184" s="77" t="str">
        <f>IFERROR(INDEX(入力!$BV$3:$CN$1048576,MATCH(ROW(S184)-ROW(S$3),入力!$BB$3:$BB$1048576,0),MATCH(S$3,入力!$BV$2:$CN$2,0)),"")</f>
        <v/>
      </c>
      <c r="U184" s="28" t="str">
        <f>IF(Z184="","",COUNT($Z$4:Z184))</f>
        <v/>
      </c>
      <c r="V184" s="73" t="str">
        <f t="shared" si="3"/>
        <v/>
      </c>
      <c r="W184" s="113" t="str">
        <f>IF(OR($B184="",$B184=$B185),"",SUMIF($B$4:$B184,$B184,Q$4:Q184))</f>
        <v/>
      </c>
      <c r="X184" s="113" t="str">
        <f>IF(OR($B184="",$B184=$B185),"",SUMIF($B$4:$B184,$B184,K$4:K184)-Y184)</f>
        <v/>
      </c>
      <c r="Y184" s="113" t="str">
        <f>IF(OR($B184="",$B184=$B185),"",SUMIFS(K$4:K184,B$4:B184,$B184,F$4:F184,$Y$3))</f>
        <v/>
      </c>
      <c r="Z184" s="113" t="str">
        <f>IF(OR($B184="",$B184=$B185),"",SUMIF($B$4:$B184,$B184,S$4:S184))</f>
        <v/>
      </c>
    </row>
    <row r="185" spans="1:26" ht="25.05" customHeight="1" x14ac:dyDescent="0.2">
      <c r="A185" s="133" t="str">
        <f>IF(OR(B185="",AND(B184=B185,D184=D185)),"",MAX($A$4:A184)+1)</f>
        <v/>
      </c>
      <c r="B185" s="73" t="str">
        <f>IFERROR(INDEX(入力!$BV$3:$CN$1048576,MATCH(ROW(B185)-ROW(B$3),入力!$BB$3:$BB$1048576,0),MATCH(B$3,入力!$BV$2:$CN$2,0)),"")</f>
        <v/>
      </c>
      <c r="C185" s="74" t="str">
        <f>IFERROR(INDEX(入力!$BV$3:$CN$1048576,MATCH(ROW(C185)-ROW(C$3),入力!$BB$3:$BB$1048576,0),MATCH(C$3,入力!$BV$2:$CN$2,0)),"")</f>
        <v/>
      </c>
      <c r="D185" s="75" t="str">
        <f>IFERROR(INDEX(入力!$BO$3:$BO$1048576,MATCH(ROW(D185)-ROW(D$3),入力!$BB$3:$BB$1048576,0),0),"")</f>
        <v/>
      </c>
      <c r="E185" s="74" t="str">
        <f>IFERROR(INDEX(入力!$BV$3:$CN$1048576,MATCH(ROW(E185)-ROW(E$3),入力!$BB$3:$BB$1048576,0),MATCH(E$3,入力!$BV$2:$CN$2,0)),"")</f>
        <v/>
      </c>
      <c r="F185" s="74" t="str">
        <f>IFERROR(INDEX(入力!$BV$3:$CN$1048576,MATCH(ROW(F185)-ROW(F$3),入力!$BB$3:$BB$1048576,0),MATCH(F$3,入力!$BV$2:$CN$2,0)),"")</f>
        <v/>
      </c>
      <c r="G185" s="74" t="str">
        <f>IFERROR(INDEX(入力!$BV$3:$CN$1048576,MATCH(ROW(G185)-ROW(G$3),入力!$BB$3:$BB$1048576,0),MATCH(G$3,入力!$BV$2:$CN$2,0)),"")</f>
        <v/>
      </c>
      <c r="H185" s="75" t="str">
        <f>IFERROR(INDEX(入力!$BV$3:$CN$1048576,MATCH(ROW(H185)-ROW(H$3),入力!$BB$3:$BB$1048576,0),MATCH(H$3,入力!$BV$2:$CN$2,0)),"")</f>
        <v/>
      </c>
      <c r="I185" s="76" t="str">
        <f>IFERROR(INDEX(入力!$BV$3:$CN$1048576,MATCH(ROW(I185)-ROW(I$3),入力!$BB$3:$BB$1048576,0),MATCH(I$3,入力!$BV$2:$CN$2,0)),"")</f>
        <v/>
      </c>
      <c r="J185" s="75" t="str">
        <f>IFERROR(INDEX(入力!$BV$3:$CN$1048576,MATCH(ROW(J185)-ROW(J$3),入力!$BB$3:$BB$1048576,0),MATCH(J$3,入力!$BV$2:$CN$2,0)),"")</f>
        <v/>
      </c>
      <c r="K185" s="75" t="str">
        <f>IFERROR(INDEX(入力!$BV$3:$CN$1048576,MATCH(ROW(K185)-ROW(K$3),入力!$BB$3:$BB$1048576,0),MATCH(K$3,入力!$BV$2:$CN$2,0)),"")</f>
        <v/>
      </c>
      <c r="L185" s="75" t="str">
        <f>IFERROR(INDEX(入力!$BV$3:$CN$1048576,MATCH(ROW(L185)-ROW(L$3),入力!$BB$3:$BB$1048576,0),MATCH(L$3,入力!$BV$2:$CN$2,0)),"")</f>
        <v/>
      </c>
      <c r="M185" s="117" t="str">
        <f>IFERROR(IF(履歴検索!$A185="","",INDEX(入力!$BV$3:$CN$1048576,MATCH(ROW(M185)-ROW(M$3),入力!$BB$3:$BB$1048576,0),MATCH(M$3,入力!$BV$2:$CN$2,0))),"")</f>
        <v/>
      </c>
      <c r="N185" s="75" t="str">
        <f>IFERROR(INDEX(入力!$BV$3:$CN$1048576,MATCH(ROW(N185)-ROW(N$3),入力!$BB$3:$BB$1048576,0),MATCH(N$3,入力!$BV$2:$CN$2,0)),"")</f>
        <v/>
      </c>
      <c r="O185" s="294" t="str">
        <f>IFERROR(INDEX(入力!$CJ$3:$CN$1048576,MATCH(ROW(O185)-ROW(O$3),入力!$BB$3:$BB$1048576,0),MATCH(O$3,入力!$CJ$2:$CN$2,0)),"")</f>
        <v/>
      </c>
      <c r="P185" s="294" t="str">
        <f>IFERROR(INDEX(入力!$CJ$3:$CN$1048576,MATCH(ROW(P185)-ROW(P$3),入力!$BB$3:$BB$1048576,0),MATCH(P$3,入力!$CJ$2:$CN$2,0)),"")</f>
        <v/>
      </c>
      <c r="Q185" s="294" t="str">
        <f>IFERROR(INDEX(入力!$BV$3:$CN$1048576,MATCH(ROW(Q185)-ROW(Q$3),入力!$BB$3:$BB$1048576,0),MATCH(Q$3,入力!$BV$2:$CN$2,0)),"")</f>
        <v/>
      </c>
      <c r="R185" s="77" t="str">
        <f>IFERROR(INDEX(入力!$BV$3:$CN$1048576,MATCH(ROW(R185)-ROW(R$3),入力!$BB$3:$BB$1048576,0),MATCH(R$3,入力!$BV$2:$CN$2,0)),"")</f>
        <v/>
      </c>
      <c r="S185" s="77" t="str">
        <f>IFERROR(INDEX(入力!$BV$3:$CN$1048576,MATCH(ROW(S185)-ROW(S$3),入力!$BB$3:$BB$1048576,0),MATCH(S$3,入力!$BV$2:$CN$2,0)),"")</f>
        <v/>
      </c>
      <c r="U185" s="28" t="str">
        <f>IF(Z185="","",COUNT($Z$4:Z185))</f>
        <v/>
      </c>
      <c r="V185" s="73" t="str">
        <f t="shared" si="3"/>
        <v/>
      </c>
      <c r="W185" s="113" t="str">
        <f>IF(OR($B185="",$B185=$B186),"",SUMIF($B$4:$B185,$B185,Q$4:Q185))</f>
        <v/>
      </c>
      <c r="X185" s="113" t="str">
        <f>IF(OR($B185="",$B185=$B186),"",SUMIF($B$4:$B185,$B185,K$4:K185)-Y185)</f>
        <v/>
      </c>
      <c r="Y185" s="113" t="str">
        <f>IF(OR($B185="",$B185=$B186),"",SUMIFS(K$4:K185,B$4:B185,$B185,F$4:F185,$Y$3))</f>
        <v/>
      </c>
      <c r="Z185" s="113" t="str">
        <f>IF(OR($B185="",$B185=$B186),"",SUMIF($B$4:$B185,$B185,S$4:S185))</f>
        <v/>
      </c>
    </row>
    <row r="186" spans="1:26" ht="25.05" customHeight="1" x14ac:dyDescent="0.2">
      <c r="A186" s="133" t="str">
        <f>IF(OR(B186="",AND(B185=B186,D185=D186)),"",MAX($A$4:A185)+1)</f>
        <v/>
      </c>
      <c r="B186" s="73" t="str">
        <f>IFERROR(INDEX(入力!$BV$3:$CN$1048576,MATCH(ROW(B186)-ROW(B$3),入力!$BB$3:$BB$1048576,0),MATCH(B$3,入力!$BV$2:$CN$2,0)),"")</f>
        <v/>
      </c>
      <c r="C186" s="74" t="str">
        <f>IFERROR(INDEX(入力!$BV$3:$CN$1048576,MATCH(ROW(C186)-ROW(C$3),入力!$BB$3:$BB$1048576,0),MATCH(C$3,入力!$BV$2:$CN$2,0)),"")</f>
        <v/>
      </c>
      <c r="D186" s="75" t="str">
        <f>IFERROR(INDEX(入力!$BO$3:$BO$1048576,MATCH(ROW(D186)-ROW(D$3),入力!$BB$3:$BB$1048576,0),0),"")</f>
        <v/>
      </c>
      <c r="E186" s="74" t="str">
        <f>IFERROR(INDEX(入力!$BV$3:$CN$1048576,MATCH(ROW(E186)-ROW(E$3),入力!$BB$3:$BB$1048576,0),MATCH(E$3,入力!$BV$2:$CN$2,0)),"")</f>
        <v/>
      </c>
      <c r="F186" s="74" t="str">
        <f>IFERROR(INDEX(入力!$BV$3:$CN$1048576,MATCH(ROW(F186)-ROW(F$3),入力!$BB$3:$BB$1048576,0),MATCH(F$3,入力!$BV$2:$CN$2,0)),"")</f>
        <v/>
      </c>
      <c r="G186" s="74" t="str">
        <f>IFERROR(INDEX(入力!$BV$3:$CN$1048576,MATCH(ROW(G186)-ROW(G$3),入力!$BB$3:$BB$1048576,0),MATCH(G$3,入力!$BV$2:$CN$2,0)),"")</f>
        <v/>
      </c>
      <c r="H186" s="75" t="str">
        <f>IFERROR(INDEX(入力!$BV$3:$CN$1048576,MATCH(ROW(H186)-ROW(H$3),入力!$BB$3:$BB$1048576,0),MATCH(H$3,入力!$BV$2:$CN$2,0)),"")</f>
        <v/>
      </c>
      <c r="I186" s="76" t="str">
        <f>IFERROR(INDEX(入力!$BV$3:$CN$1048576,MATCH(ROW(I186)-ROW(I$3),入力!$BB$3:$BB$1048576,0),MATCH(I$3,入力!$BV$2:$CN$2,0)),"")</f>
        <v/>
      </c>
      <c r="J186" s="75" t="str">
        <f>IFERROR(INDEX(入力!$BV$3:$CN$1048576,MATCH(ROW(J186)-ROW(J$3),入力!$BB$3:$BB$1048576,0),MATCH(J$3,入力!$BV$2:$CN$2,0)),"")</f>
        <v/>
      </c>
      <c r="K186" s="75" t="str">
        <f>IFERROR(INDEX(入力!$BV$3:$CN$1048576,MATCH(ROW(K186)-ROW(K$3),入力!$BB$3:$BB$1048576,0),MATCH(K$3,入力!$BV$2:$CN$2,0)),"")</f>
        <v/>
      </c>
      <c r="L186" s="75" t="str">
        <f>IFERROR(INDEX(入力!$BV$3:$CN$1048576,MATCH(ROW(L186)-ROW(L$3),入力!$BB$3:$BB$1048576,0),MATCH(L$3,入力!$BV$2:$CN$2,0)),"")</f>
        <v/>
      </c>
      <c r="M186" s="117" t="str">
        <f>IFERROR(IF(履歴検索!$A186="","",INDEX(入力!$BV$3:$CN$1048576,MATCH(ROW(M186)-ROW(M$3),入力!$BB$3:$BB$1048576,0),MATCH(M$3,入力!$BV$2:$CN$2,0))),"")</f>
        <v/>
      </c>
      <c r="N186" s="75" t="str">
        <f>IFERROR(INDEX(入力!$BV$3:$CN$1048576,MATCH(ROW(N186)-ROW(N$3),入力!$BB$3:$BB$1048576,0),MATCH(N$3,入力!$BV$2:$CN$2,0)),"")</f>
        <v/>
      </c>
      <c r="O186" s="294" t="str">
        <f>IFERROR(INDEX(入力!$CJ$3:$CN$1048576,MATCH(ROW(O186)-ROW(O$3),入力!$BB$3:$BB$1048576,0),MATCH(O$3,入力!$CJ$2:$CN$2,0)),"")</f>
        <v/>
      </c>
      <c r="P186" s="294" t="str">
        <f>IFERROR(INDEX(入力!$CJ$3:$CN$1048576,MATCH(ROW(P186)-ROW(P$3),入力!$BB$3:$BB$1048576,0),MATCH(P$3,入力!$CJ$2:$CN$2,0)),"")</f>
        <v/>
      </c>
      <c r="Q186" s="294" t="str">
        <f>IFERROR(INDEX(入力!$BV$3:$CN$1048576,MATCH(ROW(Q186)-ROW(Q$3),入力!$BB$3:$BB$1048576,0),MATCH(Q$3,入力!$BV$2:$CN$2,0)),"")</f>
        <v/>
      </c>
      <c r="R186" s="77" t="str">
        <f>IFERROR(INDEX(入力!$BV$3:$CN$1048576,MATCH(ROW(R186)-ROW(R$3),入力!$BB$3:$BB$1048576,0),MATCH(R$3,入力!$BV$2:$CN$2,0)),"")</f>
        <v/>
      </c>
      <c r="S186" s="77" t="str">
        <f>IFERROR(INDEX(入力!$BV$3:$CN$1048576,MATCH(ROW(S186)-ROW(S$3),入力!$BB$3:$BB$1048576,0),MATCH(S$3,入力!$BV$2:$CN$2,0)),"")</f>
        <v/>
      </c>
      <c r="U186" s="28" t="str">
        <f>IF(Z186="","",COUNT($Z$4:Z186))</f>
        <v/>
      </c>
      <c r="V186" s="73" t="str">
        <f t="shared" si="3"/>
        <v/>
      </c>
      <c r="W186" s="113" t="str">
        <f>IF(OR($B186="",$B186=$B187),"",SUMIF($B$4:$B186,$B186,Q$4:Q186))</f>
        <v/>
      </c>
      <c r="X186" s="113" t="str">
        <f>IF(OR($B186="",$B186=$B187),"",SUMIF($B$4:$B186,$B186,K$4:K186)-Y186)</f>
        <v/>
      </c>
      <c r="Y186" s="113" t="str">
        <f>IF(OR($B186="",$B186=$B187),"",SUMIFS(K$4:K186,B$4:B186,$B186,F$4:F186,$Y$3))</f>
        <v/>
      </c>
      <c r="Z186" s="113" t="str">
        <f>IF(OR($B186="",$B186=$B187),"",SUMIF($B$4:$B186,$B186,S$4:S186))</f>
        <v/>
      </c>
    </row>
    <row r="187" spans="1:26" ht="25.05" customHeight="1" x14ac:dyDescent="0.2">
      <c r="A187" s="133" t="str">
        <f>IF(OR(B187="",AND(B186=B187,D186=D187)),"",MAX($A$4:A186)+1)</f>
        <v/>
      </c>
      <c r="B187" s="73" t="str">
        <f>IFERROR(INDEX(入力!$BV$3:$CN$1048576,MATCH(ROW(B187)-ROW(B$3),入力!$BB$3:$BB$1048576,0),MATCH(B$3,入力!$BV$2:$CN$2,0)),"")</f>
        <v/>
      </c>
      <c r="C187" s="74" t="str">
        <f>IFERROR(INDEX(入力!$BV$3:$CN$1048576,MATCH(ROW(C187)-ROW(C$3),入力!$BB$3:$BB$1048576,0),MATCH(C$3,入力!$BV$2:$CN$2,0)),"")</f>
        <v/>
      </c>
      <c r="D187" s="75" t="str">
        <f>IFERROR(INDEX(入力!$BO$3:$BO$1048576,MATCH(ROW(D187)-ROW(D$3),入力!$BB$3:$BB$1048576,0),0),"")</f>
        <v/>
      </c>
      <c r="E187" s="74" t="str">
        <f>IFERROR(INDEX(入力!$BV$3:$CN$1048576,MATCH(ROW(E187)-ROW(E$3),入力!$BB$3:$BB$1048576,0),MATCH(E$3,入力!$BV$2:$CN$2,0)),"")</f>
        <v/>
      </c>
      <c r="F187" s="74" t="str">
        <f>IFERROR(INDEX(入力!$BV$3:$CN$1048576,MATCH(ROW(F187)-ROW(F$3),入力!$BB$3:$BB$1048576,0),MATCH(F$3,入力!$BV$2:$CN$2,0)),"")</f>
        <v/>
      </c>
      <c r="G187" s="74" t="str">
        <f>IFERROR(INDEX(入力!$BV$3:$CN$1048576,MATCH(ROW(G187)-ROW(G$3),入力!$BB$3:$BB$1048576,0),MATCH(G$3,入力!$BV$2:$CN$2,0)),"")</f>
        <v/>
      </c>
      <c r="H187" s="75" t="str">
        <f>IFERROR(INDEX(入力!$BV$3:$CN$1048576,MATCH(ROW(H187)-ROW(H$3),入力!$BB$3:$BB$1048576,0),MATCH(H$3,入力!$BV$2:$CN$2,0)),"")</f>
        <v/>
      </c>
      <c r="I187" s="76" t="str">
        <f>IFERROR(INDEX(入力!$BV$3:$CN$1048576,MATCH(ROW(I187)-ROW(I$3),入力!$BB$3:$BB$1048576,0),MATCH(I$3,入力!$BV$2:$CN$2,0)),"")</f>
        <v/>
      </c>
      <c r="J187" s="75" t="str">
        <f>IFERROR(INDEX(入力!$BV$3:$CN$1048576,MATCH(ROW(J187)-ROW(J$3),入力!$BB$3:$BB$1048576,0),MATCH(J$3,入力!$BV$2:$CN$2,0)),"")</f>
        <v/>
      </c>
      <c r="K187" s="75" t="str">
        <f>IFERROR(INDEX(入力!$BV$3:$CN$1048576,MATCH(ROW(K187)-ROW(K$3),入力!$BB$3:$BB$1048576,0),MATCH(K$3,入力!$BV$2:$CN$2,0)),"")</f>
        <v/>
      </c>
      <c r="L187" s="75" t="str">
        <f>IFERROR(INDEX(入力!$BV$3:$CN$1048576,MATCH(ROW(L187)-ROW(L$3),入力!$BB$3:$BB$1048576,0),MATCH(L$3,入力!$BV$2:$CN$2,0)),"")</f>
        <v/>
      </c>
      <c r="M187" s="117" t="str">
        <f>IFERROR(IF(履歴検索!$A187="","",INDEX(入力!$BV$3:$CN$1048576,MATCH(ROW(M187)-ROW(M$3),入力!$BB$3:$BB$1048576,0),MATCH(M$3,入力!$BV$2:$CN$2,0))),"")</f>
        <v/>
      </c>
      <c r="N187" s="75" t="str">
        <f>IFERROR(INDEX(入力!$BV$3:$CN$1048576,MATCH(ROW(N187)-ROW(N$3),入力!$BB$3:$BB$1048576,0),MATCH(N$3,入力!$BV$2:$CN$2,0)),"")</f>
        <v/>
      </c>
      <c r="O187" s="294" t="str">
        <f>IFERROR(INDEX(入力!$CJ$3:$CN$1048576,MATCH(ROW(O187)-ROW(O$3),入力!$BB$3:$BB$1048576,0),MATCH(O$3,入力!$CJ$2:$CN$2,0)),"")</f>
        <v/>
      </c>
      <c r="P187" s="294" t="str">
        <f>IFERROR(INDEX(入力!$CJ$3:$CN$1048576,MATCH(ROW(P187)-ROW(P$3),入力!$BB$3:$BB$1048576,0),MATCH(P$3,入力!$CJ$2:$CN$2,0)),"")</f>
        <v/>
      </c>
      <c r="Q187" s="294" t="str">
        <f>IFERROR(INDEX(入力!$BV$3:$CN$1048576,MATCH(ROW(Q187)-ROW(Q$3),入力!$BB$3:$BB$1048576,0),MATCH(Q$3,入力!$BV$2:$CN$2,0)),"")</f>
        <v/>
      </c>
      <c r="R187" s="77" t="str">
        <f>IFERROR(INDEX(入力!$BV$3:$CN$1048576,MATCH(ROW(R187)-ROW(R$3),入力!$BB$3:$BB$1048576,0),MATCH(R$3,入力!$BV$2:$CN$2,0)),"")</f>
        <v/>
      </c>
      <c r="S187" s="77" t="str">
        <f>IFERROR(INDEX(入力!$BV$3:$CN$1048576,MATCH(ROW(S187)-ROW(S$3),入力!$BB$3:$BB$1048576,0),MATCH(S$3,入力!$BV$2:$CN$2,0)),"")</f>
        <v/>
      </c>
      <c r="U187" s="28" t="str">
        <f>IF(Z187="","",COUNT($Z$4:Z187))</f>
        <v/>
      </c>
      <c r="V187" s="73" t="str">
        <f t="shared" si="3"/>
        <v/>
      </c>
      <c r="W187" s="113" t="str">
        <f>IF(OR($B187="",$B187=$B188),"",SUMIF($B$4:$B187,$B187,Q$4:Q187))</f>
        <v/>
      </c>
      <c r="X187" s="113" t="str">
        <f>IF(OR($B187="",$B187=$B188),"",SUMIF($B$4:$B187,$B187,K$4:K187)-Y187)</f>
        <v/>
      </c>
      <c r="Y187" s="113" t="str">
        <f>IF(OR($B187="",$B187=$B188),"",SUMIFS(K$4:K187,B$4:B187,$B187,F$4:F187,$Y$3))</f>
        <v/>
      </c>
      <c r="Z187" s="113" t="str">
        <f>IF(OR($B187="",$B187=$B188),"",SUMIF($B$4:$B187,$B187,S$4:S187))</f>
        <v/>
      </c>
    </row>
    <row r="188" spans="1:26" ht="25.05" customHeight="1" x14ac:dyDescent="0.2">
      <c r="A188" s="133" t="str">
        <f>IF(OR(B188="",AND(B187=B188,D187=D188)),"",MAX($A$4:A187)+1)</f>
        <v/>
      </c>
      <c r="B188" s="73" t="str">
        <f>IFERROR(INDEX(入力!$BV$3:$CN$1048576,MATCH(ROW(B188)-ROW(B$3),入力!$BB$3:$BB$1048576,0),MATCH(B$3,入力!$BV$2:$CN$2,0)),"")</f>
        <v/>
      </c>
      <c r="C188" s="74" t="str">
        <f>IFERROR(INDEX(入力!$BV$3:$CN$1048576,MATCH(ROW(C188)-ROW(C$3),入力!$BB$3:$BB$1048576,0),MATCH(C$3,入力!$BV$2:$CN$2,0)),"")</f>
        <v/>
      </c>
      <c r="D188" s="75" t="str">
        <f>IFERROR(INDEX(入力!$BO$3:$BO$1048576,MATCH(ROW(D188)-ROW(D$3),入力!$BB$3:$BB$1048576,0),0),"")</f>
        <v/>
      </c>
      <c r="E188" s="74" t="str">
        <f>IFERROR(INDEX(入力!$BV$3:$CN$1048576,MATCH(ROW(E188)-ROW(E$3),入力!$BB$3:$BB$1048576,0),MATCH(E$3,入力!$BV$2:$CN$2,0)),"")</f>
        <v/>
      </c>
      <c r="F188" s="74" t="str">
        <f>IFERROR(INDEX(入力!$BV$3:$CN$1048576,MATCH(ROW(F188)-ROW(F$3),入力!$BB$3:$BB$1048576,0),MATCH(F$3,入力!$BV$2:$CN$2,0)),"")</f>
        <v/>
      </c>
      <c r="G188" s="74" t="str">
        <f>IFERROR(INDEX(入力!$BV$3:$CN$1048576,MATCH(ROW(G188)-ROW(G$3),入力!$BB$3:$BB$1048576,0),MATCH(G$3,入力!$BV$2:$CN$2,0)),"")</f>
        <v/>
      </c>
      <c r="H188" s="75" t="str">
        <f>IFERROR(INDEX(入力!$BV$3:$CN$1048576,MATCH(ROW(H188)-ROW(H$3),入力!$BB$3:$BB$1048576,0),MATCH(H$3,入力!$BV$2:$CN$2,0)),"")</f>
        <v/>
      </c>
      <c r="I188" s="76" t="str">
        <f>IFERROR(INDEX(入力!$BV$3:$CN$1048576,MATCH(ROW(I188)-ROW(I$3),入力!$BB$3:$BB$1048576,0),MATCH(I$3,入力!$BV$2:$CN$2,0)),"")</f>
        <v/>
      </c>
      <c r="J188" s="75" t="str">
        <f>IFERROR(INDEX(入力!$BV$3:$CN$1048576,MATCH(ROW(J188)-ROW(J$3),入力!$BB$3:$BB$1048576,0),MATCH(J$3,入力!$BV$2:$CN$2,0)),"")</f>
        <v/>
      </c>
      <c r="K188" s="75" t="str">
        <f>IFERROR(INDEX(入力!$BV$3:$CN$1048576,MATCH(ROW(K188)-ROW(K$3),入力!$BB$3:$BB$1048576,0),MATCH(K$3,入力!$BV$2:$CN$2,0)),"")</f>
        <v/>
      </c>
      <c r="L188" s="75" t="str">
        <f>IFERROR(INDEX(入力!$BV$3:$CN$1048576,MATCH(ROW(L188)-ROW(L$3),入力!$BB$3:$BB$1048576,0),MATCH(L$3,入力!$BV$2:$CN$2,0)),"")</f>
        <v/>
      </c>
      <c r="M188" s="117" t="str">
        <f>IFERROR(IF(履歴検索!$A188="","",INDEX(入力!$BV$3:$CN$1048576,MATCH(ROW(M188)-ROW(M$3),入力!$BB$3:$BB$1048576,0),MATCH(M$3,入力!$BV$2:$CN$2,0))),"")</f>
        <v/>
      </c>
      <c r="N188" s="75" t="str">
        <f>IFERROR(INDEX(入力!$BV$3:$CN$1048576,MATCH(ROW(N188)-ROW(N$3),入力!$BB$3:$BB$1048576,0),MATCH(N$3,入力!$BV$2:$CN$2,0)),"")</f>
        <v/>
      </c>
      <c r="O188" s="294" t="str">
        <f>IFERROR(INDEX(入力!$CJ$3:$CN$1048576,MATCH(ROW(O188)-ROW(O$3),入力!$BB$3:$BB$1048576,0),MATCH(O$3,入力!$CJ$2:$CN$2,0)),"")</f>
        <v/>
      </c>
      <c r="P188" s="294" t="str">
        <f>IFERROR(INDEX(入力!$CJ$3:$CN$1048576,MATCH(ROW(P188)-ROW(P$3),入力!$BB$3:$BB$1048576,0),MATCH(P$3,入力!$CJ$2:$CN$2,0)),"")</f>
        <v/>
      </c>
      <c r="Q188" s="294" t="str">
        <f>IFERROR(INDEX(入力!$BV$3:$CN$1048576,MATCH(ROW(Q188)-ROW(Q$3),入力!$BB$3:$BB$1048576,0),MATCH(Q$3,入力!$BV$2:$CN$2,0)),"")</f>
        <v/>
      </c>
      <c r="R188" s="77" t="str">
        <f>IFERROR(INDEX(入力!$BV$3:$CN$1048576,MATCH(ROW(R188)-ROW(R$3),入力!$BB$3:$BB$1048576,0),MATCH(R$3,入力!$BV$2:$CN$2,0)),"")</f>
        <v/>
      </c>
      <c r="S188" s="77" t="str">
        <f>IFERROR(INDEX(入力!$BV$3:$CN$1048576,MATCH(ROW(S188)-ROW(S$3),入力!$BB$3:$BB$1048576,0),MATCH(S$3,入力!$BV$2:$CN$2,0)),"")</f>
        <v/>
      </c>
      <c r="U188" s="28" t="str">
        <f>IF(Z188="","",COUNT($Z$4:Z188))</f>
        <v/>
      </c>
      <c r="V188" s="73" t="str">
        <f t="shared" si="3"/>
        <v/>
      </c>
      <c r="W188" s="113" t="str">
        <f>IF(OR($B188="",$B188=$B189),"",SUMIF($B$4:$B188,$B188,Q$4:Q188))</f>
        <v/>
      </c>
      <c r="X188" s="113" t="str">
        <f>IF(OR($B188="",$B188=$B189),"",SUMIF($B$4:$B188,$B188,K$4:K188)-Y188)</f>
        <v/>
      </c>
      <c r="Y188" s="113" t="str">
        <f>IF(OR($B188="",$B188=$B189),"",SUMIFS(K$4:K188,B$4:B188,$B188,F$4:F188,$Y$3))</f>
        <v/>
      </c>
      <c r="Z188" s="113" t="str">
        <f>IF(OR($B188="",$B188=$B189),"",SUMIF($B$4:$B188,$B188,S$4:S188))</f>
        <v/>
      </c>
    </row>
    <row r="189" spans="1:26" ht="25.05" customHeight="1" x14ac:dyDescent="0.2">
      <c r="A189" s="133" t="str">
        <f>IF(OR(B189="",AND(B188=B189,D188=D189)),"",MAX($A$4:A188)+1)</f>
        <v/>
      </c>
      <c r="B189" s="73" t="str">
        <f>IFERROR(INDEX(入力!$BV$3:$CN$1048576,MATCH(ROW(B189)-ROW(B$3),入力!$BB$3:$BB$1048576,0),MATCH(B$3,入力!$BV$2:$CN$2,0)),"")</f>
        <v/>
      </c>
      <c r="C189" s="74" t="str">
        <f>IFERROR(INDEX(入力!$BV$3:$CN$1048576,MATCH(ROW(C189)-ROW(C$3),入力!$BB$3:$BB$1048576,0),MATCH(C$3,入力!$BV$2:$CN$2,0)),"")</f>
        <v/>
      </c>
      <c r="D189" s="75" t="str">
        <f>IFERROR(INDEX(入力!$BO$3:$BO$1048576,MATCH(ROW(D189)-ROW(D$3),入力!$BB$3:$BB$1048576,0),0),"")</f>
        <v/>
      </c>
      <c r="E189" s="74" t="str">
        <f>IFERROR(INDEX(入力!$BV$3:$CN$1048576,MATCH(ROW(E189)-ROW(E$3),入力!$BB$3:$BB$1048576,0),MATCH(E$3,入力!$BV$2:$CN$2,0)),"")</f>
        <v/>
      </c>
      <c r="F189" s="74" t="str">
        <f>IFERROR(INDEX(入力!$BV$3:$CN$1048576,MATCH(ROW(F189)-ROW(F$3),入力!$BB$3:$BB$1048576,0),MATCH(F$3,入力!$BV$2:$CN$2,0)),"")</f>
        <v/>
      </c>
      <c r="G189" s="74" t="str">
        <f>IFERROR(INDEX(入力!$BV$3:$CN$1048576,MATCH(ROW(G189)-ROW(G$3),入力!$BB$3:$BB$1048576,0),MATCH(G$3,入力!$BV$2:$CN$2,0)),"")</f>
        <v/>
      </c>
      <c r="H189" s="75" t="str">
        <f>IFERROR(INDEX(入力!$BV$3:$CN$1048576,MATCH(ROW(H189)-ROW(H$3),入力!$BB$3:$BB$1048576,0),MATCH(H$3,入力!$BV$2:$CN$2,0)),"")</f>
        <v/>
      </c>
      <c r="I189" s="76" t="str">
        <f>IFERROR(INDEX(入力!$BV$3:$CN$1048576,MATCH(ROW(I189)-ROW(I$3),入力!$BB$3:$BB$1048576,0),MATCH(I$3,入力!$BV$2:$CN$2,0)),"")</f>
        <v/>
      </c>
      <c r="J189" s="75" t="str">
        <f>IFERROR(INDEX(入力!$BV$3:$CN$1048576,MATCH(ROW(J189)-ROW(J$3),入力!$BB$3:$BB$1048576,0),MATCH(J$3,入力!$BV$2:$CN$2,0)),"")</f>
        <v/>
      </c>
      <c r="K189" s="75" t="str">
        <f>IFERROR(INDEX(入力!$BV$3:$CN$1048576,MATCH(ROW(K189)-ROW(K$3),入力!$BB$3:$BB$1048576,0),MATCH(K$3,入力!$BV$2:$CN$2,0)),"")</f>
        <v/>
      </c>
      <c r="L189" s="75" t="str">
        <f>IFERROR(INDEX(入力!$BV$3:$CN$1048576,MATCH(ROW(L189)-ROW(L$3),入力!$BB$3:$BB$1048576,0),MATCH(L$3,入力!$BV$2:$CN$2,0)),"")</f>
        <v/>
      </c>
      <c r="M189" s="117" t="str">
        <f>IFERROR(IF(履歴検索!$A189="","",INDEX(入力!$BV$3:$CN$1048576,MATCH(ROW(M189)-ROW(M$3),入力!$BB$3:$BB$1048576,0),MATCH(M$3,入力!$BV$2:$CN$2,0))),"")</f>
        <v/>
      </c>
      <c r="N189" s="75" t="str">
        <f>IFERROR(INDEX(入力!$BV$3:$CN$1048576,MATCH(ROW(N189)-ROW(N$3),入力!$BB$3:$BB$1048576,0),MATCH(N$3,入力!$BV$2:$CN$2,0)),"")</f>
        <v/>
      </c>
      <c r="O189" s="294" t="str">
        <f>IFERROR(INDEX(入力!$CJ$3:$CN$1048576,MATCH(ROW(O189)-ROW(O$3),入力!$BB$3:$BB$1048576,0),MATCH(O$3,入力!$CJ$2:$CN$2,0)),"")</f>
        <v/>
      </c>
      <c r="P189" s="294" t="str">
        <f>IFERROR(INDEX(入力!$CJ$3:$CN$1048576,MATCH(ROW(P189)-ROW(P$3),入力!$BB$3:$BB$1048576,0),MATCH(P$3,入力!$CJ$2:$CN$2,0)),"")</f>
        <v/>
      </c>
      <c r="Q189" s="294" t="str">
        <f>IFERROR(INDEX(入力!$BV$3:$CN$1048576,MATCH(ROW(Q189)-ROW(Q$3),入力!$BB$3:$BB$1048576,0),MATCH(Q$3,入力!$BV$2:$CN$2,0)),"")</f>
        <v/>
      </c>
      <c r="R189" s="77" t="str">
        <f>IFERROR(INDEX(入力!$BV$3:$CN$1048576,MATCH(ROW(R189)-ROW(R$3),入力!$BB$3:$BB$1048576,0),MATCH(R$3,入力!$BV$2:$CN$2,0)),"")</f>
        <v/>
      </c>
      <c r="S189" s="77" t="str">
        <f>IFERROR(INDEX(入力!$BV$3:$CN$1048576,MATCH(ROW(S189)-ROW(S$3),入力!$BB$3:$BB$1048576,0),MATCH(S$3,入力!$BV$2:$CN$2,0)),"")</f>
        <v/>
      </c>
      <c r="U189" s="28" t="str">
        <f>IF(Z189="","",COUNT($Z$4:Z189))</f>
        <v/>
      </c>
      <c r="V189" s="73" t="str">
        <f t="shared" si="3"/>
        <v/>
      </c>
      <c r="W189" s="113" t="str">
        <f>IF(OR($B189="",$B189=$B190),"",SUMIF($B$4:$B189,$B189,Q$4:Q189))</f>
        <v/>
      </c>
      <c r="X189" s="113" t="str">
        <f>IF(OR($B189="",$B189=$B190),"",SUMIF($B$4:$B189,$B189,K$4:K189)-Y189)</f>
        <v/>
      </c>
      <c r="Y189" s="113" t="str">
        <f>IF(OR($B189="",$B189=$B190),"",SUMIFS(K$4:K189,B$4:B189,$B189,F$4:F189,$Y$3))</f>
        <v/>
      </c>
      <c r="Z189" s="113" t="str">
        <f>IF(OR($B189="",$B189=$B190),"",SUMIF($B$4:$B189,$B189,S$4:S189))</f>
        <v/>
      </c>
    </row>
    <row r="190" spans="1:26" ht="25.05" customHeight="1" x14ac:dyDescent="0.2">
      <c r="A190" s="133" t="str">
        <f>IF(OR(B190="",AND(B189=B190,D189=D190)),"",MAX($A$4:A189)+1)</f>
        <v/>
      </c>
      <c r="B190" s="73" t="str">
        <f>IFERROR(INDEX(入力!$BV$3:$CN$1048576,MATCH(ROW(B190)-ROW(B$3),入力!$BB$3:$BB$1048576,0),MATCH(B$3,入力!$BV$2:$CN$2,0)),"")</f>
        <v/>
      </c>
      <c r="C190" s="74" t="str">
        <f>IFERROR(INDEX(入力!$BV$3:$CN$1048576,MATCH(ROW(C190)-ROW(C$3),入力!$BB$3:$BB$1048576,0),MATCH(C$3,入力!$BV$2:$CN$2,0)),"")</f>
        <v/>
      </c>
      <c r="D190" s="75" t="str">
        <f>IFERROR(INDEX(入力!$BO$3:$BO$1048576,MATCH(ROW(D190)-ROW(D$3),入力!$BB$3:$BB$1048576,0),0),"")</f>
        <v/>
      </c>
      <c r="E190" s="74" t="str">
        <f>IFERROR(INDEX(入力!$BV$3:$CN$1048576,MATCH(ROW(E190)-ROW(E$3),入力!$BB$3:$BB$1048576,0),MATCH(E$3,入力!$BV$2:$CN$2,0)),"")</f>
        <v/>
      </c>
      <c r="F190" s="74" t="str">
        <f>IFERROR(INDEX(入力!$BV$3:$CN$1048576,MATCH(ROW(F190)-ROW(F$3),入力!$BB$3:$BB$1048576,0),MATCH(F$3,入力!$BV$2:$CN$2,0)),"")</f>
        <v/>
      </c>
      <c r="G190" s="74" t="str">
        <f>IFERROR(INDEX(入力!$BV$3:$CN$1048576,MATCH(ROW(G190)-ROW(G$3),入力!$BB$3:$BB$1048576,0),MATCH(G$3,入力!$BV$2:$CN$2,0)),"")</f>
        <v/>
      </c>
      <c r="H190" s="75" t="str">
        <f>IFERROR(INDEX(入力!$BV$3:$CN$1048576,MATCH(ROW(H190)-ROW(H$3),入力!$BB$3:$BB$1048576,0),MATCH(H$3,入力!$BV$2:$CN$2,0)),"")</f>
        <v/>
      </c>
      <c r="I190" s="76" t="str">
        <f>IFERROR(INDEX(入力!$BV$3:$CN$1048576,MATCH(ROW(I190)-ROW(I$3),入力!$BB$3:$BB$1048576,0),MATCH(I$3,入力!$BV$2:$CN$2,0)),"")</f>
        <v/>
      </c>
      <c r="J190" s="75" t="str">
        <f>IFERROR(INDEX(入力!$BV$3:$CN$1048576,MATCH(ROW(J190)-ROW(J$3),入力!$BB$3:$BB$1048576,0),MATCH(J$3,入力!$BV$2:$CN$2,0)),"")</f>
        <v/>
      </c>
      <c r="K190" s="75" t="str">
        <f>IFERROR(INDEX(入力!$BV$3:$CN$1048576,MATCH(ROW(K190)-ROW(K$3),入力!$BB$3:$BB$1048576,0),MATCH(K$3,入力!$BV$2:$CN$2,0)),"")</f>
        <v/>
      </c>
      <c r="L190" s="75" t="str">
        <f>IFERROR(INDEX(入力!$BV$3:$CN$1048576,MATCH(ROW(L190)-ROW(L$3),入力!$BB$3:$BB$1048576,0),MATCH(L$3,入力!$BV$2:$CN$2,0)),"")</f>
        <v/>
      </c>
      <c r="M190" s="117" t="str">
        <f>IFERROR(IF(履歴検索!$A190="","",INDEX(入力!$BV$3:$CN$1048576,MATCH(ROW(M190)-ROW(M$3),入力!$BB$3:$BB$1048576,0),MATCH(M$3,入力!$BV$2:$CN$2,0))),"")</f>
        <v/>
      </c>
      <c r="N190" s="75" t="str">
        <f>IFERROR(INDEX(入力!$BV$3:$CN$1048576,MATCH(ROW(N190)-ROW(N$3),入力!$BB$3:$BB$1048576,0),MATCH(N$3,入力!$BV$2:$CN$2,0)),"")</f>
        <v/>
      </c>
      <c r="O190" s="294" t="str">
        <f>IFERROR(INDEX(入力!$CJ$3:$CN$1048576,MATCH(ROW(O190)-ROW(O$3),入力!$BB$3:$BB$1048576,0),MATCH(O$3,入力!$CJ$2:$CN$2,0)),"")</f>
        <v/>
      </c>
      <c r="P190" s="294" t="str">
        <f>IFERROR(INDEX(入力!$CJ$3:$CN$1048576,MATCH(ROW(P190)-ROW(P$3),入力!$BB$3:$BB$1048576,0),MATCH(P$3,入力!$CJ$2:$CN$2,0)),"")</f>
        <v/>
      </c>
      <c r="Q190" s="294" t="str">
        <f>IFERROR(INDEX(入力!$BV$3:$CN$1048576,MATCH(ROW(Q190)-ROW(Q$3),入力!$BB$3:$BB$1048576,0),MATCH(Q$3,入力!$BV$2:$CN$2,0)),"")</f>
        <v/>
      </c>
      <c r="R190" s="77" t="str">
        <f>IFERROR(INDEX(入力!$BV$3:$CN$1048576,MATCH(ROW(R190)-ROW(R$3),入力!$BB$3:$BB$1048576,0),MATCH(R$3,入力!$BV$2:$CN$2,0)),"")</f>
        <v/>
      </c>
      <c r="S190" s="77" t="str">
        <f>IFERROR(INDEX(入力!$BV$3:$CN$1048576,MATCH(ROW(S190)-ROW(S$3),入力!$BB$3:$BB$1048576,0),MATCH(S$3,入力!$BV$2:$CN$2,0)),"")</f>
        <v/>
      </c>
      <c r="U190" s="28" t="str">
        <f>IF(Z190="","",COUNT($Z$4:Z190))</f>
        <v/>
      </c>
      <c r="V190" s="73" t="str">
        <f t="shared" si="3"/>
        <v/>
      </c>
      <c r="W190" s="113" t="str">
        <f>IF(OR($B190="",$B190=$B191),"",SUMIF($B$4:$B190,$B190,Q$4:Q190))</f>
        <v/>
      </c>
      <c r="X190" s="113" t="str">
        <f>IF(OR($B190="",$B190=$B191),"",SUMIF($B$4:$B190,$B190,K$4:K190)-Y190)</f>
        <v/>
      </c>
      <c r="Y190" s="113" t="str">
        <f>IF(OR($B190="",$B190=$B191),"",SUMIFS(K$4:K190,B$4:B190,$B190,F$4:F190,$Y$3))</f>
        <v/>
      </c>
      <c r="Z190" s="113" t="str">
        <f>IF(OR($B190="",$B190=$B191),"",SUMIF($B$4:$B190,$B190,S$4:S190))</f>
        <v/>
      </c>
    </row>
    <row r="191" spans="1:26" ht="25.05" customHeight="1" x14ac:dyDescent="0.2">
      <c r="A191" s="133" t="str">
        <f>IF(OR(B191="",AND(B190=B191,D190=D191)),"",MAX($A$4:A190)+1)</f>
        <v/>
      </c>
      <c r="B191" s="73" t="str">
        <f>IFERROR(INDEX(入力!$BV$3:$CN$1048576,MATCH(ROW(B191)-ROW(B$3),入力!$BB$3:$BB$1048576,0),MATCH(B$3,入力!$BV$2:$CN$2,0)),"")</f>
        <v/>
      </c>
      <c r="C191" s="74" t="str">
        <f>IFERROR(INDEX(入力!$BV$3:$CN$1048576,MATCH(ROW(C191)-ROW(C$3),入力!$BB$3:$BB$1048576,0),MATCH(C$3,入力!$BV$2:$CN$2,0)),"")</f>
        <v/>
      </c>
      <c r="D191" s="75" t="str">
        <f>IFERROR(INDEX(入力!$BO$3:$BO$1048576,MATCH(ROW(D191)-ROW(D$3),入力!$BB$3:$BB$1048576,0),0),"")</f>
        <v/>
      </c>
      <c r="E191" s="74" t="str">
        <f>IFERROR(INDEX(入力!$BV$3:$CN$1048576,MATCH(ROW(E191)-ROW(E$3),入力!$BB$3:$BB$1048576,0),MATCH(E$3,入力!$BV$2:$CN$2,0)),"")</f>
        <v/>
      </c>
      <c r="F191" s="74" t="str">
        <f>IFERROR(INDEX(入力!$BV$3:$CN$1048576,MATCH(ROW(F191)-ROW(F$3),入力!$BB$3:$BB$1048576,0),MATCH(F$3,入力!$BV$2:$CN$2,0)),"")</f>
        <v/>
      </c>
      <c r="G191" s="74" t="str">
        <f>IFERROR(INDEX(入力!$BV$3:$CN$1048576,MATCH(ROW(G191)-ROW(G$3),入力!$BB$3:$BB$1048576,0),MATCH(G$3,入力!$BV$2:$CN$2,0)),"")</f>
        <v/>
      </c>
      <c r="H191" s="75" t="str">
        <f>IFERROR(INDEX(入力!$BV$3:$CN$1048576,MATCH(ROW(H191)-ROW(H$3),入力!$BB$3:$BB$1048576,0),MATCH(H$3,入力!$BV$2:$CN$2,0)),"")</f>
        <v/>
      </c>
      <c r="I191" s="76" t="str">
        <f>IFERROR(INDEX(入力!$BV$3:$CN$1048576,MATCH(ROW(I191)-ROW(I$3),入力!$BB$3:$BB$1048576,0),MATCH(I$3,入力!$BV$2:$CN$2,0)),"")</f>
        <v/>
      </c>
      <c r="J191" s="75" t="str">
        <f>IFERROR(INDEX(入力!$BV$3:$CN$1048576,MATCH(ROW(J191)-ROW(J$3),入力!$BB$3:$BB$1048576,0),MATCH(J$3,入力!$BV$2:$CN$2,0)),"")</f>
        <v/>
      </c>
      <c r="K191" s="75" t="str">
        <f>IFERROR(INDEX(入力!$BV$3:$CN$1048576,MATCH(ROW(K191)-ROW(K$3),入力!$BB$3:$BB$1048576,0),MATCH(K$3,入力!$BV$2:$CN$2,0)),"")</f>
        <v/>
      </c>
      <c r="L191" s="75" t="str">
        <f>IFERROR(INDEX(入力!$BV$3:$CN$1048576,MATCH(ROW(L191)-ROW(L$3),入力!$BB$3:$BB$1048576,0),MATCH(L$3,入力!$BV$2:$CN$2,0)),"")</f>
        <v/>
      </c>
      <c r="M191" s="117" t="str">
        <f>IFERROR(IF(履歴検索!$A191="","",INDEX(入力!$BV$3:$CN$1048576,MATCH(ROW(M191)-ROW(M$3),入力!$BB$3:$BB$1048576,0),MATCH(M$3,入力!$BV$2:$CN$2,0))),"")</f>
        <v/>
      </c>
      <c r="N191" s="75" t="str">
        <f>IFERROR(INDEX(入力!$BV$3:$CN$1048576,MATCH(ROW(N191)-ROW(N$3),入力!$BB$3:$BB$1048576,0),MATCH(N$3,入力!$BV$2:$CN$2,0)),"")</f>
        <v/>
      </c>
      <c r="O191" s="294" t="str">
        <f>IFERROR(INDEX(入力!$CJ$3:$CN$1048576,MATCH(ROW(O191)-ROW(O$3),入力!$BB$3:$BB$1048576,0),MATCH(O$3,入力!$CJ$2:$CN$2,0)),"")</f>
        <v/>
      </c>
      <c r="P191" s="294" t="str">
        <f>IFERROR(INDEX(入力!$CJ$3:$CN$1048576,MATCH(ROW(P191)-ROW(P$3),入力!$BB$3:$BB$1048576,0),MATCH(P$3,入力!$CJ$2:$CN$2,0)),"")</f>
        <v/>
      </c>
      <c r="Q191" s="294" t="str">
        <f>IFERROR(INDEX(入力!$BV$3:$CN$1048576,MATCH(ROW(Q191)-ROW(Q$3),入力!$BB$3:$BB$1048576,0),MATCH(Q$3,入力!$BV$2:$CN$2,0)),"")</f>
        <v/>
      </c>
      <c r="R191" s="77" t="str">
        <f>IFERROR(INDEX(入力!$BV$3:$CN$1048576,MATCH(ROW(R191)-ROW(R$3),入力!$BB$3:$BB$1048576,0),MATCH(R$3,入力!$BV$2:$CN$2,0)),"")</f>
        <v/>
      </c>
      <c r="S191" s="77" t="str">
        <f>IFERROR(INDEX(入力!$BV$3:$CN$1048576,MATCH(ROW(S191)-ROW(S$3),入力!$BB$3:$BB$1048576,0),MATCH(S$3,入力!$BV$2:$CN$2,0)),"")</f>
        <v/>
      </c>
      <c r="U191" s="28" t="str">
        <f>IF(Z191="","",COUNT($Z$4:Z191))</f>
        <v/>
      </c>
      <c r="V191" s="73" t="str">
        <f t="shared" si="3"/>
        <v/>
      </c>
      <c r="W191" s="113" t="str">
        <f>IF(OR($B191="",$B191=$B192),"",SUMIF($B$4:$B191,$B191,Q$4:Q191))</f>
        <v/>
      </c>
      <c r="X191" s="113" t="str">
        <f>IF(OR($B191="",$B191=$B192),"",SUMIF($B$4:$B191,$B191,K$4:K191)-Y191)</f>
        <v/>
      </c>
      <c r="Y191" s="113" t="str">
        <f>IF(OR($B191="",$B191=$B192),"",SUMIFS(K$4:K191,B$4:B191,$B191,F$4:F191,$Y$3))</f>
        <v/>
      </c>
      <c r="Z191" s="113" t="str">
        <f>IF(OR($B191="",$B191=$B192),"",SUMIF($B$4:$B191,$B191,S$4:S191))</f>
        <v/>
      </c>
    </row>
    <row r="192" spans="1:26" ht="25.05" customHeight="1" x14ac:dyDescent="0.2">
      <c r="A192" s="133" t="str">
        <f>IF(OR(B192="",AND(B191=B192,D191=D192)),"",MAX($A$4:A191)+1)</f>
        <v/>
      </c>
      <c r="B192" s="73" t="str">
        <f>IFERROR(INDEX(入力!$BV$3:$CN$1048576,MATCH(ROW(B192)-ROW(B$3),入力!$BB$3:$BB$1048576,0),MATCH(B$3,入力!$BV$2:$CN$2,0)),"")</f>
        <v/>
      </c>
      <c r="C192" s="74" t="str">
        <f>IFERROR(INDEX(入力!$BV$3:$CN$1048576,MATCH(ROW(C192)-ROW(C$3),入力!$BB$3:$BB$1048576,0),MATCH(C$3,入力!$BV$2:$CN$2,0)),"")</f>
        <v/>
      </c>
      <c r="D192" s="75" t="str">
        <f>IFERROR(INDEX(入力!$BO$3:$BO$1048576,MATCH(ROW(D192)-ROW(D$3),入力!$BB$3:$BB$1048576,0),0),"")</f>
        <v/>
      </c>
      <c r="E192" s="74" t="str">
        <f>IFERROR(INDEX(入力!$BV$3:$CN$1048576,MATCH(ROW(E192)-ROW(E$3),入力!$BB$3:$BB$1048576,0),MATCH(E$3,入力!$BV$2:$CN$2,0)),"")</f>
        <v/>
      </c>
      <c r="F192" s="74" t="str">
        <f>IFERROR(INDEX(入力!$BV$3:$CN$1048576,MATCH(ROW(F192)-ROW(F$3),入力!$BB$3:$BB$1048576,0),MATCH(F$3,入力!$BV$2:$CN$2,0)),"")</f>
        <v/>
      </c>
      <c r="G192" s="74" t="str">
        <f>IFERROR(INDEX(入力!$BV$3:$CN$1048576,MATCH(ROW(G192)-ROW(G$3),入力!$BB$3:$BB$1048576,0),MATCH(G$3,入力!$BV$2:$CN$2,0)),"")</f>
        <v/>
      </c>
      <c r="H192" s="75" t="str">
        <f>IFERROR(INDEX(入力!$BV$3:$CN$1048576,MATCH(ROW(H192)-ROW(H$3),入力!$BB$3:$BB$1048576,0),MATCH(H$3,入力!$BV$2:$CN$2,0)),"")</f>
        <v/>
      </c>
      <c r="I192" s="76" t="str">
        <f>IFERROR(INDEX(入力!$BV$3:$CN$1048576,MATCH(ROW(I192)-ROW(I$3),入力!$BB$3:$BB$1048576,0),MATCH(I$3,入力!$BV$2:$CN$2,0)),"")</f>
        <v/>
      </c>
      <c r="J192" s="75" t="str">
        <f>IFERROR(INDEX(入力!$BV$3:$CN$1048576,MATCH(ROW(J192)-ROW(J$3),入力!$BB$3:$BB$1048576,0),MATCH(J$3,入力!$BV$2:$CN$2,0)),"")</f>
        <v/>
      </c>
      <c r="K192" s="75" t="str">
        <f>IFERROR(INDEX(入力!$BV$3:$CN$1048576,MATCH(ROW(K192)-ROW(K$3),入力!$BB$3:$BB$1048576,0),MATCH(K$3,入力!$BV$2:$CN$2,0)),"")</f>
        <v/>
      </c>
      <c r="L192" s="75" t="str">
        <f>IFERROR(INDEX(入力!$BV$3:$CN$1048576,MATCH(ROW(L192)-ROW(L$3),入力!$BB$3:$BB$1048576,0),MATCH(L$3,入力!$BV$2:$CN$2,0)),"")</f>
        <v/>
      </c>
      <c r="M192" s="117" t="str">
        <f>IFERROR(IF(履歴検索!$A192="","",INDEX(入力!$BV$3:$CN$1048576,MATCH(ROW(M192)-ROW(M$3),入力!$BB$3:$BB$1048576,0),MATCH(M$3,入力!$BV$2:$CN$2,0))),"")</f>
        <v/>
      </c>
      <c r="N192" s="75" t="str">
        <f>IFERROR(INDEX(入力!$BV$3:$CN$1048576,MATCH(ROW(N192)-ROW(N$3),入力!$BB$3:$BB$1048576,0),MATCH(N$3,入力!$BV$2:$CN$2,0)),"")</f>
        <v/>
      </c>
      <c r="O192" s="294" t="str">
        <f>IFERROR(INDEX(入力!$CJ$3:$CN$1048576,MATCH(ROW(O192)-ROW(O$3),入力!$BB$3:$BB$1048576,0),MATCH(O$3,入力!$CJ$2:$CN$2,0)),"")</f>
        <v/>
      </c>
      <c r="P192" s="294" t="str">
        <f>IFERROR(INDEX(入力!$CJ$3:$CN$1048576,MATCH(ROW(P192)-ROW(P$3),入力!$BB$3:$BB$1048576,0),MATCH(P$3,入力!$CJ$2:$CN$2,0)),"")</f>
        <v/>
      </c>
      <c r="Q192" s="294" t="str">
        <f>IFERROR(INDEX(入力!$BV$3:$CN$1048576,MATCH(ROW(Q192)-ROW(Q$3),入力!$BB$3:$BB$1048576,0),MATCH(Q$3,入力!$BV$2:$CN$2,0)),"")</f>
        <v/>
      </c>
      <c r="R192" s="77" t="str">
        <f>IFERROR(INDEX(入力!$BV$3:$CN$1048576,MATCH(ROW(R192)-ROW(R$3),入力!$BB$3:$BB$1048576,0),MATCH(R$3,入力!$BV$2:$CN$2,0)),"")</f>
        <v/>
      </c>
      <c r="S192" s="77" t="str">
        <f>IFERROR(INDEX(入力!$BV$3:$CN$1048576,MATCH(ROW(S192)-ROW(S$3),入力!$BB$3:$BB$1048576,0),MATCH(S$3,入力!$BV$2:$CN$2,0)),"")</f>
        <v/>
      </c>
      <c r="U192" s="28" t="str">
        <f>IF(Z192="","",COUNT($Z$4:Z192))</f>
        <v/>
      </c>
      <c r="V192" s="73" t="str">
        <f t="shared" si="3"/>
        <v/>
      </c>
      <c r="W192" s="113" t="str">
        <f>IF(OR($B192="",$B192=$B193),"",SUMIF($B$4:$B192,$B192,Q$4:Q192))</f>
        <v/>
      </c>
      <c r="X192" s="113" t="str">
        <f>IF(OR($B192="",$B192=$B193),"",SUMIF($B$4:$B192,$B192,K$4:K192)-Y192)</f>
        <v/>
      </c>
      <c r="Y192" s="113" t="str">
        <f>IF(OR($B192="",$B192=$B193),"",SUMIFS(K$4:K192,B$4:B192,$B192,F$4:F192,$Y$3))</f>
        <v/>
      </c>
      <c r="Z192" s="113" t="str">
        <f>IF(OR($B192="",$B192=$B193),"",SUMIF($B$4:$B192,$B192,S$4:S192))</f>
        <v/>
      </c>
    </row>
    <row r="193" spans="1:26" ht="25.05" customHeight="1" x14ac:dyDescent="0.2">
      <c r="A193" s="133" t="str">
        <f>IF(OR(B193="",AND(B192=B193,D192=D193)),"",MAX($A$4:A192)+1)</f>
        <v/>
      </c>
      <c r="B193" s="73" t="str">
        <f>IFERROR(INDEX(入力!$BV$3:$CN$1048576,MATCH(ROW(B193)-ROW(B$3),入力!$BB$3:$BB$1048576,0),MATCH(B$3,入力!$BV$2:$CN$2,0)),"")</f>
        <v/>
      </c>
      <c r="C193" s="74" t="str">
        <f>IFERROR(INDEX(入力!$BV$3:$CN$1048576,MATCH(ROW(C193)-ROW(C$3),入力!$BB$3:$BB$1048576,0),MATCH(C$3,入力!$BV$2:$CN$2,0)),"")</f>
        <v/>
      </c>
      <c r="D193" s="75" t="str">
        <f>IFERROR(INDEX(入力!$BO$3:$BO$1048576,MATCH(ROW(D193)-ROW(D$3),入力!$BB$3:$BB$1048576,0),0),"")</f>
        <v/>
      </c>
      <c r="E193" s="74" t="str">
        <f>IFERROR(INDEX(入力!$BV$3:$CN$1048576,MATCH(ROW(E193)-ROW(E$3),入力!$BB$3:$BB$1048576,0),MATCH(E$3,入力!$BV$2:$CN$2,0)),"")</f>
        <v/>
      </c>
      <c r="F193" s="74" t="str">
        <f>IFERROR(INDEX(入力!$BV$3:$CN$1048576,MATCH(ROW(F193)-ROW(F$3),入力!$BB$3:$BB$1048576,0),MATCH(F$3,入力!$BV$2:$CN$2,0)),"")</f>
        <v/>
      </c>
      <c r="G193" s="74" t="str">
        <f>IFERROR(INDEX(入力!$BV$3:$CN$1048576,MATCH(ROW(G193)-ROW(G$3),入力!$BB$3:$BB$1048576,0),MATCH(G$3,入力!$BV$2:$CN$2,0)),"")</f>
        <v/>
      </c>
      <c r="H193" s="75" t="str">
        <f>IFERROR(INDEX(入力!$BV$3:$CN$1048576,MATCH(ROW(H193)-ROW(H$3),入力!$BB$3:$BB$1048576,0),MATCH(H$3,入力!$BV$2:$CN$2,0)),"")</f>
        <v/>
      </c>
      <c r="I193" s="76" t="str">
        <f>IFERROR(INDEX(入力!$BV$3:$CN$1048576,MATCH(ROW(I193)-ROW(I$3),入力!$BB$3:$BB$1048576,0),MATCH(I$3,入力!$BV$2:$CN$2,0)),"")</f>
        <v/>
      </c>
      <c r="J193" s="75" t="str">
        <f>IFERROR(INDEX(入力!$BV$3:$CN$1048576,MATCH(ROW(J193)-ROW(J$3),入力!$BB$3:$BB$1048576,0),MATCH(J$3,入力!$BV$2:$CN$2,0)),"")</f>
        <v/>
      </c>
      <c r="K193" s="75" t="str">
        <f>IFERROR(INDEX(入力!$BV$3:$CN$1048576,MATCH(ROW(K193)-ROW(K$3),入力!$BB$3:$BB$1048576,0),MATCH(K$3,入力!$BV$2:$CN$2,0)),"")</f>
        <v/>
      </c>
      <c r="L193" s="75" t="str">
        <f>IFERROR(INDEX(入力!$BV$3:$CN$1048576,MATCH(ROW(L193)-ROW(L$3),入力!$BB$3:$BB$1048576,0),MATCH(L$3,入力!$BV$2:$CN$2,0)),"")</f>
        <v/>
      </c>
      <c r="M193" s="117" t="str">
        <f>IFERROR(IF(履歴検索!$A193="","",INDEX(入力!$BV$3:$CN$1048576,MATCH(ROW(M193)-ROW(M$3),入力!$BB$3:$BB$1048576,0),MATCH(M$3,入力!$BV$2:$CN$2,0))),"")</f>
        <v/>
      </c>
      <c r="N193" s="75" t="str">
        <f>IFERROR(INDEX(入力!$BV$3:$CN$1048576,MATCH(ROW(N193)-ROW(N$3),入力!$BB$3:$BB$1048576,0),MATCH(N$3,入力!$BV$2:$CN$2,0)),"")</f>
        <v/>
      </c>
      <c r="O193" s="294" t="str">
        <f>IFERROR(INDEX(入力!$CJ$3:$CN$1048576,MATCH(ROW(O193)-ROW(O$3),入力!$BB$3:$BB$1048576,0),MATCH(O$3,入力!$CJ$2:$CN$2,0)),"")</f>
        <v/>
      </c>
      <c r="P193" s="294" t="str">
        <f>IFERROR(INDEX(入力!$CJ$3:$CN$1048576,MATCH(ROW(P193)-ROW(P$3),入力!$BB$3:$BB$1048576,0),MATCH(P$3,入力!$CJ$2:$CN$2,0)),"")</f>
        <v/>
      </c>
      <c r="Q193" s="294" t="str">
        <f>IFERROR(INDEX(入力!$BV$3:$CN$1048576,MATCH(ROW(Q193)-ROW(Q$3),入力!$BB$3:$BB$1048576,0),MATCH(Q$3,入力!$BV$2:$CN$2,0)),"")</f>
        <v/>
      </c>
      <c r="R193" s="77" t="str">
        <f>IFERROR(INDEX(入力!$BV$3:$CN$1048576,MATCH(ROW(R193)-ROW(R$3),入力!$BB$3:$BB$1048576,0),MATCH(R$3,入力!$BV$2:$CN$2,0)),"")</f>
        <v/>
      </c>
      <c r="S193" s="77" t="str">
        <f>IFERROR(INDEX(入力!$BV$3:$CN$1048576,MATCH(ROW(S193)-ROW(S$3),入力!$BB$3:$BB$1048576,0),MATCH(S$3,入力!$BV$2:$CN$2,0)),"")</f>
        <v/>
      </c>
      <c r="U193" s="28" t="str">
        <f>IF(Z193="","",COUNT($Z$4:Z193))</f>
        <v/>
      </c>
      <c r="V193" s="73" t="str">
        <f t="shared" si="3"/>
        <v/>
      </c>
      <c r="W193" s="113" t="str">
        <f>IF(OR($B193="",$B193=$B194),"",SUMIF($B$4:$B193,$B193,Q$4:Q193))</f>
        <v/>
      </c>
      <c r="X193" s="113" t="str">
        <f>IF(OR($B193="",$B193=$B194),"",SUMIF($B$4:$B193,$B193,K$4:K193)-Y193)</f>
        <v/>
      </c>
      <c r="Y193" s="113" t="str">
        <f>IF(OR($B193="",$B193=$B194),"",SUMIFS(K$4:K193,B$4:B193,$B193,F$4:F193,$Y$3))</f>
        <v/>
      </c>
      <c r="Z193" s="113" t="str">
        <f>IF(OR($B193="",$B193=$B194),"",SUMIF($B$4:$B193,$B193,S$4:S193))</f>
        <v/>
      </c>
    </row>
    <row r="194" spans="1:26" ht="25.05" customHeight="1" x14ac:dyDescent="0.2">
      <c r="A194" s="133" t="str">
        <f>IF(OR(B194="",AND(B193=B194,D193=D194)),"",MAX($A$4:A193)+1)</f>
        <v/>
      </c>
      <c r="B194" s="73" t="str">
        <f>IFERROR(INDEX(入力!$BV$3:$CN$1048576,MATCH(ROW(B194)-ROW(B$3),入力!$BB$3:$BB$1048576,0),MATCH(B$3,入力!$BV$2:$CN$2,0)),"")</f>
        <v/>
      </c>
      <c r="C194" s="74" t="str">
        <f>IFERROR(INDEX(入力!$BV$3:$CN$1048576,MATCH(ROW(C194)-ROW(C$3),入力!$BB$3:$BB$1048576,0),MATCH(C$3,入力!$BV$2:$CN$2,0)),"")</f>
        <v/>
      </c>
      <c r="D194" s="75" t="str">
        <f>IFERROR(INDEX(入力!$BO$3:$BO$1048576,MATCH(ROW(D194)-ROW(D$3),入力!$BB$3:$BB$1048576,0),0),"")</f>
        <v/>
      </c>
      <c r="E194" s="74" t="str">
        <f>IFERROR(INDEX(入力!$BV$3:$CN$1048576,MATCH(ROW(E194)-ROW(E$3),入力!$BB$3:$BB$1048576,0),MATCH(E$3,入力!$BV$2:$CN$2,0)),"")</f>
        <v/>
      </c>
      <c r="F194" s="74" t="str">
        <f>IFERROR(INDEX(入力!$BV$3:$CN$1048576,MATCH(ROW(F194)-ROW(F$3),入力!$BB$3:$BB$1048576,0),MATCH(F$3,入力!$BV$2:$CN$2,0)),"")</f>
        <v/>
      </c>
      <c r="G194" s="74" t="str">
        <f>IFERROR(INDEX(入力!$BV$3:$CN$1048576,MATCH(ROW(G194)-ROW(G$3),入力!$BB$3:$BB$1048576,0),MATCH(G$3,入力!$BV$2:$CN$2,0)),"")</f>
        <v/>
      </c>
      <c r="H194" s="75" t="str">
        <f>IFERROR(INDEX(入力!$BV$3:$CN$1048576,MATCH(ROW(H194)-ROW(H$3),入力!$BB$3:$BB$1048576,0),MATCH(H$3,入力!$BV$2:$CN$2,0)),"")</f>
        <v/>
      </c>
      <c r="I194" s="76" t="str">
        <f>IFERROR(INDEX(入力!$BV$3:$CN$1048576,MATCH(ROW(I194)-ROW(I$3),入力!$BB$3:$BB$1048576,0),MATCH(I$3,入力!$BV$2:$CN$2,0)),"")</f>
        <v/>
      </c>
      <c r="J194" s="75" t="str">
        <f>IFERROR(INDEX(入力!$BV$3:$CN$1048576,MATCH(ROW(J194)-ROW(J$3),入力!$BB$3:$BB$1048576,0),MATCH(J$3,入力!$BV$2:$CN$2,0)),"")</f>
        <v/>
      </c>
      <c r="K194" s="75" t="str">
        <f>IFERROR(INDEX(入力!$BV$3:$CN$1048576,MATCH(ROW(K194)-ROW(K$3),入力!$BB$3:$BB$1048576,0),MATCH(K$3,入力!$BV$2:$CN$2,0)),"")</f>
        <v/>
      </c>
      <c r="L194" s="75" t="str">
        <f>IFERROR(INDEX(入力!$BV$3:$CN$1048576,MATCH(ROW(L194)-ROW(L$3),入力!$BB$3:$BB$1048576,0),MATCH(L$3,入力!$BV$2:$CN$2,0)),"")</f>
        <v/>
      </c>
      <c r="M194" s="117" t="str">
        <f>IFERROR(IF(履歴検索!$A194="","",INDEX(入力!$BV$3:$CN$1048576,MATCH(ROW(M194)-ROW(M$3),入力!$BB$3:$BB$1048576,0),MATCH(M$3,入力!$BV$2:$CN$2,0))),"")</f>
        <v/>
      </c>
      <c r="N194" s="75" t="str">
        <f>IFERROR(INDEX(入力!$BV$3:$CN$1048576,MATCH(ROW(N194)-ROW(N$3),入力!$BB$3:$BB$1048576,0),MATCH(N$3,入力!$BV$2:$CN$2,0)),"")</f>
        <v/>
      </c>
      <c r="O194" s="294" t="str">
        <f>IFERROR(INDEX(入力!$CJ$3:$CN$1048576,MATCH(ROW(O194)-ROW(O$3),入力!$BB$3:$BB$1048576,0),MATCH(O$3,入力!$CJ$2:$CN$2,0)),"")</f>
        <v/>
      </c>
      <c r="P194" s="294" t="str">
        <f>IFERROR(INDEX(入力!$CJ$3:$CN$1048576,MATCH(ROW(P194)-ROW(P$3),入力!$BB$3:$BB$1048576,0),MATCH(P$3,入力!$CJ$2:$CN$2,0)),"")</f>
        <v/>
      </c>
      <c r="Q194" s="294" t="str">
        <f>IFERROR(INDEX(入力!$BV$3:$CN$1048576,MATCH(ROW(Q194)-ROW(Q$3),入力!$BB$3:$BB$1048576,0),MATCH(Q$3,入力!$BV$2:$CN$2,0)),"")</f>
        <v/>
      </c>
      <c r="R194" s="77" t="str">
        <f>IFERROR(INDEX(入力!$BV$3:$CN$1048576,MATCH(ROW(R194)-ROW(R$3),入力!$BB$3:$BB$1048576,0),MATCH(R$3,入力!$BV$2:$CN$2,0)),"")</f>
        <v/>
      </c>
      <c r="S194" s="77" t="str">
        <f>IFERROR(INDEX(入力!$BV$3:$CN$1048576,MATCH(ROW(S194)-ROW(S$3),入力!$BB$3:$BB$1048576,0),MATCH(S$3,入力!$BV$2:$CN$2,0)),"")</f>
        <v/>
      </c>
      <c r="U194" s="28" t="str">
        <f>IF(Z194="","",COUNT($Z$4:Z194))</f>
        <v/>
      </c>
      <c r="V194" s="73" t="str">
        <f t="shared" si="3"/>
        <v/>
      </c>
      <c r="W194" s="113" t="str">
        <f>IF(OR($B194="",$B194=$B195),"",SUMIF($B$4:$B194,$B194,Q$4:Q194))</f>
        <v/>
      </c>
      <c r="X194" s="113" t="str">
        <f>IF(OR($B194="",$B194=$B195),"",SUMIF($B$4:$B194,$B194,K$4:K194)-Y194)</f>
        <v/>
      </c>
      <c r="Y194" s="113" t="str">
        <f>IF(OR($B194="",$B194=$B195),"",SUMIFS(K$4:K194,B$4:B194,$B194,F$4:F194,$Y$3))</f>
        <v/>
      </c>
      <c r="Z194" s="113" t="str">
        <f>IF(OR($B194="",$B194=$B195),"",SUMIF($B$4:$B194,$B194,S$4:S194))</f>
        <v/>
      </c>
    </row>
    <row r="195" spans="1:26" ht="25.05" customHeight="1" x14ac:dyDescent="0.2">
      <c r="A195" s="133" t="str">
        <f>IF(OR(B195="",AND(B194=B195,D194=D195)),"",MAX($A$4:A194)+1)</f>
        <v/>
      </c>
      <c r="B195" s="73" t="str">
        <f>IFERROR(INDEX(入力!$BV$3:$CN$1048576,MATCH(ROW(B195)-ROW(B$3),入力!$BB$3:$BB$1048576,0),MATCH(B$3,入力!$BV$2:$CN$2,0)),"")</f>
        <v/>
      </c>
      <c r="C195" s="74" t="str">
        <f>IFERROR(INDEX(入力!$BV$3:$CN$1048576,MATCH(ROW(C195)-ROW(C$3),入力!$BB$3:$BB$1048576,0),MATCH(C$3,入力!$BV$2:$CN$2,0)),"")</f>
        <v/>
      </c>
      <c r="D195" s="75" t="str">
        <f>IFERROR(INDEX(入力!$BO$3:$BO$1048576,MATCH(ROW(D195)-ROW(D$3),入力!$BB$3:$BB$1048576,0),0),"")</f>
        <v/>
      </c>
      <c r="E195" s="74" t="str">
        <f>IFERROR(INDEX(入力!$BV$3:$CN$1048576,MATCH(ROW(E195)-ROW(E$3),入力!$BB$3:$BB$1048576,0),MATCH(E$3,入力!$BV$2:$CN$2,0)),"")</f>
        <v/>
      </c>
      <c r="F195" s="74" t="str">
        <f>IFERROR(INDEX(入力!$BV$3:$CN$1048576,MATCH(ROW(F195)-ROW(F$3),入力!$BB$3:$BB$1048576,0),MATCH(F$3,入力!$BV$2:$CN$2,0)),"")</f>
        <v/>
      </c>
      <c r="G195" s="74" t="str">
        <f>IFERROR(INDEX(入力!$BV$3:$CN$1048576,MATCH(ROW(G195)-ROW(G$3),入力!$BB$3:$BB$1048576,0),MATCH(G$3,入力!$BV$2:$CN$2,0)),"")</f>
        <v/>
      </c>
      <c r="H195" s="75" t="str">
        <f>IFERROR(INDEX(入力!$BV$3:$CN$1048576,MATCH(ROW(H195)-ROW(H$3),入力!$BB$3:$BB$1048576,0),MATCH(H$3,入力!$BV$2:$CN$2,0)),"")</f>
        <v/>
      </c>
      <c r="I195" s="76" t="str">
        <f>IFERROR(INDEX(入力!$BV$3:$CN$1048576,MATCH(ROW(I195)-ROW(I$3),入力!$BB$3:$BB$1048576,0),MATCH(I$3,入力!$BV$2:$CN$2,0)),"")</f>
        <v/>
      </c>
      <c r="J195" s="75" t="str">
        <f>IFERROR(INDEX(入力!$BV$3:$CN$1048576,MATCH(ROW(J195)-ROW(J$3),入力!$BB$3:$BB$1048576,0),MATCH(J$3,入力!$BV$2:$CN$2,0)),"")</f>
        <v/>
      </c>
      <c r="K195" s="75" t="str">
        <f>IFERROR(INDEX(入力!$BV$3:$CN$1048576,MATCH(ROW(K195)-ROW(K$3),入力!$BB$3:$BB$1048576,0),MATCH(K$3,入力!$BV$2:$CN$2,0)),"")</f>
        <v/>
      </c>
      <c r="L195" s="75" t="str">
        <f>IFERROR(INDEX(入力!$BV$3:$CN$1048576,MATCH(ROW(L195)-ROW(L$3),入力!$BB$3:$BB$1048576,0),MATCH(L$3,入力!$BV$2:$CN$2,0)),"")</f>
        <v/>
      </c>
      <c r="M195" s="117" t="str">
        <f>IFERROR(IF(履歴検索!$A195="","",INDEX(入力!$BV$3:$CN$1048576,MATCH(ROW(M195)-ROW(M$3),入力!$BB$3:$BB$1048576,0),MATCH(M$3,入力!$BV$2:$CN$2,0))),"")</f>
        <v/>
      </c>
      <c r="N195" s="75" t="str">
        <f>IFERROR(INDEX(入力!$BV$3:$CN$1048576,MATCH(ROW(N195)-ROW(N$3),入力!$BB$3:$BB$1048576,0),MATCH(N$3,入力!$BV$2:$CN$2,0)),"")</f>
        <v/>
      </c>
      <c r="O195" s="294" t="str">
        <f>IFERROR(INDEX(入力!$CJ$3:$CN$1048576,MATCH(ROW(O195)-ROW(O$3),入力!$BB$3:$BB$1048576,0),MATCH(O$3,入力!$CJ$2:$CN$2,0)),"")</f>
        <v/>
      </c>
      <c r="P195" s="294" t="str">
        <f>IFERROR(INDEX(入力!$CJ$3:$CN$1048576,MATCH(ROW(P195)-ROW(P$3),入力!$BB$3:$BB$1048576,0),MATCH(P$3,入力!$CJ$2:$CN$2,0)),"")</f>
        <v/>
      </c>
      <c r="Q195" s="294" t="str">
        <f>IFERROR(INDEX(入力!$BV$3:$CN$1048576,MATCH(ROW(Q195)-ROW(Q$3),入力!$BB$3:$BB$1048576,0),MATCH(Q$3,入力!$BV$2:$CN$2,0)),"")</f>
        <v/>
      </c>
      <c r="R195" s="77" t="str">
        <f>IFERROR(INDEX(入力!$BV$3:$CN$1048576,MATCH(ROW(R195)-ROW(R$3),入力!$BB$3:$BB$1048576,0),MATCH(R$3,入力!$BV$2:$CN$2,0)),"")</f>
        <v/>
      </c>
      <c r="S195" s="77" t="str">
        <f>IFERROR(INDEX(入力!$BV$3:$CN$1048576,MATCH(ROW(S195)-ROW(S$3),入力!$BB$3:$BB$1048576,0),MATCH(S$3,入力!$BV$2:$CN$2,0)),"")</f>
        <v/>
      </c>
      <c r="U195" s="28" t="str">
        <f>IF(Z195="","",COUNT($Z$4:Z195))</f>
        <v/>
      </c>
      <c r="V195" s="73" t="str">
        <f t="shared" si="3"/>
        <v/>
      </c>
      <c r="W195" s="113" t="str">
        <f>IF(OR($B195="",$B195=$B196),"",SUMIF($B$4:$B195,$B195,Q$4:Q195))</f>
        <v/>
      </c>
      <c r="X195" s="113" t="str">
        <f>IF(OR($B195="",$B195=$B196),"",SUMIF($B$4:$B195,$B195,K$4:K195)-Y195)</f>
        <v/>
      </c>
      <c r="Y195" s="113" t="str">
        <f>IF(OR($B195="",$B195=$B196),"",SUMIFS(K$4:K195,B$4:B195,$B195,F$4:F195,$Y$3))</f>
        <v/>
      </c>
      <c r="Z195" s="113" t="str">
        <f>IF(OR($B195="",$B195=$B196),"",SUMIF($B$4:$B195,$B195,S$4:S195))</f>
        <v/>
      </c>
    </row>
    <row r="196" spans="1:26" ht="25.05" customHeight="1" x14ac:dyDescent="0.2">
      <c r="A196" s="133" t="str">
        <f>IF(OR(B196="",AND(B195=B196,D195=D196)),"",MAX($A$4:A195)+1)</f>
        <v/>
      </c>
      <c r="B196" s="73" t="str">
        <f>IFERROR(INDEX(入力!$BV$3:$CN$1048576,MATCH(ROW(B196)-ROW(B$3),入力!$BB$3:$BB$1048576,0),MATCH(B$3,入力!$BV$2:$CN$2,0)),"")</f>
        <v/>
      </c>
      <c r="C196" s="74" t="str">
        <f>IFERROR(INDEX(入力!$BV$3:$CN$1048576,MATCH(ROW(C196)-ROW(C$3),入力!$BB$3:$BB$1048576,0),MATCH(C$3,入力!$BV$2:$CN$2,0)),"")</f>
        <v/>
      </c>
      <c r="D196" s="75" t="str">
        <f>IFERROR(INDEX(入力!$BO$3:$BO$1048576,MATCH(ROW(D196)-ROW(D$3),入力!$BB$3:$BB$1048576,0),0),"")</f>
        <v/>
      </c>
      <c r="E196" s="74" t="str">
        <f>IFERROR(INDEX(入力!$BV$3:$CN$1048576,MATCH(ROW(E196)-ROW(E$3),入力!$BB$3:$BB$1048576,0),MATCH(E$3,入力!$BV$2:$CN$2,0)),"")</f>
        <v/>
      </c>
      <c r="F196" s="74" t="str">
        <f>IFERROR(INDEX(入力!$BV$3:$CN$1048576,MATCH(ROW(F196)-ROW(F$3),入力!$BB$3:$BB$1048576,0),MATCH(F$3,入力!$BV$2:$CN$2,0)),"")</f>
        <v/>
      </c>
      <c r="G196" s="74" t="str">
        <f>IFERROR(INDEX(入力!$BV$3:$CN$1048576,MATCH(ROW(G196)-ROW(G$3),入力!$BB$3:$BB$1048576,0),MATCH(G$3,入力!$BV$2:$CN$2,0)),"")</f>
        <v/>
      </c>
      <c r="H196" s="75" t="str">
        <f>IFERROR(INDEX(入力!$BV$3:$CN$1048576,MATCH(ROW(H196)-ROW(H$3),入力!$BB$3:$BB$1048576,0),MATCH(H$3,入力!$BV$2:$CN$2,0)),"")</f>
        <v/>
      </c>
      <c r="I196" s="76" t="str">
        <f>IFERROR(INDEX(入力!$BV$3:$CN$1048576,MATCH(ROW(I196)-ROW(I$3),入力!$BB$3:$BB$1048576,0),MATCH(I$3,入力!$BV$2:$CN$2,0)),"")</f>
        <v/>
      </c>
      <c r="J196" s="75" t="str">
        <f>IFERROR(INDEX(入力!$BV$3:$CN$1048576,MATCH(ROW(J196)-ROW(J$3),入力!$BB$3:$BB$1048576,0),MATCH(J$3,入力!$BV$2:$CN$2,0)),"")</f>
        <v/>
      </c>
      <c r="K196" s="75" t="str">
        <f>IFERROR(INDEX(入力!$BV$3:$CN$1048576,MATCH(ROW(K196)-ROW(K$3),入力!$BB$3:$BB$1048576,0),MATCH(K$3,入力!$BV$2:$CN$2,0)),"")</f>
        <v/>
      </c>
      <c r="L196" s="75" t="str">
        <f>IFERROR(INDEX(入力!$BV$3:$CN$1048576,MATCH(ROW(L196)-ROW(L$3),入力!$BB$3:$BB$1048576,0),MATCH(L$3,入力!$BV$2:$CN$2,0)),"")</f>
        <v/>
      </c>
      <c r="M196" s="117" t="str">
        <f>IFERROR(IF(履歴検索!$A196="","",INDEX(入力!$BV$3:$CN$1048576,MATCH(ROW(M196)-ROW(M$3),入力!$BB$3:$BB$1048576,0),MATCH(M$3,入力!$BV$2:$CN$2,0))),"")</f>
        <v/>
      </c>
      <c r="N196" s="75" t="str">
        <f>IFERROR(INDEX(入力!$BV$3:$CN$1048576,MATCH(ROW(N196)-ROW(N$3),入力!$BB$3:$BB$1048576,0),MATCH(N$3,入力!$BV$2:$CN$2,0)),"")</f>
        <v/>
      </c>
      <c r="O196" s="294" t="str">
        <f>IFERROR(INDEX(入力!$CJ$3:$CN$1048576,MATCH(ROW(O196)-ROW(O$3),入力!$BB$3:$BB$1048576,0),MATCH(O$3,入力!$CJ$2:$CN$2,0)),"")</f>
        <v/>
      </c>
      <c r="P196" s="294" t="str">
        <f>IFERROR(INDEX(入力!$CJ$3:$CN$1048576,MATCH(ROW(P196)-ROW(P$3),入力!$BB$3:$BB$1048576,0),MATCH(P$3,入力!$CJ$2:$CN$2,0)),"")</f>
        <v/>
      </c>
      <c r="Q196" s="294" t="str">
        <f>IFERROR(INDEX(入力!$BV$3:$CN$1048576,MATCH(ROW(Q196)-ROW(Q$3),入力!$BB$3:$BB$1048576,0),MATCH(Q$3,入力!$BV$2:$CN$2,0)),"")</f>
        <v/>
      </c>
      <c r="R196" s="77" t="str">
        <f>IFERROR(INDEX(入力!$BV$3:$CN$1048576,MATCH(ROW(R196)-ROW(R$3),入力!$BB$3:$BB$1048576,0),MATCH(R$3,入力!$BV$2:$CN$2,0)),"")</f>
        <v/>
      </c>
      <c r="S196" s="77" t="str">
        <f>IFERROR(INDEX(入力!$BV$3:$CN$1048576,MATCH(ROW(S196)-ROW(S$3),入力!$BB$3:$BB$1048576,0),MATCH(S$3,入力!$BV$2:$CN$2,0)),"")</f>
        <v/>
      </c>
      <c r="U196" s="28" t="str">
        <f>IF(Z196="","",COUNT($Z$4:Z196))</f>
        <v/>
      </c>
      <c r="V196" s="73" t="str">
        <f t="shared" si="3"/>
        <v/>
      </c>
      <c r="W196" s="113" t="str">
        <f>IF(OR($B196="",$B196=$B197),"",SUMIF($B$4:$B196,$B196,Q$4:Q196))</f>
        <v/>
      </c>
      <c r="X196" s="113" t="str">
        <f>IF(OR($B196="",$B196=$B197),"",SUMIF($B$4:$B196,$B196,K$4:K196)-Y196)</f>
        <v/>
      </c>
      <c r="Y196" s="113" t="str">
        <f>IF(OR($B196="",$B196=$B197),"",SUMIFS(K$4:K196,B$4:B196,$B196,F$4:F196,$Y$3))</f>
        <v/>
      </c>
      <c r="Z196" s="113" t="str">
        <f>IF(OR($B196="",$B196=$B197),"",SUMIF($B$4:$B196,$B196,S$4:S196))</f>
        <v/>
      </c>
    </row>
    <row r="197" spans="1:26" ht="25.05" customHeight="1" x14ac:dyDescent="0.2">
      <c r="A197" s="133" t="str">
        <f>IF(OR(B197="",AND(B196=B197,D196=D197)),"",MAX($A$4:A196)+1)</f>
        <v/>
      </c>
      <c r="B197" s="73" t="str">
        <f>IFERROR(INDEX(入力!$BV$3:$CN$1048576,MATCH(ROW(B197)-ROW(B$3),入力!$BB$3:$BB$1048576,0),MATCH(B$3,入力!$BV$2:$CN$2,0)),"")</f>
        <v/>
      </c>
      <c r="C197" s="74" t="str">
        <f>IFERROR(INDEX(入力!$BV$3:$CN$1048576,MATCH(ROW(C197)-ROW(C$3),入力!$BB$3:$BB$1048576,0),MATCH(C$3,入力!$BV$2:$CN$2,0)),"")</f>
        <v/>
      </c>
      <c r="D197" s="75" t="str">
        <f>IFERROR(INDEX(入力!$BO$3:$BO$1048576,MATCH(ROW(D197)-ROW(D$3),入力!$BB$3:$BB$1048576,0),0),"")</f>
        <v/>
      </c>
      <c r="E197" s="74" t="str">
        <f>IFERROR(INDEX(入力!$BV$3:$CN$1048576,MATCH(ROW(E197)-ROW(E$3),入力!$BB$3:$BB$1048576,0),MATCH(E$3,入力!$BV$2:$CN$2,0)),"")</f>
        <v/>
      </c>
      <c r="F197" s="74" t="str">
        <f>IFERROR(INDEX(入力!$BV$3:$CN$1048576,MATCH(ROW(F197)-ROW(F$3),入力!$BB$3:$BB$1048576,0),MATCH(F$3,入力!$BV$2:$CN$2,0)),"")</f>
        <v/>
      </c>
      <c r="G197" s="74" t="str">
        <f>IFERROR(INDEX(入力!$BV$3:$CN$1048576,MATCH(ROW(G197)-ROW(G$3),入力!$BB$3:$BB$1048576,0),MATCH(G$3,入力!$BV$2:$CN$2,0)),"")</f>
        <v/>
      </c>
      <c r="H197" s="75" t="str">
        <f>IFERROR(INDEX(入力!$BV$3:$CN$1048576,MATCH(ROW(H197)-ROW(H$3),入力!$BB$3:$BB$1048576,0),MATCH(H$3,入力!$BV$2:$CN$2,0)),"")</f>
        <v/>
      </c>
      <c r="I197" s="76" t="str">
        <f>IFERROR(INDEX(入力!$BV$3:$CN$1048576,MATCH(ROW(I197)-ROW(I$3),入力!$BB$3:$BB$1048576,0),MATCH(I$3,入力!$BV$2:$CN$2,0)),"")</f>
        <v/>
      </c>
      <c r="J197" s="75" t="str">
        <f>IFERROR(INDEX(入力!$BV$3:$CN$1048576,MATCH(ROW(J197)-ROW(J$3),入力!$BB$3:$BB$1048576,0),MATCH(J$3,入力!$BV$2:$CN$2,0)),"")</f>
        <v/>
      </c>
      <c r="K197" s="75" t="str">
        <f>IFERROR(INDEX(入力!$BV$3:$CN$1048576,MATCH(ROW(K197)-ROW(K$3),入力!$BB$3:$BB$1048576,0),MATCH(K$3,入力!$BV$2:$CN$2,0)),"")</f>
        <v/>
      </c>
      <c r="L197" s="75" t="str">
        <f>IFERROR(INDEX(入力!$BV$3:$CN$1048576,MATCH(ROW(L197)-ROW(L$3),入力!$BB$3:$BB$1048576,0),MATCH(L$3,入力!$BV$2:$CN$2,0)),"")</f>
        <v/>
      </c>
      <c r="M197" s="117" t="str">
        <f>IFERROR(IF(履歴検索!$A197="","",INDEX(入力!$BV$3:$CN$1048576,MATCH(ROW(M197)-ROW(M$3),入力!$BB$3:$BB$1048576,0),MATCH(M$3,入力!$BV$2:$CN$2,0))),"")</f>
        <v/>
      </c>
      <c r="N197" s="75" t="str">
        <f>IFERROR(INDEX(入力!$BV$3:$CN$1048576,MATCH(ROW(N197)-ROW(N$3),入力!$BB$3:$BB$1048576,0),MATCH(N$3,入力!$BV$2:$CN$2,0)),"")</f>
        <v/>
      </c>
      <c r="O197" s="294" t="str">
        <f>IFERROR(INDEX(入力!$CJ$3:$CN$1048576,MATCH(ROW(O197)-ROW(O$3),入力!$BB$3:$BB$1048576,0),MATCH(O$3,入力!$CJ$2:$CN$2,0)),"")</f>
        <v/>
      </c>
      <c r="P197" s="294" t="str">
        <f>IFERROR(INDEX(入力!$CJ$3:$CN$1048576,MATCH(ROW(P197)-ROW(P$3),入力!$BB$3:$BB$1048576,0),MATCH(P$3,入力!$CJ$2:$CN$2,0)),"")</f>
        <v/>
      </c>
      <c r="Q197" s="294" t="str">
        <f>IFERROR(INDEX(入力!$BV$3:$CN$1048576,MATCH(ROW(Q197)-ROW(Q$3),入力!$BB$3:$BB$1048576,0),MATCH(Q$3,入力!$BV$2:$CN$2,0)),"")</f>
        <v/>
      </c>
      <c r="R197" s="77" t="str">
        <f>IFERROR(INDEX(入力!$BV$3:$CN$1048576,MATCH(ROW(R197)-ROW(R$3),入力!$BB$3:$BB$1048576,0),MATCH(R$3,入力!$BV$2:$CN$2,0)),"")</f>
        <v/>
      </c>
      <c r="S197" s="77" t="str">
        <f>IFERROR(INDEX(入力!$BV$3:$CN$1048576,MATCH(ROW(S197)-ROW(S$3),入力!$BB$3:$BB$1048576,0),MATCH(S$3,入力!$BV$2:$CN$2,0)),"")</f>
        <v/>
      </c>
      <c r="U197" s="28" t="str">
        <f>IF(Z197="","",COUNT($Z$4:Z197))</f>
        <v/>
      </c>
      <c r="V197" s="73" t="str">
        <f t="shared" si="3"/>
        <v/>
      </c>
      <c r="W197" s="113" t="str">
        <f>IF(OR($B197="",$B197=$B198),"",SUMIF($B$4:$B197,$B197,Q$4:Q197))</f>
        <v/>
      </c>
      <c r="X197" s="113" t="str">
        <f>IF(OR($B197="",$B197=$B198),"",SUMIF($B$4:$B197,$B197,K$4:K197)-Y197)</f>
        <v/>
      </c>
      <c r="Y197" s="113" t="str">
        <f>IF(OR($B197="",$B197=$B198),"",SUMIFS(K$4:K197,B$4:B197,$B197,F$4:F197,$Y$3))</f>
        <v/>
      </c>
      <c r="Z197" s="113" t="str">
        <f>IF(OR($B197="",$B197=$B198),"",SUMIF($B$4:$B197,$B197,S$4:S197))</f>
        <v/>
      </c>
    </row>
    <row r="198" spans="1:26" ht="25.05" customHeight="1" x14ac:dyDescent="0.2">
      <c r="A198" s="133" t="str">
        <f>IF(OR(B198="",AND(B197=B198,D197=D198)),"",MAX($A$4:A197)+1)</f>
        <v/>
      </c>
      <c r="B198" s="73" t="str">
        <f>IFERROR(INDEX(入力!$BV$3:$CN$1048576,MATCH(ROW(B198)-ROW(B$3),入力!$BB$3:$BB$1048576,0),MATCH(B$3,入力!$BV$2:$CN$2,0)),"")</f>
        <v/>
      </c>
      <c r="C198" s="74" t="str">
        <f>IFERROR(INDEX(入力!$BV$3:$CN$1048576,MATCH(ROW(C198)-ROW(C$3),入力!$BB$3:$BB$1048576,0),MATCH(C$3,入力!$BV$2:$CN$2,0)),"")</f>
        <v/>
      </c>
      <c r="D198" s="75" t="str">
        <f>IFERROR(INDEX(入力!$BO$3:$BO$1048576,MATCH(ROW(D198)-ROW(D$3),入力!$BB$3:$BB$1048576,0),0),"")</f>
        <v/>
      </c>
      <c r="E198" s="74" t="str">
        <f>IFERROR(INDEX(入力!$BV$3:$CN$1048576,MATCH(ROW(E198)-ROW(E$3),入力!$BB$3:$BB$1048576,0),MATCH(E$3,入力!$BV$2:$CN$2,0)),"")</f>
        <v/>
      </c>
      <c r="F198" s="74" t="str">
        <f>IFERROR(INDEX(入力!$BV$3:$CN$1048576,MATCH(ROW(F198)-ROW(F$3),入力!$BB$3:$BB$1048576,0),MATCH(F$3,入力!$BV$2:$CN$2,0)),"")</f>
        <v/>
      </c>
      <c r="G198" s="74" t="str">
        <f>IFERROR(INDEX(入力!$BV$3:$CN$1048576,MATCH(ROW(G198)-ROW(G$3),入力!$BB$3:$BB$1048576,0),MATCH(G$3,入力!$BV$2:$CN$2,0)),"")</f>
        <v/>
      </c>
      <c r="H198" s="75" t="str">
        <f>IFERROR(INDEX(入力!$BV$3:$CN$1048576,MATCH(ROW(H198)-ROW(H$3),入力!$BB$3:$BB$1048576,0),MATCH(H$3,入力!$BV$2:$CN$2,0)),"")</f>
        <v/>
      </c>
      <c r="I198" s="76" t="str">
        <f>IFERROR(INDEX(入力!$BV$3:$CN$1048576,MATCH(ROW(I198)-ROW(I$3),入力!$BB$3:$BB$1048576,0),MATCH(I$3,入力!$BV$2:$CN$2,0)),"")</f>
        <v/>
      </c>
      <c r="J198" s="75" t="str">
        <f>IFERROR(INDEX(入力!$BV$3:$CN$1048576,MATCH(ROW(J198)-ROW(J$3),入力!$BB$3:$BB$1048576,0),MATCH(J$3,入力!$BV$2:$CN$2,0)),"")</f>
        <v/>
      </c>
      <c r="K198" s="75" t="str">
        <f>IFERROR(INDEX(入力!$BV$3:$CN$1048576,MATCH(ROW(K198)-ROW(K$3),入力!$BB$3:$BB$1048576,0),MATCH(K$3,入力!$BV$2:$CN$2,0)),"")</f>
        <v/>
      </c>
      <c r="L198" s="75" t="str">
        <f>IFERROR(INDEX(入力!$BV$3:$CN$1048576,MATCH(ROW(L198)-ROW(L$3),入力!$BB$3:$BB$1048576,0),MATCH(L$3,入力!$BV$2:$CN$2,0)),"")</f>
        <v/>
      </c>
      <c r="M198" s="117" t="str">
        <f>IFERROR(IF(履歴検索!$A198="","",INDEX(入力!$BV$3:$CN$1048576,MATCH(ROW(M198)-ROW(M$3),入力!$BB$3:$BB$1048576,0),MATCH(M$3,入力!$BV$2:$CN$2,0))),"")</f>
        <v/>
      </c>
      <c r="N198" s="75" t="str">
        <f>IFERROR(INDEX(入力!$BV$3:$CN$1048576,MATCH(ROW(N198)-ROW(N$3),入力!$BB$3:$BB$1048576,0),MATCH(N$3,入力!$BV$2:$CN$2,0)),"")</f>
        <v/>
      </c>
      <c r="O198" s="294" t="str">
        <f>IFERROR(INDEX(入力!$CJ$3:$CN$1048576,MATCH(ROW(O198)-ROW(O$3),入力!$BB$3:$BB$1048576,0),MATCH(O$3,入力!$CJ$2:$CN$2,0)),"")</f>
        <v/>
      </c>
      <c r="P198" s="294" t="str">
        <f>IFERROR(INDEX(入力!$CJ$3:$CN$1048576,MATCH(ROW(P198)-ROW(P$3),入力!$BB$3:$BB$1048576,0),MATCH(P$3,入力!$CJ$2:$CN$2,0)),"")</f>
        <v/>
      </c>
      <c r="Q198" s="294" t="str">
        <f>IFERROR(INDEX(入力!$BV$3:$CN$1048576,MATCH(ROW(Q198)-ROW(Q$3),入力!$BB$3:$BB$1048576,0),MATCH(Q$3,入力!$BV$2:$CN$2,0)),"")</f>
        <v/>
      </c>
      <c r="R198" s="77" t="str">
        <f>IFERROR(INDEX(入力!$BV$3:$CN$1048576,MATCH(ROW(R198)-ROW(R$3),入力!$BB$3:$BB$1048576,0),MATCH(R$3,入力!$BV$2:$CN$2,0)),"")</f>
        <v/>
      </c>
      <c r="S198" s="77" t="str">
        <f>IFERROR(INDEX(入力!$BV$3:$CN$1048576,MATCH(ROW(S198)-ROW(S$3),入力!$BB$3:$BB$1048576,0),MATCH(S$3,入力!$BV$2:$CN$2,0)),"")</f>
        <v/>
      </c>
      <c r="U198" s="28" t="str">
        <f>IF(Z198="","",COUNT($Z$4:Z198))</f>
        <v/>
      </c>
      <c r="V198" s="73" t="str">
        <f t="shared" si="3"/>
        <v/>
      </c>
      <c r="W198" s="113" t="str">
        <f>IF(OR($B198="",$B198=$B199),"",SUMIF($B$4:$B198,$B198,Q$4:Q198))</f>
        <v/>
      </c>
      <c r="X198" s="113" t="str">
        <f>IF(OR($B198="",$B198=$B199),"",SUMIF($B$4:$B198,$B198,K$4:K198)-Y198)</f>
        <v/>
      </c>
      <c r="Y198" s="113" t="str">
        <f>IF(OR($B198="",$B198=$B199),"",SUMIFS(K$4:K198,B$4:B198,$B198,F$4:F198,$Y$3))</f>
        <v/>
      </c>
      <c r="Z198" s="113" t="str">
        <f>IF(OR($B198="",$B198=$B199),"",SUMIF($B$4:$B198,$B198,S$4:S198))</f>
        <v/>
      </c>
    </row>
    <row r="199" spans="1:26" ht="25.05" customHeight="1" x14ac:dyDescent="0.2">
      <c r="A199" s="133" t="str">
        <f>IF(OR(B199="",AND(B198=B199,D198=D199)),"",MAX($A$4:A198)+1)</f>
        <v/>
      </c>
      <c r="B199" s="73" t="str">
        <f>IFERROR(INDEX(入力!$BV$3:$CN$1048576,MATCH(ROW(B199)-ROW(B$3),入力!$BB$3:$BB$1048576,0),MATCH(B$3,入力!$BV$2:$CN$2,0)),"")</f>
        <v/>
      </c>
      <c r="C199" s="74" t="str">
        <f>IFERROR(INDEX(入力!$BV$3:$CN$1048576,MATCH(ROW(C199)-ROW(C$3),入力!$BB$3:$BB$1048576,0),MATCH(C$3,入力!$BV$2:$CN$2,0)),"")</f>
        <v/>
      </c>
      <c r="D199" s="75" t="str">
        <f>IFERROR(INDEX(入力!$BO$3:$BO$1048576,MATCH(ROW(D199)-ROW(D$3),入力!$BB$3:$BB$1048576,0),0),"")</f>
        <v/>
      </c>
      <c r="E199" s="74" t="str">
        <f>IFERROR(INDEX(入力!$BV$3:$CN$1048576,MATCH(ROW(E199)-ROW(E$3),入力!$BB$3:$BB$1048576,0),MATCH(E$3,入力!$BV$2:$CN$2,0)),"")</f>
        <v/>
      </c>
      <c r="F199" s="74" t="str">
        <f>IFERROR(INDEX(入力!$BV$3:$CN$1048576,MATCH(ROW(F199)-ROW(F$3),入力!$BB$3:$BB$1048576,0),MATCH(F$3,入力!$BV$2:$CN$2,0)),"")</f>
        <v/>
      </c>
      <c r="G199" s="74" t="str">
        <f>IFERROR(INDEX(入力!$BV$3:$CN$1048576,MATCH(ROW(G199)-ROW(G$3),入力!$BB$3:$BB$1048576,0),MATCH(G$3,入力!$BV$2:$CN$2,0)),"")</f>
        <v/>
      </c>
      <c r="H199" s="75" t="str">
        <f>IFERROR(INDEX(入力!$BV$3:$CN$1048576,MATCH(ROW(H199)-ROW(H$3),入力!$BB$3:$BB$1048576,0),MATCH(H$3,入力!$BV$2:$CN$2,0)),"")</f>
        <v/>
      </c>
      <c r="I199" s="76" t="str">
        <f>IFERROR(INDEX(入力!$BV$3:$CN$1048576,MATCH(ROW(I199)-ROW(I$3),入力!$BB$3:$BB$1048576,0),MATCH(I$3,入力!$BV$2:$CN$2,0)),"")</f>
        <v/>
      </c>
      <c r="J199" s="75" t="str">
        <f>IFERROR(INDEX(入力!$BV$3:$CN$1048576,MATCH(ROW(J199)-ROW(J$3),入力!$BB$3:$BB$1048576,0),MATCH(J$3,入力!$BV$2:$CN$2,0)),"")</f>
        <v/>
      </c>
      <c r="K199" s="75" t="str">
        <f>IFERROR(INDEX(入力!$BV$3:$CN$1048576,MATCH(ROW(K199)-ROW(K$3),入力!$BB$3:$BB$1048576,0),MATCH(K$3,入力!$BV$2:$CN$2,0)),"")</f>
        <v/>
      </c>
      <c r="L199" s="75" t="str">
        <f>IFERROR(INDEX(入力!$BV$3:$CN$1048576,MATCH(ROW(L199)-ROW(L$3),入力!$BB$3:$BB$1048576,0),MATCH(L$3,入力!$BV$2:$CN$2,0)),"")</f>
        <v/>
      </c>
      <c r="M199" s="117" t="str">
        <f>IFERROR(IF(履歴検索!$A199="","",INDEX(入力!$BV$3:$CN$1048576,MATCH(ROW(M199)-ROW(M$3),入力!$BB$3:$BB$1048576,0),MATCH(M$3,入力!$BV$2:$CN$2,0))),"")</f>
        <v/>
      </c>
      <c r="N199" s="75" t="str">
        <f>IFERROR(INDEX(入力!$BV$3:$CN$1048576,MATCH(ROW(N199)-ROW(N$3),入力!$BB$3:$BB$1048576,0),MATCH(N$3,入力!$BV$2:$CN$2,0)),"")</f>
        <v/>
      </c>
      <c r="O199" s="294" t="str">
        <f>IFERROR(INDEX(入力!$CJ$3:$CN$1048576,MATCH(ROW(O199)-ROW(O$3),入力!$BB$3:$BB$1048576,0),MATCH(O$3,入力!$CJ$2:$CN$2,0)),"")</f>
        <v/>
      </c>
      <c r="P199" s="294" t="str">
        <f>IFERROR(INDEX(入力!$CJ$3:$CN$1048576,MATCH(ROW(P199)-ROW(P$3),入力!$BB$3:$BB$1048576,0),MATCH(P$3,入力!$CJ$2:$CN$2,0)),"")</f>
        <v/>
      </c>
      <c r="Q199" s="294" t="str">
        <f>IFERROR(INDEX(入力!$BV$3:$CN$1048576,MATCH(ROW(Q199)-ROW(Q$3),入力!$BB$3:$BB$1048576,0),MATCH(Q$3,入力!$BV$2:$CN$2,0)),"")</f>
        <v/>
      </c>
      <c r="R199" s="77" t="str">
        <f>IFERROR(INDEX(入力!$BV$3:$CN$1048576,MATCH(ROW(R199)-ROW(R$3),入力!$BB$3:$BB$1048576,0),MATCH(R$3,入力!$BV$2:$CN$2,0)),"")</f>
        <v/>
      </c>
      <c r="S199" s="77" t="str">
        <f>IFERROR(INDEX(入力!$BV$3:$CN$1048576,MATCH(ROW(S199)-ROW(S$3),入力!$BB$3:$BB$1048576,0),MATCH(S$3,入力!$BV$2:$CN$2,0)),"")</f>
        <v/>
      </c>
      <c r="U199" s="28" t="str">
        <f>IF(Z199="","",COUNT($Z$4:Z199))</f>
        <v/>
      </c>
      <c r="V199" s="73" t="str">
        <f t="shared" si="3"/>
        <v/>
      </c>
      <c r="W199" s="113" t="str">
        <f>IF(OR($B199="",$B199=$B200),"",SUMIF($B$4:$B199,$B199,Q$4:Q199))</f>
        <v/>
      </c>
      <c r="X199" s="113" t="str">
        <f>IF(OR($B199="",$B199=$B200),"",SUMIF($B$4:$B199,$B199,K$4:K199)-Y199)</f>
        <v/>
      </c>
      <c r="Y199" s="113" t="str">
        <f>IF(OR($B199="",$B199=$B200),"",SUMIFS(K$4:K199,B$4:B199,$B199,F$4:F199,$Y$3))</f>
        <v/>
      </c>
      <c r="Z199" s="113" t="str">
        <f>IF(OR($B199="",$B199=$B200),"",SUMIF($B$4:$B199,$B199,S$4:S199))</f>
        <v/>
      </c>
    </row>
    <row r="200" spans="1:26" ht="25.05" customHeight="1" x14ac:dyDescent="0.2">
      <c r="A200" s="133" t="str">
        <f>IF(OR(B200="",AND(B199=B200,D199=D200)),"",MAX($A$4:A199)+1)</f>
        <v/>
      </c>
      <c r="B200" s="73" t="str">
        <f>IFERROR(INDEX(入力!$BV$3:$CN$1048576,MATCH(ROW(B200)-ROW(B$3),入力!$BB$3:$BB$1048576,0),MATCH(B$3,入力!$BV$2:$CN$2,0)),"")</f>
        <v/>
      </c>
      <c r="C200" s="74" t="str">
        <f>IFERROR(INDEX(入力!$BV$3:$CN$1048576,MATCH(ROW(C200)-ROW(C$3),入力!$BB$3:$BB$1048576,0),MATCH(C$3,入力!$BV$2:$CN$2,0)),"")</f>
        <v/>
      </c>
      <c r="D200" s="75" t="str">
        <f>IFERROR(INDEX(入力!$BO$3:$BO$1048576,MATCH(ROW(D200)-ROW(D$3),入力!$BB$3:$BB$1048576,0),0),"")</f>
        <v/>
      </c>
      <c r="E200" s="74" t="str">
        <f>IFERROR(INDEX(入力!$BV$3:$CN$1048576,MATCH(ROW(E200)-ROW(E$3),入力!$BB$3:$BB$1048576,0),MATCH(E$3,入力!$BV$2:$CN$2,0)),"")</f>
        <v/>
      </c>
      <c r="F200" s="74" t="str">
        <f>IFERROR(INDEX(入力!$BV$3:$CN$1048576,MATCH(ROW(F200)-ROW(F$3),入力!$BB$3:$BB$1048576,0),MATCH(F$3,入力!$BV$2:$CN$2,0)),"")</f>
        <v/>
      </c>
      <c r="G200" s="74" t="str">
        <f>IFERROR(INDEX(入力!$BV$3:$CN$1048576,MATCH(ROW(G200)-ROW(G$3),入力!$BB$3:$BB$1048576,0),MATCH(G$3,入力!$BV$2:$CN$2,0)),"")</f>
        <v/>
      </c>
      <c r="H200" s="75" t="str">
        <f>IFERROR(INDEX(入力!$BV$3:$CN$1048576,MATCH(ROW(H200)-ROW(H$3),入力!$BB$3:$BB$1048576,0),MATCH(H$3,入力!$BV$2:$CN$2,0)),"")</f>
        <v/>
      </c>
      <c r="I200" s="76" t="str">
        <f>IFERROR(INDEX(入力!$BV$3:$CN$1048576,MATCH(ROW(I200)-ROW(I$3),入力!$BB$3:$BB$1048576,0),MATCH(I$3,入力!$BV$2:$CN$2,0)),"")</f>
        <v/>
      </c>
      <c r="J200" s="75" t="str">
        <f>IFERROR(INDEX(入力!$BV$3:$CN$1048576,MATCH(ROW(J200)-ROW(J$3),入力!$BB$3:$BB$1048576,0),MATCH(J$3,入力!$BV$2:$CN$2,0)),"")</f>
        <v/>
      </c>
      <c r="K200" s="75" t="str">
        <f>IFERROR(INDEX(入力!$BV$3:$CN$1048576,MATCH(ROW(K200)-ROW(K$3),入力!$BB$3:$BB$1048576,0),MATCH(K$3,入力!$BV$2:$CN$2,0)),"")</f>
        <v/>
      </c>
      <c r="L200" s="75" t="str">
        <f>IFERROR(INDEX(入力!$BV$3:$CN$1048576,MATCH(ROW(L200)-ROW(L$3),入力!$BB$3:$BB$1048576,0),MATCH(L$3,入力!$BV$2:$CN$2,0)),"")</f>
        <v/>
      </c>
      <c r="M200" s="117" t="str">
        <f>IFERROR(IF(履歴検索!$A200="","",INDEX(入力!$BV$3:$CN$1048576,MATCH(ROW(M200)-ROW(M$3),入力!$BB$3:$BB$1048576,0),MATCH(M$3,入力!$BV$2:$CN$2,0))),"")</f>
        <v/>
      </c>
      <c r="N200" s="75" t="str">
        <f>IFERROR(INDEX(入力!$BV$3:$CN$1048576,MATCH(ROW(N200)-ROW(N$3),入力!$BB$3:$BB$1048576,0),MATCH(N$3,入力!$BV$2:$CN$2,0)),"")</f>
        <v/>
      </c>
      <c r="O200" s="294" t="str">
        <f>IFERROR(INDEX(入力!$CJ$3:$CN$1048576,MATCH(ROW(O200)-ROW(O$3),入力!$BB$3:$BB$1048576,0),MATCH(O$3,入力!$CJ$2:$CN$2,0)),"")</f>
        <v/>
      </c>
      <c r="P200" s="294" t="str">
        <f>IFERROR(INDEX(入力!$CJ$3:$CN$1048576,MATCH(ROW(P200)-ROW(P$3),入力!$BB$3:$BB$1048576,0),MATCH(P$3,入力!$CJ$2:$CN$2,0)),"")</f>
        <v/>
      </c>
      <c r="Q200" s="294" t="str">
        <f>IFERROR(INDEX(入力!$BV$3:$CN$1048576,MATCH(ROW(Q200)-ROW(Q$3),入力!$BB$3:$BB$1048576,0),MATCH(Q$3,入力!$BV$2:$CN$2,0)),"")</f>
        <v/>
      </c>
      <c r="R200" s="77" t="str">
        <f>IFERROR(INDEX(入力!$BV$3:$CN$1048576,MATCH(ROW(R200)-ROW(R$3),入力!$BB$3:$BB$1048576,0),MATCH(R$3,入力!$BV$2:$CN$2,0)),"")</f>
        <v/>
      </c>
      <c r="S200" s="77" t="str">
        <f>IFERROR(INDEX(入力!$BV$3:$CN$1048576,MATCH(ROW(S200)-ROW(S$3),入力!$BB$3:$BB$1048576,0),MATCH(S$3,入力!$BV$2:$CN$2,0)),"")</f>
        <v/>
      </c>
      <c r="U200" s="28" t="str">
        <f>IF(Z200="","",COUNT($Z$4:Z200))</f>
        <v/>
      </c>
      <c r="V200" s="73" t="str">
        <f t="shared" si="3"/>
        <v/>
      </c>
      <c r="W200" s="113" t="str">
        <f>IF(OR($B200="",$B200=$B201),"",SUMIF($B$4:$B200,$B200,Q$4:Q200))</f>
        <v/>
      </c>
      <c r="X200" s="113" t="str">
        <f>IF(OR($B200="",$B200=$B201),"",SUMIF($B$4:$B200,$B200,K$4:K200)-Y200)</f>
        <v/>
      </c>
      <c r="Y200" s="113" t="str">
        <f>IF(OR($B200="",$B200=$B201),"",SUMIFS(K$4:K200,B$4:B200,$B200,F$4:F200,$Y$3))</f>
        <v/>
      </c>
      <c r="Z200" s="113" t="str">
        <f>IF(OR($B200="",$B200=$B201),"",SUMIF($B$4:$B200,$B200,S$4:S200))</f>
        <v/>
      </c>
    </row>
    <row r="201" spans="1:26" ht="25.05" customHeight="1" x14ac:dyDescent="0.2">
      <c r="A201" s="133" t="str">
        <f>IF(OR(B201="",AND(B200=B201,D200=D201)),"",MAX($A$4:A200)+1)</f>
        <v/>
      </c>
      <c r="B201" s="73" t="str">
        <f>IFERROR(INDEX(入力!$BV$3:$CN$1048576,MATCH(ROW(B201)-ROW(B$3),入力!$BB$3:$BB$1048576,0),MATCH(B$3,入力!$BV$2:$CN$2,0)),"")</f>
        <v/>
      </c>
      <c r="C201" s="74" t="str">
        <f>IFERROR(INDEX(入力!$BV$3:$CN$1048576,MATCH(ROW(C201)-ROW(C$3),入力!$BB$3:$BB$1048576,0),MATCH(C$3,入力!$BV$2:$CN$2,0)),"")</f>
        <v/>
      </c>
      <c r="D201" s="75" t="str">
        <f>IFERROR(INDEX(入力!$BO$3:$BO$1048576,MATCH(ROW(D201)-ROW(D$3),入力!$BB$3:$BB$1048576,0),0),"")</f>
        <v/>
      </c>
      <c r="E201" s="74" t="str">
        <f>IFERROR(INDEX(入力!$BV$3:$CN$1048576,MATCH(ROW(E201)-ROW(E$3),入力!$BB$3:$BB$1048576,0),MATCH(E$3,入力!$BV$2:$CN$2,0)),"")</f>
        <v/>
      </c>
      <c r="F201" s="74" t="str">
        <f>IFERROR(INDEX(入力!$BV$3:$CN$1048576,MATCH(ROW(F201)-ROW(F$3),入力!$BB$3:$BB$1048576,0),MATCH(F$3,入力!$BV$2:$CN$2,0)),"")</f>
        <v/>
      </c>
      <c r="G201" s="74" t="str">
        <f>IFERROR(INDEX(入力!$BV$3:$CN$1048576,MATCH(ROW(G201)-ROW(G$3),入力!$BB$3:$BB$1048576,0),MATCH(G$3,入力!$BV$2:$CN$2,0)),"")</f>
        <v/>
      </c>
      <c r="H201" s="75" t="str">
        <f>IFERROR(INDEX(入力!$BV$3:$CN$1048576,MATCH(ROW(H201)-ROW(H$3),入力!$BB$3:$BB$1048576,0),MATCH(H$3,入力!$BV$2:$CN$2,0)),"")</f>
        <v/>
      </c>
      <c r="I201" s="76" t="str">
        <f>IFERROR(INDEX(入力!$BV$3:$CN$1048576,MATCH(ROW(I201)-ROW(I$3),入力!$BB$3:$BB$1048576,0),MATCH(I$3,入力!$BV$2:$CN$2,0)),"")</f>
        <v/>
      </c>
      <c r="J201" s="75" t="str">
        <f>IFERROR(INDEX(入力!$BV$3:$CN$1048576,MATCH(ROW(J201)-ROW(J$3),入力!$BB$3:$BB$1048576,0),MATCH(J$3,入力!$BV$2:$CN$2,0)),"")</f>
        <v/>
      </c>
      <c r="K201" s="75" t="str">
        <f>IFERROR(INDEX(入力!$BV$3:$CN$1048576,MATCH(ROW(K201)-ROW(K$3),入力!$BB$3:$BB$1048576,0),MATCH(K$3,入力!$BV$2:$CN$2,0)),"")</f>
        <v/>
      </c>
      <c r="L201" s="75" t="str">
        <f>IFERROR(INDEX(入力!$BV$3:$CN$1048576,MATCH(ROW(L201)-ROW(L$3),入力!$BB$3:$BB$1048576,0),MATCH(L$3,入力!$BV$2:$CN$2,0)),"")</f>
        <v/>
      </c>
      <c r="M201" s="117" t="str">
        <f>IFERROR(IF(履歴検索!$A201="","",INDEX(入力!$BV$3:$CN$1048576,MATCH(ROW(M201)-ROW(M$3),入力!$BB$3:$BB$1048576,0),MATCH(M$3,入力!$BV$2:$CN$2,0))),"")</f>
        <v/>
      </c>
      <c r="N201" s="75" t="str">
        <f>IFERROR(INDEX(入力!$BV$3:$CN$1048576,MATCH(ROW(N201)-ROW(N$3),入力!$BB$3:$BB$1048576,0),MATCH(N$3,入力!$BV$2:$CN$2,0)),"")</f>
        <v/>
      </c>
      <c r="O201" s="294" t="str">
        <f>IFERROR(INDEX(入力!$CJ$3:$CN$1048576,MATCH(ROW(O201)-ROW(O$3),入力!$BB$3:$BB$1048576,0),MATCH(O$3,入力!$CJ$2:$CN$2,0)),"")</f>
        <v/>
      </c>
      <c r="P201" s="294" t="str">
        <f>IFERROR(INDEX(入力!$CJ$3:$CN$1048576,MATCH(ROW(P201)-ROW(P$3),入力!$BB$3:$BB$1048576,0),MATCH(P$3,入力!$CJ$2:$CN$2,0)),"")</f>
        <v/>
      </c>
      <c r="Q201" s="294" t="str">
        <f>IFERROR(INDEX(入力!$BV$3:$CN$1048576,MATCH(ROW(Q201)-ROW(Q$3),入力!$BB$3:$BB$1048576,0),MATCH(Q$3,入力!$BV$2:$CN$2,0)),"")</f>
        <v/>
      </c>
      <c r="R201" s="77" t="str">
        <f>IFERROR(INDEX(入力!$BV$3:$CN$1048576,MATCH(ROW(R201)-ROW(R$3),入力!$BB$3:$BB$1048576,0),MATCH(R$3,入力!$BV$2:$CN$2,0)),"")</f>
        <v/>
      </c>
      <c r="S201" s="77" t="str">
        <f>IFERROR(INDEX(入力!$BV$3:$CN$1048576,MATCH(ROW(S201)-ROW(S$3),入力!$BB$3:$BB$1048576,0),MATCH(S$3,入力!$BV$2:$CN$2,0)),"")</f>
        <v/>
      </c>
      <c r="U201" s="28" t="str">
        <f>IF(Z201="","",COUNT($Z$4:Z201))</f>
        <v/>
      </c>
      <c r="V201" s="73" t="str">
        <f t="shared" si="3"/>
        <v/>
      </c>
      <c r="W201" s="113" t="str">
        <f>IF(OR($B201="",$B201=$B202),"",SUMIF($B$4:$B201,$B201,Q$4:Q201))</f>
        <v/>
      </c>
      <c r="X201" s="113" t="str">
        <f>IF(OR($B201="",$B201=$B202),"",SUMIF($B$4:$B201,$B201,K$4:K201)-Y201)</f>
        <v/>
      </c>
      <c r="Y201" s="113" t="str">
        <f>IF(OR($B201="",$B201=$B202),"",SUMIFS(K$4:K201,B$4:B201,$B201,F$4:F201,$Y$3))</f>
        <v/>
      </c>
      <c r="Z201" s="113" t="str">
        <f>IF(OR($B201="",$B201=$B202),"",SUMIF($B$4:$B201,$B201,S$4:S201))</f>
        <v/>
      </c>
    </row>
    <row r="202" spans="1:26" ht="25.05" customHeight="1" x14ac:dyDescent="0.2">
      <c r="A202" s="133" t="str">
        <f>IF(OR(B202="",AND(B201=B202,D201=D202)),"",MAX($A$4:A201)+1)</f>
        <v/>
      </c>
      <c r="B202" s="73" t="str">
        <f>IFERROR(INDEX(入力!$BV$3:$CN$1048576,MATCH(ROW(B202)-ROW(B$3),入力!$BB$3:$BB$1048576,0),MATCH(B$3,入力!$BV$2:$CN$2,0)),"")</f>
        <v/>
      </c>
      <c r="C202" s="74" t="str">
        <f>IFERROR(INDEX(入力!$BV$3:$CN$1048576,MATCH(ROW(C202)-ROW(C$3),入力!$BB$3:$BB$1048576,0),MATCH(C$3,入力!$BV$2:$CN$2,0)),"")</f>
        <v/>
      </c>
      <c r="D202" s="75" t="str">
        <f>IFERROR(INDEX(入力!$BO$3:$BO$1048576,MATCH(ROW(D202)-ROW(D$3),入力!$BB$3:$BB$1048576,0),0),"")</f>
        <v/>
      </c>
      <c r="E202" s="74" t="str">
        <f>IFERROR(INDEX(入力!$BV$3:$CN$1048576,MATCH(ROW(E202)-ROW(E$3),入力!$BB$3:$BB$1048576,0),MATCH(E$3,入力!$BV$2:$CN$2,0)),"")</f>
        <v/>
      </c>
      <c r="F202" s="74" t="str">
        <f>IFERROR(INDEX(入力!$BV$3:$CN$1048576,MATCH(ROW(F202)-ROW(F$3),入力!$BB$3:$BB$1048576,0),MATCH(F$3,入力!$BV$2:$CN$2,0)),"")</f>
        <v/>
      </c>
      <c r="G202" s="74" t="str">
        <f>IFERROR(INDEX(入力!$BV$3:$CN$1048576,MATCH(ROW(G202)-ROW(G$3),入力!$BB$3:$BB$1048576,0),MATCH(G$3,入力!$BV$2:$CN$2,0)),"")</f>
        <v/>
      </c>
      <c r="H202" s="75" t="str">
        <f>IFERROR(INDEX(入力!$BV$3:$CN$1048576,MATCH(ROW(H202)-ROW(H$3),入力!$BB$3:$BB$1048576,0),MATCH(H$3,入力!$BV$2:$CN$2,0)),"")</f>
        <v/>
      </c>
      <c r="I202" s="76" t="str">
        <f>IFERROR(INDEX(入力!$BV$3:$CN$1048576,MATCH(ROW(I202)-ROW(I$3),入力!$BB$3:$BB$1048576,0),MATCH(I$3,入力!$BV$2:$CN$2,0)),"")</f>
        <v/>
      </c>
      <c r="J202" s="75" t="str">
        <f>IFERROR(INDEX(入力!$BV$3:$CN$1048576,MATCH(ROW(J202)-ROW(J$3),入力!$BB$3:$BB$1048576,0),MATCH(J$3,入力!$BV$2:$CN$2,0)),"")</f>
        <v/>
      </c>
      <c r="K202" s="75" t="str">
        <f>IFERROR(INDEX(入力!$BV$3:$CN$1048576,MATCH(ROW(K202)-ROW(K$3),入力!$BB$3:$BB$1048576,0),MATCH(K$3,入力!$BV$2:$CN$2,0)),"")</f>
        <v/>
      </c>
      <c r="L202" s="75" t="str">
        <f>IFERROR(INDEX(入力!$BV$3:$CN$1048576,MATCH(ROW(L202)-ROW(L$3),入力!$BB$3:$BB$1048576,0),MATCH(L$3,入力!$BV$2:$CN$2,0)),"")</f>
        <v/>
      </c>
      <c r="M202" s="117" t="str">
        <f>IFERROR(IF(履歴検索!$A202="","",INDEX(入力!$BV$3:$CN$1048576,MATCH(ROW(M202)-ROW(M$3),入力!$BB$3:$BB$1048576,0),MATCH(M$3,入力!$BV$2:$CN$2,0))),"")</f>
        <v/>
      </c>
      <c r="N202" s="75" t="str">
        <f>IFERROR(INDEX(入力!$BV$3:$CN$1048576,MATCH(ROW(N202)-ROW(N$3),入力!$BB$3:$BB$1048576,0),MATCH(N$3,入力!$BV$2:$CN$2,0)),"")</f>
        <v/>
      </c>
      <c r="O202" s="294" t="str">
        <f>IFERROR(INDEX(入力!$CJ$3:$CN$1048576,MATCH(ROW(O202)-ROW(O$3),入力!$BB$3:$BB$1048576,0),MATCH(O$3,入力!$CJ$2:$CN$2,0)),"")</f>
        <v/>
      </c>
      <c r="P202" s="294" t="str">
        <f>IFERROR(INDEX(入力!$CJ$3:$CN$1048576,MATCH(ROW(P202)-ROW(P$3),入力!$BB$3:$BB$1048576,0),MATCH(P$3,入力!$CJ$2:$CN$2,0)),"")</f>
        <v/>
      </c>
      <c r="Q202" s="294" t="str">
        <f>IFERROR(INDEX(入力!$BV$3:$CN$1048576,MATCH(ROW(Q202)-ROW(Q$3),入力!$BB$3:$BB$1048576,0),MATCH(Q$3,入力!$BV$2:$CN$2,0)),"")</f>
        <v/>
      </c>
      <c r="R202" s="77" t="str">
        <f>IFERROR(INDEX(入力!$BV$3:$CN$1048576,MATCH(ROW(R202)-ROW(R$3),入力!$BB$3:$BB$1048576,0),MATCH(R$3,入力!$BV$2:$CN$2,0)),"")</f>
        <v/>
      </c>
      <c r="S202" s="77" t="str">
        <f>IFERROR(INDEX(入力!$BV$3:$CN$1048576,MATCH(ROW(S202)-ROW(S$3),入力!$BB$3:$BB$1048576,0),MATCH(S$3,入力!$BV$2:$CN$2,0)),"")</f>
        <v/>
      </c>
      <c r="U202" s="28" t="str">
        <f>IF(Z202="","",COUNT($Z$4:Z202))</f>
        <v/>
      </c>
      <c r="V202" s="73" t="str">
        <f t="shared" si="3"/>
        <v/>
      </c>
      <c r="W202" s="113" t="str">
        <f>IF(OR($B202="",$B202=$B203),"",SUMIF($B$4:$B202,$B202,Q$4:Q202))</f>
        <v/>
      </c>
      <c r="X202" s="113" t="str">
        <f>IF(OR($B202="",$B202=$B203),"",SUMIF($B$4:$B202,$B202,K$4:K202)-Y202)</f>
        <v/>
      </c>
      <c r="Y202" s="113" t="str">
        <f>IF(OR($B202="",$B202=$B203),"",SUMIFS(K$4:K202,B$4:B202,$B202,F$4:F202,$Y$3))</f>
        <v/>
      </c>
      <c r="Z202" s="113" t="str">
        <f>IF(OR($B202="",$B202=$B203),"",SUMIF($B$4:$B202,$B202,S$4:S202))</f>
        <v/>
      </c>
    </row>
    <row r="203" spans="1:26" ht="25.05" customHeight="1" x14ac:dyDescent="0.2">
      <c r="A203" s="133" t="str">
        <f>IF(OR(B203="",AND(B202=B203,D202=D203)),"",MAX($A$4:A202)+1)</f>
        <v/>
      </c>
      <c r="B203" s="73" t="str">
        <f>IFERROR(INDEX(入力!$BV$3:$CN$1048576,MATCH(ROW(B203)-ROW(B$3),入力!$BB$3:$BB$1048576,0),MATCH(B$3,入力!$BV$2:$CN$2,0)),"")</f>
        <v/>
      </c>
      <c r="C203" s="74" t="str">
        <f>IFERROR(INDEX(入力!$BV$3:$CN$1048576,MATCH(ROW(C203)-ROW(C$3),入力!$BB$3:$BB$1048576,0),MATCH(C$3,入力!$BV$2:$CN$2,0)),"")</f>
        <v/>
      </c>
      <c r="D203" s="75" t="str">
        <f>IFERROR(INDEX(入力!$BO$3:$BO$1048576,MATCH(ROW(D203)-ROW(D$3),入力!$BB$3:$BB$1048576,0),0),"")</f>
        <v/>
      </c>
      <c r="E203" s="74" t="str">
        <f>IFERROR(INDEX(入力!$BV$3:$CN$1048576,MATCH(ROW(E203)-ROW(E$3),入力!$BB$3:$BB$1048576,0),MATCH(E$3,入力!$BV$2:$CN$2,0)),"")</f>
        <v/>
      </c>
      <c r="F203" s="74" t="str">
        <f>IFERROR(INDEX(入力!$BV$3:$CN$1048576,MATCH(ROW(F203)-ROW(F$3),入力!$BB$3:$BB$1048576,0),MATCH(F$3,入力!$BV$2:$CN$2,0)),"")</f>
        <v/>
      </c>
      <c r="G203" s="74" t="str">
        <f>IFERROR(INDEX(入力!$BV$3:$CN$1048576,MATCH(ROW(G203)-ROW(G$3),入力!$BB$3:$BB$1048576,0),MATCH(G$3,入力!$BV$2:$CN$2,0)),"")</f>
        <v/>
      </c>
      <c r="H203" s="75" t="str">
        <f>IFERROR(INDEX(入力!$BV$3:$CN$1048576,MATCH(ROW(H203)-ROW(H$3),入力!$BB$3:$BB$1048576,0),MATCH(H$3,入力!$BV$2:$CN$2,0)),"")</f>
        <v/>
      </c>
      <c r="I203" s="76" t="str">
        <f>IFERROR(INDEX(入力!$BV$3:$CN$1048576,MATCH(ROW(I203)-ROW(I$3),入力!$BB$3:$BB$1048576,0),MATCH(I$3,入力!$BV$2:$CN$2,0)),"")</f>
        <v/>
      </c>
      <c r="J203" s="75" t="str">
        <f>IFERROR(INDEX(入力!$BV$3:$CN$1048576,MATCH(ROW(J203)-ROW(J$3),入力!$BB$3:$BB$1048576,0),MATCH(J$3,入力!$BV$2:$CN$2,0)),"")</f>
        <v/>
      </c>
      <c r="K203" s="75" t="str">
        <f>IFERROR(INDEX(入力!$BV$3:$CN$1048576,MATCH(ROW(K203)-ROW(K$3),入力!$BB$3:$BB$1048576,0),MATCH(K$3,入力!$BV$2:$CN$2,0)),"")</f>
        <v/>
      </c>
      <c r="L203" s="75" t="str">
        <f>IFERROR(INDEX(入力!$BV$3:$CN$1048576,MATCH(ROW(L203)-ROW(L$3),入力!$BB$3:$BB$1048576,0),MATCH(L$3,入力!$BV$2:$CN$2,0)),"")</f>
        <v/>
      </c>
      <c r="M203" s="117" t="str">
        <f>IFERROR(IF(履歴検索!$A203="","",INDEX(入力!$BV$3:$CN$1048576,MATCH(ROW(M203)-ROW(M$3),入力!$BB$3:$BB$1048576,0),MATCH(M$3,入力!$BV$2:$CN$2,0))),"")</f>
        <v/>
      </c>
      <c r="N203" s="75" t="str">
        <f>IFERROR(INDEX(入力!$BV$3:$CN$1048576,MATCH(ROW(N203)-ROW(N$3),入力!$BB$3:$BB$1048576,0),MATCH(N$3,入力!$BV$2:$CN$2,0)),"")</f>
        <v/>
      </c>
      <c r="O203" s="294" t="str">
        <f>IFERROR(INDEX(入力!$CJ$3:$CN$1048576,MATCH(ROW(O203)-ROW(O$3),入力!$BB$3:$BB$1048576,0),MATCH(O$3,入力!$CJ$2:$CN$2,0)),"")</f>
        <v/>
      </c>
      <c r="P203" s="294" t="str">
        <f>IFERROR(INDEX(入力!$CJ$3:$CN$1048576,MATCH(ROW(P203)-ROW(P$3),入力!$BB$3:$BB$1048576,0),MATCH(P$3,入力!$CJ$2:$CN$2,0)),"")</f>
        <v/>
      </c>
      <c r="Q203" s="294" t="str">
        <f>IFERROR(INDEX(入力!$BV$3:$CN$1048576,MATCH(ROW(Q203)-ROW(Q$3),入力!$BB$3:$BB$1048576,0),MATCH(Q$3,入力!$BV$2:$CN$2,0)),"")</f>
        <v/>
      </c>
      <c r="R203" s="77" t="str">
        <f>IFERROR(INDEX(入力!$BV$3:$CN$1048576,MATCH(ROW(R203)-ROW(R$3),入力!$BB$3:$BB$1048576,0),MATCH(R$3,入力!$BV$2:$CN$2,0)),"")</f>
        <v/>
      </c>
      <c r="S203" s="77" t="str">
        <f>IFERROR(INDEX(入力!$BV$3:$CN$1048576,MATCH(ROW(S203)-ROW(S$3),入力!$BB$3:$BB$1048576,0),MATCH(S$3,入力!$BV$2:$CN$2,0)),"")</f>
        <v/>
      </c>
      <c r="U203" s="28" t="str">
        <f>IF(Z203="","",COUNT($Z$4:Z203))</f>
        <v/>
      </c>
      <c r="V203" s="73" t="str">
        <f t="shared" si="3"/>
        <v/>
      </c>
      <c r="W203" s="113" t="str">
        <f>IF(OR($B203="",$B203=$B204),"",SUMIF($B$4:$B203,$B203,Q$4:Q203))</f>
        <v/>
      </c>
      <c r="X203" s="113" t="str">
        <f>IF(OR($B203="",$B203=$B204),"",SUMIF($B$4:$B203,$B203,K$4:K203)-Y203)</f>
        <v/>
      </c>
      <c r="Y203" s="113" t="str">
        <f>IF(OR($B203="",$B203=$B204),"",SUMIFS(K$4:K203,B$4:B203,$B203,F$4:F203,$Y$3))</f>
        <v/>
      </c>
      <c r="Z203" s="113" t="str">
        <f>IF(OR($B203="",$B203=$B204),"",SUMIF($B$4:$B203,$B203,S$4:S203))</f>
        <v/>
      </c>
    </row>
    <row r="204" spans="1:26" ht="25.05" customHeight="1" x14ac:dyDescent="0.2">
      <c r="A204" s="133" t="str">
        <f>IF(OR(B204="",AND(B203=B204,D203=D204)),"",MAX($A$4:A203)+1)</f>
        <v/>
      </c>
      <c r="B204" s="73" t="str">
        <f>IFERROR(INDEX(入力!$BV$3:$CN$1048576,MATCH(ROW(B204)-ROW(B$3),入力!$BB$3:$BB$1048576,0),MATCH(B$3,入力!$BV$2:$CN$2,0)),"")</f>
        <v/>
      </c>
      <c r="C204" s="74" t="str">
        <f>IFERROR(INDEX(入力!$BV$3:$CN$1048576,MATCH(ROW(C204)-ROW(C$3),入力!$BB$3:$BB$1048576,0),MATCH(C$3,入力!$BV$2:$CN$2,0)),"")</f>
        <v/>
      </c>
      <c r="D204" s="75" t="str">
        <f>IFERROR(INDEX(入力!$BO$3:$BO$1048576,MATCH(ROW(D204)-ROW(D$3),入力!$BB$3:$BB$1048576,0),0),"")</f>
        <v/>
      </c>
      <c r="E204" s="74" t="str">
        <f>IFERROR(INDEX(入力!$BV$3:$CN$1048576,MATCH(ROW(E204)-ROW(E$3),入力!$BB$3:$BB$1048576,0),MATCH(E$3,入力!$BV$2:$CN$2,0)),"")</f>
        <v/>
      </c>
      <c r="F204" s="74" t="str">
        <f>IFERROR(INDEX(入力!$BV$3:$CN$1048576,MATCH(ROW(F204)-ROW(F$3),入力!$BB$3:$BB$1048576,0),MATCH(F$3,入力!$BV$2:$CN$2,0)),"")</f>
        <v/>
      </c>
      <c r="G204" s="74" t="str">
        <f>IFERROR(INDEX(入力!$BV$3:$CN$1048576,MATCH(ROW(G204)-ROW(G$3),入力!$BB$3:$BB$1048576,0),MATCH(G$3,入力!$BV$2:$CN$2,0)),"")</f>
        <v/>
      </c>
      <c r="H204" s="75" t="str">
        <f>IFERROR(INDEX(入力!$BV$3:$CN$1048576,MATCH(ROW(H204)-ROW(H$3),入力!$BB$3:$BB$1048576,0),MATCH(H$3,入力!$BV$2:$CN$2,0)),"")</f>
        <v/>
      </c>
      <c r="I204" s="76" t="str">
        <f>IFERROR(INDEX(入力!$BV$3:$CN$1048576,MATCH(ROW(I204)-ROW(I$3),入力!$BB$3:$BB$1048576,0),MATCH(I$3,入力!$BV$2:$CN$2,0)),"")</f>
        <v/>
      </c>
      <c r="J204" s="75" t="str">
        <f>IFERROR(INDEX(入力!$BV$3:$CN$1048576,MATCH(ROW(J204)-ROW(J$3),入力!$BB$3:$BB$1048576,0),MATCH(J$3,入力!$BV$2:$CN$2,0)),"")</f>
        <v/>
      </c>
      <c r="K204" s="75" t="str">
        <f>IFERROR(INDEX(入力!$BV$3:$CN$1048576,MATCH(ROW(K204)-ROW(K$3),入力!$BB$3:$BB$1048576,0),MATCH(K$3,入力!$BV$2:$CN$2,0)),"")</f>
        <v/>
      </c>
      <c r="L204" s="75" t="str">
        <f>IFERROR(INDEX(入力!$BV$3:$CN$1048576,MATCH(ROW(L204)-ROW(L$3),入力!$BB$3:$BB$1048576,0),MATCH(L$3,入力!$BV$2:$CN$2,0)),"")</f>
        <v/>
      </c>
      <c r="M204" s="117" t="str">
        <f>IFERROR(IF(履歴検索!$A204="","",INDEX(入力!$BV$3:$CN$1048576,MATCH(ROW(M204)-ROW(M$3),入力!$BB$3:$BB$1048576,0),MATCH(M$3,入力!$BV$2:$CN$2,0))),"")</f>
        <v/>
      </c>
      <c r="N204" s="75" t="str">
        <f>IFERROR(INDEX(入力!$BV$3:$CN$1048576,MATCH(ROW(N204)-ROW(N$3),入力!$BB$3:$BB$1048576,0),MATCH(N$3,入力!$BV$2:$CN$2,0)),"")</f>
        <v/>
      </c>
      <c r="O204" s="294" t="str">
        <f>IFERROR(INDEX(入力!$CJ$3:$CN$1048576,MATCH(ROW(O204)-ROW(O$3),入力!$BB$3:$BB$1048576,0),MATCH(O$3,入力!$CJ$2:$CN$2,0)),"")</f>
        <v/>
      </c>
      <c r="P204" s="294" t="str">
        <f>IFERROR(INDEX(入力!$CJ$3:$CN$1048576,MATCH(ROW(P204)-ROW(P$3),入力!$BB$3:$BB$1048576,0),MATCH(P$3,入力!$CJ$2:$CN$2,0)),"")</f>
        <v/>
      </c>
      <c r="Q204" s="294" t="str">
        <f>IFERROR(INDEX(入力!$BV$3:$CN$1048576,MATCH(ROW(Q204)-ROW(Q$3),入力!$BB$3:$BB$1048576,0),MATCH(Q$3,入力!$BV$2:$CN$2,0)),"")</f>
        <v/>
      </c>
      <c r="R204" s="77" t="str">
        <f>IFERROR(INDEX(入力!$BV$3:$CN$1048576,MATCH(ROW(R204)-ROW(R$3),入力!$BB$3:$BB$1048576,0),MATCH(R$3,入力!$BV$2:$CN$2,0)),"")</f>
        <v/>
      </c>
      <c r="S204" s="77" t="str">
        <f>IFERROR(INDEX(入力!$BV$3:$CN$1048576,MATCH(ROW(S204)-ROW(S$3),入力!$BB$3:$BB$1048576,0),MATCH(S$3,入力!$BV$2:$CN$2,0)),"")</f>
        <v/>
      </c>
      <c r="U204" s="28" t="str">
        <f>IF(Z204="","",COUNT($Z$4:Z204))</f>
        <v/>
      </c>
      <c r="V204" s="73" t="str">
        <f t="shared" si="3"/>
        <v/>
      </c>
      <c r="W204" s="113" t="str">
        <f>IF(OR($B204="",$B204=$B205),"",SUMIF($B$4:$B204,$B204,Q$4:Q204))</f>
        <v/>
      </c>
      <c r="X204" s="113" t="str">
        <f>IF(OR($B204="",$B204=$B205),"",SUMIF($B$4:$B204,$B204,K$4:K204)-Y204)</f>
        <v/>
      </c>
      <c r="Y204" s="113" t="str">
        <f>IF(OR($B204="",$B204=$B205),"",SUMIFS(K$4:K204,B$4:B204,$B204,F$4:F204,$Y$3))</f>
        <v/>
      </c>
      <c r="Z204" s="113" t="str">
        <f>IF(OR($B204="",$B204=$B205),"",SUMIF($B$4:$B204,$B204,S$4:S204))</f>
        <v/>
      </c>
    </row>
    <row r="205" spans="1:26" ht="25.05" customHeight="1" x14ac:dyDescent="0.2">
      <c r="A205" s="133" t="str">
        <f>IF(OR(B205="",AND(B204=B205,D204=D205)),"",MAX($A$4:A204)+1)</f>
        <v/>
      </c>
      <c r="B205" s="73" t="str">
        <f>IFERROR(INDEX(入力!$BV$3:$CN$1048576,MATCH(ROW(B205)-ROW(B$3),入力!$BB$3:$BB$1048576,0),MATCH(B$3,入力!$BV$2:$CN$2,0)),"")</f>
        <v/>
      </c>
      <c r="C205" s="74" t="str">
        <f>IFERROR(INDEX(入力!$BV$3:$CN$1048576,MATCH(ROW(C205)-ROW(C$3),入力!$BB$3:$BB$1048576,0),MATCH(C$3,入力!$BV$2:$CN$2,0)),"")</f>
        <v/>
      </c>
      <c r="D205" s="75" t="str">
        <f>IFERROR(INDEX(入力!$BO$3:$BO$1048576,MATCH(ROW(D205)-ROW(D$3),入力!$BB$3:$BB$1048576,0),0),"")</f>
        <v/>
      </c>
      <c r="E205" s="74" t="str">
        <f>IFERROR(INDEX(入力!$BV$3:$CN$1048576,MATCH(ROW(E205)-ROW(E$3),入力!$BB$3:$BB$1048576,0),MATCH(E$3,入力!$BV$2:$CN$2,0)),"")</f>
        <v/>
      </c>
      <c r="F205" s="74" t="str">
        <f>IFERROR(INDEX(入力!$BV$3:$CN$1048576,MATCH(ROW(F205)-ROW(F$3),入力!$BB$3:$BB$1048576,0),MATCH(F$3,入力!$BV$2:$CN$2,0)),"")</f>
        <v/>
      </c>
      <c r="G205" s="74" t="str">
        <f>IFERROR(INDEX(入力!$BV$3:$CN$1048576,MATCH(ROW(G205)-ROW(G$3),入力!$BB$3:$BB$1048576,0),MATCH(G$3,入力!$BV$2:$CN$2,0)),"")</f>
        <v/>
      </c>
      <c r="H205" s="75" t="str">
        <f>IFERROR(INDEX(入力!$BV$3:$CN$1048576,MATCH(ROW(H205)-ROW(H$3),入力!$BB$3:$BB$1048576,0),MATCH(H$3,入力!$BV$2:$CN$2,0)),"")</f>
        <v/>
      </c>
      <c r="I205" s="76" t="str">
        <f>IFERROR(INDEX(入力!$BV$3:$CN$1048576,MATCH(ROW(I205)-ROW(I$3),入力!$BB$3:$BB$1048576,0),MATCH(I$3,入力!$BV$2:$CN$2,0)),"")</f>
        <v/>
      </c>
      <c r="J205" s="75" t="str">
        <f>IFERROR(INDEX(入力!$BV$3:$CN$1048576,MATCH(ROW(J205)-ROW(J$3),入力!$BB$3:$BB$1048576,0),MATCH(J$3,入力!$BV$2:$CN$2,0)),"")</f>
        <v/>
      </c>
      <c r="K205" s="75" t="str">
        <f>IFERROR(INDEX(入力!$BV$3:$CN$1048576,MATCH(ROW(K205)-ROW(K$3),入力!$BB$3:$BB$1048576,0),MATCH(K$3,入力!$BV$2:$CN$2,0)),"")</f>
        <v/>
      </c>
      <c r="L205" s="75" t="str">
        <f>IFERROR(INDEX(入力!$BV$3:$CN$1048576,MATCH(ROW(L205)-ROW(L$3),入力!$BB$3:$BB$1048576,0),MATCH(L$3,入力!$BV$2:$CN$2,0)),"")</f>
        <v/>
      </c>
      <c r="M205" s="117" t="str">
        <f>IFERROR(IF(履歴検索!$A205="","",INDEX(入力!$BV$3:$CN$1048576,MATCH(ROW(M205)-ROW(M$3),入力!$BB$3:$BB$1048576,0),MATCH(M$3,入力!$BV$2:$CN$2,0))),"")</f>
        <v/>
      </c>
      <c r="N205" s="75" t="str">
        <f>IFERROR(INDEX(入力!$BV$3:$CN$1048576,MATCH(ROW(N205)-ROW(N$3),入力!$BB$3:$BB$1048576,0),MATCH(N$3,入力!$BV$2:$CN$2,0)),"")</f>
        <v/>
      </c>
      <c r="O205" s="294" t="str">
        <f>IFERROR(INDEX(入力!$CJ$3:$CN$1048576,MATCH(ROW(O205)-ROW(O$3),入力!$BB$3:$BB$1048576,0),MATCH(O$3,入力!$CJ$2:$CN$2,0)),"")</f>
        <v/>
      </c>
      <c r="P205" s="294" t="str">
        <f>IFERROR(INDEX(入力!$CJ$3:$CN$1048576,MATCH(ROW(P205)-ROW(P$3),入力!$BB$3:$BB$1048576,0),MATCH(P$3,入力!$CJ$2:$CN$2,0)),"")</f>
        <v/>
      </c>
      <c r="Q205" s="294" t="str">
        <f>IFERROR(INDEX(入力!$BV$3:$CN$1048576,MATCH(ROW(Q205)-ROW(Q$3),入力!$BB$3:$BB$1048576,0),MATCH(Q$3,入力!$BV$2:$CN$2,0)),"")</f>
        <v/>
      </c>
      <c r="R205" s="77" t="str">
        <f>IFERROR(INDEX(入力!$BV$3:$CN$1048576,MATCH(ROW(R205)-ROW(R$3),入力!$BB$3:$BB$1048576,0),MATCH(R$3,入力!$BV$2:$CN$2,0)),"")</f>
        <v/>
      </c>
      <c r="S205" s="77" t="str">
        <f>IFERROR(INDEX(入力!$BV$3:$CN$1048576,MATCH(ROW(S205)-ROW(S$3),入力!$BB$3:$BB$1048576,0),MATCH(S$3,入力!$BV$2:$CN$2,0)),"")</f>
        <v/>
      </c>
      <c r="U205" s="28" t="str">
        <f>IF(Z205="","",COUNT($Z$4:Z205))</f>
        <v/>
      </c>
      <c r="V205" s="73" t="str">
        <f t="shared" si="3"/>
        <v/>
      </c>
      <c r="W205" s="113" t="str">
        <f>IF(OR($B205="",$B205=$B206),"",SUMIF($B$4:$B205,$B205,Q$4:Q205))</f>
        <v/>
      </c>
      <c r="X205" s="113" t="str">
        <f>IF(OR($B205="",$B205=$B206),"",SUMIF($B$4:$B205,$B205,K$4:K205)-Y205)</f>
        <v/>
      </c>
      <c r="Y205" s="113" t="str">
        <f>IF(OR($B205="",$B205=$B206),"",SUMIFS(K$4:K205,B$4:B205,$B205,F$4:F205,$Y$3))</f>
        <v/>
      </c>
      <c r="Z205" s="113" t="str">
        <f>IF(OR($B205="",$B205=$B206),"",SUMIF($B$4:$B205,$B205,S$4:S205))</f>
        <v/>
      </c>
    </row>
    <row r="206" spans="1:26" ht="25.05" customHeight="1" x14ac:dyDescent="0.2">
      <c r="A206" s="133" t="str">
        <f>IF(OR(B206="",AND(B205=B206,D205=D206)),"",MAX($A$4:A205)+1)</f>
        <v/>
      </c>
      <c r="B206" s="73" t="str">
        <f>IFERROR(INDEX(入力!$BV$3:$CN$1048576,MATCH(ROW(B206)-ROW(B$3),入力!$BB$3:$BB$1048576,0),MATCH(B$3,入力!$BV$2:$CN$2,0)),"")</f>
        <v/>
      </c>
      <c r="C206" s="74" t="str">
        <f>IFERROR(INDEX(入力!$BV$3:$CN$1048576,MATCH(ROW(C206)-ROW(C$3),入力!$BB$3:$BB$1048576,0),MATCH(C$3,入力!$BV$2:$CN$2,0)),"")</f>
        <v/>
      </c>
      <c r="D206" s="75" t="str">
        <f>IFERROR(INDEX(入力!$BO$3:$BO$1048576,MATCH(ROW(D206)-ROW(D$3),入力!$BB$3:$BB$1048576,0),0),"")</f>
        <v/>
      </c>
      <c r="E206" s="74" t="str">
        <f>IFERROR(INDEX(入力!$BV$3:$CN$1048576,MATCH(ROW(E206)-ROW(E$3),入力!$BB$3:$BB$1048576,0),MATCH(E$3,入力!$BV$2:$CN$2,0)),"")</f>
        <v/>
      </c>
      <c r="F206" s="74" t="str">
        <f>IFERROR(INDEX(入力!$BV$3:$CN$1048576,MATCH(ROW(F206)-ROW(F$3),入力!$BB$3:$BB$1048576,0),MATCH(F$3,入力!$BV$2:$CN$2,0)),"")</f>
        <v/>
      </c>
      <c r="G206" s="74" t="str">
        <f>IFERROR(INDEX(入力!$BV$3:$CN$1048576,MATCH(ROW(G206)-ROW(G$3),入力!$BB$3:$BB$1048576,0),MATCH(G$3,入力!$BV$2:$CN$2,0)),"")</f>
        <v/>
      </c>
      <c r="H206" s="75" t="str">
        <f>IFERROR(INDEX(入力!$BV$3:$CN$1048576,MATCH(ROW(H206)-ROW(H$3),入力!$BB$3:$BB$1048576,0),MATCH(H$3,入力!$BV$2:$CN$2,0)),"")</f>
        <v/>
      </c>
      <c r="I206" s="76" t="str">
        <f>IFERROR(INDEX(入力!$BV$3:$CN$1048576,MATCH(ROW(I206)-ROW(I$3),入力!$BB$3:$BB$1048576,0),MATCH(I$3,入力!$BV$2:$CN$2,0)),"")</f>
        <v/>
      </c>
      <c r="J206" s="75" t="str">
        <f>IFERROR(INDEX(入力!$BV$3:$CN$1048576,MATCH(ROW(J206)-ROW(J$3),入力!$BB$3:$BB$1048576,0),MATCH(J$3,入力!$BV$2:$CN$2,0)),"")</f>
        <v/>
      </c>
      <c r="K206" s="75" t="str">
        <f>IFERROR(INDEX(入力!$BV$3:$CN$1048576,MATCH(ROW(K206)-ROW(K$3),入力!$BB$3:$BB$1048576,0),MATCH(K$3,入力!$BV$2:$CN$2,0)),"")</f>
        <v/>
      </c>
      <c r="L206" s="75" t="str">
        <f>IFERROR(INDEX(入力!$BV$3:$CN$1048576,MATCH(ROW(L206)-ROW(L$3),入力!$BB$3:$BB$1048576,0),MATCH(L$3,入力!$BV$2:$CN$2,0)),"")</f>
        <v/>
      </c>
      <c r="M206" s="117" t="str">
        <f>IFERROR(IF(履歴検索!$A206="","",INDEX(入力!$BV$3:$CN$1048576,MATCH(ROW(M206)-ROW(M$3),入力!$BB$3:$BB$1048576,0),MATCH(M$3,入力!$BV$2:$CN$2,0))),"")</f>
        <v/>
      </c>
      <c r="N206" s="75" t="str">
        <f>IFERROR(INDEX(入力!$BV$3:$CN$1048576,MATCH(ROW(N206)-ROW(N$3),入力!$BB$3:$BB$1048576,0),MATCH(N$3,入力!$BV$2:$CN$2,0)),"")</f>
        <v/>
      </c>
      <c r="O206" s="294" t="str">
        <f>IFERROR(INDEX(入力!$CJ$3:$CN$1048576,MATCH(ROW(O206)-ROW(O$3),入力!$BB$3:$BB$1048576,0),MATCH(O$3,入力!$CJ$2:$CN$2,0)),"")</f>
        <v/>
      </c>
      <c r="P206" s="294" t="str">
        <f>IFERROR(INDEX(入力!$CJ$3:$CN$1048576,MATCH(ROW(P206)-ROW(P$3),入力!$BB$3:$BB$1048576,0),MATCH(P$3,入力!$CJ$2:$CN$2,0)),"")</f>
        <v/>
      </c>
      <c r="Q206" s="294" t="str">
        <f>IFERROR(INDEX(入力!$BV$3:$CN$1048576,MATCH(ROW(Q206)-ROW(Q$3),入力!$BB$3:$BB$1048576,0),MATCH(Q$3,入力!$BV$2:$CN$2,0)),"")</f>
        <v/>
      </c>
      <c r="R206" s="77" t="str">
        <f>IFERROR(INDEX(入力!$BV$3:$CN$1048576,MATCH(ROW(R206)-ROW(R$3),入力!$BB$3:$BB$1048576,0),MATCH(R$3,入力!$BV$2:$CN$2,0)),"")</f>
        <v/>
      </c>
      <c r="S206" s="77" t="str">
        <f>IFERROR(INDEX(入力!$BV$3:$CN$1048576,MATCH(ROW(S206)-ROW(S$3),入力!$BB$3:$BB$1048576,0),MATCH(S$3,入力!$BV$2:$CN$2,0)),"")</f>
        <v/>
      </c>
      <c r="U206" s="28" t="str">
        <f>IF(Z206="","",COUNT($Z$4:Z206))</f>
        <v/>
      </c>
      <c r="V206" s="73" t="str">
        <f t="shared" si="3"/>
        <v/>
      </c>
      <c r="W206" s="113" t="str">
        <f>IF(OR($B206="",$B206=$B207),"",SUMIF($B$4:$B206,$B206,Q$4:Q206))</f>
        <v/>
      </c>
      <c r="X206" s="113" t="str">
        <f>IF(OR($B206="",$B206=$B207),"",SUMIF($B$4:$B206,$B206,K$4:K206)-Y206)</f>
        <v/>
      </c>
      <c r="Y206" s="113" t="str">
        <f>IF(OR($B206="",$B206=$B207),"",SUMIFS(K$4:K206,B$4:B206,$B206,F$4:F206,$Y$3))</f>
        <v/>
      </c>
      <c r="Z206" s="113" t="str">
        <f>IF(OR($B206="",$B206=$B207),"",SUMIF($B$4:$B206,$B206,S$4:S206))</f>
        <v/>
      </c>
    </row>
    <row r="207" spans="1:26" ht="25.05" customHeight="1" x14ac:dyDescent="0.2">
      <c r="A207" s="133" t="str">
        <f>IF(OR(B207="",AND(B206=B207,D206=D207)),"",MAX($A$4:A206)+1)</f>
        <v/>
      </c>
      <c r="B207" s="73" t="str">
        <f>IFERROR(INDEX(入力!$BV$3:$CN$1048576,MATCH(ROW(B207)-ROW(B$3),入力!$BB$3:$BB$1048576,0),MATCH(B$3,入力!$BV$2:$CN$2,0)),"")</f>
        <v/>
      </c>
      <c r="C207" s="74" t="str">
        <f>IFERROR(INDEX(入力!$BV$3:$CN$1048576,MATCH(ROW(C207)-ROW(C$3),入力!$BB$3:$BB$1048576,0),MATCH(C$3,入力!$BV$2:$CN$2,0)),"")</f>
        <v/>
      </c>
      <c r="D207" s="75" t="str">
        <f>IFERROR(INDEX(入力!$BO$3:$BO$1048576,MATCH(ROW(D207)-ROW(D$3),入力!$BB$3:$BB$1048576,0),0),"")</f>
        <v/>
      </c>
      <c r="E207" s="74" t="str">
        <f>IFERROR(INDEX(入力!$BV$3:$CN$1048576,MATCH(ROW(E207)-ROW(E$3),入力!$BB$3:$BB$1048576,0),MATCH(E$3,入力!$BV$2:$CN$2,0)),"")</f>
        <v/>
      </c>
      <c r="F207" s="74" t="str">
        <f>IFERROR(INDEX(入力!$BV$3:$CN$1048576,MATCH(ROW(F207)-ROW(F$3),入力!$BB$3:$BB$1048576,0),MATCH(F$3,入力!$BV$2:$CN$2,0)),"")</f>
        <v/>
      </c>
      <c r="G207" s="74" t="str">
        <f>IFERROR(INDEX(入力!$BV$3:$CN$1048576,MATCH(ROW(G207)-ROW(G$3),入力!$BB$3:$BB$1048576,0),MATCH(G$3,入力!$BV$2:$CN$2,0)),"")</f>
        <v/>
      </c>
      <c r="H207" s="75" t="str">
        <f>IFERROR(INDEX(入力!$BV$3:$CN$1048576,MATCH(ROW(H207)-ROW(H$3),入力!$BB$3:$BB$1048576,0),MATCH(H$3,入力!$BV$2:$CN$2,0)),"")</f>
        <v/>
      </c>
      <c r="I207" s="76" t="str">
        <f>IFERROR(INDEX(入力!$BV$3:$CN$1048576,MATCH(ROW(I207)-ROW(I$3),入力!$BB$3:$BB$1048576,0),MATCH(I$3,入力!$BV$2:$CN$2,0)),"")</f>
        <v/>
      </c>
      <c r="J207" s="75" t="str">
        <f>IFERROR(INDEX(入力!$BV$3:$CN$1048576,MATCH(ROW(J207)-ROW(J$3),入力!$BB$3:$BB$1048576,0),MATCH(J$3,入力!$BV$2:$CN$2,0)),"")</f>
        <v/>
      </c>
      <c r="K207" s="75" t="str">
        <f>IFERROR(INDEX(入力!$BV$3:$CN$1048576,MATCH(ROW(K207)-ROW(K$3),入力!$BB$3:$BB$1048576,0),MATCH(K$3,入力!$BV$2:$CN$2,0)),"")</f>
        <v/>
      </c>
      <c r="L207" s="75" t="str">
        <f>IFERROR(INDEX(入力!$BV$3:$CN$1048576,MATCH(ROW(L207)-ROW(L$3),入力!$BB$3:$BB$1048576,0),MATCH(L$3,入力!$BV$2:$CN$2,0)),"")</f>
        <v/>
      </c>
      <c r="M207" s="117" t="str">
        <f>IFERROR(IF(履歴検索!$A207="","",INDEX(入力!$BV$3:$CN$1048576,MATCH(ROW(M207)-ROW(M$3),入力!$BB$3:$BB$1048576,0),MATCH(M$3,入力!$BV$2:$CN$2,0))),"")</f>
        <v/>
      </c>
      <c r="N207" s="75" t="str">
        <f>IFERROR(INDEX(入力!$BV$3:$CN$1048576,MATCH(ROW(N207)-ROW(N$3),入力!$BB$3:$BB$1048576,0),MATCH(N$3,入力!$BV$2:$CN$2,0)),"")</f>
        <v/>
      </c>
      <c r="O207" s="294" t="str">
        <f>IFERROR(INDEX(入力!$CJ$3:$CN$1048576,MATCH(ROW(O207)-ROW(O$3),入力!$BB$3:$BB$1048576,0),MATCH(O$3,入力!$CJ$2:$CN$2,0)),"")</f>
        <v/>
      </c>
      <c r="P207" s="294" t="str">
        <f>IFERROR(INDEX(入力!$CJ$3:$CN$1048576,MATCH(ROW(P207)-ROW(P$3),入力!$BB$3:$BB$1048576,0),MATCH(P$3,入力!$CJ$2:$CN$2,0)),"")</f>
        <v/>
      </c>
      <c r="Q207" s="294" t="str">
        <f>IFERROR(INDEX(入力!$BV$3:$CN$1048576,MATCH(ROW(Q207)-ROW(Q$3),入力!$BB$3:$BB$1048576,0),MATCH(Q$3,入力!$BV$2:$CN$2,0)),"")</f>
        <v/>
      </c>
      <c r="R207" s="77" t="str">
        <f>IFERROR(INDEX(入力!$BV$3:$CN$1048576,MATCH(ROW(R207)-ROW(R$3),入力!$BB$3:$BB$1048576,0),MATCH(R$3,入力!$BV$2:$CN$2,0)),"")</f>
        <v/>
      </c>
      <c r="S207" s="77" t="str">
        <f>IFERROR(INDEX(入力!$BV$3:$CN$1048576,MATCH(ROW(S207)-ROW(S$3),入力!$BB$3:$BB$1048576,0),MATCH(S$3,入力!$BV$2:$CN$2,0)),"")</f>
        <v/>
      </c>
      <c r="U207" s="28" t="str">
        <f>IF(Z207="","",COUNT($Z$4:Z207))</f>
        <v/>
      </c>
      <c r="V207" s="73" t="str">
        <f t="shared" si="3"/>
        <v/>
      </c>
      <c r="W207" s="113" t="str">
        <f>IF(OR($B207="",$B207=$B208),"",SUMIF($B$4:$B207,$B207,Q$4:Q207))</f>
        <v/>
      </c>
      <c r="X207" s="113" t="str">
        <f>IF(OR($B207="",$B207=$B208),"",SUMIF($B$4:$B207,$B207,K$4:K207)-Y207)</f>
        <v/>
      </c>
      <c r="Y207" s="113" t="str">
        <f>IF(OR($B207="",$B207=$B208),"",SUMIFS(K$4:K207,B$4:B207,$B207,F$4:F207,$Y$3))</f>
        <v/>
      </c>
      <c r="Z207" s="113" t="str">
        <f>IF(OR($B207="",$B207=$B208),"",SUMIF($B$4:$B207,$B207,S$4:S207))</f>
        <v/>
      </c>
    </row>
    <row r="208" spans="1:26" ht="25.05" customHeight="1" x14ac:dyDescent="0.2">
      <c r="A208" s="133" t="str">
        <f>IF(OR(B208="",AND(B207=B208,D207=D208)),"",MAX($A$4:A207)+1)</f>
        <v/>
      </c>
      <c r="B208" s="73" t="str">
        <f>IFERROR(INDEX(入力!$BV$3:$CN$1048576,MATCH(ROW(B208)-ROW(B$3),入力!$BB$3:$BB$1048576,0),MATCH(B$3,入力!$BV$2:$CN$2,0)),"")</f>
        <v/>
      </c>
      <c r="C208" s="74" t="str">
        <f>IFERROR(INDEX(入力!$BV$3:$CN$1048576,MATCH(ROW(C208)-ROW(C$3),入力!$BB$3:$BB$1048576,0),MATCH(C$3,入力!$BV$2:$CN$2,0)),"")</f>
        <v/>
      </c>
      <c r="D208" s="75" t="str">
        <f>IFERROR(INDEX(入力!$BO$3:$BO$1048576,MATCH(ROW(D208)-ROW(D$3),入力!$BB$3:$BB$1048576,0),0),"")</f>
        <v/>
      </c>
      <c r="E208" s="74" t="str">
        <f>IFERROR(INDEX(入力!$BV$3:$CN$1048576,MATCH(ROW(E208)-ROW(E$3),入力!$BB$3:$BB$1048576,0),MATCH(E$3,入力!$BV$2:$CN$2,0)),"")</f>
        <v/>
      </c>
      <c r="F208" s="74" t="str">
        <f>IFERROR(INDEX(入力!$BV$3:$CN$1048576,MATCH(ROW(F208)-ROW(F$3),入力!$BB$3:$BB$1048576,0),MATCH(F$3,入力!$BV$2:$CN$2,0)),"")</f>
        <v/>
      </c>
      <c r="G208" s="74" t="str">
        <f>IFERROR(INDEX(入力!$BV$3:$CN$1048576,MATCH(ROW(G208)-ROW(G$3),入力!$BB$3:$BB$1048576,0),MATCH(G$3,入力!$BV$2:$CN$2,0)),"")</f>
        <v/>
      </c>
      <c r="H208" s="75" t="str">
        <f>IFERROR(INDEX(入力!$BV$3:$CN$1048576,MATCH(ROW(H208)-ROW(H$3),入力!$BB$3:$BB$1048576,0),MATCH(H$3,入力!$BV$2:$CN$2,0)),"")</f>
        <v/>
      </c>
      <c r="I208" s="76" t="str">
        <f>IFERROR(INDEX(入力!$BV$3:$CN$1048576,MATCH(ROW(I208)-ROW(I$3),入力!$BB$3:$BB$1048576,0),MATCH(I$3,入力!$BV$2:$CN$2,0)),"")</f>
        <v/>
      </c>
      <c r="J208" s="75" t="str">
        <f>IFERROR(INDEX(入力!$BV$3:$CN$1048576,MATCH(ROW(J208)-ROW(J$3),入力!$BB$3:$BB$1048576,0),MATCH(J$3,入力!$BV$2:$CN$2,0)),"")</f>
        <v/>
      </c>
      <c r="K208" s="75" t="str">
        <f>IFERROR(INDEX(入力!$BV$3:$CN$1048576,MATCH(ROW(K208)-ROW(K$3),入力!$BB$3:$BB$1048576,0),MATCH(K$3,入力!$BV$2:$CN$2,0)),"")</f>
        <v/>
      </c>
      <c r="L208" s="75" t="str">
        <f>IFERROR(INDEX(入力!$BV$3:$CN$1048576,MATCH(ROW(L208)-ROW(L$3),入力!$BB$3:$BB$1048576,0),MATCH(L$3,入力!$BV$2:$CN$2,0)),"")</f>
        <v/>
      </c>
      <c r="M208" s="117" t="str">
        <f>IFERROR(IF(履歴検索!$A208="","",INDEX(入力!$BV$3:$CN$1048576,MATCH(ROW(M208)-ROW(M$3),入力!$BB$3:$BB$1048576,0),MATCH(M$3,入力!$BV$2:$CN$2,0))),"")</f>
        <v/>
      </c>
      <c r="N208" s="75" t="str">
        <f>IFERROR(INDEX(入力!$BV$3:$CN$1048576,MATCH(ROW(N208)-ROW(N$3),入力!$BB$3:$BB$1048576,0),MATCH(N$3,入力!$BV$2:$CN$2,0)),"")</f>
        <v/>
      </c>
      <c r="O208" s="294" t="str">
        <f>IFERROR(INDEX(入力!$CJ$3:$CN$1048576,MATCH(ROW(O208)-ROW(O$3),入力!$BB$3:$BB$1048576,0),MATCH(O$3,入力!$CJ$2:$CN$2,0)),"")</f>
        <v/>
      </c>
      <c r="P208" s="294" t="str">
        <f>IFERROR(INDEX(入力!$CJ$3:$CN$1048576,MATCH(ROW(P208)-ROW(P$3),入力!$BB$3:$BB$1048576,0),MATCH(P$3,入力!$CJ$2:$CN$2,0)),"")</f>
        <v/>
      </c>
      <c r="Q208" s="294" t="str">
        <f>IFERROR(INDEX(入力!$BV$3:$CN$1048576,MATCH(ROW(Q208)-ROW(Q$3),入力!$BB$3:$BB$1048576,0),MATCH(Q$3,入力!$BV$2:$CN$2,0)),"")</f>
        <v/>
      </c>
      <c r="R208" s="77" t="str">
        <f>IFERROR(INDEX(入力!$BV$3:$CN$1048576,MATCH(ROW(R208)-ROW(R$3),入力!$BB$3:$BB$1048576,0),MATCH(R$3,入力!$BV$2:$CN$2,0)),"")</f>
        <v/>
      </c>
      <c r="S208" s="77" t="str">
        <f>IFERROR(INDEX(入力!$BV$3:$CN$1048576,MATCH(ROW(S208)-ROW(S$3),入力!$BB$3:$BB$1048576,0),MATCH(S$3,入力!$BV$2:$CN$2,0)),"")</f>
        <v/>
      </c>
      <c r="U208" s="28" t="str">
        <f>IF(Z208="","",COUNT($Z$4:Z208))</f>
        <v/>
      </c>
      <c r="V208" s="73" t="str">
        <f t="shared" si="3"/>
        <v/>
      </c>
      <c r="W208" s="113" t="str">
        <f>IF(OR($B208="",$B208=$B209),"",SUMIF($B$4:$B208,$B208,Q$4:Q208))</f>
        <v/>
      </c>
      <c r="X208" s="113" t="str">
        <f>IF(OR($B208="",$B208=$B209),"",SUMIF($B$4:$B208,$B208,K$4:K208)-Y208)</f>
        <v/>
      </c>
      <c r="Y208" s="113" t="str">
        <f>IF(OR($B208="",$B208=$B209),"",SUMIFS(K$4:K208,B$4:B208,$B208,F$4:F208,$Y$3))</f>
        <v/>
      </c>
      <c r="Z208" s="113" t="str">
        <f>IF(OR($B208="",$B208=$B209),"",SUMIF($B$4:$B208,$B208,S$4:S208))</f>
        <v/>
      </c>
    </row>
    <row r="209" spans="1:26" ht="25.05" customHeight="1" x14ac:dyDescent="0.2">
      <c r="A209" s="133" t="str">
        <f>IF(OR(B209="",AND(B208=B209,D208=D209)),"",MAX($A$4:A208)+1)</f>
        <v/>
      </c>
      <c r="B209" s="73" t="str">
        <f>IFERROR(INDEX(入力!$BV$3:$CN$1048576,MATCH(ROW(B209)-ROW(B$3),入力!$BB$3:$BB$1048576,0),MATCH(B$3,入力!$BV$2:$CN$2,0)),"")</f>
        <v/>
      </c>
      <c r="C209" s="74" t="str">
        <f>IFERROR(INDEX(入力!$BV$3:$CN$1048576,MATCH(ROW(C209)-ROW(C$3),入力!$BB$3:$BB$1048576,0),MATCH(C$3,入力!$BV$2:$CN$2,0)),"")</f>
        <v/>
      </c>
      <c r="D209" s="75" t="str">
        <f>IFERROR(INDEX(入力!$BO$3:$BO$1048576,MATCH(ROW(D209)-ROW(D$3),入力!$BB$3:$BB$1048576,0),0),"")</f>
        <v/>
      </c>
      <c r="E209" s="74" t="str">
        <f>IFERROR(INDEX(入力!$BV$3:$CN$1048576,MATCH(ROW(E209)-ROW(E$3),入力!$BB$3:$BB$1048576,0),MATCH(E$3,入力!$BV$2:$CN$2,0)),"")</f>
        <v/>
      </c>
      <c r="F209" s="74" t="str">
        <f>IFERROR(INDEX(入力!$BV$3:$CN$1048576,MATCH(ROW(F209)-ROW(F$3),入力!$BB$3:$BB$1048576,0),MATCH(F$3,入力!$BV$2:$CN$2,0)),"")</f>
        <v/>
      </c>
      <c r="G209" s="74" t="str">
        <f>IFERROR(INDEX(入力!$BV$3:$CN$1048576,MATCH(ROW(G209)-ROW(G$3),入力!$BB$3:$BB$1048576,0),MATCH(G$3,入力!$BV$2:$CN$2,0)),"")</f>
        <v/>
      </c>
      <c r="H209" s="75" t="str">
        <f>IFERROR(INDEX(入力!$BV$3:$CN$1048576,MATCH(ROW(H209)-ROW(H$3),入力!$BB$3:$BB$1048576,0),MATCH(H$3,入力!$BV$2:$CN$2,0)),"")</f>
        <v/>
      </c>
      <c r="I209" s="76" t="str">
        <f>IFERROR(INDEX(入力!$BV$3:$CN$1048576,MATCH(ROW(I209)-ROW(I$3),入力!$BB$3:$BB$1048576,0),MATCH(I$3,入力!$BV$2:$CN$2,0)),"")</f>
        <v/>
      </c>
      <c r="J209" s="75" t="str">
        <f>IFERROR(INDEX(入力!$BV$3:$CN$1048576,MATCH(ROW(J209)-ROW(J$3),入力!$BB$3:$BB$1048576,0),MATCH(J$3,入力!$BV$2:$CN$2,0)),"")</f>
        <v/>
      </c>
      <c r="K209" s="75" t="str">
        <f>IFERROR(INDEX(入力!$BV$3:$CN$1048576,MATCH(ROW(K209)-ROW(K$3),入力!$BB$3:$BB$1048576,0),MATCH(K$3,入力!$BV$2:$CN$2,0)),"")</f>
        <v/>
      </c>
      <c r="L209" s="75" t="str">
        <f>IFERROR(INDEX(入力!$BV$3:$CN$1048576,MATCH(ROW(L209)-ROW(L$3),入力!$BB$3:$BB$1048576,0),MATCH(L$3,入力!$BV$2:$CN$2,0)),"")</f>
        <v/>
      </c>
      <c r="M209" s="117" t="str">
        <f>IFERROR(IF(履歴検索!$A209="","",INDEX(入力!$BV$3:$CN$1048576,MATCH(ROW(M209)-ROW(M$3),入力!$BB$3:$BB$1048576,0),MATCH(M$3,入力!$BV$2:$CN$2,0))),"")</f>
        <v/>
      </c>
      <c r="N209" s="75" t="str">
        <f>IFERROR(INDEX(入力!$BV$3:$CN$1048576,MATCH(ROW(N209)-ROW(N$3),入力!$BB$3:$BB$1048576,0),MATCH(N$3,入力!$BV$2:$CN$2,0)),"")</f>
        <v/>
      </c>
      <c r="O209" s="294" t="str">
        <f>IFERROR(INDEX(入力!$CJ$3:$CN$1048576,MATCH(ROW(O209)-ROW(O$3),入力!$BB$3:$BB$1048576,0),MATCH(O$3,入力!$CJ$2:$CN$2,0)),"")</f>
        <v/>
      </c>
      <c r="P209" s="294" t="str">
        <f>IFERROR(INDEX(入力!$CJ$3:$CN$1048576,MATCH(ROW(P209)-ROW(P$3),入力!$BB$3:$BB$1048576,0),MATCH(P$3,入力!$CJ$2:$CN$2,0)),"")</f>
        <v/>
      </c>
      <c r="Q209" s="294" t="str">
        <f>IFERROR(INDEX(入力!$BV$3:$CN$1048576,MATCH(ROW(Q209)-ROW(Q$3),入力!$BB$3:$BB$1048576,0),MATCH(Q$3,入力!$BV$2:$CN$2,0)),"")</f>
        <v/>
      </c>
      <c r="R209" s="77" t="str">
        <f>IFERROR(INDEX(入力!$BV$3:$CN$1048576,MATCH(ROW(R209)-ROW(R$3),入力!$BB$3:$BB$1048576,0),MATCH(R$3,入力!$BV$2:$CN$2,0)),"")</f>
        <v/>
      </c>
      <c r="S209" s="77" t="str">
        <f>IFERROR(INDEX(入力!$BV$3:$CN$1048576,MATCH(ROW(S209)-ROW(S$3),入力!$BB$3:$BB$1048576,0),MATCH(S$3,入力!$BV$2:$CN$2,0)),"")</f>
        <v/>
      </c>
      <c r="U209" s="28" t="str">
        <f>IF(Z209="","",COUNT($Z$4:Z209))</f>
        <v/>
      </c>
      <c r="V209" s="73" t="str">
        <f t="shared" ref="V209:V272" si="4">IF(Z209="","",B209)</f>
        <v/>
      </c>
      <c r="W209" s="113" t="str">
        <f>IF(OR($B209="",$B209=$B210),"",SUMIF($B$4:$B209,$B209,Q$4:Q209))</f>
        <v/>
      </c>
      <c r="X209" s="113" t="str">
        <f>IF(OR($B209="",$B209=$B210),"",SUMIF($B$4:$B209,$B209,K$4:K209)-Y209)</f>
        <v/>
      </c>
      <c r="Y209" s="113" t="str">
        <f>IF(OR($B209="",$B209=$B210),"",SUMIFS(K$4:K209,B$4:B209,$B209,F$4:F209,$Y$3))</f>
        <v/>
      </c>
      <c r="Z209" s="113" t="str">
        <f>IF(OR($B209="",$B209=$B210),"",SUMIF($B$4:$B209,$B209,S$4:S209))</f>
        <v/>
      </c>
    </row>
    <row r="210" spans="1:26" ht="25.05" customHeight="1" x14ac:dyDescent="0.2">
      <c r="A210" s="133" t="str">
        <f>IF(OR(B210="",AND(B209=B210,D209=D210)),"",MAX($A$4:A209)+1)</f>
        <v/>
      </c>
      <c r="B210" s="73" t="str">
        <f>IFERROR(INDEX(入力!$BV$3:$CN$1048576,MATCH(ROW(B210)-ROW(B$3),入力!$BB$3:$BB$1048576,0),MATCH(B$3,入力!$BV$2:$CN$2,0)),"")</f>
        <v/>
      </c>
      <c r="C210" s="74" t="str">
        <f>IFERROR(INDEX(入力!$BV$3:$CN$1048576,MATCH(ROW(C210)-ROW(C$3),入力!$BB$3:$BB$1048576,0),MATCH(C$3,入力!$BV$2:$CN$2,0)),"")</f>
        <v/>
      </c>
      <c r="D210" s="75" t="str">
        <f>IFERROR(INDEX(入力!$BO$3:$BO$1048576,MATCH(ROW(D210)-ROW(D$3),入力!$BB$3:$BB$1048576,0),0),"")</f>
        <v/>
      </c>
      <c r="E210" s="74" t="str">
        <f>IFERROR(INDEX(入力!$BV$3:$CN$1048576,MATCH(ROW(E210)-ROW(E$3),入力!$BB$3:$BB$1048576,0),MATCH(E$3,入力!$BV$2:$CN$2,0)),"")</f>
        <v/>
      </c>
      <c r="F210" s="74" t="str">
        <f>IFERROR(INDEX(入力!$BV$3:$CN$1048576,MATCH(ROW(F210)-ROW(F$3),入力!$BB$3:$BB$1048576,0),MATCH(F$3,入力!$BV$2:$CN$2,0)),"")</f>
        <v/>
      </c>
      <c r="G210" s="74" t="str">
        <f>IFERROR(INDEX(入力!$BV$3:$CN$1048576,MATCH(ROW(G210)-ROW(G$3),入力!$BB$3:$BB$1048576,0),MATCH(G$3,入力!$BV$2:$CN$2,0)),"")</f>
        <v/>
      </c>
      <c r="H210" s="75" t="str">
        <f>IFERROR(INDEX(入力!$BV$3:$CN$1048576,MATCH(ROW(H210)-ROW(H$3),入力!$BB$3:$BB$1048576,0),MATCH(H$3,入力!$BV$2:$CN$2,0)),"")</f>
        <v/>
      </c>
      <c r="I210" s="76" t="str">
        <f>IFERROR(INDEX(入力!$BV$3:$CN$1048576,MATCH(ROW(I210)-ROW(I$3),入力!$BB$3:$BB$1048576,0),MATCH(I$3,入力!$BV$2:$CN$2,0)),"")</f>
        <v/>
      </c>
      <c r="J210" s="75" t="str">
        <f>IFERROR(INDEX(入力!$BV$3:$CN$1048576,MATCH(ROW(J210)-ROW(J$3),入力!$BB$3:$BB$1048576,0),MATCH(J$3,入力!$BV$2:$CN$2,0)),"")</f>
        <v/>
      </c>
      <c r="K210" s="75" t="str">
        <f>IFERROR(INDEX(入力!$BV$3:$CN$1048576,MATCH(ROW(K210)-ROW(K$3),入力!$BB$3:$BB$1048576,0),MATCH(K$3,入力!$BV$2:$CN$2,0)),"")</f>
        <v/>
      </c>
      <c r="L210" s="75" t="str">
        <f>IFERROR(INDEX(入力!$BV$3:$CN$1048576,MATCH(ROW(L210)-ROW(L$3),入力!$BB$3:$BB$1048576,0),MATCH(L$3,入力!$BV$2:$CN$2,0)),"")</f>
        <v/>
      </c>
      <c r="M210" s="117" t="str">
        <f>IFERROR(IF(履歴検索!$A210="","",INDEX(入力!$BV$3:$CN$1048576,MATCH(ROW(M210)-ROW(M$3),入力!$BB$3:$BB$1048576,0),MATCH(M$3,入力!$BV$2:$CN$2,0))),"")</f>
        <v/>
      </c>
      <c r="N210" s="75" t="str">
        <f>IFERROR(INDEX(入力!$BV$3:$CN$1048576,MATCH(ROW(N210)-ROW(N$3),入力!$BB$3:$BB$1048576,0),MATCH(N$3,入力!$BV$2:$CN$2,0)),"")</f>
        <v/>
      </c>
      <c r="O210" s="294" t="str">
        <f>IFERROR(INDEX(入力!$CJ$3:$CN$1048576,MATCH(ROW(O210)-ROW(O$3),入力!$BB$3:$BB$1048576,0),MATCH(O$3,入力!$CJ$2:$CN$2,0)),"")</f>
        <v/>
      </c>
      <c r="P210" s="294" t="str">
        <f>IFERROR(INDEX(入力!$CJ$3:$CN$1048576,MATCH(ROW(P210)-ROW(P$3),入力!$BB$3:$BB$1048576,0),MATCH(P$3,入力!$CJ$2:$CN$2,0)),"")</f>
        <v/>
      </c>
      <c r="Q210" s="294" t="str">
        <f>IFERROR(INDEX(入力!$BV$3:$CN$1048576,MATCH(ROW(Q210)-ROW(Q$3),入力!$BB$3:$BB$1048576,0),MATCH(Q$3,入力!$BV$2:$CN$2,0)),"")</f>
        <v/>
      </c>
      <c r="R210" s="77" t="str">
        <f>IFERROR(INDEX(入力!$BV$3:$CN$1048576,MATCH(ROW(R210)-ROW(R$3),入力!$BB$3:$BB$1048576,0),MATCH(R$3,入力!$BV$2:$CN$2,0)),"")</f>
        <v/>
      </c>
      <c r="S210" s="77" t="str">
        <f>IFERROR(INDEX(入力!$BV$3:$CN$1048576,MATCH(ROW(S210)-ROW(S$3),入力!$BB$3:$BB$1048576,0),MATCH(S$3,入力!$BV$2:$CN$2,0)),"")</f>
        <v/>
      </c>
      <c r="U210" s="28" t="str">
        <f>IF(Z210="","",COUNT($Z$4:Z210))</f>
        <v/>
      </c>
      <c r="V210" s="73" t="str">
        <f t="shared" si="4"/>
        <v/>
      </c>
      <c r="W210" s="113" t="str">
        <f>IF(OR($B210="",$B210=$B211),"",SUMIF($B$4:$B210,$B210,Q$4:Q210))</f>
        <v/>
      </c>
      <c r="X210" s="113" t="str">
        <f>IF(OR($B210="",$B210=$B211),"",SUMIF($B$4:$B210,$B210,K$4:K210)-Y210)</f>
        <v/>
      </c>
      <c r="Y210" s="113" t="str">
        <f>IF(OR($B210="",$B210=$B211),"",SUMIFS(K$4:K210,B$4:B210,$B210,F$4:F210,$Y$3))</f>
        <v/>
      </c>
      <c r="Z210" s="113" t="str">
        <f>IF(OR($B210="",$B210=$B211),"",SUMIF($B$4:$B210,$B210,S$4:S210))</f>
        <v/>
      </c>
    </row>
    <row r="211" spans="1:26" ht="25.05" customHeight="1" x14ac:dyDescent="0.2">
      <c r="A211" s="133" t="str">
        <f>IF(OR(B211="",AND(B210=B211,D210=D211)),"",MAX($A$4:A210)+1)</f>
        <v/>
      </c>
      <c r="B211" s="73" t="str">
        <f>IFERROR(INDEX(入力!$BV$3:$CN$1048576,MATCH(ROW(B211)-ROW(B$3),入力!$BB$3:$BB$1048576,0),MATCH(B$3,入力!$BV$2:$CN$2,0)),"")</f>
        <v/>
      </c>
      <c r="C211" s="74" t="str">
        <f>IFERROR(INDEX(入力!$BV$3:$CN$1048576,MATCH(ROW(C211)-ROW(C$3),入力!$BB$3:$BB$1048576,0),MATCH(C$3,入力!$BV$2:$CN$2,0)),"")</f>
        <v/>
      </c>
      <c r="D211" s="75" t="str">
        <f>IFERROR(INDEX(入力!$BO$3:$BO$1048576,MATCH(ROW(D211)-ROW(D$3),入力!$BB$3:$BB$1048576,0),0),"")</f>
        <v/>
      </c>
      <c r="E211" s="74" t="str">
        <f>IFERROR(INDEX(入力!$BV$3:$CN$1048576,MATCH(ROW(E211)-ROW(E$3),入力!$BB$3:$BB$1048576,0),MATCH(E$3,入力!$BV$2:$CN$2,0)),"")</f>
        <v/>
      </c>
      <c r="F211" s="74" t="str">
        <f>IFERROR(INDEX(入力!$BV$3:$CN$1048576,MATCH(ROW(F211)-ROW(F$3),入力!$BB$3:$BB$1048576,0),MATCH(F$3,入力!$BV$2:$CN$2,0)),"")</f>
        <v/>
      </c>
      <c r="G211" s="74" t="str">
        <f>IFERROR(INDEX(入力!$BV$3:$CN$1048576,MATCH(ROW(G211)-ROW(G$3),入力!$BB$3:$BB$1048576,0),MATCH(G$3,入力!$BV$2:$CN$2,0)),"")</f>
        <v/>
      </c>
      <c r="H211" s="75" t="str">
        <f>IFERROR(INDEX(入力!$BV$3:$CN$1048576,MATCH(ROW(H211)-ROW(H$3),入力!$BB$3:$BB$1048576,0),MATCH(H$3,入力!$BV$2:$CN$2,0)),"")</f>
        <v/>
      </c>
      <c r="I211" s="76" t="str">
        <f>IFERROR(INDEX(入力!$BV$3:$CN$1048576,MATCH(ROW(I211)-ROW(I$3),入力!$BB$3:$BB$1048576,0),MATCH(I$3,入力!$BV$2:$CN$2,0)),"")</f>
        <v/>
      </c>
      <c r="J211" s="75" t="str">
        <f>IFERROR(INDEX(入力!$BV$3:$CN$1048576,MATCH(ROW(J211)-ROW(J$3),入力!$BB$3:$BB$1048576,0),MATCH(J$3,入力!$BV$2:$CN$2,0)),"")</f>
        <v/>
      </c>
      <c r="K211" s="75" t="str">
        <f>IFERROR(INDEX(入力!$BV$3:$CN$1048576,MATCH(ROW(K211)-ROW(K$3),入力!$BB$3:$BB$1048576,0),MATCH(K$3,入力!$BV$2:$CN$2,0)),"")</f>
        <v/>
      </c>
      <c r="L211" s="75" t="str">
        <f>IFERROR(INDEX(入力!$BV$3:$CN$1048576,MATCH(ROW(L211)-ROW(L$3),入力!$BB$3:$BB$1048576,0),MATCH(L$3,入力!$BV$2:$CN$2,0)),"")</f>
        <v/>
      </c>
      <c r="M211" s="117" t="str">
        <f>IFERROR(IF(履歴検索!$A211="","",INDEX(入力!$BV$3:$CN$1048576,MATCH(ROW(M211)-ROW(M$3),入力!$BB$3:$BB$1048576,0),MATCH(M$3,入力!$BV$2:$CN$2,0))),"")</f>
        <v/>
      </c>
      <c r="N211" s="75" t="str">
        <f>IFERROR(INDEX(入力!$BV$3:$CN$1048576,MATCH(ROW(N211)-ROW(N$3),入力!$BB$3:$BB$1048576,0),MATCH(N$3,入力!$BV$2:$CN$2,0)),"")</f>
        <v/>
      </c>
      <c r="O211" s="294" t="str">
        <f>IFERROR(INDEX(入力!$CJ$3:$CN$1048576,MATCH(ROW(O211)-ROW(O$3),入力!$BB$3:$BB$1048576,0),MATCH(O$3,入力!$CJ$2:$CN$2,0)),"")</f>
        <v/>
      </c>
      <c r="P211" s="294" t="str">
        <f>IFERROR(INDEX(入力!$CJ$3:$CN$1048576,MATCH(ROW(P211)-ROW(P$3),入力!$BB$3:$BB$1048576,0),MATCH(P$3,入力!$CJ$2:$CN$2,0)),"")</f>
        <v/>
      </c>
      <c r="Q211" s="294" t="str">
        <f>IFERROR(INDEX(入力!$BV$3:$CN$1048576,MATCH(ROW(Q211)-ROW(Q$3),入力!$BB$3:$BB$1048576,0),MATCH(Q$3,入力!$BV$2:$CN$2,0)),"")</f>
        <v/>
      </c>
      <c r="R211" s="77" t="str">
        <f>IFERROR(INDEX(入力!$BV$3:$CN$1048576,MATCH(ROW(R211)-ROW(R$3),入力!$BB$3:$BB$1048576,0),MATCH(R$3,入力!$BV$2:$CN$2,0)),"")</f>
        <v/>
      </c>
      <c r="S211" s="77" t="str">
        <f>IFERROR(INDEX(入力!$BV$3:$CN$1048576,MATCH(ROW(S211)-ROW(S$3),入力!$BB$3:$BB$1048576,0),MATCH(S$3,入力!$BV$2:$CN$2,0)),"")</f>
        <v/>
      </c>
      <c r="U211" s="28" t="str">
        <f>IF(Z211="","",COUNT($Z$4:Z211))</f>
        <v/>
      </c>
      <c r="V211" s="73" t="str">
        <f t="shared" si="4"/>
        <v/>
      </c>
      <c r="W211" s="113" t="str">
        <f>IF(OR($B211="",$B211=$B212),"",SUMIF($B$4:$B211,$B211,Q$4:Q211))</f>
        <v/>
      </c>
      <c r="X211" s="113" t="str">
        <f>IF(OR($B211="",$B211=$B212),"",SUMIF($B$4:$B211,$B211,K$4:K211)-Y211)</f>
        <v/>
      </c>
      <c r="Y211" s="113" t="str">
        <f>IF(OR($B211="",$B211=$B212),"",SUMIFS(K$4:K211,B$4:B211,$B211,F$4:F211,$Y$3))</f>
        <v/>
      </c>
      <c r="Z211" s="113" t="str">
        <f>IF(OR($B211="",$B211=$B212),"",SUMIF($B$4:$B211,$B211,S$4:S211))</f>
        <v/>
      </c>
    </row>
    <row r="212" spans="1:26" ht="25.05" customHeight="1" x14ac:dyDescent="0.2">
      <c r="A212" s="133" t="str">
        <f>IF(OR(B212="",AND(B211=B212,D211=D212)),"",MAX($A$4:A211)+1)</f>
        <v/>
      </c>
      <c r="B212" s="73" t="str">
        <f>IFERROR(INDEX(入力!$BV$3:$CN$1048576,MATCH(ROW(B212)-ROW(B$3),入力!$BB$3:$BB$1048576,0),MATCH(B$3,入力!$BV$2:$CN$2,0)),"")</f>
        <v/>
      </c>
      <c r="C212" s="74" t="str">
        <f>IFERROR(INDEX(入力!$BV$3:$CN$1048576,MATCH(ROW(C212)-ROW(C$3),入力!$BB$3:$BB$1048576,0),MATCH(C$3,入力!$BV$2:$CN$2,0)),"")</f>
        <v/>
      </c>
      <c r="D212" s="75" t="str">
        <f>IFERROR(INDEX(入力!$BO$3:$BO$1048576,MATCH(ROW(D212)-ROW(D$3),入力!$BB$3:$BB$1048576,0),0),"")</f>
        <v/>
      </c>
      <c r="E212" s="74" t="str">
        <f>IFERROR(INDEX(入力!$BV$3:$CN$1048576,MATCH(ROW(E212)-ROW(E$3),入力!$BB$3:$BB$1048576,0),MATCH(E$3,入力!$BV$2:$CN$2,0)),"")</f>
        <v/>
      </c>
      <c r="F212" s="74" t="str">
        <f>IFERROR(INDEX(入力!$BV$3:$CN$1048576,MATCH(ROW(F212)-ROW(F$3),入力!$BB$3:$BB$1048576,0),MATCH(F$3,入力!$BV$2:$CN$2,0)),"")</f>
        <v/>
      </c>
      <c r="G212" s="74" t="str">
        <f>IFERROR(INDEX(入力!$BV$3:$CN$1048576,MATCH(ROW(G212)-ROW(G$3),入力!$BB$3:$BB$1048576,0),MATCH(G$3,入力!$BV$2:$CN$2,0)),"")</f>
        <v/>
      </c>
      <c r="H212" s="75" t="str">
        <f>IFERROR(INDEX(入力!$BV$3:$CN$1048576,MATCH(ROW(H212)-ROW(H$3),入力!$BB$3:$BB$1048576,0),MATCH(H$3,入力!$BV$2:$CN$2,0)),"")</f>
        <v/>
      </c>
      <c r="I212" s="76" t="str">
        <f>IFERROR(INDEX(入力!$BV$3:$CN$1048576,MATCH(ROW(I212)-ROW(I$3),入力!$BB$3:$BB$1048576,0),MATCH(I$3,入力!$BV$2:$CN$2,0)),"")</f>
        <v/>
      </c>
      <c r="J212" s="75" t="str">
        <f>IFERROR(INDEX(入力!$BV$3:$CN$1048576,MATCH(ROW(J212)-ROW(J$3),入力!$BB$3:$BB$1048576,0),MATCH(J$3,入力!$BV$2:$CN$2,0)),"")</f>
        <v/>
      </c>
      <c r="K212" s="75" t="str">
        <f>IFERROR(INDEX(入力!$BV$3:$CN$1048576,MATCH(ROW(K212)-ROW(K$3),入力!$BB$3:$BB$1048576,0),MATCH(K$3,入力!$BV$2:$CN$2,0)),"")</f>
        <v/>
      </c>
      <c r="L212" s="75" t="str">
        <f>IFERROR(INDEX(入力!$BV$3:$CN$1048576,MATCH(ROW(L212)-ROW(L$3),入力!$BB$3:$BB$1048576,0),MATCH(L$3,入力!$BV$2:$CN$2,0)),"")</f>
        <v/>
      </c>
      <c r="M212" s="117" t="str">
        <f>IFERROR(IF(履歴検索!$A212="","",INDEX(入力!$BV$3:$CN$1048576,MATCH(ROW(M212)-ROW(M$3),入力!$BB$3:$BB$1048576,0),MATCH(M$3,入力!$BV$2:$CN$2,0))),"")</f>
        <v/>
      </c>
      <c r="N212" s="75" t="str">
        <f>IFERROR(INDEX(入力!$BV$3:$CN$1048576,MATCH(ROW(N212)-ROW(N$3),入力!$BB$3:$BB$1048576,0),MATCH(N$3,入力!$BV$2:$CN$2,0)),"")</f>
        <v/>
      </c>
      <c r="O212" s="294" t="str">
        <f>IFERROR(INDEX(入力!$CJ$3:$CN$1048576,MATCH(ROW(O212)-ROW(O$3),入力!$BB$3:$BB$1048576,0),MATCH(O$3,入力!$CJ$2:$CN$2,0)),"")</f>
        <v/>
      </c>
      <c r="P212" s="294" t="str">
        <f>IFERROR(INDEX(入力!$CJ$3:$CN$1048576,MATCH(ROW(P212)-ROW(P$3),入力!$BB$3:$BB$1048576,0),MATCH(P$3,入力!$CJ$2:$CN$2,0)),"")</f>
        <v/>
      </c>
      <c r="Q212" s="294" t="str">
        <f>IFERROR(INDEX(入力!$BV$3:$CN$1048576,MATCH(ROW(Q212)-ROW(Q$3),入力!$BB$3:$BB$1048576,0),MATCH(Q$3,入力!$BV$2:$CN$2,0)),"")</f>
        <v/>
      </c>
      <c r="R212" s="77" t="str">
        <f>IFERROR(INDEX(入力!$BV$3:$CN$1048576,MATCH(ROW(R212)-ROW(R$3),入力!$BB$3:$BB$1048576,0),MATCH(R$3,入力!$BV$2:$CN$2,0)),"")</f>
        <v/>
      </c>
      <c r="S212" s="77" t="str">
        <f>IFERROR(INDEX(入力!$BV$3:$CN$1048576,MATCH(ROW(S212)-ROW(S$3),入力!$BB$3:$BB$1048576,0),MATCH(S$3,入力!$BV$2:$CN$2,0)),"")</f>
        <v/>
      </c>
      <c r="U212" s="28" t="str">
        <f>IF(Z212="","",COUNT($Z$4:Z212))</f>
        <v/>
      </c>
      <c r="V212" s="73" t="str">
        <f t="shared" si="4"/>
        <v/>
      </c>
      <c r="W212" s="113" t="str">
        <f>IF(OR($B212="",$B212=$B213),"",SUMIF($B$4:$B212,$B212,Q$4:Q212))</f>
        <v/>
      </c>
      <c r="X212" s="113" t="str">
        <f>IF(OR($B212="",$B212=$B213),"",SUMIF($B$4:$B212,$B212,K$4:K212)-Y212)</f>
        <v/>
      </c>
      <c r="Y212" s="113" t="str">
        <f>IF(OR($B212="",$B212=$B213),"",SUMIFS(K$4:K212,B$4:B212,$B212,F$4:F212,$Y$3))</f>
        <v/>
      </c>
      <c r="Z212" s="113" t="str">
        <f>IF(OR($B212="",$B212=$B213),"",SUMIF($B$4:$B212,$B212,S$4:S212))</f>
        <v/>
      </c>
    </row>
    <row r="213" spans="1:26" ht="25.05" customHeight="1" x14ac:dyDescent="0.2">
      <c r="A213" s="133" t="str">
        <f>IF(OR(B213="",AND(B212=B213,D212=D213)),"",MAX($A$4:A212)+1)</f>
        <v/>
      </c>
      <c r="B213" s="73" t="str">
        <f>IFERROR(INDEX(入力!$BV$3:$CN$1048576,MATCH(ROW(B213)-ROW(B$3),入力!$BB$3:$BB$1048576,0),MATCH(B$3,入力!$BV$2:$CN$2,0)),"")</f>
        <v/>
      </c>
      <c r="C213" s="74" t="str">
        <f>IFERROR(INDEX(入力!$BV$3:$CN$1048576,MATCH(ROW(C213)-ROW(C$3),入力!$BB$3:$BB$1048576,0),MATCH(C$3,入力!$BV$2:$CN$2,0)),"")</f>
        <v/>
      </c>
      <c r="D213" s="75" t="str">
        <f>IFERROR(INDEX(入力!$BO$3:$BO$1048576,MATCH(ROW(D213)-ROW(D$3),入力!$BB$3:$BB$1048576,0),0),"")</f>
        <v/>
      </c>
      <c r="E213" s="74" t="str">
        <f>IFERROR(INDEX(入力!$BV$3:$CN$1048576,MATCH(ROW(E213)-ROW(E$3),入力!$BB$3:$BB$1048576,0),MATCH(E$3,入力!$BV$2:$CN$2,0)),"")</f>
        <v/>
      </c>
      <c r="F213" s="74" t="str">
        <f>IFERROR(INDEX(入力!$BV$3:$CN$1048576,MATCH(ROW(F213)-ROW(F$3),入力!$BB$3:$BB$1048576,0),MATCH(F$3,入力!$BV$2:$CN$2,0)),"")</f>
        <v/>
      </c>
      <c r="G213" s="74" t="str">
        <f>IFERROR(INDEX(入力!$BV$3:$CN$1048576,MATCH(ROW(G213)-ROW(G$3),入力!$BB$3:$BB$1048576,0),MATCH(G$3,入力!$BV$2:$CN$2,0)),"")</f>
        <v/>
      </c>
      <c r="H213" s="75" t="str">
        <f>IFERROR(INDEX(入力!$BV$3:$CN$1048576,MATCH(ROW(H213)-ROW(H$3),入力!$BB$3:$BB$1048576,0),MATCH(H$3,入力!$BV$2:$CN$2,0)),"")</f>
        <v/>
      </c>
      <c r="I213" s="76" t="str">
        <f>IFERROR(INDEX(入力!$BV$3:$CN$1048576,MATCH(ROW(I213)-ROW(I$3),入力!$BB$3:$BB$1048576,0),MATCH(I$3,入力!$BV$2:$CN$2,0)),"")</f>
        <v/>
      </c>
      <c r="J213" s="75" t="str">
        <f>IFERROR(INDEX(入力!$BV$3:$CN$1048576,MATCH(ROW(J213)-ROW(J$3),入力!$BB$3:$BB$1048576,0),MATCH(J$3,入力!$BV$2:$CN$2,0)),"")</f>
        <v/>
      </c>
      <c r="K213" s="75" t="str">
        <f>IFERROR(INDEX(入力!$BV$3:$CN$1048576,MATCH(ROW(K213)-ROW(K$3),入力!$BB$3:$BB$1048576,0),MATCH(K$3,入力!$BV$2:$CN$2,0)),"")</f>
        <v/>
      </c>
      <c r="L213" s="75" t="str">
        <f>IFERROR(INDEX(入力!$BV$3:$CN$1048576,MATCH(ROW(L213)-ROW(L$3),入力!$BB$3:$BB$1048576,0),MATCH(L$3,入力!$BV$2:$CN$2,0)),"")</f>
        <v/>
      </c>
      <c r="M213" s="117" t="str">
        <f>IFERROR(IF(履歴検索!$A213="","",INDEX(入力!$BV$3:$CN$1048576,MATCH(ROW(M213)-ROW(M$3),入力!$BB$3:$BB$1048576,0),MATCH(M$3,入力!$BV$2:$CN$2,0))),"")</f>
        <v/>
      </c>
      <c r="N213" s="75" t="str">
        <f>IFERROR(INDEX(入力!$BV$3:$CN$1048576,MATCH(ROW(N213)-ROW(N$3),入力!$BB$3:$BB$1048576,0),MATCH(N$3,入力!$BV$2:$CN$2,0)),"")</f>
        <v/>
      </c>
      <c r="O213" s="294" t="str">
        <f>IFERROR(INDEX(入力!$CJ$3:$CN$1048576,MATCH(ROW(O213)-ROW(O$3),入力!$BB$3:$BB$1048576,0),MATCH(O$3,入力!$CJ$2:$CN$2,0)),"")</f>
        <v/>
      </c>
      <c r="P213" s="294" t="str">
        <f>IFERROR(INDEX(入力!$CJ$3:$CN$1048576,MATCH(ROW(P213)-ROW(P$3),入力!$BB$3:$BB$1048576,0),MATCH(P$3,入力!$CJ$2:$CN$2,0)),"")</f>
        <v/>
      </c>
      <c r="Q213" s="294" t="str">
        <f>IFERROR(INDEX(入力!$BV$3:$CN$1048576,MATCH(ROW(Q213)-ROW(Q$3),入力!$BB$3:$BB$1048576,0),MATCH(Q$3,入力!$BV$2:$CN$2,0)),"")</f>
        <v/>
      </c>
      <c r="R213" s="77" t="str">
        <f>IFERROR(INDEX(入力!$BV$3:$CN$1048576,MATCH(ROW(R213)-ROW(R$3),入力!$BB$3:$BB$1048576,0),MATCH(R$3,入力!$BV$2:$CN$2,0)),"")</f>
        <v/>
      </c>
      <c r="S213" s="77" t="str">
        <f>IFERROR(INDEX(入力!$BV$3:$CN$1048576,MATCH(ROW(S213)-ROW(S$3),入力!$BB$3:$BB$1048576,0),MATCH(S$3,入力!$BV$2:$CN$2,0)),"")</f>
        <v/>
      </c>
      <c r="U213" s="28" t="str">
        <f>IF(Z213="","",COUNT($Z$4:Z213))</f>
        <v/>
      </c>
      <c r="V213" s="73" t="str">
        <f t="shared" si="4"/>
        <v/>
      </c>
      <c r="W213" s="113" t="str">
        <f>IF(OR($B213="",$B213=$B214),"",SUMIF($B$4:$B213,$B213,Q$4:Q213))</f>
        <v/>
      </c>
      <c r="X213" s="113" t="str">
        <f>IF(OR($B213="",$B213=$B214),"",SUMIF($B$4:$B213,$B213,K$4:K213)-Y213)</f>
        <v/>
      </c>
      <c r="Y213" s="113" t="str">
        <f>IF(OR($B213="",$B213=$B214),"",SUMIFS(K$4:K213,B$4:B213,$B213,F$4:F213,$Y$3))</f>
        <v/>
      </c>
      <c r="Z213" s="113" t="str">
        <f>IF(OR($B213="",$B213=$B214),"",SUMIF($B$4:$B213,$B213,S$4:S213))</f>
        <v/>
      </c>
    </row>
    <row r="214" spans="1:26" ht="25.05" customHeight="1" x14ac:dyDescent="0.2">
      <c r="A214" s="133" t="str">
        <f>IF(OR(B214="",AND(B213=B214,D213=D214)),"",MAX($A$4:A213)+1)</f>
        <v/>
      </c>
      <c r="B214" s="73" t="str">
        <f>IFERROR(INDEX(入力!$BV$3:$CN$1048576,MATCH(ROW(B214)-ROW(B$3),入力!$BB$3:$BB$1048576,0),MATCH(B$3,入力!$BV$2:$CN$2,0)),"")</f>
        <v/>
      </c>
      <c r="C214" s="74" t="str">
        <f>IFERROR(INDEX(入力!$BV$3:$CN$1048576,MATCH(ROW(C214)-ROW(C$3),入力!$BB$3:$BB$1048576,0),MATCH(C$3,入力!$BV$2:$CN$2,0)),"")</f>
        <v/>
      </c>
      <c r="D214" s="75" t="str">
        <f>IFERROR(INDEX(入力!$BO$3:$BO$1048576,MATCH(ROW(D214)-ROW(D$3),入力!$BB$3:$BB$1048576,0),0),"")</f>
        <v/>
      </c>
      <c r="E214" s="74" t="str">
        <f>IFERROR(INDEX(入力!$BV$3:$CN$1048576,MATCH(ROW(E214)-ROW(E$3),入力!$BB$3:$BB$1048576,0),MATCH(E$3,入力!$BV$2:$CN$2,0)),"")</f>
        <v/>
      </c>
      <c r="F214" s="74" t="str">
        <f>IFERROR(INDEX(入力!$BV$3:$CN$1048576,MATCH(ROW(F214)-ROW(F$3),入力!$BB$3:$BB$1048576,0),MATCH(F$3,入力!$BV$2:$CN$2,0)),"")</f>
        <v/>
      </c>
      <c r="G214" s="74" t="str">
        <f>IFERROR(INDEX(入力!$BV$3:$CN$1048576,MATCH(ROW(G214)-ROW(G$3),入力!$BB$3:$BB$1048576,0),MATCH(G$3,入力!$BV$2:$CN$2,0)),"")</f>
        <v/>
      </c>
      <c r="H214" s="75" t="str">
        <f>IFERROR(INDEX(入力!$BV$3:$CN$1048576,MATCH(ROW(H214)-ROW(H$3),入力!$BB$3:$BB$1048576,0),MATCH(H$3,入力!$BV$2:$CN$2,0)),"")</f>
        <v/>
      </c>
      <c r="I214" s="76" t="str">
        <f>IFERROR(INDEX(入力!$BV$3:$CN$1048576,MATCH(ROW(I214)-ROW(I$3),入力!$BB$3:$BB$1048576,0),MATCH(I$3,入力!$BV$2:$CN$2,0)),"")</f>
        <v/>
      </c>
      <c r="J214" s="75" t="str">
        <f>IFERROR(INDEX(入力!$BV$3:$CN$1048576,MATCH(ROW(J214)-ROW(J$3),入力!$BB$3:$BB$1048576,0),MATCH(J$3,入力!$BV$2:$CN$2,0)),"")</f>
        <v/>
      </c>
      <c r="K214" s="75" t="str">
        <f>IFERROR(INDEX(入力!$BV$3:$CN$1048576,MATCH(ROW(K214)-ROW(K$3),入力!$BB$3:$BB$1048576,0),MATCH(K$3,入力!$BV$2:$CN$2,0)),"")</f>
        <v/>
      </c>
      <c r="L214" s="75" t="str">
        <f>IFERROR(INDEX(入力!$BV$3:$CN$1048576,MATCH(ROW(L214)-ROW(L$3),入力!$BB$3:$BB$1048576,0),MATCH(L$3,入力!$BV$2:$CN$2,0)),"")</f>
        <v/>
      </c>
      <c r="M214" s="117" t="str">
        <f>IFERROR(IF(履歴検索!$A214="","",INDEX(入力!$BV$3:$CN$1048576,MATCH(ROW(M214)-ROW(M$3),入力!$BB$3:$BB$1048576,0),MATCH(M$3,入力!$BV$2:$CN$2,0))),"")</f>
        <v/>
      </c>
      <c r="N214" s="75" t="str">
        <f>IFERROR(INDEX(入力!$BV$3:$CN$1048576,MATCH(ROW(N214)-ROW(N$3),入力!$BB$3:$BB$1048576,0),MATCH(N$3,入力!$BV$2:$CN$2,0)),"")</f>
        <v/>
      </c>
      <c r="O214" s="294" t="str">
        <f>IFERROR(INDEX(入力!$CJ$3:$CN$1048576,MATCH(ROW(O214)-ROW(O$3),入力!$BB$3:$BB$1048576,0),MATCH(O$3,入力!$CJ$2:$CN$2,0)),"")</f>
        <v/>
      </c>
      <c r="P214" s="294" t="str">
        <f>IFERROR(INDEX(入力!$CJ$3:$CN$1048576,MATCH(ROW(P214)-ROW(P$3),入力!$BB$3:$BB$1048576,0),MATCH(P$3,入力!$CJ$2:$CN$2,0)),"")</f>
        <v/>
      </c>
      <c r="Q214" s="294" t="str">
        <f>IFERROR(INDEX(入力!$BV$3:$CN$1048576,MATCH(ROW(Q214)-ROW(Q$3),入力!$BB$3:$BB$1048576,0),MATCH(Q$3,入力!$BV$2:$CN$2,0)),"")</f>
        <v/>
      </c>
      <c r="R214" s="77" t="str">
        <f>IFERROR(INDEX(入力!$BV$3:$CN$1048576,MATCH(ROW(R214)-ROW(R$3),入力!$BB$3:$BB$1048576,0),MATCH(R$3,入力!$BV$2:$CN$2,0)),"")</f>
        <v/>
      </c>
      <c r="S214" s="77" t="str">
        <f>IFERROR(INDEX(入力!$BV$3:$CN$1048576,MATCH(ROW(S214)-ROW(S$3),入力!$BB$3:$BB$1048576,0),MATCH(S$3,入力!$BV$2:$CN$2,0)),"")</f>
        <v/>
      </c>
      <c r="U214" s="28" t="str">
        <f>IF(Z214="","",COUNT($Z$4:Z214))</f>
        <v/>
      </c>
      <c r="V214" s="73" t="str">
        <f t="shared" si="4"/>
        <v/>
      </c>
      <c r="W214" s="113" t="str">
        <f>IF(OR($B214="",$B214=$B215),"",SUMIF($B$4:$B214,$B214,Q$4:Q214))</f>
        <v/>
      </c>
      <c r="X214" s="113" t="str">
        <f>IF(OR($B214="",$B214=$B215),"",SUMIF($B$4:$B214,$B214,K$4:K214)-Y214)</f>
        <v/>
      </c>
      <c r="Y214" s="113" t="str">
        <f>IF(OR($B214="",$B214=$B215),"",SUMIFS(K$4:K214,B$4:B214,$B214,F$4:F214,$Y$3))</f>
        <v/>
      </c>
      <c r="Z214" s="113" t="str">
        <f>IF(OR($B214="",$B214=$B215),"",SUMIF($B$4:$B214,$B214,S$4:S214))</f>
        <v/>
      </c>
    </row>
    <row r="215" spans="1:26" ht="25.05" customHeight="1" x14ac:dyDescent="0.2">
      <c r="A215" s="133" t="str">
        <f>IF(OR(B215="",AND(B214=B215,D214=D215)),"",MAX($A$4:A214)+1)</f>
        <v/>
      </c>
      <c r="B215" s="73" t="str">
        <f>IFERROR(INDEX(入力!$BV$3:$CN$1048576,MATCH(ROW(B215)-ROW(B$3),入力!$BB$3:$BB$1048576,0),MATCH(B$3,入力!$BV$2:$CN$2,0)),"")</f>
        <v/>
      </c>
      <c r="C215" s="74" t="str">
        <f>IFERROR(INDEX(入力!$BV$3:$CN$1048576,MATCH(ROW(C215)-ROW(C$3),入力!$BB$3:$BB$1048576,0),MATCH(C$3,入力!$BV$2:$CN$2,0)),"")</f>
        <v/>
      </c>
      <c r="D215" s="75" t="str">
        <f>IFERROR(INDEX(入力!$BO$3:$BO$1048576,MATCH(ROW(D215)-ROW(D$3),入力!$BB$3:$BB$1048576,0),0),"")</f>
        <v/>
      </c>
      <c r="E215" s="74" t="str">
        <f>IFERROR(INDEX(入力!$BV$3:$CN$1048576,MATCH(ROW(E215)-ROW(E$3),入力!$BB$3:$BB$1048576,0),MATCH(E$3,入力!$BV$2:$CN$2,0)),"")</f>
        <v/>
      </c>
      <c r="F215" s="74" t="str">
        <f>IFERROR(INDEX(入力!$BV$3:$CN$1048576,MATCH(ROW(F215)-ROW(F$3),入力!$BB$3:$BB$1048576,0),MATCH(F$3,入力!$BV$2:$CN$2,0)),"")</f>
        <v/>
      </c>
      <c r="G215" s="74" t="str">
        <f>IFERROR(INDEX(入力!$BV$3:$CN$1048576,MATCH(ROW(G215)-ROW(G$3),入力!$BB$3:$BB$1048576,0),MATCH(G$3,入力!$BV$2:$CN$2,0)),"")</f>
        <v/>
      </c>
      <c r="H215" s="75" t="str">
        <f>IFERROR(INDEX(入力!$BV$3:$CN$1048576,MATCH(ROW(H215)-ROW(H$3),入力!$BB$3:$BB$1048576,0),MATCH(H$3,入力!$BV$2:$CN$2,0)),"")</f>
        <v/>
      </c>
      <c r="I215" s="76" t="str">
        <f>IFERROR(INDEX(入力!$BV$3:$CN$1048576,MATCH(ROW(I215)-ROW(I$3),入力!$BB$3:$BB$1048576,0),MATCH(I$3,入力!$BV$2:$CN$2,0)),"")</f>
        <v/>
      </c>
      <c r="J215" s="75" t="str">
        <f>IFERROR(INDEX(入力!$BV$3:$CN$1048576,MATCH(ROW(J215)-ROW(J$3),入力!$BB$3:$BB$1048576,0),MATCH(J$3,入力!$BV$2:$CN$2,0)),"")</f>
        <v/>
      </c>
      <c r="K215" s="75" t="str">
        <f>IFERROR(INDEX(入力!$BV$3:$CN$1048576,MATCH(ROW(K215)-ROW(K$3),入力!$BB$3:$BB$1048576,0),MATCH(K$3,入力!$BV$2:$CN$2,0)),"")</f>
        <v/>
      </c>
      <c r="L215" s="75" t="str">
        <f>IFERROR(INDEX(入力!$BV$3:$CN$1048576,MATCH(ROW(L215)-ROW(L$3),入力!$BB$3:$BB$1048576,0),MATCH(L$3,入力!$BV$2:$CN$2,0)),"")</f>
        <v/>
      </c>
      <c r="M215" s="117" t="str">
        <f>IFERROR(IF(履歴検索!$A215="","",INDEX(入力!$BV$3:$CN$1048576,MATCH(ROW(M215)-ROW(M$3),入力!$BB$3:$BB$1048576,0),MATCH(M$3,入力!$BV$2:$CN$2,0))),"")</f>
        <v/>
      </c>
      <c r="N215" s="75" t="str">
        <f>IFERROR(INDEX(入力!$BV$3:$CN$1048576,MATCH(ROW(N215)-ROW(N$3),入力!$BB$3:$BB$1048576,0),MATCH(N$3,入力!$BV$2:$CN$2,0)),"")</f>
        <v/>
      </c>
      <c r="O215" s="294" t="str">
        <f>IFERROR(INDEX(入力!$CJ$3:$CN$1048576,MATCH(ROW(O215)-ROW(O$3),入力!$BB$3:$BB$1048576,0),MATCH(O$3,入力!$CJ$2:$CN$2,0)),"")</f>
        <v/>
      </c>
      <c r="P215" s="294" t="str">
        <f>IFERROR(INDEX(入力!$CJ$3:$CN$1048576,MATCH(ROW(P215)-ROW(P$3),入力!$BB$3:$BB$1048576,0),MATCH(P$3,入力!$CJ$2:$CN$2,0)),"")</f>
        <v/>
      </c>
      <c r="Q215" s="294" t="str">
        <f>IFERROR(INDEX(入力!$BV$3:$CN$1048576,MATCH(ROW(Q215)-ROW(Q$3),入力!$BB$3:$BB$1048576,0),MATCH(Q$3,入力!$BV$2:$CN$2,0)),"")</f>
        <v/>
      </c>
      <c r="R215" s="77" t="str">
        <f>IFERROR(INDEX(入力!$BV$3:$CN$1048576,MATCH(ROW(R215)-ROW(R$3),入力!$BB$3:$BB$1048576,0),MATCH(R$3,入力!$BV$2:$CN$2,0)),"")</f>
        <v/>
      </c>
      <c r="S215" s="77" t="str">
        <f>IFERROR(INDEX(入力!$BV$3:$CN$1048576,MATCH(ROW(S215)-ROW(S$3),入力!$BB$3:$BB$1048576,0),MATCH(S$3,入力!$BV$2:$CN$2,0)),"")</f>
        <v/>
      </c>
      <c r="U215" s="28" t="str">
        <f>IF(Z215="","",COUNT($Z$4:Z215))</f>
        <v/>
      </c>
      <c r="V215" s="73" t="str">
        <f t="shared" si="4"/>
        <v/>
      </c>
      <c r="W215" s="113" t="str">
        <f>IF(OR($B215="",$B215=$B216),"",SUMIF($B$4:$B215,$B215,Q$4:Q215))</f>
        <v/>
      </c>
      <c r="X215" s="113" t="str">
        <f>IF(OR($B215="",$B215=$B216),"",SUMIF($B$4:$B215,$B215,K$4:K215)-Y215)</f>
        <v/>
      </c>
      <c r="Y215" s="113" t="str">
        <f>IF(OR($B215="",$B215=$B216),"",SUMIFS(K$4:K215,B$4:B215,$B215,F$4:F215,$Y$3))</f>
        <v/>
      </c>
      <c r="Z215" s="113" t="str">
        <f>IF(OR($B215="",$B215=$B216),"",SUMIF($B$4:$B215,$B215,S$4:S215))</f>
        <v/>
      </c>
    </row>
    <row r="216" spans="1:26" ht="25.05" customHeight="1" x14ac:dyDescent="0.2">
      <c r="A216" s="133" t="str">
        <f>IF(OR(B216="",AND(B215=B216,D215=D216)),"",MAX($A$4:A215)+1)</f>
        <v/>
      </c>
      <c r="B216" s="73" t="str">
        <f>IFERROR(INDEX(入力!$BV$3:$CN$1048576,MATCH(ROW(B216)-ROW(B$3),入力!$BB$3:$BB$1048576,0),MATCH(B$3,入力!$BV$2:$CN$2,0)),"")</f>
        <v/>
      </c>
      <c r="C216" s="74" t="str">
        <f>IFERROR(INDEX(入力!$BV$3:$CN$1048576,MATCH(ROW(C216)-ROW(C$3),入力!$BB$3:$BB$1048576,0),MATCH(C$3,入力!$BV$2:$CN$2,0)),"")</f>
        <v/>
      </c>
      <c r="D216" s="75" t="str">
        <f>IFERROR(INDEX(入力!$BO$3:$BO$1048576,MATCH(ROW(D216)-ROW(D$3),入力!$BB$3:$BB$1048576,0),0),"")</f>
        <v/>
      </c>
      <c r="E216" s="74" t="str">
        <f>IFERROR(INDEX(入力!$BV$3:$CN$1048576,MATCH(ROW(E216)-ROW(E$3),入力!$BB$3:$BB$1048576,0),MATCH(E$3,入力!$BV$2:$CN$2,0)),"")</f>
        <v/>
      </c>
      <c r="F216" s="74" t="str">
        <f>IFERROR(INDEX(入力!$BV$3:$CN$1048576,MATCH(ROW(F216)-ROW(F$3),入力!$BB$3:$BB$1048576,0),MATCH(F$3,入力!$BV$2:$CN$2,0)),"")</f>
        <v/>
      </c>
      <c r="G216" s="74" t="str">
        <f>IFERROR(INDEX(入力!$BV$3:$CN$1048576,MATCH(ROW(G216)-ROW(G$3),入力!$BB$3:$BB$1048576,0),MATCH(G$3,入力!$BV$2:$CN$2,0)),"")</f>
        <v/>
      </c>
      <c r="H216" s="75" t="str">
        <f>IFERROR(INDEX(入力!$BV$3:$CN$1048576,MATCH(ROW(H216)-ROW(H$3),入力!$BB$3:$BB$1048576,0),MATCH(H$3,入力!$BV$2:$CN$2,0)),"")</f>
        <v/>
      </c>
      <c r="I216" s="76" t="str">
        <f>IFERROR(INDEX(入力!$BV$3:$CN$1048576,MATCH(ROW(I216)-ROW(I$3),入力!$BB$3:$BB$1048576,0),MATCH(I$3,入力!$BV$2:$CN$2,0)),"")</f>
        <v/>
      </c>
      <c r="J216" s="75" t="str">
        <f>IFERROR(INDEX(入力!$BV$3:$CN$1048576,MATCH(ROW(J216)-ROW(J$3),入力!$BB$3:$BB$1048576,0),MATCH(J$3,入力!$BV$2:$CN$2,0)),"")</f>
        <v/>
      </c>
      <c r="K216" s="75" t="str">
        <f>IFERROR(INDEX(入力!$BV$3:$CN$1048576,MATCH(ROW(K216)-ROW(K$3),入力!$BB$3:$BB$1048576,0),MATCH(K$3,入力!$BV$2:$CN$2,0)),"")</f>
        <v/>
      </c>
      <c r="L216" s="75" t="str">
        <f>IFERROR(INDEX(入力!$BV$3:$CN$1048576,MATCH(ROW(L216)-ROW(L$3),入力!$BB$3:$BB$1048576,0),MATCH(L$3,入力!$BV$2:$CN$2,0)),"")</f>
        <v/>
      </c>
      <c r="M216" s="117" t="str">
        <f>IFERROR(IF(履歴検索!$A216="","",INDEX(入力!$BV$3:$CN$1048576,MATCH(ROW(M216)-ROW(M$3),入力!$BB$3:$BB$1048576,0),MATCH(M$3,入力!$BV$2:$CN$2,0))),"")</f>
        <v/>
      </c>
      <c r="N216" s="75" t="str">
        <f>IFERROR(INDEX(入力!$BV$3:$CN$1048576,MATCH(ROW(N216)-ROW(N$3),入力!$BB$3:$BB$1048576,0),MATCH(N$3,入力!$BV$2:$CN$2,0)),"")</f>
        <v/>
      </c>
      <c r="O216" s="294" t="str">
        <f>IFERROR(INDEX(入力!$CJ$3:$CN$1048576,MATCH(ROW(O216)-ROW(O$3),入力!$BB$3:$BB$1048576,0),MATCH(O$3,入力!$CJ$2:$CN$2,0)),"")</f>
        <v/>
      </c>
      <c r="P216" s="294" t="str">
        <f>IFERROR(INDEX(入力!$CJ$3:$CN$1048576,MATCH(ROW(P216)-ROW(P$3),入力!$BB$3:$BB$1048576,0),MATCH(P$3,入力!$CJ$2:$CN$2,0)),"")</f>
        <v/>
      </c>
      <c r="Q216" s="294" t="str">
        <f>IFERROR(INDEX(入力!$BV$3:$CN$1048576,MATCH(ROW(Q216)-ROW(Q$3),入力!$BB$3:$BB$1048576,0),MATCH(Q$3,入力!$BV$2:$CN$2,0)),"")</f>
        <v/>
      </c>
      <c r="R216" s="77" t="str">
        <f>IFERROR(INDEX(入力!$BV$3:$CN$1048576,MATCH(ROW(R216)-ROW(R$3),入力!$BB$3:$BB$1048576,0),MATCH(R$3,入力!$BV$2:$CN$2,0)),"")</f>
        <v/>
      </c>
      <c r="S216" s="77" t="str">
        <f>IFERROR(INDEX(入力!$BV$3:$CN$1048576,MATCH(ROW(S216)-ROW(S$3),入力!$BB$3:$BB$1048576,0),MATCH(S$3,入力!$BV$2:$CN$2,0)),"")</f>
        <v/>
      </c>
      <c r="U216" s="28" t="str">
        <f>IF(Z216="","",COUNT($Z$4:Z216))</f>
        <v/>
      </c>
      <c r="V216" s="73" t="str">
        <f t="shared" si="4"/>
        <v/>
      </c>
      <c r="W216" s="113" t="str">
        <f>IF(OR($B216="",$B216=$B217),"",SUMIF($B$4:$B216,$B216,Q$4:Q216))</f>
        <v/>
      </c>
      <c r="X216" s="113" t="str">
        <f>IF(OR($B216="",$B216=$B217),"",SUMIF($B$4:$B216,$B216,K$4:K216)-Y216)</f>
        <v/>
      </c>
      <c r="Y216" s="113" t="str">
        <f>IF(OR($B216="",$B216=$B217),"",SUMIFS(K$4:K216,B$4:B216,$B216,F$4:F216,$Y$3))</f>
        <v/>
      </c>
      <c r="Z216" s="113" t="str">
        <f>IF(OR($B216="",$B216=$B217),"",SUMIF($B$4:$B216,$B216,S$4:S216))</f>
        <v/>
      </c>
    </row>
    <row r="217" spans="1:26" ht="25.05" customHeight="1" x14ac:dyDescent="0.2">
      <c r="A217" s="133" t="str">
        <f>IF(OR(B217="",AND(B216=B217,D216=D217)),"",MAX($A$4:A216)+1)</f>
        <v/>
      </c>
      <c r="B217" s="73" t="str">
        <f>IFERROR(INDEX(入力!$BV$3:$CN$1048576,MATCH(ROW(B217)-ROW(B$3),入力!$BB$3:$BB$1048576,0),MATCH(B$3,入力!$BV$2:$CN$2,0)),"")</f>
        <v/>
      </c>
      <c r="C217" s="74" t="str">
        <f>IFERROR(INDEX(入力!$BV$3:$CN$1048576,MATCH(ROW(C217)-ROW(C$3),入力!$BB$3:$BB$1048576,0),MATCH(C$3,入力!$BV$2:$CN$2,0)),"")</f>
        <v/>
      </c>
      <c r="D217" s="75" t="str">
        <f>IFERROR(INDEX(入力!$BO$3:$BO$1048576,MATCH(ROW(D217)-ROW(D$3),入力!$BB$3:$BB$1048576,0),0),"")</f>
        <v/>
      </c>
      <c r="E217" s="74" t="str">
        <f>IFERROR(INDEX(入力!$BV$3:$CN$1048576,MATCH(ROW(E217)-ROW(E$3),入力!$BB$3:$BB$1048576,0),MATCH(E$3,入力!$BV$2:$CN$2,0)),"")</f>
        <v/>
      </c>
      <c r="F217" s="74" t="str">
        <f>IFERROR(INDEX(入力!$BV$3:$CN$1048576,MATCH(ROW(F217)-ROW(F$3),入力!$BB$3:$BB$1048576,0),MATCH(F$3,入力!$BV$2:$CN$2,0)),"")</f>
        <v/>
      </c>
      <c r="G217" s="74" t="str">
        <f>IFERROR(INDEX(入力!$BV$3:$CN$1048576,MATCH(ROW(G217)-ROW(G$3),入力!$BB$3:$BB$1048576,0),MATCH(G$3,入力!$BV$2:$CN$2,0)),"")</f>
        <v/>
      </c>
      <c r="H217" s="75" t="str">
        <f>IFERROR(INDEX(入力!$BV$3:$CN$1048576,MATCH(ROW(H217)-ROW(H$3),入力!$BB$3:$BB$1048576,0),MATCH(H$3,入力!$BV$2:$CN$2,0)),"")</f>
        <v/>
      </c>
      <c r="I217" s="76" t="str">
        <f>IFERROR(INDEX(入力!$BV$3:$CN$1048576,MATCH(ROW(I217)-ROW(I$3),入力!$BB$3:$BB$1048576,0),MATCH(I$3,入力!$BV$2:$CN$2,0)),"")</f>
        <v/>
      </c>
      <c r="J217" s="75" t="str">
        <f>IFERROR(INDEX(入力!$BV$3:$CN$1048576,MATCH(ROW(J217)-ROW(J$3),入力!$BB$3:$BB$1048576,0),MATCH(J$3,入力!$BV$2:$CN$2,0)),"")</f>
        <v/>
      </c>
      <c r="K217" s="75" t="str">
        <f>IFERROR(INDEX(入力!$BV$3:$CN$1048576,MATCH(ROW(K217)-ROW(K$3),入力!$BB$3:$BB$1048576,0),MATCH(K$3,入力!$BV$2:$CN$2,0)),"")</f>
        <v/>
      </c>
      <c r="L217" s="75" t="str">
        <f>IFERROR(INDEX(入力!$BV$3:$CN$1048576,MATCH(ROW(L217)-ROW(L$3),入力!$BB$3:$BB$1048576,0),MATCH(L$3,入力!$BV$2:$CN$2,0)),"")</f>
        <v/>
      </c>
      <c r="M217" s="117" t="str">
        <f>IFERROR(IF(履歴検索!$A217="","",INDEX(入力!$BV$3:$CN$1048576,MATCH(ROW(M217)-ROW(M$3),入力!$BB$3:$BB$1048576,0),MATCH(M$3,入力!$BV$2:$CN$2,0))),"")</f>
        <v/>
      </c>
      <c r="N217" s="75" t="str">
        <f>IFERROR(INDEX(入力!$BV$3:$CN$1048576,MATCH(ROW(N217)-ROW(N$3),入力!$BB$3:$BB$1048576,0),MATCH(N$3,入力!$BV$2:$CN$2,0)),"")</f>
        <v/>
      </c>
      <c r="O217" s="294" t="str">
        <f>IFERROR(INDEX(入力!$CJ$3:$CN$1048576,MATCH(ROW(O217)-ROW(O$3),入力!$BB$3:$BB$1048576,0),MATCH(O$3,入力!$CJ$2:$CN$2,0)),"")</f>
        <v/>
      </c>
      <c r="P217" s="294" t="str">
        <f>IFERROR(INDEX(入力!$CJ$3:$CN$1048576,MATCH(ROW(P217)-ROW(P$3),入力!$BB$3:$BB$1048576,0),MATCH(P$3,入力!$CJ$2:$CN$2,0)),"")</f>
        <v/>
      </c>
      <c r="Q217" s="294" t="str">
        <f>IFERROR(INDEX(入力!$BV$3:$CN$1048576,MATCH(ROW(Q217)-ROW(Q$3),入力!$BB$3:$BB$1048576,0),MATCH(Q$3,入力!$BV$2:$CN$2,0)),"")</f>
        <v/>
      </c>
      <c r="R217" s="77" t="str">
        <f>IFERROR(INDEX(入力!$BV$3:$CN$1048576,MATCH(ROW(R217)-ROW(R$3),入力!$BB$3:$BB$1048576,0),MATCH(R$3,入力!$BV$2:$CN$2,0)),"")</f>
        <v/>
      </c>
      <c r="S217" s="77" t="str">
        <f>IFERROR(INDEX(入力!$BV$3:$CN$1048576,MATCH(ROW(S217)-ROW(S$3),入力!$BB$3:$BB$1048576,0),MATCH(S$3,入力!$BV$2:$CN$2,0)),"")</f>
        <v/>
      </c>
      <c r="U217" s="28" t="str">
        <f>IF(Z217="","",COUNT($Z$4:Z217))</f>
        <v/>
      </c>
      <c r="V217" s="73" t="str">
        <f t="shared" si="4"/>
        <v/>
      </c>
      <c r="W217" s="113" t="str">
        <f>IF(OR($B217="",$B217=$B218),"",SUMIF($B$4:$B217,$B217,Q$4:Q217))</f>
        <v/>
      </c>
      <c r="X217" s="113" t="str">
        <f>IF(OR($B217="",$B217=$B218),"",SUMIF($B$4:$B217,$B217,K$4:K217)-Y217)</f>
        <v/>
      </c>
      <c r="Y217" s="113" t="str">
        <f>IF(OR($B217="",$B217=$B218),"",SUMIFS(K$4:K217,B$4:B217,$B217,F$4:F217,$Y$3))</f>
        <v/>
      </c>
      <c r="Z217" s="113" t="str">
        <f>IF(OR($B217="",$B217=$B218),"",SUMIF($B$4:$B217,$B217,S$4:S217))</f>
        <v/>
      </c>
    </row>
    <row r="218" spans="1:26" ht="25.05" customHeight="1" x14ac:dyDescent="0.2">
      <c r="A218" s="133" t="str">
        <f>IF(OR(B218="",AND(B217=B218,D217=D218)),"",MAX($A$4:A217)+1)</f>
        <v/>
      </c>
      <c r="B218" s="73" t="str">
        <f>IFERROR(INDEX(入力!$BV$3:$CN$1048576,MATCH(ROW(B218)-ROW(B$3),入力!$BB$3:$BB$1048576,0),MATCH(B$3,入力!$BV$2:$CN$2,0)),"")</f>
        <v/>
      </c>
      <c r="C218" s="74" t="str">
        <f>IFERROR(INDEX(入力!$BV$3:$CN$1048576,MATCH(ROW(C218)-ROW(C$3),入力!$BB$3:$BB$1048576,0),MATCH(C$3,入力!$BV$2:$CN$2,0)),"")</f>
        <v/>
      </c>
      <c r="D218" s="75" t="str">
        <f>IFERROR(INDEX(入力!$BO$3:$BO$1048576,MATCH(ROW(D218)-ROW(D$3),入力!$BB$3:$BB$1048576,0),0),"")</f>
        <v/>
      </c>
      <c r="E218" s="74" t="str">
        <f>IFERROR(INDEX(入力!$BV$3:$CN$1048576,MATCH(ROW(E218)-ROW(E$3),入力!$BB$3:$BB$1048576,0),MATCH(E$3,入力!$BV$2:$CN$2,0)),"")</f>
        <v/>
      </c>
      <c r="F218" s="74" t="str">
        <f>IFERROR(INDEX(入力!$BV$3:$CN$1048576,MATCH(ROW(F218)-ROW(F$3),入力!$BB$3:$BB$1048576,0),MATCH(F$3,入力!$BV$2:$CN$2,0)),"")</f>
        <v/>
      </c>
      <c r="G218" s="74" t="str">
        <f>IFERROR(INDEX(入力!$BV$3:$CN$1048576,MATCH(ROW(G218)-ROW(G$3),入力!$BB$3:$BB$1048576,0),MATCH(G$3,入力!$BV$2:$CN$2,0)),"")</f>
        <v/>
      </c>
      <c r="H218" s="75" t="str">
        <f>IFERROR(INDEX(入力!$BV$3:$CN$1048576,MATCH(ROW(H218)-ROW(H$3),入力!$BB$3:$BB$1048576,0),MATCH(H$3,入力!$BV$2:$CN$2,0)),"")</f>
        <v/>
      </c>
      <c r="I218" s="76" t="str">
        <f>IFERROR(INDEX(入力!$BV$3:$CN$1048576,MATCH(ROW(I218)-ROW(I$3),入力!$BB$3:$BB$1048576,0),MATCH(I$3,入力!$BV$2:$CN$2,0)),"")</f>
        <v/>
      </c>
      <c r="J218" s="75" t="str">
        <f>IFERROR(INDEX(入力!$BV$3:$CN$1048576,MATCH(ROW(J218)-ROW(J$3),入力!$BB$3:$BB$1048576,0),MATCH(J$3,入力!$BV$2:$CN$2,0)),"")</f>
        <v/>
      </c>
      <c r="K218" s="75" t="str">
        <f>IFERROR(INDEX(入力!$BV$3:$CN$1048576,MATCH(ROW(K218)-ROW(K$3),入力!$BB$3:$BB$1048576,0),MATCH(K$3,入力!$BV$2:$CN$2,0)),"")</f>
        <v/>
      </c>
      <c r="L218" s="75" t="str">
        <f>IFERROR(INDEX(入力!$BV$3:$CN$1048576,MATCH(ROW(L218)-ROW(L$3),入力!$BB$3:$BB$1048576,0),MATCH(L$3,入力!$BV$2:$CN$2,0)),"")</f>
        <v/>
      </c>
      <c r="M218" s="117" t="str">
        <f>IFERROR(IF(履歴検索!$A218="","",INDEX(入力!$BV$3:$CN$1048576,MATCH(ROW(M218)-ROW(M$3),入力!$BB$3:$BB$1048576,0),MATCH(M$3,入力!$BV$2:$CN$2,0))),"")</f>
        <v/>
      </c>
      <c r="N218" s="75" t="str">
        <f>IFERROR(INDEX(入力!$BV$3:$CN$1048576,MATCH(ROW(N218)-ROW(N$3),入力!$BB$3:$BB$1048576,0),MATCH(N$3,入力!$BV$2:$CN$2,0)),"")</f>
        <v/>
      </c>
      <c r="O218" s="294" t="str">
        <f>IFERROR(INDEX(入力!$CJ$3:$CN$1048576,MATCH(ROW(O218)-ROW(O$3),入力!$BB$3:$BB$1048576,0),MATCH(O$3,入力!$CJ$2:$CN$2,0)),"")</f>
        <v/>
      </c>
      <c r="P218" s="294" t="str">
        <f>IFERROR(INDEX(入力!$CJ$3:$CN$1048576,MATCH(ROW(P218)-ROW(P$3),入力!$BB$3:$BB$1048576,0),MATCH(P$3,入力!$CJ$2:$CN$2,0)),"")</f>
        <v/>
      </c>
      <c r="Q218" s="294" t="str">
        <f>IFERROR(INDEX(入力!$BV$3:$CN$1048576,MATCH(ROW(Q218)-ROW(Q$3),入力!$BB$3:$BB$1048576,0),MATCH(Q$3,入力!$BV$2:$CN$2,0)),"")</f>
        <v/>
      </c>
      <c r="R218" s="77" t="str">
        <f>IFERROR(INDEX(入力!$BV$3:$CN$1048576,MATCH(ROW(R218)-ROW(R$3),入力!$BB$3:$BB$1048576,0),MATCH(R$3,入力!$BV$2:$CN$2,0)),"")</f>
        <v/>
      </c>
      <c r="S218" s="77" t="str">
        <f>IFERROR(INDEX(入力!$BV$3:$CN$1048576,MATCH(ROW(S218)-ROW(S$3),入力!$BB$3:$BB$1048576,0),MATCH(S$3,入力!$BV$2:$CN$2,0)),"")</f>
        <v/>
      </c>
      <c r="U218" s="28" t="str">
        <f>IF(Z218="","",COUNT($Z$4:Z218))</f>
        <v/>
      </c>
      <c r="V218" s="73" t="str">
        <f t="shared" si="4"/>
        <v/>
      </c>
      <c r="W218" s="113" t="str">
        <f>IF(OR($B218="",$B218=$B219),"",SUMIF($B$4:$B218,$B218,Q$4:Q218))</f>
        <v/>
      </c>
      <c r="X218" s="113" t="str">
        <f>IF(OR($B218="",$B218=$B219),"",SUMIF($B$4:$B218,$B218,K$4:K218)-Y218)</f>
        <v/>
      </c>
      <c r="Y218" s="113" t="str">
        <f>IF(OR($B218="",$B218=$B219),"",SUMIFS(K$4:K218,B$4:B218,$B218,F$4:F218,$Y$3))</f>
        <v/>
      </c>
      <c r="Z218" s="113" t="str">
        <f>IF(OR($B218="",$B218=$B219),"",SUMIF($B$4:$B218,$B218,S$4:S218))</f>
        <v/>
      </c>
    </row>
    <row r="219" spans="1:26" ht="25.05" customHeight="1" x14ac:dyDescent="0.2">
      <c r="A219" s="133" t="str">
        <f>IF(OR(B219="",AND(B218=B219,D218=D219)),"",MAX($A$4:A218)+1)</f>
        <v/>
      </c>
      <c r="B219" s="73" t="str">
        <f>IFERROR(INDEX(入力!$BV$3:$CN$1048576,MATCH(ROW(B219)-ROW(B$3),入力!$BB$3:$BB$1048576,0),MATCH(B$3,入力!$BV$2:$CN$2,0)),"")</f>
        <v/>
      </c>
      <c r="C219" s="74" t="str">
        <f>IFERROR(INDEX(入力!$BV$3:$CN$1048576,MATCH(ROW(C219)-ROW(C$3),入力!$BB$3:$BB$1048576,0),MATCH(C$3,入力!$BV$2:$CN$2,0)),"")</f>
        <v/>
      </c>
      <c r="D219" s="75" t="str">
        <f>IFERROR(INDEX(入力!$BO$3:$BO$1048576,MATCH(ROW(D219)-ROW(D$3),入力!$BB$3:$BB$1048576,0),0),"")</f>
        <v/>
      </c>
      <c r="E219" s="74" t="str">
        <f>IFERROR(INDEX(入力!$BV$3:$CN$1048576,MATCH(ROW(E219)-ROW(E$3),入力!$BB$3:$BB$1048576,0),MATCH(E$3,入力!$BV$2:$CN$2,0)),"")</f>
        <v/>
      </c>
      <c r="F219" s="74" t="str">
        <f>IFERROR(INDEX(入力!$BV$3:$CN$1048576,MATCH(ROW(F219)-ROW(F$3),入力!$BB$3:$BB$1048576,0),MATCH(F$3,入力!$BV$2:$CN$2,0)),"")</f>
        <v/>
      </c>
      <c r="G219" s="74" t="str">
        <f>IFERROR(INDEX(入力!$BV$3:$CN$1048576,MATCH(ROW(G219)-ROW(G$3),入力!$BB$3:$BB$1048576,0),MATCH(G$3,入力!$BV$2:$CN$2,0)),"")</f>
        <v/>
      </c>
      <c r="H219" s="75" t="str">
        <f>IFERROR(INDEX(入力!$BV$3:$CN$1048576,MATCH(ROW(H219)-ROW(H$3),入力!$BB$3:$BB$1048576,0),MATCH(H$3,入力!$BV$2:$CN$2,0)),"")</f>
        <v/>
      </c>
      <c r="I219" s="76" t="str">
        <f>IFERROR(INDEX(入力!$BV$3:$CN$1048576,MATCH(ROW(I219)-ROW(I$3),入力!$BB$3:$BB$1048576,0),MATCH(I$3,入力!$BV$2:$CN$2,0)),"")</f>
        <v/>
      </c>
      <c r="J219" s="75" t="str">
        <f>IFERROR(INDEX(入力!$BV$3:$CN$1048576,MATCH(ROW(J219)-ROW(J$3),入力!$BB$3:$BB$1048576,0),MATCH(J$3,入力!$BV$2:$CN$2,0)),"")</f>
        <v/>
      </c>
      <c r="K219" s="75" t="str">
        <f>IFERROR(INDEX(入力!$BV$3:$CN$1048576,MATCH(ROW(K219)-ROW(K$3),入力!$BB$3:$BB$1048576,0),MATCH(K$3,入力!$BV$2:$CN$2,0)),"")</f>
        <v/>
      </c>
      <c r="L219" s="75" t="str">
        <f>IFERROR(INDEX(入力!$BV$3:$CN$1048576,MATCH(ROW(L219)-ROW(L$3),入力!$BB$3:$BB$1048576,0),MATCH(L$3,入力!$BV$2:$CN$2,0)),"")</f>
        <v/>
      </c>
      <c r="M219" s="117" t="str">
        <f>IFERROR(IF(履歴検索!$A219="","",INDEX(入力!$BV$3:$CN$1048576,MATCH(ROW(M219)-ROW(M$3),入力!$BB$3:$BB$1048576,0),MATCH(M$3,入力!$BV$2:$CN$2,0))),"")</f>
        <v/>
      </c>
      <c r="N219" s="75" t="str">
        <f>IFERROR(INDEX(入力!$BV$3:$CN$1048576,MATCH(ROW(N219)-ROW(N$3),入力!$BB$3:$BB$1048576,0),MATCH(N$3,入力!$BV$2:$CN$2,0)),"")</f>
        <v/>
      </c>
      <c r="O219" s="294" t="str">
        <f>IFERROR(INDEX(入力!$CJ$3:$CN$1048576,MATCH(ROW(O219)-ROW(O$3),入力!$BB$3:$BB$1048576,0),MATCH(O$3,入力!$CJ$2:$CN$2,0)),"")</f>
        <v/>
      </c>
      <c r="P219" s="294" t="str">
        <f>IFERROR(INDEX(入力!$CJ$3:$CN$1048576,MATCH(ROW(P219)-ROW(P$3),入力!$BB$3:$BB$1048576,0),MATCH(P$3,入力!$CJ$2:$CN$2,0)),"")</f>
        <v/>
      </c>
      <c r="Q219" s="294" t="str">
        <f>IFERROR(INDEX(入力!$BV$3:$CN$1048576,MATCH(ROW(Q219)-ROW(Q$3),入力!$BB$3:$BB$1048576,0),MATCH(Q$3,入力!$BV$2:$CN$2,0)),"")</f>
        <v/>
      </c>
      <c r="R219" s="77" t="str">
        <f>IFERROR(INDEX(入力!$BV$3:$CN$1048576,MATCH(ROW(R219)-ROW(R$3),入力!$BB$3:$BB$1048576,0),MATCH(R$3,入力!$BV$2:$CN$2,0)),"")</f>
        <v/>
      </c>
      <c r="S219" s="77" t="str">
        <f>IFERROR(INDEX(入力!$BV$3:$CN$1048576,MATCH(ROW(S219)-ROW(S$3),入力!$BB$3:$BB$1048576,0),MATCH(S$3,入力!$BV$2:$CN$2,0)),"")</f>
        <v/>
      </c>
      <c r="U219" s="28" t="str">
        <f>IF(Z219="","",COUNT($Z$4:Z219))</f>
        <v/>
      </c>
      <c r="V219" s="73" t="str">
        <f t="shared" si="4"/>
        <v/>
      </c>
      <c r="W219" s="113" t="str">
        <f>IF(OR($B219="",$B219=$B220),"",SUMIF($B$4:$B219,$B219,Q$4:Q219))</f>
        <v/>
      </c>
      <c r="X219" s="113" t="str">
        <f>IF(OR($B219="",$B219=$B220),"",SUMIF($B$4:$B219,$B219,K$4:K219)-Y219)</f>
        <v/>
      </c>
      <c r="Y219" s="113" t="str">
        <f>IF(OR($B219="",$B219=$B220),"",SUMIFS(K$4:K219,B$4:B219,$B219,F$4:F219,$Y$3))</f>
        <v/>
      </c>
      <c r="Z219" s="113" t="str">
        <f>IF(OR($B219="",$B219=$B220),"",SUMIF($B$4:$B219,$B219,S$4:S219))</f>
        <v/>
      </c>
    </row>
    <row r="220" spans="1:26" ht="25.05" customHeight="1" x14ac:dyDescent="0.2">
      <c r="A220" s="133" t="str">
        <f>IF(OR(B220="",AND(B219=B220,D219=D220)),"",MAX($A$4:A219)+1)</f>
        <v/>
      </c>
      <c r="B220" s="73" t="str">
        <f>IFERROR(INDEX(入力!$BV$3:$CN$1048576,MATCH(ROW(B220)-ROW(B$3),入力!$BB$3:$BB$1048576,0),MATCH(B$3,入力!$BV$2:$CN$2,0)),"")</f>
        <v/>
      </c>
      <c r="C220" s="74" t="str">
        <f>IFERROR(INDEX(入力!$BV$3:$CN$1048576,MATCH(ROW(C220)-ROW(C$3),入力!$BB$3:$BB$1048576,0),MATCH(C$3,入力!$BV$2:$CN$2,0)),"")</f>
        <v/>
      </c>
      <c r="D220" s="75" t="str">
        <f>IFERROR(INDEX(入力!$BO$3:$BO$1048576,MATCH(ROW(D220)-ROW(D$3),入力!$BB$3:$BB$1048576,0),0),"")</f>
        <v/>
      </c>
      <c r="E220" s="74" t="str">
        <f>IFERROR(INDEX(入力!$BV$3:$CN$1048576,MATCH(ROW(E220)-ROW(E$3),入力!$BB$3:$BB$1048576,0),MATCH(E$3,入力!$BV$2:$CN$2,0)),"")</f>
        <v/>
      </c>
      <c r="F220" s="74" t="str">
        <f>IFERROR(INDEX(入力!$BV$3:$CN$1048576,MATCH(ROW(F220)-ROW(F$3),入力!$BB$3:$BB$1048576,0),MATCH(F$3,入力!$BV$2:$CN$2,0)),"")</f>
        <v/>
      </c>
      <c r="G220" s="74" t="str">
        <f>IFERROR(INDEX(入力!$BV$3:$CN$1048576,MATCH(ROW(G220)-ROW(G$3),入力!$BB$3:$BB$1048576,0),MATCH(G$3,入力!$BV$2:$CN$2,0)),"")</f>
        <v/>
      </c>
      <c r="H220" s="75" t="str">
        <f>IFERROR(INDEX(入力!$BV$3:$CN$1048576,MATCH(ROW(H220)-ROW(H$3),入力!$BB$3:$BB$1048576,0),MATCH(H$3,入力!$BV$2:$CN$2,0)),"")</f>
        <v/>
      </c>
      <c r="I220" s="76" t="str">
        <f>IFERROR(INDEX(入力!$BV$3:$CN$1048576,MATCH(ROW(I220)-ROW(I$3),入力!$BB$3:$BB$1048576,0),MATCH(I$3,入力!$BV$2:$CN$2,0)),"")</f>
        <v/>
      </c>
      <c r="J220" s="75" t="str">
        <f>IFERROR(INDEX(入力!$BV$3:$CN$1048576,MATCH(ROW(J220)-ROW(J$3),入力!$BB$3:$BB$1048576,0),MATCH(J$3,入力!$BV$2:$CN$2,0)),"")</f>
        <v/>
      </c>
      <c r="K220" s="75" t="str">
        <f>IFERROR(INDEX(入力!$BV$3:$CN$1048576,MATCH(ROW(K220)-ROW(K$3),入力!$BB$3:$BB$1048576,0),MATCH(K$3,入力!$BV$2:$CN$2,0)),"")</f>
        <v/>
      </c>
      <c r="L220" s="75" t="str">
        <f>IFERROR(INDEX(入力!$BV$3:$CN$1048576,MATCH(ROW(L220)-ROW(L$3),入力!$BB$3:$BB$1048576,0),MATCH(L$3,入力!$BV$2:$CN$2,0)),"")</f>
        <v/>
      </c>
      <c r="M220" s="117" t="str">
        <f>IFERROR(IF(履歴検索!$A220="","",INDEX(入力!$BV$3:$CN$1048576,MATCH(ROW(M220)-ROW(M$3),入力!$BB$3:$BB$1048576,0),MATCH(M$3,入力!$BV$2:$CN$2,0))),"")</f>
        <v/>
      </c>
      <c r="N220" s="75" t="str">
        <f>IFERROR(INDEX(入力!$BV$3:$CN$1048576,MATCH(ROW(N220)-ROW(N$3),入力!$BB$3:$BB$1048576,0),MATCH(N$3,入力!$BV$2:$CN$2,0)),"")</f>
        <v/>
      </c>
      <c r="O220" s="294" t="str">
        <f>IFERROR(INDEX(入力!$CJ$3:$CN$1048576,MATCH(ROW(O220)-ROW(O$3),入力!$BB$3:$BB$1048576,0),MATCH(O$3,入力!$CJ$2:$CN$2,0)),"")</f>
        <v/>
      </c>
      <c r="P220" s="294" t="str">
        <f>IFERROR(INDEX(入力!$CJ$3:$CN$1048576,MATCH(ROW(P220)-ROW(P$3),入力!$BB$3:$BB$1048576,0),MATCH(P$3,入力!$CJ$2:$CN$2,0)),"")</f>
        <v/>
      </c>
      <c r="Q220" s="294" t="str">
        <f>IFERROR(INDEX(入力!$BV$3:$CN$1048576,MATCH(ROW(Q220)-ROW(Q$3),入力!$BB$3:$BB$1048576,0),MATCH(Q$3,入力!$BV$2:$CN$2,0)),"")</f>
        <v/>
      </c>
      <c r="R220" s="77" t="str">
        <f>IFERROR(INDEX(入力!$BV$3:$CN$1048576,MATCH(ROW(R220)-ROW(R$3),入力!$BB$3:$BB$1048576,0),MATCH(R$3,入力!$BV$2:$CN$2,0)),"")</f>
        <v/>
      </c>
      <c r="S220" s="77" t="str">
        <f>IFERROR(INDEX(入力!$BV$3:$CN$1048576,MATCH(ROW(S220)-ROW(S$3),入力!$BB$3:$BB$1048576,0),MATCH(S$3,入力!$BV$2:$CN$2,0)),"")</f>
        <v/>
      </c>
      <c r="U220" s="28" t="str">
        <f>IF(Z220="","",COUNT($Z$4:Z220))</f>
        <v/>
      </c>
      <c r="V220" s="73" t="str">
        <f t="shared" si="4"/>
        <v/>
      </c>
      <c r="W220" s="113" t="str">
        <f>IF(OR($B220="",$B220=$B221),"",SUMIF($B$4:$B220,$B220,Q$4:Q220))</f>
        <v/>
      </c>
      <c r="X220" s="113" t="str">
        <f>IF(OR($B220="",$B220=$B221),"",SUMIF($B$4:$B220,$B220,K$4:K220)-Y220)</f>
        <v/>
      </c>
      <c r="Y220" s="113" t="str">
        <f>IF(OR($B220="",$B220=$B221),"",SUMIFS(K$4:K220,B$4:B220,$B220,F$4:F220,$Y$3))</f>
        <v/>
      </c>
      <c r="Z220" s="113" t="str">
        <f>IF(OR($B220="",$B220=$B221),"",SUMIF($B$4:$B220,$B220,S$4:S220))</f>
        <v/>
      </c>
    </row>
    <row r="221" spans="1:26" ht="25.05" customHeight="1" x14ac:dyDescent="0.2">
      <c r="A221" s="133" t="str">
        <f>IF(OR(B221="",AND(B220=B221,D220=D221)),"",MAX($A$4:A220)+1)</f>
        <v/>
      </c>
      <c r="B221" s="73" t="str">
        <f>IFERROR(INDEX(入力!$BV$3:$CN$1048576,MATCH(ROW(B221)-ROW(B$3),入力!$BB$3:$BB$1048576,0),MATCH(B$3,入力!$BV$2:$CN$2,0)),"")</f>
        <v/>
      </c>
      <c r="C221" s="74" t="str">
        <f>IFERROR(INDEX(入力!$BV$3:$CN$1048576,MATCH(ROW(C221)-ROW(C$3),入力!$BB$3:$BB$1048576,0),MATCH(C$3,入力!$BV$2:$CN$2,0)),"")</f>
        <v/>
      </c>
      <c r="D221" s="75" t="str">
        <f>IFERROR(INDEX(入力!$BO$3:$BO$1048576,MATCH(ROW(D221)-ROW(D$3),入力!$BB$3:$BB$1048576,0),0),"")</f>
        <v/>
      </c>
      <c r="E221" s="74" t="str">
        <f>IFERROR(INDEX(入力!$BV$3:$CN$1048576,MATCH(ROW(E221)-ROW(E$3),入力!$BB$3:$BB$1048576,0),MATCH(E$3,入力!$BV$2:$CN$2,0)),"")</f>
        <v/>
      </c>
      <c r="F221" s="74" t="str">
        <f>IFERROR(INDEX(入力!$BV$3:$CN$1048576,MATCH(ROW(F221)-ROW(F$3),入力!$BB$3:$BB$1048576,0),MATCH(F$3,入力!$BV$2:$CN$2,0)),"")</f>
        <v/>
      </c>
      <c r="G221" s="74" t="str">
        <f>IFERROR(INDEX(入力!$BV$3:$CN$1048576,MATCH(ROW(G221)-ROW(G$3),入力!$BB$3:$BB$1048576,0),MATCH(G$3,入力!$BV$2:$CN$2,0)),"")</f>
        <v/>
      </c>
      <c r="H221" s="75" t="str">
        <f>IFERROR(INDEX(入力!$BV$3:$CN$1048576,MATCH(ROW(H221)-ROW(H$3),入力!$BB$3:$BB$1048576,0),MATCH(H$3,入力!$BV$2:$CN$2,0)),"")</f>
        <v/>
      </c>
      <c r="I221" s="76" t="str">
        <f>IFERROR(INDEX(入力!$BV$3:$CN$1048576,MATCH(ROW(I221)-ROW(I$3),入力!$BB$3:$BB$1048576,0),MATCH(I$3,入力!$BV$2:$CN$2,0)),"")</f>
        <v/>
      </c>
      <c r="J221" s="75" t="str">
        <f>IFERROR(INDEX(入力!$BV$3:$CN$1048576,MATCH(ROW(J221)-ROW(J$3),入力!$BB$3:$BB$1048576,0),MATCH(J$3,入力!$BV$2:$CN$2,0)),"")</f>
        <v/>
      </c>
      <c r="K221" s="75" t="str">
        <f>IFERROR(INDEX(入力!$BV$3:$CN$1048576,MATCH(ROW(K221)-ROW(K$3),入力!$BB$3:$BB$1048576,0),MATCH(K$3,入力!$BV$2:$CN$2,0)),"")</f>
        <v/>
      </c>
      <c r="L221" s="75" t="str">
        <f>IFERROR(INDEX(入力!$BV$3:$CN$1048576,MATCH(ROW(L221)-ROW(L$3),入力!$BB$3:$BB$1048576,0),MATCH(L$3,入力!$BV$2:$CN$2,0)),"")</f>
        <v/>
      </c>
      <c r="M221" s="117" t="str">
        <f>IFERROR(IF(履歴検索!$A221="","",INDEX(入力!$BV$3:$CN$1048576,MATCH(ROW(M221)-ROW(M$3),入力!$BB$3:$BB$1048576,0),MATCH(M$3,入力!$BV$2:$CN$2,0))),"")</f>
        <v/>
      </c>
      <c r="N221" s="75" t="str">
        <f>IFERROR(INDEX(入力!$BV$3:$CN$1048576,MATCH(ROW(N221)-ROW(N$3),入力!$BB$3:$BB$1048576,0),MATCH(N$3,入力!$BV$2:$CN$2,0)),"")</f>
        <v/>
      </c>
      <c r="O221" s="294" t="str">
        <f>IFERROR(INDEX(入力!$CJ$3:$CN$1048576,MATCH(ROW(O221)-ROW(O$3),入力!$BB$3:$BB$1048576,0),MATCH(O$3,入力!$CJ$2:$CN$2,0)),"")</f>
        <v/>
      </c>
      <c r="P221" s="294" t="str">
        <f>IFERROR(INDEX(入力!$CJ$3:$CN$1048576,MATCH(ROW(P221)-ROW(P$3),入力!$BB$3:$BB$1048576,0),MATCH(P$3,入力!$CJ$2:$CN$2,0)),"")</f>
        <v/>
      </c>
      <c r="Q221" s="294" t="str">
        <f>IFERROR(INDEX(入力!$BV$3:$CN$1048576,MATCH(ROW(Q221)-ROW(Q$3),入力!$BB$3:$BB$1048576,0),MATCH(Q$3,入力!$BV$2:$CN$2,0)),"")</f>
        <v/>
      </c>
      <c r="R221" s="77" t="str">
        <f>IFERROR(INDEX(入力!$BV$3:$CN$1048576,MATCH(ROW(R221)-ROW(R$3),入力!$BB$3:$BB$1048576,0),MATCH(R$3,入力!$BV$2:$CN$2,0)),"")</f>
        <v/>
      </c>
      <c r="S221" s="77" t="str">
        <f>IFERROR(INDEX(入力!$BV$3:$CN$1048576,MATCH(ROW(S221)-ROW(S$3),入力!$BB$3:$BB$1048576,0),MATCH(S$3,入力!$BV$2:$CN$2,0)),"")</f>
        <v/>
      </c>
      <c r="U221" s="28" t="str">
        <f>IF(Z221="","",COUNT($Z$4:Z221))</f>
        <v/>
      </c>
      <c r="V221" s="73" t="str">
        <f t="shared" si="4"/>
        <v/>
      </c>
      <c r="W221" s="113" t="str">
        <f>IF(OR($B221="",$B221=$B222),"",SUMIF($B$4:$B221,$B221,Q$4:Q221))</f>
        <v/>
      </c>
      <c r="X221" s="113" t="str">
        <f>IF(OR($B221="",$B221=$B222),"",SUMIF($B$4:$B221,$B221,K$4:K221)-Y221)</f>
        <v/>
      </c>
      <c r="Y221" s="113" t="str">
        <f>IF(OR($B221="",$B221=$B222),"",SUMIFS(K$4:K221,B$4:B221,$B221,F$4:F221,$Y$3))</f>
        <v/>
      </c>
      <c r="Z221" s="113" t="str">
        <f>IF(OR($B221="",$B221=$B222),"",SUMIF($B$4:$B221,$B221,S$4:S221))</f>
        <v/>
      </c>
    </row>
    <row r="222" spans="1:26" ht="25.05" customHeight="1" x14ac:dyDescent="0.2">
      <c r="A222" s="133" t="str">
        <f>IF(OR(B222="",AND(B221=B222,D221=D222)),"",MAX($A$4:A221)+1)</f>
        <v/>
      </c>
      <c r="B222" s="73" t="str">
        <f>IFERROR(INDEX(入力!$BV$3:$CN$1048576,MATCH(ROW(B222)-ROW(B$3),入力!$BB$3:$BB$1048576,0),MATCH(B$3,入力!$BV$2:$CN$2,0)),"")</f>
        <v/>
      </c>
      <c r="C222" s="74" t="str">
        <f>IFERROR(INDEX(入力!$BV$3:$CN$1048576,MATCH(ROW(C222)-ROW(C$3),入力!$BB$3:$BB$1048576,0),MATCH(C$3,入力!$BV$2:$CN$2,0)),"")</f>
        <v/>
      </c>
      <c r="D222" s="75" t="str">
        <f>IFERROR(INDEX(入力!$BO$3:$BO$1048576,MATCH(ROW(D222)-ROW(D$3),入力!$BB$3:$BB$1048576,0),0),"")</f>
        <v/>
      </c>
      <c r="E222" s="74" t="str">
        <f>IFERROR(INDEX(入力!$BV$3:$CN$1048576,MATCH(ROW(E222)-ROW(E$3),入力!$BB$3:$BB$1048576,0),MATCH(E$3,入力!$BV$2:$CN$2,0)),"")</f>
        <v/>
      </c>
      <c r="F222" s="74" t="str">
        <f>IFERROR(INDEX(入力!$BV$3:$CN$1048576,MATCH(ROW(F222)-ROW(F$3),入力!$BB$3:$BB$1048576,0),MATCH(F$3,入力!$BV$2:$CN$2,0)),"")</f>
        <v/>
      </c>
      <c r="G222" s="74" t="str">
        <f>IFERROR(INDEX(入力!$BV$3:$CN$1048576,MATCH(ROW(G222)-ROW(G$3),入力!$BB$3:$BB$1048576,0),MATCH(G$3,入力!$BV$2:$CN$2,0)),"")</f>
        <v/>
      </c>
      <c r="H222" s="75" t="str">
        <f>IFERROR(INDEX(入力!$BV$3:$CN$1048576,MATCH(ROW(H222)-ROW(H$3),入力!$BB$3:$BB$1048576,0),MATCH(H$3,入力!$BV$2:$CN$2,0)),"")</f>
        <v/>
      </c>
      <c r="I222" s="76" t="str">
        <f>IFERROR(INDEX(入力!$BV$3:$CN$1048576,MATCH(ROW(I222)-ROW(I$3),入力!$BB$3:$BB$1048576,0),MATCH(I$3,入力!$BV$2:$CN$2,0)),"")</f>
        <v/>
      </c>
      <c r="J222" s="75" t="str">
        <f>IFERROR(INDEX(入力!$BV$3:$CN$1048576,MATCH(ROW(J222)-ROW(J$3),入力!$BB$3:$BB$1048576,0),MATCH(J$3,入力!$BV$2:$CN$2,0)),"")</f>
        <v/>
      </c>
      <c r="K222" s="75" t="str">
        <f>IFERROR(INDEX(入力!$BV$3:$CN$1048576,MATCH(ROW(K222)-ROW(K$3),入力!$BB$3:$BB$1048576,0),MATCH(K$3,入力!$BV$2:$CN$2,0)),"")</f>
        <v/>
      </c>
      <c r="L222" s="75" t="str">
        <f>IFERROR(INDEX(入力!$BV$3:$CN$1048576,MATCH(ROW(L222)-ROW(L$3),入力!$BB$3:$BB$1048576,0),MATCH(L$3,入力!$BV$2:$CN$2,0)),"")</f>
        <v/>
      </c>
      <c r="M222" s="117" t="str">
        <f>IFERROR(IF(履歴検索!$A222="","",INDEX(入力!$BV$3:$CN$1048576,MATCH(ROW(M222)-ROW(M$3),入力!$BB$3:$BB$1048576,0),MATCH(M$3,入力!$BV$2:$CN$2,0))),"")</f>
        <v/>
      </c>
      <c r="N222" s="75" t="str">
        <f>IFERROR(INDEX(入力!$BV$3:$CN$1048576,MATCH(ROW(N222)-ROW(N$3),入力!$BB$3:$BB$1048576,0),MATCH(N$3,入力!$BV$2:$CN$2,0)),"")</f>
        <v/>
      </c>
      <c r="O222" s="294" t="str">
        <f>IFERROR(INDEX(入力!$CJ$3:$CN$1048576,MATCH(ROW(O222)-ROW(O$3),入力!$BB$3:$BB$1048576,0),MATCH(O$3,入力!$CJ$2:$CN$2,0)),"")</f>
        <v/>
      </c>
      <c r="P222" s="294" t="str">
        <f>IFERROR(INDEX(入力!$CJ$3:$CN$1048576,MATCH(ROW(P222)-ROW(P$3),入力!$BB$3:$BB$1048576,0),MATCH(P$3,入力!$CJ$2:$CN$2,0)),"")</f>
        <v/>
      </c>
      <c r="Q222" s="294" t="str">
        <f>IFERROR(INDEX(入力!$BV$3:$CN$1048576,MATCH(ROW(Q222)-ROW(Q$3),入力!$BB$3:$BB$1048576,0),MATCH(Q$3,入力!$BV$2:$CN$2,0)),"")</f>
        <v/>
      </c>
      <c r="R222" s="77" t="str">
        <f>IFERROR(INDEX(入力!$BV$3:$CN$1048576,MATCH(ROW(R222)-ROW(R$3),入力!$BB$3:$BB$1048576,0),MATCH(R$3,入力!$BV$2:$CN$2,0)),"")</f>
        <v/>
      </c>
      <c r="S222" s="77" t="str">
        <f>IFERROR(INDEX(入力!$BV$3:$CN$1048576,MATCH(ROW(S222)-ROW(S$3),入力!$BB$3:$BB$1048576,0),MATCH(S$3,入力!$BV$2:$CN$2,0)),"")</f>
        <v/>
      </c>
      <c r="U222" s="28" t="str">
        <f>IF(Z222="","",COUNT($Z$4:Z222))</f>
        <v/>
      </c>
      <c r="V222" s="73" t="str">
        <f t="shared" si="4"/>
        <v/>
      </c>
      <c r="W222" s="113" t="str">
        <f>IF(OR($B222="",$B222=$B223),"",SUMIF($B$4:$B222,$B222,Q$4:Q222))</f>
        <v/>
      </c>
      <c r="X222" s="113" t="str">
        <f>IF(OR($B222="",$B222=$B223),"",SUMIF($B$4:$B222,$B222,K$4:K222)-Y222)</f>
        <v/>
      </c>
      <c r="Y222" s="113" t="str">
        <f>IF(OR($B222="",$B222=$B223),"",SUMIFS(K$4:K222,B$4:B222,$B222,F$4:F222,$Y$3))</f>
        <v/>
      </c>
      <c r="Z222" s="113" t="str">
        <f>IF(OR($B222="",$B222=$B223),"",SUMIF($B$4:$B222,$B222,S$4:S222))</f>
        <v/>
      </c>
    </row>
    <row r="223" spans="1:26" ht="25.05" customHeight="1" x14ac:dyDescent="0.2">
      <c r="A223" s="133" t="str">
        <f>IF(OR(B223="",AND(B222=B223,D222=D223)),"",MAX($A$4:A222)+1)</f>
        <v/>
      </c>
      <c r="B223" s="73" t="str">
        <f>IFERROR(INDEX(入力!$BV$3:$CN$1048576,MATCH(ROW(B223)-ROW(B$3),入力!$BB$3:$BB$1048576,0),MATCH(B$3,入力!$BV$2:$CN$2,0)),"")</f>
        <v/>
      </c>
      <c r="C223" s="74" t="str">
        <f>IFERROR(INDEX(入力!$BV$3:$CN$1048576,MATCH(ROW(C223)-ROW(C$3),入力!$BB$3:$BB$1048576,0),MATCH(C$3,入力!$BV$2:$CN$2,0)),"")</f>
        <v/>
      </c>
      <c r="D223" s="75" t="str">
        <f>IFERROR(INDEX(入力!$BO$3:$BO$1048576,MATCH(ROW(D223)-ROW(D$3),入力!$BB$3:$BB$1048576,0),0),"")</f>
        <v/>
      </c>
      <c r="E223" s="74" t="str">
        <f>IFERROR(INDEX(入力!$BV$3:$CN$1048576,MATCH(ROW(E223)-ROW(E$3),入力!$BB$3:$BB$1048576,0),MATCH(E$3,入力!$BV$2:$CN$2,0)),"")</f>
        <v/>
      </c>
      <c r="F223" s="74" t="str">
        <f>IFERROR(INDEX(入力!$BV$3:$CN$1048576,MATCH(ROW(F223)-ROW(F$3),入力!$BB$3:$BB$1048576,0),MATCH(F$3,入力!$BV$2:$CN$2,0)),"")</f>
        <v/>
      </c>
      <c r="G223" s="74" t="str">
        <f>IFERROR(INDEX(入力!$BV$3:$CN$1048576,MATCH(ROW(G223)-ROW(G$3),入力!$BB$3:$BB$1048576,0),MATCH(G$3,入力!$BV$2:$CN$2,0)),"")</f>
        <v/>
      </c>
      <c r="H223" s="75" t="str">
        <f>IFERROR(INDEX(入力!$BV$3:$CN$1048576,MATCH(ROW(H223)-ROW(H$3),入力!$BB$3:$BB$1048576,0),MATCH(H$3,入力!$BV$2:$CN$2,0)),"")</f>
        <v/>
      </c>
      <c r="I223" s="76" t="str">
        <f>IFERROR(INDEX(入力!$BV$3:$CN$1048576,MATCH(ROW(I223)-ROW(I$3),入力!$BB$3:$BB$1048576,0),MATCH(I$3,入力!$BV$2:$CN$2,0)),"")</f>
        <v/>
      </c>
      <c r="J223" s="75" t="str">
        <f>IFERROR(INDEX(入力!$BV$3:$CN$1048576,MATCH(ROW(J223)-ROW(J$3),入力!$BB$3:$BB$1048576,0),MATCH(J$3,入力!$BV$2:$CN$2,0)),"")</f>
        <v/>
      </c>
      <c r="K223" s="75" t="str">
        <f>IFERROR(INDEX(入力!$BV$3:$CN$1048576,MATCH(ROW(K223)-ROW(K$3),入力!$BB$3:$BB$1048576,0),MATCH(K$3,入力!$BV$2:$CN$2,0)),"")</f>
        <v/>
      </c>
      <c r="L223" s="75" t="str">
        <f>IFERROR(INDEX(入力!$BV$3:$CN$1048576,MATCH(ROW(L223)-ROW(L$3),入力!$BB$3:$BB$1048576,0),MATCH(L$3,入力!$BV$2:$CN$2,0)),"")</f>
        <v/>
      </c>
      <c r="M223" s="117" t="str">
        <f>IFERROR(IF(履歴検索!$A223="","",INDEX(入力!$BV$3:$CN$1048576,MATCH(ROW(M223)-ROW(M$3),入力!$BB$3:$BB$1048576,0),MATCH(M$3,入力!$BV$2:$CN$2,0))),"")</f>
        <v/>
      </c>
      <c r="N223" s="75" t="str">
        <f>IFERROR(INDEX(入力!$BV$3:$CN$1048576,MATCH(ROW(N223)-ROW(N$3),入力!$BB$3:$BB$1048576,0),MATCH(N$3,入力!$BV$2:$CN$2,0)),"")</f>
        <v/>
      </c>
      <c r="O223" s="294" t="str">
        <f>IFERROR(INDEX(入力!$CJ$3:$CN$1048576,MATCH(ROW(O223)-ROW(O$3),入力!$BB$3:$BB$1048576,0),MATCH(O$3,入力!$CJ$2:$CN$2,0)),"")</f>
        <v/>
      </c>
      <c r="P223" s="294" t="str">
        <f>IFERROR(INDEX(入力!$CJ$3:$CN$1048576,MATCH(ROW(P223)-ROW(P$3),入力!$BB$3:$BB$1048576,0),MATCH(P$3,入力!$CJ$2:$CN$2,0)),"")</f>
        <v/>
      </c>
      <c r="Q223" s="294" t="str">
        <f>IFERROR(INDEX(入力!$BV$3:$CN$1048576,MATCH(ROW(Q223)-ROW(Q$3),入力!$BB$3:$BB$1048576,0),MATCH(Q$3,入力!$BV$2:$CN$2,0)),"")</f>
        <v/>
      </c>
      <c r="R223" s="77" t="str">
        <f>IFERROR(INDEX(入力!$BV$3:$CN$1048576,MATCH(ROW(R223)-ROW(R$3),入力!$BB$3:$BB$1048576,0),MATCH(R$3,入力!$BV$2:$CN$2,0)),"")</f>
        <v/>
      </c>
      <c r="S223" s="77" t="str">
        <f>IFERROR(INDEX(入力!$BV$3:$CN$1048576,MATCH(ROW(S223)-ROW(S$3),入力!$BB$3:$BB$1048576,0),MATCH(S$3,入力!$BV$2:$CN$2,0)),"")</f>
        <v/>
      </c>
      <c r="U223" s="28" t="str">
        <f>IF(Z223="","",COUNT($Z$4:Z223))</f>
        <v/>
      </c>
      <c r="V223" s="73" t="str">
        <f t="shared" si="4"/>
        <v/>
      </c>
      <c r="W223" s="113" t="str">
        <f>IF(OR($B223="",$B223=$B224),"",SUMIF($B$4:$B223,$B223,Q$4:Q223))</f>
        <v/>
      </c>
      <c r="X223" s="113" t="str">
        <f>IF(OR($B223="",$B223=$B224),"",SUMIF($B$4:$B223,$B223,K$4:K223)-Y223)</f>
        <v/>
      </c>
      <c r="Y223" s="113" t="str">
        <f>IF(OR($B223="",$B223=$B224),"",SUMIFS(K$4:K223,B$4:B223,$B223,F$4:F223,$Y$3))</f>
        <v/>
      </c>
      <c r="Z223" s="113" t="str">
        <f>IF(OR($B223="",$B223=$B224),"",SUMIF($B$4:$B223,$B223,S$4:S223))</f>
        <v/>
      </c>
    </row>
    <row r="224" spans="1:26" ht="25.05" customHeight="1" x14ac:dyDescent="0.2">
      <c r="A224" s="133" t="str">
        <f>IF(OR(B224="",AND(B223=B224,D223=D224)),"",MAX($A$4:A223)+1)</f>
        <v/>
      </c>
      <c r="B224" s="73" t="str">
        <f>IFERROR(INDEX(入力!$BV$3:$CN$1048576,MATCH(ROW(B224)-ROW(B$3),入力!$BB$3:$BB$1048576,0),MATCH(B$3,入力!$BV$2:$CN$2,0)),"")</f>
        <v/>
      </c>
      <c r="C224" s="74" t="str">
        <f>IFERROR(INDEX(入力!$BV$3:$CN$1048576,MATCH(ROW(C224)-ROW(C$3),入力!$BB$3:$BB$1048576,0),MATCH(C$3,入力!$BV$2:$CN$2,0)),"")</f>
        <v/>
      </c>
      <c r="D224" s="75" t="str">
        <f>IFERROR(INDEX(入力!$BO$3:$BO$1048576,MATCH(ROW(D224)-ROW(D$3),入力!$BB$3:$BB$1048576,0),0),"")</f>
        <v/>
      </c>
      <c r="E224" s="74" t="str">
        <f>IFERROR(INDEX(入力!$BV$3:$CN$1048576,MATCH(ROW(E224)-ROW(E$3),入力!$BB$3:$BB$1048576,0),MATCH(E$3,入力!$BV$2:$CN$2,0)),"")</f>
        <v/>
      </c>
      <c r="F224" s="74" t="str">
        <f>IFERROR(INDEX(入力!$BV$3:$CN$1048576,MATCH(ROW(F224)-ROW(F$3),入力!$BB$3:$BB$1048576,0),MATCH(F$3,入力!$BV$2:$CN$2,0)),"")</f>
        <v/>
      </c>
      <c r="G224" s="74" t="str">
        <f>IFERROR(INDEX(入力!$BV$3:$CN$1048576,MATCH(ROW(G224)-ROW(G$3),入力!$BB$3:$BB$1048576,0),MATCH(G$3,入力!$BV$2:$CN$2,0)),"")</f>
        <v/>
      </c>
      <c r="H224" s="75" t="str">
        <f>IFERROR(INDEX(入力!$BV$3:$CN$1048576,MATCH(ROW(H224)-ROW(H$3),入力!$BB$3:$BB$1048576,0),MATCH(H$3,入力!$BV$2:$CN$2,0)),"")</f>
        <v/>
      </c>
      <c r="I224" s="76" t="str">
        <f>IFERROR(INDEX(入力!$BV$3:$CN$1048576,MATCH(ROW(I224)-ROW(I$3),入力!$BB$3:$BB$1048576,0),MATCH(I$3,入力!$BV$2:$CN$2,0)),"")</f>
        <v/>
      </c>
      <c r="J224" s="75" t="str">
        <f>IFERROR(INDEX(入力!$BV$3:$CN$1048576,MATCH(ROW(J224)-ROW(J$3),入力!$BB$3:$BB$1048576,0),MATCH(J$3,入力!$BV$2:$CN$2,0)),"")</f>
        <v/>
      </c>
      <c r="K224" s="75" t="str">
        <f>IFERROR(INDEX(入力!$BV$3:$CN$1048576,MATCH(ROW(K224)-ROW(K$3),入力!$BB$3:$BB$1048576,0),MATCH(K$3,入力!$BV$2:$CN$2,0)),"")</f>
        <v/>
      </c>
      <c r="L224" s="75" t="str">
        <f>IFERROR(INDEX(入力!$BV$3:$CN$1048576,MATCH(ROW(L224)-ROW(L$3),入力!$BB$3:$BB$1048576,0),MATCH(L$3,入力!$BV$2:$CN$2,0)),"")</f>
        <v/>
      </c>
      <c r="M224" s="117" t="str">
        <f>IFERROR(IF(履歴検索!$A224="","",INDEX(入力!$BV$3:$CN$1048576,MATCH(ROW(M224)-ROW(M$3),入力!$BB$3:$BB$1048576,0),MATCH(M$3,入力!$BV$2:$CN$2,0))),"")</f>
        <v/>
      </c>
      <c r="N224" s="75" t="str">
        <f>IFERROR(INDEX(入力!$BV$3:$CN$1048576,MATCH(ROW(N224)-ROW(N$3),入力!$BB$3:$BB$1048576,0),MATCH(N$3,入力!$BV$2:$CN$2,0)),"")</f>
        <v/>
      </c>
      <c r="O224" s="294" t="str">
        <f>IFERROR(INDEX(入力!$CJ$3:$CN$1048576,MATCH(ROW(O224)-ROW(O$3),入力!$BB$3:$BB$1048576,0),MATCH(O$3,入力!$CJ$2:$CN$2,0)),"")</f>
        <v/>
      </c>
      <c r="P224" s="294" t="str">
        <f>IFERROR(INDEX(入力!$CJ$3:$CN$1048576,MATCH(ROW(P224)-ROW(P$3),入力!$BB$3:$BB$1048576,0),MATCH(P$3,入力!$CJ$2:$CN$2,0)),"")</f>
        <v/>
      </c>
      <c r="Q224" s="294" t="str">
        <f>IFERROR(INDEX(入力!$BV$3:$CN$1048576,MATCH(ROW(Q224)-ROW(Q$3),入力!$BB$3:$BB$1048576,0),MATCH(Q$3,入力!$BV$2:$CN$2,0)),"")</f>
        <v/>
      </c>
      <c r="R224" s="77" t="str">
        <f>IFERROR(INDEX(入力!$BV$3:$CN$1048576,MATCH(ROW(R224)-ROW(R$3),入力!$BB$3:$BB$1048576,0),MATCH(R$3,入力!$BV$2:$CN$2,0)),"")</f>
        <v/>
      </c>
      <c r="S224" s="77" t="str">
        <f>IFERROR(INDEX(入力!$BV$3:$CN$1048576,MATCH(ROW(S224)-ROW(S$3),入力!$BB$3:$BB$1048576,0),MATCH(S$3,入力!$BV$2:$CN$2,0)),"")</f>
        <v/>
      </c>
      <c r="U224" s="28" t="str">
        <f>IF(Z224="","",COUNT($Z$4:Z224))</f>
        <v/>
      </c>
      <c r="V224" s="73" t="str">
        <f t="shared" si="4"/>
        <v/>
      </c>
      <c r="W224" s="113" t="str">
        <f>IF(OR($B224="",$B224=$B225),"",SUMIF($B$4:$B224,$B224,Q$4:Q224))</f>
        <v/>
      </c>
      <c r="X224" s="113" t="str">
        <f>IF(OR($B224="",$B224=$B225),"",SUMIF($B$4:$B224,$B224,K$4:K224)-Y224)</f>
        <v/>
      </c>
      <c r="Y224" s="113" t="str">
        <f>IF(OR($B224="",$B224=$B225),"",SUMIFS(K$4:K224,B$4:B224,$B224,F$4:F224,$Y$3))</f>
        <v/>
      </c>
      <c r="Z224" s="113" t="str">
        <f>IF(OR($B224="",$B224=$B225),"",SUMIF($B$4:$B224,$B224,S$4:S224))</f>
        <v/>
      </c>
    </row>
    <row r="225" spans="1:26" ht="25.05" customHeight="1" x14ac:dyDescent="0.2">
      <c r="A225" s="133" t="str">
        <f>IF(OR(B225="",AND(B224=B225,D224=D225)),"",MAX($A$4:A224)+1)</f>
        <v/>
      </c>
      <c r="B225" s="73" t="str">
        <f>IFERROR(INDEX(入力!$BV$3:$CN$1048576,MATCH(ROW(B225)-ROW(B$3),入力!$BB$3:$BB$1048576,0),MATCH(B$3,入力!$BV$2:$CN$2,0)),"")</f>
        <v/>
      </c>
      <c r="C225" s="74" t="str">
        <f>IFERROR(INDEX(入力!$BV$3:$CN$1048576,MATCH(ROW(C225)-ROW(C$3),入力!$BB$3:$BB$1048576,0),MATCH(C$3,入力!$BV$2:$CN$2,0)),"")</f>
        <v/>
      </c>
      <c r="D225" s="75" t="str">
        <f>IFERROR(INDEX(入力!$BO$3:$BO$1048576,MATCH(ROW(D225)-ROW(D$3),入力!$BB$3:$BB$1048576,0),0),"")</f>
        <v/>
      </c>
      <c r="E225" s="74" t="str">
        <f>IFERROR(INDEX(入力!$BV$3:$CN$1048576,MATCH(ROW(E225)-ROW(E$3),入力!$BB$3:$BB$1048576,0),MATCH(E$3,入力!$BV$2:$CN$2,0)),"")</f>
        <v/>
      </c>
      <c r="F225" s="74" t="str">
        <f>IFERROR(INDEX(入力!$BV$3:$CN$1048576,MATCH(ROW(F225)-ROW(F$3),入力!$BB$3:$BB$1048576,0),MATCH(F$3,入力!$BV$2:$CN$2,0)),"")</f>
        <v/>
      </c>
      <c r="G225" s="74" t="str">
        <f>IFERROR(INDEX(入力!$BV$3:$CN$1048576,MATCH(ROW(G225)-ROW(G$3),入力!$BB$3:$BB$1048576,0),MATCH(G$3,入力!$BV$2:$CN$2,0)),"")</f>
        <v/>
      </c>
      <c r="H225" s="75" t="str">
        <f>IFERROR(INDEX(入力!$BV$3:$CN$1048576,MATCH(ROW(H225)-ROW(H$3),入力!$BB$3:$BB$1048576,0),MATCH(H$3,入力!$BV$2:$CN$2,0)),"")</f>
        <v/>
      </c>
      <c r="I225" s="76" t="str">
        <f>IFERROR(INDEX(入力!$BV$3:$CN$1048576,MATCH(ROW(I225)-ROW(I$3),入力!$BB$3:$BB$1048576,0),MATCH(I$3,入力!$BV$2:$CN$2,0)),"")</f>
        <v/>
      </c>
      <c r="J225" s="75" t="str">
        <f>IFERROR(INDEX(入力!$BV$3:$CN$1048576,MATCH(ROW(J225)-ROW(J$3),入力!$BB$3:$BB$1048576,0),MATCH(J$3,入力!$BV$2:$CN$2,0)),"")</f>
        <v/>
      </c>
      <c r="K225" s="75" t="str">
        <f>IFERROR(INDEX(入力!$BV$3:$CN$1048576,MATCH(ROW(K225)-ROW(K$3),入力!$BB$3:$BB$1048576,0),MATCH(K$3,入力!$BV$2:$CN$2,0)),"")</f>
        <v/>
      </c>
      <c r="L225" s="75" t="str">
        <f>IFERROR(INDEX(入力!$BV$3:$CN$1048576,MATCH(ROW(L225)-ROW(L$3),入力!$BB$3:$BB$1048576,0),MATCH(L$3,入力!$BV$2:$CN$2,0)),"")</f>
        <v/>
      </c>
      <c r="M225" s="117" t="str">
        <f>IFERROR(IF(履歴検索!$A225="","",INDEX(入力!$BV$3:$CN$1048576,MATCH(ROW(M225)-ROW(M$3),入力!$BB$3:$BB$1048576,0),MATCH(M$3,入力!$BV$2:$CN$2,0))),"")</f>
        <v/>
      </c>
      <c r="N225" s="75" t="str">
        <f>IFERROR(INDEX(入力!$BV$3:$CN$1048576,MATCH(ROW(N225)-ROW(N$3),入力!$BB$3:$BB$1048576,0),MATCH(N$3,入力!$BV$2:$CN$2,0)),"")</f>
        <v/>
      </c>
      <c r="O225" s="294" t="str">
        <f>IFERROR(INDEX(入力!$CJ$3:$CN$1048576,MATCH(ROW(O225)-ROW(O$3),入力!$BB$3:$BB$1048576,0),MATCH(O$3,入力!$CJ$2:$CN$2,0)),"")</f>
        <v/>
      </c>
      <c r="P225" s="294" t="str">
        <f>IFERROR(INDEX(入力!$CJ$3:$CN$1048576,MATCH(ROW(P225)-ROW(P$3),入力!$BB$3:$BB$1048576,0),MATCH(P$3,入力!$CJ$2:$CN$2,0)),"")</f>
        <v/>
      </c>
      <c r="Q225" s="294" t="str">
        <f>IFERROR(INDEX(入力!$BV$3:$CN$1048576,MATCH(ROW(Q225)-ROW(Q$3),入力!$BB$3:$BB$1048576,0),MATCH(Q$3,入力!$BV$2:$CN$2,0)),"")</f>
        <v/>
      </c>
      <c r="R225" s="77" t="str">
        <f>IFERROR(INDEX(入力!$BV$3:$CN$1048576,MATCH(ROW(R225)-ROW(R$3),入力!$BB$3:$BB$1048576,0),MATCH(R$3,入力!$BV$2:$CN$2,0)),"")</f>
        <v/>
      </c>
      <c r="S225" s="77" t="str">
        <f>IFERROR(INDEX(入力!$BV$3:$CN$1048576,MATCH(ROW(S225)-ROW(S$3),入力!$BB$3:$BB$1048576,0),MATCH(S$3,入力!$BV$2:$CN$2,0)),"")</f>
        <v/>
      </c>
      <c r="U225" s="28" t="str">
        <f>IF(Z225="","",COUNT($Z$4:Z225))</f>
        <v/>
      </c>
      <c r="V225" s="73" t="str">
        <f t="shared" si="4"/>
        <v/>
      </c>
      <c r="W225" s="113" t="str">
        <f>IF(OR($B225="",$B225=$B226),"",SUMIF($B$4:$B225,$B225,Q$4:Q225))</f>
        <v/>
      </c>
      <c r="X225" s="113" t="str">
        <f>IF(OR($B225="",$B225=$B226),"",SUMIF($B$4:$B225,$B225,K$4:K225)-Y225)</f>
        <v/>
      </c>
      <c r="Y225" s="113" t="str">
        <f>IF(OR($B225="",$B225=$B226),"",SUMIFS(K$4:K225,B$4:B225,$B225,F$4:F225,$Y$3))</f>
        <v/>
      </c>
      <c r="Z225" s="113" t="str">
        <f>IF(OR($B225="",$B225=$B226),"",SUMIF($B$4:$B225,$B225,S$4:S225))</f>
        <v/>
      </c>
    </row>
    <row r="226" spans="1:26" ht="25.05" customHeight="1" x14ac:dyDescent="0.2">
      <c r="A226" s="133" t="str">
        <f>IF(OR(B226="",AND(B225=B226,D225=D226)),"",MAX($A$4:A225)+1)</f>
        <v/>
      </c>
      <c r="B226" s="73" t="str">
        <f>IFERROR(INDEX(入力!$BV$3:$CN$1048576,MATCH(ROW(B226)-ROW(B$3),入力!$BB$3:$BB$1048576,0),MATCH(B$3,入力!$BV$2:$CN$2,0)),"")</f>
        <v/>
      </c>
      <c r="C226" s="74" t="str">
        <f>IFERROR(INDEX(入力!$BV$3:$CN$1048576,MATCH(ROW(C226)-ROW(C$3),入力!$BB$3:$BB$1048576,0),MATCH(C$3,入力!$BV$2:$CN$2,0)),"")</f>
        <v/>
      </c>
      <c r="D226" s="75" t="str">
        <f>IFERROR(INDEX(入力!$BO$3:$BO$1048576,MATCH(ROW(D226)-ROW(D$3),入力!$BB$3:$BB$1048576,0),0),"")</f>
        <v/>
      </c>
      <c r="E226" s="74" t="str">
        <f>IFERROR(INDEX(入力!$BV$3:$CN$1048576,MATCH(ROW(E226)-ROW(E$3),入力!$BB$3:$BB$1048576,0),MATCH(E$3,入力!$BV$2:$CN$2,0)),"")</f>
        <v/>
      </c>
      <c r="F226" s="74" t="str">
        <f>IFERROR(INDEX(入力!$BV$3:$CN$1048576,MATCH(ROW(F226)-ROW(F$3),入力!$BB$3:$BB$1048576,0),MATCH(F$3,入力!$BV$2:$CN$2,0)),"")</f>
        <v/>
      </c>
      <c r="G226" s="74" t="str">
        <f>IFERROR(INDEX(入力!$BV$3:$CN$1048576,MATCH(ROW(G226)-ROW(G$3),入力!$BB$3:$BB$1048576,0),MATCH(G$3,入力!$BV$2:$CN$2,0)),"")</f>
        <v/>
      </c>
      <c r="H226" s="75" t="str">
        <f>IFERROR(INDEX(入力!$BV$3:$CN$1048576,MATCH(ROW(H226)-ROW(H$3),入力!$BB$3:$BB$1048576,0),MATCH(H$3,入力!$BV$2:$CN$2,0)),"")</f>
        <v/>
      </c>
      <c r="I226" s="76" t="str">
        <f>IFERROR(INDEX(入力!$BV$3:$CN$1048576,MATCH(ROW(I226)-ROW(I$3),入力!$BB$3:$BB$1048576,0),MATCH(I$3,入力!$BV$2:$CN$2,0)),"")</f>
        <v/>
      </c>
      <c r="J226" s="75" t="str">
        <f>IFERROR(INDEX(入力!$BV$3:$CN$1048576,MATCH(ROW(J226)-ROW(J$3),入力!$BB$3:$BB$1048576,0),MATCH(J$3,入力!$BV$2:$CN$2,0)),"")</f>
        <v/>
      </c>
      <c r="K226" s="75" t="str">
        <f>IFERROR(INDEX(入力!$BV$3:$CN$1048576,MATCH(ROW(K226)-ROW(K$3),入力!$BB$3:$BB$1048576,0),MATCH(K$3,入力!$BV$2:$CN$2,0)),"")</f>
        <v/>
      </c>
      <c r="L226" s="75" t="str">
        <f>IFERROR(INDEX(入力!$BV$3:$CN$1048576,MATCH(ROW(L226)-ROW(L$3),入力!$BB$3:$BB$1048576,0),MATCH(L$3,入力!$BV$2:$CN$2,0)),"")</f>
        <v/>
      </c>
      <c r="M226" s="117" t="str">
        <f>IFERROR(IF(履歴検索!$A226="","",INDEX(入力!$BV$3:$CN$1048576,MATCH(ROW(M226)-ROW(M$3),入力!$BB$3:$BB$1048576,0),MATCH(M$3,入力!$BV$2:$CN$2,0))),"")</f>
        <v/>
      </c>
      <c r="N226" s="75" t="str">
        <f>IFERROR(INDEX(入力!$BV$3:$CN$1048576,MATCH(ROW(N226)-ROW(N$3),入力!$BB$3:$BB$1048576,0),MATCH(N$3,入力!$BV$2:$CN$2,0)),"")</f>
        <v/>
      </c>
      <c r="O226" s="294" t="str">
        <f>IFERROR(INDEX(入力!$CJ$3:$CN$1048576,MATCH(ROW(O226)-ROW(O$3),入力!$BB$3:$BB$1048576,0),MATCH(O$3,入力!$CJ$2:$CN$2,0)),"")</f>
        <v/>
      </c>
      <c r="P226" s="294" t="str">
        <f>IFERROR(INDEX(入力!$CJ$3:$CN$1048576,MATCH(ROW(P226)-ROW(P$3),入力!$BB$3:$BB$1048576,0),MATCH(P$3,入力!$CJ$2:$CN$2,0)),"")</f>
        <v/>
      </c>
      <c r="Q226" s="294" t="str">
        <f>IFERROR(INDEX(入力!$BV$3:$CN$1048576,MATCH(ROW(Q226)-ROW(Q$3),入力!$BB$3:$BB$1048576,0),MATCH(Q$3,入力!$BV$2:$CN$2,0)),"")</f>
        <v/>
      </c>
      <c r="R226" s="77" t="str">
        <f>IFERROR(INDEX(入力!$BV$3:$CN$1048576,MATCH(ROW(R226)-ROW(R$3),入力!$BB$3:$BB$1048576,0),MATCH(R$3,入力!$BV$2:$CN$2,0)),"")</f>
        <v/>
      </c>
      <c r="S226" s="77" t="str">
        <f>IFERROR(INDEX(入力!$BV$3:$CN$1048576,MATCH(ROW(S226)-ROW(S$3),入力!$BB$3:$BB$1048576,0),MATCH(S$3,入力!$BV$2:$CN$2,0)),"")</f>
        <v/>
      </c>
      <c r="U226" s="28" t="str">
        <f>IF(Z226="","",COUNT($Z$4:Z226))</f>
        <v/>
      </c>
      <c r="V226" s="73" t="str">
        <f t="shared" si="4"/>
        <v/>
      </c>
      <c r="W226" s="113" t="str">
        <f>IF(OR($B226="",$B226=$B227),"",SUMIF($B$4:$B226,$B226,Q$4:Q226))</f>
        <v/>
      </c>
      <c r="X226" s="113" t="str">
        <f>IF(OR($B226="",$B226=$B227),"",SUMIF($B$4:$B226,$B226,K$4:K226)-Y226)</f>
        <v/>
      </c>
      <c r="Y226" s="113" t="str">
        <f>IF(OR($B226="",$B226=$B227),"",SUMIFS(K$4:K226,B$4:B226,$B226,F$4:F226,$Y$3))</f>
        <v/>
      </c>
      <c r="Z226" s="113" t="str">
        <f>IF(OR($B226="",$B226=$B227),"",SUMIF($B$4:$B226,$B226,S$4:S226))</f>
        <v/>
      </c>
    </row>
    <row r="227" spans="1:26" ht="25.05" customHeight="1" x14ac:dyDescent="0.2">
      <c r="A227" s="133" t="str">
        <f>IF(OR(B227="",AND(B226=B227,D226=D227)),"",MAX($A$4:A226)+1)</f>
        <v/>
      </c>
      <c r="B227" s="73" t="str">
        <f>IFERROR(INDEX(入力!$BV$3:$CN$1048576,MATCH(ROW(B227)-ROW(B$3),入力!$BB$3:$BB$1048576,0),MATCH(B$3,入力!$BV$2:$CN$2,0)),"")</f>
        <v/>
      </c>
      <c r="C227" s="74" t="str">
        <f>IFERROR(INDEX(入力!$BV$3:$CN$1048576,MATCH(ROW(C227)-ROW(C$3),入力!$BB$3:$BB$1048576,0),MATCH(C$3,入力!$BV$2:$CN$2,0)),"")</f>
        <v/>
      </c>
      <c r="D227" s="75" t="str">
        <f>IFERROR(INDEX(入力!$BO$3:$BO$1048576,MATCH(ROW(D227)-ROW(D$3),入力!$BB$3:$BB$1048576,0),0),"")</f>
        <v/>
      </c>
      <c r="E227" s="74" t="str">
        <f>IFERROR(INDEX(入力!$BV$3:$CN$1048576,MATCH(ROW(E227)-ROW(E$3),入力!$BB$3:$BB$1048576,0),MATCH(E$3,入力!$BV$2:$CN$2,0)),"")</f>
        <v/>
      </c>
      <c r="F227" s="74" t="str">
        <f>IFERROR(INDEX(入力!$BV$3:$CN$1048576,MATCH(ROW(F227)-ROW(F$3),入力!$BB$3:$BB$1048576,0),MATCH(F$3,入力!$BV$2:$CN$2,0)),"")</f>
        <v/>
      </c>
      <c r="G227" s="74" t="str">
        <f>IFERROR(INDEX(入力!$BV$3:$CN$1048576,MATCH(ROW(G227)-ROW(G$3),入力!$BB$3:$BB$1048576,0),MATCH(G$3,入力!$BV$2:$CN$2,0)),"")</f>
        <v/>
      </c>
      <c r="H227" s="75" t="str">
        <f>IFERROR(INDEX(入力!$BV$3:$CN$1048576,MATCH(ROW(H227)-ROW(H$3),入力!$BB$3:$BB$1048576,0),MATCH(H$3,入力!$BV$2:$CN$2,0)),"")</f>
        <v/>
      </c>
      <c r="I227" s="76" t="str">
        <f>IFERROR(INDEX(入力!$BV$3:$CN$1048576,MATCH(ROW(I227)-ROW(I$3),入力!$BB$3:$BB$1048576,0),MATCH(I$3,入力!$BV$2:$CN$2,0)),"")</f>
        <v/>
      </c>
      <c r="J227" s="75" t="str">
        <f>IFERROR(INDEX(入力!$BV$3:$CN$1048576,MATCH(ROW(J227)-ROW(J$3),入力!$BB$3:$BB$1048576,0),MATCH(J$3,入力!$BV$2:$CN$2,0)),"")</f>
        <v/>
      </c>
      <c r="K227" s="75" t="str">
        <f>IFERROR(INDEX(入力!$BV$3:$CN$1048576,MATCH(ROW(K227)-ROW(K$3),入力!$BB$3:$BB$1048576,0),MATCH(K$3,入力!$BV$2:$CN$2,0)),"")</f>
        <v/>
      </c>
      <c r="L227" s="75" t="str">
        <f>IFERROR(INDEX(入力!$BV$3:$CN$1048576,MATCH(ROW(L227)-ROW(L$3),入力!$BB$3:$BB$1048576,0),MATCH(L$3,入力!$BV$2:$CN$2,0)),"")</f>
        <v/>
      </c>
      <c r="M227" s="117" t="str">
        <f>IFERROR(IF(履歴検索!$A227="","",INDEX(入力!$BV$3:$CN$1048576,MATCH(ROW(M227)-ROW(M$3),入力!$BB$3:$BB$1048576,0),MATCH(M$3,入力!$BV$2:$CN$2,0))),"")</f>
        <v/>
      </c>
      <c r="N227" s="75" t="str">
        <f>IFERROR(INDEX(入力!$BV$3:$CN$1048576,MATCH(ROW(N227)-ROW(N$3),入力!$BB$3:$BB$1048576,0),MATCH(N$3,入力!$BV$2:$CN$2,0)),"")</f>
        <v/>
      </c>
      <c r="O227" s="294" t="str">
        <f>IFERROR(INDEX(入力!$CJ$3:$CN$1048576,MATCH(ROW(O227)-ROW(O$3),入力!$BB$3:$BB$1048576,0),MATCH(O$3,入力!$CJ$2:$CN$2,0)),"")</f>
        <v/>
      </c>
      <c r="P227" s="294" t="str">
        <f>IFERROR(INDEX(入力!$CJ$3:$CN$1048576,MATCH(ROW(P227)-ROW(P$3),入力!$BB$3:$BB$1048576,0),MATCH(P$3,入力!$CJ$2:$CN$2,0)),"")</f>
        <v/>
      </c>
      <c r="Q227" s="294" t="str">
        <f>IFERROR(INDEX(入力!$BV$3:$CN$1048576,MATCH(ROW(Q227)-ROW(Q$3),入力!$BB$3:$BB$1048576,0),MATCH(Q$3,入力!$BV$2:$CN$2,0)),"")</f>
        <v/>
      </c>
      <c r="R227" s="77" t="str">
        <f>IFERROR(INDEX(入力!$BV$3:$CN$1048576,MATCH(ROW(R227)-ROW(R$3),入力!$BB$3:$BB$1048576,0),MATCH(R$3,入力!$BV$2:$CN$2,0)),"")</f>
        <v/>
      </c>
      <c r="S227" s="77" t="str">
        <f>IFERROR(INDEX(入力!$BV$3:$CN$1048576,MATCH(ROW(S227)-ROW(S$3),入力!$BB$3:$BB$1048576,0),MATCH(S$3,入力!$BV$2:$CN$2,0)),"")</f>
        <v/>
      </c>
      <c r="U227" s="28" t="str">
        <f>IF(Z227="","",COUNT($Z$4:Z227))</f>
        <v/>
      </c>
      <c r="V227" s="73" t="str">
        <f t="shared" si="4"/>
        <v/>
      </c>
      <c r="W227" s="113" t="str">
        <f>IF(OR($B227="",$B227=$B228),"",SUMIF($B$4:$B227,$B227,Q$4:Q227))</f>
        <v/>
      </c>
      <c r="X227" s="113" t="str">
        <f>IF(OR($B227="",$B227=$B228),"",SUMIF($B$4:$B227,$B227,K$4:K227)-Y227)</f>
        <v/>
      </c>
      <c r="Y227" s="113" t="str">
        <f>IF(OR($B227="",$B227=$B228),"",SUMIFS(K$4:K227,B$4:B227,$B227,F$4:F227,$Y$3))</f>
        <v/>
      </c>
      <c r="Z227" s="113" t="str">
        <f>IF(OR($B227="",$B227=$B228),"",SUMIF($B$4:$B227,$B227,S$4:S227))</f>
        <v/>
      </c>
    </row>
    <row r="228" spans="1:26" ht="25.05" customHeight="1" x14ac:dyDescent="0.2">
      <c r="A228" s="133" t="str">
        <f>IF(OR(B228="",AND(B227=B228,D227=D228)),"",MAX($A$4:A227)+1)</f>
        <v/>
      </c>
      <c r="B228" s="73" t="str">
        <f>IFERROR(INDEX(入力!$BV$3:$CN$1048576,MATCH(ROW(B228)-ROW(B$3),入力!$BB$3:$BB$1048576,0),MATCH(B$3,入力!$BV$2:$CN$2,0)),"")</f>
        <v/>
      </c>
      <c r="C228" s="74" t="str">
        <f>IFERROR(INDEX(入力!$BV$3:$CN$1048576,MATCH(ROW(C228)-ROW(C$3),入力!$BB$3:$BB$1048576,0),MATCH(C$3,入力!$BV$2:$CN$2,0)),"")</f>
        <v/>
      </c>
      <c r="D228" s="75" t="str">
        <f>IFERROR(INDEX(入力!$BO$3:$BO$1048576,MATCH(ROW(D228)-ROW(D$3),入力!$BB$3:$BB$1048576,0),0),"")</f>
        <v/>
      </c>
      <c r="E228" s="74" t="str">
        <f>IFERROR(INDEX(入力!$BV$3:$CN$1048576,MATCH(ROW(E228)-ROW(E$3),入力!$BB$3:$BB$1048576,0),MATCH(E$3,入力!$BV$2:$CN$2,0)),"")</f>
        <v/>
      </c>
      <c r="F228" s="74" t="str">
        <f>IFERROR(INDEX(入力!$BV$3:$CN$1048576,MATCH(ROW(F228)-ROW(F$3),入力!$BB$3:$BB$1048576,0),MATCH(F$3,入力!$BV$2:$CN$2,0)),"")</f>
        <v/>
      </c>
      <c r="G228" s="74" t="str">
        <f>IFERROR(INDEX(入力!$BV$3:$CN$1048576,MATCH(ROW(G228)-ROW(G$3),入力!$BB$3:$BB$1048576,0),MATCH(G$3,入力!$BV$2:$CN$2,0)),"")</f>
        <v/>
      </c>
      <c r="H228" s="75" t="str">
        <f>IFERROR(INDEX(入力!$BV$3:$CN$1048576,MATCH(ROW(H228)-ROW(H$3),入力!$BB$3:$BB$1048576,0),MATCH(H$3,入力!$BV$2:$CN$2,0)),"")</f>
        <v/>
      </c>
      <c r="I228" s="76" t="str">
        <f>IFERROR(INDEX(入力!$BV$3:$CN$1048576,MATCH(ROW(I228)-ROW(I$3),入力!$BB$3:$BB$1048576,0),MATCH(I$3,入力!$BV$2:$CN$2,0)),"")</f>
        <v/>
      </c>
      <c r="J228" s="75" t="str">
        <f>IFERROR(INDEX(入力!$BV$3:$CN$1048576,MATCH(ROW(J228)-ROW(J$3),入力!$BB$3:$BB$1048576,0),MATCH(J$3,入力!$BV$2:$CN$2,0)),"")</f>
        <v/>
      </c>
      <c r="K228" s="75" t="str">
        <f>IFERROR(INDEX(入力!$BV$3:$CN$1048576,MATCH(ROW(K228)-ROW(K$3),入力!$BB$3:$BB$1048576,0),MATCH(K$3,入力!$BV$2:$CN$2,0)),"")</f>
        <v/>
      </c>
      <c r="L228" s="75" t="str">
        <f>IFERROR(INDEX(入力!$BV$3:$CN$1048576,MATCH(ROW(L228)-ROW(L$3),入力!$BB$3:$BB$1048576,0),MATCH(L$3,入力!$BV$2:$CN$2,0)),"")</f>
        <v/>
      </c>
      <c r="M228" s="117" t="str">
        <f>IFERROR(IF(履歴検索!$A228="","",INDEX(入力!$BV$3:$CN$1048576,MATCH(ROW(M228)-ROW(M$3),入力!$BB$3:$BB$1048576,0),MATCH(M$3,入力!$BV$2:$CN$2,0))),"")</f>
        <v/>
      </c>
      <c r="N228" s="75" t="str">
        <f>IFERROR(INDEX(入力!$BV$3:$CN$1048576,MATCH(ROW(N228)-ROW(N$3),入力!$BB$3:$BB$1048576,0),MATCH(N$3,入力!$BV$2:$CN$2,0)),"")</f>
        <v/>
      </c>
      <c r="O228" s="294" t="str">
        <f>IFERROR(INDEX(入力!$CJ$3:$CN$1048576,MATCH(ROW(O228)-ROW(O$3),入力!$BB$3:$BB$1048576,0),MATCH(O$3,入力!$CJ$2:$CN$2,0)),"")</f>
        <v/>
      </c>
      <c r="P228" s="294" t="str">
        <f>IFERROR(INDEX(入力!$CJ$3:$CN$1048576,MATCH(ROW(P228)-ROW(P$3),入力!$BB$3:$BB$1048576,0),MATCH(P$3,入力!$CJ$2:$CN$2,0)),"")</f>
        <v/>
      </c>
      <c r="Q228" s="294" t="str">
        <f>IFERROR(INDEX(入力!$BV$3:$CN$1048576,MATCH(ROW(Q228)-ROW(Q$3),入力!$BB$3:$BB$1048576,0),MATCH(Q$3,入力!$BV$2:$CN$2,0)),"")</f>
        <v/>
      </c>
      <c r="R228" s="77" t="str">
        <f>IFERROR(INDEX(入力!$BV$3:$CN$1048576,MATCH(ROW(R228)-ROW(R$3),入力!$BB$3:$BB$1048576,0),MATCH(R$3,入力!$BV$2:$CN$2,0)),"")</f>
        <v/>
      </c>
      <c r="S228" s="77" t="str">
        <f>IFERROR(INDEX(入力!$BV$3:$CN$1048576,MATCH(ROW(S228)-ROW(S$3),入力!$BB$3:$BB$1048576,0),MATCH(S$3,入力!$BV$2:$CN$2,0)),"")</f>
        <v/>
      </c>
      <c r="U228" s="28" t="str">
        <f>IF(Z228="","",COUNT($Z$4:Z228))</f>
        <v/>
      </c>
      <c r="V228" s="73" t="str">
        <f t="shared" si="4"/>
        <v/>
      </c>
      <c r="W228" s="113" t="str">
        <f>IF(OR($B228="",$B228=$B229),"",SUMIF($B$4:$B228,$B228,Q$4:Q228))</f>
        <v/>
      </c>
      <c r="X228" s="113" t="str">
        <f>IF(OR($B228="",$B228=$B229),"",SUMIF($B$4:$B228,$B228,K$4:K228)-Y228)</f>
        <v/>
      </c>
      <c r="Y228" s="113" t="str">
        <f>IF(OR($B228="",$B228=$B229),"",SUMIFS(K$4:K228,B$4:B228,$B228,F$4:F228,$Y$3))</f>
        <v/>
      </c>
      <c r="Z228" s="113" t="str">
        <f>IF(OR($B228="",$B228=$B229),"",SUMIF($B$4:$B228,$B228,S$4:S228))</f>
        <v/>
      </c>
    </row>
    <row r="229" spans="1:26" ht="25.05" customHeight="1" x14ac:dyDescent="0.2">
      <c r="A229" s="133" t="str">
        <f>IF(OR(B229="",AND(B228=B229,D228=D229)),"",MAX($A$4:A228)+1)</f>
        <v/>
      </c>
      <c r="B229" s="73" t="str">
        <f>IFERROR(INDEX(入力!$BV$3:$CN$1048576,MATCH(ROW(B229)-ROW(B$3),入力!$BB$3:$BB$1048576,0),MATCH(B$3,入力!$BV$2:$CN$2,0)),"")</f>
        <v/>
      </c>
      <c r="C229" s="74" t="str">
        <f>IFERROR(INDEX(入力!$BV$3:$CN$1048576,MATCH(ROW(C229)-ROW(C$3),入力!$BB$3:$BB$1048576,0),MATCH(C$3,入力!$BV$2:$CN$2,0)),"")</f>
        <v/>
      </c>
      <c r="D229" s="75" t="str">
        <f>IFERROR(INDEX(入力!$BO$3:$BO$1048576,MATCH(ROW(D229)-ROW(D$3),入力!$BB$3:$BB$1048576,0),0),"")</f>
        <v/>
      </c>
      <c r="E229" s="74" t="str">
        <f>IFERROR(INDEX(入力!$BV$3:$CN$1048576,MATCH(ROW(E229)-ROW(E$3),入力!$BB$3:$BB$1048576,0),MATCH(E$3,入力!$BV$2:$CN$2,0)),"")</f>
        <v/>
      </c>
      <c r="F229" s="74" t="str">
        <f>IFERROR(INDEX(入力!$BV$3:$CN$1048576,MATCH(ROW(F229)-ROW(F$3),入力!$BB$3:$BB$1048576,0),MATCH(F$3,入力!$BV$2:$CN$2,0)),"")</f>
        <v/>
      </c>
      <c r="G229" s="74" t="str">
        <f>IFERROR(INDEX(入力!$BV$3:$CN$1048576,MATCH(ROW(G229)-ROW(G$3),入力!$BB$3:$BB$1048576,0),MATCH(G$3,入力!$BV$2:$CN$2,0)),"")</f>
        <v/>
      </c>
      <c r="H229" s="75" t="str">
        <f>IFERROR(INDEX(入力!$BV$3:$CN$1048576,MATCH(ROW(H229)-ROW(H$3),入力!$BB$3:$BB$1048576,0),MATCH(H$3,入力!$BV$2:$CN$2,0)),"")</f>
        <v/>
      </c>
      <c r="I229" s="76" t="str">
        <f>IFERROR(INDEX(入力!$BV$3:$CN$1048576,MATCH(ROW(I229)-ROW(I$3),入力!$BB$3:$BB$1048576,0),MATCH(I$3,入力!$BV$2:$CN$2,0)),"")</f>
        <v/>
      </c>
      <c r="J229" s="75" t="str">
        <f>IFERROR(INDEX(入力!$BV$3:$CN$1048576,MATCH(ROW(J229)-ROW(J$3),入力!$BB$3:$BB$1048576,0),MATCH(J$3,入力!$BV$2:$CN$2,0)),"")</f>
        <v/>
      </c>
      <c r="K229" s="75" t="str">
        <f>IFERROR(INDEX(入力!$BV$3:$CN$1048576,MATCH(ROW(K229)-ROW(K$3),入力!$BB$3:$BB$1048576,0),MATCH(K$3,入力!$BV$2:$CN$2,0)),"")</f>
        <v/>
      </c>
      <c r="L229" s="75" t="str">
        <f>IFERROR(INDEX(入力!$BV$3:$CN$1048576,MATCH(ROW(L229)-ROW(L$3),入力!$BB$3:$BB$1048576,0),MATCH(L$3,入力!$BV$2:$CN$2,0)),"")</f>
        <v/>
      </c>
      <c r="M229" s="117" t="str">
        <f>IFERROR(IF(履歴検索!$A229="","",INDEX(入力!$BV$3:$CN$1048576,MATCH(ROW(M229)-ROW(M$3),入力!$BB$3:$BB$1048576,0),MATCH(M$3,入力!$BV$2:$CN$2,0))),"")</f>
        <v/>
      </c>
      <c r="N229" s="75" t="str">
        <f>IFERROR(INDEX(入力!$BV$3:$CN$1048576,MATCH(ROW(N229)-ROW(N$3),入力!$BB$3:$BB$1048576,0),MATCH(N$3,入力!$BV$2:$CN$2,0)),"")</f>
        <v/>
      </c>
      <c r="O229" s="294" t="str">
        <f>IFERROR(INDEX(入力!$CJ$3:$CN$1048576,MATCH(ROW(O229)-ROW(O$3),入力!$BB$3:$BB$1048576,0),MATCH(O$3,入力!$CJ$2:$CN$2,0)),"")</f>
        <v/>
      </c>
      <c r="P229" s="294" t="str">
        <f>IFERROR(INDEX(入力!$CJ$3:$CN$1048576,MATCH(ROW(P229)-ROW(P$3),入力!$BB$3:$BB$1048576,0),MATCH(P$3,入力!$CJ$2:$CN$2,0)),"")</f>
        <v/>
      </c>
      <c r="Q229" s="294" t="str">
        <f>IFERROR(INDEX(入力!$BV$3:$CN$1048576,MATCH(ROW(Q229)-ROW(Q$3),入力!$BB$3:$BB$1048576,0),MATCH(Q$3,入力!$BV$2:$CN$2,0)),"")</f>
        <v/>
      </c>
      <c r="R229" s="77" t="str">
        <f>IFERROR(INDEX(入力!$BV$3:$CN$1048576,MATCH(ROW(R229)-ROW(R$3),入力!$BB$3:$BB$1048576,0),MATCH(R$3,入力!$BV$2:$CN$2,0)),"")</f>
        <v/>
      </c>
      <c r="S229" s="77" t="str">
        <f>IFERROR(INDEX(入力!$BV$3:$CN$1048576,MATCH(ROW(S229)-ROW(S$3),入力!$BB$3:$BB$1048576,0),MATCH(S$3,入力!$BV$2:$CN$2,0)),"")</f>
        <v/>
      </c>
      <c r="U229" s="28" t="str">
        <f>IF(Z229="","",COUNT($Z$4:Z229))</f>
        <v/>
      </c>
      <c r="V229" s="73" t="str">
        <f t="shared" si="4"/>
        <v/>
      </c>
      <c r="W229" s="113" t="str">
        <f>IF(OR($B229="",$B229=$B230),"",SUMIF($B$4:$B229,$B229,Q$4:Q229))</f>
        <v/>
      </c>
      <c r="X229" s="113" t="str">
        <f>IF(OR($B229="",$B229=$B230),"",SUMIF($B$4:$B229,$B229,K$4:K229)-Y229)</f>
        <v/>
      </c>
      <c r="Y229" s="113" t="str">
        <f>IF(OR($B229="",$B229=$B230),"",SUMIFS(K$4:K229,B$4:B229,$B229,F$4:F229,$Y$3))</f>
        <v/>
      </c>
      <c r="Z229" s="113" t="str">
        <f>IF(OR($B229="",$B229=$B230),"",SUMIF($B$4:$B229,$B229,S$4:S229))</f>
        <v/>
      </c>
    </row>
    <row r="230" spans="1:26" ht="25.05" customHeight="1" x14ac:dyDescent="0.2">
      <c r="A230" s="133" t="str">
        <f>IF(OR(B230="",AND(B229=B230,D229=D230)),"",MAX($A$4:A229)+1)</f>
        <v/>
      </c>
      <c r="B230" s="73" t="str">
        <f>IFERROR(INDEX(入力!$BV$3:$CN$1048576,MATCH(ROW(B230)-ROW(B$3),入力!$BB$3:$BB$1048576,0),MATCH(B$3,入力!$BV$2:$CN$2,0)),"")</f>
        <v/>
      </c>
      <c r="C230" s="74" t="str">
        <f>IFERROR(INDEX(入力!$BV$3:$CN$1048576,MATCH(ROW(C230)-ROW(C$3),入力!$BB$3:$BB$1048576,0),MATCH(C$3,入力!$BV$2:$CN$2,0)),"")</f>
        <v/>
      </c>
      <c r="D230" s="75" t="str">
        <f>IFERROR(INDEX(入力!$BO$3:$BO$1048576,MATCH(ROW(D230)-ROW(D$3),入力!$BB$3:$BB$1048576,0),0),"")</f>
        <v/>
      </c>
      <c r="E230" s="74" t="str">
        <f>IFERROR(INDEX(入力!$BV$3:$CN$1048576,MATCH(ROW(E230)-ROW(E$3),入力!$BB$3:$BB$1048576,0),MATCH(E$3,入力!$BV$2:$CN$2,0)),"")</f>
        <v/>
      </c>
      <c r="F230" s="74" t="str">
        <f>IFERROR(INDEX(入力!$BV$3:$CN$1048576,MATCH(ROW(F230)-ROW(F$3),入力!$BB$3:$BB$1048576,0),MATCH(F$3,入力!$BV$2:$CN$2,0)),"")</f>
        <v/>
      </c>
      <c r="G230" s="74" t="str">
        <f>IFERROR(INDEX(入力!$BV$3:$CN$1048576,MATCH(ROW(G230)-ROW(G$3),入力!$BB$3:$BB$1048576,0),MATCH(G$3,入力!$BV$2:$CN$2,0)),"")</f>
        <v/>
      </c>
      <c r="H230" s="75" t="str">
        <f>IFERROR(INDEX(入力!$BV$3:$CN$1048576,MATCH(ROW(H230)-ROW(H$3),入力!$BB$3:$BB$1048576,0),MATCH(H$3,入力!$BV$2:$CN$2,0)),"")</f>
        <v/>
      </c>
      <c r="I230" s="76" t="str">
        <f>IFERROR(INDEX(入力!$BV$3:$CN$1048576,MATCH(ROW(I230)-ROW(I$3),入力!$BB$3:$BB$1048576,0),MATCH(I$3,入力!$BV$2:$CN$2,0)),"")</f>
        <v/>
      </c>
      <c r="J230" s="75" t="str">
        <f>IFERROR(INDEX(入力!$BV$3:$CN$1048576,MATCH(ROW(J230)-ROW(J$3),入力!$BB$3:$BB$1048576,0),MATCH(J$3,入力!$BV$2:$CN$2,0)),"")</f>
        <v/>
      </c>
      <c r="K230" s="75" t="str">
        <f>IFERROR(INDEX(入力!$BV$3:$CN$1048576,MATCH(ROW(K230)-ROW(K$3),入力!$BB$3:$BB$1048576,0),MATCH(K$3,入力!$BV$2:$CN$2,0)),"")</f>
        <v/>
      </c>
      <c r="L230" s="75" t="str">
        <f>IFERROR(INDEX(入力!$BV$3:$CN$1048576,MATCH(ROW(L230)-ROW(L$3),入力!$BB$3:$BB$1048576,0),MATCH(L$3,入力!$BV$2:$CN$2,0)),"")</f>
        <v/>
      </c>
      <c r="M230" s="117" t="str">
        <f>IFERROR(IF(履歴検索!$A230="","",INDEX(入力!$BV$3:$CN$1048576,MATCH(ROW(M230)-ROW(M$3),入力!$BB$3:$BB$1048576,0),MATCH(M$3,入力!$BV$2:$CN$2,0))),"")</f>
        <v/>
      </c>
      <c r="N230" s="75" t="str">
        <f>IFERROR(INDEX(入力!$BV$3:$CN$1048576,MATCH(ROW(N230)-ROW(N$3),入力!$BB$3:$BB$1048576,0),MATCH(N$3,入力!$BV$2:$CN$2,0)),"")</f>
        <v/>
      </c>
      <c r="O230" s="294" t="str">
        <f>IFERROR(INDEX(入力!$CJ$3:$CN$1048576,MATCH(ROW(O230)-ROW(O$3),入力!$BB$3:$BB$1048576,0),MATCH(O$3,入力!$CJ$2:$CN$2,0)),"")</f>
        <v/>
      </c>
      <c r="P230" s="294" t="str">
        <f>IFERROR(INDEX(入力!$CJ$3:$CN$1048576,MATCH(ROW(P230)-ROW(P$3),入力!$BB$3:$BB$1048576,0),MATCH(P$3,入力!$CJ$2:$CN$2,0)),"")</f>
        <v/>
      </c>
      <c r="Q230" s="294" t="str">
        <f>IFERROR(INDEX(入力!$BV$3:$CN$1048576,MATCH(ROW(Q230)-ROW(Q$3),入力!$BB$3:$BB$1048576,0),MATCH(Q$3,入力!$BV$2:$CN$2,0)),"")</f>
        <v/>
      </c>
      <c r="R230" s="77" t="str">
        <f>IFERROR(INDEX(入力!$BV$3:$CN$1048576,MATCH(ROW(R230)-ROW(R$3),入力!$BB$3:$BB$1048576,0),MATCH(R$3,入力!$BV$2:$CN$2,0)),"")</f>
        <v/>
      </c>
      <c r="S230" s="77" t="str">
        <f>IFERROR(INDEX(入力!$BV$3:$CN$1048576,MATCH(ROW(S230)-ROW(S$3),入力!$BB$3:$BB$1048576,0),MATCH(S$3,入力!$BV$2:$CN$2,0)),"")</f>
        <v/>
      </c>
      <c r="U230" s="28" t="str">
        <f>IF(Z230="","",COUNT($Z$4:Z230))</f>
        <v/>
      </c>
      <c r="V230" s="73" t="str">
        <f t="shared" si="4"/>
        <v/>
      </c>
      <c r="W230" s="113" t="str">
        <f>IF(OR($B230="",$B230=$B231),"",SUMIF($B$4:$B230,$B230,Q$4:Q230))</f>
        <v/>
      </c>
      <c r="X230" s="113" t="str">
        <f>IF(OR($B230="",$B230=$B231),"",SUMIF($B$4:$B230,$B230,K$4:K230)-Y230)</f>
        <v/>
      </c>
      <c r="Y230" s="113" t="str">
        <f>IF(OR($B230="",$B230=$B231),"",SUMIFS(K$4:K230,B$4:B230,$B230,F$4:F230,$Y$3))</f>
        <v/>
      </c>
      <c r="Z230" s="113" t="str">
        <f>IF(OR($B230="",$B230=$B231),"",SUMIF($B$4:$B230,$B230,S$4:S230))</f>
        <v/>
      </c>
    </row>
    <row r="231" spans="1:26" ht="25.05" customHeight="1" x14ac:dyDescent="0.2">
      <c r="A231" s="133" t="str">
        <f>IF(OR(B231="",AND(B230=B231,D230=D231)),"",MAX($A$4:A230)+1)</f>
        <v/>
      </c>
      <c r="B231" s="73" t="str">
        <f>IFERROR(INDEX(入力!$BV$3:$CN$1048576,MATCH(ROW(B231)-ROW(B$3),入力!$BB$3:$BB$1048576,0),MATCH(B$3,入力!$BV$2:$CN$2,0)),"")</f>
        <v/>
      </c>
      <c r="C231" s="74" t="str">
        <f>IFERROR(INDEX(入力!$BV$3:$CN$1048576,MATCH(ROW(C231)-ROW(C$3),入力!$BB$3:$BB$1048576,0),MATCH(C$3,入力!$BV$2:$CN$2,0)),"")</f>
        <v/>
      </c>
      <c r="D231" s="75" t="str">
        <f>IFERROR(INDEX(入力!$BO$3:$BO$1048576,MATCH(ROW(D231)-ROW(D$3),入力!$BB$3:$BB$1048576,0),0),"")</f>
        <v/>
      </c>
      <c r="E231" s="74" t="str">
        <f>IFERROR(INDEX(入力!$BV$3:$CN$1048576,MATCH(ROW(E231)-ROW(E$3),入力!$BB$3:$BB$1048576,0),MATCH(E$3,入力!$BV$2:$CN$2,0)),"")</f>
        <v/>
      </c>
      <c r="F231" s="74" t="str">
        <f>IFERROR(INDEX(入力!$BV$3:$CN$1048576,MATCH(ROW(F231)-ROW(F$3),入力!$BB$3:$BB$1048576,0),MATCH(F$3,入力!$BV$2:$CN$2,0)),"")</f>
        <v/>
      </c>
      <c r="G231" s="74" t="str">
        <f>IFERROR(INDEX(入力!$BV$3:$CN$1048576,MATCH(ROW(G231)-ROW(G$3),入力!$BB$3:$BB$1048576,0),MATCH(G$3,入力!$BV$2:$CN$2,0)),"")</f>
        <v/>
      </c>
      <c r="H231" s="75" t="str">
        <f>IFERROR(INDEX(入力!$BV$3:$CN$1048576,MATCH(ROW(H231)-ROW(H$3),入力!$BB$3:$BB$1048576,0),MATCH(H$3,入力!$BV$2:$CN$2,0)),"")</f>
        <v/>
      </c>
      <c r="I231" s="76" t="str">
        <f>IFERROR(INDEX(入力!$BV$3:$CN$1048576,MATCH(ROW(I231)-ROW(I$3),入力!$BB$3:$BB$1048576,0),MATCH(I$3,入力!$BV$2:$CN$2,0)),"")</f>
        <v/>
      </c>
      <c r="J231" s="75" t="str">
        <f>IFERROR(INDEX(入力!$BV$3:$CN$1048576,MATCH(ROW(J231)-ROW(J$3),入力!$BB$3:$BB$1048576,0),MATCH(J$3,入力!$BV$2:$CN$2,0)),"")</f>
        <v/>
      </c>
      <c r="K231" s="75" t="str">
        <f>IFERROR(INDEX(入力!$BV$3:$CN$1048576,MATCH(ROW(K231)-ROW(K$3),入力!$BB$3:$BB$1048576,0),MATCH(K$3,入力!$BV$2:$CN$2,0)),"")</f>
        <v/>
      </c>
      <c r="L231" s="75" t="str">
        <f>IFERROR(INDEX(入力!$BV$3:$CN$1048576,MATCH(ROW(L231)-ROW(L$3),入力!$BB$3:$BB$1048576,0),MATCH(L$3,入力!$BV$2:$CN$2,0)),"")</f>
        <v/>
      </c>
      <c r="M231" s="117" t="str">
        <f>IFERROR(IF(履歴検索!$A231="","",INDEX(入力!$BV$3:$CN$1048576,MATCH(ROW(M231)-ROW(M$3),入力!$BB$3:$BB$1048576,0),MATCH(M$3,入力!$BV$2:$CN$2,0))),"")</f>
        <v/>
      </c>
      <c r="N231" s="75" t="str">
        <f>IFERROR(INDEX(入力!$BV$3:$CN$1048576,MATCH(ROW(N231)-ROW(N$3),入力!$BB$3:$BB$1048576,0),MATCH(N$3,入力!$BV$2:$CN$2,0)),"")</f>
        <v/>
      </c>
      <c r="O231" s="294" t="str">
        <f>IFERROR(INDEX(入力!$CJ$3:$CN$1048576,MATCH(ROW(O231)-ROW(O$3),入力!$BB$3:$BB$1048576,0),MATCH(O$3,入力!$CJ$2:$CN$2,0)),"")</f>
        <v/>
      </c>
      <c r="P231" s="294" t="str">
        <f>IFERROR(INDEX(入力!$CJ$3:$CN$1048576,MATCH(ROW(P231)-ROW(P$3),入力!$BB$3:$BB$1048576,0),MATCH(P$3,入力!$CJ$2:$CN$2,0)),"")</f>
        <v/>
      </c>
      <c r="Q231" s="294" t="str">
        <f>IFERROR(INDEX(入力!$BV$3:$CN$1048576,MATCH(ROW(Q231)-ROW(Q$3),入力!$BB$3:$BB$1048576,0),MATCH(Q$3,入力!$BV$2:$CN$2,0)),"")</f>
        <v/>
      </c>
      <c r="R231" s="77" t="str">
        <f>IFERROR(INDEX(入力!$BV$3:$CN$1048576,MATCH(ROW(R231)-ROW(R$3),入力!$BB$3:$BB$1048576,0),MATCH(R$3,入力!$BV$2:$CN$2,0)),"")</f>
        <v/>
      </c>
      <c r="S231" s="77" t="str">
        <f>IFERROR(INDEX(入力!$BV$3:$CN$1048576,MATCH(ROW(S231)-ROW(S$3),入力!$BB$3:$BB$1048576,0),MATCH(S$3,入力!$BV$2:$CN$2,0)),"")</f>
        <v/>
      </c>
      <c r="U231" s="28" t="str">
        <f>IF(Z231="","",COUNT($Z$4:Z231))</f>
        <v/>
      </c>
      <c r="V231" s="73" t="str">
        <f t="shared" si="4"/>
        <v/>
      </c>
      <c r="W231" s="113" t="str">
        <f>IF(OR($B231="",$B231=$B232),"",SUMIF($B$4:$B231,$B231,Q$4:Q231))</f>
        <v/>
      </c>
      <c r="X231" s="113" t="str">
        <f>IF(OR($B231="",$B231=$B232),"",SUMIF($B$4:$B231,$B231,K$4:K231)-Y231)</f>
        <v/>
      </c>
      <c r="Y231" s="113" t="str">
        <f>IF(OR($B231="",$B231=$B232),"",SUMIFS(K$4:K231,B$4:B231,$B231,F$4:F231,$Y$3))</f>
        <v/>
      </c>
      <c r="Z231" s="113" t="str">
        <f>IF(OR($B231="",$B231=$B232),"",SUMIF($B$4:$B231,$B231,S$4:S231))</f>
        <v/>
      </c>
    </row>
    <row r="232" spans="1:26" ht="25.05" customHeight="1" x14ac:dyDescent="0.2">
      <c r="A232" s="133" t="str">
        <f>IF(OR(B232="",AND(B231=B232,D231=D232)),"",MAX($A$4:A231)+1)</f>
        <v/>
      </c>
      <c r="B232" s="73" t="str">
        <f>IFERROR(INDEX(入力!$BV$3:$CN$1048576,MATCH(ROW(B232)-ROW(B$3),入力!$BB$3:$BB$1048576,0),MATCH(B$3,入力!$BV$2:$CN$2,0)),"")</f>
        <v/>
      </c>
      <c r="C232" s="74" t="str">
        <f>IFERROR(INDEX(入力!$BV$3:$CN$1048576,MATCH(ROW(C232)-ROW(C$3),入力!$BB$3:$BB$1048576,0),MATCH(C$3,入力!$BV$2:$CN$2,0)),"")</f>
        <v/>
      </c>
      <c r="D232" s="75" t="str">
        <f>IFERROR(INDEX(入力!$BO$3:$BO$1048576,MATCH(ROW(D232)-ROW(D$3),入力!$BB$3:$BB$1048576,0),0),"")</f>
        <v/>
      </c>
      <c r="E232" s="74" t="str">
        <f>IFERROR(INDEX(入力!$BV$3:$CN$1048576,MATCH(ROW(E232)-ROW(E$3),入力!$BB$3:$BB$1048576,0),MATCH(E$3,入力!$BV$2:$CN$2,0)),"")</f>
        <v/>
      </c>
      <c r="F232" s="74" t="str">
        <f>IFERROR(INDEX(入力!$BV$3:$CN$1048576,MATCH(ROW(F232)-ROW(F$3),入力!$BB$3:$BB$1048576,0),MATCH(F$3,入力!$BV$2:$CN$2,0)),"")</f>
        <v/>
      </c>
      <c r="G232" s="74" t="str">
        <f>IFERROR(INDEX(入力!$BV$3:$CN$1048576,MATCH(ROW(G232)-ROW(G$3),入力!$BB$3:$BB$1048576,0),MATCH(G$3,入力!$BV$2:$CN$2,0)),"")</f>
        <v/>
      </c>
      <c r="H232" s="75" t="str">
        <f>IFERROR(INDEX(入力!$BV$3:$CN$1048576,MATCH(ROW(H232)-ROW(H$3),入力!$BB$3:$BB$1048576,0),MATCH(H$3,入力!$BV$2:$CN$2,0)),"")</f>
        <v/>
      </c>
      <c r="I232" s="76" t="str">
        <f>IFERROR(INDEX(入力!$BV$3:$CN$1048576,MATCH(ROW(I232)-ROW(I$3),入力!$BB$3:$BB$1048576,0),MATCH(I$3,入力!$BV$2:$CN$2,0)),"")</f>
        <v/>
      </c>
      <c r="J232" s="75" t="str">
        <f>IFERROR(INDEX(入力!$BV$3:$CN$1048576,MATCH(ROW(J232)-ROW(J$3),入力!$BB$3:$BB$1048576,0),MATCH(J$3,入力!$BV$2:$CN$2,0)),"")</f>
        <v/>
      </c>
      <c r="K232" s="75" t="str">
        <f>IFERROR(INDEX(入力!$BV$3:$CN$1048576,MATCH(ROW(K232)-ROW(K$3),入力!$BB$3:$BB$1048576,0),MATCH(K$3,入力!$BV$2:$CN$2,0)),"")</f>
        <v/>
      </c>
      <c r="L232" s="75" t="str">
        <f>IFERROR(INDEX(入力!$BV$3:$CN$1048576,MATCH(ROW(L232)-ROW(L$3),入力!$BB$3:$BB$1048576,0),MATCH(L$3,入力!$BV$2:$CN$2,0)),"")</f>
        <v/>
      </c>
      <c r="M232" s="117" t="str">
        <f>IFERROR(IF(履歴検索!$A232="","",INDEX(入力!$BV$3:$CN$1048576,MATCH(ROW(M232)-ROW(M$3),入力!$BB$3:$BB$1048576,0),MATCH(M$3,入力!$BV$2:$CN$2,0))),"")</f>
        <v/>
      </c>
      <c r="N232" s="75" t="str">
        <f>IFERROR(INDEX(入力!$BV$3:$CN$1048576,MATCH(ROW(N232)-ROW(N$3),入力!$BB$3:$BB$1048576,0),MATCH(N$3,入力!$BV$2:$CN$2,0)),"")</f>
        <v/>
      </c>
      <c r="O232" s="294" t="str">
        <f>IFERROR(INDEX(入力!$CJ$3:$CN$1048576,MATCH(ROW(O232)-ROW(O$3),入力!$BB$3:$BB$1048576,0),MATCH(O$3,入力!$CJ$2:$CN$2,0)),"")</f>
        <v/>
      </c>
      <c r="P232" s="294" t="str">
        <f>IFERROR(INDEX(入力!$CJ$3:$CN$1048576,MATCH(ROW(P232)-ROW(P$3),入力!$BB$3:$BB$1048576,0),MATCH(P$3,入力!$CJ$2:$CN$2,0)),"")</f>
        <v/>
      </c>
      <c r="Q232" s="294" t="str">
        <f>IFERROR(INDEX(入力!$BV$3:$CN$1048576,MATCH(ROW(Q232)-ROW(Q$3),入力!$BB$3:$BB$1048576,0),MATCH(Q$3,入力!$BV$2:$CN$2,0)),"")</f>
        <v/>
      </c>
      <c r="R232" s="77" t="str">
        <f>IFERROR(INDEX(入力!$BV$3:$CN$1048576,MATCH(ROW(R232)-ROW(R$3),入力!$BB$3:$BB$1048576,0),MATCH(R$3,入力!$BV$2:$CN$2,0)),"")</f>
        <v/>
      </c>
      <c r="S232" s="77" t="str">
        <f>IFERROR(INDEX(入力!$BV$3:$CN$1048576,MATCH(ROW(S232)-ROW(S$3),入力!$BB$3:$BB$1048576,0),MATCH(S$3,入力!$BV$2:$CN$2,0)),"")</f>
        <v/>
      </c>
      <c r="U232" s="28" t="str">
        <f>IF(Z232="","",COUNT($Z$4:Z232))</f>
        <v/>
      </c>
      <c r="V232" s="73" t="str">
        <f t="shared" si="4"/>
        <v/>
      </c>
      <c r="W232" s="113" t="str">
        <f>IF(OR($B232="",$B232=$B233),"",SUMIF($B$4:$B232,$B232,Q$4:Q232))</f>
        <v/>
      </c>
      <c r="X232" s="113" t="str">
        <f>IF(OR($B232="",$B232=$B233),"",SUMIF($B$4:$B232,$B232,K$4:K232)-Y232)</f>
        <v/>
      </c>
      <c r="Y232" s="113" t="str">
        <f>IF(OR($B232="",$B232=$B233),"",SUMIFS(K$4:K232,B$4:B232,$B232,F$4:F232,$Y$3))</f>
        <v/>
      </c>
      <c r="Z232" s="113" t="str">
        <f>IF(OR($B232="",$B232=$B233),"",SUMIF($B$4:$B232,$B232,S$4:S232))</f>
        <v/>
      </c>
    </row>
    <row r="233" spans="1:26" ht="25.05" customHeight="1" x14ac:dyDescent="0.2">
      <c r="A233" s="133" t="str">
        <f>IF(OR(B233="",AND(B232=B233,D232=D233)),"",MAX($A$4:A232)+1)</f>
        <v/>
      </c>
      <c r="B233" s="73" t="str">
        <f>IFERROR(INDEX(入力!$BV$3:$CN$1048576,MATCH(ROW(B233)-ROW(B$3),入力!$BB$3:$BB$1048576,0),MATCH(B$3,入力!$BV$2:$CN$2,0)),"")</f>
        <v/>
      </c>
      <c r="C233" s="74" t="str">
        <f>IFERROR(INDEX(入力!$BV$3:$CN$1048576,MATCH(ROW(C233)-ROW(C$3),入力!$BB$3:$BB$1048576,0),MATCH(C$3,入力!$BV$2:$CN$2,0)),"")</f>
        <v/>
      </c>
      <c r="D233" s="75" t="str">
        <f>IFERROR(INDEX(入力!$BO$3:$BO$1048576,MATCH(ROW(D233)-ROW(D$3),入力!$BB$3:$BB$1048576,0),0),"")</f>
        <v/>
      </c>
      <c r="E233" s="74" t="str">
        <f>IFERROR(INDEX(入力!$BV$3:$CN$1048576,MATCH(ROW(E233)-ROW(E$3),入力!$BB$3:$BB$1048576,0),MATCH(E$3,入力!$BV$2:$CN$2,0)),"")</f>
        <v/>
      </c>
      <c r="F233" s="74" t="str">
        <f>IFERROR(INDEX(入力!$BV$3:$CN$1048576,MATCH(ROW(F233)-ROW(F$3),入力!$BB$3:$BB$1048576,0),MATCH(F$3,入力!$BV$2:$CN$2,0)),"")</f>
        <v/>
      </c>
      <c r="G233" s="74" t="str">
        <f>IFERROR(INDEX(入力!$BV$3:$CN$1048576,MATCH(ROW(G233)-ROW(G$3),入力!$BB$3:$BB$1048576,0),MATCH(G$3,入力!$BV$2:$CN$2,0)),"")</f>
        <v/>
      </c>
      <c r="H233" s="75" t="str">
        <f>IFERROR(INDEX(入力!$BV$3:$CN$1048576,MATCH(ROW(H233)-ROW(H$3),入力!$BB$3:$BB$1048576,0),MATCH(H$3,入力!$BV$2:$CN$2,0)),"")</f>
        <v/>
      </c>
      <c r="I233" s="76" t="str">
        <f>IFERROR(INDEX(入力!$BV$3:$CN$1048576,MATCH(ROW(I233)-ROW(I$3),入力!$BB$3:$BB$1048576,0),MATCH(I$3,入力!$BV$2:$CN$2,0)),"")</f>
        <v/>
      </c>
      <c r="J233" s="75" t="str">
        <f>IFERROR(INDEX(入力!$BV$3:$CN$1048576,MATCH(ROW(J233)-ROW(J$3),入力!$BB$3:$BB$1048576,0),MATCH(J$3,入力!$BV$2:$CN$2,0)),"")</f>
        <v/>
      </c>
      <c r="K233" s="75" t="str">
        <f>IFERROR(INDEX(入力!$BV$3:$CN$1048576,MATCH(ROW(K233)-ROW(K$3),入力!$BB$3:$BB$1048576,0),MATCH(K$3,入力!$BV$2:$CN$2,0)),"")</f>
        <v/>
      </c>
      <c r="L233" s="75" t="str">
        <f>IFERROR(INDEX(入力!$BV$3:$CN$1048576,MATCH(ROW(L233)-ROW(L$3),入力!$BB$3:$BB$1048576,0),MATCH(L$3,入力!$BV$2:$CN$2,0)),"")</f>
        <v/>
      </c>
      <c r="M233" s="117" t="str">
        <f>IFERROR(IF(履歴検索!$A233="","",INDEX(入力!$BV$3:$CN$1048576,MATCH(ROW(M233)-ROW(M$3),入力!$BB$3:$BB$1048576,0),MATCH(M$3,入力!$BV$2:$CN$2,0))),"")</f>
        <v/>
      </c>
      <c r="N233" s="75" t="str">
        <f>IFERROR(INDEX(入力!$BV$3:$CN$1048576,MATCH(ROW(N233)-ROW(N$3),入力!$BB$3:$BB$1048576,0),MATCH(N$3,入力!$BV$2:$CN$2,0)),"")</f>
        <v/>
      </c>
      <c r="O233" s="294" t="str">
        <f>IFERROR(INDEX(入力!$CJ$3:$CN$1048576,MATCH(ROW(O233)-ROW(O$3),入力!$BB$3:$BB$1048576,0),MATCH(O$3,入力!$CJ$2:$CN$2,0)),"")</f>
        <v/>
      </c>
      <c r="P233" s="294" t="str">
        <f>IFERROR(INDEX(入力!$CJ$3:$CN$1048576,MATCH(ROW(P233)-ROW(P$3),入力!$BB$3:$BB$1048576,0),MATCH(P$3,入力!$CJ$2:$CN$2,0)),"")</f>
        <v/>
      </c>
      <c r="Q233" s="294" t="str">
        <f>IFERROR(INDEX(入力!$BV$3:$CN$1048576,MATCH(ROW(Q233)-ROW(Q$3),入力!$BB$3:$BB$1048576,0),MATCH(Q$3,入力!$BV$2:$CN$2,0)),"")</f>
        <v/>
      </c>
      <c r="R233" s="77" t="str">
        <f>IFERROR(INDEX(入力!$BV$3:$CN$1048576,MATCH(ROW(R233)-ROW(R$3),入力!$BB$3:$BB$1048576,0),MATCH(R$3,入力!$BV$2:$CN$2,0)),"")</f>
        <v/>
      </c>
      <c r="S233" s="77" t="str">
        <f>IFERROR(INDEX(入力!$BV$3:$CN$1048576,MATCH(ROW(S233)-ROW(S$3),入力!$BB$3:$BB$1048576,0),MATCH(S$3,入力!$BV$2:$CN$2,0)),"")</f>
        <v/>
      </c>
      <c r="U233" s="28" t="str">
        <f>IF(Z233="","",COUNT($Z$4:Z233))</f>
        <v/>
      </c>
      <c r="V233" s="73" t="str">
        <f t="shared" si="4"/>
        <v/>
      </c>
      <c r="W233" s="113" t="str">
        <f>IF(OR($B233="",$B233=$B234),"",SUMIF($B$4:$B233,$B233,Q$4:Q233))</f>
        <v/>
      </c>
      <c r="X233" s="113" t="str">
        <f>IF(OR($B233="",$B233=$B234),"",SUMIF($B$4:$B233,$B233,K$4:K233)-Y233)</f>
        <v/>
      </c>
      <c r="Y233" s="113" t="str">
        <f>IF(OR($B233="",$B233=$B234),"",SUMIFS(K$4:K233,B$4:B233,$B233,F$4:F233,$Y$3))</f>
        <v/>
      </c>
      <c r="Z233" s="113" t="str">
        <f>IF(OR($B233="",$B233=$B234),"",SUMIF($B$4:$B233,$B233,S$4:S233))</f>
        <v/>
      </c>
    </row>
    <row r="234" spans="1:26" ht="25.05" customHeight="1" x14ac:dyDescent="0.2">
      <c r="A234" s="133" t="str">
        <f>IF(OR(B234="",AND(B233=B234,D233=D234)),"",MAX($A$4:A233)+1)</f>
        <v/>
      </c>
      <c r="B234" s="73" t="str">
        <f>IFERROR(INDEX(入力!$BV$3:$CN$1048576,MATCH(ROW(B234)-ROW(B$3),入力!$BB$3:$BB$1048576,0),MATCH(B$3,入力!$BV$2:$CN$2,0)),"")</f>
        <v/>
      </c>
      <c r="C234" s="74" t="str">
        <f>IFERROR(INDEX(入力!$BV$3:$CN$1048576,MATCH(ROW(C234)-ROW(C$3),入力!$BB$3:$BB$1048576,0),MATCH(C$3,入力!$BV$2:$CN$2,0)),"")</f>
        <v/>
      </c>
      <c r="D234" s="75" t="str">
        <f>IFERROR(INDEX(入力!$BO$3:$BO$1048576,MATCH(ROW(D234)-ROW(D$3),入力!$BB$3:$BB$1048576,0),0),"")</f>
        <v/>
      </c>
      <c r="E234" s="74" t="str">
        <f>IFERROR(INDEX(入力!$BV$3:$CN$1048576,MATCH(ROW(E234)-ROW(E$3),入力!$BB$3:$BB$1048576,0),MATCH(E$3,入力!$BV$2:$CN$2,0)),"")</f>
        <v/>
      </c>
      <c r="F234" s="74" t="str">
        <f>IFERROR(INDEX(入力!$BV$3:$CN$1048576,MATCH(ROW(F234)-ROW(F$3),入力!$BB$3:$BB$1048576,0),MATCH(F$3,入力!$BV$2:$CN$2,0)),"")</f>
        <v/>
      </c>
      <c r="G234" s="74" t="str">
        <f>IFERROR(INDEX(入力!$BV$3:$CN$1048576,MATCH(ROW(G234)-ROW(G$3),入力!$BB$3:$BB$1048576,0),MATCH(G$3,入力!$BV$2:$CN$2,0)),"")</f>
        <v/>
      </c>
      <c r="H234" s="75" t="str">
        <f>IFERROR(INDEX(入力!$BV$3:$CN$1048576,MATCH(ROW(H234)-ROW(H$3),入力!$BB$3:$BB$1048576,0),MATCH(H$3,入力!$BV$2:$CN$2,0)),"")</f>
        <v/>
      </c>
      <c r="I234" s="76" t="str">
        <f>IFERROR(INDEX(入力!$BV$3:$CN$1048576,MATCH(ROW(I234)-ROW(I$3),入力!$BB$3:$BB$1048576,0),MATCH(I$3,入力!$BV$2:$CN$2,0)),"")</f>
        <v/>
      </c>
      <c r="J234" s="75" t="str">
        <f>IFERROR(INDEX(入力!$BV$3:$CN$1048576,MATCH(ROW(J234)-ROW(J$3),入力!$BB$3:$BB$1048576,0),MATCH(J$3,入力!$BV$2:$CN$2,0)),"")</f>
        <v/>
      </c>
      <c r="K234" s="75" t="str">
        <f>IFERROR(INDEX(入力!$BV$3:$CN$1048576,MATCH(ROW(K234)-ROW(K$3),入力!$BB$3:$BB$1048576,0),MATCH(K$3,入力!$BV$2:$CN$2,0)),"")</f>
        <v/>
      </c>
      <c r="L234" s="75" t="str">
        <f>IFERROR(INDEX(入力!$BV$3:$CN$1048576,MATCH(ROW(L234)-ROW(L$3),入力!$BB$3:$BB$1048576,0),MATCH(L$3,入力!$BV$2:$CN$2,0)),"")</f>
        <v/>
      </c>
      <c r="M234" s="117" t="str">
        <f>IFERROR(IF(履歴検索!$A234="","",INDEX(入力!$BV$3:$CN$1048576,MATCH(ROW(M234)-ROW(M$3),入力!$BB$3:$BB$1048576,0),MATCH(M$3,入力!$BV$2:$CN$2,0))),"")</f>
        <v/>
      </c>
      <c r="N234" s="75" t="str">
        <f>IFERROR(INDEX(入力!$BV$3:$CN$1048576,MATCH(ROW(N234)-ROW(N$3),入力!$BB$3:$BB$1048576,0),MATCH(N$3,入力!$BV$2:$CN$2,0)),"")</f>
        <v/>
      </c>
      <c r="O234" s="294" t="str">
        <f>IFERROR(INDEX(入力!$CJ$3:$CN$1048576,MATCH(ROW(O234)-ROW(O$3),入力!$BB$3:$BB$1048576,0),MATCH(O$3,入力!$CJ$2:$CN$2,0)),"")</f>
        <v/>
      </c>
      <c r="P234" s="294" t="str">
        <f>IFERROR(INDEX(入力!$CJ$3:$CN$1048576,MATCH(ROW(P234)-ROW(P$3),入力!$BB$3:$BB$1048576,0),MATCH(P$3,入力!$CJ$2:$CN$2,0)),"")</f>
        <v/>
      </c>
      <c r="Q234" s="294" t="str">
        <f>IFERROR(INDEX(入力!$BV$3:$CN$1048576,MATCH(ROW(Q234)-ROW(Q$3),入力!$BB$3:$BB$1048576,0),MATCH(Q$3,入力!$BV$2:$CN$2,0)),"")</f>
        <v/>
      </c>
      <c r="R234" s="77" t="str">
        <f>IFERROR(INDEX(入力!$BV$3:$CN$1048576,MATCH(ROW(R234)-ROW(R$3),入力!$BB$3:$BB$1048576,0),MATCH(R$3,入力!$BV$2:$CN$2,0)),"")</f>
        <v/>
      </c>
      <c r="S234" s="77" t="str">
        <f>IFERROR(INDEX(入力!$BV$3:$CN$1048576,MATCH(ROW(S234)-ROW(S$3),入力!$BB$3:$BB$1048576,0),MATCH(S$3,入力!$BV$2:$CN$2,0)),"")</f>
        <v/>
      </c>
      <c r="U234" s="28" t="str">
        <f>IF(Z234="","",COUNT($Z$4:Z234))</f>
        <v/>
      </c>
      <c r="V234" s="73" t="str">
        <f t="shared" si="4"/>
        <v/>
      </c>
      <c r="W234" s="113" t="str">
        <f>IF(OR($B234="",$B234=$B235),"",SUMIF($B$4:$B234,$B234,Q$4:Q234))</f>
        <v/>
      </c>
      <c r="X234" s="113" t="str">
        <f>IF(OR($B234="",$B234=$B235),"",SUMIF($B$4:$B234,$B234,K$4:K234)-Y234)</f>
        <v/>
      </c>
      <c r="Y234" s="113" t="str">
        <f>IF(OR($B234="",$B234=$B235),"",SUMIFS(K$4:K234,B$4:B234,$B234,F$4:F234,$Y$3))</f>
        <v/>
      </c>
      <c r="Z234" s="113" t="str">
        <f>IF(OR($B234="",$B234=$B235),"",SUMIF($B$4:$B234,$B234,S$4:S234))</f>
        <v/>
      </c>
    </row>
    <row r="235" spans="1:26" ht="25.05" customHeight="1" x14ac:dyDescent="0.2">
      <c r="A235" s="133" t="str">
        <f>IF(OR(B235="",AND(B234=B235,D234=D235)),"",MAX($A$4:A234)+1)</f>
        <v/>
      </c>
      <c r="B235" s="73" t="str">
        <f>IFERROR(INDEX(入力!$BV$3:$CN$1048576,MATCH(ROW(B235)-ROW(B$3),入力!$BB$3:$BB$1048576,0),MATCH(B$3,入力!$BV$2:$CN$2,0)),"")</f>
        <v/>
      </c>
      <c r="C235" s="74" t="str">
        <f>IFERROR(INDEX(入力!$BV$3:$CN$1048576,MATCH(ROW(C235)-ROW(C$3),入力!$BB$3:$BB$1048576,0),MATCH(C$3,入力!$BV$2:$CN$2,0)),"")</f>
        <v/>
      </c>
      <c r="D235" s="75" t="str">
        <f>IFERROR(INDEX(入力!$BO$3:$BO$1048576,MATCH(ROW(D235)-ROW(D$3),入力!$BB$3:$BB$1048576,0),0),"")</f>
        <v/>
      </c>
      <c r="E235" s="74" t="str">
        <f>IFERROR(INDEX(入力!$BV$3:$CN$1048576,MATCH(ROW(E235)-ROW(E$3),入力!$BB$3:$BB$1048576,0),MATCH(E$3,入力!$BV$2:$CN$2,0)),"")</f>
        <v/>
      </c>
      <c r="F235" s="74" t="str">
        <f>IFERROR(INDEX(入力!$BV$3:$CN$1048576,MATCH(ROW(F235)-ROW(F$3),入力!$BB$3:$BB$1048576,0),MATCH(F$3,入力!$BV$2:$CN$2,0)),"")</f>
        <v/>
      </c>
      <c r="G235" s="74" t="str">
        <f>IFERROR(INDEX(入力!$BV$3:$CN$1048576,MATCH(ROW(G235)-ROW(G$3),入力!$BB$3:$BB$1048576,0),MATCH(G$3,入力!$BV$2:$CN$2,0)),"")</f>
        <v/>
      </c>
      <c r="H235" s="75" t="str">
        <f>IFERROR(INDEX(入力!$BV$3:$CN$1048576,MATCH(ROW(H235)-ROW(H$3),入力!$BB$3:$BB$1048576,0),MATCH(H$3,入力!$BV$2:$CN$2,0)),"")</f>
        <v/>
      </c>
      <c r="I235" s="76" t="str">
        <f>IFERROR(INDEX(入力!$BV$3:$CN$1048576,MATCH(ROW(I235)-ROW(I$3),入力!$BB$3:$BB$1048576,0),MATCH(I$3,入力!$BV$2:$CN$2,0)),"")</f>
        <v/>
      </c>
      <c r="J235" s="75" t="str">
        <f>IFERROR(INDEX(入力!$BV$3:$CN$1048576,MATCH(ROW(J235)-ROW(J$3),入力!$BB$3:$BB$1048576,0),MATCH(J$3,入力!$BV$2:$CN$2,0)),"")</f>
        <v/>
      </c>
      <c r="K235" s="75" t="str">
        <f>IFERROR(INDEX(入力!$BV$3:$CN$1048576,MATCH(ROW(K235)-ROW(K$3),入力!$BB$3:$BB$1048576,0),MATCH(K$3,入力!$BV$2:$CN$2,0)),"")</f>
        <v/>
      </c>
      <c r="L235" s="75" t="str">
        <f>IFERROR(INDEX(入力!$BV$3:$CN$1048576,MATCH(ROW(L235)-ROW(L$3),入力!$BB$3:$BB$1048576,0),MATCH(L$3,入力!$BV$2:$CN$2,0)),"")</f>
        <v/>
      </c>
      <c r="M235" s="117" t="str">
        <f>IFERROR(IF(履歴検索!$A235="","",INDEX(入力!$BV$3:$CN$1048576,MATCH(ROW(M235)-ROW(M$3),入力!$BB$3:$BB$1048576,0),MATCH(M$3,入力!$BV$2:$CN$2,0))),"")</f>
        <v/>
      </c>
      <c r="N235" s="75" t="str">
        <f>IFERROR(INDEX(入力!$BV$3:$CN$1048576,MATCH(ROW(N235)-ROW(N$3),入力!$BB$3:$BB$1048576,0),MATCH(N$3,入力!$BV$2:$CN$2,0)),"")</f>
        <v/>
      </c>
      <c r="O235" s="294" t="str">
        <f>IFERROR(INDEX(入力!$CJ$3:$CN$1048576,MATCH(ROW(O235)-ROW(O$3),入力!$BB$3:$BB$1048576,0),MATCH(O$3,入力!$CJ$2:$CN$2,0)),"")</f>
        <v/>
      </c>
      <c r="P235" s="294" t="str">
        <f>IFERROR(INDEX(入力!$CJ$3:$CN$1048576,MATCH(ROW(P235)-ROW(P$3),入力!$BB$3:$BB$1048576,0),MATCH(P$3,入力!$CJ$2:$CN$2,0)),"")</f>
        <v/>
      </c>
      <c r="Q235" s="294" t="str">
        <f>IFERROR(INDEX(入力!$BV$3:$CN$1048576,MATCH(ROW(Q235)-ROW(Q$3),入力!$BB$3:$BB$1048576,0),MATCH(Q$3,入力!$BV$2:$CN$2,0)),"")</f>
        <v/>
      </c>
      <c r="R235" s="77" t="str">
        <f>IFERROR(INDEX(入力!$BV$3:$CN$1048576,MATCH(ROW(R235)-ROW(R$3),入力!$BB$3:$BB$1048576,0),MATCH(R$3,入力!$BV$2:$CN$2,0)),"")</f>
        <v/>
      </c>
      <c r="S235" s="77" t="str">
        <f>IFERROR(INDEX(入力!$BV$3:$CN$1048576,MATCH(ROW(S235)-ROW(S$3),入力!$BB$3:$BB$1048576,0),MATCH(S$3,入力!$BV$2:$CN$2,0)),"")</f>
        <v/>
      </c>
      <c r="U235" s="28" t="str">
        <f>IF(Z235="","",COUNT($Z$4:Z235))</f>
        <v/>
      </c>
      <c r="V235" s="73" t="str">
        <f t="shared" si="4"/>
        <v/>
      </c>
      <c r="W235" s="113" t="str">
        <f>IF(OR($B235="",$B235=$B236),"",SUMIF($B$4:$B235,$B235,Q$4:Q235))</f>
        <v/>
      </c>
      <c r="X235" s="113" t="str">
        <f>IF(OR($B235="",$B235=$B236),"",SUMIF($B$4:$B235,$B235,K$4:K235)-Y235)</f>
        <v/>
      </c>
      <c r="Y235" s="113" t="str">
        <f>IF(OR($B235="",$B235=$B236),"",SUMIFS(K$4:K235,B$4:B235,$B235,F$4:F235,$Y$3))</f>
        <v/>
      </c>
      <c r="Z235" s="113" t="str">
        <f>IF(OR($B235="",$B235=$B236),"",SUMIF($B$4:$B235,$B235,S$4:S235))</f>
        <v/>
      </c>
    </row>
    <row r="236" spans="1:26" ht="25.05" customHeight="1" x14ac:dyDescent="0.2">
      <c r="A236" s="133" t="str">
        <f>IF(OR(B236="",AND(B235=B236,D235=D236)),"",MAX($A$4:A235)+1)</f>
        <v/>
      </c>
      <c r="B236" s="73" t="str">
        <f>IFERROR(INDEX(入力!$BV$3:$CN$1048576,MATCH(ROW(B236)-ROW(B$3),入力!$BB$3:$BB$1048576,0),MATCH(B$3,入力!$BV$2:$CN$2,0)),"")</f>
        <v/>
      </c>
      <c r="C236" s="74" t="str">
        <f>IFERROR(INDEX(入力!$BV$3:$CN$1048576,MATCH(ROW(C236)-ROW(C$3),入力!$BB$3:$BB$1048576,0),MATCH(C$3,入力!$BV$2:$CN$2,0)),"")</f>
        <v/>
      </c>
      <c r="D236" s="75" t="str">
        <f>IFERROR(INDEX(入力!$BO$3:$BO$1048576,MATCH(ROW(D236)-ROW(D$3),入力!$BB$3:$BB$1048576,0),0),"")</f>
        <v/>
      </c>
      <c r="E236" s="74" t="str">
        <f>IFERROR(INDEX(入力!$BV$3:$CN$1048576,MATCH(ROW(E236)-ROW(E$3),入力!$BB$3:$BB$1048576,0),MATCH(E$3,入力!$BV$2:$CN$2,0)),"")</f>
        <v/>
      </c>
      <c r="F236" s="74" t="str">
        <f>IFERROR(INDEX(入力!$BV$3:$CN$1048576,MATCH(ROW(F236)-ROW(F$3),入力!$BB$3:$BB$1048576,0),MATCH(F$3,入力!$BV$2:$CN$2,0)),"")</f>
        <v/>
      </c>
      <c r="G236" s="74" t="str">
        <f>IFERROR(INDEX(入力!$BV$3:$CN$1048576,MATCH(ROW(G236)-ROW(G$3),入力!$BB$3:$BB$1048576,0),MATCH(G$3,入力!$BV$2:$CN$2,0)),"")</f>
        <v/>
      </c>
      <c r="H236" s="75" t="str">
        <f>IFERROR(INDEX(入力!$BV$3:$CN$1048576,MATCH(ROW(H236)-ROW(H$3),入力!$BB$3:$BB$1048576,0),MATCH(H$3,入力!$BV$2:$CN$2,0)),"")</f>
        <v/>
      </c>
      <c r="I236" s="76" t="str">
        <f>IFERROR(INDEX(入力!$BV$3:$CN$1048576,MATCH(ROW(I236)-ROW(I$3),入力!$BB$3:$BB$1048576,0),MATCH(I$3,入力!$BV$2:$CN$2,0)),"")</f>
        <v/>
      </c>
      <c r="J236" s="75" t="str">
        <f>IFERROR(INDEX(入力!$BV$3:$CN$1048576,MATCH(ROW(J236)-ROW(J$3),入力!$BB$3:$BB$1048576,0),MATCH(J$3,入力!$BV$2:$CN$2,0)),"")</f>
        <v/>
      </c>
      <c r="K236" s="75" t="str">
        <f>IFERROR(INDEX(入力!$BV$3:$CN$1048576,MATCH(ROW(K236)-ROW(K$3),入力!$BB$3:$BB$1048576,0),MATCH(K$3,入力!$BV$2:$CN$2,0)),"")</f>
        <v/>
      </c>
      <c r="L236" s="75" t="str">
        <f>IFERROR(INDEX(入力!$BV$3:$CN$1048576,MATCH(ROW(L236)-ROW(L$3),入力!$BB$3:$BB$1048576,0),MATCH(L$3,入力!$BV$2:$CN$2,0)),"")</f>
        <v/>
      </c>
      <c r="M236" s="117" t="str">
        <f>IFERROR(IF(履歴検索!$A236="","",INDEX(入力!$BV$3:$CN$1048576,MATCH(ROW(M236)-ROW(M$3),入力!$BB$3:$BB$1048576,0),MATCH(M$3,入力!$BV$2:$CN$2,0))),"")</f>
        <v/>
      </c>
      <c r="N236" s="75" t="str">
        <f>IFERROR(INDEX(入力!$BV$3:$CN$1048576,MATCH(ROW(N236)-ROW(N$3),入力!$BB$3:$BB$1048576,0),MATCH(N$3,入力!$BV$2:$CN$2,0)),"")</f>
        <v/>
      </c>
      <c r="O236" s="294" t="str">
        <f>IFERROR(INDEX(入力!$CJ$3:$CN$1048576,MATCH(ROW(O236)-ROW(O$3),入力!$BB$3:$BB$1048576,0),MATCH(O$3,入力!$CJ$2:$CN$2,0)),"")</f>
        <v/>
      </c>
      <c r="P236" s="294" t="str">
        <f>IFERROR(INDEX(入力!$CJ$3:$CN$1048576,MATCH(ROW(P236)-ROW(P$3),入力!$BB$3:$BB$1048576,0),MATCH(P$3,入力!$CJ$2:$CN$2,0)),"")</f>
        <v/>
      </c>
      <c r="Q236" s="294" t="str">
        <f>IFERROR(INDEX(入力!$BV$3:$CN$1048576,MATCH(ROW(Q236)-ROW(Q$3),入力!$BB$3:$BB$1048576,0),MATCH(Q$3,入力!$BV$2:$CN$2,0)),"")</f>
        <v/>
      </c>
      <c r="R236" s="77" t="str">
        <f>IFERROR(INDEX(入力!$BV$3:$CN$1048576,MATCH(ROW(R236)-ROW(R$3),入力!$BB$3:$BB$1048576,0),MATCH(R$3,入力!$BV$2:$CN$2,0)),"")</f>
        <v/>
      </c>
      <c r="S236" s="77" t="str">
        <f>IFERROR(INDEX(入力!$BV$3:$CN$1048576,MATCH(ROW(S236)-ROW(S$3),入力!$BB$3:$BB$1048576,0),MATCH(S$3,入力!$BV$2:$CN$2,0)),"")</f>
        <v/>
      </c>
      <c r="U236" s="28" t="str">
        <f>IF(Z236="","",COUNT($Z$4:Z236))</f>
        <v/>
      </c>
      <c r="V236" s="73" t="str">
        <f t="shared" si="4"/>
        <v/>
      </c>
      <c r="W236" s="113" t="str">
        <f>IF(OR($B236="",$B236=$B237),"",SUMIF($B$4:$B236,$B236,Q$4:Q236))</f>
        <v/>
      </c>
      <c r="X236" s="113" t="str">
        <f>IF(OR($B236="",$B236=$B237),"",SUMIF($B$4:$B236,$B236,K$4:K236)-Y236)</f>
        <v/>
      </c>
      <c r="Y236" s="113" t="str">
        <f>IF(OR($B236="",$B236=$B237),"",SUMIFS(K$4:K236,B$4:B236,$B236,F$4:F236,$Y$3))</f>
        <v/>
      </c>
      <c r="Z236" s="113" t="str">
        <f>IF(OR($B236="",$B236=$B237),"",SUMIF($B$4:$B236,$B236,S$4:S236))</f>
        <v/>
      </c>
    </row>
    <row r="237" spans="1:26" ht="25.05" customHeight="1" x14ac:dyDescent="0.2">
      <c r="A237" s="133" t="str">
        <f>IF(OR(B237="",AND(B236=B237,D236=D237)),"",MAX($A$4:A236)+1)</f>
        <v/>
      </c>
      <c r="B237" s="73" t="str">
        <f>IFERROR(INDEX(入力!$BV$3:$CN$1048576,MATCH(ROW(B237)-ROW(B$3),入力!$BB$3:$BB$1048576,0),MATCH(B$3,入力!$BV$2:$CN$2,0)),"")</f>
        <v/>
      </c>
      <c r="C237" s="74" t="str">
        <f>IFERROR(INDEX(入力!$BV$3:$CN$1048576,MATCH(ROW(C237)-ROW(C$3),入力!$BB$3:$BB$1048576,0),MATCH(C$3,入力!$BV$2:$CN$2,0)),"")</f>
        <v/>
      </c>
      <c r="D237" s="75" t="str">
        <f>IFERROR(INDEX(入力!$BO$3:$BO$1048576,MATCH(ROW(D237)-ROW(D$3),入力!$BB$3:$BB$1048576,0),0),"")</f>
        <v/>
      </c>
      <c r="E237" s="74" t="str">
        <f>IFERROR(INDEX(入力!$BV$3:$CN$1048576,MATCH(ROW(E237)-ROW(E$3),入力!$BB$3:$BB$1048576,0),MATCH(E$3,入力!$BV$2:$CN$2,0)),"")</f>
        <v/>
      </c>
      <c r="F237" s="74" t="str">
        <f>IFERROR(INDEX(入力!$BV$3:$CN$1048576,MATCH(ROW(F237)-ROW(F$3),入力!$BB$3:$BB$1048576,0),MATCH(F$3,入力!$BV$2:$CN$2,0)),"")</f>
        <v/>
      </c>
      <c r="G237" s="74" t="str">
        <f>IFERROR(INDEX(入力!$BV$3:$CN$1048576,MATCH(ROW(G237)-ROW(G$3),入力!$BB$3:$BB$1048576,0),MATCH(G$3,入力!$BV$2:$CN$2,0)),"")</f>
        <v/>
      </c>
      <c r="H237" s="75" t="str">
        <f>IFERROR(INDEX(入力!$BV$3:$CN$1048576,MATCH(ROW(H237)-ROW(H$3),入力!$BB$3:$BB$1048576,0),MATCH(H$3,入力!$BV$2:$CN$2,0)),"")</f>
        <v/>
      </c>
      <c r="I237" s="76" t="str">
        <f>IFERROR(INDEX(入力!$BV$3:$CN$1048576,MATCH(ROW(I237)-ROW(I$3),入力!$BB$3:$BB$1048576,0),MATCH(I$3,入力!$BV$2:$CN$2,0)),"")</f>
        <v/>
      </c>
      <c r="J237" s="75" t="str">
        <f>IFERROR(INDEX(入力!$BV$3:$CN$1048576,MATCH(ROW(J237)-ROW(J$3),入力!$BB$3:$BB$1048576,0),MATCH(J$3,入力!$BV$2:$CN$2,0)),"")</f>
        <v/>
      </c>
      <c r="K237" s="75" t="str">
        <f>IFERROR(INDEX(入力!$BV$3:$CN$1048576,MATCH(ROW(K237)-ROW(K$3),入力!$BB$3:$BB$1048576,0),MATCH(K$3,入力!$BV$2:$CN$2,0)),"")</f>
        <v/>
      </c>
      <c r="L237" s="75" t="str">
        <f>IFERROR(INDEX(入力!$BV$3:$CN$1048576,MATCH(ROW(L237)-ROW(L$3),入力!$BB$3:$BB$1048576,0),MATCH(L$3,入力!$BV$2:$CN$2,0)),"")</f>
        <v/>
      </c>
      <c r="M237" s="117" t="str">
        <f>IFERROR(IF(履歴検索!$A237="","",INDEX(入力!$BV$3:$CN$1048576,MATCH(ROW(M237)-ROW(M$3),入力!$BB$3:$BB$1048576,0),MATCH(M$3,入力!$BV$2:$CN$2,0))),"")</f>
        <v/>
      </c>
      <c r="N237" s="75" t="str">
        <f>IFERROR(INDEX(入力!$BV$3:$CN$1048576,MATCH(ROW(N237)-ROW(N$3),入力!$BB$3:$BB$1048576,0),MATCH(N$3,入力!$BV$2:$CN$2,0)),"")</f>
        <v/>
      </c>
      <c r="O237" s="294" t="str">
        <f>IFERROR(INDEX(入力!$CJ$3:$CN$1048576,MATCH(ROW(O237)-ROW(O$3),入力!$BB$3:$BB$1048576,0),MATCH(O$3,入力!$CJ$2:$CN$2,0)),"")</f>
        <v/>
      </c>
      <c r="P237" s="294" t="str">
        <f>IFERROR(INDEX(入力!$CJ$3:$CN$1048576,MATCH(ROW(P237)-ROW(P$3),入力!$BB$3:$BB$1048576,0),MATCH(P$3,入力!$CJ$2:$CN$2,0)),"")</f>
        <v/>
      </c>
      <c r="Q237" s="294" t="str">
        <f>IFERROR(INDEX(入力!$BV$3:$CN$1048576,MATCH(ROW(Q237)-ROW(Q$3),入力!$BB$3:$BB$1048576,0),MATCH(Q$3,入力!$BV$2:$CN$2,0)),"")</f>
        <v/>
      </c>
      <c r="R237" s="77" t="str">
        <f>IFERROR(INDEX(入力!$BV$3:$CN$1048576,MATCH(ROW(R237)-ROW(R$3),入力!$BB$3:$BB$1048576,0),MATCH(R$3,入力!$BV$2:$CN$2,0)),"")</f>
        <v/>
      </c>
      <c r="S237" s="77" t="str">
        <f>IFERROR(INDEX(入力!$BV$3:$CN$1048576,MATCH(ROW(S237)-ROW(S$3),入力!$BB$3:$BB$1048576,0),MATCH(S$3,入力!$BV$2:$CN$2,0)),"")</f>
        <v/>
      </c>
      <c r="U237" s="28" t="str">
        <f>IF(Z237="","",COUNT($Z$4:Z237))</f>
        <v/>
      </c>
      <c r="V237" s="73" t="str">
        <f t="shared" si="4"/>
        <v/>
      </c>
      <c r="W237" s="113" t="str">
        <f>IF(OR($B237="",$B237=$B238),"",SUMIF($B$4:$B237,$B237,Q$4:Q237))</f>
        <v/>
      </c>
      <c r="X237" s="113" t="str">
        <f>IF(OR($B237="",$B237=$B238),"",SUMIF($B$4:$B237,$B237,K$4:K237)-Y237)</f>
        <v/>
      </c>
      <c r="Y237" s="113" t="str">
        <f>IF(OR($B237="",$B237=$B238),"",SUMIFS(K$4:K237,B$4:B237,$B237,F$4:F237,$Y$3))</f>
        <v/>
      </c>
      <c r="Z237" s="113" t="str">
        <f>IF(OR($B237="",$B237=$B238),"",SUMIF($B$4:$B237,$B237,S$4:S237))</f>
        <v/>
      </c>
    </row>
    <row r="238" spans="1:26" ht="25.05" customHeight="1" x14ac:dyDescent="0.2">
      <c r="A238" s="133" t="str">
        <f>IF(OR(B238="",AND(B237=B238,D237=D238)),"",MAX($A$4:A237)+1)</f>
        <v/>
      </c>
      <c r="B238" s="73" t="str">
        <f>IFERROR(INDEX(入力!$BV$3:$CN$1048576,MATCH(ROW(B238)-ROW(B$3),入力!$BB$3:$BB$1048576,0),MATCH(B$3,入力!$BV$2:$CN$2,0)),"")</f>
        <v/>
      </c>
      <c r="C238" s="74" t="str">
        <f>IFERROR(INDEX(入力!$BV$3:$CN$1048576,MATCH(ROW(C238)-ROW(C$3),入力!$BB$3:$BB$1048576,0),MATCH(C$3,入力!$BV$2:$CN$2,0)),"")</f>
        <v/>
      </c>
      <c r="D238" s="75" t="str">
        <f>IFERROR(INDEX(入力!$BO$3:$BO$1048576,MATCH(ROW(D238)-ROW(D$3),入力!$BB$3:$BB$1048576,0),0),"")</f>
        <v/>
      </c>
      <c r="E238" s="74" t="str">
        <f>IFERROR(INDEX(入力!$BV$3:$CN$1048576,MATCH(ROW(E238)-ROW(E$3),入力!$BB$3:$BB$1048576,0),MATCH(E$3,入力!$BV$2:$CN$2,0)),"")</f>
        <v/>
      </c>
      <c r="F238" s="74" t="str">
        <f>IFERROR(INDEX(入力!$BV$3:$CN$1048576,MATCH(ROW(F238)-ROW(F$3),入力!$BB$3:$BB$1048576,0),MATCH(F$3,入力!$BV$2:$CN$2,0)),"")</f>
        <v/>
      </c>
      <c r="G238" s="74" t="str">
        <f>IFERROR(INDEX(入力!$BV$3:$CN$1048576,MATCH(ROW(G238)-ROW(G$3),入力!$BB$3:$BB$1048576,0),MATCH(G$3,入力!$BV$2:$CN$2,0)),"")</f>
        <v/>
      </c>
      <c r="H238" s="75" t="str">
        <f>IFERROR(INDEX(入力!$BV$3:$CN$1048576,MATCH(ROW(H238)-ROW(H$3),入力!$BB$3:$BB$1048576,0),MATCH(H$3,入力!$BV$2:$CN$2,0)),"")</f>
        <v/>
      </c>
      <c r="I238" s="76" t="str">
        <f>IFERROR(INDEX(入力!$BV$3:$CN$1048576,MATCH(ROW(I238)-ROW(I$3),入力!$BB$3:$BB$1048576,0),MATCH(I$3,入力!$BV$2:$CN$2,0)),"")</f>
        <v/>
      </c>
      <c r="J238" s="75" t="str">
        <f>IFERROR(INDEX(入力!$BV$3:$CN$1048576,MATCH(ROW(J238)-ROW(J$3),入力!$BB$3:$BB$1048576,0),MATCH(J$3,入力!$BV$2:$CN$2,0)),"")</f>
        <v/>
      </c>
      <c r="K238" s="75" t="str">
        <f>IFERROR(INDEX(入力!$BV$3:$CN$1048576,MATCH(ROW(K238)-ROW(K$3),入力!$BB$3:$BB$1048576,0),MATCH(K$3,入力!$BV$2:$CN$2,0)),"")</f>
        <v/>
      </c>
      <c r="L238" s="75" t="str">
        <f>IFERROR(INDEX(入力!$BV$3:$CN$1048576,MATCH(ROW(L238)-ROW(L$3),入力!$BB$3:$BB$1048576,0),MATCH(L$3,入力!$BV$2:$CN$2,0)),"")</f>
        <v/>
      </c>
      <c r="M238" s="117" t="str">
        <f>IFERROR(IF(履歴検索!$A238="","",INDEX(入力!$BV$3:$CN$1048576,MATCH(ROW(M238)-ROW(M$3),入力!$BB$3:$BB$1048576,0),MATCH(M$3,入力!$BV$2:$CN$2,0))),"")</f>
        <v/>
      </c>
      <c r="N238" s="75" t="str">
        <f>IFERROR(INDEX(入力!$BV$3:$CN$1048576,MATCH(ROW(N238)-ROW(N$3),入力!$BB$3:$BB$1048576,0),MATCH(N$3,入力!$BV$2:$CN$2,0)),"")</f>
        <v/>
      </c>
      <c r="O238" s="294" t="str">
        <f>IFERROR(INDEX(入力!$CJ$3:$CN$1048576,MATCH(ROW(O238)-ROW(O$3),入力!$BB$3:$BB$1048576,0),MATCH(O$3,入力!$CJ$2:$CN$2,0)),"")</f>
        <v/>
      </c>
      <c r="P238" s="294" t="str">
        <f>IFERROR(INDEX(入力!$CJ$3:$CN$1048576,MATCH(ROW(P238)-ROW(P$3),入力!$BB$3:$BB$1048576,0),MATCH(P$3,入力!$CJ$2:$CN$2,0)),"")</f>
        <v/>
      </c>
      <c r="Q238" s="294" t="str">
        <f>IFERROR(INDEX(入力!$BV$3:$CN$1048576,MATCH(ROW(Q238)-ROW(Q$3),入力!$BB$3:$BB$1048576,0),MATCH(Q$3,入力!$BV$2:$CN$2,0)),"")</f>
        <v/>
      </c>
      <c r="R238" s="77" t="str">
        <f>IFERROR(INDEX(入力!$BV$3:$CN$1048576,MATCH(ROW(R238)-ROW(R$3),入力!$BB$3:$BB$1048576,0),MATCH(R$3,入力!$BV$2:$CN$2,0)),"")</f>
        <v/>
      </c>
      <c r="S238" s="77" t="str">
        <f>IFERROR(INDEX(入力!$BV$3:$CN$1048576,MATCH(ROW(S238)-ROW(S$3),入力!$BB$3:$BB$1048576,0),MATCH(S$3,入力!$BV$2:$CN$2,0)),"")</f>
        <v/>
      </c>
      <c r="U238" s="28" t="str">
        <f>IF(Z238="","",COUNT($Z$4:Z238))</f>
        <v/>
      </c>
      <c r="V238" s="73" t="str">
        <f t="shared" si="4"/>
        <v/>
      </c>
      <c r="W238" s="113" t="str">
        <f>IF(OR($B238="",$B238=$B239),"",SUMIF($B$4:$B238,$B238,Q$4:Q238))</f>
        <v/>
      </c>
      <c r="X238" s="113" t="str">
        <f>IF(OR($B238="",$B238=$B239),"",SUMIF($B$4:$B238,$B238,K$4:K238)-Y238)</f>
        <v/>
      </c>
      <c r="Y238" s="113" t="str">
        <f>IF(OR($B238="",$B238=$B239),"",SUMIFS(K$4:K238,B$4:B238,$B238,F$4:F238,$Y$3))</f>
        <v/>
      </c>
      <c r="Z238" s="113" t="str">
        <f>IF(OR($B238="",$B238=$B239),"",SUMIF($B$4:$B238,$B238,S$4:S238))</f>
        <v/>
      </c>
    </row>
    <row r="239" spans="1:26" ht="25.05" customHeight="1" x14ac:dyDescent="0.2">
      <c r="A239" s="133" t="str">
        <f>IF(OR(B239="",AND(B238=B239,D238=D239)),"",MAX($A$4:A238)+1)</f>
        <v/>
      </c>
      <c r="B239" s="73" t="str">
        <f>IFERROR(INDEX(入力!$BV$3:$CN$1048576,MATCH(ROW(B239)-ROW(B$3),入力!$BB$3:$BB$1048576,0),MATCH(B$3,入力!$BV$2:$CN$2,0)),"")</f>
        <v/>
      </c>
      <c r="C239" s="74" t="str">
        <f>IFERROR(INDEX(入力!$BV$3:$CN$1048576,MATCH(ROW(C239)-ROW(C$3),入力!$BB$3:$BB$1048576,0),MATCH(C$3,入力!$BV$2:$CN$2,0)),"")</f>
        <v/>
      </c>
      <c r="D239" s="75" t="str">
        <f>IFERROR(INDEX(入力!$BO$3:$BO$1048576,MATCH(ROW(D239)-ROW(D$3),入力!$BB$3:$BB$1048576,0),0),"")</f>
        <v/>
      </c>
      <c r="E239" s="74" t="str">
        <f>IFERROR(INDEX(入力!$BV$3:$CN$1048576,MATCH(ROW(E239)-ROW(E$3),入力!$BB$3:$BB$1048576,0),MATCH(E$3,入力!$BV$2:$CN$2,0)),"")</f>
        <v/>
      </c>
      <c r="F239" s="74" t="str">
        <f>IFERROR(INDEX(入力!$BV$3:$CN$1048576,MATCH(ROW(F239)-ROW(F$3),入力!$BB$3:$BB$1048576,0),MATCH(F$3,入力!$BV$2:$CN$2,0)),"")</f>
        <v/>
      </c>
      <c r="G239" s="74" t="str">
        <f>IFERROR(INDEX(入力!$BV$3:$CN$1048576,MATCH(ROW(G239)-ROW(G$3),入力!$BB$3:$BB$1048576,0),MATCH(G$3,入力!$BV$2:$CN$2,0)),"")</f>
        <v/>
      </c>
      <c r="H239" s="75" t="str">
        <f>IFERROR(INDEX(入力!$BV$3:$CN$1048576,MATCH(ROW(H239)-ROW(H$3),入力!$BB$3:$BB$1048576,0),MATCH(H$3,入力!$BV$2:$CN$2,0)),"")</f>
        <v/>
      </c>
      <c r="I239" s="76" t="str">
        <f>IFERROR(INDEX(入力!$BV$3:$CN$1048576,MATCH(ROW(I239)-ROW(I$3),入力!$BB$3:$BB$1048576,0),MATCH(I$3,入力!$BV$2:$CN$2,0)),"")</f>
        <v/>
      </c>
      <c r="J239" s="75" t="str">
        <f>IFERROR(INDEX(入力!$BV$3:$CN$1048576,MATCH(ROW(J239)-ROW(J$3),入力!$BB$3:$BB$1048576,0),MATCH(J$3,入力!$BV$2:$CN$2,0)),"")</f>
        <v/>
      </c>
      <c r="K239" s="75" t="str">
        <f>IFERROR(INDEX(入力!$BV$3:$CN$1048576,MATCH(ROW(K239)-ROW(K$3),入力!$BB$3:$BB$1048576,0),MATCH(K$3,入力!$BV$2:$CN$2,0)),"")</f>
        <v/>
      </c>
      <c r="L239" s="75" t="str">
        <f>IFERROR(INDEX(入力!$BV$3:$CN$1048576,MATCH(ROW(L239)-ROW(L$3),入力!$BB$3:$BB$1048576,0),MATCH(L$3,入力!$BV$2:$CN$2,0)),"")</f>
        <v/>
      </c>
      <c r="M239" s="117" t="str">
        <f>IFERROR(IF(履歴検索!$A239="","",INDEX(入力!$BV$3:$CN$1048576,MATCH(ROW(M239)-ROW(M$3),入力!$BB$3:$BB$1048576,0),MATCH(M$3,入力!$BV$2:$CN$2,0))),"")</f>
        <v/>
      </c>
      <c r="N239" s="75" t="str">
        <f>IFERROR(INDEX(入力!$BV$3:$CN$1048576,MATCH(ROW(N239)-ROW(N$3),入力!$BB$3:$BB$1048576,0),MATCH(N$3,入力!$BV$2:$CN$2,0)),"")</f>
        <v/>
      </c>
      <c r="O239" s="294" t="str">
        <f>IFERROR(INDEX(入力!$CJ$3:$CN$1048576,MATCH(ROW(O239)-ROW(O$3),入力!$BB$3:$BB$1048576,0),MATCH(O$3,入力!$CJ$2:$CN$2,0)),"")</f>
        <v/>
      </c>
      <c r="P239" s="294" t="str">
        <f>IFERROR(INDEX(入力!$CJ$3:$CN$1048576,MATCH(ROW(P239)-ROW(P$3),入力!$BB$3:$BB$1048576,0),MATCH(P$3,入力!$CJ$2:$CN$2,0)),"")</f>
        <v/>
      </c>
      <c r="Q239" s="294" t="str">
        <f>IFERROR(INDEX(入力!$BV$3:$CN$1048576,MATCH(ROW(Q239)-ROW(Q$3),入力!$BB$3:$BB$1048576,0),MATCH(Q$3,入力!$BV$2:$CN$2,0)),"")</f>
        <v/>
      </c>
      <c r="R239" s="77" t="str">
        <f>IFERROR(INDEX(入力!$BV$3:$CN$1048576,MATCH(ROW(R239)-ROW(R$3),入力!$BB$3:$BB$1048576,0),MATCH(R$3,入力!$BV$2:$CN$2,0)),"")</f>
        <v/>
      </c>
      <c r="S239" s="77" t="str">
        <f>IFERROR(INDEX(入力!$BV$3:$CN$1048576,MATCH(ROW(S239)-ROW(S$3),入力!$BB$3:$BB$1048576,0),MATCH(S$3,入力!$BV$2:$CN$2,0)),"")</f>
        <v/>
      </c>
      <c r="U239" s="28" t="str">
        <f>IF(Z239="","",COUNT($Z$4:Z239))</f>
        <v/>
      </c>
      <c r="V239" s="73" t="str">
        <f t="shared" si="4"/>
        <v/>
      </c>
      <c r="W239" s="113" t="str">
        <f>IF(OR($B239="",$B239=$B240),"",SUMIF($B$4:$B239,$B239,Q$4:Q239))</f>
        <v/>
      </c>
      <c r="X239" s="113" t="str">
        <f>IF(OR($B239="",$B239=$B240),"",SUMIF($B$4:$B239,$B239,K$4:K239)-Y239)</f>
        <v/>
      </c>
      <c r="Y239" s="113" t="str">
        <f>IF(OR($B239="",$B239=$B240),"",SUMIFS(K$4:K239,B$4:B239,$B239,F$4:F239,$Y$3))</f>
        <v/>
      </c>
      <c r="Z239" s="113" t="str">
        <f>IF(OR($B239="",$B239=$B240),"",SUMIF($B$4:$B239,$B239,S$4:S239))</f>
        <v/>
      </c>
    </row>
    <row r="240" spans="1:26" ht="25.05" customHeight="1" x14ac:dyDescent="0.2">
      <c r="A240" s="133" t="str">
        <f>IF(OR(B240="",AND(B239=B240,D239=D240)),"",MAX($A$4:A239)+1)</f>
        <v/>
      </c>
      <c r="B240" s="73" t="str">
        <f>IFERROR(INDEX(入力!$BV$3:$CN$1048576,MATCH(ROW(B240)-ROW(B$3),入力!$BB$3:$BB$1048576,0),MATCH(B$3,入力!$BV$2:$CN$2,0)),"")</f>
        <v/>
      </c>
      <c r="C240" s="74" t="str">
        <f>IFERROR(INDEX(入力!$BV$3:$CN$1048576,MATCH(ROW(C240)-ROW(C$3),入力!$BB$3:$BB$1048576,0),MATCH(C$3,入力!$BV$2:$CN$2,0)),"")</f>
        <v/>
      </c>
      <c r="D240" s="75" t="str">
        <f>IFERROR(INDEX(入力!$BO$3:$BO$1048576,MATCH(ROW(D240)-ROW(D$3),入力!$BB$3:$BB$1048576,0),0),"")</f>
        <v/>
      </c>
      <c r="E240" s="74" t="str">
        <f>IFERROR(INDEX(入力!$BV$3:$CN$1048576,MATCH(ROW(E240)-ROW(E$3),入力!$BB$3:$BB$1048576,0),MATCH(E$3,入力!$BV$2:$CN$2,0)),"")</f>
        <v/>
      </c>
      <c r="F240" s="74" t="str">
        <f>IFERROR(INDEX(入力!$BV$3:$CN$1048576,MATCH(ROW(F240)-ROW(F$3),入力!$BB$3:$BB$1048576,0),MATCH(F$3,入力!$BV$2:$CN$2,0)),"")</f>
        <v/>
      </c>
      <c r="G240" s="74" t="str">
        <f>IFERROR(INDEX(入力!$BV$3:$CN$1048576,MATCH(ROW(G240)-ROW(G$3),入力!$BB$3:$BB$1048576,0),MATCH(G$3,入力!$BV$2:$CN$2,0)),"")</f>
        <v/>
      </c>
      <c r="H240" s="75" t="str">
        <f>IFERROR(INDEX(入力!$BV$3:$CN$1048576,MATCH(ROW(H240)-ROW(H$3),入力!$BB$3:$BB$1048576,0),MATCH(H$3,入力!$BV$2:$CN$2,0)),"")</f>
        <v/>
      </c>
      <c r="I240" s="76" t="str">
        <f>IFERROR(INDEX(入力!$BV$3:$CN$1048576,MATCH(ROW(I240)-ROW(I$3),入力!$BB$3:$BB$1048576,0),MATCH(I$3,入力!$BV$2:$CN$2,0)),"")</f>
        <v/>
      </c>
      <c r="J240" s="75" t="str">
        <f>IFERROR(INDEX(入力!$BV$3:$CN$1048576,MATCH(ROW(J240)-ROW(J$3),入力!$BB$3:$BB$1048576,0),MATCH(J$3,入力!$BV$2:$CN$2,0)),"")</f>
        <v/>
      </c>
      <c r="K240" s="75" t="str">
        <f>IFERROR(INDEX(入力!$BV$3:$CN$1048576,MATCH(ROW(K240)-ROW(K$3),入力!$BB$3:$BB$1048576,0),MATCH(K$3,入力!$BV$2:$CN$2,0)),"")</f>
        <v/>
      </c>
      <c r="L240" s="75" t="str">
        <f>IFERROR(INDEX(入力!$BV$3:$CN$1048576,MATCH(ROW(L240)-ROW(L$3),入力!$BB$3:$BB$1048576,0),MATCH(L$3,入力!$BV$2:$CN$2,0)),"")</f>
        <v/>
      </c>
      <c r="M240" s="117" t="str">
        <f>IFERROR(IF(履歴検索!$A240="","",INDEX(入力!$BV$3:$CN$1048576,MATCH(ROW(M240)-ROW(M$3),入力!$BB$3:$BB$1048576,0),MATCH(M$3,入力!$BV$2:$CN$2,0))),"")</f>
        <v/>
      </c>
      <c r="N240" s="75" t="str">
        <f>IFERROR(INDEX(入力!$BV$3:$CN$1048576,MATCH(ROW(N240)-ROW(N$3),入力!$BB$3:$BB$1048576,0),MATCH(N$3,入力!$BV$2:$CN$2,0)),"")</f>
        <v/>
      </c>
      <c r="O240" s="294" t="str">
        <f>IFERROR(INDEX(入力!$CJ$3:$CN$1048576,MATCH(ROW(O240)-ROW(O$3),入力!$BB$3:$BB$1048576,0),MATCH(O$3,入力!$CJ$2:$CN$2,0)),"")</f>
        <v/>
      </c>
      <c r="P240" s="294" t="str">
        <f>IFERROR(INDEX(入力!$CJ$3:$CN$1048576,MATCH(ROW(P240)-ROW(P$3),入力!$BB$3:$BB$1048576,0),MATCH(P$3,入力!$CJ$2:$CN$2,0)),"")</f>
        <v/>
      </c>
      <c r="Q240" s="294" t="str">
        <f>IFERROR(INDEX(入力!$BV$3:$CN$1048576,MATCH(ROW(Q240)-ROW(Q$3),入力!$BB$3:$BB$1048576,0),MATCH(Q$3,入力!$BV$2:$CN$2,0)),"")</f>
        <v/>
      </c>
      <c r="R240" s="77" t="str">
        <f>IFERROR(INDEX(入力!$BV$3:$CN$1048576,MATCH(ROW(R240)-ROW(R$3),入力!$BB$3:$BB$1048576,0),MATCH(R$3,入力!$BV$2:$CN$2,0)),"")</f>
        <v/>
      </c>
      <c r="S240" s="77" t="str">
        <f>IFERROR(INDEX(入力!$BV$3:$CN$1048576,MATCH(ROW(S240)-ROW(S$3),入力!$BB$3:$BB$1048576,0),MATCH(S$3,入力!$BV$2:$CN$2,0)),"")</f>
        <v/>
      </c>
      <c r="U240" s="28" t="str">
        <f>IF(Z240="","",COUNT($Z$4:Z240))</f>
        <v/>
      </c>
      <c r="V240" s="73" t="str">
        <f t="shared" si="4"/>
        <v/>
      </c>
      <c r="W240" s="113" t="str">
        <f>IF(OR($B240="",$B240=$B241),"",SUMIF($B$4:$B240,$B240,Q$4:Q240))</f>
        <v/>
      </c>
      <c r="X240" s="113" t="str">
        <f>IF(OR($B240="",$B240=$B241),"",SUMIF($B$4:$B240,$B240,K$4:K240)-Y240)</f>
        <v/>
      </c>
      <c r="Y240" s="113" t="str">
        <f>IF(OR($B240="",$B240=$B241),"",SUMIFS(K$4:K240,B$4:B240,$B240,F$4:F240,$Y$3))</f>
        <v/>
      </c>
      <c r="Z240" s="113" t="str">
        <f>IF(OR($B240="",$B240=$B241),"",SUMIF($B$4:$B240,$B240,S$4:S240))</f>
        <v/>
      </c>
    </row>
    <row r="241" spans="1:26" ht="25.05" customHeight="1" x14ac:dyDescent="0.2">
      <c r="A241" s="133" t="str">
        <f>IF(OR(B241="",AND(B240=B241,D240=D241)),"",MAX($A$4:A240)+1)</f>
        <v/>
      </c>
      <c r="B241" s="73" t="str">
        <f>IFERROR(INDEX(入力!$BV$3:$CN$1048576,MATCH(ROW(B241)-ROW(B$3),入力!$BB$3:$BB$1048576,0),MATCH(B$3,入力!$BV$2:$CN$2,0)),"")</f>
        <v/>
      </c>
      <c r="C241" s="74" t="str">
        <f>IFERROR(INDEX(入力!$BV$3:$CN$1048576,MATCH(ROW(C241)-ROW(C$3),入力!$BB$3:$BB$1048576,0),MATCH(C$3,入力!$BV$2:$CN$2,0)),"")</f>
        <v/>
      </c>
      <c r="D241" s="75" t="str">
        <f>IFERROR(INDEX(入力!$BO$3:$BO$1048576,MATCH(ROW(D241)-ROW(D$3),入力!$BB$3:$BB$1048576,0),0),"")</f>
        <v/>
      </c>
      <c r="E241" s="74" t="str">
        <f>IFERROR(INDEX(入力!$BV$3:$CN$1048576,MATCH(ROW(E241)-ROW(E$3),入力!$BB$3:$BB$1048576,0),MATCH(E$3,入力!$BV$2:$CN$2,0)),"")</f>
        <v/>
      </c>
      <c r="F241" s="74" t="str">
        <f>IFERROR(INDEX(入力!$BV$3:$CN$1048576,MATCH(ROW(F241)-ROW(F$3),入力!$BB$3:$BB$1048576,0),MATCH(F$3,入力!$BV$2:$CN$2,0)),"")</f>
        <v/>
      </c>
      <c r="G241" s="74" t="str">
        <f>IFERROR(INDEX(入力!$BV$3:$CN$1048576,MATCH(ROW(G241)-ROW(G$3),入力!$BB$3:$BB$1048576,0),MATCH(G$3,入力!$BV$2:$CN$2,0)),"")</f>
        <v/>
      </c>
      <c r="H241" s="75" t="str">
        <f>IFERROR(INDEX(入力!$BV$3:$CN$1048576,MATCH(ROW(H241)-ROW(H$3),入力!$BB$3:$BB$1048576,0),MATCH(H$3,入力!$BV$2:$CN$2,0)),"")</f>
        <v/>
      </c>
      <c r="I241" s="76" t="str">
        <f>IFERROR(INDEX(入力!$BV$3:$CN$1048576,MATCH(ROW(I241)-ROW(I$3),入力!$BB$3:$BB$1048576,0),MATCH(I$3,入力!$BV$2:$CN$2,0)),"")</f>
        <v/>
      </c>
      <c r="J241" s="75" t="str">
        <f>IFERROR(INDEX(入力!$BV$3:$CN$1048576,MATCH(ROW(J241)-ROW(J$3),入力!$BB$3:$BB$1048576,0),MATCH(J$3,入力!$BV$2:$CN$2,0)),"")</f>
        <v/>
      </c>
      <c r="K241" s="75" t="str">
        <f>IFERROR(INDEX(入力!$BV$3:$CN$1048576,MATCH(ROW(K241)-ROW(K$3),入力!$BB$3:$BB$1048576,0),MATCH(K$3,入力!$BV$2:$CN$2,0)),"")</f>
        <v/>
      </c>
      <c r="L241" s="75" t="str">
        <f>IFERROR(INDEX(入力!$BV$3:$CN$1048576,MATCH(ROW(L241)-ROW(L$3),入力!$BB$3:$BB$1048576,0),MATCH(L$3,入力!$BV$2:$CN$2,0)),"")</f>
        <v/>
      </c>
      <c r="M241" s="117" t="str">
        <f>IFERROR(IF(履歴検索!$A241="","",INDEX(入力!$BV$3:$CN$1048576,MATCH(ROW(M241)-ROW(M$3),入力!$BB$3:$BB$1048576,0),MATCH(M$3,入力!$BV$2:$CN$2,0))),"")</f>
        <v/>
      </c>
      <c r="N241" s="75" t="str">
        <f>IFERROR(INDEX(入力!$BV$3:$CN$1048576,MATCH(ROW(N241)-ROW(N$3),入力!$BB$3:$BB$1048576,0),MATCH(N$3,入力!$BV$2:$CN$2,0)),"")</f>
        <v/>
      </c>
      <c r="O241" s="294" t="str">
        <f>IFERROR(INDEX(入力!$CJ$3:$CN$1048576,MATCH(ROW(O241)-ROW(O$3),入力!$BB$3:$BB$1048576,0),MATCH(O$3,入力!$CJ$2:$CN$2,0)),"")</f>
        <v/>
      </c>
      <c r="P241" s="294" t="str">
        <f>IFERROR(INDEX(入力!$CJ$3:$CN$1048576,MATCH(ROW(P241)-ROW(P$3),入力!$BB$3:$BB$1048576,0),MATCH(P$3,入力!$CJ$2:$CN$2,0)),"")</f>
        <v/>
      </c>
      <c r="Q241" s="294" t="str">
        <f>IFERROR(INDEX(入力!$BV$3:$CN$1048576,MATCH(ROW(Q241)-ROW(Q$3),入力!$BB$3:$BB$1048576,0),MATCH(Q$3,入力!$BV$2:$CN$2,0)),"")</f>
        <v/>
      </c>
      <c r="R241" s="77" t="str">
        <f>IFERROR(INDEX(入力!$BV$3:$CN$1048576,MATCH(ROW(R241)-ROW(R$3),入力!$BB$3:$BB$1048576,0),MATCH(R$3,入力!$BV$2:$CN$2,0)),"")</f>
        <v/>
      </c>
      <c r="S241" s="77" t="str">
        <f>IFERROR(INDEX(入力!$BV$3:$CN$1048576,MATCH(ROW(S241)-ROW(S$3),入力!$BB$3:$BB$1048576,0),MATCH(S$3,入力!$BV$2:$CN$2,0)),"")</f>
        <v/>
      </c>
      <c r="U241" s="28" t="str">
        <f>IF(Z241="","",COUNT($Z$4:Z241))</f>
        <v/>
      </c>
      <c r="V241" s="73" t="str">
        <f t="shared" si="4"/>
        <v/>
      </c>
      <c r="W241" s="113" t="str">
        <f>IF(OR($B241="",$B241=$B242),"",SUMIF($B$4:$B241,$B241,Q$4:Q241))</f>
        <v/>
      </c>
      <c r="X241" s="113" t="str">
        <f>IF(OR($B241="",$B241=$B242),"",SUMIF($B$4:$B241,$B241,K$4:K241)-Y241)</f>
        <v/>
      </c>
      <c r="Y241" s="113" t="str">
        <f>IF(OR($B241="",$B241=$B242),"",SUMIFS(K$4:K241,B$4:B241,$B241,F$4:F241,$Y$3))</f>
        <v/>
      </c>
      <c r="Z241" s="113" t="str">
        <f>IF(OR($B241="",$B241=$B242),"",SUMIF($B$4:$B241,$B241,S$4:S241))</f>
        <v/>
      </c>
    </row>
    <row r="242" spans="1:26" ht="25.05" customHeight="1" x14ac:dyDescent="0.2">
      <c r="A242" s="133" t="str">
        <f>IF(OR(B242="",AND(B241=B242,D241=D242)),"",MAX($A$4:A241)+1)</f>
        <v/>
      </c>
      <c r="B242" s="73" t="str">
        <f>IFERROR(INDEX(入力!$BV$3:$CN$1048576,MATCH(ROW(B242)-ROW(B$3),入力!$BB$3:$BB$1048576,0),MATCH(B$3,入力!$BV$2:$CN$2,0)),"")</f>
        <v/>
      </c>
      <c r="C242" s="74" t="str">
        <f>IFERROR(INDEX(入力!$BV$3:$CN$1048576,MATCH(ROW(C242)-ROW(C$3),入力!$BB$3:$BB$1048576,0),MATCH(C$3,入力!$BV$2:$CN$2,0)),"")</f>
        <v/>
      </c>
      <c r="D242" s="75" t="str">
        <f>IFERROR(INDEX(入力!$BO$3:$BO$1048576,MATCH(ROW(D242)-ROW(D$3),入力!$BB$3:$BB$1048576,0),0),"")</f>
        <v/>
      </c>
      <c r="E242" s="74" t="str">
        <f>IFERROR(INDEX(入力!$BV$3:$CN$1048576,MATCH(ROW(E242)-ROW(E$3),入力!$BB$3:$BB$1048576,0),MATCH(E$3,入力!$BV$2:$CN$2,0)),"")</f>
        <v/>
      </c>
      <c r="F242" s="74" t="str">
        <f>IFERROR(INDEX(入力!$BV$3:$CN$1048576,MATCH(ROW(F242)-ROW(F$3),入力!$BB$3:$BB$1048576,0),MATCH(F$3,入力!$BV$2:$CN$2,0)),"")</f>
        <v/>
      </c>
      <c r="G242" s="74" t="str">
        <f>IFERROR(INDEX(入力!$BV$3:$CN$1048576,MATCH(ROW(G242)-ROW(G$3),入力!$BB$3:$BB$1048576,0),MATCH(G$3,入力!$BV$2:$CN$2,0)),"")</f>
        <v/>
      </c>
      <c r="H242" s="75" t="str">
        <f>IFERROR(INDEX(入力!$BV$3:$CN$1048576,MATCH(ROW(H242)-ROW(H$3),入力!$BB$3:$BB$1048576,0),MATCH(H$3,入力!$BV$2:$CN$2,0)),"")</f>
        <v/>
      </c>
      <c r="I242" s="76" t="str">
        <f>IFERROR(INDEX(入力!$BV$3:$CN$1048576,MATCH(ROW(I242)-ROW(I$3),入力!$BB$3:$BB$1048576,0),MATCH(I$3,入力!$BV$2:$CN$2,0)),"")</f>
        <v/>
      </c>
      <c r="J242" s="75" t="str">
        <f>IFERROR(INDEX(入力!$BV$3:$CN$1048576,MATCH(ROW(J242)-ROW(J$3),入力!$BB$3:$BB$1048576,0),MATCH(J$3,入力!$BV$2:$CN$2,0)),"")</f>
        <v/>
      </c>
      <c r="K242" s="75" t="str">
        <f>IFERROR(INDEX(入力!$BV$3:$CN$1048576,MATCH(ROW(K242)-ROW(K$3),入力!$BB$3:$BB$1048576,0),MATCH(K$3,入力!$BV$2:$CN$2,0)),"")</f>
        <v/>
      </c>
      <c r="L242" s="75" t="str">
        <f>IFERROR(INDEX(入力!$BV$3:$CN$1048576,MATCH(ROW(L242)-ROW(L$3),入力!$BB$3:$BB$1048576,0),MATCH(L$3,入力!$BV$2:$CN$2,0)),"")</f>
        <v/>
      </c>
      <c r="M242" s="117" t="str">
        <f>IFERROR(IF(履歴検索!$A242="","",INDEX(入力!$BV$3:$CN$1048576,MATCH(ROW(M242)-ROW(M$3),入力!$BB$3:$BB$1048576,0),MATCH(M$3,入力!$BV$2:$CN$2,0))),"")</f>
        <v/>
      </c>
      <c r="N242" s="75" t="str">
        <f>IFERROR(INDEX(入力!$BV$3:$CN$1048576,MATCH(ROW(N242)-ROW(N$3),入力!$BB$3:$BB$1048576,0),MATCH(N$3,入力!$BV$2:$CN$2,0)),"")</f>
        <v/>
      </c>
      <c r="O242" s="294" t="str">
        <f>IFERROR(INDEX(入力!$CJ$3:$CN$1048576,MATCH(ROW(O242)-ROW(O$3),入力!$BB$3:$BB$1048576,0),MATCH(O$3,入力!$CJ$2:$CN$2,0)),"")</f>
        <v/>
      </c>
      <c r="P242" s="294" t="str">
        <f>IFERROR(INDEX(入力!$CJ$3:$CN$1048576,MATCH(ROW(P242)-ROW(P$3),入力!$BB$3:$BB$1048576,0),MATCH(P$3,入力!$CJ$2:$CN$2,0)),"")</f>
        <v/>
      </c>
      <c r="Q242" s="294" t="str">
        <f>IFERROR(INDEX(入力!$BV$3:$CN$1048576,MATCH(ROW(Q242)-ROW(Q$3),入力!$BB$3:$BB$1048576,0),MATCH(Q$3,入力!$BV$2:$CN$2,0)),"")</f>
        <v/>
      </c>
      <c r="R242" s="77" t="str">
        <f>IFERROR(INDEX(入力!$BV$3:$CN$1048576,MATCH(ROW(R242)-ROW(R$3),入力!$BB$3:$BB$1048576,0),MATCH(R$3,入力!$BV$2:$CN$2,0)),"")</f>
        <v/>
      </c>
      <c r="S242" s="77" t="str">
        <f>IFERROR(INDEX(入力!$BV$3:$CN$1048576,MATCH(ROW(S242)-ROW(S$3),入力!$BB$3:$BB$1048576,0),MATCH(S$3,入力!$BV$2:$CN$2,0)),"")</f>
        <v/>
      </c>
      <c r="U242" s="28" t="str">
        <f>IF(Z242="","",COUNT($Z$4:Z242))</f>
        <v/>
      </c>
      <c r="V242" s="73" t="str">
        <f t="shared" si="4"/>
        <v/>
      </c>
      <c r="W242" s="113" t="str">
        <f>IF(OR($B242="",$B242=$B243),"",SUMIF($B$4:$B242,$B242,Q$4:Q242))</f>
        <v/>
      </c>
      <c r="X242" s="113" t="str">
        <f>IF(OR($B242="",$B242=$B243),"",SUMIF($B$4:$B242,$B242,K$4:K242)-Y242)</f>
        <v/>
      </c>
      <c r="Y242" s="113" t="str">
        <f>IF(OR($B242="",$B242=$B243),"",SUMIFS(K$4:K242,B$4:B242,$B242,F$4:F242,$Y$3))</f>
        <v/>
      </c>
      <c r="Z242" s="113" t="str">
        <f>IF(OR($B242="",$B242=$B243),"",SUMIF($B$4:$B242,$B242,S$4:S242))</f>
        <v/>
      </c>
    </row>
    <row r="243" spans="1:26" ht="25.05" customHeight="1" x14ac:dyDescent="0.2">
      <c r="A243" s="133" t="str">
        <f>IF(OR(B243="",AND(B242=B243,D242=D243)),"",MAX($A$4:A242)+1)</f>
        <v/>
      </c>
      <c r="B243" s="73" t="str">
        <f>IFERROR(INDEX(入力!$BV$3:$CN$1048576,MATCH(ROW(B243)-ROW(B$3),入力!$BB$3:$BB$1048576,0),MATCH(B$3,入力!$BV$2:$CN$2,0)),"")</f>
        <v/>
      </c>
      <c r="C243" s="74" t="str">
        <f>IFERROR(INDEX(入力!$BV$3:$CN$1048576,MATCH(ROW(C243)-ROW(C$3),入力!$BB$3:$BB$1048576,0),MATCH(C$3,入力!$BV$2:$CN$2,0)),"")</f>
        <v/>
      </c>
      <c r="D243" s="75" t="str">
        <f>IFERROR(INDEX(入力!$BO$3:$BO$1048576,MATCH(ROW(D243)-ROW(D$3),入力!$BB$3:$BB$1048576,0),0),"")</f>
        <v/>
      </c>
      <c r="E243" s="74" t="str">
        <f>IFERROR(INDEX(入力!$BV$3:$CN$1048576,MATCH(ROW(E243)-ROW(E$3),入力!$BB$3:$BB$1048576,0),MATCH(E$3,入力!$BV$2:$CN$2,0)),"")</f>
        <v/>
      </c>
      <c r="F243" s="74" t="str">
        <f>IFERROR(INDEX(入力!$BV$3:$CN$1048576,MATCH(ROW(F243)-ROW(F$3),入力!$BB$3:$BB$1048576,0),MATCH(F$3,入力!$BV$2:$CN$2,0)),"")</f>
        <v/>
      </c>
      <c r="G243" s="74" t="str">
        <f>IFERROR(INDEX(入力!$BV$3:$CN$1048576,MATCH(ROW(G243)-ROW(G$3),入力!$BB$3:$BB$1048576,0),MATCH(G$3,入力!$BV$2:$CN$2,0)),"")</f>
        <v/>
      </c>
      <c r="H243" s="75" t="str">
        <f>IFERROR(INDEX(入力!$BV$3:$CN$1048576,MATCH(ROW(H243)-ROW(H$3),入力!$BB$3:$BB$1048576,0),MATCH(H$3,入力!$BV$2:$CN$2,0)),"")</f>
        <v/>
      </c>
      <c r="I243" s="76" t="str">
        <f>IFERROR(INDEX(入力!$BV$3:$CN$1048576,MATCH(ROW(I243)-ROW(I$3),入力!$BB$3:$BB$1048576,0),MATCH(I$3,入力!$BV$2:$CN$2,0)),"")</f>
        <v/>
      </c>
      <c r="J243" s="75" t="str">
        <f>IFERROR(INDEX(入力!$BV$3:$CN$1048576,MATCH(ROW(J243)-ROW(J$3),入力!$BB$3:$BB$1048576,0),MATCH(J$3,入力!$BV$2:$CN$2,0)),"")</f>
        <v/>
      </c>
      <c r="K243" s="75" t="str">
        <f>IFERROR(INDEX(入力!$BV$3:$CN$1048576,MATCH(ROW(K243)-ROW(K$3),入力!$BB$3:$BB$1048576,0),MATCH(K$3,入力!$BV$2:$CN$2,0)),"")</f>
        <v/>
      </c>
      <c r="L243" s="75" t="str">
        <f>IFERROR(INDEX(入力!$BV$3:$CN$1048576,MATCH(ROW(L243)-ROW(L$3),入力!$BB$3:$BB$1048576,0),MATCH(L$3,入力!$BV$2:$CN$2,0)),"")</f>
        <v/>
      </c>
      <c r="M243" s="117" t="str">
        <f>IFERROR(IF(履歴検索!$A243="","",INDEX(入力!$BV$3:$CN$1048576,MATCH(ROW(M243)-ROW(M$3),入力!$BB$3:$BB$1048576,0),MATCH(M$3,入力!$BV$2:$CN$2,0))),"")</f>
        <v/>
      </c>
      <c r="N243" s="75" t="str">
        <f>IFERROR(INDEX(入力!$BV$3:$CN$1048576,MATCH(ROW(N243)-ROW(N$3),入力!$BB$3:$BB$1048576,0),MATCH(N$3,入力!$BV$2:$CN$2,0)),"")</f>
        <v/>
      </c>
      <c r="O243" s="294" t="str">
        <f>IFERROR(INDEX(入力!$CJ$3:$CN$1048576,MATCH(ROW(O243)-ROW(O$3),入力!$BB$3:$BB$1048576,0),MATCH(O$3,入力!$CJ$2:$CN$2,0)),"")</f>
        <v/>
      </c>
      <c r="P243" s="294" t="str">
        <f>IFERROR(INDEX(入力!$CJ$3:$CN$1048576,MATCH(ROW(P243)-ROW(P$3),入力!$BB$3:$BB$1048576,0),MATCH(P$3,入力!$CJ$2:$CN$2,0)),"")</f>
        <v/>
      </c>
      <c r="Q243" s="294" t="str">
        <f>IFERROR(INDEX(入力!$BV$3:$CN$1048576,MATCH(ROW(Q243)-ROW(Q$3),入力!$BB$3:$BB$1048576,0),MATCH(Q$3,入力!$BV$2:$CN$2,0)),"")</f>
        <v/>
      </c>
      <c r="R243" s="77" t="str">
        <f>IFERROR(INDEX(入力!$BV$3:$CN$1048576,MATCH(ROW(R243)-ROW(R$3),入力!$BB$3:$BB$1048576,0),MATCH(R$3,入力!$BV$2:$CN$2,0)),"")</f>
        <v/>
      </c>
      <c r="S243" s="77" t="str">
        <f>IFERROR(INDEX(入力!$BV$3:$CN$1048576,MATCH(ROW(S243)-ROW(S$3),入力!$BB$3:$BB$1048576,0),MATCH(S$3,入力!$BV$2:$CN$2,0)),"")</f>
        <v/>
      </c>
      <c r="U243" s="28" t="str">
        <f>IF(Z243="","",COUNT($Z$4:Z243))</f>
        <v/>
      </c>
      <c r="V243" s="73" t="str">
        <f t="shared" si="4"/>
        <v/>
      </c>
      <c r="W243" s="113" t="str">
        <f>IF(OR($B243="",$B243=$B244),"",SUMIF($B$4:$B243,$B243,Q$4:Q243))</f>
        <v/>
      </c>
      <c r="X243" s="113" t="str">
        <f>IF(OR($B243="",$B243=$B244),"",SUMIF($B$4:$B243,$B243,K$4:K243)-Y243)</f>
        <v/>
      </c>
      <c r="Y243" s="113" t="str">
        <f>IF(OR($B243="",$B243=$B244),"",SUMIFS(K$4:K243,B$4:B243,$B243,F$4:F243,$Y$3))</f>
        <v/>
      </c>
      <c r="Z243" s="113" t="str">
        <f>IF(OR($B243="",$B243=$B244),"",SUMIF($B$4:$B243,$B243,S$4:S243))</f>
        <v/>
      </c>
    </row>
    <row r="244" spans="1:26" ht="25.05" customHeight="1" x14ac:dyDescent="0.2">
      <c r="A244" s="133" t="str">
        <f>IF(OR(B244="",AND(B243=B244,D243=D244)),"",MAX($A$4:A243)+1)</f>
        <v/>
      </c>
      <c r="B244" s="73" t="str">
        <f>IFERROR(INDEX(入力!$BV$3:$CN$1048576,MATCH(ROW(B244)-ROW(B$3),入力!$BB$3:$BB$1048576,0),MATCH(B$3,入力!$BV$2:$CN$2,0)),"")</f>
        <v/>
      </c>
      <c r="C244" s="74" t="str">
        <f>IFERROR(INDEX(入力!$BV$3:$CN$1048576,MATCH(ROW(C244)-ROW(C$3),入力!$BB$3:$BB$1048576,0),MATCH(C$3,入力!$BV$2:$CN$2,0)),"")</f>
        <v/>
      </c>
      <c r="D244" s="75" t="str">
        <f>IFERROR(INDEX(入力!$BO$3:$BO$1048576,MATCH(ROW(D244)-ROW(D$3),入力!$BB$3:$BB$1048576,0),0),"")</f>
        <v/>
      </c>
      <c r="E244" s="74" t="str">
        <f>IFERROR(INDEX(入力!$BV$3:$CN$1048576,MATCH(ROW(E244)-ROW(E$3),入力!$BB$3:$BB$1048576,0),MATCH(E$3,入力!$BV$2:$CN$2,0)),"")</f>
        <v/>
      </c>
      <c r="F244" s="74" t="str">
        <f>IFERROR(INDEX(入力!$BV$3:$CN$1048576,MATCH(ROW(F244)-ROW(F$3),入力!$BB$3:$BB$1048576,0),MATCH(F$3,入力!$BV$2:$CN$2,0)),"")</f>
        <v/>
      </c>
      <c r="G244" s="74" t="str">
        <f>IFERROR(INDEX(入力!$BV$3:$CN$1048576,MATCH(ROW(G244)-ROW(G$3),入力!$BB$3:$BB$1048576,0),MATCH(G$3,入力!$BV$2:$CN$2,0)),"")</f>
        <v/>
      </c>
      <c r="H244" s="75" t="str">
        <f>IFERROR(INDEX(入力!$BV$3:$CN$1048576,MATCH(ROW(H244)-ROW(H$3),入力!$BB$3:$BB$1048576,0),MATCH(H$3,入力!$BV$2:$CN$2,0)),"")</f>
        <v/>
      </c>
      <c r="I244" s="76" t="str">
        <f>IFERROR(INDEX(入力!$BV$3:$CN$1048576,MATCH(ROW(I244)-ROW(I$3),入力!$BB$3:$BB$1048576,0),MATCH(I$3,入力!$BV$2:$CN$2,0)),"")</f>
        <v/>
      </c>
      <c r="J244" s="75" t="str">
        <f>IFERROR(INDEX(入力!$BV$3:$CN$1048576,MATCH(ROW(J244)-ROW(J$3),入力!$BB$3:$BB$1048576,0),MATCH(J$3,入力!$BV$2:$CN$2,0)),"")</f>
        <v/>
      </c>
      <c r="K244" s="75" t="str">
        <f>IFERROR(INDEX(入力!$BV$3:$CN$1048576,MATCH(ROW(K244)-ROW(K$3),入力!$BB$3:$BB$1048576,0),MATCH(K$3,入力!$BV$2:$CN$2,0)),"")</f>
        <v/>
      </c>
      <c r="L244" s="75" t="str">
        <f>IFERROR(INDEX(入力!$BV$3:$CN$1048576,MATCH(ROW(L244)-ROW(L$3),入力!$BB$3:$BB$1048576,0),MATCH(L$3,入力!$BV$2:$CN$2,0)),"")</f>
        <v/>
      </c>
      <c r="M244" s="117" t="str">
        <f>IFERROR(IF(履歴検索!$A244="","",INDEX(入力!$BV$3:$CN$1048576,MATCH(ROW(M244)-ROW(M$3),入力!$BB$3:$BB$1048576,0),MATCH(M$3,入力!$BV$2:$CN$2,0))),"")</f>
        <v/>
      </c>
      <c r="N244" s="75" t="str">
        <f>IFERROR(INDEX(入力!$BV$3:$CN$1048576,MATCH(ROW(N244)-ROW(N$3),入力!$BB$3:$BB$1048576,0),MATCH(N$3,入力!$BV$2:$CN$2,0)),"")</f>
        <v/>
      </c>
      <c r="O244" s="294" t="str">
        <f>IFERROR(INDEX(入力!$CJ$3:$CN$1048576,MATCH(ROW(O244)-ROW(O$3),入力!$BB$3:$BB$1048576,0),MATCH(O$3,入力!$CJ$2:$CN$2,0)),"")</f>
        <v/>
      </c>
      <c r="P244" s="294" t="str">
        <f>IFERROR(INDEX(入力!$CJ$3:$CN$1048576,MATCH(ROW(P244)-ROW(P$3),入力!$BB$3:$BB$1048576,0),MATCH(P$3,入力!$CJ$2:$CN$2,0)),"")</f>
        <v/>
      </c>
      <c r="Q244" s="294" t="str">
        <f>IFERROR(INDEX(入力!$BV$3:$CN$1048576,MATCH(ROW(Q244)-ROW(Q$3),入力!$BB$3:$BB$1048576,0),MATCH(Q$3,入力!$BV$2:$CN$2,0)),"")</f>
        <v/>
      </c>
      <c r="R244" s="77" t="str">
        <f>IFERROR(INDEX(入力!$BV$3:$CN$1048576,MATCH(ROW(R244)-ROW(R$3),入力!$BB$3:$BB$1048576,0),MATCH(R$3,入力!$BV$2:$CN$2,0)),"")</f>
        <v/>
      </c>
      <c r="S244" s="77" t="str">
        <f>IFERROR(INDEX(入力!$BV$3:$CN$1048576,MATCH(ROW(S244)-ROW(S$3),入力!$BB$3:$BB$1048576,0),MATCH(S$3,入力!$BV$2:$CN$2,0)),"")</f>
        <v/>
      </c>
      <c r="U244" s="28" t="str">
        <f>IF(Z244="","",COUNT($Z$4:Z244))</f>
        <v/>
      </c>
      <c r="V244" s="73" t="str">
        <f t="shared" si="4"/>
        <v/>
      </c>
      <c r="W244" s="113" t="str">
        <f>IF(OR($B244="",$B244=$B245),"",SUMIF($B$4:$B244,$B244,Q$4:Q244))</f>
        <v/>
      </c>
      <c r="X244" s="113" t="str">
        <f>IF(OR($B244="",$B244=$B245),"",SUMIF($B$4:$B244,$B244,K$4:K244)-Y244)</f>
        <v/>
      </c>
      <c r="Y244" s="113" t="str">
        <f>IF(OR($B244="",$B244=$B245),"",SUMIFS(K$4:K244,B$4:B244,$B244,F$4:F244,$Y$3))</f>
        <v/>
      </c>
      <c r="Z244" s="113" t="str">
        <f>IF(OR($B244="",$B244=$B245),"",SUMIF($B$4:$B244,$B244,S$4:S244))</f>
        <v/>
      </c>
    </row>
    <row r="245" spans="1:26" ht="25.05" customHeight="1" x14ac:dyDescent="0.2">
      <c r="A245" s="133" t="str">
        <f>IF(OR(B245="",AND(B244=B245,D244=D245)),"",MAX($A$4:A244)+1)</f>
        <v/>
      </c>
      <c r="B245" s="73" t="str">
        <f>IFERROR(INDEX(入力!$BV$3:$CN$1048576,MATCH(ROW(B245)-ROW(B$3),入力!$BB$3:$BB$1048576,0),MATCH(B$3,入力!$BV$2:$CN$2,0)),"")</f>
        <v/>
      </c>
      <c r="C245" s="74" t="str">
        <f>IFERROR(INDEX(入力!$BV$3:$CN$1048576,MATCH(ROW(C245)-ROW(C$3),入力!$BB$3:$BB$1048576,0),MATCH(C$3,入力!$BV$2:$CN$2,0)),"")</f>
        <v/>
      </c>
      <c r="D245" s="75" t="str">
        <f>IFERROR(INDEX(入力!$BO$3:$BO$1048576,MATCH(ROW(D245)-ROW(D$3),入力!$BB$3:$BB$1048576,0),0),"")</f>
        <v/>
      </c>
      <c r="E245" s="74" t="str">
        <f>IFERROR(INDEX(入力!$BV$3:$CN$1048576,MATCH(ROW(E245)-ROW(E$3),入力!$BB$3:$BB$1048576,0),MATCH(E$3,入力!$BV$2:$CN$2,0)),"")</f>
        <v/>
      </c>
      <c r="F245" s="74" t="str">
        <f>IFERROR(INDEX(入力!$BV$3:$CN$1048576,MATCH(ROW(F245)-ROW(F$3),入力!$BB$3:$BB$1048576,0),MATCH(F$3,入力!$BV$2:$CN$2,0)),"")</f>
        <v/>
      </c>
      <c r="G245" s="74" t="str">
        <f>IFERROR(INDEX(入力!$BV$3:$CN$1048576,MATCH(ROW(G245)-ROW(G$3),入力!$BB$3:$BB$1048576,0),MATCH(G$3,入力!$BV$2:$CN$2,0)),"")</f>
        <v/>
      </c>
      <c r="H245" s="75" t="str">
        <f>IFERROR(INDEX(入力!$BV$3:$CN$1048576,MATCH(ROW(H245)-ROW(H$3),入力!$BB$3:$BB$1048576,0),MATCH(H$3,入力!$BV$2:$CN$2,0)),"")</f>
        <v/>
      </c>
      <c r="I245" s="76" t="str">
        <f>IFERROR(INDEX(入力!$BV$3:$CN$1048576,MATCH(ROW(I245)-ROW(I$3),入力!$BB$3:$BB$1048576,0),MATCH(I$3,入力!$BV$2:$CN$2,0)),"")</f>
        <v/>
      </c>
      <c r="J245" s="75" t="str">
        <f>IFERROR(INDEX(入力!$BV$3:$CN$1048576,MATCH(ROW(J245)-ROW(J$3),入力!$BB$3:$BB$1048576,0),MATCH(J$3,入力!$BV$2:$CN$2,0)),"")</f>
        <v/>
      </c>
      <c r="K245" s="75" t="str">
        <f>IFERROR(INDEX(入力!$BV$3:$CN$1048576,MATCH(ROW(K245)-ROW(K$3),入力!$BB$3:$BB$1048576,0),MATCH(K$3,入力!$BV$2:$CN$2,0)),"")</f>
        <v/>
      </c>
      <c r="L245" s="75" t="str">
        <f>IFERROR(INDEX(入力!$BV$3:$CN$1048576,MATCH(ROW(L245)-ROW(L$3),入力!$BB$3:$BB$1048576,0),MATCH(L$3,入力!$BV$2:$CN$2,0)),"")</f>
        <v/>
      </c>
      <c r="M245" s="117" t="str">
        <f>IFERROR(IF(履歴検索!$A245="","",INDEX(入力!$BV$3:$CN$1048576,MATCH(ROW(M245)-ROW(M$3),入力!$BB$3:$BB$1048576,0),MATCH(M$3,入力!$BV$2:$CN$2,0))),"")</f>
        <v/>
      </c>
      <c r="N245" s="75" t="str">
        <f>IFERROR(INDEX(入力!$BV$3:$CN$1048576,MATCH(ROW(N245)-ROW(N$3),入力!$BB$3:$BB$1048576,0),MATCH(N$3,入力!$BV$2:$CN$2,0)),"")</f>
        <v/>
      </c>
      <c r="O245" s="294" t="str">
        <f>IFERROR(INDEX(入力!$CJ$3:$CN$1048576,MATCH(ROW(O245)-ROW(O$3),入力!$BB$3:$BB$1048576,0),MATCH(O$3,入力!$CJ$2:$CN$2,0)),"")</f>
        <v/>
      </c>
      <c r="P245" s="294" t="str">
        <f>IFERROR(INDEX(入力!$CJ$3:$CN$1048576,MATCH(ROW(P245)-ROW(P$3),入力!$BB$3:$BB$1048576,0),MATCH(P$3,入力!$CJ$2:$CN$2,0)),"")</f>
        <v/>
      </c>
      <c r="Q245" s="294" t="str">
        <f>IFERROR(INDEX(入力!$BV$3:$CN$1048576,MATCH(ROW(Q245)-ROW(Q$3),入力!$BB$3:$BB$1048576,0),MATCH(Q$3,入力!$BV$2:$CN$2,0)),"")</f>
        <v/>
      </c>
      <c r="R245" s="77" t="str">
        <f>IFERROR(INDEX(入力!$BV$3:$CN$1048576,MATCH(ROW(R245)-ROW(R$3),入力!$BB$3:$BB$1048576,0),MATCH(R$3,入力!$BV$2:$CN$2,0)),"")</f>
        <v/>
      </c>
      <c r="S245" s="77" t="str">
        <f>IFERROR(INDEX(入力!$BV$3:$CN$1048576,MATCH(ROW(S245)-ROW(S$3),入力!$BB$3:$BB$1048576,0),MATCH(S$3,入力!$BV$2:$CN$2,0)),"")</f>
        <v/>
      </c>
      <c r="U245" s="28" t="str">
        <f>IF(Z245="","",COUNT($Z$4:Z245))</f>
        <v/>
      </c>
      <c r="V245" s="73" t="str">
        <f t="shared" si="4"/>
        <v/>
      </c>
      <c r="W245" s="113" t="str">
        <f>IF(OR($B245="",$B245=$B246),"",SUMIF($B$4:$B245,$B245,Q$4:Q245))</f>
        <v/>
      </c>
      <c r="X245" s="113" t="str">
        <f>IF(OR($B245="",$B245=$B246),"",SUMIF($B$4:$B245,$B245,K$4:K245)-Y245)</f>
        <v/>
      </c>
      <c r="Y245" s="113" t="str">
        <f>IF(OR($B245="",$B245=$B246),"",SUMIFS(K$4:K245,B$4:B245,$B245,F$4:F245,$Y$3))</f>
        <v/>
      </c>
      <c r="Z245" s="113" t="str">
        <f>IF(OR($B245="",$B245=$B246),"",SUMIF($B$4:$B245,$B245,S$4:S245))</f>
        <v/>
      </c>
    </row>
    <row r="246" spans="1:26" ht="25.05" customHeight="1" x14ac:dyDescent="0.2">
      <c r="A246" s="133" t="str">
        <f>IF(OR(B246="",AND(B245=B246,D245=D246)),"",MAX($A$4:A245)+1)</f>
        <v/>
      </c>
      <c r="B246" s="73" t="str">
        <f>IFERROR(INDEX(入力!$BV$3:$CN$1048576,MATCH(ROW(B246)-ROW(B$3),入力!$BB$3:$BB$1048576,0),MATCH(B$3,入力!$BV$2:$CN$2,0)),"")</f>
        <v/>
      </c>
      <c r="C246" s="74" t="str">
        <f>IFERROR(INDEX(入力!$BV$3:$CN$1048576,MATCH(ROW(C246)-ROW(C$3),入力!$BB$3:$BB$1048576,0),MATCH(C$3,入力!$BV$2:$CN$2,0)),"")</f>
        <v/>
      </c>
      <c r="D246" s="75" t="str">
        <f>IFERROR(INDEX(入力!$BO$3:$BO$1048576,MATCH(ROW(D246)-ROW(D$3),入力!$BB$3:$BB$1048576,0),0),"")</f>
        <v/>
      </c>
      <c r="E246" s="74" t="str">
        <f>IFERROR(INDEX(入力!$BV$3:$CN$1048576,MATCH(ROW(E246)-ROW(E$3),入力!$BB$3:$BB$1048576,0),MATCH(E$3,入力!$BV$2:$CN$2,0)),"")</f>
        <v/>
      </c>
      <c r="F246" s="74" t="str">
        <f>IFERROR(INDEX(入力!$BV$3:$CN$1048576,MATCH(ROW(F246)-ROW(F$3),入力!$BB$3:$BB$1048576,0),MATCH(F$3,入力!$BV$2:$CN$2,0)),"")</f>
        <v/>
      </c>
      <c r="G246" s="74" t="str">
        <f>IFERROR(INDEX(入力!$BV$3:$CN$1048576,MATCH(ROW(G246)-ROW(G$3),入力!$BB$3:$BB$1048576,0),MATCH(G$3,入力!$BV$2:$CN$2,0)),"")</f>
        <v/>
      </c>
      <c r="H246" s="75" t="str">
        <f>IFERROR(INDEX(入力!$BV$3:$CN$1048576,MATCH(ROW(H246)-ROW(H$3),入力!$BB$3:$BB$1048576,0),MATCH(H$3,入力!$BV$2:$CN$2,0)),"")</f>
        <v/>
      </c>
      <c r="I246" s="76" t="str">
        <f>IFERROR(INDEX(入力!$BV$3:$CN$1048576,MATCH(ROW(I246)-ROW(I$3),入力!$BB$3:$BB$1048576,0),MATCH(I$3,入力!$BV$2:$CN$2,0)),"")</f>
        <v/>
      </c>
      <c r="J246" s="75" t="str">
        <f>IFERROR(INDEX(入力!$BV$3:$CN$1048576,MATCH(ROW(J246)-ROW(J$3),入力!$BB$3:$BB$1048576,0),MATCH(J$3,入力!$BV$2:$CN$2,0)),"")</f>
        <v/>
      </c>
      <c r="K246" s="75" t="str">
        <f>IFERROR(INDEX(入力!$BV$3:$CN$1048576,MATCH(ROW(K246)-ROW(K$3),入力!$BB$3:$BB$1048576,0),MATCH(K$3,入力!$BV$2:$CN$2,0)),"")</f>
        <v/>
      </c>
      <c r="L246" s="75" t="str">
        <f>IFERROR(INDEX(入力!$BV$3:$CN$1048576,MATCH(ROW(L246)-ROW(L$3),入力!$BB$3:$BB$1048576,0),MATCH(L$3,入力!$BV$2:$CN$2,0)),"")</f>
        <v/>
      </c>
      <c r="M246" s="117" t="str">
        <f>IFERROR(IF(履歴検索!$A246="","",INDEX(入力!$BV$3:$CN$1048576,MATCH(ROW(M246)-ROW(M$3),入力!$BB$3:$BB$1048576,0),MATCH(M$3,入力!$BV$2:$CN$2,0))),"")</f>
        <v/>
      </c>
      <c r="N246" s="75" t="str">
        <f>IFERROR(INDEX(入力!$BV$3:$CN$1048576,MATCH(ROW(N246)-ROW(N$3),入力!$BB$3:$BB$1048576,0),MATCH(N$3,入力!$BV$2:$CN$2,0)),"")</f>
        <v/>
      </c>
      <c r="O246" s="294" t="str">
        <f>IFERROR(INDEX(入力!$CJ$3:$CN$1048576,MATCH(ROW(O246)-ROW(O$3),入力!$BB$3:$BB$1048576,0),MATCH(O$3,入力!$CJ$2:$CN$2,0)),"")</f>
        <v/>
      </c>
      <c r="P246" s="294" t="str">
        <f>IFERROR(INDEX(入力!$CJ$3:$CN$1048576,MATCH(ROW(P246)-ROW(P$3),入力!$BB$3:$BB$1048576,0),MATCH(P$3,入力!$CJ$2:$CN$2,0)),"")</f>
        <v/>
      </c>
      <c r="Q246" s="294" t="str">
        <f>IFERROR(INDEX(入力!$BV$3:$CN$1048576,MATCH(ROW(Q246)-ROW(Q$3),入力!$BB$3:$BB$1048576,0),MATCH(Q$3,入力!$BV$2:$CN$2,0)),"")</f>
        <v/>
      </c>
      <c r="R246" s="77" t="str">
        <f>IFERROR(INDEX(入力!$BV$3:$CN$1048576,MATCH(ROW(R246)-ROW(R$3),入力!$BB$3:$BB$1048576,0),MATCH(R$3,入力!$BV$2:$CN$2,0)),"")</f>
        <v/>
      </c>
      <c r="S246" s="77" t="str">
        <f>IFERROR(INDEX(入力!$BV$3:$CN$1048576,MATCH(ROW(S246)-ROW(S$3),入力!$BB$3:$BB$1048576,0),MATCH(S$3,入力!$BV$2:$CN$2,0)),"")</f>
        <v/>
      </c>
      <c r="U246" s="28" t="str">
        <f>IF(Z246="","",COUNT($Z$4:Z246))</f>
        <v/>
      </c>
      <c r="V246" s="73" t="str">
        <f t="shared" si="4"/>
        <v/>
      </c>
      <c r="W246" s="113" t="str">
        <f>IF(OR($B246="",$B246=$B247),"",SUMIF($B$4:$B246,$B246,Q$4:Q246))</f>
        <v/>
      </c>
      <c r="X246" s="113" t="str">
        <f>IF(OR($B246="",$B246=$B247),"",SUMIF($B$4:$B246,$B246,K$4:K246)-Y246)</f>
        <v/>
      </c>
      <c r="Y246" s="113" t="str">
        <f>IF(OR($B246="",$B246=$B247),"",SUMIFS(K$4:K246,B$4:B246,$B246,F$4:F246,$Y$3))</f>
        <v/>
      </c>
      <c r="Z246" s="113" t="str">
        <f>IF(OR($B246="",$B246=$B247),"",SUMIF($B$4:$B246,$B246,S$4:S246))</f>
        <v/>
      </c>
    </row>
    <row r="247" spans="1:26" ht="25.05" customHeight="1" x14ac:dyDescent="0.2">
      <c r="A247" s="133" t="str">
        <f>IF(OR(B247="",AND(B246=B247,D246=D247)),"",MAX($A$4:A246)+1)</f>
        <v/>
      </c>
      <c r="B247" s="73" t="str">
        <f>IFERROR(INDEX(入力!$BV$3:$CN$1048576,MATCH(ROW(B247)-ROW(B$3),入力!$BB$3:$BB$1048576,0),MATCH(B$3,入力!$BV$2:$CN$2,0)),"")</f>
        <v/>
      </c>
      <c r="C247" s="74" t="str">
        <f>IFERROR(INDEX(入力!$BV$3:$CN$1048576,MATCH(ROW(C247)-ROW(C$3),入力!$BB$3:$BB$1048576,0),MATCH(C$3,入力!$BV$2:$CN$2,0)),"")</f>
        <v/>
      </c>
      <c r="D247" s="75" t="str">
        <f>IFERROR(INDEX(入力!$BO$3:$BO$1048576,MATCH(ROW(D247)-ROW(D$3),入力!$BB$3:$BB$1048576,0),0),"")</f>
        <v/>
      </c>
      <c r="E247" s="74" t="str">
        <f>IFERROR(INDEX(入力!$BV$3:$CN$1048576,MATCH(ROW(E247)-ROW(E$3),入力!$BB$3:$BB$1048576,0),MATCH(E$3,入力!$BV$2:$CN$2,0)),"")</f>
        <v/>
      </c>
      <c r="F247" s="74" t="str">
        <f>IFERROR(INDEX(入力!$BV$3:$CN$1048576,MATCH(ROW(F247)-ROW(F$3),入力!$BB$3:$BB$1048576,0),MATCH(F$3,入力!$BV$2:$CN$2,0)),"")</f>
        <v/>
      </c>
      <c r="G247" s="74" t="str">
        <f>IFERROR(INDEX(入力!$BV$3:$CN$1048576,MATCH(ROW(G247)-ROW(G$3),入力!$BB$3:$BB$1048576,0),MATCH(G$3,入力!$BV$2:$CN$2,0)),"")</f>
        <v/>
      </c>
      <c r="H247" s="75" t="str">
        <f>IFERROR(INDEX(入力!$BV$3:$CN$1048576,MATCH(ROW(H247)-ROW(H$3),入力!$BB$3:$BB$1048576,0),MATCH(H$3,入力!$BV$2:$CN$2,0)),"")</f>
        <v/>
      </c>
      <c r="I247" s="76" t="str">
        <f>IFERROR(INDEX(入力!$BV$3:$CN$1048576,MATCH(ROW(I247)-ROW(I$3),入力!$BB$3:$BB$1048576,0),MATCH(I$3,入力!$BV$2:$CN$2,0)),"")</f>
        <v/>
      </c>
      <c r="J247" s="75" t="str">
        <f>IFERROR(INDEX(入力!$BV$3:$CN$1048576,MATCH(ROW(J247)-ROW(J$3),入力!$BB$3:$BB$1048576,0),MATCH(J$3,入力!$BV$2:$CN$2,0)),"")</f>
        <v/>
      </c>
      <c r="K247" s="75" t="str">
        <f>IFERROR(INDEX(入力!$BV$3:$CN$1048576,MATCH(ROW(K247)-ROW(K$3),入力!$BB$3:$BB$1048576,0),MATCH(K$3,入力!$BV$2:$CN$2,0)),"")</f>
        <v/>
      </c>
      <c r="L247" s="75" t="str">
        <f>IFERROR(INDEX(入力!$BV$3:$CN$1048576,MATCH(ROW(L247)-ROW(L$3),入力!$BB$3:$BB$1048576,0),MATCH(L$3,入力!$BV$2:$CN$2,0)),"")</f>
        <v/>
      </c>
      <c r="M247" s="117" t="str">
        <f>IFERROR(IF(履歴検索!$A247="","",INDEX(入力!$BV$3:$CN$1048576,MATCH(ROW(M247)-ROW(M$3),入力!$BB$3:$BB$1048576,0),MATCH(M$3,入力!$BV$2:$CN$2,0))),"")</f>
        <v/>
      </c>
      <c r="N247" s="75" t="str">
        <f>IFERROR(INDEX(入力!$BV$3:$CN$1048576,MATCH(ROW(N247)-ROW(N$3),入力!$BB$3:$BB$1048576,0),MATCH(N$3,入力!$BV$2:$CN$2,0)),"")</f>
        <v/>
      </c>
      <c r="O247" s="294" t="str">
        <f>IFERROR(INDEX(入力!$CJ$3:$CN$1048576,MATCH(ROW(O247)-ROW(O$3),入力!$BB$3:$BB$1048576,0),MATCH(O$3,入力!$CJ$2:$CN$2,0)),"")</f>
        <v/>
      </c>
      <c r="P247" s="294" t="str">
        <f>IFERROR(INDEX(入力!$CJ$3:$CN$1048576,MATCH(ROW(P247)-ROW(P$3),入力!$BB$3:$BB$1048576,0),MATCH(P$3,入力!$CJ$2:$CN$2,0)),"")</f>
        <v/>
      </c>
      <c r="Q247" s="294" t="str">
        <f>IFERROR(INDEX(入力!$BV$3:$CN$1048576,MATCH(ROW(Q247)-ROW(Q$3),入力!$BB$3:$BB$1048576,0),MATCH(Q$3,入力!$BV$2:$CN$2,0)),"")</f>
        <v/>
      </c>
      <c r="R247" s="77" t="str">
        <f>IFERROR(INDEX(入力!$BV$3:$CN$1048576,MATCH(ROW(R247)-ROW(R$3),入力!$BB$3:$BB$1048576,0),MATCH(R$3,入力!$BV$2:$CN$2,0)),"")</f>
        <v/>
      </c>
      <c r="S247" s="77" t="str">
        <f>IFERROR(INDEX(入力!$BV$3:$CN$1048576,MATCH(ROW(S247)-ROW(S$3),入力!$BB$3:$BB$1048576,0),MATCH(S$3,入力!$BV$2:$CN$2,0)),"")</f>
        <v/>
      </c>
      <c r="U247" s="28" t="str">
        <f>IF(Z247="","",COUNT($Z$4:Z247))</f>
        <v/>
      </c>
      <c r="V247" s="73" t="str">
        <f t="shared" si="4"/>
        <v/>
      </c>
      <c r="W247" s="113" t="str">
        <f>IF(OR($B247="",$B247=$B248),"",SUMIF($B$4:$B247,$B247,Q$4:Q247))</f>
        <v/>
      </c>
      <c r="X247" s="113" t="str">
        <f>IF(OR($B247="",$B247=$B248),"",SUMIF($B$4:$B247,$B247,K$4:K247)-Y247)</f>
        <v/>
      </c>
      <c r="Y247" s="113" t="str">
        <f>IF(OR($B247="",$B247=$B248),"",SUMIFS(K$4:K247,B$4:B247,$B247,F$4:F247,$Y$3))</f>
        <v/>
      </c>
      <c r="Z247" s="113" t="str">
        <f>IF(OR($B247="",$B247=$B248),"",SUMIF($B$4:$B247,$B247,S$4:S247))</f>
        <v/>
      </c>
    </row>
    <row r="248" spans="1:26" ht="25.05" customHeight="1" x14ac:dyDescent="0.2">
      <c r="A248" s="133" t="str">
        <f>IF(OR(B248="",AND(B247=B248,D247=D248)),"",MAX($A$4:A247)+1)</f>
        <v/>
      </c>
      <c r="B248" s="73" t="str">
        <f>IFERROR(INDEX(入力!$BV$3:$CN$1048576,MATCH(ROW(B248)-ROW(B$3),入力!$BB$3:$BB$1048576,0),MATCH(B$3,入力!$BV$2:$CN$2,0)),"")</f>
        <v/>
      </c>
      <c r="C248" s="74" t="str">
        <f>IFERROR(INDEX(入力!$BV$3:$CN$1048576,MATCH(ROW(C248)-ROW(C$3),入力!$BB$3:$BB$1048576,0),MATCH(C$3,入力!$BV$2:$CN$2,0)),"")</f>
        <v/>
      </c>
      <c r="D248" s="75" t="str">
        <f>IFERROR(INDEX(入力!$BO$3:$BO$1048576,MATCH(ROW(D248)-ROW(D$3),入力!$BB$3:$BB$1048576,0),0),"")</f>
        <v/>
      </c>
      <c r="E248" s="74" t="str">
        <f>IFERROR(INDEX(入力!$BV$3:$CN$1048576,MATCH(ROW(E248)-ROW(E$3),入力!$BB$3:$BB$1048576,0),MATCH(E$3,入力!$BV$2:$CN$2,0)),"")</f>
        <v/>
      </c>
      <c r="F248" s="74" t="str">
        <f>IFERROR(INDEX(入力!$BV$3:$CN$1048576,MATCH(ROW(F248)-ROW(F$3),入力!$BB$3:$BB$1048576,0),MATCH(F$3,入力!$BV$2:$CN$2,0)),"")</f>
        <v/>
      </c>
      <c r="G248" s="74" t="str">
        <f>IFERROR(INDEX(入力!$BV$3:$CN$1048576,MATCH(ROW(G248)-ROW(G$3),入力!$BB$3:$BB$1048576,0),MATCH(G$3,入力!$BV$2:$CN$2,0)),"")</f>
        <v/>
      </c>
      <c r="H248" s="75" t="str">
        <f>IFERROR(INDEX(入力!$BV$3:$CN$1048576,MATCH(ROW(H248)-ROW(H$3),入力!$BB$3:$BB$1048576,0),MATCH(H$3,入力!$BV$2:$CN$2,0)),"")</f>
        <v/>
      </c>
      <c r="I248" s="76" t="str">
        <f>IFERROR(INDEX(入力!$BV$3:$CN$1048576,MATCH(ROW(I248)-ROW(I$3),入力!$BB$3:$BB$1048576,0),MATCH(I$3,入力!$BV$2:$CN$2,0)),"")</f>
        <v/>
      </c>
      <c r="J248" s="75" t="str">
        <f>IFERROR(INDEX(入力!$BV$3:$CN$1048576,MATCH(ROW(J248)-ROW(J$3),入力!$BB$3:$BB$1048576,0),MATCH(J$3,入力!$BV$2:$CN$2,0)),"")</f>
        <v/>
      </c>
      <c r="K248" s="75" t="str">
        <f>IFERROR(INDEX(入力!$BV$3:$CN$1048576,MATCH(ROW(K248)-ROW(K$3),入力!$BB$3:$BB$1048576,0),MATCH(K$3,入力!$BV$2:$CN$2,0)),"")</f>
        <v/>
      </c>
      <c r="L248" s="75" t="str">
        <f>IFERROR(INDEX(入力!$BV$3:$CN$1048576,MATCH(ROW(L248)-ROW(L$3),入力!$BB$3:$BB$1048576,0),MATCH(L$3,入力!$BV$2:$CN$2,0)),"")</f>
        <v/>
      </c>
      <c r="M248" s="117" t="str">
        <f>IFERROR(IF(履歴検索!$A248="","",INDEX(入力!$BV$3:$CN$1048576,MATCH(ROW(M248)-ROW(M$3),入力!$BB$3:$BB$1048576,0),MATCH(M$3,入力!$BV$2:$CN$2,0))),"")</f>
        <v/>
      </c>
      <c r="N248" s="75" t="str">
        <f>IFERROR(INDEX(入力!$BV$3:$CN$1048576,MATCH(ROW(N248)-ROW(N$3),入力!$BB$3:$BB$1048576,0),MATCH(N$3,入力!$BV$2:$CN$2,0)),"")</f>
        <v/>
      </c>
      <c r="O248" s="294" t="str">
        <f>IFERROR(INDEX(入力!$CJ$3:$CN$1048576,MATCH(ROW(O248)-ROW(O$3),入力!$BB$3:$BB$1048576,0),MATCH(O$3,入力!$CJ$2:$CN$2,0)),"")</f>
        <v/>
      </c>
      <c r="P248" s="294" t="str">
        <f>IFERROR(INDEX(入力!$CJ$3:$CN$1048576,MATCH(ROW(P248)-ROW(P$3),入力!$BB$3:$BB$1048576,0),MATCH(P$3,入力!$CJ$2:$CN$2,0)),"")</f>
        <v/>
      </c>
      <c r="Q248" s="294" t="str">
        <f>IFERROR(INDEX(入力!$BV$3:$CN$1048576,MATCH(ROW(Q248)-ROW(Q$3),入力!$BB$3:$BB$1048576,0),MATCH(Q$3,入力!$BV$2:$CN$2,0)),"")</f>
        <v/>
      </c>
      <c r="R248" s="77" t="str">
        <f>IFERROR(INDEX(入力!$BV$3:$CN$1048576,MATCH(ROW(R248)-ROW(R$3),入力!$BB$3:$BB$1048576,0),MATCH(R$3,入力!$BV$2:$CN$2,0)),"")</f>
        <v/>
      </c>
      <c r="S248" s="77" t="str">
        <f>IFERROR(INDEX(入力!$BV$3:$CN$1048576,MATCH(ROW(S248)-ROW(S$3),入力!$BB$3:$BB$1048576,0),MATCH(S$3,入力!$BV$2:$CN$2,0)),"")</f>
        <v/>
      </c>
      <c r="U248" s="28" t="str">
        <f>IF(Z248="","",COUNT($Z$4:Z248))</f>
        <v/>
      </c>
      <c r="V248" s="73" t="str">
        <f t="shared" si="4"/>
        <v/>
      </c>
      <c r="W248" s="113" t="str">
        <f>IF(OR($B248="",$B248=$B249),"",SUMIF($B$4:$B248,$B248,Q$4:Q248))</f>
        <v/>
      </c>
      <c r="X248" s="113" t="str">
        <f>IF(OR($B248="",$B248=$B249),"",SUMIF($B$4:$B248,$B248,K$4:K248)-Y248)</f>
        <v/>
      </c>
      <c r="Y248" s="113" t="str">
        <f>IF(OR($B248="",$B248=$B249),"",SUMIFS(K$4:K248,B$4:B248,$B248,F$4:F248,$Y$3))</f>
        <v/>
      </c>
      <c r="Z248" s="113" t="str">
        <f>IF(OR($B248="",$B248=$B249),"",SUMIF($B$4:$B248,$B248,S$4:S248))</f>
        <v/>
      </c>
    </row>
    <row r="249" spans="1:26" ht="25.05" customHeight="1" x14ac:dyDescent="0.2">
      <c r="A249" s="133" t="str">
        <f>IF(OR(B249="",AND(B248=B249,D248=D249)),"",MAX($A$4:A248)+1)</f>
        <v/>
      </c>
      <c r="B249" s="73" t="str">
        <f>IFERROR(INDEX(入力!$BV$3:$CN$1048576,MATCH(ROW(B249)-ROW(B$3),入力!$BB$3:$BB$1048576,0),MATCH(B$3,入力!$BV$2:$CN$2,0)),"")</f>
        <v/>
      </c>
      <c r="C249" s="74" t="str">
        <f>IFERROR(INDEX(入力!$BV$3:$CN$1048576,MATCH(ROW(C249)-ROW(C$3),入力!$BB$3:$BB$1048576,0),MATCH(C$3,入力!$BV$2:$CN$2,0)),"")</f>
        <v/>
      </c>
      <c r="D249" s="75" t="str">
        <f>IFERROR(INDEX(入力!$BO$3:$BO$1048576,MATCH(ROW(D249)-ROW(D$3),入力!$BB$3:$BB$1048576,0),0),"")</f>
        <v/>
      </c>
      <c r="E249" s="74" t="str">
        <f>IFERROR(INDEX(入力!$BV$3:$CN$1048576,MATCH(ROW(E249)-ROW(E$3),入力!$BB$3:$BB$1048576,0),MATCH(E$3,入力!$BV$2:$CN$2,0)),"")</f>
        <v/>
      </c>
      <c r="F249" s="74" t="str">
        <f>IFERROR(INDEX(入力!$BV$3:$CN$1048576,MATCH(ROW(F249)-ROW(F$3),入力!$BB$3:$BB$1048576,0),MATCH(F$3,入力!$BV$2:$CN$2,0)),"")</f>
        <v/>
      </c>
      <c r="G249" s="74" t="str">
        <f>IFERROR(INDEX(入力!$BV$3:$CN$1048576,MATCH(ROW(G249)-ROW(G$3),入力!$BB$3:$BB$1048576,0),MATCH(G$3,入力!$BV$2:$CN$2,0)),"")</f>
        <v/>
      </c>
      <c r="H249" s="75" t="str">
        <f>IFERROR(INDEX(入力!$BV$3:$CN$1048576,MATCH(ROW(H249)-ROW(H$3),入力!$BB$3:$BB$1048576,0),MATCH(H$3,入力!$BV$2:$CN$2,0)),"")</f>
        <v/>
      </c>
      <c r="I249" s="76" t="str">
        <f>IFERROR(INDEX(入力!$BV$3:$CN$1048576,MATCH(ROW(I249)-ROW(I$3),入力!$BB$3:$BB$1048576,0),MATCH(I$3,入力!$BV$2:$CN$2,0)),"")</f>
        <v/>
      </c>
      <c r="J249" s="75" t="str">
        <f>IFERROR(INDEX(入力!$BV$3:$CN$1048576,MATCH(ROW(J249)-ROW(J$3),入力!$BB$3:$BB$1048576,0),MATCH(J$3,入力!$BV$2:$CN$2,0)),"")</f>
        <v/>
      </c>
      <c r="K249" s="75" t="str">
        <f>IFERROR(INDEX(入力!$BV$3:$CN$1048576,MATCH(ROW(K249)-ROW(K$3),入力!$BB$3:$BB$1048576,0),MATCH(K$3,入力!$BV$2:$CN$2,0)),"")</f>
        <v/>
      </c>
      <c r="L249" s="75" t="str">
        <f>IFERROR(INDEX(入力!$BV$3:$CN$1048576,MATCH(ROW(L249)-ROW(L$3),入力!$BB$3:$BB$1048576,0),MATCH(L$3,入力!$BV$2:$CN$2,0)),"")</f>
        <v/>
      </c>
      <c r="M249" s="117" t="str">
        <f>IFERROR(IF(履歴検索!$A249="","",INDEX(入力!$BV$3:$CN$1048576,MATCH(ROW(M249)-ROW(M$3),入力!$BB$3:$BB$1048576,0),MATCH(M$3,入力!$BV$2:$CN$2,0))),"")</f>
        <v/>
      </c>
      <c r="N249" s="75" t="str">
        <f>IFERROR(INDEX(入力!$BV$3:$CN$1048576,MATCH(ROW(N249)-ROW(N$3),入力!$BB$3:$BB$1048576,0),MATCH(N$3,入力!$BV$2:$CN$2,0)),"")</f>
        <v/>
      </c>
      <c r="O249" s="294" t="str">
        <f>IFERROR(INDEX(入力!$CJ$3:$CN$1048576,MATCH(ROW(O249)-ROW(O$3),入力!$BB$3:$BB$1048576,0),MATCH(O$3,入力!$CJ$2:$CN$2,0)),"")</f>
        <v/>
      </c>
      <c r="P249" s="294" t="str">
        <f>IFERROR(INDEX(入力!$CJ$3:$CN$1048576,MATCH(ROW(P249)-ROW(P$3),入力!$BB$3:$BB$1048576,0),MATCH(P$3,入力!$CJ$2:$CN$2,0)),"")</f>
        <v/>
      </c>
      <c r="Q249" s="294" t="str">
        <f>IFERROR(INDEX(入力!$BV$3:$CN$1048576,MATCH(ROW(Q249)-ROW(Q$3),入力!$BB$3:$BB$1048576,0),MATCH(Q$3,入力!$BV$2:$CN$2,0)),"")</f>
        <v/>
      </c>
      <c r="R249" s="77" t="str">
        <f>IFERROR(INDEX(入力!$BV$3:$CN$1048576,MATCH(ROW(R249)-ROW(R$3),入力!$BB$3:$BB$1048576,0),MATCH(R$3,入力!$BV$2:$CN$2,0)),"")</f>
        <v/>
      </c>
      <c r="S249" s="77" t="str">
        <f>IFERROR(INDEX(入力!$BV$3:$CN$1048576,MATCH(ROW(S249)-ROW(S$3),入力!$BB$3:$BB$1048576,0),MATCH(S$3,入力!$BV$2:$CN$2,0)),"")</f>
        <v/>
      </c>
      <c r="U249" s="28" t="str">
        <f>IF(Z249="","",COUNT($Z$4:Z249))</f>
        <v/>
      </c>
      <c r="V249" s="73" t="str">
        <f t="shared" si="4"/>
        <v/>
      </c>
      <c r="W249" s="113" t="str">
        <f>IF(OR($B249="",$B249=$B250),"",SUMIF($B$4:$B249,$B249,Q$4:Q249))</f>
        <v/>
      </c>
      <c r="X249" s="113" t="str">
        <f>IF(OR($B249="",$B249=$B250),"",SUMIF($B$4:$B249,$B249,K$4:K249)-Y249)</f>
        <v/>
      </c>
      <c r="Y249" s="113" t="str">
        <f>IF(OR($B249="",$B249=$B250),"",SUMIFS(K$4:K249,B$4:B249,$B249,F$4:F249,$Y$3))</f>
        <v/>
      </c>
      <c r="Z249" s="113" t="str">
        <f>IF(OR($B249="",$B249=$B250),"",SUMIF($B$4:$B249,$B249,S$4:S249))</f>
        <v/>
      </c>
    </row>
    <row r="250" spans="1:26" ht="25.05" customHeight="1" x14ac:dyDescent="0.2">
      <c r="A250" s="133" t="str">
        <f>IF(OR(B250="",AND(B249=B250,D249=D250)),"",MAX($A$4:A249)+1)</f>
        <v/>
      </c>
      <c r="B250" s="73" t="str">
        <f>IFERROR(INDEX(入力!$BV$3:$CN$1048576,MATCH(ROW(B250)-ROW(B$3),入力!$BB$3:$BB$1048576,0),MATCH(B$3,入力!$BV$2:$CN$2,0)),"")</f>
        <v/>
      </c>
      <c r="C250" s="74" t="str">
        <f>IFERROR(INDEX(入力!$BV$3:$CN$1048576,MATCH(ROW(C250)-ROW(C$3),入力!$BB$3:$BB$1048576,0),MATCH(C$3,入力!$BV$2:$CN$2,0)),"")</f>
        <v/>
      </c>
      <c r="D250" s="75" t="str">
        <f>IFERROR(INDEX(入力!$BO$3:$BO$1048576,MATCH(ROW(D250)-ROW(D$3),入力!$BB$3:$BB$1048576,0),0),"")</f>
        <v/>
      </c>
      <c r="E250" s="74" t="str">
        <f>IFERROR(INDEX(入力!$BV$3:$CN$1048576,MATCH(ROW(E250)-ROW(E$3),入力!$BB$3:$BB$1048576,0),MATCH(E$3,入力!$BV$2:$CN$2,0)),"")</f>
        <v/>
      </c>
      <c r="F250" s="74" t="str">
        <f>IFERROR(INDEX(入力!$BV$3:$CN$1048576,MATCH(ROW(F250)-ROW(F$3),入力!$BB$3:$BB$1048576,0),MATCH(F$3,入力!$BV$2:$CN$2,0)),"")</f>
        <v/>
      </c>
      <c r="G250" s="74" t="str">
        <f>IFERROR(INDEX(入力!$BV$3:$CN$1048576,MATCH(ROW(G250)-ROW(G$3),入力!$BB$3:$BB$1048576,0),MATCH(G$3,入力!$BV$2:$CN$2,0)),"")</f>
        <v/>
      </c>
      <c r="H250" s="75" t="str">
        <f>IFERROR(INDEX(入力!$BV$3:$CN$1048576,MATCH(ROW(H250)-ROW(H$3),入力!$BB$3:$BB$1048576,0),MATCH(H$3,入力!$BV$2:$CN$2,0)),"")</f>
        <v/>
      </c>
      <c r="I250" s="76" t="str">
        <f>IFERROR(INDEX(入力!$BV$3:$CN$1048576,MATCH(ROW(I250)-ROW(I$3),入力!$BB$3:$BB$1048576,0),MATCH(I$3,入力!$BV$2:$CN$2,0)),"")</f>
        <v/>
      </c>
      <c r="J250" s="75" t="str">
        <f>IFERROR(INDEX(入力!$BV$3:$CN$1048576,MATCH(ROW(J250)-ROW(J$3),入力!$BB$3:$BB$1048576,0),MATCH(J$3,入力!$BV$2:$CN$2,0)),"")</f>
        <v/>
      </c>
      <c r="K250" s="75" t="str">
        <f>IFERROR(INDEX(入力!$BV$3:$CN$1048576,MATCH(ROW(K250)-ROW(K$3),入力!$BB$3:$BB$1048576,0),MATCH(K$3,入力!$BV$2:$CN$2,0)),"")</f>
        <v/>
      </c>
      <c r="L250" s="75" t="str">
        <f>IFERROR(INDEX(入力!$BV$3:$CN$1048576,MATCH(ROW(L250)-ROW(L$3),入力!$BB$3:$BB$1048576,0),MATCH(L$3,入力!$BV$2:$CN$2,0)),"")</f>
        <v/>
      </c>
      <c r="M250" s="117" t="str">
        <f>IFERROR(IF(履歴検索!$A250="","",INDEX(入力!$BV$3:$CN$1048576,MATCH(ROW(M250)-ROW(M$3),入力!$BB$3:$BB$1048576,0),MATCH(M$3,入力!$BV$2:$CN$2,0))),"")</f>
        <v/>
      </c>
      <c r="N250" s="75" t="str">
        <f>IFERROR(INDEX(入力!$BV$3:$CN$1048576,MATCH(ROW(N250)-ROW(N$3),入力!$BB$3:$BB$1048576,0),MATCH(N$3,入力!$BV$2:$CN$2,0)),"")</f>
        <v/>
      </c>
      <c r="O250" s="294" t="str">
        <f>IFERROR(INDEX(入力!$CJ$3:$CN$1048576,MATCH(ROW(O250)-ROW(O$3),入力!$BB$3:$BB$1048576,0),MATCH(O$3,入力!$CJ$2:$CN$2,0)),"")</f>
        <v/>
      </c>
      <c r="P250" s="294" t="str">
        <f>IFERROR(INDEX(入力!$CJ$3:$CN$1048576,MATCH(ROW(P250)-ROW(P$3),入力!$BB$3:$BB$1048576,0),MATCH(P$3,入力!$CJ$2:$CN$2,0)),"")</f>
        <v/>
      </c>
      <c r="Q250" s="294" t="str">
        <f>IFERROR(INDEX(入力!$BV$3:$CN$1048576,MATCH(ROW(Q250)-ROW(Q$3),入力!$BB$3:$BB$1048576,0),MATCH(Q$3,入力!$BV$2:$CN$2,0)),"")</f>
        <v/>
      </c>
      <c r="R250" s="77" t="str">
        <f>IFERROR(INDEX(入力!$BV$3:$CN$1048576,MATCH(ROW(R250)-ROW(R$3),入力!$BB$3:$BB$1048576,0),MATCH(R$3,入力!$BV$2:$CN$2,0)),"")</f>
        <v/>
      </c>
      <c r="S250" s="77" t="str">
        <f>IFERROR(INDEX(入力!$BV$3:$CN$1048576,MATCH(ROW(S250)-ROW(S$3),入力!$BB$3:$BB$1048576,0),MATCH(S$3,入力!$BV$2:$CN$2,0)),"")</f>
        <v/>
      </c>
      <c r="U250" s="28" t="str">
        <f>IF(Z250="","",COUNT($Z$4:Z250))</f>
        <v/>
      </c>
      <c r="V250" s="73" t="str">
        <f t="shared" si="4"/>
        <v/>
      </c>
      <c r="W250" s="113" t="str">
        <f>IF(OR($B250="",$B250=$B251),"",SUMIF($B$4:$B250,$B250,Q$4:Q250))</f>
        <v/>
      </c>
      <c r="X250" s="113" t="str">
        <f>IF(OR($B250="",$B250=$B251),"",SUMIF($B$4:$B250,$B250,K$4:K250)-Y250)</f>
        <v/>
      </c>
      <c r="Y250" s="113" t="str">
        <f>IF(OR($B250="",$B250=$B251),"",SUMIFS(K$4:K250,B$4:B250,$B250,F$4:F250,$Y$3))</f>
        <v/>
      </c>
      <c r="Z250" s="113" t="str">
        <f>IF(OR($B250="",$B250=$B251),"",SUMIF($B$4:$B250,$B250,S$4:S250))</f>
        <v/>
      </c>
    </row>
    <row r="251" spans="1:26" ht="25.05" customHeight="1" x14ac:dyDescent="0.2">
      <c r="A251" s="133" t="str">
        <f>IF(OR(B251="",AND(B250=B251,D250=D251)),"",MAX($A$4:A250)+1)</f>
        <v/>
      </c>
      <c r="B251" s="73" t="str">
        <f>IFERROR(INDEX(入力!$BV$3:$CN$1048576,MATCH(ROW(B251)-ROW(B$3),入力!$BB$3:$BB$1048576,0),MATCH(B$3,入力!$BV$2:$CN$2,0)),"")</f>
        <v/>
      </c>
      <c r="C251" s="74" t="str">
        <f>IFERROR(INDEX(入力!$BV$3:$CN$1048576,MATCH(ROW(C251)-ROW(C$3),入力!$BB$3:$BB$1048576,0),MATCH(C$3,入力!$BV$2:$CN$2,0)),"")</f>
        <v/>
      </c>
      <c r="D251" s="75" t="str">
        <f>IFERROR(INDEX(入力!$BO$3:$BO$1048576,MATCH(ROW(D251)-ROW(D$3),入力!$BB$3:$BB$1048576,0),0),"")</f>
        <v/>
      </c>
      <c r="E251" s="74" t="str">
        <f>IFERROR(INDEX(入力!$BV$3:$CN$1048576,MATCH(ROW(E251)-ROW(E$3),入力!$BB$3:$BB$1048576,0),MATCH(E$3,入力!$BV$2:$CN$2,0)),"")</f>
        <v/>
      </c>
      <c r="F251" s="74" t="str">
        <f>IFERROR(INDEX(入力!$BV$3:$CN$1048576,MATCH(ROW(F251)-ROW(F$3),入力!$BB$3:$BB$1048576,0),MATCH(F$3,入力!$BV$2:$CN$2,0)),"")</f>
        <v/>
      </c>
      <c r="G251" s="74" t="str">
        <f>IFERROR(INDEX(入力!$BV$3:$CN$1048576,MATCH(ROW(G251)-ROW(G$3),入力!$BB$3:$BB$1048576,0),MATCH(G$3,入力!$BV$2:$CN$2,0)),"")</f>
        <v/>
      </c>
      <c r="H251" s="75" t="str">
        <f>IFERROR(INDEX(入力!$BV$3:$CN$1048576,MATCH(ROW(H251)-ROW(H$3),入力!$BB$3:$BB$1048576,0),MATCH(H$3,入力!$BV$2:$CN$2,0)),"")</f>
        <v/>
      </c>
      <c r="I251" s="76" t="str">
        <f>IFERROR(INDEX(入力!$BV$3:$CN$1048576,MATCH(ROW(I251)-ROW(I$3),入力!$BB$3:$BB$1048576,0),MATCH(I$3,入力!$BV$2:$CN$2,0)),"")</f>
        <v/>
      </c>
      <c r="J251" s="75" t="str">
        <f>IFERROR(INDEX(入力!$BV$3:$CN$1048576,MATCH(ROW(J251)-ROW(J$3),入力!$BB$3:$BB$1048576,0),MATCH(J$3,入力!$BV$2:$CN$2,0)),"")</f>
        <v/>
      </c>
      <c r="K251" s="75" t="str">
        <f>IFERROR(INDEX(入力!$BV$3:$CN$1048576,MATCH(ROW(K251)-ROW(K$3),入力!$BB$3:$BB$1048576,0),MATCH(K$3,入力!$BV$2:$CN$2,0)),"")</f>
        <v/>
      </c>
      <c r="L251" s="75" t="str">
        <f>IFERROR(INDEX(入力!$BV$3:$CN$1048576,MATCH(ROW(L251)-ROW(L$3),入力!$BB$3:$BB$1048576,0),MATCH(L$3,入力!$BV$2:$CN$2,0)),"")</f>
        <v/>
      </c>
      <c r="M251" s="117" t="str">
        <f>IFERROR(IF(履歴検索!$A251="","",INDEX(入力!$BV$3:$CN$1048576,MATCH(ROW(M251)-ROW(M$3),入力!$BB$3:$BB$1048576,0),MATCH(M$3,入力!$BV$2:$CN$2,0))),"")</f>
        <v/>
      </c>
      <c r="N251" s="75" t="str">
        <f>IFERROR(INDEX(入力!$BV$3:$CN$1048576,MATCH(ROW(N251)-ROW(N$3),入力!$BB$3:$BB$1048576,0),MATCH(N$3,入力!$BV$2:$CN$2,0)),"")</f>
        <v/>
      </c>
      <c r="O251" s="294" t="str">
        <f>IFERROR(INDEX(入力!$CJ$3:$CN$1048576,MATCH(ROW(O251)-ROW(O$3),入力!$BB$3:$BB$1048576,0),MATCH(O$3,入力!$CJ$2:$CN$2,0)),"")</f>
        <v/>
      </c>
      <c r="P251" s="294" t="str">
        <f>IFERROR(INDEX(入力!$CJ$3:$CN$1048576,MATCH(ROW(P251)-ROW(P$3),入力!$BB$3:$BB$1048576,0),MATCH(P$3,入力!$CJ$2:$CN$2,0)),"")</f>
        <v/>
      </c>
      <c r="Q251" s="294" t="str">
        <f>IFERROR(INDEX(入力!$BV$3:$CN$1048576,MATCH(ROW(Q251)-ROW(Q$3),入力!$BB$3:$BB$1048576,0),MATCH(Q$3,入力!$BV$2:$CN$2,0)),"")</f>
        <v/>
      </c>
      <c r="R251" s="77" t="str">
        <f>IFERROR(INDEX(入力!$BV$3:$CN$1048576,MATCH(ROW(R251)-ROW(R$3),入力!$BB$3:$BB$1048576,0),MATCH(R$3,入力!$BV$2:$CN$2,0)),"")</f>
        <v/>
      </c>
      <c r="S251" s="77" t="str">
        <f>IFERROR(INDEX(入力!$BV$3:$CN$1048576,MATCH(ROW(S251)-ROW(S$3),入力!$BB$3:$BB$1048576,0),MATCH(S$3,入力!$BV$2:$CN$2,0)),"")</f>
        <v/>
      </c>
      <c r="U251" s="28" t="str">
        <f>IF(Z251="","",COUNT($Z$4:Z251))</f>
        <v/>
      </c>
      <c r="V251" s="73" t="str">
        <f t="shared" si="4"/>
        <v/>
      </c>
      <c r="W251" s="113" t="str">
        <f>IF(OR($B251="",$B251=$B252),"",SUMIF($B$4:$B251,$B251,Q$4:Q251))</f>
        <v/>
      </c>
      <c r="X251" s="113" t="str">
        <f>IF(OR($B251="",$B251=$B252),"",SUMIF($B$4:$B251,$B251,K$4:K251)-Y251)</f>
        <v/>
      </c>
      <c r="Y251" s="113" t="str">
        <f>IF(OR($B251="",$B251=$B252),"",SUMIFS(K$4:K251,B$4:B251,$B251,F$4:F251,$Y$3))</f>
        <v/>
      </c>
      <c r="Z251" s="113" t="str">
        <f>IF(OR($B251="",$B251=$B252),"",SUMIF($B$4:$B251,$B251,S$4:S251))</f>
        <v/>
      </c>
    </row>
    <row r="252" spans="1:26" ht="25.05" customHeight="1" x14ac:dyDescent="0.2">
      <c r="A252" s="133" t="str">
        <f>IF(OR(B252="",AND(B251=B252,D251=D252)),"",MAX($A$4:A251)+1)</f>
        <v/>
      </c>
      <c r="B252" s="73" t="str">
        <f>IFERROR(INDEX(入力!$BV$3:$CN$1048576,MATCH(ROW(B252)-ROW(B$3),入力!$BB$3:$BB$1048576,0),MATCH(B$3,入力!$BV$2:$CN$2,0)),"")</f>
        <v/>
      </c>
      <c r="C252" s="74" t="str">
        <f>IFERROR(INDEX(入力!$BV$3:$CN$1048576,MATCH(ROW(C252)-ROW(C$3),入力!$BB$3:$BB$1048576,0),MATCH(C$3,入力!$BV$2:$CN$2,0)),"")</f>
        <v/>
      </c>
      <c r="D252" s="75" t="str">
        <f>IFERROR(INDEX(入力!$BO$3:$BO$1048576,MATCH(ROW(D252)-ROW(D$3),入力!$BB$3:$BB$1048576,0),0),"")</f>
        <v/>
      </c>
      <c r="E252" s="74" t="str">
        <f>IFERROR(INDEX(入力!$BV$3:$CN$1048576,MATCH(ROW(E252)-ROW(E$3),入力!$BB$3:$BB$1048576,0),MATCH(E$3,入力!$BV$2:$CN$2,0)),"")</f>
        <v/>
      </c>
      <c r="F252" s="74" t="str">
        <f>IFERROR(INDEX(入力!$BV$3:$CN$1048576,MATCH(ROW(F252)-ROW(F$3),入力!$BB$3:$BB$1048576,0),MATCH(F$3,入力!$BV$2:$CN$2,0)),"")</f>
        <v/>
      </c>
      <c r="G252" s="74" t="str">
        <f>IFERROR(INDEX(入力!$BV$3:$CN$1048576,MATCH(ROW(G252)-ROW(G$3),入力!$BB$3:$BB$1048576,0),MATCH(G$3,入力!$BV$2:$CN$2,0)),"")</f>
        <v/>
      </c>
      <c r="H252" s="75" t="str">
        <f>IFERROR(INDEX(入力!$BV$3:$CN$1048576,MATCH(ROW(H252)-ROW(H$3),入力!$BB$3:$BB$1048576,0),MATCH(H$3,入力!$BV$2:$CN$2,0)),"")</f>
        <v/>
      </c>
      <c r="I252" s="76" t="str">
        <f>IFERROR(INDEX(入力!$BV$3:$CN$1048576,MATCH(ROW(I252)-ROW(I$3),入力!$BB$3:$BB$1048576,0),MATCH(I$3,入力!$BV$2:$CN$2,0)),"")</f>
        <v/>
      </c>
      <c r="J252" s="75" t="str">
        <f>IFERROR(INDEX(入力!$BV$3:$CN$1048576,MATCH(ROW(J252)-ROW(J$3),入力!$BB$3:$BB$1048576,0),MATCH(J$3,入力!$BV$2:$CN$2,0)),"")</f>
        <v/>
      </c>
      <c r="K252" s="75" t="str">
        <f>IFERROR(INDEX(入力!$BV$3:$CN$1048576,MATCH(ROW(K252)-ROW(K$3),入力!$BB$3:$BB$1048576,0),MATCH(K$3,入力!$BV$2:$CN$2,0)),"")</f>
        <v/>
      </c>
      <c r="L252" s="75" t="str">
        <f>IFERROR(INDEX(入力!$BV$3:$CN$1048576,MATCH(ROW(L252)-ROW(L$3),入力!$BB$3:$BB$1048576,0),MATCH(L$3,入力!$BV$2:$CN$2,0)),"")</f>
        <v/>
      </c>
      <c r="M252" s="117" t="str">
        <f>IFERROR(IF(履歴検索!$A252="","",INDEX(入力!$BV$3:$CN$1048576,MATCH(ROW(M252)-ROW(M$3),入力!$BB$3:$BB$1048576,0),MATCH(M$3,入力!$BV$2:$CN$2,0))),"")</f>
        <v/>
      </c>
      <c r="N252" s="75" t="str">
        <f>IFERROR(INDEX(入力!$BV$3:$CN$1048576,MATCH(ROW(N252)-ROW(N$3),入力!$BB$3:$BB$1048576,0),MATCH(N$3,入力!$BV$2:$CN$2,0)),"")</f>
        <v/>
      </c>
      <c r="O252" s="294" t="str">
        <f>IFERROR(INDEX(入力!$CJ$3:$CN$1048576,MATCH(ROW(O252)-ROW(O$3),入力!$BB$3:$BB$1048576,0),MATCH(O$3,入力!$CJ$2:$CN$2,0)),"")</f>
        <v/>
      </c>
      <c r="P252" s="294" t="str">
        <f>IFERROR(INDEX(入力!$CJ$3:$CN$1048576,MATCH(ROW(P252)-ROW(P$3),入力!$BB$3:$BB$1048576,0),MATCH(P$3,入力!$CJ$2:$CN$2,0)),"")</f>
        <v/>
      </c>
      <c r="Q252" s="294" t="str">
        <f>IFERROR(INDEX(入力!$BV$3:$CN$1048576,MATCH(ROW(Q252)-ROW(Q$3),入力!$BB$3:$BB$1048576,0),MATCH(Q$3,入力!$BV$2:$CN$2,0)),"")</f>
        <v/>
      </c>
      <c r="R252" s="77" t="str">
        <f>IFERROR(INDEX(入力!$BV$3:$CN$1048576,MATCH(ROW(R252)-ROW(R$3),入力!$BB$3:$BB$1048576,0),MATCH(R$3,入力!$BV$2:$CN$2,0)),"")</f>
        <v/>
      </c>
      <c r="S252" s="77" t="str">
        <f>IFERROR(INDEX(入力!$BV$3:$CN$1048576,MATCH(ROW(S252)-ROW(S$3),入力!$BB$3:$BB$1048576,0),MATCH(S$3,入力!$BV$2:$CN$2,0)),"")</f>
        <v/>
      </c>
      <c r="U252" s="28" t="str">
        <f>IF(Z252="","",COUNT($Z$4:Z252))</f>
        <v/>
      </c>
      <c r="V252" s="73" t="str">
        <f t="shared" si="4"/>
        <v/>
      </c>
      <c r="W252" s="113" t="str">
        <f>IF(OR($B252="",$B252=$B253),"",SUMIF($B$4:$B252,$B252,Q$4:Q252))</f>
        <v/>
      </c>
      <c r="X252" s="113" t="str">
        <f>IF(OR($B252="",$B252=$B253),"",SUMIF($B$4:$B252,$B252,K$4:K252)-Y252)</f>
        <v/>
      </c>
      <c r="Y252" s="113" t="str">
        <f>IF(OR($B252="",$B252=$B253),"",SUMIFS(K$4:K252,B$4:B252,$B252,F$4:F252,$Y$3))</f>
        <v/>
      </c>
      <c r="Z252" s="113" t="str">
        <f>IF(OR($B252="",$B252=$B253),"",SUMIF($B$4:$B252,$B252,S$4:S252))</f>
        <v/>
      </c>
    </row>
    <row r="253" spans="1:26" ht="25.05" customHeight="1" x14ac:dyDescent="0.2">
      <c r="A253" s="133" t="str">
        <f>IF(OR(B253="",AND(B252=B253,D252=D253)),"",MAX($A$4:A252)+1)</f>
        <v/>
      </c>
      <c r="B253" s="73" t="str">
        <f>IFERROR(INDEX(入力!$BV$3:$CN$1048576,MATCH(ROW(B253)-ROW(B$3),入力!$BB$3:$BB$1048576,0),MATCH(B$3,入力!$BV$2:$CN$2,0)),"")</f>
        <v/>
      </c>
      <c r="C253" s="74" t="str">
        <f>IFERROR(INDEX(入力!$BV$3:$CN$1048576,MATCH(ROW(C253)-ROW(C$3),入力!$BB$3:$BB$1048576,0),MATCH(C$3,入力!$BV$2:$CN$2,0)),"")</f>
        <v/>
      </c>
      <c r="D253" s="75" t="str">
        <f>IFERROR(INDEX(入力!$BO$3:$BO$1048576,MATCH(ROW(D253)-ROW(D$3),入力!$BB$3:$BB$1048576,0),0),"")</f>
        <v/>
      </c>
      <c r="E253" s="74" t="str">
        <f>IFERROR(INDEX(入力!$BV$3:$CN$1048576,MATCH(ROW(E253)-ROW(E$3),入力!$BB$3:$BB$1048576,0),MATCH(E$3,入力!$BV$2:$CN$2,0)),"")</f>
        <v/>
      </c>
      <c r="F253" s="74" t="str">
        <f>IFERROR(INDEX(入力!$BV$3:$CN$1048576,MATCH(ROW(F253)-ROW(F$3),入力!$BB$3:$BB$1048576,0),MATCH(F$3,入力!$BV$2:$CN$2,0)),"")</f>
        <v/>
      </c>
      <c r="G253" s="74" t="str">
        <f>IFERROR(INDEX(入力!$BV$3:$CN$1048576,MATCH(ROW(G253)-ROW(G$3),入力!$BB$3:$BB$1048576,0),MATCH(G$3,入力!$BV$2:$CN$2,0)),"")</f>
        <v/>
      </c>
      <c r="H253" s="75" t="str">
        <f>IFERROR(INDEX(入力!$BV$3:$CN$1048576,MATCH(ROW(H253)-ROW(H$3),入力!$BB$3:$BB$1048576,0),MATCH(H$3,入力!$BV$2:$CN$2,0)),"")</f>
        <v/>
      </c>
      <c r="I253" s="76" t="str">
        <f>IFERROR(INDEX(入力!$BV$3:$CN$1048576,MATCH(ROW(I253)-ROW(I$3),入力!$BB$3:$BB$1048576,0),MATCH(I$3,入力!$BV$2:$CN$2,0)),"")</f>
        <v/>
      </c>
      <c r="J253" s="75" t="str">
        <f>IFERROR(INDEX(入力!$BV$3:$CN$1048576,MATCH(ROW(J253)-ROW(J$3),入力!$BB$3:$BB$1048576,0),MATCH(J$3,入力!$BV$2:$CN$2,0)),"")</f>
        <v/>
      </c>
      <c r="K253" s="75" t="str">
        <f>IFERROR(INDEX(入力!$BV$3:$CN$1048576,MATCH(ROW(K253)-ROW(K$3),入力!$BB$3:$BB$1048576,0),MATCH(K$3,入力!$BV$2:$CN$2,0)),"")</f>
        <v/>
      </c>
      <c r="L253" s="75" t="str">
        <f>IFERROR(INDEX(入力!$BV$3:$CN$1048576,MATCH(ROW(L253)-ROW(L$3),入力!$BB$3:$BB$1048576,0),MATCH(L$3,入力!$BV$2:$CN$2,0)),"")</f>
        <v/>
      </c>
      <c r="M253" s="117" t="str">
        <f>IFERROR(IF(履歴検索!$A253="","",INDEX(入力!$BV$3:$CN$1048576,MATCH(ROW(M253)-ROW(M$3),入力!$BB$3:$BB$1048576,0),MATCH(M$3,入力!$BV$2:$CN$2,0))),"")</f>
        <v/>
      </c>
      <c r="N253" s="75" t="str">
        <f>IFERROR(INDEX(入力!$BV$3:$CN$1048576,MATCH(ROW(N253)-ROW(N$3),入力!$BB$3:$BB$1048576,0),MATCH(N$3,入力!$BV$2:$CN$2,0)),"")</f>
        <v/>
      </c>
      <c r="O253" s="294" t="str">
        <f>IFERROR(INDEX(入力!$CJ$3:$CN$1048576,MATCH(ROW(O253)-ROW(O$3),入力!$BB$3:$BB$1048576,0),MATCH(O$3,入力!$CJ$2:$CN$2,0)),"")</f>
        <v/>
      </c>
      <c r="P253" s="294" t="str">
        <f>IFERROR(INDEX(入力!$CJ$3:$CN$1048576,MATCH(ROW(P253)-ROW(P$3),入力!$BB$3:$BB$1048576,0),MATCH(P$3,入力!$CJ$2:$CN$2,0)),"")</f>
        <v/>
      </c>
      <c r="Q253" s="294" t="str">
        <f>IFERROR(INDEX(入力!$BV$3:$CN$1048576,MATCH(ROW(Q253)-ROW(Q$3),入力!$BB$3:$BB$1048576,0),MATCH(Q$3,入力!$BV$2:$CN$2,0)),"")</f>
        <v/>
      </c>
      <c r="R253" s="77" t="str">
        <f>IFERROR(INDEX(入力!$BV$3:$CN$1048576,MATCH(ROW(R253)-ROW(R$3),入力!$BB$3:$BB$1048576,0),MATCH(R$3,入力!$BV$2:$CN$2,0)),"")</f>
        <v/>
      </c>
      <c r="S253" s="77" t="str">
        <f>IFERROR(INDEX(入力!$BV$3:$CN$1048576,MATCH(ROW(S253)-ROW(S$3),入力!$BB$3:$BB$1048576,0),MATCH(S$3,入力!$BV$2:$CN$2,0)),"")</f>
        <v/>
      </c>
      <c r="U253" s="28" t="str">
        <f>IF(Z253="","",COUNT($Z$4:Z253))</f>
        <v/>
      </c>
      <c r="V253" s="73" t="str">
        <f t="shared" si="4"/>
        <v/>
      </c>
      <c r="W253" s="113" t="str">
        <f>IF(OR($B253="",$B253=$B254),"",SUMIF($B$4:$B253,$B253,Q$4:Q253))</f>
        <v/>
      </c>
      <c r="X253" s="113" t="str">
        <f>IF(OR($B253="",$B253=$B254),"",SUMIF($B$4:$B253,$B253,K$4:K253)-Y253)</f>
        <v/>
      </c>
      <c r="Y253" s="113" t="str">
        <f>IF(OR($B253="",$B253=$B254),"",SUMIFS(K$4:K253,B$4:B253,$B253,F$4:F253,$Y$3))</f>
        <v/>
      </c>
      <c r="Z253" s="113" t="str">
        <f>IF(OR($B253="",$B253=$B254),"",SUMIF($B$4:$B253,$B253,S$4:S253))</f>
        <v/>
      </c>
    </row>
    <row r="254" spans="1:26" ht="25.05" customHeight="1" x14ac:dyDescent="0.2">
      <c r="A254" s="133" t="str">
        <f>IF(OR(B254="",AND(B253=B254,D253=D254)),"",MAX($A$4:A253)+1)</f>
        <v/>
      </c>
      <c r="B254" s="73" t="str">
        <f>IFERROR(INDEX(入力!$BV$3:$CN$1048576,MATCH(ROW(B254)-ROW(B$3),入力!$BB$3:$BB$1048576,0),MATCH(B$3,入力!$BV$2:$CN$2,0)),"")</f>
        <v/>
      </c>
      <c r="C254" s="74" t="str">
        <f>IFERROR(INDEX(入力!$BV$3:$CN$1048576,MATCH(ROW(C254)-ROW(C$3),入力!$BB$3:$BB$1048576,0),MATCH(C$3,入力!$BV$2:$CN$2,0)),"")</f>
        <v/>
      </c>
      <c r="D254" s="75" t="str">
        <f>IFERROR(INDEX(入力!$BO$3:$BO$1048576,MATCH(ROW(D254)-ROW(D$3),入力!$BB$3:$BB$1048576,0),0),"")</f>
        <v/>
      </c>
      <c r="E254" s="74" t="str">
        <f>IFERROR(INDEX(入力!$BV$3:$CN$1048576,MATCH(ROW(E254)-ROW(E$3),入力!$BB$3:$BB$1048576,0),MATCH(E$3,入力!$BV$2:$CN$2,0)),"")</f>
        <v/>
      </c>
      <c r="F254" s="74" t="str">
        <f>IFERROR(INDEX(入力!$BV$3:$CN$1048576,MATCH(ROW(F254)-ROW(F$3),入力!$BB$3:$BB$1048576,0),MATCH(F$3,入力!$BV$2:$CN$2,0)),"")</f>
        <v/>
      </c>
      <c r="G254" s="74" t="str">
        <f>IFERROR(INDEX(入力!$BV$3:$CN$1048576,MATCH(ROW(G254)-ROW(G$3),入力!$BB$3:$BB$1048576,0),MATCH(G$3,入力!$BV$2:$CN$2,0)),"")</f>
        <v/>
      </c>
      <c r="H254" s="75" t="str">
        <f>IFERROR(INDEX(入力!$BV$3:$CN$1048576,MATCH(ROW(H254)-ROW(H$3),入力!$BB$3:$BB$1048576,0),MATCH(H$3,入力!$BV$2:$CN$2,0)),"")</f>
        <v/>
      </c>
      <c r="I254" s="76" t="str">
        <f>IFERROR(INDEX(入力!$BV$3:$CN$1048576,MATCH(ROW(I254)-ROW(I$3),入力!$BB$3:$BB$1048576,0),MATCH(I$3,入力!$BV$2:$CN$2,0)),"")</f>
        <v/>
      </c>
      <c r="J254" s="75" t="str">
        <f>IFERROR(INDEX(入力!$BV$3:$CN$1048576,MATCH(ROW(J254)-ROW(J$3),入力!$BB$3:$BB$1048576,0),MATCH(J$3,入力!$BV$2:$CN$2,0)),"")</f>
        <v/>
      </c>
      <c r="K254" s="75" t="str">
        <f>IFERROR(INDEX(入力!$BV$3:$CN$1048576,MATCH(ROW(K254)-ROW(K$3),入力!$BB$3:$BB$1048576,0),MATCH(K$3,入力!$BV$2:$CN$2,0)),"")</f>
        <v/>
      </c>
      <c r="L254" s="75" t="str">
        <f>IFERROR(INDEX(入力!$BV$3:$CN$1048576,MATCH(ROW(L254)-ROW(L$3),入力!$BB$3:$BB$1048576,0),MATCH(L$3,入力!$BV$2:$CN$2,0)),"")</f>
        <v/>
      </c>
      <c r="M254" s="117" t="str">
        <f>IFERROR(IF(履歴検索!$A254="","",INDEX(入力!$BV$3:$CN$1048576,MATCH(ROW(M254)-ROW(M$3),入力!$BB$3:$BB$1048576,0),MATCH(M$3,入力!$BV$2:$CN$2,0))),"")</f>
        <v/>
      </c>
      <c r="N254" s="75" t="str">
        <f>IFERROR(INDEX(入力!$BV$3:$CN$1048576,MATCH(ROW(N254)-ROW(N$3),入力!$BB$3:$BB$1048576,0),MATCH(N$3,入力!$BV$2:$CN$2,0)),"")</f>
        <v/>
      </c>
      <c r="O254" s="294" t="str">
        <f>IFERROR(INDEX(入力!$CJ$3:$CN$1048576,MATCH(ROW(O254)-ROW(O$3),入力!$BB$3:$BB$1048576,0),MATCH(O$3,入力!$CJ$2:$CN$2,0)),"")</f>
        <v/>
      </c>
      <c r="P254" s="294" t="str">
        <f>IFERROR(INDEX(入力!$CJ$3:$CN$1048576,MATCH(ROW(P254)-ROW(P$3),入力!$BB$3:$BB$1048576,0),MATCH(P$3,入力!$CJ$2:$CN$2,0)),"")</f>
        <v/>
      </c>
      <c r="Q254" s="294" t="str">
        <f>IFERROR(INDEX(入力!$BV$3:$CN$1048576,MATCH(ROW(Q254)-ROW(Q$3),入力!$BB$3:$BB$1048576,0),MATCH(Q$3,入力!$BV$2:$CN$2,0)),"")</f>
        <v/>
      </c>
      <c r="R254" s="77" t="str">
        <f>IFERROR(INDEX(入力!$BV$3:$CN$1048576,MATCH(ROW(R254)-ROW(R$3),入力!$BB$3:$BB$1048576,0),MATCH(R$3,入力!$BV$2:$CN$2,0)),"")</f>
        <v/>
      </c>
      <c r="S254" s="77" t="str">
        <f>IFERROR(INDEX(入力!$BV$3:$CN$1048576,MATCH(ROW(S254)-ROW(S$3),入力!$BB$3:$BB$1048576,0),MATCH(S$3,入力!$BV$2:$CN$2,0)),"")</f>
        <v/>
      </c>
      <c r="U254" s="28" t="str">
        <f>IF(Z254="","",COUNT($Z$4:Z254))</f>
        <v/>
      </c>
      <c r="V254" s="73" t="str">
        <f t="shared" si="4"/>
        <v/>
      </c>
      <c r="W254" s="113" t="str">
        <f>IF(OR($B254="",$B254=$B255),"",SUMIF($B$4:$B254,$B254,Q$4:Q254))</f>
        <v/>
      </c>
      <c r="X254" s="113" t="str">
        <f>IF(OR($B254="",$B254=$B255),"",SUMIF($B$4:$B254,$B254,K$4:K254)-Y254)</f>
        <v/>
      </c>
      <c r="Y254" s="113" t="str">
        <f>IF(OR($B254="",$B254=$B255),"",SUMIFS(K$4:K254,B$4:B254,$B254,F$4:F254,$Y$3))</f>
        <v/>
      </c>
      <c r="Z254" s="113" t="str">
        <f>IF(OR($B254="",$B254=$B255),"",SUMIF($B$4:$B254,$B254,S$4:S254))</f>
        <v/>
      </c>
    </row>
    <row r="255" spans="1:26" ht="25.05" customHeight="1" x14ac:dyDescent="0.2">
      <c r="A255" s="133" t="str">
        <f>IF(OR(B255="",AND(B254=B255,D254=D255)),"",MAX($A$4:A254)+1)</f>
        <v/>
      </c>
      <c r="B255" s="73" t="str">
        <f>IFERROR(INDEX(入力!$BV$3:$CN$1048576,MATCH(ROW(B255)-ROW(B$3),入力!$BB$3:$BB$1048576,0),MATCH(B$3,入力!$BV$2:$CN$2,0)),"")</f>
        <v/>
      </c>
      <c r="C255" s="74" t="str">
        <f>IFERROR(INDEX(入力!$BV$3:$CN$1048576,MATCH(ROW(C255)-ROW(C$3),入力!$BB$3:$BB$1048576,0),MATCH(C$3,入力!$BV$2:$CN$2,0)),"")</f>
        <v/>
      </c>
      <c r="D255" s="75" t="str">
        <f>IFERROR(INDEX(入力!$BO$3:$BO$1048576,MATCH(ROW(D255)-ROW(D$3),入力!$BB$3:$BB$1048576,0),0),"")</f>
        <v/>
      </c>
      <c r="E255" s="74" t="str">
        <f>IFERROR(INDEX(入力!$BV$3:$CN$1048576,MATCH(ROW(E255)-ROW(E$3),入力!$BB$3:$BB$1048576,0),MATCH(E$3,入力!$BV$2:$CN$2,0)),"")</f>
        <v/>
      </c>
      <c r="F255" s="74" t="str">
        <f>IFERROR(INDEX(入力!$BV$3:$CN$1048576,MATCH(ROW(F255)-ROW(F$3),入力!$BB$3:$BB$1048576,0),MATCH(F$3,入力!$BV$2:$CN$2,0)),"")</f>
        <v/>
      </c>
      <c r="G255" s="74" t="str">
        <f>IFERROR(INDEX(入力!$BV$3:$CN$1048576,MATCH(ROW(G255)-ROW(G$3),入力!$BB$3:$BB$1048576,0),MATCH(G$3,入力!$BV$2:$CN$2,0)),"")</f>
        <v/>
      </c>
      <c r="H255" s="75" t="str">
        <f>IFERROR(INDEX(入力!$BV$3:$CN$1048576,MATCH(ROW(H255)-ROW(H$3),入力!$BB$3:$BB$1048576,0),MATCH(H$3,入力!$BV$2:$CN$2,0)),"")</f>
        <v/>
      </c>
      <c r="I255" s="76" t="str">
        <f>IFERROR(INDEX(入力!$BV$3:$CN$1048576,MATCH(ROW(I255)-ROW(I$3),入力!$BB$3:$BB$1048576,0),MATCH(I$3,入力!$BV$2:$CN$2,0)),"")</f>
        <v/>
      </c>
      <c r="J255" s="75" t="str">
        <f>IFERROR(INDEX(入力!$BV$3:$CN$1048576,MATCH(ROW(J255)-ROW(J$3),入力!$BB$3:$BB$1048576,0),MATCH(J$3,入力!$BV$2:$CN$2,0)),"")</f>
        <v/>
      </c>
      <c r="K255" s="75" t="str">
        <f>IFERROR(INDEX(入力!$BV$3:$CN$1048576,MATCH(ROW(K255)-ROW(K$3),入力!$BB$3:$BB$1048576,0),MATCH(K$3,入力!$BV$2:$CN$2,0)),"")</f>
        <v/>
      </c>
      <c r="L255" s="75" t="str">
        <f>IFERROR(INDEX(入力!$BV$3:$CN$1048576,MATCH(ROW(L255)-ROW(L$3),入力!$BB$3:$BB$1048576,0),MATCH(L$3,入力!$BV$2:$CN$2,0)),"")</f>
        <v/>
      </c>
      <c r="M255" s="117" t="str">
        <f>IFERROR(IF(履歴検索!$A255="","",INDEX(入力!$BV$3:$CN$1048576,MATCH(ROW(M255)-ROW(M$3),入力!$BB$3:$BB$1048576,0),MATCH(M$3,入力!$BV$2:$CN$2,0))),"")</f>
        <v/>
      </c>
      <c r="N255" s="75" t="str">
        <f>IFERROR(INDEX(入力!$BV$3:$CN$1048576,MATCH(ROW(N255)-ROW(N$3),入力!$BB$3:$BB$1048576,0),MATCH(N$3,入力!$BV$2:$CN$2,0)),"")</f>
        <v/>
      </c>
      <c r="O255" s="294" t="str">
        <f>IFERROR(INDEX(入力!$CJ$3:$CN$1048576,MATCH(ROW(O255)-ROW(O$3),入力!$BB$3:$BB$1048576,0),MATCH(O$3,入力!$CJ$2:$CN$2,0)),"")</f>
        <v/>
      </c>
      <c r="P255" s="294" t="str">
        <f>IFERROR(INDEX(入力!$CJ$3:$CN$1048576,MATCH(ROW(P255)-ROW(P$3),入力!$BB$3:$BB$1048576,0),MATCH(P$3,入力!$CJ$2:$CN$2,0)),"")</f>
        <v/>
      </c>
      <c r="Q255" s="294" t="str">
        <f>IFERROR(INDEX(入力!$BV$3:$CN$1048576,MATCH(ROW(Q255)-ROW(Q$3),入力!$BB$3:$BB$1048576,0),MATCH(Q$3,入力!$BV$2:$CN$2,0)),"")</f>
        <v/>
      </c>
      <c r="R255" s="77" t="str">
        <f>IFERROR(INDEX(入力!$BV$3:$CN$1048576,MATCH(ROW(R255)-ROW(R$3),入力!$BB$3:$BB$1048576,0),MATCH(R$3,入力!$BV$2:$CN$2,0)),"")</f>
        <v/>
      </c>
      <c r="S255" s="77" t="str">
        <f>IFERROR(INDEX(入力!$BV$3:$CN$1048576,MATCH(ROW(S255)-ROW(S$3),入力!$BB$3:$BB$1048576,0),MATCH(S$3,入力!$BV$2:$CN$2,0)),"")</f>
        <v/>
      </c>
      <c r="U255" s="28" t="str">
        <f>IF(Z255="","",COUNT($Z$4:Z255))</f>
        <v/>
      </c>
      <c r="V255" s="73" t="str">
        <f t="shared" si="4"/>
        <v/>
      </c>
      <c r="W255" s="113" t="str">
        <f>IF(OR($B255="",$B255=$B256),"",SUMIF($B$4:$B255,$B255,Q$4:Q255))</f>
        <v/>
      </c>
      <c r="X255" s="113" t="str">
        <f>IF(OR($B255="",$B255=$B256),"",SUMIF($B$4:$B255,$B255,K$4:K255)-Y255)</f>
        <v/>
      </c>
      <c r="Y255" s="113" t="str">
        <f>IF(OR($B255="",$B255=$B256),"",SUMIFS(K$4:K255,B$4:B255,$B255,F$4:F255,$Y$3))</f>
        <v/>
      </c>
      <c r="Z255" s="113" t="str">
        <f>IF(OR($B255="",$B255=$B256),"",SUMIF($B$4:$B255,$B255,S$4:S255))</f>
        <v/>
      </c>
    </row>
    <row r="256" spans="1:26" ht="25.05" customHeight="1" x14ac:dyDescent="0.2">
      <c r="A256" s="133" t="str">
        <f>IF(OR(B256="",AND(B255=B256,D255=D256)),"",MAX($A$4:A255)+1)</f>
        <v/>
      </c>
      <c r="B256" s="73" t="str">
        <f>IFERROR(INDEX(入力!$BV$3:$CN$1048576,MATCH(ROW(B256)-ROW(B$3),入力!$BB$3:$BB$1048576,0),MATCH(B$3,入力!$BV$2:$CN$2,0)),"")</f>
        <v/>
      </c>
      <c r="C256" s="74" t="str">
        <f>IFERROR(INDEX(入力!$BV$3:$CN$1048576,MATCH(ROW(C256)-ROW(C$3),入力!$BB$3:$BB$1048576,0),MATCH(C$3,入力!$BV$2:$CN$2,0)),"")</f>
        <v/>
      </c>
      <c r="D256" s="75" t="str">
        <f>IFERROR(INDEX(入力!$BO$3:$BO$1048576,MATCH(ROW(D256)-ROW(D$3),入力!$BB$3:$BB$1048576,0),0),"")</f>
        <v/>
      </c>
      <c r="E256" s="74" t="str">
        <f>IFERROR(INDEX(入力!$BV$3:$CN$1048576,MATCH(ROW(E256)-ROW(E$3),入力!$BB$3:$BB$1048576,0),MATCH(E$3,入力!$BV$2:$CN$2,0)),"")</f>
        <v/>
      </c>
      <c r="F256" s="74" t="str">
        <f>IFERROR(INDEX(入力!$BV$3:$CN$1048576,MATCH(ROW(F256)-ROW(F$3),入力!$BB$3:$BB$1048576,0),MATCH(F$3,入力!$BV$2:$CN$2,0)),"")</f>
        <v/>
      </c>
      <c r="G256" s="74" t="str">
        <f>IFERROR(INDEX(入力!$BV$3:$CN$1048576,MATCH(ROW(G256)-ROW(G$3),入力!$BB$3:$BB$1048576,0),MATCH(G$3,入力!$BV$2:$CN$2,0)),"")</f>
        <v/>
      </c>
      <c r="H256" s="75" t="str">
        <f>IFERROR(INDEX(入力!$BV$3:$CN$1048576,MATCH(ROW(H256)-ROW(H$3),入力!$BB$3:$BB$1048576,0),MATCH(H$3,入力!$BV$2:$CN$2,0)),"")</f>
        <v/>
      </c>
      <c r="I256" s="76" t="str">
        <f>IFERROR(INDEX(入力!$BV$3:$CN$1048576,MATCH(ROW(I256)-ROW(I$3),入力!$BB$3:$BB$1048576,0),MATCH(I$3,入力!$BV$2:$CN$2,0)),"")</f>
        <v/>
      </c>
      <c r="J256" s="75" t="str">
        <f>IFERROR(INDEX(入力!$BV$3:$CN$1048576,MATCH(ROW(J256)-ROW(J$3),入力!$BB$3:$BB$1048576,0),MATCH(J$3,入力!$BV$2:$CN$2,0)),"")</f>
        <v/>
      </c>
      <c r="K256" s="75" t="str">
        <f>IFERROR(INDEX(入力!$BV$3:$CN$1048576,MATCH(ROW(K256)-ROW(K$3),入力!$BB$3:$BB$1048576,0),MATCH(K$3,入力!$BV$2:$CN$2,0)),"")</f>
        <v/>
      </c>
      <c r="L256" s="75" t="str">
        <f>IFERROR(INDEX(入力!$BV$3:$CN$1048576,MATCH(ROW(L256)-ROW(L$3),入力!$BB$3:$BB$1048576,0),MATCH(L$3,入力!$BV$2:$CN$2,0)),"")</f>
        <v/>
      </c>
      <c r="M256" s="117" t="str">
        <f>IFERROR(IF(履歴検索!$A256="","",INDEX(入力!$BV$3:$CN$1048576,MATCH(ROW(M256)-ROW(M$3),入力!$BB$3:$BB$1048576,0),MATCH(M$3,入力!$BV$2:$CN$2,0))),"")</f>
        <v/>
      </c>
      <c r="N256" s="75" t="str">
        <f>IFERROR(INDEX(入力!$BV$3:$CN$1048576,MATCH(ROW(N256)-ROW(N$3),入力!$BB$3:$BB$1048576,0),MATCH(N$3,入力!$BV$2:$CN$2,0)),"")</f>
        <v/>
      </c>
      <c r="O256" s="294" t="str">
        <f>IFERROR(INDEX(入力!$CJ$3:$CN$1048576,MATCH(ROW(O256)-ROW(O$3),入力!$BB$3:$BB$1048576,0),MATCH(O$3,入力!$CJ$2:$CN$2,0)),"")</f>
        <v/>
      </c>
      <c r="P256" s="294" t="str">
        <f>IFERROR(INDEX(入力!$CJ$3:$CN$1048576,MATCH(ROW(P256)-ROW(P$3),入力!$BB$3:$BB$1048576,0),MATCH(P$3,入力!$CJ$2:$CN$2,0)),"")</f>
        <v/>
      </c>
      <c r="Q256" s="294" t="str">
        <f>IFERROR(INDEX(入力!$BV$3:$CN$1048576,MATCH(ROW(Q256)-ROW(Q$3),入力!$BB$3:$BB$1048576,0),MATCH(Q$3,入力!$BV$2:$CN$2,0)),"")</f>
        <v/>
      </c>
      <c r="R256" s="77" t="str">
        <f>IFERROR(INDEX(入力!$BV$3:$CN$1048576,MATCH(ROW(R256)-ROW(R$3),入力!$BB$3:$BB$1048576,0),MATCH(R$3,入力!$BV$2:$CN$2,0)),"")</f>
        <v/>
      </c>
      <c r="S256" s="77" t="str">
        <f>IFERROR(INDEX(入力!$BV$3:$CN$1048576,MATCH(ROW(S256)-ROW(S$3),入力!$BB$3:$BB$1048576,0),MATCH(S$3,入力!$BV$2:$CN$2,0)),"")</f>
        <v/>
      </c>
      <c r="U256" s="28" t="str">
        <f>IF(Z256="","",COUNT($Z$4:Z256))</f>
        <v/>
      </c>
      <c r="V256" s="73" t="str">
        <f t="shared" si="4"/>
        <v/>
      </c>
      <c r="W256" s="113" t="str">
        <f>IF(OR($B256="",$B256=$B257),"",SUMIF($B$4:$B256,$B256,Q$4:Q256))</f>
        <v/>
      </c>
      <c r="X256" s="113" t="str">
        <f>IF(OR($B256="",$B256=$B257),"",SUMIF($B$4:$B256,$B256,K$4:K256)-Y256)</f>
        <v/>
      </c>
      <c r="Y256" s="113" t="str">
        <f>IF(OR($B256="",$B256=$B257),"",SUMIFS(K$4:K256,B$4:B256,$B256,F$4:F256,$Y$3))</f>
        <v/>
      </c>
      <c r="Z256" s="113" t="str">
        <f>IF(OR($B256="",$B256=$B257),"",SUMIF($B$4:$B256,$B256,S$4:S256))</f>
        <v/>
      </c>
    </row>
    <row r="257" spans="1:26" ht="25.05" customHeight="1" x14ac:dyDescent="0.2">
      <c r="A257" s="133" t="str">
        <f>IF(OR(B257="",AND(B256=B257,D256=D257)),"",MAX($A$4:A256)+1)</f>
        <v/>
      </c>
      <c r="B257" s="73" t="str">
        <f>IFERROR(INDEX(入力!$BV$3:$CN$1048576,MATCH(ROW(B257)-ROW(B$3),入力!$BB$3:$BB$1048576,0),MATCH(B$3,入力!$BV$2:$CN$2,0)),"")</f>
        <v/>
      </c>
      <c r="C257" s="74" t="str">
        <f>IFERROR(INDEX(入力!$BV$3:$CN$1048576,MATCH(ROW(C257)-ROW(C$3),入力!$BB$3:$BB$1048576,0),MATCH(C$3,入力!$BV$2:$CN$2,0)),"")</f>
        <v/>
      </c>
      <c r="D257" s="75" t="str">
        <f>IFERROR(INDEX(入力!$BO$3:$BO$1048576,MATCH(ROW(D257)-ROW(D$3),入力!$BB$3:$BB$1048576,0),0),"")</f>
        <v/>
      </c>
      <c r="E257" s="74" t="str">
        <f>IFERROR(INDEX(入力!$BV$3:$CN$1048576,MATCH(ROW(E257)-ROW(E$3),入力!$BB$3:$BB$1048576,0),MATCH(E$3,入力!$BV$2:$CN$2,0)),"")</f>
        <v/>
      </c>
      <c r="F257" s="74" t="str">
        <f>IFERROR(INDEX(入力!$BV$3:$CN$1048576,MATCH(ROW(F257)-ROW(F$3),入力!$BB$3:$BB$1048576,0),MATCH(F$3,入力!$BV$2:$CN$2,0)),"")</f>
        <v/>
      </c>
      <c r="G257" s="74" t="str">
        <f>IFERROR(INDEX(入力!$BV$3:$CN$1048576,MATCH(ROW(G257)-ROW(G$3),入力!$BB$3:$BB$1048576,0),MATCH(G$3,入力!$BV$2:$CN$2,0)),"")</f>
        <v/>
      </c>
      <c r="H257" s="75" t="str">
        <f>IFERROR(INDEX(入力!$BV$3:$CN$1048576,MATCH(ROW(H257)-ROW(H$3),入力!$BB$3:$BB$1048576,0),MATCH(H$3,入力!$BV$2:$CN$2,0)),"")</f>
        <v/>
      </c>
      <c r="I257" s="76" t="str">
        <f>IFERROR(INDEX(入力!$BV$3:$CN$1048576,MATCH(ROW(I257)-ROW(I$3),入力!$BB$3:$BB$1048576,0),MATCH(I$3,入力!$BV$2:$CN$2,0)),"")</f>
        <v/>
      </c>
      <c r="J257" s="75" t="str">
        <f>IFERROR(INDEX(入力!$BV$3:$CN$1048576,MATCH(ROW(J257)-ROW(J$3),入力!$BB$3:$BB$1048576,0),MATCH(J$3,入力!$BV$2:$CN$2,0)),"")</f>
        <v/>
      </c>
      <c r="K257" s="75" t="str">
        <f>IFERROR(INDEX(入力!$BV$3:$CN$1048576,MATCH(ROW(K257)-ROW(K$3),入力!$BB$3:$BB$1048576,0),MATCH(K$3,入力!$BV$2:$CN$2,0)),"")</f>
        <v/>
      </c>
      <c r="L257" s="75" t="str">
        <f>IFERROR(INDEX(入力!$BV$3:$CN$1048576,MATCH(ROW(L257)-ROW(L$3),入力!$BB$3:$BB$1048576,0),MATCH(L$3,入力!$BV$2:$CN$2,0)),"")</f>
        <v/>
      </c>
      <c r="M257" s="117" t="str">
        <f>IFERROR(IF(履歴検索!$A257="","",INDEX(入力!$BV$3:$CN$1048576,MATCH(ROW(M257)-ROW(M$3),入力!$BB$3:$BB$1048576,0),MATCH(M$3,入力!$BV$2:$CN$2,0))),"")</f>
        <v/>
      </c>
      <c r="N257" s="75" t="str">
        <f>IFERROR(INDEX(入力!$BV$3:$CN$1048576,MATCH(ROW(N257)-ROW(N$3),入力!$BB$3:$BB$1048576,0),MATCH(N$3,入力!$BV$2:$CN$2,0)),"")</f>
        <v/>
      </c>
      <c r="O257" s="294" t="str">
        <f>IFERROR(INDEX(入力!$CJ$3:$CN$1048576,MATCH(ROW(O257)-ROW(O$3),入力!$BB$3:$BB$1048576,0),MATCH(O$3,入力!$CJ$2:$CN$2,0)),"")</f>
        <v/>
      </c>
      <c r="P257" s="294" t="str">
        <f>IFERROR(INDEX(入力!$CJ$3:$CN$1048576,MATCH(ROW(P257)-ROW(P$3),入力!$BB$3:$BB$1048576,0),MATCH(P$3,入力!$CJ$2:$CN$2,0)),"")</f>
        <v/>
      </c>
      <c r="Q257" s="294" t="str">
        <f>IFERROR(INDEX(入力!$BV$3:$CN$1048576,MATCH(ROW(Q257)-ROW(Q$3),入力!$BB$3:$BB$1048576,0),MATCH(Q$3,入力!$BV$2:$CN$2,0)),"")</f>
        <v/>
      </c>
      <c r="R257" s="77" t="str">
        <f>IFERROR(INDEX(入力!$BV$3:$CN$1048576,MATCH(ROW(R257)-ROW(R$3),入力!$BB$3:$BB$1048576,0),MATCH(R$3,入力!$BV$2:$CN$2,0)),"")</f>
        <v/>
      </c>
      <c r="S257" s="77" t="str">
        <f>IFERROR(INDEX(入力!$BV$3:$CN$1048576,MATCH(ROW(S257)-ROW(S$3),入力!$BB$3:$BB$1048576,0),MATCH(S$3,入力!$BV$2:$CN$2,0)),"")</f>
        <v/>
      </c>
      <c r="U257" s="28" t="str">
        <f>IF(Z257="","",COUNT($Z$4:Z257))</f>
        <v/>
      </c>
      <c r="V257" s="73" t="str">
        <f t="shared" si="4"/>
        <v/>
      </c>
      <c r="W257" s="113" t="str">
        <f>IF(OR($B257="",$B257=$B258),"",SUMIF($B$4:$B257,$B257,Q$4:Q257))</f>
        <v/>
      </c>
      <c r="X257" s="113" t="str">
        <f>IF(OR($B257="",$B257=$B258),"",SUMIF($B$4:$B257,$B257,K$4:K257)-Y257)</f>
        <v/>
      </c>
      <c r="Y257" s="113" t="str">
        <f>IF(OR($B257="",$B257=$B258),"",SUMIFS(K$4:K257,B$4:B257,$B257,F$4:F257,$Y$3))</f>
        <v/>
      </c>
      <c r="Z257" s="113" t="str">
        <f>IF(OR($B257="",$B257=$B258),"",SUMIF($B$4:$B257,$B257,S$4:S257))</f>
        <v/>
      </c>
    </row>
    <row r="258" spans="1:26" ht="25.05" customHeight="1" x14ac:dyDescent="0.2">
      <c r="A258" s="133" t="str">
        <f>IF(OR(B258="",AND(B257=B258,D257=D258)),"",MAX($A$4:A257)+1)</f>
        <v/>
      </c>
      <c r="B258" s="73" t="str">
        <f>IFERROR(INDEX(入力!$BV$3:$CN$1048576,MATCH(ROW(B258)-ROW(B$3),入力!$BB$3:$BB$1048576,0),MATCH(B$3,入力!$BV$2:$CN$2,0)),"")</f>
        <v/>
      </c>
      <c r="C258" s="74" t="str">
        <f>IFERROR(INDEX(入力!$BV$3:$CN$1048576,MATCH(ROW(C258)-ROW(C$3),入力!$BB$3:$BB$1048576,0),MATCH(C$3,入力!$BV$2:$CN$2,0)),"")</f>
        <v/>
      </c>
      <c r="D258" s="75" t="str">
        <f>IFERROR(INDEX(入力!$BO$3:$BO$1048576,MATCH(ROW(D258)-ROW(D$3),入力!$BB$3:$BB$1048576,0),0),"")</f>
        <v/>
      </c>
      <c r="E258" s="74" t="str">
        <f>IFERROR(INDEX(入力!$BV$3:$CN$1048576,MATCH(ROW(E258)-ROW(E$3),入力!$BB$3:$BB$1048576,0),MATCH(E$3,入力!$BV$2:$CN$2,0)),"")</f>
        <v/>
      </c>
      <c r="F258" s="74" t="str">
        <f>IFERROR(INDEX(入力!$BV$3:$CN$1048576,MATCH(ROW(F258)-ROW(F$3),入力!$BB$3:$BB$1048576,0),MATCH(F$3,入力!$BV$2:$CN$2,0)),"")</f>
        <v/>
      </c>
      <c r="G258" s="74" t="str">
        <f>IFERROR(INDEX(入力!$BV$3:$CN$1048576,MATCH(ROW(G258)-ROW(G$3),入力!$BB$3:$BB$1048576,0),MATCH(G$3,入力!$BV$2:$CN$2,0)),"")</f>
        <v/>
      </c>
      <c r="H258" s="75" t="str">
        <f>IFERROR(INDEX(入力!$BV$3:$CN$1048576,MATCH(ROW(H258)-ROW(H$3),入力!$BB$3:$BB$1048576,0),MATCH(H$3,入力!$BV$2:$CN$2,0)),"")</f>
        <v/>
      </c>
      <c r="I258" s="76" t="str">
        <f>IFERROR(INDEX(入力!$BV$3:$CN$1048576,MATCH(ROW(I258)-ROW(I$3),入力!$BB$3:$BB$1048576,0),MATCH(I$3,入力!$BV$2:$CN$2,0)),"")</f>
        <v/>
      </c>
      <c r="J258" s="75" t="str">
        <f>IFERROR(INDEX(入力!$BV$3:$CN$1048576,MATCH(ROW(J258)-ROW(J$3),入力!$BB$3:$BB$1048576,0),MATCH(J$3,入力!$BV$2:$CN$2,0)),"")</f>
        <v/>
      </c>
      <c r="K258" s="75" t="str">
        <f>IFERROR(INDEX(入力!$BV$3:$CN$1048576,MATCH(ROW(K258)-ROW(K$3),入力!$BB$3:$BB$1048576,0),MATCH(K$3,入力!$BV$2:$CN$2,0)),"")</f>
        <v/>
      </c>
      <c r="L258" s="75" t="str">
        <f>IFERROR(INDEX(入力!$BV$3:$CN$1048576,MATCH(ROW(L258)-ROW(L$3),入力!$BB$3:$BB$1048576,0),MATCH(L$3,入力!$BV$2:$CN$2,0)),"")</f>
        <v/>
      </c>
      <c r="M258" s="117" t="str">
        <f>IFERROR(IF(履歴検索!$A258="","",INDEX(入力!$BV$3:$CN$1048576,MATCH(ROW(M258)-ROW(M$3),入力!$BB$3:$BB$1048576,0),MATCH(M$3,入力!$BV$2:$CN$2,0))),"")</f>
        <v/>
      </c>
      <c r="N258" s="75" t="str">
        <f>IFERROR(INDEX(入力!$BV$3:$CN$1048576,MATCH(ROW(N258)-ROW(N$3),入力!$BB$3:$BB$1048576,0),MATCH(N$3,入力!$BV$2:$CN$2,0)),"")</f>
        <v/>
      </c>
      <c r="O258" s="294" t="str">
        <f>IFERROR(INDEX(入力!$CJ$3:$CN$1048576,MATCH(ROW(O258)-ROW(O$3),入力!$BB$3:$BB$1048576,0),MATCH(O$3,入力!$CJ$2:$CN$2,0)),"")</f>
        <v/>
      </c>
      <c r="P258" s="294" t="str">
        <f>IFERROR(INDEX(入力!$CJ$3:$CN$1048576,MATCH(ROW(P258)-ROW(P$3),入力!$BB$3:$BB$1048576,0),MATCH(P$3,入力!$CJ$2:$CN$2,0)),"")</f>
        <v/>
      </c>
      <c r="Q258" s="294" t="str">
        <f>IFERROR(INDEX(入力!$BV$3:$CN$1048576,MATCH(ROW(Q258)-ROW(Q$3),入力!$BB$3:$BB$1048576,0),MATCH(Q$3,入力!$BV$2:$CN$2,0)),"")</f>
        <v/>
      </c>
      <c r="R258" s="77" t="str">
        <f>IFERROR(INDEX(入力!$BV$3:$CN$1048576,MATCH(ROW(R258)-ROW(R$3),入力!$BB$3:$BB$1048576,0),MATCH(R$3,入力!$BV$2:$CN$2,0)),"")</f>
        <v/>
      </c>
      <c r="S258" s="77" t="str">
        <f>IFERROR(INDEX(入力!$BV$3:$CN$1048576,MATCH(ROW(S258)-ROW(S$3),入力!$BB$3:$BB$1048576,0),MATCH(S$3,入力!$BV$2:$CN$2,0)),"")</f>
        <v/>
      </c>
      <c r="U258" s="28" t="str">
        <f>IF(Z258="","",COUNT($Z$4:Z258))</f>
        <v/>
      </c>
      <c r="V258" s="73" t="str">
        <f t="shared" si="4"/>
        <v/>
      </c>
      <c r="W258" s="113" t="str">
        <f>IF(OR($B258="",$B258=$B259),"",SUMIF($B$4:$B258,$B258,Q$4:Q258))</f>
        <v/>
      </c>
      <c r="X258" s="113" t="str">
        <f>IF(OR($B258="",$B258=$B259),"",SUMIF($B$4:$B258,$B258,K$4:K258)-Y258)</f>
        <v/>
      </c>
      <c r="Y258" s="113" t="str">
        <f>IF(OR($B258="",$B258=$B259),"",SUMIFS(K$4:K258,B$4:B258,$B258,F$4:F258,$Y$3))</f>
        <v/>
      </c>
      <c r="Z258" s="113" t="str">
        <f>IF(OR($B258="",$B258=$B259),"",SUMIF($B$4:$B258,$B258,S$4:S258))</f>
        <v/>
      </c>
    </row>
    <row r="259" spans="1:26" ht="25.05" customHeight="1" x14ac:dyDescent="0.2">
      <c r="A259" s="133" t="str">
        <f>IF(OR(B259="",AND(B258=B259,D258=D259)),"",MAX($A$4:A258)+1)</f>
        <v/>
      </c>
      <c r="B259" s="73" t="str">
        <f>IFERROR(INDEX(入力!$BV$3:$CN$1048576,MATCH(ROW(B259)-ROW(B$3),入力!$BB$3:$BB$1048576,0),MATCH(B$3,入力!$BV$2:$CN$2,0)),"")</f>
        <v/>
      </c>
      <c r="C259" s="74" t="str">
        <f>IFERROR(INDEX(入力!$BV$3:$CN$1048576,MATCH(ROW(C259)-ROW(C$3),入力!$BB$3:$BB$1048576,0),MATCH(C$3,入力!$BV$2:$CN$2,0)),"")</f>
        <v/>
      </c>
      <c r="D259" s="75" t="str">
        <f>IFERROR(INDEX(入力!$BO$3:$BO$1048576,MATCH(ROW(D259)-ROW(D$3),入力!$BB$3:$BB$1048576,0),0),"")</f>
        <v/>
      </c>
      <c r="E259" s="74" t="str">
        <f>IFERROR(INDEX(入力!$BV$3:$CN$1048576,MATCH(ROW(E259)-ROW(E$3),入力!$BB$3:$BB$1048576,0),MATCH(E$3,入力!$BV$2:$CN$2,0)),"")</f>
        <v/>
      </c>
      <c r="F259" s="74" t="str">
        <f>IFERROR(INDEX(入力!$BV$3:$CN$1048576,MATCH(ROW(F259)-ROW(F$3),入力!$BB$3:$BB$1048576,0),MATCH(F$3,入力!$BV$2:$CN$2,0)),"")</f>
        <v/>
      </c>
      <c r="G259" s="74" t="str">
        <f>IFERROR(INDEX(入力!$BV$3:$CN$1048576,MATCH(ROW(G259)-ROW(G$3),入力!$BB$3:$BB$1048576,0),MATCH(G$3,入力!$BV$2:$CN$2,0)),"")</f>
        <v/>
      </c>
      <c r="H259" s="75" t="str">
        <f>IFERROR(INDEX(入力!$BV$3:$CN$1048576,MATCH(ROW(H259)-ROW(H$3),入力!$BB$3:$BB$1048576,0),MATCH(H$3,入力!$BV$2:$CN$2,0)),"")</f>
        <v/>
      </c>
      <c r="I259" s="76" t="str">
        <f>IFERROR(INDEX(入力!$BV$3:$CN$1048576,MATCH(ROW(I259)-ROW(I$3),入力!$BB$3:$BB$1048576,0),MATCH(I$3,入力!$BV$2:$CN$2,0)),"")</f>
        <v/>
      </c>
      <c r="J259" s="75" t="str">
        <f>IFERROR(INDEX(入力!$BV$3:$CN$1048576,MATCH(ROW(J259)-ROW(J$3),入力!$BB$3:$BB$1048576,0),MATCH(J$3,入力!$BV$2:$CN$2,0)),"")</f>
        <v/>
      </c>
      <c r="K259" s="75" t="str">
        <f>IFERROR(INDEX(入力!$BV$3:$CN$1048576,MATCH(ROW(K259)-ROW(K$3),入力!$BB$3:$BB$1048576,0),MATCH(K$3,入力!$BV$2:$CN$2,0)),"")</f>
        <v/>
      </c>
      <c r="L259" s="75" t="str">
        <f>IFERROR(INDEX(入力!$BV$3:$CN$1048576,MATCH(ROW(L259)-ROW(L$3),入力!$BB$3:$BB$1048576,0),MATCH(L$3,入力!$BV$2:$CN$2,0)),"")</f>
        <v/>
      </c>
      <c r="M259" s="117" t="str">
        <f>IFERROR(IF(履歴検索!$A259="","",INDEX(入力!$BV$3:$CN$1048576,MATCH(ROW(M259)-ROW(M$3),入力!$BB$3:$BB$1048576,0),MATCH(M$3,入力!$BV$2:$CN$2,0))),"")</f>
        <v/>
      </c>
      <c r="N259" s="75" t="str">
        <f>IFERROR(INDEX(入力!$BV$3:$CN$1048576,MATCH(ROW(N259)-ROW(N$3),入力!$BB$3:$BB$1048576,0),MATCH(N$3,入力!$BV$2:$CN$2,0)),"")</f>
        <v/>
      </c>
      <c r="O259" s="294" t="str">
        <f>IFERROR(INDEX(入力!$CJ$3:$CN$1048576,MATCH(ROW(O259)-ROW(O$3),入力!$BB$3:$BB$1048576,0),MATCH(O$3,入力!$CJ$2:$CN$2,0)),"")</f>
        <v/>
      </c>
      <c r="P259" s="294" t="str">
        <f>IFERROR(INDEX(入力!$CJ$3:$CN$1048576,MATCH(ROW(P259)-ROW(P$3),入力!$BB$3:$BB$1048576,0),MATCH(P$3,入力!$CJ$2:$CN$2,0)),"")</f>
        <v/>
      </c>
      <c r="Q259" s="294" t="str">
        <f>IFERROR(INDEX(入力!$BV$3:$CN$1048576,MATCH(ROW(Q259)-ROW(Q$3),入力!$BB$3:$BB$1048576,0),MATCH(Q$3,入力!$BV$2:$CN$2,0)),"")</f>
        <v/>
      </c>
      <c r="R259" s="77" t="str">
        <f>IFERROR(INDEX(入力!$BV$3:$CN$1048576,MATCH(ROW(R259)-ROW(R$3),入力!$BB$3:$BB$1048576,0),MATCH(R$3,入力!$BV$2:$CN$2,0)),"")</f>
        <v/>
      </c>
      <c r="S259" s="77" t="str">
        <f>IFERROR(INDEX(入力!$BV$3:$CN$1048576,MATCH(ROW(S259)-ROW(S$3),入力!$BB$3:$BB$1048576,0),MATCH(S$3,入力!$BV$2:$CN$2,0)),"")</f>
        <v/>
      </c>
      <c r="U259" s="28" t="str">
        <f>IF(Z259="","",COUNT($Z$4:Z259))</f>
        <v/>
      </c>
      <c r="V259" s="73" t="str">
        <f t="shared" si="4"/>
        <v/>
      </c>
      <c r="W259" s="113" t="str">
        <f>IF(OR($B259="",$B259=$B260),"",SUMIF($B$4:$B259,$B259,Q$4:Q259))</f>
        <v/>
      </c>
      <c r="X259" s="113" t="str">
        <f>IF(OR($B259="",$B259=$B260),"",SUMIF($B$4:$B259,$B259,K$4:K259)-Y259)</f>
        <v/>
      </c>
      <c r="Y259" s="113" t="str">
        <f>IF(OR($B259="",$B259=$B260),"",SUMIFS(K$4:K259,B$4:B259,$B259,F$4:F259,$Y$3))</f>
        <v/>
      </c>
      <c r="Z259" s="113" t="str">
        <f>IF(OR($B259="",$B259=$B260),"",SUMIF($B$4:$B259,$B259,S$4:S259))</f>
        <v/>
      </c>
    </row>
    <row r="260" spans="1:26" ht="25.05" customHeight="1" x14ac:dyDescent="0.2">
      <c r="A260" s="133" t="str">
        <f>IF(OR(B260="",AND(B259=B260,D259=D260)),"",MAX($A$4:A259)+1)</f>
        <v/>
      </c>
      <c r="B260" s="73" t="str">
        <f>IFERROR(INDEX(入力!$BV$3:$CN$1048576,MATCH(ROW(B260)-ROW(B$3),入力!$BB$3:$BB$1048576,0),MATCH(B$3,入力!$BV$2:$CN$2,0)),"")</f>
        <v/>
      </c>
      <c r="C260" s="74" t="str">
        <f>IFERROR(INDEX(入力!$BV$3:$CN$1048576,MATCH(ROW(C260)-ROW(C$3),入力!$BB$3:$BB$1048576,0),MATCH(C$3,入力!$BV$2:$CN$2,0)),"")</f>
        <v/>
      </c>
      <c r="D260" s="75" t="str">
        <f>IFERROR(INDEX(入力!$BO$3:$BO$1048576,MATCH(ROW(D260)-ROW(D$3),入力!$BB$3:$BB$1048576,0),0),"")</f>
        <v/>
      </c>
      <c r="E260" s="74" t="str">
        <f>IFERROR(INDEX(入力!$BV$3:$CN$1048576,MATCH(ROW(E260)-ROW(E$3),入力!$BB$3:$BB$1048576,0),MATCH(E$3,入力!$BV$2:$CN$2,0)),"")</f>
        <v/>
      </c>
      <c r="F260" s="74" t="str">
        <f>IFERROR(INDEX(入力!$BV$3:$CN$1048576,MATCH(ROW(F260)-ROW(F$3),入力!$BB$3:$BB$1048576,0),MATCH(F$3,入力!$BV$2:$CN$2,0)),"")</f>
        <v/>
      </c>
      <c r="G260" s="74" t="str">
        <f>IFERROR(INDEX(入力!$BV$3:$CN$1048576,MATCH(ROW(G260)-ROW(G$3),入力!$BB$3:$BB$1048576,0),MATCH(G$3,入力!$BV$2:$CN$2,0)),"")</f>
        <v/>
      </c>
      <c r="H260" s="75" t="str">
        <f>IFERROR(INDEX(入力!$BV$3:$CN$1048576,MATCH(ROW(H260)-ROW(H$3),入力!$BB$3:$BB$1048576,0),MATCH(H$3,入力!$BV$2:$CN$2,0)),"")</f>
        <v/>
      </c>
      <c r="I260" s="76" t="str">
        <f>IFERROR(INDEX(入力!$BV$3:$CN$1048576,MATCH(ROW(I260)-ROW(I$3),入力!$BB$3:$BB$1048576,0),MATCH(I$3,入力!$BV$2:$CN$2,0)),"")</f>
        <v/>
      </c>
      <c r="J260" s="75" t="str">
        <f>IFERROR(INDEX(入力!$BV$3:$CN$1048576,MATCH(ROW(J260)-ROW(J$3),入力!$BB$3:$BB$1048576,0),MATCH(J$3,入力!$BV$2:$CN$2,0)),"")</f>
        <v/>
      </c>
      <c r="K260" s="75" t="str">
        <f>IFERROR(INDEX(入力!$BV$3:$CN$1048576,MATCH(ROW(K260)-ROW(K$3),入力!$BB$3:$BB$1048576,0),MATCH(K$3,入力!$BV$2:$CN$2,0)),"")</f>
        <v/>
      </c>
      <c r="L260" s="75" t="str">
        <f>IFERROR(INDEX(入力!$BV$3:$CN$1048576,MATCH(ROW(L260)-ROW(L$3),入力!$BB$3:$BB$1048576,0),MATCH(L$3,入力!$BV$2:$CN$2,0)),"")</f>
        <v/>
      </c>
      <c r="M260" s="117" t="str">
        <f>IFERROR(IF(履歴検索!$A260="","",INDEX(入力!$BV$3:$CN$1048576,MATCH(ROW(M260)-ROW(M$3),入力!$BB$3:$BB$1048576,0),MATCH(M$3,入力!$BV$2:$CN$2,0))),"")</f>
        <v/>
      </c>
      <c r="N260" s="75" t="str">
        <f>IFERROR(INDEX(入力!$BV$3:$CN$1048576,MATCH(ROW(N260)-ROW(N$3),入力!$BB$3:$BB$1048576,0),MATCH(N$3,入力!$BV$2:$CN$2,0)),"")</f>
        <v/>
      </c>
      <c r="O260" s="294" t="str">
        <f>IFERROR(INDEX(入力!$CJ$3:$CN$1048576,MATCH(ROW(O260)-ROW(O$3),入力!$BB$3:$BB$1048576,0),MATCH(O$3,入力!$CJ$2:$CN$2,0)),"")</f>
        <v/>
      </c>
      <c r="P260" s="294" t="str">
        <f>IFERROR(INDEX(入力!$CJ$3:$CN$1048576,MATCH(ROW(P260)-ROW(P$3),入力!$BB$3:$BB$1048576,0),MATCH(P$3,入力!$CJ$2:$CN$2,0)),"")</f>
        <v/>
      </c>
      <c r="Q260" s="294" t="str">
        <f>IFERROR(INDEX(入力!$BV$3:$CN$1048576,MATCH(ROW(Q260)-ROW(Q$3),入力!$BB$3:$BB$1048576,0),MATCH(Q$3,入力!$BV$2:$CN$2,0)),"")</f>
        <v/>
      </c>
      <c r="R260" s="77" t="str">
        <f>IFERROR(INDEX(入力!$BV$3:$CN$1048576,MATCH(ROW(R260)-ROW(R$3),入力!$BB$3:$BB$1048576,0),MATCH(R$3,入力!$BV$2:$CN$2,0)),"")</f>
        <v/>
      </c>
      <c r="S260" s="77" t="str">
        <f>IFERROR(INDEX(入力!$BV$3:$CN$1048576,MATCH(ROW(S260)-ROW(S$3),入力!$BB$3:$BB$1048576,0),MATCH(S$3,入力!$BV$2:$CN$2,0)),"")</f>
        <v/>
      </c>
      <c r="U260" s="28" t="str">
        <f>IF(Z260="","",COUNT($Z$4:Z260))</f>
        <v/>
      </c>
      <c r="V260" s="73" t="str">
        <f t="shared" si="4"/>
        <v/>
      </c>
      <c r="W260" s="113" t="str">
        <f>IF(OR($B260="",$B260=$B261),"",SUMIF($B$4:$B260,$B260,Q$4:Q260))</f>
        <v/>
      </c>
      <c r="X260" s="113" t="str">
        <f>IF(OR($B260="",$B260=$B261),"",SUMIF($B$4:$B260,$B260,K$4:K260)-Y260)</f>
        <v/>
      </c>
      <c r="Y260" s="113" t="str">
        <f>IF(OR($B260="",$B260=$B261),"",SUMIFS(K$4:K260,B$4:B260,$B260,F$4:F260,$Y$3))</f>
        <v/>
      </c>
      <c r="Z260" s="113" t="str">
        <f>IF(OR($B260="",$B260=$B261),"",SUMIF($B$4:$B260,$B260,S$4:S260))</f>
        <v/>
      </c>
    </row>
    <row r="261" spans="1:26" ht="25.05" customHeight="1" x14ac:dyDescent="0.2">
      <c r="A261" s="133" t="str">
        <f>IF(OR(B261="",AND(B260=B261,D260=D261)),"",MAX($A$4:A260)+1)</f>
        <v/>
      </c>
      <c r="B261" s="73" t="str">
        <f>IFERROR(INDEX(入力!$BV$3:$CN$1048576,MATCH(ROW(B261)-ROW(B$3),入力!$BB$3:$BB$1048576,0),MATCH(B$3,入力!$BV$2:$CN$2,0)),"")</f>
        <v/>
      </c>
      <c r="C261" s="74" t="str">
        <f>IFERROR(INDEX(入力!$BV$3:$CN$1048576,MATCH(ROW(C261)-ROW(C$3),入力!$BB$3:$BB$1048576,0),MATCH(C$3,入力!$BV$2:$CN$2,0)),"")</f>
        <v/>
      </c>
      <c r="D261" s="75" t="str">
        <f>IFERROR(INDEX(入力!$BO$3:$BO$1048576,MATCH(ROW(D261)-ROW(D$3),入力!$BB$3:$BB$1048576,0),0),"")</f>
        <v/>
      </c>
      <c r="E261" s="74" t="str">
        <f>IFERROR(INDEX(入力!$BV$3:$CN$1048576,MATCH(ROW(E261)-ROW(E$3),入力!$BB$3:$BB$1048576,0),MATCH(E$3,入力!$BV$2:$CN$2,0)),"")</f>
        <v/>
      </c>
      <c r="F261" s="74" t="str">
        <f>IFERROR(INDEX(入力!$BV$3:$CN$1048576,MATCH(ROW(F261)-ROW(F$3),入力!$BB$3:$BB$1048576,0),MATCH(F$3,入力!$BV$2:$CN$2,0)),"")</f>
        <v/>
      </c>
      <c r="G261" s="74" t="str">
        <f>IFERROR(INDEX(入力!$BV$3:$CN$1048576,MATCH(ROW(G261)-ROW(G$3),入力!$BB$3:$BB$1048576,0),MATCH(G$3,入力!$BV$2:$CN$2,0)),"")</f>
        <v/>
      </c>
      <c r="H261" s="75" t="str">
        <f>IFERROR(INDEX(入力!$BV$3:$CN$1048576,MATCH(ROW(H261)-ROW(H$3),入力!$BB$3:$BB$1048576,0),MATCH(H$3,入力!$BV$2:$CN$2,0)),"")</f>
        <v/>
      </c>
      <c r="I261" s="76" t="str">
        <f>IFERROR(INDEX(入力!$BV$3:$CN$1048576,MATCH(ROW(I261)-ROW(I$3),入力!$BB$3:$BB$1048576,0),MATCH(I$3,入力!$BV$2:$CN$2,0)),"")</f>
        <v/>
      </c>
      <c r="J261" s="75" t="str">
        <f>IFERROR(INDEX(入力!$BV$3:$CN$1048576,MATCH(ROW(J261)-ROW(J$3),入力!$BB$3:$BB$1048576,0),MATCH(J$3,入力!$BV$2:$CN$2,0)),"")</f>
        <v/>
      </c>
      <c r="K261" s="75" t="str">
        <f>IFERROR(INDEX(入力!$BV$3:$CN$1048576,MATCH(ROW(K261)-ROW(K$3),入力!$BB$3:$BB$1048576,0),MATCH(K$3,入力!$BV$2:$CN$2,0)),"")</f>
        <v/>
      </c>
      <c r="L261" s="75" t="str">
        <f>IFERROR(INDEX(入力!$BV$3:$CN$1048576,MATCH(ROW(L261)-ROW(L$3),入力!$BB$3:$BB$1048576,0),MATCH(L$3,入力!$BV$2:$CN$2,0)),"")</f>
        <v/>
      </c>
      <c r="M261" s="117" t="str">
        <f>IFERROR(IF(履歴検索!$A261="","",INDEX(入力!$BV$3:$CN$1048576,MATCH(ROW(M261)-ROW(M$3),入力!$BB$3:$BB$1048576,0),MATCH(M$3,入力!$BV$2:$CN$2,0))),"")</f>
        <v/>
      </c>
      <c r="N261" s="75" t="str">
        <f>IFERROR(INDEX(入力!$BV$3:$CN$1048576,MATCH(ROW(N261)-ROW(N$3),入力!$BB$3:$BB$1048576,0),MATCH(N$3,入力!$BV$2:$CN$2,0)),"")</f>
        <v/>
      </c>
      <c r="O261" s="294" t="str">
        <f>IFERROR(INDEX(入力!$CJ$3:$CN$1048576,MATCH(ROW(O261)-ROW(O$3),入力!$BB$3:$BB$1048576,0),MATCH(O$3,入力!$CJ$2:$CN$2,0)),"")</f>
        <v/>
      </c>
      <c r="P261" s="294" t="str">
        <f>IFERROR(INDEX(入力!$CJ$3:$CN$1048576,MATCH(ROW(P261)-ROW(P$3),入力!$BB$3:$BB$1048576,0),MATCH(P$3,入力!$CJ$2:$CN$2,0)),"")</f>
        <v/>
      </c>
      <c r="Q261" s="294" t="str">
        <f>IFERROR(INDEX(入力!$BV$3:$CN$1048576,MATCH(ROW(Q261)-ROW(Q$3),入力!$BB$3:$BB$1048576,0),MATCH(Q$3,入力!$BV$2:$CN$2,0)),"")</f>
        <v/>
      </c>
      <c r="R261" s="77" t="str">
        <f>IFERROR(INDEX(入力!$BV$3:$CN$1048576,MATCH(ROW(R261)-ROW(R$3),入力!$BB$3:$BB$1048576,0),MATCH(R$3,入力!$BV$2:$CN$2,0)),"")</f>
        <v/>
      </c>
      <c r="S261" s="77" t="str">
        <f>IFERROR(INDEX(入力!$BV$3:$CN$1048576,MATCH(ROW(S261)-ROW(S$3),入力!$BB$3:$BB$1048576,0),MATCH(S$3,入力!$BV$2:$CN$2,0)),"")</f>
        <v/>
      </c>
      <c r="U261" s="28" t="str">
        <f>IF(Z261="","",COUNT($Z$4:Z261))</f>
        <v/>
      </c>
      <c r="V261" s="73" t="str">
        <f t="shared" si="4"/>
        <v/>
      </c>
      <c r="W261" s="113" t="str">
        <f>IF(OR($B261="",$B261=$B262),"",SUMIF($B$4:$B261,$B261,Q$4:Q261))</f>
        <v/>
      </c>
      <c r="X261" s="113" t="str">
        <f>IF(OR($B261="",$B261=$B262),"",SUMIF($B$4:$B261,$B261,K$4:K261)-Y261)</f>
        <v/>
      </c>
      <c r="Y261" s="113" t="str">
        <f>IF(OR($B261="",$B261=$B262),"",SUMIFS(K$4:K261,B$4:B261,$B261,F$4:F261,$Y$3))</f>
        <v/>
      </c>
      <c r="Z261" s="113" t="str">
        <f>IF(OR($B261="",$B261=$B262),"",SUMIF($B$4:$B261,$B261,S$4:S261))</f>
        <v/>
      </c>
    </row>
    <row r="262" spans="1:26" ht="25.05" customHeight="1" x14ac:dyDescent="0.2">
      <c r="A262" s="133" t="str">
        <f>IF(OR(B262="",AND(B261=B262,D261=D262)),"",MAX($A$4:A261)+1)</f>
        <v/>
      </c>
      <c r="B262" s="73" t="str">
        <f>IFERROR(INDEX(入力!$BV$3:$CN$1048576,MATCH(ROW(B262)-ROW(B$3),入力!$BB$3:$BB$1048576,0),MATCH(B$3,入力!$BV$2:$CN$2,0)),"")</f>
        <v/>
      </c>
      <c r="C262" s="74" t="str">
        <f>IFERROR(INDEX(入力!$BV$3:$CN$1048576,MATCH(ROW(C262)-ROW(C$3),入力!$BB$3:$BB$1048576,0),MATCH(C$3,入力!$BV$2:$CN$2,0)),"")</f>
        <v/>
      </c>
      <c r="D262" s="75" t="str">
        <f>IFERROR(INDEX(入力!$BO$3:$BO$1048576,MATCH(ROW(D262)-ROW(D$3),入力!$BB$3:$BB$1048576,0),0),"")</f>
        <v/>
      </c>
      <c r="E262" s="74" t="str">
        <f>IFERROR(INDEX(入力!$BV$3:$CN$1048576,MATCH(ROW(E262)-ROW(E$3),入力!$BB$3:$BB$1048576,0),MATCH(E$3,入力!$BV$2:$CN$2,0)),"")</f>
        <v/>
      </c>
      <c r="F262" s="74" t="str">
        <f>IFERROR(INDEX(入力!$BV$3:$CN$1048576,MATCH(ROW(F262)-ROW(F$3),入力!$BB$3:$BB$1048576,0),MATCH(F$3,入力!$BV$2:$CN$2,0)),"")</f>
        <v/>
      </c>
      <c r="G262" s="74" t="str">
        <f>IFERROR(INDEX(入力!$BV$3:$CN$1048576,MATCH(ROW(G262)-ROW(G$3),入力!$BB$3:$BB$1048576,0),MATCH(G$3,入力!$BV$2:$CN$2,0)),"")</f>
        <v/>
      </c>
      <c r="H262" s="75" t="str">
        <f>IFERROR(INDEX(入力!$BV$3:$CN$1048576,MATCH(ROW(H262)-ROW(H$3),入力!$BB$3:$BB$1048576,0),MATCH(H$3,入力!$BV$2:$CN$2,0)),"")</f>
        <v/>
      </c>
      <c r="I262" s="76" t="str">
        <f>IFERROR(INDEX(入力!$BV$3:$CN$1048576,MATCH(ROW(I262)-ROW(I$3),入力!$BB$3:$BB$1048576,0),MATCH(I$3,入力!$BV$2:$CN$2,0)),"")</f>
        <v/>
      </c>
      <c r="J262" s="75" t="str">
        <f>IFERROR(INDEX(入力!$BV$3:$CN$1048576,MATCH(ROW(J262)-ROW(J$3),入力!$BB$3:$BB$1048576,0),MATCH(J$3,入力!$BV$2:$CN$2,0)),"")</f>
        <v/>
      </c>
      <c r="K262" s="75" t="str">
        <f>IFERROR(INDEX(入力!$BV$3:$CN$1048576,MATCH(ROW(K262)-ROW(K$3),入力!$BB$3:$BB$1048576,0),MATCH(K$3,入力!$BV$2:$CN$2,0)),"")</f>
        <v/>
      </c>
      <c r="L262" s="75" t="str">
        <f>IFERROR(INDEX(入力!$BV$3:$CN$1048576,MATCH(ROW(L262)-ROW(L$3),入力!$BB$3:$BB$1048576,0),MATCH(L$3,入力!$BV$2:$CN$2,0)),"")</f>
        <v/>
      </c>
      <c r="M262" s="117" t="str">
        <f>IFERROR(IF(履歴検索!$A262="","",INDEX(入力!$BV$3:$CN$1048576,MATCH(ROW(M262)-ROW(M$3),入力!$BB$3:$BB$1048576,0),MATCH(M$3,入力!$BV$2:$CN$2,0))),"")</f>
        <v/>
      </c>
      <c r="N262" s="75" t="str">
        <f>IFERROR(INDEX(入力!$BV$3:$CN$1048576,MATCH(ROW(N262)-ROW(N$3),入力!$BB$3:$BB$1048576,0),MATCH(N$3,入力!$BV$2:$CN$2,0)),"")</f>
        <v/>
      </c>
      <c r="O262" s="294" t="str">
        <f>IFERROR(INDEX(入力!$CJ$3:$CN$1048576,MATCH(ROW(O262)-ROW(O$3),入力!$BB$3:$BB$1048576,0),MATCH(O$3,入力!$CJ$2:$CN$2,0)),"")</f>
        <v/>
      </c>
      <c r="P262" s="294" t="str">
        <f>IFERROR(INDEX(入力!$CJ$3:$CN$1048576,MATCH(ROW(P262)-ROW(P$3),入力!$BB$3:$BB$1048576,0),MATCH(P$3,入力!$CJ$2:$CN$2,0)),"")</f>
        <v/>
      </c>
      <c r="Q262" s="294" t="str">
        <f>IFERROR(INDEX(入力!$BV$3:$CN$1048576,MATCH(ROW(Q262)-ROW(Q$3),入力!$BB$3:$BB$1048576,0),MATCH(Q$3,入力!$BV$2:$CN$2,0)),"")</f>
        <v/>
      </c>
      <c r="R262" s="77" t="str">
        <f>IFERROR(INDEX(入力!$BV$3:$CN$1048576,MATCH(ROW(R262)-ROW(R$3),入力!$BB$3:$BB$1048576,0),MATCH(R$3,入力!$BV$2:$CN$2,0)),"")</f>
        <v/>
      </c>
      <c r="S262" s="77" t="str">
        <f>IFERROR(INDEX(入力!$BV$3:$CN$1048576,MATCH(ROW(S262)-ROW(S$3),入力!$BB$3:$BB$1048576,0),MATCH(S$3,入力!$BV$2:$CN$2,0)),"")</f>
        <v/>
      </c>
      <c r="U262" s="28" t="str">
        <f>IF(Z262="","",COUNT($Z$4:Z262))</f>
        <v/>
      </c>
      <c r="V262" s="73" t="str">
        <f t="shared" si="4"/>
        <v/>
      </c>
      <c r="W262" s="113" t="str">
        <f>IF(OR($B262="",$B262=$B263),"",SUMIF($B$4:$B262,$B262,Q$4:Q262))</f>
        <v/>
      </c>
      <c r="X262" s="113" t="str">
        <f>IF(OR($B262="",$B262=$B263),"",SUMIF($B$4:$B262,$B262,K$4:K262)-Y262)</f>
        <v/>
      </c>
      <c r="Y262" s="113" t="str">
        <f>IF(OR($B262="",$B262=$B263),"",SUMIFS(K$4:K262,B$4:B262,$B262,F$4:F262,$Y$3))</f>
        <v/>
      </c>
      <c r="Z262" s="113" t="str">
        <f>IF(OR($B262="",$B262=$B263),"",SUMIF($B$4:$B262,$B262,S$4:S262))</f>
        <v/>
      </c>
    </row>
    <row r="263" spans="1:26" ht="25.05" customHeight="1" x14ac:dyDescent="0.2">
      <c r="A263" s="133" t="str">
        <f>IF(OR(B263="",AND(B262=B263,D262=D263)),"",MAX($A$4:A262)+1)</f>
        <v/>
      </c>
      <c r="B263" s="73" t="str">
        <f>IFERROR(INDEX(入力!$BV$3:$CN$1048576,MATCH(ROW(B263)-ROW(B$3),入力!$BB$3:$BB$1048576,0),MATCH(B$3,入力!$BV$2:$CN$2,0)),"")</f>
        <v/>
      </c>
      <c r="C263" s="74" t="str">
        <f>IFERROR(INDEX(入力!$BV$3:$CN$1048576,MATCH(ROW(C263)-ROW(C$3),入力!$BB$3:$BB$1048576,0),MATCH(C$3,入力!$BV$2:$CN$2,0)),"")</f>
        <v/>
      </c>
      <c r="D263" s="75" t="str">
        <f>IFERROR(INDEX(入力!$BO$3:$BO$1048576,MATCH(ROW(D263)-ROW(D$3),入力!$BB$3:$BB$1048576,0),0),"")</f>
        <v/>
      </c>
      <c r="E263" s="74" t="str">
        <f>IFERROR(INDEX(入力!$BV$3:$CN$1048576,MATCH(ROW(E263)-ROW(E$3),入力!$BB$3:$BB$1048576,0),MATCH(E$3,入力!$BV$2:$CN$2,0)),"")</f>
        <v/>
      </c>
      <c r="F263" s="74" t="str">
        <f>IFERROR(INDEX(入力!$BV$3:$CN$1048576,MATCH(ROW(F263)-ROW(F$3),入力!$BB$3:$BB$1048576,0),MATCH(F$3,入力!$BV$2:$CN$2,0)),"")</f>
        <v/>
      </c>
      <c r="G263" s="74" t="str">
        <f>IFERROR(INDEX(入力!$BV$3:$CN$1048576,MATCH(ROW(G263)-ROW(G$3),入力!$BB$3:$BB$1048576,0),MATCH(G$3,入力!$BV$2:$CN$2,0)),"")</f>
        <v/>
      </c>
      <c r="H263" s="75" t="str">
        <f>IFERROR(INDEX(入力!$BV$3:$CN$1048576,MATCH(ROW(H263)-ROW(H$3),入力!$BB$3:$BB$1048576,0),MATCH(H$3,入力!$BV$2:$CN$2,0)),"")</f>
        <v/>
      </c>
      <c r="I263" s="76" t="str">
        <f>IFERROR(INDEX(入力!$BV$3:$CN$1048576,MATCH(ROW(I263)-ROW(I$3),入力!$BB$3:$BB$1048576,0),MATCH(I$3,入力!$BV$2:$CN$2,0)),"")</f>
        <v/>
      </c>
      <c r="J263" s="75" t="str">
        <f>IFERROR(INDEX(入力!$BV$3:$CN$1048576,MATCH(ROW(J263)-ROW(J$3),入力!$BB$3:$BB$1048576,0),MATCH(J$3,入力!$BV$2:$CN$2,0)),"")</f>
        <v/>
      </c>
      <c r="K263" s="75" t="str">
        <f>IFERROR(INDEX(入力!$BV$3:$CN$1048576,MATCH(ROW(K263)-ROW(K$3),入力!$BB$3:$BB$1048576,0),MATCH(K$3,入力!$BV$2:$CN$2,0)),"")</f>
        <v/>
      </c>
      <c r="L263" s="75" t="str">
        <f>IFERROR(INDEX(入力!$BV$3:$CN$1048576,MATCH(ROW(L263)-ROW(L$3),入力!$BB$3:$BB$1048576,0),MATCH(L$3,入力!$BV$2:$CN$2,0)),"")</f>
        <v/>
      </c>
      <c r="M263" s="117" t="str">
        <f>IFERROR(IF(履歴検索!$A263="","",INDEX(入力!$BV$3:$CN$1048576,MATCH(ROW(M263)-ROW(M$3),入力!$BB$3:$BB$1048576,0),MATCH(M$3,入力!$BV$2:$CN$2,0))),"")</f>
        <v/>
      </c>
      <c r="N263" s="75" t="str">
        <f>IFERROR(INDEX(入力!$BV$3:$CN$1048576,MATCH(ROW(N263)-ROW(N$3),入力!$BB$3:$BB$1048576,0),MATCH(N$3,入力!$BV$2:$CN$2,0)),"")</f>
        <v/>
      </c>
      <c r="O263" s="294" t="str">
        <f>IFERROR(INDEX(入力!$CJ$3:$CN$1048576,MATCH(ROW(O263)-ROW(O$3),入力!$BB$3:$BB$1048576,0),MATCH(O$3,入力!$CJ$2:$CN$2,0)),"")</f>
        <v/>
      </c>
      <c r="P263" s="294" t="str">
        <f>IFERROR(INDEX(入力!$CJ$3:$CN$1048576,MATCH(ROW(P263)-ROW(P$3),入力!$BB$3:$BB$1048576,0),MATCH(P$3,入力!$CJ$2:$CN$2,0)),"")</f>
        <v/>
      </c>
      <c r="Q263" s="294" t="str">
        <f>IFERROR(INDEX(入力!$BV$3:$CN$1048576,MATCH(ROW(Q263)-ROW(Q$3),入力!$BB$3:$BB$1048576,0),MATCH(Q$3,入力!$BV$2:$CN$2,0)),"")</f>
        <v/>
      </c>
      <c r="R263" s="77" t="str">
        <f>IFERROR(INDEX(入力!$BV$3:$CN$1048576,MATCH(ROW(R263)-ROW(R$3),入力!$BB$3:$BB$1048576,0),MATCH(R$3,入力!$BV$2:$CN$2,0)),"")</f>
        <v/>
      </c>
      <c r="S263" s="77" t="str">
        <f>IFERROR(INDEX(入力!$BV$3:$CN$1048576,MATCH(ROW(S263)-ROW(S$3),入力!$BB$3:$BB$1048576,0),MATCH(S$3,入力!$BV$2:$CN$2,0)),"")</f>
        <v/>
      </c>
      <c r="U263" s="28" t="str">
        <f>IF(Z263="","",COUNT($Z$4:Z263))</f>
        <v/>
      </c>
      <c r="V263" s="73" t="str">
        <f t="shared" si="4"/>
        <v/>
      </c>
      <c r="W263" s="113" t="str">
        <f>IF(OR($B263="",$B263=$B264),"",SUMIF($B$4:$B263,$B263,Q$4:Q263))</f>
        <v/>
      </c>
      <c r="X263" s="113" t="str">
        <f>IF(OR($B263="",$B263=$B264),"",SUMIF($B$4:$B263,$B263,K$4:K263)-Y263)</f>
        <v/>
      </c>
      <c r="Y263" s="113" t="str">
        <f>IF(OR($B263="",$B263=$B264),"",SUMIFS(K$4:K263,B$4:B263,$B263,F$4:F263,$Y$3))</f>
        <v/>
      </c>
      <c r="Z263" s="113" t="str">
        <f>IF(OR($B263="",$B263=$B264),"",SUMIF($B$4:$B263,$B263,S$4:S263))</f>
        <v/>
      </c>
    </row>
    <row r="264" spans="1:26" ht="25.05" customHeight="1" x14ac:dyDescent="0.2">
      <c r="A264" s="133" t="str">
        <f>IF(OR(B264="",AND(B263=B264,D263=D264)),"",MAX($A$4:A263)+1)</f>
        <v/>
      </c>
      <c r="B264" s="73" t="str">
        <f>IFERROR(INDEX(入力!$BV$3:$CN$1048576,MATCH(ROW(B264)-ROW(B$3),入力!$BB$3:$BB$1048576,0),MATCH(B$3,入力!$BV$2:$CN$2,0)),"")</f>
        <v/>
      </c>
      <c r="C264" s="74" t="str">
        <f>IFERROR(INDEX(入力!$BV$3:$CN$1048576,MATCH(ROW(C264)-ROW(C$3),入力!$BB$3:$BB$1048576,0),MATCH(C$3,入力!$BV$2:$CN$2,0)),"")</f>
        <v/>
      </c>
      <c r="D264" s="75" t="str">
        <f>IFERROR(INDEX(入力!$BO$3:$BO$1048576,MATCH(ROW(D264)-ROW(D$3),入力!$BB$3:$BB$1048576,0),0),"")</f>
        <v/>
      </c>
      <c r="E264" s="74" t="str">
        <f>IFERROR(INDEX(入力!$BV$3:$CN$1048576,MATCH(ROW(E264)-ROW(E$3),入力!$BB$3:$BB$1048576,0),MATCH(E$3,入力!$BV$2:$CN$2,0)),"")</f>
        <v/>
      </c>
      <c r="F264" s="74" t="str">
        <f>IFERROR(INDEX(入力!$BV$3:$CN$1048576,MATCH(ROW(F264)-ROW(F$3),入力!$BB$3:$BB$1048576,0),MATCH(F$3,入力!$BV$2:$CN$2,0)),"")</f>
        <v/>
      </c>
      <c r="G264" s="74" t="str">
        <f>IFERROR(INDEX(入力!$BV$3:$CN$1048576,MATCH(ROW(G264)-ROW(G$3),入力!$BB$3:$BB$1048576,0),MATCH(G$3,入力!$BV$2:$CN$2,0)),"")</f>
        <v/>
      </c>
      <c r="H264" s="75" t="str">
        <f>IFERROR(INDEX(入力!$BV$3:$CN$1048576,MATCH(ROW(H264)-ROW(H$3),入力!$BB$3:$BB$1048576,0),MATCH(H$3,入力!$BV$2:$CN$2,0)),"")</f>
        <v/>
      </c>
      <c r="I264" s="76" t="str">
        <f>IFERROR(INDEX(入力!$BV$3:$CN$1048576,MATCH(ROW(I264)-ROW(I$3),入力!$BB$3:$BB$1048576,0),MATCH(I$3,入力!$BV$2:$CN$2,0)),"")</f>
        <v/>
      </c>
      <c r="J264" s="75" t="str">
        <f>IFERROR(INDEX(入力!$BV$3:$CN$1048576,MATCH(ROW(J264)-ROW(J$3),入力!$BB$3:$BB$1048576,0),MATCH(J$3,入力!$BV$2:$CN$2,0)),"")</f>
        <v/>
      </c>
      <c r="K264" s="75" t="str">
        <f>IFERROR(INDEX(入力!$BV$3:$CN$1048576,MATCH(ROW(K264)-ROW(K$3),入力!$BB$3:$BB$1048576,0),MATCH(K$3,入力!$BV$2:$CN$2,0)),"")</f>
        <v/>
      </c>
      <c r="L264" s="75" t="str">
        <f>IFERROR(INDEX(入力!$BV$3:$CN$1048576,MATCH(ROW(L264)-ROW(L$3),入力!$BB$3:$BB$1048576,0),MATCH(L$3,入力!$BV$2:$CN$2,0)),"")</f>
        <v/>
      </c>
      <c r="M264" s="117" t="str">
        <f>IFERROR(IF(履歴検索!$A264="","",INDEX(入力!$BV$3:$CN$1048576,MATCH(ROW(M264)-ROW(M$3),入力!$BB$3:$BB$1048576,0),MATCH(M$3,入力!$BV$2:$CN$2,0))),"")</f>
        <v/>
      </c>
      <c r="N264" s="75" t="str">
        <f>IFERROR(INDEX(入力!$BV$3:$CN$1048576,MATCH(ROW(N264)-ROW(N$3),入力!$BB$3:$BB$1048576,0),MATCH(N$3,入力!$BV$2:$CN$2,0)),"")</f>
        <v/>
      </c>
      <c r="O264" s="294" t="str">
        <f>IFERROR(INDEX(入力!$CJ$3:$CN$1048576,MATCH(ROW(O264)-ROW(O$3),入力!$BB$3:$BB$1048576,0),MATCH(O$3,入力!$CJ$2:$CN$2,0)),"")</f>
        <v/>
      </c>
      <c r="P264" s="294" t="str">
        <f>IFERROR(INDEX(入力!$CJ$3:$CN$1048576,MATCH(ROW(P264)-ROW(P$3),入力!$BB$3:$BB$1048576,0),MATCH(P$3,入力!$CJ$2:$CN$2,0)),"")</f>
        <v/>
      </c>
      <c r="Q264" s="294" t="str">
        <f>IFERROR(INDEX(入力!$BV$3:$CN$1048576,MATCH(ROW(Q264)-ROW(Q$3),入力!$BB$3:$BB$1048576,0),MATCH(Q$3,入力!$BV$2:$CN$2,0)),"")</f>
        <v/>
      </c>
      <c r="R264" s="77" t="str">
        <f>IFERROR(INDEX(入力!$BV$3:$CN$1048576,MATCH(ROW(R264)-ROW(R$3),入力!$BB$3:$BB$1048576,0),MATCH(R$3,入力!$BV$2:$CN$2,0)),"")</f>
        <v/>
      </c>
      <c r="S264" s="77" t="str">
        <f>IFERROR(INDEX(入力!$BV$3:$CN$1048576,MATCH(ROW(S264)-ROW(S$3),入力!$BB$3:$BB$1048576,0),MATCH(S$3,入力!$BV$2:$CN$2,0)),"")</f>
        <v/>
      </c>
      <c r="U264" s="28" t="str">
        <f>IF(Z264="","",COUNT($Z$4:Z264))</f>
        <v/>
      </c>
      <c r="V264" s="73" t="str">
        <f t="shared" si="4"/>
        <v/>
      </c>
      <c r="W264" s="113" t="str">
        <f>IF(OR($B264="",$B264=$B265),"",SUMIF($B$4:$B264,$B264,Q$4:Q264))</f>
        <v/>
      </c>
      <c r="X264" s="113" t="str">
        <f>IF(OR($B264="",$B264=$B265),"",SUMIF($B$4:$B264,$B264,K$4:K264)-Y264)</f>
        <v/>
      </c>
      <c r="Y264" s="113" t="str">
        <f>IF(OR($B264="",$B264=$B265),"",SUMIFS(K$4:K264,B$4:B264,$B264,F$4:F264,$Y$3))</f>
        <v/>
      </c>
      <c r="Z264" s="113" t="str">
        <f>IF(OR($B264="",$B264=$B265),"",SUMIF($B$4:$B264,$B264,S$4:S264))</f>
        <v/>
      </c>
    </row>
    <row r="265" spans="1:26" ht="25.05" customHeight="1" x14ac:dyDescent="0.2">
      <c r="A265" s="133" t="str">
        <f>IF(OR(B265="",AND(B264=B265,D264=D265)),"",MAX($A$4:A264)+1)</f>
        <v/>
      </c>
      <c r="B265" s="73" t="str">
        <f>IFERROR(INDEX(入力!$BV$3:$CN$1048576,MATCH(ROW(B265)-ROW(B$3),入力!$BB$3:$BB$1048576,0),MATCH(B$3,入力!$BV$2:$CN$2,0)),"")</f>
        <v/>
      </c>
      <c r="C265" s="74" t="str">
        <f>IFERROR(INDEX(入力!$BV$3:$CN$1048576,MATCH(ROW(C265)-ROW(C$3),入力!$BB$3:$BB$1048576,0),MATCH(C$3,入力!$BV$2:$CN$2,0)),"")</f>
        <v/>
      </c>
      <c r="D265" s="75" t="str">
        <f>IFERROR(INDEX(入力!$BO$3:$BO$1048576,MATCH(ROW(D265)-ROW(D$3),入力!$BB$3:$BB$1048576,0),0),"")</f>
        <v/>
      </c>
      <c r="E265" s="74" t="str">
        <f>IFERROR(INDEX(入力!$BV$3:$CN$1048576,MATCH(ROW(E265)-ROW(E$3),入力!$BB$3:$BB$1048576,0),MATCH(E$3,入力!$BV$2:$CN$2,0)),"")</f>
        <v/>
      </c>
      <c r="F265" s="74" t="str">
        <f>IFERROR(INDEX(入力!$BV$3:$CN$1048576,MATCH(ROW(F265)-ROW(F$3),入力!$BB$3:$BB$1048576,0),MATCH(F$3,入力!$BV$2:$CN$2,0)),"")</f>
        <v/>
      </c>
      <c r="G265" s="74" t="str">
        <f>IFERROR(INDEX(入力!$BV$3:$CN$1048576,MATCH(ROW(G265)-ROW(G$3),入力!$BB$3:$BB$1048576,0),MATCH(G$3,入力!$BV$2:$CN$2,0)),"")</f>
        <v/>
      </c>
      <c r="H265" s="75" t="str">
        <f>IFERROR(INDEX(入力!$BV$3:$CN$1048576,MATCH(ROW(H265)-ROW(H$3),入力!$BB$3:$BB$1048576,0),MATCH(H$3,入力!$BV$2:$CN$2,0)),"")</f>
        <v/>
      </c>
      <c r="I265" s="76" t="str">
        <f>IFERROR(INDEX(入力!$BV$3:$CN$1048576,MATCH(ROW(I265)-ROW(I$3),入力!$BB$3:$BB$1048576,0),MATCH(I$3,入力!$BV$2:$CN$2,0)),"")</f>
        <v/>
      </c>
      <c r="J265" s="75" t="str">
        <f>IFERROR(INDEX(入力!$BV$3:$CN$1048576,MATCH(ROW(J265)-ROW(J$3),入力!$BB$3:$BB$1048576,0),MATCH(J$3,入力!$BV$2:$CN$2,0)),"")</f>
        <v/>
      </c>
      <c r="K265" s="75" t="str">
        <f>IFERROR(INDEX(入力!$BV$3:$CN$1048576,MATCH(ROW(K265)-ROW(K$3),入力!$BB$3:$BB$1048576,0),MATCH(K$3,入力!$BV$2:$CN$2,0)),"")</f>
        <v/>
      </c>
      <c r="L265" s="75" t="str">
        <f>IFERROR(INDEX(入力!$BV$3:$CN$1048576,MATCH(ROW(L265)-ROW(L$3),入力!$BB$3:$BB$1048576,0),MATCH(L$3,入力!$BV$2:$CN$2,0)),"")</f>
        <v/>
      </c>
      <c r="M265" s="117" t="str">
        <f>IFERROR(IF(履歴検索!$A265="","",INDEX(入力!$BV$3:$CN$1048576,MATCH(ROW(M265)-ROW(M$3),入力!$BB$3:$BB$1048576,0),MATCH(M$3,入力!$BV$2:$CN$2,0))),"")</f>
        <v/>
      </c>
      <c r="N265" s="75" t="str">
        <f>IFERROR(INDEX(入力!$BV$3:$CN$1048576,MATCH(ROW(N265)-ROW(N$3),入力!$BB$3:$BB$1048576,0),MATCH(N$3,入力!$BV$2:$CN$2,0)),"")</f>
        <v/>
      </c>
      <c r="O265" s="294" t="str">
        <f>IFERROR(INDEX(入力!$CJ$3:$CN$1048576,MATCH(ROW(O265)-ROW(O$3),入力!$BB$3:$BB$1048576,0),MATCH(O$3,入力!$CJ$2:$CN$2,0)),"")</f>
        <v/>
      </c>
      <c r="P265" s="294" t="str">
        <f>IFERROR(INDEX(入力!$CJ$3:$CN$1048576,MATCH(ROW(P265)-ROW(P$3),入力!$BB$3:$BB$1048576,0),MATCH(P$3,入力!$CJ$2:$CN$2,0)),"")</f>
        <v/>
      </c>
      <c r="Q265" s="294" t="str">
        <f>IFERROR(INDEX(入力!$BV$3:$CN$1048576,MATCH(ROW(Q265)-ROW(Q$3),入力!$BB$3:$BB$1048576,0),MATCH(Q$3,入力!$BV$2:$CN$2,0)),"")</f>
        <v/>
      </c>
      <c r="R265" s="77" t="str">
        <f>IFERROR(INDEX(入力!$BV$3:$CN$1048576,MATCH(ROW(R265)-ROW(R$3),入力!$BB$3:$BB$1048576,0),MATCH(R$3,入力!$BV$2:$CN$2,0)),"")</f>
        <v/>
      </c>
      <c r="S265" s="77" t="str">
        <f>IFERROR(INDEX(入力!$BV$3:$CN$1048576,MATCH(ROW(S265)-ROW(S$3),入力!$BB$3:$BB$1048576,0),MATCH(S$3,入力!$BV$2:$CN$2,0)),"")</f>
        <v/>
      </c>
      <c r="U265" s="28" t="str">
        <f>IF(Z265="","",COUNT($Z$4:Z265))</f>
        <v/>
      </c>
      <c r="V265" s="73" t="str">
        <f t="shared" si="4"/>
        <v/>
      </c>
      <c r="W265" s="113" t="str">
        <f>IF(OR($B265="",$B265=$B266),"",SUMIF($B$4:$B265,$B265,Q$4:Q265))</f>
        <v/>
      </c>
      <c r="X265" s="113" t="str">
        <f>IF(OR($B265="",$B265=$B266),"",SUMIF($B$4:$B265,$B265,K$4:K265)-Y265)</f>
        <v/>
      </c>
      <c r="Y265" s="113" t="str">
        <f>IF(OR($B265="",$B265=$B266),"",SUMIFS(K$4:K265,B$4:B265,$B265,F$4:F265,$Y$3))</f>
        <v/>
      </c>
      <c r="Z265" s="113" t="str">
        <f>IF(OR($B265="",$B265=$B266),"",SUMIF($B$4:$B265,$B265,S$4:S265))</f>
        <v/>
      </c>
    </row>
    <row r="266" spans="1:26" ht="25.05" customHeight="1" x14ac:dyDescent="0.2">
      <c r="A266" s="133" t="str">
        <f>IF(OR(B266="",AND(B265=B266,D265=D266)),"",MAX($A$4:A265)+1)</f>
        <v/>
      </c>
      <c r="B266" s="73" t="str">
        <f>IFERROR(INDEX(入力!$BV$3:$CN$1048576,MATCH(ROW(B266)-ROW(B$3),入力!$BB$3:$BB$1048576,0),MATCH(B$3,入力!$BV$2:$CN$2,0)),"")</f>
        <v/>
      </c>
      <c r="C266" s="74" t="str">
        <f>IFERROR(INDEX(入力!$BV$3:$CN$1048576,MATCH(ROW(C266)-ROW(C$3),入力!$BB$3:$BB$1048576,0),MATCH(C$3,入力!$BV$2:$CN$2,0)),"")</f>
        <v/>
      </c>
      <c r="D266" s="75" t="str">
        <f>IFERROR(INDEX(入力!$BO$3:$BO$1048576,MATCH(ROW(D266)-ROW(D$3),入力!$BB$3:$BB$1048576,0),0),"")</f>
        <v/>
      </c>
      <c r="E266" s="74" t="str">
        <f>IFERROR(INDEX(入力!$BV$3:$CN$1048576,MATCH(ROW(E266)-ROW(E$3),入力!$BB$3:$BB$1048576,0),MATCH(E$3,入力!$BV$2:$CN$2,0)),"")</f>
        <v/>
      </c>
      <c r="F266" s="74" t="str">
        <f>IFERROR(INDEX(入力!$BV$3:$CN$1048576,MATCH(ROW(F266)-ROW(F$3),入力!$BB$3:$BB$1048576,0),MATCH(F$3,入力!$BV$2:$CN$2,0)),"")</f>
        <v/>
      </c>
      <c r="G266" s="74" t="str">
        <f>IFERROR(INDEX(入力!$BV$3:$CN$1048576,MATCH(ROW(G266)-ROW(G$3),入力!$BB$3:$BB$1048576,0),MATCH(G$3,入力!$BV$2:$CN$2,0)),"")</f>
        <v/>
      </c>
      <c r="H266" s="75" t="str">
        <f>IFERROR(INDEX(入力!$BV$3:$CN$1048576,MATCH(ROW(H266)-ROW(H$3),入力!$BB$3:$BB$1048576,0),MATCH(H$3,入力!$BV$2:$CN$2,0)),"")</f>
        <v/>
      </c>
      <c r="I266" s="76" t="str">
        <f>IFERROR(INDEX(入力!$BV$3:$CN$1048576,MATCH(ROW(I266)-ROW(I$3),入力!$BB$3:$BB$1048576,0),MATCH(I$3,入力!$BV$2:$CN$2,0)),"")</f>
        <v/>
      </c>
      <c r="J266" s="75" t="str">
        <f>IFERROR(INDEX(入力!$BV$3:$CN$1048576,MATCH(ROW(J266)-ROW(J$3),入力!$BB$3:$BB$1048576,0),MATCH(J$3,入力!$BV$2:$CN$2,0)),"")</f>
        <v/>
      </c>
      <c r="K266" s="75" t="str">
        <f>IFERROR(INDEX(入力!$BV$3:$CN$1048576,MATCH(ROW(K266)-ROW(K$3),入力!$BB$3:$BB$1048576,0),MATCH(K$3,入力!$BV$2:$CN$2,0)),"")</f>
        <v/>
      </c>
      <c r="L266" s="75" t="str">
        <f>IFERROR(INDEX(入力!$BV$3:$CN$1048576,MATCH(ROW(L266)-ROW(L$3),入力!$BB$3:$BB$1048576,0),MATCH(L$3,入力!$BV$2:$CN$2,0)),"")</f>
        <v/>
      </c>
      <c r="M266" s="117" t="str">
        <f>IFERROR(IF(履歴検索!$A266="","",INDEX(入力!$BV$3:$CN$1048576,MATCH(ROW(M266)-ROW(M$3),入力!$BB$3:$BB$1048576,0),MATCH(M$3,入力!$BV$2:$CN$2,0))),"")</f>
        <v/>
      </c>
      <c r="N266" s="75" t="str">
        <f>IFERROR(INDEX(入力!$BV$3:$CN$1048576,MATCH(ROW(N266)-ROW(N$3),入力!$BB$3:$BB$1048576,0),MATCH(N$3,入力!$BV$2:$CN$2,0)),"")</f>
        <v/>
      </c>
      <c r="O266" s="294" t="str">
        <f>IFERROR(INDEX(入力!$CJ$3:$CN$1048576,MATCH(ROW(O266)-ROW(O$3),入力!$BB$3:$BB$1048576,0),MATCH(O$3,入力!$CJ$2:$CN$2,0)),"")</f>
        <v/>
      </c>
      <c r="P266" s="294" t="str">
        <f>IFERROR(INDEX(入力!$CJ$3:$CN$1048576,MATCH(ROW(P266)-ROW(P$3),入力!$BB$3:$BB$1048576,0),MATCH(P$3,入力!$CJ$2:$CN$2,0)),"")</f>
        <v/>
      </c>
      <c r="Q266" s="294" t="str">
        <f>IFERROR(INDEX(入力!$BV$3:$CN$1048576,MATCH(ROW(Q266)-ROW(Q$3),入力!$BB$3:$BB$1048576,0),MATCH(Q$3,入力!$BV$2:$CN$2,0)),"")</f>
        <v/>
      </c>
      <c r="R266" s="77" t="str">
        <f>IFERROR(INDEX(入力!$BV$3:$CN$1048576,MATCH(ROW(R266)-ROW(R$3),入力!$BB$3:$BB$1048576,0),MATCH(R$3,入力!$BV$2:$CN$2,0)),"")</f>
        <v/>
      </c>
      <c r="S266" s="77" t="str">
        <f>IFERROR(INDEX(入力!$BV$3:$CN$1048576,MATCH(ROW(S266)-ROW(S$3),入力!$BB$3:$BB$1048576,0),MATCH(S$3,入力!$BV$2:$CN$2,0)),"")</f>
        <v/>
      </c>
      <c r="U266" s="28" t="str">
        <f>IF(Z266="","",COUNT($Z$4:Z266))</f>
        <v/>
      </c>
      <c r="V266" s="73" t="str">
        <f t="shared" si="4"/>
        <v/>
      </c>
      <c r="W266" s="113" t="str">
        <f>IF(OR($B266="",$B266=$B267),"",SUMIF($B$4:$B266,$B266,Q$4:Q266))</f>
        <v/>
      </c>
      <c r="X266" s="113" t="str">
        <f>IF(OR($B266="",$B266=$B267),"",SUMIF($B$4:$B266,$B266,K$4:K266)-Y266)</f>
        <v/>
      </c>
      <c r="Y266" s="113" t="str">
        <f>IF(OR($B266="",$B266=$B267),"",SUMIFS(K$4:K266,B$4:B266,$B266,F$4:F266,$Y$3))</f>
        <v/>
      </c>
      <c r="Z266" s="113" t="str">
        <f>IF(OR($B266="",$B266=$B267),"",SUMIF($B$4:$B266,$B266,S$4:S266))</f>
        <v/>
      </c>
    </row>
    <row r="267" spans="1:26" ht="25.05" customHeight="1" x14ac:dyDescent="0.2">
      <c r="A267" s="133" t="str">
        <f>IF(OR(B267="",AND(B266=B267,D266=D267)),"",MAX($A$4:A266)+1)</f>
        <v/>
      </c>
      <c r="B267" s="73" t="str">
        <f>IFERROR(INDEX(入力!$BV$3:$CN$1048576,MATCH(ROW(B267)-ROW(B$3),入力!$BB$3:$BB$1048576,0),MATCH(B$3,入力!$BV$2:$CN$2,0)),"")</f>
        <v/>
      </c>
      <c r="C267" s="74" t="str">
        <f>IFERROR(INDEX(入力!$BV$3:$CN$1048576,MATCH(ROW(C267)-ROW(C$3),入力!$BB$3:$BB$1048576,0),MATCH(C$3,入力!$BV$2:$CN$2,0)),"")</f>
        <v/>
      </c>
      <c r="D267" s="75" t="str">
        <f>IFERROR(INDEX(入力!$BO$3:$BO$1048576,MATCH(ROW(D267)-ROW(D$3),入力!$BB$3:$BB$1048576,0),0),"")</f>
        <v/>
      </c>
      <c r="E267" s="74" t="str">
        <f>IFERROR(INDEX(入力!$BV$3:$CN$1048576,MATCH(ROW(E267)-ROW(E$3),入力!$BB$3:$BB$1048576,0),MATCH(E$3,入力!$BV$2:$CN$2,0)),"")</f>
        <v/>
      </c>
      <c r="F267" s="74" t="str">
        <f>IFERROR(INDEX(入力!$BV$3:$CN$1048576,MATCH(ROW(F267)-ROW(F$3),入力!$BB$3:$BB$1048576,0),MATCH(F$3,入力!$BV$2:$CN$2,0)),"")</f>
        <v/>
      </c>
      <c r="G267" s="74" t="str">
        <f>IFERROR(INDEX(入力!$BV$3:$CN$1048576,MATCH(ROW(G267)-ROW(G$3),入力!$BB$3:$BB$1048576,0),MATCH(G$3,入力!$BV$2:$CN$2,0)),"")</f>
        <v/>
      </c>
      <c r="H267" s="75" t="str">
        <f>IFERROR(INDEX(入力!$BV$3:$CN$1048576,MATCH(ROW(H267)-ROW(H$3),入力!$BB$3:$BB$1048576,0),MATCH(H$3,入力!$BV$2:$CN$2,0)),"")</f>
        <v/>
      </c>
      <c r="I267" s="76" t="str">
        <f>IFERROR(INDEX(入力!$BV$3:$CN$1048576,MATCH(ROW(I267)-ROW(I$3),入力!$BB$3:$BB$1048576,0),MATCH(I$3,入力!$BV$2:$CN$2,0)),"")</f>
        <v/>
      </c>
      <c r="J267" s="75" t="str">
        <f>IFERROR(INDEX(入力!$BV$3:$CN$1048576,MATCH(ROW(J267)-ROW(J$3),入力!$BB$3:$BB$1048576,0),MATCH(J$3,入力!$BV$2:$CN$2,0)),"")</f>
        <v/>
      </c>
      <c r="K267" s="75" t="str">
        <f>IFERROR(INDEX(入力!$BV$3:$CN$1048576,MATCH(ROW(K267)-ROW(K$3),入力!$BB$3:$BB$1048576,0),MATCH(K$3,入力!$BV$2:$CN$2,0)),"")</f>
        <v/>
      </c>
      <c r="L267" s="75" t="str">
        <f>IFERROR(INDEX(入力!$BV$3:$CN$1048576,MATCH(ROW(L267)-ROW(L$3),入力!$BB$3:$BB$1048576,0),MATCH(L$3,入力!$BV$2:$CN$2,0)),"")</f>
        <v/>
      </c>
      <c r="M267" s="117" t="str">
        <f>IFERROR(IF(履歴検索!$A267="","",INDEX(入力!$BV$3:$CN$1048576,MATCH(ROW(M267)-ROW(M$3),入力!$BB$3:$BB$1048576,0),MATCH(M$3,入力!$BV$2:$CN$2,0))),"")</f>
        <v/>
      </c>
      <c r="N267" s="75" t="str">
        <f>IFERROR(INDEX(入力!$BV$3:$CN$1048576,MATCH(ROW(N267)-ROW(N$3),入力!$BB$3:$BB$1048576,0),MATCH(N$3,入力!$BV$2:$CN$2,0)),"")</f>
        <v/>
      </c>
      <c r="O267" s="294" t="str">
        <f>IFERROR(INDEX(入力!$CJ$3:$CN$1048576,MATCH(ROW(O267)-ROW(O$3),入力!$BB$3:$BB$1048576,0),MATCH(O$3,入力!$CJ$2:$CN$2,0)),"")</f>
        <v/>
      </c>
      <c r="P267" s="294" t="str">
        <f>IFERROR(INDEX(入力!$CJ$3:$CN$1048576,MATCH(ROW(P267)-ROW(P$3),入力!$BB$3:$BB$1048576,0),MATCH(P$3,入力!$CJ$2:$CN$2,0)),"")</f>
        <v/>
      </c>
      <c r="Q267" s="294" t="str">
        <f>IFERROR(INDEX(入力!$BV$3:$CN$1048576,MATCH(ROW(Q267)-ROW(Q$3),入力!$BB$3:$BB$1048576,0),MATCH(Q$3,入力!$BV$2:$CN$2,0)),"")</f>
        <v/>
      </c>
      <c r="R267" s="77" t="str">
        <f>IFERROR(INDEX(入力!$BV$3:$CN$1048576,MATCH(ROW(R267)-ROW(R$3),入力!$BB$3:$BB$1048576,0),MATCH(R$3,入力!$BV$2:$CN$2,0)),"")</f>
        <v/>
      </c>
      <c r="S267" s="77" t="str">
        <f>IFERROR(INDEX(入力!$BV$3:$CN$1048576,MATCH(ROW(S267)-ROW(S$3),入力!$BB$3:$BB$1048576,0),MATCH(S$3,入力!$BV$2:$CN$2,0)),"")</f>
        <v/>
      </c>
      <c r="U267" s="28" t="str">
        <f>IF(Z267="","",COUNT($Z$4:Z267))</f>
        <v/>
      </c>
      <c r="V267" s="73" t="str">
        <f t="shared" si="4"/>
        <v/>
      </c>
      <c r="W267" s="113" t="str">
        <f>IF(OR($B267="",$B267=$B268),"",SUMIF($B$4:$B267,$B267,Q$4:Q267))</f>
        <v/>
      </c>
      <c r="X267" s="113" t="str">
        <f>IF(OR($B267="",$B267=$B268),"",SUMIF($B$4:$B267,$B267,K$4:K267)-Y267)</f>
        <v/>
      </c>
      <c r="Y267" s="113" t="str">
        <f>IF(OR($B267="",$B267=$B268),"",SUMIFS(K$4:K267,B$4:B267,$B267,F$4:F267,$Y$3))</f>
        <v/>
      </c>
      <c r="Z267" s="113" t="str">
        <f>IF(OR($B267="",$B267=$B268),"",SUMIF($B$4:$B267,$B267,S$4:S267))</f>
        <v/>
      </c>
    </row>
    <row r="268" spans="1:26" ht="25.05" customHeight="1" x14ac:dyDescent="0.2">
      <c r="A268" s="133" t="str">
        <f>IF(OR(B268="",AND(B267=B268,D267=D268)),"",MAX($A$4:A267)+1)</f>
        <v/>
      </c>
      <c r="B268" s="73" t="str">
        <f>IFERROR(INDEX(入力!$BV$3:$CN$1048576,MATCH(ROW(B268)-ROW(B$3),入力!$BB$3:$BB$1048576,0),MATCH(B$3,入力!$BV$2:$CN$2,0)),"")</f>
        <v/>
      </c>
      <c r="C268" s="74" t="str">
        <f>IFERROR(INDEX(入力!$BV$3:$CN$1048576,MATCH(ROW(C268)-ROW(C$3),入力!$BB$3:$BB$1048576,0),MATCH(C$3,入力!$BV$2:$CN$2,0)),"")</f>
        <v/>
      </c>
      <c r="D268" s="75" t="str">
        <f>IFERROR(INDEX(入力!$BO$3:$BO$1048576,MATCH(ROW(D268)-ROW(D$3),入力!$BB$3:$BB$1048576,0),0),"")</f>
        <v/>
      </c>
      <c r="E268" s="74" t="str">
        <f>IFERROR(INDEX(入力!$BV$3:$CN$1048576,MATCH(ROW(E268)-ROW(E$3),入力!$BB$3:$BB$1048576,0),MATCH(E$3,入力!$BV$2:$CN$2,0)),"")</f>
        <v/>
      </c>
      <c r="F268" s="74" t="str">
        <f>IFERROR(INDEX(入力!$BV$3:$CN$1048576,MATCH(ROW(F268)-ROW(F$3),入力!$BB$3:$BB$1048576,0),MATCH(F$3,入力!$BV$2:$CN$2,0)),"")</f>
        <v/>
      </c>
      <c r="G268" s="74" t="str">
        <f>IFERROR(INDEX(入力!$BV$3:$CN$1048576,MATCH(ROW(G268)-ROW(G$3),入力!$BB$3:$BB$1048576,0),MATCH(G$3,入力!$BV$2:$CN$2,0)),"")</f>
        <v/>
      </c>
      <c r="H268" s="75" t="str">
        <f>IFERROR(INDEX(入力!$BV$3:$CN$1048576,MATCH(ROW(H268)-ROW(H$3),入力!$BB$3:$BB$1048576,0),MATCH(H$3,入力!$BV$2:$CN$2,0)),"")</f>
        <v/>
      </c>
      <c r="I268" s="76" t="str">
        <f>IFERROR(INDEX(入力!$BV$3:$CN$1048576,MATCH(ROW(I268)-ROW(I$3),入力!$BB$3:$BB$1048576,0),MATCH(I$3,入力!$BV$2:$CN$2,0)),"")</f>
        <v/>
      </c>
      <c r="J268" s="75" t="str">
        <f>IFERROR(INDEX(入力!$BV$3:$CN$1048576,MATCH(ROW(J268)-ROW(J$3),入力!$BB$3:$BB$1048576,0),MATCH(J$3,入力!$BV$2:$CN$2,0)),"")</f>
        <v/>
      </c>
      <c r="K268" s="75" t="str">
        <f>IFERROR(INDEX(入力!$BV$3:$CN$1048576,MATCH(ROW(K268)-ROW(K$3),入力!$BB$3:$BB$1048576,0),MATCH(K$3,入力!$BV$2:$CN$2,0)),"")</f>
        <v/>
      </c>
      <c r="L268" s="75" t="str">
        <f>IFERROR(INDEX(入力!$BV$3:$CN$1048576,MATCH(ROW(L268)-ROW(L$3),入力!$BB$3:$BB$1048576,0),MATCH(L$3,入力!$BV$2:$CN$2,0)),"")</f>
        <v/>
      </c>
      <c r="M268" s="117" t="str">
        <f>IFERROR(IF(履歴検索!$A268="","",INDEX(入力!$BV$3:$CN$1048576,MATCH(ROW(M268)-ROW(M$3),入力!$BB$3:$BB$1048576,0),MATCH(M$3,入力!$BV$2:$CN$2,0))),"")</f>
        <v/>
      </c>
      <c r="N268" s="75" t="str">
        <f>IFERROR(INDEX(入力!$BV$3:$CN$1048576,MATCH(ROW(N268)-ROW(N$3),入力!$BB$3:$BB$1048576,0),MATCH(N$3,入力!$BV$2:$CN$2,0)),"")</f>
        <v/>
      </c>
      <c r="O268" s="294" t="str">
        <f>IFERROR(INDEX(入力!$CJ$3:$CN$1048576,MATCH(ROW(O268)-ROW(O$3),入力!$BB$3:$BB$1048576,0),MATCH(O$3,入力!$CJ$2:$CN$2,0)),"")</f>
        <v/>
      </c>
      <c r="P268" s="294" t="str">
        <f>IFERROR(INDEX(入力!$CJ$3:$CN$1048576,MATCH(ROW(P268)-ROW(P$3),入力!$BB$3:$BB$1048576,0),MATCH(P$3,入力!$CJ$2:$CN$2,0)),"")</f>
        <v/>
      </c>
      <c r="Q268" s="294" t="str">
        <f>IFERROR(INDEX(入力!$BV$3:$CN$1048576,MATCH(ROW(Q268)-ROW(Q$3),入力!$BB$3:$BB$1048576,0),MATCH(Q$3,入力!$BV$2:$CN$2,0)),"")</f>
        <v/>
      </c>
      <c r="R268" s="77" t="str">
        <f>IFERROR(INDEX(入力!$BV$3:$CN$1048576,MATCH(ROW(R268)-ROW(R$3),入力!$BB$3:$BB$1048576,0),MATCH(R$3,入力!$BV$2:$CN$2,0)),"")</f>
        <v/>
      </c>
      <c r="S268" s="77" t="str">
        <f>IFERROR(INDEX(入力!$BV$3:$CN$1048576,MATCH(ROW(S268)-ROW(S$3),入力!$BB$3:$BB$1048576,0),MATCH(S$3,入力!$BV$2:$CN$2,0)),"")</f>
        <v/>
      </c>
      <c r="U268" s="28" t="str">
        <f>IF(Z268="","",COUNT($Z$4:Z268))</f>
        <v/>
      </c>
      <c r="V268" s="73" t="str">
        <f t="shared" si="4"/>
        <v/>
      </c>
      <c r="W268" s="113" t="str">
        <f>IF(OR($B268="",$B268=$B269),"",SUMIF($B$4:$B268,$B268,Q$4:Q268))</f>
        <v/>
      </c>
      <c r="X268" s="113" t="str">
        <f>IF(OR($B268="",$B268=$B269),"",SUMIF($B$4:$B268,$B268,K$4:K268)-Y268)</f>
        <v/>
      </c>
      <c r="Y268" s="113" t="str">
        <f>IF(OR($B268="",$B268=$B269),"",SUMIFS(K$4:K268,B$4:B268,$B268,F$4:F268,$Y$3))</f>
        <v/>
      </c>
      <c r="Z268" s="113" t="str">
        <f>IF(OR($B268="",$B268=$B269),"",SUMIF($B$4:$B268,$B268,S$4:S268))</f>
        <v/>
      </c>
    </row>
    <row r="269" spans="1:26" ht="25.05" customHeight="1" x14ac:dyDescent="0.2">
      <c r="A269" s="133" t="str">
        <f>IF(OR(B269="",AND(B268=B269,D268=D269)),"",MAX($A$4:A268)+1)</f>
        <v/>
      </c>
      <c r="B269" s="73" t="str">
        <f>IFERROR(INDEX(入力!$BV$3:$CN$1048576,MATCH(ROW(B269)-ROW(B$3),入力!$BB$3:$BB$1048576,0),MATCH(B$3,入力!$BV$2:$CN$2,0)),"")</f>
        <v/>
      </c>
      <c r="C269" s="74" t="str">
        <f>IFERROR(INDEX(入力!$BV$3:$CN$1048576,MATCH(ROW(C269)-ROW(C$3),入力!$BB$3:$BB$1048576,0),MATCH(C$3,入力!$BV$2:$CN$2,0)),"")</f>
        <v/>
      </c>
      <c r="D269" s="75" t="str">
        <f>IFERROR(INDEX(入力!$BO$3:$BO$1048576,MATCH(ROW(D269)-ROW(D$3),入力!$BB$3:$BB$1048576,0),0),"")</f>
        <v/>
      </c>
      <c r="E269" s="74" t="str">
        <f>IFERROR(INDEX(入力!$BV$3:$CN$1048576,MATCH(ROW(E269)-ROW(E$3),入力!$BB$3:$BB$1048576,0),MATCH(E$3,入力!$BV$2:$CN$2,0)),"")</f>
        <v/>
      </c>
      <c r="F269" s="74" t="str">
        <f>IFERROR(INDEX(入力!$BV$3:$CN$1048576,MATCH(ROW(F269)-ROW(F$3),入力!$BB$3:$BB$1048576,0),MATCH(F$3,入力!$BV$2:$CN$2,0)),"")</f>
        <v/>
      </c>
      <c r="G269" s="74" t="str">
        <f>IFERROR(INDEX(入力!$BV$3:$CN$1048576,MATCH(ROW(G269)-ROW(G$3),入力!$BB$3:$BB$1048576,0),MATCH(G$3,入力!$BV$2:$CN$2,0)),"")</f>
        <v/>
      </c>
      <c r="H269" s="75" t="str">
        <f>IFERROR(INDEX(入力!$BV$3:$CN$1048576,MATCH(ROW(H269)-ROW(H$3),入力!$BB$3:$BB$1048576,0),MATCH(H$3,入力!$BV$2:$CN$2,0)),"")</f>
        <v/>
      </c>
      <c r="I269" s="76" t="str">
        <f>IFERROR(INDEX(入力!$BV$3:$CN$1048576,MATCH(ROW(I269)-ROW(I$3),入力!$BB$3:$BB$1048576,0),MATCH(I$3,入力!$BV$2:$CN$2,0)),"")</f>
        <v/>
      </c>
      <c r="J269" s="75" t="str">
        <f>IFERROR(INDEX(入力!$BV$3:$CN$1048576,MATCH(ROW(J269)-ROW(J$3),入力!$BB$3:$BB$1048576,0),MATCH(J$3,入力!$BV$2:$CN$2,0)),"")</f>
        <v/>
      </c>
      <c r="K269" s="75" t="str">
        <f>IFERROR(INDEX(入力!$BV$3:$CN$1048576,MATCH(ROW(K269)-ROW(K$3),入力!$BB$3:$BB$1048576,0),MATCH(K$3,入力!$BV$2:$CN$2,0)),"")</f>
        <v/>
      </c>
      <c r="L269" s="75" t="str">
        <f>IFERROR(INDEX(入力!$BV$3:$CN$1048576,MATCH(ROW(L269)-ROW(L$3),入力!$BB$3:$BB$1048576,0),MATCH(L$3,入力!$BV$2:$CN$2,0)),"")</f>
        <v/>
      </c>
      <c r="M269" s="117" t="str">
        <f>IFERROR(IF(履歴検索!$A269="","",INDEX(入力!$BV$3:$CN$1048576,MATCH(ROW(M269)-ROW(M$3),入力!$BB$3:$BB$1048576,0),MATCH(M$3,入力!$BV$2:$CN$2,0))),"")</f>
        <v/>
      </c>
      <c r="N269" s="75" t="str">
        <f>IFERROR(INDEX(入力!$BV$3:$CN$1048576,MATCH(ROW(N269)-ROW(N$3),入力!$BB$3:$BB$1048576,0),MATCH(N$3,入力!$BV$2:$CN$2,0)),"")</f>
        <v/>
      </c>
      <c r="O269" s="294" t="str">
        <f>IFERROR(INDEX(入力!$CJ$3:$CN$1048576,MATCH(ROW(O269)-ROW(O$3),入力!$BB$3:$BB$1048576,0),MATCH(O$3,入力!$CJ$2:$CN$2,0)),"")</f>
        <v/>
      </c>
      <c r="P269" s="294" t="str">
        <f>IFERROR(INDEX(入力!$CJ$3:$CN$1048576,MATCH(ROW(P269)-ROW(P$3),入力!$BB$3:$BB$1048576,0),MATCH(P$3,入力!$CJ$2:$CN$2,0)),"")</f>
        <v/>
      </c>
      <c r="Q269" s="294" t="str">
        <f>IFERROR(INDEX(入力!$BV$3:$CN$1048576,MATCH(ROW(Q269)-ROW(Q$3),入力!$BB$3:$BB$1048576,0),MATCH(Q$3,入力!$BV$2:$CN$2,0)),"")</f>
        <v/>
      </c>
      <c r="R269" s="77" t="str">
        <f>IFERROR(INDEX(入力!$BV$3:$CN$1048576,MATCH(ROW(R269)-ROW(R$3),入力!$BB$3:$BB$1048576,0),MATCH(R$3,入力!$BV$2:$CN$2,0)),"")</f>
        <v/>
      </c>
      <c r="S269" s="77" t="str">
        <f>IFERROR(INDEX(入力!$BV$3:$CN$1048576,MATCH(ROW(S269)-ROW(S$3),入力!$BB$3:$BB$1048576,0),MATCH(S$3,入力!$BV$2:$CN$2,0)),"")</f>
        <v/>
      </c>
      <c r="U269" s="28" t="str">
        <f>IF(Z269="","",COUNT($Z$4:Z269))</f>
        <v/>
      </c>
      <c r="V269" s="73" t="str">
        <f t="shared" si="4"/>
        <v/>
      </c>
      <c r="W269" s="113" t="str">
        <f>IF(OR($B269="",$B269=$B270),"",SUMIF($B$4:$B269,$B269,Q$4:Q269))</f>
        <v/>
      </c>
      <c r="X269" s="113" t="str">
        <f>IF(OR($B269="",$B269=$B270),"",SUMIF($B$4:$B269,$B269,K$4:K269)-Y269)</f>
        <v/>
      </c>
      <c r="Y269" s="113" t="str">
        <f>IF(OR($B269="",$B269=$B270),"",SUMIFS(K$4:K269,B$4:B269,$B269,F$4:F269,$Y$3))</f>
        <v/>
      </c>
      <c r="Z269" s="113" t="str">
        <f>IF(OR($B269="",$B269=$B270),"",SUMIF($B$4:$B269,$B269,S$4:S269))</f>
        <v/>
      </c>
    </row>
    <row r="270" spans="1:26" ht="25.05" customHeight="1" x14ac:dyDescent="0.2">
      <c r="A270" s="133" t="str">
        <f>IF(OR(B270="",AND(B269=B270,D269=D270)),"",MAX($A$4:A269)+1)</f>
        <v/>
      </c>
      <c r="B270" s="73" t="str">
        <f>IFERROR(INDEX(入力!$BV$3:$CN$1048576,MATCH(ROW(B270)-ROW(B$3),入力!$BB$3:$BB$1048576,0),MATCH(B$3,入力!$BV$2:$CN$2,0)),"")</f>
        <v/>
      </c>
      <c r="C270" s="74" t="str">
        <f>IFERROR(INDEX(入力!$BV$3:$CN$1048576,MATCH(ROW(C270)-ROW(C$3),入力!$BB$3:$BB$1048576,0),MATCH(C$3,入力!$BV$2:$CN$2,0)),"")</f>
        <v/>
      </c>
      <c r="D270" s="75" t="str">
        <f>IFERROR(INDEX(入力!$BO$3:$BO$1048576,MATCH(ROW(D270)-ROW(D$3),入力!$BB$3:$BB$1048576,0),0),"")</f>
        <v/>
      </c>
      <c r="E270" s="74" t="str">
        <f>IFERROR(INDEX(入力!$BV$3:$CN$1048576,MATCH(ROW(E270)-ROW(E$3),入力!$BB$3:$BB$1048576,0),MATCH(E$3,入力!$BV$2:$CN$2,0)),"")</f>
        <v/>
      </c>
      <c r="F270" s="74" t="str">
        <f>IFERROR(INDEX(入力!$BV$3:$CN$1048576,MATCH(ROW(F270)-ROW(F$3),入力!$BB$3:$BB$1048576,0),MATCH(F$3,入力!$BV$2:$CN$2,0)),"")</f>
        <v/>
      </c>
      <c r="G270" s="74" t="str">
        <f>IFERROR(INDEX(入力!$BV$3:$CN$1048576,MATCH(ROW(G270)-ROW(G$3),入力!$BB$3:$BB$1048576,0),MATCH(G$3,入力!$BV$2:$CN$2,0)),"")</f>
        <v/>
      </c>
      <c r="H270" s="75" t="str">
        <f>IFERROR(INDEX(入力!$BV$3:$CN$1048576,MATCH(ROW(H270)-ROW(H$3),入力!$BB$3:$BB$1048576,0),MATCH(H$3,入力!$BV$2:$CN$2,0)),"")</f>
        <v/>
      </c>
      <c r="I270" s="76" t="str">
        <f>IFERROR(INDEX(入力!$BV$3:$CN$1048576,MATCH(ROW(I270)-ROW(I$3),入力!$BB$3:$BB$1048576,0),MATCH(I$3,入力!$BV$2:$CN$2,0)),"")</f>
        <v/>
      </c>
      <c r="J270" s="75" t="str">
        <f>IFERROR(INDEX(入力!$BV$3:$CN$1048576,MATCH(ROW(J270)-ROW(J$3),入力!$BB$3:$BB$1048576,0),MATCH(J$3,入力!$BV$2:$CN$2,0)),"")</f>
        <v/>
      </c>
      <c r="K270" s="75" t="str">
        <f>IFERROR(INDEX(入力!$BV$3:$CN$1048576,MATCH(ROW(K270)-ROW(K$3),入力!$BB$3:$BB$1048576,0),MATCH(K$3,入力!$BV$2:$CN$2,0)),"")</f>
        <v/>
      </c>
      <c r="L270" s="75" t="str">
        <f>IFERROR(INDEX(入力!$BV$3:$CN$1048576,MATCH(ROW(L270)-ROW(L$3),入力!$BB$3:$BB$1048576,0),MATCH(L$3,入力!$BV$2:$CN$2,0)),"")</f>
        <v/>
      </c>
      <c r="M270" s="117" t="str">
        <f>IFERROR(IF(履歴検索!$A270="","",INDEX(入力!$BV$3:$CN$1048576,MATCH(ROW(M270)-ROW(M$3),入力!$BB$3:$BB$1048576,0),MATCH(M$3,入力!$BV$2:$CN$2,0))),"")</f>
        <v/>
      </c>
      <c r="N270" s="75" t="str">
        <f>IFERROR(INDEX(入力!$BV$3:$CN$1048576,MATCH(ROW(N270)-ROW(N$3),入力!$BB$3:$BB$1048576,0),MATCH(N$3,入力!$BV$2:$CN$2,0)),"")</f>
        <v/>
      </c>
      <c r="O270" s="294" t="str">
        <f>IFERROR(INDEX(入力!$CJ$3:$CN$1048576,MATCH(ROW(O270)-ROW(O$3),入力!$BB$3:$BB$1048576,0),MATCH(O$3,入力!$CJ$2:$CN$2,0)),"")</f>
        <v/>
      </c>
      <c r="P270" s="294" t="str">
        <f>IFERROR(INDEX(入力!$CJ$3:$CN$1048576,MATCH(ROW(P270)-ROW(P$3),入力!$BB$3:$BB$1048576,0),MATCH(P$3,入力!$CJ$2:$CN$2,0)),"")</f>
        <v/>
      </c>
      <c r="Q270" s="294" t="str">
        <f>IFERROR(INDEX(入力!$BV$3:$CN$1048576,MATCH(ROW(Q270)-ROW(Q$3),入力!$BB$3:$BB$1048576,0),MATCH(Q$3,入力!$BV$2:$CN$2,0)),"")</f>
        <v/>
      </c>
      <c r="R270" s="77" t="str">
        <f>IFERROR(INDEX(入力!$BV$3:$CN$1048576,MATCH(ROW(R270)-ROW(R$3),入力!$BB$3:$BB$1048576,0),MATCH(R$3,入力!$BV$2:$CN$2,0)),"")</f>
        <v/>
      </c>
      <c r="S270" s="77" t="str">
        <f>IFERROR(INDEX(入力!$BV$3:$CN$1048576,MATCH(ROW(S270)-ROW(S$3),入力!$BB$3:$BB$1048576,0),MATCH(S$3,入力!$BV$2:$CN$2,0)),"")</f>
        <v/>
      </c>
      <c r="U270" s="28" t="str">
        <f>IF(Z270="","",COUNT($Z$4:Z270))</f>
        <v/>
      </c>
      <c r="V270" s="73" t="str">
        <f t="shared" si="4"/>
        <v/>
      </c>
      <c r="W270" s="113" t="str">
        <f>IF(OR($B270="",$B270=$B271),"",SUMIF($B$4:$B270,$B270,Q$4:Q270))</f>
        <v/>
      </c>
      <c r="X270" s="113" t="str">
        <f>IF(OR($B270="",$B270=$B271),"",SUMIF($B$4:$B270,$B270,K$4:K270)-Y270)</f>
        <v/>
      </c>
      <c r="Y270" s="113" t="str">
        <f>IF(OR($B270="",$B270=$B271),"",SUMIFS(K$4:K270,B$4:B270,$B270,F$4:F270,$Y$3))</f>
        <v/>
      </c>
      <c r="Z270" s="113" t="str">
        <f>IF(OR($B270="",$B270=$B271),"",SUMIF($B$4:$B270,$B270,S$4:S270))</f>
        <v/>
      </c>
    </row>
    <row r="271" spans="1:26" ht="25.05" customHeight="1" x14ac:dyDescent="0.2">
      <c r="A271" s="133" t="str">
        <f>IF(OR(B271="",AND(B270=B271,D270=D271)),"",MAX($A$4:A270)+1)</f>
        <v/>
      </c>
      <c r="B271" s="73" t="str">
        <f>IFERROR(INDEX(入力!$BV$3:$CN$1048576,MATCH(ROW(B271)-ROW(B$3),入力!$BB$3:$BB$1048576,0),MATCH(B$3,入力!$BV$2:$CN$2,0)),"")</f>
        <v/>
      </c>
      <c r="C271" s="74" t="str">
        <f>IFERROR(INDEX(入力!$BV$3:$CN$1048576,MATCH(ROW(C271)-ROW(C$3),入力!$BB$3:$BB$1048576,0),MATCH(C$3,入力!$BV$2:$CN$2,0)),"")</f>
        <v/>
      </c>
      <c r="D271" s="75" t="str">
        <f>IFERROR(INDEX(入力!$BO$3:$BO$1048576,MATCH(ROW(D271)-ROW(D$3),入力!$BB$3:$BB$1048576,0),0),"")</f>
        <v/>
      </c>
      <c r="E271" s="74" t="str">
        <f>IFERROR(INDEX(入力!$BV$3:$CN$1048576,MATCH(ROW(E271)-ROW(E$3),入力!$BB$3:$BB$1048576,0),MATCH(E$3,入力!$BV$2:$CN$2,0)),"")</f>
        <v/>
      </c>
      <c r="F271" s="74" t="str">
        <f>IFERROR(INDEX(入力!$BV$3:$CN$1048576,MATCH(ROW(F271)-ROW(F$3),入力!$BB$3:$BB$1048576,0),MATCH(F$3,入力!$BV$2:$CN$2,0)),"")</f>
        <v/>
      </c>
      <c r="G271" s="74" t="str">
        <f>IFERROR(INDEX(入力!$BV$3:$CN$1048576,MATCH(ROW(G271)-ROW(G$3),入力!$BB$3:$BB$1048576,0),MATCH(G$3,入力!$BV$2:$CN$2,0)),"")</f>
        <v/>
      </c>
      <c r="H271" s="75" t="str">
        <f>IFERROR(INDEX(入力!$BV$3:$CN$1048576,MATCH(ROW(H271)-ROW(H$3),入力!$BB$3:$BB$1048576,0),MATCH(H$3,入力!$BV$2:$CN$2,0)),"")</f>
        <v/>
      </c>
      <c r="I271" s="76" t="str">
        <f>IFERROR(INDEX(入力!$BV$3:$CN$1048576,MATCH(ROW(I271)-ROW(I$3),入力!$BB$3:$BB$1048576,0),MATCH(I$3,入力!$BV$2:$CN$2,0)),"")</f>
        <v/>
      </c>
      <c r="J271" s="75" t="str">
        <f>IFERROR(INDEX(入力!$BV$3:$CN$1048576,MATCH(ROW(J271)-ROW(J$3),入力!$BB$3:$BB$1048576,0),MATCH(J$3,入力!$BV$2:$CN$2,0)),"")</f>
        <v/>
      </c>
      <c r="K271" s="75" t="str">
        <f>IFERROR(INDEX(入力!$BV$3:$CN$1048576,MATCH(ROW(K271)-ROW(K$3),入力!$BB$3:$BB$1048576,0),MATCH(K$3,入力!$BV$2:$CN$2,0)),"")</f>
        <v/>
      </c>
      <c r="L271" s="75" t="str">
        <f>IFERROR(INDEX(入力!$BV$3:$CN$1048576,MATCH(ROW(L271)-ROW(L$3),入力!$BB$3:$BB$1048576,0),MATCH(L$3,入力!$BV$2:$CN$2,0)),"")</f>
        <v/>
      </c>
      <c r="M271" s="117" t="str">
        <f>IFERROR(IF(履歴検索!$A271="","",INDEX(入力!$BV$3:$CN$1048576,MATCH(ROW(M271)-ROW(M$3),入力!$BB$3:$BB$1048576,0),MATCH(M$3,入力!$BV$2:$CN$2,0))),"")</f>
        <v/>
      </c>
      <c r="N271" s="75" t="str">
        <f>IFERROR(INDEX(入力!$BV$3:$CN$1048576,MATCH(ROW(N271)-ROW(N$3),入力!$BB$3:$BB$1048576,0),MATCH(N$3,入力!$BV$2:$CN$2,0)),"")</f>
        <v/>
      </c>
      <c r="O271" s="294" t="str">
        <f>IFERROR(INDEX(入力!$CJ$3:$CN$1048576,MATCH(ROW(O271)-ROW(O$3),入力!$BB$3:$BB$1048576,0),MATCH(O$3,入力!$CJ$2:$CN$2,0)),"")</f>
        <v/>
      </c>
      <c r="P271" s="294" t="str">
        <f>IFERROR(INDEX(入力!$CJ$3:$CN$1048576,MATCH(ROW(P271)-ROW(P$3),入力!$BB$3:$BB$1048576,0),MATCH(P$3,入力!$CJ$2:$CN$2,0)),"")</f>
        <v/>
      </c>
      <c r="Q271" s="294" t="str">
        <f>IFERROR(INDEX(入力!$BV$3:$CN$1048576,MATCH(ROW(Q271)-ROW(Q$3),入力!$BB$3:$BB$1048576,0),MATCH(Q$3,入力!$BV$2:$CN$2,0)),"")</f>
        <v/>
      </c>
      <c r="R271" s="77" t="str">
        <f>IFERROR(INDEX(入力!$BV$3:$CN$1048576,MATCH(ROW(R271)-ROW(R$3),入力!$BB$3:$BB$1048576,0),MATCH(R$3,入力!$BV$2:$CN$2,0)),"")</f>
        <v/>
      </c>
      <c r="S271" s="77" t="str">
        <f>IFERROR(INDEX(入力!$BV$3:$CN$1048576,MATCH(ROW(S271)-ROW(S$3),入力!$BB$3:$BB$1048576,0),MATCH(S$3,入力!$BV$2:$CN$2,0)),"")</f>
        <v/>
      </c>
      <c r="U271" s="28" t="str">
        <f>IF(Z271="","",COUNT($Z$4:Z271))</f>
        <v/>
      </c>
      <c r="V271" s="73" t="str">
        <f t="shared" si="4"/>
        <v/>
      </c>
      <c r="W271" s="113" t="str">
        <f>IF(OR($B271="",$B271=$B272),"",SUMIF($B$4:$B271,$B271,Q$4:Q271))</f>
        <v/>
      </c>
      <c r="X271" s="113" t="str">
        <f>IF(OR($B271="",$B271=$B272),"",SUMIF($B$4:$B271,$B271,K$4:K271)-Y271)</f>
        <v/>
      </c>
      <c r="Y271" s="113" t="str">
        <f>IF(OR($B271="",$B271=$B272),"",SUMIFS(K$4:K271,B$4:B271,$B271,F$4:F271,$Y$3))</f>
        <v/>
      </c>
      <c r="Z271" s="113" t="str">
        <f>IF(OR($B271="",$B271=$B272),"",SUMIF($B$4:$B271,$B271,S$4:S271))</f>
        <v/>
      </c>
    </row>
    <row r="272" spans="1:26" ht="25.05" customHeight="1" x14ac:dyDescent="0.2">
      <c r="A272" s="133" t="str">
        <f>IF(OR(B272="",AND(B271=B272,D271=D272)),"",MAX($A$4:A271)+1)</f>
        <v/>
      </c>
      <c r="B272" s="73" t="str">
        <f>IFERROR(INDEX(入力!$BV$3:$CN$1048576,MATCH(ROW(B272)-ROW(B$3),入力!$BB$3:$BB$1048576,0),MATCH(B$3,入力!$BV$2:$CN$2,0)),"")</f>
        <v/>
      </c>
      <c r="C272" s="74" t="str">
        <f>IFERROR(INDEX(入力!$BV$3:$CN$1048576,MATCH(ROW(C272)-ROW(C$3),入力!$BB$3:$BB$1048576,0),MATCH(C$3,入力!$BV$2:$CN$2,0)),"")</f>
        <v/>
      </c>
      <c r="D272" s="75" t="str">
        <f>IFERROR(INDEX(入力!$BO$3:$BO$1048576,MATCH(ROW(D272)-ROW(D$3),入力!$BB$3:$BB$1048576,0),0),"")</f>
        <v/>
      </c>
      <c r="E272" s="74" t="str">
        <f>IFERROR(INDEX(入力!$BV$3:$CN$1048576,MATCH(ROW(E272)-ROW(E$3),入力!$BB$3:$BB$1048576,0),MATCH(E$3,入力!$BV$2:$CN$2,0)),"")</f>
        <v/>
      </c>
      <c r="F272" s="74" t="str">
        <f>IFERROR(INDEX(入力!$BV$3:$CN$1048576,MATCH(ROW(F272)-ROW(F$3),入力!$BB$3:$BB$1048576,0),MATCH(F$3,入力!$BV$2:$CN$2,0)),"")</f>
        <v/>
      </c>
      <c r="G272" s="74" t="str">
        <f>IFERROR(INDEX(入力!$BV$3:$CN$1048576,MATCH(ROW(G272)-ROW(G$3),入力!$BB$3:$BB$1048576,0),MATCH(G$3,入力!$BV$2:$CN$2,0)),"")</f>
        <v/>
      </c>
      <c r="H272" s="75" t="str">
        <f>IFERROR(INDEX(入力!$BV$3:$CN$1048576,MATCH(ROW(H272)-ROW(H$3),入力!$BB$3:$BB$1048576,0),MATCH(H$3,入力!$BV$2:$CN$2,0)),"")</f>
        <v/>
      </c>
      <c r="I272" s="76" t="str">
        <f>IFERROR(INDEX(入力!$BV$3:$CN$1048576,MATCH(ROW(I272)-ROW(I$3),入力!$BB$3:$BB$1048576,0),MATCH(I$3,入力!$BV$2:$CN$2,0)),"")</f>
        <v/>
      </c>
      <c r="J272" s="75" t="str">
        <f>IFERROR(INDEX(入力!$BV$3:$CN$1048576,MATCH(ROW(J272)-ROW(J$3),入力!$BB$3:$BB$1048576,0),MATCH(J$3,入力!$BV$2:$CN$2,0)),"")</f>
        <v/>
      </c>
      <c r="K272" s="75" t="str">
        <f>IFERROR(INDEX(入力!$BV$3:$CN$1048576,MATCH(ROW(K272)-ROW(K$3),入力!$BB$3:$BB$1048576,0),MATCH(K$3,入力!$BV$2:$CN$2,0)),"")</f>
        <v/>
      </c>
      <c r="L272" s="75" t="str">
        <f>IFERROR(INDEX(入力!$BV$3:$CN$1048576,MATCH(ROW(L272)-ROW(L$3),入力!$BB$3:$BB$1048576,0),MATCH(L$3,入力!$BV$2:$CN$2,0)),"")</f>
        <v/>
      </c>
      <c r="M272" s="117" t="str">
        <f>IFERROR(IF(履歴検索!$A272="","",INDEX(入力!$BV$3:$CN$1048576,MATCH(ROW(M272)-ROW(M$3),入力!$BB$3:$BB$1048576,0),MATCH(M$3,入力!$BV$2:$CN$2,0))),"")</f>
        <v/>
      </c>
      <c r="N272" s="75" t="str">
        <f>IFERROR(INDEX(入力!$BV$3:$CN$1048576,MATCH(ROW(N272)-ROW(N$3),入力!$BB$3:$BB$1048576,0),MATCH(N$3,入力!$BV$2:$CN$2,0)),"")</f>
        <v/>
      </c>
      <c r="O272" s="294" t="str">
        <f>IFERROR(INDEX(入力!$CJ$3:$CN$1048576,MATCH(ROW(O272)-ROW(O$3),入力!$BB$3:$BB$1048576,0),MATCH(O$3,入力!$CJ$2:$CN$2,0)),"")</f>
        <v/>
      </c>
      <c r="P272" s="294" t="str">
        <f>IFERROR(INDEX(入力!$CJ$3:$CN$1048576,MATCH(ROW(P272)-ROW(P$3),入力!$BB$3:$BB$1048576,0),MATCH(P$3,入力!$CJ$2:$CN$2,0)),"")</f>
        <v/>
      </c>
      <c r="Q272" s="294" t="str">
        <f>IFERROR(INDEX(入力!$BV$3:$CN$1048576,MATCH(ROW(Q272)-ROW(Q$3),入力!$BB$3:$BB$1048576,0),MATCH(Q$3,入力!$BV$2:$CN$2,0)),"")</f>
        <v/>
      </c>
      <c r="R272" s="77" t="str">
        <f>IFERROR(INDEX(入力!$BV$3:$CN$1048576,MATCH(ROW(R272)-ROW(R$3),入力!$BB$3:$BB$1048576,0),MATCH(R$3,入力!$BV$2:$CN$2,0)),"")</f>
        <v/>
      </c>
      <c r="S272" s="77" t="str">
        <f>IFERROR(INDEX(入力!$BV$3:$CN$1048576,MATCH(ROW(S272)-ROW(S$3),入力!$BB$3:$BB$1048576,0),MATCH(S$3,入力!$BV$2:$CN$2,0)),"")</f>
        <v/>
      </c>
      <c r="U272" s="28" t="str">
        <f>IF(Z272="","",COUNT($Z$4:Z272))</f>
        <v/>
      </c>
      <c r="V272" s="73" t="str">
        <f t="shared" si="4"/>
        <v/>
      </c>
      <c r="W272" s="113" t="str">
        <f>IF(OR($B272="",$B272=$B273),"",SUMIF($B$4:$B272,$B272,Q$4:Q272))</f>
        <v/>
      </c>
      <c r="X272" s="113" t="str">
        <f>IF(OR($B272="",$B272=$B273),"",SUMIF($B$4:$B272,$B272,K$4:K272)-Y272)</f>
        <v/>
      </c>
      <c r="Y272" s="113" t="str">
        <f>IF(OR($B272="",$B272=$B273),"",SUMIFS(K$4:K272,B$4:B272,$B272,F$4:F272,$Y$3))</f>
        <v/>
      </c>
      <c r="Z272" s="113" t="str">
        <f>IF(OR($B272="",$B272=$B273),"",SUMIF($B$4:$B272,$B272,S$4:S272))</f>
        <v/>
      </c>
    </row>
    <row r="273" spans="1:26" ht="25.05" customHeight="1" x14ac:dyDescent="0.2">
      <c r="A273" s="133" t="str">
        <f>IF(OR(B273="",AND(B272=B273,D272=D273)),"",MAX($A$4:A272)+1)</f>
        <v/>
      </c>
      <c r="B273" s="73" t="str">
        <f>IFERROR(INDEX(入力!$BV$3:$CN$1048576,MATCH(ROW(B273)-ROW(B$3),入力!$BB$3:$BB$1048576,0),MATCH(B$3,入力!$BV$2:$CN$2,0)),"")</f>
        <v/>
      </c>
      <c r="C273" s="74" t="str">
        <f>IFERROR(INDEX(入力!$BV$3:$CN$1048576,MATCH(ROW(C273)-ROW(C$3),入力!$BB$3:$BB$1048576,0),MATCH(C$3,入力!$BV$2:$CN$2,0)),"")</f>
        <v/>
      </c>
      <c r="D273" s="75" t="str">
        <f>IFERROR(INDEX(入力!$BO$3:$BO$1048576,MATCH(ROW(D273)-ROW(D$3),入力!$BB$3:$BB$1048576,0),0),"")</f>
        <v/>
      </c>
      <c r="E273" s="74" t="str">
        <f>IFERROR(INDEX(入力!$BV$3:$CN$1048576,MATCH(ROW(E273)-ROW(E$3),入力!$BB$3:$BB$1048576,0),MATCH(E$3,入力!$BV$2:$CN$2,0)),"")</f>
        <v/>
      </c>
      <c r="F273" s="74" t="str">
        <f>IFERROR(INDEX(入力!$BV$3:$CN$1048576,MATCH(ROW(F273)-ROW(F$3),入力!$BB$3:$BB$1048576,0),MATCH(F$3,入力!$BV$2:$CN$2,0)),"")</f>
        <v/>
      </c>
      <c r="G273" s="74" t="str">
        <f>IFERROR(INDEX(入力!$BV$3:$CN$1048576,MATCH(ROW(G273)-ROW(G$3),入力!$BB$3:$BB$1048576,0),MATCH(G$3,入力!$BV$2:$CN$2,0)),"")</f>
        <v/>
      </c>
      <c r="H273" s="75" t="str">
        <f>IFERROR(INDEX(入力!$BV$3:$CN$1048576,MATCH(ROW(H273)-ROW(H$3),入力!$BB$3:$BB$1048576,0),MATCH(H$3,入力!$BV$2:$CN$2,0)),"")</f>
        <v/>
      </c>
      <c r="I273" s="76" t="str">
        <f>IFERROR(INDEX(入力!$BV$3:$CN$1048576,MATCH(ROW(I273)-ROW(I$3),入力!$BB$3:$BB$1048576,0),MATCH(I$3,入力!$BV$2:$CN$2,0)),"")</f>
        <v/>
      </c>
      <c r="J273" s="75" t="str">
        <f>IFERROR(INDEX(入力!$BV$3:$CN$1048576,MATCH(ROW(J273)-ROW(J$3),入力!$BB$3:$BB$1048576,0),MATCH(J$3,入力!$BV$2:$CN$2,0)),"")</f>
        <v/>
      </c>
      <c r="K273" s="75" t="str">
        <f>IFERROR(INDEX(入力!$BV$3:$CN$1048576,MATCH(ROW(K273)-ROW(K$3),入力!$BB$3:$BB$1048576,0),MATCH(K$3,入力!$BV$2:$CN$2,0)),"")</f>
        <v/>
      </c>
      <c r="L273" s="75" t="str">
        <f>IFERROR(INDEX(入力!$BV$3:$CN$1048576,MATCH(ROW(L273)-ROW(L$3),入力!$BB$3:$BB$1048576,0),MATCH(L$3,入力!$BV$2:$CN$2,0)),"")</f>
        <v/>
      </c>
      <c r="M273" s="117" t="str">
        <f>IFERROR(IF(履歴検索!$A273="","",INDEX(入力!$BV$3:$CN$1048576,MATCH(ROW(M273)-ROW(M$3),入力!$BB$3:$BB$1048576,0),MATCH(M$3,入力!$BV$2:$CN$2,0))),"")</f>
        <v/>
      </c>
      <c r="N273" s="75" t="str">
        <f>IFERROR(INDEX(入力!$BV$3:$CN$1048576,MATCH(ROW(N273)-ROW(N$3),入力!$BB$3:$BB$1048576,0),MATCH(N$3,入力!$BV$2:$CN$2,0)),"")</f>
        <v/>
      </c>
      <c r="O273" s="294" t="str">
        <f>IFERROR(INDEX(入力!$CJ$3:$CN$1048576,MATCH(ROW(O273)-ROW(O$3),入力!$BB$3:$BB$1048576,0),MATCH(O$3,入力!$CJ$2:$CN$2,0)),"")</f>
        <v/>
      </c>
      <c r="P273" s="294" t="str">
        <f>IFERROR(INDEX(入力!$CJ$3:$CN$1048576,MATCH(ROW(P273)-ROW(P$3),入力!$BB$3:$BB$1048576,0),MATCH(P$3,入力!$CJ$2:$CN$2,0)),"")</f>
        <v/>
      </c>
      <c r="Q273" s="294" t="str">
        <f>IFERROR(INDEX(入力!$BV$3:$CN$1048576,MATCH(ROW(Q273)-ROW(Q$3),入力!$BB$3:$BB$1048576,0),MATCH(Q$3,入力!$BV$2:$CN$2,0)),"")</f>
        <v/>
      </c>
      <c r="R273" s="77" t="str">
        <f>IFERROR(INDEX(入力!$BV$3:$CN$1048576,MATCH(ROW(R273)-ROW(R$3),入力!$BB$3:$BB$1048576,0),MATCH(R$3,入力!$BV$2:$CN$2,0)),"")</f>
        <v/>
      </c>
      <c r="S273" s="77" t="str">
        <f>IFERROR(INDEX(入力!$BV$3:$CN$1048576,MATCH(ROW(S273)-ROW(S$3),入力!$BB$3:$BB$1048576,0),MATCH(S$3,入力!$BV$2:$CN$2,0)),"")</f>
        <v/>
      </c>
      <c r="U273" s="28" t="str">
        <f>IF(Z273="","",COUNT($Z$4:Z273))</f>
        <v/>
      </c>
      <c r="V273" s="73" t="str">
        <f t="shared" ref="V273:V336" si="5">IF(Z273="","",B273)</f>
        <v/>
      </c>
      <c r="W273" s="113" t="str">
        <f>IF(OR($B273="",$B273=$B274),"",SUMIF($B$4:$B273,$B273,Q$4:Q273))</f>
        <v/>
      </c>
      <c r="X273" s="113" t="str">
        <f>IF(OR($B273="",$B273=$B274),"",SUMIF($B$4:$B273,$B273,K$4:K273)-Y273)</f>
        <v/>
      </c>
      <c r="Y273" s="113" t="str">
        <f>IF(OR($B273="",$B273=$B274),"",SUMIFS(K$4:K273,B$4:B273,$B273,F$4:F273,$Y$3))</f>
        <v/>
      </c>
      <c r="Z273" s="113" t="str">
        <f>IF(OR($B273="",$B273=$B274),"",SUMIF($B$4:$B273,$B273,S$4:S273))</f>
        <v/>
      </c>
    </row>
    <row r="274" spans="1:26" ht="25.05" customHeight="1" x14ac:dyDescent="0.2">
      <c r="A274" s="133" t="str">
        <f>IF(OR(B274="",AND(B273=B274,D273=D274)),"",MAX($A$4:A273)+1)</f>
        <v/>
      </c>
      <c r="B274" s="73" t="str">
        <f>IFERROR(INDEX(入力!$BV$3:$CN$1048576,MATCH(ROW(B274)-ROW(B$3),入力!$BB$3:$BB$1048576,0),MATCH(B$3,入力!$BV$2:$CN$2,0)),"")</f>
        <v/>
      </c>
      <c r="C274" s="74" t="str">
        <f>IFERROR(INDEX(入力!$BV$3:$CN$1048576,MATCH(ROW(C274)-ROW(C$3),入力!$BB$3:$BB$1048576,0),MATCH(C$3,入力!$BV$2:$CN$2,0)),"")</f>
        <v/>
      </c>
      <c r="D274" s="75" t="str">
        <f>IFERROR(INDEX(入力!$BO$3:$BO$1048576,MATCH(ROW(D274)-ROW(D$3),入力!$BB$3:$BB$1048576,0),0),"")</f>
        <v/>
      </c>
      <c r="E274" s="74" t="str">
        <f>IFERROR(INDEX(入力!$BV$3:$CN$1048576,MATCH(ROW(E274)-ROW(E$3),入力!$BB$3:$BB$1048576,0),MATCH(E$3,入力!$BV$2:$CN$2,0)),"")</f>
        <v/>
      </c>
      <c r="F274" s="74" t="str">
        <f>IFERROR(INDEX(入力!$BV$3:$CN$1048576,MATCH(ROW(F274)-ROW(F$3),入力!$BB$3:$BB$1048576,0),MATCH(F$3,入力!$BV$2:$CN$2,0)),"")</f>
        <v/>
      </c>
      <c r="G274" s="74" t="str">
        <f>IFERROR(INDEX(入力!$BV$3:$CN$1048576,MATCH(ROW(G274)-ROW(G$3),入力!$BB$3:$BB$1048576,0),MATCH(G$3,入力!$BV$2:$CN$2,0)),"")</f>
        <v/>
      </c>
      <c r="H274" s="75" t="str">
        <f>IFERROR(INDEX(入力!$BV$3:$CN$1048576,MATCH(ROW(H274)-ROW(H$3),入力!$BB$3:$BB$1048576,0),MATCH(H$3,入力!$BV$2:$CN$2,0)),"")</f>
        <v/>
      </c>
      <c r="I274" s="76" t="str">
        <f>IFERROR(INDEX(入力!$BV$3:$CN$1048576,MATCH(ROW(I274)-ROW(I$3),入力!$BB$3:$BB$1048576,0),MATCH(I$3,入力!$BV$2:$CN$2,0)),"")</f>
        <v/>
      </c>
      <c r="J274" s="75" t="str">
        <f>IFERROR(INDEX(入力!$BV$3:$CN$1048576,MATCH(ROW(J274)-ROW(J$3),入力!$BB$3:$BB$1048576,0),MATCH(J$3,入力!$BV$2:$CN$2,0)),"")</f>
        <v/>
      </c>
      <c r="K274" s="75" t="str">
        <f>IFERROR(INDEX(入力!$BV$3:$CN$1048576,MATCH(ROW(K274)-ROW(K$3),入力!$BB$3:$BB$1048576,0),MATCH(K$3,入力!$BV$2:$CN$2,0)),"")</f>
        <v/>
      </c>
      <c r="L274" s="75" t="str">
        <f>IFERROR(INDEX(入力!$BV$3:$CN$1048576,MATCH(ROW(L274)-ROW(L$3),入力!$BB$3:$BB$1048576,0),MATCH(L$3,入力!$BV$2:$CN$2,0)),"")</f>
        <v/>
      </c>
      <c r="M274" s="117" t="str">
        <f>IFERROR(IF(履歴検索!$A274="","",INDEX(入力!$BV$3:$CN$1048576,MATCH(ROW(M274)-ROW(M$3),入力!$BB$3:$BB$1048576,0),MATCH(M$3,入力!$BV$2:$CN$2,0))),"")</f>
        <v/>
      </c>
      <c r="N274" s="75" t="str">
        <f>IFERROR(INDEX(入力!$BV$3:$CN$1048576,MATCH(ROW(N274)-ROW(N$3),入力!$BB$3:$BB$1048576,0),MATCH(N$3,入力!$BV$2:$CN$2,0)),"")</f>
        <v/>
      </c>
      <c r="O274" s="294" t="str">
        <f>IFERROR(INDEX(入力!$CJ$3:$CN$1048576,MATCH(ROW(O274)-ROW(O$3),入力!$BB$3:$BB$1048576,0),MATCH(O$3,入力!$CJ$2:$CN$2,0)),"")</f>
        <v/>
      </c>
      <c r="P274" s="294" t="str">
        <f>IFERROR(INDEX(入力!$CJ$3:$CN$1048576,MATCH(ROW(P274)-ROW(P$3),入力!$BB$3:$BB$1048576,0),MATCH(P$3,入力!$CJ$2:$CN$2,0)),"")</f>
        <v/>
      </c>
      <c r="Q274" s="294" t="str">
        <f>IFERROR(INDEX(入力!$BV$3:$CN$1048576,MATCH(ROW(Q274)-ROW(Q$3),入力!$BB$3:$BB$1048576,0),MATCH(Q$3,入力!$BV$2:$CN$2,0)),"")</f>
        <v/>
      </c>
      <c r="R274" s="77" t="str">
        <f>IFERROR(INDEX(入力!$BV$3:$CN$1048576,MATCH(ROW(R274)-ROW(R$3),入力!$BB$3:$BB$1048576,0),MATCH(R$3,入力!$BV$2:$CN$2,0)),"")</f>
        <v/>
      </c>
      <c r="S274" s="77" t="str">
        <f>IFERROR(INDEX(入力!$BV$3:$CN$1048576,MATCH(ROW(S274)-ROW(S$3),入力!$BB$3:$BB$1048576,0),MATCH(S$3,入力!$BV$2:$CN$2,0)),"")</f>
        <v/>
      </c>
      <c r="U274" s="28" t="str">
        <f>IF(Z274="","",COUNT($Z$4:Z274))</f>
        <v/>
      </c>
      <c r="V274" s="73" t="str">
        <f t="shared" si="5"/>
        <v/>
      </c>
      <c r="W274" s="113" t="str">
        <f>IF(OR($B274="",$B274=$B275),"",SUMIF($B$4:$B274,$B274,Q$4:Q274))</f>
        <v/>
      </c>
      <c r="X274" s="113" t="str">
        <f>IF(OR($B274="",$B274=$B275),"",SUMIF($B$4:$B274,$B274,K$4:K274)-Y274)</f>
        <v/>
      </c>
      <c r="Y274" s="113" t="str">
        <f>IF(OR($B274="",$B274=$B275),"",SUMIFS(K$4:K274,B$4:B274,$B274,F$4:F274,$Y$3))</f>
        <v/>
      </c>
      <c r="Z274" s="113" t="str">
        <f>IF(OR($B274="",$B274=$B275),"",SUMIF($B$4:$B274,$B274,S$4:S274))</f>
        <v/>
      </c>
    </row>
    <row r="275" spans="1:26" ht="25.05" customHeight="1" x14ac:dyDescent="0.2">
      <c r="A275" s="133" t="str">
        <f>IF(OR(B275="",AND(B274=B275,D274=D275)),"",MAX($A$4:A274)+1)</f>
        <v/>
      </c>
      <c r="B275" s="73" t="str">
        <f>IFERROR(INDEX(入力!$BV$3:$CN$1048576,MATCH(ROW(B275)-ROW(B$3),入力!$BB$3:$BB$1048576,0),MATCH(B$3,入力!$BV$2:$CN$2,0)),"")</f>
        <v/>
      </c>
      <c r="C275" s="74" t="str">
        <f>IFERROR(INDEX(入力!$BV$3:$CN$1048576,MATCH(ROW(C275)-ROW(C$3),入力!$BB$3:$BB$1048576,0),MATCH(C$3,入力!$BV$2:$CN$2,0)),"")</f>
        <v/>
      </c>
      <c r="D275" s="75" t="str">
        <f>IFERROR(INDEX(入力!$BO$3:$BO$1048576,MATCH(ROW(D275)-ROW(D$3),入力!$BB$3:$BB$1048576,0),0),"")</f>
        <v/>
      </c>
      <c r="E275" s="74" t="str">
        <f>IFERROR(INDEX(入力!$BV$3:$CN$1048576,MATCH(ROW(E275)-ROW(E$3),入力!$BB$3:$BB$1048576,0),MATCH(E$3,入力!$BV$2:$CN$2,0)),"")</f>
        <v/>
      </c>
      <c r="F275" s="74" t="str">
        <f>IFERROR(INDEX(入力!$BV$3:$CN$1048576,MATCH(ROW(F275)-ROW(F$3),入力!$BB$3:$BB$1048576,0),MATCH(F$3,入力!$BV$2:$CN$2,0)),"")</f>
        <v/>
      </c>
      <c r="G275" s="74" t="str">
        <f>IFERROR(INDEX(入力!$BV$3:$CN$1048576,MATCH(ROW(G275)-ROW(G$3),入力!$BB$3:$BB$1048576,0),MATCH(G$3,入力!$BV$2:$CN$2,0)),"")</f>
        <v/>
      </c>
      <c r="H275" s="75" t="str">
        <f>IFERROR(INDEX(入力!$BV$3:$CN$1048576,MATCH(ROW(H275)-ROW(H$3),入力!$BB$3:$BB$1048576,0),MATCH(H$3,入力!$BV$2:$CN$2,0)),"")</f>
        <v/>
      </c>
      <c r="I275" s="76" t="str">
        <f>IFERROR(INDEX(入力!$BV$3:$CN$1048576,MATCH(ROW(I275)-ROW(I$3),入力!$BB$3:$BB$1048576,0),MATCH(I$3,入力!$BV$2:$CN$2,0)),"")</f>
        <v/>
      </c>
      <c r="J275" s="75" t="str">
        <f>IFERROR(INDEX(入力!$BV$3:$CN$1048576,MATCH(ROW(J275)-ROW(J$3),入力!$BB$3:$BB$1048576,0),MATCH(J$3,入力!$BV$2:$CN$2,0)),"")</f>
        <v/>
      </c>
      <c r="K275" s="75" t="str">
        <f>IFERROR(INDEX(入力!$BV$3:$CN$1048576,MATCH(ROW(K275)-ROW(K$3),入力!$BB$3:$BB$1048576,0),MATCH(K$3,入力!$BV$2:$CN$2,0)),"")</f>
        <v/>
      </c>
      <c r="L275" s="75" t="str">
        <f>IFERROR(INDEX(入力!$BV$3:$CN$1048576,MATCH(ROW(L275)-ROW(L$3),入力!$BB$3:$BB$1048576,0),MATCH(L$3,入力!$BV$2:$CN$2,0)),"")</f>
        <v/>
      </c>
      <c r="M275" s="117" t="str">
        <f>IFERROR(IF(履歴検索!$A275="","",INDEX(入力!$BV$3:$CN$1048576,MATCH(ROW(M275)-ROW(M$3),入力!$BB$3:$BB$1048576,0),MATCH(M$3,入力!$BV$2:$CN$2,0))),"")</f>
        <v/>
      </c>
      <c r="N275" s="75" t="str">
        <f>IFERROR(INDEX(入力!$BV$3:$CN$1048576,MATCH(ROW(N275)-ROW(N$3),入力!$BB$3:$BB$1048576,0),MATCH(N$3,入力!$BV$2:$CN$2,0)),"")</f>
        <v/>
      </c>
      <c r="O275" s="294" t="str">
        <f>IFERROR(INDEX(入力!$CJ$3:$CN$1048576,MATCH(ROW(O275)-ROW(O$3),入力!$BB$3:$BB$1048576,0),MATCH(O$3,入力!$CJ$2:$CN$2,0)),"")</f>
        <v/>
      </c>
      <c r="P275" s="294" t="str">
        <f>IFERROR(INDEX(入力!$CJ$3:$CN$1048576,MATCH(ROW(P275)-ROW(P$3),入力!$BB$3:$BB$1048576,0),MATCH(P$3,入力!$CJ$2:$CN$2,0)),"")</f>
        <v/>
      </c>
      <c r="Q275" s="294" t="str">
        <f>IFERROR(INDEX(入力!$BV$3:$CN$1048576,MATCH(ROW(Q275)-ROW(Q$3),入力!$BB$3:$BB$1048576,0),MATCH(Q$3,入力!$BV$2:$CN$2,0)),"")</f>
        <v/>
      </c>
      <c r="R275" s="77" t="str">
        <f>IFERROR(INDEX(入力!$BV$3:$CN$1048576,MATCH(ROW(R275)-ROW(R$3),入力!$BB$3:$BB$1048576,0),MATCH(R$3,入力!$BV$2:$CN$2,0)),"")</f>
        <v/>
      </c>
      <c r="S275" s="77" t="str">
        <f>IFERROR(INDEX(入力!$BV$3:$CN$1048576,MATCH(ROW(S275)-ROW(S$3),入力!$BB$3:$BB$1048576,0),MATCH(S$3,入力!$BV$2:$CN$2,0)),"")</f>
        <v/>
      </c>
      <c r="U275" s="28" t="str">
        <f>IF(Z275="","",COUNT($Z$4:Z275))</f>
        <v/>
      </c>
      <c r="V275" s="73" t="str">
        <f t="shared" si="5"/>
        <v/>
      </c>
      <c r="W275" s="113" t="str">
        <f>IF(OR($B275="",$B275=$B276),"",SUMIF($B$4:$B275,$B275,Q$4:Q275))</f>
        <v/>
      </c>
      <c r="X275" s="113" t="str">
        <f>IF(OR($B275="",$B275=$B276),"",SUMIF($B$4:$B275,$B275,K$4:K275)-Y275)</f>
        <v/>
      </c>
      <c r="Y275" s="113" t="str">
        <f>IF(OR($B275="",$B275=$B276),"",SUMIFS(K$4:K275,B$4:B275,$B275,F$4:F275,$Y$3))</f>
        <v/>
      </c>
      <c r="Z275" s="113" t="str">
        <f>IF(OR($B275="",$B275=$B276),"",SUMIF($B$4:$B275,$B275,S$4:S275))</f>
        <v/>
      </c>
    </row>
    <row r="276" spans="1:26" ht="25.05" customHeight="1" x14ac:dyDescent="0.2">
      <c r="A276" s="133" t="str">
        <f>IF(OR(B276="",AND(B275=B276,D275=D276)),"",MAX($A$4:A275)+1)</f>
        <v/>
      </c>
      <c r="B276" s="73" t="str">
        <f>IFERROR(INDEX(入力!$BV$3:$CN$1048576,MATCH(ROW(B276)-ROW(B$3),入力!$BB$3:$BB$1048576,0),MATCH(B$3,入力!$BV$2:$CN$2,0)),"")</f>
        <v/>
      </c>
      <c r="C276" s="74" t="str">
        <f>IFERROR(INDEX(入力!$BV$3:$CN$1048576,MATCH(ROW(C276)-ROW(C$3),入力!$BB$3:$BB$1048576,0),MATCH(C$3,入力!$BV$2:$CN$2,0)),"")</f>
        <v/>
      </c>
      <c r="D276" s="75" t="str">
        <f>IFERROR(INDEX(入力!$BO$3:$BO$1048576,MATCH(ROW(D276)-ROW(D$3),入力!$BB$3:$BB$1048576,0),0),"")</f>
        <v/>
      </c>
      <c r="E276" s="74" t="str">
        <f>IFERROR(INDEX(入力!$BV$3:$CN$1048576,MATCH(ROW(E276)-ROW(E$3),入力!$BB$3:$BB$1048576,0),MATCH(E$3,入力!$BV$2:$CN$2,0)),"")</f>
        <v/>
      </c>
      <c r="F276" s="74" t="str">
        <f>IFERROR(INDEX(入力!$BV$3:$CN$1048576,MATCH(ROW(F276)-ROW(F$3),入力!$BB$3:$BB$1048576,0),MATCH(F$3,入力!$BV$2:$CN$2,0)),"")</f>
        <v/>
      </c>
      <c r="G276" s="74" t="str">
        <f>IFERROR(INDEX(入力!$BV$3:$CN$1048576,MATCH(ROW(G276)-ROW(G$3),入力!$BB$3:$BB$1048576,0),MATCH(G$3,入力!$BV$2:$CN$2,0)),"")</f>
        <v/>
      </c>
      <c r="H276" s="75" t="str">
        <f>IFERROR(INDEX(入力!$BV$3:$CN$1048576,MATCH(ROW(H276)-ROW(H$3),入力!$BB$3:$BB$1048576,0),MATCH(H$3,入力!$BV$2:$CN$2,0)),"")</f>
        <v/>
      </c>
      <c r="I276" s="76" t="str">
        <f>IFERROR(INDEX(入力!$BV$3:$CN$1048576,MATCH(ROW(I276)-ROW(I$3),入力!$BB$3:$BB$1048576,0),MATCH(I$3,入力!$BV$2:$CN$2,0)),"")</f>
        <v/>
      </c>
      <c r="J276" s="75" t="str">
        <f>IFERROR(INDEX(入力!$BV$3:$CN$1048576,MATCH(ROW(J276)-ROW(J$3),入力!$BB$3:$BB$1048576,0),MATCH(J$3,入力!$BV$2:$CN$2,0)),"")</f>
        <v/>
      </c>
      <c r="K276" s="75" t="str">
        <f>IFERROR(INDEX(入力!$BV$3:$CN$1048576,MATCH(ROW(K276)-ROW(K$3),入力!$BB$3:$BB$1048576,0),MATCH(K$3,入力!$BV$2:$CN$2,0)),"")</f>
        <v/>
      </c>
      <c r="L276" s="75" t="str">
        <f>IFERROR(INDEX(入力!$BV$3:$CN$1048576,MATCH(ROW(L276)-ROW(L$3),入力!$BB$3:$BB$1048576,0),MATCH(L$3,入力!$BV$2:$CN$2,0)),"")</f>
        <v/>
      </c>
      <c r="M276" s="117" t="str">
        <f>IFERROR(IF(履歴検索!$A276="","",INDEX(入力!$BV$3:$CN$1048576,MATCH(ROW(M276)-ROW(M$3),入力!$BB$3:$BB$1048576,0),MATCH(M$3,入力!$BV$2:$CN$2,0))),"")</f>
        <v/>
      </c>
      <c r="N276" s="75" t="str">
        <f>IFERROR(INDEX(入力!$BV$3:$CN$1048576,MATCH(ROW(N276)-ROW(N$3),入力!$BB$3:$BB$1048576,0),MATCH(N$3,入力!$BV$2:$CN$2,0)),"")</f>
        <v/>
      </c>
      <c r="O276" s="294" t="str">
        <f>IFERROR(INDEX(入力!$CJ$3:$CN$1048576,MATCH(ROW(O276)-ROW(O$3),入力!$BB$3:$BB$1048576,0),MATCH(O$3,入力!$CJ$2:$CN$2,0)),"")</f>
        <v/>
      </c>
      <c r="P276" s="294" t="str">
        <f>IFERROR(INDEX(入力!$CJ$3:$CN$1048576,MATCH(ROW(P276)-ROW(P$3),入力!$BB$3:$BB$1048576,0),MATCH(P$3,入力!$CJ$2:$CN$2,0)),"")</f>
        <v/>
      </c>
      <c r="Q276" s="294" t="str">
        <f>IFERROR(INDEX(入力!$BV$3:$CN$1048576,MATCH(ROW(Q276)-ROW(Q$3),入力!$BB$3:$BB$1048576,0),MATCH(Q$3,入力!$BV$2:$CN$2,0)),"")</f>
        <v/>
      </c>
      <c r="R276" s="77" t="str">
        <f>IFERROR(INDEX(入力!$BV$3:$CN$1048576,MATCH(ROW(R276)-ROW(R$3),入力!$BB$3:$BB$1048576,0),MATCH(R$3,入力!$BV$2:$CN$2,0)),"")</f>
        <v/>
      </c>
      <c r="S276" s="77" t="str">
        <f>IFERROR(INDEX(入力!$BV$3:$CN$1048576,MATCH(ROW(S276)-ROW(S$3),入力!$BB$3:$BB$1048576,0),MATCH(S$3,入力!$BV$2:$CN$2,0)),"")</f>
        <v/>
      </c>
      <c r="U276" s="28" t="str">
        <f>IF(Z276="","",COUNT($Z$4:Z276))</f>
        <v/>
      </c>
      <c r="V276" s="73" t="str">
        <f t="shared" si="5"/>
        <v/>
      </c>
      <c r="W276" s="113" t="str">
        <f>IF(OR($B276="",$B276=$B277),"",SUMIF($B$4:$B276,$B276,Q$4:Q276))</f>
        <v/>
      </c>
      <c r="X276" s="113" t="str">
        <f>IF(OR($B276="",$B276=$B277),"",SUMIF($B$4:$B276,$B276,K$4:K276)-Y276)</f>
        <v/>
      </c>
      <c r="Y276" s="113" t="str">
        <f>IF(OR($B276="",$B276=$B277),"",SUMIFS(K$4:K276,B$4:B276,$B276,F$4:F276,$Y$3))</f>
        <v/>
      </c>
      <c r="Z276" s="113" t="str">
        <f>IF(OR($B276="",$B276=$B277),"",SUMIF($B$4:$B276,$B276,S$4:S276))</f>
        <v/>
      </c>
    </row>
    <row r="277" spans="1:26" ht="25.05" customHeight="1" x14ac:dyDescent="0.2">
      <c r="A277" s="133" t="str">
        <f>IF(OR(B277="",AND(B276=B277,D276=D277)),"",MAX($A$4:A276)+1)</f>
        <v/>
      </c>
      <c r="B277" s="73" t="str">
        <f>IFERROR(INDEX(入力!$BV$3:$CN$1048576,MATCH(ROW(B277)-ROW(B$3),入力!$BB$3:$BB$1048576,0),MATCH(B$3,入力!$BV$2:$CN$2,0)),"")</f>
        <v/>
      </c>
      <c r="C277" s="74" t="str">
        <f>IFERROR(INDEX(入力!$BV$3:$CN$1048576,MATCH(ROW(C277)-ROW(C$3),入力!$BB$3:$BB$1048576,0),MATCH(C$3,入力!$BV$2:$CN$2,0)),"")</f>
        <v/>
      </c>
      <c r="D277" s="75" t="str">
        <f>IFERROR(INDEX(入力!$BO$3:$BO$1048576,MATCH(ROW(D277)-ROW(D$3),入力!$BB$3:$BB$1048576,0),0),"")</f>
        <v/>
      </c>
      <c r="E277" s="74" t="str">
        <f>IFERROR(INDEX(入力!$BV$3:$CN$1048576,MATCH(ROW(E277)-ROW(E$3),入力!$BB$3:$BB$1048576,0),MATCH(E$3,入力!$BV$2:$CN$2,0)),"")</f>
        <v/>
      </c>
      <c r="F277" s="74" t="str">
        <f>IFERROR(INDEX(入力!$BV$3:$CN$1048576,MATCH(ROW(F277)-ROW(F$3),入力!$BB$3:$BB$1048576,0),MATCH(F$3,入力!$BV$2:$CN$2,0)),"")</f>
        <v/>
      </c>
      <c r="G277" s="74" t="str">
        <f>IFERROR(INDEX(入力!$BV$3:$CN$1048576,MATCH(ROW(G277)-ROW(G$3),入力!$BB$3:$BB$1048576,0),MATCH(G$3,入力!$BV$2:$CN$2,0)),"")</f>
        <v/>
      </c>
      <c r="H277" s="75" t="str">
        <f>IFERROR(INDEX(入力!$BV$3:$CN$1048576,MATCH(ROW(H277)-ROW(H$3),入力!$BB$3:$BB$1048576,0),MATCH(H$3,入力!$BV$2:$CN$2,0)),"")</f>
        <v/>
      </c>
      <c r="I277" s="76" t="str">
        <f>IFERROR(INDEX(入力!$BV$3:$CN$1048576,MATCH(ROW(I277)-ROW(I$3),入力!$BB$3:$BB$1048576,0),MATCH(I$3,入力!$BV$2:$CN$2,0)),"")</f>
        <v/>
      </c>
      <c r="J277" s="75" t="str">
        <f>IFERROR(INDEX(入力!$BV$3:$CN$1048576,MATCH(ROW(J277)-ROW(J$3),入力!$BB$3:$BB$1048576,0),MATCH(J$3,入力!$BV$2:$CN$2,0)),"")</f>
        <v/>
      </c>
      <c r="K277" s="75" t="str">
        <f>IFERROR(INDEX(入力!$BV$3:$CN$1048576,MATCH(ROW(K277)-ROW(K$3),入力!$BB$3:$BB$1048576,0),MATCH(K$3,入力!$BV$2:$CN$2,0)),"")</f>
        <v/>
      </c>
      <c r="L277" s="75" t="str">
        <f>IFERROR(INDEX(入力!$BV$3:$CN$1048576,MATCH(ROW(L277)-ROW(L$3),入力!$BB$3:$BB$1048576,0),MATCH(L$3,入力!$BV$2:$CN$2,0)),"")</f>
        <v/>
      </c>
      <c r="M277" s="117" t="str">
        <f>IFERROR(IF(履歴検索!$A277="","",INDEX(入力!$BV$3:$CN$1048576,MATCH(ROW(M277)-ROW(M$3),入力!$BB$3:$BB$1048576,0),MATCH(M$3,入力!$BV$2:$CN$2,0))),"")</f>
        <v/>
      </c>
      <c r="N277" s="75" t="str">
        <f>IFERROR(INDEX(入力!$BV$3:$CN$1048576,MATCH(ROW(N277)-ROW(N$3),入力!$BB$3:$BB$1048576,0),MATCH(N$3,入力!$BV$2:$CN$2,0)),"")</f>
        <v/>
      </c>
      <c r="O277" s="294" t="str">
        <f>IFERROR(INDEX(入力!$CJ$3:$CN$1048576,MATCH(ROW(O277)-ROW(O$3),入力!$BB$3:$BB$1048576,0),MATCH(O$3,入力!$CJ$2:$CN$2,0)),"")</f>
        <v/>
      </c>
      <c r="P277" s="294" t="str">
        <f>IFERROR(INDEX(入力!$CJ$3:$CN$1048576,MATCH(ROW(P277)-ROW(P$3),入力!$BB$3:$BB$1048576,0),MATCH(P$3,入力!$CJ$2:$CN$2,0)),"")</f>
        <v/>
      </c>
      <c r="Q277" s="294" t="str">
        <f>IFERROR(INDEX(入力!$BV$3:$CN$1048576,MATCH(ROW(Q277)-ROW(Q$3),入力!$BB$3:$BB$1048576,0),MATCH(Q$3,入力!$BV$2:$CN$2,0)),"")</f>
        <v/>
      </c>
      <c r="R277" s="77" t="str">
        <f>IFERROR(INDEX(入力!$BV$3:$CN$1048576,MATCH(ROW(R277)-ROW(R$3),入力!$BB$3:$BB$1048576,0),MATCH(R$3,入力!$BV$2:$CN$2,0)),"")</f>
        <v/>
      </c>
      <c r="S277" s="77" t="str">
        <f>IFERROR(INDEX(入力!$BV$3:$CN$1048576,MATCH(ROW(S277)-ROW(S$3),入力!$BB$3:$BB$1048576,0),MATCH(S$3,入力!$BV$2:$CN$2,0)),"")</f>
        <v/>
      </c>
      <c r="U277" s="28" t="str">
        <f>IF(Z277="","",COUNT($Z$4:Z277))</f>
        <v/>
      </c>
      <c r="V277" s="73" t="str">
        <f t="shared" si="5"/>
        <v/>
      </c>
      <c r="W277" s="113" t="str">
        <f>IF(OR($B277="",$B277=$B278),"",SUMIF($B$4:$B277,$B277,Q$4:Q277))</f>
        <v/>
      </c>
      <c r="X277" s="113" t="str">
        <f>IF(OR($B277="",$B277=$B278),"",SUMIF($B$4:$B277,$B277,K$4:K277)-Y277)</f>
        <v/>
      </c>
      <c r="Y277" s="113" t="str">
        <f>IF(OR($B277="",$B277=$B278),"",SUMIFS(K$4:K277,B$4:B277,$B277,F$4:F277,$Y$3))</f>
        <v/>
      </c>
      <c r="Z277" s="113" t="str">
        <f>IF(OR($B277="",$B277=$B278),"",SUMIF($B$4:$B277,$B277,S$4:S277))</f>
        <v/>
      </c>
    </row>
    <row r="278" spans="1:26" ht="25.05" customHeight="1" x14ac:dyDescent="0.2">
      <c r="A278" s="133" t="str">
        <f>IF(OR(B278="",AND(B277=B278,D277=D278)),"",MAX($A$4:A277)+1)</f>
        <v/>
      </c>
      <c r="B278" s="73" t="str">
        <f>IFERROR(INDEX(入力!$BV$3:$CN$1048576,MATCH(ROW(B278)-ROW(B$3),入力!$BB$3:$BB$1048576,0),MATCH(B$3,入力!$BV$2:$CN$2,0)),"")</f>
        <v/>
      </c>
      <c r="C278" s="74" t="str">
        <f>IFERROR(INDEX(入力!$BV$3:$CN$1048576,MATCH(ROW(C278)-ROW(C$3),入力!$BB$3:$BB$1048576,0),MATCH(C$3,入力!$BV$2:$CN$2,0)),"")</f>
        <v/>
      </c>
      <c r="D278" s="75" t="str">
        <f>IFERROR(INDEX(入力!$BO$3:$BO$1048576,MATCH(ROW(D278)-ROW(D$3),入力!$BB$3:$BB$1048576,0),0),"")</f>
        <v/>
      </c>
      <c r="E278" s="74" t="str">
        <f>IFERROR(INDEX(入力!$BV$3:$CN$1048576,MATCH(ROW(E278)-ROW(E$3),入力!$BB$3:$BB$1048576,0),MATCH(E$3,入力!$BV$2:$CN$2,0)),"")</f>
        <v/>
      </c>
      <c r="F278" s="74" t="str">
        <f>IFERROR(INDEX(入力!$BV$3:$CN$1048576,MATCH(ROW(F278)-ROW(F$3),入力!$BB$3:$BB$1048576,0),MATCH(F$3,入力!$BV$2:$CN$2,0)),"")</f>
        <v/>
      </c>
      <c r="G278" s="74" t="str">
        <f>IFERROR(INDEX(入力!$BV$3:$CN$1048576,MATCH(ROW(G278)-ROW(G$3),入力!$BB$3:$BB$1048576,0),MATCH(G$3,入力!$BV$2:$CN$2,0)),"")</f>
        <v/>
      </c>
      <c r="H278" s="75" t="str">
        <f>IFERROR(INDEX(入力!$BV$3:$CN$1048576,MATCH(ROW(H278)-ROW(H$3),入力!$BB$3:$BB$1048576,0),MATCH(H$3,入力!$BV$2:$CN$2,0)),"")</f>
        <v/>
      </c>
      <c r="I278" s="76" t="str">
        <f>IFERROR(INDEX(入力!$BV$3:$CN$1048576,MATCH(ROW(I278)-ROW(I$3),入力!$BB$3:$BB$1048576,0),MATCH(I$3,入力!$BV$2:$CN$2,0)),"")</f>
        <v/>
      </c>
      <c r="J278" s="75" t="str">
        <f>IFERROR(INDEX(入力!$BV$3:$CN$1048576,MATCH(ROW(J278)-ROW(J$3),入力!$BB$3:$BB$1048576,0),MATCH(J$3,入力!$BV$2:$CN$2,0)),"")</f>
        <v/>
      </c>
      <c r="K278" s="75" t="str">
        <f>IFERROR(INDEX(入力!$BV$3:$CN$1048576,MATCH(ROW(K278)-ROW(K$3),入力!$BB$3:$BB$1048576,0),MATCH(K$3,入力!$BV$2:$CN$2,0)),"")</f>
        <v/>
      </c>
      <c r="L278" s="75" t="str">
        <f>IFERROR(INDEX(入力!$BV$3:$CN$1048576,MATCH(ROW(L278)-ROW(L$3),入力!$BB$3:$BB$1048576,0),MATCH(L$3,入力!$BV$2:$CN$2,0)),"")</f>
        <v/>
      </c>
      <c r="M278" s="117" t="str">
        <f>IFERROR(IF(履歴検索!$A278="","",INDEX(入力!$BV$3:$CN$1048576,MATCH(ROW(M278)-ROW(M$3),入力!$BB$3:$BB$1048576,0),MATCH(M$3,入力!$BV$2:$CN$2,0))),"")</f>
        <v/>
      </c>
      <c r="N278" s="75" t="str">
        <f>IFERROR(INDEX(入力!$BV$3:$CN$1048576,MATCH(ROW(N278)-ROW(N$3),入力!$BB$3:$BB$1048576,0),MATCH(N$3,入力!$BV$2:$CN$2,0)),"")</f>
        <v/>
      </c>
      <c r="O278" s="294" t="str">
        <f>IFERROR(INDEX(入力!$CJ$3:$CN$1048576,MATCH(ROW(O278)-ROW(O$3),入力!$BB$3:$BB$1048576,0),MATCH(O$3,入力!$CJ$2:$CN$2,0)),"")</f>
        <v/>
      </c>
      <c r="P278" s="294" t="str">
        <f>IFERROR(INDEX(入力!$CJ$3:$CN$1048576,MATCH(ROW(P278)-ROW(P$3),入力!$BB$3:$BB$1048576,0),MATCH(P$3,入力!$CJ$2:$CN$2,0)),"")</f>
        <v/>
      </c>
      <c r="Q278" s="294" t="str">
        <f>IFERROR(INDEX(入力!$BV$3:$CN$1048576,MATCH(ROW(Q278)-ROW(Q$3),入力!$BB$3:$BB$1048576,0),MATCH(Q$3,入力!$BV$2:$CN$2,0)),"")</f>
        <v/>
      </c>
      <c r="R278" s="77" t="str">
        <f>IFERROR(INDEX(入力!$BV$3:$CN$1048576,MATCH(ROW(R278)-ROW(R$3),入力!$BB$3:$BB$1048576,0),MATCH(R$3,入力!$BV$2:$CN$2,0)),"")</f>
        <v/>
      </c>
      <c r="S278" s="77" t="str">
        <f>IFERROR(INDEX(入力!$BV$3:$CN$1048576,MATCH(ROW(S278)-ROW(S$3),入力!$BB$3:$BB$1048576,0),MATCH(S$3,入力!$BV$2:$CN$2,0)),"")</f>
        <v/>
      </c>
      <c r="U278" s="28" t="str">
        <f>IF(Z278="","",COUNT($Z$4:Z278))</f>
        <v/>
      </c>
      <c r="V278" s="73" t="str">
        <f t="shared" si="5"/>
        <v/>
      </c>
      <c r="W278" s="113" t="str">
        <f>IF(OR($B278="",$B278=$B279),"",SUMIF($B$4:$B278,$B278,Q$4:Q278))</f>
        <v/>
      </c>
      <c r="X278" s="113" t="str">
        <f>IF(OR($B278="",$B278=$B279),"",SUMIF($B$4:$B278,$B278,K$4:K278)-Y278)</f>
        <v/>
      </c>
      <c r="Y278" s="113" t="str">
        <f>IF(OR($B278="",$B278=$B279),"",SUMIFS(K$4:K278,B$4:B278,$B278,F$4:F278,$Y$3))</f>
        <v/>
      </c>
      <c r="Z278" s="113" t="str">
        <f>IF(OR($B278="",$B278=$B279),"",SUMIF($B$4:$B278,$B278,S$4:S278))</f>
        <v/>
      </c>
    </row>
    <row r="279" spans="1:26" ht="25.05" customHeight="1" x14ac:dyDescent="0.2">
      <c r="A279" s="133" t="str">
        <f>IF(OR(B279="",AND(B278=B279,D278=D279)),"",MAX($A$4:A278)+1)</f>
        <v/>
      </c>
      <c r="B279" s="73" t="str">
        <f>IFERROR(INDEX(入力!$BV$3:$CN$1048576,MATCH(ROW(B279)-ROW(B$3),入力!$BB$3:$BB$1048576,0),MATCH(B$3,入力!$BV$2:$CN$2,0)),"")</f>
        <v/>
      </c>
      <c r="C279" s="74" t="str">
        <f>IFERROR(INDEX(入力!$BV$3:$CN$1048576,MATCH(ROW(C279)-ROW(C$3),入力!$BB$3:$BB$1048576,0),MATCH(C$3,入力!$BV$2:$CN$2,0)),"")</f>
        <v/>
      </c>
      <c r="D279" s="75" t="str">
        <f>IFERROR(INDEX(入力!$BO$3:$BO$1048576,MATCH(ROW(D279)-ROW(D$3),入力!$BB$3:$BB$1048576,0),0),"")</f>
        <v/>
      </c>
      <c r="E279" s="74" t="str">
        <f>IFERROR(INDEX(入力!$BV$3:$CN$1048576,MATCH(ROW(E279)-ROW(E$3),入力!$BB$3:$BB$1048576,0),MATCH(E$3,入力!$BV$2:$CN$2,0)),"")</f>
        <v/>
      </c>
      <c r="F279" s="74" t="str">
        <f>IFERROR(INDEX(入力!$BV$3:$CN$1048576,MATCH(ROW(F279)-ROW(F$3),入力!$BB$3:$BB$1048576,0),MATCH(F$3,入力!$BV$2:$CN$2,0)),"")</f>
        <v/>
      </c>
      <c r="G279" s="74" t="str">
        <f>IFERROR(INDEX(入力!$BV$3:$CN$1048576,MATCH(ROW(G279)-ROW(G$3),入力!$BB$3:$BB$1048576,0),MATCH(G$3,入力!$BV$2:$CN$2,0)),"")</f>
        <v/>
      </c>
      <c r="H279" s="75" t="str">
        <f>IFERROR(INDEX(入力!$BV$3:$CN$1048576,MATCH(ROW(H279)-ROW(H$3),入力!$BB$3:$BB$1048576,0),MATCH(H$3,入力!$BV$2:$CN$2,0)),"")</f>
        <v/>
      </c>
      <c r="I279" s="76" t="str">
        <f>IFERROR(INDEX(入力!$BV$3:$CN$1048576,MATCH(ROW(I279)-ROW(I$3),入力!$BB$3:$BB$1048576,0),MATCH(I$3,入力!$BV$2:$CN$2,0)),"")</f>
        <v/>
      </c>
      <c r="J279" s="75" t="str">
        <f>IFERROR(INDEX(入力!$BV$3:$CN$1048576,MATCH(ROW(J279)-ROW(J$3),入力!$BB$3:$BB$1048576,0),MATCH(J$3,入力!$BV$2:$CN$2,0)),"")</f>
        <v/>
      </c>
      <c r="K279" s="75" t="str">
        <f>IFERROR(INDEX(入力!$BV$3:$CN$1048576,MATCH(ROW(K279)-ROW(K$3),入力!$BB$3:$BB$1048576,0),MATCH(K$3,入力!$BV$2:$CN$2,0)),"")</f>
        <v/>
      </c>
      <c r="L279" s="75" t="str">
        <f>IFERROR(INDEX(入力!$BV$3:$CN$1048576,MATCH(ROW(L279)-ROW(L$3),入力!$BB$3:$BB$1048576,0),MATCH(L$3,入力!$BV$2:$CN$2,0)),"")</f>
        <v/>
      </c>
      <c r="M279" s="117" t="str">
        <f>IFERROR(IF(履歴検索!$A279="","",INDEX(入力!$BV$3:$CN$1048576,MATCH(ROW(M279)-ROW(M$3),入力!$BB$3:$BB$1048576,0),MATCH(M$3,入力!$BV$2:$CN$2,0))),"")</f>
        <v/>
      </c>
      <c r="N279" s="75" t="str">
        <f>IFERROR(INDEX(入力!$BV$3:$CN$1048576,MATCH(ROW(N279)-ROW(N$3),入力!$BB$3:$BB$1048576,0),MATCH(N$3,入力!$BV$2:$CN$2,0)),"")</f>
        <v/>
      </c>
      <c r="O279" s="294" t="str">
        <f>IFERROR(INDEX(入力!$CJ$3:$CN$1048576,MATCH(ROW(O279)-ROW(O$3),入力!$BB$3:$BB$1048576,0),MATCH(O$3,入力!$CJ$2:$CN$2,0)),"")</f>
        <v/>
      </c>
      <c r="P279" s="294" t="str">
        <f>IFERROR(INDEX(入力!$CJ$3:$CN$1048576,MATCH(ROW(P279)-ROW(P$3),入力!$BB$3:$BB$1048576,0),MATCH(P$3,入力!$CJ$2:$CN$2,0)),"")</f>
        <v/>
      </c>
      <c r="Q279" s="294" t="str">
        <f>IFERROR(INDEX(入力!$BV$3:$CN$1048576,MATCH(ROW(Q279)-ROW(Q$3),入力!$BB$3:$BB$1048576,0),MATCH(Q$3,入力!$BV$2:$CN$2,0)),"")</f>
        <v/>
      </c>
      <c r="R279" s="77" t="str">
        <f>IFERROR(INDEX(入力!$BV$3:$CN$1048576,MATCH(ROW(R279)-ROW(R$3),入力!$BB$3:$BB$1048576,0),MATCH(R$3,入力!$BV$2:$CN$2,0)),"")</f>
        <v/>
      </c>
      <c r="S279" s="77" t="str">
        <f>IFERROR(INDEX(入力!$BV$3:$CN$1048576,MATCH(ROW(S279)-ROW(S$3),入力!$BB$3:$BB$1048576,0),MATCH(S$3,入力!$BV$2:$CN$2,0)),"")</f>
        <v/>
      </c>
      <c r="U279" s="28" t="str">
        <f>IF(Z279="","",COUNT($Z$4:Z279))</f>
        <v/>
      </c>
      <c r="V279" s="73" t="str">
        <f t="shared" si="5"/>
        <v/>
      </c>
      <c r="W279" s="113" t="str">
        <f>IF(OR($B279="",$B279=$B280),"",SUMIF($B$4:$B279,$B279,Q$4:Q279))</f>
        <v/>
      </c>
      <c r="X279" s="113" t="str">
        <f>IF(OR($B279="",$B279=$B280),"",SUMIF($B$4:$B279,$B279,K$4:K279)-Y279)</f>
        <v/>
      </c>
      <c r="Y279" s="113" t="str">
        <f>IF(OR($B279="",$B279=$B280),"",SUMIFS(K$4:K279,B$4:B279,$B279,F$4:F279,$Y$3))</f>
        <v/>
      </c>
      <c r="Z279" s="113" t="str">
        <f>IF(OR($B279="",$B279=$B280),"",SUMIF($B$4:$B279,$B279,S$4:S279))</f>
        <v/>
      </c>
    </row>
    <row r="280" spans="1:26" ht="25.05" customHeight="1" x14ac:dyDescent="0.2">
      <c r="A280" s="133" t="str">
        <f>IF(OR(B280="",AND(B279=B280,D279=D280)),"",MAX($A$4:A279)+1)</f>
        <v/>
      </c>
      <c r="B280" s="73" t="str">
        <f>IFERROR(INDEX(入力!$BV$3:$CN$1048576,MATCH(ROW(B280)-ROW(B$3),入力!$BB$3:$BB$1048576,0),MATCH(B$3,入力!$BV$2:$CN$2,0)),"")</f>
        <v/>
      </c>
      <c r="C280" s="74" t="str">
        <f>IFERROR(INDEX(入力!$BV$3:$CN$1048576,MATCH(ROW(C280)-ROW(C$3),入力!$BB$3:$BB$1048576,0),MATCH(C$3,入力!$BV$2:$CN$2,0)),"")</f>
        <v/>
      </c>
      <c r="D280" s="75" t="str">
        <f>IFERROR(INDEX(入力!$BO$3:$BO$1048576,MATCH(ROW(D280)-ROW(D$3),入力!$BB$3:$BB$1048576,0),0),"")</f>
        <v/>
      </c>
      <c r="E280" s="74" t="str">
        <f>IFERROR(INDEX(入力!$BV$3:$CN$1048576,MATCH(ROW(E280)-ROW(E$3),入力!$BB$3:$BB$1048576,0),MATCH(E$3,入力!$BV$2:$CN$2,0)),"")</f>
        <v/>
      </c>
      <c r="F280" s="74" t="str">
        <f>IFERROR(INDEX(入力!$BV$3:$CN$1048576,MATCH(ROW(F280)-ROW(F$3),入力!$BB$3:$BB$1048576,0),MATCH(F$3,入力!$BV$2:$CN$2,0)),"")</f>
        <v/>
      </c>
      <c r="G280" s="74" t="str">
        <f>IFERROR(INDEX(入力!$BV$3:$CN$1048576,MATCH(ROW(G280)-ROW(G$3),入力!$BB$3:$BB$1048576,0),MATCH(G$3,入力!$BV$2:$CN$2,0)),"")</f>
        <v/>
      </c>
      <c r="H280" s="75" t="str">
        <f>IFERROR(INDEX(入力!$BV$3:$CN$1048576,MATCH(ROW(H280)-ROW(H$3),入力!$BB$3:$BB$1048576,0),MATCH(H$3,入力!$BV$2:$CN$2,0)),"")</f>
        <v/>
      </c>
      <c r="I280" s="76" t="str">
        <f>IFERROR(INDEX(入力!$BV$3:$CN$1048576,MATCH(ROW(I280)-ROW(I$3),入力!$BB$3:$BB$1048576,0),MATCH(I$3,入力!$BV$2:$CN$2,0)),"")</f>
        <v/>
      </c>
      <c r="J280" s="75" t="str">
        <f>IFERROR(INDEX(入力!$BV$3:$CN$1048576,MATCH(ROW(J280)-ROW(J$3),入力!$BB$3:$BB$1048576,0),MATCH(J$3,入力!$BV$2:$CN$2,0)),"")</f>
        <v/>
      </c>
      <c r="K280" s="75" t="str">
        <f>IFERROR(INDEX(入力!$BV$3:$CN$1048576,MATCH(ROW(K280)-ROW(K$3),入力!$BB$3:$BB$1048576,0),MATCH(K$3,入力!$BV$2:$CN$2,0)),"")</f>
        <v/>
      </c>
      <c r="L280" s="75" t="str">
        <f>IFERROR(INDEX(入力!$BV$3:$CN$1048576,MATCH(ROW(L280)-ROW(L$3),入力!$BB$3:$BB$1048576,0),MATCH(L$3,入力!$BV$2:$CN$2,0)),"")</f>
        <v/>
      </c>
      <c r="M280" s="117" t="str">
        <f>IFERROR(IF(履歴検索!$A280="","",INDEX(入力!$BV$3:$CN$1048576,MATCH(ROW(M280)-ROW(M$3),入力!$BB$3:$BB$1048576,0),MATCH(M$3,入力!$BV$2:$CN$2,0))),"")</f>
        <v/>
      </c>
      <c r="N280" s="75" t="str">
        <f>IFERROR(INDEX(入力!$BV$3:$CN$1048576,MATCH(ROW(N280)-ROW(N$3),入力!$BB$3:$BB$1048576,0),MATCH(N$3,入力!$BV$2:$CN$2,0)),"")</f>
        <v/>
      </c>
      <c r="O280" s="294" t="str">
        <f>IFERROR(INDEX(入力!$CJ$3:$CN$1048576,MATCH(ROW(O280)-ROW(O$3),入力!$BB$3:$BB$1048576,0),MATCH(O$3,入力!$CJ$2:$CN$2,0)),"")</f>
        <v/>
      </c>
      <c r="P280" s="294" t="str">
        <f>IFERROR(INDEX(入力!$CJ$3:$CN$1048576,MATCH(ROW(P280)-ROW(P$3),入力!$BB$3:$BB$1048576,0),MATCH(P$3,入力!$CJ$2:$CN$2,0)),"")</f>
        <v/>
      </c>
      <c r="Q280" s="294" t="str">
        <f>IFERROR(INDEX(入力!$BV$3:$CN$1048576,MATCH(ROW(Q280)-ROW(Q$3),入力!$BB$3:$BB$1048576,0),MATCH(Q$3,入力!$BV$2:$CN$2,0)),"")</f>
        <v/>
      </c>
      <c r="R280" s="77" t="str">
        <f>IFERROR(INDEX(入力!$BV$3:$CN$1048576,MATCH(ROW(R280)-ROW(R$3),入力!$BB$3:$BB$1048576,0),MATCH(R$3,入力!$BV$2:$CN$2,0)),"")</f>
        <v/>
      </c>
      <c r="S280" s="77" t="str">
        <f>IFERROR(INDEX(入力!$BV$3:$CN$1048576,MATCH(ROW(S280)-ROW(S$3),入力!$BB$3:$BB$1048576,0),MATCH(S$3,入力!$BV$2:$CN$2,0)),"")</f>
        <v/>
      </c>
      <c r="U280" s="28" t="str">
        <f>IF(Z280="","",COUNT($Z$4:Z280))</f>
        <v/>
      </c>
      <c r="V280" s="73" t="str">
        <f t="shared" si="5"/>
        <v/>
      </c>
      <c r="W280" s="113" t="str">
        <f>IF(OR($B280="",$B280=$B281),"",SUMIF($B$4:$B280,$B280,Q$4:Q280))</f>
        <v/>
      </c>
      <c r="X280" s="113" t="str">
        <f>IF(OR($B280="",$B280=$B281),"",SUMIF($B$4:$B280,$B280,K$4:K280)-Y280)</f>
        <v/>
      </c>
      <c r="Y280" s="113" t="str">
        <f>IF(OR($B280="",$B280=$B281),"",SUMIFS(K$4:K280,B$4:B280,$B280,F$4:F280,$Y$3))</f>
        <v/>
      </c>
      <c r="Z280" s="113" t="str">
        <f>IF(OR($B280="",$B280=$B281),"",SUMIF($B$4:$B280,$B280,S$4:S280))</f>
        <v/>
      </c>
    </row>
    <row r="281" spans="1:26" ht="25.05" customHeight="1" x14ac:dyDescent="0.2">
      <c r="A281" s="133" t="str">
        <f>IF(OR(B281="",AND(B280=B281,D280=D281)),"",MAX($A$4:A280)+1)</f>
        <v/>
      </c>
      <c r="B281" s="73" t="str">
        <f>IFERROR(INDEX(入力!$BV$3:$CN$1048576,MATCH(ROW(B281)-ROW(B$3),入力!$BB$3:$BB$1048576,0),MATCH(B$3,入力!$BV$2:$CN$2,0)),"")</f>
        <v/>
      </c>
      <c r="C281" s="74" t="str">
        <f>IFERROR(INDEX(入力!$BV$3:$CN$1048576,MATCH(ROW(C281)-ROW(C$3),入力!$BB$3:$BB$1048576,0),MATCH(C$3,入力!$BV$2:$CN$2,0)),"")</f>
        <v/>
      </c>
      <c r="D281" s="75" t="str">
        <f>IFERROR(INDEX(入力!$BO$3:$BO$1048576,MATCH(ROW(D281)-ROW(D$3),入力!$BB$3:$BB$1048576,0),0),"")</f>
        <v/>
      </c>
      <c r="E281" s="74" t="str">
        <f>IFERROR(INDEX(入力!$BV$3:$CN$1048576,MATCH(ROW(E281)-ROW(E$3),入力!$BB$3:$BB$1048576,0),MATCH(E$3,入力!$BV$2:$CN$2,0)),"")</f>
        <v/>
      </c>
      <c r="F281" s="74" t="str">
        <f>IFERROR(INDEX(入力!$BV$3:$CN$1048576,MATCH(ROW(F281)-ROW(F$3),入力!$BB$3:$BB$1048576,0),MATCH(F$3,入力!$BV$2:$CN$2,0)),"")</f>
        <v/>
      </c>
      <c r="G281" s="74" t="str">
        <f>IFERROR(INDEX(入力!$BV$3:$CN$1048576,MATCH(ROW(G281)-ROW(G$3),入力!$BB$3:$BB$1048576,0),MATCH(G$3,入力!$BV$2:$CN$2,0)),"")</f>
        <v/>
      </c>
      <c r="H281" s="75" t="str">
        <f>IFERROR(INDEX(入力!$BV$3:$CN$1048576,MATCH(ROW(H281)-ROW(H$3),入力!$BB$3:$BB$1048576,0),MATCH(H$3,入力!$BV$2:$CN$2,0)),"")</f>
        <v/>
      </c>
      <c r="I281" s="76" t="str">
        <f>IFERROR(INDEX(入力!$BV$3:$CN$1048576,MATCH(ROW(I281)-ROW(I$3),入力!$BB$3:$BB$1048576,0),MATCH(I$3,入力!$BV$2:$CN$2,0)),"")</f>
        <v/>
      </c>
      <c r="J281" s="75" t="str">
        <f>IFERROR(INDEX(入力!$BV$3:$CN$1048576,MATCH(ROW(J281)-ROW(J$3),入力!$BB$3:$BB$1048576,0),MATCH(J$3,入力!$BV$2:$CN$2,0)),"")</f>
        <v/>
      </c>
      <c r="K281" s="75" t="str">
        <f>IFERROR(INDEX(入力!$BV$3:$CN$1048576,MATCH(ROW(K281)-ROW(K$3),入力!$BB$3:$BB$1048576,0),MATCH(K$3,入力!$BV$2:$CN$2,0)),"")</f>
        <v/>
      </c>
      <c r="L281" s="75" t="str">
        <f>IFERROR(INDEX(入力!$BV$3:$CN$1048576,MATCH(ROW(L281)-ROW(L$3),入力!$BB$3:$BB$1048576,0),MATCH(L$3,入力!$BV$2:$CN$2,0)),"")</f>
        <v/>
      </c>
      <c r="M281" s="117" t="str">
        <f>IFERROR(IF(履歴検索!$A281="","",INDEX(入力!$BV$3:$CN$1048576,MATCH(ROW(M281)-ROW(M$3),入力!$BB$3:$BB$1048576,0),MATCH(M$3,入力!$BV$2:$CN$2,0))),"")</f>
        <v/>
      </c>
      <c r="N281" s="75" t="str">
        <f>IFERROR(INDEX(入力!$BV$3:$CN$1048576,MATCH(ROW(N281)-ROW(N$3),入力!$BB$3:$BB$1048576,0),MATCH(N$3,入力!$BV$2:$CN$2,0)),"")</f>
        <v/>
      </c>
      <c r="O281" s="294" t="str">
        <f>IFERROR(INDEX(入力!$CJ$3:$CN$1048576,MATCH(ROW(O281)-ROW(O$3),入力!$BB$3:$BB$1048576,0),MATCH(O$3,入力!$CJ$2:$CN$2,0)),"")</f>
        <v/>
      </c>
      <c r="P281" s="294" t="str">
        <f>IFERROR(INDEX(入力!$CJ$3:$CN$1048576,MATCH(ROW(P281)-ROW(P$3),入力!$BB$3:$BB$1048576,0),MATCH(P$3,入力!$CJ$2:$CN$2,0)),"")</f>
        <v/>
      </c>
      <c r="Q281" s="294" t="str">
        <f>IFERROR(INDEX(入力!$BV$3:$CN$1048576,MATCH(ROW(Q281)-ROW(Q$3),入力!$BB$3:$BB$1048576,0),MATCH(Q$3,入力!$BV$2:$CN$2,0)),"")</f>
        <v/>
      </c>
      <c r="R281" s="77" t="str">
        <f>IFERROR(INDEX(入力!$BV$3:$CN$1048576,MATCH(ROW(R281)-ROW(R$3),入力!$BB$3:$BB$1048576,0),MATCH(R$3,入力!$BV$2:$CN$2,0)),"")</f>
        <v/>
      </c>
      <c r="S281" s="77" t="str">
        <f>IFERROR(INDEX(入力!$BV$3:$CN$1048576,MATCH(ROW(S281)-ROW(S$3),入力!$BB$3:$BB$1048576,0),MATCH(S$3,入力!$BV$2:$CN$2,0)),"")</f>
        <v/>
      </c>
      <c r="U281" s="28" t="str">
        <f>IF(Z281="","",COUNT($Z$4:Z281))</f>
        <v/>
      </c>
      <c r="V281" s="73" t="str">
        <f t="shared" si="5"/>
        <v/>
      </c>
      <c r="W281" s="113" t="str">
        <f>IF(OR($B281="",$B281=$B282),"",SUMIF($B$4:$B281,$B281,Q$4:Q281))</f>
        <v/>
      </c>
      <c r="X281" s="113" t="str">
        <f>IF(OR($B281="",$B281=$B282),"",SUMIF($B$4:$B281,$B281,K$4:K281)-Y281)</f>
        <v/>
      </c>
      <c r="Y281" s="113" t="str">
        <f>IF(OR($B281="",$B281=$B282),"",SUMIFS(K$4:K281,B$4:B281,$B281,F$4:F281,$Y$3))</f>
        <v/>
      </c>
      <c r="Z281" s="113" t="str">
        <f>IF(OR($B281="",$B281=$B282),"",SUMIF($B$4:$B281,$B281,S$4:S281))</f>
        <v/>
      </c>
    </row>
    <row r="282" spans="1:26" ht="25.05" customHeight="1" x14ac:dyDescent="0.2">
      <c r="A282" s="133" t="str">
        <f>IF(OR(B282="",AND(B281=B282,D281=D282)),"",MAX($A$4:A281)+1)</f>
        <v/>
      </c>
      <c r="B282" s="73" t="str">
        <f>IFERROR(INDEX(入力!$BV$3:$CN$1048576,MATCH(ROW(B282)-ROW(B$3),入力!$BB$3:$BB$1048576,0),MATCH(B$3,入力!$BV$2:$CN$2,0)),"")</f>
        <v/>
      </c>
      <c r="C282" s="74" t="str">
        <f>IFERROR(INDEX(入力!$BV$3:$CN$1048576,MATCH(ROW(C282)-ROW(C$3),入力!$BB$3:$BB$1048576,0),MATCH(C$3,入力!$BV$2:$CN$2,0)),"")</f>
        <v/>
      </c>
      <c r="D282" s="75" t="str">
        <f>IFERROR(INDEX(入力!$BO$3:$BO$1048576,MATCH(ROW(D282)-ROW(D$3),入力!$BB$3:$BB$1048576,0),0),"")</f>
        <v/>
      </c>
      <c r="E282" s="74" t="str">
        <f>IFERROR(INDEX(入力!$BV$3:$CN$1048576,MATCH(ROW(E282)-ROW(E$3),入力!$BB$3:$BB$1048576,0),MATCH(E$3,入力!$BV$2:$CN$2,0)),"")</f>
        <v/>
      </c>
      <c r="F282" s="74" t="str">
        <f>IFERROR(INDEX(入力!$BV$3:$CN$1048576,MATCH(ROW(F282)-ROW(F$3),入力!$BB$3:$BB$1048576,0),MATCH(F$3,入力!$BV$2:$CN$2,0)),"")</f>
        <v/>
      </c>
      <c r="G282" s="74" t="str">
        <f>IFERROR(INDEX(入力!$BV$3:$CN$1048576,MATCH(ROW(G282)-ROW(G$3),入力!$BB$3:$BB$1048576,0),MATCH(G$3,入力!$BV$2:$CN$2,0)),"")</f>
        <v/>
      </c>
      <c r="H282" s="75" t="str">
        <f>IFERROR(INDEX(入力!$BV$3:$CN$1048576,MATCH(ROW(H282)-ROW(H$3),入力!$BB$3:$BB$1048576,0),MATCH(H$3,入力!$BV$2:$CN$2,0)),"")</f>
        <v/>
      </c>
      <c r="I282" s="76" t="str">
        <f>IFERROR(INDEX(入力!$BV$3:$CN$1048576,MATCH(ROW(I282)-ROW(I$3),入力!$BB$3:$BB$1048576,0),MATCH(I$3,入力!$BV$2:$CN$2,0)),"")</f>
        <v/>
      </c>
      <c r="J282" s="75" t="str">
        <f>IFERROR(INDEX(入力!$BV$3:$CN$1048576,MATCH(ROW(J282)-ROW(J$3),入力!$BB$3:$BB$1048576,0),MATCH(J$3,入力!$BV$2:$CN$2,0)),"")</f>
        <v/>
      </c>
      <c r="K282" s="75" t="str">
        <f>IFERROR(INDEX(入力!$BV$3:$CN$1048576,MATCH(ROW(K282)-ROW(K$3),入力!$BB$3:$BB$1048576,0),MATCH(K$3,入力!$BV$2:$CN$2,0)),"")</f>
        <v/>
      </c>
      <c r="L282" s="75" t="str">
        <f>IFERROR(INDEX(入力!$BV$3:$CN$1048576,MATCH(ROW(L282)-ROW(L$3),入力!$BB$3:$BB$1048576,0),MATCH(L$3,入力!$BV$2:$CN$2,0)),"")</f>
        <v/>
      </c>
      <c r="M282" s="117" t="str">
        <f>IFERROR(IF(履歴検索!$A282="","",INDEX(入力!$BV$3:$CN$1048576,MATCH(ROW(M282)-ROW(M$3),入力!$BB$3:$BB$1048576,0),MATCH(M$3,入力!$BV$2:$CN$2,0))),"")</f>
        <v/>
      </c>
      <c r="N282" s="75" t="str">
        <f>IFERROR(INDEX(入力!$BV$3:$CN$1048576,MATCH(ROW(N282)-ROW(N$3),入力!$BB$3:$BB$1048576,0),MATCH(N$3,入力!$BV$2:$CN$2,0)),"")</f>
        <v/>
      </c>
      <c r="O282" s="294" t="str">
        <f>IFERROR(INDEX(入力!$CJ$3:$CN$1048576,MATCH(ROW(O282)-ROW(O$3),入力!$BB$3:$BB$1048576,0),MATCH(O$3,入力!$CJ$2:$CN$2,0)),"")</f>
        <v/>
      </c>
      <c r="P282" s="294" t="str">
        <f>IFERROR(INDEX(入力!$CJ$3:$CN$1048576,MATCH(ROW(P282)-ROW(P$3),入力!$BB$3:$BB$1048576,0),MATCH(P$3,入力!$CJ$2:$CN$2,0)),"")</f>
        <v/>
      </c>
      <c r="Q282" s="294" t="str">
        <f>IFERROR(INDEX(入力!$BV$3:$CN$1048576,MATCH(ROW(Q282)-ROW(Q$3),入力!$BB$3:$BB$1048576,0),MATCH(Q$3,入力!$BV$2:$CN$2,0)),"")</f>
        <v/>
      </c>
      <c r="R282" s="77" t="str">
        <f>IFERROR(INDEX(入力!$BV$3:$CN$1048576,MATCH(ROW(R282)-ROW(R$3),入力!$BB$3:$BB$1048576,0),MATCH(R$3,入力!$BV$2:$CN$2,0)),"")</f>
        <v/>
      </c>
      <c r="S282" s="77" t="str">
        <f>IFERROR(INDEX(入力!$BV$3:$CN$1048576,MATCH(ROW(S282)-ROW(S$3),入力!$BB$3:$BB$1048576,0),MATCH(S$3,入力!$BV$2:$CN$2,0)),"")</f>
        <v/>
      </c>
      <c r="U282" s="28" t="str">
        <f>IF(Z282="","",COUNT($Z$4:Z282))</f>
        <v/>
      </c>
      <c r="V282" s="73" t="str">
        <f t="shared" si="5"/>
        <v/>
      </c>
      <c r="W282" s="113" t="str">
        <f>IF(OR($B282="",$B282=$B283),"",SUMIF($B$4:$B282,$B282,Q$4:Q282))</f>
        <v/>
      </c>
      <c r="X282" s="113" t="str">
        <f>IF(OR($B282="",$B282=$B283),"",SUMIF($B$4:$B282,$B282,K$4:K282)-Y282)</f>
        <v/>
      </c>
      <c r="Y282" s="113" t="str">
        <f>IF(OR($B282="",$B282=$B283),"",SUMIFS(K$4:K282,B$4:B282,$B282,F$4:F282,$Y$3))</f>
        <v/>
      </c>
      <c r="Z282" s="113" t="str">
        <f>IF(OR($B282="",$B282=$B283),"",SUMIF($B$4:$B282,$B282,S$4:S282))</f>
        <v/>
      </c>
    </row>
    <row r="283" spans="1:26" ht="25.05" customHeight="1" x14ac:dyDescent="0.2">
      <c r="A283" s="133" t="str">
        <f>IF(OR(B283="",AND(B282=B283,D282=D283)),"",MAX($A$4:A282)+1)</f>
        <v/>
      </c>
      <c r="B283" s="73" t="str">
        <f>IFERROR(INDEX(入力!$BV$3:$CN$1048576,MATCH(ROW(B283)-ROW(B$3),入力!$BB$3:$BB$1048576,0),MATCH(B$3,入力!$BV$2:$CN$2,0)),"")</f>
        <v/>
      </c>
      <c r="C283" s="74" t="str">
        <f>IFERROR(INDEX(入力!$BV$3:$CN$1048576,MATCH(ROW(C283)-ROW(C$3),入力!$BB$3:$BB$1048576,0),MATCH(C$3,入力!$BV$2:$CN$2,0)),"")</f>
        <v/>
      </c>
      <c r="D283" s="75" t="str">
        <f>IFERROR(INDEX(入力!$BO$3:$BO$1048576,MATCH(ROW(D283)-ROW(D$3),入力!$BB$3:$BB$1048576,0),0),"")</f>
        <v/>
      </c>
      <c r="E283" s="74" t="str">
        <f>IFERROR(INDEX(入力!$BV$3:$CN$1048576,MATCH(ROW(E283)-ROW(E$3),入力!$BB$3:$BB$1048576,0),MATCH(E$3,入力!$BV$2:$CN$2,0)),"")</f>
        <v/>
      </c>
      <c r="F283" s="74" t="str">
        <f>IFERROR(INDEX(入力!$BV$3:$CN$1048576,MATCH(ROW(F283)-ROW(F$3),入力!$BB$3:$BB$1048576,0),MATCH(F$3,入力!$BV$2:$CN$2,0)),"")</f>
        <v/>
      </c>
      <c r="G283" s="74" t="str">
        <f>IFERROR(INDEX(入力!$BV$3:$CN$1048576,MATCH(ROW(G283)-ROW(G$3),入力!$BB$3:$BB$1048576,0),MATCH(G$3,入力!$BV$2:$CN$2,0)),"")</f>
        <v/>
      </c>
      <c r="H283" s="75" t="str">
        <f>IFERROR(INDEX(入力!$BV$3:$CN$1048576,MATCH(ROW(H283)-ROW(H$3),入力!$BB$3:$BB$1048576,0),MATCH(H$3,入力!$BV$2:$CN$2,0)),"")</f>
        <v/>
      </c>
      <c r="I283" s="76" t="str">
        <f>IFERROR(INDEX(入力!$BV$3:$CN$1048576,MATCH(ROW(I283)-ROW(I$3),入力!$BB$3:$BB$1048576,0),MATCH(I$3,入力!$BV$2:$CN$2,0)),"")</f>
        <v/>
      </c>
      <c r="J283" s="75" t="str">
        <f>IFERROR(INDEX(入力!$BV$3:$CN$1048576,MATCH(ROW(J283)-ROW(J$3),入力!$BB$3:$BB$1048576,0),MATCH(J$3,入力!$BV$2:$CN$2,0)),"")</f>
        <v/>
      </c>
      <c r="K283" s="75" t="str">
        <f>IFERROR(INDEX(入力!$BV$3:$CN$1048576,MATCH(ROW(K283)-ROW(K$3),入力!$BB$3:$BB$1048576,0),MATCH(K$3,入力!$BV$2:$CN$2,0)),"")</f>
        <v/>
      </c>
      <c r="L283" s="75" t="str">
        <f>IFERROR(INDEX(入力!$BV$3:$CN$1048576,MATCH(ROW(L283)-ROW(L$3),入力!$BB$3:$BB$1048576,0),MATCH(L$3,入力!$BV$2:$CN$2,0)),"")</f>
        <v/>
      </c>
      <c r="M283" s="117" t="str">
        <f>IFERROR(IF(履歴検索!$A283="","",INDEX(入力!$BV$3:$CN$1048576,MATCH(ROW(M283)-ROW(M$3),入力!$BB$3:$BB$1048576,0),MATCH(M$3,入力!$BV$2:$CN$2,0))),"")</f>
        <v/>
      </c>
      <c r="N283" s="75" t="str">
        <f>IFERROR(INDEX(入力!$BV$3:$CN$1048576,MATCH(ROW(N283)-ROW(N$3),入力!$BB$3:$BB$1048576,0),MATCH(N$3,入力!$BV$2:$CN$2,0)),"")</f>
        <v/>
      </c>
      <c r="O283" s="294" t="str">
        <f>IFERROR(INDEX(入力!$CJ$3:$CN$1048576,MATCH(ROW(O283)-ROW(O$3),入力!$BB$3:$BB$1048576,0),MATCH(O$3,入力!$CJ$2:$CN$2,0)),"")</f>
        <v/>
      </c>
      <c r="P283" s="294" t="str">
        <f>IFERROR(INDEX(入力!$CJ$3:$CN$1048576,MATCH(ROW(P283)-ROW(P$3),入力!$BB$3:$BB$1048576,0),MATCH(P$3,入力!$CJ$2:$CN$2,0)),"")</f>
        <v/>
      </c>
      <c r="Q283" s="294" t="str">
        <f>IFERROR(INDEX(入力!$BV$3:$CN$1048576,MATCH(ROW(Q283)-ROW(Q$3),入力!$BB$3:$BB$1048576,0),MATCH(Q$3,入力!$BV$2:$CN$2,0)),"")</f>
        <v/>
      </c>
      <c r="R283" s="77" t="str">
        <f>IFERROR(INDEX(入力!$BV$3:$CN$1048576,MATCH(ROW(R283)-ROW(R$3),入力!$BB$3:$BB$1048576,0),MATCH(R$3,入力!$BV$2:$CN$2,0)),"")</f>
        <v/>
      </c>
      <c r="S283" s="77" t="str">
        <f>IFERROR(INDEX(入力!$BV$3:$CN$1048576,MATCH(ROW(S283)-ROW(S$3),入力!$BB$3:$BB$1048576,0),MATCH(S$3,入力!$BV$2:$CN$2,0)),"")</f>
        <v/>
      </c>
      <c r="U283" s="28" t="str">
        <f>IF(Z283="","",COUNT($Z$4:Z283))</f>
        <v/>
      </c>
      <c r="V283" s="73" t="str">
        <f t="shared" si="5"/>
        <v/>
      </c>
      <c r="W283" s="113" t="str">
        <f>IF(OR($B283="",$B283=$B284),"",SUMIF($B$4:$B283,$B283,Q$4:Q283))</f>
        <v/>
      </c>
      <c r="X283" s="113" t="str">
        <f>IF(OR($B283="",$B283=$B284),"",SUMIF($B$4:$B283,$B283,K$4:K283)-Y283)</f>
        <v/>
      </c>
      <c r="Y283" s="113" t="str">
        <f>IF(OR($B283="",$B283=$B284),"",SUMIFS(K$4:K283,B$4:B283,$B283,F$4:F283,$Y$3))</f>
        <v/>
      </c>
      <c r="Z283" s="113" t="str">
        <f>IF(OR($B283="",$B283=$B284),"",SUMIF($B$4:$B283,$B283,S$4:S283))</f>
        <v/>
      </c>
    </row>
    <row r="284" spans="1:26" ht="25.05" customHeight="1" x14ac:dyDescent="0.2">
      <c r="A284" s="133" t="str">
        <f>IF(OR(B284="",AND(B283=B284,D283=D284)),"",MAX($A$4:A283)+1)</f>
        <v/>
      </c>
      <c r="B284" s="73" t="str">
        <f>IFERROR(INDEX(入力!$BV$3:$CN$1048576,MATCH(ROW(B284)-ROW(B$3),入力!$BB$3:$BB$1048576,0),MATCH(B$3,入力!$BV$2:$CN$2,0)),"")</f>
        <v/>
      </c>
      <c r="C284" s="74" t="str">
        <f>IFERROR(INDEX(入力!$BV$3:$CN$1048576,MATCH(ROW(C284)-ROW(C$3),入力!$BB$3:$BB$1048576,0),MATCH(C$3,入力!$BV$2:$CN$2,0)),"")</f>
        <v/>
      </c>
      <c r="D284" s="75" t="str">
        <f>IFERROR(INDEX(入力!$BO$3:$BO$1048576,MATCH(ROW(D284)-ROW(D$3),入力!$BB$3:$BB$1048576,0),0),"")</f>
        <v/>
      </c>
      <c r="E284" s="74" t="str">
        <f>IFERROR(INDEX(入力!$BV$3:$CN$1048576,MATCH(ROW(E284)-ROW(E$3),入力!$BB$3:$BB$1048576,0),MATCH(E$3,入力!$BV$2:$CN$2,0)),"")</f>
        <v/>
      </c>
      <c r="F284" s="74" t="str">
        <f>IFERROR(INDEX(入力!$BV$3:$CN$1048576,MATCH(ROW(F284)-ROW(F$3),入力!$BB$3:$BB$1048576,0),MATCH(F$3,入力!$BV$2:$CN$2,0)),"")</f>
        <v/>
      </c>
      <c r="G284" s="74" t="str">
        <f>IFERROR(INDEX(入力!$BV$3:$CN$1048576,MATCH(ROW(G284)-ROW(G$3),入力!$BB$3:$BB$1048576,0),MATCH(G$3,入力!$BV$2:$CN$2,0)),"")</f>
        <v/>
      </c>
      <c r="H284" s="75" t="str">
        <f>IFERROR(INDEX(入力!$BV$3:$CN$1048576,MATCH(ROW(H284)-ROW(H$3),入力!$BB$3:$BB$1048576,0),MATCH(H$3,入力!$BV$2:$CN$2,0)),"")</f>
        <v/>
      </c>
      <c r="I284" s="76" t="str">
        <f>IFERROR(INDEX(入力!$BV$3:$CN$1048576,MATCH(ROW(I284)-ROW(I$3),入力!$BB$3:$BB$1048576,0),MATCH(I$3,入力!$BV$2:$CN$2,0)),"")</f>
        <v/>
      </c>
      <c r="J284" s="75" t="str">
        <f>IFERROR(INDEX(入力!$BV$3:$CN$1048576,MATCH(ROW(J284)-ROW(J$3),入力!$BB$3:$BB$1048576,0),MATCH(J$3,入力!$BV$2:$CN$2,0)),"")</f>
        <v/>
      </c>
      <c r="K284" s="75" t="str">
        <f>IFERROR(INDEX(入力!$BV$3:$CN$1048576,MATCH(ROW(K284)-ROW(K$3),入力!$BB$3:$BB$1048576,0),MATCH(K$3,入力!$BV$2:$CN$2,0)),"")</f>
        <v/>
      </c>
      <c r="L284" s="75" t="str">
        <f>IFERROR(INDEX(入力!$BV$3:$CN$1048576,MATCH(ROW(L284)-ROW(L$3),入力!$BB$3:$BB$1048576,0),MATCH(L$3,入力!$BV$2:$CN$2,0)),"")</f>
        <v/>
      </c>
      <c r="M284" s="117" t="str">
        <f>IFERROR(IF(履歴検索!$A284="","",INDEX(入力!$BV$3:$CN$1048576,MATCH(ROW(M284)-ROW(M$3),入力!$BB$3:$BB$1048576,0),MATCH(M$3,入力!$BV$2:$CN$2,0))),"")</f>
        <v/>
      </c>
      <c r="N284" s="75" t="str">
        <f>IFERROR(INDEX(入力!$BV$3:$CN$1048576,MATCH(ROW(N284)-ROW(N$3),入力!$BB$3:$BB$1048576,0),MATCH(N$3,入力!$BV$2:$CN$2,0)),"")</f>
        <v/>
      </c>
      <c r="O284" s="294" t="str">
        <f>IFERROR(INDEX(入力!$CJ$3:$CN$1048576,MATCH(ROW(O284)-ROW(O$3),入力!$BB$3:$BB$1048576,0),MATCH(O$3,入力!$CJ$2:$CN$2,0)),"")</f>
        <v/>
      </c>
      <c r="P284" s="294" t="str">
        <f>IFERROR(INDEX(入力!$CJ$3:$CN$1048576,MATCH(ROW(P284)-ROW(P$3),入力!$BB$3:$BB$1048576,0),MATCH(P$3,入力!$CJ$2:$CN$2,0)),"")</f>
        <v/>
      </c>
      <c r="Q284" s="294" t="str">
        <f>IFERROR(INDEX(入力!$BV$3:$CN$1048576,MATCH(ROW(Q284)-ROW(Q$3),入力!$BB$3:$BB$1048576,0),MATCH(Q$3,入力!$BV$2:$CN$2,0)),"")</f>
        <v/>
      </c>
      <c r="R284" s="77" t="str">
        <f>IFERROR(INDEX(入力!$BV$3:$CN$1048576,MATCH(ROW(R284)-ROW(R$3),入力!$BB$3:$BB$1048576,0),MATCH(R$3,入力!$BV$2:$CN$2,0)),"")</f>
        <v/>
      </c>
      <c r="S284" s="77" t="str">
        <f>IFERROR(INDEX(入力!$BV$3:$CN$1048576,MATCH(ROW(S284)-ROW(S$3),入力!$BB$3:$BB$1048576,0),MATCH(S$3,入力!$BV$2:$CN$2,0)),"")</f>
        <v/>
      </c>
      <c r="U284" s="28" t="str">
        <f>IF(Z284="","",COUNT($Z$4:Z284))</f>
        <v/>
      </c>
      <c r="V284" s="73" t="str">
        <f t="shared" si="5"/>
        <v/>
      </c>
      <c r="W284" s="113" t="str">
        <f>IF(OR($B284="",$B284=$B285),"",SUMIF($B$4:$B284,$B284,Q$4:Q284))</f>
        <v/>
      </c>
      <c r="X284" s="113" t="str">
        <f>IF(OR($B284="",$B284=$B285),"",SUMIF($B$4:$B284,$B284,K$4:K284)-Y284)</f>
        <v/>
      </c>
      <c r="Y284" s="113" t="str">
        <f>IF(OR($B284="",$B284=$B285),"",SUMIFS(K$4:K284,B$4:B284,$B284,F$4:F284,$Y$3))</f>
        <v/>
      </c>
      <c r="Z284" s="113" t="str">
        <f>IF(OR($B284="",$B284=$B285),"",SUMIF($B$4:$B284,$B284,S$4:S284))</f>
        <v/>
      </c>
    </row>
    <row r="285" spans="1:26" ht="25.05" customHeight="1" x14ac:dyDescent="0.2">
      <c r="A285" s="133" t="str">
        <f>IF(OR(B285="",AND(B284=B285,D284=D285)),"",MAX($A$4:A284)+1)</f>
        <v/>
      </c>
      <c r="B285" s="73" t="str">
        <f>IFERROR(INDEX(入力!$BV$3:$CN$1048576,MATCH(ROW(B285)-ROW(B$3),入力!$BB$3:$BB$1048576,0),MATCH(B$3,入力!$BV$2:$CN$2,0)),"")</f>
        <v/>
      </c>
      <c r="C285" s="74" t="str">
        <f>IFERROR(INDEX(入力!$BV$3:$CN$1048576,MATCH(ROW(C285)-ROW(C$3),入力!$BB$3:$BB$1048576,0),MATCH(C$3,入力!$BV$2:$CN$2,0)),"")</f>
        <v/>
      </c>
      <c r="D285" s="75" t="str">
        <f>IFERROR(INDEX(入力!$BO$3:$BO$1048576,MATCH(ROW(D285)-ROW(D$3),入力!$BB$3:$BB$1048576,0),0),"")</f>
        <v/>
      </c>
      <c r="E285" s="74" t="str">
        <f>IFERROR(INDEX(入力!$BV$3:$CN$1048576,MATCH(ROW(E285)-ROW(E$3),入力!$BB$3:$BB$1048576,0),MATCH(E$3,入力!$BV$2:$CN$2,0)),"")</f>
        <v/>
      </c>
      <c r="F285" s="74" t="str">
        <f>IFERROR(INDEX(入力!$BV$3:$CN$1048576,MATCH(ROW(F285)-ROW(F$3),入力!$BB$3:$BB$1048576,0),MATCH(F$3,入力!$BV$2:$CN$2,0)),"")</f>
        <v/>
      </c>
      <c r="G285" s="74" t="str">
        <f>IFERROR(INDEX(入力!$BV$3:$CN$1048576,MATCH(ROW(G285)-ROW(G$3),入力!$BB$3:$BB$1048576,0),MATCH(G$3,入力!$BV$2:$CN$2,0)),"")</f>
        <v/>
      </c>
      <c r="H285" s="75" t="str">
        <f>IFERROR(INDEX(入力!$BV$3:$CN$1048576,MATCH(ROW(H285)-ROW(H$3),入力!$BB$3:$BB$1048576,0),MATCH(H$3,入力!$BV$2:$CN$2,0)),"")</f>
        <v/>
      </c>
      <c r="I285" s="76" t="str">
        <f>IFERROR(INDEX(入力!$BV$3:$CN$1048576,MATCH(ROW(I285)-ROW(I$3),入力!$BB$3:$BB$1048576,0),MATCH(I$3,入力!$BV$2:$CN$2,0)),"")</f>
        <v/>
      </c>
      <c r="J285" s="75" t="str">
        <f>IFERROR(INDEX(入力!$BV$3:$CN$1048576,MATCH(ROW(J285)-ROW(J$3),入力!$BB$3:$BB$1048576,0),MATCH(J$3,入力!$BV$2:$CN$2,0)),"")</f>
        <v/>
      </c>
      <c r="K285" s="75" t="str">
        <f>IFERROR(INDEX(入力!$BV$3:$CN$1048576,MATCH(ROW(K285)-ROW(K$3),入力!$BB$3:$BB$1048576,0),MATCH(K$3,入力!$BV$2:$CN$2,0)),"")</f>
        <v/>
      </c>
      <c r="L285" s="75" t="str">
        <f>IFERROR(INDEX(入力!$BV$3:$CN$1048576,MATCH(ROW(L285)-ROW(L$3),入力!$BB$3:$BB$1048576,0),MATCH(L$3,入力!$BV$2:$CN$2,0)),"")</f>
        <v/>
      </c>
      <c r="M285" s="117" t="str">
        <f>IFERROR(IF(履歴検索!$A285="","",INDEX(入力!$BV$3:$CN$1048576,MATCH(ROW(M285)-ROW(M$3),入力!$BB$3:$BB$1048576,0),MATCH(M$3,入力!$BV$2:$CN$2,0))),"")</f>
        <v/>
      </c>
      <c r="N285" s="75" t="str">
        <f>IFERROR(INDEX(入力!$BV$3:$CN$1048576,MATCH(ROW(N285)-ROW(N$3),入力!$BB$3:$BB$1048576,0),MATCH(N$3,入力!$BV$2:$CN$2,0)),"")</f>
        <v/>
      </c>
      <c r="O285" s="294" t="str">
        <f>IFERROR(INDEX(入力!$CJ$3:$CN$1048576,MATCH(ROW(O285)-ROW(O$3),入力!$BB$3:$BB$1048576,0),MATCH(O$3,入力!$CJ$2:$CN$2,0)),"")</f>
        <v/>
      </c>
      <c r="P285" s="294" t="str">
        <f>IFERROR(INDEX(入力!$CJ$3:$CN$1048576,MATCH(ROW(P285)-ROW(P$3),入力!$BB$3:$BB$1048576,0),MATCH(P$3,入力!$CJ$2:$CN$2,0)),"")</f>
        <v/>
      </c>
      <c r="Q285" s="294" t="str">
        <f>IFERROR(INDEX(入力!$BV$3:$CN$1048576,MATCH(ROW(Q285)-ROW(Q$3),入力!$BB$3:$BB$1048576,0),MATCH(Q$3,入力!$BV$2:$CN$2,0)),"")</f>
        <v/>
      </c>
      <c r="R285" s="77" t="str">
        <f>IFERROR(INDEX(入力!$BV$3:$CN$1048576,MATCH(ROW(R285)-ROW(R$3),入力!$BB$3:$BB$1048576,0),MATCH(R$3,入力!$BV$2:$CN$2,0)),"")</f>
        <v/>
      </c>
      <c r="S285" s="77" t="str">
        <f>IFERROR(INDEX(入力!$BV$3:$CN$1048576,MATCH(ROW(S285)-ROW(S$3),入力!$BB$3:$BB$1048576,0),MATCH(S$3,入力!$BV$2:$CN$2,0)),"")</f>
        <v/>
      </c>
      <c r="U285" s="28" t="str">
        <f>IF(Z285="","",COUNT($Z$4:Z285))</f>
        <v/>
      </c>
      <c r="V285" s="73" t="str">
        <f t="shared" si="5"/>
        <v/>
      </c>
      <c r="W285" s="113" t="str">
        <f>IF(OR($B285="",$B285=$B286),"",SUMIF($B$4:$B285,$B285,Q$4:Q285))</f>
        <v/>
      </c>
      <c r="X285" s="113" t="str">
        <f>IF(OR($B285="",$B285=$B286),"",SUMIF($B$4:$B285,$B285,K$4:K285)-Y285)</f>
        <v/>
      </c>
      <c r="Y285" s="113" t="str">
        <f>IF(OR($B285="",$B285=$B286),"",SUMIFS(K$4:K285,B$4:B285,$B285,F$4:F285,$Y$3))</f>
        <v/>
      </c>
      <c r="Z285" s="113" t="str">
        <f>IF(OR($B285="",$B285=$B286),"",SUMIF($B$4:$B285,$B285,S$4:S285))</f>
        <v/>
      </c>
    </row>
    <row r="286" spans="1:26" ht="25.05" customHeight="1" x14ac:dyDescent="0.2">
      <c r="A286" s="133" t="str">
        <f>IF(OR(B286="",AND(B285=B286,D285=D286)),"",MAX($A$4:A285)+1)</f>
        <v/>
      </c>
      <c r="B286" s="73" t="str">
        <f>IFERROR(INDEX(入力!$BV$3:$CN$1048576,MATCH(ROW(B286)-ROW(B$3),入力!$BB$3:$BB$1048576,0),MATCH(B$3,入力!$BV$2:$CN$2,0)),"")</f>
        <v/>
      </c>
      <c r="C286" s="74" t="str">
        <f>IFERROR(INDEX(入力!$BV$3:$CN$1048576,MATCH(ROW(C286)-ROW(C$3),入力!$BB$3:$BB$1048576,0),MATCH(C$3,入力!$BV$2:$CN$2,0)),"")</f>
        <v/>
      </c>
      <c r="D286" s="75" t="str">
        <f>IFERROR(INDEX(入力!$BO$3:$BO$1048576,MATCH(ROW(D286)-ROW(D$3),入力!$BB$3:$BB$1048576,0),0),"")</f>
        <v/>
      </c>
      <c r="E286" s="74" t="str">
        <f>IFERROR(INDEX(入力!$BV$3:$CN$1048576,MATCH(ROW(E286)-ROW(E$3),入力!$BB$3:$BB$1048576,0),MATCH(E$3,入力!$BV$2:$CN$2,0)),"")</f>
        <v/>
      </c>
      <c r="F286" s="74" t="str">
        <f>IFERROR(INDEX(入力!$BV$3:$CN$1048576,MATCH(ROW(F286)-ROW(F$3),入力!$BB$3:$BB$1048576,0),MATCH(F$3,入力!$BV$2:$CN$2,0)),"")</f>
        <v/>
      </c>
      <c r="G286" s="74" t="str">
        <f>IFERROR(INDEX(入力!$BV$3:$CN$1048576,MATCH(ROW(G286)-ROW(G$3),入力!$BB$3:$BB$1048576,0),MATCH(G$3,入力!$BV$2:$CN$2,0)),"")</f>
        <v/>
      </c>
      <c r="H286" s="75" t="str">
        <f>IFERROR(INDEX(入力!$BV$3:$CN$1048576,MATCH(ROW(H286)-ROW(H$3),入力!$BB$3:$BB$1048576,0),MATCH(H$3,入力!$BV$2:$CN$2,0)),"")</f>
        <v/>
      </c>
      <c r="I286" s="76" t="str">
        <f>IFERROR(INDEX(入力!$BV$3:$CN$1048576,MATCH(ROW(I286)-ROW(I$3),入力!$BB$3:$BB$1048576,0),MATCH(I$3,入力!$BV$2:$CN$2,0)),"")</f>
        <v/>
      </c>
      <c r="J286" s="75" t="str">
        <f>IFERROR(INDEX(入力!$BV$3:$CN$1048576,MATCH(ROW(J286)-ROW(J$3),入力!$BB$3:$BB$1048576,0),MATCH(J$3,入力!$BV$2:$CN$2,0)),"")</f>
        <v/>
      </c>
      <c r="K286" s="75" t="str">
        <f>IFERROR(INDEX(入力!$BV$3:$CN$1048576,MATCH(ROW(K286)-ROW(K$3),入力!$BB$3:$BB$1048576,0),MATCH(K$3,入力!$BV$2:$CN$2,0)),"")</f>
        <v/>
      </c>
      <c r="L286" s="75" t="str">
        <f>IFERROR(INDEX(入力!$BV$3:$CN$1048576,MATCH(ROW(L286)-ROW(L$3),入力!$BB$3:$BB$1048576,0),MATCH(L$3,入力!$BV$2:$CN$2,0)),"")</f>
        <v/>
      </c>
      <c r="M286" s="117" t="str">
        <f>IFERROR(IF(履歴検索!$A286="","",INDEX(入力!$BV$3:$CN$1048576,MATCH(ROW(M286)-ROW(M$3),入力!$BB$3:$BB$1048576,0),MATCH(M$3,入力!$BV$2:$CN$2,0))),"")</f>
        <v/>
      </c>
      <c r="N286" s="75" t="str">
        <f>IFERROR(INDEX(入力!$BV$3:$CN$1048576,MATCH(ROW(N286)-ROW(N$3),入力!$BB$3:$BB$1048576,0),MATCH(N$3,入力!$BV$2:$CN$2,0)),"")</f>
        <v/>
      </c>
      <c r="O286" s="294" t="str">
        <f>IFERROR(INDEX(入力!$CJ$3:$CN$1048576,MATCH(ROW(O286)-ROW(O$3),入力!$BB$3:$BB$1048576,0),MATCH(O$3,入力!$CJ$2:$CN$2,0)),"")</f>
        <v/>
      </c>
      <c r="P286" s="294" t="str">
        <f>IFERROR(INDEX(入力!$CJ$3:$CN$1048576,MATCH(ROW(P286)-ROW(P$3),入力!$BB$3:$BB$1048576,0),MATCH(P$3,入力!$CJ$2:$CN$2,0)),"")</f>
        <v/>
      </c>
      <c r="Q286" s="294" t="str">
        <f>IFERROR(INDEX(入力!$BV$3:$CN$1048576,MATCH(ROW(Q286)-ROW(Q$3),入力!$BB$3:$BB$1048576,0),MATCH(Q$3,入力!$BV$2:$CN$2,0)),"")</f>
        <v/>
      </c>
      <c r="R286" s="77" t="str">
        <f>IFERROR(INDEX(入力!$BV$3:$CN$1048576,MATCH(ROW(R286)-ROW(R$3),入力!$BB$3:$BB$1048576,0),MATCH(R$3,入力!$BV$2:$CN$2,0)),"")</f>
        <v/>
      </c>
      <c r="S286" s="77" t="str">
        <f>IFERROR(INDEX(入力!$BV$3:$CN$1048576,MATCH(ROW(S286)-ROW(S$3),入力!$BB$3:$BB$1048576,0),MATCH(S$3,入力!$BV$2:$CN$2,0)),"")</f>
        <v/>
      </c>
      <c r="U286" s="28" t="str">
        <f>IF(Z286="","",COUNT($Z$4:Z286))</f>
        <v/>
      </c>
      <c r="V286" s="73" t="str">
        <f t="shared" si="5"/>
        <v/>
      </c>
      <c r="W286" s="113" t="str">
        <f>IF(OR($B286="",$B286=$B287),"",SUMIF($B$4:$B286,$B286,Q$4:Q286))</f>
        <v/>
      </c>
      <c r="X286" s="113" t="str">
        <f>IF(OR($B286="",$B286=$B287),"",SUMIF($B$4:$B286,$B286,K$4:K286)-Y286)</f>
        <v/>
      </c>
      <c r="Y286" s="113" t="str">
        <f>IF(OR($B286="",$B286=$B287),"",SUMIFS(K$4:K286,B$4:B286,$B286,F$4:F286,$Y$3))</f>
        <v/>
      </c>
      <c r="Z286" s="113" t="str">
        <f>IF(OR($B286="",$B286=$B287),"",SUMIF($B$4:$B286,$B286,S$4:S286))</f>
        <v/>
      </c>
    </row>
    <row r="287" spans="1:26" ht="25.05" customHeight="1" x14ac:dyDescent="0.2">
      <c r="A287" s="133" t="str">
        <f>IF(OR(B287="",AND(B286=B287,D286=D287)),"",MAX($A$4:A286)+1)</f>
        <v/>
      </c>
      <c r="B287" s="73" t="str">
        <f>IFERROR(INDEX(入力!$BV$3:$CN$1048576,MATCH(ROW(B287)-ROW(B$3),入力!$BB$3:$BB$1048576,0),MATCH(B$3,入力!$BV$2:$CN$2,0)),"")</f>
        <v/>
      </c>
      <c r="C287" s="74" t="str">
        <f>IFERROR(INDEX(入力!$BV$3:$CN$1048576,MATCH(ROW(C287)-ROW(C$3),入力!$BB$3:$BB$1048576,0),MATCH(C$3,入力!$BV$2:$CN$2,0)),"")</f>
        <v/>
      </c>
      <c r="D287" s="75" t="str">
        <f>IFERROR(INDEX(入力!$BO$3:$BO$1048576,MATCH(ROW(D287)-ROW(D$3),入力!$BB$3:$BB$1048576,0),0),"")</f>
        <v/>
      </c>
      <c r="E287" s="74" t="str">
        <f>IFERROR(INDEX(入力!$BV$3:$CN$1048576,MATCH(ROW(E287)-ROW(E$3),入力!$BB$3:$BB$1048576,0),MATCH(E$3,入力!$BV$2:$CN$2,0)),"")</f>
        <v/>
      </c>
      <c r="F287" s="74" t="str">
        <f>IFERROR(INDEX(入力!$BV$3:$CN$1048576,MATCH(ROW(F287)-ROW(F$3),入力!$BB$3:$BB$1048576,0),MATCH(F$3,入力!$BV$2:$CN$2,0)),"")</f>
        <v/>
      </c>
      <c r="G287" s="74" t="str">
        <f>IFERROR(INDEX(入力!$BV$3:$CN$1048576,MATCH(ROW(G287)-ROW(G$3),入力!$BB$3:$BB$1048576,0),MATCH(G$3,入力!$BV$2:$CN$2,0)),"")</f>
        <v/>
      </c>
      <c r="H287" s="75" t="str">
        <f>IFERROR(INDEX(入力!$BV$3:$CN$1048576,MATCH(ROW(H287)-ROW(H$3),入力!$BB$3:$BB$1048576,0),MATCH(H$3,入力!$BV$2:$CN$2,0)),"")</f>
        <v/>
      </c>
      <c r="I287" s="76" t="str">
        <f>IFERROR(INDEX(入力!$BV$3:$CN$1048576,MATCH(ROW(I287)-ROW(I$3),入力!$BB$3:$BB$1048576,0),MATCH(I$3,入力!$BV$2:$CN$2,0)),"")</f>
        <v/>
      </c>
      <c r="J287" s="75" t="str">
        <f>IFERROR(INDEX(入力!$BV$3:$CN$1048576,MATCH(ROW(J287)-ROW(J$3),入力!$BB$3:$BB$1048576,0),MATCH(J$3,入力!$BV$2:$CN$2,0)),"")</f>
        <v/>
      </c>
      <c r="K287" s="75" t="str">
        <f>IFERROR(INDEX(入力!$BV$3:$CN$1048576,MATCH(ROW(K287)-ROW(K$3),入力!$BB$3:$BB$1048576,0),MATCH(K$3,入力!$BV$2:$CN$2,0)),"")</f>
        <v/>
      </c>
      <c r="L287" s="75" t="str">
        <f>IFERROR(INDEX(入力!$BV$3:$CN$1048576,MATCH(ROW(L287)-ROW(L$3),入力!$BB$3:$BB$1048576,0),MATCH(L$3,入力!$BV$2:$CN$2,0)),"")</f>
        <v/>
      </c>
      <c r="M287" s="117" t="str">
        <f>IFERROR(IF(履歴検索!$A287="","",INDEX(入力!$BV$3:$CN$1048576,MATCH(ROW(M287)-ROW(M$3),入力!$BB$3:$BB$1048576,0),MATCH(M$3,入力!$BV$2:$CN$2,0))),"")</f>
        <v/>
      </c>
      <c r="N287" s="75" t="str">
        <f>IFERROR(INDEX(入力!$BV$3:$CN$1048576,MATCH(ROW(N287)-ROW(N$3),入力!$BB$3:$BB$1048576,0),MATCH(N$3,入力!$BV$2:$CN$2,0)),"")</f>
        <v/>
      </c>
      <c r="O287" s="294" t="str">
        <f>IFERROR(INDEX(入力!$CJ$3:$CN$1048576,MATCH(ROW(O287)-ROW(O$3),入力!$BB$3:$BB$1048576,0),MATCH(O$3,入力!$CJ$2:$CN$2,0)),"")</f>
        <v/>
      </c>
      <c r="P287" s="294" t="str">
        <f>IFERROR(INDEX(入力!$CJ$3:$CN$1048576,MATCH(ROW(P287)-ROW(P$3),入力!$BB$3:$BB$1048576,0),MATCH(P$3,入力!$CJ$2:$CN$2,0)),"")</f>
        <v/>
      </c>
      <c r="Q287" s="294" t="str">
        <f>IFERROR(INDEX(入力!$BV$3:$CN$1048576,MATCH(ROW(Q287)-ROW(Q$3),入力!$BB$3:$BB$1048576,0),MATCH(Q$3,入力!$BV$2:$CN$2,0)),"")</f>
        <v/>
      </c>
      <c r="R287" s="77" t="str">
        <f>IFERROR(INDEX(入力!$BV$3:$CN$1048576,MATCH(ROW(R287)-ROW(R$3),入力!$BB$3:$BB$1048576,0),MATCH(R$3,入力!$BV$2:$CN$2,0)),"")</f>
        <v/>
      </c>
      <c r="S287" s="77" t="str">
        <f>IFERROR(INDEX(入力!$BV$3:$CN$1048576,MATCH(ROW(S287)-ROW(S$3),入力!$BB$3:$BB$1048576,0),MATCH(S$3,入力!$BV$2:$CN$2,0)),"")</f>
        <v/>
      </c>
      <c r="U287" s="28" t="str">
        <f>IF(Z287="","",COUNT($Z$4:Z287))</f>
        <v/>
      </c>
      <c r="V287" s="73" t="str">
        <f t="shared" si="5"/>
        <v/>
      </c>
      <c r="W287" s="113" t="str">
        <f>IF(OR($B287="",$B287=$B288),"",SUMIF($B$4:$B287,$B287,Q$4:Q287))</f>
        <v/>
      </c>
      <c r="X287" s="113" t="str">
        <f>IF(OR($B287="",$B287=$B288),"",SUMIF($B$4:$B287,$B287,K$4:K287)-Y287)</f>
        <v/>
      </c>
      <c r="Y287" s="113" t="str">
        <f>IF(OR($B287="",$B287=$B288),"",SUMIFS(K$4:K287,B$4:B287,$B287,F$4:F287,$Y$3))</f>
        <v/>
      </c>
      <c r="Z287" s="113" t="str">
        <f>IF(OR($B287="",$B287=$B288),"",SUMIF($B$4:$B287,$B287,S$4:S287))</f>
        <v/>
      </c>
    </row>
    <row r="288" spans="1:26" ht="25.05" customHeight="1" x14ac:dyDescent="0.2">
      <c r="A288" s="133" t="str">
        <f>IF(OR(B288="",AND(B287=B288,D287=D288)),"",MAX($A$4:A287)+1)</f>
        <v/>
      </c>
      <c r="B288" s="73" t="str">
        <f>IFERROR(INDEX(入力!$BV$3:$CN$1048576,MATCH(ROW(B288)-ROW(B$3),入力!$BB$3:$BB$1048576,0),MATCH(B$3,入力!$BV$2:$CN$2,0)),"")</f>
        <v/>
      </c>
      <c r="C288" s="74" t="str">
        <f>IFERROR(INDEX(入力!$BV$3:$CN$1048576,MATCH(ROW(C288)-ROW(C$3),入力!$BB$3:$BB$1048576,0),MATCH(C$3,入力!$BV$2:$CN$2,0)),"")</f>
        <v/>
      </c>
      <c r="D288" s="75" t="str">
        <f>IFERROR(INDEX(入力!$BO$3:$BO$1048576,MATCH(ROW(D288)-ROW(D$3),入力!$BB$3:$BB$1048576,0),0),"")</f>
        <v/>
      </c>
      <c r="E288" s="74" t="str">
        <f>IFERROR(INDEX(入力!$BV$3:$CN$1048576,MATCH(ROW(E288)-ROW(E$3),入力!$BB$3:$BB$1048576,0),MATCH(E$3,入力!$BV$2:$CN$2,0)),"")</f>
        <v/>
      </c>
      <c r="F288" s="74" t="str">
        <f>IFERROR(INDEX(入力!$BV$3:$CN$1048576,MATCH(ROW(F288)-ROW(F$3),入力!$BB$3:$BB$1048576,0),MATCH(F$3,入力!$BV$2:$CN$2,0)),"")</f>
        <v/>
      </c>
      <c r="G288" s="74" t="str">
        <f>IFERROR(INDEX(入力!$BV$3:$CN$1048576,MATCH(ROW(G288)-ROW(G$3),入力!$BB$3:$BB$1048576,0),MATCH(G$3,入力!$BV$2:$CN$2,0)),"")</f>
        <v/>
      </c>
      <c r="H288" s="75" t="str">
        <f>IFERROR(INDEX(入力!$BV$3:$CN$1048576,MATCH(ROW(H288)-ROW(H$3),入力!$BB$3:$BB$1048576,0),MATCH(H$3,入力!$BV$2:$CN$2,0)),"")</f>
        <v/>
      </c>
      <c r="I288" s="76" t="str">
        <f>IFERROR(INDEX(入力!$BV$3:$CN$1048576,MATCH(ROW(I288)-ROW(I$3),入力!$BB$3:$BB$1048576,0),MATCH(I$3,入力!$BV$2:$CN$2,0)),"")</f>
        <v/>
      </c>
      <c r="J288" s="75" t="str">
        <f>IFERROR(INDEX(入力!$BV$3:$CN$1048576,MATCH(ROW(J288)-ROW(J$3),入力!$BB$3:$BB$1048576,0),MATCH(J$3,入力!$BV$2:$CN$2,0)),"")</f>
        <v/>
      </c>
      <c r="K288" s="75" t="str">
        <f>IFERROR(INDEX(入力!$BV$3:$CN$1048576,MATCH(ROW(K288)-ROW(K$3),入力!$BB$3:$BB$1048576,0),MATCH(K$3,入力!$BV$2:$CN$2,0)),"")</f>
        <v/>
      </c>
      <c r="L288" s="75" t="str">
        <f>IFERROR(INDEX(入力!$BV$3:$CN$1048576,MATCH(ROW(L288)-ROW(L$3),入力!$BB$3:$BB$1048576,0),MATCH(L$3,入力!$BV$2:$CN$2,0)),"")</f>
        <v/>
      </c>
      <c r="M288" s="117" t="str">
        <f>IFERROR(IF(履歴検索!$A288="","",INDEX(入力!$BV$3:$CN$1048576,MATCH(ROW(M288)-ROW(M$3),入力!$BB$3:$BB$1048576,0),MATCH(M$3,入力!$BV$2:$CN$2,0))),"")</f>
        <v/>
      </c>
      <c r="N288" s="75" t="str">
        <f>IFERROR(INDEX(入力!$BV$3:$CN$1048576,MATCH(ROW(N288)-ROW(N$3),入力!$BB$3:$BB$1048576,0),MATCH(N$3,入力!$BV$2:$CN$2,0)),"")</f>
        <v/>
      </c>
      <c r="O288" s="294" t="str">
        <f>IFERROR(INDEX(入力!$CJ$3:$CN$1048576,MATCH(ROW(O288)-ROW(O$3),入力!$BB$3:$BB$1048576,0),MATCH(O$3,入力!$CJ$2:$CN$2,0)),"")</f>
        <v/>
      </c>
      <c r="P288" s="294" t="str">
        <f>IFERROR(INDEX(入力!$CJ$3:$CN$1048576,MATCH(ROW(P288)-ROW(P$3),入力!$BB$3:$BB$1048576,0),MATCH(P$3,入力!$CJ$2:$CN$2,0)),"")</f>
        <v/>
      </c>
      <c r="Q288" s="294" t="str">
        <f>IFERROR(INDEX(入力!$BV$3:$CN$1048576,MATCH(ROW(Q288)-ROW(Q$3),入力!$BB$3:$BB$1048576,0),MATCH(Q$3,入力!$BV$2:$CN$2,0)),"")</f>
        <v/>
      </c>
      <c r="R288" s="77" t="str">
        <f>IFERROR(INDEX(入力!$BV$3:$CN$1048576,MATCH(ROW(R288)-ROW(R$3),入力!$BB$3:$BB$1048576,0),MATCH(R$3,入力!$BV$2:$CN$2,0)),"")</f>
        <v/>
      </c>
      <c r="S288" s="77" t="str">
        <f>IFERROR(INDEX(入力!$BV$3:$CN$1048576,MATCH(ROW(S288)-ROW(S$3),入力!$BB$3:$BB$1048576,0),MATCH(S$3,入力!$BV$2:$CN$2,0)),"")</f>
        <v/>
      </c>
      <c r="U288" s="28" t="str">
        <f>IF(Z288="","",COUNT($Z$4:Z288))</f>
        <v/>
      </c>
      <c r="V288" s="73" t="str">
        <f t="shared" si="5"/>
        <v/>
      </c>
      <c r="W288" s="113" t="str">
        <f>IF(OR($B288="",$B288=$B289),"",SUMIF($B$4:$B288,$B288,Q$4:Q288))</f>
        <v/>
      </c>
      <c r="X288" s="113" t="str">
        <f>IF(OR($B288="",$B288=$B289),"",SUMIF($B$4:$B288,$B288,K$4:K288)-Y288)</f>
        <v/>
      </c>
      <c r="Y288" s="113" t="str">
        <f>IF(OR($B288="",$B288=$B289),"",SUMIFS(K$4:K288,B$4:B288,$B288,F$4:F288,$Y$3))</f>
        <v/>
      </c>
      <c r="Z288" s="113" t="str">
        <f>IF(OR($B288="",$B288=$B289),"",SUMIF($B$4:$B288,$B288,S$4:S288))</f>
        <v/>
      </c>
    </row>
    <row r="289" spans="1:26" ht="25.05" customHeight="1" x14ac:dyDescent="0.2">
      <c r="A289" s="133" t="str">
        <f>IF(OR(B289="",AND(B288=B289,D288=D289)),"",MAX($A$4:A288)+1)</f>
        <v/>
      </c>
      <c r="B289" s="73" t="str">
        <f>IFERROR(INDEX(入力!$BV$3:$CN$1048576,MATCH(ROW(B289)-ROW(B$3),入力!$BB$3:$BB$1048576,0),MATCH(B$3,入力!$BV$2:$CN$2,0)),"")</f>
        <v/>
      </c>
      <c r="C289" s="74" t="str">
        <f>IFERROR(INDEX(入力!$BV$3:$CN$1048576,MATCH(ROW(C289)-ROW(C$3),入力!$BB$3:$BB$1048576,0),MATCH(C$3,入力!$BV$2:$CN$2,0)),"")</f>
        <v/>
      </c>
      <c r="D289" s="75" t="str">
        <f>IFERROR(INDEX(入力!$BO$3:$BO$1048576,MATCH(ROW(D289)-ROW(D$3),入力!$BB$3:$BB$1048576,0),0),"")</f>
        <v/>
      </c>
      <c r="E289" s="74" t="str">
        <f>IFERROR(INDEX(入力!$BV$3:$CN$1048576,MATCH(ROW(E289)-ROW(E$3),入力!$BB$3:$BB$1048576,0),MATCH(E$3,入力!$BV$2:$CN$2,0)),"")</f>
        <v/>
      </c>
      <c r="F289" s="74" t="str">
        <f>IFERROR(INDEX(入力!$BV$3:$CN$1048576,MATCH(ROW(F289)-ROW(F$3),入力!$BB$3:$BB$1048576,0),MATCH(F$3,入力!$BV$2:$CN$2,0)),"")</f>
        <v/>
      </c>
      <c r="G289" s="74" t="str">
        <f>IFERROR(INDEX(入力!$BV$3:$CN$1048576,MATCH(ROW(G289)-ROW(G$3),入力!$BB$3:$BB$1048576,0),MATCH(G$3,入力!$BV$2:$CN$2,0)),"")</f>
        <v/>
      </c>
      <c r="H289" s="75" t="str">
        <f>IFERROR(INDEX(入力!$BV$3:$CN$1048576,MATCH(ROW(H289)-ROW(H$3),入力!$BB$3:$BB$1048576,0),MATCH(H$3,入力!$BV$2:$CN$2,0)),"")</f>
        <v/>
      </c>
      <c r="I289" s="76" t="str">
        <f>IFERROR(INDEX(入力!$BV$3:$CN$1048576,MATCH(ROW(I289)-ROW(I$3),入力!$BB$3:$BB$1048576,0),MATCH(I$3,入力!$BV$2:$CN$2,0)),"")</f>
        <v/>
      </c>
      <c r="J289" s="75" t="str">
        <f>IFERROR(INDEX(入力!$BV$3:$CN$1048576,MATCH(ROW(J289)-ROW(J$3),入力!$BB$3:$BB$1048576,0),MATCH(J$3,入力!$BV$2:$CN$2,0)),"")</f>
        <v/>
      </c>
      <c r="K289" s="75" t="str">
        <f>IFERROR(INDEX(入力!$BV$3:$CN$1048576,MATCH(ROW(K289)-ROW(K$3),入力!$BB$3:$BB$1048576,0),MATCH(K$3,入力!$BV$2:$CN$2,0)),"")</f>
        <v/>
      </c>
      <c r="L289" s="75" t="str">
        <f>IFERROR(INDEX(入力!$BV$3:$CN$1048576,MATCH(ROW(L289)-ROW(L$3),入力!$BB$3:$BB$1048576,0),MATCH(L$3,入力!$BV$2:$CN$2,0)),"")</f>
        <v/>
      </c>
      <c r="M289" s="117" t="str">
        <f>IFERROR(IF(履歴検索!$A289="","",INDEX(入力!$BV$3:$CN$1048576,MATCH(ROW(M289)-ROW(M$3),入力!$BB$3:$BB$1048576,0),MATCH(M$3,入力!$BV$2:$CN$2,0))),"")</f>
        <v/>
      </c>
      <c r="N289" s="75" t="str">
        <f>IFERROR(INDEX(入力!$BV$3:$CN$1048576,MATCH(ROW(N289)-ROW(N$3),入力!$BB$3:$BB$1048576,0),MATCH(N$3,入力!$BV$2:$CN$2,0)),"")</f>
        <v/>
      </c>
      <c r="O289" s="294" t="str">
        <f>IFERROR(INDEX(入力!$CJ$3:$CN$1048576,MATCH(ROW(O289)-ROW(O$3),入力!$BB$3:$BB$1048576,0),MATCH(O$3,入力!$CJ$2:$CN$2,0)),"")</f>
        <v/>
      </c>
      <c r="P289" s="294" t="str">
        <f>IFERROR(INDEX(入力!$CJ$3:$CN$1048576,MATCH(ROW(P289)-ROW(P$3),入力!$BB$3:$BB$1048576,0),MATCH(P$3,入力!$CJ$2:$CN$2,0)),"")</f>
        <v/>
      </c>
      <c r="Q289" s="294" t="str">
        <f>IFERROR(INDEX(入力!$BV$3:$CN$1048576,MATCH(ROW(Q289)-ROW(Q$3),入力!$BB$3:$BB$1048576,0),MATCH(Q$3,入力!$BV$2:$CN$2,0)),"")</f>
        <v/>
      </c>
      <c r="R289" s="77" t="str">
        <f>IFERROR(INDEX(入力!$BV$3:$CN$1048576,MATCH(ROW(R289)-ROW(R$3),入力!$BB$3:$BB$1048576,0),MATCH(R$3,入力!$BV$2:$CN$2,0)),"")</f>
        <v/>
      </c>
      <c r="S289" s="77" t="str">
        <f>IFERROR(INDEX(入力!$BV$3:$CN$1048576,MATCH(ROW(S289)-ROW(S$3),入力!$BB$3:$BB$1048576,0),MATCH(S$3,入力!$BV$2:$CN$2,0)),"")</f>
        <v/>
      </c>
      <c r="U289" s="28" t="str">
        <f>IF(Z289="","",COUNT($Z$4:Z289))</f>
        <v/>
      </c>
      <c r="V289" s="73" t="str">
        <f t="shared" si="5"/>
        <v/>
      </c>
      <c r="W289" s="113" t="str">
        <f>IF(OR($B289="",$B289=$B290),"",SUMIF($B$4:$B289,$B289,Q$4:Q289))</f>
        <v/>
      </c>
      <c r="X289" s="113" t="str">
        <f>IF(OR($B289="",$B289=$B290),"",SUMIF($B$4:$B289,$B289,K$4:K289)-Y289)</f>
        <v/>
      </c>
      <c r="Y289" s="113" t="str">
        <f>IF(OR($B289="",$B289=$B290),"",SUMIFS(K$4:K289,B$4:B289,$B289,F$4:F289,$Y$3))</f>
        <v/>
      </c>
      <c r="Z289" s="113" t="str">
        <f>IF(OR($B289="",$B289=$B290),"",SUMIF($B$4:$B289,$B289,S$4:S289))</f>
        <v/>
      </c>
    </row>
    <row r="290" spans="1:26" ht="25.05" customHeight="1" x14ac:dyDescent="0.2">
      <c r="A290" s="133" t="str">
        <f>IF(OR(B290="",AND(B289=B290,D289=D290)),"",MAX($A$4:A289)+1)</f>
        <v/>
      </c>
      <c r="B290" s="73" t="str">
        <f>IFERROR(INDEX(入力!$BV$3:$CN$1048576,MATCH(ROW(B290)-ROW(B$3),入力!$BB$3:$BB$1048576,0),MATCH(B$3,入力!$BV$2:$CN$2,0)),"")</f>
        <v/>
      </c>
      <c r="C290" s="74" t="str">
        <f>IFERROR(INDEX(入力!$BV$3:$CN$1048576,MATCH(ROW(C290)-ROW(C$3),入力!$BB$3:$BB$1048576,0),MATCH(C$3,入力!$BV$2:$CN$2,0)),"")</f>
        <v/>
      </c>
      <c r="D290" s="75" t="str">
        <f>IFERROR(INDEX(入力!$BO$3:$BO$1048576,MATCH(ROW(D290)-ROW(D$3),入力!$BB$3:$BB$1048576,0),0),"")</f>
        <v/>
      </c>
      <c r="E290" s="74" t="str">
        <f>IFERROR(INDEX(入力!$BV$3:$CN$1048576,MATCH(ROW(E290)-ROW(E$3),入力!$BB$3:$BB$1048576,0),MATCH(E$3,入力!$BV$2:$CN$2,0)),"")</f>
        <v/>
      </c>
      <c r="F290" s="74" t="str">
        <f>IFERROR(INDEX(入力!$BV$3:$CN$1048576,MATCH(ROW(F290)-ROW(F$3),入力!$BB$3:$BB$1048576,0),MATCH(F$3,入力!$BV$2:$CN$2,0)),"")</f>
        <v/>
      </c>
      <c r="G290" s="74" t="str">
        <f>IFERROR(INDEX(入力!$BV$3:$CN$1048576,MATCH(ROW(G290)-ROW(G$3),入力!$BB$3:$BB$1048576,0),MATCH(G$3,入力!$BV$2:$CN$2,0)),"")</f>
        <v/>
      </c>
      <c r="H290" s="75" t="str">
        <f>IFERROR(INDEX(入力!$BV$3:$CN$1048576,MATCH(ROW(H290)-ROW(H$3),入力!$BB$3:$BB$1048576,0),MATCH(H$3,入力!$BV$2:$CN$2,0)),"")</f>
        <v/>
      </c>
      <c r="I290" s="76" t="str">
        <f>IFERROR(INDEX(入力!$BV$3:$CN$1048576,MATCH(ROW(I290)-ROW(I$3),入力!$BB$3:$BB$1048576,0),MATCH(I$3,入力!$BV$2:$CN$2,0)),"")</f>
        <v/>
      </c>
      <c r="J290" s="75" t="str">
        <f>IFERROR(INDEX(入力!$BV$3:$CN$1048576,MATCH(ROW(J290)-ROW(J$3),入力!$BB$3:$BB$1048576,0),MATCH(J$3,入力!$BV$2:$CN$2,0)),"")</f>
        <v/>
      </c>
      <c r="K290" s="75" t="str">
        <f>IFERROR(INDEX(入力!$BV$3:$CN$1048576,MATCH(ROW(K290)-ROW(K$3),入力!$BB$3:$BB$1048576,0),MATCH(K$3,入力!$BV$2:$CN$2,0)),"")</f>
        <v/>
      </c>
      <c r="L290" s="75" t="str">
        <f>IFERROR(INDEX(入力!$BV$3:$CN$1048576,MATCH(ROW(L290)-ROW(L$3),入力!$BB$3:$BB$1048576,0),MATCH(L$3,入力!$BV$2:$CN$2,0)),"")</f>
        <v/>
      </c>
      <c r="M290" s="117" t="str">
        <f>IFERROR(IF(履歴検索!$A290="","",INDEX(入力!$BV$3:$CN$1048576,MATCH(ROW(M290)-ROW(M$3),入力!$BB$3:$BB$1048576,0),MATCH(M$3,入力!$BV$2:$CN$2,0))),"")</f>
        <v/>
      </c>
      <c r="N290" s="75" t="str">
        <f>IFERROR(INDEX(入力!$BV$3:$CN$1048576,MATCH(ROW(N290)-ROW(N$3),入力!$BB$3:$BB$1048576,0),MATCH(N$3,入力!$BV$2:$CN$2,0)),"")</f>
        <v/>
      </c>
      <c r="O290" s="294" t="str">
        <f>IFERROR(INDEX(入力!$CJ$3:$CN$1048576,MATCH(ROW(O290)-ROW(O$3),入力!$BB$3:$BB$1048576,0),MATCH(O$3,入力!$CJ$2:$CN$2,0)),"")</f>
        <v/>
      </c>
      <c r="P290" s="294" t="str">
        <f>IFERROR(INDEX(入力!$CJ$3:$CN$1048576,MATCH(ROW(P290)-ROW(P$3),入力!$BB$3:$BB$1048576,0),MATCH(P$3,入力!$CJ$2:$CN$2,0)),"")</f>
        <v/>
      </c>
      <c r="Q290" s="294" t="str">
        <f>IFERROR(INDEX(入力!$BV$3:$CN$1048576,MATCH(ROW(Q290)-ROW(Q$3),入力!$BB$3:$BB$1048576,0),MATCH(Q$3,入力!$BV$2:$CN$2,0)),"")</f>
        <v/>
      </c>
      <c r="R290" s="77" t="str">
        <f>IFERROR(INDEX(入力!$BV$3:$CN$1048576,MATCH(ROW(R290)-ROW(R$3),入力!$BB$3:$BB$1048576,0),MATCH(R$3,入力!$BV$2:$CN$2,0)),"")</f>
        <v/>
      </c>
      <c r="S290" s="77" t="str">
        <f>IFERROR(INDEX(入力!$BV$3:$CN$1048576,MATCH(ROW(S290)-ROW(S$3),入力!$BB$3:$BB$1048576,0),MATCH(S$3,入力!$BV$2:$CN$2,0)),"")</f>
        <v/>
      </c>
      <c r="U290" s="28" t="str">
        <f>IF(Z290="","",COUNT($Z$4:Z290))</f>
        <v/>
      </c>
      <c r="V290" s="73" t="str">
        <f t="shared" si="5"/>
        <v/>
      </c>
      <c r="W290" s="113" t="str">
        <f>IF(OR($B290="",$B290=$B291),"",SUMIF($B$4:$B290,$B290,Q$4:Q290))</f>
        <v/>
      </c>
      <c r="X290" s="113" t="str">
        <f>IF(OR($B290="",$B290=$B291),"",SUMIF($B$4:$B290,$B290,K$4:K290)-Y290)</f>
        <v/>
      </c>
      <c r="Y290" s="113" t="str">
        <f>IF(OR($B290="",$B290=$B291),"",SUMIFS(K$4:K290,B$4:B290,$B290,F$4:F290,$Y$3))</f>
        <v/>
      </c>
      <c r="Z290" s="113" t="str">
        <f>IF(OR($B290="",$B290=$B291),"",SUMIF($B$4:$B290,$B290,S$4:S290))</f>
        <v/>
      </c>
    </row>
    <row r="291" spans="1:26" ht="25.05" customHeight="1" x14ac:dyDescent="0.2">
      <c r="A291" s="133" t="str">
        <f>IF(OR(B291="",AND(B290=B291,D290=D291)),"",MAX($A$4:A290)+1)</f>
        <v/>
      </c>
      <c r="B291" s="73" t="str">
        <f>IFERROR(INDEX(入力!$BV$3:$CN$1048576,MATCH(ROW(B291)-ROW(B$3),入力!$BB$3:$BB$1048576,0),MATCH(B$3,入力!$BV$2:$CN$2,0)),"")</f>
        <v/>
      </c>
      <c r="C291" s="74" t="str">
        <f>IFERROR(INDEX(入力!$BV$3:$CN$1048576,MATCH(ROW(C291)-ROW(C$3),入力!$BB$3:$BB$1048576,0),MATCH(C$3,入力!$BV$2:$CN$2,0)),"")</f>
        <v/>
      </c>
      <c r="D291" s="75" t="str">
        <f>IFERROR(INDEX(入力!$BO$3:$BO$1048576,MATCH(ROW(D291)-ROW(D$3),入力!$BB$3:$BB$1048576,0),0),"")</f>
        <v/>
      </c>
      <c r="E291" s="74" t="str">
        <f>IFERROR(INDEX(入力!$BV$3:$CN$1048576,MATCH(ROW(E291)-ROW(E$3),入力!$BB$3:$BB$1048576,0),MATCH(E$3,入力!$BV$2:$CN$2,0)),"")</f>
        <v/>
      </c>
      <c r="F291" s="74" t="str">
        <f>IFERROR(INDEX(入力!$BV$3:$CN$1048576,MATCH(ROW(F291)-ROW(F$3),入力!$BB$3:$BB$1048576,0),MATCH(F$3,入力!$BV$2:$CN$2,0)),"")</f>
        <v/>
      </c>
      <c r="G291" s="74" t="str">
        <f>IFERROR(INDEX(入力!$BV$3:$CN$1048576,MATCH(ROW(G291)-ROW(G$3),入力!$BB$3:$BB$1048576,0),MATCH(G$3,入力!$BV$2:$CN$2,0)),"")</f>
        <v/>
      </c>
      <c r="H291" s="75" t="str">
        <f>IFERROR(INDEX(入力!$BV$3:$CN$1048576,MATCH(ROW(H291)-ROW(H$3),入力!$BB$3:$BB$1048576,0),MATCH(H$3,入力!$BV$2:$CN$2,0)),"")</f>
        <v/>
      </c>
      <c r="I291" s="76" t="str">
        <f>IFERROR(INDEX(入力!$BV$3:$CN$1048576,MATCH(ROW(I291)-ROW(I$3),入力!$BB$3:$BB$1048576,0),MATCH(I$3,入力!$BV$2:$CN$2,0)),"")</f>
        <v/>
      </c>
      <c r="J291" s="75" t="str">
        <f>IFERROR(INDEX(入力!$BV$3:$CN$1048576,MATCH(ROW(J291)-ROW(J$3),入力!$BB$3:$BB$1048576,0),MATCH(J$3,入力!$BV$2:$CN$2,0)),"")</f>
        <v/>
      </c>
      <c r="K291" s="75" t="str">
        <f>IFERROR(INDEX(入力!$BV$3:$CN$1048576,MATCH(ROW(K291)-ROW(K$3),入力!$BB$3:$BB$1048576,0),MATCH(K$3,入力!$BV$2:$CN$2,0)),"")</f>
        <v/>
      </c>
      <c r="L291" s="75" t="str">
        <f>IFERROR(INDEX(入力!$BV$3:$CN$1048576,MATCH(ROW(L291)-ROW(L$3),入力!$BB$3:$BB$1048576,0),MATCH(L$3,入力!$BV$2:$CN$2,0)),"")</f>
        <v/>
      </c>
      <c r="M291" s="117" t="str">
        <f>IFERROR(IF(履歴検索!$A291="","",INDEX(入力!$BV$3:$CN$1048576,MATCH(ROW(M291)-ROW(M$3),入力!$BB$3:$BB$1048576,0),MATCH(M$3,入力!$BV$2:$CN$2,0))),"")</f>
        <v/>
      </c>
      <c r="N291" s="75" t="str">
        <f>IFERROR(INDEX(入力!$BV$3:$CN$1048576,MATCH(ROW(N291)-ROW(N$3),入力!$BB$3:$BB$1048576,0),MATCH(N$3,入力!$BV$2:$CN$2,0)),"")</f>
        <v/>
      </c>
      <c r="O291" s="294" t="str">
        <f>IFERROR(INDEX(入力!$CJ$3:$CN$1048576,MATCH(ROW(O291)-ROW(O$3),入力!$BB$3:$BB$1048576,0),MATCH(O$3,入力!$CJ$2:$CN$2,0)),"")</f>
        <v/>
      </c>
      <c r="P291" s="294" t="str">
        <f>IFERROR(INDEX(入力!$CJ$3:$CN$1048576,MATCH(ROW(P291)-ROW(P$3),入力!$BB$3:$BB$1048576,0),MATCH(P$3,入力!$CJ$2:$CN$2,0)),"")</f>
        <v/>
      </c>
      <c r="Q291" s="294" t="str">
        <f>IFERROR(INDEX(入力!$BV$3:$CN$1048576,MATCH(ROW(Q291)-ROW(Q$3),入力!$BB$3:$BB$1048576,0),MATCH(Q$3,入力!$BV$2:$CN$2,0)),"")</f>
        <v/>
      </c>
      <c r="R291" s="77" t="str">
        <f>IFERROR(INDEX(入力!$BV$3:$CN$1048576,MATCH(ROW(R291)-ROW(R$3),入力!$BB$3:$BB$1048576,0),MATCH(R$3,入力!$BV$2:$CN$2,0)),"")</f>
        <v/>
      </c>
      <c r="S291" s="77" t="str">
        <f>IFERROR(INDEX(入力!$BV$3:$CN$1048576,MATCH(ROW(S291)-ROW(S$3),入力!$BB$3:$BB$1048576,0),MATCH(S$3,入力!$BV$2:$CN$2,0)),"")</f>
        <v/>
      </c>
      <c r="U291" s="28" t="str">
        <f>IF(Z291="","",COUNT($Z$4:Z291))</f>
        <v/>
      </c>
      <c r="V291" s="73" t="str">
        <f t="shared" si="5"/>
        <v/>
      </c>
      <c r="W291" s="113" t="str">
        <f>IF(OR($B291="",$B291=$B292),"",SUMIF($B$4:$B291,$B291,Q$4:Q291))</f>
        <v/>
      </c>
      <c r="X291" s="113" t="str">
        <f>IF(OR($B291="",$B291=$B292),"",SUMIF($B$4:$B291,$B291,K$4:K291)-Y291)</f>
        <v/>
      </c>
      <c r="Y291" s="113" t="str">
        <f>IF(OR($B291="",$B291=$B292),"",SUMIFS(K$4:K291,B$4:B291,$B291,F$4:F291,$Y$3))</f>
        <v/>
      </c>
      <c r="Z291" s="113" t="str">
        <f>IF(OR($B291="",$B291=$B292),"",SUMIF($B$4:$B291,$B291,S$4:S291))</f>
        <v/>
      </c>
    </row>
    <row r="292" spans="1:26" ht="25.05" customHeight="1" x14ac:dyDescent="0.2">
      <c r="A292" s="133" t="str">
        <f>IF(OR(B292="",AND(B291=B292,D291=D292)),"",MAX($A$4:A291)+1)</f>
        <v/>
      </c>
      <c r="B292" s="73" t="str">
        <f>IFERROR(INDEX(入力!$BV$3:$CN$1048576,MATCH(ROW(B292)-ROW(B$3),入力!$BB$3:$BB$1048576,0),MATCH(B$3,入力!$BV$2:$CN$2,0)),"")</f>
        <v/>
      </c>
      <c r="C292" s="74" t="str">
        <f>IFERROR(INDEX(入力!$BV$3:$CN$1048576,MATCH(ROW(C292)-ROW(C$3),入力!$BB$3:$BB$1048576,0),MATCH(C$3,入力!$BV$2:$CN$2,0)),"")</f>
        <v/>
      </c>
      <c r="D292" s="75" t="str">
        <f>IFERROR(INDEX(入力!$BO$3:$BO$1048576,MATCH(ROW(D292)-ROW(D$3),入力!$BB$3:$BB$1048576,0),0),"")</f>
        <v/>
      </c>
      <c r="E292" s="74" t="str">
        <f>IFERROR(INDEX(入力!$BV$3:$CN$1048576,MATCH(ROW(E292)-ROW(E$3),入力!$BB$3:$BB$1048576,0),MATCH(E$3,入力!$BV$2:$CN$2,0)),"")</f>
        <v/>
      </c>
      <c r="F292" s="74" t="str">
        <f>IFERROR(INDEX(入力!$BV$3:$CN$1048576,MATCH(ROW(F292)-ROW(F$3),入力!$BB$3:$BB$1048576,0),MATCH(F$3,入力!$BV$2:$CN$2,0)),"")</f>
        <v/>
      </c>
      <c r="G292" s="74" t="str">
        <f>IFERROR(INDEX(入力!$BV$3:$CN$1048576,MATCH(ROW(G292)-ROW(G$3),入力!$BB$3:$BB$1048576,0),MATCH(G$3,入力!$BV$2:$CN$2,0)),"")</f>
        <v/>
      </c>
      <c r="H292" s="75" t="str">
        <f>IFERROR(INDEX(入力!$BV$3:$CN$1048576,MATCH(ROW(H292)-ROW(H$3),入力!$BB$3:$BB$1048576,0),MATCH(H$3,入力!$BV$2:$CN$2,0)),"")</f>
        <v/>
      </c>
      <c r="I292" s="76" t="str">
        <f>IFERROR(INDEX(入力!$BV$3:$CN$1048576,MATCH(ROW(I292)-ROW(I$3),入力!$BB$3:$BB$1048576,0),MATCH(I$3,入力!$BV$2:$CN$2,0)),"")</f>
        <v/>
      </c>
      <c r="J292" s="75" t="str">
        <f>IFERROR(INDEX(入力!$BV$3:$CN$1048576,MATCH(ROW(J292)-ROW(J$3),入力!$BB$3:$BB$1048576,0),MATCH(J$3,入力!$BV$2:$CN$2,0)),"")</f>
        <v/>
      </c>
      <c r="K292" s="75" t="str">
        <f>IFERROR(INDEX(入力!$BV$3:$CN$1048576,MATCH(ROW(K292)-ROW(K$3),入力!$BB$3:$BB$1048576,0),MATCH(K$3,入力!$BV$2:$CN$2,0)),"")</f>
        <v/>
      </c>
      <c r="L292" s="75" t="str">
        <f>IFERROR(INDEX(入力!$BV$3:$CN$1048576,MATCH(ROW(L292)-ROW(L$3),入力!$BB$3:$BB$1048576,0),MATCH(L$3,入力!$BV$2:$CN$2,0)),"")</f>
        <v/>
      </c>
      <c r="M292" s="117" t="str">
        <f>IFERROR(IF(履歴検索!$A292="","",INDEX(入力!$BV$3:$CN$1048576,MATCH(ROW(M292)-ROW(M$3),入力!$BB$3:$BB$1048576,0),MATCH(M$3,入力!$BV$2:$CN$2,0))),"")</f>
        <v/>
      </c>
      <c r="N292" s="75" t="str">
        <f>IFERROR(INDEX(入力!$BV$3:$CN$1048576,MATCH(ROW(N292)-ROW(N$3),入力!$BB$3:$BB$1048576,0),MATCH(N$3,入力!$BV$2:$CN$2,0)),"")</f>
        <v/>
      </c>
      <c r="O292" s="294" t="str">
        <f>IFERROR(INDEX(入力!$CJ$3:$CN$1048576,MATCH(ROW(O292)-ROW(O$3),入力!$BB$3:$BB$1048576,0),MATCH(O$3,入力!$CJ$2:$CN$2,0)),"")</f>
        <v/>
      </c>
      <c r="P292" s="294" t="str">
        <f>IFERROR(INDEX(入力!$CJ$3:$CN$1048576,MATCH(ROW(P292)-ROW(P$3),入力!$BB$3:$BB$1048576,0),MATCH(P$3,入力!$CJ$2:$CN$2,0)),"")</f>
        <v/>
      </c>
      <c r="Q292" s="294" t="str">
        <f>IFERROR(INDEX(入力!$BV$3:$CN$1048576,MATCH(ROW(Q292)-ROW(Q$3),入力!$BB$3:$BB$1048576,0),MATCH(Q$3,入力!$BV$2:$CN$2,0)),"")</f>
        <v/>
      </c>
      <c r="R292" s="77" t="str">
        <f>IFERROR(INDEX(入力!$BV$3:$CN$1048576,MATCH(ROW(R292)-ROW(R$3),入力!$BB$3:$BB$1048576,0),MATCH(R$3,入力!$BV$2:$CN$2,0)),"")</f>
        <v/>
      </c>
      <c r="S292" s="77" t="str">
        <f>IFERROR(INDEX(入力!$BV$3:$CN$1048576,MATCH(ROW(S292)-ROW(S$3),入力!$BB$3:$BB$1048576,0),MATCH(S$3,入力!$BV$2:$CN$2,0)),"")</f>
        <v/>
      </c>
      <c r="U292" s="28" t="str">
        <f>IF(Z292="","",COUNT($Z$4:Z292))</f>
        <v/>
      </c>
      <c r="V292" s="73" t="str">
        <f t="shared" si="5"/>
        <v/>
      </c>
      <c r="W292" s="113" t="str">
        <f>IF(OR($B292="",$B292=$B293),"",SUMIF($B$4:$B292,$B292,Q$4:Q292))</f>
        <v/>
      </c>
      <c r="X292" s="113" t="str">
        <f>IF(OR($B292="",$B292=$B293),"",SUMIF($B$4:$B292,$B292,K$4:K292)-Y292)</f>
        <v/>
      </c>
      <c r="Y292" s="113" t="str">
        <f>IF(OR($B292="",$B292=$B293),"",SUMIFS(K$4:K292,B$4:B292,$B292,F$4:F292,$Y$3))</f>
        <v/>
      </c>
      <c r="Z292" s="113" t="str">
        <f>IF(OR($B292="",$B292=$B293),"",SUMIF($B$4:$B292,$B292,S$4:S292))</f>
        <v/>
      </c>
    </row>
    <row r="293" spans="1:26" ht="25.05" customHeight="1" x14ac:dyDescent="0.2">
      <c r="A293" s="133" t="str">
        <f>IF(OR(B293="",AND(B292=B293,D292=D293)),"",MAX($A$4:A292)+1)</f>
        <v/>
      </c>
      <c r="B293" s="73" t="str">
        <f>IFERROR(INDEX(入力!$BV$3:$CN$1048576,MATCH(ROW(B293)-ROW(B$3),入力!$BB$3:$BB$1048576,0),MATCH(B$3,入力!$BV$2:$CN$2,0)),"")</f>
        <v/>
      </c>
      <c r="C293" s="74" t="str">
        <f>IFERROR(INDEX(入力!$BV$3:$CN$1048576,MATCH(ROW(C293)-ROW(C$3),入力!$BB$3:$BB$1048576,0),MATCH(C$3,入力!$BV$2:$CN$2,0)),"")</f>
        <v/>
      </c>
      <c r="D293" s="75" t="str">
        <f>IFERROR(INDEX(入力!$BO$3:$BO$1048576,MATCH(ROW(D293)-ROW(D$3),入力!$BB$3:$BB$1048576,0),0),"")</f>
        <v/>
      </c>
      <c r="E293" s="74" t="str">
        <f>IFERROR(INDEX(入力!$BV$3:$CN$1048576,MATCH(ROW(E293)-ROW(E$3),入力!$BB$3:$BB$1048576,0),MATCH(E$3,入力!$BV$2:$CN$2,0)),"")</f>
        <v/>
      </c>
      <c r="F293" s="74" t="str">
        <f>IFERROR(INDEX(入力!$BV$3:$CN$1048576,MATCH(ROW(F293)-ROW(F$3),入力!$BB$3:$BB$1048576,0),MATCH(F$3,入力!$BV$2:$CN$2,0)),"")</f>
        <v/>
      </c>
      <c r="G293" s="74" t="str">
        <f>IFERROR(INDEX(入力!$BV$3:$CN$1048576,MATCH(ROW(G293)-ROW(G$3),入力!$BB$3:$BB$1048576,0),MATCH(G$3,入力!$BV$2:$CN$2,0)),"")</f>
        <v/>
      </c>
      <c r="H293" s="75" t="str">
        <f>IFERROR(INDEX(入力!$BV$3:$CN$1048576,MATCH(ROW(H293)-ROW(H$3),入力!$BB$3:$BB$1048576,0),MATCH(H$3,入力!$BV$2:$CN$2,0)),"")</f>
        <v/>
      </c>
      <c r="I293" s="76" t="str">
        <f>IFERROR(INDEX(入力!$BV$3:$CN$1048576,MATCH(ROW(I293)-ROW(I$3),入力!$BB$3:$BB$1048576,0),MATCH(I$3,入力!$BV$2:$CN$2,0)),"")</f>
        <v/>
      </c>
      <c r="J293" s="75" t="str">
        <f>IFERROR(INDEX(入力!$BV$3:$CN$1048576,MATCH(ROW(J293)-ROW(J$3),入力!$BB$3:$BB$1048576,0),MATCH(J$3,入力!$BV$2:$CN$2,0)),"")</f>
        <v/>
      </c>
      <c r="K293" s="75" t="str">
        <f>IFERROR(INDEX(入力!$BV$3:$CN$1048576,MATCH(ROW(K293)-ROW(K$3),入力!$BB$3:$BB$1048576,0),MATCH(K$3,入力!$BV$2:$CN$2,0)),"")</f>
        <v/>
      </c>
      <c r="L293" s="75" t="str">
        <f>IFERROR(INDEX(入力!$BV$3:$CN$1048576,MATCH(ROW(L293)-ROW(L$3),入力!$BB$3:$BB$1048576,0),MATCH(L$3,入力!$BV$2:$CN$2,0)),"")</f>
        <v/>
      </c>
      <c r="M293" s="117" t="str">
        <f>IFERROR(IF(履歴検索!$A293="","",INDEX(入力!$BV$3:$CN$1048576,MATCH(ROW(M293)-ROW(M$3),入力!$BB$3:$BB$1048576,0),MATCH(M$3,入力!$BV$2:$CN$2,0))),"")</f>
        <v/>
      </c>
      <c r="N293" s="75" t="str">
        <f>IFERROR(INDEX(入力!$BV$3:$CN$1048576,MATCH(ROW(N293)-ROW(N$3),入力!$BB$3:$BB$1048576,0),MATCH(N$3,入力!$BV$2:$CN$2,0)),"")</f>
        <v/>
      </c>
      <c r="O293" s="294" t="str">
        <f>IFERROR(INDEX(入力!$CJ$3:$CN$1048576,MATCH(ROW(O293)-ROW(O$3),入力!$BB$3:$BB$1048576,0),MATCH(O$3,入力!$CJ$2:$CN$2,0)),"")</f>
        <v/>
      </c>
      <c r="P293" s="294" t="str">
        <f>IFERROR(INDEX(入力!$CJ$3:$CN$1048576,MATCH(ROW(P293)-ROW(P$3),入力!$BB$3:$BB$1048576,0),MATCH(P$3,入力!$CJ$2:$CN$2,0)),"")</f>
        <v/>
      </c>
      <c r="Q293" s="294" t="str">
        <f>IFERROR(INDEX(入力!$BV$3:$CN$1048576,MATCH(ROW(Q293)-ROW(Q$3),入力!$BB$3:$BB$1048576,0),MATCH(Q$3,入力!$BV$2:$CN$2,0)),"")</f>
        <v/>
      </c>
      <c r="R293" s="77" t="str">
        <f>IFERROR(INDEX(入力!$BV$3:$CN$1048576,MATCH(ROW(R293)-ROW(R$3),入力!$BB$3:$BB$1048576,0),MATCH(R$3,入力!$BV$2:$CN$2,0)),"")</f>
        <v/>
      </c>
      <c r="S293" s="77" t="str">
        <f>IFERROR(INDEX(入力!$BV$3:$CN$1048576,MATCH(ROW(S293)-ROW(S$3),入力!$BB$3:$BB$1048576,0),MATCH(S$3,入力!$BV$2:$CN$2,0)),"")</f>
        <v/>
      </c>
      <c r="U293" s="28" t="str">
        <f>IF(Z293="","",COUNT($Z$4:Z293))</f>
        <v/>
      </c>
      <c r="V293" s="73" t="str">
        <f t="shared" si="5"/>
        <v/>
      </c>
      <c r="W293" s="113" t="str">
        <f>IF(OR($B293="",$B293=$B294),"",SUMIF($B$4:$B293,$B293,Q$4:Q293))</f>
        <v/>
      </c>
      <c r="X293" s="113" t="str">
        <f>IF(OR($B293="",$B293=$B294),"",SUMIF($B$4:$B293,$B293,K$4:K293)-Y293)</f>
        <v/>
      </c>
      <c r="Y293" s="113" t="str">
        <f>IF(OR($B293="",$B293=$B294),"",SUMIFS(K$4:K293,B$4:B293,$B293,F$4:F293,$Y$3))</f>
        <v/>
      </c>
      <c r="Z293" s="113" t="str">
        <f>IF(OR($B293="",$B293=$B294),"",SUMIF($B$4:$B293,$B293,S$4:S293))</f>
        <v/>
      </c>
    </row>
    <row r="294" spans="1:26" ht="25.05" customHeight="1" x14ac:dyDescent="0.2">
      <c r="A294" s="133" t="str">
        <f>IF(OR(B294="",AND(B293=B294,D293=D294)),"",MAX($A$4:A293)+1)</f>
        <v/>
      </c>
      <c r="B294" s="73" t="str">
        <f>IFERROR(INDEX(入力!$BV$3:$CN$1048576,MATCH(ROW(B294)-ROW(B$3),入力!$BB$3:$BB$1048576,0),MATCH(B$3,入力!$BV$2:$CN$2,0)),"")</f>
        <v/>
      </c>
      <c r="C294" s="74" t="str">
        <f>IFERROR(INDEX(入力!$BV$3:$CN$1048576,MATCH(ROW(C294)-ROW(C$3),入力!$BB$3:$BB$1048576,0),MATCH(C$3,入力!$BV$2:$CN$2,0)),"")</f>
        <v/>
      </c>
      <c r="D294" s="75" t="str">
        <f>IFERROR(INDEX(入力!$BO$3:$BO$1048576,MATCH(ROW(D294)-ROW(D$3),入力!$BB$3:$BB$1048576,0),0),"")</f>
        <v/>
      </c>
      <c r="E294" s="74" t="str">
        <f>IFERROR(INDEX(入力!$BV$3:$CN$1048576,MATCH(ROW(E294)-ROW(E$3),入力!$BB$3:$BB$1048576,0),MATCH(E$3,入力!$BV$2:$CN$2,0)),"")</f>
        <v/>
      </c>
      <c r="F294" s="74" t="str">
        <f>IFERROR(INDEX(入力!$BV$3:$CN$1048576,MATCH(ROW(F294)-ROW(F$3),入力!$BB$3:$BB$1048576,0),MATCH(F$3,入力!$BV$2:$CN$2,0)),"")</f>
        <v/>
      </c>
      <c r="G294" s="74" t="str">
        <f>IFERROR(INDEX(入力!$BV$3:$CN$1048576,MATCH(ROW(G294)-ROW(G$3),入力!$BB$3:$BB$1048576,0),MATCH(G$3,入力!$BV$2:$CN$2,0)),"")</f>
        <v/>
      </c>
      <c r="H294" s="75" t="str">
        <f>IFERROR(INDEX(入力!$BV$3:$CN$1048576,MATCH(ROW(H294)-ROW(H$3),入力!$BB$3:$BB$1048576,0),MATCH(H$3,入力!$BV$2:$CN$2,0)),"")</f>
        <v/>
      </c>
      <c r="I294" s="76" t="str">
        <f>IFERROR(INDEX(入力!$BV$3:$CN$1048576,MATCH(ROW(I294)-ROW(I$3),入力!$BB$3:$BB$1048576,0),MATCH(I$3,入力!$BV$2:$CN$2,0)),"")</f>
        <v/>
      </c>
      <c r="J294" s="75" t="str">
        <f>IFERROR(INDEX(入力!$BV$3:$CN$1048576,MATCH(ROW(J294)-ROW(J$3),入力!$BB$3:$BB$1048576,0),MATCH(J$3,入力!$BV$2:$CN$2,0)),"")</f>
        <v/>
      </c>
      <c r="K294" s="75" t="str">
        <f>IFERROR(INDEX(入力!$BV$3:$CN$1048576,MATCH(ROW(K294)-ROW(K$3),入力!$BB$3:$BB$1048576,0),MATCH(K$3,入力!$BV$2:$CN$2,0)),"")</f>
        <v/>
      </c>
      <c r="L294" s="75" t="str">
        <f>IFERROR(INDEX(入力!$BV$3:$CN$1048576,MATCH(ROW(L294)-ROW(L$3),入力!$BB$3:$BB$1048576,0),MATCH(L$3,入力!$BV$2:$CN$2,0)),"")</f>
        <v/>
      </c>
      <c r="M294" s="117" t="str">
        <f>IFERROR(IF(履歴検索!$A294="","",INDEX(入力!$BV$3:$CN$1048576,MATCH(ROW(M294)-ROW(M$3),入力!$BB$3:$BB$1048576,0),MATCH(M$3,入力!$BV$2:$CN$2,0))),"")</f>
        <v/>
      </c>
      <c r="N294" s="75" t="str">
        <f>IFERROR(INDEX(入力!$BV$3:$CN$1048576,MATCH(ROW(N294)-ROW(N$3),入力!$BB$3:$BB$1048576,0),MATCH(N$3,入力!$BV$2:$CN$2,0)),"")</f>
        <v/>
      </c>
      <c r="O294" s="294" t="str">
        <f>IFERROR(INDEX(入力!$CJ$3:$CN$1048576,MATCH(ROW(O294)-ROW(O$3),入力!$BB$3:$BB$1048576,0),MATCH(O$3,入力!$CJ$2:$CN$2,0)),"")</f>
        <v/>
      </c>
      <c r="P294" s="294" t="str">
        <f>IFERROR(INDEX(入力!$CJ$3:$CN$1048576,MATCH(ROW(P294)-ROW(P$3),入力!$BB$3:$BB$1048576,0),MATCH(P$3,入力!$CJ$2:$CN$2,0)),"")</f>
        <v/>
      </c>
      <c r="Q294" s="294" t="str">
        <f>IFERROR(INDEX(入力!$BV$3:$CN$1048576,MATCH(ROW(Q294)-ROW(Q$3),入力!$BB$3:$BB$1048576,0),MATCH(Q$3,入力!$BV$2:$CN$2,0)),"")</f>
        <v/>
      </c>
      <c r="R294" s="77" t="str">
        <f>IFERROR(INDEX(入力!$BV$3:$CN$1048576,MATCH(ROW(R294)-ROW(R$3),入力!$BB$3:$BB$1048576,0),MATCH(R$3,入力!$BV$2:$CN$2,0)),"")</f>
        <v/>
      </c>
      <c r="S294" s="77" t="str">
        <f>IFERROR(INDEX(入力!$BV$3:$CN$1048576,MATCH(ROW(S294)-ROW(S$3),入力!$BB$3:$BB$1048576,0),MATCH(S$3,入力!$BV$2:$CN$2,0)),"")</f>
        <v/>
      </c>
      <c r="U294" s="28" t="str">
        <f>IF(Z294="","",COUNT($Z$4:Z294))</f>
        <v/>
      </c>
      <c r="V294" s="73" t="str">
        <f t="shared" si="5"/>
        <v/>
      </c>
      <c r="W294" s="113" t="str">
        <f>IF(OR($B294="",$B294=$B295),"",SUMIF($B$4:$B294,$B294,Q$4:Q294))</f>
        <v/>
      </c>
      <c r="X294" s="113" t="str">
        <f>IF(OR($B294="",$B294=$B295),"",SUMIF($B$4:$B294,$B294,K$4:K294)-Y294)</f>
        <v/>
      </c>
      <c r="Y294" s="113" t="str">
        <f>IF(OR($B294="",$B294=$B295),"",SUMIFS(K$4:K294,B$4:B294,$B294,F$4:F294,$Y$3))</f>
        <v/>
      </c>
      <c r="Z294" s="113" t="str">
        <f>IF(OR($B294="",$B294=$B295),"",SUMIF($B$4:$B294,$B294,S$4:S294))</f>
        <v/>
      </c>
    </row>
    <row r="295" spans="1:26" ht="25.05" customHeight="1" x14ac:dyDescent="0.2">
      <c r="A295" s="133" t="str">
        <f>IF(OR(B295="",AND(B294=B295,D294=D295)),"",MAX($A$4:A294)+1)</f>
        <v/>
      </c>
      <c r="B295" s="73" t="str">
        <f>IFERROR(INDEX(入力!$BV$3:$CN$1048576,MATCH(ROW(B295)-ROW(B$3),入力!$BB$3:$BB$1048576,0),MATCH(B$3,入力!$BV$2:$CN$2,0)),"")</f>
        <v/>
      </c>
      <c r="C295" s="74" t="str">
        <f>IFERROR(INDEX(入力!$BV$3:$CN$1048576,MATCH(ROW(C295)-ROW(C$3),入力!$BB$3:$BB$1048576,0),MATCH(C$3,入力!$BV$2:$CN$2,0)),"")</f>
        <v/>
      </c>
      <c r="D295" s="75" t="str">
        <f>IFERROR(INDEX(入力!$BO$3:$BO$1048576,MATCH(ROW(D295)-ROW(D$3),入力!$BB$3:$BB$1048576,0),0),"")</f>
        <v/>
      </c>
      <c r="E295" s="74" t="str">
        <f>IFERROR(INDEX(入力!$BV$3:$CN$1048576,MATCH(ROW(E295)-ROW(E$3),入力!$BB$3:$BB$1048576,0),MATCH(E$3,入力!$BV$2:$CN$2,0)),"")</f>
        <v/>
      </c>
      <c r="F295" s="74" t="str">
        <f>IFERROR(INDEX(入力!$BV$3:$CN$1048576,MATCH(ROW(F295)-ROW(F$3),入力!$BB$3:$BB$1048576,0),MATCH(F$3,入力!$BV$2:$CN$2,0)),"")</f>
        <v/>
      </c>
      <c r="G295" s="74" t="str">
        <f>IFERROR(INDEX(入力!$BV$3:$CN$1048576,MATCH(ROW(G295)-ROW(G$3),入力!$BB$3:$BB$1048576,0),MATCH(G$3,入力!$BV$2:$CN$2,0)),"")</f>
        <v/>
      </c>
      <c r="H295" s="75" t="str">
        <f>IFERROR(INDEX(入力!$BV$3:$CN$1048576,MATCH(ROW(H295)-ROW(H$3),入力!$BB$3:$BB$1048576,0),MATCH(H$3,入力!$BV$2:$CN$2,0)),"")</f>
        <v/>
      </c>
      <c r="I295" s="76" t="str">
        <f>IFERROR(INDEX(入力!$BV$3:$CN$1048576,MATCH(ROW(I295)-ROW(I$3),入力!$BB$3:$BB$1048576,0),MATCH(I$3,入力!$BV$2:$CN$2,0)),"")</f>
        <v/>
      </c>
      <c r="J295" s="75" t="str">
        <f>IFERROR(INDEX(入力!$BV$3:$CN$1048576,MATCH(ROW(J295)-ROW(J$3),入力!$BB$3:$BB$1048576,0),MATCH(J$3,入力!$BV$2:$CN$2,0)),"")</f>
        <v/>
      </c>
      <c r="K295" s="75" t="str">
        <f>IFERROR(INDEX(入力!$BV$3:$CN$1048576,MATCH(ROW(K295)-ROW(K$3),入力!$BB$3:$BB$1048576,0),MATCH(K$3,入力!$BV$2:$CN$2,0)),"")</f>
        <v/>
      </c>
      <c r="L295" s="75" t="str">
        <f>IFERROR(INDEX(入力!$BV$3:$CN$1048576,MATCH(ROW(L295)-ROW(L$3),入力!$BB$3:$BB$1048576,0),MATCH(L$3,入力!$BV$2:$CN$2,0)),"")</f>
        <v/>
      </c>
      <c r="M295" s="117" t="str">
        <f>IFERROR(IF(履歴検索!$A295="","",INDEX(入力!$BV$3:$CN$1048576,MATCH(ROW(M295)-ROW(M$3),入力!$BB$3:$BB$1048576,0),MATCH(M$3,入力!$BV$2:$CN$2,0))),"")</f>
        <v/>
      </c>
      <c r="N295" s="75" t="str">
        <f>IFERROR(INDEX(入力!$BV$3:$CN$1048576,MATCH(ROW(N295)-ROW(N$3),入力!$BB$3:$BB$1048576,0),MATCH(N$3,入力!$BV$2:$CN$2,0)),"")</f>
        <v/>
      </c>
      <c r="O295" s="294" t="str">
        <f>IFERROR(INDEX(入力!$CJ$3:$CN$1048576,MATCH(ROW(O295)-ROW(O$3),入力!$BB$3:$BB$1048576,0),MATCH(O$3,入力!$CJ$2:$CN$2,0)),"")</f>
        <v/>
      </c>
      <c r="P295" s="294" t="str">
        <f>IFERROR(INDEX(入力!$CJ$3:$CN$1048576,MATCH(ROW(P295)-ROW(P$3),入力!$BB$3:$BB$1048576,0),MATCH(P$3,入力!$CJ$2:$CN$2,0)),"")</f>
        <v/>
      </c>
      <c r="Q295" s="294" t="str">
        <f>IFERROR(INDEX(入力!$BV$3:$CN$1048576,MATCH(ROW(Q295)-ROW(Q$3),入力!$BB$3:$BB$1048576,0),MATCH(Q$3,入力!$BV$2:$CN$2,0)),"")</f>
        <v/>
      </c>
      <c r="R295" s="77" t="str">
        <f>IFERROR(INDEX(入力!$BV$3:$CN$1048576,MATCH(ROW(R295)-ROW(R$3),入力!$BB$3:$BB$1048576,0),MATCH(R$3,入力!$BV$2:$CN$2,0)),"")</f>
        <v/>
      </c>
      <c r="S295" s="77" t="str">
        <f>IFERROR(INDEX(入力!$BV$3:$CN$1048576,MATCH(ROW(S295)-ROW(S$3),入力!$BB$3:$BB$1048576,0),MATCH(S$3,入力!$BV$2:$CN$2,0)),"")</f>
        <v/>
      </c>
      <c r="U295" s="28" t="str">
        <f>IF(Z295="","",COUNT($Z$4:Z295))</f>
        <v/>
      </c>
      <c r="V295" s="73" t="str">
        <f t="shared" si="5"/>
        <v/>
      </c>
      <c r="W295" s="113" t="str">
        <f>IF(OR($B295="",$B295=$B296),"",SUMIF($B$4:$B295,$B295,Q$4:Q295))</f>
        <v/>
      </c>
      <c r="X295" s="113" t="str">
        <f>IF(OR($B295="",$B295=$B296),"",SUMIF($B$4:$B295,$B295,K$4:K295)-Y295)</f>
        <v/>
      </c>
      <c r="Y295" s="113" t="str">
        <f>IF(OR($B295="",$B295=$B296),"",SUMIFS(K$4:K295,B$4:B295,$B295,F$4:F295,$Y$3))</f>
        <v/>
      </c>
      <c r="Z295" s="113" t="str">
        <f>IF(OR($B295="",$B295=$B296),"",SUMIF($B$4:$B295,$B295,S$4:S295))</f>
        <v/>
      </c>
    </row>
    <row r="296" spans="1:26" ht="25.05" customHeight="1" x14ac:dyDescent="0.2">
      <c r="A296" s="133" t="str">
        <f>IF(OR(B296="",AND(B295=B296,D295=D296)),"",MAX($A$4:A295)+1)</f>
        <v/>
      </c>
      <c r="B296" s="73" t="str">
        <f>IFERROR(INDEX(入力!$BV$3:$CN$1048576,MATCH(ROW(B296)-ROW(B$3),入力!$BB$3:$BB$1048576,0),MATCH(B$3,入力!$BV$2:$CN$2,0)),"")</f>
        <v/>
      </c>
      <c r="C296" s="74" t="str">
        <f>IFERROR(INDEX(入力!$BV$3:$CN$1048576,MATCH(ROW(C296)-ROW(C$3),入力!$BB$3:$BB$1048576,0),MATCH(C$3,入力!$BV$2:$CN$2,0)),"")</f>
        <v/>
      </c>
      <c r="D296" s="75" t="str">
        <f>IFERROR(INDEX(入力!$BO$3:$BO$1048576,MATCH(ROW(D296)-ROW(D$3),入力!$BB$3:$BB$1048576,0),0),"")</f>
        <v/>
      </c>
      <c r="E296" s="74" t="str">
        <f>IFERROR(INDEX(入力!$BV$3:$CN$1048576,MATCH(ROW(E296)-ROW(E$3),入力!$BB$3:$BB$1048576,0),MATCH(E$3,入力!$BV$2:$CN$2,0)),"")</f>
        <v/>
      </c>
      <c r="F296" s="74" t="str">
        <f>IFERROR(INDEX(入力!$BV$3:$CN$1048576,MATCH(ROW(F296)-ROW(F$3),入力!$BB$3:$BB$1048576,0),MATCH(F$3,入力!$BV$2:$CN$2,0)),"")</f>
        <v/>
      </c>
      <c r="G296" s="74" t="str">
        <f>IFERROR(INDEX(入力!$BV$3:$CN$1048576,MATCH(ROW(G296)-ROW(G$3),入力!$BB$3:$BB$1048576,0),MATCH(G$3,入力!$BV$2:$CN$2,0)),"")</f>
        <v/>
      </c>
      <c r="H296" s="75" t="str">
        <f>IFERROR(INDEX(入力!$BV$3:$CN$1048576,MATCH(ROW(H296)-ROW(H$3),入力!$BB$3:$BB$1048576,0),MATCH(H$3,入力!$BV$2:$CN$2,0)),"")</f>
        <v/>
      </c>
      <c r="I296" s="76" t="str">
        <f>IFERROR(INDEX(入力!$BV$3:$CN$1048576,MATCH(ROW(I296)-ROW(I$3),入力!$BB$3:$BB$1048576,0),MATCH(I$3,入力!$BV$2:$CN$2,0)),"")</f>
        <v/>
      </c>
      <c r="J296" s="75" t="str">
        <f>IFERROR(INDEX(入力!$BV$3:$CN$1048576,MATCH(ROW(J296)-ROW(J$3),入力!$BB$3:$BB$1048576,0),MATCH(J$3,入力!$BV$2:$CN$2,0)),"")</f>
        <v/>
      </c>
      <c r="K296" s="75" t="str">
        <f>IFERROR(INDEX(入力!$BV$3:$CN$1048576,MATCH(ROW(K296)-ROW(K$3),入力!$BB$3:$BB$1048576,0),MATCH(K$3,入力!$BV$2:$CN$2,0)),"")</f>
        <v/>
      </c>
      <c r="L296" s="75" t="str">
        <f>IFERROR(INDEX(入力!$BV$3:$CN$1048576,MATCH(ROW(L296)-ROW(L$3),入力!$BB$3:$BB$1048576,0),MATCH(L$3,入力!$BV$2:$CN$2,0)),"")</f>
        <v/>
      </c>
      <c r="M296" s="117" t="str">
        <f>IFERROR(IF(履歴検索!$A296="","",INDEX(入力!$BV$3:$CN$1048576,MATCH(ROW(M296)-ROW(M$3),入力!$BB$3:$BB$1048576,0),MATCH(M$3,入力!$BV$2:$CN$2,0))),"")</f>
        <v/>
      </c>
      <c r="N296" s="75" t="str">
        <f>IFERROR(INDEX(入力!$BV$3:$CN$1048576,MATCH(ROW(N296)-ROW(N$3),入力!$BB$3:$BB$1048576,0),MATCH(N$3,入力!$BV$2:$CN$2,0)),"")</f>
        <v/>
      </c>
      <c r="O296" s="294" t="str">
        <f>IFERROR(INDEX(入力!$CJ$3:$CN$1048576,MATCH(ROW(O296)-ROW(O$3),入力!$BB$3:$BB$1048576,0),MATCH(O$3,入力!$CJ$2:$CN$2,0)),"")</f>
        <v/>
      </c>
      <c r="P296" s="294" t="str">
        <f>IFERROR(INDEX(入力!$CJ$3:$CN$1048576,MATCH(ROW(P296)-ROW(P$3),入力!$BB$3:$BB$1048576,0),MATCH(P$3,入力!$CJ$2:$CN$2,0)),"")</f>
        <v/>
      </c>
      <c r="Q296" s="294" t="str">
        <f>IFERROR(INDEX(入力!$BV$3:$CN$1048576,MATCH(ROW(Q296)-ROW(Q$3),入力!$BB$3:$BB$1048576,0),MATCH(Q$3,入力!$BV$2:$CN$2,0)),"")</f>
        <v/>
      </c>
      <c r="R296" s="77" t="str">
        <f>IFERROR(INDEX(入力!$BV$3:$CN$1048576,MATCH(ROW(R296)-ROW(R$3),入力!$BB$3:$BB$1048576,0),MATCH(R$3,入力!$BV$2:$CN$2,0)),"")</f>
        <v/>
      </c>
      <c r="S296" s="77" t="str">
        <f>IFERROR(INDEX(入力!$BV$3:$CN$1048576,MATCH(ROW(S296)-ROW(S$3),入力!$BB$3:$BB$1048576,0),MATCH(S$3,入力!$BV$2:$CN$2,0)),"")</f>
        <v/>
      </c>
      <c r="U296" s="28" t="str">
        <f>IF(Z296="","",COUNT($Z$4:Z296))</f>
        <v/>
      </c>
      <c r="V296" s="73" t="str">
        <f t="shared" si="5"/>
        <v/>
      </c>
      <c r="W296" s="113" t="str">
        <f>IF(OR($B296="",$B296=$B297),"",SUMIF($B$4:$B296,$B296,Q$4:Q296))</f>
        <v/>
      </c>
      <c r="X296" s="113" t="str">
        <f>IF(OR($B296="",$B296=$B297),"",SUMIF($B$4:$B296,$B296,K$4:K296)-Y296)</f>
        <v/>
      </c>
      <c r="Y296" s="113" t="str">
        <f>IF(OR($B296="",$B296=$B297),"",SUMIFS(K$4:K296,B$4:B296,$B296,F$4:F296,$Y$3))</f>
        <v/>
      </c>
      <c r="Z296" s="113" t="str">
        <f>IF(OR($B296="",$B296=$B297),"",SUMIF($B$4:$B296,$B296,S$4:S296))</f>
        <v/>
      </c>
    </row>
    <row r="297" spans="1:26" ht="25.05" customHeight="1" x14ac:dyDescent="0.2">
      <c r="A297" s="133" t="str">
        <f>IF(OR(B297="",AND(B296=B297,D296=D297)),"",MAX($A$4:A296)+1)</f>
        <v/>
      </c>
      <c r="B297" s="73" t="str">
        <f>IFERROR(INDEX(入力!$BV$3:$CN$1048576,MATCH(ROW(B297)-ROW(B$3),入力!$BB$3:$BB$1048576,0),MATCH(B$3,入力!$BV$2:$CN$2,0)),"")</f>
        <v/>
      </c>
      <c r="C297" s="74" t="str">
        <f>IFERROR(INDEX(入力!$BV$3:$CN$1048576,MATCH(ROW(C297)-ROW(C$3),入力!$BB$3:$BB$1048576,0),MATCH(C$3,入力!$BV$2:$CN$2,0)),"")</f>
        <v/>
      </c>
      <c r="D297" s="75" t="str">
        <f>IFERROR(INDEX(入力!$BO$3:$BO$1048576,MATCH(ROW(D297)-ROW(D$3),入力!$BB$3:$BB$1048576,0),0),"")</f>
        <v/>
      </c>
      <c r="E297" s="74" t="str">
        <f>IFERROR(INDEX(入力!$BV$3:$CN$1048576,MATCH(ROW(E297)-ROW(E$3),入力!$BB$3:$BB$1048576,0),MATCH(E$3,入力!$BV$2:$CN$2,0)),"")</f>
        <v/>
      </c>
      <c r="F297" s="74" t="str">
        <f>IFERROR(INDEX(入力!$BV$3:$CN$1048576,MATCH(ROW(F297)-ROW(F$3),入力!$BB$3:$BB$1048576,0),MATCH(F$3,入力!$BV$2:$CN$2,0)),"")</f>
        <v/>
      </c>
      <c r="G297" s="74" t="str">
        <f>IFERROR(INDEX(入力!$BV$3:$CN$1048576,MATCH(ROW(G297)-ROW(G$3),入力!$BB$3:$BB$1048576,0),MATCH(G$3,入力!$BV$2:$CN$2,0)),"")</f>
        <v/>
      </c>
      <c r="H297" s="75" t="str">
        <f>IFERROR(INDEX(入力!$BV$3:$CN$1048576,MATCH(ROW(H297)-ROW(H$3),入力!$BB$3:$BB$1048576,0),MATCH(H$3,入力!$BV$2:$CN$2,0)),"")</f>
        <v/>
      </c>
      <c r="I297" s="76" t="str">
        <f>IFERROR(INDEX(入力!$BV$3:$CN$1048576,MATCH(ROW(I297)-ROW(I$3),入力!$BB$3:$BB$1048576,0),MATCH(I$3,入力!$BV$2:$CN$2,0)),"")</f>
        <v/>
      </c>
      <c r="J297" s="75" t="str">
        <f>IFERROR(INDEX(入力!$BV$3:$CN$1048576,MATCH(ROW(J297)-ROW(J$3),入力!$BB$3:$BB$1048576,0),MATCH(J$3,入力!$BV$2:$CN$2,0)),"")</f>
        <v/>
      </c>
      <c r="K297" s="75" t="str">
        <f>IFERROR(INDEX(入力!$BV$3:$CN$1048576,MATCH(ROW(K297)-ROW(K$3),入力!$BB$3:$BB$1048576,0),MATCH(K$3,入力!$BV$2:$CN$2,0)),"")</f>
        <v/>
      </c>
      <c r="L297" s="75" t="str">
        <f>IFERROR(INDEX(入力!$BV$3:$CN$1048576,MATCH(ROW(L297)-ROW(L$3),入力!$BB$3:$BB$1048576,0),MATCH(L$3,入力!$BV$2:$CN$2,0)),"")</f>
        <v/>
      </c>
      <c r="M297" s="117" t="str">
        <f>IFERROR(IF(履歴検索!$A297="","",INDEX(入力!$BV$3:$CN$1048576,MATCH(ROW(M297)-ROW(M$3),入力!$BB$3:$BB$1048576,0),MATCH(M$3,入力!$BV$2:$CN$2,0))),"")</f>
        <v/>
      </c>
      <c r="N297" s="75" t="str">
        <f>IFERROR(INDEX(入力!$BV$3:$CN$1048576,MATCH(ROW(N297)-ROW(N$3),入力!$BB$3:$BB$1048576,0),MATCH(N$3,入力!$BV$2:$CN$2,0)),"")</f>
        <v/>
      </c>
      <c r="O297" s="294" t="str">
        <f>IFERROR(INDEX(入力!$CJ$3:$CN$1048576,MATCH(ROW(O297)-ROW(O$3),入力!$BB$3:$BB$1048576,0),MATCH(O$3,入力!$CJ$2:$CN$2,0)),"")</f>
        <v/>
      </c>
      <c r="P297" s="294" t="str">
        <f>IFERROR(INDEX(入力!$CJ$3:$CN$1048576,MATCH(ROW(P297)-ROW(P$3),入力!$BB$3:$BB$1048576,0),MATCH(P$3,入力!$CJ$2:$CN$2,0)),"")</f>
        <v/>
      </c>
      <c r="Q297" s="294" t="str">
        <f>IFERROR(INDEX(入力!$BV$3:$CN$1048576,MATCH(ROW(Q297)-ROW(Q$3),入力!$BB$3:$BB$1048576,0),MATCH(Q$3,入力!$BV$2:$CN$2,0)),"")</f>
        <v/>
      </c>
      <c r="R297" s="77" t="str">
        <f>IFERROR(INDEX(入力!$BV$3:$CN$1048576,MATCH(ROW(R297)-ROW(R$3),入力!$BB$3:$BB$1048576,0),MATCH(R$3,入力!$BV$2:$CN$2,0)),"")</f>
        <v/>
      </c>
      <c r="S297" s="77" t="str">
        <f>IFERROR(INDEX(入力!$BV$3:$CN$1048576,MATCH(ROW(S297)-ROW(S$3),入力!$BB$3:$BB$1048576,0),MATCH(S$3,入力!$BV$2:$CN$2,0)),"")</f>
        <v/>
      </c>
      <c r="U297" s="28" t="str">
        <f>IF(Z297="","",COUNT($Z$4:Z297))</f>
        <v/>
      </c>
      <c r="V297" s="73" t="str">
        <f t="shared" si="5"/>
        <v/>
      </c>
      <c r="W297" s="113" t="str">
        <f>IF(OR($B297="",$B297=$B298),"",SUMIF($B$4:$B297,$B297,Q$4:Q297))</f>
        <v/>
      </c>
      <c r="X297" s="113" t="str">
        <f>IF(OR($B297="",$B297=$B298),"",SUMIF($B$4:$B297,$B297,K$4:K297)-Y297)</f>
        <v/>
      </c>
      <c r="Y297" s="113" t="str">
        <f>IF(OR($B297="",$B297=$B298),"",SUMIFS(K$4:K297,B$4:B297,$B297,F$4:F297,$Y$3))</f>
        <v/>
      </c>
      <c r="Z297" s="113" t="str">
        <f>IF(OR($B297="",$B297=$B298),"",SUMIF($B$4:$B297,$B297,S$4:S297))</f>
        <v/>
      </c>
    </row>
    <row r="298" spans="1:26" ht="25.05" customHeight="1" x14ac:dyDescent="0.2">
      <c r="A298" s="133" t="str">
        <f>IF(OR(B298="",AND(B297=B298,D297=D298)),"",MAX($A$4:A297)+1)</f>
        <v/>
      </c>
      <c r="B298" s="73" t="str">
        <f>IFERROR(INDEX(入力!$BV$3:$CN$1048576,MATCH(ROW(B298)-ROW(B$3),入力!$BB$3:$BB$1048576,0),MATCH(B$3,入力!$BV$2:$CN$2,0)),"")</f>
        <v/>
      </c>
      <c r="C298" s="74" t="str">
        <f>IFERROR(INDEX(入力!$BV$3:$CN$1048576,MATCH(ROW(C298)-ROW(C$3),入力!$BB$3:$BB$1048576,0),MATCH(C$3,入力!$BV$2:$CN$2,0)),"")</f>
        <v/>
      </c>
      <c r="D298" s="75" t="str">
        <f>IFERROR(INDEX(入力!$BO$3:$BO$1048576,MATCH(ROW(D298)-ROW(D$3),入力!$BB$3:$BB$1048576,0),0),"")</f>
        <v/>
      </c>
      <c r="E298" s="74" t="str">
        <f>IFERROR(INDEX(入力!$BV$3:$CN$1048576,MATCH(ROW(E298)-ROW(E$3),入力!$BB$3:$BB$1048576,0),MATCH(E$3,入力!$BV$2:$CN$2,0)),"")</f>
        <v/>
      </c>
      <c r="F298" s="74" t="str">
        <f>IFERROR(INDEX(入力!$BV$3:$CN$1048576,MATCH(ROW(F298)-ROW(F$3),入力!$BB$3:$BB$1048576,0),MATCH(F$3,入力!$BV$2:$CN$2,0)),"")</f>
        <v/>
      </c>
      <c r="G298" s="74" t="str">
        <f>IFERROR(INDEX(入力!$BV$3:$CN$1048576,MATCH(ROW(G298)-ROW(G$3),入力!$BB$3:$BB$1048576,0),MATCH(G$3,入力!$BV$2:$CN$2,0)),"")</f>
        <v/>
      </c>
      <c r="H298" s="75" t="str">
        <f>IFERROR(INDEX(入力!$BV$3:$CN$1048576,MATCH(ROW(H298)-ROW(H$3),入力!$BB$3:$BB$1048576,0),MATCH(H$3,入力!$BV$2:$CN$2,0)),"")</f>
        <v/>
      </c>
      <c r="I298" s="76" t="str">
        <f>IFERROR(INDEX(入力!$BV$3:$CN$1048576,MATCH(ROW(I298)-ROW(I$3),入力!$BB$3:$BB$1048576,0),MATCH(I$3,入力!$BV$2:$CN$2,0)),"")</f>
        <v/>
      </c>
      <c r="J298" s="75" t="str">
        <f>IFERROR(INDEX(入力!$BV$3:$CN$1048576,MATCH(ROW(J298)-ROW(J$3),入力!$BB$3:$BB$1048576,0),MATCH(J$3,入力!$BV$2:$CN$2,0)),"")</f>
        <v/>
      </c>
      <c r="K298" s="75" t="str">
        <f>IFERROR(INDEX(入力!$BV$3:$CN$1048576,MATCH(ROW(K298)-ROW(K$3),入力!$BB$3:$BB$1048576,0),MATCH(K$3,入力!$BV$2:$CN$2,0)),"")</f>
        <v/>
      </c>
      <c r="L298" s="75" t="str">
        <f>IFERROR(INDEX(入力!$BV$3:$CN$1048576,MATCH(ROW(L298)-ROW(L$3),入力!$BB$3:$BB$1048576,0),MATCH(L$3,入力!$BV$2:$CN$2,0)),"")</f>
        <v/>
      </c>
      <c r="M298" s="117" t="str">
        <f>IFERROR(IF(履歴検索!$A298="","",INDEX(入力!$BV$3:$CN$1048576,MATCH(ROW(M298)-ROW(M$3),入力!$BB$3:$BB$1048576,0),MATCH(M$3,入力!$BV$2:$CN$2,0))),"")</f>
        <v/>
      </c>
      <c r="N298" s="75" t="str">
        <f>IFERROR(INDEX(入力!$BV$3:$CN$1048576,MATCH(ROW(N298)-ROW(N$3),入力!$BB$3:$BB$1048576,0),MATCH(N$3,入力!$BV$2:$CN$2,0)),"")</f>
        <v/>
      </c>
      <c r="O298" s="294" t="str">
        <f>IFERROR(INDEX(入力!$CJ$3:$CN$1048576,MATCH(ROW(O298)-ROW(O$3),入力!$BB$3:$BB$1048576,0),MATCH(O$3,入力!$CJ$2:$CN$2,0)),"")</f>
        <v/>
      </c>
      <c r="P298" s="294" t="str">
        <f>IFERROR(INDEX(入力!$CJ$3:$CN$1048576,MATCH(ROW(P298)-ROW(P$3),入力!$BB$3:$BB$1048576,0),MATCH(P$3,入力!$CJ$2:$CN$2,0)),"")</f>
        <v/>
      </c>
      <c r="Q298" s="294" t="str">
        <f>IFERROR(INDEX(入力!$BV$3:$CN$1048576,MATCH(ROW(Q298)-ROW(Q$3),入力!$BB$3:$BB$1048576,0),MATCH(Q$3,入力!$BV$2:$CN$2,0)),"")</f>
        <v/>
      </c>
      <c r="R298" s="77" t="str">
        <f>IFERROR(INDEX(入力!$BV$3:$CN$1048576,MATCH(ROW(R298)-ROW(R$3),入力!$BB$3:$BB$1048576,0),MATCH(R$3,入力!$BV$2:$CN$2,0)),"")</f>
        <v/>
      </c>
      <c r="S298" s="77" t="str">
        <f>IFERROR(INDEX(入力!$BV$3:$CN$1048576,MATCH(ROW(S298)-ROW(S$3),入力!$BB$3:$BB$1048576,0),MATCH(S$3,入力!$BV$2:$CN$2,0)),"")</f>
        <v/>
      </c>
      <c r="U298" s="28" t="str">
        <f>IF(Z298="","",COUNT($Z$4:Z298))</f>
        <v/>
      </c>
      <c r="V298" s="73" t="str">
        <f t="shared" si="5"/>
        <v/>
      </c>
      <c r="W298" s="113" t="str">
        <f>IF(OR($B298="",$B298=$B299),"",SUMIF($B$4:$B298,$B298,Q$4:Q298))</f>
        <v/>
      </c>
      <c r="X298" s="113" t="str">
        <f>IF(OR($B298="",$B298=$B299),"",SUMIF($B$4:$B298,$B298,K$4:K298)-Y298)</f>
        <v/>
      </c>
      <c r="Y298" s="113" t="str">
        <f>IF(OR($B298="",$B298=$B299),"",SUMIFS(K$4:K298,B$4:B298,$B298,F$4:F298,$Y$3))</f>
        <v/>
      </c>
      <c r="Z298" s="113" t="str">
        <f>IF(OR($B298="",$B298=$B299),"",SUMIF($B$4:$B298,$B298,S$4:S298))</f>
        <v/>
      </c>
    </row>
    <row r="299" spans="1:26" ht="25.05" customHeight="1" x14ac:dyDescent="0.2">
      <c r="A299" s="133" t="str">
        <f>IF(OR(B299="",AND(B298=B299,D298=D299)),"",MAX($A$4:A298)+1)</f>
        <v/>
      </c>
      <c r="B299" s="73" t="str">
        <f>IFERROR(INDEX(入力!$BV$3:$CN$1048576,MATCH(ROW(B299)-ROW(B$3),入力!$BB$3:$BB$1048576,0),MATCH(B$3,入力!$BV$2:$CN$2,0)),"")</f>
        <v/>
      </c>
      <c r="C299" s="74" t="str">
        <f>IFERROR(INDEX(入力!$BV$3:$CN$1048576,MATCH(ROW(C299)-ROW(C$3),入力!$BB$3:$BB$1048576,0),MATCH(C$3,入力!$BV$2:$CN$2,0)),"")</f>
        <v/>
      </c>
      <c r="D299" s="75" t="str">
        <f>IFERROR(INDEX(入力!$BO$3:$BO$1048576,MATCH(ROW(D299)-ROW(D$3),入力!$BB$3:$BB$1048576,0),0),"")</f>
        <v/>
      </c>
      <c r="E299" s="74" t="str">
        <f>IFERROR(INDEX(入力!$BV$3:$CN$1048576,MATCH(ROW(E299)-ROW(E$3),入力!$BB$3:$BB$1048576,0),MATCH(E$3,入力!$BV$2:$CN$2,0)),"")</f>
        <v/>
      </c>
      <c r="F299" s="74" t="str">
        <f>IFERROR(INDEX(入力!$BV$3:$CN$1048576,MATCH(ROW(F299)-ROW(F$3),入力!$BB$3:$BB$1048576,0),MATCH(F$3,入力!$BV$2:$CN$2,0)),"")</f>
        <v/>
      </c>
      <c r="G299" s="74" t="str">
        <f>IFERROR(INDEX(入力!$BV$3:$CN$1048576,MATCH(ROW(G299)-ROW(G$3),入力!$BB$3:$BB$1048576,0),MATCH(G$3,入力!$BV$2:$CN$2,0)),"")</f>
        <v/>
      </c>
      <c r="H299" s="75" t="str">
        <f>IFERROR(INDEX(入力!$BV$3:$CN$1048576,MATCH(ROW(H299)-ROW(H$3),入力!$BB$3:$BB$1048576,0),MATCH(H$3,入力!$BV$2:$CN$2,0)),"")</f>
        <v/>
      </c>
      <c r="I299" s="76" t="str">
        <f>IFERROR(INDEX(入力!$BV$3:$CN$1048576,MATCH(ROW(I299)-ROW(I$3),入力!$BB$3:$BB$1048576,0),MATCH(I$3,入力!$BV$2:$CN$2,0)),"")</f>
        <v/>
      </c>
      <c r="J299" s="75" t="str">
        <f>IFERROR(INDEX(入力!$BV$3:$CN$1048576,MATCH(ROW(J299)-ROW(J$3),入力!$BB$3:$BB$1048576,0),MATCH(J$3,入力!$BV$2:$CN$2,0)),"")</f>
        <v/>
      </c>
      <c r="K299" s="75" t="str">
        <f>IFERROR(INDEX(入力!$BV$3:$CN$1048576,MATCH(ROW(K299)-ROW(K$3),入力!$BB$3:$BB$1048576,0),MATCH(K$3,入力!$BV$2:$CN$2,0)),"")</f>
        <v/>
      </c>
      <c r="L299" s="75" t="str">
        <f>IFERROR(INDEX(入力!$BV$3:$CN$1048576,MATCH(ROW(L299)-ROW(L$3),入力!$BB$3:$BB$1048576,0),MATCH(L$3,入力!$BV$2:$CN$2,0)),"")</f>
        <v/>
      </c>
      <c r="M299" s="117" t="str">
        <f>IFERROR(IF(履歴検索!$A299="","",INDEX(入力!$BV$3:$CN$1048576,MATCH(ROW(M299)-ROW(M$3),入力!$BB$3:$BB$1048576,0),MATCH(M$3,入力!$BV$2:$CN$2,0))),"")</f>
        <v/>
      </c>
      <c r="N299" s="75" t="str">
        <f>IFERROR(INDEX(入力!$BV$3:$CN$1048576,MATCH(ROW(N299)-ROW(N$3),入力!$BB$3:$BB$1048576,0),MATCH(N$3,入力!$BV$2:$CN$2,0)),"")</f>
        <v/>
      </c>
      <c r="O299" s="294" t="str">
        <f>IFERROR(INDEX(入力!$CJ$3:$CN$1048576,MATCH(ROW(O299)-ROW(O$3),入力!$BB$3:$BB$1048576,0),MATCH(O$3,入力!$CJ$2:$CN$2,0)),"")</f>
        <v/>
      </c>
      <c r="P299" s="294" t="str">
        <f>IFERROR(INDEX(入力!$CJ$3:$CN$1048576,MATCH(ROW(P299)-ROW(P$3),入力!$BB$3:$BB$1048576,0),MATCH(P$3,入力!$CJ$2:$CN$2,0)),"")</f>
        <v/>
      </c>
      <c r="Q299" s="294" t="str">
        <f>IFERROR(INDEX(入力!$BV$3:$CN$1048576,MATCH(ROW(Q299)-ROW(Q$3),入力!$BB$3:$BB$1048576,0),MATCH(Q$3,入力!$BV$2:$CN$2,0)),"")</f>
        <v/>
      </c>
      <c r="R299" s="77" t="str">
        <f>IFERROR(INDEX(入力!$BV$3:$CN$1048576,MATCH(ROW(R299)-ROW(R$3),入力!$BB$3:$BB$1048576,0),MATCH(R$3,入力!$BV$2:$CN$2,0)),"")</f>
        <v/>
      </c>
      <c r="S299" s="77" t="str">
        <f>IFERROR(INDEX(入力!$BV$3:$CN$1048576,MATCH(ROW(S299)-ROW(S$3),入力!$BB$3:$BB$1048576,0),MATCH(S$3,入力!$BV$2:$CN$2,0)),"")</f>
        <v/>
      </c>
      <c r="U299" s="28" t="str">
        <f>IF(Z299="","",COUNT($Z$4:Z299))</f>
        <v/>
      </c>
      <c r="V299" s="73" t="str">
        <f t="shared" si="5"/>
        <v/>
      </c>
      <c r="W299" s="113" t="str">
        <f>IF(OR($B299="",$B299=$B300),"",SUMIF($B$4:$B299,$B299,Q$4:Q299))</f>
        <v/>
      </c>
      <c r="X299" s="113" t="str">
        <f>IF(OR($B299="",$B299=$B300),"",SUMIF($B$4:$B299,$B299,K$4:K299)-Y299)</f>
        <v/>
      </c>
      <c r="Y299" s="113" t="str">
        <f>IF(OR($B299="",$B299=$B300),"",SUMIFS(K$4:K299,B$4:B299,$B299,F$4:F299,$Y$3))</f>
        <v/>
      </c>
      <c r="Z299" s="113" t="str">
        <f>IF(OR($B299="",$B299=$B300),"",SUMIF($B$4:$B299,$B299,S$4:S299))</f>
        <v/>
      </c>
    </row>
    <row r="300" spans="1:26" ht="25.05" customHeight="1" x14ac:dyDescent="0.2">
      <c r="A300" s="133" t="str">
        <f>IF(OR(B300="",AND(B299=B300,D299=D300)),"",MAX($A$4:A299)+1)</f>
        <v/>
      </c>
      <c r="B300" s="73" t="str">
        <f>IFERROR(INDEX(入力!$BV$3:$CN$1048576,MATCH(ROW(B300)-ROW(B$3),入力!$BB$3:$BB$1048576,0),MATCH(B$3,入力!$BV$2:$CN$2,0)),"")</f>
        <v/>
      </c>
      <c r="C300" s="74" t="str">
        <f>IFERROR(INDEX(入力!$BV$3:$CN$1048576,MATCH(ROW(C300)-ROW(C$3),入力!$BB$3:$BB$1048576,0),MATCH(C$3,入力!$BV$2:$CN$2,0)),"")</f>
        <v/>
      </c>
      <c r="D300" s="75" t="str">
        <f>IFERROR(INDEX(入力!$BO$3:$BO$1048576,MATCH(ROW(D300)-ROW(D$3),入力!$BB$3:$BB$1048576,0),0),"")</f>
        <v/>
      </c>
      <c r="E300" s="74" t="str">
        <f>IFERROR(INDEX(入力!$BV$3:$CN$1048576,MATCH(ROW(E300)-ROW(E$3),入力!$BB$3:$BB$1048576,0),MATCH(E$3,入力!$BV$2:$CN$2,0)),"")</f>
        <v/>
      </c>
      <c r="F300" s="74" t="str">
        <f>IFERROR(INDEX(入力!$BV$3:$CN$1048576,MATCH(ROW(F300)-ROW(F$3),入力!$BB$3:$BB$1048576,0),MATCH(F$3,入力!$BV$2:$CN$2,0)),"")</f>
        <v/>
      </c>
      <c r="G300" s="74" t="str">
        <f>IFERROR(INDEX(入力!$BV$3:$CN$1048576,MATCH(ROW(G300)-ROW(G$3),入力!$BB$3:$BB$1048576,0),MATCH(G$3,入力!$BV$2:$CN$2,0)),"")</f>
        <v/>
      </c>
      <c r="H300" s="75" t="str">
        <f>IFERROR(INDEX(入力!$BV$3:$CN$1048576,MATCH(ROW(H300)-ROW(H$3),入力!$BB$3:$BB$1048576,0),MATCH(H$3,入力!$BV$2:$CN$2,0)),"")</f>
        <v/>
      </c>
      <c r="I300" s="76" t="str">
        <f>IFERROR(INDEX(入力!$BV$3:$CN$1048576,MATCH(ROW(I300)-ROW(I$3),入力!$BB$3:$BB$1048576,0),MATCH(I$3,入力!$BV$2:$CN$2,0)),"")</f>
        <v/>
      </c>
      <c r="J300" s="75" t="str">
        <f>IFERROR(INDEX(入力!$BV$3:$CN$1048576,MATCH(ROW(J300)-ROW(J$3),入力!$BB$3:$BB$1048576,0),MATCH(J$3,入力!$BV$2:$CN$2,0)),"")</f>
        <v/>
      </c>
      <c r="K300" s="75" t="str">
        <f>IFERROR(INDEX(入力!$BV$3:$CN$1048576,MATCH(ROW(K300)-ROW(K$3),入力!$BB$3:$BB$1048576,0),MATCH(K$3,入力!$BV$2:$CN$2,0)),"")</f>
        <v/>
      </c>
      <c r="L300" s="75" t="str">
        <f>IFERROR(INDEX(入力!$BV$3:$CN$1048576,MATCH(ROW(L300)-ROW(L$3),入力!$BB$3:$BB$1048576,0),MATCH(L$3,入力!$BV$2:$CN$2,0)),"")</f>
        <v/>
      </c>
      <c r="M300" s="117" t="str">
        <f>IFERROR(IF(履歴検索!$A300="","",INDEX(入力!$BV$3:$CN$1048576,MATCH(ROW(M300)-ROW(M$3),入力!$BB$3:$BB$1048576,0),MATCH(M$3,入力!$BV$2:$CN$2,0))),"")</f>
        <v/>
      </c>
      <c r="N300" s="75" t="str">
        <f>IFERROR(INDEX(入力!$BV$3:$CN$1048576,MATCH(ROW(N300)-ROW(N$3),入力!$BB$3:$BB$1048576,0),MATCH(N$3,入力!$BV$2:$CN$2,0)),"")</f>
        <v/>
      </c>
      <c r="O300" s="294" t="str">
        <f>IFERROR(INDEX(入力!$CJ$3:$CN$1048576,MATCH(ROW(O300)-ROW(O$3),入力!$BB$3:$BB$1048576,0),MATCH(O$3,入力!$CJ$2:$CN$2,0)),"")</f>
        <v/>
      </c>
      <c r="P300" s="294" t="str">
        <f>IFERROR(INDEX(入力!$CJ$3:$CN$1048576,MATCH(ROW(P300)-ROW(P$3),入力!$BB$3:$BB$1048576,0),MATCH(P$3,入力!$CJ$2:$CN$2,0)),"")</f>
        <v/>
      </c>
      <c r="Q300" s="294" t="str">
        <f>IFERROR(INDEX(入力!$BV$3:$CN$1048576,MATCH(ROW(Q300)-ROW(Q$3),入力!$BB$3:$BB$1048576,0),MATCH(Q$3,入力!$BV$2:$CN$2,0)),"")</f>
        <v/>
      </c>
      <c r="R300" s="77" t="str">
        <f>IFERROR(INDEX(入力!$BV$3:$CN$1048576,MATCH(ROW(R300)-ROW(R$3),入力!$BB$3:$BB$1048576,0),MATCH(R$3,入力!$BV$2:$CN$2,0)),"")</f>
        <v/>
      </c>
      <c r="S300" s="77" t="str">
        <f>IFERROR(INDEX(入力!$BV$3:$CN$1048576,MATCH(ROW(S300)-ROW(S$3),入力!$BB$3:$BB$1048576,0),MATCH(S$3,入力!$BV$2:$CN$2,0)),"")</f>
        <v/>
      </c>
      <c r="U300" s="28" t="str">
        <f>IF(Z300="","",COUNT($Z$4:Z300))</f>
        <v/>
      </c>
      <c r="V300" s="73" t="str">
        <f t="shared" si="5"/>
        <v/>
      </c>
      <c r="W300" s="113" t="str">
        <f>IF(OR($B300="",$B300=$B301),"",SUMIF($B$4:$B300,$B300,Q$4:Q300))</f>
        <v/>
      </c>
      <c r="X300" s="113" t="str">
        <f>IF(OR($B300="",$B300=$B301),"",SUMIF($B$4:$B300,$B300,K$4:K300)-Y300)</f>
        <v/>
      </c>
      <c r="Y300" s="113" t="str">
        <f>IF(OR($B300="",$B300=$B301),"",SUMIFS(K$4:K300,B$4:B300,$B300,F$4:F300,$Y$3))</f>
        <v/>
      </c>
      <c r="Z300" s="113" t="str">
        <f>IF(OR($B300="",$B300=$B301),"",SUMIF($B$4:$B300,$B300,S$4:S300))</f>
        <v/>
      </c>
    </row>
    <row r="301" spans="1:26" ht="25.05" customHeight="1" x14ac:dyDescent="0.2">
      <c r="A301" s="133" t="str">
        <f>IF(OR(B301="",AND(B300=B301,D300=D301)),"",MAX($A$4:A300)+1)</f>
        <v/>
      </c>
      <c r="B301" s="73" t="str">
        <f>IFERROR(INDEX(入力!$BV$3:$CN$1048576,MATCH(ROW(B301)-ROW(B$3),入力!$BB$3:$BB$1048576,0),MATCH(B$3,入力!$BV$2:$CN$2,0)),"")</f>
        <v/>
      </c>
      <c r="C301" s="74" t="str">
        <f>IFERROR(INDEX(入力!$BV$3:$CN$1048576,MATCH(ROW(C301)-ROW(C$3),入力!$BB$3:$BB$1048576,0),MATCH(C$3,入力!$BV$2:$CN$2,0)),"")</f>
        <v/>
      </c>
      <c r="D301" s="75" t="str">
        <f>IFERROR(INDEX(入力!$BO$3:$BO$1048576,MATCH(ROW(D301)-ROW(D$3),入力!$BB$3:$BB$1048576,0),0),"")</f>
        <v/>
      </c>
      <c r="E301" s="74" t="str">
        <f>IFERROR(INDEX(入力!$BV$3:$CN$1048576,MATCH(ROW(E301)-ROW(E$3),入力!$BB$3:$BB$1048576,0),MATCH(E$3,入力!$BV$2:$CN$2,0)),"")</f>
        <v/>
      </c>
      <c r="F301" s="74" t="str">
        <f>IFERROR(INDEX(入力!$BV$3:$CN$1048576,MATCH(ROW(F301)-ROW(F$3),入力!$BB$3:$BB$1048576,0),MATCH(F$3,入力!$BV$2:$CN$2,0)),"")</f>
        <v/>
      </c>
      <c r="G301" s="74" t="str">
        <f>IFERROR(INDEX(入力!$BV$3:$CN$1048576,MATCH(ROW(G301)-ROW(G$3),入力!$BB$3:$BB$1048576,0),MATCH(G$3,入力!$BV$2:$CN$2,0)),"")</f>
        <v/>
      </c>
      <c r="H301" s="75" t="str">
        <f>IFERROR(INDEX(入力!$BV$3:$CN$1048576,MATCH(ROW(H301)-ROW(H$3),入力!$BB$3:$BB$1048576,0),MATCH(H$3,入力!$BV$2:$CN$2,0)),"")</f>
        <v/>
      </c>
      <c r="I301" s="76" t="str">
        <f>IFERROR(INDEX(入力!$BV$3:$CN$1048576,MATCH(ROW(I301)-ROW(I$3),入力!$BB$3:$BB$1048576,0),MATCH(I$3,入力!$BV$2:$CN$2,0)),"")</f>
        <v/>
      </c>
      <c r="J301" s="75" t="str">
        <f>IFERROR(INDEX(入力!$BV$3:$CN$1048576,MATCH(ROW(J301)-ROW(J$3),入力!$BB$3:$BB$1048576,0),MATCH(J$3,入力!$BV$2:$CN$2,0)),"")</f>
        <v/>
      </c>
      <c r="K301" s="75" t="str">
        <f>IFERROR(INDEX(入力!$BV$3:$CN$1048576,MATCH(ROW(K301)-ROW(K$3),入力!$BB$3:$BB$1048576,0),MATCH(K$3,入力!$BV$2:$CN$2,0)),"")</f>
        <v/>
      </c>
      <c r="L301" s="75" t="str">
        <f>IFERROR(INDEX(入力!$BV$3:$CN$1048576,MATCH(ROW(L301)-ROW(L$3),入力!$BB$3:$BB$1048576,0),MATCH(L$3,入力!$BV$2:$CN$2,0)),"")</f>
        <v/>
      </c>
      <c r="M301" s="117" t="str">
        <f>IFERROR(IF(履歴検索!$A301="","",INDEX(入力!$BV$3:$CN$1048576,MATCH(ROW(M301)-ROW(M$3),入力!$BB$3:$BB$1048576,0),MATCH(M$3,入力!$BV$2:$CN$2,0))),"")</f>
        <v/>
      </c>
      <c r="N301" s="75" t="str">
        <f>IFERROR(INDEX(入力!$BV$3:$CN$1048576,MATCH(ROW(N301)-ROW(N$3),入力!$BB$3:$BB$1048576,0),MATCH(N$3,入力!$BV$2:$CN$2,0)),"")</f>
        <v/>
      </c>
      <c r="O301" s="294" t="str">
        <f>IFERROR(INDEX(入力!$CJ$3:$CN$1048576,MATCH(ROW(O301)-ROW(O$3),入力!$BB$3:$BB$1048576,0),MATCH(O$3,入力!$CJ$2:$CN$2,0)),"")</f>
        <v/>
      </c>
      <c r="P301" s="294" t="str">
        <f>IFERROR(INDEX(入力!$CJ$3:$CN$1048576,MATCH(ROW(P301)-ROW(P$3),入力!$BB$3:$BB$1048576,0),MATCH(P$3,入力!$CJ$2:$CN$2,0)),"")</f>
        <v/>
      </c>
      <c r="Q301" s="294" t="str">
        <f>IFERROR(INDEX(入力!$BV$3:$CN$1048576,MATCH(ROW(Q301)-ROW(Q$3),入力!$BB$3:$BB$1048576,0),MATCH(Q$3,入力!$BV$2:$CN$2,0)),"")</f>
        <v/>
      </c>
      <c r="R301" s="77" t="str">
        <f>IFERROR(INDEX(入力!$BV$3:$CN$1048576,MATCH(ROW(R301)-ROW(R$3),入力!$BB$3:$BB$1048576,0),MATCH(R$3,入力!$BV$2:$CN$2,0)),"")</f>
        <v/>
      </c>
      <c r="S301" s="77" t="str">
        <f>IFERROR(INDEX(入力!$BV$3:$CN$1048576,MATCH(ROW(S301)-ROW(S$3),入力!$BB$3:$BB$1048576,0),MATCH(S$3,入力!$BV$2:$CN$2,0)),"")</f>
        <v/>
      </c>
      <c r="U301" s="28" t="str">
        <f>IF(Z301="","",COUNT($Z$4:Z301))</f>
        <v/>
      </c>
      <c r="V301" s="73" t="str">
        <f t="shared" si="5"/>
        <v/>
      </c>
      <c r="W301" s="113" t="str">
        <f>IF(OR($B301="",$B301=$B302),"",SUMIF($B$4:$B301,$B301,Q$4:Q301))</f>
        <v/>
      </c>
      <c r="X301" s="113" t="str">
        <f>IF(OR($B301="",$B301=$B302),"",SUMIF($B$4:$B301,$B301,K$4:K301)-Y301)</f>
        <v/>
      </c>
      <c r="Y301" s="113" t="str">
        <f>IF(OR($B301="",$B301=$B302),"",SUMIFS(K$4:K301,B$4:B301,$B301,F$4:F301,$Y$3))</f>
        <v/>
      </c>
      <c r="Z301" s="113" t="str">
        <f>IF(OR($B301="",$B301=$B302),"",SUMIF($B$4:$B301,$B301,S$4:S301))</f>
        <v/>
      </c>
    </row>
    <row r="302" spans="1:26" ht="25.05" customHeight="1" x14ac:dyDescent="0.2">
      <c r="A302" s="133" t="str">
        <f>IF(OR(B302="",AND(B301=B302,D301=D302)),"",MAX($A$4:A301)+1)</f>
        <v/>
      </c>
      <c r="B302" s="73" t="str">
        <f>IFERROR(INDEX(入力!$BV$3:$CN$1048576,MATCH(ROW(B302)-ROW(B$3),入力!$BB$3:$BB$1048576,0),MATCH(B$3,入力!$BV$2:$CN$2,0)),"")</f>
        <v/>
      </c>
      <c r="C302" s="74" t="str">
        <f>IFERROR(INDEX(入力!$BV$3:$CN$1048576,MATCH(ROW(C302)-ROW(C$3),入力!$BB$3:$BB$1048576,0),MATCH(C$3,入力!$BV$2:$CN$2,0)),"")</f>
        <v/>
      </c>
      <c r="D302" s="75" t="str">
        <f>IFERROR(INDEX(入力!$BO$3:$BO$1048576,MATCH(ROW(D302)-ROW(D$3),入力!$BB$3:$BB$1048576,0),0),"")</f>
        <v/>
      </c>
      <c r="E302" s="74" t="str">
        <f>IFERROR(INDEX(入力!$BV$3:$CN$1048576,MATCH(ROW(E302)-ROW(E$3),入力!$BB$3:$BB$1048576,0),MATCH(E$3,入力!$BV$2:$CN$2,0)),"")</f>
        <v/>
      </c>
      <c r="F302" s="74" t="str">
        <f>IFERROR(INDEX(入力!$BV$3:$CN$1048576,MATCH(ROW(F302)-ROW(F$3),入力!$BB$3:$BB$1048576,0),MATCH(F$3,入力!$BV$2:$CN$2,0)),"")</f>
        <v/>
      </c>
      <c r="G302" s="74" t="str">
        <f>IFERROR(INDEX(入力!$BV$3:$CN$1048576,MATCH(ROW(G302)-ROW(G$3),入力!$BB$3:$BB$1048576,0),MATCH(G$3,入力!$BV$2:$CN$2,0)),"")</f>
        <v/>
      </c>
      <c r="H302" s="75" t="str">
        <f>IFERROR(INDEX(入力!$BV$3:$CN$1048576,MATCH(ROW(H302)-ROW(H$3),入力!$BB$3:$BB$1048576,0),MATCH(H$3,入力!$BV$2:$CN$2,0)),"")</f>
        <v/>
      </c>
      <c r="I302" s="76" t="str">
        <f>IFERROR(INDEX(入力!$BV$3:$CN$1048576,MATCH(ROW(I302)-ROW(I$3),入力!$BB$3:$BB$1048576,0),MATCH(I$3,入力!$BV$2:$CN$2,0)),"")</f>
        <v/>
      </c>
      <c r="J302" s="75" t="str">
        <f>IFERROR(INDEX(入力!$BV$3:$CN$1048576,MATCH(ROW(J302)-ROW(J$3),入力!$BB$3:$BB$1048576,0),MATCH(J$3,入力!$BV$2:$CN$2,0)),"")</f>
        <v/>
      </c>
      <c r="K302" s="75" t="str">
        <f>IFERROR(INDEX(入力!$BV$3:$CN$1048576,MATCH(ROW(K302)-ROW(K$3),入力!$BB$3:$BB$1048576,0),MATCH(K$3,入力!$BV$2:$CN$2,0)),"")</f>
        <v/>
      </c>
      <c r="L302" s="75" t="str">
        <f>IFERROR(INDEX(入力!$BV$3:$CN$1048576,MATCH(ROW(L302)-ROW(L$3),入力!$BB$3:$BB$1048576,0),MATCH(L$3,入力!$BV$2:$CN$2,0)),"")</f>
        <v/>
      </c>
      <c r="M302" s="117" t="str">
        <f>IFERROR(IF(履歴検索!$A302="","",INDEX(入力!$BV$3:$CN$1048576,MATCH(ROW(M302)-ROW(M$3),入力!$BB$3:$BB$1048576,0),MATCH(M$3,入力!$BV$2:$CN$2,0))),"")</f>
        <v/>
      </c>
      <c r="N302" s="75" t="str">
        <f>IFERROR(INDEX(入力!$BV$3:$CN$1048576,MATCH(ROW(N302)-ROW(N$3),入力!$BB$3:$BB$1048576,0),MATCH(N$3,入力!$BV$2:$CN$2,0)),"")</f>
        <v/>
      </c>
      <c r="O302" s="294" t="str">
        <f>IFERROR(INDEX(入力!$CJ$3:$CN$1048576,MATCH(ROW(O302)-ROW(O$3),入力!$BB$3:$BB$1048576,0),MATCH(O$3,入力!$CJ$2:$CN$2,0)),"")</f>
        <v/>
      </c>
      <c r="P302" s="294" t="str">
        <f>IFERROR(INDEX(入力!$CJ$3:$CN$1048576,MATCH(ROW(P302)-ROW(P$3),入力!$BB$3:$BB$1048576,0),MATCH(P$3,入力!$CJ$2:$CN$2,0)),"")</f>
        <v/>
      </c>
      <c r="Q302" s="294" t="str">
        <f>IFERROR(INDEX(入力!$BV$3:$CN$1048576,MATCH(ROW(Q302)-ROW(Q$3),入力!$BB$3:$BB$1048576,0),MATCH(Q$3,入力!$BV$2:$CN$2,0)),"")</f>
        <v/>
      </c>
      <c r="R302" s="77" t="str">
        <f>IFERROR(INDEX(入力!$BV$3:$CN$1048576,MATCH(ROW(R302)-ROW(R$3),入力!$BB$3:$BB$1048576,0),MATCH(R$3,入力!$BV$2:$CN$2,0)),"")</f>
        <v/>
      </c>
      <c r="S302" s="77" t="str">
        <f>IFERROR(INDEX(入力!$BV$3:$CN$1048576,MATCH(ROW(S302)-ROW(S$3),入力!$BB$3:$BB$1048576,0),MATCH(S$3,入力!$BV$2:$CN$2,0)),"")</f>
        <v/>
      </c>
      <c r="U302" s="28" t="str">
        <f>IF(Z302="","",COUNT($Z$4:Z302))</f>
        <v/>
      </c>
      <c r="V302" s="73" t="str">
        <f t="shared" si="5"/>
        <v/>
      </c>
      <c r="W302" s="113" t="str">
        <f>IF(OR($B302="",$B302=$B303),"",SUMIF($B$4:$B302,$B302,Q$4:Q302))</f>
        <v/>
      </c>
      <c r="X302" s="113" t="str">
        <f>IF(OR($B302="",$B302=$B303),"",SUMIF($B$4:$B302,$B302,K$4:K302)-Y302)</f>
        <v/>
      </c>
      <c r="Y302" s="113" t="str">
        <f>IF(OR($B302="",$B302=$B303),"",SUMIFS(K$4:K302,B$4:B302,$B302,F$4:F302,$Y$3))</f>
        <v/>
      </c>
      <c r="Z302" s="113" t="str">
        <f>IF(OR($B302="",$B302=$B303),"",SUMIF($B$4:$B302,$B302,S$4:S302))</f>
        <v/>
      </c>
    </row>
    <row r="303" spans="1:26" ht="25.05" customHeight="1" x14ac:dyDescent="0.2">
      <c r="A303" s="133" t="str">
        <f>IF(OR(B303="",AND(B302=B303,D302=D303)),"",MAX($A$4:A302)+1)</f>
        <v/>
      </c>
      <c r="B303" s="73" t="str">
        <f>IFERROR(INDEX(入力!$BV$3:$CN$1048576,MATCH(ROW(B303)-ROW(B$3),入力!$BB$3:$BB$1048576,0),MATCH(B$3,入力!$BV$2:$CN$2,0)),"")</f>
        <v/>
      </c>
      <c r="C303" s="74" t="str">
        <f>IFERROR(INDEX(入力!$BV$3:$CN$1048576,MATCH(ROW(C303)-ROW(C$3),入力!$BB$3:$BB$1048576,0),MATCH(C$3,入力!$BV$2:$CN$2,0)),"")</f>
        <v/>
      </c>
      <c r="D303" s="75" t="str">
        <f>IFERROR(INDEX(入力!$BO$3:$BO$1048576,MATCH(ROW(D303)-ROW(D$3),入力!$BB$3:$BB$1048576,0),0),"")</f>
        <v/>
      </c>
      <c r="E303" s="74" t="str">
        <f>IFERROR(INDEX(入力!$BV$3:$CN$1048576,MATCH(ROW(E303)-ROW(E$3),入力!$BB$3:$BB$1048576,0),MATCH(E$3,入力!$BV$2:$CN$2,0)),"")</f>
        <v/>
      </c>
      <c r="F303" s="74" t="str">
        <f>IFERROR(INDEX(入力!$BV$3:$CN$1048576,MATCH(ROW(F303)-ROW(F$3),入力!$BB$3:$BB$1048576,0),MATCH(F$3,入力!$BV$2:$CN$2,0)),"")</f>
        <v/>
      </c>
      <c r="G303" s="74" t="str">
        <f>IFERROR(INDEX(入力!$BV$3:$CN$1048576,MATCH(ROW(G303)-ROW(G$3),入力!$BB$3:$BB$1048576,0),MATCH(G$3,入力!$BV$2:$CN$2,0)),"")</f>
        <v/>
      </c>
      <c r="H303" s="75" t="str">
        <f>IFERROR(INDEX(入力!$BV$3:$CN$1048576,MATCH(ROW(H303)-ROW(H$3),入力!$BB$3:$BB$1048576,0),MATCH(H$3,入力!$BV$2:$CN$2,0)),"")</f>
        <v/>
      </c>
      <c r="I303" s="76" t="str">
        <f>IFERROR(INDEX(入力!$BV$3:$CN$1048576,MATCH(ROW(I303)-ROW(I$3),入力!$BB$3:$BB$1048576,0),MATCH(I$3,入力!$BV$2:$CN$2,0)),"")</f>
        <v/>
      </c>
      <c r="J303" s="75" t="str">
        <f>IFERROR(INDEX(入力!$BV$3:$CN$1048576,MATCH(ROW(J303)-ROW(J$3),入力!$BB$3:$BB$1048576,0),MATCH(J$3,入力!$BV$2:$CN$2,0)),"")</f>
        <v/>
      </c>
      <c r="K303" s="75" t="str">
        <f>IFERROR(INDEX(入力!$BV$3:$CN$1048576,MATCH(ROW(K303)-ROW(K$3),入力!$BB$3:$BB$1048576,0),MATCH(K$3,入力!$BV$2:$CN$2,0)),"")</f>
        <v/>
      </c>
      <c r="L303" s="75" t="str">
        <f>IFERROR(INDEX(入力!$BV$3:$CN$1048576,MATCH(ROW(L303)-ROW(L$3),入力!$BB$3:$BB$1048576,0),MATCH(L$3,入力!$BV$2:$CN$2,0)),"")</f>
        <v/>
      </c>
      <c r="M303" s="117" t="str">
        <f>IFERROR(IF(履歴検索!$A303="","",INDEX(入力!$BV$3:$CN$1048576,MATCH(ROW(M303)-ROW(M$3),入力!$BB$3:$BB$1048576,0),MATCH(M$3,入力!$BV$2:$CN$2,0))),"")</f>
        <v/>
      </c>
      <c r="N303" s="75" t="str">
        <f>IFERROR(INDEX(入力!$BV$3:$CN$1048576,MATCH(ROW(N303)-ROW(N$3),入力!$BB$3:$BB$1048576,0),MATCH(N$3,入力!$BV$2:$CN$2,0)),"")</f>
        <v/>
      </c>
      <c r="O303" s="294" t="str">
        <f>IFERROR(INDEX(入力!$CJ$3:$CN$1048576,MATCH(ROW(O303)-ROW(O$3),入力!$BB$3:$BB$1048576,0),MATCH(O$3,入力!$CJ$2:$CN$2,0)),"")</f>
        <v/>
      </c>
      <c r="P303" s="294" t="str">
        <f>IFERROR(INDEX(入力!$CJ$3:$CN$1048576,MATCH(ROW(P303)-ROW(P$3),入力!$BB$3:$BB$1048576,0),MATCH(P$3,入力!$CJ$2:$CN$2,0)),"")</f>
        <v/>
      </c>
      <c r="Q303" s="294" t="str">
        <f>IFERROR(INDEX(入力!$BV$3:$CN$1048576,MATCH(ROW(Q303)-ROW(Q$3),入力!$BB$3:$BB$1048576,0),MATCH(Q$3,入力!$BV$2:$CN$2,0)),"")</f>
        <v/>
      </c>
      <c r="R303" s="77" t="str">
        <f>IFERROR(INDEX(入力!$BV$3:$CN$1048576,MATCH(ROW(R303)-ROW(R$3),入力!$BB$3:$BB$1048576,0),MATCH(R$3,入力!$BV$2:$CN$2,0)),"")</f>
        <v/>
      </c>
      <c r="S303" s="77" t="str">
        <f>IFERROR(INDEX(入力!$BV$3:$CN$1048576,MATCH(ROW(S303)-ROW(S$3),入力!$BB$3:$BB$1048576,0),MATCH(S$3,入力!$BV$2:$CN$2,0)),"")</f>
        <v/>
      </c>
      <c r="U303" s="28" t="str">
        <f>IF(Z303="","",COUNT($Z$4:Z303))</f>
        <v/>
      </c>
      <c r="V303" s="73" t="str">
        <f t="shared" si="5"/>
        <v/>
      </c>
      <c r="W303" s="113" t="str">
        <f>IF(OR($B303="",$B303=$B304),"",SUMIF($B$4:$B303,$B303,Q$4:Q303))</f>
        <v/>
      </c>
      <c r="X303" s="113" t="str">
        <f>IF(OR($B303="",$B303=$B304),"",SUMIF($B$4:$B303,$B303,K$4:K303)-Y303)</f>
        <v/>
      </c>
      <c r="Y303" s="113" t="str">
        <f>IF(OR($B303="",$B303=$B304),"",SUMIFS(K$4:K303,B$4:B303,$B303,F$4:F303,$Y$3))</f>
        <v/>
      </c>
      <c r="Z303" s="113" t="str">
        <f>IF(OR($B303="",$B303=$B304),"",SUMIF($B$4:$B303,$B303,S$4:S303))</f>
        <v/>
      </c>
    </row>
    <row r="304" spans="1:26" ht="25.05" customHeight="1" x14ac:dyDescent="0.2">
      <c r="A304" s="133" t="str">
        <f>IF(OR(B304="",AND(B303=B304,D303=D304)),"",MAX($A$4:A303)+1)</f>
        <v/>
      </c>
      <c r="B304" s="73" t="str">
        <f>IFERROR(INDEX(入力!$BV$3:$CN$1048576,MATCH(ROW(B304)-ROW(B$3),入力!$BB$3:$BB$1048576,0),MATCH(B$3,入力!$BV$2:$CN$2,0)),"")</f>
        <v/>
      </c>
      <c r="C304" s="74" t="str">
        <f>IFERROR(INDEX(入力!$BV$3:$CN$1048576,MATCH(ROW(C304)-ROW(C$3),入力!$BB$3:$BB$1048576,0),MATCH(C$3,入力!$BV$2:$CN$2,0)),"")</f>
        <v/>
      </c>
      <c r="D304" s="75" t="str">
        <f>IFERROR(INDEX(入力!$BO$3:$BO$1048576,MATCH(ROW(D304)-ROW(D$3),入力!$BB$3:$BB$1048576,0),0),"")</f>
        <v/>
      </c>
      <c r="E304" s="74" t="str">
        <f>IFERROR(INDEX(入力!$BV$3:$CN$1048576,MATCH(ROW(E304)-ROW(E$3),入力!$BB$3:$BB$1048576,0),MATCH(E$3,入力!$BV$2:$CN$2,0)),"")</f>
        <v/>
      </c>
      <c r="F304" s="74" t="str">
        <f>IFERROR(INDEX(入力!$BV$3:$CN$1048576,MATCH(ROW(F304)-ROW(F$3),入力!$BB$3:$BB$1048576,0),MATCH(F$3,入力!$BV$2:$CN$2,0)),"")</f>
        <v/>
      </c>
      <c r="G304" s="74" t="str">
        <f>IFERROR(INDEX(入力!$BV$3:$CN$1048576,MATCH(ROW(G304)-ROW(G$3),入力!$BB$3:$BB$1048576,0),MATCH(G$3,入力!$BV$2:$CN$2,0)),"")</f>
        <v/>
      </c>
      <c r="H304" s="75" t="str">
        <f>IFERROR(INDEX(入力!$BV$3:$CN$1048576,MATCH(ROW(H304)-ROW(H$3),入力!$BB$3:$BB$1048576,0),MATCH(H$3,入力!$BV$2:$CN$2,0)),"")</f>
        <v/>
      </c>
      <c r="I304" s="76" t="str">
        <f>IFERROR(INDEX(入力!$BV$3:$CN$1048576,MATCH(ROW(I304)-ROW(I$3),入力!$BB$3:$BB$1048576,0),MATCH(I$3,入力!$BV$2:$CN$2,0)),"")</f>
        <v/>
      </c>
      <c r="J304" s="75" t="str">
        <f>IFERROR(INDEX(入力!$BV$3:$CN$1048576,MATCH(ROW(J304)-ROW(J$3),入力!$BB$3:$BB$1048576,0),MATCH(J$3,入力!$BV$2:$CN$2,0)),"")</f>
        <v/>
      </c>
      <c r="K304" s="75" t="str">
        <f>IFERROR(INDEX(入力!$BV$3:$CN$1048576,MATCH(ROW(K304)-ROW(K$3),入力!$BB$3:$BB$1048576,0),MATCH(K$3,入力!$BV$2:$CN$2,0)),"")</f>
        <v/>
      </c>
      <c r="L304" s="75" t="str">
        <f>IFERROR(INDEX(入力!$BV$3:$CN$1048576,MATCH(ROW(L304)-ROW(L$3),入力!$BB$3:$BB$1048576,0),MATCH(L$3,入力!$BV$2:$CN$2,0)),"")</f>
        <v/>
      </c>
      <c r="M304" s="117" t="str">
        <f>IFERROR(IF(履歴検索!$A304="","",INDEX(入力!$BV$3:$CN$1048576,MATCH(ROW(M304)-ROW(M$3),入力!$BB$3:$BB$1048576,0),MATCH(M$3,入力!$BV$2:$CN$2,0))),"")</f>
        <v/>
      </c>
      <c r="N304" s="75" t="str">
        <f>IFERROR(INDEX(入力!$BV$3:$CN$1048576,MATCH(ROW(N304)-ROW(N$3),入力!$BB$3:$BB$1048576,0),MATCH(N$3,入力!$BV$2:$CN$2,0)),"")</f>
        <v/>
      </c>
      <c r="O304" s="294" t="str">
        <f>IFERROR(INDEX(入力!$CJ$3:$CN$1048576,MATCH(ROW(O304)-ROW(O$3),入力!$BB$3:$BB$1048576,0),MATCH(O$3,入力!$CJ$2:$CN$2,0)),"")</f>
        <v/>
      </c>
      <c r="P304" s="294" t="str">
        <f>IFERROR(INDEX(入力!$CJ$3:$CN$1048576,MATCH(ROW(P304)-ROW(P$3),入力!$BB$3:$BB$1048576,0),MATCH(P$3,入力!$CJ$2:$CN$2,0)),"")</f>
        <v/>
      </c>
      <c r="Q304" s="294" t="str">
        <f>IFERROR(INDEX(入力!$BV$3:$CN$1048576,MATCH(ROW(Q304)-ROW(Q$3),入力!$BB$3:$BB$1048576,0),MATCH(Q$3,入力!$BV$2:$CN$2,0)),"")</f>
        <v/>
      </c>
      <c r="R304" s="77" t="str">
        <f>IFERROR(INDEX(入力!$BV$3:$CN$1048576,MATCH(ROW(R304)-ROW(R$3),入力!$BB$3:$BB$1048576,0),MATCH(R$3,入力!$BV$2:$CN$2,0)),"")</f>
        <v/>
      </c>
      <c r="S304" s="77" t="str">
        <f>IFERROR(INDEX(入力!$BV$3:$CN$1048576,MATCH(ROW(S304)-ROW(S$3),入力!$BB$3:$BB$1048576,0),MATCH(S$3,入力!$BV$2:$CN$2,0)),"")</f>
        <v/>
      </c>
      <c r="U304" s="28" t="str">
        <f>IF(Z304="","",COUNT($Z$4:Z304))</f>
        <v/>
      </c>
      <c r="V304" s="73" t="str">
        <f t="shared" si="5"/>
        <v/>
      </c>
      <c r="W304" s="113" t="str">
        <f>IF(OR($B304="",$B304=$B305),"",SUMIF($B$4:$B304,$B304,Q$4:Q304))</f>
        <v/>
      </c>
      <c r="X304" s="113" t="str">
        <f>IF(OR($B304="",$B304=$B305),"",SUMIF($B$4:$B304,$B304,K$4:K304)-Y304)</f>
        <v/>
      </c>
      <c r="Y304" s="113" t="str">
        <f>IF(OR($B304="",$B304=$B305),"",SUMIFS(K$4:K304,B$4:B304,$B304,F$4:F304,$Y$3))</f>
        <v/>
      </c>
      <c r="Z304" s="113" t="str">
        <f>IF(OR($B304="",$B304=$B305),"",SUMIF($B$4:$B304,$B304,S$4:S304))</f>
        <v/>
      </c>
    </row>
    <row r="305" spans="1:26" ht="25.05" customHeight="1" x14ac:dyDescent="0.2">
      <c r="A305" s="133" t="str">
        <f>IF(OR(B305="",AND(B304=B305,D304=D305)),"",MAX($A$4:A304)+1)</f>
        <v/>
      </c>
      <c r="B305" s="73" t="str">
        <f>IFERROR(INDEX(入力!$BV$3:$CN$1048576,MATCH(ROW(B305)-ROW(B$3),入力!$BB$3:$BB$1048576,0),MATCH(B$3,入力!$BV$2:$CN$2,0)),"")</f>
        <v/>
      </c>
      <c r="C305" s="74" t="str">
        <f>IFERROR(INDEX(入力!$BV$3:$CN$1048576,MATCH(ROW(C305)-ROW(C$3),入力!$BB$3:$BB$1048576,0),MATCH(C$3,入力!$BV$2:$CN$2,0)),"")</f>
        <v/>
      </c>
      <c r="D305" s="75" t="str">
        <f>IFERROR(INDEX(入力!$BO$3:$BO$1048576,MATCH(ROW(D305)-ROW(D$3),入力!$BB$3:$BB$1048576,0),0),"")</f>
        <v/>
      </c>
      <c r="E305" s="74" t="str">
        <f>IFERROR(INDEX(入力!$BV$3:$CN$1048576,MATCH(ROW(E305)-ROW(E$3),入力!$BB$3:$BB$1048576,0),MATCH(E$3,入力!$BV$2:$CN$2,0)),"")</f>
        <v/>
      </c>
      <c r="F305" s="74" t="str">
        <f>IFERROR(INDEX(入力!$BV$3:$CN$1048576,MATCH(ROW(F305)-ROW(F$3),入力!$BB$3:$BB$1048576,0),MATCH(F$3,入力!$BV$2:$CN$2,0)),"")</f>
        <v/>
      </c>
      <c r="G305" s="74" t="str">
        <f>IFERROR(INDEX(入力!$BV$3:$CN$1048576,MATCH(ROW(G305)-ROW(G$3),入力!$BB$3:$BB$1048576,0),MATCH(G$3,入力!$BV$2:$CN$2,0)),"")</f>
        <v/>
      </c>
      <c r="H305" s="75" t="str">
        <f>IFERROR(INDEX(入力!$BV$3:$CN$1048576,MATCH(ROW(H305)-ROW(H$3),入力!$BB$3:$BB$1048576,0),MATCH(H$3,入力!$BV$2:$CN$2,0)),"")</f>
        <v/>
      </c>
      <c r="I305" s="76" t="str">
        <f>IFERROR(INDEX(入力!$BV$3:$CN$1048576,MATCH(ROW(I305)-ROW(I$3),入力!$BB$3:$BB$1048576,0),MATCH(I$3,入力!$BV$2:$CN$2,0)),"")</f>
        <v/>
      </c>
      <c r="J305" s="75" t="str">
        <f>IFERROR(INDEX(入力!$BV$3:$CN$1048576,MATCH(ROW(J305)-ROW(J$3),入力!$BB$3:$BB$1048576,0),MATCH(J$3,入力!$BV$2:$CN$2,0)),"")</f>
        <v/>
      </c>
      <c r="K305" s="75" t="str">
        <f>IFERROR(INDEX(入力!$BV$3:$CN$1048576,MATCH(ROW(K305)-ROW(K$3),入力!$BB$3:$BB$1048576,0),MATCH(K$3,入力!$BV$2:$CN$2,0)),"")</f>
        <v/>
      </c>
      <c r="L305" s="75" t="str">
        <f>IFERROR(INDEX(入力!$BV$3:$CN$1048576,MATCH(ROW(L305)-ROW(L$3),入力!$BB$3:$BB$1048576,0),MATCH(L$3,入力!$BV$2:$CN$2,0)),"")</f>
        <v/>
      </c>
      <c r="M305" s="117" t="str">
        <f>IFERROR(IF(履歴検索!$A305="","",INDEX(入力!$BV$3:$CN$1048576,MATCH(ROW(M305)-ROW(M$3),入力!$BB$3:$BB$1048576,0),MATCH(M$3,入力!$BV$2:$CN$2,0))),"")</f>
        <v/>
      </c>
      <c r="N305" s="75" t="str">
        <f>IFERROR(INDEX(入力!$BV$3:$CN$1048576,MATCH(ROW(N305)-ROW(N$3),入力!$BB$3:$BB$1048576,0),MATCH(N$3,入力!$BV$2:$CN$2,0)),"")</f>
        <v/>
      </c>
      <c r="O305" s="294" t="str">
        <f>IFERROR(INDEX(入力!$CJ$3:$CN$1048576,MATCH(ROW(O305)-ROW(O$3),入力!$BB$3:$BB$1048576,0),MATCH(O$3,入力!$CJ$2:$CN$2,0)),"")</f>
        <v/>
      </c>
      <c r="P305" s="294" t="str">
        <f>IFERROR(INDEX(入力!$CJ$3:$CN$1048576,MATCH(ROW(P305)-ROW(P$3),入力!$BB$3:$BB$1048576,0),MATCH(P$3,入力!$CJ$2:$CN$2,0)),"")</f>
        <v/>
      </c>
      <c r="Q305" s="294" t="str">
        <f>IFERROR(INDEX(入力!$BV$3:$CN$1048576,MATCH(ROW(Q305)-ROW(Q$3),入力!$BB$3:$BB$1048576,0),MATCH(Q$3,入力!$BV$2:$CN$2,0)),"")</f>
        <v/>
      </c>
      <c r="R305" s="77" t="str">
        <f>IFERROR(INDEX(入力!$BV$3:$CN$1048576,MATCH(ROW(R305)-ROW(R$3),入力!$BB$3:$BB$1048576,0),MATCH(R$3,入力!$BV$2:$CN$2,0)),"")</f>
        <v/>
      </c>
      <c r="S305" s="77" t="str">
        <f>IFERROR(INDEX(入力!$BV$3:$CN$1048576,MATCH(ROW(S305)-ROW(S$3),入力!$BB$3:$BB$1048576,0),MATCH(S$3,入力!$BV$2:$CN$2,0)),"")</f>
        <v/>
      </c>
      <c r="U305" s="28" t="str">
        <f>IF(Z305="","",COUNT($Z$4:Z305))</f>
        <v/>
      </c>
      <c r="V305" s="73" t="str">
        <f t="shared" si="5"/>
        <v/>
      </c>
      <c r="W305" s="113" t="str">
        <f>IF(OR($B305="",$B305=$B306),"",SUMIF($B$4:$B305,$B305,Q$4:Q305))</f>
        <v/>
      </c>
      <c r="X305" s="113" t="str">
        <f>IF(OR($B305="",$B305=$B306),"",SUMIF($B$4:$B305,$B305,K$4:K305)-Y305)</f>
        <v/>
      </c>
      <c r="Y305" s="113" t="str">
        <f>IF(OR($B305="",$B305=$B306),"",SUMIFS(K$4:K305,B$4:B305,$B305,F$4:F305,$Y$3))</f>
        <v/>
      </c>
      <c r="Z305" s="113" t="str">
        <f>IF(OR($B305="",$B305=$B306),"",SUMIF($B$4:$B305,$B305,S$4:S305))</f>
        <v/>
      </c>
    </row>
    <row r="306" spans="1:26" ht="25.05" customHeight="1" x14ac:dyDescent="0.2">
      <c r="A306" s="133" t="str">
        <f>IF(OR(B306="",AND(B305=B306,D305=D306)),"",MAX($A$4:A305)+1)</f>
        <v/>
      </c>
      <c r="B306" s="73" t="str">
        <f>IFERROR(INDEX(入力!$BV$3:$CN$1048576,MATCH(ROW(B306)-ROW(B$3),入力!$BB$3:$BB$1048576,0),MATCH(B$3,入力!$BV$2:$CN$2,0)),"")</f>
        <v/>
      </c>
      <c r="C306" s="74" t="str">
        <f>IFERROR(INDEX(入力!$BV$3:$CN$1048576,MATCH(ROW(C306)-ROW(C$3),入力!$BB$3:$BB$1048576,0),MATCH(C$3,入力!$BV$2:$CN$2,0)),"")</f>
        <v/>
      </c>
      <c r="D306" s="75" t="str">
        <f>IFERROR(INDEX(入力!$BO$3:$BO$1048576,MATCH(ROW(D306)-ROW(D$3),入力!$BB$3:$BB$1048576,0),0),"")</f>
        <v/>
      </c>
      <c r="E306" s="74" t="str">
        <f>IFERROR(INDEX(入力!$BV$3:$CN$1048576,MATCH(ROW(E306)-ROW(E$3),入力!$BB$3:$BB$1048576,0),MATCH(E$3,入力!$BV$2:$CN$2,0)),"")</f>
        <v/>
      </c>
      <c r="F306" s="74" t="str">
        <f>IFERROR(INDEX(入力!$BV$3:$CN$1048576,MATCH(ROW(F306)-ROW(F$3),入力!$BB$3:$BB$1048576,0),MATCH(F$3,入力!$BV$2:$CN$2,0)),"")</f>
        <v/>
      </c>
      <c r="G306" s="74" t="str">
        <f>IFERROR(INDEX(入力!$BV$3:$CN$1048576,MATCH(ROW(G306)-ROW(G$3),入力!$BB$3:$BB$1048576,0),MATCH(G$3,入力!$BV$2:$CN$2,0)),"")</f>
        <v/>
      </c>
      <c r="H306" s="75" t="str">
        <f>IFERROR(INDEX(入力!$BV$3:$CN$1048576,MATCH(ROW(H306)-ROW(H$3),入力!$BB$3:$BB$1048576,0),MATCH(H$3,入力!$BV$2:$CN$2,0)),"")</f>
        <v/>
      </c>
      <c r="I306" s="76" t="str">
        <f>IFERROR(INDEX(入力!$BV$3:$CN$1048576,MATCH(ROW(I306)-ROW(I$3),入力!$BB$3:$BB$1048576,0),MATCH(I$3,入力!$BV$2:$CN$2,0)),"")</f>
        <v/>
      </c>
      <c r="J306" s="75" t="str">
        <f>IFERROR(INDEX(入力!$BV$3:$CN$1048576,MATCH(ROW(J306)-ROW(J$3),入力!$BB$3:$BB$1048576,0),MATCH(J$3,入力!$BV$2:$CN$2,0)),"")</f>
        <v/>
      </c>
      <c r="K306" s="75" t="str">
        <f>IFERROR(INDEX(入力!$BV$3:$CN$1048576,MATCH(ROW(K306)-ROW(K$3),入力!$BB$3:$BB$1048576,0),MATCH(K$3,入力!$BV$2:$CN$2,0)),"")</f>
        <v/>
      </c>
      <c r="L306" s="75" t="str">
        <f>IFERROR(INDEX(入力!$BV$3:$CN$1048576,MATCH(ROW(L306)-ROW(L$3),入力!$BB$3:$BB$1048576,0),MATCH(L$3,入力!$BV$2:$CN$2,0)),"")</f>
        <v/>
      </c>
      <c r="M306" s="117" t="str">
        <f>IFERROR(IF(履歴検索!$A306="","",INDEX(入力!$BV$3:$CN$1048576,MATCH(ROW(M306)-ROW(M$3),入力!$BB$3:$BB$1048576,0),MATCH(M$3,入力!$BV$2:$CN$2,0))),"")</f>
        <v/>
      </c>
      <c r="N306" s="75" t="str">
        <f>IFERROR(INDEX(入力!$BV$3:$CN$1048576,MATCH(ROW(N306)-ROW(N$3),入力!$BB$3:$BB$1048576,0),MATCH(N$3,入力!$BV$2:$CN$2,0)),"")</f>
        <v/>
      </c>
      <c r="O306" s="294" t="str">
        <f>IFERROR(INDEX(入力!$CJ$3:$CN$1048576,MATCH(ROW(O306)-ROW(O$3),入力!$BB$3:$BB$1048576,0),MATCH(O$3,入力!$CJ$2:$CN$2,0)),"")</f>
        <v/>
      </c>
      <c r="P306" s="294" t="str">
        <f>IFERROR(INDEX(入力!$CJ$3:$CN$1048576,MATCH(ROW(P306)-ROW(P$3),入力!$BB$3:$BB$1048576,0),MATCH(P$3,入力!$CJ$2:$CN$2,0)),"")</f>
        <v/>
      </c>
      <c r="Q306" s="294" t="str">
        <f>IFERROR(INDEX(入力!$BV$3:$CN$1048576,MATCH(ROW(Q306)-ROW(Q$3),入力!$BB$3:$BB$1048576,0),MATCH(Q$3,入力!$BV$2:$CN$2,0)),"")</f>
        <v/>
      </c>
      <c r="R306" s="77" t="str">
        <f>IFERROR(INDEX(入力!$BV$3:$CN$1048576,MATCH(ROW(R306)-ROW(R$3),入力!$BB$3:$BB$1048576,0),MATCH(R$3,入力!$BV$2:$CN$2,0)),"")</f>
        <v/>
      </c>
      <c r="S306" s="77" t="str">
        <f>IFERROR(INDEX(入力!$BV$3:$CN$1048576,MATCH(ROW(S306)-ROW(S$3),入力!$BB$3:$BB$1048576,0),MATCH(S$3,入力!$BV$2:$CN$2,0)),"")</f>
        <v/>
      </c>
      <c r="U306" s="28" t="str">
        <f>IF(Z306="","",COUNT($Z$4:Z306))</f>
        <v/>
      </c>
      <c r="V306" s="73" t="str">
        <f t="shared" si="5"/>
        <v/>
      </c>
      <c r="W306" s="113" t="str">
        <f>IF(OR($B306="",$B306=$B307),"",SUMIF($B$4:$B306,$B306,Q$4:Q306))</f>
        <v/>
      </c>
      <c r="X306" s="113" t="str">
        <f>IF(OR($B306="",$B306=$B307),"",SUMIF($B$4:$B306,$B306,K$4:K306)-Y306)</f>
        <v/>
      </c>
      <c r="Y306" s="113" t="str">
        <f>IF(OR($B306="",$B306=$B307),"",SUMIFS(K$4:K306,B$4:B306,$B306,F$4:F306,$Y$3))</f>
        <v/>
      </c>
      <c r="Z306" s="113" t="str">
        <f>IF(OR($B306="",$B306=$B307),"",SUMIF($B$4:$B306,$B306,S$4:S306))</f>
        <v/>
      </c>
    </row>
    <row r="307" spans="1:26" ht="25.05" customHeight="1" x14ac:dyDescent="0.2">
      <c r="A307" s="133" t="str">
        <f>IF(OR(B307="",AND(B306=B307,D306=D307)),"",MAX($A$4:A306)+1)</f>
        <v/>
      </c>
      <c r="B307" s="73" t="str">
        <f>IFERROR(INDEX(入力!$BV$3:$CN$1048576,MATCH(ROW(B307)-ROW(B$3),入力!$BB$3:$BB$1048576,0),MATCH(B$3,入力!$BV$2:$CN$2,0)),"")</f>
        <v/>
      </c>
      <c r="C307" s="74" t="str">
        <f>IFERROR(INDEX(入力!$BV$3:$CN$1048576,MATCH(ROW(C307)-ROW(C$3),入力!$BB$3:$BB$1048576,0),MATCH(C$3,入力!$BV$2:$CN$2,0)),"")</f>
        <v/>
      </c>
      <c r="D307" s="75" t="str">
        <f>IFERROR(INDEX(入力!$BO$3:$BO$1048576,MATCH(ROW(D307)-ROW(D$3),入力!$BB$3:$BB$1048576,0),0),"")</f>
        <v/>
      </c>
      <c r="E307" s="74" t="str">
        <f>IFERROR(INDEX(入力!$BV$3:$CN$1048576,MATCH(ROW(E307)-ROW(E$3),入力!$BB$3:$BB$1048576,0),MATCH(E$3,入力!$BV$2:$CN$2,0)),"")</f>
        <v/>
      </c>
      <c r="F307" s="74" t="str">
        <f>IFERROR(INDEX(入力!$BV$3:$CN$1048576,MATCH(ROW(F307)-ROW(F$3),入力!$BB$3:$BB$1048576,0),MATCH(F$3,入力!$BV$2:$CN$2,0)),"")</f>
        <v/>
      </c>
      <c r="G307" s="74" t="str">
        <f>IFERROR(INDEX(入力!$BV$3:$CN$1048576,MATCH(ROW(G307)-ROW(G$3),入力!$BB$3:$BB$1048576,0),MATCH(G$3,入力!$BV$2:$CN$2,0)),"")</f>
        <v/>
      </c>
      <c r="H307" s="75" t="str">
        <f>IFERROR(INDEX(入力!$BV$3:$CN$1048576,MATCH(ROW(H307)-ROW(H$3),入力!$BB$3:$BB$1048576,0),MATCH(H$3,入力!$BV$2:$CN$2,0)),"")</f>
        <v/>
      </c>
      <c r="I307" s="76" t="str">
        <f>IFERROR(INDEX(入力!$BV$3:$CN$1048576,MATCH(ROW(I307)-ROW(I$3),入力!$BB$3:$BB$1048576,0),MATCH(I$3,入力!$BV$2:$CN$2,0)),"")</f>
        <v/>
      </c>
      <c r="J307" s="75" t="str">
        <f>IFERROR(INDEX(入力!$BV$3:$CN$1048576,MATCH(ROW(J307)-ROW(J$3),入力!$BB$3:$BB$1048576,0),MATCH(J$3,入力!$BV$2:$CN$2,0)),"")</f>
        <v/>
      </c>
      <c r="K307" s="75" t="str">
        <f>IFERROR(INDEX(入力!$BV$3:$CN$1048576,MATCH(ROW(K307)-ROW(K$3),入力!$BB$3:$BB$1048576,0),MATCH(K$3,入力!$BV$2:$CN$2,0)),"")</f>
        <v/>
      </c>
      <c r="L307" s="75" t="str">
        <f>IFERROR(INDEX(入力!$BV$3:$CN$1048576,MATCH(ROW(L307)-ROW(L$3),入力!$BB$3:$BB$1048576,0),MATCH(L$3,入力!$BV$2:$CN$2,0)),"")</f>
        <v/>
      </c>
      <c r="M307" s="117" t="str">
        <f>IFERROR(IF(履歴検索!$A307="","",INDEX(入力!$BV$3:$CN$1048576,MATCH(ROW(M307)-ROW(M$3),入力!$BB$3:$BB$1048576,0),MATCH(M$3,入力!$BV$2:$CN$2,0))),"")</f>
        <v/>
      </c>
      <c r="N307" s="75" t="str">
        <f>IFERROR(INDEX(入力!$BV$3:$CN$1048576,MATCH(ROW(N307)-ROW(N$3),入力!$BB$3:$BB$1048576,0),MATCH(N$3,入力!$BV$2:$CN$2,0)),"")</f>
        <v/>
      </c>
      <c r="O307" s="294" t="str">
        <f>IFERROR(INDEX(入力!$CJ$3:$CN$1048576,MATCH(ROW(O307)-ROW(O$3),入力!$BB$3:$BB$1048576,0),MATCH(O$3,入力!$CJ$2:$CN$2,0)),"")</f>
        <v/>
      </c>
      <c r="P307" s="294" t="str">
        <f>IFERROR(INDEX(入力!$CJ$3:$CN$1048576,MATCH(ROW(P307)-ROW(P$3),入力!$BB$3:$BB$1048576,0),MATCH(P$3,入力!$CJ$2:$CN$2,0)),"")</f>
        <v/>
      </c>
      <c r="Q307" s="294" t="str">
        <f>IFERROR(INDEX(入力!$BV$3:$CN$1048576,MATCH(ROW(Q307)-ROW(Q$3),入力!$BB$3:$BB$1048576,0),MATCH(Q$3,入力!$BV$2:$CN$2,0)),"")</f>
        <v/>
      </c>
      <c r="R307" s="77" t="str">
        <f>IFERROR(INDEX(入力!$BV$3:$CN$1048576,MATCH(ROW(R307)-ROW(R$3),入力!$BB$3:$BB$1048576,0),MATCH(R$3,入力!$BV$2:$CN$2,0)),"")</f>
        <v/>
      </c>
      <c r="S307" s="77" t="str">
        <f>IFERROR(INDEX(入力!$BV$3:$CN$1048576,MATCH(ROW(S307)-ROW(S$3),入力!$BB$3:$BB$1048576,0),MATCH(S$3,入力!$BV$2:$CN$2,0)),"")</f>
        <v/>
      </c>
      <c r="U307" s="28" t="str">
        <f>IF(Z307="","",COUNT($Z$4:Z307))</f>
        <v/>
      </c>
      <c r="V307" s="73" t="str">
        <f t="shared" si="5"/>
        <v/>
      </c>
      <c r="W307" s="113" t="str">
        <f>IF(OR($B307="",$B307=$B308),"",SUMIF($B$4:$B307,$B307,Q$4:Q307))</f>
        <v/>
      </c>
      <c r="X307" s="113" t="str">
        <f>IF(OR($B307="",$B307=$B308),"",SUMIF($B$4:$B307,$B307,K$4:K307)-Y307)</f>
        <v/>
      </c>
      <c r="Y307" s="113" t="str">
        <f>IF(OR($B307="",$B307=$B308),"",SUMIFS(K$4:K307,B$4:B307,$B307,F$4:F307,$Y$3))</f>
        <v/>
      </c>
      <c r="Z307" s="113" t="str">
        <f>IF(OR($B307="",$B307=$B308),"",SUMIF($B$4:$B307,$B307,S$4:S307))</f>
        <v/>
      </c>
    </row>
    <row r="308" spans="1:26" ht="25.05" customHeight="1" x14ac:dyDescent="0.2">
      <c r="A308" s="133" t="str">
        <f>IF(OR(B308="",AND(B307=B308,D307=D308)),"",MAX($A$4:A307)+1)</f>
        <v/>
      </c>
      <c r="B308" s="73" t="str">
        <f>IFERROR(INDEX(入力!$BV$3:$CN$1048576,MATCH(ROW(B308)-ROW(B$3),入力!$BB$3:$BB$1048576,0),MATCH(B$3,入力!$BV$2:$CN$2,0)),"")</f>
        <v/>
      </c>
      <c r="C308" s="74" t="str">
        <f>IFERROR(INDEX(入力!$BV$3:$CN$1048576,MATCH(ROW(C308)-ROW(C$3),入力!$BB$3:$BB$1048576,0),MATCH(C$3,入力!$BV$2:$CN$2,0)),"")</f>
        <v/>
      </c>
      <c r="D308" s="75" t="str">
        <f>IFERROR(INDEX(入力!$BO$3:$BO$1048576,MATCH(ROW(D308)-ROW(D$3),入力!$BB$3:$BB$1048576,0),0),"")</f>
        <v/>
      </c>
      <c r="E308" s="74" t="str">
        <f>IFERROR(INDEX(入力!$BV$3:$CN$1048576,MATCH(ROW(E308)-ROW(E$3),入力!$BB$3:$BB$1048576,0),MATCH(E$3,入力!$BV$2:$CN$2,0)),"")</f>
        <v/>
      </c>
      <c r="F308" s="74" t="str">
        <f>IFERROR(INDEX(入力!$BV$3:$CN$1048576,MATCH(ROW(F308)-ROW(F$3),入力!$BB$3:$BB$1048576,0),MATCH(F$3,入力!$BV$2:$CN$2,0)),"")</f>
        <v/>
      </c>
      <c r="G308" s="74" t="str">
        <f>IFERROR(INDEX(入力!$BV$3:$CN$1048576,MATCH(ROW(G308)-ROW(G$3),入力!$BB$3:$BB$1048576,0),MATCH(G$3,入力!$BV$2:$CN$2,0)),"")</f>
        <v/>
      </c>
      <c r="H308" s="75" t="str">
        <f>IFERROR(INDEX(入力!$BV$3:$CN$1048576,MATCH(ROW(H308)-ROW(H$3),入力!$BB$3:$BB$1048576,0),MATCH(H$3,入力!$BV$2:$CN$2,0)),"")</f>
        <v/>
      </c>
      <c r="I308" s="76" t="str">
        <f>IFERROR(INDEX(入力!$BV$3:$CN$1048576,MATCH(ROW(I308)-ROW(I$3),入力!$BB$3:$BB$1048576,0),MATCH(I$3,入力!$BV$2:$CN$2,0)),"")</f>
        <v/>
      </c>
      <c r="J308" s="75" t="str">
        <f>IFERROR(INDEX(入力!$BV$3:$CN$1048576,MATCH(ROW(J308)-ROW(J$3),入力!$BB$3:$BB$1048576,0),MATCH(J$3,入力!$BV$2:$CN$2,0)),"")</f>
        <v/>
      </c>
      <c r="K308" s="75" t="str">
        <f>IFERROR(INDEX(入力!$BV$3:$CN$1048576,MATCH(ROW(K308)-ROW(K$3),入力!$BB$3:$BB$1048576,0),MATCH(K$3,入力!$BV$2:$CN$2,0)),"")</f>
        <v/>
      </c>
      <c r="L308" s="75" t="str">
        <f>IFERROR(INDEX(入力!$BV$3:$CN$1048576,MATCH(ROW(L308)-ROW(L$3),入力!$BB$3:$BB$1048576,0),MATCH(L$3,入力!$BV$2:$CN$2,0)),"")</f>
        <v/>
      </c>
      <c r="M308" s="117" t="str">
        <f>IFERROR(IF(履歴検索!$A308="","",INDEX(入力!$BV$3:$CN$1048576,MATCH(ROW(M308)-ROW(M$3),入力!$BB$3:$BB$1048576,0),MATCH(M$3,入力!$BV$2:$CN$2,0))),"")</f>
        <v/>
      </c>
      <c r="N308" s="75" t="str">
        <f>IFERROR(INDEX(入力!$BV$3:$CN$1048576,MATCH(ROW(N308)-ROW(N$3),入力!$BB$3:$BB$1048576,0),MATCH(N$3,入力!$BV$2:$CN$2,0)),"")</f>
        <v/>
      </c>
      <c r="O308" s="294" t="str">
        <f>IFERROR(INDEX(入力!$CJ$3:$CN$1048576,MATCH(ROW(O308)-ROW(O$3),入力!$BB$3:$BB$1048576,0),MATCH(O$3,入力!$CJ$2:$CN$2,0)),"")</f>
        <v/>
      </c>
      <c r="P308" s="294" t="str">
        <f>IFERROR(INDEX(入力!$CJ$3:$CN$1048576,MATCH(ROW(P308)-ROW(P$3),入力!$BB$3:$BB$1048576,0),MATCH(P$3,入力!$CJ$2:$CN$2,0)),"")</f>
        <v/>
      </c>
      <c r="Q308" s="294" t="str">
        <f>IFERROR(INDEX(入力!$BV$3:$CN$1048576,MATCH(ROW(Q308)-ROW(Q$3),入力!$BB$3:$BB$1048576,0),MATCH(Q$3,入力!$BV$2:$CN$2,0)),"")</f>
        <v/>
      </c>
      <c r="R308" s="77" t="str">
        <f>IFERROR(INDEX(入力!$BV$3:$CN$1048576,MATCH(ROW(R308)-ROW(R$3),入力!$BB$3:$BB$1048576,0),MATCH(R$3,入力!$BV$2:$CN$2,0)),"")</f>
        <v/>
      </c>
      <c r="S308" s="77" t="str">
        <f>IFERROR(INDEX(入力!$BV$3:$CN$1048576,MATCH(ROW(S308)-ROW(S$3),入力!$BB$3:$BB$1048576,0),MATCH(S$3,入力!$BV$2:$CN$2,0)),"")</f>
        <v/>
      </c>
      <c r="U308" s="28" t="str">
        <f>IF(Z308="","",COUNT($Z$4:Z308))</f>
        <v/>
      </c>
      <c r="V308" s="73" t="str">
        <f t="shared" si="5"/>
        <v/>
      </c>
      <c r="W308" s="113" t="str">
        <f>IF(OR($B308="",$B308=$B309),"",SUMIF($B$4:$B308,$B308,Q$4:Q308))</f>
        <v/>
      </c>
      <c r="X308" s="113" t="str">
        <f>IF(OR($B308="",$B308=$B309),"",SUMIF($B$4:$B308,$B308,K$4:K308)-Y308)</f>
        <v/>
      </c>
      <c r="Y308" s="113" t="str">
        <f>IF(OR($B308="",$B308=$B309),"",SUMIFS(K$4:K308,B$4:B308,$B308,F$4:F308,$Y$3))</f>
        <v/>
      </c>
      <c r="Z308" s="113" t="str">
        <f>IF(OR($B308="",$B308=$B309),"",SUMIF($B$4:$B308,$B308,S$4:S308))</f>
        <v/>
      </c>
    </row>
    <row r="309" spans="1:26" ht="25.05" customHeight="1" x14ac:dyDescent="0.2">
      <c r="A309" s="133" t="str">
        <f>IF(OR(B309="",AND(B308=B309,D308=D309)),"",MAX($A$4:A308)+1)</f>
        <v/>
      </c>
      <c r="B309" s="73" t="str">
        <f>IFERROR(INDEX(入力!$BV$3:$CN$1048576,MATCH(ROW(B309)-ROW(B$3),入力!$BB$3:$BB$1048576,0),MATCH(B$3,入力!$BV$2:$CN$2,0)),"")</f>
        <v/>
      </c>
      <c r="C309" s="74" t="str">
        <f>IFERROR(INDEX(入力!$BV$3:$CN$1048576,MATCH(ROW(C309)-ROW(C$3),入力!$BB$3:$BB$1048576,0),MATCH(C$3,入力!$BV$2:$CN$2,0)),"")</f>
        <v/>
      </c>
      <c r="D309" s="75" t="str">
        <f>IFERROR(INDEX(入力!$BO$3:$BO$1048576,MATCH(ROW(D309)-ROW(D$3),入力!$BB$3:$BB$1048576,0),0),"")</f>
        <v/>
      </c>
      <c r="E309" s="74" t="str">
        <f>IFERROR(INDEX(入力!$BV$3:$CN$1048576,MATCH(ROW(E309)-ROW(E$3),入力!$BB$3:$BB$1048576,0),MATCH(E$3,入力!$BV$2:$CN$2,0)),"")</f>
        <v/>
      </c>
      <c r="F309" s="74" t="str">
        <f>IFERROR(INDEX(入力!$BV$3:$CN$1048576,MATCH(ROW(F309)-ROW(F$3),入力!$BB$3:$BB$1048576,0),MATCH(F$3,入力!$BV$2:$CN$2,0)),"")</f>
        <v/>
      </c>
      <c r="G309" s="74" t="str">
        <f>IFERROR(INDEX(入力!$BV$3:$CN$1048576,MATCH(ROW(G309)-ROW(G$3),入力!$BB$3:$BB$1048576,0),MATCH(G$3,入力!$BV$2:$CN$2,0)),"")</f>
        <v/>
      </c>
      <c r="H309" s="75" t="str">
        <f>IFERROR(INDEX(入力!$BV$3:$CN$1048576,MATCH(ROW(H309)-ROW(H$3),入力!$BB$3:$BB$1048576,0),MATCH(H$3,入力!$BV$2:$CN$2,0)),"")</f>
        <v/>
      </c>
      <c r="I309" s="76" t="str">
        <f>IFERROR(INDEX(入力!$BV$3:$CN$1048576,MATCH(ROW(I309)-ROW(I$3),入力!$BB$3:$BB$1048576,0),MATCH(I$3,入力!$BV$2:$CN$2,0)),"")</f>
        <v/>
      </c>
      <c r="J309" s="75" t="str">
        <f>IFERROR(INDEX(入力!$BV$3:$CN$1048576,MATCH(ROW(J309)-ROW(J$3),入力!$BB$3:$BB$1048576,0),MATCH(J$3,入力!$BV$2:$CN$2,0)),"")</f>
        <v/>
      </c>
      <c r="K309" s="75" t="str">
        <f>IFERROR(INDEX(入力!$BV$3:$CN$1048576,MATCH(ROW(K309)-ROW(K$3),入力!$BB$3:$BB$1048576,0),MATCH(K$3,入力!$BV$2:$CN$2,0)),"")</f>
        <v/>
      </c>
      <c r="L309" s="75" t="str">
        <f>IFERROR(INDEX(入力!$BV$3:$CN$1048576,MATCH(ROW(L309)-ROW(L$3),入力!$BB$3:$BB$1048576,0),MATCH(L$3,入力!$BV$2:$CN$2,0)),"")</f>
        <v/>
      </c>
      <c r="M309" s="117" t="str">
        <f>IFERROR(IF(履歴検索!$A309="","",INDEX(入力!$BV$3:$CN$1048576,MATCH(ROW(M309)-ROW(M$3),入力!$BB$3:$BB$1048576,0),MATCH(M$3,入力!$BV$2:$CN$2,0))),"")</f>
        <v/>
      </c>
      <c r="N309" s="75" t="str">
        <f>IFERROR(INDEX(入力!$BV$3:$CN$1048576,MATCH(ROW(N309)-ROW(N$3),入力!$BB$3:$BB$1048576,0),MATCH(N$3,入力!$BV$2:$CN$2,0)),"")</f>
        <v/>
      </c>
      <c r="O309" s="294" t="str">
        <f>IFERROR(INDEX(入力!$CJ$3:$CN$1048576,MATCH(ROW(O309)-ROW(O$3),入力!$BB$3:$BB$1048576,0),MATCH(O$3,入力!$CJ$2:$CN$2,0)),"")</f>
        <v/>
      </c>
      <c r="P309" s="294" t="str">
        <f>IFERROR(INDEX(入力!$CJ$3:$CN$1048576,MATCH(ROW(P309)-ROW(P$3),入力!$BB$3:$BB$1048576,0),MATCH(P$3,入力!$CJ$2:$CN$2,0)),"")</f>
        <v/>
      </c>
      <c r="Q309" s="294" t="str">
        <f>IFERROR(INDEX(入力!$BV$3:$CN$1048576,MATCH(ROW(Q309)-ROW(Q$3),入力!$BB$3:$BB$1048576,0),MATCH(Q$3,入力!$BV$2:$CN$2,0)),"")</f>
        <v/>
      </c>
      <c r="R309" s="77" t="str">
        <f>IFERROR(INDEX(入力!$BV$3:$CN$1048576,MATCH(ROW(R309)-ROW(R$3),入力!$BB$3:$BB$1048576,0),MATCH(R$3,入力!$BV$2:$CN$2,0)),"")</f>
        <v/>
      </c>
      <c r="S309" s="77" t="str">
        <f>IFERROR(INDEX(入力!$BV$3:$CN$1048576,MATCH(ROW(S309)-ROW(S$3),入力!$BB$3:$BB$1048576,0),MATCH(S$3,入力!$BV$2:$CN$2,0)),"")</f>
        <v/>
      </c>
      <c r="U309" s="28" t="str">
        <f>IF(Z309="","",COUNT($Z$4:Z309))</f>
        <v/>
      </c>
      <c r="V309" s="73" t="str">
        <f t="shared" si="5"/>
        <v/>
      </c>
      <c r="W309" s="113" t="str">
        <f>IF(OR($B309="",$B309=$B310),"",SUMIF($B$4:$B309,$B309,Q$4:Q309))</f>
        <v/>
      </c>
      <c r="X309" s="113" t="str">
        <f>IF(OR($B309="",$B309=$B310),"",SUMIF($B$4:$B309,$B309,K$4:K309)-Y309)</f>
        <v/>
      </c>
      <c r="Y309" s="113" t="str">
        <f>IF(OR($B309="",$B309=$B310),"",SUMIFS(K$4:K309,B$4:B309,$B309,F$4:F309,$Y$3))</f>
        <v/>
      </c>
      <c r="Z309" s="113" t="str">
        <f>IF(OR($B309="",$B309=$B310),"",SUMIF($B$4:$B309,$B309,S$4:S309))</f>
        <v/>
      </c>
    </row>
    <row r="310" spans="1:26" ht="25.05" customHeight="1" x14ac:dyDescent="0.2">
      <c r="A310" s="133" t="str">
        <f>IF(OR(B310="",AND(B309=B310,D309=D310)),"",MAX($A$4:A309)+1)</f>
        <v/>
      </c>
      <c r="B310" s="73" t="str">
        <f>IFERROR(INDEX(入力!$BV$3:$CN$1048576,MATCH(ROW(B310)-ROW(B$3),入力!$BB$3:$BB$1048576,0),MATCH(B$3,入力!$BV$2:$CN$2,0)),"")</f>
        <v/>
      </c>
      <c r="C310" s="74" t="str">
        <f>IFERROR(INDEX(入力!$BV$3:$CN$1048576,MATCH(ROW(C310)-ROW(C$3),入力!$BB$3:$BB$1048576,0),MATCH(C$3,入力!$BV$2:$CN$2,0)),"")</f>
        <v/>
      </c>
      <c r="D310" s="75" t="str">
        <f>IFERROR(INDEX(入力!$BO$3:$BO$1048576,MATCH(ROW(D310)-ROW(D$3),入力!$BB$3:$BB$1048576,0),0),"")</f>
        <v/>
      </c>
      <c r="E310" s="74" t="str">
        <f>IFERROR(INDEX(入力!$BV$3:$CN$1048576,MATCH(ROW(E310)-ROW(E$3),入力!$BB$3:$BB$1048576,0),MATCH(E$3,入力!$BV$2:$CN$2,0)),"")</f>
        <v/>
      </c>
      <c r="F310" s="74" t="str">
        <f>IFERROR(INDEX(入力!$BV$3:$CN$1048576,MATCH(ROW(F310)-ROW(F$3),入力!$BB$3:$BB$1048576,0),MATCH(F$3,入力!$BV$2:$CN$2,0)),"")</f>
        <v/>
      </c>
      <c r="G310" s="74" t="str">
        <f>IFERROR(INDEX(入力!$BV$3:$CN$1048576,MATCH(ROW(G310)-ROW(G$3),入力!$BB$3:$BB$1048576,0),MATCH(G$3,入力!$BV$2:$CN$2,0)),"")</f>
        <v/>
      </c>
      <c r="H310" s="75" t="str">
        <f>IFERROR(INDEX(入力!$BV$3:$CN$1048576,MATCH(ROW(H310)-ROW(H$3),入力!$BB$3:$BB$1048576,0),MATCH(H$3,入力!$BV$2:$CN$2,0)),"")</f>
        <v/>
      </c>
      <c r="I310" s="76" t="str">
        <f>IFERROR(INDEX(入力!$BV$3:$CN$1048576,MATCH(ROW(I310)-ROW(I$3),入力!$BB$3:$BB$1048576,0),MATCH(I$3,入力!$BV$2:$CN$2,0)),"")</f>
        <v/>
      </c>
      <c r="J310" s="75" t="str">
        <f>IFERROR(INDEX(入力!$BV$3:$CN$1048576,MATCH(ROW(J310)-ROW(J$3),入力!$BB$3:$BB$1048576,0),MATCH(J$3,入力!$BV$2:$CN$2,0)),"")</f>
        <v/>
      </c>
      <c r="K310" s="75" t="str">
        <f>IFERROR(INDEX(入力!$BV$3:$CN$1048576,MATCH(ROW(K310)-ROW(K$3),入力!$BB$3:$BB$1048576,0),MATCH(K$3,入力!$BV$2:$CN$2,0)),"")</f>
        <v/>
      </c>
      <c r="L310" s="75" t="str">
        <f>IFERROR(INDEX(入力!$BV$3:$CN$1048576,MATCH(ROW(L310)-ROW(L$3),入力!$BB$3:$BB$1048576,0),MATCH(L$3,入力!$BV$2:$CN$2,0)),"")</f>
        <v/>
      </c>
      <c r="M310" s="117" t="str">
        <f>IFERROR(IF(履歴検索!$A310="","",INDEX(入力!$BV$3:$CN$1048576,MATCH(ROW(M310)-ROW(M$3),入力!$BB$3:$BB$1048576,0),MATCH(M$3,入力!$BV$2:$CN$2,0))),"")</f>
        <v/>
      </c>
      <c r="N310" s="75" t="str">
        <f>IFERROR(INDEX(入力!$BV$3:$CN$1048576,MATCH(ROW(N310)-ROW(N$3),入力!$BB$3:$BB$1048576,0),MATCH(N$3,入力!$BV$2:$CN$2,0)),"")</f>
        <v/>
      </c>
      <c r="O310" s="294" t="str">
        <f>IFERROR(INDEX(入力!$CJ$3:$CN$1048576,MATCH(ROW(O310)-ROW(O$3),入力!$BB$3:$BB$1048576,0),MATCH(O$3,入力!$CJ$2:$CN$2,0)),"")</f>
        <v/>
      </c>
      <c r="P310" s="294" t="str">
        <f>IFERROR(INDEX(入力!$CJ$3:$CN$1048576,MATCH(ROW(P310)-ROW(P$3),入力!$BB$3:$BB$1048576,0),MATCH(P$3,入力!$CJ$2:$CN$2,0)),"")</f>
        <v/>
      </c>
      <c r="Q310" s="294" t="str">
        <f>IFERROR(INDEX(入力!$BV$3:$CN$1048576,MATCH(ROW(Q310)-ROW(Q$3),入力!$BB$3:$BB$1048576,0),MATCH(Q$3,入力!$BV$2:$CN$2,0)),"")</f>
        <v/>
      </c>
      <c r="R310" s="77" t="str">
        <f>IFERROR(INDEX(入力!$BV$3:$CN$1048576,MATCH(ROW(R310)-ROW(R$3),入力!$BB$3:$BB$1048576,0),MATCH(R$3,入力!$BV$2:$CN$2,0)),"")</f>
        <v/>
      </c>
      <c r="S310" s="77" t="str">
        <f>IFERROR(INDEX(入力!$BV$3:$CN$1048576,MATCH(ROW(S310)-ROW(S$3),入力!$BB$3:$BB$1048576,0),MATCH(S$3,入力!$BV$2:$CN$2,0)),"")</f>
        <v/>
      </c>
      <c r="U310" s="28" t="str">
        <f>IF(Z310="","",COUNT($Z$4:Z310))</f>
        <v/>
      </c>
      <c r="V310" s="73" t="str">
        <f t="shared" si="5"/>
        <v/>
      </c>
      <c r="W310" s="113" t="str">
        <f>IF(OR($B310="",$B310=$B311),"",SUMIF($B$4:$B310,$B310,Q$4:Q310))</f>
        <v/>
      </c>
      <c r="X310" s="113" t="str">
        <f>IF(OR($B310="",$B310=$B311),"",SUMIF($B$4:$B310,$B310,K$4:K310)-Y310)</f>
        <v/>
      </c>
      <c r="Y310" s="113" t="str">
        <f>IF(OR($B310="",$B310=$B311),"",SUMIFS(K$4:K310,B$4:B310,$B310,F$4:F310,$Y$3))</f>
        <v/>
      </c>
      <c r="Z310" s="113" t="str">
        <f>IF(OR($B310="",$B310=$B311),"",SUMIF($B$4:$B310,$B310,S$4:S310))</f>
        <v/>
      </c>
    </row>
    <row r="311" spans="1:26" ht="25.05" customHeight="1" x14ac:dyDescent="0.2">
      <c r="A311" s="133" t="str">
        <f>IF(OR(B311="",AND(B310=B311,D310=D311)),"",MAX($A$4:A310)+1)</f>
        <v/>
      </c>
      <c r="B311" s="73" t="str">
        <f>IFERROR(INDEX(入力!$BV$3:$CN$1048576,MATCH(ROW(B311)-ROW(B$3),入力!$BB$3:$BB$1048576,0),MATCH(B$3,入力!$BV$2:$CN$2,0)),"")</f>
        <v/>
      </c>
      <c r="C311" s="74" t="str">
        <f>IFERROR(INDEX(入力!$BV$3:$CN$1048576,MATCH(ROW(C311)-ROW(C$3),入力!$BB$3:$BB$1048576,0),MATCH(C$3,入力!$BV$2:$CN$2,0)),"")</f>
        <v/>
      </c>
      <c r="D311" s="75" t="str">
        <f>IFERROR(INDEX(入力!$BO$3:$BO$1048576,MATCH(ROW(D311)-ROW(D$3),入力!$BB$3:$BB$1048576,0),0),"")</f>
        <v/>
      </c>
      <c r="E311" s="74" t="str">
        <f>IFERROR(INDEX(入力!$BV$3:$CN$1048576,MATCH(ROW(E311)-ROW(E$3),入力!$BB$3:$BB$1048576,0),MATCH(E$3,入力!$BV$2:$CN$2,0)),"")</f>
        <v/>
      </c>
      <c r="F311" s="74" t="str">
        <f>IFERROR(INDEX(入力!$BV$3:$CN$1048576,MATCH(ROW(F311)-ROW(F$3),入力!$BB$3:$BB$1048576,0),MATCH(F$3,入力!$BV$2:$CN$2,0)),"")</f>
        <v/>
      </c>
      <c r="G311" s="74" t="str">
        <f>IFERROR(INDEX(入力!$BV$3:$CN$1048576,MATCH(ROW(G311)-ROW(G$3),入力!$BB$3:$BB$1048576,0),MATCH(G$3,入力!$BV$2:$CN$2,0)),"")</f>
        <v/>
      </c>
      <c r="H311" s="75" t="str">
        <f>IFERROR(INDEX(入力!$BV$3:$CN$1048576,MATCH(ROW(H311)-ROW(H$3),入力!$BB$3:$BB$1048576,0),MATCH(H$3,入力!$BV$2:$CN$2,0)),"")</f>
        <v/>
      </c>
      <c r="I311" s="76" t="str">
        <f>IFERROR(INDEX(入力!$BV$3:$CN$1048576,MATCH(ROW(I311)-ROW(I$3),入力!$BB$3:$BB$1048576,0),MATCH(I$3,入力!$BV$2:$CN$2,0)),"")</f>
        <v/>
      </c>
      <c r="J311" s="75" t="str">
        <f>IFERROR(INDEX(入力!$BV$3:$CN$1048576,MATCH(ROW(J311)-ROW(J$3),入力!$BB$3:$BB$1048576,0),MATCH(J$3,入力!$BV$2:$CN$2,0)),"")</f>
        <v/>
      </c>
      <c r="K311" s="75" t="str">
        <f>IFERROR(INDEX(入力!$BV$3:$CN$1048576,MATCH(ROW(K311)-ROW(K$3),入力!$BB$3:$BB$1048576,0),MATCH(K$3,入力!$BV$2:$CN$2,0)),"")</f>
        <v/>
      </c>
      <c r="L311" s="75" t="str">
        <f>IFERROR(INDEX(入力!$BV$3:$CN$1048576,MATCH(ROW(L311)-ROW(L$3),入力!$BB$3:$BB$1048576,0),MATCH(L$3,入力!$BV$2:$CN$2,0)),"")</f>
        <v/>
      </c>
      <c r="M311" s="117" t="str">
        <f>IFERROR(IF(履歴検索!$A311="","",INDEX(入力!$BV$3:$CN$1048576,MATCH(ROW(M311)-ROW(M$3),入力!$BB$3:$BB$1048576,0),MATCH(M$3,入力!$BV$2:$CN$2,0))),"")</f>
        <v/>
      </c>
      <c r="N311" s="75" t="str">
        <f>IFERROR(INDEX(入力!$BV$3:$CN$1048576,MATCH(ROW(N311)-ROW(N$3),入力!$BB$3:$BB$1048576,0),MATCH(N$3,入力!$BV$2:$CN$2,0)),"")</f>
        <v/>
      </c>
      <c r="O311" s="294" t="str">
        <f>IFERROR(INDEX(入力!$CJ$3:$CN$1048576,MATCH(ROW(O311)-ROW(O$3),入力!$BB$3:$BB$1048576,0),MATCH(O$3,入力!$CJ$2:$CN$2,0)),"")</f>
        <v/>
      </c>
      <c r="P311" s="294" t="str">
        <f>IFERROR(INDEX(入力!$CJ$3:$CN$1048576,MATCH(ROW(P311)-ROW(P$3),入力!$BB$3:$BB$1048576,0),MATCH(P$3,入力!$CJ$2:$CN$2,0)),"")</f>
        <v/>
      </c>
      <c r="Q311" s="294" t="str">
        <f>IFERROR(INDEX(入力!$BV$3:$CN$1048576,MATCH(ROW(Q311)-ROW(Q$3),入力!$BB$3:$BB$1048576,0),MATCH(Q$3,入力!$BV$2:$CN$2,0)),"")</f>
        <v/>
      </c>
      <c r="R311" s="77" t="str">
        <f>IFERROR(INDEX(入力!$BV$3:$CN$1048576,MATCH(ROW(R311)-ROW(R$3),入力!$BB$3:$BB$1048576,0),MATCH(R$3,入力!$BV$2:$CN$2,0)),"")</f>
        <v/>
      </c>
      <c r="S311" s="77" t="str">
        <f>IFERROR(INDEX(入力!$BV$3:$CN$1048576,MATCH(ROW(S311)-ROW(S$3),入力!$BB$3:$BB$1048576,0),MATCH(S$3,入力!$BV$2:$CN$2,0)),"")</f>
        <v/>
      </c>
      <c r="U311" s="28" t="str">
        <f>IF(Z311="","",COUNT($Z$4:Z311))</f>
        <v/>
      </c>
      <c r="V311" s="73" t="str">
        <f t="shared" si="5"/>
        <v/>
      </c>
      <c r="W311" s="113" t="str">
        <f>IF(OR($B311="",$B311=$B312),"",SUMIF($B$4:$B311,$B311,Q$4:Q311))</f>
        <v/>
      </c>
      <c r="X311" s="113" t="str">
        <f>IF(OR($B311="",$B311=$B312),"",SUMIF($B$4:$B311,$B311,K$4:K311)-Y311)</f>
        <v/>
      </c>
      <c r="Y311" s="113" t="str">
        <f>IF(OR($B311="",$B311=$B312),"",SUMIFS(K$4:K311,B$4:B311,$B311,F$4:F311,$Y$3))</f>
        <v/>
      </c>
      <c r="Z311" s="113" t="str">
        <f>IF(OR($B311="",$B311=$B312),"",SUMIF($B$4:$B311,$B311,S$4:S311))</f>
        <v/>
      </c>
    </row>
    <row r="312" spans="1:26" ht="25.05" customHeight="1" x14ac:dyDescent="0.2">
      <c r="A312" s="133" t="str">
        <f>IF(OR(B312="",AND(B311=B312,D311=D312)),"",MAX($A$4:A311)+1)</f>
        <v/>
      </c>
      <c r="B312" s="73" t="str">
        <f>IFERROR(INDEX(入力!$BV$3:$CN$1048576,MATCH(ROW(B312)-ROW(B$3),入力!$BB$3:$BB$1048576,0),MATCH(B$3,入力!$BV$2:$CN$2,0)),"")</f>
        <v/>
      </c>
      <c r="C312" s="74" t="str">
        <f>IFERROR(INDEX(入力!$BV$3:$CN$1048576,MATCH(ROW(C312)-ROW(C$3),入力!$BB$3:$BB$1048576,0),MATCH(C$3,入力!$BV$2:$CN$2,0)),"")</f>
        <v/>
      </c>
      <c r="D312" s="75" t="str">
        <f>IFERROR(INDEX(入力!$BO$3:$BO$1048576,MATCH(ROW(D312)-ROW(D$3),入力!$BB$3:$BB$1048576,0),0),"")</f>
        <v/>
      </c>
      <c r="E312" s="74" t="str">
        <f>IFERROR(INDEX(入力!$BV$3:$CN$1048576,MATCH(ROW(E312)-ROW(E$3),入力!$BB$3:$BB$1048576,0),MATCH(E$3,入力!$BV$2:$CN$2,0)),"")</f>
        <v/>
      </c>
      <c r="F312" s="74" t="str">
        <f>IFERROR(INDEX(入力!$BV$3:$CN$1048576,MATCH(ROW(F312)-ROW(F$3),入力!$BB$3:$BB$1048576,0),MATCH(F$3,入力!$BV$2:$CN$2,0)),"")</f>
        <v/>
      </c>
      <c r="G312" s="74" t="str">
        <f>IFERROR(INDEX(入力!$BV$3:$CN$1048576,MATCH(ROW(G312)-ROW(G$3),入力!$BB$3:$BB$1048576,0),MATCH(G$3,入力!$BV$2:$CN$2,0)),"")</f>
        <v/>
      </c>
      <c r="H312" s="75" t="str">
        <f>IFERROR(INDEX(入力!$BV$3:$CN$1048576,MATCH(ROW(H312)-ROW(H$3),入力!$BB$3:$BB$1048576,0),MATCH(H$3,入力!$BV$2:$CN$2,0)),"")</f>
        <v/>
      </c>
      <c r="I312" s="76" t="str">
        <f>IFERROR(INDEX(入力!$BV$3:$CN$1048576,MATCH(ROW(I312)-ROW(I$3),入力!$BB$3:$BB$1048576,0),MATCH(I$3,入力!$BV$2:$CN$2,0)),"")</f>
        <v/>
      </c>
      <c r="J312" s="75" t="str">
        <f>IFERROR(INDEX(入力!$BV$3:$CN$1048576,MATCH(ROW(J312)-ROW(J$3),入力!$BB$3:$BB$1048576,0),MATCH(J$3,入力!$BV$2:$CN$2,0)),"")</f>
        <v/>
      </c>
      <c r="K312" s="75" t="str">
        <f>IFERROR(INDEX(入力!$BV$3:$CN$1048576,MATCH(ROW(K312)-ROW(K$3),入力!$BB$3:$BB$1048576,0),MATCH(K$3,入力!$BV$2:$CN$2,0)),"")</f>
        <v/>
      </c>
      <c r="L312" s="75" t="str">
        <f>IFERROR(INDEX(入力!$BV$3:$CN$1048576,MATCH(ROW(L312)-ROW(L$3),入力!$BB$3:$BB$1048576,0),MATCH(L$3,入力!$BV$2:$CN$2,0)),"")</f>
        <v/>
      </c>
      <c r="M312" s="117" t="str">
        <f>IFERROR(IF(履歴検索!$A312="","",INDEX(入力!$BV$3:$CN$1048576,MATCH(ROW(M312)-ROW(M$3),入力!$BB$3:$BB$1048576,0),MATCH(M$3,入力!$BV$2:$CN$2,0))),"")</f>
        <v/>
      </c>
      <c r="N312" s="75" t="str">
        <f>IFERROR(INDEX(入力!$BV$3:$CN$1048576,MATCH(ROW(N312)-ROW(N$3),入力!$BB$3:$BB$1048576,0),MATCH(N$3,入力!$BV$2:$CN$2,0)),"")</f>
        <v/>
      </c>
      <c r="O312" s="294" t="str">
        <f>IFERROR(INDEX(入力!$CJ$3:$CN$1048576,MATCH(ROW(O312)-ROW(O$3),入力!$BB$3:$BB$1048576,0),MATCH(O$3,入力!$CJ$2:$CN$2,0)),"")</f>
        <v/>
      </c>
      <c r="P312" s="294" t="str">
        <f>IFERROR(INDEX(入力!$CJ$3:$CN$1048576,MATCH(ROW(P312)-ROW(P$3),入力!$BB$3:$BB$1048576,0),MATCH(P$3,入力!$CJ$2:$CN$2,0)),"")</f>
        <v/>
      </c>
      <c r="Q312" s="294" t="str">
        <f>IFERROR(INDEX(入力!$BV$3:$CN$1048576,MATCH(ROW(Q312)-ROW(Q$3),入力!$BB$3:$BB$1048576,0),MATCH(Q$3,入力!$BV$2:$CN$2,0)),"")</f>
        <v/>
      </c>
      <c r="R312" s="77" t="str">
        <f>IFERROR(INDEX(入力!$BV$3:$CN$1048576,MATCH(ROW(R312)-ROW(R$3),入力!$BB$3:$BB$1048576,0),MATCH(R$3,入力!$BV$2:$CN$2,0)),"")</f>
        <v/>
      </c>
      <c r="S312" s="77" t="str">
        <f>IFERROR(INDEX(入力!$BV$3:$CN$1048576,MATCH(ROW(S312)-ROW(S$3),入力!$BB$3:$BB$1048576,0),MATCH(S$3,入力!$BV$2:$CN$2,0)),"")</f>
        <v/>
      </c>
      <c r="U312" s="28" t="str">
        <f>IF(Z312="","",COUNT($Z$4:Z312))</f>
        <v/>
      </c>
      <c r="V312" s="73" t="str">
        <f t="shared" si="5"/>
        <v/>
      </c>
      <c r="W312" s="113" t="str">
        <f>IF(OR($B312="",$B312=$B313),"",SUMIF($B$4:$B312,$B312,Q$4:Q312))</f>
        <v/>
      </c>
      <c r="X312" s="113" t="str">
        <f>IF(OR($B312="",$B312=$B313),"",SUMIF($B$4:$B312,$B312,K$4:K312)-Y312)</f>
        <v/>
      </c>
      <c r="Y312" s="113" t="str">
        <f>IF(OR($B312="",$B312=$B313),"",SUMIFS(K$4:K312,B$4:B312,$B312,F$4:F312,$Y$3))</f>
        <v/>
      </c>
      <c r="Z312" s="113" t="str">
        <f>IF(OR($B312="",$B312=$B313),"",SUMIF($B$4:$B312,$B312,S$4:S312))</f>
        <v/>
      </c>
    </row>
    <row r="313" spans="1:26" ht="25.05" customHeight="1" x14ac:dyDescent="0.2">
      <c r="A313" s="133" t="str">
        <f>IF(OR(B313="",AND(B312=B313,D312=D313)),"",MAX($A$4:A312)+1)</f>
        <v/>
      </c>
      <c r="B313" s="73" t="str">
        <f>IFERROR(INDEX(入力!$BV$3:$CN$1048576,MATCH(ROW(B313)-ROW(B$3),入力!$BB$3:$BB$1048576,0),MATCH(B$3,入力!$BV$2:$CN$2,0)),"")</f>
        <v/>
      </c>
      <c r="C313" s="74" t="str">
        <f>IFERROR(INDEX(入力!$BV$3:$CN$1048576,MATCH(ROW(C313)-ROW(C$3),入力!$BB$3:$BB$1048576,0),MATCH(C$3,入力!$BV$2:$CN$2,0)),"")</f>
        <v/>
      </c>
      <c r="D313" s="75" t="str">
        <f>IFERROR(INDEX(入力!$BO$3:$BO$1048576,MATCH(ROW(D313)-ROW(D$3),入力!$BB$3:$BB$1048576,0),0),"")</f>
        <v/>
      </c>
      <c r="E313" s="74" t="str">
        <f>IFERROR(INDEX(入力!$BV$3:$CN$1048576,MATCH(ROW(E313)-ROW(E$3),入力!$BB$3:$BB$1048576,0),MATCH(E$3,入力!$BV$2:$CN$2,0)),"")</f>
        <v/>
      </c>
      <c r="F313" s="74" t="str">
        <f>IFERROR(INDEX(入力!$BV$3:$CN$1048576,MATCH(ROW(F313)-ROW(F$3),入力!$BB$3:$BB$1048576,0),MATCH(F$3,入力!$BV$2:$CN$2,0)),"")</f>
        <v/>
      </c>
      <c r="G313" s="74" t="str">
        <f>IFERROR(INDEX(入力!$BV$3:$CN$1048576,MATCH(ROW(G313)-ROW(G$3),入力!$BB$3:$BB$1048576,0),MATCH(G$3,入力!$BV$2:$CN$2,0)),"")</f>
        <v/>
      </c>
      <c r="H313" s="75" t="str">
        <f>IFERROR(INDEX(入力!$BV$3:$CN$1048576,MATCH(ROW(H313)-ROW(H$3),入力!$BB$3:$BB$1048576,0),MATCH(H$3,入力!$BV$2:$CN$2,0)),"")</f>
        <v/>
      </c>
      <c r="I313" s="76" t="str">
        <f>IFERROR(INDEX(入力!$BV$3:$CN$1048576,MATCH(ROW(I313)-ROW(I$3),入力!$BB$3:$BB$1048576,0),MATCH(I$3,入力!$BV$2:$CN$2,0)),"")</f>
        <v/>
      </c>
      <c r="J313" s="75" t="str">
        <f>IFERROR(INDEX(入力!$BV$3:$CN$1048576,MATCH(ROW(J313)-ROW(J$3),入力!$BB$3:$BB$1048576,0),MATCH(J$3,入力!$BV$2:$CN$2,0)),"")</f>
        <v/>
      </c>
      <c r="K313" s="75" t="str">
        <f>IFERROR(INDEX(入力!$BV$3:$CN$1048576,MATCH(ROW(K313)-ROW(K$3),入力!$BB$3:$BB$1048576,0),MATCH(K$3,入力!$BV$2:$CN$2,0)),"")</f>
        <v/>
      </c>
      <c r="L313" s="75" t="str">
        <f>IFERROR(INDEX(入力!$BV$3:$CN$1048576,MATCH(ROW(L313)-ROW(L$3),入力!$BB$3:$BB$1048576,0),MATCH(L$3,入力!$BV$2:$CN$2,0)),"")</f>
        <v/>
      </c>
      <c r="M313" s="117" t="str">
        <f>IFERROR(IF(履歴検索!$A313="","",INDEX(入力!$BV$3:$CN$1048576,MATCH(ROW(M313)-ROW(M$3),入力!$BB$3:$BB$1048576,0),MATCH(M$3,入力!$BV$2:$CN$2,0))),"")</f>
        <v/>
      </c>
      <c r="N313" s="75" t="str">
        <f>IFERROR(INDEX(入力!$BV$3:$CN$1048576,MATCH(ROW(N313)-ROW(N$3),入力!$BB$3:$BB$1048576,0),MATCH(N$3,入力!$BV$2:$CN$2,0)),"")</f>
        <v/>
      </c>
      <c r="O313" s="294" t="str">
        <f>IFERROR(INDEX(入力!$CJ$3:$CN$1048576,MATCH(ROW(O313)-ROW(O$3),入力!$BB$3:$BB$1048576,0),MATCH(O$3,入力!$CJ$2:$CN$2,0)),"")</f>
        <v/>
      </c>
      <c r="P313" s="294" t="str">
        <f>IFERROR(INDEX(入力!$CJ$3:$CN$1048576,MATCH(ROW(P313)-ROW(P$3),入力!$BB$3:$BB$1048576,0),MATCH(P$3,入力!$CJ$2:$CN$2,0)),"")</f>
        <v/>
      </c>
      <c r="Q313" s="294" t="str">
        <f>IFERROR(INDEX(入力!$BV$3:$CN$1048576,MATCH(ROW(Q313)-ROW(Q$3),入力!$BB$3:$BB$1048576,0),MATCH(Q$3,入力!$BV$2:$CN$2,0)),"")</f>
        <v/>
      </c>
      <c r="R313" s="77" t="str">
        <f>IFERROR(INDEX(入力!$BV$3:$CN$1048576,MATCH(ROW(R313)-ROW(R$3),入力!$BB$3:$BB$1048576,0),MATCH(R$3,入力!$BV$2:$CN$2,0)),"")</f>
        <v/>
      </c>
      <c r="S313" s="77" t="str">
        <f>IFERROR(INDEX(入力!$BV$3:$CN$1048576,MATCH(ROW(S313)-ROW(S$3),入力!$BB$3:$BB$1048576,0),MATCH(S$3,入力!$BV$2:$CN$2,0)),"")</f>
        <v/>
      </c>
      <c r="U313" s="28" t="str">
        <f>IF(Z313="","",COUNT($Z$4:Z313))</f>
        <v/>
      </c>
      <c r="V313" s="73" t="str">
        <f t="shared" si="5"/>
        <v/>
      </c>
      <c r="W313" s="113" t="str">
        <f>IF(OR($B313="",$B313=$B314),"",SUMIF($B$4:$B313,$B313,Q$4:Q313))</f>
        <v/>
      </c>
      <c r="X313" s="113" t="str">
        <f>IF(OR($B313="",$B313=$B314),"",SUMIF($B$4:$B313,$B313,K$4:K313)-Y313)</f>
        <v/>
      </c>
      <c r="Y313" s="113" t="str">
        <f>IF(OR($B313="",$B313=$B314),"",SUMIFS(K$4:K313,B$4:B313,$B313,F$4:F313,$Y$3))</f>
        <v/>
      </c>
      <c r="Z313" s="113" t="str">
        <f>IF(OR($B313="",$B313=$B314),"",SUMIF($B$4:$B313,$B313,S$4:S313))</f>
        <v/>
      </c>
    </row>
    <row r="314" spans="1:26" ht="25.05" customHeight="1" x14ac:dyDescent="0.2">
      <c r="A314" s="133" t="str">
        <f>IF(OR(B314="",AND(B313=B314,D313=D314)),"",MAX($A$4:A313)+1)</f>
        <v/>
      </c>
      <c r="B314" s="73" t="str">
        <f>IFERROR(INDEX(入力!$BV$3:$CN$1048576,MATCH(ROW(B314)-ROW(B$3),入力!$BB$3:$BB$1048576,0),MATCH(B$3,入力!$BV$2:$CN$2,0)),"")</f>
        <v/>
      </c>
      <c r="C314" s="74" t="str">
        <f>IFERROR(INDEX(入力!$BV$3:$CN$1048576,MATCH(ROW(C314)-ROW(C$3),入力!$BB$3:$BB$1048576,0),MATCH(C$3,入力!$BV$2:$CN$2,0)),"")</f>
        <v/>
      </c>
      <c r="D314" s="75" t="str">
        <f>IFERROR(INDEX(入力!$BO$3:$BO$1048576,MATCH(ROW(D314)-ROW(D$3),入力!$BB$3:$BB$1048576,0),0),"")</f>
        <v/>
      </c>
      <c r="E314" s="74" t="str">
        <f>IFERROR(INDEX(入力!$BV$3:$CN$1048576,MATCH(ROW(E314)-ROW(E$3),入力!$BB$3:$BB$1048576,0),MATCH(E$3,入力!$BV$2:$CN$2,0)),"")</f>
        <v/>
      </c>
      <c r="F314" s="74" t="str">
        <f>IFERROR(INDEX(入力!$BV$3:$CN$1048576,MATCH(ROW(F314)-ROW(F$3),入力!$BB$3:$BB$1048576,0),MATCH(F$3,入力!$BV$2:$CN$2,0)),"")</f>
        <v/>
      </c>
      <c r="G314" s="74" t="str">
        <f>IFERROR(INDEX(入力!$BV$3:$CN$1048576,MATCH(ROW(G314)-ROW(G$3),入力!$BB$3:$BB$1048576,0),MATCH(G$3,入力!$BV$2:$CN$2,0)),"")</f>
        <v/>
      </c>
      <c r="H314" s="75" t="str">
        <f>IFERROR(INDEX(入力!$BV$3:$CN$1048576,MATCH(ROW(H314)-ROW(H$3),入力!$BB$3:$BB$1048576,0),MATCH(H$3,入力!$BV$2:$CN$2,0)),"")</f>
        <v/>
      </c>
      <c r="I314" s="76" t="str">
        <f>IFERROR(INDEX(入力!$BV$3:$CN$1048576,MATCH(ROW(I314)-ROW(I$3),入力!$BB$3:$BB$1048576,0),MATCH(I$3,入力!$BV$2:$CN$2,0)),"")</f>
        <v/>
      </c>
      <c r="J314" s="75" t="str">
        <f>IFERROR(INDEX(入力!$BV$3:$CN$1048576,MATCH(ROW(J314)-ROW(J$3),入力!$BB$3:$BB$1048576,0),MATCH(J$3,入力!$BV$2:$CN$2,0)),"")</f>
        <v/>
      </c>
      <c r="K314" s="75" t="str">
        <f>IFERROR(INDEX(入力!$BV$3:$CN$1048576,MATCH(ROW(K314)-ROW(K$3),入力!$BB$3:$BB$1048576,0),MATCH(K$3,入力!$BV$2:$CN$2,0)),"")</f>
        <v/>
      </c>
      <c r="L314" s="75" t="str">
        <f>IFERROR(INDEX(入力!$BV$3:$CN$1048576,MATCH(ROW(L314)-ROW(L$3),入力!$BB$3:$BB$1048576,0),MATCH(L$3,入力!$BV$2:$CN$2,0)),"")</f>
        <v/>
      </c>
      <c r="M314" s="117" t="str">
        <f>IFERROR(IF(履歴検索!$A314="","",INDEX(入力!$BV$3:$CN$1048576,MATCH(ROW(M314)-ROW(M$3),入力!$BB$3:$BB$1048576,0),MATCH(M$3,入力!$BV$2:$CN$2,0))),"")</f>
        <v/>
      </c>
      <c r="N314" s="75" t="str">
        <f>IFERROR(INDEX(入力!$BV$3:$CN$1048576,MATCH(ROW(N314)-ROW(N$3),入力!$BB$3:$BB$1048576,0),MATCH(N$3,入力!$BV$2:$CN$2,0)),"")</f>
        <v/>
      </c>
      <c r="O314" s="294" t="str">
        <f>IFERROR(INDEX(入力!$CJ$3:$CN$1048576,MATCH(ROW(O314)-ROW(O$3),入力!$BB$3:$BB$1048576,0),MATCH(O$3,入力!$CJ$2:$CN$2,0)),"")</f>
        <v/>
      </c>
      <c r="P314" s="294" t="str">
        <f>IFERROR(INDEX(入力!$CJ$3:$CN$1048576,MATCH(ROW(P314)-ROW(P$3),入力!$BB$3:$BB$1048576,0),MATCH(P$3,入力!$CJ$2:$CN$2,0)),"")</f>
        <v/>
      </c>
      <c r="Q314" s="294" t="str">
        <f>IFERROR(INDEX(入力!$BV$3:$CN$1048576,MATCH(ROW(Q314)-ROW(Q$3),入力!$BB$3:$BB$1048576,0),MATCH(Q$3,入力!$BV$2:$CN$2,0)),"")</f>
        <v/>
      </c>
      <c r="R314" s="77" t="str">
        <f>IFERROR(INDEX(入力!$BV$3:$CN$1048576,MATCH(ROW(R314)-ROW(R$3),入力!$BB$3:$BB$1048576,0),MATCH(R$3,入力!$BV$2:$CN$2,0)),"")</f>
        <v/>
      </c>
      <c r="S314" s="77" t="str">
        <f>IFERROR(INDEX(入力!$BV$3:$CN$1048576,MATCH(ROW(S314)-ROW(S$3),入力!$BB$3:$BB$1048576,0),MATCH(S$3,入力!$BV$2:$CN$2,0)),"")</f>
        <v/>
      </c>
      <c r="U314" s="28" t="str">
        <f>IF(Z314="","",COUNT($Z$4:Z314))</f>
        <v/>
      </c>
      <c r="V314" s="73" t="str">
        <f t="shared" si="5"/>
        <v/>
      </c>
      <c r="W314" s="113" t="str">
        <f>IF(OR($B314="",$B314=$B315),"",SUMIF($B$4:$B314,$B314,Q$4:Q314))</f>
        <v/>
      </c>
      <c r="X314" s="113" t="str">
        <f>IF(OR($B314="",$B314=$B315),"",SUMIF($B$4:$B314,$B314,K$4:K314)-Y314)</f>
        <v/>
      </c>
      <c r="Y314" s="113" t="str">
        <f>IF(OR($B314="",$B314=$B315),"",SUMIFS(K$4:K314,B$4:B314,$B314,F$4:F314,$Y$3))</f>
        <v/>
      </c>
      <c r="Z314" s="113" t="str">
        <f>IF(OR($B314="",$B314=$B315),"",SUMIF($B$4:$B314,$B314,S$4:S314))</f>
        <v/>
      </c>
    </row>
    <row r="315" spans="1:26" ht="25.05" customHeight="1" x14ac:dyDescent="0.2">
      <c r="A315" s="133" t="str">
        <f>IF(OR(B315="",AND(B314=B315,D314=D315)),"",MAX($A$4:A314)+1)</f>
        <v/>
      </c>
      <c r="B315" s="73" t="str">
        <f>IFERROR(INDEX(入力!$BV$3:$CN$1048576,MATCH(ROW(B315)-ROW(B$3),入力!$BB$3:$BB$1048576,0),MATCH(B$3,入力!$BV$2:$CN$2,0)),"")</f>
        <v/>
      </c>
      <c r="C315" s="74" t="str">
        <f>IFERROR(INDEX(入力!$BV$3:$CN$1048576,MATCH(ROW(C315)-ROW(C$3),入力!$BB$3:$BB$1048576,0),MATCH(C$3,入力!$BV$2:$CN$2,0)),"")</f>
        <v/>
      </c>
      <c r="D315" s="75" t="str">
        <f>IFERROR(INDEX(入力!$BO$3:$BO$1048576,MATCH(ROW(D315)-ROW(D$3),入力!$BB$3:$BB$1048576,0),0),"")</f>
        <v/>
      </c>
      <c r="E315" s="74" t="str">
        <f>IFERROR(INDEX(入力!$BV$3:$CN$1048576,MATCH(ROW(E315)-ROW(E$3),入力!$BB$3:$BB$1048576,0),MATCH(E$3,入力!$BV$2:$CN$2,0)),"")</f>
        <v/>
      </c>
      <c r="F315" s="74" t="str">
        <f>IFERROR(INDEX(入力!$BV$3:$CN$1048576,MATCH(ROW(F315)-ROW(F$3),入力!$BB$3:$BB$1048576,0),MATCH(F$3,入力!$BV$2:$CN$2,0)),"")</f>
        <v/>
      </c>
      <c r="G315" s="74" t="str">
        <f>IFERROR(INDEX(入力!$BV$3:$CN$1048576,MATCH(ROW(G315)-ROW(G$3),入力!$BB$3:$BB$1048576,0),MATCH(G$3,入力!$BV$2:$CN$2,0)),"")</f>
        <v/>
      </c>
      <c r="H315" s="75" t="str">
        <f>IFERROR(INDEX(入力!$BV$3:$CN$1048576,MATCH(ROW(H315)-ROW(H$3),入力!$BB$3:$BB$1048576,0),MATCH(H$3,入力!$BV$2:$CN$2,0)),"")</f>
        <v/>
      </c>
      <c r="I315" s="76" t="str">
        <f>IFERROR(INDEX(入力!$BV$3:$CN$1048576,MATCH(ROW(I315)-ROW(I$3),入力!$BB$3:$BB$1048576,0),MATCH(I$3,入力!$BV$2:$CN$2,0)),"")</f>
        <v/>
      </c>
      <c r="J315" s="75" t="str">
        <f>IFERROR(INDEX(入力!$BV$3:$CN$1048576,MATCH(ROW(J315)-ROW(J$3),入力!$BB$3:$BB$1048576,0),MATCH(J$3,入力!$BV$2:$CN$2,0)),"")</f>
        <v/>
      </c>
      <c r="K315" s="75" t="str">
        <f>IFERROR(INDEX(入力!$BV$3:$CN$1048576,MATCH(ROW(K315)-ROW(K$3),入力!$BB$3:$BB$1048576,0),MATCH(K$3,入力!$BV$2:$CN$2,0)),"")</f>
        <v/>
      </c>
      <c r="L315" s="75" t="str">
        <f>IFERROR(INDEX(入力!$BV$3:$CN$1048576,MATCH(ROW(L315)-ROW(L$3),入力!$BB$3:$BB$1048576,0),MATCH(L$3,入力!$BV$2:$CN$2,0)),"")</f>
        <v/>
      </c>
      <c r="M315" s="117" t="str">
        <f>IFERROR(IF(履歴検索!$A315="","",INDEX(入力!$BV$3:$CN$1048576,MATCH(ROW(M315)-ROW(M$3),入力!$BB$3:$BB$1048576,0),MATCH(M$3,入力!$BV$2:$CN$2,0))),"")</f>
        <v/>
      </c>
      <c r="N315" s="75" t="str">
        <f>IFERROR(INDEX(入力!$BV$3:$CN$1048576,MATCH(ROW(N315)-ROW(N$3),入力!$BB$3:$BB$1048576,0),MATCH(N$3,入力!$BV$2:$CN$2,0)),"")</f>
        <v/>
      </c>
      <c r="O315" s="294" t="str">
        <f>IFERROR(INDEX(入力!$CJ$3:$CN$1048576,MATCH(ROW(O315)-ROW(O$3),入力!$BB$3:$BB$1048576,0),MATCH(O$3,入力!$CJ$2:$CN$2,0)),"")</f>
        <v/>
      </c>
      <c r="P315" s="294" t="str">
        <f>IFERROR(INDEX(入力!$CJ$3:$CN$1048576,MATCH(ROW(P315)-ROW(P$3),入力!$BB$3:$BB$1048576,0),MATCH(P$3,入力!$CJ$2:$CN$2,0)),"")</f>
        <v/>
      </c>
      <c r="Q315" s="294" t="str">
        <f>IFERROR(INDEX(入力!$BV$3:$CN$1048576,MATCH(ROW(Q315)-ROW(Q$3),入力!$BB$3:$BB$1048576,0),MATCH(Q$3,入力!$BV$2:$CN$2,0)),"")</f>
        <v/>
      </c>
      <c r="R315" s="77" t="str">
        <f>IFERROR(INDEX(入力!$BV$3:$CN$1048576,MATCH(ROW(R315)-ROW(R$3),入力!$BB$3:$BB$1048576,0),MATCH(R$3,入力!$BV$2:$CN$2,0)),"")</f>
        <v/>
      </c>
      <c r="S315" s="77" t="str">
        <f>IFERROR(INDEX(入力!$BV$3:$CN$1048576,MATCH(ROW(S315)-ROW(S$3),入力!$BB$3:$BB$1048576,0),MATCH(S$3,入力!$BV$2:$CN$2,0)),"")</f>
        <v/>
      </c>
      <c r="U315" s="28" t="str">
        <f>IF(Z315="","",COUNT($Z$4:Z315))</f>
        <v/>
      </c>
      <c r="V315" s="73" t="str">
        <f t="shared" si="5"/>
        <v/>
      </c>
      <c r="W315" s="113" t="str">
        <f>IF(OR($B315="",$B315=$B316),"",SUMIF($B$4:$B315,$B315,Q$4:Q315))</f>
        <v/>
      </c>
      <c r="X315" s="113" t="str">
        <f>IF(OR($B315="",$B315=$B316),"",SUMIF($B$4:$B315,$B315,K$4:K315)-Y315)</f>
        <v/>
      </c>
      <c r="Y315" s="113" t="str">
        <f>IF(OR($B315="",$B315=$B316),"",SUMIFS(K$4:K315,B$4:B315,$B315,F$4:F315,$Y$3))</f>
        <v/>
      </c>
      <c r="Z315" s="113" t="str">
        <f>IF(OR($B315="",$B315=$B316),"",SUMIF($B$4:$B315,$B315,S$4:S315))</f>
        <v/>
      </c>
    </row>
    <row r="316" spans="1:26" ht="25.05" customHeight="1" x14ac:dyDescent="0.2">
      <c r="A316" s="133" t="str">
        <f>IF(OR(B316="",AND(B315=B316,D315=D316)),"",MAX($A$4:A315)+1)</f>
        <v/>
      </c>
      <c r="B316" s="73" t="str">
        <f>IFERROR(INDEX(入力!$BV$3:$CN$1048576,MATCH(ROW(B316)-ROW(B$3),入力!$BB$3:$BB$1048576,0),MATCH(B$3,入力!$BV$2:$CN$2,0)),"")</f>
        <v/>
      </c>
      <c r="C316" s="74" t="str">
        <f>IFERROR(INDEX(入力!$BV$3:$CN$1048576,MATCH(ROW(C316)-ROW(C$3),入力!$BB$3:$BB$1048576,0),MATCH(C$3,入力!$BV$2:$CN$2,0)),"")</f>
        <v/>
      </c>
      <c r="D316" s="75" t="str">
        <f>IFERROR(INDEX(入力!$BO$3:$BO$1048576,MATCH(ROW(D316)-ROW(D$3),入力!$BB$3:$BB$1048576,0),0),"")</f>
        <v/>
      </c>
      <c r="E316" s="74" t="str">
        <f>IFERROR(INDEX(入力!$BV$3:$CN$1048576,MATCH(ROW(E316)-ROW(E$3),入力!$BB$3:$BB$1048576,0),MATCH(E$3,入力!$BV$2:$CN$2,0)),"")</f>
        <v/>
      </c>
      <c r="F316" s="74" t="str">
        <f>IFERROR(INDEX(入力!$BV$3:$CN$1048576,MATCH(ROW(F316)-ROW(F$3),入力!$BB$3:$BB$1048576,0),MATCH(F$3,入力!$BV$2:$CN$2,0)),"")</f>
        <v/>
      </c>
      <c r="G316" s="74" t="str">
        <f>IFERROR(INDEX(入力!$BV$3:$CN$1048576,MATCH(ROW(G316)-ROW(G$3),入力!$BB$3:$BB$1048576,0),MATCH(G$3,入力!$BV$2:$CN$2,0)),"")</f>
        <v/>
      </c>
      <c r="H316" s="75" t="str">
        <f>IFERROR(INDEX(入力!$BV$3:$CN$1048576,MATCH(ROW(H316)-ROW(H$3),入力!$BB$3:$BB$1048576,0),MATCH(H$3,入力!$BV$2:$CN$2,0)),"")</f>
        <v/>
      </c>
      <c r="I316" s="76" t="str">
        <f>IFERROR(INDEX(入力!$BV$3:$CN$1048576,MATCH(ROW(I316)-ROW(I$3),入力!$BB$3:$BB$1048576,0),MATCH(I$3,入力!$BV$2:$CN$2,0)),"")</f>
        <v/>
      </c>
      <c r="J316" s="75" t="str">
        <f>IFERROR(INDEX(入力!$BV$3:$CN$1048576,MATCH(ROW(J316)-ROW(J$3),入力!$BB$3:$BB$1048576,0),MATCH(J$3,入力!$BV$2:$CN$2,0)),"")</f>
        <v/>
      </c>
      <c r="K316" s="75" t="str">
        <f>IFERROR(INDEX(入力!$BV$3:$CN$1048576,MATCH(ROW(K316)-ROW(K$3),入力!$BB$3:$BB$1048576,0),MATCH(K$3,入力!$BV$2:$CN$2,0)),"")</f>
        <v/>
      </c>
      <c r="L316" s="75" t="str">
        <f>IFERROR(INDEX(入力!$BV$3:$CN$1048576,MATCH(ROW(L316)-ROW(L$3),入力!$BB$3:$BB$1048576,0),MATCH(L$3,入力!$BV$2:$CN$2,0)),"")</f>
        <v/>
      </c>
      <c r="M316" s="117" t="str">
        <f>IFERROR(IF(履歴検索!$A316="","",INDEX(入力!$BV$3:$CN$1048576,MATCH(ROW(M316)-ROW(M$3),入力!$BB$3:$BB$1048576,0),MATCH(M$3,入力!$BV$2:$CN$2,0))),"")</f>
        <v/>
      </c>
      <c r="N316" s="75" t="str">
        <f>IFERROR(INDEX(入力!$BV$3:$CN$1048576,MATCH(ROW(N316)-ROW(N$3),入力!$BB$3:$BB$1048576,0),MATCH(N$3,入力!$BV$2:$CN$2,0)),"")</f>
        <v/>
      </c>
      <c r="O316" s="294" t="str">
        <f>IFERROR(INDEX(入力!$CJ$3:$CN$1048576,MATCH(ROW(O316)-ROW(O$3),入力!$BB$3:$BB$1048576,0),MATCH(O$3,入力!$CJ$2:$CN$2,0)),"")</f>
        <v/>
      </c>
      <c r="P316" s="294" t="str">
        <f>IFERROR(INDEX(入力!$CJ$3:$CN$1048576,MATCH(ROW(P316)-ROW(P$3),入力!$BB$3:$BB$1048576,0),MATCH(P$3,入力!$CJ$2:$CN$2,0)),"")</f>
        <v/>
      </c>
      <c r="Q316" s="294" t="str">
        <f>IFERROR(INDEX(入力!$BV$3:$CN$1048576,MATCH(ROW(Q316)-ROW(Q$3),入力!$BB$3:$BB$1048576,0),MATCH(Q$3,入力!$BV$2:$CN$2,0)),"")</f>
        <v/>
      </c>
      <c r="R316" s="77" t="str">
        <f>IFERROR(INDEX(入力!$BV$3:$CN$1048576,MATCH(ROW(R316)-ROW(R$3),入力!$BB$3:$BB$1048576,0),MATCH(R$3,入力!$BV$2:$CN$2,0)),"")</f>
        <v/>
      </c>
      <c r="S316" s="77" t="str">
        <f>IFERROR(INDEX(入力!$BV$3:$CN$1048576,MATCH(ROW(S316)-ROW(S$3),入力!$BB$3:$BB$1048576,0),MATCH(S$3,入力!$BV$2:$CN$2,0)),"")</f>
        <v/>
      </c>
      <c r="U316" s="28" t="str">
        <f>IF(Z316="","",COUNT($Z$4:Z316))</f>
        <v/>
      </c>
      <c r="V316" s="73" t="str">
        <f t="shared" si="5"/>
        <v/>
      </c>
      <c r="W316" s="113" t="str">
        <f>IF(OR($B316="",$B316=$B317),"",SUMIF($B$4:$B316,$B316,Q$4:Q316))</f>
        <v/>
      </c>
      <c r="X316" s="113" t="str">
        <f>IF(OR($B316="",$B316=$B317),"",SUMIF($B$4:$B316,$B316,K$4:K316)-Y316)</f>
        <v/>
      </c>
      <c r="Y316" s="113" t="str">
        <f>IF(OR($B316="",$B316=$B317),"",SUMIFS(K$4:K316,B$4:B316,$B316,F$4:F316,$Y$3))</f>
        <v/>
      </c>
      <c r="Z316" s="113" t="str">
        <f>IF(OR($B316="",$B316=$B317),"",SUMIF($B$4:$B316,$B316,S$4:S316))</f>
        <v/>
      </c>
    </row>
    <row r="317" spans="1:26" ht="25.05" customHeight="1" x14ac:dyDescent="0.2">
      <c r="A317" s="133" t="str">
        <f>IF(OR(B317="",AND(B316=B317,D316=D317)),"",MAX($A$4:A316)+1)</f>
        <v/>
      </c>
      <c r="B317" s="73" t="str">
        <f>IFERROR(INDEX(入力!$BV$3:$CN$1048576,MATCH(ROW(B317)-ROW(B$3),入力!$BB$3:$BB$1048576,0),MATCH(B$3,入力!$BV$2:$CN$2,0)),"")</f>
        <v/>
      </c>
      <c r="C317" s="74" t="str">
        <f>IFERROR(INDEX(入力!$BV$3:$CN$1048576,MATCH(ROW(C317)-ROW(C$3),入力!$BB$3:$BB$1048576,0),MATCH(C$3,入力!$BV$2:$CN$2,0)),"")</f>
        <v/>
      </c>
      <c r="D317" s="75" t="str">
        <f>IFERROR(INDEX(入力!$BO$3:$BO$1048576,MATCH(ROW(D317)-ROW(D$3),入力!$BB$3:$BB$1048576,0),0),"")</f>
        <v/>
      </c>
      <c r="E317" s="74" t="str">
        <f>IFERROR(INDEX(入力!$BV$3:$CN$1048576,MATCH(ROW(E317)-ROW(E$3),入力!$BB$3:$BB$1048576,0),MATCH(E$3,入力!$BV$2:$CN$2,0)),"")</f>
        <v/>
      </c>
      <c r="F317" s="74" t="str">
        <f>IFERROR(INDEX(入力!$BV$3:$CN$1048576,MATCH(ROW(F317)-ROW(F$3),入力!$BB$3:$BB$1048576,0),MATCH(F$3,入力!$BV$2:$CN$2,0)),"")</f>
        <v/>
      </c>
      <c r="G317" s="74" t="str">
        <f>IFERROR(INDEX(入力!$BV$3:$CN$1048576,MATCH(ROW(G317)-ROW(G$3),入力!$BB$3:$BB$1048576,0),MATCH(G$3,入力!$BV$2:$CN$2,0)),"")</f>
        <v/>
      </c>
      <c r="H317" s="75" t="str">
        <f>IFERROR(INDEX(入力!$BV$3:$CN$1048576,MATCH(ROW(H317)-ROW(H$3),入力!$BB$3:$BB$1048576,0),MATCH(H$3,入力!$BV$2:$CN$2,0)),"")</f>
        <v/>
      </c>
      <c r="I317" s="76" t="str">
        <f>IFERROR(INDEX(入力!$BV$3:$CN$1048576,MATCH(ROW(I317)-ROW(I$3),入力!$BB$3:$BB$1048576,0),MATCH(I$3,入力!$BV$2:$CN$2,0)),"")</f>
        <v/>
      </c>
      <c r="J317" s="75" t="str">
        <f>IFERROR(INDEX(入力!$BV$3:$CN$1048576,MATCH(ROW(J317)-ROW(J$3),入力!$BB$3:$BB$1048576,0),MATCH(J$3,入力!$BV$2:$CN$2,0)),"")</f>
        <v/>
      </c>
      <c r="K317" s="75" t="str">
        <f>IFERROR(INDEX(入力!$BV$3:$CN$1048576,MATCH(ROW(K317)-ROW(K$3),入力!$BB$3:$BB$1048576,0),MATCH(K$3,入力!$BV$2:$CN$2,0)),"")</f>
        <v/>
      </c>
      <c r="L317" s="75" t="str">
        <f>IFERROR(INDEX(入力!$BV$3:$CN$1048576,MATCH(ROW(L317)-ROW(L$3),入力!$BB$3:$BB$1048576,0),MATCH(L$3,入力!$BV$2:$CN$2,0)),"")</f>
        <v/>
      </c>
      <c r="M317" s="117" t="str">
        <f>IFERROR(IF(履歴検索!$A317="","",INDEX(入力!$BV$3:$CN$1048576,MATCH(ROW(M317)-ROW(M$3),入力!$BB$3:$BB$1048576,0),MATCH(M$3,入力!$BV$2:$CN$2,0))),"")</f>
        <v/>
      </c>
      <c r="N317" s="75" t="str">
        <f>IFERROR(INDEX(入力!$BV$3:$CN$1048576,MATCH(ROW(N317)-ROW(N$3),入力!$BB$3:$BB$1048576,0),MATCH(N$3,入力!$BV$2:$CN$2,0)),"")</f>
        <v/>
      </c>
      <c r="O317" s="294" t="str">
        <f>IFERROR(INDEX(入力!$CJ$3:$CN$1048576,MATCH(ROW(O317)-ROW(O$3),入力!$BB$3:$BB$1048576,0),MATCH(O$3,入力!$CJ$2:$CN$2,0)),"")</f>
        <v/>
      </c>
      <c r="P317" s="294" t="str">
        <f>IFERROR(INDEX(入力!$CJ$3:$CN$1048576,MATCH(ROW(P317)-ROW(P$3),入力!$BB$3:$BB$1048576,0),MATCH(P$3,入力!$CJ$2:$CN$2,0)),"")</f>
        <v/>
      </c>
      <c r="Q317" s="294" t="str">
        <f>IFERROR(INDEX(入力!$BV$3:$CN$1048576,MATCH(ROW(Q317)-ROW(Q$3),入力!$BB$3:$BB$1048576,0),MATCH(Q$3,入力!$BV$2:$CN$2,0)),"")</f>
        <v/>
      </c>
      <c r="R317" s="77" t="str">
        <f>IFERROR(INDEX(入力!$BV$3:$CN$1048576,MATCH(ROW(R317)-ROW(R$3),入力!$BB$3:$BB$1048576,0),MATCH(R$3,入力!$BV$2:$CN$2,0)),"")</f>
        <v/>
      </c>
      <c r="S317" s="77" t="str">
        <f>IFERROR(INDEX(入力!$BV$3:$CN$1048576,MATCH(ROW(S317)-ROW(S$3),入力!$BB$3:$BB$1048576,0),MATCH(S$3,入力!$BV$2:$CN$2,0)),"")</f>
        <v/>
      </c>
      <c r="U317" s="28" t="str">
        <f>IF(Z317="","",COUNT($Z$4:Z317))</f>
        <v/>
      </c>
      <c r="V317" s="73" t="str">
        <f t="shared" si="5"/>
        <v/>
      </c>
      <c r="W317" s="113" t="str">
        <f>IF(OR($B317="",$B317=$B318),"",SUMIF($B$4:$B317,$B317,Q$4:Q317))</f>
        <v/>
      </c>
      <c r="X317" s="113" t="str">
        <f>IF(OR($B317="",$B317=$B318),"",SUMIF($B$4:$B317,$B317,K$4:K317)-Y317)</f>
        <v/>
      </c>
      <c r="Y317" s="113" t="str">
        <f>IF(OR($B317="",$B317=$B318),"",SUMIFS(K$4:K317,B$4:B317,$B317,F$4:F317,$Y$3))</f>
        <v/>
      </c>
      <c r="Z317" s="113" t="str">
        <f>IF(OR($B317="",$B317=$B318),"",SUMIF($B$4:$B317,$B317,S$4:S317))</f>
        <v/>
      </c>
    </row>
    <row r="318" spans="1:26" ht="25.05" customHeight="1" x14ac:dyDescent="0.2">
      <c r="A318" s="133" t="str">
        <f>IF(OR(B318="",AND(B317=B318,D317=D318)),"",MAX($A$4:A317)+1)</f>
        <v/>
      </c>
      <c r="B318" s="73" t="str">
        <f>IFERROR(INDEX(入力!$BV$3:$CN$1048576,MATCH(ROW(B318)-ROW(B$3),入力!$BB$3:$BB$1048576,0),MATCH(B$3,入力!$BV$2:$CN$2,0)),"")</f>
        <v/>
      </c>
      <c r="C318" s="74" t="str">
        <f>IFERROR(INDEX(入力!$BV$3:$CN$1048576,MATCH(ROW(C318)-ROW(C$3),入力!$BB$3:$BB$1048576,0),MATCH(C$3,入力!$BV$2:$CN$2,0)),"")</f>
        <v/>
      </c>
      <c r="D318" s="75" t="str">
        <f>IFERROR(INDEX(入力!$BO$3:$BO$1048576,MATCH(ROW(D318)-ROW(D$3),入力!$BB$3:$BB$1048576,0),0),"")</f>
        <v/>
      </c>
      <c r="E318" s="74" t="str">
        <f>IFERROR(INDEX(入力!$BV$3:$CN$1048576,MATCH(ROW(E318)-ROW(E$3),入力!$BB$3:$BB$1048576,0),MATCH(E$3,入力!$BV$2:$CN$2,0)),"")</f>
        <v/>
      </c>
      <c r="F318" s="74" t="str">
        <f>IFERROR(INDEX(入力!$BV$3:$CN$1048576,MATCH(ROW(F318)-ROW(F$3),入力!$BB$3:$BB$1048576,0),MATCH(F$3,入力!$BV$2:$CN$2,0)),"")</f>
        <v/>
      </c>
      <c r="G318" s="74" t="str">
        <f>IFERROR(INDEX(入力!$BV$3:$CN$1048576,MATCH(ROW(G318)-ROW(G$3),入力!$BB$3:$BB$1048576,0),MATCH(G$3,入力!$BV$2:$CN$2,0)),"")</f>
        <v/>
      </c>
      <c r="H318" s="75" t="str">
        <f>IFERROR(INDEX(入力!$BV$3:$CN$1048576,MATCH(ROW(H318)-ROW(H$3),入力!$BB$3:$BB$1048576,0),MATCH(H$3,入力!$BV$2:$CN$2,0)),"")</f>
        <v/>
      </c>
      <c r="I318" s="76" t="str">
        <f>IFERROR(INDEX(入力!$BV$3:$CN$1048576,MATCH(ROW(I318)-ROW(I$3),入力!$BB$3:$BB$1048576,0),MATCH(I$3,入力!$BV$2:$CN$2,0)),"")</f>
        <v/>
      </c>
      <c r="J318" s="75" t="str">
        <f>IFERROR(INDEX(入力!$BV$3:$CN$1048576,MATCH(ROW(J318)-ROW(J$3),入力!$BB$3:$BB$1048576,0),MATCH(J$3,入力!$BV$2:$CN$2,0)),"")</f>
        <v/>
      </c>
      <c r="K318" s="75" t="str">
        <f>IFERROR(INDEX(入力!$BV$3:$CN$1048576,MATCH(ROW(K318)-ROW(K$3),入力!$BB$3:$BB$1048576,0),MATCH(K$3,入力!$BV$2:$CN$2,0)),"")</f>
        <v/>
      </c>
      <c r="L318" s="75" t="str">
        <f>IFERROR(INDEX(入力!$BV$3:$CN$1048576,MATCH(ROW(L318)-ROW(L$3),入力!$BB$3:$BB$1048576,0),MATCH(L$3,入力!$BV$2:$CN$2,0)),"")</f>
        <v/>
      </c>
      <c r="M318" s="117" t="str">
        <f>IFERROR(IF(履歴検索!$A318="","",INDEX(入力!$BV$3:$CN$1048576,MATCH(ROW(M318)-ROW(M$3),入力!$BB$3:$BB$1048576,0),MATCH(M$3,入力!$BV$2:$CN$2,0))),"")</f>
        <v/>
      </c>
      <c r="N318" s="75" t="str">
        <f>IFERROR(INDEX(入力!$BV$3:$CN$1048576,MATCH(ROW(N318)-ROW(N$3),入力!$BB$3:$BB$1048576,0),MATCH(N$3,入力!$BV$2:$CN$2,0)),"")</f>
        <v/>
      </c>
      <c r="O318" s="294" t="str">
        <f>IFERROR(INDEX(入力!$CJ$3:$CN$1048576,MATCH(ROW(O318)-ROW(O$3),入力!$BB$3:$BB$1048576,0),MATCH(O$3,入力!$CJ$2:$CN$2,0)),"")</f>
        <v/>
      </c>
      <c r="P318" s="294" t="str">
        <f>IFERROR(INDEX(入力!$CJ$3:$CN$1048576,MATCH(ROW(P318)-ROW(P$3),入力!$BB$3:$BB$1048576,0),MATCH(P$3,入力!$CJ$2:$CN$2,0)),"")</f>
        <v/>
      </c>
      <c r="Q318" s="294" t="str">
        <f>IFERROR(INDEX(入力!$BV$3:$CN$1048576,MATCH(ROW(Q318)-ROW(Q$3),入力!$BB$3:$BB$1048576,0),MATCH(Q$3,入力!$BV$2:$CN$2,0)),"")</f>
        <v/>
      </c>
      <c r="R318" s="77" t="str">
        <f>IFERROR(INDEX(入力!$BV$3:$CN$1048576,MATCH(ROW(R318)-ROW(R$3),入力!$BB$3:$BB$1048576,0),MATCH(R$3,入力!$BV$2:$CN$2,0)),"")</f>
        <v/>
      </c>
      <c r="S318" s="77" t="str">
        <f>IFERROR(INDEX(入力!$BV$3:$CN$1048576,MATCH(ROW(S318)-ROW(S$3),入力!$BB$3:$BB$1048576,0),MATCH(S$3,入力!$BV$2:$CN$2,0)),"")</f>
        <v/>
      </c>
      <c r="U318" s="28" t="str">
        <f>IF(Z318="","",COUNT($Z$4:Z318))</f>
        <v/>
      </c>
      <c r="V318" s="73" t="str">
        <f t="shared" si="5"/>
        <v/>
      </c>
      <c r="W318" s="113" t="str">
        <f>IF(OR($B318="",$B318=$B319),"",SUMIF($B$4:$B318,$B318,Q$4:Q318))</f>
        <v/>
      </c>
      <c r="X318" s="113" t="str">
        <f>IF(OR($B318="",$B318=$B319),"",SUMIF($B$4:$B318,$B318,K$4:K318)-Y318)</f>
        <v/>
      </c>
      <c r="Y318" s="113" t="str">
        <f>IF(OR($B318="",$B318=$B319),"",SUMIFS(K$4:K318,B$4:B318,$B318,F$4:F318,$Y$3))</f>
        <v/>
      </c>
      <c r="Z318" s="113" t="str">
        <f>IF(OR($B318="",$B318=$B319),"",SUMIF($B$4:$B318,$B318,S$4:S318))</f>
        <v/>
      </c>
    </row>
    <row r="319" spans="1:26" ht="25.05" customHeight="1" x14ac:dyDescent="0.2">
      <c r="A319" s="133" t="str">
        <f>IF(OR(B319="",AND(B318=B319,D318=D319)),"",MAX($A$4:A318)+1)</f>
        <v/>
      </c>
      <c r="B319" s="73" t="str">
        <f>IFERROR(INDEX(入力!$BV$3:$CN$1048576,MATCH(ROW(B319)-ROW(B$3),入力!$BB$3:$BB$1048576,0),MATCH(B$3,入力!$BV$2:$CN$2,0)),"")</f>
        <v/>
      </c>
      <c r="C319" s="74" t="str">
        <f>IFERROR(INDEX(入力!$BV$3:$CN$1048576,MATCH(ROW(C319)-ROW(C$3),入力!$BB$3:$BB$1048576,0),MATCH(C$3,入力!$BV$2:$CN$2,0)),"")</f>
        <v/>
      </c>
      <c r="D319" s="75" t="str">
        <f>IFERROR(INDEX(入力!$BO$3:$BO$1048576,MATCH(ROW(D319)-ROW(D$3),入力!$BB$3:$BB$1048576,0),0),"")</f>
        <v/>
      </c>
      <c r="E319" s="74" t="str">
        <f>IFERROR(INDEX(入力!$BV$3:$CN$1048576,MATCH(ROW(E319)-ROW(E$3),入力!$BB$3:$BB$1048576,0),MATCH(E$3,入力!$BV$2:$CN$2,0)),"")</f>
        <v/>
      </c>
      <c r="F319" s="74" t="str">
        <f>IFERROR(INDEX(入力!$BV$3:$CN$1048576,MATCH(ROW(F319)-ROW(F$3),入力!$BB$3:$BB$1048576,0),MATCH(F$3,入力!$BV$2:$CN$2,0)),"")</f>
        <v/>
      </c>
      <c r="G319" s="74" t="str">
        <f>IFERROR(INDEX(入力!$BV$3:$CN$1048576,MATCH(ROW(G319)-ROW(G$3),入力!$BB$3:$BB$1048576,0),MATCH(G$3,入力!$BV$2:$CN$2,0)),"")</f>
        <v/>
      </c>
      <c r="H319" s="75" t="str">
        <f>IFERROR(INDEX(入力!$BV$3:$CN$1048576,MATCH(ROW(H319)-ROW(H$3),入力!$BB$3:$BB$1048576,0),MATCH(H$3,入力!$BV$2:$CN$2,0)),"")</f>
        <v/>
      </c>
      <c r="I319" s="76" t="str">
        <f>IFERROR(INDEX(入力!$BV$3:$CN$1048576,MATCH(ROW(I319)-ROW(I$3),入力!$BB$3:$BB$1048576,0),MATCH(I$3,入力!$BV$2:$CN$2,0)),"")</f>
        <v/>
      </c>
      <c r="J319" s="75" t="str">
        <f>IFERROR(INDEX(入力!$BV$3:$CN$1048576,MATCH(ROW(J319)-ROW(J$3),入力!$BB$3:$BB$1048576,0),MATCH(J$3,入力!$BV$2:$CN$2,0)),"")</f>
        <v/>
      </c>
      <c r="K319" s="75" t="str">
        <f>IFERROR(INDEX(入力!$BV$3:$CN$1048576,MATCH(ROW(K319)-ROW(K$3),入力!$BB$3:$BB$1048576,0),MATCH(K$3,入力!$BV$2:$CN$2,0)),"")</f>
        <v/>
      </c>
      <c r="L319" s="75" t="str">
        <f>IFERROR(INDEX(入力!$BV$3:$CN$1048576,MATCH(ROW(L319)-ROW(L$3),入力!$BB$3:$BB$1048576,0),MATCH(L$3,入力!$BV$2:$CN$2,0)),"")</f>
        <v/>
      </c>
      <c r="M319" s="117" t="str">
        <f>IFERROR(IF(履歴検索!$A319="","",INDEX(入力!$BV$3:$CN$1048576,MATCH(ROW(M319)-ROW(M$3),入力!$BB$3:$BB$1048576,0),MATCH(M$3,入力!$BV$2:$CN$2,0))),"")</f>
        <v/>
      </c>
      <c r="N319" s="75" t="str">
        <f>IFERROR(INDEX(入力!$BV$3:$CN$1048576,MATCH(ROW(N319)-ROW(N$3),入力!$BB$3:$BB$1048576,0),MATCH(N$3,入力!$BV$2:$CN$2,0)),"")</f>
        <v/>
      </c>
      <c r="O319" s="294" t="str">
        <f>IFERROR(INDEX(入力!$CJ$3:$CN$1048576,MATCH(ROW(O319)-ROW(O$3),入力!$BB$3:$BB$1048576,0),MATCH(O$3,入力!$CJ$2:$CN$2,0)),"")</f>
        <v/>
      </c>
      <c r="P319" s="294" t="str">
        <f>IFERROR(INDEX(入力!$CJ$3:$CN$1048576,MATCH(ROW(P319)-ROW(P$3),入力!$BB$3:$BB$1048576,0),MATCH(P$3,入力!$CJ$2:$CN$2,0)),"")</f>
        <v/>
      </c>
      <c r="Q319" s="294" t="str">
        <f>IFERROR(INDEX(入力!$BV$3:$CN$1048576,MATCH(ROW(Q319)-ROW(Q$3),入力!$BB$3:$BB$1048576,0),MATCH(Q$3,入力!$BV$2:$CN$2,0)),"")</f>
        <v/>
      </c>
      <c r="R319" s="77" t="str">
        <f>IFERROR(INDEX(入力!$BV$3:$CN$1048576,MATCH(ROW(R319)-ROW(R$3),入力!$BB$3:$BB$1048576,0),MATCH(R$3,入力!$BV$2:$CN$2,0)),"")</f>
        <v/>
      </c>
      <c r="S319" s="77" t="str">
        <f>IFERROR(INDEX(入力!$BV$3:$CN$1048576,MATCH(ROW(S319)-ROW(S$3),入力!$BB$3:$BB$1048576,0),MATCH(S$3,入力!$BV$2:$CN$2,0)),"")</f>
        <v/>
      </c>
      <c r="U319" s="28" t="str">
        <f>IF(Z319="","",COUNT($Z$4:Z319))</f>
        <v/>
      </c>
      <c r="V319" s="73" t="str">
        <f t="shared" si="5"/>
        <v/>
      </c>
      <c r="W319" s="113" t="str">
        <f>IF(OR($B319="",$B319=$B320),"",SUMIF($B$4:$B319,$B319,Q$4:Q319))</f>
        <v/>
      </c>
      <c r="X319" s="113" t="str">
        <f>IF(OR($B319="",$B319=$B320),"",SUMIF($B$4:$B319,$B319,K$4:K319)-Y319)</f>
        <v/>
      </c>
      <c r="Y319" s="113" t="str">
        <f>IF(OR($B319="",$B319=$B320),"",SUMIFS(K$4:K319,B$4:B319,$B319,F$4:F319,$Y$3))</f>
        <v/>
      </c>
      <c r="Z319" s="113" t="str">
        <f>IF(OR($B319="",$B319=$B320),"",SUMIF($B$4:$B319,$B319,S$4:S319))</f>
        <v/>
      </c>
    </row>
    <row r="320" spans="1:26" ht="25.05" customHeight="1" x14ac:dyDescent="0.2">
      <c r="A320" s="133" t="str">
        <f>IF(OR(B320="",AND(B319=B320,D319=D320)),"",MAX($A$4:A319)+1)</f>
        <v/>
      </c>
      <c r="B320" s="73" t="str">
        <f>IFERROR(INDEX(入力!$BV$3:$CN$1048576,MATCH(ROW(B320)-ROW(B$3),入力!$BB$3:$BB$1048576,0),MATCH(B$3,入力!$BV$2:$CN$2,0)),"")</f>
        <v/>
      </c>
      <c r="C320" s="74" t="str">
        <f>IFERROR(INDEX(入力!$BV$3:$CN$1048576,MATCH(ROW(C320)-ROW(C$3),入力!$BB$3:$BB$1048576,0),MATCH(C$3,入力!$BV$2:$CN$2,0)),"")</f>
        <v/>
      </c>
      <c r="D320" s="75" t="str">
        <f>IFERROR(INDEX(入力!$BO$3:$BO$1048576,MATCH(ROW(D320)-ROW(D$3),入力!$BB$3:$BB$1048576,0),0),"")</f>
        <v/>
      </c>
      <c r="E320" s="74" t="str">
        <f>IFERROR(INDEX(入力!$BV$3:$CN$1048576,MATCH(ROW(E320)-ROW(E$3),入力!$BB$3:$BB$1048576,0),MATCH(E$3,入力!$BV$2:$CN$2,0)),"")</f>
        <v/>
      </c>
      <c r="F320" s="74" t="str">
        <f>IFERROR(INDEX(入力!$BV$3:$CN$1048576,MATCH(ROW(F320)-ROW(F$3),入力!$BB$3:$BB$1048576,0),MATCH(F$3,入力!$BV$2:$CN$2,0)),"")</f>
        <v/>
      </c>
      <c r="G320" s="74" t="str">
        <f>IFERROR(INDEX(入力!$BV$3:$CN$1048576,MATCH(ROW(G320)-ROW(G$3),入力!$BB$3:$BB$1048576,0),MATCH(G$3,入力!$BV$2:$CN$2,0)),"")</f>
        <v/>
      </c>
      <c r="H320" s="75" t="str">
        <f>IFERROR(INDEX(入力!$BV$3:$CN$1048576,MATCH(ROW(H320)-ROW(H$3),入力!$BB$3:$BB$1048576,0),MATCH(H$3,入力!$BV$2:$CN$2,0)),"")</f>
        <v/>
      </c>
      <c r="I320" s="76" t="str">
        <f>IFERROR(INDEX(入力!$BV$3:$CN$1048576,MATCH(ROW(I320)-ROW(I$3),入力!$BB$3:$BB$1048576,0),MATCH(I$3,入力!$BV$2:$CN$2,0)),"")</f>
        <v/>
      </c>
      <c r="J320" s="75" t="str">
        <f>IFERROR(INDEX(入力!$BV$3:$CN$1048576,MATCH(ROW(J320)-ROW(J$3),入力!$BB$3:$BB$1048576,0),MATCH(J$3,入力!$BV$2:$CN$2,0)),"")</f>
        <v/>
      </c>
      <c r="K320" s="75" t="str">
        <f>IFERROR(INDEX(入力!$BV$3:$CN$1048576,MATCH(ROW(K320)-ROW(K$3),入力!$BB$3:$BB$1048576,0),MATCH(K$3,入力!$BV$2:$CN$2,0)),"")</f>
        <v/>
      </c>
      <c r="L320" s="75" t="str">
        <f>IFERROR(INDEX(入力!$BV$3:$CN$1048576,MATCH(ROW(L320)-ROW(L$3),入力!$BB$3:$BB$1048576,0),MATCH(L$3,入力!$BV$2:$CN$2,0)),"")</f>
        <v/>
      </c>
      <c r="M320" s="117" t="str">
        <f>IFERROR(IF(履歴検索!$A320="","",INDEX(入力!$BV$3:$CN$1048576,MATCH(ROW(M320)-ROW(M$3),入力!$BB$3:$BB$1048576,0),MATCH(M$3,入力!$BV$2:$CN$2,0))),"")</f>
        <v/>
      </c>
      <c r="N320" s="75" t="str">
        <f>IFERROR(INDEX(入力!$BV$3:$CN$1048576,MATCH(ROW(N320)-ROW(N$3),入力!$BB$3:$BB$1048576,0),MATCH(N$3,入力!$BV$2:$CN$2,0)),"")</f>
        <v/>
      </c>
      <c r="O320" s="294" t="str">
        <f>IFERROR(INDEX(入力!$CJ$3:$CN$1048576,MATCH(ROW(O320)-ROW(O$3),入力!$BB$3:$BB$1048576,0),MATCH(O$3,入力!$CJ$2:$CN$2,0)),"")</f>
        <v/>
      </c>
      <c r="P320" s="294" t="str">
        <f>IFERROR(INDEX(入力!$CJ$3:$CN$1048576,MATCH(ROW(P320)-ROW(P$3),入力!$BB$3:$BB$1048576,0),MATCH(P$3,入力!$CJ$2:$CN$2,0)),"")</f>
        <v/>
      </c>
      <c r="Q320" s="294" t="str">
        <f>IFERROR(INDEX(入力!$BV$3:$CN$1048576,MATCH(ROW(Q320)-ROW(Q$3),入力!$BB$3:$BB$1048576,0),MATCH(Q$3,入力!$BV$2:$CN$2,0)),"")</f>
        <v/>
      </c>
      <c r="R320" s="77" t="str">
        <f>IFERROR(INDEX(入力!$BV$3:$CN$1048576,MATCH(ROW(R320)-ROW(R$3),入力!$BB$3:$BB$1048576,0),MATCH(R$3,入力!$BV$2:$CN$2,0)),"")</f>
        <v/>
      </c>
      <c r="S320" s="77" t="str">
        <f>IFERROR(INDEX(入力!$BV$3:$CN$1048576,MATCH(ROW(S320)-ROW(S$3),入力!$BB$3:$BB$1048576,0),MATCH(S$3,入力!$BV$2:$CN$2,0)),"")</f>
        <v/>
      </c>
      <c r="U320" s="28" t="str">
        <f>IF(Z320="","",COUNT($Z$4:Z320))</f>
        <v/>
      </c>
      <c r="V320" s="73" t="str">
        <f t="shared" si="5"/>
        <v/>
      </c>
      <c r="W320" s="113" t="str">
        <f>IF(OR($B320="",$B320=$B321),"",SUMIF($B$4:$B320,$B320,Q$4:Q320))</f>
        <v/>
      </c>
      <c r="X320" s="113" t="str">
        <f>IF(OR($B320="",$B320=$B321),"",SUMIF($B$4:$B320,$B320,K$4:K320)-Y320)</f>
        <v/>
      </c>
      <c r="Y320" s="113" t="str">
        <f>IF(OR($B320="",$B320=$B321),"",SUMIFS(K$4:K320,B$4:B320,$B320,F$4:F320,$Y$3))</f>
        <v/>
      </c>
      <c r="Z320" s="113" t="str">
        <f>IF(OR($B320="",$B320=$B321),"",SUMIF($B$4:$B320,$B320,S$4:S320))</f>
        <v/>
      </c>
    </row>
    <row r="321" spans="1:26" ht="25.05" customHeight="1" x14ac:dyDescent="0.2">
      <c r="A321" s="133" t="str">
        <f>IF(OR(B321="",AND(B320=B321,D320=D321)),"",MAX($A$4:A320)+1)</f>
        <v/>
      </c>
      <c r="B321" s="73" t="str">
        <f>IFERROR(INDEX(入力!$BV$3:$CN$1048576,MATCH(ROW(B321)-ROW(B$3),入力!$BB$3:$BB$1048576,0),MATCH(B$3,入力!$BV$2:$CN$2,0)),"")</f>
        <v/>
      </c>
      <c r="C321" s="74" t="str">
        <f>IFERROR(INDEX(入力!$BV$3:$CN$1048576,MATCH(ROW(C321)-ROW(C$3),入力!$BB$3:$BB$1048576,0),MATCH(C$3,入力!$BV$2:$CN$2,0)),"")</f>
        <v/>
      </c>
      <c r="D321" s="75" t="str">
        <f>IFERROR(INDEX(入力!$BO$3:$BO$1048576,MATCH(ROW(D321)-ROW(D$3),入力!$BB$3:$BB$1048576,0),0),"")</f>
        <v/>
      </c>
      <c r="E321" s="74" t="str">
        <f>IFERROR(INDEX(入力!$BV$3:$CN$1048576,MATCH(ROW(E321)-ROW(E$3),入力!$BB$3:$BB$1048576,0),MATCH(E$3,入力!$BV$2:$CN$2,0)),"")</f>
        <v/>
      </c>
      <c r="F321" s="74" t="str">
        <f>IFERROR(INDEX(入力!$BV$3:$CN$1048576,MATCH(ROW(F321)-ROW(F$3),入力!$BB$3:$BB$1048576,0),MATCH(F$3,入力!$BV$2:$CN$2,0)),"")</f>
        <v/>
      </c>
      <c r="G321" s="74" t="str">
        <f>IFERROR(INDEX(入力!$BV$3:$CN$1048576,MATCH(ROW(G321)-ROW(G$3),入力!$BB$3:$BB$1048576,0),MATCH(G$3,入力!$BV$2:$CN$2,0)),"")</f>
        <v/>
      </c>
      <c r="H321" s="75" t="str">
        <f>IFERROR(INDEX(入力!$BV$3:$CN$1048576,MATCH(ROW(H321)-ROW(H$3),入力!$BB$3:$BB$1048576,0),MATCH(H$3,入力!$BV$2:$CN$2,0)),"")</f>
        <v/>
      </c>
      <c r="I321" s="76" t="str">
        <f>IFERROR(INDEX(入力!$BV$3:$CN$1048576,MATCH(ROW(I321)-ROW(I$3),入力!$BB$3:$BB$1048576,0),MATCH(I$3,入力!$BV$2:$CN$2,0)),"")</f>
        <v/>
      </c>
      <c r="J321" s="75" t="str">
        <f>IFERROR(INDEX(入力!$BV$3:$CN$1048576,MATCH(ROW(J321)-ROW(J$3),入力!$BB$3:$BB$1048576,0),MATCH(J$3,入力!$BV$2:$CN$2,0)),"")</f>
        <v/>
      </c>
      <c r="K321" s="75" t="str">
        <f>IFERROR(INDEX(入力!$BV$3:$CN$1048576,MATCH(ROW(K321)-ROW(K$3),入力!$BB$3:$BB$1048576,0),MATCH(K$3,入力!$BV$2:$CN$2,0)),"")</f>
        <v/>
      </c>
      <c r="L321" s="75" t="str">
        <f>IFERROR(INDEX(入力!$BV$3:$CN$1048576,MATCH(ROW(L321)-ROW(L$3),入力!$BB$3:$BB$1048576,0),MATCH(L$3,入力!$BV$2:$CN$2,0)),"")</f>
        <v/>
      </c>
      <c r="M321" s="117" t="str">
        <f>IFERROR(IF(履歴検索!$A321="","",INDEX(入力!$BV$3:$CN$1048576,MATCH(ROW(M321)-ROW(M$3),入力!$BB$3:$BB$1048576,0),MATCH(M$3,入力!$BV$2:$CN$2,0))),"")</f>
        <v/>
      </c>
      <c r="N321" s="75" t="str">
        <f>IFERROR(INDEX(入力!$BV$3:$CN$1048576,MATCH(ROW(N321)-ROW(N$3),入力!$BB$3:$BB$1048576,0),MATCH(N$3,入力!$BV$2:$CN$2,0)),"")</f>
        <v/>
      </c>
      <c r="O321" s="294" t="str">
        <f>IFERROR(INDEX(入力!$CJ$3:$CN$1048576,MATCH(ROW(O321)-ROW(O$3),入力!$BB$3:$BB$1048576,0),MATCH(O$3,入力!$CJ$2:$CN$2,0)),"")</f>
        <v/>
      </c>
      <c r="P321" s="294" t="str">
        <f>IFERROR(INDEX(入力!$CJ$3:$CN$1048576,MATCH(ROW(P321)-ROW(P$3),入力!$BB$3:$BB$1048576,0),MATCH(P$3,入力!$CJ$2:$CN$2,0)),"")</f>
        <v/>
      </c>
      <c r="Q321" s="294" t="str">
        <f>IFERROR(INDEX(入力!$BV$3:$CN$1048576,MATCH(ROW(Q321)-ROW(Q$3),入力!$BB$3:$BB$1048576,0),MATCH(Q$3,入力!$BV$2:$CN$2,0)),"")</f>
        <v/>
      </c>
      <c r="R321" s="77" t="str">
        <f>IFERROR(INDEX(入力!$BV$3:$CN$1048576,MATCH(ROW(R321)-ROW(R$3),入力!$BB$3:$BB$1048576,0),MATCH(R$3,入力!$BV$2:$CN$2,0)),"")</f>
        <v/>
      </c>
      <c r="S321" s="77" t="str">
        <f>IFERROR(INDEX(入力!$BV$3:$CN$1048576,MATCH(ROW(S321)-ROW(S$3),入力!$BB$3:$BB$1048576,0),MATCH(S$3,入力!$BV$2:$CN$2,0)),"")</f>
        <v/>
      </c>
      <c r="U321" s="28" t="str">
        <f>IF(Z321="","",COUNT($Z$4:Z321))</f>
        <v/>
      </c>
      <c r="V321" s="73" t="str">
        <f t="shared" si="5"/>
        <v/>
      </c>
      <c r="W321" s="113" t="str">
        <f>IF(OR($B321="",$B321=$B322),"",SUMIF($B$4:$B321,$B321,Q$4:Q321))</f>
        <v/>
      </c>
      <c r="X321" s="113" t="str">
        <f>IF(OR($B321="",$B321=$B322),"",SUMIF($B$4:$B321,$B321,K$4:K321)-Y321)</f>
        <v/>
      </c>
      <c r="Y321" s="113" t="str">
        <f>IF(OR($B321="",$B321=$B322),"",SUMIFS(K$4:K321,B$4:B321,$B321,F$4:F321,$Y$3))</f>
        <v/>
      </c>
      <c r="Z321" s="113" t="str">
        <f>IF(OR($B321="",$B321=$B322),"",SUMIF($B$4:$B321,$B321,S$4:S321))</f>
        <v/>
      </c>
    </row>
    <row r="322" spans="1:26" ht="25.05" customHeight="1" x14ac:dyDescent="0.2">
      <c r="A322" s="133" t="str">
        <f>IF(OR(B322="",AND(B321=B322,D321=D322)),"",MAX($A$4:A321)+1)</f>
        <v/>
      </c>
      <c r="B322" s="73" t="str">
        <f>IFERROR(INDEX(入力!$BV$3:$CN$1048576,MATCH(ROW(B322)-ROW(B$3),入力!$BB$3:$BB$1048576,0),MATCH(B$3,入力!$BV$2:$CN$2,0)),"")</f>
        <v/>
      </c>
      <c r="C322" s="74" t="str">
        <f>IFERROR(INDEX(入力!$BV$3:$CN$1048576,MATCH(ROW(C322)-ROW(C$3),入力!$BB$3:$BB$1048576,0),MATCH(C$3,入力!$BV$2:$CN$2,0)),"")</f>
        <v/>
      </c>
      <c r="D322" s="75" t="str">
        <f>IFERROR(INDEX(入力!$BO$3:$BO$1048576,MATCH(ROW(D322)-ROW(D$3),入力!$BB$3:$BB$1048576,0),0),"")</f>
        <v/>
      </c>
      <c r="E322" s="74" t="str">
        <f>IFERROR(INDEX(入力!$BV$3:$CN$1048576,MATCH(ROW(E322)-ROW(E$3),入力!$BB$3:$BB$1048576,0),MATCH(E$3,入力!$BV$2:$CN$2,0)),"")</f>
        <v/>
      </c>
      <c r="F322" s="74" t="str">
        <f>IFERROR(INDEX(入力!$BV$3:$CN$1048576,MATCH(ROW(F322)-ROW(F$3),入力!$BB$3:$BB$1048576,0),MATCH(F$3,入力!$BV$2:$CN$2,0)),"")</f>
        <v/>
      </c>
      <c r="G322" s="74" t="str">
        <f>IFERROR(INDEX(入力!$BV$3:$CN$1048576,MATCH(ROW(G322)-ROW(G$3),入力!$BB$3:$BB$1048576,0),MATCH(G$3,入力!$BV$2:$CN$2,0)),"")</f>
        <v/>
      </c>
      <c r="H322" s="75" t="str">
        <f>IFERROR(INDEX(入力!$BV$3:$CN$1048576,MATCH(ROW(H322)-ROW(H$3),入力!$BB$3:$BB$1048576,0),MATCH(H$3,入力!$BV$2:$CN$2,0)),"")</f>
        <v/>
      </c>
      <c r="I322" s="76" t="str">
        <f>IFERROR(INDEX(入力!$BV$3:$CN$1048576,MATCH(ROW(I322)-ROW(I$3),入力!$BB$3:$BB$1048576,0),MATCH(I$3,入力!$BV$2:$CN$2,0)),"")</f>
        <v/>
      </c>
      <c r="J322" s="75" t="str">
        <f>IFERROR(INDEX(入力!$BV$3:$CN$1048576,MATCH(ROW(J322)-ROW(J$3),入力!$BB$3:$BB$1048576,0),MATCH(J$3,入力!$BV$2:$CN$2,0)),"")</f>
        <v/>
      </c>
      <c r="K322" s="75" t="str">
        <f>IFERROR(INDEX(入力!$BV$3:$CN$1048576,MATCH(ROW(K322)-ROW(K$3),入力!$BB$3:$BB$1048576,0),MATCH(K$3,入力!$BV$2:$CN$2,0)),"")</f>
        <v/>
      </c>
      <c r="L322" s="75" t="str">
        <f>IFERROR(INDEX(入力!$BV$3:$CN$1048576,MATCH(ROW(L322)-ROW(L$3),入力!$BB$3:$BB$1048576,0),MATCH(L$3,入力!$BV$2:$CN$2,0)),"")</f>
        <v/>
      </c>
      <c r="M322" s="117" t="str">
        <f>IFERROR(IF(履歴検索!$A322="","",INDEX(入力!$BV$3:$CN$1048576,MATCH(ROW(M322)-ROW(M$3),入力!$BB$3:$BB$1048576,0),MATCH(M$3,入力!$BV$2:$CN$2,0))),"")</f>
        <v/>
      </c>
      <c r="N322" s="75" t="str">
        <f>IFERROR(INDEX(入力!$BV$3:$CN$1048576,MATCH(ROW(N322)-ROW(N$3),入力!$BB$3:$BB$1048576,0),MATCH(N$3,入力!$BV$2:$CN$2,0)),"")</f>
        <v/>
      </c>
      <c r="O322" s="294" t="str">
        <f>IFERROR(INDEX(入力!$CJ$3:$CN$1048576,MATCH(ROW(O322)-ROW(O$3),入力!$BB$3:$BB$1048576,0),MATCH(O$3,入力!$CJ$2:$CN$2,0)),"")</f>
        <v/>
      </c>
      <c r="P322" s="294" t="str">
        <f>IFERROR(INDEX(入力!$CJ$3:$CN$1048576,MATCH(ROW(P322)-ROW(P$3),入力!$BB$3:$BB$1048576,0),MATCH(P$3,入力!$CJ$2:$CN$2,0)),"")</f>
        <v/>
      </c>
      <c r="Q322" s="294" t="str">
        <f>IFERROR(INDEX(入力!$BV$3:$CN$1048576,MATCH(ROW(Q322)-ROW(Q$3),入力!$BB$3:$BB$1048576,0),MATCH(Q$3,入力!$BV$2:$CN$2,0)),"")</f>
        <v/>
      </c>
      <c r="R322" s="77" t="str">
        <f>IFERROR(INDEX(入力!$BV$3:$CN$1048576,MATCH(ROW(R322)-ROW(R$3),入力!$BB$3:$BB$1048576,0),MATCH(R$3,入力!$BV$2:$CN$2,0)),"")</f>
        <v/>
      </c>
      <c r="S322" s="77" t="str">
        <f>IFERROR(INDEX(入力!$BV$3:$CN$1048576,MATCH(ROW(S322)-ROW(S$3),入力!$BB$3:$BB$1048576,0),MATCH(S$3,入力!$BV$2:$CN$2,0)),"")</f>
        <v/>
      </c>
      <c r="U322" s="28" t="str">
        <f>IF(Z322="","",COUNT($Z$4:Z322))</f>
        <v/>
      </c>
      <c r="V322" s="73" t="str">
        <f t="shared" si="5"/>
        <v/>
      </c>
      <c r="W322" s="113" t="str">
        <f>IF(OR($B322="",$B322=$B323),"",SUMIF($B$4:$B322,$B322,Q$4:Q322))</f>
        <v/>
      </c>
      <c r="X322" s="113" t="str">
        <f>IF(OR($B322="",$B322=$B323),"",SUMIF($B$4:$B322,$B322,K$4:K322)-Y322)</f>
        <v/>
      </c>
      <c r="Y322" s="113" t="str">
        <f>IF(OR($B322="",$B322=$B323),"",SUMIFS(K$4:K322,B$4:B322,$B322,F$4:F322,$Y$3))</f>
        <v/>
      </c>
      <c r="Z322" s="113" t="str">
        <f>IF(OR($B322="",$B322=$B323),"",SUMIF($B$4:$B322,$B322,S$4:S322))</f>
        <v/>
      </c>
    </row>
    <row r="323" spans="1:26" ht="25.05" customHeight="1" x14ac:dyDescent="0.2">
      <c r="A323" s="133" t="str">
        <f>IF(OR(B323="",AND(B322=B323,D322=D323)),"",MAX($A$4:A322)+1)</f>
        <v/>
      </c>
      <c r="B323" s="73" t="str">
        <f>IFERROR(INDEX(入力!$BV$3:$CN$1048576,MATCH(ROW(B323)-ROW(B$3),入力!$BB$3:$BB$1048576,0),MATCH(B$3,入力!$BV$2:$CN$2,0)),"")</f>
        <v/>
      </c>
      <c r="C323" s="74" t="str">
        <f>IFERROR(INDEX(入力!$BV$3:$CN$1048576,MATCH(ROW(C323)-ROW(C$3),入力!$BB$3:$BB$1048576,0),MATCH(C$3,入力!$BV$2:$CN$2,0)),"")</f>
        <v/>
      </c>
      <c r="D323" s="75" t="str">
        <f>IFERROR(INDEX(入力!$BO$3:$BO$1048576,MATCH(ROW(D323)-ROW(D$3),入力!$BB$3:$BB$1048576,0),0),"")</f>
        <v/>
      </c>
      <c r="E323" s="74" t="str">
        <f>IFERROR(INDEX(入力!$BV$3:$CN$1048576,MATCH(ROW(E323)-ROW(E$3),入力!$BB$3:$BB$1048576,0),MATCH(E$3,入力!$BV$2:$CN$2,0)),"")</f>
        <v/>
      </c>
      <c r="F323" s="74" t="str">
        <f>IFERROR(INDEX(入力!$BV$3:$CN$1048576,MATCH(ROW(F323)-ROW(F$3),入力!$BB$3:$BB$1048576,0),MATCH(F$3,入力!$BV$2:$CN$2,0)),"")</f>
        <v/>
      </c>
      <c r="G323" s="74" t="str">
        <f>IFERROR(INDEX(入力!$BV$3:$CN$1048576,MATCH(ROW(G323)-ROW(G$3),入力!$BB$3:$BB$1048576,0),MATCH(G$3,入力!$BV$2:$CN$2,0)),"")</f>
        <v/>
      </c>
      <c r="H323" s="75" t="str">
        <f>IFERROR(INDEX(入力!$BV$3:$CN$1048576,MATCH(ROW(H323)-ROW(H$3),入力!$BB$3:$BB$1048576,0),MATCH(H$3,入力!$BV$2:$CN$2,0)),"")</f>
        <v/>
      </c>
      <c r="I323" s="76" t="str">
        <f>IFERROR(INDEX(入力!$BV$3:$CN$1048576,MATCH(ROW(I323)-ROW(I$3),入力!$BB$3:$BB$1048576,0),MATCH(I$3,入力!$BV$2:$CN$2,0)),"")</f>
        <v/>
      </c>
      <c r="J323" s="75" t="str">
        <f>IFERROR(INDEX(入力!$BV$3:$CN$1048576,MATCH(ROW(J323)-ROW(J$3),入力!$BB$3:$BB$1048576,0),MATCH(J$3,入力!$BV$2:$CN$2,0)),"")</f>
        <v/>
      </c>
      <c r="K323" s="75" t="str">
        <f>IFERROR(INDEX(入力!$BV$3:$CN$1048576,MATCH(ROW(K323)-ROW(K$3),入力!$BB$3:$BB$1048576,0),MATCH(K$3,入力!$BV$2:$CN$2,0)),"")</f>
        <v/>
      </c>
      <c r="L323" s="75" t="str">
        <f>IFERROR(INDEX(入力!$BV$3:$CN$1048576,MATCH(ROW(L323)-ROW(L$3),入力!$BB$3:$BB$1048576,0),MATCH(L$3,入力!$BV$2:$CN$2,0)),"")</f>
        <v/>
      </c>
      <c r="M323" s="117" t="str">
        <f>IFERROR(IF(履歴検索!$A323="","",INDEX(入力!$BV$3:$CN$1048576,MATCH(ROW(M323)-ROW(M$3),入力!$BB$3:$BB$1048576,0),MATCH(M$3,入力!$BV$2:$CN$2,0))),"")</f>
        <v/>
      </c>
      <c r="N323" s="75" t="str">
        <f>IFERROR(INDEX(入力!$BV$3:$CN$1048576,MATCH(ROW(N323)-ROW(N$3),入力!$BB$3:$BB$1048576,0),MATCH(N$3,入力!$BV$2:$CN$2,0)),"")</f>
        <v/>
      </c>
      <c r="O323" s="294" t="str">
        <f>IFERROR(INDEX(入力!$CJ$3:$CN$1048576,MATCH(ROW(O323)-ROW(O$3),入力!$BB$3:$BB$1048576,0),MATCH(O$3,入力!$CJ$2:$CN$2,0)),"")</f>
        <v/>
      </c>
      <c r="P323" s="294" t="str">
        <f>IFERROR(INDEX(入力!$CJ$3:$CN$1048576,MATCH(ROW(P323)-ROW(P$3),入力!$BB$3:$BB$1048576,0),MATCH(P$3,入力!$CJ$2:$CN$2,0)),"")</f>
        <v/>
      </c>
      <c r="Q323" s="294" t="str">
        <f>IFERROR(INDEX(入力!$BV$3:$CN$1048576,MATCH(ROW(Q323)-ROW(Q$3),入力!$BB$3:$BB$1048576,0),MATCH(Q$3,入力!$BV$2:$CN$2,0)),"")</f>
        <v/>
      </c>
      <c r="R323" s="77" t="str">
        <f>IFERROR(INDEX(入力!$BV$3:$CN$1048576,MATCH(ROW(R323)-ROW(R$3),入力!$BB$3:$BB$1048576,0),MATCH(R$3,入力!$BV$2:$CN$2,0)),"")</f>
        <v/>
      </c>
      <c r="S323" s="77" t="str">
        <f>IFERROR(INDEX(入力!$BV$3:$CN$1048576,MATCH(ROW(S323)-ROW(S$3),入力!$BB$3:$BB$1048576,0),MATCH(S$3,入力!$BV$2:$CN$2,0)),"")</f>
        <v/>
      </c>
      <c r="U323" s="28" t="str">
        <f>IF(Z323="","",COUNT($Z$4:Z323))</f>
        <v/>
      </c>
      <c r="V323" s="73" t="str">
        <f t="shared" si="5"/>
        <v/>
      </c>
      <c r="W323" s="113" t="str">
        <f>IF(OR($B323="",$B323=$B324),"",SUMIF($B$4:$B323,$B323,Q$4:Q323))</f>
        <v/>
      </c>
      <c r="X323" s="113" t="str">
        <f>IF(OR($B323="",$B323=$B324),"",SUMIF($B$4:$B323,$B323,K$4:K323)-Y323)</f>
        <v/>
      </c>
      <c r="Y323" s="113" t="str">
        <f>IF(OR($B323="",$B323=$B324),"",SUMIFS(K$4:K323,B$4:B323,$B323,F$4:F323,$Y$3))</f>
        <v/>
      </c>
      <c r="Z323" s="113" t="str">
        <f>IF(OR($B323="",$B323=$B324),"",SUMIF($B$4:$B323,$B323,S$4:S323))</f>
        <v/>
      </c>
    </row>
    <row r="324" spans="1:26" ht="25.05" customHeight="1" x14ac:dyDescent="0.2">
      <c r="A324" s="133" t="str">
        <f>IF(OR(B324="",AND(B323=B324,D323=D324)),"",MAX($A$4:A323)+1)</f>
        <v/>
      </c>
      <c r="B324" s="73" t="str">
        <f>IFERROR(INDEX(入力!$BV$3:$CN$1048576,MATCH(ROW(B324)-ROW(B$3),入力!$BB$3:$BB$1048576,0),MATCH(B$3,入力!$BV$2:$CN$2,0)),"")</f>
        <v/>
      </c>
      <c r="C324" s="74" t="str">
        <f>IFERROR(INDEX(入力!$BV$3:$CN$1048576,MATCH(ROW(C324)-ROW(C$3),入力!$BB$3:$BB$1048576,0),MATCH(C$3,入力!$BV$2:$CN$2,0)),"")</f>
        <v/>
      </c>
      <c r="D324" s="75" t="str">
        <f>IFERROR(INDEX(入力!$BO$3:$BO$1048576,MATCH(ROW(D324)-ROW(D$3),入力!$BB$3:$BB$1048576,0),0),"")</f>
        <v/>
      </c>
      <c r="E324" s="74" t="str">
        <f>IFERROR(INDEX(入力!$BV$3:$CN$1048576,MATCH(ROW(E324)-ROW(E$3),入力!$BB$3:$BB$1048576,0),MATCH(E$3,入力!$BV$2:$CN$2,0)),"")</f>
        <v/>
      </c>
      <c r="F324" s="74" t="str">
        <f>IFERROR(INDEX(入力!$BV$3:$CN$1048576,MATCH(ROW(F324)-ROW(F$3),入力!$BB$3:$BB$1048576,0),MATCH(F$3,入力!$BV$2:$CN$2,0)),"")</f>
        <v/>
      </c>
      <c r="G324" s="74" t="str">
        <f>IFERROR(INDEX(入力!$BV$3:$CN$1048576,MATCH(ROW(G324)-ROW(G$3),入力!$BB$3:$BB$1048576,0),MATCH(G$3,入力!$BV$2:$CN$2,0)),"")</f>
        <v/>
      </c>
      <c r="H324" s="75" t="str">
        <f>IFERROR(INDEX(入力!$BV$3:$CN$1048576,MATCH(ROW(H324)-ROW(H$3),入力!$BB$3:$BB$1048576,0),MATCH(H$3,入力!$BV$2:$CN$2,0)),"")</f>
        <v/>
      </c>
      <c r="I324" s="76" t="str">
        <f>IFERROR(INDEX(入力!$BV$3:$CN$1048576,MATCH(ROW(I324)-ROW(I$3),入力!$BB$3:$BB$1048576,0),MATCH(I$3,入力!$BV$2:$CN$2,0)),"")</f>
        <v/>
      </c>
      <c r="J324" s="75" t="str">
        <f>IFERROR(INDEX(入力!$BV$3:$CN$1048576,MATCH(ROW(J324)-ROW(J$3),入力!$BB$3:$BB$1048576,0),MATCH(J$3,入力!$BV$2:$CN$2,0)),"")</f>
        <v/>
      </c>
      <c r="K324" s="75" t="str">
        <f>IFERROR(INDEX(入力!$BV$3:$CN$1048576,MATCH(ROW(K324)-ROW(K$3),入力!$BB$3:$BB$1048576,0),MATCH(K$3,入力!$BV$2:$CN$2,0)),"")</f>
        <v/>
      </c>
      <c r="L324" s="75" t="str">
        <f>IFERROR(INDEX(入力!$BV$3:$CN$1048576,MATCH(ROW(L324)-ROW(L$3),入力!$BB$3:$BB$1048576,0),MATCH(L$3,入力!$BV$2:$CN$2,0)),"")</f>
        <v/>
      </c>
      <c r="M324" s="117" t="str">
        <f>IFERROR(IF(履歴検索!$A324="","",INDEX(入力!$BV$3:$CN$1048576,MATCH(ROW(M324)-ROW(M$3),入力!$BB$3:$BB$1048576,0),MATCH(M$3,入力!$BV$2:$CN$2,0))),"")</f>
        <v/>
      </c>
      <c r="N324" s="75" t="str">
        <f>IFERROR(INDEX(入力!$BV$3:$CN$1048576,MATCH(ROW(N324)-ROW(N$3),入力!$BB$3:$BB$1048576,0),MATCH(N$3,入力!$BV$2:$CN$2,0)),"")</f>
        <v/>
      </c>
      <c r="O324" s="294" t="str">
        <f>IFERROR(INDEX(入力!$CJ$3:$CN$1048576,MATCH(ROW(O324)-ROW(O$3),入力!$BB$3:$BB$1048576,0),MATCH(O$3,入力!$CJ$2:$CN$2,0)),"")</f>
        <v/>
      </c>
      <c r="P324" s="294" t="str">
        <f>IFERROR(INDEX(入力!$CJ$3:$CN$1048576,MATCH(ROW(P324)-ROW(P$3),入力!$BB$3:$BB$1048576,0),MATCH(P$3,入力!$CJ$2:$CN$2,0)),"")</f>
        <v/>
      </c>
      <c r="Q324" s="294" t="str">
        <f>IFERROR(INDEX(入力!$BV$3:$CN$1048576,MATCH(ROW(Q324)-ROW(Q$3),入力!$BB$3:$BB$1048576,0),MATCH(Q$3,入力!$BV$2:$CN$2,0)),"")</f>
        <v/>
      </c>
      <c r="R324" s="77" t="str">
        <f>IFERROR(INDEX(入力!$BV$3:$CN$1048576,MATCH(ROW(R324)-ROW(R$3),入力!$BB$3:$BB$1048576,0),MATCH(R$3,入力!$BV$2:$CN$2,0)),"")</f>
        <v/>
      </c>
      <c r="S324" s="77" t="str">
        <f>IFERROR(INDEX(入力!$BV$3:$CN$1048576,MATCH(ROW(S324)-ROW(S$3),入力!$BB$3:$BB$1048576,0),MATCH(S$3,入力!$BV$2:$CN$2,0)),"")</f>
        <v/>
      </c>
      <c r="U324" s="28" t="str">
        <f>IF(Z324="","",COUNT($Z$4:Z324))</f>
        <v/>
      </c>
      <c r="V324" s="73" t="str">
        <f t="shared" si="5"/>
        <v/>
      </c>
      <c r="W324" s="113" t="str">
        <f>IF(OR($B324="",$B324=$B325),"",SUMIF($B$4:$B324,$B324,Q$4:Q324))</f>
        <v/>
      </c>
      <c r="X324" s="113" t="str">
        <f>IF(OR($B324="",$B324=$B325),"",SUMIF($B$4:$B324,$B324,K$4:K324)-Y324)</f>
        <v/>
      </c>
      <c r="Y324" s="113" t="str">
        <f>IF(OR($B324="",$B324=$B325),"",SUMIFS(K$4:K324,B$4:B324,$B324,F$4:F324,$Y$3))</f>
        <v/>
      </c>
      <c r="Z324" s="113" t="str">
        <f>IF(OR($B324="",$B324=$B325),"",SUMIF($B$4:$B324,$B324,S$4:S324))</f>
        <v/>
      </c>
    </row>
    <row r="325" spans="1:26" ht="25.05" customHeight="1" x14ac:dyDescent="0.2">
      <c r="A325" s="133" t="str">
        <f>IF(OR(B325="",AND(B324=B325,D324=D325)),"",MAX($A$4:A324)+1)</f>
        <v/>
      </c>
      <c r="B325" s="73" t="str">
        <f>IFERROR(INDEX(入力!$BV$3:$CN$1048576,MATCH(ROW(B325)-ROW(B$3),入力!$BB$3:$BB$1048576,0),MATCH(B$3,入力!$BV$2:$CN$2,0)),"")</f>
        <v/>
      </c>
      <c r="C325" s="74" t="str">
        <f>IFERROR(INDEX(入力!$BV$3:$CN$1048576,MATCH(ROW(C325)-ROW(C$3),入力!$BB$3:$BB$1048576,0),MATCH(C$3,入力!$BV$2:$CN$2,0)),"")</f>
        <v/>
      </c>
      <c r="D325" s="75" t="str">
        <f>IFERROR(INDEX(入力!$BO$3:$BO$1048576,MATCH(ROW(D325)-ROW(D$3),入力!$BB$3:$BB$1048576,0),0),"")</f>
        <v/>
      </c>
      <c r="E325" s="74" t="str">
        <f>IFERROR(INDEX(入力!$BV$3:$CN$1048576,MATCH(ROW(E325)-ROW(E$3),入力!$BB$3:$BB$1048576,0),MATCH(E$3,入力!$BV$2:$CN$2,0)),"")</f>
        <v/>
      </c>
      <c r="F325" s="74" t="str">
        <f>IFERROR(INDEX(入力!$BV$3:$CN$1048576,MATCH(ROW(F325)-ROW(F$3),入力!$BB$3:$BB$1048576,0),MATCH(F$3,入力!$BV$2:$CN$2,0)),"")</f>
        <v/>
      </c>
      <c r="G325" s="74" t="str">
        <f>IFERROR(INDEX(入力!$BV$3:$CN$1048576,MATCH(ROW(G325)-ROW(G$3),入力!$BB$3:$BB$1048576,0),MATCH(G$3,入力!$BV$2:$CN$2,0)),"")</f>
        <v/>
      </c>
      <c r="H325" s="75" t="str">
        <f>IFERROR(INDEX(入力!$BV$3:$CN$1048576,MATCH(ROW(H325)-ROW(H$3),入力!$BB$3:$BB$1048576,0),MATCH(H$3,入力!$BV$2:$CN$2,0)),"")</f>
        <v/>
      </c>
      <c r="I325" s="76" t="str">
        <f>IFERROR(INDEX(入力!$BV$3:$CN$1048576,MATCH(ROW(I325)-ROW(I$3),入力!$BB$3:$BB$1048576,0),MATCH(I$3,入力!$BV$2:$CN$2,0)),"")</f>
        <v/>
      </c>
      <c r="J325" s="75" t="str">
        <f>IFERROR(INDEX(入力!$BV$3:$CN$1048576,MATCH(ROW(J325)-ROW(J$3),入力!$BB$3:$BB$1048576,0),MATCH(J$3,入力!$BV$2:$CN$2,0)),"")</f>
        <v/>
      </c>
      <c r="K325" s="75" t="str">
        <f>IFERROR(INDEX(入力!$BV$3:$CN$1048576,MATCH(ROW(K325)-ROW(K$3),入力!$BB$3:$BB$1048576,0),MATCH(K$3,入力!$BV$2:$CN$2,0)),"")</f>
        <v/>
      </c>
      <c r="L325" s="75" t="str">
        <f>IFERROR(INDEX(入力!$BV$3:$CN$1048576,MATCH(ROW(L325)-ROW(L$3),入力!$BB$3:$BB$1048576,0),MATCH(L$3,入力!$BV$2:$CN$2,0)),"")</f>
        <v/>
      </c>
      <c r="M325" s="117" t="str">
        <f>IFERROR(IF(履歴検索!$A325="","",INDEX(入力!$BV$3:$CN$1048576,MATCH(ROW(M325)-ROW(M$3),入力!$BB$3:$BB$1048576,0),MATCH(M$3,入力!$BV$2:$CN$2,0))),"")</f>
        <v/>
      </c>
      <c r="N325" s="75" t="str">
        <f>IFERROR(INDEX(入力!$BV$3:$CN$1048576,MATCH(ROW(N325)-ROW(N$3),入力!$BB$3:$BB$1048576,0),MATCH(N$3,入力!$BV$2:$CN$2,0)),"")</f>
        <v/>
      </c>
      <c r="O325" s="294" t="str">
        <f>IFERROR(INDEX(入力!$CJ$3:$CN$1048576,MATCH(ROW(O325)-ROW(O$3),入力!$BB$3:$BB$1048576,0),MATCH(O$3,入力!$CJ$2:$CN$2,0)),"")</f>
        <v/>
      </c>
      <c r="P325" s="294" t="str">
        <f>IFERROR(INDEX(入力!$CJ$3:$CN$1048576,MATCH(ROW(P325)-ROW(P$3),入力!$BB$3:$BB$1048576,0),MATCH(P$3,入力!$CJ$2:$CN$2,0)),"")</f>
        <v/>
      </c>
      <c r="Q325" s="294" t="str">
        <f>IFERROR(INDEX(入力!$BV$3:$CN$1048576,MATCH(ROW(Q325)-ROW(Q$3),入力!$BB$3:$BB$1048576,0),MATCH(Q$3,入力!$BV$2:$CN$2,0)),"")</f>
        <v/>
      </c>
      <c r="R325" s="77" t="str">
        <f>IFERROR(INDEX(入力!$BV$3:$CN$1048576,MATCH(ROW(R325)-ROW(R$3),入力!$BB$3:$BB$1048576,0),MATCH(R$3,入力!$BV$2:$CN$2,0)),"")</f>
        <v/>
      </c>
      <c r="S325" s="77" t="str">
        <f>IFERROR(INDEX(入力!$BV$3:$CN$1048576,MATCH(ROW(S325)-ROW(S$3),入力!$BB$3:$BB$1048576,0),MATCH(S$3,入力!$BV$2:$CN$2,0)),"")</f>
        <v/>
      </c>
      <c r="U325" s="28" t="str">
        <f>IF(Z325="","",COUNT($Z$4:Z325))</f>
        <v/>
      </c>
      <c r="V325" s="73" t="str">
        <f t="shared" si="5"/>
        <v/>
      </c>
      <c r="W325" s="113" t="str">
        <f>IF(OR($B325="",$B325=$B326),"",SUMIF($B$4:$B325,$B325,Q$4:Q325))</f>
        <v/>
      </c>
      <c r="X325" s="113" t="str">
        <f>IF(OR($B325="",$B325=$B326),"",SUMIF($B$4:$B325,$B325,K$4:K325)-Y325)</f>
        <v/>
      </c>
      <c r="Y325" s="113" t="str">
        <f>IF(OR($B325="",$B325=$B326),"",SUMIFS(K$4:K325,B$4:B325,$B325,F$4:F325,$Y$3))</f>
        <v/>
      </c>
      <c r="Z325" s="113" t="str">
        <f>IF(OR($B325="",$B325=$B326),"",SUMIF($B$4:$B325,$B325,S$4:S325))</f>
        <v/>
      </c>
    </row>
    <row r="326" spans="1:26" ht="25.05" customHeight="1" x14ac:dyDescent="0.2">
      <c r="A326" s="133" t="str">
        <f>IF(OR(B326="",AND(B325=B326,D325=D326)),"",MAX($A$4:A325)+1)</f>
        <v/>
      </c>
      <c r="B326" s="73" t="str">
        <f>IFERROR(INDEX(入力!$BV$3:$CN$1048576,MATCH(ROW(B326)-ROW(B$3),入力!$BB$3:$BB$1048576,0),MATCH(B$3,入力!$BV$2:$CN$2,0)),"")</f>
        <v/>
      </c>
      <c r="C326" s="74" t="str">
        <f>IFERROR(INDEX(入力!$BV$3:$CN$1048576,MATCH(ROW(C326)-ROW(C$3),入力!$BB$3:$BB$1048576,0),MATCH(C$3,入力!$BV$2:$CN$2,0)),"")</f>
        <v/>
      </c>
      <c r="D326" s="75" t="str">
        <f>IFERROR(INDEX(入力!$BO$3:$BO$1048576,MATCH(ROW(D326)-ROW(D$3),入力!$BB$3:$BB$1048576,0),0),"")</f>
        <v/>
      </c>
      <c r="E326" s="74" t="str">
        <f>IFERROR(INDEX(入力!$BV$3:$CN$1048576,MATCH(ROW(E326)-ROW(E$3),入力!$BB$3:$BB$1048576,0),MATCH(E$3,入力!$BV$2:$CN$2,0)),"")</f>
        <v/>
      </c>
      <c r="F326" s="74" t="str">
        <f>IFERROR(INDEX(入力!$BV$3:$CN$1048576,MATCH(ROW(F326)-ROW(F$3),入力!$BB$3:$BB$1048576,0),MATCH(F$3,入力!$BV$2:$CN$2,0)),"")</f>
        <v/>
      </c>
      <c r="G326" s="74" t="str">
        <f>IFERROR(INDEX(入力!$BV$3:$CN$1048576,MATCH(ROW(G326)-ROW(G$3),入力!$BB$3:$BB$1048576,0),MATCH(G$3,入力!$BV$2:$CN$2,0)),"")</f>
        <v/>
      </c>
      <c r="H326" s="75" t="str">
        <f>IFERROR(INDEX(入力!$BV$3:$CN$1048576,MATCH(ROW(H326)-ROW(H$3),入力!$BB$3:$BB$1048576,0),MATCH(H$3,入力!$BV$2:$CN$2,0)),"")</f>
        <v/>
      </c>
      <c r="I326" s="76" t="str">
        <f>IFERROR(INDEX(入力!$BV$3:$CN$1048576,MATCH(ROW(I326)-ROW(I$3),入力!$BB$3:$BB$1048576,0),MATCH(I$3,入力!$BV$2:$CN$2,0)),"")</f>
        <v/>
      </c>
      <c r="J326" s="75" t="str">
        <f>IFERROR(INDEX(入力!$BV$3:$CN$1048576,MATCH(ROW(J326)-ROW(J$3),入力!$BB$3:$BB$1048576,0),MATCH(J$3,入力!$BV$2:$CN$2,0)),"")</f>
        <v/>
      </c>
      <c r="K326" s="75" t="str">
        <f>IFERROR(INDEX(入力!$BV$3:$CN$1048576,MATCH(ROW(K326)-ROW(K$3),入力!$BB$3:$BB$1048576,0),MATCH(K$3,入力!$BV$2:$CN$2,0)),"")</f>
        <v/>
      </c>
      <c r="L326" s="75" t="str">
        <f>IFERROR(INDEX(入力!$BV$3:$CN$1048576,MATCH(ROW(L326)-ROW(L$3),入力!$BB$3:$BB$1048576,0),MATCH(L$3,入力!$BV$2:$CN$2,0)),"")</f>
        <v/>
      </c>
      <c r="M326" s="117" t="str">
        <f>IFERROR(IF(履歴検索!$A326="","",INDEX(入力!$BV$3:$CN$1048576,MATCH(ROW(M326)-ROW(M$3),入力!$BB$3:$BB$1048576,0),MATCH(M$3,入力!$BV$2:$CN$2,0))),"")</f>
        <v/>
      </c>
      <c r="N326" s="75" t="str">
        <f>IFERROR(INDEX(入力!$BV$3:$CN$1048576,MATCH(ROW(N326)-ROW(N$3),入力!$BB$3:$BB$1048576,0),MATCH(N$3,入力!$BV$2:$CN$2,0)),"")</f>
        <v/>
      </c>
      <c r="O326" s="294" t="str">
        <f>IFERROR(INDEX(入力!$CJ$3:$CN$1048576,MATCH(ROW(O326)-ROW(O$3),入力!$BB$3:$BB$1048576,0),MATCH(O$3,入力!$CJ$2:$CN$2,0)),"")</f>
        <v/>
      </c>
      <c r="P326" s="294" t="str">
        <f>IFERROR(INDEX(入力!$CJ$3:$CN$1048576,MATCH(ROW(P326)-ROW(P$3),入力!$BB$3:$BB$1048576,0),MATCH(P$3,入力!$CJ$2:$CN$2,0)),"")</f>
        <v/>
      </c>
      <c r="Q326" s="294" t="str">
        <f>IFERROR(INDEX(入力!$BV$3:$CN$1048576,MATCH(ROW(Q326)-ROW(Q$3),入力!$BB$3:$BB$1048576,0),MATCH(Q$3,入力!$BV$2:$CN$2,0)),"")</f>
        <v/>
      </c>
      <c r="R326" s="77" t="str">
        <f>IFERROR(INDEX(入力!$BV$3:$CN$1048576,MATCH(ROW(R326)-ROW(R$3),入力!$BB$3:$BB$1048576,0),MATCH(R$3,入力!$BV$2:$CN$2,0)),"")</f>
        <v/>
      </c>
      <c r="S326" s="77" t="str">
        <f>IFERROR(INDEX(入力!$BV$3:$CN$1048576,MATCH(ROW(S326)-ROW(S$3),入力!$BB$3:$BB$1048576,0),MATCH(S$3,入力!$BV$2:$CN$2,0)),"")</f>
        <v/>
      </c>
      <c r="U326" s="28" t="str">
        <f>IF(Z326="","",COUNT($Z$4:Z326))</f>
        <v/>
      </c>
      <c r="V326" s="73" t="str">
        <f t="shared" si="5"/>
        <v/>
      </c>
      <c r="W326" s="113" t="str">
        <f>IF(OR($B326="",$B326=$B327),"",SUMIF($B$4:$B326,$B326,Q$4:Q326))</f>
        <v/>
      </c>
      <c r="X326" s="113" t="str">
        <f>IF(OR($B326="",$B326=$B327),"",SUMIF($B$4:$B326,$B326,K$4:K326)-Y326)</f>
        <v/>
      </c>
      <c r="Y326" s="113" t="str">
        <f>IF(OR($B326="",$B326=$B327),"",SUMIFS(K$4:K326,B$4:B326,$B326,F$4:F326,$Y$3))</f>
        <v/>
      </c>
      <c r="Z326" s="113" t="str">
        <f>IF(OR($B326="",$B326=$B327),"",SUMIF($B$4:$B326,$B326,S$4:S326))</f>
        <v/>
      </c>
    </row>
    <row r="327" spans="1:26" ht="25.05" customHeight="1" x14ac:dyDescent="0.2">
      <c r="A327" s="133" t="str">
        <f>IF(OR(B327="",AND(B326=B327,D326=D327)),"",MAX($A$4:A326)+1)</f>
        <v/>
      </c>
      <c r="B327" s="73" t="str">
        <f>IFERROR(INDEX(入力!$BV$3:$CN$1048576,MATCH(ROW(B327)-ROW(B$3),入力!$BB$3:$BB$1048576,0),MATCH(B$3,入力!$BV$2:$CN$2,0)),"")</f>
        <v/>
      </c>
      <c r="C327" s="74" t="str">
        <f>IFERROR(INDEX(入力!$BV$3:$CN$1048576,MATCH(ROW(C327)-ROW(C$3),入力!$BB$3:$BB$1048576,0),MATCH(C$3,入力!$BV$2:$CN$2,0)),"")</f>
        <v/>
      </c>
      <c r="D327" s="75" t="str">
        <f>IFERROR(INDEX(入力!$BO$3:$BO$1048576,MATCH(ROW(D327)-ROW(D$3),入力!$BB$3:$BB$1048576,0),0),"")</f>
        <v/>
      </c>
      <c r="E327" s="74" t="str">
        <f>IFERROR(INDEX(入力!$BV$3:$CN$1048576,MATCH(ROW(E327)-ROW(E$3),入力!$BB$3:$BB$1048576,0),MATCH(E$3,入力!$BV$2:$CN$2,0)),"")</f>
        <v/>
      </c>
      <c r="F327" s="74" t="str">
        <f>IFERROR(INDEX(入力!$BV$3:$CN$1048576,MATCH(ROW(F327)-ROW(F$3),入力!$BB$3:$BB$1048576,0),MATCH(F$3,入力!$BV$2:$CN$2,0)),"")</f>
        <v/>
      </c>
      <c r="G327" s="74" t="str">
        <f>IFERROR(INDEX(入力!$BV$3:$CN$1048576,MATCH(ROW(G327)-ROW(G$3),入力!$BB$3:$BB$1048576,0),MATCH(G$3,入力!$BV$2:$CN$2,0)),"")</f>
        <v/>
      </c>
      <c r="H327" s="75" t="str">
        <f>IFERROR(INDEX(入力!$BV$3:$CN$1048576,MATCH(ROW(H327)-ROW(H$3),入力!$BB$3:$BB$1048576,0),MATCH(H$3,入力!$BV$2:$CN$2,0)),"")</f>
        <v/>
      </c>
      <c r="I327" s="76" t="str">
        <f>IFERROR(INDEX(入力!$BV$3:$CN$1048576,MATCH(ROW(I327)-ROW(I$3),入力!$BB$3:$BB$1048576,0),MATCH(I$3,入力!$BV$2:$CN$2,0)),"")</f>
        <v/>
      </c>
      <c r="J327" s="75" t="str">
        <f>IFERROR(INDEX(入力!$BV$3:$CN$1048576,MATCH(ROW(J327)-ROW(J$3),入力!$BB$3:$BB$1048576,0),MATCH(J$3,入力!$BV$2:$CN$2,0)),"")</f>
        <v/>
      </c>
      <c r="K327" s="75" t="str">
        <f>IFERROR(INDEX(入力!$BV$3:$CN$1048576,MATCH(ROW(K327)-ROW(K$3),入力!$BB$3:$BB$1048576,0),MATCH(K$3,入力!$BV$2:$CN$2,0)),"")</f>
        <v/>
      </c>
      <c r="L327" s="75" t="str">
        <f>IFERROR(INDEX(入力!$BV$3:$CN$1048576,MATCH(ROW(L327)-ROW(L$3),入力!$BB$3:$BB$1048576,0),MATCH(L$3,入力!$BV$2:$CN$2,0)),"")</f>
        <v/>
      </c>
      <c r="M327" s="117" t="str">
        <f>IFERROR(IF(履歴検索!$A327="","",INDEX(入力!$BV$3:$CN$1048576,MATCH(ROW(M327)-ROW(M$3),入力!$BB$3:$BB$1048576,0),MATCH(M$3,入力!$BV$2:$CN$2,0))),"")</f>
        <v/>
      </c>
      <c r="N327" s="75" t="str">
        <f>IFERROR(INDEX(入力!$BV$3:$CN$1048576,MATCH(ROW(N327)-ROW(N$3),入力!$BB$3:$BB$1048576,0),MATCH(N$3,入力!$BV$2:$CN$2,0)),"")</f>
        <v/>
      </c>
      <c r="O327" s="294" t="str">
        <f>IFERROR(INDEX(入力!$CJ$3:$CN$1048576,MATCH(ROW(O327)-ROW(O$3),入力!$BB$3:$BB$1048576,0),MATCH(O$3,入力!$CJ$2:$CN$2,0)),"")</f>
        <v/>
      </c>
      <c r="P327" s="294" t="str">
        <f>IFERROR(INDEX(入力!$CJ$3:$CN$1048576,MATCH(ROW(P327)-ROW(P$3),入力!$BB$3:$BB$1048576,0),MATCH(P$3,入力!$CJ$2:$CN$2,0)),"")</f>
        <v/>
      </c>
      <c r="Q327" s="294" t="str">
        <f>IFERROR(INDEX(入力!$BV$3:$CN$1048576,MATCH(ROW(Q327)-ROW(Q$3),入力!$BB$3:$BB$1048576,0),MATCH(Q$3,入力!$BV$2:$CN$2,0)),"")</f>
        <v/>
      </c>
      <c r="R327" s="77" t="str">
        <f>IFERROR(INDEX(入力!$BV$3:$CN$1048576,MATCH(ROW(R327)-ROW(R$3),入力!$BB$3:$BB$1048576,0),MATCH(R$3,入力!$BV$2:$CN$2,0)),"")</f>
        <v/>
      </c>
      <c r="S327" s="77" t="str">
        <f>IFERROR(INDEX(入力!$BV$3:$CN$1048576,MATCH(ROW(S327)-ROW(S$3),入力!$BB$3:$BB$1048576,0),MATCH(S$3,入力!$BV$2:$CN$2,0)),"")</f>
        <v/>
      </c>
      <c r="U327" s="28" t="str">
        <f>IF(Z327="","",COUNT($Z$4:Z327))</f>
        <v/>
      </c>
      <c r="V327" s="73" t="str">
        <f t="shared" si="5"/>
        <v/>
      </c>
      <c r="W327" s="113" t="str">
        <f>IF(OR($B327="",$B327=$B328),"",SUMIF($B$4:$B327,$B327,Q$4:Q327))</f>
        <v/>
      </c>
      <c r="X327" s="113" t="str">
        <f>IF(OR($B327="",$B327=$B328),"",SUMIF($B$4:$B327,$B327,K$4:K327)-Y327)</f>
        <v/>
      </c>
      <c r="Y327" s="113" t="str">
        <f>IF(OR($B327="",$B327=$B328),"",SUMIFS(K$4:K327,B$4:B327,$B327,F$4:F327,$Y$3))</f>
        <v/>
      </c>
      <c r="Z327" s="113" t="str">
        <f>IF(OR($B327="",$B327=$B328),"",SUMIF($B$4:$B327,$B327,S$4:S327))</f>
        <v/>
      </c>
    </row>
    <row r="328" spans="1:26" ht="25.05" customHeight="1" x14ac:dyDescent="0.2">
      <c r="A328" s="133" t="str">
        <f>IF(OR(B328="",AND(B327=B328,D327=D328)),"",MAX($A$4:A327)+1)</f>
        <v/>
      </c>
      <c r="B328" s="73" t="str">
        <f>IFERROR(INDEX(入力!$BV$3:$CN$1048576,MATCH(ROW(B328)-ROW(B$3),入力!$BB$3:$BB$1048576,0),MATCH(B$3,入力!$BV$2:$CN$2,0)),"")</f>
        <v/>
      </c>
      <c r="C328" s="74" t="str">
        <f>IFERROR(INDEX(入力!$BV$3:$CN$1048576,MATCH(ROW(C328)-ROW(C$3),入力!$BB$3:$BB$1048576,0),MATCH(C$3,入力!$BV$2:$CN$2,0)),"")</f>
        <v/>
      </c>
      <c r="D328" s="75" t="str">
        <f>IFERROR(INDEX(入力!$BO$3:$BO$1048576,MATCH(ROW(D328)-ROW(D$3),入力!$BB$3:$BB$1048576,0),0),"")</f>
        <v/>
      </c>
      <c r="E328" s="74" t="str">
        <f>IFERROR(INDEX(入力!$BV$3:$CN$1048576,MATCH(ROW(E328)-ROW(E$3),入力!$BB$3:$BB$1048576,0),MATCH(E$3,入力!$BV$2:$CN$2,0)),"")</f>
        <v/>
      </c>
      <c r="F328" s="74" t="str">
        <f>IFERROR(INDEX(入力!$BV$3:$CN$1048576,MATCH(ROW(F328)-ROW(F$3),入力!$BB$3:$BB$1048576,0),MATCH(F$3,入力!$BV$2:$CN$2,0)),"")</f>
        <v/>
      </c>
      <c r="G328" s="74" t="str">
        <f>IFERROR(INDEX(入力!$BV$3:$CN$1048576,MATCH(ROW(G328)-ROW(G$3),入力!$BB$3:$BB$1048576,0),MATCH(G$3,入力!$BV$2:$CN$2,0)),"")</f>
        <v/>
      </c>
      <c r="H328" s="75" t="str">
        <f>IFERROR(INDEX(入力!$BV$3:$CN$1048576,MATCH(ROW(H328)-ROW(H$3),入力!$BB$3:$BB$1048576,0),MATCH(H$3,入力!$BV$2:$CN$2,0)),"")</f>
        <v/>
      </c>
      <c r="I328" s="76" t="str">
        <f>IFERROR(INDEX(入力!$BV$3:$CN$1048576,MATCH(ROW(I328)-ROW(I$3),入力!$BB$3:$BB$1048576,0),MATCH(I$3,入力!$BV$2:$CN$2,0)),"")</f>
        <v/>
      </c>
      <c r="J328" s="75" t="str">
        <f>IFERROR(INDEX(入力!$BV$3:$CN$1048576,MATCH(ROW(J328)-ROW(J$3),入力!$BB$3:$BB$1048576,0),MATCH(J$3,入力!$BV$2:$CN$2,0)),"")</f>
        <v/>
      </c>
      <c r="K328" s="75" t="str">
        <f>IFERROR(INDEX(入力!$BV$3:$CN$1048576,MATCH(ROW(K328)-ROW(K$3),入力!$BB$3:$BB$1048576,0),MATCH(K$3,入力!$BV$2:$CN$2,0)),"")</f>
        <v/>
      </c>
      <c r="L328" s="75" t="str">
        <f>IFERROR(INDEX(入力!$BV$3:$CN$1048576,MATCH(ROW(L328)-ROW(L$3),入力!$BB$3:$BB$1048576,0),MATCH(L$3,入力!$BV$2:$CN$2,0)),"")</f>
        <v/>
      </c>
      <c r="M328" s="117" t="str">
        <f>IFERROR(IF(履歴検索!$A328="","",INDEX(入力!$BV$3:$CN$1048576,MATCH(ROW(M328)-ROW(M$3),入力!$BB$3:$BB$1048576,0),MATCH(M$3,入力!$BV$2:$CN$2,0))),"")</f>
        <v/>
      </c>
      <c r="N328" s="75" t="str">
        <f>IFERROR(INDEX(入力!$BV$3:$CN$1048576,MATCH(ROW(N328)-ROW(N$3),入力!$BB$3:$BB$1048576,0),MATCH(N$3,入力!$BV$2:$CN$2,0)),"")</f>
        <v/>
      </c>
      <c r="O328" s="294" t="str">
        <f>IFERROR(INDEX(入力!$CJ$3:$CN$1048576,MATCH(ROW(O328)-ROW(O$3),入力!$BB$3:$BB$1048576,0),MATCH(O$3,入力!$CJ$2:$CN$2,0)),"")</f>
        <v/>
      </c>
      <c r="P328" s="294" t="str">
        <f>IFERROR(INDEX(入力!$CJ$3:$CN$1048576,MATCH(ROW(P328)-ROW(P$3),入力!$BB$3:$BB$1048576,0),MATCH(P$3,入力!$CJ$2:$CN$2,0)),"")</f>
        <v/>
      </c>
      <c r="Q328" s="294" t="str">
        <f>IFERROR(INDEX(入力!$BV$3:$CN$1048576,MATCH(ROW(Q328)-ROW(Q$3),入力!$BB$3:$BB$1048576,0),MATCH(Q$3,入力!$BV$2:$CN$2,0)),"")</f>
        <v/>
      </c>
      <c r="R328" s="77" t="str">
        <f>IFERROR(INDEX(入力!$BV$3:$CN$1048576,MATCH(ROW(R328)-ROW(R$3),入力!$BB$3:$BB$1048576,0),MATCH(R$3,入力!$BV$2:$CN$2,0)),"")</f>
        <v/>
      </c>
      <c r="S328" s="77" t="str">
        <f>IFERROR(INDEX(入力!$BV$3:$CN$1048576,MATCH(ROW(S328)-ROW(S$3),入力!$BB$3:$BB$1048576,0),MATCH(S$3,入力!$BV$2:$CN$2,0)),"")</f>
        <v/>
      </c>
      <c r="U328" s="28" t="str">
        <f>IF(Z328="","",COUNT($Z$4:Z328))</f>
        <v/>
      </c>
      <c r="V328" s="73" t="str">
        <f t="shared" si="5"/>
        <v/>
      </c>
      <c r="W328" s="113" t="str">
        <f>IF(OR($B328="",$B328=$B329),"",SUMIF($B$4:$B328,$B328,Q$4:Q328))</f>
        <v/>
      </c>
      <c r="X328" s="113" t="str">
        <f>IF(OR($B328="",$B328=$B329),"",SUMIF($B$4:$B328,$B328,K$4:K328)-Y328)</f>
        <v/>
      </c>
      <c r="Y328" s="113" t="str">
        <f>IF(OR($B328="",$B328=$B329),"",SUMIFS(K$4:K328,B$4:B328,$B328,F$4:F328,$Y$3))</f>
        <v/>
      </c>
      <c r="Z328" s="113" t="str">
        <f>IF(OR($B328="",$B328=$B329),"",SUMIF($B$4:$B328,$B328,S$4:S328))</f>
        <v/>
      </c>
    </row>
    <row r="329" spans="1:26" ht="25.05" customHeight="1" x14ac:dyDescent="0.2">
      <c r="A329" s="133" t="str">
        <f>IF(OR(B329="",AND(B328=B329,D328=D329)),"",MAX($A$4:A328)+1)</f>
        <v/>
      </c>
      <c r="B329" s="73" t="str">
        <f>IFERROR(INDEX(入力!$BV$3:$CN$1048576,MATCH(ROW(B329)-ROW(B$3),入力!$BB$3:$BB$1048576,0),MATCH(B$3,入力!$BV$2:$CN$2,0)),"")</f>
        <v/>
      </c>
      <c r="C329" s="74" t="str">
        <f>IFERROR(INDEX(入力!$BV$3:$CN$1048576,MATCH(ROW(C329)-ROW(C$3),入力!$BB$3:$BB$1048576,0),MATCH(C$3,入力!$BV$2:$CN$2,0)),"")</f>
        <v/>
      </c>
      <c r="D329" s="75" t="str">
        <f>IFERROR(INDEX(入力!$BO$3:$BO$1048576,MATCH(ROW(D329)-ROW(D$3),入力!$BB$3:$BB$1048576,0),0),"")</f>
        <v/>
      </c>
      <c r="E329" s="74" t="str">
        <f>IFERROR(INDEX(入力!$BV$3:$CN$1048576,MATCH(ROW(E329)-ROW(E$3),入力!$BB$3:$BB$1048576,0),MATCH(E$3,入力!$BV$2:$CN$2,0)),"")</f>
        <v/>
      </c>
      <c r="F329" s="74" t="str">
        <f>IFERROR(INDEX(入力!$BV$3:$CN$1048576,MATCH(ROW(F329)-ROW(F$3),入力!$BB$3:$BB$1048576,0),MATCH(F$3,入力!$BV$2:$CN$2,0)),"")</f>
        <v/>
      </c>
      <c r="G329" s="74" t="str">
        <f>IFERROR(INDEX(入力!$BV$3:$CN$1048576,MATCH(ROW(G329)-ROW(G$3),入力!$BB$3:$BB$1048576,0),MATCH(G$3,入力!$BV$2:$CN$2,0)),"")</f>
        <v/>
      </c>
      <c r="H329" s="75" t="str">
        <f>IFERROR(INDEX(入力!$BV$3:$CN$1048576,MATCH(ROW(H329)-ROW(H$3),入力!$BB$3:$BB$1048576,0),MATCH(H$3,入力!$BV$2:$CN$2,0)),"")</f>
        <v/>
      </c>
      <c r="I329" s="76" t="str">
        <f>IFERROR(INDEX(入力!$BV$3:$CN$1048576,MATCH(ROW(I329)-ROW(I$3),入力!$BB$3:$BB$1048576,0),MATCH(I$3,入力!$BV$2:$CN$2,0)),"")</f>
        <v/>
      </c>
      <c r="J329" s="75" t="str">
        <f>IFERROR(INDEX(入力!$BV$3:$CN$1048576,MATCH(ROW(J329)-ROW(J$3),入力!$BB$3:$BB$1048576,0),MATCH(J$3,入力!$BV$2:$CN$2,0)),"")</f>
        <v/>
      </c>
      <c r="K329" s="75" t="str">
        <f>IFERROR(INDEX(入力!$BV$3:$CN$1048576,MATCH(ROW(K329)-ROW(K$3),入力!$BB$3:$BB$1048576,0),MATCH(K$3,入力!$BV$2:$CN$2,0)),"")</f>
        <v/>
      </c>
      <c r="L329" s="75" t="str">
        <f>IFERROR(INDEX(入力!$BV$3:$CN$1048576,MATCH(ROW(L329)-ROW(L$3),入力!$BB$3:$BB$1048576,0),MATCH(L$3,入力!$BV$2:$CN$2,0)),"")</f>
        <v/>
      </c>
      <c r="M329" s="117" t="str">
        <f>IFERROR(IF(履歴検索!$A329="","",INDEX(入力!$BV$3:$CN$1048576,MATCH(ROW(M329)-ROW(M$3),入力!$BB$3:$BB$1048576,0),MATCH(M$3,入力!$BV$2:$CN$2,0))),"")</f>
        <v/>
      </c>
      <c r="N329" s="75" t="str">
        <f>IFERROR(INDEX(入力!$BV$3:$CN$1048576,MATCH(ROW(N329)-ROW(N$3),入力!$BB$3:$BB$1048576,0),MATCH(N$3,入力!$BV$2:$CN$2,0)),"")</f>
        <v/>
      </c>
      <c r="O329" s="294" t="str">
        <f>IFERROR(INDEX(入力!$CJ$3:$CN$1048576,MATCH(ROW(O329)-ROW(O$3),入力!$BB$3:$BB$1048576,0),MATCH(O$3,入力!$CJ$2:$CN$2,0)),"")</f>
        <v/>
      </c>
      <c r="P329" s="294" t="str">
        <f>IFERROR(INDEX(入力!$CJ$3:$CN$1048576,MATCH(ROW(P329)-ROW(P$3),入力!$BB$3:$BB$1048576,0),MATCH(P$3,入力!$CJ$2:$CN$2,0)),"")</f>
        <v/>
      </c>
      <c r="Q329" s="294" t="str">
        <f>IFERROR(INDEX(入力!$BV$3:$CN$1048576,MATCH(ROW(Q329)-ROW(Q$3),入力!$BB$3:$BB$1048576,0),MATCH(Q$3,入力!$BV$2:$CN$2,0)),"")</f>
        <v/>
      </c>
      <c r="R329" s="77" t="str">
        <f>IFERROR(INDEX(入力!$BV$3:$CN$1048576,MATCH(ROW(R329)-ROW(R$3),入力!$BB$3:$BB$1048576,0),MATCH(R$3,入力!$BV$2:$CN$2,0)),"")</f>
        <v/>
      </c>
      <c r="S329" s="77" t="str">
        <f>IFERROR(INDEX(入力!$BV$3:$CN$1048576,MATCH(ROW(S329)-ROW(S$3),入力!$BB$3:$BB$1048576,0),MATCH(S$3,入力!$BV$2:$CN$2,0)),"")</f>
        <v/>
      </c>
      <c r="U329" s="28" t="str">
        <f>IF(Z329="","",COUNT($Z$4:Z329))</f>
        <v/>
      </c>
      <c r="V329" s="73" t="str">
        <f t="shared" si="5"/>
        <v/>
      </c>
      <c r="W329" s="113" t="str">
        <f>IF(OR($B329="",$B329=$B330),"",SUMIF($B$4:$B329,$B329,Q$4:Q329))</f>
        <v/>
      </c>
      <c r="X329" s="113" t="str">
        <f>IF(OR($B329="",$B329=$B330),"",SUMIF($B$4:$B329,$B329,K$4:K329)-Y329)</f>
        <v/>
      </c>
      <c r="Y329" s="113" t="str">
        <f>IF(OR($B329="",$B329=$B330),"",SUMIFS(K$4:K329,B$4:B329,$B329,F$4:F329,$Y$3))</f>
        <v/>
      </c>
      <c r="Z329" s="113" t="str">
        <f>IF(OR($B329="",$B329=$B330),"",SUMIF($B$4:$B329,$B329,S$4:S329))</f>
        <v/>
      </c>
    </row>
    <row r="330" spans="1:26" ht="25.05" customHeight="1" x14ac:dyDescent="0.2">
      <c r="A330" s="133" t="str">
        <f>IF(OR(B330="",AND(B329=B330,D329=D330)),"",MAX($A$4:A329)+1)</f>
        <v/>
      </c>
      <c r="B330" s="73" t="str">
        <f>IFERROR(INDEX(入力!$BV$3:$CN$1048576,MATCH(ROW(B330)-ROW(B$3),入力!$BB$3:$BB$1048576,0),MATCH(B$3,入力!$BV$2:$CN$2,0)),"")</f>
        <v/>
      </c>
      <c r="C330" s="74" t="str">
        <f>IFERROR(INDEX(入力!$BV$3:$CN$1048576,MATCH(ROW(C330)-ROW(C$3),入力!$BB$3:$BB$1048576,0),MATCH(C$3,入力!$BV$2:$CN$2,0)),"")</f>
        <v/>
      </c>
      <c r="D330" s="75" t="str">
        <f>IFERROR(INDEX(入力!$BO$3:$BO$1048576,MATCH(ROW(D330)-ROW(D$3),入力!$BB$3:$BB$1048576,0),0),"")</f>
        <v/>
      </c>
      <c r="E330" s="74" t="str">
        <f>IFERROR(INDEX(入力!$BV$3:$CN$1048576,MATCH(ROW(E330)-ROW(E$3),入力!$BB$3:$BB$1048576,0),MATCH(E$3,入力!$BV$2:$CN$2,0)),"")</f>
        <v/>
      </c>
      <c r="F330" s="74" t="str">
        <f>IFERROR(INDEX(入力!$BV$3:$CN$1048576,MATCH(ROW(F330)-ROW(F$3),入力!$BB$3:$BB$1048576,0),MATCH(F$3,入力!$BV$2:$CN$2,0)),"")</f>
        <v/>
      </c>
      <c r="G330" s="74" t="str">
        <f>IFERROR(INDEX(入力!$BV$3:$CN$1048576,MATCH(ROW(G330)-ROW(G$3),入力!$BB$3:$BB$1048576,0),MATCH(G$3,入力!$BV$2:$CN$2,0)),"")</f>
        <v/>
      </c>
      <c r="H330" s="75" t="str">
        <f>IFERROR(INDEX(入力!$BV$3:$CN$1048576,MATCH(ROW(H330)-ROW(H$3),入力!$BB$3:$BB$1048576,0),MATCH(H$3,入力!$BV$2:$CN$2,0)),"")</f>
        <v/>
      </c>
      <c r="I330" s="76" t="str">
        <f>IFERROR(INDEX(入力!$BV$3:$CN$1048576,MATCH(ROW(I330)-ROW(I$3),入力!$BB$3:$BB$1048576,0),MATCH(I$3,入力!$BV$2:$CN$2,0)),"")</f>
        <v/>
      </c>
      <c r="J330" s="75" t="str">
        <f>IFERROR(INDEX(入力!$BV$3:$CN$1048576,MATCH(ROW(J330)-ROW(J$3),入力!$BB$3:$BB$1048576,0),MATCH(J$3,入力!$BV$2:$CN$2,0)),"")</f>
        <v/>
      </c>
      <c r="K330" s="75" t="str">
        <f>IFERROR(INDEX(入力!$BV$3:$CN$1048576,MATCH(ROW(K330)-ROW(K$3),入力!$BB$3:$BB$1048576,0),MATCH(K$3,入力!$BV$2:$CN$2,0)),"")</f>
        <v/>
      </c>
      <c r="L330" s="75" t="str">
        <f>IFERROR(INDEX(入力!$BV$3:$CN$1048576,MATCH(ROW(L330)-ROW(L$3),入力!$BB$3:$BB$1048576,0),MATCH(L$3,入力!$BV$2:$CN$2,0)),"")</f>
        <v/>
      </c>
      <c r="M330" s="117" t="str">
        <f>IFERROR(IF(履歴検索!$A330="","",INDEX(入力!$BV$3:$CN$1048576,MATCH(ROW(M330)-ROW(M$3),入力!$BB$3:$BB$1048576,0),MATCH(M$3,入力!$BV$2:$CN$2,0))),"")</f>
        <v/>
      </c>
      <c r="N330" s="75" t="str">
        <f>IFERROR(INDEX(入力!$BV$3:$CN$1048576,MATCH(ROW(N330)-ROW(N$3),入力!$BB$3:$BB$1048576,0),MATCH(N$3,入力!$BV$2:$CN$2,0)),"")</f>
        <v/>
      </c>
      <c r="O330" s="294" t="str">
        <f>IFERROR(INDEX(入力!$CJ$3:$CN$1048576,MATCH(ROW(O330)-ROW(O$3),入力!$BB$3:$BB$1048576,0),MATCH(O$3,入力!$CJ$2:$CN$2,0)),"")</f>
        <v/>
      </c>
      <c r="P330" s="294" t="str">
        <f>IFERROR(INDEX(入力!$CJ$3:$CN$1048576,MATCH(ROW(P330)-ROW(P$3),入力!$BB$3:$BB$1048576,0),MATCH(P$3,入力!$CJ$2:$CN$2,0)),"")</f>
        <v/>
      </c>
      <c r="Q330" s="294" t="str">
        <f>IFERROR(INDEX(入力!$BV$3:$CN$1048576,MATCH(ROW(Q330)-ROW(Q$3),入力!$BB$3:$BB$1048576,0),MATCH(Q$3,入力!$BV$2:$CN$2,0)),"")</f>
        <v/>
      </c>
      <c r="R330" s="77" t="str">
        <f>IFERROR(INDEX(入力!$BV$3:$CN$1048576,MATCH(ROW(R330)-ROW(R$3),入力!$BB$3:$BB$1048576,0),MATCH(R$3,入力!$BV$2:$CN$2,0)),"")</f>
        <v/>
      </c>
      <c r="S330" s="77" t="str">
        <f>IFERROR(INDEX(入力!$BV$3:$CN$1048576,MATCH(ROW(S330)-ROW(S$3),入力!$BB$3:$BB$1048576,0),MATCH(S$3,入力!$BV$2:$CN$2,0)),"")</f>
        <v/>
      </c>
      <c r="U330" s="28" t="str">
        <f>IF(Z330="","",COUNT($Z$4:Z330))</f>
        <v/>
      </c>
      <c r="V330" s="73" t="str">
        <f t="shared" si="5"/>
        <v/>
      </c>
      <c r="W330" s="113" t="str">
        <f>IF(OR($B330="",$B330=$B331),"",SUMIF($B$4:$B330,$B330,Q$4:Q330))</f>
        <v/>
      </c>
      <c r="X330" s="113" t="str">
        <f>IF(OR($B330="",$B330=$B331),"",SUMIF($B$4:$B330,$B330,K$4:K330)-Y330)</f>
        <v/>
      </c>
      <c r="Y330" s="113" t="str">
        <f>IF(OR($B330="",$B330=$B331),"",SUMIFS(K$4:K330,B$4:B330,$B330,F$4:F330,$Y$3))</f>
        <v/>
      </c>
      <c r="Z330" s="113" t="str">
        <f>IF(OR($B330="",$B330=$B331),"",SUMIF($B$4:$B330,$B330,S$4:S330))</f>
        <v/>
      </c>
    </row>
    <row r="331" spans="1:26" ht="25.05" customHeight="1" x14ac:dyDescent="0.2">
      <c r="A331" s="133" t="str">
        <f>IF(OR(B331="",AND(B330=B331,D330=D331)),"",MAX($A$4:A330)+1)</f>
        <v/>
      </c>
      <c r="B331" s="73" t="str">
        <f>IFERROR(INDEX(入力!$BV$3:$CN$1048576,MATCH(ROW(B331)-ROW(B$3),入力!$BB$3:$BB$1048576,0),MATCH(B$3,入力!$BV$2:$CN$2,0)),"")</f>
        <v/>
      </c>
      <c r="C331" s="74" t="str">
        <f>IFERROR(INDEX(入力!$BV$3:$CN$1048576,MATCH(ROW(C331)-ROW(C$3),入力!$BB$3:$BB$1048576,0),MATCH(C$3,入力!$BV$2:$CN$2,0)),"")</f>
        <v/>
      </c>
      <c r="D331" s="75" t="str">
        <f>IFERROR(INDEX(入力!$BO$3:$BO$1048576,MATCH(ROW(D331)-ROW(D$3),入力!$BB$3:$BB$1048576,0),0),"")</f>
        <v/>
      </c>
      <c r="E331" s="74" t="str">
        <f>IFERROR(INDEX(入力!$BV$3:$CN$1048576,MATCH(ROW(E331)-ROW(E$3),入力!$BB$3:$BB$1048576,0),MATCH(E$3,入力!$BV$2:$CN$2,0)),"")</f>
        <v/>
      </c>
      <c r="F331" s="74" t="str">
        <f>IFERROR(INDEX(入力!$BV$3:$CN$1048576,MATCH(ROW(F331)-ROW(F$3),入力!$BB$3:$BB$1048576,0),MATCH(F$3,入力!$BV$2:$CN$2,0)),"")</f>
        <v/>
      </c>
      <c r="G331" s="74" t="str">
        <f>IFERROR(INDEX(入力!$BV$3:$CN$1048576,MATCH(ROW(G331)-ROW(G$3),入力!$BB$3:$BB$1048576,0),MATCH(G$3,入力!$BV$2:$CN$2,0)),"")</f>
        <v/>
      </c>
      <c r="H331" s="75" t="str">
        <f>IFERROR(INDEX(入力!$BV$3:$CN$1048576,MATCH(ROW(H331)-ROW(H$3),入力!$BB$3:$BB$1048576,0),MATCH(H$3,入力!$BV$2:$CN$2,0)),"")</f>
        <v/>
      </c>
      <c r="I331" s="76" t="str">
        <f>IFERROR(INDEX(入力!$BV$3:$CN$1048576,MATCH(ROW(I331)-ROW(I$3),入力!$BB$3:$BB$1048576,0),MATCH(I$3,入力!$BV$2:$CN$2,0)),"")</f>
        <v/>
      </c>
      <c r="J331" s="75" t="str">
        <f>IFERROR(INDEX(入力!$BV$3:$CN$1048576,MATCH(ROW(J331)-ROW(J$3),入力!$BB$3:$BB$1048576,0),MATCH(J$3,入力!$BV$2:$CN$2,0)),"")</f>
        <v/>
      </c>
      <c r="K331" s="75" t="str">
        <f>IFERROR(INDEX(入力!$BV$3:$CN$1048576,MATCH(ROW(K331)-ROW(K$3),入力!$BB$3:$BB$1048576,0),MATCH(K$3,入力!$BV$2:$CN$2,0)),"")</f>
        <v/>
      </c>
      <c r="L331" s="75" t="str">
        <f>IFERROR(INDEX(入力!$BV$3:$CN$1048576,MATCH(ROW(L331)-ROW(L$3),入力!$BB$3:$BB$1048576,0),MATCH(L$3,入力!$BV$2:$CN$2,0)),"")</f>
        <v/>
      </c>
      <c r="M331" s="117" t="str">
        <f>IFERROR(IF(履歴検索!$A331="","",INDEX(入力!$BV$3:$CN$1048576,MATCH(ROW(M331)-ROW(M$3),入力!$BB$3:$BB$1048576,0),MATCH(M$3,入力!$BV$2:$CN$2,0))),"")</f>
        <v/>
      </c>
      <c r="N331" s="75" t="str">
        <f>IFERROR(INDEX(入力!$BV$3:$CN$1048576,MATCH(ROW(N331)-ROW(N$3),入力!$BB$3:$BB$1048576,0),MATCH(N$3,入力!$BV$2:$CN$2,0)),"")</f>
        <v/>
      </c>
      <c r="O331" s="294" t="str">
        <f>IFERROR(INDEX(入力!$CJ$3:$CN$1048576,MATCH(ROW(O331)-ROW(O$3),入力!$BB$3:$BB$1048576,0),MATCH(O$3,入力!$CJ$2:$CN$2,0)),"")</f>
        <v/>
      </c>
      <c r="P331" s="294" t="str">
        <f>IFERROR(INDEX(入力!$CJ$3:$CN$1048576,MATCH(ROW(P331)-ROW(P$3),入力!$BB$3:$BB$1048576,0),MATCH(P$3,入力!$CJ$2:$CN$2,0)),"")</f>
        <v/>
      </c>
      <c r="Q331" s="294" t="str">
        <f>IFERROR(INDEX(入力!$BV$3:$CN$1048576,MATCH(ROW(Q331)-ROW(Q$3),入力!$BB$3:$BB$1048576,0),MATCH(Q$3,入力!$BV$2:$CN$2,0)),"")</f>
        <v/>
      </c>
      <c r="R331" s="77" t="str">
        <f>IFERROR(INDEX(入力!$BV$3:$CN$1048576,MATCH(ROW(R331)-ROW(R$3),入力!$BB$3:$BB$1048576,0),MATCH(R$3,入力!$BV$2:$CN$2,0)),"")</f>
        <v/>
      </c>
      <c r="S331" s="77" t="str">
        <f>IFERROR(INDEX(入力!$BV$3:$CN$1048576,MATCH(ROW(S331)-ROW(S$3),入力!$BB$3:$BB$1048576,0),MATCH(S$3,入力!$BV$2:$CN$2,0)),"")</f>
        <v/>
      </c>
      <c r="U331" s="28" t="str">
        <f>IF(Z331="","",COUNT($Z$4:Z331))</f>
        <v/>
      </c>
      <c r="V331" s="73" t="str">
        <f t="shared" si="5"/>
        <v/>
      </c>
      <c r="W331" s="113" t="str">
        <f>IF(OR($B331="",$B331=$B332),"",SUMIF($B$4:$B331,$B331,Q$4:Q331))</f>
        <v/>
      </c>
      <c r="X331" s="113" t="str">
        <f>IF(OR($B331="",$B331=$B332),"",SUMIF($B$4:$B331,$B331,K$4:K331)-Y331)</f>
        <v/>
      </c>
      <c r="Y331" s="113" t="str">
        <f>IF(OR($B331="",$B331=$B332),"",SUMIFS(K$4:K331,B$4:B331,$B331,F$4:F331,$Y$3))</f>
        <v/>
      </c>
      <c r="Z331" s="113" t="str">
        <f>IF(OR($B331="",$B331=$B332),"",SUMIF($B$4:$B331,$B331,S$4:S331))</f>
        <v/>
      </c>
    </row>
    <row r="332" spans="1:26" ht="25.05" customHeight="1" x14ac:dyDescent="0.2">
      <c r="A332" s="133" t="str">
        <f>IF(OR(B332="",AND(B331=B332,D331=D332)),"",MAX($A$4:A331)+1)</f>
        <v/>
      </c>
      <c r="B332" s="73" t="str">
        <f>IFERROR(INDEX(入力!$BV$3:$CN$1048576,MATCH(ROW(B332)-ROW(B$3),入力!$BB$3:$BB$1048576,0),MATCH(B$3,入力!$BV$2:$CN$2,0)),"")</f>
        <v/>
      </c>
      <c r="C332" s="74" t="str">
        <f>IFERROR(INDEX(入力!$BV$3:$CN$1048576,MATCH(ROW(C332)-ROW(C$3),入力!$BB$3:$BB$1048576,0),MATCH(C$3,入力!$BV$2:$CN$2,0)),"")</f>
        <v/>
      </c>
      <c r="D332" s="75" t="str">
        <f>IFERROR(INDEX(入力!$BO$3:$BO$1048576,MATCH(ROW(D332)-ROW(D$3),入力!$BB$3:$BB$1048576,0),0),"")</f>
        <v/>
      </c>
      <c r="E332" s="74" t="str">
        <f>IFERROR(INDEX(入力!$BV$3:$CN$1048576,MATCH(ROW(E332)-ROW(E$3),入力!$BB$3:$BB$1048576,0),MATCH(E$3,入力!$BV$2:$CN$2,0)),"")</f>
        <v/>
      </c>
      <c r="F332" s="74" t="str">
        <f>IFERROR(INDEX(入力!$BV$3:$CN$1048576,MATCH(ROW(F332)-ROW(F$3),入力!$BB$3:$BB$1048576,0),MATCH(F$3,入力!$BV$2:$CN$2,0)),"")</f>
        <v/>
      </c>
      <c r="G332" s="74" t="str">
        <f>IFERROR(INDEX(入力!$BV$3:$CN$1048576,MATCH(ROW(G332)-ROW(G$3),入力!$BB$3:$BB$1048576,0),MATCH(G$3,入力!$BV$2:$CN$2,0)),"")</f>
        <v/>
      </c>
      <c r="H332" s="75" t="str">
        <f>IFERROR(INDEX(入力!$BV$3:$CN$1048576,MATCH(ROW(H332)-ROW(H$3),入力!$BB$3:$BB$1048576,0),MATCH(H$3,入力!$BV$2:$CN$2,0)),"")</f>
        <v/>
      </c>
      <c r="I332" s="76" t="str">
        <f>IFERROR(INDEX(入力!$BV$3:$CN$1048576,MATCH(ROW(I332)-ROW(I$3),入力!$BB$3:$BB$1048576,0),MATCH(I$3,入力!$BV$2:$CN$2,0)),"")</f>
        <v/>
      </c>
      <c r="J332" s="75" t="str">
        <f>IFERROR(INDEX(入力!$BV$3:$CN$1048576,MATCH(ROW(J332)-ROW(J$3),入力!$BB$3:$BB$1048576,0),MATCH(J$3,入力!$BV$2:$CN$2,0)),"")</f>
        <v/>
      </c>
      <c r="K332" s="75" t="str">
        <f>IFERROR(INDEX(入力!$BV$3:$CN$1048576,MATCH(ROW(K332)-ROW(K$3),入力!$BB$3:$BB$1048576,0),MATCH(K$3,入力!$BV$2:$CN$2,0)),"")</f>
        <v/>
      </c>
      <c r="L332" s="75" t="str">
        <f>IFERROR(INDEX(入力!$BV$3:$CN$1048576,MATCH(ROW(L332)-ROW(L$3),入力!$BB$3:$BB$1048576,0),MATCH(L$3,入力!$BV$2:$CN$2,0)),"")</f>
        <v/>
      </c>
      <c r="M332" s="117" t="str">
        <f>IFERROR(IF(履歴検索!$A332="","",INDEX(入力!$BV$3:$CN$1048576,MATCH(ROW(M332)-ROW(M$3),入力!$BB$3:$BB$1048576,0),MATCH(M$3,入力!$BV$2:$CN$2,0))),"")</f>
        <v/>
      </c>
      <c r="N332" s="75" t="str">
        <f>IFERROR(INDEX(入力!$BV$3:$CN$1048576,MATCH(ROW(N332)-ROW(N$3),入力!$BB$3:$BB$1048576,0),MATCH(N$3,入力!$BV$2:$CN$2,0)),"")</f>
        <v/>
      </c>
      <c r="O332" s="294" t="str">
        <f>IFERROR(INDEX(入力!$CJ$3:$CN$1048576,MATCH(ROW(O332)-ROW(O$3),入力!$BB$3:$BB$1048576,0),MATCH(O$3,入力!$CJ$2:$CN$2,0)),"")</f>
        <v/>
      </c>
      <c r="P332" s="294" t="str">
        <f>IFERROR(INDEX(入力!$CJ$3:$CN$1048576,MATCH(ROW(P332)-ROW(P$3),入力!$BB$3:$BB$1048576,0),MATCH(P$3,入力!$CJ$2:$CN$2,0)),"")</f>
        <v/>
      </c>
      <c r="Q332" s="294" t="str">
        <f>IFERROR(INDEX(入力!$BV$3:$CN$1048576,MATCH(ROW(Q332)-ROW(Q$3),入力!$BB$3:$BB$1048576,0),MATCH(Q$3,入力!$BV$2:$CN$2,0)),"")</f>
        <v/>
      </c>
      <c r="R332" s="77" t="str">
        <f>IFERROR(INDEX(入力!$BV$3:$CN$1048576,MATCH(ROW(R332)-ROW(R$3),入力!$BB$3:$BB$1048576,0),MATCH(R$3,入力!$BV$2:$CN$2,0)),"")</f>
        <v/>
      </c>
      <c r="S332" s="77" t="str">
        <f>IFERROR(INDEX(入力!$BV$3:$CN$1048576,MATCH(ROW(S332)-ROW(S$3),入力!$BB$3:$BB$1048576,0),MATCH(S$3,入力!$BV$2:$CN$2,0)),"")</f>
        <v/>
      </c>
      <c r="U332" s="28" t="str">
        <f>IF(Z332="","",COUNT($Z$4:Z332))</f>
        <v/>
      </c>
      <c r="V332" s="73" t="str">
        <f t="shared" si="5"/>
        <v/>
      </c>
      <c r="W332" s="113" t="str">
        <f>IF(OR($B332="",$B332=$B333),"",SUMIF($B$4:$B332,$B332,Q$4:Q332))</f>
        <v/>
      </c>
      <c r="X332" s="113" t="str">
        <f>IF(OR($B332="",$B332=$B333),"",SUMIF($B$4:$B332,$B332,K$4:K332)-Y332)</f>
        <v/>
      </c>
      <c r="Y332" s="113" t="str">
        <f>IF(OR($B332="",$B332=$B333),"",SUMIFS(K$4:K332,B$4:B332,$B332,F$4:F332,$Y$3))</f>
        <v/>
      </c>
      <c r="Z332" s="113" t="str">
        <f>IF(OR($B332="",$B332=$B333),"",SUMIF($B$4:$B332,$B332,S$4:S332))</f>
        <v/>
      </c>
    </row>
    <row r="333" spans="1:26" ht="25.05" customHeight="1" x14ac:dyDescent="0.2">
      <c r="A333" s="133" t="str">
        <f>IF(OR(B333="",AND(B332=B333,D332=D333)),"",MAX($A$4:A332)+1)</f>
        <v/>
      </c>
      <c r="B333" s="73" t="str">
        <f>IFERROR(INDEX(入力!$BV$3:$CN$1048576,MATCH(ROW(B333)-ROW(B$3),入力!$BB$3:$BB$1048576,0),MATCH(B$3,入力!$BV$2:$CN$2,0)),"")</f>
        <v/>
      </c>
      <c r="C333" s="74" t="str">
        <f>IFERROR(INDEX(入力!$BV$3:$CN$1048576,MATCH(ROW(C333)-ROW(C$3),入力!$BB$3:$BB$1048576,0),MATCH(C$3,入力!$BV$2:$CN$2,0)),"")</f>
        <v/>
      </c>
      <c r="D333" s="75" t="str">
        <f>IFERROR(INDEX(入力!$BO$3:$BO$1048576,MATCH(ROW(D333)-ROW(D$3),入力!$BB$3:$BB$1048576,0),0),"")</f>
        <v/>
      </c>
      <c r="E333" s="74" t="str">
        <f>IFERROR(INDEX(入力!$BV$3:$CN$1048576,MATCH(ROW(E333)-ROW(E$3),入力!$BB$3:$BB$1048576,0),MATCH(E$3,入力!$BV$2:$CN$2,0)),"")</f>
        <v/>
      </c>
      <c r="F333" s="74" t="str">
        <f>IFERROR(INDEX(入力!$BV$3:$CN$1048576,MATCH(ROW(F333)-ROW(F$3),入力!$BB$3:$BB$1048576,0),MATCH(F$3,入力!$BV$2:$CN$2,0)),"")</f>
        <v/>
      </c>
      <c r="G333" s="74" t="str">
        <f>IFERROR(INDEX(入力!$BV$3:$CN$1048576,MATCH(ROW(G333)-ROW(G$3),入力!$BB$3:$BB$1048576,0),MATCH(G$3,入力!$BV$2:$CN$2,0)),"")</f>
        <v/>
      </c>
      <c r="H333" s="75" t="str">
        <f>IFERROR(INDEX(入力!$BV$3:$CN$1048576,MATCH(ROW(H333)-ROW(H$3),入力!$BB$3:$BB$1048576,0),MATCH(H$3,入力!$BV$2:$CN$2,0)),"")</f>
        <v/>
      </c>
      <c r="I333" s="76" t="str">
        <f>IFERROR(INDEX(入力!$BV$3:$CN$1048576,MATCH(ROW(I333)-ROW(I$3),入力!$BB$3:$BB$1048576,0),MATCH(I$3,入力!$BV$2:$CN$2,0)),"")</f>
        <v/>
      </c>
      <c r="J333" s="75" t="str">
        <f>IFERROR(INDEX(入力!$BV$3:$CN$1048576,MATCH(ROW(J333)-ROW(J$3),入力!$BB$3:$BB$1048576,0),MATCH(J$3,入力!$BV$2:$CN$2,0)),"")</f>
        <v/>
      </c>
      <c r="K333" s="75" t="str">
        <f>IFERROR(INDEX(入力!$BV$3:$CN$1048576,MATCH(ROW(K333)-ROW(K$3),入力!$BB$3:$BB$1048576,0),MATCH(K$3,入力!$BV$2:$CN$2,0)),"")</f>
        <v/>
      </c>
      <c r="L333" s="75" t="str">
        <f>IFERROR(INDEX(入力!$BV$3:$CN$1048576,MATCH(ROW(L333)-ROW(L$3),入力!$BB$3:$BB$1048576,0),MATCH(L$3,入力!$BV$2:$CN$2,0)),"")</f>
        <v/>
      </c>
      <c r="M333" s="117" t="str">
        <f>IFERROR(IF(履歴検索!$A333="","",INDEX(入力!$BV$3:$CN$1048576,MATCH(ROW(M333)-ROW(M$3),入力!$BB$3:$BB$1048576,0),MATCH(M$3,入力!$BV$2:$CN$2,0))),"")</f>
        <v/>
      </c>
      <c r="N333" s="75" t="str">
        <f>IFERROR(INDEX(入力!$BV$3:$CN$1048576,MATCH(ROW(N333)-ROW(N$3),入力!$BB$3:$BB$1048576,0),MATCH(N$3,入力!$BV$2:$CN$2,0)),"")</f>
        <v/>
      </c>
      <c r="O333" s="294" t="str">
        <f>IFERROR(INDEX(入力!$CJ$3:$CN$1048576,MATCH(ROW(O333)-ROW(O$3),入力!$BB$3:$BB$1048576,0),MATCH(O$3,入力!$CJ$2:$CN$2,0)),"")</f>
        <v/>
      </c>
      <c r="P333" s="294" t="str">
        <f>IFERROR(INDEX(入力!$CJ$3:$CN$1048576,MATCH(ROW(P333)-ROW(P$3),入力!$BB$3:$BB$1048576,0),MATCH(P$3,入力!$CJ$2:$CN$2,0)),"")</f>
        <v/>
      </c>
      <c r="Q333" s="294" t="str">
        <f>IFERROR(INDEX(入力!$BV$3:$CN$1048576,MATCH(ROW(Q333)-ROW(Q$3),入力!$BB$3:$BB$1048576,0),MATCH(Q$3,入力!$BV$2:$CN$2,0)),"")</f>
        <v/>
      </c>
      <c r="R333" s="77" t="str">
        <f>IFERROR(INDEX(入力!$BV$3:$CN$1048576,MATCH(ROW(R333)-ROW(R$3),入力!$BB$3:$BB$1048576,0),MATCH(R$3,入力!$BV$2:$CN$2,0)),"")</f>
        <v/>
      </c>
      <c r="S333" s="77" t="str">
        <f>IFERROR(INDEX(入力!$BV$3:$CN$1048576,MATCH(ROW(S333)-ROW(S$3),入力!$BB$3:$BB$1048576,0),MATCH(S$3,入力!$BV$2:$CN$2,0)),"")</f>
        <v/>
      </c>
      <c r="U333" s="28" t="str">
        <f>IF(Z333="","",COUNT($Z$4:Z333))</f>
        <v/>
      </c>
      <c r="V333" s="73" t="str">
        <f t="shared" si="5"/>
        <v/>
      </c>
      <c r="W333" s="113" t="str">
        <f>IF(OR($B333="",$B333=$B334),"",SUMIF($B$4:$B333,$B333,Q$4:Q333))</f>
        <v/>
      </c>
      <c r="X333" s="113" t="str">
        <f>IF(OR($B333="",$B333=$B334),"",SUMIF($B$4:$B333,$B333,K$4:K333)-Y333)</f>
        <v/>
      </c>
      <c r="Y333" s="113" t="str">
        <f>IF(OR($B333="",$B333=$B334),"",SUMIFS(K$4:K333,B$4:B333,$B333,F$4:F333,$Y$3))</f>
        <v/>
      </c>
      <c r="Z333" s="113" t="str">
        <f>IF(OR($B333="",$B333=$B334),"",SUMIF($B$4:$B333,$B333,S$4:S333))</f>
        <v/>
      </c>
    </row>
    <row r="334" spans="1:26" ht="25.05" customHeight="1" x14ac:dyDescent="0.2">
      <c r="A334" s="133" t="str">
        <f>IF(OR(B334="",AND(B333=B334,D333=D334)),"",MAX($A$4:A333)+1)</f>
        <v/>
      </c>
      <c r="B334" s="73" t="str">
        <f>IFERROR(INDEX(入力!$BV$3:$CN$1048576,MATCH(ROW(B334)-ROW(B$3),入力!$BB$3:$BB$1048576,0),MATCH(B$3,入力!$BV$2:$CN$2,0)),"")</f>
        <v/>
      </c>
      <c r="C334" s="74" t="str">
        <f>IFERROR(INDEX(入力!$BV$3:$CN$1048576,MATCH(ROW(C334)-ROW(C$3),入力!$BB$3:$BB$1048576,0),MATCH(C$3,入力!$BV$2:$CN$2,0)),"")</f>
        <v/>
      </c>
      <c r="D334" s="75" t="str">
        <f>IFERROR(INDEX(入力!$BO$3:$BO$1048576,MATCH(ROW(D334)-ROW(D$3),入力!$BB$3:$BB$1048576,0),0),"")</f>
        <v/>
      </c>
      <c r="E334" s="74" t="str">
        <f>IFERROR(INDEX(入力!$BV$3:$CN$1048576,MATCH(ROW(E334)-ROW(E$3),入力!$BB$3:$BB$1048576,0),MATCH(E$3,入力!$BV$2:$CN$2,0)),"")</f>
        <v/>
      </c>
      <c r="F334" s="74" t="str">
        <f>IFERROR(INDEX(入力!$BV$3:$CN$1048576,MATCH(ROW(F334)-ROW(F$3),入力!$BB$3:$BB$1048576,0),MATCH(F$3,入力!$BV$2:$CN$2,0)),"")</f>
        <v/>
      </c>
      <c r="G334" s="74" t="str">
        <f>IFERROR(INDEX(入力!$BV$3:$CN$1048576,MATCH(ROW(G334)-ROW(G$3),入力!$BB$3:$BB$1048576,0),MATCH(G$3,入力!$BV$2:$CN$2,0)),"")</f>
        <v/>
      </c>
      <c r="H334" s="75" t="str">
        <f>IFERROR(INDEX(入力!$BV$3:$CN$1048576,MATCH(ROW(H334)-ROW(H$3),入力!$BB$3:$BB$1048576,0),MATCH(H$3,入力!$BV$2:$CN$2,0)),"")</f>
        <v/>
      </c>
      <c r="I334" s="76" t="str">
        <f>IFERROR(INDEX(入力!$BV$3:$CN$1048576,MATCH(ROW(I334)-ROW(I$3),入力!$BB$3:$BB$1048576,0),MATCH(I$3,入力!$BV$2:$CN$2,0)),"")</f>
        <v/>
      </c>
      <c r="J334" s="75" t="str">
        <f>IFERROR(INDEX(入力!$BV$3:$CN$1048576,MATCH(ROW(J334)-ROW(J$3),入力!$BB$3:$BB$1048576,0),MATCH(J$3,入力!$BV$2:$CN$2,0)),"")</f>
        <v/>
      </c>
      <c r="K334" s="75" t="str">
        <f>IFERROR(INDEX(入力!$BV$3:$CN$1048576,MATCH(ROW(K334)-ROW(K$3),入力!$BB$3:$BB$1048576,0),MATCH(K$3,入力!$BV$2:$CN$2,0)),"")</f>
        <v/>
      </c>
      <c r="L334" s="75" t="str">
        <f>IFERROR(INDEX(入力!$BV$3:$CN$1048576,MATCH(ROW(L334)-ROW(L$3),入力!$BB$3:$BB$1048576,0),MATCH(L$3,入力!$BV$2:$CN$2,0)),"")</f>
        <v/>
      </c>
      <c r="M334" s="117" t="str">
        <f>IFERROR(IF(履歴検索!$A334="","",INDEX(入力!$BV$3:$CN$1048576,MATCH(ROW(M334)-ROW(M$3),入力!$BB$3:$BB$1048576,0),MATCH(M$3,入力!$BV$2:$CN$2,0))),"")</f>
        <v/>
      </c>
      <c r="N334" s="75" t="str">
        <f>IFERROR(INDEX(入力!$BV$3:$CN$1048576,MATCH(ROW(N334)-ROW(N$3),入力!$BB$3:$BB$1048576,0),MATCH(N$3,入力!$BV$2:$CN$2,0)),"")</f>
        <v/>
      </c>
      <c r="O334" s="294" t="str">
        <f>IFERROR(INDEX(入力!$CJ$3:$CN$1048576,MATCH(ROW(O334)-ROW(O$3),入力!$BB$3:$BB$1048576,0),MATCH(O$3,入力!$CJ$2:$CN$2,0)),"")</f>
        <v/>
      </c>
      <c r="P334" s="294" t="str">
        <f>IFERROR(INDEX(入力!$CJ$3:$CN$1048576,MATCH(ROW(P334)-ROW(P$3),入力!$BB$3:$BB$1048576,0),MATCH(P$3,入力!$CJ$2:$CN$2,0)),"")</f>
        <v/>
      </c>
      <c r="Q334" s="294" t="str">
        <f>IFERROR(INDEX(入力!$BV$3:$CN$1048576,MATCH(ROW(Q334)-ROW(Q$3),入力!$BB$3:$BB$1048576,0),MATCH(Q$3,入力!$BV$2:$CN$2,0)),"")</f>
        <v/>
      </c>
      <c r="R334" s="77" t="str">
        <f>IFERROR(INDEX(入力!$BV$3:$CN$1048576,MATCH(ROW(R334)-ROW(R$3),入力!$BB$3:$BB$1048576,0),MATCH(R$3,入力!$BV$2:$CN$2,0)),"")</f>
        <v/>
      </c>
      <c r="S334" s="77" t="str">
        <f>IFERROR(INDEX(入力!$BV$3:$CN$1048576,MATCH(ROW(S334)-ROW(S$3),入力!$BB$3:$BB$1048576,0),MATCH(S$3,入力!$BV$2:$CN$2,0)),"")</f>
        <v/>
      </c>
      <c r="U334" s="28" t="str">
        <f>IF(Z334="","",COUNT($Z$4:Z334))</f>
        <v/>
      </c>
      <c r="V334" s="73" t="str">
        <f t="shared" si="5"/>
        <v/>
      </c>
      <c r="W334" s="113" t="str">
        <f>IF(OR($B334="",$B334=$B335),"",SUMIF($B$4:$B334,$B334,Q$4:Q334))</f>
        <v/>
      </c>
      <c r="X334" s="113" t="str">
        <f>IF(OR($B334="",$B334=$B335),"",SUMIF($B$4:$B334,$B334,K$4:K334)-Y334)</f>
        <v/>
      </c>
      <c r="Y334" s="113" t="str">
        <f>IF(OR($B334="",$B334=$B335),"",SUMIFS(K$4:K334,B$4:B334,$B334,F$4:F334,$Y$3))</f>
        <v/>
      </c>
      <c r="Z334" s="113" t="str">
        <f>IF(OR($B334="",$B334=$B335),"",SUMIF($B$4:$B334,$B334,S$4:S334))</f>
        <v/>
      </c>
    </row>
    <row r="335" spans="1:26" ht="25.05" customHeight="1" x14ac:dyDescent="0.2">
      <c r="A335" s="133" t="str">
        <f>IF(OR(B335="",AND(B334=B335,D334=D335)),"",MAX($A$4:A334)+1)</f>
        <v/>
      </c>
      <c r="B335" s="73" t="str">
        <f>IFERROR(INDEX(入力!$BV$3:$CN$1048576,MATCH(ROW(B335)-ROW(B$3),入力!$BB$3:$BB$1048576,0),MATCH(B$3,入力!$BV$2:$CN$2,0)),"")</f>
        <v/>
      </c>
      <c r="C335" s="74" t="str">
        <f>IFERROR(INDEX(入力!$BV$3:$CN$1048576,MATCH(ROW(C335)-ROW(C$3),入力!$BB$3:$BB$1048576,0),MATCH(C$3,入力!$BV$2:$CN$2,0)),"")</f>
        <v/>
      </c>
      <c r="D335" s="75" t="str">
        <f>IFERROR(INDEX(入力!$BO$3:$BO$1048576,MATCH(ROW(D335)-ROW(D$3),入力!$BB$3:$BB$1048576,0),0),"")</f>
        <v/>
      </c>
      <c r="E335" s="74" t="str">
        <f>IFERROR(INDEX(入力!$BV$3:$CN$1048576,MATCH(ROW(E335)-ROW(E$3),入力!$BB$3:$BB$1048576,0),MATCH(E$3,入力!$BV$2:$CN$2,0)),"")</f>
        <v/>
      </c>
      <c r="F335" s="74" t="str">
        <f>IFERROR(INDEX(入力!$BV$3:$CN$1048576,MATCH(ROW(F335)-ROW(F$3),入力!$BB$3:$BB$1048576,0),MATCH(F$3,入力!$BV$2:$CN$2,0)),"")</f>
        <v/>
      </c>
      <c r="G335" s="74" t="str">
        <f>IFERROR(INDEX(入力!$BV$3:$CN$1048576,MATCH(ROW(G335)-ROW(G$3),入力!$BB$3:$BB$1048576,0),MATCH(G$3,入力!$BV$2:$CN$2,0)),"")</f>
        <v/>
      </c>
      <c r="H335" s="75" t="str">
        <f>IFERROR(INDEX(入力!$BV$3:$CN$1048576,MATCH(ROW(H335)-ROW(H$3),入力!$BB$3:$BB$1048576,0),MATCH(H$3,入力!$BV$2:$CN$2,0)),"")</f>
        <v/>
      </c>
      <c r="I335" s="76" t="str">
        <f>IFERROR(INDEX(入力!$BV$3:$CN$1048576,MATCH(ROW(I335)-ROW(I$3),入力!$BB$3:$BB$1048576,0),MATCH(I$3,入力!$BV$2:$CN$2,0)),"")</f>
        <v/>
      </c>
      <c r="J335" s="75" t="str">
        <f>IFERROR(INDEX(入力!$BV$3:$CN$1048576,MATCH(ROW(J335)-ROW(J$3),入力!$BB$3:$BB$1048576,0),MATCH(J$3,入力!$BV$2:$CN$2,0)),"")</f>
        <v/>
      </c>
      <c r="K335" s="75" t="str">
        <f>IFERROR(INDEX(入力!$BV$3:$CN$1048576,MATCH(ROW(K335)-ROW(K$3),入力!$BB$3:$BB$1048576,0),MATCH(K$3,入力!$BV$2:$CN$2,0)),"")</f>
        <v/>
      </c>
      <c r="L335" s="75" t="str">
        <f>IFERROR(INDEX(入力!$BV$3:$CN$1048576,MATCH(ROW(L335)-ROW(L$3),入力!$BB$3:$BB$1048576,0),MATCH(L$3,入力!$BV$2:$CN$2,0)),"")</f>
        <v/>
      </c>
      <c r="M335" s="117" t="str">
        <f>IFERROR(IF(履歴検索!$A335="","",INDEX(入力!$BV$3:$CN$1048576,MATCH(ROW(M335)-ROW(M$3),入力!$BB$3:$BB$1048576,0),MATCH(M$3,入力!$BV$2:$CN$2,0))),"")</f>
        <v/>
      </c>
      <c r="N335" s="75" t="str">
        <f>IFERROR(INDEX(入力!$BV$3:$CN$1048576,MATCH(ROW(N335)-ROW(N$3),入力!$BB$3:$BB$1048576,0),MATCH(N$3,入力!$BV$2:$CN$2,0)),"")</f>
        <v/>
      </c>
      <c r="O335" s="294" t="str">
        <f>IFERROR(INDEX(入力!$CJ$3:$CN$1048576,MATCH(ROW(O335)-ROW(O$3),入力!$BB$3:$BB$1048576,0),MATCH(O$3,入力!$CJ$2:$CN$2,0)),"")</f>
        <v/>
      </c>
      <c r="P335" s="294" t="str">
        <f>IFERROR(INDEX(入力!$CJ$3:$CN$1048576,MATCH(ROW(P335)-ROW(P$3),入力!$BB$3:$BB$1048576,0),MATCH(P$3,入力!$CJ$2:$CN$2,0)),"")</f>
        <v/>
      </c>
      <c r="Q335" s="294" t="str">
        <f>IFERROR(INDEX(入力!$BV$3:$CN$1048576,MATCH(ROW(Q335)-ROW(Q$3),入力!$BB$3:$BB$1048576,0),MATCH(Q$3,入力!$BV$2:$CN$2,0)),"")</f>
        <v/>
      </c>
      <c r="R335" s="77" t="str">
        <f>IFERROR(INDEX(入力!$BV$3:$CN$1048576,MATCH(ROW(R335)-ROW(R$3),入力!$BB$3:$BB$1048576,0),MATCH(R$3,入力!$BV$2:$CN$2,0)),"")</f>
        <v/>
      </c>
      <c r="S335" s="77" t="str">
        <f>IFERROR(INDEX(入力!$BV$3:$CN$1048576,MATCH(ROW(S335)-ROW(S$3),入力!$BB$3:$BB$1048576,0),MATCH(S$3,入力!$BV$2:$CN$2,0)),"")</f>
        <v/>
      </c>
      <c r="U335" s="28" t="str">
        <f>IF(Z335="","",COUNT($Z$4:Z335))</f>
        <v/>
      </c>
      <c r="V335" s="73" t="str">
        <f t="shared" si="5"/>
        <v/>
      </c>
      <c r="W335" s="113" t="str">
        <f>IF(OR($B335="",$B335=$B336),"",SUMIF($B$4:$B335,$B335,Q$4:Q335))</f>
        <v/>
      </c>
      <c r="X335" s="113" t="str">
        <f>IF(OR($B335="",$B335=$B336),"",SUMIF($B$4:$B335,$B335,K$4:K335)-Y335)</f>
        <v/>
      </c>
      <c r="Y335" s="113" t="str">
        <f>IF(OR($B335="",$B335=$B336),"",SUMIFS(K$4:K335,B$4:B335,$B335,F$4:F335,$Y$3))</f>
        <v/>
      </c>
      <c r="Z335" s="113" t="str">
        <f>IF(OR($B335="",$B335=$B336),"",SUMIF($B$4:$B335,$B335,S$4:S335))</f>
        <v/>
      </c>
    </row>
    <row r="336" spans="1:26" ht="25.05" customHeight="1" x14ac:dyDescent="0.2">
      <c r="A336" s="133" t="str">
        <f>IF(OR(B336="",AND(B335=B336,D335=D336)),"",MAX($A$4:A335)+1)</f>
        <v/>
      </c>
      <c r="B336" s="73" t="str">
        <f>IFERROR(INDEX(入力!$BV$3:$CN$1048576,MATCH(ROW(B336)-ROW(B$3),入力!$BB$3:$BB$1048576,0),MATCH(B$3,入力!$BV$2:$CN$2,0)),"")</f>
        <v/>
      </c>
      <c r="C336" s="74" t="str">
        <f>IFERROR(INDEX(入力!$BV$3:$CN$1048576,MATCH(ROW(C336)-ROW(C$3),入力!$BB$3:$BB$1048576,0),MATCH(C$3,入力!$BV$2:$CN$2,0)),"")</f>
        <v/>
      </c>
      <c r="D336" s="75" t="str">
        <f>IFERROR(INDEX(入力!$BO$3:$BO$1048576,MATCH(ROW(D336)-ROW(D$3),入力!$BB$3:$BB$1048576,0),0),"")</f>
        <v/>
      </c>
      <c r="E336" s="74" t="str">
        <f>IFERROR(INDEX(入力!$BV$3:$CN$1048576,MATCH(ROW(E336)-ROW(E$3),入力!$BB$3:$BB$1048576,0),MATCH(E$3,入力!$BV$2:$CN$2,0)),"")</f>
        <v/>
      </c>
      <c r="F336" s="74" t="str">
        <f>IFERROR(INDEX(入力!$BV$3:$CN$1048576,MATCH(ROW(F336)-ROW(F$3),入力!$BB$3:$BB$1048576,0),MATCH(F$3,入力!$BV$2:$CN$2,0)),"")</f>
        <v/>
      </c>
      <c r="G336" s="74" t="str">
        <f>IFERROR(INDEX(入力!$BV$3:$CN$1048576,MATCH(ROW(G336)-ROW(G$3),入力!$BB$3:$BB$1048576,0),MATCH(G$3,入力!$BV$2:$CN$2,0)),"")</f>
        <v/>
      </c>
      <c r="H336" s="75" t="str">
        <f>IFERROR(INDEX(入力!$BV$3:$CN$1048576,MATCH(ROW(H336)-ROW(H$3),入力!$BB$3:$BB$1048576,0),MATCH(H$3,入力!$BV$2:$CN$2,0)),"")</f>
        <v/>
      </c>
      <c r="I336" s="76" t="str">
        <f>IFERROR(INDEX(入力!$BV$3:$CN$1048576,MATCH(ROW(I336)-ROW(I$3),入力!$BB$3:$BB$1048576,0),MATCH(I$3,入力!$BV$2:$CN$2,0)),"")</f>
        <v/>
      </c>
      <c r="J336" s="75" t="str">
        <f>IFERROR(INDEX(入力!$BV$3:$CN$1048576,MATCH(ROW(J336)-ROW(J$3),入力!$BB$3:$BB$1048576,0),MATCH(J$3,入力!$BV$2:$CN$2,0)),"")</f>
        <v/>
      </c>
      <c r="K336" s="75" t="str">
        <f>IFERROR(INDEX(入力!$BV$3:$CN$1048576,MATCH(ROW(K336)-ROW(K$3),入力!$BB$3:$BB$1048576,0),MATCH(K$3,入力!$BV$2:$CN$2,0)),"")</f>
        <v/>
      </c>
      <c r="L336" s="75" t="str">
        <f>IFERROR(INDEX(入力!$BV$3:$CN$1048576,MATCH(ROW(L336)-ROW(L$3),入力!$BB$3:$BB$1048576,0),MATCH(L$3,入力!$BV$2:$CN$2,0)),"")</f>
        <v/>
      </c>
      <c r="M336" s="117" t="str">
        <f>IFERROR(IF(履歴検索!$A336="","",INDEX(入力!$BV$3:$CN$1048576,MATCH(ROW(M336)-ROW(M$3),入力!$BB$3:$BB$1048576,0),MATCH(M$3,入力!$BV$2:$CN$2,0))),"")</f>
        <v/>
      </c>
      <c r="N336" s="75" t="str">
        <f>IFERROR(INDEX(入力!$BV$3:$CN$1048576,MATCH(ROW(N336)-ROW(N$3),入力!$BB$3:$BB$1048576,0),MATCH(N$3,入力!$BV$2:$CN$2,0)),"")</f>
        <v/>
      </c>
      <c r="O336" s="294" t="str">
        <f>IFERROR(INDEX(入力!$CJ$3:$CN$1048576,MATCH(ROW(O336)-ROW(O$3),入力!$BB$3:$BB$1048576,0),MATCH(O$3,入力!$CJ$2:$CN$2,0)),"")</f>
        <v/>
      </c>
      <c r="P336" s="294" t="str">
        <f>IFERROR(INDEX(入力!$CJ$3:$CN$1048576,MATCH(ROW(P336)-ROW(P$3),入力!$BB$3:$BB$1048576,0),MATCH(P$3,入力!$CJ$2:$CN$2,0)),"")</f>
        <v/>
      </c>
      <c r="Q336" s="294" t="str">
        <f>IFERROR(INDEX(入力!$BV$3:$CN$1048576,MATCH(ROW(Q336)-ROW(Q$3),入力!$BB$3:$BB$1048576,0),MATCH(Q$3,入力!$BV$2:$CN$2,0)),"")</f>
        <v/>
      </c>
      <c r="R336" s="77" t="str">
        <f>IFERROR(INDEX(入力!$BV$3:$CN$1048576,MATCH(ROW(R336)-ROW(R$3),入力!$BB$3:$BB$1048576,0),MATCH(R$3,入力!$BV$2:$CN$2,0)),"")</f>
        <v/>
      </c>
      <c r="S336" s="77" t="str">
        <f>IFERROR(INDEX(入力!$BV$3:$CN$1048576,MATCH(ROW(S336)-ROW(S$3),入力!$BB$3:$BB$1048576,0),MATCH(S$3,入力!$BV$2:$CN$2,0)),"")</f>
        <v/>
      </c>
      <c r="U336" s="28" t="str">
        <f>IF(Z336="","",COUNT($Z$4:Z336))</f>
        <v/>
      </c>
      <c r="V336" s="73" t="str">
        <f t="shared" si="5"/>
        <v/>
      </c>
      <c r="W336" s="113" t="str">
        <f>IF(OR($B336="",$B336=$B337),"",SUMIF($B$4:$B336,$B336,Q$4:Q336))</f>
        <v/>
      </c>
      <c r="X336" s="113" t="str">
        <f>IF(OR($B336="",$B336=$B337),"",SUMIF($B$4:$B336,$B336,K$4:K336)-Y336)</f>
        <v/>
      </c>
      <c r="Y336" s="113" t="str">
        <f>IF(OR($B336="",$B336=$B337),"",SUMIFS(K$4:K336,B$4:B336,$B336,F$4:F336,$Y$3))</f>
        <v/>
      </c>
      <c r="Z336" s="113" t="str">
        <f>IF(OR($B336="",$B336=$B337),"",SUMIF($B$4:$B336,$B336,S$4:S336))</f>
        <v/>
      </c>
    </row>
    <row r="337" spans="1:26" ht="25.05" customHeight="1" x14ac:dyDescent="0.2">
      <c r="A337" s="133" t="str">
        <f>IF(OR(B337="",AND(B336=B337,D336=D337)),"",MAX($A$4:A336)+1)</f>
        <v/>
      </c>
      <c r="B337" s="73" t="str">
        <f>IFERROR(INDEX(入力!$BV$3:$CN$1048576,MATCH(ROW(B337)-ROW(B$3),入力!$BB$3:$BB$1048576,0),MATCH(B$3,入力!$BV$2:$CN$2,0)),"")</f>
        <v/>
      </c>
      <c r="C337" s="74" t="str">
        <f>IFERROR(INDEX(入力!$BV$3:$CN$1048576,MATCH(ROW(C337)-ROW(C$3),入力!$BB$3:$BB$1048576,0),MATCH(C$3,入力!$BV$2:$CN$2,0)),"")</f>
        <v/>
      </c>
      <c r="D337" s="75" t="str">
        <f>IFERROR(INDEX(入力!$BO$3:$BO$1048576,MATCH(ROW(D337)-ROW(D$3),入力!$BB$3:$BB$1048576,0),0),"")</f>
        <v/>
      </c>
      <c r="E337" s="74" t="str">
        <f>IFERROR(INDEX(入力!$BV$3:$CN$1048576,MATCH(ROW(E337)-ROW(E$3),入力!$BB$3:$BB$1048576,0),MATCH(E$3,入力!$BV$2:$CN$2,0)),"")</f>
        <v/>
      </c>
      <c r="F337" s="74" t="str">
        <f>IFERROR(INDEX(入力!$BV$3:$CN$1048576,MATCH(ROW(F337)-ROW(F$3),入力!$BB$3:$BB$1048576,0),MATCH(F$3,入力!$BV$2:$CN$2,0)),"")</f>
        <v/>
      </c>
      <c r="G337" s="74" t="str">
        <f>IFERROR(INDEX(入力!$BV$3:$CN$1048576,MATCH(ROW(G337)-ROW(G$3),入力!$BB$3:$BB$1048576,0),MATCH(G$3,入力!$BV$2:$CN$2,0)),"")</f>
        <v/>
      </c>
      <c r="H337" s="75" t="str">
        <f>IFERROR(INDEX(入力!$BV$3:$CN$1048576,MATCH(ROW(H337)-ROW(H$3),入力!$BB$3:$BB$1048576,0),MATCH(H$3,入力!$BV$2:$CN$2,0)),"")</f>
        <v/>
      </c>
      <c r="I337" s="76" t="str">
        <f>IFERROR(INDEX(入力!$BV$3:$CN$1048576,MATCH(ROW(I337)-ROW(I$3),入力!$BB$3:$BB$1048576,0),MATCH(I$3,入力!$BV$2:$CN$2,0)),"")</f>
        <v/>
      </c>
      <c r="J337" s="75" t="str">
        <f>IFERROR(INDEX(入力!$BV$3:$CN$1048576,MATCH(ROW(J337)-ROW(J$3),入力!$BB$3:$BB$1048576,0),MATCH(J$3,入力!$BV$2:$CN$2,0)),"")</f>
        <v/>
      </c>
      <c r="K337" s="75" t="str">
        <f>IFERROR(INDEX(入力!$BV$3:$CN$1048576,MATCH(ROW(K337)-ROW(K$3),入力!$BB$3:$BB$1048576,0),MATCH(K$3,入力!$BV$2:$CN$2,0)),"")</f>
        <v/>
      </c>
      <c r="L337" s="75" t="str">
        <f>IFERROR(INDEX(入力!$BV$3:$CN$1048576,MATCH(ROW(L337)-ROW(L$3),入力!$BB$3:$BB$1048576,0),MATCH(L$3,入力!$BV$2:$CN$2,0)),"")</f>
        <v/>
      </c>
      <c r="M337" s="117" t="str">
        <f>IFERROR(IF(履歴検索!$A337="","",INDEX(入力!$BV$3:$CN$1048576,MATCH(ROW(M337)-ROW(M$3),入力!$BB$3:$BB$1048576,0),MATCH(M$3,入力!$BV$2:$CN$2,0))),"")</f>
        <v/>
      </c>
      <c r="N337" s="75" t="str">
        <f>IFERROR(INDEX(入力!$BV$3:$CN$1048576,MATCH(ROW(N337)-ROW(N$3),入力!$BB$3:$BB$1048576,0),MATCH(N$3,入力!$BV$2:$CN$2,0)),"")</f>
        <v/>
      </c>
      <c r="O337" s="294" t="str">
        <f>IFERROR(INDEX(入力!$CJ$3:$CN$1048576,MATCH(ROW(O337)-ROW(O$3),入力!$BB$3:$BB$1048576,0),MATCH(O$3,入力!$CJ$2:$CN$2,0)),"")</f>
        <v/>
      </c>
      <c r="P337" s="294" t="str">
        <f>IFERROR(INDEX(入力!$CJ$3:$CN$1048576,MATCH(ROW(P337)-ROW(P$3),入力!$BB$3:$BB$1048576,0),MATCH(P$3,入力!$CJ$2:$CN$2,0)),"")</f>
        <v/>
      </c>
      <c r="Q337" s="294" t="str">
        <f>IFERROR(INDEX(入力!$BV$3:$CN$1048576,MATCH(ROW(Q337)-ROW(Q$3),入力!$BB$3:$BB$1048576,0),MATCH(Q$3,入力!$BV$2:$CN$2,0)),"")</f>
        <v/>
      </c>
      <c r="R337" s="77" t="str">
        <f>IFERROR(INDEX(入力!$BV$3:$CN$1048576,MATCH(ROW(R337)-ROW(R$3),入力!$BB$3:$BB$1048576,0),MATCH(R$3,入力!$BV$2:$CN$2,0)),"")</f>
        <v/>
      </c>
      <c r="S337" s="77" t="str">
        <f>IFERROR(INDEX(入力!$BV$3:$CN$1048576,MATCH(ROW(S337)-ROW(S$3),入力!$BB$3:$BB$1048576,0),MATCH(S$3,入力!$BV$2:$CN$2,0)),"")</f>
        <v/>
      </c>
      <c r="U337" s="28" t="str">
        <f>IF(Z337="","",COUNT($Z$4:Z337))</f>
        <v/>
      </c>
      <c r="V337" s="73" t="str">
        <f t="shared" ref="V337:V400" si="6">IF(Z337="","",B337)</f>
        <v/>
      </c>
      <c r="W337" s="113" t="str">
        <f>IF(OR($B337="",$B337=$B338),"",SUMIF($B$4:$B337,$B337,Q$4:Q337))</f>
        <v/>
      </c>
      <c r="X337" s="113" t="str">
        <f>IF(OR($B337="",$B337=$B338),"",SUMIF($B$4:$B337,$B337,K$4:K337)-Y337)</f>
        <v/>
      </c>
      <c r="Y337" s="113" t="str">
        <f>IF(OR($B337="",$B337=$B338),"",SUMIFS(K$4:K337,B$4:B337,$B337,F$4:F337,$Y$3))</f>
        <v/>
      </c>
      <c r="Z337" s="113" t="str">
        <f>IF(OR($B337="",$B337=$B338),"",SUMIF($B$4:$B337,$B337,S$4:S337))</f>
        <v/>
      </c>
    </row>
    <row r="338" spans="1:26" ht="25.05" customHeight="1" x14ac:dyDescent="0.2">
      <c r="A338" s="133" t="str">
        <f>IF(OR(B338="",AND(B337=B338,D337=D338)),"",MAX($A$4:A337)+1)</f>
        <v/>
      </c>
      <c r="B338" s="73" t="str">
        <f>IFERROR(INDEX(入力!$BV$3:$CN$1048576,MATCH(ROW(B338)-ROW(B$3),入力!$BB$3:$BB$1048576,0),MATCH(B$3,入力!$BV$2:$CN$2,0)),"")</f>
        <v/>
      </c>
      <c r="C338" s="74" t="str">
        <f>IFERROR(INDEX(入力!$BV$3:$CN$1048576,MATCH(ROW(C338)-ROW(C$3),入力!$BB$3:$BB$1048576,0),MATCH(C$3,入力!$BV$2:$CN$2,0)),"")</f>
        <v/>
      </c>
      <c r="D338" s="75" t="str">
        <f>IFERROR(INDEX(入力!$BO$3:$BO$1048576,MATCH(ROW(D338)-ROW(D$3),入力!$BB$3:$BB$1048576,0),0),"")</f>
        <v/>
      </c>
      <c r="E338" s="74" t="str">
        <f>IFERROR(INDEX(入力!$BV$3:$CN$1048576,MATCH(ROW(E338)-ROW(E$3),入力!$BB$3:$BB$1048576,0),MATCH(E$3,入力!$BV$2:$CN$2,0)),"")</f>
        <v/>
      </c>
      <c r="F338" s="74" t="str">
        <f>IFERROR(INDEX(入力!$BV$3:$CN$1048576,MATCH(ROW(F338)-ROW(F$3),入力!$BB$3:$BB$1048576,0),MATCH(F$3,入力!$BV$2:$CN$2,0)),"")</f>
        <v/>
      </c>
      <c r="G338" s="74" t="str">
        <f>IFERROR(INDEX(入力!$BV$3:$CN$1048576,MATCH(ROW(G338)-ROW(G$3),入力!$BB$3:$BB$1048576,0),MATCH(G$3,入力!$BV$2:$CN$2,0)),"")</f>
        <v/>
      </c>
      <c r="H338" s="75" t="str">
        <f>IFERROR(INDEX(入力!$BV$3:$CN$1048576,MATCH(ROW(H338)-ROW(H$3),入力!$BB$3:$BB$1048576,0),MATCH(H$3,入力!$BV$2:$CN$2,0)),"")</f>
        <v/>
      </c>
      <c r="I338" s="76" t="str">
        <f>IFERROR(INDEX(入力!$BV$3:$CN$1048576,MATCH(ROW(I338)-ROW(I$3),入力!$BB$3:$BB$1048576,0),MATCH(I$3,入力!$BV$2:$CN$2,0)),"")</f>
        <v/>
      </c>
      <c r="J338" s="75" t="str">
        <f>IFERROR(INDEX(入力!$BV$3:$CN$1048576,MATCH(ROW(J338)-ROW(J$3),入力!$BB$3:$BB$1048576,0),MATCH(J$3,入力!$BV$2:$CN$2,0)),"")</f>
        <v/>
      </c>
      <c r="K338" s="75" t="str">
        <f>IFERROR(INDEX(入力!$BV$3:$CN$1048576,MATCH(ROW(K338)-ROW(K$3),入力!$BB$3:$BB$1048576,0),MATCH(K$3,入力!$BV$2:$CN$2,0)),"")</f>
        <v/>
      </c>
      <c r="L338" s="75" t="str">
        <f>IFERROR(INDEX(入力!$BV$3:$CN$1048576,MATCH(ROW(L338)-ROW(L$3),入力!$BB$3:$BB$1048576,0),MATCH(L$3,入力!$BV$2:$CN$2,0)),"")</f>
        <v/>
      </c>
      <c r="M338" s="117" t="str">
        <f>IFERROR(IF(履歴検索!$A338="","",INDEX(入力!$BV$3:$CN$1048576,MATCH(ROW(M338)-ROW(M$3),入力!$BB$3:$BB$1048576,0),MATCH(M$3,入力!$BV$2:$CN$2,0))),"")</f>
        <v/>
      </c>
      <c r="N338" s="75" t="str">
        <f>IFERROR(INDEX(入力!$BV$3:$CN$1048576,MATCH(ROW(N338)-ROW(N$3),入力!$BB$3:$BB$1048576,0),MATCH(N$3,入力!$BV$2:$CN$2,0)),"")</f>
        <v/>
      </c>
      <c r="O338" s="294" t="str">
        <f>IFERROR(INDEX(入力!$CJ$3:$CN$1048576,MATCH(ROW(O338)-ROW(O$3),入力!$BB$3:$BB$1048576,0),MATCH(O$3,入力!$CJ$2:$CN$2,0)),"")</f>
        <v/>
      </c>
      <c r="P338" s="294" t="str">
        <f>IFERROR(INDEX(入力!$CJ$3:$CN$1048576,MATCH(ROW(P338)-ROW(P$3),入力!$BB$3:$BB$1048576,0),MATCH(P$3,入力!$CJ$2:$CN$2,0)),"")</f>
        <v/>
      </c>
      <c r="Q338" s="294" t="str">
        <f>IFERROR(INDEX(入力!$BV$3:$CN$1048576,MATCH(ROW(Q338)-ROW(Q$3),入力!$BB$3:$BB$1048576,0),MATCH(Q$3,入力!$BV$2:$CN$2,0)),"")</f>
        <v/>
      </c>
      <c r="R338" s="77" t="str">
        <f>IFERROR(INDEX(入力!$BV$3:$CN$1048576,MATCH(ROW(R338)-ROW(R$3),入力!$BB$3:$BB$1048576,0),MATCH(R$3,入力!$BV$2:$CN$2,0)),"")</f>
        <v/>
      </c>
      <c r="S338" s="77" t="str">
        <f>IFERROR(INDEX(入力!$BV$3:$CN$1048576,MATCH(ROW(S338)-ROW(S$3),入力!$BB$3:$BB$1048576,0),MATCH(S$3,入力!$BV$2:$CN$2,0)),"")</f>
        <v/>
      </c>
      <c r="U338" s="28" t="str">
        <f>IF(Z338="","",COUNT($Z$4:Z338))</f>
        <v/>
      </c>
      <c r="V338" s="73" t="str">
        <f t="shared" si="6"/>
        <v/>
      </c>
      <c r="W338" s="113" t="str">
        <f>IF(OR($B338="",$B338=$B339),"",SUMIF($B$4:$B338,$B338,Q$4:Q338))</f>
        <v/>
      </c>
      <c r="X338" s="113" t="str">
        <f>IF(OR($B338="",$B338=$B339),"",SUMIF($B$4:$B338,$B338,K$4:K338)-Y338)</f>
        <v/>
      </c>
      <c r="Y338" s="113" t="str">
        <f>IF(OR($B338="",$B338=$B339),"",SUMIFS(K$4:K338,B$4:B338,$B338,F$4:F338,$Y$3))</f>
        <v/>
      </c>
      <c r="Z338" s="113" t="str">
        <f>IF(OR($B338="",$B338=$B339),"",SUMIF($B$4:$B338,$B338,S$4:S338))</f>
        <v/>
      </c>
    </row>
    <row r="339" spans="1:26" ht="25.05" customHeight="1" x14ac:dyDescent="0.2">
      <c r="A339" s="133" t="str">
        <f>IF(OR(B339="",AND(B338=B339,D338=D339)),"",MAX($A$4:A338)+1)</f>
        <v/>
      </c>
      <c r="B339" s="73" t="str">
        <f>IFERROR(INDEX(入力!$BV$3:$CN$1048576,MATCH(ROW(B339)-ROW(B$3),入力!$BB$3:$BB$1048576,0),MATCH(B$3,入力!$BV$2:$CN$2,0)),"")</f>
        <v/>
      </c>
      <c r="C339" s="74" t="str">
        <f>IFERROR(INDEX(入力!$BV$3:$CN$1048576,MATCH(ROW(C339)-ROW(C$3),入力!$BB$3:$BB$1048576,0),MATCH(C$3,入力!$BV$2:$CN$2,0)),"")</f>
        <v/>
      </c>
      <c r="D339" s="75" t="str">
        <f>IFERROR(INDEX(入力!$BO$3:$BO$1048576,MATCH(ROW(D339)-ROW(D$3),入力!$BB$3:$BB$1048576,0),0),"")</f>
        <v/>
      </c>
      <c r="E339" s="74" t="str">
        <f>IFERROR(INDEX(入力!$BV$3:$CN$1048576,MATCH(ROW(E339)-ROW(E$3),入力!$BB$3:$BB$1048576,0),MATCH(E$3,入力!$BV$2:$CN$2,0)),"")</f>
        <v/>
      </c>
      <c r="F339" s="74" t="str">
        <f>IFERROR(INDEX(入力!$BV$3:$CN$1048576,MATCH(ROW(F339)-ROW(F$3),入力!$BB$3:$BB$1048576,0),MATCH(F$3,入力!$BV$2:$CN$2,0)),"")</f>
        <v/>
      </c>
      <c r="G339" s="74" t="str">
        <f>IFERROR(INDEX(入力!$BV$3:$CN$1048576,MATCH(ROW(G339)-ROW(G$3),入力!$BB$3:$BB$1048576,0),MATCH(G$3,入力!$BV$2:$CN$2,0)),"")</f>
        <v/>
      </c>
      <c r="H339" s="75" t="str">
        <f>IFERROR(INDEX(入力!$BV$3:$CN$1048576,MATCH(ROW(H339)-ROW(H$3),入力!$BB$3:$BB$1048576,0),MATCH(H$3,入力!$BV$2:$CN$2,0)),"")</f>
        <v/>
      </c>
      <c r="I339" s="76" t="str">
        <f>IFERROR(INDEX(入力!$BV$3:$CN$1048576,MATCH(ROW(I339)-ROW(I$3),入力!$BB$3:$BB$1048576,0),MATCH(I$3,入力!$BV$2:$CN$2,0)),"")</f>
        <v/>
      </c>
      <c r="J339" s="75" t="str">
        <f>IFERROR(INDEX(入力!$BV$3:$CN$1048576,MATCH(ROW(J339)-ROW(J$3),入力!$BB$3:$BB$1048576,0),MATCH(J$3,入力!$BV$2:$CN$2,0)),"")</f>
        <v/>
      </c>
      <c r="K339" s="75" t="str">
        <f>IFERROR(INDEX(入力!$BV$3:$CN$1048576,MATCH(ROW(K339)-ROW(K$3),入力!$BB$3:$BB$1048576,0),MATCH(K$3,入力!$BV$2:$CN$2,0)),"")</f>
        <v/>
      </c>
      <c r="L339" s="75" t="str">
        <f>IFERROR(INDEX(入力!$BV$3:$CN$1048576,MATCH(ROW(L339)-ROW(L$3),入力!$BB$3:$BB$1048576,0),MATCH(L$3,入力!$BV$2:$CN$2,0)),"")</f>
        <v/>
      </c>
      <c r="M339" s="117" t="str">
        <f>IFERROR(IF(履歴検索!$A339="","",INDEX(入力!$BV$3:$CN$1048576,MATCH(ROW(M339)-ROW(M$3),入力!$BB$3:$BB$1048576,0),MATCH(M$3,入力!$BV$2:$CN$2,0))),"")</f>
        <v/>
      </c>
      <c r="N339" s="75" t="str">
        <f>IFERROR(INDEX(入力!$BV$3:$CN$1048576,MATCH(ROW(N339)-ROW(N$3),入力!$BB$3:$BB$1048576,0),MATCH(N$3,入力!$BV$2:$CN$2,0)),"")</f>
        <v/>
      </c>
      <c r="O339" s="294" t="str">
        <f>IFERROR(INDEX(入力!$CJ$3:$CN$1048576,MATCH(ROW(O339)-ROW(O$3),入力!$BB$3:$BB$1048576,0),MATCH(O$3,入力!$CJ$2:$CN$2,0)),"")</f>
        <v/>
      </c>
      <c r="P339" s="294" t="str">
        <f>IFERROR(INDEX(入力!$CJ$3:$CN$1048576,MATCH(ROW(P339)-ROW(P$3),入力!$BB$3:$BB$1048576,0),MATCH(P$3,入力!$CJ$2:$CN$2,0)),"")</f>
        <v/>
      </c>
      <c r="Q339" s="294" t="str">
        <f>IFERROR(INDEX(入力!$BV$3:$CN$1048576,MATCH(ROW(Q339)-ROW(Q$3),入力!$BB$3:$BB$1048576,0),MATCH(Q$3,入力!$BV$2:$CN$2,0)),"")</f>
        <v/>
      </c>
      <c r="R339" s="77" t="str">
        <f>IFERROR(INDEX(入力!$BV$3:$CN$1048576,MATCH(ROW(R339)-ROW(R$3),入力!$BB$3:$BB$1048576,0),MATCH(R$3,入力!$BV$2:$CN$2,0)),"")</f>
        <v/>
      </c>
      <c r="S339" s="77" t="str">
        <f>IFERROR(INDEX(入力!$BV$3:$CN$1048576,MATCH(ROW(S339)-ROW(S$3),入力!$BB$3:$BB$1048576,0),MATCH(S$3,入力!$BV$2:$CN$2,0)),"")</f>
        <v/>
      </c>
      <c r="U339" s="28" t="str">
        <f>IF(Z339="","",COUNT($Z$4:Z339))</f>
        <v/>
      </c>
      <c r="V339" s="73" t="str">
        <f t="shared" si="6"/>
        <v/>
      </c>
      <c r="W339" s="113" t="str">
        <f>IF(OR($B339="",$B339=$B340),"",SUMIF($B$4:$B339,$B339,Q$4:Q339))</f>
        <v/>
      </c>
      <c r="X339" s="113" t="str">
        <f>IF(OR($B339="",$B339=$B340),"",SUMIF($B$4:$B339,$B339,K$4:K339)-Y339)</f>
        <v/>
      </c>
      <c r="Y339" s="113" t="str">
        <f>IF(OR($B339="",$B339=$B340),"",SUMIFS(K$4:K339,B$4:B339,$B339,F$4:F339,$Y$3))</f>
        <v/>
      </c>
      <c r="Z339" s="113" t="str">
        <f>IF(OR($B339="",$B339=$B340),"",SUMIF($B$4:$B339,$B339,S$4:S339))</f>
        <v/>
      </c>
    </row>
    <row r="340" spans="1:26" ht="25.05" customHeight="1" x14ac:dyDescent="0.2">
      <c r="A340" s="133" t="str">
        <f>IF(OR(B340="",AND(B339=B340,D339=D340)),"",MAX($A$4:A339)+1)</f>
        <v/>
      </c>
      <c r="B340" s="73" t="str">
        <f>IFERROR(INDEX(入力!$BV$3:$CN$1048576,MATCH(ROW(B340)-ROW(B$3),入力!$BB$3:$BB$1048576,0),MATCH(B$3,入力!$BV$2:$CN$2,0)),"")</f>
        <v/>
      </c>
      <c r="C340" s="74" t="str">
        <f>IFERROR(INDEX(入力!$BV$3:$CN$1048576,MATCH(ROW(C340)-ROW(C$3),入力!$BB$3:$BB$1048576,0),MATCH(C$3,入力!$BV$2:$CN$2,0)),"")</f>
        <v/>
      </c>
      <c r="D340" s="75" t="str">
        <f>IFERROR(INDEX(入力!$BO$3:$BO$1048576,MATCH(ROW(D340)-ROW(D$3),入力!$BB$3:$BB$1048576,0),0),"")</f>
        <v/>
      </c>
      <c r="E340" s="74" t="str">
        <f>IFERROR(INDEX(入力!$BV$3:$CN$1048576,MATCH(ROW(E340)-ROW(E$3),入力!$BB$3:$BB$1048576,0),MATCH(E$3,入力!$BV$2:$CN$2,0)),"")</f>
        <v/>
      </c>
      <c r="F340" s="74" t="str">
        <f>IFERROR(INDEX(入力!$BV$3:$CN$1048576,MATCH(ROW(F340)-ROW(F$3),入力!$BB$3:$BB$1048576,0),MATCH(F$3,入力!$BV$2:$CN$2,0)),"")</f>
        <v/>
      </c>
      <c r="G340" s="74" t="str">
        <f>IFERROR(INDEX(入力!$BV$3:$CN$1048576,MATCH(ROW(G340)-ROW(G$3),入力!$BB$3:$BB$1048576,0),MATCH(G$3,入力!$BV$2:$CN$2,0)),"")</f>
        <v/>
      </c>
      <c r="H340" s="75" t="str">
        <f>IFERROR(INDEX(入力!$BV$3:$CN$1048576,MATCH(ROW(H340)-ROW(H$3),入力!$BB$3:$BB$1048576,0),MATCH(H$3,入力!$BV$2:$CN$2,0)),"")</f>
        <v/>
      </c>
      <c r="I340" s="76" t="str">
        <f>IFERROR(INDEX(入力!$BV$3:$CN$1048576,MATCH(ROW(I340)-ROW(I$3),入力!$BB$3:$BB$1048576,0),MATCH(I$3,入力!$BV$2:$CN$2,0)),"")</f>
        <v/>
      </c>
      <c r="J340" s="75" t="str">
        <f>IFERROR(INDEX(入力!$BV$3:$CN$1048576,MATCH(ROW(J340)-ROW(J$3),入力!$BB$3:$BB$1048576,0),MATCH(J$3,入力!$BV$2:$CN$2,0)),"")</f>
        <v/>
      </c>
      <c r="K340" s="75" t="str">
        <f>IFERROR(INDEX(入力!$BV$3:$CN$1048576,MATCH(ROW(K340)-ROW(K$3),入力!$BB$3:$BB$1048576,0),MATCH(K$3,入力!$BV$2:$CN$2,0)),"")</f>
        <v/>
      </c>
      <c r="L340" s="75" t="str">
        <f>IFERROR(INDEX(入力!$BV$3:$CN$1048576,MATCH(ROW(L340)-ROW(L$3),入力!$BB$3:$BB$1048576,0),MATCH(L$3,入力!$BV$2:$CN$2,0)),"")</f>
        <v/>
      </c>
      <c r="M340" s="117" t="str">
        <f>IFERROR(IF(履歴検索!$A340="","",INDEX(入力!$BV$3:$CN$1048576,MATCH(ROW(M340)-ROW(M$3),入力!$BB$3:$BB$1048576,0),MATCH(M$3,入力!$BV$2:$CN$2,0))),"")</f>
        <v/>
      </c>
      <c r="N340" s="75" t="str">
        <f>IFERROR(INDEX(入力!$BV$3:$CN$1048576,MATCH(ROW(N340)-ROW(N$3),入力!$BB$3:$BB$1048576,0),MATCH(N$3,入力!$BV$2:$CN$2,0)),"")</f>
        <v/>
      </c>
      <c r="O340" s="294" t="str">
        <f>IFERROR(INDEX(入力!$CJ$3:$CN$1048576,MATCH(ROW(O340)-ROW(O$3),入力!$BB$3:$BB$1048576,0),MATCH(O$3,入力!$CJ$2:$CN$2,0)),"")</f>
        <v/>
      </c>
      <c r="P340" s="294" t="str">
        <f>IFERROR(INDEX(入力!$CJ$3:$CN$1048576,MATCH(ROW(P340)-ROW(P$3),入力!$BB$3:$BB$1048576,0),MATCH(P$3,入力!$CJ$2:$CN$2,0)),"")</f>
        <v/>
      </c>
      <c r="Q340" s="294" t="str">
        <f>IFERROR(INDEX(入力!$BV$3:$CN$1048576,MATCH(ROW(Q340)-ROW(Q$3),入力!$BB$3:$BB$1048576,0),MATCH(Q$3,入力!$BV$2:$CN$2,0)),"")</f>
        <v/>
      </c>
      <c r="R340" s="77" t="str">
        <f>IFERROR(INDEX(入力!$BV$3:$CN$1048576,MATCH(ROW(R340)-ROW(R$3),入力!$BB$3:$BB$1048576,0),MATCH(R$3,入力!$BV$2:$CN$2,0)),"")</f>
        <v/>
      </c>
      <c r="S340" s="77" t="str">
        <f>IFERROR(INDEX(入力!$BV$3:$CN$1048576,MATCH(ROW(S340)-ROW(S$3),入力!$BB$3:$BB$1048576,0),MATCH(S$3,入力!$BV$2:$CN$2,0)),"")</f>
        <v/>
      </c>
      <c r="U340" s="28" t="str">
        <f>IF(Z340="","",COUNT($Z$4:Z340))</f>
        <v/>
      </c>
      <c r="V340" s="73" t="str">
        <f t="shared" si="6"/>
        <v/>
      </c>
      <c r="W340" s="113" t="str">
        <f>IF(OR($B340="",$B340=$B341),"",SUMIF($B$4:$B340,$B340,Q$4:Q340))</f>
        <v/>
      </c>
      <c r="X340" s="113" t="str">
        <f>IF(OR($B340="",$B340=$B341),"",SUMIF($B$4:$B340,$B340,K$4:K340)-Y340)</f>
        <v/>
      </c>
      <c r="Y340" s="113" t="str">
        <f>IF(OR($B340="",$B340=$B341),"",SUMIFS(K$4:K340,B$4:B340,$B340,F$4:F340,$Y$3))</f>
        <v/>
      </c>
      <c r="Z340" s="113" t="str">
        <f>IF(OR($B340="",$B340=$B341),"",SUMIF($B$4:$B340,$B340,S$4:S340))</f>
        <v/>
      </c>
    </row>
    <row r="341" spans="1:26" ht="25.05" customHeight="1" x14ac:dyDescent="0.2">
      <c r="A341" s="133" t="str">
        <f>IF(OR(B341="",AND(B340=B341,D340=D341)),"",MAX($A$4:A340)+1)</f>
        <v/>
      </c>
      <c r="B341" s="73" t="str">
        <f>IFERROR(INDEX(入力!$BV$3:$CN$1048576,MATCH(ROW(B341)-ROW(B$3),入力!$BB$3:$BB$1048576,0),MATCH(B$3,入力!$BV$2:$CN$2,0)),"")</f>
        <v/>
      </c>
      <c r="C341" s="74" t="str">
        <f>IFERROR(INDEX(入力!$BV$3:$CN$1048576,MATCH(ROW(C341)-ROW(C$3),入力!$BB$3:$BB$1048576,0),MATCH(C$3,入力!$BV$2:$CN$2,0)),"")</f>
        <v/>
      </c>
      <c r="D341" s="75" t="str">
        <f>IFERROR(INDEX(入力!$BO$3:$BO$1048576,MATCH(ROW(D341)-ROW(D$3),入力!$BB$3:$BB$1048576,0),0),"")</f>
        <v/>
      </c>
      <c r="E341" s="74" t="str">
        <f>IFERROR(INDEX(入力!$BV$3:$CN$1048576,MATCH(ROW(E341)-ROW(E$3),入力!$BB$3:$BB$1048576,0),MATCH(E$3,入力!$BV$2:$CN$2,0)),"")</f>
        <v/>
      </c>
      <c r="F341" s="74" t="str">
        <f>IFERROR(INDEX(入力!$BV$3:$CN$1048576,MATCH(ROW(F341)-ROW(F$3),入力!$BB$3:$BB$1048576,0),MATCH(F$3,入力!$BV$2:$CN$2,0)),"")</f>
        <v/>
      </c>
      <c r="G341" s="74" t="str">
        <f>IFERROR(INDEX(入力!$BV$3:$CN$1048576,MATCH(ROW(G341)-ROW(G$3),入力!$BB$3:$BB$1048576,0),MATCH(G$3,入力!$BV$2:$CN$2,0)),"")</f>
        <v/>
      </c>
      <c r="H341" s="75" t="str">
        <f>IFERROR(INDEX(入力!$BV$3:$CN$1048576,MATCH(ROW(H341)-ROW(H$3),入力!$BB$3:$BB$1048576,0),MATCH(H$3,入力!$BV$2:$CN$2,0)),"")</f>
        <v/>
      </c>
      <c r="I341" s="76" t="str">
        <f>IFERROR(INDEX(入力!$BV$3:$CN$1048576,MATCH(ROW(I341)-ROW(I$3),入力!$BB$3:$BB$1048576,0),MATCH(I$3,入力!$BV$2:$CN$2,0)),"")</f>
        <v/>
      </c>
      <c r="J341" s="75" t="str">
        <f>IFERROR(INDEX(入力!$BV$3:$CN$1048576,MATCH(ROW(J341)-ROW(J$3),入力!$BB$3:$BB$1048576,0),MATCH(J$3,入力!$BV$2:$CN$2,0)),"")</f>
        <v/>
      </c>
      <c r="K341" s="75" t="str">
        <f>IFERROR(INDEX(入力!$BV$3:$CN$1048576,MATCH(ROW(K341)-ROW(K$3),入力!$BB$3:$BB$1048576,0),MATCH(K$3,入力!$BV$2:$CN$2,0)),"")</f>
        <v/>
      </c>
      <c r="L341" s="75" t="str">
        <f>IFERROR(INDEX(入力!$BV$3:$CN$1048576,MATCH(ROW(L341)-ROW(L$3),入力!$BB$3:$BB$1048576,0),MATCH(L$3,入力!$BV$2:$CN$2,0)),"")</f>
        <v/>
      </c>
      <c r="M341" s="117" t="str">
        <f>IFERROR(IF(履歴検索!$A341="","",INDEX(入力!$BV$3:$CN$1048576,MATCH(ROW(M341)-ROW(M$3),入力!$BB$3:$BB$1048576,0),MATCH(M$3,入力!$BV$2:$CN$2,0))),"")</f>
        <v/>
      </c>
      <c r="N341" s="75" t="str">
        <f>IFERROR(INDEX(入力!$BV$3:$CN$1048576,MATCH(ROW(N341)-ROW(N$3),入力!$BB$3:$BB$1048576,0),MATCH(N$3,入力!$BV$2:$CN$2,0)),"")</f>
        <v/>
      </c>
      <c r="O341" s="294" t="str">
        <f>IFERROR(INDEX(入力!$CJ$3:$CN$1048576,MATCH(ROW(O341)-ROW(O$3),入力!$BB$3:$BB$1048576,0),MATCH(O$3,入力!$CJ$2:$CN$2,0)),"")</f>
        <v/>
      </c>
      <c r="P341" s="294" t="str">
        <f>IFERROR(INDEX(入力!$CJ$3:$CN$1048576,MATCH(ROW(P341)-ROW(P$3),入力!$BB$3:$BB$1048576,0),MATCH(P$3,入力!$CJ$2:$CN$2,0)),"")</f>
        <v/>
      </c>
      <c r="Q341" s="294" t="str">
        <f>IFERROR(INDEX(入力!$BV$3:$CN$1048576,MATCH(ROW(Q341)-ROW(Q$3),入力!$BB$3:$BB$1048576,0),MATCH(Q$3,入力!$BV$2:$CN$2,0)),"")</f>
        <v/>
      </c>
      <c r="R341" s="77" t="str">
        <f>IFERROR(INDEX(入力!$BV$3:$CN$1048576,MATCH(ROW(R341)-ROW(R$3),入力!$BB$3:$BB$1048576,0),MATCH(R$3,入力!$BV$2:$CN$2,0)),"")</f>
        <v/>
      </c>
      <c r="S341" s="77" t="str">
        <f>IFERROR(INDEX(入力!$BV$3:$CN$1048576,MATCH(ROW(S341)-ROW(S$3),入力!$BB$3:$BB$1048576,0),MATCH(S$3,入力!$BV$2:$CN$2,0)),"")</f>
        <v/>
      </c>
      <c r="U341" s="28" t="str">
        <f>IF(Z341="","",COUNT($Z$4:Z341))</f>
        <v/>
      </c>
      <c r="V341" s="73" t="str">
        <f t="shared" si="6"/>
        <v/>
      </c>
      <c r="W341" s="113" t="str">
        <f>IF(OR($B341="",$B341=$B342),"",SUMIF($B$4:$B341,$B341,Q$4:Q341))</f>
        <v/>
      </c>
      <c r="X341" s="113" t="str">
        <f>IF(OR($B341="",$B341=$B342),"",SUMIF($B$4:$B341,$B341,K$4:K341)-Y341)</f>
        <v/>
      </c>
      <c r="Y341" s="113" t="str">
        <f>IF(OR($B341="",$B341=$B342),"",SUMIFS(K$4:K341,B$4:B341,$B341,F$4:F341,$Y$3))</f>
        <v/>
      </c>
      <c r="Z341" s="113" t="str">
        <f>IF(OR($B341="",$B341=$B342),"",SUMIF($B$4:$B341,$B341,S$4:S341))</f>
        <v/>
      </c>
    </row>
    <row r="342" spans="1:26" ht="25.05" customHeight="1" x14ac:dyDescent="0.2">
      <c r="A342" s="133" t="str">
        <f>IF(OR(B342="",AND(B341=B342,D341=D342)),"",MAX($A$4:A341)+1)</f>
        <v/>
      </c>
      <c r="B342" s="73" t="str">
        <f>IFERROR(INDEX(入力!$BV$3:$CN$1048576,MATCH(ROW(B342)-ROW(B$3),入力!$BB$3:$BB$1048576,0),MATCH(B$3,入力!$BV$2:$CN$2,0)),"")</f>
        <v/>
      </c>
      <c r="C342" s="74" t="str">
        <f>IFERROR(INDEX(入力!$BV$3:$CN$1048576,MATCH(ROW(C342)-ROW(C$3),入力!$BB$3:$BB$1048576,0),MATCH(C$3,入力!$BV$2:$CN$2,0)),"")</f>
        <v/>
      </c>
      <c r="D342" s="75" t="str">
        <f>IFERROR(INDEX(入力!$BO$3:$BO$1048576,MATCH(ROW(D342)-ROW(D$3),入力!$BB$3:$BB$1048576,0),0),"")</f>
        <v/>
      </c>
      <c r="E342" s="74" t="str">
        <f>IFERROR(INDEX(入力!$BV$3:$CN$1048576,MATCH(ROW(E342)-ROW(E$3),入力!$BB$3:$BB$1048576,0),MATCH(E$3,入力!$BV$2:$CN$2,0)),"")</f>
        <v/>
      </c>
      <c r="F342" s="74" t="str">
        <f>IFERROR(INDEX(入力!$BV$3:$CN$1048576,MATCH(ROW(F342)-ROW(F$3),入力!$BB$3:$BB$1048576,0),MATCH(F$3,入力!$BV$2:$CN$2,0)),"")</f>
        <v/>
      </c>
      <c r="G342" s="74" t="str">
        <f>IFERROR(INDEX(入力!$BV$3:$CN$1048576,MATCH(ROW(G342)-ROW(G$3),入力!$BB$3:$BB$1048576,0),MATCH(G$3,入力!$BV$2:$CN$2,0)),"")</f>
        <v/>
      </c>
      <c r="H342" s="75" t="str">
        <f>IFERROR(INDEX(入力!$BV$3:$CN$1048576,MATCH(ROW(H342)-ROW(H$3),入力!$BB$3:$BB$1048576,0),MATCH(H$3,入力!$BV$2:$CN$2,0)),"")</f>
        <v/>
      </c>
      <c r="I342" s="76" t="str">
        <f>IFERROR(INDEX(入力!$BV$3:$CN$1048576,MATCH(ROW(I342)-ROW(I$3),入力!$BB$3:$BB$1048576,0),MATCH(I$3,入力!$BV$2:$CN$2,0)),"")</f>
        <v/>
      </c>
      <c r="J342" s="75" t="str">
        <f>IFERROR(INDEX(入力!$BV$3:$CN$1048576,MATCH(ROW(J342)-ROW(J$3),入力!$BB$3:$BB$1048576,0),MATCH(J$3,入力!$BV$2:$CN$2,0)),"")</f>
        <v/>
      </c>
      <c r="K342" s="75" t="str">
        <f>IFERROR(INDEX(入力!$BV$3:$CN$1048576,MATCH(ROW(K342)-ROW(K$3),入力!$BB$3:$BB$1048576,0),MATCH(K$3,入力!$BV$2:$CN$2,0)),"")</f>
        <v/>
      </c>
      <c r="L342" s="75" t="str">
        <f>IFERROR(INDEX(入力!$BV$3:$CN$1048576,MATCH(ROW(L342)-ROW(L$3),入力!$BB$3:$BB$1048576,0),MATCH(L$3,入力!$BV$2:$CN$2,0)),"")</f>
        <v/>
      </c>
      <c r="M342" s="117" t="str">
        <f>IFERROR(IF(履歴検索!$A342="","",INDEX(入力!$BV$3:$CN$1048576,MATCH(ROW(M342)-ROW(M$3),入力!$BB$3:$BB$1048576,0),MATCH(M$3,入力!$BV$2:$CN$2,0))),"")</f>
        <v/>
      </c>
      <c r="N342" s="75" t="str">
        <f>IFERROR(INDEX(入力!$BV$3:$CN$1048576,MATCH(ROW(N342)-ROW(N$3),入力!$BB$3:$BB$1048576,0),MATCH(N$3,入力!$BV$2:$CN$2,0)),"")</f>
        <v/>
      </c>
      <c r="O342" s="294" t="str">
        <f>IFERROR(INDEX(入力!$CJ$3:$CN$1048576,MATCH(ROW(O342)-ROW(O$3),入力!$BB$3:$BB$1048576,0),MATCH(O$3,入力!$CJ$2:$CN$2,0)),"")</f>
        <v/>
      </c>
      <c r="P342" s="294" t="str">
        <f>IFERROR(INDEX(入力!$CJ$3:$CN$1048576,MATCH(ROW(P342)-ROW(P$3),入力!$BB$3:$BB$1048576,0),MATCH(P$3,入力!$CJ$2:$CN$2,0)),"")</f>
        <v/>
      </c>
      <c r="Q342" s="294" t="str">
        <f>IFERROR(INDEX(入力!$BV$3:$CN$1048576,MATCH(ROW(Q342)-ROW(Q$3),入力!$BB$3:$BB$1048576,0),MATCH(Q$3,入力!$BV$2:$CN$2,0)),"")</f>
        <v/>
      </c>
      <c r="R342" s="77" t="str">
        <f>IFERROR(INDEX(入力!$BV$3:$CN$1048576,MATCH(ROW(R342)-ROW(R$3),入力!$BB$3:$BB$1048576,0),MATCH(R$3,入力!$BV$2:$CN$2,0)),"")</f>
        <v/>
      </c>
      <c r="S342" s="77" t="str">
        <f>IFERROR(INDEX(入力!$BV$3:$CN$1048576,MATCH(ROW(S342)-ROW(S$3),入力!$BB$3:$BB$1048576,0),MATCH(S$3,入力!$BV$2:$CN$2,0)),"")</f>
        <v/>
      </c>
      <c r="U342" s="28" t="str">
        <f>IF(Z342="","",COUNT($Z$4:Z342))</f>
        <v/>
      </c>
      <c r="V342" s="73" t="str">
        <f t="shared" si="6"/>
        <v/>
      </c>
      <c r="W342" s="113" t="str">
        <f>IF(OR($B342="",$B342=$B343),"",SUMIF($B$4:$B342,$B342,Q$4:Q342))</f>
        <v/>
      </c>
      <c r="X342" s="113" t="str">
        <f>IF(OR($B342="",$B342=$B343),"",SUMIF($B$4:$B342,$B342,K$4:K342)-Y342)</f>
        <v/>
      </c>
      <c r="Y342" s="113" t="str">
        <f>IF(OR($B342="",$B342=$B343),"",SUMIFS(K$4:K342,B$4:B342,$B342,F$4:F342,$Y$3))</f>
        <v/>
      </c>
      <c r="Z342" s="113" t="str">
        <f>IF(OR($B342="",$B342=$B343),"",SUMIF($B$4:$B342,$B342,S$4:S342))</f>
        <v/>
      </c>
    </row>
    <row r="343" spans="1:26" ht="25.05" customHeight="1" x14ac:dyDescent="0.2">
      <c r="A343" s="133" t="str">
        <f>IF(OR(B343="",AND(B342=B343,D342=D343)),"",MAX($A$4:A342)+1)</f>
        <v/>
      </c>
      <c r="B343" s="73" t="str">
        <f>IFERROR(INDEX(入力!$BV$3:$CN$1048576,MATCH(ROW(B343)-ROW(B$3),入力!$BB$3:$BB$1048576,0),MATCH(B$3,入力!$BV$2:$CN$2,0)),"")</f>
        <v/>
      </c>
      <c r="C343" s="74" t="str">
        <f>IFERROR(INDEX(入力!$BV$3:$CN$1048576,MATCH(ROW(C343)-ROW(C$3),入力!$BB$3:$BB$1048576,0),MATCH(C$3,入力!$BV$2:$CN$2,0)),"")</f>
        <v/>
      </c>
      <c r="D343" s="75" t="str">
        <f>IFERROR(INDEX(入力!$BO$3:$BO$1048576,MATCH(ROW(D343)-ROW(D$3),入力!$BB$3:$BB$1048576,0),0),"")</f>
        <v/>
      </c>
      <c r="E343" s="74" t="str">
        <f>IFERROR(INDEX(入力!$BV$3:$CN$1048576,MATCH(ROW(E343)-ROW(E$3),入力!$BB$3:$BB$1048576,0),MATCH(E$3,入力!$BV$2:$CN$2,0)),"")</f>
        <v/>
      </c>
      <c r="F343" s="74" t="str">
        <f>IFERROR(INDEX(入力!$BV$3:$CN$1048576,MATCH(ROW(F343)-ROW(F$3),入力!$BB$3:$BB$1048576,0),MATCH(F$3,入力!$BV$2:$CN$2,0)),"")</f>
        <v/>
      </c>
      <c r="G343" s="74" t="str">
        <f>IFERROR(INDEX(入力!$BV$3:$CN$1048576,MATCH(ROW(G343)-ROW(G$3),入力!$BB$3:$BB$1048576,0),MATCH(G$3,入力!$BV$2:$CN$2,0)),"")</f>
        <v/>
      </c>
      <c r="H343" s="75" t="str">
        <f>IFERROR(INDEX(入力!$BV$3:$CN$1048576,MATCH(ROW(H343)-ROW(H$3),入力!$BB$3:$BB$1048576,0),MATCH(H$3,入力!$BV$2:$CN$2,0)),"")</f>
        <v/>
      </c>
      <c r="I343" s="76" t="str">
        <f>IFERROR(INDEX(入力!$BV$3:$CN$1048576,MATCH(ROW(I343)-ROW(I$3),入力!$BB$3:$BB$1048576,0),MATCH(I$3,入力!$BV$2:$CN$2,0)),"")</f>
        <v/>
      </c>
      <c r="J343" s="75" t="str">
        <f>IFERROR(INDEX(入力!$BV$3:$CN$1048576,MATCH(ROW(J343)-ROW(J$3),入力!$BB$3:$BB$1048576,0),MATCH(J$3,入力!$BV$2:$CN$2,0)),"")</f>
        <v/>
      </c>
      <c r="K343" s="75" t="str">
        <f>IFERROR(INDEX(入力!$BV$3:$CN$1048576,MATCH(ROW(K343)-ROW(K$3),入力!$BB$3:$BB$1048576,0),MATCH(K$3,入力!$BV$2:$CN$2,0)),"")</f>
        <v/>
      </c>
      <c r="L343" s="75" t="str">
        <f>IFERROR(INDEX(入力!$BV$3:$CN$1048576,MATCH(ROW(L343)-ROW(L$3),入力!$BB$3:$BB$1048576,0),MATCH(L$3,入力!$BV$2:$CN$2,0)),"")</f>
        <v/>
      </c>
      <c r="M343" s="117" t="str">
        <f>IFERROR(IF(履歴検索!$A343="","",INDEX(入力!$BV$3:$CN$1048576,MATCH(ROW(M343)-ROW(M$3),入力!$BB$3:$BB$1048576,0),MATCH(M$3,入力!$BV$2:$CN$2,0))),"")</f>
        <v/>
      </c>
      <c r="N343" s="75" t="str">
        <f>IFERROR(INDEX(入力!$BV$3:$CN$1048576,MATCH(ROW(N343)-ROW(N$3),入力!$BB$3:$BB$1048576,0),MATCH(N$3,入力!$BV$2:$CN$2,0)),"")</f>
        <v/>
      </c>
      <c r="O343" s="294" t="str">
        <f>IFERROR(INDEX(入力!$CJ$3:$CN$1048576,MATCH(ROW(O343)-ROW(O$3),入力!$BB$3:$BB$1048576,0),MATCH(O$3,入力!$CJ$2:$CN$2,0)),"")</f>
        <v/>
      </c>
      <c r="P343" s="294" t="str">
        <f>IFERROR(INDEX(入力!$CJ$3:$CN$1048576,MATCH(ROW(P343)-ROW(P$3),入力!$BB$3:$BB$1048576,0),MATCH(P$3,入力!$CJ$2:$CN$2,0)),"")</f>
        <v/>
      </c>
      <c r="Q343" s="294" t="str">
        <f>IFERROR(INDEX(入力!$BV$3:$CN$1048576,MATCH(ROW(Q343)-ROW(Q$3),入力!$BB$3:$BB$1048576,0),MATCH(Q$3,入力!$BV$2:$CN$2,0)),"")</f>
        <v/>
      </c>
      <c r="R343" s="77" t="str">
        <f>IFERROR(INDEX(入力!$BV$3:$CN$1048576,MATCH(ROW(R343)-ROW(R$3),入力!$BB$3:$BB$1048576,0),MATCH(R$3,入力!$BV$2:$CN$2,0)),"")</f>
        <v/>
      </c>
      <c r="S343" s="77" t="str">
        <f>IFERROR(INDEX(入力!$BV$3:$CN$1048576,MATCH(ROW(S343)-ROW(S$3),入力!$BB$3:$BB$1048576,0),MATCH(S$3,入力!$BV$2:$CN$2,0)),"")</f>
        <v/>
      </c>
      <c r="U343" s="28" t="str">
        <f>IF(Z343="","",COUNT($Z$4:Z343))</f>
        <v/>
      </c>
      <c r="V343" s="73" t="str">
        <f t="shared" si="6"/>
        <v/>
      </c>
      <c r="W343" s="113" t="str">
        <f>IF(OR($B343="",$B343=$B344),"",SUMIF($B$4:$B343,$B343,Q$4:Q343))</f>
        <v/>
      </c>
      <c r="X343" s="113" t="str">
        <f>IF(OR($B343="",$B343=$B344),"",SUMIF($B$4:$B343,$B343,K$4:K343)-Y343)</f>
        <v/>
      </c>
      <c r="Y343" s="113" t="str">
        <f>IF(OR($B343="",$B343=$B344),"",SUMIFS(K$4:K343,B$4:B343,$B343,F$4:F343,$Y$3))</f>
        <v/>
      </c>
      <c r="Z343" s="113" t="str">
        <f>IF(OR($B343="",$B343=$B344),"",SUMIF($B$4:$B343,$B343,S$4:S343))</f>
        <v/>
      </c>
    </row>
    <row r="344" spans="1:26" ht="25.05" customHeight="1" x14ac:dyDescent="0.2">
      <c r="A344" s="133" t="str">
        <f>IF(OR(B344="",AND(B343=B344,D343=D344)),"",MAX($A$4:A343)+1)</f>
        <v/>
      </c>
      <c r="B344" s="73" t="str">
        <f>IFERROR(INDEX(入力!$BV$3:$CN$1048576,MATCH(ROW(B344)-ROW(B$3),入力!$BB$3:$BB$1048576,0),MATCH(B$3,入力!$BV$2:$CN$2,0)),"")</f>
        <v/>
      </c>
      <c r="C344" s="74" t="str">
        <f>IFERROR(INDEX(入力!$BV$3:$CN$1048576,MATCH(ROW(C344)-ROW(C$3),入力!$BB$3:$BB$1048576,0),MATCH(C$3,入力!$BV$2:$CN$2,0)),"")</f>
        <v/>
      </c>
      <c r="D344" s="75" t="str">
        <f>IFERROR(INDEX(入力!$BO$3:$BO$1048576,MATCH(ROW(D344)-ROW(D$3),入力!$BB$3:$BB$1048576,0),0),"")</f>
        <v/>
      </c>
      <c r="E344" s="74" t="str">
        <f>IFERROR(INDEX(入力!$BV$3:$CN$1048576,MATCH(ROW(E344)-ROW(E$3),入力!$BB$3:$BB$1048576,0),MATCH(E$3,入力!$BV$2:$CN$2,0)),"")</f>
        <v/>
      </c>
      <c r="F344" s="74" t="str">
        <f>IFERROR(INDEX(入力!$BV$3:$CN$1048576,MATCH(ROW(F344)-ROW(F$3),入力!$BB$3:$BB$1048576,0),MATCH(F$3,入力!$BV$2:$CN$2,0)),"")</f>
        <v/>
      </c>
      <c r="G344" s="74" t="str">
        <f>IFERROR(INDEX(入力!$BV$3:$CN$1048576,MATCH(ROW(G344)-ROW(G$3),入力!$BB$3:$BB$1048576,0),MATCH(G$3,入力!$BV$2:$CN$2,0)),"")</f>
        <v/>
      </c>
      <c r="H344" s="75" t="str">
        <f>IFERROR(INDEX(入力!$BV$3:$CN$1048576,MATCH(ROW(H344)-ROW(H$3),入力!$BB$3:$BB$1048576,0),MATCH(H$3,入力!$BV$2:$CN$2,0)),"")</f>
        <v/>
      </c>
      <c r="I344" s="76" t="str">
        <f>IFERROR(INDEX(入力!$BV$3:$CN$1048576,MATCH(ROW(I344)-ROW(I$3),入力!$BB$3:$BB$1048576,0),MATCH(I$3,入力!$BV$2:$CN$2,0)),"")</f>
        <v/>
      </c>
      <c r="J344" s="75" t="str">
        <f>IFERROR(INDEX(入力!$BV$3:$CN$1048576,MATCH(ROW(J344)-ROW(J$3),入力!$BB$3:$BB$1048576,0),MATCH(J$3,入力!$BV$2:$CN$2,0)),"")</f>
        <v/>
      </c>
      <c r="K344" s="75" t="str">
        <f>IFERROR(INDEX(入力!$BV$3:$CN$1048576,MATCH(ROW(K344)-ROW(K$3),入力!$BB$3:$BB$1048576,0),MATCH(K$3,入力!$BV$2:$CN$2,0)),"")</f>
        <v/>
      </c>
      <c r="L344" s="75" t="str">
        <f>IFERROR(INDEX(入力!$BV$3:$CN$1048576,MATCH(ROW(L344)-ROW(L$3),入力!$BB$3:$BB$1048576,0),MATCH(L$3,入力!$BV$2:$CN$2,0)),"")</f>
        <v/>
      </c>
      <c r="M344" s="117" t="str">
        <f>IFERROR(IF(履歴検索!$A344="","",INDEX(入力!$BV$3:$CN$1048576,MATCH(ROW(M344)-ROW(M$3),入力!$BB$3:$BB$1048576,0),MATCH(M$3,入力!$BV$2:$CN$2,0))),"")</f>
        <v/>
      </c>
      <c r="N344" s="75" t="str">
        <f>IFERROR(INDEX(入力!$BV$3:$CN$1048576,MATCH(ROW(N344)-ROW(N$3),入力!$BB$3:$BB$1048576,0),MATCH(N$3,入力!$BV$2:$CN$2,0)),"")</f>
        <v/>
      </c>
      <c r="O344" s="294" t="str">
        <f>IFERROR(INDEX(入力!$CJ$3:$CN$1048576,MATCH(ROW(O344)-ROW(O$3),入力!$BB$3:$BB$1048576,0),MATCH(O$3,入力!$CJ$2:$CN$2,0)),"")</f>
        <v/>
      </c>
      <c r="P344" s="294" t="str">
        <f>IFERROR(INDEX(入力!$CJ$3:$CN$1048576,MATCH(ROW(P344)-ROW(P$3),入力!$BB$3:$BB$1048576,0),MATCH(P$3,入力!$CJ$2:$CN$2,0)),"")</f>
        <v/>
      </c>
      <c r="Q344" s="294" t="str">
        <f>IFERROR(INDEX(入力!$BV$3:$CN$1048576,MATCH(ROW(Q344)-ROW(Q$3),入力!$BB$3:$BB$1048576,0),MATCH(Q$3,入力!$BV$2:$CN$2,0)),"")</f>
        <v/>
      </c>
      <c r="R344" s="77" t="str">
        <f>IFERROR(INDEX(入力!$BV$3:$CN$1048576,MATCH(ROW(R344)-ROW(R$3),入力!$BB$3:$BB$1048576,0),MATCH(R$3,入力!$BV$2:$CN$2,0)),"")</f>
        <v/>
      </c>
      <c r="S344" s="77" t="str">
        <f>IFERROR(INDEX(入力!$BV$3:$CN$1048576,MATCH(ROW(S344)-ROW(S$3),入力!$BB$3:$BB$1048576,0),MATCH(S$3,入力!$BV$2:$CN$2,0)),"")</f>
        <v/>
      </c>
      <c r="U344" s="28" t="str">
        <f>IF(Z344="","",COUNT($Z$4:Z344))</f>
        <v/>
      </c>
      <c r="V344" s="73" t="str">
        <f t="shared" si="6"/>
        <v/>
      </c>
      <c r="W344" s="113" t="str">
        <f>IF(OR($B344="",$B344=$B345),"",SUMIF($B$4:$B344,$B344,Q$4:Q344))</f>
        <v/>
      </c>
      <c r="X344" s="113" t="str">
        <f>IF(OR($B344="",$B344=$B345),"",SUMIF($B$4:$B344,$B344,K$4:K344)-Y344)</f>
        <v/>
      </c>
      <c r="Y344" s="113" t="str">
        <f>IF(OR($B344="",$B344=$B345),"",SUMIFS(K$4:K344,B$4:B344,$B344,F$4:F344,$Y$3))</f>
        <v/>
      </c>
      <c r="Z344" s="113" t="str">
        <f>IF(OR($B344="",$B344=$B345),"",SUMIF($B$4:$B344,$B344,S$4:S344))</f>
        <v/>
      </c>
    </row>
    <row r="345" spans="1:26" ht="25.05" customHeight="1" x14ac:dyDescent="0.2">
      <c r="A345" s="133" t="str">
        <f>IF(OR(B345="",AND(B344=B345,D344=D345)),"",MAX($A$4:A344)+1)</f>
        <v/>
      </c>
      <c r="B345" s="73" t="str">
        <f>IFERROR(INDEX(入力!$BV$3:$CN$1048576,MATCH(ROW(B345)-ROW(B$3),入力!$BB$3:$BB$1048576,0),MATCH(B$3,入力!$BV$2:$CN$2,0)),"")</f>
        <v/>
      </c>
      <c r="C345" s="74" t="str">
        <f>IFERROR(INDEX(入力!$BV$3:$CN$1048576,MATCH(ROW(C345)-ROW(C$3),入力!$BB$3:$BB$1048576,0),MATCH(C$3,入力!$BV$2:$CN$2,0)),"")</f>
        <v/>
      </c>
      <c r="D345" s="75" t="str">
        <f>IFERROR(INDEX(入力!$BO$3:$BO$1048576,MATCH(ROW(D345)-ROW(D$3),入力!$BB$3:$BB$1048576,0),0),"")</f>
        <v/>
      </c>
      <c r="E345" s="74" t="str">
        <f>IFERROR(INDEX(入力!$BV$3:$CN$1048576,MATCH(ROW(E345)-ROW(E$3),入力!$BB$3:$BB$1048576,0),MATCH(E$3,入力!$BV$2:$CN$2,0)),"")</f>
        <v/>
      </c>
      <c r="F345" s="74" t="str">
        <f>IFERROR(INDEX(入力!$BV$3:$CN$1048576,MATCH(ROW(F345)-ROW(F$3),入力!$BB$3:$BB$1048576,0),MATCH(F$3,入力!$BV$2:$CN$2,0)),"")</f>
        <v/>
      </c>
      <c r="G345" s="74" t="str">
        <f>IFERROR(INDEX(入力!$BV$3:$CN$1048576,MATCH(ROW(G345)-ROW(G$3),入力!$BB$3:$BB$1048576,0),MATCH(G$3,入力!$BV$2:$CN$2,0)),"")</f>
        <v/>
      </c>
      <c r="H345" s="75" t="str">
        <f>IFERROR(INDEX(入力!$BV$3:$CN$1048576,MATCH(ROW(H345)-ROW(H$3),入力!$BB$3:$BB$1048576,0),MATCH(H$3,入力!$BV$2:$CN$2,0)),"")</f>
        <v/>
      </c>
      <c r="I345" s="76" t="str">
        <f>IFERROR(INDEX(入力!$BV$3:$CN$1048576,MATCH(ROW(I345)-ROW(I$3),入力!$BB$3:$BB$1048576,0),MATCH(I$3,入力!$BV$2:$CN$2,0)),"")</f>
        <v/>
      </c>
      <c r="J345" s="75" t="str">
        <f>IFERROR(INDEX(入力!$BV$3:$CN$1048576,MATCH(ROW(J345)-ROW(J$3),入力!$BB$3:$BB$1048576,0),MATCH(J$3,入力!$BV$2:$CN$2,0)),"")</f>
        <v/>
      </c>
      <c r="K345" s="75" t="str">
        <f>IFERROR(INDEX(入力!$BV$3:$CN$1048576,MATCH(ROW(K345)-ROW(K$3),入力!$BB$3:$BB$1048576,0),MATCH(K$3,入力!$BV$2:$CN$2,0)),"")</f>
        <v/>
      </c>
      <c r="L345" s="75" t="str">
        <f>IFERROR(INDEX(入力!$BV$3:$CN$1048576,MATCH(ROW(L345)-ROW(L$3),入力!$BB$3:$BB$1048576,0),MATCH(L$3,入力!$BV$2:$CN$2,0)),"")</f>
        <v/>
      </c>
      <c r="M345" s="117" t="str">
        <f>IFERROR(IF(履歴検索!$A345="","",INDEX(入力!$BV$3:$CN$1048576,MATCH(ROW(M345)-ROW(M$3),入力!$BB$3:$BB$1048576,0),MATCH(M$3,入力!$BV$2:$CN$2,0))),"")</f>
        <v/>
      </c>
      <c r="N345" s="75" t="str">
        <f>IFERROR(INDEX(入力!$BV$3:$CN$1048576,MATCH(ROW(N345)-ROW(N$3),入力!$BB$3:$BB$1048576,0),MATCH(N$3,入力!$BV$2:$CN$2,0)),"")</f>
        <v/>
      </c>
      <c r="O345" s="294" t="str">
        <f>IFERROR(INDEX(入力!$CJ$3:$CN$1048576,MATCH(ROW(O345)-ROW(O$3),入力!$BB$3:$BB$1048576,0),MATCH(O$3,入力!$CJ$2:$CN$2,0)),"")</f>
        <v/>
      </c>
      <c r="P345" s="294" t="str">
        <f>IFERROR(INDEX(入力!$CJ$3:$CN$1048576,MATCH(ROW(P345)-ROW(P$3),入力!$BB$3:$BB$1048576,0),MATCH(P$3,入力!$CJ$2:$CN$2,0)),"")</f>
        <v/>
      </c>
      <c r="Q345" s="294" t="str">
        <f>IFERROR(INDEX(入力!$BV$3:$CN$1048576,MATCH(ROW(Q345)-ROW(Q$3),入力!$BB$3:$BB$1048576,0),MATCH(Q$3,入力!$BV$2:$CN$2,0)),"")</f>
        <v/>
      </c>
      <c r="R345" s="77" t="str">
        <f>IFERROR(INDEX(入力!$BV$3:$CN$1048576,MATCH(ROW(R345)-ROW(R$3),入力!$BB$3:$BB$1048576,0),MATCH(R$3,入力!$BV$2:$CN$2,0)),"")</f>
        <v/>
      </c>
      <c r="S345" s="77" t="str">
        <f>IFERROR(INDEX(入力!$BV$3:$CN$1048576,MATCH(ROW(S345)-ROW(S$3),入力!$BB$3:$BB$1048576,0),MATCH(S$3,入力!$BV$2:$CN$2,0)),"")</f>
        <v/>
      </c>
      <c r="U345" s="28" t="str">
        <f>IF(Z345="","",COUNT($Z$4:Z345))</f>
        <v/>
      </c>
      <c r="V345" s="73" t="str">
        <f t="shared" si="6"/>
        <v/>
      </c>
      <c r="W345" s="113" t="str">
        <f>IF(OR($B345="",$B345=$B346),"",SUMIF($B$4:$B345,$B345,Q$4:Q345))</f>
        <v/>
      </c>
      <c r="X345" s="113" t="str">
        <f>IF(OR($B345="",$B345=$B346),"",SUMIF($B$4:$B345,$B345,K$4:K345)-Y345)</f>
        <v/>
      </c>
      <c r="Y345" s="113" t="str">
        <f>IF(OR($B345="",$B345=$B346),"",SUMIFS(K$4:K345,B$4:B345,$B345,F$4:F345,$Y$3))</f>
        <v/>
      </c>
      <c r="Z345" s="113" t="str">
        <f>IF(OR($B345="",$B345=$B346),"",SUMIF($B$4:$B345,$B345,S$4:S345))</f>
        <v/>
      </c>
    </row>
    <row r="346" spans="1:26" ht="25.05" customHeight="1" x14ac:dyDescent="0.2">
      <c r="A346" s="133" t="str">
        <f>IF(OR(B346="",AND(B345=B346,D345=D346)),"",MAX($A$4:A345)+1)</f>
        <v/>
      </c>
      <c r="B346" s="73" t="str">
        <f>IFERROR(INDEX(入力!$BV$3:$CN$1048576,MATCH(ROW(B346)-ROW(B$3),入力!$BB$3:$BB$1048576,0),MATCH(B$3,入力!$BV$2:$CN$2,0)),"")</f>
        <v/>
      </c>
      <c r="C346" s="74" t="str">
        <f>IFERROR(INDEX(入力!$BV$3:$CN$1048576,MATCH(ROW(C346)-ROW(C$3),入力!$BB$3:$BB$1048576,0),MATCH(C$3,入力!$BV$2:$CN$2,0)),"")</f>
        <v/>
      </c>
      <c r="D346" s="75" t="str">
        <f>IFERROR(INDEX(入力!$BO$3:$BO$1048576,MATCH(ROW(D346)-ROW(D$3),入力!$BB$3:$BB$1048576,0),0),"")</f>
        <v/>
      </c>
      <c r="E346" s="74" t="str">
        <f>IFERROR(INDEX(入力!$BV$3:$CN$1048576,MATCH(ROW(E346)-ROW(E$3),入力!$BB$3:$BB$1048576,0),MATCH(E$3,入力!$BV$2:$CN$2,0)),"")</f>
        <v/>
      </c>
      <c r="F346" s="74" t="str">
        <f>IFERROR(INDEX(入力!$BV$3:$CN$1048576,MATCH(ROW(F346)-ROW(F$3),入力!$BB$3:$BB$1048576,0),MATCH(F$3,入力!$BV$2:$CN$2,0)),"")</f>
        <v/>
      </c>
      <c r="G346" s="74" t="str">
        <f>IFERROR(INDEX(入力!$BV$3:$CN$1048576,MATCH(ROW(G346)-ROW(G$3),入力!$BB$3:$BB$1048576,0),MATCH(G$3,入力!$BV$2:$CN$2,0)),"")</f>
        <v/>
      </c>
      <c r="H346" s="75" t="str">
        <f>IFERROR(INDEX(入力!$BV$3:$CN$1048576,MATCH(ROW(H346)-ROW(H$3),入力!$BB$3:$BB$1048576,0),MATCH(H$3,入力!$BV$2:$CN$2,0)),"")</f>
        <v/>
      </c>
      <c r="I346" s="76" t="str">
        <f>IFERROR(INDEX(入力!$BV$3:$CN$1048576,MATCH(ROW(I346)-ROW(I$3),入力!$BB$3:$BB$1048576,0),MATCH(I$3,入力!$BV$2:$CN$2,0)),"")</f>
        <v/>
      </c>
      <c r="J346" s="75" t="str">
        <f>IFERROR(INDEX(入力!$BV$3:$CN$1048576,MATCH(ROW(J346)-ROW(J$3),入力!$BB$3:$BB$1048576,0),MATCH(J$3,入力!$BV$2:$CN$2,0)),"")</f>
        <v/>
      </c>
      <c r="K346" s="75" t="str">
        <f>IFERROR(INDEX(入力!$BV$3:$CN$1048576,MATCH(ROW(K346)-ROW(K$3),入力!$BB$3:$BB$1048576,0),MATCH(K$3,入力!$BV$2:$CN$2,0)),"")</f>
        <v/>
      </c>
      <c r="L346" s="75" t="str">
        <f>IFERROR(INDEX(入力!$BV$3:$CN$1048576,MATCH(ROW(L346)-ROW(L$3),入力!$BB$3:$BB$1048576,0),MATCH(L$3,入力!$BV$2:$CN$2,0)),"")</f>
        <v/>
      </c>
      <c r="M346" s="117" t="str">
        <f>IFERROR(IF(履歴検索!$A346="","",INDEX(入力!$BV$3:$CN$1048576,MATCH(ROW(M346)-ROW(M$3),入力!$BB$3:$BB$1048576,0),MATCH(M$3,入力!$BV$2:$CN$2,0))),"")</f>
        <v/>
      </c>
      <c r="N346" s="75" t="str">
        <f>IFERROR(INDEX(入力!$BV$3:$CN$1048576,MATCH(ROW(N346)-ROW(N$3),入力!$BB$3:$BB$1048576,0),MATCH(N$3,入力!$BV$2:$CN$2,0)),"")</f>
        <v/>
      </c>
      <c r="O346" s="294" t="str">
        <f>IFERROR(INDEX(入力!$CJ$3:$CN$1048576,MATCH(ROW(O346)-ROW(O$3),入力!$BB$3:$BB$1048576,0),MATCH(O$3,入力!$CJ$2:$CN$2,0)),"")</f>
        <v/>
      </c>
      <c r="P346" s="294" t="str">
        <f>IFERROR(INDEX(入力!$CJ$3:$CN$1048576,MATCH(ROW(P346)-ROW(P$3),入力!$BB$3:$BB$1048576,0),MATCH(P$3,入力!$CJ$2:$CN$2,0)),"")</f>
        <v/>
      </c>
      <c r="Q346" s="294" t="str">
        <f>IFERROR(INDEX(入力!$BV$3:$CN$1048576,MATCH(ROW(Q346)-ROW(Q$3),入力!$BB$3:$BB$1048576,0),MATCH(Q$3,入力!$BV$2:$CN$2,0)),"")</f>
        <v/>
      </c>
      <c r="R346" s="77" t="str">
        <f>IFERROR(INDEX(入力!$BV$3:$CN$1048576,MATCH(ROW(R346)-ROW(R$3),入力!$BB$3:$BB$1048576,0),MATCH(R$3,入力!$BV$2:$CN$2,0)),"")</f>
        <v/>
      </c>
      <c r="S346" s="77" t="str">
        <f>IFERROR(INDEX(入力!$BV$3:$CN$1048576,MATCH(ROW(S346)-ROW(S$3),入力!$BB$3:$BB$1048576,0),MATCH(S$3,入力!$BV$2:$CN$2,0)),"")</f>
        <v/>
      </c>
      <c r="U346" s="28" t="str">
        <f>IF(Z346="","",COUNT($Z$4:Z346))</f>
        <v/>
      </c>
      <c r="V346" s="73" t="str">
        <f t="shared" si="6"/>
        <v/>
      </c>
      <c r="W346" s="113" t="str">
        <f>IF(OR($B346="",$B346=$B347),"",SUMIF($B$4:$B346,$B346,Q$4:Q346))</f>
        <v/>
      </c>
      <c r="X346" s="113" t="str">
        <f>IF(OR($B346="",$B346=$B347),"",SUMIF($B$4:$B346,$B346,K$4:K346)-Y346)</f>
        <v/>
      </c>
      <c r="Y346" s="113" t="str">
        <f>IF(OR($B346="",$B346=$B347),"",SUMIFS(K$4:K346,B$4:B346,$B346,F$4:F346,$Y$3))</f>
        <v/>
      </c>
      <c r="Z346" s="113" t="str">
        <f>IF(OR($B346="",$B346=$B347),"",SUMIF($B$4:$B346,$B346,S$4:S346))</f>
        <v/>
      </c>
    </row>
    <row r="347" spans="1:26" ht="25.05" customHeight="1" x14ac:dyDescent="0.2">
      <c r="A347" s="133" t="str">
        <f>IF(OR(B347="",AND(B346=B347,D346=D347)),"",MAX($A$4:A346)+1)</f>
        <v/>
      </c>
      <c r="B347" s="73" t="str">
        <f>IFERROR(INDEX(入力!$BV$3:$CN$1048576,MATCH(ROW(B347)-ROW(B$3),入力!$BB$3:$BB$1048576,0),MATCH(B$3,入力!$BV$2:$CN$2,0)),"")</f>
        <v/>
      </c>
      <c r="C347" s="74" t="str">
        <f>IFERROR(INDEX(入力!$BV$3:$CN$1048576,MATCH(ROW(C347)-ROW(C$3),入力!$BB$3:$BB$1048576,0),MATCH(C$3,入力!$BV$2:$CN$2,0)),"")</f>
        <v/>
      </c>
      <c r="D347" s="75" t="str">
        <f>IFERROR(INDEX(入力!$BO$3:$BO$1048576,MATCH(ROW(D347)-ROW(D$3),入力!$BB$3:$BB$1048576,0),0),"")</f>
        <v/>
      </c>
      <c r="E347" s="74" t="str">
        <f>IFERROR(INDEX(入力!$BV$3:$CN$1048576,MATCH(ROW(E347)-ROW(E$3),入力!$BB$3:$BB$1048576,0),MATCH(E$3,入力!$BV$2:$CN$2,0)),"")</f>
        <v/>
      </c>
      <c r="F347" s="74" t="str">
        <f>IFERROR(INDEX(入力!$BV$3:$CN$1048576,MATCH(ROW(F347)-ROW(F$3),入力!$BB$3:$BB$1048576,0),MATCH(F$3,入力!$BV$2:$CN$2,0)),"")</f>
        <v/>
      </c>
      <c r="G347" s="74" t="str">
        <f>IFERROR(INDEX(入力!$BV$3:$CN$1048576,MATCH(ROW(G347)-ROW(G$3),入力!$BB$3:$BB$1048576,0),MATCH(G$3,入力!$BV$2:$CN$2,0)),"")</f>
        <v/>
      </c>
      <c r="H347" s="75" t="str">
        <f>IFERROR(INDEX(入力!$BV$3:$CN$1048576,MATCH(ROW(H347)-ROW(H$3),入力!$BB$3:$BB$1048576,0),MATCH(H$3,入力!$BV$2:$CN$2,0)),"")</f>
        <v/>
      </c>
      <c r="I347" s="76" t="str">
        <f>IFERROR(INDEX(入力!$BV$3:$CN$1048576,MATCH(ROW(I347)-ROW(I$3),入力!$BB$3:$BB$1048576,0),MATCH(I$3,入力!$BV$2:$CN$2,0)),"")</f>
        <v/>
      </c>
      <c r="J347" s="75" t="str">
        <f>IFERROR(INDEX(入力!$BV$3:$CN$1048576,MATCH(ROW(J347)-ROW(J$3),入力!$BB$3:$BB$1048576,0),MATCH(J$3,入力!$BV$2:$CN$2,0)),"")</f>
        <v/>
      </c>
      <c r="K347" s="75" t="str">
        <f>IFERROR(INDEX(入力!$BV$3:$CN$1048576,MATCH(ROW(K347)-ROW(K$3),入力!$BB$3:$BB$1048576,0),MATCH(K$3,入力!$BV$2:$CN$2,0)),"")</f>
        <v/>
      </c>
      <c r="L347" s="75" t="str">
        <f>IFERROR(INDEX(入力!$BV$3:$CN$1048576,MATCH(ROW(L347)-ROW(L$3),入力!$BB$3:$BB$1048576,0),MATCH(L$3,入力!$BV$2:$CN$2,0)),"")</f>
        <v/>
      </c>
      <c r="M347" s="117" t="str">
        <f>IFERROR(IF(履歴検索!$A347="","",INDEX(入力!$BV$3:$CN$1048576,MATCH(ROW(M347)-ROW(M$3),入力!$BB$3:$BB$1048576,0),MATCH(M$3,入力!$BV$2:$CN$2,0))),"")</f>
        <v/>
      </c>
      <c r="N347" s="75" t="str">
        <f>IFERROR(INDEX(入力!$BV$3:$CN$1048576,MATCH(ROW(N347)-ROW(N$3),入力!$BB$3:$BB$1048576,0),MATCH(N$3,入力!$BV$2:$CN$2,0)),"")</f>
        <v/>
      </c>
      <c r="O347" s="294" t="str">
        <f>IFERROR(INDEX(入力!$CJ$3:$CN$1048576,MATCH(ROW(O347)-ROW(O$3),入力!$BB$3:$BB$1048576,0),MATCH(O$3,入力!$CJ$2:$CN$2,0)),"")</f>
        <v/>
      </c>
      <c r="P347" s="294" t="str">
        <f>IFERROR(INDEX(入力!$CJ$3:$CN$1048576,MATCH(ROW(P347)-ROW(P$3),入力!$BB$3:$BB$1048576,0),MATCH(P$3,入力!$CJ$2:$CN$2,0)),"")</f>
        <v/>
      </c>
      <c r="Q347" s="294" t="str">
        <f>IFERROR(INDEX(入力!$BV$3:$CN$1048576,MATCH(ROW(Q347)-ROW(Q$3),入力!$BB$3:$BB$1048576,0),MATCH(Q$3,入力!$BV$2:$CN$2,0)),"")</f>
        <v/>
      </c>
      <c r="R347" s="77" t="str">
        <f>IFERROR(INDEX(入力!$BV$3:$CN$1048576,MATCH(ROW(R347)-ROW(R$3),入力!$BB$3:$BB$1048576,0),MATCH(R$3,入力!$BV$2:$CN$2,0)),"")</f>
        <v/>
      </c>
      <c r="S347" s="77" t="str">
        <f>IFERROR(INDEX(入力!$BV$3:$CN$1048576,MATCH(ROW(S347)-ROW(S$3),入力!$BB$3:$BB$1048576,0),MATCH(S$3,入力!$BV$2:$CN$2,0)),"")</f>
        <v/>
      </c>
      <c r="U347" s="28" t="str">
        <f>IF(Z347="","",COUNT($Z$4:Z347))</f>
        <v/>
      </c>
      <c r="V347" s="73" t="str">
        <f t="shared" si="6"/>
        <v/>
      </c>
      <c r="W347" s="113" t="str">
        <f>IF(OR($B347="",$B347=$B348),"",SUMIF($B$4:$B347,$B347,Q$4:Q347))</f>
        <v/>
      </c>
      <c r="X347" s="113" t="str">
        <f>IF(OR($B347="",$B347=$B348),"",SUMIF($B$4:$B347,$B347,K$4:K347)-Y347)</f>
        <v/>
      </c>
      <c r="Y347" s="113" t="str">
        <f>IF(OR($B347="",$B347=$B348),"",SUMIFS(K$4:K347,B$4:B347,$B347,F$4:F347,$Y$3))</f>
        <v/>
      </c>
      <c r="Z347" s="113" t="str">
        <f>IF(OR($B347="",$B347=$B348),"",SUMIF($B$4:$B347,$B347,S$4:S347))</f>
        <v/>
      </c>
    </row>
    <row r="348" spans="1:26" ht="25.05" customHeight="1" x14ac:dyDescent="0.2">
      <c r="A348" s="133" t="str">
        <f>IF(OR(B348="",AND(B347=B348,D347=D348)),"",MAX($A$4:A347)+1)</f>
        <v/>
      </c>
      <c r="B348" s="73" t="str">
        <f>IFERROR(INDEX(入力!$BV$3:$CN$1048576,MATCH(ROW(B348)-ROW(B$3),入力!$BB$3:$BB$1048576,0),MATCH(B$3,入力!$BV$2:$CN$2,0)),"")</f>
        <v/>
      </c>
      <c r="C348" s="74" t="str">
        <f>IFERROR(INDEX(入力!$BV$3:$CN$1048576,MATCH(ROW(C348)-ROW(C$3),入力!$BB$3:$BB$1048576,0),MATCH(C$3,入力!$BV$2:$CN$2,0)),"")</f>
        <v/>
      </c>
      <c r="D348" s="75" t="str">
        <f>IFERROR(INDEX(入力!$BO$3:$BO$1048576,MATCH(ROW(D348)-ROW(D$3),入力!$BB$3:$BB$1048576,0),0),"")</f>
        <v/>
      </c>
      <c r="E348" s="74" t="str">
        <f>IFERROR(INDEX(入力!$BV$3:$CN$1048576,MATCH(ROW(E348)-ROW(E$3),入力!$BB$3:$BB$1048576,0),MATCH(E$3,入力!$BV$2:$CN$2,0)),"")</f>
        <v/>
      </c>
      <c r="F348" s="74" t="str">
        <f>IFERROR(INDEX(入力!$BV$3:$CN$1048576,MATCH(ROW(F348)-ROW(F$3),入力!$BB$3:$BB$1048576,0),MATCH(F$3,入力!$BV$2:$CN$2,0)),"")</f>
        <v/>
      </c>
      <c r="G348" s="74" t="str">
        <f>IFERROR(INDEX(入力!$BV$3:$CN$1048576,MATCH(ROW(G348)-ROW(G$3),入力!$BB$3:$BB$1048576,0),MATCH(G$3,入力!$BV$2:$CN$2,0)),"")</f>
        <v/>
      </c>
      <c r="H348" s="75" t="str">
        <f>IFERROR(INDEX(入力!$BV$3:$CN$1048576,MATCH(ROW(H348)-ROW(H$3),入力!$BB$3:$BB$1048576,0),MATCH(H$3,入力!$BV$2:$CN$2,0)),"")</f>
        <v/>
      </c>
      <c r="I348" s="76" t="str">
        <f>IFERROR(INDEX(入力!$BV$3:$CN$1048576,MATCH(ROW(I348)-ROW(I$3),入力!$BB$3:$BB$1048576,0),MATCH(I$3,入力!$BV$2:$CN$2,0)),"")</f>
        <v/>
      </c>
      <c r="J348" s="75" t="str">
        <f>IFERROR(INDEX(入力!$BV$3:$CN$1048576,MATCH(ROW(J348)-ROW(J$3),入力!$BB$3:$BB$1048576,0),MATCH(J$3,入力!$BV$2:$CN$2,0)),"")</f>
        <v/>
      </c>
      <c r="K348" s="75" t="str">
        <f>IFERROR(INDEX(入力!$BV$3:$CN$1048576,MATCH(ROW(K348)-ROW(K$3),入力!$BB$3:$BB$1048576,0),MATCH(K$3,入力!$BV$2:$CN$2,0)),"")</f>
        <v/>
      </c>
      <c r="L348" s="75" t="str">
        <f>IFERROR(INDEX(入力!$BV$3:$CN$1048576,MATCH(ROW(L348)-ROW(L$3),入力!$BB$3:$BB$1048576,0),MATCH(L$3,入力!$BV$2:$CN$2,0)),"")</f>
        <v/>
      </c>
      <c r="M348" s="117" t="str">
        <f>IFERROR(IF(履歴検索!$A348="","",INDEX(入力!$BV$3:$CN$1048576,MATCH(ROW(M348)-ROW(M$3),入力!$BB$3:$BB$1048576,0),MATCH(M$3,入力!$BV$2:$CN$2,0))),"")</f>
        <v/>
      </c>
      <c r="N348" s="75" t="str">
        <f>IFERROR(INDEX(入力!$BV$3:$CN$1048576,MATCH(ROW(N348)-ROW(N$3),入力!$BB$3:$BB$1048576,0),MATCH(N$3,入力!$BV$2:$CN$2,0)),"")</f>
        <v/>
      </c>
      <c r="O348" s="294" t="str">
        <f>IFERROR(INDEX(入力!$CJ$3:$CN$1048576,MATCH(ROW(O348)-ROW(O$3),入力!$BB$3:$BB$1048576,0),MATCH(O$3,入力!$CJ$2:$CN$2,0)),"")</f>
        <v/>
      </c>
      <c r="P348" s="294" t="str">
        <f>IFERROR(INDEX(入力!$CJ$3:$CN$1048576,MATCH(ROW(P348)-ROW(P$3),入力!$BB$3:$BB$1048576,0),MATCH(P$3,入力!$CJ$2:$CN$2,0)),"")</f>
        <v/>
      </c>
      <c r="Q348" s="294" t="str">
        <f>IFERROR(INDEX(入力!$BV$3:$CN$1048576,MATCH(ROW(Q348)-ROW(Q$3),入力!$BB$3:$BB$1048576,0),MATCH(Q$3,入力!$BV$2:$CN$2,0)),"")</f>
        <v/>
      </c>
      <c r="R348" s="77" t="str">
        <f>IFERROR(INDEX(入力!$BV$3:$CN$1048576,MATCH(ROW(R348)-ROW(R$3),入力!$BB$3:$BB$1048576,0),MATCH(R$3,入力!$BV$2:$CN$2,0)),"")</f>
        <v/>
      </c>
      <c r="S348" s="77" t="str">
        <f>IFERROR(INDEX(入力!$BV$3:$CN$1048576,MATCH(ROW(S348)-ROW(S$3),入力!$BB$3:$BB$1048576,0),MATCH(S$3,入力!$BV$2:$CN$2,0)),"")</f>
        <v/>
      </c>
      <c r="U348" s="28" t="str">
        <f>IF(Z348="","",COUNT($Z$4:Z348))</f>
        <v/>
      </c>
      <c r="V348" s="73" t="str">
        <f t="shared" si="6"/>
        <v/>
      </c>
      <c r="W348" s="113" t="str">
        <f>IF(OR($B348="",$B348=$B349),"",SUMIF($B$4:$B348,$B348,Q$4:Q348))</f>
        <v/>
      </c>
      <c r="X348" s="113" t="str">
        <f>IF(OR($B348="",$B348=$B349),"",SUMIF($B$4:$B348,$B348,K$4:K348)-Y348)</f>
        <v/>
      </c>
      <c r="Y348" s="113" t="str">
        <f>IF(OR($B348="",$B348=$B349),"",SUMIFS(K$4:K348,B$4:B348,$B348,F$4:F348,$Y$3))</f>
        <v/>
      </c>
      <c r="Z348" s="113" t="str">
        <f>IF(OR($B348="",$B348=$B349),"",SUMIF($B$4:$B348,$B348,S$4:S348))</f>
        <v/>
      </c>
    </row>
    <row r="349" spans="1:26" ht="25.05" customHeight="1" x14ac:dyDescent="0.2">
      <c r="A349" s="133" t="str">
        <f>IF(OR(B349="",AND(B348=B349,D348=D349)),"",MAX($A$4:A348)+1)</f>
        <v/>
      </c>
      <c r="B349" s="73" t="str">
        <f>IFERROR(INDEX(入力!$BV$3:$CN$1048576,MATCH(ROW(B349)-ROW(B$3),入力!$BB$3:$BB$1048576,0),MATCH(B$3,入力!$BV$2:$CN$2,0)),"")</f>
        <v/>
      </c>
      <c r="C349" s="74" t="str">
        <f>IFERROR(INDEX(入力!$BV$3:$CN$1048576,MATCH(ROW(C349)-ROW(C$3),入力!$BB$3:$BB$1048576,0),MATCH(C$3,入力!$BV$2:$CN$2,0)),"")</f>
        <v/>
      </c>
      <c r="D349" s="75" t="str">
        <f>IFERROR(INDEX(入力!$BO$3:$BO$1048576,MATCH(ROW(D349)-ROW(D$3),入力!$BB$3:$BB$1048576,0),0),"")</f>
        <v/>
      </c>
      <c r="E349" s="74" t="str">
        <f>IFERROR(INDEX(入力!$BV$3:$CN$1048576,MATCH(ROW(E349)-ROW(E$3),入力!$BB$3:$BB$1048576,0),MATCH(E$3,入力!$BV$2:$CN$2,0)),"")</f>
        <v/>
      </c>
      <c r="F349" s="74" t="str">
        <f>IFERROR(INDEX(入力!$BV$3:$CN$1048576,MATCH(ROW(F349)-ROW(F$3),入力!$BB$3:$BB$1048576,0),MATCH(F$3,入力!$BV$2:$CN$2,0)),"")</f>
        <v/>
      </c>
      <c r="G349" s="74" t="str">
        <f>IFERROR(INDEX(入力!$BV$3:$CN$1048576,MATCH(ROW(G349)-ROW(G$3),入力!$BB$3:$BB$1048576,0),MATCH(G$3,入力!$BV$2:$CN$2,0)),"")</f>
        <v/>
      </c>
      <c r="H349" s="75" t="str">
        <f>IFERROR(INDEX(入力!$BV$3:$CN$1048576,MATCH(ROW(H349)-ROW(H$3),入力!$BB$3:$BB$1048576,0),MATCH(H$3,入力!$BV$2:$CN$2,0)),"")</f>
        <v/>
      </c>
      <c r="I349" s="76" t="str">
        <f>IFERROR(INDEX(入力!$BV$3:$CN$1048576,MATCH(ROW(I349)-ROW(I$3),入力!$BB$3:$BB$1048576,0),MATCH(I$3,入力!$BV$2:$CN$2,0)),"")</f>
        <v/>
      </c>
      <c r="J349" s="75" t="str">
        <f>IFERROR(INDEX(入力!$BV$3:$CN$1048576,MATCH(ROW(J349)-ROW(J$3),入力!$BB$3:$BB$1048576,0),MATCH(J$3,入力!$BV$2:$CN$2,0)),"")</f>
        <v/>
      </c>
      <c r="K349" s="75" t="str">
        <f>IFERROR(INDEX(入力!$BV$3:$CN$1048576,MATCH(ROW(K349)-ROW(K$3),入力!$BB$3:$BB$1048576,0),MATCH(K$3,入力!$BV$2:$CN$2,0)),"")</f>
        <v/>
      </c>
      <c r="L349" s="75" t="str">
        <f>IFERROR(INDEX(入力!$BV$3:$CN$1048576,MATCH(ROW(L349)-ROW(L$3),入力!$BB$3:$BB$1048576,0),MATCH(L$3,入力!$BV$2:$CN$2,0)),"")</f>
        <v/>
      </c>
      <c r="M349" s="117" t="str">
        <f>IFERROR(IF(履歴検索!$A349="","",INDEX(入力!$BV$3:$CN$1048576,MATCH(ROW(M349)-ROW(M$3),入力!$BB$3:$BB$1048576,0),MATCH(M$3,入力!$BV$2:$CN$2,0))),"")</f>
        <v/>
      </c>
      <c r="N349" s="75" t="str">
        <f>IFERROR(INDEX(入力!$BV$3:$CN$1048576,MATCH(ROW(N349)-ROW(N$3),入力!$BB$3:$BB$1048576,0),MATCH(N$3,入力!$BV$2:$CN$2,0)),"")</f>
        <v/>
      </c>
      <c r="O349" s="294" t="str">
        <f>IFERROR(INDEX(入力!$CJ$3:$CN$1048576,MATCH(ROW(O349)-ROW(O$3),入力!$BB$3:$BB$1048576,0),MATCH(O$3,入力!$CJ$2:$CN$2,0)),"")</f>
        <v/>
      </c>
      <c r="P349" s="294" t="str">
        <f>IFERROR(INDEX(入力!$CJ$3:$CN$1048576,MATCH(ROW(P349)-ROW(P$3),入力!$BB$3:$BB$1048576,0),MATCH(P$3,入力!$CJ$2:$CN$2,0)),"")</f>
        <v/>
      </c>
      <c r="Q349" s="294" t="str">
        <f>IFERROR(INDEX(入力!$BV$3:$CN$1048576,MATCH(ROW(Q349)-ROW(Q$3),入力!$BB$3:$BB$1048576,0),MATCH(Q$3,入力!$BV$2:$CN$2,0)),"")</f>
        <v/>
      </c>
      <c r="R349" s="77" t="str">
        <f>IFERROR(INDEX(入力!$BV$3:$CN$1048576,MATCH(ROW(R349)-ROW(R$3),入力!$BB$3:$BB$1048576,0),MATCH(R$3,入力!$BV$2:$CN$2,0)),"")</f>
        <v/>
      </c>
      <c r="S349" s="77" t="str">
        <f>IFERROR(INDEX(入力!$BV$3:$CN$1048576,MATCH(ROW(S349)-ROW(S$3),入力!$BB$3:$BB$1048576,0),MATCH(S$3,入力!$BV$2:$CN$2,0)),"")</f>
        <v/>
      </c>
      <c r="U349" s="28" t="str">
        <f>IF(Z349="","",COUNT($Z$4:Z349))</f>
        <v/>
      </c>
      <c r="V349" s="73" t="str">
        <f t="shared" si="6"/>
        <v/>
      </c>
      <c r="W349" s="113" t="str">
        <f>IF(OR($B349="",$B349=$B350),"",SUMIF($B$4:$B349,$B349,Q$4:Q349))</f>
        <v/>
      </c>
      <c r="X349" s="113" t="str">
        <f>IF(OR($B349="",$B349=$B350),"",SUMIF($B$4:$B349,$B349,K$4:K349)-Y349)</f>
        <v/>
      </c>
      <c r="Y349" s="113" t="str">
        <f>IF(OR($B349="",$B349=$B350),"",SUMIFS(K$4:K349,B$4:B349,$B349,F$4:F349,$Y$3))</f>
        <v/>
      </c>
      <c r="Z349" s="113" t="str">
        <f>IF(OR($B349="",$B349=$B350),"",SUMIF($B$4:$B349,$B349,S$4:S349))</f>
        <v/>
      </c>
    </row>
    <row r="350" spans="1:26" ht="25.05" customHeight="1" x14ac:dyDescent="0.2">
      <c r="A350" s="133" t="str">
        <f>IF(OR(B350="",AND(B349=B350,D349=D350)),"",MAX($A$4:A349)+1)</f>
        <v/>
      </c>
      <c r="B350" s="73" t="str">
        <f>IFERROR(INDEX(入力!$BV$3:$CN$1048576,MATCH(ROW(B350)-ROW(B$3),入力!$BB$3:$BB$1048576,0),MATCH(B$3,入力!$BV$2:$CN$2,0)),"")</f>
        <v/>
      </c>
      <c r="C350" s="74" t="str">
        <f>IFERROR(INDEX(入力!$BV$3:$CN$1048576,MATCH(ROW(C350)-ROW(C$3),入力!$BB$3:$BB$1048576,0),MATCH(C$3,入力!$BV$2:$CN$2,0)),"")</f>
        <v/>
      </c>
      <c r="D350" s="75" t="str">
        <f>IFERROR(INDEX(入力!$BO$3:$BO$1048576,MATCH(ROW(D350)-ROW(D$3),入力!$BB$3:$BB$1048576,0),0),"")</f>
        <v/>
      </c>
      <c r="E350" s="74" t="str">
        <f>IFERROR(INDEX(入力!$BV$3:$CN$1048576,MATCH(ROW(E350)-ROW(E$3),入力!$BB$3:$BB$1048576,0),MATCH(E$3,入力!$BV$2:$CN$2,0)),"")</f>
        <v/>
      </c>
      <c r="F350" s="74" t="str">
        <f>IFERROR(INDEX(入力!$BV$3:$CN$1048576,MATCH(ROW(F350)-ROW(F$3),入力!$BB$3:$BB$1048576,0),MATCH(F$3,入力!$BV$2:$CN$2,0)),"")</f>
        <v/>
      </c>
      <c r="G350" s="74" t="str">
        <f>IFERROR(INDEX(入力!$BV$3:$CN$1048576,MATCH(ROW(G350)-ROW(G$3),入力!$BB$3:$BB$1048576,0),MATCH(G$3,入力!$BV$2:$CN$2,0)),"")</f>
        <v/>
      </c>
      <c r="H350" s="75" t="str">
        <f>IFERROR(INDEX(入力!$BV$3:$CN$1048576,MATCH(ROW(H350)-ROW(H$3),入力!$BB$3:$BB$1048576,0),MATCH(H$3,入力!$BV$2:$CN$2,0)),"")</f>
        <v/>
      </c>
      <c r="I350" s="76" t="str">
        <f>IFERROR(INDEX(入力!$BV$3:$CN$1048576,MATCH(ROW(I350)-ROW(I$3),入力!$BB$3:$BB$1048576,0),MATCH(I$3,入力!$BV$2:$CN$2,0)),"")</f>
        <v/>
      </c>
      <c r="J350" s="75" t="str">
        <f>IFERROR(INDEX(入力!$BV$3:$CN$1048576,MATCH(ROW(J350)-ROW(J$3),入力!$BB$3:$BB$1048576,0),MATCH(J$3,入力!$BV$2:$CN$2,0)),"")</f>
        <v/>
      </c>
      <c r="K350" s="75" t="str">
        <f>IFERROR(INDEX(入力!$BV$3:$CN$1048576,MATCH(ROW(K350)-ROW(K$3),入力!$BB$3:$BB$1048576,0),MATCH(K$3,入力!$BV$2:$CN$2,0)),"")</f>
        <v/>
      </c>
      <c r="L350" s="75" t="str">
        <f>IFERROR(INDEX(入力!$BV$3:$CN$1048576,MATCH(ROW(L350)-ROW(L$3),入力!$BB$3:$BB$1048576,0),MATCH(L$3,入力!$BV$2:$CN$2,0)),"")</f>
        <v/>
      </c>
      <c r="M350" s="117" t="str">
        <f>IFERROR(IF(履歴検索!$A350="","",INDEX(入力!$BV$3:$CN$1048576,MATCH(ROW(M350)-ROW(M$3),入力!$BB$3:$BB$1048576,0),MATCH(M$3,入力!$BV$2:$CN$2,0))),"")</f>
        <v/>
      </c>
      <c r="N350" s="75" t="str">
        <f>IFERROR(INDEX(入力!$BV$3:$CN$1048576,MATCH(ROW(N350)-ROW(N$3),入力!$BB$3:$BB$1048576,0),MATCH(N$3,入力!$BV$2:$CN$2,0)),"")</f>
        <v/>
      </c>
      <c r="O350" s="294" t="str">
        <f>IFERROR(INDEX(入力!$CJ$3:$CN$1048576,MATCH(ROW(O350)-ROW(O$3),入力!$BB$3:$BB$1048576,0),MATCH(O$3,入力!$CJ$2:$CN$2,0)),"")</f>
        <v/>
      </c>
      <c r="P350" s="294" t="str">
        <f>IFERROR(INDEX(入力!$CJ$3:$CN$1048576,MATCH(ROW(P350)-ROW(P$3),入力!$BB$3:$BB$1048576,0),MATCH(P$3,入力!$CJ$2:$CN$2,0)),"")</f>
        <v/>
      </c>
      <c r="Q350" s="294" t="str">
        <f>IFERROR(INDEX(入力!$BV$3:$CN$1048576,MATCH(ROW(Q350)-ROW(Q$3),入力!$BB$3:$BB$1048576,0),MATCH(Q$3,入力!$BV$2:$CN$2,0)),"")</f>
        <v/>
      </c>
      <c r="R350" s="77" t="str">
        <f>IFERROR(INDEX(入力!$BV$3:$CN$1048576,MATCH(ROW(R350)-ROW(R$3),入力!$BB$3:$BB$1048576,0),MATCH(R$3,入力!$BV$2:$CN$2,0)),"")</f>
        <v/>
      </c>
      <c r="S350" s="77" t="str">
        <f>IFERROR(INDEX(入力!$BV$3:$CN$1048576,MATCH(ROW(S350)-ROW(S$3),入力!$BB$3:$BB$1048576,0),MATCH(S$3,入力!$BV$2:$CN$2,0)),"")</f>
        <v/>
      </c>
      <c r="U350" s="28" t="str">
        <f>IF(Z350="","",COUNT($Z$4:Z350))</f>
        <v/>
      </c>
      <c r="V350" s="73" t="str">
        <f t="shared" si="6"/>
        <v/>
      </c>
      <c r="W350" s="113" t="str">
        <f>IF(OR($B350="",$B350=$B351),"",SUMIF($B$4:$B350,$B350,Q$4:Q350))</f>
        <v/>
      </c>
      <c r="X350" s="113" t="str">
        <f>IF(OR($B350="",$B350=$B351),"",SUMIF($B$4:$B350,$B350,K$4:K350)-Y350)</f>
        <v/>
      </c>
      <c r="Y350" s="113" t="str">
        <f>IF(OR($B350="",$B350=$B351),"",SUMIFS(K$4:K350,B$4:B350,$B350,F$4:F350,$Y$3))</f>
        <v/>
      </c>
      <c r="Z350" s="113" t="str">
        <f>IF(OR($B350="",$B350=$B351),"",SUMIF($B$4:$B350,$B350,S$4:S350))</f>
        <v/>
      </c>
    </row>
    <row r="351" spans="1:26" ht="25.05" customHeight="1" x14ac:dyDescent="0.2">
      <c r="A351" s="133" t="str">
        <f>IF(OR(B351="",AND(B350=B351,D350=D351)),"",MAX($A$4:A350)+1)</f>
        <v/>
      </c>
      <c r="B351" s="73" t="str">
        <f>IFERROR(INDEX(入力!$BV$3:$CN$1048576,MATCH(ROW(B351)-ROW(B$3),入力!$BB$3:$BB$1048576,0),MATCH(B$3,入力!$BV$2:$CN$2,0)),"")</f>
        <v/>
      </c>
      <c r="C351" s="74" t="str">
        <f>IFERROR(INDEX(入力!$BV$3:$CN$1048576,MATCH(ROW(C351)-ROW(C$3),入力!$BB$3:$BB$1048576,0),MATCH(C$3,入力!$BV$2:$CN$2,0)),"")</f>
        <v/>
      </c>
      <c r="D351" s="75" t="str">
        <f>IFERROR(INDEX(入力!$BO$3:$BO$1048576,MATCH(ROW(D351)-ROW(D$3),入力!$BB$3:$BB$1048576,0),0),"")</f>
        <v/>
      </c>
      <c r="E351" s="74" t="str">
        <f>IFERROR(INDEX(入力!$BV$3:$CN$1048576,MATCH(ROW(E351)-ROW(E$3),入力!$BB$3:$BB$1048576,0),MATCH(E$3,入力!$BV$2:$CN$2,0)),"")</f>
        <v/>
      </c>
      <c r="F351" s="74" t="str">
        <f>IFERROR(INDEX(入力!$BV$3:$CN$1048576,MATCH(ROW(F351)-ROW(F$3),入力!$BB$3:$BB$1048576,0),MATCH(F$3,入力!$BV$2:$CN$2,0)),"")</f>
        <v/>
      </c>
      <c r="G351" s="74" t="str">
        <f>IFERROR(INDEX(入力!$BV$3:$CN$1048576,MATCH(ROW(G351)-ROW(G$3),入力!$BB$3:$BB$1048576,0),MATCH(G$3,入力!$BV$2:$CN$2,0)),"")</f>
        <v/>
      </c>
      <c r="H351" s="75" t="str">
        <f>IFERROR(INDEX(入力!$BV$3:$CN$1048576,MATCH(ROW(H351)-ROW(H$3),入力!$BB$3:$BB$1048576,0),MATCH(H$3,入力!$BV$2:$CN$2,0)),"")</f>
        <v/>
      </c>
      <c r="I351" s="76" t="str">
        <f>IFERROR(INDEX(入力!$BV$3:$CN$1048576,MATCH(ROW(I351)-ROW(I$3),入力!$BB$3:$BB$1048576,0),MATCH(I$3,入力!$BV$2:$CN$2,0)),"")</f>
        <v/>
      </c>
      <c r="J351" s="75" t="str">
        <f>IFERROR(INDEX(入力!$BV$3:$CN$1048576,MATCH(ROW(J351)-ROW(J$3),入力!$BB$3:$BB$1048576,0),MATCH(J$3,入力!$BV$2:$CN$2,0)),"")</f>
        <v/>
      </c>
      <c r="K351" s="75" t="str">
        <f>IFERROR(INDEX(入力!$BV$3:$CN$1048576,MATCH(ROW(K351)-ROW(K$3),入力!$BB$3:$BB$1048576,0),MATCH(K$3,入力!$BV$2:$CN$2,0)),"")</f>
        <v/>
      </c>
      <c r="L351" s="75" t="str">
        <f>IFERROR(INDEX(入力!$BV$3:$CN$1048576,MATCH(ROW(L351)-ROW(L$3),入力!$BB$3:$BB$1048576,0),MATCH(L$3,入力!$BV$2:$CN$2,0)),"")</f>
        <v/>
      </c>
      <c r="M351" s="117" t="str">
        <f>IFERROR(IF(履歴検索!$A351="","",INDEX(入力!$BV$3:$CN$1048576,MATCH(ROW(M351)-ROW(M$3),入力!$BB$3:$BB$1048576,0),MATCH(M$3,入力!$BV$2:$CN$2,0))),"")</f>
        <v/>
      </c>
      <c r="N351" s="75" t="str">
        <f>IFERROR(INDEX(入力!$BV$3:$CN$1048576,MATCH(ROW(N351)-ROW(N$3),入力!$BB$3:$BB$1048576,0),MATCH(N$3,入力!$BV$2:$CN$2,0)),"")</f>
        <v/>
      </c>
      <c r="O351" s="294" t="str">
        <f>IFERROR(INDEX(入力!$CJ$3:$CN$1048576,MATCH(ROW(O351)-ROW(O$3),入力!$BB$3:$BB$1048576,0),MATCH(O$3,入力!$CJ$2:$CN$2,0)),"")</f>
        <v/>
      </c>
      <c r="P351" s="294" t="str">
        <f>IFERROR(INDEX(入力!$CJ$3:$CN$1048576,MATCH(ROW(P351)-ROW(P$3),入力!$BB$3:$BB$1048576,0),MATCH(P$3,入力!$CJ$2:$CN$2,0)),"")</f>
        <v/>
      </c>
      <c r="Q351" s="294" t="str">
        <f>IFERROR(INDEX(入力!$BV$3:$CN$1048576,MATCH(ROW(Q351)-ROW(Q$3),入力!$BB$3:$BB$1048576,0),MATCH(Q$3,入力!$BV$2:$CN$2,0)),"")</f>
        <v/>
      </c>
      <c r="R351" s="77" t="str">
        <f>IFERROR(INDEX(入力!$BV$3:$CN$1048576,MATCH(ROW(R351)-ROW(R$3),入力!$BB$3:$BB$1048576,0),MATCH(R$3,入力!$BV$2:$CN$2,0)),"")</f>
        <v/>
      </c>
      <c r="S351" s="77" t="str">
        <f>IFERROR(INDEX(入力!$BV$3:$CN$1048576,MATCH(ROW(S351)-ROW(S$3),入力!$BB$3:$BB$1048576,0),MATCH(S$3,入力!$BV$2:$CN$2,0)),"")</f>
        <v/>
      </c>
      <c r="U351" s="28" t="str">
        <f>IF(Z351="","",COUNT($Z$4:Z351))</f>
        <v/>
      </c>
      <c r="V351" s="73" t="str">
        <f t="shared" si="6"/>
        <v/>
      </c>
      <c r="W351" s="113" t="str">
        <f>IF(OR($B351="",$B351=$B352),"",SUMIF($B$4:$B351,$B351,Q$4:Q351))</f>
        <v/>
      </c>
      <c r="X351" s="113" t="str">
        <f>IF(OR($B351="",$B351=$B352),"",SUMIF($B$4:$B351,$B351,K$4:K351)-Y351)</f>
        <v/>
      </c>
      <c r="Y351" s="113" t="str">
        <f>IF(OR($B351="",$B351=$B352),"",SUMIFS(K$4:K351,B$4:B351,$B351,F$4:F351,$Y$3))</f>
        <v/>
      </c>
      <c r="Z351" s="113" t="str">
        <f>IF(OR($B351="",$B351=$B352),"",SUMIF($B$4:$B351,$B351,S$4:S351))</f>
        <v/>
      </c>
    </row>
    <row r="352" spans="1:26" ht="25.05" customHeight="1" x14ac:dyDescent="0.2">
      <c r="A352" s="133" t="str">
        <f>IF(OR(B352="",AND(B351=B352,D351=D352)),"",MAX($A$4:A351)+1)</f>
        <v/>
      </c>
      <c r="B352" s="73" t="str">
        <f>IFERROR(INDEX(入力!$BV$3:$CN$1048576,MATCH(ROW(B352)-ROW(B$3),入力!$BB$3:$BB$1048576,0),MATCH(B$3,入力!$BV$2:$CN$2,0)),"")</f>
        <v/>
      </c>
      <c r="C352" s="74" t="str">
        <f>IFERROR(INDEX(入力!$BV$3:$CN$1048576,MATCH(ROW(C352)-ROW(C$3),入力!$BB$3:$BB$1048576,0),MATCH(C$3,入力!$BV$2:$CN$2,0)),"")</f>
        <v/>
      </c>
      <c r="D352" s="75" t="str">
        <f>IFERROR(INDEX(入力!$BO$3:$BO$1048576,MATCH(ROW(D352)-ROW(D$3),入力!$BB$3:$BB$1048576,0),0),"")</f>
        <v/>
      </c>
      <c r="E352" s="74" t="str">
        <f>IFERROR(INDEX(入力!$BV$3:$CN$1048576,MATCH(ROW(E352)-ROW(E$3),入力!$BB$3:$BB$1048576,0),MATCH(E$3,入力!$BV$2:$CN$2,0)),"")</f>
        <v/>
      </c>
      <c r="F352" s="74" t="str">
        <f>IFERROR(INDEX(入力!$BV$3:$CN$1048576,MATCH(ROW(F352)-ROW(F$3),入力!$BB$3:$BB$1048576,0),MATCH(F$3,入力!$BV$2:$CN$2,0)),"")</f>
        <v/>
      </c>
      <c r="G352" s="74" t="str">
        <f>IFERROR(INDEX(入力!$BV$3:$CN$1048576,MATCH(ROW(G352)-ROW(G$3),入力!$BB$3:$BB$1048576,0),MATCH(G$3,入力!$BV$2:$CN$2,0)),"")</f>
        <v/>
      </c>
      <c r="H352" s="75" t="str">
        <f>IFERROR(INDEX(入力!$BV$3:$CN$1048576,MATCH(ROW(H352)-ROW(H$3),入力!$BB$3:$BB$1048576,0),MATCH(H$3,入力!$BV$2:$CN$2,0)),"")</f>
        <v/>
      </c>
      <c r="I352" s="76" t="str">
        <f>IFERROR(INDEX(入力!$BV$3:$CN$1048576,MATCH(ROW(I352)-ROW(I$3),入力!$BB$3:$BB$1048576,0),MATCH(I$3,入力!$BV$2:$CN$2,0)),"")</f>
        <v/>
      </c>
      <c r="J352" s="75" t="str">
        <f>IFERROR(INDEX(入力!$BV$3:$CN$1048576,MATCH(ROW(J352)-ROW(J$3),入力!$BB$3:$BB$1048576,0),MATCH(J$3,入力!$BV$2:$CN$2,0)),"")</f>
        <v/>
      </c>
      <c r="K352" s="75" t="str">
        <f>IFERROR(INDEX(入力!$BV$3:$CN$1048576,MATCH(ROW(K352)-ROW(K$3),入力!$BB$3:$BB$1048576,0),MATCH(K$3,入力!$BV$2:$CN$2,0)),"")</f>
        <v/>
      </c>
      <c r="L352" s="75" t="str">
        <f>IFERROR(INDEX(入力!$BV$3:$CN$1048576,MATCH(ROW(L352)-ROW(L$3),入力!$BB$3:$BB$1048576,0),MATCH(L$3,入力!$BV$2:$CN$2,0)),"")</f>
        <v/>
      </c>
      <c r="M352" s="117" t="str">
        <f>IFERROR(IF(履歴検索!$A352="","",INDEX(入力!$BV$3:$CN$1048576,MATCH(ROW(M352)-ROW(M$3),入力!$BB$3:$BB$1048576,0),MATCH(M$3,入力!$BV$2:$CN$2,0))),"")</f>
        <v/>
      </c>
      <c r="N352" s="75" t="str">
        <f>IFERROR(INDEX(入力!$BV$3:$CN$1048576,MATCH(ROW(N352)-ROW(N$3),入力!$BB$3:$BB$1048576,0),MATCH(N$3,入力!$BV$2:$CN$2,0)),"")</f>
        <v/>
      </c>
      <c r="O352" s="294" t="str">
        <f>IFERROR(INDEX(入力!$CJ$3:$CN$1048576,MATCH(ROW(O352)-ROW(O$3),入力!$BB$3:$BB$1048576,0),MATCH(O$3,入力!$CJ$2:$CN$2,0)),"")</f>
        <v/>
      </c>
      <c r="P352" s="294" t="str">
        <f>IFERROR(INDEX(入力!$CJ$3:$CN$1048576,MATCH(ROW(P352)-ROW(P$3),入力!$BB$3:$BB$1048576,0),MATCH(P$3,入力!$CJ$2:$CN$2,0)),"")</f>
        <v/>
      </c>
      <c r="Q352" s="294" t="str">
        <f>IFERROR(INDEX(入力!$BV$3:$CN$1048576,MATCH(ROW(Q352)-ROW(Q$3),入力!$BB$3:$BB$1048576,0),MATCH(Q$3,入力!$BV$2:$CN$2,0)),"")</f>
        <v/>
      </c>
      <c r="R352" s="77" t="str">
        <f>IFERROR(INDEX(入力!$BV$3:$CN$1048576,MATCH(ROW(R352)-ROW(R$3),入力!$BB$3:$BB$1048576,0),MATCH(R$3,入力!$BV$2:$CN$2,0)),"")</f>
        <v/>
      </c>
      <c r="S352" s="77" t="str">
        <f>IFERROR(INDEX(入力!$BV$3:$CN$1048576,MATCH(ROW(S352)-ROW(S$3),入力!$BB$3:$BB$1048576,0),MATCH(S$3,入力!$BV$2:$CN$2,0)),"")</f>
        <v/>
      </c>
      <c r="U352" s="28" t="str">
        <f>IF(Z352="","",COUNT($Z$4:Z352))</f>
        <v/>
      </c>
      <c r="V352" s="73" t="str">
        <f t="shared" si="6"/>
        <v/>
      </c>
      <c r="W352" s="113" t="str">
        <f>IF(OR($B352="",$B352=$B353),"",SUMIF($B$4:$B352,$B352,Q$4:Q352))</f>
        <v/>
      </c>
      <c r="X352" s="113" t="str">
        <f>IF(OR($B352="",$B352=$B353),"",SUMIF($B$4:$B352,$B352,K$4:K352)-Y352)</f>
        <v/>
      </c>
      <c r="Y352" s="113" t="str">
        <f>IF(OR($B352="",$B352=$B353),"",SUMIFS(K$4:K352,B$4:B352,$B352,F$4:F352,$Y$3))</f>
        <v/>
      </c>
      <c r="Z352" s="113" t="str">
        <f>IF(OR($B352="",$B352=$B353),"",SUMIF($B$4:$B352,$B352,S$4:S352))</f>
        <v/>
      </c>
    </row>
    <row r="353" spans="1:26" ht="25.05" customHeight="1" x14ac:dyDescent="0.2">
      <c r="A353" s="133" t="str">
        <f>IF(OR(B353="",AND(B352=B353,D352=D353)),"",MAX($A$4:A352)+1)</f>
        <v/>
      </c>
      <c r="B353" s="73" t="str">
        <f>IFERROR(INDEX(入力!$BV$3:$CN$1048576,MATCH(ROW(B353)-ROW(B$3),入力!$BB$3:$BB$1048576,0),MATCH(B$3,入力!$BV$2:$CN$2,0)),"")</f>
        <v/>
      </c>
      <c r="C353" s="74" t="str">
        <f>IFERROR(INDEX(入力!$BV$3:$CN$1048576,MATCH(ROW(C353)-ROW(C$3),入力!$BB$3:$BB$1048576,0),MATCH(C$3,入力!$BV$2:$CN$2,0)),"")</f>
        <v/>
      </c>
      <c r="D353" s="75" t="str">
        <f>IFERROR(INDEX(入力!$BO$3:$BO$1048576,MATCH(ROW(D353)-ROW(D$3),入力!$BB$3:$BB$1048576,0),0),"")</f>
        <v/>
      </c>
      <c r="E353" s="74" t="str">
        <f>IFERROR(INDEX(入力!$BV$3:$CN$1048576,MATCH(ROW(E353)-ROW(E$3),入力!$BB$3:$BB$1048576,0),MATCH(E$3,入力!$BV$2:$CN$2,0)),"")</f>
        <v/>
      </c>
      <c r="F353" s="74" t="str">
        <f>IFERROR(INDEX(入力!$BV$3:$CN$1048576,MATCH(ROW(F353)-ROW(F$3),入力!$BB$3:$BB$1048576,0),MATCH(F$3,入力!$BV$2:$CN$2,0)),"")</f>
        <v/>
      </c>
      <c r="G353" s="74" t="str">
        <f>IFERROR(INDEX(入力!$BV$3:$CN$1048576,MATCH(ROW(G353)-ROW(G$3),入力!$BB$3:$BB$1048576,0),MATCH(G$3,入力!$BV$2:$CN$2,0)),"")</f>
        <v/>
      </c>
      <c r="H353" s="75" t="str">
        <f>IFERROR(INDEX(入力!$BV$3:$CN$1048576,MATCH(ROW(H353)-ROW(H$3),入力!$BB$3:$BB$1048576,0),MATCH(H$3,入力!$BV$2:$CN$2,0)),"")</f>
        <v/>
      </c>
      <c r="I353" s="76" t="str">
        <f>IFERROR(INDEX(入力!$BV$3:$CN$1048576,MATCH(ROW(I353)-ROW(I$3),入力!$BB$3:$BB$1048576,0),MATCH(I$3,入力!$BV$2:$CN$2,0)),"")</f>
        <v/>
      </c>
      <c r="J353" s="75" t="str">
        <f>IFERROR(INDEX(入力!$BV$3:$CN$1048576,MATCH(ROW(J353)-ROW(J$3),入力!$BB$3:$BB$1048576,0),MATCH(J$3,入力!$BV$2:$CN$2,0)),"")</f>
        <v/>
      </c>
      <c r="K353" s="75" t="str">
        <f>IFERROR(INDEX(入力!$BV$3:$CN$1048576,MATCH(ROW(K353)-ROW(K$3),入力!$BB$3:$BB$1048576,0),MATCH(K$3,入力!$BV$2:$CN$2,0)),"")</f>
        <v/>
      </c>
      <c r="L353" s="75" t="str">
        <f>IFERROR(INDEX(入力!$BV$3:$CN$1048576,MATCH(ROW(L353)-ROW(L$3),入力!$BB$3:$BB$1048576,0),MATCH(L$3,入力!$BV$2:$CN$2,0)),"")</f>
        <v/>
      </c>
      <c r="M353" s="117" t="str">
        <f>IFERROR(IF(履歴検索!$A353="","",INDEX(入力!$BV$3:$CN$1048576,MATCH(ROW(M353)-ROW(M$3),入力!$BB$3:$BB$1048576,0),MATCH(M$3,入力!$BV$2:$CN$2,0))),"")</f>
        <v/>
      </c>
      <c r="N353" s="75" t="str">
        <f>IFERROR(INDEX(入力!$BV$3:$CN$1048576,MATCH(ROW(N353)-ROW(N$3),入力!$BB$3:$BB$1048576,0),MATCH(N$3,入力!$BV$2:$CN$2,0)),"")</f>
        <v/>
      </c>
      <c r="O353" s="294" t="str">
        <f>IFERROR(INDEX(入力!$CJ$3:$CN$1048576,MATCH(ROW(O353)-ROW(O$3),入力!$BB$3:$BB$1048576,0),MATCH(O$3,入力!$CJ$2:$CN$2,0)),"")</f>
        <v/>
      </c>
      <c r="P353" s="294" t="str">
        <f>IFERROR(INDEX(入力!$CJ$3:$CN$1048576,MATCH(ROW(P353)-ROW(P$3),入力!$BB$3:$BB$1048576,0),MATCH(P$3,入力!$CJ$2:$CN$2,0)),"")</f>
        <v/>
      </c>
      <c r="Q353" s="294" t="str">
        <f>IFERROR(INDEX(入力!$BV$3:$CN$1048576,MATCH(ROW(Q353)-ROW(Q$3),入力!$BB$3:$BB$1048576,0),MATCH(Q$3,入力!$BV$2:$CN$2,0)),"")</f>
        <v/>
      </c>
      <c r="R353" s="77" t="str">
        <f>IFERROR(INDEX(入力!$BV$3:$CN$1048576,MATCH(ROW(R353)-ROW(R$3),入力!$BB$3:$BB$1048576,0),MATCH(R$3,入力!$BV$2:$CN$2,0)),"")</f>
        <v/>
      </c>
      <c r="S353" s="77" t="str">
        <f>IFERROR(INDEX(入力!$BV$3:$CN$1048576,MATCH(ROW(S353)-ROW(S$3),入力!$BB$3:$BB$1048576,0),MATCH(S$3,入力!$BV$2:$CN$2,0)),"")</f>
        <v/>
      </c>
      <c r="U353" s="28" t="str">
        <f>IF(Z353="","",COUNT($Z$4:Z353))</f>
        <v/>
      </c>
      <c r="V353" s="73" t="str">
        <f t="shared" si="6"/>
        <v/>
      </c>
      <c r="W353" s="113" t="str">
        <f>IF(OR($B353="",$B353=$B354),"",SUMIF($B$4:$B353,$B353,Q$4:Q353))</f>
        <v/>
      </c>
      <c r="X353" s="113" t="str">
        <f>IF(OR($B353="",$B353=$B354),"",SUMIF($B$4:$B353,$B353,K$4:K353)-Y353)</f>
        <v/>
      </c>
      <c r="Y353" s="113" t="str">
        <f>IF(OR($B353="",$B353=$B354),"",SUMIFS(K$4:K353,B$4:B353,$B353,F$4:F353,$Y$3))</f>
        <v/>
      </c>
      <c r="Z353" s="113" t="str">
        <f>IF(OR($B353="",$B353=$B354),"",SUMIF($B$4:$B353,$B353,S$4:S353))</f>
        <v/>
      </c>
    </row>
    <row r="354" spans="1:26" ht="25.05" customHeight="1" x14ac:dyDescent="0.2">
      <c r="A354" s="133" t="str">
        <f>IF(OR(B354="",AND(B353=B354,D353=D354)),"",MAX($A$4:A353)+1)</f>
        <v/>
      </c>
      <c r="B354" s="73" t="str">
        <f>IFERROR(INDEX(入力!$BV$3:$CN$1048576,MATCH(ROW(B354)-ROW(B$3),入力!$BB$3:$BB$1048576,0),MATCH(B$3,入力!$BV$2:$CN$2,0)),"")</f>
        <v/>
      </c>
      <c r="C354" s="74" t="str">
        <f>IFERROR(INDEX(入力!$BV$3:$CN$1048576,MATCH(ROW(C354)-ROW(C$3),入力!$BB$3:$BB$1048576,0),MATCH(C$3,入力!$BV$2:$CN$2,0)),"")</f>
        <v/>
      </c>
      <c r="D354" s="75" t="str">
        <f>IFERROR(INDEX(入力!$BO$3:$BO$1048576,MATCH(ROW(D354)-ROW(D$3),入力!$BB$3:$BB$1048576,0),0),"")</f>
        <v/>
      </c>
      <c r="E354" s="74" t="str">
        <f>IFERROR(INDEX(入力!$BV$3:$CN$1048576,MATCH(ROW(E354)-ROW(E$3),入力!$BB$3:$BB$1048576,0),MATCH(E$3,入力!$BV$2:$CN$2,0)),"")</f>
        <v/>
      </c>
      <c r="F354" s="74" t="str">
        <f>IFERROR(INDEX(入力!$BV$3:$CN$1048576,MATCH(ROW(F354)-ROW(F$3),入力!$BB$3:$BB$1048576,0),MATCH(F$3,入力!$BV$2:$CN$2,0)),"")</f>
        <v/>
      </c>
      <c r="G354" s="74" t="str">
        <f>IFERROR(INDEX(入力!$BV$3:$CN$1048576,MATCH(ROW(G354)-ROW(G$3),入力!$BB$3:$BB$1048576,0),MATCH(G$3,入力!$BV$2:$CN$2,0)),"")</f>
        <v/>
      </c>
      <c r="H354" s="75" t="str">
        <f>IFERROR(INDEX(入力!$BV$3:$CN$1048576,MATCH(ROW(H354)-ROW(H$3),入力!$BB$3:$BB$1048576,0),MATCH(H$3,入力!$BV$2:$CN$2,0)),"")</f>
        <v/>
      </c>
      <c r="I354" s="76" t="str">
        <f>IFERROR(INDEX(入力!$BV$3:$CN$1048576,MATCH(ROW(I354)-ROW(I$3),入力!$BB$3:$BB$1048576,0),MATCH(I$3,入力!$BV$2:$CN$2,0)),"")</f>
        <v/>
      </c>
      <c r="J354" s="75" t="str">
        <f>IFERROR(INDEX(入力!$BV$3:$CN$1048576,MATCH(ROW(J354)-ROW(J$3),入力!$BB$3:$BB$1048576,0),MATCH(J$3,入力!$BV$2:$CN$2,0)),"")</f>
        <v/>
      </c>
      <c r="K354" s="75" t="str">
        <f>IFERROR(INDEX(入力!$BV$3:$CN$1048576,MATCH(ROW(K354)-ROW(K$3),入力!$BB$3:$BB$1048576,0),MATCH(K$3,入力!$BV$2:$CN$2,0)),"")</f>
        <v/>
      </c>
      <c r="L354" s="75" t="str">
        <f>IFERROR(INDEX(入力!$BV$3:$CN$1048576,MATCH(ROW(L354)-ROW(L$3),入力!$BB$3:$BB$1048576,0),MATCH(L$3,入力!$BV$2:$CN$2,0)),"")</f>
        <v/>
      </c>
      <c r="M354" s="117" t="str">
        <f>IFERROR(IF(履歴検索!$A354="","",INDEX(入力!$BV$3:$CN$1048576,MATCH(ROW(M354)-ROW(M$3),入力!$BB$3:$BB$1048576,0),MATCH(M$3,入力!$BV$2:$CN$2,0))),"")</f>
        <v/>
      </c>
      <c r="N354" s="75" t="str">
        <f>IFERROR(INDEX(入力!$BV$3:$CN$1048576,MATCH(ROW(N354)-ROW(N$3),入力!$BB$3:$BB$1048576,0),MATCH(N$3,入力!$BV$2:$CN$2,0)),"")</f>
        <v/>
      </c>
      <c r="O354" s="294" t="str">
        <f>IFERROR(INDEX(入力!$CJ$3:$CN$1048576,MATCH(ROW(O354)-ROW(O$3),入力!$BB$3:$BB$1048576,0),MATCH(O$3,入力!$CJ$2:$CN$2,0)),"")</f>
        <v/>
      </c>
      <c r="P354" s="294" t="str">
        <f>IFERROR(INDEX(入力!$CJ$3:$CN$1048576,MATCH(ROW(P354)-ROW(P$3),入力!$BB$3:$BB$1048576,0),MATCH(P$3,入力!$CJ$2:$CN$2,0)),"")</f>
        <v/>
      </c>
      <c r="Q354" s="294" t="str">
        <f>IFERROR(INDEX(入力!$BV$3:$CN$1048576,MATCH(ROW(Q354)-ROW(Q$3),入力!$BB$3:$BB$1048576,0),MATCH(Q$3,入力!$BV$2:$CN$2,0)),"")</f>
        <v/>
      </c>
      <c r="R354" s="77" t="str">
        <f>IFERROR(INDEX(入力!$BV$3:$CN$1048576,MATCH(ROW(R354)-ROW(R$3),入力!$BB$3:$BB$1048576,0),MATCH(R$3,入力!$BV$2:$CN$2,0)),"")</f>
        <v/>
      </c>
      <c r="S354" s="77" t="str">
        <f>IFERROR(INDEX(入力!$BV$3:$CN$1048576,MATCH(ROW(S354)-ROW(S$3),入力!$BB$3:$BB$1048576,0),MATCH(S$3,入力!$BV$2:$CN$2,0)),"")</f>
        <v/>
      </c>
      <c r="U354" s="28" t="str">
        <f>IF(Z354="","",COUNT($Z$4:Z354))</f>
        <v/>
      </c>
      <c r="V354" s="73" t="str">
        <f t="shared" si="6"/>
        <v/>
      </c>
      <c r="W354" s="113" t="str">
        <f>IF(OR($B354="",$B354=$B355),"",SUMIF($B$4:$B354,$B354,Q$4:Q354))</f>
        <v/>
      </c>
      <c r="X354" s="113" t="str">
        <f>IF(OR($B354="",$B354=$B355),"",SUMIF($B$4:$B354,$B354,K$4:K354)-Y354)</f>
        <v/>
      </c>
      <c r="Y354" s="113" t="str">
        <f>IF(OR($B354="",$B354=$B355),"",SUMIFS(K$4:K354,B$4:B354,$B354,F$4:F354,$Y$3))</f>
        <v/>
      </c>
      <c r="Z354" s="113" t="str">
        <f>IF(OR($B354="",$B354=$B355),"",SUMIF($B$4:$B354,$B354,S$4:S354))</f>
        <v/>
      </c>
    </row>
    <row r="355" spans="1:26" ht="25.05" customHeight="1" x14ac:dyDescent="0.2">
      <c r="A355" s="133" t="str">
        <f>IF(OR(B355="",AND(B354=B355,D354=D355)),"",MAX($A$4:A354)+1)</f>
        <v/>
      </c>
      <c r="B355" s="73" t="str">
        <f>IFERROR(INDEX(入力!$BV$3:$CN$1048576,MATCH(ROW(B355)-ROW(B$3),入力!$BB$3:$BB$1048576,0),MATCH(B$3,入力!$BV$2:$CN$2,0)),"")</f>
        <v/>
      </c>
      <c r="C355" s="74" t="str">
        <f>IFERROR(INDEX(入力!$BV$3:$CN$1048576,MATCH(ROW(C355)-ROW(C$3),入力!$BB$3:$BB$1048576,0),MATCH(C$3,入力!$BV$2:$CN$2,0)),"")</f>
        <v/>
      </c>
      <c r="D355" s="75" t="str">
        <f>IFERROR(INDEX(入力!$BO$3:$BO$1048576,MATCH(ROW(D355)-ROW(D$3),入力!$BB$3:$BB$1048576,0),0),"")</f>
        <v/>
      </c>
      <c r="E355" s="74" t="str">
        <f>IFERROR(INDEX(入力!$BV$3:$CN$1048576,MATCH(ROW(E355)-ROW(E$3),入力!$BB$3:$BB$1048576,0),MATCH(E$3,入力!$BV$2:$CN$2,0)),"")</f>
        <v/>
      </c>
      <c r="F355" s="74" t="str">
        <f>IFERROR(INDEX(入力!$BV$3:$CN$1048576,MATCH(ROW(F355)-ROW(F$3),入力!$BB$3:$BB$1048576,0),MATCH(F$3,入力!$BV$2:$CN$2,0)),"")</f>
        <v/>
      </c>
      <c r="G355" s="74" t="str">
        <f>IFERROR(INDEX(入力!$BV$3:$CN$1048576,MATCH(ROW(G355)-ROW(G$3),入力!$BB$3:$BB$1048576,0),MATCH(G$3,入力!$BV$2:$CN$2,0)),"")</f>
        <v/>
      </c>
      <c r="H355" s="75" t="str">
        <f>IFERROR(INDEX(入力!$BV$3:$CN$1048576,MATCH(ROW(H355)-ROW(H$3),入力!$BB$3:$BB$1048576,0),MATCH(H$3,入力!$BV$2:$CN$2,0)),"")</f>
        <v/>
      </c>
      <c r="I355" s="76" t="str">
        <f>IFERROR(INDEX(入力!$BV$3:$CN$1048576,MATCH(ROW(I355)-ROW(I$3),入力!$BB$3:$BB$1048576,0),MATCH(I$3,入力!$BV$2:$CN$2,0)),"")</f>
        <v/>
      </c>
      <c r="J355" s="75" t="str">
        <f>IFERROR(INDEX(入力!$BV$3:$CN$1048576,MATCH(ROW(J355)-ROW(J$3),入力!$BB$3:$BB$1048576,0),MATCH(J$3,入力!$BV$2:$CN$2,0)),"")</f>
        <v/>
      </c>
      <c r="K355" s="75" t="str">
        <f>IFERROR(INDEX(入力!$BV$3:$CN$1048576,MATCH(ROW(K355)-ROW(K$3),入力!$BB$3:$BB$1048576,0),MATCH(K$3,入力!$BV$2:$CN$2,0)),"")</f>
        <v/>
      </c>
      <c r="L355" s="75" t="str">
        <f>IFERROR(INDEX(入力!$BV$3:$CN$1048576,MATCH(ROW(L355)-ROW(L$3),入力!$BB$3:$BB$1048576,0),MATCH(L$3,入力!$BV$2:$CN$2,0)),"")</f>
        <v/>
      </c>
      <c r="M355" s="117" t="str">
        <f>IFERROR(IF(履歴検索!$A355="","",INDEX(入力!$BV$3:$CN$1048576,MATCH(ROW(M355)-ROW(M$3),入力!$BB$3:$BB$1048576,0),MATCH(M$3,入力!$BV$2:$CN$2,0))),"")</f>
        <v/>
      </c>
      <c r="N355" s="75" t="str">
        <f>IFERROR(INDEX(入力!$BV$3:$CN$1048576,MATCH(ROW(N355)-ROW(N$3),入力!$BB$3:$BB$1048576,0),MATCH(N$3,入力!$BV$2:$CN$2,0)),"")</f>
        <v/>
      </c>
      <c r="O355" s="294" t="str">
        <f>IFERROR(INDEX(入力!$CJ$3:$CN$1048576,MATCH(ROW(O355)-ROW(O$3),入力!$BB$3:$BB$1048576,0),MATCH(O$3,入力!$CJ$2:$CN$2,0)),"")</f>
        <v/>
      </c>
      <c r="P355" s="294" t="str">
        <f>IFERROR(INDEX(入力!$CJ$3:$CN$1048576,MATCH(ROW(P355)-ROW(P$3),入力!$BB$3:$BB$1048576,0),MATCH(P$3,入力!$CJ$2:$CN$2,0)),"")</f>
        <v/>
      </c>
      <c r="Q355" s="294" t="str">
        <f>IFERROR(INDEX(入力!$BV$3:$CN$1048576,MATCH(ROW(Q355)-ROW(Q$3),入力!$BB$3:$BB$1048576,0),MATCH(Q$3,入力!$BV$2:$CN$2,0)),"")</f>
        <v/>
      </c>
      <c r="R355" s="77" t="str">
        <f>IFERROR(INDEX(入力!$BV$3:$CN$1048576,MATCH(ROW(R355)-ROW(R$3),入力!$BB$3:$BB$1048576,0),MATCH(R$3,入力!$BV$2:$CN$2,0)),"")</f>
        <v/>
      </c>
      <c r="S355" s="77" t="str">
        <f>IFERROR(INDEX(入力!$BV$3:$CN$1048576,MATCH(ROW(S355)-ROW(S$3),入力!$BB$3:$BB$1048576,0),MATCH(S$3,入力!$BV$2:$CN$2,0)),"")</f>
        <v/>
      </c>
      <c r="U355" s="28" t="str">
        <f>IF(Z355="","",COUNT($Z$4:Z355))</f>
        <v/>
      </c>
      <c r="V355" s="73" t="str">
        <f t="shared" si="6"/>
        <v/>
      </c>
      <c r="W355" s="113" t="str">
        <f>IF(OR($B355="",$B355=$B356),"",SUMIF($B$4:$B355,$B355,Q$4:Q355))</f>
        <v/>
      </c>
      <c r="X355" s="113" t="str">
        <f>IF(OR($B355="",$B355=$B356),"",SUMIF($B$4:$B355,$B355,K$4:K355)-Y355)</f>
        <v/>
      </c>
      <c r="Y355" s="113" t="str">
        <f>IF(OR($B355="",$B355=$B356),"",SUMIFS(K$4:K355,B$4:B355,$B355,F$4:F355,$Y$3))</f>
        <v/>
      </c>
      <c r="Z355" s="113" t="str">
        <f>IF(OR($B355="",$B355=$B356),"",SUMIF($B$4:$B355,$B355,S$4:S355))</f>
        <v/>
      </c>
    </row>
    <row r="356" spans="1:26" ht="25.05" customHeight="1" x14ac:dyDescent="0.2">
      <c r="A356" s="133" t="str">
        <f>IF(OR(B356="",AND(B355=B356,D355=D356)),"",MAX($A$4:A355)+1)</f>
        <v/>
      </c>
      <c r="B356" s="73" t="str">
        <f>IFERROR(INDEX(入力!$BV$3:$CN$1048576,MATCH(ROW(B356)-ROW(B$3),入力!$BB$3:$BB$1048576,0),MATCH(B$3,入力!$BV$2:$CN$2,0)),"")</f>
        <v/>
      </c>
      <c r="C356" s="74" t="str">
        <f>IFERROR(INDEX(入力!$BV$3:$CN$1048576,MATCH(ROW(C356)-ROW(C$3),入力!$BB$3:$BB$1048576,0),MATCH(C$3,入力!$BV$2:$CN$2,0)),"")</f>
        <v/>
      </c>
      <c r="D356" s="75" t="str">
        <f>IFERROR(INDEX(入力!$BO$3:$BO$1048576,MATCH(ROW(D356)-ROW(D$3),入力!$BB$3:$BB$1048576,0),0),"")</f>
        <v/>
      </c>
      <c r="E356" s="74" t="str">
        <f>IFERROR(INDEX(入力!$BV$3:$CN$1048576,MATCH(ROW(E356)-ROW(E$3),入力!$BB$3:$BB$1048576,0),MATCH(E$3,入力!$BV$2:$CN$2,0)),"")</f>
        <v/>
      </c>
      <c r="F356" s="74" t="str">
        <f>IFERROR(INDEX(入力!$BV$3:$CN$1048576,MATCH(ROW(F356)-ROW(F$3),入力!$BB$3:$BB$1048576,0),MATCH(F$3,入力!$BV$2:$CN$2,0)),"")</f>
        <v/>
      </c>
      <c r="G356" s="74" t="str">
        <f>IFERROR(INDEX(入力!$BV$3:$CN$1048576,MATCH(ROW(G356)-ROW(G$3),入力!$BB$3:$BB$1048576,0),MATCH(G$3,入力!$BV$2:$CN$2,0)),"")</f>
        <v/>
      </c>
      <c r="H356" s="75" t="str">
        <f>IFERROR(INDEX(入力!$BV$3:$CN$1048576,MATCH(ROW(H356)-ROW(H$3),入力!$BB$3:$BB$1048576,0),MATCH(H$3,入力!$BV$2:$CN$2,0)),"")</f>
        <v/>
      </c>
      <c r="I356" s="76" t="str">
        <f>IFERROR(INDEX(入力!$BV$3:$CN$1048576,MATCH(ROW(I356)-ROW(I$3),入力!$BB$3:$BB$1048576,0),MATCH(I$3,入力!$BV$2:$CN$2,0)),"")</f>
        <v/>
      </c>
      <c r="J356" s="75" t="str">
        <f>IFERROR(INDEX(入力!$BV$3:$CN$1048576,MATCH(ROW(J356)-ROW(J$3),入力!$BB$3:$BB$1048576,0),MATCH(J$3,入力!$BV$2:$CN$2,0)),"")</f>
        <v/>
      </c>
      <c r="K356" s="75" t="str">
        <f>IFERROR(INDEX(入力!$BV$3:$CN$1048576,MATCH(ROW(K356)-ROW(K$3),入力!$BB$3:$BB$1048576,0),MATCH(K$3,入力!$BV$2:$CN$2,0)),"")</f>
        <v/>
      </c>
      <c r="L356" s="75" t="str">
        <f>IFERROR(INDEX(入力!$BV$3:$CN$1048576,MATCH(ROW(L356)-ROW(L$3),入力!$BB$3:$BB$1048576,0),MATCH(L$3,入力!$BV$2:$CN$2,0)),"")</f>
        <v/>
      </c>
      <c r="M356" s="117" t="str">
        <f>IFERROR(IF(履歴検索!$A356="","",INDEX(入力!$BV$3:$CN$1048576,MATCH(ROW(M356)-ROW(M$3),入力!$BB$3:$BB$1048576,0),MATCH(M$3,入力!$BV$2:$CN$2,0))),"")</f>
        <v/>
      </c>
      <c r="N356" s="75" t="str">
        <f>IFERROR(INDEX(入力!$BV$3:$CN$1048576,MATCH(ROW(N356)-ROW(N$3),入力!$BB$3:$BB$1048576,0),MATCH(N$3,入力!$BV$2:$CN$2,0)),"")</f>
        <v/>
      </c>
      <c r="O356" s="294" t="str">
        <f>IFERROR(INDEX(入力!$CJ$3:$CN$1048576,MATCH(ROW(O356)-ROW(O$3),入力!$BB$3:$BB$1048576,0),MATCH(O$3,入力!$CJ$2:$CN$2,0)),"")</f>
        <v/>
      </c>
      <c r="P356" s="294" t="str">
        <f>IFERROR(INDEX(入力!$CJ$3:$CN$1048576,MATCH(ROW(P356)-ROW(P$3),入力!$BB$3:$BB$1048576,0),MATCH(P$3,入力!$CJ$2:$CN$2,0)),"")</f>
        <v/>
      </c>
      <c r="Q356" s="294" t="str">
        <f>IFERROR(INDEX(入力!$BV$3:$CN$1048576,MATCH(ROW(Q356)-ROW(Q$3),入力!$BB$3:$BB$1048576,0),MATCH(Q$3,入力!$BV$2:$CN$2,0)),"")</f>
        <v/>
      </c>
      <c r="R356" s="77" t="str">
        <f>IFERROR(INDEX(入力!$BV$3:$CN$1048576,MATCH(ROW(R356)-ROW(R$3),入力!$BB$3:$BB$1048576,0),MATCH(R$3,入力!$BV$2:$CN$2,0)),"")</f>
        <v/>
      </c>
      <c r="S356" s="77" t="str">
        <f>IFERROR(INDEX(入力!$BV$3:$CN$1048576,MATCH(ROW(S356)-ROW(S$3),入力!$BB$3:$BB$1048576,0),MATCH(S$3,入力!$BV$2:$CN$2,0)),"")</f>
        <v/>
      </c>
      <c r="U356" s="28" t="str">
        <f>IF(Z356="","",COUNT($Z$4:Z356))</f>
        <v/>
      </c>
      <c r="V356" s="73" t="str">
        <f t="shared" si="6"/>
        <v/>
      </c>
      <c r="W356" s="113" t="str">
        <f>IF(OR($B356="",$B356=$B357),"",SUMIF($B$4:$B356,$B356,Q$4:Q356))</f>
        <v/>
      </c>
      <c r="X356" s="113" t="str">
        <f>IF(OR($B356="",$B356=$B357),"",SUMIF($B$4:$B356,$B356,K$4:K356)-Y356)</f>
        <v/>
      </c>
      <c r="Y356" s="113" t="str">
        <f>IF(OR($B356="",$B356=$B357),"",SUMIFS(K$4:K356,B$4:B356,$B356,F$4:F356,$Y$3))</f>
        <v/>
      </c>
      <c r="Z356" s="113" t="str">
        <f>IF(OR($B356="",$B356=$B357),"",SUMIF($B$4:$B356,$B356,S$4:S356))</f>
        <v/>
      </c>
    </row>
    <row r="357" spans="1:26" ht="25.05" customHeight="1" x14ac:dyDescent="0.2">
      <c r="A357" s="133" t="str">
        <f>IF(OR(B357="",AND(B356=B357,D356=D357)),"",MAX($A$4:A356)+1)</f>
        <v/>
      </c>
      <c r="B357" s="73" t="str">
        <f>IFERROR(INDEX(入力!$BV$3:$CN$1048576,MATCH(ROW(B357)-ROW(B$3),入力!$BB$3:$BB$1048576,0),MATCH(B$3,入力!$BV$2:$CN$2,0)),"")</f>
        <v/>
      </c>
      <c r="C357" s="74" t="str">
        <f>IFERROR(INDEX(入力!$BV$3:$CN$1048576,MATCH(ROW(C357)-ROW(C$3),入力!$BB$3:$BB$1048576,0),MATCH(C$3,入力!$BV$2:$CN$2,0)),"")</f>
        <v/>
      </c>
      <c r="D357" s="75" t="str">
        <f>IFERROR(INDEX(入力!$BO$3:$BO$1048576,MATCH(ROW(D357)-ROW(D$3),入力!$BB$3:$BB$1048576,0),0),"")</f>
        <v/>
      </c>
      <c r="E357" s="74" t="str">
        <f>IFERROR(INDEX(入力!$BV$3:$CN$1048576,MATCH(ROW(E357)-ROW(E$3),入力!$BB$3:$BB$1048576,0),MATCH(E$3,入力!$BV$2:$CN$2,0)),"")</f>
        <v/>
      </c>
      <c r="F357" s="74" t="str">
        <f>IFERROR(INDEX(入力!$BV$3:$CN$1048576,MATCH(ROW(F357)-ROW(F$3),入力!$BB$3:$BB$1048576,0),MATCH(F$3,入力!$BV$2:$CN$2,0)),"")</f>
        <v/>
      </c>
      <c r="G357" s="74" t="str">
        <f>IFERROR(INDEX(入力!$BV$3:$CN$1048576,MATCH(ROW(G357)-ROW(G$3),入力!$BB$3:$BB$1048576,0),MATCH(G$3,入力!$BV$2:$CN$2,0)),"")</f>
        <v/>
      </c>
      <c r="H357" s="75" t="str">
        <f>IFERROR(INDEX(入力!$BV$3:$CN$1048576,MATCH(ROW(H357)-ROW(H$3),入力!$BB$3:$BB$1048576,0),MATCH(H$3,入力!$BV$2:$CN$2,0)),"")</f>
        <v/>
      </c>
      <c r="I357" s="76" t="str">
        <f>IFERROR(INDEX(入力!$BV$3:$CN$1048576,MATCH(ROW(I357)-ROW(I$3),入力!$BB$3:$BB$1048576,0),MATCH(I$3,入力!$BV$2:$CN$2,0)),"")</f>
        <v/>
      </c>
      <c r="J357" s="75" t="str">
        <f>IFERROR(INDEX(入力!$BV$3:$CN$1048576,MATCH(ROW(J357)-ROW(J$3),入力!$BB$3:$BB$1048576,0),MATCH(J$3,入力!$BV$2:$CN$2,0)),"")</f>
        <v/>
      </c>
      <c r="K357" s="75" t="str">
        <f>IFERROR(INDEX(入力!$BV$3:$CN$1048576,MATCH(ROW(K357)-ROW(K$3),入力!$BB$3:$BB$1048576,0),MATCH(K$3,入力!$BV$2:$CN$2,0)),"")</f>
        <v/>
      </c>
      <c r="L357" s="75" t="str">
        <f>IFERROR(INDEX(入力!$BV$3:$CN$1048576,MATCH(ROW(L357)-ROW(L$3),入力!$BB$3:$BB$1048576,0),MATCH(L$3,入力!$BV$2:$CN$2,0)),"")</f>
        <v/>
      </c>
      <c r="M357" s="117" t="str">
        <f>IFERROR(IF(履歴検索!$A357="","",INDEX(入力!$BV$3:$CN$1048576,MATCH(ROW(M357)-ROW(M$3),入力!$BB$3:$BB$1048576,0),MATCH(M$3,入力!$BV$2:$CN$2,0))),"")</f>
        <v/>
      </c>
      <c r="N357" s="75" t="str">
        <f>IFERROR(INDEX(入力!$BV$3:$CN$1048576,MATCH(ROW(N357)-ROW(N$3),入力!$BB$3:$BB$1048576,0),MATCH(N$3,入力!$BV$2:$CN$2,0)),"")</f>
        <v/>
      </c>
      <c r="O357" s="294" t="str">
        <f>IFERROR(INDEX(入力!$CJ$3:$CN$1048576,MATCH(ROW(O357)-ROW(O$3),入力!$BB$3:$BB$1048576,0),MATCH(O$3,入力!$CJ$2:$CN$2,0)),"")</f>
        <v/>
      </c>
      <c r="P357" s="294" t="str">
        <f>IFERROR(INDEX(入力!$CJ$3:$CN$1048576,MATCH(ROW(P357)-ROW(P$3),入力!$BB$3:$BB$1048576,0),MATCH(P$3,入力!$CJ$2:$CN$2,0)),"")</f>
        <v/>
      </c>
      <c r="Q357" s="294" t="str">
        <f>IFERROR(INDEX(入力!$BV$3:$CN$1048576,MATCH(ROW(Q357)-ROW(Q$3),入力!$BB$3:$BB$1048576,0),MATCH(Q$3,入力!$BV$2:$CN$2,0)),"")</f>
        <v/>
      </c>
      <c r="R357" s="77" t="str">
        <f>IFERROR(INDEX(入力!$BV$3:$CN$1048576,MATCH(ROW(R357)-ROW(R$3),入力!$BB$3:$BB$1048576,0),MATCH(R$3,入力!$BV$2:$CN$2,0)),"")</f>
        <v/>
      </c>
      <c r="S357" s="77" t="str">
        <f>IFERROR(INDEX(入力!$BV$3:$CN$1048576,MATCH(ROW(S357)-ROW(S$3),入力!$BB$3:$BB$1048576,0),MATCH(S$3,入力!$BV$2:$CN$2,0)),"")</f>
        <v/>
      </c>
      <c r="U357" s="28" t="str">
        <f>IF(Z357="","",COUNT($Z$4:Z357))</f>
        <v/>
      </c>
      <c r="V357" s="73" t="str">
        <f t="shared" si="6"/>
        <v/>
      </c>
      <c r="W357" s="113" t="str">
        <f>IF(OR($B357="",$B357=$B358),"",SUMIF($B$4:$B357,$B357,Q$4:Q357))</f>
        <v/>
      </c>
      <c r="X357" s="113" t="str">
        <f>IF(OR($B357="",$B357=$B358),"",SUMIF($B$4:$B357,$B357,K$4:K357)-Y357)</f>
        <v/>
      </c>
      <c r="Y357" s="113" t="str">
        <f>IF(OR($B357="",$B357=$B358),"",SUMIFS(K$4:K357,B$4:B357,$B357,F$4:F357,$Y$3))</f>
        <v/>
      </c>
      <c r="Z357" s="113" t="str">
        <f>IF(OR($B357="",$B357=$B358),"",SUMIF($B$4:$B357,$B357,S$4:S357))</f>
        <v/>
      </c>
    </row>
    <row r="358" spans="1:26" ht="25.05" customHeight="1" x14ac:dyDescent="0.2">
      <c r="A358" s="133" t="str">
        <f>IF(OR(B358="",AND(B357=B358,D357=D358)),"",MAX($A$4:A357)+1)</f>
        <v/>
      </c>
      <c r="B358" s="73" t="str">
        <f>IFERROR(INDEX(入力!$BV$3:$CN$1048576,MATCH(ROW(B358)-ROW(B$3),入力!$BB$3:$BB$1048576,0),MATCH(B$3,入力!$BV$2:$CN$2,0)),"")</f>
        <v/>
      </c>
      <c r="C358" s="74" t="str">
        <f>IFERROR(INDEX(入力!$BV$3:$CN$1048576,MATCH(ROW(C358)-ROW(C$3),入力!$BB$3:$BB$1048576,0),MATCH(C$3,入力!$BV$2:$CN$2,0)),"")</f>
        <v/>
      </c>
      <c r="D358" s="75" t="str">
        <f>IFERROR(INDEX(入力!$BO$3:$BO$1048576,MATCH(ROW(D358)-ROW(D$3),入力!$BB$3:$BB$1048576,0),0),"")</f>
        <v/>
      </c>
      <c r="E358" s="74" t="str">
        <f>IFERROR(INDEX(入力!$BV$3:$CN$1048576,MATCH(ROW(E358)-ROW(E$3),入力!$BB$3:$BB$1048576,0),MATCH(E$3,入力!$BV$2:$CN$2,0)),"")</f>
        <v/>
      </c>
      <c r="F358" s="74" t="str">
        <f>IFERROR(INDEX(入力!$BV$3:$CN$1048576,MATCH(ROW(F358)-ROW(F$3),入力!$BB$3:$BB$1048576,0),MATCH(F$3,入力!$BV$2:$CN$2,0)),"")</f>
        <v/>
      </c>
      <c r="G358" s="74" t="str">
        <f>IFERROR(INDEX(入力!$BV$3:$CN$1048576,MATCH(ROW(G358)-ROW(G$3),入力!$BB$3:$BB$1048576,0),MATCH(G$3,入力!$BV$2:$CN$2,0)),"")</f>
        <v/>
      </c>
      <c r="H358" s="75" t="str">
        <f>IFERROR(INDEX(入力!$BV$3:$CN$1048576,MATCH(ROW(H358)-ROW(H$3),入力!$BB$3:$BB$1048576,0),MATCH(H$3,入力!$BV$2:$CN$2,0)),"")</f>
        <v/>
      </c>
      <c r="I358" s="76" t="str">
        <f>IFERROR(INDEX(入力!$BV$3:$CN$1048576,MATCH(ROW(I358)-ROW(I$3),入力!$BB$3:$BB$1048576,0),MATCH(I$3,入力!$BV$2:$CN$2,0)),"")</f>
        <v/>
      </c>
      <c r="J358" s="75" t="str">
        <f>IFERROR(INDEX(入力!$BV$3:$CN$1048576,MATCH(ROW(J358)-ROW(J$3),入力!$BB$3:$BB$1048576,0),MATCH(J$3,入力!$BV$2:$CN$2,0)),"")</f>
        <v/>
      </c>
      <c r="K358" s="75" t="str">
        <f>IFERROR(INDEX(入力!$BV$3:$CN$1048576,MATCH(ROW(K358)-ROW(K$3),入力!$BB$3:$BB$1048576,0),MATCH(K$3,入力!$BV$2:$CN$2,0)),"")</f>
        <v/>
      </c>
      <c r="L358" s="75" t="str">
        <f>IFERROR(INDEX(入力!$BV$3:$CN$1048576,MATCH(ROW(L358)-ROW(L$3),入力!$BB$3:$BB$1048576,0),MATCH(L$3,入力!$BV$2:$CN$2,0)),"")</f>
        <v/>
      </c>
      <c r="M358" s="117" t="str">
        <f>IFERROR(IF(履歴検索!$A358="","",INDEX(入力!$BV$3:$CN$1048576,MATCH(ROW(M358)-ROW(M$3),入力!$BB$3:$BB$1048576,0),MATCH(M$3,入力!$BV$2:$CN$2,0))),"")</f>
        <v/>
      </c>
      <c r="N358" s="75" t="str">
        <f>IFERROR(INDEX(入力!$BV$3:$CN$1048576,MATCH(ROW(N358)-ROW(N$3),入力!$BB$3:$BB$1048576,0),MATCH(N$3,入力!$BV$2:$CN$2,0)),"")</f>
        <v/>
      </c>
      <c r="O358" s="294" t="str">
        <f>IFERROR(INDEX(入力!$CJ$3:$CN$1048576,MATCH(ROW(O358)-ROW(O$3),入力!$BB$3:$BB$1048576,0),MATCH(O$3,入力!$CJ$2:$CN$2,0)),"")</f>
        <v/>
      </c>
      <c r="P358" s="294" t="str">
        <f>IFERROR(INDEX(入力!$CJ$3:$CN$1048576,MATCH(ROW(P358)-ROW(P$3),入力!$BB$3:$BB$1048576,0),MATCH(P$3,入力!$CJ$2:$CN$2,0)),"")</f>
        <v/>
      </c>
      <c r="Q358" s="294" t="str">
        <f>IFERROR(INDEX(入力!$BV$3:$CN$1048576,MATCH(ROW(Q358)-ROW(Q$3),入力!$BB$3:$BB$1048576,0),MATCH(Q$3,入力!$BV$2:$CN$2,0)),"")</f>
        <v/>
      </c>
      <c r="R358" s="77" t="str">
        <f>IFERROR(INDEX(入力!$BV$3:$CN$1048576,MATCH(ROW(R358)-ROW(R$3),入力!$BB$3:$BB$1048576,0),MATCH(R$3,入力!$BV$2:$CN$2,0)),"")</f>
        <v/>
      </c>
      <c r="S358" s="77" t="str">
        <f>IFERROR(INDEX(入力!$BV$3:$CN$1048576,MATCH(ROW(S358)-ROW(S$3),入力!$BB$3:$BB$1048576,0),MATCH(S$3,入力!$BV$2:$CN$2,0)),"")</f>
        <v/>
      </c>
      <c r="U358" s="28" t="str">
        <f>IF(Z358="","",COUNT($Z$4:Z358))</f>
        <v/>
      </c>
      <c r="V358" s="73" t="str">
        <f t="shared" si="6"/>
        <v/>
      </c>
      <c r="W358" s="113" t="str">
        <f>IF(OR($B358="",$B358=$B359),"",SUMIF($B$4:$B358,$B358,Q$4:Q358))</f>
        <v/>
      </c>
      <c r="X358" s="113" t="str">
        <f>IF(OR($B358="",$B358=$B359),"",SUMIF($B$4:$B358,$B358,K$4:K358)-Y358)</f>
        <v/>
      </c>
      <c r="Y358" s="113" t="str">
        <f>IF(OR($B358="",$B358=$B359),"",SUMIFS(K$4:K358,B$4:B358,$B358,F$4:F358,$Y$3))</f>
        <v/>
      </c>
      <c r="Z358" s="113" t="str">
        <f>IF(OR($B358="",$B358=$B359),"",SUMIF($B$4:$B358,$B358,S$4:S358))</f>
        <v/>
      </c>
    </row>
    <row r="359" spans="1:26" ht="25.05" customHeight="1" x14ac:dyDescent="0.2">
      <c r="A359" s="133" t="str">
        <f>IF(OR(B359="",AND(B358=B359,D358=D359)),"",MAX($A$4:A358)+1)</f>
        <v/>
      </c>
      <c r="B359" s="73" t="str">
        <f>IFERROR(INDEX(入力!$BV$3:$CN$1048576,MATCH(ROW(B359)-ROW(B$3),入力!$BB$3:$BB$1048576,0),MATCH(B$3,入力!$BV$2:$CN$2,0)),"")</f>
        <v/>
      </c>
      <c r="C359" s="74" t="str">
        <f>IFERROR(INDEX(入力!$BV$3:$CN$1048576,MATCH(ROW(C359)-ROW(C$3),入力!$BB$3:$BB$1048576,0),MATCH(C$3,入力!$BV$2:$CN$2,0)),"")</f>
        <v/>
      </c>
      <c r="D359" s="75" t="str">
        <f>IFERROR(INDEX(入力!$BO$3:$BO$1048576,MATCH(ROW(D359)-ROW(D$3),入力!$BB$3:$BB$1048576,0),0),"")</f>
        <v/>
      </c>
      <c r="E359" s="74" t="str">
        <f>IFERROR(INDEX(入力!$BV$3:$CN$1048576,MATCH(ROW(E359)-ROW(E$3),入力!$BB$3:$BB$1048576,0),MATCH(E$3,入力!$BV$2:$CN$2,0)),"")</f>
        <v/>
      </c>
      <c r="F359" s="74" t="str">
        <f>IFERROR(INDEX(入力!$BV$3:$CN$1048576,MATCH(ROW(F359)-ROW(F$3),入力!$BB$3:$BB$1048576,0),MATCH(F$3,入力!$BV$2:$CN$2,0)),"")</f>
        <v/>
      </c>
      <c r="G359" s="74" t="str">
        <f>IFERROR(INDEX(入力!$BV$3:$CN$1048576,MATCH(ROW(G359)-ROW(G$3),入力!$BB$3:$BB$1048576,0),MATCH(G$3,入力!$BV$2:$CN$2,0)),"")</f>
        <v/>
      </c>
      <c r="H359" s="75" t="str">
        <f>IFERROR(INDEX(入力!$BV$3:$CN$1048576,MATCH(ROW(H359)-ROW(H$3),入力!$BB$3:$BB$1048576,0),MATCH(H$3,入力!$BV$2:$CN$2,0)),"")</f>
        <v/>
      </c>
      <c r="I359" s="76" t="str">
        <f>IFERROR(INDEX(入力!$BV$3:$CN$1048576,MATCH(ROW(I359)-ROW(I$3),入力!$BB$3:$BB$1048576,0),MATCH(I$3,入力!$BV$2:$CN$2,0)),"")</f>
        <v/>
      </c>
      <c r="J359" s="75" t="str">
        <f>IFERROR(INDEX(入力!$BV$3:$CN$1048576,MATCH(ROW(J359)-ROW(J$3),入力!$BB$3:$BB$1048576,0),MATCH(J$3,入力!$BV$2:$CN$2,0)),"")</f>
        <v/>
      </c>
      <c r="K359" s="75" t="str">
        <f>IFERROR(INDEX(入力!$BV$3:$CN$1048576,MATCH(ROW(K359)-ROW(K$3),入力!$BB$3:$BB$1048576,0),MATCH(K$3,入力!$BV$2:$CN$2,0)),"")</f>
        <v/>
      </c>
      <c r="L359" s="75" t="str">
        <f>IFERROR(INDEX(入力!$BV$3:$CN$1048576,MATCH(ROW(L359)-ROW(L$3),入力!$BB$3:$BB$1048576,0),MATCH(L$3,入力!$BV$2:$CN$2,0)),"")</f>
        <v/>
      </c>
      <c r="M359" s="117" t="str">
        <f>IFERROR(IF(履歴検索!$A359="","",INDEX(入力!$BV$3:$CN$1048576,MATCH(ROW(M359)-ROW(M$3),入力!$BB$3:$BB$1048576,0),MATCH(M$3,入力!$BV$2:$CN$2,0))),"")</f>
        <v/>
      </c>
      <c r="N359" s="75" t="str">
        <f>IFERROR(INDEX(入力!$BV$3:$CN$1048576,MATCH(ROW(N359)-ROW(N$3),入力!$BB$3:$BB$1048576,0),MATCH(N$3,入力!$BV$2:$CN$2,0)),"")</f>
        <v/>
      </c>
      <c r="O359" s="294" t="str">
        <f>IFERROR(INDEX(入力!$CJ$3:$CN$1048576,MATCH(ROW(O359)-ROW(O$3),入力!$BB$3:$BB$1048576,0),MATCH(O$3,入力!$CJ$2:$CN$2,0)),"")</f>
        <v/>
      </c>
      <c r="P359" s="294" t="str">
        <f>IFERROR(INDEX(入力!$CJ$3:$CN$1048576,MATCH(ROW(P359)-ROW(P$3),入力!$BB$3:$BB$1048576,0),MATCH(P$3,入力!$CJ$2:$CN$2,0)),"")</f>
        <v/>
      </c>
      <c r="Q359" s="294" t="str">
        <f>IFERROR(INDEX(入力!$BV$3:$CN$1048576,MATCH(ROW(Q359)-ROW(Q$3),入力!$BB$3:$BB$1048576,0),MATCH(Q$3,入力!$BV$2:$CN$2,0)),"")</f>
        <v/>
      </c>
      <c r="R359" s="77" t="str">
        <f>IFERROR(INDEX(入力!$BV$3:$CN$1048576,MATCH(ROW(R359)-ROW(R$3),入力!$BB$3:$BB$1048576,0),MATCH(R$3,入力!$BV$2:$CN$2,0)),"")</f>
        <v/>
      </c>
      <c r="S359" s="77" t="str">
        <f>IFERROR(INDEX(入力!$BV$3:$CN$1048576,MATCH(ROW(S359)-ROW(S$3),入力!$BB$3:$BB$1048576,0),MATCH(S$3,入力!$BV$2:$CN$2,0)),"")</f>
        <v/>
      </c>
      <c r="U359" s="28" t="str">
        <f>IF(Z359="","",COUNT($Z$4:Z359))</f>
        <v/>
      </c>
      <c r="V359" s="73" t="str">
        <f t="shared" si="6"/>
        <v/>
      </c>
      <c r="W359" s="113" t="str">
        <f>IF(OR($B359="",$B359=$B360),"",SUMIF($B$4:$B359,$B359,Q$4:Q359))</f>
        <v/>
      </c>
      <c r="X359" s="113" t="str">
        <f>IF(OR($B359="",$B359=$B360),"",SUMIF($B$4:$B359,$B359,K$4:K359)-Y359)</f>
        <v/>
      </c>
      <c r="Y359" s="113" t="str">
        <f>IF(OR($B359="",$B359=$B360),"",SUMIFS(K$4:K359,B$4:B359,$B359,F$4:F359,$Y$3))</f>
        <v/>
      </c>
      <c r="Z359" s="113" t="str">
        <f>IF(OR($B359="",$B359=$B360),"",SUMIF($B$4:$B359,$B359,S$4:S359))</f>
        <v/>
      </c>
    </row>
    <row r="360" spans="1:26" ht="25.05" customHeight="1" x14ac:dyDescent="0.2">
      <c r="A360" s="133" t="str">
        <f>IF(OR(B360="",AND(B359=B360,D359=D360)),"",MAX($A$4:A359)+1)</f>
        <v/>
      </c>
      <c r="B360" s="73" t="str">
        <f>IFERROR(INDEX(入力!$BV$3:$CN$1048576,MATCH(ROW(B360)-ROW(B$3),入力!$BB$3:$BB$1048576,0),MATCH(B$3,入力!$BV$2:$CN$2,0)),"")</f>
        <v/>
      </c>
      <c r="C360" s="74" t="str">
        <f>IFERROR(INDEX(入力!$BV$3:$CN$1048576,MATCH(ROW(C360)-ROW(C$3),入力!$BB$3:$BB$1048576,0),MATCH(C$3,入力!$BV$2:$CN$2,0)),"")</f>
        <v/>
      </c>
      <c r="D360" s="75" t="str">
        <f>IFERROR(INDEX(入力!$BO$3:$BO$1048576,MATCH(ROW(D360)-ROW(D$3),入力!$BB$3:$BB$1048576,0),0),"")</f>
        <v/>
      </c>
      <c r="E360" s="74" t="str">
        <f>IFERROR(INDEX(入力!$BV$3:$CN$1048576,MATCH(ROW(E360)-ROW(E$3),入力!$BB$3:$BB$1048576,0),MATCH(E$3,入力!$BV$2:$CN$2,0)),"")</f>
        <v/>
      </c>
      <c r="F360" s="74" t="str">
        <f>IFERROR(INDEX(入力!$BV$3:$CN$1048576,MATCH(ROW(F360)-ROW(F$3),入力!$BB$3:$BB$1048576,0),MATCH(F$3,入力!$BV$2:$CN$2,0)),"")</f>
        <v/>
      </c>
      <c r="G360" s="74" t="str">
        <f>IFERROR(INDEX(入力!$BV$3:$CN$1048576,MATCH(ROW(G360)-ROW(G$3),入力!$BB$3:$BB$1048576,0),MATCH(G$3,入力!$BV$2:$CN$2,0)),"")</f>
        <v/>
      </c>
      <c r="H360" s="75" t="str">
        <f>IFERROR(INDEX(入力!$BV$3:$CN$1048576,MATCH(ROW(H360)-ROW(H$3),入力!$BB$3:$BB$1048576,0),MATCH(H$3,入力!$BV$2:$CN$2,0)),"")</f>
        <v/>
      </c>
      <c r="I360" s="76" t="str">
        <f>IFERROR(INDEX(入力!$BV$3:$CN$1048576,MATCH(ROW(I360)-ROW(I$3),入力!$BB$3:$BB$1048576,0),MATCH(I$3,入力!$BV$2:$CN$2,0)),"")</f>
        <v/>
      </c>
      <c r="J360" s="75" t="str">
        <f>IFERROR(INDEX(入力!$BV$3:$CN$1048576,MATCH(ROW(J360)-ROW(J$3),入力!$BB$3:$BB$1048576,0),MATCH(J$3,入力!$BV$2:$CN$2,0)),"")</f>
        <v/>
      </c>
      <c r="K360" s="75" t="str">
        <f>IFERROR(INDEX(入力!$BV$3:$CN$1048576,MATCH(ROW(K360)-ROW(K$3),入力!$BB$3:$BB$1048576,0),MATCH(K$3,入力!$BV$2:$CN$2,0)),"")</f>
        <v/>
      </c>
      <c r="L360" s="75" t="str">
        <f>IFERROR(INDEX(入力!$BV$3:$CN$1048576,MATCH(ROW(L360)-ROW(L$3),入力!$BB$3:$BB$1048576,0),MATCH(L$3,入力!$BV$2:$CN$2,0)),"")</f>
        <v/>
      </c>
      <c r="M360" s="117" t="str">
        <f>IFERROR(IF(履歴検索!$A360="","",INDEX(入力!$BV$3:$CN$1048576,MATCH(ROW(M360)-ROW(M$3),入力!$BB$3:$BB$1048576,0),MATCH(M$3,入力!$BV$2:$CN$2,0))),"")</f>
        <v/>
      </c>
      <c r="N360" s="75" t="str">
        <f>IFERROR(INDEX(入力!$BV$3:$CN$1048576,MATCH(ROW(N360)-ROW(N$3),入力!$BB$3:$BB$1048576,0),MATCH(N$3,入力!$BV$2:$CN$2,0)),"")</f>
        <v/>
      </c>
      <c r="O360" s="294" t="str">
        <f>IFERROR(INDEX(入力!$CJ$3:$CN$1048576,MATCH(ROW(O360)-ROW(O$3),入力!$BB$3:$BB$1048576,0),MATCH(O$3,入力!$CJ$2:$CN$2,0)),"")</f>
        <v/>
      </c>
      <c r="P360" s="294" t="str">
        <f>IFERROR(INDEX(入力!$CJ$3:$CN$1048576,MATCH(ROW(P360)-ROW(P$3),入力!$BB$3:$BB$1048576,0),MATCH(P$3,入力!$CJ$2:$CN$2,0)),"")</f>
        <v/>
      </c>
      <c r="Q360" s="294" t="str">
        <f>IFERROR(INDEX(入力!$BV$3:$CN$1048576,MATCH(ROW(Q360)-ROW(Q$3),入力!$BB$3:$BB$1048576,0),MATCH(Q$3,入力!$BV$2:$CN$2,0)),"")</f>
        <v/>
      </c>
      <c r="R360" s="77" t="str">
        <f>IFERROR(INDEX(入力!$BV$3:$CN$1048576,MATCH(ROW(R360)-ROW(R$3),入力!$BB$3:$BB$1048576,0),MATCH(R$3,入力!$BV$2:$CN$2,0)),"")</f>
        <v/>
      </c>
      <c r="S360" s="77" t="str">
        <f>IFERROR(INDEX(入力!$BV$3:$CN$1048576,MATCH(ROW(S360)-ROW(S$3),入力!$BB$3:$BB$1048576,0),MATCH(S$3,入力!$BV$2:$CN$2,0)),"")</f>
        <v/>
      </c>
      <c r="U360" s="28" t="str">
        <f>IF(Z360="","",COUNT($Z$4:Z360))</f>
        <v/>
      </c>
      <c r="V360" s="73" t="str">
        <f t="shared" si="6"/>
        <v/>
      </c>
      <c r="W360" s="113" t="str">
        <f>IF(OR($B360="",$B360=$B361),"",SUMIF($B$4:$B360,$B360,Q$4:Q360))</f>
        <v/>
      </c>
      <c r="X360" s="113" t="str">
        <f>IF(OR($B360="",$B360=$B361),"",SUMIF($B$4:$B360,$B360,K$4:K360)-Y360)</f>
        <v/>
      </c>
      <c r="Y360" s="113" t="str">
        <f>IF(OR($B360="",$B360=$B361),"",SUMIFS(K$4:K360,B$4:B360,$B360,F$4:F360,$Y$3))</f>
        <v/>
      </c>
      <c r="Z360" s="113" t="str">
        <f>IF(OR($B360="",$B360=$B361),"",SUMIF($B$4:$B360,$B360,S$4:S360))</f>
        <v/>
      </c>
    </row>
    <row r="361" spans="1:26" ht="25.05" customHeight="1" x14ac:dyDescent="0.2">
      <c r="A361" s="133" t="str">
        <f>IF(OR(B361="",AND(B360=B361,D360=D361)),"",MAX($A$4:A360)+1)</f>
        <v/>
      </c>
      <c r="B361" s="73" t="str">
        <f>IFERROR(INDEX(入力!$BV$3:$CN$1048576,MATCH(ROW(B361)-ROW(B$3),入力!$BB$3:$BB$1048576,0),MATCH(B$3,入力!$BV$2:$CN$2,0)),"")</f>
        <v/>
      </c>
      <c r="C361" s="74" t="str">
        <f>IFERROR(INDEX(入力!$BV$3:$CN$1048576,MATCH(ROW(C361)-ROW(C$3),入力!$BB$3:$BB$1048576,0),MATCH(C$3,入力!$BV$2:$CN$2,0)),"")</f>
        <v/>
      </c>
      <c r="D361" s="75" t="str">
        <f>IFERROR(INDEX(入力!$BO$3:$BO$1048576,MATCH(ROW(D361)-ROW(D$3),入力!$BB$3:$BB$1048576,0),0),"")</f>
        <v/>
      </c>
      <c r="E361" s="74" t="str">
        <f>IFERROR(INDEX(入力!$BV$3:$CN$1048576,MATCH(ROW(E361)-ROW(E$3),入力!$BB$3:$BB$1048576,0),MATCH(E$3,入力!$BV$2:$CN$2,0)),"")</f>
        <v/>
      </c>
      <c r="F361" s="74" t="str">
        <f>IFERROR(INDEX(入力!$BV$3:$CN$1048576,MATCH(ROW(F361)-ROW(F$3),入力!$BB$3:$BB$1048576,0),MATCH(F$3,入力!$BV$2:$CN$2,0)),"")</f>
        <v/>
      </c>
      <c r="G361" s="74" t="str">
        <f>IFERROR(INDEX(入力!$BV$3:$CN$1048576,MATCH(ROW(G361)-ROW(G$3),入力!$BB$3:$BB$1048576,0),MATCH(G$3,入力!$BV$2:$CN$2,0)),"")</f>
        <v/>
      </c>
      <c r="H361" s="75" t="str">
        <f>IFERROR(INDEX(入力!$BV$3:$CN$1048576,MATCH(ROW(H361)-ROW(H$3),入力!$BB$3:$BB$1048576,0),MATCH(H$3,入力!$BV$2:$CN$2,0)),"")</f>
        <v/>
      </c>
      <c r="I361" s="76" t="str">
        <f>IFERROR(INDEX(入力!$BV$3:$CN$1048576,MATCH(ROW(I361)-ROW(I$3),入力!$BB$3:$BB$1048576,0),MATCH(I$3,入力!$BV$2:$CN$2,0)),"")</f>
        <v/>
      </c>
      <c r="J361" s="75" t="str">
        <f>IFERROR(INDEX(入力!$BV$3:$CN$1048576,MATCH(ROW(J361)-ROW(J$3),入力!$BB$3:$BB$1048576,0),MATCH(J$3,入力!$BV$2:$CN$2,0)),"")</f>
        <v/>
      </c>
      <c r="K361" s="75" t="str">
        <f>IFERROR(INDEX(入力!$BV$3:$CN$1048576,MATCH(ROW(K361)-ROW(K$3),入力!$BB$3:$BB$1048576,0),MATCH(K$3,入力!$BV$2:$CN$2,0)),"")</f>
        <v/>
      </c>
      <c r="L361" s="75" t="str">
        <f>IFERROR(INDEX(入力!$BV$3:$CN$1048576,MATCH(ROW(L361)-ROW(L$3),入力!$BB$3:$BB$1048576,0),MATCH(L$3,入力!$BV$2:$CN$2,0)),"")</f>
        <v/>
      </c>
      <c r="M361" s="117" t="str">
        <f>IFERROR(IF(履歴検索!$A361="","",INDEX(入力!$BV$3:$CN$1048576,MATCH(ROW(M361)-ROW(M$3),入力!$BB$3:$BB$1048576,0),MATCH(M$3,入力!$BV$2:$CN$2,0))),"")</f>
        <v/>
      </c>
      <c r="N361" s="75" t="str">
        <f>IFERROR(INDEX(入力!$BV$3:$CN$1048576,MATCH(ROW(N361)-ROW(N$3),入力!$BB$3:$BB$1048576,0),MATCH(N$3,入力!$BV$2:$CN$2,0)),"")</f>
        <v/>
      </c>
      <c r="O361" s="294" t="str">
        <f>IFERROR(INDEX(入力!$CJ$3:$CN$1048576,MATCH(ROW(O361)-ROW(O$3),入力!$BB$3:$BB$1048576,0),MATCH(O$3,入力!$CJ$2:$CN$2,0)),"")</f>
        <v/>
      </c>
      <c r="P361" s="294" t="str">
        <f>IFERROR(INDEX(入力!$CJ$3:$CN$1048576,MATCH(ROW(P361)-ROW(P$3),入力!$BB$3:$BB$1048576,0),MATCH(P$3,入力!$CJ$2:$CN$2,0)),"")</f>
        <v/>
      </c>
      <c r="Q361" s="294" t="str">
        <f>IFERROR(INDEX(入力!$BV$3:$CN$1048576,MATCH(ROW(Q361)-ROW(Q$3),入力!$BB$3:$BB$1048576,0),MATCH(Q$3,入力!$BV$2:$CN$2,0)),"")</f>
        <v/>
      </c>
      <c r="R361" s="77" t="str">
        <f>IFERROR(INDEX(入力!$BV$3:$CN$1048576,MATCH(ROW(R361)-ROW(R$3),入力!$BB$3:$BB$1048576,0),MATCH(R$3,入力!$BV$2:$CN$2,0)),"")</f>
        <v/>
      </c>
      <c r="S361" s="77" t="str">
        <f>IFERROR(INDEX(入力!$BV$3:$CN$1048576,MATCH(ROW(S361)-ROW(S$3),入力!$BB$3:$BB$1048576,0),MATCH(S$3,入力!$BV$2:$CN$2,0)),"")</f>
        <v/>
      </c>
      <c r="U361" s="28" t="str">
        <f>IF(Z361="","",COUNT($Z$4:Z361))</f>
        <v/>
      </c>
      <c r="V361" s="73" t="str">
        <f t="shared" si="6"/>
        <v/>
      </c>
      <c r="W361" s="113" t="str">
        <f>IF(OR($B361="",$B361=$B362),"",SUMIF($B$4:$B361,$B361,Q$4:Q361))</f>
        <v/>
      </c>
      <c r="X361" s="113" t="str">
        <f>IF(OR($B361="",$B361=$B362),"",SUMIF($B$4:$B361,$B361,K$4:K361)-Y361)</f>
        <v/>
      </c>
      <c r="Y361" s="113" t="str">
        <f>IF(OR($B361="",$B361=$B362),"",SUMIFS(K$4:K361,B$4:B361,$B361,F$4:F361,$Y$3))</f>
        <v/>
      </c>
      <c r="Z361" s="113" t="str">
        <f>IF(OR($B361="",$B361=$B362),"",SUMIF($B$4:$B361,$B361,S$4:S361))</f>
        <v/>
      </c>
    </row>
    <row r="362" spans="1:26" ht="25.05" customHeight="1" x14ac:dyDescent="0.2">
      <c r="A362" s="133" t="str">
        <f>IF(OR(B362="",AND(B361=B362,D361=D362)),"",MAX($A$4:A361)+1)</f>
        <v/>
      </c>
      <c r="B362" s="73" t="str">
        <f>IFERROR(INDEX(入力!$BV$3:$CN$1048576,MATCH(ROW(B362)-ROW(B$3),入力!$BB$3:$BB$1048576,0),MATCH(B$3,入力!$BV$2:$CN$2,0)),"")</f>
        <v/>
      </c>
      <c r="C362" s="74" t="str">
        <f>IFERROR(INDEX(入力!$BV$3:$CN$1048576,MATCH(ROW(C362)-ROW(C$3),入力!$BB$3:$BB$1048576,0),MATCH(C$3,入力!$BV$2:$CN$2,0)),"")</f>
        <v/>
      </c>
      <c r="D362" s="75" t="str">
        <f>IFERROR(INDEX(入力!$BO$3:$BO$1048576,MATCH(ROW(D362)-ROW(D$3),入力!$BB$3:$BB$1048576,0),0),"")</f>
        <v/>
      </c>
      <c r="E362" s="74" t="str">
        <f>IFERROR(INDEX(入力!$BV$3:$CN$1048576,MATCH(ROW(E362)-ROW(E$3),入力!$BB$3:$BB$1048576,0),MATCH(E$3,入力!$BV$2:$CN$2,0)),"")</f>
        <v/>
      </c>
      <c r="F362" s="74" t="str">
        <f>IFERROR(INDEX(入力!$BV$3:$CN$1048576,MATCH(ROW(F362)-ROW(F$3),入力!$BB$3:$BB$1048576,0),MATCH(F$3,入力!$BV$2:$CN$2,0)),"")</f>
        <v/>
      </c>
      <c r="G362" s="74" t="str">
        <f>IFERROR(INDEX(入力!$BV$3:$CN$1048576,MATCH(ROW(G362)-ROW(G$3),入力!$BB$3:$BB$1048576,0),MATCH(G$3,入力!$BV$2:$CN$2,0)),"")</f>
        <v/>
      </c>
      <c r="H362" s="75" t="str">
        <f>IFERROR(INDEX(入力!$BV$3:$CN$1048576,MATCH(ROW(H362)-ROW(H$3),入力!$BB$3:$BB$1048576,0),MATCH(H$3,入力!$BV$2:$CN$2,0)),"")</f>
        <v/>
      </c>
      <c r="I362" s="76" t="str">
        <f>IFERROR(INDEX(入力!$BV$3:$CN$1048576,MATCH(ROW(I362)-ROW(I$3),入力!$BB$3:$BB$1048576,0),MATCH(I$3,入力!$BV$2:$CN$2,0)),"")</f>
        <v/>
      </c>
      <c r="J362" s="75" t="str">
        <f>IFERROR(INDEX(入力!$BV$3:$CN$1048576,MATCH(ROW(J362)-ROW(J$3),入力!$BB$3:$BB$1048576,0),MATCH(J$3,入力!$BV$2:$CN$2,0)),"")</f>
        <v/>
      </c>
      <c r="K362" s="75" t="str">
        <f>IFERROR(INDEX(入力!$BV$3:$CN$1048576,MATCH(ROW(K362)-ROW(K$3),入力!$BB$3:$BB$1048576,0),MATCH(K$3,入力!$BV$2:$CN$2,0)),"")</f>
        <v/>
      </c>
      <c r="L362" s="75" t="str">
        <f>IFERROR(INDEX(入力!$BV$3:$CN$1048576,MATCH(ROW(L362)-ROW(L$3),入力!$BB$3:$BB$1048576,0),MATCH(L$3,入力!$BV$2:$CN$2,0)),"")</f>
        <v/>
      </c>
      <c r="M362" s="117" t="str">
        <f>IFERROR(IF(履歴検索!$A362="","",INDEX(入力!$BV$3:$CN$1048576,MATCH(ROW(M362)-ROW(M$3),入力!$BB$3:$BB$1048576,0),MATCH(M$3,入力!$BV$2:$CN$2,0))),"")</f>
        <v/>
      </c>
      <c r="N362" s="75" t="str">
        <f>IFERROR(INDEX(入力!$BV$3:$CN$1048576,MATCH(ROW(N362)-ROW(N$3),入力!$BB$3:$BB$1048576,0),MATCH(N$3,入力!$BV$2:$CN$2,0)),"")</f>
        <v/>
      </c>
      <c r="O362" s="294" t="str">
        <f>IFERROR(INDEX(入力!$CJ$3:$CN$1048576,MATCH(ROW(O362)-ROW(O$3),入力!$BB$3:$BB$1048576,0),MATCH(O$3,入力!$CJ$2:$CN$2,0)),"")</f>
        <v/>
      </c>
      <c r="P362" s="294" t="str">
        <f>IFERROR(INDEX(入力!$CJ$3:$CN$1048576,MATCH(ROW(P362)-ROW(P$3),入力!$BB$3:$BB$1048576,0),MATCH(P$3,入力!$CJ$2:$CN$2,0)),"")</f>
        <v/>
      </c>
      <c r="Q362" s="294" t="str">
        <f>IFERROR(INDEX(入力!$BV$3:$CN$1048576,MATCH(ROW(Q362)-ROW(Q$3),入力!$BB$3:$BB$1048576,0),MATCH(Q$3,入力!$BV$2:$CN$2,0)),"")</f>
        <v/>
      </c>
      <c r="R362" s="77" t="str">
        <f>IFERROR(INDEX(入力!$BV$3:$CN$1048576,MATCH(ROW(R362)-ROW(R$3),入力!$BB$3:$BB$1048576,0),MATCH(R$3,入力!$BV$2:$CN$2,0)),"")</f>
        <v/>
      </c>
      <c r="S362" s="77" t="str">
        <f>IFERROR(INDEX(入力!$BV$3:$CN$1048576,MATCH(ROW(S362)-ROW(S$3),入力!$BB$3:$BB$1048576,0),MATCH(S$3,入力!$BV$2:$CN$2,0)),"")</f>
        <v/>
      </c>
      <c r="U362" s="28" t="str">
        <f>IF(Z362="","",COUNT($Z$4:Z362))</f>
        <v/>
      </c>
      <c r="V362" s="73" t="str">
        <f t="shared" si="6"/>
        <v/>
      </c>
      <c r="W362" s="113" t="str">
        <f>IF(OR($B362="",$B362=$B363),"",SUMIF($B$4:$B362,$B362,Q$4:Q362))</f>
        <v/>
      </c>
      <c r="X362" s="113" t="str">
        <f>IF(OR($B362="",$B362=$B363),"",SUMIF($B$4:$B362,$B362,K$4:K362)-Y362)</f>
        <v/>
      </c>
      <c r="Y362" s="113" t="str">
        <f>IF(OR($B362="",$B362=$B363),"",SUMIFS(K$4:K362,B$4:B362,$B362,F$4:F362,$Y$3))</f>
        <v/>
      </c>
      <c r="Z362" s="113" t="str">
        <f>IF(OR($B362="",$B362=$B363),"",SUMIF($B$4:$B362,$B362,S$4:S362))</f>
        <v/>
      </c>
    </row>
    <row r="363" spans="1:26" ht="25.05" customHeight="1" x14ac:dyDescent="0.2">
      <c r="A363" s="133" t="str">
        <f>IF(OR(B363="",AND(B362=B363,D362=D363)),"",MAX($A$4:A362)+1)</f>
        <v/>
      </c>
      <c r="B363" s="73" t="str">
        <f>IFERROR(INDEX(入力!$BV$3:$CN$1048576,MATCH(ROW(B363)-ROW(B$3),入力!$BB$3:$BB$1048576,0),MATCH(B$3,入力!$BV$2:$CN$2,0)),"")</f>
        <v/>
      </c>
      <c r="C363" s="74" t="str">
        <f>IFERROR(INDEX(入力!$BV$3:$CN$1048576,MATCH(ROW(C363)-ROW(C$3),入力!$BB$3:$BB$1048576,0),MATCH(C$3,入力!$BV$2:$CN$2,0)),"")</f>
        <v/>
      </c>
      <c r="D363" s="75" t="str">
        <f>IFERROR(INDEX(入力!$BO$3:$BO$1048576,MATCH(ROW(D363)-ROW(D$3),入力!$BB$3:$BB$1048576,0),0),"")</f>
        <v/>
      </c>
      <c r="E363" s="74" t="str">
        <f>IFERROR(INDEX(入力!$BV$3:$CN$1048576,MATCH(ROW(E363)-ROW(E$3),入力!$BB$3:$BB$1048576,0),MATCH(E$3,入力!$BV$2:$CN$2,0)),"")</f>
        <v/>
      </c>
      <c r="F363" s="74" t="str">
        <f>IFERROR(INDEX(入力!$BV$3:$CN$1048576,MATCH(ROW(F363)-ROW(F$3),入力!$BB$3:$BB$1048576,0),MATCH(F$3,入力!$BV$2:$CN$2,0)),"")</f>
        <v/>
      </c>
      <c r="G363" s="74" t="str">
        <f>IFERROR(INDEX(入力!$BV$3:$CN$1048576,MATCH(ROW(G363)-ROW(G$3),入力!$BB$3:$BB$1048576,0),MATCH(G$3,入力!$BV$2:$CN$2,0)),"")</f>
        <v/>
      </c>
      <c r="H363" s="75" t="str">
        <f>IFERROR(INDEX(入力!$BV$3:$CN$1048576,MATCH(ROW(H363)-ROW(H$3),入力!$BB$3:$BB$1048576,0),MATCH(H$3,入力!$BV$2:$CN$2,0)),"")</f>
        <v/>
      </c>
      <c r="I363" s="76" t="str">
        <f>IFERROR(INDEX(入力!$BV$3:$CN$1048576,MATCH(ROW(I363)-ROW(I$3),入力!$BB$3:$BB$1048576,0),MATCH(I$3,入力!$BV$2:$CN$2,0)),"")</f>
        <v/>
      </c>
      <c r="J363" s="75" t="str">
        <f>IFERROR(INDEX(入力!$BV$3:$CN$1048576,MATCH(ROW(J363)-ROW(J$3),入力!$BB$3:$BB$1048576,0),MATCH(J$3,入力!$BV$2:$CN$2,0)),"")</f>
        <v/>
      </c>
      <c r="K363" s="75" t="str">
        <f>IFERROR(INDEX(入力!$BV$3:$CN$1048576,MATCH(ROW(K363)-ROW(K$3),入力!$BB$3:$BB$1048576,0),MATCH(K$3,入力!$BV$2:$CN$2,0)),"")</f>
        <v/>
      </c>
      <c r="L363" s="75" t="str">
        <f>IFERROR(INDEX(入力!$BV$3:$CN$1048576,MATCH(ROW(L363)-ROW(L$3),入力!$BB$3:$BB$1048576,0),MATCH(L$3,入力!$BV$2:$CN$2,0)),"")</f>
        <v/>
      </c>
      <c r="M363" s="117" t="str">
        <f>IFERROR(IF(履歴検索!$A363="","",INDEX(入力!$BV$3:$CN$1048576,MATCH(ROW(M363)-ROW(M$3),入力!$BB$3:$BB$1048576,0),MATCH(M$3,入力!$BV$2:$CN$2,0))),"")</f>
        <v/>
      </c>
      <c r="N363" s="75" t="str">
        <f>IFERROR(INDEX(入力!$BV$3:$CN$1048576,MATCH(ROW(N363)-ROW(N$3),入力!$BB$3:$BB$1048576,0),MATCH(N$3,入力!$BV$2:$CN$2,0)),"")</f>
        <v/>
      </c>
      <c r="O363" s="294" t="str">
        <f>IFERROR(INDEX(入力!$CJ$3:$CN$1048576,MATCH(ROW(O363)-ROW(O$3),入力!$BB$3:$BB$1048576,0),MATCH(O$3,入力!$CJ$2:$CN$2,0)),"")</f>
        <v/>
      </c>
      <c r="P363" s="294" t="str">
        <f>IFERROR(INDEX(入力!$CJ$3:$CN$1048576,MATCH(ROW(P363)-ROW(P$3),入力!$BB$3:$BB$1048576,0),MATCH(P$3,入力!$CJ$2:$CN$2,0)),"")</f>
        <v/>
      </c>
      <c r="Q363" s="294" t="str">
        <f>IFERROR(INDEX(入力!$BV$3:$CN$1048576,MATCH(ROW(Q363)-ROW(Q$3),入力!$BB$3:$BB$1048576,0),MATCH(Q$3,入力!$BV$2:$CN$2,0)),"")</f>
        <v/>
      </c>
      <c r="R363" s="77" t="str">
        <f>IFERROR(INDEX(入力!$BV$3:$CN$1048576,MATCH(ROW(R363)-ROW(R$3),入力!$BB$3:$BB$1048576,0),MATCH(R$3,入力!$BV$2:$CN$2,0)),"")</f>
        <v/>
      </c>
      <c r="S363" s="77" t="str">
        <f>IFERROR(INDEX(入力!$BV$3:$CN$1048576,MATCH(ROW(S363)-ROW(S$3),入力!$BB$3:$BB$1048576,0),MATCH(S$3,入力!$BV$2:$CN$2,0)),"")</f>
        <v/>
      </c>
      <c r="U363" s="28" t="str">
        <f>IF(Z363="","",COUNT($Z$4:Z363))</f>
        <v/>
      </c>
      <c r="V363" s="73" t="str">
        <f t="shared" si="6"/>
        <v/>
      </c>
      <c r="W363" s="113" t="str">
        <f>IF(OR($B363="",$B363=$B364),"",SUMIF($B$4:$B363,$B363,Q$4:Q363))</f>
        <v/>
      </c>
      <c r="X363" s="113" t="str">
        <f>IF(OR($B363="",$B363=$B364),"",SUMIF($B$4:$B363,$B363,K$4:K363)-Y363)</f>
        <v/>
      </c>
      <c r="Y363" s="113" t="str">
        <f>IF(OR($B363="",$B363=$B364),"",SUMIFS(K$4:K363,B$4:B363,$B363,F$4:F363,$Y$3))</f>
        <v/>
      </c>
      <c r="Z363" s="113" t="str">
        <f>IF(OR($B363="",$B363=$B364),"",SUMIF($B$4:$B363,$B363,S$4:S363))</f>
        <v/>
      </c>
    </row>
    <row r="364" spans="1:26" ht="25.05" customHeight="1" x14ac:dyDescent="0.2">
      <c r="A364" s="133" t="str">
        <f>IF(OR(B364="",AND(B363=B364,D363=D364)),"",MAX($A$4:A363)+1)</f>
        <v/>
      </c>
      <c r="B364" s="73" t="str">
        <f>IFERROR(INDEX(入力!$BV$3:$CN$1048576,MATCH(ROW(B364)-ROW(B$3),入力!$BB$3:$BB$1048576,0),MATCH(B$3,入力!$BV$2:$CN$2,0)),"")</f>
        <v/>
      </c>
      <c r="C364" s="74" t="str">
        <f>IFERROR(INDEX(入力!$BV$3:$CN$1048576,MATCH(ROW(C364)-ROW(C$3),入力!$BB$3:$BB$1048576,0),MATCH(C$3,入力!$BV$2:$CN$2,0)),"")</f>
        <v/>
      </c>
      <c r="D364" s="75" t="str">
        <f>IFERROR(INDEX(入力!$BO$3:$BO$1048576,MATCH(ROW(D364)-ROW(D$3),入力!$BB$3:$BB$1048576,0),0),"")</f>
        <v/>
      </c>
      <c r="E364" s="74" t="str">
        <f>IFERROR(INDEX(入力!$BV$3:$CN$1048576,MATCH(ROW(E364)-ROW(E$3),入力!$BB$3:$BB$1048576,0),MATCH(E$3,入力!$BV$2:$CN$2,0)),"")</f>
        <v/>
      </c>
      <c r="F364" s="74" t="str">
        <f>IFERROR(INDEX(入力!$BV$3:$CN$1048576,MATCH(ROW(F364)-ROW(F$3),入力!$BB$3:$BB$1048576,0),MATCH(F$3,入力!$BV$2:$CN$2,0)),"")</f>
        <v/>
      </c>
      <c r="G364" s="74" t="str">
        <f>IFERROR(INDEX(入力!$BV$3:$CN$1048576,MATCH(ROW(G364)-ROW(G$3),入力!$BB$3:$BB$1048576,0),MATCH(G$3,入力!$BV$2:$CN$2,0)),"")</f>
        <v/>
      </c>
      <c r="H364" s="75" t="str">
        <f>IFERROR(INDEX(入力!$BV$3:$CN$1048576,MATCH(ROW(H364)-ROW(H$3),入力!$BB$3:$BB$1048576,0),MATCH(H$3,入力!$BV$2:$CN$2,0)),"")</f>
        <v/>
      </c>
      <c r="I364" s="76" t="str">
        <f>IFERROR(INDEX(入力!$BV$3:$CN$1048576,MATCH(ROW(I364)-ROW(I$3),入力!$BB$3:$BB$1048576,0),MATCH(I$3,入力!$BV$2:$CN$2,0)),"")</f>
        <v/>
      </c>
      <c r="J364" s="75" t="str">
        <f>IFERROR(INDEX(入力!$BV$3:$CN$1048576,MATCH(ROW(J364)-ROW(J$3),入力!$BB$3:$BB$1048576,0),MATCH(J$3,入力!$BV$2:$CN$2,0)),"")</f>
        <v/>
      </c>
      <c r="K364" s="75" t="str">
        <f>IFERROR(INDEX(入力!$BV$3:$CN$1048576,MATCH(ROW(K364)-ROW(K$3),入力!$BB$3:$BB$1048576,0),MATCH(K$3,入力!$BV$2:$CN$2,0)),"")</f>
        <v/>
      </c>
      <c r="L364" s="75" t="str">
        <f>IFERROR(INDEX(入力!$BV$3:$CN$1048576,MATCH(ROW(L364)-ROW(L$3),入力!$BB$3:$BB$1048576,0),MATCH(L$3,入力!$BV$2:$CN$2,0)),"")</f>
        <v/>
      </c>
      <c r="M364" s="117" t="str">
        <f>IFERROR(IF(履歴検索!$A364="","",INDEX(入力!$BV$3:$CN$1048576,MATCH(ROW(M364)-ROW(M$3),入力!$BB$3:$BB$1048576,0),MATCH(M$3,入力!$BV$2:$CN$2,0))),"")</f>
        <v/>
      </c>
      <c r="N364" s="75" t="str">
        <f>IFERROR(INDEX(入力!$BV$3:$CN$1048576,MATCH(ROW(N364)-ROW(N$3),入力!$BB$3:$BB$1048576,0),MATCH(N$3,入力!$BV$2:$CN$2,0)),"")</f>
        <v/>
      </c>
      <c r="O364" s="294" t="str">
        <f>IFERROR(INDEX(入力!$CJ$3:$CN$1048576,MATCH(ROW(O364)-ROW(O$3),入力!$BB$3:$BB$1048576,0),MATCH(O$3,入力!$CJ$2:$CN$2,0)),"")</f>
        <v/>
      </c>
      <c r="P364" s="294" t="str">
        <f>IFERROR(INDEX(入力!$CJ$3:$CN$1048576,MATCH(ROW(P364)-ROW(P$3),入力!$BB$3:$BB$1048576,0),MATCH(P$3,入力!$CJ$2:$CN$2,0)),"")</f>
        <v/>
      </c>
      <c r="Q364" s="294" t="str">
        <f>IFERROR(INDEX(入力!$BV$3:$CN$1048576,MATCH(ROW(Q364)-ROW(Q$3),入力!$BB$3:$BB$1048576,0),MATCH(Q$3,入力!$BV$2:$CN$2,0)),"")</f>
        <v/>
      </c>
      <c r="R364" s="77" t="str">
        <f>IFERROR(INDEX(入力!$BV$3:$CN$1048576,MATCH(ROW(R364)-ROW(R$3),入力!$BB$3:$BB$1048576,0),MATCH(R$3,入力!$BV$2:$CN$2,0)),"")</f>
        <v/>
      </c>
      <c r="S364" s="77" t="str">
        <f>IFERROR(INDEX(入力!$BV$3:$CN$1048576,MATCH(ROW(S364)-ROW(S$3),入力!$BB$3:$BB$1048576,0),MATCH(S$3,入力!$BV$2:$CN$2,0)),"")</f>
        <v/>
      </c>
      <c r="U364" s="28" t="str">
        <f>IF(Z364="","",COUNT($Z$4:Z364))</f>
        <v/>
      </c>
      <c r="V364" s="73" t="str">
        <f t="shared" si="6"/>
        <v/>
      </c>
      <c r="W364" s="113" t="str">
        <f>IF(OR($B364="",$B364=$B365),"",SUMIF($B$4:$B364,$B364,Q$4:Q364))</f>
        <v/>
      </c>
      <c r="X364" s="113" t="str">
        <f>IF(OR($B364="",$B364=$B365),"",SUMIF($B$4:$B364,$B364,K$4:K364)-Y364)</f>
        <v/>
      </c>
      <c r="Y364" s="113" t="str">
        <f>IF(OR($B364="",$B364=$B365),"",SUMIFS(K$4:K364,B$4:B364,$B364,F$4:F364,$Y$3))</f>
        <v/>
      </c>
      <c r="Z364" s="113" t="str">
        <f>IF(OR($B364="",$B364=$B365),"",SUMIF($B$4:$B364,$B364,S$4:S364))</f>
        <v/>
      </c>
    </row>
    <row r="365" spans="1:26" ht="25.05" customHeight="1" x14ac:dyDescent="0.2">
      <c r="A365" s="133" t="str">
        <f>IF(OR(B365="",AND(B364=B365,D364=D365)),"",MAX($A$4:A364)+1)</f>
        <v/>
      </c>
      <c r="B365" s="73" t="str">
        <f>IFERROR(INDEX(入力!$BV$3:$CN$1048576,MATCH(ROW(B365)-ROW(B$3),入力!$BB$3:$BB$1048576,0),MATCH(B$3,入力!$BV$2:$CN$2,0)),"")</f>
        <v/>
      </c>
      <c r="C365" s="74" t="str">
        <f>IFERROR(INDEX(入力!$BV$3:$CN$1048576,MATCH(ROW(C365)-ROW(C$3),入力!$BB$3:$BB$1048576,0),MATCH(C$3,入力!$BV$2:$CN$2,0)),"")</f>
        <v/>
      </c>
      <c r="D365" s="75" t="str">
        <f>IFERROR(INDEX(入力!$BO$3:$BO$1048576,MATCH(ROW(D365)-ROW(D$3),入力!$BB$3:$BB$1048576,0),0),"")</f>
        <v/>
      </c>
      <c r="E365" s="74" t="str">
        <f>IFERROR(INDEX(入力!$BV$3:$CN$1048576,MATCH(ROW(E365)-ROW(E$3),入力!$BB$3:$BB$1048576,0),MATCH(E$3,入力!$BV$2:$CN$2,0)),"")</f>
        <v/>
      </c>
      <c r="F365" s="74" t="str">
        <f>IFERROR(INDEX(入力!$BV$3:$CN$1048576,MATCH(ROW(F365)-ROW(F$3),入力!$BB$3:$BB$1048576,0),MATCH(F$3,入力!$BV$2:$CN$2,0)),"")</f>
        <v/>
      </c>
      <c r="G365" s="74" t="str">
        <f>IFERROR(INDEX(入力!$BV$3:$CN$1048576,MATCH(ROW(G365)-ROW(G$3),入力!$BB$3:$BB$1048576,0),MATCH(G$3,入力!$BV$2:$CN$2,0)),"")</f>
        <v/>
      </c>
      <c r="H365" s="75" t="str">
        <f>IFERROR(INDEX(入力!$BV$3:$CN$1048576,MATCH(ROW(H365)-ROW(H$3),入力!$BB$3:$BB$1048576,0),MATCH(H$3,入力!$BV$2:$CN$2,0)),"")</f>
        <v/>
      </c>
      <c r="I365" s="76" t="str">
        <f>IFERROR(INDEX(入力!$BV$3:$CN$1048576,MATCH(ROW(I365)-ROW(I$3),入力!$BB$3:$BB$1048576,0),MATCH(I$3,入力!$BV$2:$CN$2,0)),"")</f>
        <v/>
      </c>
      <c r="J365" s="75" t="str">
        <f>IFERROR(INDEX(入力!$BV$3:$CN$1048576,MATCH(ROW(J365)-ROW(J$3),入力!$BB$3:$BB$1048576,0),MATCH(J$3,入力!$BV$2:$CN$2,0)),"")</f>
        <v/>
      </c>
      <c r="K365" s="75" t="str">
        <f>IFERROR(INDEX(入力!$BV$3:$CN$1048576,MATCH(ROW(K365)-ROW(K$3),入力!$BB$3:$BB$1048576,0),MATCH(K$3,入力!$BV$2:$CN$2,0)),"")</f>
        <v/>
      </c>
      <c r="L365" s="75" t="str">
        <f>IFERROR(INDEX(入力!$BV$3:$CN$1048576,MATCH(ROW(L365)-ROW(L$3),入力!$BB$3:$BB$1048576,0),MATCH(L$3,入力!$BV$2:$CN$2,0)),"")</f>
        <v/>
      </c>
      <c r="M365" s="117" t="str">
        <f>IFERROR(IF(履歴検索!$A365="","",INDEX(入力!$BV$3:$CN$1048576,MATCH(ROW(M365)-ROW(M$3),入力!$BB$3:$BB$1048576,0),MATCH(M$3,入力!$BV$2:$CN$2,0))),"")</f>
        <v/>
      </c>
      <c r="N365" s="75" t="str">
        <f>IFERROR(INDEX(入力!$BV$3:$CN$1048576,MATCH(ROW(N365)-ROW(N$3),入力!$BB$3:$BB$1048576,0),MATCH(N$3,入力!$BV$2:$CN$2,0)),"")</f>
        <v/>
      </c>
      <c r="O365" s="294" t="str">
        <f>IFERROR(INDEX(入力!$CJ$3:$CN$1048576,MATCH(ROW(O365)-ROW(O$3),入力!$BB$3:$BB$1048576,0),MATCH(O$3,入力!$CJ$2:$CN$2,0)),"")</f>
        <v/>
      </c>
      <c r="P365" s="294" t="str">
        <f>IFERROR(INDEX(入力!$CJ$3:$CN$1048576,MATCH(ROW(P365)-ROW(P$3),入力!$BB$3:$BB$1048576,0),MATCH(P$3,入力!$CJ$2:$CN$2,0)),"")</f>
        <v/>
      </c>
      <c r="Q365" s="294" t="str">
        <f>IFERROR(INDEX(入力!$BV$3:$CN$1048576,MATCH(ROW(Q365)-ROW(Q$3),入力!$BB$3:$BB$1048576,0),MATCH(Q$3,入力!$BV$2:$CN$2,0)),"")</f>
        <v/>
      </c>
      <c r="R365" s="77" t="str">
        <f>IFERROR(INDEX(入力!$BV$3:$CN$1048576,MATCH(ROW(R365)-ROW(R$3),入力!$BB$3:$BB$1048576,0),MATCH(R$3,入力!$BV$2:$CN$2,0)),"")</f>
        <v/>
      </c>
      <c r="S365" s="77" t="str">
        <f>IFERROR(INDEX(入力!$BV$3:$CN$1048576,MATCH(ROW(S365)-ROW(S$3),入力!$BB$3:$BB$1048576,0),MATCH(S$3,入力!$BV$2:$CN$2,0)),"")</f>
        <v/>
      </c>
      <c r="U365" s="28" t="str">
        <f>IF(Z365="","",COUNT($Z$4:Z365))</f>
        <v/>
      </c>
      <c r="V365" s="73" t="str">
        <f t="shared" si="6"/>
        <v/>
      </c>
      <c r="W365" s="113" t="str">
        <f>IF(OR($B365="",$B365=$B366),"",SUMIF($B$4:$B365,$B365,Q$4:Q365))</f>
        <v/>
      </c>
      <c r="X365" s="113" t="str">
        <f>IF(OR($B365="",$B365=$B366),"",SUMIF($B$4:$B365,$B365,K$4:K365)-Y365)</f>
        <v/>
      </c>
      <c r="Y365" s="113" t="str">
        <f>IF(OR($B365="",$B365=$B366),"",SUMIFS(K$4:K365,B$4:B365,$B365,F$4:F365,$Y$3))</f>
        <v/>
      </c>
      <c r="Z365" s="113" t="str">
        <f>IF(OR($B365="",$B365=$B366),"",SUMIF($B$4:$B365,$B365,S$4:S365))</f>
        <v/>
      </c>
    </row>
    <row r="366" spans="1:26" ht="25.05" customHeight="1" x14ac:dyDescent="0.2">
      <c r="A366" s="133" t="str">
        <f>IF(OR(B366="",AND(B365=B366,D365=D366)),"",MAX($A$4:A365)+1)</f>
        <v/>
      </c>
      <c r="B366" s="73" t="str">
        <f>IFERROR(INDEX(入力!$BV$3:$CN$1048576,MATCH(ROW(B366)-ROW(B$3),入力!$BB$3:$BB$1048576,0),MATCH(B$3,入力!$BV$2:$CN$2,0)),"")</f>
        <v/>
      </c>
      <c r="C366" s="74" t="str">
        <f>IFERROR(INDEX(入力!$BV$3:$CN$1048576,MATCH(ROW(C366)-ROW(C$3),入力!$BB$3:$BB$1048576,0),MATCH(C$3,入力!$BV$2:$CN$2,0)),"")</f>
        <v/>
      </c>
      <c r="D366" s="75" t="str">
        <f>IFERROR(INDEX(入力!$BO$3:$BO$1048576,MATCH(ROW(D366)-ROW(D$3),入力!$BB$3:$BB$1048576,0),0),"")</f>
        <v/>
      </c>
      <c r="E366" s="74" t="str">
        <f>IFERROR(INDEX(入力!$BV$3:$CN$1048576,MATCH(ROW(E366)-ROW(E$3),入力!$BB$3:$BB$1048576,0),MATCH(E$3,入力!$BV$2:$CN$2,0)),"")</f>
        <v/>
      </c>
      <c r="F366" s="74" t="str">
        <f>IFERROR(INDEX(入力!$BV$3:$CN$1048576,MATCH(ROW(F366)-ROW(F$3),入力!$BB$3:$BB$1048576,0),MATCH(F$3,入力!$BV$2:$CN$2,0)),"")</f>
        <v/>
      </c>
      <c r="G366" s="74" t="str">
        <f>IFERROR(INDEX(入力!$BV$3:$CN$1048576,MATCH(ROW(G366)-ROW(G$3),入力!$BB$3:$BB$1048576,0),MATCH(G$3,入力!$BV$2:$CN$2,0)),"")</f>
        <v/>
      </c>
      <c r="H366" s="75" t="str">
        <f>IFERROR(INDEX(入力!$BV$3:$CN$1048576,MATCH(ROW(H366)-ROW(H$3),入力!$BB$3:$BB$1048576,0),MATCH(H$3,入力!$BV$2:$CN$2,0)),"")</f>
        <v/>
      </c>
      <c r="I366" s="76" t="str">
        <f>IFERROR(INDEX(入力!$BV$3:$CN$1048576,MATCH(ROW(I366)-ROW(I$3),入力!$BB$3:$BB$1048576,0),MATCH(I$3,入力!$BV$2:$CN$2,0)),"")</f>
        <v/>
      </c>
      <c r="J366" s="75" t="str">
        <f>IFERROR(INDEX(入力!$BV$3:$CN$1048576,MATCH(ROW(J366)-ROW(J$3),入力!$BB$3:$BB$1048576,0),MATCH(J$3,入力!$BV$2:$CN$2,0)),"")</f>
        <v/>
      </c>
      <c r="K366" s="75" t="str">
        <f>IFERROR(INDEX(入力!$BV$3:$CN$1048576,MATCH(ROW(K366)-ROW(K$3),入力!$BB$3:$BB$1048576,0),MATCH(K$3,入力!$BV$2:$CN$2,0)),"")</f>
        <v/>
      </c>
      <c r="L366" s="75" t="str">
        <f>IFERROR(INDEX(入力!$BV$3:$CN$1048576,MATCH(ROW(L366)-ROW(L$3),入力!$BB$3:$BB$1048576,0),MATCH(L$3,入力!$BV$2:$CN$2,0)),"")</f>
        <v/>
      </c>
      <c r="M366" s="117" t="str">
        <f>IFERROR(IF(履歴検索!$A366="","",INDEX(入力!$BV$3:$CN$1048576,MATCH(ROW(M366)-ROW(M$3),入力!$BB$3:$BB$1048576,0),MATCH(M$3,入力!$BV$2:$CN$2,0))),"")</f>
        <v/>
      </c>
      <c r="N366" s="75" t="str">
        <f>IFERROR(INDEX(入力!$BV$3:$CN$1048576,MATCH(ROW(N366)-ROW(N$3),入力!$BB$3:$BB$1048576,0),MATCH(N$3,入力!$BV$2:$CN$2,0)),"")</f>
        <v/>
      </c>
      <c r="O366" s="294" t="str">
        <f>IFERROR(INDEX(入力!$CJ$3:$CN$1048576,MATCH(ROW(O366)-ROW(O$3),入力!$BB$3:$BB$1048576,0),MATCH(O$3,入力!$CJ$2:$CN$2,0)),"")</f>
        <v/>
      </c>
      <c r="P366" s="294" t="str">
        <f>IFERROR(INDEX(入力!$CJ$3:$CN$1048576,MATCH(ROW(P366)-ROW(P$3),入力!$BB$3:$BB$1048576,0),MATCH(P$3,入力!$CJ$2:$CN$2,0)),"")</f>
        <v/>
      </c>
      <c r="Q366" s="294" t="str">
        <f>IFERROR(INDEX(入力!$BV$3:$CN$1048576,MATCH(ROW(Q366)-ROW(Q$3),入力!$BB$3:$BB$1048576,0),MATCH(Q$3,入力!$BV$2:$CN$2,0)),"")</f>
        <v/>
      </c>
      <c r="R366" s="77" t="str">
        <f>IFERROR(INDEX(入力!$BV$3:$CN$1048576,MATCH(ROW(R366)-ROW(R$3),入力!$BB$3:$BB$1048576,0),MATCH(R$3,入力!$BV$2:$CN$2,0)),"")</f>
        <v/>
      </c>
      <c r="S366" s="77" t="str">
        <f>IFERROR(INDEX(入力!$BV$3:$CN$1048576,MATCH(ROW(S366)-ROW(S$3),入力!$BB$3:$BB$1048576,0),MATCH(S$3,入力!$BV$2:$CN$2,0)),"")</f>
        <v/>
      </c>
      <c r="U366" s="28" t="str">
        <f>IF(Z366="","",COUNT($Z$4:Z366))</f>
        <v/>
      </c>
      <c r="V366" s="73" t="str">
        <f t="shared" si="6"/>
        <v/>
      </c>
      <c r="W366" s="113" t="str">
        <f>IF(OR($B366="",$B366=$B367),"",SUMIF($B$4:$B366,$B366,Q$4:Q366))</f>
        <v/>
      </c>
      <c r="X366" s="113" t="str">
        <f>IF(OR($B366="",$B366=$B367),"",SUMIF($B$4:$B366,$B366,K$4:K366)-Y366)</f>
        <v/>
      </c>
      <c r="Y366" s="113" t="str">
        <f>IF(OR($B366="",$B366=$B367),"",SUMIFS(K$4:K366,B$4:B366,$B366,F$4:F366,$Y$3))</f>
        <v/>
      </c>
      <c r="Z366" s="113" t="str">
        <f>IF(OR($B366="",$B366=$B367),"",SUMIF($B$4:$B366,$B366,S$4:S366))</f>
        <v/>
      </c>
    </row>
    <row r="367" spans="1:26" ht="25.05" customHeight="1" x14ac:dyDescent="0.2">
      <c r="A367" s="133" t="str">
        <f>IF(OR(B367="",AND(B366=B367,D366=D367)),"",MAX($A$4:A366)+1)</f>
        <v/>
      </c>
      <c r="B367" s="73" t="str">
        <f>IFERROR(INDEX(入力!$BV$3:$CN$1048576,MATCH(ROW(B367)-ROW(B$3),入力!$BB$3:$BB$1048576,0),MATCH(B$3,入力!$BV$2:$CN$2,0)),"")</f>
        <v/>
      </c>
      <c r="C367" s="74" t="str">
        <f>IFERROR(INDEX(入力!$BV$3:$CN$1048576,MATCH(ROW(C367)-ROW(C$3),入力!$BB$3:$BB$1048576,0),MATCH(C$3,入力!$BV$2:$CN$2,0)),"")</f>
        <v/>
      </c>
      <c r="D367" s="75" t="str">
        <f>IFERROR(INDEX(入力!$BO$3:$BO$1048576,MATCH(ROW(D367)-ROW(D$3),入力!$BB$3:$BB$1048576,0),0),"")</f>
        <v/>
      </c>
      <c r="E367" s="74" t="str">
        <f>IFERROR(INDEX(入力!$BV$3:$CN$1048576,MATCH(ROW(E367)-ROW(E$3),入力!$BB$3:$BB$1048576,0),MATCH(E$3,入力!$BV$2:$CN$2,0)),"")</f>
        <v/>
      </c>
      <c r="F367" s="74" t="str">
        <f>IFERROR(INDEX(入力!$BV$3:$CN$1048576,MATCH(ROW(F367)-ROW(F$3),入力!$BB$3:$BB$1048576,0),MATCH(F$3,入力!$BV$2:$CN$2,0)),"")</f>
        <v/>
      </c>
      <c r="G367" s="74" t="str">
        <f>IFERROR(INDEX(入力!$BV$3:$CN$1048576,MATCH(ROW(G367)-ROW(G$3),入力!$BB$3:$BB$1048576,0),MATCH(G$3,入力!$BV$2:$CN$2,0)),"")</f>
        <v/>
      </c>
      <c r="H367" s="75" t="str">
        <f>IFERROR(INDEX(入力!$BV$3:$CN$1048576,MATCH(ROW(H367)-ROW(H$3),入力!$BB$3:$BB$1048576,0),MATCH(H$3,入力!$BV$2:$CN$2,0)),"")</f>
        <v/>
      </c>
      <c r="I367" s="76" t="str">
        <f>IFERROR(INDEX(入力!$BV$3:$CN$1048576,MATCH(ROW(I367)-ROW(I$3),入力!$BB$3:$BB$1048576,0),MATCH(I$3,入力!$BV$2:$CN$2,0)),"")</f>
        <v/>
      </c>
      <c r="J367" s="75" t="str">
        <f>IFERROR(INDEX(入力!$BV$3:$CN$1048576,MATCH(ROW(J367)-ROW(J$3),入力!$BB$3:$BB$1048576,0),MATCH(J$3,入力!$BV$2:$CN$2,0)),"")</f>
        <v/>
      </c>
      <c r="K367" s="75" t="str">
        <f>IFERROR(INDEX(入力!$BV$3:$CN$1048576,MATCH(ROW(K367)-ROW(K$3),入力!$BB$3:$BB$1048576,0),MATCH(K$3,入力!$BV$2:$CN$2,0)),"")</f>
        <v/>
      </c>
      <c r="L367" s="75" t="str">
        <f>IFERROR(INDEX(入力!$BV$3:$CN$1048576,MATCH(ROW(L367)-ROW(L$3),入力!$BB$3:$BB$1048576,0),MATCH(L$3,入力!$BV$2:$CN$2,0)),"")</f>
        <v/>
      </c>
      <c r="M367" s="117" t="str">
        <f>IFERROR(IF(履歴検索!$A367="","",INDEX(入力!$BV$3:$CN$1048576,MATCH(ROW(M367)-ROW(M$3),入力!$BB$3:$BB$1048576,0),MATCH(M$3,入力!$BV$2:$CN$2,0))),"")</f>
        <v/>
      </c>
      <c r="N367" s="75" t="str">
        <f>IFERROR(INDEX(入力!$BV$3:$CN$1048576,MATCH(ROW(N367)-ROW(N$3),入力!$BB$3:$BB$1048576,0),MATCH(N$3,入力!$BV$2:$CN$2,0)),"")</f>
        <v/>
      </c>
      <c r="O367" s="294" t="str">
        <f>IFERROR(INDEX(入力!$CJ$3:$CN$1048576,MATCH(ROW(O367)-ROW(O$3),入力!$BB$3:$BB$1048576,0),MATCH(O$3,入力!$CJ$2:$CN$2,0)),"")</f>
        <v/>
      </c>
      <c r="P367" s="294" t="str">
        <f>IFERROR(INDEX(入力!$CJ$3:$CN$1048576,MATCH(ROW(P367)-ROW(P$3),入力!$BB$3:$BB$1048576,0),MATCH(P$3,入力!$CJ$2:$CN$2,0)),"")</f>
        <v/>
      </c>
      <c r="Q367" s="294" t="str">
        <f>IFERROR(INDEX(入力!$BV$3:$CN$1048576,MATCH(ROW(Q367)-ROW(Q$3),入力!$BB$3:$BB$1048576,0),MATCH(Q$3,入力!$BV$2:$CN$2,0)),"")</f>
        <v/>
      </c>
      <c r="R367" s="77" t="str">
        <f>IFERROR(INDEX(入力!$BV$3:$CN$1048576,MATCH(ROW(R367)-ROW(R$3),入力!$BB$3:$BB$1048576,0),MATCH(R$3,入力!$BV$2:$CN$2,0)),"")</f>
        <v/>
      </c>
      <c r="S367" s="77" t="str">
        <f>IFERROR(INDEX(入力!$BV$3:$CN$1048576,MATCH(ROW(S367)-ROW(S$3),入力!$BB$3:$BB$1048576,0),MATCH(S$3,入力!$BV$2:$CN$2,0)),"")</f>
        <v/>
      </c>
      <c r="U367" s="28" t="str">
        <f>IF(Z367="","",COUNT($Z$4:Z367))</f>
        <v/>
      </c>
      <c r="V367" s="73" t="str">
        <f t="shared" si="6"/>
        <v/>
      </c>
      <c r="W367" s="113" t="str">
        <f>IF(OR($B367="",$B367=$B368),"",SUMIF($B$4:$B367,$B367,Q$4:Q367))</f>
        <v/>
      </c>
      <c r="X367" s="113" t="str">
        <f>IF(OR($B367="",$B367=$B368),"",SUMIF($B$4:$B367,$B367,K$4:K367)-Y367)</f>
        <v/>
      </c>
      <c r="Y367" s="113" t="str">
        <f>IF(OR($B367="",$B367=$B368),"",SUMIFS(K$4:K367,B$4:B367,$B367,F$4:F367,$Y$3))</f>
        <v/>
      </c>
      <c r="Z367" s="113" t="str">
        <f>IF(OR($B367="",$B367=$B368),"",SUMIF($B$4:$B367,$B367,S$4:S367))</f>
        <v/>
      </c>
    </row>
    <row r="368" spans="1:26" ht="25.05" customHeight="1" x14ac:dyDescent="0.2">
      <c r="A368" s="133" t="str">
        <f>IF(OR(B368="",AND(B367=B368,D367=D368)),"",MAX($A$4:A367)+1)</f>
        <v/>
      </c>
      <c r="B368" s="73" t="str">
        <f>IFERROR(INDEX(入力!$BV$3:$CN$1048576,MATCH(ROW(B368)-ROW(B$3),入力!$BB$3:$BB$1048576,0),MATCH(B$3,入力!$BV$2:$CN$2,0)),"")</f>
        <v/>
      </c>
      <c r="C368" s="74" t="str">
        <f>IFERROR(INDEX(入力!$BV$3:$CN$1048576,MATCH(ROW(C368)-ROW(C$3),入力!$BB$3:$BB$1048576,0),MATCH(C$3,入力!$BV$2:$CN$2,0)),"")</f>
        <v/>
      </c>
      <c r="D368" s="75" t="str">
        <f>IFERROR(INDEX(入力!$BO$3:$BO$1048576,MATCH(ROW(D368)-ROW(D$3),入力!$BB$3:$BB$1048576,0),0),"")</f>
        <v/>
      </c>
      <c r="E368" s="74" t="str">
        <f>IFERROR(INDEX(入力!$BV$3:$CN$1048576,MATCH(ROW(E368)-ROW(E$3),入力!$BB$3:$BB$1048576,0),MATCH(E$3,入力!$BV$2:$CN$2,0)),"")</f>
        <v/>
      </c>
      <c r="F368" s="74" t="str">
        <f>IFERROR(INDEX(入力!$BV$3:$CN$1048576,MATCH(ROW(F368)-ROW(F$3),入力!$BB$3:$BB$1048576,0),MATCH(F$3,入力!$BV$2:$CN$2,0)),"")</f>
        <v/>
      </c>
      <c r="G368" s="74" t="str">
        <f>IFERROR(INDEX(入力!$BV$3:$CN$1048576,MATCH(ROW(G368)-ROW(G$3),入力!$BB$3:$BB$1048576,0),MATCH(G$3,入力!$BV$2:$CN$2,0)),"")</f>
        <v/>
      </c>
      <c r="H368" s="75" t="str">
        <f>IFERROR(INDEX(入力!$BV$3:$CN$1048576,MATCH(ROW(H368)-ROW(H$3),入力!$BB$3:$BB$1048576,0),MATCH(H$3,入力!$BV$2:$CN$2,0)),"")</f>
        <v/>
      </c>
      <c r="I368" s="76" t="str">
        <f>IFERROR(INDEX(入力!$BV$3:$CN$1048576,MATCH(ROW(I368)-ROW(I$3),入力!$BB$3:$BB$1048576,0),MATCH(I$3,入力!$BV$2:$CN$2,0)),"")</f>
        <v/>
      </c>
      <c r="J368" s="75" t="str">
        <f>IFERROR(INDEX(入力!$BV$3:$CN$1048576,MATCH(ROW(J368)-ROW(J$3),入力!$BB$3:$BB$1048576,0),MATCH(J$3,入力!$BV$2:$CN$2,0)),"")</f>
        <v/>
      </c>
      <c r="K368" s="75" t="str">
        <f>IFERROR(INDEX(入力!$BV$3:$CN$1048576,MATCH(ROW(K368)-ROW(K$3),入力!$BB$3:$BB$1048576,0),MATCH(K$3,入力!$BV$2:$CN$2,0)),"")</f>
        <v/>
      </c>
      <c r="L368" s="75" t="str">
        <f>IFERROR(INDEX(入力!$BV$3:$CN$1048576,MATCH(ROW(L368)-ROW(L$3),入力!$BB$3:$BB$1048576,0),MATCH(L$3,入力!$BV$2:$CN$2,0)),"")</f>
        <v/>
      </c>
      <c r="M368" s="117" t="str">
        <f>IFERROR(IF(履歴検索!$A368="","",INDEX(入力!$BV$3:$CN$1048576,MATCH(ROW(M368)-ROW(M$3),入力!$BB$3:$BB$1048576,0),MATCH(M$3,入力!$BV$2:$CN$2,0))),"")</f>
        <v/>
      </c>
      <c r="N368" s="75" t="str">
        <f>IFERROR(INDEX(入力!$BV$3:$CN$1048576,MATCH(ROW(N368)-ROW(N$3),入力!$BB$3:$BB$1048576,0),MATCH(N$3,入力!$BV$2:$CN$2,0)),"")</f>
        <v/>
      </c>
      <c r="O368" s="294" t="str">
        <f>IFERROR(INDEX(入力!$CJ$3:$CN$1048576,MATCH(ROW(O368)-ROW(O$3),入力!$BB$3:$BB$1048576,0),MATCH(O$3,入力!$CJ$2:$CN$2,0)),"")</f>
        <v/>
      </c>
      <c r="P368" s="294" t="str">
        <f>IFERROR(INDEX(入力!$CJ$3:$CN$1048576,MATCH(ROW(P368)-ROW(P$3),入力!$BB$3:$BB$1048576,0),MATCH(P$3,入力!$CJ$2:$CN$2,0)),"")</f>
        <v/>
      </c>
      <c r="Q368" s="294" t="str">
        <f>IFERROR(INDEX(入力!$BV$3:$CN$1048576,MATCH(ROW(Q368)-ROW(Q$3),入力!$BB$3:$BB$1048576,0),MATCH(Q$3,入力!$BV$2:$CN$2,0)),"")</f>
        <v/>
      </c>
      <c r="R368" s="77" t="str">
        <f>IFERROR(INDEX(入力!$BV$3:$CN$1048576,MATCH(ROW(R368)-ROW(R$3),入力!$BB$3:$BB$1048576,0),MATCH(R$3,入力!$BV$2:$CN$2,0)),"")</f>
        <v/>
      </c>
      <c r="S368" s="77" t="str">
        <f>IFERROR(INDEX(入力!$BV$3:$CN$1048576,MATCH(ROW(S368)-ROW(S$3),入力!$BB$3:$BB$1048576,0),MATCH(S$3,入力!$BV$2:$CN$2,0)),"")</f>
        <v/>
      </c>
      <c r="U368" s="28" t="str">
        <f>IF(Z368="","",COUNT($Z$4:Z368))</f>
        <v/>
      </c>
      <c r="V368" s="73" t="str">
        <f t="shared" si="6"/>
        <v/>
      </c>
      <c r="W368" s="113" t="str">
        <f>IF(OR($B368="",$B368=$B369),"",SUMIF($B$4:$B368,$B368,Q$4:Q368))</f>
        <v/>
      </c>
      <c r="X368" s="113" t="str">
        <f>IF(OR($B368="",$B368=$B369),"",SUMIF($B$4:$B368,$B368,K$4:K368)-Y368)</f>
        <v/>
      </c>
      <c r="Y368" s="113" t="str">
        <f>IF(OR($B368="",$B368=$B369),"",SUMIFS(K$4:K368,B$4:B368,$B368,F$4:F368,$Y$3))</f>
        <v/>
      </c>
      <c r="Z368" s="113" t="str">
        <f>IF(OR($B368="",$B368=$B369),"",SUMIF($B$4:$B368,$B368,S$4:S368))</f>
        <v/>
      </c>
    </row>
    <row r="369" spans="1:26" ht="25.05" customHeight="1" x14ac:dyDescent="0.2">
      <c r="A369" s="133" t="str">
        <f>IF(OR(B369="",AND(B368=B369,D368=D369)),"",MAX($A$4:A368)+1)</f>
        <v/>
      </c>
      <c r="B369" s="73" t="str">
        <f>IFERROR(INDEX(入力!$BV$3:$CN$1048576,MATCH(ROW(B369)-ROW(B$3),入力!$BB$3:$BB$1048576,0),MATCH(B$3,入力!$BV$2:$CN$2,0)),"")</f>
        <v/>
      </c>
      <c r="C369" s="74" t="str">
        <f>IFERROR(INDEX(入力!$BV$3:$CN$1048576,MATCH(ROW(C369)-ROW(C$3),入力!$BB$3:$BB$1048576,0),MATCH(C$3,入力!$BV$2:$CN$2,0)),"")</f>
        <v/>
      </c>
      <c r="D369" s="75" t="str">
        <f>IFERROR(INDEX(入力!$BO$3:$BO$1048576,MATCH(ROW(D369)-ROW(D$3),入力!$BB$3:$BB$1048576,0),0),"")</f>
        <v/>
      </c>
      <c r="E369" s="74" t="str">
        <f>IFERROR(INDEX(入力!$BV$3:$CN$1048576,MATCH(ROW(E369)-ROW(E$3),入力!$BB$3:$BB$1048576,0),MATCH(E$3,入力!$BV$2:$CN$2,0)),"")</f>
        <v/>
      </c>
      <c r="F369" s="74" t="str">
        <f>IFERROR(INDEX(入力!$BV$3:$CN$1048576,MATCH(ROW(F369)-ROW(F$3),入力!$BB$3:$BB$1048576,0),MATCH(F$3,入力!$BV$2:$CN$2,0)),"")</f>
        <v/>
      </c>
      <c r="G369" s="74" t="str">
        <f>IFERROR(INDEX(入力!$BV$3:$CN$1048576,MATCH(ROW(G369)-ROW(G$3),入力!$BB$3:$BB$1048576,0),MATCH(G$3,入力!$BV$2:$CN$2,0)),"")</f>
        <v/>
      </c>
      <c r="H369" s="75" t="str">
        <f>IFERROR(INDEX(入力!$BV$3:$CN$1048576,MATCH(ROW(H369)-ROW(H$3),入力!$BB$3:$BB$1048576,0),MATCH(H$3,入力!$BV$2:$CN$2,0)),"")</f>
        <v/>
      </c>
      <c r="I369" s="76" t="str">
        <f>IFERROR(INDEX(入力!$BV$3:$CN$1048576,MATCH(ROW(I369)-ROW(I$3),入力!$BB$3:$BB$1048576,0),MATCH(I$3,入力!$BV$2:$CN$2,0)),"")</f>
        <v/>
      </c>
      <c r="J369" s="75" t="str">
        <f>IFERROR(INDEX(入力!$BV$3:$CN$1048576,MATCH(ROW(J369)-ROW(J$3),入力!$BB$3:$BB$1048576,0),MATCH(J$3,入力!$BV$2:$CN$2,0)),"")</f>
        <v/>
      </c>
      <c r="K369" s="75" t="str">
        <f>IFERROR(INDEX(入力!$BV$3:$CN$1048576,MATCH(ROW(K369)-ROW(K$3),入力!$BB$3:$BB$1048576,0),MATCH(K$3,入力!$BV$2:$CN$2,0)),"")</f>
        <v/>
      </c>
      <c r="L369" s="75" t="str">
        <f>IFERROR(INDEX(入力!$BV$3:$CN$1048576,MATCH(ROW(L369)-ROW(L$3),入力!$BB$3:$BB$1048576,0),MATCH(L$3,入力!$BV$2:$CN$2,0)),"")</f>
        <v/>
      </c>
      <c r="M369" s="117" t="str">
        <f>IFERROR(IF(履歴検索!$A369="","",INDEX(入力!$BV$3:$CN$1048576,MATCH(ROW(M369)-ROW(M$3),入力!$BB$3:$BB$1048576,0),MATCH(M$3,入力!$BV$2:$CN$2,0))),"")</f>
        <v/>
      </c>
      <c r="N369" s="75" t="str">
        <f>IFERROR(INDEX(入力!$BV$3:$CN$1048576,MATCH(ROW(N369)-ROW(N$3),入力!$BB$3:$BB$1048576,0),MATCH(N$3,入力!$BV$2:$CN$2,0)),"")</f>
        <v/>
      </c>
      <c r="O369" s="294" t="str">
        <f>IFERROR(INDEX(入力!$CJ$3:$CN$1048576,MATCH(ROW(O369)-ROW(O$3),入力!$BB$3:$BB$1048576,0),MATCH(O$3,入力!$CJ$2:$CN$2,0)),"")</f>
        <v/>
      </c>
      <c r="P369" s="294" t="str">
        <f>IFERROR(INDEX(入力!$CJ$3:$CN$1048576,MATCH(ROW(P369)-ROW(P$3),入力!$BB$3:$BB$1048576,0),MATCH(P$3,入力!$CJ$2:$CN$2,0)),"")</f>
        <v/>
      </c>
      <c r="Q369" s="294" t="str">
        <f>IFERROR(INDEX(入力!$BV$3:$CN$1048576,MATCH(ROW(Q369)-ROW(Q$3),入力!$BB$3:$BB$1048576,0),MATCH(Q$3,入力!$BV$2:$CN$2,0)),"")</f>
        <v/>
      </c>
      <c r="R369" s="77" t="str">
        <f>IFERROR(INDEX(入力!$BV$3:$CN$1048576,MATCH(ROW(R369)-ROW(R$3),入力!$BB$3:$BB$1048576,0),MATCH(R$3,入力!$BV$2:$CN$2,0)),"")</f>
        <v/>
      </c>
      <c r="S369" s="77" t="str">
        <f>IFERROR(INDEX(入力!$BV$3:$CN$1048576,MATCH(ROW(S369)-ROW(S$3),入力!$BB$3:$BB$1048576,0),MATCH(S$3,入力!$BV$2:$CN$2,0)),"")</f>
        <v/>
      </c>
      <c r="U369" s="28" t="str">
        <f>IF(Z369="","",COUNT($Z$4:Z369))</f>
        <v/>
      </c>
      <c r="V369" s="73" t="str">
        <f t="shared" si="6"/>
        <v/>
      </c>
      <c r="W369" s="113" t="str">
        <f>IF(OR($B369="",$B369=$B370),"",SUMIF($B$4:$B369,$B369,Q$4:Q369))</f>
        <v/>
      </c>
      <c r="X369" s="113" t="str">
        <f>IF(OR($B369="",$B369=$B370),"",SUMIF($B$4:$B369,$B369,K$4:K369)-Y369)</f>
        <v/>
      </c>
      <c r="Y369" s="113" t="str">
        <f>IF(OR($B369="",$B369=$B370),"",SUMIFS(K$4:K369,B$4:B369,$B369,F$4:F369,$Y$3))</f>
        <v/>
      </c>
      <c r="Z369" s="113" t="str">
        <f>IF(OR($B369="",$B369=$B370),"",SUMIF($B$4:$B369,$B369,S$4:S369))</f>
        <v/>
      </c>
    </row>
    <row r="370" spans="1:26" ht="25.05" customHeight="1" x14ac:dyDescent="0.2">
      <c r="A370" s="133" t="str">
        <f>IF(OR(B370="",AND(B369=B370,D369=D370)),"",MAX($A$4:A369)+1)</f>
        <v/>
      </c>
      <c r="B370" s="73" t="str">
        <f>IFERROR(INDEX(入力!$BV$3:$CN$1048576,MATCH(ROW(B370)-ROW(B$3),入力!$BB$3:$BB$1048576,0),MATCH(B$3,入力!$BV$2:$CN$2,0)),"")</f>
        <v/>
      </c>
      <c r="C370" s="74" t="str">
        <f>IFERROR(INDEX(入力!$BV$3:$CN$1048576,MATCH(ROW(C370)-ROW(C$3),入力!$BB$3:$BB$1048576,0),MATCH(C$3,入力!$BV$2:$CN$2,0)),"")</f>
        <v/>
      </c>
      <c r="D370" s="75" t="str">
        <f>IFERROR(INDEX(入力!$BO$3:$BO$1048576,MATCH(ROW(D370)-ROW(D$3),入力!$BB$3:$BB$1048576,0),0),"")</f>
        <v/>
      </c>
      <c r="E370" s="74" t="str">
        <f>IFERROR(INDEX(入力!$BV$3:$CN$1048576,MATCH(ROW(E370)-ROW(E$3),入力!$BB$3:$BB$1048576,0),MATCH(E$3,入力!$BV$2:$CN$2,0)),"")</f>
        <v/>
      </c>
      <c r="F370" s="74" t="str">
        <f>IFERROR(INDEX(入力!$BV$3:$CN$1048576,MATCH(ROW(F370)-ROW(F$3),入力!$BB$3:$BB$1048576,0),MATCH(F$3,入力!$BV$2:$CN$2,0)),"")</f>
        <v/>
      </c>
      <c r="G370" s="74" t="str">
        <f>IFERROR(INDEX(入力!$BV$3:$CN$1048576,MATCH(ROW(G370)-ROW(G$3),入力!$BB$3:$BB$1048576,0),MATCH(G$3,入力!$BV$2:$CN$2,0)),"")</f>
        <v/>
      </c>
      <c r="H370" s="75" t="str">
        <f>IFERROR(INDEX(入力!$BV$3:$CN$1048576,MATCH(ROW(H370)-ROW(H$3),入力!$BB$3:$BB$1048576,0),MATCH(H$3,入力!$BV$2:$CN$2,0)),"")</f>
        <v/>
      </c>
      <c r="I370" s="76" t="str">
        <f>IFERROR(INDEX(入力!$BV$3:$CN$1048576,MATCH(ROW(I370)-ROW(I$3),入力!$BB$3:$BB$1048576,0),MATCH(I$3,入力!$BV$2:$CN$2,0)),"")</f>
        <v/>
      </c>
      <c r="J370" s="75" t="str">
        <f>IFERROR(INDEX(入力!$BV$3:$CN$1048576,MATCH(ROW(J370)-ROW(J$3),入力!$BB$3:$BB$1048576,0),MATCH(J$3,入力!$BV$2:$CN$2,0)),"")</f>
        <v/>
      </c>
      <c r="K370" s="75" t="str">
        <f>IFERROR(INDEX(入力!$BV$3:$CN$1048576,MATCH(ROW(K370)-ROW(K$3),入力!$BB$3:$BB$1048576,0),MATCH(K$3,入力!$BV$2:$CN$2,0)),"")</f>
        <v/>
      </c>
      <c r="L370" s="75" t="str">
        <f>IFERROR(INDEX(入力!$BV$3:$CN$1048576,MATCH(ROW(L370)-ROW(L$3),入力!$BB$3:$BB$1048576,0),MATCH(L$3,入力!$BV$2:$CN$2,0)),"")</f>
        <v/>
      </c>
      <c r="M370" s="117" t="str">
        <f>IFERROR(IF(履歴検索!$A370="","",INDEX(入力!$BV$3:$CN$1048576,MATCH(ROW(M370)-ROW(M$3),入力!$BB$3:$BB$1048576,0),MATCH(M$3,入力!$BV$2:$CN$2,0))),"")</f>
        <v/>
      </c>
      <c r="N370" s="75" t="str">
        <f>IFERROR(INDEX(入力!$BV$3:$CN$1048576,MATCH(ROW(N370)-ROW(N$3),入力!$BB$3:$BB$1048576,0),MATCH(N$3,入力!$BV$2:$CN$2,0)),"")</f>
        <v/>
      </c>
      <c r="O370" s="294" t="str">
        <f>IFERROR(INDEX(入力!$CJ$3:$CN$1048576,MATCH(ROW(O370)-ROW(O$3),入力!$BB$3:$BB$1048576,0),MATCH(O$3,入力!$CJ$2:$CN$2,0)),"")</f>
        <v/>
      </c>
      <c r="P370" s="294" t="str">
        <f>IFERROR(INDEX(入力!$CJ$3:$CN$1048576,MATCH(ROW(P370)-ROW(P$3),入力!$BB$3:$BB$1048576,0),MATCH(P$3,入力!$CJ$2:$CN$2,0)),"")</f>
        <v/>
      </c>
      <c r="Q370" s="294" t="str">
        <f>IFERROR(INDEX(入力!$BV$3:$CN$1048576,MATCH(ROW(Q370)-ROW(Q$3),入力!$BB$3:$BB$1048576,0),MATCH(Q$3,入力!$BV$2:$CN$2,0)),"")</f>
        <v/>
      </c>
      <c r="R370" s="77" t="str">
        <f>IFERROR(INDEX(入力!$BV$3:$CN$1048576,MATCH(ROW(R370)-ROW(R$3),入力!$BB$3:$BB$1048576,0),MATCH(R$3,入力!$BV$2:$CN$2,0)),"")</f>
        <v/>
      </c>
      <c r="S370" s="77" t="str">
        <f>IFERROR(INDEX(入力!$BV$3:$CN$1048576,MATCH(ROW(S370)-ROW(S$3),入力!$BB$3:$BB$1048576,0),MATCH(S$3,入力!$BV$2:$CN$2,0)),"")</f>
        <v/>
      </c>
      <c r="U370" s="28" t="str">
        <f>IF(Z370="","",COUNT($Z$4:Z370))</f>
        <v/>
      </c>
      <c r="V370" s="73" t="str">
        <f t="shared" si="6"/>
        <v/>
      </c>
      <c r="W370" s="113" t="str">
        <f>IF(OR($B370="",$B370=$B371),"",SUMIF($B$4:$B370,$B370,Q$4:Q370))</f>
        <v/>
      </c>
      <c r="X370" s="113" t="str">
        <f>IF(OR($B370="",$B370=$B371),"",SUMIF($B$4:$B370,$B370,K$4:K370)-Y370)</f>
        <v/>
      </c>
      <c r="Y370" s="113" t="str">
        <f>IF(OR($B370="",$B370=$B371),"",SUMIFS(K$4:K370,B$4:B370,$B370,F$4:F370,$Y$3))</f>
        <v/>
      </c>
      <c r="Z370" s="113" t="str">
        <f>IF(OR($B370="",$B370=$B371),"",SUMIF($B$4:$B370,$B370,S$4:S370))</f>
        <v/>
      </c>
    </row>
    <row r="371" spans="1:26" ht="25.05" customHeight="1" x14ac:dyDescent="0.2">
      <c r="A371" s="133" t="str">
        <f>IF(OR(B371="",AND(B370=B371,D370=D371)),"",MAX($A$4:A370)+1)</f>
        <v/>
      </c>
      <c r="B371" s="73" t="str">
        <f>IFERROR(INDEX(入力!$BV$3:$CN$1048576,MATCH(ROW(B371)-ROW(B$3),入力!$BB$3:$BB$1048576,0),MATCH(B$3,入力!$BV$2:$CN$2,0)),"")</f>
        <v/>
      </c>
      <c r="C371" s="74" t="str">
        <f>IFERROR(INDEX(入力!$BV$3:$CN$1048576,MATCH(ROW(C371)-ROW(C$3),入力!$BB$3:$BB$1048576,0),MATCH(C$3,入力!$BV$2:$CN$2,0)),"")</f>
        <v/>
      </c>
      <c r="D371" s="75" t="str">
        <f>IFERROR(INDEX(入力!$BO$3:$BO$1048576,MATCH(ROW(D371)-ROW(D$3),入力!$BB$3:$BB$1048576,0),0),"")</f>
        <v/>
      </c>
      <c r="E371" s="74" t="str">
        <f>IFERROR(INDEX(入力!$BV$3:$CN$1048576,MATCH(ROW(E371)-ROW(E$3),入力!$BB$3:$BB$1048576,0),MATCH(E$3,入力!$BV$2:$CN$2,0)),"")</f>
        <v/>
      </c>
      <c r="F371" s="74" t="str">
        <f>IFERROR(INDEX(入力!$BV$3:$CN$1048576,MATCH(ROW(F371)-ROW(F$3),入力!$BB$3:$BB$1048576,0),MATCH(F$3,入力!$BV$2:$CN$2,0)),"")</f>
        <v/>
      </c>
      <c r="G371" s="74" t="str">
        <f>IFERROR(INDEX(入力!$BV$3:$CN$1048576,MATCH(ROW(G371)-ROW(G$3),入力!$BB$3:$BB$1048576,0),MATCH(G$3,入力!$BV$2:$CN$2,0)),"")</f>
        <v/>
      </c>
      <c r="H371" s="75" t="str">
        <f>IFERROR(INDEX(入力!$BV$3:$CN$1048576,MATCH(ROW(H371)-ROW(H$3),入力!$BB$3:$BB$1048576,0),MATCH(H$3,入力!$BV$2:$CN$2,0)),"")</f>
        <v/>
      </c>
      <c r="I371" s="76" t="str">
        <f>IFERROR(INDEX(入力!$BV$3:$CN$1048576,MATCH(ROW(I371)-ROW(I$3),入力!$BB$3:$BB$1048576,0),MATCH(I$3,入力!$BV$2:$CN$2,0)),"")</f>
        <v/>
      </c>
      <c r="J371" s="75" t="str">
        <f>IFERROR(INDEX(入力!$BV$3:$CN$1048576,MATCH(ROW(J371)-ROW(J$3),入力!$BB$3:$BB$1048576,0),MATCH(J$3,入力!$BV$2:$CN$2,0)),"")</f>
        <v/>
      </c>
      <c r="K371" s="75" t="str">
        <f>IFERROR(INDEX(入力!$BV$3:$CN$1048576,MATCH(ROW(K371)-ROW(K$3),入力!$BB$3:$BB$1048576,0),MATCH(K$3,入力!$BV$2:$CN$2,0)),"")</f>
        <v/>
      </c>
      <c r="L371" s="75" t="str">
        <f>IFERROR(INDEX(入力!$BV$3:$CN$1048576,MATCH(ROW(L371)-ROW(L$3),入力!$BB$3:$BB$1048576,0),MATCH(L$3,入力!$BV$2:$CN$2,0)),"")</f>
        <v/>
      </c>
      <c r="M371" s="117" t="str">
        <f>IFERROR(IF(履歴検索!$A371="","",INDEX(入力!$BV$3:$CN$1048576,MATCH(ROW(M371)-ROW(M$3),入力!$BB$3:$BB$1048576,0),MATCH(M$3,入力!$BV$2:$CN$2,0))),"")</f>
        <v/>
      </c>
      <c r="N371" s="75" t="str">
        <f>IFERROR(INDEX(入力!$BV$3:$CN$1048576,MATCH(ROW(N371)-ROW(N$3),入力!$BB$3:$BB$1048576,0),MATCH(N$3,入力!$BV$2:$CN$2,0)),"")</f>
        <v/>
      </c>
      <c r="O371" s="294" t="str">
        <f>IFERROR(INDEX(入力!$CJ$3:$CN$1048576,MATCH(ROW(O371)-ROW(O$3),入力!$BB$3:$BB$1048576,0),MATCH(O$3,入力!$CJ$2:$CN$2,0)),"")</f>
        <v/>
      </c>
      <c r="P371" s="294" t="str">
        <f>IFERROR(INDEX(入力!$CJ$3:$CN$1048576,MATCH(ROW(P371)-ROW(P$3),入力!$BB$3:$BB$1048576,0),MATCH(P$3,入力!$CJ$2:$CN$2,0)),"")</f>
        <v/>
      </c>
      <c r="Q371" s="294" t="str">
        <f>IFERROR(INDEX(入力!$BV$3:$CN$1048576,MATCH(ROW(Q371)-ROW(Q$3),入力!$BB$3:$BB$1048576,0),MATCH(Q$3,入力!$BV$2:$CN$2,0)),"")</f>
        <v/>
      </c>
      <c r="R371" s="77" t="str">
        <f>IFERROR(INDEX(入力!$BV$3:$CN$1048576,MATCH(ROW(R371)-ROW(R$3),入力!$BB$3:$BB$1048576,0),MATCH(R$3,入力!$BV$2:$CN$2,0)),"")</f>
        <v/>
      </c>
      <c r="S371" s="77" t="str">
        <f>IFERROR(INDEX(入力!$BV$3:$CN$1048576,MATCH(ROW(S371)-ROW(S$3),入力!$BB$3:$BB$1048576,0),MATCH(S$3,入力!$BV$2:$CN$2,0)),"")</f>
        <v/>
      </c>
      <c r="U371" s="28" t="str">
        <f>IF(Z371="","",COUNT($Z$4:Z371))</f>
        <v/>
      </c>
      <c r="V371" s="73" t="str">
        <f t="shared" si="6"/>
        <v/>
      </c>
      <c r="W371" s="113" t="str">
        <f>IF(OR($B371="",$B371=$B372),"",SUMIF($B$4:$B371,$B371,Q$4:Q371))</f>
        <v/>
      </c>
      <c r="X371" s="113" t="str">
        <f>IF(OR($B371="",$B371=$B372),"",SUMIF($B$4:$B371,$B371,K$4:K371)-Y371)</f>
        <v/>
      </c>
      <c r="Y371" s="113" t="str">
        <f>IF(OR($B371="",$B371=$B372),"",SUMIFS(K$4:K371,B$4:B371,$B371,F$4:F371,$Y$3))</f>
        <v/>
      </c>
      <c r="Z371" s="113" t="str">
        <f>IF(OR($B371="",$B371=$B372),"",SUMIF($B$4:$B371,$B371,S$4:S371))</f>
        <v/>
      </c>
    </row>
    <row r="372" spans="1:26" ht="25.05" customHeight="1" x14ac:dyDescent="0.2">
      <c r="A372" s="133" t="str">
        <f>IF(OR(B372="",AND(B371=B372,D371=D372)),"",MAX($A$4:A371)+1)</f>
        <v/>
      </c>
      <c r="B372" s="73" t="str">
        <f>IFERROR(INDEX(入力!$BV$3:$CN$1048576,MATCH(ROW(B372)-ROW(B$3),入力!$BB$3:$BB$1048576,0),MATCH(B$3,入力!$BV$2:$CN$2,0)),"")</f>
        <v/>
      </c>
      <c r="C372" s="74" t="str">
        <f>IFERROR(INDEX(入力!$BV$3:$CN$1048576,MATCH(ROW(C372)-ROW(C$3),入力!$BB$3:$BB$1048576,0),MATCH(C$3,入力!$BV$2:$CN$2,0)),"")</f>
        <v/>
      </c>
      <c r="D372" s="75" t="str">
        <f>IFERROR(INDEX(入力!$BO$3:$BO$1048576,MATCH(ROW(D372)-ROW(D$3),入力!$BB$3:$BB$1048576,0),0),"")</f>
        <v/>
      </c>
      <c r="E372" s="74" t="str">
        <f>IFERROR(INDEX(入力!$BV$3:$CN$1048576,MATCH(ROW(E372)-ROW(E$3),入力!$BB$3:$BB$1048576,0),MATCH(E$3,入力!$BV$2:$CN$2,0)),"")</f>
        <v/>
      </c>
      <c r="F372" s="74" t="str">
        <f>IFERROR(INDEX(入力!$BV$3:$CN$1048576,MATCH(ROW(F372)-ROW(F$3),入力!$BB$3:$BB$1048576,0),MATCH(F$3,入力!$BV$2:$CN$2,0)),"")</f>
        <v/>
      </c>
      <c r="G372" s="74" t="str">
        <f>IFERROR(INDEX(入力!$BV$3:$CN$1048576,MATCH(ROW(G372)-ROW(G$3),入力!$BB$3:$BB$1048576,0),MATCH(G$3,入力!$BV$2:$CN$2,0)),"")</f>
        <v/>
      </c>
      <c r="H372" s="75" t="str">
        <f>IFERROR(INDEX(入力!$BV$3:$CN$1048576,MATCH(ROW(H372)-ROW(H$3),入力!$BB$3:$BB$1048576,0),MATCH(H$3,入力!$BV$2:$CN$2,0)),"")</f>
        <v/>
      </c>
      <c r="I372" s="76" t="str">
        <f>IFERROR(INDEX(入力!$BV$3:$CN$1048576,MATCH(ROW(I372)-ROW(I$3),入力!$BB$3:$BB$1048576,0),MATCH(I$3,入力!$BV$2:$CN$2,0)),"")</f>
        <v/>
      </c>
      <c r="J372" s="75" t="str">
        <f>IFERROR(INDEX(入力!$BV$3:$CN$1048576,MATCH(ROW(J372)-ROW(J$3),入力!$BB$3:$BB$1048576,0),MATCH(J$3,入力!$BV$2:$CN$2,0)),"")</f>
        <v/>
      </c>
      <c r="K372" s="75" t="str">
        <f>IFERROR(INDEX(入力!$BV$3:$CN$1048576,MATCH(ROW(K372)-ROW(K$3),入力!$BB$3:$BB$1048576,0),MATCH(K$3,入力!$BV$2:$CN$2,0)),"")</f>
        <v/>
      </c>
      <c r="L372" s="75" t="str">
        <f>IFERROR(INDEX(入力!$BV$3:$CN$1048576,MATCH(ROW(L372)-ROW(L$3),入力!$BB$3:$BB$1048576,0),MATCH(L$3,入力!$BV$2:$CN$2,0)),"")</f>
        <v/>
      </c>
      <c r="M372" s="117" t="str">
        <f>IFERROR(IF(履歴検索!$A372="","",INDEX(入力!$BV$3:$CN$1048576,MATCH(ROW(M372)-ROW(M$3),入力!$BB$3:$BB$1048576,0),MATCH(M$3,入力!$BV$2:$CN$2,0))),"")</f>
        <v/>
      </c>
      <c r="N372" s="75" t="str">
        <f>IFERROR(INDEX(入力!$BV$3:$CN$1048576,MATCH(ROW(N372)-ROW(N$3),入力!$BB$3:$BB$1048576,0),MATCH(N$3,入力!$BV$2:$CN$2,0)),"")</f>
        <v/>
      </c>
      <c r="O372" s="294" t="str">
        <f>IFERROR(INDEX(入力!$CJ$3:$CN$1048576,MATCH(ROW(O372)-ROW(O$3),入力!$BB$3:$BB$1048576,0),MATCH(O$3,入力!$CJ$2:$CN$2,0)),"")</f>
        <v/>
      </c>
      <c r="P372" s="294" t="str">
        <f>IFERROR(INDEX(入力!$CJ$3:$CN$1048576,MATCH(ROW(P372)-ROW(P$3),入力!$BB$3:$BB$1048576,0),MATCH(P$3,入力!$CJ$2:$CN$2,0)),"")</f>
        <v/>
      </c>
      <c r="Q372" s="294" t="str">
        <f>IFERROR(INDEX(入力!$BV$3:$CN$1048576,MATCH(ROW(Q372)-ROW(Q$3),入力!$BB$3:$BB$1048576,0),MATCH(Q$3,入力!$BV$2:$CN$2,0)),"")</f>
        <v/>
      </c>
      <c r="R372" s="77" t="str">
        <f>IFERROR(INDEX(入力!$BV$3:$CN$1048576,MATCH(ROW(R372)-ROW(R$3),入力!$BB$3:$BB$1048576,0),MATCH(R$3,入力!$BV$2:$CN$2,0)),"")</f>
        <v/>
      </c>
      <c r="S372" s="77" t="str">
        <f>IFERROR(INDEX(入力!$BV$3:$CN$1048576,MATCH(ROW(S372)-ROW(S$3),入力!$BB$3:$BB$1048576,0),MATCH(S$3,入力!$BV$2:$CN$2,0)),"")</f>
        <v/>
      </c>
      <c r="U372" s="28" t="str">
        <f>IF(Z372="","",COUNT($Z$4:Z372))</f>
        <v/>
      </c>
      <c r="V372" s="73" t="str">
        <f t="shared" si="6"/>
        <v/>
      </c>
      <c r="W372" s="113" t="str">
        <f>IF(OR($B372="",$B372=$B373),"",SUMIF($B$4:$B372,$B372,Q$4:Q372))</f>
        <v/>
      </c>
      <c r="X372" s="113" t="str">
        <f>IF(OR($B372="",$B372=$B373),"",SUMIF($B$4:$B372,$B372,K$4:K372)-Y372)</f>
        <v/>
      </c>
      <c r="Y372" s="113" t="str">
        <f>IF(OR($B372="",$B372=$B373),"",SUMIFS(K$4:K372,B$4:B372,$B372,F$4:F372,$Y$3))</f>
        <v/>
      </c>
      <c r="Z372" s="113" t="str">
        <f>IF(OR($B372="",$B372=$B373),"",SUMIF($B$4:$B372,$B372,S$4:S372))</f>
        <v/>
      </c>
    </row>
    <row r="373" spans="1:26" ht="25.05" customHeight="1" x14ac:dyDescent="0.2">
      <c r="A373" s="133" t="str">
        <f>IF(OR(B373="",AND(B372=B373,D372=D373)),"",MAX($A$4:A372)+1)</f>
        <v/>
      </c>
      <c r="B373" s="73" t="str">
        <f>IFERROR(INDEX(入力!$BV$3:$CN$1048576,MATCH(ROW(B373)-ROW(B$3),入力!$BB$3:$BB$1048576,0),MATCH(B$3,入力!$BV$2:$CN$2,0)),"")</f>
        <v/>
      </c>
      <c r="C373" s="74" t="str">
        <f>IFERROR(INDEX(入力!$BV$3:$CN$1048576,MATCH(ROW(C373)-ROW(C$3),入力!$BB$3:$BB$1048576,0),MATCH(C$3,入力!$BV$2:$CN$2,0)),"")</f>
        <v/>
      </c>
      <c r="D373" s="75" t="str">
        <f>IFERROR(INDEX(入力!$BO$3:$BO$1048576,MATCH(ROW(D373)-ROW(D$3),入力!$BB$3:$BB$1048576,0),0),"")</f>
        <v/>
      </c>
      <c r="E373" s="74" t="str">
        <f>IFERROR(INDEX(入力!$BV$3:$CN$1048576,MATCH(ROW(E373)-ROW(E$3),入力!$BB$3:$BB$1048576,0),MATCH(E$3,入力!$BV$2:$CN$2,0)),"")</f>
        <v/>
      </c>
      <c r="F373" s="74" t="str">
        <f>IFERROR(INDEX(入力!$BV$3:$CN$1048576,MATCH(ROW(F373)-ROW(F$3),入力!$BB$3:$BB$1048576,0),MATCH(F$3,入力!$BV$2:$CN$2,0)),"")</f>
        <v/>
      </c>
      <c r="G373" s="74" t="str">
        <f>IFERROR(INDEX(入力!$BV$3:$CN$1048576,MATCH(ROW(G373)-ROW(G$3),入力!$BB$3:$BB$1048576,0),MATCH(G$3,入力!$BV$2:$CN$2,0)),"")</f>
        <v/>
      </c>
      <c r="H373" s="75" t="str">
        <f>IFERROR(INDEX(入力!$BV$3:$CN$1048576,MATCH(ROW(H373)-ROW(H$3),入力!$BB$3:$BB$1048576,0),MATCH(H$3,入力!$BV$2:$CN$2,0)),"")</f>
        <v/>
      </c>
      <c r="I373" s="76" t="str">
        <f>IFERROR(INDEX(入力!$BV$3:$CN$1048576,MATCH(ROW(I373)-ROW(I$3),入力!$BB$3:$BB$1048576,0),MATCH(I$3,入力!$BV$2:$CN$2,0)),"")</f>
        <v/>
      </c>
      <c r="J373" s="75" t="str">
        <f>IFERROR(INDEX(入力!$BV$3:$CN$1048576,MATCH(ROW(J373)-ROW(J$3),入力!$BB$3:$BB$1048576,0),MATCH(J$3,入力!$BV$2:$CN$2,0)),"")</f>
        <v/>
      </c>
      <c r="K373" s="75" t="str">
        <f>IFERROR(INDEX(入力!$BV$3:$CN$1048576,MATCH(ROW(K373)-ROW(K$3),入力!$BB$3:$BB$1048576,0),MATCH(K$3,入力!$BV$2:$CN$2,0)),"")</f>
        <v/>
      </c>
      <c r="L373" s="75" t="str">
        <f>IFERROR(INDEX(入力!$BV$3:$CN$1048576,MATCH(ROW(L373)-ROW(L$3),入力!$BB$3:$BB$1048576,0),MATCH(L$3,入力!$BV$2:$CN$2,0)),"")</f>
        <v/>
      </c>
      <c r="M373" s="117" t="str">
        <f>IFERROR(IF(履歴検索!$A373="","",INDEX(入力!$BV$3:$CN$1048576,MATCH(ROW(M373)-ROW(M$3),入力!$BB$3:$BB$1048576,0),MATCH(M$3,入力!$BV$2:$CN$2,0))),"")</f>
        <v/>
      </c>
      <c r="N373" s="75" t="str">
        <f>IFERROR(INDEX(入力!$BV$3:$CN$1048576,MATCH(ROW(N373)-ROW(N$3),入力!$BB$3:$BB$1048576,0),MATCH(N$3,入力!$BV$2:$CN$2,0)),"")</f>
        <v/>
      </c>
      <c r="O373" s="294" t="str">
        <f>IFERROR(INDEX(入力!$CJ$3:$CN$1048576,MATCH(ROW(O373)-ROW(O$3),入力!$BB$3:$BB$1048576,0),MATCH(O$3,入力!$CJ$2:$CN$2,0)),"")</f>
        <v/>
      </c>
      <c r="P373" s="294" t="str">
        <f>IFERROR(INDEX(入力!$CJ$3:$CN$1048576,MATCH(ROW(P373)-ROW(P$3),入力!$BB$3:$BB$1048576,0),MATCH(P$3,入力!$CJ$2:$CN$2,0)),"")</f>
        <v/>
      </c>
      <c r="Q373" s="294" t="str">
        <f>IFERROR(INDEX(入力!$BV$3:$CN$1048576,MATCH(ROW(Q373)-ROW(Q$3),入力!$BB$3:$BB$1048576,0),MATCH(Q$3,入力!$BV$2:$CN$2,0)),"")</f>
        <v/>
      </c>
      <c r="R373" s="77" t="str">
        <f>IFERROR(INDEX(入力!$BV$3:$CN$1048576,MATCH(ROW(R373)-ROW(R$3),入力!$BB$3:$BB$1048576,0),MATCH(R$3,入力!$BV$2:$CN$2,0)),"")</f>
        <v/>
      </c>
      <c r="S373" s="77" t="str">
        <f>IFERROR(INDEX(入力!$BV$3:$CN$1048576,MATCH(ROW(S373)-ROW(S$3),入力!$BB$3:$BB$1048576,0),MATCH(S$3,入力!$BV$2:$CN$2,0)),"")</f>
        <v/>
      </c>
      <c r="U373" s="28" t="str">
        <f>IF(Z373="","",COUNT($Z$4:Z373))</f>
        <v/>
      </c>
      <c r="V373" s="73" t="str">
        <f t="shared" si="6"/>
        <v/>
      </c>
      <c r="W373" s="113" t="str">
        <f>IF(OR($B373="",$B373=$B374),"",SUMIF($B$4:$B373,$B373,Q$4:Q373))</f>
        <v/>
      </c>
      <c r="X373" s="113" t="str">
        <f>IF(OR($B373="",$B373=$B374),"",SUMIF($B$4:$B373,$B373,K$4:K373)-Y373)</f>
        <v/>
      </c>
      <c r="Y373" s="113" t="str">
        <f>IF(OR($B373="",$B373=$B374),"",SUMIFS(K$4:K373,B$4:B373,$B373,F$4:F373,$Y$3))</f>
        <v/>
      </c>
      <c r="Z373" s="113" t="str">
        <f>IF(OR($B373="",$B373=$B374),"",SUMIF($B$4:$B373,$B373,S$4:S373))</f>
        <v/>
      </c>
    </row>
    <row r="374" spans="1:26" ht="25.05" customHeight="1" x14ac:dyDescent="0.2">
      <c r="A374" s="133" t="str">
        <f>IF(OR(B374="",AND(B373=B374,D373=D374)),"",MAX($A$4:A373)+1)</f>
        <v/>
      </c>
      <c r="B374" s="73" t="str">
        <f>IFERROR(INDEX(入力!$BV$3:$CN$1048576,MATCH(ROW(B374)-ROW(B$3),入力!$BB$3:$BB$1048576,0),MATCH(B$3,入力!$BV$2:$CN$2,0)),"")</f>
        <v/>
      </c>
      <c r="C374" s="74" t="str">
        <f>IFERROR(INDEX(入力!$BV$3:$CN$1048576,MATCH(ROW(C374)-ROW(C$3),入力!$BB$3:$BB$1048576,0),MATCH(C$3,入力!$BV$2:$CN$2,0)),"")</f>
        <v/>
      </c>
      <c r="D374" s="75" t="str">
        <f>IFERROR(INDEX(入力!$BO$3:$BO$1048576,MATCH(ROW(D374)-ROW(D$3),入力!$BB$3:$BB$1048576,0),0),"")</f>
        <v/>
      </c>
      <c r="E374" s="74" t="str">
        <f>IFERROR(INDEX(入力!$BV$3:$CN$1048576,MATCH(ROW(E374)-ROW(E$3),入力!$BB$3:$BB$1048576,0),MATCH(E$3,入力!$BV$2:$CN$2,0)),"")</f>
        <v/>
      </c>
      <c r="F374" s="74" t="str">
        <f>IFERROR(INDEX(入力!$BV$3:$CN$1048576,MATCH(ROW(F374)-ROW(F$3),入力!$BB$3:$BB$1048576,0),MATCH(F$3,入力!$BV$2:$CN$2,0)),"")</f>
        <v/>
      </c>
      <c r="G374" s="74" t="str">
        <f>IFERROR(INDEX(入力!$BV$3:$CN$1048576,MATCH(ROW(G374)-ROW(G$3),入力!$BB$3:$BB$1048576,0),MATCH(G$3,入力!$BV$2:$CN$2,0)),"")</f>
        <v/>
      </c>
      <c r="H374" s="75" t="str">
        <f>IFERROR(INDEX(入力!$BV$3:$CN$1048576,MATCH(ROW(H374)-ROW(H$3),入力!$BB$3:$BB$1048576,0),MATCH(H$3,入力!$BV$2:$CN$2,0)),"")</f>
        <v/>
      </c>
      <c r="I374" s="76" t="str">
        <f>IFERROR(INDEX(入力!$BV$3:$CN$1048576,MATCH(ROW(I374)-ROW(I$3),入力!$BB$3:$BB$1048576,0),MATCH(I$3,入力!$BV$2:$CN$2,0)),"")</f>
        <v/>
      </c>
      <c r="J374" s="75" t="str">
        <f>IFERROR(INDEX(入力!$BV$3:$CN$1048576,MATCH(ROW(J374)-ROW(J$3),入力!$BB$3:$BB$1048576,0),MATCH(J$3,入力!$BV$2:$CN$2,0)),"")</f>
        <v/>
      </c>
      <c r="K374" s="75" t="str">
        <f>IFERROR(INDEX(入力!$BV$3:$CN$1048576,MATCH(ROW(K374)-ROW(K$3),入力!$BB$3:$BB$1048576,0),MATCH(K$3,入力!$BV$2:$CN$2,0)),"")</f>
        <v/>
      </c>
      <c r="L374" s="75" t="str">
        <f>IFERROR(INDEX(入力!$BV$3:$CN$1048576,MATCH(ROW(L374)-ROW(L$3),入力!$BB$3:$BB$1048576,0),MATCH(L$3,入力!$BV$2:$CN$2,0)),"")</f>
        <v/>
      </c>
      <c r="M374" s="117" t="str">
        <f>IFERROR(IF(履歴検索!$A374="","",INDEX(入力!$BV$3:$CN$1048576,MATCH(ROW(M374)-ROW(M$3),入力!$BB$3:$BB$1048576,0),MATCH(M$3,入力!$BV$2:$CN$2,0))),"")</f>
        <v/>
      </c>
      <c r="N374" s="75" t="str">
        <f>IFERROR(INDEX(入力!$BV$3:$CN$1048576,MATCH(ROW(N374)-ROW(N$3),入力!$BB$3:$BB$1048576,0),MATCH(N$3,入力!$BV$2:$CN$2,0)),"")</f>
        <v/>
      </c>
      <c r="O374" s="294" t="str">
        <f>IFERROR(INDEX(入力!$CJ$3:$CN$1048576,MATCH(ROW(O374)-ROW(O$3),入力!$BB$3:$BB$1048576,0),MATCH(O$3,入力!$CJ$2:$CN$2,0)),"")</f>
        <v/>
      </c>
      <c r="P374" s="294" t="str">
        <f>IFERROR(INDEX(入力!$CJ$3:$CN$1048576,MATCH(ROW(P374)-ROW(P$3),入力!$BB$3:$BB$1048576,0),MATCH(P$3,入力!$CJ$2:$CN$2,0)),"")</f>
        <v/>
      </c>
      <c r="Q374" s="294" t="str">
        <f>IFERROR(INDEX(入力!$BV$3:$CN$1048576,MATCH(ROW(Q374)-ROW(Q$3),入力!$BB$3:$BB$1048576,0),MATCH(Q$3,入力!$BV$2:$CN$2,0)),"")</f>
        <v/>
      </c>
      <c r="R374" s="77" t="str">
        <f>IFERROR(INDEX(入力!$BV$3:$CN$1048576,MATCH(ROW(R374)-ROW(R$3),入力!$BB$3:$BB$1048576,0),MATCH(R$3,入力!$BV$2:$CN$2,0)),"")</f>
        <v/>
      </c>
      <c r="S374" s="77" t="str">
        <f>IFERROR(INDEX(入力!$BV$3:$CN$1048576,MATCH(ROW(S374)-ROW(S$3),入力!$BB$3:$BB$1048576,0),MATCH(S$3,入力!$BV$2:$CN$2,0)),"")</f>
        <v/>
      </c>
      <c r="U374" s="28" t="str">
        <f>IF(Z374="","",COUNT($Z$4:Z374))</f>
        <v/>
      </c>
      <c r="V374" s="73" t="str">
        <f t="shared" si="6"/>
        <v/>
      </c>
      <c r="W374" s="113" t="str">
        <f>IF(OR($B374="",$B374=$B375),"",SUMIF($B$4:$B374,$B374,Q$4:Q374))</f>
        <v/>
      </c>
      <c r="X374" s="113" t="str">
        <f>IF(OR($B374="",$B374=$B375),"",SUMIF($B$4:$B374,$B374,K$4:K374)-Y374)</f>
        <v/>
      </c>
      <c r="Y374" s="113" t="str">
        <f>IF(OR($B374="",$B374=$B375),"",SUMIFS(K$4:K374,B$4:B374,$B374,F$4:F374,$Y$3))</f>
        <v/>
      </c>
      <c r="Z374" s="113" t="str">
        <f>IF(OR($B374="",$B374=$B375),"",SUMIF($B$4:$B374,$B374,S$4:S374))</f>
        <v/>
      </c>
    </row>
    <row r="375" spans="1:26" ht="25.05" customHeight="1" x14ac:dyDescent="0.2">
      <c r="A375" s="133" t="str">
        <f>IF(OR(B375="",AND(B374=B375,D374=D375)),"",MAX($A$4:A374)+1)</f>
        <v/>
      </c>
      <c r="B375" s="73" t="str">
        <f>IFERROR(INDEX(入力!$BV$3:$CN$1048576,MATCH(ROW(B375)-ROW(B$3),入力!$BB$3:$BB$1048576,0),MATCH(B$3,入力!$BV$2:$CN$2,0)),"")</f>
        <v/>
      </c>
      <c r="C375" s="74" t="str">
        <f>IFERROR(INDEX(入力!$BV$3:$CN$1048576,MATCH(ROW(C375)-ROW(C$3),入力!$BB$3:$BB$1048576,0),MATCH(C$3,入力!$BV$2:$CN$2,0)),"")</f>
        <v/>
      </c>
      <c r="D375" s="75" t="str">
        <f>IFERROR(INDEX(入力!$BO$3:$BO$1048576,MATCH(ROW(D375)-ROW(D$3),入力!$BB$3:$BB$1048576,0),0),"")</f>
        <v/>
      </c>
      <c r="E375" s="74" t="str">
        <f>IFERROR(INDEX(入力!$BV$3:$CN$1048576,MATCH(ROW(E375)-ROW(E$3),入力!$BB$3:$BB$1048576,0),MATCH(E$3,入力!$BV$2:$CN$2,0)),"")</f>
        <v/>
      </c>
      <c r="F375" s="74" t="str">
        <f>IFERROR(INDEX(入力!$BV$3:$CN$1048576,MATCH(ROW(F375)-ROW(F$3),入力!$BB$3:$BB$1048576,0),MATCH(F$3,入力!$BV$2:$CN$2,0)),"")</f>
        <v/>
      </c>
      <c r="G375" s="74" t="str">
        <f>IFERROR(INDEX(入力!$BV$3:$CN$1048576,MATCH(ROW(G375)-ROW(G$3),入力!$BB$3:$BB$1048576,0),MATCH(G$3,入力!$BV$2:$CN$2,0)),"")</f>
        <v/>
      </c>
      <c r="H375" s="75" t="str">
        <f>IFERROR(INDEX(入力!$BV$3:$CN$1048576,MATCH(ROW(H375)-ROW(H$3),入力!$BB$3:$BB$1048576,0),MATCH(H$3,入力!$BV$2:$CN$2,0)),"")</f>
        <v/>
      </c>
      <c r="I375" s="76" t="str">
        <f>IFERROR(INDEX(入力!$BV$3:$CN$1048576,MATCH(ROW(I375)-ROW(I$3),入力!$BB$3:$BB$1048576,0),MATCH(I$3,入力!$BV$2:$CN$2,0)),"")</f>
        <v/>
      </c>
      <c r="J375" s="75" t="str">
        <f>IFERROR(INDEX(入力!$BV$3:$CN$1048576,MATCH(ROW(J375)-ROW(J$3),入力!$BB$3:$BB$1048576,0),MATCH(J$3,入力!$BV$2:$CN$2,0)),"")</f>
        <v/>
      </c>
      <c r="K375" s="75" t="str">
        <f>IFERROR(INDEX(入力!$BV$3:$CN$1048576,MATCH(ROW(K375)-ROW(K$3),入力!$BB$3:$BB$1048576,0),MATCH(K$3,入力!$BV$2:$CN$2,0)),"")</f>
        <v/>
      </c>
      <c r="L375" s="75" t="str">
        <f>IFERROR(INDEX(入力!$BV$3:$CN$1048576,MATCH(ROW(L375)-ROW(L$3),入力!$BB$3:$BB$1048576,0),MATCH(L$3,入力!$BV$2:$CN$2,0)),"")</f>
        <v/>
      </c>
      <c r="M375" s="117" t="str">
        <f>IFERROR(IF(履歴検索!$A375="","",INDEX(入力!$BV$3:$CN$1048576,MATCH(ROW(M375)-ROW(M$3),入力!$BB$3:$BB$1048576,0),MATCH(M$3,入力!$BV$2:$CN$2,0))),"")</f>
        <v/>
      </c>
      <c r="N375" s="75" t="str">
        <f>IFERROR(INDEX(入力!$BV$3:$CN$1048576,MATCH(ROW(N375)-ROW(N$3),入力!$BB$3:$BB$1048576,0),MATCH(N$3,入力!$BV$2:$CN$2,0)),"")</f>
        <v/>
      </c>
      <c r="O375" s="294" t="str">
        <f>IFERROR(INDEX(入力!$CJ$3:$CN$1048576,MATCH(ROW(O375)-ROW(O$3),入力!$BB$3:$BB$1048576,0),MATCH(O$3,入力!$CJ$2:$CN$2,0)),"")</f>
        <v/>
      </c>
      <c r="P375" s="294" t="str">
        <f>IFERROR(INDEX(入力!$CJ$3:$CN$1048576,MATCH(ROW(P375)-ROW(P$3),入力!$BB$3:$BB$1048576,0),MATCH(P$3,入力!$CJ$2:$CN$2,0)),"")</f>
        <v/>
      </c>
      <c r="Q375" s="294" t="str">
        <f>IFERROR(INDEX(入力!$BV$3:$CN$1048576,MATCH(ROW(Q375)-ROW(Q$3),入力!$BB$3:$BB$1048576,0),MATCH(Q$3,入力!$BV$2:$CN$2,0)),"")</f>
        <v/>
      </c>
      <c r="R375" s="77" t="str">
        <f>IFERROR(INDEX(入力!$BV$3:$CN$1048576,MATCH(ROW(R375)-ROW(R$3),入力!$BB$3:$BB$1048576,0),MATCH(R$3,入力!$BV$2:$CN$2,0)),"")</f>
        <v/>
      </c>
      <c r="S375" s="77" t="str">
        <f>IFERROR(INDEX(入力!$BV$3:$CN$1048576,MATCH(ROW(S375)-ROW(S$3),入力!$BB$3:$BB$1048576,0),MATCH(S$3,入力!$BV$2:$CN$2,0)),"")</f>
        <v/>
      </c>
      <c r="U375" s="28" t="str">
        <f>IF(Z375="","",COUNT($Z$4:Z375))</f>
        <v/>
      </c>
      <c r="V375" s="73" t="str">
        <f t="shared" si="6"/>
        <v/>
      </c>
      <c r="W375" s="113" t="str">
        <f>IF(OR($B375="",$B375=$B376),"",SUMIF($B$4:$B375,$B375,Q$4:Q375))</f>
        <v/>
      </c>
      <c r="X375" s="113" t="str">
        <f>IF(OR($B375="",$B375=$B376),"",SUMIF($B$4:$B375,$B375,K$4:K375)-Y375)</f>
        <v/>
      </c>
      <c r="Y375" s="113" t="str">
        <f>IF(OR($B375="",$B375=$B376),"",SUMIFS(K$4:K375,B$4:B375,$B375,F$4:F375,$Y$3))</f>
        <v/>
      </c>
      <c r="Z375" s="113" t="str">
        <f>IF(OR($B375="",$B375=$B376),"",SUMIF($B$4:$B375,$B375,S$4:S375))</f>
        <v/>
      </c>
    </row>
    <row r="376" spans="1:26" ht="25.05" customHeight="1" x14ac:dyDescent="0.2">
      <c r="A376" s="133" t="str">
        <f>IF(OR(B376="",AND(B375=B376,D375=D376)),"",MAX($A$4:A375)+1)</f>
        <v/>
      </c>
      <c r="B376" s="73" t="str">
        <f>IFERROR(INDEX(入力!$BV$3:$CN$1048576,MATCH(ROW(B376)-ROW(B$3),入力!$BB$3:$BB$1048576,0),MATCH(B$3,入力!$BV$2:$CN$2,0)),"")</f>
        <v/>
      </c>
      <c r="C376" s="74" t="str">
        <f>IFERROR(INDEX(入力!$BV$3:$CN$1048576,MATCH(ROW(C376)-ROW(C$3),入力!$BB$3:$BB$1048576,0),MATCH(C$3,入力!$BV$2:$CN$2,0)),"")</f>
        <v/>
      </c>
      <c r="D376" s="75" t="str">
        <f>IFERROR(INDEX(入力!$BO$3:$BO$1048576,MATCH(ROW(D376)-ROW(D$3),入力!$BB$3:$BB$1048576,0),0),"")</f>
        <v/>
      </c>
      <c r="E376" s="74" t="str">
        <f>IFERROR(INDEX(入力!$BV$3:$CN$1048576,MATCH(ROW(E376)-ROW(E$3),入力!$BB$3:$BB$1048576,0),MATCH(E$3,入力!$BV$2:$CN$2,0)),"")</f>
        <v/>
      </c>
      <c r="F376" s="74" t="str">
        <f>IFERROR(INDEX(入力!$BV$3:$CN$1048576,MATCH(ROW(F376)-ROW(F$3),入力!$BB$3:$BB$1048576,0),MATCH(F$3,入力!$BV$2:$CN$2,0)),"")</f>
        <v/>
      </c>
      <c r="G376" s="74" t="str">
        <f>IFERROR(INDEX(入力!$BV$3:$CN$1048576,MATCH(ROW(G376)-ROW(G$3),入力!$BB$3:$BB$1048576,0),MATCH(G$3,入力!$BV$2:$CN$2,0)),"")</f>
        <v/>
      </c>
      <c r="H376" s="75" t="str">
        <f>IFERROR(INDEX(入力!$BV$3:$CN$1048576,MATCH(ROW(H376)-ROW(H$3),入力!$BB$3:$BB$1048576,0),MATCH(H$3,入力!$BV$2:$CN$2,0)),"")</f>
        <v/>
      </c>
      <c r="I376" s="76" t="str">
        <f>IFERROR(INDEX(入力!$BV$3:$CN$1048576,MATCH(ROW(I376)-ROW(I$3),入力!$BB$3:$BB$1048576,0),MATCH(I$3,入力!$BV$2:$CN$2,0)),"")</f>
        <v/>
      </c>
      <c r="J376" s="75" t="str">
        <f>IFERROR(INDEX(入力!$BV$3:$CN$1048576,MATCH(ROW(J376)-ROW(J$3),入力!$BB$3:$BB$1048576,0),MATCH(J$3,入力!$BV$2:$CN$2,0)),"")</f>
        <v/>
      </c>
      <c r="K376" s="75" t="str">
        <f>IFERROR(INDEX(入力!$BV$3:$CN$1048576,MATCH(ROW(K376)-ROW(K$3),入力!$BB$3:$BB$1048576,0),MATCH(K$3,入力!$BV$2:$CN$2,0)),"")</f>
        <v/>
      </c>
      <c r="L376" s="75" t="str">
        <f>IFERROR(INDEX(入力!$BV$3:$CN$1048576,MATCH(ROW(L376)-ROW(L$3),入力!$BB$3:$BB$1048576,0),MATCH(L$3,入力!$BV$2:$CN$2,0)),"")</f>
        <v/>
      </c>
      <c r="M376" s="117" t="str">
        <f>IFERROR(IF(履歴検索!$A376="","",INDEX(入力!$BV$3:$CN$1048576,MATCH(ROW(M376)-ROW(M$3),入力!$BB$3:$BB$1048576,0),MATCH(M$3,入力!$BV$2:$CN$2,0))),"")</f>
        <v/>
      </c>
      <c r="N376" s="75" t="str">
        <f>IFERROR(INDEX(入力!$BV$3:$CN$1048576,MATCH(ROW(N376)-ROW(N$3),入力!$BB$3:$BB$1048576,0),MATCH(N$3,入力!$BV$2:$CN$2,0)),"")</f>
        <v/>
      </c>
      <c r="O376" s="294" t="str">
        <f>IFERROR(INDEX(入力!$CJ$3:$CN$1048576,MATCH(ROW(O376)-ROW(O$3),入力!$BB$3:$BB$1048576,0),MATCH(O$3,入力!$CJ$2:$CN$2,0)),"")</f>
        <v/>
      </c>
      <c r="P376" s="294" t="str">
        <f>IFERROR(INDEX(入力!$CJ$3:$CN$1048576,MATCH(ROW(P376)-ROW(P$3),入力!$BB$3:$BB$1048576,0),MATCH(P$3,入力!$CJ$2:$CN$2,0)),"")</f>
        <v/>
      </c>
      <c r="Q376" s="294" t="str">
        <f>IFERROR(INDEX(入力!$BV$3:$CN$1048576,MATCH(ROW(Q376)-ROW(Q$3),入力!$BB$3:$BB$1048576,0),MATCH(Q$3,入力!$BV$2:$CN$2,0)),"")</f>
        <v/>
      </c>
      <c r="R376" s="77" t="str">
        <f>IFERROR(INDEX(入力!$BV$3:$CN$1048576,MATCH(ROW(R376)-ROW(R$3),入力!$BB$3:$BB$1048576,0),MATCH(R$3,入力!$BV$2:$CN$2,0)),"")</f>
        <v/>
      </c>
      <c r="S376" s="77" t="str">
        <f>IFERROR(INDEX(入力!$BV$3:$CN$1048576,MATCH(ROW(S376)-ROW(S$3),入力!$BB$3:$BB$1048576,0),MATCH(S$3,入力!$BV$2:$CN$2,0)),"")</f>
        <v/>
      </c>
      <c r="U376" s="28" t="str">
        <f>IF(Z376="","",COUNT($Z$4:Z376))</f>
        <v/>
      </c>
      <c r="V376" s="73" t="str">
        <f t="shared" si="6"/>
        <v/>
      </c>
      <c r="W376" s="113" t="str">
        <f>IF(OR($B376="",$B376=$B377),"",SUMIF($B$4:$B376,$B376,Q$4:Q376))</f>
        <v/>
      </c>
      <c r="X376" s="113" t="str">
        <f>IF(OR($B376="",$B376=$B377),"",SUMIF($B$4:$B376,$B376,K$4:K376)-Y376)</f>
        <v/>
      </c>
      <c r="Y376" s="113" t="str">
        <f>IF(OR($B376="",$B376=$B377),"",SUMIFS(K$4:K376,B$4:B376,$B376,F$4:F376,$Y$3))</f>
        <v/>
      </c>
      <c r="Z376" s="113" t="str">
        <f>IF(OR($B376="",$B376=$B377),"",SUMIF($B$4:$B376,$B376,S$4:S376))</f>
        <v/>
      </c>
    </row>
    <row r="377" spans="1:26" ht="25.05" customHeight="1" x14ac:dyDescent="0.2">
      <c r="A377" s="133" t="str">
        <f>IF(OR(B377="",AND(B376=B377,D376=D377)),"",MAX($A$4:A376)+1)</f>
        <v/>
      </c>
      <c r="B377" s="73" t="str">
        <f>IFERROR(INDEX(入力!$BV$3:$CN$1048576,MATCH(ROW(B377)-ROW(B$3),入力!$BB$3:$BB$1048576,0),MATCH(B$3,入力!$BV$2:$CN$2,0)),"")</f>
        <v/>
      </c>
      <c r="C377" s="74" t="str">
        <f>IFERROR(INDEX(入力!$BV$3:$CN$1048576,MATCH(ROW(C377)-ROW(C$3),入力!$BB$3:$BB$1048576,0),MATCH(C$3,入力!$BV$2:$CN$2,0)),"")</f>
        <v/>
      </c>
      <c r="D377" s="75" t="str">
        <f>IFERROR(INDEX(入力!$BO$3:$BO$1048576,MATCH(ROW(D377)-ROW(D$3),入力!$BB$3:$BB$1048576,0),0),"")</f>
        <v/>
      </c>
      <c r="E377" s="74" t="str">
        <f>IFERROR(INDEX(入力!$BV$3:$CN$1048576,MATCH(ROW(E377)-ROW(E$3),入力!$BB$3:$BB$1048576,0),MATCH(E$3,入力!$BV$2:$CN$2,0)),"")</f>
        <v/>
      </c>
      <c r="F377" s="74" t="str">
        <f>IFERROR(INDEX(入力!$BV$3:$CN$1048576,MATCH(ROW(F377)-ROW(F$3),入力!$BB$3:$BB$1048576,0),MATCH(F$3,入力!$BV$2:$CN$2,0)),"")</f>
        <v/>
      </c>
      <c r="G377" s="74" t="str">
        <f>IFERROR(INDEX(入力!$BV$3:$CN$1048576,MATCH(ROW(G377)-ROW(G$3),入力!$BB$3:$BB$1048576,0),MATCH(G$3,入力!$BV$2:$CN$2,0)),"")</f>
        <v/>
      </c>
      <c r="H377" s="75" t="str">
        <f>IFERROR(INDEX(入力!$BV$3:$CN$1048576,MATCH(ROW(H377)-ROW(H$3),入力!$BB$3:$BB$1048576,0),MATCH(H$3,入力!$BV$2:$CN$2,0)),"")</f>
        <v/>
      </c>
      <c r="I377" s="76" t="str">
        <f>IFERROR(INDEX(入力!$BV$3:$CN$1048576,MATCH(ROW(I377)-ROW(I$3),入力!$BB$3:$BB$1048576,0),MATCH(I$3,入力!$BV$2:$CN$2,0)),"")</f>
        <v/>
      </c>
      <c r="J377" s="75" t="str">
        <f>IFERROR(INDEX(入力!$BV$3:$CN$1048576,MATCH(ROW(J377)-ROW(J$3),入力!$BB$3:$BB$1048576,0),MATCH(J$3,入力!$BV$2:$CN$2,0)),"")</f>
        <v/>
      </c>
      <c r="K377" s="75" t="str">
        <f>IFERROR(INDEX(入力!$BV$3:$CN$1048576,MATCH(ROW(K377)-ROW(K$3),入力!$BB$3:$BB$1048576,0),MATCH(K$3,入力!$BV$2:$CN$2,0)),"")</f>
        <v/>
      </c>
      <c r="L377" s="75" t="str">
        <f>IFERROR(INDEX(入力!$BV$3:$CN$1048576,MATCH(ROW(L377)-ROW(L$3),入力!$BB$3:$BB$1048576,0),MATCH(L$3,入力!$BV$2:$CN$2,0)),"")</f>
        <v/>
      </c>
      <c r="M377" s="117" t="str">
        <f>IFERROR(IF(履歴検索!$A377="","",INDEX(入力!$BV$3:$CN$1048576,MATCH(ROW(M377)-ROW(M$3),入力!$BB$3:$BB$1048576,0),MATCH(M$3,入力!$BV$2:$CN$2,0))),"")</f>
        <v/>
      </c>
      <c r="N377" s="75" t="str">
        <f>IFERROR(INDEX(入力!$BV$3:$CN$1048576,MATCH(ROW(N377)-ROW(N$3),入力!$BB$3:$BB$1048576,0),MATCH(N$3,入力!$BV$2:$CN$2,0)),"")</f>
        <v/>
      </c>
      <c r="O377" s="294" t="str">
        <f>IFERROR(INDEX(入力!$CJ$3:$CN$1048576,MATCH(ROW(O377)-ROW(O$3),入力!$BB$3:$BB$1048576,0),MATCH(O$3,入力!$CJ$2:$CN$2,0)),"")</f>
        <v/>
      </c>
      <c r="P377" s="294" t="str">
        <f>IFERROR(INDEX(入力!$CJ$3:$CN$1048576,MATCH(ROW(P377)-ROW(P$3),入力!$BB$3:$BB$1048576,0),MATCH(P$3,入力!$CJ$2:$CN$2,0)),"")</f>
        <v/>
      </c>
      <c r="Q377" s="294" t="str">
        <f>IFERROR(INDEX(入力!$BV$3:$CN$1048576,MATCH(ROW(Q377)-ROW(Q$3),入力!$BB$3:$BB$1048576,0),MATCH(Q$3,入力!$BV$2:$CN$2,0)),"")</f>
        <v/>
      </c>
      <c r="R377" s="77" t="str">
        <f>IFERROR(INDEX(入力!$BV$3:$CN$1048576,MATCH(ROW(R377)-ROW(R$3),入力!$BB$3:$BB$1048576,0),MATCH(R$3,入力!$BV$2:$CN$2,0)),"")</f>
        <v/>
      </c>
      <c r="S377" s="77" t="str">
        <f>IFERROR(INDEX(入力!$BV$3:$CN$1048576,MATCH(ROW(S377)-ROW(S$3),入力!$BB$3:$BB$1048576,0),MATCH(S$3,入力!$BV$2:$CN$2,0)),"")</f>
        <v/>
      </c>
      <c r="U377" s="28" t="str">
        <f>IF(Z377="","",COUNT($Z$4:Z377))</f>
        <v/>
      </c>
      <c r="V377" s="73" t="str">
        <f t="shared" si="6"/>
        <v/>
      </c>
      <c r="W377" s="113" t="str">
        <f>IF(OR($B377="",$B377=$B378),"",SUMIF($B$4:$B377,$B377,Q$4:Q377))</f>
        <v/>
      </c>
      <c r="X377" s="113" t="str">
        <f>IF(OR($B377="",$B377=$B378),"",SUMIF($B$4:$B377,$B377,K$4:K377)-Y377)</f>
        <v/>
      </c>
      <c r="Y377" s="113" t="str">
        <f>IF(OR($B377="",$B377=$B378),"",SUMIFS(K$4:K377,B$4:B377,$B377,F$4:F377,$Y$3))</f>
        <v/>
      </c>
      <c r="Z377" s="113" t="str">
        <f>IF(OR($B377="",$B377=$B378),"",SUMIF($B$4:$B377,$B377,S$4:S377))</f>
        <v/>
      </c>
    </row>
    <row r="378" spans="1:26" ht="25.05" customHeight="1" x14ac:dyDescent="0.2">
      <c r="A378" s="133" t="str">
        <f>IF(OR(B378="",AND(B377=B378,D377=D378)),"",MAX($A$4:A377)+1)</f>
        <v/>
      </c>
      <c r="B378" s="73" t="str">
        <f>IFERROR(INDEX(入力!$BV$3:$CN$1048576,MATCH(ROW(B378)-ROW(B$3),入力!$BB$3:$BB$1048576,0),MATCH(B$3,入力!$BV$2:$CN$2,0)),"")</f>
        <v/>
      </c>
      <c r="C378" s="74" t="str">
        <f>IFERROR(INDEX(入力!$BV$3:$CN$1048576,MATCH(ROW(C378)-ROW(C$3),入力!$BB$3:$BB$1048576,0),MATCH(C$3,入力!$BV$2:$CN$2,0)),"")</f>
        <v/>
      </c>
      <c r="D378" s="75" t="str">
        <f>IFERROR(INDEX(入力!$BO$3:$BO$1048576,MATCH(ROW(D378)-ROW(D$3),入力!$BB$3:$BB$1048576,0),0),"")</f>
        <v/>
      </c>
      <c r="E378" s="74" t="str">
        <f>IFERROR(INDEX(入力!$BV$3:$CN$1048576,MATCH(ROW(E378)-ROW(E$3),入力!$BB$3:$BB$1048576,0),MATCH(E$3,入力!$BV$2:$CN$2,0)),"")</f>
        <v/>
      </c>
      <c r="F378" s="74" t="str">
        <f>IFERROR(INDEX(入力!$BV$3:$CN$1048576,MATCH(ROW(F378)-ROW(F$3),入力!$BB$3:$BB$1048576,0),MATCH(F$3,入力!$BV$2:$CN$2,0)),"")</f>
        <v/>
      </c>
      <c r="G378" s="74" t="str">
        <f>IFERROR(INDEX(入力!$BV$3:$CN$1048576,MATCH(ROW(G378)-ROW(G$3),入力!$BB$3:$BB$1048576,0),MATCH(G$3,入力!$BV$2:$CN$2,0)),"")</f>
        <v/>
      </c>
      <c r="H378" s="75" t="str">
        <f>IFERROR(INDEX(入力!$BV$3:$CN$1048576,MATCH(ROW(H378)-ROW(H$3),入力!$BB$3:$BB$1048576,0),MATCH(H$3,入力!$BV$2:$CN$2,0)),"")</f>
        <v/>
      </c>
      <c r="I378" s="76" t="str">
        <f>IFERROR(INDEX(入力!$BV$3:$CN$1048576,MATCH(ROW(I378)-ROW(I$3),入力!$BB$3:$BB$1048576,0),MATCH(I$3,入力!$BV$2:$CN$2,0)),"")</f>
        <v/>
      </c>
      <c r="J378" s="75" t="str">
        <f>IFERROR(INDEX(入力!$BV$3:$CN$1048576,MATCH(ROW(J378)-ROW(J$3),入力!$BB$3:$BB$1048576,0),MATCH(J$3,入力!$BV$2:$CN$2,0)),"")</f>
        <v/>
      </c>
      <c r="K378" s="75" t="str">
        <f>IFERROR(INDEX(入力!$BV$3:$CN$1048576,MATCH(ROW(K378)-ROW(K$3),入力!$BB$3:$BB$1048576,0),MATCH(K$3,入力!$BV$2:$CN$2,0)),"")</f>
        <v/>
      </c>
      <c r="L378" s="75" t="str">
        <f>IFERROR(INDEX(入力!$BV$3:$CN$1048576,MATCH(ROW(L378)-ROW(L$3),入力!$BB$3:$BB$1048576,0),MATCH(L$3,入力!$BV$2:$CN$2,0)),"")</f>
        <v/>
      </c>
      <c r="M378" s="117" t="str">
        <f>IFERROR(IF(履歴検索!$A378="","",INDEX(入力!$BV$3:$CN$1048576,MATCH(ROW(M378)-ROW(M$3),入力!$BB$3:$BB$1048576,0),MATCH(M$3,入力!$BV$2:$CN$2,0))),"")</f>
        <v/>
      </c>
      <c r="N378" s="75" t="str">
        <f>IFERROR(INDEX(入力!$BV$3:$CN$1048576,MATCH(ROW(N378)-ROW(N$3),入力!$BB$3:$BB$1048576,0),MATCH(N$3,入力!$BV$2:$CN$2,0)),"")</f>
        <v/>
      </c>
      <c r="O378" s="294" t="str">
        <f>IFERROR(INDEX(入力!$CJ$3:$CN$1048576,MATCH(ROW(O378)-ROW(O$3),入力!$BB$3:$BB$1048576,0),MATCH(O$3,入力!$CJ$2:$CN$2,0)),"")</f>
        <v/>
      </c>
      <c r="P378" s="294" t="str">
        <f>IFERROR(INDEX(入力!$CJ$3:$CN$1048576,MATCH(ROW(P378)-ROW(P$3),入力!$BB$3:$BB$1048576,0),MATCH(P$3,入力!$CJ$2:$CN$2,0)),"")</f>
        <v/>
      </c>
      <c r="Q378" s="294" t="str">
        <f>IFERROR(INDEX(入力!$BV$3:$CN$1048576,MATCH(ROW(Q378)-ROW(Q$3),入力!$BB$3:$BB$1048576,0),MATCH(Q$3,入力!$BV$2:$CN$2,0)),"")</f>
        <v/>
      </c>
      <c r="R378" s="77" t="str">
        <f>IFERROR(INDEX(入力!$BV$3:$CN$1048576,MATCH(ROW(R378)-ROW(R$3),入力!$BB$3:$BB$1048576,0),MATCH(R$3,入力!$BV$2:$CN$2,0)),"")</f>
        <v/>
      </c>
      <c r="S378" s="77" t="str">
        <f>IFERROR(INDEX(入力!$BV$3:$CN$1048576,MATCH(ROW(S378)-ROW(S$3),入力!$BB$3:$BB$1048576,0),MATCH(S$3,入力!$BV$2:$CN$2,0)),"")</f>
        <v/>
      </c>
      <c r="U378" s="28" t="str">
        <f>IF(Z378="","",COUNT($Z$4:Z378))</f>
        <v/>
      </c>
      <c r="V378" s="73" t="str">
        <f t="shared" si="6"/>
        <v/>
      </c>
      <c r="W378" s="113" t="str">
        <f>IF(OR($B378="",$B378=$B379),"",SUMIF($B$4:$B378,$B378,Q$4:Q378))</f>
        <v/>
      </c>
      <c r="X378" s="113" t="str">
        <f>IF(OR($B378="",$B378=$B379),"",SUMIF($B$4:$B378,$B378,K$4:K378)-Y378)</f>
        <v/>
      </c>
      <c r="Y378" s="113" t="str">
        <f>IF(OR($B378="",$B378=$B379),"",SUMIFS(K$4:K378,B$4:B378,$B378,F$4:F378,$Y$3))</f>
        <v/>
      </c>
      <c r="Z378" s="113" t="str">
        <f>IF(OR($B378="",$B378=$B379),"",SUMIF($B$4:$B378,$B378,S$4:S378))</f>
        <v/>
      </c>
    </row>
    <row r="379" spans="1:26" ht="25.05" customHeight="1" x14ac:dyDescent="0.2">
      <c r="A379" s="133" t="str">
        <f>IF(OR(B379="",AND(B378=B379,D378=D379)),"",MAX($A$4:A378)+1)</f>
        <v/>
      </c>
      <c r="B379" s="73" t="str">
        <f>IFERROR(INDEX(入力!$BV$3:$CN$1048576,MATCH(ROW(B379)-ROW(B$3),入力!$BB$3:$BB$1048576,0),MATCH(B$3,入力!$BV$2:$CN$2,0)),"")</f>
        <v/>
      </c>
      <c r="C379" s="74" t="str">
        <f>IFERROR(INDEX(入力!$BV$3:$CN$1048576,MATCH(ROW(C379)-ROW(C$3),入力!$BB$3:$BB$1048576,0),MATCH(C$3,入力!$BV$2:$CN$2,0)),"")</f>
        <v/>
      </c>
      <c r="D379" s="75" t="str">
        <f>IFERROR(INDEX(入力!$BO$3:$BO$1048576,MATCH(ROW(D379)-ROW(D$3),入力!$BB$3:$BB$1048576,0),0),"")</f>
        <v/>
      </c>
      <c r="E379" s="74" t="str">
        <f>IFERROR(INDEX(入力!$BV$3:$CN$1048576,MATCH(ROW(E379)-ROW(E$3),入力!$BB$3:$BB$1048576,0),MATCH(E$3,入力!$BV$2:$CN$2,0)),"")</f>
        <v/>
      </c>
      <c r="F379" s="74" t="str">
        <f>IFERROR(INDEX(入力!$BV$3:$CN$1048576,MATCH(ROW(F379)-ROW(F$3),入力!$BB$3:$BB$1048576,0),MATCH(F$3,入力!$BV$2:$CN$2,0)),"")</f>
        <v/>
      </c>
      <c r="G379" s="74" t="str">
        <f>IFERROR(INDEX(入力!$BV$3:$CN$1048576,MATCH(ROW(G379)-ROW(G$3),入力!$BB$3:$BB$1048576,0),MATCH(G$3,入力!$BV$2:$CN$2,0)),"")</f>
        <v/>
      </c>
      <c r="H379" s="75" t="str">
        <f>IFERROR(INDEX(入力!$BV$3:$CN$1048576,MATCH(ROW(H379)-ROW(H$3),入力!$BB$3:$BB$1048576,0),MATCH(H$3,入力!$BV$2:$CN$2,0)),"")</f>
        <v/>
      </c>
      <c r="I379" s="76" t="str">
        <f>IFERROR(INDEX(入力!$BV$3:$CN$1048576,MATCH(ROW(I379)-ROW(I$3),入力!$BB$3:$BB$1048576,0),MATCH(I$3,入力!$BV$2:$CN$2,0)),"")</f>
        <v/>
      </c>
      <c r="J379" s="75" t="str">
        <f>IFERROR(INDEX(入力!$BV$3:$CN$1048576,MATCH(ROW(J379)-ROW(J$3),入力!$BB$3:$BB$1048576,0),MATCH(J$3,入力!$BV$2:$CN$2,0)),"")</f>
        <v/>
      </c>
      <c r="K379" s="75" t="str">
        <f>IFERROR(INDEX(入力!$BV$3:$CN$1048576,MATCH(ROW(K379)-ROW(K$3),入力!$BB$3:$BB$1048576,0),MATCH(K$3,入力!$BV$2:$CN$2,0)),"")</f>
        <v/>
      </c>
      <c r="L379" s="75" t="str">
        <f>IFERROR(INDEX(入力!$BV$3:$CN$1048576,MATCH(ROW(L379)-ROW(L$3),入力!$BB$3:$BB$1048576,0),MATCH(L$3,入力!$BV$2:$CN$2,0)),"")</f>
        <v/>
      </c>
      <c r="M379" s="117" t="str">
        <f>IFERROR(IF(履歴検索!$A379="","",INDEX(入力!$BV$3:$CN$1048576,MATCH(ROW(M379)-ROW(M$3),入力!$BB$3:$BB$1048576,0),MATCH(M$3,入力!$BV$2:$CN$2,0))),"")</f>
        <v/>
      </c>
      <c r="N379" s="75" t="str">
        <f>IFERROR(INDEX(入力!$BV$3:$CN$1048576,MATCH(ROW(N379)-ROW(N$3),入力!$BB$3:$BB$1048576,0),MATCH(N$3,入力!$BV$2:$CN$2,0)),"")</f>
        <v/>
      </c>
      <c r="O379" s="294" t="str">
        <f>IFERROR(INDEX(入力!$CJ$3:$CN$1048576,MATCH(ROW(O379)-ROW(O$3),入力!$BB$3:$BB$1048576,0),MATCH(O$3,入力!$CJ$2:$CN$2,0)),"")</f>
        <v/>
      </c>
      <c r="P379" s="294" t="str">
        <f>IFERROR(INDEX(入力!$CJ$3:$CN$1048576,MATCH(ROW(P379)-ROW(P$3),入力!$BB$3:$BB$1048576,0),MATCH(P$3,入力!$CJ$2:$CN$2,0)),"")</f>
        <v/>
      </c>
      <c r="Q379" s="294" t="str">
        <f>IFERROR(INDEX(入力!$BV$3:$CN$1048576,MATCH(ROW(Q379)-ROW(Q$3),入力!$BB$3:$BB$1048576,0),MATCH(Q$3,入力!$BV$2:$CN$2,0)),"")</f>
        <v/>
      </c>
      <c r="R379" s="77" t="str">
        <f>IFERROR(INDEX(入力!$BV$3:$CN$1048576,MATCH(ROW(R379)-ROW(R$3),入力!$BB$3:$BB$1048576,0),MATCH(R$3,入力!$BV$2:$CN$2,0)),"")</f>
        <v/>
      </c>
      <c r="S379" s="77" t="str">
        <f>IFERROR(INDEX(入力!$BV$3:$CN$1048576,MATCH(ROW(S379)-ROW(S$3),入力!$BB$3:$BB$1048576,0),MATCH(S$3,入力!$BV$2:$CN$2,0)),"")</f>
        <v/>
      </c>
      <c r="U379" s="28" t="str">
        <f>IF(Z379="","",COUNT($Z$4:Z379))</f>
        <v/>
      </c>
      <c r="V379" s="73" t="str">
        <f t="shared" si="6"/>
        <v/>
      </c>
      <c r="W379" s="113" t="str">
        <f>IF(OR($B379="",$B379=$B380),"",SUMIF($B$4:$B379,$B379,Q$4:Q379))</f>
        <v/>
      </c>
      <c r="X379" s="113" t="str">
        <f>IF(OR($B379="",$B379=$B380),"",SUMIF($B$4:$B379,$B379,K$4:K379)-Y379)</f>
        <v/>
      </c>
      <c r="Y379" s="113" t="str">
        <f>IF(OR($B379="",$B379=$B380),"",SUMIFS(K$4:K379,B$4:B379,$B379,F$4:F379,$Y$3))</f>
        <v/>
      </c>
      <c r="Z379" s="113" t="str">
        <f>IF(OR($B379="",$B379=$B380),"",SUMIF($B$4:$B379,$B379,S$4:S379))</f>
        <v/>
      </c>
    </row>
    <row r="380" spans="1:26" ht="25.05" customHeight="1" x14ac:dyDescent="0.2">
      <c r="A380" s="133" t="str">
        <f>IF(OR(B380="",AND(B379=B380,D379=D380)),"",MAX($A$4:A379)+1)</f>
        <v/>
      </c>
      <c r="B380" s="73" t="str">
        <f>IFERROR(INDEX(入力!$BV$3:$CN$1048576,MATCH(ROW(B380)-ROW(B$3),入力!$BB$3:$BB$1048576,0),MATCH(B$3,入力!$BV$2:$CN$2,0)),"")</f>
        <v/>
      </c>
      <c r="C380" s="74" t="str">
        <f>IFERROR(INDEX(入力!$BV$3:$CN$1048576,MATCH(ROW(C380)-ROW(C$3),入力!$BB$3:$BB$1048576,0),MATCH(C$3,入力!$BV$2:$CN$2,0)),"")</f>
        <v/>
      </c>
      <c r="D380" s="75" t="str">
        <f>IFERROR(INDEX(入力!$BO$3:$BO$1048576,MATCH(ROW(D380)-ROW(D$3),入力!$BB$3:$BB$1048576,0),0),"")</f>
        <v/>
      </c>
      <c r="E380" s="74" t="str">
        <f>IFERROR(INDEX(入力!$BV$3:$CN$1048576,MATCH(ROW(E380)-ROW(E$3),入力!$BB$3:$BB$1048576,0),MATCH(E$3,入力!$BV$2:$CN$2,0)),"")</f>
        <v/>
      </c>
      <c r="F380" s="74" t="str">
        <f>IFERROR(INDEX(入力!$BV$3:$CN$1048576,MATCH(ROW(F380)-ROW(F$3),入力!$BB$3:$BB$1048576,0),MATCH(F$3,入力!$BV$2:$CN$2,0)),"")</f>
        <v/>
      </c>
      <c r="G380" s="74" t="str">
        <f>IFERROR(INDEX(入力!$BV$3:$CN$1048576,MATCH(ROW(G380)-ROW(G$3),入力!$BB$3:$BB$1048576,0),MATCH(G$3,入力!$BV$2:$CN$2,0)),"")</f>
        <v/>
      </c>
      <c r="H380" s="75" t="str">
        <f>IFERROR(INDEX(入力!$BV$3:$CN$1048576,MATCH(ROW(H380)-ROW(H$3),入力!$BB$3:$BB$1048576,0),MATCH(H$3,入力!$BV$2:$CN$2,0)),"")</f>
        <v/>
      </c>
      <c r="I380" s="76" t="str">
        <f>IFERROR(INDEX(入力!$BV$3:$CN$1048576,MATCH(ROW(I380)-ROW(I$3),入力!$BB$3:$BB$1048576,0),MATCH(I$3,入力!$BV$2:$CN$2,0)),"")</f>
        <v/>
      </c>
      <c r="J380" s="75" t="str">
        <f>IFERROR(INDEX(入力!$BV$3:$CN$1048576,MATCH(ROW(J380)-ROW(J$3),入力!$BB$3:$BB$1048576,0),MATCH(J$3,入力!$BV$2:$CN$2,0)),"")</f>
        <v/>
      </c>
      <c r="K380" s="75" t="str">
        <f>IFERROR(INDEX(入力!$BV$3:$CN$1048576,MATCH(ROW(K380)-ROW(K$3),入力!$BB$3:$BB$1048576,0),MATCH(K$3,入力!$BV$2:$CN$2,0)),"")</f>
        <v/>
      </c>
      <c r="L380" s="75" t="str">
        <f>IFERROR(INDEX(入力!$BV$3:$CN$1048576,MATCH(ROW(L380)-ROW(L$3),入力!$BB$3:$BB$1048576,0),MATCH(L$3,入力!$BV$2:$CN$2,0)),"")</f>
        <v/>
      </c>
      <c r="M380" s="117" t="str">
        <f>IFERROR(IF(履歴検索!$A380="","",INDEX(入力!$BV$3:$CN$1048576,MATCH(ROW(M380)-ROW(M$3),入力!$BB$3:$BB$1048576,0),MATCH(M$3,入力!$BV$2:$CN$2,0))),"")</f>
        <v/>
      </c>
      <c r="N380" s="75" t="str">
        <f>IFERROR(INDEX(入力!$BV$3:$CN$1048576,MATCH(ROW(N380)-ROW(N$3),入力!$BB$3:$BB$1048576,0),MATCH(N$3,入力!$BV$2:$CN$2,0)),"")</f>
        <v/>
      </c>
      <c r="O380" s="294" t="str">
        <f>IFERROR(INDEX(入力!$CJ$3:$CN$1048576,MATCH(ROW(O380)-ROW(O$3),入力!$BB$3:$BB$1048576,0),MATCH(O$3,入力!$CJ$2:$CN$2,0)),"")</f>
        <v/>
      </c>
      <c r="P380" s="294" t="str">
        <f>IFERROR(INDEX(入力!$CJ$3:$CN$1048576,MATCH(ROW(P380)-ROW(P$3),入力!$BB$3:$BB$1048576,0),MATCH(P$3,入力!$CJ$2:$CN$2,0)),"")</f>
        <v/>
      </c>
      <c r="Q380" s="294" t="str">
        <f>IFERROR(INDEX(入力!$BV$3:$CN$1048576,MATCH(ROW(Q380)-ROW(Q$3),入力!$BB$3:$BB$1048576,0),MATCH(Q$3,入力!$BV$2:$CN$2,0)),"")</f>
        <v/>
      </c>
      <c r="R380" s="77" t="str">
        <f>IFERROR(INDEX(入力!$BV$3:$CN$1048576,MATCH(ROW(R380)-ROW(R$3),入力!$BB$3:$BB$1048576,0),MATCH(R$3,入力!$BV$2:$CN$2,0)),"")</f>
        <v/>
      </c>
      <c r="S380" s="77" t="str">
        <f>IFERROR(INDEX(入力!$BV$3:$CN$1048576,MATCH(ROW(S380)-ROW(S$3),入力!$BB$3:$BB$1048576,0),MATCH(S$3,入力!$BV$2:$CN$2,0)),"")</f>
        <v/>
      </c>
      <c r="U380" s="28" t="str">
        <f>IF(Z380="","",COUNT($Z$4:Z380))</f>
        <v/>
      </c>
      <c r="V380" s="73" t="str">
        <f t="shared" si="6"/>
        <v/>
      </c>
      <c r="W380" s="113" t="str">
        <f>IF(OR($B380="",$B380=$B381),"",SUMIF($B$4:$B380,$B380,Q$4:Q380))</f>
        <v/>
      </c>
      <c r="X380" s="113" t="str">
        <f>IF(OR($B380="",$B380=$B381),"",SUMIF($B$4:$B380,$B380,K$4:K380)-Y380)</f>
        <v/>
      </c>
      <c r="Y380" s="113" t="str">
        <f>IF(OR($B380="",$B380=$B381),"",SUMIFS(K$4:K380,B$4:B380,$B380,F$4:F380,$Y$3))</f>
        <v/>
      </c>
      <c r="Z380" s="113" t="str">
        <f>IF(OR($B380="",$B380=$B381),"",SUMIF($B$4:$B380,$B380,S$4:S380))</f>
        <v/>
      </c>
    </row>
    <row r="381" spans="1:26" ht="25.05" customHeight="1" x14ac:dyDescent="0.2">
      <c r="A381" s="133" t="str">
        <f>IF(OR(B381="",AND(B380=B381,D380=D381)),"",MAX($A$4:A380)+1)</f>
        <v/>
      </c>
      <c r="B381" s="73" t="str">
        <f>IFERROR(INDEX(入力!$BV$3:$CN$1048576,MATCH(ROW(B381)-ROW(B$3),入力!$BB$3:$BB$1048576,0),MATCH(B$3,入力!$BV$2:$CN$2,0)),"")</f>
        <v/>
      </c>
      <c r="C381" s="74" t="str">
        <f>IFERROR(INDEX(入力!$BV$3:$CN$1048576,MATCH(ROW(C381)-ROW(C$3),入力!$BB$3:$BB$1048576,0),MATCH(C$3,入力!$BV$2:$CN$2,0)),"")</f>
        <v/>
      </c>
      <c r="D381" s="75" t="str">
        <f>IFERROR(INDEX(入力!$BO$3:$BO$1048576,MATCH(ROW(D381)-ROW(D$3),入力!$BB$3:$BB$1048576,0),0),"")</f>
        <v/>
      </c>
      <c r="E381" s="74" t="str">
        <f>IFERROR(INDEX(入力!$BV$3:$CN$1048576,MATCH(ROW(E381)-ROW(E$3),入力!$BB$3:$BB$1048576,0),MATCH(E$3,入力!$BV$2:$CN$2,0)),"")</f>
        <v/>
      </c>
      <c r="F381" s="74" t="str">
        <f>IFERROR(INDEX(入力!$BV$3:$CN$1048576,MATCH(ROW(F381)-ROW(F$3),入力!$BB$3:$BB$1048576,0),MATCH(F$3,入力!$BV$2:$CN$2,0)),"")</f>
        <v/>
      </c>
      <c r="G381" s="74" t="str">
        <f>IFERROR(INDEX(入力!$BV$3:$CN$1048576,MATCH(ROW(G381)-ROW(G$3),入力!$BB$3:$BB$1048576,0),MATCH(G$3,入力!$BV$2:$CN$2,0)),"")</f>
        <v/>
      </c>
      <c r="H381" s="75" t="str">
        <f>IFERROR(INDEX(入力!$BV$3:$CN$1048576,MATCH(ROW(H381)-ROW(H$3),入力!$BB$3:$BB$1048576,0),MATCH(H$3,入力!$BV$2:$CN$2,0)),"")</f>
        <v/>
      </c>
      <c r="I381" s="76" t="str">
        <f>IFERROR(INDEX(入力!$BV$3:$CN$1048576,MATCH(ROW(I381)-ROW(I$3),入力!$BB$3:$BB$1048576,0),MATCH(I$3,入力!$BV$2:$CN$2,0)),"")</f>
        <v/>
      </c>
      <c r="J381" s="75" t="str">
        <f>IFERROR(INDEX(入力!$BV$3:$CN$1048576,MATCH(ROW(J381)-ROW(J$3),入力!$BB$3:$BB$1048576,0),MATCH(J$3,入力!$BV$2:$CN$2,0)),"")</f>
        <v/>
      </c>
      <c r="K381" s="75" t="str">
        <f>IFERROR(INDEX(入力!$BV$3:$CN$1048576,MATCH(ROW(K381)-ROW(K$3),入力!$BB$3:$BB$1048576,0),MATCH(K$3,入力!$BV$2:$CN$2,0)),"")</f>
        <v/>
      </c>
      <c r="L381" s="75" t="str">
        <f>IFERROR(INDEX(入力!$BV$3:$CN$1048576,MATCH(ROW(L381)-ROW(L$3),入力!$BB$3:$BB$1048576,0),MATCH(L$3,入力!$BV$2:$CN$2,0)),"")</f>
        <v/>
      </c>
      <c r="M381" s="117" t="str">
        <f>IFERROR(IF(履歴検索!$A381="","",INDEX(入力!$BV$3:$CN$1048576,MATCH(ROW(M381)-ROW(M$3),入力!$BB$3:$BB$1048576,0),MATCH(M$3,入力!$BV$2:$CN$2,0))),"")</f>
        <v/>
      </c>
      <c r="N381" s="75" t="str">
        <f>IFERROR(INDEX(入力!$BV$3:$CN$1048576,MATCH(ROW(N381)-ROW(N$3),入力!$BB$3:$BB$1048576,0),MATCH(N$3,入力!$BV$2:$CN$2,0)),"")</f>
        <v/>
      </c>
      <c r="O381" s="294" t="str">
        <f>IFERROR(INDEX(入力!$CJ$3:$CN$1048576,MATCH(ROW(O381)-ROW(O$3),入力!$BB$3:$BB$1048576,0),MATCH(O$3,入力!$CJ$2:$CN$2,0)),"")</f>
        <v/>
      </c>
      <c r="P381" s="294" t="str">
        <f>IFERROR(INDEX(入力!$CJ$3:$CN$1048576,MATCH(ROW(P381)-ROW(P$3),入力!$BB$3:$BB$1048576,0),MATCH(P$3,入力!$CJ$2:$CN$2,0)),"")</f>
        <v/>
      </c>
      <c r="Q381" s="294" t="str">
        <f>IFERROR(INDEX(入力!$BV$3:$CN$1048576,MATCH(ROW(Q381)-ROW(Q$3),入力!$BB$3:$BB$1048576,0),MATCH(Q$3,入力!$BV$2:$CN$2,0)),"")</f>
        <v/>
      </c>
      <c r="R381" s="77" t="str">
        <f>IFERROR(INDEX(入力!$BV$3:$CN$1048576,MATCH(ROW(R381)-ROW(R$3),入力!$BB$3:$BB$1048576,0),MATCH(R$3,入力!$BV$2:$CN$2,0)),"")</f>
        <v/>
      </c>
      <c r="S381" s="77" t="str">
        <f>IFERROR(INDEX(入力!$BV$3:$CN$1048576,MATCH(ROW(S381)-ROW(S$3),入力!$BB$3:$BB$1048576,0),MATCH(S$3,入力!$BV$2:$CN$2,0)),"")</f>
        <v/>
      </c>
      <c r="U381" s="28" t="str">
        <f>IF(Z381="","",COUNT($Z$4:Z381))</f>
        <v/>
      </c>
      <c r="V381" s="73" t="str">
        <f t="shared" si="6"/>
        <v/>
      </c>
      <c r="W381" s="113" t="str">
        <f>IF(OR($B381="",$B381=$B382),"",SUMIF($B$4:$B381,$B381,Q$4:Q381))</f>
        <v/>
      </c>
      <c r="X381" s="113" t="str">
        <f>IF(OR($B381="",$B381=$B382),"",SUMIF($B$4:$B381,$B381,K$4:K381)-Y381)</f>
        <v/>
      </c>
      <c r="Y381" s="113" t="str">
        <f>IF(OR($B381="",$B381=$B382),"",SUMIFS(K$4:K381,B$4:B381,$B381,F$4:F381,$Y$3))</f>
        <v/>
      </c>
      <c r="Z381" s="113" t="str">
        <f>IF(OR($B381="",$B381=$B382),"",SUMIF($B$4:$B381,$B381,S$4:S381))</f>
        <v/>
      </c>
    </row>
    <row r="382" spans="1:26" ht="25.05" customHeight="1" x14ac:dyDescent="0.2">
      <c r="A382" s="133" t="str">
        <f>IF(OR(B382="",AND(B381=B382,D381=D382)),"",MAX($A$4:A381)+1)</f>
        <v/>
      </c>
      <c r="B382" s="73" t="str">
        <f>IFERROR(INDEX(入力!$BV$3:$CN$1048576,MATCH(ROW(B382)-ROW(B$3),入力!$BB$3:$BB$1048576,0),MATCH(B$3,入力!$BV$2:$CN$2,0)),"")</f>
        <v/>
      </c>
      <c r="C382" s="74" t="str">
        <f>IFERROR(INDEX(入力!$BV$3:$CN$1048576,MATCH(ROW(C382)-ROW(C$3),入力!$BB$3:$BB$1048576,0),MATCH(C$3,入力!$BV$2:$CN$2,0)),"")</f>
        <v/>
      </c>
      <c r="D382" s="75" t="str">
        <f>IFERROR(INDEX(入力!$BO$3:$BO$1048576,MATCH(ROW(D382)-ROW(D$3),入力!$BB$3:$BB$1048576,0),0),"")</f>
        <v/>
      </c>
      <c r="E382" s="74" t="str">
        <f>IFERROR(INDEX(入力!$BV$3:$CN$1048576,MATCH(ROW(E382)-ROW(E$3),入力!$BB$3:$BB$1048576,0),MATCH(E$3,入力!$BV$2:$CN$2,0)),"")</f>
        <v/>
      </c>
      <c r="F382" s="74" t="str">
        <f>IFERROR(INDEX(入力!$BV$3:$CN$1048576,MATCH(ROW(F382)-ROW(F$3),入力!$BB$3:$BB$1048576,0),MATCH(F$3,入力!$BV$2:$CN$2,0)),"")</f>
        <v/>
      </c>
      <c r="G382" s="74" t="str">
        <f>IFERROR(INDEX(入力!$BV$3:$CN$1048576,MATCH(ROW(G382)-ROW(G$3),入力!$BB$3:$BB$1048576,0),MATCH(G$3,入力!$BV$2:$CN$2,0)),"")</f>
        <v/>
      </c>
      <c r="H382" s="75" t="str">
        <f>IFERROR(INDEX(入力!$BV$3:$CN$1048576,MATCH(ROW(H382)-ROW(H$3),入力!$BB$3:$BB$1048576,0),MATCH(H$3,入力!$BV$2:$CN$2,0)),"")</f>
        <v/>
      </c>
      <c r="I382" s="76" t="str">
        <f>IFERROR(INDEX(入力!$BV$3:$CN$1048576,MATCH(ROW(I382)-ROW(I$3),入力!$BB$3:$BB$1048576,0),MATCH(I$3,入力!$BV$2:$CN$2,0)),"")</f>
        <v/>
      </c>
      <c r="J382" s="75" t="str">
        <f>IFERROR(INDEX(入力!$BV$3:$CN$1048576,MATCH(ROW(J382)-ROW(J$3),入力!$BB$3:$BB$1048576,0),MATCH(J$3,入力!$BV$2:$CN$2,0)),"")</f>
        <v/>
      </c>
      <c r="K382" s="75" t="str">
        <f>IFERROR(INDEX(入力!$BV$3:$CN$1048576,MATCH(ROW(K382)-ROW(K$3),入力!$BB$3:$BB$1048576,0),MATCH(K$3,入力!$BV$2:$CN$2,0)),"")</f>
        <v/>
      </c>
      <c r="L382" s="75" t="str">
        <f>IFERROR(INDEX(入力!$BV$3:$CN$1048576,MATCH(ROW(L382)-ROW(L$3),入力!$BB$3:$BB$1048576,0),MATCH(L$3,入力!$BV$2:$CN$2,0)),"")</f>
        <v/>
      </c>
      <c r="M382" s="117" t="str">
        <f>IFERROR(IF(履歴検索!$A382="","",INDEX(入力!$BV$3:$CN$1048576,MATCH(ROW(M382)-ROW(M$3),入力!$BB$3:$BB$1048576,0),MATCH(M$3,入力!$BV$2:$CN$2,0))),"")</f>
        <v/>
      </c>
      <c r="N382" s="75" t="str">
        <f>IFERROR(INDEX(入力!$BV$3:$CN$1048576,MATCH(ROW(N382)-ROW(N$3),入力!$BB$3:$BB$1048576,0),MATCH(N$3,入力!$BV$2:$CN$2,0)),"")</f>
        <v/>
      </c>
      <c r="O382" s="294" t="str">
        <f>IFERROR(INDEX(入力!$CJ$3:$CN$1048576,MATCH(ROW(O382)-ROW(O$3),入力!$BB$3:$BB$1048576,0),MATCH(O$3,入力!$CJ$2:$CN$2,0)),"")</f>
        <v/>
      </c>
      <c r="P382" s="294" t="str">
        <f>IFERROR(INDEX(入力!$CJ$3:$CN$1048576,MATCH(ROW(P382)-ROW(P$3),入力!$BB$3:$BB$1048576,0),MATCH(P$3,入力!$CJ$2:$CN$2,0)),"")</f>
        <v/>
      </c>
      <c r="Q382" s="294" t="str">
        <f>IFERROR(INDEX(入力!$BV$3:$CN$1048576,MATCH(ROW(Q382)-ROW(Q$3),入力!$BB$3:$BB$1048576,0),MATCH(Q$3,入力!$BV$2:$CN$2,0)),"")</f>
        <v/>
      </c>
      <c r="R382" s="77" t="str">
        <f>IFERROR(INDEX(入力!$BV$3:$CN$1048576,MATCH(ROW(R382)-ROW(R$3),入力!$BB$3:$BB$1048576,0),MATCH(R$3,入力!$BV$2:$CN$2,0)),"")</f>
        <v/>
      </c>
      <c r="S382" s="77" t="str">
        <f>IFERROR(INDEX(入力!$BV$3:$CN$1048576,MATCH(ROW(S382)-ROW(S$3),入力!$BB$3:$BB$1048576,0),MATCH(S$3,入力!$BV$2:$CN$2,0)),"")</f>
        <v/>
      </c>
      <c r="U382" s="28" t="str">
        <f>IF(Z382="","",COUNT($Z$4:Z382))</f>
        <v/>
      </c>
      <c r="V382" s="73" t="str">
        <f t="shared" si="6"/>
        <v/>
      </c>
      <c r="W382" s="113" t="str">
        <f>IF(OR($B382="",$B382=$B383),"",SUMIF($B$4:$B382,$B382,Q$4:Q382))</f>
        <v/>
      </c>
      <c r="X382" s="113" t="str">
        <f>IF(OR($B382="",$B382=$B383),"",SUMIF($B$4:$B382,$B382,K$4:K382)-Y382)</f>
        <v/>
      </c>
      <c r="Y382" s="113" t="str">
        <f>IF(OR($B382="",$B382=$B383),"",SUMIFS(K$4:K382,B$4:B382,$B382,F$4:F382,$Y$3))</f>
        <v/>
      </c>
      <c r="Z382" s="113" t="str">
        <f>IF(OR($B382="",$B382=$B383),"",SUMIF($B$4:$B382,$B382,S$4:S382))</f>
        <v/>
      </c>
    </row>
    <row r="383" spans="1:26" ht="25.05" customHeight="1" x14ac:dyDescent="0.2">
      <c r="A383" s="133" t="str">
        <f>IF(OR(B383="",AND(B382=B383,D382=D383)),"",MAX($A$4:A382)+1)</f>
        <v/>
      </c>
      <c r="B383" s="73" t="str">
        <f>IFERROR(INDEX(入力!$BV$3:$CN$1048576,MATCH(ROW(B383)-ROW(B$3),入力!$BB$3:$BB$1048576,0),MATCH(B$3,入力!$BV$2:$CN$2,0)),"")</f>
        <v/>
      </c>
      <c r="C383" s="74" t="str">
        <f>IFERROR(INDEX(入力!$BV$3:$CN$1048576,MATCH(ROW(C383)-ROW(C$3),入力!$BB$3:$BB$1048576,0),MATCH(C$3,入力!$BV$2:$CN$2,0)),"")</f>
        <v/>
      </c>
      <c r="D383" s="75" t="str">
        <f>IFERROR(INDEX(入力!$BO$3:$BO$1048576,MATCH(ROW(D383)-ROW(D$3),入力!$BB$3:$BB$1048576,0),0),"")</f>
        <v/>
      </c>
      <c r="E383" s="74" t="str">
        <f>IFERROR(INDEX(入力!$BV$3:$CN$1048576,MATCH(ROW(E383)-ROW(E$3),入力!$BB$3:$BB$1048576,0),MATCH(E$3,入力!$BV$2:$CN$2,0)),"")</f>
        <v/>
      </c>
      <c r="F383" s="74" t="str">
        <f>IFERROR(INDEX(入力!$BV$3:$CN$1048576,MATCH(ROW(F383)-ROW(F$3),入力!$BB$3:$BB$1048576,0),MATCH(F$3,入力!$BV$2:$CN$2,0)),"")</f>
        <v/>
      </c>
      <c r="G383" s="74" t="str">
        <f>IFERROR(INDEX(入力!$BV$3:$CN$1048576,MATCH(ROW(G383)-ROW(G$3),入力!$BB$3:$BB$1048576,0),MATCH(G$3,入力!$BV$2:$CN$2,0)),"")</f>
        <v/>
      </c>
      <c r="H383" s="75" t="str">
        <f>IFERROR(INDEX(入力!$BV$3:$CN$1048576,MATCH(ROW(H383)-ROW(H$3),入力!$BB$3:$BB$1048576,0),MATCH(H$3,入力!$BV$2:$CN$2,0)),"")</f>
        <v/>
      </c>
      <c r="I383" s="76" t="str">
        <f>IFERROR(INDEX(入力!$BV$3:$CN$1048576,MATCH(ROW(I383)-ROW(I$3),入力!$BB$3:$BB$1048576,0),MATCH(I$3,入力!$BV$2:$CN$2,0)),"")</f>
        <v/>
      </c>
      <c r="J383" s="75" t="str">
        <f>IFERROR(INDEX(入力!$BV$3:$CN$1048576,MATCH(ROW(J383)-ROW(J$3),入力!$BB$3:$BB$1048576,0),MATCH(J$3,入力!$BV$2:$CN$2,0)),"")</f>
        <v/>
      </c>
      <c r="K383" s="75" t="str">
        <f>IFERROR(INDEX(入力!$BV$3:$CN$1048576,MATCH(ROW(K383)-ROW(K$3),入力!$BB$3:$BB$1048576,0),MATCH(K$3,入力!$BV$2:$CN$2,0)),"")</f>
        <v/>
      </c>
      <c r="L383" s="75" t="str">
        <f>IFERROR(INDEX(入力!$BV$3:$CN$1048576,MATCH(ROW(L383)-ROW(L$3),入力!$BB$3:$BB$1048576,0),MATCH(L$3,入力!$BV$2:$CN$2,0)),"")</f>
        <v/>
      </c>
      <c r="M383" s="117" t="str">
        <f>IFERROR(IF(履歴検索!$A383="","",INDEX(入力!$BV$3:$CN$1048576,MATCH(ROW(M383)-ROW(M$3),入力!$BB$3:$BB$1048576,0),MATCH(M$3,入力!$BV$2:$CN$2,0))),"")</f>
        <v/>
      </c>
      <c r="N383" s="75" t="str">
        <f>IFERROR(INDEX(入力!$BV$3:$CN$1048576,MATCH(ROW(N383)-ROW(N$3),入力!$BB$3:$BB$1048576,0),MATCH(N$3,入力!$BV$2:$CN$2,0)),"")</f>
        <v/>
      </c>
      <c r="O383" s="294" t="str">
        <f>IFERROR(INDEX(入力!$CJ$3:$CN$1048576,MATCH(ROW(O383)-ROW(O$3),入力!$BB$3:$BB$1048576,0),MATCH(O$3,入力!$CJ$2:$CN$2,0)),"")</f>
        <v/>
      </c>
      <c r="P383" s="294" t="str">
        <f>IFERROR(INDEX(入力!$CJ$3:$CN$1048576,MATCH(ROW(P383)-ROW(P$3),入力!$BB$3:$BB$1048576,0),MATCH(P$3,入力!$CJ$2:$CN$2,0)),"")</f>
        <v/>
      </c>
      <c r="Q383" s="294" t="str">
        <f>IFERROR(INDEX(入力!$BV$3:$CN$1048576,MATCH(ROW(Q383)-ROW(Q$3),入力!$BB$3:$BB$1048576,0),MATCH(Q$3,入力!$BV$2:$CN$2,0)),"")</f>
        <v/>
      </c>
      <c r="R383" s="77" t="str">
        <f>IFERROR(INDEX(入力!$BV$3:$CN$1048576,MATCH(ROW(R383)-ROW(R$3),入力!$BB$3:$BB$1048576,0),MATCH(R$3,入力!$BV$2:$CN$2,0)),"")</f>
        <v/>
      </c>
      <c r="S383" s="77" t="str">
        <f>IFERROR(INDEX(入力!$BV$3:$CN$1048576,MATCH(ROW(S383)-ROW(S$3),入力!$BB$3:$BB$1048576,0),MATCH(S$3,入力!$BV$2:$CN$2,0)),"")</f>
        <v/>
      </c>
      <c r="U383" s="28" t="str">
        <f>IF(Z383="","",COUNT($Z$4:Z383))</f>
        <v/>
      </c>
      <c r="V383" s="73" t="str">
        <f t="shared" si="6"/>
        <v/>
      </c>
      <c r="W383" s="113" t="str">
        <f>IF(OR($B383="",$B383=$B384),"",SUMIF($B$4:$B383,$B383,Q$4:Q383))</f>
        <v/>
      </c>
      <c r="X383" s="113" t="str">
        <f>IF(OR($B383="",$B383=$B384),"",SUMIF($B$4:$B383,$B383,K$4:K383)-Y383)</f>
        <v/>
      </c>
      <c r="Y383" s="113" t="str">
        <f>IF(OR($B383="",$B383=$B384),"",SUMIFS(K$4:K383,B$4:B383,$B383,F$4:F383,$Y$3))</f>
        <v/>
      </c>
      <c r="Z383" s="113" t="str">
        <f>IF(OR($B383="",$B383=$B384),"",SUMIF($B$4:$B383,$B383,S$4:S383))</f>
        <v/>
      </c>
    </row>
    <row r="384" spans="1:26" ht="25.05" customHeight="1" x14ac:dyDescent="0.2">
      <c r="A384" s="133" t="str">
        <f>IF(OR(B384="",AND(B383=B384,D383=D384)),"",MAX($A$4:A383)+1)</f>
        <v/>
      </c>
      <c r="B384" s="73" t="str">
        <f>IFERROR(INDEX(入力!$BV$3:$CN$1048576,MATCH(ROW(B384)-ROW(B$3),入力!$BB$3:$BB$1048576,0),MATCH(B$3,入力!$BV$2:$CN$2,0)),"")</f>
        <v/>
      </c>
      <c r="C384" s="74" t="str">
        <f>IFERROR(INDEX(入力!$BV$3:$CN$1048576,MATCH(ROW(C384)-ROW(C$3),入力!$BB$3:$BB$1048576,0),MATCH(C$3,入力!$BV$2:$CN$2,0)),"")</f>
        <v/>
      </c>
      <c r="D384" s="75" t="str">
        <f>IFERROR(INDEX(入力!$BO$3:$BO$1048576,MATCH(ROW(D384)-ROW(D$3),入力!$BB$3:$BB$1048576,0),0),"")</f>
        <v/>
      </c>
      <c r="E384" s="74" t="str">
        <f>IFERROR(INDEX(入力!$BV$3:$CN$1048576,MATCH(ROW(E384)-ROW(E$3),入力!$BB$3:$BB$1048576,0),MATCH(E$3,入力!$BV$2:$CN$2,0)),"")</f>
        <v/>
      </c>
      <c r="F384" s="74" t="str">
        <f>IFERROR(INDEX(入力!$BV$3:$CN$1048576,MATCH(ROW(F384)-ROW(F$3),入力!$BB$3:$BB$1048576,0),MATCH(F$3,入力!$BV$2:$CN$2,0)),"")</f>
        <v/>
      </c>
      <c r="G384" s="74" t="str">
        <f>IFERROR(INDEX(入力!$BV$3:$CN$1048576,MATCH(ROW(G384)-ROW(G$3),入力!$BB$3:$BB$1048576,0),MATCH(G$3,入力!$BV$2:$CN$2,0)),"")</f>
        <v/>
      </c>
      <c r="H384" s="75" t="str">
        <f>IFERROR(INDEX(入力!$BV$3:$CN$1048576,MATCH(ROW(H384)-ROW(H$3),入力!$BB$3:$BB$1048576,0),MATCH(H$3,入力!$BV$2:$CN$2,0)),"")</f>
        <v/>
      </c>
      <c r="I384" s="76" t="str">
        <f>IFERROR(INDEX(入力!$BV$3:$CN$1048576,MATCH(ROW(I384)-ROW(I$3),入力!$BB$3:$BB$1048576,0),MATCH(I$3,入力!$BV$2:$CN$2,0)),"")</f>
        <v/>
      </c>
      <c r="J384" s="75" t="str">
        <f>IFERROR(INDEX(入力!$BV$3:$CN$1048576,MATCH(ROW(J384)-ROW(J$3),入力!$BB$3:$BB$1048576,0),MATCH(J$3,入力!$BV$2:$CN$2,0)),"")</f>
        <v/>
      </c>
      <c r="K384" s="75" t="str">
        <f>IFERROR(INDEX(入力!$BV$3:$CN$1048576,MATCH(ROW(K384)-ROW(K$3),入力!$BB$3:$BB$1048576,0),MATCH(K$3,入力!$BV$2:$CN$2,0)),"")</f>
        <v/>
      </c>
      <c r="L384" s="75" t="str">
        <f>IFERROR(INDEX(入力!$BV$3:$CN$1048576,MATCH(ROW(L384)-ROW(L$3),入力!$BB$3:$BB$1048576,0),MATCH(L$3,入力!$BV$2:$CN$2,0)),"")</f>
        <v/>
      </c>
      <c r="M384" s="117" t="str">
        <f>IFERROR(IF(履歴検索!$A384="","",INDEX(入力!$BV$3:$CN$1048576,MATCH(ROW(M384)-ROW(M$3),入力!$BB$3:$BB$1048576,0),MATCH(M$3,入力!$BV$2:$CN$2,0))),"")</f>
        <v/>
      </c>
      <c r="N384" s="75" t="str">
        <f>IFERROR(INDEX(入力!$BV$3:$CN$1048576,MATCH(ROW(N384)-ROW(N$3),入力!$BB$3:$BB$1048576,0),MATCH(N$3,入力!$BV$2:$CN$2,0)),"")</f>
        <v/>
      </c>
      <c r="O384" s="294" t="str">
        <f>IFERROR(INDEX(入力!$CJ$3:$CN$1048576,MATCH(ROW(O384)-ROW(O$3),入力!$BB$3:$BB$1048576,0),MATCH(O$3,入力!$CJ$2:$CN$2,0)),"")</f>
        <v/>
      </c>
      <c r="P384" s="294" t="str">
        <f>IFERROR(INDEX(入力!$CJ$3:$CN$1048576,MATCH(ROW(P384)-ROW(P$3),入力!$BB$3:$BB$1048576,0),MATCH(P$3,入力!$CJ$2:$CN$2,0)),"")</f>
        <v/>
      </c>
      <c r="Q384" s="294" t="str">
        <f>IFERROR(INDEX(入力!$BV$3:$CN$1048576,MATCH(ROW(Q384)-ROW(Q$3),入力!$BB$3:$BB$1048576,0),MATCH(Q$3,入力!$BV$2:$CN$2,0)),"")</f>
        <v/>
      </c>
      <c r="R384" s="77" t="str">
        <f>IFERROR(INDEX(入力!$BV$3:$CN$1048576,MATCH(ROW(R384)-ROW(R$3),入力!$BB$3:$BB$1048576,0),MATCH(R$3,入力!$BV$2:$CN$2,0)),"")</f>
        <v/>
      </c>
      <c r="S384" s="77" t="str">
        <f>IFERROR(INDEX(入力!$BV$3:$CN$1048576,MATCH(ROW(S384)-ROW(S$3),入力!$BB$3:$BB$1048576,0),MATCH(S$3,入力!$BV$2:$CN$2,0)),"")</f>
        <v/>
      </c>
      <c r="U384" s="28" t="str">
        <f>IF(Z384="","",COUNT($Z$4:Z384))</f>
        <v/>
      </c>
      <c r="V384" s="73" t="str">
        <f t="shared" si="6"/>
        <v/>
      </c>
      <c r="W384" s="113" t="str">
        <f>IF(OR($B384="",$B384=$B385),"",SUMIF($B$4:$B384,$B384,Q$4:Q384))</f>
        <v/>
      </c>
      <c r="X384" s="113" t="str">
        <f>IF(OR($B384="",$B384=$B385),"",SUMIF($B$4:$B384,$B384,K$4:K384)-Y384)</f>
        <v/>
      </c>
      <c r="Y384" s="113" t="str">
        <f>IF(OR($B384="",$B384=$B385),"",SUMIFS(K$4:K384,B$4:B384,$B384,F$4:F384,$Y$3))</f>
        <v/>
      </c>
      <c r="Z384" s="113" t="str">
        <f>IF(OR($B384="",$B384=$B385),"",SUMIF($B$4:$B384,$B384,S$4:S384))</f>
        <v/>
      </c>
    </row>
    <row r="385" spans="1:26" ht="25.05" customHeight="1" x14ac:dyDescent="0.2">
      <c r="A385" s="133" t="str">
        <f>IF(OR(B385="",AND(B384=B385,D384=D385)),"",MAX($A$4:A384)+1)</f>
        <v/>
      </c>
      <c r="B385" s="73" t="str">
        <f>IFERROR(INDEX(入力!$BV$3:$CN$1048576,MATCH(ROW(B385)-ROW(B$3),入力!$BB$3:$BB$1048576,0),MATCH(B$3,入力!$BV$2:$CN$2,0)),"")</f>
        <v/>
      </c>
      <c r="C385" s="74" t="str">
        <f>IFERROR(INDEX(入力!$BV$3:$CN$1048576,MATCH(ROW(C385)-ROW(C$3),入力!$BB$3:$BB$1048576,0),MATCH(C$3,入力!$BV$2:$CN$2,0)),"")</f>
        <v/>
      </c>
      <c r="D385" s="75" t="str">
        <f>IFERROR(INDEX(入力!$BO$3:$BO$1048576,MATCH(ROW(D385)-ROW(D$3),入力!$BB$3:$BB$1048576,0),0),"")</f>
        <v/>
      </c>
      <c r="E385" s="74" t="str">
        <f>IFERROR(INDEX(入力!$BV$3:$CN$1048576,MATCH(ROW(E385)-ROW(E$3),入力!$BB$3:$BB$1048576,0),MATCH(E$3,入力!$BV$2:$CN$2,0)),"")</f>
        <v/>
      </c>
      <c r="F385" s="74" t="str">
        <f>IFERROR(INDEX(入力!$BV$3:$CN$1048576,MATCH(ROW(F385)-ROW(F$3),入力!$BB$3:$BB$1048576,0),MATCH(F$3,入力!$BV$2:$CN$2,0)),"")</f>
        <v/>
      </c>
      <c r="G385" s="74" t="str">
        <f>IFERROR(INDEX(入力!$BV$3:$CN$1048576,MATCH(ROW(G385)-ROW(G$3),入力!$BB$3:$BB$1048576,0),MATCH(G$3,入力!$BV$2:$CN$2,0)),"")</f>
        <v/>
      </c>
      <c r="H385" s="75" t="str">
        <f>IFERROR(INDEX(入力!$BV$3:$CN$1048576,MATCH(ROW(H385)-ROW(H$3),入力!$BB$3:$BB$1048576,0),MATCH(H$3,入力!$BV$2:$CN$2,0)),"")</f>
        <v/>
      </c>
      <c r="I385" s="76" t="str">
        <f>IFERROR(INDEX(入力!$BV$3:$CN$1048576,MATCH(ROW(I385)-ROW(I$3),入力!$BB$3:$BB$1048576,0),MATCH(I$3,入力!$BV$2:$CN$2,0)),"")</f>
        <v/>
      </c>
      <c r="J385" s="75" t="str">
        <f>IFERROR(INDEX(入力!$BV$3:$CN$1048576,MATCH(ROW(J385)-ROW(J$3),入力!$BB$3:$BB$1048576,0),MATCH(J$3,入力!$BV$2:$CN$2,0)),"")</f>
        <v/>
      </c>
      <c r="K385" s="75" t="str">
        <f>IFERROR(INDEX(入力!$BV$3:$CN$1048576,MATCH(ROW(K385)-ROW(K$3),入力!$BB$3:$BB$1048576,0),MATCH(K$3,入力!$BV$2:$CN$2,0)),"")</f>
        <v/>
      </c>
      <c r="L385" s="75" t="str">
        <f>IFERROR(INDEX(入力!$BV$3:$CN$1048576,MATCH(ROW(L385)-ROW(L$3),入力!$BB$3:$BB$1048576,0),MATCH(L$3,入力!$BV$2:$CN$2,0)),"")</f>
        <v/>
      </c>
      <c r="M385" s="117" t="str">
        <f>IFERROR(IF(履歴検索!$A385="","",INDEX(入力!$BV$3:$CN$1048576,MATCH(ROW(M385)-ROW(M$3),入力!$BB$3:$BB$1048576,0),MATCH(M$3,入力!$BV$2:$CN$2,0))),"")</f>
        <v/>
      </c>
      <c r="N385" s="75" t="str">
        <f>IFERROR(INDEX(入力!$BV$3:$CN$1048576,MATCH(ROW(N385)-ROW(N$3),入力!$BB$3:$BB$1048576,0),MATCH(N$3,入力!$BV$2:$CN$2,0)),"")</f>
        <v/>
      </c>
      <c r="O385" s="294" t="str">
        <f>IFERROR(INDEX(入力!$CJ$3:$CN$1048576,MATCH(ROW(O385)-ROW(O$3),入力!$BB$3:$BB$1048576,0),MATCH(O$3,入力!$CJ$2:$CN$2,0)),"")</f>
        <v/>
      </c>
      <c r="P385" s="294" t="str">
        <f>IFERROR(INDEX(入力!$CJ$3:$CN$1048576,MATCH(ROW(P385)-ROW(P$3),入力!$BB$3:$BB$1048576,0),MATCH(P$3,入力!$CJ$2:$CN$2,0)),"")</f>
        <v/>
      </c>
      <c r="Q385" s="294" t="str">
        <f>IFERROR(INDEX(入力!$BV$3:$CN$1048576,MATCH(ROW(Q385)-ROW(Q$3),入力!$BB$3:$BB$1048576,0),MATCH(Q$3,入力!$BV$2:$CN$2,0)),"")</f>
        <v/>
      </c>
      <c r="R385" s="77" t="str">
        <f>IFERROR(INDEX(入力!$BV$3:$CN$1048576,MATCH(ROW(R385)-ROW(R$3),入力!$BB$3:$BB$1048576,0),MATCH(R$3,入力!$BV$2:$CN$2,0)),"")</f>
        <v/>
      </c>
      <c r="S385" s="77" t="str">
        <f>IFERROR(INDEX(入力!$BV$3:$CN$1048576,MATCH(ROW(S385)-ROW(S$3),入力!$BB$3:$BB$1048576,0),MATCH(S$3,入力!$BV$2:$CN$2,0)),"")</f>
        <v/>
      </c>
      <c r="U385" s="28" t="str">
        <f>IF(Z385="","",COUNT($Z$4:Z385))</f>
        <v/>
      </c>
      <c r="V385" s="73" t="str">
        <f t="shared" si="6"/>
        <v/>
      </c>
      <c r="W385" s="113" t="str">
        <f>IF(OR($B385="",$B385=$B386),"",SUMIF($B$4:$B385,$B385,Q$4:Q385))</f>
        <v/>
      </c>
      <c r="X385" s="113" t="str">
        <f>IF(OR($B385="",$B385=$B386),"",SUMIF($B$4:$B385,$B385,K$4:K385)-Y385)</f>
        <v/>
      </c>
      <c r="Y385" s="113" t="str">
        <f>IF(OR($B385="",$B385=$B386),"",SUMIFS(K$4:K385,B$4:B385,$B385,F$4:F385,$Y$3))</f>
        <v/>
      </c>
      <c r="Z385" s="113" t="str">
        <f>IF(OR($B385="",$B385=$B386),"",SUMIF($B$4:$B385,$B385,S$4:S385))</f>
        <v/>
      </c>
    </row>
    <row r="386" spans="1:26" ht="25.05" customHeight="1" x14ac:dyDescent="0.2">
      <c r="A386" s="133" t="str">
        <f>IF(OR(B386="",AND(B385=B386,D385=D386)),"",MAX($A$4:A385)+1)</f>
        <v/>
      </c>
      <c r="B386" s="73" t="str">
        <f>IFERROR(INDEX(入力!$BV$3:$CN$1048576,MATCH(ROW(B386)-ROW(B$3),入力!$BB$3:$BB$1048576,0),MATCH(B$3,入力!$BV$2:$CN$2,0)),"")</f>
        <v/>
      </c>
      <c r="C386" s="74" t="str">
        <f>IFERROR(INDEX(入力!$BV$3:$CN$1048576,MATCH(ROW(C386)-ROW(C$3),入力!$BB$3:$BB$1048576,0),MATCH(C$3,入力!$BV$2:$CN$2,0)),"")</f>
        <v/>
      </c>
      <c r="D386" s="75" t="str">
        <f>IFERROR(INDEX(入力!$BO$3:$BO$1048576,MATCH(ROW(D386)-ROW(D$3),入力!$BB$3:$BB$1048576,0),0),"")</f>
        <v/>
      </c>
      <c r="E386" s="74" t="str">
        <f>IFERROR(INDEX(入力!$BV$3:$CN$1048576,MATCH(ROW(E386)-ROW(E$3),入力!$BB$3:$BB$1048576,0),MATCH(E$3,入力!$BV$2:$CN$2,0)),"")</f>
        <v/>
      </c>
      <c r="F386" s="74" t="str">
        <f>IFERROR(INDEX(入力!$BV$3:$CN$1048576,MATCH(ROW(F386)-ROW(F$3),入力!$BB$3:$BB$1048576,0),MATCH(F$3,入力!$BV$2:$CN$2,0)),"")</f>
        <v/>
      </c>
      <c r="G386" s="74" t="str">
        <f>IFERROR(INDEX(入力!$BV$3:$CN$1048576,MATCH(ROW(G386)-ROW(G$3),入力!$BB$3:$BB$1048576,0),MATCH(G$3,入力!$BV$2:$CN$2,0)),"")</f>
        <v/>
      </c>
      <c r="H386" s="75" t="str">
        <f>IFERROR(INDEX(入力!$BV$3:$CN$1048576,MATCH(ROW(H386)-ROW(H$3),入力!$BB$3:$BB$1048576,0),MATCH(H$3,入力!$BV$2:$CN$2,0)),"")</f>
        <v/>
      </c>
      <c r="I386" s="76" t="str">
        <f>IFERROR(INDEX(入力!$BV$3:$CN$1048576,MATCH(ROW(I386)-ROW(I$3),入力!$BB$3:$BB$1048576,0),MATCH(I$3,入力!$BV$2:$CN$2,0)),"")</f>
        <v/>
      </c>
      <c r="J386" s="75" t="str">
        <f>IFERROR(INDEX(入力!$BV$3:$CN$1048576,MATCH(ROW(J386)-ROW(J$3),入力!$BB$3:$BB$1048576,0),MATCH(J$3,入力!$BV$2:$CN$2,0)),"")</f>
        <v/>
      </c>
      <c r="K386" s="75" t="str">
        <f>IFERROR(INDEX(入力!$BV$3:$CN$1048576,MATCH(ROW(K386)-ROW(K$3),入力!$BB$3:$BB$1048576,0),MATCH(K$3,入力!$BV$2:$CN$2,0)),"")</f>
        <v/>
      </c>
      <c r="L386" s="75" t="str">
        <f>IFERROR(INDEX(入力!$BV$3:$CN$1048576,MATCH(ROW(L386)-ROW(L$3),入力!$BB$3:$BB$1048576,0),MATCH(L$3,入力!$BV$2:$CN$2,0)),"")</f>
        <v/>
      </c>
      <c r="M386" s="117" t="str">
        <f>IFERROR(IF(履歴検索!$A386="","",INDEX(入力!$BV$3:$CN$1048576,MATCH(ROW(M386)-ROW(M$3),入力!$BB$3:$BB$1048576,0),MATCH(M$3,入力!$BV$2:$CN$2,0))),"")</f>
        <v/>
      </c>
      <c r="N386" s="75" t="str">
        <f>IFERROR(INDEX(入力!$BV$3:$CN$1048576,MATCH(ROW(N386)-ROW(N$3),入力!$BB$3:$BB$1048576,0),MATCH(N$3,入力!$BV$2:$CN$2,0)),"")</f>
        <v/>
      </c>
      <c r="O386" s="294" t="str">
        <f>IFERROR(INDEX(入力!$CJ$3:$CN$1048576,MATCH(ROW(O386)-ROW(O$3),入力!$BB$3:$BB$1048576,0),MATCH(O$3,入力!$CJ$2:$CN$2,0)),"")</f>
        <v/>
      </c>
      <c r="P386" s="294" t="str">
        <f>IFERROR(INDEX(入力!$CJ$3:$CN$1048576,MATCH(ROW(P386)-ROW(P$3),入力!$BB$3:$BB$1048576,0),MATCH(P$3,入力!$CJ$2:$CN$2,0)),"")</f>
        <v/>
      </c>
      <c r="Q386" s="294" t="str">
        <f>IFERROR(INDEX(入力!$BV$3:$CN$1048576,MATCH(ROW(Q386)-ROW(Q$3),入力!$BB$3:$BB$1048576,0),MATCH(Q$3,入力!$BV$2:$CN$2,0)),"")</f>
        <v/>
      </c>
      <c r="R386" s="77" t="str">
        <f>IFERROR(INDEX(入力!$BV$3:$CN$1048576,MATCH(ROW(R386)-ROW(R$3),入力!$BB$3:$BB$1048576,0),MATCH(R$3,入力!$BV$2:$CN$2,0)),"")</f>
        <v/>
      </c>
      <c r="S386" s="77" t="str">
        <f>IFERROR(INDEX(入力!$BV$3:$CN$1048576,MATCH(ROW(S386)-ROW(S$3),入力!$BB$3:$BB$1048576,0),MATCH(S$3,入力!$BV$2:$CN$2,0)),"")</f>
        <v/>
      </c>
      <c r="U386" s="28" t="str">
        <f>IF(Z386="","",COUNT($Z$4:Z386))</f>
        <v/>
      </c>
      <c r="V386" s="73" t="str">
        <f t="shared" si="6"/>
        <v/>
      </c>
      <c r="W386" s="113" t="str">
        <f>IF(OR($B386="",$B386=$B387),"",SUMIF($B$4:$B386,$B386,Q$4:Q386))</f>
        <v/>
      </c>
      <c r="X386" s="113" t="str">
        <f>IF(OR($B386="",$B386=$B387),"",SUMIF($B$4:$B386,$B386,K$4:K386)-Y386)</f>
        <v/>
      </c>
      <c r="Y386" s="113" t="str">
        <f>IF(OR($B386="",$B386=$B387),"",SUMIFS(K$4:K386,B$4:B386,$B386,F$4:F386,$Y$3))</f>
        <v/>
      </c>
      <c r="Z386" s="113" t="str">
        <f>IF(OR($B386="",$B386=$B387),"",SUMIF($B$4:$B386,$B386,S$4:S386))</f>
        <v/>
      </c>
    </row>
    <row r="387" spans="1:26" ht="25.05" customHeight="1" x14ac:dyDescent="0.2">
      <c r="A387" s="133" t="str">
        <f>IF(OR(B387="",AND(B386=B387,D386=D387)),"",MAX($A$4:A386)+1)</f>
        <v/>
      </c>
      <c r="B387" s="73" t="str">
        <f>IFERROR(INDEX(入力!$BV$3:$CN$1048576,MATCH(ROW(B387)-ROW(B$3),入力!$BB$3:$BB$1048576,0),MATCH(B$3,入力!$BV$2:$CN$2,0)),"")</f>
        <v/>
      </c>
      <c r="C387" s="74" t="str">
        <f>IFERROR(INDEX(入力!$BV$3:$CN$1048576,MATCH(ROW(C387)-ROW(C$3),入力!$BB$3:$BB$1048576,0),MATCH(C$3,入力!$BV$2:$CN$2,0)),"")</f>
        <v/>
      </c>
      <c r="D387" s="75" t="str">
        <f>IFERROR(INDEX(入力!$BO$3:$BO$1048576,MATCH(ROW(D387)-ROW(D$3),入力!$BB$3:$BB$1048576,0),0),"")</f>
        <v/>
      </c>
      <c r="E387" s="74" t="str">
        <f>IFERROR(INDEX(入力!$BV$3:$CN$1048576,MATCH(ROW(E387)-ROW(E$3),入力!$BB$3:$BB$1048576,0),MATCH(E$3,入力!$BV$2:$CN$2,0)),"")</f>
        <v/>
      </c>
      <c r="F387" s="74" t="str">
        <f>IFERROR(INDEX(入力!$BV$3:$CN$1048576,MATCH(ROW(F387)-ROW(F$3),入力!$BB$3:$BB$1048576,0),MATCH(F$3,入力!$BV$2:$CN$2,0)),"")</f>
        <v/>
      </c>
      <c r="G387" s="74" t="str">
        <f>IFERROR(INDEX(入力!$BV$3:$CN$1048576,MATCH(ROW(G387)-ROW(G$3),入力!$BB$3:$BB$1048576,0),MATCH(G$3,入力!$BV$2:$CN$2,0)),"")</f>
        <v/>
      </c>
      <c r="H387" s="75" t="str">
        <f>IFERROR(INDEX(入力!$BV$3:$CN$1048576,MATCH(ROW(H387)-ROW(H$3),入力!$BB$3:$BB$1048576,0),MATCH(H$3,入力!$BV$2:$CN$2,0)),"")</f>
        <v/>
      </c>
      <c r="I387" s="76" t="str">
        <f>IFERROR(INDEX(入力!$BV$3:$CN$1048576,MATCH(ROW(I387)-ROW(I$3),入力!$BB$3:$BB$1048576,0),MATCH(I$3,入力!$BV$2:$CN$2,0)),"")</f>
        <v/>
      </c>
      <c r="J387" s="75" t="str">
        <f>IFERROR(INDEX(入力!$BV$3:$CN$1048576,MATCH(ROW(J387)-ROW(J$3),入力!$BB$3:$BB$1048576,0),MATCH(J$3,入力!$BV$2:$CN$2,0)),"")</f>
        <v/>
      </c>
      <c r="K387" s="75" t="str">
        <f>IFERROR(INDEX(入力!$BV$3:$CN$1048576,MATCH(ROW(K387)-ROW(K$3),入力!$BB$3:$BB$1048576,0),MATCH(K$3,入力!$BV$2:$CN$2,0)),"")</f>
        <v/>
      </c>
      <c r="L387" s="75" t="str">
        <f>IFERROR(INDEX(入力!$BV$3:$CN$1048576,MATCH(ROW(L387)-ROW(L$3),入力!$BB$3:$BB$1048576,0),MATCH(L$3,入力!$BV$2:$CN$2,0)),"")</f>
        <v/>
      </c>
      <c r="M387" s="117" t="str">
        <f>IFERROR(IF(履歴検索!$A387="","",INDEX(入力!$BV$3:$CN$1048576,MATCH(ROW(M387)-ROW(M$3),入力!$BB$3:$BB$1048576,0),MATCH(M$3,入力!$BV$2:$CN$2,0))),"")</f>
        <v/>
      </c>
      <c r="N387" s="75" t="str">
        <f>IFERROR(INDEX(入力!$BV$3:$CN$1048576,MATCH(ROW(N387)-ROW(N$3),入力!$BB$3:$BB$1048576,0),MATCH(N$3,入力!$BV$2:$CN$2,0)),"")</f>
        <v/>
      </c>
      <c r="O387" s="294" t="str">
        <f>IFERROR(INDEX(入力!$CJ$3:$CN$1048576,MATCH(ROW(O387)-ROW(O$3),入力!$BB$3:$BB$1048576,0),MATCH(O$3,入力!$CJ$2:$CN$2,0)),"")</f>
        <v/>
      </c>
      <c r="P387" s="294" t="str">
        <f>IFERROR(INDEX(入力!$CJ$3:$CN$1048576,MATCH(ROW(P387)-ROW(P$3),入力!$BB$3:$BB$1048576,0),MATCH(P$3,入力!$CJ$2:$CN$2,0)),"")</f>
        <v/>
      </c>
      <c r="Q387" s="294" t="str">
        <f>IFERROR(INDEX(入力!$BV$3:$CN$1048576,MATCH(ROW(Q387)-ROW(Q$3),入力!$BB$3:$BB$1048576,0),MATCH(Q$3,入力!$BV$2:$CN$2,0)),"")</f>
        <v/>
      </c>
      <c r="R387" s="77" t="str">
        <f>IFERROR(INDEX(入力!$BV$3:$CN$1048576,MATCH(ROW(R387)-ROW(R$3),入力!$BB$3:$BB$1048576,0),MATCH(R$3,入力!$BV$2:$CN$2,0)),"")</f>
        <v/>
      </c>
      <c r="S387" s="77" t="str">
        <f>IFERROR(INDEX(入力!$BV$3:$CN$1048576,MATCH(ROW(S387)-ROW(S$3),入力!$BB$3:$BB$1048576,0),MATCH(S$3,入力!$BV$2:$CN$2,0)),"")</f>
        <v/>
      </c>
      <c r="U387" s="28" t="str">
        <f>IF(Z387="","",COUNT($Z$4:Z387))</f>
        <v/>
      </c>
      <c r="V387" s="73" t="str">
        <f t="shared" si="6"/>
        <v/>
      </c>
      <c r="W387" s="113" t="str">
        <f>IF(OR($B387="",$B387=$B388),"",SUMIF($B$4:$B387,$B387,Q$4:Q387))</f>
        <v/>
      </c>
      <c r="X387" s="113" t="str">
        <f>IF(OR($B387="",$B387=$B388),"",SUMIF($B$4:$B387,$B387,K$4:K387)-Y387)</f>
        <v/>
      </c>
      <c r="Y387" s="113" t="str">
        <f>IF(OR($B387="",$B387=$B388),"",SUMIFS(K$4:K387,B$4:B387,$B387,F$4:F387,$Y$3))</f>
        <v/>
      </c>
      <c r="Z387" s="113" t="str">
        <f>IF(OR($B387="",$B387=$B388),"",SUMIF($B$4:$B387,$B387,S$4:S387))</f>
        <v/>
      </c>
    </row>
    <row r="388" spans="1:26" ht="25.05" customHeight="1" x14ac:dyDescent="0.2">
      <c r="A388" s="133" t="str">
        <f>IF(OR(B388="",AND(B387=B388,D387=D388)),"",MAX($A$4:A387)+1)</f>
        <v/>
      </c>
      <c r="B388" s="73" t="str">
        <f>IFERROR(INDEX(入力!$BV$3:$CN$1048576,MATCH(ROW(B388)-ROW(B$3),入力!$BB$3:$BB$1048576,0),MATCH(B$3,入力!$BV$2:$CN$2,0)),"")</f>
        <v/>
      </c>
      <c r="C388" s="74" t="str">
        <f>IFERROR(INDEX(入力!$BV$3:$CN$1048576,MATCH(ROW(C388)-ROW(C$3),入力!$BB$3:$BB$1048576,0),MATCH(C$3,入力!$BV$2:$CN$2,0)),"")</f>
        <v/>
      </c>
      <c r="D388" s="75" t="str">
        <f>IFERROR(INDEX(入力!$BO$3:$BO$1048576,MATCH(ROW(D388)-ROW(D$3),入力!$BB$3:$BB$1048576,0),0),"")</f>
        <v/>
      </c>
      <c r="E388" s="74" t="str">
        <f>IFERROR(INDEX(入力!$BV$3:$CN$1048576,MATCH(ROW(E388)-ROW(E$3),入力!$BB$3:$BB$1048576,0),MATCH(E$3,入力!$BV$2:$CN$2,0)),"")</f>
        <v/>
      </c>
      <c r="F388" s="74" t="str">
        <f>IFERROR(INDEX(入力!$BV$3:$CN$1048576,MATCH(ROW(F388)-ROW(F$3),入力!$BB$3:$BB$1048576,0),MATCH(F$3,入力!$BV$2:$CN$2,0)),"")</f>
        <v/>
      </c>
      <c r="G388" s="74" t="str">
        <f>IFERROR(INDEX(入力!$BV$3:$CN$1048576,MATCH(ROW(G388)-ROW(G$3),入力!$BB$3:$BB$1048576,0),MATCH(G$3,入力!$BV$2:$CN$2,0)),"")</f>
        <v/>
      </c>
      <c r="H388" s="75" t="str">
        <f>IFERROR(INDEX(入力!$BV$3:$CN$1048576,MATCH(ROW(H388)-ROW(H$3),入力!$BB$3:$BB$1048576,0),MATCH(H$3,入力!$BV$2:$CN$2,0)),"")</f>
        <v/>
      </c>
      <c r="I388" s="76" t="str">
        <f>IFERROR(INDEX(入力!$BV$3:$CN$1048576,MATCH(ROW(I388)-ROW(I$3),入力!$BB$3:$BB$1048576,0),MATCH(I$3,入力!$BV$2:$CN$2,0)),"")</f>
        <v/>
      </c>
      <c r="J388" s="75" t="str">
        <f>IFERROR(INDEX(入力!$BV$3:$CN$1048576,MATCH(ROW(J388)-ROW(J$3),入力!$BB$3:$BB$1048576,0),MATCH(J$3,入力!$BV$2:$CN$2,0)),"")</f>
        <v/>
      </c>
      <c r="K388" s="75" t="str">
        <f>IFERROR(INDEX(入力!$BV$3:$CN$1048576,MATCH(ROW(K388)-ROW(K$3),入力!$BB$3:$BB$1048576,0),MATCH(K$3,入力!$BV$2:$CN$2,0)),"")</f>
        <v/>
      </c>
      <c r="L388" s="75" t="str">
        <f>IFERROR(INDEX(入力!$BV$3:$CN$1048576,MATCH(ROW(L388)-ROW(L$3),入力!$BB$3:$BB$1048576,0),MATCH(L$3,入力!$BV$2:$CN$2,0)),"")</f>
        <v/>
      </c>
      <c r="M388" s="117" t="str">
        <f>IFERROR(IF(履歴検索!$A388="","",INDEX(入力!$BV$3:$CN$1048576,MATCH(ROW(M388)-ROW(M$3),入力!$BB$3:$BB$1048576,0),MATCH(M$3,入力!$BV$2:$CN$2,0))),"")</f>
        <v/>
      </c>
      <c r="N388" s="75" t="str">
        <f>IFERROR(INDEX(入力!$BV$3:$CN$1048576,MATCH(ROW(N388)-ROW(N$3),入力!$BB$3:$BB$1048576,0),MATCH(N$3,入力!$BV$2:$CN$2,0)),"")</f>
        <v/>
      </c>
      <c r="O388" s="294" t="str">
        <f>IFERROR(INDEX(入力!$CJ$3:$CN$1048576,MATCH(ROW(O388)-ROW(O$3),入力!$BB$3:$BB$1048576,0),MATCH(O$3,入力!$CJ$2:$CN$2,0)),"")</f>
        <v/>
      </c>
      <c r="P388" s="294" t="str">
        <f>IFERROR(INDEX(入力!$CJ$3:$CN$1048576,MATCH(ROW(P388)-ROW(P$3),入力!$BB$3:$BB$1048576,0),MATCH(P$3,入力!$CJ$2:$CN$2,0)),"")</f>
        <v/>
      </c>
      <c r="Q388" s="294" t="str">
        <f>IFERROR(INDEX(入力!$BV$3:$CN$1048576,MATCH(ROW(Q388)-ROW(Q$3),入力!$BB$3:$BB$1048576,0),MATCH(Q$3,入力!$BV$2:$CN$2,0)),"")</f>
        <v/>
      </c>
      <c r="R388" s="77" t="str">
        <f>IFERROR(INDEX(入力!$BV$3:$CN$1048576,MATCH(ROW(R388)-ROW(R$3),入力!$BB$3:$BB$1048576,0),MATCH(R$3,入力!$BV$2:$CN$2,0)),"")</f>
        <v/>
      </c>
      <c r="S388" s="77" t="str">
        <f>IFERROR(INDEX(入力!$BV$3:$CN$1048576,MATCH(ROW(S388)-ROW(S$3),入力!$BB$3:$BB$1048576,0),MATCH(S$3,入力!$BV$2:$CN$2,0)),"")</f>
        <v/>
      </c>
      <c r="U388" s="28" t="str">
        <f>IF(Z388="","",COUNT($Z$4:Z388))</f>
        <v/>
      </c>
      <c r="V388" s="73" t="str">
        <f t="shared" si="6"/>
        <v/>
      </c>
      <c r="W388" s="113" t="str">
        <f>IF(OR($B388="",$B388=$B389),"",SUMIF($B$4:$B388,$B388,Q$4:Q388))</f>
        <v/>
      </c>
      <c r="X388" s="113" t="str">
        <f>IF(OR($B388="",$B388=$B389),"",SUMIF($B$4:$B388,$B388,K$4:K388)-Y388)</f>
        <v/>
      </c>
      <c r="Y388" s="113" t="str">
        <f>IF(OR($B388="",$B388=$B389),"",SUMIFS(K$4:K388,B$4:B388,$B388,F$4:F388,$Y$3))</f>
        <v/>
      </c>
      <c r="Z388" s="113" t="str">
        <f>IF(OR($B388="",$B388=$B389),"",SUMIF($B$4:$B388,$B388,S$4:S388))</f>
        <v/>
      </c>
    </row>
    <row r="389" spans="1:26" ht="25.05" customHeight="1" x14ac:dyDescent="0.2">
      <c r="A389" s="133" t="str">
        <f>IF(OR(B389="",AND(B388=B389,D388=D389)),"",MAX($A$4:A388)+1)</f>
        <v/>
      </c>
      <c r="B389" s="73" t="str">
        <f>IFERROR(INDEX(入力!$BV$3:$CN$1048576,MATCH(ROW(B389)-ROW(B$3),入力!$BB$3:$BB$1048576,0),MATCH(B$3,入力!$BV$2:$CN$2,0)),"")</f>
        <v/>
      </c>
      <c r="C389" s="74" t="str">
        <f>IFERROR(INDEX(入力!$BV$3:$CN$1048576,MATCH(ROW(C389)-ROW(C$3),入力!$BB$3:$BB$1048576,0),MATCH(C$3,入力!$BV$2:$CN$2,0)),"")</f>
        <v/>
      </c>
      <c r="D389" s="75" t="str">
        <f>IFERROR(INDEX(入力!$BO$3:$BO$1048576,MATCH(ROW(D389)-ROW(D$3),入力!$BB$3:$BB$1048576,0),0),"")</f>
        <v/>
      </c>
      <c r="E389" s="74" t="str">
        <f>IFERROR(INDEX(入力!$BV$3:$CN$1048576,MATCH(ROW(E389)-ROW(E$3),入力!$BB$3:$BB$1048576,0),MATCH(E$3,入力!$BV$2:$CN$2,0)),"")</f>
        <v/>
      </c>
      <c r="F389" s="74" t="str">
        <f>IFERROR(INDEX(入力!$BV$3:$CN$1048576,MATCH(ROW(F389)-ROW(F$3),入力!$BB$3:$BB$1048576,0),MATCH(F$3,入力!$BV$2:$CN$2,0)),"")</f>
        <v/>
      </c>
      <c r="G389" s="74" t="str">
        <f>IFERROR(INDEX(入力!$BV$3:$CN$1048576,MATCH(ROW(G389)-ROW(G$3),入力!$BB$3:$BB$1048576,0),MATCH(G$3,入力!$BV$2:$CN$2,0)),"")</f>
        <v/>
      </c>
      <c r="H389" s="75" t="str">
        <f>IFERROR(INDEX(入力!$BV$3:$CN$1048576,MATCH(ROW(H389)-ROW(H$3),入力!$BB$3:$BB$1048576,0),MATCH(H$3,入力!$BV$2:$CN$2,0)),"")</f>
        <v/>
      </c>
      <c r="I389" s="76" t="str">
        <f>IFERROR(INDEX(入力!$BV$3:$CN$1048576,MATCH(ROW(I389)-ROW(I$3),入力!$BB$3:$BB$1048576,0),MATCH(I$3,入力!$BV$2:$CN$2,0)),"")</f>
        <v/>
      </c>
      <c r="J389" s="75" t="str">
        <f>IFERROR(INDEX(入力!$BV$3:$CN$1048576,MATCH(ROW(J389)-ROW(J$3),入力!$BB$3:$BB$1048576,0),MATCH(J$3,入力!$BV$2:$CN$2,0)),"")</f>
        <v/>
      </c>
      <c r="K389" s="75" t="str">
        <f>IFERROR(INDEX(入力!$BV$3:$CN$1048576,MATCH(ROW(K389)-ROW(K$3),入力!$BB$3:$BB$1048576,0),MATCH(K$3,入力!$BV$2:$CN$2,0)),"")</f>
        <v/>
      </c>
      <c r="L389" s="75" t="str">
        <f>IFERROR(INDEX(入力!$BV$3:$CN$1048576,MATCH(ROW(L389)-ROW(L$3),入力!$BB$3:$BB$1048576,0),MATCH(L$3,入力!$BV$2:$CN$2,0)),"")</f>
        <v/>
      </c>
      <c r="M389" s="117" t="str">
        <f>IFERROR(IF(履歴検索!$A389="","",INDEX(入力!$BV$3:$CN$1048576,MATCH(ROW(M389)-ROW(M$3),入力!$BB$3:$BB$1048576,0),MATCH(M$3,入力!$BV$2:$CN$2,0))),"")</f>
        <v/>
      </c>
      <c r="N389" s="75" t="str">
        <f>IFERROR(INDEX(入力!$BV$3:$CN$1048576,MATCH(ROW(N389)-ROW(N$3),入力!$BB$3:$BB$1048576,0),MATCH(N$3,入力!$BV$2:$CN$2,0)),"")</f>
        <v/>
      </c>
      <c r="O389" s="294" t="str">
        <f>IFERROR(INDEX(入力!$CJ$3:$CN$1048576,MATCH(ROW(O389)-ROW(O$3),入力!$BB$3:$BB$1048576,0),MATCH(O$3,入力!$CJ$2:$CN$2,0)),"")</f>
        <v/>
      </c>
      <c r="P389" s="294" t="str">
        <f>IFERROR(INDEX(入力!$CJ$3:$CN$1048576,MATCH(ROW(P389)-ROW(P$3),入力!$BB$3:$BB$1048576,0),MATCH(P$3,入力!$CJ$2:$CN$2,0)),"")</f>
        <v/>
      </c>
      <c r="Q389" s="294" t="str">
        <f>IFERROR(INDEX(入力!$BV$3:$CN$1048576,MATCH(ROW(Q389)-ROW(Q$3),入力!$BB$3:$BB$1048576,0),MATCH(Q$3,入力!$BV$2:$CN$2,0)),"")</f>
        <v/>
      </c>
      <c r="R389" s="77" t="str">
        <f>IFERROR(INDEX(入力!$BV$3:$CN$1048576,MATCH(ROW(R389)-ROW(R$3),入力!$BB$3:$BB$1048576,0),MATCH(R$3,入力!$BV$2:$CN$2,0)),"")</f>
        <v/>
      </c>
      <c r="S389" s="77" t="str">
        <f>IFERROR(INDEX(入力!$BV$3:$CN$1048576,MATCH(ROW(S389)-ROW(S$3),入力!$BB$3:$BB$1048576,0),MATCH(S$3,入力!$BV$2:$CN$2,0)),"")</f>
        <v/>
      </c>
      <c r="U389" s="28" t="str">
        <f>IF(Z389="","",COUNT($Z$4:Z389))</f>
        <v/>
      </c>
      <c r="V389" s="73" t="str">
        <f t="shared" si="6"/>
        <v/>
      </c>
      <c r="W389" s="113" t="str">
        <f>IF(OR($B389="",$B389=$B390),"",SUMIF($B$4:$B389,$B389,Q$4:Q389))</f>
        <v/>
      </c>
      <c r="X389" s="113" t="str">
        <f>IF(OR($B389="",$B389=$B390),"",SUMIF($B$4:$B389,$B389,K$4:K389)-Y389)</f>
        <v/>
      </c>
      <c r="Y389" s="113" t="str">
        <f>IF(OR($B389="",$B389=$B390),"",SUMIFS(K$4:K389,B$4:B389,$B389,F$4:F389,$Y$3))</f>
        <v/>
      </c>
      <c r="Z389" s="113" t="str">
        <f>IF(OR($B389="",$B389=$B390),"",SUMIF($B$4:$B389,$B389,S$4:S389))</f>
        <v/>
      </c>
    </row>
    <row r="390" spans="1:26" ht="25.05" customHeight="1" x14ac:dyDescent="0.2">
      <c r="A390" s="133" t="str">
        <f>IF(OR(B390="",AND(B389=B390,D389=D390)),"",MAX($A$4:A389)+1)</f>
        <v/>
      </c>
      <c r="B390" s="73" t="str">
        <f>IFERROR(INDEX(入力!$BV$3:$CN$1048576,MATCH(ROW(B390)-ROW(B$3),入力!$BB$3:$BB$1048576,0),MATCH(B$3,入力!$BV$2:$CN$2,0)),"")</f>
        <v/>
      </c>
      <c r="C390" s="74" t="str">
        <f>IFERROR(INDEX(入力!$BV$3:$CN$1048576,MATCH(ROW(C390)-ROW(C$3),入力!$BB$3:$BB$1048576,0),MATCH(C$3,入力!$BV$2:$CN$2,0)),"")</f>
        <v/>
      </c>
      <c r="D390" s="75" t="str">
        <f>IFERROR(INDEX(入力!$BO$3:$BO$1048576,MATCH(ROW(D390)-ROW(D$3),入力!$BB$3:$BB$1048576,0),0),"")</f>
        <v/>
      </c>
      <c r="E390" s="74" t="str">
        <f>IFERROR(INDEX(入力!$BV$3:$CN$1048576,MATCH(ROW(E390)-ROW(E$3),入力!$BB$3:$BB$1048576,0),MATCH(E$3,入力!$BV$2:$CN$2,0)),"")</f>
        <v/>
      </c>
      <c r="F390" s="74" t="str">
        <f>IFERROR(INDEX(入力!$BV$3:$CN$1048576,MATCH(ROW(F390)-ROW(F$3),入力!$BB$3:$BB$1048576,0),MATCH(F$3,入力!$BV$2:$CN$2,0)),"")</f>
        <v/>
      </c>
      <c r="G390" s="74" t="str">
        <f>IFERROR(INDEX(入力!$BV$3:$CN$1048576,MATCH(ROW(G390)-ROW(G$3),入力!$BB$3:$BB$1048576,0),MATCH(G$3,入力!$BV$2:$CN$2,0)),"")</f>
        <v/>
      </c>
      <c r="H390" s="75" t="str">
        <f>IFERROR(INDEX(入力!$BV$3:$CN$1048576,MATCH(ROW(H390)-ROW(H$3),入力!$BB$3:$BB$1048576,0),MATCH(H$3,入力!$BV$2:$CN$2,0)),"")</f>
        <v/>
      </c>
      <c r="I390" s="76" t="str">
        <f>IFERROR(INDEX(入力!$BV$3:$CN$1048576,MATCH(ROW(I390)-ROW(I$3),入力!$BB$3:$BB$1048576,0),MATCH(I$3,入力!$BV$2:$CN$2,0)),"")</f>
        <v/>
      </c>
      <c r="J390" s="75" t="str">
        <f>IFERROR(INDEX(入力!$BV$3:$CN$1048576,MATCH(ROW(J390)-ROW(J$3),入力!$BB$3:$BB$1048576,0),MATCH(J$3,入力!$BV$2:$CN$2,0)),"")</f>
        <v/>
      </c>
      <c r="K390" s="75" t="str">
        <f>IFERROR(INDEX(入力!$BV$3:$CN$1048576,MATCH(ROW(K390)-ROW(K$3),入力!$BB$3:$BB$1048576,0),MATCH(K$3,入力!$BV$2:$CN$2,0)),"")</f>
        <v/>
      </c>
      <c r="L390" s="75" t="str">
        <f>IFERROR(INDEX(入力!$BV$3:$CN$1048576,MATCH(ROW(L390)-ROW(L$3),入力!$BB$3:$BB$1048576,0),MATCH(L$3,入力!$BV$2:$CN$2,0)),"")</f>
        <v/>
      </c>
      <c r="M390" s="117" t="str">
        <f>IFERROR(IF(履歴検索!$A390="","",INDEX(入力!$BV$3:$CN$1048576,MATCH(ROW(M390)-ROW(M$3),入力!$BB$3:$BB$1048576,0),MATCH(M$3,入力!$BV$2:$CN$2,0))),"")</f>
        <v/>
      </c>
      <c r="N390" s="75" t="str">
        <f>IFERROR(INDEX(入力!$BV$3:$CN$1048576,MATCH(ROW(N390)-ROW(N$3),入力!$BB$3:$BB$1048576,0),MATCH(N$3,入力!$BV$2:$CN$2,0)),"")</f>
        <v/>
      </c>
      <c r="O390" s="294" t="str">
        <f>IFERROR(INDEX(入力!$CJ$3:$CN$1048576,MATCH(ROW(O390)-ROW(O$3),入力!$BB$3:$BB$1048576,0),MATCH(O$3,入力!$CJ$2:$CN$2,0)),"")</f>
        <v/>
      </c>
      <c r="P390" s="294" t="str">
        <f>IFERROR(INDEX(入力!$CJ$3:$CN$1048576,MATCH(ROW(P390)-ROW(P$3),入力!$BB$3:$BB$1048576,0),MATCH(P$3,入力!$CJ$2:$CN$2,0)),"")</f>
        <v/>
      </c>
      <c r="Q390" s="294" t="str">
        <f>IFERROR(INDEX(入力!$BV$3:$CN$1048576,MATCH(ROW(Q390)-ROW(Q$3),入力!$BB$3:$BB$1048576,0),MATCH(Q$3,入力!$BV$2:$CN$2,0)),"")</f>
        <v/>
      </c>
      <c r="R390" s="77" t="str">
        <f>IFERROR(INDEX(入力!$BV$3:$CN$1048576,MATCH(ROW(R390)-ROW(R$3),入力!$BB$3:$BB$1048576,0),MATCH(R$3,入力!$BV$2:$CN$2,0)),"")</f>
        <v/>
      </c>
      <c r="S390" s="77" t="str">
        <f>IFERROR(INDEX(入力!$BV$3:$CN$1048576,MATCH(ROW(S390)-ROW(S$3),入力!$BB$3:$BB$1048576,0),MATCH(S$3,入力!$BV$2:$CN$2,0)),"")</f>
        <v/>
      </c>
      <c r="U390" s="28" t="str">
        <f>IF(Z390="","",COUNT($Z$4:Z390))</f>
        <v/>
      </c>
      <c r="V390" s="73" t="str">
        <f t="shared" si="6"/>
        <v/>
      </c>
      <c r="W390" s="113" t="str">
        <f>IF(OR($B390="",$B390=$B391),"",SUMIF($B$4:$B390,$B390,Q$4:Q390))</f>
        <v/>
      </c>
      <c r="X390" s="113" t="str">
        <f>IF(OR($B390="",$B390=$B391),"",SUMIF($B$4:$B390,$B390,K$4:K390)-Y390)</f>
        <v/>
      </c>
      <c r="Y390" s="113" t="str">
        <f>IF(OR($B390="",$B390=$B391),"",SUMIFS(K$4:K390,B$4:B390,$B390,F$4:F390,$Y$3))</f>
        <v/>
      </c>
      <c r="Z390" s="113" t="str">
        <f>IF(OR($B390="",$B390=$B391),"",SUMIF($B$4:$B390,$B390,S$4:S390))</f>
        <v/>
      </c>
    </row>
    <row r="391" spans="1:26" ht="25.05" customHeight="1" x14ac:dyDescent="0.2">
      <c r="A391" s="133" t="str">
        <f>IF(OR(B391="",AND(B390=B391,D390=D391)),"",MAX($A$4:A390)+1)</f>
        <v/>
      </c>
      <c r="B391" s="73" t="str">
        <f>IFERROR(INDEX(入力!$BV$3:$CN$1048576,MATCH(ROW(B391)-ROW(B$3),入力!$BB$3:$BB$1048576,0),MATCH(B$3,入力!$BV$2:$CN$2,0)),"")</f>
        <v/>
      </c>
      <c r="C391" s="74" t="str">
        <f>IFERROR(INDEX(入力!$BV$3:$CN$1048576,MATCH(ROW(C391)-ROW(C$3),入力!$BB$3:$BB$1048576,0),MATCH(C$3,入力!$BV$2:$CN$2,0)),"")</f>
        <v/>
      </c>
      <c r="D391" s="75" t="str">
        <f>IFERROR(INDEX(入力!$BO$3:$BO$1048576,MATCH(ROW(D391)-ROW(D$3),入力!$BB$3:$BB$1048576,0),0),"")</f>
        <v/>
      </c>
      <c r="E391" s="74" t="str">
        <f>IFERROR(INDEX(入力!$BV$3:$CN$1048576,MATCH(ROW(E391)-ROW(E$3),入力!$BB$3:$BB$1048576,0),MATCH(E$3,入力!$BV$2:$CN$2,0)),"")</f>
        <v/>
      </c>
      <c r="F391" s="74" t="str">
        <f>IFERROR(INDEX(入力!$BV$3:$CN$1048576,MATCH(ROW(F391)-ROW(F$3),入力!$BB$3:$BB$1048576,0),MATCH(F$3,入力!$BV$2:$CN$2,0)),"")</f>
        <v/>
      </c>
      <c r="G391" s="74" t="str">
        <f>IFERROR(INDEX(入力!$BV$3:$CN$1048576,MATCH(ROW(G391)-ROW(G$3),入力!$BB$3:$BB$1048576,0),MATCH(G$3,入力!$BV$2:$CN$2,0)),"")</f>
        <v/>
      </c>
      <c r="H391" s="75" t="str">
        <f>IFERROR(INDEX(入力!$BV$3:$CN$1048576,MATCH(ROW(H391)-ROW(H$3),入力!$BB$3:$BB$1048576,0),MATCH(H$3,入力!$BV$2:$CN$2,0)),"")</f>
        <v/>
      </c>
      <c r="I391" s="76" t="str">
        <f>IFERROR(INDEX(入力!$BV$3:$CN$1048576,MATCH(ROW(I391)-ROW(I$3),入力!$BB$3:$BB$1048576,0),MATCH(I$3,入力!$BV$2:$CN$2,0)),"")</f>
        <v/>
      </c>
      <c r="J391" s="75" t="str">
        <f>IFERROR(INDEX(入力!$BV$3:$CN$1048576,MATCH(ROW(J391)-ROW(J$3),入力!$BB$3:$BB$1048576,0),MATCH(J$3,入力!$BV$2:$CN$2,0)),"")</f>
        <v/>
      </c>
      <c r="K391" s="75" t="str">
        <f>IFERROR(INDEX(入力!$BV$3:$CN$1048576,MATCH(ROW(K391)-ROW(K$3),入力!$BB$3:$BB$1048576,0),MATCH(K$3,入力!$BV$2:$CN$2,0)),"")</f>
        <v/>
      </c>
      <c r="L391" s="75" t="str">
        <f>IFERROR(INDEX(入力!$BV$3:$CN$1048576,MATCH(ROW(L391)-ROW(L$3),入力!$BB$3:$BB$1048576,0),MATCH(L$3,入力!$BV$2:$CN$2,0)),"")</f>
        <v/>
      </c>
      <c r="M391" s="117" t="str">
        <f>IFERROR(IF(履歴検索!$A391="","",INDEX(入力!$BV$3:$CN$1048576,MATCH(ROW(M391)-ROW(M$3),入力!$BB$3:$BB$1048576,0),MATCH(M$3,入力!$BV$2:$CN$2,0))),"")</f>
        <v/>
      </c>
      <c r="N391" s="75" t="str">
        <f>IFERROR(INDEX(入力!$BV$3:$CN$1048576,MATCH(ROW(N391)-ROW(N$3),入力!$BB$3:$BB$1048576,0),MATCH(N$3,入力!$BV$2:$CN$2,0)),"")</f>
        <v/>
      </c>
      <c r="O391" s="294" t="str">
        <f>IFERROR(INDEX(入力!$CJ$3:$CN$1048576,MATCH(ROW(O391)-ROW(O$3),入力!$BB$3:$BB$1048576,0),MATCH(O$3,入力!$CJ$2:$CN$2,0)),"")</f>
        <v/>
      </c>
      <c r="P391" s="294" t="str">
        <f>IFERROR(INDEX(入力!$CJ$3:$CN$1048576,MATCH(ROW(P391)-ROW(P$3),入力!$BB$3:$BB$1048576,0),MATCH(P$3,入力!$CJ$2:$CN$2,0)),"")</f>
        <v/>
      </c>
      <c r="Q391" s="294" t="str">
        <f>IFERROR(INDEX(入力!$BV$3:$CN$1048576,MATCH(ROW(Q391)-ROW(Q$3),入力!$BB$3:$BB$1048576,0),MATCH(Q$3,入力!$BV$2:$CN$2,0)),"")</f>
        <v/>
      </c>
      <c r="R391" s="77" t="str">
        <f>IFERROR(INDEX(入力!$BV$3:$CN$1048576,MATCH(ROW(R391)-ROW(R$3),入力!$BB$3:$BB$1048576,0),MATCH(R$3,入力!$BV$2:$CN$2,0)),"")</f>
        <v/>
      </c>
      <c r="S391" s="77" t="str">
        <f>IFERROR(INDEX(入力!$BV$3:$CN$1048576,MATCH(ROW(S391)-ROW(S$3),入力!$BB$3:$BB$1048576,0),MATCH(S$3,入力!$BV$2:$CN$2,0)),"")</f>
        <v/>
      </c>
      <c r="U391" s="28" t="str">
        <f>IF(Z391="","",COUNT($Z$4:Z391))</f>
        <v/>
      </c>
      <c r="V391" s="73" t="str">
        <f t="shared" si="6"/>
        <v/>
      </c>
      <c r="W391" s="113" t="str">
        <f>IF(OR($B391="",$B391=$B392),"",SUMIF($B$4:$B391,$B391,Q$4:Q391))</f>
        <v/>
      </c>
      <c r="X391" s="113" t="str">
        <f>IF(OR($B391="",$B391=$B392),"",SUMIF($B$4:$B391,$B391,K$4:K391)-Y391)</f>
        <v/>
      </c>
      <c r="Y391" s="113" t="str">
        <f>IF(OR($B391="",$B391=$B392),"",SUMIFS(K$4:K391,B$4:B391,$B391,F$4:F391,$Y$3))</f>
        <v/>
      </c>
      <c r="Z391" s="113" t="str">
        <f>IF(OR($B391="",$B391=$B392),"",SUMIF($B$4:$B391,$B391,S$4:S391))</f>
        <v/>
      </c>
    </row>
    <row r="392" spans="1:26" ht="25.05" customHeight="1" x14ac:dyDescent="0.2">
      <c r="A392" s="133" t="str">
        <f>IF(OR(B392="",AND(B391=B392,D391=D392)),"",MAX($A$4:A391)+1)</f>
        <v/>
      </c>
      <c r="B392" s="73" t="str">
        <f>IFERROR(INDEX(入力!$BV$3:$CN$1048576,MATCH(ROW(B392)-ROW(B$3),入力!$BB$3:$BB$1048576,0),MATCH(B$3,入力!$BV$2:$CN$2,0)),"")</f>
        <v/>
      </c>
      <c r="C392" s="74" t="str">
        <f>IFERROR(INDEX(入力!$BV$3:$CN$1048576,MATCH(ROW(C392)-ROW(C$3),入力!$BB$3:$BB$1048576,0),MATCH(C$3,入力!$BV$2:$CN$2,0)),"")</f>
        <v/>
      </c>
      <c r="D392" s="75" t="str">
        <f>IFERROR(INDEX(入力!$BO$3:$BO$1048576,MATCH(ROW(D392)-ROW(D$3),入力!$BB$3:$BB$1048576,0),0),"")</f>
        <v/>
      </c>
      <c r="E392" s="74" t="str">
        <f>IFERROR(INDEX(入力!$BV$3:$CN$1048576,MATCH(ROW(E392)-ROW(E$3),入力!$BB$3:$BB$1048576,0),MATCH(E$3,入力!$BV$2:$CN$2,0)),"")</f>
        <v/>
      </c>
      <c r="F392" s="74" t="str">
        <f>IFERROR(INDEX(入力!$BV$3:$CN$1048576,MATCH(ROW(F392)-ROW(F$3),入力!$BB$3:$BB$1048576,0),MATCH(F$3,入力!$BV$2:$CN$2,0)),"")</f>
        <v/>
      </c>
      <c r="G392" s="74" t="str">
        <f>IFERROR(INDEX(入力!$BV$3:$CN$1048576,MATCH(ROW(G392)-ROW(G$3),入力!$BB$3:$BB$1048576,0),MATCH(G$3,入力!$BV$2:$CN$2,0)),"")</f>
        <v/>
      </c>
      <c r="H392" s="75" t="str">
        <f>IFERROR(INDEX(入力!$BV$3:$CN$1048576,MATCH(ROW(H392)-ROW(H$3),入力!$BB$3:$BB$1048576,0),MATCH(H$3,入力!$BV$2:$CN$2,0)),"")</f>
        <v/>
      </c>
      <c r="I392" s="76" t="str">
        <f>IFERROR(INDEX(入力!$BV$3:$CN$1048576,MATCH(ROW(I392)-ROW(I$3),入力!$BB$3:$BB$1048576,0),MATCH(I$3,入力!$BV$2:$CN$2,0)),"")</f>
        <v/>
      </c>
      <c r="J392" s="75" t="str">
        <f>IFERROR(INDEX(入力!$BV$3:$CN$1048576,MATCH(ROW(J392)-ROW(J$3),入力!$BB$3:$BB$1048576,0),MATCH(J$3,入力!$BV$2:$CN$2,0)),"")</f>
        <v/>
      </c>
      <c r="K392" s="75" t="str">
        <f>IFERROR(INDEX(入力!$BV$3:$CN$1048576,MATCH(ROW(K392)-ROW(K$3),入力!$BB$3:$BB$1048576,0),MATCH(K$3,入力!$BV$2:$CN$2,0)),"")</f>
        <v/>
      </c>
      <c r="L392" s="75" t="str">
        <f>IFERROR(INDEX(入力!$BV$3:$CN$1048576,MATCH(ROW(L392)-ROW(L$3),入力!$BB$3:$BB$1048576,0),MATCH(L$3,入力!$BV$2:$CN$2,0)),"")</f>
        <v/>
      </c>
      <c r="M392" s="117" t="str">
        <f>IFERROR(IF(履歴検索!$A392="","",INDEX(入力!$BV$3:$CN$1048576,MATCH(ROW(M392)-ROW(M$3),入力!$BB$3:$BB$1048576,0),MATCH(M$3,入力!$BV$2:$CN$2,0))),"")</f>
        <v/>
      </c>
      <c r="N392" s="75" t="str">
        <f>IFERROR(INDEX(入力!$BV$3:$CN$1048576,MATCH(ROW(N392)-ROW(N$3),入力!$BB$3:$BB$1048576,0),MATCH(N$3,入力!$BV$2:$CN$2,0)),"")</f>
        <v/>
      </c>
      <c r="O392" s="294" t="str">
        <f>IFERROR(INDEX(入力!$CJ$3:$CN$1048576,MATCH(ROW(O392)-ROW(O$3),入力!$BB$3:$BB$1048576,0),MATCH(O$3,入力!$CJ$2:$CN$2,0)),"")</f>
        <v/>
      </c>
      <c r="P392" s="294" t="str">
        <f>IFERROR(INDEX(入力!$CJ$3:$CN$1048576,MATCH(ROW(P392)-ROW(P$3),入力!$BB$3:$BB$1048576,0),MATCH(P$3,入力!$CJ$2:$CN$2,0)),"")</f>
        <v/>
      </c>
      <c r="Q392" s="294" t="str">
        <f>IFERROR(INDEX(入力!$BV$3:$CN$1048576,MATCH(ROW(Q392)-ROW(Q$3),入力!$BB$3:$BB$1048576,0),MATCH(Q$3,入力!$BV$2:$CN$2,0)),"")</f>
        <v/>
      </c>
      <c r="R392" s="77" t="str">
        <f>IFERROR(INDEX(入力!$BV$3:$CN$1048576,MATCH(ROW(R392)-ROW(R$3),入力!$BB$3:$BB$1048576,0),MATCH(R$3,入力!$BV$2:$CN$2,0)),"")</f>
        <v/>
      </c>
      <c r="S392" s="77" t="str">
        <f>IFERROR(INDEX(入力!$BV$3:$CN$1048576,MATCH(ROW(S392)-ROW(S$3),入力!$BB$3:$BB$1048576,0),MATCH(S$3,入力!$BV$2:$CN$2,0)),"")</f>
        <v/>
      </c>
      <c r="U392" s="28" t="str">
        <f>IF(Z392="","",COUNT($Z$4:Z392))</f>
        <v/>
      </c>
      <c r="V392" s="73" t="str">
        <f t="shared" si="6"/>
        <v/>
      </c>
      <c r="W392" s="113" t="str">
        <f>IF(OR($B392="",$B392=$B393),"",SUMIF($B$4:$B392,$B392,Q$4:Q392))</f>
        <v/>
      </c>
      <c r="X392" s="113" t="str">
        <f>IF(OR($B392="",$B392=$B393),"",SUMIF($B$4:$B392,$B392,K$4:K392)-Y392)</f>
        <v/>
      </c>
      <c r="Y392" s="113" t="str">
        <f>IF(OR($B392="",$B392=$B393),"",SUMIFS(K$4:K392,B$4:B392,$B392,F$4:F392,$Y$3))</f>
        <v/>
      </c>
      <c r="Z392" s="113" t="str">
        <f>IF(OR($B392="",$B392=$B393),"",SUMIF($B$4:$B392,$B392,S$4:S392))</f>
        <v/>
      </c>
    </row>
    <row r="393" spans="1:26" ht="25.05" customHeight="1" x14ac:dyDescent="0.2">
      <c r="A393" s="133" t="str">
        <f>IF(OR(B393="",AND(B392=B393,D392=D393)),"",MAX($A$4:A392)+1)</f>
        <v/>
      </c>
      <c r="B393" s="73" t="str">
        <f>IFERROR(INDEX(入力!$BV$3:$CN$1048576,MATCH(ROW(B393)-ROW(B$3),入力!$BB$3:$BB$1048576,0),MATCH(B$3,入力!$BV$2:$CN$2,0)),"")</f>
        <v/>
      </c>
      <c r="C393" s="74" t="str">
        <f>IFERROR(INDEX(入力!$BV$3:$CN$1048576,MATCH(ROW(C393)-ROW(C$3),入力!$BB$3:$BB$1048576,0),MATCH(C$3,入力!$BV$2:$CN$2,0)),"")</f>
        <v/>
      </c>
      <c r="D393" s="75" t="str">
        <f>IFERROR(INDEX(入力!$BO$3:$BO$1048576,MATCH(ROW(D393)-ROW(D$3),入力!$BB$3:$BB$1048576,0),0),"")</f>
        <v/>
      </c>
      <c r="E393" s="74" t="str">
        <f>IFERROR(INDEX(入力!$BV$3:$CN$1048576,MATCH(ROW(E393)-ROW(E$3),入力!$BB$3:$BB$1048576,0),MATCH(E$3,入力!$BV$2:$CN$2,0)),"")</f>
        <v/>
      </c>
      <c r="F393" s="74" t="str">
        <f>IFERROR(INDEX(入力!$BV$3:$CN$1048576,MATCH(ROW(F393)-ROW(F$3),入力!$BB$3:$BB$1048576,0),MATCH(F$3,入力!$BV$2:$CN$2,0)),"")</f>
        <v/>
      </c>
      <c r="G393" s="74" t="str">
        <f>IFERROR(INDEX(入力!$BV$3:$CN$1048576,MATCH(ROW(G393)-ROW(G$3),入力!$BB$3:$BB$1048576,0),MATCH(G$3,入力!$BV$2:$CN$2,0)),"")</f>
        <v/>
      </c>
      <c r="H393" s="75" t="str">
        <f>IFERROR(INDEX(入力!$BV$3:$CN$1048576,MATCH(ROW(H393)-ROW(H$3),入力!$BB$3:$BB$1048576,0),MATCH(H$3,入力!$BV$2:$CN$2,0)),"")</f>
        <v/>
      </c>
      <c r="I393" s="76" t="str">
        <f>IFERROR(INDEX(入力!$BV$3:$CN$1048576,MATCH(ROW(I393)-ROW(I$3),入力!$BB$3:$BB$1048576,0),MATCH(I$3,入力!$BV$2:$CN$2,0)),"")</f>
        <v/>
      </c>
      <c r="J393" s="75" t="str">
        <f>IFERROR(INDEX(入力!$BV$3:$CN$1048576,MATCH(ROW(J393)-ROW(J$3),入力!$BB$3:$BB$1048576,0),MATCH(J$3,入力!$BV$2:$CN$2,0)),"")</f>
        <v/>
      </c>
      <c r="K393" s="75" t="str">
        <f>IFERROR(INDEX(入力!$BV$3:$CN$1048576,MATCH(ROW(K393)-ROW(K$3),入力!$BB$3:$BB$1048576,0),MATCH(K$3,入力!$BV$2:$CN$2,0)),"")</f>
        <v/>
      </c>
      <c r="L393" s="75" t="str">
        <f>IFERROR(INDEX(入力!$BV$3:$CN$1048576,MATCH(ROW(L393)-ROW(L$3),入力!$BB$3:$BB$1048576,0),MATCH(L$3,入力!$BV$2:$CN$2,0)),"")</f>
        <v/>
      </c>
      <c r="M393" s="117" t="str">
        <f>IFERROR(IF(履歴検索!$A393="","",INDEX(入力!$BV$3:$CN$1048576,MATCH(ROW(M393)-ROW(M$3),入力!$BB$3:$BB$1048576,0),MATCH(M$3,入力!$BV$2:$CN$2,0))),"")</f>
        <v/>
      </c>
      <c r="N393" s="75" t="str">
        <f>IFERROR(INDEX(入力!$BV$3:$CN$1048576,MATCH(ROW(N393)-ROW(N$3),入力!$BB$3:$BB$1048576,0),MATCH(N$3,入力!$BV$2:$CN$2,0)),"")</f>
        <v/>
      </c>
      <c r="O393" s="294" t="str">
        <f>IFERROR(INDEX(入力!$CJ$3:$CN$1048576,MATCH(ROW(O393)-ROW(O$3),入力!$BB$3:$BB$1048576,0),MATCH(O$3,入力!$CJ$2:$CN$2,0)),"")</f>
        <v/>
      </c>
      <c r="P393" s="294" t="str">
        <f>IFERROR(INDEX(入力!$CJ$3:$CN$1048576,MATCH(ROW(P393)-ROW(P$3),入力!$BB$3:$BB$1048576,0),MATCH(P$3,入力!$CJ$2:$CN$2,0)),"")</f>
        <v/>
      </c>
      <c r="Q393" s="294" t="str">
        <f>IFERROR(INDEX(入力!$BV$3:$CN$1048576,MATCH(ROW(Q393)-ROW(Q$3),入力!$BB$3:$BB$1048576,0),MATCH(Q$3,入力!$BV$2:$CN$2,0)),"")</f>
        <v/>
      </c>
      <c r="R393" s="77" t="str">
        <f>IFERROR(INDEX(入力!$BV$3:$CN$1048576,MATCH(ROW(R393)-ROW(R$3),入力!$BB$3:$BB$1048576,0),MATCH(R$3,入力!$BV$2:$CN$2,0)),"")</f>
        <v/>
      </c>
      <c r="S393" s="77" t="str">
        <f>IFERROR(INDEX(入力!$BV$3:$CN$1048576,MATCH(ROW(S393)-ROW(S$3),入力!$BB$3:$BB$1048576,0),MATCH(S$3,入力!$BV$2:$CN$2,0)),"")</f>
        <v/>
      </c>
      <c r="U393" s="28" t="str">
        <f>IF(Z393="","",COUNT($Z$4:Z393))</f>
        <v/>
      </c>
      <c r="V393" s="73" t="str">
        <f t="shared" si="6"/>
        <v/>
      </c>
      <c r="W393" s="113" t="str">
        <f>IF(OR($B393="",$B393=$B394),"",SUMIF($B$4:$B393,$B393,Q$4:Q393))</f>
        <v/>
      </c>
      <c r="X393" s="113" t="str">
        <f>IF(OR($B393="",$B393=$B394),"",SUMIF($B$4:$B393,$B393,K$4:K393)-Y393)</f>
        <v/>
      </c>
      <c r="Y393" s="113" t="str">
        <f>IF(OR($B393="",$B393=$B394),"",SUMIFS(K$4:K393,B$4:B393,$B393,F$4:F393,$Y$3))</f>
        <v/>
      </c>
      <c r="Z393" s="113" t="str">
        <f>IF(OR($B393="",$B393=$B394),"",SUMIF($B$4:$B393,$B393,S$4:S393))</f>
        <v/>
      </c>
    </row>
    <row r="394" spans="1:26" ht="25.05" customHeight="1" x14ac:dyDescent="0.2">
      <c r="A394" s="133" t="str">
        <f>IF(OR(B394="",AND(B393=B394,D393=D394)),"",MAX($A$4:A393)+1)</f>
        <v/>
      </c>
      <c r="B394" s="73" t="str">
        <f>IFERROR(INDEX(入力!$BV$3:$CN$1048576,MATCH(ROW(B394)-ROW(B$3),入力!$BB$3:$BB$1048576,0),MATCH(B$3,入力!$BV$2:$CN$2,0)),"")</f>
        <v/>
      </c>
      <c r="C394" s="74" t="str">
        <f>IFERROR(INDEX(入力!$BV$3:$CN$1048576,MATCH(ROW(C394)-ROW(C$3),入力!$BB$3:$BB$1048576,0),MATCH(C$3,入力!$BV$2:$CN$2,0)),"")</f>
        <v/>
      </c>
      <c r="D394" s="75" t="str">
        <f>IFERROR(INDEX(入力!$BO$3:$BO$1048576,MATCH(ROW(D394)-ROW(D$3),入力!$BB$3:$BB$1048576,0),0),"")</f>
        <v/>
      </c>
      <c r="E394" s="74" t="str">
        <f>IFERROR(INDEX(入力!$BV$3:$CN$1048576,MATCH(ROW(E394)-ROW(E$3),入力!$BB$3:$BB$1048576,0),MATCH(E$3,入力!$BV$2:$CN$2,0)),"")</f>
        <v/>
      </c>
      <c r="F394" s="74" t="str">
        <f>IFERROR(INDEX(入力!$BV$3:$CN$1048576,MATCH(ROW(F394)-ROW(F$3),入力!$BB$3:$BB$1048576,0),MATCH(F$3,入力!$BV$2:$CN$2,0)),"")</f>
        <v/>
      </c>
      <c r="G394" s="74" t="str">
        <f>IFERROR(INDEX(入力!$BV$3:$CN$1048576,MATCH(ROW(G394)-ROW(G$3),入力!$BB$3:$BB$1048576,0),MATCH(G$3,入力!$BV$2:$CN$2,0)),"")</f>
        <v/>
      </c>
      <c r="H394" s="75" t="str">
        <f>IFERROR(INDEX(入力!$BV$3:$CN$1048576,MATCH(ROW(H394)-ROW(H$3),入力!$BB$3:$BB$1048576,0),MATCH(H$3,入力!$BV$2:$CN$2,0)),"")</f>
        <v/>
      </c>
      <c r="I394" s="76" t="str">
        <f>IFERROR(INDEX(入力!$BV$3:$CN$1048576,MATCH(ROW(I394)-ROW(I$3),入力!$BB$3:$BB$1048576,0),MATCH(I$3,入力!$BV$2:$CN$2,0)),"")</f>
        <v/>
      </c>
      <c r="J394" s="75" t="str">
        <f>IFERROR(INDEX(入力!$BV$3:$CN$1048576,MATCH(ROW(J394)-ROW(J$3),入力!$BB$3:$BB$1048576,0),MATCH(J$3,入力!$BV$2:$CN$2,0)),"")</f>
        <v/>
      </c>
      <c r="K394" s="75" t="str">
        <f>IFERROR(INDEX(入力!$BV$3:$CN$1048576,MATCH(ROW(K394)-ROW(K$3),入力!$BB$3:$BB$1048576,0),MATCH(K$3,入力!$BV$2:$CN$2,0)),"")</f>
        <v/>
      </c>
      <c r="L394" s="75" t="str">
        <f>IFERROR(INDEX(入力!$BV$3:$CN$1048576,MATCH(ROW(L394)-ROW(L$3),入力!$BB$3:$BB$1048576,0),MATCH(L$3,入力!$BV$2:$CN$2,0)),"")</f>
        <v/>
      </c>
      <c r="M394" s="117" t="str">
        <f>IFERROR(IF(履歴検索!$A394="","",INDEX(入力!$BV$3:$CN$1048576,MATCH(ROW(M394)-ROW(M$3),入力!$BB$3:$BB$1048576,0),MATCH(M$3,入力!$BV$2:$CN$2,0))),"")</f>
        <v/>
      </c>
      <c r="N394" s="75" t="str">
        <f>IFERROR(INDEX(入力!$BV$3:$CN$1048576,MATCH(ROW(N394)-ROW(N$3),入力!$BB$3:$BB$1048576,0),MATCH(N$3,入力!$BV$2:$CN$2,0)),"")</f>
        <v/>
      </c>
      <c r="O394" s="294" t="str">
        <f>IFERROR(INDEX(入力!$CJ$3:$CN$1048576,MATCH(ROW(O394)-ROW(O$3),入力!$BB$3:$BB$1048576,0),MATCH(O$3,入力!$CJ$2:$CN$2,0)),"")</f>
        <v/>
      </c>
      <c r="P394" s="294" t="str">
        <f>IFERROR(INDEX(入力!$CJ$3:$CN$1048576,MATCH(ROW(P394)-ROW(P$3),入力!$BB$3:$BB$1048576,0),MATCH(P$3,入力!$CJ$2:$CN$2,0)),"")</f>
        <v/>
      </c>
      <c r="Q394" s="294" t="str">
        <f>IFERROR(INDEX(入力!$BV$3:$CN$1048576,MATCH(ROW(Q394)-ROW(Q$3),入力!$BB$3:$BB$1048576,0),MATCH(Q$3,入力!$BV$2:$CN$2,0)),"")</f>
        <v/>
      </c>
      <c r="R394" s="77" t="str">
        <f>IFERROR(INDEX(入力!$BV$3:$CN$1048576,MATCH(ROW(R394)-ROW(R$3),入力!$BB$3:$BB$1048576,0),MATCH(R$3,入力!$BV$2:$CN$2,0)),"")</f>
        <v/>
      </c>
      <c r="S394" s="77" t="str">
        <f>IFERROR(INDEX(入力!$BV$3:$CN$1048576,MATCH(ROW(S394)-ROW(S$3),入力!$BB$3:$BB$1048576,0),MATCH(S$3,入力!$BV$2:$CN$2,0)),"")</f>
        <v/>
      </c>
      <c r="U394" s="28" t="str">
        <f>IF(Z394="","",COUNT($Z$4:Z394))</f>
        <v/>
      </c>
      <c r="V394" s="73" t="str">
        <f t="shared" si="6"/>
        <v/>
      </c>
      <c r="W394" s="113" t="str">
        <f>IF(OR($B394="",$B394=$B395),"",SUMIF($B$4:$B394,$B394,Q$4:Q394))</f>
        <v/>
      </c>
      <c r="X394" s="113" t="str">
        <f>IF(OR($B394="",$B394=$B395),"",SUMIF($B$4:$B394,$B394,K$4:K394)-Y394)</f>
        <v/>
      </c>
      <c r="Y394" s="113" t="str">
        <f>IF(OR($B394="",$B394=$B395),"",SUMIFS(K$4:K394,B$4:B394,$B394,F$4:F394,$Y$3))</f>
        <v/>
      </c>
      <c r="Z394" s="113" t="str">
        <f>IF(OR($B394="",$B394=$B395),"",SUMIF($B$4:$B394,$B394,S$4:S394))</f>
        <v/>
      </c>
    </row>
    <row r="395" spans="1:26" ht="25.05" customHeight="1" x14ac:dyDescent="0.2">
      <c r="A395" s="133" t="str">
        <f>IF(OR(B395="",AND(B394=B395,D394=D395)),"",MAX($A$4:A394)+1)</f>
        <v/>
      </c>
      <c r="B395" s="73" t="str">
        <f>IFERROR(INDEX(入力!$BV$3:$CN$1048576,MATCH(ROW(B395)-ROW(B$3),入力!$BB$3:$BB$1048576,0),MATCH(B$3,入力!$BV$2:$CN$2,0)),"")</f>
        <v/>
      </c>
      <c r="C395" s="74" t="str">
        <f>IFERROR(INDEX(入力!$BV$3:$CN$1048576,MATCH(ROW(C395)-ROW(C$3),入力!$BB$3:$BB$1048576,0),MATCH(C$3,入力!$BV$2:$CN$2,0)),"")</f>
        <v/>
      </c>
      <c r="D395" s="75" t="str">
        <f>IFERROR(INDEX(入力!$BO$3:$BO$1048576,MATCH(ROW(D395)-ROW(D$3),入力!$BB$3:$BB$1048576,0),0),"")</f>
        <v/>
      </c>
      <c r="E395" s="74" t="str">
        <f>IFERROR(INDEX(入力!$BV$3:$CN$1048576,MATCH(ROW(E395)-ROW(E$3),入力!$BB$3:$BB$1048576,0),MATCH(E$3,入力!$BV$2:$CN$2,0)),"")</f>
        <v/>
      </c>
      <c r="F395" s="74" t="str">
        <f>IFERROR(INDEX(入力!$BV$3:$CN$1048576,MATCH(ROW(F395)-ROW(F$3),入力!$BB$3:$BB$1048576,0),MATCH(F$3,入力!$BV$2:$CN$2,0)),"")</f>
        <v/>
      </c>
      <c r="G395" s="74" t="str">
        <f>IFERROR(INDEX(入力!$BV$3:$CN$1048576,MATCH(ROW(G395)-ROW(G$3),入力!$BB$3:$BB$1048576,0),MATCH(G$3,入力!$BV$2:$CN$2,0)),"")</f>
        <v/>
      </c>
      <c r="H395" s="75" t="str">
        <f>IFERROR(INDEX(入力!$BV$3:$CN$1048576,MATCH(ROW(H395)-ROW(H$3),入力!$BB$3:$BB$1048576,0),MATCH(H$3,入力!$BV$2:$CN$2,0)),"")</f>
        <v/>
      </c>
      <c r="I395" s="76" t="str">
        <f>IFERROR(INDEX(入力!$BV$3:$CN$1048576,MATCH(ROW(I395)-ROW(I$3),入力!$BB$3:$BB$1048576,0),MATCH(I$3,入力!$BV$2:$CN$2,0)),"")</f>
        <v/>
      </c>
      <c r="J395" s="75" t="str">
        <f>IFERROR(INDEX(入力!$BV$3:$CN$1048576,MATCH(ROW(J395)-ROW(J$3),入力!$BB$3:$BB$1048576,0),MATCH(J$3,入力!$BV$2:$CN$2,0)),"")</f>
        <v/>
      </c>
      <c r="K395" s="75" t="str">
        <f>IFERROR(INDEX(入力!$BV$3:$CN$1048576,MATCH(ROW(K395)-ROW(K$3),入力!$BB$3:$BB$1048576,0),MATCH(K$3,入力!$BV$2:$CN$2,0)),"")</f>
        <v/>
      </c>
      <c r="L395" s="75" t="str">
        <f>IFERROR(INDEX(入力!$BV$3:$CN$1048576,MATCH(ROW(L395)-ROW(L$3),入力!$BB$3:$BB$1048576,0),MATCH(L$3,入力!$BV$2:$CN$2,0)),"")</f>
        <v/>
      </c>
      <c r="M395" s="117" t="str">
        <f>IFERROR(IF(履歴検索!$A395="","",INDEX(入力!$BV$3:$CN$1048576,MATCH(ROW(M395)-ROW(M$3),入力!$BB$3:$BB$1048576,0),MATCH(M$3,入力!$BV$2:$CN$2,0))),"")</f>
        <v/>
      </c>
      <c r="N395" s="75" t="str">
        <f>IFERROR(INDEX(入力!$BV$3:$CN$1048576,MATCH(ROW(N395)-ROW(N$3),入力!$BB$3:$BB$1048576,0),MATCH(N$3,入力!$BV$2:$CN$2,0)),"")</f>
        <v/>
      </c>
      <c r="O395" s="294" t="str">
        <f>IFERROR(INDEX(入力!$CJ$3:$CN$1048576,MATCH(ROW(O395)-ROW(O$3),入力!$BB$3:$BB$1048576,0),MATCH(O$3,入力!$CJ$2:$CN$2,0)),"")</f>
        <v/>
      </c>
      <c r="P395" s="294" t="str">
        <f>IFERROR(INDEX(入力!$CJ$3:$CN$1048576,MATCH(ROW(P395)-ROW(P$3),入力!$BB$3:$BB$1048576,0),MATCH(P$3,入力!$CJ$2:$CN$2,0)),"")</f>
        <v/>
      </c>
      <c r="Q395" s="294" t="str">
        <f>IFERROR(INDEX(入力!$BV$3:$CN$1048576,MATCH(ROW(Q395)-ROW(Q$3),入力!$BB$3:$BB$1048576,0),MATCH(Q$3,入力!$BV$2:$CN$2,0)),"")</f>
        <v/>
      </c>
      <c r="R395" s="77" t="str">
        <f>IFERROR(INDEX(入力!$BV$3:$CN$1048576,MATCH(ROW(R395)-ROW(R$3),入力!$BB$3:$BB$1048576,0),MATCH(R$3,入力!$BV$2:$CN$2,0)),"")</f>
        <v/>
      </c>
      <c r="S395" s="77" t="str">
        <f>IFERROR(INDEX(入力!$BV$3:$CN$1048576,MATCH(ROW(S395)-ROW(S$3),入力!$BB$3:$BB$1048576,0),MATCH(S$3,入力!$BV$2:$CN$2,0)),"")</f>
        <v/>
      </c>
      <c r="U395" s="28" t="str">
        <f>IF(Z395="","",COUNT($Z$4:Z395))</f>
        <v/>
      </c>
      <c r="V395" s="73" t="str">
        <f t="shared" si="6"/>
        <v/>
      </c>
      <c r="W395" s="113" t="str">
        <f>IF(OR($B395="",$B395=$B396),"",SUMIF($B$4:$B395,$B395,Q$4:Q395))</f>
        <v/>
      </c>
      <c r="X395" s="113" t="str">
        <f>IF(OR($B395="",$B395=$B396),"",SUMIF($B$4:$B395,$B395,K$4:K395)-Y395)</f>
        <v/>
      </c>
      <c r="Y395" s="113" t="str">
        <f>IF(OR($B395="",$B395=$B396),"",SUMIFS(K$4:K395,B$4:B395,$B395,F$4:F395,$Y$3))</f>
        <v/>
      </c>
      <c r="Z395" s="113" t="str">
        <f>IF(OR($B395="",$B395=$B396),"",SUMIF($B$4:$B395,$B395,S$4:S395))</f>
        <v/>
      </c>
    </row>
    <row r="396" spans="1:26" ht="25.05" customHeight="1" x14ac:dyDescent="0.2">
      <c r="A396" s="133" t="str">
        <f>IF(OR(B396="",AND(B395=B396,D395=D396)),"",MAX($A$4:A395)+1)</f>
        <v/>
      </c>
      <c r="B396" s="73" t="str">
        <f>IFERROR(INDEX(入力!$BV$3:$CN$1048576,MATCH(ROW(B396)-ROW(B$3),入力!$BB$3:$BB$1048576,0),MATCH(B$3,入力!$BV$2:$CN$2,0)),"")</f>
        <v/>
      </c>
      <c r="C396" s="74" t="str">
        <f>IFERROR(INDEX(入力!$BV$3:$CN$1048576,MATCH(ROW(C396)-ROW(C$3),入力!$BB$3:$BB$1048576,0),MATCH(C$3,入力!$BV$2:$CN$2,0)),"")</f>
        <v/>
      </c>
      <c r="D396" s="75" t="str">
        <f>IFERROR(INDEX(入力!$BO$3:$BO$1048576,MATCH(ROW(D396)-ROW(D$3),入力!$BB$3:$BB$1048576,0),0),"")</f>
        <v/>
      </c>
      <c r="E396" s="74" t="str">
        <f>IFERROR(INDEX(入力!$BV$3:$CN$1048576,MATCH(ROW(E396)-ROW(E$3),入力!$BB$3:$BB$1048576,0),MATCH(E$3,入力!$BV$2:$CN$2,0)),"")</f>
        <v/>
      </c>
      <c r="F396" s="74" t="str">
        <f>IFERROR(INDEX(入力!$BV$3:$CN$1048576,MATCH(ROW(F396)-ROW(F$3),入力!$BB$3:$BB$1048576,0),MATCH(F$3,入力!$BV$2:$CN$2,0)),"")</f>
        <v/>
      </c>
      <c r="G396" s="74" t="str">
        <f>IFERROR(INDEX(入力!$BV$3:$CN$1048576,MATCH(ROW(G396)-ROW(G$3),入力!$BB$3:$BB$1048576,0),MATCH(G$3,入力!$BV$2:$CN$2,0)),"")</f>
        <v/>
      </c>
      <c r="H396" s="75" t="str">
        <f>IFERROR(INDEX(入力!$BV$3:$CN$1048576,MATCH(ROW(H396)-ROW(H$3),入力!$BB$3:$BB$1048576,0),MATCH(H$3,入力!$BV$2:$CN$2,0)),"")</f>
        <v/>
      </c>
      <c r="I396" s="76" t="str">
        <f>IFERROR(INDEX(入力!$BV$3:$CN$1048576,MATCH(ROW(I396)-ROW(I$3),入力!$BB$3:$BB$1048576,0),MATCH(I$3,入力!$BV$2:$CN$2,0)),"")</f>
        <v/>
      </c>
      <c r="J396" s="75" t="str">
        <f>IFERROR(INDEX(入力!$BV$3:$CN$1048576,MATCH(ROW(J396)-ROW(J$3),入力!$BB$3:$BB$1048576,0),MATCH(J$3,入力!$BV$2:$CN$2,0)),"")</f>
        <v/>
      </c>
      <c r="K396" s="75" t="str">
        <f>IFERROR(INDEX(入力!$BV$3:$CN$1048576,MATCH(ROW(K396)-ROW(K$3),入力!$BB$3:$BB$1048576,0),MATCH(K$3,入力!$BV$2:$CN$2,0)),"")</f>
        <v/>
      </c>
      <c r="L396" s="75" t="str">
        <f>IFERROR(INDEX(入力!$BV$3:$CN$1048576,MATCH(ROW(L396)-ROW(L$3),入力!$BB$3:$BB$1048576,0),MATCH(L$3,入力!$BV$2:$CN$2,0)),"")</f>
        <v/>
      </c>
      <c r="M396" s="117" t="str">
        <f>IFERROR(IF(履歴検索!$A396="","",INDEX(入力!$BV$3:$CN$1048576,MATCH(ROW(M396)-ROW(M$3),入力!$BB$3:$BB$1048576,0),MATCH(M$3,入力!$BV$2:$CN$2,0))),"")</f>
        <v/>
      </c>
      <c r="N396" s="75" t="str">
        <f>IFERROR(INDEX(入力!$BV$3:$CN$1048576,MATCH(ROW(N396)-ROW(N$3),入力!$BB$3:$BB$1048576,0),MATCH(N$3,入力!$BV$2:$CN$2,0)),"")</f>
        <v/>
      </c>
      <c r="O396" s="294" t="str">
        <f>IFERROR(INDEX(入力!$CJ$3:$CN$1048576,MATCH(ROW(O396)-ROW(O$3),入力!$BB$3:$BB$1048576,0),MATCH(O$3,入力!$CJ$2:$CN$2,0)),"")</f>
        <v/>
      </c>
      <c r="P396" s="294" t="str">
        <f>IFERROR(INDEX(入力!$CJ$3:$CN$1048576,MATCH(ROW(P396)-ROW(P$3),入力!$BB$3:$BB$1048576,0),MATCH(P$3,入力!$CJ$2:$CN$2,0)),"")</f>
        <v/>
      </c>
      <c r="Q396" s="294" t="str">
        <f>IFERROR(INDEX(入力!$BV$3:$CN$1048576,MATCH(ROW(Q396)-ROW(Q$3),入力!$BB$3:$BB$1048576,0),MATCH(Q$3,入力!$BV$2:$CN$2,0)),"")</f>
        <v/>
      </c>
      <c r="R396" s="77" t="str">
        <f>IFERROR(INDEX(入力!$BV$3:$CN$1048576,MATCH(ROW(R396)-ROW(R$3),入力!$BB$3:$BB$1048576,0),MATCH(R$3,入力!$BV$2:$CN$2,0)),"")</f>
        <v/>
      </c>
      <c r="S396" s="77" t="str">
        <f>IFERROR(INDEX(入力!$BV$3:$CN$1048576,MATCH(ROW(S396)-ROW(S$3),入力!$BB$3:$BB$1048576,0),MATCH(S$3,入力!$BV$2:$CN$2,0)),"")</f>
        <v/>
      </c>
      <c r="U396" s="28" t="str">
        <f>IF(Z396="","",COUNT($Z$4:Z396))</f>
        <v/>
      </c>
      <c r="V396" s="73" t="str">
        <f t="shared" si="6"/>
        <v/>
      </c>
      <c r="W396" s="113" t="str">
        <f>IF(OR($B396="",$B396=$B397),"",SUMIF($B$4:$B396,$B396,Q$4:Q396))</f>
        <v/>
      </c>
      <c r="X396" s="113" t="str">
        <f>IF(OR($B396="",$B396=$B397),"",SUMIF($B$4:$B396,$B396,K$4:K396)-Y396)</f>
        <v/>
      </c>
      <c r="Y396" s="113" t="str">
        <f>IF(OR($B396="",$B396=$B397),"",SUMIFS(K$4:K396,B$4:B396,$B396,F$4:F396,$Y$3))</f>
        <v/>
      </c>
      <c r="Z396" s="113" t="str">
        <f>IF(OR($B396="",$B396=$B397),"",SUMIF($B$4:$B396,$B396,S$4:S396))</f>
        <v/>
      </c>
    </row>
    <row r="397" spans="1:26" ht="25.05" customHeight="1" x14ac:dyDescent="0.2">
      <c r="A397" s="133" t="str">
        <f>IF(OR(B397="",AND(B396=B397,D396=D397)),"",MAX($A$4:A396)+1)</f>
        <v/>
      </c>
      <c r="B397" s="73" t="str">
        <f>IFERROR(INDEX(入力!$BV$3:$CN$1048576,MATCH(ROW(B397)-ROW(B$3),入力!$BB$3:$BB$1048576,0),MATCH(B$3,入力!$BV$2:$CN$2,0)),"")</f>
        <v/>
      </c>
      <c r="C397" s="74" t="str">
        <f>IFERROR(INDEX(入力!$BV$3:$CN$1048576,MATCH(ROW(C397)-ROW(C$3),入力!$BB$3:$BB$1048576,0),MATCH(C$3,入力!$BV$2:$CN$2,0)),"")</f>
        <v/>
      </c>
      <c r="D397" s="75" t="str">
        <f>IFERROR(INDEX(入力!$BO$3:$BO$1048576,MATCH(ROW(D397)-ROW(D$3),入力!$BB$3:$BB$1048576,0),0),"")</f>
        <v/>
      </c>
      <c r="E397" s="74" t="str">
        <f>IFERROR(INDEX(入力!$BV$3:$CN$1048576,MATCH(ROW(E397)-ROW(E$3),入力!$BB$3:$BB$1048576,0),MATCH(E$3,入力!$BV$2:$CN$2,0)),"")</f>
        <v/>
      </c>
      <c r="F397" s="74" t="str">
        <f>IFERROR(INDEX(入力!$BV$3:$CN$1048576,MATCH(ROW(F397)-ROW(F$3),入力!$BB$3:$BB$1048576,0),MATCH(F$3,入力!$BV$2:$CN$2,0)),"")</f>
        <v/>
      </c>
      <c r="G397" s="74" t="str">
        <f>IFERROR(INDEX(入力!$BV$3:$CN$1048576,MATCH(ROW(G397)-ROW(G$3),入力!$BB$3:$BB$1048576,0),MATCH(G$3,入力!$BV$2:$CN$2,0)),"")</f>
        <v/>
      </c>
      <c r="H397" s="75" t="str">
        <f>IFERROR(INDEX(入力!$BV$3:$CN$1048576,MATCH(ROW(H397)-ROW(H$3),入力!$BB$3:$BB$1048576,0),MATCH(H$3,入力!$BV$2:$CN$2,0)),"")</f>
        <v/>
      </c>
      <c r="I397" s="76" t="str">
        <f>IFERROR(INDEX(入力!$BV$3:$CN$1048576,MATCH(ROW(I397)-ROW(I$3),入力!$BB$3:$BB$1048576,0),MATCH(I$3,入力!$BV$2:$CN$2,0)),"")</f>
        <v/>
      </c>
      <c r="J397" s="75" t="str">
        <f>IFERROR(INDEX(入力!$BV$3:$CN$1048576,MATCH(ROW(J397)-ROW(J$3),入力!$BB$3:$BB$1048576,0),MATCH(J$3,入力!$BV$2:$CN$2,0)),"")</f>
        <v/>
      </c>
      <c r="K397" s="75" t="str">
        <f>IFERROR(INDEX(入力!$BV$3:$CN$1048576,MATCH(ROW(K397)-ROW(K$3),入力!$BB$3:$BB$1048576,0),MATCH(K$3,入力!$BV$2:$CN$2,0)),"")</f>
        <v/>
      </c>
      <c r="L397" s="75" t="str">
        <f>IFERROR(INDEX(入力!$BV$3:$CN$1048576,MATCH(ROW(L397)-ROW(L$3),入力!$BB$3:$BB$1048576,0),MATCH(L$3,入力!$BV$2:$CN$2,0)),"")</f>
        <v/>
      </c>
      <c r="M397" s="117" t="str">
        <f>IFERROR(IF(履歴検索!$A397="","",INDEX(入力!$BV$3:$CN$1048576,MATCH(ROW(M397)-ROW(M$3),入力!$BB$3:$BB$1048576,0),MATCH(M$3,入力!$BV$2:$CN$2,0))),"")</f>
        <v/>
      </c>
      <c r="N397" s="75" t="str">
        <f>IFERROR(INDEX(入力!$BV$3:$CN$1048576,MATCH(ROW(N397)-ROW(N$3),入力!$BB$3:$BB$1048576,0),MATCH(N$3,入力!$BV$2:$CN$2,0)),"")</f>
        <v/>
      </c>
      <c r="O397" s="294" t="str">
        <f>IFERROR(INDEX(入力!$CJ$3:$CN$1048576,MATCH(ROW(O397)-ROW(O$3),入力!$BB$3:$BB$1048576,0),MATCH(O$3,入力!$CJ$2:$CN$2,0)),"")</f>
        <v/>
      </c>
      <c r="P397" s="294" t="str">
        <f>IFERROR(INDEX(入力!$CJ$3:$CN$1048576,MATCH(ROW(P397)-ROW(P$3),入力!$BB$3:$BB$1048576,0),MATCH(P$3,入力!$CJ$2:$CN$2,0)),"")</f>
        <v/>
      </c>
      <c r="Q397" s="294" t="str">
        <f>IFERROR(INDEX(入力!$BV$3:$CN$1048576,MATCH(ROW(Q397)-ROW(Q$3),入力!$BB$3:$BB$1048576,0),MATCH(Q$3,入力!$BV$2:$CN$2,0)),"")</f>
        <v/>
      </c>
      <c r="R397" s="77" t="str">
        <f>IFERROR(INDEX(入力!$BV$3:$CN$1048576,MATCH(ROW(R397)-ROW(R$3),入力!$BB$3:$BB$1048576,0),MATCH(R$3,入力!$BV$2:$CN$2,0)),"")</f>
        <v/>
      </c>
      <c r="S397" s="77" t="str">
        <f>IFERROR(INDEX(入力!$BV$3:$CN$1048576,MATCH(ROW(S397)-ROW(S$3),入力!$BB$3:$BB$1048576,0),MATCH(S$3,入力!$BV$2:$CN$2,0)),"")</f>
        <v/>
      </c>
      <c r="U397" s="28" t="str">
        <f>IF(Z397="","",COUNT($Z$4:Z397))</f>
        <v/>
      </c>
      <c r="V397" s="73" t="str">
        <f t="shared" si="6"/>
        <v/>
      </c>
      <c r="W397" s="113" t="str">
        <f>IF(OR($B397="",$B397=$B398),"",SUMIF($B$4:$B397,$B397,Q$4:Q397))</f>
        <v/>
      </c>
      <c r="X397" s="113" t="str">
        <f>IF(OR($B397="",$B397=$B398),"",SUMIF($B$4:$B397,$B397,K$4:K397)-Y397)</f>
        <v/>
      </c>
      <c r="Y397" s="113" t="str">
        <f>IF(OR($B397="",$B397=$B398),"",SUMIFS(K$4:K397,B$4:B397,$B397,F$4:F397,$Y$3))</f>
        <v/>
      </c>
      <c r="Z397" s="113" t="str">
        <f>IF(OR($B397="",$B397=$B398),"",SUMIF($B$4:$B397,$B397,S$4:S397))</f>
        <v/>
      </c>
    </row>
    <row r="398" spans="1:26" ht="25.05" customHeight="1" x14ac:dyDescent="0.2">
      <c r="A398" s="133" t="str">
        <f>IF(OR(B398="",AND(B397=B398,D397=D398)),"",MAX($A$4:A397)+1)</f>
        <v/>
      </c>
      <c r="B398" s="73" t="str">
        <f>IFERROR(INDEX(入力!$BV$3:$CN$1048576,MATCH(ROW(B398)-ROW(B$3),入力!$BB$3:$BB$1048576,0),MATCH(B$3,入力!$BV$2:$CN$2,0)),"")</f>
        <v/>
      </c>
      <c r="C398" s="74" t="str">
        <f>IFERROR(INDEX(入力!$BV$3:$CN$1048576,MATCH(ROW(C398)-ROW(C$3),入力!$BB$3:$BB$1048576,0),MATCH(C$3,入力!$BV$2:$CN$2,0)),"")</f>
        <v/>
      </c>
      <c r="D398" s="75" t="str">
        <f>IFERROR(INDEX(入力!$BO$3:$BO$1048576,MATCH(ROW(D398)-ROW(D$3),入力!$BB$3:$BB$1048576,0),0),"")</f>
        <v/>
      </c>
      <c r="E398" s="74" t="str">
        <f>IFERROR(INDEX(入力!$BV$3:$CN$1048576,MATCH(ROW(E398)-ROW(E$3),入力!$BB$3:$BB$1048576,0),MATCH(E$3,入力!$BV$2:$CN$2,0)),"")</f>
        <v/>
      </c>
      <c r="F398" s="74" t="str">
        <f>IFERROR(INDEX(入力!$BV$3:$CN$1048576,MATCH(ROW(F398)-ROW(F$3),入力!$BB$3:$BB$1048576,0),MATCH(F$3,入力!$BV$2:$CN$2,0)),"")</f>
        <v/>
      </c>
      <c r="G398" s="74" t="str">
        <f>IFERROR(INDEX(入力!$BV$3:$CN$1048576,MATCH(ROW(G398)-ROW(G$3),入力!$BB$3:$BB$1048576,0),MATCH(G$3,入力!$BV$2:$CN$2,0)),"")</f>
        <v/>
      </c>
      <c r="H398" s="75" t="str">
        <f>IFERROR(INDEX(入力!$BV$3:$CN$1048576,MATCH(ROW(H398)-ROW(H$3),入力!$BB$3:$BB$1048576,0),MATCH(H$3,入力!$BV$2:$CN$2,0)),"")</f>
        <v/>
      </c>
      <c r="I398" s="76" t="str">
        <f>IFERROR(INDEX(入力!$BV$3:$CN$1048576,MATCH(ROW(I398)-ROW(I$3),入力!$BB$3:$BB$1048576,0),MATCH(I$3,入力!$BV$2:$CN$2,0)),"")</f>
        <v/>
      </c>
      <c r="J398" s="75" t="str">
        <f>IFERROR(INDEX(入力!$BV$3:$CN$1048576,MATCH(ROW(J398)-ROW(J$3),入力!$BB$3:$BB$1048576,0),MATCH(J$3,入力!$BV$2:$CN$2,0)),"")</f>
        <v/>
      </c>
      <c r="K398" s="75" t="str">
        <f>IFERROR(INDEX(入力!$BV$3:$CN$1048576,MATCH(ROW(K398)-ROW(K$3),入力!$BB$3:$BB$1048576,0),MATCH(K$3,入力!$BV$2:$CN$2,0)),"")</f>
        <v/>
      </c>
      <c r="L398" s="75" t="str">
        <f>IFERROR(INDEX(入力!$BV$3:$CN$1048576,MATCH(ROW(L398)-ROW(L$3),入力!$BB$3:$BB$1048576,0),MATCH(L$3,入力!$BV$2:$CN$2,0)),"")</f>
        <v/>
      </c>
      <c r="M398" s="117" t="str">
        <f>IFERROR(IF(履歴検索!$A398="","",INDEX(入力!$BV$3:$CN$1048576,MATCH(ROW(M398)-ROW(M$3),入力!$BB$3:$BB$1048576,0),MATCH(M$3,入力!$BV$2:$CN$2,0))),"")</f>
        <v/>
      </c>
      <c r="N398" s="75" t="str">
        <f>IFERROR(INDEX(入力!$BV$3:$CN$1048576,MATCH(ROW(N398)-ROW(N$3),入力!$BB$3:$BB$1048576,0),MATCH(N$3,入力!$BV$2:$CN$2,0)),"")</f>
        <v/>
      </c>
      <c r="O398" s="294" t="str">
        <f>IFERROR(INDEX(入力!$CJ$3:$CN$1048576,MATCH(ROW(O398)-ROW(O$3),入力!$BB$3:$BB$1048576,0),MATCH(O$3,入力!$CJ$2:$CN$2,0)),"")</f>
        <v/>
      </c>
      <c r="P398" s="294" t="str">
        <f>IFERROR(INDEX(入力!$CJ$3:$CN$1048576,MATCH(ROW(P398)-ROW(P$3),入力!$BB$3:$BB$1048576,0),MATCH(P$3,入力!$CJ$2:$CN$2,0)),"")</f>
        <v/>
      </c>
      <c r="Q398" s="294" t="str">
        <f>IFERROR(INDEX(入力!$BV$3:$CN$1048576,MATCH(ROW(Q398)-ROW(Q$3),入力!$BB$3:$BB$1048576,0),MATCH(Q$3,入力!$BV$2:$CN$2,0)),"")</f>
        <v/>
      </c>
      <c r="R398" s="77" t="str">
        <f>IFERROR(INDEX(入力!$BV$3:$CN$1048576,MATCH(ROW(R398)-ROW(R$3),入力!$BB$3:$BB$1048576,0),MATCH(R$3,入力!$BV$2:$CN$2,0)),"")</f>
        <v/>
      </c>
      <c r="S398" s="77" t="str">
        <f>IFERROR(INDEX(入力!$BV$3:$CN$1048576,MATCH(ROW(S398)-ROW(S$3),入力!$BB$3:$BB$1048576,0),MATCH(S$3,入力!$BV$2:$CN$2,0)),"")</f>
        <v/>
      </c>
      <c r="U398" s="28" t="str">
        <f>IF(Z398="","",COUNT($Z$4:Z398))</f>
        <v/>
      </c>
      <c r="V398" s="73" t="str">
        <f t="shared" si="6"/>
        <v/>
      </c>
      <c r="W398" s="113" t="str">
        <f>IF(OR($B398="",$B398=$B399),"",SUMIF($B$4:$B398,$B398,Q$4:Q398))</f>
        <v/>
      </c>
      <c r="X398" s="113" t="str">
        <f>IF(OR($B398="",$B398=$B399),"",SUMIF($B$4:$B398,$B398,K$4:K398)-Y398)</f>
        <v/>
      </c>
      <c r="Y398" s="113" t="str">
        <f>IF(OR($B398="",$B398=$B399),"",SUMIFS(K$4:K398,B$4:B398,$B398,F$4:F398,$Y$3))</f>
        <v/>
      </c>
      <c r="Z398" s="113" t="str">
        <f>IF(OR($B398="",$B398=$B399),"",SUMIF($B$4:$B398,$B398,S$4:S398))</f>
        <v/>
      </c>
    </row>
    <row r="399" spans="1:26" ht="25.05" customHeight="1" x14ac:dyDescent="0.2">
      <c r="A399" s="133" t="str">
        <f>IF(OR(B399="",AND(B398=B399,D398=D399)),"",MAX($A$4:A398)+1)</f>
        <v/>
      </c>
      <c r="B399" s="73" t="str">
        <f>IFERROR(INDEX(入力!$BV$3:$CN$1048576,MATCH(ROW(B399)-ROW(B$3),入力!$BB$3:$BB$1048576,0),MATCH(B$3,入力!$BV$2:$CN$2,0)),"")</f>
        <v/>
      </c>
      <c r="C399" s="74" t="str">
        <f>IFERROR(INDEX(入力!$BV$3:$CN$1048576,MATCH(ROW(C399)-ROW(C$3),入力!$BB$3:$BB$1048576,0),MATCH(C$3,入力!$BV$2:$CN$2,0)),"")</f>
        <v/>
      </c>
      <c r="D399" s="75" t="str">
        <f>IFERROR(INDEX(入力!$BO$3:$BO$1048576,MATCH(ROW(D399)-ROW(D$3),入力!$BB$3:$BB$1048576,0),0),"")</f>
        <v/>
      </c>
      <c r="E399" s="74" t="str">
        <f>IFERROR(INDEX(入力!$BV$3:$CN$1048576,MATCH(ROW(E399)-ROW(E$3),入力!$BB$3:$BB$1048576,0),MATCH(E$3,入力!$BV$2:$CN$2,0)),"")</f>
        <v/>
      </c>
      <c r="F399" s="74" t="str">
        <f>IFERROR(INDEX(入力!$BV$3:$CN$1048576,MATCH(ROW(F399)-ROW(F$3),入力!$BB$3:$BB$1048576,0),MATCH(F$3,入力!$BV$2:$CN$2,0)),"")</f>
        <v/>
      </c>
      <c r="G399" s="74" t="str">
        <f>IFERROR(INDEX(入力!$BV$3:$CN$1048576,MATCH(ROW(G399)-ROW(G$3),入力!$BB$3:$BB$1048576,0),MATCH(G$3,入力!$BV$2:$CN$2,0)),"")</f>
        <v/>
      </c>
      <c r="H399" s="75" t="str">
        <f>IFERROR(INDEX(入力!$BV$3:$CN$1048576,MATCH(ROW(H399)-ROW(H$3),入力!$BB$3:$BB$1048576,0),MATCH(H$3,入力!$BV$2:$CN$2,0)),"")</f>
        <v/>
      </c>
      <c r="I399" s="76" t="str">
        <f>IFERROR(INDEX(入力!$BV$3:$CN$1048576,MATCH(ROW(I399)-ROW(I$3),入力!$BB$3:$BB$1048576,0),MATCH(I$3,入力!$BV$2:$CN$2,0)),"")</f>
        <v/>
      </c>
      <c r="J399" s="75" t="str">
        <f>IFERROR(INDEX(入力!$BV$3:$CN$1048576,MATCH(ROW(J399)-ROW(J$3),入力!$BB$3:$BB$1048576,0),MATCH(J$3,入力!$BV$2:$CN$2,0)),"")</f>
        <v/>
      </c>
      <c r="K399" s="75" t="str">
        <f>IFERROR(INDEX(入力!$BV$3:$CN$1048576,MATCH(ROW(K399)-ROW(K$3),入力!$BB$3:$BB$1048576,0),MATCH(K$3,入力!$BV$2:$CN$2,0)),"")</f>
        <v/>
      </c>
      <c r="L399" s="75" t="str">
        <f>IFERROR(INDEX(入力!$BV$3:$CN$1048576,MATCH(ROW(L399)-ROW(L$3),入力!$BB$3:$BB$1048576,0),MATCH(L$3,入力!$BV$2:$CN$2,0)),"")</f>
        <v/>
      </c>
      <c r="M399" s="117" t="str">
        <f>IFERROR(IF(履歴検索!$A399="","",INDEX(入力!$BV$3:$CN$1048576,MATCH(ROW(M399)-ROW(M$3),入力!$BB$3:$BB$1048576,0),MATCH(M$3,入力!$BV$2:$CN$2,0))),"")</f>
        <v/>
      </c>
      <c r="N399" s="75" t="str">
        <f>IFERROR(INDEX(入力!$BV$3:$CN$1048576,MATCH(ROW(N399)-ROW(N$3),入力!$BB$3:$BB$1048576,0),MATCH(N$3,入力!$BV$2:$CN$2,0)),"")</f>
        <v/>
      </c>
      <c r="O399" s="294" t="str">
        <f>IFERROR(INDEX(入力!$CJ$3:$CN$1048576,MATCH(ROW(O399)-ROW(O$3),入力!$BB$3:$BB$1048576,0),MATCH(O$3,入力!$CJ$2:$CN$2,0)),"")</f>
        <v/>
      </c>
      <c r="P399" s="294" t="str">
        <f>IFERROR(INDEX(入力!$CJ$3:$CN$1048576,MATCH(ROW(P399)-ROW(P$3),入力!$BB$3:$BB$1048576,0),MATCH(P$3,入力!$CJ$2:$CN$2,0)),"")</f>
        <v/>
      </c>
      <c r="Q399" s="294" t="str">
        <f>IFERROR(INDEX(入力!$BV$3:$CN$1048576,MATCH(ROW(Q399)-ROW(Q$3),入力!$BB$3:$BB$1048576,0),MATCH(Q$3,入力!$BV$2:$CN$2,0)),"")</f>
        <v/>
      </c>
      <c r="R399" s="77" t="str">
        <f>IFERROR(INDEX(入力!$BV$3:$CN$1048576,MATCH(ROW(R399)-ROW(R$3),入力!$BB$3:$BB$1048576,0),MATCH(R$3,入力!$BV$2:$CN$2,0)),"")</f>
        <v/>
      </c>
      <c r="S399" s="77" t="str">
        <f>IFERROR(INDEX(入力!$BV$3:$CN$1048576,MATCH(ROW(S399)-ROW(S$3),入力!$BB$3:$BB$1048576,0),MATCH(S$3,入力!$BV$2:$CN$2,0)),"")</f>
        <v/>
      </c>
      <c r="U399" s="28" t="str">
        <f>IF(Z399="","",COUNT($Z$4:Z399))</f>
        <v/>
      </c>
      <c r="V399" s="73" t="str">
        <f t="shared" si="6"/>
        <v/>
      </c>
      <c r="W399" s="113" t="str">
        <f>IF(OR($B399="",$B399=$B400),"",SUMIF($B$4:$B399,$B399,Q$4:Q399))</f>
        <v/>
      </c>
      <c r="X399" s="113" t="str">
        <f>IF(OR($B399="",$B399=$B400),"",SUMIF($B$4:$B399,$B399,K$4:K399)-Y399)</f>
        <v/>
      </c>
      <c r="Y399" s="113" t="str">
        <f>IF(OR($B399="",$B399=$B400),"",SUMIFS(K$4:K399,B$4:B399,$B399,F$4:F399,$Y$3))</f>
        <v/>
      </c>
      <c r="Z399" s="113" t="str">
        <f>IF(OR($B399="",$B399=$B400),"",SUMIF($B$4:$B399,$B399,S$4:S399))</f>
        <v/>
      </c>
    </row>
    <row r="400" spans="1:26" ht="25.05" customHeight="1" x14ac:dyDescent="0.2">
      <c r="A400" s="133" t="str">
        <f>IF(OR(B400="",AND(B399=B400,D399=D400)),"",MAX($A$4:A399)+1)</f>
        <v/>
      </c>
      <c r="B400" s="73" t="str">
        <f>IFERROR(INDEX(入力!$BV$3:$CN$1048576,MATCH(ROW(B400)-ROW(B$3),入力!$BB$3:$BB$1048576,0),MATCH(B$3,入力!$BV$2:$CN$2,0)),"")</f>
        <v/>
      </c>
      <c r="C400" s="74" t="str">
        <f>IFERROR(INDEX(入力!$BV$3:$CN$1048576,MATCH(ROW(C400)-ROW(C$3),入力!$BB$3:$BB$1048576,0),MATCH(C$3,入力!$BV$2:$CN$2,0)),"")</f>
        <v/>
      </c>
      <c r="D400" s="75" t="str">
        <f>IFERROR(INDEX(入力!$BO$3:$BO$1048576,MATCH(ROW(D400)-ROW(D$3),入力!$BB$3:$BB$1048576,0),0),"")</f>
        <v/>
      </c>
      <c r="E400" s="74" t="str">
        <f>IFERROR(INDEX(入力!$BV$3:$CN$1048576,MATCH(ROW(E400)-ROW(E$3),入力!$BB$3:$BB$1048576,0),MATCH(E$3,入力!$BV$2:$CN$2,0)),"")</f>
        <v/>
      </c>
      <c r="F400" s="74" t="str">
        <f>IFERROR(INDEX(入力!$BV$3:$CN$1048576,MATCH(ROW(F400)-ROW(F$3),入力!$BB$3:$BB$1048576,0),MATCH(F$3,入力!$BV$2:$CN$2,0)),"")</f>
        <v/>
      </c>
      <c r="G400" s="74" t="str">
        <f>IFERROR(INDEX(入力!$BV$3:$CN$1048576,MATCH(ROW(G400)-ROW(G$3),入力!$BB$3:$BB$1048576,0),MATCH(G$3,入力!$BV$2:$CN$2,0)),"")</f>
        <v/>
      </c>
      <c r="H400" s="75" t="str">
        <f>IFERROR(INDEX(入力!$BV$3:$CN$1048576,MATCH(ROW(H400)-ROW(H$3),入力!$BB$3:$BB$1048576,0),MATCH(H$3,入力!$BV$2:$CN$2,0)),"")</f>
        <v/>
      </c>
      <c r="I400" s="76" t="str">
        <f>IFERROR(INDEX(入力!$BV$3:$CN$1048576,MATCH(ROW(I400)-ROW(I$3),入力!$BB$3:$BB$1048576,0),MATCH(I$3,入力!$BV$2:$CN$2,0)),"")</f>
        <v/>
      </c>
      <c r="J400" s="75" t="str">
        <f>IFERROR(INDEX(入力!$BV$3:$CN$1048576,MATCH(ROW(J400)-ROW(J$3),入力!$BB$3:$BB$1048576,0),MATCH(J$3,入力!$BV$2:$CN$2,0)),"")</f>
        <v/>
      </c>
      <c r="K400" s="75" t="str">
        <f>IFERROR(INDEX(入力!$BV$3:$CN$1048576,MATCH(ROW(K400)-ROW(K$3),入力!$BB$3:$BB$1048576,0),MATCH(K$3,入力!$BV$2:$CN$2,0)),"")</f>
        <v/>
      </c>
      <c r="L400" s="75" t="str">
        <f>IFERROR(INDEX(入力!$BV$3:$CN$1048576,MATCH(ROW(L400)-ROW(L$3),入力!$BB$3:$BB$1048576,0),MATCH(L$3,入力!$BV$2:$CN$2,0)),"")</f>
        <v/>
      </c>
      <c r="M400" s="117" t="str">
        <f>IFERROR(IF(履歴検索!$A400="","",INDEX(入力!$BV$3:$CN$1048576,MATCH(ROW(M400)-ROW(M$3),入力!$BB$3:$BB$1048576,0),MATCH(M$3,入力!$BV$2:$CN$2,0))),"")</f>
        <v/>
      </c>
      <c r="N400" s="75" t="str">
        <f>IFERROR(INDEX(入力!$BV$3:$CN$1048576,MATCH(ROW(N400)-ROW(N$3),入力!$BB$3:$BB$1048576,0),MATCH(N$3,入力!$BV$2:$CN$2,0)),"")</f>
        <v/>
      </c>
      <c r="O400" s="294" t="str">
        <f>IFERROR(INDEX(入力!$CJ$3:$CN$1048576,MATCH(ROW(O400)-ROW(O$3),入力!$BB$3:$BB$1048576,0),MATCH(O$3,入力!$CJ$2:$CN$2,0)),"")</f>
        <v/>
      </c>
      <c r="P400" s="294" t="str">
        <f>IFERROR(INDEX(入力!$CJ$3:$CN$1048576,MATCH(ROW(P400)-ROW(P$3),入力!$BB$3:$BB$1048576,0),MATCH(P$3,入力!$CJ$2:$CN$2,0)),"")</f>
        <v/>
      </c>
      <c r="Q400" s="294" t="str">
        <f>IFERROR(INDEX(入力!$BV$3:$CN$1048576,MATCH(ROW(Q400)-ROW(Q$3),入力!$BB$3:$BB$1048576,0),MATCH(Q$3,入力!$BV$2:$CN$2,0)),"")</f>
        <v/>
      </c>
      <c r="R400" s="77" t="str">
        <f>IFERROR(INDEX(入力!$BV$3:$CN$1048576,MATCH(ROW(R400)-ROW(R$3),入力!$BB$3:$BB$1048576,0),MATCH(R$3,入力!$BV$2:$CN$2,0)),"")</f>
        <v/>
      </c>
      <c r="S400" s="77" t="str">
        <f>IFERROR(INDEX(入力!$BV$3:$CN$1048576,MATCH(ROW(S400)-ROW(S$3),入力!$BB$3:$BB$1048576,0),MATCH(S$3,入力!$BV$2:$CN$2,0)),"")</f>
        <v/>
      </c>
      <c r="U400" s="28" t="str">
        <f>IF(Z400="","",COUNT($Z$4:Z400))</f>
        <v/>
      </c>
      <c r="V400" s="73" t="str">
        <f t="shared" si="6"/>
        <v/>
      </c>
      <c r="W400" s="113" t="str">
        <f>IF(OR($B400="",$B400=$B401),"",SUMIF($B$4:$B400,$B400,Q$4:Q400))</f>
        <v/>
      </c>
      <c r="X400" s="113" t="str">
        <f>IF(OR($B400="",$B400=$B401),"",SUMIF($B$4:$B400,$B400,K$4:K400)-Y400)</f>
        <v/>
      </c>
      <c r="Y400" s="113" t="str">
        <f>IF(OR($B400="",$B400=$B401),"",SUMIFS(K$4:K400,B$4:B400,$B400,F$4:F400,$Y$3))</f>
        <v/>
      </c>
      <c r="Z400" s="113" t="str">
        <f>IF(OR($B400="",$B400=$B401),"",SUMIF($B$4:$B400,$B400,S$4:S400))</f>
        <v/>
      </c>
    </row>
    <row r="401" spans="1:26" ht="25.05" customHeight="1" x14ac:dyDescent="0.2">
      <c r="A401" s="133" t="str">
        <f>IF(OR(B401="",AND(B400=B401,D400=D401)),"",MAX($A$4:A400)+1)</f>
        <v/>
      </c>
      <c r="B401" s="73" t="str">
        <f>IFERROR(INDEX(入力!$BV$3:$CN$1048576,MATCH(ROW(B401)-ROW(B$3),入力!$BB$3:$BB$1048576,0),MATCH(B$3,入力!$BV$2:$CN$2,0)),"")</f>
        <v/>
      </c>
      <c r="C401" s="74" t="str">
        <f>IFERROR(INDEX(入力!$BV$3:$CN$1048576,MATCH(ROW(C401)-ROW(C$3),入力!$BB$3:$BB$1048576,0),MATCH(C$3,入力!$BV$2:$CN$2,0)),"")</f>
        <v/>
      </c>
      <c r="D401" s="75" t="str">
        <f>IFERROR(INDEX(入力!$BO$3:$BO$1048576,MATCH(ROW(D401)-ROW(D$3),入力!$BB$3:$BB$1048576,0),0),"")</f>
        <v/>
      </c>
      <c r="E401" s="74" t="str">
        <f>IFERROR(INDEX(入力!$BV$3:$CN$1048576,MATCH(ROW(E401)-ROW(E$3),入力!$BB$3:$BB$1048576,0),MATCH(E$3,入力!$BV$2:$CN$2,0)),"")</f>
        <v/>
      </c>
      <c r="F401" s="74" t="str">
        <f>IFERROR(INDEX(入力!$BV$3:$CN$1048576,MATCH(ROW(F401)-ROW(F$3),入力!$BB$3:$BB$1048576,0),MATCH(F$3,入力!$BV$2:$CN$2,0)),"")</f>
        <v/>
      </c>
      <c r="G401" s="74" t="str">
        <f>IFERROR(INDEX(入力!$BV$3:$CN$1048576,MATCH(ROW(G401)-ROW(G$3),入力!$BB$3:$BB$1048576,0),MATCH(G$3,入力!$BV$2:$CN$2,0)),"")</f>
        <v/>
      </c>
      <c r="H401" s="75" t="str">
        <f>IFERROR(INDEX(入力!$BV$3:$CN$1048576,MATCH(ROW(H401)-ROW(H$3),入力!$BB$3:$BB$1048576,0),MATCH(H$3,入力!$BV$2:$CN$2,0)),"")</f>
        <v/>
      </c>
      <c r="I401" s="76" t="str">
        <f>IFERROR(INDEX(入力!$BV$3:$CN$1048576,MATCH(ROW(I401)-ROW(I$3),入力!$BB$3:$BB$1048576,0),MATCH(I$3,入力!$BV$2:$CN$2,0)),"")</f>
        <v/>
      </c>
      <c r="J401" s="75" t="str">
        <f>IFERROR(INDEX(入力!$BV$3:$CN$1048576,MATCH(ROW(J401)-ROW(J$3),入力!$BB$3:$BB$1048576,0),MATCH(J$3,入力!$BV$2:$CN$2,0)),"")</f>
        <v/>
      </c>
      <c r="K401" s="75" t="str">
        <f>IFERROR(INDEX(入力!$BV$3:$CN$1048576,MATCH(ROW(K401)-ROW(K$3),入力!$BB$3:$BB$1048576,0),MATCH(K$3,入力!$BV$2:$CN$2,0)),"")</f>
        <v/>
      </c>
      <c r="L401" s="75" t="str">
        <f>IFERROR(INDEX(入力!$BV$3:$CN$1048576,MATCH(ROW(L401)-ROW(L$3),入力!$BB$3:$BB$1048576,0),MATCH(L$3,入力!$BV$2:$CN$2,0)),"")</f>
        <v/>
      </c>
      <c r="M401" s="117" t="str">
        <f>IFERROR(IF(履歴検索!$A401="","",INDEX(入力!$BV$3:$CN$1048576,MATCH(ROW(M401)-ROW(M$3),入力!$BB$3:$BB$1048576,0),MATCH(M$3,入力!$BV$2:$CN$2,0))),"")</f>
        <v/>
      </c>
      <c r="N401" s="75" t="str">
        <f>IFERROR(INDEX(入力!$BV$3:$CN$1048576,MATCH(ROW(N401)-ROW(N$3),入力!$BB$3:$BB$1048576,0),MATCH(N$3,入力!$BV$2:$CN$2,0)),"")</f>
        <v/>
      </c>
      <c r="O401" s="294" t="str">
        <f>IFERROR(INDEX(入力!$CJ$3:$CN$1048576,MATCH(ROW(O401)-ROW(O$3),入力!$BB$3:$BB$1048576,0),MATCH(O$3,入力!$CJ$2:$CN$2,0)),"")</f>
        <v/>
      </c>
      <c r="P401" s="294" t="str">
        <f>IFERROR(INDEX(入力!$CJ$3:$CN$1048576,MATCH(ROW(P401)-ROW(P$3),入力!$BB$3:$BB$1048576,0),MATCH(P$3,入力!$CJ$2:$CN$2,0)),"")</f>
        <v/>
      </c>
      <c r="Q401" s="294" t="str">
        <f>IFERROR(INDEX(入力!$BV$3:$CN$1048576,MATCH(ROW(Q401)-ROW(Q$3),入力!$BB$3:$BB$1048576,0),MATCH(Q$3,入力!$BV$2:$CN$2,0)),"")</f>
        <v/>
      </c>
      <c r="R401" s="77" t="str">
        <f>IFERROR(INDEX(入力!$BV$3:$CN$1048576,MATCH(ROW(R401)-ROW(R$3),入力!$BB$3:$BB$1048576,0),MATCH(R$3,入力!$BV$2:$CN$2,0)),"")</f>
        <v/>
      </c>
      <c r="S401" s="77" t="str">
        <f>IFERROR(INDEX(入力!$BV$3:$CN$1048576,MATCH(ROW(S401)-ROW(S$3),入力!$BB$3:$BB$1048576,0),MATCH(S$3,入力!$BV$2:$CN$2,0)),"")</f>
        <v/>
      </c>
      <c r="U401" s="28" t="str">
        <f>IF(Z401="","",COUNT($Z$4:Z401))</f>
        <v/>
      </c>
      <c r="V401" s="73" t="str">
        <f t="shared" ref="V401:V464" si="7">IF(Z401="","",B401)</f>
        <v/>
      </c>
      <c r="W401" s="113" t="str">
        <f>IF(OR($B401="",$B401=$B402),"",SUMIF($B$4:$B401,$B401,Q$4:Q401))</f>
        <v/>
      </c>
      <c r="X401" s="113" t="str">
        <f>IF(OR($B401="",$B401=$B402),"",SUMIF($B$4:$B401,$B401,K$4:K401)-Y401)</f>
        <v/>
      </c>
      <c r="Y401" s="113" t="str">
        <f>IF(OR($B401="",$B401=$B402),"",SUMIFS(K$4:K401,B$4:B401,$B401,F$4:F401,$Y$3))</f>
        <v/>
      </c>
      <c r="Z401" s="113" t="str">
        <f>IF(OR($B401="",$B401=$B402),"",SUMIF($B$4:$B401,$B401,S$4:S401))</f>
        <v/>
      </c>
    </row>
    <row r="402" spans="1:26" ht="25.05" customHeight="1" x14ac:dyDescent="0.2">
      <c r="A402" s="133" t="str">
        <f>IF(OR(B402="",AND(B401=B402,D401=D402)),"",MAX($A$4:A401)+1)</f>
        <v/>
      </c>
      <c r="B402" s="73" t="str">
        <f>IFERROR(INDEX(入力!$BV$3:$CN$1048576,MATCH(ROW(B402)-ROW(B$3),入力!$BB$3:$BB$1048576,0),MATCH(B$3,入力!$BV$2:$CN$2,0)),"")</f>
        <v/>
      </c>
      <c r="C402" s="74" t="str">
        <f>IFERROR(INDEX(入力!$BV$3:$CN$1048576,MATCH(ROW(C402)-ROW(C$3),入力!$BB$3:$BB$1048576,0),MATCH(C$3,入力!$BV$2:$CN$2,0)),"")</f>
        <v/>
      </c>
      <c r="D402" s="75" t="str">
        <f>IFERROR(INDEX(入力!$BO$3:$BO$1048576,MATCH(ROW(D402)-ROW(D$3),入力!$BB$3:$BB$1048576,0),0),"")</f>
        <v/>
      </c>
      <c r="E402" s="74" t="str">
        <f>IFERROR(INDEX(入力!$BV$3:$CN$1048576,MATCH(ROW(E402)-ROW(E$3),入力!$BB$3:$BB$1048576,0),MATCH(E$3,入力!$BV$2:$CN$2,0)),"")</f>
        <v/>
      </c>
      <c r="F402" s="74" t="str">
        <f>IFERROR(INDEX(入力!$BV$3:$CN$1048576,MATCH(ROW(F402)-ROW(F$3),入力!$BB$3:$BB$1048576,0),MATCH(F$3,入力!$BV$2:$CN$2,0)),"")</f>
        <v/>
      </c>
      <c r="G402" s="74" t="str">
        <f>IFERROR(INDEX(入力!$BV$3:$CN$1048576,MATCH(ROW(G402)-ROW(G$3),入力!$BB$3:$BB$1048576,0),MATCH(G$3,入力!$BV$2:$CN$2,0)),"")</f>
        <v/>
      </c>
      <c r="H402" s="75" t="str">
        <f>IFERROR(INDEX(入力!$BV$3:$CN$1048576,MATCH(ROW(H402)-ROW(H$3),入力!$BB$3:$BB$1048576,0),MATCH(H$3,入力!$BV$2:$CN$2,0)),"")</f>
        <v/>
      </c>
      <c r="I402" s="76" t="str">
        <f>IFERROR(INDEX(入力!$BV$3:$CN$1048576,MATCH(ROW(I402)-ROW(I$3),入力!$BB$3:$BB$1048576,0),MATCH(I$3,入力!$BV$2:$CN$2,0)),"")</f>
        <v/>
      </c>
      <c r="J402" s="75" t="str">
        <f>IFERROR(INDEX(入力!$BV$3:$CN$1048576,MATCH(ROW(J402)-ROW(J$3),入力!$BB$3:$BB$1048576,0),MATCH(J$3,入力!$BV$2:$CN$2,0)),"")</f>
        <v/>
      </c>
      <c r="K402" s="75" t="str">
        <f>IFERROR(INDEX(入力!$BV$3:$CN$1048576,MATCH(ROW(K402)-ROW(K$3),入力!$BB$3:$BB$1048576,0),MATCH(K$3,入力!$BV$2:$CN$2,0)),"")</f>
        <v/>
      </c>
      <c r="L402" s="75" t="str">
        <f>IFERROR(INDEX(入力!$BV$3:$CN$1048576,MATCH(ROW(L402)-ROW(L$3),入力!$BB$3:$BB$1048576,0),MATCH(L$3,入力!$BV$2:$CN$2,0)),"")</f>
        <v/>
      </c>
      <c r="M402" s="117" t="str">
        <f>IFERROR(IF(履歴検索!$A402="","",INDEX(入力!$BV$3:$CN$1048576,MATCH(ROW(M402)-ROW(M$3),入力!$BB$3:$BB$1048576,0),MATCH(M$3,入力!$BV$2:$CN$2,0))),"")</f>
        <v/>
      </c>
      <c r="N402" s="75" t="str">
        <f>IFERROR(INDEX(入力!$BV$3:$CN$1048576,MATCH(ROW(N402)-ROW(N$3),入力!$BB$3:$BB$1048576,0),MATCH(N$3,入力!$BV$2:$CN$2,0)),"")</f>
        <v/>
      </c>
      <c r="O402" s="294" t="str">
        <f>IFERROR(INDEX(入力!$CJ$3:$CN$1048576,MATCH(ROW(O402)-ROW(O$3),入力!$BB$3:$BB$1048576,0),MATCH(O$3,入力!$CJ$2:$CN$2,0)),"")</f>
        <v/>
      </c>
      <c r="P402" s="294" t="str">
        <f>IFERROR(INDEX(入力!$CJ$3:$CN$1048576,MATCH(ROW(P402)-ROW(P$3),入力!$BB$3:$BB$1048576,0),MATCH(P$3,入力!$CJ$2:$CN$2,0)),"")</f>
        <v/>
      </c>
      <c r="Q402" s="294" t="str">
        <f>IFERROR(INDEX(入力!$BV$3:$CN$1048576,MATCH(ROW(Q402)-ROW(Q$3),入力!$BB$3:$BB$1048576,0),MATCH(Q$3,入力!$BV$2:$CN$2,0)),"")</f>
        <v/>
      </c>
      <c r="R402" s="77" t="str">
        <f>IFERROR(INDEX(入力!$BV$3:$CN$1048576,MATCH(ROW(R402)-ROW(R$3),入力!$BB$3:$BB$1048576,0),MATCH(R$3,入力!$BV$2:$CN$2,0)),"")</f>
        <v/>
      </c>
      <c r="S402" s="77" t="str">
        <f>IFERROR(INDEX(入力!$BV$3:$CN$1048576,MATCH(ROW(S402)-ROW(S$3),入力!$BB$3:$BB$1048576,0),MATCH(S$3,入力!$BV$2:$CN$2,0)),"")</f>
        <v/>
      </c>
      <c r="U402" s="28" t="str">
        <f>IF(Z402="","",COUNT($Z$4:Z402))</f>
        <v/>
      </c>
      <c r="V402" s="73" t="str">
        <f t="shared" si="7"/>
        <v/>
      </c>
      <c r="W402" s="113" t="str">
        <f>IF(OR($B402="",$B402=$B403),"",SUMIF($B$4:$B402,$B402,Q$4:Q402))</f>
        <v/>
      </c>
      <c r="X402" s="113" t="str">
        <f>IF(OR($B402="",$B402=$B403),"",SUMIF($B$4:$B402,$B402,K$4:K402)-Y402)</f>
        <v/>
      </c>
      <c r="Y402" s="113" t="str">
        <f>IF(OR($B402="",$B402=$B403),"",SUMIFS(K$4:K402,B$4:B402,$B402,F$4:F402,$Y$3))</f>
        <v/>
      </c>
      <c r="Z402" s="113" t="str">
        <f>IF(OR($B402="",$B402=$B403),"",SUMIF($B$4:$B402,$B402,S$4:S402))</f>
        <v/>
      </c>
    </row>
    <row r="403" spans="1:26" ht="25.05" customHeight="1" x14ac:dyDescent="0.2">
      <c r="A403" s="133" t="str">
        <f>IF(OR(B403="",AND(B402=B403,D402=D403)),"",MAX($A$4:A402)+1)</f>
        <v/>
      </c>
      <c r="B403" s="73" t="str">
        <f>IFERROR(INDEX(入力!$BV$3:$CN$1048576,MATCH(ROW(B403)-ROW(B$3),入力!$BB$3:$BB$1048576,0),MATCH(B$3,入力!$BV$2:$CN$2,0)),"")</f>
        <v/>
      </c>
      <c r="C403" s="74" t="str">
        <f>IFERROR(INDEX(入力!$BV$3:$CN$1048576,MATCH(ROW(C403)-ROW(C$3),入力!$BB$3:$BB$1048576,0),MATCH(C$3,入力!$BV$2:$CN$2,0)),"")</f>
        <v/>
      </c>
      <c r="D403" s="75" t="str">
        <f>IFERROR(INDEX(入力!$BO$3:$BO$1048576,MATCH(ROW(D403)-ROW(D$3),入力!$BB$3:$BB$1048576,0),0),"")</f>
        <v/>
      </c>
      <c r="E403" s="74" t="str">
        <f>IFERROR(INDEX(入力!$BV$3:$CN$1048576,MATCH(ROW(E403)-ROW(E$3),入力!$BB$3:$BB$1048576,0),MATCH(E$3,入力!$BV$2:$CN$2,0)),"")</f>
        <v/>
      </c>
      <c r="F403" s="74" t="str">
        <f>IFERROR(INDEX(入力!$BV$3:$CN$1048576,MATCH(ROW(F403)-ROW(F$3),入力!$BB$3:$BB$1048576,0),MATCH(F$3,入力!$BV$2:$CN$2,0)),"")</f>
        <v/>
      </c>
      <c r="G403" s="74" t="str">
        <f>IFERROR(INDEX(入力!$BV$3:$CN$1048576,MATCH(ROW(G403)-ROW(G$3),入力!$BB$3:$BB$1048576,0),MATCH(G$3,入力!$BV$2:$CN$2,0)),"")</f>
        <v/>
      </c>
      <c r="H403" s="75" t="str">
        <f>IFERROR(INDEX(入力!$BV$3:$CN$1048576,MATCH(ROW(H403)-ROW(H$3),入力!$BB$3:$BB$1048576,0),MATCH(H$3,入力!$BV$2:$CN$2,0)),"")</f>
        <v/>
      </c>
      <c r="I403" s="76" t="str">
        <f>IFERROR(INDEX(入力!$BV$3:$CN$1048576,MATCH(ROW(I403)-ROW(I$3),入力!$BB$3:$BB$1048576,0),MATCH(I$3,入力!$BV$2:$CN$2,0)),"")</f>
        <v/>
      </c>
      <c r="J403" s="75" t="str">
        <f>IFERROR(INDEX(入力!$BV$3:$CN$1048576,MATCH(ROW(J403)-ROW(J$3),入力!$BB$3:$BB$1048576,0),MATCH(J$3,入力!$BV$2:$CN$2,0)),"")</f>
        <v/>
      </c>
      <c r="K403" s="75" t="str">
        <f>IFERROR(INDEX(入力!$BV$3:$CN$1048576,MATCH(ROW(K403)-ROW(K$3),入力!$BB$3:$BB$1048576,0),MATCH(K$3,入力!$BV$2:$CN$2,0)),"")</f>
        <v/>
      </c>
      <c r="L403" s="75" t="str">
        <f>IFERROR(INDEX(入力!$BV$3:$CN$1048576,MATCH(ROW(L403)-ROW(L$3),入力!$BB$3:$BB$1048576,0),MATCH(L$3,入力!$BV$2:$CN$2,0)),"")</f>
        <v/>
      </c>
      <c r="M403" s="117" t="str">
        <f>IFERROR(IF(履歴検索!$A403="","",INDEX(入力!$BV$3:$CN$1048576,MATCH(ROW(M403)-ROW(M$3),入力!$BB$3:$BB$1048576,0),MATCH(M$3,入力!$BV$2:$CN$2,0))),"")</f>
        <v/>
      </c>
      <c r="N403" s="75" t="str">
        <f>IFERROR(INDEX(入力!$BV$3:$CN$1048576,MATCH(ROW(N403)-ROW(N$3),入力!$BB$3:$BB$1048576,0),MATCH(N$3,入力!$BV$2:$CN$2,0)),"")</f>
        <v/>
      </c>
      <c r="O403" s="294" t="str">
        <f>IFERROR(INDEX(入力!$CJ$3:$CN$1048576,MATCH(ROW(O403)-ROW(O$3),入力!$BB$3:$BB$1048576,0),MATCH(O$3,入力!$CJ$2:$CN$2,0)),"")</f>
        <v/>
      </c>
      <c r="P403" s="294" t="str">
        <f>IFERROR(INDEX(入力!$CJ$3:$CN$1048576,MATCH(ROW(P403)-ROW(P$3),入力!$BB$3:$BB$1048576,0),MATCH(P$3,入力!$CJ$2:$CN$2,0)),"")</f>
        <v/>
      </c>
      <c r="Q403" s="294" t="str">
        <f>IFERROR(INDEX(入力!$BV$3:$CN$1048576,MATCH(ROW(Q403)-ROW(Q$3),入力!$BB$3:$BB$1048576,0),MATCH(Q$3,入力!$BV$2:$CN$2,0)),"")</f>
        <v/>
      </c>
      <c r="R403" s="77" t="str">
        <f>IFERROR(INDEX(入力!$BV$3:$CN$1048576,MATCH(ROW(R403)-ROW(R$3),入力!$BB$3:$BB$1048576,0),MATCH(R$3,入力!$BV$2:$CN$2,0)),"")</f>
        <v/>
      </c>
      <c r="S403" s="77" t="str">
        <f>IFERROR(INDEX(入力!$BV$3:$CN$1048576,MATCH(ROW(S403)-ROW(S$3),入力!$BB$3:$BB$1048576,0),MATCH(S$3,入力!$BV$2:$CN$2,0)),"")</f>
        <v/>
      </c>
      <c r="U403" s="28" t="str">
        <f>IF(Z403="","",COUNT($Z$4:Z403))</f>
        <v/>
      </c>
      <c r="V403" s="73" t="str">
        <f t="shared" si="7"/>
        <v/>
      </c>
      <c r="W403" s="113" t="str">
        <f>IF(OR($B403="",$B403=$B404),"",SUMIF($B$4:$B403,$B403,Q$4:Q403))</f>
        <v/>
      </c>
      <c r="X403" s="113" t="str">
        <f>IF(OR($B403="",$B403=$B404),"",SUMIF($B$4:$B403,$B403,K$4:K403)-Y403)</f>
        <v/>
      </c>
      <c r="Y403" s="113" t="str">
        <f>IF(OR($B403="",$B403=$B404),"",SUMIFS(K$4:K403,B$4:B403,$B403,F$4:F403,$Y$3))</f>
        <v/>
      </c>
      <c r="Z403" s="113" t="str">
        <f>IF(OR($B403="",$B403=$B404),"",SUMIF($B$4:$B403,$B403,S$4:S403))</f>
        <v/>
      </c>
    </row>
    <row r="404" spans="1:26" ht="25.05" customHeight="1" x14ac:dyDescent="0.2">
      <c r="A404" s="133" t="str">
        <f>IF(OR(B404="",AND(B403=B404,D403=D404)),"",MAX($A$4:A403)+1)</f>
        <v/>
      </c>
      <c r="B404" s="73" t="str">
        <f>IFERROR(INDEX(入力!$BV$3:$CN$1048576,MATCH(ROW(B404)-ROW(B$3),入力!$BB$3:$BB$1048576,0),MATCH(B$3,入力!$BV$2:$CN$2,0)),"")</f>
        <v/>
      </c>
      <c r="C404" s="74" t="str">
        <f>IFERROR(INDEX(入力!$BV$3:$CN$1048576,MATCH(ROW(C404)-ROW(C$3),入力!$BB$3:$BB$1048576,0),MATCH(C$3,入力!$BV$2:$CN$2,0)),"")</f>
        <v/>
      </c>
      <c r="D404" s="75" t="str">
        <f>IFERROR(INDEX(入力!$BO$3:$BO$1048576,MATCH(ROW(D404)-ROW(D$3),入力!$BB$3:$BB$1048576,0),0),"")</f>
        <v/>
      </c>
      <c r="E404" s="74" t="str">
        <f>IFERROR(INDEX(入力!$BV$3:$CN$1048576,MATCH(ROW(E404)-ROW(E$3),入力!$BB$3:$BB$1048576,0),MATCH(E$3,入力!$BV$2:$CN$2,0)),"")</f>
        <v/>
      </c>
      <c r="F404" s="74" t="str">
        <f>IFERROR(INDEX(入力!$BV$3:$CN$1048576,MATCH(ROW(F404)-ROW(F$3),入力!$BB$3:$BB$1048576,0),MATCH(F$3,入力!$BV$2:$CN$2,0)),"")</f>
        <v/>
      </c>
      <c r="G404" s="74" t="str">
        <f>IFERROR(INDEX(入力!$BV$3:$CN$1048576,MATCH(ROW(G404)-ROW(G$3),入力!$BB$3:$BB$1048576,0),MATCH(G$3,入力!$BV$2:$CN$2,0)),"")</f>
        <v/>
      </c>
      <c r="H404" s="75" t="str">
        <f>IFERROR(INDEX(入力!$BV$3:$CN$1048576,MATCH(ROW(H404)-ROW(H$3),入力!$BB$3:$BB$1048576,0),MATCH(H$3,入力!$BV$2:$CN$2,0)),"")</f>
        <v/>
      </c>
      <c r="I404" s="76" t="str">
        <f>IFERROR(INDEX(入力!$BV$3:$CN$1048576,MATCH(ROW(I404)-ROW(I$3),入力!$BB$3:$BB$1048576,0),MATCH(I$3,入力!$BV$2:$CN$2,0)),"")</f>
        <v/>
      </c>
      <c r="J404" s="75" t="str">
        <f>IFERROR(INDEX(入力!$BV$3:$CN$1048576,MATCH(ROW(J404)-ROW(J$3),入力!$BB$3:$BB$1048576,0),MATCH(J$3,入力!$BV$2:$CN$2,0)),"")</f>
        <v/>
      </c>
      <c r="K404" s="75" t="str">
        <f>IFERROR(INDEX(入力!$BV$3:$CN$1048576,MATCH(ROW(K404)-ROW(K$3),入力!$BB$3:$BB$1048576,0),MATCH(K$3,入力!$BV$2:$CN$2,0)),"")</f>
        <v/>
      </c>
      <c r="L404" s="75" t="str">
        <f>IFERROR(INDEX(入力!$BV$3:$CN$1048576,MATCH(ROW(L404)-ROW(L$3),入力!$BB$3:$BB$1048576,0),MATCH(L$3,入力!$BV$2:$CN$2,0)),"")</f>
        <v/>
      </c>
      <c r="M404" s="117" t="str">
        <f>IFERROR(IF(履歴検索!$A404="","",INDEX(入力!$BV$3:$CN$1048576,MATCH(ROW(M404)-ROW(M$3),入力!$BB$3:$BB$1048576,0),MATCH(M$3,入力!$BV$2:$CN$2,0))),"")</f>
        <v/>
      </c>
      <c r="N404" s="75" t="str">
        <f>IFERROR(INDEX(入力!$BV$3:$CN$1048576,MATCH(ROW(N404)-ROW(N$3),入力!$BB$3:$BB$1048576,0),MATCH(N$3,入力!$BV$2:$CN$2,0)),"")</f>
        <v/>
      </c>
      <c r="O404" s="294" t="str">
        <f>IFERROR(INDEX(入力!$CJ$3:$CN$1048576,MATCH(ROW(O404)-ROW(O$3),入力!$BB$3:$BB$1048576,0),MATCH(O$3,入力!$CJ$2:$CN$2,0)),"")</f>
        <v/>
      </c>
      <c r="P404" s="294" t="str">
        <f>IFERROR(INDEX(入力!$CJ$3:$CN$1048576,MATCH(ROW(P404)-ROW(P$3),入力!$BB$3:$BB$1048576,0),MATCH(P$3,入力!$CJ$2:$CN$2,0)),"")</f>
        <v/>
      </c>
      <c r="Q404" s="294" t="str">
        <f>IFERROR(INDEX(入力!$BV$3:$CN$1048576,MATCH(ROW(Q404)-ROW(Q$3),入力!$BB$3:$BB$1048576,0),MATCH(Q$3,入力!$BV$2:$CN$2,0)),"")</f>
        <v/>
      </c>
      <c r="R404" s="77" t="str">
        <f>IFERROR(INDEX(入力!$BV$3:$CN$1048576,MATCH(ROW(R404)-ROW(R$3),入力!$BB$3:$BB$1048576,0),MATCH(R$3,入力!$BV$2:$CN$2,0)),"")</f>
        <v/>
      </c>
      <c r="S404" s="77" t="str">
        <f>IFERROR(INDEX(入力!$BV$3:$CN$1048576,MATCH(ROW(S404)-ROW(S$3),入力!$BB$3:$BB$1048576,0),MATCH(S$3,入力!$BV$2:$CN$2,0)),"")</f>
        <v/>
      </c>
      <c r="U404" s="28" t="str">
        <f>IF(Z404="","",COUNT($Z$4:Z404))</f>
        <v/>
      </c>
      <c r="V404" s="73" t="str">
        <f t="shared" si="7"/>
        <v/>
      </c>
      <c r="W404" s="113" t="str">
        <f>IF(OR($B404="",$B404=$B405),"",SUMIF($B$4:$B404,$B404,Q$4:Q404))</f>
        <v/>
      </c>
      <c r="X404" s="113" t="str">
        <f>IF(OR($B404="",$B404=$B405),"",SUMIF($B$4:$B404,$B404,K$4:K404)-Y404)</f>
        <v/>
      </c>
      <c r="Y404" s="113" t="str">
        <f>IF(OR($B404="",$B404=$B405),"",SUMIFS(K$4:K404,B$4:B404,$B404,F$4:F404,$Y$3))</f>
        <v/>
      </c>
      <c r="Z404" s="113" t="str">
        <f>IF(OR($B404="",$B404=$B405),"",SUMIF($B$4:$B404,$B404,S$4:S404))</f>
        <v/>
      </c>
    </row>
    <row r="405" spans="1:26" ht="25.05" customHeight="1" x14ac:dyDescent="0.2">
      <c r="A405" s="133" t="str">
        <f>IF(OR(B405="",AND(B404=B405,D404=D405)),"",MAX($A$4:A404)+1)</f>
        <v/>
      </c>
      <c r="B405" s="73" t="str">
        <f>IFERROR(INDEX(入力!$BV$3:$CN$1048576,MATCH(ROW(B405)-ROW(B$3),入力!$BB$3:$BB$1048576,0),MATCH(B$3,入力!$BV$2:$CN$2,0)),"")</f>
        <v/>
      </c>
      <c r="C405" s="74" t="str">
        <f>IFERROR(INDEX(入力!$BV$3:$CN$1048576,MATCH(ROW(C405)-ROW(C$3),入力!$BB$3:$BB$1048576,0),MATCH(C$3,入力!$BV$2:$CN$2,0)),"")</f>
        <v/>
      </c>
      <c r="D405" s="75" t="str">
        <f>IFERROR(INDEX(入力!$BO$3:$BO$1048576,MATCH(ROW(D405)-ROW(D$3),入力!$BB$3:$BB$1048576,0),0),"")</f>
        <v/>
      </c>
      <c r="E405" s="74" t="str">
        <f>IFERROR(INDEX(入力!$BV$3:$CN$1048576,MATCH(ROW(E405)-ROW(E$3),入力!$BB$3:$BB$1048576,0),MATCH(E$3,入力!$BV$2:$CN$2,0)),"")</f>
        <v/>
      </c>
      <c r="F405" s="74" t="str">
        <f>IFERROR(INDEX(入力!$BV$3:$CN$1048576,MATCH(ROW(F405)-ROW(F$3),入力!$BB$3:$BB$1048576,0),MATCH(F$3,入力!$BV$2:$CN$2,0)),"")</f>
        <v/>
      </c>
      <c r="G405" s="74" t="str">
        <f>IFERROR(INDEX(入力!$BV$3:$CN$1048576,MATCH(ROW(G405)-ROW(G$3),入力!$BB$3:$BB$1048576,0),MATCH(G$3,入力!$BV$2:$CN$2,0)),"")</f>
        <v/>
      </c>
      <c r="H405" s="75" t="str">
        <f>IFERROR(INDEX(入力!$BV$3:$CN$1048576,MATCH(ROW(H405)-ROW(H$3),入力!$BB$3:$BB$1048576,0),MATCH(H$3,入力!$BV$2:$CN$2,0)),"")</f>
        <v/>
      </c>
      <c r="I405" s="76" t="str">
        <f>IFERROR(INDEX(入力!$BV$3:$CN$1048576,MATCH(ROW(I405)-ROW(I$3),入力!$BB$3:$BB$1048576,0),MATCH(I$3,入力!$BV$2:$CN$2,0)),"")</f>
        <v/>
      </c>
      <c r="J405" s="75" t="str">
        <f>IFERROR(INDEX(入力!$BV$3:$CN$1048576,MATCH(ROW(J405)-ROW(J$3),入力!$BB$3:$BB$1048576,0),MATCH(J$3,入力!$BV$2:$CN$2,0)),"")</f>
        <v/>
      </c>
      <c r="K405" s="75" t="str">
        <f>IFERROR(INDEX(入力!$BV$3:$CN$1048576,MATCH(ROW(K405)-ROW(K$3),入力!$BB$3:$BB$1048576,0),MATCH(K$3,入力!$BV$2:$CN$2,0)),"")</f>
        <v/>
      </c>
      <c r="L405" s="75" t="str">
        <f>IFERROR(INDEX(入力!$BV$3:$CN$1048576,MATCH(ROW(L405)-ROW(L$3),入力!$BB$3:$BB$1048576,0),MATCH(L$3,入力!$BV$2:$CN$2,0)),"")</f>
        <v/>
      </c>
      <c r="M405" s="117" t="str">
        <f>IFERROR(IF(履歴検索!$A405="","",INDEX(入力!$BV$3:$CN$1048576,MATCH(ROW(M405)-ROW(M$3),入力!$BB$3:$BB$1048576,0),MATCH(M$3,入力!$BV$2:$CN$2,0))),"")</f>
        <v/>
      </c>
      <c r="N405" s="75" t="str">
        <f>IFERROR(INDEX(入力!$BV$3:$CN$1048576,MATCH(ROW(N405)-ROW(N$3),入力!$BB$3:$BB$1048576,0),MATCH(N$3,入力!$BV$2:$CN$2,0)),"")</f>
        <v/>
      </c>
      <c r="O405" s="294" t="str">
        <f>IFERROR(INDEX(入力!$CJ$3:$CN$1048576,MATCH(ROW(O405)-ROW(O$3),入力!$BB$3:$BB$1048576,0),MATCH(O$3,入力!$CJ$2:$CN$2,0)),"")</f>
        <v/>
      </c>
      <c r="P405" s="294" t="str">
        <f>IFERROR(INDEX(入力!$CJ$3:$CN$1048576,MATCH(ROW(P405)-ROW(P$3),入力!$BB$3:$BB$1048576,0),MATCH(P$3,入力!$CJ$2:$CN$2,0)),"")</f>
        <v/>
      </c>
      <c r="Q405" s="294" t="str">
        <f>IFERROR(INDEX(入力!$BV$3:$CN$1048576,MATCH(ROW(Q405)-ROW(Q$3),入力!$BB$3:$BB$1048576,0),MATCH(Q$3,入力!$BV$2:$CN$2,0)),"")</f>
        <v/>
      </c>
      <c r="R405" s="77" t="str">
        <f>IFERROR(INDEX(入力!$BV$3:$CN$1048576,MATCH(ROW(R405)-ROW(R$3),入力!$BB$3:$BB$1048576,0),MATCH(R$3,入力!$BV$2:$CN$2,0)),"")</f>
        <v/>
      </c>
      <c r="S405" s="77" t="str">
        <f>IFERROR(INDEX(入力!$BV$3:$CN$1048576,MATCH(ROW(S405)-ROW(S$3),入力!$BB$3:$BB$1048576,0),MATCH(S$3,入力!$BV$2:$CN$2,0)),"")</f>
        <v/>
      </c>
      <c r="U405" s="28" t="str">
        <f>IF(Z405="","",COUNT($Z$4:Z405))</f>
        <v/>
      </c>
      <c r="V405" s="73" t="str">
        <f t="shared" si="7"/>
        <v/>
      </c>
      <c r="W405" s="113" t="str">
        <f>IF(OR($B405="",$B405=$B406),"",SUMIF($B$4:$B405,$B405,Q$4:Q405))</f>
        <v/>
      </c>
      <c r="X405" s="113" t="str">
        <f>IF(OR($B405="",$B405=$B406),"",SUMIF($B$4:$B405,$B405,K$4:K405)-Y405)</f>
        <v/>
      </c>
      <c r="Y405" s="113" t="str">
        <f>IF(OR($B405="",$B405=$B406),"",SUMIFS(K$4:K405,B$4:B405,$B405,F$4:F405,$Y$3))</f>
        <v/>
      </c>
      <c r="Z405" s="113" t="str">
        <f>IF(OR($B405="",$B405=$B406),"",SUMIF($B$4:$B405,$B405,S$4:S405))</f>
        <v/>
      </c>
    </row>
    <row r="406" spans="1:26" ht="25.05" customHeight="1" x14ac:dyDescent="0.2">
      <c r="A406" s="133" t="str">
        <f>IF(OR(B406="",AND(B405=B406,D405=D406)),"",MAX($A$4:A405)+1)</f>
        <v/>
      </c>
      <c r="B406" s="73" t="str">
        <f>IFERROR(INDEX(入力!$BV$3:$CN$1048576,MATCH(ROW(B406)-ROW(B$3),入力!$BB$3:$BB$1048576,0),MATCH(B$3,入力!$BV$2:$CN$2,0)),"")</f>
        <v/>
      </c>
      <c r="C406" s="74" t="str">
        <f>IFERROR(INDEX(入力!$BV$3:$CN$1048576,MATCH(ROW(C406)-ROW(C$3),入力!$BB$3:$BB$1048576,0),MATCH(C$3,入力!$BV$2:$CN$2,0)),"")</f>
        <v/>
      </c>
      <c r="D406" s="75" t="str">
        <f>IFERROR(INDEX(入力!$BO$3:$BO$1048576,MATCH(ROW(D406)-ROW(D$3),入力!$BB$3:$BB$1048576,0),0),"")</f>
        <v/>
      </c>
      <c r="E406" s="74" t="str">
        <f>IFERROR(INDEX(入力!$BV$3:$CN$1048576,MATCH(ROW(E406)-ROW(E$3),入力!$BB$3:$BB$1048576,0),MATCH(E$3,入力!$BV$2:$CN$2,0)),"")</f>
        <v/>
      </c>
      <c r="F406" s="74" t="str">
        <f>IFERROR(INDEX(入力!$BV$3:$CN$1048576,MATCH(ROW(F406)-ROW(F$3),入力!$BB$3:$BB$1048576,0),MATCH(F$3,入力!$BV$2:$CN$2,0)),"")</f>
        <v/>
      </c>
      <c r="G406" s="74" t="str">
        <f>IFERROR(INDEX(入力!$BV$3:$CN$1048576,MATCH(ROW(G406)-ROW(G$3),入力!$BB$3:$BB$1048576,0),MATCH(G$3,入力!$BV$2:$CN$2,0)),"")</f>
        <v/>
      </c>
      <c r="H406" s="75" t="str">
        <f>IFERROR(INDEX(入力!$BV$3:$CN$1048576,MATCH(ROW(H406)-ROW(H$3),入力!$BB$3:$BB$1048576,0),MATCH(H$3,入力!$BV$2:$CN$2,0)),"")</f>
        <v/>
      </c>
      <c r="I406" s="76" t="str">
        <f>IFERROR(INDEX(入力!$BV$3:$CN$1048576,MATCH(ROW(I406)-ROW(I$3),入力!$BB$3:$BB$1048576,0),MATCH(I$3,入力!$BV$2:$CN$2,0)),"")</f>
        <v/>
      </c>
      <c r="J406" s="75" t="str">
        <f>IFERROR(INDEX(入力!$BV$3:$CN$1048576,MATCH(ROW(J406)-ROW(J$3),入力!$BB$3:$BB$1048576,0),MATCH(J$3,入力!$BV$2:$CN$2,0)),"")</f>
        <v/>
      </c>
      <c r="K406" s="75" t="str">
        <f>IFERROR(INDEX(入力!$BV$3:$CN$1048576,MATCH(ROW(K406)-ROW(K$3),入力!$BB$3:$BB$1048576,0),MATCH(K$3,入力!$BV$2:$CN$2,0)),"")</f>
        <v/>
      </c>
      <c r="L406" s="75" t="str">
        <f>IFERROR(INDEX(入力!$BV$3:$CN$1048576,MATCH(ROW(L406)-ROW(L$3),入力!$BB$3:$BB$1048576,0),MATCH(L$3,入力!$BV$2:$CN$2,0)),"")</f>
        <v/>
      </c>
      <c r="M406" s="117" t="str">
        <f>IFERROR(IF(履歴検索!$A406="","",INDEX(入力!$BV$3:$CN$1048576,MATCH(ROW(M406)-ROW(M$3),入力!$BB$3:$BB$1048576,0),MATCH(M$3,入力!$BV$2:$CN$2,0))),"")</f>
        <v/>
      </c>
      <c r="N406" s="75" t="str">
        <f>IFERROR(INDEX(入力!$BV$3:$CN$1048576,MATCH(ROW(N406)-ROW(N$3),入力!$BB$3:$BB$1048576,0),MATCH(N$3,入力!$BV$2:$CN$2,0)),"")</f>
        <v/>
      </c>
      <c r="O406" s="294" t="str">
        <f>IFERROR(INDEX(入力!$CJ$3:$CN$1048576,MATCH(ROW(O406)-ROW(O$3),入力!$BB$3:$BB$1048576,0),MATCH(O$3,入力!$CJ$2:$CN$2,0)),"")</f>
        <v/>
      </c>
      <c r="P406" s="294" t="str">
        <f>IFERROR(INDEX(入力!$CJ$3:$CN$1048576,MATCH(ROW(P406)-ROW(P$3),入力!$BB$3:$BB$1048576,0),MATCH(P$3,入力!$CJ$2:$CN$2,0)),"")</f>
        <v/>
      </c>
      <c r="Q406" s="294" t="str">
        <f>IFERROR(INDEX(入力!$BV$3:$CN$1048576,MATCH(ROW(Q406)-ROW(Q$3),入力!$BB$3:$BB$1048576,0),MATCH(Q$3,入力!$BV$2:$CN$2,0)),"")</f>
        <v/>
      </c>
      <c r="R406" s="77" t="str">
        <f>IFERROR(INDEX(入力!$BV$3:$CN$1048576,MATCH(ROW(R406)-ROW(R$3),入力!$BB$3:$BB$1048576,0),MATCH(R$3,入力!$BV$2:$CN$2,0)),"")</f>
        <v/>
      </c>
      <c r="S406" s="77" t="str">
        <f>IFERROR(INDEX(入力!$BV$3:$CN$1048576,MATCH(ROW(S406)-ROW(S$3),入力!$BB$3:$BB$1048576,0),MATCH(S$3,入力!$BV$2:$CN$2,0)),"")</f>
        <v/>
      </c>
      <c r="U406" s="28" t="str">
        <f>IF(Z406="","",COUNT($Z$4:Z406))</f>
        <v/>
      </c>
      <c r="V406" s="73" t="str">
        <f t="shared" si="7"/>
        <v/>
      </c>
      <c r="W406" s="113" t="str">
        <f>IF(OR($B406="",$B406=$B407),"",SUMIF($B$4:$B406,$B406,Q$4:Q406))</f>
        <v/>
      </c>
      <c r="X406" s="113" t="str">
        <f>IF(OR($B406="",$B406=$B407),"",SUMIF($B$4:$B406,$B406,K$4:K406)-Y406)</f>
        <v/>
      </c>
      <c r="Y406" s="113" t="str">
        <f>IF(OR($B406="",$B406=$B407),"",SUMIFS(K$4:K406,B$4:B406,$B406,F$4:F406,$Y$3))</f>
        <v/>
      </c>
      <c r="Z406" s="113" t="str">
        <f>IF(OR($B406="",$B406=$B407),"",SUMIF($B$4:$B406,$B406,S$4:S406))</f>
        <v/>
      </c>
    </row>
    <row r="407" spans="1:26" ht="25.05" customHeight="1" x14ac:dyDescent="0.2">
      <c r="A407" s="133" t="str">
        <f>IF(OR(B407="",AND(B406=B407,D406=D407)),"",MAX($A$4:A406)+1)</f>
        <v/>
      </c>
      <c r="B407" s="73" t="str">
        <f>IFERROR(INDEX(入力!$BV$3:$CN$1048576,MATCH(ROW(B407)-ROW(B$3),入力!$BB$3:$BB$1048576,0),MATCH(B$3,入力!$BV$2:$CN$2,0)),"")</f>
        <v/>
      </c>
      <c r="C407" s="74" t="str">
        <f>IFERROR(INDEX(入力!$BV$3:$CN$1048576,MATCH(ROW(C407)-ROW(C$3),入力!$BB$3:$BB$1048576,0),MATCH(C$3,入力!$BV$2:$CN$2,0)),"")</f>
        <v/>
      </c>
      <c r="D407" s="75" t="str">
        <f>IFERROR(INDEX(入力!$BO$3:$BO$1048576,MATCH(ROW(D407)-ROW(D$3),入力!$BB$3:$BB$1048576,0),0),"")</f>
        <v/>
      </c>
      <c r="E407" s="74" t="str">
        <f>IFERROR(INDEX(入力!$BV$3:$CN$1048576,MATCH(ROW(E407)-ROW(E$3),入力!$BB$3:$BB$1048576,0),MATCH(E$3,入力!$BV$2:$CN$2,0)),"")</f>
        <v/>
      </c>
      <c r="F407" s="74" t="str">
        <f>IFERROR(INDEX(入力!$BV$3:$CN$1048576,MATCH(ROW(F407)-ROW(F$3),入力!$BB$3:$BB$1048576,0),MATCH(F$3,入力!$BV$2:$CN$2,0)),"")</f>
        <v/>
      </c>
      <c r="G407" s="74" t="str">
        <f>IFERROR(INDEX(入力!$BV$3:$CN$1048576,MATCH(ROW(G407)-ROW(G$3),入力!$BB$3:$BB$1048576,0),MATCH(G$3,入力!$BV$2:$CN$2,0)),"")</f>
        <v/>
      </c>
      <c r="H407" s="75" t="str">
        <f>IFERROR(INDEX(入力!$BV$3:$CN$1048576,MATCH(ROW(H407)-ROW(H$3),入力!$BB$3:$BB$1048576,0),MATCH(H$3,入力!$BV$2:$CN$2,0)),"")</f>
        <v/>
      </c>
      <c r="I407" s="76" t="str">
        <f>IFERROR(INDEX(入力!$BV$3:$CN$1048576,MATCH(ROW(I407)-ROW(I$3),入力!$BB$3:$BB$1048576,0),MATCH(I$3,入力!$BV$2:$CN$2,0)),"")</f>
        <v/>
      </c>
      <c r="J407" s="75" t="str">
        <f>IFERROR(INDEX(入力!$BV$3:$CN$1048576,MATCH(ROW(J407)-ROW(J$3),入力!$BB$3:$BB$1048576,0),MATCH(J$3,入力!$BV$2:$CN$2,0)),"")</f>
        <v/>
      </c>
      <c r="K407" s="75" t="str">
        <f>IFERROR(INDEX(入力!$BV$3:$CN$1048576,MATCH(ROW(K407)-ROW(K$3),入力!$BB$3:$BB$1048576,0),MATCH(K$3,入力!$BV$2:$CN$2,0)),"")</f>
        <v/>
      </c>
      <c r="L407" s="75" t="str">
        <f>IFERROR(INDEX(入力!$BV$3:$CN$1048576,MATCH(ROW(L407)-ROW(L$3),入力!$BB$3:$BB$1048576,0),MATCH(L$3,入力!$BV$2:$CN$2,0)),"")</f>
        <v/>
      </c>
      <c r="M407" s="117" t="str">
        <f>IFERROR(IF(履歴検索!$A407="","",INDEX(入力!$BV$3:$CN$1048576,MATCH(ROW(M407)-ROW(M$3),入力!$BB$3:$BB$1048576,0),MATCH(M$3,入力!$BV$2:$CN$2,0))),"")</f>
        <v/>
      </c>
      <c r="N407" s="75" t="str">
        <f>IFERROR(INDEX(入力!$BV$3:$CN$1048576,MATCH(ROW(N407)-ROW(N$3),入力!$BB$3:$BB$1048576,0),MATCH(N$3,入力!$BV$2:$CN$2,0)),"")</f>
        <v/>
      </c>
      <c r="O407" s="294" t="str">
        <f>IFERROR(INDEX(入力!$CJ$3:$CN$1048576,MATCH(ROW(O407)-ROW(O$3),入力!$BB$3:$BB$1048576,0),MATCH(O$3,入力!$CJ$2:$CN$2,0)),"")</f>
        <v/>
      </c>
      <c r="P407" s="294" t="str">
        <f>IFERROR(INDEX(入力!$CJ$3:$CN$1048576,MATCH(ROW(P407)-ROW(P$3),入力!$BB$3:$BB$1048576,0),MATCH(P$3,入力!$CJ$2:$CN$2,0)),"")</f>
        <v/>
      </c>
      <c r="Q407" s="294" t="str">
        <f>IFERROR(INDEX(入力!$BV$3:$CN$1048576,MATCH(ROW(Q407)-ROW(Q$3),入力!$BB$3:$BB$1048576,0),MATCH(Q$3,入力!$BV$2:$CN$2,0)),"")</f>
        <v/>
      </c>
      <c r="R407" s="77" t="str">
        <f>IFERROR(INDEX(入力!$BV$3:$CN$1048576,MATCH(ROW(R407)-ROW(R$3),入力!$BB$3:$BB$1048576,0),MATCH(R$3,入力!$BV$2:$CN$2,0)),"")</f>
        <v/>
      </c>
      <c r="S407" s="77" t="str">
        <f>IFERROR(INDEX(入力!$BV$3:$CN$1048576,MATCH(ROW(S407)-ROW(S$3),入力!$BB$3:$BB$1048576,0),MATCH(S$3,入力!$BV$2:$CN$2,0)),"")</f>
        <v/>
      </c>
      <c r="U407" s="28" t="str">
        <f>IF(Z407="","",COUNT($Z$4:Z407))</f>
        <v/>
      </c>
      <c r="V407" s="73" t="str">
        <f t="shared" si="7"/>
        <v/>
      </c>
      <c r="W407" s="113" t="str">
        <f>IF(OR($B407="",$B407=$B408),"",SUMIF($B$4:$B407,$B407,Q$4:Q407))</f>
        <v/>
      </c>
      <c r="X407" s="113" t="str">
        <f>IF(OR($B407="",$B407=$B408),"",SUMIF($B$4:$B407,$B407,K$4:K407)-Y407)</f>
        <v/>
      </c>
      <c r="Y407" s="113" t="str">
        <f>IF(OR($B407="",$B407=$B408),"",SUMIFS(K$4:K407,B$4:B407,$B407,F$4:F407,$Y$3))</f>
        <v/>
      </c>
      <c r="Z407" s="113" t="str">
        <f>IF(OR($B407="",$B407=$B408),"",SUMIF($B$4:$B407,$B407,S$4:S407))</f>
        <v/>
      </c>
    </row>
    <row r="408" spans="1:26" ht="25.05" customHeight="1" x14ac:dyDescent="0.2">
      <c r="A408" s="133" t="str">
        <f>IF(OR(B408="",AND(B407=B408,D407=D408)),"",MAX($A$4:A407)+1)</f>
        <v/>
      </c>
      <c r="B408" s="73" t="str">
        <f>IFERROR(INDEX(入力!$BV$3:$CN$1048576,MATCH(ROW(B408)-ROW(B$3),入力!$BB$3:$BB$1048576,0),MATCH(B$3,入力!$BV$2:$CN$2,0)),"")</f>
        <v/>
      </c>
      <c r="C408" s="74" t="str">
        <f>IFERROR(INDEX(入力!$BV$3:$CN$1048576,MATCH(ROW(C408)-ROW(C$3),入力!$BB$3:$BB$1048576,0),MATCH(C$3,入力!$BV$2:$CN$2,0)),"")</f>
        <v/>
      </c>
      <c r="D408" s="75" t="str">
        <f>IFERROR(INDEX(入力!$BO$3:$BO$1048576,MATCH(ROW(D408)-ROW(D$3),入力!$BB$3:$BB$1048576,0),0),"")</f>
        <v/>
      </c>
      <c r="E408" s="74" t="str">
        <f>IFERROR(INDEX(入力!$BV$3:$CN$1048576,MATCH(ROW(E408)-ROW(E$3),入力!$BB$3:$BB$1048576,0),MATCH(E$3,入力!$BV$2:$CN$2,0)),"")</f>
        <v/>
      </c>
      <c r="F408" s="74" t="str">
        <f>IFERROR(INDEX(入力!$BV$3:$CN$1048576,MATCH(ROW(F408)-ROW(F$3),入力!$BB$3:$BB$1048576,0),MATCH(F$3,入力!$BV$2:$CN$2,0)),"")</f>
        <v/>
      </c>
      <c r="G408" s="74" t="str">
        <f>IFERROR(INDEX(入力!$BV$3:$CN$1048576,MATCH(ROW(G408)-ROW(G$3),入力!$BB$3:$BB$1048576,0),MATCH(G$3,入力!$BV$2:$CN$2,0)),"")</f>
        <v/>
      </c>
      <c r="H408" s="75" t="str">
        <f>IFERROR(INDEX(入力!$BV$3:$CN$1048576,MATCH(ROW(H408)-ROW(H$3),入力!$BB$3:$BB$1048576,0),MATCH(H$3,入力!$BV$2:$CN$2,0)),"")</f>
        <v/>
      </c>
      <c r="I408" s="76" t="str">
        <f>IFERROR(INDEX(入力!$BV$3:$CN$1048576,MATCH(ROW(I408)-ROW(I$3),入力!$BB$3:$BB$1048576,0),MATCH(I$3,入力!$BV$2:$CN$2,0)),"")</f>
        <v/>
      </c>
      <c r="J408" s="75" t="str">
        <f>IFERROR(INDEX(入力!$BV$3:$CN$1048576,MATCH(ROW(J408)-ROW(J$3),入力!$BB$3:$BB$1048576,0),MATCH(J$3,入力!$BV$2:$CN$2,0)),"")</f>
        <v/>
      </c>
      <c r="K408" s="75" t="str">
        <f>IFERROR(INDEX(入力!$BV$3:$CN$1048576,MATCH(ROW(K408)-ROW(K$3),入力!$BB$3:$BB$1048576,0),MATCH(K$3,入力!$BV$2:$CN$2,0)),"")</f>
        <v/>
      </c>
      <c r="L408" s="75" t="str">
        <f>IFERROR(INDEX(入力!$BV$3:$CN$1048576,MATCH(ROW(L408)-ROW(L$3),入力!$BB$3:$BB$1048576,0),MATCH(L$3,入力!$BV$2:$CN$2,0)),"")</f>
        <v/>
      </c>
      <c r="M408" s="117" t="str">
        <f>IFERROR(IF(履歴検索!$A408="","",INDEX(入力!$BV$3:$CN$1048576,MATCH(ROW(M408)-ROW(M$3),入力!$BB$3:$BB$1048576,0),MATCH(M$3,入力!$BV$2:$CN$2,0))),"")</f>
        <v/>
      </c>
      <c r="N408" s="75" t="str">
        <f>IFERROR(INDEX(入力!$BV$3:$CN$1048576,MATCH(ROW(N408)-ROW(N$3),入力!$BB$3:$BB$1048576,0),MATCH(N$3,入力!$BV$2:$CN$2,0)),"")</f>
        <v/>
      </c>
      <c r="O408" s="294" t="str">
        <f>IFERROR(INDEX(入力!$CJ$3:$CN$1048576,MATCH(ROW(O408)-ROW(O$3),入力!$BB$3:$BB$1048576,0),MATCH(O$3,入力!$CJ$2:$CN$2,0)),"")</f>
        <v/>
      </c>
      <c r="P408" s="294" t="str">
        <f>IFERROR(INDEX(入力!$CJ$3:$CN$1048576,MATCH(ROW(P408)-ROW(P$3),入力!$BB$3:$BB$1048576,0),MATCH(P$3,入力!$CJ$2:$CN$2,0)),"")</f>
        <v/>
      </c>
      <c r="Q408" s="294" t="str">
        <f>IFERROR(INDEX(入力!$BV$3:$CN$1048576,MATCH(ROW(Q408)-ROW(Q$3),入力!$BB$3:$BB$1048576,0),MATCH(Q$3,入力!$BV$2:$CN$2,0)),"")</f>
        <v/>
      </c>
      <c r="R408" s="77" t="str">
        <f>IFERROR(INDEX(入力!$BV$3:$CN$1048576,MATCH(ROW(R408)-ROW(R$3),入力!$BB$3:$BB$1048576,0),MATCH(R$3,入力!$BV$2:$CN$2,0)),"")</f>
        <v/>
      </c>
      <c r="S408" s="77" t="str">
        <f>IFERROR(INDEX(入力!$BV$3:$CN$1048576,MATCH(ROW(S408)-ROW(S$3),入力!$BB$3:$BB$1048576,0),MATCH(S$3,入力!$BV$2:$CN$2,0)),"")</f>
        <v/>
      </c>
      <c r="U408" s="28" t="str">
        <f>IF(Z408="","",COUNT($Z$4:Z408))</f>
        <v/>
      </c>
      <c r="V408" s="73" t="str">
        <f t="shared" si="7"/>
        <v/>
      </c>
      <c r="W408" s="113" t="str">
        <f>IF(OR($B408="",$B408=$B409),"",SUMIF($B$4:$B408,$B408,Q$4:Q408))</f>
        <v/>
      </c>
      <c r="X408" s="113" t="str">
        <f>IF(OR($B408="",$B408=$B409),"",SUMIF($B$4:$B408,$B408,K$4:K408)-Y408)</f>
        <v/>
      </c>
      <c r="Y408" s="113" t="str">
        <f>IF(OR($B408="",$B408=$B409),"",SUMIFS(K$4:K408,B$4:B408,$B408,F$4:F408,$Y$3))</f>
        <v/>
      </c>
      <c r="Z408" s="113" t="str">
        <f>IF(OR($B408="",$B408=$B409),"",SUMIF($B$4:$B408,$B408,S$4:S408))</f>
        <v/>
      </c>
    </row>
    <row r="409" spans="1:26" ht="25.05" customHeight="1" x14ac:dyDescent="0.2">
      <c r="A409" s="133" t="str">
        <f>IF(OR(B409="",AND(B408=B409,D408=D409)),"",MAX($A$4:A408)+1)</f>
        <v/>
      </c>
      <c r="B409" s="73" t="str">
        <f>IFERROR(INDEX(入力!$BV$3:$CN$1048576,MATCH(ROW(B409)-ROW(B$3),入力!$BB$3:$BB$1048576,0),MATCH(B$3,入力!$BV$2:$CN$2,0)),"")</f>
        <v/>
      </c>
      <c r="C409" s="74" t="str">
        <f>IFERROR(INDEX(入力!$BV$3:$CN$1048576,MATCH(ROW(C409)-ROW(C$3),入力!$BB$3:$BB$1048576,0),MATCH(C$3,入力!$BV$2:$CN$2,0)),"")</f>
        <v/>
      </c>
      <c r="D409" s="75" t="str">
        <f>IFERROR(INDEX(入力!$BO$3:$BO$1048576,MATCH(ROW(D409)-ROW(D$3),入力!$BB$3:$BB$1048576,0),0),"")</f>
        <v/>
      </c>
      <c r="E409" s="74" t="str">
        <f>IFERROR(INDEX(入力!$BV$3:$CN$1048576,MATCH(ROW(E409)-ROW(E$3),入力!$BB$3:$BB$1048576,0),MATCH(E$3,入力!$BV$2:$CN$2,0)),"")</f>
        <v/>
      </c>
      <c r="F409" s="74" t="str">
        <f>IFERROR(INDEX(入力!$BV$3:$CN$1048576,MATCH(ROW(F409)-ROW(F$3),入力!$BB$3:$BB$1048576,0),MATCH(F$3,入力!$BV$2:$CN$2,0)),"")</f>
        <v/>
      </c>
      <c r="G409" s="74" t="str">
        <f>IFERROR(INDEX(入力!$BV$3:$CN$1048576,MATCH(ROW(G409)-ROW(G$3),入力!$BB$3:$BB$1048576,0),MATCH(G$3,入力!$BV$2:$CN$2,0)),"")</f>
        <v/>
      </c>
      <c r="H409" s="75" t="str">
        <f>IFERROR(INDEX(入力!$BV$3:$CN$1048576,MATCH(ROW(H409)-ROW(H$3),入力!$BB$3:$BB$1048576,0),MATCH(H$3,入力!$BV$2:$CN$2,0)),"")</f>
        <v/>
      </c>
      <c r="I409" s="76" t="str">
        <f>IFERROR(INDEX(入力!$BV$3:$CN$1048576,MATCH(ROW(I409)-ROW(I$3),入力!$BB$3:$BB$1048576,0),MATCH(I$3,入力!$BV$2:$CN$2,0)),"")</f>
        <v/>
      </c>
      <c r="J409" s="75" t="str">
        <f>IFERROR(INDEX(入力!$BV$3:$CN$1048576,MATCH(ROW(J409)-ROW(J$3),入力!$BB$3:$BB$1048576,0),MATCH(J$3,入力!$BV$2:$CN$2,0)),"")</f>
        <v/>
      </c>
      <c r="K409" s="75" t="str">
        <f>IFERROR(INDEX(入力!$BV$3:$CN$1048576,MATCH(ROW(K409)-ROW(K$3),入力!$BB$3:$BB$1048576,0),MATCH(K$3,入力!$BV$2:$CN$2,0)),"")</f>
        <v/>
      </c>
      <c r="L409" s="75" t="str">
        <f>IFERROR(INDEX(入力!$BV$3:$CN$1048576,MATCH(ROW(L409)-ROW(L$3),入力!$BB$3:$BB$1048576,0),MATCH(L$3,入力!$BV$2:$CN$2,0)),"")</f>
        <v/>
      </c>
      <c r="M409" s="117" t="str">
        <f>IFERROR(IF(履歴検索!$A409="","",INDEX(入力!$BV$3:$CN$1048576,MATCH(ROW(M409)-ROW(M$3),入力!$BB$3:$BB$1048576,0),MATCH(M$3,入力!$BV$2:$CN$2,0))),"")</f>
        <v/>
      </c>
      <c r="N409" s="75" t="str">
        <f>IFERROR(INDEX(入力!$BV$3:$CN$1048576,MATCH(ROW(N409)-ROW(N$3),入力!$BB$3:$BB$1048576,0),MATCH(N$3,入力!$BV$2:$CN$2,0)),"")</f>
        <v/>
      </c>
      <c r="O409" s="294" t="str">
        <f>IFERROR(INDEX(入力!$CJ$3:$CN$1048576,MATCH(ROW(O409)-ROW(O$3),入力!$BB$3:$BB$1048576,0),MATCH(O$3,入力!$CJ$2:$CN$2,0)),"")</f>
        <v/>
      </c>
      <c r="P409" s="294" t="str">
        <f>IFERROR(INDEX(入力!$CJ$3:$CN$1048576,MATCH(ROW(P409)-ROW(P$3),入力!$BB$3:$BB$1048576,0),MATCH(P$3,入力!$CJ$2:$CN$2,0)),"")</f>
        <v/>
      </c>
      <c r="Q409" s="294" t="str">
        <f>IFERROR(INDEX(入力!$BV$3:$CN$1048576,MATCH(ROW(Q409)-ROW(Q$3),入力!$BB$3:$BB$1048576,0),MATCH(Q$3,入力!$BV$2:$CN$2,0)),"")</f>
        <v/>
      </c>
      <c r="R409" s="77" t="str">
        <f>IFERROR(INDEX(入力!$BV$3:$CN$1048576,MATCH(ROW(R409)-ROW(R$3),入力!$BB$3:$BB$1048576,0),MATCH(R$3,入力!$BV$2:$CN$2,0)),"")</f>
        <v/>
      </c>
      <c r="S409" s="77" t="str">
        <f>IFERROR(INDEX(入力!$BV$3:$CN$1048576,MATCH(ROW(S409)-ROW(S$3),入力!$BB$3:$BB$1048576,0),MATCH(S$3,入力!$BV$2:$CN$2,0)),"")</f>
        <v/>
      </c>
      <c r="U409" s="28" t="str">
        <f>IF(Z409="","",COUNT($Z$4:Z409))</f>
        <v/>
      </c>
      <c r="V409" s="73" t="str">
        <f t="shared" si="7"/>
        <v/>
      </c>
      <c r="W409" s="113" t="str">
        <f>IF(OR($B409="",$B409=$B410),"",SUMIF($B$4:$B409,$B409,Q$4:Q409))</f>
        <v/>
      </c>
      <c r="X409" s="113" t="str">
        <f>IF(OR($B409="",$B409=$B410),"",SUMIF($B$4:$B409,$B409,K$4:K409)-Y409)</f>
        <v/>
      </c>
      <c r="Y409" s="113" t="str">
        <f>IF(OR($B409="",$B409=$B410),"",SUMIFS(K$4:K409,B$4:B409,$B409,F$4:F409,$Y$3))</f>
        <v/>
      </c>
      <c r="Z409" s="113" t="str">
        <f>IF(OR($B409="",$B409=$B410),"",SUMIF($B$4:$B409,$B409,S$4:S409))</f>
        <v/>
      </c>
    </row>
    <row r="410" spans="1:26" ht="25.05" customHeight="1" x14ac:dyDescent="0.2">
      <c r="A410" s="133" t="str">
        <f>IF(OR(B410="",AND(B409=B410,D409=D410)),"",MAX($A$4:A409)+1)</f>
        <v/>
      </c>
      <c r="B410" s="73" t="str">
        <f>IFERROR(INDEX(入力!$BV$3:$CN$1048576,MATCH(ROW(B410)-ROW(B$3),入力!$BB$3:$BB$1048576,0),MATCH(B$3,入力!$BV$2:$CN$2,0)),"")</f>
        <v/>
      </c>
      <c r="C410" s="74" t="str">
        <f>IFERROR(INDEX(入力!$BV$3:$CN$1048576,MATCH(ROW(C410)-ROW(C$3),入力!$BB$3:$BB$1048576,0),MATCH(C$3,入力!$BV$2:$CN$2,0)),"")</f>
        <v/>
      </c>
      <c r="D410" s="75" t="str">
        <f>IFERROR(INDEX(入力!$BO$3:$BO$1048576,MATCH(ROW(D410)-ROW(D$3),入力!$BB$3:$BB$1048576,0),0),"")</f>
        <v/>
      </c>
      <c r="E410" s="74" t="str">
        <f>IFERROR(INDEX(入力!$BV$3:$CN$1048576,MATCH(ROW(E410)-ROW(E$3),入力!$BB$3:$BB$1048576,0),MATCH(E$3,入力!$BV$2:$CN$2,0)),"")</f>
        <v/>
      </c>
      <c r="F410" s="74" t="str">
        <f>IFERROR(INDEX(入力!$BV$3:$CN$1048576,MATCH(ROW(F410)-ROW(F$3),入力!$BB$3:$BB$1048576,0),MATCH(F$3,入力!$BV$2:$CN$2,0)),"")</f>
        <v/>
      </c>
      <c r="G410" s="74" t="str">
        <f>IFERROR(INDEX(入力!$BV$3:$CN$1048576,MATCH(ROW(G410)-ROW(G$3),入力!$BB$3:$BB$1048576,0),MATCH(G$3,入力!$BV$2:$CN$2,0)),"")</f>
        <v/>
      </c>
      <c r="H410" s="75" t="str">
        <f>IFERROR(INDEX(入力!$BV$3:$CN$1048576,MATCH(ROW(H410)-ROW(H$3),入力!$BB$3:$BB$1048576,0),MATCH(H$3,入力!$BV$2:$CN$2,0)),"")</f>
        <v/>
      </c>
      <c r="I410" s="76" t="str">
        <f>IFERROR(INDEX(入力!$BV$3:$CN$1048576,MATCH(ROW(I410)-ROW(I$3),入力!$BB$3:$BB$1048576,0),MATCH(I$3,入力!$BV$2:$CN$2,0)),"")</f>
        <v/>
      </c>
      <c r="J410" s="75" t="str">
        <f>IFERROR(INDEX(入力!$BV$3:$CN$1048576,MATCH(ROW(J410)-ROW(J$3),入力!$BB$3:$BB$1048576,0),MATCH(J$3,入力!$BV$2:$CN$2,0)),"")</f>
        <v/>
      </c>
      <c r="K410" s="75" t="str">
        <f>IFERROR(INDEX(入力!$BV$3:$CN$1048576,MATCH(ROW(K410)-ROW(K$3),入力!$BB$3:$BB$1048576,0),MATCH(K$3,入力!$BV$2:$CN$2,0)),"")</f>
        <v/>
      </c>
      <c r="L410" s="75" t="str">
        <f>IFERROR(INDEX(入力!$BV$3:$CN$1048576,MATCH(ROW(L410)-ROW(L$3),入力!$BB$3:$BB$1048576,0),MATCH(L$3,入力!$BV$2:$CN$2,0)),"")</f>
        <v/>
      </c>
      <c r="M410" s="117" t="str">
        <f>IFERROR(IF(履歴検索!$A410="","",INDEX(入力!$BV$3:$CN$1048576,MATCH(ROW(M410)-ROW(M$3),入力!$BB$3:$BB$1048576,0),MATCH(M$3,入力!$BV$2:$CN$2,0))),"")</f>
        <v/>
      </c>
      <c r="N410" s="75" t="str">
        <f>IFERROR(INDEX(入力!$BV$3:$CN$1048576,MATCH(ROW(N410)-ROW(N$3),入力!$BB$3:$BB$1048576,0),MATCH(N$3,入力!$BV$2:$CN$2,0)),"")</f>
        <v/>
      </c>
      <c r="O410" s="294" t="str">
        <f>IFERROR(INDEX(入力!$CJ$3:$CN$1048576,MATCH(ROW(O410)-ROW(O$3),入力!$BB$3:$BB$1048576,0),MATCH(O$3,入力!$CJ$2:$CN$2,0)),"")</f>
        <v/>
      </c>
      <c r="P410" s="294" t="str">
        <f>IFERROR(INDEX(入力!$CJ$3:$CN$1048576,MATCH(ROW(P410)-ROW(P$3),入力!$BB$3:$BB$1048576,0),MATCH(P$3,入力!$CJ$2:$CN$2,0)),"")</f>
        <v/>
      </c>
      <c r="Q410" s="294" t="str">
        <f>IFERROR(INDEX(入力!$BV$3:$CN$1048576,MATCH(ROW(Q410)-ROW(Q$3),入力!$BB$3:$BB$1048576,0),MATCH(Q$3,入力!$BV$2:$CN$2,0)),"")</f>
        <v/>
      </c>
      <c r="R410" s="77" t="str">
        <f>IFERROR(INDEX(入力!$BV$3:$CN$1048576,MATCH(ROW(R410)-ROW(R$3),入力!$BB$3:$BB$1048576,0),MATCH(R$3,入力!$BV$2:$CN$2,0)),"")</f>
        <v/>
      </c>
      <c r="S410" s="77" t="str">
        <f>IFERROR(INDEX(入力!$BV$3:$CN$1048576,MATCH(ROW(S410)-ROW(S$3),入力!$BB$3:$BB$1048576,0),MATCH(S$3,入力!$BV$2:$CN$2,0)),"")</f>
        <v/>
      </c>
      <c r="U410" s="28" t="str">
        <f>IF(Z410="","",COUNT($Z$4:Z410))</f>
        <v/>
      </c>
      <c r="V410" s="73" t="str">
        <f t="shared" si="7"/>
        <v/>
      </c>
      <c r="W410" s="113" t="str">
        <f>IF(OR($B410="",$B410=$B411),"",SUMIF($B$4:$B410,$B410,Q$4:Q410))</f>
        <v/>
      </c>
      <c r="X410" s="113" t="str">
        <f>IF(OR($B410="",$B410=$B411),"",SUMIF($B$4:$B410,$B410,K$4:K410)-Y410)</f>
        <v/>
      </c>
      <c r="Y410" s="113" t="str">
        <f>IF(OR($B410="",$B410=$B411),"",SUMIFS(K$4:K410,B$4:B410,$B410,F$4:F410,$Y$3))</f>
        <v/>
      </c>
      <c r="Z410" s="113" t="str">
        <f>IF(OR($B410="",$B410=$B411),"",SUMIF($B$4:$B410,$B410,S$4:S410))</f>
        <v/>
      </c>
    </row>
    <row r="411" spans="1:26" ht="25.05" customHeight="1" x14ac:dyDescent="0.2">
      <c r="A411" s="133" t="str">
        <f>IF(OR(B411="",AND(B410=B411,D410=D411)),"",MAX($A$4:A410)+1)</f>
        <v/>
      </c>
      <c r="B411" s="73" t="str">
        <f>IFERROR(INDEX(入力!$BV$3:$CN$1048576,MATCH(ROW(B411)-ROW(B$3),入力!$BB$3:$BB$1048576,0),MATCH(B$3,入力!$BV$2:$CN$2,0)),"")</f>
        <v/>
      </c>
      <c r="C411" s="74" t="str">
        <f>IFERROR(INDEX(入力!$BV$3:$CN$1048576,MATCH(ROW(C411)-ROW(C$3),入力!$BB$3:$BB$1048576,0),MATCH(C$3,入力!$BV$2:$CN$2,0)),"")</f>
        <v/>
      </c>
      <c r="D411" s="75" t="str">
        <f>IFERROR(INDEX(入力!$BO$3:$BO$1048576,MATCH(ROW(D411)-ROW(D$3),入力!$BB$3:$BB$1048576,0),0),"")</f>
        <v/>
      </c>
      <c r="E411" s="74" t="str">
        <f>IFERROR(INDEX(入力!$BV$3:$CN$1048576,MATCH(ROW(E411)-ROW(E$3),入力!$BB$3:$BB$1048576,0),MATCH(E$3,入力!$BV$2:$CN$2,0)),"")</f>
        <v/>
      </c>
      <c r="F411" s="74" t="str">
        <f>IFERROR(INDEX(入力!$BV$3:$CN$1048576,MATCH(ROW(F411)-ROW(F$3),入力!$BB$3:$BB$1048576,0),MATCH(F$3,入力!$BV$2:$CN$2,0)),"")</f>
        <v/>
      </c>
      <c r="G411" s="74" t="str">
        <f>IFERROR(INDEX(入力!$BV$3:$CN$1048576,MATCH(ROW(G411)-ROW(G$3),入力!$BB$3:$BB$1048576,0),MATCH(G$3,入力!$BV$2:$CN$2,0)),"")</f>
        <v/>
      </c>
      <c r="H411" s="75" t="str">
        <f>IFERROR(INDEX(入力!$BV$3:$CN$1048576,MATCH(ROW(H411)-ROW(H$3),入力!$BB$3:$BB$1048576,0),MATCH(H$3,入力!$BV$2:$CN$2,0)),"")</f>
        <v/>
      </c>
      <c r="I411" s="76" t="str">
        <f>IFERROR(INDEX(入力!$BV$3:$CN$1048576,MATCH(ROW(I411)-ROW(I$3),入力!$BB$3:$BB$1048576,0),MATCH(I$3,入力!$BV$2:$CN$2,0)),"")</f>
        <v/>
      </c>
      <c r="J411" s="75" t="str">
        <f>IFERROR(INDEX(入力!$BV$3:$CN$1048576,MATCH(ROW(J411)-ROW(J$3),入力!$BB$3:$BB$1048576,0),MATCH(J$3,入力!$BV$2:$CN$2,0)),"")</f>
        <v/>
      </c>
      <c r="K411" s="75" t="str">
        <f>IFERROR(INDEX(入力!$BV$3:$CN$1048576,MATCH(ROW(K411)-ROW(K$3),入力!$BB$3:$BB$1048576,0),MATCH(K$3,入力!$BV$2:$CN$2,0)),"")</f>
        <v/>
      </c>
      <c r="L411" s="75" t="str">
        <f>IFERROR(INDEX(入力!$BV$3:$CN$1048576,MATCH(ROW(L411)-ROW(L$3),入力!$BB$3:$BB$1048576,0),MATCH(L$3,入力!$BV$2:$CN$2,0)),"")</f>
        <v/>
      </c>
      <c r="M411" s="117" t="str">
        <f>IFERROR(IF(履歴検索!$A411="","",INDEX(入力!$BV$3:$CN$1048576,MATCH(ROW(M411)-ROW(M$3),入力!$BB$3:$BB$1048576,0),MATCH(M$3,入力!$BV$2:$CN$2,0))),"")</f>
        <v/>
      </c>
      <c r="N411" s="75" t="str">
        <f>IFERROR(INDEX(入力!$BV$3:$CN$1048576,MATCH(ROW(N411)-ROW(N$3),入力!$BB$3:$BB$1048576,0),MATCH(N$3,入力!$BV$2:$CN$2,0)),"")</f>
        <v/>
      </c>
      <c r="O411" s="294" t="str">
        <f>IFERROR(INDEX(入力!$CJ$3:$CN$1048576,MATCH(ROW(O411)-ROW(O$3),入力!$BB$3:$BB$1048576,0),MATCH(O$3,入力!$CJ$2:$CN$2,0)),"")</f>
        <v/>
      </c>
      <c r="P411" s="294" t="str">
        <f>IFERROR(INDEX(入力!$CJ$3:$CN$1048576,MATCH(ROW(P411)-ROW(P$3),入力!$BB$3:$BB$1048576,0),MATCH(P$3,入力!$CJ$2:$CN$2,0)),"")</f>
        <v/>
      </c>
      <c r="Q411" s="294" t="str">
        <f>IFERROR(INDEX(入力!$BV$3:$CN$1048576,MATCH(ROW(Q411)-ROW(Q$3),入力!$BB$3:$BB$1048576,0),MATCH(Q$3,入力!$BV$2:$CN$2,0)),"")</f>
        <v/>
      </c>
      <c r="R411" s="77" t="str">
        <f>IFERROR(INDEX(入力!$BV$3:$CN$1048576,MATCH(ROW(R411)-ROW(R$3),入力!$BB$3:$BB$1048576,0),MATCH(R$3,入力!$BV$2:$CN$2,0)),"")</f>
        <v/>
      </c>
      <c r="S411" s="77" t="str">
        <f>IFERROR(INDEX(入力!$BV$3:$CN$1048576,MATCH(ROW(S411)-ROW(S$3),入力!$BB$3:$BB$1048576,0),MATCH(S$3,入力!$BV$2:$CN$2,0)),"")</f>
        <v/>
      </c>
      <c r="U411" s="28" t="str">
        <f>IF(Z411="","",COUNT($Z$4:Z411))</f>
        <v/>
      </c>
      <c r="V411" s="73" t="str">
        <f t="shared" si="7"/>
        <v/>
      </c>
      <c r="W411" s="113" t="str">
        <f>IF(OR($B411="",$B411=$B412),"",SUMIF($B$4:$B411,$B411,Q$4:Q411))</f>
        <v/>
      </c>
      <c r="X411" s="113" t="str">
        <f>IF(OR($B411="",$B411=$B412),"",SUMIF($B$4:$B411,$B411,K$4:K411)-Y411)</f>
        <v/>
      </c>
      <c r="Y411" s="113" t="str">
        <f>IF(OR($B411="",$B411=$B412),"",SUMIFS(K$4:K411,B$4:B411,$B411,F$4:F411,$Y$3))</f>
        <v/>
      </c>
      <c r="Z411" s="113" t="str">
        <f>IF(OR($B411="",$B411=$B412),"",SUMIF($B$4:$B411,$B411,S$4:S411))</f>
        <v/>
      </c>
    </row>
    <row r="412" spans="1:26" ht="25.05" customHeight="1" x14ac:dyDescent="0.2">
      <c r="A412" s="133" t="str">
        <f>IF(OR(B412="",AND(B411=B412,D411=D412)),"",MAX($A$4:A411)+1)</f>
        <v/>
      </c>
      <c r="B412" s="73" t="str">
        <f>IFERROR(INDEX(入力!$BV$3:$CN$1048576,MATCH(ROW(B412)-ROW(B$3),入力!$BB$3:$BB$1048576,0),MATCH(B$3,入力!$BV$2:$CN$2,0)),"")</f>
        <v/>
      </c>
      <c r="C412" s="74" t="str">
        <f>IFERROR(INDEX(入力!$BV$3:$CN$1048576,MATCH(ROW(C412)-ROW(C$3),入力!$BB$3:$BB$1048576,0),MATCH(C$3,入力!$BV$2:$CN$2,0)),"")</f>
        <v/>
      </c>
      <c r="D412" s="75" t="str">
        <f>IFERROR(INDEX(入力!$BO$3:$BO$1048576,MATCH(ROW(D412)-ROW(D$3),入力!$BB$3:$BB$1048576,0),0),"")</f>
        <v/>
      </c>
      <c r="E412" s="74" t="str">
        <f>IFERROR(INDEX(入力!$BV$3:$CN$1048576,MATCH(ROW(E412)-ROW(E$3),入力!$BB$3:$BB$1048576,0),MATCH(E$3,入力!$BV$2:$CN$2,0)),"")</f>
        <v/>
      </c>
      <c r="F412" s="74" t="str">
        <f>IFERROR(INDEX(入力!$BV$3:$CN$1048576,MATCH(ROW(F412)-ROW(F$3),入力!$BB$3:$BB$1048576,0),MATCH(F$3,入力!$BV$2:$CN$2,0)),"")</f>
        <v/>
      </c>
      <c r="G412" s="74" t="str">
        <f>IFERROR(INDEX(入力!$BV$3:$CN$1048576,MATCH(ROW(G412)-ROW(G$3),入力!$BB$3:$BB$1048576,0),MATCH(G$3,入力!$BV$2:$CN$2,0)),"")</f>
        <v/>
      </c>
      <c r="H412" s="75" t="str">
        <f>IFERROR(INDEX(入力!$BV$3:$CN$1048576,MATCH(ROW(H412)-ROW(H$3),入力!$BB$3:$BB$1048576,0),MATCH(H$3,入力!$BV$2:$CN$2,0)),"")</f>
        <v/>
      </c>
      <c r="I412" s="76" t="str">
        <f>IFERROR(INDEX(入力!$BV$3:$CN$1048576,MATCH(ROW(I412)-ROW(I$3),入力!$BB$3:$BB$1048576,0),MATCH(I$3,入力!$BV$2:$CN$2,0)),"")</f>
        <v/>
      </c>
      <c r="J412" s="75" t="str">
        <f>IFERROR(INDEX(入力!$BV$3:$CN$1048576,MATCH(ROW(J412)-ROW(J$3),入力!$BB$3:$BB$1048576,0),MATCH(J$3,入力!$BV$2:$CN$2,0)),"")</f>
        <v/>
      </c>
      <c r="K412" s="75" t="str">
        <f>IFERROR(INDEX(入力!$BV$3:$CN$1048576,MATCH(ROW(K412)-ROW(K$3),入力!$BB$3:$BB$1048576,0),MATCH(K$3,入力!$BV$2:$CN$2,0)),"")</f>
        <v/>
      </c>
      <c r="L412" s="75" t="str">
        <f>IFERROR(INDEX(入力!$BV$3:$CN$1048576,MATCH(ROW(L412)-ROW(L$3),入力!$BB$3:$BB$1048576,0),MATCH(L$3,入力!$BV$2:$CN$2,0)),"")</f>
        <v/>
      </c>
      <c r="M412" s="117" t="str">
        <f>IFERROR(IF(履歴検索!$A412="","",INDEX(入力!$BV$3:$CN$1048576,MATCH(ROW(M412)-ROW(M$3),入力!$BB$3:$BB$1048576,0),MATCH(M$3,入力!$BV$2:$CN$2,0))),"")</f>
        <v/>
      </c>
      <c r="N412" s="75" t="str">
        <f>IFERROR(INDEX(入力!$BV$3:$CN$1048576,MATCH(ROW(N412)-ROW(N$3),入力!$BB$3:$BB$1048576,0),MATCH(N$3,入力!$BV$2:$CN$2,0)),"")</f>
        <v/>
      </c>
      <c r="O412" s="294" t="str">
        <f>IFERROR(INDEX(入力!$CJ$3:$CN$1048576,MATCH(ROW(O412)-ROW(O$3),入力!$BB$3:$BB$1048576,0),MATCH(O$3,入力!$CJ$2:$CN$2,0)),"")</f>
        <v/>
      </c>
      <c r="P412" s="294" t="str">
        <f>IFERROR(INDEX(入力!$CJ$3:$CN$1048576,MATCH(ROW(P412)-ROW(P$3),入力!$BB$3:$BB$1048576,0),MATCH(P$3,入力!$CJ$2:$CN$2,0)),"")</f>
        <v/>
      </c>
      <c r="Q412" s="294" t="str">
        <f>IFERROR(INDEX(入力!$BV$3:$CN$1048576,MATCH(ROW(Q412)-ROW(Q$3),入力!$BB$3:$BB$1048576,0),MATCH(Q$3,入力!$BV$2:$CN$2,0)),"")</f>
        <v/>
      </c>
      <c r="R412" s="77" t="str">
        <f>IFERROR(INDEX(入力!$BV$3:$CN$1048576,MATCH(ROW(R412)-ROW(R$3),入力!$BB$3:$BB$1048576,0),MATCH(R$3,入力!$BV$2:$CN$2,0)),"")</f>
        <v/>
      </c>
      <c r="S412" s="77" t="str">
        <f>IFERROR(INDEX(入力!$BV$3:$CN$1048576,MATCH(ROW(S412)-ROW(S$3),入力!$BB$3:$BB$1048576,0),MATCH(S$3,入力!$BV$2:$CN$2,0)),"")</f>
        <v/>
      </c>
      <c r="U412" s="28" t="str">
        <f>IF(Z412="","",COUNT($Z$4:Z412))</f>
        <v/>
      </c>
      <c r="V412" s="73" t="str">
        <f t="shared" si="7"/>
        <v/>
      </c>
      <c r="W412" s="113" t="str">
        <f>IF(OR($B412="",$B412=$B413),"",SUMIF($B$4:$B412,$B412,Q$4:Q412))</f>
        <v/>
      </c>
      <c r="X412" s="113" t="str">
        <f>IF(OR($B412="",$B412=$B413),"",SUMIF($B$4:$B412,$B412,K$4:K412)-Y412)</f>
        <v/>
      </c>
      <c r="Y412" s="113" t="str">
        <f>IF(OR($B412="",$B412=$B413),"",SUMIFS(K$4:K412,B$4:B412,$B412,F$4:F412,$Y$3))</f>
        <v/>
      </c>
      <c r="Z412" s="113" t="str">
        <f>IF(OR($B412="",$B412=$B413),"",SUMIF($B$4:$B412,$B412,S$4:S412))</f>
        <v/>
      </c>
    </row>
    <row r="413" spans="1:26" ht="25.05" customHeight="1" x14ac:dyDescent="0.2">
      <c r="A413" s="133" t="str">
        <f>IF(OR(B413="",AND(B412=B413,D412=D413)),"",MAX($A$4:A412)+1)</f>
        <v/>
      </c>
      <c r="B413" s="73" t="str">
        <f>IFERROR(INDEX(入力!$BV$3:$CN$1048576,MATCH(ROW(B413)-ROW(B$3),入力!$BB$3:$BB$1048576,0),MATCH(B$3,入力!$BV$2:$CN$2,0)),"")</f>
        <v/>
      </c>
      <c r="C413" s="74" t="str">
        <f>IFERROR(INDEX(入力!$BV$3:$CN$1048576,MATCH(ROW(C413)-ROW(C$3),入力!$BB$3:$BB$1048576,0),MATCH(C$3,入力!$BV$2:$CN$2,0)),"")</f>
        <v/>
      </c>
      <c r="D413" s="75" t="str">
        <f>IFERROR(INDEX(入力!$BO$3:$BO$1048576,MATCH(ROW(D413)-ROW(D$3),入力!$BB$3:$BB$1048576,0),0),"")</f>
        <v/>
      </c>
      <c r="E413" s="74" t="str">
        <f>IFERROR(INDEX(入力!$BV$3:$CN$1048576,MATCH(ROW(E413)-ROW(E$3),入力!$BB$3:$BB$1048576,0),MATCH(E$3,入力!$BV$2:$CN$2,0)),"")</f>
        <v/>
      </c>
      <c r="F413" s="74" t="str">
        <f>IFERROR(INDEX(入力!$BV$3:$CN$1048576,MATCH(ROW(F413)-ROW(F$3),入力!$BB$3:$BB$1048576,0),MATCH(F$3,入力!$BV$2:$CN$2,0)),"")</f>
        <v/>
      </c>
      <c r="G413" s="74" t="str">
        <f>IFERROR(INDEX(入力!$BV$3:$CN$1048576,MATCH(ROW(G413)-ROW(G$3),入力!$BB$3:$BB$1048576,0),MATCH(G$3,入力!$BV$2:$CN$2,0)),"")</f>
        <v/>
      </c>
      <c r="H413" s="75" t="str">
        <f>IFERROR(INDEX(入力!$BV$3:$CN$1048576,MATCH(ROW(H413)-ROW(H$3),入力!$BB$3:$BB$1048576,0),MATCH(H$3,入力!$BV$2:$CN$2,0)),"")</f>
        <v/>
      </c>
      <c r="I413" s="76" t="str">
        <f>IFERROR(INDEX(入力!$BV$3:$CN$1048576,MATCH(ROW(I413)-ROW(I$3),入力!$BB$3:$BB$1048576,0),MATCH(I$3,入力!$BV$2:$CN$2,0)),"")</f>
        <v/>
      </c>
      <c r="J413" s="75" t="str">
        <f>IFERROR(INDEX(入力!$BV$3:$CN$1048576,MATCH(ROW(J413)-ROW(J$3),入力!$BB$3:$BB$1048576,0),MATCH(J$3,入力!$BV$2:$CN$2,0)),"")</f>
        <v/>
      </c>
      <c r="K413" s="75" t="str">
        <f>IFERROR(INDEX(入力!$BV$3:$CN$1048576,MATCH(ROW(K413)-ROW(K$3),入力!$BB$3:$BB$1048576,0),MATCH(K$3,入力!$BV$2:$CN$2,0)),"")</f>
        <v/>
      </c>
      <c r="L413" s="75" t="str">
        <f>IFERROR(INDEX(入力!$BV$3:$CN$1048576,MATCH(ROW(L413)-ROW(L$3),入力!$BB$3:$BB$1048576,0),MATCH(L$3,入力!$BV$2:$CN$2,0)),"")</f>
        <v/>
      </c>
      <c r="M413" s="117" t="str">
        <f>IFERROR(IF(履歴検索!$A413="","",INDEX(入力!$BV$3:$CN$1048576,MATCH(ROW(M413)-ROW(M$3),入力!$BB$3:$BB$1048576,0),MATCH(M$3,入力!$BV$2:$CN$2,0))),"")</f>
        <v/>
      </c>
      <c r="N413" s="75" t="str">
        <f>IFERROR(INDEX(入力!$BV$3:$CN$1048576,MATCH(ROW(N413)-ROW(N$3),入力!$BB$3:$BB$1048576,0),MATCH(N$3,入力!$BV$2:$CN$2,0)),"")</f>
        <v/>
      </c>
      <c r="O413" s="294" t="str">
        <f>IFERROR(INDEX(入力!$CJ$3:$CN$1048576,MATCH(ROW(O413)-ROW(O$3),入力!$BB$3:$BB$1048576,0),MATCH(O$3,入力!$CJ$2:$CN$2,0)),"")</f>
        <v/>
      </c>
      <c r="P413" s="294" t="str">
        <f>IFERROR(INDEX(入力!$CJ$3:$CN$1048576,MATCH(ROW(P413)-ROW(P$3),入力!$BB$3:$BB$1048576,0),MATCH(P$3,入力!$CJ$2:$CN$2,0)),"")</f>
        <v/>
      </c>
      <c r="Q413" s="294" t="str">
        <f>IFERROR(INDEX(入力!$BV$3:$CN$1048576,MATCH(ROW(Q413)-ROW(Q$3),入力!$BB$3:$BB$1048576,0),MATCH(Q$3,入力!$BV$2:$CN$2,0)),"")</f>
        <v/>
      </c>
      <c r="R413" s="77" t="str">
        <f>IFERROR(INDEX(入力!$BV$3:$CN$1048576,MATCH(ROW(R413)-ROW(R$3),入力!$BB$3:$BB$1048576,0),MATCH(R$3,入力!$BV$2:$CN$2,0)),"")</f>
        <v/>
      </c>
      <c r="S413" s="77" t="str">
        <f>IFERROR(INDEX(入力!$BV$3:$CN$1048576,MATCH(ROW(S413)-ROW(S$3),入力!$BB$3:$BB$1048576,0),MATCH(S$3,入力!$BV$2:$CN$2,0)),"")</f>
        <v/>
      </c>
      <c r="U413" s="28" t="str">
        <f>IF(Z413="","",COUNT($Z$4:Z413))</f>
        <v/>
      </c>
      <c r="V413" s="73" t="str">
        <f t="shared" si="7"/>
        <v/>
      </c>
      <c r="W413" s="113" t="str">
        <f>IF(OR($B413="",$B413=$B414),"",SUMIF($B$4:$B413,$B413,Q$4:Q413))</f>
        <v/>
      </c>
      <c r="X413" s="113" t="str">
        <f>IF(OR($B413="",$B413=$B414),"",SUMIF($B$4:$B413,$B413,K$4:K413)-Y413)</f>
        <v/>
      </c>
      <c r="Y413" s="113" t="str">
        <f>IF(OR($B413="",$B413=$B414),"",SUMIFS(K$4:K413,B$4:B413,$B413,F$4:F413,$Y$3))</f>
        <v/>
      </c>
      <c r="Z413" s="113" t="str">
        <f>IF(OR($B413="",$B413=$B414),"",SUMIF($B$4:$B413,$B413,S$4:S413))</f>
        <v/>
      </c>
    </row>
    <row r="414" spans="1:26" ht="25.05" customHeight="1" x14ac:dyDescent="0.2">
      <c r="A414" s="133" t="str">
        <f>IF(OR(B414="",AND(B413=B414,D413=D414)),"",MAX($A$4:A413)+1)</f>
        <v/>
      </c>
      <c r="B414" s="73" t="str">
        <f>IFERROR(INDEX(入力!$BV$3:$CN$1048576,MATCH(ROW(B414)-ROW(B$3),入力!$BB$3:$BB$1048576,0),MATCH(B$3,入力!$BV$2:$CN$2,0)),"")</f>
        <v/>
      </c>
      <c r="C414" s="74" t="str">
        <f>IFERROR(INDEX(入力!$BV$3:$CN$1048576,MATCH(ROW(C414)-ROW(C$3),入力!$BB$3:$BB$1048576,0),MATCH(C$3,入力!$BV$2:$CN$2,0)),"")</f>
        <v/>
      </c>
      <c r="D414" s="75" t="str">
        <f>IFERROR(INDEX(入力!$BO$3:$BO$1048576,MATCH(ROW(D414)-ROW(D$3),入力!$BB$3:$BB$1048576,0),0),"")</f>
        <v/>
      </c>
      <c r="E414" s="74" t="str">
        <f>IFERROR(INDEX(入力!$BV$3:$CN$1048576,MATCH(ROW(E414)-ROW(E$3),入力!$BB$3:$BB$1048576,0),MATCH(E$3,入力!$BV$2:$CN$2,0)),"")</f>
        <v/>
      </c>
      <c r="F414" s="74" t="str">
        <f>IFERROR(INDEX(入力!$BV$3:$CN$1048576,MATCH(ROW(F414)-ROW(F$3),入力!$BB$3:$BB$1048576,0),MATCH(F$3,入力!$BV$2:$CN$2,0)),"")</f>
        <v/>
      </c>
      <c r="G414" s="74" t="str">
        <f>IFERROR(INDEX(入力!$BV$3:$CN$1048576,MATCH(ROW(G414)-ROW(G$3),入力!$BB$3:$BB$1048576,0),MATCH(G$3,入力!$BV$2:$CN$2,0)),"")</f>
        <v/>
      </c>
      <c r="H414" s="75" t="str">
        <f>IFERROR(INDEX(入力!$BV$3:$CN$1048576,MATCH(ROW(H414)-ROW(H$3),入力!$BB$3:$BB$1048576,0),MATCH(H$3,入力!$BV$2:$CN$2,0)),"")</f>
        <v/>
      </c>
      <c r="I414" s="76" t="str">
        <f>IFERROR(INDEX(入力!$BV$3:$CN$1048576,MATCH(ROW(I414)-ROW(I$3),入力!$BB$3:$BB$1048576,0),MATCH(I$3,入力!$BV$2:$CN$2,0)),"")</f>
        <v/>
      </c>
      <c r="J414" s="75" t="str">
        <f>IFERROR(INDEX(入力!$BV$3:$CN$1048576,MATCH(ROW(J414)-ROW(J$3),入力!$BB$3:$BB$1048576,0),MATCH(J$3,入力!$BV$2:$CN$2,0)),"")</f>
        <v/>
      </c>
      <c r="K414" s="75" t="str">
        <f>IFERROR(INDEX(入力!$BV$3:$CN$1048576,MATCH(ROW(K414)-ROW(K$3),入力!$BB$3:$BB$1048576,0),MATCH(K$3,入力!$BV$2:$CN$2,0)),"")</f>
        <v/>
      </c>
      <c r="L414" s="75" t="str">
        <f>IFERROR(INDEX(入力!$BV$3:$CN$1048576,MATCH(ROW(L414)-ROW(L$3),入力!$BB$3:$BB$1048576,0),MATCH(L$3,入力!$BV$2:$CN$2,0)),"")</f>
        <v/>
      </c>
      <c r="M414" s="117" t="str">
        <f>IFERROR(IF(履歴検索!$A414="","",INDEX(入力!$BV$3:$CN$1048576,MATCH(ROW(M414)-ROW(M$3),入力!$BB$3:$BB$1048576,0),MATCH(M$3,入力!$BV$2:$CN$2,0))),"")</f>
        <v/>
      </c>
      <c r="N414" s="75" t="str">
        <f>IFERROR(INDEX(入力!$BV$3:$CN$1048576,MATCH(ROW(N414)-ROW(N$3),入力!$BB$3:$BB$1048576,0),MATCH(N$3,入力!$BV$2:$CN$2,0)),"")</f>
        <v/>
      </c>
      <c r="O414" s="294" t="str">
        <f>IFERROR(INDEX(入力!$CJ$3:$CN$1048576,MATCH(ROW(O414)-ROW(O$3),入力!$BB$3:$BB$1048576,0),MATCH(O$3,入力!$CJ$2:$CN$2,0)),"")</f>
        <v/>
      </c>
      <c r="P414" s="294" t="str">
        <f>IFERROR(INDEX(入力!$CJ$3:$CN$1048576,MATCH(ROW(P414)-ROW(P$3),入力!$BB$3:$BB$1048576,0),MATCH(P$3,入力!$CJ$2:$CN$2,0)),"")</f>
        <v/>
      </c>
      <c r="Q414" s="294" t="str">
        <f>IFERROR(INDEX(入力!$BV$3:$CN$1048576,MATCH(ROW(Q414)-ROW(Q$3),入力!$BB$3:$BB$1048576,0),MATCH(Q$3,入力!$BV$2:$CN$2,0)),"")</f>
        <v/>
      </c>
      <c r="R414" s="77" t="str">
        <f>IFERROR(INDEX(入力!$BV$3:$CN$1048576,MATCH(ROW(R414)-ROW(R$3),入力!$BB$3:$BB$1048576,0),MATCH(R$3,入力!$BV$2:$CN$2,0)),"")</f>
        <v/>
      </c>
      <c r="S414" s="77" t="str">
        <f>IFERROR(INDEX(入力!$BV$3:$CN$1048576,MATCH(ROW(S414)-ROW(S$3),入力!$BB$3:$BB$1048576,0),MATCH(S$3,入力!$BV$2:$CN$2,0)),"")</f>
        <v/>
      </c>
      <c r="U414" s="28" t="str">
        <f>IF(Z414="","",COUNT($Z$4:Z414))</f>
        <v/>
      </c>
      <c r="V414" s="73" t="str">
        <f t="shared" si="7"/>
        <v/>
      </c>
      <c r="W414" s="113" t="str">
        <f>IF(OR($B414="",$B414=$B415),"",SUMIF($B$4:$B414,$B414,Q$4:Q414))</f>
        <v/>
      </c>
      <c r="X414" s="113" t="str">
        <f>IF(OR($B414="",$B414=$B415),"",SUMIF($B$4:$B414,$B414,K$4:K414)-Y414)</f>
        <v/>
      </c>
      <c r="Y414" s="113" t="str">
        <f>IF(OR($B414="",$B414=$B415),"",SUMIFS(K$4:K414,B$4:B414,$B414,F$4:F414,$Y$3))</f>
        <v/>
      </c>
      <c r="Z414" s="113" t="str">
        <f>IF(OR($B414="",$B414=$B415),"",SUMIF($B$4:$B414,$B414,S$4:S414))</f>
        <v/>
      </c>
    </row>
    <row r="415" spans="1:26" ht="25.05" customHeight="1" x14ac:dyDescent="0.2">
      <c r="A415" s="133" t="str">
        <f>IF(OR(B415="",AND(B414=B415,D414=D415)),"",MAX($A$4:A414)+1)</f>
        <v/>
      </c>
      <c r="B415" s="73" t="str">
        <f>IFERROR(INDEX(入力!$BV$3:$CN$1048576,MATCH(ROW(B415)-ROW(B$3),入力!$BB$3:$BB$1048576,0),MATCH(B$3,入力!$BV$2:$CN$2,0)),"")</f>
        <v/>
      </c>
      <c r="C415" s="74" t="str">
        <f>IFERROR(INDEX(入力!$BV$3:$CN$1048576,MATCH(ROW(C415)-ROW(C$3),入力!$BB$3:$BB$1048576,0),MATCH(C$3,入力!$BV$2:$CN$2,0)),"")</f>
        <v/>
      </c>
      <c r="D415" s="75" t="str">
        <f>IFERROR(INDEX(入力!$BO$3:$BO$1048576,MATCH(ROW(D415)-ROW(D$3),入力!$BB$3:$BB$1048576,0),0),"")</f>
        <v/>
      </c>
      <c r="E415" s="74" t="str">
        <f>IFERROR(INDEX(入力!$BV$3:$CN$1048576,MATCH(ROW(E415)-ROW(E$3),入力!$BB$3:$BB$1048576,0),MATCH(E$3,入力!$BV$2:$CN$2,0)),"")</f>
        <v/>
      </c>
      <c r="F415" s="74" t="str">
        <f>IFERROR(INDEX(入力!$BV$3:$CN$1048576,MATCH(ROW(F415)-ROW(F$3),入力!$BB$3:$BB$1048576,0),MATCH(F$3,入力!$BV$2:$CN$2,0)),"")</f>
        <v/>
      </c>
      <c r="G415" s="74" t="str">
        <f>IFERROR(INDEX(入力!$BV$3:$CN$1048576,MATCH(ROW(G415)-ROW(G$3),入力!$BB$3:$BB$1048576,0),MATCH(G$3,入力!$BV$2:$CN$2,0)),"")</f>
        <v/>
      </c>
      <c r="H415" s="75" t="str">
        <f>IFERROR(INDEX(入力!$BV$3:$CN$1048576,MATCH(ROW(H415)-ROW(H$3),入力!$BB$3:$BB$1048576,0),MATCH(H$3,入力!$BV$2:$CN$2,0)),"")</f>
        <v/>
      </c>
      <c r="I415" s="76" t="str">
        <f>IFERROR(INDEX(入力!$BV$3:$CN$1048576,MATCH(ROW(I415)-ROW(I$3),入力!$BB$3:$BB$1048576,0),MATCH(I$3,入力!$BV$2:$CN$2,0)),"")</f>
        <v/>
      </c>
      <c r="J415" s="75" t="str">
        <f>IFERROR(INDEX(入力!$BV$3:$CN$1048576,MATCH(ROW(J415)-ROW(J$3),入力!$BB$3:$BB$1048576,0),MATCH(J$3,入力!$BV$2:$CN$2,0)),"")</f>
        <v/>
      </c>
      <c r="K415" s="75" t="str">
        <f>IFERROR(INDEX(入力!$BV$3:$CN$1048576,MATCH(ROW(K415)-ROW(K$3),入力!$BB$3:$BB$1048576,0),MATCH(K$3,入力!$BV$2:$CN$2,0)),"")</f>
        <v/>
      </c>
      <c r="L415" s="75" t="str">
        <f>IFERROR(INDEX(入力!$BV$3:$CN$1048576,MATCH(ROW(L415)-ROW(L$3),入力!$BB$3:$BB$1048576,0),MATCH(L$3,入力!$BV$2:$CN$2,0)),"")</f>
        <v/>
      </c>
      <c r="M415" s="117" t="str">
        <f>IFERROR(IF(履歴検索!$A415="","",INDEX(入力!$BV$3:$CN$1048576,MATCH(ROW(M415)-ROW(M$3),入力!$BB$3:$BB$1048576,0),MATCH(M$3,入力!$BV$2:$CN$2,0))),"")</f>
        <v/>
      </c>
      <c r="N415" s="75" t="str">
        <f>IFERROR(INDEX(入力!$BV$3:$CN$1048576,MATCH(ROW(N415)-ROW(N$3),入力!$BB$3:$BB$1048576,0),MATCH(N$3,入力!$BV$2:$CN$2,0)),"")</f>
        <v/>
      </c>
      <c r="O415" s="294" t="str">
        <f>IFERROR(INDEX(入力!$CJ$3:$CN$1048576,MATCH(ROW(O415)-ROW(O$3),入力!$BB$3:$BB$1048576,0),MATCH(O$3,入力!$CJ$2:$CN$2,0)),"")</f>
        <v/>
      </c>
      <c r="P415" s="294" t="str">
        <f>IFERROR(INDEX(入力!$CJ$3:$CN$1048576,MATCH(ROW(P415)-ROW(P$3),入力!$BB$3:$BB$1048576,0),MATCH(P$3,入力!$CJ$2:$CN$2,0)),"")</f>
        <v/>
      </c>
      <c r="Q415" s="294" t="str">
        <f>IFERROR(INDEX(入力!$BV$3:$CN$1048576,MATCH(ROW(Q415)-ROW(Q$3),入力!$BB$3:$BB$1048576,0),MATCH(Q$3,入力!$BV$2:$CN$2,0)),"")</f>
        <v/>
      </c>
      <c r="R415" s="77" t="str">
        <f>IFERROR(INDEX(入力!$BV$3:$CN$1048576,MATCH(ROW(R415)-ROW(R$3),入力!$BB$3:$BB$1048576,0),MATCH(R$3,入力!$BV$2:$CN$2,0)),"")</f>
        <v/>
      </c>
      <c r="S415" s="77" t="str">
        <f>IFERROR(INDEX(入力!$BV$3:$CN$1048576,MATCH(ROW(S415)-ROW(S$3),入力!$BB$3:$BB$1048576,0),MATCH(S$3,入力!$BV$2:$CN$2,0)),"")</f>
        <v/>
      </c>
      <c r="U415" s="28" t="str">
        <f>IF(Z415="","",COUNT($Z$4:Z415))</f>
        <v/>
      </c>
      <c r="V415" s="73" t="str">
        <f t="shared" si="7"/>
        <v/>
      </c>
      <c r="W415" s="113" t="str">
        <f>IF(OR($B415="",$B415=$B416),"",SUMIF($B$4:$B415,$B415,Q$4:Q415))</f>
        <v/>
      </c>
      <c r="X415" s="113" t="str">
        <f>IF(OR($B415="",$B415=$B416),"",SUMIF($B$4:$B415,$B415,K$4:K415)-Y415)</f>
        <v/>
      </c>
      <c r="Y415" s="113" t="str">
        <f>IF(OR($B415="",$B415=$B416),"",SUMIFS(K$4:K415,B$4:B415,$B415,F$4:F415,$Y$3))</f>
        <v/>
      </c>
      <c r="Z415" s="113" t="str">
        <f>IF(OR($B415="",$B415=$B416),"",SUMIF($B$4:$B415,$B415,S$4:S415))</f>
        <v/>
      </c>
    </row>
    <row r="416" spans="1:26" ht="25.05" customHeight="1" x14ac:dyDescent="0.2">
      <c r="A416" s="133" t="str">
        <f>IF(OR(B416="",AND(B415=B416,D415=D416)),"",MAX($A$4:A415)+1)</f>
        <v/>
      </c>
      <c r="B416" s="73" t="str">
        <f>IFERROR(INDEX(入力!$BV$3:$CN$1048576,MATCH(ROW(B416)-ROW(B$3),入力!$BB$3:$BB$1048576,0),MATCH(B$3,入力!$BV$2:$CN$2,0)),"")</f>
        <v/>
      </c>
      <c r="C416" s="74" t="str">
        <f>IFERROR(INDEX(入力!$BV$3:$CN$1048576,MATCH(ROW(C416)-ROW(C$3),入力!$BB$3:$BB$1048576,0),MATCH(C$3,入力!$BV$2:$CN$2,0)),"")</f>
        <v/>
      </c>
      <c r="D416" s="75" t="str">
        <f>IFERROR(INDEX(入力!$BO$3:$BO$1048576,MATCH(ROW(D416)-ROW(D$3),入力!$BB$3:$BB$1048576,0),0),"")</f>
        <v/>
      </c>
      <c r="E416" s="74" t="str">
        <f>IFERROR(INDEX(入力!$BV$3:$CN$1048576,MATCH(ROW(E416)-ROW(E$3),入力!$BB$3:$BB$1048576,0),MATCH(E$3,入力!$BV$2:$CN$2,0)),"")</f>
        <v/>
      </c>
      <c r="F416" s="74" t="str">
        <f>IFERROR(INDEX(入力!$BV$3:$CN$1048576,MATCH(ROW(F416)-ROW(F$3),入力!$BB$3:$BB$1048576,0),MATCH(F$3,入力!$BV$2:$CN$2,0)),"")</f>
        <v/>
      </c>
      <c r="G416" s="74" t="str">
        <f>IFERROR(INDEX(入力!$BV$3:$CN$1048576,MATCH(ROW(G416)-ROW(G$3),入力!$BB$3:$BB$1048576,0),MATCH(G$3,入力!$BV$2:$CN$2,0)),"")</f>
        <v/>
      </c>
      <c r="H416" s="75" t="str">
        <f>IFERROR(INDEX(入力!$BV$3:$CN$1048576,MATCH(ROW(H416)-ROW(H$3),入力!$BB$3:$BB$1048576,0),MATCH(H$3,入力!$BV$2:$CN$2,0)),"")</f>
        <v/>
      </c>
      <c r="I416" s="76" t="str">
        <f>IFERROR(INDEX(入力!$BV$3:$CN$1048576,MATCH(ROW(I416)-ROW(I$3),入力!$BB$3:$BB$1048576,0),MATCH(I$3,入力!$BV$2:$CN$2,0)),"")</f>
        <v/>
      </c>
      <c r="J416" s="75" t="str">
        <f>IFERROR(INDEX(入力!$BV$3:$CN$1048576,MATCH(ROW(J416)-ROW(J$3),入力!$BB$3:$BB$1048576,0),MATCH(J$3,入力!$BV$2:$CN$2,0)),"")</f>
        <v/>
      </c>
      <c r="K416" s="75" t="str">
        <f>IFERROR(INDEX(入力!$BV$3:$CN$1048576,MATCH(ROW(K416)-ROW(K$3),入力!$BB$3:$BB$1048576,0),MATCH(K$3,入力!$BV$2:$CN$2,0)),"")</f>
        <v/>
      </c>
      <c r="L416" s="75" t="str">
        <f>IFERROR(INDEX(入力!$BV$3:$CN$1048576,MATCH(ROW(L416)-ROW(L$3),入力!$BB$3:$BB$1048576,0),MATCH(L$3,入力!$BV$2:$CN$2,0)),"")</f>
        <v/>
      </c>
      <c r="M416" s="117" t="str">
        <f>IFERROR(IF(履歴検索!$A416="","",INDEX(入力!$BV$3:$CN$1048576,MATCH(ROW(M416)-ROW(M$3),入力!$BB$3:$BB$1048576,0),MATCH(M$3,入力!$BV$2:$CN$2,0))),"")</f>
        <v/>
      </c>
      <c r="N416" s="75" t="str">
        <f>IFERROR(INDEX(入力!$BV$3:$CN$1048576,MATCH(ROW(N416)-ROW(N$3),入力!$BB$3:$BB$1048576,0),MATCH(N$3,入力!$BV$2:$CN$2,0)),"")</f>
        <v/>
      </c>
      <c r="O416" s="294" t="str">
        <f>IFERROR(INDEX(入力!$CJ$3:$CN$1048576,MATCH(ROW(O416)-ROW(O$3),入力!$BB$3:$BB$1048576,0),MATCH(O$3,入力!$CJ$2:$CN$2,0)),"")</f>
        <v/>
      </c>
      <c r="P416" s="294" t="str">
        <f>IFERROR(INDEX(入力!$CJ$3:$CN$1048576,MATCH(ROW(P416)-ROW(P$3),入力!$BB$3:$BB$1048576,0),MATCH(P$3,入力!$CJ$2:$CN$2,0)),"")</f>
        <v/>
      </c>
      <c r="Q416" s="294" t="str">
        <f>IFERROR(INDEX(入力!$BV$3:$CN$1048576,MATCH(ROW(Q416)-ROW(Q$3),入力!$BB$3:$BB$1048576,0),MATCH(Q$3,入力!$BV$2:$CN$2,0)),"")</f>
        <v/>
      </c>
      <c r="R416" s="77" t="str">
        <f>IFERROR(INDEX(入力!$BV$3:$CN$1048576,MATCH(ROW(R416)-ROW(R$3),入力!$BB$3:$BB$1048576,0),MATCH(R$3,入力!$BV$2:$CN$2,0)),"")</f>
        <v/>
      </c>
      <c r="S416" s="77" t="str">
        <f>IFERROR(INDEX(入力!$BV$3:$CN$1048576,MATCH(ROW(S416)-ROW(S$3),入力!$BB$3:$BB$1048576,0),MATCH(S$3,入力!$BV$2:$CN$2,0)),"")</f>
        <v/>
      </c>
      <c r="U416" s="28" t="str">
        <f>IF(Z416="","",COUNT($Z$4:Z416))</f>
        <v/>
      </c>
      <c r="V416" s="73" t="str">
        <f t="shared" si="7"/>
        <v/>
      </c>
      <c r="W416" s="113" t="str">
        <f>IF(OR($B416="",$B416=$B417),"",SUMIF($B$4:$B416,$B416,Q$4:Q416))</f>
        <v/>
      </c>
      <c r="X416" s="113" t="str">
        <f>IF(OR($B416="",$B416=$B417),"",SUMIF($B$4:$B416,$B416,K$4:K416)-Y416)</f>
        <v/>
      </c>
      <c r="Y416" s="113" t="str">
        <f>IF(OR($B416="",$B416=$B417),"",SUMIFS(K$4:K416,B$4:B416,$B416,F$4:F416,$Y$3))</f>
        <v/>
      </c>
      <c r="Z416" s="113" t="str">
        <f>IF(OR($B416="",$B416=$B417),"",SUMIF($B$4:$B416,$B416,S$4:S416))</f>
        <v/>
      </c>
    </row>
    <row r="417" spans="1:26" ht="25.05" customHeight="1" x14ac:dyDescent="0.2">
      <c r="A417" s="133" t="str">
        <f>IF(OR(B417="",AND(B416=B417,D416=D417)),"",MAX($A$4:A416)+1)</f>
        <v/>
      </c>
      <c r="B417" s="73" t="str">
        <f>IFERROR(INDEX(入力!$BV$3:$CN$1048576,MATCH(ROW(B417)-ROW(B$3),入力!$BB$3:$BB$1048576,0),MATCH(B$3,入力!$BV$2:$CN$2,0)),"")</f>
        <v/>
      </c>
      <c r="C417" s="74" t="str">
        <f>IFERROR(INDEX(入力!$BV$3:$CN$1048576,MATCH(ROW(C417)-ROW(C$3),入力!$BB$3:$BB$1048576,0),MATCH(C$3,入力!$BV$2:$CN$2,0)),"")</f>
        <v/>
      </c>
      <c r="D417" s="75" t="str">
        <f>IFERROR(INDEX(入力!$BO$3:$BO$1048576,MATCH(ROW(D417)-ROW(D$3),入力!$BB$3:$BB$1048576,0),0),"")</f>
        <v/>
      </c>
      <c r="E417" s="74" t="str">
        <f>IFERROR(INDEX(入力!$BV$3:$CN$1048576,MATCH(ROW(E417)-ROW(E$3),入力!$BB$3:$BB$1048576,0),MATCH(E$3,入力!$BV$2:$CN$2,0)),"")</f>
        <v/>
      </c>
      <c r="F417" s="74" t="str">
        <f>IFERROR(INDEX(入力!$BV$3:$CN$1048576,MATCH(ROW(F417)-ROW(F$3),入力!$BB$3:$BB$1048576,0),MATCH(F$3,入力!$BV$2:$CN$2,0)),"")</f>
        <v/>
      </c>
      <c r="G417" s="74" t="str">
        <f>IFERROR(INDEX(入力!$BV$3:$CN$1048576,MATCH(ROW(G417)-ROW(G$3),入力!$BB$3:$BB$1048576,0),MATCH(G$3,入力!$BV$2:$CN$2,0)),"")</f>
        <v/>
      </c>
      <c r="H417" s="75" t="str">
        <f>IFERROR(INDEX(入力!$BV$3:$CN$1048576,MATCH(ROW(H417)-ROW(H$3),入力!$BB$3:$BB$1048576,0),MATCH(H$3,入力!$BV$2:$CN$2,0)),"")</f>
        <v/>
      </c>
      <c r="I417" s="76" t="str">
        <f>IFERROR(INDEX(入力!$BV$3:$CN$1048576,MATCH(ROW(I417)-ROW(I$3),入力!$BB$3:$BB$1048576,0),MATCH(I$3,入力!$BV$2:$CN$2,0)),"")</f>
        <v/>
      </c>
      <c r="J417" s="75" t="str">
        <f>IFERROR(INDEX(入力!$BV$3:$CN$1048576,MATCH(ROW(J417)-ROW(J$3),入力!$BB$3:$BB$1048576,0),MATCH(J$3,入力!$BV$2:$CN$2,0)),"")</f>
        <v/>
      </c>
      <c r="K417" s="75" t="str">
        <f>IFERROR(INDEX(入力!$BV$3:$CN$1048576,MATCH(ROW(K417)-ROW(K$3),入力!$BB$3:$BB$1048576,0),MATCH(K$3,入力!$BV$2:$CN$2,0)),"")</f>
        <v/>
      </c>
      <c r="L417" s="75" t="str">
        <f>IFERROR(INDEX(入力!$BV$3:$CN$1048576,MATCH(ROW(L417)-ROW(L$3),入力!$BB$3:$BB$1048576,0),MATCH(L$3,入力!$BV$2:$CN$2,0)),"")</f>
        <v/>
      </c>
      <c r="M417" s="117" t="str">
        <f>IFERROR(IF(履歴検索!$A417="","",INDEX(入力!$BV$3:$CN$1048576,MATCH(ROW(M417)-ROW(M$3),入力!$BB$3:$BB$1048576,0),MATCH(M$3,入力!$BV$2:$CN$2,0))),"")</f>
        <v/>
      </c>
      <c r="N417" s="75" t="str">
        <f>IFERROR(INDEX(入力!$BV$3:$CN$1048576,MATCH(ROW(N417)-ROW(N$3),入力!$BB$3:$BB$1048576,0),MATCH(N$3,入力!$BV$2:$CN$2,0)),"")</f>
        <v/>
      </c>
      <c r="O417" s="294" t="str">
        <f>IFERROR(INDEX(入力!$CJ$3:$CN$1048576,MATCH(ROW(O417)-ROW(O$3),入力!$BB$3:$BB$1048576,0),MATCH(O$3,入力!$CJ$2:$CN$2,0)),"")</f>
        <v/>
      </c>
      <c r="P417" s="294" t="str">
        <f>IFERROR(INDEX(入力!$CJ$3:$CN$1048576,MATCH(ROW(P417)-ROW(P$3),入力!$BB$3:$BB$1048576,0),MATCH(P$3,入力!$CJ$2:$CN$2,0)),"")</f>
        <v/>
      </c>
      <c r="Q417" s="294" t="str">
        <f>IFERROR(INDEX(入力!$BV$3:$CN$1048576,MATCH(ROW(Q417)-ROW(Q$3),入力!$BB$3:$BB$1048576,0),MATCH(Q$3,入力!$BV$2:$CN$2,0)),"")</f>
        <v/>
      </c>
      <c r="R417" s="77" t="str">
        <f>IFERROR(INDEX(入力!$BV$3:$CN$1048576,MATCH(ROW(R417)-ROW(R$3),入力!$BB$3:$BB$1048576,0),MATCH(R$3,入力!$BV$2:$CN$2,0)),"")</f>
        <v/>
      </c>
      <c r="S417" s="77" t="str">
        <f>IFERROR(INDEX(入力!$BV$3:$CN$1048576,MATCH(ROW(S417)-ROW(S$3),入力!$BB$3:$BB$1048576,0),MATCH(S$3,入力!$BV$2:$CN$2,0)),"")</f>
        <v/>
      </c>
      <c r="U417" s="28" t="str">
        <f>IF(Z417="","",COUNT($Z$4:Z417))</f>
        <v/>
      </c>
      <c r="V417" s="73" t="str">
        <f t="shared" si="7"/>
        <v/>
      </c>
      <c r="W417" s="113" t="str">
        <f>IF(OR($B417="",$B417=$B418),"",SUMIF($B$4:$B417,$B417,Q$4:Q417))</f>
        <v/>
      </c>
      <c r="X417" s="113" t="str">
        <f>IF(OR($B417="",$B417=$B418),"",SUMIF($B$4:$B417,$B417,K$4:K417)-Y417)</f>
        <v/>
      </c>
      <c r="Y417" s="113" t="str">
        <f>IF(OR($B417="",$B417=$B418),"",SUMIFS(K$4:K417,B$4:B417,$B417,F$4:F417,$Y$3))</f>
        <v/>
      </c>
      <c r="Z417" s="113" t="str">
        <f>IF(OR($B417="",$B417=$B418),"",SUMIF($B$4:$B417,$B417,S$4:S417))</f>
        <v/>
      </c>
    </row>
    <row r="418" spans="1:26" ht="25.05" customHeight="1" x14ac:dyDescent="0.2">
      <c r="A418" s="133" t="str">
        <f>IF(OR(B418="",AND(B417=B418,D417=D418)),"",MAX($A$4:A417)+1)</f>
        <v/>
      </c>
      <c r="B418" s="73" t="str">
        <f>IFERROR(INDEX(入力!$BV$3:$CN$1048576,MATCH(ROW(B418)-ROW(B$3),入力!$BB$3:$BB$1048576,0),MATCH(B$3,入力!$BV$2:$CN$2,0)),"")</f>
        <v/>
      </c>
      <c r="C418" s="74" t="str">
        <f>IFERROR(INDEX(入力!$BV$3:$CN$1048576,MATCH(ROW(C418)-ROW(C$3),入力!$BB$3:$BB$1048576,0),MATCH(C$3,入力!$BV$2:$CN$2,0)),"")</f>
        <v/>
      </c>
      <c r="D418" s="75" t="str">
        <f>IFERROR(INDEX(入力!$BO$3:$BO$1048576,MATCH(ROW(D418)-ROW(D$3),入力!$BB$3:$BB$1048576,0),0),"")</f>
        <v/>
      </c>
      <c r="E418" s="74" t="str">
        <f>IFERROR(INDEX(入力!$BV$3:$CN$1048576,MATCH(ROW(E418)-ROW(E$3),入力!$BB$3:$BB$1048576,0),MATCH(E$3,入力!$BV$2:$CN$2,0)),"")</f>
        <v/>
      </c>
      <c r="F418" s="74" t="str">
        <f>IFERROR(INDEX(入力!$BV$3:$CN$1048576,MATCH(ROW(F418)-ROW(F$3),入力!$BB$3:$BB$1048576,0),MATCH(F$3,入力!$BV$2:$CN$2,0)),"")</f>
        <v/>
      </c>
      <c r="G418" s="74" t="str">
        <f>IFERROR(INDEX(入力!$BV$3:$CN$1048576,MATCH(ROW(G418)-ROW(G$3),入力!$BB$3:$BB$1048576,0),MATCH(G$3,入力!$BV$2:$CN$2,0)),"")</f>
        <v/>
      </c>
      <c r="H418" s="75" t="str">
        <f>IFERROR(INDEX(入力!$BV$3:$CN$1048576,MATCH(ROW(H418)-ROW(H$3),入力!$BB$3:$BB$1048576,0),MATCH(H$3,入力!$BV$2:$CN$2,0)),"")</f>
        <v/>
      </c>
      <c r="I418" s="76" t="str">
        <f>IFERROR(INDEX(入力!$BV$3:$CN$1048576,MATCH(ROW(I418)-ROW(I$3),入力!$BB$3:$BB$1048576,0),MATCH(I$3,入力!$BV$2:$CN$2,0)),"")</f>
        <v/>
      </c>
      <c r="J418" s="75" t="str">
        <f>IFERROR(INDEX(入力!$BV$3:$CN$1048576,MATCH(ROW(J418)-ROW(J$3),入力!$BB$3:$BB$1048576,0),MATCH(J$3,入力!$BV$2:$CN$2,0)),"")</f>
        <v/>
      </c>
      <c r="K418" s="75" t="str">
        <f>IFERROR(INDEX(入力!$BV$3:$CN$1048576,MATCH(ROW(K418)-ROW(K$3),入力!$BB$3:$BB$1048576,0),MATCH(K$3,入力!$BV$2:$CN$2,0)),"")</f>
        <v/>
      </c>
      <c r="L418" s="75" t="str">
        <f>IFERROR(INDEX(入力!$BV$3:$CN$1048576,MATCH(ROW(L418)-ROW(L$3),入力!$BB$3:$BB$1048576,0),MATCH(L$3,入力!$BV$2:$CN$2,0)),"")</f>
        <v/>
      </c>
      <c r="M418" s="117" t="str">
        <f>IFERROR(IF(履歴検索!$A418="","",INDEX(入力!$BV$3:$CN$1048576,MATCH(ROW(M418)-ROW(M$3),入力!$BB$3:$BB$1048576,0),MATCH(M$3,入力!$BV$2:$CN$2,0))),"")</f>
        <v/>
      </c>
      <c r="N418" s="75" t="str">
        <f>IFERROR(INDEX(入力!$BV$3:$CN$1048576,MATCH(ROW(N418)-ROW(N$3),入力!$BB$3:$BB$1048576,0),MATCH(N$3,入力!$BV$2:$CN$2,0)),"")</f>
        <v/>
      </c>
      <c r="O418" s="294" t="str">
        <f>IFERROR(INDEX(入力!$CJ$3:$CN$1048576,MATCH(ROW(O418)-ROW(O$3),入力!$BB$3:$BB$1048576,0),MATCH(O$3,入力!$CJ$2:$CN$2,0)),"")</f>
        <v/>
      </c>
      <c r="P418" s="294" t="str">
        <f>IFERROR(INDEX(入力!$CJ$3:$CN$1048576,MATCH(ROW(P418)-ROW(P$3),入力!$BB$3:$BB$1048576,0),MATCH(P$3,入力!$CJ$2:$CN$2,0)),"")</f>
        <v/>
      </c>
      <c r="Q418" s="294" t="str">
        <f>IFERROR(INDEX(入力!$BV$3:$CN$1048576,MATCH(ROW(Q418)-ROW(Q$3),入力!$BB$3:$BB$1048576,0),MATCH(Q$3,入力!$BV$2:$CN$2,0)),"")</f>
        <v/>
      </c>
      <c r="R418" s="77" t="str">
        <f>IFERROR(INDEX(入力!$BV$3:$CN$1048576,MATCH(ROW(R418)-ROW(R$3),入力!$BB$3:$BB$1048576,0),MATCH(R$3,入力!$BV$2:$CN$2,0)),"")</f>
        <v/>
      </c>
      <c r="S418" s="77" t="str">
        <f>IFERROR(INDEX(入力!$BV$3:$CN$1048576,MATCH(ROW(S418)-ROW(S$3),入力!$BB$3:$BB$1048576,0),MATCH(S$3,入力!$BV$2:$CN$2,0)),"")</f>
        <v/>
      </c>
      <c r="U418" s="28" t="str">
        <f>IF(Z418="","",COUNT($Z$4:Z418))</f>
        <v/>
      </c>
      <c r="V418" s="73" t="str">
        <f t="shared" si="7"/>
        <v/>
      </c>
      <c r="W418" s="113" t="str">
        <f>IF(OR($B418="",$B418=$B419),"",SUMIF($B$4:$B418,$B418,Q$4:Q418))</f>
        <v/>
      </c>
      <c r="X418" s="113" t="str">
        <f>IF(OR($B418="",$B418=$B419),"",SUMIF($B$4:$B418,$B418,K$4:K418)-Y418)</f>
        <v/>
      </c>
      <c r="Y418" s="113" t="str">
        <f>IF(OR($B418="",$B418=$B419),"",SUMIFS(K$4:K418,B$4:B418,$B418,F$4:F418,$Y$3))</f>
        <v/>
      </c>
      <c r="Z418" s="113" t="str">
        <f>IF(OR($B418="",$B418=$B419),"",SUMIF($B$4:$B418,$B418,S$4:S418))</f>
        <v/>
      </c>
    </row>
    <row r="419" spans="1:26" ht="25.05" customHeight="1" x14ac:dyDescent="0.2">
      <c r="A419" s="133" t="str">
        <f>IF(OR(B419="",AND(B418=B419,D418=D419)),"",MAX($A$4:A418)+1)</f>
        <v/>
      </c>
      <c r="B419" s="73" t="str">
        <f>IFERROR(INDEX(入力!$BV$3:$CN$1048576,MATCH(ROW(B419)-ROW(B$3),入力!$BB$3:$BB$1048576,0),MATCH(B$3,入力!$BV$2:$CN$2,0)),"")</f>
        <v/>
      </c>
      <c r="C419" s="74" t="str">
        <f>IFERROR(INDEX(入力!$BV$3:$CN$1048576,MATCH(ROW(C419)-ROW(C$3),入力!$BB$3:$BB$1048576,0),MATCH(C$3,入力!$BV$2:$CN$2,0)),"")</f>
        <v/>
      </c>
      <c r="D419" s="75" t="str">
        <f>IFERROR(INDEX(入力!$BO$3:$BO$1048576,MATCH(ROW(D419)-ROW(D$3),入力!$BB$3:$BB$1048576,0),0),"")</f>
        <v/>
      </c>
      <c r="E419" s="74" t="str">
        <f>IFERROR(INDEX(入力!$BV$3:$CN$1048576,MATCH(ROW(E419)-ROW(E$3),入力!$BB$3:$BB$1048576,0),MATCH(E$3,入力!$BV$2:$CN$2,0)),"")</f>
        <v/>
      </c>
      <c r="F419" s="74" t="str">
        <f>IFERROR(INDEX(入力!$BV$3:$CN$1048576,MATCH(ROW(F419)-ROW(F$3),入力!$BB$3:$BB$1048576,0),MATCH(F$3,入力!$BV$2:$CN$2,0)),"")</f>
        <v/>
      </c>
      <c r="G419" s="74" t="str">
        <f>IFERROR(INDEX(入力!$BV$3:$CN$1048576,MATCH(ROW(G419)-ROW(G$3),入力!$BB$3:$BB$1048576,0),MATCH(G$3,入力!$BV$2:$CN$2,0)),"")</f>
        <v/>
      </c>
      <c r="H419" s="75" t="str">
        <f>IFERROR(INDEX(入力!$BV$3:$CN$1048576,MATCH(ROW(H419)-ROW(H$3),入力!$BB$3:$BB$1048576,0),MATCH(H$3,入力!$BV$2:$CN$2,0)),"")</f>
        <v/>
      </c>
      <c r="I419" s="76" t="str">
        <f>IFERROR(INDEX(入力!$BV$3:$CN$1048576,MATCH(ROW(I419)-ROW(I$3),入力!$BB$3:$BB$1048576,0),MATCH(I$3,入力!$BV$2:$CN$2,0)),"")</f>
        <v/>
      </c>
      <c r="J419" s="75" t="str">
        <f>IFERROR(INDEX(入力!$BV$3:$CN$1048576,MATCH(ROW(J419)-ROW(J$3),入力!$BB$3:$BB$1048576,0),MATCH(J$3,入力!$BV$2:$CN$2,0)),"")</f>
        <v/>
      </c>
      <c r="K419" s="75" t="str">
        <f>IFERROR(INDEX(入力!$BV$3:$CN$1048576,MATCH(ROW(K419)-ROW(K$3),入力!$BB$3:$BB$1048576,0),MATCH(K$3,入力!$BV$2:$CN$2,0)),"")</f>
        <v/>
      </c>
      <c r="L419" s="75" t="str">
        <f>IFERROR(INDEX(入力!$BV$3:$CN$1048576,MATCH(ROW(L419)-ROW(L$3),入力!$BB$3:$BB$1048576,0),MATCH(L$3,入力!$BV$2:$CN$2,0)),"")</f>
        <v/>
      </c>
      <c r="M419" s="117" t="str">
        <f>IFERROR(IF(履歴検索!$A419="","",INDEX(入力!$BV$3:$CN$1048576,MATCH(ROW(M419)-ROW(M$3),入力!$BB$3:$BB$1048576,0),MATCH(M$3,入力!$BV$2:$CN$2,0))),"")</f>
        <v/>
      </c>
      <c r="N419" s="75" t="str">
        <f>IFERROR(INDEX(入力!$BV$3:$CN$1048576,MATCH(ROW(N419)-ROW(N$3),入力!$BB$3:$BB$1048576,0),MATCH(N$3,入力!$BV$2:$CN$2,0)),"")</f>
        <v/>
      </c>
      <c r="O419" s="294" t="str">
        <f>IFERROR(INDEX(入力!$CJ$3:$CN$1048576,MATCH(ROW(O419)-ROW(O$3),入力!$BB$3:$BB$1048576,0),MATCH(O$3,入力!$CJ$2:$CN$2,0)),"")</f>
        <v/>
      </c>
      <c r="P419" s="294" t="str">
        <f>IFERROR(INDEX(入力!$CJ$3:$CN$1048576,MATCH(ROW(P419)-ROW(P$3),入力!$BB$3:$BB$1048576,0),MATCH(P$3,入力!$CJ$2:$CN$2,0)),"")</f>
        <v/>
      </c>
      <c r="Q419" s="294" t="str">
        <f>IFERROR(INDEX(入力!$BV$3:$CN$1048576,MATCH(ROW(Q419)-ROW(Q$3),入力!$BB$3:$BB$1048576,0),MATCH(Q$3,入力!$BV$2:$CN$2,0)),"")</f>
        <v/>
      </c>
      <c r="R419" s="77" t="str">
        <f>IFERROR(INDEX(入力!$BV$3:$CN$1048576,MATCH(ROW(R419)-ROW(R$3),入力!$BB$3:$BB$1048576,0),MATCH(R$3,入力!$BV$2:$CN$2,0)),"")</f>
        <v/>
      </c>
      <c r="S419" s="77" t="str">
        <f>IFERROR(INDEX(入力!$BV$3:$CN$1048576,MATCH(ROW(S419)-ROW(S$3),入力!$BB$3:$BB$1048576,0),MATCH(S$3,入力!$BV$2:$CN$2,0)),"")</f>
        <v/>
      </c>
      <c r="U419" s="28" t="str">
        <f>IF(Z419="","",COUNT($Z$4:Z419))</f>
        <v/>
      </c>
      <c r="V419" s="73" t="str">
        <f t="shared" si="7"/>
        <v/>
      </c>
      <c r="W419" s="113" t="str">
        <f>IF(OR($B419="",$B419=$B420),"",SUMIF($B$4:$B419,$B419,Q$4:Q419))</f>
        <v/>
      </c>
      <c r="X419" s="113" t="str">
        <f>IF(OR($B419="",$B419=$B420),"",SUMIF($B$4:$B419,$B419,K$4:K419)-Y419)</f>
        <v/>
      </c>
      <c r="Y419" s="113" t="str">
        <f>IF(OR($B419="",$B419=$B420),"",SUMIFS(K$4:K419,B$4:B419,$B419,F$4:F419,$Y$3))</f>
        <v/>
      </c>
      <c r="Z419" s="113" t="str">
        <f>IF(OR($B419="",$B419=$B420),"",SUMIF($B$4:$B419,$B419,S$4:S419))</f>
        <v/>
      </c>
    </row>
    <row r="420" spans="1:26" ht="25.05" customHeight="1" x14ac:dyDescent="0.2">
      <c r="A420" s="133" t="str">
        <f>IF(OR(B420="",AND(B419=B420,D419=D420)),"",MAX($A$4:A419)+1)</f>
        <v/>
      </c>
      <c r="B420" s="73" t="str">
        <f>IFERROR(INDEX(入力!$BV$3:$CN$1048576,MATCH(ROW(B420)-ROW(B$3),入力!$BB$3:$BB$1048576,0),MATCH(B$3,入力!$BV$2:$CN$2,0)),"")</f>
        <v/>
      </c>
      <c r="C420" s="74" t="str">
        <f>IFERROR(INDEX(入力!$BV$3:$CN$1048576,MATCH(ROW(C420)-ROW(C$3),入力!$BB$3:$BB$1048576,0),MATCH(C$3,入力!$BV$2:$CN$2,0)),"")</f>
        <v/>
      </c>
      <c r="D420" s="75" t="str">
        <f>IFERROR(INDEX(入力!$BO$3:$BO$1048576,MATCH(ROW(D420)-ROW(D$3),入力!$BB$3:$BB$1048576,0),0),"")</f>
        <v/>
      </c>
      <c r="E420" s="74" t="str">
        <f>IFERROR(INDEX(入力!$BV$3:$CN$1048576,MATCH(ROW(E420)-ROW(E$3),入力!$BB$3:$BB$1048576,0),MATCH(E$3,入力!$BV$2:$CN$2,0)),"")</f>
        <v/>
      </c>
      <c r="F420" s="74" t="str">
        <f>IFERROR(INDEX(入力!$BV$3:$CN$1048576,MATCH(ROW(F420)-ROW(F$3),入力!$BB$3:$BB$1048576,0),MATCH(F$3,入力!$BV$2:$CN$2,0)),"")</f>
        <v/>
      </c>
      <c r="G420" s="74" t="str">
        <f>IFERROR(INDEX(入力!$BV$3:$CN$1048576,MATCH(ROW(G420)-ROW(G$3),入力!$BB$3:$BB$1048576,0),MATCH(G$3,入力!$BV$2:$CN$2,0)),"")</f>
        <v/>
      </c>
      <c r="H420" s="75" t="str">
        <f>IFERROR(INDEX(入力!$BV$3:$CN$1048576,MATCH(ROW(H420)-ROW(H$3),入力!$BB$3:$BB$1048576,0),MATCH(H$3,入力!$BV$2:$CN$2,0)),"")</f>
        <v/>
      </c>
      <c r="I420" s="76" t="str">
        <f>IFERROR(INDEX(入力!$BV$3:$CN$1048576,MATCH(ROW(I420)-ROW(I$3),入力!$BB$3:$BB$1048576,0),MATCH(I$3,入力!$BV$2:$CN$2,0)),"")</f>
        <v/>
      </c>
      <c r="J420" s="75" t="str">
        <f>IFERROR(INDEX(入力!$BV$3:$CN$1048576,MATCH(ROW(J420)-ROW(J$3),入力!$BB$3:$BB$1048576,0),MATCH(J$3,入力!$BV$2:$CN$2,0)),"")</f>
        <v/>
      </c>
      <c r="K420" s="75" t="str">
        <f>IFERROR(INDEX(入力!$BV$3:$CN$1048576,MATCH(ROW(K420)-ROW(K$3),入力!$BB$3:$BB$1048576,0),MATCH(K$3,入力!$BV$2:$CN$2,0)),"")</f>
        <v/>
      </c>
      <c r="L420" s="75" t="str">
        <f>IFERROR(INDEX(入力!$BV$3:$CN$1048576,MATCH(ROW(L420)-ROW(L$3),入力!$BB$3:$BB$1048576,0),MATCH(L$3,入力!$BV$2:$CN$2,0)),"")</f>
        <v/>
      </c>
      <c r="M420" s="117" t="str">
        <f>IFERROR(IF(履歴検索!$A420="","",INDEX(入力!$BV$3:$CN$1048576,MATCH(ROW(M420)-ROW(M$3),入力!$BB$3:$BB$1048576,0),MATCH(M$3,入力!$BV$2:$CN$2,0))),"")</f>
        <v/>
      </c>
      <c r="N420" s="75" t="str">
        <f>IFERROR(INDEX(入力!$BV$3:$CN$1048576,MATCH(ROW(N420)-ROW(N$3),入力!$BB$3:$BB$1048576,0),MATCH(N$3,入力!$BV$2:$CN$2,0)),"")</f>
        <v/>
      </c>
      <c r="O420" s="294" t="str">
        <f>IFERROR(INDEX(入力!$CJ$3:$CN$1048576,MATCH(ROW(O420)-ROW(O$3),入力!$BB$3:$BB$1048576,0),MATCH(O$3,入力!$CJ$2:$CN$2,0)),"")</f>
        <v/>
      </c>
      <c r="P420" s="294" t="str">
        <f>IFERROR(INDEX(入力!$CJ$3:$CN$1048576,MATCH(ROW(P420)-ROW(P$3),入力!$BB$3:$BB$1048576,0),MATCH(P$3,入力!$CJ$2:$CN$2,0)),"")</f>
        <v/>
      </c>
      <c r="Q420" s="294" t="str">
        <f>IFERROR(INDEX(入力!$BV$3:$CN$1048576,MATCH(ROW(Q420)-ROW(Q$3),入力!$BB$3:$BB$1048576,0),MATCH(Q$3,入力!$BV$2:$CN$2,0)),"")</f>
        <v/>
      </c>
      <c r="R420" s="77" t="str">
        <f>IFERROR(INDEX(入力!$BV$3:$CN$1048576,MATCH(ROW(R420)-ROW(R$3),入力!$BB$3:$BB$1048576,0),MATCH(R$3,入力!$BV$2:$CN$2,0)),"")</f>
        <v/>
      </c>
      <c r="S420" s="77" t="str">
        <f>IFERROR(INDEX(入力!$BV$3:$CN$1048576,MATCH(ROW(S420)-ROW(S$3),入力!$BB$3:$BB$1048576,0),MATCH(S$3,入力!$BV$2:$CN$2,0)),"")</f>
        <v/>
      </c>
      <c r="U420" s="28" t="str">
        <f>IF(Z420="","",COUNT($Z$4:Z420))</f>
        <v/>
      </c>
      <c r="V420" s="73" t="str">
        <f t="shared" si="7"/>
        <v/>
      </c>
      <c r="W420" s="113" t="str">
        <f>IF(OR($B420="",$B420=$B421),"",SUMIF($B$4:$B420,$B420,Q$4:Q420))</f>
        <v/>
      </c>
      <c r="X420" s="113" t="str">
        <f>IF(OR($B420="",$B420=$B421),"",SUMIF($B$4:$B420,$B420,K$4:K420)-Y420)</f>
        <v/>
      </c>
      <c r="Y420" s="113" t="str">
        <f>IF(OR($B420="",$B420=$B421),"",SUMIFS(K$4:K420,B$4:B420,$B420,F$4:F420,$Y$3))</f>
        <v/>
      </c>
      <c r="Z420" s="113" t="str">
        <f>IF(OR($B420="",$B420=$B421),"",SUMIF($B$4:$B420,$B420,S$4:S420))</f>
        <v/>
      </c>
    </row>
    <row r="421" spans="1:26" ht="25.05" customHeight="1" x14ac:dyDescent="0.2">
      <c r="A421" s="133" t="str">
        <f>IF(OR(B421="",AND(B420=B421,D420=D421)),"",MAX($A$4:A420)+1)</f>
        <v/>
      </c>
      <c r="B421" s="73" t="str">
        <f>IFERROR(INDEX(入力!$BV$3:$CN$1048576,MATCH(ROW(B421)-ROW(B$3),入力!$BB$3:$BB$1048576,0),MATCH(B$3,入力!$BV$2:$CN$2,0)),"")</f>
        <v/>
      </c>
      <c r="C421" s="74" t="str">
        <f>IFERROR(INDEX(入力!$BV$3:$CN$1048576,MATCH(ROW(C421)-ROW(C$3),入力!$BB$3:$BB$1048576,0),MATCH(C$3,入力!$BV$2:$CN$2,0)),"")</f>
        <v/>
      </c>
      <c r="D421" s="75" t="str">
        <f>IFERROR(INDEX(入力!$BO$3:$BO$1048576,MATCH(ROW(D421)-ROW(D$3),入力!$BB$3:$BB$1048576,0),0),"")</f>
        <v/>
      </c>
      <c r="E421" s="74" t="str">
        <f>IFERROR(INDEX(入力!$BV$3:$CN$1048576,MATCH(ROW(E421)-ROW(E$3),入力!$BB$3:$BB$1048576,0),MATCH(E$3,入力!$BV$2:$CN$2,0)),"")</f>
        <v/>
      </c>
      <c r="F421" s="74" t="str">
        <f>IFERROR(INDEX(入力!$BV$3:$CN$1048576,MATCH(ROW(F421)-ROW(F$3),入力!$BB$3:$BB$1048576,0),MATCH(F$3,入力!$BV$2:$CN$2,0)),"")</f>
        <v/>
      </c>
      <c r="G421" s="74" t="str">
        <f>IFERROR(INDEX(入力!$BV$3:$CN$1048576,MATCH(ROW(G421)-ROW(G$3),入力!$BB$3:$BB$1048576,0),MATCH(G$3,入力!$BV$2:$CN$2,0)),"")</f>
        <v/>
      </c>
      <c r="H421" s="75" t="str">
        <f>IFERROR(INDEX(入力!$BV$3:$CN$1048576,MATCH(ROW(H421)-ROW(H$3),入力!$BB$3:$BB$1048576,0),MATCH(H$3,入力!$BV$2:$CN$2,0)),"")</f>
        <v/>
      </c>
      <c r="I421" s="76" t="str">
        <f>IFERROR(INDEX(入力!$BV$3:$CN$1048576,MATCH(ROW(I421)-ROW(I$3),入力!$BB$3:$BB$1048576,0),MATCH(I$3,入力!$BV$2:$CN$2,0)),"")</f>
        <v/>
      </c>
      <c r="J421" s="75" t="str">
        <f>IFERROR(INDEX(入力!$BV$3:$CN$1048576,MATCH(ROW(J421)-ROW(J$3),入力!$BB$3:$BB$1048576,0),MATCH(J$3,入力!$BV$2:$CN$2,0)),"")</f>
        <v/>
      </c>
      <c r="K421" s="75" t="str">
        <f>IFERROR(INDEX(入力!$BV$3:$CN$1048576,MATCH(ROW(K421)-ROW(K$3),入力!$BB$3:$BB$1048576,0),MATCH(K$3,入力!$BV$2:$CN$2,0)),"")</f>
        <v/>
      </c>
      <c r="L421" s="75" t="str">
        <f>IFERROR(INDEX(入力!$BV$3:$CN$1048576,MATCH(ROW(L421)-ROW(L$3),入力!$BB$3:$BB$1048576,0),MATCH(L$3,入力!$BV$2:$CN$2,0)),"")</f>
        <v/>
      </c>
      <c r="M421" s="117" t="str">
        <f>IFERROR(IF(履歴検索!$A421="","",INDEX(入力!$BV$3:$CN$1048576,MATCH(ROW(M421)-ROW(M$3),入力!$BB$3:$BB$1048576,0),MATCH(M$3,入力!$BV$2:$CN$2,0))),"")</f>
        <v/>
      </c>
      <c r="N421" s="75" t="str">
        <f>IFERROR(INDEX(入力!$BV$3:$CN$1048576,MATCH(ROW(N421)-ROW(N$3),入力!$BB$3:$BB$1048576,0),MATCH(N$3,入力!$BV$2:$CN$2,0)),"")</f>
        <v/>
      </c>
      <c r="O421" s="294" t="str">
        <f>IFERROR(INDEX(入力!$CJ$3:$CN$1048576,MATCH(ROW(O421)-ROW(O$3),入力!$BB$3:$BB$1048576,0),MATCH(O$3,入力!$CJ$2:$CN$2,0)),"")</f>
        <v/>
      </c>
      <c r="P421" s="294" t="str">
        <f>IFERROR(INDEX(入力!$CJ$3:$CN$1048576,MATCH(ROW(P421)-ROW(P$3),入力!$BB$3:$BB$1048576,0),MATCH(P$3,入力!$CJ$2:$CN$2,0)),"")</f>
        <v/>
      </c>
      <c r="Q421" s="294" t="str">
        <f>IFERROR(INDEX(入力!$BV$3:$CN$1048576,MATCH(ROW(Q421)-ROW(Q$3),入力!$BB$3:$BB$1048576,0),MATCH(Q$3,入力!$BV$2:$CN$2,0)),"")</f>
        <v/>
      </c>
      <c r="R421" s="77" t="str">
        <f>IFERROR(INDEX(入力!$BV$3:$CN$1048576,MATCH(ROW(R421)-ROW(R$3),入力!$BB$3:$BB$1048576,0),MATCH(R$3,入力!$BV$2:$CN$2,0)),"")</f>
        <v/>
      </c>
      <c r="S421" s="77" t="str">
        <f>IFERROR(INDEX(入力!$BV$3:$CN$1048576,MATCH(ROW(S421)-ROW(S$3),入力!$BB$3:$BB$1048576,0),MATCH(S$3,入力!$BV$2:$CN$2,0)),"")</f>
        <v/>
      </c>
      <c r="U421" s="28" t="str">
        <f>IF(Z421="","",COUNT($Z$4:Z421))</f>
        <v/>
      </c>
      <c r="V421" s="73" t="str">
        <f t="shared" si="7"/>
        <v/>
      </c>
      <c r="W421" s="113" t="str">
        <f>IF(OR($B421="",$B421=$B422),"",SUMIF($B$4:$B421,$B421,Q$4:Q421))</f>
        <v/>
      </c>
      <c r="X421" s="113" t="str">
        <f>IF(OR($B421="",$B421=$B422),"",SUMIF($B$4:$B421,$B421,K$4:K421)-Y421)</f>
        <v/>
      </c>
      <c r="Y421" s="113" t="str">
        <f>IF(OR($B421="",$B421=$B422),"",SUMIFS(K$4:K421,B$4:B421,$B421,F$4:F421,$Y$3))</f>
        <v/>
      </c>
      <c r="Z421" s="113" t="str">
        <f>IF(OR($B421="",$B421=$B422),"",SUMIF($B$4:$B421,$B421,S$4:S421))</f>
        <v/>
      </c>
    </row>
    <row r="422" spans="1:26" ht="25.05" customHeight="1" x14ac:dyDescent="0.2">
      <c r="A422" s="133" t="str">
        <f>IF(OR(B422="",AND(B421=B422,D421=D422)),"",MAX($A$4:A421)+1)</f>
        <v/>
      </c>
      <c r="B422" s="73" t="str">
        <f>IFERROR(INDEX(入力!$BV$3:$CN$1048576,MATCH(ROW(B422)-ROW(B$3),入力!$BB$3:$BB$1048576,0),MATCH(B$3,入力!$BV$2:$CN$2,0)),"")</f>
        <v/>
      </c>
      <c r="C422" s="74" t="str">
        <f>IFERROR(INDEX(入力!$BV$3:$CN$1048576,MATCH(ROW(C422)-ROW(C$3),入力!$BB$3:$BB$1048576,0),MATCH(C$3,入力!$BV$2:$CN$2,0)),"")</f>
        <v/>
      </c>
      <c r="D422" s="75" t="str">
        <f>IFERROR(INDEX(入力!$BO$3:$BO$1048576,MATCH(ROW(D422)-ROW(D$3),入力!$BB$3:$BB$1048576,0),0),"")</f>
        <v/>
      </c>
      <c r="E422" s="74" t="str">
        <f>IFERROR(INDEX(入力!$BV$3:$CN$1048576,MATCH(ROW(E422)-ROW(E$3),入力!$BB$3:$BB$1048576,0),MATCH(E$3,入力!$BV$2:$CN$2,0)),"")</f>
        <v/>
      </c>
      <c r="F422" s="74" t="str">
        <f>IFERROR(INDEX(入力!$BV$3:$CN$1048576,MATCH(ROW(F422)-ROW(F$3),入力!$BB$3:$BB$1048576,0),MATCH(F$3,入力!$BV$2:$CN$2,0)),"")</f>
        <v/>
      </c>
      <c r="G422" s="74" t="str">
        <f>IFERROR(INDEX(入力!$BV$3:$CN$1048576,MATCH(ROW(G422)-ROW(G$3),入力!$BB$3:$BB$1048576,0),MATCH(G$3,入力!$BV$2:$CN$2,0)),"")</f>
        <v/>
      </c>
      <c r="H422" s="75" t="str">
        <f>IFERROR(INDEX(入力!$BV$3:$CN$1048576,MATCH(ROW(H422)-ROW(H$3),入力!$BB$3:$BB$1048576,0),MATCH(H$3,入力!$BV$2:$CN$2,0)),"")</f>
        <v/>
      </c>
      <c r="I422" s="76" t="str">
        <f>IFERROR(INDEX(入力!$BV$3:$CN$1048576,MATCH(ROW(I422)-ROW(I$3),入力!$BB$3:$BB$1048576,0),MATCH(I$3,入力!$BV$2:$CN$2,0)),"")</f>
        <v/>
      </c>
      <c r="J422" s="75" t="str">
        <f>IFERROR(INDEX(入力!$BV$3:$CN$1048576,MATCH(ROW(J422)-ROW(J$3),入力!$BB$3:$BB$1048576,0),MATCH(J$3,入力!$BV$2:$CN$2,0)),"")</f>
        <v/>
      </c>
      <c r="K422" s="75" t="str">
        <f>IFERROR(INDEX(入力!$BV$3:$CN$1048576,MATCH(ROW(K422)-ROW(K$3),入力!$BB$3:$BB$1048576,0),MATCH(K$3,入力!$BV$2:$CN$2,0)),"")</f>
        <v/>
      </c>
      <c r="L422" s="75" t="str">
        <f>IFERROR(INDEX(入力!$BV$3:$CN$1048576,MATCH(ROW(L422)-ROW(L$3),入力!$BB$3:$BB$1048576,0),MATCH(L$3,入力!$BV$2:$CN$2,0)),"")</f>
        <v/>
      </c>
      <c r="M422" s="117" t="str">
        <f>IFERROR(IF(履歴検索!$A422="","",INDEX(入力!$BV$3:$CN$1048576,MATCH(ROW(M422)-ROW(M$3),入力!$BB$3:$BB$1048576,0),MATCH(M$3,入力!$BV$2:$CN$2,0))),"")</f>
        <v/>
      </c>
      <c r="N422" s="75" t="str">
        <f>IFERROR(INDEX(入力!$BV$3:$CN$1048576,MATCH(ROW(N422)-ROW(N$3),入力!$BB$3:$BB$1048576,0),MATCH(N$3,入力!$BV$2:$CN$2,0)),"")</f>
        <v/>
      </c>
      <c r="O422" s="294" t="str">
        <f>IFERROR(INDEX(入力!$CJ$3:$CN$1048576,MATCH(ROW(O422)-ROW(O$3),入力!$BB$3:$BB$1048576,0),MATCH(O$3,入力!$CJ$2:$CN$2,0)),"")</f>
        <v/>
      </c>
      <c r="P422" s="294" t="str">
        <f>IFERROR(INDEX(入力!$CJ$3:$CN$1048576,MATCH(ROW(P422)-ROW(P$3),入力!$BB$3:$BB$1048576,0),MATCH(P$3,入力!$CJ$2:$CN$2,0)),"")</f>
        <v/>
      </c>
      <c r="Q422" s="294" t="str">
        <f>IFERROR(INDEX(入力!$BV$3:$CN$1048576,MATCH(ROW(Q422)-ROW(Q$3),入力!$BB$3:$BB$1048576,0),MATCH(Q$3,入力!$BV$2:$CN$2,0)),"")</f>
        <v/>
      </c>
      <c r="R422" s="77" t="str">
        <f>IFERROR(INDEX(入力!$BV$3:$CN$1048576,MATCH(ROW(R422)-ROW(R$3),入力!$BB$3:$BB$1048576,0),MATCH(R$3,入力!$BV$2:$CN$2,0)),"")</f>
        <v/>
      </c>
      <c r="S422" s="77" t="str">
        <f>IFERROR(INDEX(入力!$BV$3:$CN$1048576,MATCH(ROW(S422)-ROW(S$3),入力!$BB$3:$BB$1048576,0),MATCH(S$3,入力!$BV$2:$CN$2,0)),"")</f>
        <v/>
      </c>
      <c r="U422" s="28" t="str">
        <f>IF(Z422="","",COUNT($Z$4:Z422))</f>
        <v/>
      </c>
      <c r="V422" s="73" t="str">
        <f t="shared" si="7"/>
        <v/>
      </c>
      <c r="W422" s="113" t="str">
        <f>IF(OR($B422="",$B422=$B423),"",SUMIF($B$4:$B422,$B422,Q$4:Q422))</f>
        <v/>
      </c>
      <c r="X422" s="113" t="str">
        <f>IF(OR($B422="",$B422=$B423),"",SUMIF($B$4:$B422,$B422,K$4:K422)-Y422)</f>
        <v/>
      </c>
      <c r="Y422" s="113" t="str">
        <f>IF(OR($B422="",$B422=$B423),"",SUMIFS(K$4:K422,B$4:B422,$B422,F$4:F422,$Y$3))</f>
        <v/>
      </c>
      <c r="Z422" s="113" t="str">
        <f>IF(OR($B422="",$B422=$B423),"",SUMIF($B$4:$B422,$B422,S$4:S422))</f>
        <v/>
      </c>
    </row>
    <row r="423" spans="1:26" ht="25.05" customHeight="1" x14ac:dyDescent="0.2">
      <c r="A423" s="133" t="str">
        <f>IF(OR(B423="",AND(B422=B423,D422=D423)),"",MAX($A$4:A422)+1)</f>
        <v/>
      </c>
      <c r="B423" s="73" t="str">
        <f>IFERROR(INDEX(入力!$BV$3:$CN$1048576,MATCH(ROW(B423)-ROW(B$3),入力!$BB$3:$BB$1048576,0),MATCH(B$3,入力!$BV$2:$CN$2,0)),"")</f>
        <v/>
      </c>
      <c r="C423" s="74" t="str">
        <f>IFERROR(INDEX(入力!$BV$3:$CN$1048576,MATCH(ROW(C423)-ROW(C$3),入力!$BB$3:$BB$1048576,0),MATCH(C$3,入力!$BV$2:$CN$2,0)),"")</f>
        <v/>
      </c>
      <c r="D423" s="75" t="str">
        <f>IFERROR(INDEX(入力!$BO$3:$BO$1048576,MATCH(ROW(D423)-ROW(D$3),入力!$BB$3:$BB$1048576,0),0),"")</f>
        <v/>
      </c>
      <c r="E423" s="74" t="str">
        <f>IFERROR(INDEX(入力!$BV$3:$CN$1048576,MATCH(ROW(E423)-ROW(E$3),入力!$BB$3:$BB$1048576,0),MATCH(E$3,入力!$BV$2:$CN$2,0)),"")</f>
        <v/>
      </c>
      <c r="F423" s="74" t="str">
        <f>IFERROR(INDEX(入力!$BV$3:$CN$1048576,MATCH(ROW(F423)-ROW(F$3),入力!$BB$3:$BB$1048576,0),MATCH(F$3,入力!$BV$2:$CN$2,0)),"")</f>
        <v/>
      </c>
      <c r="G423" s="74" t="str">
        <f>IFERROR(INDEX(入力!$BV$3:$CN$1048576,MATCH(ROW(G423)-ROW(G$3),入力!$BB$3:$BB$1048576,0),MATCH(G$3,入力!$BV$2:$CN$2,0)),"")</f>
        <v/>
      </c>
      <c r="H423" s="75" t="str">
        <f>IFERROR(INDEX(入力!$BV$3:$CN$1048576,MATCH(ROW(H423)-ROW(H$3),入力!$BB$3:$BB$1048576,0),MATCH(H$3,入力!$BV$2:$CN$2,0)),"")</f>
        <v/>
      </c>
      <c r="I423" s="76" t="str">
        <f>IFERROR(INDEX(入力!$BV$3:$CN$1048576,MATCH(ROW(I423)-ROW(I$3),入力!$BB$3:$BB$1048576,0),MATCH(I$3,入力!$BV$2:$CN$2,0)),"")</f>
        <v/>
      </c>
      <c r="J423" s="75" t="str">
        <f>IFERROR(INDEX(入力!$BV$3:$CN$1048576,MATCH(ROW(J423)-ROW(J$3),入力!$BB$3:$BB$1048576,0),MATCH(J$3,入力!$BV$2:$CN$2,0)),"")</f>
        <v/>
      </c>
      <c r="K423" s="75" t="str">
        <f>IFERROR(INDEX(入力!$BV$3:$CN$1048576,MATCH(ROW(K423)-ROW(K$3),入力!$BB$3:$BB$1048576,0),MATCH(K$3,入力!$BV$2:$CN$2,0)),"")</f>
        <v/>
      </c>
      <c r="L423" s="75" t="str">
        <f>IFERROR(INDEX(入力!$BV$3:$CN$1048576,MATCH(ROW(L423)-ROW(L$3),入力!$BB$3:$BB$1048576,0),MATCH(L$3,入力!$BV$2:$CN$2,0)),"")</f>
        <v/>
      </c>
      <c r="M423" s="117" t="str">
        <f>IFERROR(IF(履歴検索!$A423="","",INDEX(入力!$BV$3:$CN$1048576,MATCH(ROW(M423)-ROW(M$3),入力!$BB$3:$BB$1048576,0),MATCH(M$3,入力!$BV$2:$CN$2,0))),"")</f>
        <v/>
      </c>
      <c r="N423" s="75" t="str">
        <f>IFERROR(INDEX(入力!$BV$3:$CN$1048576,MATCH(ROW(N423)-ROW(N$3),入力!$BB$3:$BB$1048576,0),MATCH(N$3,入力!$BV$2:$CN$2,0)),"")</f>
        <v/>
      </c>
      <c r="O423" s="294" t="str">
        <f>IFERROR(INDEX(入力!$CJ$3:$CN$1048576,MATCH(ROW(O423)-ROW(O$3),入力!$BB$3:$BB$1048576,0),MATCH(O$3,入力!$CJ$2:$CN$2,0)),"")</f>
        <v/>
      </c>
      <c r="P423" s="294" t="str">
        <f>IFERROR(INDEX(入力!$CJ$3:$CN$1048576,MATCH(ROW(P423)-ROW(P$3),入力!$BB$3:$BB$1048576,0),MATCH(P$3,入力!$CJ$2:$CN$2,0)),"")</f>
        <v/>
      </c>
      <c r="Q423" s="294" t="str">
        <f>IFERROR(INDEX(入力!$BV$3:$CN$1048576,MATCH(ROW(Q423)-ROW(Q$3),入力!$BB$3:$BB$1048576,0),MATCH(Q$3,入力!$BV$2:$CN$2,0)),"")</f>
        <v/>
      </c>
      <c r="R423" s="77" t="str">
        <f>IFERROR(INDEX(入力!$BV$3:$CN$1048576,MATCH(ROW(R423)-ROW(R$3),入力!$BB$3:$BB$1048576,0),MATCH(R$3,入力!$BV$2:$CN$2,0)),"")</f>
        <v/>
      </c>
      <c r="S423" s="77" t="str">
        <f>IFERROR(INDEX(入力!$BV$3:$CN$1048576,MATCH(ROW(S423)-ROW(S$3),入力!$BB$3:$BB$1048576,0),MATCH(S$3,入力!$BV$2:$CN$2,0)),"")</f>
        <v/>
      </c>
      <c r="U423" s="28" t="str">
        <f>IF(Z423="","",COUNT($Z$4:Z423))</f>
        <v/>
      </c>
      <c r="V423" s="73" t="str">
        <f t="shared" si="7"/>
        <v/>
      </c>
      <c r="W423" s="113" t="str">
        <f>IF(OR($B423="",$B423=$B424),"",SUMIF($B$4:$B423,$B423,Q$4:Q423))</f>
        <v/>
      </c>
      <c r="X423" s="113" t="str">
        <f>IF(OR($B423="",$B423=$B424),"",SUMIF($B$4:$B423,$B423,K$4:K423)-Y423)</f>
        <v/>
      </c>
      <c r="Y423" s="113" t="str">
        <f>IF(OR($B423="",$B423=$B424),"",SUMIFS(K$4:K423,B$4:B423,$B423,F$4:F423,$Y$3))</f>
        <v/>
      </c>
      <c r="Z423" s="113" t="str">
        <f>IF(OR($B423="",$B423=$B424),"",SUMIF($B$4:$B423,$B423,S$4:S423))</f>
        <v/>
      </c>
    </row>
    <row r="424" spans="1:26" ht="25.05" customHeight="1" x14ac:dyDescent="0.2">
      <c r="A424" s="133" t="str">
        <f>IF(OR(B424="",AND(B423=B424,D423=D424)),"",MAX($A$4:A423)+1)</f>
        <v/>
      </c>
      <c r="B424" s="73" t="str">
        <f>IFERROR(INDEX(入力!$BV$3:$CN$1048576,MATCH(ROW(B424)-ROW(B$3),入力!$BB$3:$BB$1048576,0),MATCH(B$3,入力!$BV$2:$CN$2,0)),"")</f>
        <v/>
      </c>
      <c r="C424" s="74" t="str">
        <f>IFERROR(INDEX(入力!$BV$3:$CN$1048576,MATCH(ROW(C424)-ROW(C$3),入力!$BB$3:$BB$1048576,0),MATCH(C$3,入力!$BV$2:$CN$2,0)),"")</f>
        <v/>
      </c>
      <c r="D424" s="75" t="str">
        <f>IFERROR(INDEX(入力!$BO$3:$BO$1048576,MATCH(ROW(D424)-ROW(D$3),入力!$BB$3:$BB$1048576,0),0),"")</f>
        <v/>
      </c>
      <c r="E424" s="74" t="str">
        <f>IFERROR(INDEX(入力!$BV$3:$CN$1048576,MATCH(ROW(E424)-ROW(E$3),入力!$BB$3:$BB$1048576,0),MATCH(E$3,入力!$BV$2:$CN$2,0)),"")</f>
        <v/>
      </c>
      <c r="F424" s="74" t="str">
        <f>IFERROR(INDEX(入力!$BV$3:$CN$1048576,MATCH(ROW(F424)-ROW(F$3),入力!$BB$3:$BB$1048576,0),MATCH(F$3,入力!$BV$2:$CN$2,0)),"")</f>
        <v/>
      </c>
      <c r="G424" s="74" t="str">
        <f>IFERROR(INDEX(入力!$BV$3:$CN$1048576,MATCH(ROW(G424)-ROW(G$3),入力!$BB$3:$BB$1048576,0),MATCH(G$3,入力!$BV$2:$CN$2,0)),"")</f>
        <v/>
      </c>
      <c r="H424" s="75" t="str">
        <f>IFERROR(INDEX(入力!$BV$3:$CN$1048576,MATCH(ROW(H424)-ROW(H$3),入力!$BB$3:$BB$1048576,0),MATCH(H$3,入力!$BV$2:$CN$2,0)),"")</f>
        <v/>
      </c>
      <c r="I424" s="76" t="str">
        <f>IFERROR(INDEX(入力!$BV$3:$CN$1048576,MATCH(ROW(I424)-ROW(I$3),入力!$BB$3:$BB$1048576,0),MATCH(I$3,入力!$BV$2:$CN$2,0)),"")</f>
        <v/>
      </c>
      <c r="J424" s="75" t="str">
        <f>IFERROR(INDEX(入力!$BV$3:$CN$1048576,MATCH(ROW(J424)-ROW(J$3),入力!$BB$3:$BB$1048576,0),MATCH(J$3,入力!$BV$2:$CN$2,0)),"")</f>
        <v/>
      </c>
      <c r="K424" s="75" t="str">
        <f>IFERROR(INDEX(入力!$BV$3:$CN$1048576,MATCH(ROW(K424)-ROW(K$3),入力!$BB$3:$BB$1048576,0),MATCH(K$3,入力!$BV$2:$CN$2,0)),"")</f>
        <v/>
      </c>
      <c r="L424" s="75" t="str">
        <f>IFERROR(INDEX(入力!$BV$3:$CN$1048576,MATCH(ROW(L424)-ROW(L$3),入力!$BB$3:$BB$1048576,0),MATCH(L$3,入力!$BV$2:$CN$2,0)),"")</f>
        <v/>
      </c>
      <c r="M424" s="117" t="str">
        <f>IFERROR(IF(履歴検索!$A424="","",INDEX(入力!$BV$3:$CN$1048576,MATCH(ROW(M424)-ROW(M$3),入力!$BB$3:$BB$1048576,0),MATCH(M$3,入力!$BV$2:$CN$2,0))),"")</f>
        <v/>
      </c>
      <c r="N424" s="75" t="str">
        <f>IFERROR(INDEX(入力!$BV$3:$CN$1048576,MATCH(ROW(N424)-ROW(N$3),入力!$BB$3:$BB$1048576,0),MATCH(N$3,入力!$BV$2:$CN$2,0)),"")</f>
        <v/>
      </c>
      <c r="O424" s="294" t="str">
        <f>IFERROR(INDEX(入力!$CJ$3:$CN$1048576,MATCH(ROW(O424)-ROW(O$3),入力!$BB$3:$BB$1048576,0),MATCH(O$3,入力!$CJ$2:$CN$2,0)),"")</f>
        <v/>
      </c>
      <c r="P424" s="294" t="str">
        <f>IFERROR(INDEX(入力!$CJ$3:$CN$1048576,MATCH(ROW(P424)-ROW(P$3),入力!$BB$3:$BB$1048576,0),MATCH(P$3,入力!$CJ$2:$CN$2,0)),"")</f>
        <v/>
      </c>
      <c r="Q424" s="294" t="str">
        <f>IFERROR(INDEX(入力!$BV$3:$CN$1048576,MATCH(ROW(Q424)-ROW(Q$3),入力!$BB$3:$BB$1048576,0),MATCH(Q$3,入力!$BV$2:$CN$2,0)),"")</f>
        <v/>
      </c>
      <c r="R424" s="77" t="str">
        <f>IFERROR(INDEX(入力!$BV$3:$CN$1048576,MATCH(ROW(R424)-ROW(R$3),入力!$BB$3:$BB$1048576,0),MATCH(R$3,入力!$BV$2:$CN$2,0)),"")</f>
        <v/>
      </c>
      <c r="S424" s="77" t="str">
        <f>IFERROR(INDEX(入力!$BV$3:$CN$1048576,MATCH(ROW(S424)-ROW(S$3),入力!$BB$3:$BB$1048576,0),MATCH(S$3,入力!$BV$2:$CN$2,0)),"")</f>
        <v/>
      </c>
      <c r="U424" s="28" t="str">
        <f>IF(Z424="","",COUNT($Z$4:Z424))</f>
        <v/>
      </c>
      <c r="V424" s="73" t="str">
        <f t="shared" si="7"/>
        <v/>
      </c>
      <c r="W424" s="113" t="str">
        <f>IF(OR($B424="",$B424=$B425),"",SUMIF($B$4:$B424,$B424,Q$4:Q424))</f>
        <v/>
      </c>
      <c r="X424" s="113" t="str">
        <f>IF(OR($B424="",$B424=$B425),"",SUMIF($B$4:$B424,$B424,K$4:K424)-Y424)</f>
        <v/>
      </c>
      <c r="Y424" s="113" t="str">
        <f>IF(OR($B424="",$B424=$B425),"",SUMIFS(K$4:K424,B$4:B424,$B424,F$4:F424,$Y$3))</f>
        <v/>
      </c>
      <c r="Z424" s="113" t="str">
        <f>IF(OR($B424="",$B424=$B425),"",SUMIF($B$4:$B424,$B424,S$4:S424))</f>
        <v/>
      </c>
    </row>
    <row r="425" spans="1:26" ht="25.05" customHeight="1" x14ac:dyDescent="0.2">
      <c r="A425" s="133" t="str">
        <f>IF(OR(B425="",AND(B424=B425,D424=D425)),"",MAX($A$4:A424)+1)</f>
        <v/>
      </c>
      <c r="B425" s="73" t="str">
        <f>IFERROR(INDEX(入力!$BV$3:$CN$1048576,MATCH(ROW(B425)-ROW(B$3),入力!$BB$3:$BB$1048576,0),MATCH(B$3,入力!$BV$2:$CN$2,0)),"")</f>
        <v/>
      </c>
      <c r="C425" s="74" t="str">
        <f>IFERROR(INDEX(入力!$BV$3:$CN$1048576,MATCH(ROW(C425)-ROW(C$3),入力!$BB$3:$BB$1048576,0),MATCH(C$3,入力!$BV$2:$CN$2,0)),"")</f>
        <v/>
      </c>
      <c r="D425" s="75" t="str">
        <f>IFERROR(INDEX(入力!$BO$3:$BO$1048576,MATCH(ROW(D425)-ROW(D$3),入力!$BB$3:$BB$1048576,0),0),"")</f>
        <v/>
      </c>
      <c r="E425" s="74" t="str">
        <f>IFERROR(INDEX(入力!$BV$3:$CN$1048576,MATCH(ROW(E425)-ROW(E$3),入力!$BB$3:$BB$1048576,0),MATCH(E$3,入力!$BV$2:$CN$2,0)),"")</f>
        <v/>
      </c>
      <c r="F425" s="74" t="str">
        <f>IFERROR(INDEX(入力!$BV$3:$CN$1048576,MATCH(ROW(F425)-ROW(F$3),入力!$BB$3:$BB$1048576,0),MATCH(F$3,入力!$BV$2:$CN$2,0)),"")</f>
        <v/>
      </c>
      <c r="G425" s="74" t="str">
        <f>IFERROR(INDEX(入力!$BV$3:$CN$1048576,MATCH(ROW(G425)-ROW(G$3),入力!$BB$3:$BB$1048576,0),MATCH(G$3,入力!$BV$2:$CN$2,0)),"")</f>
        <v/>
      </c>
      <c r="H425" s="75" t="str">
        <f>IFERROR(INDEX(入力!$BV$3:$CN$1048576,MATCH(ROW(H425)-ROW(H$3),入力!$BB$3:$BB$1048576,0),MATCH(H$3,入力!$BV$2:$CN$2,0)),"")</f>
        <v/>
      </c>
      <c r="I425" s="76" t="str">
        <f>IFERROR(INDEX(入力!$BV$3:$CN$1048576,MATCH(ROW(I425)-ROW(I$3),入力!$BB$3:$BB$1048576,0),MATCH(I$3,入力!$BV$2:$CN$2,0)),"")</f>
        <v/>
      </c>
      <c r="J425" s="75" t="str">
        <f>IFERROR(INDEX(入力!$BV$3:$CN$1048576,MATCH(ROW(J425)-ROW(J$3),入力!$BB$3:$BB$1048576,0),MATCH(J$3,入力!$BV$2:$CN$2,0)),"")</f>
        <v/>
      </c>
      <c r="K425" s="75" t="str">
        <f>IFERROR(INDEX(入力!$BV$3:$CN$1048576,MATCH(ROW(K425)-ROW(K$3),入力!$BB$3:$BB$1048576,0),MATCH(K$3,入力!$BV$2:$CN$2,0)),"")</f>
        <v/>
      </c>
      <c r="L425" s="75" t="str">
        <f>IFERROR(INDEX(入力!$BV$3:$CN$1048576,MATCH(ROW(L425)-ROW(L$3),入力!$BB$3:$BB$1048576,0),MATCH(L$3,入力!$BV$2:$CN$2,0)),"")</f>
        <v/>
      </c>
      <c r="M425" s="117" t="str">
        <f>IFERROR(IF(履歴検索!$A425="","",INDEX(入力!$BV$3:$CN$1048576,MATCH(ROW(M425)-ROW(M$3),入力!$BB$3:$BB$1048576,0),MATCH(M$3,入力!$BV$2:$CN$2,0))),"")</f>
        <v/>
      </c>
      <c r="N425" s="75" t="str">
        <f>IFERROR(INDEX(入力!$BV$3:$CN$1048576,MATCH(ROW(N425)-ROW(N$3),入力!$BB$3:$BB$1048576,0),MATCH(N$3,入力!$BV$2:$CN$2,0)),"")</f>
        <v/>
      </c>
      <c r="O425" s="294" t="str">
        <f>IFERROR(INDEX(入力!$CJ$3:$CN$1048576,MATCH(ROW(O425)-ROW(O$3),入力!$BB$3:$BB$1048576,0),MATCH(O$3,入力!$CJ$2:$CN$2,0)),"")</f>
        <v/>
      </c>
      <c r="P425" s="294" t="str">
        <f>IFERROR(INDEX(入力!$CJ$3:$CN$1048576,MATCH(ROW(P425)-ROW(P$3),入力!$BB$3:$BB$1048576,0),MATCH(P$3,入力!$CJ$2:$CN$2,0)),"")</f>
        <v/>
      </c>
      <c r="Q425" s="294" t="str">
        <f>IFERROR(INDEX(入力!$BV$3:$CN$1048576,MATCH(ROW(Q425)-ROW(Q$3),入力!$BB$3:$BB$1048576,0),MATCH(Q$3,入力!$BV$2:$CN$2,0)),"")</f>
        <v/>
      </c>
      <c r="R425" s="77" t="str">
        <f>IFERROR(INDEX(入力!$BV$3:$CN$1048576,MATCH(ROW(R425)-ROW(R$3),入力!$BB$3:$BB$1048576,0),MATCH(R$3,入力!$BV$2:$CN$2,0)),"")</f>
        <v/>
      </c>
      <c r="S425" s="77" t="str">
        <f>IFERROR(INDEX(入力!$BV$3:$CN$1048576,MATCH(ROW(S425)-ROW(S$3),入力!$BB$3:$BB$1048576,0),MATCH(S$3,入力!$BV$2:$CN$2,0)),"")</f>
        <v/>
      </c>
      <c r="U425" s="28" t="str">
        <f>IF(Z425="","",COUNT($Z$4:Z425))</f>
        <v/>
      </c>
      <c r="V425" s="73" t="str">
        <f t="shared" si="7"/>
        <v/>
      </c>
      <c r="W425" s="113" t="str">
        <f>IF(OR($B425="",$B425=$B426),"",SUMIF($B$4:$B425,$B425,Q$4:Q425))</f>
        <v/>
      </c>
      <c r="X425" s="113" t="str">
        <f>IF(OR($B425="",$B425=$B426),"",SUMIF($B$4:$B425,$B425,K$4:K425)-Y425)</f>
        <v/>
      </c>
      <c r="Y425" s="113" t="str">
        <f>IF(OR($B425="",$B425=$B426),"",SUMIFS(K$4:K425,B$4:B425,$B425,F$4:F425,$Y$3))</f>
        <v/>
      </c>
      <c r="Z425" s="113" t="str">
        <f>IF(OR($B425="",$B425=$B426),"",SUMIF($B$4:$B425,$B425,S$4:S425))</f>
        <v/>
      </c>
    </row>
    <row r="426" spans="1:26" ht="25.05" customHeight="1" x14ac:dyDescent="0.2">
      <c r="A426" s="133" t="str">
        <f>IF(OR(B426="",AND(B425=B426,D425=D426)),"",MAX($A$4:A425)+1)</f>
        <v/>
      </c>
      <c r="B426" s="73" t="str">
        <f>IFERROR(INDEX(入力!$BV$3:$CN$1048576,MATCH(ROW(B426)-ROW(B$3),入力!$BB$3:$BB$1048576,0),MATCH(B$3,入力!$BV$2:$CN$2,0)),"")</f>
        <v/>
      </c>
      <c r="C426" s="74" t="str">
        <f>IFERROR(INDEX(入力!$BV$3:$CN$1048576,MATCH(ROW(C426)-ROW(C$3),入力!$BB$3:$BB$1048576,0),MATCH(C$3,入力!$BV$2:$CN$2,0)),"")</f>
        <v/>
      </c>
      <c r="D426" s="75" t="str">
        <f>IFERROR(INDEX(入力!$BO$3:$BO$1048576,MATCH(ROW(D426)-ROW(D$3),入力!$BB$3:$BB$1048576,0),0),"")</f>
        <v/>
      </c>
      <c r="E426" s="74" t="str">
        <f>IFERROR(INDEX(入力!$BV$3:$CN$1048576,MATCH(ROW(E426)-ROW(E$3),入力!$BB$3:$BB$1048576,0),MATCH(E$3,入力!$BV$2:$CN$2,0)),"")</f>
        <v/>
      </c>
      <c r="F426" s="74" t="str">
        <f>IFERROR(INDEX(入力!$BV$3:$CN$1048576,MATCH(ROW(F426)-ROW(F$3),入力!$BB$3:$BB$1048576,0),MATCH(F$3,入力!$BV$2:$CN$2,0)),"")</f>
        <v/>
      </c>
      <c r="G426" s="74" t="str">
        <f>IFERROR(INDEX(入力!$BV$3:$CN$1048576,MATCH(ROW(G426)-ROW(G$3),入力!$BB$3:$BB$1048576,0),MATCH(G$3,入力!$BV$2:$CN$2,0)),"")</f>
        <v/>
      </c>
      <c r="H426" s="75" t="str">
        <f>IFERROR(INDEX(入力!$BV$3:$CN$1048576,MATCH(ROW(H426)-ROW(H$3),入力!$BB$3:$BB$1048576,0),MATCH(H$3,入力!$BV$2:$CN$2,0)),"")</f>
        <v/>
      </c>
      <c r="I426" s="76" t="str">
        <f>IFERROR(INDEX(入力!$BV$3:$CN$1048576,MATCH(ROW(I426)-ROW(I$3),入力!$BB$3:$BB$1048576,0),MATCH(I$3,入力!$BV$2:$CN$2,0)),"")</f>
        <v/>
      </c>
      <c r="J426" s="75" t="str">
        <f>IFERROR(INDEX(入力!$BV$3:$CN$1048576,MATCH(ROW(J426)-ROW(J$3),入力!$BB$3:$BB$1048576,0),MATCH(J$3,入力!$BV$2:$CN$2,0)),"")</f>
        <v/>
      </c>
      <c r="K426" s="75" t="str">
        <f>IFERROR(INDEX(入力!$BV$3:$CN$1048576,MATCH(ROW(K426)-ROW(K$3),入力!$BB$3:$BB$1048576,0),MATCH(K$3,入力!$BV$2:$CN$2,0)),"")</f>
        <v/>
      </c>
      <c r="L426" s="75" t="str">
        <f>IFERROR(INDEX(入力!$BV$3:$CN$1048576,MATCH(ROW(L426)-ROW(L$3),入力!$BB$3:$BB$1048576,0),MATCH(L$3,入力!$BV$2:$CN$2,0)),"")</f>
        <v/>
      </c>
      <c r="M426" s="117" t="str">
        <f>IFERROR(IF(履歴検索!$A426="","",INDEX(入力!$BV$3:$CN$1048576,MATCH(ROW(M426)-ROW(M$3),入力!$BB$3:$BB$1048576,0),MATCH(M$3,入力!$BV$2:$CN$2,0))),"")</f>
        <v/>
      </c>
      <c r="N426" s="75" t="str">
        <f>IFERROR(INDEX(入力!$BV$3:$CN$1048576,MATCH(ROW(N426)-ROW(N$3),入力!$BB$3:$BB$1048576,0),MATCH(N$3,入力!$BV$2:$CN$2,0)),"")</f>
        <v/>
      </c>
      <c r="O426" s="294" t="str">
        <f>IFERROR(INDEX(入力!$CJ$3:$CN$1048576,MATCH(ROW(O426)-ROW(O$3),入力!$BB$3:$BB$1048576,0),MATCH(O$3,入力!$CJ$2:$CN$2,0)),"")</f>
        <v/>
      </c>
      <c r="P426" s="294" t="str">
        <f>IFERROR(INDEX(入力!$CJ$3:$CN$1048576,MATCH(ROW(P426)-ROW(P$3),入力!$BB$3:$BB$1048576,0),MATCH(P$3,入力!$CJ$2:$CN$2,0)),"")</f>
        <v/>
      </c>
      <c r="Q426" s="294" t="str">
        <f>IFERROR(INDEX(入力!$BV$3:$CN$1048576,MATCH(ROW(Q426)-ROW(Q$3),入力!$BB$3:$BB$1048576,0),MATCH(Q$3,入力!$BV$2:$CN$2,0)),"")</f>
        <v/>
      </c>
      <c r="R426" s="77" t="str">
        <f>IFERROR(INDEX(入力!$BV$3:$CN$1048576,MATCH(ROW(R426)-ROW(R$3),入力!$BB$3:$BB$1048576,0),MATCH(R$3,入力!$BV$2:$CN$2,0)),"")</f>
        <v/>
      </c>
      <c r="S426" s="77" t="str">
        <f>IFERROR(INDEX(入力!$BV$3:$CN$1048576,MATCH(ROW(S426)-ROW(S$3),入力!$BB$3:$BB$1048576,0),MATCH(S$3,入力!$BV$2:$CN$2,0)),"")</f>
        <v/>
      </c>
      <c r="U426" s="28" t="str">
        <f>IF(Z426="","",COUNT($Z$4:Z426))</f>
        <v/>
      </c>
      <c r="V426" s="73" t="str">
        <f t="shared" si="7"/>
        <v/>
      </c>
      <c r="W426" s="113" t="str">
        <f>IF(OR($B426="",$B426=$B427),"",SUMIF($B$4:$B426,$B426,Q$4:Q426))</f>
        <v/>
      </c>
      <c r="X426" s="113" t="str">
        <f>IF(OR($B426="",$B426=$B427),"",SUMIF($B$4:$B426,$B426,K$4:K426)-Y426)</f>
        <v/>
      </c>
      <c r="Y426" s="113" t="str">
        <f>IF(OR($B426="",$B426=$B427),"",SUMIFS(K$4:K426,B$4:B426,$B426,F$4:F426,$Y$3))</f>
        <v/>
      </c>
      <c r="Z426" s="113" t="str">
        <f>IF(OR($B426="",$B426=$B427),"",SUMIF($B$4:$B426,$B426,S$4:S426))</f>
        <v/>
      </c>
    </row>
    <row r="427" spans="1:26" ht="25.05" customHeight="1" x14ac:dyDescent="0.2">
      <c r="A427" s="133" t="str">
        <f>IF(OR(B427="",AND(B426=B427,D426=D427)),"",MAX($A$4:A426)+1)</f>
        <v/>
      </c>
      <c r="B427" s="73" t="str">
        <f>IFERROR(INDEX(入力!$BV$3:$CN$1048576,MATCH(ROW(B427)-ROW(B$3),入力!$BB$3:$BB$1048576,0),MATCH(B$3,入力!$BV$2:$CN$2,0)),"")</f>
        <v/>
      </c>
      <c r="C427" s="74" t="str">
        <f>IFERROR(INDEX(入力!$BV$3:$CN$1048576,MATCH(ROW(C427)-ROW(C$3),入力!$BB$3:$BB$1048576,0),MATCH(C$3,入力!$BV$2:$CN$2,0)),"")</f>
        <v/>
      </c>
      <c r="D427" s="75" t="str">
        <f>IFERROR(INDEX(入力!$BO$3:$BO$1048576,MATCH(ROW(D427)-ROW(D$3),入力!$BB$3:$BB$1048576,0),0),"")</f>
        <v/>
      </c>
      <c r="E427" s="74" t="str">
        <f>IFERROR(INDEX(入力!$BV$3:$CN$1048576,MATCH(ROW(E427)-ROW(E$3),入力!$BB$3:$BB$1048576,0),MATCH(E$3,入力!$BV$2:$CN$2,0)),"")</f>
        <v/>
      </c>
      <c r="F427" s="74" t="str">
        <f>IFERROR(INDEX(入力!$BV$3:$CN$1048576,MATCH(ROW(F427)-ROW(F$3),入力!$BB$3:$BB$1048576,0),MATCH(F$3,入力!$BV$2:$CN$2,0)),"")</f>
        <v/>
      </c>
      <c r="G427" s="74" t="str">
        <f>IFERROR(INDEX(入力!$BV$3:$CN$1048576,MATCH(ROW(G427)-ROW(G$3),入力!$BB$3:$BB$1048576,0),MATCH(G$3,入力!$BV$2:$CN$2,0)),"")</f>
        <v/>
      </c>
      <c r="H427" s="75" t="str">
        <f>IFERROR(INDEX(入力!$BV$3:$CN$1048576,MATCH(ROW(H427)-ROW(H$3),入力!$BB$3:$BB$1048576,0),MATCH(H$3,入力!$BV$2:$CN$2,0)),"")</f>
        <v/>
      </c>
      <c r="I427" s="76" t="str">
        <f>IFERROR(INDEX(入力!$BV$3:$CN$1048576,MATCH(ROW(I427)-ROW(I$3),入力!$BB$3:$BB$1048576,0),MATCH(I$3,入力!$BV$2:$CN$2,0)),"")</f>
        <v/>
      </c>
      <c r="J427" s="75" t="str">
        <f>IFERROR(INDEX(入力!$BV$3:$CN$1048576,MATCH(ROW(J427)-ROW(J$3),入力!$BB$3:$BB$1048576,0),MATCH(J$3,入力!$BV$2:$CN$2,0)),"")</f>
        <v/>
      </c>
      <c r="K427" s="75" t="str">
        <f>IFERROR(INDEX(入力!$BV$3:$CN$1048576,MATCH(ROW(K427)-ROW(K$3),入力!$BB$3:$BB$1048576,0),MATCH(K$3,入力!$BV$2:$CN$2,0)),"")</f>
        <v/>
      </c>
      <c r="L427" s="75" t="str">
        <f>IFERROR(INDEX(入力!$BV$3:$CN$1048576,MATCH(ROW(L427)-ROW(L$3),入力!$BB$3:$BB$1048576,0),MATCH(L$3,入力!$BV$2:$CN$2,0)),"")</f>
        <v/>
      </c>
      <c r="M427" s="117" t="str">
        <f>IFERROR(IF(履歴検索!$A427="","",INDEX(入力!$BV$3:$CN$1048576,MATCH(ROW(M427)-ROW(M$3),入力!$BB$3:$BB$1048576,0),MATCH(M$3,入力!$BV$2:$CN$2,0))),"")</f>
        <v/>
      </c>
      <c r="N427" s="75" t="str">
        <f>IFERROR(INDEX(入力!$BV$3:$CN$1048576,MATCH(ROW(N427)-ROW(N$3),入力!$BB$3:$BB$1048576,0),MATCH(N$3,入力!$BV$2:$CN$2,0)),"")</f>
        <v/>
      </c>
      <c r="O427" s="294" t="str">
        <f>IFERROR(INDEX(入力!$CJ$3:$CN$1048576,MATCH(ROW(O427)-ROW(O$3),入力!$BB$3:$BB$1048576,0),MATCH(O$3,入力!$CJ$2:$CN$2,0)),"")</f>
        <v/>
      </c>
      <c r="P427" s="294" t="str">
        <f>IFERROR(INDEX(入力!$CJ$3:$CN$1048576,MATCH(ROW(P427)-ROW(P$3),入力!$BB$3:$BB$1048576,0),MATCH(P$3,入力!$CJ$2:$CN$2,0)),"")</f>
        <v/>
      </c>
      <c r="Q427" s="294" t="str">
        <f>IFERROR(INDEX(入力!$BV$3:$CN$1048576,MATCH(ROW(Q427)-ROW(Q$3),入力!$BB$3:$BB$1048576,0),MATCH(Q$3,入力!$BV$2:$CN$2,0)),"")</f>
        <v/>
      </c>
      <c r="R427" s="77" t="str">
        <f>IFERROR(INDEX(入力!$BV$3:$CN$1048576,MATCH(ROW(R427)-ROW(R$3),入力!$BB$3:$BB$1048576,0),MATCH(R$3,入力!$BV$2:$CN$2,0)),"")</f>
        <v/>
      </c>
      <c r="S427" s="77" t="str">
        <f>IFERROR(INDEX(入力!$BV$3:$CN$1048576,MATCH(ROW(S427)-ROW(S$3),入力!$BB$3:$BB$1048576,0),MATCH(S$3,入力!$BV$2:$CN$2,0)),"")</f>
        <v/>
      </c>
      <c r="U427" s="28" t="str">
        <f>IF(Z427="","",COUNT($Z$4:Z427))</f>
        <v/>
      </c>
      <c r="V427" s="73" t="str">
        <f t="shared" si="7"/>
        <v/>
      </c>
      <c r="W427" s="113" t="str">
        <f>IF(OR($B427="",$B427=$B428),"",SUMIF($B$4:$B427,$B427,Q$4:Q427))</f>
        <v/>
      </c>
      <c r="X427" s="113" t="str">
        <f>IF(OR($B427="",$B427=$B428),"",SUMIF($B$4:$B427,$B427,K$4:K427)-Y427)</f>
        <v/>
      </c>
      <c r="Y427" s="113" t="str">
        <f>IF(OR($B427="",$B427=$B428),"",SUMIFS(K$4:K427,B$4:B427,$B427,F$4:F427,$Y$3))</f>
        <v/>
      </c>
      <c r="Z427" s="113" t="str">
        <f>IF(OR($B427="",$B427=$B428),"",SUMIF($B$4:$B427,$B427,S$4:S427))</f>
        <v/>
      </c>
    </row>
    <row r="428" spans="1:26" ht="25.05" customHeight="1" x14ac:dyDescent="0.2">
      <c r="A428" s="133" t="str">
        <f>IF(OR(B428="",AND(B427=B428,D427=D428)),"",MAX($A$4:A427)+1)</f>
        <v/>
      </c>
      <c r="B428" s="73" t="str">
        <f>IFERROR(INDEX(入力!$BV$3:$CN$1048576,MATCH(ROW(B428)-ROW(B$3),入力!$BB$3:$BB$1048576,0),MATCH(B$3,入力!$BV$2:$CN$2,0)),"")</f>
        <v/>
      </c>
      <c r="C428" s="74" t="str">
        <f>IFERROR(INDEX(入力!$BV$3:$CN$1048576,MATCH(ROW(C428)-ROW(C$3),入力!$BB$3:$BB$1048576,0),MATCH(C$3,入力!$BV$2:$CN$2,0)),"")</f>
        <v/>
      </c>
      <c r="D428" s="75" t="str">
        <f>IFERROR(INDEX(入力!$BO$3:$BO$1048576,MATCH(ROW(D428)-ROW(D$3),入力!$BB$3:$BB$1048576,0),0),"")</f>
        <v/>
      </c>
      <c r="E428" s="74" t="str">
        <f>IFERROR(INDEX(入力!$BV$3:$CN$1048576,MATCH(ROW(E428)-ROW(E$3),入力!$BB$3:$BB$1048576,0),MATCH(E$3,入力!$BV$2:$CN$2,0)),"")</f>
        <v/>
      </c>
      <c r="F428" s="74" t="str">
        <f>IFERROR(INDEX(入力!$BV$3:$CN$1048576,MATCH(ROW(F428)-ROW(F$3),入力!$BB$3:$BB$1048576,0),MATCH(F$3,入力!$BV$2:$CN$2,0)),"")</f>
        <v/>
      </c>
      <c r="G428" s="74" t="str">
        <f>IFERROR(INDEX(入力!$BV$3:$CN$1048576,MATCH(ROW(G428)-ROW(G$3),入力!$BB$3:$BB$1048576,0),MATCH(G$3,入力!$BV$2:$CN$2,0)),"")</f>
        <v/>
      </c>
      <c r="H428" s="75" t="str">
        <f>IFERROR(INDEX(入力!$BV$3:$CN$1048576,MATCH(ROW(H428)-ROW(H$3),入力!$BB$3:$BB$1048576,0),MATCH(H$3,入力!$BV$2:$CN$2,0)),"")</f>
        <v/>
      </c>
      <c r="I428" s="76" t="str">
        <f>IFERROR(INDEX(入力!$BV$3:$CN$1048576,MATCH(ROW(I428)-ROW(I$3),入力!$BB$3:$BB$1048576,0),MATCH(I$3,入力!$BV$2:$CN$2,0)),"")</f>
        <v/>
      </c>
      <c r="J428" s="75" t="str">
        <f>IFERROR(INDEX(入力!$BV$3:$CN$1048576,MATCH(ROW(J428)-ROW(J$3),入力!$BB$3:$BB$1048576,0),MATCH(J$3,入力!$BV$2:$CN$2,0)),"")</f>
        <v/>
      </c>
      <c r="K428" s="75" t="str">
        <f>IFERROR(INDEX(入力!$BV$3:$CN$1048576,MATCH(ROW(K428)-ROW(K$3),入力!$BB$3:$BB$1048576,0),MATCH(K$3,入力!$BV$2:$CN$2,0)),"")</f>
        <v/>
      </c>
      <c r="L428" s="75" t="str">
        <f>IFERROR(INDEX(入力!$BV$3:$CN$1048576,MATCH(ROW(L428)-ROW(L$3),入力!$BB$3:$BB$1048576,0),MATCH(L$3,入力!$BV$2:$CN$2,0)),"")</f>
        <v/>
      </c>
      <c r="M428" s="117" t="str">
        <f>IFERROR(IF(履歴検索!$A428="","",INDEX(入力!$BV$3:$CN$1048576,MATCH(ROW(M428)-ROW(M$3),入力!$BB$3:$BB$1048576,0),MATCH(M$3,入力!$BV$2:$CN$2,0))),"")</f>
        <v/>
      </c>
      <c r="N428" s="75" t="str">
        <f>IFERROR(INDEX(入力!$BV$3:$CN$1048576,MATCH(ROW(N428)-ROW(N$3),入力!$BB$3:$BB$1048576,0),MATCH(N$3,入力!$BV$2:$CN$2,0)),"")</f>
        <v/>
      </c>
      <c r="O428" s="294" t="str">
        <f>IFERROR(INDEX(入力!$CJ$3:$CN$1048576,MATCH(ROW(O428)-ROW(O$3),入力!$BB$3:$BB$1048576,0),MATCH(O$3,入力!$CJ$2:$CN$2,0)),"")</f>
        <v/>
      </c>
      <c r="P428" s="294" t="str">
        <f>IFERROR(INDEX(入力!$CJ$3:$CN$1048576,MATCH(ROW(P428)-ROW(P$3),入力!$BB$3:$BB$1048576,0),MATCH(P$3,入力!$CJ$2:$CN$2,0)),"")</f>
        <v/>
      </c>
      <c r="Q428" s="294" t="str">
        <f>IFERROR(INDEX(入力!$BV$3:$CN$1048576,MATCH(ROW(Q428)-ROW(Q$3),入力!$BB$3:$BB$1048576,0),MATCH(Q$3,入力!$BV$2:$CN$2,0)),"")</f>
        <v/>
      </c>
      <c r="R428" s="77" t="str">
        <f>IFERROR(INDEX(入力!$BV$3:$CN$1048576,MATCH(ROW(R428)-ROW(R$3),入力!$BB$3:$BB$1048576,0),MATCH(R$3,入力!$BV$2:$CN$2,0)),"")</f>
        <v/>
      </c>
      <c r="S428" s="77" t="str">
        <f>IFERROR(INDEX(入力!$BV$3:$CN$1048576,MATCH(ROW(S428)-ROW(S$3),入力!$BB$3:$BB$1048576,0),MATCH(S$3,入力!$BV$2:$CN$2,0)),"")</f>
        <v/>
      </c>
      <c r="U428" s="28" t="str">
        <f>IF(Z428="","",COUNT($Z$4:Z428))</f>
        <v/>
      </c>
      <c r="V428" s="73" t="str">
        <f t="shared" si="7"/>
        <v/>
      </c>
      <c r="W428" s="113" t="str">
        <f>IF(OR($B428="",$B428=$B429),"",SUMIF($B$4:$B428,$B428,Q$4:Q428))</f>
        <v/>
      </c>
      <c r="X428" s="113" t="str">
        <f>IF(OR($B428="",$B428=$B429),"",SUMIF($B$4:$B428,$B428,K$4:K428)-Y428)</f>
        <v/>
      </c>
      <c r="Y428" s="113" t="str">
        <f>IF(OR($B428="",$B428=$B429),"",SUMIFS(K$4:K428,B$4:B428,$B428,F$4:F428,$Y$3))</f>
        <v/>
      </c>
      <c r="Z428" s="113" t="str">
        <f>IF(OR($B428="",$B428=$B429),"",SUMIF($B$4:$B428,$B428,S$4:S428))</f>
        <v/>
      </c>
    </row>
    <row r="429" spans="1:26" ht="25.05" customHeight="1" x14ac:dyDescent="0.2">
      <c r="A429" s="133" t="str">
        <f>IF(OR(B429="",AND(B428=B429,D428=D429)),"",MAX($A$4:A428)+1)</f>
        <v/>
      </c>
      <c r="B429" s="73" t="str">
        <f>IFERROR(INDEX(入力!$BV$3:$CN$1048576,MATCH(ROW(B429)-ROW(B$3),入力!$BB$3:$BB$1048576,0),MATCH(B$3,入力!$BV$2:$CN$2,0)),"")</f>
        <v/>
      </c>
      <c r="C429" s="74" t="str">
        <f>IFERROR(INDEX(入力!$BV$3:$CN$1048576,MATCH(ROW(C429)-ROW(C$3),入力!$BB$3:$BB$1048576,0),MATCH(C$3,入力!$BV$2:$CN$2,0)),"")</f>
        <v/>
      </c>
      <c r="D429" s="75" t="str">
        <f>IFERROR(INDEX(入力!$BO$3:$BO$1048576,MATCH(ROW(D429)-ROW(D$3),入力!$BB$3:$BB$1048576,0),0),"")</f>
        <v/>
      </c>
      <c r="E429" s="74" t="str">
        <f>IFERROR(INDEX(入力!$BV$3:$CN$1048576,MATCH(ROW(E429)-ROW(E$3),入力!$BB$3:$BB$1048576,0),MATCH(E$3,入力!$BV$2:$CN$2,0)),"")</f>
        <v/>
      </c>
      <c r="F429" s="74" t="str">
        <f>IFERROR(INDEX(入力!$BV$3:$CN$1048576,MATCH(ROW(F429)-ROW(F$3),入力!$BB$3:$BB$1048576,0),MATCH(F$3,入力!$BV$2:$CN$2,0)),"")</f>
        <v/>
      </c>
      <c r="G429" s="74" t="str">
        <f>IFERROR(INDEX(入力!$BV$3:$CN$1048576,MATCH(ROW(G429)-ROW(G$3),入力!$BB$3:$BB$1048576,0),MATCH(G$3,入力!$BV$2:$CN$2,0)),"")</f>
        <v/>
      </c>
      <c r="H429" s="75" t="str">
        <f>IFERROR(INDEX(入力!$BV$3:$CN$1048576,MATCH(ROW(H429)-ROW(H$3),入力!$BB$3:$BB$1048576,0),MATCH(H$3,入力!$BV$2:$CN$2,0)),"")</f>
        <v/>
      </c>
      <c r="I429" s="76" t="str">
        <f>IFERROR(INDEX(入力!$BV$3:$CN$1048576,MATCH(ROW(I429)-ROW(I$3),入力!$BB$3:$BB$1048576,0),MATCH(I$3,入力!$BV$2:$CN$2,0)),"")</f>
        <v/>
      </c>
      <c r="J429" s="75" t="str">
        <f>IFERROR(INDEX(入力!$BV$3:$CN$1048576,MATCH(ROW(J429)-ROW(J$3),入力!$BB$3:$BB$1048576,0),MATCH(J$3,入力!$BV$2:$CN$2,0)),"")</f>
        <v/>
      </c>
      <c r="K429" s="75" t="str">
        <f>IFERROR(INDEX(入力!$BV$3:$CN$1048576,MATCH(ROW(K429)-ROW(K$3),入力!$BB$3:$BB$1048576,0),MATCH(K$3,入力!$BV$2:$CN$2,0)),"")</f>
        <v/>
      </c>
      <c r="L429" s="75" t="str">
        <f>IFERROR(INDEX(入力!$BV$3:$CN$1048576,MATCH(ROW(L429)-ROW(L$3),入力!$BB$3:$BB$1048576,0),MATCH(L$3,入力!$BV$2:$CN$2,0)),"")</f>
        <v/>
      </c>
      <c r="M429" s="117" t="str">
        <f>IFERROR(IF(履歴検索!$A429="","",INDEX(入力!$BV$3:$CN$1048576,MATCH(ROW(M429)-ROW(M$3),入力!$BB$3:$BB$1048576,0),MATCH(M$3,入力!$BV$2:$CN$2,0))),"")</f>
        <v/>
      </c>
      <c r="N429" s="75" t="str">
        <f>IFERROR(INDEX(入力!$BV$3:$CN$1048576,MATCH(ROW(N429)-ROW(N$3),入力!$BB$3:$BB$1048576,0),MATCH(N$3,入力!$BV$2:$CN$2,0)),"")</f>
        <v/>
      </c>
      <c r="O429" s="294" t="str">
        <f>IFERROR(INDEX(入力!$CJ$3:$CN$1048576,MATCH(ROW(O429)-ROW(O$3),入力!$BB$3:$BB$1048576,0),MATCH(O$3,入力!$CJ$2:$CN$2,0)),"")</f>
        <v/>
      </c>
      <c r="P429" s="294" t="str">
        <f>IFERROR(INDEX(入力!$CJ$3:$CN$1048576,MATCH(ROW(P429)-ROW(P$3),入力!$BB$3:$BB$1048576,0),MATCH(P$3,入力!$CJ$2:$CN$2,0)),"")</f>
        <v/>
      </c>
      <c r="Q429" s="294" t="str">
        <f>IFERROR(INDEX(入力!$BV$3:$CN$1048576,MATCH(ROW(Q429)-ROW(Q$3),入力!$BB$3:$BB$1048576,0),MATCH(Q$3,入力!$BV$2:$CN$2,0)),"")</f>
        <v/>
      </c>
      <c r="R429" s="77" t="str">
        <f>IFERROR(INDEX(入力!$BV$3:$CN$1048576,MATCH(ROW(R429)-ROW(R$3),入力!$BB$3:$BB$1048576,0),MATCH(R$3,入力!$BV$2:$CN$2,0)),"")</f>
        <v/>
      </c>
      <c r="S429" s="77" t="str">
        <f>IFERROR(INDEX(入力!$BV$3:$CN$1048576,MATCH(ROW(S429)-ROW(S$3),入力!$BB$3:$BB$1048576,0),MATCH(S$3,入力!$BV$2:$CN$2,0)),"")</f>
        <v/>
      </c>
      <c r="U429" s="28" t="str">
        <f>IF(Z429="","",COUNT($Z$4:Z429))</f>
        <v/>
      </c>
      <c r="V429" s="73" t="str">
        <f t="shared" si="7"/>
        <v/>
      </c>
      <c r="W429" s="113" t="str">
        <f>IF(OR($B429="",$B429=$B430),"",SUMIF($B$4:$B429,$B429,Q$4:Q429))</f>
        <v/>
      </c>
      <c r="X429" s="113" t="str">
        <f>IF(OR($B429="",$B429=$B430),"",SUMIF($B$4:$B429,$B429,K$4:K429)-Y429)</f>
        <v/>
      </c>
      <c r="Y429" s="113" t="str">
        <f>IF(OR($B429="",$B429=$B430),"",SUMIFS(K$4:K429,B$4:B429,$B429,F$4:F429,$Y$3))</f>
        <v/>
      </c>
      <c r="Z429" s="113" t="str">
        <f>IF(OR($B429="",$B429=$B430),"",SUMIF($B$4:$B429,$B429,S$4:S429))</f>
        <v/>
      </c>
    </row>
    <row r="430" spans="1:26" ht="25.05" customHeight="1" x14ac:dyDescent="0.2">
      <c r="A430" s="133" t="str">
        <f>IF(OR(B430="",AND(B429=B430,D429=D430)),"",MAX($A$4:A429)+1)</f>
        <v/>
      </c>
      <c r="B430" s="73" t="str">
        <f>IFERROR(INDEX(入力!$BV$3:$CN$1048576,MATCH(ROW(B430)-ROW(B$3),入力!$BB$3:$BB$1048576,0),MATCH(B$3,入力!$BV$2:$CN$2,0)),"")</f>
        <v/>
      </c>
      <c r="C430" s="74" t="str">
        <f>IFERROR(INDEX(入力!$BV$3:$CN$1048576,MATCH(ROW(C430)-ROW(C$3),入力!$BB$3:$BB$1048576,0),MATCH(C$3,入力!$BV$2:$CN$2,0)),"")</f>
        <v/>
      </c>
      <c r="D430" s="75" t="str">
        <f>IFERROR(INDEX(入力!$BO$3:$BO$1048576,MATCH(ROW(D430)-ROW(D$3),入力!$BB$3:$BB$1048576,0),0),"")</f>
        <v/>
      </c>
      <c r="E430" s="74" t="str">
        <f>IFERROR(INDEX(入力!$BV$3:$CN$1048576,MATCH(ROW(E430)-ROW(E$3),入力!$BB$3:$BB$1048576,0),MATCH(E$3,入力!$BV$2:$CN$2,0)),"")</f>
        <v/>
      </c>
      <c r="F430" s="74" t="str">
        <f>IFERROR(INDEX(入力!$BV$3:$CN$1048576,MATCH(ROW(F430)-ROW(F$3),入力!$BB$3:$BB$1048576,0),MATCH(F$3,入力!$BV$2:$CN$2,0)),"")</f>
        <v/>
      </c>
      <c r="G430" s="74" t="str">
        <f>IFERROR(INDEX(入力!$BV$3:$CN$1048576,MATCH(ROW(G430)-ROW(G$3),入力!$BB$3:$BB$1048576,0),MATCH(G$3,入力!$BV$2:$CN$2,0)),"")</f>
        <v/>
      </c>
      <c r="H430" s="75" t="str">
        <f>IFERROR(INDEX(入力!$BV$3:$CN$1048576,MATCH(ROW(H430)-ROW(H$3),入力!$BB$3:$BB$1048576,0),MATCH(H$3,入力!$BV$2:$CN$2,0)),"")</f>
        <v/>
      </c>
      <c r="I430" s="76" t="str">
        <f>IFERROR(INDEX(入力!$BV$3:$CN$1048576,MATCH(ROW(I430)-ROW(I$3),入力!$BB$3:$BB$1048576,0),MATCH(I$3,入力!$BV$2:$CN$2,0)),"")</f>
        <v/>
      </c>
      <c r="J430" s="75" t="str">
        <f>IFERROR(INDEX(入力!$BV$3:$CN$1048576,MATCH(ROW(J430)-ROW(J$3),入力!$BB$3:$BB$1048576,0),MATCH(J$3,入力!$BV$2:$CN$2,0)),"")</f>
        <v/>
      </c>
      <c r="K430" s="75" t="str">
        <f>IFERROR(INDEX(入力!$BV$3:$CN$1048576,MATCH(ROW(K430)-ROW(K$3),入力!$BB$3:$BB$1048576,0),MATCH(K$3,入力!$BV$2:$CN$2,0)),"")</f>
        <v/>
      </c>
      <c r="L430" s="75" t="str">
        <f>IFERROR(INDEX(入力!$BV$3:$CN$1048576,MATCH(ROW(L430)-ROW(L$3),入力!$BB$3:$BB$1048576,0),MATCH(L$3,入力!$BV$2:$CN$2,0)),"")</f>
        <v/>
      </c>
      <c r="M430" s="117" t="str">
        <f>IFERROR(IF(履歴検索!$A430="","",INDEX(入力!$BV$3:$CN$1048576,MATCH(ROW(M430)-ROW(M$3),入力!$BB$3:$BB$1048576,0),MATCH(M$3,入力!$BV$2:$CN$2,0))),"")</f>
        <v/>
      </c>
      <c r="N430" s="75" t="str">
        <f>IFERROR(INDEX(入力!$BV$3:$CN$1048576,MATCH(ROW(N430)-ROW(N$3),入力!$BB$3:$BB$1048576,0),MATCH(N$3,入力!$BV$2:$CN$2,0)),"")</f>
        <v/>
      </c>
      <c r="O430" s="294" t="str">
        <f>IFERROR(INDEX(入力!$CJ$3:$CN$1048576,MATCH(ROW(O430)-ROW(O$3),入力!$BB$3:$BB$1048576,0),MATCH(O$3,入力!$CJ$2:$CN$2,0)),"")</f>
        <v/>
      </c>
      <c r="P430" s="294" t="str">
        <f>IFERROR(INDEX(入力!$CJ$3:$CN$1048576,MATCH(ROW(P430)-ROW(P$3),入力!$BB$3:$BB$1048576,0),MATCH(P$3,入力!$CJ$2:$CN$2,0)),"")</f>
        <v/>
      </c>
      <c r="Q430" s="294" t="str">
        <f>IFERROR(INDEX(入力!$BV$3:$CN$1048576,MATCH(ROW(Q430)-ROW(Q$3),入力!$BB$3:$BB$1048576,0),MATCH(Q$3,入力!$BV$2:$CN$2,0)),"")</f>
        <v/>
      </c>
      <c r="R430" s="77" t="str">
        <f>IFERROR(INDEX(入力!$BV$3:$CN$1048576,MATCH(ROW(R430)-ROW(R$3),入力!$BB$3:$BB$1048576,0),MATCH(R$3,入力!$BV$2:$CN$2,0)),"")</f>
        <v/>
      </c>
      <c r="S430" s="77" t="str">
        <f>IFERROR(INDEX(入力!$BV$3:$CN$1048576,MATCH(ROW(S430)-ROW(S$3),入力!$BB$3:$BB$1048576,0),MATCH(S$3,入力!$BV$2:$CN$2,0)),"")</f>
        <v/>
      </c>
      <c r="U430" s="28" t="str">
        <f>IF(Z430="","",COUNT($Z$4:Z430))</f>
        <v/>
      </c>
      <c r="V430" s="73" t="str">
        <f t="shared" si="7"/>
        <v/>
      </c>
      <c r="W430" s="113" t="str">
        <f>IF(OR($B430="",$B430=$B431),"",SUMIF($B$4:$B430,$B430,Q$4:Q430))</f>
        <v/>
      </c>
      <c r="X430" s="113" t="str">
        <f>IF(OR($B430="",$B430=$B431),"",SUMIF($B$4:$B430,$B430,K$4:K430)-Y430)</f>
        <v/>
      </c>
      <c r="Y430" s="113" t="str">
        <f>IF(OR($B430="",$B430=$B431),"",SUMIFS(K$4:K430,B$4:B430,$B430,F$4:F430,$Y$3))</f>
        <v/>
      </c>
      <c r="Z430" s="113" t="str">
        <f>IF(OR($B430="",$B430=$B431),"",SUMIF($B$4:$B430,$B430,S$4:S430))</f>
        <v/>
      </c>
    </row>
    <row r="431" spans="1:26" ht="25.05" customHeight="1" x14ac:dyDescent="0.2">
      <c r="A431" s="133" t="str">
        <f>IF(OR(B431="",AND(B430=B431,D430=D431)),"",MAX($A$4:A430)+1)</f>
        <v/>
      </c>
      <c r="B431" s="73" t="str">
        <f>IFERROR(INDEX(入力!$BV$3:$CN$1048576,MATCH(ROW(B431)-ROW(B$3),入力!$BB$3:$BB$1048576,0),MATCH(B$3,入力!$BV$2:$CN$2,0)),"")</f>
        <v/>
      </c>
      <c r="C431" s="74" t="str">
        <f>IFERROR(INDEX(入力!$BV$3:$CN$1048576,MATCH(ROW(C431)-ROW(C$3),入力!$BB$3:$BB$1048576,0),MATCH(C$3,入力!$BV$2:$CN$2,0)),"")</f>
        <v/>
      </c>
      <c r="D431" s="75" t="str">
        <f>IFERROR(INDEX(入力!$BO$3:$BO$1048576,MATCH(ROW(D431)-ROW(D$3),入力!$BB$3:$BB$1048576,0),0),"")</f>
        <v/>
      </c>
      <c r="E431" s="74" t="str">
        <f>IFERROR(INDEX(入力!$BV$3:$CN$1048576,MATCH(ROW(E431)-ROW(E$3),入力!$BB$3:$BB$1048576,0),MATCH(E$3,入力!$BV$2:$CN$2,0)),"")</f>
        <v/>
      </c>
      <c r="F431" s="74" t="str">
        <f>IFERROR(INDEX(入力!$BV$3:$CN$1048576,MATCH(ROW(F431)-ROW(F$3),入力!$BB$3:$BB$1048576,0),MATCH(F$3,入力!$BV$2:$CN$2,0)),"")</f>
        <v/>
      </c>
      <c r="G431" s="74" t="str">
        <f>IFERROR(INDEX(入力!$BV$3:$CN$1048576,MATCH(ROW(G431)-ROW(G$3),入力!$BB$3:$BB$1048576,0),MATCH(G$3,入力!$BV$2:$CN$2,0)),"")</f>
        <v/>
      </c>
      <c r="H431" s="75" t="str">
        <f>IFERROR(INDEX(入力!$BV$3:$CN$1048576,MATCH(ROW(H431)-ROW(H$3),入力!$BB$3:$BB$1048576,0),MATCH(H$3,入力!$BV$2:$CN$2,0)),"")</f>
        <v/>
      </c>
      <c r="I431" s="76" t="str">
        <f>IFERROR(INDEX(入力!$BV$3:$CN$1048576,MATCH(ROW(I431)-ROW(I$3),入力!$BB$3:$BB$1048576,0),MATCH(I$3,入力!$BV$2:$CN$2,0)),"")</f>
        <v/>
      </c>
      <c r="J431" s="75" t="str">
        <f>IFERROR(INDEX(入力!$BV$3:$CN$1048576,MATCH(ROW(J431)-ROW(J$3),入力!$BB$3:$BB$1048576,0),MATCH(J$3,入力!$BV$2:$CN$2,0)),"")</f>
        <v/>
      </c>
      <c r="K431" s="75" t="str">
        <f>IFERROR(INDEX(入力!$BV$3:$CN$1048576,MATCH(ROW(K431)-ROW(K$3),入力!$BB$3:$BB$1048576,0),MATCH(K$3,入力!$BV$2:$CN$2,0)),"")</f>
        <v/>
      </c>
      <c r="L431" s="75" t="str">
        <f>IFERROR(INDEX(入力!$BV$3:$CN$1048576,MATCH(ROW(L431)-ROW(L$3),入力!$BB$3:$BB$1048576,0),MATCH(L$3,入力!$BV$2:$CN$2,0)),"")</f>
        <v/>
      </c>
      <c r="M431" s="117" t="str">
        <f>IFERROR(IF(履歴検索!$A431="","",INDEX(入力!$BV$3:$CN$1048576,MATCH(ROW(M431)-ROW(M$3),入力!$BB$3:$BB$1048576,0),MATCH(M$3,入力!$BV$2:$CN$2,0))),"")</f>
        <v/>
      </c>
      <c r="N431" s="75" t="str">
        <f>IFERROR(INDEX(入力!$BV$3:$CN$1048576,MATCH(ROW(N431)-ROW(N$3),入力!$BB$3:$BB$1048576,0),MATCH(N$3,入力!$BV$2:$CN$2,0)),"")</f>
        <v/>
      </c>
      <c r="O431" s="294" t="str">
        <f>IFERROR(INDEX(入力!$CJ$3:$CN$1048576,MATCH(ROW(O431)-ROW(O$3),入力!$BB$3:$BB$1048576,0),MATCH(O$3,入力!$CJ$2:$CN$2,0)),"")</f>
        <v/>
      </c>
      <c r="P431" s="294" t="str">
        <f>IFERROR(INDEX(入力!$CJ$3:$CN$1048576,MATCH(ROW(P431)-ROW(P$3),入力!$BB$3:$BB$1048576,0),MATCH(P$3,入力!$CJ$2:$CN$2,0)),"")</f>
        <v/>
      </c>
      <c r="Q431" s="294" t="str">
        <f>IFERROR(INDEX(入力!$BV$3:$CN$1048576,MATCH(ROW(Q431)-ROW(Q$3),入力!$BB$3:$BB$1048576,0),MATCH(Q$3,入力!$BV$2:$CN$2,0)),"")</f>
        <v/>
      </c>
      <c r="R431" s="77" t="str">
        <f>IFERROR(INDEX(入力!$BV$3:$CN$1048576,MATCH(ROW(R431)-ROW(R$3),入力!$BB$3:$BB$1048576,0),MATCH(R$3,入力!$BV$2:$CN$2,0)),"")</f>
        <v/>
      </c>
      <c r="S431" s="77" t="str">
        <f>IFERROR(INDEX(入力!$BV$3:$CN$1048576,MATCH(ROW(S431)-ROW(S$3),入力!$BB$3:$BB$1048576,0),MATCH(S$3,入力!$BV$2:$CN$2,0)),"")</f>
        <v/>
      </c>
      <c r="U431" s="28" t="str">
        <f>IF(Z431="","",COUNT($Z$4:Z431))</f>
        <v/>
      </c>
      <c r="V431" s="73" t="str">
        <f t="shared" si="7"/>
        <v/>
      </c>
      <c r="W431" s="113" t="str">
        <f>IF(OR($B431="",$B431=$B432),"",SUMIF($B$4:$B431,$B431,Q$4:Q431))</f>
        <v/>
      </c>
      <c r="X431" s="113" t="str">
        <f>IF(OR($B431="",$B431=$B432),"",SUMIF($B$4:$B431,$B431,K$4:K431)-Y431)</f>
        <v/>
      </c>
      <c r="Y431" s="113" t="str">
        <f>IF(OR($B431="",$B431=$B432),"",SUMIFS(K$4:K431,B$4:B431,$B431,F$4:F431,$Y$3))</f>
        <v/>
      </c>
      <c r="Z431" s="113" t="str">
        <f>IF(OR($B431="",$B431=$B432),"",SUMIF($B$4:$B431,$B431,S$4:S431))</f>
        <v/>
      </c>
    </row>
    <row r="432" spans="1:26" ht="25.05" customHeight="1" x14ac:dyDescent="0.2">
      <c r="A432" s="133" t="str">
        <f>IF(OR(B432="",AND(B431=B432,D431=D432)),"",MAX($A$4:A431)+1)</f>
        <v/>
      </c>
      <c r="B432" s="73" t="str">
        <f>IFERROR(INDEX(入力!$BV$3:$CN$1048576,MATCH(ROW(B432)-ROW(B$3),入力!$BB$3:$BB$1048576,0),MATCH(B$3,入力!$BV$2:$CN$2,0)),"")</f>
        <v/>
      </c>
      <c r="C432" s="74" t="str">
        <f>IFERROR(INDEX(入力!$BV$3:$CN$1048576,MATCH(ROW(C432)-ROW(C$3),入力!$BB$3:$BB$1048576,0),MATCH(C$3,入力!$BV$2:$CN$2,0)),"")</f>
        <v/>
      </c>
      <c r="D432" s="75" t="str">
        <f>IFERROR(INDEX(入力!$BO$3:$BO$1048576,MATCH(ROW(D432)-ROW(D$3),入力!$BB$3:$BB$1048576,0),0),"")</f>
        <v/>
      </c>
      <c r="E432" s="74" t="str">
        <f>IFERROR(INDEX(入力!$BV$3:$CN$1048576,MATCH(ROW(E432)-ROW(E$3),入力!$BB$3:$BB$1048576,0),MATCH(E$3,入力!$BV$2:$CN$2,0)),"")</f>
        <v/>
      </c>
      <c r="F432" s="74" t="str">
        <f>IFERROR(INDEX(入力!$BV$3:$CN$1048576,MATCH(ROW(F432)-ROW(F$3),入力!$BB$3:$BB$1048576,0),MATCH(F$3,入力!$BV$2:$CN$2,0)),"")</f>
        <v/>
      </c>
      <c r="G432" s="74" t="str">
        <f>IFERROR(INDEX(入力!$BV$3:$CN$1048576,MATCH(ROW(G432)-ROW(G$3),入力!$BB$3:$BB$1048576,0),MATCH(G$3,入力!$BV$2:$CN$2,0)),"")</f>
        <v/>
      </c>
      <c r="H432" s="75" t="str">
        <f>IFERROR(INDEX(入力!$BV$3:$CN$1048576,MATCH(ROW(H432)-ROW(H$3),入力!$BB$3:$BB$1048576,0),MATCH(H$3,入力!$BV$2:$CN$2,0)),"")</f>
        <v/>
      </c>
      <c r="I432" s="76" t="str">
        <f>IFERROR(INDEX(入力!$BV$3:$CN$1048576,MATCH(ROW(I432)-ROW(I$3),入力!$BB$3:$BB$1048576,0),MATCH(I$3,入力!$BV$2:$CN$2,0)),"")</f>
        <v/>
      </c>
      <c r="J432" s="75" t="str">
        <f>IFERROR(INDEX(入力!$BV$3:$CN$1048576,MATCH(ROW(J432)-ROW(J$3),入力!$BB$3:$BB$1048576,0),MATCH(J$3,入力!$BV$2:$CN$2,0)),"")</f>
        <v/>
      </c>
      <c r="K432" s="75" t="str">
        <f>IFERROR(INDEX(入力!$BV$3:$CN$1048576,MATCH(ROW(K432)-ROW(K$3),入力!$BB$3:$BB$1048576,0),MATCH(K$3,入力!$BV$2:$CN$2,0)),"")</f>
        <v/>
      </c>
      <c r="L432" s="75" t="str">
        <f>IFERROR(INDEX(入力!$BV$3:$CN$1048576,MATCH(ROW(L432)-ROW(L$3),入力!$BB$3:$BB$1048576,0),MATCH(L$3,入力!$BV$2:$CN$2,0)),"")</f>
        <v/>
      </c>
      <c r="M432" s="117" t="str">
        <f>IFERROR(IF(履歴検索!$A432="","",INDEX(入力!$BV$3:$CN$1048576,MATCH(ROW(M432)-ROW(M$3),入力!$BB$3:$BB$1048576,0),MATCH(M$3,入力!$BV$2:$CN$2,0))),"")</f>
        <v/>
      </c>
      <c r="N432" s="75" t="str">
        <f>IFERROR(INDEX(入力!$BV$3:$CN$1048576,MATCH(ROW(N432)-ROW(N$3),入力!$BB$3:$BB$1048576,0),MATCH(N$3,入力!$BV$2:$CN$2,0)),"")</f>
        <v/>
      </c>
      <c r="O432" s="294" t="str">
        <f>IFERROR(INDEX(入力!$CJ$3:$CN$1048576,MATCH(ROW(O432)-ROW(O$3),入力!$BB$3:$BB$1048576,0),MATCH(O$3,入力!$CJ$2:$CN$2,0)),"")</f>
        <v/>
      </c>
      <c r="P432" s="294" t="str">
        <f>IFERROR(INDEX(入力!$CJ$3:$CN$1048576,MATCH(ROW(P432)-ROW(P$3),入力!$BB$3:$BB$1048576,0),MATCH(P$3,入力!$CJ$2:$CN$2,0)),"")</f>
        <v/>
      </c>
      <c r="Q432" s="294" t="str">
        <f>IFERROR(INDEX(入力!$BV$3:$CN$1048576,MATCH(ROW(Q432)-ROW(Q$3),入力!$BB$3:$BB$1048576,0),MATCH(Q$3,入力!$BV$2:$CN$2,0)),"")</f>
        <v/>
      </c>
      <c r="R432" s="77" t="str">
        <f>IFERROR(INDEX(入力!$BV$3:$CN$1048576,MATCH(ROW(R432)-ROW(R$3),入力!$BB$3:$BB$1048576,0),MATCH(R$3,入力!$BV$2:$CN$2,0)),"")</f>
        <v/>
      </c>
      <c r="S432" s="77" t="str">
        <f>IFERROR(INDEX(入力!$BV$3:$CN$1048576,MATCH(ROW(S432)-ROW(S$3),入力!$BB$3:$BB$1048576,0),MATCH(S$3,入力!$BV$2:$CN$2,0)),"")</f>
        <v/>
      </c>
      <c r="U432" s="28" t="str">
        <f>IF(Z432="","",COUNT($Z$4:Z432))</f>
        <v/>
      </c>
      <c r="V432" s="73" t="str">
        <f t="shared" si="7"/>
        <v/>
      </c>
      <c r="W432" s="113" t="str">
        <f>IF(OR($B432="",$B432=$B433),"",SUMIF($B$4:$B432,$B432,Q$4:Q432))</f>
        <v/>
      </c>
      <c r="X432" s="113" t="str">
        <f>IF(OR($B432="",$B432=$B433),"",SUMIF($B$4:$B432,$B432,K$4:K432)-Y432)</f>
        <v/>
      </c>
      <c r="Y432" s="113" t="str">
        <f>IF(OR($B432="",$B432=$B433),"",SUMIFS(K$4:K432,B$4:B432,$B432,F$4:F432,$Y$3))</f>
        <v/>
      </c>
      <c r="Z432" s="113" t="str">
        <f>IF(OR($B432="",$B432=$B433),"",SUMIF($B$4:$B432,$B432,S$4:S432))</f>
        <v/>
      </c>
    </row>
    <row r="433" spans="1:26" ht="25.05" customHeight="1" x14ac:dyDescent="0.2">
      <c r="A433" s="133" t="str">
        <f>IF(OR(B433="",AND(B432=B433,D432=D433)),"",MAX($A$4:A432)+1)</f>
        <v/>
      </c>
      <c r="B433" s="73" t="str">
        <f>IFERROR(INDEX(入力!$BV$3:$CN$1048576,MATCH(ROW(B433)-ROW(B$3),入力!$BB$3:$BB$1048576,0),MATCH(B$3,入力!$BV$2:$CN$2,0)),"")</f>
        <v/>
      </c>
      <c r="C433" s="74" t="str">
        <f>IFERROR(INDEX(入力!$BV$3:$CN$1048576,MATCH(ROW(C433)-ROW(C$3),入力!$BB$3:$BB$1048576,0),MATCH(C$3,入力!$BV$2:$CN$2,0)),"")</f>
        <v/>
      </c>
      <c r="D433" s="75" t="str">
        <f>IFERROR(INDEX(入力!$BO$3:$BO$1048576,MATCH(ROW(D433)-ROW(D$3),入力!$BB$3:$BB$1048576,0),0),"")</f>
        <v/>
      </c>
      <c r="E433" s="74" t="str">
        <f>IFERROR(INDEX(入力!$BV$3:$CN$1048576,MATCH(ROW(E433)-ROW(E$3),入力!$BB$3:$BB$1048576,0),MATCH(E$3,入力!$BV$2:$CN$2,0)),"")</f>
        <v/>
      </c>
      <c r="F433" s="74" t="str">
        <f>IFERROR(INDEX(入力!$BV$3:$CN$1048576,MATCH(ROW(F433)-ROW(F$3),入力!$BB$3:$BB$1048576,0),MATCH(F$3,入力!$BV$2:$CN$2,0)),"")</f>
        <v/>
      </c>
      <c r="G433" s="74" t="str">
        <f>IFERROR(INDEX(入力!$BV$3:$CN$1048576,MATCH(ROW(G433)-ROW(G$3),入力!$BB$3:$BB$1048576,0),MATCH(G$3,入力!$BV$2:$CN$2,0)),"")</f>
        <v/>
      </c>
      <c r="H433" s="75" t="str">
        <f>IFERROR(INDEX(入力!$BV$3:$CN$1048576,MATCH(ROW(H433)-ROW(H$3),入力!$BB$3:$BB$1048576,0),MATCH(H$3,入力!$BV$2:$CN$2,0)),"")</f>
        <v/>
      </c>
      <c r="I433" s="76" t="str">
        <f>IFERROR(INDEX(入力!$BV$3:$CN$1048576,MATCH(ROW(I433)-ROW(I$3),入力!$BB$3:$BB$1048576,0),MATCH(I$3,入力!$BV$2:$CN$2,0)),"")</f>
        <v/>
      </c>
      <c r="J433" s="75" t="str">
        <f>IFERROR(INDEX(入力!$BV$3:$CN$1048576,MATCH(ROW(J433)-ROW(J$3),入力!$BB$3:$BB$1048576,0),MATCH(J$3,入力!$BV$2:$CN$2,0)),"")</f>
        <v/>
      </c>
      <c r="K433" s="75" t="str">
        <f>IFERROR(INDEX(入力!$BV$3:$CN$1048576,MATCH(ROW(K433)-ROW(K$3),入力!$BB$3:$BB$1048576,0),MATCH(K$3,入力!$BV$2:$CN$2,0)),"")</f>
        <v/>
      </c>
      <c r="L433" s="75" t="str">
        <f>IFERROR(INDEX(入力!$BV$3:$CN$1048576,MATCH(ROW(L433)-ROW(L$3),入力!$BB$3:$BB$1048576,0),MATCH(L$3,入力!$BV$2:$CN$2,0)),"")</f>
        <v/>
      </c>
      <c r="M433" s="117" t="str">
        <f>IFERROR(IF(履歴検索!$A433="","",INDEX(入力!$BV$3:$CN$1048576,MATCH(ROW(M433)-ROW(M$3),入力!$BB$3:$BB$1048576,0),MATCH(M$3,入力!$BV$2:$CN$2,0))),"")</f>
        <v/>
      </c>
      <c r="N433" s="75" t="str">
        <f>IFERROR(INDEX(入力!$BV$3:$CN$1048576,MATCH(ROW(N433)-ROW(N$3),入力!$BB$3:$BB$1048576,0),MATCH(N$3,入力!$BV$2:$CN$2,0)),"")</f>
        <v/>
      </c>
      <c r="O433" s="294" t="str">
        <f>IFERROR(INDEX(入力!$CJ$3:$CN$1048576,MATCH(ROW(O433)-ROW(O$3),入力!$BB$3:$BB$1048576,0),MATCH(O$3,入力!$CJ$2:$CN$2,0)),"")</f>
        <v/>
      </c>
      <c r="P433" s="294" t="str">
        <f>IFERROR(INDEX(入力!$CJ$3:$CN$1048576,MATCH(ROW(P433)-ROW(P$3),入力!$BB$3:$BB$1048576,0),MATCH(P$3,入力!$CJ$2:$CN$2,0)),"")</f>
        <v/>
      </c>
      <c r="Q433" s="294" t="str">
        <f>IFERROR(INDEX(入力!$BV$3:$CN$1048576,MATCH(ROW(Q433)-ROW(Q$3),入力!$BB$3:$BB$1048576,0),MATCH(Q$3,入力!$BV$2:$CN$2,0)),"")</f>
        <v/>
      </c>
      <c r="R433" s="77" t="str">
        <f>IFERROR(INDEX(入力!$BV$3:$CN$1048576,MATCH(ROW(R433)-ROW(R$3),入力!$BB$3:$BB$1048576,0),MATCH(R$3,入力!$BV$2:$CN$2,0)),"")</f>
        <v/>
      </c>
      <c r="S433" s="77" t="str">
        <f>IFERROR(INDEX(入力!$BV$3:$CN$1048576,MATCH(ROW(S433)-ROW(S$3),入力!$BB$3:$BB$1048576,0),MATCH(S$3,入力!$BV$2:$CN$2,0)),"")</f>
        <v/>
      </c>
      <c r="U433" s="28" t="str">
        <f>IF(Z433="","",COUNT($Z$4:Z433))</f>
        <v/>
      </c>
      <c r="V433" s="73" t="str">
        <f t="shared" si="7"/>
        <v/>
      </c>
      <c r="W433" s="113" t="str">
        <f>IF(OR($B433="",$B433=$B434),"",SUMIF($B$4:$B433,$B433,Q$4:Q433))</f>
        <v/>
      </c>
      <c r="X433" s="113" t="str">
        <f>IF(OR($B433="",$B433=$B434),"",SUMIF($B$4:$B433,$B433,K$4:K433)-Y433)</f>
        <v/>
      </c>
      <c r="Y433" s="113" t="str">
        <f>IF(OR($B433="",$B433=$B434),"",SUMIFS(K$4:K433,B$4:B433,$B433,F$4:F433,$Y$3))</f>
        <v/>
      </c>
      <c r="Z433" s="113" t="str">
        <f>IF(OR($B433="",$B433=$B434),"",SUMIF($B$4:$B433,$B433,S$4:S433))</f>
        <v/>
      </c>
    </row>
    <row r="434" spans="1:26" ht="25.05" customHeight="1" x14ac:dyDescent="0.2">
      <c r="A434" s="133" t="str">
        <f>IF(OR(B434="",AND(B433=B434,D433=D434)),"",MAX($A$4:A433)+1)</f>
        <v/>
      </c>
      <c r="B434" s="73" t="str">
        <f>IFERROR(INDEX(入力!$BV$3:$CN$1048576,MATCH(ROW(B434)-ROW(B$3),入力!$BB$3:$BB$1048576,0),MATCH(B$3,入力!$BV$2:$CN$2,0)),"")</f>
        <v/>
      </c>
      <c r="C434" s="74" t="str">
        <f>IFERROR(INDEX(入力!$BV$3:$CN$1048576,MATCH(ROW(C434)-ROW(C$3),入力!$BB$3:$BB$1048576,0),MATCH(C$3,入力!$BV$2:$CN$2,0)),"")</f>
        <v/>
      </c>
      <c r="D434" s="75" t="str">
        <f>IFERROR(INDEX(入力!$BO$3:$BO$1048576,MATCH(ROW(D434)-ROW(D$3),入力!$BB$3:$BB$1048576,0),0),"")</f>
        <v/>
      </c>
      <c r="E434" s="74" t="str">
        <f>IFERROR(INDEX(入力!$BV$3:$CN$1048576,MATCH(ROW(E434)-ROW(E$3),入力!$BB$3:$BB$1048576,0),MATCH(E$3,入力!$BV$2:$CN$2,0)),"")</f>
        <v/>
      </c>
      <c r="F434" s="74" t="str">
        <f>IFERROR(INDEX(入力!$BV$3:$CN$1048576,MATCH(ROW(F434)-ROW(F$3),入力!$BB$3:$BB$1048576,0),MATCH(F$3,入力!$BV$2:$CN$2,0)),"")</f>
        <v/>
      </c>
      <c r="G434" s="74" t="str">
        <f>IFERROR(INDEX(入力!$BV$3:$CN$1048576,MATCH(ROW(G434)-ROW(G$3),入力!$BB$3:$BB$1048576,0),MATCH(G$3,入力!$BV$2:$CN$2,0)),"")</f>
        <v/>
      </c>
      <c r="H434" s="75" t="str">
        <f>IFERROR(INDEX(入力!$BV$3:$CN$1048576,MATCH(ROW(H434)-ROW(H$3),入力!$BB$3:$BB$1048576,0),MATCH(H$3,入力!$BV$2:$CN$2,0)),"")</f>
        <v/>
      </c>
      <c r="I434" s="76" t="str">
        <f>IFERROR(INDEX(入力!$BV$3:$CN$1048576,MATCH(ROW(I434)-ROW(I$3),入力!$BB$3:$BB$1048576,0),MATCH(I$3,入力!$BV$2:$CN$2,0)),"")</f>
        <v/>
      </c>
      <c r="J434" s="75" t="str">
        <f>IFERROR(INDEX(入力!$BV$3:$CN$1048576,MATCH(ROW(J434)-ROW(J$3),入力!$BB$3:$BB$1048576,0),MATCH(J$3,入力!$BV$2:$CN$2,0)),"")</f>
        <v/>
      </c>
      <c r="K434" s="75" t="str">
        <f>IFERROR(INDEX(入力!$BV$3:$CN$1048576,MATCH(ROW(K434)-ROW(K$3),入力!$BB$3:$BB$1048576,0),MATCH(K$3,入力!$BV$2:$CN$2,0)),"")</f>
        <v/>
      </c>
      <c r="L434" s="75" t="str">
        <f>IFERROR(INDEX(入力!$BV$3:$CN$1048576,MATCH(ROW(L434)-ROW(L$3),入力!$BB$3:$BB$1048576,0),MATCH(L$3,入力!$BV$2:$CN$2,0)),"")</f>
        <v/>
      </c>
      <c r="M434" s="117" t="str">
        <f>IFERROR(IF(履歴検索!$A434="","",INDEX(入力!$BV$3:$CN$1048576,MATCH(ROW(M434)-ROW(M$3),入力!$BB$3:$BB$1048576,0),MATCH(M$3,入力!$BV$2:$CN$2,0))),"")</f>
        <v/>
      </c>
      <c r="N434" s="75" t="str">
        <f>IFERROR(INDEX(入力!$BV$3:$CN$1048576,MATCH(ROW(N434)-ROW(N$3),入力!$BB$3:$BB$1048576,0),MATCH(N$3,入力!$BV$2:$CN$2,0)),"")</f>
        <v/>
      </c>
      <c r="O434" s="294" t="str">
        <f>IFERROR(INDEX(入力!$CJ$3:$CN$1048576,MATCH(ROW(O434)-ROW(O$3),入力!$BB$3:$BB$1048576,0),MATCH(O$3,入力!$CJ$2:$CN$2,0)),"")</f>
        <v/>
      </c>
      <c r="P434" s="294" t="str">
        <f>IFERROR(INDEX(入力!$CJ$3:$CN$1048576,MATCH(ROW(P434)-ROW(P$3),入力!$BB$3:$BB$1048576,0),MATCH(P$3,入力!$CJ$2:$CN$2,0)),"")</f>
        <v/>
      </c>
      <c r="Q434" s="294" t="str">
        <f>IFERROR(INDEX(入力!$BV$3:$CN$1048576,MATCH(ROW(Q434)-ROW(Q$3),入力!$BB$3:$BB$1048576,0),MATCH(Q$3,入力!$BV$2:$CN$2,0)),"")</f>
        <v/>
      </c>
      <c r="R434" s="77" t="str">
        <f>IFERROR(INDEX(入力!$BV$3:$CN$1048576,MATCH(ROW(R434)-ROW(R$3),入力!$BB$3:$BB$1048576,0),MATCH(R$3,入力!$BV$2:$CN$2,0)),"")</f>
        <v/>
      </c>
      <c r="S434" s="77" t="str">
        <f>IFERROR(INDEX(入力!$BV$3:$CN$1048576,MATCH(ROW(S434)-ROW(S$3),入力!$BB$3:$BB$1048576,0),MATCH(S$3,入力!$BV$2:$CN$2,0)),"")</f>
        <v/>
      </c>
      <c r="U434" s="28" t="str">
        <f>IF(Z434="","",COUNT($Z$4:Z434))</f>
        <v/>
      </c>
      <c r="V434" s="73" t="str">
        <f t="shared" si="7"/>
        <v/>
      </c>
      <c r="W434" s="113" t="str">
        <f>IF(OR($B434="",$B434=$B435),"",SUMIF($B$4:$B434,$B434,Q$4:Q434))</f>
        <v/>
      </c>
      <c r="X434" s="113" t="str">
        <f>IF(OR($B434="",$B434=$B435),"",SUMIF($B$4:$B434,$B434,K$4:K434)-Y434)</f>
        <v/>
      </c>
      <c r="Y434" s="113" t="str">
        <f>IF(OR($B434="",$B434=$B435),"",SUMIFS(K$4:K434,B$4:B434,$B434,F$4:F434,$Y$3))</f>
        <v/>
      </c>
      <c r="Z434" s="113" t="str">
        <f>IF(OR($B434="",$B434=$B435),"",SUMIF($B$4:$B434,$B434,S$4:S434))</f>
        <v/>
      </c>
    </row>
    <row r="435" spans="1:26" ht="25.05" customHeight="1" x14ac:dyDescent="0.2">
      <c r="A435" s="133" t="str">
        <f>IF(OR(B435="",AND(B434=B435,D434=D435)),"",MAX($A$4:A434)+1)</f>
        <v/>
      </c>
      <c r="B435" s="73" t="str">
        <f>IFERROR(INDEX(入力!$BV$3:$CN$1048576,MATCH(ROW(B435)-ROW(B$3),入力!$BB$3:$BB$1048576,0),MATCH(B$3,入力!$BV$2:$CN$2,0)),"")</f>
        <v/>
      </c>
      <c r="C435" s="74" t="str">
        <f>IFERROR(INDEX(入力!$BV$3:$CN$1048576,MATCH(ROW(C435)-ROW(C$3),入力!$BB$3:$BB$1048576,0),MATCH(C$3,入力!$BV$2:$CN$2,0)),"")</f>
        <v/>
      </c>
      <c r="D435" s="75" t="str">
        <f>IFERROR(INDEX(入力!$BO$3:$BO$1048576,MATCH(ROW(D435)-ROW(D$3),入力!$BB$3:$BB$1048576,0),0),"")</f>
        <v/>
      </c>
      <c r="E435" s="74" t="str">
        <f>IFERROR(INDEX(入力!$BV$3:$CN$1048576,MATCH(ROW(E435)-ROW(E$3),入力!$BB$3:$BB$1048576,0),MATCH(E$3,入力!$BV$2:$CN$2,0)),"")</f>
        <v/>
      </c>
      <c r="F435" s="74" t="str">
        <f>IFERROR(INDEX(入力!$BV$3:$CN$1048576,MATCH(ROW(F435)-ROW(F$3),入力!$BB$3:$BB$1048576,0),MATCH(F$3,入力!$BV$2:$CN$2,0)),"")</f>
        <v/>
      </c>
      <c r="G435" s="74" t="str">
        <f>IFERROR(INDEX(入力!$BV$3:$CN$1048576,MATCH(ROW(G435)-ROW(G$3),入力!$BB$3:$BB$1048576,0),MATCH(G$3,入力!$BV$2:$CN$2,0)),"")</f>
        <v/>
      </c>
      <c r="H435" s="75" t="str">
        <f>IFERROR(INDEX(入力!$BV$3:$CN$1048576,MATCH(ROW(H435)-ROW(H$3),入力!$BB$3:$BB$1048576,0),MATCH(H$3,入力!$BV$2:$CN$2,0)),"")</f>
        <v/>
      </c>
      <c r="I435" s="76" t="str">
        <f>IFERROR(INDEX(入力!$BV$3:$CN$1048576,MATCH(ROW(I435)-ROW(I$3),入力!$BB$3:$BB$1048576,0),MATCH(I$3,入力!$BV$2:$CN$2,0)),"")</f>
        <v/>
      </c>
      <c r="J435" s="75" t="str">
        <f>IFERROR(INDEX(入力!$BV$3:$CN$1048576,MATCH(ROW(J435)-ROW(J$3),入力!$BB$3:$BB$1048576,0),MATCH(J$3,入力!$BV$2:$CN$2,0)),"")</f>
        <v/>
      </c>
      <c r="K435" s="75" t="str">
        <f>IFERROR(INDEX(入力!$BV$3:$CN$1048576,MATCH(ROW(K435)-ROW(K$3),入力!$BB$3:$BB$1048576,0),MATCH(K$3,入力!$BV$2:$CN$2,0)),"")</f>
        <v/>
      </c>
      <c r="L435" s="75" t="str">
        <f>IFERROR(INDEX(入力!$BV$3:$CN$1048576,MATCH(ROW(L435)-ROW(L$3),入力!$BB$3:$BB$1048576,0),MATCH(L$3,入力!$BV$2:$CN$2,0)),"")</f>
        <v/>
      </c>
      <c r="M435" s="117" t="str">
        <f>IFERROR(IF(履歴検索!$A435="","",INDEX(入力!$BV$3:$CN$1048576,MATCH(ROW(M435)-ROW(M$3),入力!$BB$3:$BB$1048576,0),MATCH(M$3,入力!$BV$2:$CN$2,0))),"")</f>
        <v/>
      </c>
      <c r="N435" s="75" t="str">
        <f>IFERROR(INDEX(入力!$BV$3:$CN$1048576,MATCH(ROW(N435)-ROW(N$3),入力!$BB$3:$BB$1048576,0),MATCH(N$3,入力!$BV$2:$CN$2,0)),"")</f>
        <v/>
      </c>
      <c r="O435" s="294" t="str">
        <f>IFERROR(INDEX(入力!$CJ$3:$CN$1048576,MATCH(ROW(O435)-ROW(O$3),入力!$BB$3:$BB$1048576,0),MATCH(O$3,入力!$CJ$2:$CN$2,0)),"")</f>
        <v/>
      </c>
      <c r="P435" s="294" t="str">
        <f>IFERROR(INDEX(入力!$CJ$3:$CN$1048576,MATCH(ROW(P435)-ROW(P$3),入力!$BB$3:$BB$1048576,0),MATCH(P$3,入力!$CJ$2:$CN$2,0)),"")</f>
        <v/>
      </c>
      <c r="Q435" s="294" t="str">
        <f>IFERROR(INDEX(入力!$BV$3:$CN$1048576,MATCH(ROW(Q435)-ROW(Q$3),入力!$BB$3:$BB$1048576,0),MATCH(Q$3,入力!$BV$2:$CN$2,0)),"")</f>
        <v/>
      </c>
      <c r="R435" s="77" t="str">
        <f>IFERROR(INDEX(入力!$BV$3:$CN$1048576,MATCH(ROW(R435)-ROW(R$3),入力!$BB$3:$BB$1048576,0),MATCH(R$3,入力!$BV$2:$CN$2,0)),"")</f>
        <v/>
      </c>
      <c r="S435" s="77" t="str">
        <f>IFERROR(INDEX(入力!$BV$3:$CN$1048576,MATCH(ROW(S435)-ROW(S$3),入力!$BB$3:$BB$1048576,0),MATCH(S$3,入力!$BV$2:$CN$2,0)),"")</f>
        <v/>
      </c>
      <c r="U435" s="28" t="str">
        <f>IF(Z435="","",COUNT($Z$4:Z435))</f>
        <v/>
      </c>
      <c r="V435" s="73" t="str">
        <f t="shared" si="7"/>
        <v/>
      </c>
      <c r="W435" s="113" t="str">
        <f>IF(OR($B435="",$B435=$B436),"",SUMIF($B$4:$B435,$B435,Q$4:Q435))</f>
        <v/>
      </c>
      <c r="X435" s="113" t="str">
        <f>IF(OR($B435="",$B435=$B436),"",SUMIF($B$4:$B435,$B435,K$4:K435)-Y435)</f>
        <v/>
      </c>
      <c r="Y435" s="113" t="str">
        <f>IF(OR($B435="",$B435=$B436),"",SUMIFS(K$4:K435,B$4:B435,$B435,F$4:F435,$Y$3))</f>
        <v/>
      </c>
      <c r="Z435" s="113" t="str">
        <f>IF(OR($B435="",$B435=$B436),"",SUMIF($B$4:$B435,$B435,S$4:S435))</f>
        <v/>
      </c>
    </row>
    <row r="436" spans="1:26" ht="25.05" customHeight="1" x14ac:dyDescent="0.2">
      <c r="A436" s="133" t="str">
        <f>IF(OR(B436="",AND(B435=B436,D435=D436)),"",MAX($A$4:A435)+1)</f>
        <v/>
      </c>
      <c r="B436" s="73" t="str">
        <f>IFERROR(INDEX(入力!$BV$3:$CN$1048576,MATCH(ROW(B436)-ROW(B$3),入力!$BB$3:$BB$1048576,0),MATCH(B$3,入力!$BV$2:$CN$2,0)),"")</f>
        <v/>
      </c>
      <c r="C436" s="74" t="str">
        <f>IFERROR(INDEX(入力!$BV$3:$CN$1048576,MATCH(ROW(C436)-ROW(C$3),入力!$BB$3:$BB$1048576,0),MATCH(C$3,入力!$BV$2:$CN$2,0)),"")</f>
        <v/>
      </c>
      <c r="D436" s="75" t="str">
        <f>IFERROR(INDEX(入力!$BO$3:$BO$1048576,MATCH(ROW(D436)-ROW(D$3),入力!$BB$3:$BB$1048576,0),0),"")</f>
        <v/>
      </c>
      <c r="E436" s="74" t="str">
        <f>IFERROR(INDEX(入力!$BV$3:$CN$1048576,MATCH(ROW(E436)-ROW(E$3),入力!$BB$3:$BB$1048576,0),MATCH(E$3,入力!$BV$2:$CN$2,0)),"")</f>
        <v/>
      </c>
      <c r="F436" s="74" t="str">
        <f>IFERROR(INDEX(入力!$BV$3:$CN$1048576,MATCH(ROW(F436)-ROW(F$3),入力!$BB$3:$BB$1048576,0),MATCH(F$3,入力!$BV$2:$CN$2,0)),"")</f>
        <v/>
      </c>
      <c r="G436" s="74" t="str">
        <f>IFERROR(INDEX(入力!$BV$3:$CN$1048576,MATCH(ROW(G436)-ROW(G$3),入力!$BB$3:$BB$1048576,0),MATCH(G$3,入力!$BV$2:$CN$2,0)),"")</f>
        <v/>
      </c>
      <c r="H436" s="75" t="str">
        <f>IFERROR(INDEX(入力!$BV$3:$CN$1048576,MATCH(ROW(H436)-ROW(H$3),入力!$BB$3:$BB$1048576,0),MATCH(H$3,入力!$BV$2:$CN$2,0)),"")</f>
        <v/>
      </c>
      <c r="I436" s="76" t="str">
        <f>IFERROR(INDEX(入力!$BV$3:$CN$1048576,MATCH(ROW(I436)-ROW(I$3),入力!$BB$3:$BB$1048576,0),MATCH(I$3,入力!$BV$2:$CN$2,0)),"")</f>
        <v/>
      </c>
      <c r="J436" s="75" t="str">
        <f>IFERROR(INDEX(入力!$BV$3:$CN$1048576,MATCH(ROW(J436)-ROW(J$3),入力!$BB$3:$BB$1048576,0),MATCH(J$3,入力!$BV$2:$CN$2,0)),"")</f>
        <v/>
      </c>
      <c r="K436" s="75" t="str">
        <f>IFERROR(INDEX(入力!$BV$3:$CN$1048576,MATCH(ROW(K436)-ROW(K$3),入力!$BB$3:$BB$1048576,0),MATCH(K$3,入力!$BV$2:$CN$2,0)),"")</f>
        <v/>
      </c>
      <c r="L436" s="75" t="str">
        <f>IFERROR(INDEX(入力!$BV$3:$CN$1048576,MATCH(ROW(L436)-ROW(L$3),入力!$BB$3:$BB$1048576,0),MATCH(L$3,入力!$BV$2:$CN$2,0)),"")</f>
        <v/>
      </c>
      <c r="M436" s="117" t="str">
        <f>IFERROR(IF(履歴検索!$A436="","",INDEX(入力!$BV$3:$CN$1048576,MATCH(ROW(M436)-ROW(M$3),入力!$BB$3:$BB$1048576,0),MATCH(M$3,入力!$BV$2:$CN$2,0))),"")</f>
        <v/>
      </c>
      <c r="N436" s="75" t="str">
        <f>IFERROR(INDEX(入力!$BV$3:$CN$1048576,MATCH(ROW(N436)-ROW(N$3),入力!$BB$3:$BB$1048576,0),MATCH(N$3,入力!$BV$2:$CN$2,0)),"")</f>
        <v/>
      </c>
      <c r="O436" s="294" t="str">
        <f>IFERROR(INDEX(入力!$CJ$3:$CN$1048576,MATCH(ROW(O436)-ROW(O$3),入力!$BB$3:$BB$1048576,0),MATCH(O$3,入力!$CJ$2:$CN$2,0)),"")</f>
        <v/>
      </c>
      <c r="P436" s="294" t="str">
        <f>IFERROR(INDEX(入力!$CJ$3:$CN$1048576,MATCH(ROW(P436)-ROW(P$3),入力!$BB$3:$BB$1048576,0),MATCH(P$3,入力!$CJ$2:$CN$2,0)),"")</f>
        <v/>
      </c>
      <c r="Q436" s="294" t="str">
        <f>IFERROR(INDEX(入力!$BV$3:$CN$1048576,MATCH(ROW(Q436)-ROW(Q$3),入力!$BB$3:$BB$1048576,0),MATCH(Q$3,入力!$BV$2:$CN$2,0)),"")</f>
        <v/>
      </c>
      <c r="R436" s="77" t="str">
        <f>IFERROR(INDEX(入力!$BV$3:$CN$1048576,MATCH(ROW(R436)-ROW(R$3),入力!$BB$3:$BB$1048576,0),MATCH(R$3,入力!$BV$2:$CN$2,0)),"")</f>
        <v/>
      </c>
      <c r="S436" s="77" t="str">
        <f>IFERROR(INDEX(入力!$BV$3:$CN$1048576,MATCH(ROW(S436)-ROW(S$3),入力!$BB$3:$BB$1048576,0),MATCH(S$3,入力!$BV$2:$CN$2,0)),"")</f>
        <v/>
      </c>
      <c r="U436" s="28" t="str">
        <f>IF(Z436="","",COUNT($Z$4:Z436))</f>
        <v/>
      </c>
      <c r="V436" s="73" t="str">
        <f t="shared" si="7"/>
        <v/>
      </c>
      <c r="W436" s="113" t="str">
        <f>IF(OR($B436="",$B436=$B437),"",SUMIF($B$4:$B436,$B436,Q$4:Q436))</f>
        <v/>
      </c>
      <c r="X436" s="113" t="str">
        <f>IF(OR($B436="",$B436=$B437),"",SUMIF($B$4:$B436,$B436,K$4:K436)-Y436)</f>
        <v/>
      </c>
      <c r="Y436" s="113" t="str">
        <f>IF(OR($B436="",$B436=$B437),"",SUMIFS(K$4:K436,B$4:B436,$B436,F$4:F436,$Y$3))</f>
        <v/>
      </c>
      <c r="Z436" s="113" t="str">
        <f>IF(OR($B436="",$B436=$B437),"",SUMIF($B$4:$B436,$B436,S$4:S436))</f>
        <v/>
      </c>
    </row>
    <row r="437" spans="1:26" ht="25.05" customHeight="1" x14ac:dyDescent="0.2">
      <c r="A437" s="133" t="str">
        <f>IF(OR(B437="",AND(B436=B437,D436=D437)),"",MAX($A$4:A436)+1)</f>
        <v/>
      </c>
      <c r="B437" s="73" t="str">
        <f>IFERROR(INDEX(入力!$BV$3:$CN$1048576,MATCH(ROW(B437)-ROW(B$3),入力!$BB$3:$BB$1048576,0),MATCH(B$3,入力!$BV$2:$CN$2,0)),"")</f>
        <v/>
      </c>
      <c r="C437" s="74" t="str">
        <f>IFERROR(INDEX(入力!$BV$3:$CN$1048576,MATCH(ROW(C437)-ROW(C$3),入力!$BB$3:$BB$1048576,0),MATCH(C$3,入力!$BV$2:$CN$2,0)),"")</f>
        <v/>
      </c>
      <c r="D437" s="75" t="str">
        <f>IFERROR(INDEX(入力!$BO$3:$BO$1048576,MATCH(ROW(D437)-ROW(D$3),入力!$BB$3:$BB$1048576,0),0),"")</f>
        <v/>
      </c>
      <c r="E437" s="74" t="str">
        <f>IFERROR(INDEX(入力!$BV$3:$CN$1048576,MATCH(ROW(E437)-ROW(E$3),入力!$BB$3:$BB$1048576,0),MATCH(E$3,入力!$BV$2:$CN$2,0)),"")</f>
        <v/>
      </c>
      <c r="F437" s="74" t="str">
        <f>IFERROR(INDEX(入力!$BV$3:$CN$1048576,MATCH(ROW(F437)-ROW(F$3),入力!$BB$3:$BB$1048576,0),MATCH(F$3,入力!$BV$2:$CN$2,0)),"")</f>
        <v/>
      </c>
      <c r="G437" s="74" t="str">
        <f>IFERROR(INDEX(入力!$BV$3:$CN$1048576,MATCH(ROW(G437)-ROW(G$3),入力!$BB$3:$BB$1048576,0),MATCH(G$3,入力!$BV$2:$CN$2,0)),"")</f>
        <v/>
      </c>
      <c r="H437" s="75" t="str">
        <f>IFERROR(INDEX(入力!$BV$3:$CN$1048576,MATCH(ROW(H437)-ROW(H$3),入力!$BB$3:$BB$1048576,0),MATCH(H$3,入力!$BV$2:$CN$2,0)),"")</f>
        <v/>
      </c>
      <c r="I437" s="76" t="str">
        <f>IFERROR(INDEX(入力!$BV$3:$CN$1048576,MATCH(ROW(I437)-ROW(I$3),入力!$BB$3:$BB$1048576,0),MATCH(I$3,入力!$BV$2:$CN$2,0)),"")</f>
        <v/>
      </c>
      <c r="J437" s="75" t="str">
        <f>IFERROR(INDEX(入力!$BV$3:$CN$1048576,MATCH(ROW(J437)-ROW(J$3),入力!$BB$3:$BB$1048576,0),MATCH(J$3,入力!$BV$2:$CN$2,0)),"")</f>
        <v/>
      </c>
      <c r="K437" s="75" t="str">
        <f>IFERROR(INDEX(入力!$BV$3:$CN$1048576,MATCH(ROW(K437)-ROW(K$3),入力!$BB$3:$BB$1048576,0),MATCH(K$3,入力!$BV$2:$CN$2,0)),"")</f>
        <v/>
      </c>
      <c r="L437" s="75" t="str">
        <f>IFERROR(INDEX(入力!$BV$3:$CN$1048576,MATCH(ROW(L437)-ROW(L$3),入力!$BB$3:$BB$1048576,0),MATCH(L$3,入力!$BV$2:$CN$2,0)),"")</f>
        <v/>
      </c>
      <c r="M437" s="117" t="str">
        <f>IFERROR(IF(履歴検索!$A437="","",INDEX(入力!$BV$3:$CN$1048576,MATCH(ROW(M437)-ROW(M$3),入力!$BB$3:$BB$1048576,0),MATCH(M$3,入力!$BV$2:$CN$2,0))),"")</f>
        <v/>
      </c>
      <c r="N437" s="75" t="str">
        <f>IFERROR(INDEX(入力!$BV$3:$CN$1048576,MATCH(ROW(N437)-ROW(N$3),入力!$BB$3:$BB$1048576,0),MATCH(N$3,入力!$BV$2:$CN$2,0)),"")</f>
        <v/>
      </c>
      <c r="O437" s="294" t="str">
        <f>IFERROR(INDEX(入力!$CJ$3:$CN$1048576,MATCH(ROW(O437)-ROW(O$3),入力!$BB$3:$BB$1048576,0),MATCH(O$3,入力!$CJ$2:$CN$2,0)),"")</f>
        <v/>
      </c>
      <c r="P437" s="294" t="str">
        <f>IFERROR(INDEX(入力!$CJ$3:$CN$1048576,MATCH(ROW(P437)-ROW(P$3),入力!$BB$3:$BB$1048576,0),MATCH(P$3,入力!$CJ$2:$CN$2,0)),"")</f>
        <v/>
      </c>
      <c r="Q437" s="294" t="str">
        <f>IFERROR(INDEX(入力!$BV$3:$CN$1048576,MATCH(ROW(Q437)-ROW(Q$3),入力!$BB$3:$BB$1048576,0),MATCH(Q$3,入力!$BV$2:$CN$2,0)),"")</f>
        <v/>
      </c>
      <c r="R437" s="77" t="str">
        <f>IFERROR(INDEX(入力!$BV$3:$CN$1048576,MATCH(ROW(R437)-ROW(R$3),入力!$BB$3:$BB$1048576,0),MATCH(R$3,入力!$BV$2:$CN$2,0)),"")</f>
        <v/>
      </c>
      <c r="S437" s="77" t="str">
        <f>IFERROR(INDEX(入力!$BV$3:$CN$1048576,MATCH(ROW(S437)-ROW(S$3),入力!$BB$3:$BB$1048576,0),MATCH(S$3,入力!$BV$2:$CN$2,0)),"")</f>
        <v/>
      </c>
      <c r="U437" s="28" t="str">
        <f>IF(Z437="","",COUNT($Z$4:Z437))</f>
        <v/>
      </c>
      <c r="V437" s="73" t="str">
        <f t="shared" si="7"/>
        <v/>
      </c>
      <c r="W437" s="113" t="str">
        <f>IF(OR($B437="",$B437=$B438),"",SUMIF($B$4:$B437,$B437,Q$4:Q437))</f>
        <v/>
      </c>
      <c r="X437" s="113" t="str">
        <f>IF(OR($B437="",$B437=$B438),"",SUMIF($B$4:$B437,$B437,K$4:K437)-Y437)</f>
        <v/>
      </c>
      <c r="Y437" s="113" t="str">
        <f>IF(OR($B437="",$B437=$B438),"",SUMIFS(K$4:K437,B$4:B437,$B437,F$4:F437,$Y$3))</f>
        <v/>
      </c>
      <c r="Z437" s="113" t="str">
        <f>IF(OR($B437="",$B437=$B438),"",SUMIF($B$4:$B437,$B437,S$4:S437))</f>
        <v/>
      </c>
    </row>
    <row r="438" spans="1:26" ht="25.05" customHeight="1" x14ac:dyDescent="0.2">
      <c r="A438" s="133" t="str">
        <f>IF(OR(B438="",AND(B437=B438,D437=D438)),"",MAX($A$4:A437)+1)</f>
        <v/>
      </c>
      <c r="B438" s="73" t="str">
        <f>IFERROR(INDEX(入力!$BV$3:$CN$1048576,MATCH(ROW(B438)-ROW(B$3),入力!$BB$3:$BB$1048576,0),MATCH(B$3,入力!$BV$2:$CN$2,0)),"")</f>
        <v/>
      </c>
      <c r="C438" s="74" t="str">
        <f>IFERROR(INDEX(入力!$BV$3:$CN$1048576,MATCH(ROW(C438)-ROW(C$3),入力!$BB$3:$BB$1048576,0),MATCH(C$3,入力!$BV$2:$CN$2,0)),"")</f>
        <v/>
      </c>
      <c r="D438" s="75" t="str">
        <f>IFERROR(INDEX(入力!$BO$3:$BO$1048576,MATCH(ROW(D438)-ROW(D$3),入力!$BB$3:$BB$1048576,0),0),"")</f>
        <v/>
      </c>
      <c r="E438" s="74" t="str">
        <f>IFERROR(INDEX(入力!$BV$3:$CN$1048576,MATCH(ROW(E438)-ROW(E$3),入力!$BB$3:$BB$1048576,0),MATCH(E$3,入力!$BV$2:$CN$2,0)),"")</f>
        <v/>
      </c>
      <c r="F438" s="74" t="str">
        <f>IFERROR(INDEX(入力!$BV$3:$CN$1048576,MATCH(ROW(F438)-ROW(F$3),入力!$BB$3:$BB$1048576,0),MATCH(F$3,入力!$BV$2:$CN$2,0)),"")</f>
        <v/>
      </c>
      <c r="G438" s="74" t="str">
        <f>IFERROR(INDEX(入力!$BV$3:$CN$1048576,MATCH(ROW(G438)-ROW(G$3),入力!$BB$3:$BB$1048576,0),MATCH(G$3,入力!$BV$2:$CN$2,0)),"")</f>
        <v/>
      </c>
      <c r="H438" s="75" t="str">
        <f>IFERROR(INDEX(入力!$BV$3:$CN$1048576,MATCH(ROW(H438)-ROW(H$3),入力!$BB$3:$BB$1048576,0),MATCH(H$3,入力!$BV$2:$CN$2,0)),"")</f>
        <v/>
      </c>
      <c r="I438" s="76" t="str">
        <f>IFERROR(INDEX(入力!$BV$3:$CN$1048576,MATCH(ROW(I438)-ROW(I$3),入力!$BB$3:$BB$1048576,0),MATCH(I$3,入力!$BV$2:$CN$2,0)),"")</f>
        <v/>
      </c>
      <c r="J438" s="75" t="str">
        <f>IFERROR(INDEX(入力!$BV$3:$CN$1048576,MATCH(ROW(J438)-ROW(J$3),入力!$BB$3:$BB$1048576,0),MATCH(J$3,入力!$BV$2:$CN$2,0)),"")</f>
        <v/>
      </c>
      <c r="K438" s="75" t="str">
        <f>IFERROR(INDEX(入力!$BV$3:$CN$1048576,MATCH(ROW(K438)-ROW(K$3),入力!$BB$3:$BB$1048576,0),MATCH(K$3,入力!$BV$2:$CN$2,0)),"")</f>
        <v/>
      </c>
      <c r="L438" s="75" t="str">
        <f>IFERROR(INDEX(入力!$BV$3:$CN$1048576,MATCH(ROW(L438)-ROW(L$3),入力!$BB$3:$BB$1048576,0),MATCH(L$3,入力!$BV$2:$CN$2,0)),"")</f>
        <v/>
      </c>
      <c r="M438" s="117" t="str">
        <f>IFERROR(IF(履歴検索!$A438="","",INDEX(入力!$BV$3:$CN$1048576,MATCH(ROW(M438)-ROW(M$3),入力!$BB$3:$BB$1048576,0),MATCH(M$3,入力!$BV$2:$CN$2,0))),"")</f>
        <v/>
      </c>
      <c r="N438" s="75" t="str">
        <f>IFERROR(INDEX(入力!$BV$3:$CN$1048576,MATCH(ROW(N438)-ROW(N$3),入力!$BB$3:$BB$1048576,0),MATCH(N$3,入力!$BV$2:$CN$2,0)),"")</f>
        <v/>
      </c>
      <c r="O438" s="294" t="str">
        <f>IFERROR(INDEX(入力!$CJ$3:$CN$1048576,MATCH(ROW(O438)-ROW(O$3),入力!$BB$3:$BB$1048576,0),MATCH(O$3,入力!$CJ$2:$CN$2,0)),"")</f>
        <v/>
      </c>
      <c r="P438" s="294" t="str">
        <f>IFERROR(INDEX(入力!$CJ$3:$CN$1048576,MATCH(ROW(P438)-ROW(P$3),入力!$BB$3:$BB$1048576,0),MATCH(P$3,入力!$CJ$2:$CN$2,0)),"")</f>
        <v/>
      </c>
      <c r="Q438" s="294" t="str">
        <f>IFERROR(INDEX(入力!$BV$3:$CN$1048576,MATCH(ROW(Q438)-ROW(Q$3),入力!$BB$3:$BB$1048576,0),MATCH(Q$3,入力!$BV$2:$CN$2,0)),"")</f>
        <v/>
      </c>
      <c r="R438" s="77" t="str">
        <f>IFERROR(INDEX(入力!$BV$3:$CN$1048576,MATCH(ROW(R438)-ROW(R$3),入力!$BB$3:$BB$1048576,0),MATCH(R$3,入力!$BV$2:$CN$2,0)),"")</f>
        <v/>
      </c>
      <c r="S438" s="77" t="str">
        <f>IFERROR(INDEX(入力!$BV$3:$CN$1048576,MATCH(ROW(S438)-ROW(S$3),入力!$BB$3:$BB$1048576,0),MATCH(S$3,入力!$BV$2:$CN$2,0)),"")</f>
        <v/>
      </c>
      <c r="U438" s="28" t="str">
        <f>IF(Z438="","",COUNT($Z$4:Z438))</f>
        <v/>
      </c>
      <c r="V438" s="73" t="str">
        <f t="shared" si="7"/>
        <v/>
      </c>
      <c r="W438" s="113" t="str">
        <f>IF(OR($B438="",$B438=$B439),"",SUMIF($B$4:$B438,$B438,Q$4:Q438))</f>
        <v/>
      </c>
      <c r="X438" s="113" t="str">
        <f>IF(OR($B438="",$B438=$B439),"",SUMIF($B$4:$B438,$B438,K$4:K438)-Y438)</f>
        <v/>
      </c>
      <c r="Y438" s="113" t="str">
        <f>IF(OR($B438="",$B438=$B439),"",SUMIFS(K$4:K438,B$4:B438,$B438,F$4:F438,$Y$3))</f>
        <v/>
      </c>
      <c r="Z438" s="113" t="str">
        <f>IF(OR($B438="",$B438=$B439),"",SUMIF($B$4:$B438,$B438,S$4:S438))</f>
        <v/>
      </c>
    </row>
    <row r="439" spans="1:26" ht="25.05" customHeight="1" x14ac:dyDescent="0.2">
      <c r="A439" s="133" t="str">
        <f>IF(OR(B439="",AND(B438=B439,D438=D439)),"",MAX($A$4:A438)+1)</f>
        <v/>
      </c>
      <c r="B439" s="73" t="str">
        <f>IFERROR(INDEX(入力!$BV$3:$CN$1048576,MATCH(ROW(B439)-ROW(B$3),入力!$BB$3:$BB$1048576,0),MATCH(B$3,入力!$BV$2:$CN$2,0)),"")</f>
        <v/>
      </c>
      <c r="C439" s="74" t="str">
        <f>IFERROR(INDEX(入力!$BV$3:$CN$1048576,MATCH(ROW(C439)-ROW(C$3),入力!$BB$3:$BB$1048576,0),MATCH(C$3,入力!$BV$2:$CN$2,0)),"")</f>
        <v/>
      </c>
      <c r="D439" s="75" t="str">
        <f>IFERROR(INDEX(入力!$BO$3:$BO$1048576,MATCH(ROW(D439)-ROW(D$3),入力!$BB$3:$BB$1048576,0),0),"")</f>
        <v/>
      </c>
      <c r="E439" s="74" t="str">
        <f>IFERROR(INDEX(入力!$BV$3:$CN$1048576,MATCH(ROW(E439)-ROW(E$3),入力!$BB$3:$BB$1048576,0),MATCH(E$3,入力!$BV$2:$CN$2,0)),"")</f>
        <v/>
      </c>
      <c r="F439" s="74" t="str">
        <f>IFERROR(INDEX(入力!$BV$3:$CN$1048576,MATCH(ROW(F439)-ROW(F$3),入力!$BB$3:$BB$1048576,0),MATCH(F$3,入力!$BV$2:$CN$2,0)),"")</f>
        <v/>
      </c>
      <c r="G439" s="74" t="str">
        <f>IFERROR(INDEX(入力!$BV$3:$CN$1048576,MATCH(ROW(G439)-ROW(G$3),入力!$BB$3:$BB$1048576,0),MATCH(G$3,入力!$BV$2:$CN$2,0)),"")</f>
        <v/>
      </c>
      <c r="H439" s="75" t="str">
        <f>IFERROR(INDEX(入力!$BV$3:$CN$1048576,MATCH(ROW(H439)-ROW(H$3),入力!$BB$3:$BB$1048576,0),MATCH(H$3,入力!$BV$2:$CN$2,0)),"")</f>
        <v/>
      </c>
      <c r="I439" s="76" t="str">
        <f>IFERROR(INDEX(入力!$BV$3:$CN$1048576,MATCH(ROW(I439)-ROW(I$3),入力!$BB$3:$BB$1048576,0),MATCH(I$3,入力!$BV$2:$CN$2,0)),"")</f>
        <v/>
      </c>
      <c r="J439" s="75" t="str">
        <f>IFERROR(INDEX(入力!$BV$3:$CN$1048576,MATCH(ROW(J439)-ROW(J$3),入力!$BB$3:$BB$1048576,0),MATCH(J$3,入力!$BV$2:$CN$2,0)),"")</f>
        <v/>
      </c>
      <c r="K439" s="75" t="str">
        <f>IFERROR(INDEX(入力!$BV$3:$CN$1048576,MATCH(ROW(K439)-ROW(K$3),入力!$BB$3:$BB$1048576,0),MATCH(K$3,入力!$BV$2:$CN$2,0)),"")</f>
        <v/>
      </c>
      <c r="L439" s="75" t="str">
        <f>IFERROR(INDEX(入力!$BV$3:$CN$1048576,MATCH(ROW(L439)-ROW(L$3),入力!$BB$3:$BB$1048576,0),MATCH(L$3,入力!$BV$2:$CN$2,0)),"")</f>
        <v/>
      </c>
      <c r="M439" s="117" t="str">
        <f>IFERROR(IF(履歴検索!$A439="","",INDEX(入力!$BV$3:$CN$1048576,MATCH(ROW(M439)-ROW(M$3),入力!$BB$3:$BB$1048576,0),MATCH(M$3,入力!$BV$2:$CN$2,0))),"")</f>
        <v/>
      </c>
      <c r="N439" s="75" t="str">
        <f>IFERROR(INDEX(入力!$BV$3:$CN$1048576,MATCH(ROW(N439)-ROW(N$3),入力!$BB$3:$BB$1048576,0),MATCH(N$3,入力!$BV$2:$CN$2,0)),"")</f>
        <v/>
      </c>
      <c r="O439" s="294" t="str">
        <f>IFERROR(INDEX(入力!$CJ$3:$CN$1048576,MATCH(ROW(O439)-ROW(O$3),入力!$BB$3:$BB$1048576,0),MATCH(O$3,入力!$CJ$2:$CN$2,0)),"")</f>
        <v/>
      </c>
      <c r="P439" s="294" t="str">
        <f>IFERROR(INDEX(入力!$CJ$3:$CN$1048576,MATCH(ROW(P439)-ROW(P$3),入力!$BB$3:$BB$1048576,0),MATCH(P$3,入力!$CJ$2:$CN$2,0)),"")</f>
        <v/>
      </c>
      <c r="Q439" s="294" t="str">
        <f>IFERROR(INDEX(入力!$BV$3:$CN$1048576,MATCH(ROW(Q439)-ROW(Q$3),入力!$BB$3:$BB$1048576,0),MATCH(Q$3,入力!$BV$2:$CN$2,0)),"")</f>
        <v/>
      </c>
      <c r="R439" s="77" t="str">
        <f>IFERROR(INDEX(入力!$BV$3:$CN$1048576,MATCH(ROW(R439)-ROW(R$3),入力!$BB$3:$BB$1048576,0),MATCH(R$3,入力!$BV$2:$CN$2,0)),"")</f>
        <v/>
      </c>
      <c r="S439" s="77" t="str">
        <f>IFERROR(INDEX(入力!$BV$3:$CN$1048576,MATCH(ROW(S439)-ROW(S$3),入力!$BB$3:$BB$1048576,0),MATCH(S$3,入力!$BV$2:$CN$2,0)),"")</f>
        <v/>
      </c>
      <c r="U439" s="28" t="str">
        <f>IF(Z439="","",COUNT($Z$4:Z439))</f>
        <v/>
      </c>
      <c r="V439" s="73" t="str">
        <f t="shared" si="7"/>
        <v/>
      </c>
      <c r="W439" s="113" t="str">
        <f>IF(OR($B439="",$B439=$B440),"",SUMIF($B$4:$B439,$B439,Q$4:Q439))</f>
        <v/>
      </c>
      <c r="X439" s="113" t="str">
        <f>IF(OR($B439="",$B439=$B440),"",SUMIF($B$4:$B439,$B439,K$4:K439)-Y439)</f>
        <v/>
      </c>
      <c r="Y439" s="113" t="str">
        <f>IF(OR($B439="",$B439=$B440),"",SUMIFS(K$4:K439,B$4:B439,$B439,F$4:F439,$Y$3))</f>
        <v/>
      </c>
      <c r="Z439" s="113" t="str">
        <f>IF(OR($B439="",$B439=$B440),"",SUMIF($B$4:$B439,$B439,S$4:S439))</f>
        <v/>
      </c>
    </row>
    <row r="440" spans="1:26" ht="25.05" customHeight="1" x14ac:dyDescent="0.2">
      <c r="A440" s="133" t="str">
        <f>IF(OR(B440="",AND(B439=B440,D439=D440)),"",MAX($A$4:A439)+1)</f>
        <v/>
      </c>
      <c r="B440" s="73" t="str">
        <f>IFERROR(INDEX(入力!$BV$3:$CN$1048576,MATCH(ROW(B440)-ROW(B$3),入力!$BB$3:$BB$1048576,0),MATCH(B$3,入力!$BV$2:$CN$2,0)),"")</f>
        <v/>
      </c>
      <c r="C440" s="74" t="str">
        <f>IFERROR(INDEX(入力!$BV$3:$CN$1048576,MATCH(ROW(C440)-ROW(C$3),入力!$BB$3:$BB$1048576,0),MATCH(C$3,入力!$BV$2:$CN$2,0)),"")</f>
        <v/>
      </c>
      <c r="D440" s="75" t="str">
        <f>IFERROR(INDEX(入力!$BO$3:$BO$1048576,MATCH(ROW(D440)-ROW(D$3),入力!$BB$3:$BB$1048576,0),0),"")</f>
        <v/>
      </c>
      <c r="E440" s="74" t="str">
        <f>IFERROR(INDEX(入力!$BV$3:$CN$1048576,MATCH(ROW(E440)-ROW(E$3),入力!$BB$3:$BB$1048576,0),MATCH(E$3,入力!$BV$2:$CN$2,0)),"")</f>
        <v/>
      </c>
      <c r="F440" s="74" t="str">
        <f>IFERROR(INDEX(入力!$BV$3:$CN$1048576,MATCH(ROW(F440)-ROW(F$3),入力!$BB$3:$BB$1048576,0),MATCH(F$3,入力!$BV$2:$CN$2,0)),"")</f>
        <v/>
      </c>
      <c r="G440" s="74" t="str">
        <f>IFERROR(INDEX(入力!$BV$3:$CN$1048576,MATCH(ROW(G440)-ROW(G$3),入力!$BB$3:$BB$1048576,0),MATCH(G$3,入力!$BV$2:$CN$2,0)),"")</f>
        <v/>
      </c>
      <c r="H440" s="75" t="str">
        <f>IFERROR(INDEX(入力!$BV$3:$CN$1048576,MATCH(ROW(H440)-ROW(H$3),入力!$BB$3:$BB$1048576,0),MATCH(H$3,入力!$BV$2:$CN$2,0)),"")</f>
        <v/>
      </c>
      <c r="I440" s="76" t="str">
        <f>IFERROR(INDEX(入力!$BV$3:$CN$1048576,MATCH(ROW(I440)-ROW(I$3),入力!$BB$3:$BB$1048576,0),MATCH(I$3,入力!$BV$2:$CN$2,0)),"")</f>
        <v/>
      </c>
      <c r="J440" s="75" t="str">
        <f>IFERROR(INDEX(入力!$BV$3:$CN$1048576,MATCH(ROW(J440)-ROW(J$3),入力!$BB$3:$BB$1048576,0),MATCH(J$3,入力!$BV$2:$CN$2,0)),"")</f>
        <v/>
      </c>
      <c r="K440" s="75" t="str">
        <f>IFERROR(INDEX(入力!$BV$3:$CN$1048576,MATCH(ROW(K440)-ROW(K$3),入力!$BB$3:$BB$1048576,0),MATCH(K$3,入力!$BV$2:$CN$2,0)),"")</f>
        <v/>
      </c>
      <c r="L440" s="75" t="str">
        <f>IFERROR(INDEX(入力!$BV$3:$CN$1048576,MATCH(ROW(L440)-ROW(L$3),入力!$BB$3:$BB$1048576,0),MATCH(L$3,入力!$BV$2:$CN$2,0)),"")</f>
        <v/>
      </c>
      <c r="M440" s="117" t="str">
        <f>IFERROR(IF(履歴検索!$A440="","",INDEX(入力!$BV$3:$CN$1048576,MATCH(ROW(M440)-ROW(M$3),入力!$BB$3:$BB$1048576,0),MATCH(M$3,入力!$BV$2:$CN$2,0))),"")</f>
        <v/>
      </c>
      <c r="N440" s="75" t="str">
        <f>IFERROR(INDEX(入力!$BV$3:$CN$1048576,MATCH(ROW(N440)-ROW(N$3),入力!$BB$3:$BB$1048576,0),MATCH(N$3,入力!$BV$2:$CN$2,0)),"")</f>
        <v/>
      </c>
      <c r="O440" s="294" t="str">
        <f>IFERROR(INDEX(入力!$CJ$3:$CN$1048576,MATCH(ROW(O440)-ROW(O$3),入力!$BB$3:$BB$1048576,0),MATCH(O$3,入力!$CJ$2:$CN$2,0)),"")</f>
        <v/>
      </c>
      <c r="P440" s="294" t="str">
        <f>IFERROR(INDEX(入力!$CJ$3:$CN$1048576,MATCH(ROW(P440)-ROW(P$3),入力!$BB$3:$BB$1048576,0),MATCH(P$3,入力!$CJ$2:$CN$2,0)),"")</f>
        <v/>
      </c>
      <c r="Q440" s="294" t="str">
        <f>IFERROR(INDEX(入力!$BV$3:$CN$1048576,MATCH(ROW(Q440)-ROW(Q$3),入力!$BB$3:$BB$1048576,0),MATCH(Q$3,入力!$BV$2:$CN$2,0)),"")</f>
        <v/>
      </c>
      <c r="R440" s="77" t="str">
        <f>IFERROR(INDEX(入力!$BV$3:$CN$1048576,MATCH(ROW(R440)-ROW(R$3),入力!$BB$3:$BB$1048576,0),MATCH(R$3,入力!$BV$2:$CN$2,0)),"")</f>
        <v/>
      </c>
      <c r="S440" s="77" t="str">
        <f>IFERROR(INDEX(入力!$BV$3:$CN$1048576,MATCH(ROW(S440)-ROW(S$3),入力!$BB$3:$BB$1048576,0),MATCH(S$3,入力!$BV$2:$CN$2,0)),"")</f>
        <v/>
      </c>
      <c r="U440" s="28" t="str">
        <f>IF(Z440="","",COUNT($Z$4:Z440))</f>
        <v/>
      </c>
      <c r="V440" s="73" t="str">
        <f t="shared" si="7"/>
        <v/>
      </c>
      <c r="W440" s="113" t="str">
        <f>IF(OR($B440="",$B440=$B441),"",SUMIF($B$4:$B440,$B440,Q$4:Q440))</f>
        <v/>
      </c>
      <c r="X440" s="113" t="str">
        <f>IF(OR($B440="",$B440=$B441),"",SUMIF($B$4:$B440,$B440,K$4:K440)-Y440)</f>
        <v/>
      </c>
      <c r="Y440" s="113" t="str">
        <f>IF(OR($B440="",$B440=$B441),"",SUMIFS(K$4:K440,B$4:B440,$B440,F$4:F440,$Y$3))</f>
        <v/>
      </c>
      <c r="Z440" s="113" t="str">
        <f>IF(OR($B440="",$B440=$B441),"",SUMIF($B$4:$B440,$B440,S$4:S440))</f>
        <v/>
      </c>
    </row>
    <row r="441" spans="1:26" ht="25.05" customHeight="1" x14ac:dyDescent="0.2">
      <c r="A441" s="133" t="str">
        <f>IF(OR(B441="",AND(B440=B441,D440=D441)),"",MAX($A$4:A440)+1)</f>
        <v/>
      </c>
      <c r="B441" s="73" t="str">
        <f>IFERROR(INDEX(入力!$BV$3:$CN$1048576,MATCH(ROW(B441)-ROW(B$3),入力!$BB$3:$BB$1048576,0),MATCH(B$3,入力!$BV$2:$CN$2,0)),"")</f>
        <v/>
      </c>
      <c r="C441" s="74" t="str">
        <f>IFERROR(INDEX(入力!$BV$3:$CN$1048576,MATCH(ROW(C441)-ROW(C$3),入力!$BB$3:$BB$1048576,0),MATCH(C$3,入力!$BV$2:$CN$2,0)),"")</f>
        <v/>
      </c>
      <c r="D441" s="75" t="str">
        <f>IFERROR(INDEX(入力!$BO$3:$BO$1048576,MATCH(ROW(D441)-ROW(D$3),入力!$BB$3:$BB$1048576,0),0),"")</f>
        <v/>
      </c>
      <c r="E441" s="74" t="str">
        <f>IFERROR(INDEX(入力!$BV$3:$CN$1048576,MATCH(ROW(E441)-ROW(E$3),入力!$BB$3:$BB$1048576,0),MATCH(E$3,入力!$BV$2:$CN$2,0)),"")</f>
        <v/>
      </c>
      <c r="F441" s="74" t="str">
        <f>IFERROR(INDEX(入力!$BV$3:$CN$1048576,MATCH(ROW(F441)-ROW(F$3),入力!$BB$3:$BB$1048576,0),MATCH(F$3,入力!$BV$2:$CN$2,0)),"")</f>
        <v/>
      </c>
      <c r="G441" s="74" t="str">
        <f>IFERROR(INDEX(入力!$BV$3:$CN$1048576,MATCH(ROW(G441)-ROW(G$3),入力!$BB$3:$BB$1048576,0),MATCH(G$3,入力!$BV$2:$CN$2,0)),"")</f>
        <v/>
      </c>
      <c r="H441" s="75" t="str">
        <f>IFERROR(INDEX(入力!$BV$3:$CN$1048576,MATCH(ROW(H441)-ROW(H$3),入力!$BB$3:$BB$1048576,0),MATCH(H$3,入力!$BV$2:$CN$2,0)),"")</f>
        <v/>
      </c>
      <c r="I441" s="76" t="str">
        <f>IFERROR(INDEX(入力!$BV$3:$CN$1048576,MATCH(ROW(I441)-ROW(I$3),入力!$BB$3:$BB$1048576,0),MATCH(I$3,入力!$BV$2:$CN$2,0)),"")</f>
        <v/>
      </c>
      <c r="J441" s="75" t="str">
        <f>IFERROR(INDEX(入力!$BV$3:$CN$1048576,MATCH(ROW(J441)-ROW(J$3),入力!$BB$3:$BB$1048576,0),MATCH(J$3,入力!$BV$2:$CN$2,0)),"")</f>
        <v/>
      </c>
      <c r="K441" s="75" t="str">
        <f>IFERROR(INDEX(入力!$BV$3:$CN$1048576,MATCH(ROW(K441)-ROW(K$3),入力!$BB$3:$BB$1048576,0),MATCH(K$3,入力!$BV$2:$CN$2,0)),"")</f>
        <v/>
      </c>
      <c r="L441" s="75" t="str">
        <f>IFERROR(INDEX(入力!$BV$3:$CN$1048576,MATCH(ROW(L441)-ROW(L$3),入力!$BB$3:$BB$1048576,0),MATCH(L$3,入力!$BV$2:$CN$2,0)),"")</f>
        <v/>
      </c>
      <c r="M441" s="117" t="str">
        <f>IFERROR(IF(履歴検索!$A441="","",INDEX(入力!$BV$3:$CN$1048576,MATCH(ROW(M441)-ROW(M$3),入力!$BB$3:$BB$1048576,0),MATCH(M$3,入力!$BV$2:$CN$2,0))),"")</f>
        <v/>
      </c>
      <c r="N441" s="75" t="str">
        <f>IFERROR(INDEX(入力!$BV$3:$CN$1048576,MATCH(ROW(N441)-ROW(N$3),入力!$BB$3:$BB$1048576,0),MATCH(N$3,入力!$BV$2:$CN$2,0)),"")</f>
        <v/>
      </c>
      <c r="O441" s="294" t="str">
        <f>IFERROR(INDEX(入力!$CJ$3:$CN$1048576,MATCH(ROW(O441)-ROW(O$3),入力!$BB$3:$BB$1048576,0),MATCH(O$3,入力!$CJ$2:$CN$2,0)),"")</f>
        <v/>
      </c>
      <c r="P441" s="294" t="str">
        <f>IFERROR(INDEX(入力!$CJ$3:$CN$1048576,MATCH(ROW(P441)-ROW(P$3),入力!$BB$3:$BB$1048576,0),MATCH(P$3,入力!$CJ$2:$CN$2,0)),"")</f>
        <v/>
      </c>
      <c r="Q441" s="294" t="str">
        <f>IFERROR(INDEX(入力!$BV$3:$CN$1048576,MATCH(ROW(Q441)-ROW(Q$3),入力!$BB$3:$BB$1048576,0),MATCH(Q$3,入力!$BV$2:$CN$2,0)),"")</f>
        <v/>
      </c>
      <c r="R441" s="77" t="str">
        <f>IFERROR(INDEX(入力!$BV$3:$CN$1048576,MATCH(ROW(R441)-ROW(R$3),入力!$BB$3:$BB$1048576,0),MATCH(R$3,入力!$BV$2:$CN$2,0)),"")</f>
        <v/>
      </c>
      <c r="S441" s="77" t="str">
        <f>IFERROR(INDEX(入力!$BV$3:$CN$1048576,MATCH(ROW(S441)-ROW(S$3),入力!$BB$3:$BB$1048576,0),MATCH(S$3,入力!$BV$2:$CN$2,0)),"")</f>
        <v/>
      </c>
      <c r="U441" s="28" t="str">
        <f>IF(Z441="","",COUNT($Z$4:Z441))</f>
        <v/>
      </c>
      <c r="V441" s="73" t="str">
        <f t="shared" si="7"/>
        <v/>
      </c>
      <c r="W441" s="113" t="str">
        <f>IF(OR($B441="",$B441=$B442),"",SUMIF($B$4:$B441,$B441,Q$4:Q441))</f>
        <v/>
      </c>
      <c r="X441" s="113" t="str">
        <f>IF(OR($B441="",$B441=$B442),"",SUMIF($B$4:$B441,$B441,K$4:K441)-Y441)</f>
        <v/>
      </c>
      <c r="Y441" s="113" t="str">
        <f>IF(OR($B441="",$B441=$B442),"",SUMIFS(K$4:K441,B$4:B441,$B441,F$4:F441,$Y$3))</f>
        <v/>
      </c>
      <c r="Z441" s="113" t="str">
        <f>IF(OR($B441="",$B441=$B442),"",SUMIF($B$4:$B441,$B441,S$4:S441))</f>
        <v/>
      </c>
    </row>
    <row r="442" spans="1:26" ht="25.05" customHeight="1" x14ac:dyDescent="0.2">
      <c r="A442" s="133" t="str">
        <f>IF(OR(B442="",AND(B441=B442,D441=D442)),"",MAX($A$4:A441)+1)</f>
        <v/>
      </c>
      <c r="B442" s="73" t="str">
        <f>IFERROR(INDEX(入力!$BV$3:$CN$1048576,MATCH(ROW(B442)-ROW(B$3),入力!$BB$3:$BB$1048576,0),MATCH(B$3,入力!$BV$2:$CN$2,0)),"")</f>
        <v/>
      </c>
      <c r="C442" s="74" t="str">
        <f>IFERROR(INDEX(入力!$BV$3:$CN$1048576,MATCH(ROW(C442)-ROW(C$3),入力!$BB$3:$BB$1048576,0),MATCH(C$3,入力!$BV$2:$CN$2,0)),"")</f>
        <v/>
      </c>
      <c r="D442" s="75" t="str">
        <f>IFERROR(INDEX(入力!$BO$3:$BO$1048576,MATCH(ROW(D442)-ROW(D$3),入力!$BB$3:$BB$1048576,0),0),"")</f>
        <v/>
      </c>
      <c r="E442" s="74" t="str">
        <f>IFERROR(INDEX(入力!$BV$3:$CN$1048576,MATCH(ROW(E442)-ROW(E$3),入力!$BB$3:$BB$1048576,0),MATCH(E$3,入力!$BV$2:$CN$2,0)),"")</f>
        <v/>
      </c>
      <c r="F442" s="74" t="str">
        <f>IFERROR(INDEX(入力!$BV$3:$CN$1048576,MATCH(ROW(F442)-ROW(F$3),入力!$BB$3:$BB$1048576,0),MATCH(F$3,入力!$BV$2:$CN$2,0)),"")</f>
        <v/>
      </c>
      <c r="G442" s="74" t="str">
        <f>IFERROR(INDEX(入力!$BV$3:$CN$1048576,MATCH(ROW(G442)-ROW(G$3),入力!$BB$3:$BB$1048576,0),MATCH(G$3,入力!$BV$2:$CN$2,0)),"")</f>
        <v/>
      </c>
      <c r="H442" s="75" t="str">
        <f>IFERROR(INDEX(入力!$BV$3:$CN$1048576,MATCH(ROW(H442)-ROW(H$3),入力!$BB$3:$BB$1048576,0),MATCH(H$3,入力!$BV$2:$CN$2,0)),"")</f>
        <v/>
      </c>
      <c r="I442" s="76" t="str">
        <f>IFERROR(INDEX(入力!$BV$3:$CN$1048576,MATCH(ROW(I442)-ROW(I$3),入力!$BB$3:$BB$1048576,0),MATCH(I$3,入力!$BV$2:$CN$2,0)),"")</f>
        <v/>
      </c>
      <c r="J442" s="75" t="str">
        <f>IFERROR(INDEX(入力!$BV$3:$CN$1048576,MATCH(ROW(J442)-ROW(J$3),入力!$BB$3:$BB$1048576,0),MATCH(J$3,入力!$BV$2:$CN$2,0)),"")</f>
        <v/>
      </c>
      <c r="K442" s="75" t="str">
        <f>IFERROR(INDEX(入力!$BV$3:$CN$1048576,MATCH(ROW(K442)-ROW(K$3),入力!$BB$3:$BB$1048576,0),MATCH(K$3,入力!$BV$2:$CN$2,0)),"")</f>
        <v/>
      </c>
      <c r="L442" s="75" t="str">
        <f>IFERROR(INDEX(入力!$BV$3:$CN$1048576,MATCH(ROW(L442)-ROW(L$3),入力!$BB$3:$BB$1048576,0),MATCH(L$3,入力!$BV$2:$CN$2,0)),"")</f>
        <v/>
      </c>
      <c r="M442" s="117" t="str">
        <f>IFERROR(IF(履歴検索!$A442="","",INDEX(入力!$BV$3:$CN$1048576,MATCH(ROW(M442)-ROW(M$3),入力!$BB$3:$BB$1048576,0),MATCH(M$3,入力!$BV$2:$CN$2,0))),"")</f>
        <v/>
      </c>
      <c r="N442" s="75" t="str">
        <f>IFERROR(INDEX(入力!$BV$3:$CN$1048576,MATCH(ROW(N442)-ROW(N$3),入力!$BB$3:$BB$1048576,0),MATCH(N$3,入力!$BV$2:$CN$2,0)),"")</f>
        <v/>
      </c>
      <c r="O442" s="294" t="str">
        <f>IFERROR(INDEX(入力!$CJ$3:$CN$1048576,MATCH(ROW(O442)-ROW(O$3),入力!$BB$3:$BB$1048576,0),MATCH(O$3,入力!$CJ$2:$CN$2,0)),"")</f>
        <v/>
      </c>
      <c r="P442" s="294" t="str">
        <f>IFERROR(INDEX(入力!$CJ$3:$CN$1048576,MATCH(ROW(P442)-ROW(P$3),入力!$BB$3:$BB$1048576,0),MATCH(P$3,入力!$CJ$2:$CN$2,0)),"")</f>
        <v/>
      </c>
      <c r="Q442" s="294" t="str">
        <f>IFERROR(INDEX(入力!$BV$3:$CN$1048576,MATCH(ROW(Q442)-ROW(Q$3),入力!$BB$3:$BB$1048576,0),MATCH(Q$3,入力!$BV$2:$CN$2,0)),"")</f>
        <v/>
      </c>
      <c r="R442" s="77" t="str">
        <f>IFERROR(INDEX(入力!$BV$3:$CN$1048576,MATCH(ROW(R442)-ROW(R$3),入力!$BB$3:$BB$1048576,0),MATCH(R$3,入力!$BV$2:$CN$2,0)),"")</f>
        <v/>
      </c>
      <c r="S442" s="77" t="str">
        <f>IFERROR(INDEX(入力!$BV$3:$CN$1048576,MATCH(ROW(S442)-ROW(S$3),入力!$BB$3:$BB$1048576,0),MATCH(S$3,入力!$BV$2:$CN$2,0)),"")</f>
        <v/>
      </c>
      <c r="U442" s="28" t="str">
        <f>IF(Z442="","",COUNT($Z$4:Z442))</f>
        <v/>
      </c>
      <c r="V442" s="73" t="str">
        <f t="shared" si="7"/>
        <v/>
      </c>
      <c r="W442" s="113" t="str">
        <f>IF(OR($B442="",$B442=$B443),"",SUMIF($B$4:$B442,$B442,Q$4:Q442))</f>
        <v/>
      </c>
      <c r="X442" s="113" t="str">
        <f>IF(OR($B442="",$B442=$B443),"",SUMIF($B$4:$B442,$B442,K$4:K442)-Y442)</f>
        <v/>
      </c>
      <c r="Y442" s="113" t="str">
        <f>IF(OR($B442="",$B442=$B443),"",SUMIFS(K$4:K442,B$4:B442,$B442,F$4:F442,$Y$3))</f>
        <v/>
      </c>
      <c r="Z442" s="113" t="str">
        <f>IF(OR($B442="",$B442=$B443),"",SUMIF($B$4:$B442,$B442,S$4:S442))</f>
        <v/>
      </c>
    </row>
    <row r="443" spans="1:26" ht="25.05" customHeight="1" x14ac:dyDescent="0.2">
      <c r="A443" s="133" t="str">
        <f>IF(OR(B443="",AND(B442=B443,D442=D443)),"",MAX($A$4:A442)+1)</f>
        <v/>
      </c>
      <c r="B443" s="73" t="str">
        <f>IFERROR(INDEX(入力!$BV$3:$CN$1048576,MATCH(ROW(B443)-ROW(B$3),入力!$BB$3:$BB$1048576,0),MATCH(B$3,入力!$BV$2:$CN$2,0)),"")</f>
        <v/>
      </c>
      <c r="C443" s="74" t="str">
        <f>IFERROR(INDEX(入力!$BV$3:$CN$1048576,MATCH(ROW(C443)-ROW(C$3),入力!$BB$3:$BB$1048576,0),MATCH(C$3,入力!$BV$2:$CN$2,0)),"")</f>
        <v/>
      </c>
      <c r="D443" s="75" t="str">
        <f>IFERROR(INDEX(入力!$BO$3:$BO$1048576,MATCH(ROW(D443)-ROW(D$3),入力!$BB$3:$BB$1048576,0),0),"")</f>
        <v/>
      </c>
      <c r="E443" s="74" t="str">
        <f>IFERROR(INDEX(入力!$BV$3:$CN$1048576,MATCH(ROW(E443)-ROW(E$3),入力!$BB$3:$BB$1048576,0),MATCH(E$3,入力!$BV$2:$CN$2,0)),"")</f>
        <v/>
      </c>
      <c r="F443" s="74" t="str">
        <f>IFERROR(INDEX(入力!$BV$3:$CN$1048576,MATCH(ROW(F443)-ROW(F$3),入力!$BB$3:$BB$1048576,0),MATCH(F$3,入力!$BV$2:$CN$2,0)),"")</f>
        <v/>
      </c>
      <c r="G443" s="74" t="str">
        <f>IFERROR(INDEX(入力!$BV$3:$CN$1048576,MATCH(ROW(G443)-ROW(G$3),入力!$BB$3:$BB$1048576,0),MATCH(G$3,入力!$BV$2:$CN$2,0)),"")</f>
        <v/>
      </c>
      <c r="H443" s="75" t="str">
        <f>IFERROR(INDEX(入力!$BV$3:$CN$1048576,MATCH(ROW(H443)-ROW(H$3),入力!$BB$3:$BB$1048576,0),MATCH(H$3,入力!$BV$2:$CN$2,0)),"")</f>
        <v/>
      </c>
      <c r="I443" s="76" t="str">
        <f>IFERROR(INDEX(入力!$BV$3:$CN$1048576,MATCH(ROW(I443)-ROW(I$3),入力!$BB$3:$BB$1048576,0),MATCH(I$3,入力!$BV$2:$CN$2,0)),"")</f>
        <v/>
      </c>
      <c r="J443" s="75" t="str">
        <f>IFERROR(INDEX(入力!$BV$3:$CN$1048576,MATCH(ROW(J443)-ROW(J$3),入力!$BB$3:$BB$1048576,0),MATCH(J$3,入力!$BV$2:$CN$2,0)),"")</f>
        <v/>
      </c>
      <c r="K443" s="75" t="str">
        <f>IFERROR(INDEX(入力!$BV$3:$CN$1048576,MATCH(ROW(K443)-ROW(K$3),入力!$BB$3:$BB$1048576,0),MATCH(K$3,入力!$BV$2:$CN$2,0)),"")</f>
        <v/>
      </c>
      <c r="L443" s="75" t="str">
        <f>IFERROR(INDEX(入力!$BV$3:$CN$1048576,MATCH(ROW(L443)-ROW(L$3),入力!$BB$3:$BB$1048576,0),MATCH(L$3,入力!$BV$2:$CN$2,0)),"")</f>
        <v/>
      </c>
      <c r="M443" s="117" t="str">
        <f>IFERROR(IF(履歴検索!$A443="","",INDEX(入力!$BV$3:$CN$1048576,MATCH(ROW(M443)-ROW(M$3),入力!$BB$3:$BB$1048576,0),MATCH(M$3,入力!$BV$2:$CN$2,0))),"")</f>
        <v/>
      </c>
      <c r="N443" s="75" t="str">
        <f>IFERROR(INDEX(入力!$BV$3:$CN$1048576,MATCH(ROW(N443)-ROW(N$3),入力!$BB$3:$BB$1048576,0),MATCH(N$3,入力!$BV$2:$CN$2,0)),"")</f>
        <v/>
      </c>
      <c r="O443" s="294" t="str">
        <f>IFERROR(INDEX(入力!$CJ$3:$CN$1048576,MATCH(ROW(O443)-ROW(O$3),入力!$BB$3:$BB$1048576,0),MATCH(O$3,入力!$CJ$2:$CN$2,0)),"")</f>
        <v/>
      </c>
      <c r="P443" s="294" t="str">
        <f>IFERROR(INDEX(入力!$CJ$3:$CN$1048576,MATCH(ROW(P443)-ROW(P$3),入力!$BB$3:$BB$1048576,0),MATCH(P$3,入力!$CJ$2:$CN$2,0)),"")</f>
        <v/>
      </c>
      <c r="Q443" s="294" t="str">
        <f>IFERROR(INDEX(入力!$BV$3:$CN$1048576,MATCH(ROW(Q443)-ROW(Q$3),入力!$BB$3:$BB$1048576,0),MATCH(Q$3,入力!$BV$2:$CN$2,0)),"")</f>
        <v/>
      </c>
      <c r="R443" s="77" t="str">
        <f>IFERROR(INDEX(入力!$BV$3:$CN$1048576,MATCH(ROW(R443)-ROW(R$3),入力!$BB$3:$BB$1048576,0),MATCH(R$3,入力!$BV$2:$CN$2,0)),"")</f>
        <v/>
      </c>
      <c r="S443" s="77" t="str">
        <f>IFERROR(INDEX(入力!$BV$3:$CN$1048576,MATCH(ROW(S443)-ROW(S$3),入力!$BB$3:$BB$1048576,0),MATCH(S$3,入力!$BV$2:$CN$2,0)),"")</f>
        <v/>
      </c>
      <c r="U443" s="28" t="str">
        <f>IF(Z443="","",COUNT($Z$4:Z443))</f>
        <v/>
      </c>
      <c r="V443" s="73" t="str">
        <f t="shared" si="7"/>
        <v/>
      </c>
      <c r="W443" s="113" t="str">
        <f>IF(OR($B443="",$B443=$B444),"",SUMIF($B$4:$B443,$B443,Q$4:Q443))</f>
        <v/>
      </c>
      <c r="X443" s="113" t="str">
        <f>IF(OR($B443="",$B443=$B444),"",SUMIF($B$4:$B443,$B443,K$4:K443)-Y443)</f>
        <v/>
      </c>
      <c r="Y443" s="113" t="str">
        <f>IF(OR($B443="",$B443=$B444),"",SUMIFS(K$4:K443,B$4:B443,$B443,F$4:F443,$Y$3))</f>
        <v/>
      </c>
      <c r="Z443" s="113" t="str">
        <f>IF(OR($B443="",$B443=$B444),"",SUMIF($B$4:$B443,$B443,S$4:S443))</f>
        <v/>
      </c>
    </row>
    <row r="444" spans="1:26" ht="25.05" customHeight="1" x14ac:dyDescent="0.2">
      <c r="A444" s="133" t="str">
        <f>IF(OR(B444="",AND(B443=B444,D443=D444)),"",MAX($A$4:A443)+1)</f>
        <v/>
      </c>
      <c r="B444" s="73" t="str">
        <f>IFERROR(INDEX(入力!$BV$3:$CN$1048576,MATCH(ROW(B444)-ROW(B$3),入力!$BB$3:$BB$1048576,0),MATCH(B$3,入力!$BV$2:$CN$2,0)),"")</f>
        <v/>
      </c>
      <c r="C444" s="74" t="str">
        <f>IFERROR(INDEX(入力!$BV$3:$CN$1048576,MATCH(ROW(C444)-ROW(C$3),入力!$BB$3:$BB$1048576,0),MATCH(C$3,入力!$BV$2:$CN$2,0)),"")</f>
        <v/>
      </c>
      <c r="D444" s="75" t="str">
        <f>IFERROR(INDEX(入力!$BO$3:$BO$1048576,MATCH(ROW(D444)-ROW(D$3),入力!$BB$3:$BB$1048576,0),0),"")</f>
        <v/>
      </c>
      <c r="E444" s="74" t="str">
        <f>IFERROR(INDEX(入力!$BV$3:$CN$1048576,MATCH(ROW(E444)-ROW(E$3),入力!$BB$3:$BB$1048576,0),MATCH(E$3,入力!$BV$2:$CN$2,0)),"")</f>
        <v/>
      </c>
      <c r="F444" s="74" t="str">
        <f>IFERROR(INDEX(入力!$BV$3:$CN$1048576,MATCH(ROW(F444)-ROW(F$3),入力!$BB$3:$BB$1048576,0),MATCH(F$3,入力!$BV$2:$CN$2,0)),"")</f>
        <v/>
      </c>
      <c r="G444" s="74" t="str">
        <f>IFERROR(INDEX(入力!$BV$3:$CN$1048576,MATCH(ROW(G444)-ROW(G$3),入力!$BB$3:$BB$1048576,0),MATCH(G$3,入力!$BV$2:$CN$2,0)),"")</f>
        <v/>
      </c>
      <c r="H444" s="75" t="str">
        <f>IFERROR(INDEX(入力!$BV$3:$CN$1048576,MATCH(ROW(H444)-ROW(H$3),入力!$BB$3:$BB$1048576,0),MATCH(H$3,入力!$BV$2:$CN$2,0)),"")</f>
        <v/>
      </c>
      <c r="I444" s="76" t="str">
        <f>IFERROR(INDEX(入力!$BV$3:$CN$1048576,MATCH(ROW(I444)-ROW(I$3),入力!$BB$3:$BB$1048576,0),MATCH(I$3,入力!$BV$2:$CN$2,0)),"")</f>
        <v/>
      </c>
      <c r="J444" s="75" t="str">
        <f>IFERROR(INDEX(入力!$BV$3:$CN$1048576,MATCH(ROW(J444)-ROW(J$3),入力!$BB$3:$BB$1048576,0),MATCH(J$3,入力!$BV$2:$CN$2,0)),"")</f>
        <v/>
      </c>
      <c r="K444" s="75" t="str">
        <f>IFERROR(INDEX(入力!$BV$3:$CN$1048576,MATCH(ROW(K444)-ROW(K$3),入力!$BB$3:$BB$1048576,0),MATCH(K$3,入力!$BV$2:$CN$2,0)),"")</f>
        <v/>
      </c>
      <c r="L444" s="75" t="str">
        <f>IFERROR(INDEX(入力!$BV$3:$CN$1048576,MATCH(ROW(L444)-ROW(L$3),入力!$BB$3:$BB$1048576,0),MATCH(L$3,入力!$BV$2:$CN$2,0)),"")</f>
        <v/>
      </c>
      <c r="M444" s="117" t="str">
        <f>IFERROR(IF(履歴検索!$A444="","",INDEX(入力!$BV$3:$CN$1048576,MATCH(ROW(M444)-ROW(M$3),入力!$BB$3:$BB$1048576,0),MATCH(M$3,入力!$BV$2:$CN$2,0))),"")</f>
        <v/>
      </c>
      <c r="N444" s="75" t="str">
        <f>IFERROR(INDEX(入力!$BV$3:$CN$1048576,MATCH(ROW(N444)-ROW(N$3),入力!$BB$3:$BB$1048576,0),MATCH(N$3,入力!$BV$2:$CN$2,0)),"")</f>
        <v/>
      </c>
      <c r="O444" s="294" t="str">
        <f>IFERROR(INDEX(入力!$CJ$3:$CN$1048576,MATCH(ROW(O444)-ROW(O$3),入力!$BB$3:$BB$1048576,0),MATCH(O$3,入力!$CJ$2:$CN$2,0)),"")</f>
        <v/>
      </c>
      <c r="P444" s="294" t="str">
        <f>IFERROR(INDEX(入力!$CJ$3:$CN$1048576,MATCH(ROW(P444)-ROW(P$3),入力!$BB$3:$BB$1048576,0),MATCH(P$3,入力!$CJ$2:$CN$2,0)),"")</f>
        <v/>
      </c>
      <c r="Q444" s="294" t="str">
        <f>IFERROR(INDEX(入力!$BV$3:$CN$1048576,MATCH(ROW(Q444)-ROW(Q$3),入力!$BB$3:$BB$1048576,0),MATCH(Q$3,入力!$BV$2:$CN$2,0)),"")</f>
        <v/>
      </c>
      <c r="R444" s="77" t="str">
        <f>IFERROR(INDEX(入力!$BV$3:$CN$1048576,MATCH(ROW(R444)-ROW(R$3),入力!$BB$3:$BB$1048576,0),MATCH(R$3,入力!$BV$2:$CN$2,0)),"")</f>
        <v/>
      </c>
      <c r="S444" s="77" t="str">
        <f>IFERROR(INDEX(入力!$BV$3:$CN$1048576,MATCH(ROW(S444)-ROW(S$3),入力!$BB$3:$BB$1048576,0),MATCH(S$3,入力!$BV$2:$CN$2,0)),"")</f>
        <v/>
      </c>
      <c r="U444" s="28" t="str">
        <f>IF(Z444="","",COUNT($Z$4:Z444))</f>
        <v/>
      </c>
      <c r="V444" s="73" t="str">
        <f t="shared" si="7"/>
        <v/>
      </c>
      <c r="W444" s="113" t="str">
        <f>IF(OR($B444="",$B444=$B445),"",SUMIF($B$4:$B444,$B444,Q$4:Q444))</f>
        <v/>
      </c>
      <c r="X444" s="113" t="str">
        <f>IF(OR($B444="",$B444=$B445),"",SUMIF($B$4:$B444,$B444,K$4:K444)-Y444)</f>
        <v/>
      </c>
      <c r="Y444" s="113" t="str">
        <f>IF(OR($B444="",$B444=$B445),"",SUMIFS(K$4:K444,B$4:B444,$B444,F$4:F444,$Y$3))</f>
        <v/>
      </c>
      <c r="Z444" s="113" t="str">
        <f>IF(OR($B444="",$B444=$B445),"",SUMIF($B$4:$B444,$B444,S$4:S444))</f>
        <v/>
      </c>
    </row>
    <row r="445" spans="1:26" ht="25.05" customHeight="1" x14ac:dyDescent="0.2">
      <c r="A445" s="133" t="str">
        <f>IF(OR(B445="",AND(B444=B445,D444=D445)),"",MAX($A$4:A444)+1)</f>
        <v/>
      </c>
      <c r="B445" s="73" t="str">
        <f>IFERROR(INDEX(入力!$BV$3:$CN$1048576,MATCH(ROW(B445)-ROW(B$3),入力!$BB$3:$BB$1048576,0),MATCH(B$3,入力!$BV$2:$CN$2,0)),"")</f>
        <v/>
      </c>
      <c r="C445" s="74" t="str">
        <f>IFERROR(INDEX(入力!$BV$3:$CN$1048576,MATCH(ROW(C445)-ROW(C$3),入力!$BB$3:$BB$1048576,0),MATCH(C$3,入力!$BV$2:$CN$2,0)),"")</f>
        <v/>
      </c>
      <c r="D445" s="75" t="str">
        <f>IFERROR(INDEX(入力!$BO$3:$BO$1048576,MATCH(ROW(D445)-ROW(D$3),入力!$BB$3:$BB$1048576,0),0),"")</f>
        <v/>
      </c>
      <c r="E445" s="74" t="str">
        <f>IFERROR(INDEX(入力!$BV$3:$CN$1048576,MATCH(ROW(E445)-ROW(E$3),入力!$BB$3:$BB$1048576,0),MATCH(E$3,入力!$BV$2:$CN$2,0)),"")</f>
        <v/>
      </c>
      <c r="F445" s="74" t="str">
        <f>IFERROR(INDEX(入力!$BV$3:$CN$1048576,MATCH(ROW(F445)-ROW(F$3),入力!$BB$3:$BB$1048576,0),MATCH(F$3,入力!$BV$2:$CN$2,0)),"")</f>
        <v/>
      </c>
      <c r="G445" s="74" t="str">
        <f>IFERROR(INDEX(入力!$BV$3:$CN$1048576,MATCH(ROW(G445)-ROW(G$3),入力!$BB$3:$BB$1048576,0),MATCH(G$3,入力!$BV$2:$CN$2,0)),"")</f>
        <v/>
      </c>
      <c r="H445" s="75" t="str">
        <f>IFERROR(INDEX(入力!$BV$3:$CN$1048576,MATCH(ROW(H445)-ROW(H$3),入力!$BB$3:$BB$1048576,0),MATCH(H$3,入力!$BV$2:$CN$2,0)),"")</f>
        <v/>
      </c>
      <c r="I445" s="76" t="str">
        <f>IFERROR(INDEX(入力!$BV$3:$CN$1048576,MATCH(ROW(I445)-ROW(I$3),入力!$BB$3:$BB$1048576,0),MATCH(I$3,入力!$BV$2:$CN$2,0)),"")</f>
        <v/>
      </c>
      <c r="J445" s="75" t="str">
        <f>IFERROR(INDEX(入力!$BV$3:$CN$1048576,MATCH(ROW(J445)-ROW(J$3),入力!$BB$3:$BB$1048576,0),MATCH(J$3,入力!$BV$2:$CN$2,0)),"")</f>
        <v/>
      </c>
      <c r="K445" s="75" t="str">
        <f>IFERROR(INDEX(入力!$BV$3:$CN$1048576,MATCH(ROW(K445)-ROW(K$3),入力!$BB$3:$BB$1048576,0),MATCH(K$3,入力!$BV$2:$CN$2,0)),"")</f>
        <v/>
      </c>
      <c r="L445" s="75" t="str">
        <f>IFERROR(INDEX(入力!$BV$3:$CN$1048576,MATCH(ROW(L445)-ROW(L$3),入力!$BB$3:$BB$1048576,0),MATCH(L$3,入力!$BV$2:$CN$2,0)),"")</f>
        <v/>
      </c>
      <c r="M445" s="117" t="str">
        <f>IFERROR(IF(履歴検索!$A445="","",INDEX(入力!$BV$3:$CN$1048576,MATCH(ROW(M445)-ROW(M$3),入力!$BB$3:$BB$1048576,0),MATCH(M$3,入力!$BV$2:$CN$2,0))),"")</f>
        <v/>
      </c>
      <c r="N445" s="75" t="str">
        <f>IFERROR(INDEX(入力!$BV$3:$CN$1048576,MATCH(ROW(N445)-ROW(N$3),入力!$BB$3:$BB$1048576,0),MATCH(N$3,入力!$BV$2:$CN$2,0)),"")</f>
        <v/>
      </c>
      <c r="O445" s="294" t="str">
        <f>IFERROR(INDEX(入力!$CJ$3:$CN$1048576,MATCH(ROW(O445)-ROW(O$3),入力!$BB$3:$BB$1048576,0),MATCH(O$3,入力!$CJ$2:$CN$2,0)),"")</f>
        <v/>
      </c>
      <c r="P445" s="294" t="str">
        <f>IFERROR(INDEX(入力!$CJ$3:$CN$1048576,MATCH(ROW(P445)-ROW(P$3),入力!$BB$3:$BB$1048576,0),MATCH(P$3,入力!$CJ$2:$CN$2,0)),"")</f>
        <v/>
      </c>
      <c r="Q445" s="294" t="str">
        <f>IFERROR(INDEX(入力!$BV$3:$CN$1048576,MATCH(ROW(Q445)-ROW(Q$3),入力!$BB$3:$BB$1048576,0),MATCH(Q$3,入力!$BV$2:$CN$2,0)),"")</f>
        <v/>
      </c>
      <c r="R445" s="77" t="str">
        <f>IFERROR(INDEX(入力!$BV$3:$CN$1048576,MATCH(ROW(R445)-ROW(R$3),入力!$BB$3:$BB$1048576,0),MATCH(R$3,入力!$BV$2:$CN$2,0)),"")</f>
        <v/>
      </c>
      <c r="S445" s="77" t="str">
        <f>IFERROR(INDEX(入力!$BV$3:$CN$1048576,MATCH(ROW(S445)-ROW(S$3),入力!$BB$3:$BB$1048576,0),MATCH(S$3,入力!$BV$2:$CN$2,0)),"")</f>
        <v/>
      </c>
      <c r="U445" s="28" t="str">
        <f>IF(Z445="","",COUNT($Z$4:Z445))</f>
        <v/>
      </c>
      <c r="V445" s="73" t="str">
        <f t="shared" si="7"/>
        <v/>
      </c>
      <c r="W445" s="113" t="str">
        <f>IF(OR($B445="",$B445=$B446),"",SUMIF($B$4:$B445,$B445,Q$4:Q445))</f>
        <v/>
      </c>
      <c r="X445" s="113" t="str">
        <f>IF(OR($B445="",$B445=$B446),"",SUMIF($B$4:$B445,$B445,K$4:K445)-Y445)</f>
        <v/>
      </c>
      <c r="Y445" s="113" t="str">
        <f>IF(OR($B445="",$B445=$B446),"",SUMIFS(K$4:K445,B$4:B445,$B445,F$4:F445,$Y$3))</f>
        <v/>
      </c>
      <c r="Z445" s="113" t="str">
        <f>IF(OR($B445="",$B445=$B446),"",SUMIF($B$4:$B445,$B445,S$4:S445))</f>
        <v/>
      </c>
    </row>
    <row r="446" spans="1:26" ht="25.05" customHeight="1" x14ac:dyDescent="0.2">
      <c r="A446" s="133" t="str">
        <f>IF(OR(B446="",AND(B445=B446,D445=D446)),"",MAX($A$4:A445)+1)</f>
        <v/>
      </c>
      <c r="B446" s="73" t="str">
        <f>IFERROR(INDEX(入力!$BV$3:$CN$1048576,MATCH(ROW(B446)-ROW(B$3),入力!$BB$3:$BB$1048576,0),MATCH(B$3,入力!$BV$2:$CN$2,0)),"")</f>
        <v/>
      </c>
      <c r="C446" s="74" t="str">
        <f>IFERROR(INDEX(入力!$BV$3:$CN$1048576,MATCH(ROW(C446)-ROW(C$3),入力!$BB$3:$BB$1048576,0),MATCH(C$3,入力!$BV$2:$CN$2,0)),"")</f>
        <v/>
      </c>
      <c r="D446" s="75" t="str">
        <f>IFERROR(INDEX(入力!$BO$3:$BO$1048576,MATCH(ROW(D446)-ROW(D$3),入力!$BB$3:$BB$1048576,0),0),"")</f>
        <v/>
      </c>
      <c r="E446" s="74" t="str">
        <f>IFERROR(INDEX(入力!$BV$3:$CN$1048576,MATCH(ROW(E446)-ROW(E$3),入力!$BB$3:$BB$1048576,0),MATCH(E$3,入力!$BV$2:$CN$2,0)),"")</f>
        <v/>
      </c>
      <c r="F446" s="74" t="str">
        <f>IFERROR(INDEX(入力!$BV$3:$CN$1048576,MATCH(ROW(F446)-ROW(F$3),入力!$BB$3:$BB$1048576,0),MATCH(F$3,入力!$BV$2:$CN$2,0)),"")</f>
        <v/>
      </c>
      <c r="G446" s="74" t="str">
        <f>IFERROR(INDEX(入力!$BV$3:$CN$1048576,MATCH(ROW(G446)-ROW(G$3),入力!$BB$3:$BB$1048576,0),MATCH(G$3,入力!$BV$2:$CN$2,0)),"")</f>
        <v/>
      </c>
      <c r="H446" s="75" t="str">
        <f>IFERROR(INDEX(入力!$BV$3:$CN$1048576,MATCH(ROW(H446)-ROW(H$3),入力!$BB$3:$BB$1048576,0),MATCH(H$3,入力!$BV$2:$CN$2,0)),"")</f>
        <v/>
      </c>
      <c r="I446" s="76" t="str">
        <f>IFERROR(INDEX(入力!$BV$3:$CN$1048576,MATCH(ROW(I446)-ROW(I$3),入力!$BB$3:$BB$1048576,0),MATCH(I$3,入力!$BV$2:$CN$2,0)),"")</f>
        <v/>
      </c>
      <c r="J446" s="75" t="str">
        <f>IFERROR(INDEX(入力!$BV$3:$CN$1048576,MATCH(ROW(J446)-ROW(J$3),入力!$BB$3:$BB$1048576,0),MATCH(J$3,入力!$BV$2:$CN$2,0)),"")</f>
        <v/>
      </c>
      <c r="K446" s="75" t="str">
        <f>IFERROR(INDEX(入力!$BV$3:$CN$1048576,MATCH(ROW(K446)-ROW(K$3),入力!$BB$3:$BB$1048576,0),MATCH(K$3,入力!$BV$2:$CN$2,0)),"")</f>
        <v/>
      </c>
      <c r="L446" s="75" t="str">
        <f>IFERROR(INDEX(入力!$BV$3:$CN$1048576,MATCH(ROW(L446)-ROW(L$3),入力!$BB$3:$BB$1048576,0),MATCH(L$3,入力!$BV$2:$CN$2,0)),"")</f>
        <v/>
      </c>
      <c r="M446" s="117" t="str">
        <f>IFERROR(IF(履歴検索!$A446="","",INDEX(入力!$BV$3:$CN$1048576,MATCH(ROW(M446)-ROW(M$3),入力!$BB$3:$BB$1048576,0),MATCH(M$3,入力!$BV$2:$CN$2,0))),"")</f>
        <v/>
      </c>
      <c r="N446" s="75" t="str">
        <f>IFERROR(INDEX(入力!$BV$3:$CN$1048576,MATCH(ROW(N446)-ROW(N$3),入力!$BB$3:$BB$1048576,0),MATCH(N$3,入力!$BV$2:$CN$2,0)),"")</f>
        <v/>
      </c>
      <c r="O446" s="294" t="str">
        <f>IFERROR(INDEX(入力!$CJ$3:$CN$1048576,MATCH(ROW(O446)-ROW(O$3),入力!$BB$3:$BB$1048576,0),MATCH(O$3,入力!$CJ$2:$CN$2,0)),"")</f>
        <v/>
      </c>
      <c r="P446" s="294" t="str">
        <f>IFERROR(INDEX(入力!$CJ$3:$CN$1048576,MATCH(ROW(P446)-ROW(P$3),入力!$BB$3:$BB$1048576,0),MATCH(P$3,入力!$CJ$2:$CN$2,0)),"")</f>
        <v/>
      </c>
      <c r="Q446" s="294" t="str">
        <f>IFERROR(INDEX(入力!$BV$3:$CN$1048576,MATCH(ROW(Q446)-ROW(Q$3),入力!$BB$3:$BB$1048576,0),MATCH(Q$3,入力!$BV$2:$CN$2,0)),"")</f>
        <v/>
      </c>
      <c r="R446" s="77" t="str">
        <f>IFERROR(INDEX(入力!$BV$3:$CN$1048576,MATCH(ROW(R446)-ROW(R$3),入力!$BB$3:$BB$1048576,0),MATCH(R$3,入力!$BV$2:$CN$2,0)),"")</f>
        <v/>
      </c>
      <c r="S446" s="77" t="str">
        <f>IFERROR(INDEX(入力!$BV$3:$CN$1048576,MATCH(ROW(S446)-ROW(S$3),入力!$BB$3:$BB$1048576,0),MATCH(S$3,入力!$BV$2:$CN$2,0)),"")</f>
        <v/>
      </c>
      <c r="U446" s="28" t="str">
        <f>IF(Z446="","",COUNT($Z$4:Z446))</f>
        <v/>
      </c>
      <c r="V446" s="73" t="str">
        <f t="shared" si="7"/>
        <v/>
      </c>
      <c r="W446" s="113" t="str">
        <f>IF(OR($B446="",$B446=$B447),"",SUMIF($B$4:$B446,$B446,Q$4:Q446))</f>
        <v/>
      </c>
      <c r="X446" s="113" t="str">
        <f>IF(OR($B446="",$B446=$B447),"",SUMIF($B$4:$B446,$B446,K$4:K446)-Y446)</f>
        <v/>
      </c>
      <c r="Y446" s="113" t="str">
        <f>IF(OR($B446="",$B446=$B447),"",SUMIFS(K$4:K446,B$4:B446,$B446,F$4:F446,$Y$3))</f>
        <v/>
      </c>
      <c r="Z446" s="113" t="str">
        <f>IF(OR($B446="",$B446=$B447),"",SUMIF($B$4:$B446,$B446,S$4:S446))</f>
        <v/>
      </c>
    </row>
    <row r="447" spans="1:26" ht="25.05" customHeight="1" x14ac:dyDescent="0.2">
      <c r="A447" s="133" t="str">
        <f>IF(OR(B447="",AND(B446=B447,D446=D447)),"",MAX($A$4:A446)+1)</f>
        <v/>
      </c>
      <c r="B447" s="73" t="str">
        <f>IFERROR(INDEX(入力!$BV$3:$CN$1048576,MATCH(ROW(B447)-ROW(B$3),入力!$BB$3:$BB$1048576,0),MATCH(B$3,入力!$BV$2:$CN$2,0)),"")</f>
        <v/>
      </c>
      <c r="C447" s="74" t="str">
        <f>IFERROR(INDEX(入力!$BV$3:$CN$1048576,MATCH(ROW(C447)-ROW(C$3),入力!$BB$3:$BB$1048576,0),MATCH(C$3,入力!$BV$2:$CN$2,0)),"")</f>
        <v/>
      </c>
      <c r="D447" s="75" t="str">
        <f>IFERROR(INDEX(入力!$BO$3:$BO$1048576,MATCH(ROW(D447)-ROW(D$3),入力!$BB$3:$BB$1048576,0),0),"")</f>
        <v/>
      </c>
      <c r="E447" s="74" t="str">
        <f>IFERROR(INDEX(入力!$BV$3:$CN$1048576,MATCH(ROW(E447)-ROW(E$3),入力!$BB$3:$BB$1048576,0),MATCH(E$3,入力!$BV$2:$CN$2,0)),"")</f>
        <v/>
      </c>
      <c r="F447" s="74" t="str">
        <f>IFERROR(INDEX(入力!$BV$3:$CN$1048576,MATCH(ROW(F447)-ROW(F$3),入力!$BB$3:$BB$1048576,0),MATCH(F$3,入力!$BV$2:$CN$2,0)),"")</f>
        <v/>
      </c>
      <c r="G447" s="74" t="str">
        <f>IFERROR(INDEX(入力!$BV$3:$CN$1048576,MATCH(ROW(G447)-ROW(G$3),入力!$BB$3:$BB$1048576,0),MATCH(G$3,入力!$BV$2:$CN$2,0)),"")</f>
        <v/>
      </c>
      <c r="H447" s="75" t="str">
        <f>IFERROR(INDEX(入力!$BV$3:$CN$1048576,MATCH(ROW(H447)-ROW(H$3),入力!$BB$3:$BB$1048576,0),MATCH(H$3,入力!$BV$2:$CN$2,0)),"")</f>
        <v/>
      </c>
      <c r="I447" s="76" t="str">
        <f>IFERROR(INDEX(入力!$BV$3:$CN$1048576,MATCH(ROW(I447)-ROW(I$3),入力!$BB$3:$BB$1048576,0),MATCH(I$3,入力!$BV$2:$CN$2,0)),"")</f>
        <v/>
      </c>
      <c r="J447" s="75" t="str">
        <f>IFERROR(INDEX(入力!$BV$3:$CN$1048576,MATCH(ROW(J447)-ROW(J$3),入力!$BB$3:$BB$1048576,0),MATCH(J$3,入力!$BV$2:$CN$2,0)),"")</f>
        <v/>
      </c>
      <c r="K447" s="75" t="str">
        <f>IFERROR(INDEX(入力!$BV$3:$CN$1048576,MATCH(ROW(K447)-ROW(K$3),入力!$BB$3:$BB$1048576,0),MATCH(K$3,入力!$BV$2:$CN$2,0)),"")</f>
        <v/>
      </c>
      <c r="L447" s="75" t="str">
        <f>IFERROR(INDEX(入力!$BV$3:$CN$1048576,MATCH(ROW(L447)-ROW(L$3),入力!$BB$3:$BB$1048576,0),MATCH(L$3,入力!$BV$2:$CN$2,0)),"")</f>
        <v/>
      </c>
      <c r="M447" s="117" t="str">
        <f>IFERROR(IF(履歴検索!$A447="","",INDEX(入力!$BV$3:$CN$1048576,MATCH(ROW(M447)-ROW(M$3),入力!$BB$3:$BB$1048576,0),MATCH(M$3,入力!$BV$2:$CN$2,0))),"")</f>
        <v/>
      </c>
      <c r="N447" s="75" t="str">
        <f>IFERROR(INDEX(入力!$BV$3:$CN$1048576,MATCH(ROW(N447)-ROW(N$3),入力!$BB$3:$BB$1048576,0),MATCH(N$3,入力!$BV$2:$CN$2,0)),"")</f>
        <v/>
      </c>
      <c r="O447" s="294" t="str">
        <f>IFERROR(INDEX(入力!$CJ$3:$CN$1048576,MATCH(ROW(O447)-ROW(O$3),入力!$BB$3:$BB$1048576,0),MATCH(O$3,入力!$CJ$2:$CN$2,0)),"")</f>
        <v/>
      </c>
      <c r="P447" s="294" t="str">
        <f>IFERROR(INDEX(入力!$CJ$3:$CN$1048576,MATCH(ROW(P447)-ROW(P$3),入力!$BB$3:$BB$1048576,0),MATCH(P$3,入力!$CJ$2:$CN$2,0)),"")</f>
        <v/>
      </c>
      <c r="Q447" s="294" t="str">
        <f>IFERROR(INDEX(入力!$BV$3:$CN$1048576,MATCH(ROW(Q447)-ROW(Q$3),入力!$BB$3:$BB$1048576,0),MATCH(Q$3,入力!$BV$2:$CN$2,0)),"")</f>
        <v/>
      </c>
      <c r="R447" s="77" t="str">
        <f>IFERROR(INDEX(入力!$BV$3:$CN$1048576,MATCH(ROW(R447)-ROW(R$3),入力!$BB$3:$BB$1048576,0),MATCH(R$3,入力!$BV$2:$CN$2,0)),"")</f>
        <v/>
      </c>
      <c r="S447" s="77" t="str">
        <f>IFERROR(INDEX(入力!$BV$3:$CN$1048576,MATCH(ROW(S447)-ROW(S$3),入力!$BB$3:$BB$1048576,0),MATCH(S$3,入力!$BV$2:$CN$2,0)),"")</f>
        <v/>
      </c>
      <c r="U447" s="28" t="str">
        <f>IF(Z447="","",COUNT($Z$4:Z447))</f>
        <v/>
      </c>
      <c r="V447" s="73" t="str">
        <f t="shared" si="7"/>
        <v/>
      </c>
      <c r="W447" s="113" t="str">
        <f>IF(OR($B447="",$B447=$B448),"",SUMIF($B$4:$B447,$B447,Q$4:Q447))</f>
        <v/>
      </c>
      <c r="X447" s="113" t="str">
        <f>IF(OR($B447="",$B447=$B448),"",SUMIF($B$4:$B447,$B447,K$4:K447)-Y447)</f>
        <v/>
      </c>
      <c r="Y447" s="113" t="str">
        <f>IF(OR($B447="",$B447=$B448),"",SUMIFS(K$4:K447,B$4:B447,$B447,F$4:F447,$Y$3))</f>
        <v/>
      </c>
      <c r="Z447" s="113" t="str">
        <f>IF(OR($B447="",$B447=$B448),"",SUMIF($B$4:$B447,$B447,S$4:S447))</f>
        <v/>
      </c>
    </row>
    <row r="448" spans="1:26" ht="25.05" customHeight="1" x14ac:dyDescent="0.2">
      <c r="A448" s="133" t="str">
        <f>IF(OR(B448="",AND(B447=B448,D447=D448)),"",MAX($A$4:A447)+1)</f>
        <v/>
      </c>
      <c r="B448" s="73" t="str">
        <f>IFERROR(INDEX(入力!$BV$3:$CN$1048576,MATCH(ROW(B448)-ROW(B$3),入力!$BB$3:$BB$1048576,0),MATCH(B$3,入力!$BV$2:$CN$2,0)),"")</f>
        <v/>
      </c>
      <c r="C448" s="74" t="str">
        <f>IFERROR(INDEX(入力!$BV$3:$CN$1048576,MATCH(ROW(C448)-ROW(C$3),入力!$BB$3:$BB$1048576,0),MATCH(C$3,入力!$BV$2:$CN$2,0)),"")</f>
        <v/>
      </c>
      <c r="D448" s="75" t="str">
        <f>IFERROR(INDEX(入力!$BO$3:$BO$1048576,MATCH(ROW(D448)-ROW(D$3),入力!$BB$3:$BB$1048576,0),0),"")</f>
        <v/>
      </c>
      <c r="E448" s="74" t="str">
        <f>IFERROR(INDEX(入力!$BV$3:$CN$1048576,MATCH(ROW(E448)-ROW(E$3),入力!$BB$3:$BB$1048576,0),MATCH(E$3,入力!$BV$2:$CN$2,0)),"")</f>
        <v/>
      </c>
      <c r="F448" s="74" t="str">
        <f>IFERROR(INDEX(入力!$BV$3:$CN$1048576,MATCH(ROW(F448)-ROW(F$3),入力!$BB$3:$BB$1048576,0),MATCH(F$3,入力!$BV$2:$CN$2,0)),"")</f>
        <v/>
      </c>
      <c r="G448" s="74" t="str">
        <f>IFERROR(INDEX(入力!$BV$3:$CN$1048576,MATCH(ROW(G448)-ROW(G$3),入力!$BB$3:$BB$1048576,0),MATCH(G$3,入力!$BV$2:$CN$2,0)),"")</f>
        <v/>
      </c>
      <c r="H448" s="75" t="str">
        <f>IFERROR(INDEX(入力!$BV$3:$CN$1048576,MATCH(ROW(H448)-ROW(H$3),入力!$BB$3:$BB$1048576,0),MATCH(H$3,入力!$BV$2:$CN$2,0)),"")</f>
        <v/>
      </c>
      <c r="I448" s="76" t="str">
        <f>IFERROR(INDEX(入力!$BV$3:$CN$1048576,MATCH(ROW(I448)-ROW(I$3),入力!$BB$3:$BB$1048576,0),MATCH(I$3,入力!$BV$2:$CN$2,0)),"")</f>
        <v/>
      </c>
      <c r="J448" s="75" t="str">
        <f>IFERROR(INDEX(入力!$BV$3:$CN$1048576,MATCH(ROW(J448)-ROW(J$3),入力!$BB$3:$BB$1048576,0),MATCH(J$3,入力!$BV$2:$CN$2,0)),"")</f>
        <v/>
      </c>
      <c r="K448" s="75" t="str">
        <f>IFERROR(INDEX(入力!$BV$3:$CN$1048576,MATCH(ROW(K448)-ROW(K$3),入力!$BB$3:$BB$1048576,0),MATCH(K$3,入力!$BV$2:$CN$2,0)),"")</f>
        <v/>
      </c>
      <c r="L448" s="75" t="str">
        <f>IFERROR(INDEX(入力!$BV$3:$CN$1048576,MATCH(ROW(L448)-ROW(L$3),入力!$BB$3:$BB$1048576,0),MATCH(L$3,入力!$BV$2:$CN$2,0)),"")</f>
        <v/>
      </c>
      <c r="M448" s="117" t="str">
        <f>IFERROR(IF(履歴検索!$A448="","",INDEX(入力!$BV$3:$CN$1048576,MATCH(ROW(M448)-ROW(M$3),入力!$BB$3:$BB$1048576,0),MATCH(M$3,入力!$BV$2:$CN$2,0))),"")</f>
        <v/>
      </c>
      <c r="N448" s="75" t="str">
        <f>IFERROR(INDEX(入力!$BV$3:$CN$1048576,MATCH(ROW(N448)-ROW(N$3),入力!$BB$3:$BB$1048576,0),MATCH(N$3,入力!$BV$2:$CN$2,0)),"")</f>
        <v/>
      </c>
      <c r="O448" s="294" t="str">
        <f>IFERROR(INDEX(入力!$CJ$3:$CN$1048576,MATCH(ROW(O448)-ROW(O$3),入力!$BB$3:$BB$1048576,0),MATCH(O$3,入力!$CJ$2:$CN$2,0)),"")</f>
        <v/>
      </c>
      <c r="P448" s="294" t="str">
        <f>IFERROR(INDEX(入力!$CJ$3:$CN$1048576,MATCH(ROW(P448)-ROW(P$3),入力!$BB$3:$BB$1048576,0),MATCH(P$3,入力!$CJ$2:$CN$2,0)),"")</f>
        <v/>
      </c>
      <c r="Q448" s="294" t="str">
        <f>IFERROR(INDEX(入力!$BV$3:$CN$1048576,MATCH(ROW(Q448)-ROW(Q$3),入力!$BB$3:$BB$1048576,0),MATCH(Q$3,入力!$BV$2:$CN$2,0)),"")</f>
        <v/>
      </c>
      <c r="R448" s="77" t="str">
        <f>IFERROR(INDEX(入力!$BV$3:$CN$1048576,MATCH(ROW(R448)-ROW(R$3),入力!$BB$3:$BB$1048576,0),MATCH(R$3,入力!$BV$2:$CN$2,0)),"")</f>
        <v/>
      </c>
      <c r="S448" s="77" t="str">
        <f>IFERROR(INDEX(入力!$BV$3:$CN$1048576,MATCH(ROW(S448)-ROW(S$3),入力!$BB$3:$BB$1048576,0),MATCH(S$3,入力!$BV$2:$CN$2,0)),"")</f>
        <v/>
      </c>
      <c r="U448" s="28" t="str">
        <f>IF(Z448="","",COUNT($Z$4:Z448))</f>
        <v/>
      </c>
      <c r="V448" s="73" t="str">
        <f t="shared" si="7"/>
        <v/>
      </c>
      <c r="W448" s="113" t="str">
        <f>IF(OR($B448="",$B448=$B449),"",SUMIF($B$4:$B448,$B448,Q$4:Q448))</f>
        <v/>
      </c>
      <c r="X448" s="113" t="str">
        <f>IF(OR($B448="",$B448=$B449),"",SUMIF($B$4:$B448,$B448,K$4:K448)-Y448)</f>
        <v/>
      </c>
      <c r="Y448" s="113" t="str">
        <f>IF(OR($B448="",$B448=$B449),"",SUMIFS(K$4:K448,B$4:B448,$B448,F$4:F448,$Y$3))</f>
        <v/>
      </c>
      <c r="Z448" s="113" t="str">
        <f>IF(OR($B448="",$B448=$B449),"",SUMIF($B$4:$B448,$B448,S$4:S448))</f>
        <v/>
      </c>
    </row>
    <row r="449" spans="1:26" ht="25.05" customHeight="1" x14ac:dyDescent="0.2">
      <c r="A449" s="133" t="str">
        <f>IF(OR(B449="",AND(B448=B449,D448=D449)),"",MAX($A$4:A448)+1)</f>
        <v/>
      </c>
      <c r="B449" s="73" t="str">
        <f>IFERROR(INDEX(入力!$BV$3:$CN$1048576,MATCH(ROW(B449)-ROW(B$3),入力!$BB$3:$BB$1048576,0),MATCH(B$3,入力!$BV$2:$CN$2,0)),"")</f>
        <v/>
      </c>
      <c r="C449" s="74" t="str">
        <f>IFERROR(INDEX(入力!$BV$3:$CN$1048576,MATCH(ROW(C449)-ROW(C$3),入力!$BB$3:$BB$1048576,0),MATCH(C$3,入力!$BV$2:$CN$2,0)),"")</f>
        <v/>
      </c>
      <c r="D449" s="75" t="str">
        <f>IFERROR(INDEX(入力!$BO$3:$BO$1048576,MATCH(ROW(D449)-ROW(D$3),入力!$BB$3:$BB$1048576,0),0),"")</f>
        <v/>
      </c>
      <c r="E449" s="74" t="str">
        <f>IFERROR(INDEX(入力!$BV$3:$CN$1048576,MATCH(ROW(E449)-ROW(E$3),入力!$BB$3:$BB$1048576,0),MATCH(E$3,入力!$BV$2:$CN$2,0)),"")</f>
        <v/>
      </c>
      <c r="F449" s="74" t="str">
        <f>IFERROR(INDEX(入力!$BV$3:$CN$1048576,MATCH(ROW(F449)-ROW(F$3),入力!$BB$3:$BB$1048576,0),MATCH(F$3,入力!$BV$2:$CN$2,0)),"")</f>
        <v/>
      </c>
      <c r="G449" s="74" t="str">
        <f>IFERROR(INDEX(入力!$BV$3:$CN$1048576,MATCH(ROW(G449)-ROW(G$3),入力!$BB$3:$BB$1048576,0),MATCH(G$3,入力!$BV$2:$CN$2,0)),"")</f>
        <v/>
      </c>
      <c r="H449" s="75" t="str">
        <f>IFERROR(INDEX(入力!$BV$3:$CN$1048576,MATCH(ROW(H449)-ROW(H$3),入力!$BB$3:$BB$1048576,0),MATCH(H$3,入力!$BV$2:$CN$2,0)),"")</f>
        <v/>
      </c>
      <c r="I449" s="76" t="str">
        <f>IFERROR(INDEX(入力!$BV$3:$CN$1048576,MATCH(ROW(I449)-ROW(I$3),入力!$BB$3:$BB$1048576,0),MATCH(I$3,入力!$BV$2:$CN$2,0)),"")</f>
        <v/>
      </c>
      <c r="J449" s="75" t="str">
        <f>IFERROR(INDEX(入力!$BV$3:$CN$1048576,MATCH(ROW(J449)-ROW(J$3),入力!$BB$3:$BB$1048576,0),MATCH(J$3,入力!$BV$2:$CN$2,0)),"")</f>
        <v/>
      </c>
      <c r="K449" s="75" t="str">
        <f>IFERROR(INDEX(入力!$BV$3:$CN$1048576,MATCH(ROW(K449)-ROW(K$3),入力!$BB$3:$BB$1048576,0),MATCH(K$3,入力!$BV$2:$CN$2,0)),"")</f>
        <v/>
      </c>
      <c r="L449" s="75" t="str">
        <f>IFERROR(INDEX(入力!$BV$3:$CN$1048576,MATCH(ROW(L449)-ROW(L$3),入力!$BB$3:$BB$1048576,0),MATCH(L$3,入力!$BV$2:$CN$2,0)),"")</f>
        <v/>
      </c>
      <c r="M449" s="117" t="str">
        <f>IFERROR(IF(履歴検索!$A449="","",INDEX(入力!$BV$3:$CN$1048576,MATCH(ROW(M449)-ROW(M$3),入力!$BB$3:$BB$1048576,0),MATCH(M$3,入力!$BV$2:$CN$2,0))),"")</f>
        <v/>
      </c>
      <c r="N449" s="75" t="str">
        <f>IFERROR(INDEX(入力!$BV$3:$CN$1048576,MATCH(ROW(N449)-ROW(N$3),入力!$BB$3:$BB$1048576,0),MATCH(N$3,入力!$BV$2:$CN$2,0)),"")</f>
        <v/>
      </c>
      <c r="O449" s="294" t="str">
        <f>IFERROR(INDEX(入力!$CJ$3:$CN$1048576,MATCH(ROW(O449)-ROW(O$3),入力!$BB$3:$BB$1048576,0),MATCH(O$3,入力!$CJ$2:$CN$2,0)),"")</f>
        <v/>
      </c>
      <c r="P449" s="294" t="str">
        <f>IFERROR(INDEX(入力!$CJ$3:$CN$1048576,MATCH(ROW(P449)-ROW(P$3),入力!$BB$3:$BB$1048576,0),MATCH(P$3,入力!$CJ$2:$CN$2,0)),"")</f>
        <v/>
      </c>
      <c r="Q449" s="294" t="str">
        <f>IFERROR(INDEX(入力!$BV$3:$CN$1048576,MATCH(ROW(Q449)-ROW(Q$3),入力!$BB$3:$BB$1048576,0),MATCH(Q$3,入力!$BV$2:$CN$2,0)),"")</f>
        <v/>
      </c>
      <c r="R449" s="77" t="str">
        <f>IFERROR(INDEX(入力!$BV$3:$CN$1048576,MATCH(ROW(R449)-ROW(R$3),入力!$BB$3:$BB$1048576,0),MATCH(R$3,入力!$BV$2:$CN$2,0)),"")</f>
        <v/>
      </c>
      <c r="S449" s="77" t="str">
        <f>IFERROR(INDEX(入力!$BV$3:$CN$1048576,MATCH(ROW(S449)-ROW(S$3),入力!$BB$3:$BB$1048576,0),MATCH(S$3,入力!$BV$2:$CN$2,0)),"")</f>
        <v/>
      </c>
      <c r="U449" s="28" t="str">
        <f>IF(Z449="","",COUNT($Z$4:Z449))</f>
        <v/>
      </c>
      <c r="V449" s="73" t="str">
        <f t="shared" si="7"/>
        <v/>
      </c>
      <c r="W449" s="113" t="str">
        <f>IF(OR($B449="",$B449=$B450),"",SUMIF($B$4:$B449,$B449,Q$4:Q449))</f>
        <v/>
      </c>
      <c r="X449" s="113" t="str">
        <f>IF(OR($B449="",$B449=$B450),"",SUMIF($B$4:$B449,$B449,K$4:K449)-Y449)</f>
        <v/>
      </c>
      <c r="Y449" s="113" t="str">
        <f>IF(OR($B449="",$B449=$B450),"",SUMIFS(K$4:K449,B$4:B449,$B449,F$4:F449,$Y$3))</f>
        <v/>
      </c>
      <c r="Z449" s="113" t="str">
        <f>IF(OR($B449="",$B449=$B450),"",SUMIF($B$4:$B449,$B449,S$4:S449))</f>
        <v/>
      </c>
    </row>
    <row r="450" spans="1:26" ht="25.05" customHeight="1" x14ac:dyDescent="0.2">
      <c r="A450" s="133" t="str">
        <f>IF(OR(B450="",AND(B449=B450,D449=D450)),"",MAX($A$4:A449)+1)</f>
        <v/>
      </c>
      <c r="B450" s="73" t="str">
        <f>IFERROR(INDEX(入力!$BV$3:$CN$1048576,MATCH(ROW(B450)-ROW(B$3),入力!$BB$3:$BB$1048576,0),MATCH(B$3,入力!$BV$2:$CN$2,0)),"")</f>
        <v/>
      </c>
      <c r="C450" s="74" t="str">
        <f>IFERROR(INDEX(入力!$BV$3:$CN$1048576,MATCH(ROW(C450)-ROW(C$3),入力!$BB$3:$BB$1048576,0),MATCH(C$3,入力!$BV$2:$CN$2,0)),"")</f>
        <v/>
      </c>
      <c r="D450" s="75" t="str">
        <f>IFERROR(INDEX(入力!$BO$3:$BO$1048576,MATCH(ROW(D450)-ROW(D$3),入力!$BB$3:$BB$1048576,0),0),"")</f>
        <v/>
      </c>
      <c r="E450" s="74" t="str">
        <f>IFERROR(INDEX(入力!$BV$3:$CN$1048576,MATCH(ROW(E450)-ROW(E$3),入力!$BB$3:$BB$1048576,0),MATCH(E$3,入力!$BV$2:$CN$2,0)),"")</f>
        <v/>
      </c>
      <c r="F450" s="74" t="str">
        <f>IFERROR(INDEX(入力!$BV$3:$CN$1048576,MATCH(ROW(F450)-ROW(F$3),入力!$BB$3:$BB$1048576,0),MATCH(F$3,入力!$BV$2:$CN$2,0)),"")</f>
        <v/>
      </c>
      <c r="G450" s="74" t="str">
        <f>IFERROR(INDEX(入力!$BV$3:$CN$1048576,MATCH(ROW(G450)-ROW(G$3),入力!$BB$3:$BB$1048576,0),MATCH(G$3,入力!$BV$2:$CN$2,0)),"")</f>
        <v/>
      </c>
      <c r="H450" s="75" t="str">
        <f>IFERROR(INDEX(入力!$BV$3:$CN$1048576,MATCH(ROW(H450)-ROW(H$3),入力!$BB$3:$BB$1048576,0),MATCH(H$3,入力!$BV$2:$CN$2,0)),"")</f>
        <v/>
      </c>
      <c r="I450" s="76" t="str">
        <f>IFERROR(INDEX(入力!$BV$3:$CN$1048576,MATCH(ROW(I450)-ROW(I$3),入力!$BB$3:$BB$1048576,0),MATCH(I$3,入力!$BV$2:$CN$2,0)),"")</f>
        <v/>
      </c>
      <c r="J450" s="75" t="str">
        <f>IFERROR(INDEX(入力!$BV$3:$CN$1048576,MATCH(ROW(J450)-ROW(J$3),入力!$BB$3:$BB$1048576,0),MATCH(J$3,入力!$BV$2:$CN$2,0)),"")</f>
        <v/>
      </c>
      <c r="K450" s="75" t="str">
        <f>IFERROR(INDEX(入力!$BV$3:$CN$1048576,MATCH(ROW(K450)-ROW(K$3),入力!$BB$3:$BB$1048576,0),MATCH(K$3,入力!$BV$2:$CN$2,0)),"")</f>
        <v/>
      </c>
      <c r="L450" s="75" t="str">
        <f>IFERROR(INDEX(入力!$BV$3:$CN$1048576,MATCH(ROW(L450)-ROW(L$3),入力!$BB$3:$BB$1048576,0),MATCH(L$3,入力!$BV$2:$CN$2,0)),"")</f>
        <v/>
      </c>
      <c r="M450" s="117" t="str">
        <f>IFERROR(IF(履歴検索!$A450="","",INDEX(入力!$BV$3:$CN$1048576,MATCH(ROW(M450)-ROW(M$3),入力!$BB$3:$BB$1048576,0),MATCH(M$3,入力!$BV$2:$CN$2,0))),"")</f>
        <v/>
      </c>
      <c r="N450" s="75" t="str">
        <f>IFERROR(INDEX(入力!$BV$3:$CN$1048576,MATCH(ROW(N450)-ROW(N$3),入力!$BB$3:$BB$1048576,0),MATCH(N$3,入力!$BV$2:$CN$2,0)),"")</f>
        <v/>
      </c>
      <c r="O450" s="294" t="str">
        <f>IFERROR(INDEX(入力!$CJ$3:$CN$1048576,MATCH(ROW(O450)-ROW(O$3),入力!$BB$3:$BB$1048576,0),MATCH(O$3,入力!$CJ$2:$CN$2,0)),"")</f>
        <v/>
      </c>
      <c r="P450" s="294" t="str">
        <f>IFERROR(INDEX(入力!$CJ$3:$CN$1048576,MATCH(ROW(P450)-ROW(P$3),入力!$BB$3:$BB$1048576,0),MATCH(P$3,入力!$CJ$2:$CN$2,0)),"")</f>
        <v/>
      </c>
      <c r="Q450" s="294" t="str">
        <f>IFERROR(INDEX(入力!$BV$3:$CN$1048576,MATCH(ROW(Q450)-ROW(Q$3),入力!$BB$3:$BB$1048576,0),MATCH(Q$3,入力!$BV$2:$CN$2,0)),"")</f>
        <v/>
      </c>
      <c r="R450" s="77" t="str">
        <f>IFERROR(INDEX(入力!$BV$3:$CN$1048576,MATCH(ROW(R450)-ROW(R$3),入力!$BB$3:$BB$1048576,0),MATCH(R$3,入力!$BV$2:$CN$2,0)),"")</f>
        <v/>
      </c>
      <c r="S450" s="77" t="str">
        <f>IFERROR(INDEX(入力!$BV$3:$CN$1048576,MATCH(ROW(S450)-ROW(S$3),入力!$BB$3:$BB$1048576,0),MATCH(S$3,入力!$BV$2:$CN$2,0)),"")</f>
        <v/>
      </c>
      <c r="U450" s="28" t="str">
        <f>IF(Z450="","",COUNT($Z$4:Z450))</f>
        <v/>
      </c>
      <c r="V450" s="73" t="str">
        <f t="shared" si="7"/>
        <v/>
      </c>
      <c r="W450" s="113" t="str">
        <f>IF(OR($B450="",$B450=$B451),"",SUMIF($B$4:$B450,$B450,Q$4:Q450))</f>
        <v/>
      </c>
      <c r="X450" s="113" t="str">
        <f>IF(OR($B450="",$B450=$B451),"",SUMIF($B$4:$B450,$B450,K$4:K450)-Y450)</f>
        <v/>
      </c>
      <c r="Y450" s="113" t="str">
        <f>IF(OR($B450="",$B450=$B451),"",SUMIFS(K$4:K450,B$4:B450,$B450,F$4:F450,$Y$3))</f>
        <v/>
      </c>
      <c r="Z450" s="113" t="str">
        <f>IF(OR($B450="",$B450=$B451),"",SUMIF($B$4:$B450,$B450,S$4:S450))</f>
        <v/>
      </c>
    </row>
    <row r="451" spans="1:26" ht="25.05" customHeight="1" x14ac:dyDescent="0.2">
      <c r="A451" s="133" t="str">
        <f>IF(OR(B451="",AND(B450=B451,D450=D451)),"",MAX($A$4:A450)+1)</f>
        <v/>
      </c>
      <c r="B451" s="73" t="str">
        <f>IFERROR(INDEX(入力!$BV$3:$CN$1048576,MATCH(ROW(B451)-ROW(B$3),入力!$BB$3:$BB$1048576,0),MATCH(B$3,入力!$BV$2:$CN$2,0)),"")</f>
        <v/>
      </c>
      <c r="C451" s="74" t="str">
        <f>IFERROR(INDEX(入力!$BV$3:$CN$1048576,MATCH(ROW(C451)-ROW(C$3),入力!$BB$3:$BB$1048576,0),MATCH(C$3,入力!$BV$2:$CN$2,0)),"")</f>
        <v/>
      </c>
      <c r="D451" s="75" t="str">
        <f>IFERROR(INDEX(入力!$BO$3:$BO$1048576,MATCH(ROW(D451)-ROW(D$3),入力!$BB$3:$BB$1048576,0),0),"")</f>
        <v/>
      </c>
      <c r="E451" s="74" t="str">
        <f>IFERROR(INDEX(入力!$BV$3:$CN$1048576,MATCH(ROW(E451)-ROW(E$3),入力!$BB$3:$BB$1048576,0),MATCH(E$3,入力!$BV$2:$CN$2,0)),"")</f>
        <v/>
      </c>
      <c r="F451" s="74" t="str">
        <f>IFERROR(INDEX(入力!$BV$3:$CN$1048576,MATCH(ROW(F451)-ROW(F$3),入力!$BB$3:$BB$1048576,0),MATCH(F$3,入力!$BV$2:$CN$2,0)),"")</f>
        <v/>
      </c>
      <c r="G451" s="74" t="str">
        <f>IFERROR(INDEX(入力!$BV$3:$CN$1048576,MATCH(ROW(G451)-ROW(G$3),入力!$BB$3:$BB$1048576,0),MATCH(G$3,入力!$BV$2:$CN$2,0)),"")</f>
        <v/>
      </c>
      <c r="H451" s="75" t="str">
        <f>IFERROR(INDEX(入力!$BV$3:$CN$1048576,MATCH(ROW(H451)-ROW(H$3),入力!$BB$3:$BB$1048576,0),MATCH(H$3,入力!$BV$2:$CN$2,0)),"")</f>
        <v/>
      </c>
      <c r="I451" s="76" t="str">
        <f>IFERROR(INDEX(入力!$BV$3:$CN$1048576,MATCH(ROW(I451)-ROW(I$3),入力!$BB$3:$BB$1048576,0),MATCH(I$3,入力!$BV$2:$CN$2,0)),"")</f>
        <v/>
      </c>
      <c r="J451" s="75" t="str">
        <f>IFERROR(INDEX(入力!$BV$3:$CN$1048576,MATCH(ROW(J451)-ROW(J$3),入力!$BB$3:$BB$1048576,0),MATCH(J$3,入力!$BV$2:$CN$2,0)),"")</f>
        <v/>
      </c>
      <c r="K451" s="75" t="str">
        <f>IFERROR(INDEX(入力!$BV$3:$CN$1048576,MATCH(ROW(K451)-ROW(K$3),入力!$BB$3:$BB$1048576,0),MATCH(K$3,入力!$BV$2:$CN$2,0)),"")</f>
        <v/>
      </c>
      <c r="L451" s="75" t="str">
        <f>IFERROR(INDEX(入力!$BV$3:$CN$1048576,MATCH(ROW(L451)-ROW(L$3),入力!$BB$3:$BB$1048576,0),MATCH(L$3,入力!$BV$2:$CN$2,0)),"")</f>
        <v/>
      </c>
      <c r="M451" s="117" t="str">
        <f>IFERROR(IF(履歴検索!$A451="","",INDEX(入力!$BV$3:$CN$1048576,MATCH(ROW(M451)-ROW(M$3),入力!$BB$3:$BB$1048576,0),MATCH(M$3,入力!$BV$2:$CN$2,0))),"")</f>
        <v/>
      </c>
      <c r="N451" s="75" t="str">
        <f>IFERROR(INDEX(入力!$BV$3:$CN$1048576,MATCH(ROW(N451)-ROW(N$3),入力!$BB$3:$BB$1048576,0),MATCH(N$3,入力!$BV$2:$CN$2,0)),"")</f>
        <v/>
      </c>
      <c r="O451" s="294" t="str">
        <f>IFERROR(INDEX(入力!$CJ$3:$CN$1048576,MATCH(ROW(O451)-ROW(O$3),入力!$BB$3:$BB$1048576,0),MATCH(O$3,入力!$CJ$2:$CN$2,0)),"")</f>
        <v/>
      </c>
      <c r="P451" s="294" t="str">
        <f>IFERROR(INDEX(入力!$CJ$3:$CN$1048576,MATCH(ROW(P451)-ROW(P$3),入力!$BB$3:$BB$1048576,0),MATCH(P$3,入力!$CJ$2:$CN$2,0)),"")</f>
        <v/>
      </c>
      <c r="Q451" s="294" t="str">
        <f>IFERROR(INDEX(入力!$BV$3:$CN$1048576,MATCH(ROW(Q451)-ROW(Q$3),入力!$BB$3:$BB$1048576,0),MATCH(Q$3,入力!$BV$2:$CN$2,0)),"")</f>
        <v/>
      </c>
      <c r="R451" s="77" t="str">
        <f>IFERROR(INDEX(入力!$BV$3:$CN$1048576,MATCH(ROW(R451)-ROW(R$3),入力!$BB$3:$BB$1048576,0),MATCH(R$3,入力!$BV$2:$CN$2,0)),"")</f>
        <v/>
      </c>
      <c r="S451" s="77" t="str">
        <f>IFERROR(INDEX(入力!$BV$3:$CN$1048576,MATCH(ROW(S451)-ROW(S$3),入力!$BB$3:$BB$1048576,0),MATCH(S$3,入力!$BV$2:$CN$2,0)),"")</f>
        <v/>
      </c>
      <c r="U451" s="28" t="str">
        <f>IF(Z451="","",COUNT($Z$4:Z451))</f>
        <v/>
      </c>
      <c r="V451" s="73" t="str">
        <f t="shared" si="7"/>
        <v/>
      </c>
      <c r="W451" s="113" t="str">
        <f>IF(OR($B451="",$B451=$B452),"",SUMIF($B$4:$B451,$B451,Q$4:Q451))</f>
        <v/>
      </c>
      <c r="X451" s="113" t="str">
        <f>IF(OR($B451="",$B451=$B452),"",SUMIF($B$4:$B451,$B451,K$4:K451)-Y451)</f>
        <v/>
      </c>
      <c r="Y451" s="113" t="str">
        <f>IF(OR($B451="",$B451=$B452),"",SUMIFS(K$4:K451,B$4:B451,$B451,F$4:F451,$Y$3))</f>
        <v/>
      </c>
      <c r="Z451" s="113" t="str">
        <f>IF(OR($B451="",$B451=$B452),"",SUMIF($B$4:$B451,$B451,S$4:S451))</f>
        <v/>
      </c>
    </row>
    <row r="452" spans="1:26" ht="25.05" customHeight="1" x14ac:dyDescent="0.2">
      <c r="A452" s="133" t="str">
        <f>IF(OR(B452="",AND(B451=B452,D451=D452)),"",MAX($A$4:A451)+1)</f>
        <v/>
      </c>
      <c r="B452" s="73" t="str">
        <f>IFERROR(INDEX(入力!$BV$3:$CN$1048576,MATCH(ROW(B452)-ROW(B$3),入力!$BB$3:$BB$1048576,0),MATCH(B$3,入力!$BV$2:$CN$2,0)),"")</f>
        <v/>
      </c>
      <c r="C452" s="74" t="str">
        <f>IFERROR(INDEX(入力!$BV$3:$CN$1048576,MATCH(ROW(C452)-ROW(C$3),入力!$BB$3:$BB$1048576,0),MATCH(C$3,入力!$BV$2:$CN$2,0)),"")</f>
        <v/>
      </c>
      <c r="D452" s="75" t="str">
        <f>IFERROR(INDEX(入力!$BO$3:$BO$1048576,MATCH(ROW(D452)-ROW(D$3),入力!$BB$3:$BB$1048576,0),0),"")</f>
        <v/>
      </c>
      <c r="E452" s="74" t="str">
        <f>IFERROR(INDEX(入力!$BV$3:$CN$1048576,MATCH(ROW(E452)-ROW(E$3),入力!$BB$3:$BB$1048576,0),MATCH(E$3,入力!$BV$2:$CN$2,0)),"")</f>
        <v/>
      </c>
      <c r="F452" s="74" t="str">
        <f>IFERROR(INDEX(入力!$BV$3:$CN$1048576,MATCH(ROW(F452)-ROW(F$3),入力!$BB$3:$BB$1048576,0),MATCH(F$3,入力!$BV$2:$CN$2,0)),"")</f>
        <v/>
      </c>
      <c r="G452" s="74" t="str">
        <f>IFERROR(INDEX(入力!$BV$3:$CN$1048576,MATCH(ROW(G452)-ROW(G$3),入力!$BB$3:$BB$1048576,0),MATCH(G$3,入力!$BV$2:$CN$2,0)),"")</f>
        <v/>
      </c>
      <c r="H452" s="75" t="str">
        <f>IFERROR(INDEX(入力!$BV$3:$CN$1048576,MATCH(ROW(H452)-ROW(H$3),入力!$BB$3:$BB$1048576,0),MATCH(H$3,入力!$BV$2:$CN$2,0)),"")</f>
        <v/>
      </c>
      <c r="I452" s="76" t="str">
        <f>IFERROR(INDEX(入力!$BV$3:$CN$1048576,MATCH(ROW(I452)-ROW(I$3),入力!$BB$3:$BB$1048576,0),MATCH(I$3,入力!$BV$2:$CN$2,0)),"")</f>
        <v/>
      </c>
      <c r="J452" s="75" t="str">
        <f>IFERROR(INDEX(入力!$BV$3:$CN$1048576,MATCH(ROW(J452)-ROW(J$3),入力!$BB$3:$BB$1048576,0),MATCH(J$3,入力!$BV$2:$CN$2,0)),"")</f>
        <v/>
      </c>
      <c r="K452" s="75" t="str">
        <f>IFERROR(INDEX(入力!$BV$3:$CN$1048576,MATCH(ROW(K452)-ROW(K$3),入力!$BB$3:$BB$1048576,0),MATCH(K$3,入力!$BV$2:$CN$2,0)),"")</f>
        <v/>
      </c>
      <c r="L452" s="75" t="str">
        <f>IFERROR(INDEX(入力!$BV$3:$CN$1048576,MATCH(ROW(L452)-ROW(L$3),入力!$BB$3:$BB$1048576,0),MATCH(L$3,入力!$BV$2:$CN$2,0)),"")</f>
        <v/>
      </c>
      <c r="M452" s="117" t="str">
        <f>IFERROR(IF(履歴検索!$A452="","",INDEX(入力!$BV$3:$CN$1048576,MATCH(ROW(M452)-ROW(M$3),入力!$BB$3:$BB$1048576,0),MATCH(M$3,入力!$BV$2:$CN$2,0))),"")</f>
        <v/>
      </c>
      <c r="N452" s="75" t="str">
        <f>IFERROR(INDEX(入力!$BV$3:$CN$1048576,MATCH(ROW(N452)-ROW(N$3),入力!$BB$3:$BB$1048576,0),MATCH(N$3,入力!$BV$2:$CN$2,0)),"")</f>
        <v/>
      </c>
      <c r="O452" s="294" t="str">
        <f>IFERROR(INDEX(入力!$CJ$3:$CN$1048576,MATCH(ROW(O452)-ROW(O$3),入力!$BB$3:$BB$1048576,0),MATCH(O$3,入力!$CJ$2:$CN$2,0)),"")</f>
        <v/>
      </c>
      <c r="P452" s="294" t="str">
        <f>IFERROR(INDEX(入力!$CJ$3:$CN$1048576,MATCH(ROW(P452)-ROW(P$3),入力!$BB$3:$BB$1048576,0),MATCH(P$3,入力!$CJ$2:$CN$2,0)),"")</f>
        <v/>
      </c>
      <c r="Q452" s="294" t="str">
        <f>IFERROR(INDEX(入力!$BV$3:$CN$1048576,MATCH(ROW(Q452)-ROW(Q$3),入力!$BB$3:$BB$1048576,0),MATCH(Q$3,入力!$BV$2:$CN$2,0)),"")</f>
        <v/>
      </c>
      <c r="R452" s="77" t="str">
        <f>IFERROR(INDEX(入力!$BV$3:$CN$1048576,MATCH(ROW(R452)-ROW(R$3),入力!$BB$3:$BB$1048576,0),MATCH(R$3,入力!$BV$2:$CN$2,0)),"")</f>
        <v/>
      </c>
      <c r="S452" s="77" t="str">
        <f>IFERROR(INDEX(入力!$BV$3:$CN$1048576,MATCH(ROW(S452)-ROW(S$3),入力!$BB$3:$BB$1048576,0),MATCH(S$3,入力!$BV$2:$CN$2,0)),"")</f>
        <v/>
      </c>
      <c r="U452" s="28" t="str">
        <f>IF(Z452="","",COUNT($Z$4:Z452))</f>
        <v/>
      </c>
      <c r="V452" s="73" t="str">
        <f t="shared" si="7"/>
        <v/>
      </c>
      <c r="W452" s="113" t="str">
        <f>IF(OR($B452="",$B452=$B453),"",SUMIF($B$4:$B452,$B452,Q$4:Q452))</f>
        <v/>
      </c>
      <c r="X452" s="113" t="str">
        <f>IF(OR($B452="",$B452=$B453),"",SUMIF($B$4:$B452,$B452,K$4:K452)-Y452)</f>
        <v/>
      </c>
      <c r="Y452" s="113" t="str">
        <f>IF(OR($B452="",$B452=$B453),"",SUMIFS(K$4:K452,B$4:B452,$B452,F$4:F452,$Y$3))</f>
        <v/>
      </c>
      <c r="Z452" s="113" t="str">
        <f>IF(OR($B452="",$B452=$B453),"",SUMIF($B$4:$B452,$B452,S$4:S452))</f>
        <v/>
      </c>
    </row>
    <row r="453" spans="1:26" ht="25.05" customHeight="1" x14ac:dyDescent="0.2">
      <c r="A453" s="133" t="str">
        <f>IF(OR(B453="",AND(B452=B453,D452=D453)),"",MAX($A$4:A452)+1)</f>
        <v/>
      </c>
      <c r="B453" s="73" t="str">
        <f>IFERROR(INDEX(入力!$BV$3:$CN$1048576,MATCH(ROW(B453)-ROW(B$3),入力!$BB$3:$BB$1048576,0),MATCH(B$3,入力!$BV$2:$CN$2,0)),"")</f>
        <v/>
      </c>
      <c r="C453" s="74" t="str">
        <f>IFERROR(INDEX(入力!$BV$3:$CN$1048576,MATCH(ROW(C453)-ROW(C$3),入力!$BB$3:$BB$1048576,0),MATCH(C$3,入力!$BV$2:$CN$2,0)),"")</f>
        <v/>
      </c>
      <c r="D453" s="75" t="str">
        <f>IFERROR(INDEX(入力!$BO$3:$BO$1048576,MATCH(ROW(D453)-ROW(D$3),入力!$BB$3:$BB$1048576,0),0),"")</f>
        <v/>
      </c>
      <c r="E453" s="74" t="str">
        <f>IFERROR(INDEX(入力!$BV$3:$CN$1048576,MATCH(ROW(E453)-ROW(E$3),入力!$BB$3:$BB$1048576,0),MATCH(E$3,入力!$BV$2:$CN$2,0)),"")</f>
        <v/>
      </c>
      <c r="F453" s="74" t="str">
        <f>IFERROR(INDEX(入力!$BV$3:$CN$1048576,MATCH(ROW(F453)-ROW(F$3),入力!$BB$3:$BB$1048576,0),MATCH(F$3,入力!$BV$2:$CN$2,0)),"")</f>
        <v/>
      </c>
      <c r="G453" s="74" t="str">
        <f>IFERROR(INDEX(入力!$BV$3:$CN$1048576,MATCH(ROW(G453)-ROW(G$3),入力!$BB$3:$BB$1048576,0),MATCH(G$3,入力!$BV$2:$CN$2,0)),"")</f>
        <v/>
      </c>
      <c r="H453" s="75" t="str">
        <f>IFERROR(INDEX(入力!$BV$3:$CN$1048576,MATCH(ROW(H453)-ROW(H$3),入力!$BB$3:$BB$1048576,0),MATCH(H$3,入力!$BV$2:$CN$2,0)),"")</f>
        <v/>
      </c>
      <c r="I453" s="76" t="str">
        <f>IFERROR(INDEX(入力!$BV$3:$CN$1048576,MATCH(ROW(I453)-ROW(I$3),入力!$BB$3:$BB$1048576,0),MATCH(I$3,入力!$BV$2:$CN$2,0)),"")</f>
        <v/>
      </c>
      <c r="J453" s="75" t="str">
        <f>IFERROR(INDEX(入力!$BV$3:$CN$1048576,MATCH(ROW(J453)-ROW(J$3),入力!$BB$3:$BB$1048576,0),MATCH(J$3,入力!$BV$2:$CN$2,0)),"")</f>
        <v/>
      </c>
      <c r="K453" s="75" t="str">
        <f>IFERROR(INDEX(入力!$BV$3:$CN$1048576,MATCH(ROW(K453)-ROW(K$3),入力!$BB$3:$BB$1048576,0),MATCH(K$3,入力!$BV$2:$CN$2,0)),"")</f>
        <v/>
      </c>
      <c r="L453" s="75" t="str">
        <f>IFERROR(INDEX(入力!$BV$3:$CN$1048576,MATCH(ROW(L453)-ROW(L$3),入力!$BB$3:$BB$1048576,0),MATCH(L$3,入力!$BV$2:$CN$2,0)),"")</f>
        <v/>
      </c>
      <c r="M453" s="117" t="str">
        <f>IFERROR(IF(履歴検索!$A453="","",INDEX(入力!$BV$3:$CN$1048576,MATCH(ROW(M453)-ROW(M$3),入力!$BB$3:$BB$1048576,0),MATCH(M$3,入力!$BV$2:$CN$2,0))),"")</f>
        <v/>
      </c>
      <c r="N453" s="75" t="str">
        <f>IFERROR(INDEX(入力!$BV$3:$CN$1048576,MATCH(ROW(N453)-ROW(N$3),入力!$BB$3:$BB$1048576,0),MATCH(N$3,入力!$BV$2:$CN$2,0)),"")</f>
        <v/>
      </c>
      <c r="O453" s="294" t="str">
        <f>IFERROR(INDEX(入力!$CJ$3:$CN$1048576,MATCH(ROW(O453)-ROW(O$3),入力!$BB$3:$BB$1048576,0),MATCH(O$3,入力!$CJ$2:$CN$2,0)),"")</f>
        <v/>
      </c>
      <c r="P453" s="294" t="str">
        <f>IFERROR(INDEX(入力!$CJ$3:$CN$1048576,MATCH(ROW(P453)-ROW(P$3),入力!$BB$3:$BB$1048576,0),MATCH(P$3,入力!$CJ$2:$CN$2,0)),"")</f>
        <v/>
      </c>
      <c r="Q453" s="294" t="str">
        <f>IFERROR(INDEX(入力!$BV$3:$CN$1048576,MATCH(ROW(Q453)-ROW(Q$3),入力!$BB$3:$BB$1048576,0),MATCH(Q$3,入力!$BV$2:$CN$2,0)),"")</f>
        <v/>
      </c>
      <c r="R453" s="77" t="str">
        <f>IFERROR(INDEX(入力!$BV$3:$CN$1048576,MATCH(ROW(R453)-ROW(R$3),入力!$BB$3:$BB$1048576,0),MATCH(R$3,入力!$BV$2:$CN$2,0)),"")</f>
        <v/>
      </c>
      <c r="S453" s="77" t="str">
        <f>IFERROR(INDEX(入力!$BV$3:$CN$1048576,MATCH(ROW(S453)-ROW(S$3),入力!$BB$3:$BB$1048576,0),MATCH(S$3,入力!$BV$2:$CN$2,0)),"")</f>
        <v/>
      </c>
      <c r="U453" s="28" t="str">
        <f>IF(Z453="","",COUNT($Z$4:Z453))</f>
        <v/>
      </c>
      <c r="V453" s="73" t="str">
        <f t="shared" si="7"/>
        <v/>
      </c>
      <c r="W453" s="113" t="str">
        <f>IF(OR($B453="",$B453=$B454),"",SUMIF($B$4:$B453,$B453,Q$4:Q453))</f>
        <v/>
      </c>
      <c r="X453" s="113" t="str">
        <f>IF(OR($B453="",$B453=$B454),"",SUMIF($B$4:$B453,$B453,K$4:K453)-Y453)</f>
        <v/>
      </c>
      <c r="Y453" s="113" t="str">
        <f>IF(OR($B453="",$B453=$B454),"",SUMIFS(K$4:K453,B$4:B453,$B453,F$4:F453,$Y$3))</f>
        <v/>
      </c>
      <c r="Z453" s="113" t="str">
        <f>IF(OR($B453="",$B453=$B454),"",SUMIF($B$4:$B453,$B453,S$4:S453))</f>
        <v/>
      </c>
    </row>
    <row r="454" spans="1:26" ht="25.05" customHeight="1" x14ac:dyDescent="0.2">
      <c r="A454" s="133" t="str">
        <f>IF(OR(B454="",AND(B453=B454,D453=D454)),"",MAX($A$4:A453)+1)</f>
        <v/>
      </c>
      <c r="B454" s="73" t="str">
        <f>IFERROR(INDEX(入力!$BV$3:$CN$1048576,MATCH(ROW(B454)-ROW(B$3),入力!$BB$3:$BB$1048576,0),MATCH(B$3,入力!$BV$2:$CN$2,0)),"")</f>
        <v/>
      </c>
      <c r="C454" s="74" t="str">
        <f>IFERROR(INDEX(入力!$BV$3:$CN$1048576,MATCH(ROW(C454)-ROW(C$3),入力!$BB$3:$BB$1048576,0),MATCH(C$3,入力!$BV$2:$CN$2,0)),"")</f>
        <v/>
      </c>
      <c r="D454" s="75" t="str">
        <f>IFERROR(INDEX(入力!$BO$3:$BO$1048576,MATCH(ROW(D454)-ROW(D$3),入力!$BB$3:$BB$1048576,0),0),"")</f>
        <v/>
      </c>
      <c r="E454" s="74" t="str">
        <f>IFERROR(INDEX(入力!$BV$3:$CN$1048576,MATCH(ROW(E454)-ROW(E$3),入力!$BB$3:$BB$1048576,0),MATCH(E$3,入力!$BV$2:$CN$2,0)),"")</f>
        <v/>
      </c>
      <c r="F454" s="74" t="str">
        <f>IFERROR(INDEX(入力!$BV$3:$CN$1048576,MATCH(ROW(F454)-ROW(F$3),入力!$BB$3:$BB$1048576,0),MATCH(F$3,入力!$BV$2:$CN$2,0)),"")</f>
        <v/>
      </c>
      <c r="G454" s="74" t="str">
        <f>IFERROR(INDEX(入力!$BV$3:$CN$1048576,MATCH(ROW(G454)-ROW(G$3),入力!$BB$3:$BB$1048576,0),MATCH(G$3,入力!$BV$2:$CN$2,0)),"")</f>
        <v/>
      </c>
      <c r="H454" s="75" t="str">
        <f>IFERROR(INDEX(入力!$BV$3:$CN$1048576,MATCH(ROW(H454)-ROW(H$3),入力!$BB$3:$BB$1048576,0),MATCH(H$3,入力!$BV$2:$CN$2,0)),"")</f>
        <v/>
      </c>
      <c r="I454" s="76" t="str">
        <f>IFERROR(INDEX(入力!$BV$3:$CN$1048576,MATCH(ROW(I454)-ROW(I$3),入力!$BB$3:$BB$1048576,0),MATCH(I$3,入力!$BV$2:$CN$2,0)),"")</f>
        <v/>
      </c>
      <c r="J454" s="75" t="str">
        <f>IFERROR(INDEX(入力!$BV$3:$CN$1048576,MATCH(ROW(J454)-ROW(J$3),入力!$BB$3:$BB$1048576,0),MATCH(J$3,入力!$BV$2:$CN$2,0)),"")</f>
        <v/>
      </c>
      <c r="K454" s="75" t="str">
        <f>IFERROR(INDEX(入力!$BV$3:$CN$1048576,MATCH(ROW(K454)-ROW(K$3),入力!$BB$3:$BB$1048576,0),MATCH(K$3,入力!$BV$2:$CN$2,0)),"")</f>
        <v/>
      </c>
      <c r="L454" s="75" t="str">
        <f>IFERROR(INDEX(入力!$BV$3:$CN$1048576,MATCH(ROW(L454)-ROW(L$3),入力!$BB$3:$BB$1048576,0),MATCH(L$3,入力!$BV$2:$CN$2,0)),"")</f>
        <v/>
      </c>
      <c r="M454" s="117" t="str">
        <f>IFERROR(IF(履歴検索!$A454="","",INDEX(入力!$BV$3:$CN$1048576,MATCH(ROW(M454)-ROW(M$3),入力!$BB$3:$BB$1048576,0),MATCH(M$3,入力!$BV$2:$CN$2,0))),"")</f>
        <v/>
      </c>
      <c r="N454" s="75" t="str">
        <f>IFERROR(INDEX(入力!$BV$3:$CN$1048576,MATCH(ROW(N454)-ROW(N$3),入力!$BB$3:$BB$1048576,0),MATCH(N$3,入力!$BV$2:$CN$2,0)),"")</f>
        <v/>
      </c>
      <c r="O454" s="294" t="str">
        <f>IFERROR(INDEX(入力!$CJ$3:$CN$1048576,MATCH(ROW(O454)-ROW(O$3),入力!$BB$3:$BB$1048576,0),MATCH(O$3,入力!$CJ$2:$CN$2,0)),"")</f>
        <v/>
      </c>
      <c r="P454" s="294" t="str">
        <f>IFERROR(INDEX(入力!$CJ$3:$CN$1048576,MATCH(ROW(P454)-ROW(P$3),入力!$BB$3:$BB$1048576,0),MATCH(P$3,入力!$CJ$2:$CN$2,0)),"")</f>
        <v/>
      </c>
      <c r="Q454" s="294" t="str">
        <f>IFERROR(INDEX(入力!$BV$3:$CN$1048576,MATCH(ROW(Q454)-ROW(Q$3),入力!$BB$3:$BB$1048576,0),MATCH(Q$3,入力!$BV$2:$CN$2,0)),"")</f>
        <v/>
      </c>
      <c r="R454" s="77" t="str">
        <f>IFERROR(INDEX(入力!$BV$3:$CN$1048576,MATCH(ROW(R454)-ROW(R$3),入力!$BB$3:$BB$1048576,0),MATCH(R$3,入力!$BV$2:$CN$2,0)),"")</f>
        <v/>
      </c>
      <c r="S454" s="77" t="str">
        <f>IFERROR(INDEX(入力!$BV$3:$CN$1048576,MATCH(ROW(S454)-ROW(S$3),入力!$BB$3:$BB$1048576,0),MATCH(S$3,入力!$BV$2:$CN$2,0)),"")</f>
        <v/>
      </c>
      <c r="U454" s="28" t="str">
        <f>IF(Z454="","",COUNT($Z$4:Z454))</f>
        <v/>
      </c>
      <c r="V454" s="73" t="str">
        <f t="shared" si="7"/>
        <v/>
      </c>
      <c r="W454" s="113" t="str">
        <f>IF(OR($B454="",$B454=$B455),"",SUMIF($B$4:$B454,$B454,Q$4:Q454))</f>
        <v/>
      </c>
      <c r="X454" s="113" t="str">
        <f>IF(OR($B454="",$B454=$B455),"",SUMIF($B$4:$B454,$B454,K$4:K454)-Y454)</f>
        <v/>
      </c>
      <c r="Y454" s="113" t="str">
        <f>IF(OR($B454="",$B454=$B455),"",SUMIFS(K$4:K454,B$4:B454,$B454,F$4:F454,$Y$3))</f>
        <v/>
      </c>
      <c r="Z454" s="113" t="str">
        <f>IF(OR($B454="",$B454=$B455),"",SUMIF($B$4:$B454,$B454,S$4:S454))</f>
        <v/>
      </c>
    </row>
    <row r="455" spans="1:26" ht="25.05" customHeight="1" x14ac:dyDescent="0.2">
      <c r="A455" s="133" t="str">
        <f>IF(OR(B455="",AND(B454=B455,D454=D455)),"",MAX($A$4:A454)+1)</f>
        <v/>
      </c>
      <c r="B455" s="73" t="str">
        <f>IFERROR(INDEX(入力!$BV$3:$CN$1048576,MATCH(ROW(B455)-ROW(B$3),入力!$BB$3:$BB$1048576,0),MATCH(B$3,入力!$BV$2:$CN$2,0)),"")</f>
        <v/>
      </c>
      <c r="C455" s="74" t="str">
        <f>IFERROR(INDEX(入力!$BV$3:$CN$1048576,MATCH(ROW(C455)-ROW(C$3),入力!$BB$3:$BB$1048576,0),MATCH(C$3,入力!$BV$2:$CN$2,0)),"")</f>
        <v/>
      </c>
      <c r="D455" s="75" t="str">
        <f>IFERROR(INDEX(入力!$BO$3:$BO$1048576,MATCH(ROW(D455)-ROW(D$3),入力!$BB$3:$BB$1048576,0),0),"")</f>
        <v/>
      </c>
      <c r="E455" s="74" t="str">
        <f>IFERROR(INDEX(入力!$BV$3:$CN$1048576,MATCH(ROW(E455)-ROW(E$3),入力!$BB$3:$BB$1048576,0),MATCH(E$3,入力!$BV$2:$CN$2,0)),"")</f>
        <v/>
      </c>
      <c r="F455" s="74" t="str">
        <f>IFERROR(INDEX(入力!$BV$3:$CN$1048576,MATCH(ROW(F455)-ROW(F$3),入力!$BB$3:$BB$1048576,0),MATCH(F$3,入力!$BV$2:$CN$2,0)),"")</f>
        <v/>
      </c>
      <c r="G455" s="74" t="str">
        <f>IFERROR(INDEX(入力!$BV$3:$CN$1048576,MATCH(ROW(G455)-ROW(G$3),入力!$BB$3:$BB$1048576,0),MATCH(G$3,入力!$BV$2:$CN$2,0)),"")</f>
        <v/>
      </c>
      <c r="H455" s="75" t="str">
        <f>IFERROR(INDEX(入力!$BV$3:$CN$1048576,MATCH(ROW(H455)-ROW(H$3),入力!$BB$3:$BB$1048576,0),MATCH(H$3,入力!$BV$2:$CN$2,0)),"")</f>
        <v/>
      </c>
      <c r="I455" s="76" t="str">
        <f>IFERROR(INDEX(入力!$BV$3:$CN$1048576,MATCH(ROW(I455)-ROW(I$3),入力!$BB$3:$BB$1048576,0),MATCH(I$3,入力!$BV$2:$CN$2,0)),"")</f>
        <v/>
      </c>
      <c r="J455" s="75" t="str">
        <f>IFERROR(INDEX(入力!$BV$3:$CN$1048576,MATCH(ROW(J455)-ROW(J$3),入力!$BB$3:$BB$1048576,0),MATCH(J$3,入力!$BV$2:$CN$2,0)),"")</f>
        <v/>
      </c>
      <c r="K455" s="75" t="str">
        <f>IFERROR(INDEX(入力!$BV$3:$CN$1048576,MATCH(ROW(K455)-ROW(K$3),入力!$BB$3:$BB$1048576,0),MATCH(K$3,入力!$BV$2:$CN$2,0)),"")</f>
        <v/>
      </c>
      <c r="L455" s="75" t="str">
        <f>IFERROR(INDEX(入力!$BV$3:$CN$1048576,MATCH(ROW(L455)-ROW(L$3),入力!$BB$3:$BB$1048576,0),MATCH(L$3,入力!$BV$2:$CN$2,0)),"")</f>
        <v/>
      </c>
      <c r="M455" s="117" t="str">
        <f>IFERROR(IF(履歴検索!$A455="","",INDEX(入力!$BV$3:$CN$1048576,MATCH(ROW(M455)-ROW(M$3),入力!$BB$3:$BB$1048576,0),MATCH(M$3,入力!$BV$2:$CN$2,0))),"")</f>
        <v/>
      </c>
      <c r="N455" s="75" t="str">
        <f>IFERROR(INDEX(入力!$BV$3:$CN$1048576,MATCH(ROW(N455)-ROW(N$3),入力!$BB$3:$BB$1048576,0),MATCH(N$3,入力!$BV$2:$CN$2,0)),"")</f>
        <v/>
      </c>
      <c r="O455" s="294" t="str">
        <f>IFERROR(INDEX(入力!$CJ$3:$CN$1048576,MATCH(ROW(O455)-ROW(O$3),入力!$BB$3:$BB$1048576,0),MATCH(O$3,入力!$CJ$2:$CN$2,0)),"")</f>
        <v/>
      </c>
      <c r="P455" s="294" t="str">
        <f>IFERROR(INDEX(入力!$CJ$3:$CN$1048576,MATCH(ROW(P455)-ROW(P$3),入力!$BB$3:$BB$1048576,0),MATCH(P$3,入力!$CJ$2:$CN$2,0)),"")</f>
        <v/>
      </c>
      <c r="Q455" s="294" t="str">
        <f>IFERROR(INDEX(入力!$BV$3:$CN$1048576,MATCH(ROW(Q455)-ROW(Q$3),入力!$BB$3:$BB$1048576,0),MATCH(Q$3,入力!$BV$2:$CN$2,0)),"")</f>
        <v/>
      </c>
      <c r="R455" s="77" t="str">
        <f>IFERROR(INDEX(入力!$BV$3:$CN$1048576,MATCH(ROW(R455)-ROW(R$3),入力!$BB$3:$BB$1048576,0),MATCH(R$3,入力!$BV$2:$CN$2,0)),"")</f>
        <v/>
      </c>
      <c r="S455" s="77" t="str">
        <f>IFERROR(INDEX(入力!$BV$3:$CN$1048576,MATCH(ROW(S455)-ROW(S$3),入力!$BB$3:$BB$1048576,0),MATCH(S$3,入力!$BV$2:$CN$2,0)),"")</f>
        <v/>
      </c>
      <c r="U455" s="28" t="str">
        <f>IF(Z455="","",COUNT($Z$4:Z455))</f>
        <v/>
      </c>
      <c r="V455" s="73" t="str">
        <f t="shared" si="7"/>
        <v/>
      </c>
      <c r="W455" s="113" t="str">
        <f>IF(OR($B455="",$B455=$B456),"",SUMIF($B$4:$B455,$B455,Q$4:Q455))</f>
        <v/>
      </c>
      <c r="X455" s="113" t="str">
        <f>IF(OR($B455="",$B455=$B456),"",SUMIF($B$4:$B455,$B455,K$4:K455)-Y455)</f>
        <v/>
      </c>
      <c r="Y455" s="113" t="str">
        <f>IF(OR($B455="",$B455=$B456),"",SUMIFS(K$4:K455,B$4:B455,$B455,F$4:F455,$Y$3))</f>
        <v/>
      </c>
      <c r="Z455" s="113" t="str">
        <f>IF(OR($B455="",$B455=$B456),"",SUMIF($B$4:$B455,$B455,S$4:S455))</f>
        <v/>
      </c>
    </row>
    <row r="456" spans="1:26" ht="25.05" customHeight="1" x14ac:dyDescent="0.2">
      <c r="A456" s="133" t="str">
        <f>IF(OR(B456="",AND(B455=B456,D455=D456)),"",MAX($A$4:A455)+1)</f>
        <v/>
      </c>
      <c r="B456" s="73" t="str">
        <f>IFERROR(INDEX(入力!$BV$3:$CN$1048576,MATCH(ROW(B456)-ROW(B$3),入力!$BB$3:$BB$1048576,0),MATCH(B$3,入力!$BV$2:$CN$2,0)),"")</f>
        <v/>
      </c>
      <c r="C456" s="74" t="str">
        <f>IFERROR(INDEX(入力!$BV$3:$CN$1048576,MATCH(ROW(C456)-ROW(C$3),入力!$BB$3:$BB$1048576,0),MATCH(C$3,入力!$BV$2:$CN$2,0)),"")</f>
        <v/>
      </c>
      <c r="D456" s="75" t="str">
        <f>IFERROR(INDEX(入力!$BO$3:$BO$1048576,MATCH(ROW(D456)-ROW(D$3),入力!$BB$3:$BB$1048576,0),0),"")</f>
        <v/>
      </c>
      <c r="E456" s="74" t="str">
        <f>IFERROR(INDEX(入力!$BV$3:$CN$1048576,MATCH(ROW(E456)-ROW(E$3),入力!$BB$3:$BB$1048576,0),MATCH(E$3,入力!$BV$2:$CN$2,0)),"")</f>
        <v/>
      </c>
      <c r="F456" s="74" t="str">
        <f>IFERROR(INDEX(入力!$BV$3:$CN$1048576,MATCH(ROW(F456)-ROW(F$3),入力!$BB$3:$BB$1048576,0),MATCH(F$3,入力!$BV$2:$CN$2,0)),"")</f>
        <v/>
      </c>
      <c r="G456" s="74" t="str">
        <f>IFERROR(INDEX(入力!$BV$3:$CN$1048576,MATCH(ROW(G456)-ROW(G$3),入力!$BB$3:$BB$1048576,0),MATCH(G$3,入力!$BV$2:$CN$2,0)),"")</f>
        <v/>
      </c>
      <c r="H456" s="75" t="str">
        <f>IFERROR(INDEX(入力!$BV$3:$CN$1048576,MATCH(ROW(H456)-ROW(H$3),入力!$BB$3:$BB$1048576,0),MATCH(H$3,入力!$BV$2:$CN$2,0)),"")</f>
        <v/>
      </c>
      <c r="I456" s="76" t="str">
        <f>IFERROR(INDEX(入力!$BV$3:$CN$1048576,MATCH(ROW(I456)-ROW(I$3),入力!$BB$3:$BB$1048576,0),MATCH(I$3,入力!$BV$2:$CN$2,0)),"")</f>
        <v/>
      </c>
      <c r="J456" s="75" t="str">
        <f>IFERROR(INDEX(入力!$BV$3:$CN$1048576,MATCH(ROW(J456)-ROW(J$3),入力!$BB$3:$BB$1048576,0),MATCH(J$3,入力!$BV$2:$CN$2,0)),"")</f>
        <v/>
      </c>
      <c r="K456" s="75" t="str">
        <f>IFERROR(INDEX(入力!$BV$3:$CN$1048576,MATCH(ROW(K456)-ROW(K$3),入力!$BB$3:$BB$1048576,0),MATCH(K$3,入力!$BV$2:$CN$2,0)),"")</f>
        <v/>
      </c>
      <c r="L456" s="75" t="str">
        <f>IFERROR(INDEX(入力!$BV$3:$CN$1048576,MATCH(ROW(L456)-ROW(L$3),入力!$BB$3:$BB$1048576,0),MATCH(L$3,入力!$BV$2:$CN$2,0)),"")</f>
        <v/>
      </c>
      <c r="M456" s="117" t="str">
        <f>IFERROR(IF(履歴検索!$A456="","",INDEX(入力!$BV$3:$CN$1048576,MATCH(ROW(M456)-ROW(M$3),入力!$BB$3:$BB$1048576,0),MATCH(M$3,入力!$BV$2:$CN$2,0))),"")</f>
        <v/>
      </c>
      <c r="N456" s="75" t="str">
        <f>IFERROR(INDEX(入力!$BV$3:$CN$1048576,MATCH(ROW(N456)-ROW(N$3),入力!$BB$3:$BB$1048576,0),MATCH(N$3,入力!$BV$2:$CN$2,0)),"")</f>
        <v/>
      </c>
      <c r="O456" s="294" t="str">
        <f>IFERROR(INDEX(入力!$CJ$3:$CN$1048576,MATCH(ROW(O456)-ROW(O$3),入力!$BB$3:$BB$1048576,0),MATCH(O$3,入力!$CJ$2:$CN$2,0)),"")</f>
        <v/>
      </c>
      <c r="P456" s="294" t="str">
        <f>IFERROR(INDEX(入力!$CJ$3:$CN$1048576,MATCH(ROW(P456)-ROW(P$3),入力!$BB$3:$BB$1048576,0),MATCH(P$3,入力!$CJ$2:$CN$2,0)),"")</f>
        <v/>
      </c>
      <c r="Q456" s="294" t="str">
        <f>IFERROR(INDEX(入力!$BV$3:$CN$1048576,MATCH(ROW(Q456)-ROW(Q$3),入力!$BB$3:$BB$1048576,0),MATCH(Q$3,入力!$BV$2:$CN$2,0)),"")</f>
        <v/>
      </c>
      <c r="R456" s="77" t="str">
        <f>IFERROR(INDEX(入力!$BV$3:$CN$1048576,MATCH(ROW(R456)-ROW(R$3),入力!$BB$3:$BB$1048576,0),MATCH(R$3,入力!$BV$2:$CN$2,0)),"")</f>
        <v/>
      </c>
      <c r="S456" s="77" t="str">
        <f>IFERROR(INDEX(入力!$BV$3:$CN$1048576,MATCH(ROW(S456)-ROW(S$3),入力!$BB$3:$BB$1048576,0),MATCH(S$3,入力!$BV$2:$CN$2,0)),"")</f>
        <v/>
      </c>
      <c r="U456" s="28" t="str">
        <f>IF(Z456="","",COUNT($Z$4:Z456))</f>
        <v/>
      </c>
      <c r="V456" s="73" t="str">
        <f t="shared" si="7"/>
        <v/>
      </c>
      <c r="W456" s="113" t="str">
        <f>IF(OR($B456="",$B456=$B457),"",SUMIF($B$4:$B456,$B456,Q$4:Q456))</f>
        <v/>
      </c>
      <c r="X456" s="113" t="str">
        <f>IF(OR($B456="",$B456=$B457),"",SUMIF($B$4:$B456,$B456,K$4:K456)-Y456)</f>
        <v/>
      </c>
      <c r="Y456" s="113" t="str">
        <f>IF(OR($B456="",$B456=$B457),"",SUMIFS(K$4:K456,B$4:B456,$B456,F$4:F456,$Y$3))</f>
        <v/>
      </c>
      <c r="Z456" s="113" t="str">
        <f>IF(OR($B456="",$B456=$B457),"",SUMIF($B$4:$B456,$B456,S$4:S456))</f>
        <v/>
      </c>
    </row>
    <row r="457" spans="1:26" ht="25.05" customHeight="1" x14ac:dyDescent="0.2">
      <c r="A457" s="133" t="str">
        <f>IF(OR(B457="",AND(B456=B457,D456=D457)),"",MAX($A$4:A456)+1)</f>
        <v/>
      </c>
      <c r="B457" s="73" t="str">
        <f>IFERROR(INDEX(入力!$BV$3:$CN$1048576,MATCH(ROW(B457)-ROW(B$3),入力!$BB$3:$BB$1048576,0),MATCH(B$3,入力!$BV$2:$CN$2,0)),"")</f>
        <v/>
      </c>
      <c r="C457" s="74" t="str">
        <f>IFERROR(INDEX(入力!$BV$3:$CN$1048576,MATCH(ROW(C457)-ROW(C$3),入力!$BB$3:$BB$1048576,0),MATCH(C$3,入力!$BV$2:$CN$2,0)),"")</f>
        <v/>
      </c>
      <c r="D457" s="75" t="str">
        <f>IFERROR(INDEX(入力!$BO$3:$BO$1048576,MATCH(ROW(D457)-ROW(D$3),入力!$BB$3:$BB$1048576,0),0),"")</f>
        <v/>
      </c>
      <c r="E457" s="74" t="str">
        <f>IFERROR(INDEX(入力!$BV$3:$CN$1048576,MATCH(ROW(E457)-ROW(E$3),入力!$BB$3:$BB$1048576,0),MATCH(E$3,入力!$BV$2:$CN$2,0)),"")</f>
        <v/>
      </c>
      <c r="F457" s="74" t="str">
        <f>IFERROR(INDEX(入力!$BV$3:$CN$1048576,MATCH(ROW(F457)-ROW(F$3),入力!$BB$3:$BB$1048576,0),MATCH(F$3,入力!$BV$2:$CN$2,0)),"")</f>
        <v/>
      </c>
      <c r="G457" s="74" t="str">
        <f>IFERROR(INDEX(入力!$BV$3:$CN$1048576,MATCH(ROW(G457)-ROW(G$3),入力!$BB$3:$BB$1048576,0),MATCH(G$3,入力!$BV$2:$CN$2,0)),"")</f>
        <v/>
      </c>
      <c r="H457" s="75" t="str">
        <f>IFERROR(INDEX(入力!$BV$3:$CN$1048576,MATCH(ROW(H457)-ROW(H$3),入力!$BB$3:$BB$1048576,0),MATCH(H$3,入力!$BV$2:$CN$2,0)),"")</f>
        <v/>
      </c>
      <c r="I457" s="76" t="str">
        <f>IFERROR(INDEX(入力!$BV$3:$CN$1048576,MATCH(ROW(I457)-ROW(I$3),入力!$BB$3:$BB$1048576,0),MATCH(I$3,入力!$BV$2:$CN$2,0)),"")</f>
        <v/>
      </c>
      <c r="J457" s="75" t="str">
        <f>IFERROR(INDEX(入力!$BV$3:$CN$1048576,MATCH(ROW(J457)-ROW(J$3),入力!$BB$3:$BB$1048576,0),MATCH(J$3,入力!$BV$2:$CN$2,0)),"")</f>
        <v/>
      </c>
      <c r="K457" s="75" t="str">
        <f>IFERROR(INDEX(入力!$BV$3:$CN$1048576,MATCH(ROW(K457)-ROW(K$3),入力!$BB$3:$BB$1048576,0),MATCH(K$3,入力!$BV$2:$CN$2,0)),"")</f>
        <v/>
      </c>
      <c r="L457" s="75" t="str">
        <f>IFERROR(INDEX(入力!$BV$3:$CN$1048576,MATCH(ROW(L457)-ROW(L$3),入力!$BB$3:$BB$1048576,0),MATCH(L$3,入力!$BV$2:$CN$2,0)),"")</f>
        <v/>
      </c>
      <c r="M457" s="117" t="str">
        <f>IFERROR(IF(履歴検索!$A457="","",INDEX(入力!$BV$3:$CN$1048576,MATCH(ROW(M457)-ROW(M$3),入力!$BB$3:$BB$1048576,0),MATCH(M$3,入力!$BV$2:$CN$2,0))),"")</f>
        <v/>
      </c>
      <c r="N457" s="75" t="str">
        <f>IFERROR(INDEX(入力!$BV$3:$CN$1048576,MATCH(ROW(N457)-ROW(N$3),入力!$BB$3:$BB$1048576,0),MATCH(N$3,入力!$BV$2:$CN$2,0)),"")</f>
        <v/>
      </c>
      <c r="O457" s="294" t="str">
        <f>IFERROR(INDEX(入力!$CJ$3:$CN$1048576,MATCH(ROW(O457)-ROW(O$3),入力!$BB$3:$BB$1048576,0),MATCH(O$3,入力!$CJ$2:$CN$2,0)),"")</f>
        <v/>
      </c>
      <c r="P457" s="294" t="str">
        <f>IFERROR(INDEX(入力!$CJ$3:$CN$1048576,MATCH(ROW(P457)-ROW(P$3),入力!$BB$3:$BB$1048576,0),MATCH(P$3,入力!$CJ$2:$CN$2,0)),"")</f>
        <v/>
      </c>
      <c r="Q457" s="294" t="str">
        <f>IFERROR(INDEX(入力!$BV$3:$CN$1048576,MATCH(ROW(Q457)-ROW(Q$3),入力!$BB$3:$BB$1048576,0),MATCH(Q$3,入力!$BV$2:$CN$2,0)),"")</f>
        <v/>
      </c>
      <c r="R457" s="77" t="str">
        <f>IFERROR(INDEX(入力!$BV$3:$CN$1048576,MATCH(ROW(R457)-ROW(R$3),入力!$BB$3:$BB$1048576,0),MATCH(R$3,入力!$BV$2:$CN$2,0)),"")</f>
        <v/>
      </c>
      <c r="S457" s="77" t="str">
        <f>IFERROR(INDEX(入力!$BV$3:$CN$1048576,MATCH(ROW(S457)-ROW(S$3),入力!$BB$3:$BB$1048576,0),MATCH(S$3,入力!$BV$2:$CN$2,0)),"")</f>
        <v/>
      </c>
      <c r="U457" s="28" t="str">
        <f>IF(Z457="","",COUNT($Z$4:Z457))</f>
        <v/>
      </c>
      <c r="V457" s="73" t="str">
        <f t="shared" si="7"/>
        <v/>
      </c>
      <c r="W457" s="113" t="str">
        <f>IF(OR($B457="",$B457=$B458),"",SUMIF($B$4:$B457,$B457,Q$4:Q457))</f>
        <v/>
      </c>
      <c r="X457" s="113" t="str">
        <f>IF(OR($B457="",$B457=$B458),"",SUMIF($B$4:$B457,$B457,K$4:K457)-Y457)</f>
        <v/>
      </c>
      <c r="Y457" s="113" t="str">
        <f>IF(OR($B457="",$B457=$B458),"",SUMIFS(K$4:K457,B$4:B457,$B457,F$4:F457,$Y$3))</f>
        <v/>
      </c>
      <c r="Z457" s="113" t="str">
        <f>IF(OR($B457="",$B457=$B458),"",SUMIF($B$4:$B457,$B457,S$4:S457))</f>
        <v/>
      </c>
    </row>
    <row r="458" spans="1:26" ht="25.05" customHeight="1" x14ac:dyDescent="0.2">
      <c r="A458" s="133" t="str">
        <f>IF(OR(B458="",AND(B457=B458,D457=D458)),"",MAX($A$4:A457)+1)</f>
        <v/>
      </c>
      <c r="B458" s="73" t="str">
        <f>IFERROR(INDEX(入力!$BV$3:$CN$1048576,MATCH(ROW(B458)-ROW(B$3),入力!$BB$3:$BB$1048576,0),MATCH(B$3,入力!$BV$2:$CN$2,0)),"")</f>
        <v/>
      </c>
      <c r="C458" s="74" t="str">
        <f>IFERROR(INDEX(入力!$BV$3:$CN$1048576,MATCH(ROW(C458)-ROW(C$3),入力!$BB$3:$BB$1048576,0),MATCH(C$3,入力!$BV$2:$CN$2,0)),"")</f>
        <v/>
      </c>
      <c r="D458" s="75" t="str">
        <f>IFERROR(INDEX(入力!$BO$3:$BO$1048576,MATCH(ROW(D458)-ROW(D$3),入力!$BB$3:$BB$1048576,0),0),"")</f>
        <v/>
      </c>
      <c r="E458" s="74" t="str">
        <f>IFERROR(INDEX(入力!$BV$3:$CN$1048576,MATCH(ROW(E458)-ROW(E$3),入力!$BB$3:$BB$1048576,0),MATCH(E$3,入力!$BV$2:$CN$2,0)),"")</f>
        <v/>
      </c>
      <c r="F458" s="74" t="str">
        <f>IFERROR(INDEX(入力!$BV$3:$CN$1048576,MATCH(ROW(F458)-ROW(F$3),入力!$BB$3:$BB$1048576,0),MATCH(F$3,入力!$BV$2:$CN$2,0)),"")</f>
        <v/>
      </c>
      <c r="G458" s="74" t="str">
        <f>IFERROR(INDEX(入力!$BV$3:$CN$1048576,MATCH(ROW(G458)-ROW(G$3),入力!$BB$3:$BB$1048576,0),MATCH(G$3,入力!$BV$2:$CN$2,0)),"")</f>
        <v/>
      </c>
      <c r="H458" s="75" t="str">
        <f>IFERROR(INDEX(入力!$BV$3:$CN$1048576,MATCH(ROW(H458)-ROW(H$3),入力!$BB$3:$BB$1048576,0),MATCH(H$3,入力!$BV$2:$CN$2,0)),"")</f>
        <v/>
      </c>
      <c r="I458" s="76" t="str">
        <f>IFERROR(INDEX(入力!$BV$3:$CN$1048576,MATCH(ROW(I458)-ROW(I$3),入力!$BB$3:$BB$1048576,0),MATCH(I$3,入力!$BV$2:$CN$2,0)),"")</f>
        <v/>
      </c>
      <c r="J458" s="75" t="str">
        <f>IFERROR(INDEX(入力!$BV$3:$CN$1048576,MATCH(ROW(J458)-ROW(J$3),入力!$BB$3:$BB$1048576,0),MATCH(J$3,入力!$BV$2:$CN$2,0)),"")</f>
        <v/>
      </c>
      <c r="K458" s="75" t="str">
        <f>IFERROR(INDEX(入力!$BV$3:$CN$1048576,MATCH(ROW(K458)-ROW(K$3),入力!$BB$3:$BB$1048576,0),MATCH(K$3,入力!$BV$2:$CN$2,0)),"")</f>
        <v/>
      </c>
      <c r="L458" s="75" t="str">
        <f>IFERROR(INDEX(入力!$BV$3:$CN$1048576,MATCH(ROW(L458)-ROW(L$3),入力!$BB$3:$BB$1048576,0),MATCH(L$3,入力!$BV$2:$CN$2,0)),"")</f>
        <v/>
      </c>
      <c r="M458" s="117" t="str">
        <f>IFERROR(IF(履歴検索!$A458="","",INDEX(入力!$BV$3:$CN$1048576,MATCH(ROW(M458)-ROW(M$3),入力!$BB$3:$BB$1048576,0),MATCH(M$3,入力!$BV$2:$CN$2,0))),"")</f>
        <v/>
      </c>
      <c r="N458" s="75" t="str">
        <f>IFERROR(INDEX(入力!$BV$3:$CN$1048576,MATCH(ROW(N458)-ROW(N$3),入力!$BB$3:$BB$1048576,0),MATCH(N$3,入力!$BV$2:$CN$2,0)),"")</f>
        <v/>
      </c>
      <c r="O458" s="294" t="str">
        <f>IFERROR(INDEX(入力!$CJ$3:$CN$1048576,MATCH(ROW(O458)-ROW(O$3),入力!$BB$3:$BB$1048576,0),MATCH(O$3,入力!$CJ$2:$CN$2,0)),"")</f>
        <v/>
      </c>
      <c r="P458" s="294" t="str">
        <f>IFERROR(INDEX(入力!$CJ$3:$CN$1048576,MATCH(ROW(P458)-ROW(P$3),入力!$BB$3:$BB$1048576,0),MATCH(P$3,入力!$CJ$2:$CN$2,0)),"")</f>
        <v/>
      </c>
      <c r="Q458" s="294" t="str">
        <f>IFERROR(INDEX(入力!$BV$3:$CN$1048576,MATCH(ROW(Q458)-ROW(Q$3),入力!$BB$3:$BB$1048576,0),MATCH(Q$3,入力!$BV$2:$CN$2,0)),"")</f>
        <v/>
      </c>
      <c r="R458" s="77" t="str">
        <f>IFERROR(INDEX(入力!$BV$3:$CN$1048576,MATCH(ROW(R458)-ROW(R$3),入力!$BB$3:$BB$1048576,0),MATCH(R$3,入力!$BV$2:$CN$2,0)),"")</f>
        <v/>
      </c>
      <c r="S458" s="77" t="str">
        <f>IFERROR(INDEX(入力!$BV$3:$CN$1048576,MATCH(ROW(S458)-ROW(S$3),入力!$BB$3:$BB$1048576,0),MATCH(S$3,入力!$BV$2:$CN$2,0)),"")</f>
        <v/>
      </c>
      <c r="U458" s="28" t="str">
        <f>IF(Z458="","",COUNT($Z$4:Z458))</f>
        <v/>
      </c>
      <c r="V458" s="73" t="str">
        <f t="shared" si="7"/>
        <v/>
      </c>
      <c r="W458" s="113" t="str">
        <f>IF(OR($B458="",$B458=$B459),"",SUMIF($B$4:$B458,$B458,Q$4:Q458))</f>
        <v/>
      </c>
      <c r="X458" s="113" t="str">
        <f>IF(OR($B458="",$B458=$B459),"",SUMIF($B$4:$B458,$B458,K$4:K458)-Y458)</f>
        <v/>
      </c>
      <c r="Y458" s="113" t="str">
        <f>IF(OR($B458="",$B458=$B459),"",SUMIFS(K$4:K458,B$4:B458,$B458,F$4:F458,$Y$3))</f>
        <v/>
      </c>
      <c r="Z458" s="113" t="str">
        <f>IF(OR($B458="",$B458=$B459),"",SUMIF($B$4:$B458,$B458,S$4:S458))</f>
        <v/>
      </c>
    </row>
    <row r="459" spans="1:26" ht="25.05" customHeight="1" x14ac:dyDescent="0.2">
      <c r="A459" s="133" t="str">
        <f>IF(OR(B459="",AND(B458=B459,D458=D459)),"",MAX($A$4:A458)+1)</f>
        <v/>
      </c>
      <c r="B459" s="73" t="str">
        <f>IFERROR(INDEX(入力!$BV$3:$CN$1048576,MATCH(ROW(B459)-ROW(B$3),入力!$BB$3:$BB$1048576,0),MATCH(B$3,入力!$BV$2:$CN$2,0)),"")</f>
        <v/>
      </c>
      <c r="C459" s="74" t="str">
        <f>IFERROR(INDEX(入力!$BV$3:$CN$1048576,MATCH(ROW(C459)-ROW(C$3),入力!$BB$3:$BB$1048576,0),MATCH(C$3,入力!$BV$2:$CN$2,0)),"")</f>
        <v/>
      </c>
      <c r="D459" s="75" t="str">
        <f>IFERROR(INDEX(入力!$BO$3:$BO$1048576,MATCH(ROW(D459)-ROW(D$3),入力!$BB$3:$BB$1048576,0),0),"")</f>
        <v/>
      </c>
      <c r="E459" s="74" t="str">
        <f>IFERROR(INDEX(入力!$BV$3:$CN$1048576,MATCH(ROW(E459)-ROW(E$3),入力!$BB$3:$BB$1048576,0),MATCH(E$3,入力!$BV$2:$CN$2,0)),"")</f>
        <v/>
      </c>
      <c r="F459" s="74" t="str">
        <f>IFERROR(INDEX(入力!$BV$3:$CN$1048576,MATCH(ROW(F459)-ROW(F$3),入力!$BB$3:$BB$1048576,0),MATCH(F$3,入力!$BV$2:$CN$2,0)),"")</f>
        <v/>
      </c>
      <c r="G459" s="74" t="str">
        <f>IFERROR(INDEX(入力!$BV$3:$CN$1048576,MATCH(ROW(G459)-ROW(G$3),入力!$BB$3:$BB$1048576,0),MATCH(G$3,入力!$BV$2:$CN$2,0)),"")</f>
        <v/>
      </c>
      <c r="H459" s="75" t="str">
        <f>IFERROR(INDEX(入力!$BV$3:$CN$1048576,MATCH(ROW(H459)-ROW(H$3),入力!$BB$3:$BB$1048576,0),MATCH(H$3,入力!$BV$2:$CN$2,0)),"")</f>
        <v/>
      </c>
      <c r="I459" s="76" t="str">
        <f>IFERROR(INDEX(入力!$BV$3:$CN$1048576,MATCH(ROW(I459)-ROW(I$3),入力!$BB$3:$BB$1048576,0),MATCH(I$3,入力!$BV$2:$CN$2,0)),"")</f>
        <v/>
      </c>
      <c r="J459" s="75" t="str">
        <f>IFERROR(INDEX(入力!$BV$3:$CN$1048576,MATCH(ROW(J459)-ROW(J$3),入力!$BB$3:$BB$1048576,0),MATCH(J$3,入力!$BV$2:$CN$2,0)),"")</f>
        <v/>
      </c>
      <c r="K459" s="75" t="str">
        <f>IFERROR(INDEX(入力!$BV$3:$CN$1048576,MATCH(ROW(K459)-ROW(K$3),入力!$BB$3:$BB$1048576,0),MATCH(K$3,入力!$BV$2:$CN$2,0)),"")</f>
        <v/>
      </c>
      <c r="L459" s="75" t="str">
        <f>IFERROR(INDEX(入力!$BV$3:$CN$1048576,MATCH(ROW(L459)-ROW(L$3),入力!$BB$3:$BB$1048576,0),MATCH(L$3,入力!$BV$2:$CN$2,0)),"")</f>
        <v/>
      </c>
      <c r="M459" s="117" t="str">
        <f>IFERROR(IF(履歴検索!$A459="","",INDEX(入力!$BV$3:$CN$1048576,MATCH(ROW(M459)-ROW(M$3),入力!$BB$3:$BB$1048576,0),MATCH(M$3,入力!$BV$2:$CN$2,0))),"")</f>
        <v/>
      </c>
      <c r="N459" s="75" t="str">
        <f>IFERROR(INDEX(入力!$BV$3:$CN$1048576,MATCH(ROW(N459)-ROW(N$3),入力!$BB$3:$BB$1048576,0),MATCH(N$3,入力!$BV$2:$CN$2,0)),"")</f>
        <v/>
      </c>
      <c r="O459" s="294" t="str">
        <f>IFERROR(INDEX(入力!$CJ$3:$CN$1048576,MATCH(ROW(O459)-ROW(O$3),入力!$BB$3:$BB$1048576,0),MATCH(O$3,入力!$CJ$2:$CN$2,0)),"")</f>
        <v/>
      </c>
      <c r="P459" s="294" t="str">
        <f>IFERROR(INDEX(入力!$CJ$3:$CN$1048576,MATCH(ROW(P459)-ROW(P$3),入力!$BB$3:$BB$1048576,0),MATCH(P$3,入力!$CJ$2:$CN$2,0)),"")</f>
        <v/>
      </c>
      <c r="Q459" s="294" t="str">
        <f>IFERROR(INDEX(入力!$BV$3:$CN$1048576,MATCH(ROW(Q459)-ROW(Q$3),入力!$BB$3:$BB$1048576,0),MATCH(Q$3,入力!$BV$2:$CN$2,0)),"")</f>
        <v/>
      </c>
      <c r="R459" s="77" t="str">
        <f>IFERROR(INDEX(入力!$BV$3:$CN$1048576,MATCH(ROW(R459)-ROW(R$3),入力!$BB$3:$BB$1048576,0),MATCH(R$3,入力!$BV$2:$CN$2,0)),"")</f>
        <v/>
      </c>
      <c r="S459" s="77" t="str">
        <f>IFERROR(INDEX(入力!$BV$3:$CN$1048576,MATCH(ROW(S459)-ROW(S$3),入力!$BB$3:$BB$1048576,0),MATCH(S$3,入力!$BV$2:$CN$2,0)),"")</f>
        <v/>
      </c>
      <c r="U459" s="28" t="str">
        <f>IF(Z459="","",COUNT($Z$4:Z459))</f>
        <v/>
      </c>
      <c r="V459" s="73" t="str">
        <f t="shared" si="7"/>
        <v/>
      </c>
      <c r="W459" s="113" t="str">
        <f>IF(OR($B459="",$B459=$B460),"",SUMIF($B$4:$B459,$B459,Q$4:Q459))</f>
        <v/>
      </c>
      <c r="X459" s="113" t="str">
        <f>IF(OR($B459="",$B459=$B460),"",SUMIF($B$4:$B459,$B459,K$4:K459)-Y459)</f>
        <v/>
      </c>
      <c r="Y459" s="113" t="str">
        <f>IF(OR($B459="",$B459=$B460),"",SUMIFS(K$4:K459,B$4:B459,$B459,F$4:F459,$Y$3))</f>
        <v/>
      </c>
      <c r="Z459" s="113" t="str">
        <f>IF(OR($B459="",$B459=$B460),"",SUMIF($B$4:$B459,$B459,S$4:S459))</f>
        <v/>
      </c>
    </row>
    <row r="460" spans="1:26" ht="25.05" customHeight="1" x14ac:dyDescent="0.2">
      <c r="A460" s="133" t="str">
        <f>IF(OR(B460="",AND(B459=B460,D459=D460)),"",MAX($A$4:A459)+1)</f>
        <v/>
      </c>
      <c r="B460" s="73" t="str">
        <f>IFERROR(INDEX(入力!$BV$3:$CN$1048576,MATCH(ROW(B460)-ROW(B$3),入力!$BB$3:$BB$1048576,0),MATCH(B$3,入力!$BV$2:$CN$2,0)),"")</f>
        <v/>
      </c>
      <c r="C460" s="74" t="str">
        <f>IFERROR(INDEX(入力!$BV$3:$CN$1048576,MATCH(ROW(C460)-ROW(C$3),入力!$BB$3:$BB$1048576,0),MATCH(C$3,入力!$BV$2:$CN$2,0)),"")</f>
        <v/>
      </c>
      <c r="D460" s="75" t="str">
        <f>IFERROR(INDEX(入力!$BO$3:$BO$1048576,MATCH(ROW(D460)-ROW(D$3),入力!$BB$3:$BB$1048576,0),0),"")</f>
        <v/>
      </c>
      <c r="E460" s="74" t="str">
        <f>IFERROR(INDEX(入力!$BV$3:$CN$1048576,MATCH(ROW(E460)-ROW(E$3),入力!$BB$3:$BB$1048576,0),MATCH(E$3,入力!$BV$2:$CN$2,0)),"")</f>
        <v/>
      </c>
      <c r="F460" s="74" t="str">
        <f>IFERROR(INDEX(入力!$BV$3:$CN$1048576,MATCH(ROW(F460)-ROW(F$3),入力!$BB$3:$BB$1048576,0),MATCH(F$3,入力!$BV$2:$CN$2,0)),"")</f>
        <v/>
      </c>
      <c r="G460" s="74" t="str">
        <f>IFERROR(INDEX(入力!$BV$3:$CN$1048576,MATCH(ROW(G460)-ROW(G$3),入力!$BB$3:$BB$1048576,0),MATCH(G$3,入力!$BV$2:$CN$2,0)),"")</f>
        <v/>
      </c>
      <c r="H460" s="75" t="str">
        <f>IFERROR(INDEX(入力!$BV$3:$CN$1048576,MATCH(ROW(H460)-ROW(H$3),入力!$BB$3:$BB$1048576,0),MATCH(H$3,入力!$BV$2:$CN$2,0)),"")</f>
        <v/>
      </c>
      <c r="I460" s="76" t="str">
        <f>IFERROR(INDEX(入力!$BV$3:$CN$1048576,MATCH(ROW(I460)-ROW(I$3),入力!$BB$3:$BB$1048576,0),MATCH(I$3,入力!$BV$2:$CN$2,0)),"")</f>
        <v/>
      </c>
      <c r="J460" s="75" t="str">
        <f>IFERROR(INDEX(入力!$BV$3:$CN$1048576,MATCH(ROW(J460)-ROW(J$3),入力!$BB$3:$BB$1048576,0),MATCH(J$3,入力!$BV$2:$CN$2,0)),"")</f>
        <v/>
      </c>
      <c r="K460" s="75" t="str">
        <f>IFERROR(INDEX(入力!$BV$3:$CN$1048576,MATCH(ROW(K460)-ROW(K$3),入力!$BB$3:$BB$1048576,0),MATCH(K$3,入力!$BV$2:$CN$2,0)),"")</f>
        <v/>
      </c>
      <c r="L460" s="75" t="str">
        <f>IFERROR(INDEX(入力!$BV$3:$CN$1048576,MATCH(ROW(L460)-ROW(L$3),入力!$BB$3:$BB$1048576,0),MATCH(L$3,入力!$BV$2:$CN$2,0)),"")</f>
        <v/>
      </c>
      <c r="M460" s="117" t="str">
        <f>IFERROR(IF(履歴検索!$A460="","",INDEX(入力!$BV$3:$CN$1048576,MATCH(ROW(M460)-ROW(M$3),入力!$BB$3:$BB$1048576,0),MATCH(M$3,入力!$BV$2:$CN$2,0))),"")</f>
        <v/>
      </c>
      <c r="N460" s="75" t="str">
        <f>IFERROR(INDEX(入力!$BV$3:$CN$1048576,MATCH(ROW(N460)-ROW(N$3),入力!$BB$3:$BB$1048576,0),MATCH(N$3,入力!$BV$2:$CN$2,0)),"")</f>
        <v/>
      </c>
      <c r="O460" s="294" t="str">
        <f>IFERROR(INDEX(入力!$CJ$3:$CN$1048576,MATCH(ROW(O460)-ROW(O$3),入力!$BB$3:$BB$1048576,0),MATCH(O$3,入力!$CJ$2:$CN$2,0)),"")</f>
        <v/>
      </c>
      <c r="P460" s="294" t="str">
        <f>IFERROR(INDEX(入力!$CJ$3:$CN$1048576,MATCH(ROW(P460)-ROW(P$3),入力!$BB$3:$BB$1048576,0),MATCH(P$3,入力!$CJ$2:$CN$2,0)),"")</f>
        <v/>
      </c>
      <c r="Q460" s="294" t="str">
        <f>IFERROR(INDEX(入力!$BV$3:$CN$1048576,MATCH(ROW(Q460)-ROW(Q$3),入力!$BB$3:$BB$1048576,0),MATCH(Q$3,入力!$BV$2:$CN$2,0)),"")</f>
        <v/>
      </c>
      <c r="R460" s="77" t="str">
        <f>IFERROR(INDEX(入力!$BV$3:$CN$1048576,MATCH(ROW(R460)-ROW(R$3),入力!$BB$3:$BB$1048576,0),MATCH(R$3,入力!$BV$2:$CN$2,0)),"")</f>
        <v/>
      </c>
      <c r="S460" s="77" t="str">
        <f>IFERROR(INDEX(入力!$BV$3:$CN$1048576,MATCH(ROW(S460)-ROW(S$3),入力!$BB$3:$BB$1048576,0),MATCH(S$3,入力!$BV$2:$CN$2,0)),"")</f>
        <v/>
      </c>
      <c r="U460" s="28" t="str">
        <f>IF(Z460="","",COUNT($Z$4:Z460))</f>
        <v/>
      </c>
      <c r="V460" s="73" t="str">
        <f t="shared" si="7"/>
        <v/>
      </c>
      <c r="W460" s="113" t="str">
        <f>IF(OR($B460="",$B460=$B461),"",SUMIF($B$4:$B460,$B460,Q$4:Q460))</f>
        <v/>
      </c>
      <c r="X460" s="113" t="str">
        <f>IF(OR($B460="",$B460=$B461),"",SUMIF($B$4:$B460,$B460,K$4:K460)-Y460)</f>
        <v/>
      </c>
      <c r="Y460" s="113" t="str">
        <f>IF(OR($B460="",$B460=$B461),"",SUMIFS(K$4:K460,B$4:B460,$B460,F$4:F460,$Y$3))</f>
        <v/>
      </c>
      <c r="Z460" s="113" t="str">
        <f>IF(OR($B460="",$B460=$B461),"",SUMIF($B$4:$B460,$B460,S$4:S460))</f>
        <v/>
      </c>
    </row>
    <row r="461" spans="1:26" ht="25.05" customHeight="1" x14ac:dyDescent="0.2">
      <c r="A461" s="133" t="str">
        <f>IF(OR(B461="",AND(B460=B461,D460=D461)),"",MAX($A$4:A460)+1)</f>
        <v/>
      </c>
      <c r="B461" s="73" t="str">
        <f>IFERROR(INDEX(入力!$BV$3:$CN$1048576,MATCH(ROW(B461)-ROW(B$3),入力!$BB$3:$BB$1048576,0),MATCH(B$3,入力!$BV$2:$CN$2,0)),"")</f>
        <v/>
      </c>
      <c r="C461" s="74" t="str">
        <f>IFERROR(INDEX(入力!$BV$3:$CN$1048576,MATCH(ROW(C461)-ROW(C$3),入力!$BB$3:$BB$1048576,0),MATCH(C$3,入力!$BV$2:$CN$2,0)),"")</f>
        <v/>
      </c>
      <c r="D461" s="75" t="str">
        <f>IFERROR(INDEX(入力!$BO$3:$BO$1048576,MATCH(ROW(D461)-ROW(D$3),入力!$BB$3:$BB$1048576,0),0),"")</f>
        <v/>
      </c>
      <c r="E461" s="74" t="str">
        <f>IFERROR(INDEX(入力!$BV$3:$CN$1048576,MATCH(ROW(E461)-ROW(E$3),入力!$BB$3:$BB$1048576,0),MATCH(E$3,入力!$BV$2:$CN$2,0)),"")</f>
        <v/>
      </c>
      <c r="F461" s="74" t="str">
        <f>IFERROR(INDEX(入力!$BV$3:$CN$1048576,MATCH(ROW(F461)-ROW(F$3),入力!$BB$3:$BB$1048576,0),MATCH(F$3,入力!$BV$2:$CN$2,0)),"")</f>
        <v/>
      </c>
      <c r="G461" s="74" t="str">
        <f>IFERROR(INDEX(入力!$BV$3:$CN$1048576,MATCH(ROW(G461)-ROW(G$3),入力!$BB$3:$BB$1048576,0),MATCH(G$3,入力!$BV$2:$CN$2,0)),"")</f>
        <v/>
      </c>
      <c r="H461" s="75" t="str">
        <f>IFERROR(INDEX(入力!$BV$3:$CN$1048576,MATCH(ROW(H461)-ROW(H$3),入力!$BB$3:$BB$1048576,0),MATCH(H$3,入力!$BV$2:$CN$2,0)),"")</f>
        <v/>
      </c>
      <c r="I461" s="76" t="str">
        <f>IFERROR(INDEX(入力!$BV$3:$CN$1048576,MATCH(ROW(I461)-ROW(I$3),入力!$BB$3:$BB$1048576,0),MATCH(I$3,入力!$BV$2:$CN$2,0)),"")</f>
        <v/>
      </c>
      <c r="J461" s="75" t="str">
        <f>IFERROR(INDEX(入力!$BV$3:$CN$1048576,MATCH(ROW(J461)-ROW(J$3),入力!$BB$3:$BB$1048576,0),MATCH(J$3,入力!$BV$2:$CN$2,0)),"")</f>
        <v/>
      </c>
      <c r="K461" s="75" t="str">
        <f>IFERROR(INDEX(入力!$BV$3:$CN$1048576,MATCH(ROW(K461)-ROW(K$3),入力!$BB$3:$BB$1048576,0),MATCH(K$3,入力!$BV$2:$CN$2,0)),"")</f>
        <v/>
      </c>
      <c r="L461" s="75" t="str">
        <f>IFERROR(INDEX(入力!$BV$3:$CN$1048576,MATCH(ROW(L461)-ROW(L$3),入力!$BB$3:$BB$1048576,0),MATCH(L$3,入力!$BV$2:$CN$2,0)),"")</f>
        <v/>
      </c>
      <c r="M461" s="117" t="str">
        <f>IFERROR(IF(履歴検索!$A461="","",INDEX(入力!$BV$3:$CN$1048576,MATCH(ROW(M461)-ROW(M$3),入力!$BB$3:$BB$1048576,0),MATCH(M$3,入力!$BV$2:$CN$2,0))),"")</f>
        <v/>
      </c>
      <c r="N461" s="75" t="str">
        <f>IFERROR(INDEX(入力!$BV$3:$CN$1048576,MATCH(ROW(N461)-ROW(N$3),入力!$BB$3:$BB$1048576,0),MATCH(N$3,入力!$BV$2:$CN$2,0)),"")</f>
        <v/>
      </c>
      <c r="O461" s="294" t="str">
        <f>IFERROR(INDEX(入力!$CJ$3:$CN$1048576,MATCH(ROW(O461)-ROW(O$3),入力!$BB$3:$BB$1048576,0),MATCH(O$3,入力!$CJ$2:$CN$2,0)),"")</f>
        <v/>
      </c>
      <c r="P461" s="294" t="str">
        <f>IFERROR(INDEX(入力!$CJ$3:$CN$1048576,MATCH(ROW(P461)-ROW(P$3),入力!$BB$3:$BB$1048576,0),MATCH(P$3,入力!$CJ$2:$CN$2,0)),"")</f>
        <v/>
      </c>
      <c r="Q461" s="294" t="str">
        <f>IFERROR(INDEX(入力!$BV$3:$CN$1048576,MATCH(ROW(Q461)-ROW(Q$3),入力!$BB$3:$BB$1048576,0),MATCH(Q$3,入力!$BV$2:$CN$2,0)),"")</f>
        <v/>
      </c>
      <c r="R461" s="77" t="str">
        <f>IFERROR(INDEX(入力!$BV$3:$CN$1048576,MATCH(ROW(R461)-ROW(R$3),入力!$BB$3:$BB$1048576,0),MATCH(R$3,入力!$BV$2:$CN$2,0)),"")</f>
        <v/>
      </c>
      <c r="S461" s="77" t="str">
        <f>IFERROR(INDEX(入力!$BV$3:$CN$1048576,MATCH(ROW(S461)-ROW(S$3),入力!$BB$3:$BB$1048576,0),MATCH(S$3,入力!$BV$2:$CN$2,0)),"")</f>
        <v/>
      </c>
      <c r="U461" s="28" t="str">
        <f>IF(Z461="","",COUNT($Z$4:Z461))</f>
        <v/>
      </c>
      <c r="V461" s="73" t="str">
        <f t="shared" si="7"/>
        <v/>
      </c>
      <c r="W461" s="113" t="str">
        <f>IF(OR($B461="",$B461=$B462),"",SUMIF($B$4:$B461,$B461,Q$4:Q461))</f>
        <v/>
      </c>
      <c r="X461" s="113" t="str">
        <f>IF(OR($B461="",$B461=$B462),"",SUMIF($B$4:$B461,$B461,K$4:K461)-Y461)</f>
        <v/>
      </c>
      <c r="Y461" s="113" t="str">
        <f>IF(OR($B461="",$B461=$B462),"",SUMIFS(K$4:K461,B$4:B461,$B461,F$4:F461,$Y$3))</f>
        <v/>
      </c>
      <c r="Z461" s="113" t="str">
        <f>IF(OR($B461="",$B461=$B462),"",SUMIF($B$4:$B461,$B461,S$4:S461))</f>
        <v/>
      </c>
    </row>
    <row r="462" spans="1:26" ht="25.05" customHeight="1" x14ac:dyDescent="0.2">
      <c r="A462" s="133" t="str">
        <f>IF(OR(B462="",AND(B461=B462,D461=D462)),"",MAX($A$4:A461)+1)</f>
        <v/>
      </c>
      <c r="B462" s="73" t="str">
        <f>IFERROR(INDEX(入力!$BV$3:$CN$1048576,MATCH(ROW(B462)-ROW(B$3),入力!$BB$3:$BB$1048576,0),MATCH(B$3,入力!$BV$2:$CN$2,0)),"")</f>
        <v/>
      </c>
      <c r="C462" s="74" t="str">
        <f>IFERROR(INDEX(入力!$BV$3:$CN$1048576,MATCH(ROW(C462)-ROW(C$3),入力!$BB$3:$BB$1048576,0),MATCH(C$3,入力!$BV$2:$CN$2,0)),"")</f>
        <v/>
      </c>
      <c r="D462" s="75" t="str">
        <f>IFERROR(INDEX(入力!$BO$3:$BO$1048576,MATCH(ROW(D462)-ROW(D$3),入力!$BB$3:$BB$1048576,0),0),"")</f>
        <v/>
      </c>
      <c r="E462" s="74" t="str">
        <f>IFERROR(INDEX(入力!$BV$3:$CN$1048576,MATCH(ROW(E462)-ROW(E$3),入力!$BB$3:$BB$1048576,0),MATCH(E$3,入力!$BV$2:$CN$2,0)),"")</f>
        <v/>
      </c>
      <c r="F462" s="74" t="str">
        <f>IFERROR(INDEX(入力!$BV$3:$CN$1048576,MATCH(ROW(F462)-ROW(F$3),入力!$BB$3:$BB$1048576,0),MATCH(F$3,入力!$BV$2:$CN$2,0)),"")</f>
        <v/>
      </c>
      <c r="G462" s="74" t="str">
        <f>IFERROR(INDEX(入力!$BV$3:$CN$1048576,MATCH(ROW(G462)-ROW(G$3),入力!$BB$3:$BB$1048576,0),MATCH(G$3,入力!$BV$2:$CN$2,0)),"")</f>
        <v/>
      </c>
      <c r="H462" s="75" t="str">
        <f>IFERROR(INDEX(入力!$BV$3:$CN$1048576,MATCH(ROW(H462)-ROW(H$3),入力!$BB$3:$BB$1048576,0),MATCH(H$3,入力!$BV$2:$CN$2,0)),"")</f>
        <v/>
      </c>
      <c r="I462" s="76" t="str">
        <f>IFERROR(INDEX(入力!$BV$3:$CN$1048576,MATCH(ROW(I462)-ROW(I$3),入力!$BB$3:$BB$1048576,0),MATCH(I$3,入力!$BV$2:$CN$2,0)),"")</f>
        <v/>
      </c>
      <c r="J462" s="75" t="str">
        <f>IFERROR(INDEX(入力!$BV$3:$CN$1048576,MATCH(ROW(J462)-ROW(J$3),入力!$BB$3:$BB$1048576,0),MATCH(J$3,入力!$BV$2:$CN$2,0)),"")</f>
        <v/>
      </c>
      <c r="K462" s="75" t="str">
        <f>IFERROR(INDEX(入力!$BV$3:$CN$1048576,MATCH(ROW(K462)-ROW(K$3),入力!$BB$3:$BB$1048576,0),MATCH(K$3,入力!$BV$2:$CN$2,0)),"")</f>
        <v/>
      </c>
      <c r="L462" s="75" t="str">
        <f>IFERROR(INDEX(入力!$BV$3:$CN$1048576,MATCH(ROW(L462)-ROW(L$3),入力!$BB$3:$BB$1048576,0),MATCH(L$3,入力!$BV$2:$CN$2,0)),"")</f>
        <v/>
      </c>
      <c r="M462" s="117" t="str">
        <f>IFERROR(IF(履歴検索!$A462="","",INDEX(入力!$BV$3:$CN$1048576,MATCH(ROW(M462)-ROW(M$3),入力!$BB$3:$BB$1048576,0),MATCH(M$3,入力!$BV$2:$CN$2,0))),"")</f>
        <v/>
      </c>
      <c r="N462" s="75" t="str">
        <f>IFERROR(INDEX(入力!$BV$3:$CN$1048576,MATCH(ROW(N462)-ROW(N$3),入力!$BB$3:$BB$1048576,0),MATCH(N$3,入力!$BV$2:$CN$2,0)),"")</f>
        <v/>
      </c>
      <c r="O462" s="294" t="str">
        <f>IFERROR(INDEX(入力!$CJ$3:$CN$1048576,MATCH(ROW(O462)-ROW(O$3),入力!$BB$3:$BB$1048576,0),MATCH(O$3,入力!$CJ$2:$CN$2,0)),"")</f>
        <v/>
      </c>
      <c r="P462" s="294" t="str">
        <f>IFERROR(INDEX(入力!$CJ$3:$CN$1048576,MATCH(ROW(P462)-ROW(P$3),入力!$BB$3:$BB$1048576,0),MATCH(P$3,入力!$CJ$2:$CN$2,0)),"")</f>
        <v/>
      </c>
      <c r="Q462" s="294" t="str">
        <f>IFERROR(INDEX(入力!$BV$3:$CN$1048576,MATCH(ROW(Q462)-ROW(Q$3),入力!$BB$3:$BB$1048576,0),MATCH(Q$3,入力!$BV$2:$CN$2,0)),"")</f>
        <v/>
      </c>
      <c r="R462" s="77" t="str">
        <f>IFERROR(INDEX(入力!$BV$3:$CN$1048576,MATCH(ROW(R462)-ROW(R$3),入力!$BB$3:$BB$1048576,0),MATCH(R$3,入力!$BV$2:$CN$2,0)),"")</f>
        <v/>
      </c>
      <c r="S462" s="77" t="str">
        <f>IFERROR(INDEX(入力!$BV$3:$CN$1048576,MATCH(ROW(S462)-ROW(S$3),入力!$BB$3:$BB$1048576,0),MATCH(S$3,入力!$BV$2:$CN$2,0)),"")</f>
        <v/>
      </c>
      <c r="U462" s="28" t="str">
        <f>IF(Z462="","",COUNT($Z$4:Z462))</f>
        <v/>
      </c>
      <c r="V462" s="73" t="str">
        <f t="shared" si="7"/>
        <v/>
      </c>
      <c r="W462" s="113" t="str">
        <f>IF(OR($B462="",$B462=$B463),"",SUMIF($B$4:$B462,$B462,Q$4:Q462))</f>
        <v/>
      </c>
      <c r="X462" s="113" t="str">
        <f>IF(OR($B462="",$B462=$B463),"",SUMIF($B$4:$B462,$B462,K$4:K462)-Y462)</f>
        <v/>
      </c>
      <c r="Y462" s="113" t="str">
        <f>IF(OR($B462="",$B462=$B463),"",SUMIFS(K$4:K462,B$4:B462,$B462,F$4:F462,$Y$3))</f>
        <v/>
      </c>
      <c r="Z462" s="113" t="str">
        <f>IF(OR($B462="",$B462=$B463),"",SUMIF($B$4:$B462,$B462,S$4:S462))</f>
        <v/>
      </c>
    </row>
    <row r="463" spans="1:26" ht="25.05" customHeight="1" x14ac:dyDescent="0.2">
      <c r="A463" s="133" t="str">
        <f>IF(OR(B463="",AND(B462=B463,D462=D463)),"",MAX($A$4:A462)+1)</f>
        <v/>
      </c>
      <c r="B463" s="73" t="str">
        <f>IFERROR(INDEX(入力!$BV$3:$CN$1048576,MATCH(ROW(B463)-ROW(B$3),入力!$BB$3:$BB$1048576,0),MATCH(B$3,入力!$BV$2:$CN$2,0)),"")</f>
        <v/>
      </c>
      <c r="C463" s="74" t="str">
        <f>IFERROR(INDEX(入力!$BV$3:$CN$1048576,MATCH(ROW(C463)-ROW(C$3),入力!$BB$3:$BB$1048576,0),MATCH(C$3,入力!$BV$2:$CN$2,0)),"")</f>
        <v/>
      </c>
      <c r="D463" s="75" t="str">
        <f>IFERROR(INDEX(入力!$BO$3:$BO$1048576,MATCH(ROW(D463)-ROW(D$3),入力!$BB$3:$BB$1048576,0),0),"")</f>
        <v/>
      </c>
      <c r="E463" s="74" t="str">
        <f>IFERROR(INDEX(入力!$BV$3:$CN$1048576,MATCH(ROW(E463)-ROW(E$3),入力!$BB$3:$BB$1048576,0),MATCH(E$3,入力!$BV$2:$CN$2,0)),"")</f>
        <v/>
      </c>
      <c r="F463" s="74" t="str">
        <f>IFERROR(INDEX(入力!$BV$3:$CN$1048576,MATCH(ROW(F463)-ROW(F$3),入力!$BB$3:$BB$1048576,0),MATCH(F$3,入力!$BV$2:$CN$2,0)),"")</f>
        <v/>
      </c>
      <c r="G463" s="74" t="str">
        <f>IFERROR(INDEX(入力!$BV$3:$CN$1048576,MATCH(ROW(G463)-ROW(G$3),入力!$BB$3:$BB$1048576,0),MATCH(G$3,入力!$BV$2:$CN$2,0)),"")</f>
        <v/>
      </c>
      <c r="H463" s="75" t="str">
        <f>IFERROR(INDEX(入力!$BV$3:$CN$1048576,MATCH(ROW(H463)-ROW(H$3),入力!$BB$3:$BB$1048576,0),MATCH(H$3,入力!$BV$2:$CN$2,0)),"")</f>
        <v/>
      </c>
      <c r="I463" s="76" t="str">
        <f>IFERROR(INDEX(入力!$BV$3:$CN$1048576,MATCH(ROW(I463)-ROW(I$3),入力!$BB$3:$BB$1048576,0),MATCH(I$3,入力!$BV$2:$CN$2,0)),"")</f>
        <v/>
      </c>
      <c r="J463" s="75" t="str">
        <f>IFERROR(INDEX(入力!$BV$3:$CN$1048576,MATCH(ROW(J463)-ROW(J$3),入力!$BB$3:$BB$1048576,0),MATCH(J$3,入力!$BV$2:$CN$2,0)),"")</f>
        <v/>
      </c>
      <c r="K463" s="75" t="str">
        <f>IFERROR(INDEX(入力!$BV$3:$CN$1048576,MATCH(ROW(K463)-ROW(K$3),入力!$BB$3:$BB$1048576,0),MATCH(K$3,入力!$BV$2:$CN$2,0)),"")</f>
        <v/>
      </c>
      <c r="L463" s="75" t="str">
        <f>IFERROR(INDEX(入力!$BV$3:$CN$1048576,MATCH(ROW(L463)-ROW(L$3),入力!$BB$3:$BB$1048576,0),MATCH(L$3,入力!$BV$2:$CN$2,0)),"")</f>
        <v/>
      </c>
      <c r="M463" s="117" t="str">
        <f>IFERROR(IF(履歴検索!$A463="","",INDEX(入力!$BV$3:$CN$1048576,MATCH(ROW(M463)-ROW(M$3),入力!$BB$3:$BB$1048576,0),MATCH(M$3,入力!$BV$2:$CN$2,0))),"")</f>
        <v/>
      </c>
      <c r="N463" s="75" t="str">
        <f>IFERROR(INDEX(入力!$BV$3:$CN$1048576,MATCH(ROW(N463)-ROW(N$3),入力!$BB$3:$BB$1048576,0),MATCH(N$3,入力!$BV$2:$CN$2,0)),"")</f>
        <v/>
      </c>
      <c r="O463" s="294" t="str">
        <f>IFERROR(INDEX(入力!$CJ$3:$CN$1048576,MATCH(ROW(O463)-ROW(O$3),入力!$BB$3:$BB$1048576,0),MATCH(O$3,入力!$CJ$2:$CN$2,0)),"")</f>
        <v/>
      </c>
      <c r="P463" s="294" t="str">
        <f>IFERROR(INDEX(入力!$CJ$3:$CN$1048576,MATCH(ROW(P463)-ROW(P$3),入力!$BB$3:$BB$1048576,0),MATCH(P$3,入力!$CJ$2:$CN$2,0)),"")</f>
        <v/>
      </c>
      <c r="Q463" s="294" t="str">
        <f>IFERROR(INDEX(入力!$BV$3:$CN$1048576,MATCH(ROW(Q463)-ROW(Q$3),入力!$BB$3:$BB$1048576,0),MATCH(Q$3,入力!$BV$2:$CN$2,0)),"")</f>
        <v/>
      </c>
      <c r="R463" s="77" t="str">
        <f>IFERROR(INDEX(入力!$BV$3:$CN$1048576,MATCH(ROW(R463)-ROW(R$3),入力!$BB$3:$BB$1048576,0),MATCH(R$3,入力!$BV$2:$CN$2,0)),"")</f>
        <v/>
      </c>
      <c r="S463" s="77" t="str">
        <f>IFERROR(INDEX(入力!$BV$3:$CN$1048576,MATCH(ROW(S463)-ROW(S$3),入力!$BB$3:$BB$1048576,0),MATCH(S$3,入力!$BV$2:$CN$2,0)),"")</f>
        <v/>
      </c>
      <c r="U463" s="28" t="str">
        <f>IF(Z463="","",COUNT($Z$4:Z463))</f>
        <v/>
      </c>
      <c r="V463" s="73" t="str">
        <f t="shared" si="7"/>
        <v/>
      </c>
      <c r="W463" s="113" t="str">
        <f>IF(OR($B463="",$B463=$B464),"",SUMIF($B$4:$B463,$B463,Q$4:Q463))</f>
        <v/>
      </c>
      <c r="X463" s="113" t="str">
        <f>IF(OR($B463="",$B463=$B464),"",SUMIF($B$4:$B463,$B463,K$4:K463)-Y463)</f>
        <v/>
      </c>
      <c r="Y463" s="113" t="str">
        <f>IF(OR($B463="",$B463=$B464),"",SUMIFS(K$4:K463,B$4:B463,$B463,F$4:F463,$Y$3))</f>
        <v/>
      </c>
      <c r="Z463" s="113" t="str">
        <f>IF(OR($B463="",$B463=$B464),"",SUMIF($B$4:$B463,$B463,S$4:S463))</f>
        <v/>
      </c>
    </row>
    <row r="464" spans="1:26" ht="25.05" customHeight="1" x14ac:dyDescent="0.2">
      <c r="A464" s="133" t="str">
        <f>IF(OR(B464="",AND(B463=B464,D463=D464)),"",MAX($A$4:A463)+1)</f>
        <v/>
      </c>
      <c r="B464" s="73" t="str">
        <f>IFERROR(INDEX(入力!$BV$3:$CN$1048576,MATCH(ROW(B464)-ROW(B$3),入力!$BB$3:$BB$1048576,0),MATCH(B$3,入力!$BV$2:$CN$2,0)),"")</f>
        <v/>
      </c>
      <c r="C464" s="74" t="str">
        <f>IFERROR(INDEX(入力!$BV$3:$CN$1048576,MATCH(ROW(C464)-ROW(C$3),入力!$BB$3:$BB$1048576,0),MATCH(C$3,入力!$BV$2:$CN$2,0)),"")</f>
        <v/>
      </c>
      <c r="D464" s="75" t="str">
        <f>IFERROR(INDEX(入力!$BO$3:$BO$1048576,MATCH(ROW(D464)-ROW(D$3),入力!$BB$3:$BB$1048576,0),0),"")</f>
        <v/>
      </c>
      <c r="E464" s="74" t="str">
        <f>IFERROR(INDEX(入力!$BV$3:$CN$1048576,MATCH(ROW(E464)-ROW(E$3),入力!$BB$3:$BB$1048576,0),MATCH(E$3,入力!$BV$2:$CN$2,0)),"")</f>
        <v/>
      </c>
      <c r="F464" s="74" t="str">
        <f>IFERROR(INDEX(入力!$BV$3:$CN$1048576,MATCH(ROW(F464)-ROW(F$3),入力!$BB$3:$BB$1048576,0),MATCH(F$3,入力!$BV$2:$CN$2,0)),"")</f>
        <v/>
      </c>
      <c r="G464" s="74" t="str">
        <f>IFERROR(INDEX(入力!$BV$3:$CN$1048576,MATCH(ROW(G464)-ROW(G$3),入力!$BB$3:$BB$1048576,0),MATCH(G$3,入力!$BV$2:$CN$2,0)),"")</f>
        <v/>
      </c>
      <c r="H464" s="75" t="str">
        <f>IFERROR(INDEX(入力!$BV$3:$CN$1048576,MATCH(ROW(H464)-ROW(H$3),入力!$BB$3:$BB$1048576,0),MATCH(H$3,入力!$BV$2:$CN$2,0)),"")</f>
        <v/>
      </c>
      <c r="I464" s="76" t="str">
        <f>IFERROR(INDEX(入力!$BV$3:$CN$1048576,MATCH(ROW(I464)-ROW(I$3),入力!$BB$3:$BB$1048576,0),MATCH(I$3,入力!$BV$2:$CN$2,0)),"")</f>
        <v/>
      </c>
      <c r="J464" s="75" t="str">
        <f>IFERROR(INDEX(入力!$BV$3:$CN$1048576,MATCH(ROW(J464)-ROW(J$3),入力!$BB$3:$BB$1048576,0),MATCH(J$3,入力!$BV$2:$CN$2,0)),"")</f>
        <v/>
      </c>
      <c r="K464" s="75" t="str">
        <f>IFERROR(INDEX(入力!$BV$3:$CN$1048576,MATCH(ROW(K464)-ROW(K$3),入力!$BB$3:$BB$1048576,0),MATCH(K$3,入力!$BV$2:$CN$2,0)),"")</f>
        <v/>
      </c>
      <c r="L464" s="75" t="str">
        <f>IFERROR(INDEX(入力!$BV$3:$CN$1048576,MATCH(ROW(L464)-ROW(L$3),入力!$BB$3:$BB$1048576,0),MATCH(L$3,入力!$BV$2:$CN$2,0)),"")</f>
        <v/>
      </c>
      <c r="M464" s="117" t="str">
        <f>IFERROR(IF(履歴検索!$A464="","",INDEX(入力!$BV$3:$CN$1048576,MATCH(ROW(M464)-ROW(M$3),入力!$BB$3:$BB$1048576,0),MATCH(M$3,入力!$BV$2:$CN$2,0))),"")</f>
        <v/>
      </c>
      <c r="N464" s="75" t="str">
        <f>IFERROR(INDEX(入力!$BV$3:$CN$1048576,MATCH(ROW(N464)-ROW(N$3),入力!$BB$3:$BB$1048576,0),MATCH(N$3,入力!$BV$2:$CN$2,0)),"")</f>
        <v/>
      </c>
      <c r="O464" s="294" t="str">
        <f>IFERROR(INDEX(入力!$CJ$3:$CN$1048576,MATCH(ROW(O464)-ROW(O$3),入力!$BB$3:$BB$1048576,0),MATCH(O$3,入力!$CJ$2:$CN$2,0)),"")</f>
        <v/>
      </c>
      <c r="P464" s="294" t="str">
        <f>IFERROR(INDEX(入力!$CJ$3:$CN$1048576,MATCH(ROW(P464)-ROW(P$3),入力!$BB$3:$BB$1048576,0),MATCH(P$3,入力!$CJ$2:$CN$2,0)),"")</f>
        <v/>
      </c>
      <c r="Q464" s="294" t="str">
        <f>IFERROR(INDEX(入力!$BV$3:$CN$1048576,MATCH(ROW(Q464)-ROW(Q$3),入力!$BB$3:$BB$1048576,0),MATCH(Q$3,入力!$BV$2:$CN$2,0)),"")</f>
        <v/>
      </c>
      <c r="R464" s="77" t="str">
        <f>IFERROR(INDEX(入力!$BV$3:$CN$1048576,MATCH(ROW(R464)-ROW(R$3),入力!$BB$3:$BB$1048576,0),MATCH(R$3,入力!$BV$2:$CN$2,0)),"")</f>
        <v/>
      </c>
      <c r="S464" s="77" t="str">
        <f>IFERROR(INDEX(入力!$BV$3:$CN$1048576,MATCH(ROW(S464)-ROW(S$3),入力!$BB$3:$BB$1048576,0),MATCH(S$3,入力!$BV$2:$CN$2,0)),"")</f>
        <v/>
      </c>
      <c r="U464" s="28" t="str">
        <f>IF(Z464="","",COUNT($Z$4:Z464))</f>
        <v/>
      </c>
      <c r="V464" s="73" t="str">
        <f t="shared" si="7"/>
        <v/>
      </c>
      <c r="W464" s="113" t="str">
        <f>IF(OR($B464="",$B464=$B465),"",SUMIF($B$4:$B464,$B464,Q$4:Q464))</f>
        <v/>
      </c>
      <c r="X464" s="113" t="str">
        <f>IF(OR($B464="",$B464=$B465),"",SUMIF($B$4:$B464,$B464,K$4:K464)-Y464)</f>
        <v/>
      </c>
      <c r="Y464" s="113" t="str">
        <f>IF(OR($B464="",$B464=$B465),"",SUMIFS(K$4:K464,B$4:B464,$B464,F$4:F464,$Y$3))</f>
        <v/>
      </c>
      <c r="Z464" s="113" t="str">
        <f>IF(OR($B464="",$B464=$B465),"",SUMIF($B$4:$B464,$B464,S$4:S464))</f>
        <v/>
      </c>
    </row>
    <row r="465" spans="1:26" ht="25.05" customHeight="1" x14ac:dyDescent="0.2">
      <c r="A465" s="133" t="str">
        <f>IF(OR(B465="",AND(B464=B465,D464=D465)),"",MAX($A$4:A464)+1)</f>
        <v/>
      </c>
      <c r="B465" s="73" t="str">
        <f>IFERROR(INDEX(入力!$BV$3:$CN$1048576,MATCH(ROW(B465)-ROW(B$3),入力!$BB$3:$BB$1048576,0),MATCH(B$3,入力!$BV$2:$CN$2,0)),"")</f>
        <v/>
      </c>
      <c r="C465" s="74" t="str">
        <f>IFERROR(INDEX(入力!$BV$3:$CN$1048576,MATCH(ROW(C465)-ROW(C$3),入力!$BB$3:$BB$1048576,0),MATCH(C$3,入力!$BV$2:$CN$2,0)),"")</f>
        <v/>
      </c>
      <c r="D465" s="75" t="str">
        <f>IFERROR(INDEX(入力!$BO$3:$BO$1048576,MATCH(ROW(D465)-ROW(D$3),入力!$BB$3:$BB$1048576,0),0),"")</f>
        <v/>
      </c>
      <c r="E465" s="74" t="str">
        <f>IFERROR(INDEX(入力!$BV$3:$CN$1048576,MATCH(ROW(E465)-ROW(E$3),入力!$BB$3:$BB$1048576,0),MATCH(E$3,入力!$BV$2:$CN$2,0)),"")</f>
        <v/>
      </c>
      <c r="F465" s="74" t="str">
        <f>IFERROR(INDEX(入力!$BV$3:$CN$1048576,MATCH(ROW(F465)-ROW(F$3),入力!$BB$3:$BB$1048576,0),MATCH(F$3,入力!$BV$2:$CN$2,0)),"")</f>
        <v/>
      </c>
      <c r="G465" s="74" t="str">
        <f>IFERROR(INDEX(入力!$BV$3:$CN$1048576,MATCH(ROW(G465)-ROW(G$3),入力!$BB$3:$BB$1048576,0),MATCH(G$3,入力!$BV$2:$CN$2,0)),"")</f>
        <v/>
      </c>
      <c r="H465" s="75" t="str">
        <f>IFERROR(INDEX(入力!$BV$3:$CN$1048576,MATCH(ROW(H465)-ROW(H$3),入力!$BB$3:$BB$1048576,0),MATCH(H$3,入力!$BV$2:$CN$2,0)),"")</f>
        <v/>
      </c>
      <c r="I465" s="76" t="str">
        <f>IFERROR(INDEX(入力!$BV$3:$CN$1048576,MATCH(ROW(I465)-ROW(I$3),入力!$BB$3:$BB$1048576,0),MATCH(I$3,入力!$BV$2:$CN$2,0)),"")</f>
        <v/>
      </c>
      <c r="J465" s="75" t="str">
        <f>IFERROR(INDEX(入力!$BV$3:$CN$1048576,MATCH(ROW(J465)-ROW(J$3),入力!$BB$3:$BB$1048576,0),MATCH(J$3,入力!$BV$2:$CN$2,0)),"")</f>
        <v/>
      </c>
      <c r="K465" s="75" t="str">
        <f>IFERROR(INDEX(入力!$BV$3:$CN$1048576,MATCH(ROW(K465)-ROW(K$3),入力!$BB$3:$BB$1048576,0),MATCH(K$3,入力!$BV$2:$CN$2,0)),"")</f>
        <v/>
      </c>
      <c r="L465" s="75" t="str">
        <f>IFERROR(INDEX(入力!$BV$3:$CN$1048576,MATCH(ROW(L465)-ROW(L$3),入力!$BB$3:$BB$1048576,0),MATCH(L$3,入力!$BV$2:$CN$2,0)),"")</f>
        <v/>
      </c>
      <c r="M465" s="117" t="str">
        <f>IFERROR(IF(履歴検索!$A465="","",INDEX(入力!$BV$3:$CN$1048576,MATCH(ROW(M465)-ROW(M$3),入力!$BB$3:$BB$1048576,0),MATCH(M$3,入力!$BV$2:$CN$2,0))),"")</f>
        <v/>
      </c>
      <c r="N465" s="75" t="str">
        <f>IFERROR(INDEX(入力!$BV$3:$CN$1048576,MATCH(ROW(N465)-ROW(N$3),入力!$BB$3:$BB$1048576,0),MATCH(N$3,入力!$BV$2:$CN$2,0)),"")</f>
        <v/>
      </c>
      <c r="O465" s="294" t="str">
        <f>IFERROR(INDEX(入力!$CJ$3:$CN$1048576,MATCH(ROW(O465)-ROW(O$3),入力!$BB$3:$BB$1048576,0),MATCH(O$3,入力!$CJ$2:$CN$2,0)),"")</f>
        <v/>
      </c>
      <c r="P465" s="294" t="str">
        <f>IFERROR(INDEX(入力!$CJ$3:$CN$1048576,MATCH(ROW(P465)-ROW(P$3),入力!$BB$3:$BB$1048576,0),MATCH(P$3,入力!$CJ$2:$CN$2,0)),"")</f>
        <v/>
      </c>
      <c r="Q465" s="294" t="str">
        <f>IFERROR(INDEX(入力!$BV$3:$CN$1048576,MATCH(ROW(Q465)-ROW(Q$3),入力!$BB$3:$BB$1048576,0),MATCH(Q$3,入力!$BV$2:$CN$2,0)),"")</f>
        <v/>
      </c>
      <c r="R465" s="77" t="str">
        <f>IFERROR(INDEX(入力!$BV$3:$CN$1048576,MATCH(ROW(R465)-ROW(R$3),入力!$BB$3:$BB$1048576,0),MATCH(R$3,入力!$BV$2:$CN$2,0)),"")</f>
        <v/>
      </c>
      <c r="S465" s="77" t="str">
        <f>IFERROR(INDEX(入力!$BV$3:$CN$1048576,MATCH(ROW(S465)-ROW(S$3),入力!$BB$3:$BB$1048576,0),MATCH(S$3,入力!$BV$2:$CN$2,0)),"")</f>
        <v/>
      </c>
      <c r="U465" s="28" t="str">
        <f>IF(Z465="","",COUNT($Z$4:Z465))</f>
        <v/>
      </c>
      <c r="V465" s="73" t="str">
        <f t="shared" ref="V465:V528" si="8">IF(Z465="","",B465)</f>
        <v/>
      </c>
      <c r="W465" s="113" t="str">
        <f>IF(OR($B465="",$B465=$B466),"",SUMIF($B$4:$B465,$B465,Q$4:Q465))</f>
        <v/>
      </c>
      <c r="X465" s="113" t="str">
        <f>IF(OR($B465="",$B465=$B466),"",SUMIF($B$4:$B465,$B465,K$4:K465)-Y465)</f>
        <v/>
      </c>
      <c r="Y465" s="113" t="str">
        <f>IF(OR($B465="",$B465=$B466),"",SUMIFS(K$4:K465,B$4:B465,$B465,F$4:F465,$Y$3))</f>
        <v/>
      </c>
      <c r="Z465" s="113" t="str">
        <f>IF(OR($B465="",$B465=$B466),"",SUMIF($B$4:$B465,$B465,S$4:S465))</f>
        <v/>
      </c>
    </row>
    <row r="466" spans="1:26" ht="25.05" customHeight="1" x14ac:dyDescent="0.2">
      <c r="A466" s="133" t="str">
        <f>IF(OR(B466="",AND(B465=B466,D465=D466)),"",MAX($A$4:A465)+1)</f>
        <v/>
      </c>
      <c r="B466" s="73" t="str">
        <f>IFERROR(INDEX(入力!$BV$3:$CN$1048576,MATCH(ROW(B466)-ROW(B$3),入力!$BB$3:$BB$1048576,0),MATCH(B$3,入力!$BV$2:$CN$2,0)),"")</f>
        <v/>
      </c>
      <c r="C466" s="74" t="str">
        <f>IFERROR(INDEX(入力!$BV$3:$CN$1048576,MATCH(ROW(C466)-ROW(C$3),入力!$BB$3:$BB$1048576,0),MATCH(C$3,入力!$BV$2:$CN$2,0)),"")</f>
        <v/>
      </c>
      <c r="D466" s="75" t="str">
        <f>IFERROR(INDEX(入力!$BO$3:$BO$1048576,MATCH(ROW(D466)-ROW(D$3),入力!$BB$3:$BB$1048576,0),0),"")</f>
        <v/>
      </c>
      <c r="E466" s="74" t="str">
        <f>IFERROR(INDEX(入力!$BV$3:$CN$1048576,MATCH(ROW(E466)-ROW(E$3),入力!$BB$3:$BB$1048576,0),MATCH(E$3,入力!$BV$2:$CN$2,0)),"")</f>
        <v/>
      </c>
      <c r="F466" s="74" t="str">
        <f>IFERROR(INDEX(入力!$BV$3:$CN$1048576,MATCH(ROW(F466)-ROW(F$3),入力!$BB$3:$BB$1048576,0),MATCH(F$3,入力!$BV$2:$CN$2,0)),"")</f>
        <v/>
      </c>
      <c r="G466" s="74" t="str">
        <f>IFERROR(INDEX(入力!$BV$3:$CN$1048576,MATCH(ROW(G466)-ROW(G$3),入力!$BB$3:$BB$1048576,0),MATCH(G$3,入力!$BV$2:$CN$2,0)),"")</f>
        <v/>
      </c>
      <c r="H466" s="75" t="str">
        <f>IFERROR(INDEX(入力!$BV$3:$CN$1048576,MATCH(ROW(H466)-ROW(H$3),入力!$BB$3:$BB$1048576,0),MATCH(H$3,入力!$BV$2:$CN$2,0)),"")</f>
        <v/>
      </c>
      <c r="I466" s="76" t="str">
        <f>IFERROR(INDEX(入力!$BV$3:$CN$1048576,MATCH(ROW(I466)-ROW(I$3),入力!$BB$3:$BB$1048576,0),MATCH(I$3,入力!$BV$2:$CN$2,0)),"")</f>
        <v/>
      </c>
      <c r="J466" s="75" t="str">
        <f>IFERROR(INDEX(入力!$BV$3:$CN$1048576,MATCH(ROW(J466)-ROW(J$3),入力!$BB$3:$BB$1048576,0),MATCH(J$3,入力!$BV$2:$CN$2,0)),"")</f>
        <v/>
      </c>
      <c r="K466" s="75" t="str">
        <f>IFERROR(INDEX(入力!$BV$3:$CN$1048576,MATCH(ROW(K466)-ROW(K$3),入力!$BB$3:$BB$1048576,0),MATCH(K$3,入力!$BV$2:$CN$2,0)),"")</f>
        <v/>
      </c>
      <c r="L466" s="75" t="str">
        <f>IFERROR(INDEX(入力!$BV$3:$CN$1048576,MATCH(ROW(L466)-ROW(L$3),入力!$BB$3:$BB$1048576,0),MATCH(L$3,入力!$BV$2:$CN$2,0)),"")</f>
        <v/>
      </c>
      <c r="M466" s="117" t="str">
        <f>IFERROR(IF(履歴検索!$A466="","",INDEX(入力!$BV$3:$CN$1048576,MATCH(ROW(M466)-ROW(M$3),入力!$BB$3:$BB$1048576,0),MATCH(M$3,入力!$BV$2:$CN$2,0))),"")</f>
        <v/>
      </c>
      <c r="N466" s="75" t="str">
        <f>IFERROR(INDEX(入力!$BV$3:$CN$1048576,MATCH(ROW(N466)-ROW(N$3),入力!$BB$3:$BB$1048576,0),MATCH(N$3,入力!$BV$2:$CN$2,0)),"")</f>
        <v/>
      </c>
      <c r="O466" s="294" t="str">
        <f>IFERROR(INDEX(入力!$CJ$3:$CN$1048576,MATCH(ROW(O466)-ROW(O$3),入力!$BB$3:$BB$1048576,0),MATCH(O$3,入力!$CJ$2:$CN$2,0)),"")</f>
        <v/>
      </c>
      <c r="P466" s="294" t="str">
        <f>IFERROR(INDEX(入力!$CJ$3:$CN$1048576,MATCH(ROW(P466)-ROW(P$3),入力!$BB$3:$BB$1048576,0),MATCH(P$3,入力!$CJ$2:$CN$2,0)),"")</f>
        <v/>
      </c>
      <c r="Q466" s="294" t="str">
        <f>IFERROR(INDEX(入力!$BV$3:$CN$1048576,MATCH(ROW(Q466)-ROW(Q$3),入力!$BB$3:$BB$1048576,0),MATCH(Q$3,入力!$BV$2:$CN$2,0)),"")</f>
        <v/>
      </c>
      <c r="R466" s="77" t="str">
        <f>IFERROR(INDEX(入力!$BV$3:$CN$1048576,MATCH(ROW(R466)-ROW(R$3),入力!$BB$3:$BB$1048576,0),MATCH(R$3,入力!$BV$2:$CN$2,0)),"")</f>
        <v/>
      </c>
      <c r="S466" s="77" t="str">
        <f>IFERROR(INDEX(入力!$BV$3:$CN$1048576,MATCH(ROW(S466)-ROW(S$3),入力!$BB$3:$BB$1048576,0),MATCH(S$3,入力!$BV$2:$CN$2,0)),"")</f>
        <v/>
      </c>
      <c r="U466" s="28" t="str">
        <f>IF(Z466="","",COUNT($Z$4:Z466))</f>
        <v/>
      </c>
      <c r="V466" s="73" t="str">
        <f t="shared" si="8"/>
        <v/>
      </c>
      <c r="W466" s="113" t="str">
        <f>IF(OR($B466="",$B466=$B467),"",SUMIF($B$4:$B466,$B466,Q$4:Q466))</f>
        <v/>
      </c>
      <c r="X466" s="113" t="str">
        <f>IF(OR($B466="",$B466=$B467),"",SUMIF($B$4:$B466,$B466,K$4:K466)-Y466)</f>
        <v/>
      </c>
      <c r="Y466" s="113" t="str">
        <f>IF(OR($B466="",$B466=$B467),"",SUMIFS(K$4:K466,B$4:B466,$B466,F$4:F466,$Y$3))</f>
        <v/>
      </c>
      <c r="Z466" s="113" t="str">
        <f>IF(OR($B466="",$B466=$B467),"",SUMIF($B$4:$B466,$B466,S$4:S466))</f>
        <v/>
      </c>
    </row>
    <row r="467" spans="1:26" ht="25.05" customHeight="1" x14ac:dyDescent="0.2">
      <c r="A467" s="133" t="str">
        <f>IF(OR(B467="",AND(B466=B467,D466=D467)),"",MAX($A$4:A466)+1)</f>
        <v/>
      </c>
      <c r="B467" s="73" t="str">
        <f>IFERROR(INDEX(入力!$BV$3:$CN$1048576,MATCH(ROW(B467)-ROW(B$3),入力!$BB$3:$BB$1048576,0),MATCH(B$3,入力!$BV$2:$CN$2,0)),"")</f>
        <v/>
      </c>
      <c r="C467" s="74" t="str">
        <f>IFERROR(INDEX(入力!$BV$3:$CN$1048576,MATCH(ROW(C467)-ROW(C$3),入力!$BB$3:$BB$1048576,0),MATCH(C$3,入力!$BV$2:$CN$2,0)),"")</f>
        <v/>
      </c>
      <c r="D467" s="75" t="str">
        <f>IFERROR(INDEX(入力!$BO$3:$BO$1048576,MATCH(ROW(D467)-ROW(D$3),入力!$BB$3:$BB$1048576,0),0),"")</f>
        <v/>
      </c>
      <c r="E467" s="74" t="str">
        <f>IFERROR(INDEX(入力!$BV$3:$CN$1048576,MATCH(ROW(E467)-ROW(E$3),入力!$BB$3:$BB$1048576,0),MATCH(E$3,入力!$BV$2:$CN$2,0)),"")</f>
        <v/>
      </c>
      <c r="F467" s="74" t="str">
        <f>IFERROR(INDEX(入力!$BV$3:$CN$1048576,MATCH(ROW(F467)-ROW(F$3),入力!$BB$3:$BB$1048576,0),MATCH(F$3,入力!$BV$2:$CN$2,0)),"")</f>
        <v/>
      </c>
      <c r="G467" s="74" t="str">
        <f>IFERROR(INDEX(入力!$BV$3:$CN$1048576,MATCH(ROW(G467)-ROW(G$3),入力!$BB$3:$BB$1048576,0),MATCH(G$3,入力!$BV$2:$CN$2,0)),"")</f>
        <v/>
      </c>
      <c r="H467" s="75" t="str">
        <f>IFERROR(INDEX(入力!$BV$3:$CN$1048576,MATCH(ROW(H467)-ROW(H$3),入力!$BB$3:$BB$1048576,0),MATCH(H$3,入力!$BV$2:$CN$2,0)),"")</f>
        <v/>
      </c>
      <c r="I467" s="76" t="str">
        <f>IFERROR(INDEX(入力!$BV$3:$CN$1048576,MATCH(ROW(I467)-ROW(I$3),入力!$BB$3:$BB$1048576,0),MATCH(I$3,入力!$BV$2:$CN$2,0)),"")</f>
        <v/>
      </c>
      <c r="J467" s="75" t="str">
        <f>IFERROR(INDEX(入力!$BV$3:$CN$1048576,MATCH(ROW(J467)-ROW(J$3),入力!$BB$3:$BB$1048576,0),MATCH(J$3,入力!$BV$2:$CN$2,0)),"")</f>
        <v/>
      </c>
      <c r="K467" s="75" t="str">
        <f>IFERROR(INDEX(入力!$BV$3:$CN$1048576,MATCH(ROW(K467)-ROW(K$3),入力!$BB$3:$BB$1048576,0),MATCH(K$3,入力!$BV$2:$CN$2,0)),"")</f>
        <v/>
      </c>
      <c r="L467" s="75" t="str">
        <f>IFERROR(INDEX(入力!$BV$3:$CN$1048576,MATCH(ROW(L467)-ROW(L$3),入力!$BB$3:$BB$1048576,0),MATCH(L$3,入力!$BV$2:$CN$2,0)),"")</f>
        <v/>
      </c>
      <c r="M467" s="117" t="str">
        <f>IFERROR(IF(履歴検索!$A467="","",INDEX(入力!$BV$3:$CN$1048576,MATCH(ROW(M467)-ROW(M$3),入力!$BB$3:$BB$1048576,0),MATCH(M$3,入力!$BV$2:$CN$2,0))),"")</f>
        <v/>
      </c>
      <c r="N467" s="75" t="str">
        <f>IFERROR(INDEX(入力!$BV$3:$CN$1048576,MATCH(ROW(N467)-ROW(N$3),入力!$BB$3:$BB$1048576,0),MATCH(N$3,入力!$BV$2:$CN$2,0)),"")</f>
        <v/>
      </c>
      <c r="O467" s="294" t="str">
        <f>IFERROR(INDEX(入力!$CJ$3:$CN$1048576,MATCH(ROW(O467)-ROW(O$3),入力!$BB$3:$BB$1048576,0),MATCH(O$3,入力!$CJ$2:$CN$2,0)),"")</f>
        <v/>
      </c>
      <c r="P467" s="294" t="str">
        <f>IFERROR(INDEX(入力!$CJ$3:$CN$1048576,MATCH(ROW(P467)-ROW(P$3),入力!$BB$3:$BB$1048576,0),MATCH(P$3,入力!$CJ$2:$CN$2,0)),"")</f>
        <v/>
      </c>
      <c r="Q467" s="294" t="str">
        <f>IFERROR(INDEX(入力!$BV$3:$CN$1048576,MATCH(ROW(Q467)-ROW(Q$3),入力!$BB$3:$BB$1048576,0),MATCH(Q$3,入力!$BV$2:$CN$2,0)),"")</f>
        <v/>
      </c>
      <c r="R467" s="77" t="str">
        <f>IFERROR(INDEX(入力!$BV$3:$CN$1048576,MATCH(ROW(R467)-ROW(R$3),入力!$BB$3:$BB$1048576,0),MATCH(R$3,入力!$BV$2:$CN$2,0)),"")</f>
        <v/>
      </c>
      <c r="S467" s="77" t="str">
        <f>IFERROR(INDEX(入力!$BV$3:$CN$1048576,MATCH(ROW(S467)-ROW(S$3),入力!$BB$3:$BB$1048576,0),MATCH(S$3,入力!$BV$2:$CN$2,0)),"")</f>
        <v/>
      </c>
      <c r="U467" s="28" t="str">
        <f>IF(Z467="","",COUNT($Z$4:Z467))</f>
        <v/>
      </c>
      <c r="V467" s="73" t="str">
        <f t="shared" si="8"/>
        <v/>
      </c>
      <c r="W467" s="113" t="str">
        <f>IF(OR($B467="",$B467=$B468),"",SUMIF($B$4:$B467,$B467,Q$4:Q467))</f>
        <v/>
      </c>
      <c r="X467" s="113" t="str">
        <f>IF(OR($B467="",$B467=$B468),"",SUMIF($B$4:$B467,$B467,K$4:K467)-Y467)</f>
        <v/>
      </c>
      <c r="Y467" s="113" t="str">
        <f>IF(OR($B467="",$B467=$B468),"",SUMIFS(K$4:K467,B$4:B467,$B467,F$4:F467,$Y$3))</f>
        <v/>
      </c>
      <c r="Z467" s="113" t="str">
        <f>IF(OR($B467="",$B467=$B468),"",SUMIF($B$4:$B467,$B467,S$4:S467))</f>
        <v/>
      </c>
    </row>
    <row r="468" spans="1:26" ht="25.05" customHeight="1" x14ac:dyDescent="0.2">
      <c r="A468" s="133" t="str">
        <f>IF(OR(B468="",AND(B467=B468,D467=D468)),"",MAX($A$4:A467)+1)</f>
        <v/>
      </c>
      <c r="B468" s="73" t="str">
        <f>IFERROR(INDEX(入力!$BV$3:$CN$1048576,MATCH(ROW(B468)-ROW(B$3),入力!$BB$3:$BB$1048576,0),MATCH(B$3,入力!$BV$2:$CN$2,0)),"")</f>
        <v/>
      </c>
      <c r="C468" s="74" t="str">
        <f>IFERROR(INDEX(入力!$BV$3:$CN$1048576,MATCH(ROW(C468)-ROW(C$3),入力!$BB$3:$BB$1048576,0),MATCH(C$3,入力!$BV$2:$CN$2,0)),"")</f>
        <v/>
      </c>
      <c r="D468" s="75" t="str">
        <f>IFERROR(INDEX(入力!$BO$3:$BO$1048576,MATCH(ROW(D468)-ROW(D$3),入力!$BB$3:$BB$1048576,0),0),"")</f>
        <v/>
      </c>
      <c r="E468" s="74" t="str">
        <f>IFERROR(INDEX(入力!$BV$3:$CN$1048576,MATCH(ROW(E468)-ROW(E$3),入力!$BB$3:$BB$1048576,0),MATCH(E$3,入力!$BV$2:$CN$2,0)),"")</f>
        <v/>
      </c>
      <c r="F468" s="74" t="str">
        <f>IFERROR(INDEX(入力!$BV$3:$CN$1048576,MATCH(ROW(F468)-ROW(F$3),入力!$BB$3:$BB$1048576,0),MATCH(F$3,入力!$BV$2:$CN$2,0)),"")</f>
        <v/>
      </c>
      <c r="G468" s="74" t="str">
        <f>IFERROR(INDEX(入力!$BV$3:$CN$1048576,MATCH(ROW(G468)-ROW(G$3),入力!$BB$3:$BB$1048576,0),MATCH(G$3,入力!$BV$2:$CN$2,0)),"")</f>
        <v/>
      </c>
      <c r="H468" s="75" t="str">
        <f>IFERROR(INDEX(入力!$BV$3:$CN$1048576,MATCH(ROW(H468)-ROW(H$3),入力!$BB$3:$BB$1048576,0),MATCH(H$3,入力!$BV$2:$CN$2,0)),"")</f>
        <v/>
      </c>
      <c r="I468" s="76" t="str">
        <f>IFERROR(INDEX(入力!$BV$3:$CN$1048576,MATCH(ROW(I468)-ROW(I$3),入力!$BB$3:$BB$1048576,0),MATCH(I$3,入力!$BV$2:$CN$2,0)),"")</f>
        <v/>
      </c>
      <c r="J468" s="75" t="str">
        <f>IFERROR(INDEX(入力!$BV$3:$CN$1048576,MATCH(ROW(J468)-ROW(J$3),入力!$BB$3:$BB$1048576,0),MATCH(J$3,入力!$BV$2:$CN$2,0)),"")</f>
        <v/>
      </c>
      <c r="K468" s="75" t="str">
        <f>IFERROR(INDEX(入力!$BV$3:$CN$1048576,MATCH(ROW(K468)-ROW(K$3),入力!$BB$3:$BB$1048576,0),MATCH(K$3,入力!$BV$2:$CN$2,0)),"")</f>
        <v/>
      </c>
      <c r="L468" s="75" t="str">
        <f>IFERROR(INDEX(入力!$BV$3:$CN$1048576,MATCH(ROW(L468)-ROW(L$3),入力!$BB$3:$BB$1048576,0),MATCH(L$3,入力!$BV$2:$CN$2,0)),"")</f>
        <v/>
      </c>
      <c r="M468" s="117" t="str">
        <f>IFERROR(IF(履歴検索!$A468="","",INDEX(入力!$BV$3:$CN$1048576,MATCH(ROW(M468)-ROW(M$3),入力!$BB$3:$BB$1048576,0),MATCH(M$3,入力!$BV$2:$CN$2,0))),"")</f>
        <v/>
      </c>
      <c r="N468" s="75" t="str">
        <f>IFERROR(INDEX(入力!$BV$3:$CN$1048576,MATCH(ROW(N468)-ROW(N$3),入力!$BB$3:$BB$1048576,0),MATCH(N$3,入力!$BV$2:$CN$2,0)),"")</f>
        <v/>
      </c>
      <c r="O468" s="294" t="str">
        <f>IFERROR(INDEX(入力!$CJ$3:$CN$1048576,MATCH(ROW(O468)-ROW(O$3),入力!$BB$3:$BB$1048576,0),MATCH(O$3,入力!$CJ$2:$CN$2,0)),"")</f>
        <v/>
      </c>
      <c r="P468" s="294" t="str">
        <f>IFERROR(INDEX(入力!$CJ$3:$CN$1048576,MATCH(ROW(P468)-ROW(P$3),入力!$BB$3:$BB$1048576,0),MATCH(P$3,入力!$CJ$2:$CN$2,0)),"")</f>
        <v/>
      </c>
      <c r="Q468" s="294" t="str">
        <f>IFERROR(INDEX(入力!$BV$3:$CN$1048576,MATCH(ROW(Q468)-ROW(Q$3),入力!$BB$3:$BB$1048576,0),MATCH(Q$3,入力!$BV$2:$CN$2,0)),"")</f>
        <v/>
      </c>
      <c r="R468" s="77" t="str">
        <f>IFERROR(INDEX(入力!$BV$3:$CN$1048576,MATCH(ROW(R468)-ROW(R$3),入力!$BB$3:$BB$1048576,0),MATCH(R$3,入力!$BV$2:$CN$2,0)),"")</f>
        <v/>
      </c>
      <c r="S468" s="77" t="str">
        <f>IFERROR(INDEX(入力!$BV$3:$CN$1048576,MATCH(ROW(S468)-ROW(S$3),入力!$BB$3:$BB$1048576,0),MATCH(S$3,入力!$BV$2:$CN$2,0)),"")</f>
        <v/>
      </c>
      <c r="U468" s="28" t="str">
        <f>IF(Z468="","",COUNT($Z$4:Z468))</f>
        <v/>
      </c>
      <c r="V468" s="73" t="str">
        <f t="shared" si="8"/>
        <v/>
      </c>
      <c r="W468" s="113" t="str">
        <f>IF(OR($B468="",$B468=$B469),"",SUMIF($B$4:$B468,$B468,Q$4:Q468))</f>
        <v/>
      </c>
      <c r="X468" s="113" t="str">
        <f>IF(OR($B468="",$B468=$B469),"",SUMIF($B$4:$B468,$B468,K$4:K468)-Y468)</f>
        <v/>
      </c>
      <c r="Y468" s="113" t="str">
        <f>IF(OR($B468="",$B468=$B469),"",SUMIFS(K$4:K468,B$4:B468,$B468,F$4:F468,$Y$3))</f>
        <v/>
      </c>
      <c r="Z468" s="113" t="str">
        <f>IF(OR($B468="",$B468=$B469),"",SUMIF($B$4:$B468,$B468,S$4:S468))</f>
        <v/>
      </c>
    </row>
    <row r="469" spans="1:26" ht="25.05" customHeight="1" x14ac:dyDescent="0.2">
      <c r="A469" s="133" t="str">
        <f>IF(OR(B469="",AND(B468=B469,D468=D469)),"",MAX($A$4:A468)+1)</f>
        <v/>
      </c>
      <c r="B469" s="73" t="str">
        <f>IFERROR(INDEX(入力!$BV$3:$CN$1048576,MATCH(ROW(B469)-ROW(B$3),入力!$BB$3:$BB$1048576,0),MATCH(B$3,入力!$BV$2:$CN$2,0)),"")</f>
        <v/>
      </c>
      <c r="C469" s="74" t="str">
        <f>IFERROR(INDEX(入力!$BV$3:$CN$1048576,MATCH(ROW(C469)-ROW(C$3),入力!$BB$3:$BB$1048576,0),MATCH(C$3,入力!$BV$2:$CN$2,0)),"")</f>
        <v/>
      </c>
      <c r="D469" s="75" t="str">
        <f>IFERROR(INDEX(入力!$BO$3:$BO$1048576,MATCH(ROW(D469)-ROW(D$3),入力!$BB$3:$BB$1048576,0),0),"")</f>
        <v/>
      </c>
      <c r="E469" s="74" t="str">
        <f>IFERROR(INDEX(入力!$BV$3:$CN$1048576,MATCH(ROW(E469)-ROW(E$3),入力!$BB$3:$BB$1048576,0),MATCH(E$3,入力!$BV$2:$CN$2,0)),"")</f>
        <v/>
      </c>
      <c r="F469" s="74" t="str">
        <f>IFERROR(INDEX(入力!$BV$3:$CN$1048576,MATCH(ROW(F469)-ROW(F$3),入力!$BB$3:$BB$1048576,0),MATCH(F$3,入力!$BV$2:$CN$2,0)),"")</f>
        <v/>
      </c>
      <c r="G469" s="74" t="str">
        <f>IFERROR(INDEX(入力!$BV$3:$CN$1048576,MATCH(ROW(G469)-ROW(G$3),入力!$BB$3:$BB$1048576,0),MATCH(G$3,入力!$BV$2:$CN$2,0)),"")</f>
        <v/>
      </c>
      <c r="H469" s="75" t="str">
        <f>IFERROR(INDEX(入力!$BV$3:$CN$1048576,MATCH(ROW(H469)-ROW(H$3),入力!$BB$3:$BB$1048576,0),MATCH(H$3,入力!$BV$2:$CN$2,0)),"")</f>
        <v/>
      </c>
      <c r="I469" s="76" t="str">
        <f>IFERROR(INDEX(入力!$BV$3:$CN$1048576,MATCH(ROW(I469)-ROW(I$3),入力!$BB$3:$BB$1048576,0),MATCH(I$3,入力!$BV$2:$CN$2,0)),"")</f>
        <v/>
      </c>
      <c r="J469" s="75" t="str">
        <f>IFERROR(INDEX(入力!$BV$3:$CN$1048576,MATCH(ROW(J469)-ROW(J$3),入力!$BB$3:$BB$1048576,0),MATCH(J$3,入力!$BV$2:$CN$2,0)),"")</f>
        <v/>
      </c>
      <c r="K469" s="75" t="str">
        <f>IFERROR(INDEX(入力!$BV$3:$CN$1048576,MATCH(ROW(K469)-ROW(K$3),入力!$BB$3:$BB$1048576,0),MATCH(K$3,入力!$BV$2:$CN$2,0)),"")</f>
        <v/>
      </c>
      <c r="L469" s="75" t="str">
        <f>IFERROR(INDEX(入力!$BV$3:$CN$1048576,MATCH(ROW(L469)-ROW(L$3),入力!$BB$3:$BB$1048576,0),MATCH(L$3,入力!$BV$2:$CN$2,0)),"")</f>
        <v/>
      </c>
      <c r="M469" s="117" t="str">
        <f>IFERROR(IF(履歴検索!$A469="","",INDEX(入力!$BV$3:$CN$1048576,MATCH(ROW(M469)-ROW(M$3),入力!$BB$3:$BB$1048576,0),MATCH(M$3,入力!$BV$2:$CN$2,0))),"")</f>
        <v/>
      </c>
      <c r="N469" s="75" t="str">
        <f>IFERROR(INDEX(入力!$BV$3:$CN$1048576,MATCH(ROW(N469)-ROW(N$3),入力!$BB$3:$BB$1048576,0),MATCH(N$3,入力!$BV$2:$CN$2,0)),"")</f>
        <v/>
      </c>
      <c r="O469" s="294" t="str">
        <f>IFERROR(INDEX(入力!$CJ$3:$CN$1048576,MATCH(ROW(O469)-ROW(O$3),入力!$BB$3:$BB$1048576,0),MATCH(O$3,入力!$CJ$2:$CN$2,0)),"")</f>
        <v/>
      </c>
      <c r="P469" s="294" t="str">
        <f>IFERROR(INDEX(入力!$CJ$3:$CN$1048576,MATCH(ROW(P469)-ROW(P$3),入力!$BB$3:$BB$1048576,0),MATCH(P$3,入力!$CJ$2:$CN$2,0)),"")</f>
        <v/>
      </c>
      <c r="Q469" s="294" t="str">
        <f>IFERROR(INDEX(入力!$BV$3:$CN$1048576,MATCH(ROW(Q469)-ROW(Q$3),入力!$BB$3:$BB$1048576,0),MATCH(Q$3,入力!$BV$2:$CN$2,0)),"")</f>
        <v/>
      </c>
      <c r="R469" s="77" t="str">
        <f>IFERROR(INDEX(入力!$BV$3:$CN$1048576,MATCH(ROW(R469)-ROW(R$3),入力!$BB$3:$BB$1048576,0),MATCH(R$3,入力!$BV$2:$CN$2,0)),"")</f>
        <v/>
      </c>
      <c r="S469" s="77" t="str">
        <f>IFERROR(INDEX(入力!$BV$3:$CN$1048576,MATCH(ROW(S469)-ROW(S$3),入力!$BB$3:$BB$1048576,0),MATCH(S$3,入力!$BV$2:$CN$2,0)),"")</f>
        <v/>
      </c>
      <c r="U469" s="28" t="str">
        <f>IF(Z469="","",COUNT($Z$4:Z469))</f>
        <v/>
      </c>
      <c r="V469" s="73" t="str">
        <f t="shared" si="8"/>
        <v/>
      </c>
      <c r="W469" s="113" t="str">
        <f>IF(OR($B469="",$B469=$B470),"",SUMIF($B$4:$B469,$B469,Q$4:Q469))</f>
        <v/>
      </c>
      <c r="X469" s="113" t="str">
        <f>IF(OR($B469="",$B469=$B470),"",SUMIF($B$4:$B469,$B469,K$4:K469)-Y469)</f>
        <v/>
      </c>
      <c r="Y469" s="113" t="str">
        <f>IF(OR($B469="",$B469=$B470),"",SUMIFS(K$4:K469,B$4:B469,$B469,F$4:F469,$Y$3))</f>
        <v/>
      </c>
      <c r="Z469" s="113" t="str">
        <f>IF(OR($B469="",$B469=$B470),"",SUMIF($B$4:$B469,$B469,S$4:S469))</f>
        <v/>
      </c>
    </row>
    <row r="470" spans="1:26" ht="25.05" customHeight="1" x14ac:dyDescent="0.2">
      <c r="A470" s="133" t="str">
        <f>IF(OR(B470="",AND(B469=B470,D469=D470)),"",MAX($A$4:A469)+1)</f>
        <v/>
      </c>
      <c r="B470" s="73" t="str">
        <f>IFERROR(INDEX(入力!$BV$3:$CN$1048576,MATCH(ROW(B470)-ROW(B$3),入力!$BB$3:$BB$1048576,0),MATCH(B$3,入力!$BV$2:$CN$2,0)),"")</f>
        <v/>
      </c>
      <c r="C470" s="74" t="str">
        <f>IFERROR(INDEX(入力!$BV$3:$CN$1048576,MATCH(ROW(C470)-ROW(C$3),入力!$BB$3:$BB$1048576,0),MATCH(C$3,入力!$BV$2:$CN$2,0)),"")</f>
        <v/>
      </c>
      <c r="D470" s="75" t="str">
        <f>IFERROR(INDEX(入力!$BO$3:$BO$1048576,MATCH(ROW(D470)-ROW(D$3),入力!$BB$3:$BB$1048576,0),0),"")</f>
        <v/>
      </c>
      <c r="E470" s="74" t="str">
        <f>IFERROR(INDEX(入力!$BV$3:$CN$1048576,MATCH(ROW(E470)-ROW(E$3),入力!$BB$3:$BB$1048576,0),MATCH(E$3,入力!$BV$2:$CN$2,0)),"")</f>
        <v/>
      </c>
      <c r="F470" s="74" t="str">
        <f>IFERROR(INDEX(入力!$BV$3:$CN$1048576,MATCH(ROW(F470)-ROW(F$3),入力!$BB$3:$BB$1048576,0),MATCH(F$3,入力!$BV$2:$CN$2,0)),"")</f>
        <v/>
      </c>
      <c r="G470" s="74" t="str">
        <f>IFERROR(INDEX(入力!$BV$3:$CN$1048576,MATCH(ROW(G470)-ROW(G$3),入力!$BB$3:$BB$1048576,0),MATCH(G$3,入力!$BV$2:$CN$2,0)),"")</f>
        <v/>
      </c>
      <c r="H470" s="75" t="str">
        <f>IFERROR(INDEX(入力!$BV$3:$CN$1048576,MATCH(ROW(H470)-ROW(H$3),入力!$BB$3:$BB$1048576,0),MATCH(H$3,入力!$BV$2:$CN$2,0)),"")</f>
        <v/>
      </c>
      <c r="I470" s="76" t="str">
        <f>IFERROR(INDEX(入力!$BV$3:$CN$1048576,MATCH(ROW(I470)-ROW(I$3),入力!$BB$3:$BB$1048576,0),MATCH(I$3,入力!$BV$2:$CN$2,0)),"")</f>
        <v/>
      </c>
      <c r="J470" s="75" t="str">
        <f>IFERROR(INDEX(入力!$BV$3:$CN$1048576,MATCH(ROW(J470)-ROW(J$3),入力!$BB$3:$BB$1048576,0),MATCH(J$3,入力!$BV$2:$CN$2,0)),"")</f>
        <v/>
      </c>
      <c r="K470" s="75" t="str">
        <f>IFERROR(INDEX(入力!$BV$3:$CN$1048576,MATCH(ROW(K470)-ROW(K$3),入力!$BB$3:$BB$1048576,0),MATCH(K$3,入力!$BV$2:$CN$2,0)),"")</f>
        <v/>
      </c>
      <c r="L470" s="75" t="str">
        <f>IFERROR(INDEX(入力!$BV$3:$CN$1048576,MATCH(ROW(L470)-ROW(L$3),入力!$BB$3:$BB$1048576,0),MATCH(L$3,入力!$BV$2:$CN$2,0)),"")</f>
        <v/>
      </c>
      <c r="M470" s="117" t="str">
        <f>IFERROR(IF(履歴検索!$A470="","",INDEX(入力!$BV$3:$CN$1048576,MATCH(ROW(M470)-ROW(M$3),入力!$BB$3:$BB$1048576,0),MATCH(M$3,入力!$BV$2:$CN$2,0))),"")</f>
        <v/>
      </c>
      <c r="N470" s="75" t="str">
        <f>IFERROR(INDEX(入力!$BV$3:$CN$1048576,MATCH(ROW(N470)-ROW(N$3),入力!$BB$3:$BB$1048576,0),MATCH(N$3,入力!$BV$2:$CN$2,0)),"")</f>
        <v/>
      </c>
      <c r="O470" s="294" t="str">
        <f>IFERROR(INDEX(入力!$CJ$3:$CN$1048576,MATCH(ROW(O470)-ROW(O$3),入力!$BB$3:$BB$1048576,0),MATCH(O$3,入力!$CJ$2:$CN$2,0)),"")</f>
        <v/>
      </c>
      <c r="P470" s="294" t="str">
        <f>IFERROR(INDEX(入力!$CJ$3:$CN$1048576,MATCH(ROW(P470)-ROW(P$3),入力!$BB$3:$BB$1048576,0),MATCH(P$3,入力!$CJ$2:$CN$2,0)),"")</f>
        <v/>
      </c>
      <c r="Q470" s="294" t="str">
        <f>IFERROR(INDEX(入力!$BV$3:$CN$1048576,MATCH(ROW(Q470)-ROW(Q$3),入力!$BB$3:$BB$1048576,0),MATCH(Q$3,入力!$BV$2:$CN$2,0)),"")</f>
        <v/>
      </c>
      <c r="R470" s="77" t="str">
        <f>IFERROR(INDEX(入力!$BV$3:$CN$1048576,MATCH(ROW(R470)-ROW(R$3),入力!$BB$3:$BB$1048576,0),MATCH(R$3,入力!$BV$2:$CN$2,0)),"")</f>
        <v/>
      </c>
      <c r="S470" s="77" t="str">
        <f>IFERROR(INDEX(入力!$BV$3:$CN$1048576,MATCH(ROW(S470)-ROW(S$3),入力!$BB$3:$BB$1048576,0),MATCH(S$3,入力!$BV$2:$CN$2,0)),"")</f>
        <v/>
      </c>
      <c r="U470" s="28" t="str">
        <f>IF(Z470="","",COUNT($Z$4:Z470))</f>
        <v/>
      </c>
      <c r="V470" s="73" t="str">
        <f t="shared" si="8"/>
        <v/>
      </c>
      <c r="W470" s="113" t="str">
        <f>IF(OR($B470="",$B470=$B471),"",SUMIF($B$4:$B470,$B470,Q$4:Q470))</f>
        <v/>
      </c>
      <c r="X470" s="113" t="str">
        <f>IF(OR($B470="",$B470=$B471),"",SUMIF($B$4:$B470,$B470,K$4:K470)-Y470)</f>
        <v/>
      </c>
      <c r="Y470" s="113" t="str">
        <f>IF(OR($B470="",$B470=$B471),"",SUMIFS(K$4:K470,B$4:B470,$B470,F$4:F470,$Y$3))</f>
        <v/>
      </c>
      <c r="Z470" s="113" t="str">
        <f>IF(OR($B470="",$B470=$B471),"",SUMIF($B$4:$B470,$B470,S$4:S470))</f>
        <v/>
      </c>
    </row>
    <row r="471" spans="1:26" ht="25.05" customHeight="1" x14ac:dyDescent="0.2">
      <c r="A471" s="133" t="str">
        <f>IF(OR(B471="",AND(B470=B471,D470=D471)),"",MAX($A$4:A470)+1)</f>
        <v/>
      </c>
      <c r="B471" s="73" t="str">
        <f>IFERROR(INDEX(入力!$BV$3:$CN$1048576,MATCH(ROW(B471)-ROW(B$3),入力!$BB$3:$BB$1048576,0),MATCH(B$3,入力!$BV$2:$CN$2,0)),"")</f>
        <v/>
      </c>
      <c r="C471" s="74" t="str">
        <f>IFERROR(INDEX(入力!$BV$3:$CN$1048576,MATCH(ROW(C471)-ROW(C$3),入力!$BB$3:$BB$1048576,0),MATCH(C$3,入力!$BV$2:$CN$2,0)),"")</f>
        <v/>
      </c>
      <c r="D471" s="75" t="str">
        <f>IFERROR(INDEX(入力!$BO$3:$BO$1048576,MATCH(ROW(D471)-ROW(D$3),入力!$BB$3:$BB$1048576,0),0),"")</f>
        <v/>
      </c>
      <c r="E471" s="74" t="str">
        <f>IFERROR(INDEX(入力!$BV$3:$CN$1048576,MATCH(ROW(E471)-ROW(E$3),入力!$BB$3:$BB$1048576,0),MATCH(E$3,入力!$BV$2:$CN$2,0)),"")</f>
        <v/>
      </c>
      <c r="F471" s="74" t="str">
        <f>IFERROR(INDEX(入力!$BV$3:$CN$1048576,MATCH(ROW(F471)-ROW(F$3),入力!$BB$3:$BB$1048576,0),MATCH(F$3,入力!$BV$2:$CN$2,0)),"")</f>
        <v/>
      </c>
      <c r="G471" s="74" t="str">
        <f>IFERROR(INDEX(入力!$BV$3:$CN$1048576,MATCH(ROW(G471)-ROW(G$3),入力!$BB$3:$BB$1048576,0),MATCH(G$3,入力!$BV$2:$CN$2,0)),"")</f>
        <v/>
      </c>
      <c r="H471" s="75" t="str">
        <f>IFERROR(INDEX(入力!$BV$3:$CN$1048576,MATCH(ROW(H471)-ROW(H$3),入力!$BB$3:$BB$1048576,0),MATCH(H$3,入力!$BV$2:$CN$2,0)),"")</f>
        <v/>
      </c>
      <c r="I471" s="76" t="str">
        <f>IFERROR(INDEX(入力!$BV$3:$CN$1048576,MATCH(ROW(I471)-ROW(I$3),入力!$BB$3:$BB$1048576,0),MATCH(I$3,入力!$BV$2:$CN$2,0)),"")</f>
        <v/>
      </c>
      <c r="J471" s="75" t="str">
        <f>IFERROR(INDEX(入力!$BV$3:$CN$1048576,MATCH(ROW(J471)-ROW(J$3),入力!$BB$3:$BB$1048576,0),MATCH(J$3,入力!$BV$2:$CN$2,0)),"")</f>
        <v/>
      </c>
      <c r="K471" s="75" t="str">
        <f>IFERROR(INDEX(入力!$BV$3:$CN$1048576,MATCH(ROW(K471)-ROW(K$3),入力!$BB$3:$BB$1048576,0),MATCH(K$3,入力!$BV$2:$CN$2,0)),"")</f>
        <v/>
      </c>
      <c r="L471" s="75" t="str">
        <f>IFERROR(INDEX(入力!$BV$3:$CN$1048576,MATCH(ROW(L471)-ROW(L$3),入力!$BB$3:$BB$1048576,0),MATCH(L$3,入力!$BV$2:$CN$2,0)),"")</f>
        <v/>
      </c>
      <c r="M471" s="117" t="str">
        <f>IFERROR(IF(履歴検索!$A471="","",INDEX(入力!$BV$3:$CN$1048576,MATCH(ROW(M471)-ROW(M$3),入力!$BB$3:$BB$1048576,0),MATCH(M$3,入力!$BV$2:$CN$2,0))),"")</f>
        <v/>
      </c>
      <c r="N471" s="75" t="str">
        <f>IFERROR(INDEX(入力!$BV$3:$CN$1048576,MATCH(ROW(N471)-ROW(N$3),入力!$BB$3:$BB$1048576,0),MATCH(N$3,入力!$BV$2:$CN$2,0)),"")</f>
        <v/>
      </c>
      <c r="O471" s="294" t="str">
        <f>IFERROR(INDEX(入力!$CJ$3:$CN$1048576,MATCH(ROW(O471)-ROW(O$3),入力!$BB$3:$BB$1048576,0),MATCH(O$3,入力!$CJ$2:$CN$2,0)),"")</f>
        <v/>
      </c>
      <c r="P471" s="294" t="str">
        <f>IFERROR(INDEX(入力!$CJ$3:$CN$1048576,MATCH(ROW(P471)-ROW(P$3),入力!$BB$3:$BB$1048576,0),MATCH(P$3,入力!$CJ$2:$CN$2,0)),"")</f>
        <v/>
      </c>
      <c r="Q471" s="294" t="str">
        <f>IFERROR(INDEX(入力!$BV$3:$CN$1048576,MATCH(ROW(Q471)-ROW(Q$3),入力!$BB$3:$BB$1048576,0),MATCH(Q$3,入力!$BV$2:$CN$2,0)),"")</f>
        <v/>
      </c>
      <c r="R471" s="77" t="str">
        <f>IFERROR(INDEX(入力!$BV$3:$CN$1048576,MATCH(ROW(R471)-ROW(R$3),入力!$BB$3:$BB$1048576,0),MATCH(R$3,入力!$BV$2:$CN$2,0)),"")</f>
        <v/>
      </c>
      <c r="S471" s="77" t="str">
        <f>IFERROR(INDEX(入力!$BV$3:$CN$1048576,MATCH(ROW(S471)-ROW(S$3),入力!$BB$3:$BB$1048576,0),MATCH(S$3,入力!$BV$2:$CN$2,0)),"")</f>
        <v/>
      </c>
      <c r="U471" s="28" t="str">
        <f>IF(Z471="","",COUNT($Z$4:Z471))</f>
        <v/>
      </c>
      <c r="V471" s="73" t="str">
        <f t="shared" si="8"/>
        <v/>
      </c>
      <c r="W471" s="113" t="str">
        <f>IF(OR($B471="",$B471=$B472),"",SUMIF($B$4:$B471,$B471,Q$4:Q471))</f>
        <v/>
      </c>
      <c r="X471" s="113" t="str">
        <f>IF(OR($B471="",$B471=$B472),"",SUMIF($B$4:$B471,$B471,K$4:K471)-Y471)</f>
        <v/>
      </c>
      <c r="Y471" s="113" t="str">
        <f>IF(OR($B471="",$B471=$B472),"",SUMIFS(K$4:K471,B$4:B471,$B471,F$4:F471,$Y$3))</f>
        <v/>
      </c>
      <c r="Z471" s="113" t="str">
        <f>IF(OR($B471="",$B471=$B472),"",SUMIF($B$4:$B471,$B471,S$4:S471))</f>
        <v/>
      </c>
    </row>
    <row r="472" spans="1:26" ht="25.05" customHeight="1" x14ac:dyDescent="0.2">
      <c r="A472" s="133" t="str">
        <f>IF(OR(B472="",AND(B471=B472,D471=D472)),"",MAX($A$4:A471)+1)</f>
        <v/>
      </c>
      <c r="B472" s="73" t="str">
        <f>IFERROR(INDEX(入力!$BV$3:$CN$1048576,MATCH(ROW(B472)-ROW(B$3),入力!$BB$3:$BB$1048576,0),MATCH(B$3,入力!$BV$2:$CN$2,0)),"")</f>
        <v/>
      </c>
      <c r="C472" s="74" t="str">
        <f>IFERROR(INDEX(入力!$BV$3:$CN$1048576,MATCH(ROW(C472)-ROW(C$3),入力!$BB$3:$BB$1048576,0),MATCH(C$3,入力!$BV$2:$CN$2,0)),"")</f>
        <v/>
      </c>
      <c r="D472" s="75" t="str">
        <f>IFERROR(INDEX(入力!$BO$3:$BO$1048576,MATCH(ROW(D472)-ROW(D$3),入力!$BB$3:$BB$1048576,0),0),"")</f>
        <v/>
      </c>
      <c r="E472" s="74" t="str">
        <f>IFERROR(INDEX(入力!$BV$3:$CN$1048576,MATCH(ROW(E472)-ROW(E$3),入力!$BB$3:$BB$1048576,0),MATCH(E$3,入力!$BV$2:$CN$2,0)),"")</f>
        <v/>
      </c>
      <c r="F472" s="74" t="str">
        <f>IFERROR(INDEX(入力!$BV$3:$CN$1048576,MATCH(ROW(F472)-ROW(F$3),入力!$BB$3:$BB$1048576,0),MATCH(F$3,入力!$BV$2:$CN$2,0)),"")</f>
        <v/>
      </c>
      <c r="G472" s="74" t="str">
        <f>IFERROR(INDEX(入力!$BV$3:$CN$1048576,MATCH(ROW(G472)-ROW(G$3),入力!$BB$3:$BB$1048576,0),MATCH(G$3,入力!$BV$2:$CN$2,0)),"")</f>
        <v/>
      </c>
      <c r="H472" s="75" t="str">
        <f>IFERROR(INDEX(入力!$BV$3:$CN$1048576,MATCH(ROW(H472)-ROW(H$3),入力!$BB$3:$BB$1048576,0),MATCH(H$3,入力!$BV$2:$CN$2,0)),"")</f>
        <v/>
      </c>
      <c r="I472" s="76" t="str">
        <f>IFERROR(INDEX(入力!$BV$3:$CN$1048576,MATCH(ROW(I472)-ROW(I$3),入力!$BB$3:$BB$1048576,0),MATCH(I$3,入力!$BV$2:$CN$2,0)),"")</f>
        <v/>
      </c>
      <c r="J472" s="75" t="str">
        <f>IFERROR(INDEX(入力!$BV$3:$CN$1048576,MATCH(ROW(J472)-ROW(J$3),入力!$BB$3:$BB$1048576,0),MATCH(J$3,入力!$BV$2:$CN$2,0)),"")</f>
        <v/>
      </c>
      <c r="K472" s="75" t="str">
        <f>IFERROR(INDEX(入力!$BV$3:$CN$1048576,MATCH(ROW(K472)-ROW(K$3),入力!$BB$3:$BB$1048576,0),MATCH(K$3,入力!$BV$2:$CN$2,0)),"")</f>
        <v/>
      </c>
      <c r="L472" s="75" t="str">
        <f>IFERROR(INDEX(入力!$BV$3:$CN$1048576,MATCH(ROW(L472)-ROW(L$3),入力!$BB$3:$BB$1048576,0),MATCH(L$3,入力!$BV$2:$CN$2,0)),"")</f>
        <v/>
      </c>
      <c r="M472" s="117" t="str">
        <f>IFERROR(IF(履歴検索!$A472="","",INDEX(入力!$BV$3:$CN$1048576,MATCH(ROW(M472)-ROW(M$3),入力!$BB$3:$BB$1048576,0),MATCH(M$3,入力!$BV$2:$CN$2,0))),"")</f>
        <v/>
      </c>
      <c r="N472" s="75" t="str">
        <f>IFERROR(INDEX(入力!$BV$3:$CN$1048576,MATCH(ROW(N472)-ROW(N$3),入力!$BB$3:$BB$1048576,0),MATCH(N$3,入力!$BV$2:$CN$2,0)),"")</f>
        <v/>
      </c>
      <c r="O472" s="294" t="str">
        <f>IFERROR(INDEX(入力!$CJ$3:$CN$1048576,MATCH(ROW(O472)-ROW(O$3),入力!$BB$3:$BB$1048576,0),MATCH(O$3,入力!$CJ$2:$CN$2,0)),"")</f>
        <v/>
      </c>
      <c r="P472" s="294" t="str">
        <f>IFERROR(INDEX(入力!$CJ$3:$CN$1048576,MATCH(ROW(P472)-ROW(P$3),入力!$BB$3:$BB$1048576,0),MATCH(P$3,入力!$CJ$2:$CN$2,0)),"")</f>
        <v/>
      </c>
      <c r="Q472" s="294" t="str">
        <f>IFERROR(INDEX(入力!$BV$3:$CN$1048576,MATCH(ROW(Q472)-ROW(Q$3),入力!$BB$3:$BB$1048576,0),MATCH(Q$3,入力!$BV$2:$CN$2,0)),"")</f>
        <v/>
      </c>
      <c r="R472" s="77" t="str">
        <f>IFERROR(INDEX(入力!$BV$3:$CN$1048576,MATCH(ROW(R472)-ROW(R$3),入力!$BB$3:$BB$1048576,0),MATCH(R$3,入力!$BV$2:$CN$2,0)),"")</f>
        <v/>
      </c>
      <c r="S472" s="77" t="str">
        <f>IFERROR(INDEX(入力!$BV$3:$CN$1048576,MATCH(ROW(S472)-ROW(S$3),入力!$BB$3:$BB$1048576,0),MATCH(S$3,入力!$BV$2:$CN$2,0)),"")</f>
        <v/>
      </c>
      <c r="U472" s="28" t="str">
        <f>IF(Z472="","",COUNT($Z$4:Z472))</f>
        <v/>
      </c>
      <c r="V472" s="73" t="str">
        <f t="shared" si="8"/>
        <v/>
      </c>
      <c r="W472" s="113" t="str">
        <f>IF(OR($B472="",$B472=$B473),"",SUMIF($B$4:$B472,$B472,Q$4:Q472))</f>
        <v/>
      </c>
      <c r="X472" s="113" t="str">
        <f>IF(OR($B472="",$B472=$B473),"",SUMIF($B$4:$B472,$B472,K$4:K472)-Y472)</f>
        <v/>
      </c>
      <c r="Y472" s="113" t="str">
        <f>IF(OR($B472="",$B472=$B473),"",SUMIFS(K$4:K472,B$4:B472,$B472,F$4:F472,$Y$3))</f>
        <v/>
      </c>
      <c r="Z472" s="113" t="str">
        <f>IF(OR($B472="",$B472=$B473),"",SUMIF($B$4:$B472,$B472,S$4:S472))</f>
        <v/>
      </c>
    </row>
    <row r="473" spans="1:26" ht="25.05" customHeight="1" x14ac:dyDescent="0.2">
      <c r="A473" s="133" t="str">
        <f>IF(OR(B473="",AND(B472=B473,D472=D473)),"",MAX($A$4:A472)+1)</f>
        <v/>
      </c>
      <c r="B473" s="73" t="str">
        <f>IFERROR(INDEX(入力!$BV$3:$CN$1048576,MATCH(ROW(B473)-ROW(B$3),入力!$BB$3:$BB$1048576,0),MATCH(B$3,入力!$BV$2:$CN$2,0)),"")</f>
        <v/>
      </c>
      <c r="C473" s="74" t="str">
        <f>IFERROR(INDEX(入力!$BV$3:$CN$1048576,MATCH(ROW(C473)-ROW(C$3),入力!$BB$3:$BB$1048576,0),MATCH(C$3,入力!$BV$2:$CN$2,0)),"")</f>
        <v/>
      </c>
      <c r="D473" s="75" t="str">
        <f>IFERROR(INDEX(入力!$BO$3:$BO$1048576,MATCH(ROW(D473)-ROW(D$3),入力!$BB$3:$BB$1048576,0),0),"")</f>
        <v/>
      </c>
      <c r="E473" s="74" t="str">
        <f>IFERROR(INDEX(入力!$BV$3:$CN$1048576,MATCH(ROW(E473)-ROW(E$3),入力!$BB$3:$BB$1048576,0),MATCH(E$3,入力!$BV$2:$CN$2,0)),"")</f>
        <v/>
      </c>
      <c r="F473" s="74" t="str">
        <f>IFERROR(INDEX(入力!$BV$3:$CN$1048576,MATCH(ROW(F473)-ROW(F$3),入力!$BB$3:$BB$1048576,0),MATCH(F$3,入力!$BV$2:$CN$2,0)),"")</f>
        <v/>
      </c>
      <c r="G473" s="74" t="str">
        <f>IFERROR(INDEX(入力!$BV$3:$CN$1048576,MATCH(ROW(G473)-ROW(G$3),入力!$BB$3:$BB$1048576,0),MATCH(G$3,入力!$BV$2:$CN$2,0)),"")</f>
        <v/>
      </c>
      <c r="H473" s="75" t="str">
        <f>IFERROR(INDEX(入力!$BV$3:$CN$1048576,MATCH(ROW(H473)-ROW(H$3),入力!$BB$3:$BB$1048576,0),MATCH(H$3,入力!$BV$2:$CN$2,0)),"")</f>
        <v/>
      </c>
      <c r="I473" s="76" t="str">
        <f>IFERROR(INDEX(入力!$BV$3:$CN$1048576,MATCH(ROW(I473)-ROW(I$3),入力!$BB$3:$BB$1048576,0),MATCH(I$3,入力!$BV$2:$CN$2,0)),"")</f>
        <v/>
      </c>
      <c r="J473" s="75" t="str">
        <f>IFERROR(INDEX(入力!$BV$3:$CN$1048576,MATCH(ROW(J473)-ROW(J$3),入力!$BB$3:$BB$1048576,0),MATCH(J$3,入力!$BV$2:$CN$2,0)),"")</f>
        <v/>
      </c>
      <c r="K473" s="75" t="str">
        <f>IFERROR(INDEX(入力!$BV$3:$CN$1048576,MATCH(ROW(K473)-ROW(K$3),入力!$BB$3:$BB$1048576,0),MATCH(K$3,入力!$BV$2:$CN$2,0)),"")</f>
        <v/>
      </c>
      <c r="L473" s="75" t="str">
        <f>IFERROR(INDEX(入力!$BV$3:$CN$1048576,MATCH(ROW(L473)-ROW(L$3),入力!$BB$3:$BB$1048576,0),MATCH(L$3,入力!$BV$2:$CN$2,0)),"")</f>
        <v/>
      </c>
      <c r="M473" s="117" t="str">
        <f>IFERROR(IF(履歴検索!$A473="","",INDEX(入力!$BV$3:$CN$1048576,MATCH(ROW(M473)-ROW(M$3),入力!$BB$3:$BB$1048576,0),MATCH(M$3,入力!$BV$2:$CN$2,0))),"")</f>
        <v/>
      </c>
      <c r="N473" s="75" t="str">
        <f>IFERROR(INDEX(入力!$BV$3:$CN$1048576,MATCH(ROW(N473)-ROW(N$3),入力!$BB$3:$BB$1048576,0),MATCH(N$3,入力!$BV$2:$CN$2,0)),"")</f>
        <v/>
      </c>
      <c r="O473" s="294" t="str">
        <f>IFERROR(INDEX(入力!$CJ$3:$CN$1048576,MATCH(ROW(O473)-ROW(O$3),入力!$BB$3:$BB$1048576,0),MATCH(O$3,入力!$CJ$2:$CN$2,0)),"")</f>
        <v/>
      </c>
      <c r="P473" s="294" t="str">
        <f>IFERROR(INDEX(入力!$CJ$3:$CN$1048576,MATCH(ROW(P473)-ROW(P$3),入力!$BB$3:$BB$1048576,0),MATCH(P$3,入力!$CJ$2:$CN$2,0)),"")</f>
        <v/>
      </c>
      <c r="Q473" s="294" t="str">
        <f>IFERROR(INDEX(入力!$BV$3:$CN$1048576,MATCH(ROW(Q473)-ROW(Q$3),入力!$BB$3:$BB$1048576,0),MATCH(Q$3,入力!$BV$2:$CN$2,0)),"")</f>
        <v/>
      </c>
      <c r="R473" s="77" t="str">
        <f>IFERROR(INDEX(入力!$BV$3:$CN$1048576,MATCH(ROW(R473)-ROW(R$3),入力!$BB$3:$BB$1048576,0),MATCH(R$3,入力!$BV$2:$CN$2,0)),"")</f>
        <v/>
      </c>
      <c r="S473" s="77" t="str">
        <f>IFERROR(INDEX(入力!$BV$3:$CN$1048576,MATCH(ROW(S473)-ROW(S$3),入力!$BB$3:$BB$1048576,0),MATCH(S$3,入力!$BV$2:$CN$2,0)),"")</f>
        <v/>
      </c>
      <c r="U473" s="28" t="str">
        <f>IF(Z473="","",COUNT($Z$4:Z473))</f>
        <v/>
      </c>
      <c r="V473" s="73" t="str">
        <f t="shared" si="8"/>
        <v/>
      </c>
      <c r="W473" s="113" t="str">
        <f>IF(OR($B473="",$B473=$B474),"",SUMIF($B$4:$B473,$B473,Q$4:Q473))</f>
        <v/>
      </c>
      <c r="X473" s="113" t="str">
        <f>IF(OR($B473="",$B473=$B474),"",SUMIF($B$4:$B473,$B473,K$4:K473)-Y473)</f>
        <v/>
      </c>
      <c r="Y473" s="113" t="str">
        <f>IF(OR($B473="",$B473=$B474),"",SUMIFS(K$4:K473,B$4:B473,$B473,F$4:F473,$Y$3))</f>
        <v/>
      </c>
      <c r="Z473" s="113" t="str">
        <f>IF(OR($B473="",$B473=$B474),"",SUMIF($B$4:$B473,$B473,S$4:S473))</f>
        <v/>
      </c>
    </row>
    <row r="474" spans="1:26" ht="25.05" customHeight="1" x14ac:dyDescent="0.2">
      <c r="A474" s="133" t="str">
        <f>IF(OR(B474="",AND(B473=B474,D473=D474)),"",MAX($A$4:A473)+1)</f>
        <v/>
      </c>
      <c r="B474" s="73" t="str">
        <f>IFERROR(INDEX(入力!$BV$3:$CN$1048576,MATCH(ROW(B474)-ROW(B$3),入力!$BB$3:$BB$1048576,0),MATCH(B$3,入力!$BV$2:$CN$2,0)),"")</f>
        <v/>
      </c>
      <c r="C474" s="74" t="str">
        <f>IFERROR(INDEX(入力!$BV$3:$CN$1048576,MATCH(ROW(C474)-ROW(C$3),入力!$BB$3:$BB$1048576,0),MATCH(C$3,入力!$BV$2:$CN$2,0)),"")</f>
        <v/>
      </c>
      <c r="D474" s="75" t="str">
        <f>IFERROR(INDEX(入力!$BO$3:$BO$1048576,MATCH(ROW(D474)-ROW(D$3),入力!$BB$3:$BB$1048576,0),0),"")</f>
        <v/>
      </c>
      <c r="E474" s="74" t="str">
        <f>IFERROR(INDEX(入力!$BV$3:$CN$1048576,MATCH(ROW(E474)-ROW(E$3),入力!$BB$3:$BB$1048576,0),MATCH(E$3,入力!$BV$2:$CN$2,0)),"")</f>
        <v/>
      </c>
      <c r="F474" s="74" t="str">
        <f>IFERROR(INDEX(入力!$BV$3:$CN$1048576,MATCH(ROW(F474)-ROW(F$3),入力!$BB$3:$BB$1048576,0),MATCH(F$3,入力!$BV$2:$CN$2,0)),"")</f>
        <v/>
      </c>
      <c r="G474" s="74" t="str">
        <f>IFERROR(INDEX(入力!$BV$3:$CN$1048576,MATCH(ROW(G474)-ROW(G$3),入力!$BB$3:$BB$1048576,0),MATCH(G$3,入力!$BV$2:$CN$2,0)),"")</f>
        <v/>
      </c>
      <c r="H474" s="75" t="str">
        <f>IFERROR(INDEX(入力!$BV$3:$CN$1048576,MATCH(ROW(H474)-ROW(H$3),入力!$BB$3:$BB$1048576,0),MATCH(H$3,入力!$BV$2:$CN$2,0)),"")</f>
        <v/>
      </c>
      <c r="I474" s="76" t="str">
        <f>IFERROR(INDEX(入力!$BV$3:$CN$1048576,MATCH(ROW(I474)-ROW(I$3),入力!$BB$3:$BB$1048576,0),MATCH(I$3,入力!$BV$2:$CN$2,0)),"")</f>
        <v/>
      </c>
      <c r="J474" s="75" t="str">
        <f>IFERROR(INDEX(入力!$BV$3:$CN$1048576,MATCH(ROW(J474)-ROW(J$3),入力!$BB$3:$BB$1048576,0),MATCH(J$3,入力!$BV$2:$CN$2,0)),"")</f>
        <v/>
      </c>
      <c r="K474" s="75" t="str">
        <f>IFERROR(INDEX(入力!$BV$3:$CN$1048576,MATCH(ROW(K474)-ROW(K$3),入力!$BB$3:$BB$1048576,0),MATCH(K$3,入力!$BV$2:$CN$2,0)),"")</f>
        <v/>
      </c>
      <c r="L474" s="75" t="str">
        <f>IFERROR(INDEX(入力!$BV$3:$CN$1048576,MATCH(ROW(L474)-ROW(L$3),入力!$BB$3:$BB$1048576,0),MATCH(L$3,入力!$BV$2:$CN$2,0)),"")</f>
        <v/>
      </c>
      <c r="M474" s="117" t="str">
        <f>IFERROR(IF(履歴検索!$A474="","",INDEX(入力!$BV$3:$CN$1048576,MATCH(ROW(M474)-ROW(M$3),入力!$BB$3:$BB$1048576,0),MATCH(M$3,入力!$BV$2:$CN$2,0))),"")</f>
        <v/>
      </c>
      <c r="N474" s="75" t="str">
        <f>IFERROR(INDEX(入力!$BV$3:$CN$1048576,MATCH(ROW(N474)-ROW(N$3),入力!$BB$3:$BB$1048576,0),MATCH(N$3,入力!$BV$2:$CN$2,0)),"")</f>
        <v/>
      </c>
      <c r="O474" s="294" t="str">
        <f>IFERROR(INDEX(入力!$CJ$3:$CN$1048576,MATCH(ROW(O474)-ROW(O$3),入力!$BB$3:$BB$1048576,0),MATCH(O$3,入力!$CJ$2:$CN$2,0)),"")</f>
        <v/>
      </c>
      <c r="P474" s="294" t="str">
        <f>IFERROR(INDEX(入力!$CJ$3:$CN$1048576,MATCH(ROW(P474)-ROW(P$3),入力!$BB$3:$BB$1048576,0),MATCH(P$3,入力!$CJ$2:$CN$2,0)),"")</f>
        <v/>
      </c>
      <c r="Q474" s="294" t="str">
        <f>IFERROR(INDEX(入力!$BV$3:$CN$1048576,MATCH(ROW(Q474)-ROW(Q$3),入力!$BB$3:$BB$1048576,0),MATCH(Q$3,入力!$BV$2:$CN$2,0)),"")</f>
        <v/>
      </c>
      <c r="R474" s="77" t="str">
        <f>IFERROR(INDEX(入力!$BV$3:$CN$1048576,MATCH(ROW(R474)-ROW(R$3),入力!$BB$3:$BB$1048576,0),MATCH(R$3,入力!$BV$2:$CN$2,0)),"")</f>
        <v/>
      </c>
      <c r="S474" s="77" t="str">
        <f>IFERROR(INDEX(入力!$BV$3:$CN$1048576,MATCH(ROW(S474)-ROW(S$3),入力!$BB$3:$BB$1048576,0),MATCH(S$3,入力!$BV$2:$CN$2,0)),"")</f>
        <v/>
      </c>
      <c r="U474" s="28" t="str">
        <f>IF(Z474="","",COUNT($Z$4:Z474))</f>
        <v/>
      </c>
      <c r="V474" s="73" t="str">
        <f t="shared" si="8"/>
        <v/>
      </c>
      <c r="W474" s="113" t="str">
        <f>IF(OR($B474="",$B474=$B475),"",SUMIF($B$4:$B474,$B474,Q$4:Q474))</f>
        <v/>
      </c>
      <c r="X474" s="113" t="str">
        <f>IF(OR($B474="",$B474=$B475),"",SUMIF($B$4:$B474,$B474,K$4:K474)-Y474)</f>
        <v/>
      </c>
      <c r="Y474" s="113" t="str">
        <f>IF(OR($B474="",$B474=$B475),"",SUMIFS(K$4:K474,B$4:B474,$B474,F$4:F474,$Y$3))</f>
        <v/>
      </c>
      <c r="Z474" s="113" t="str">
        <f>IF(OR($B474="",$B474=$B475),"",SUMIF($B$4:$B474,$B474,S$4:S474))</f>
        <v/>
      </c>
    </row>
    <row r="475" spans="1:26" ht="25.05" customHeight="1" x14ac:dyDescent="0.2">
      <c r="A475" s="133" t="str">
        <f>IF(OR(B475="",AND(B474=B475,D474=D475)),"",MAX($A$4:A474)+1)</f>
        <v/>
      </c>
      <c r="B475" s="73" t="str">
        <f>IFERROR(INDEX(入力!$BV$3:$CN$1048576,MATCH(ROW(B475)-ROW(B$3),入力!$BB$3:$BB$1048576,0),MATCH(B$3,入力!$BV$2:$CN$2,0)),"")</f>
        <v/>
      </c>
      <c r="C475" s="74" t="str">
        <f>IFERROR(INDEX(入力!$BV$3:$CN$1048576,MATCH(ROW(C475)-ROW(C$3),入力!$BB$3:$BB$1048576,0),MATCH(C$3,入力!$BV$2:$CN$2,0)),"")</f>
        <v/>
      </c>
      <c r="D475" s="75" t="str">
        <f>IFERROR(INDEX(入力!$BO$3:$BO$1048576,MATCH(ROW(D475)-ROW(D$3),入力!$BB$3:$BB$1048576,0),0),"")</f>
        <v/>
      </c>
      <c r="E475" s="74" t="str">
        <f>IFERROR(INDEX(入力!$BV$3:$CN$1048576,MATCH(ROW(E475)-ROW(E$3),入力!$BB$3:$BB$1048576,0),MATCH(E$3,入力!$BV$2:$CN$2,0)),"")</f>
        <v/>
      </c>
      <c r="F475" s="74" t="str">
        <f>IFERROR(INDEX(入力!$BV$3:$CN$1048576,MATCH(ROW(F475)-ROW(F$3),入力!$BB$3:$BB$1048576,0),MATCH(F$3,入力!$BV$2:$CN$2,0)),"")</f>
        <v/>
      </c>
      <c r="G475" s="74" t="str">
        <f>IFERROR(INDEX(入力!$BV$3:$CN$1048576,MATCH(ROW(G475)-ROW(G$3),入力!$BB$3:$BB$1048576,0),MATCH(G$3,入力!$BV$2:$CN$2,0)),"")</f>
        <v/>
      </c>
      <c r="H475" s="75" t="str">
        <f>IFERROR(INDEX(入力!$BV$3:$CN$1048576,MATCH(ROW(H475)-ROW(H$3),入力!$BB$3:$BB$1048576,0),MATCH(H$3,入力!$BV$2:$CN$2,0)),"")</f>
        <v/>
      </c>
      <c r="I475" s="76" t="str">
        <f>IFERROR(INDEX(入力!$BV$3:$CN$1048576,MATCH(ROW(I475)-ROW(I$3),入力!$BB$3:$BB$1048576,0),MATCH(I$3,入力!$BV$2:$CN$2,0)),"")</f>
        <v/>
      </c>
      <c r="J475" s="75" t="str">
        <f>IFERROR(INDEX(入力!$BV$3:$CN$1048576,MATCH(ROW(J475)-ROW(J$3),入力!$BB$3:$BB$1048576,0),MATCH(J$3,入力!$BV$2:$CN$2,0)),"")</f>
        <v/>
      </c>
      <c r="K475" s="75" t="str">
        <f>IFERROR(INDEX(入力!$BV$3:$CN$1048576,MATCH(ROW(K475)-ROW(K$3),入力!$BB$3:$BB$1048576,0),MATCH(K$3,入力!$BV$2:$CN$2,0)),"")</f>
        <v/>
      </c>
      <c r="L475" s="75" t="str">
        <f>IFERROR(INDEX(入力!$BV$3:$CN$1048576,MATCH(ROW(L475)-ROW(L$3),入力!$BB$3:$BB$1048576,0),MATCH(L$3,入力!$BV$2:$CN$2,0)),"")</f>
        <v/>
      </c>
      <c r="M475" s="117" t="str">
        <f>IFERROR(IF(履歴検索!$A475="","",INDEX(入力!$BV$3:$CN$1048576,MATCH(ROW(M475)-ROW(M$3),入力!$BB$3:$BB$1048576,0),MATCH(M$3,入力!$BV$2:$CN$2,0))),"")</f>
        <v/>
      </c>
      <c r="N475" s="75" t="str">
        <f>IFERROR(INDEX(入力!$BV$3:$CN$1048576,MATCH(ROW(N475)-ROW(N$3),入力!$BB$3:$BB$1048576,0),MATCH(N$3,入力!$BV$2:$CN$2,0)),"")</f>
        <v/>
      </c>
      <c r="O475" s="294" t="str">
        <f>IFERROR(INDEX(入力!$CJ$3:$CN$1048576,MATCH(ROW(O475)-ROW(O$3),入力!$BB$3:$BB$1048576,0),MATCH(O$3,入力!$CJ$2:$CN$2,0)),"")</f>
        <v/>
      </c>
      <c r="P475" s="294" t="str">
        <f>IFERROR(INDEX(入力!$CJ$3:$CN$1048576,MATCH(ROW(P475)-ROW(P$3),入力!$BB$3:$BB$1048576,0),MATCH(P$3,入力!$CJ$2:$CN$2,0)),"")</f>
        <v/>
      </c>
      <c r="Q475" s="294" t="str">
        <f>IFERROR(INDEX(入力!$BV$3:$CN$1048576,MATCH(ROW(Q475)-ROW(Q$3),入力!$BB$3:$BB$1048576,0),MATCH(Q$3,入力!$BV$2:$CN$2,0)),"")</f>
        <v/>
      </c>
      <c r="R475" s="77" t="str">
        <f>IFERROR(INDEX(入力!$BV$3:$CN$1048576,MATCH(ROW(R475)-ROW(R$3),入力!$BB$3:$BB$1048576,0),MATCH(R$3,入力!$BV$2:$CN$2,0)),"")</f>
        <v/>
      </c>
      <c r="S475" s="77" t="str">
        <f>IFERROR(INDEX(入力!$BV$3:$CN$1048576,MATCH(ROW(S475)-ROW(S$3),入力!$BB$3:$BB$1048576,0),MATCH(S$3,入力!$BV$2:$CN$2,0)),"")</f>
        <v/>
      </c>
      <c r="U475" s="28" t="str">
        <f>IF(Z475="","",COUNT($Z$4:Z475))</f>
        <v/>
      </c>
      <c r="V475" s="73" t="str">
        <f t="shared" si="8"/>
        <v/>
      </c>
      <c r="W475" s="113" t="str">
        <f>IF(OR($B475="",$B475=$B476),"",SUMIF($B$4:$B475,$B475,Q$4:Q475))</f>
        <v/>
      </c>
      <c r="X475" s="113" t="str">
        <f>IF(OR($B475="",$B475=$B476),"",SUMIF($B$4:$B475,$B475,K$4:K475)-Y475)</f>
        <v/>
      </c>
      <c r="Y475" s="113" t="str">
        <f>IF(OR($B475="",$B475=$B476),"",SUMIFS(K$4:K475,B$4:B475,$B475,F$4:F475,$Y$3))</f>
        <v/>
      </c>
      <c r="Z475" s="113" t="str">
        <f>IF(OR($B475="",$B475=$B476),"",SUMIF($B$4:$B475,$B475,S$4:S475))</f>
        <v/>
      </c>
    </row>
    <row r="476" spans="1:26" ht="25.05" customHeight="1" x14ac:dyDescent="0.2">
      <c r="A476" s="133" t="str">
        <f>IF(OR(B476="",AND(B475=B476,D475=D476)),"",MAX($A$4:A475)+1)</f>
        <v/>
      </c>
      <c r="B476" s="73" t="str">
        <f>IFERROR(INDEX(入力!$BV$3:$CN$1048576,MATCH(ROW(B476)-ROW(B$3),入力!$BB$3:$BB$1048576,0),MATCH(B$3,入力!$BV$2:$CN$2,0)),"")</f>
        <v/>
      </c>
      <c r="C476" s="74" t="str">
        <f>IFERROR(INDEX(入力!$BV$3:$CN$1048576,MATCH(ROW(C476)-ROW(C$3),入力!$BB$3:$BB$1048576,0),MATCH(C$3,入力!$BV$2:$CN$2,0)),"")</f>
        <v/>
      </c>
      <c r="D476" s="75" t="str">
        <f>IFERROR(INDEX(入力!$BO$3:$BO$1048576,MATCH(ROW(D476)-ROW(D$3),入力!$BB$3:$BB$1048576,0),0),"")</f>
        <v/>
      </c>
      <c r="E476" s="74" t="str">
        <f>IFERROR(INDEX(入力!$BV$3:$CN$1048576,MATCH(ROW(E476)-ROW(E$3),入力!$BB$3:$BB$1048576,0),MATCH(E$3,入力!$BV$2:$CN$2,0)),"")</f>
        <v/>
      </c>
      <c r="F476" s="74" t="str">
        <f>IFERROR(INDEX(入力!$BV$3:$CN$1048576,MATCH(ROW(F476)-ROW(F$3),入力!$BB$3:$BB$1048576,0),MATCH(F$3,入力!$BV$2:$CN$2,0)),"")</f>
        <v/>
      </c>
      <c r="G476" s="74" t="str">
        <f>IFERROR(INDEX(入力!$BV$3:$CN$1048576,MATCH(ROW(G476)-ROW(G$3),入力!$BB$3:$BB$1048576,0),MATCH(G$3,入力!$BV$2:$CN$2,0)),"")</f>
        <v/>
      </c>
      <c r="H476" s="75" t="str">
        <f>IFERROR(INDEX(入力!$BV$3:$CN$1048576,MATCH(ROW(H476)-ROW(H$3),入力!$BB$3:$BB$1048576,0),MATCH(H$3,入力!$BV$2:$CN$2,0)),"")</f>
        <v/>
      </c>
      <c r="I476" s="76" t="str">
        <f>IFERROR(INDEX(入力!$BV$3:$CN$1048576,MATCH(ROW(I476)-ROW(I$3),入力!$BB$3:$BB$1048576,0),MATCH(I$3,入力!$BV$2:$CN$2,0)),"")</f>
        <v/>
      </c>
      <c r="J476" s="75" t="str">
        <f>IFERROR(INDEX(入力!$BV$3:$CN$1048576,MATCH(ROW(J476)-ROW(J$3),入力!$BB$3:$BB$1048576,0),MATCH(J$3,入力!$BV$2:$CN$2,0)),"")</f>
        <v/>
      </c>
      <c r="K476" s="75" t="str">
        <f>IFERROR(INDEX(入力!$BV$3:$CN$1048576,MATCH(ROW(K476)-ROW(K$3),入力!$BB$3:$BB$1048576,0),MATCH(K$3,入力!$BV$2:$CN$2,0)),"")</f>
        <v/>
      </c>
      <c r="L476" s="75" t="str">
        <f>IFERROR(INDEX(入力!$BV$3:$CN$1048576,MATCH(ROW(L476)-ROW(L$3),入力!$BB$3:$BB$1048576,0),MATCH(L$3,入力!$BV$2:$CN$2,0)),"")</f>
        <v/>
      </c>
      <c r="M476" s="117" t="str">
        <f>IFERROR(IF(履歴検索!$A476="","",INDEX(入力!$BV$3:$CN$1048576,MATCH(ROW(M476)-ROW(M$3),入力!$BB$3:$BB$1048576,0),MATCH(M$3,入力!$BV$2:$CN$2,0))),"")</f>
        <v/>
      </c>
      <c r="N476" s="75" t="str">
        <f>IFERROR(INDEX(入力!$BV$3:$CN$1048576,MATCH(ROW(N476)-ROW(N$3),入力!$BB$3:$BB$1048576,0),MATCH(N$3,入力!$BV$2:$CN$2,0)),"")</f>
        <v/>
      </c>
      <c r="O476" s="294" t="str">
        <f>IFERROR(INDEX(入力!$CJ$3:$CN$1048576,MATCH(ROW(O476)-ROW(O$3),入力!$BB$3:$BB$1048576,0),MATCH(O$3,入力!$CJ$2:$CN$2,0)),"")</f>
        <v/>
      </c>
      <c r="P476" s="294" t="str">
        <f>IFERROR(INDEX(入力!$CJ$3:$CN$1048576,MATCH(ROW(P476)-ROW(P$3),入力!$BB$3:$BB$1048576,0),MATCH(P$3,入力!$CJ$2:$CN$2,0)),"")</f>
        <v/>
      </c>
      <c r="Q476" s="294" t="str">
        <f>IFERROR(INDEX(入力!$BV$3:$CN$1048576,MATCH(ROW(Q476)-ROW(Q$3),入力!$BB$3:$BB$1048576,0),MATCH(Q$3,入力!$BV$2:$CN$2,0)),"")</f>
        <v/>
      </c>
      <c r="R476" s="77" t="str">
        <f>IFERROR(INDEX(入力!$BV$3:$CN$1048576,MATCH(ROW(R476)-ROW(R$3),入力!$BB$3:$BB$1048576,0),MATCH(R$3,入力!$BV$2:$CN$2,0)),"")</f>
        <v/>
      </c>
      <c r="S476" s="77" t="str">
        <f>IFERROR(INDEX(入力!$BV$3:$CN$1048576,MATCH(ROW(S476)-ROW(S$3),入力!$BB$3:$BB$1048576,0),MATCH(S$3,入力!$BV$2:$CN$2,0)),"")</f>
        <v/>
      </c>
      <c r="U476" s="28" t="str">
        <f>IF(Z476="","",COUNT($Z$4:Z476))</f>
        <v/>
      </c>
      <c r="V476" s="73" t="str">
        <f t="shared" si="8"/>
        <v/>
      </c>
      <c r="W476" s="113" t="str">
        <f>IF(OR($B476="",$B476=$B477),"",SUMIF($B$4:$B476,$B476,Q$4:Q476))</f>
        <v/>
      </c>
      <c r="X476" s="113" t="str">
        <f>IF(OR($B476="",$B476=$B477),"",SUMIF($B$4:$B476,$B476,K$4:K476)-Y476)</f>
        <v/>
      </c>
      <c r="Y476" s="113" t="str">
        <f>IF(OR($B476="",$B476=$B477),"",SUMIFS(K$4:K476,B$4:B476,$B476,F$4:F476,$Y$3))</f>
        <v/>
      </c>
      <c r="Z476" s="113" t="str">
        <f>IF(OR($B476="",$B476=$B477),"",SUMIF($B$4:$B476,$B476,S$4:S476))</f>
        <v/>
      </c>
    </row>
    <row r="477" spans="1:26" ht="25.05" customHeight="1" x14ac:dyDescent="0.2">
      <c r="A477" s="133" t="str">
        <f>IF(OR(B477="",AND(B476=B477,D476=D477)),"",MAX($A$4:A476)+1)</f>
        <v/>
      </c>
      <c r="B477" s="73" t="str">
        <f>IFERROR(INDEX(入力!$BV$3:$CN$1048576,MATCH(ROW(B477)-ROW(B$3),入力!$BB$3:$BB$1048576,0),MATCH(B$3,入力!$BV$2:$CN$2,0)),"")</f>
        <v/>
      </c>
      <c r="C477" s="74" t="str">
        <f>IFERROR(INDEX(入力!$BV$3:$CN$1048576,MATCH(ROW(C477)-ROW(C$3),入力!$BB$3:$BB$1048576,0),MATCH(C$3,入力!$BV$2:$CN$2,0)),"")</f>
        <v/>
      </c>
      <c r="D477" s="75" t="str">
        <f>IFERROR(INDEX(入力!$BO$3:$BO$1048576,MATCH(ROW(D477)-ROW(D$3),入力!$BB$3:$BB$1048576,0),0),"")</f>
        <v/>
      </c>
      <c r="E477" s="74" t="str">
        <f>IFERROR(INDEX(入力!$BV$3:$CN$1048576,MATCH(ROW(E477)-ROW(E$3),入力!$BB$3:$BB$1048576,0),MATCH(E$3,入力!$BV$2:$CN$2,0)),"")</f>
        <v/>
      </c>
      <c r="F477" s="74" t="str">
        <f>IFERROR(INDEX(入力!$BV$3:$CN$1048576,MATCH(ROW(F477)-ROW(F$3),入力!$BB$3:$BB$1048576,0),MATCH(F$3,入力!$BV$2:$CN$2,0)),"")</f>
        <v/>
      </c>
      <c r="G477" s="74" t="str">
        <f>IFERROR(INDEX(入力!$BV$3:$CN$1048576,MATCH(ROW(G477)-ROW(G$3),入力!$BB$3:$BB$1048576,0),MATCH(G$3,入力!$BV$2:$CN$2,0)),"")</f>
        <v/>
      </c>
      <c r="H477" s="75" t="str">
        <f>IFERROR(INDEX(入力!$BV$3:$CN$1048576,MATCH(ROW(H477)-ROW(H$3),入力!$BB$3:$BB$1048576,0),MATCH(H$3,入力!$BV$2:$CN$2,0)),"")</f>
        <v/>
      </c>
      <c r="I477" s="76" t="str">
        <f>IFERROR(INDEX(入力!$BV$3:$CN$1048576,MATCH(ROW(I477)-ROW(I$3),入力!$BB$3:$BB$1048576,0),MATCH(I$3,入力!$BV$2:$CN$2,0)),"")</f>
        <v/>
      </c>
      <c r="J477" s="75" t="str">
        <f>IFERROR(INDEX(入力!$BV$3:$CN$1048576,MATCH(ROW(J477)-ROW(J$3),入力!$BB$3:$BB$1048576,0),MATCH(J$3,入力!$BV$2:$CN$2,0)),"")</f>
        <v/>
      </c>
      <c r="K477" s="75" t="str">
        <f>IFERROR(INDEX(入力!$BV$3:$CN$1048576,MATCH(ROW(K477)-ROW(K$3),入力!$BB$3:$BB$1048576,0),MATCH(K$3,入力!$BV$2:$CN$2,0)),"")</f>
        <v/>
      </c>
      <c r="L477" s="75" t="str">
        <f>IFERROR(INDEX(入力!$BV$3:$CN$1048576,MATCH(ROW(L477)-ROW(L$3),入力!$BB$3:$BB$1048576,0),MATCH(L$3,入力!$BV$2:$CN$2,0)),"")</f>
        <v/>
      </c>
      <c r="M477" s="117" t="str">
        <f>IFERROR(IF(履歴検索!$A477="","",INDEX(入力!$BV$3:$CN$1048576,MATCH(ROW(M477)-ROW(M$3),入力!$BB$3:$BB$1048576,0),MATCH(M$3,入力!$BV$2:$CN$2,0))),"")</f>
        <v/>
      </c>
      <c r="N477" s="75" t="str">
        <f>IFERROR(INDEX(入力!$BV$3:$CN$1048576,MATCH(ROW(N477)-ROW(N$3),入力!$BB$3:$BB$1048576,0),MATCH(N$3,入力!$BV$2:$CN$2,0)),"")</f>
        <v/>
      </c>
      <c r="O477" s="294" t="str">
        <f>IFERROR(INDEX(入力!$CJ$3:$CN$1048576,MATCH(ROW(O477)-ROW(O$3),入力!$BB$3:$BB$1048576,0),MATCH(O$3,入力!$CJ$2:$CN$2,0)),"")</f>
        <v/>
      </c>
      <c r="P477" s="294" t="str">
        <f>IFERROR(INDEX(入力!$CJ$3:$CN$1048576,MATCH(ROW(P477)-ROW(P$3),入力!$BB$3:$BB$1048576,0),MATCH(P$3,入力!$CJ$2:$CN$2,0)),"")</f>
        <v/>
      </c>
      <c r="Q477" s="294" t="str">
        <f>IFERROR(INDEX(入力!$BV$3:$CN$1048576,MATCH(ROW(Q477)-ROW(Q$3),入力!$BB$3:$BB$1048576,0),MATCH(Q$3,入力!$BV$2:$CN$2,0)),"")</f>
        <v/>
      </c>
      <c r="R477" s="77" t="str">
        <f>IFERROR(INDEX(入力!$BV$3:$CN$1048576,MATCH(ROW(R477)-ROW(R$3),入力!$BB$3:$BB$1048576,0),MATCH(R$3,入力!$BV$2:$CN$2,0)),"")</f>
        <v/>
      </c>
      <c r="S477" s="77" t="str">
        <f>IFERROR(INDEX(入力!$BV$3:$CN$1048576,MATCH(ROW(S477)-ROW(S$3),入力!$BB$3:$BB$1048576,0),MATCH(S$3,入力!$BV$2:$CN$2,0)),"")</f>
        <v/>
      </c>
      <c r="U477" s="28" t="str">
        <f>IF(Z477="","",COUNT($Z$4:Z477))</f>
        <v/>
      </c>
      <c r="V477" s="73" t="str">
        <f t="shared" si="8"/>
        <v/>
      </c>
      <c r="W477" s="113" t="str">
        <f>IF(OR($B477="",$B477=$B478),"",SUMIF($B$4:$B477,$B477,Q$4:Q477))</f>
        <v/>
      </c>
      <c r="X477" s="113" t="str">
        <f>IF(OR($B477="",$B477=$B478),"",SUMIF($B$4:$B477,$B477,K$4:K477)-Y477)</f>
        <v/>
      </c>
      <c r="Y477" s="113" t="str">
        <f>IF(OR($B477="",$B477=$B478),"",SUMIFS(K$4:K477,B$4:B477,$B477,F$4:F477,$Y$3))</f>
        <v/>
      </c>
      <c r="Z477" s="113" t="str">
        <f>IF(OR($B477="",$B477=$B478),"",SUMIF($B$4:$B477,$B477,S$4:S477))</f>
        <v/>
      </c>
    </row>
    <row r="478" spans="1:26" ht="25.05" customHeight="1" x14ac:dyDescent="0.2">
      <c r="A478" s="133" t="str">
        <f>IF(OR(B478="",AND(B477=B478,D477=D478)),"",MAX($A$4:A477)+1)</f>
        <v/>
      </c>
      <c r="B478" s="73" t="str">
        <f>IFERROR(INDEX(入力!$BV$3:$CN$1048576,MATCH(ROW(B478)-ROW(B$3),入力!$BB$3:$BB$1048576,0),MATCH(B$3,入力!$BV$2:$CN$2,0)),"")</f>
        <v/>
      </c>
      <c r="C478" s="74" t="str">
        <f>IFERROR(INDEX(入力!$BV$3:$CN$1048576,MATCH(ROW(C478)-ROW(C$3),入力!$BB$3:$BB$1048576,0),MATCH(C$3,入力!$BV$2:$CN$2,0)),"")</f>
        <v/>
      </c>
      <c r="D478" s="75" t="str">
        <f>IFERROR(INDEX(入力!$BO$3:$BO$1048576,MATCH(ROW(D478)-ROW(D$3),入力!$BB$3:$BB$1048576,0),0),"")</f>
        <v/>
      </c>
      <c r="E478" s="74" t="str">
        <f>IFERROR(INDEX(入力!$BV$3:$CN$1048576,MATCH(ROW(E478)-ROW(E$3),入力!$BB$3:$BB$1048576,0),MATCH(E$3,入力!$BV$2:$CN$2,0)),"")</f>
        <v/>
      </c>
      <c r="F478" s="74" t="str">
        <f>IFERROR(INDEX(入力!$BV$3:$CN$1048576,MATCH(ROW(F478)-ROW(F$3),入力!$BB$3:$BB$1048576,0),MATCH(F$3,入力!$BV$2:$CN$2,0)),"")</f>
        <v/>
      </c>
      <c r="G478" s="74" t="str">
        <f>IFERROR(INDEX(入力!$BV$3:$CN$1048576,MATCH(ROW(G478)-ROW(G$3),入力!$BB$3:$BB$1048576,0),MATCH(G$3,入力!$BV$2:$CN$2,0)),"")</f>
        <v/>
      </c>
      <c r="H478" s="75" t="str">
        <f>IFERROR(INDEX(入力!$BV$3:$CN$1048576,MATCH(ROW(H478)-ROW(H$3),入力!$BB$3:$BB$1048576,0),MATCH(H$3,入力!$BV$2:$CN$2,0)),"")</f>
        <v/>
      </c>
      <c r="I478" s="76" t="str">
        <f>IFERROR(INDEX(入力!$BV$3:$CN$1048576,MATCH(ROW(I478)-ROW(I$3),入力!$BB$3:$BB$1048576,0),MATCH(I$3,入力!$BV$2:$CN$2,0)),"")</f>
        <v/>
      </c>
      <c r="J478" s="75" t="str">
        <f>IFERROR(INDEX(入力!$BV$3:$CN$1048576,MATCH(ROW(J478)-ROW(J$3),入力!$BB$3:$BB$1048576,0),MATCH(J$3,入力!$BV$2:$CN$2,0)),"")</f>
        <v/>
      </c>
      <c r="K478" s="75" t="str">
        <f>IFERROR(INDEX(入力!$BV$3:$CN$1048576,MATCH(ROW(K478)-ROW(K$3),入力!$BB$3:$BB$1048576,0),MATCH(K$3,入力!$BV$2:$CN$2,0)),"")</f>
        <v/>
      </c>
      <c r="L478" s="75" t="str">
        <f>IFERROR(INDEX(入力!$BV$3:$CN$1048576,MATCH(ROW(L478)-ROW(L$3),入力!$BB$3:$BB$1048576,0),MATCH(L$3,入力!$BV$2:$CN$2,0)),"")</f>
        <v/>
      </c>
      <c r="M478" s="117" t="str">
        <f>IFERROR(IF(履歴検索!$A478="","",INDEX(入力!$BV$3:$CN$1048576,MATCH(ROW(M478)-ROW(M$3),入力!$BB$3:$BB$1048576,0),MATCH(M$3,入力!$BV$2:$CN$2,0))),"")</f>
        <v/>
      </c>
      <c r="N478" s="75" t="str">
        <f>IFERROR(INDEX(入力!$BV$3:$CN$1048576,MATCH(ROW(N478)-ROW(N$3),入力!$BB$3:$BB$1048576,0),MATCH(N$3,入力!$BV$2:$CN$2,0)),"")</f>
        <v/>
      </c>
      <c r="O478" s="294" t="str">
        <f>IFERROR(INDEX(入力!$CJ$3:$CN$1048576,MATCH(ROW(O478)-ROW(O$3),入力!$BB$3:$BB$1048576,0),MATCH(O$3,入力!$CJ$2:$CN$2,0)),"")</f>
        <v/>
      </c>
      <c r="P478" s="294" t="str">
        <f>IFERROR(INDEX(入力!$CJ$3:$CN$1048576,MATCH(ROW(P478)-ROW(P$3),入力!$BB$3:$BB$1048576,0),MATCH(P$3,入力!$CJ$2:$CN$2,0)),"")</f>
        <v/>
      </c>
      <c r="Q478" s="294" t="str">
        <f>IFERROR(INDEX(入力!$BV$3:$CN$1048576,MATCH(ROW(Q478)-ROW(Q$3),入力!$BB$3:$BB$1048576,0),MATCH(Q$3,入力!$BV$2:$CN$2,0)),"")</f>
        <v/>
      </c>
      <c r="R478" s="77" t="str">
        <f>IFERROR(INDEX(入力!$BV$3:$CN$1048576,MATCH(ROW(R478)-ROW(R$3),入力!$BB$3:$BB$1048576,0),MATCH(R$3,入力!$BV$2:$CN$2,0)),"")</f>
        <v/>
      </c>
      <c r="S478" s="77" t="str">
        <f>IFERROR(INDEX(入力!$BV$3:$CN$1048576,MATCH(ROW(S478)-ROW(S$3),入力!$BB$3:$BB$1048576,0),MATCH(S$3,入力!$BV$2:$CN$2,0)),"")</f>
        <v/>
      </c>
      <c r="U478" s="28" t="str">
        <f>IF(Z478="","",COUNT($Z$4:Z478))</f>
        <v/>
      </c>
      <c r="V478" s="73" t="str">
        <f t="shared" si="8"/>
        <v/>
      </c>
      <c r="W478" s="113" t="str">
        <f>IF(OR($B478="",$B478=$B479),"",SUMIF($B$4:$B478,$B478,Q$4:Q478))</f>
        <v/>
      </c>
      <c r="X478" s="113" t="str">
        <f>IF(OR($B478="",$B478=$B479),"",SUMIF($B$4:$B478,$B478,K$4:K478)-Y478)</f>
        <v/>
      </c>
      <c r="Y478" s="113" t="str">
        <f>IF(OR($B478="",$B478=$B479),"",SUMIFS(K$4:K478,B$4:B478,$B478,F$4:F478,$Y$3))</f>
        <v/>
      </c>
      <c r="Z478" s="113" t="str">
        <f>IF(OR($B478="",$B478=$B479),"",SUMIF($B$4:$B478,$B478,S$4:S478))</f>
        <v/>
      </c>
    </row>
    <row r="479" spans="1:26" ht="25.05" customHeight="1" x14ac:dyDescent="0.2">
      <c r="A479" s="133" t="str">
        <f>IF(OR(B479="",AND(B478=B479,D478=D479)),"",MAX($A$4:A478)+1)</f>
        <v/>
      </c>
      <c r="B479" s="73" t="str">
        <f>IFERROR(INDEX(入力!$BV$3:$CN$1048576,MATCH(ROW(B479)-ROW(B$3),入力!$BB$3:$BB$1048576,0),MATCH(B$3,入力!$BV$2:$CN$2,0)),"")</f>
        <v/>
      </c>
      <c r="C479" s="74" t="str">
        <f>IFERROR(INDEX(入力!$BV$3:$CN$1048576,MATCH(ROW(C479)-ROW(C$3),入力!$BB$3:$BB$1048576,0),MATCH(C$3,入力!$BV$2:$CN$2,0)),"")</f>
        <v/>
      </c>
      <c r="D479" s="75" t="str">
        <f>IFERROR(INDEX(入力!$BO$3:$BO$1048576,MATCH(ROW(D479)-ROW(D$3),入力!$BB$3:$BB$1048576,0),0),"")</f>
        <v/>
      </c>
      <c r="E479" s="74" t="str">
        <f>IFERROR(INDEX(入力!$BV$3:$CN$1048576,MATCH(ROW(E479)-ROW(E$3),入力!$BB$3:$BB$1048576,0),MATCH(E$3,入力!$BV$2:$CN$2,0)),"")</f>
        <v/>
      </c>
      <c r="F479" s="74" t="str">
        <f>IFERROR(INDEX(入力!$BV$3:$CN$1048576,MATCH(ROW(F479)-ROW(F$3),入力!$BB$3:$BB$1048576,0),MATCH(F$3,入力!$BV$2:$CN$2,0)),"")</f>
        <v/>
      </c>
      <c r="G479" s="74" t="str">
        <f>IFERROR(INDEX(入力!$BV$3:$CN$1048576,MATCH(ROW(G479)-ROW(G$3),入力!$BB$3:$BB$1048576,0),MATCH(G$3,入力!$BV$2:$CN$2,0)),"")</f>
        <v/>
      </c>
      <c r="H479" s="75" t="str">
        <f>IFERROR(INDEX(入力!$BV$3:$CN$1048576,MATCH(ROW(H479)-ROW(H$3),入力!$BB$3:$BB$1048576,0),MATCH(H$3,入力!$BV$2:$CN$2,0)),"")</f>
        <v/>
      </c>
      <c r="I479" s="76" t="str">
        <f>IFERROR(INDEX(入力!$BV$3:$CN$1048576,MATCH(ROW(I479)-ROW(I$3),入力!$BB$3:$BB$1048576,0),MATCH(I$3,入力!$BV$2:$CN$2,0)),"")</f>
        <v/>
      </c>
      <c r="J479" s="75" t="str">
        <f>IFERROR(INDEX(入力!$BV$3:$CN$1048576,MATCH(ROW(J479)-ROW(J$3),入力!$BB$3:$BB$1048576,0),MATCH(J$3,入力!$BV$2:$CN$2,0)),"")</f>
        <v/>
      </c>
      <c r="K479" s="75" t="str">
        <f>IFERROR(INDEX(入力!$BV$3:$CN$1048576,MATCH(ROW(K479)-ROW(K$3),入力!$BB$3:$BB$1048576,0),MATCH(K$3,入力!$BV$2:$CN$2,0)),"")</f>
        <v/>
      </c>
      <c r="L479" s="75" t="str">
        <f>IFERROR(INDEX(入力!$BV$3:$CN$1048576,MATCH(ROW(L479)-ROW(L$3),入力!$BB$3:$BB$1048576,0),MATCH(L$3,入力!$BV$2:$CN$2,0)),"")</f>
        <v/>
      </c>
      <c r="M479" s="117" t="str">
        <f>IFERROR(IF(履歴検索!$A479="","",INDEX(入力!$BV$3:$CN$1048576,MATCH(ROW(M479)-ROW(M$3),入力!$BB$3:$BB$1048576,0),MATCH(M$3,入力!$BV$2:$CN$2,0))),"")</f>
        <v/>
      </c>
      <c r="N479" s="75" t="str">
        <f>IFERROR(INDEX(入力!$BV$3:$CN$1048576,MATCH(ROW(N479)-ROW(N$3),入力!$BB$3:$BB$1048576,0),MATCH(N$3,入力!$BV$2:$CN$2,0)),"")</f>
        <v/>
      </c>
      <c r="O479" s="294" t="str">
        <f>IFERROR(INDEX(入力!$CJ$3:$CN$1048576,MATCH(ROW(O479)-ROW(O$3),入力!$BB$3:$BB$1048576,0),MATCH(O$3,入力!$CJ$2:$CN$2,0)),"")</f>
        <v/>
      </c>
      <c r="P479" s="294" t="str">
        <f>IFERROR(INDEX(入力!$CJ$3:$CN$1048576,MATCH(ROW(P479)-ROW(P$3),入力!$BB$3:$BB$1048576,0),MATCH(P$3,入力!$CJ$2:$CN$2,0)),"")</f>
        <v/>
      </c>
      <c r="Q479" s="294" t="str">
        <f>IFERROR(INDEX(入力!$BV$3:$CN$1048576,MATCH(ROW(Q479)-ROW(Q$3),入力!$BB$3:$BB$1048576,0),MATCH(Q$3,入力!$BV$2:$CN$2,0)),"")</f>
        <v/>
      </c>
      <c r="R479" s="77" t="str">
        <f>IFERROR(INDEX(入力!$BV$3:$CN$1048576,MATCH(ROW(R479)-ROW(R$3),入力!$BB$3:$BB$1048576,0),MATCH(R$3,入力!$BV$2:$CN$2,0)),"")</f>
        <v/>
      </c>
      <c r="S479" s="77" t="str">
        <f>IFERROR(INDEX(入力!$BV$3:$CN$1048576,MATCH(ROW(S479)-ROW(S$3),入力!$BB$3:$BB$1048576,0),MATCH(S$3,入力!$BV$2:$CN$2,0)),"")</f>
        <v/>
      </c>
      <c r="U479" s="28" t="str">
        <f>IF(Z479="","",COUNT($Z$4:Z479))</f>
        <v/>
      </c>
      <c r="V479" s="73" t="str">
        <f t="shared" si="8"/>
        <v/>
      </c>
      <c r="W479" s="113" t="str">
        <f>IF(OR($B479="",$B479=$B480),"",SUMIF($B$4:$B479,$B479,Q$4:Q479))</f>
        <v/>
      </c>
      <c r="X479" s="113" t="str">
        <f>IF(OR($B479="",$B479=$B480),"",SUMIF($B$4:$B479,$B479,K$4:K479)-Y479)</f>
        <v/>
      </c>
      <c r="Y479" s="113" t="str">
        <f>IF(OR($B479="",$B479=$B480),"",SUMIFS(K$4:K479,B$4:B479,$B479,F$4:F479,$Y$3))</f>
        <v/>
      </c>
      <c r="Z479" s="113" t="str">
        <f>IF(OR($B479="",$B479=$B480),"",SUMIF($B$4:$B479,$B479,S$4:S479))</f>
        <v/>
      </c>
    </row>
    <row r="480" spans="1:26" ht="25.05" customHeight="1" x14ac:dyDescent="0.2">
      <c r="A480" s="133" t="str">
        <f>IF(OR(B480="",AND(B479=B480,D479=D480)),"",MAX($A$4:A479)+1)</f>
        <v/>
      </c>
      <c r="B480" s="73" t="str">
        <f>IFERROR(INDEX(入力!$BV$3:$CN$1048576,MATCH(ROW(B480)-ROW(B$3),入力!$BB$3:$BB$1048576,0),MATCH(B$3,入力!$BV$2:$CN$2,0)),"")</f>
        <v/>
      </c>
      <c r="C480" s="74" t="str">
        <f>IFERROR(INDEX(入力!$BV$3:$CN$1048576,MATCH(ROW(C480)-ROW(C$3),入力!$BB$3:$BB$1048576,0),MATCH(C$3,入力!$BV$2:$CN$2,0)),"")</f>
        <v/>
      </c>
      <c r="D480" s="75" t="str">
        <f>IFERROR(INDEX(入力!$BO$3:$BO$1048576,MATCH(ROW(D480)-ROW(D$3),入力!$BB$3:$BB$1048576,0),0),"")</f>
        <v/>
      </c>
      <c r="E480" s="74" t="str">
        <f>IFERROR(INDEX(入力!$BV$3:$CN$1048576,MATCH(ROW(E480)-ROW(E$3),入力!$BB$3:$BB$1048576,0),MATCH(E$3,入力!$BV$2:$CN$2,0)),"")</f>
        <v/>
      </c>
      <c r="F480" s="74" t="str">
        <f>IFERROR(INDEX(入力!$BV$3:$CN$1048576,MATCH(ROW(F480)-ROW(F$3),入力!$BB$3:$BB$1048576,0),MATCH(F$3,入力!$BV$2:$CN$2,0)),"")</f>
        <v/>
      </c>
      <c r="G480" s="74" t="str">
        <f>IFERROR(INDEX(入力!$BV$3:$CN$1048576,MATCH(ROW(G480)-ROW(G$3),入力!$BB$3:$BB$1048576,0),MATCH(G$3,入力!$BV$2:$CN$2,0)),"")</f>
        <v/>
      </c>
      <c r="H480" s="75" t="str">
        <f>IFERROR(INDEX(入力!$BV$3:$CN$1048576,MATCH(ROW(H480)-ROW(H$3),入力!$BB$3:$BB$1048576,0),MATCH(H$3,入力!$BV$2:$CN$2,0)),"")</f>
        <v/>
      </c>
      <c r="I480" s="76" t="str">
        <f>IFERROR(INDEX(入力!$BV$3:$CN$1048576,MATCH(ROW(I480)-ROW(I$3),入力!$BB$3:$BB$1048576,0),MATCH(I$3,入力!$BV$2:$CN$2,0)),"")</f>
        <v/>
      </c>
      <c r="J480" s="75" t="str">
        <f>IFERROR(INDEX(入力!$BV$3:$CN$1048576,MATCH(ROW(J480)-ROW(J$3),入力!$BB$3:$BB$1048576,0),MATCH(J$3,入力!$BV$2:$CN$2,0)),"")</f>
        <v/>
      </c>
      <c r="K480" s="75" t="str">
        <f>IFERROR(INDEX(入力!$BV$3:$CN$1048576,MATCH(ROW(K480)-ROW(K$3),入力!$BB$3:$BB$1048576,0),MATCH(K$3,入力!$BV$2:$CN$2,0)),"")</f>
        <v/>
      </c>
      <c r="L480" s="75" t="str">
        <f>IFERROR(INDEX(入力!$BV$3:$CN$1048576,MATCH(ROW(L480)-ROW(L$3),入力!$BB$3:$BB$1048576,0),MATCH(L$3,入力!$BV$2:$CN$2,0)),"")</f>
        <v/>
      </c>
      <c r="M480" s="117" t="str">
        <f>IFERROR(IF(履歴検索!$A480="","",INDEX(入力!$BV$3:$CN$1048576,MATCH(ROW(M480)-ROW(M$3),入力!$BB$3:$BB$1048576,0),MATCH(M$3,入力!$BV$2:$CN$2,0))),"")</f>
        <v/>
      </c>
      <c r="N480" s="75" t="str">
        <f>IFERROR(INDEX(入力!$BV$3:$CN$1048576,MATCH(ROW(N480)-ROW(N$3),入力!$BB$3:$BB$1048576,0),MATCH(N$3,入力!$BV$2:$CN$2,0)),"")</f>
        <v/>
      </c>
      <c r="O480" s="294" t="str">
        <f>IFERROR(INDEX(入力!$CJ$3:$CN$1048576,MATCH(ROW(O480)-ROW(O$3),入力!$BB$3:$BB$1048576,0),MATCH(O$3,入力!$CJ$2:$CN$2,0)),"")</f>
        <v/>
      </c>
      <c r="P480" s="294" t="str">
        <f>IFERROR(INDEX(入力!$CJ$3:$CN$1048576,MATCH(ROW(P480)-ROW(P$3),入力!$BB$3:$BB$1048576,0),MATCH(P$3,入力!$CJ$2:$CN$2,0)),"")</f>
        <v/>
      </c>
      <c r="Q480" s="294" t="str">
        <f>IFERROR(INDEX(入力!$BV$3:$CN$1048576,MATCH(ROW(Q480)-ROW(Q$3),入力!$BB$3:$BB$1048576,0),MATCH(Q$3,入力!$BV$2:$CN$2,0)),"")</f>
        <v/>
      </c>
      <c r="R480" s="77" t="str">
        <f>IFERROR(INDEX(入力!$BV$3:$CN$1048576,MATCH(ROW(R480)-ROW(R$3),入力!$BB$3:$BB$1048576,0),MATCH(R$3,入力!$BV$2:$CN$2,0)),"")</f>
        <v/>
      </c>
      <c r="S480" s="77" t="str">
        <f>IFERROR(INDEX(入力!$BV$3:$CN$1048576,MATCH(ROW(S480)-ROW(S$3),入力!$BB$3:$BB$1048576,0),MATCH(S$3,入力!$BV$2:$CN$2,0)),"")</f>
        <v/>
      </c>
      <c r="U480" s="28" t="str">
        <f>IF(Z480="","",COUNT($Z$4:Z480))</f>
        <v/>
      </c>
      <c r="V480" s="73" t="str">
        <f t="shared" si="8"/>
        <v/>
      </c>
      <c r="W480" s="113" t="str">
        <f>IF(OR($B480="",$B480=$B481),"",SUMIF($B$4:$B480,$B480,Q$4:Q480))</f>
        <v/>
      </c>
      <c r="X480" s="113" t="str">
        <f>IF(OR($B480="",$B480=$B481),"",SUMIF($B$4:$B480,$B480,K$4:K480)-Y480)</f>
        <v/>
      </c>
      <c r="Y480" s="113" t="str">
        <f>IF(OR($B480="",$B480=$B481),"",SUMIFS(K$4:K480,B$4:B480,$B480,F$4:F480,$Y$3))</f>
        <v/>
      </c>
      <c r="Z480" s="113" t="str">
        <f>IF(OR($B480="",$B480=$B481),"",SUMIF($B$4:$B480,$B480,S$4:S480))</f>
        <v/>
      </c>
    </row>
    <row r="481" spans="1:26" ht="25.05" customHeight="1" x14ac:dyDescent="0.2">
      <c r="A481" s="133" t="str">
        <f>IF(OR(B481="",AND(B480=B481,D480=D481)),"",MAX($A$4:A480)+1)</f>
        <v/>
      </c>
      <c r="B481" s="73" t="str">
        <f>IFERROR(INDEX(入力!$BV$3:$CN$1048576,MATCH(ROW(B481)-ROW(B$3),入力!$BB$3:$BB$1048576,0),MATCH(B$3,入力!$BV$2:$CN$2,0)),"")</f>
        <v/>
      </c>
      <c r="C481" s="74" t="str">
        <f>IFERROR(INDEX(入力!$BV$3:$CN$1048576,MATCH(ROW(C481)-ROW(C$3),入力!$BB$3:$BB$1048576,0),MATCH(C$3,入力!$BV$2:$CN$2,0)),"")</f>
        <v/>
      </c>
      <c r="D481" s="75" t="str">
        <f>IFERROR(INDEX(入力!$BO$3:$BO$1048576,MATCH(ROW(D481)-ROW(D$3),入力!$BB$3:$BB$1048576,0),0),"")</f>
        <v/>
      </c>
      <c r="E481" s="74" t="str">
        <f>IFERROR(INDEX(入力!$BV$3:$CN$1048576,MATCH(ROW(E481)-ROW(E$3),入力!$BB$3:$BB$1048576,0),MATCH(E$3,入力!$BV$2:$CN$2,0)),"")</f>
        <v/>
      </c>
      <c r="F481" s="74" t="str">
        <f>IFERROR(INDEX(入力!$BV$3:$CN$1048576,MATCH(ROW(F481)-ROW(F$3),入力!$BB$3:$BB$1048576,0),MATCH(F$3,入力!$BV$2:$CN$2,0)),"")</f>
        <v/>
      </c>
      <c r="G481" s="74" t="str">
        <f>IFERROR(INDEX(入力!$BV$3:$CN$1048576,MATCH(ROW(G481)-ROW(G$3),入力!$BB$3:$BB$1048576,0),MATCH(G$3,入力!$BV$2:$CN$2,0)),"")</f>
        <v/>
      </c>
      <c r="H481" s="75" t="str">
        <f>IFERROR(INDEX(入力!$BV$3:$CN$1048576,MATCH(ROW(H481)-ROW(H$3),入力!$BB$3:$BB$1048576,0),MATCH(H$3,入力!$BV$2:$CN$2,0)),"")</f>
        <v/>
      </c>
      <c r="I481" s="76" t="str">
        <f>IFERROR(INDEX(入力!$BV$3:$CN$1048576,MATCH(ROW(I481)-ROW(I$3),入力!$BB$3:$BB$1048576,0),MATCH(I$3,入力!$BV$2:$CN$2,0)),"")</f>
        <v/>
      </c>
      <c r="J481" s="75" t="str">
        <f>IFERROR(INDEX(入力!$BV$3:$CN$1048576,MATCH(ROW(J481)-ROW(J$3),入力!$BB$3:$BB$1048576,0),MATCH(J$3,入力!$BV$2:$CN$2,0)),"")</f>
        <v/>
      </c>
      <c r="K481" s="75" t="str">
        <f>IFERROR(INDEX(入力!$BV$3:$CN$1048576,MATCH(ROW(K481)-ROW(K$3),入力!$BB$3:$BB$1048576,0),MATCH(K$3,入力!$BV$2:$CN$2,0)),"")</f>
        <v/>
      </c>
      <c r="L481" s="75" t="str">
        <f>IFERROR(INDEX(入力!$BV$3:$CN$1048576,MATCH(ROW(L481)-ROW(L$3),入力!$BB$3:$BB$1048576,0),MATCH(L$3,入力!$BV$2:$CN$2,0)),"")</f>
        <v/>
      </c>
      <c r="M481" s="117" t="str">
        <f>IFERROR(IF(履歴検索!$A481="","",INDEX(入力!$BV$3:$CN$1048576,MATCH(ROW(M481)-ROW(M$3),入力!$BB$3:$BB$1048576,0),MATCH(M$3,入力!$BV$2:$CN$2,0))),"")</f>
        <v/>
      </c>
      <c r="N481" s="75" t="str">
        <f>IFERROR(INDEX(入力!$BV$3:$CN$1048576,MATCH(ROW(N481)-ROW(N$3),入力!$BB$3:$BB$1048576,0),MATCH(N$3,入力!$BV$2:$CN$2,0)),"")</f>
        <v/>
      </c>
      <c r="O481" s="294" t="str">
        <f>IFERROR(INDEX(入力!$CJ$3:$CN$1048576,MATCH(ROW(O481)-ROW(O$3),入力!$BB$3:$BB$1048576,0),MATCH(O$3,入力!$CJ$2:$CN$2,0)),"")</f>
        <v/>
      </c>
      <c r="P481" s="294" t="str">
        <f>IFERROR(INDEX(入力!$CJ$3:$CN$1048576,MATCH(ROW(P481)-ROW(P$3),入力!$BB$3:$BB$1048576,0),MATCH(P$3,入力!$CJ$2:$CN$2,0)),"")</f>
        <v/>
      </c>
      <c r="Q481" s="294" t="str">
        <f>IFERROR(INDEX(入力!$BV$3:$CN$1048576,MATCH(ROW(Q481)-ROW(Q$3),入力!$BB$3:$BB$1048576,0),MATCH(Q$3,入力!$BV$2:$CN$2,0)),"")</f>
        <v/>
      </c>
      <c r="R481" s="77" t="str">
        <f>IFERROR(INDEX(入力!$BV$3:$CN$1048576,MATCH(ROW(R481)-ROW(R$3),入力!$BB$3:$BB$1048576,0),MATCH(R$3,入力!$BV$2:$CN$2,0)),"")</f>
        <v/>
      </c>
      <c r="S481" s="77" t="str">
        <f>IFERROR(INDEX(入力!$BV$3:$CN$1048576,MATCH(ROW(S481)-ROW(S$3),入力!$BB$3:$BB$1048576,0),MATCH(S$3,入力!$BV$2:$CN$2,0)),"")</f>
        <v/>
      </c>
      <c r="U481" s="28" t="str">
        <f>IF(Z481="","",COUNT($Z$4:Z481))</f>
        <v/>
      </c>
      <c r="V481" s="73" t="str">
        <f t="shared" si="8"/>
        <v/>
      </c>
      <c r="W481" s="113" t="str">
        <f>IF(OR($B481="",$B481=$B482),"",SUMIF($B$4:$B481,$B481,Q$4:Q481))</f>
        <v/>
      </c>
      <c r="X481" s="113" t="str">
        <f>IF(OR($B481="",$B481=$B482),"",SUMIF($B$4:$B481,$B481,K$4:K481)-Y481)</f>
        <v/>
      </c>
      <c r="Y481" s="113" t="str">
        <f>IF(OR($B481="",$B481=$B482),"",SUMIFS(K$4:K481,B$4:B481,$B481,F$4:F481,$Y$3))</f>
        <v/>
      </c>
      <c r="Z481" s="113" t="str">
        <f>IF(OR($B481="",$B481=$B482),"",SUMIF($B$4:$B481,$B481,S$4:S481))</f>
        <v/>
      </c>
    </row>
    <row r="482" spans="1:26" ht="25.05" customHeight="1" x14ac:dyDescent="0.2">
      <c r="A482" s="133" t="str">
        <f>IF(OR(B482="",AND(B481=B482,D481=D482)),"",MAX($A$4:A481)+1)</f>
        <v/>
      </c>
      <c r="B482" s="73" t="str">
        <f>IFERROR(INDEX(入力!$BV$3:$CN$1048576,MATCH(ROW(B482)-ROW(B$3),入力!$BB$3:$BB$1048576,0),MATCH(B$3,入力!$BV$2:$CN$2,0)),"")</f>
        <v/>
      </c>
      <c r="C482" s="74" t="str">
        <f>IFERROR(INDEX(入力!$BV$3:$CN$1048576,MATCH(ROW(C482)-ROW(C$3),入力!$BB$3:$BB$1048576,0),MATCH(C$3,入力!$BV$2:$CN$2,0)),"")</f>
        <v/>
      </c>
      <c r="D482" s="75" t="str">
        <f>IFERROR(INDEX(入力!$BO$3:$BO$1048576,MATCH(ROW(D482)-ROW(D$3),入力!$BB$3:$BB$1048576,0),0),"")</f>
        <v/>
      </c>
      <c r="E482" s="74" t="str">
        <f>IFERROR(INDEX(入力!$BV$3:$CN$1048576,MATCH(ROW(E482)-ROW(E$3),入力!$BB$3:$BB$1048576,0),MATCH(E$3,入力!$BV$2:$CN$2,0)),"")</f>
        <v/>
      </c>
      <c r="F482" s="74" t="str">
        <f>IFERROR(INDEX(入力!$BV$3:$CN$1048576,MATCH(ROW(F482)-ROW(F$3),入力!$BB$3:$BB$1048576,0),MATCH(F$3,入力!$BV$2:$CN$2,0)),"")</f>
        <v/>
      </c>
      <c r="G482" s="74" t="str">
        <f>IFERROR(INDEX(入力!$BV$3:$CN$1048576,MATCH(ROW(G482)-ROW(G$3),入力!$BB$3:$BB$1048576,0),MATCH(G$3,入力!$BV$2:$CN$2,0)),"")</f>
        <v/>
      </c>
      <c r="H482" s="75" t="str">
        <f>IFERROR(INDEX(入力!$BV$3:$CN$1048576,MATCH(ROW(H482)-ROW(H$3),入力!$BB$3:$BB$1048576,0),MATCH(H$3,入力!$BV$2:$CN$2,0)),"")</f>
        <v/>
      </c>
      <c r="I482" s="76" t="str">
        <f>IFERROR(INDEX(入力!$BV$3:$CN$1048576,MATCH(ROW(I482)-ROW(I$3),入力!$BB$3:$BB$1048576,0),MATCH(I$3,入力!$BV$2:$CN$2,0)),"")</f>
        <v/>
      </c>
      <c r="J482" s="75" t="str">
        <f>IFERROR(INDEX(入力!$BV$3:$CN$1048576,MATCH(ROW(J482)-ROW(J$3),入力!$BB$3:$BB$1048576,0),MATCH(J$3,入力!$BV$2:$CN$2,0)),"")</f>
        <v/>
      </c>
      <c r="K482" s="75" t="str">
        <f>IFERROR(INDEX(入力!$BV$3:$CN$1048576,MATCH(ROW(K482)-ROW(K$3),入力!$BB$3:$BB$1048576,0),MATCH(K$3,入力!$BV$2:$CN$2,0)),"")</f>
        <v/>
      </c>
      <c r="L482" s="75" t="str">
        <f>IFERROR(INDEX(入力!$BV$3:$CN$1048576,MATCH(ROW(L482)-ROW(L$3),入力!$BB$3:$BB$1048576,0),MATCH(L$3,入力!$BV$2:$CN$2,0)),"")</f>
        <v/>
      </c>
      <c r="M482" s="117" t="str">
        <f>IFERROR(IF(履歴検索!$A482="","",INDEX(入力!$BV$3:$CN$1048576,MATCH(ROW(M482)-ROW(M$3),入力!$BB$3:$BB$1048576,0),MATCH(M$3,入力!$BV$2:$CN$2,0))),"")</f>
        <v/>
      </c>
      <c r="N482" s="75" t="str">
        <f>IFERROR(INDEX(入力!$BV$3:$CN$1048576,MATCH(ROW(N482)-ROW(N$3),入力!$BB$3:$BB$1048576,0),MATCH(N$3,入力!$BV$2:$CN$2,0)),"")</f>
        <v/>
      </c>
      <c r="O482" s="294" t="str">
        <f>IFERROR(INDEX(入力!$CJ$3:$CN$1048576,MATCH(ROW(O482)-ROW(O$3),入力!$BB$3:$BB$1048576,0),MATCH(O$3,入力!$CJ$2:$CN$2,0)),"")</f>
        <v/>
      </c>
      <c r="P482" s="294" t="str">
        <f>IFERROR(INDEX(入力!$CJ$3:$CN$1048576,MATCH(ROW(P482)-ROW(P$3),入力!$BB$3:$BB$1048576,0),MATCH(P$3,入力!$CJ$2:$CN$2,0)),"")</f>
        <v/>
      </c>
      <c r="Q482" s="294" t="str">
        <f>IFERROR(INDEX(入力!$BV$3:$CN$1048576,MATCH(ROW(Q482)-ROW(Q$3),入力!$BB$3:$BB$1048576,0),MATCH(Q$3,入力!$BV$2:$CN$2,0)),"")</f>
        <v/>
      </c>
      <c r="R482" s="77" t="str">
        <f>IFERROR(INDEX(入力!$BV$3:$CN$1048576,MATCH(ROW(R482)-ROW(R$3),入力!$BB$3:$BB$1048576,0),MATCH(R$3,入力!$BV$2:$CN$2,0)),"")</f>
        <v/>
      </c>
      <c r="S482" s="77" t="str">
        <f>IFERROR(INDEX(入力!$BV$3:$CN$1048576,MATCH(ROW(S482)-ROW(S$3),入力!$BB$3:$BB$1048576,0),MATCH(S$3,入力!$BV$2:$CN$2,0)),"")</f>
        <v/>
      </c>
      <c r="U482" s="28" t="str">
        <f>IF(Z482="","",COUNT($Z$4:Z482))</f>
        <v/>
      </c>
      <c r="V482" s="73" t="str">
        <f t="shared" si="8"/>
        <v/>
      </c>
      <c r="W482" s="113" t="str">
        <f>IF(OR($B482="",$B482=$B483),"",SUMIF($B$4:$B482,$B482,Q$4:Q482))</f>
        <v/>
      </c>
      <c r="X482" s="113" t="str">
        <f>IF(OR($B482="",$B482=$B483),"",SUMIF($B$4:$B482,$B482,K$4:K482)-Y482)</f>
        <v/>
      </c>
      <c r="Y482" s="113" t="str">
        <f>IF(OR($B482="",$B482=$B483),"",SUMIFS(K$4:K482,B$4:B482,$B482,F$4:F482,$Y$3))</f>
        <v/>
      </c>
      <c r="Z482" s="113" t="str">
        <f>IF(OR($B482="",$B482=$B483),"",SUMIF($B$4:$B482,$B482,S$4:S482))</f>
        <v/>
      </c>
    </row>
    <row r="483" spans="1:26" ht="25.05" customHeight="1" x14ac:dyDescent="0.2">
      <c r="A483" s="133" t="str">
        <f>IF(OR(B483="",AND(B482=B483,D482=D483)),"",MAX($A$4:A482)+1)</f>
        <v/>
      </c>
      <c r="B483" s="73" t="str">
        <f>IFERROR(INDEX(入力!$BV$3:$CN$1048576,MATCH(ROW(B483)-ROW(B$3),入力!$BB$3:$BB$1048576,0),MATCH(B$3,入力!$BV$2:$CN$2,0)),"")</f>
        <v/>
      </c>
      <c r="C483" s="74" t="str">
        <f>IFERROR(INDEX(入力!$BV$3:$CN$1048576,MATCH(ROW(C483)-ROW(C$3),入力!$BB$3:$BB$1048576,0),MATCH(C$3,入力!$BV$2:$CN$2,0)),"")</f>
        <v/>
      </c>
      <c r="D483" s="75" t="str">
        <f>IFERROR(INDEX(入力!$BO$3:$BO$1048576,MATCH(ROW(D483)-ROW(D$3),入力!$BB$3:$BB$1048576,0),0),"")</f>
        <v/>
      </c>
      <c r="E483" s="74" t="str">
        <f>IFERROR(INDEX(入力!$BV$3:$CN$1048576,MATCH(ROW(E483)-ROW(E$3),入力!$BB$3:$BB$1048576,0),MATCH(E$3,入力!$BV$2:$CN$2,0)),"")</f>
        <v/>
      </c>
      <c r="F483" s="74" t="str">
        <f>IFERROR(INDEX(入力!$BV$3:$CN$1048576,MATCH(ROW(F483)-ROW(F$3),入力!$BB$3:$BB$1048576,0),MATCH(F$3,入力!$BV$2:$CN$2,0)),"")</f>
        <v/>
      </c>
      <c r="G483" s="74" t="str">
        <f>IFERROR(INDEX(入力!$BV$3:$CN$1048576,MATCH(ROW(G483)-ROW(G$3),入力!$BB$3:$BB$1048576,0),MATCH(G$3,入力!$BV$2:$CN$2,0)),"")</f>
        <v/>
      </c>
      <c r="H483" s="75" t="str">
        <f>IFERROR(INDEX(入力!$BV$3:$CN$1048576,MATCH(ROW(H483)-ROW(H$3),入力!$BB$3:$BB$1048576,0),MATCH(H$3,入力!$BV$2:$CN$2,0)),"")</f>
        <v/>
      </c>
      <c r="I483" s="76" t="str">
        <f>IFERROR(INDEX(入力!$BV$3:$CN$1048576,MATCH(ROW(I483)-ROW(I$3),入力!$BB$3:$BB$1048576,0),MATCH(I$3,入力!$BV$2:$CN$2,0)),"")</f>
        <v/>
      </c>
      <c r="J483" s="75" t="str">
        <f>IFERROR(INDEX(入力!$BV$3:$CN$1048576,MATCH(ROW(J483)-ROW(J$3),入力!$BB$3:$BB$1048576,0),MATCH(J$3,入力!$BV$2:$CN$2,0)),"")</f>
        <v/>
      </c>
      <c r="K483" s="75" t="str">
        <f>IFERROR(INDEX(入力!$BV$3:$CN$1048576,MATCH(ROW(K483)-ROW(K$3),入力!$BB$3:$BB$1048576,0),MATCH(K$3,入力!$BV$2:$CN$2,0)),"")</f>
        <v/>
      </c>
      <c r="L483" s="75" t="str">
        <f>IFERROR(INDEX(入力!$BV$3:$CN$1048576,MATCH(ROW(L483)-ROW(L$3),入力!$BB$3:$BB$1048576,0),MATCH(L$3,入力!$BV$2:$CN$2,0)),"")</f>
        <v/>
      </c>
      <c r="M483" s="117" t="str">
        <f>IFERROR(IF(履歴検索!$A483="","",INDEX(入力!$BV$3:$CN$1048576,MATCH(ROW(M483)-ROW(M$3),入力!$BB$3:$BB$1048576,0),MATCH(M$3,入力!$BV$2:$CN$2,0))),"")</f>
        <v/>
      </c>
      <c r="N483" s="75" t="str">
        <f>IFERROR(INDEX(入力!$BV$3:$CN$1048576,MATCH(ROW(N483)-ROW(N$3),入力!$BB$3:$BB$1048576,0),MATCH(N$3,入力!$BV$2:$CN$2,0)),"")</f>
        <v/>
      </c>
      <c r="O483" s="294" t="str">
        <f>IFERROR(INDEX(入力!$CJ$3:$CN$1048576,MATCH(ROW(O483)-ROW(O$3),入力!$BB$3:$BB$1048576,0),MATCH(O$3,入力!$CJ$2:$CN$2,0)),"")</f>
        <v/>
      </c>
      <c r="P483" s="294" t="str">
        <f>IFERROR(INDEX(入力!$CJ$3:$CN$1048576,MATCH(ROW(P483)-ROW(P$3),入力!$BB$3:$BB$1048576,0),MATCH(P$3,入力!$CJ$2:$CN$2,0)),"")</f>
        <v/>
      </c>
      <c r="Q483" s="294" t="str">
        <f>IFERROR(INDEX(入力!$BV$3:$CN$1048576,MATCH(ROW(Q483)-ROW(Q$3),入力!$BB$3:$BB$1048576,0),MATCH(Q$3,入力!$BV$2:$CN$2,0)),"")</f>
        <v/>
      </c>
      <c r="R483" s="77" t="str">
        <f>IFERROR(INDEX(入力!$BV$3:$CN$1048576,MATCH(ROW(R483)-ROW(R$3),入力!$BB$3:$BB$1048576,0),MATCH(R$3,入力!$BV$2:$CN$2,0)),"")</f>
        <v/>
      </c>
      <c r="S483" s="77" t="str">
        <f>IFERROR(INDEX(入力!$BV$3:$CN$1048576,MATCH(ROW(S483)-ROW(S$3),入力!$BB$3:$BB$1048576,0),MATCH(S$3,入力!$BV$2:$CN$2,0)),"")</f>
        <v/>
      </c>
      <c r="U483" s="28" t="str">
        <f>IF(Z483="","",COUNT($Z$4:Z483))</f>
        <v/>
      </c>
      <c r="V483" s="73" t="str">
        <f t="shared" si="8"/>
        <v/>
      </c>
      <c r="W483" s="113" t="str">
        <f>IF(OR($B483="",$B483=$B484),"",SUMIF($B$4:$B483,$B483,Q$4:Q483))</f>
        <v/>
      </c>
      <c r="X483" s="113" t="str">
        <f>IF(OR($B483="",$B483=$B484),"",SUMIF($B$4:$B483,$B483,K$4:K483)-Y483)</f>
        <v/>
      </c>
      <c r="Y483" s="113" t="str">
        <f>IF(OR($B483="",$B483=$B484),"",SUMIFS(K$4:K483,B$4:B483,$B483,F$4:F483,$Y$3))</f>
        <v/>
      </c>
      <c r="Z483" s="113" t="str">
        <f>IF(OR($B483="",$B483=$B484),"",SUMIF($B$4:$B483,$B483,S$4:S483))</f>
        <v/>
      </c>
    </row>
    <row r="484" spans="1:26" ht="25.05" customHeight="1" x14ac:dyDescent="0.2">
      <c r="A484" s="133" t="str">
        <f>IF(OR(B484="",AND(B483=B484,D483=D484)),"",MAX($A$4:A483)+1)</f>
        <v/>
      </c>
      <c r="B484" s="73" t="str">
        <f>IFERROR(INDEX(入力!$BV$3:$CN$1048576,MATCH(ROW(B484)-ROW(B$3),入力!$BB$3:$BB$1048576,0),MATCH(B$3,入力!$BV$2:$CN$2,0)),"")</f>
        <v/>
      </c>
      <c r="C484" s="74" t="str">
        <f>IFERROR(INDEX(入力!$BV$3:$CN$1048576,MATCH(ROW(C484)-ROW(C$3),入力!$BB$3:$BB$1048576,0),MATCH(C$3,入力!$BV$2:$CN$2,0)),"")</f>
        <v/>
      </c>
      <c r="D484" s="75" t="str">
        <f>IFERROR(INDEX(入力!$BO$3:$BO$1048576,MATCH(ROW(D484)-ROW(D$3),入力!$BB$3:$BB$1048576,0),0),"")</f>
        <v/>
      </c>
      <c r="E484" s="74" t="str">
        <f>IFERROR(INDEX(入力!$BV$3:$CN$1048576,MATCH(ROW(E484)-ROW(E$3),入力!$BB$3:$BB$1048576,0),MATCH(E$3,入力!$BV$2:$CN$2,0)),"")</f>
        <v/>
      </c>
      <c r="F484" s="74" t="str">
        <f>IFERROR(INDEX(入力!$BV$3:$CN$1048576,MATCH(ROW(F484)-ROW(F$3),入力!$BB$3:$BB$1048576,0),MATCH(F$3,入力!$BV$2:$CN$2,0)),"")</f>
        <v/>
      </c>
      <c r="G484" s="74" t="str">
        <f>IFERROR(INDEX(入力!$BV$3:$CN$1048576,MATCH(ROW(G484)-ROW(G$3),入力!$BB$3:$BB$1048576,0),MATCH(G$3,入力!$BV$2:$CN$2,0)),"")</f>
        <v/>
      </c>
      <c r="H484" s="75" t="str">
        <f>IFERROR(INDEX(入力!$BV$3:$CN$1048576,MATCH(ROW(H484)-ROW(H$3),入力!$BB$3:$BB$1048576,0),MATCH(H$3,入力!$BV$2:$CN$2,0)),"")</f>
        <v/>
      </c>
      <c r="I484" s="76" t="str">
        <f>IFERROR(INDEX(入力!$BV$3:$CN$1048576,MATCH(ROW(I484)-ROW(I$3),入力!$BB$3:$BB$1048576,0),MATCH(I$3,入力!$BV$2:$CN$2,0)),"")</f>
        <v/>
      </c>
      <c r="J484" s="75" t="str">
        <f>IFERROR(INDEX(入力!$BV$3:$CN$1048576,MATCH(ROW(J484)-ROW(J$3),入力!$BB$3:$BB$1048576,0),MATCH(J$3,入力!$BV$2:$CN$2,0)),"")</f>
        <v/>
      </c>
      <c r="K484" s="75" t="str">
        <f>IFERROR(INDEX(入力!$BV$3:$CN$1048576,MATCH(ROW(K484)-ROW(K$3),入力!$BB$3:$BB$1048576,0),MATCH(K$3,入力!$BV$2:$CN$2,0)),"")</f>
        <v/>
      </c>
      <c r="L484" s="75" t="str">
        <f>IFERROR(INDEX(入力!$BV$3:$CN$1048576,MATCH(ROW(L484)-ROW(L$3),入力!$BB$3:$BB$1048576,0),MATCH(L$3,入力!$BV$2:$CN$2,0)),"")</f>
        <v/>
      </c>
      <c r="M484" s="117" t="str">
        <f>IFERROR(IF(履歴検索!$A484="","",INDEX(入力!$BV$3:$CN$1048576,MATCH(ROW(M484)-ROW(M$3),入力!$BB$3:$BB$1048576,0),MATCH(M$3,入力!$BV$2:$CN$2,0))),"")</f>
        <v/>
      </c>
      <c r="N484" s="75" t="str">
        <f>IFERROR(INDEX(入力!$BV$3:$CN$1048576,MATCH(ROW(N484)-ROW(N$3),入力!$BB$3:$BB$1048576,0),MATCH(N$3,入力!$BV$2:$CN$2,0)),"")</f>
        <v/>
      </c>
      <c r="O484" s="294" t="str">
        <f>IFERROR(INDEX(入力!$CJ$3:$CN$1048576,MATCH(ROW(O484)-ROW(O$3),入力!$BB$3:$BB$1048576,0),MATCH(O$3,入力!$CJ$2:$CN$2,0)),"")</f>
        <v/>
      </c>
      <c r="P484" s="294" t="str">
        <f>IFERROR(INDEX(入力!$CJ$3:$CN$1048576,MATCH(ROW(P484)-ROW(P$3),入力!$BB$3:$BB$1048576,0),MATCH(P$3,入力!$CJ$2:$CN$2,0)),"")</f>
        <v/>
      </c>
      <c r="Q484" s="294" t="str">
        <f>IFERROR(INDEX(入力!$BV$3:$CN$1048576,MATCH(ROW(Q484)-ROW(Q$3),入力!$BB$3:$BB$1048576,0),MATCH(Q$3,入力!$BV$2:$CN$2,0)),"")</f>
        <v/>
      </c>
      <c r="R484" s="77" t="str">
        <f>IFERROR(INDEX(入力!$BV$3:$CN$1048576,MATCH(ROW(R484)-ROW(R$3),入力!$BB$3:$BB$1048576,0),MATCH(R$3,入力!$BV$2:$CN$2,0)),"")</f>
        <v/>
      </c>
      <c r="S484" s="77" t="str">
        <f>IFERROR(INDEX(入力!$BV$3:$CN$1048576,MATCH(ROW(S484)-ROW(S$3),入力!$BB$3:$BB$1048576,0),MATCH(S$3,入力!$BV$2:$CN$2,0)),"")</f>
        <v/>
      </c>
      <c r="U484" s="28" t="str">
        <f>IF(Z484="","",COUNT($Z$4:Z484))</f>
        <v/>
      </c>
      <c r="V484" s="73" t="str">
        <f t="shared" si="8"/>
        <v/>
      </c>
      <c r="W484" s="113" t="str">
        <f>IF(OR($B484="",$B484=$B485),"",SUMIF($B$4:$B484,$B484,Q$4:Q484))</f>
        <v/>
      </c>
      <c r="X484" s="113" t="str">
        <f>IF(OR($B484="",$B484=$B485),"",SUMIF($B$4:$B484,$B484,K$4:K484)-Y484)</f>
        <v/>
      </c>
      <c r="Y484" s="113" t="str">
        <f>IF(OR($B484="",$B484=$B485),"",SUMIFS(K$4:K484,B$4:B484,$B484,F$4:F484,$Y$3))</f>
        <v/>
      </c>
      <c r="Z484" s="113" t="str">
        <f>IF(OR($B484="",$B484=$B485),"",SUMIF($B$4:$B484,$B484,S$4:S484))</f>
        <v/>
      </c>
    </row>
    <row r="485" spans="1:26" ht="25.05" customHeight="1" x14ac:dyDescent="0.2">
      <c r="A485" s="133" t="str">
        <f>IF(OR(B485="",AND(B484=B485,D484=D485)),"",MAX($A$4:A484)+1)</f>
        <v/>
      </c>
      <c r="B485" s="73" t="str">
        <f>IFERROR(INDEX(入力!$BV$3:$CN$1048576,MATCH(ROW(B485)-ROW(B$3),入力!$BB$3:$BB$1048576,0),MATCH(B$3,入力!$BV$2:$CN$2,0)),"")</f>
        <v/>
      </c>
      <c r="C485" s="74" t="str">
        <f>IFERROR(INDEX(入力!$BV$3:$CN$1048576,MATCH(ROW(C485)-ROW(C$3),入力!$BB$3:$BB$1048576,0),MATCH(C$3,入力!$BV$2:$CN$2,0)),"")</f>
        <v/>
      </c>
      <c r="D485" s="75" t="str">
        <f>IFERROR(INDEX(入力!$BO$3:$BO$1048576,MATCH(ROW(D485)-ROW(D$3),入力!$BB$3:$BB$1048576,0),0),"")</f>
        <v/>
      </c>
      <c r="E485" s="74" t="str">
        <f>IFERROR(INDEX(入力!$BV$3:$CN$1048576,MATCH(ROW(E485)-ROW(E$3),入力!$BB$3:$BB$1048576,0),MATCH(E$3,入力!$BV$2:$CN$2,0)),"")</f>
        <v/>
      </c>
      <c r="F485" s="74" t="str">
        <f>IFERROR(INDEX(入力!$BV$3:$CN$1048576,MATCH(ROW(F485)-ROW(F$3),入力!$BB$3:$BB$1048576,0),MATCH(F$3,入力!$BV$2:$CN$2,0)),"")</f>
        <v/>
      </c>
      <c r="G485" s="74" t="str">
        <f>IFERROR(INDEX(入力!$BV$3:$CN$1048576,MATCH(ROW(G485)-ROW(G$3),入力!$BB$3:$BB$1048576,0),MATCH(G$3,入力!$BV$2:$CN$2,0)),"")</f>
        <v/>
      </c>
      <c r="H485" s="75" t="str">
        <f>IFERROR(INDEX(入力!$BV$3:$CN$1048576,MATCH(ROW(H485)-ROW(H$3),入力!$BB$3:$BB$1048576,0),MATCH(H$3,入力!$BV$2:$CN$2,0)),"")</f>
        <v/>
      </c>
      <c r="I485" s="76" t="str">
        <f>IFERROR(INDEX(入力!$BV$3:$CN$1048576,MATCH(ROW(I485)-ROW(I$3),入力!$BB$3:$BB$1048576,0),MATCH(I$3,入力!$BV$2:$CN$2,0)),"")</f>
        <v/>
      </c>
      <c r="J485" s="75" t="str">
        <f>IFERROR(INDEX(入力!$BV$3:$CN$1048576,MATCH(ROW(J485)-ROW(J$3),入力!$BB$3:$BB$1048576,0),MATCH(J$3,入力!$BV$2:$CN$2,0)),"")</f>
        <v/>
      </c>
      <c r="K485" s="75" t="str">
        <f>IFERROR(INDEX(入力!$BV$3:$CN$1048576,MATCH(ROW(K485)-ROW(K$3),入力!$BB$3:$BB$1048576,0),MATCH(K$3,入力!$BV$2:$CN$2,0)),"")</f>
        <v/>
      </c>
      <c r="L485" s="75" t="str">
        <f>IFERROR(INDEX(入力!$BV$3:$CN$1048576,MATCH(ROW(L485)-ROW(L$3),入力!$BB$3:$BB$1048576,0),MATCH(L$3,入力!$BV$2:$CN$2,0)),"")</f>
        <v/>
      </c>
      <c r="M485" s="117" t="str">
        <f>IFERROR(IF(履歴検索!$A485="","",INDEX(入力!$BV$3:$CN$1048576,MATCH(ROW(M485)-ROW(M$3),入力!$BB$3:$BB$1048576,0),MATCH(M$3,入力!$BV$2:$CN$2,0))),"")</f>
        <v/>
      </c>
      <c r="N485" s="75" t="str">
        <f>IFERROR(INDEX(入力!$BV$3:$CN$1048576,MATCH(ROW(N485)-ROW(N$3),入力!$BB$3:$BB$1048576,0),MATCH(N$3,入力!$BV$2:$CN$2,0)),"")</f>
        <v/>
      </c>
      <c r="O485" s="294" t="str">
        <f>IFERROR(INDEX(入力!$CJ$3:$CN$1048576,MATCH(ROW(O485)-ROW(O$3),入力!$BB$3:$BB$1048576,0),MATCH(O$3,入力!$CJ$2:$CN$2,0)),"")</f>
        <v/>
      </c>
      <c r="P485" s="294" t="str">
        <f>IFERROR(INDEX(入力!$CJ$3:$CN$1048576,MATCH(ROW(P485)-ROW(P$3),入力!$BB$3:$BB$1048576,0),MATCH(P$3,入力!$CJ$2:$CN$2,0)),"")</f>
        <v/>
      </c>
      <c r="Q485" s="294" t="str">
        <f>IFERROR(INDEX(入力!$BV$3:$CN$1048576,MATCH(ROW(Q485)-ROW(Q$3),入力!$BB$3:$BB$1048576,0),MATCH(Q$3,入力!$BV$2:$CN$2,0)),"")</f>
        <v/>
      </c>
      <c r="R485" s="77" t="str">
        <f>IFERROR(INDEX(入力!$BV$3:$CN$1048576,MATCH(ROW(R485)-ROW(R$3),入力!$BB$3:$BB$1048576,0),MATCH(R$3,入力!$BV$2:$CN$2,0)),"")</f>
        <v/>
      </c>
      <c r="S485" s="77" t="str">
        <f>IFERROR(INDEX(入力!$BV$3:$CN$1048576,MATCH(ROW(S485)-ROW(S$3),入力!$BB$3:$BB$1048576,0),MATCH(S$3,入力!$BV$2:$CN$2,0)),"")</f>
        <v/>
      </c>
      <c r="U485" s="28" t="str">
        <f>IF(Z485="","",COUNT($Z$4:Z485))</f>
        <v/>
      </c>
      <c r="V485" s="73" t="str">
        <f t="shared" si="8"/>
        <v/>
      </c>
      <c r="W485" s="113" t="str">
        <f>IF(OR($B485="",$B485=$B486),"",SUMIF($B$4:$B485,$B485,Q$4:Q485))</f>
        <v/>
      </c>
      <c r="X485" s="113" t="str">
        <f>IF(OR($B485="",$B485=$B486),"",SUMIF($B$4:$B485,$B485,K$4:K485)-Y485)</f>
        <v/>
      </c>
      <c r="Y485" s="113" t="str">
        <f>IF(OR($B485="",$B485=$B486),"",SUMIFS(K$4:K485,B$4:B485,$B485,F$4:F485,$Y$3))</f>
        <v/>
      </c>
      <c r="Z485" s="113" t="str">
        <f>IF(OR($B485="",$B485=$B486),"",SUMIF($B$4:$B485,$B485,S$4:S485))</f>
        <v/>
      </c>
    </row>
    <row r="486" spans="1:26" ht="25.05" customHeight="1" x14ac:dyDescent="0.2">
      <c r="A486" s="133" t="str">
        <f>IF(OR(B486="",AND(B485=B486,D485=D486)),"",MAX($A$4:A485)+1)</f>
        <v/>
      </c>
      <c r="B486" s="73" t="str">
        <f>IFERROR(INDEX(入力!$BV$3:$CN$1048576,MATCH(ROW(B486)-ROW(B$3),入力!$BB$3:$BB$1048576,0),MATCH(B$3,入力!$BV$2:$CN$2,0)),"")</f>
        <v/>
      </c>
      <c r="C486" s="74" t="str">
        <f>IFERROR(INDEX(入力!$BV$3:$CN$1048576,MATCH(ROW(C486)-ROW(C$3),入力!$BB$3:$BB$1048576,0),MATCH(C$3,入力!$BV$2:$CN$2,0)),"")</f>
        <v/>
      </c>
      <c r="D486" s="75" t="str">
        <f>IFERROR(INDEX(入力!$BO$3:$BO$1048576,MATCH(ROW(D486)-ROW(D$3),入力!$BB$3:$BB$1048576,0),0),"")</f>
        <v/>
      </c>
      <c r="E486" s="74" t="str">
        <f>IFERROR(INDEX(入力!$BV$3:$CN$1048576,MATCH(ROW(E486)-ROW(E$3),入力!$BB$3:$BB$1048576,0),MATCH(E$3,入力!$BV$2:$CN$2,0)),"")</f>
        <v/>
      </c>
      <c r="F486" s="74" t="str">
        <f>IFERROR(INDEX(入力!$BV$3:$CN$1048576,MATCH(ROW(F486)-ROW(F$3),入力!$BB$3:$BB$1048576,0),MATCH(F$3,入力!$BV$2:$CN$2,0)),"")</f>
        <v/>
      </c>
      <c r="G486" s="74" t="str">
        <f>IFERROR(INDEX(入力!$BV$3:$CN$1048576,MATCH(ROW(G486)-ROW(G$3),入力!$BB$3:$BB$1048576,0),MATCH(G$3,入力!$BV$2:$CN$2,0)),"")</f>
        <v/>
      </c>
      <c r="H486" s="75" t="str">
        <f>IFERROR(INDEX(入力!$BV$3:$CN$1048576,MATCH(ROW(H486)-ROW(H$3),入力!$BB$3:$BB$1048576,0),MATCH(H$3,入力!$BV$2:$CN$2,0)),"")</f>
        <v/>
      </c>
      <c r="I486" s="76" t="str">
        <f>IFERROR(INDEX(入力!$BV$3:$CN$1048576,MATCH(ROW(I486)-ROW(I$3),入力!$BB$3:$BB$1048576,0),MATCH(I$3,入力!$BV$2:$CN$2,0)),"")</f>
        <v/>
      </c>
      <c r="J486" s="75" t="str">
        <f>IFERROR(INDEX(入力!$BV$3:$CN$1048576,MATCH(ROW(J486)-ROW(J$3),入力!$BB$3:$BB$1048576,0),MATCH(J$3,入力!$BV$2:$CN$2,0)),"")</f>
        <v/>
      </c>
      <c r="K486" s="75" t="str">
        <f>IFERROR(INDEX(入力!$BV$3:$CN$1048576,MATCH(ROW(K486)-ROW(K$3),入力!$BB$3:$BB$1048576,0),MATCH(K$3,入力!$BV$2:$CN$2,0)),"")</f>
        <v/>
      </c>
      <c r="L486" s="75" t="str">
        <f>IFERROR(INDEX(入力!$BV$3:$CN$1048576,MATCH(ROW(L486)-ROW(L$3),入力!$BB$3:$BB$1048576,0),MATCH(L$3,入力!$BV$2:$CN$2,0)),"")</f>
        <v/>
      </c>
      <c r="M486" s="117" t="str">
        <f>IFERROR(IF(履歴検索!$A486="","",INDEX(入力!$BV$3:$CN$1048576,MATCH(ROW(M486)-ROW(M$3),入力!$BB$3:$BB$1048576,0),MATCH(M$3,入力!$BV$2:$CN$2,0))),"")</f>
        <v/>
      </c>
      <c r="N486" s="75" t="str">
        <f>IFERROR(INDEX(入力!$BV$3:$CN$1048576,MATCH(ROW(N486)-ROW(N$3),入力!$BB$3:$BB$1048576,0),MATCH(N$3,入力!$BV$2:$CN$2,0)),"")</f>
        <v/>
      </c>
      <c r="O486" s="294" t="str">
        <f>IFERROR(INDEX(入力!$CJ$3:$CN$1048576,MATCH(ROW(O486)-ROW(O$3),入力!$BB$3:$BB$1048576,0),MATCH(O$3,入力!$CJ$2:$CN$2,0)),"")</f>
        <v/>
      </c>
      <c r="P486" s="294" t="str">
        <f>IFERROR(INDEX(入力!$CJ$3:$CN$1048576,MATCH(ROW(P486)-ROW(P$3),入力!$BB$3:$BB$1048576,0),MATCH(P$3,入力!$CJ$2:$CN$2,0)),"")</f>
        <v/>
      </c>
      <c r="Q486" s="294" t="str">
        <f>IFERROR(INDEX(入力!$BV$3:$CN$1048576,MATCH(ROW(Q486)-ROW(Q$3),入力!$BB$3:$BB$1048576,0),MATCH(Q$3,入力!$BV$2:$CN$2,0)),"")</f>
        <v/>
      </c>
      <c r="R486" s="77" t="str">
        <f>IFERROR(INDEX(入力!$BV$3:$CN$1048576,MATCH(ROW(R486)-ROW(R$3),入力!$BB$3:$BB$1048576,0),MATCH(R$3,入力!$BV$2:$CN$2,0)),"")</f>
        <v/>
      </c>
      <c r="S486" s="77" t="str">
        <f>IFERROR(INDEX(入力!$BV$3:$CN$1048576,MATCH(ROW(S486)-ROW(S$3),入力!$BB$3:$BB$1048576,0),MATCH(S$3,入力!$BV$2:$CN$2,0)),"")</f>
        <v/>
      </c>
      <c r="U486" s="28" t="str">
        <f>IF(Z486="","",COUNT($Z$4:Z486))</f>
        <v/>
      </c>
      <c r="V486" s="73" t="str">
        <f t="shared" si="8"/>
        <v/>
      </c>
      <c r="W486" s="113" t="str">
        <f>IF(OR($B486="",$B486=$B487),"",SUMIF($B$4:$B486,$B486,Q$4:Q486))</f>
        <v/>
      </c>
      <c r="X486" s="113" t="str">
        <f>IF(OR($B486="",$B486=$B487),"",SUMIF($B$4:$B486,$B486,K$4:K486)-Y486)</f>
        <v/>
      </c>
      <c r="Y486" s="113" t="str">
        <f>IF(OR($B486="",$B486=$B487),"",SUMIFS(K$4:K486,B$4:B486,$B486,F$4:F486,$Y$3))</f>
        <v/>
      </c>
      <c r="Z486" s="113" t="str">
        <f>IF(OR($B486="",$B486=$B487),"",SUMIF($B$4:$B486,$B486,S$4:S486))</f>
        <v/>
      </c>
    </row>
    <row r="487" spans="1:26" ht="25.05" customHeight="1" x14ac:dyDescent="0.2">
      <c r="A487" s="133" t="str">
        <f>IF(OR(B487="",AND(B486=B487,D486=D487)),"",MAX($A$4:A486)+1)</f>
        <v/>
      </c>
      <c r="B487" s="73" t="str">
        <f>IFERROR(INDEX(入力!$BV$3:$CN$1048576,MATCH(ROW(B487)-ROW(B$3),入力!$BB$3:$BB$1048576,0),MATCH(B$3,入力!$BV$2:$CN$2,0)),"")</f>
        <v/>
      </c>
      <c r="C487" s="74" t="str">
        <f>IFERROR(INDEX(入力!$BV$3:$CN$1048576,MATCH(ROW(C487)-ROW(C$3),入力!$BB$3:$BB$1048576,0),MATCH(C$3,入力!$BV$2:$CN$2,0)),"")</f>
        <v/>
      </c>
      <c r="D487" s="75" t="str">
        <f>IFERROR(INDEX(入力!$BO$3:$BO$1048576,MATCH(ROW(D487)-ROW(D$3),入力!$BB$3:$BB$1048576,0),0),"")</f>
        <v/>
      </c>
      <c r="E487" s="74" t="str">
        <f>IFERROR(INDEX(入力!$BV$3:$CN$1048576,MATCH(ROW(E487)-ROW(E$3),入力!$BB$3:$BB$1048576,0),MATCH(E$3,入力!$BV$2:$CN$2,0)),"")</f>
        <v/>
      </c>
      <c r="F487" s="74" t="str">
        <f>IFERROR(INDEX(入力!$BV$3:$CN$1048576,MATCH(ROW(F487)-ROW(F$3),入力!$BB$3:$BB$1048576,0),MATCH(F$3,入力!$BV$2:$CN$2,0)),"")</f>
        <v/>
      </c>
      <c r="G487" s="74" t="str">
        <f>IFERROR(INDEX(入力!$BV$3:$CN$1048576,MATCH(ROW(G487)-ROW(G$3),入力!$BB$3:$BB$1048576,0),MATCH(G$3,入力!$BV$2:$CN$2,0)),"")</f>
        <v/>
      </c>
      <c r="H487" s="75" t="str">
        <f>IFERROR(INDEX(入力!$BV$3:$CN$1048576,MATCH(ROW(H487)-ROW(H$3),入力!$BB$3:$BB$1048576,0),MATCH(H$3,入力!$BV$2:$CN$2,0)),"")</f>
        <v/>
      </c>
      <c r="I487" s="76" t="str">
        <f>IFERROR(INDEX(入力!$BV$3:$CN$1048576,MATCH(ROW(I487)-ROW(I$3),入力!$BB$3:$BB$1048576,0),MATCH(I$3,入力!$BV$2:$CN$2,0)),"")</f>
        <v/>
      </c>
      <c r="J487" s="75" t="str">
        <f>IFERROR(INDEX(入力!$BV$3:$CN$1048576,MATCH(ROW(J487)-ROW(J$3),入力!$BB$3:$BB$1048576,0),MATCH(J$3,入力!$BV$2:$CN$2,0)),"")</f>
        <v/>
      </c>
      <c r="K487" s="75" t="str">
        <f>IFERROR(INDEX(入力!$BV$3:$CN$1048576,MATCH(ROW(K487)-ROW(K$3),入力!$BB$3:$BB$1048576,0),MATCH(K$3,入力!$BV$2:$CN$2,0)),"")</f>
        <v/>
      </c>
      <c r="L487" s="75" t="str">
        <f>IFERROR(INDEX(入力!$BV$3:$CN$1048576,MATCH(ROW(L487)-ROW(L$3),入力!$BB$3:$BB$1048576,0),MATCH(L$3,入力!$BV$2:$CN$2,0)),"")</f>
        <v/>
      </c>
      <c r="M487" s="117" t="str">
        <f>IFERROR(IF(履歴検索!$A487="","",INDEX(入力!$BV$3:$CN$1048576,MATCH(ROW(M487)-ROW(M$3),入力!$BB$3:$BB$1048576,0),MATCH(M$3,入力!$BV$2:$CN$2,0))),"")</f>
        <v/>
      </c>
      <c r="N487" s="75" t="str">
        <f>IFERROR(INDEX(入力!$BV$3:$CN$1048576,MATCH(ROW(N487)-ROW(N$3),入力!$BB$3:$BB$1048576,0),MATCH(N$3,入力!$BV$2:$CN$2,0)),"")</f>
        <v/>
      </c>
      <c r="O487" s="294" t="str">
        <f>IFERROR(INDEX(入力!$CJ$3:$CN$1048576,MATCH(ROW(O487)-ROW(O$3),入力!$BB$3:$BB$1048576,0),MATCH(O$3,入力!$CJ$2:$CN$2,0)),"")</f>
        <v/>
      </c>
      <c r="P487" s="294" t="str">
        <f>IFERROR(INDEX(入力!$CJ$3:$CN$1048576,MATCH(ROW(P487)-ROW(P$3),入力!$BB$3:$BB$1048576,0),MATCH(P$3,入力!$CJ$2:$CN$2,0)),"")</f>
        <v/>
      </c>
      <c r="Q487" s="294" t="str">
        <f>IFERROR(INDEX(入力!$BV$3:$CN$1048576,MATCH(ROW(Q487)-ROW(Q$3),入力!$BB$3:$BB$1048576,0),MATCH(Q$3,入力!$BV$2:$CN$2,0)),"")</f>
        <v/>
      </c>
      <c r="R487" s="77" t="str">
        <f>IFERROR(INDEX(入力!$BV$3:$CN$1048576,MATCH(ROW(R487)-ROW(R$3),入力!$BB$3:$BB$1048576,0),MATCH(R$3,入力!$BV$2:$CN$2,0)),"")</f>
        <v/>
      </c>
      <c r="S487" s="77" t="str">
        <f>IFERROR(INDEX(入力!$BV$3:$CN$1048576,MATCH(ROW(S487)-ROW(S$3),入力!$BB$3:$BB$1048576,0),MATCH(S$3,入力!$BV$2:$CN$2,0)),"")</f>
        <v/>
      </c>
      <c r="U487" s="28" t="str">
        <f>IF(Z487="","",COUNT($Z$4:Z487))</f>
        <v/>
      </c>
      <c r="V487" s="73" t="str">
        <f t="shared" si="8"/>
        <v/>
      </c>
      <c r="W487" s="113" t="str">
        <f>IF(OR($B487="",$B487=$B488),"",SUMIF($B$4:$B487,$B487,Q$4:Q487))</f>
        <v/>
      </c>
      <c r="X487" s="113" t="str">
        <f>IF(OR($B487="",$B487=$B488),"",SUMIF($B$4:$B487,$B487,K$4:K487)-Y487)</f>
        <v/>
      </c>
      <c r="Y487" s="113" t="str">
        <f>IF(OR($B487="",$B487=$B488),"",SUMIFS(K$4:K487,B$4:B487,$B487,F$4:F487,$Y$3))</f>
        <v/>
      </c>
      <c r="Z487" s="113" t="str">
        <f>IF(OR($B487="",$B487=$B488),"",SUMIF($B$4:$B487,$B487,S$4:S487))</f>
        <v/>
      </c>
    </row>
    <row r="488" spans="1:26" ht="25.05" customHeight="1" x14ac:dyDescent="0.2">
      <c r="A488" s="133" t="str">
        <f>IF(OR(B488="",AND(B487=B488,D487=D488)),"",MAX($A$4:A487)+1)</f>
        <v/>
      </c>
      <c r="B488" s="73" t="str">
        <f>IFERROR(INDEX(入力!$BV$3:$CN$1048576,MATCH(ROW(B488)-ROW(B$3),入力!$BB$3:$BB$1048576,0),MATCH(B$3,入力!$BV$2:$CN$2,0)),"")</f>
        <v/>
      </c>
      <c r="C488" s="74" t="str">
        <f>IFERROR(INDEX(入力!$BV$3:$CN$1048576,MATCH(ROW(C488)-ROW(C$3),入力!$BB$3:$BB$1048576,0),MATCH(C$3,入力!$BV$2:$CN$2,0)),"")</f>
        <v/>
      </c>
      <c r="D488" s="75" t="str">
        <f>IFERROR(INDEX(入力!$BO$3:$BO$1048576,MATCH(ROW(D488)-ROW(D$3),入力!$BB$3:$BB$1048576,0),0),"")</f>
        <v/>
      </c>
      <c r="E488" s="74" t="str">
        <f>IFERROR(INDEX(入力!$BV$3:$CN$1048576,MATCH(ROW(E488)-ROW(E$3),入力!$BB$3:$BB$1048576,0),MATCH(E$3,入力!$BV$2:$CN$2,0)),"")</f>
        <v/>
      </c>
      <c r="F488" s="74" t="str">
        <f>IFERROR(INDEX(入力!$BV$3:$CN$1048576,MATCH(ROW(F488)-ROW(F$3),入力!$BB$3:$BB$1048576,0),MATCH(F$3,入力!$BV$2:$CN$2,0)),"")</f>
        <v/>
      </c>
      <c r="G488" s="74" t="str">
        <f>IFERROR(INDEX(入力!$BV$3:$CN$1048576,MATCH(ROW(G488)-ROW(G$3),入力!$BB$3:$BB$1048576,0),MATCH(G$3,入力!$BV$2:$CN$2,0)),"")</f>
        <v/>
      </c>
      <c r="H488" s="75" t="str">
        <f>IFERROR(INDEX(入力!$BV$3:$CN$1048576,MATCH(ROW(H488)-ROW(H$3),入力!$BB$3:$BB$1048576,0),MATCH(H$3,入力!$BV$2:$CN$2,0)),"")</f>
        <v/>
      </c>
      <c r="I488" s="76" t="str">
        <f>IFERROR(INDEX(入力!$BV$3:$CN$1048576,MATCH(ROW(I488)-ROW(I$3),入力!$BB$3:$BB$1048576,0),MATCH(I$3,入力!$BV$2:$CN$2,0)),"")</f>
        <v/>
      </c>
      <c r="J488" s="75" t="str">
        <f>IFERROR(INDEX(入力!$BV$3:$CN$1048576,MATCH(ROW(J488)-ROW(J$3),入力!$BB$3:$BB$1048576,0),MATCH(J$3,入力!$BV$2:$CN$2,0)),"")</f>
        <v/>
      </c>
      <c r="K488" s="75" t="str">
        <f>IFERROR(INDEX(入力!$BV$3:$CN$1048576,MATCH(ROW(K488)-ROW(K$3),入力!$BB$3:$BB$1048576,0),MATCH(K$3,入力!$BV$2:$CN$2,0)),"")</f>
        <v/>
      </c>
      <c r="L488" s="75" t="str">
        <f>IFERROR(INDEX(入力!$BV$3:$CN$1048576,MATCH(ROW(L488)-ROW(L$3),入力!$BB$3:$BB$1048576,0),MATCH(L$3,入力!$BV$2:$CN$2,0)),"")</f>
        <v/>
      </c>
      <c r="M488" s="117" t="str">
        <f>IFERROR(IF(履歴検索!$A488="","",INDEX(入力!$BV$3:$CN$1048576,MATCH(ROW(M488)-ROW(M$3),入力!$BB$3:$BB$1048576,0),MATCH(M$3,入力!$BV$2:$CN$2,0))),"")</f>
        <v/>
      </c>
      <c r="N488" s="75" t="str">
        <f>IFERROR(INDEX(入力!$BV$3:$CN$1048576,MATCH(ROW(N488)-ROW(N$3),入力!$BB$3:$BB$1048576,0),MATCH(N$3,入力!$BV$2:$CN$2,0)),"")</f>
        <v/>
      </c>
      <c r="O488" s="294" t="str">
        <f>IFERROR(INDEX(入力!$CJ$3:$CN$1048576,MATCH(ROW(O488)-ROW(O$3),入力!$BB$3:$BB$1048576,0),MATCH(O$3,入力!$CJ$2:$CN$2,0)),"")</f>
        <v/>
      </c>
      <c r="P488" s="294" t="str">
        <f>IFERROR(INDEX(入力!$CJ$3:$CN$1048576,MATCH(ROW(P488)-ROW(P$3),入力!$BB$3:$BB$1048576,0),MATCH(P$3,入力!$CJ$2:$CN$2,0)),"")</f>
        <v/>
      </c>
      <c r="Q488" s="294" t="str">
        <f>IFERROR(INDEX(入力!$BV$3:$CN$1048576,MATCH(ROW(Q488)-ROW(Q$3),入力!$BB$3:$BB$1048576,0),MATCH(Q$3,入力!$BV$2:$CN$2,0)),"")</f>
        <v/>
      </c>
      <c r="R488" s="77" t="str">
        <f>IFERROR(INDEX(入力!$BV$3:$CN$1048576,MATCH(ROW(R488)-ROW(R$3),入力!$BB$3:$BB$1048576,0),MATCH(R$3,入力!$BV$2:$CN$2,0)),"")</f>
        <v/>
      </c>
      <c r="S488" s="77" t="str">
        <f>IFERROR(INDEX(入力!$BV$3:$CN$1048576,MATCH(ROW(S488)-ROW(S$3),入力!$BB$3:$BB$1048576,0),MATCH(S$3,入力!$BV$2:$CN$2,0)),"")</f>
        <v/>
      </c>
      <c r="U488" s="28" t="str">
        <f>IF(Z488="","",COUNT($Z$4:Z488))</f>
        <v/>
      </c>
      <c r="V488" s="73" t="str">
        <f t="shared" si="8"/>
        <v/>
      </c>
      <c r="W488" s="113" t="str">
        <f>IF(OR($B488="",$B488=$B489),"",SUMIF($B$4:$B488,$B488,Q$4:Q488))</f>
        <v/>
      </c>
      <c r="X488" s="113" t="str">
        <f>IF(OR($B488="",$B488=$B489),"",SUMIF($B$4:$B488,$B488,K$4:K488)-Y488)</f>
        <v/>
      </c>
      <c r="Y488" s="113" t="str">
        <f>IF(OR($B488="",$B488=$B489),"",SUMIFS(K$4:K488,B$4:B488,$B488,F$4:F488,$Y$3))</f>
        <v/>
      </c>
      <c r="Z488" s="113" t="str">
        <f>IF(OR($B488="",$B488=$B489),"",SUMIF($B$4:$B488,$B488,S$4:S488))</f>
        <v/>
      </c>
    </row>
    <row r="489" spans="1:26" ht="25.05" customHeight="1" x14ac:dyDescent="0.2">
      <c r="A489" s="133" t="str">
        <f>IF(OR(B489="",AND(B488=B489,D488=D489)),"",MAX($A$4:A488)+1)</f>
        <v/>
      </c>
      <c r="B489" s="73" t="str">
        <f>IFERROR(INDEX(入力!$BV$3:$CN$1048576,MATCH(ROW(B489)-ROW(B$3),入力!$BB$3:$BB$1048576,0),MATCH(B$3,入力!$BV$2:$CN$2,0)),"")</f>
        <v/>
      </c>
      <c r="C489" s="74" t="str">
        <f>IFERROR(INDEX(入力!$BV$3:$CN$1048576,MATCH(ROW(C489)-ROW(C$3),入力!$BB$3:$BB$1048576,0),MATCH(C$3,入力!$BV$2:$CN$2,0)),"")</f>
        <v/>
      </c>
      <c r="D489" s="75" t="str">
        <f>IFERROR(INDEX(入力!$BO$3:$BO$1048576,MATCH(ROW(D489)-ROW(D$3),入力!$BB$3:$BB$1048576,0),0),"")</f>
        <v/>
      </c>
      <c r="E489" s="74" t="str">
        <f>IFERROR(INDEX(入力!$BV$3:$CN$1048576,MATCH(ROW(E489)-ROW(E$3),入力!$BB$3:$BB$1048576,0),MATCH(E$3,入力!$BV$2:$CN$2,0)),"")</f>
        <v/>
      </c>
      <c r="F489" s="74" t="str">
        <f>IFERROR(INDEX(入力!$BV$3:$CN$1048576,MATCH(ROW(F489)-ROW(F$3),入力!$BB$3:$BB$1048576,0),MATCH(F$3,入力!$BV$2:$CN$2,0)),"")</f>
        <v/>
      </c>
      <c r="G489" s="74" t="str">
        <f>IFERROR(INDEX(入力!$BV$3:$CN$1048576,MATCH(ROW(G489)-ROW(G$3),入力!$BB$3:$BB$1048576,0),MATCH(G$3,入力!$BV$2:$CN$2,0)),"")</f>
        <v/>
      </c>
      <c r="H489" s="75" t="str">
        <f>IFERROR(INDEX(入力!$BV$3:$CN$1048576,MATCH(ROW(H489)-ROW(H$3),入力!$BB$3:$BB$1048576,0),MATCH(H$3,入力!$BV$2:$CN$2,0)),"")</f>
        <v/>
      </c>
      <c r="I489" s="76" t="str">
        <f>IFERROR(INDEX(入力!$BV$3:$CN$1048576,MATCH(ROW(I489)-ROW(I$3),入力!$BB$3:$BB$1048576,0),MATCH(I$3,入力!$BV$2:$CN$2,0)),"")</f>
        <v/>
      </c>
      <c r="J489" s="75" t="str">
        <f>IFERROR(INDEX(入力!$BV$3:$CN$1048576,MATCH(ROW(J489)-ROW(J$3),入力!$BB$3:$BB$1048576,0),MATCH(J$3,入力!$BV$2:$CN$2,0)),"")</f>
        <v/>
      </c>
      <c r="K489" s="75" t="str">
        <f>IFERROR(INDEX(入力!$BV$3:$CN$1048576,MATCH(ROW(K489)-ROW(K$3),入力!$BB$3:$BB$1048576,0),MATCH(K$3,入力!$BV$2:$CN$2,0)),"")</f>
        <v/>
      </c>
      <c r="L489" s="75" t="str">
        <f>IFERROR(INDEX(入力!$BV$3:$CN$1048576,MATCH(ROW(L489)-ROW(L$3),入力!$BB$3:$BB$1048576,0),MATCH(L$3,入力!$BV$2:$CN$2,0)),"")</f>
        <v/>
      </c>
      <c r="M489" s="117" t="str">
        <f>IFERROR(IF(履歴検索!$A489="","",INDEX(入力!$BV$3:$CN$1048576,MATCH(ROW(M489)-ROW(M$3),入力!$BB$3:$BB$1048576,0),MATCH(M$3,入力!$BV$2:$CN$2,0))),"")</f>
        <v/>
      </c>
      <c r="N489" s="75" t="str">
        <f>IFERROR(INDEX(入力!$BV$3:$CN$1048576,MATCH(ROW(N489)-ROW(N$3),入力!$BB$3:$BB$1048576,0),MATCH(N$3,入力!$BV$2:$CN$2,0)),"")</f>
        <v/>
      </c>
      <c r="O489" s="294" t="str">
        <f>IFERROR(INDEX(入力!$CJ$3:$CN$1048576,MATCH(ROW(O489)-ROW(O$3),入力!$BB$3:$BB$1048576,0),MATCH(O$3,入力!$CJ$2:$CN$2,0)),"")</f>
        <v/>
      </c>
      <c r="P489" s="294" t="str">
        <f>IFERROR(INDEX(入力!$CJ$3:$CN$1048576,MATCH(ROW(P489)-ROW(P$3),入力!$BB$3:$BB$1048576,0),MATCH(P$3,入力!$CJ$2:$CN$2,0)),"")</f>
        <v/>
      </c>
      <c r="Q489" s="294" t="str">
        <f>IFERROR(INDEX(入力!$BV$3:$CN$1048576,MATCH(ROW(Q489)-ROW(Q$3),入力!$BB$3:$BB$1048576,0),MATCH(Q$3,入力!$BV$2:$CN$2,0)),"")</f>
        <v/>
      </c>
      <c r="R489" s="77" t="str">
        <f>IFERROR(INDEX(入力!$BV$3:$CN$1048576,MATCH(ROW(R489)-ROW(R$3),入力!$BB$3:$BB$1048576,0),MATCH(R$3,入力!$BV$2:$CN$2,0)),"")</f>
        <v/>
      </c>
      <c r="S489" s="77" t="str">
        <f>IFERROR(INDEX(入力!$BV$3:$CN$1048576,MATCH(ROW(S489)-ROW(S$3),入力!$BB$3:$BB$1048576,0),MATCH(S$3,入力!$BV$2:$CN$2,0)),"")</f>
        <v/>
      </c>
      <c r="U489" s="28" t="str">
        <f>IF(Z489="","",COUNT($Z$4:Z489))</f>
        <v/>
      </c>
      <c r="V489" s="73" t="str">
        <f t="shared" si="8"/>
        <v/>
      </c>
      <c r="W489" s="113" t="str">
        <f>IF(OR($B489="",$B489=$B490),"",SUMIF($B$4:$B489,$B489,Q$4:Q489))</f>
        <v/>
      </c>
      <c r="X489" s="113" t="str">
        <f>IF(OR($B489="",$B489=$B490),"",SUMIF($B$4:$B489,$B489,K$4:K489)-Y489)</f>
        <v/>
      </c>
      <c r="Y489" s="113" t="str">
        <f>IF(OR($B489="",$B489=$B490),"",SUMIFS(K$4:K489,B$4:B489,$B489,F$4:F489,$Y$3))</f>
        <v/>
      </c>
      <c r="Z489" s="113" t="str">
        <f>IF(OR($B489="",$B489=$B490),"",SUMIF($B$4:$B489,$B489,S$4:S489))</f>
        <v/>
      </c>
    </row>
    <row r="490" spans="1:26" ht="25.05" customHeight="1" x14ac:dyDescent="0.2">
      <c r="A490" s="133" t="str">
        <f>IF(OR(B490="",AND(B489=B490,D489=D490)),"",MAX($A$4:A489)+1)</f>
        <v/>
      </c>
      <c r="B490" s="73" t="str">
        <f>IFERROR(INDEX(入力!$BV$3:$CN$1048576,MATCH(ROW(B490)-ROW(B$3),入力!$BB$3:$BB$1048576,0),MATCH(B$3,入力!$BV$2:$CN$2,0)),"")</f>
        <v/>
      </c>
      <c r="C490" s="74" t="str">
        <f>IFERROR(INDEX(入力!$BV$3:$CN$1048576,MATCH(ROW(C490)-ROW(C$3),入力!$BB$3:$BB$1048576,0),MATCH(C$3,入力!$BV$2:$CN$2,0)),"")</f>
        <v/>
      </c>
      <c r="D490" s="75" t="str">
        <f>IFERROR(INDEX(入力!$BO$3:$BO$1048576,MATCH(ROW(D490)-ROW(D$3),入力!$BB$3:$BB$1048576,0),0),"")</f>
        <v/>
      </c>
      <c r="E490" s="74" t="str">
        <f>IFERROR(INDEX(入力!$BV$3:$CN$1048576,MATCH(ROW(E490)-ROW(E$3),入力!$BB$3:$BB$1048576,0),MATCH(E$3,入力!$BV$2:$CN$2,0)),"")</f>
        <v/>
      </c>
      <c r="F490" s="74" t="str">
        <f>IFERROR(INDEX(入力!$BV$3:$CN$1048576,MATCH(ROW(F490)-ROW(F$3),入力!$BB$3:$BB$1048576,0),MATCH(F$3,入力!$BV$2:$CN$2,0)),"")</f>
        <v/>
      </c>
      <c r="G490" s="74" t="str">
        <f>IFERROR(INDEX(入力!$BV$3:$CN$1048576,MATCH(ROW(G490)-ROW(G$3),入力!$BB$3:$BB$1048576,0),MATCH(G$3,入力!$BV$2:$CN$2,0)),"")</f>
        <v/>
      </c>
      <c r="H490" s="75" t="str">
        <f>IFERROR(INDEX(入力!$BV$3:$CN$1048576,MATCH(ROW(H490)-ROW(H$3),入力!$BB$3:$BB$1048576,0),MATCH(H$3,入力!$BV$2:$CN$2,0)),"")</f>
        <v/>
      </c>
      <c r="I490" s="76" t="str">
        <f>IFERROR(INDEX(入力!$BV$3:$CN$1048576,MATCH(ROW(I490)-ROW(I$3),入力!$BB$3:$BB$1048576,0),MATCH(I$3,入力!$BV$2:$CN$2,0)),"")</f>
        <v/>
      </c>
      <c r="J490" s="75" t="str">
        <f>IFERROR(INDEX(入力!$BV$3:$CN$1048576,MATCH(ROW(J490)-ROW(J$3),入力!$BB$3:$BB$1048576,0),MATCH(J$3,入力!$BV$2:$CN$2,0)),"")</f>
        <v/>
      </c>
      <c r="K490" s="75" t="str">
        <f>IFERROR(INDEX(入力!$BV$3:$CN$1048576,MATCH(ROW(K490)-ROW(K$3),入力!$BB$3:$BB$1048576,0),MATCH(K$3,入力!$BV$2:$CN$2,0)),"")</f>
        <v/>
      </c>
      <c r="L490" s="75" t="str">
        <f>IFERROR(INDEX(入力!$BV$3:$CN$1048576,MATCH(ROW(L490)-ROW(L$3),入力!$BB$3:$BB$1048576,0),MATCH(L$3,入力!$BV$2:$CN$2,0)),"")</f>
        <v/>
      </c>
      <c r="M490" s="117" t="str">
        <f>IFERROR(IF(履歴検索!$A490="","",INDEX(入力!$BV$3:$CN$1048576,MATCH(ROW(M490)-ROW(M$3),入力!$BB$3:$BB$1048576,0),MATCH(M$3,入力!$BV$2:$CN$2,0))),"")</f>
        <v/>
      </c>
      <c r="N490" s="75" t="str">
        <f>IFERROR(INDEX(入力!$BV$3:$CN$1048576,MATCH(ROW(N490)-ROW(N$3),入力!$BB$3:$BB$1048576,0),MATCH(N$3,入力!$BV$2:$CN$2,0)),"")</f>
        <v/>
      </c>
      <c r="O490" s="294" t="str">
        <f>IFERROR(INDEX(入力!$CJ$3:$CN$1048576,MATCH(ROW(O490)-ROW(O$3),入力!$BB$3:$BB$1048576,0),MATCH(O$3,入力!$CJ$2:$CN$2,0)),"")</f>
        <v/>
      </c>
      <c r="P490" s="294" t="str">
        <f>IFERROR(INDEX(入力!$CJ$3:$CN$1048576,MATCH(ROW(P490)-ROW(P$3),入力!$BB$3:$BB$1048576,0),MATCH(P$3,入力!$CJ$2:$CN$2,0)),"")</f>
        <v/>
      </c>
      <c r="Q490" s="294" t="str">
        <f>IFERROR(INDEX(入力!$BV$3:$CN$1048576,MATCH(ROW(Q490)-ROW(Q$3),入力!$BB$3:$BB$1048576,0),MATCH(Q$3,入力!$BV$2:$CN$2,0)),"")</f>
        <v/>
      </c>
      <c r="R490" s="77" t="str">
        <f>IFERROR(INDEX(入力!$BV$3:$CN$1048576,MATCH(ROW(R490)-ROW(R$3),入力!$BB$3:$BB$1048576,0),MATCH(R$3,入力!$BV$2:$CN$2,0)),"")</f>
        <v/>
      </c>
      <c r="S490" s="77" t="str">
        <f>IFERROR(INDEX(入力!$BV$3:$CN$1048576,MATCH(ROW(S490)-ROW(S$3),入力!$BB$3:$BB$1048576,0),MATCH(S$3,入力!$BV$2:$CN$2,0)),"")</f>
        <v/>
      </c>
      <c r="U490" s="28" t="str">
        <f>IF(Z490="","",COUNT($Z$4:Z490))</f>
        <v/>
      </c>
      <c r="V490" s="73" t="str">
        <f t="shared" si="8"/>
        <v/>
      </c>
      <c r="W490" s="113" t="str">
        <f>IF(OR($B490="",$B490=$B491),"",SUMIF($B$4:$B490,$B490,Q$4:Q490))</f>
        <v/>
      </c>
      <c r="X490" s="113" t="str">
        <f>IF(OR($B490="",$B490=$B491),"",SUMIF($B$4:$B490,$B490,K$4:K490)-Y490)</f>
        <v/>
      </c>
      <c r="Y490" s="113" t="str">
        <f>IF(OR($B490="",$B490=$B491),"",SUMIFS(K$4:K490,B$4:B490,$B490,F$4:F490,$Y$3))</f>
        <v/>
      </c>
      <c r="Z490" s="113" t="str">
        <f>IF(OR($B490="",$B490=$B491),"",SUMIF($B$4:$B490,$B490,S$4:S490))</f>
        <v/>
      </c>
    </row>
    <row r="491" spans="1:26" ht="25.05" customHeight="1" x14ac:dyDescent="0.2">
      <c r="A491" s="133" t="str">
        <f>IF(OR(B491="",AND(B490=B491,D490=D491)),"",MAX($A$4:A490)+1)</f>
        <v/>
      </c>
      <c r="B491" s="73" t="str">
        <f>IFERROR(INDEX(入力!$BV$3:$CN$1048576,MATCH(ROW(B491)-ROW(B$3),入力!$BB$3:$BB$1048576,0),MATCH(B$3,入力!$BV$2:$CN$2,0)),"")</f>
        <v/>
      </c>
      <c r="C491" s="74" t="str">
        <f>IFERROR(INDEX(入力!$BV$3:$CN$1048576,MATCH(ROW(C491)-ROW(C$3),入力!$BB$3:$BB$1048576,0),MATCH(C$3,入力!$BV$2:$CN$2,0)),"")</f>
        <v/>
      </c>
      <c r="D491" s="75" t="str">
        <f>IFERROR(INDEX(入力!$BO$3:$BO$1048576,MATCH(ROW(D491)-ROW(D$3),入力!$BB$3:$BB$1048576,0),0),"")</f>
        <v/>
      </c>
      <c r="E491" s="74" t="str">
        <f>IFERROR(INDEX(入力!$BV$3:$CN$1048576,MATCH(ROW(E491)-ROW(E$3),入力!$BB$3:$BB$1048576,0),MATCH(E$3,入力!$BV$2:$CN$2,0)),"")</f>
        <v/>
      </c>
      <c r="F491" s="74" t="str">
        <f>IFERROR(INDEX(入力!$BV$3:$CN$1048576,MATCH(ROW(F491)-ROW(F$3),入力!$BB$3:$BB$1048576,0),MATCH(F$3,入力!$BV$2:$CN$2,0)),"")</f>
        <v/>
      </c>
      <c r="G491" s="74" t="str">
        <f>IFERROR(INDEX(入力!$BV$3:$CN$1048576,MATCH(ROW(G491)-ROW(G$3),入力!$BB$3:$BB$1048576,0),MATCH(G$3,入力!$BV$2:$CN$2,0)),"")</f>
        <v/>
      </c>
      <c r="H491" s="75" t="str">
        <f>IFERROR(INDEX(入力!$BV$3:$CN$1048576,MATCH(ROW(H491)-ROW(H$3),入力!$BB$3:$BB$1048576,0),MATCH(H$3,入力!$BV$2:$CN$2,0)),"")</f>
        <v/>
      </c>
      <c r="I491" s="76" t="str">
        <f>IFERROR(INDEX(入力!$BV$3:$CN$1048576,MATCH(ROW(I491)-ROW(I$3),入力!$BB$3:$BB$1048576,0),MATCH(I$3,入力!$BV$2:$CN$2,0)),"")</f>
        <v/>
      </c>
      <c r="J491" s="75" t="str">
        <f>IFERROR(INDEX(入力!$BV$3:$CN$1048576,MATCH(ROW(J491)-ROW(J$3),入力!$BB$3:$BB$1048576,0),MATCH(J$3,入力!$BV$2:$CN$2,0)),"")</f>
        <v/>
      </c>
      <c r="K491" s="75" t="str">
        <f>IFERROR(INDEX(入力!$BV$3:$CN$1048576,MATCH(ROW(K491)-ROW(K$3),入力!$BB$3:$BB$1048576,0),MATCH(K$3,入力!$BV$2:$CN$2,0)),"")</f>
        <v/>
      </c>
      <c r="L491" s="75" t="str">
        <f>IFERROR(INDEX(入力!$BV$3:$CN$1048576,MATCH(ROW(L491)-ROW(L$3),入力!$BB$3:$BB$1048576,0),MATCH(L$3,入力!$BV$2:$CN$2,0)),"")</f>
        <v/>
      </c>
      <c r="M491" s="117" t="str">
        <f>IFERROR(IF(履歴検索!$A491="","",INDEX(入力!$BV$3:$CN$1048576,MATCH(ROW(M491)-ROW(M$3),入力!$BB$3:$BB$1048576,0),MATCH(M$3,入力!$BV$2:$CN$2,0))),"")</f>
        <v/>
      </c>
      <c r="N491" s="75" t="str">
        <f>IFERROR(INDEX(入力!$BV$3:$CN$1048576,MATCH(ROW(N491)-ROW(N$3),入力!$BB$3:$BB$1048576,0),MATCH(N$3,入力!$BV$2:$CN$2,0)),"")</f>
        <v/>
      </c>
      <c r="O491" s="294" t="str">
        <f>IFERROR(INDEX(入力!$CJ$3:$CN$1048576,MATCH(ROW(O491)-ROW(O$3),入力!$BB$3:$BB$1048576,0),MATCH(O$3,入力!$CJ$2:$CN$2,0)),"")</f>
        <v/>
      </c>
      <c r="P491" s="294" t="str">
        <f>IFERROR(INDEX(入力!$CJ$3:$CN$1048576,MATCH(ROW(P491)-ROW(P$3),入力!$BB$3:$BB$1048576,0),MATCH(P$3,入力!$CJ$2:$CN$2,0)),"")</f>
        <v/>
      </c>
      <c r="Q491" s="294" t="str">
        <f>IFERROR(INDEX(入力!$BV$3:$CN$1048576,MATCH(ROW(Q491)-ROW(Q$3),入力!$BB$3:$BB$1048576,0),MATCH(Q$3,入力!$BV$2:$CN$2,0)),"")</f>
        <v/>
      </c>
      <c r="R491" s="77" t="str">
        <f>IFERROR(INDEX(入力!$BV$3:$CN$1048576,MATCH(ROW(R491)-ROW(R$3),入力!$BB$3:$BB$1048576,0),MATCH(R$3,入力!$BV$2:$CN$2,0)),"")</f>
        <v/>
      </c>
      <c r="S491" s="77" t="str">
        <f>IFERROR(INDEX(入力!$BV$3:$CN$1048576,MATCH(ROW(S491)-ROW(S$3),入力!$BB$3:$BB$1048576,0),MATCH(S$3,入力!$BV$2:$CN$2,0)),"")</f>
        <v/>
      </c>
      <c r="U491" s="28" t="str">
        <f>IF(Z491="","",COUNT($Z$4:Z491))</f>
        <v/>
      </c>
      <c r="V491" s="73" t="str">
        <f t="shared" si="8"/>
        <v/>
      </c>
      <c r="W491" s="113" t="str">
        <f>IF(OR($B491="",$B491=$B492),"",SUMIF($B$4:$B491,$B491,Q$4:Q491))</f>
        <v/>
      </c>
      <c r="X491" s="113" t="str">
        <f>IF(OR($B491="",$B491=$B492),"",SUMIF($B$4:$B491,$B491,K$4:K491)-Y491)</f>
        <v/>
      </c>
      <c r="Y491" s="113" t="str">
        <f>IF(OR($B491="",$B491=$B492),"",SUMIFS(K$4:K491,B$4:B491,$B491,F$4:F491,$Y$3))</f>
        <v/>
      </c>
      <c r="Z491" s="113" t="str">
        <f>IF(OR($B491="",$B491=$B492),"",SUMIF($B$4:$B491,$B491,S$4:S491))</f>
        <v/>
      </c>
    </row>
    <row r="492" spans="1:26" ht="25.05" customHeight="1" x14ac:dyDescent="0.2">
      <c r="A492" s="133" t="str">
        <f>IF(OR(B492="",AND(B491=B492,D491=D492)),"",MAX($A$4:A491)+1)</f>
        <v/>
      </c>
      <c r="B492" s="73" t="str">
        <f>IFERROR(INDEX(入力!$BV$3:$CN$1048576,MATCH(ROW(B492)-ROW(B$3),入力!$BB$3:$BB$1048576,0),MATCH(B$3,入力!$BV$2:$CN$2,0)),"")</f>
        <v/>
      </c>
      <c r="C492" s="74" t="str">
        <f>IFERROR(INDEX(入力!$BV$3:$CN$1048576,MATCH(ROW(C492)-ROW(C$3),入力!$BB$3:$BB$1048576,0),MATCH(C$3,入力!$BV$2:$CN$2,0)),"")</f>
        <v/>
      </c>
      <c r="D492" s="75" t="str">
        <f>IFERROR(INDEX(入力!$BO$3:$BO$1048576,MATCH(ROW(D492)-ROW(D$3),入力!$BB$3:$BB$1048576,0),0),"")</f>
        <v/>
      </c>
      <c r="E492" s="74" t="str">
        <f>IFERROR(INDEX(入力!$BV$3:$CN$1048576,MATCH(ROW(E492)-ROW(E$3),入力!$BB$3:$BB$1048576,0),MATCH(E$3,入力!$BV$2:$CN$2,0)),"")</f>
        <v/>
      </c>
      <c r="F492" s="74" t="str">
        <f>IFERROR(INDEX(入力!$BV$3:$CN$1048576,MATCH(ROW(F492)-ROW(F$3),入力!$BB$3:$BB$1048576,0),MATCH(F$3,入力!$BV$2:$CN$2,0)),"")</f>
        <v/>
      </c>
      <c r="G492" s="74" t="str">
        <f>IFERROR(INDEX(入力!$BV$3:$CN$1048576,MATCH(ROW(G492)-ROW(G$3),入力!$BB$3:$BB$1048576,0),MATCH(G$3,入力!$BV$2:$CN$2,0)),"")</f>
        <v/>
      </c>
      <c r="H492" s="75" t="str">
        <f>IFERROR(INDEX(入力!$BV$3:$CN$1048576,MATCH(ROW(H492)-ROW(H$3),入力!$BB$3:$BB$1048576,0),MATCH(H$3,入力!$BV$2:$CN$2,0)),"")</f>
        <v/>
      </c>
      <c r="I492" s="76" t="str">
        <f>IFERROR(INDEX(入力!$BV$3:$CN$1048576,MATCH(ROW(I492)-ROW(I$3),入力!$BB$3:$BB$1048576,0),MATCH(I$3,入力!$BV$2:$CN$2,0)),"")</f>
        <v/>
      </c>
      <c r="J492" s="75" t="str">
        <f>IFERROR(INDEX(入力!$BV$3:$CN$1048576,MATCH(ROW(J492)-ROW(J$3),入力!$BB$3:$BB$1048576,0),MATCH(J$3,入力!$BV$2:$CN$2,0)),"")</f>
        <v/>
      </c>
      <c r="K492" s="75" t="str">
        <f>IFERROR(INDEX(入力!$BV$3:$CN$1048576,MATCH(ROW(K492)-ROW(K$3),入力!$BB$3:$BB$1048576,0),MATCH(K$3,入力!$BV$2:$CN$2,0)),"")</f>
        <v/>
      </c>
      <c r="L492" s="75" t="str">
        <f>IFERROR(INDEX(入力!$BV$3:$CN$1048576,MATCH(ROW(L492)-ROW(L$3),入力!$BB$3:$BB$1048576,0),MATCH(L$3,入力!$BV$2:$CN$2,0)),"")</f>
        <v/>
      </c>
      <c r="M492" s="117" t="str">
        <f>IFERROR(IF(履歴検索!$A492="","",INDEX(入力!$BV$3:$CN$1048576,MATCH(ROW(M492)-ROW(M$3),入力!$BB$3:$BB$1048576,0),MATCH(M$3,入力!$BV$2:$CN$2,0))),"")</f>
        <v/>
      </c>
      <c r="N492" s="75" t="str">
        <f>IFERROR(INDEX(入力!$BV$3:$CN$1048576,MATCH(ROW(N492)-ROW(N$3),入力!$BB$3:$BB$1048576,0),MATCH(N$3,入力!$BV$2:$CN$2,0)),"")</f>
        <v/>
      </c>
      <c r="O492" s="294" t="str">
        <f>IFERROR(INDEX(入力!$CJ$3:$CN$1048576,MATCH(ROW(O492)-ROW(O$3),入力!$BB$3:$BB$1048576,0),MATCH(O$3,入力!$CJ$2:$CN$2,0)),"")</f>
        <v/>
      </c>
      <c r="P492" s="294" t="str">
        <f>IFERROR(INDEX(入力!$CJ$3:$CN$1048576,MATCH(ROW(P492)-ROW(P$3),入力!$BB$3:$BB$1048576,0),MATCH(P$3,入力!$CJ$2:$CN$2,0)),"")</f>
        <v/>
      </c>
      <c r="Q492" s="294" t="str">
        <f>IFERROR(INDEX(入力!$BV$3:$CN$1048576,MATCH(ROW(Q492)-ROW(Q$3),入力!$BB$3:$BB$1048576,0),MATCH(Q$3,入力!$BV$2:$CN$2,0)),"")</f>
        <v/>
      </c>
      <c r="R492" s="77" t="str">
        <f>IFERROR(INDEX(入力!$BV$3:$CN$1048576,MATCH(ROW(R492)-ROW(R$3),入力!$BB$3:$BB$1048576,0),MATCH(R$3,入力!$BV$2:$CN$2,0)),"")</f>
        <v/>
      </c>
      <c r="S492" s="77" t="str">
        <f>IFERROR(INDEX(入力!$BV$3:$CN$1048576,MATCH(ROW(S492)-ROW(S$3),入力!$BB$3:$BB$1048576,0),MATCH(S$3,入力!$BV$2:$CN$2,0)),"")</f>
        <v/>
      </c>
      <c r="U492" s="28" t="str">
        <f>IF(Z492="","",COUNT($Z$4:Z492))</f>
        <v/>
      </c>
      <c r="V492" s="73" t="str">
        <f t="shared" si="8"/>
        <v/>
      </c>
      <c r="W492" s="113" t="str">
        <f>IF(OR($B492="",$B492=$B493),"",SUMIF($B$4:$B492,$B492,Q$4:Q492))</f>
        <v/>
      </c>
      <c r="X492" s="113" t="str">
        <f>IF(OR($B492="",$B492=$B493),"",SUMIF($B$4:$B492,$B492,K$4:K492)-Y492)</f>
        <v/>
      </c>
      <c r="Y492" s="113" t="str">
        <f>IF(OR($B492="",$B492=$B493),"",SUMIFS(K$4:K492,B$4:B492,$B492,F$4:F492,$Y$3))</f>
        <v/>
      </c>
      <c r="Z492" s="113" t="str">
        <f>IF(OR($B492="",$B492=$B493),"",SUMIF($B$4:$B492,$B492,S$4:S492))</f>
        <v/>
      </c>
    </row>
    <row r="493" spans="1:26" ht="25.05" customHeight="1" x14ac:dyDescent="0.2">
      <c r="A493" s="133" t="str">
        <f>IF(OR(B493="",AND(B492=B493,D492=D493)),"",MAX($A$4:A492)+1)</f>
        <v/>
      </c>
      <c r="B493" s="73" t="str">
        <f>IFERROR(INDEX(入力!$BV$3:$CN$1048576,MATCH(ROW(B493)-ROW(B$3),入力!$BB$3:$BB$1048576,0),MATCH(B$3,入力!$BV$2:$CN$2,0)),"")</f>
        <v/>
      </c>
      <c r="C493" s="74" t="str">
        <f>IFERROR(INDEX(入力!$BV$3:$CN$1048576,MATCH(ROW(C493)-ROW(C$3),入力!$BB$3:$BB$1048576,0),MATCH(C$3,入力!$BV$2:$CN$2,0)),"")</f>
        <v/>
      </c>
      <c r="D493" s="75" t="str">
        <f>IFERROR(INDEX(入力!$BO$3:$BO$1048576,MATCH(ROW(D493)-ROW(D$3),入力!$BB$3:$BB$1048576,0),0),"")</f>
        <v/>
      </c>
      <c r="E493" s="74" t="str">
        <f>IFERROR(INDEX(入力!$BV$3:$CN$1048576,MATCH(ROW(E493)-ROW(E$3),入力!$BB$3:$BB$1048576,0),MATCH(E$3,入力!$BV$2:$CN$2,0)),"")</f>
        <v/>
      </c>
      <c r="F493" s="74" t="str">
        <f>IFERROR(INDEX(入力!$BV$3:$CN$1048576,MATCH(ROW(F493)-ROW(F$3),入力!$BB$3:$BB$1048576,0),MATCH(F$3,入力!$BV$2:$CN$2,0)),"")</f>
        <v/>
      </c>
      <c r="G493" s="74" t="str">
        <f>IFERROR(INDEX(入力!$BV$3:$CN$1048576,MATCH(ROW(G493)-ROW(G$3),入力!$BB$3:$BB$1048576,0),MATCH(G$3,入力!$BV$2:$CN$2,0)),"")</f>
        <v/>
      </c>
      <c r="H493" s="75" t="str">
        <f>IFERROR(INDEX(入力!$BV$3:$CN$1048576,MATCH(ROW(H493)-ROW(H$3),入力!$BB$3:$BB$1048576,0),MATCH(H$3,入力!$BV$2:$CN$2,0)),"")</f>
        <v/>
      </c>
      <c r="I493" s="76" t="str">
        <f>IFERROR(INDEX(入力!$BV$3:$CN$1048576,MATCH(ROW(I493)-ROW(I$3),入力!$BB$3:$BB$1048576,0),MATCH(I$3,入力!$BV$2:$CN$2,0)),"")</f>
        <v/>
      </c>
      <c r="J493" s="75" t="str">
        <f>IFERROR(INDEX(入力!$BV$3:$CN$1048576,MATCH(ROW(J493)-ROW(J$3),入力!$BB$3:$BB$1048576,0),MATCH(J$3,入力!$BV$2:$CN$2,0)),"")</f>
        <v/>
      </c>
      <c r="K493" s="75" t="str">
        <f>IFERROR(INDEX(入力!$BV$3:$CN$1048576,MATCH(ROW(K493)-ROW(K$3),入力!$BB$3:$BB$1048576,0),MATCH(K$3,入力!$BV$2:$CN$2,0)),"")</f>
        <v/>
      </c>
      <c r="L493" s="75" t="str">
        <f>IFERROR(INDEX(入力!$BV$3:$CN$1048576,MATCH(ROW(L493)-ROW(L$3),入力!$BB$3:$BB$1048576,0),MATCH(L$3,入力!$BV$2:$CN$2,0)),"")</f>
        <v/>
      </c>
      <c r="M493" s="117" t="str">
        <f>IFERROR(IF(履歴検索!$A493="","",INDEX(入力!$BV$3:$CN$1048576,MATCH(ROW(M493)-ROW(M$3),入力!$BB$3:$BB$1048576,0),MATCH(M$3,入力!$BV$2:$CN$2,0))),"")</f>
        <v/>
      </c>
      <c r="N493" s="75" t="str">
        <f>IFERROR(INDEX(入力!$BV$3:$CN$1048576,MATCH(ROW(N493)-ROW(N$3),入力!$BB$3:$BB$1048576,0),MATCH(N$3,入力!$BV$2:$CN$2,0)),"")</f>
        <v/>
      </c>
      <c r="O493" s="294" t="str">
        <f>IFERROR(INDEX(入力!$CJ$3:$CN$1048576,MATCH(ROW(O493)-ROW(O$3),入力!$BB$3:$BB$1048576,0),MATCH(O$3,入力!$CJ$2:$CN$2,0)),"")</f>
        <v/>
      </c>
      <c r="P493" s="294" t="str">
        <f>IFERROR(INDEX(入力!$CJ$3:$CN$1048576,MATCH(ROW(P493)-ROW(P$3),入力!$BB$3:$BB$1048576,0),MATCH(P$3,入力!$CJ$2:$CN$2,0)),"")</f>
        <v/>
      </c>
      <c r="Q493" s="294" t="str">
        <f>IFERROR(INDEX(入力!$BV$3:$CN$1048576,MATCH(ROW(Q493)-ROW(Q$3),入力!$BB$3:$BB$1048576,0),MATCH(Q$3,入力!$BV$2:$CN$2,0)),"")</f>
        <v/>
      </c>
      <c r="R493" s="77" t="str">
        <f>IFERROR(INDEX(入力!$BV$3:$CN$1048576,MATCH(ROW(R493)-ROW(R$3),入力!$BB$3:$BB$1048576,0),MATCH(R$3,入力!$BV$2:$CN$2,0)),"")</f>
        <v/>
      </c>
      <c r="S493" s="77" t="str">
        <f>IFERROR(INDEX(入力!$BV$3:$CN$1048576,MATCH(ROW(S493)-ROW(S$3),入力!$BB$3:$BB$1048576,0),MATCH(S$3,入力!$BV$2:$CN$2,0)),"")</f>
        <v/>
      </c>
      <c r="U493" s="28" t="str">
        <f>IF(Z493="","",COUNT($Z$4:Z493))</f>
        <v/>
      </c>
      <c r="V493" s="73" t="str">
        <f t="shared" si="8"/>
        <v/>
      </c>
      <c r="W493" s="113" t="str">
        <f>IF(OR($B493="",$B493=$B494),"",SUMIF($B$4:$B493,$B493,Q$4:Q493))</f>
        <v/>
      </c>
      <c r="X493" s="113" t="str">
        <f>IF(OR($B493="",$B493=$B494),"",SUMIF($B$4:$B493,$B493,K$4:K493)-Y493)</f>
        <v/>
      </c>
      <c r="Y493" s="113" t="str">
        <f>IF(OR($B493="",$B493=$B494),"",SUMIFS(K$4:K493,B$4:B493,$B493,F$4:F493,$Y$3))</f>
        <v/>
      </c>
      <c r="Z493" s="113" t="str">
        <f>IF(OR($B493="",$B493=$B494),"",SUMIF($B$4:$B493,$B493,S$4:S493))</f>
        <v/>
      </c>
    </row>
    <row r="494" spans="1:26" ht="25.05" customHeight="1" x14ac:dyDescent="0.2">
      <c r="A494" s="133" t="str">
        <f>IF(OR(B494="",AND(B493=B494,D493=D494)),"",MAX($A$4:A493)+1)</f>
        <v/>
      </c>
      <c r="B494" s="73" t="str">
        <f>IFERROR(INDEX(入力!$BV$3:$CN$1048576,MATCH(ROW(B494)-ROW(B$3),入力!$BB$3:$BB$1048576,0),MATCH(B$3,入力!$BV$2:$CN$2,0)),"")</f>
        <v/>
      </c>
      <c r="C494" s="74" t="str">
        <f>IFERROR(INDEX(入力!$BV$3:$CN$1048576,MATCH(ROW(C494)-ROW(C$3),入力!$BB$3:$BB$1048576,0),MATCH(C$3,入力!$BV$2:$CN$2,0)),"")</f>
        <v/>
      </c>
      <c r="D494" s="75" t="str">
        <f>IFERROR(INDEX(入力!$BO$3:$BO$1048576,MATCH(ROW(D494)-ROW(D$3),入力!$BB$3:$BB$1048576,0),0),"")</f>
        <v/>
      </c>
      <c r="E494" s="74" t="str">
        <f>IFERROR(INDEX(入力!$BV$3:$CN$1048576,MATCH(ROW(E494)-ROW(E$3),入力!$BB$3:$BB$1048576,0),MATCH(E$3,入力!$BV$2:$CN$2,0)),"")</f>
        <v/>
      </c>
      <c r="F494" s="74" t="str">
        <f>IFERROR(INDEX(入力!$BV$3:$CN$1048576,MATCH(ROW(F494)-ROW(F$3),入力!$BB$3:$BB$1048576,0),MATCH(F$3,入力!$BV$2:$CN$2,0)),"")</f>
        <v/>
      </c>
      <c r="G494" s="74" t="str">
        <f>IFERROR(INDEX(入力!$BV$3:$CN$1048576,MATCH(ROW(G494)-ROW(G$3),入力!$BB$3:$BB$1048576,0),MATCH(G$3,入力!$BV$2:$CN$2,0)),"")</f>
        <v/>
      </c>
      <c r="H494" s="75" t="str">
        <f>IFERROR(INDEX(入力!$BV$3:$CN$1048576,MATCH(ROW(H494)-ROW(H$3),入力!$BB$3:$BB$1048576,0),MATCH(H$3,入力!$BV$2:$CN$2,0)),"")</f>
        <v/>
      </c>
      <c r="I494" s="76" t="str">
        <f>IFERROR(INDEX(入力!$BV$3:$CN$1048576,MATCH(ROW(I494)-ROW(I$3),入力!$BB$3:$BB$1048576,0),MATCH(I$3,入力!$BV$2:$CN$2,0)),"")</f>
        <v/>
      </c>
      <c r="J494" s="75" t="str">
        <f>IFERROR(INDEX(入力!$BV$3:$CN$1048576,MATCH(ROW(J494)-ROW(J$3),入力!$BB$3:$BB$1048576,0),MATCH(J$3,入力!$BV$2:$CN$2,0)),"")</f>
        <v/>
      </c>
      <c r="K494" s="75" t="str">
        <f>IFERROR(INDEX(入力!$BV$3:$CN$1048576,MATCH(ROW(K494)-ROW(K$3),入力!$BB$3:$BB$1048576,0),MATCH(K$3,入力!$BV$2:$CN$2,0)),"")</f>
        <v/>
      </c>
      <c r="L494" s="75" t="str">
        <f>IFERROR(INDEX(入力!$BV$3:$CN$1048576,MATCH(ROW(L494)-ROW(L$3),入力!$BB$3:$BB$1048576,0),MATCH(L$3,入力!$BV$2:$CN$2,0)),"")</f>
        <v/>
      </c>
      <c r="M494" s="117" t="str">
        <f>IFERROR(IF(履歴検索!$A494="","",INDEX(入力!$BV$3:$CN$1048576,MATCH(ROW(M494)-ROW(M$3),入力!$BB$3:$BB$1048576,0),MATCH(M$3,入力!$BV$2:$CN$2,0))),"")</f>
        <v/>
      </c>
      <c r="N494" s="75" t="str">
        <f>IFERROR(INDEX(入力!$BV$3:$CN$1048576,MATCH(ROW(N494)-ROW(N$3),入力!$BB$3:$BB$1048576,0),MATCH(N$3,入力!$BV$2:$CN$2,0)),"")</f>
        <v/>
      </c>
      <c r="O494" s="294" t="str">
        <f>IFERROR(INDEX(入力!$CJ$3:$CN$1048576,MATCH(ROW(O494)-ROW(O$3),入力!$BB$3:$BB$1048576,0),MATCH(O$3,入力!$CJ$2:$CN$2,0)),"")</f>
        <v/>
      </c>
      <c r="P494" s="294" t="str">
        <f>IFERROR(INDEX(入力!$CJ$3:$CN$1048576,MATCH(ROW(P494)-ROW(P$3),入力!$BB$3:$BB$1048576,0),MATCH(P$3,入力!$CJ$2:$CN$2,0)),"")</f>
        <v/>
      </c>
      <c r="Q494" s="294" t="str">
        <f>IFERROR(INDEX(入力!$BV$3:$CN$1048576,MATCH(ROW(Q494)-ROW(Q$3),入力!$BB$3:$BB$1048576,0),MATCH(Q$3,入力!$BV$2:$CN$2,0)),"")</f>
        <v/>
      </c>
      <c r="R494" s="77" t="str">
        <f>IFERROR(INDEX(入力!$BV$3:$CN$1048576,MATCH(ROW(R494)-ROW(R$3),入力!$BB$3:$BB$1048576,0),MATCH(R$3,入力!$BV$2:$CN$2,0)),"")</f>
        <v/>
      </c>
      <c r="S494" s="77" t="str">
        <f>IFERROR(INDEX(入力!$BV$3:$CN$1048576,MATCH(ROW(S494)-ROW(S$3),入力!$BB$3:$BB$1048576,0),MATCH(S$3,入力!$BV$2:$CN$2,0)),"")</f>
        <v/>
      </c>
      <c r="U494" s="28" t="str">
        <f>IF(Z494="","",COUNT($Z$4:Z494))</f>
        <v/>
      </c>
      <c r="V494" s="73" t="str">
        <f t="shared" si="8"/>
        <v/>
      </c>
      <c r="W494" s="113" t="str">
        <f>IF(OR($B494="",$B494=$B495),"",SUMIF($B$4:$B494,$B494,Q$4:Q494))</f>
        <v/>
      </c>
      <c r="X494" s="113" t="str">
        <f>IF(OR($B494="",$B494=$B495),"",SUMIF($B$4:$B494,$B494,K$4:K494)-Y494)</f>
        <v/>
      </c>
      <c r="Y494" s="113" t="str">
        <f>IF(OR($B494="",$B494=$B495),"",SUMIFS(K$4:K494,B$4:B494,$B494,F$4:F494,$Y$3))</f>
        <v/>
      </c>
      <c r="Z494" s="113" t="str">
        <f>IF(OR($B494="",$B494=$B495),"",SUMIF($B$4:$B494,$B494,S$4:S494))</f>
        <v/>
      </c>
    </row>
    <row r="495" spans="1:26" ht="25.05" customHeight="1" x14ac:dyDescent="0.2">
      <c r="A495" s="133" t="str">
        <f>IF(OR(B495="",AND(B494=B495,D494=D495)),"",MAX($A$4:A494)+1)</f>
        <v/>
      </c>
      <c r="B495" s="73" t="str">
        <f>IFERROR(INDEX(入力!$BV$3:$CN$1048576,MATCH(ROW(B495)-ROW(B$3),入力!$BB$3:$BB$1048576,0),MATCH(B$3,入力!$BV$2:$CN$2,0)),"")</f>
        <v/>
      </c>
      <c r="C495" s="74" t="str">
        <f>IFERROR(INDEX(入力!$BV$3:$CN$1048576,MATCH(ROW(C495)-ROW(C$3),入力!$BB$3:$BB$1048576,0),MATCH(C$3,入力!$BV$2:$CN$2,0)),"")</f>
        <v/>
      </c>
      <c r="D495" s="75" t="str">
        <f>IFERROR(INDEX(入力!$BO$3:$BO$1048576,MATCH(ROW(D495)-ROW(D$3),入力!$BB$3:$BB$1048576,0),0),"")</f>
        <v/>
      </c>
      <c r="E495" s="74" t="str">
        <f>IFERROR(INDEX(入力!$BV$3:$CN$1048576,MATCH(ROW(E495)-ROW(E$3),入力!$BB$3:$BB$1048576,0),MATCH(E$3,入力!$BV$2:$CN$2,0)),"")</f>
        <v/>
      </c>
      <c r="F495" s="74" t="str">
        <f>IFERROR(INDEX(入力!$BV$3:$CN$1048576,MATCH(ROW(F495)-ROW(F$3),入力!$BB$3:$BB$1048576,0),MATCH(F$3,入力!$BV$2:$CN$2,0)),"")</f>
        <v/>
      </c>
      <c r="G495" s="74" t="str">
        <f>IFERROR(INDEX(入力!$BV$3:$CN$1048576,MATCH(ROW(G495)-ROW(G$3),入力!$BB$3:$BB$1048576,0),MATCH(G$3,入力!$BV$2:$CN$2,0)),"")</f>
        <v/>
      </c>
      <c r="H495" s="75" t="str">
        <f>IFERROR(INDEX(入力!$BV$3:$CN$1048576,MATCH(ROW(H495)-ROW(H$3),入力!$BB$3:$BB$1048576,0),MATCH(H$3,入力!$BV$2:$CN$2,0)),"")</f>
        <v/>
      </c>
      <c r="I495" s="76" t="str">
        <f>IFERROR(INDEX(入力!$BV$3:$CN$1048576,MATCH(ROW(I495)-ROW(I$3),入力!$BB$3:$BB$1048576,0),MATCH(I$3,入力!$BV$2:$CN$2,0)),"")</f>
        <v/>
      </c>
      <c r="J495" s="75" t="str">
        <f>IFERROR(INDEX(入力!$BV$3:$CN$1048576,MATCH(ROW(J495)-ROW(J$3),入力!$BB$3:$BB$1048576,0),MATCH(J$3,入力!$BV$2:$CN$2,0)),"")</f>
        <v/>
      </c>
      <c r="K495" s="75" t="str">
        <f>IFERROR(INDEX(入力!$BV$3:$CN$1048576,MATCH(ROW(K495)-ROW(K$3),入力!$BB$3:$BB$1048576,0),MATCH(K$3,入力!$BV$2:$CN$2,0)),"")</f>
        <v/>
      </c>
      <c r="L495" s="75" t="str">
        <f>IFERROR(INDEX(入力!$BV$3:$CN$1048576,MATCH(ROW(L495)-ROW(L$3),入力!$BB$3:$BB$1048576,0),MATCH(L$3,入力!$BV$2:$CN$2,0)),"")</f>
        <v/>
      </c>
      <c r="M495" s="117" t="str">
        <f>IFERROR(IF(履歴検索!$A495="","",INDEX(入力!$BV$3:$CN$1048576,MATCH(ROW(M495)-ROW(M$3),入力!$BB$3:$BB$1048576,0),MATCH(M$3,入力!$BV$2:$CN$2,0))),"")</f>
        <v/>
      </c>
      <c r="N495" s="75" t="str">
        <f>IFERROR(INDEX(入力!$BV$3:$CN$1048576,MATCH(ROW(N495)-ROW(N$3),入力!$BB$3:$BB$1048576,0),MATCH(N$3,入力!$BV$2:$CN$2,0)),"")</f>
        <v/>
      </c>
      <c r="O495" s="294" t="str">
        <f>IFERROR(INDEX(入力!$CJ$3:$CN$1048576,MATCH(ROW(O495)-ROW(O$3),入力!$BB$3:$BB$1048576,0),MATCH(O$3,入力!$CJ$2:$CN$2,0)),"")</f>
        <v/>
      </c>
      <c r="P495" s="294" t="str">
        <f>IFERROR(INDEX(入力!$CJ$3:$CN$1048576,MATCH(ROW(P495)-ROW(P$3),入力!$BB$3:$BB$1048576,0),MATCH(P$3,入力!$CJ$2:$CN$2,0)),"")</f>
        <v/>
      </c>
      <c r="Q495" s="294" t="str">
        <f>IFERROR(INDEX(入力!$BV$3:$CN$1048576,MATCH(ROW(Q495)-ROW(Q$3),入力!$BB$3:$BB$1048576,0),MATCH(Q$3,入力!$BV$2:$CN$2,0)),"")</f>
        <v/>
      </c>
      <c r="R495" s="77" t="str">
        <f>IFERROR(INDEX(入力!$BV$3:$CN$1048576,MATCH(ROW(R495)-ROW(R$3),入力!$BB$3:$BB$1048576,0),MATCH(R$3,入力!$BV$2:$CN$2,0)),"")</f>
        <v/>
      </c>
      <c r="S495" s="77" t="str">
        <f>IFERROR(INDEX(入力!$BV$3:$CN$1048576,MATCH(ROW(S495)-ROW(S$3),入力!$BB$3:$BB$1048576,0),MATCH(S$3,入力!$BV$2:$CN$2,0)),"")</f>
        <v/>
      </c>
      <c r="U495" s="28" t="str">
        <f>IF(Z495="","",COUNT($Z$4:Z495))</f>
        <v/>
      </c>
      <c r="V495" s="73" t="str">
        <f t="shared" si="8"/>
        <v/>
      </c>
      <c r="W495" s="113" t="str">
        <f>IF(OR($B495="",$B495=$B496),"",SUMIF($B$4:$B495,$B495,Q$4:Q495))</f>
        <v/>
      </c>
      <c r="X495" s="113" t="str">
        <f>IF(OR($B495="",$B495=$B496),"",SUMIF($B$4:$B495,$B495,K$4:K495)-Y495)</f>
        <v/>
      </c>
      <c r="Y495" s="113" t="str">
        <f>IF(OR($B495="",$B495=$B496),"",SUMIFS(K$4:K495,B$4:B495,$B495,F$4:F495,$Y$3))</f>
        <v/>
      </c>
      <c r="Z495" s="113" t="str">
        <f>IF(OR($B495="",$B495=$B496),"",SUMIF($B$4:$B495,$B495,S$4:S495))</f>
        <v/>
      </c>
    </row>
    <row r="496" spans="1:26" ht="25.05" customHeight="1" x14ac:dyDescent="0.2">
      <c r="A496" s="133" t="str">
        <f>IF(OR(B496="",AND(B495=B496,D495=D496)),"",MAX($A$4:A495)+1)</f>
        <v/>
      </c>
      <c r="B496" s="73" t="str">
        <f>IFERROR(INDEX(入力!$BV$3:$CN$1048576,MATCH(ROW(B496)-ROW(B$3),入力!$BB$3:$BB$1048576,0),MATCH(B$3,入力!$BV$2:$CN$2,0)),"")</f>
        <v/>
      </c>
      <c r="C496" s="74" t="str">
        <f>IFERROR(INDEX(入力!$BV$3:$CN$1048576,MATCH(ROW(C496)-ROW(C$3),入力!$BB$3:$BB$1048576,0),MATCH(C$3,入力!$BV$2:$CN$2,0)),"")</f>
        <v/>
      </c>
      <c r="D496" s="75" t="str">
        <f>IFERROR(INDEX(入力!$BO$3:$BO$1048576,MATCH(ROW(D496)-ROW(D$3),入力!$BB$3:$BB$1048576,0),0),"")</f>
        <v/>
      </c>
      <c r="E496" s="74" t="str">
        <f>IFERROR(INDEX(入力!$BV$3:$CN$1048576,MATCH(ROW(E496)-ROW(E$3),入力!$BB$3:$BB$1048576,0),MATCH(E$3,入力!$BV$2:$CN$2,0)),"")</f>
        <v/>
      </c>
      <c r="F496" s="74" t="str">
        <f>IFERROR(INDEX(入力!$BV$3:$CN$1048576,MATCH(ROW(F496)-ROW(F$3),入力!$BB$3:$BB$1048576,0),MATCH(F$3,入力!$BV$2:$CN$2,0)),"")</f>
        <v/>
      </c>
      <c r="G496" s="74" t="str">
        <f>IFERROR(INDEX(入力!$BV$3:$CN$1048576,MATCH(ROW(G496)-ROW(G$3),入力!$BB$3:$BB$1048576,0),MATCH(G$3,入力!$BV$2:$CN$2,0)),"")</f>
        <v/>
      </c>
      <c r="H496" s="75" t="str">
        <f>IFERROR(INDEX(入力!$BV$3:$CN$1048576,MATCH(ROW(H496)-ROW(H$3),入力!$BB$3:$BB$1048576,0),MATCH(H$3,入力!$BV$2:$CN$2,0)),"")</f>
        <v/>
      </c>
      <c r="I496" s="76" t="str">
        <f>IFERROR(INDEX(入力!$BV$3:$CN$1048576,MATCH(ROW(I496)-ROW(I$3),入力!$BB$3:$BB$1048576,0),MATCH(I$3,入力!$BV$2:$CN$2,0)),"")</f>
        <v/>
      </c>
      <c r="J496" s="75" t="str">
        <f>IFERROR(INDEX(入力!$BV$3:$CN$1048576,MATCH(ROW(J496)-ROW(J$3),入力!$BB$3:$BB$1048576,0),MATCH(J$3,入力!$BV$2:$CN$2,0)),"")</f>
        <v/>
      </c>
      <c r="K496" s="75" t="str">
        <f>IFERROR(INDEX(入力!$BV$3:$CN$1048576,MATCH(ROW(K496)-ROW(K$3),入力!$BB$3:$BB$1048576,0),MATCH(K$3,入力!$BV$2:$CN$2,0)),"")</f>
        <v/>
      </c>
      <c r="L496" s="75" t="str">
        <f>IFERROR(INDEX(入力!$BV$3:$CN$1048576,MATCH(ROW(L496)-ROW(L$3),入力!$BB$3:$BB$1048576,0),MATCH(L$3,入力!$BV$2:$CN$2,0)),"")</f>
        <v/>
      </c>
      <c r="M496" s="117" t="str">
        <f>IFERROR(IF(履歴検索!$A496="","",INDEX(入力!$BV$3:$CN$1048576,MATCH(ROW(M496)-ROW(M$3),入力!$BB$3:$BB$1048576,0),MATCH(M$3,入力!$BV$2:$CN$2,0))),"")</f>
        <v/>
      </c>
      <c r="N496" s="75" t="str">
        <f>IFERROR(INDEX(入力!$BV$3:$CN$1048576,MATCH(ROW(N496)-ROW(N$3),入力!$BB$3:$BB$1048576,0),MATCH(N$3,入力!$BV$2:$CN$2,0)),"")</f>
        <v/>
      </c>
      <c r="O496" s="294" t="str">
        <f>IFERROR(INDEX(入力!$CJ$3:$CN$1048576,MATCH(ROW(O496)-ROW(O$3),入力!$BB$3:$BB$1048576,0),MATCH(O$3,入力!$CJ$2:$CN$2,0)),"")</f>
        <v/>
      </c>
      <c r="P496" s="294" t="str">
        <f>IFERROR(INDEX(入力!$CJ$3:$CN$1048576,MATCH(ROW(P496)-ROW(P$3),入力!$BB$3:$BB$1048576,0),MATCH(P$3,入力!$CJ$2:$CN$2,0)),"")</f>
        <v/>
      </c>
      <c r="Q496" s="294" t="str">
        <f>IFERROR(INDEX(入力!$BV$3:$CN$1048576,MATCH(ROW(Q496)-ROW(Q$3),入力!$BB$3:$BB$1048576,0),MATCH(Q$3,入力!$BV$2:$CN$2,0)),"")</f>
        <v/>
      </c>
      <c r="R496" s="77" t="str">
        <f>IFERROR(INDEX(入力!$BV$3:$CN$1048576,MATCH(ROW(R496)-ROW(R$3),入力!$BB$3:$BB$1048576,0),MATCH(R$3,入力!$BV$2:$CN$2,0)),"")</f>
        <v/>
      </c>
      <c r="S496" s="77" t="str">
        <f>IFERROR(INDEX(入力!$BV$3:$CN$1048576,MATCH(ROW(S496)-ROW(S$3),入力!$BB$3:$BB$1048576,0),MATCH(S$3,入力!$BV$2:$CN$2,0)),"")</f>
        <v/>
      </c>
      <c r="U496" s="28" t="str">
        <f>IF(Z496="","",COUNT($Z$4:Z496))</f>
        <v/>
      </c>
      <c r="V496" s="73" t="str">
        <f t="shared" si="8"/>
        <v/>
      </c>
      <c r="W496" s="113" t="str">
        <f>IF(OR($B496="",$B496=$B497),"",SUMIF($B$4:$B496,$B496,Q$4:Q496))</f>
        <v/>
      </c>
      <c r="X496" s="113" t="str">
        <f>IF(OR($B496="",$B496=$B497),"",SUMIF($B$4:$B496,$B496,K$4:K496)-Y496)</f>
        <v/>
      </c>
      <c r="Y496" s="113" t="str">
        <f>IF(OR($B496="",$B496=$B497),"",SUMIFS(K$4:K496,B$4:B496,$B496,F$4:F496,$Y$3))</f>
        <v/>
      </c>
      <c r="Z496" s="113" t="str">
        <f>IF(OR($B496="",$B496=$B497),"",SUMIF($B$4:$B496,$B496,S$4:S496))</f>
        <v/>
      </c>
    </row>
    <row r="497" spans="1:26" ht="25.05" customHeight="1" x14ac:dyDescent="0.2">
      <c r="A497" s="133" t="str">
        <f>IF(OR(B497="",AND(B496=B497,D496=D497)),"",MAX($A$4:A496)+1)</f>
        <v/>
      </c>
      <c r="B497" s="73" t="str">
        <f>IFERROR(INDEX(入力!$BV$3:$CN$1048576,MATCH(ROW(B497)-ROW(B$3),入力!$BB$3:$BB$1048576,0),MATCH(B$3,入力!$BV$2:$CN$2,0)),"")</f>
        <v/>
      </c>
      <c r="C497" s="74" t="str">
        <f>IFERROR(INDEX(入力!$BV$3:$CN$1048576,MATCH(ROW(C497)-ROW(C$3),入力!$BB$3:$BB$1048576,0),MATCH(C$3,入力!$BV$2:$CN$2,0)),"")</f>
        <v/>
      </c>
      <c r="D497" s="75" t="str">
        <f>IFERROR(INDEX(入力!$BO$3:$BO$1048576,MATCH(ROW(D497)-ROW(D$3),入力!$BB$3:$BB$1048576,0),0),"")</f>
        <v/>
      </c>
      <c r="E497" s="74" t="str">
        <f>IFERROR(INDEX(入力!$BV$3:$CN$1048576,MATCH(ROW(E497)-ROW(E$3),入力!$BB$3:$BB$1048576,0),MATCH(E$3,入力!$BV$2:$CN$2,0)),"")</f>
        <v/>
      </c>
      <c r="F497" s="74" t="str">
        <f>IFERROR(INDEX(入力!$BV$3:$CN$1048576,MATCH(ROW(F497)-ROW(F$3),入力!$BB$3:$BB$1048576,0),MATCH(F$3,入力!$BV$2:$CN$2,0)),"")</f>
        <v/>
      </c>
      <c r="G497" s="74" t="str">
        <f>IFERROR(INDEX(入力!$BV$3:$CN$1048576,MATCH(ROW(G497)-ROW(G$3),入力!$BB$3:$BB$1048576,0),MATCH(G$3,入力!$BV$2:$CN$2,0)),"")</f>
        <v/>
      </c>
      <c r="H497" s="75" t="str">
        <f>IFERROR(INDEX(入力!$BV$3:$CN$1048576,MATCH(ROW(H497)-ROW(H$3),入力!$BB$3:$BB$1048576,0),MATCH(H$3,入力!$BV$2:$CN$2,0)),"")</f>
        <v/>
      </c>
      <c r="I497" s="76" t="str">
        <f>IFERROR(INDEX(入力!$BV$3:$CN$1048576,MATCH(ROW(I497)-ROW(I$3),入力!$BB$3:$BB$1048576,0),MATCH(I$3,入力!$BV$2:$CN$2,0)),"")</f>
        <v/>
      </c>
      <c r="J497" s="75" t="str">
        <f>IFERROR(INDEX(入力!$BV$3:$CN$1048576,MATCH(ROW(J497)-ROW(J$3),入力!$BB$3:$BB$1048576,0),MATCH(J$3,入力!$BV$2:$CN$2,0)),"")</f>
        <v/>
      </c>
      <c r="K497" s="75" t="str">
        <f>IFERROR(INDEX(入力!$BV$3:$CN$1048576,MATCH(ROW(K497)-ROW(K$3),入力!$BB$3:$BB$1048576,0),MATCH(K$3,入力!$BV$2:$CN$2,0)),"")</f>
        <v/>
      </c>
      <c r="L497" s="75" t="str">
        <f>IFERROR(INDEX(入力!$BV$3:$CN$1048576,MATCH(ROW(L497)-ROW(L$3),入力!$BB$3:$BB$1048576,0),MATCH(L$3,入力!$BV$2:$CN$2,0)),"")</f>
        <v/>
      </c>
      <c r="M497" s="117" t="str">
        <f>IFERROR(IF(履歴検索!$A497="","",INDEX(入力!$BV$3:$CN$1048576,MATCH(ROW(M497)-ROW(M$3),入力!$BB$3:$BB$1048576,0),MATCH(M$3,入力!$BV$2:$CN$2,0))),"")</f>
        <v/>
      </c>
      <c r="N497" s="75" t="str">
        <f>IFERROR(INDEX(入力!$BV$3:$CN$1048576,MATCH(ROW(N497)-ROW(N$3),入力!$BB$3:$BB$1048576,0),MATCH(N$3,入力!$BV$2:$CN$2,0)),"")</f>
        <v/>
      </c>
      <c r="O497" s="294" t="str">
        <f>IFERROR(INDEX(入力!$CJ$3:$CN$1048576,MATCH(ROW(O497)-ROW(O$3),入力!$BB$3:$BB$1048576,0),MATCH(O$3,入力!$CJ$2:$CN$2,0)),"")</f>
        <v/>
      </c>
      <c r="P497" s="294" t="str">
        <f>IFERROR(INDEX(入力!$CJ$3:$CN$1048576,MATCH(ROW(P497)-ROW(P$3),入力!$BB$3:$BB$1048576,0),MATCH(P$3,入力!$CJ$2:$CN$2,0)),"")</f>
        <v/>
      </c>
      <c r="Q497" s="294" t="str">
        <f>IFERROR(INDEX(入力!$BV$3:$CN$1048576,MATCH(ROW(Q497)-ROW(Q$3),入力!$BB$3:$BB$1048576,0),MATCH(Q$3,入力!$BV$2:$CN$2,0)),"")</f>
        <v/>
      </c>
      <c r="R497" s="77" t="str">
        <f>IFERROR(INDEX(入力!$BV$3:$CN$1048576,MATCH(ROW(R497)-ROW(R$3),入力!$BB$3:$BB$1048576,0),MATCH(R$3,入力!$BV$2:$CN$2,0)),"")</f>
        <v/>
      </c>
      <c r="S497" s="77" t="str">
        <f>IFERROR(INDEX(入力!$BV$3:$CN$1048576,MATCH(ROW(S497)-ROW(S$3),入力!$BB$3:$BB$1048576,0),MATCH(S$3,入力!$BV$2:$CN$2,0)),"")</f>
        <v/>
      </c>
      <c r="U497" s="28" t="str">
        <f>IF(Z497="","",COUNT($Z$4:Z497))</f>
        <v/>
      </c>
      <c r="V497" s="73" t="str">
        <f t="shared" si="8"/>
        <v/>
      </c>
      <c r="W497" s="113" t="str">
        <f>IF(OR($B497="",$B497=$B498),"",SUMIF($B$4:$B497,$B497,Q$4:Q497))</f>
        <v/>
      </c>
      <c r="X497" s="113" t="str">
        <f>IF(OR($B497="",$B497=$B498),"",SUMIF($B$4:$B497,$B497,K$4:K497)-Y497)</f>
        <v/>
      </c>
      <c r="Y497" s="113" t="str">
        <f>IF(OR($B497="",$B497=$B498),"",SUMIFS(K$4:K497,B$4:B497,$B497,F$4:F497,$Y$3))</f>
        <v/>
      </c>
      <c r="Z497" s="113" t="str">
        <f>IF(OR($B497="",$B497=$B498),"",SUMIF($B$4:$B497,$B497,S$4:S497))</f>
        <v/>
      </c>
    </row>
    <row r="498" spans="1:26" ht="25.05" customHeight="1" x14ac:dyDescent="0.2">
      <c r="A498" s="133" t="str">
        <f>IF(OR(B498="",AND(B497=B498,D497=D498)),"",MAX($A$4:A497)+1)</f>
        <v/>
      </c>
      <c r="B498" s="73" t="str">
        <f>IFERROR(INDEX(入力!$BV$3:$CN$1048576,MATCH(ROW(B498)-ROW(B$3),入力!$BB$3:$BB$1048576,0),MATCH(B$3,入力!$BV$2:$CN$2,0)),"")</f>
        <v/>
      </c>
      <c r="C498" s="74" t="str">
        <f>IFERROR(INDEX(入力!$BV$3:$CN$1048576,MATCH(ROW(C498)-ROW(C$3),入力!$BB$3:$BB$1048576,0),MATCH(C$3,入力!$BV$2:$CN$2,0)),"")</f>
        <v/>
      </c>
      <c r="D498" s="75" t="str">
        <f>IFERROR(INDEX(入力!$BO$3:$BO$1048576,MATCH(ROW(D498)-ROW(D$3),入力!$BB$3:$BB$1048576,0),0),"")</f>
        <v/>
      </c>
      <c r="E498" s="74" t="str">
        <f>IFERROR(INDEX(入力!$BV$3:$CN$1048576,MATCH(ROW(E498)-ROW(E$3),入力!$BB$3:$BB$1048576,0),MATCH(E$3,入力!$BV$2:$CN$2,0)),"")</f>
        <v/>
      </c>
      <c r="F498" s="74" t="str">
        <f>IFERROR(INDEX(入力!$BV$3:$CN$1048576,MATCH(ROW(F498)-ROW(F$3),入力!$BB$3:$BB$1048576,0),MATCH(F$3,入力!$BV$2:$CN$2,0)),"")</f>
        <v/>
      </c>
      <c r="G498" s="74" t="str">
        <f>IFERROR(INDEX(入力!$BV$3:$CN$1048576,MATCH(ROW(G498)-ROW(G$3),入力!$BB$3:$BB$1048576,0),MATCH(G$3,入力!$BV$2:$CN$2,0)),"")</f>
        <v/>
      </c>
      <c r="H498" s="75" t="str">
        <f>IFERROR(INDEX(入力!$BV$3:$CN$1048576,MATCH(ROW(H498)-ROW(H$3),入力!$BB$3:$BB$1048576,0),MATCH(H$3,入力!$BV$2:$CN$2,0)),"")</f>
        <v/>
      </c>
      <c r="I498" s="76" t="str">
        <f>IFERROR(INDEX(入力!$BV$3:$CN$1048576,MATCH(ROW(I498)-ROW(I$3),入力!$BB$3:$BB$1048576,0),MATCH(I$3,入力!$BV$2:$CN$2,0)),"")</f>
        <v/>
      </c>
      <c r="J498" s="75" t="str">
        <f>IFERROR(INDEX(入力!$BV$3:$CN$1048576,MATCH(ROW(J498)-ROW(J$3),入力!$BB$3:$BB$1048576,0),MATCH(J$3,入力!$BV$2:$CN$2,0)),"")</f>
        <v/>
      </c>
      <c r="K498" s="75" t="str">
        <f>IFERROR(INDEX(入力!$BV$3:$CN$1048576,MATCH(ROW(K498)-ROW(K$3),入力!$BB$3:$BB$1048576,0),MATCH(K$3,入力!$BV$2:$CN$2,0)),"")</f>
        <v/>
      </c>
      <c r="L498" s="75" t="str">
        <f>IFERROR(INDEX(入力!$BV$3:$CN$1048576,MATCH(ROW(L498)-ROW(L$3),入力!$BB$3:$BB$1048576,0),MATCH(L$3,入力!$BV$2:$CN$2,0)),"")</f>
        <v/>
      </c>
      <c r="M498" s="117" t="str">
        <f>IFERROR(IF(履歴検索!$A498="","",INDEX(入力!$BV$3:$CN$1048576,MATCH(ROW(M498)-ROW(M$3),入力!$BB$3:$BB$1048576,0),MATCH(M$3,入力!$BV$2:$CN$2,0))),"")</f>
        <v/>
      </c>
      <c r="N498" s="75" t="str">
        <f>IFERROR(INDEX(入力!$BV$3:$CN$1048576,MATCH(ROW(N498)-ROW(N$3),入力!$BB$3:$BB$1048576,0),MATCH(N$3,入力!$BV$2:$CN$2,0)),"")</f>
        <v/>
      </c>
      <c r="O498" s="294" t="str">
        <f>IFERROR(INDEX(入力!$CJ$3:$CN$1048576,MATCH(ROW(O498)-ROW(O$3),入力!$BB$3:$BB$1048576,0),MATCH(O$3,入力!$CJ$2:$CN$2,0)),"")</f>
        <v/>
      </c>
      <c r="P498" s="294" t="str">
        <f>IFERROR(INDEX(入力!$CJ$3:$CN$1048576,MATCH(ROW(P498)-ROW(P$3),入力!$BB$3:$BB$1048576,0),MATCH(P$3,入力!$CJ$2:$CN$2,0)),"")</f>
        <v/>
      </c>
      <c r="Q498" s="294" t="str">
        <f>IFERROR(INDEX(入力!$BV$3:$CN$1048576,MATCH(ROW(Q498)-ROW(Q$3),入力!$BB$3:$BB$1048576,0),MATCH(Q$3,入力!$BV$2:$CN$2,0)),"")</f>
        <v/>
      </c>
      <c r="R498" s="77" t="str">
        <f>IFERROR(INDEX(入力!$BV$3:$CN$1048576,MATCH(ROW(R498)-ROW(R$3),入力!$BB$3:$BB$1048576,0),MATCH(R$3,入力!$BV$2:$CN$2,0)),"")</f>
        <v/>
      </c>
      <c r="S498" s="77" t="str">
        <f>IFERROR(INDEX(入力!$BV$3:$CN$1048576,MATCH(ROW(S498)-ROW(S$3),入力!$BB$3:$BB$1048576,0),MATCH(S$3,入力!$BV$2:$CN$2,0)),"")</f>
        <v/>
      </c>
      <c r="U498" s="28" t="str">
        <f>IF(Z498="","",COUNT($Z$4:Z498))</f>
        <v/>
      </c>
      <c r="V498" s="73" t="str">
        <f t="shared" si="8"/>
        <v/>
      </c>
      <c r="W498" s="113" t="str">
        <f>IF(OR($B498="",$B498=$B499),"",SUMIF($B$4:$B498,$B498,Q$4:Q498))</f>
        <v/>
      </c>
      <c r="X498" s="113" t="str">
        <f>IF(OR($B498="",$B498=$B499),"",SUMIF($B$4:$B498,$B498,K$4:K498)-Y498)</f>
        <v/>
      </c>
      <c r="Y498" s="113" t="str">
        <f>IF(OR($B498="",$B498=$B499),"",SUMIFS(K$4:K498,B$4:B498,$B498,F$4:F498,$Y$3))</f>
        <v/>
      </c>
      <c r="Z498" s="113" t="str">
        <f>IF(OR($B498="",$B498=$B499),"",SUMIF($B$4:$B498,$B498,S$4:S498))</f>
        <v/>
      </c>
    </row>
    <row r="499" spans="1:26" ht="25.05" customHeight="1" x14ac:dyDescent="0.2">
      <c r="A499" s="133" t="str">
        <f>IF(OR(B499="",AND(B498=B499,D498=D499)),"",MAX($A$4:A498)+1)</f>
        <v/>
      </c>
      <c r="B499" s="73" t="str">
        <f>IFERROR(INDEX(入力!$BV$3:$CN$1048576,MATCH(ROW(B499)-ROW(B$3),入力!$BB$3:$BB$1048576,0),MATCH(B$3,入力!$BV$2:$CN$2,0)),"")</f>
        <v/>
      </c>
      <c r="C499" s="74" t="str">
        <f>IFERROR(INDEX(入力!$BV$3:$CN$1048576,MATCH(ROW(C499)-ROW(C$3),入力!$BB$3:$BB$1048576,0),MATCH(C$3,入力!$BV$2:$CN$2,0)),"")</f>
        <v/>
      </c>
      <c r="D499" s="75" t="str">
        <f>IFERROR(INDEX(入力!$BO$3:$BO$1048576,MATCH(ROW(D499)-ROW(D$3),入力!$BB$3:$BB$1048576,0),0),"")</f>
        <v/>
      </c>
      <c r="E499" s="74" t="str">
        <f>IFERROR(INDEX(入力!$BV$3:$CN$1048576,MATCH(ROW(E499)-ROW(E$3),入力!$BB$3:$BB$1048576,0),MATCH(E$3,入力!$BV$2:$CN$2,0)),"")</f>
        <v/>
      </c>
      <c r="F499" s="74" t="str">
        <f>IFERROR(INDEX(入力!$BV$3:$CN$1048576,MATCH(ROW(F499)-ROW(F$3),入力!$BB$3:$BB$1048576,0),MATCH(F$3,入力!$BV$2:$CN$2,0)),"")</f>
        <v/>
      </c>
      <c r="G499" s="74" t="str">
        <f>IFERROR(INDEX(入力!$BV$3:$CN$1048576,MATCH(ROW(G499)-ROW(G$3),入力!$BB$3:$BB$1048576,0),MATCH(G$3,入力!$BV$2:$CN$2,0)),"")</f>
        <v/>
      </c>
      <c r="H499" s="75" t="str">
        <f>IFERROR(INDEX(入力!$BV$3:$CN$1048576,MATCH(ROW(H499)-ROW(H$3),入力!$BB$3:$BB$1048576,0),MATCH(H$3,入力!$BV$2:$CN$2,0)),"")</f>
        <v/>
      </c>
      <c r="I499" s="76" t="str">
        <f>IFERROR(INDEX(入力!$BV$3:$CN$1048576,MATCH(ROW(I499)-ROW(I$3),入力!$BB$3:$BB$1048576,0),MATCH(I$3,入力!$BV$2:$CN$2,0)),"")</f>
        <v/>
      </c>
      <c r="J499" s="75" t="str">
        <f>IFERROR(INDEX(入力!$BV$3:$CN$1048576,MATCH(ROW(J499)-ROW(J$3),入力!$BB$3:$BB$1048576,0),MATCH(J$3,入力!$BV$2:$CN$2,0)),"")</f>
        <v/>
      </c>
      <c r="K499" s="75" t="str">
        <f>IFERROR(INDEX(入力!$BV$3:$CN$1048576,MATCH(ROW(K499)-ROW(K$3),入力!$BB$3:$BB$1048576,0),MATCH(K$3,入力!$BV$2:$CN$2,0)),"")</f>
        <v/>
      </c>
      <c r="L499" s="75" t="str">
        <f>IFERROR(INDEX(入力!$BV$3:$CN$1048576,MATCH(ROW(L499)-ROW(L$3),入力!$BB$3:$BB$1048576,0),MATCH(L$3,入力!$BV$2:$CN$2,0)),"")</f>
        <v/>
      </c>
      <c r="M499" s="117" t="str">
        <f>IFERROR(IF(履歴検索!$A499="","",INDEX(入力!$BV$3:$CN$1048576,MATCH(ROW(M499)-ROW(M$3),入力!$BB$3:$BB$1048576,0),MATCH(M$3,入力!$BV$2:$CN$2,0))),"")</f>
        <v/>
      </c>
      <c r="N499" s="75" t="str">
        <f>IFERROR(INDEX(入力!$BV$3:$CN$1048576,MATCH(ROW(N499)-ROW(N$3),入力!$BB$3:$BB$1048576,0),MATCH(N$3,入力!$BV$2:$CN$2,0)),"")</f>
        <v/>
      </c>
      <c r="O499" s="294" t="str">
        <f>IFERROR(INDEX(入力!$CJ$3:$CN$1048576,MATCH(ROW(O499)-ROW(O$3),入力!$BB$3:$BB$1048576,0),MATCH(O$3,入力!$CJ$2:$CN$2,0)),"")</f>
        <v/>
      </c>
      <c r="P499" s="294" t="str">
        <f>IFERROR(INDEX(入力!$CJ$3:$CN$1048576,MATCH(ROW(P499)-ROW(P$3),入力!$BB$3:$BB$1048576,0),MATCH(P$3,入力!$CJ$2:$CN$2,0)),"")</f>
        <v/>
      </c>
      <c r="Q499" s="294" t="str">
        <f>IFERROR(INDEX(入力!$BV$3:$CN$1048576,MATCH(ROW(Q499)-ROW(Q$3),入力!$BB$3:$BB$1048576,0),MATCH(Q$3,入力!$BV$2:$CN$2,0)),"")</f>
        <v/>
      </c>
      <c r="R499" s="77" t="str">
        <f>IFERROR(INDEX(入力!$BV$3:$CN$1048576,MATCH(ROW(R499)-ROW(R$3),入力!$BB$3:$BB$1048576,0),MATCH(R$3,入力!$BV$2:$CN$2,0)),"")</f>
        <v/>
      </c>
      <c r="S499" s="77" t="str">
        <f>IFERROR(INDEX(入力!$BV$3:$CN$1048576,MATCH(ROW(S499)-ROW(S$3),入力!$BB$3:$BB$1048576,0),MATCH(S$3,入力!$BV$2:$CN$2,0)),"")</f>
        <v/>
      </c>
      <c r="U499" s="28" t="str">
        <f>IF(Z499="","",COUNT($Z$4:Z499))</f>
        <v/>
      </c>
      <c r="V499" s="73" t="str">
        <f t="shared" si="8"/>
        <v/>
      </c>
      <c r="W499" s="113" t="str">
        <f>IF(OR($B499="",$B499=$B500),"",SUMIF($B$4:$B499,$B499,Q$4:Q499))</f>
        <v/>
      </c>
      <c r="X499" s="113" t="str">
        <f>IF(OR($B499="",$B499=$B500),"",SUMIF($B$4:$B499,$B499,K$4:K499)-Y499)</f>
        <v/>
      </c>
      <c r="Y499" s="113" t="str">
        <f>IF(OR($B499="",$B499=$B500),"",SUMIFS(K$4:K499,B$4:B499,$B499,F$4:F499,$Y$3))</f>
        <v/>
      </c>
      <c r="Z499" s="113" t="str">
        <f>IF(OR($B499="",$B499=$B500),"",SUMIF($B$4:$B499,$B499,S$4:S499))</f>
        <v/>
      </c>
    </row>
    <row r="500" spans="1:26" ht="25.05" customHeight="1" x14ac:dyDescent="0.2">
      <c r="A500" s="133" t="str">
        <f>IF(OR(B500="",AND(B499=B500,D499=D500)),"",MAX($A$4:A499)+1)</f>
        <v/>
      </c>
      <c r="B500" s="73" t="str">
        <f>IFERROR(INDEX(入力!$BV$3:$CN$1048576,MATCH(ROW(B500)-ROW(B$3),入力!$BB$3:$BB$1048576,0),MATCH(B$3,入力!$BV$2:$CN$2,0)),"")</f>
        <v/>
      </c>
      <c r="C500" s="74" t="str">
        <f>IFERROR(INDEX(入力!$BV$3:$CN$1048576,MATCH(ROW(C500)-ROW(C$3),入力!$BB$3:$BB$1048576,0),MATCH(C$3,入力!$BV$2:$CN$2,0)),"")</f>
        <v/>
      </c>
      <c r="D500" s="75" t="str">
        <f>IFERROR(INDEX(入力!$BO$3:$BO$1048576,MATCH(ROW(D500)-ROW(D$3),入力!$BB$3:$BB$1048576,0),0),"")</f>
        <v/>
      </c>
      <c r="E500" s="74" t="str">
        <f>IFERROR(INDEX(入力!$BV$3:$CN$1048576,MATCH(ROW(E500)-ROW(E$3),入力!$BB$3:$BB$1048576,0),MATCH(E$3,入力!$BV$2:$CN$2,0)),"")</f>
        <v/>
      </c>
      <c r="F500" s="74" t="str">
        <f>IFERROR(INDEX(入力!$BV$3:$CN$1048576,MATCH(ROW(F500)-ROW(F$3),入力!$BB$3:$BB$1048576,0),MATCH(F$3,入力!$BV$2:$CN$2,0)),"")</f>
        <v/>
      </c>
      <c r="G500" s="74" t="str">
        <f>IFERROR(INDEX(入力!$BV$3:$CN$1048576,MATCH(ROW(G500)-ROW(G$3),入力!$BB$3:$BB$1048576,0),MATCH(G$3,入力!$BV$2:$CN$2,0)),"")</f>
        <v/>
      </c>
      <c r="H500" s="75" t="str">
        <f>IFERROR(INDEX(入力!$BV$3:$CN$1048576,MATCH(ROW(H500)-ROW(H$3),入力!$BB$3:$BB$1048576,0),MATCH(H$3,入力!$BV$2:$CN$2,0)),"")</f>
        <v/>
      </c>
      <c r="I500" s="76" t="str">
        <f>IFERROR(INDEX(入力!$BV$3:$CN$1048576,MATCH(ROW(I500)-ROW(I$3),入力!$BB$3:$BB$1048576,0),MATCH(I$3,入力!$BV$2:$CN$2,0)),"")</f>
        <v/>
      </c>
      <c r="J500" s="75" t="str">
        <f>IFERROR(INDEX(入力!$BV$3:$CN$1048576,MATCH(ROW(J500)-ROW(J$3),入力!$BB$3:$BB$1048576,0),MATCH(J$3,入力!$BV$2:$CN$2,0)),"")</f>
        <v/>
      </c>
      <c r="K500" s="75" t="str">
        <f>IFERROR(INDEX(入力!$BV$3:$CN$1048576,MATCH(ROW(K500)-ROW(K$3),入力!$BB$3:$BB$1048576,0),MATCH(K$3,入力!$BV$2:$CN$2,0)),"")</f>
        <v/>
      </c>
      <c r="L500" s="75" t="str">
        <f>IFERROR(INDEX(入力!$BV$3:$CN$1048576,MATCH(ROW(L500)-ROW(L$3),入力!$BB$3:$BB$1048576,0),MATCH(L$3,入力!$BV$2:$CN$2,0)),"")</f>
        <v/>
      </c>
      <c r="M500" s="117" t="str">
        <f>IFERROR(IF(履歴検索!$A500="","",INDEX(入力!$BV$3:$CN$1048576,MATCH(ROW(M500)-ROW(M$3),入力!$BB$3:$BB$1048576,0),MATCH(M$3,入力!$BV$2:$CN$2,0))),"")</f>
        <v/>
      </c>
      <c r="N500" s="75" t="str">
        <f>IFERROR(INDEX(入力!$BV$3:$CN$1048576,MATCH(ROW(N500)-ROW(N$3),入力!$BB$3:$BB$1048576,0),MATCH(N$3,入力!$BV$2:$CN$2,0)),"")</f>
        <v/>
      </c>
      <c r="O500" s="294" t="str">
        <f>IFERROR(INDEX(入力!$CJ$3:$CN$1048576,MATCH(ROW(O500)-ROW(O$3),入力!$BB$3:$BB$1048576,0),MATCH(O$3,入力!$CJ$2:$CN$2,0)),"")</f>
        <v/>
      </c>
      <c r="P500" s="294" t="str">
        <f>IFERROR(INDEX(入力!$CJ$3:$CN$1048576,MATCH(ROW(P500)-ROW(P$3),入力!$BB$3:$BB$1048576,0),MATCH(P$3,入力!$CJ$2:$CN$2,0)),"")</f>
        <v/>
      </c>
      <c r="Q500" s="294" t="str">
        <f>IFERROR(INDEX(入力!$BV$3:$CN$1048576,MATCH(ROW(Q500)-ROW(Q$3),入力!$BB$3:$BB$1048576,0),MATCH(Q$3,入力!$BV$2:$CN$2,0)),"")</f>
        <v/>
      </c>
      <c r="R500" s="77" t="str">
        <f>IFERROR(INDEX(入力!$BV$3:$CN$1048576,MATCH(ROW(R500)-ROW(R$3),入力!$BB$3:$BB$1048576,0),MATCH(R$3,入力!$BV$2:$CN$2,0)),"")</f>
        <v/>
      </c>
      <c r="S500" s="77" t="str">
        <f>IFERROR(INDEX(入力!$BV$3:$CN$1048576,MATCH(ROW(S500)-ROW(S$3),入力!$BB$3:$BB$1048576,0),MATCH(S$3,入力!$BV$2:$CN$2,0)),"")</f>
        <v/>
      </c>
      <c r="U500" s="28" t="str">
        <f>IF(Z500="","",COUNT($Z$4:Z500))</f>
        <v/>
      </c>
      <c r="V500" s="73" t="str">
        <f t="shared" si="8"/>
        <v/>
      </c>
      <c r="W500" s="113" t="str">
        <f>IF(OR($B500="",$B500=$B501),"",SUMIF($B$4:$B500,$B500,Q$4:Q500))</f>
        <v/>
      </c>
      <c r="X500" s="113" t="str">
        <f>IF(OR($B500="",$B500=$B501),"",SUMIF($B$4:$B500,$B500,K$4:K500)-Y500)</f>
        <v/>
      </c>
      <c r="Y500" s="113" t="str">
        <f>IF(OR($B500="",$B500=$B501),"",SUMIFS(K$4:K500,B$4:B500,$B500,F$4:F500,$Y$3))</f>
        <v/>
      </c>
      <c r="Z500" s="113" t="str">
        <f>IF(OR($B500="",$B500=$B501),"",SUMIF($B$4:$B500,$B500,S$4:S500))</f>
        <v/>
      </c>
    </row>
    <row r="501" spans="1:26" ht="25.05" customHeight="1" x14ac:dyDescent="0.2">
      <c r="A501" s="133" t="str">
        <f>IF(OR(B501="",AND(B500=B501,D500=D501)),"",MAX($A$4:A500)+1)</f>
        <v/>
      </c>
      <c r="B501" s="73" t="str">
        <f>IFERROR(INDEX(入力!$BV$3:$CN$1048576,MATCH(ROW(B501)-ROW(B$3),入力!$BB$3:$BB$1048576,0),MATCH(B$3,入力!$BV$2:$CN$2,0)),"")</f>
        <v/>
      </c>
      <c r="C501" s="74" t="str">
        <f>IFERROR(INDEX(入力!$BV$3:$CN$1048576,MATCH(ROW(C501)-ROW(C$3),入力!$BB$3:$BB$1048576,0),MATCH(C$3,入力!$BV$2:$CN$2,0)),"")</f>
        <v/>
      </c>
      <c r="D501" s="75" t="str">
        <f>IFERROR(INDEX(入力!$BO$3:$BO$1048576,MATCH(ROW(D501)-ROW(D$3),入力!$BB$3:$BB$1048576,0),0),"")</f>
        <v/>
      </c>
      <c r="E501" s="74" t="str">
        <f>IFERROR(INDEX(入力!$BV$3:$CN$1048576,MATCH(ROW(E501)-ROW(E$3),入力!$BB$3:$BB$1048576,0),MATCH(E$3,入力!$BV$2:$CN$2,0)),"")</f>
        <v/>
      </c>
      <c r="F501" s="74" t="str">
        <f>IFERROR(INDEX(入力!$BV$3:$CN$1048576,MATCH(ROW(F501)-ROW(F$3),入力!$BB$3:$BB$1048576,0),MATCH(F$3,入力!$BV$2:$CN$2,0)),"")</f>
        <v/>
      </c>
      <c r="G501" s="74" t="str">
        <f>IFERROR(INDEX(入力!$BV$3:$CN$1048576,MATCH(ROW(G501)-ROW(G$3),入力!$BB$3:$BB$1048576,0),MATCH(G$3,入力!$BV$2:$CN$2,0)),"")</f>
        <v/>
      </c>
      <c r="H501" s="75" t="str">
        <f>IFERROR(INDEX(入力!$BV$3:$CN$1048576,MATCH(ROW(H501)-ROW(H$3),入力!$BB$3:$BB$1048576,0),MATCH(H$3,入力!$BV$2:$CN$2,0)),"")</f>
        <v/>
      </c>
      <c r="I501" s="76" t="str">
        <f>IFERROR(INDEX(入力!$BV$3:$CN$1048576,MATCH(ROW(I501)-ROW(I$3),入力!$BB$3:$BB$1048576,0),MATCH(I$3,入力!$BV$2:$CN$2,0)),"")</f>
        <v/>
      </c>
      <c r="J501" s="75" t="str">
        <f>IFERROR(INDEX(入力!$BV$3:$CN$1048576,MATCH(ROW(J501)-ROW(J$3),入力!$BB$3:$BB$1048576,0),MATCH(J$3,入力!$BV$2:$CN$2,0)),"")</f>
        <v/>
      </c>
      <c r="K501" s="75" t="str">
        <f>IFERROR(INDEX(入力!$BV$3:$CN$1048576,MATCH(ROW(K501)-ROW(K$3),入力!$BB$3:$BB$1048576,0),MATCH(K$3,入力!$BV$2:$CN$2,0)),"")</f>
        <v/>
      </c>
      <c r="L501" s="75" t="str">
        <f>IFERROR(INDEX(入力!$BV$3:$CN$1048576,MATCH(ROW(L501)-ROW(L$3),入力!$BB$3:$BB$1048576,0),MATCH(L$3,入力!$BV$2:$CN$2,0)),"")</f>
        <v/>
      </c>
      <c r="M501" s="117" t="str">
        <f>IFERROR(IF(履歴検索!$A501="","",INDEX(入力!$BV$3:$CN$1048576,MATCH(ROW(M501)-ROW(M$3),入力!$BB$3:$BB$1048576,0),MATCH(M$3,入力!$BV$2:$CN$2,0))),"")</f>
        <v/>
      </c>
      <c r="N501" s="75" t="str">
        <f>IFERROR(INDEX(入力!$BV$3:$CN$1048576,MATCH(ROW(N501)-ROW(N$3),入力!$BB$3:$BB$1048576,0),MATCH(N$3,入力!$BV$2:$CN$2,0)),"")</f>
        <v/>
      </c>
      <c r="O501" s="294" t="str">
        <f>IFERROR(INDEX(入力!$CJ$3:$CN$1048576,MATCH(ROW(O501)-ROW(O$3),入力!$BB$3:$BB$1048576,0),MATCH(O$3,入力!$CJ$2:$CN$2,0)),"")</f>
        <v/>
      </c>
      <c r="P501" s="294" t="str">
        <f>IFERROR(INDEX(入力!$CJ$3:$CN$1048576,MATCH(ROW(P501)-ROW(P$3),入力!$BB$3:$BB$1048576,0),MATCH(P$3,入力!$CJ$2:$CN$2,0)),"")</f>
        <v/>
      </c>
      <c r="Q501" s="294" t="str">
        <f>IFERROR(INDEX(入力!$BV$3:$CN$1048576,MATCH(ROW(Q501)-ROW(Q$3),入力!$BB$3:$BB$1048576,0),MATCH(Q$3,入力!$BV$2:$CN$2,0)),"")</f>
        <v/>
      </c>
      <c r="R501" s="77" t="str">
        <f>IFERROR(INDEX(入力!$BV$3:$CN$1048576,MATCH(ROW(R501)-ROW(R$3),入力!$BB$3:$BB$1048576,0),MATCH(R$3,入力!$BV$2:$CN$2,0)),"")</f>
        <v/>
      </c>
      <c r="S501" s="77" t="str">
        <f>IFERROR(INDEX(入力!$BV$3:$CN$1048576,MATCH(ROW(S501)-ROW(S$3),入力!$BB$3:$BB$1048576,0),MATCH(S$3,入力!$BV$2:$CN$2,0)),"")</f>
        <v/>
      </c>
      <c r="U501" s="28" t="str">
        <f>IF(Z501="","",COUNT($Z$4:Z501))</f>
        <v/>
      </c>
      <c r="V501" s="73" t="str">
        <f t="shared" si="8"/>
        <v/>
      </c>
      <c r="W501" s="113" t="str">
        <f>IF(OR($B501="",$B501=$B502),"",SUMIF($B$4:$B501,$B501,Q$4:Q501))</f>
        <v/>
      </c>
      <c r="X501" s="113" t="str">
        <f>IF(OR($B501="",$B501=$B502),"",SUMIF($B$4:$B501,$B501,K$4:K501)-Y501)</f>
        <v/>
      </c>
      <c r="Y501" s="113" t="str">
        <f>IF(OR($B501="",$B501=$B502),"",SUMIFS(K$4:K501,B$4:B501,$B501,F$4:F501,$Y$3))</f>
        <v/>
      </c>
      <c r="Z501" s="113" t="str">
        <f>IF(OR($B501="",$B501=$B502),"",SUMIF($B$4:$B501,$B501,S$4:S501))</f>
        <v/>
      </c>
    </row>
    <row r="502" spans="1:26" ht="25.05" customHeight="1" x14ac:dyDescent="0.2">
      <c r="A502" s="133" t="str">
        <f>IF(OR(B502="",AND(B501=B502,D501=D502)),"",MAX($A$4:A501)+1)</f>
        <v/>
      </c>
      <c r="B502" s="73" t="str">
        <f>IFERROR(INDEX(入力!$BV$3:$CN$1048576,MATCH(ROW(B502)-ROW(B$3),入力!$BB$3:$BB$1048576,0),MATCH(B$3,入力!$BV$2:$CN$2,0)),"")</f>
        <v/>
      </c>
      <c r="C502" s="74" t="str">
        <f>IFERROR(INDEX(入力!$BV$3:$CN$1048576,MATCH(ROW(C502)-ROW(C$3),入力!$BB$3:$BB$1048576,0),MATCH(C$3,入力!$BV$2:$CN$2,0)),"")</f>
        <v/>
      </c>
      <c r="D502" s="75" t="str">
        <f>IFERROR(INDEX(入力!$BO$3:$BO$1048576,MATCH(ROW(D502)-ROW(D$3),入力!$BB$3:$BB$1048576,0),0),"")</f>
        <v/>
      </c>
      <c r="E502" s="74" t="str">
        <f>IFERROR(INDEX(入力!$BV$3:$CN$1048576,MATCH(ROW(E502)-ROW(E$3),入力!$BB$3:$BB$1048576,0),MATCH(E$3,入力!$BV$2:$CN$2,0)),"")</f>
        <v/>
      </c>
      <c r="F502" s="74" t="str">
        <f>IFERROR(INDEX(入力!$BV$3:$CN$1048576,MATCH(ROW(F502)-ROW(F$3),入力!$BB$3:$BB$1048576,0),MATCH(F$3,入力!$BV$2:$CN$2,0)),"")</f>
        <v/>
      </c>
      <c r="G502" s="74" t="str">
        <f>IFERROR(INDEX(入力!$BV$3:$CN$1048576,MATCH(ROW(G502)-ROW(G$3),入力!$BB$3:$BB$1048576,0),MATCH(G$3,入力!$BV$2:$CN$2,0)),"")</f>
        <v/>
      </c>
      <c r="H502" s="75" t="str">
        <f>IFERROR(INDEX(入力!$BV$3:$CN$1048576,MATCH(ROW(H502)-ROW(H$3),入力!$BB$3:$BB$1048576,0),MATCH(H$3,入力!$BV$2:$CN$2,0)),"")</f>
        <v/>
      </c>
      <c r="I502" s="76" t="str">
        <f>IFERROR(INDEX(入力!$BV$3:$CN$1048576,MATCH(ROW(I502)-ROW(I$3),入力!$BB$3:$BB$1048576,0),MATCH(I$3,入力!$BV$2:$CN$2,0)),"")</f>
        <v/>
      </c>
      <c r="J502" s="75" t="str">
        <f>IFERROR(INDEX(入力!$BV$3:$CN$1048576,MATCH(ROW(J502)-ROW(J$3),入力!$BB$3:$BB$1048576,0),MATCH(J$3,入力!$BV$2:$CN$2,0)),"")</f>
        <v/>
      </c>
      <c r="K502" s="75" t="str">
        <f>IFERROR(INDEX(入力!$BV$3:$CN$1048576,MATCH(ROW(K502)-ROW(K$3),入力!$BB$3:$BB$1048576,0),MATCH(K$3,入力!$BV$2:$CN$2,0)),"")</f>
        <v/>
      </c>
      <c r="L502" s="75" t="str">
        <f>IFERROR(INDEX(入力!$BV$3:$CN$1048576,MATCH(ROW(L502)-ROW(L$3),入力!$BB$3:$BB$1048576,0),MATCH(L$3,入力!$BV$2:$CN$2,0)),"")</f>
        <v/>
      </c>
      <c r="M502" s="117" t="str">
        <f>IFERROR(IF(履歴検索!$A502="","",INDEX(入力!$BV$3:$CN$1048576,MATCH(ROW(M502)-ROW(M$3),入力!$BB$3:$BB$1048576,0),MATCH(M$3,入力!$BV$2:$CN$2,0))),"")</f>
        <v/>
      </c>
      <c r="N502" s="75" t="str">
        <f>IFERROR(INDEX(入力!$BV$3:$CN$1048576,MATCH(ROW(N502)-ROW(N$3),入力!$BB$3:$BB$1048576,0),MATCH(N$3,入力!$BV$2:$CN$2,0)),"")</f>
        <v/>
      </c>
      <c r="O502" s="294" t="str">
        <f>IFERROR(INDEX(入力!$CJ$3:$CN$1048576,MATCH(ROW(O502)-ROW(O$3),入力!$BB$3:$BB$1048576,0),MATCH(O$3,入力!$CJ$2:$CN$2,0)),"")</f>
        <v/>
      </c>
      <c r="P502" s="294" t="str">
        <f>IFERROR(INDEX(入力!$CJ$3:$CN$1048576,MATCH(ROW(P502)-ROW(P$3),入力!$BB$3:$BB$1048576,0),MATCH(P$3,入力!$CJ$2:$CN$2,0)),"")</f>
        <v/>
      </c>
      <c r="Q502" s="294" t="str">
        <f>IFERROR(INDEX(入力!$BV$3:$CN$1048576,MATCH(ROW(Q502)-ROW(Q$3),入力!$BB$3:$BB$1048576,0),MATCH(Q$3,入力!$BV$2:$CN$2,0)),"")</f>
        <v/>
      </c>
      <c r="R502" s="77" t="str">
        <f>IFERROR(INDEX(入力!$BV$3:$CN$1048576,MATCH(ROW(R502)-ROW(R$3),入力!$BB$3:$BB$1048576,0),MATCH(R$3,入力!$BV$2:$CN$2,0)),"")</f>
        <v/>
      </c>
      <c r="S502" s="77" t="str">
        <f>IFERROR(INDEX(入力!$BV$3:$CN$1048576,MATCH(ROW(S502)-ROW(S$3),入力!$BB$3:$BB$1048576,0),MATCH(S$3,入力!$BV$2:$CN$2,0)),"")</f>
        <v/>
      </c>
      <c r="U502" s="28" t="str">
        <f>IF(Z502="","",COUNT($Z$4:Z502))</f>
        <v/>
      </c>
      <c r="V502" s="73" t="str">
        <f t="shared" si="8"/>
        <v/>
      </c>
      <c r="W502" s="113" t="str">
        <f>IF(OR($B502="",$B502=$B503),"",SUMIF($B$4:$B502,$B502,Q$4:Q502))</f>
        <v/>
      </c>
      <c r="X502" s="113" t="str">
        <f>IF(OR($B502="",$B502=$B503),"",SUMIF($B$4:$B502,$B502,K$4:K502)-Y502)</f>
        <v/>
      </c>
      <c r="Y502" s="113" t="str">
        <f>IF(OR($B502="",$B502=$B503),"",SUMIFS(K$4:K502,B$4:B502,$B502,F$4:F502,$Y$3))</f>
        <v/>
      </c>
      <c r="Z502" s="113" t="str">
        <f>IF(OR($B502="",$B502=$B503),"",SUMIF($B$4:$B502,$B502,S$4:S502))</f>
        <v/>
      </c>
    </row>
    <row r="503" spans="1:26" ht="25.05" customHeight="1" x14ac:dyDescent="0.2">
      <c r="A503" s="133" t="str">
        <f>IF(OR(B503="",AND(B502=B503,D502=D503)),"",MAX($A$4:A502)+1)</f>
        <v/>
      </c>
      <c r="B503" s="73" t="str">
        <f>IFERROR(INDEX(入力!$BV$3:$CN$1048576,MATCH(ROW(B503)-ROW(B$3),入力!$BB$3:$BB$1048576,0),MATCH(B$3,入力!$BV$2:$CN$2,0)),"")</f>
        <v/>
      </c>
      <c r="C503" s="74" t="str">
        <f>IFERROR(INDEX(入力!$BV$3:$CN$1048576,MATCH(ROW(C503)-ROW(C$3),入力!$BB$3:$BB$1048576,0),MATCH(C$3,入力!$BV$2:$CN$2,0)),"")</f>
        <v/>
      </c>
      <c r="D503" s="75" t="str">
        <f>IFERROR(INDEX(入力!$BO$3:$BO$1048576,MATCH(ROW(D503)-ROW(D$3),入力!$BB$3:$BB$1048576,0),0),"")</f>
        <v/>
      </c>
      <c r="E503" s="74" t="str">
        <f>IFERROR(INDEX(入力!$BV$3:$CN$1048576,MATCH(ROW(E503)-ROW(E$3),入力!$BB$3:$BB$1048576,0),MATCH(E$3,入力!$BV$2:$CN$2,0)),"")</f>
        <v/>
      </c>
      <c r="F503" s="74" t="str">
        <f>IFERROR(INDEX(入力!$BV$3:$CN$1048576,MATCH(ROW(F503)-ROW(F$3),入力!$BB$3:$BB$1048576,0),MATCH(F$3,入力!$BV$2:$CN$2,0)),"")</f>
        <v/>
      </c>
      <c r="G503" s="74" t="str">
        <f>IFERROR(INDEX(入力!$BV$3:$CN$1048576,MATCH(ROW(G503)-ROW(G$3),入力!$BB$3:$BB$1048576,0),MATCH(G$3,入力!$BV$2:$CN$2,0)),"")</f>
        <v/>
      </c>
      <c r="H503" s="75" t="str">
        <f>IFERROR(INDEX(入力!$BV$3:$CN$1048576,MATCH(ROW(H503)-ROW(H$3),入力!$BB$3:$BB$1048576,0),MATCH(H$3,入力!$BV$2:$CN$2,0)),"")</f>
        <v/>
      </c>
      <c r="I503" s="76" t="str">
        <f>IFERROR(INDEX(入力!$BV$3:$CN$1048576,MATCH(ROW(I503)-ROW(I$3),入力!$BB$3:$BB$1048576,0),MATCH(I$3,入力!$BV$2:$CN$2,0)),"")</f>
        <v/>
      </c>
      <c r="J503" s="75" t="str">
        <f>IFERROR(INDEX(入力!$BV$3:$CN$1048576,MATCH(ROW(J503)-ROW(J$3),入力!$BB$3:$BB$1048576,0),MATCH(J$3,入力!$BV$2:$CN$2,0)),"")</f>
        <v/>
      </c>
      <c r="K503" s="75" t="str">
        <f>IFERROR(INDEX(入力!$BV$3:$CN$1048576,MATCH(ROW(K503)-ROW(K$3),入力!$BB$3:$BB$1048576,0),MATCH(K$3,入力!$BV$2:$CN$2,0)),"")</f>
        <v/>
      </c>
      <c r="L503" s="75" t="str">
        <f>IFERROR(INDEX(入力!$BV$3:$CN$1048576,MATCH(ROW(L503)-ROW(L$3),入力!$BB$3:$BB$1048576,0),MATCH(L$3,入力!$BV$2:$CN$2,0)),"")</f>
        <v/>
      </c>
      <c r="M503" s="117" t="str">
        <f>IFERROR(IF(履歴検索!$A503="","",INDEX(入力!$BV$3:$CN$1048576,MATCH(ROW(M503)-ROW(M$3),入力!$BB$3:$BB$1048576,0),MATCH(M$3,入力!$BV$2:$CN$2,0))),"")</f>
        <v/>
      </c>
      <c r="N503" s="75" t="str">
        <f>IFERROR(INDEX(入力!$BV$3:$CN$1048576,MATCH(ROW(N503)-ROW(N$3),入力!$BB$3:$BB$1048576,0),MATCH(N$3,入力!$BV$2:$CN$2,0)),"")</f>
        <v/>
      </c>
      <c r="O503" s="294" t="str">
        <f>IFERROR(INDEX(入力!$CJ$3:$CN$1048576,MATCH(ROW(O503)-ROW(O$3),入力!$BB$3:$BB$1048576,0),MATCH(O$3,入力!$CJ$2:$CN$2,0)),"")</f>
        <v/>
      </c>
      <c r="P503" s="294" t="str">
        <f>IFERROR(INDEX(入力!$CJ$3:$CN$1048576,MATCH(ROW(P503)-ROW(P$3),入力!$BB$3:$BB$1048576,0),MATCH(P$3,入力!$CJ$2:$CN$2,0)),"")</f>
        <v/>
      </c>
      <c r="Q503" s="294" t="str">
        <f>IFERROR(INDEX(入力!$BV$3:$CN$1048576,MATCH(ROW(Q503)-ROW(Q$3),入力!$BB$3:$BB$1048576,0),MATCH(Q$3,入力!$BV$2:$CN$2,0)),"")</f>
        <v/>
      </c>
      <c r="R503" s="77" t="str">
        <f>IFERROR(INDEX(入力!$BV$3:$CN$1048576,MATCH(ROW(R503)-ROW(R$3),入力!$BB$3:$BB$1048576,0),MATCH(R$3,入力!$BV$2:$CN$2,0)),"")</f>
        <v/>
      </c>
      <c r="S503" s="77" t="str">
        <f>IFERROR(INDEX(入力!$BV$3:$CN$1048576,MATCH(ROW(S503)-ROW(S$3),入力!$BB$3:$BB$1048576,0),MATCH(S$3,入力!$BV$2:$CN$2,0)),"")</f>
        <v/>
      </c>
      <c r="U503" s="28" t="str">
        <f>IF(Z503="","",COUNT($Z$4:Z503))</f>
        <v/>
      </c>
      <c r="V503" s="73" t="str">
        <f t="shared" si="8"/>
        <v/>
      </c>
      <c r="W503" s="113" t="str">
        <f>IF(OR($B503="",$B503=$B504),"",SUMIF($B$4:$B503,$B503,Q$4:Q503))</f>
        <v/>
      </c>
      <c r="X503" s="113" t="str">
        <f>IF(OR($B503="",$B503=$B504),"",SUMIF($B$4:$B503,$B503,K$4:K503)-Y503)</f>
        <v/>
      </c>
      <c r="Y503" s="113" t="str">
        <f>IF(OR($B503="",$B503=$B504),"",SUMIFS(K$4:K503,B$4:B503,$B503,F$4:F503,$Y$3))</f>
        <v/>
      </c>
      <c r="Z503" s="113" t="str">
        <f>IF(OR($B503="",$B503=$B504),"",SUMIF($B$4:$B503,$B503,S$4:S503))</f>
        <v/>
      </c>
    </row>
    <row r="504" spans="1:26" ht="25.05" customHeight="1" x14ac:dyDescent="0.2">
      <c r="A504" s="133" t="str">
        <f>IF(OR(B504="",AND(B503=B504,D503=D504)),"",MAX($A$4:A503)+1)</f>
        <v/>
      </c>
      <c r="B504" s="73" t="str">
        <f>IFERROR(INDEX(入力!$BV$3:$CN$1048576,MATCH(ROW(B504)-ROW(B$3),入力!$BB$3:$BB$1048576,0),MATCH(B$3,入力!$BV$2:$CN$2,0)),"")</f>
        <v/>
      </c>
      <c r="C504" s="74" t="str">
        <f>IFERROR(INDEX(入力!$BV$3:$CN$1048576,MATCH(ROW(C504)-ROW(C$3),入力!$BB$3:$BB$1048576,0),MATCH(C$3,入力!$BV$2:$CN$2,0)),"")</f>
        <v/>
      </c>
      <c r="D504" s="75" t="str">
        <f>IFERROR(INDEX(入力!$BO$3:$BO$1048576,MATCH(ROW(D504)-ROW(D$3),入力!$BB$3:$BB$1048576,0),0),"")</f>
        <v/>
      </c>
      <c r="E504" s="74" t="str">
        <f>IFERROR(INDEX(入力!$BV$3:$CN$1048576,MATCH(ROW(E504)-ROW(E$3),入力!$BB$3:$BB$1048576,0),MATCH(E$3,入力!$BV$2:$CN$2,0)),"")</f>
        <v/>
      </c>
      <c r="F504" s="74" t="str">
        <f>IFERROR(INDEX(入力!$BV$3:$CN$1048576,MATCH(ROW(F504)-ROW(F$3),入力!$BB$3:$BB$1048576,0),MATCH(F$3,入力!$BV$2:$CN$2,0)),"")</f>
        <v/>
      </c>
      <c r="G504" s="74" t="str">
        <f>IFERROR(INDEX(入力!$BV$3:$CN$1048576,MATCH(ROW(G504)-ROW(G$3),入力!$BB$3:$BB$1048576,0),MATCH(G$3,入力!$BV$2:$CN$2,0)),"")</f>
        <v/>
      </c>
      <c r="H504" s="75" t="str">
        <f>IFERROR(INDEX(入力!$BV$3:$CN$1048576,MATCH(ROW(H504)-ROW(H$3),入力!$BB$3:$BB$1048576,0),MATCH(H$3,入力!$BV$2:$CN$2,0)),"")</f>
        <v/>
      </c>
      <c r="I504" s="76" t="str">
        <f>IFERROR(INDEX(入力!$BV$3:$CN$1048576,MATCH(ROW(I504)-ROW(I$3),入力!$BB$3:$BB$1048576,0),MATCH(I$3,入力!$BV$2:$CN$2,0)),"")</f>
        <v/>
      </c>
      <c r="J504" s="75" t="str">
        <f>IFERROR(INDEX(入力!$BV$3:$CN$1048576,MATCH(ROW(J504)-ROW(J$3),入力!$BB$3:$BB$1048576,0),MATCH(J$3,入力!$BV$2:$CN$2,0)),"")</f>
        <v/>
      </c>
      <c r="K504" s="75" t="str">
        <f>IFERROR(INDEX(入力!$BV$3:$CN$1048576,MATCH(ROW(K504)-ROW(K$3),入力!$BB$3:$BB$1048576,0),MATCH(K$3,入力!$BV$2:$CN$2,0)),"")</f>
        <v/>
      </c>
      <c r="L504" s="75" t="str">
        <f>IFERROR(INDEX(入力!$BV$3:$CN$1048576,MATCH(ROW(L504)-ROW(L$3),入力!$BB$3:$BB$1048576,0),MATCH(L$3,入力!$BV$2:$CN$2,0)),"")</f>
        <v/>
      </c>
      <c r="M504" s="117" t="str">
        <f>IFERROR(IF(履歴検索!$A504="","",INDEX(入力!$BV$3:$CN$1048576,MATCH(ROW(M504)-ROW(M$3),入力!$BB$3:$BB$1048576,0),MATCH(M$3,入力!$BV$2:$CN$2,0))),"")</f>
        <v/>
      </c>
      <c r="N504" s="75" t="str">
        <f>IFERROR(INDEX(入力!$BV$3:$CN$1048576,MATCH(ROW(N504)-ROW(N$3),入力!$BB$3:$BB$1048576,0),MATCH(N$3,入力!$BV$2:$CN$2,0)),"")</f>
        <v/>
      </c>
      <c r="O504" s="294" t="str">
        <f>IFERROR(INDEX(入力!$CJ$3:$CN$1048576,MATCH(ROW(O504)-ROW(O$3),入力!$BB$3:$BB$1048576,0),MATCH(O$3,入力!$CJ$2:$CN$2,0)),"")</f>
        <v/>
      </c>
      <c r="P504" s="294" t="str">
        <f>IFERROR(INDEX(入力!$CJ$3:$CN$1048576,MATCH(ROW(P504)-ROW(P$3),入力!$BB$3:$BB$1048576,0),MATCH(P$3,入力!$CJ$2:$CN$2,0)),"")</f>
        <v/>
      </c>
      <c r="Q504" s="294" t="str">
        <f>IFERROR(INDEX(入力!$BV$3:$CN$1048576,MATCH(ROW(Q504)-ROW(Q$3),入力!$BB$3:$BB$1048576,0),MATCH(Q$3,入力!$BV$2:$CN$2,0)),"")</f>
        <v/>
      </c>
      <c r="R504" s="77" t="str">
        <f>IFERROR(INDEX(入力!$BV$3:$CN$1048576,MATCH(ROW(R504)-ROW(R$3),入力!$BB$3:$BB$1048576,0),MATCH(R$3,入力!$BV$2:$CN$2,0)),"")</f>
        <v/>
      </c>
      <c r="S504" s="77" t="str">
        <f>IFERROR(INDEX(入力!$BV$3:$CN$1048576,MATCH(ROW(S504)-ROW(S$3),入力!$BB$3:$BB$1048576,0),MATCH(S$3,入力!$BV$2:$CN$2,0)),"")</f>
        <v/>
      </c>
      <c r="U504" s="28" t="str">
        <f>IF(Z504="","",COUNT($Z$4:Z504))</f>
        <v/>
      </c>
      <c r="V504" s="73" t="str">
        <f t="shared" si="8"/>
        <v/>
      </c>
      <c r="W504" s="113" t="str">
        <f>IF(OR($B504="",$B504=$B505),"",SUMIF($B$4:$B504,$B504,Q$4:Q504))</f>
        <v/>
      </c>
      <c r="X504" s="113" t="str">
        <f>IF(OR($B504="",$B504=$B505),"",SUMIF($B$4:$B504,$B504,K$4:K504)-Y504)</f>
        <v/>
      </c>
      <c r="Y504" s="113" t="str">
        <f>IF(OR($B504="",$B504=$B505),"",SUMIFS(K$4:K504,B$4:B504,$B504,F$4:F504,$Y$3))</f>
        <v/>
      </c>
      <c r="Z504" s="113" t="str">
        <f>IF(OR($B504="",$B504=$B505),"",SUMIF($B$4:$B504,$B504,S$4:S504))</f>
        <v/>
      </c>
    </row>
    <row r="505" spans="1:26" ht="25.05" customHeight="1" x14ac:dyDescent="0.2">
      <c r="A505" s="133" t="str">
        <f>IF(OR(B505="",AND(B504=B505,D504=D505)),"",MAX($A$4:A504)+1)</f>
        <v/>
      </c>
      <c r="B505" s="73" t="str">
        <f>IFERROR(INDEX(入力!$BV$3:$CN$1048576,MATCH(ROW(B505)-ROW(B$3),入力!$BB$3:$BB$1048576,0),MATCH(B$3,入力!$BV$2:$CN$2,0)),"")</f>
        <v/>
      </c>
      <c r="C505" s="74" t="str">
        <f>IFERROR(INDEX(入力!$BV$3:$CN$1048576,MATCH(ROW(C505)-ROW(C$3),入力!$BB$3:$BB$1048576,0),MATCH(C$3,入力!$BV$2:$CN$2,0)),"")</f>
        <v/>
      </c>
      <c r="D505" s="75" t="str">
        <f>IFERROR(INDEX(入力!$BO$3:$BO$1048576,MATCH(ROW(D505)-ROW(D$3),入力!$BB$3:$BB$1048576,0),0),"")</f>
        <v/>
      </c>
      <c r="E505" s="74" t="str">
        <f>IFERROR(INDEX(入力!$BV$3:$CN$1048576,MATCH(ROW(E505)-ROW(E$3),入力!$BB$3:$BB$1048576,0),MATCH(E$3,入力!$BV$2:$CN$2,0)),"")</f>
        <v/>
      </c>
      <c r="F505" s="74" t="str">
        <f>IFERROR(INDEX(入力!$BV$3:$CN$1048576,MATCH(ROW(F505)-ROW(F$3),入力!$BB$3:$BB$1048576,0),MATCH(F$3,入力!$BV$2:$CN$2,0)),"")</f>
        <v/>
      </c>
      <c r="G505" s="74" t="str">
        <f>IFERROR(INDEX(入力!$BV$3:$CN$1048576,MATCH(ROW(G505)-ROW(G$3),入力!$BB$3:$BB$1048576,0),MATCH(G$3,入力!$BV$2:$CN$2,0)),"")</f>
        <v/>
      </c>
      <c r="H505" s="75" t="str">
        <f>IFERROR(INDEX(入力!$BV$3:$CN$1048576,MATCH(ROW(H505)-ROW(H$3),入力!$BB$3:$BB$1048576,0),MATCH(H$3,入力!$BV$2:$CN$2,0)),"")</f>
        <v/>
      </c>
      <c r="I505" s="76" t="str">
        <f>IFERROR(INDEX(入力!$BV$3:$CN$1048576,MATCH(ROW(I505)-ROW(I$3),入力!$BB$3:$BB$1048576,0),MATCH(I$3,入力!$BV$2:$CN$2,0)),"")</f>
        <v/>
      </c>
      <c r="J505" s="75" t="str">
        <f>IFERROR(INDEX(入力!$BV$3:$CN$1048576,MATCH(ROW(J505)-ROW(J$3),入力!$BB$3:$BB$1048576,0),MATCH(J$3,入力!$BV$2:$CN$2,0)),"")</f>
        <v/>
      </c>
      <c r="K505" s="75" t="str">
        <f>IFERROR(INDEX(入力!$BV$3:$CN$1048576,MATCH(ROW(K505)-ROW(K$3),入力!$BB$3:$BB$1048576,0),MATCH(K$3,入力!$BV$2:$CN$2,0)),"")</f>
        <v/>
      </c>
      <c r="L505" s="75" t="str">
        <f>IFERROR(INDEX(入力!$BV$3:$CN$1048576,MATCH(ROW(L505)-ROW(L$3),入力!$BB$3:$BB$1048576,0),MATCH(L$3,入力!$BV$2:$CN$2,0)),"")</f>
        <v/>
      </c>
      <c r="M505" s="117" t="str">
        <f>IFERROR(IF(履歴検索!$A505="","",INDEX(入力!$BV$3:$CN$1048576,MATCH(ROW(M505)-ROW(M$3),入力!$BB$3:$BB$1048576,0),MATCH(M$3,入力!$BV$2:$CN$2,0))),"")</f>
        <v/>
      </c>
      <c r="N505" s="75" t="str">
        <f>IFERROR(INDEX(入力!$BV$3:$CN$1048576,MATCH(ROW(N505)-ROW(N$3),入力!$BB$3:$BB$1048576,0),MATCH(N$3,入力!$BV$2:$CN$2,0)),"")</f>
        <v/>
      </c>
      <c r="O505" s="294" t="str">
        <f>IFERROR(INDEX(入力!$CJ$3:$CN$1048576,MATCH(ROW(O505)-ROW(O$3),入力!$BB$3:$BB$1048576,0),MATCH(O$3,入力!$CJ$2:$CN$2,0)),"")</f>
        <v/>
      </c>
      <c r="P505" s="294" t="str">
        <f>IFERROR(INDEX(入力!$CJ$3:$CN$1048576,MATCH(ROW(P505)-ROW(P$3),入力!$BB$3:$BB$1048576,0),MATCH(P$3,入力!$CJ$2:$CN$2,0)),"")</f>
        <v/>
      </c>
      <c r="Q505" s="294" t="str">
        <f>IFERROR(INDEX(入力!$BV$3:$CN$1048576,MATCH(ROW(Q505)-ROW(Q$3),入力!$BB$3:$BB$1048576,0),MATCH(Q$3,入力!$BV$2:$CN$2,0)),"")</f>
        <v/>
      </c>
      <c r="R505" s="77" t="str">
        <f>IFERROR(INDEX(入力!$BV$3:$CN$1048576,MATCH(ROW(R505)-ROW(R$3),入力!$BB$3:$BB$1048576,0),MATCH(R$3,入力!$BV$2:$CN$2,0)),"")</f>
        <v/>
      </c>
      <c r="S505" s="77" t="str">
        <f>IFERROR(INDEX(入力!$BV$3:$CN$1048576,MATCH(ROW(S505)-ROW(S$3),入力!$BB$3:$BB$1048576,0),MATCH(S$3,入力!$BV$2:$CN$2,0)),"")</f>
        <v/>
      </c>
      <c r="U505" s="28" t="str">
        <f>IF(Z505="","",COUNT($Z$4:Z505))</f>
        <v/>
      </c>
      <c r="V505" s="73" t="str">
        <f t="shared" si="8"/>
        <v/>
      </c>
      <c r="W505" s="113" t="str">
        <f>IF(OR($B505="",$B505=$B506),"",SUMIF($B$4:$B505,$B505,Q$4:Q505))</f>
        <v/>
      </c>
      <c r="X505" s="113" t="str">
        <f>IF(OR($B505="",$B505=$B506),"",SUMIF($B$4:$B505,$B505,K$4:K505)-Y505)</f>
        <v/>
      </c>
      <c r="Y505" s="113" t="str">
        <f>IF(OR($B505="",$B505=$B506),"",SUMIFS(K$4:K505,B$4:B505,$B505,F$4:F505,$Y$3))</f>
        <v/>
      </c>
      <c r="Z505" s="113" t="str">
        <f>IF(OR($B505="",$B505=$B506),"",SUMIF($B$4:$B505,$B505,S$4:S505))</f>
        <v/>
      </c>
    </row>
    <row r="506" spans="1:26" ht="25.05" customHeight="1" x14ac:dyDescent="0.2">
      <c r="A506" s="133" t="str">
        <f>IF(OR(B506="",AND(B505=B506,D505=D506)),"",MAX($A$4:A505)+1)</f>
        <v/>
      </c>
      <c r="B506" s="73" t="str">
        <f>IFERROR(INDEX(入力!$BV$3:$CN$1048576,MATCH(ROW(B506)-ROW(B$3),入力!$BB$3:$BB$1048576,0),MATCH(B$3,入力!$BV$2:$CN$2,0)),"")</f>
        <v/>
      </c>
      <c r="C506" s="74" t="str">
        <f>IFERROR(INDEX(入力!$BV$3:$CN$1048576,MATCH(ROW(C506)-ROW(C$3),入力!$BB$3:$BB$1048576,0),MATCH(C$3,入力!$BV$2:$CN$2,0)),"")</f>
        <v/>
      </c>
      <c r="D506" s="75" t="str">
        <f>IFERROR(INDEX(入力!$BO$3:$BO$1048576,MATCH(ROW(D506)-ROW(D$3),入力!$BB$3:$BB$1048576,0),0),"")</f>
        <v/>
      </c>
      <c r="E506" s="74" t="str">
        <f>IFERROR(INDEX(入力!$BV$3:$CN$1048576,MATCH(ROW(E506)-ROW(E$3),入力!$BB$3:$BB$1048576,0),MATCH(E$3,入力!$BV$2:$CN$2,0)),"")</f>
        <v/>
      </c>
      <c r="F506" s="74" t="str">
        <f>IFERROR(INDEX(入力!$BV$3:$CN$1048576,MATCH(ROW(F506)-ROW(F$3),入力!$BB$3:$BB$1048576,0),MATCH(F$3,入力!$BV$2:$CN$2,0)),"")</f>
        <v/>
      </c>
      <c r="G506" s="74" t="str">
        <f>IFERROR(INDEX(入力!$BV$3:$CN$1048576,MATCH(ROW(G506)-ROW(G$3),入力!$BB$3:$BB$1048576,0),MATCH(G$3,入力!$BV$2:$CN$2,0)),"")</f>
        <v/>
      </c>
      <c r="H506" s="75" t="str">
        <f>IFERROR(INDEX(入力!$BV$3:$CN$1048576,MATCH(ROW(H506)-ROW(H$3),入力!$BB$3:$BB$1048576,0),MATCH(H$3,入力!$BV$2:$CN$2,0)),"")</f>
        <v/>
      </c>
      <c r="I506" s="76" t="str">
        <f>IFERROR(INDEX(入力!$BV$3:$CN$1048576,MATCH(ROW(I506)-ROW(I$3),入力!$BB$3:$BB$1048576,0),MATCH(I$3,入力!$BV$2:$CN$2,0)),"")</f>
        <v/>
      </c>
      <c r="J506" s="75" t="str">
        <f>IFERROR(INDEX(入力!$BV$3:$CN$1048576,MATCH(ROW(J506)-ROW(J$3),入力!$BB$3:$BB$1048576,0),MATCH(J$3,入力!$BV$2:$CN$2,0)),"")</f>
        <v/>
      </c>
      <c r="K506" s="75" t="str">
        <f>IFERROR(INDEX(入力!$BV$3:$CN$1048576,MATCH(ROW(K506)-ROW(K$3),入力!$BB$3:$BB$1048576,0),MATCH(K$3,入力!$BV$2:$CN$2,0)),"")</f>
        <v/>
      </c>
      <c r="L506" s="75" t="str">
        <f>IFERROR(INDEX(入力!$BV$3:$CN$1048576,MATCH(ROW(L506)-ROW(L$3),入力!$BB$3:$BB$1048576,0),MATCH(L$3,入力!$BV$2:$CN$2,0)),"")</f>
        <v/>
      </c>
      <c r="M506" s="117" t="str">
        <f>IFERROR(IF(履歴検索!$A506="","",INDEX(入力!$BV$3:$CN$1048576,MATCH(ROW(M506)-ROW(M$3),入力!$BB$3:$BB$1048576,0),MATCH(M$3,入力!$BV$2:$CN$2,0))),"")</f>
        <v/>
      </c>
      <c r="N506" s="75" t="str">
        <f>IFERROR(INDEX(入力!$BV$3:$CN$1048576,MATCH(ROW(N506)-ROW(N$3),入力!$BB$3:$BB$1048576,0),MATCH(N$3,入力!$BV$2:$CN$2,0)),"")</f>
        <v/>
      </c>
      <c r="O506" s="294" t="str">
        <f>IFERROR(INDEX(入力!$CJ$3:$CN$1048576,MATCH(ROW(O506)-ROW(O$3),入力!$BB$3:$BB$1048576,0),MATCH(O$3,入力!$CJ$2:$CN$2,0)),"")</f>
        <v/>
      </c>
      <c r="P506" s="294" t="str">
        <f>IFERROR(INDEX(入力!$CJ$3:$CN$1048576,MATCH(ROW(P506)-ROW(P$3),入力!$BB$3:$BB$1048576,0),MATCH(P$3,入力!$CJ$2:$CN$2,0)),"")</f>
        <v/>
      </c>
      <c r="Q506" s="294" t="str">
        <f>IFERROR(INDEX(入力!$BV$3:$CN$1048576,MATCH(ROW(Q506)-ROW(Q$3),入力!$BB$3:$BB$1048576,0),MATCH(Q$3,入力!$BV$2:$CN$2,0)),"")</f>
        <v/>
      </c>
      <c r="R506" s="77" t="str">
        <f>IFERROR(INDEX(入力!$BV$3:$CN$1048576,MATCH(ROW(R506)-ROW(R$3),入力!$BB$3:$BB$1048576,0),MATCH(R$3,入力!$BV$2:$CN$2,0)),"")</f>
        <v/>
      </c>
      <c r="S506" s="77" t="str">
        <f>IFERROR(INDEX(入力!$BV$3:$CN$1048576,MATCH(ROW(S506)-ROW(S$3),入力!$BB$3:$BB$1048576,0),MATCH(S$3,入力!$BV$2:$CN$2,0)),"")</f>
        <v/>
      </c>
      <c r="U506" s="28" t="str">
        <f>IF(Z506="","",COUNT($Z$4:Z506))</f>
        <v/>
      </c>
      <c r="V506" s="73" t="str">
        <f t="shared" si="8"/>
        <v/>
      </c>
      <c r="W506" s="113" t="str">
        <f>IF(OR($B506="",$B506=$B507),"",SUMIF($B$4:$B506,$B506,Q$4:Q506))</f>
        <v/>
      </c>
      <c r="X506" s="113" t="str">
        <f>IF(OR($B506="",$B506=$B507),"",SUMIF($B$4:$B506,$B506,K$4:K506)-Y506)</f>
        <v/>
      </c>
      <c r="Y506" s="113" t="str">
        <f>IF(OR($B506="",$B506=$B507),"",SUMIFS(K$4:K506,B$4:B506,$B506,F$4:F506,$Y$3))</f>
        <v/>
      </c>
      <c r="Z506" s="113" t="str">
        <f>IF(OR($B506="",$B506=$B507),"",SUMIF($B$4:$B506,$B506,S$4:S506))</f>
        <v/>
      </c>
    </row>
    <row r="507" spans="1:26" ht="25.05" customHeight="1" x14ac:dyDescent="0.2">
      <c r="A507" s="133" t="str">
        <f>IF(OR(B507="",AND(B506=B507,D506=D507)),"",MAX($A$4:A506)+1)</f>
        <v/>
      </c>
      <c r="B507" s="73" t="str">
        <f>IFERROR(INDEX(入力!$BV$3:$CN$1048576,MATCH(ROW(B507)-ROW(B$3),入力!$BB$3:$BB$1048576,0),MATCH(B$3,入力!$BV$2:$CN$2,0)),"")</f>
        <v/>
      </c>
      <c r="C507" s="74" t="str">
        <f>IFERROR(INDEX(入力!$BV$3:$CN$1048576,MATCH(ROW(C507)-ROW(C$3),入力!$BB$3:$BB$1048576,0),MATCH(C$3,入力!$BV$2:$CN$2,0)),"")</f>
        <v/>
      </c>
      <c r="D507" s="75" t="str">
        <f>IFERROR(INDEX(入力!$BO$3:$BO$1048576,MATCH(ROW(D507)-ROW(D$3),入力!$BB$3:$BB$1048576,0),0),"")</f>
        <v/>
      </c>
      <c r="E507" s="74" t="str">
        <f>IFERROR(INDEX(入力!$BV$3:$CN$1048576,MATCH(ROW(E507)-ROW(E$3),入力!$BB$3:$BB$1048576,0),MATCH(E$3,入力!$BV$2:$CN$2,0)),"")</f>
        <v/>
      </c>
      <c r="F507" s="74" t="str">
        <f>IFERROR(INDEX(入力!$BV$3:$CN$1048576,MATCH(ROW(F507)-ROW(F$3),入力!$BB$3:$BB$1048576,0),MATCH(F$3,入力!$BV$2:$CN$2,0)),"")</f>
        <v/>
      </c>
      <c r="G507" s="74" t="str">
        <f>IFERROR(INDEX(入力!$BV$3:$CN$1048576,MATCH(ROW(G507)-ROW(G$3),入力!$BB$3:$BB$1048576,0),MATCH(G$3,入力!$BV$2:$CN$2,0)),"")</f>
        <v/>
      </c>
      <c r="H507" s="75" t="str">
        <f>IFERROR(INDEX(入力!$BV$3:$CN$1048576,MATCH(ROW(H507)-ROW(H$3),入力!$BB$3:$BB$1048576,0),MATCH(H$3,入力!$BV$2:$CN$2,0)),"")</f>
        <v/>
      </c>
      <c r="I507" s="76" t="str">
        <f>IFERROR(INDEX(入力!$BV$3:$CN$1048576,MATCH(ROW(I507)-ROW(I$3),入力!$BB$3:$BB$1048576,0),MATCH(I$3,入力!$BV$2:$CN$2,0)),"")</f>
        <v/>
      </c>
      <c r="J507" s="75" t="str">
        <f>IFERROR(INDEX(入力!$BV$3:$CN$1048576,MATCH(ROW(J507)-ROW(J$3),入力!$BB$3:$BB$1048576,0),MATCH(J$3,入力!$BV$2:$CN$2,0)),"")</f>
        <v/>
      </c>
      <c r="K507" s="75" t="str">
        <f>IFERROR(INDEX(入力!$BV$3:$CN$1048576,MATCH(ROW(K507)-ROW(K$3),入力!$BB$3:$BB$1048576,0),MATCH(K$3,入力!$BV$2:$CN$2,0)),"")</f>
        <v/>
      </c>
      <c r="L507" s="75" t="str">
        <f>IFERROR(INDEX(入力!$BV$3:$CN$1048576,MATCH(ROW(L507)-ROW(L$3),入力!$BB$3:$BB$1048576,0),MATCH(L$3,入力!$BV$2:$CN$2,0)),"")</f>
        <v/>
      </c>
      <c r="M507" s="117" t="str">
        <f>IFERROR(IF(履歴検索!$A507="","",INDEX(入力!$BV$3:$CN$1048576,MATCH(ROW(M507)-ROW(M$3),入力!$BB$3:$BB$1048576,0),MATCH(M$3,入力!$BV$2:$CN$2,0))),"")</f>
        <v/>
      </c>
      <c r="N507" s="75" t="str">
        <f>IFERROR(INDEX(入力!$BV$3:$CN$1048576,MATCH(ROW(N507)-ROW(N$3),入力!$BB$3:$BB$1048576,0),MATCH(N$3,入力!$BV$2:$CN$2,0)),"")</f>
        <v/>
      </c>
      <c r="O507" s="294" t="str">
        <f>IFERROR(INDEX(入力!$CJ$3:$CN$1048576,MATCH(ROW(O507)-ROW(O$3),入力!$BB$3:$BB$1048576,0),MATCH(O$3,入力!$CJ$2:$CN$2,0)),"")</f>
        <v/>
      </c>
      <c r="P507" s="294" t="str">
        <f>IFERROR(INDEX(入力!$CJ$3:$CN$1048576,MATCH(ROW(P507)-ROW(P$3),入力!$BB$3:$BB$1048576,0),MATCH(P$3,入力!$CJ$2:$CN$2,0)),"")</f>
        <v/>
      </c>
      <c r="Q507" s="294" t="str">
        <f>IFERROR(INDEX(入力!$BV$3:$CN$1048576,MATCH(ROW(Q507)-ROW(Q$3),入力!$BB$3:$BB$1048576,0),MATCH(Q$3,入力!$BV$2:$CN$2,0)),"")</f>
        <v/>
      </c>
      <c r="R507" s="77" t="str">
        <f>IFERROR(INDEX(入力!$BV$3:$CN$1048576,MATCH(ROW(R507)-ROW(R$3),入力!$BB$3:$BB$1048576,0),MATCH(R$3,入力!$BV$2:$CN$2,0)),"")</f>
        <v/>
      </c>
      <c r="S507" s="77" t="str">
        <f>IFERROR(INDEX(入力!$BV$3:$CN$1048576,MATCH(ROW(S507)-ROW(S$3),入力!$BB$3:$BB$1048576,0),MATCH(S$3,入力!$BV$2:$CN$2,0)),"")</f>
        <v/>
      </c>
      <c r="U507" s="28" t="str">
        <f>IF(Z507="","",COUNT($Z$4:Z507))</f>
        <v/>
      </c>
      <c r="V507" s="73" t="str">
        <f t="shared" si="8"/>
        <v/>
      </c>
      <c r="W507" s="113" t="str">
        <f>IF(OR($B507="",$B507=$B508),"",SUMIF($B$4:$B507,$B507,Q$4:Q507))</f>
        <v/>
      </c>
      <c r="X507" s="113" t="str">
        <f>IF(OR($B507="",$B507=$B508),"",SUMIF($B$4:$B507,$B507,K$4:K507)-Y507)</f>
        <v/>
      </c>
      <c r="Y507" s="113" t="str">
        <f>IF(OR($B507="",$B507=$B508),"",SUMIFS(K$4:K507,B$4:B507,$B507,F$4:F507,$Y$3))</f>
        <v/>
      </c>
      <c r="Z507" s="113" t="str">
        <f>IF(OR($B507="",$B507=$B508),"",SUMIF($B$4:$B507,$B507,S$4:S507))</f>
        <v/>
      </c>
    </row>
    <row r="508" spans="1:26" ht="25.05" customHeight="1" x14ac:dyDescent="0.2">
      <c r="A508" s="133" t="str">
        <f>IF(OR(B508="",AND(B507=B508,D507=D508)),"",MAX($A$4:A507)+1)</f>
        <v/>
      </c>
      <c r="B508" s="73" t="str">
        <f>IFERROR(INDEX(入力!$BV$3:$CN$1048576,MATCH(ROW(B508)-ROW(B$3),入力!$BB$3:$BB$1048576,0),MATCH(B$3,入力!$BV$2:$CN$2,0)),"")</f>
        <v/>
      </c>
      <c r="C508" s="74" t="str">
        <f>IFERROR(INDEX(入力!$BV$3:$CN$1048576,MATCH(ROW(C508)-ROW(C$3),入力!$BB$3:$BB$1048576,0),MATCH(C$3,入力!$BV$2:$CN$2,0)),"")</f>
        <v/>
      </c>
      <c r="D508" s="75" t="str">
        <f>IFERROR(INDEX(入力!$BO$3:$BO$1048576,MATCH(ROW(D508)-ROW(D$3),入力!$BB$3:$BB$1048576,0),0),"")</f>
        <v/>
      </c>
      <c r="E508" s="74" t="str">
        <f>IFERROR(INDEX(入力!$BV$3:$CN$1048576,MATCH(ROW(E508)-ROW(E$3),入力!$BB$3:$BB$1048576,0),MATCH(E$3,入力!$BV$2:$CN$2,0)),"")</f>
        <v/>
      </c>
      <c r="F508" s="74" t="str">
        <f>IFERROR(INDEX(入力!$BV$3:$CN$1048576,MATCH(ROW(F508)-ROW(F$3),入力!$BB$3:$BB$1048576,0),MATCH(F$3,入力!$BV$2:$CN$2,0)),"")</f>
        <v/>
      </c>
      <c r="G508" s="74" t="str">
        <f>IFERROR(INDEX(入力!$BV$3:$CN$1048576,MATCH(ROW(G508)-ROW(G$3),入力!$BB$3:$BB$1048576,0),MATCH(G$3,入力!$BV$2:$CN$2,0)),"")</f>
        <v/>
      </c>
      <c r="H508" s="75" t="str">
        <f>IFERROR(INDEX(入力!$BV$3:$CN$1048576,MATCH(ROW(H508)-ROW(H$3),入力!$BB$3:$BB$1048576,0),MATCH(H$3,入力!$BV$2:$CN$2,0)),"")</f>
        <v/>
      </c>
      <c r="I508" s="76" t="str">
        <f>IFERROR(INDEX(入力!$BV$3:$CN$1048576,MATCH(ROW(I508)-ROW(I$3),入力!$BB$3:$BB$1048576,0),MATCH(I$3,入力!$BV$2:$CN$2,0)),"")</f>
        <v/>
      </c>
      <c r="J508" s="75" t="str">
        <f>IFERROR(INDEX(入力!$BV$3:$CN$1048576,MATCH(ROW(J508)-ROW(J$3),入力!$BB$3:$BB$1048576,0),MATCH(J$3,入力!$BV$2:$CN$2,0)),"")</f>
        <v/>
      </c>
      <c r="K508" s="75" t="str">
        <f>IFERROR(INDEX(入力!$BV$3:$CN$1048576,MATCH(ROW(K508)-ROW(K$3),入力!$BB$3:$BB$1048576,0),MATCH(K$3,入力!$BV$2:$CN$2,0)),"")</f>
        <v/>
      </c>
      <c r="L508" s="75" t="str">
        <f>IFERROR(INDEX(入力!$BV$3:$CN$1048576,MATCH(ROW(L508)-ROW(L$3),入力!$BB$3:$BB$1048576,0),MATCH(L$3,入力!$BV$2:$CN$2,0)),"")</f>
        <v/>
      </c>
      <c r="M508" s="117" t="str">
        <f>IFERROR(IF(履歴検索!$A508="","",INDEX(入力!$BV$3:$CN$1048576,MATCH(ROW(M508)-ROW(M$3),入力!$BB$3:$BB$1048576,0),MATCH(M$3,入力!$BV$2:$CN$2,0))),"")</f>
        <v/>
      </c>
      <c r="N508" s="75" t="str">
        <f>IFERROR(INDEX(入力!$BV$3:$CN$1048576,MATCH(ROW(N508)-ROW(N$3),入力!$BB$3:$BB$1048576,0),MATCH(N$3,入力!$BV$2:$CN$2,0)),"")</f>
        <v/>
      </c>
      <c r="O508" s="294" t="str">
        <f>IFERROR(INDEX(入力!$CJ$3:$CN$1048576,MATCH(ROW(O508)-ROW(O$3),入力!$BB$3:$BB$1048576,0),MATCH(O$3,入力!$CJ$2:$CN$2,0)),"")</f>
        <v/>
      </c>
      <c r="P508" s="294" t="str">
        <f>IFERROR(INDEX(入力!$CJ$3:$CN$1048576,MATCH(ROW(P508)-ROW(P$3),入力!$BB$3:$BB$1048576,0),MATCH(P$3,入力!$CJ$2:$CN$2,0)),"")</f>
        <v/>
      </c>
      <c r="Q508" s="294" t="str">
        <f>IFERROR(INDEX(入力!$BV$3:$CN$1048576,MATCH(ROW(Q508)-ROW(Q$3),入力!$BB$3:$BB$1048576,0),MATCH(Q$3,入力!$BV$2:$CN$2,0)),"")</f>
        <v/>
      </c>
      <c r="R508" s="77" t="str">
        <f>IFERROR(INDEX(入力!$BV$3:$CN$1048576,MATCH(ROW(R508)-ROW(R$3),入力!$BB$3:$BB$1048576,0),MATCH(R$3,入力!$BV$2:$CN$2,0)),"")</f>
        <v/>
      </c>
      <c r="S508" s="77" t="str">
        <f>IFERROR(INDEX(入力!$BV$3:$CN$1048576,MATCH(ROW(S508)-ROW(S$3),入力!$BB$3:$BB$1048576,0),MATCH(S$3,入力!$BV$2:$CN$2,0)),"")</f>
        <v/>
      </c>
      <c r="U508" s="28" t="str">
        <f>IF(Z508="","",COUNT($Z$4:Z508))</f>
        <v/>
      </c>
      <c r="V508" s="73" t="str">
        <f t="shared" si="8"/>
        <v/>
      </c>
      <c r="W508" s="113" t="str">
        <f>IF(OR($B508="",$B508=$B509),"",SUMIF($B$4:$B508,$B508,Q$4:Q508))</f>
        <v/>
      </c>
      <c r="X508" s="113" t="str">
        <f>IF(OR($B508="",$B508=$B509),"",SUMIF($B$4:$B508,$B508,K$4:K508)-Y508)</f>
        <v/>
      </c>
      <c r="Y508" s="113" t="str">
        <f>IF(OR($B508="",$B508=$B509),"",SUMIFS(K$4:K508,B$4:B508,$B508,F$4:F508,$Y$3))</f>
        <v/>
      </c>
      <c r="Z508" s="113" t="str">
        <f>IF(OR($B508="",$B508=$B509),"",SUMIF($B$4:$B508,$B508,S$4:S508))</f>
        <v/>
      </c>
    </row>
    <row r="509" spans="1:26" ht="25.05" customHeight="1" x14ac:dyDescent="0.2">
      <c r="A509" s="133" t="str">
        <f>IF(OR(B509="",AND(B508=B509,D508=D509)),"",MAX($A$4:A508)+1)</f>
        <v/>
      </c>
      <c r="B509" s="73" t="str">
        <f>IFERROR(INDEX(入力!$BV$3:$CN$1048576,MATCH(ROW(B509)-ROW(B$3),入力!$BB$3:$BB$1048576,0),MATCH(B$3,入力!$BV$2:$CN$2,0)),"")</f>
        <v/>
      </c>
      <c r="C509" s="74" t="str">
        <f>IFERROR(INDEX(入力!$BV$3:$CN$1048576,MATCH(ROW(C509)-ROW(C$3),入力!$BB$3:$BB$1048576,0),MATCH(C$3,入力!$BV$2:$CN$2,0)),"")</f>
        <v/>
      </c>
      <c r="D509" s="75" t="str">
        <f>IFERROR(INDEX(入力!$BO$3:$BO$1048576,MATCH(ROW(D509)-ROW(D$3),入力!$BB$3:$BB$1048576,0),0),"")</f>
        <v/>
      </c>
      <c r="E509" s="74" t="str">
        <f>IFERROR(INDEX(入力!$BV$3:$CN$1048576,MATCH(ROW(E509)-ROW(E$3),入力!$BB$3:$BB$1048576,0),MATCH(E$3,入力!$BV$2:$CN$2,0)),"")</f>
        <v/>
      </c>
      <c r="F509" s="74" t="str">
        <f>IFERROR(INDEX(入力!$BV$3:$CN$1048576,MATCH(ROW(F509)-ROW(F$3),入力!$BB$3:$BB$1048576,0),MATCH(F$3,入力!$BV$2:$CN$2,0)),"")</f>
        <v/>
      </c>
      <c r="G509" s="74" t="str">
        <f>IFERROR(INDEX(入力!$BV$3:$CN$1048576,MATCH(ROW(G509)-ROW(G$3),入力!$BB$3:$BB$1048576,0),MATCH(G$3,入力!$BV$2:$CN$2,0)),"")</f>
        <v/>
      </c>
      <c r="H509" s="75" t="str">
        <f>IFERROR(INDEX(入力!$BV$3:$CN$1048576,MATCH(ROW(H509)-ROW(H$3),入力!$BB$3:$BB$1048576,0),MATCH(H$3,入力!$BV$2:$CN$2,0)),"")</f>
        <v/>
      </c>
      <c r="I509" s="76" t="str">
        <f>IFERROR(INDEX(入力!$BV$3:$CN$1048576,MATCH(ROW(I509)-ROW(I$3),入力!$BB$3:$BB$1048576,0),MATCH(I$3,入力!$BV$2:$CN$2,0)),"")</f>
        <v/>
      </c>
      <c r="J509" s="75" t="str">
        <f>IFERROR(INDEX(入力!$BV$3:$CN$1048576,MATCH(ROW(J509)-ROW(J$3),入力!$BB$3:$BB$1048576,0),MATCH(J$3,入力!$BV$2:$CN$2,0)),"")</f>
        <v/>
      </c>
      <c r="K509" s="75" t="str">
        <f>IFERROR(INDEX(入力!$BV$3:$CN$1048576,MATCH(ROW(K509)-ROW(K$3),入力!$BB$3:$BB$1048576,0),MATCH(K$3,入力!$BV$2:$CN$2,0)),"")</f>
        <v/>
      </c>
      <c r="L509" s="75" t="str">
        <f>IFERROR(INDEX(入力!$BV$3:$CN$1048576,MATCH(ROW(L509)-ROW(L$3),入力!$BB$3:$BB$1048576,0),MATCH(L$3,入力!$BV$2:$CN$2,0)),"")</f>
        <v/>
      </c>
      <c r="M509" s="117" t="str">
        <f>IFERROR(IF(履歴検索!$A509="","",INDEX(入力!$BV$3:$CN$1048576,MATCH(ROW(M509)-ROW(M$3),入力!$BB$3:$BB$1048576,0),MATCH(M$3,入力!$BV$2:$CN$2,0))),"")</f>
        <v/>
      </c>
      <c r="N509" s="75" t="str">
        <f>IFERROR(INDEX(入力!$BV$3:$CN$1048576,MATCH(ROW(N509)-ROW(N$3),入力!$BB$3:$BB$1048576,0),MATCH(N$3,入力!$BV$2:$CN$2,0)),"")</f>
        <v/>
      </c>
      <c r="O509" s="294" t="str">
        <f>IFERROR(INDEX(入力!$CJ$3:$CN$1048576,MATCH(ROW(O509)-ROW(O$3),入力!$BB$3:$BB$1048576,0),MATCH(O$3,入力!$CJ$2:$CN$2,0)),"")</f>
        <v/>
      </c>
      <c r="P509" s="294" t="str">
        <f>IFERROR(INDEX(入力!$CJ$3:$CN$1048576,MATCH(ROW(P509)-ROW(P$3),入力!$BB$3:$BB$1048576,0),MATCH(P$3,入力!$CJ$2:$CN$2,0)),"")</f>
        <v/>
      </c>
      <c r="Q509" s="294" t="str">
        <f>IFERROR(INDEX(入力!$BV$3:$CN$1048576,MATCH(ROW(Q509)-ROW(Q$3),入力!$BB$3:$BB$1048576,0),MATCH(Q$3,入力!$BV$2:$CN$2,0)),"")</f>
        <v/>
      </c>
      <c r="R509" s="77" t="str">
        <f>IFERROR(INDEX(入力!$BV$3:$CN$1048576,MATCH(ROW(R509)-ROW(R$3),入力!$BB$3:$BB$1048576,0),MATCH(R$3,入力!$BV$2:$CN$2,0)),"")</f>
        <v/>
      </c>
      <c r="S509" s="77" t="str">
        <f>IFERROR(INDEX(入力!$BV$3:$CN$1048576,MATCH(ROW(S509)-ROW(S$3),入力!$BB$3:$BB$1048576,0),MATCH(S$3,入力!$BV$2:$CN$2,0)),"")</f>
        <v/>
      </c>
      <c r="U509" s="28" t="str">
        <f>IF(Z509="","",COUNT($Z$4:Z509))</f>
        <v/>
      </c>
      <c r="V509" s="73" t="str">
        <f t="shared" si="8"/>
        <v/>
      </c>
      <c r="W509" s="113" t="str">
        <f>IF(OR($B509="",$B509=$B510),"",SUMIF($B$4:$B509,$B509,Q$4:Q509))</f>
        <v/>
      </c>
      <c r="X509" s="113" t="str">
        <f>IF(OR($B509="",$B509=$B510),"",SUMIF($B$4:$B509,$B509,K$4:K509)-Y509)</f>
        <v/>
      </c>
      <c r="Y509" s="113" t="str">
        <f>IF(OR($B509="",$B509=$B510),"",SUMIFS(K$4:K509,B$4:B509,$B509,F$4:F509,$Y$3))</f>
        <v/>
      </c>
      <c r="Z509" s="113" t="str">
        <f>IF(OR($B509="",$B509=$B510),"",SUMIF($B$4:$B509,$B509,S$4:S509))</f>
        <v/>
      </c>
    </row>
    <row r="510" spans="1:26" ht="25.05" customHeight="1" x14ac:dyDescent="0.2">
      <c r="A510" s="133" t="str">
        <f>IF(OR(B510="",AND(B509=B510,D509=D510)),"",MAX($A$4:A509)+1)</f>
        <v/>
      </c>
      <c r="B510" s="73" t="str">
        <f>IFERROR(INDEX(入力!$BV$3:$CN$1048576,MATCH(ROW(B510)-ROW(B$3),入力!$BB$3:$BB$1048576,0),MATCH(B$3,入力!$BV$2:$CN$2,0)),"")</f>
        <v/>
      </c>
      <c r="C510" s="74" t="str">
        <f>IFERROR(INDEX(入力!$BV$3:$CN$1048576,MATCH(ROW(C510)-ROW(C$3),入力!$BB$3:$BB$1048576,0),MATCH(C$3,入力!$BV$2:$CN$2,0)),"")</f>
        <v/>
      </c>
      <c r="D510" s="75" t="str">
        <f>IFERROR(INDEX(入力!$BO$3:$BO$1048576,MATCH(ROW(D510)-ROW(D$3),入力!$BB$3:$BB$1048576,0),0),"")</f>
        <v/>
      </c>
      <c r="E510" s="74" t="str">
        <f>IFERROR(INDEX(入力!$BV$3:$CN$1048576,MATCH(ROW(E510)-ROW(E$3),入力!$BB$3:$BB$1048576,0),MATCH(E$3,入力!$BV$2:$CN$2,0)),"")</f>
        <v/>
      </c>
      <c r="F510" s="74" t="str">
        <f>IFERROR(INDEX(入力!$BV$3:$CN$1048576,MATCH(ROW(F510)-ROW(F$3),入力!$BB$3:$BB$1048576,0),MATCH(F$3,入力!$BV$2:$CN$2,0)),"")</f>
        <v/>
      </c>
      <c r="G510" s="74" t="str">
        <f>IFERROR(INDEX(入力!$BV$3:$CN$1048576,MATCH(ROW(G510)-ROW(G$3),入力!$BB$3:$BB$1048576,0),MATCH(G$3,入力!$BV$2:$CN$2,0)),"")</f>
        <v/>
      </c>
      <c r="H510" s="75" t="str">
        <f>IFERROR(INDEX(入力!$BV$3:$CN$1048576,MATCH(ROW(H510)-ROW(H$3),入力!$BB$3:$BB$1048576,0),MATCH(H$3,入力!$BV$2:$CN$2,0)),"")</f>
        <v/>
      </c>
      <c r="I510" s="76" t="str">
        <f>IFERROR(INDEX(入力!$BV$3:$CN$1048576,MATCH(ROW(I510)-ROW(I$3),入力!$BB$3:$BB$1048576,0),MATCH(I$3,入力!$BV$2:$CN$2,0)),"")</f>
        <v/>
      </c>
      <c r="J510" s="75" t="str">
        <f>IFERROR(INDEX(入力!$BV$3:$CN$1048576,MATCH(ROW(J510)-ROW(J$3),入力!$BB$3:$BB$1048576,0),MATCH(J$3,入力!$BV$2:$CN$2,0)),"")</f>
        <v/>
      </c>
      <c r="K510" s="75" t="str">
        <f>IFERROR(INDEX(入力!$BV$3:$CN$1048576,MATCH(ROW(K510)-ROW(K$3),入力!$BB$3:$BB$1048576,0),MATCH(K$3,入力!$BV$2:$CN$2,0)),"")</f>
        <v/>
      </c>
      <c r="L510" s="75" t="str">
        <f>IFERROR(INDEX(入力!$BV$3:$CN$1048576,MATCH(ROW(L510)-ROW(L$3),入力!$BB$3:$BB$1048576,0),MATCH(L$3,入力!$BV$2:$CN$2,0)),"")</f>
        <v/>
      </c>
      <c r="M510" s="117" t="str">
        <f>IFERROR(IF(履歴検索!$A510="","",INDEX(入力!$BV$3:$CN$1048576,MATCH(ROW(M510)-ROW(M$3),入力!$BB$3:$BB$1048576,0),MATCH(M$3,入力!$BV$2:$CN$2,0))),"")</f>
        <v/>
      </c>
      <c r="N510" s="75" t="str">
        <f>IFERROR(INDEX(入力!$BV$3:$CN$1048576,MATCH(ROW(N510)-ROW(N$3),入力!$BB$3:$BB$1048576,0),MATCH(N$3,入力!$BV$2:$CN$2,0)),"")</f>
        <v/>
      </c>
      <c r="O510" s="294" t="str">
        <f>IFERROR(INDEX(入力!$CJ$3:$CN$1048576,MATCH(ROW(O510)-ROW(O$3),入力!$BB$3:$BB$1048576,0),MATCH(O$3,入力!$CJ$2:$CN$2,0)),"")</f>
        <v/>
      </c>
      <c r="P510" s="294" t="str">
        <f>IFERROR(INDEX(入力!$CJ$3:$CN$1048576,MATCH(ROW(P510)-ROW(P$3),入力!$BB$3:$BB$1048576,0),MATCH(P$3,入力!$CJ$2:$CN$2,0)),"")</f>
        <v/>
      </c>
      <c r="Q510" s="294" t="str">
        <f>IFERROR(INDEX(入力!$BV$3:$CN$1048576,MATCH(ROW(Q510)-ROW(Q$3),入力!$BB$3:$BB$1048576,0),MATCH(Q$3,入力!$BV$2:$CN$2,0)),"")</f>
        <v/>
      </c>
      <c r="R510" s="77" t="str">
        <f>IFERROR(INDEX(入力!$BV$3:$CN$1048576,MATCH(ROW(R510)-ROW(R$3),入力!$BB$3:$BB$1048576,0),MATCH(R$3,入力!$BV$2:$CN$2,0)),"")</f>
        <v/>
      </c>
      <c r="S510" s="77" t="str">
        <f>IFERROR(INDEX(入力!$BV$3:$CN$1048576,MATCH(ROW(S510)-ROW(S$3),入力!$BB$3:$BB$1048576,0),MATCH(S$3,入力!$BV$2:$CN$2,0)),"")</f>
        <v/>
      </c>
      <c r="U510" s="28" t="str">
        <f>IF(Z510="","",COUNT($Z$4:Z510))</f>
        <v/>
      </c>
      <c r="V510" s="73" t="str">
        <f t="shared" si="8"/>
        <v/>
      </c>
      <c r="W510" s="113" t="str">
        <f>IF(OR($B510="",$B510=$B511),"",SUMIF($B$4:$B510,$B510,Q$4:Q510))</f>
        <v/>
      </c>
      <c r="X510" s="113" t="str">
        <f>IF(OR($B510="",$B510=$B511),"",SUMIF($B$4:$B510,$B510,K$4:K510)-Y510)</f>
        <v/>
      </c>
      <c r="Y510" s="113" t="str">
        <f>IF(OR($B510="",$B510=$B511),"",SUMIFS(K$4:K510,B$4:B510,$B510,F$4:F510,$Y$3))</f>
        <v/>
      </c>
      <c r="Z510" s="113" t="str">
        <f>IF(OR($B510="",$B510=$B511),"",SUMIF($B$4:$B510,$B510,S$4:S510))</f>
        <v/>
      </c>
    </row>
    <row r="511" spans="1:26" ht="25.05" customHeight="1" x14ac:dyDescent="0.2">
      <c r="A511" s="133" t="str">
        <f>IF(OR(B511="",AND(B510=B511,D510=D511)),"",MAX($A$4:A510)+1)</f>
        <v/>
      </c>
      <c r="B511" s="73" t="str">
        <f>IFERROR(INDEX(入力!$BV$3:$CN$1048576,MATCH(ROW(B511)-ROW(B$3),入力!$BB$3:$BB$1048576,0),MATCH(B$3,入力!$BV$2:$CN$2,0)),"")</f>
        <v/>
      </c>
      <c r="C511" s="74" t="str">
        <f>IFERROR(INDEX(入力!$BV$3:$CN$1048576,MATCH(ROW(C511)-ROW(C$3),入力!$BB$3:$BB$1048576,0),MATCH(C$3,入力!$BV$2:$CN$2,0)),"")</f>
        <v/>
      </c>
      <c r="D511" s="75" t="str">
        <f>IFERROR(INDEX(入力!$BO$3:$BO$1048576,MATCH(ROW(D511)-ROW(D$3),入力!$BB$3:$BB$1048576,0),0),"")</f>
        <v/>
      </c>
      <c r="E511" s="74" t="str">
        <f>IFERROR(INDEX(入力!$BV$3:$CN$1048576,MATCH(ROW(E511)-ROW(E$3),入力!$BB$3:$BB$1048576,0),MATCH(E$3,入力!$BV$2:$CN$2,0)),"")</f>
        <v/>
      </c>
      <c r="F511" s="74" t="str">
        <f>IFERROR(INDEX(入力!$BV$3:$CN$1048576,MATCH(ROW(F511)-ROW(F$3),入力!$BB$3:$BB$1048576,0),MATCH(F$3,入力!$BV$2:$CN$2,0)),"")</f>
        <v/>
      </c>
      <c r="G511" s="74" t="str">
        <f>IFERROR(INDEX(入力!$BV$3:$CN$1048576,MATCH(ROW(G511)-ROW(G$3),入力!$BB$3:$BB$1048576,0),MATCH(G$3,入力!$BV$2:$CN$2,0)),"")</f>
        <v/>
      </c>
      <c r="H511" s="75" t="str">
        <f>IFERROR(INDEX(入力!$BV$3:$CN$1048576,MATCH(ROW(H511)-ROW(H$3),入力!$BB$3:$BB$1048576,0),MATCH(H$3,入力!$BV$2:$CN$2,0)),"")</f>
        <v/>
      </c>
      <c r="I511" s="76" t="str">
        <f>IFERROR(INDEX(入力!$BV$3:$CN$1048576,MATCH(ROW(I511)-ROW(I$3),入力!$BB$3:$BB$1048576,0),MATCH(I$3,入力!$BV$2:$CN$2,0)),"")</f>
        <v/>
      </c>
      <c r="J511" s="75" t="str">
        <f>IFERROR(INDEX(入力!$BV$3:$CN$1048576,MATCH(ROW(J511)-ROW(J$3),入力!$BB$3:$BB$1048576,0),MATCH(J$3,入力!$BV$2:$CN$2,0)),"")</f>
        <v/>
      </c>
      <c r="K511" s="75" t="str">
        <f>IFERROR(INDEX(入力!$BV$3:$CN$1048576,MATCH(ROW(K511)-ROW(K$3),入力!$BB$3:$BB$1048576,0),MATCH(K$3,入力!$BV$2:$CN$2,0)),"")</f>
        <v/>
      </c>
      <c r="L511" s="75" t="str">
        <f>IFERROR(INDEX(入力!$BV$3:$CN$1048576,MATCH(ROW(L511)-ROW(L$3),入力!$BB$3:$BB$1048576,0),MATCH(L$3,入力!$BV$2:$CN$2,0)),"")</f>
        <v/>
      </c>
      <c r="M511" s="117" t="str">
        <f>IFERROR(IF(履歴検索!$A511="","",INDEX(入力!$BV$3:$CN$1048576,MATCH(ROW(M511)-ROW(M$3),入力!$BB$3:$BB$1048576,0),MATCH(M$3,入力!$BV$2:$CN$2,0))),"")</f>
        <v/>
      </c>
      <c r="N511" s="75" t="str">
        <f>IFERROR(INDEX(入力!$BV$3:$CN$1048576,MATCH(ROW(N511)-ROW(N$3),入力!$BB$3:$BB$1048576,0),MATCH(N$3,入力!$BV$2:$CN$2,0)),"")</f>
        <v/>
      </c>
      <c r="O511" s="294" t="str">
        <f>IFERROR(INDEX(入力!$CJ$3:$CN$1048576,MATCH(ROW(O511)-ROW(O$3),入力!$BB$3:$BB$1048576,0),MATCH(O$3,入力!$CJ$2:$CN$2,0)),"")</f>
        <v/>
      </c>
      <c r="P511" s="294" t="str">
        <f>IFERROR(INDEX(入力!$CJ$3:$CN$1048576,MATCH(ROW(P511)-ROW(P$3),入力!$BB$3:$BB$1048576,0),MATCH(P$3,入力!$CJ$2:$CN$2,0)),"")</f>
        <v/>
      </c>
      <c r="Q511" s="294" t="str">
        <f>IFERROR(INDEX(入力!$BV$3:$CN$1048576,MATCH(ROW(Q511)-ROW(Q$3),入力!$BB$3:$BB$1048576,0),MATCH(Q$3,入力!$BV$2:$CN$2,0)),"")</f>
        <v/>
      </c>
      <c r="R511" s="77" t="str">
        <f>IFERROR(INDEX(入力!$BV$3:$CN$1048576,MATCH(ROW(R511)-ROW(R$3),入力!$BB$3:$BB$1048576,0),MATCH(R$3,入力!$BV$2:$CN$2,0)),"")</f>
        <v/>
      </c>
      <c r="S511" s="77" t="str">
        <f>IFERROR(INDEX(入力!$BV$3:$CN$1048576,MATCH(ROW(S511)-ROW(S$3),入力!$BB$3:$BB$1048576,0),MATCH(S$3,入力!$BV$2:$CN$2,0)),"")</f>
        <v/>
      </c>
      <c r="U511" s="28" t="str">
        <f>IF(Z511="","",COUNT($Z$4:Z511))</f>
        <v/>
      </c>
      <c r="V511" s="73" t="str">
        <f t="shared" si="8"/>
        <v/>
      </c>
      <c r="W511" s="113" t="str">
        <f>IF(OR($B511="",$B511=$B512),"",SUMIF($B$4:$B511,$B511,Q$4:Q511))</f>
        <v/>
      </c>
      <c r="X511" s="113" t="str">
        <f>IF(OR($B511="",$B511=$B512),"",SUMIF($B$4:$B511,$B511,K$4:K511)-Y511)</f>
        <v/>
      </c>
      <c r="Y511" s="113" t="str">
        <f>IF(OR($B511="",$B511=$B512),"",SUMIFS(K$4:K511,B$4:B511,$B511,F$4:F511,$Y$3))</f>
        <v/>
      </c>
      <c r="Z511" s="113" t="str">
        <f>IF(OR($B511="",$B511=$B512),"",SUMIF($B$4:$B511,$B511,S$4:S511))</f>
        <v/>
      </c>
    </row>
    <row r="512" spans="1:26" ht="25.05" customHeight="1" x14ac:dyDescent="0.2">
      <c r="A512" s="133" t="str">
        <f>IF(OR(B512="",AND(B511=B512,D511=D512)),"",MAX($A$4:A511)+1)</f>
        <v/>
      </c>
      <c r="B512" s="73" t="str">
        <f>IFERROR(INDEX(入力!$BV$3:$CN$1048576,MATCH(ROW(B512)-ROW(B$3),入力!$BB$3:$BB$1048576,0),MATCH(B$3,入力!$BV$2:$CN$2,0)),"")</f>
        <v/>
      </c>
      <c r="C512" s="74" t="str">
        <f>IFERROR(INDEX(入力!$BV$3:$CN$1048576,MATCH(ROW(C512)-ROW(C$3),入力!$BB$3:$BB$1048576,0),MATCH(C$3,入力!$BV$2:$CN$2,0)),"")</f>
        <v/>
      </c>
      <c r="D512" s="75" t="str">
        <f>IFERROR(INDEX(入力!$BO$3:$BO$1048576,MATCH(ROW(D512)-ROW(D$3),入力!$BB$3:$BB$1048576,0),0),"")</f>
        <v/>
      </c>
      <c r="E512" s="74" t="str">
        <f>IFERROR(INDEX(入力!$BV$3:$CN$1048576,MATCH(ROW(E512)-ROW(E$3),入力!$BB$3:$BB$1048576,0),MATCH(E$3,入力!$BV$2:$CN$2,0)),"")</f>
        <v/>
      </c>
      <c r="F512" s="74" t="str">
        <f>IFERROR(INDEX(入力!$BV$3:$CN$1048576,MATCH(ROW(F512)-ROW(F$3),入力!$BB$3:$BB$1048576,0),MATCH(F$3,入力!$BV$2:$CN$2,0)),"")</f>
        <v/>
      </c>
      <c r="G512" s="74" t="str">
        <f>IFERROR(INDEX(入力!$BV$3:$CN$1048576,MATCH(ROW(G512)-ROW(G$3),入力!$BB$3:$BB$1048576,0),MATCH(G$3,入力!$BV$2:$CN$2,0)),"")</f>
        <v/>
      </c>
      <c r="H512" s="75" t="str">
        <f>IFERROR(INDEX(入力!$BV$3:$CN$1048576,MATCH(ROW(H512)-ROW(H$3),入力!$BB$3:$BB$1048576,0),MATCH(H$3,入力!$BV$2:$CN$2,0)),"")</f>
        <v/>
      </c>
      <c r="I512" s="76" t="str">
        <f>IFERROR(INDEX(入力!$BV$3:$CN$1048576,MATCH(ROW(I512)-ROW(I$3),入力!$BB$3:$BB$1048576,0),MATCH(I$3,入力!$BV$2:$CN$2,0)),"")</f>
        <v/>
      </c>
      <c r="J512" s="75" t="str">
        <f>IFERROR(INDEX(入力!$BV$3:$CN$1048576,MATCH(ROW(J512)-ROW(J$3),入力!$BB$3:$BB$1048576,0),MATCH(J$3,入力!$BV$2:$CN$2,0)),"")</f>
        <v/>
      </c>
      <c r="K512" s="75" t="str">
        <f>IFERROR(INDEX(入力!$BV$3:$CN$1048576,MATCH(ROW(K512)-ROW(K$3),入力!$BB$3:$BB$1048576,0),MATCH(K$3,入力!$BV$2:$CN$2,0)),"")</f>
        <v/>
      </c>
      <c r="L512" s="75" t="str">
        <f>IFERROR(INDEX(入力!$BV$3:$CN$1048576,MATCH(ROW(L512)-ROW(L$3),入力!$BB$3:$BB$1048576,0),MATCH(L$3,入力!$BV$2:$CN$2,0)),"")</f>
        <v/>
      </c>
      <c r="M512" s="117" t="str">
        <f>IFERROR(IF(履歴検索!$A512="","",INDEX(入力!$BV$3:$CN$1048576,MATCH(ROW(M512)-ROW(M$3),入力!$BB$3:$BB$1048576,0),MATCH(M$3,入力!$BV$2:$CN$2,0))),"")</f>
        <v/>
      </c>
      <c r="N512" s="75" t="str">
        <f>IFERROR(INDEX(入力!$BV$3:$CN$1048576,MATCH(ROW(N512)-ROW(N$3),入力!$BB$3:$BB$1048576,0),MATCH(N$3,入力!$BV$2:$CN$2,0)),"")</f>
        <v/>
      </c>
      <c r="O512" s="294" t="str">
        <f>IFERROR(INDEX(入力!$CJ$3:$CN$1048576,MATCH(ROW(O512)-ROW(O$3),入力!$BB$3:$BB$1048576,0),MATCH(O$3,入力!$CJ$2:$CN$2,0)),"")</f>
        <v/>
      </c>
      <c r="P512" s="294" t="str">
        <f>IFERROR(INDEX(入力!$CJ$3:$CN$1048576,MATCH(ROW(P512)-ROW(P$3),入力!$BB$3:$BB$1048576,0),MATCH(P$3,入力!$CJ$2:$CN$2,0)),"")</f>
        <v/>
      </c>
      <c r="Q512" s="294" t="str">
        <f>IFERROR(INDEX(入力!$BV$3:$CN$1048576,MATCH(ROW(Q512)-ROW(Q$3),入力!$BB$3:$BB$1048576,0),MATCH(Q$3,入力!$BV$2:$CN$2,0)),"")</f>
        <v/>
      </c>
      <c r="R512" s="77" t="str">
        <f>IFERROR(INDEX(入力!$BV$3:$CN$1048576,MATCH(ROW(R512)-ROW(R$3),入力!$BB$3:$BB$1048576,0),MATCH(R$3,入力!$BV$2:$CN$2,0)),"")</f>
        <v/>
      </c>
      <c r="S512" s="77" t="str">
        <f>IFERROR(INDEX(入力!$BV$3:$CN$1048576,MATCH(ROW(S512)-ROW(S$3),入力!$BB$3:$BB$1048576,0),MATCH(S$3,入力!$BV$2:$CN$2,0)),"")</f>
        <v/>
      </c>
      <c r="U512" s="28" t="str">
        <f>IF(Z512="","",COUNT($Z$4:Z512))</f>
        <v/>
      </c>
      <c r="V512" s="73" t="str">
        <f t="shared" si="8"/>
        <v/>
      </c>
      <c r="W512" s="113" t="str">
        <f>IF(OR($B512="",$B512=$B513),"",SUMIF($B$4:$B512,$B512,Q$4:Q512))</f>
        <v/>
      </c>
      <c r="X512" s="113" t="str">
        <f>IF(OR($B512="",$B512=$B513),"",SUMIF($B$4:$B512,$B512,K$4:K512)-Y512)</f>
        <v/>
      </c>
      <c r="Y512" s="113" t="str">
        <f>IF(OR($B512="",$B512=$B513),"",SUMIFS(K$4:K512,B$4:B512,$B512,F$4:F512,$Y$3))</f>
        <v/>
      </c>
      <c r="Z512" s="113" t="str">
        <f>IF(OR($B512="",$B512=$B513),"",SUMIF($B$4:$B512,$B512,S$4:S512))</f>
        <v/>
      </c>
    </row>
    <row r="513" spans="1:26" ht="25.05" customHeight="1" x14ac:dyDescent="0.2">
      <c r="A513" s="133" t="str">
        <f>IF(OR(B513="",AND(B512=B513,D512=D513)),"",MAX($A$4:A512)+1)</f>
        <v/>
      </c>
      <c r="B513" s="73" t="str">
        <f>IFERROR(INDEX(入力!$BV$3:$CN$1048576,MATCH(ROW(B513)-ROW(B$3),入力!$BB$3:$BB$1048576,0),MATCH(B$3,入力!$BV$2:$CN$2,0)),"")</f>
        <v/>
      </c>
      <c r="C513" s="74" t="str">
        <f>IFERROR(INDEX(入力!$BV$3:$CN$1048576,MATCH(ROW(C513)-ROW(C$3),入力!$BB$3:$BB$1048576,0),MATCH(C$3,入力!$BV$2:$CN$2,0)),"")</f>
        <v/>
      </c>
      <c r="D513" s="75" t="str">
        <f>IFERROR(INDEX(入力!$BO$3:$BO$1048576,MATCH(ROW(D513)-ROW(D$3),入力!$BB$3:$BB$1048576,0),0),"")</f>
        <v/>
      </c>
      <c r="E513" s="74" t="str">
        <f>IFERROR(INDEX(入力!$BV$3:$CN$1048576,MATCH(ROW(E513)-ROW(E$3),入力!$BB$3:$BB$1048576,0),MATCH(E$3,入力!$BV$2:$CN$2,0)),"")</f>
        <v/>
      </c>
      <c r="F513" s="74" t="str">
        <f>IFERROR(INDEX(入力!$BV$3:$CN$1048576,MATCH(ROW(F513)-ROW(F$3),入力!$BB$3:$BB$1048576,0),MATCH(F$3,入力!$BV$2:$CN$2,0)),"")</f>
        <v/>
      </c>
      <c r="G513" s="74" t="str">
        <f>IFERROR(INDEX(入力!$BV$3:$CN$1048576,MATCH(ROW(G513)-ROW(G$3),入力!$BB$3:$BB$1048576,0),MATCH(G$3,入力!$BV$2:$CN$2,0)),"")</f>
        <v/>
      </c>
      <c r="H513" s="75" t="str">
        <f>IFERROR(INDEX(入力!$BV$3:$CN$1048576,MATCH(ROW(H513)-ROW(H$3),入力!$BB$3:$BB$1048576,0),MATCH(H$3,入力!$BV$2:$CN$2,0)),"")</f>
        <v/>
      </c>
      <c r="I513" s="76" t="str">
        <f>IFERROR(INDEX(入力!$BV$3:$CN$1048576,MATCH(ROW(I513)-ROW(I$3),入力!$BB$3:$BB$1048576,0),MATCH(I$3,入力!$BV$2:$CN$2,0)),"")</f>
        <v/>
      </c>
      <c r="J513" s="75" t="str">
        <f>IFERROR(INDEX(入力!$BV$3:$CN$1048576,MATCH(ROW(J513)-ROW(J$3),入力!$BB$3:$BB$1048576,0),MATCH(J$3,入力!$BV$2:$CN$2,0)),"")</f>
        <v/>
      </c>
      <c r="K513" s="75" t="str">
        <f>IFERROR(INDEX(入力!$BV$3:$CN$1048576,MATCH(ROW(K513)-ROW(K$3),入力!$BB$3:$BB$1048576,0),MATCH(K$3,入力!$BV$2:$CN$2,0)),"")</f>
        <v/>
      </c>
      <c r="L513" s="75" t="str">
        <f>IFERROR(INDEX(入力!$BV$3:$CN$1048576,MATCH(ROW(L513)-ROW(L$3),入力!$BB$3:$BB$1048576,0),MATCH(L$3,入力!$BV$2:$CN$2,0)),"")</f>
        <v/>
      </c>
      <c r="M513" s="117" t="str">
        <f>IFERROR(IF(履歴検索!$A513="","",INDEX(入力!$BV$3:$CN$1048576,MATCH(ROW(M513)-ROW(M$3),入力!$BB$3:$BB$1048576,0),MATCH(M$3,入力!$BV$2:$CN$2,0))),"")</f>
        <v/>
      </c>
      <c r="N513" s="75" t="str">
        <f>IFERROR(INDEX(入力!$BV$3:$CN$1048576,MATCH(ROW(N513)-ROW(N$3),入力!$BB$3:$BB$1048576,0),MATCH(N$3,入力!$BV$2:$CN$2,0)),"")</f>
        <v/>
      </c>
      <c r="O513" s="294" t="str">
        <f>IFERROR(INDEX(入力!$CJ$3:$CN$1048576,MATCH(ROW(O513)-ROW(O$3),入力!$BB$3:$BB$1048576,0),MATCH(O$3,入力!$CJ$2:$CN$2,0)),"")</f>
        <v/>
      </c>
      <c r="P513" s="294" t="str">
        <f>IFERROR(INDEX(入力!$CJ$3:$CN$1048576,MATCH(ROW(P513)-ROW(P$3),入力!$BB$3:$BB$1048576,0),MATCH(P$3,入力!$CJ$2:$CN$2,0)),"")</f>
        <v/>
      </c>
      <c r="Q513" s="294" t="str">
        <f>IFERROR(INDEX(入力!$BV$3:$CN$1048576,MATCH(ROW(Q513)-ROW(Q$3),入力!$BB$3:$BB$1048576,0),MATCH(Q$3,入力!$BV$2:$CN$2,0)),"")</f>
        <v/>
      </c>
      <c r="R513" s="77" t="str">
        <f>IFERROR(INDEX(入力!$BV$3:$CN$1048576,MATCH(ROW(R513)-ROW(R$3),入力!$BB$3:$BB$1048576,0),MATCH(R$3,入力!$BV$2:$CN$2,0)),"")</f>
        <v/>
      </c>
      <c r="S513" s="77" t="str">
        <f>IFERROR(INDEX(入力!$BV$3:$CN$1048576,MATCH(ROW(S513)-ROW(S$3),入力!$BB$3:$BB$1048576,0),MATCH(S$3,入力!$BV$2:$CN$2,0)),"")</f>
        <v/>
      </c>
      <c r="U513" s="28" t="str">
        <f>IF(Z513="","",COUNT($Z$4:Z513))</f>
        <v/>
      </c>
      <c r="V513" s="73" t="str">
        <f t="shared" si="8"/>
        <v/>
      </c>
      <c r="W513" s="113" t="str">
        <f>IF(OR($B513="",$B513=$B514),"",SUMIF($B$4:$B513,$B513,Q$4:Q513))</f>
        <v/>
      </c>
      <c r="X513" s="113" t="str">
        <f>IF(OR($B513="",$B513=$B514),"",SUMIF($B$4:$B513,$B513,K$4:K513)-Y513)</f>
        <v/>
      </c>
      <c r="Y513" s="113" t="str">
        <f>IF(OR($B513="",$B513=$B514),"",SUMIFS(K$4:K513,B$4:B513,$B513,F$4:F513,$Y$3))</f>
        <v/>
      </c>
      <c r="Z513" s="113" t="str">
        <f>IF(OR($B513="",$B513=$B514),"",SUMIF($B$4:$B513,$B513,S$4:S513))</f>
        <v/>
      </c>
    </row>
    <row r="514" spans="1:26" ht="25.05" customHeight="1" x14ac:dyDescent="0.2">
      <c r="A514" s="133" t="str">
        <f>IF(OR(B514="",AND(B513=B514,D513=D514)),"",MAX($A$4:A513)+1)</f>
        <v/>
      </c>
      <c r="B514" s="73" t="str">
        <f>IFERROR(INDEX(入力!$BV$3:$CN$1048576,MATCH(ROW(B514)-ROW(B$3),入力!$BB$3:$BB$1048576,0),MATCH(B$3,入力!$BV$2:$CN$2,0)),"")</f>
        <v/>
      </c>
      <c r="C514" s="74" t="str">
        <f>IFERROR(INDEX(入力!$BV$3:$CN$1048576,MATCH(ROW(C514)-ROW(C$3),入力!$BB$3:$BB$1048576,0),MATCH(C$3,入力!$BV$2:$CN$2,0)),"")</f>
        <v/>
      </c>
      <c r="D514" s="75" t="str">
        <f>IFERROR(INDEX(入力!$BO$3:$BO$1048576,MATCH(ROW(D514)-ROW(D$3),入力!$BB$3:$BB$1048576,0),0),"")</f>
        <v/>
      </c>
      <c r="E514" s="74" t="str">
        <f>IFERROR(INDEX(入力!$BV$3:$CN$1048576,MATCH(ROW(E514)-ROW(E$3),入力!$BB$3:$BB$1048576,0),MATCH(E$3,入力!$BV$2:$CN$2,0)),"")</f>
        <v/>
      </c>
      <c r="F514" s="74" t="str">
        <f>IFERROR(INDEX(入力!$BV$3:$CN$1048576,MATCH(ROW(F514)-ROW(F$3),入力!$BB$3:$BB$1048576,0),MATCH(F$3,入力!$BV$2:$CN$2,0)),"")</f>
        <v/>
      </c>
      <c r="G514" s="74" t="str">
        <f>IFERROR(INDEX(入力!$BV$3:$CN$1048576,MATCH(ROW(G514)-ROW(G$3),入力!$BB$3:$BB$1048576,0),MATCH(G$3,入力!$BV$2:$CN$2,0)),"")</f>
        <v/>
      </c>
      <c r="H514" s="75" t="str">
        <f>IFERROR(INDEX(入力!$BV$3:$CN$1048576,MATCH(ROW(H514)-ROW(H$3),入力!$BB$3:$BB$1048576,0),MATCH(H$3,入力!$BV$2:$CN$2,0)),"")</f>
        <v/>
      </c>
      <c r="I514" s="76" t="str">
        <f>IFERROR(INDEX(入力!$BV$3:$CN$1048576,MATCH(ROW(I514)-ROW(I$3),入力!$BB$3:$BB$1048576,0),MATCH(I$3,入力!$BV$2:$CN$2,0)),"")</f>
        <v/>
      </c>
      <c r="J514" s="75" t="str">
        <f>IFERROR(INDEX(入力!$BV$3:$CN$1048576,MATCH(ROW(J514)-ROW(J$3),入力!$BB$3:$BB$1048576,0),MATCH(J$3,入力!$BV$2:$CN$2,0)),"")</f>
        <v/>
      </c>
      <c r="K514" s="75" t="str">
        <f>IFERROR(INDEX(入力!$BV$3:$CN$1048576,MATCH(ROW(K514)-ROW(K$3),入力!$BB$3:$BB$1048576,0),MATCH(K$3,入力!$BV$2:$CN$2,0)),"")</f>
        <v/>
      </c>
      <c r="L514" s="75" t="str">
        <f>IFERROR(INDEX(入力!$BV$3:$CN$1048576,MATCH(ROW(L514)-ROW(L$3),入力!$BB$3:$BB$1048576,0),MATCH(L$3,入力!$BV$2:$CN$2,0)),"")</f>
        <v/>
      </c>
      <c r="M514" s="117" t="str">
        <f>IFERROR(IF(履歴検索!$A514="","",INDEX(入力!$BV$3:$CN$1048576,MATCH(ROW(M514)-ROW(M$3),入力!$BB$3:$BB$1048576,0),MATCH(M$3,入力!$BV$2:$CN$2,0))),"")</f>
        <v/>
      </c>
      <c r="N514" s="75" t="str">
        <f>IFERROR(INDEX(入力!$BV$3:$CN$1048576,MATCH(ROW(N514)-ROW(N$3),入力!$BB$3:$BB$1048576,0),MATCH(N$3,入力!$BV$2:$CN$2,0)),"")</f>
        <v/>
      </c>
      <c r="O514" s="294" t="str">
        <f>IFERROR(INDEX(入力!$CJ$3:$CN$1048576,MATCH(ROW(O514)-ROW(O$3),入力!$BB$3:$BB$1048576,0),MATCH(O$3,入力!$CJ$2:$CN$2,0)),"")</f>
        <v/>
      </c>
      <c r="P514" s="294" t="str">
        <f>IFERROR(INDEX(入力!$CJ$3:$CN$1048576,MATCH(ROW(P514)-ROW(P$3),入力!$BB$3:$BB$1048576,0),MATCH(P$3,入力!$CJ$2:$CN$2,0)),"")</f>
        <v/>
      </c>
      <c r="Q514" s="294" t="str">
        <f>IFERROR(INDEX(入力!$BV$3:$CN$1048576,MATCH(ROW(Q514)-ROW(Q$3),入力!$BB$3:$BB$1048576,0),MATCH(Q$3,入力!$BV$2:$CN$2,0)),"")</f>
        <v/>
      </c>
      <c r="R514" s="77" t="str">
        <f>IFERROR(INDEX(入力!$BV$3:$CN$1048576,MATCH(ROW(R514)-ROW(R$3),入力!$BB$3:$BB$1048576,0),MATCH(R$3,入力!$BV$2:$CN$2,0)),"")</f>
        <v/>
      </c>
      <c r="S514" s="77" t="str">
        <f>IFERROR(INDEX(入力!$BV$3:$CN$1048576,MATCH(ROW(S514)-ROW(S$3),入力!$BB$3:$BB$1048576,0),MATCH(S$3,入力!$BV$2:$CN$2,0)),"")</f>
        <v/>
      </c>
      <c r="U514" s="28" t="str">
        <f>IF(Z514="","",COUNT($Z$4:Z514))</f>
        <v/>
      </c>
      <c r="V514" s="73" t="str">
        <f t="shared" si="8"/>
        <v/>
      </c>
      <c r="W514" s="113" t="str">
        <f>IF(OR($B514="",$B514=$B515),"",SUMIF($B$4:$B514,$B514,Q$4:Q514))</f>
        <v/>
      </c>
      <c r="X514" s="113" t="str">
        <f>IF(OR($B514="",$B514=$B515),"",SUMIF($B$4:$B514,$B514,K$4:K514)-Y514)</f>
        <v/>
      </c>
      <c r="Y514" s="113" t="str">
        <f>IF(OR($B514="",$B514=$B515),"",SUMIFS(K$4:K514,B$4:B514,$B514,F$4:F514,$Y$3))</f>
        <v/>
      </c>
      <c r="Z514" s="113" t="str">
        <f>IF(OR($B514="",$B514=$B515),"",SUMIF($B$4:$B514,$B514,S$4:S514))</f>
        <v/>
      </c>
    </row>
    <row r="515" spans="1:26" ht="25.05" customHeight="1" x14ac:dyDescent="0.2">
      <c r="A515" s="133" t="str">
        <f>IF(OR(B515="",AND(B514=B515,D514=D515)),"",MAX($A$4:A514)+1)</f>
        <v/>
      </c>
      <c r="B515" s="73" t="str">
        <f>IFERROR(INDEX(入力!$BV$3:$CN$1048576,MATCH(ROW(B515)-ROW(B$3),入力!$BB$3:$BB$1048576,0),MATCH(B$3,入力!$BV$2:$CN$2,0)),"")</f>
        <v/>
      </c>
      <c r="C515" s="74" t="str">
        <f>IFERROR(INDEX(入力!$BV$3:$CN$1048576,MATCH(ROW(C515)-ROW(C$3),入力!$BB$3:$BB$1048576,0),MATCH(C$3,入力!$BV$2:$CN$2,0)),"")</f>
        <v/>
      </c>
      <c r="D515" s="75" t="str">
        <f>IFERROR(INDEX(入力!$BO$3:$BO$1048576,MATCH(ROW(D515)-ROW(D$3),入力!$BB$3:$BB$1048576,0),0),"")</f>
        <v/>
      </c>
      <c r="E515" s="74" t="str">
        <f>IFERROR(INDEX(入力!$BV$3:$CN$1048576,MATCH(ROW(E515)-ROW(E$3),入力!$BB$3:$BB$1048576,0),MATCH(E$3,入力!$BV$2:$CN$2,0)),"")</f>
        <v/>
      </c>
      <c r="F515" s="74" t="str">
        <f>IFERROR(INDEX(入力!$BV$3:$CN$1048576,MATCH(ROW(F515)-ROW(F$3),入力!$BB$3:$BB$1048576,0),MATCH(F$3,入力!$BV$2:$CN$2,0)),"")</f>
        <v/>
      </c>
      <c r="G515" s="74" t="str">
        <f>IFERROR(INDEX(入力!$BV$3:$CN$1048576,MATCH(ROW(G515)-ROW(G$3),入力!$BB$3:$BB$1048576,0),MATCH(G$3,入力!$BV$2:$CN$2,0)),"")</f>
        <v/>
      </c>
      <c r="H515" s="75" t="str">
        <f>IFERROR(INDEX(入力!$BV$3:$CN$1048576,MATCH(ROW(H515)-ROW(H$3),入力!$BB$3:$BB$1048576,0),MATCH(H$3,入力!$BV$2:$CN$2,0)),"")</f>
        <v/>
      </c>
      <c r="I515" s="76" t="str">
        <f>IFERROR(INDEX(入力!$BV$3:$CN$1048576,MATCH(ROW(I515)-ROW(I$3),入力!$BB$3:$BB$1048576,0),MATCH(I$3,入力!$BV$2:$CN$2,0)),"")</f>
        <v/>
      </c>
      <c r="J515" s="75" t="str">
        <f>IFERROR(INDEX(入力!$BV$3:$CN$1048576,MATCH(ROW(J515)-ROW(J$3),入力!$BB$3:$BB$1048576,0),MATCH(J$3,入力!$BV$2:$CN$2,0)),"")</f>
        <v/>
      </c>
      <c r="K515" s="75" t="str">
        <f>IFERROR(INDEX(入力!$BV$3:$CN$1048576,MATCH(ROW(K515)-ROW(K$3),入力!$BB$3:$BB$1048576,0),MATCH(K$3,入力!$BV$2:$CN$2,0)),"")</f>
        <v/>
      </c>
      <c r="L515" s="75" t="str">
        <f>IFERROR(INDEX(入力!$BV$3:$CN$1048576,MATCH(ROW(L515)-ROW(L$3),入力!$BB$3:$BB$1048576,0),MATCH(L$3,入力!$BV$2:$CN$2,0)),"")</f>
        <v/>
      </c>
      <c r="M515" s="117" t="str">
        <f>IFERROR(IF(履歴検索!$A515="","",INDEX(入力!$BV$3:$CN$1048576,MATCH(ROW(M515)-ROW(M$3),入力!$BB$3:$BB$1048576,0),MATCH(M$3,入力!$BV$2:$CN$2,0))),"")</f>
        <v/>
      </c>
      <c r="N515" s="75" t="str">
        <f>IFERROR(INDEX(入力!$BV$3:$CN$1048576,MATCH(ROW(N515)-ROW(N$3),入力!$BB$3:$BB$1048576,0),MATCH(N$3,入力!$BV$2:$CN$2,0)),"")</f>
        <v/>
      </c>
      <c r="O515" s="294" t="str">
        <f>IFERROR(INDEX(入力!$CJ$3:$CN$1048576,MATCH(ROW(O515)-ROW(O$3),入力!$BB$3:$BB$1048576,0),MATCH(O$3,入力!$CJ$2:$CN$2,0)),"")</f>
        <v/>
      </c>
      <c r="P515" s="294" t="str">
        <f>IFERROR(INDEX(入力!$CJ$3:$CN$1048576,MATCH(ROW(P515)-ROW(P$3),入力!$BB$3:$BB$1048576,0),MATCH(P$3,入力!$CJ$2:$CN$2,0)),"")</f>
        <v/>
      </c>
      <c r="Q515" s="294" t="str">
        <f>IFERROR(INDEX(入力!$BV$3:$CN$1048576,MATCH(ROW(Q515)-ROW(Q$3),入力!$BB$3:$BB$1048576,0),MATCH(Q$3,入力!$BV$2:$CN$2,0)),"")</f>
        <v/>
      </c>
      <c r="R515" s="77" t="str">
        <f>IFERROR(INDEX(入力!$BV$3:$CN$1048576,MATCH(ROW(R515)-ROW(R$3),入力!$BB$3:$BB$1048576,0),MATCH(R$3,入力!$BV$2:$CN$2,0)),"")</f>
        <v/>
      </c>
      <c r="S515" s="77" t="str">
        <f>IFERROR(INDEX(入力!$BV$3:$CN$1048576,MATCH(ROW(S515)-ROW(S$3),入力!$BB$3:$BB$1048576,0),MATCH(S$3,入力!$BV$2:$CN$2,0)),"")</f>
        <v/>
      </c>
      <c r="U515" s="28" t="str">
        <f>IF(Z515="","",COUNT($Z$4:Z515))</f>
        <v/>
      </c>
      <c r="V515" s="73" t="str">
        <f t="shared" si="8"/>
        <v/>
      </c>
      <c r="W515" s="113" t="str">
        <f>IF(OR($B515="",$B515=$B516),"",SUMIF($B$4:$B515,$B515,Q$4:Q515))</f>
        <v/>
      </c>
      <c r="X515" s="113" t="str">
        <f>IF(OR($B515="",$B515=$B516),"",SUMIF($B$4:$B515,$B515,K$4:K515)-Y515)</f>
        <v/>
      </c>
      <c r="Y515" s="113" t="str">
        <f>IF(OR($B515="",$B515=$B516),"",SUMIFS(K$4:K515,B$4:B515,$B515,F$4:F515,$Y$3))</f>
        <v/>
      </c>
      <c r="Z515" s="113" t="str">
        <f>IF(OR($B515="",$B515=$B516),"",SUMIF($B$4:$B515,$B515,S$4:S515))</f>
        <v/>
      </c>
    </row>
    <row r="516" spans="1:26" ht="25.05" customHeight="1" x14ac:dyDescent="0.2">
      <c r="A516" s="133" t="str">
        <f>IF(OR(B516="",AND(B515=B516,D515=D516)),"",MAX($A$4:A515)+1)</f>
        <v/>
      </c>
      <c r="B516" s="73" t="str">
        <f>IFERROR(INDEX(入力!$BV$3:$CN$1048576,MATCH(ROW(B516)-ROW(B$3),入力!$BB$3:$BB$1048576,0),MATCH(B$3,入力!$BV$2:$CN$2,0)),"")</f>
        <v/>
      </c>
      <c r="C516" s="74" t="str">
        <f>IFERROR(INDEX(入力!$BV$3:$CN$1048576,MATCH(ROW(C516)-ROW(C$3),入力!$BB$3:$BB$1048576,0),MATCH(C$3,入力!$BV$2:$CN$2,0)),"")</f>
        <v/>
      </c>
      <c r="D516" s="75" t="str">
        <f>IFERROR(INDEX(入力!$BO$3:$BO$1048576,MATCH(ROW(D516)-ROW(D$3),入力!$BB$3:$BB$1048576,0),0),"")</f>
        <v/>
      </c>
      <c r="E516" s="74" t="str">
        <f>IFERROR(INDEX(入力!$BV$3:$CN$1048576,MATCH(ROW(E516)-ROW(E$3),入力!$BB$3:$BB$1048576,0),MATCH(E$3,入力!$BV$2:$CN$2,0)),"")</f>
        <v/>
      </c>
      <c r="F516" s="74" t="str">
        <f>IFERROR(INDEX(入力!$BV$3:$CN$1048576,MATCH(ROW(F516)-ROW(F$3),入力!$BB$3:$BB$1048576,0),MATCH(F$3,入力!$BV$2:$CN$2,0)),"")</f>
        <v/>
      </c>
      <c r="G516" s="74" t="str">
        <f>IFERROR(INDEX(入力!$BV$3:$CN$1048576,MATCH(ROW(G516)-ROW(G$3),入力!$BB$3:$BB$1048576,0),MATCH(G$3,入力!$BV$2:$CN$2,0)),"")</f>
        <v/>
      </c>
      <c r="H516" s="75" t="str">
        <f>IFERROR(INDEX(入力!$BV$3:$CN$1048576,MATCH(ROW(H516)-ROW(H$3),入力!$BB$3:$BB$1048576,0),MATCH(H$3,入力!$BV$2:$CN$2,0)),"")</f>
        <v/>
      </c>
      <c r="I516" s="76" t="str">
        <f>IFERROR(INDEX(入力!$BV$3:$CN$1048576,MATCH(ROW(I516)-ROW(I$3),入力!$BB$3:$BB$1048576,0),MATCH(I$3,入力!$BV$2:$CN$2,0)),"")</f>
        <v/>
      </c>
      <c r="J516" s="75" t="str">
        <f>IFERROR(INDEX(入力!$BV$3:$CN$1048576,MATCH(ROW(J516)-ROW(J$3),入力!$BB$3:$BB$1048576,0),MATCH(J$3,入力!$BV$2:$CN$2,0)),"")</f>
        <v/>
      </c>
      <c r="K516" s="75" t="str">
        <f>IFERROR(INDEX(入力!$BV$3:$CN$1048576,MATCH(ROW(K516)-ROW(K$3),入力!$BB$3:$BB$1048576,0),MATCH(K$3,入力!$BV$2:$CN$2,0)),"")</f>
        <v/>
      </c>
      <c r="L516" s="75" t="str">
        <f>IFERROR(INDEX(入力!$BV$3:$CN$1048576,MATCH(ROW(L516)-ROW(L$3),入力!$BB$3:$BB$1048576,0),MATCH(L$3,入力!$BV$2:$CN$2,0)),"")</f>
        <v/>
      </c>
      <c r="M516" s="117" t="str">
        <f>IFERROR(IF(履歴検索!$A516="","",INDEX(入力!$BV$3:$CN$1048576,MATCH(ROW(M516)-ROW(M$3),入力!$BB$3:$BB$1048576,0),MATCH(M$3,入力!$BV$2:$CN$2,0))),"")</f>
        <v/>
      </c>
      <c r="N516" s="75" t="str">
        <f>IFERROR(INDEX(入力!$BV$3:$CN$1048576,MATCH(ROW(N516)-ROW(N$3),入力!$BB$3:$BB$1048576,0),MATCH(N$3,入力!$BV$2:$CN$2,0)),"")</f>
        <v/>
      </c>
      <c r="O516" s="294" t="str">
        <f>IFERROR(INDEX(入力!$CJ$3:$CN$1048576,MATCH(ROW(O516)-ROW(O$3),入力!$BB$3:$BB$1048576,0),MATCH(O$3,入力!$CJ$2:$CN$2,0)),"")</f>
        <v/>
      </c>
      <c r="P516" s="294" t="str">
        <f>IFERROR(INDEX(入力!$CJ$3:$CN$1048576,MATCH(ROW(P516)-ROW(P$3),入力!$BB$3:$BB$1048576,0),MATCH(P$3,入力!$CJ$2:$CN$2,0)),"")</f>
        <v/>
      </c>
      <c r="Q516" s="294" t="str">
        <f>IFERROR(INDEX(入力!$BV$3:$CN$1048576,MATCH(ROW(Q516)-ROW(Q$3),入力!$BB$3:$BB$1048576,0),MATCH(Q$3,入力!$BV$2:$CN$2,0)),"")</f>
        <v/>
      </c>
      <c r="R516" s="77" t="str">
        <f>IFERROR(INDEX(入力!$BV$3:$CN$1048576,MATCH(ROW(R516)-ROW(R$3),入力!$BB$3:$BB$1048576,0),MATCH(R$3,入力!$BV$2:$CN$2,0)),"")</f>
        <v/>
      </c>
      <c r="S516" s="77" t="str">
        <f>IFERROR(INDEX(入力!$BV$3:$CN$1048576,MATCH(ROW(S516)-ROW(S$3),入力!$BB$3:$BB$1048576,0),MATCH(S$3,入力!$BV$2:$CN$2,0)),"")</f>
        <v/>
      </c>
      <c r="U516" s="28" t="str">
        <f>IF(Z516="","",COUNT($Z$4:Z516))</f>
        <v/>
      </c>
      <c r="V516" s="73" t="str">
        <f t="shared" si="8"/>
        <v/>
      </c>
      <c r="W516" s="113" t="str">
        <f>IF(OR($B516="",$B516=$B517),"",SUMIF($B$4:$B516,$B516,Q$4:Q516))</f>
        <v/>
      </c>
      <c r="X516" s="113" t="str">
        <f>IF(OR($B516="",$B516=$B517),"",SUMIF($B$4:$B516,$B516,K$4:K516)-Y516)</f>
        <v/>
      </c>
      <c r="Y516" s="113" t="str">
        <f>IF(OR($B516="",$B516=$B517),"",SUMIFS(K$4:K516,B$4:B516,$B516,F$4:F516,$Y$3))</f>
        <v/>
      </c>
      <c r="Z516" s="113" t="str">
        <f>IF(OR($B516="",$B516=$B517),"",SUMIF($B$4:$B516,$B516,S$4:S516))</f>
        <v/>
      </c>
    </row>
    <row r="517" spans="1:26" ht="25.05" customHeight="1" x14ac:dyDescent="0.2">
      <c r="A517" s="133" t="str">
        <f>IF(OR(B517="",AND(B516=B517,D516=D517)),"",MAX($A$4:A516)+1)</f>
        <v/>
      </c>
      <c r="B517" s="73" t="str">
        <f>IFERROR(INDEX(入力!$BV$3:$CN$1048576,MATCH(ROW(B517)-ROW(B$3),入力!$BB$3:$BB$1048576,0),MATCH(B$3,入力!$BV$2:$CN$2,0)),"")</f>
        <v/>
      </c>
      <c r="C517" s="74" t="str">
        <f>IFERROR(INDEX(入力!$BV$3:$CN$1048576,MATCH(ROW(C517)-ROW(C$3),入力!$BB$3:$BB$1048576,0),MATCH(C$3,入力!$BV$2:$CN$2,0)),"")</f>
        <v/>
      </c>
      <c r="D517" s="75" t="str">
        <f>IFERROR(INDEX(入力!$BO$3:$BO$1048576,MATCH(ROW(D517)-ROW(D$3),入力!$BB$3:$BB$1048576,0),0),"")</f>
        <v/>
      </c>
      <c r="E517" s="74" t="str">
        <f>IFERROR(INDEX(入力!$BV$3:$CN$1048576,MATCH(ROW(E517)-ROW(E$3),入力!$BB$3:$BB$1048576,0),MATCH(E$3,入力!$BV$2:$CN$2,0)),"")</f>
        <v/>
      </c>
      <c r="F517" s="74" t="str">
        <f>IFERROR(INDEX(入力!$BV$3:$CN$1048576,MATCH(ROW(F517)-ROW(F$3),入力!$BB$3:$BB$1048576,0),MATCH(F$3,入力!$BV$2:$CN$2,0)),"")</f>
        <v/>
      </c>
      <c r="G517" s="74" t="str">
        <f>IFERROR(INDEX(入力!$BV$3:$CN$1048576,MATCH(ROW(G517)-ROW(G$3),入力!$BB$3:$BB$1048576,0),MATCH(G$3,入力!$BV$2:$CN$2,0)),"")</f>
        <v/>
      </c>
      <c r="H517" s="75" t="str">
        <f>IFERROR(INDEX(入力!$BV$3:$CN$1048576,MATCH(ROW(H517)-ROW(H$3),入力!$BB$3:$BB$1048576,0),MATCH(H$3,入力!$BV$2:$CN$2,0)),"")</f>
        <v/>
      </c>
      <c r="I517" s="76" t="str">
        <f>IFERROR(INDEX(入力!$BV$3:$CN$1048576,MATCH(ROW(I517)-ROW(I$3),入力!$BB$3:$BB$1048576,0),MATCH(I$3,入力!$BV$2:$CN$2,0)),"")</f>
        <v/>
      </c>
      <c r="J517" s="75" t="str">
        <f>IFERROR(INDEX(入力!$BV$3:$CN$1048576,MATCH(ROW(J517)-ROW(J$3),入力!$BB$3:$BB$1048576,0),MATCH(J$3,入力!$BV$2:$CN$2,0)),"")</f>
        <v/>
      </c>
      <c r="K517" s="75" t="str">
        <f>IFERROR(INDEX(入力!$BV$3:$CN$1048576,MATCH(ROW(K517)-ROW(K$3),入力!$BB$3:$BB$1048576,0),MATCH(K$3,入力!$BV$2:$CN$2,0)),"")</f>
        <v/>
      </c>
      <c r="L517" s="75" t="str">
        <f>IFERROR(INDEX(入力!$BV$3:$CN$1048576,MATCH(ROW(L517)-ROW(L$3),入力!$BB$3:$BB$1048576,0),MATCH(L$3,入力!$BV$2:$CN$2,0)),"")</f>
        <v/>
      </c>
      <c r="M517" s="117" t="str">
        <f>IFERROR(IF(履歴検索!$A517="","",INDEX(入力!$BV$3:$CN$1048576,MATCH(ROW(M517)-ROW(M$3),入力!$BB$3:$BB$1048576,0),MATCH(M$3,入力!$BV$2:$CN$2,0))),"")</f>
        <v/>
      </c>
      <c r="N517" s="75" t="str">
        <f>IFERROR(INDEX(入力!$BV$3:$CN$1048576,MATCH(ROW(N517)-ROW(N$3),入力!$BB$3:$BB$1048576,0),MATCH(N$3,入力!$BV$2:$CN$2,0)),"")</f>
        <v/>
      </c>
      <c r="O517" s="294" t="str">
        <f>IFERROR(INDEX(入力!$CJ$3:$CN$1048576,MATCH(ROW(O517)-ROW(O$3),入力!$BB$3:$BB$1048576,0),MATCH(O$3,入力!$CJ$2:$CN$2,0)),"")</f>
        <v/>
      </c>
      <c r="P517" s="294" t="str">
        <f>IFERROR(INDEX(入力!$CJ$3:$CN$1048576,MATCH(ROW(P517)-ROW(P$3),入力!$BB$3:$BB$1048576,0),MATCH(P$3,入力!$CJ$2:$CN$2,0)),"")</f>
        <v/>
      </c>
      <c r="Q517" s="294" t="str">
        <f>IFERROR(INDEX(入力!$BV$3:$CN$1048576,MATCH(ROW(Q517)-ROW(Q$3),入力!$BB$3:$BB$1048576,0),MATCH(Q$3,入力!$BV$2:$CN$2,0)),"")</f>
        <v/>
      </c>
      <c r="R517" s="77" t="str">
        <f>IFERROR(INDEX(入力!$BV$3:$CN$1048576,MATCH(ROW(R517)-ROW(R$3),入力!$BB$3:$BB$1048576,0),MATCH(R$3,入力!$BV$2:$CN$2,0)),"")</f>
        <v/>
      </c>
      <c r="S517" s="77" t="str">
        <f>IFERROR(INDEX(入力!$BV$3:$CN$1048576,MATCH(ROW(S517)-ROW(S$3),入力!$BB$3:$BB$1048576,0),MATCH(S$3,入力!$BV$2:$CN$2,0)),"")</f>
        <v/>
      </c>
      <c r="U517" s="28" t="str">
        <f>IF(Z517="","",COUNT($Z$4:Z517))</f>
        <v/>
      </c>
      <c r="V517" s="73" t="str">
        <f t="shared" si="8"/>
        <v/>
      </c>
      <c r="W517" s="113" t="str">
        <f>IF(OR($B517="",$B517=$B518),"",SUMIF($B$4:$B517,$B517,Q$4:Q517))</f>
        <v/>
      </c>
      <c r="X517" s="113" t="str">
        <f>IF(OR($B517="",$B517=$B518),"",SUMIF($B$4:$B517,$B517,K$4:K517)-Y517)</f>
        <v/>
      </c>
      <c r="Y517" s="113" t="str">
        <f>IF(OR($B517="",$B517=$B518),"",SUMIFS(K$4:K517,B$4:B517,$B517,F$4:F517,$Y$3))</f>
        <v/>
      </c>
      <c r="Z517" s="113" t="str">
        <f>IF(OR($B517="",$B517=$B518),"",SUMIF($B$4:$B517,$B517,S$4:S517))</f>
        <v/>
      </c>
    </row>
    <row r="518" spans="1:26" ht="25.05" customHeight="1" x14ac:dyDescent="0.2">
      <c r="A518" s="133" t="str">
        <f>IF(OR(B518="",AND(B517=B518,D517=D518)),"",MAX($A$4:A517)+1)</f>
        <v/>
      </c>
      <c r="B518" s="73" t="str">
        <f>IFERROR(INDEX(入力!$BV$3:$CN$1048576,MATCH(ROW(B518)-ROW(B$3),入力!$BB$3:$BB$1048576,0),MATCH(B$3,入力!$BV$2:$CN$2,0)),"")</f>
        <v/>
      </c>
      <c r="C518" s="74" t="str">
        <f>IFERROR(INDEX(入力!$BV$3:$CN$1048576,MATCH(ROW(C518)-ROW(C$3),入力!$BB$3:$BB$1048576,0),MATCH(C$3,入力!$BV$2:$CN$2,0)),"")</f>
        <v/>
      </c>
      <c r="D518" s="75" t="str">
        <f>IFERROR(INDEX(入力!$BO$3:$BO$1048576,MATCH(ROW(D518)-ROW(D$3),入力!$BB$3:$BB$1048576,0),0),"")</f>
        <v/>
      </c>
      <c r="E518" s="74" t="str">
        <f>IFERROR(INDEX(入力!$BV$3:$CN$1048576,MATCH(ROW(E518)-ROW(E$3),入力!$BB$3:$BB$1048576,0),MATCH(E$3,入力!$BV$2:$CN$2,0)),"")</f>
        <v/>
      </c>
      <c r="F518" s="74" t="str">
        <f>IFERROR(INDEX(入力!$BV$3:$CN$1048576,MATCH(ROW(F518)-ROW(F$3),入力!$BB$3:$BB$1048576,0),MATCH(F$3,入力!$BV$2:$CN$2,0)),"")</f>
        <v/>
      </c>
      <c r="G518" s="74" t="str">
        <f>IFERROR(INDEX(入力!$BV$3:$CN$1048576,MATCH(ROW(G518)-ROW(G$3),入力!$BB$3:$BB$1048576,0),MATCH(G$3,入力!$BV$2:$CN$2,0)),"")</f>
        <v/>
      </c>
      <c r="H518" s="75" t="str">
        <f>IFERROR(INDEX(入力!$BV$3:$CN$1048576,MATCH(ROW(H518)-ROW(H$3),入力!$BB$3:$BB$1048576,0),MATCH(H$3,入力!$BV$2:$CN$2,0)),"")</f>
        <v/>
      </c>
      <c r="I518" s="76" t="str">
        <f>IFERROR(INDEX(入力!$BV$3:$CN$1048576,MATCH(ROW(I518)-ROW(I$3),入力!$BB$3:$BB$1048576,0),MATCH(I$3,入力!$BV$2:$CN$2,0)),"")</f>
        <v/>
      </c>
      <c r="J518" s="75" t="str">
        <f>IFERROR(INDEX(入力!$BV$3:$CN$1048576,MATCH(ROW(J518)-ROW(J$3),入力!$BB$3:$BB$1048576,0),MATCH(J$3,入力!$BV$2:$CN$2,0)),"")</f>
        <v/>
      </c>
      <c r="K518" s="75" t="str">
        <f>IFERROR(INDEX(入力!$BV$3:$CN$1048576,MATCH(ROW(K518)-ROW(K$3),入力!$BB$3:$BB$1048576,0),MATCH(K$3,入力!$BV$2:$CN$2,0)),"")</f>
        <v/>
      </c>
      <c r="L518" s="75" t="str">
        <f>IFERROR(INDEX(入力!$BV$3:$CN$1048576,MATCH(ROW(L518)-ROW(L$3),入力!$BB$3:$BB$1048576,0),MATCH(L$3,入力!$BV$2:$CN$2,0)),"")</f>
        <v/>
      </c>
      <c r="M518" s="117" t="str">
        <f>IFERROR(IF(履歴検索!$A518="","",INDEX(入力!$BV$3:$CN$1048576,MATCH(ROW(M518)-ROW(M$3),入力!$BB$3:$BB$1048576,0),MATCH(M$3,入力!$BV$2:$CN$2,0))),"")</f>
        <v/>
      </c>
      <c r="N518" s="75" t="str">
        <f>IFERROR(INDEX(入力!$BV$3:$CN$1048576,MATCH(ROW(N518)-ROW(N$3),入力!$BB$3:$BB$1048576,0),MATCH(N$3,入力!$BV$2:$CN$2,0)),"")</f>
        <v/>
      </c>
      <c r="O518" s="294" t="str">
        <f>IFERROR(INDEX(入力!$CJ$3:$CN$1048576,MATCH(ROW(O518)-ROW(O$3),入力!$BB$3:$BB$1048576,0),MATCH(O$3,入力!$CJ$2:$CN$2,0)),"")</f>
        <v/>
      </c>
      <c r="P518" s="294" t="str">
        <f>IFERROR(INDEX(入力!$CJ$3:$CN$1048576,MATCH(ROW(P518)-ROW(P$3),入力!$BB$3:$BB$1048576,0),MATCH(P$3,入力!$CJ$2:$CN$2,0)),"")</f>
        <v/>
      </c>
      <c r="Q518" s="294" t="str">
        <f>IFERROR(INDEX(入力!$BV$3:$CN$1048576,MATCH(ROW(Q518)-ROW(Q$3),入力!$BB$3:$BB$1048576,0),MATCH(Q$3,入力!$BV$2:$CN$2,0)),"")</f>
        <v/>
      </c>
      <c r="R518" s="77" t="str">
        <f>IFERROR(INDEX(入力!$BV$3:$CN$1048576,MATCH(ROW(R518)-ROW(R$3),入力!$BB$3:$BB$1048576,0),MATCH(R$3,入力!$BV$2:$CN$2,0)),"")</f>
        <v/>
      </c>
      <c r="S518" s="77" t="str">
        <f>IFERROR(INDEX(入力!$BV$3:$CN$1048576,MATCH(ROW(S518)-ROW(S$3),入力!$BB$3:$BB$1048576,0),MATCH(S$3,入力!$BV$2:$CN$2,0)),"")</f>
        <v/>
      </c>
      <c r="U518" s="28" t="str">
        <f>IF(Z518="","",COUNT($Z$4:Z518))</f>
        <v/>
      </c>
      <c r="V518" s="73" t="str">
        <f t="shared" si="8"/>
        <v/>
      </c>
      <c r="W518" s="113" t="str">
        <f>IF(OR($B518="",$B518=$B519),"",SUMIF($B$4:$B518,$B518,Q$4:Q518))</f>
        <v/>
      </c>
      <c r="X518" s="113" t="str">
        <f>IF(OR($B518="",$B518=$B519),"",SUMIF($B$4:$B518,$B518,K$4:K518)-Y518)</f>
        <v/>
      </c>
      <c r="Y518" s="113" t="str">
        <f>IF(OR($B518="",$B518=$B519),"",SUMIFS(K$4:K518,B$4:B518,$B518,F$4:F518,$Y$3))</f>
        <v/>
      </c>
      <c r="Z518" s="113" t="str">
        <f>IF(OR($B518="",$B518=$B519),"",SUMIF($B$4:$B518,$B518,S$4:S518))</f>
        <v/>
      </c>
    </row>
    <row r="519" spans="1:26" ht="25.05" customHeight="1" x14ac:dyDescent="0.2">
      <c r="A519" s="133" t="str">
        <f>IF(OR(B519="",AND(B518=B519,D518=D519)),"",MAX($A$4:A518)+1)</f>
        <v/>
      </c>
      <c r="B519" s="73" t="str">
        <f>IFERROR(INDEX(入力!$BV$3:$CN$1048576,MATCH(ROW(B519)-ROW(B$3),入力!$BB$3:$BB$1048576,0),MATCH(B$3,入力!$BV$2:$CN$2,0)),"")</f>
        <v/>
      </c>
      <c r="C519" s="74" t="str">
        <f>IFERROR(INDEX(入力!$BV$3:$CN$1048576,MATCH(ROW(C519)-ROW(C$3),入力!$BB$3:$BB$1048576,0),MATCH(C$3,入力!$BV$2:$CN$2,0)),"")</f>
        <v/>
      </c>
      <c r="D519" s="75" t="str">
        <f>IFERROR(INDEX(入力!$BO$3:$BO$1048576,MATCH(ROW(D519)-ROW(D$3),入力!$BB$3:$BB$1048576,0),0),"")</f>
        <v/>
      </c>
      <c r="E519" s="74" t="str">
        <f>IFERROR(INDEX(入力!$BV$3:$CN$1048576,MATCH(ROW(E519)-ROW(E$3),入力!$BB$3:$BB$1048576,0),MATCH(E$3,入力!$BV$2:$CN$2,0)),"")</f>
        <v/>
      </c>
      <c r="F519" s="74" t="str">
        <f>IFERROR(INDEX(入力!$BV$3:$CN$1048576,MATCH(ROW(F519)-ROW(F$3),入力!$BB$3:$BB$1048576,0),MATCH(F$3,入力!$BV$2:$CN$2,0)),"")</f>
        <v/>
      </c>
      <c r="G519" s="74" t="str">
        <f>IFERROR(INDEX(入力!$BV$3:$CN$1048576,MATCH(ROW(G519)-ROW(G$3),入力!$BB$3:$BB$1048576,0),MATCH(G$3,入力!$BV$2:$CN$2,0)),"")</f>
        <v/>
      </c>
      <c r="H519" s="75" t="str">
        <f>IFERROR(INDEX(入力!$BV$3:$CN$1048576,MATCH(ROW(H519)-ROW(H$3),入力!$BB$3:$BB$1048576,0),MATCH(H$3,入力!$BV$2:$CN$2,0)),"")</f>
        <v/>
      </c>
      <c r="I519" s="76" t="str">
        <f>IFERROR(INDEX(入力!$BV$3:$CN$1048576,MATCH(ROW(I519)-ROW(I$3),入力!$BB$3:$BB$1048576,0),MATCH(I$3,入力!$BV$2:$CN$2,0)),"")</f>
        <v/>
      </c>
      <c r="J519" s="75" t="str">
        <f>IFERROR(INDEX(入力!$BV$3:$CN$1048576,MATCH(ROW(J519)-ROW(J$3),入力!$BB$3:$BB$1048576,0),MATCH(J$3,入力!$BV$2:$CN$2,0)),"")</f>
        <v/>
      </c>
      <c r="K519" s="75" t="str">
        <f>IFERROR(INDEX(入力!$BV$3:$CN$1048576,MATCH(ROW(K519)-ROW(K$3),入力!$BB$3:$BB$1048576,0),MATCH(K$3,入力!$BV$2:$CN$2,0)),"")</f>
        <v/>
      </c>
      <c r="L519" s="75" t="str">
        <f>IFERROR(INDEX(入力!$BV$3:$CN$1048576,MATCH(ROW(L519)-ROW(L$3),入力!$BB$3:$BB$1048576,0),MATCH(L$3,入力!$BV$2:$CN$2,0)),"")</f>
        <v/>
      </c>
      <c r="M519" s="117" t="str">
        <f>IFERROR(IF(履歴検索!$A519="","",INDEX(入力!$BV$3:$CN$1048576,MATCH(ROW(M519)-ROW(M$3),入力!$BB$3:$BB$1048576,0),MATCH(M$3,入力!$BV$2:$CN$2,0))),"")</f>
        <v/>
      </c>
      <c r="N519" s="75" t="str">
        <f>IFERROR(INDEX(入力!$BV$3:$CN$1048576,MATCH(ROW(N519)-ROW(N$3),入力!$BB$3:$BB$1048576,0),MATCH(N$3,入力!$BV$2:$CN$2,0)),"")</f>
        <v/>
      </c>
      <c r="O519" s="294" t="str">
        <f>IFERROR(INDEX(入力!$CJ$3:$CN$1048576,MATCH(ROW(O519)-ROW(O$3),入力!$BB$3:$BB$1048576,0),MATCH(O$3,入力!$CJ$2:$CN$2,0)),"")</f>
        <v/>
      </c>
      <c r="P519" s="294" t="str">
        <f>IFERROR(INDEX(入力!$CJ$3:$CN$1048576,MATCH(ROW(P519)-ROW(P$3),入力!$BB$3:$BB$1048576,0),MATCH(P$3,入力!$CJ$2:$CN$2,0)),"")</f>
        <v/>
      </c>
      <c r="Q519" s="294" t="str">
        <f>IFERROR(INDEX(入力!$BV$3:$CN$1048576,MATCH(ROW(Q519)-ROW(Q$3),入力!$BB$3:$BB$1048576,0),MATCH(Q$3,入力!$BV$2:$CN$2,0)),"")</f>
        <v/>
      </c>
      <c r="R519" s="77" t="str">
        <f>IFERROR(INDEX(入力!$BV$3:$CN$1048576,MATCH(ROW(R519)-ROW(R$3),入力!$BB$3:$BB$1048576,0),MATCH(R$3,入力!$BV$2:$CN$2,0)),"")</f>
        <v/>
      </c>
      <c r="S519" s="77" t="str">
        <f>IFERROR(INDEX(入力!$BV$3:$CN$1048576,MATCH(ROW(S519)-ROW(S$3),入力!$BB$3:$BB$1048576,0),MATCH(S$3,入力!$BV$2:$CN$2,0)),"")</f>
        <v/>
      </c>
      <c r="U519" s="28" t="str">
        <f>IF(Z519="","",COUNT($Z$4:Z519))</f>
        <v/>
      </c>
      <c r="V519" s="73" t="str">
        <f t="shared" si="8"/>
        <v/>
      </c>
      <c r="W519" s="113" t="str">
        <f>IF(OR($B519="",$B519=$B520),"",SUMIF($B$4:$B519,$B519,Q$4:Q519))</f>
        <v/>
      </c>
      <c r="X519" s="113" t="str">
        <f>IF(OR($B519="",$B519=$B520),"",SUMIF($B$4:$B519,$B519,K$4:K519)-Y519)</f>
        <v/>
      </c>
      <c r="Y519" s="113" t="str">
        <f>IF(OR($B519="",$B519=$B520),"",SUMIFS(K$4:K519,B$4:B519,$B519,F$4:F519,$Y$3))</f>
        <v/>
      </c>
      <c r="Z519" s="113" t="str">
        <f>IF(OR($B519="",$B519=$B520),"",SUMIF($B$4:$B519,$B519,S$4:S519))</f>
        <v/>
      </c>
    </row>
    <row r="520" spans="1:26" ht="25.05" customHeight="1" x14ac:dyDescent="0.2">
      <c r="A520" s="133" t="str">
        <f>IF(OR(B520="",AND(B519=B520,D519=D520)),"",MAX($A$4:A519)+1)</f>
        <v/>
      </c>
      <c r="B520" s="73" t="str">
        <f>IFERROR(INDEX(入力!$BV$3:$CN$1048576,MATCH(ROW(B520)-ROW(B$3),入力!$BB$3:$BB$1048576,0),MATCH(B$3,入力!$BV$2:$CN$2,0)),"")</f>
        <v/>
      </c>
      <c r="C520" s="74" t="str">
        <f>IFERROR(INDEX(入力!$BV$3:$CN$1048576,MATCH(ROW(C520)-ROW(C$3),入力!$BB$3:$BB$1048576,0),MATCH(C$3,入力!$BV$2:$CN$2,0)),"")</f>
        <v/>
      </c>
      <c r="D520" s="75" t="str">
        <f>IFERROR(INDEX(入力!$BO$3:$BO$1048576,MATCH(ROW(D520)-ROW(D$3),入力!$BB$3:$BB$1048576,0),0),"")</f>
        <v/>
      </c>
      <c r="E520" s="74" t="str">
        <f>IFERROR(INDEX(入力!$BV$3:$CN$1048576,MATCH(ROW(E520)-ROW(E$3),入力!$BB$3:$BB$1048576,0),MATCH(E$3,入力!$BV$2:$CN$2,0)),"")</f>
        <v/>
      </c>
      <c r="F520" s="74" t="str">
        <f>IFERROR(INDEX(入力!$BV$3:$CN$1048576,MATCH(ROW(F520)-ROW(F$3),入力!$BB$3:$BB$1048576,0),MATCH(F$3,入力!$BV$2:$CN$2,0)),"")</f>
        <v/>
      </c>
      <c r="G520" s="74" t="str">
        <f>IFERROR(INDEX(入力!$BV$3:$CN$1048576,MATCH(ROW(G520)-ROW(G$3),入力!$BB$3:$BB$1048576,0),MATCH(G$3,入力!$BV$2:$CN$2,0)),"")</f>
        <v/>
      </c>
      <c r="H520" s="75" t="str">
        <f>IFERROR(INDEX(入力!$BV$3:$CN$1048576,MATCH(ROW(H520)-ROW(H$3),入力!$BB$3:$BB$1048576,0),MATCH(H$3,入力!$BV$2:$CN$2,0)),"")</f>
        <v/>
      </c>
      <c r="I520" s="76" t="str">
        <f>IFERROR(INDEX(入力!$BV$3:$CN$1048576,MATCH(ROW(I520)-ROW(I$3),入力!$BB$3:$BB$1048576,0),MATCH(I$3,入力!$BV$2:$CN$2,0)),"")</f>
        <v/>
      </c>
      <c r="J520" s="75" t="str">
        <f>IFERROR(INDEX(入力!$BV$3:$CN$1048576,MATCH(ROW(J520)-ROW(J$3),入力!$BB$3:$BB$1048576,0),MATCH(J$3,入力!$BV$2:$CN$2,0)),"")</f>
        <v/>
      </c>
      <c r="K520" s="75" t="str">
        <f>IFERROR(INDEX(入力!$BV$3:$CN$1048576,MATCH(ROW(K520)-ROW(K$3),入力!$BB$3:$BB$1048576,0),MATCH(K$3,入力!$BV$2:$CN$2,0)),"")</f>
        <v/>
      </c>
      <c r="L520" s="75" t="str">
        <f>IFERROR(INDEX(入力!$BV$3:$CN$1048576,MATCH(ROW(L520)-ROW(L$3),入力!$BB$3:$BB$1048576,0),MATCH(L$3,入力!$BV$2:$CN$2,0)),"")</f>
        <v/>
      </c>
      <c r="M520" s="117" t="str">
        <f>IFERROR(IF(履歴検索!$A520="","",INDEX(入力!$BV$3:$CN$1048576,MATCH(ROW(M520)-ROW(M$3),入力!$BB$3:$BB$1048576,0),MATCH(M$3,入力!$BV$2:$CN$2,0))),"")</f>
        <v/>
      </c>
      <c r="N520" s="75" t="str">
        <f>IFERROR(INDEX(入力!$BV$3:$CN$1048576,MATCH(ROW(N520)-ROW(N$3),入力!$BB$3:$BB$1048576,0),MATCH(N$3,入力!$BV$2:$CN$2,0)),"")</f>
        <v/>
      </c>
      <c r="O520" s="294" t="str">
        <f>IFERROR(INDEX(入力!$CJ$3:$CN$1048576,MATCH(ROW(O520)-ROW(O$3),入力!$BB$3:$BB$1048576,0),MATCH(O$3,入力!$CJ$2:$CN$2,0)),"")</f>
        <v/>
      </c>
      <c r="P520" s="294" t="str">
        <f>IFERROR(INDEX(入力!$CJ$3:$CN$1048576,MATCH(ROW(P520)-ROW(P$3),入力!$BB$3:$BB$1048576,0),MATCH(P$3,入力!$CJ$2:$CN$2,0)),"")</f>
        <v/>
      </c>
      <c r="Q520" s="294" t="str">
        <f>IFERROR(INDEX(入力!$BV$3:$CN$1048576,MATCH(ROW(Q520)-ROW(Q$3),入力!$BB$3:$BB$1048576,0),MATCH(Q$3,入力!$BV$2:$CN$2,0)),"")</f>
        <v/>
      </c>
      <c r="R520" s="77" t="str">
        <f>IFERROR(INDEX(入力!$BV$3:$CN$1048576,MATCH(ROW(R520)-ROW(R$3),入力!$BB$3:$BB$1048576,0),MATCH(R$3,入力!$BV$2:$CN$2,0)),"")</f>
        <v/>
      </c>
      <c r="S520" s="77" t="str">
        <f>IFERROR(INDEX(入力!$BV$3:$CN$1048576,MATCH(ROW(S520)-ROW(S$3),入力!$BB$3:$BB$1048576,0),MATCH(S$3,入力!$BV$2:$CN$2,0)),"")</f>
        <v/>
      </c>
      <c r="U520" s="28" t="str">
        <f>IF(Z520="","",COUNT($Z$4:Z520))</f>
        <v/>
      </c>
      <c r="V520" s="73" t="str">
        <f t="shared" si="8"/>
        <v/>
      </c>
      <c r="W520" s="113" t="str">
        <f>IF(OR($B520="",$B520=$B521),"",SUMIF($B$4:$B520,$B520,Q$4:Q520))</f>
        <v/>
      </c>
      <c r="X520" s="113" t="str">
        <f>IF(OR($B520="",$B520=$B521),"",SUMIF($B$4:$B520,$B520,K$4:K520)-Y520)</f>
        <v/>
      </c>
      <c r="Y520" s="113" t="str">
        <f>IF(OR($B520="",$B520=$B521),"",SUMIFS(K$4:K520,B$4:B520,$B520,F$4:F520,$Y$3))</f>
        <v/>
      </c>
      <c r="Z520" s="113" t="str">
        <f>IF(OR($B520="",$B520=$B521),"",SUMIF($B$4:$B520,$B520,S$4:S520))</f>
        <v/>
      </c>
    </row>
    <row r="521" spans="1:26" ht="25.05" customHeight="1" x14ac:dyDescent="0.2">
      <c r="A521" s="133" t="str">
        <f>IF(OR(B521="",AND(B520=B521,D520=D521)),"",MAX($A$4:A520)+1)</f>
        <v/>
      </c>
      <c r="B521" s="73" t="str">
        <f>IFERROR(INDEX(入力!$BV$3:$CN$1048576,MATCH(ROW(B521)-ROW(B$3),入力!$BB$3:$BB$1048576,0),MATCH(B$3,入力!$BV$2:$CN$2,0)),"")</f>
        <v/>
      </c>
      <c r="C521" s="74" t="str">
        <f>IFERROR(INDEX(入力!$BV$3:$CN$1048576,MATCH(ROW(C521)-ROW(C$3),入力!$BB$3:$BB$1048576,0),MATCH(C$3,入力!$BV$2:$CN$2,0)),"")</f>
        <v/>
      </c>
      <c r="D521" s="75" t="str">
        <f>IFERROR(INDEX(入力!$BO$3:$BO$1048576,MATCH(ROW(D521)-ROW(D$3),入力!$BB$3:$BB$1048576,0),0),"")</f>
        <v/>
      </c>
      <c r="E521" s="74" t="str">
        <f>IFERROR(INDEX(入力!$BV$3:$CN$1048576,MATCH(ROW(E521)-ROW(E$3),入力!$BB$3:$BB$1048576,0),MATCH(E$3,入力!$BV$2:$CN$2,0)),"")</f>
        <v/>
      </c>
      <c r="F521" s="74" t="str">
        <f>IFERROR(INDEX(入力!$BV$3:$CN$1048576,MATCH(ROW(F521)-ROW(F$3),入力!$BB$3:$BB$1048576,0),MATCH(F$3,入力!$BV$2:$CN$2,0)),"")</f>
        <v/>
      </c>
      <c r="G521" s="74" t="str">
        <f>IFERROR(INDEX(入力!$BV$3:$CN$1048576,MATCH(ROW(G521)-ROW(G$3),入力!$BB$3:$BB$1048576,0),MATCH(G$3,入力!$BV$2:$CN$2,0)),"")</f>
        <v/>
      </c>
      <c r="H521" s="75" t="str">
        <f>IFERROR(INDEX(入力!$BV$3:$CN$1048576,MATCH(ROW(H521)-ROW(H$3),入力!$BB$3:$BB$1048576,0),MATCH(H$3,入力!$BV$2:$CN$2,0)),"")</f>
        <v/>
      </c>
      <c r="I521" s="76" t="str">
        <f>IFERROR(INDEX(入力!$BV$3:$CN$1048576,MATCH(ROW(I521)-ROW(I$3),入力!$BB$3:$BB$1048576,0),MATCH(I$3,入力!$BV$2:$CN$2,0)),"")</f>
        <v/>
      </c>
      <c r="J521" s="75" t="str">
        <f>IFERROR(INDEX(入力!$BV$3:$CN$1048576,MATCH(ROW(J521)-ROW(J$3),入力!$BB$3:$BB$1048576,0),MATCH(J$3,入力!$BV$2:$CN$2,0)),"")</f>
        <v/>
      </c>
      <c r="K521" s="75" t="str">
        <f>IFERROR(INDEX(入力!$BV$3:$CN$1048576,MATCH(ROW(K521)-ROW(K$3),入力!$BB$3:$BB$1048576,0),MATCH(K$3,入力!$BV$2:$CN$2,0)),"")</f>
        <v/>
      </c>
      <c r="L521" s="75" t="str">
        <f>IFERROR(INDEX(入力!$BV$3:$CN$1048576,MATCH(ROW(L521)-ROW(L$3),入力!$BB$3:$BB$1048576,0),MATCH(L$3,入力!$BV$2:$CN$2,0)),"")</f>
        <v/>
      </c>
      <c r="M521" s="117" t="str">
        <f>IFERROR(IF(履歴検索!$A521="","",INDEX(入力!$BV$3:$CN$1048576,MATCH(ROW(M521)-ROW(M$3),入力!$BB$3:$BB$1048576,0),MATCH(M$3,入力!$BV$2:$CN$2,0))),"")</f>
        <v/>
      </c>
      <c r="N521" s="75" t="str">
        <f>IFERROR(INDEX(入力!$BV$3:$CN$1048576,MATCH(ROW(N521)-ROW(N$3),入力!$BB$3:$BB$1048576,0),MATCH(N$3,入力!$BV$2:$CN$2,0)),"")</f>
        <v/>
      </c>
      <c r="O521" s="294" t="str">
        <f>IFERROR(INDEX(入力!$CJ$3:$CN$1048576,MATCH(ROW(O521)-ROW(O$3),入力!$BB$3:$BB$1048576,0),MATCH(O$3,入力!$CJ$2:$CN$2,0)),"")</f>
        <v/>
      </c>
      <c r="P521" s="294" t="str">
        <f>IFERROR(INDEX(入力!$CJ$3:$CN$1048576,MATCH(ROW(P521)-ROW(P$3),入力!$BB$3:$BB$1048576,0),MATCH(P$3,入力!$CJ$2:$CN$2,0)),"")</f>
        <v/>
      </c>
      <c r="Q521" s="294" t="str">
        <f>IFERROR(INDEX(入力!$BV$3:$CN$1048576,MATCH(ROW(Q521)-ROW(Q$3),入力!$BB$3:$BB$1048576,0),MATCH(Q$3,入力!$BV$2:$CN$2,0)),"")</f>
        <v/>
      </c>
      <c r="R521" s="77" t="str">
        <f>IFERROR(INDEX(入力!$BV$3:$CN$1048576,MATCH(ROW(R521)-ROW(R$3),入力!$BB$3:$BB$1048576,0),MATCH(R$3,入力!$BV$2:$CN$2,0)),"")</f>
        <v/>
      </c>
      <c r="S521" s="77" t="str">
        <f>IFERROR(INDEX(入力!$BV$3:$CN$1048576,MATCH(ROW(S521)-ROW(S$3),入力!$BB$3:$BB$1048576,0),MATCH(S$3,入力!$BV$2:$CN$2,0)),"")</f>
        <v/>
      </c>
      <c r="U521" s="28" t="str">
        <f>IF(Z521="","",COUNT($Z$4:Z521))</f>
        <v/>
      </c>
      <c r="V521" s="73" t="str">
        <f t="shared" si="8"/>
        <v/>
      </c>
      <c r="W521" s="113" t="str">
        <f>IF(OR($B521="",$B521=$B522),"",SUMIF($B$4:$B521,$B521,Q$4:Q521))</f>
        <v/>
      </c>
      <c r="X521" s="113" t="str">
        <f>IF(OR($B521="",$B521=$B522),"",SUMIF($B$4:$B521,$B521,K$4:K521)-Y521)</f>
        <v/>
      </c>
      <c r="Y521" s="113" t="str">
        <f>IF(OR($B521="",$B521=$B522),"",SUMIFS(K$4:K521,B$4:B521,$B521,F$4:F521,$Y$3))</f>
        <v/>
      </c>
      <c r="Z521" s="113" t="str">
        <f>IF(OR($B521="",$B521=$B522),"",SUMIF($B$4:$B521,$B521,S$4:S521))</f>
        <v/>
      </c>
    </row>
    <row r="522" spans="1:26" ht="25.05" customHeight="1" x14ac:dyDescent="0.2">
      <c r="A522" s="133" t="str">
        <f>IF(OR(B522="",AND(B521=B522,D521=D522)),"",MAX($A$4:A521)+1)</f>
        <v/>
      </c>
      <c r="B522" s="73" t="str">
        <f>IFERROR(INDEX(入力!$BV$3:$CN$1048576,MATCH(ROW(B522)-ROW(B$3),入力!$BB$3:$BB$1048576,0),MATCH(B$3,入力!$BV$2:$CN$2,0)),"")</f>
        <v/>
      </c>
      <c r="C522" s="74" t="str">
        <f>IFERROR(INDEX(入力!$BV$3:$CN$1048576,MATCH(ROW(C522)-ROW(C$3),入力!$BB$3:$BB$1048576,0),MATCH(C$3,入力!$BV$2:$CN$2,0)),"")</f>
        <v/>
      </c>
      <c r="D522" s="75" t="str">
        <f>IFERROR(INDEX(入力!$BO$3:$BO$1048576,MATCH(ROW(D522)-ROW(D$3),入力!$BB$3:$BB$1048576,0),0),"")</f>
        <v/>
      </c>
      <c r="E522" s="74" t="str">
        <f>IFERROR(INDEX(入力!$BV$3:$CN$1048576,MATCH(ROW(E522)-ROW(E$3),入力!$BB$3:$BB$1048576,0),MATCH(E$3,入力!$BV$2:$CN$2,0)),"")</f>
        <v/>
      </c>
      <c r="F522" s="74" t="str">
        <f>IFERROR(INDEX(入力!$BV$3:$CN$1048576,MATCH(ROW(F522)-ROW(F$3),入力!$BB$3:$BB$1048576,0),MATCH(F$3,入力!$BV$2:$CN$2,0)),"")</f>
        <v/>
      </c>
      <c r="G522" s="74" t="str">
        <f>IFERROR(INDEX(入力!$BV$3:$CN$1048576,MATCH(ROW(G522)-ROW(G$3),入力!$BB$3:$BB$1048576,0),MATCH(G$3,入力!$BV$2:$CN$2,0)),"")</f>
        <v/>
      </c>
      <c r="H522" s="75" t="str">
        <f>IFERROR(INDEX(入力!$BV$3:$CN$1048576,MATCH(ROW(H522)-ROW(H$3),入力!$BB$3:$BB$1048576,0),MATCH(H$3,入力!$BV$2:$CN$2,0)),"")</f>
        <v/>
      </c>
      <c r="I522" s="76" t="str">
        <f>IFERROR(INDEX(入力!$BV$3:$CN$1048576,MATCH(ROW(I522)-ROW(I$3),入力!$BB$3:$BB$1048576,0),MATCH(I$3,入力!$BV$2:$CN$2,0)),"")</f>
        <v/>
      </c>
      <c r="J522" s="75" t="str">
        <f>IFERROR(INDEX(入力!$BV$3:$CN$1048576,MATCH(ROW(J522)-ROW(J$3),入力!$BB$3:$BB$1048576,0),MATCH(J$3,入力!$BV$2:$CN$2,0)),"")</f>
        <v/>
      </c>
      <c r="K522" s="75" t="str">
        <f>IFERROR(INDEX(入力!$BV$3:$CN$1048576,MATCH(ROW(K522)-ROW(K$3),入力!$BB$3:$BB$1048576,0),MATCH(K$3,入力!$BV$2:$CN$2,0)),"")</f>
        <v/>
      </c>
      <c r="L522" s="75" t="str">
        <f>IFERROR(INDEX(入力!$BV$3:$CN$1048576,MATCH(ROW(L522)-ROW(L$3),入力!$BB$3:$BB$1048576,0),MATCH(L$3,入力!$BV$2:$CN$2,0)),"")</f>
        <v/>
      </c>
      <c r="M522" s="117" t="str">
        <f>IFERROR(IF(履歴検索!$A522="","",INDEX(入力!$BV$3:$CN$1048576,MATCH(ROW(M522)-ROW(M$3),入力!$BB$3:$BB$1048576,0),MATCH(M$3,入力!$BV$2:$CN$2,0))),"")</f>
        <v/>
      </c>
      <c r="N522" s="75" t="str">
        <f>IFERROR(INDEX(入力!$BV$3:$CN$1048576,MATCH(ROW(N522)-ROW(N$3),入力!$BB$3:$BB$1048576,0),MATCH(N$3,入力!$BV$2:$CN$2,0)),"")</f>
        <v/>
      </c>
      <c r="O522" s="294" t="str">
        <f>IFERROR(INDEX(入力!$CJ$3:$CN$1048576,MATCH(ROW(O522)-ROW(O$3),入力!$BB$3:$BB$1048576,0),MATCH(O$3,入力!$CJ$2:$CN$2,0)),"")</f>
        <v/>
      </c>
      <c r="P522" s="294" t="str">
        <f>IFERROR(INDEX(入力!$CJ$3:$CN$1048576,MATCH(ROW(P522)-ROW(P$3),入力!$BB$3:$BB$1048576,0),MATCH(P$3,入力!$CJ$2:$CN$2,0)),"")</f>
        <v/>
      </c>
      <c r="Q522" s="294" t="str">
        <f>IFERROR(INDEX(入力!$BV$3:$CN$1048576,MATCH(ROW(Q522)-ROW(Q$3),入力!$BB$3:$BB$1048576,0),MATCH(Q$3,入力!$BV$2:$CN$2,0)),"")</f>
        <v/>
      </c>
      <c r="R522" s="77" t="str">
        <f>IFERROR(INDEX(入力!$BV$3:$CN$1048576,MATCH(ROW(R522)-ROW(R$3),入力!$BB$3:$BB$1048576,0),MATCH(R$3,入力!$BV$2:$CN$2,0)),"")</f>
        <v/>
      </c>
      <c r="S522" s="77" t="str">
        <f>IFERROR(INDEX(入力!$BV$3:$CN$1048576,MATCH(ROW(S522)-ROW(S$3),入力!$BB$3:$BB$1048576,0),MATCH(S$3,入力!$BV$2:$CN$2,0)),"")</f>
        <v/>
      </c>
      <c r="U522" s="28" t="str">
        <f>IF(Z522="","",COUNT($Z$4:Z522))</f>
        <v/>
      </c>
      <c r="V522" s="73" t="str">
        <f t="shared" si="8"/>
        <v/>
      </c>
      <c r="W522" s="113" t="str">
        <f>IF(OR($B522="",$B522=$B523),"",SUMIF($B$4:$B522,$B522,Q$4:Q522))</f>
        <v/>
      </c>
      <c r="X522" s="113" t="str">
        <f>IF(OR($B522="",$B522=$B523),"",SUMIF($B$4:$B522,$B522,K$4:K522)-Y522)</f>
        <v/>
      </c>
      <c r="Y522" s="113" t="str">
        <f>IF(OR($B522="",$B522=$B523),"",SUMIFS(K$4:K522,B$4:B522,$B522,F$4:F522,$Y$3))</f>
        <v/>
      </c>
      <c r="Z522" s="113" t="str">
        <f>IF(OR($B522="",$B522=$B523),"",SUMIF($B$4:$B522,$B522,S$4:S522))</f>
        <v/>
      </c>
    </row>
    <row r="523" spans="1:26" ht="25.05" customHeight="1" x14ac:dyDescent="0.2">
      <c r="A523" s="133" t="str">
        <f>IF(OR(B523="",AND(B522=B523,D522=D523)),"",MAX($A$4:A522)+1)</f>
        <v/>
      </c>
      <c r="B523" s="73" t="str">
        <f>IFERROR(INDEX(入力!$BV$3:$CN$1048576,MATCH(ROW(B523)-ROW(B$3),入力!$BB$3:$BB$1048576,0),MATCH(B$3,入力!$BV$2:$CN$2,0)),"")</f>
        <v/>
      </c>
      <c r="C523" s="74" t="str">
        <f>IFERROR(INDEX(入力!$BV$3:$CN$1048576,MATCH(ROW(C523)-ROW(C$3),入力!$BB$3:$BB$1048576,0),MATCH(C$3,入力!$BV$2:$CN$2,0)),"")</f>
        <v/>
      </c>
      <c r="D523" s="75" t="str">
        <f>IFERROR(INDEX(入力!$BO$3:$BO$1048576,MATCH(ROW(D523)-ROW(D$3),入力!$BB$3:$BB$1048576,0),0),"")</f>
        <v/>
      </c>
      <c r="E523" s="74" t="str">
        <f>IFERROR(INDEX(入力!$BV$3:$CN$1048576,MATCH(ROW(E523)-ROW(E$3),入力!$BB$3:$BB$1048576,0),MATCH(E$3,入力!$BV$2:$CN$2,0)),"")</f>
        <v/>
      </c>
      <c r="F523" s="74" t="str">
        <f>IFERROR(INDEX(入力!$BV$3:$CN$1048576,MATCH(ROW(F523)-ROW(F$3),入力!$BB$3:$BB$1048576,0),MATCH(F$3,入力!$BV$2:$CN$2,0)),"")</f>
        <v/>
      </c>
      <c r="G523" s="74" t="str">
        <f>IFERROR(INDEX(入力!$BV$3:$CN$1048576,MATCH(ROW(G523)-ROW(G$3),入力!$BB$3:$BB$1048576,0),MATCH(G$3,入力!$BV$2:$CN$2,0)),"")</f>
        <v/>
      </c>
      <c r="H523" s="75" t="str">
        <f>IFERROR(INDEX(入力!$BV$3:$CN$1048576,MATCH(ROW(H523)-ROW(H$3),入力!$BB$3:$BB$1048576,0),MATCH(H$3,入力!$BV$2:$CN$2,0)),"")</f>
        <v/>
      </c>
      <c r="I523" s="76" t="str">
        <f>IFERROR(INDEX(入力!$BV$3:$CN$1048576,MATCH(ROW(I523)-ROW(I$3),入力!$BB$3:$BB$1048576,0),MATCH(I$3,入力!$BV$2:$CN$2,0)),"")</f>
        <v/>
      </c>
      <c r="J523" s="75" t="str">
        <f>IFERROR(INDEX(入力!$BV$3:$CN$1048576,MATCH(ROW(J523)-ROW(J$3),入力!$BB$3:$BB$1048576,0),MATCH(J$3,入力!$BV$2:$CN$2,0)),"")</f>
        <v/>
      </c>
      <c r="K523" s="75" t="str">
        <f>IFERROR(INDEX(入力!$BV$3:$CN$1048576,MATCH(ROW(K523)-ROW(K$3),入力!$BB$3:$BB$1048576,0),MATCH(K$3,入力!$BV$2:$CN$2,0)),"")</f>
        <v/>
      </c>
      <c r="L523" s="75" t="str">
        <f>IFERROR(INDEX(入力!$BV$3:$CN$1048576,MATCH(ROW(L523)-ROW(L$3),入力!$BB$3:$BB$1048576,0),MATCH(L$3,入力!$BV$2:$CN$2,0)),"")</f>
        <v/>
      </c>
      <c r="M523" s="117" t="str">
        <f>IFERROR(IF(履歴検索!$A523="","",INDEX(入力!$BV$3:$CN$1048576,MATCH(ROW(M523)-ROW(M$3),入力!$BB$3:$BB$1048576,0),MATCH(M$3,入力!$BV$2:$CN$2,0))),"")</f>
        <v/>
      </c>
      <c r="N523" s="75" t="str">
        <f>IFERROR(INDEX(入力!$BV$3:$CN$1048576,MATCH(ROW(N523)-ROW(N$3),入力!$BB$3:$BB$1048576,0),MATCH(N$3,入力!$BV$2:$CN$2,0)),"")</f>
        <v/>
      </c>
      <c r="O523" s="294" t="str">
        <f>IFERROR(INDEX(入力!$CJ$3:$CN$1048576,MATCH(ROW(O523)-ROW(O$3),入力!$BB$3:$BB$1048576,0),MATCH(O$3,入力!$CJ$2:$CN$2,0)),"")</f>
        <v/>
      </c>
      <c r="P523" s="294" t="str">
        <f>IFERROR(INDEX(入力!$CJ$3:$CN$1048576,MATCH(ROW(P523)-ROW(P$3),入力!$BB$3:$BB$1048576,0),MATCH(P$3,入力!$CJ$2:$CN$2,0)),"")</f>
        <v/>
      </c>
      <c r="Q523" s="294" t="str">
        <f>IFERROR(INDEX(入力!$BV$3:$CN$1048576,MATCH(ROW(Q523)-ROW(Q$3),入力!$BB$3:$BB$1048576,0),MATCH(Q$3,入力!$BV$2:$CN$2,0)),"")</f>
        <v/>
      </c>
      <c r="R523" s="77" t="str">
        <f>IFERROR(INDEX(入力!$BV$3:$CN$1048576,MATCH(ROW(R523)-ROW(R$3),入力!$BB$3:$BB$1048576,0),MATCH(R$3,入力!$BV$2:$CN$2,0)),"")</f>
        <v/>
      </c>
      <c r="S523" s="77" t="str">
        <f>IFERROR(INDEX(入力!$BV$3:$CN$1048576,MATCH(ROW(S523)-ROW(S$3),入力!$BB$3:$BB$1048576,0),MATCH(S$3,入力!$BV$2:$CN$2,0)),"")</f>
        <v/>
      </c>
      <c r="U523" s="28" t="str">
        <f>IF(Z523="","",COUNT($Z$4:Z523))</f>
        <v/>
      </c>
      <c r="V523" s="73" t="str">
        <f t="shared" si="8"/>
        <v/>
      </c>
      <c r="W523" s="113" t="str">
        <f>IF(OR($B523="",$B523=$B524),"",SUMIF($B$4:$B523,$B523,Q$4:Q523))</f>
        <v/>
      </c>
      <c r="X523" s="113" t="str">
        <f>IF(OR($B523="",$B523=$B524),"",SUMIF($B$4:$B523,$B523,K$4:K523)-Y523)</f>
        <v/>
      </c>
      <c r="Y523" s="113" t="str">
        <f>IF(OR($B523="",$B523=$B524),"",SUMIFS(K$4:K523,B$4:B523,$B523,F$4:F523,$Y$3))</f>
        <v/>
      </c>
      <c r="Z523" s="113" t="str">
        <f>IF(OR($B523="",$B523=$B524),"",SUMIF($B$4:$B523,$B523,S$4:S523))</f>
        <v/>
      </c>
    </row>
    <row r="524" spans="1:26" ht="25.05" customHeight="1" x14ac:dyDescent="0.2">
      <c r="A524" s="133" t="str">
        <f>IF(OR(B524="",AND(B523=B524,D523=D524)),"",MAX($A$4:A523)+1)</f>
        <v/>
      </c>
      <c r="B524" s="73" t="str">
        <f>IFERROR(INDEX(入力!$BV$3:$CN$1048576,MATCH(ROW(B524)-ROW(B$3),入力!$BB$3:$BB$1048576,0),MATCH(B$3,入力!$BV$2:$CN$2,0)),"")</f>
        <v/>
      </c>
      <c r="C524" s="74" t="str">
        <f>IFERROR(INDEX(入力!$BV$3:$CN$1048576,MATCH(ROW(C524)-ROW(C$3),入力!$BB$3:$BB$1048576,0),MATCH(C$3,入力!$BV$2:$CN$2,0)),"")</f>
        <v/>
      </c>
      <c r="D524" s="75" t="str">
        <f>IFERROR(INDEX(入力!$BO$3:$BO$1048576,MATCH(ROW(D524)-ROW(D$3),入力!$BB$3:$BB$1048576,0),0),"")</f>
        <v/>
      </c>
      <c r="E524" s="74" t="str">
        <f>IFERROR(INDEX(入力!$BV$3:$CN$1048576,MATCH(ROW(E524)-ROW(E$3),入力!$BB$3:$BB$1048576,0),MATCH(E$3,入力!$BV$2:$CN$2,0)),"")</f>
        <v/>
      </c>
      <c r="F524" s="74" t="str">
        <f>IFERROR(INDEX(入力!$BV$3:$CN$1048576,MATCH(ROW(F524)-ROW(F$3),入力!$BB$3:$BB$1048576,0),MATCH(F$3,入力!$BV$2:$CN$2,0)),"")</f>
        <v/>
      </c>
      <c r="G524" s="74" t="str">
        <f>IFERROR(INDEX(入力!$BV$3:$CN$1048576,MATCH(ROW(G524)-ROW(G$3),入力!$BB$3:$BB$1048576,0),MATCH(G$3,入力!$BV$2:$CN$2,0)),"")</f>
        <v/>
      </c>
      <c r="H524" s="75" t="str">
        <f>IFERROR(INDEX(入力!$BV$3:$CN$1048576,MATCH(ROW(H524)-ROW(H$3),入力!$BB$3:$BB$1048576,0),MATCH(H$3,入力!$BV$2:$CN$2,0)),"")</f>
        <v/>
      </c>
      <c r="I524" s="76" t="str">
        <f>IFERROR(INDEX(入力!$BV$3:$CN$1048576,MATCH(ROW(I524)-ROW(I$3),入力!$BB$3:$BB$1048576,0),MATCH(I$3,入力!$BV$2:$CN$2,0)),"")</f>
        <v/>
      </c>
      <c r="J524" s="75" t="str">
        <f>IFERROR(INDEX(入力!$BV$3:$CN$1048576,MATCH(ROW(J524)-ROW(J$3),入力!$BB$3:$BB$1048576,0),MATCH(J$3,入力!$BV$2:$CN$2,0)),"")</f>
        <v/>
      </c>
      <c r="K524" s="75" t="str">
        <f>IFERROR(INDEX(入力!$BV$3:$CN$1048576,MATCH(ROW(K524)-ROW(K$3),入力!$BB$3:$BB$1048576,0),MATCH(K$3,入力!$BV$2:$CN$2,0)),"")</f>
        <v/>
      </c>
      <c r="L524" s="75" t="str">
        <f>IFERROR(INDEX(入力!$BV$3:$CN$1048576,MATCH(ROW(L524)-ROW(L$3),入力!$BB$3:$BB$1048576,0),MATCH(L$3,入力!$BV$2:$CN$2,0)),"")</f>
        <v/>
      </c>
      <c r="M524" s="117" t="str">
        <f>IFERROR(IF(履歴検索!$A524="","",INDEX(入力!$BV$3:$CN$1048576,MATCH(ROW(M524)-ROW(M$3),入力!$BB$3:$BB$1048576,0),MATCH(M$3,入力!$BV$2:$CN$2,0))),"")</f>
        <v/>
      </c>
      <c r="N524" s="75" t="str">
        <f>IFERROR(INDEX(入力!$BV$3:$CN$1048576,MATCH(ROW(N524)-ROW(N$3),入力!$BB$3:$BB$1048576,0),MATCH(N$3,入力!$BV$2:$CN$2,0)),"")</f>
        <v/>
      </c>
      <c r="O524" s="294" t="str">
        <f>IFERROR(INDEX(入力!$CJ$3:$CN$1048576,MATCH(ROW(O524)-ROW(O$3),入力!$BB$3:$BB$1048576,0),MATCH(O$3,入力!$CJ$2:$CN$2,0)),"")</f>
        <v/>
      </c>
      <c r="P524" s="294" t="str">
        <f>IFERROR(INDEX(入力!$CJ$3:$CN$1048576,MATCH(ROW(P524)-ROW(P$3),入力!$BB$3:$BB$1048576,0),MATCH(P$3,入力!$CJ$2:$CN$2,0)),"")</f>
        <v/>
      </c>
      <c r="Q524" s="294" t="str">
        <f>IFERROR(INDEX(入力!$BV$3:$CN$1048576,MATCH(ROW(Q524)-ROW(Q$3),入力!$BB$3:$BB$1048576,0),MATCH(Q$3,入力!$BV$2:$CN$2,0)),"")</f>
        <v/>
      </c>
      <c r="R524" s="77" t="str">
        <f>IFERROR(INDEX(入力!$BV$3:$CN$1048576,MATCH(ROW(R524)-ROW(R$3),入力!$BB$3:$BB$1048576,0),MATCH(R$3,入力!$BV$2:$CN$2,0)),"")</f>
        <v/>
      </c>
      <c r="S524" s="77" t="str">
        <f>IFERROR(INDEX(入力!$BV$3:$CN$1048576,MATCH(ROW(S524)-ROW(S$3),入力!$BB$3:$BB$1048576,0),MATCH(S$3,入力!$BV$2:$CN$2,0)),"")</f>
        <v/>
      </c>
      <c r="U524" s="28" t="str">
        <f>IF(Z524="","",COUNT($Z$4:Z524))</f>
        <v/>
      </c>
      <c r="V524" s="73" t="str">
        <f t="shared" si="8"/>
        <v/>
      </c>
      <c r="W524" s="113" t="str">
        <f>IF(OR($B524="",$B524=$B525),"",SUMIF($B$4:$B524,$B524,Q$4:Q524))</f>
        <v/>
      </c>
      <c r="X524" s="113" t="str">
        <f>IF(OR($B524="",$B524=$B525),"",SUMIF($B$4:$B524,$B524,K$4:K524)-Y524)</f>
        <v/>
      </c>
      <c r="Y524" s="113" t="str">
        <f>IF(OR($B524="",$B524=$B525),"",SUMIFS(K$4:K524,B$4:B524,$B524,F$4:F524,$Y$3))</f>
        <v/>
      </c>
      <c r="Z524" s="113" t="str">
        <f>IF(OR($B524="",$B524=$B525),"",SUMIF($B$4:$B524,$B524,S$4:S524))</f>
        <v/>
      </c>
    </row>
    <row r="525" spans="1:26" ht="25.05" customHeight="1" x14ac:dyDescent="0.2">
      <c r="A525" s="133" t="str">
        <f>IF(OR(B525="",AND(B524=B525,D524=D525)),"",MAX($A$4:A524)+1)</f>
        <v/>
      </c>
      <c r="B525" s="73" t="str">
        <f>IFERROR(INDEX(入力!$BV$3:$CN$1048576,MATCH(ROW(B525)-ROW(B$3),入力!$BB$3:$BB$1048576,0),MATCH(B$3,入力!$BV$2:$CN$2,0)),"")</f>
        <v/>
      </c>
      <c r="C525" s="74" t="str">
        <f>IFERROR(INDEX(入力!$BV$3:$CN$1048576,MATCH(ROW(C525)-ROW(C$3),入力!$BB$3:$BB$1048576,0),MATCH(C$3,入力!$BV$2:$CN$2,0)),"")</f>
        <v/>
      </c>
      <c r="D525" s="75" t="str">
        <f>IFERROR(INDEX(入力!$BO$3:$BO$1048576,MATCH(ROW(D525)-ROW(D$3),入力!$BB$3:$BB$1048576,0),0),"")</f>
        <v/>
      </c>
      <c r="E525" s="74" t="str">
        <f>IFERROR(INDEX(入力!$BV$3:$CN$1048576,MATCH(ROW(E525)-ROW(E$3),入力!$BB$3:$BB$1048576,0),MATCH(E$3,入力!$BV$2:$CN$2,0)),"")</f>
        <v/>
      </c>
      <c r="F525" s="74" t="str">
        <f>IFERROR(INDEX(入力!$BV$3:$CN$1048576,MATCH(ROW(F525)-ROW(F$3),入力!$BB$3:$BB$1048576,0),MATCH(F$3,入力!$BV$2:$CN$2,0)),"")</f>
        <v/>
      </c>
      <c r="G525" s="74" t="str">
        <f>IFERROR(INDEX(入力!$BV$3:$CN$1048576,MATCH(ROW(G525)-ROW(G$3),入力!$BB$3:$BB$1048576,0),MATCH(G$3,入力!$BV$2:$CN$2,0)),"")</f>
        <v/>
      </c>
      <c r="H525" s="75" t="str">
        <f>IFERROR(INDEX(入力!$BV$3:$CN$1048576,MATCH(ROW(H525)-ROW(H$3),入力!$BB$3:$BB$1048576,0),MATCH(H$3,入力!$BV$2:$CN$2,0)),"")</f>
        <v/>
      </c>
      <c r="I525" s="76" t="str">
        <f>IFERROR(INDEX(入力!$BV$3:$CN$1048576,MATCH(ROW(I525)-ROW(I$3),入力!$BB$3:$BB$1048576,0),MATCH(I$3,入力!$BV$2:$CN$2,0)),"")</f>
        <v/>
      </c>
      <c r="J525" s="75" t="str">
        <f>IFERROR(INDEX(入力!$BV$3:$CN$1048576,MATCH(ROW(J525)-ROW(J$3),入力!$BB$3:$BB$1048576,0),MATCH(J$3,入力!$BV$2:$CN$2,0)),"")</f>
        <v/>
      </c>
      <c r="K525" s="75" t="str">
        <f>IFERROR(INDEX(入力!$BV$3:$CN$1048576,MATCH(ROW(K525)-ROW(K$3),入力!$BB$3:$BB$1048576,0),MATCH(K$3,入力!$BV$2:$CN$2,0)),"")</f>
        <v/>
      </c>
      <c r="L525" s="75" t="str">
        <f>IFERROR(INDEX(入力!$BV$3:$CN$1048576,MATCH(ROW(L525)-ROW(L$3),入力!$BB$3:$BB$1048576,0),MATCH(L$3,入力!$BV$2:$CN$2,0)),"")</f>
        <v/>
      </c>
      <c r="M525" s="117" t="str">
        <f>IFERROR(IF(履歴検索!$A525="","",INDEX(入力!$BV$3:$CN$1048576,MATCH(ROW(M525)-ROW(M$3),入力!$BB$3:$BB$1048576,0),MATCH(M$3,入力!$BV$2:$CN$2,0))),"")</f>
        <v/>
      </c>
      <c r="N525" s="75" t="str">
        <f>IFERROR(INDEX(入力!$BV$3:$CN$1048576,MATCH(ROW(N525)-ROW(N$3),入力!$BB$3:$BB$1048576,0),MATCH(N$3,入力!$BV$2:$CN$2,0)),"")</f>
        <v/>
      </c>
      <c r="O525" s="294" t="str">
        <f>IFERROR(INDEX(入力!$CJ$3:$CN$1048576,MATCH(ROW(O525)-ROW(O$3),入力!$BB$3:$BB$1048576,0),MATCH(O$3,入力!$CJ$2:$CN$2,0)),"")</f>
        <v/>
      </c>
      <c r="P525" s="294" t="str">
        <f>IFERROR(INDEX(入力!$CJ$3:$CN$1048576,MATCH(ROW(P525)-ROW(P$3),入力!$BB$3:$BB$1048576,0),MATCH(P$3,入力!$CJ$2:$CN$2,0)),"")</f>
        <v/>
      </c>
      <c r="Q525" s="294" t="str">
        <f>IFERROR(INDEX(入力!$BV$3:$CN$1048576,MATCH(ROW(Q525)-ROW(Q$3),入力!$BB$3:$BB$1048576,0),MATCH(Q$3,入力!$BV$2:$CN$2,0)),"")</f>
        <v/>
      </c>
      <c r="R525" s="77" t="str">
        <f>IFERROR(INDEX(入力!$BV$3:$CN$1048576,MATCH(ROW(R525)-ROW(R$3),入力!$BB$3:$BB$1048576,0),MATCH(R$3,入力!$BV$2:$CN$2,0)),"")</f>
        <v/>
      </c>
      <c r="S525" s="77" t="str">
        <f>IFERROR(INDEX(入力!$BV$3:$CN$1048576,MATCH(ROW(S525)-ROW(S$3),入力!$BB$3:$BB$1048576,0),MATCH(S$3,入力!$BV$2:$CN$2,0)),"")</f>
        <v/>
      </c>
      <c r="U525" s="28" t="str">
        <f>IF(Z525="","",COUNT($Z$4:Z525))</f>
        <v/>
      </c>
      <c r="V525" s="73" t="str">
        <f t="shared" si="8"/>
        <v/>
      </c>
      <c r="W525" s="113" t="str">
        <f>IF(OR($B525="",$B525=$B526),"",SUMIF($B$4:$B525,$B525,Q$4:Q525))</f>
        <v/>
      </c>
      <c r="X525" s="113" t="str">
        <f>IF(OR($B525="",$B525=$B526),"",SUMIF($B$4:$B525,$B525,K$4:K525)-Y525)</f>
        <v/>
      </c>
      <c r="Y525" s="113" t="str">
        <f>IF(OR($B525="",$B525=$B526),"",SUMIFS(K$4:K525,B$4:B525,$B525,F$4:F525,$Y$3))</f>
        <v/>
      </c>
      <c r="Z525" s="113" t="str">
        <f>IF(OR($B525="",$B525=$B526),"",SUMIF($B$4:$B525,$B525,S$4:S525))</f>
        <v/>
      </c>
    </row>
    <row r="526" spans="1:26" ht="25.05" customHeight="1" x14ac:dyDescent="0.2">
      <c r="A526" s="133" t="str">
        <f>IF(OR(B526="",AND(B525=B526,D525=D526)),"",MAX($A$4:A525)+1)</f>
        <v/>
      </c>
      <c r="B526" s="73" t="str">
        <f>IFERROR(INDEX(入力!$BV$3:$CN$1048576,MATCH(ROW(B526)-ROW(B$3),入力!$BB$3:$BB$1048576,0),MATCH(B$3,入力!$BV$2:$CN$2,0)),"")</f>
        <v/>
      </c>
      <c r="C526" s="74" t="str">
        <f>IFERROR(INDEX(入力!$BV$3:$CN$1048576,MATCH(ROW(C526)-ROW(C$3),入力!$BB$3:$BB$1048576,0),MATCH(C$3,入力!$BV$2:$CN$2,0)),"")</f>
        <v/>
      </c>
      <c r="D526" s="75" t="str">
        <f>IFERROR(INDEX(入力!$BO$3:$BO$1048576,MATCH(ROW(D526)-ROW(D$3),入力!$BB$3:$BB$1048576,0),0),"")</f>
        <v/>
      </c>
      <c r="E526" s="74" t="str">
        <f>IFERROR(INDEX(入力!$BV$3:$CN$1048576,MATCH(ROW(E526)-ROW(E$3),入力!$BB$3:$BB$1048576,0),MATCH(E$3,入力!$BV$2:$CN$2,0)),"")</f>
        <v/>
      </c>
      <c r="F526" s="74" t="str">
        <f>IFERROR(INDEX(入力!$BV$3:$CN$1048576,MATCH(ROW(F526)-ROW(F$3),入力!$BB$3:$BB$1048576,0),MATCH(F$3,入力!$BV$2:$CN$2,0)),"")</f>
        <v/>
      </c>
      <c r="G526" s="74" t="str">
        <f>IFERROR(INDEX(入力!$BV$3:$CN$1048576,MATCH(ROW(G526)-ROW(G$3),入力!$BB$3:$BB$1048576,0),MATCH(G$3,入力!$BV$2:$CN$2,0)),"")</f>
        <v/>
      </c>
      <c r="H526" s="75" t="str">
        <f>IFERROR(INDEX(入力!$BV$3:$CN$1048576,MATCH(ROW(H526)-ROW(H$3),入力!$BB$3:$BB$1048576,0),MATCH(H$3,入力!$BV$2:$CN$2,0)),"")</f>
        <v/>
      </c>
      <c r="I526" s="76" t="str">
        <f>IFERROR(INDEX(入力!$BV$3:$CN$1048576,MATCH(ROW(I526)-ROW(I$3),入力!$BB$3:$BB$1048576,0),MATCH(I$3,入力!$BV$2:$CN$2,0)),"")</f>
        <v/>
      </c>
      <c r="J526" s="75" t="str">
        <f>IFERROR(INDEX(入力!$BV$3:$CN$1048576,MATCH(ROW(J526)-ROW(J$3),入力!$BB$3:$BB$1048576,0),MATCH(J$3,入力!$BV$2:$CN$2,0)),"")</f>
        <v/>
      </c>
      <c r="K526" s="75" t="str">
        <f>IFERROR(INDEX(入力!$BV$3:$CN$1048576,MATCH(ROW(K526)-ROW(K$3),入力!$BB$3:$BB$1048576,0),MATCH(K$3,入力!$BV$2:$CN$2,0)),"")</f>
        <v/>
      </c>
      <c r="L526" s="75" t="str">
        <f>IFERROR(INDEX(入力!$BV$3:$CN$1048576,MATCH(ROW(L526)-ROW(L$3),入力!$BB$3:$BB$1048576,0),MATCH(L$3,入力!$BV$2:$CN$2,0)),"")</f>
        <v/>
      </c>
      <c r="M526" s="117" t="str">
        <f>IFERROR(IF(履歴検索!$A526="","",INDEX(入力!$BV$3:$CN$1048576,MATCH(ROW(M526)-ROW(M$3),入力!$BB$3:$BB$1048576,0),MATCH(M$3,入力!$BV$2:$CN$2,0))),"")</f>
        <v/>
      </c>
      <c r="N526" s="75" t="str">
        <f>IFERROR(INDEX(入力!$BV$3:$CN$1048576,MATCH(ROW(N526)-ROW(N$3),入力!$BB$3:$BB$1048576,0),MATCH(N$3,入力!$BV$2:$CN$2,0)),"")</f>
        <v/>
      </c>
      <c r="O526" s="294" t="str">
        <f>IFERROR(INDEX(入力!$CJ$3:$CN$1048576,MATCH(ROW(O526)-ROW(O$3),入力!$BB$3:$BB$1048576,0),MATCH(O$3,入力!$CJ$2:$CN$2,0)),"")</f>
        <v/>
      </c>
      <c r="P526" s="294" t="str">
        <f>IFERROR(INDEX(入力!$CJ$3:$CN$1048576,MATCH(ROW(P526)-ROW(P$3),入力!$BB$3:$BB$1048576,0),MATCH(P$3,入力!$CJ$2:$CN$2,0)),"")</f>
        <v/>
      </c>
      <c r="Q526" s="294" t="str">
        <f>IFERROR(INDEX(入力!$BV$3:$CN$1048576,MATCH(ROW(Q526)-ROW(Q$3),入力!$BB$3:$BB$1048576,0),MATCH(Q$3,入力!$BV$2:$CN$2,0)),"")</f>
        <v/>
      </c>
      <c r="R526" s="77" t="str">
        <f>IFERROR(INDEX(入力!$BV$3:$CN$1048576,MATCH(ROW(R526)-ROW(R$3),入力!$BB$3:$BB$1048576,0),MATCH(R$3,入力!$BV$2:$CN$2,0)),"")</f>
        <v/>
      </c>
      <c r="S526" s="77" t="str">
        <f>IFERROR(INDEX(入力!$BV$3:$CN$1048576,MATCH(ROW(S526)-ROW(S$3),入力!$BB$3:$BB$1048576,0),MATCH(S$3,入力!$BV$2:$CN$2,0)),"")</f>
        <v/>
      </c>
      <c r="U526" s="28" t="str">
        <f>IF(Z526="","",COUNT($Z$4:Z526))</f>
        <v/>
      </c>
      <c r="V526" s="73" t="str">
        <f t="shared" si="8"/>
        <v/>
      </c>
      <c r="W526" s="113" t="str">
        <f>IF(OR($B526="",$B526=$B527),"",SUMIF($B$4:$B526,$B526,Q$4:Q526))</f>
        <v/>
      </c>
      <c r="X526" s="113" t="str">
        <f>IF(OR($B526="",$B526=$B527),"",SUMIF($B$4:$B526,$B526,K$4:K526)-Y526)</f>
        <v/>
      </c>
      <c r="Y526" s="113" t="str">
        <f>IF(OR($B526="",$B526=$B527),"",SUMIFS(K$4:K526,B$4:B526,$B526,F$4:F526,$Y$3))</f>
        <v/>
      </c>
      <c r="Z526" s="113" t="str">
        <f>IF(OR($B526="",$B526=$B527),"",SUMIF($B$4:$B526,$B526,S$4:S526))</f>
        <v/>
      </c>
    </row>
    <row r="527" spans="1:26" ht="25.05" customHeight="1" x14ac:dyDescent="0.2">
      <c r="A527" s="133" t="str">
        <f>IF(OR(B527="",AND(B526=B527,D526=D527)),"",MAX($A$4:A526)+1)</f>
        <v/>
      </c>
      <c r="B527" s="73" t="str">
        <f>IFERROR(INDEX(入力!$BV$3:$CN$1048576,MATCH(ROW(B527)-ROW(B$3),入力!$BB$3:$BB$1048576,0),MATCH(B$3,入力!$BV$2:$CN$2,0)),"")</f>
        <v/>
      </c>
      <c r="C527" s="74" t="str">
        <f>IFERROR(INDEX(入力!$BV$3:$CN$1048576,MATCH(ROW(C527)-ROW(C$3),入力!$BB$3:$BB$1048576,0),MATCH(C$3,入力!$BV$2:$CN$2,0)),"")</f>
        <v/>
      </c>
      <c r="D527" s="75" t="str">
        <f>IFERROR(INDEX(入力!$BO$3:$BO$1048576,MATCH(ROW(D527)-ROW(D$3),入力!$BB$3:$BB$1048576,0),0),"")</f>
        <v/>
      </c>
      <c r="E527" s="74" t="str">
        <f>IFERROR(INDEX(入力!$BV$3:$CN$1048576,MATCH(ROW(E527)-ROW(E$3),入力!$BB$3:$BB$1048576,0),MATCH(E$3,入力!$BV$2:$CN$2,0)),"")</f>
        <v/>
      </c>
      <c r="F527" s="74" t="str">
        <f>IFERROR(INDEX(入力!$BV$3:$CN$1048576,MATCH(ROW(F527)-ROW(F$3),入力!$BB$3:$BB$1048576,0),MATCH(F$3,入力!$BV$2:$CN$2,0)),"")</f>
        <v/>
      </c>
      <c r="G527" s="74" t="str">
        <f>IFERROR(INDEX(入力!$BV$3:$CN$1048576,MATCH(ROW(G527)-ROW(G$3),入力!$BB$3:$BB$1048576,0),MATCH(G$3,入力!$BV$2:$CN$2,0)),"")</f>
        <v/>
      </c>
      <c r="H527" s="75" t="str">
        <f>IFERROR(INDEX(入力!$BV$3:$CN$1048576,MATCH(ROW(H527)-ROW(H$3),入力!$BB$3:$BB$1048576,0),MATCH(H$3,入力!$BV$2:$CN$2,0)),"")</f>
        <v/>
      </c>
      <c r="I527" s="76" t="str">
        <f>IFERROR(INDEX(入力!$BV$3:$CN$1048576,MATCH(ROW(I527)-ROW(I$3),入力!$BB$3:$BB$1048576,0),MATCH(I$3,入力!$BV$2:$CN$2,0)),"")</f>
        <v/>
      </c>
      <c r="J527" s="75" t="str">
        <f>IFERROR(INDEX(入力!$BV$3:$CN$1048576,MATCH(ROW(J527)-ROW(J$3),入力!$BB$3:$BB$1048576,0),MATCH(J$3,入力!$BV$2:$CN$2,0)),"")</f>
        <v/>
      </c>
      <c r="K527" s="75" t="str">
        <f>IFERROR(INDEX(入力!$BV$3:$CN$1048576,MATCH(ROW(K527)-ROW(K$3),入力!$BB$3:$BB$1048576,0),MATCH(K$3,入力!$BV$2:$CN$2,0)),"")</f>
        <v/>
      </c>
      <c r="L527" s="75" t="str">
        <f>IFERROR(INDEX(入力!$BV$3:$CN$1048576,MATCH(ROW(L527)-ROW(L$3),入力!$BB$3:$BB$1048576,0),MATCH(L$3,入力!$BV$2:$CN$2,0)),"")</f>
        <v/>
      </c>
      <c r="M527" s="117" t="str">
        <f>IFERROR(IF(履歴検索!$A527="","",INDEX(入力!$BV$3:$CN$1048576,MATCH(ROW(M527)-ROW(M$3),入力!$BB$3:$BB$1048576,0),MATCH(M$3,入力!$BV$2:$CN$2,0))),"")</f>
        <v/>
      </c>
      <c r="N527" s="75" t="str">
        <f>IFERROR(INDEX(入力!$BV$3:$CN$1048576,MATCH(ROW(N527)-ROW(N$3),入力!$BB$3:$BB$1048576,0),MATCH(N$3,入力!$BV$2:$CN$2,0)),"")</f>
        <v/>
      </c>
      <c r="O527" s="294" t="str">
        <f>IFERROR(INDEX(入力!$CJ$3:$CN$1048576,MATCH(ROW(O527)-ROW(O$3),入力!$BB$3:$BB$1048576,0),MATCH(O$3,入力!$CJ$2:$CN$2,0)),"")</f>
        <v/>
      </c>
      <c r="P527" s="294" t="str">
        <f>IFERROR(INDEX(入力!$CJ$3:$CN$1048576,MATCH(ROW(P527)-ROW(P$3),入力!$BB$3:$BB$1048576,0),MATCH(P$3,入力!$CJ$2:$CN$2,0)),"")</f>
        <v/>
      </c>
      <c r="Q527" s="294" t="str">
        <f>IFERROR(INDEX(入力!$BV$3:$CN$1048576,MATCH(ROW(Q527)-ROW(Q$3),入力!$BB$3:$BB$1048576,0),MATCH(Q$3,入力!$BV$2:$CN$2,0)),"")</f>
        <v/>
      </c>
      <c r="R527" s="77" t="str">
        <f>IFERROR(INDEX(入力!$BV$3:$CN$1048576,MATCH(ROW(R527)-ROW(R$3),入力!$BB$3:$BB$1048576,0),MATCH(R$3,入力!$BV$2:$CN$2,0)),"")</f>
        <v/>
      </c>
      <c r="S527" s="77" t="str">
        <f>IFERROR(INDEX(入力!$BV$3:$CN$1048576,MATCH(ROW(S527)-ROW(S$3),入力!$BB$3:$BB$1048576,0),MATCH(S$3,入力!$BV$2:$CN$2,0)),"")</f>
        <v/>
      </c>
      <c r="U527" s="28" t="str">
        <f>IF(Z527="","",COUNT($Z$4:Z527))</f>
        <v/>
      </c>
      <c r="V527" s="73" t="str">
        <f t="shared" si="8"/>
        <v/>
      </c>
      <c r="W527" s="113" t="str">
        <f>IF(OR($B527="",$B527=$B528),"",SUMIF($B$4:$B527,$B527,Q$4:Q527))</f>
        <v/>
      </c>
      <c r="X527" s="113" t="str">
        <f>IF(OR($B527="",$B527=$B528),"",SUMIF($B$4:$B527,$B527,K$4:K527)-Y527)</f>
        <v/>
      </c>
      <c r="Y527" s="113" t="str">
        <f>IF(OR($B527="",$B527=$B528),"",SUMIFS(K$4:K527,B$4:B527,$B527,F$4:F527,$Y$3))</f>
        <v/>
      </c>
      <c r="Z527" s="113" t="str">
        <f>IF(OR($B527="",$B527=$B528),"",SUMIF($B$4:$B527,$B527,S$4:S527))</f>
        <v/>
      </c>
    </row>
    <row r="528" spans="1:26" ht="25.05" customHeight="1" x14ac:dyDescent="0.2">
      <c r="A528" s="133" t="str">
        <f>IF(OR(B528="",AND(B527=B528,D527=D528)),"",MAX($A$4:A527)+1)</f>
        <v/>
      </c>
      <c r="B528" s="73" t="str">
        <f>IFERROR(INDEX(入力!$BV$3:$CN$1048576,MATCH(ROW(B528)-ROW(B$3),入力!$BB$3:$BB$1048576,0),MATCH(B$3,入力!$BV$2:$CN$2,0)),"")</f>
        <v/>
      </c>
      <c r="C528" s="74" t="str">
        <f>IFERROR(INDEX(入力!$BV$3:$CN$1048576,MATCH(ROW(C528)-ROW(C$3),入力!$BB$3:$BB$1048576,0),MATCH(C$3,入力!$BV$2:$CN$2,0)),"")</f>
        <v/>
      </c>
      <c r="D528" s="75" t="str">
        <f>IFERROR(INDEX(入力!$BO$3:$BO$1048576,MATCH(ROW(D528)-ROW(D$3),入力!$BB$3:$BB$1048576,0),0),"")</f>
        <v/>
      </c>
      <c r="E528" s="74" t="str">
        <f>IFERROR(INDEX(入力!$BV$3:$CN$1048576,MATCH(ROW(E528)-ROW(E$3),入力!$BB$3:$BB$1048576,0),MATCH(E$3,入力!$BV$2:$CN$2,0)),"")</f>
        <v/>
      </c>
      <c r="F528" s="74" t="str">
        <f>IFERROR(INDEX(入力!$BV$3:$CN$1048576,MATCH(ROW(F528)-ROW(F$3),入力!$BB$3:$BB$1048576,0),MATCH(F$3,入力!$BV$2:$CN$2,0)),"")</f>
        <v/>
      </c>
      <c r="G528" s="74" t="str">
        <f>IFERROR(INDEX(入力!$BV$3:$CN$1048576,MATCH(ROW(G528)-ROW(G$3),入力!$BB$3:$BB$1048576,0),MATCH(G$3,入力!$BV$2:$CN$2,0)),"")</f>
        <v/>
      </c>
      <c r="H528" s="75" t="str">
        <f>IFERROR(INDEX(入力!$BV$3:$CN$1048576,MATCH(ROW(H528)-ROW(H$3),入力!$BB$3:$BB$1048576,0),MATCH(H$3,入力!$BV$2:$CN$2,0)),"")</f>
        <v/>
      </c>
      <c r="I528" s="76" t="str">
        <f>IFERROR(INDEX(入力!$BV$3:$CN$1048576,MATCH(ROW(I528)-ROW(I$3),入力!$BB$3:$BB$1048576,0),MATCH(I$3,入力!$BV$2:$CN$2,0)),"")</f>
        <v/>
      </c>
      <c r="J528" s="75" t="str">
        <f>IFERROR(INDEX(入力!$BV$3:$CN$1048576,MATCH(ROW(J528)-ROW(J$3),入力!$BB$3:$BB$1048576,0),MATCH(J$3,入力!$BV$2:$CN$2,0)),"")</f>
        <v/>
      </c>
      <c r="K528" s="75" t="str">
        <f>IFERROR(INDEX(入力!$BV$3:$CN$1048576,MATCH(ROW(K528)-ROW(K$3),入力!$BB$3:$BB$1048576,0),MATCH(K$3,入力!$BV$2:$CN$2,0)),"")</f>
        <v/>
      </c>
      <c r="L528" s="75" t="str">
        <f>IFERROR(INDEX(入力!$BV$3:$CN$1048576,MATCH(ROW(L528)-ROW(L$3),入力!$BB$3:$BB$1048576,0),MATCH(L$3,入力!$BV$2:$CN$2,0)),"")</f>
        <v/>
      </c>
      <c r="M528" s="117" t="str">
        <f>IFERROR(IF(履歴検索!$A528="","",INDEX(入力!$BV$3:$CN$1048576,MATCH(ROW(M528)-ROW(M$3),入力!$BB$3:$BB$1048576,0),MATCH(M$3,入力!$BV$2:$CN$2,0))),"")</f>
        <v/>
      </c>
      <c r="N528" s="75" t="str">
        <f>IFERROR(INDEX(入力!$BV$3:$CN$1048576,MATCH(ROW(N528)-ROW(N$3),入力!$BB$3:$BB$1048576,0),MATCH(N$3,入力!$BV$2:$CN$2,0)),"")</f>
        <v/>
      </c>
      <c r="O528" s="294" t="str">
        <f>IFERROR(INDEX(入力!$CJ$3:$CN$1048576,MATCH(ROW(O528)-ROW(O$3),入力!$BB$3:$BB$1048576,0),MATCH(O$3,入力!$CJ$2:$CN$2,0)),"")</f>
        <v/>
      </c>
      <c r="P528" s="294" t="str">
        <f>IFERROR(INDEX(入力!$CJ$3:$CN$1048576,MATCH(ROW(P528)-ROW(P$3),入力!$BB$3:$BB$1048576,0),MATCH(P$3,入力!$CJ$2:$CN$2,0)),"")</f>
        <v/>
      </c>
      <c r="Q528" s="294" t="str">
        <f>IFERROR(INDEX(入力!$BV$3:$CN$1048576,MATCH(ROW(Q528)-ROW(Q$3),入力!$BB$3:$BB$1048576,0),MATCH(Q$3,入力!$BV$2:$CN$2,0)),"")</f>
        <v/>
      </c>
      <c r="R528" s="77" t="str">
        <f>IFERROR(INDEX(入力!$BV$3:$CN$1048576,MATCH(ROW(R528)-ROW(R$3),入力!$BB$3:$BB$1048576,0),MATCH(R$3,入力!$BV$2:$CN$2,0)),"")</f>
        <v/>
      </c>
      <c r="S528" s="77" t="str">
        <f>IFERROR(INDEX(入力!$BV$3:$CN$1048576,MATCH(ROW(S528)-ROW(S$3),入力!$BB$3:$BB$1048576,0),MATCH(S$3,入力!$BV$2:$CN$2,0)),"")</f>
        <v/>
      </c>
      <c r="U528" s="28" t="str">
        <f>IF(Z528="","",COUNT($Z$4:Z528))</f>
        <v/>
      </c>
      <c r="V528" s="73" t="str">
        <f t="shared" si="8"/>
        <v/>
      </c>
      <c r="W528" s="113" t="str">
        <f>IF(OR($B528="",$B528=$B529),"",SUMIF($B$4:$B528,$B528,Q$4:Q528))</f>
        <v/>
      </c>
      <c r="X528" s="113" t="str">
        <f>IF(OR($B528="",$B528=$B529),"",SUMIF($B$4:$B528,$B528,K$4:K528)-Y528)</f>
        <v/>
      </c>
      <c r="Y528" s="113" t="str">
        <f>IF(OR($B528="",$B528=$B529),"",SUMIFS(K$4:K528,B$4:B528,$B528,F$4:F528,$Y$3))</f>
        <v/>
      </c>
      <c r="Z528" s="113" t="str">
        <f>IF(OR($B528="",$B528=$B529),"",SUMIF($B$4:$B528,$B528,S$4:S528))</f>
        <v/>
      </c>
    </row>
    <row r="529" spans="1:26" ht="25.05" customHeight="1" x14ac:dyDescent="0.2">
      <c r="A529" s="133" t="str">
        <f>IF(OR(B529="",AND(B528=B529,D528=D529)),"",MAX($A$4:A528)+1)</f>
        <v/>
      </c>
      <c r="B529" s="73" t="str">
        <f>IFERROR(INDEX(入力!$BV$3:$CN$1048576,MATCH(ROW(B529)-ROW(B$3),入力!$BB$3:$BB$1048576,0),MATCH(B$3,入力!$BV$2:$CN$2,0)),"")</f>
        <v/>
      </c>
      <c r="C529" s="74" t="str">
        <f>IFERROR(INDEX(入力!$BV$3:$CN$1048576,MATCH(ROW(C529)-ROW(C$3),入力!$BB$3:$BB$1048576,0),MATCH(C$3,入力!$BV$2:$CN$2,0)),"")</f>
        <v/>
      </c>
      <c r="D529" s="75" t="str">
        <f>IFERROR(INDEX(入力!$BO$3:$BO$1048576,MATCH(ROW(D529)-ROW(D$3),入力!$BB$3:$BB$1048576,0),0),"")</f>
        <v/>
      </c>
      <c r="E529" s="74" t="str">
        <f>IFERROR(INDEX(入力!$BV$3:$CN$1048576,MATCH(ROW(E529)-ROW(E$3),入力!$BB$3:$BB$1048576,0),MATCH(E$3,入力!$BV$2:$CN$2,0)),"")</f>
        <v/>
      </c>
      <c r="F529" s="74" t="str">
        <f>IFERROR(INDEX(入力!$BV$3:$CN$1048576,MATCH(ROW(F529)-ROW(F$3),入力!$BB$3:$BB$1048576,0),MATCH(F$3,入力!$BV$2:$CN$2,0)),"")</f>
        <v/>
      </c>
      <c r="G529" s="74" t="str">
        <f>IFERROR(INDEX(入力!$BV$3:$CN$1048576,MATCH(ROW(G529)-ROW(G$3),入力!$BB$3:$BB$1048576,0),MATCH(G$3,入力!$BV$2:$CN$2,0)),"")</f>
        <v/>
      </c>
      <c r="H529" s="75" t="str">
        <f>IFERROR(INDEX(入力!$BV$3:$CN$1048576,MATCH(ROW(H529)-ROW(H$3),入力!$BB$3:$BB$1048576,0),MATCH(H$3,入力!$BV$2:$CN$2,0)),"")</f>
        <v/>
      </c>
      <c r="I529" s="76" t="str">
        <f>IFERROR(INDEX(入力!$BV$3:$CN$1048576,MATCH(ROW(I529)-ROW(I$3),入力!$BB$3:$BB$1048576,0),MATCH(I$3,入力!$BV$2:$CN$2,0)),"")</f>
        <v/>
      </c>
      <c r="J529" s="75" t="str">
        <f>IFERROR(INDEX(入力!$BV$3:$CN$1048576,MATCH(ROW(J529)-ROW(J$3),入力!$BB$3:$BB$1048576,0),MATCH(J$3,入力!$BV$2:$CN$2,0)),"")</f>
        <v/>
      </c>
      <c r="K529" s="75" t="str">
        <f>IFERROR(INDEX(入力!$BV$3:$CN$1048576,MATCH(ROW(K529)-ROW(K$3),入力!$BB$3:$BB$1048576,0),MATCH(K$3,入力!$BV$2:$CN$2,0)),"")</f>
        <v/>
      </c>
      <c r="L529" s="75" t="str">
        <f>IFERROR(INDEX(入力!$BV$3:$CN$1048576,MATCH(ROW(L529)-ROW(L$3),入力!$BB$3:$BB$1048576,0),MATCH(L$3,入力!$BV$2:$CN$2,0)),"")</f>
        <v/>
      </c>
      <c r="M529" s="117" t="str">
        <f>IFERROR(IF(履歴検索!$A529="","",INDEX(入力!$BV$3:$CN$1048576,MATCH(ROW(M529)-ROW(M$3),入力!$BB$3:$BB$1048576,0),MATCH(M$3,入力!$BV$2:$CN$2,0))),"")</f>
        <v/>
      </c>
      <c r="N529" s="75" t="str">
        <f>IFERROR(INDEX(入力!$BV$3:$CN$1048576,MATCH(ROW(N529)-ROW(N$3),入力!$BB$3:$BB$1048576,0),MATCH(N$3,入力!$BV$2:$CN$2,0)),"")</f>
        <v/>
      </c>
      <c r="O529" s="294" t="str">
        <f>IFERROR(INDEX(入力!$CJ$3:$CN$1048576,MATCH(ROW(O529)-ROW(O$3),入力!$BB$3:$BB$1048576,0),MATCH(O$3,入力!$CJ$2:$CN$2,0)),"")</f>
        <v/>
      </c>
      <c r="P529" s="294" t="str">
        <f>IFERROR(INDEX(入力!$CJ$3:$CN$1048576,MATCH(ROW(P529)-ROW(P$3),入力!$BB$3:$BB$1048576,0),MATCH(P$3,入力!$CJ$2:$CN$2,0)),"")</f>
        <v/>
      </c>
      <c r="Q529" s="294" t="str">
        <f>IFERROR(INDEX(入力!$BV$3:$CN$1048576,MATCH(ROW(Q529)-ROW(Q$3),入力!$BB$3:$BB$1048576,0),MATCH(Q$3,入力!$BV$2:$CN$2,0)),"")</f>
        <v/>
      </c>
      <c r="R529" s="77" t="str">
        <f>IFERROR(INDEX(入力!$BV$3:$CN$1048576,MATCH(ROW(R529)-ROW(R$3),入力!$BB$3:$BB$1048576,0),MATCH(R$3,入力!$BV$2:$CN$2,0)),"")</f>
        <v/>
      </c>
      <c r="S529" s="77" t="str">
        <f>IFERROR(INDEX(入力!$BV$3:$CN$1048576,MATCH(ROW(S529)-ROW(S$3),入力!$BB$3:$BB$1048576,0),MATCH(S$3,入力!$BV$2:$CN$2,0)),"")</f>
        <v/>
      </c>
      <c r="U529" s="28" t="str">
        <f>IF(Z529="","",COUNT($Z$4:Z529))</f>
        <v/>
      </c>
      <c r="V529" s="73" t="str">
        <f t="shared" ref="V529:V592" si="9">IF(Z529="","",B529)</f>
        <v/>
      </c>
      <c r="W529" s="113" t="str">
        <f>IF(OR($B529="",$B529=$B530),"",SUMIF($B$4:$B529,$B529,Q$4:Q529))</f>
        <v/>
      </c>
      <c r="X529" s="113" t="str">
        <f>IF(OR($B529="",$B529=$B530),"",SUMIF($B$4:$B529,$B529,K$4:K529)-Y529)</f>
        <v/>
      </c>
      <c r="Y529" s="113" t="str">
        <f>IF(OR($B529="",$B529=$B530),"",SUMIFS(K$4:K529,B$4:B529,$B529,F$4:F529,$Y$3))</f>
        <v/>
      </c>
      <c r="Z529" s="113" t="str">
        <f>IF(OR($B529="",$B529=$B530),"",SUMIF($B$4:$B529,$B529,S$4:S529))</f>
        <v/>
      </c>
    </row>
    <row r="530" spans="1:26" ht="25.05" customHeight="1" x14ac:dyDescent="0.2">
      <c r="A530" s="133" t="str">
        <f>IF(OR(B530="",AND(B529=B530,D529=D530)),"",MAX($A$4:A529)+1)</f>
        <v/>
      </c>
      <c r="B530" s="73" t="str">
        <f>IFERROR(INDEX(入力!$BV$3:$CN$1048576,MATCH(ROW(B530)-ROW(B$3),入力!$BB$3:$BB$1048576,0),MATCH(B$3,入力!$BV$2:$CN$2,0)),"")</f>
        <v/>
      </c>
      <c r="C530" s="74" t="str">
        <f>IFERROR(INDEX(入力!$BV$3:$CN$1048576,MATCH(ROW(C530)-ROW(C$3),入力!$BB$3:$BB$1048576,0),MATCH(C$3,入力!$BV$2:$CN$2,0)),"")</f>
        <v/>
      </c>
      <c r="D530" s="75" t="str">
        <f>IFERROR(INDEX(入力!$BO$3:$BO$1048576,MATCH(ROW(D530)-ROW(D$3),入力!$BB$3:$BB$1048576,0),0),"")</f>
        <v/>
      </c>
      <c r="E530" s="74" t="str">
        <f>IFERROR(INDEX(入力!$BV$3:$CN$1048576,MATCH(ROW(E530)-ROW(E$3),入力!$BB$3:$BB$1048576,0),MATCH(E$3,入力!$BV$2:$CN$2,0)),"")</f>
        <v/>
      </c>
      <c r="F530" s="74" t="str">
        <f>IFERROR(INDEX(入力!$BV$3:$CN$1048576,MATCH(ROW(F530)-ROW(F$3),入力!$BB$3:$BB$1048576,0),MATCH(F$3,入力!$BV$2:$CN$2,0)),"")</f>
        <v/>
      </c>
      <c r="G530" s="74" t="str">
        <f>IFERROR(INDEX(入力!$BV$3:$CN$1048576,MATCH(ROW(G530)-ROW(G$3),入力!$BB$3:$BB$1048576,0),MATCH(G$3,入力!$BV$2:$CN$2,0)),"")</f>
        <v/>
      </c>
      <c r="H530" s="75" t="str">
        <f>IFERROR(INDEX(入力!$BV$3:$CN$1048576,MATCH(ROW(H530)-ROW(H$3),入力!$BB$3:$BB$1048576,0),MATCH(H$3,入力!$BV$2:$CN$2,0)),"")</f>
        <v/>
      </c>
      <c r="I530" s="76" t="str">
        <f>IFERROR(INDEX(入力!$BV$3:$CN$1048576,MATCH(ROW(I530)-ROW(I$3),入力!$BB$3:$BB$1048576,0),MATCH(I$3,入力!$BV$2:$CN$2,0)),"")</f>
        <v/>
      </c>
      <c r="J530" s="75" t="str">
        <f>IFERROR(INDEX(入力!$BV$3:$CN$1048576,MATCH(ROW(J530)-ROW(J$3),入力!$BB$3:$BB$1048576,0),MATCH(J$3,入力!$BV$2:$CN$2,0)),"")</f>
        <v/>
      </c>
      <c r="K530" s="75" t="str">
        <f>IFERROR(INDEX(入力!$BV$3:$CN$1048576,MATCH(ROW(K530)-ROW(K$3),入力!$BB$3:$BB$1048576,0),MATCH(K$3,入力!$BV$2:$CN$2,0)),"")</f>
        <v/>
      </c>
      <c r="L530" s="75" t="str">
        <f>IFERROR(INDEX(入力!$BV$3:$CN$1048576,MATCH(ROW(L530)-ROW(L$3),入力!$BB$3:$BB$1048576,0),MATCH(L$3,入力!$BV$2:$CN$2,0)),"")</f>
        <v/>
      </c>
      <c r="M530" s="117" t="str">
        <f>IFERROR(IF(履歴検索!$A530="","",INDEX(入力!$BV$3:$CN$1048576,MATCH(ROW(M530)-ROW(M$3),入力!$BB$3:$BB$1048576,0),MATCH(M$3,入力!$BV$2:$CN$2,0))),"")</f>
        <v/>
      </c>
      <c r="N530" s="75" t="str">
        <f>IFERROR(INDEX(入力!$BV$3:$CN$1048576,MATCH(ROW(N530)-ROW(N$3),入力!$BB$3:$BB$1048576,0),MATCH(N$3,入力!$BV$2:$CN$2,0)),"")</f>
        <v/>
      </c>
      <c r="O530" s="294" t="str">
        <f>IFERROR(INDEX(入力!$CJ$3:$CN$1048576,MATCH(ROW(O530)-ROW(O$3),入力!$BB$3:$BB$1048576,0),MATCH(O$3,入力!$CJ$2:$CN$2,0)),"")</f>
        <v/>
      </c>
      <c r="P530" s="294" t="str">
        <f>IFERROR(INDEX(入力!$CJ$3:$CN$1048576,MATCH(ROW(P530)-ROW(P$3),入力!$BB$3:$BB$1048576,0),MATCH(P$3,入力!$CJ$2:$CN$2,0)),"")</f>
        <v/>
      </c>
      <c r="Q530" s="294" t="str">
        <f>IFERROR(INDEX(入力!$BV$3:$CN$1048576,MATCH(ROW(Q530)-ROW(Q$3),入力!$BB$3:$BB$1048576,0),MATCH(Q$3,入力!$BV$2:$CN$2,0)),"")</f>
        <v/>
      </c>
      <c r="R530" s="77" t="str">
        <f>IFERROR(INDEX(入力!$BV$3:$CN$1048576,MATCH(ROW(R530)-ROW(R$3),入力!$BB$3:$BB$1048576,0),MATCH(R$3,入力!$BV$2:$CN$2,0)),"")</f>
        <v/>
      </c>
      <c r="S530" s="77" t="str">
        <f>IFERROR(INDEX(入力!$BV$3:$CN$1048576,MATCH(ROW(S530)-ROW(S$3),入力!$BB$3:$BB$1048576,0),MATCH(S$3,入力!$BV$2:$CN$2,0)),"")</f>
        <v/>
      </c>
      <c r="U530" s="28" t="str">
        <f>IF(Z530="","",COUNT($Z$4:Z530))</f>
        <v/>
      </c>
      <c r="V530" s="73" t="str">
        <f t="shared" si="9"/>
        <v/>
      </c>
      <c r="W530" s="113" t="str">
        <f>IF(OR($B530="",$B530=$B531),"",SUMIF($B$4:$B530,$B530,Q$4:Q530))</f>
        <v/>
      </c>
      <c r="X530" s="113" t="str">
        <f>IF(OR($B530="",$B530=$B531),"",SUMIF($B$4:$B530,$B530,K$4:K530)-Y530)</f>
        <v/>
      </c>
      <c r="Y530" s="113" t="str">
        <f>IF(OR($B530="",$B530=$B531),"",SUMIFS(K$4:K530,B$4:B530,$B530,F$4:F530,$Y$3))</f>
        <v/>
      </c>
      <c r="Z530" s="113" t="str">
        <f>IF(OR($B530="",$B530=$B531),"",SUMIF($B$4:$B530,$B530,S$4:S530))</f>
        <v/>
      </c>
    </row>
    <row r="531" spans="1:26" ht="25.05" customHeight="1" x14ac:dyDescent="0.2">
      <c r="A531" s="133" t="str">
        <f>IF(OR(B531="",AND(B530=B531,D530=D531)),"",MAX($A$4:A530)+1)</f>
        <v/>
      </c>
      <c r="B531" s="73" t="str">
        <f>IFERROR(INDEX(入力!$BV$3:$CN$1048576,MATCH(ROW(B531)-ROW(B$3),入力!$BB$3:$BB$1048576,0),MATCH(B$3,入力!$BV$2:$CN$2,0)),"")</f>
        <v/>
      </c>
      <c r="C531" s="74" t="str">
        <f>IFERROR(INDEX(入力!$BV$3:$CN$1048576,MATCH(ROW(C531)-ROW(C$3),入力!$BB$3:$BB$1048576,0),MATCH(C$3,入力!$BV$2:$CN$2,0)),"")</f>
        <v/>
      </c>
      <c r="D531" s="75" t="str">
        <f>IFERROR(INDEX(入力!$BO$3:$BO$1048576,MATCH(ROW(D531)-ROW(D$3),入力!$BB$3:$BB$1048576,0),0),"")</f>
        <v/>
      </c>
      <c r="E531" s="74" t="str">
        <f>IFERROR(INDEX(入力!$BV$3:$CN$1048576,MATCH(ROW(E531)-ROW(E$3),入力!$BB$3:$BB$1048576,0),MATCH(E$3,入力!$BV$2:$CN$2,0)),"")</f>
        <v/>
      </c>
      <c r="F531" s="74" t="str">
        <f>IFERROR(INDEX(入力!$BV$3:$CN$1048576,MATCH(ROW(F531)-ROW(F$3),入力!$BB$3:$BB$1048576,0),MATCH(F$3,入力!$BV$2:$CN$2,0)),"")</f>
        <v/>
      </c>
      <c r="G531" s="74" t="str">
        <f>IFERROR(INDEX(入力!$BV$3:$CN$1048576,MATCH(ROW(G531)-ROW(G$3),入力!$BB$3:$BB$1048576,0),MATCH(G$3,入力!$BV$2:$CN$2,0)),"")</f>
        <v/>
      </c>
      <c r="H531" s="75" t="str">
        <f>IFERROR(INDEX(入力!$BV$3:$CN$1048576,MATCH(ROW(H531)-ROW(H$3),入力!$BB$3:$BB$1048576,0),MATCH(H$3,入力!$BV$2:$CN$2,0)),"")</f>
        <v/>
      </c>
      <c r="I531" s="76" t="str">
        <f>IFERROR(INDEX(入力!$BV$3:$CN$1048576,MATCH(ROW(I531)-ROW(I$3),入力!$BB$3:$BB$1048576,0),MATCH(I$3,入力!$BV$2:$CN$2,0)),"")</f>
        <v/>
      </c>
      <c r="J531" s="75" t="str">
        <f>IFERROR(INDEX(入力!$BV$3:$CN$1048576,MATCH(ROW(J531)-ROW(J$3),入力!$BB$3:$BB$1048576,0),MATCH(J$3,入力!$BV$2:$CN$2,0)),"")</f>
        <v/>
      </c>
      <c r="K531" s="75" t="str">
        <f>IFERROR(INDEX(入力!$BV$3:$CN$1048576,MATCH(ROW(K531)-ROW(K$3),入力!$BB$3:$BB$1048576,0),MATCH(K$3,入力!$BV$2:$CN$2,0)),"")</f>
        <v/>
      </c>
      <c r="L531" s="75" t="str">
        <f>IFERROR(INDEX(入力!$BV$3:$CN$1048576,MATCH(ROW(L531)-ROW(L$3),入力!$BB$3:$BB$1048576,0),MATCH(L$3,入力!$BV$2:$CN$2,0)),"")</f>
        <v/>
      </c>
      <c r="M531" s="117" t="str">
        <f>IFERROR(IF(履歴検索!$A531="","",INDEX(入力!$BV$3:$CN$1048576,MATCH(ROW(M531)-ROW(M$3),入力!$BB$3:$BB$1048576,0),MATCH(M$3,入力!$BV$2:$CN$2,0))),"")</f>
        <v/>
      </c>
      <c r="N531" s="75" t="str">
        <f>IFERROR(INDEX(入力!$BV$3:$CN$1048576,MATCH(ROW(N531)-ROW(N$3),入力!$BB$3:$BB$1048576,0),MATCH(N$3,入力!$BV$2:$CN$2,0)),"")</f>
        <v/>
      </c>
      <c r="O531" s="294" t="str">
        <f>IFERROR(INDEX(入力!$CJ$3:$CN$1048576,MATCH(ROW(O531)-ROW(O$3),入力!$BB$3:$BB$1048576,0),MATCH(O$3,入力!$CJ$2:$CN$2,0)),"")</f>
        <v/>
      </c>
      <c r="P531" s="294" t="str">
        <f>IFERROR(INDEX(入力!$CJ$3:$CN$1048576,MATCH(ROW(P531)-ROW(P$3),入力!$BB$3:$BB$1048576,0),MATCH(P$3,入力!$CJ$2:$CN$2,0)),"")</f>
        <v/>
      </c>
      <c r="Q531" s="294" t="str">
        <f>IFERROR(INDEX(入力!$BV$3:$CN$1048576,MATCH(ROW(Q531)-ROW(Q$3),入力!$BB$3:$BB$1048576,0),MATCH(Q$3,入力!$BV$2:$CN$2,0)),"")</f>
        <v/>
      </c>
      <c r="R531" s="77" t="str">
        <f>IFERROR(INDEX(入力!$BV$3:$CN$1048576,MATCH(ROW(R531)-ROW(R$3),入力!$BB$3:$BB$1048576,0),MATCH(R$3,入力!$BV$2:$CN$2,0)),"")</f>
        <v/>
      </c>
      <c r="S531" s="77" t="str">
        <f>IFERROR(INDEX(入力!$BV$3:$CN$1048576,MATCH(ROW(S531)-ROW(S$3),入力!$BB$3:$BB$1048576,0),MATCH(S$3,入力!$BV$2:$CN$2,0)),"")</f>
        <v/>
      </c>
      <c r="U531" s="28" t="str">
        <f>IF(Z531="","",COUNT($Z$4:Z531))</f>
        <v/>
      </c>
      <c r="V531" s="73" t="str">
        <f t="shared" si="9"/>
        <v/>
      </c>
      <c r="W531" s="113" t="str">
        <f>IF(OR($B531="",$B531=$B532),"",SUMIF($B$4:$B531,$B531,Q$4:Q531))</f>
        <v/>
      </c>
      <c r="X531" s="113" t="str">
        <f>IF(OR($B531="",$B531=$B532),"",SUMIF($B$4:$B531,$B531,K$4:K531)-Y531)</f>
        <v/>
      </c>
      <c r="Y531" s="113" t="str">
        <f>IF(OR($B531="",$B531=$B532),"",SUMIFS(K$4:K531,B$4:B531,$B531,F$4:F531,$Y$3))</f>
        <v/>
      </c>
      <c r="Z531" s="113" t="str">
        <f>IF(OR($B531="",$B531=$B532),"",SUMIF($B$4:$B531,$B531,S$4:S531))</f>
        <v/>
      </c>
    </row>
    <row r="532" spans="1:26" ht="25.05" customHeight="1" x14ac:dyDescent="0.2">
      <c r="A532" s="133" t="str">
        <f>IF(OR(B532="",AND(B531=B532,D531=D532)),"",MAX($A$4:A531)+1)</f>
        <v/>
      </c>
      <c r="B532" s="73" t="str">
        <f>IFERROR(INDEX(入力!$BV$3:$CN$1048576,MATCH(ROW(B532)-ROW(B$3),入力!$BB$3:$BB$1048576,0),MATCH(B$3,入力!$BV$2:$CN$2,0)),"")</f>
        <v/>
      </c>
      <c r="C532" s="74" t="str">
        <f>IFERROR(INDEX(入力!$BV$3:$CN$1048576,MATCH(ROW(C532)-ROW(C$3),入力!$BB$3:$BB$1048576,0),MATCH(C$3,入力!$BV$2:$CN$2,0)),"")</f>
        <v/>
      </c>
      <c r="D532" s="75" t="str">
        <f>IFERROR(INDEX(入力!$BO$3:$BO$1048576,MATCH(ROW(D532)-ROW(D$3),入力!$BB$3:$BB$1048576,0),0),"")</f>
        <v/>
      </c>
      <c r="E532" s="74" t="str">
        <f>IFERROR(INDEX(入力!$BV$3:$CN$1048576,MATCH(ROW(E532)-ROW(E$3),入力!$BB$3:$BB$1048576,0),MATCH(E$3,入力!$BV$2:$CN$2,0)),"")</f>
        <v/>
      </c>
      <c r="F532" s="74" t="str">
        <f>IFERROR(INDEX(入力!$BV$3:$CN$1048576,MATCH(ROW(F532)-ROW(F$3),入力!$BB$3:$BB$1048576,0),MATCH(F$3,入力!$BV$2:$CN$2,0)),"")</f>
        <v/>
      </c>
      <c r="G532" s="74" t="str">
        <f>IFERROR(INDEX(入力!$BV$3:$CN$1048576,MATCH(ROW(G532)-ROW(G$3),入力!$BB$3:$BB$1048576,0),MATCH(G$3,入力!$BV$2:$CN$2,0)),"")</f>
        <v/>
      </c>
      <c r="H532" s="75" t="str">
        <f>IFERROR(INDEX(入力!$BV$3:$CN$1048576,MATCH(ROW(H532)-ROW(H$3),入力!$BB$3:$BB$1048576,0),MATCH(H$3,入力!$BV$2:$CN$2,0)),"")</f>
        <v/>
      </c>
      <c r="I532" s="76" t="str">
        <f>IFERROR(INDEX(入力!$BV$3:$CN$1048576,MATCH(ROW(I532)-ROW(I$3),入力!$BB$3:$BB$1048576,0),MATCH(I$3,入力!$BV$2:$CN$2,0)),"")</f>
        <v/>
      </c>
      <c r="J532" s="75" t="str">
        <f>IFERROR(INDEX(入力!$BV$3:$CN$1048576,MATCH(ROW(J532)-ROW(J$3),入力!$BB$3:$BB$1048576,0),MATCH(J$3,入力!$BV$2:$CN$2,0)),"")</f>
        <v/>
      </c>
      <c r="K532" s="75" t="str">
        <f>IFERROR(INDEX(入力!$BV$3:$CN$1048576,MATCH(ROW(K532)-ROW(K$3),入力!$BB$3:$BB$1048576,0),MATCH(K$3,入力!$BV$2:$CN$2,0)),"")</f>
        <v/>
      </c>
      <c r="L532" s="75" t="str">
        <f>IFERROR(INDEX(入力!$BV$3:$CN$1048576,MATCH(ROW(L532)-ROW(L$3),入力!$BB$3:$BB$1048576,0),MATCH(L$3,入力!$BV$2:$CN$2,0)),"")</f>
        <v/>
      </c>
      <c r="M532" s="117" t="str">
        <f>IFERROR(IF(履歴検索!$A532="","",INDEX(入力!$BV$3:$CN$1048576,MATCH(ROW(M532)-ROW(M$3),入力!$BB$3:$BB$1048576,0),MATCH(M$3,入力!$BV$2:$CN$2,0))),"")</f>
        <v/>
      </c>
      <c r="N532" s="75" t="str">
        <f>IFERROR(INDEX(入力!$BV$3:$CN$1048576,MATCH(ROW(N532)-ROW(N$3),入力!$BB$3:$BB$1048576,0),MATCH(N$3,入力!$BV$2:$CN$2,0)),"")</f>
        <v/>
      </c>
      <c r="O532" s="294" t="str">
        <f>IFERROR(INDEX(入力!$CJ$3:$CN$1048576,MATCH(ROW(O532)-ROW(O$3),入力!$BB$3:$BB$1048576,0),MATCH(O$3,入力!$CJ$2:$CN$2,0)),"")</f>
        <v/>
      </c>
      <c r="P532" s="294" t="str">
        <f>IFERROR(INDEX(入力!$CJ$3:$CN$1048576,MATCH(ROW(P532)-ROW(P$3),入力!$BB$3:$BB$1048576,0),MATCH(P$3,入力!$CJ$2:$CN$2,0)),"")</f>
        <v/>
      </c>
      <c r="Q532" s="294" t="str">
        <f>IFERROR(INDEX(入力!$BV$3:$CN$1048576,MATCH(ROW(Q532)-ROW(Q$3),入力!$BB$3:$BB$1048576,0),MATCH(Q$3,入力!$BV$2:$CN$2,0)),"")</f>
        <v/>
      </c>
      <c r="R532" s="77" t="str">
        <f>IFERROR(INDEX(入力!$BV$3:$CN$1048576,MATCH(ROW(R532)-ROW(R$3),入力!$BB$3:$BB$1048576,0),MATCH(R$3,入力!$BV$2:$CN$2,0)),"")</f>
        <v/>
      </c>
      <c r="S532" s="77" t="str">
        <f>IFERROR(INDEX(入力!$BV$3:$CN$1048576,MATCH(ROW(S532)-ROW(S$3),入力!$BB$3:$BB$1048576,0),MATCH(S$3,入力!$BV$2:$CN$2,0)),"")</f>
        <v/>
      </c>
      <c r="U532" s="28" t="str">
        <f>IF(Z532="","",COUNT($Z$4:Z532))</f>
        <v/>
      </c>
      <c r="V532" s="73" t="str">
        <f t="shared" si="9"/>
        <v/>
      </c>
      <c r="W532" s="113" t="str">
        <f>IF(OR($B532="",$B532=$B533),"",SUMIF($B$4:$B532,$B532,Q$4:Q532))</f>
        <v/>
      </c>
      <c r="X532" s="113" t="str">
        <f>IF(OR($B532="",$B532=$B533),"",SUMIF($B$4:$B532,$B532,K$4:K532)-Y532)</f>
        <v/>
      </c>
      <c r="Y532" s="113" t="str">
        <f>IF(OR($B532="",$B532=$B533),"",SUMIFS(K$4:K532,B$4:B532,$B532,F$4:F532,$Y$3))</f>
        <v/>
      </c>
      <c r="Z532" s="113" t="str">
        <f>IF(OR($B532="",$B532=$B533),"",SUMIF($B$4:$B532,$B532,S$4:S532))</f>
        <v/>
      </c>
    </row>
    <row r="533" spans="1:26" ht="25.05" customHeight="1" x14ac:dyDescent="0.2">
      <c r="A533" s="133" t="str">
        <f>IF(OR(B533="",AND(B532=B533,D532=D533)),"",MAX($A$4:A532)+1)</f>
        <v/>
      </c>
      <c r="B533" s="73" t="str">
        <f>IFERROR(INDEX(入力!$BV$3:$CN$1048576,MATCH(ROW(B533)-ROW(B$3),入力!$BB$3:$BB$1048576,0),MATCH(B$3,入力!$BV$2:$CN$2,0)),"")</f>
        <v/>
      </c>
      <c r="C533" s="74" t="str">
        <f>IFERROR(INDEX(入力!$BV$3:$CN$1048576,MATCH(ROW(C533)-ROW(C$3),入力!$BB$3:$BB$1048576,0),MATCH(C$3,入力!$BV$2:$CN$2,0)),"")</f>
        <v/>
      </c>
      <c r="D533" s="75" t="str">
        <f>IFERROR(INDEX(入力!$BO$3:$BO$1048576,MATCH(ROW(D533)-ROW(D$3),入力!$BB$3:$BB$1048576,0),0),"")</f>
        <v/>
      </c>
      <c r="E533" s="74" t="str">
        <f>IFERROR(INDEX(入力!$BV$3:$CN$1048576,MATCH(ROW(E533)-ROW(E$3),入力!$BB$3:$BB$1048576,0),MATCH(E$3,入力!$BV$2:$CN$2,0)),"")</f>
        <v/>
      </c>
      <c r="F533" s="74" t="str">
        <f>IFERROR(INDEX(入力!$BV$3:$CN$1048576,MATCH(ROW(F533)-ROW(F$3),入力!$BB$3:$BB$1048576,0),MATCH(F$3,入力!$BV$2:$CN$2,0)),"")</f>
        <v/>
      </c>
      <c r="G533" s="74" t="str">
        <f>IFERROR(INDEX(入力!$BV$3:$CN$1048576,MATCH(ROW(G533)-ROW(G$3),入力!$BB$3:$BB$1048576,0),MATCH(G$3,入力!$BV$2:$CN$2,0)),"")</f>
        <v/>
      </c>
      <c r="H533" s="75" t="str">
        <f>IFERROR(INDEX(入力!$BV$3:$CN$1048576,MATCH(ROW(H533)-ROW(H$3),入力!$BB$3:$BB$1048576,0),MATCH(H$3,入力!$BV$2:$CN$2,0)),"")</f>
        <v/>
      </c>
      <c r="I533" s="76" t="str">
        <f>IFERROR(INDEX(入力!$BV$3:$CN$1048576,MATCH(ROW(I533)-ROW(I$3),入力!$BB$3:$BB$1048576,0),MATCH(I$3,入力!$BV$2:$CN$2,0)),"")</f>
        <v/>
      </c>
      <c r="J533" s="75" t="str">
        <f>IFERROR(INDEX(入力!$BV$3:$CN$1048576,MATCH(ROW(J533)-ROW(J$3),入力!$BB$3:$BB$1048576,0),MATCH(J$3,入力!$BV$2:$CN$2,0)),"")</f>
        <v/>
      </c>
      <c r="K533" s="75" t="str">
        <f>IFERROR(INDEX(入力!$BV$3:$CN$1048576,MATCH(ROW(K533)-ROW(K$3),入力!$BB$3:$BB$1048576,0),MATCH(K$3,入力!$BV$2:$CN$2,0)),"")</f>
        <v/>
      </c>
      <c r="L533" s="75" t="str">
        <f>IFERROR(INDEX(入力!$BV$3:$CN$1048576,MATCH(ROW(L533)-ROW(L$3),入力!$BB$3:$BB$1048576,0),MATCH(L$3,入力!$BV$2:$CN$2,0)),"")</f>
        <v/>
      </c>
      <c r="M533" s="117" t="str">
        <f>IFERROR(IF(履歴検索!$A533="","",INDEX(入力!$BV$3:$CN$1048576,MATCH(ROW(M533)-ROW(M$3),入力!$BB$3:$BB$1048576,0),MATCH(M$3,入力!$BV$2:$CN$2,0))),"")</f>
        <v/>
      </c>
      <c r="N533" s="75" t="str">
        <f>IFERROR(INDEX(入力!$BV$3:$CN$1048576,MATCH(ROW(N533)-ROW(N$3),入力!$BB$3:$BB$1048576,0),MATCH(N$3,入力!$BV$2:$CN$2,0)),"")</f>
        <v/>
      </c>
      <c r="O533" s="294" t="str">
        <f>IFERROR(INDEX(入力!$CJ$3:$CN$1048576,MATCH(ROW(O533)-ROW(O$3),入力!$BB$3:$BB$1048576,0),MATCH(O$3,入力!$CJ$2:$CN$2,0)),"")</f>
        <v/>
      </c>
      <c r="P533" s="294" t="str">
        <f>IFERROR(INDEX(入力!$CJ$3:$CN$1048576,MATCH(ROW(P533)-ROW(P$3),入力!$BB$3:$BB$1048576,0),MATCH(P$3,入力!$CJ$2:$CN$2,0)),"")</f>
        <v/>
      </c>
      <c r="Q533" s="294" t="str">
        <f>IFERROR(INDEX(入力!$BV$3:$CN$1048576,MATCH(ROW(Q533)-ROW(Q$3),入力!$BB$3:$BB$1048576,0),MATCH(Q$3,入力!$BV$2:$CN$2,0)),"")</f>
        <v/>
      </c>
      <c r="R533" s="77" t="str">
        <f>IFERROR(INDEX(入力!$BV$3:$CN$1048576,MATCH(ROW(R533)-ROW(R$3),入力!$BB$3:$BB$1048576,0),MATCH(R$3,入力!$BV$2:$CN$2,0)),"")</f>
        <v/>
      </c>
      <c r="S533" s="77" t="str">
        <f>IFERROR(INDEX(入力!$BV$3:$CN$1048576,MATCH(ROW(S533)-ROW(S$3),入力!$BB$3:$BB$1048576,0),MATCH(S$3,入力!$BV$2:$CN$2,0)),"")</f>
        <v/>
      </c>
      <c r="U533" s="28" t="str">
        <f>IF(Z533="","",COUNT($Z$4:Z533))</f>
        <v/>
      </c>
      <c r="V533" s="73" t="str">
        <f t="shared" si="9"/>
        <v/>
      </c>
      <c r="W533" s="113" t="str">
        <f>IF(OR($B533="",$B533=$B534),"",SUMIF($B$4:$B533,$B533,Q$4:Q533))</f>
        <v/>
      </c>
      <c r="X533" s="113" t="str">
        <f>IF(OR($B533="",$B533=$B534),"",SUMIF($B$4:$B533,$B533,K$4:K533)-Y533)</f>
        <v/>
      </c>
      <c r="Y533" s="113" t="str">
        <f>IF(OR($B533="",$B533=$B534),"",SUMIFS(K$4:K533,B$4:B533,$B533,F$4:F533,$Y$3))</f>
        <v/>
      </c>
      <c r="Z533" s="113" t="str">
        <f>IF(OR($B533="",$B533=$B534),"",SUMIF($B$4:$B533,$B533,S$4:S533))</f>
        <v/>
      </c>
    </row>
    <row r="534" spans="1:26" ht="25.05" customHeight="1" x14ac:dyDescent="0.2">
      <c r="A534" s="133" t="str">
        <f>IF(OR(B534="",AND(B533=B534,D533=D534)),"",MAX($A$4:A533)+1)</f>
        <v/>
      </c>
      <c r="B534" s="73" t="str">
        <f>IFERROR(INDEX(入力!$BV$3:$CN$1048576,MATCH(ROW(B534)-ROW(B$3),入力!$BB$3:$BB$1048576,0),MATCH(B$3,入力!$BV$2:$CN$2,0)),"")</f>
        <v/>
      </c>
      <c r="C534" s="74" t="str">
        <f>IFERROR(INDEX(入力!$BV$3:$CN$1048576,MATCH(ROW(C534)-ROW(C$3),入力!$BB$3:$BB$1048576,0),MATCH(C$3,入力!$BV$2:$CN$2,0)),"")</f>
        <v/>
      </c>
      <c r="D534" s="75" t="str">
        <f>IFERROR(INDEX(入力!$BO$3:$BO$1048576,MATCH(ROW(D534)-ROW(D$3),入力!$BB$3:$BB$1048576,0),0),"")</f>
        <v/>
      </c>
      <c r="E534" s="74" t="str">
        <f>IFERROR(INDEX(入力!$BV$3:$CN$1048576,MATCH(ROW(E534)-ROW(E$3),入力!$BB$3:$BB$1048576,0),MATCH(E$3,入力!$BV$2:$CN$2,0)),"")</f>
        <v/>
      </c>
      <c r="F534" s="74" t="str">
        <f>IFERROR(INDEX(入力!$BV$3:$CN$1048576,MATCH(ROW(F534)-ROW(F$3),入力!$BB$3:$BB$1048576,0),MATCH(F$3,入力!$BV$2:$CN$2,0)),"")</f>
        <v/>
      </c>
      <c r="G534" s="74" t="str">
        <f>IFERROR(INDEX(入力!$BV$3:$CN$1048576,MATCH(ROW(G534)-ROW(G$3),入力!$BB$3:$BB$1048576,0),MATCH(G$3,入力!$BV$2:$CN$2,0)),"")</f>
        <v/>
      </c>
      <c r="H534" s="75" t="str">
        <f>IFERROR(INDEX(入力!$BV$3:$CN$1048576,MATCH(ROW(H534)-ROW(H$3),入力!$BB$3:$BB$1048576,0),MATCH(H$3,入力!$BV$2:$CN$2,0)),"")</f>
        <v/>
      </c>
      <c r="I534" s="76" t="str">
        <f>IFERROR(INDEX(入力!$BV$3:$CN$1048576,MATCH(ROW(I534)-ROW(I$3),入力!$BB$3:$BB$1048576,0),MATCH(I$3,入力!$BV$2:$CN$2,0)),"")</f>
        <v/>
      </c>
      <c r="J534" s="75" t="str">
        <f>IFERROR(INDEX(入力!$BV$3:$CN$1048576,MATCH(ROW(J534)-ROW(J$3),入力!$BB$3:$BB$1048576,0),MATCH(J$3,入力!$BV$2:$CN$2,0)),"")</f>
        <v/>
      </c>
      <c r="K534" s="75" t="str">
        <f>IFERROR(INDEX(入力!$BV$3:$CN$1048576,MATCH(ROW(K534)-ROW(K$3),入力!$BB$3:$BB$1048576,0),MATCH(K$3,入力!$BV$2:$CN$2,0)),"")</f>
        <v/>
      </c>
      <c r="L534" s="75" t="str">
        <f>IFERROR(INDEX(入力!$BV$3:$CN$1048576,MATCH(ROW(L534)-ROW(L$3),入力!$BB$3:$BB$1048576,0),MATCH(L$3,入力!$BV$2:$CN$2,0)),"")</f>
        <v/>
      </c>
      <c r="M534" s="117" t="str">
        <f>IFERROR(IF(履歴検索!$A534="","",INDEX(入力!$BV$3:$CN$1048576,MATCH(ROW(M534)-ROW(M$3),入力!$BB$3:$BB$1048576,0),MATCH(M$3,入力!$BV$2:$CN$2,0))),"")</f>
        <v/>
      </c>
      <c r="N534" s="75" t="str">
        <f>IFERROR(INDEX(入力!$BV$3:$CN$1048576,MATCH(ROW(N534)-ROW(N$3),入力!$BB$3:$BB$1048576,0),MATCH(N$3,入力!$BV$2:$CN$2,0)),"")</f>
        <v/>
      </c>
      <c r="O534" s="294" t="str">
        <f>IFERROR(INDEX(入力!$CJ$3:$CN$1048576,MATCH(ROW(O534)-ROW(O$3),入力!$BB$3:$BB$1048576,0),MATCH(O$3,入力!$CJ$2:$CN$2,0)),"")</f>
        <v/>
      </c>
      <c r="P534" s="294" t="str">
        <f>IFERROR(INDEX(入力!$CJ$3:$CN$1048576,MATCH(ROW(P534)-ROW(P$3),入力!$BB$3:$BB$1048576,0),MATCH(P$3,入力!$CJ$2:$CN$2,0)),"")</f>
        <v/>
      </c>
      <c r="Q534" s="294" t="str">
        <f>IFERROR(INDEX(入力!$BV$3:$CN$1048576,MATCH(ROW(Q534)-ROW(Q$3),入力!$BB$3:$BB$1048576,0),MATCH(Q$3,入力!$BV$2:$CN$2,0)),"")</f>
        <v/>
      </c>
      <c r="R534" s="77" t="str">
        <f>IFERROR(INDEX(入力!$BV$3:$CN$1048576,MATCH(ROW(R534)-ROW(R$3),入力!$BB$3:$BB$1048576,0),MATCH(R$3,入力!$BV$2:$CN$2,0)),"")</f>
        <v/>
      </c>
      <c r="S534" s="77" t="str">
        <f>IFERROR(INDEX(入力!$BV$3:$CN$1048576,MATCH(ROW(S534)-ROW(S$3),入力!$BB$3:$BB$1048576,0),MATCH(S$3,入力!$BV$2:$CN$2,0)),"")</f>
        <v/>
      </c>
      <c r="U534" s="28" t="str">
        <f>IF(Z534="","",COUNT($Z$4:Z534))</f>
        <v/>
      </c>
      <c r="V534" s="73" t="str">
        <f t="shared" si="9"/>
        <v/>
      </c>
      <c r="W534" s="113" t="str">
        <f>IF(OR($B534="",$B534=$B535),"",SUMIF($B$4:$B534,$B534,Q$4:Q534))</f>
        <v/>
      </c>
      <c r="X534" s="113" t="str">
        <f>IF(OR($B534="",$B534=$B535),"",SUMIF($B$4:$B534,$B534,K$4:K534)-Y534)</f>
        <v/>
      </c>
      <c r="Y534" s="113" t="str">
        <f>IF(OR($B534="",$B534=$B535),"",SUMIFS(K$4:K534,B$4:B534,$B534,F$4:F534,$Y$3))</f>
        <v/>
      </c>
      <c r="Z534" s="113" t="str">
        <f>IF(OR($B534="",$B534=$B535),"",SUMIF($B$4:$B534,$B534,S$4:S534))</f>
        <v/>
      </c>
    </row>
    <row r="535" spans="1:26" ht="25.05" customHeight="1" x14ac:dyDescent="0.2">
      <c r="A535" s="133" t="str">
        <f>IF(OR(B535="",AND(B534=B535,D534=D535)),"",MAX($A$4:A534)+1)</f>
        <v/>
      </c>
      <c r="B535" s="73" t="str">
        <f>IFERROR(INDEX(入力!$BV$3:$CN$1048576,MATCH(ROW(B535)-ROW(B$3),入力!$BB$3:$BB$1048576,0),MATCH(B$3,入力!$BV$2:$CN$2,0)),"")</f>
        <v/>
      </c>
      <c r="C535" s="74" t="str">
        <f>IFERROR(INDEX(入力!$BV$3:$CN$1048576,MATCH(ROW(C535)-ROW(C$3),入力!$BB$3:$BB$1048576,0),MATCH(C$3,入力!$BV$2:$CN$2,0)),"")</f>
        <v/>
      </c>
      <c r="D535" s="75" t="str">
        <f>IFERROR(INDEX(入力!$BO$3:$BO$1048576,MATCH(ROW(D535)-ROW(D$3),入力!$BB$3:$BB$1048576,0),0),"")</f>
        <v/>
      </c>
      <c r="E535" s="74" t="str">
        <f>IFERROR(INDEX(入力!$BV$3:$CN$1048576,MATCH(ROW(E535)-ROW(E$3),入力!$BB$3:$BB$1048576,0),MATCH(E$3,入力!$BV$2:$CN$2,0)),"")</f>
        <v/>
      </c>
      <c r="F535" s="74" t="str">
        <f>IFERROR(INDEX(入力!$BV$3:$CN$1048576,MATCH(ROW(F535)-ROW(F$3),入力!$BB$3:$BB$1048576,0),MATCH(F$3,入力!$BV$2:$CN$2,0)),"")</f>
        <v/>
      </c>
      <c r="G535" s="74" t="str">
        <f>IFERROR(INDEX(入力!$BV$3:$CN$1048576,MATCH(ROW(G535)-ROW(G$3),入力!$BB$3:$BB$1048576,0),MATCH(G$3,入力!$BV$2:$CN$2,0)),"")</f>
        <v/>
      </c>
      <c r="H535" s="75" t="str">
        <f>IFERROR(INDEX(入力!$BV$3:$CN$1048576,MATCH(ROW(H535)-ROW(H$3),入力!$BB$3:$BB$1048576,0),MATCH(H$3,入力!$BV$2:$CN$2,0)),"")</f>
        <v/>
      </c>
      <c r="I535" s="76" t="str">
        <f>IFERROR(INDEX(入力!$BV$3:$CN$1048576,MATCH(ROW(I535)-ROW(I$3),入力!$BB$3:$BB$1048576,0),MATCH(I$3,入力!$BV$2:$CN$2,0)),"")</f>
        <v/>
      </c>
      <c r="J535" s="75" t="str">
        <f>IFERROR(INDEX(入力!$BV$3:$CN$1048576,MATCH(ROW(J535)-ROW(J$3),入力!$BB$3:$BB$1048576,0),MATCH(J$3,入力!$BV$2:$CN$2,0)),"")</f>
        <v/>
      </c>
      <c r="K535" s="75" t="str">
        <f>IFERROR(INDEX(入力!$BV$3:$CN$1048576,MATCH(ROW(K535)-ROW(K$3),入力!$BB$3:$BB$1048576,0),MATCH(K$3,入力!$BV$2:$CN$2,0)),"")</f>
        <v/>
      </c>
      <c r="L535" s="75" t="str">
        <f>IFERROR(INDEX(入力!$BV$3:$CN$1048576,MATCH(ROW(L535)-ROW(L$3),入力!$BB$3:$BB$1048576,0),MATCH(L$3,入力!$BV$2:$CN$2,0)),"")</f>
        <v/>
      </c>
      <c r="M535" s="117" t="str">
        <f>IFERROR(IF(履歴検索!$A535="","",INDEX(入力!$BV$3:$CN$1048576,MATCH(ROW(M535)-ROW(M$3),入力!$BB$3:$BB$1048576,0),MATCH(M$3,入力!$BV$2:$CN$2,0))),"")</f>
        <v/>
      </c>
      <c r="N535" s="75" t="str">
        <f>IFERROR(INDEX(入力!$BV$3:$CN$1048576,MATCH(ROW(N535)-ROW(N$3),入力!$BB$3:$BB$1048576,0),MATCH(N$3,入力!$BV$2:$CN$2,0)),"")</f>
        <v/>
      </c>
      <c r="O535" s="294" t="str">
        <f>IFERROR(INDEX(入力!$CJ$3:$CN$1048576,MATCH(ROW(O535)-ROW(O$3),入力!$BB$3:$BB$1048576,0),MATCH(O$3,入力!$CJ$2:$CN$2,0)),"")</f>
        <v/>
      </c>
      <c r="P535" s="294" t="str">
        <f>IFERROR(INDEX(入力!$CJ$3:$CN$1048576,MATCH(ROW(P535)-ROW(P$3),入力!$BB$3:$BB$1048576,0),MATCH(P$3,入力!$CJ$2:$CN$2,0)),"")</f>
        <v/>
      </c>
      <c r="Q535" s="294" t="str">
        <f>IFERROR(INDEX(入力!$BV$3:$CN$1048576,MATCH(ROW(Q535)-ROW(Q$3),入力!$BB$3:$BB$1048576,0),MATCH(Q$3,入力!$BV$2:$CN$2,0)),"")</f>
        <v/>
      </c>
      <c r="R535" s="77" t="str">
        <f>IFERROR(INDEX(入力!$BV$3:$CN$1048576,MATCH(ROW(R535)-ROW(R$3),入力!$BB$3:$BB$1048576,0),MATCH(R$3,入力!$BV$2:$CN$2,0)),"")</f>
        <v/>
      </c>
      <c r="S535" s="77" t="str">
        <f>IFERROR(INDEX(入力!$BV$3:$CN$1048576,MATCH(ROW(S535)-ROW(S$3),入力!$BB$3:$BB$1048576,0),MATCH(S$3,入力!$BV$2:$CN$2,0)),"")</f>
        <v/>
      </c>
      <c r="U535" s="28" t="str">
        <f>IF(Z535="","",COUNT($Z$4:Z535))</f>
        <v/>
      </c>
      <c r="V535" s="73" t="str">
        <f t="shared" si="9"/>
        <v/>
      </c>
      <c r="W535" s="113" t="str">
        <f>IF(OR($B535="",$B535=$B536),"",SUMIF($B$4:$B535,$B535,Q$4:Q535))</f>
        <v/>
      </c>
      <c r="X535" s="113" t="str">
        <f>IF(OR($B535="",$B535=$B536),"",SUMIF($B$4:$B535,$B535,K$4:K535)-Y535)</f>
        <v/>
      </c>
      <c r="Y535" s="113" t="str">
        <f>IF(OR($B535="",$B535=$B536),"",SUMIFS(K$4:K535,B$4:B535,$B535,F$4:F535,$Y$3))</f>
        <v/>
      </c>
      <c r="Z535" s="113" t="str">
        <f>IF(OR($B535="",$B535=$B536),"",SUMIF($B$4:$B535,$B535,S$4:S535))</f>
        <v/>
      </c>
    </row>
    <row r="536" spans="1:26" ht="25.05" customHeight="1" x14ac:dyDescent="0.2">
      <c r="A536" s="133" t="str">
        <f>IF(OR(B536="",AND(B535=B536,D535=D536)),"",MAX($A$4:A535)+1)</f>
        <v/>
      </c>
      <c r="B536" s="73" t="str">
        <f>IFERROR(INDEX(入力!$BV$3:$CN$1048576,MATCH(ROW(B536)-ROW(B$3),入力!$BB$3:$BB$1048576,0),MATCH(B$3,入力!$BV$2:$CN$2,0)),"")</f>
        <v/>
      </c>
      <c r="C536" s="74" t="str">
        <f>IFERROR(INDEX(入力!$BV$3:$CN$1048576,MATCH(ROW(C536)-ROW(C$3),入力!$BB$3:$BB$1048576,0),MATCH(C$3,入力!$BV$2:$CN$2,0)),"")</f>
        <v/>
      </c>
      <c r="D536" s="75" t="str">
        <f>IFERROR(INDEX(入力!$BO$3:$BO$1048576,MATCH(ROW(D536)-ROW(D$3),入力!$BB$3:$BB$1048576,0),0),"")</f>
        <v/>
      </c>
      <c r="E536" s="74" t="str">
        <f>IFERROR(INDEX(入力!$BV$3:$CN$1048576,MATCH(ROW(E536)-ROW(E$3),入力!$BB$3:$BB$1048576,0),MATCH(E$3,入力!$BV$2:$CN$2,0)),"")</f>
        <v/>
      </c>
      <c r="F536" s="74" t="str">
        <f>IFERROR(INDEX(入力!$BV$3:$CN$1048576,MATCH(ROW(F536)-ROW(F$3),入力!$BB$3:$BB$1048576,0),MATCH(F$3,入力!$BV$2:$CN$2,0)),"")</f>
        <v/>
      </c>
      <c r="G536" s="74" t="str">
        <f>IFERROR(INDEX(入力!$BV$3:$CN$1048576,MATCH(ROW(G536)-ROW(G$3),入力!$BB$3:$BB$1048576,0),MATCH(G$3,入力!$BV$2:$CN$2,0)),"")</f>
        <v/>
      </c>
      <c r="H536" s="75" t="str">
        <f>IFERROR(INDEX(入力!$BV$3:$CN$1048576,MATCH(ROW(H536)-ROW(H$3),入力!$BB$3:$BB$1048576,0),MATCH(H$3,入力!$BV$2:$CN$2,0)),"")</f>
        <v/>
      </c>
      <c r="I536" s="76" t="str">
        <f>IFERROR(INDEX(入力!$BV$3:$CN$1048576,MATCH(ROW(I536)-ROW(I$3),入力!$BB$3:$BB$1048576,0),MATCH(I$3,入力!$BV$2:$CN$2,0)),"")</f>
        <v/>
      </c>
      <c r="J536" s="75" t="str">
        <f>IFERROR(INDEX(入力!$BV$3:$CN$1048576,MATCH(ROW(J536)-ROW(J$3),入力!$BB$3:$BB$1048576,0),MATCH(J$3,入力!$BV$2:$CN$2,0)),"")</f>
        <v/>
      </c>
      <c r="K536" s="75" t="str">
        <f>IFERROR(INDEX(入力!$BV$3:$CN$1048576,MATCH(ROW(K536)-ROW(K$3),入力!$BB$3:$BB$1048576,0),MATCH(K$3,入力!$BV$2:$CN$2,0)),"")</f>
        <v/>
      </c>
      <c r="L536" s="75" t="str">
        <f>IFERROR(INDEX(入力!$BV$3:$CN$1048576,MATCH(ROW(L536)-ROW(L$3),入力!$BB$3:$BB$1048576,0),MATCH(L$3,入力!$BV$2:$CN$2,0)),"")</f>
        <v/>
      </c>
      <c r="M536" s="117" t="str">
        <f>IFERROR(IF(履歴検索!$A536="","",INDEX(入力!$BV$3:$CN$1048576,MATCH(ROW(M536)-ROW(M$3),入力!$BB$3:$BB$1048576,0),MATCH(M$3,入力!$BV$2:$CN$2,0))),"")</f>
        <v/>
      </c>
      <c r="N536" s="75" t="str">
        <f>IFERROR(INDEX(入力!$BV$3:$CN$1048576,MATCH(ROW(N536)-ROW(N$3),入力!$BB$3:$BB$1048576,0),MATCH(N$3,入力!$BV$2:$CN$2,0)),"")</f>
        <v/>
      </c>
      <c r="O536" s="294" t="str">
        <f>IFERROR(INDEX(入力!$CJ$3:$CN$1048576,MATCH(ROW(O536)-ROW(O$3),入力!$BB$3:$BB$1048576,0),MATCH(O$3,入力!$CJ$2:$CN$2,0)),"")</f>
        <v/>
      </c>
      <c r="P536" s="294" t="str">
        <f>IFERROR(INDEX(入力!$CJ$3:$CN$1048576,MATCH(ROW(P536)-ROW(P$3),入力!$BB$3:$BB$1048576,0),MATCH(P$3,入力!$CJ$2:$CN$2,0)),"")</f>
        <v/>
      </c>
      <c r="Q536" s="294" t="str">
        <f>IFERROR(INDEX(入力!$BV$3:$CN$1048576,MATCH(ROW(Q536)-ROW(Q$3),入力!$BB$3:$BB$1048576,0),MATCH(Q$3,入力!$BV$2:$CN$2,0)),"")</f>
        <v/>
      </c>
      <c r="R536" s="77" t="str">
        <f>IFERROR(INDEX(入力!$BV$3:$CN$1048576,MATCH(ROW(R536)-ROW(R$3),入力!$BB$3:$BB$1048576,0),MATCH(R$3,入力!$BV$2:$CN$2,0)),"")</f>
        <v/>
      </c>
      <c r="S536" s="77" t="str">
        <f>IFERROR(INDEX(入力!$BV$3:$CN$1048576,MATCH(ROW(S536)-ROW(S$3),入力!$BB$3:$BB$1048576,0),MATCH(S$3,入力!$BV$2:$CN$2,0)),"")</f>
        <v/>
      </c>
      <c r="U536" s="28" t="str">
        <f>IF(Z536="","",COUNT($Z$4:Z536))</f>
        <v/>
      </c>
      <c r="V536" s="73" t="str">
        <f t="shared" si="9"/>
        <v/>
      </c>
      <c r="W536" s="113" t="str">
        <f>IF(OR($B536="",$B536=$B537),"",SUMIF($B$4:$B536,$B536,Q$4:Q536))</f>
        <v/>
      </c>
      <c r="X536" s="113" t="str">
        <f>IF(OR($B536="",$B536=$B537),"",SUMIF($B$4:$B536,$B536,K$4:K536)-Y536)</f>
        <v/>
      </c>
      <c r="Y536" s="113" t="str">
        <f>IF(OR($B536="",$B536=$B537),"",SUMIFS(K$4:K536,B$4:B536,$B536,F$4:F536,$Y$3))</f>
        <v/>
      </c>
      <c r="Z536" s="113" t="str">
        <f>IF(OR($B536="",$B536=$B537),"",SUMIF($B$4:$B536,$B536,S$4:S536))</f>
        <v/>
      </c>
    </row>
    <row r="537" spans="1:26" ht="25.05" customHeight="1" x14ac:dyDescent="0.2">
      <c r="A537" s="133" t="str">
        <f>IF(OR(B537="",AND(B536=B537,D536=D537)),"",MAX($A$4:A536)+1)</f>
        <v/>
      </c>
      <c r="B537" s="73" t="str">
        <f>IFERROR(INDEX(入力!$BV$3:$CN$1048576,MATCH(ROW(B537)-ROW(B$3),入力!$BB$3:$BB$1048576,0),MATCH(B$3,入力!$BV$2:$CN$2,0)),"")</f>
        <v/>
      </c>
      <c r="C537" s="74" t="str">
        <f>IFERROR(INDEX(入力!$BV$3:$CN$1048576,MATCH(ROW(C537)-ROW(C$3),入力!$BB$3:$BB$1048576,0),MATCH(C$3,入力!$BV$2:$CN$2,0)),"")</f>
        <v/>
      </c>
      <c r="D537" s="75" t="str">
        <f>IFERROR(INDEX(入力!$BO$3:$BO$1048576,MATCH(ROW(D537)-ROW(D$3),入力!$BB$3:$BB$1048576,0),0),"")</f>
        <v/>
      </c>
      <c r="E537" s="74" t="str">
        <f>IFERROR(INDEX(入力!$BV$3:$CN$1048576,MATCH(ROW(E537)-ROW(E$3),入力!$BB$3:$BB$1048576,0),MATCH(E$3,入力!$BV$2:$CN$2,0)),"")</f>
        <v/>
      </c>
      <c r="F537" s="74" t="str">
        <f>IFERROR(INDEX(入力!$BV$3:$CN$1048576,MATCH(ROW(F537)-ROW(F$3),入力!$BB$3:$BB$1048576,0),MATCH(F$3,入力!$BV$2:$CN$2,0)),"")</f>
        <v/>
      </c>
      <c r="G537" s="74" t="str">
        <f>IFERROR(INDEX(入力!$BV$3:$CN$1048576,MATCH(ROW(G537)-ROW(G$3),入力!$BB$3:$BB$1048576,0),MATCH(G$3,入力!$BV$2:$CN$2,0)),"")</f>
        <v/>
      </c>
      <c r="H537" s="75" t="str">
        <f>IFERROR(INDEX(入力!$BV$3:$CN$1048576,MATCH(ROW(H537)-ROW(H$3),入力!$BB$3:$BB$1048576,0),MATCH(H$3,入力!$BV$2:$CN$2,0)),"")</f>
        <v/>
      </c>
      <c r="I537" s="76" t="str">
        <f>IFERROR(INDEX(入力!$BV$3:$CN$1048576,MATCH(ROW(I537)-ROW(I$3),入力!$BB$3:$BB$1048576,0),MATCH(I$3,入力!$BV$2:$CN$2,0)),"")</f>
        <v/>
      </c>
      <c r="J537" s="75" t="str">
        <f>IFERROR(INDEX(入力!$BV$3:$CN$1048576,MATCH(ROW(J537)-ROW(J$3),入力!$BB$3:$BB$1048576,0),MATCH(J$3,入力!$BV$2:$CN$2,0)),"")</f>
        <v/>
      </c>
      <c r="K537" s="75" t="str">
        <f>IFERROR(INDEX(入力!$BV$3:$CN$1048576,MATCH(ROW(K537)-ROW(K$3),入力!$BB$3:$BB$1048576,0),MATCH(K$3,入力!$BV$2:$CN$2,0)),"")</f>
        <v/>
      </c>
      <c r="L537" s="75" t="str">
        <f>IFERROR(INDEX(入力!$BV$3:$CN$1048576,MATCH(ROW(L537)-ROW(L$3),入力!$BB$3:$BB$1048576,0),MATCH(L$3,入力!$BV$2:$CN$2,0)),"")</f>
        <v/>
      </c>
      <c r="M537" s="117" t="str">
        <f>IFERROR(IF(履歴検索!$A537="","",INDEX(入力!$BV$3:$CN$1048576,MATCH(ROW(M537)-ROW(M$3),入力!$BB$3:$BB$1048576,0),MATCH(M$3,入力!$BV$2:$CN$2,0))),"")</f>
        <v/>
      </c>
      <c r="N537" s="75" t="str">
        <f>IFERROR(INDEX(入力!$BV$3:$CN$1048576,MATCH(ROW(N537)-ROW(N$3),入力!$BB$3:$BB$1048576,0),MATCH(N$3,入力!$BV$2:$CN$2,0)),"")</f>
        <v/>
      </c>
      <c r="O537" s="294" t="str">
        <f>IFERROR(INDEX(入力!$CJ$3:$CN$1048576,MATCH(ROW(O537)-ROW(O$3),入力!$BB$3:$BB$1048576,0),MATCH(O$3,入力!$CJ$2:$CN$2,0)),"")</f>
        <v/>
      </c>
      <c r="P537" s="294" t="str">
        <f>IFERROR(INDEX(入力!$CJ$3:$CN$1048576,MATCH(ROW(P537)-ROW(P$3),入力!$BB$3:$BB$1048576,0),MATCH(P$3,入力!$CJ$2:$CN$2,0)),"")</f>
        <v/>
      </c>
      <c r="Q537" s="294" t="str">
        <f>IFERROR(INDEX(入力!$BV$3:$CN$1048576,MATCH(ROW(Q537)-ROW(Q$3),入力!$BB$3:$BB$1048576,0),MATCH(Q$3,入力!$BV$2:$CN$2,0)),"")</f>
        <v/>
      </c>
      <c r="R537" s="77" t="str">
        <f>IFERROR(INDEX(入力!$BV$3:$CN$1048576,MATCH(ROW(R537)-ROW(R$3),入力!$BB$3:$BB$1048576,0),MATCH(R$3,入力!$BV$2:$CN$2,0)),"")</f>
        <v/>
      </c>
      <c r="S537" s="77" t="str">
        <f>IFERROR(INDEX(入力!$BV$3:$CN$1048576,MATCH(ROW(S537)-ROW(S$3),入力!$BB$3:$BB$1048576,0),MATCH(S$3,入力!$BV$2:$CN$2,0)),"")</f>
        <v/>
      </c>
      <c r="U537" s="28" t="str">
        <f>IF(Z537="","",COUNT($Z$4:Z537))</f>
        <v/>
      </c>
      <c r="V537" s="73" t="str">
        <f t="shared" si="9"/>
        <v/>
      </c>
      <c r="W537" s="113" t="str">
        <f>IF(OR($B537="",$B537=$B538),"",SUMIF($B$4:$B537,$B537,Q$4:Q537))</f>
        <v/>
      </c>
      <c r="X537" s="113" t="str">
        <f>IF(OR($B537="",$B537=$B538),"",SUMIF($B$4:$B537,$B537,K$4:K537)-Y537)</f>
        <v/>
      </c>
      <c r="Y537" s="113" t="str">
        <f>IF(OR($B537="",$B537=$B538),"",SUMIFS(K$4:K537,B$4:B537,$B537,F$4:F537,$Y$3))</f>
        <v/>
      </c>
      <c r="Z537" s="113" t="str">
        <f>IF(OR($B537="",$B537=$B538),"",SUMIF($B$4:$B537,$B537,S$4:S537))</f>
        <v/>
      </c>
    </row>
    <row r="538" spans="1:26" ht="25.05" customHeight="1" x14ac:dyDescent="0.2">
      <c r="A538" s="133" t="str">
        <f>IF(OR(B538="",AND(B537=B538,D537=D538)),"",MAX($A$4:A537)+1)</f>
        <v/>
      </c>
      <c r="B538" s="73" t="str">
        <f>IFERROR(INDEX(入力!$BV$3:$CN$1048576,MATCH(ROW(B538)-ROW(B$3),入力!$BB$3:$BB$1048576,0),MATCH(B$3,入力!$BV$2:$CN$2,0)),"")</f>
        <v/>
      </c>
      <c r="C538" s="74" t="str">
        <f>IFERROR(INDEX(入力!$BV$3:$CN$1048576,MATCH(ROW(C538)-ROW(C$3),入力!$BB$3:$BB$1048576,0),MATCH(C$3,入力!$BV$2:$CN$2,0)),"")</f>
        <v/>
      </c>
      <c r="D538" s="75" t="str">
        <f>IFERROR(INDEX(入力!$BO$3:$BO$1048576,MATCH(ROW(D538)-ROW(D$3),入力!$BB$3:$BB$1048576,0),0),"")</f>
        <v/>
      </c>
      <c r="E538" s="74" t="str">
        <f>IFERROR(INDEX(入力!$BV$3:$CN$1048576,MATCH(ROW(E538)-ROW(E$3),入力!$BB$3:$BB$1048576,0),MATCH(E$3,入力!$BV$2:$CN$2,0)),"")</f>
        <v/>
      </c>
      <c r="F538" s="74" t="str">
        <f>IFERROR(INDEX(入力!$BV$3:$CN$1048576,MATCH(ROW(F538)-ROW(F$3),入力!$BB$3:$BB$1048576,0),MATCH(F$3,入力!$BV$2:$CN$2,0)),"")</f>
        <v/>
      </c>
      <c r="G538" s="74" t="str">
        <f>IFERROR(INDEX(入力!$BV$3:$CN$1048576,MATCH(ROW(G538)-ROW(G$3),入力!$BB$3:$BB$1048576,0),MATCH(G$3,入力!$BV$2:$CN$2,0)),"")</f>
        <v/>
      </c>
      <c r="H538" s="75" t="str">
        <f>IFERROR(INDEX(入力!$BV$3:$CN$1048576,MATCH(ROW(H538)-ROW(H$3),入力!$BB$3:$BB$1048576,0),MATCH(H$3,入力!$BV$2:$CN$2,0)),"")</f>
        <v/>
      </c>
      <c r="I538" s="76" t="str">
        <f>IFERROR(INDEX(入力!$BV$3:$CN$1048576,MATCH(ROW(I538)-ROW(I$3),入力!$BB$3:$BB$1048576,0),MATCH(I$3,入力!$BV$2:$CN$2,0)),"")</f>
        <v/>
      </c>
      <c r="J538" s="75" t="str">
        <f>IFERROR(INDEX(入力!$BV$3:$CN$1048576,MATCH(ROW(J538)-ROW(J$3),入力!$BB$3:$BB$1048576,0),MATCH(J$3,入力!$BV$2:$CN$2,0)),"")</f>
        <v/>
      </c>
      <c r="K538" s="75" t="str">
        <f>IFERROR(INDEX(入力!$BV$3:$CN$1048576,MATCH(ROW(K538)-ROW(K$3),入力!$BB$3:$BB$1048576,0),MATCH(K$3,入力!$BV$2:$CN$2,0)),"")</f>
        <v/>
      </c>
      <c r="L538" s="75" t="str">
        <f>IFERROR(INDEX(入力!$BV$3:$CN$1048576,MATCH(ROW(L538)-ROW(L$3),入力!$BB$3:$BB$1048576,0),MATCH(L$3,入力!$BV$2:$CN$2,0)),"")</f>
        <v/>
      </c>
      <c r="M538" s="117" t="str">
        <f>IFERROR(IF(履歴検索!$A538="","",INDEX(入力!$BV$3:$CN$1048576,MATCH(ROW(M538)-ROW(M$3),入力!$BB$3:$BB$1048576,0),MATCH(M$3,入力!$BV$2:$CN$2,0))),"")</f>
        <v/>
      </c>
      <c r="N538" s="75" t="str">
        <f>IFERROR(INDEX(入力!$BV$3:$CN$1048576,MATCH(ROW(N538)-ROW(N$3),入力!$BB$3:$BB$1048576,0),MATCH(N$3,入力!$BV$2:$CN$2,0)),"")</f>
        <v/>
      </c>
      <c r="O538" s="294" t="str">
        <f>IFERROR(INDEX(入力!$CJ$3:$CN$1048576,MATCH(ROW(O538)-ROW(O$3),入力!$BB$3:$BB$1048576,0),MATCH(O$3,入力!$CJ$2:$CN$2,0)),"")</f>
        <v/>
      </c>
      <c r="P538" s="294" t="str">
        <f>IFERROR(INDEX(入力!$CJ$3:$CN$1048576,MATCH(ROW(P538)-ROW(P$3),入力!$BB$3:$BB$1048576,0),MATCH(P$3,入力!$CJ$2:$CN$2,0)),"")</f>
        <v/>
      </c>
      <c r="Q538" s="294" t="str">
        <f>IFERROR(INDEX(入力!$BV$3:$CN$1048576,MATCH(ROW(Q538)-ROW(Q$3),入力!$BB$3:$BB$1048576,0),MATCH(Q$3,入力!$BV$2:$CN$2,0)),"")</f>
        <v/>
      </c>
      <c r="R538" s="77" t="str">
        <f>IFERROR(INDEX(入力!$BV$3:$CN$1048576,MATCH(ROW(R538)-ROW(R$3),入力!$BB$3:$BB$1048576,0),MATCH(R$3,入力!$BV$2:$CN$2,0)),"")</f>
        <v/>
      </c>
      <c r="S538" s="77" t="str">
        <f>IFERROR(INDEX(入力!$BV$3:$CN$1048576,MATCH(ROW(S538)-ROW(S$3),入力!$BB$3:$BB$1048576,0),MATCH(S$3,入力!$BV$2:$CN$2,0)),"")</f>
        <v/>
      </c>
      <c r="U538" s="28" t="str">
        <f>IF(Z538="","",COUNT($Z$4:Z538))</f>
        <v/>
      </c>
      <c r="V538" s="73" t="str">
        <f t="shared" si="9"/>
        <v/>
      </c>
      <c r="W538" s="113" t="str">
        <f>IF(OR($B538="",$B538=$B539),"",SUMIF($B$4:$B538,$B538,Q$4:Q538))</f>
        <v/>
      </c>
      <c r="X538" s="113" t="str">
        <f>IF(OR($B538="",$B538=$B539),"",SUMIF($B$4:$B538,$B538,K$4:K538)-Y538)</f>
        <v/>
      </c>
      <c r="Y538" s="113" t="str">
        <f>IF(OR($B538="",$B538=$B539),"",SUMIFS(K$4:K538,B$4:B538,$B538,F$4:F538,$Y$3))</f>
        <v/>
      </c>
      <c r="Z538" s="113" t="str">
        <f>IF(OR($B538="",$B538=$B539),"",SUMIF($B$4:$B538,$B538,S$4:S538))</f>
        <v/>
      </c>
    </row>
    <row r="539" spans="1:26" ht="25.05" customHeight="1" x14ac:dyDescent="0.2">
      <c r="A539" s="133" t="str">
        <f>IF(OR(B539="",AND(B538=B539,D538=D539)),"",MAX($A$4:A538)+1)</f>
        <v/>
      </c>
      <c r="B539" s="73" t="str">
        <f>IFERROR(INDEX(入力!$BV$3:$CN$1048576,MATCH(ROW(B539)-ROW(B$3),入力!$BB$3:$BB$1048576,0),MATCH(B$3,入力!$BV$2:$CN$2,0)),"")</f>
        <v/>
      </c>
      <c r="C539" s="74" t="str">
        <f>IFERROR(INDEX(入力!$BV$3:$CN$1048576,MATCH(ROW(C539)-ROW(C$3),入力!$BB$3:$BB$1048576,0),MATCH(C$3,入力!$BV$2:$CN$2,0)),"")</f>
        <v/>
      </c>
      <c r="D539" s="75" t="str">
        <f>IFERROR(INDEX(入力!$BO$3:$BO$1048576,MATCH(ROW(D539)-ROW(D$3),入力!$BB$3:$BB$1048576,0),0),"")</f>
        <v/>
      </c>
      <c r="E539" s="74" t="str">
        <f>IFERROR(INDEX(入力!$BV$3:$CN$1048576,MATCH(ROW(E539)-ROW(E$3),入力!$BB$3:$BB$1048576,0),MATCH(E$3,入力!$BV$2:$CN$2,0)),"")</f>
        <v/>
      </c>
      <c r="F539" s="74" t="str">
        <f>IFERROR(INDEX(入力!$BV$3:$CN$1048576,MATCH(ROW(F539)-ROW(F$3),入力!$BB$3:$BB$1048576,0),MATCH(F$3,入力!$BV$2:$CN$2,0)),"")</f>
        <v/>
      </c>
      <c r="G539" s="74" t="str">
        <f>IFERROR(INDEX(入力!$BV$3:$CN$1048576,MATCH(ROW(G539)-ROW(G$3),入力!$BB$3:$BB$1048576,0),MATCH(G$3,入力!$BV$2:$CN$2,0)),"")</f>
        <v/>
      </c>
      <c r="H539" s="75" t="str">
        <f>IFERROR(INDEX(入力!$BV$3:$CN$1048576,MATCH(ROW(H539)-ROW(H$3),入力!$BB$3:$BB$1048576,0),MATCH(H$3,入力!$BV$2:$CN$2,0)),"")</f>
        <v/>
      </c>
      <c r="I539" s="76" t="str">
        <f>IFERROR(INDEX(入力!$BV$3:$CN$1048576,MATCH(ROW(I539)-ROW(I$3),入力!$BB$3:$BB$1048576,0),MATCH(I$3,入力!$BV$2:$CN$2,0)),"")</f>
        <v/>
      </c>
      <c r="J539" s="75" t="str">
        <f>IFERROR(INDEX(入力!$BV$3:$CN$1048576,MATCH(ROW(J539)-ROW(J$3),入力!$BB$3:$BB$1048576,0),MATCH(J$3,入力!$BV$2:$CN$2,0)),"")</f>
        <v/>
      </c>
      <c r="K539" s="75" t="str">
        <f>IFERROR(INDEX(入力!$BV$3:$CN$1048576,MATCH(ROW(K539)-ROW(K$3),入力!$BB$3:$BB$1048576,0),MATCH(K$3,入力!$BV$2:$CN$2,0)),"")</f>
        <v/>
      </c>
      <c r="L539" s="75" t="str">
        <f>IFERROR(INDEX(入力!$BV$3:$CN$1048576,MATCH(ROW(L539)-ROW(L$3),入力!$BB$3:$BB$1048576,0),MATCH(L$3,入力!$BV$2:$CN$2,0)),"")</f>
        <v/>
      </c>
      <c r="M539" s="117" t="str">
        <f>IFERROR(IF(履歴検索!$A539="","",INDEX(入力!$BV$3:$CN$1048576,MATCH(ROW(M539)-ROW(M$3),入力!$BB$3:$BB$1048576,0),MATCH(M$3,入力!$BV$2:$CN$2,0))),"")</f>
        <v/>
      </c>
      <c r="N539" s="75" t="str">
        <f>IFERROR(INDEX(入力!$BV$3:$CN$1048576,MATCH(ROW(N539)-ROW(N$3),入力!$BB$3:$BB$1048576,0),MATCH(N$3,入力!$BV$2:$CN$2,0)),"")</f>
        <v/>
      </c>
      <c r="O539" s="294" t="str">
        <f>IFERROR(INDEX(入力!$CJ$3:$CN$1048576,MATCH(ROW(O539)-ROW(O$3),入力!$BB$3:$BB$1048576,0),MATCH(O$3,入力!$CJ$2:$CN$2,0)),"")</f>
        <v/>
      </c>
      <c r="P539" s="294" t="str">
        <f>IFERROR(INDEX(入力!$CJ$3:$CN$1048576,MATCH(ROW(P539)-ROW(P$3),入力!$BB$3:$BB$1048576,0),MATCH(P$3,入力!$CJ$2:$CN$2,0)),"")</f>
        <v/>
      </c>
      <c r="Q539" s="294" t="str">
        <f>IFERROR(INDEX(入力!$BV$3:$CN$1048576,MATCH(ROW(Q539)-ROW(Q$3),入力!$BB$3:$BB$1048576,0),MATCH(Q$3,入力!$BV$2:$CN$2,0)),"")</f>
        <v/>
      </c>
      <c r="R539" s="77" t="str">
        <f>IFERROR(INDEX(入力!$BV$3:$CN$1048576,MATCH(ROW(R539)-ROW(R$3),入力!$BB$3:$BB$1048576,0),MATCH(R$3,入力!$BV$2:$CN$2,0)),"")</f>
        <v/>
      </c>
      <c r="S539" s="77" t="str">
        <f>IFERROR(INDEX(入力!$BV$3:$CN$1048576,MATCH(ROW(S539)-ROW(S$3),入力!$BB$3:$BB$1048576,0),MATCH(S$3,入力!$BV$2:$CN$2,0)),"")</f>
        <v/>
      </c>
      <c r="U539" s="28" t="str">
        <f>IF(Z539="","",COUNT($Z$4:Z539))</f>
        <v/>
      </c>
      <c r="V539" s="73" t="str">
        <f t="shared" si="9"/>
        <v/>
      </c>
      <c r="W539" s="113" t="str">
        <f>IF(OR($B539="",$B539=$B540),"",SUMIF($B$4:$B539,$B539,Q$4:Q539))</f>
        <v/>
      </c>
      <c r="X539" s="113" t="str">
        <f>IF(OR($B539="",$B539=$B540),"",SUMIF($B$4:$B539,$B539,K$4:K539)-Y539)</f>
        <v/>
      </c>
      <c r="Y539" s="113" t="str">
        <f>IF(OR($B539="",$B539=$B540),"",SUMIFS(K$4:K539,B$4:B539,$B539,F$4:F539,$Y$3))</f>
        <v/>
      </c>
      <c r="Z539" s="113" t="str">
        <f>IF(OR($B539="",$B539=$B540),"",SUMIF($B$4:$B539,$B539,S$4:S539))</f>
        <v/>
      </c>
    </row>
    <row r="540" spans="1:26" ht="25.05" customHeight="1" x14ac:dyDescent="0.2">
      <c r="A540" s="133" t="str">
        <f>IF(OR(B540="",AND(B539=B540,D539=D540)),"",MAX($A$4:A539)+1)</f>
        <v/>
      </c>
      <c r="B540" s="73" t="str">
        <f>IFERROR(INDEX(入力!$BV$3:$CN$1048576,MATCH(ROW(B540)-ROW(B$3),入力!$BB$3:$BB$1048576,0),MATCH(B$3,入力!$BV$2:$CN$2,0)),"")</f>
        <v/>
      </c>
      <c r="C540" s="74" t="str">
        <f>IFERROR(INDEX(入力!$BV$3:$CN$1048576,MATCH(ROW(C540)-ROW(C$3),入力!$BB$3:$BB$1048576,0),MATCH(C$3,入力!$BV$2:$CN$2,0)),"")</f>
        <v/>
      </c>
      <c r="D540" s="75" t="str">
        <f>IFERROR(INDEX(入力!$BO$3:$BO$1048576,MATCH(ROW(D540)-ROW(D$3),入力!$BB$3:$BB$1048576,0),0),"")</f>
        <v/>
      </c>
      <c r="E540" s="74" t="str">
        <f>IFERROR(INDEX(入力!$BV$3:$CN$1048576,MATCH(ROW(E540)-ROW(E$3),入力!$BB$3:$BB$1048576,0),MATCH(E$3,入力!$BV$2:$CN$2,0)),"")</f>
        <v/>
      </c>
      <c r="F540" s="74" t="str">
        <f>IFERROR(INDEX(入力!$BV$3:$CN$1048576,MATCH(ROW(F540)-ROW(F$3),入力!$BB$3:$BB$1048576,0),MATCH(F$3,入力!$BV$2:$CN$2,0)),"")</f>
        <v/>
      </c>
      <c r="G540" s="74" t="str">
        <f>IFERROR(INDEX(入力!$BV$3:$CN$1048576,MATCH(ROW(G540)-ROW(G$3),入力!$BB$3:$BB$1048576,0),MATCH(G$3,入力!$BV$2:$CN$2,0)),"")</f>
        <v/>
      </c>
      <c r="H540" s="75" t="str">
        <f>IFERROR(INDEX(入力!$BV$3:$CN$1048576,MATCH(ROW(H540)-ROW(H$3),入力!$BB$3:$BB$1048576,0),MATCH(H$3,入力!$BV$2:$CN$2,0)),"")</f>
        <v/>
      </c>
      <c r="I540" s="76" t="str">
        <f>IFERROR(INDEX(入力!$BV$3:$CN$1048576,MATCH(ROW(I540)-ROW(I$3),入力!$BB$3:$BB$1048576,0),MATCH(I$3,入力!$BV$2:$CN$2,0)),"")</f>
        <v/>
      </c>
      <c r="J540" s="75" t="str">
        <f>IFERROR(INDEX(入力!$BV$3:$CN$1048576,MATCH(ROW(J540)-ROW(J$3),入力!$BB$3:$BB$1048576,0),MATCH(J$3,入力!$BV$2:$CN$2,0)),"")</f>
        <v/>
      </c>
      <c r="K540" s="75" t="str">
        <f>IFERROR(INDEX(入力!$BV$3:$CN$1048576,MATCH(ROW(K540)-ROW(K$3),入力!$BB$3:$BB$1048576,0),MATCH(K$3,入力!$BV$2:$CN$2,0)),"")</f>
        <v/>
      </c>
      <c r="L540" s="75" t="str">
        <f>IFERROR(INDEX(入力!$BV$3:$CN$1048576,MATCH(ROW(L540)-ROW(L$3),入力!$BB$3:$BB$1048576,0),MATCH(L$3,入力!$BV$2:$CN$2,0)),"")</f>
        <v/>
      </c>
      <c r="M540" s="117" t="str">
        <f>IFERROR(IF(履歴検索!$A540="","",INDEX(入力!$BV$3:$CN$1048576,MATCH(ROW(M540)-ROW(M$3),入力!$BB$3:$BB$1048576,0),MATCH(M$3,入力!$BV$2:$CN$2,0))),"")</f>
        <v/>
      </c>
      <c r="N540" s="75" t="str">
        <f>IFERROR(INDEX(入力!$BV$3:$CN$1048576,MATCH(ROW(N540)-ROW(N$3),入力!$BB$3:$BB$1048576,0),MATCH(N$3,入力!$BV$2:$CN$2,0)),"")</f>
        <v/>
      </c>
      <c r="O540" s="294" t="str">
        <f>IFERROR(INDEX(入力!$CJ$3:$CN$1048576,MATCH(ROW(O540)-ROW(O$3),入力!$BB$3:$BB$1048576,0),MATCH(O$3,入力!$CJ$2:$CN$2,0)),"")</f>
        <v/>
      </c>
      <c r="P540" s="294" t="str">
        <f>IFERROR(INDEX(入力!$CJ$3:$CN$1048576,MATCH(ROW(P540)-ROW(P$3),入力!$BB$3:$BB$1048576,0),MATCH(P$3,入力!$CJ$2:$CN$2,0)),"")</f>
        <v/>
      </c>
      <c r="Q540" s="294" t="str">
        <f>IFERROR(INDEX(入力!$BV$3:$CN$1048576,MATCH(ROW(Q540)-ROW(Q$3),入力!$BB$3:$BB$1048576,0),MATCH(Q$3,入力!$BV$2:$CN$2,0)),"")</f>
        <v/>
      </c>
      <c r="R540" s="77" t="str">
        <f>IFERROR(INDEX(入力!$BV$3:$CN$1048576,MATCH(ROW(R540)-ROW(R$3),入力!$BB$3:$BB$1048576,0),MATCH(R$3,入力!$BV$2:$CN$2,0)),"")</f>
        <v/>
      </c>
      <c r="S540" s="77" t="str">
        <f>IFERROR(INDEX(入力!$BV$3:$CN$1048576,MATCH(ROW(S540)-ROW(S$3),入力!$BB$3:$BB$1048576,0),MATCH(S$3,入力!$BV$2:$CN$2,0)),"")</f>
        <v/>
      </c>
      <c r="U540" s="28" t="str">
        <f>IF(Z540="","",COUNT($Z$4:Z540))</f>
        <v/>
      </c>
      <c r="V540" s="73" t="str">
        <f t="shared" si="9"/>
        <v/>
      </c>
      <c r="W540" s="113" t="str">
        <f>IF(OR($B540="",$B540=$B541),"",SUMIF($B$4:$B540,$B540,Q$4:Q540))</f>
        <v/>
      </c>
      <c r="X540" s="113" t="str">
        <f>IF(OR($B540="",$B540=$B541),"",SUMIF($B$4:$B540,$B540,K$4:K540)-Y540)</f>
        <v/>
      </c>
      <c r="Y540" s="113" t="str">
        <f>IF(OR($B540="",$B540=$B541),"",SUMIFS(K$4:K540,B$4:B540,$B540,F$4:F540,$Y$3))</f>
        <v/>
      </c>
      <c r="Z540" s="113" t="str">
        <f>IF(OR($B540="",$B540=$B541),"",SUMIF($B$4:$B540,$B540,S$4:S540))</f>
        <v/>
      </c>
    </row>
    <row r="541" spans="1:26" ht="25.05" customHeight="1" x14ac:dyDescent="0.2">
      <c r="A541" s="133" t="str">
        <f>IF(OR(B541="",AND(B540=B541,D540=D541)),"",MAX($A$4:A540)+1)</f>
        <v/>
      </c>
      <c r="B541" s="73" t="str">
        <f>IFERROR(INDEX(入力!$BV$3:$CN$1048576,MATCH(ROW(B541)-ROW(B$3),入力!$BB$3:$BB$1048576,0),MATCH(B$3,入力!$BV$2:$CN$2,0)),"")</f>
        <v/>
      </c>
      <c r="C541" s="74" t="str">
        <f>IFERROR(INDEX(入力!$BV$3:$CN$1048576,MATCH(ROW(C541)-ROW(C$3),入力!$BB$3:$BB$1048576,0),MATCH(C$3,入力!$BV$2:$CN$2,0)),"")</f>
        <v/>
      </c>
      <c r="D541" s="75" t="str">
        <f>IFERROR(INDEX(入力!$BO$3:$BO$1048576,MATCH(ROW(D541)-ROW(D$3),入力!$BB$3:$BB$1048576,0),0),"")</f>
        <v/>
      </c>
      <c r="E541" s="74" t="str">
        <f>IFERROR(INDEX(入力!$BV$3:$CN$1048576,MATCH(ROW(E541)-ROW(E$3),入力!$BB$3:$BB$1048576,0),MATCH(E$3,入力!$BV$2:$CN$2,0)),"")</f>
        <v/>
      </c>
      <c r="F541" s="74" t="str">
        <f>IFERROR(INDEX(入力!$BV$3:$CN$1048576,MATCH(ROW(F541)-ROW(F$3),入力!$BB$3:$BB$1048576,0),MATCH(F$3,入力!$BV$2:$CN$2,0)),"")</f>
        <v/>
      </c>
      <c r="G541" s="74" t="str">
        <f>IFERROR(INDEX(入力!$BV$3:$CN$1048576,MATCH(ROW(G541)-ROW(G$3),入力!$BB$3:$BB$1048576,0),MATCH(G$3,入力!$BV$2:$CN$2,0)),"")</f>
        <v/>
      </c>
      <c r="H541" s="75" t="str">
        <f>IFERROR(INDEX(入力!$BV$3:$CN$1048576,MATCH(ROW(H541)-ROW(H$3),入力!$BB$3:$BB$1048576,0),MATCH(H$3,入力!$BV$2:$CN$2,0)),"")</f>
        <v/>
      </c>
      <c r="I541" s="76" t="str">
        <f>IFERROR(INDEX(入力!$BV$3:$CN$1048576,MATCH(ROW(I541)-ROW(I$3),入力!$BB$3:$BB$1048576,0),MATCH(I$3,入力!$BV$2:$CN$2,0)),"")</f>
        <v/>
      </c>
      <c r="J541" s="75" t="str">
        <f>IFERROR(INDEX(入力!$BV$3:$CN$1048576,MATCH(ROW(J541)-ROW(J$3),入力!$BB$3:$BB$1048576,0),MATCH(J$3,入力!$BV$2:$CN$2,0)),"")</f>
        <v/>
      </c>
      <c r="K541" s="75" t="str">
        <f>IFERROR(INDEX(入力!$BV$3:$CN$1048576,MATCH(ROW(K541)-ROW(K$3),入力!$BB$3:$BB$1048576,0),MATCH(K$3,入力!$BV$2:$CN$2,0)),"")</f>
        <v/>
      </c>
      <c r="L541" s="75" t="str">
        <f>IFERROR(INDEX(入力!$BV$3:$CN$1048576,MATCH(ROW(L541)-ROW(L$3),入力!$BB$3:$BB$1048576,0),MATCH(L$3,入力!$BV$2:$CN$2,0)),"")</f>
        <v/>
      </c>
      <c r="M541" s="117" t="str">
        <f>IFERROR(IF(履歴検索!$A541="","",INDEX(入力!$BV$3:$CN$1048576,MATCH(ROW(M541)-ROW(M$3),入力!$BB$3:$BB$1048576,0),MATCH(M$3,入力!$BV$2:$CN$2,0))),"")</f>
        <v/>
      </c>
      <c r="N541" s="75" t="str">
        <f>IFERROR(INDEX(入力!$BV$3:$CN$1048576,MATCH(ROW(N541)-ROW(N$3),入力!$BB$3:$BB$1048576,0),MATCH(N$3,入力!$BV$2:$CN$2,0)),"")</f>
        <v/>
      </c>
      <c r="O541" s="294" t="str">
        <f>IFERROR(INDEX(入力!$CJ$3:$CN$1048576,MATCH(ROW(O541)-ROW(O$3),入力!$BB$3:$BB$1048576,0),MATCH(O$3,入力!$CJ$2:$CN$2,0)),"")</f>
        <v/>
      </c>
      <c r="P541" s="294" t="str">
        <f>IFERROR(INDEX(入力!$CJ$3:$CN$1048576,MATCH(ROW(P541)-ROW(P$3),入力!$BB$3:$BB$1048576,0),MATCH(P$3,入力!$CJ$2:$CN$2,0)),"")</f>
        <v/>
      </c>
      <c r="Q541" s="294" t="str">
        <f>IFERROR(INDEX(入力!$BV$3:$CN$1048576,MATCH(ROW(Q541)-ROW(Q$3),入力!$BB$3:$BB$1048576,0),MATCH(Q$3,入力!$BV$2:$CN$2,0)),"")</f>
        <v/>
      </c>
      <c r="R541" s="77" t="str">
        <f>IFERROR(INDEX(入力!$BV$3:$CN$1048576,MATCH(ROW(R541)-ROW(R$3),入力!$BB$3:$BB$1048576,0),MATCH(R$3,入力!$BV$2:$CN$2,0)),"")</f>
        <v/>
      </c>
      <c r="S541" s="77" t="str">
        <f>IFERROR(INDEX(入力!$BV$3:$CN$1048576,MATCH(ROW(S541)-ROW(S$3),入力!$BB$3:$BB$1048576,0),MATCH(S$3,入力!$BV$2:$CN$2,0)),"")</f>
        <v/>
      </c>
      <c r="U541" s="28" t="str">
        <f>IF(Z541="","",COUNT($Z$4:Z541))</f>
        <v/>
      </c>
      <c r="V541" s="73" t="str">
        <f t="shared" si="9"/>
        <v/>
      </c>
      <c r="W541" s="113" t="str">
        <f>IF(OR($B541="",$B541=$B542),"",SUMIF($B$4:$B541,$B541,Q$4:Q541))</f>
        <v/>
      </c>
      <c r="X541" s="113" t="str">
        <f>IF(OR($B541="",$B541=$B542),"",SUMIF($B$4:$B541,$B541,K$4:K541)-Y541)</f>
        <v/>
      </c>
      <c r="Y541" s="113" t="str">
        <f>IF(OR($B541="",$B541=$B542),"",SUMIFS(K$4:K541,B$4:B541,$B541,F$4:F541,$Y$3))</f>
        <v/>
      </c>
      <c r="Z541" s="113" t="str">
        <f>IF(OR($B541="",$B541=$B542),"",SUMIF($B$4:$B541,$B541,S$4:S541))</f>
        <v/>
      </c>
    </row>
    <row r="542" spans="1:26" ht="25.05" customHeight="1" x14ac:dyDescent="0.2">
      <c r="A542" s="133" t="str">
        <f>IF(OR(B542="",AND(B541=B542,D541=D542)),"",MAX($A$4:A541)+1)</f>
        <v/>
      </c>
      <c r="B542" s="73" t="str">
        <f>IFERROR(INDEX(入力!$BV$3:$CN$1048576,MATCH(ROW(B542)-ROW(B$3),入力!$BB$3:$BB$1048576,0),MATCH(B$3,入力!$BV$2:$CN$2,0)),"")</f>
        <v/>
      </c>
      <c r="C542" s="74" t="str">
        <f>IFERROR(INDEX(入力!$BV$3:$CN$1048576,MATCH(ROW(C542)-ROW(C$3),入力!$BB$3:$BB$1048576,0),MATCH(C$3,入力!$BV$2:$CN$2,0)),"")</f>
        <v/>
      </c>
      <c r="D542" s="75" t="str">
        <f>IFERROR(INDEX(入力!$BO$3:$BO$1048576,MATCH(ROW(D542)-ROW(D$3),入力!$BB$3:$BB$1048576,0),0),"")</f>
        <v/>
      </c>
      <c r="E542" s="74" t="str">
        <f>IFERROR(INDEX(入力!$BV$3:$CN$1048576,MATCH(ROW(E542)-ROW(E$3),入力!$BB$3:$BB$1048576,0),MATCH(E$3,入力!$BV$2:$CN$2,0)),"")</f>
        <v/>
      </c>
      <c r="F542" s="74" t="str">
        <f>IFERROR(INDEX(入力!$BV$3:$CN$1048576,MATCH(ROW(F542)-ROW(F$3),入力!$BB$3:$BB$1048576,0),MATCH(F$3,入力!$BV$2:$CN$2,0)),"")</f>
        <v/>
      </c>
      <c r="G542" s="74" t="str">
        <f>IFERROR(INDEX(入力!$BV$3:$CN$1048576,MATCH(ROW(G542)-ROW(G$3),入力!$BB$3:$BB$1048576,0),MATCH(G$3,入力!$BV$2:$CN$2,0)),"")</f>
        <v/>
      </c>
      <c r="H542" s="75" t="str">
        <f>IFERROR(INDEX(入力!$BV$3:$CN$1048576,MATCH(ROW(H542)-ROW(H$3),入力!$BB$3:$BB$1048576,0),MATCH(H$3,入力!$BV$2:$CN$2,0)),"")</f>
        <v/>
      </c>
      <c r="I542" s="76" t="str">
        <f>IFERROR(INDEX(入力!$BV$3:$CN$1048576,MATCH(ROW(I542)-ROW(I$3),入力!$BB$3:$BB$1048576,0),MATCH(I$3,入力!$BV$2:$CN$2,0)),"")</f>
        <v/>
      </c>
      <c r="J542" s="75" t="str">
        <f>IFERROR(INDEX(入力!$BV$3:$CN$1048576,MATCH(ROW(J542)-ROW(J$3),入力!$BB$3:$BB$1048576,0),MATCH(J$3,入力!$BV$2:$CN$2,0)),"")</f>
        <v/>
      </c>
      <c r="K542" s="75" t="str">
        <f>IFERROR(INDEX(入力!$BV$3:$CN$1048576,MATCH(ROW(K542)-ROW(K$3),入力!$BB$3:$BB$1048576,0),MATCH(K$3,入力!$BV$2:$CN$2,0)),"")</f>
        <v/>
      </c>
      <c r="L542" s="75" t="str">
        <f>IFERROR(INDEX(入力!$BV$3:$CN$1048576,MATCH(ROW(L542)-ROW(L$3),入力!$BB$3:$BB$1048576,0),MATCH(L$3,入力!$BV$2:$CN$2,0)),"")</f>
        <v/>
      </c>
      <c r="M542" s="117" t="str">
        <f>IFERROR(IF(履歴検索!$A542="","",INDEX(入力!$BV$3:$CN$1048576,MATCH(ROW(M542)-ROW(M$3),入力!$BB$3:$BB$1048576,0),MATCH(M$3,入力!$BV$2:$CN$2,0))),"")</f>
        <v/>
      </c>
      <c r="N542" s="75" t="str">
        <f>IFERROR(INDEX(入力!$BV$3:$CN$1048576,MATCH(ROW(N542)-ROW(N$3),入力!$BB$3:$BB$1048576,0),MATCH(N$3,入力!$BV$2:$CN$2,0)),"")</f>
        <v/>
      </c>
      <c r="O542" s="294" t="str">
        <f>IFERROR(INDEX(入力!$CJ$3:$CN$1048576,MATCH(ROW(O542)-ROW(O$3),入力!$BB$3:$BB$1048576,0),MATCH(O$3,入力!$CJ$2:$CN$2,0)),"")</f>
        <v/>
      </c>
      <c r="P542" s="294" t="str">
        <f>IFERROR(INDEX(入力!$CJ$3:$CN$1048576,MATCH(ROW(P542)-ROW(P$3),入力!$BB$3:$BB$1048576,0),MATCH(P$3,入力!$CJ$2:$CN$2,0)),"")</f>
        <v/>
      </c>
      <c r="Q542" s="294" t="str">
        <f>IFERROR(INDEX(入力!$BV$3:$CN$1048576,MATCH(ROW(Q542)-ROW(Q$3),入力!$BB$3:$BB$1048576,0),MATCH(Q$3,入力!$BV$2:$CN$2,0)),"")</f>
        <v/>
      </c>
      <c r="R542" s="77" t="str">
        <f>IFERROR(INDEX(入力!$BV$3:$CN$1048576,MATCH(ROW(R542)-ROW(R$3),入力!$BB$3:$BB$1048576,0),MATCH(R$3,入力!$BV$2:$CN$2,0)),"")</f>
        <v/>
      </c>
      <c r="S542" s="77" t="str">
        <f>IFERROR(INDEX(入力!$BV$3:$CN$1048576,MATCH(ROW(S542)-ROW(S$3),入力!$BB$3:$BB$1048576,0),MATCH(S$3,入力!$BV$2:$CN$2,0)),"")</f>
        <v/>
      </c>
      <c r="U542" s="28" t="str">
        <f>IF(Z542="","",COUNT($Z$4:Z542))</f>
        <v/>
      </c>
      <c r="V542" s="73" t="str">
        <f t="shared" si="9"/>
        <v/>
      </c>
      <c r="W542" s="113" t="str">
        <f>IF(OR($B542="",$B542=$B543),"",SUMIF($B$4:$B542,$B542,Q$4:Q542))</f>
        <v/>
      </c>
      <c r="X542" s="113" t="str">
        <f>IF(OR($B542="",$B542=$B543),"",SUMIF($B$4:$B542,$B542,K$4:K542)-Y542)</f>
        <v/>
      </c>
      <c r="Y542" s="113" t="str">
        <f>IF(OR($B542="",$B542=$B543),"",SUMIFS(K$4:K542,B$4:B542,$B542,F$4:F542,$Y$3))</f>
        <v/>
      </c>
      <c r="Z542" s="113" t="str">
        <f>IF(OR($B542="",$B542=$B543),"",SUMIF($B$4:$B542,$B542,S$4:S542))</f>
        <v/>
      </c>
    </row>
    <row r="543" spans="1:26" ht="25.05" customHeight="1" x14ac:dyDescent="0.2">
      <c r="A543" s="133" t="str">
        <f>IF(OR(B543="",AND(B542=B543,D542=D543)),"",MAX($A$4:A542)+1)</f>
        <v/>
      </c>
      <c r="B543" s="73" t="str">
        <f>IFERROR(INDEX(入力!$BV$3:$CN$1048576,MATCH(ROW(B543)-ROW(B$3),入力!$BB$3:$BB$1048576,0),MATCH(B$3,入力!$BV$2:$CN$2,0)),"")</f>
        <v/>
      </c>
      <c r="C543" s="74" t="str">
        <f>IFERROR(INDEX(入力!$BV$3:$CN$1048576,MATCH(ROW(C543)-ROW(C$3),入力!$BB$3:$BB$1048576,0),MATCH(C$3,入力!$BV$2:$CN$2,0)),"")</f>
        <v/>
      </c>
      <c r="D543" s="75" t="str">
        <f>IFERROR(INDEX(入力!$BO$3:$BO$1048576,MATCH(ROW(D543)-ROW(D$3),入力!$BB$3:$BB$1048576,0),0),"")</f>
        <v/>
      </c>
      <c r="E543" s="74" t="str">
        <f>IFERROR(INDEX(入力!$BV$3:$CN$1048576,MATCH(ROW(E543)-ROW(E$3),入力!$BB$3:$BB$1048576,0),MATCH(E$3,入力!$BV$2:$CN$2,0)),"")</f>
        <v/>
      </c>
      <c r="F543" s="74" t="str">
        <f>IFERROR(INDEX(入力!$BV$3:$CN$1048576,MATCH(ROW(F543)-ROW(F$3),入力!$BB$3:$BB$1048576,0),MATCH(F$3,入力!$BV$2:$CN$2,0)),"")</f>
        <v/>
      </c>
      <c r="G543" s="74" t="str">
        <f>IFERROR(INDEX(入力!$BV$3:$CN$1048576,MATCH(ROW(G543)-ROW(G$3),入力!$BB$3:$BB$1048576,0),MATCH(G$3,入力!$BV$2:$CN$2,0)),"")</f>
        <v/>
      </c>
      <c r="H543" s="75" t="str">
        <f>IFERROR(INDEX(入力!$BV$3:$CN$1048576,MATCH(ROW(H543)-ROW(H$3),入力!$BB$3:$BB$1048576,0),MATCH(H$3,入力!$BV$2:$CN$2,0)),"")</f>
        <v/>
      </c>
      <c r="I543" s="76" t="str">
        <f>IFERROR(INDEX(入力!$BV$3:$CN$1048576,MATCH(ROW(I543)-ROW(I$3),入力!$BB$3:$BB$1048576,0),MATCH(I$3,入力!$BV$2:$CN$2,0)),"")</f>
        <v/>
      </c>
      <c r="J543" s="75" t="str">
        <f>IFERROR(INDEX(入力!$BV$3:$CN$1048576,MATCH(ROW(J543)-ROW(J$3),入力!$BB$3:$BB$1048576,0),MATCH(J$3,入力!$BV$2:$CN$2,0)),"")</f>
        <v/>
      </c>
      <c r="K543" s="75" t="str">
        <f>IFERROR(INDEX(入力!$BV$3:$CN$1048576,MATCH(ROW(K543)-ROW(K$3),入力!$BB$3:$BB$1048576,0),MATCH(K$3,入力!$BV$2:$CN$2,0)),"")</f>
        <v/>
      </c>
      <c r="L543" s="75" t="str">
        <f>IFERROR(INDEX(入力!$BV$3:$CN$1048576,MATCH(ROW(L543)-ROW(L$3),入力!$BB$3:$BB$1048576,0),MATCH(L$3,入力!$BV$2:$CN$2,0)),"")</f>
        <v/>
      </c>
      <c r="M543" s="117" t="str">
        <f>IFERROR(IF(履歴検索!$A543="","",INDEX(入力!$BV$3:$CN$1048576,MATCH(ROW(M543)-ROW(M$3),入力!$BB$3:$BB$1048576,0),MATCH(M$3,入力!$BV$2:$CN$2,0))),"")</f>
        <v/>
      </c>
      <c r="N543" s="75" t="str">
        <f>IFERROR(INDEX(入力!$BV$3:$CN$1048576,MATCH(ROW(N543)-ROW(N$3),入力!$BB$3:$BB$1048576,0),MATCH(N$3,入力!$BV$2:$CN$2,0)),"")</f>
        <v/>
      </c>
      <c r="O543" s="294" t="str">
        <f>IFERROR(INDEX(入力!$CJ$3:$CN$1048576,MATCH(ROW(O543)-ROW(O$3),入力!$BB$3:$BB$1048576,0),MATCH(O$3,入力!$CJ$2:$CN$2,0)),"")</f>
        <v/>
      </c>
      <c r="P543" s="294" t="str">
        <f>IFERROR(INDEX(入力!$CJ$3:$CN$1048576,MATCH(ROW(P543)-ROW(P$3),入力!$BB$3:$BB$1048576,0),MATCH(P$3,入力!$CJ$2:$CN$2,0)),"")</f>
        <v/>
      </c>
      <c r="Q543" s="294" t="str">
        <f>IFERROR(INDEX(入力!$BV$3:$CN$1048576,MATCH(ROW(Q543)-ROW(Q$3),入力!$BB$3:$BB$1048576,0),MATCH(Q$3,入力!$BV$2:$CN$2,0)),"")</f>
        <v/>
      </c>
      <c r="R543" s="77" t="str">
        <f>IFERROR(INDEX(入力!$BV$3:$CN$1048576,MATCH(ROW(R543)-ROW(R$3),入力!$BB$3:$BB$1048576,0),MATCH(R$3,入力!$BV$2:$CN$2,0)),"")</f>
        <v/>
      </c>
      <c r="S543" s="77" t="str">
        <f>IFERROR(INDEX(入力!$BV$3:$CN$1048576,MATCH(ROW(S543)-ROW(S$3),入力!$BB$3:$BB$1048576,0),MATCH(S$3,入力!$BV$2:$CN$2,0)),"")</f>
        <v/>
      </c>
      <c r="U543" s="28" t="str">
        <f>IF(Z543="","",COUNT($Z$4:Z543))</f>
        <v/>
      </c>
      <c r="V543" s="73" t="str">
        <f t="shared" si="9"/>
        <v/>
      </c>
      <c r="W543" s="113" t="str">
        <f>IF(OR($B543="",$B543=$B544),"",SUMIF($B$4:$B543,$B543,Q$4:Q543))</f>
        <v/>
      </c>
      <c r="X543" s="113" t="str">
        <f>IF(OR($B543="",$B543=$B544),"",SUMIF($B$4:$B543,$B543,K$4:K543)-Y543)</f>
        <v/>
      </c>
      <c r="Y543" s="113" t="str">
        <f>IF(OR($B543="",$B543=$B544),"",SUMIFS(K$4:K543,B$4:B543,$B543,F$4:F543,$Y$3))</f>
        <v/>
      </c>
      <c r="Z543" s="113" t="str">
        <f>IF(OR($B543="",$B543=$B544),"",SUMIF($B$4:$B543,$B543,S$4:S543))</f>
        <v/>
      </c>
    </row>
    <row r="544" spans="1:26" ht="25.05" customHeight="1" x14ac:dyDescent="0.2">
      <c r="A544" s="133" t="str">
        <f>IF(OR(B544="",AND(B543=B544,D543=D544)),"",MAX($A$4:A543)+1)</f>
        <v/>
      </c>
      <c r="B544" s="73" t="str">
        <f>IFERROR(INDEX(入力!$BV$3:$CN$1048576,MATCH(ROW(B544)-ROW(B$3),入力!$BB$3:$BB$1048576,0),MATCH(B$3,入力!$BV$2:$CN$2,0)),"")</f>
        <v/>
      </c>
      <c r="C544" s="74" t="str">
        <f>IFERROR(INDEX(入力!$BV$3:$CN$1048576,MATCH(ROW(C544)-ROW(C$3),入力!$BB$3:$BB$1048576,0),MATCH(C$3,入力!$BV$2:$CN$2,0)),"")</f>
        <v/>
      </c>
      <c r="D544" s="75" t="str">
        <f>IFERROR(INDEX(入力!$BO$3:$BO$1048576,MATCH(ROW(D544)-ROW(D$3),入力!$BB$3:$BB$1048576,0),0),"")</f>
        <v/>
      </c>
      <c r="E544" s="74" t="str">
        <f>IFERROR(INDEX(入力!$BV$3:$CN$1048576,MATCH(ROW(E544)-ROW(E$3),入力!$BB$3:$BB$1048576,0),MATCH(E$3,入力!$BV$2:$CN$2,0)),"")</f>
        <v/>
      </c>
      <c r="F544" s="74" t="str">
        <f>IFERROR(INDEX(入力!$BV$3:$CN$1048576,MATCH(ROW(F544)-ROW(F$3),入力!$BB$3:$BB$1048576,0),MATCH(F$3,入力!$BV$2:$CN$2,0)),"")</f>
        <v/>
      </c>
      <c r="G544" s="74" t="str">
        <f>IFERROR(INDEX(入力!$BV$3:$CN$1048576,MATCH(ROW(G544)-ROW(G$3),入力!$BB$3:$BB$1048576,0),MATCH(G$3,入力!$BV$2:$CN$2,0)),"")</f>
        <v/>
      </c>
      <c r="H544" s="75" t="str">
        <f>IFERROR(INDEX(入力!$BV$3:$CN$1048576,MATCH(ROW(H544)-ROW(H$3),入力!$BB$3:$BB$1048576,0),MATCH(H$3,入力!$BV$2:$CN$2,0)),"")</f>
        <v/>
      </c>
      <c r="I544" s="76" t="str">
        <f>IFERROR(INDEX(入力!$BV$3:$CN$1048576,MATCH(ROW(I544)-ROW(I$3),入力!$BB$3:$BB$1048576,0),MATCH(I$3,入力!$BV$2:$CN$2,0)),"")</f>
        <v/>
      </c>
      <c r="J544" s="75" t="str">
        <f>IFERROR(INDEX(入力!$BV$3:$CN$1048576,MATCH(ROW(J544)-ROW(J$3),入力!$BB$3:$BB$1048576,0),MATCH(J$3,入力!$BV$2:$CN$2,0)),"")</f>
        <v/>
      </c>
      <c r="K544" s="75" t="str">
        <f>IFERROR(INDEX(入力!$BV$3:$CN$1048576,MATCH(ROW(K544)-ROW(K$3),入力!$BB$3:$BB$1048576,0),MATCH(K$3,入力!$BV$2:$CN$2,0)),"")</f>
        <v/>
      </c>
      <c r="L544" s="75" t="str">
        <f>IFERROR(INDEX(入力!$BV$3:$CN$1048576,MATCH(ROW(L544)-ROW(L$3),入力!$BB$3:$BB$1048576,0),MATCH(L$3,入力!$BV$2:$CN$2,0)),"")</f>
        <v/>
      </c>
      <c r="M544" s="117" t="str">
        <f>IFERROR(IF(履歴検索!$A544="","",INDEX(入力!$BV$3:$CN$1048576,MATCH(ROW(M544)-ROW(M$3),入力!$BB$3:$BB$1048576,0),MATCH(M$3,入力!$BV$2:$CN$2,0))),"")</f>
        <v/>
      </c>
      <c r="N544" s="75" t="str">
        <f>IFERROR(INDEX(入力!$BV$3:$CN$1048576,MATCH(ROW(N544)-ROW(N$3),入力!$BB$3:$BB$1048576,0),MATCH(N$3,入力!$BV$2:$CN$2,0)),"")</f>
        <v/>
      </c>
      <c r="O544" s="294" t="str">
        <f>IFERROR(INDEX(入力!$CJ$3:$CN$1048576,MATCH(ROW(O544)-ROW(O$3),入力!$BB$3:$BB$1048576,0),MATCH(O$3,入力!$CJ$2:$CN$2,0)),"")</f>
        <v/>
      </c>
      <c r="P544" s="294" t="str">
        <f>IFERROR(INDEX(入力!$CJ$3:$CN$1048576,MATCH(ROW(P544)-ROW(P$3),入力!$BB$3:$BB$1048576,0),MATCH(P$3,入力!$CJ$2:$CN$2,0)),"")</f>
        <v/>
      </c>
      <c r="Q544" s="294" t="str">
        <f>IFERROR(INDEX(入力!$BV$3:$CN$1048576,MATCH(ROW(Q544)-ROW(Q$3),入力!$BB$3:$BB$1048576,0),MATCH(Q$3,入力!$BV$2:$CN$2,0)),"")</f>
        <v/>
      </c>
      <c r="R544" s="77" t="str">
        <f>IFERROR(INDEX(入力!$BV$3:$CN$1048576,MATCH(ROW(R544)-ROW(R$3),入力!$BB$3:$BB$1048576,0),MATCH(R$3,入力!$BV$2:$CN$2,0)),"")</f>
        <v/>
      </c>
      <c r="S544" s="77" t="str">
        <f>IFERROR(INDEX(入力!$BV$3:$CN$1048576,MATCH(ROW(S544)-ROW(S$3),入力!$BB$3:$BB$1048576,0),MATCH(S$3,入力!$BV$2:$CN$2,0)),"")</f>
        <v/>
      </c>
      <c r="U544" s="28" t="str">
        <f>IF(Z544="","",COUNT($Z$4:Z544))</f>
        <v/>
      </c>
      <c r="V544" s="73" t="str">
        <f t="shared" si="9"/>
        <v/>
      </c>
      <c r="W544" s="113" t="str">
        <f>IF(OR($B544="",$B544=$B545),"",SUMIF($B$4:$B544,$B544,Q$4:Q544))</f>
        <v/>
      </c>
      <c r="X544" s="113" t="str">
        <f>IF(OR($B544="",$B544=$B545),"",SUMIF($B$4:$B544,$B544,K$4:K544)-Y544)</f>
        <v/>
      </c>
      <c r="Y544" s="113" t="str">
        <f>IF(OR($B544="",$B544=$B545),"",SUMIFS(K$4:K544,B$4:B544,$B544,F$4:F544,$Y$3))</f>
        <v/>
      </c>
      <c r="Z544" s="113" t="str">
        <f>IF(OR($B544="",$B544=$B545),"",SUMIF($B$4:$B544,$B544,S$4:S544))</f>
        <v/>
      </c>
    </row>
    <row r="545" spans="1:26" ht="25.05" customHeight="1" x14ac:dyDescent="0.2">
      <c r="A545" s="133" t="str">
        <f>IF(OR(B545="",AND(B544=B545,D544=D545)),"",MAX($A$4:A544)+1)</f>
        <v/>
      </c>
      <c r="B545" s="73" t="str">
        <f>IFERROR(INDEX(入力!$BV$3:$CN$1048576,MATCH(ROW(B545)-ROW(B$3),入力!$BB$3:$BB$1048576,0),MATCH(B$3,入力!$BV$2:$CN$2,0)),"")</f>
        <v/>
      </c>
      <c r="C545" s="74" t="str">
        <f>IFERROR(INDEX(入力!$BV$3:$CN$1048576,MATCH(ROW(C545)-ROW(C$3),入力!$BB$3:$BB$1048576,0),MATCH(C$3,入力!$BV$2:$CN$2,0)),"")</f>
        <v/>
      </c>
      <c r="D545" s="75" t="str">
        <f>IFERROR(INDEX(入力!$BO$3:$BO$1048576,MATCH(ROW(D545)-ROW(D$3),入力!$BB$3:$BB$1048576,0),0),"")</f>
        <v/>
      </c>
      <c r="E545" s="74" t="str">
        <f>IFERROR(INDEX(入力!$BV$3:$CN$1048576,MATCH(ROW(E545)-ROW(E$3),入力!$BB$3:$BB$1048576,0),MATCH(E$3,入力!$BV$2:$CN$2,0)),"")</f>
        <v/>
      </c>
      <c r="F545" s="74" t="str">
        <f>IFERROR(INDEX(入力!$BV$3:$CN$1048576,MATCH(ROW(F545)-ROW(F$3),入力!$BB$3:$BB$1048576,0),MATCH(F$3,入力!$BV$2:$CN$2,0)),"")</f>
        <v/>
      </c>
      <c r="G545" s="74" t="str">
        <f>IFERROR(INDEX(入力!$BV$3:$CN$1048576,MATCH(ROW(G545)-ROW(G$3),入力!$BB$3:$BB$1048576,0),MATCH(G$3,入力!$BV$2:$CN$2,0)),"")</f>
        <v/>
      </c>
      <c r="H545" s="75" t="str">
        <f>IFERROR(INDEX(入力!$BV$3:$CN$1048576,MATCH(ROW(H545)-ROW(H$3),入力!$BB$3:$BB$1048576,0),MATCH(H$3,入力!$BV$2:$CN$2,0)),"")</f>
        <v/>
      </c>
      <c r="I545" s="76" t="str">
        <f>IFERROR(INDEX(入力!$BV$3:$CN$1048576,MATCH(ROW(I545)-ROW(I$3),入力!$BB$3:$BB$1048576,0),MATCH(I$3,入力!$BV$2:$CN$2,0)),"")</f>
        <v/>
      </c>
      <c r="J545" s="75" t="str">
        <f>IFERROR(INDEX(入力!$BV$3:$CN$1048576,MATCH(ROW(J545)-ROW(J$3),入力!$BB$3:$BB$1048576,0),MATCH(J$3,入力!$BV$2:$CN$2,0)),"")</f>
        <v/>
      </c>
      <c r="K545" s="75" t="str">
        <f>IFERROR(INDEX(入力!$BV$3:$CN$1048576,MATCH(ROW(K545)-ROW(K$3),入力!$BB$3:$BB$1048576,0),MATCH(K$3,入力!$BV$2:$CN$2,0)),"")</f>
        <v/>
      </c>
      <c r="L545" s="75" t="str">
        <f>IFERROR(INDEX(入力!$BV$3:$CN$1048576,MATCH(ROW(L545)-ROW(L$3),入力!$BB$3:$BB$1048576,0),MATCH(L$3,入力!$BV$2:$CN$2,0)),"")</f>
        <v/>
      </c>
      <c r="M545" s="117" t="str">
        <f>IFERROR(IF(履歴検索!$A545="","",INDEX(入力!$BV$3:$CN$1048576,MATCH(ROW(M545)-ROW(M$3),入力!$BB$3:$BB$1048576,0),MATCH(M$3,入力!$BV$2:$CN$2,0))),"")</f>
        <v/>
      </c>
      <c r="N545" s="75" t="str">
        <f>IFERROR(INDEX(入力!$BV$3:$CN$1048576,MATCH(ROW(N545)-ROW(N$3),入力!$BB$3:$BB$1048576,0),MATCH(N$3,入力!$BV$2:$CN$2,0)),"")</f>
        <v/>
      </c>
      <c r="O545" s="294" t="str">
        <f>IFERROR(INDEX(入力!$CJ$3:$CN$1048576,MATCH(ROW(O545)-ROW(O$3),入力!$BB$3:$BB$1048576,0),MATCH(O$3,入力!$CJ$2:$CN$2,0)),"")</f>
        <v/>
      </c>
      <c r="P545" s="294" t="str">
        <f>IFERROR(INDEX(入力!$CJ$3:$CN$1048576,MATCH(ROW(P545)-ROW(P$3),入力!$BB$3:$BB$1048576,0),MATCH(P$3,入力!$CJ$2:$CN$2,0)),"")</f>
        <v/>
      </c>
      <c r="Q545" s="294" t="str">
        <f>IFERROR(INDEX(入力!$BV$3:$CN$1048576,MATCH(ROW(Q545)-ROW(Q$3),入力!$BB$3:$BB$1048576,0),MATCH(Q$3,入力!$BV$2:$CN$2,0)),"")</f>
        <v/>
      </c>
      <c r="R545" s="77" t="str">
        <f>IFERROR(INDEX(入力!$BV$3:$CN$1048576,MATCH(ROW(R545)-ROW(R$3),入力!$BB$3:$BB$1048576,0),MATCH(R$3,入力!$BV$2:$CN$2,0)),"")</f>
        <v/>
      </c>
      <c r="S545" s="77" t="str">
        <f>IFERROR(INDEX(入力!$BV$3:$CN$1048576,MATCH(ROW(S545)-ROW(S$3),入力!$BB$3:$BB$1048576,0),MATCH(S$3,入力!$BV$2:$CN$2,0)),"")</f>
        <v/>
      </c>
      <c r="U545" s="28" t="str">
        <f>IF(Z545="","",COUNT($Z$4:Z545))</f>
        <v/>
      </c>
      <c r="V545" s="73" t="str">
        <f t="shared" si="9"/>
        <v/>
      </c>
      <c r="W545" s="113" t="str">
        <f>IF(OR($B545="",$B545=$B546),"",SUMIF($B$4:$B545,$B545,Q$4:Q545))</f>
        <v/>
      </c>
      <c r="X545" s="113" t="str">
        <f>IF(OR($B545="",$B545=$B546),"",SUMIF($B$4:$B545,$B545,K$4:K545)-Y545)</f>
        <v/>
      </c>
      <c r="Y545" s="113" t="str">
        <f>IF(OR($B545="",$B545=$B546),"",SUMIFS(K$4:K545,B$4:B545,$B545,F$4:F545,$Y$3))</f>
        <v/>
      </c>
      <c r="Z545" s="113" t="str">
        <f>IF(OR($B545="",$B545=$B546),"",SUMIF($B$4:$B545,$B545,S$4:S545))</f>
        <v/>
      </c>
    </row>
    <row r="546" spans="1:26" ht="25.05" customHeight="1" x14ac:dyDescent="0.2">
      <c r="A546" s="133" t="str">
        <f>IF(OR(B546="",AND(B545=B546,D545=D546)),"",MAX($A$4:A545)+1)</f>
        <v/>
      </c>
      <c r="B546" s="73" t="str">
        <f>IFERROR(INDEX(入力!$BV$3:$CN$1048576,MATCH(ROW(B546)-ROW(B$3),入力!$BB$3:$BB$1048576,0),MATCH(B$3,入力!$BV$2:$CN$2,0)),"")</f>
        <v/>
      </c>
      <c r="C546" s="74" t="str">
        <f>IFERROR(INDEX(入力!$BV$3:$CN$1048576,MATCH(ROW(C546)-ROW(C$3),入力!$BB$3:$BB$1048576,0),MATCH(C$3,入力!$BV$2:$CN$2,0)),"")</f>
        <v/>
      </c>
      <c r="D546" s="75" t="str">
        <f>IFERROR(INDEX(入力!$BO$3:$BO$1048576,MATCH(ROW(D546)-ROW(D$3),入力!$BB$3:$BB$1048576,0),0),"")</f>
        <v/>
      </c>
      <c r="E546" s="74" t="str">
        <f>IFERROR(INDEX(入力!$BV$3:$CN$1048576,MATCH(ROW(E546)-ROW(E$3),入力!$BB$3:$BB$1048576,0),MATCH(E$3,入力!$BV$2:$CN$2,0)),"")</f>
        <v/>
      </c>
      <c r="F546" s="74" t="str">
        <f>IFERROR(INDEX(入力!$BV$3:$CN$1048576,MATCH(ROW(F546)-ROW(F$3),入力!$BB$3:$BB$1048576,0),MATCH(F$3,入力!$BV$2:$CN$2,0)),"")</f>
        <v/>
      </c>
      <c r="G546" s="74" t="str">
        <f>IFERROR(INDEX(入力!$BV$3:$CN$1048576,MATCH(ROW(G546)-ROW(G$3),入力!$BB$3:$BB$1048576,0),MATCH(G$3,入力!$BV$2:$CN$2,0)),"")</f>
        <v/>
      </c>
      <c r="H546" s="75" t="str">
        <f>IFERROR(INDEX(入力!$BV$3:$CN$1048576,MATCH(ROW(H546)-ROW(H$3),入力!$BB$3:$BB$1048576,0),MATCH(H$3,入力!$BV$2:$CN$2,0)),"")</f>
        <v/>
      </c>
      <c r="I546" s="76" t="str">
        <f>IFERROR(INDEX(入力!$BV$3:$CN$1048576,MATCH(ROW(I546)-ROW(I$3),入力!$BB$3:$BB$1048576,0),MATCH(I$3,入力!$BV$2:$CN$2,0)),"")</f>
        <v/>
      </c>
      <c r="J546" s="75" t="str">
        <f>IFERROR(INDEX(入力!$BV$3:$CN$1048576,MATCH(ROW(J546)-ROW(J$3),入力!$BB$3:$BB$1048576,0),MATCH(J$3,入力!$BV$2:$CN$2,0)),"")</f>
        <v/>
      </c>
      <c r="K546" s="75" t="str">
        <f>IFERROR(INDEX(入力!$BV$3:$CN$1048576,MATCH(ROW(K546)-ROW(K$3),入力!$BB$3:$BB$1048576,0),MATCH(K$3,入力!$BV$2:$CN$2,0)),"")</f>
        <v/>
      </c>
      <c r="L546" s="75" t="str">
        <f>IFERROR(INDEX(入力!$BV$3:$CN$1048576,MATCH(ROW(L546)-ROW(L$3),入力!$BB$3:$BB$1048576,0),MATCH(L$3,入力!$BV$2:$CN$2,0)),"")</f>
        <v/>
      </c>
      <c r="M546" s="117" t="str">
        <f>IFERROR(IF(履歴検索!$A546="","",INDEX(入力!$BV$3:$CN$1048576,MATCH(ROW(M546)-ROW(M$3),入力!$BB$3:$BB$1048576,0),MATCH(M$3,入力!$BV$2:$CN$2,0))),"")</f>
        <v/>
      </c>
      <c r="N546" s="75" t="str">
        <f>IFERROR(INDEX(入力!$BV$3:$CN$1048576,MATCH(ROW(N546)-ROW(N$3),入力!$BB$3:$BB$1048576,0),MATCH(N$3,入力!$BV$2:$CN$2,0)),"")</f>
        <v/>
      </c>
      <c r="O546" s="294" t="str">
        <f>IFERROR(INDEX(入力!$CJ$3:$CN$1048576,MATCH(ROW(O546)-ROW(O$3),入力!$BB$3:$BB$1048576,0),MATCH(O$3,入力!$CJ$2:$CN$2,0)),"")</f>
        <v/>
      </c>
      <c r="P546" s="294" t="str">
        <f>IFERROR(INDEX(入力!$CJ$3:$CN$1048576,MATCH(ROW(P546)-ROW(P$3),入力!$BB$3:$BB$1048576,0),MATCH(P$3,入力!$CJ$2:$CN$2,0)),"")</f>
        <v/>
      </c>
      <c r="Q546" s="294" t="str">
        <f>IFERROR(INDEX(入力!$BV$3:$CN$1048576,MATCH(ROW(Q546)-ROW(Q$3),入力!$BB$3:$BB$1048576,0),MATCH(Q$3,入力!$BV$2:$CN$2,0)),"")</f>
        <v/>
      </c>
      <c r="R546" s="77" t="str">
        <f>IFERROR(INDEX(入力!$BV$3:$CN$1048576,MATCH(ROW(R546)-ROW(R$3),入力!$BB$3:$BB$1048576,0),MATCH(R$3,入力!$BV$2:$CN$2,0)),"")</f>
        <v/>
      </c>
      <c r="S546" s="77" t="str">
        <f>IFERROR(INDEX(入力!$BV$3:$CN$1048576,MATCH(ROW(S546)-ROW(S$3),入力!$BB$3:$BB$1048576,0),MATCH(S$3,入力!$BV$2:$CN$2,0)),"")</f>
        <v/>
      </c>
      <c r="U546" s="28" t="str">
        <f>IF(Z546="","",COUNT($Z$4:Z546))</f>
        <v/>
      </c>
      <c r="V546" s="73" t="str">
        <f t="shared" si="9"/>
        <v/>
      </c>
      <c r="W546" s="113" t="str">
        <f>IF(OR($B546="",$B546=$B547),"",SUMIF($B$4:$B546,$B546,Q$4:Q546))</f>
        <v/>
      </c>
      <c r="X546" s="113" t="str">
        <f>IF(OR($B546="",$B546=$B547),"",SUMIF($B$4:$B546,$B546,K$4:K546)-Y546)</f>
        <v/>
      </c>
      <c r="Y546" s="113" t="str">
        <f>IF(OR($B546="",$B546=$B547),"",SUMIFS(K$4:K546,B$4:B546,$B546,F$4:F546,$Y$3))</f>
        <v/>
      </c>
      <c r="Z546" s="113" t="str">
        <f>IF(OR($B546="",$B546=$B547),"",SUMIF($B$4:$B546,$B546,S$4:S546))</f>
        <v/>
      </c>
    </row>
    <row r="547" spans="1:26" ht="25.05" customHeight="1" x14ac:dyDescent="0.2">
      <c r="A547" s="133" t="str">
        <f>IF(OR(B547="",AND(B546=B547,D546=D547)),"",MAX($A$4:A546)+1)</f>
        <v/>
      </c>
      <c r="B547" s="73" t="str">
        <f>IFERROR(INDEX(入力!$BV$3:$CN$1048576,MATCH(ROW(B547)-ROW(B$3),入力!$BB$3:$BB$1048576,0),MATCH(B$3,入力!$BV$2:$CN$2,0)),"")</f>
        <v/>
      </c>
      <c r="C547" s="74" t="str">
        <f>IFERROR(INDEX(入力!$BV$3:$CN$1048576,MATCH(ROW(C547)-ROW(C$3),入力!$BB$3:$BB$1048576,0),MATCH(C$3,入力!$BV$2:$CN$2,0)),"")</f>
        <v/>
      </c>
      <c r="D547" s="75" t="str">
        <f>IFERROR(INDEX(入力!$BO$3:$BO$1048576,MATCH(ROW(D547)-ROW(D$3),入力!$BB$3:$BB$1048576,0),0),"")</f>
        <v/>
      </c>
      <c r="E547" s="74" t="str">
        <f>IFERROR(INDEX(入力!$BV$3:$CN$1048576,MATCH(ROW(E547)-ROW(E$3),入力!$BB$3:$BB$1048576,0),MATCH(E$3,入力!$BV$2:$CN$2,0)),"")</f>
        <v/>
      </c>
      <c r="F547" s="74" t="str">
        <f>IFERROR(INDEX(入力!$BV$3:$CN$1048576,MATCH(ROW(F547)-ROW(F$3),入力!$BB$3:$BB$1048576,0),MATCH(F$3,入力!$BV$2:$CN$2,0)),"")</f>
        <v/>
      </c>
      <c r="G547" s="74" t="str">
        <f>IFERROR(INDEX(入力!$BV$3:$CN$1048576,MATCH(ROW(G547)-ROW(G$3),入力!$BB$3:$BB$1048576,0),MATCH(G$3,入力!$BV$2:$CN$2,0)),"")</f>
        <v/>
      </c>
      <c r="H547" s="75" t="str">
        <f>IFERROR(INDEX(入力!$BV$3:$CN$1048576,MATCH(ROW(H547)-ROW(H$3),入力!$BB$3:$BB$1048576,0),MATCH(H$3,入力!$BV$2:$CN$2,0)),"")</f>
        <v/>
      </c>
      <c r="I547" s="76" t="str">
        <f>IFERROR(INDEX(入力!$BV$3:$CN$1048576,MATCH(ROW(I547)-ROW(I$3),入力!$BB$3:$BB$1048576,0),MATCH(I$3,入力!$BV$2:$CN$2,0)),"")</f>
        <v/>
      </c>
      <c r="J547" s="75" t="str">
        <f>IFERROR(INDEX(入力!$BV$3:$CN$1048576,MATCH(ROW(J547)-ROW(J$3),入力!$BB$3:$BB$1048576,0),MATCH(J$3,入力!$BV$2:$CN$2,0)),"")</f>
        <v/>
      </c>
      <c r="K547" s="75" t="str">
        <f>IFERROR(INDEX(入力!$BV$3:$CN$1048576,MATCH(ROW(K547)-ROW(K$3),入力!$BB$3:$BB$1048576,0),MATCH(K$3,入力!$BV$2:$CN$2,0)),"")</f>
        <v/>
      </c>
      <c r="L547" s="75" t="str">
        <f>IFERROR(INDEX(入力!$BV$3:$CN$1048576,MATCH(ROW(L547)-ROW(L$3),入力!$BB$3:$BB$1048576,0),MATCH(L$3,入力!$BV$2:$CN$2,0)),"")</f>
        <v/>
      </c>
      <c r="M547" s="117" t="str">
        <f>IFERROR(IF(履歴検索!$A547="","",INDEX(入力!$BV$3:$CN$1048576,MATCH(ROW(M547)-ROW(M$3),入力!$BB$3:$BB$1048576,0),MATCH(M$3,入力!$BV$2:$CN$2,0))),"")</f>
        <v/>
      </c>
      <c r="N547" s="75" t="str">
        <f>IFERROR(INDEX(入力!$BV$3:$CN$1048576,MATCH(ROW(N547)-ROW(N$3),入力!$BB$3:$BB$1048576,0),MATCH(N$3,入力!$BV$2:$CN$2,0)),"")</f>
        <v/>
      </c>
      <c r="O547" s="294" t="str">
        <f>IFERROR(INDEX(入力!$CJ$3:$CN$1048576,MATCH(ROW(O547)-ROW(O$3),入力!$BB$3:$BB$1048576,0),MATCH(O$3,入力!$CJ$2:$CN$2,0)),"")</f>
        <v/>
      </c>
      <c r="P547" s="294" t="str">
        <f>IFERROR(INDEX(入力!$CJ$3:$CN$1048576,MATCH(ROW(P547)-ROW(P$3),入力!$BB$3:$BB$1048576,0),MATCH(P$3,入力!$CJ$2:$CN$2,0)),"")</f>
        <v/>
      </c>
      <c r="Q547" s="294" t="str">
        <f>IFERROR(INDEX(入力!$BV$3:$CN$1048576,MATCH(ROW(Q547)-ROW(Q$3),入力!$BB$3:$BB$1048576,0),MATCH(Q$3,入力!$BV$2:$CN$2,0)),"")</f>
        <v/>
      </c>
      <c r="R547" s="77" t="str">
        <f>IFERROR(INDEX(入力!$BV$3:$CN$1048576,MATCH(ROW(R547)-ROW(R$3),入力!$BB$3:$BB$1048576,0),MATCH(R$3,入力!$BV$2:$CN$2,0)),"")</f>
        <v/>
      </c>
      <c r="S547" s="77" t="str">
        <f>IFERROR(INDEX(入力!$BV$3:$CN$1048576,MATCH(ROW(S547)-ROW(S$3),入力!$BB$3:$BB$1048576,0),MATCH(S$3,入力!$BV$2:$CN$2,0)),"")</f>
        <v/>
      </c>
      <c r="U547" s="28" t="str">
        <f>IF(Z547="","",COUNT($Z$4:Z547))</f>
        <v/>
      </c>
      <c r="V547" s="73" t="str">
        <f t="shared" si="9"/>
        <v/>
      </c>
      <c r="W547" s="113" t="str">
        <f>IF(OR($B547="",$B547=$B548),"",SUMIF($B$4:$B547,$B547,Q$4:Q547))</f>
        <v/>
      </c>
      <c r="X547" s="113" t="str">
        <f>IF(OR($B547="",$B547=$B548),"",SUMIF($B$4:$B547,$B547,K$4:K547)-Y547)</f>
        <v/>
      </c>
      <c r="Y547" s="113" t="str">
        <f>IF(OR($B547="",$B547=$B548),"",SUMIFS(K$4:K547,B$4:B547,$B547,F$4:F547,$Y$3))</f>
        <v/>
      </c>
      <c r="Z547" s="113" t="str">
        <f>IF(OR($B547="",$B547=$B548),"",SUMIF($B$4:$B547,$B547,S$4:S547))</f>
        <v/>
      </c>
    </row>
    <row r="548" spans="1:26" ht="25.05" customHeight="1" x14ac:dyDescent="0.2">
      <c r="A548" s="133" t="str">
        <f>IF(OR(B548="",AND(B547=B548,D547=D548)),"",MAX($A$4:A547)+1)</f>
        <v/>
      </c>
      <c r="B548" s="73" t="str">
        <f>IFERROR(INDEX(入力!$BV$3:$CN$1048576,MATCH(ROW(B548)-ROW(B$3),入力!$BB$3:$BB$1048576,0),MATCH(B$3,入力!$BV$2:$CN$2,0)),"")</f>
        <v/>
      </c>
      <c r="C548" s="74" t="str">
        <f>IFERROR(INDEX(入力!$BV$3:$CN$1048576,MATCH(ROW(C548)-ROW(C$3),入力!$BB$3:$BB$1048576,0),MATCH(C$3,入力!$BV$2:$CN$2,0)),"")</f>
        <v/>
      </c>
      <c r="D548" s="75" t="str">
        <f>IFERROR(INDEX(入力!$BO$3:$BO$1048576,MATCH(ROW(D548)-ROW(D$3),入力!$BB$3:$BB$1048576,0),0),"")</f>
        <v/>
      </c>
      <c r="E548" s="74" t="str">
        <f>IFERROR(INDEX(入力!$BV$3:$CN$1048576,MATCH(ROW(E548)-ROW(E$3),入力!$BB$3:$BB$1048576,0),MATCH(E$3,入力!$BV$2:$CN$2,0)),"")</f>
        <v/>
      </c>
      <c r="F548" s="74" t="str">
        <f>IFERROR(INDEX(入力!$BV$3:$CN$1048576,MATCH(ROW(F548)-ROW(F$3),入力!$BB$3:$BB$1048576,0),MATCH(F$3,入力!$BV$2:$CN$2,0)),"")</f>
        <v/>
      </c>
      <c r="G548" s="74" t="str">
        <f>IFERROR(INDEX(入力!$BV$3:$CN$1048576,MATCH(ROW(G548)-ROW(G$3),入力!$BB$3:$BB$1048576,0),MATCH(G$3,入力!$BV$2:$CN$2,0)),"")</f>
        <v/>
      </c>
      <c r="H548" s="75" t="str">
        <f>IFERROR(INDEX(入力!$BV$3:$CN$1048576,MATCH(ROW(H548)-ROW(H$3),入力!$BB$3:$BB$1048576,0),MATCH(H$3,入力!$BV$2:$CN$2,0)),"")</f>
        <v/>
      </c>
      <c r="I548" s="76" t="str">
        <f>IFERROR(INDEX(入力!$BV$3:$CN$1048576,MATCH(ROW(I548)-ROW(I$3),入力!$BB$3:$BB$1048576,0),MATCH(I$3,入力!$BV$2:$CN$2,0)),"")</f>
        <v/>
      </c>
      <c r="J548" s="75" t="str">
        <f>IFERROR(INDEX(入力!$BV$3:$CN$1048576,MATCH(ROW(J548)-ROW(J$3),入力!$BB$3:$BB$1048576,0),MATCH(J$3,入力!$BV$2:$CN$2,0)),"")</f>
        <v/>
      </c>
      <c r="K548" s="75" t="str">
        <f>IFERROR(INDEX(入力!$BV$3:$CN$1048576,MATCH(ROW(K548)-ROW(K$3),入力!$BB$3:$BB$1048576,0),MATCH(K$3,入力!$BV$2:$CN$2,0)),"")</f>
        <v/>
      </c>
      <c r="L548" s="75" t="str">
        <f>IFERROR(INDEX(入力!$BV$3:$CN$1048576,MATCH(ROW(L548)-ROW(L$3),入力!$BB$3:$BB$1048576,0),MATCH(L$3,入力!$BV$2:$CN$2,0)),"")</f>
        <v/>
      </c>
      <c r="M548" s="117" t="str">
        <f>IFERROR(IF(履歴検索!$A548="","",INDEX(入力!$BV$3:$CN$1048576,MATCH(ROW(M548)-ROW(M$3),入力!$BB$3:$BB$1048576,0),MATCH(M$3,入力!$BV$2:$CN$2,0))),"")</f>
        <v/>
      </c>
      <c r="N548" s="75" t="str">
        <f>IFERROR(INDEX(入力!$BV$3:$CN$1048576,MATCH(ROW(N548)-ROW(N$3),入力!$BB$3:$BB$1048576,0),MATCH(N$3,入力!$BV$2:$CN$2,0)),"")</f>
        <v/>
      </c>
      <c r="O548" s="294" t="str">
        <f>IFERROR(INDEX(入力!$CJ$3:$CN$1048576,MATCH(ROW(O548)-ROW(O$3),入力!$BB$3:$BB$1048576,0),MATCH(O$3,入力!$CJ$2:$CN$2,0)),"")</f>
        <v/>
      </c>
      <c r="P548" s="294" t="str">
        <f>IFERROR(INDEX(入力!$CJ$3:$CN$1048576,MATCH(ROW(P548)-ROW(P$3),入力!$BB$3:$BB$1048576,0),MATCH(P$3,入力!$CJ$2:$CN$2,0)),"")</f>
        <v/>
      </c>
      <c r="Q548" s="294" t="str">
        <f>IFERROR(INDEX(入力!$BV$3:$CN$1048576,MATCH(ROW(Q548)-ROW(Q$3),入力!$BB$3:$BB$1048576,0),MATCH(Q$3,入力!$BV$2:$CN$2,0)),"")</f>
        <v/>
      </c>
      <c r="R548" s="77" t="str">
        <f>IFERROR(INDEX(入力!$BV$3:$CN$1048576,MATCH(ROW(R548)-ROW(R$3),入力!$BB$3:$BB$1048576,0),MATCH(R$3,入力!$BV$2:$CN$2,0)),"")</f>
        <v/>
      </c>
      <c r="S548" s="77" t="str">
        <f>IFERROR(INDEX(入力!$BV$3:$CN$1048576,MATCH(ROW(S548)-ROW(S$3),入力!$BB$3:$BB$1048576,0),MATCH(S$3,入力!$BV$2:$CN$2,0)),"")</f>
        <v/>
      </c>
      <c r="U548" s="28" t="str">
        <f>IF(Z548="","",COUNT($Z$4:Z548))</f>
        <v/>
      </c>
      <c r="V548" s="73" t="str">
        <f t="shared" si="9"/>
        <v/>
      </c>
      <c r="W548" s="113" t="str">
        <f>IF(OR($B548="",$B548=$B549),"",SUMIF($B$4:$B548,$B548,Q$4:Q548))</f>
        <v/>
      </c>
      <c r="X548" s="113" t="str">
        <f>IF(OR($B548="",$B548=$B549),"",SUMIF($B$4:$B548,$B548,K$4:K548)-Y548)</f>
        <v/>
      </c>
      <c r="Y548" s="113" t="str">
        <f>IF(OR($B548="",$B548=$B549),"",SUMIFS(K$4:K548,B$4:B548,$B548,F$4:F548,$Y$3))</f>
        <v/>
      </c>
      <c r="Z548" s="113" t="str">
        <f>IF(OR($B548="",$B548=$B549),"",SUMIF($B$4:$B548,$B548,S$4:S548))</f>
        <v/>
      </c>
    </row>
    <row r="549" spans="1:26" ht="25.05" customHeight="1" x14ac:dyDescent="0.2">
      <c r="A549" s="133" t="str">
        <f>IF(OR(B549="",AND(B548=B549,D548=D549)),"",MAX($A$4:A548)+1)</f>
        <v/>
      </c>
      <c r="B549" s="73" t="str">
        <f>IFERROR(INDEX(入力!$BV$3:$CN$1048576,MATCH(ROW(B549)-ROW(B$3),入力!$BB$3:$BB$1048576,0),MATCH(B$3,入力!$BV$2:$CN$2,0)),"")</f>
        <v/>
      </c>
      <c r="C549" s="74" t="str">
        <f>IFERROR(INDEX(入力!$BV$3:$CN$1048576,MATCH(ROW(C549)-ROW(C$3),入力!$BB$3:$BB$1048576,0),MATCH(C$3,入力!$BV$2:$CN$2,0)),"")</f>
        <v/>
      </c>
      <c r="D549" s="75" t="str">
        <f>IFERROR(INDEX(入力!$BO$3:$BO$1048576,MATCH(ROW(D549)-ROW(D$3),入力!$BB$3:$BB$1048576,0),0),"")</f>
        <v/>
      </c>
      <c r="E549" s="74" t="str">
        <f>IFERROR(INDEX(入力!$BV$3:$CN$1048576,MATCH(ROW(E549)-ROW(E$3),入力!$BB$3:$BB$1048576,0),MATCH(E$3,入力!$BV$2:$CN$2,0)),"")</f>
        <v/>
      </c>
      <c r="F549" s="74" t="str">
        <f>IFERROR(INDEX(入力!$BV$3:$CN$1048576,MATCH(ROW(F549)-ROW(F$3),入力!$BB$3:$BB$1048576,0),MATCH(F$3,入力!$BV$2:$CN$2,0)),"")</f>
        <v/>
      </c>
      <c r="G549" s="74" t="str">
        <f>IFERROR(INDEX(入力!$BV$3:$CN$1048576,MATCH(ROW(G549)-ROW(G$3),入力!$BB$3:$BB$1048576,0),MATCH(G$3,入力!$BV$2:$CN$2,0)),"")</f>
        <v/>
      </c>
      <c r="H549" s="75" t="str">
        <f>IFERROR(INDEX(入力!$BV$3:$CN$1048576,MATCH(ROW(H549)-ROW(H$3),入力!$BB$3:$BB$1048576,0),MATCH(H$3,入力!$BV$2:$CN$2,0)),"")</f>
        <v/>
      </c>
      <c r="I549" s="76" t="str">
        <f>IFERROR(INDEX(入力!$BV$3:$CN$1048576,MATCH(ROW(I549)-ROW(I$3),入力!$BB$3:$BB$1048576,0),MATCH(I$3,入力!$BV$2:$CN$2,0)),"")</f>
        <v/>
      </c>
      <c r="J549" s="75" t="str">
        <f>IFERROR(INDEX(入力!$BV$3:$CN$1048576,MATCH(ROW(J549)-ROW(J$3),入力!$BB$3:$BB$1048576,0),MATCH(J$3,入力!$BV$2:$CN$2,0)),"")</f>
        <v/>
      </c>
      <c r="K549" s="75" t="str">
        <f>IFERROR(INDEX(入力!$BV$3:$CN$1048576,MATCH(ROW(K549)-ROW(K$3),入力!$BB$3:$BB$1048576,0),MATCH(K$3,入力!$BV$2:$CN$2,0)),"")</f>
        <v/>
      </c>
      <c r="L549" s="75" t="str">
        <f>IFERROR(INDEX(入力!$BV$3:$CN$1048576,MATCH(ROW(L549)-ROW(L$3),入力!$BB$3:$BB$1048576,0),MATCH(L$3,入力!$BV$2:$CN$2,0)),"")</f>
        <v/>
      </c>
      <c r="M549" s="117" t="str">
        <f>IFERROR(IF(履歴検索!$A549="","",INDEX(入力!$BV$3:$CN$1048576,MATCH(ROW(M549)-ROW(M$3),入力!$BB$3:$BB$1048576,0),MATCH(M$3,入力!$BV$2:$CN$2,0))),"")</f>
        <v/>
      </c>
      <c r="N549" s="75" t="str">
        <f>IFERROR(INDEX(入力!$BV$3:$CN$1048576,MATCH(ROW(N549)-ROW(N$3),入力!$BB$3:$BB$1048576,0),MATCH(N$3,入力!$BV$2:$CN$2,0)),"")</f>
        <v/>
      </c>
      <c r="O549" s="294" t="str">
        <f>IFERROR(INDEX(入力!$CJ$3:$CN$1048576,MATCH(ROW(O549)-ROW(O$3),入力!$BB$3:$BB$1048576,0),MATCH(O$3,入力!$CJ$2:$CN$2,0)),"")</f>
        <v/>
      </c>
      <c r="P549" s="294" t="str">
        <f>IFERROR(INDEX(入力!$CJ$3:$CN$1048576,MATCH(ROW(P549)-ROW(P$3),入力!$BB$3:$BB$1048576,0),MATCH(P$3,入力!$CJ$2:$CN$2,0)),"")</f>
        <v/>
      </c>
      <c r="Q549" s="294" t="str">
        <f>IFERROR(INDEX(入力!$BV$3:$CN$1048576,MATCH(ROW(Q549)-ROW(Q$3),入力!$BB$3:$BB$1048576,0),MATCH(Q$3,入力!$BV$2:$CN$2,0)),"")</f>
        <v/>
      </c>
      <c r="R549" s="77" t="str">
        <f>IFERROR(INDEX(入力!$BV$3:$CN$1048576,MATCH(ROW(R549)-ROW(R$3),入力!$BB$3:$BB$1048576,0),MATCH(R$3,入力!$BV$2:$CN$2,0)),"")</f>
        <v/>
      </c>
      <c r="S549" s="77" t="str">
        <f>IFERROR(INDEX(入力!$BV$3:$CN$1048576,MATCH(ROW(S549)-ROW(S$3),入力!$BB$3:$BB$1048576,0),MATCH(S$3,入力!$BV$2:$CN$2,0)),"")</f>
        <v/>
      </c>
      <c r="U549" s="28" t="str">
        <f>IF(Z549="","",COUNT($Z$4:Z549))</f>
        <v/>
      </c>
      <c r="V549" s="73" t="str">
        <f t="shared" si="9"/>
        <v/>
      </c>
      <c r="W549" s="113" t="str">
        <f>IF(OR($B549="",$B549=$B550),"",SUMIF($B$4:$B549,$B549,Q$4:Q549))</f>
        <v/>
      </c>
      <c r="X549" s="113" t="str">
        <f>IF(OR($B549="",$B549=$B550),"",SUMIF($B$4:$B549,$B549,K$4:K549)-Y549)</f>
        <v/>
      </c>
      <c r="Y549" s="113" t="str">
        <f>IF(OR($B549="",$B549=$B550),"",SUMIFS(K$4:K549,B$4:B549,$B549,F$4:F549,$Y$3))</f>
        <v/>
      </c>
      <c r="Z549" s="113" t="str">
        <f>IF(OR($B549="",$B549=$B550),"",SUMIF($B$4:$B549,$B549,S$4:S549))</f>
        <v/>
      </c>
    </row>
    <row r="550" spans="1:26" ht="25.05" customHeight="1" x14ac:dyDescent="0.2">
      <c r="A550" s="133" t="str">
        <f>IF(OR(B550="",AND(B549=B550,D549=D550)),"",MAX($A$4:A549)+1)</f>
        <v/>
      </c>
      <c r="B550" s="73" t="str">
        <f>IFERROR(INDEX(入力!$BV$3:$CN$1048576,MATCH(ROW(B550)-ROW(B$3),入力!$BB$3:$BB$1048576,0),MATCH(B$3,入力!$BV$2:$CN$2,0)),"")</f>
        <v/>
      </c>
      <c r="C550" s="74" t="str">
        <f>IFERROR(INDEX(入力!$BV$3:$CN$1048576,MATCH(ROW(C550)-ROW(C$3),入力!$BB$3:$BB$1048576,0),MATCH(C$3,入力!$BV$2:$CN$2,0)),"")</f>
        <v/>
      </c>
      <c r="D550" s="75" t="str">
        <f>IFERROR(INDEX(入力!$BO$3:$BO$1048576,MATCH(ROW(D550)-ROW(D$3),入力!$BB$3:$BB$1048576,0),0),"")</f>
        <v/>
      </c>
      <c r="E550" s="74" t="str">
        <f>IFERROR(INDEX(入力!$BV$3:$CN$1048576,MATCH(ROW(E550)-ROW(E$3),入力!$BB$3:$BB$1048576,0),MATCH(E$3,入力!$BV$2:$CN$2,0)),"")</f>
        <v/>
      </c>
      <c r="F550" s="74" t="str">
        <f>IFERROR(INDEX(入力!$BV$3:$CN$1048576,MATCH(ROW(F550)-ROW(F$3),入力!$BB$3:$BB$1048576,0),MATCH(F$3,入力!$BV$2:$CN$2,0)),"")</f>
        <v/>
      </c>
      <c r="G550" s="74" t="str">
        <f>IFERROR(INDEX(入力!$BV$3:$CN$1048576,MATCH(ROW(G550)-ROW(G$3),入力!$BB$3:$BB$1048576,0),MATCH(G$3,入力!$BV$2:$CN$2,0)),"")</f>
        <v/>
      </c>
      <c r="H550" s="75" t="str">
        <f>IFERROR(INDEX(入力!$BV$3:$CN$1048576,MATCH(ROW(H550)-ROW(H$3),入力!$BB$3:$BB$1048576,0),MATCH(H$3,入力!$BV$2:$CN$2,0)),"")</f>
        <v/>
      </c>
      <c r="I550" s="76" t="str">
        <f>IFERROR(INDEX(入力!$BV$3:$CN$1048576,MATCH(ROW(I550)-ROW(I$3),入力!$BB$3:$BB$1048576,0),MATCH(I$3,入力!$BV$2:$CN$2,0)),"")</f>
        <v/>
      </c>
      <c r="J550" s="75" t="str">
        <f>IFERROR(INDEX(入力!$BV$3:$CN$1048576,MATCH(ROW(J550)-ROW(J$3),入力!$BB$3:$BB$1048576,0),MATCH(J$3,入力!$BV$2:$CN$2,0)),"")</f>
        <v/>
      </c>
      <c r="K550" s="75" t="str">
        <f>IFERROR(INDEX(入力!$BV$3:$CN$1048576,MATCH(ROW(K550)-ROW(K$3),入力!$BB$3:$BB$1048576,0),MATCH(K$3,入力!$BV$2:$CN$2,0)),"")</f>
        <v/>
      </c>
      <c r="L550" s="75" t="str">
        <f>IFERROR(INDEX(入力!$BV$3:$CN$1048576,MATCH(ROW(L550)-ROW(L$3),入力!$BB$3:$BB$1048576,0),MATCH(L$3,入力!$BV$2:$CN$2,0)),"")</f>
        <v/>
      </c>
      <c r="M550" s="117" t="str">
        <f>IFERROR(IF(履歴検索!$A550="","",INDEX(入力!$BV$3:$CN$1048576,MATCH(ROW(M550)-ROW(M$3),入力!$BB$3:$BB$1048576,0),MATCH(M$3,入力!$BV$2:$CN$2,0))),"")</f>
        <v/>
      </c>
      <c r="N550" s="75" t="str">
        <f>IFERROR(INDEX(入力!$BV$3:$CN$1048576,MATCH(ROW(N550)-ROW(N$3),入力!$BB$3:$BB$1048576,0),MATCH(N$3,入力!$BV$2:$CN$2,0)),"")</f>
        <v/>
      </c>
      <c r="O550" s="294" t="str">
        <f>IFERROR(INDEX(入力!$CJ$3:$CN$1048576,MATCH(ROW(O550)-ROW(O$3),入力!$BB$3:$BB$1048576,0),MATCH(O$3,入力!$CJ$2:$CN$2,0)),"")</f>
        <v/>
      </c>
      <c r="P550" s="294" t="str">
        <f>IFERROR(INDEX(入力!$CJ$3:$CN$1048576,MATCH(ROW(P550)-ROW(P$3),入力!$BB$3:$BB$1048576,0),MATCH(P$3,入力!$CJ$2:$CN$2,0)),"")</f>
        <v/>
      </c>
      <c r="Q550" s="294" t="str">
        <f>IFERROR(INDEX(入力!$BV$3:$CN$1048576,MATCH(ROW(Q550)-ROW(Q$3),入力!$BB$3:$BB$1048576,0),MATCH(Q$3,入力!$BV$2:$CN$2,0)),"")</f>
        <v/>
      </c>
      <c r="R550" s="77" t="str">
        <f>IFERROR(INDEX(入力!$BV$3:$CN$1048576,MATCH(ROW(R550)-ROW(R$3),入力!$BB$3:$BB$1048576,0),MATCH(R$3,入力!$BV$2:$CN$2,0)),"")</f>
        <v/>
      </c>
      <c r="S550" s="77" t="str">
        <f>IFERROR(INDEX(入力!$BV$3:$CN$1048576,MATCH(ROW(S550)-ROW(S$3),入力!$BB$3:$BB$1048576,0),MATCH(S$3,入力!$BV$2:$CN$2,0)),"")</f>
        <v/>
      </c>
      <c r="U550" s="28" t="str">
        <f>IF(Z550="","",COUNT($Z$4:Z550))</f>
        <v/>
      </c>
      <c r="V550" s="73" t="str">
        <f t="shared" si="9"/>
        <v/>
      </c>
      <c r="W550" s="113" t="str">
        <f>IF(OR($B550="",$B550=$B551),"",SUMIF($B$4:$B550,$B550,Q$4:Q550))</f>
        <v/>
      </c>
      <c r="X550" s="113" t="str">
        <f>IF(OR($B550="",$B550=$B551),"",SUMIF($B$4:$B550,$B550,K$4:K550)-Y550)</f>
        <v/>
      </c>
      <c r="Y550" s="113" t="str">
        <f>IF(OR($B550="",$B550=$B551),"",SUMIFS(K$4:K550,B$4:B550,$B550,F$4:F550,$Y$3))</f>
        <v/>
      </c>
      <c r="Z550" s="113" t="str">
        <f>IF(OR($B550="",$B550=$B551),"",SUMIF($B$4:$B550,$B550,S$4:S550))</f>
        <v/>
      </c>
    </row>
    <row r="551" spans="1:26" ht="25.05" customHeight="1" x14ac:dyDescent="0.2">
      <c r="A551" s="133" t="str">
        <f>IF(OR(B551="",AND(B550=B551,D550=D551)),"",MAX($A$4:A550)+1)</f>
        <v/>
      </c>
      <c r="B551" s="73" t="str">
        <f>IFERROR(INDEX(入力!$BV$3:$CN$1048576,MATCH(ROW(B551)-ROW(B$3),入力!$BB$3:$BB$1048576,0),MATCH(B$3,入力!$BV$2:$CN$2,0)),"")</f>
        <v/>
      </c>
      <c r="C551" s="74" t="str">
        <f>IFERROR(INDEX(入力!$BV$3:$CN$1048576,MATCH(ROW(C551)-ROW(C$3),入力!$BB$3:$BB$1048576,0),MATCH(C$3,入力!$BV$2:$CN$2,0)),"")</f>
        <v/>
      </c>
      <c r="D551" s="75" t="str">
        <f>IFERROR(INDEX(入力!$BO$3:$BO$1048576,MATCH(ROW(D551)-ROW(D$3),入力!$BB$3:$BB$1048576,0),0),"")</f>
        <v/>
      </c>
      <c r="E551" s="74" t="str">
        <f>IFERROR(INDEX(入力!$BV$3:$CN$1048576,MATCH(ROW(E551)-ROW(E$3),入力!$BB$3:$BB$1048576,0),MATCH(E$3,入力!$BV$2:$CN$2,0)),"")</f>
        <v/>
      </c>
      <c r="F551" s="74" t="str">
        <f>IFERROR(INDEX(入力!$BV$3:$CN$1048576,MATCH(ROW(F551)-ROW(F$3),入力!$BB$3:$BB$1048576,0),MATCH(F$3,入力!$BV$2:$CN$2,0)),"")</f>
        <v/>
      </c>
      <c r="G551" s="74" t="str">
        <f>IFERROR(INDEX(入力!$BV$3:$CN$1048576,MATCH(ROW(G551)-ROW(G$3),入力!$BB$3:$BB$1048576,0),MATCH(G$3,入力!$BV$2:$CN$2,0)),"")</f>
        <v/>
      </c>
      <c r="H551" s="75" t="str">
        <f>IFERROR(INDEX(入力!$BV$3:$CN$1048576,MATCH(ROW(H551)-ROW(H$3),入力!$BB$3:$BB$1048576,0),MATCH(H$3,入力!$BV$2:$CN$2,0)),"")</f>
        <v/>
      </c>
      <c r="I551" s="76" t="str">
        <f>IFERROR(INDEX(入力!$BV$3:$CN$1048576,MATCH(ROW(I551)-ROW(I$3),入力!$BB$3:$BB$1048576,0),MATCH(I$3,入力!$BV$2:$CN$2,0)),"")</f>
        <v/>
      </c>
      <c r="J551" s="75" t="str">
        <f>IFERROR(INDEX(入力!$BV$3:$CN$1048576,MATCH(ROW(J551)-ROW(J$3),入力!$BB$3:$BB$1048576,0),MATCH(J$3,入力!$BV$2:$CN$2,0)),"")</f>
        <v/>
      </c>
      <c r="K551" s="75" t="str">
        <f>IFERROR(INDEX(入力!$BV$3:$CN$1048576,MATCH(ROW(K551)-ROW(K$3),入力!$BB$3:$BB$1048576,0),MATCH(K$3,入力!$BV$2:$CN$2,0)),"")</f>
        <v/>
      </c>
      <c r="L551" s="75" t="str">
        <f>IFERROR(INDEX(入力!$BV$3:$CN$1048576,MATCH(ROW(L551)-ROW(L$3),入力!$BB$3:$BB$1048576,0),MATCH(L$3,入力!$BV$2:$CN$2,0)),"")</f>
        <v/>
      </c>
      <c r="M551" s="117" t="str">
        <f>IFERROR(IF(履歴検索!$A551="","",INDEX(入力!$BV$3:$CN$1048576,MATCH(ROW(M551)-ROW(M$3),入力!$BB$3:$BB$1048576,0),MATCH(M$3,入力!$BV$2:$CN$2,0))),"")</f>
        <v/>
      </c>
      <c r="N551" s="75" t="str">
        <f>IFERROR(INDEX(入力!$BV$3:$CN$1048576,MATCH(ROW(N551)-ROW(N$3),入力!$BB$3:$BB$1048576,0),MATCH(N$3,入力!$BV$2:$CN$2,0)),"")</f>
        <v/>
      </c>
      <c r="O551" s="294" t="str">
        <f>IFERROR(INDEX(入力!$CJ$3:$CN$1048576,MATCH(ROW(O551)-ROW(O$3),入力!$BB$3:$BB$1048576,0),MATCH(O$3,入力!$CJ$2:$CN$2,0)),"")</f>
        <v/>
      </c>
      <c r="P551" s="294" t="str">
        <f>IFERROR(INDEX(入力!$CJ$3:$CN$1048576,MATCH(ROW(P551)-ROW(P$3),入力!$BB$3:$BB$1048576,0),MATCH(P$3,入力!$CJ$2:$CN$2,0)),"")</f>
        <v/>
      </c>
      <c r="Q551" s="294" t="str">
        <f>IFERROR(INDEX(入力!$BV$3:$CN$1048576,MATCH(ROW(Q551)-ROW(Q$3),入力!$BB$3:$BB$1048576,0),MATCH(Q$3,入力!$BV$2:$CN$2,0)),"")</f>
        <v/>
      </c>
      <c r="R551" s="77" t="str">
        <f>IFERROR(INDEX(入力!$BV$3:$CN$1048576,MATCH(ROW(R551)-ROW(R$3),入力!$BB$3:$BB$1048576,0),MATCH(R$3,入力!$BV$2:$CN$2,0)),"")</f>
        <v/>
      </c>
      <c r="S551" s="77" t="str">
        <f>IFERROR(INDEX(入力!$BV$3:$CN$1048576,MATCH(ROW(S551)-ROW(S$3),入力!$BB$3:$BB$1048576,0),MATCH(S$3,入力!$BV$2:$CN$2,0)),"")</f>
        <v/>
      </c>
      <c r="U551" s="28" t="str">
        <f>IF(Z551="","",COUNT($Z$4:Z551))</f>
        <v/>
      </c>
      <c r="V551" s="73" t="str">
        <f t="shared" si="9"/>
        <v/>
      </c>
      <c r="W551" s="113" t="str">
        <f>IF(OR($B551="",$B551=$B552),"",SUMIF($B$4:$B551,$B551,Q$4:Q551))</f>
        <v/>
      </c>
      <c r="X551" s="113" t="str">
        <f>IF(OR($B551="",$B551=$B552),"",SUMIF($B$4:$B551,$B551,K$4:K551)-Y551)</f>
        <v/>
      </c>
      <c r="Y551" s="113" t="str">
        <f>IF(OR($B551="",$B551=$B552),"",SUMIFS(K$4:K551,B$4:B551,$B551,F$4:F551,$Y$3))</f>
        <v/>
      </c>
      <c r="Z551" s="113" t="str">
        <f>IF(OR($B551="",$B551=$B552),"",SUMIF($B$4:$B551,$B551,S$4:S551))</f>
        <v/>
      </c>
    </row>
    <row r="552" spans="1:26" ht="25.05" customHeight="1" x14ac:dyDescent="0.2">
      <c r="A552" s="133" t="str">
        <f>IF(OR(B552="",AND(B551=B552,D551=D552)),"",MAX($A$4:A551)+1)</f>
        <v/>
      </c>
      <c r="B552" s="73" t="str">
        <f>IFERROR(INDEX(入力!$BV$3:$CN$1048576,MATCH(ROW(B552)-ROW(B$3),入力!$BB$3:$BB$1048576,0),MATCH(B$3,入力!$BV$2:$CN$2,0)),"")</f>
        <v/>
      </c>
      <c r="C552" s="74" t="str">
        <f>IFERROR(INDEX(入力!$BV$3:$CN$1048576,MATCH(ROW(C552)-ROW(C$3),入力!$BB$3:$BB$1048576,0),MATCH(C$3,入力!$BV$2:$CN$2,0)),"")</f>
        <v/>
      </c>
      <c r="D552" s="75" t="str">
        <f>IFERROR(INDEX(入力!$BO$3:$BO$1048576,MATCH(ROW(D552)-ROW(D$3),入力!$BB$3:$BB$1048576,0),0),"")</f>
        <v/>
      </c>
      <c r="E552" s="74" t="str">
        <f>IFERROR(INDEX(入力!$BV$3:$CN$1048576,MATCH(ROW(E552)-ROW(E$3),入力!$BB$3:$BB$1048576,0),MATCH(E$3,入力!$BV$2:$CN$2,0)),"")</f>
        <v/>
      </c>
      <c r="F552" s="74" t="str">
        <f>IFERROR(INDEX(入力!$BV$3:$CN$1048576,MATCH(ROW(F552)-ROW(F$3),入力!$BB$3:$BB$1048576,0),MATCH(F$3,入力!$BV$2:$CN$2,0)),"")</f>
        <v/>
      </c>
      <c r="G552" s="74" t="str">
        <f>IFERROR(INDEX(入力!$BV$3:$CN$1048576,MATCH(ROW(G552)-ROW(G$3),入力!$BB$3:$BB$1048576,0),MATCH(G$3,入力!$BV$2:$CN$2,0)),"")</f>
        <v/>
      </c>
      <c r="H552" s="75" t="str">
        <f>IFERROR(INDEX(入力!$BV$3:$CN$1048576,MATCH(ROW(H552)-ROW(H$3),入力!$BB$3:$BB$1048576,0),MATCH(H$3,入力!$BV$2:$CN$2,0)),"")</f>
        <v/>
      </c>
      <c r="I552" s="76" t="str">
        <f>IFERROR(INDEX(入力!$BV$3:$CN$1048576,MATCH(ROW(I552)-ROW(I$3),入力!$BB$3:$BB$1048576,0),MATCH(I$3,入力!$BV$2:$CN$2,0)),"")</f>
        <v/>
      </c>
      <c r="J552" s="75" t="str">
        <f>IFERROR(INDEX(入力!$BV$3:$CN$1048576,MATCH(ROW(J552)-ROW(J$3),入力!$BB$3:$BB$1048576,0),MATCH(J$3,入力!$BV$2:$CN$2,0)),"")</f>
        <v/>
      </c>
      <c r="K552" s="75" t="str">
        <f>IFERROR(INDEX(入力!$BV$3:$CN$1048576,MATCH(ROW(K552)-ROW(K$3),入力!$BB$3:$BB$1048576,0),MATCH(K$3,入力!$BV$2:$CN$2,0)),"")</f>
        <v/>
      </c>
      <c r="L552" s="75" t="str">
        <f>IFERROR(INDEX(入力!$BV$3:$CN$1048576,MATCH(ROW(L552)-ROW(L$3),入力!$BB$3:$BB$1048576,0),MATCH(L$3,入力!$BV$2:$CN$2,0)),"")</f>
        <v/>
      </c>
      <c r="M552" s="117" t="str">
        <f>IFERROR(IF(履歴検索!$A552="","",INDEX(入力!$BV$3:$CN$1048576,MATCH(ROW(M552)-ROW(M$3),入力!$BB$3:$BB$1048576,0),MATCH(M$3,入力!$BV$2:$CN$2,0))),"")</f>
        <v/>
      </c>
      <c r="N552" s="75" t="str">
        <f>IFERROR(INDEX(入力!$BV$3:$CN$1048576,MATCH(ROW(N552)-ROW(N$3),入力!$BB$3:$BB$1048576,0),MATCH(N$3,入力!$BV$2:$CN$2,0)),"")</f>
        <v/>
      </c>
      <c r="O552" s="294" t="str">
        <f>IFERROR(INDEX(入力!$CJ$3:$CN$1048576,MATCH(ROW(O552)-ROW(O$3),入力!$BB$3:$BB$1048576,0),MATCH(O$3,入力!$CJ$2:$CN$2,0)),"")</f>
        <v/>
      </c>
      <c r="P552" s="294" t="str">
        <f>IFERROR(INDEX(入力!$CJ$3:$CN$1048576,MATCH(ROW(P552)-ROW(P$3),入力!$BB$3:$BB$1048576,0),MATCH(P$3,入力!$CJ$2:$CN$2,0)),"")</f>
        <v/>
      </c>
      <c r="Q552" s="294" t="str">
        <f>IFERROR(INDEX(入力!$BV$3:$CN$1048576,MATCH(ROW(Q552)-ROW(Q$3),入力!$BB$3:$BB$1048576,0),MATCH(Q$3,入力!$BV$2:$CN$2,0)),"")</f>
        <v/>
      </c>
      <c r="R552" s="77" t="str">
        <f>IFERROR(INDEX(入力!$BV$3:$CN$1048576,MATCH(ROW(R552)-ROW(R$3),入力!$BB$3:$BB$1048576,0),MATCH(R$3,入力!$BV$2:$CN$2,0)),"")</f>
        <v/>
      </c>
      <c r="S552" s="77" t="str">
        <f>IFERROR(INDEX(入力!$BV$3:$CN$1048576,MATCH(ROW(S552)-ROW(S$3),入力!$BB$3:$BB$1048576,0),MATCH(S$3,入力!$BV$2:$CN$2,0)),"")</f>
        <v/>
      </c>
      <c r="U552" s="28" t="str">
        <f>IF(Z552="","",COUNT($Z$4:Z552))</f>
        <v/>
      </c>
      <c r="V552" s="73" t="str">
        <f t="shared" si="9"/>
        <v/>
      </c>
      <c r="W552" s="113" t="str">
        <f>IF(OR($B552="",$B552=$B553),"",SUMIF($B$4:$B552,$B552,Q$4:Q552))</f>
        <v/>
      </c>
      <c r="X552" s="113" t="str">
        <f>IF(OR($B552="",$B552=$B553),"",SUMIF($B$4:$B552,$B552,K$4:K552)-Y552)</f>
        <v/>
      </c>
      <c r="Y552" s="113" t="str">
        <f>IF(OR($B552="",$B552=$B553),"",SUMIFS(K$4:K552,B$4:B552,$B552,F$4:F552,$Y$3))</f>
        <v/>
      </c>
      <c r="Z552" s="113" t="str">
        <f>IF(OR($B552="",$B552=$B553),"",SUMIF($B$4:$B552,$B552,S$4:S552))</f>
        <v/>
      </c>
    </row>
    <row r="553" spans="1:26" ht="25.05" customHeight="1" x14ac:dyDescent="0.2">
      <c r="A553" s="133" t="str">
        <f>IF(OR(B553="",AND(B552=B553,D552=D553)),"",MAX($A$4:A552)+1)</f>
        <v/>
      </c>
      <c r="B553" s="73" t="str">
        <f>IFERROR(INDEX(入力!$BV$3:$CN$1048576,MATCH(ROW(B553)-ROW(B$3),入力!$BB$3:$BB$1048576,0),MATCH(B$3,入力!$BV$2:$CN$2,0)),"")</f>
        <v/>
      </c>
      <c r="C553" s="74" t="str">
        <f>IFERROR(INDEX(入力!$BV$3:$CN$1048576,MATCH(ROW(C553)-ROW(C$3),入力!$BB$3:$BB$1048576,0),MATCH(C$3,入力!$BV$2:$CN$2,0)),"")</f>
        <v/>
      </c>
      <c r="D553" s="75" t="str">
        <f>IFERROR(INDEX(入力!$BO$3:$BO$1048576,MATCH(ROW(D553)-ROW(D$3),入力!$BB$3:$BB$1048576,0),0),"")</f>
        <v/>
      </c>
      <c r="E553" s="74" t="str">
        <f>IFERROR(INDEX(入力!$BV$3:$CN$1048576,MATCH(ROW(E553)-ROW(E$3),入力!$BB$3:$BB$1048576,0),MATCH(E$3,入力!$BV$2:$CN$2,0)),"")</f>
        <v/>
      </c>
      <c r="F553" s="74" t="str">
        <f>IFERROR(INDEX(入力!$BV$3:$CN$1048576,MATCH(ROW(F553)-ROW(F$3),入力!$BB$3:$BB$1048576,0),MATCH(F$3,入力!$BV$2:$CN$2,0)),"")</f>
        <v/>
      </c>
      <c r="G553" s="74" t="str">
        <f>IFERROR(INDEX(入力!$BV$3:$CN$1048576,MATCH(ROW(G553)-ROW(G$3),入力!$BB$3:$BB$1048576,0),MATCH(G$3,入力!$BV$2:$CN$2,0)),"")</f>
        <v/>
      </c>
      <c r="H553" s="75" t="str">
        <f>IFERROR(INDEX(入力!$BV$3:$CN$1048576,MATCH(ROW(H553)-ROW(H$3),入力!$BB$3:$BB$1048576,0),MATCH(H$3,入力!$BV$2:$CN$2,0)),"")</f>
        <v/>
      </c>
      <c r="I553" s="76" t="str">
        <f>IFERROR(INDEX(入力!$BV$3:$CN$1048576,MATCH(ROW(I553)-ROW(I$3),入力!$BB$3:$BB$1048576,0),MATCH(I$3,入力!$BV$2:$CN$2,0)),"")</f>
        <v/>
      </c>
      <c r="J553" s="75" t="str">
        <f>IFERROR(INDEX(入力!$BV$3:$CN$1048576,MATCH(ROW(J553)-ROW(J$3),入力!$BB$3:$BB$1048576,0),MATCH(J$3,入力!$BV$2:$CN$2,0)),"")</f>
        <v/>
      </c>
      <c r="K553" s="75" t="str">
        <f>IFERROR(INDEX(入力!$BV$3:$CN$1048576,MATCH(ROW(K553)-ROW(K$3),入力!$BB$3:$BB$1048576,0),MATCH(K$3,入力!$BV$2:$CN$2,0)),"")</f>
        <v/>
      </c>
      <c r="L553" s="75" t="str">
        <f>IFERROR(INDEX(入力!$BV$3:$CN$1048576,MATCH(ROW(L553)-ROW(L$3),入力!$BB$3:$BB$1048576,0),MATCH(L$3,入力!$BV$2:$CN$2,0)),"")</f>
        <v/>
      </c>
      <c r="M553" s="117" t="str">
        <f>IFERROR(IF(履歴検索!$A553="","",INDEX(入力!$BV$3:$CN$1048576,MATCH(ROW(M553)-ROW(M$3),入力!$BB$3:$BB$1048576,0),MATCH(M$3,入力!$BV$2:$CN$2,0))),"")</f>
        <v/>
      </c>
      <c r="N553" s="75" t="str">
        <f>IFERROR(INDEX(入力!$BV$3:$CN$1048576,MATCH(ROW(N553)-ROW(N$3),入力!$BB$3:$BB$1048576,0),MATCH(N$3,入力!$BV$2:$CN$2,0)),"")</f>
        <v/>
      </c>
      <c r="O553" s="294" t="str">
        <f>IFERROR(INDEX(入力!$CJ$3:$CN$1048576,MATCH(ROW(O553)-ROW(O$3),入力!$BB$3:$BB$1048576,0),MATCH(O$3,入力!$CJ$2:$CN$2,0)),"")</f>
        <v/>
      </c>
      <c r="P553" s="294" t="str">
        <f>IFERROR(INDEX(入力!$CJ$3:$CN$1048576,MATCH(ROW(P553)-ROW(P$3),入力!$BB$3:$BB$1048576,0),MATCH(P$3,入力!$CJ$2:$CN$2,0)),"")</f>
        <v/>
      </c>
      <c r="Q553" s="294" t="str">
        <f>IFERROR(INDEX(入力!$BV$3:$CN$1048576,MATCH(ROW(Q553)-ROW(Q$3),入力!$BB$3:$BB$1048576,0),MATCH(Q$3,入力!$BV$2:$CN$2,0)),"")</f>
        <v/>
      </c>
      <c r="R553" s="77" t="str">
        <f>IFERROR(INDEX(入力!$BV$3:$CN$1048576,MATCH(ROW(R553)-ROW(R$3),入力!$BB$3:$BB$1048576,0),MATCH(R$3,入力!$BV$2:$CN$2,0)),"")</f>
        <v/>
      </c>
      <c r="S553" s="77" t="str">
        <f>IFERROR(INDEX(入力!$BV$3:$CN$1048576,MATCH(ROW(S553)-ROW(S$3),入力!$BB$3:$BB$1048576,0),MATCH(S$3,入力!$BV$2:$CN$2,0)),"")</f>
        <v/>
      </c>
      <c r="U553" s="28" t="str">
        <f>IF(Z553="","",COUNT($Z$4:Z553))</f>
        <v/>
      </c>
      <c r="V553" s="73" t="str">
        <f t="shared" si="9"/>
        <v/>
      </c>
      <c r="W553" s="113" t="str">
        <f>IF(OR($B553="",$B553=$B554),"",SUMIF($B$4:$B553,$B553,Q$4:Q553))</f>
        <v/>
      </c>
      <c r="X553" s="113" t="str">
        <f>IF(OR($B553="",$B553=$B554),"",SUMIF($B$4:$B553,$B553,K$4:K553)-Y553)</f>
        <v/>
      </c>
      <c r="Y553" s="113" t="str">
        <f>IF(OR($B553="",$B553=$B554),"",SUMIFS(K$4:K553,B$4:B553,$B553,F$4:F553,$Y$3))</f>
        <v/>
      </c>
      <c r="Z553" s="113" t="str">
        <f>IF(OR($B553="",$B553=$B554),"",SUMIF($B$4:$B553,$B553,S$4:S553))</f>
        <v/>
      </c>
    </row>
    <row r="554" spans="1:26" ht="25.05" customHeight="1" x14ac:dyDescent="0.2">
      <c r="A554" s="133" t="str">
        <f>IF(OR(B554="",AND(B553=B554,D553=D554)),"",MAX($A$4:A553)+1)</f>
        <v/>
      </c>
      <c r="B554" s="73" t="str">
        <f>IFERROR(INDEX(入力!$BV$3:$CN$1048576,MATCH(ROW(B554)-ROW(B$3),入力!$BB$3:$BB$1048576,0),MATCH(B$3,入力!$BV$2:$CN$2,0)),"")</f>
        <v/>
      </c>
      <c r="C554" s="74" t="str">
        <f>IFERROR(INDEX(入力!$BV$3:$CN$1048576,MATCH(ROW(C554)-ROW(C$3),入力!$BB$3:$BB$1048576,0),MATCH(C$3,入力!$BV$2:$CN$2,0)),"")</f>
        <v/>
      </c>
      <c r="D554" s="75" t="str">
        <f>IFERROR(INDEX(入力!$BO$3:$BO$1048576,MATCH(ROW(D554)-ROW(D$3),入力!$BB$3:$BB$1048576,0),0),"")</f>
        <v/>
      </c>
      <c r="E554" s="74" t="str">
        <f>IFERROR(INDEX(入力!$BV$3:$CN$1048576,MATCH(ROW(E554)-ROW(E$3),入力!$BB$3:$BB$1048576,0),MATCH(E$3,入力!$BV$2:$CN$2,0)),"")</f>
        <v/>
      </c>
      <c r="F554" s="74" t="str">
        <f>IFERROR(INDEX(入力!$BV$3:$CN$1048576,MATCH(ROW(F554)-ROW(F$3),入力!$BB$3:$BB$1048576,0),MATCH(F$3,入力!$BV$2:$CN$2,0)),"")</f>
        <v/>
      </c>
      <c r="G554" s="74" t="str">
        <f>IFERROR(INDEX(入力!$BV$3:$CN$1048576,MATCH(ROW(G554)-ROW(G$3),入力!$BB$3:$BB$1048576,0),MATCH(G$3,入力!$BV$2:$CN$2,0)),"")</f>
        <v/>
      </c>
      <c r="H554" s="75" t="str">
        <f>IFERROR(INDEX(入力!$BV$3:$CN$1048576,MATCH(ROW(H554)-ROW(H$3),入力!$BB$3:$BB$1048576,0),MATCH(H$3,入力!$BV$2:$CN$2,0)),"")</f>
        <v/>
      </c>
      <c r="I554" s="76" t="str">
        <f>IFERROR(INDEX(入力!$BV$3:$CN$1048576,MATCH(ROW(I554)-ROW(I$3),入力!$BB$3:$BB$1048576,0),MATCH(I$3,入力!$BV$2:$CN$2,0)),"")</f>
        <v/>
      </c>
      <c r="J554" s="75" t="str">
        <f>IFERROR(INDEX(入力!$BV$3:$CN$1048576,MATCH(ROW(J554)-ROW(J$3),入力!$BB$3:$BB$1048576,0),MATCH(J$3,入力!$BV$2:$CN$2,0)),"")</f>
        <v/>
      </c>
      <c r="K554" s="75" t="str">
        <f>IFERROR(INDEX(入力!$BV$3:$CN$1048576,MATCH(ROW(K554)-ROW(K$3),入力!$BB$3:$BB$1048576,0),MATCH(K$3,入力!$BV$2:$CN$2,0)),"")</f>
        <v/>
      </c>
      <c r="L554" s="75" t="str">
        <f>IFERROR(INDEX(入力!$BV$3:$CN$1048576,MATCH(ROW(L554)-ROW(L$3),入力!$BB$3:$BB$1048576,0),MATCH(L$3,入力!$BV$2:$CN$2,0)),"")</f>
        <v/>
      </c>
      <c r="M554" s="117" t="str">
        <f>IFERROR(IF(履歴検索!$A554="","",INDEX(入力!$BV$3:$CN$1048576,MATCH(ROW(M554)-ROW(M$3),入力!$BB$3:$BB$1048576,0),MATCH(M$3,入力!$BV$2:$CN$2,0))),"")</f>
        <v/>
      </c>
      <c r="N554" s="75" t="str">
        <f>IFERROR(INDEX(入力!$BV$3:$CN$1048576,MATCH(ROW(N554)-ROW(N$3),入力!$BB$3:$BB$1048576,0),MATCH(N$3,入力!$BV$2:$CN$2,0)),"")</f>
        <v/>
      </c>
      <c r="O554" s="294" t="str">
        <f>IFERROR(INDEX(入力!$CJ$3:$CN$1048576,MATCH(ROW(O554)-ROW(O$3),入力!$BB$3:$BB$1048576,0),MATCH(O$3,入力!$CJ$2:$CN$2,0)),"")</f>
        <v/>
      </c>
      <c r="P554" s="294" t="str">
        <f>IFERROR(INDEX(入力!$CJ$3:$CN$1048576,MATCH(ROW(P554)-ROW(P$3),入力!$BB$3:$BB$1048576,0),MATCH(P$3,入力!$CJ$2:$CN$2,0)),"")</f>
        <v/>
      </c>
      <c r="Q554" s="294" t="str">
        <f>IFERROR(INDEX(入力!$BV$3:$CN$1048576,MATCH(ROW(Q554)-ROW(Q$3),入力!$BB$3:$BB$1048576,0),MATCH(Q$3,入力!$BV$2:$CN$2,0)),"")</f>
        <v/>
      </c>
      <c r="R554" s="77" t="str">
        <f>IFERROR(INDEX(入力!$BV$3:$CN$1048576,MATCH(ROW(R554)-ROW(R$3),入力!$BB$3:$BB$1048576,0),MATCH(R$3,入力!$BV$2:$CN$2,0)),"")</f>
        <v/>
      </c>
      <c r="S554" s="77" t="str">
        <f>IFERROR(INDEX(入力!$BV$3:$CN$1048576,MATCH(ROW(S554)-ROW(S$3),入力!$BB$3:$BB$1048576,0),MATCH(S$3,入力!$BV$2:$CN$2,0)),"")</f>
        <v/>
      </c>
      <c r="U554" s="28" t="str">
        <f>IF(Z554="","",COUNT($Z$4:Z554))</f>
        <v/>
      </c>
      <c r="V554" s="73" t="str">
        <f t="shared" si="9"/>
        <v/>
      </c>
      <c r="W554" s="113" t="str">
        <f>IF(OR($B554="",$B554=$B555),"",SUMIF($B$4:$B554,$B554,Q$4:Q554))</f>
        <v/>
      </c>
      <c r="X554" s="113" t="str">
        <f>IF(OR($B554="",$B554=$B555),"",SUMIF($B$4:$B554,$B554,K$4:K554)-Y554)</f>
        <v/>
      </c>
      <c r="Y554" s="113" t="str">
        <f>IF(OR($B554="",$B554=$B555),"",SUMIFS(K$4:K554,B$4:B554,$B554,F$4:F554,$Y$3))</f>
        <v/>
      </c>
      <c r="Z554" s="113" t="str">
        <f>IF(OR($B554="",$B554=$B555),"",SUMIF($B$4:$B554,$B554,S$4:S554))</f>
        <v/>
      </c>
    </row>
    <row r="555" spans="1:26" ht="25.05" customHeight="1" x14ac:dyDescent="0.2">
      <c r="A555" s="133" t="str">
        <f>IF(OR(B555="",AND(B554=B555,D554=D555)),"",MAX($A$4:A554)+1)</f>
        <v/>
      </c>
      <c r="B555" s="73" t="str">
        <f>IFERROR(INDEX(入力!$BV$3:$CN$1048576,MATCH(ROW(B555)-ROW(B$3),入力!$BB$3:$BB$1048576,0),MATCH(B$3,入力!$BV$2:$CN$2,0)),"")</f>
        <v/>
      </c>
      <c r="C555" s="74" t="str">
        <f>IFERROR(INDEX(入力!$BV$3:$CN$1048576,MATCH(ROW(C555)-ROW(C$3),入力!$BB$3:$BB$1048576,0),MATCH(C$3,入力!$BV$2:$CN$2,0)),"")</f>
        <v/>
      </c>
      <c r="D555" s="75" t="str">
        <f>IFERROR(INDEX(入力!$BO$3:$BO$1048576,MATCH(ROW(D555)-ROW(D$3),入力!$BB$3:$BB$1048576,0),0),"")</f>
        <v/>
      </c>
      <c r="E555" s="74" t="str">
        <f>IFERROR(INDEX(入力!$BV$3:$CN$1048576,MATCH(ROW(E555)-ROW(E$3),入力!$BB$3:$BB$1048576,0),MATCH(E$3,入力!$BV$2:$CN$2,0)),"")</f>
        <v/>
      </c>
      <c r="F555" s="74" t="str">
        <f>IFERROR(INDEX(入力!$BV$3:$CN$1048576,MATCH(ROW(F555)-ROW(F$3),入力!$BB$3:$BB$1048576,0),MATCH(F$3,入力!$BV$2:$CN$2,0)),"")</f>
        <v/>
      </c>
      <c r="G555" s="74" t="str">
        <f>IFERROR(INDEX(入力!$BV$3:$CN$1048576,MATCH(ROW(G555)-ROW(G$3),入力!$BB$3:$BB$1048576,0),MATCH(G$3,入力!$BV$2:$CN$2,0)),"")</f>
        <v/>
      </c>
      <c r="H555" s="75" t="str">
        <f>IFERROR(INDEX(入力!$BV$3:$CN$1048576,MATCH(ROW(H555)-ROW(H$3),入力!$BB$3:$BB$1048576,0),MATCH(H$3,入力!$BV$2:$CN$2,0)),"")</f>
        <v/>
      </c>
      <c r="I555" s="76" t="str">
        <f>IFERROR(INDEX(入力!$BV$3:$CN$1048576,MATCH(ROW(I555)-ROW(I$3),入力!$BB$3:$BB$1048576,0),MATCH(I$3,入力!$BV$2:$CN$2,0)),"")</f>
        <v/>
      </c>
      <c r="J555" s="75" t="str">
        <f>IFERROR(INDEX(入力!$BV$3:$CN$1048576,MATCH(ROW(J555)-ROW(J$3),入力!$BB$3:$BB$1048576,0),MATCH(J$3,入力!$BV$2:$CN$2,0)),"")</f>
        <v/>
      </c>
      <c r="K555" s="75" t="str">
        <f>IFERROR(INDEX(入力!$BV$3:$CN$1048576,MATCH(ROW(K555)-ROW(K$3),入力!$BB$3:$BB$1048576,0),MATCH(K$3,入力!$BV$2:$CN$2,0)),"")</f>
        <v/>
      </c>
      <c r="L555" s="75" t="str">
        <f>IFERROR(INDEX(入力!$BV$3:$CN$1048576,MATCH(ROW(L555)-ROW(L$3),入力!$BB$3:$BB$1048576,0),MATCH(L$3,入力!$BV$2:$CN$2,0)),"")</f>
        <v/>
      </c>
      <c r="M555" s="117" t="str">
        <f>IFERROR(IF(履歴検索!$A555="","",INDEX(入力!$BV$3:$CN$1048576,MATCH(ROW(M555)-ROW(M$3),入力!$BB$3:$BB$1048576,0),MATCH(M$3,入力!$BV$2:$CN$2,0))),"")</f>
        <v/>
      </c>
      <c r="N555" s="75" t="str">
        <f>IFERROR(INDEX(入力!$BV$3:$CN$1048576,MATCH(ROW(N555)-ROW(N$3),入力!$BB$3:$BB$1048576,0),MATCH(N$3,入力!$BV$2:$CN$2,0)),"")</f>
        <v/>
      </c>
      <c r="O555" s="294" t="str">
        <f>IFERROR(INDEX(入力!$CJ$3:$CN$1048576,MATCH(ROW(O555)-ROW(O$3),入力!$BB$3:$BB$1048576,0),MATCH(O$3,入力!$CJ$2:$CN$2,0)),"")</f>
        <v/>
      </c>
      <c r="P555" s="294" t="str">
        <f>IFERROR(INDEX(入力!$CJ$3:$CN$1048576,MATCH(ROW(P555)-ROW(P$3),入力!$BB$3:$BB$1048576,0),MATCH(P$3,入力!$CJ$2:$CN$2,0)),"")</f>
        <v/>
      </c>
      <c r="Q555" s="294" t="str">
        <f>IFERROR(INDEX(入力!$BV$3:$CN$1048576,MATCH(ROW(Q555)-ROW(Q$3),入力!$BB$3:$BB$1048576,0),MATCH(Q$3,入力!$BV$2:$CN$2,0)),"")</f>
        <v/>
      </c>
      <c r="R555" s="77" t="str">
        <f>IFERROR(INDEX(入力!$BV$3:$CN$1048576,MATCH(ROW(R555)-ROW(R$3),入力!$BB$3:$BB$1048576,0),MATCH(R$3,入力!$BV$2:$CN$2,0)),"")</f>
        <v/>
      </c>
      <c r="S555" s="77" t="str">
        <f>IFERROR(INDEX(入力!$BV$3:$CN$1048576,MATCH(ROW(S555)-ROW(S$3),入力!$BB$3:$BB$1048576,0),MATCH(S$3,入力!$BV$2:$CN$2,0)),"")</f>
        <v/>
      </c>
      <c r="U555" s="28" t="str">
        <f>IF(Z555="","",COUNT($Z$4:Z555))</f>
        <v/>
      </c>
      <c r="V555" s="73" t="str">
        <f t="shared" si="9"/>
        <v/>
      </c>
      <c r="W555" s="113" t="str">
        <f>IF(OR($B555="",$B555=$B556),"",SUMIF($B$4:$B555,$B555,Q$4:Q555))</f>
        <v/>
      </c>
      <c r="X555" s="113" t="str">
        <f>IF(OR($B555="",$B555=$B556),"",SUMIF($B$4:$B555,$B555,K$4:K555)-Y555)</f>
        <v/>
      </c>
      <c r="Y555" s="113" t="str">
        <f>IF(OR($B555="",$B555=$B556),"",SUMIFS(K$4:K555,B$4:B555,$B555,F$4:F555,$Y$3))</f>
        <v/>
      </c>
      <c r="Z555" s="113" t="str">
        <f>IF(OR($B555="",$B555=$B556),"",SUMIF($B$4:$B555,$B555,S$4:S555))</f>
        <v/>
      </c>
    </row>
    <row r="556" spans="1:26" ht="25.05" customHeight="1" x14ac:dyDescent="0.2">
      <c r="A556" s="133" t="str">
        <f>IF(OR(B556="",AND(B555=B556,D555=D556)),"",MAX($A$4:A555)+1)</f>
        <v/>
      </c>
      <c r="B556" s="73" t="str">
        <f>IFERROR(INDEX(入力!$BV$3:$CN$1048576,MATCH(ROW(B556)-ROW(B$3),入力!$BB$3:$BB$1048576,0),MATCH(B$3,入力!$BV$2:$CN$2,0)),"")</f>
        <v/>
      </c>
      <c r="C556" s="74" t="str">
        <f>IFERROR(INDEX(入力!$BV$3:$CN$1048576,MATCH(ROW(C556)-ROW(C$3),入力!$BB$3:$BB$1048576,0),MATCH(C$3,入力!$BV$2:$CN$2,0)),"")</f>
        <v/>
      </c>
      <c r="D556" s="75" t="str">
        <f>IFERROR(INDEX(入力!$BO$3:$BO$1048576,MATCH(ROW(D556)-ROW(D$3),入力!$BB$3:$BB$1048576,0),0),"")</f>
        <v/>
      </c>
      <c r="E556" s="74" t="str">
        <f>IFERROR(INDEX(入力!$BV$3:$CN$1048576,MATCH(ROW(E556)-ROW(E$3),入力!$BB$3:$BB$1048576,0),MATCH(E$3,入力!$BV$2:$CN$2,0)),"")</f>
        <v/>
      </c>
      <c r="F556" s="74" t="str">
        <f>IFERROR(INDEX(入力!$BV$3:$CN$1048576,MATCH(ROW(F556)-ROW(F$3),入力!$BB$3:$BB$1048576,0),MATCH(F$3,入力!$BV$2:$CN$2,0)),"")</f>
        <v/>
      </c>
      <c r="G556" s="74" t="str">
        <f>IFERROR(INDEX(入力!$BV$3:$CN$1048576,MATCH(ROW(G556)-ROW(G$3),入力!$BB$3:$BB$1048576,0),MATCH(G$3,入力!$BV$2:$CN$2,0)),"")</f>
        <v/>
      </c>
      <c r="H556" s="75" t="str">
        <f>IFERROR(INDEX(入力!$BV$3:$CN$1048576,MATCH(ROW(H556)-ROW(H$3),入力!$BB$3:$BB$1048576,0),MATCH(H$3,入力!$BV$2:$CN$2,0)),"")</f>
        <v/>
      </c>
      <c r="I556" s="76" t="str">
        <f>IFERROR(INDEX(入力!$BV$3:$CN$1048576,MATCH(ROW(I556)-ROW(I$3),入力!$BB$3:$BB$1048576,0),MATCH(I$3,入力!$BV$2:$CN$2,0)),"")</f>
        <v/>
      </c>
      <c r="J556" s="75" t="str">
        <f>IFERROR(INDEX(入力!$BV$3:$CN$1048576,MATCH(ROW(J556)-ROW(J$3),入力!$BB$3:$BB$1048576,0),MATCH(J$3,入力!$BV$2:$CN$2,0)),"")</f>
        <v/>
      </c>
      <c r="K556" s="75" t="str">
        <f>IFERROR(INDEX(入力!$BV$3:$CN$1048576,MATCH(ROW(K556)-ROW(K$3),入力!$BB$3:$BB$1048576,0),MATCH(K$3,入力!$BV$2:$CN$2,0)),"")</f>
        <v/>
      </c>
      <c r="L556" s="75" t="str">
        <f>IFERROR(INDEX(入力!$BV$3:$CN$1048576,MATCH(ROW(L556)-ROW(L$3),入力!$BB$3:$BB$1048576,0),MATCH(L$3,入力!$BV$2:$CN$2,0)),"")</f>
        <v/>
      </c>
      <c r="M556" s="117" t="str">
        <f>IFERROR(IF(履歴検索!$A556="","",INDEX(入力!$BV$3:$CN$1048576,MATCH(ROW(M556)-ROW(M$3),入力!$BB$3:$BB$1048576,0),MATCH(M$3,入力!$BV$2:$CN$2,0))),"")</f>
        <v/>
      </c>
      <c r="N556" s="75" t="str">
        <f>IFERROR(INDEX(入力!$BV$3:$CN$1048576,MATCH(ROW(N556)-ROW(N$3),入力!$BB$3:$BB$1048576,0),MATCH(N$3,入力!$BV$2:$CN$2,0)),"")</f>
        <v/>
      </c>
      <c r="O556" s="294" t="str">
        <f>IFERROR(INDEX(入力!$CJ$3:$CN$1048576,MATCH(ROW(O556)-ROW(O$3),入力!$BB$3:$BB$1048576,0),MATCH(O$3,入力!$CJ$2:$CN$2,0)),"")</f>
        <v/>
      </c>
      <c r="P556" s="294" t="str">
        <f>IFERROR(INDEX(入力!$CJ$3:$CN$1048576,MATCH(ROW(P556)-ROW(P$3),入力!$BB$3:$BB$1048576,0),MATCH(P$3,入力!$CJ$2:$CN$2,0)),"")</f>
        <v/>
      </c>
      <c r="Q556" s="294" t="str">
        <f>IFERROR(INDEX(入力!$BV$3:$CN$1048576,MATCH(ROW(Q556)-ROW(Q$3),入力!$BB$3:$BB$1048576,0),MATCH(Q$3,入力!$BV$2:$CN$2,0)),"")</f>
        <v/>
      </c>
      <c r="R556" s="77" t="str">
        <f>IFERROR(INDEX(入力!$BV$3:$CN$1048576,MATCH(ROW(R556)-ROW(R$3),入力!$BB$3:$BB$1048576,0),MATCH(R$3,入力!$BV$2:$CN$2,0)),"")</f>
        <v/>
      </c>
      <c r="S556" s="77" t="str">
        <f>IFERROR(INDEX(入力!$BV$3:$CN$1048576,MATCH(ROW(S556)-ROW(S$3),入力!$BB$3:$BB$1048576,0),MATCH(S$3,入力!$BV$2:$CN$2,0)),"")</f>
        <v/>
      </c>
      <c r="U556" s="28" t="str">
        <f>IF(Z556="","",COUNT($Z$4:Z556))</f>
        <v/>
      </c>
      <c r="V556" s="73" t="str">
        <f t="shared" si="9"/>
        <v/>
      </c>
      <c r="W556" s="113" t="str">
        <f>IF(OR($B556="",$B556=$B557),"",SUMIF($B$4:$B556,$B556,Q$4:Q556))</f>
        <v/>
      </c>
      <c r="X556" s="113" t="str">
        <f>IF(OR($B556="",$B556=$B557),"",SUMIF($B$4:$B556,$B556,K$4:K556)-Y556)</f>
        <v/>
      </c>
      <c r="Y556" s="113" t="str">
        <f>IF(OR($B556="",$B556=$B557),"",SUMIFS(K$4:K556,B$4:B556,$B556,F$4:F556,$Y$3))</f>
        <v/>
      </c>
      <c r="Z556" s="113" t="str">
        <f>IF(OR($B556="",$B556=$B557),"",SUMIF($B$4:$B556,$B556,S$4:S556))</f>
        <v/>
      </c>
    </row>
    <row r="557" spans="1:26" ht="25.05" customHeight="1" x14ac:dyDescent="0.2">
      <c r="A557" s="133" t="str">
        <f>IF(OR(B557="",AND(B556=B557,D556=D557)),"",MAX($A$4:A556)+1)</f>
        <v/>
      </c>
      <c r="B557" s="73" t="str">
        <f>IFERROR(INDEX(入力!$BV$3:$CN$1048576,MATCH(ROW(B557)-ROW(B$3),入力!$BB$3:$BB$1048576,0),MATCH(B$3,入力!$BV$2:$CN$2,0)),"")</f>
        <v/>
      </c>
      <c r="C557" s="74" t="str">
        <f>IFERROR(INDEX(入力!$BV$3:$CN$1048576,MATCH(ROW(C557)-ROW(C$3),入力!$BB$3:$BB$1048576,0),MATCH(C$3,入力!$BV$2:$CN$2,0)),"")</f>
        <v/>
      </c>
      <c r="D557" s="75" t="str">
        <f>IFERROR(INDEX(入力!$BO$3:$BO$1048576,MATCH(ROW(D557)-ROW(D$3),入力!$BB$3:$BB$1048576,0),0),"")</f>
        <v/>
      </c>
      <c r="E557" s="74" t="str">
        <f>IFERROR(INDEX(入力!$BV$3:$CN$1048576,MATCH(ROW(E557)-ROW(E$3),入力!$BB$3:$BB$1048576,0),MATCH(E$3,入力!$BV$2:$CN$2,0)),"")</f>
        <v/>
      </c>
      <c r="F557" s="74" t="str">
        <f>IFERROR(INDEX(入力!$BV$3:$CN$1048576,MATCH(ROW(F557)-ROW(F$3),入力!$BB$3:$BB$1048576,0),MATCH(F$3,入力!$BV$2:$CN$2,0)),"")</f>
        <v/>
      </c>
      <c r="G557" s="74" t="str">
        <f>IFERROR(INDEX(入力!$BV$3:$CN$1048576,MATCH(ROW(G557)-ROW(G$3),入力!$BB$3:$BB$1048576,0),MATCH(G$3,入力!$BV$2:$CN$2,0)),"")</f>
        <v/>
      </c>
      <c r="H557" s="75" t="str">
        <f>IFERROR(INDEX(入力!$BV$3:$CN$1048576,MATCH(ROW(H557)-ROW(H$3),入力!$BB$3:$BB$1048576,0),MATCH(H$3,入力!$BV$2:$CN$2,0)),"")</f>
        <v/>
      </c>
      <c r="I557" s="76" t="str">
        <f>IFERROR(INDEX(入力!$BV$3:$CN$1048576,MATCH(ROW(I557)-ROW(I$3),入力!$BB$3:$BB$1048576,0),MATCH(I$3,入力!$BV$2:$CN$2,0)),"")</f>
        <v/>
      </c>
      <c r="J557" s="75" t="str">
        <f>IFERROR(INDEX(入力!$BV$3:$CN$1048576,MATCH(ROW(J557)-ROW(J$3),入力!$BB$3:$BB$1048576,0),MATCH(J$3,入力!$BV$2:$CN$2,0)),"")</f>
        <v/>
      </c>
      <c r="K557" s="75" t="str">
        <f>IFERROR(INDEX(入力!$BV$3:$CN$1048576,MATCH(ROW(K557)-ROW(K$3),入力!$BB$3:$BB$1048576,0),MATCH(K$3,入力!$BV$2:$CN$2,0)),"")</f>
        <v/>
      </c>
      <c r="L557" s="75" t="str">
        <f>IFERROR(INDEX(入力!$BV$3:$CN$1048576,MATCH(ROW(L557)-ROW(L$3),入力!$BB$3:$BB$1048576,0),MATCH(L$3,入力!$BV$2:$CN$2,0)),"")</f>
        <v/>
      </c>
      <c r="M557" s="117" t="str">
        <f>IFERROR(IF(履歴検索!$A557="","",INDEX(入力!$BV$3:$CN$1048576,MATCH(ROW(M557)-ROW(M$3),入力!$BB$3:$BB$1048576,0),MATCH(M$3,入力!$BV$2:$CN$2,0))),"")</f>
        <v/>
      </c>
      <c r="N557" s="75" t="str">
        <f>IFERROR(INDEX(入力!$BV$3:$CN$1048576,MATCH(ROW(N557)-ROW(N$3),入力!$BB$3:$BB$1048576,0),MATCH(N$3,入力!$BV$2:$CN$2,0)),"")</f>
        <v/>
      </c>
      <c r="O557" s="294" t="str">
        <f>IFERROR(INDEX(入力!$CJ$3:$CN$1048576,MATCH(ROW(O557)-ROW(O$3),入力!$BB$3:$BB$1048576,0),MATCH(O$3,入力!$CJ$2:$CN$2,0)),"")</f>
        <v/>
      </c>
      <c r="P557" s="294" t="str">
        <f>IFERROR(INDEX(入力!$CJ$3:$CN$1048576,MATCH(ROW(P557)-ROW(P$3),入力!$BB$3:$BB$1048576,0),MATCH(P$3,入力!$CJ$2:$CN$2,0)),"")</f>
        <v/>
      </c>
      <c r="Q557" s="294" t="str">
        <f>IFERROR(INDEX(入力!$BV$3:$CN$1048576,MATCH(ROW(Q557)-ROW(Q$3),入力!$BB$3:$BB$1048576,0),MATCH(Q$3,入力!$BV$2:$CN$2,0)),"")</f>
        <v/>
      </c>
      <c r="R557" s="77" t="str">
        <f>IFERROR(INDEX(入力!$BV$3:$CN$1048576,MATCH(ROW(R557)-ROW(R$3),入力!$BB$3:$BB$1048576,0),MATCH(R$3,入力!$BV$2:$CN$2,0)),"")</f>
        <v/>
      </c>
      <c r="S557" s="77" t="str">
        <f>IFERROR(INDEX(入力!$BV$3:$CN$1048576,MATCH(ROW(S557)-ROW(S$3),入力!$BB$3:$BB$1048576,0),MATCH(S$3,入力!$BV$2:$CN$2,0)),"")</f>
        <v/>
      </c>
      <c r="U557" s="28" t="str">
        <f>IF(Z557="","",COUNT($Z$4:Z557))</f>
        <v/>
      </c>
      <c r="V557" s="73" t="str">
        <f t="shared" si="9"/>
        <v/>
      </c>
      <c r="W557" s="113" t="str">
        <f>IF(OR($B557="",$B557=$B558),"",SUMIF($B$4:$B557,$B557,Q$4:Q557))</f>
        <v/>
      </c>
      <c r="X557" s="113" t="str">
        <f>IF(OR($B557="",$B557=$B558),"",SUMIF($B$4:$B557,$B557,K$4:K557)-Y557)</f>
        <v/>
      </c>
      <c r="Y557" s="113" t="str">
        <f>IF(OR($B557="",$B557=$B558),"",SUMIFS(K$4:K557,B$4:B557,$B557,F$4:F557,$Y$3))</f>
        <v/>
      </c>
      <c r="Z557" s="113" t="str">
        <f>IF(OR($B557="",$B557=$B558),"",SUMIF($B$4:$B557,$B557,S$4:S557))</f>
        <v/>
      </c>
    </row>
    <row r="558" spans="1:26" ht="25.05" customHeight="1" x14ac:dyDescent="0.2">
      <c r="A558" s="133" t="str">
        <f>IF(OR(B558="",AND(B557=B558,D557=D558)),"",MAX($A$4:A557)+1)</f>
        <v/>
      </c>
      <c r="B558" s="73" t="str">
        <f>IFERROR(INDEX(入力!$BV$3:$CN$1048576,MATCH(ROW(B558)-ROW(B$3),入力!$BB$3:$BB$1048576,0),MATCH(B$3,入力!$BV$2:$CN$2,0)),"")</f>
        <v/>
      </c>
      <c r="C558" s="74" t="str">
        <f>IFERROR(INDEX(入力!$BV$3:$CN$1048576,MATCH(ROW(C558)-ROW(C$3),入力!$BB$3:$BB$1048576,0),MATCH(C$3,入力!$BV$2:$CN$2,0)),"")</f>
        <v/>
      </c>
      <c r="D558" s="75" t="str">
        <f>IFERROR(INDEX(入力!$BO$3:$BO$1048576,MATCH(ROW(D558)-ROW(D$3),入力!$BB$3:$BB$1048576,0),0),"")</f>
        <v/>
      </c>
      <c r="E558" s="74" t="str">
        <f>IFERROR(INDEX(入力!$BV$3:$CN$1048576,MATCH(ROW(E558)-ROW(E$3),入力!$BB$3:$BB$1048576,0),MATCH(E$3,入力!$BV$2:$CN$2,0)),"")</f>
        <v/>
      </c>
      <c r="F558" s="74" t="str">
        <f>IFERROR(INDEX(入力!$BV$3:$CN$1048576,MATCH(ROW(F558)-ROW(F$3),入力!$BB$3:$BB$1048576,0),MATCH(F$3,入力!$BV$2:$CN$2,0)),"")</f>
        <v/>
      </c>
      <c r="G558" s="74" t="str">
        <f>IFERROR(INDEX(入力!$BV$3:$CN$1048576,MATCH(ROW(G558)-ROW(G$3),入力!$BB$3:$BB$1048576,0),MATCH(G$3,入力!$BV$2:$CN$2,0)),"")</f>
        <v/>
      </c>
      <c r="H558" s="75" t="str">
        <f>IFERROR(INDEX(入力!$BV$3:$CN$1048576,MATCH(ROW(H558)-ROW(H$3),入力!$BB$3:$BB$1048576,0),MATCH(H$3,入力!$BV$2:$CN$2,0)),"")</f>
        <v/>
      </c>
      <c r="I558" s="76" t="str">
        <f>IFERROR(INDEX(入力!$BV$3:$CN$1048576,MATCH(ROW(I558)-ROW(I$3),入力!$BB$3:$BB$1048576,0),MATCH(I$3,入力!$BV$2:$CN$2,0)),"")</f>
        <v/>
      </c>
      <c r="J558" s="75" t="str">
        <f>IFERROR(INDEX(入力!$BV$3:$CN$1048576,MATCH(ROW(J558)-ROW(J$3),入力!$BB$3:$BB$1048576,0),MATCH(J$3,入力!$BV$2:$CN$2,0)),"")</f>
        <v/>
      </c>
      <c r="K558" s="75" t="str">
        <f>IFERROR(INDEX(入力!$BV$3:$CN$1048576,MATCH(ROW(K558)-ROW(K$3),入力!$BB$3:$BB$1048576,0),MATCH(K$3,入力!$BV$2:$CN$2,0)),"")</f>
        <v/>
      </c>
      <c r="L558" s="75" t="str">
        <f>IFERROR(INDEX(入力!$BV$3:$CN$1048576,MATCH(ROW(L558)-ROW(L$3),入力!$BB$3:$BB$1048576,0),MATCH(L$3,入力!$BV$2:$CN$2,0)),"")</f>
        <v/>
      </c>
      <c r="M558" s="117" t="str">
        <f>IFERROR(IF(履歴検索!$A558="","",INDEX(入力!$BV$3:$CN$1048576,MATCH(ROW(M558)-ROW(M$3),入力!$BB$3:$BB$1048576,0),MATCH(M$3,入力!$BV$2:$CN$2,0))),"")</f>
        <v/>
      </c>
      <c r="N558" s="75" t="str">
        <f>IFERROR(INDEX(入力!$BV$3:$CN$1048576,MATCH(ROW(N558)-ROW(N$3),入力!$BB$3:$BB$1048576,0),MATCH(N$3,入力!$BV$2:$CN$2,0)),"")</f>
        <v/>
      </c>
      <c r="O558" s="294" t="str">
        <f>IFERROR(INDEX(入力!$CJ$3:$CN$1048576,MATCH(ROW(O558)-ROW(O$3),入力!$BB$3:$BB$1048576,0),MATCH(O$3,入力!$CJ$2:$CN$2,0)),"")</f>
        <v/>
      </c>
      <c r="P558" s="294" t="str">
        <f>IFERROR(INDEX(入力!$CJ$3:$CN$1048576,MATCH(ROW(P558)-ROW(P$3),入力!$BB$3:$BB$1048576,0),MATCH(P$3,入力!$CJ$2:$CN$2,0)),"")</f>
        <v/>
      </c>
      <c r="Q558" s="294" t="str">
        <f>IFERROR(INDEX(入力!$BV$3:$CN$1048576,MATCH(ROW(Q558)-ROW(Q$3),入力!$BB$3:$BB$1048576,0),MATCH(Q$3,入力!$BV$2:$CN$2,0)),"")</f>
        <v/>
      </c>
      <c r="R558" s="77" t="str">
        <f>IFERROR(INDEX(入力!$BV$3:$CN$1048576,MATCH(ROW(R558)-ROW(R$3),入力!$BB$3:$BB$1048576,0),MATCH(R$3,入力!$BV$2:$CN$2,0)),"")</f>
        <v/>
      </c>
      <c r="S558" s="77" t="str">
        <f>IFERROR(INDEX(入力!$BV$3:$CN$1048576,MATCH(ROW(S558)-ROW(S$3),入力!$BB$3:$BB$1048576,0),MATCH(S$3,入力!$BV$2:$CN$2,0)),"")</f>
        <v/>
      </c>
      <c r="U558" s="28" t="str">
        <f>IF(Z558="","",COUNT($Z$4:Z558))</f>
        <v/>
      </c>
      <c r="V558" s="73" t="str">
        <f t="shared" si="9"/>
        <v/>
      </c>
      <c r="W558" s="113" t="str">
        <f>IF(OR($B558="",$B558=$B559),"",SUMIF($B$4:$B558,$B558,Q$4:Q558))</f>
        <v/>
      </c>
      <c r="X558" s="113" t="str">
        <f>IF(OR($B558="",$B558=$B559),"",SUMIF($B$4:$B558,$B558,K$4:K558)-Y558)</f>
        <v/>
      </c>
      <c r="Y558" s="113" t="str">
        <f>IF(OR($B558="",$B558=$B559),"",SUMIFS(K$4:K558,B$4:B558,$B558,F$4:F558,$Y$3))</f>
        <v/>
      </c>
      <c r="Z558" s="113" t="str">
        <f>IF(OR($B558="",$B558=$B559),"",SUMIF($B$4:$B558,$B558,S$4:S558))</f>
        <v/>
      </c>
    </row>
    <row r="559" spans="1:26" ht="25.05" customHeight="1" x14ac:dyDescent="0.2">
      <c r="A559" s="133" t="str">
        <f>IF(OR(B559="",AND(B558=B559,D558=D559)),"",MAX($A$4:A558)+1)</f>
        <v/>
      </c>
      <c r="B559" s="73" t="str">
        <f>IFERROR(INDEX(入力!$BV$3:$CN$1048576,MATCH(ROW(B559)-ROW(B$3),入力!$BB$3:$BB$1048576,0),MATCH(B$3,入力!$BV$2:$CN$2,0)),"")</f>
        <v/>
      </c>
      <c r="C559" s="74" t="str">
        <f>IFERROR(INDEX(入力!$BV$3:$CN$1048576,MATCH(ROW(C559)-ROW(C$3),入力!$BB$3:$BB$1048576,0),MATCH(C$3,入力!$BV$2:$CN$2,0)),"")</f>
        <v/>
      </c>
      <c r="D559" s="75" t="str">
        <f>IFERROR(INDEX(入力!$BO$3:$BO$1048576,MATCH(ROW(D559)-ROW(D$3),入力!$BB$3:$BB$1048576,0),0),"")</f>
        <v/>
      </c>
      <c r="E559" s="74" t="str">
        <f>IFERROR(INDEX(入力!$BV$3:$CN$1048576,MATCH(ROW(E559)-ROW(E$3),入力!$BB$3:$BB$1048576,0),MATCH(E$3,入力!$BV$2:$CN$2,0)),"")</f>
        <v/>
      </c>
      <c r="F559" s="74" t="str">
        <f>IFERROR(INDEX(入力!$BV$3:$CN$1048576,MATCH(ROW(F559)-ROW(F$3),入力!$BB$3:$BB$1048576,0),MATCH(F$3,入力!$BV$2:$CN$2,0)),"")</f>
        <v/>
      </c>
      <c r="G559" s="74" t="str">
        <f>IFERROR(INDEX(入力!$BV$3:$CN$1048576,MATCH(ROW(G559)-ROW(G$3),入力!$BB$3:$BB$1048576,0),MATCH(G$3,入力!$BV$2:$CN$2,0)),"")</f>
        <v/>
      </c>
      <c r="H559" s="75" t="str">
        <f>IFERROR(INDEX(入力!$BV$3:$CN$1048576,MATCH(ROW(H559)-ROW(H$3),入力!$BB$3:$BB$1048576,0),MATCH(H$3,入力!$BV$2:$CN$2,0)),"")</f>
        <v/>
      </c>
      <c r="I559" s="76" t="str">
        <f>IFERROR(INDEX(入力!$BV$3:$CN$1048576,MATCH(ROW(I559)-ROW(I$3),入力!$BB$3:$BB$1048576,0),MATCH(I$3,入力!$BV$2:$CN$2,0)),"")</f>
        <v/>
      </c>
      <c r="J559" s="75" t="str">
        <f>IFERROR(INDEX(入力!$BV$3:$CN$1048576,MATCH(ROW(J559)-ROW(J$3),入力!$BB$3:$BB$1048576,0),MATCH(J$3,入力!$BV$2:$CN$2,0)),"")</f>
        <v/>
      </c>
      <c r="K559" s="75" t="str">
        <f>IFERROR(INDEX(入力!$BV$3:$CN$1048576,MATCH(ROW(K559)-ROW(K$3),入力!$BB$3:$BB$1048576,0),MATCH(K$3,入力!$BV$2:$CN$2,0)),"")</f>
        <v/>
      </c>
      <c r="L559" s="75" t="str">
        <f>IFERROR(INDEX(入力!$BV$3:$CN$1048576,MATCH(ROW(L559)-ROW(L$3),入力!$BB$3:$BB$1048576,0),MATCH(L$3,入力!$BV$2:$CN$2,0)),"")</f>
        <v/>
      </c>
      <c r="M559" s="117" t="str">
        <f>IFERROR(IF(履歴検索!$A559="","",INDEX(入力!$BV$3:$CN$1048576,MATCH(ROW(M559)-ROW(M$3),入力!$BB$3:$BB$1048576,0),MATCH(M$3,入力!$BV$2:$CN$2,0))),"")</f>
        <v/>
      </c>
      <c r="N559" s="75" t="str">
        <f>IFERROR(INDEX(入力!$BV$3:$CN$1048576,MATCH(ROW(N559)-ROW(N$3),入力!$BB$3:$BB$1048576,0),MATCH(N$3,入力!$BV$2:$CN$2,0)),"")</f>
        <v/>
      </c>
      <c r="O559" s="294" t="str">
        <f>IFERROR(INDEX(入力!$CJ$3:$CN$1048576,MATCH(ROW(O559)-ROW(O$3),入力!$BB$3:$BB$1048576,0),MATCH(O$3,入力!$CJ$2:$CN$2,0)),"")</f>
        <v/>
      </c>
      <c r="P559" s="294" t="str">
        <f>IFERROR(INDEX(入力!$CJ$3:$CN$1048576,MATCH(ROW(P559)-ROW(P$3),入力!$BB$3:$BB$1048576,0),MATCH(P$3,入力!$CJ$2:$CN$2,0)),"")</f>
        <v/>
      </c>
      <c r="Q559" s="294" t="str">
        <f>IFERROR(INDEX(入力!$BV$3:$CN$1048576,MATCH(ROW(Q559)-ROW(Q$3),入力!$BB$3:$BB$1048576,0),MATCH(Q$3,入力!$BV$2:$CN$2,0)),"")</f>
        <v/>
      </c>
      <c r="R559" s="77" t="str">
        <f>IFERROR(INDEX(入力!$BV$3:$CN$1048576,MATCH(ROW(R559)-ROW(R$3),入力!$BB$3:$BB$1048576,0),MATCH(R$3,入力!$BV$2:$CN$2,0)),"")</f>
        <v/>
      </c>
      <c r="S559" s="77" t="str">
        <f>IFERROR(INDEX(入力!$BV$3:$CN$1048576,MATCH(ROW(S559)-ROW(S$3),入力!$BB$3:$BB$1048576,0),MATCH(S$3,入力!$BV$2:$CN$2,0)),"")</f>
        <v/>
      </c>
      <c r="U559" s="28" t="str">
        <f>IF(Z559="","",COUNT($Z$4:Z559))</f>
        <v/>
      </c>
      <c r="V559" s="73" t="str">
        <f t="shared" si="9"/>
        <v/>
      </c>
      <c r="W559" s="113" t="str">
        <f>IF(OR($B559="",$B559=$B560),"",SUMIF($B$4:$B559,$B559,Q$4:Q559))</f>
        <v/>
      </c>
      <c r="X559" s="113" t="str">
        <f>IF(OR($B559="",$B559=$B560),"",SUMIF($B$4:$B559,$B559,K$4:K559)-Y559)</f>
        <v/>
      </c>
      <c r="Y559" s="113" t="str">
        <f>IF(OR($B559="",$B559=$B560),"",SUMIFS(K$4:K559,B$4:B559,$B559,F$4:F559,$Y$3))</f>
        <v/>
      </c>
      <c r="Z559" s="113" t="str">
        <f>IF(OR($B559="",$B559=$B560),"",SUMIF($B$4:$B559,$B559,S$4:S559))</f>
        <v/>
      </c>
    </row>
    <row r="560" spans="1:26" ht="25.05" customHeight="1" x14ac:dyDescent="0.2">
      <c r="A560" s="133" t="str">
        <f>IF(OR(B560="",AND(B559=B560,D559=D560)),"",MAX($A$4:A559)+1)</f>
        <v/>
      </c>
      <c r="B560" s="73" t="str">
        <f>IFERROR(INDEX(入力!$BV$3:$CN$1048576,MATCH(ROW(B560)-ROW(B$3),入力!$BB$3:$BB$1048576,0),MATCH(B$3,入力!$BV$2:$CN$2,0)),"")</f>
        <v/>
      </c>
      <c r="C560" s="74" t="str">
        <f>IFERROR(INDEX(入力!$BV$3:$CN$1048576,MATCH(ROW(C560)-ROW(C$3),入力!$BB$3:$BB$1048576,0),MATCH(C$3,入力!$BV$2:$CN$2,0)),"")</f>
        <v/>
      </c>
      <c r="D560" s="75" t="str">
        <f>IFERROR(INDEX(入力!$BO$3:$BO$1048576,MATCH(ROW(D560)-ROW(D$3),入力!$BB$3:$BB$1048576,0),0),"")</f>
        <v/>
      </c>
      <c r="E560" s="74" t="str">
        <f>IFERROR(INDEX(入力!$BV$3:$CN$1048576,MATCH(ROW(E560)-ROW(E$3),入力!$BB$3:$BB$1048576,0),MATCH(E$3,入力!$BV$2:$CN$2,0)),"")</f>
        <v/>
      </c>
      <c r="F560" s="74" t="str">
        <f>IFERROR(INDEX(入力!$BV$3:$CN$1048576,MATCH(ROW(F560)-ROW(F$3),入力!$BB$3:$BB$1048576,0),MATCH(F$3,入力!$BV$2:$CN$2,0)),"")</f>
        <v/>
      </c>
      <c r="G560" s="74" t="str">
        <f>IFERROR(INDEX(入力!$BV$3:$CN$1048576,MATCH(ROW(G560)-ROW(G$3),入力!$BB$3:$BB$1048576,0),MATCH(G$3,入力!$BV$2:$CN$2,0)),"")</f>
        <v/>
      </c>
      <c r="H560" s="75" t="str">
        <f>IFERROR(INDEX(入力!$BV$3:$CN$1048576,MATCH(ROW(H560)-ROW(H$3),入力!$BB$3:$BB$1048576,0),MATCH(H$3,入力!$BV$2:$CN$2,0)),"")</f>
        <v/>
      </c>
      <c r="I560" s="76" t="str">
        <f>IFERROR(INDEX(入力!$BV$3:$CN$1048576,MATCH(ROW(I560)-ROW(I$3),入力!$BB$3:$BB$1048576,0),MATCH(I$3,入力!$BV$2:$CN$2,0)),"")</f>
        <v/>
      </c>
      <c r="J560" s="75" t="str">
        <f>IFERROR(INDEX(入力!$BV$3:$CN$1048576,MATCH(ROW(J560)-ROW(J$3),入力!$BB$3:$BB$1048576,0),MATCH(J$3,入力!$BV$2:$CN$2,0)),"")</f>
        <v/>
      </c>
      <c r="K560" s="75" t="str">
        <f>IFERROR(INDEX(入力!$BV$3:$CN$1048576,MATCH(ROW(K560)-ROW(K$3),入力!$BB$3:$BB$1048576,0),MATCH(K$3,入力!$BV$2:$CN$2,0)),"")</f>
        <v/>
      </c>
      <c r="L560" s="75" t="str">
        <f>IFERROR(INDEX(入力!$BV$3:$CN$1048576,MATCH(ROW(L560)-ROW(L$3),入力!$BB$3:$BB$1048576,0),MATCH(L$3,入力!$BV$2:$CN$2,0)),"")</f>
        <v/>
      </c>
      <c r="M560" s="117" t="str">
        <f>IFERROR(IF(履歴検索!$A560="","",INDEX(入力!$BV$3:$CN$1048576,MATCH(ROW(M560)-ROW(M$3),入力!$BB$3:$BB$1048576,0),MATCH(M$3,入力!$BV$2:$CN$2,0))),"")</f>
        <v/>
      </c>
      <c r="N560" s="75" t="str">
        <f>IFERROR(INDEX(入力!$BV$3:$CN$1048576,MATCH(ROW(N560)-ROW(N$3),入力!$BB$3:$BB$1048576,0),MATCH(N$3,入力!$BV$2:$CN$2,0)),"")</f>
        <v/>
      </c>
      <c r="O560" s="294" t="str">
        <f>IFERROR(INDEX(入力!$CJ$3:$CN$1048576,MATCH(ROW(O560)-ROW(O$3),入力!$BB$3:$BB$1048576,0),MATCH(O$3,入力!$CJ$2:$CN$2,0)),"")</f>
        <v/>
      </c>
      <c r="P560" s="294" t="str">
        <f>IFERROR(INDEX(入力!$CJ$3:$CN$1048576,MATCH(ROW(P560)-ROW(P$3),入力!$BB$3:$BB$1048576,0),MATCH(P$3,入力!$CJ$2:$CN$2,0)),"")</f>
        <v/>
      </c>
      <c r="Q560" s="294" t="str">
        <f>IFERROR(INDEX(入力!$BV$3:$CN$1048576,MATCH(ROW(Q560)-ROW(Q$3),入力!$BB$3:$BB$1048576,0),MATCH(Q$3,入力!$BV$2:$CN$2,0)),"")</f>
        <v/>
      </c>
      <c r="R560" s="77" t="str">
        <f>IFERROR(INDEX(入力!$BV$3:$CN$1048576,MATCH(ROW(R560)-ROW(R$3),入力!$BB$3:$BB$1048576,0),MATCH(R$3,入力!$BV$2:$CN$2,0)),"")</f>
        <v/>
      </c>
      <c r="S560" s="77" t="str">
        <f>IFERROR(INDEX(入力!$BV$3:$CN$1048576,MATCH(ROW(S560)-ROW(S$3),入力!$BB$3:$BB$1048576,0),MATCH(S$3,入力!$BV$2:$CN$2,0)),"")</f>
        <v/>
      </c>
      <c r="U560" s="28" t="str">
        <f>IF(Z560="","",COUNT($Z$4:Z560))</f>
        <v/>
      </c>
      <c r="V560" s="73" t="str">
        <f t="shared" si="9"/>
        <v/>
      </c>
      <c r="W560" s="113" t="str">
        <f>IF(OR($B560="",$B560=$B561),"",SUMIF($B$4:$B560,$B560,Q$4:Q560))</f>
        <v/>
      </c>
      <c r="X560" s="113" t="str">
        <f>IF(OR($B560="",$B560=$B561),"",SUMIF($B$4:$B560,$B560,K$4:K560)-Y560)</f>
        <v/>
      </c>
      <c r="Y560" s="113" t="str">
        <f>IF(OR($B560="",$B560=$B561),"",SUMIFS(K$4:K560,B$4:B560,$B560,F$4:F560,$Y$3))</f>
        <v/>
      </c>
      <c r="Z560" s="113" t="str">
        <f>IF(OR($B560="",$B560=$B561),"",SUMIF($B$4:$B560,$B560,S$4:S560))</f>
        <v/>
      </c>
    </row>
    <row r="561" spans="1:26" ht="25.05" customHeight="1" x14ac:dyDescent="0.2">
      <c r="A561" s="133" t="str">
        <f>IF(OR(B561="",AND(B560=B561,D560=D561)),"",MAX($A$4:A560)+1)</f>
        <v/>
      </c>
      <c r="B561" s="73" t="str">
        <f>IFERROR(INDEX(入力!$BV$3:$CN$1048576,MATCH(ROW(B561)-ROW(B$3),入力!$BB$3:$BB$1048576,0),MATCH(B$3,入力!$BV$2:$CN$2,0)),"")</f>
        <v/>
      </c>
      <c r="C561" s="74" t="str">
        <f>IFERROR(INDEX(入力!$BV$3:$CN$1048576,MATCH(ROW(C561)-ROW(C$3),入力!$BB$3:$BB$1048576,0),MATCH(C$3,入力!$BV$2:$CN$2,0)),"")</f>
        <v/>
      </c>
      <c r="D561" s="75" t="str">
        <f>IFERROR(INDEX(入力!$BO$3:$BO$1048576,MATCH(ROW(D561)-ROW(D$3),入力!$BB$3:$BB$1048576,0),0),"")</f>
        <v/>
      </c>
      <c r="E561" s="74" t="str">
        <f>IFERROR(INDEX(入力!$BV$3:$CN$1048576,MATCH(ROW(E561)-ROW(E$3),入力!$BB$3:$BB$1048576,0),MATCH(E$3,入力!$BV$2:$CN$2,0)),"")</f>
        <v/>
      </c>
      <c r="F561" s="74" t="str">
        <f>IFERROR(INDEX(入力!$BV$3:$CN$1048576,MATCH(ROW(F561)-ROW(F$3),入力!$BB$3:$BB$1048576,0),MATCH(F$3,入力!$BV$2:$CN$2,0)),"")</f>
        <v/>
      </c>
      <c r="G561" s="74" t="str">
        <f>IFERROR(INDEX(入力!$BV$3:$CN$1048576,MATCH(ROW(G561)-ROW(G$3),入力!$BB$3:$BB$1048576,0),MATCH(G$3,入力!$BV$2:$CN$2,0)),"")</f>
        <v/>
      </c>
      <c r="H561" s="75" t="str">
        <f>IFERROR(INDEX(入力!$BV$3:$CN$1048576,MATCH(ROW(H561)-ROW(H$3),入力!$BB$3:$BB$1048576,0),MATCH(H$3,入力!$BV$2:$CN$2,0)),"")</f>
        <v/>
      </c>
      <c r="I561" s="76" t="str">
        <f>IFERROR(INDEX(入力!$BV$3:$CN$1048576,MATCH(ROW(I561)-ROW(I$3),入力!$BB$3:$BB$1048576,0),MATCH(I$3,入力!$BV$2:$CN$2,0)),"")</f>
        <v/>
      </c>
      <c r="J561" s="75" t="str">
        <f>IFERROR(INDEX(入力!$BV$3:$CN$1048576,MATCH(ROW(J561)-ROW(J$3),入力!$BB$3:$BB$1048576,0),MATCH(J$3,入力!$BV$2:$CN$2,0)),"")</f>
        <v/>
      </c>
      <c r="K561" s="75" t="str">
        <f>IFERROR(INDEX(入力!$BV$3:$CN$1048576,MATCH(ROW(K561)-ROW(K$3),入力!$BB$3:$BB$1048576,0),MATCH(K$3,入力!$BV$2:$CN$2,0)),"")</f>
        <v/>
      </c>
      <c r="L561" s="75" t="str">
        <f>IFERROR(INDEX(入力!$BV$3:$CN$1048576,MATCH(ROW(L561)-ROW(L$3),入力!$BB$3:$BB$1048576,0),MATCH(L$3,入力!$BV$2:$CN$2,0)),"")</f>
        <v/>
      </c>
      <c r="M561" s="117" t="str">
        <f>IFERROR(IF(履歴検索!$A561="","",INDEX(入力!$BV$3:$CN$1048576,MATCH(ROW(M561)-ROW(M$3),入力!$BB$3:$BB$1048576,0),MATCH(M$3,入力!$BV$2:$CN$2,0))),"")</f>
        <v/>
      </c>
      <c r="N561" s="75" t="str">
        <f>IFERROR(INDEX(入力!$BV$3:$CN$1048576,MATCH(ROW(N561)-ROW(N$3),入力!$BB$3:$BB$1048576,0),MATCH(N$3,入力!$BV$2:$CN$2,0)),"")</f>
        <v/>
      </c>
      <c r="O561" s="294" t="str">
        <f>IFERROR(INDEX(入力!$CJ$3:$CN$1048576,MATCH(ROW(O561)-ROW(O$3),入力!$BB$3:$BB$1048576,0),MATCH(O$3,入力!$CJ$2:$CN$2,0)),"")</f>
        <v/>
      </c>
      <c r="P561" s="294" t="str">
        <f>IFERROR(INDEX(入力!$CJ$3:$CN$1048576,MATCH(ROW(P561)-ROW(P$3),入力!$BB$3:$BB$1048576,0),MATCH(P$3,入力!$CJ$2:$CN$2,0)),"")</f>
        <v/>
      </c>
      <c r="Q561" s="294" t="str">
        <f>IFERROR(INDEX(入力!$BV$3:$CN$1048576,MATCH(ROW(Q561)-ROW(Q$3),入力!$BB$3:$BB$1048576,0),MATCH(Q$3,入力!$BV$2:$CN$2,0)),"")</f>
        <v/>
      </c>
      <c r="R561" s="77" t="str">
        <f>IFERROR(INDEX(入力!$BV$3:$CN$1048576,MATCH(ROW(R561)-ROW(R$3),入力!$BB$3:$BB$1048576,0),MATCH(R$3,入力!$BV$2:$CN$2,0)),"")</f>
        <v/>
      </c>
      <c r="S561" s="77" t="str">
        <f>IFERROR(INDEX(入力!$BV$3:$CN$1048576,MATCH(ROW(S561)-ROW(S$3),入力!$BB$3:$BB$1048576,0),MATCH(S$3,入力!$BV$2:$CN$2,0)),"")</f>
        <v/>
      </c>
      <c r="U561" s="28" t="str">
        <f>IF(Z561="","",COUNT($Z$4:Z561))</f>
        <v/>
      </c>
      <c r="V561" s="73" t="str">
        <f t="shared" si="9"/>
        <v/>
      </c>
      <c r="W561" s="113" t="str">
        <f>IF(OR($B561="",$B561=$B562),"",SUMIF($B$4:$B561,$B561,Q$4:Q561))</f>
        <v/>
      </c>
      <c r="X561" s="113" t="str">
        <f>IF(OR($B561="",$B561=$B562),"",SUMIF($B$4:$B561,$B561,K$4:K561)-Y561)</f>
        <v/>
      </c>
      <c r="Y561" s="113" t="str">
        <f>IF(OR($B561="",$B561=$B562),"",SUMIFS(K$4:K561,B$4:B561,$B561,F$4:F561,$Y$3))</f>
        <v/>
      </c>
      <c r="Z561" s="113" t="str">
        <f>IF(OR($B561="",$B561=$B562),"",SUMIF($B$4:$B561,$B561,S$4:S561))</f>
        <v/>
      </c>
    </row>
    <row r="562" spans="1:26" ht="25.05" customHeight="1" x14ac:dyDescent="0.2">
      <c r="A562" s="133" t="str">
        <f>IF(OR(B562="",AND(B561=B562,D561=D562)),"",MAX($A$4:A561)+1)</f>
        <v/>
      </c>
      <c r="B562" s="73" t="str">
        <f>IFERROR(INDEX(入力!$BV$3:$CN$1048576,MATCH(ROW(B562)-ROW(B$3),入力!$BB$3:$BB$1048576,0),MATCH(B$3,入力!$BV$2:$CN$2,0)),"")</f>
        <v/>
      </c>
      <c r="C562" s="74" t="str">
        <f>IFERROR(INDEX(入力!$BV$3:$CN$1048576,MATCH(ROW(C562)-ROW(C$3),入力!$BB$3:$BB$1048576,0),MATCH(C$3,入力!$BV$2:$CN$2,0)),"")</f>
        <v/>
      </c>
      <c r="D562" s="75" t="str">
        <f>IFERROR(INDEX(入力!$BO$3:$BO$1048576,MATCH(ROW(D562)-ROW(D$3),入力!$BB$3:$BB$1048576,0),0),"")</f>
        <v/>
      </c>
      <c r="E562" s="74" t="str">
        <f>IFERROR(INDEX(入力!$BV$3:$CN$1048576,MATCH(ROW(E562)-ROW(E$3),入力!$BB$3:$BB$1048576,0),MATCH(E$3,入力!$BV$2:$CN$2,0)),"")</f>
        <v/>
      </c>
      <c r="F562" s="74" t="str">
        <f>IFERROR(INDEX(入力!$BV$3:$CN$1048576,MATCH(ROW(F562)-ROW(F$3),入力!$BB$3:$BB$1048576,0),MATCH(F$3,入力!$BV$2:$CN$2,0)),"")</f>
        <v/>
      </c>
      <c r="G562" s="74" t="str">
        <f>IFERROR(INDEX(入力!$BV$3:$CN$1048576,MATCH(ROW(G562)-ROW(G$3),入力!$BB$3:$BB$1048576,0),MATCH(G$3,入力!$BV$2:$CN$2,0)),"")</f>
        <v/>
      </c>
      <c r="H562" s="75" t="str">
        <f>IFERROR(INDEX(入力!$BV$3:$CN$1048576,MATCH(ROW(H562)-ROW(H$3),入力!$BB$3:$BB$1048576,0),MATCH(H$3,入力!$BV$2:$CN$2,0)),"")</f>
        <v/>
      </c>
      <c r="I562" s="76" t="str">
        <f>IFERROR(INDEX(入力!$BV$3:$CN$1048576,MATCH(ROW(I562)-ROW(I$3),入力!$BB$3:$BB$1048576,0),MATCH(I$3,入力!$BV$2:$CN$2,0)),"")</f>
        <v/>
      </c>
      <c r="J562" s="75" t="str">
        <f>IFERROR(INDEX(入力!$BV$3:$CN$1048576,MATCH(ROW(J562)-ROW(J$3),入力!$BB$3:$BB$1048576,0),MATCH(J$3,入力!$BV$2:$CN$2,0)),"")</f>
        <v/>
      </c>
      <c r="K562" s="75" t="str">
        <f>IFERROR(INDEX(入力!$BV$3:$CN$1048576,MATCH(ROW(K562)-ROW(K$3),入力!$BB$3:$BB$1048576,0),MATCH(K$3,入力!$BV$2:$CN$2,0)),"")</f>
        <v/>
      </c>
      <c r="L562" s="75" t="str">
        <f>IFERROR(INDEX(入力!$BV$3:$CN$1048576,MATCH(ROW(L562)-ROW(L$3),入力!$BB$3:$BB$1048576,0),MATCH(L$3,入力!$BV$2:$CN$2,0)),"")</f>
        <v/>
      </c>
      <c r="M562" s="117" t="str">
        <f>IFERROR(IF(履歴検索!$A562="","",INDEX(入力!$BV$3:$CN$1048576,MATCH(ROW(M562)-ROW(M$3),入力!$BB$3:$BB$1048576,0),MATCH(M$3,入力!$BV$2:$CN$2,0))),"")</f>
        <v/>
      </c>
      <c r="N562" s="75" t="str">
        <f>IFERROR(INDEX(入力!$BV$3:$CN$1048576,MATCH(ROW(N562)-ROW(N$3),入力!$BB$3:$BB$1048576,0),MATCH(N$3,入力!$BV$2:$CN$2,0)),"")</f>
        <v/>
      </c>
      <c r="O562" s="294" t="str">
        <f>IFERROR(INDEX(入力!$CJ$3:$CN$1048576,MATCH(ROW(O562)-ROW(O$3),入力!$BB$3:$BB$1048576,0),MATCH(O$3,入力!$CJ$2:$CN$2,0)),"")</f>
        <v/>
      </c>
      <c r="P562" s="294" t="str">
        <f>IFERROR(INDEX(入力!$CJ$3:$CN$1048576,MATCH(ROW(P562)-ROW(P$3),入力!$BB$3:$BB$1048576,0),MATCH(P$3,入力!$CJ$2:$CN$2,0)),"")</f>
        <v/>
      </c>
      <c r="Q562" s="294" t="str">
        <f>IFERROR(INDEX(入力!$BV$3:$CN$1048576,MATCH(ROW(Q562)-ROW(Q$3),入力!$BB$3:$BB$1048576,0),MATCH(Q$3,入力!$BV$2:$CN$2,0)),"")</f>
        <v/>
      </c>
      <c r="R562" s="77" t="str">
        <f>IFERROR(INDEX(入力!$BV$3:$CN$1048576,MATCH(ROW(R562)-ROW(R$3),入力!$BB$3:$BB$1048576,0),MATCH(R$3,入力!$BV$2:$CN$2,0)),"")</f>
        <v/>
      </c>
      <c r="S562" s="77" t="str">
        <f>IFERROR(INDEX(入力!$BV$3:$CN$1048576,MATCH(ROW(S562)-ROW(S$3),入力!$BB$3:$BB$1048576,0),MATCH(S$3,入力!$BV$2:$CN$2,0)),"")</f>
        <v/>
      </c>
      <c r="U562" s="28" t="str">
        <f>IF(Z562="","",COUNT($Z$4:Z562))</f>
        <v/>
      </c>
      <c r="V562" s="73" t="str">
        <f t="shared" si="9"/>
        <v/>
      </c>
      <c r="W562" s="113" t="str">
        <f>IF(OR($B562="",$B562=$B563),"",SUMIF($B$4:$B562,$B562,Q$4:Q562))</f>
        <v/>
      </c>
      <c r="X562" s="113" t="str">
        <f>IF(OR($B562="",$B562=$B563),"",SUMIF($B$4:$B562,$B562,K$4:K562)-Y562)</f>
        <v/>
      </c>
      <c r="Y562" s="113" t="str">
        <f>IF(OR($B562="",$B562=$B563),"",SUMIFS(K$4:K562,B$4:B562,$B562,F$4:F562,$Y$3))</f>
        <v/>
      </c>
      <c r="Z562" s="113" t="str">
        <f>IF(OR($B562="",$B562=$B563),"",SUMIF($B$4:$B562,$B562,S$4:S562))</f>
        <v/>
      </c>
    </row>
    <row r="563" spans="1:26" ht="25.05" customHeight="1" x14ac:dyDescent="0.2">
      <c r="A563" s="133" t="str">
        <f>IF(OR(B563="",AND(B562=B563,D562=D563)),"",MAX($A$4:A562)+1)</f>
        <v/>
      </c>
      <c r="B563" s="73" t="str">
        <f>IFERROR(INDEX(入力!$BV$3:$CN$1048576,MATCH(ROW(B563)-ROW(B$3),入力!$BB$3:$BB$1048576,0),MATCH(B$3,入力!$BV$2:$CN$2,0)),"")</f>
        <v/>
      </c>
      <c r="C563" s="74" t="str">
        <f>IFERROR(INDEX(入力!$BV$3:$CN$1048576,MATCH(ROW(C563)-ROW(C$3),入力!$BB$3:$BB$1048576,0),MATCH(C$3,入力!$BV$2:$CN$2,0)),"")</f>
        <v/>
      </c>
      <c r="D563" s="75" t="str">
        <f>IFERROR(INDEX(入力!$BO$3:$BO$1048576,MATCH(ROW(D563)-ROW(D$3),入力!$BB$3:$BB$1048576,0),0),"")</f>
        <v/>
      </c>
      <c r="E563" s="74" t="str">
        <f>IFERROR(INDEX(入力!$BV$3:$CN$1048576,MATCH(ROW(E563)-ROW(E$3),入力!$BB$3:$BB$1048576,0),MATCH(E$3,入力!$BV$2:$CN$2,0)),"")</f>
        <v/>
      </c>
      <c r="F563" s="74" t="str">
        <f>IFERROR(INDEX(入力!$BV$3:$CN$1048576,MATCH(ROW(F563)-ROW(F$3),入力!$BB$3:$BB$1048576,0),MATCH(F$3,入力!$BV$2:$CN$2,0)),"")</f>
        <v/>
      </c>
      <c r="G563" s="74" t="str">
        <f>IFERROR(INDEX(入力!$BV$3:$CN$1048576,MATCH(ROW(G563)-ROW(G$3),入力!$BB$3:$BB$1048576,0),MATCH(G$3,入力!$BV$2:$CN$2,0)),"")</f>
        <v/>
      </c>
      <c r="H563" s="75" t="str">
        <f>IFERROR(INDEX(入力!$BV$3:$CN$1048576,MATCH(ROW(H563)-ROW(H$3),入力!$BB$3:$BB$1048576,0),MATCH(H$3,入力!$BV$2:$CN$2,0)),"")</f>
        <v/>
      </c>
      <c r="I563" s="76" t="str">
        <f>IFERROR(INDEX(入力!$BV$3:$CN$1048576,MATCH(ROW(I563)-ROW(I$3),入力!$BB$3:$BB$1048576,0),MATCH(I$3,入力!$BV$2:$CN$2,0)),"")</f>
        <v/>
      </c>
      <c r="J563" s="75" t="str">
        <f>IFERROR(INDEX(入力!$BV$3:$CN$1048576,MATCH(ROW(J563)-ROW(J$3),入力!$BB$3:$BB$1048576,0),MATCH(J$3,入力!$BV$2:$CN$2,0)),"")</f>
        <v/>
      </c>
      <c r="K563" s="75" t="str">
        <f>IFERROR(INDEX(入力!$BV$3:$CN$1048576,MATCH(ROW(K563)-ROW(K$3),入力!$BB$3:$BB$1048576,0),MATCH(K$3,入力!$BV$2:$CN$2,0)),"")</f>
        <v/>
      </c>
      <c r="L563" s="75" t="str">
        <f>IFERROR(INDEX(入力!$BV$3:$CN$1048576,MATCH(ROW(L563)-ROW(L$3),入力!$BB$3:$BB$1048576,0),MATCH(L$3,入力!$BV$2:$CN$2,0)),"")</f>
        <v/>
      </c>
      <c r="M563" s="117" t="str">
        <f>IFERROR(IF(履歴検索!$A563="","",INDEX(入力!$BV$3:$CN$1048576,MATCH(ROW(M563)-ROW(M$3),入力!$BB$3:$BB$1048576,0),MATCH(M$3,入力!$BV$2:$CN$2,0))),"")</f>
        <v/>
      </c>
      <c r="N563" s="75" t="str">
        <f>IFERROR(INDEX(入力!$BV$3:$CN$1048576,MATCH(ROW(N563)-ROW(N$3),入力!$BB$3:$BB$1048576,0),MATCH(N$3,入力!$BV$2:$CN$2,0)),"")</f>
        <v/>
      </c>
      <c r="O563" s="294" t="str">
        <f>IFERROR(INDEX(入力!$CJ$3:$CN$1048576,MATCH(ROW(O563)-ROW(O$3),入力!$BB$3:$BB$1048576,0),MATCH(O$3,入力!$CJ$2:$CN$2,0)),"")</f>
        <v/>
      </c>
      <c r="P563" s="294" t="str">
        <f>IFERROR(INDEX(入力!$CJ$3:$CN$1048576,MATCH(ROW(P563)-ROW(P$3),入力!$BB$3:$BB$1048576,0),MATCH(P$3,入力!$CJ$2:$CN$2,0)),"")</f>
        <v/>
      </c>
      <c r="Q563" s="294" t="str">
        <f>IFERROR(INDEX(入力!$BV$3:$CN$1048576,MATCH(ROW(Q563)-ROW(Q$3),入力!$BB$3:$BB$1048576,0),MATCH(Q$3,入力!$BV$2:$CN$2,0)),"")</f>
        <v/>
      </c>
      <c r="R563" s="77" t="str">
        <f>IFERROR(INDEX(入力!$BV$3:$CN$1048576,MATCH(ROW(R563)-ROW(R$3),入力!$BB$3:$BB$1048576,0),MATCH(R$3,入力!$BV$2:$CN$2,0)),"")</f>
        <v/>
      </c>
      <c r="S563" s="77" t="str">
        <f>IFERROR(INDEX(入力!$BV$3:$CN$1048576,MATCH(ROW(S563)-ROW(S$3),入力!$BB$3:$BB$1048576,0),MATCH(S$3,入力!$BV$2:$CN$2,0)),"")</f>
        <v/>
      </c>
      <c r="U563" s="28" t="str">
        <f>IF(Z563="","",COUNT($Z$4:Z563))</f>
        <v/>
      </c>
      <c r="V563" s="73" t="str">
        <f t="shared" si="9"/>
        <v/>
      </c>
      <c r="W563" s="113" t="str">
        <f>IF(OR($B563="",$B563=$B564),"",SUMIF($B$4:$B563,$B563,Q$4:Q563))</f>
        <v/>
      </c>
      <c r="X563" s="113" t="str">
        <f>IF(OR($B563="",$B563=$B564),"",SUMIF($B$4:$B563,$B563,K$4:K563)-Y563)</f>
        <v/>
      </c>
      <c r="Y563" s="113" t="str">
        <f>IF(OR($B563="",$B563=$B564),"",SUMIFS(K$4:K563,B$4:B563,$B563,F$4:F563,$Y$3))</f>
        <v/>
      </c>
      <c r="Z563" s="113" t="str">
        <f>IF(OR($B563="",$B563=$B564),"",SUMIF($B$4:$B563,$B563,S$4:S563))</f>
        <v/>
      </c>
    </row>
    <row r="564" spans="1:26" ht="25.05" customHeight="1" x14ac:dyDescent="0.2">
      <c r="A564" s="133" t="str">
        <f>IF(OR(B564="",AND(B563=B564,D563=D564)),"",MAX($A$4:A563)+1)</f>
        <v/>
      </c>
      <c r="B564" s="73" t="str">
        <f>IFERROR(INDEX(入力!$BV$3:$CN$1048576,MATCH(ROW(B564)-ROW(B$3),入力!$BB$3:$BB$1048576,0),MATCH(B$3,入力!$BV$2:$CN$2,0)),"")</f>
        <v/>
      </c>
      <c r="C564" s="74" t="str">
        <f>IFERROR(INDEX(入力!$BV$3:$CN$1048576,MATCH(ROW(C564)-ROW(C$3),入力!$BB$3:$BB$1048576,0),MATCH(C$3,入力!$BV$2:$CN$2,0)),"")</f>
        <v/>
      </c>
      <c r="D564" s="75" t="str">
        <f>IFERROR(INDEX(入力!$BO$3:$BO$1048576,MATCH(ROW(D564)-ROW(D$3),入力!$BB$3:$BB$1048576,0),0),"")</f>
        <v/>
      </c>
      <c r="E564" s="74" t="str">
        <f>IFERROR(INDEX(入力!$BV$3:$CN$1048576,MATCH(ROW(E564)-ROW(E$3),入力!$BB$3:$BB$1048576,0),MATCH(E$3,入力!$BV$2:$CN$2,0)),"")</f>
        <v/>
      </c>
      <c r="F564" s="74" t="str">
        <f>IFERROR(INDEX(入力!$BV$3:$CN$1048576,MATCH(ROW(F564)-ROW(F$3),入力!$BB$3:$BB$1048576,0),MATCH(F$3,入力!$BV$2:$CN$2,0)),"")</f>
        <v/>
      </c>
      <c r="G564" s="74" t="str">
        <f>IFERROR(INDEX(入力!$BV$3:$CN$1048576,MATCH(ROW(G564)-ROW(G$3),入力!$BB$3:$BB$1048576,0),MATCH(G$3,入力!$BV$2:$CN$2,0)),"")</f>
        <v/>
      </c>
      <c r="H564" s="75" t="str">
        <f>IFERROR(INDEX(入力!$BV$3:$CN$1048576,MATCH(ROW(H564)-ROW(H$3),入力!$BB$3:$BB$1048576,0),MATCH(H$3,入力!$BV$2:$CN$2,0)),"")</f>
        <v/>
      </c>
      <c r="I564" s="76" t="str">
        <f>IFERROR(INDEX(入力!$BV$3:$CN$1048576,MATCH(ROW(I564)-ROW(I$3),入力!$BB$3:$BB$1048576,0),MATCH(I$3,入力!$BV$2:$CN$2,0)),"")</f>
        <v/>
      </c>
      <c r="J564" s="75" t="str">
        <f>IFERROR(INDEX(入力!$BV$3:$CN$1048576,MATCH(ROW(J564)-ROW(J$3),入力!$BB$3:$BB$1048576,0),MATCH(J$3,入力!$BV$2:$CN$2,0)),"")</f>
        <v/>
      </c>
      <c r="K564" s="75" t="str">
        <f>IFERROR(INDEX(入力!$BV$3:$CN$1048576,MATCH(ROW(K564)-ROW(K$3),入力!$BB$3:$BB$1048576,0),MATCH(K$3,入力!$BV$2:$CN$2,0)),"")</f>
        <v/>
      </c>
      <c r="L564" s="75" t="str">
        <f>IFERROR(INDEX(入力!$BV$3:$CN$1048576,MATCH(ROW(L564)-ROW(L$3),入力!$BB$3:$BB$1048576,0),MATCH(L$3,入力!$BV$2:$CN$2,0)),"")</f>
        <v/>
      </c>
      <c r="M564" s="117" t="str">
        <f>IFERROR(IF(履歴検索!$A564="","",INDEX(入力!$BV$3:$CN$1048576,MATCH(ROW(M564)-ROW(M$3),入力!$BB$3:$BB$1048576,0),MATCH(M$3,入力!$BV$2:$CN$2,0))),"")</f>
        <v/>
      </c>
      <c r="N564" s="75" t="str">
        <f>IFERROR(INDEX(入力!$BV$3:$CN$1048576,MATCH(ROW(N564)-ROW(N$3),入力!$BB$3:$BB$1048576,0),MATCH(N$3,入力!$BV$2:$CN$2,0)),"")</f>
        <v/>
      </c>
      <c r="O564" s="294" t="str">
        <f>IFERROR(INDEX(入力!$CJ$3:$CN$1048576,MATCH(ROW(O564)-ROW(O$3),入力!$BB$3:$BB$1048576,0),MATCH(O$3,入力!$CJ$2:$CN$2,0)),"")</f>
        <v/>
      </c>
      <c r="P564" s="294" t="str">
        <f>IFERROR(INDEX(入力!$CJ$3:$CN$1048576,MATCH(ROW(P564)-ROW(P$3),入力!$BB$3:$BB$1048576,0),MATCH(P$3,入力!$CJ$2:$CN$2,0)),"")</f>
        <v/>
      </c>
      <c r="Q564" s="294" t="str">
        <f>IFERROR(INDEX(入力!$BV$3:$CN$1048576,MATCH(ROW(Q564)-ROW(Q$3),入力!$BB$3:$BB$1048576,0),MATCH(Q$3,入力!$BV$2:$CN$2,0)),"")</f>
        <v/>
      </c>
      <c r="R564" s="77" t="str">
        <f>IFERROR(INDEX(入力!$BV$3:$CN$1048576,MATCH(ROW(R564)-ROW(R$3),入力!$BB$3:$BB$1048576,0),MATCH(R$3,入力!$BV$2:$CN$2,0)),"")</f>
        <v/>
      </c>
      <c r="S564" s="77" t="str">
        <f>IFERROR(INDEX(入力!$BV$3:$CN$1048576,MATCH(ROW(S564)-ROW(S$3),入力!$BB$3:$BB$1048576,0),MATCH(S$3,入力!$BV$2:$CN$2,0)),"")</f>
        <v/>
      </c>
      <c r="U564" s="28" t="str">
        <f>IF(Z564="","",COUNT($Z$4:Z564))</f>
        <v/>
      </c>
      <c r="V564" s="73" t="str">
        <f t="shared" si="9"/>
        <v/>
      </c>
      <c r="W564" s="113" t="str">
        <f>IF(OR($B564="",$B564=$B565),"",SUMIF($B$4:$B564,$B564,Q$4:Q564))</f>
        <v/>
      </c>
      <c r="X564" s="113" t="str">
        <f>IF(OR($B564="",$B564=$B565),"",SUMIF($B$4:$B564,$B564,K$4:K564)-Y564)</f>
        <v/>
      </c>
      <c r="Y564" s="113" t="str">
        <f>IF(OR($B564="",$B564=$B565),"",SUMIFS(K$4:K564,B$4:B564,$B564,F$4:F564,$Y$3))</f>
        <v/>
      </c>
      <c r="Z564" s="113" t="str">
        <f>IF(OR($B564="",$B564=$B565),"",SUMIF($B$4:$B564,$B564,S$4:S564))</f>
        <v/>
      </c>
    </row>
    <row r="565" spans="1:26" ht="25.05" customHeight="1" x14ac:dyDescent="0.2">
      <c r="A565" s="133" t="str">
        <f>IF(OR(B565="",AND(B564=B565,D564=D565)),"",MAX($A$4:A564)+1)</f>
        <v/>
      </c>
      <c r="B565" s="73" t="str">
        <f>IFERROR(INDEX(入力!$BV$3:$CN$1048576,MATCH(ROW(B565)-ROW(B$3),入力!$BB$3:$BB$1048576,0),MATCH(B$3,入力!$BV$2:$CN$2,0)),"")</f>
        <v/>
      </c>
      <c r="C565" s="74" t="str">
        <f>IFERROR(INDEX(入力!$BV$3:$CN$1048576,MATCH(ROW(C565)-ROW(C$3),入力!$BB$3:$BB$1048576,0),MATCH(C$3,入力!$BV$2:$CN$2,0)),"")</f>
        <v/>
      </c>
      <c r="D565" s="75" t="str">
        <f>IFERROR(INDEX(入力!$BO$3:$BO$1048576,MATCH(ROW(D565)-ROW(D$3),入力!$BB$3:$BB$1048576,0),0),"")</f>
        <v/>
      </c>
      <c r="E565" s="74" t="str">
        <f>IFERROR(INDEX(入力!$BV$3:$CN$1048576,MATCH(ROW(E565)-ROW(E$3),入力!$BB$3:$BB$1048576,0),MATCH(E$3,入力!$BV$2:$CN$2,0)),"")</f>
        <v/>
      </c>
      <c r="F565" s="74" t="str">
        <f>IFERROR(INDEX(入力!$BV$3:$CN$1048576,MATCH(ROW(F565)-ROW(F$3),入力!$BB$3:$BB$1048576,0),MATCH(F$3,入力!$BV$2:$CN$2,0)),"")</f>
        <v/>
      </c>
      <c r="G565" s="74" t="str">
        <f>IFERROR(INDEX(入力!$BV$3:$CN$1048576,MATCH(ROW(G565)-ROW(G$3),入力!$BB$3:$BB$1048576,0),MATCH(G$3,入力!$BV$2:$CN$2,0)),"")</f>
        <v/>
      </c>
      <c r="H565" s="75" t="str">
        <f>IFERROR(INDEX(入力!$BV$3:$CN$1048576,MATCH(ROW(H565)-ROW(H$3),入力!$BB$3:$BB$1048576,0),MATCH(H$3,入力!$BV$2:$CN$2,0)),"")</f>
        <v/>
      </c>
      <c r="I565" s="76" t="str">
        <f>IFERROR(INDEX(入力!$BV$3:$CN$1048576,MATCH(ROW(I565)-ROW(I$3),入力!$BB$3:$BB$1048576,0),MATCH(I$3,入力!$BV$2:$CN$2,0)),"")</f>
        <v/>
      </c>
      <c r="J565" s="75" t="str">
        <f>IFERROR(INDEX(入力!$BV$3:$CN$1048576,MATCH(ROW(J565)-ROW(J$3),入力!$BB$3:$BB$1048576,0),MATCH(J$3,入力!$BV$2:$CN$2,0)),"")</f>
        <v/>
      </c>
      <c r="K565" s="75" t="str">
        <f>IFERROR(INDEX(入力!$BV$3:$CN$1048576,MATCH(ROW(K565)-ROW(K$3),入力!$BB$3:$BB$1048576,0),MATCH(K$3,入力!$BV$2:$CN$2,0)),"")</f>
        <v/>
      </c>
      <c r="L565" s="75" t="str">
        <f>IFERROR(INDEX(入力!$BV$3:$CN$1048576,MATCH(ROW(L565)-ROW(L$3),入力!$BB$3:$BB$1048576,0),MATCH(L$3,入力!$BV$2:$CN$2,0)),"")</f>
        <v/>
      </c>
      <c r="M565" s="117" t="str">
        <f>IFERROR(IF(履歴検索!$A565="","",INDEX(入力!$BV$3:$CN$1048576,MATCH(ROW(M565)-ROW(M$3),入力!$BB$3:$BB$1048576,0),MATCH(M$3,入力!$BV$2:$CN$2,0))),"")</f>
        <v/>
      </c>
      <c r="N565" s="75" t="str">
        <f>IFERROR(INDEX(入力!$BV$3:$CN$1048576,MATCH(ROW(N565)-ROW(N$3),入力!$BB$3:$BB$1048576,0),MATCH(N$3,入力!$BV$2:$CN$2,0)),"")</f>
        <v/>
      </c>
      <c r="O565" s="294" t="str">
        <f>IFERROR(INDEX(入力!$CJ$3:$CN$1048576,MATCH(ROW(O565)-ROW(O$3),入力!$BB$3:$BB$1048576,0),MATCH(O$3,入力!$CJ$2:$CN$2,0)),"")</f>
        <v/>
      </c>
      <c r="P565" s="294" t="str">
        <f>IFERROR(INDEX(入力!$CJ$3:$CN$1048576,MATCH(ROW(P565)-ROW(P$3),入力!$BB$3:$BB$1048576,0),MATCH(P$3,入力!$CJ$2:$CN$2,0)),"")</f>
        <v/>
      </c>
      <c r="Q565" s="294" t="str">
        <f>IFERROR(INDEX(入力!$BV$3:$CN$1048576,MATCH(ROW(Q565)-ROW(Q$3),入力!$BB$3:$BB$1048576,0),MATCH(Q$3,入力!$BV$2:$CN$2,0)),"")</f>
        <v/>
      </c>
      <c r="R565" s="77" t="str">
        <f>IFERROR(INDEX(入力!$BV$3:$CN$1048576,MATCH(ROW(R565)-ROW(R$3),入力!$BB$3:$BB$1048576,0),MATCH(R$3,入力!$BV$2:$CN$2,0)),"")</f>
        <v/>
      </c>
      <c r="S565" s="77" t="str">
        <f>IFERROR(INDEX(入力!$BV$3:$CN$1048576,MATCH(ROW(S565)-ROW(S$3),入力!$BB$3:$BB$1048576,0),MATCH(S$3,入力!$BV$2:$CN$2,0)),"")</f>
        <v/>
      </c>
      <c r="U565" s="28" t="str">
        <f>IF(Z565="","",COUNT($Z$4:Z565))</f>
        <v/>
      </c>
      <c r="V565" s="73" t="str">
        <f t="shared" si="9"/>
        <v/>
      </c>
      <c r="W565" s="113" t="str">
        <f>IF(OR($B565="",$B565=$B566),"",SUMIF($B$4:$B565,$B565,Q$4:Q565))</f>
        <v/>
      </c>
      <c r="X565" s="113" t="str">
        <f>IF(OR($B565="",$B565=$B566),"",SUMIF($B$4:$B565,$B565,K$4:K565)-Y565)</f>
        <v/>
      </c>
      <c r="Y565" s="113" t="str">
        <f>IF(OR($B565="",$B565=$B566),"",SUMIFS(K$4:K565,B$4:B565,$B565,F$4:F565,$Y$3))</f>
        <v/>
      </c>
      <c r="Z565" s="113" t="str">
        <f>IF(OR($B565="",$B565=$B566),"",SUMIF($B$4:$B565,$B565,S$4:S565))</f>
        <v/>
      </c>
    </row>
    <row r="566" spans="1:26" ht="25.05" customHeight="1" x14ac:dyDescent="0.2">
      <c r="A566" s="133" t="str">
        <f>IF(OR(B566="",AND(B565=B566,D565=D566)),"",MAX($A$4:A565)+1)</f>
        <v/>
      </c>
      <c r="B566" s="73" t="str">
        <f>IFERROR(INDEX(入力!$BV$3:$CN$1048576,MATCH(ROW(B566)-ROW(B$3),入力!$BB$3:$BB$1048576,0),MATCH(B$3,入力!$BV$2:$CN$2,0)),"")</f>
        <v/>
      </c>
      <c r="C566" s="74" t="str">
        <f>IFERROR(INDEX(入力!$BV$3:$CN$1048576,MATCH(ROW(C566)-ROW(C$3),入力!$BB$3:$BB$1048576,0),MATCH(C$3,入力!$BV$2:$CN$2,0)),"")</f>
        <v/>
      </c>
      <c r="D566" s="75" t="str">
        <f>IFERROR(INDEX(入力!$BO$3:$BO$1048576,MATCH(ROW(D566)-ROW(D$3),入力!$BB$3:$BB$1048576,0),0),"")</f>
        <v/>
      </c>
      <c r="E566" s="74" t="str">
        <f>IFERROR(INDEX(入力!$BV$3:$CN$1048576,MATCH(ROW(E566)-ROW(E$3),入力!$BB$3:$BB$1048576,0),MATCH(E$3,入力!$BV$2:$CN$2,0)),"")</f>
        <v/>
      </c>
      <c r="F566" s="74" t="str">
        <f>IFERROR(INDEX(入力!$BV$3:$CN$1048576,MATCH(ROW(F566)-ROW(F$3),入力!$BB$3:$BB$1048576,0),MATCH(F$3,入力!$BV$2:$CN$2,0)),"")</f>
        <v/>
      </c>
      <c r="G566" s="74" t="str">
        <f>IFERROR(INDEX(入力!$BV$3:$CN$1048576,MATCH(ROW(G566)-ROW(G$3),入力!$BB$3:$BB$1048576,0),MATCH(G$3,入力!$BV$2:$CN$2,0)),"")</f>
        <v/>
      </c>
      <c r="H566" s="75" t="str">
        <f>IFERROR(INDEX(入力!$BV$3:$CN$1048576,MATCH(ROW(H566)-ROW(H$3),入力!$BB$3:$BB$1048576,0),MATCH(H$3,入力!$BV$2:$CN$2,0)),"")</f>
        <v/>
      </c>
      <c r="I566" s="76" t="str">
        <f>IFERROR(INDEX(入力!$BV$3:$CN$1048576,MATCH(ROW(I566)-ROW(I$3),入力!$BB$3:$BB$1048576,0),MATCH(I$3,入力!$BV$2:$CN$2,0)),"")</f>
        <v/>
      </c>
      <c r="J566" s="75" t="str">
        <f>IFERROR(INDEX(入力!$BV$3:$CN$1048576,MATCH(ROW(J566)-ROW(J$3),入力!$BB$3:$BB$1048576,0),MATCH(J$3,入力!$BV$2:$CN$2,0)),"")</f>
        <v/>
      </c>
      <c r="K566" s="75" t="str">
        <f>IFERROR(INDEX(入力!$BV$3:$CN$1048576,MATCH(ROW(K566)-ROW(K$3),入力!$BB$3:$BB$1048576,0),MATCH(K$3,入力!$BV$2:$CN$2,0)),"")</f>
        <v/>
      </c>
      <c r="L566" s="75" t="str">
        <f>IFERROR(INDEX(入力!$BV$3:$CN$1048576,MATCH(ROW(L566)-ROW(L$3),入力!$BB$3:$BB$1048576,0),MATCH(L$3,入力!$BV$2:$CN$2,0)),"")</f>
        <v/>
      </c>
      <c r="M566" s="117" t="str">
        <f>IFERROR(IF(履歴検索!$A566="","",INDEX(入力!$BV$3:$CN$1048576,MATCH(ROW(M566)-ROW(M$3),入力!$BB$3:$BB$1048576,0),MATCH(M$3,入力!$BV$2:$CN$2,0))),"")</f>
        <v/>
      </c>
      <c r="N566" s="75" t="str">
        <f>IFERROR(INDEX(入力!$BV$3:$CN$1048576,MATCH(ROW(N566)-ROW(N$3),入力!$BB$3:$BB$1048576,0),MATCH(N$3,入力!$BV$2:$CN$2,0)),"")</f>
        <v/>
      </c>
      <c r="O566" s="294" t="str">
        <f>IFERROR(INDEX(入力!$CJ$3:$CN$1048576,MATCH(ROW(O566)-ROW(O$3),入力!$BB$3:$BB$1048576,0),MATCH(O$3,入力!$CJ$2:$CN$2,0)),"")</f>
        <v/>
      </c>
      <c r="P566" s="294" t="str">
        <f>IFERROR(INDEX(入力!$CJ$3:$CN$1048576,MATCH(ROW(P566)-ROW(P$3),入力!$BB$3:$BB$1048576,0),MATCH(P$3,入力!$CJ$2:$CN$2,0)),"")</f>
        <v/>
      </c>
      <c r="Q566" s="294" t="str">
        <f>IFERROR(INDEX(入力!$BV$3:$CN$1048576,MATCH(ROW(Q566)-ROW(Q$3),入力!$BB$3:$BB$1048576,0),MATCH(Q$3,入力!$BV$2:$CN$2,0)),"")</f>
        <v/>
      </c>
      <c r="R566" s="77" t="str">
        <f>IFERROR(INDEX(入力!$BV$3:$CN$1048576,MATCH(ROW(R566)-ROW(R$3),入力!$BB$3:$BB$1048576,0),MATCH(R$3,入力!$BV$2:$CN$2,0)),"")</f>
        <v/>
      </c>
      <c r="S566" s="77" t="str">
        <f>IFERROR(INDEX(入力!$BV$3:$CN$1048576,MATCH(ROW(S566)-ROW(S$3),入力!$BB$3:$BB$1048576,0),MATCH(S$3,入力!$BV$2:$CN$2,0)),"")</f>
        <v/>
      </c>
      <c r="U566" s="28" t="str">
        <f>IF(Z566="","",COUNT($Z$4:Z566))</f>
        <v/>
      </c>
      <c r="V566" s="73" t="str">
        <f t="shared" si="9"/>
        <v/>
      </c>
      <c r="W566" s="113" t="str">
        <f>IF(OR($B566="",$B566=$B567),"",SUMIF($B$4:$B566,$B566,Q$4:Q566))</f>
        <v/>
      </c>
      <c r="X566" s="113" t="str">
        <f>IF(OR($B566="",$B566=$B567),"",SUMIF($B$4:$B566,$B566,K$4:K566)-Y566)</f>
        <v/>
      </c>
      <c r="Y566" s="113" t="str">
        <f>IF(OR($B566="",$B566=$B567),"",SUMIFS(K$4:K566,B$4:B566,$B566,F$4:F566,$Y$3))</f>
        <v/>
      </c>
      <c r="Z566" s="113" t="str">
        <f>IF(OR($B566="",$B566=$B567),"",SUMIF($B$4:$B566,$B566,S$4:S566))</f>
        <v/>
      </c>
    </row>
    <row r="567" spans="1:26" ht="25.05" customHeight="1" x14ac:dyDescent="0.2">
      <c r="A567" s="133" t="str">
        <f>IF(OR(B567="",AND(B566=B567,D566=D567)),"",MAX($A$4:A566)+1)</f>
        <v/>
      </c>
      <c r="B567" s="73" t="str">
        <f>IFERROR(INDEX(入力!$BV$3:$CN$1048576,MATCH(ROW(B567)-ROW(B$3),入力!$BB$3:$BB$1048576,0),MATCH(B$3,入力!$BV$2:$CN$2,0)),"")</f>
        <v/>
      </c>
      <c r="C567" s="74" t="str">
        <f>IFERROR(INDEX(入力!$BV$3:$CN$1048576,MATCH(ROW(C567)-ROW(C$3),入力!$BB$3:$BB$1048576,0),MATCH(C$3,入力!$BV$2:$CN$2,0)),"")</f>
        <v/>
      </c>
      <c r="D567" s="75" t="str">
        <f>IFERROR(INDEX(入力!$BO$3:$BO$1048576,MATCH(ROW(D567)-ROW(D$3),入力!$BB$3:$BB$1048576,0),0),"")</f>
        <v/>
      </c>
      <c r="E567" s="74" t="str">
        <f>IFERROR(INDEX(入力!$BV$3:$CN$1048576,MATCH(ROW(E567)-ROW(E$3),入力!$BB$3:$BB$1048576,0),MATCH(E$3,入力!$BV$2:$CN$2,0)),"")</f>
        <v/>
      </c>
      <c r="F567" s="74" t="str">
        <f>IFERROR(INDEX(入力!$BV$3:$CN$1048576,MATCH(ROW(F567)-ROW(F$3),入力!$BB$3:$BB$1048576,0),MATCH(F$3,入力!$BV$2:$CN$2,0)),"")</f>
        <v/>
      </c>
      <c r="G567" s="74" t="str">
        <f>IFERROR(INDEX(入力!$BV$3:$CN$1048576,MATCH(ROW(G567)-ROW(G$3),入力!$BB$3:$BB$1048576,0),MATCH(G$3,入力!$BV$2:$CN$2,0)),"")</f>
        <v/>
      </c>
      <c r="H567" s="75" t="str">
        <f>IFERROR(INDEX(入力!$BV$3:$CN$1048576,MATCH(ROW(H567)-ROW(H$3),入力!$BB$3:$BB$1048576,0),MATCH(H$3,入力!$BV$2:$CN$2,0)),"")</f>
        <v/>
      </c>
      <c r="I567" s="76" t="str">
        <f>IFERROR(INDEX(入力!$BV$3:$CN$1048576,MATCH(ROW(I567)-ROW(I$3),入力!$BB$3:$BB$1048576,0),MATCH(I$3,入力!$BV$2:$CN$2,0)),"")</f>
        <v/>
      </c>
      <c r="J567" s="75" t="str">
        <f>IFERROR(INDEX(入力!$BV$3:$CN$1048576,MATCH(ROW(J567)-ROW(J$3),入力!$BB$3:$BB$1048576,0),MATCH(J$3,入力!$BV$2:$CN$2,0)),"")</f>
        <v/>
      </c>
      <c r="K567" s="75" t="str">
        <f>IFERROR(INDEX(入力!$BV$3:$CN$1048576,MATCH(ROW(K567)-ROW(K$3),入力!$BB$3:$BB$1048576,0),MATCH(K$3,入力!$BV$2:$CN$2,0)),"")</f>
        <v/>
      </c>
      <c r="L567" s="75" t="str">
        <f>IFERROR(INDEX(入力!$BV$3:$CN$1048576,MATCH(ROW(L567)-ROW(L$3),入力!$BB$3:$BB$1048576,0),MATCH(L$3,入力!$BV$2:$CN$2,0)),"")</f>
        <v/>
      </c>
      <c r="M567" s="117" t="str">
        <f>IFERROR(IF(履歴検索!$A567="","",INDEX(入力!$BV$3:$CN$1048576,MATCH(ROW(M567)-ROW(M$3),入力!$BB$3:$BB$1048576,0),MATCH(M$3,入力!$BV$2:$CN$2,0))),"")</f>
        <v/>
      </c>
      <c r="N567" s="75" t="str">
        <f>IFERROR(INDEX(入力!$BV$3:$CN$1048576,MATCH(ROW(N567)-ROW(N$3),入力!$BB$3:$BB$1048576,0),MATCH(N$3,入力!$BV$2:$CN$2,0)),"")</f>
        <v/>
      </c>
      <c r="O567" s="294" t="str">
        <f>IFERROR(INDEX(入力!$CJ$3:$CN$1048576,MATCH(ROW(O567)-ROW(O$3),入力!$BB$3:$BB$1048576,0),MATCH(O$3,入力!$CJ$2:$CN$2,0)),"")</f>
        <v/>
      </c>
      <c r="P567" s="294" t="str">
        <f>IFERROR(INDEX(入力!$CJ$3:$CN$1048576,MATCH(ROW(P567)-ROW(P$3),入力!$BB$3:$BB$1048576,0),MATCH(P$3,入力!$CJ$2:$CN$2,0)),"")</f>
        <v/>
      </c>
      <c r="Q567" s="294" t="str">
        <f>IFERROR(INDEX(入力!$BV$3:$CN$1048576,MATCH(ROW(Q567)-ROW(Q$3),入力!$BB$3:$BB$1048576,0),MATCH(Q$3,入力!$BV$2:$CN$2,0)),"")</f>
        <v/>
      </c>
      <c r="R567" s="77" t="str">
        <f>IFERROR(INDEX(入力!$BV$3:$CN$1048576,MATCH(ROW(R567)-ROW(R$3),入力!$BB$3:$BB$1048576,0),MATCH(R$3,入力!$BV$2:$CN$2,0)),"")</f>
        <v/>
      </c>
      <c r="S567" s="77" t="str">
        <f>IFERROR(INDEX(入力!$BV$3:$CN$1048576,MATCH(ROW(S567)-ROW(S$3),入力!$BB$3:$BB$1048576,0),MATCH(S$3,入力!$BV$2:$CN$2,0)),"")</f>
        <v/>
      </c>
      <c r="U567" s="28" t="str">
        <f>IF(Z567="","",COUNT($Z$4:Z567))</f>
        <v/>
      </c>
      <c r="V567" s="73" t="str">
        <f t="shared" si="9"/>
        <v/>
      </c>
      <c r="W567" s="113" t="str">
        <f>IF(OR($B567="",$B567=$B568),"",SUMIF($B$4:$B567,$B567,Q$4:Q567))</f>
        <v/>
      </c>
      <c r="X567" s="113" t="str">
        <f>IF(OR($B567="",$B567=$B568),"",SUMIF($B$4:$B567,$B567,K$4:K567)-Y567)</f>
        <v/>
      </c>
      <c r="Y567" s="113" t="str">
        <f>IF(OR($B567="",$B567=$B568),"",SUMIFS(K$4:K567,B$4:B567,$B567,F$4:F567,$Y$3))</f>
        <v/>
      </c>
      <c r="Z567" s="113" t="str">
        <f>IF(OR($B567="",$B567=$B568),"",SUMIF($B$4:$B567,$B567,S$4:S567))</f>
        <v/>
      </c>
    </row>
    <row r="568" spans="1:26" ht="25.05" customHeight="1" x14ac:dyDescent="0.2">
      <c r="A568" s="133" t="str">
        <f>IF(OR(B568="",AND(B567=B568,D567=D568)),"",MAX($A$4:A567)+1)</f>
        <v/>
      </c>
      <c r="B568" s="73" t="str">
        <f>IFERROR(INDEX(入力!$BV$3:$CN$1048576,MATCH(ROW(B568)-ROW(B$3),入力!$BB$3:$BB$1048576,0),MATCH(B$3,入力!$BV$2:$CN$2,0)),"")</f>
        <v/>
      </c>
      <c r="C568" s="74" t="str">
        <f>IFERROR(INDEX(入力!$BV$3:$CN$1048576,MATCH(ROW(C568)-ROW(C$3),入力!$BB$3:$BB$1048576,0),MATCH(C$3,入力!$BV$2:$CN$2,0)),"")</f>
        <v/>
      </c>
      <c r="D568" s="75" t="str">
        <f>IFERROR(INDEX(入力!$BO$3:$BO$1048576,MATCH(ROW(D568)-ROW(D$3),入力!$BB$3:$BB$1048576,0),0),"")</f>
        <v/>
      </c>
      <c r="E568" s="74" t="str">
        <f>IFERROR(INDEX(入力!$BV$3:$CN$1048576,MATCH(ROW(E568)-ROW(E$3),入力!$BB$3:$BB$1048576,0),MATCH(E$3,入力!$BV$2:$CN$2,0)),"")</f>
        <v/>
      </c>
      <c r="F568" s="74" t="str">
        <f>IFERROR(INDEX(入力!$BV$3:$CN$1048576,MATCH(ROW(F568)-ROW(F$3),入力!$BB$3:$BB$1048576,0),MATCH(F$3,入力!$BV$2:$CN$2,0)),"")</f>
        <v/>
      </c>
      <c r="G568" s="74" t="str">
        <f>IFERROR(INDEX(入力!$BV$3:$CN$1048576,MATCH(ROW(G568)-ROW(G$3),入力!$BB$3:$BB$1048576,0),MATCH(G$3,入力!$BV$2:$CN$2,0)),"")</f>
        <v/>
      </c>
      <c r="H568" s="75" t="str">
        <f>IFERROR(INDEX(入力!$BV$3:$CN$1048576,MATCH(ROW(H568)-ROW(H$3),入力!$BB$3:$BB$1048576,0),MATCH(H$3,入力!$BV$2:$CN$2,0)),"")</f>
        <v/>
      </c>
      <c r="I568" s="76" t="str">
        <f>IFERROR(INDEX(入力!$BV$3:$CN$1048576,MATCH(ROW(I568)-ROW(I$3),入力!$BB$3:$BB$1048576,0),MATCH(I$3,入力!$BV$2:$CN$2,0)),"")</f>
        <v/>
      </c>
      <c r="J568" s="75" t="str">
        <f>IFERROR(INDEX(入力!$BV$3:$CN$1048576,MATCH(ROW(J568)-ROW(J$3),入力!$BB$3:$BB$1048576,0),MATCH(J$3,入力!$BV$2:$CN$2,0)),"")</f>
        <v/>
      </c>
      <c r="K568" s="75" t="str">
        <f>IFERROR(INDEX(入力!$BV$3:$CN$1048576,MATCH(ROW(K568)-ROW(K$3),入力!$BB$3:$BB$1048576,0),MATCH(K$3,入力!$BV$2:$CN$2,0)),"")</f>
        <v/>
      </c>
      <c r="L568" s="75" t="str">
        <f>IFERROR(INDEX(入力!$BV$3:$CN$1048576,MATCH(ROW(L568)-ROW(L$3),入力!$BB$3:$BB$1048576,0),MATCH(L$3,入力!$BV$2:$CN$2,0)),"")</f>
        <v/>
      </c>
      <c r="M568" s="117" t="str">
        <f>IFERROR(IF(履歴検索!$A568="","",INDEX(入力!$BV$3:$CN$1048576,MATCH(ROW(M568)-ROW(M$3),入力!$BB$3:$BB$1048576,0),MATCH(M$3,入力!$BV$2:$CN$2,0))),"")</f>
        <v/>
      </c>
      <c r="N568" s="75" t="str">
        <f>IFERROR(INDEX(入力!$BV$3:$CN$1048576,MATCH(ROW(N568)-ROW(N$3),入力!$BB$3:$BB$1048576,0),MATCH(N$3,入力!$BV$2:$CN$2,0)),"")</f>
        <v/>
      </c>
      <c r="O568" s="294" t="str">
        <f>IFERROR(INDEX(入力!$CJ$3:$CN$1048576,MATCH(ROW(O568)-ROW(O$3),入力!$BB$3:$BB$1048576,0),MATCH(O$3,入力!$CJ$2:$CN$2,0)),"")</f>
        <v/>
      </c>
      <c r="P568" s="294" t="str">
        <f>IFERROR(INDEX(入力!$CJ$3:$CN$1048576,MATCH(ROW(P568)-ROW(P$3),入力!$BB$3:$BB$1048576,0),MATCH(P$3,入力!$CJ$2:$CN$2,0)),"")</f>
        <v/>
      </c>
      <c r="Q568" s="294" t="str">
        <f>IFERROR(INDEX(入力!$BV$3:$CN$1048576,MATCH(ROW(Q568)-ROW(Q$3),入力!$BB$3:$BB$1048576,0),MATCH(Q$3,入力!$BV$2:$CN$2,0)),"")</f>
        <v/>
      </c>
      <c r="R568" s="77" t="str">
        <f>IFERROR(INDEX(入力!$BV$3:$CN$1048576,MATCH(ROW(R568)-ROW(R$3),入力!$BB$3:$BB$1048576,0),MATCH(R$3,入力!$BV$2:$CN$2,0)),"")</f>
        <v/>
      </c>
      <c r="S568" s="77" t="str">
        <f>IFERROR(INDEX(入力!$BV$3:$CN$1048576,MATCH(ROW(S568)-ROW(S$3),入力!$BB$3:$BB$1048576,0),MATCH(S$3,入力!$BV$2:$CN$2,0)),"")</f>
        <v/>
      </c>
      <c r="U568" s="28" t="str">
        <f>IF(Z568="","",COUNT($Z$4:Z568))</f>
        <v/>
      </c>
      <c r="V568" s="73" t="str">
        <f t="shared" si="9"/>
        <v/>
      </c>
      <c r="W568" s="113" t="str">
        <f>IF(OR($B568="",$B568=$B569),"",SUMIF($B$4:$B568,$B568,Q$4:Q568))</f>
        <v/>
      </c>
      <c r="X568" s="113" t="str">
        <f>IF(OR($B568="",$B568=$B569),"",SUMIF($B$4:$B568,$B568,K$4:K568)-Y568)</f>
        <v/>
      </c>
      <c r="Y568" s="113" t="str">
        <f>IF(OR($B568="",$B568=$B569),"",SUMIFS(K$4:K568,B$4:B568,$B568,F$4:F568,$Y$3))</f>
        <v/>
      </c>
      <c r="Z568" s="113" t="str">
        <f>IF(OR($B568="",$B568=$B569),"",SUMIF($B$4:$B568,$B568,S$4:S568))</f>
        <v/>
      </c>
    </row>
    <row r="569" spans="1:26" ht="25.05" customHeight="1" x14ac:dyDescent="0.2">
      <c r="A569" s="133" t="str">
        <f>IF(OR(B569="",AND(B568=B569,D568=D569)),"",MAX($A$4:A568)+1)</f>
        <v/>
      </c>
      <c r="B569" s="73" t="str">
        <f>IFERROR(INDEX(入力!$BV$3:$CN$1048576,MATCH(ROW(B569)-ROW(B$3),入力!$BB$3:$BB$1048576,0),MATCH(B$3,入力!$BV$2:$CN$2,0)),"")</f>
        <v/>
      </c>
      <c r="C569" s="74" t="str">
        <f>IFERROR(INDEX(入力!$BV$3:$CN$1048576,MATCH(ROW(C569)-ROW(C$3),入力!$BB$3:$BB$1048576,0),MATCH(C$3,入力!$BV$2:$CN$2,0)),"")</f>
        <v/>
      </c>
      <c r="D569" s="75" t="str">
        <f>IFERROR(INDEX(入力!$BO$3:$BO$1048576,MATCH(ROW(D569)-ROW(D$3),入力!$BB$3:$BB$1048576,0),0),"")</f>
        <v/>
      </c>
      <c r="E569" s="74" t="str">
        <f>IFERROR(INDEX(入力!$BV$3:$CN$1048576,MATCH(ROW(E569)-ROW(E$3),入力!$BB$3:$BB$1048576,0),MATCH(E$3,入力!$BV$2:$CN$2,0)),"")</f>
        <v/>
      </c>
      <c r="F569" s="74" t="str">
        <f>IFERROR(INDEX(入力!$BV$3:$CN$1048576,MATCH(ROW(F569)-ROW(F$3),入力!$BB$3:$BB$1048576,0),MATCH(F$3,入力!$BV$2:$CN$2,0)),"")</f>
        <v/>
      </c>
      <c r="G569" s="74" t="str">
        <f>IFERROR(INDEX(入力!$BV$3:$CN$1048576,MATCH(ROW(G569)-ROW(G$3),入力!$BB$3:$BB$1048576,0),MATCH(G$3,入力!$BV$2:$CN$2,0)),"")</f>
        <v/>
      </c>
      <c r="H569" s="75" t="str">
        <f>IFERROR(INDEX(入力!$BV$3:$CN$1048576,MATCH(ROW(H569)-ROW(H$3),入力!$BB$3:$BB$1048576,0),MATCH(H$3,入力!$BV$2:$CN$2,0)),"")</f>
        <v/>
      </c>
      <c r="I569" s="76" t="str">
        <f>IFERROR(INDEX(入力!$BV$3:$CN$1048576,MATCH(ROW(I569)-ROW(I$3),入力!$BB$3:$BB$1048576,0),MATCH(I$3,入力!$BV$2:$CN$2,0)),"")</f>
        <v/>
      </c>
      <c r="J569" s="75" t="str">
        <f>IFERROR(INDEX(入力!$BV$3:$CN$1048576,MATCH(ROW(J569)-ROW(J$3),入力!$BB$3:$BB$1048576,0),MATCH(J$3,入力!$BV$2:$CN$2,0)),"")</f>
        <v/>
      </c>
      <c r="K569" s="75" t="str">
        <f>IFERROR(INDEX(入力!$BV$3:$CN$1048576,MATCH(ROW(K569)-ROW(K$3),入力!$BB$3:$BB$1048576,0),MATCH(K$3,入力!$BV$2:$CN$2,0)),"")</f>
        <v/>
      </c>
      <c r="L569" s="75" t="str">
        <f>IFERROR(INDEX(入力!$BV$3:$CN$1048576,MATCH(ROW(L569)-ROW(L$3),入力!$BB$3:$BB$1048576,0),MATCH(L$3,入力!$BV$2:$CN$2,0)),"")</f>
        <v/>
      </c>
      <c r="M569" s="117" t="str">
        <f>IFERROR(IF(履歴検索!$A569="","",INDEX(入力!$BV$3:$CN$1048576,MATCH(ROW(M569)-ROW(M$3),入力!$BB$3:$BB$1048576,0),MATCH(M$3,入力!$BV$2:$CN$2,0))),"")</f>
        <v/>
      </c>
      <c r="N569" s="75" t="str">
        <f>IFERROR(INDEX(入力!$BV$3:$CN$1048576,MATCH(ROW(N569)-ROW(N$3),入力!$BB$3:$BB$1048576,0),MATCH(N$3,入力!$BV$2:$CN$2,0)),"")</f>
        <v/>
      </c>
      <c r="O569" s="294" t="str">
        <f>IFERROR(INDEX(入力!$CJ$3:$CN$1048576,MATCH(ROW(O569)-ROW(O$3),入力!$BB$3:$BB$1048576,0),MATCH(O$3,入力!$CJ$2:$CN$2,0)),"")</f>
        <v/>
      </c>
      <c r="P569" s="294" t="str">
        <f>IFERROR(INDEX(入力!$CJ$3:$CN$1048576,MATCH(ROW(P569)-ROW(P$3),入力!$BB$3:$BB$1048576,0),MATCH(P$3,入力!$CJ$2:$CN$2,0)),"")</f>
        <v/>
      </c>
      <c r="Q569" s="294" t="str">
        <f>IFERROR(INDEX(入力!$BV$3:$CN$1048576,MATCH(ROW(Q569)-ROW(Q$3),入力!$BB$3:$BB$1048576,0),MATCH(Q$3,入力!$BV$2:$CN$2,0)),"")</f>
        <v/>
      </c>
      <c r="R569" s="77" t="str">
        <f>IFERROR(INDEX(入力!$BV$3:$CN$1048576,MATCH(ROW(R569)-ROW(R$3),入力!$BB$3:$BB$1048576,0),MATCH(R$3,入力!$BV$2:$CN$2,0)),"")</f>
        <v/>
      </c>
      <c r="S569" s="77" t="str">
        <f>IFERROR(INDEX(入力!$BV$3:$CN$1048576,MATCH(ROW(S569)-ROW(S$3),入力!$BB$3:$BB$1048576,0),MATCH(S$3,入力!$BV$2:$CN$2,0)),"")</f>
        <v/>
      </c>
      <c r="U569" s="28" t="str">
        <f>IF(Z569="","",COUNT($Z$4:Z569))</f>
        <v/>
      </c>
      <c r="V569" s="73" t="str">
        <f t="shared" si="9"/>
        <v/>
      </c>
      <c r="W569" s="113" t="str">
        <f>IF(OR($B569="",$B569=$B570),"",SUMIF($B$4:$B569,$B569,Q$4:Q569))</f>
        <v/>
      </c>
      <c r="X569" s="113" t="str">
        <f>IF(OR($B569="",$B569=$B570),"",SUMIF($B$4:$B569,$B569,K$4:K569)-Y569)</f>
        <v/>
      </c>
      <c r="Y569" s="113" t="str">
        <f>IF(OR($B569="",$B569=$B570),"",SUMIFS(K$4:K569,B$4:B569,$B569,F$4:F569,$Y$3))</f>
        <v/>
      </c>
      <c r="Z569" s="113" t="str">
        <f>IF(OR($B569="",$B569=$B570),"",SUMIF($B$4:$B569,$B569,S$4:S569))</f>
        <v/>
      </c>
    </row>
    <row r="570" spans="1:26" ht="25.05" customHeight="1" x14ac:dyDescent="0.2">
      <c r="A570" s="133" t="str">
        <f>IF(OR(B570="",AND(B569=B570,D569=D570)),"",MAX($A$4:A569)+1)</f>
        <v/>
      </c>
      <c r="B570" s="73" t="str">
        <f>IFERROR(INDEX(入力!$BV$3:$CN$1048576,MATCH(ROW(B570)-ROW(B$3),入力!$BB$3:$BB$1048576,0),MATCH(B$3,入力!$BV$2:$CN$2,0)),"")</f>
        <v/>
      </c>
      <c r="C570" s="74" t="str">
        <f>IFERROR(INDEX(入力!$BV$3:$CN$1048576,MATCH(ROW(C570)-ROW(C$3),入力!$BB$3:$BB$1048576,0),MATCH(C$3,入力!$BV$2:$CN$2,0)),"")</f>
        <v/>
      </c>
      <c r="D570" s="75" t="str">
        <f>IFERROR(INDEX(入力!$BO$3:$BO$1048576,MATCH(ROW(D570)-ROW(D$3),入力!$BB$3:$BB$1048576,0),0),"")</f>
        <v/>
      </c>
      <c r="E570" s="74" t="str">
        <f>IFERROR(INDEX(入力!$BV$3:$CN$1048576,MATCH(ROW(E570)-ROW(E$3),入力!$BB$3:$BB$1048576,0),MATCH(E$3,入力!$BV$2:$CN$2,0)),"")</f>
        <v/>
      </c>
      <c r="F570" s="74" t="str">
        <f>IFERROR(INDEX(入力!$BV$3:$CN$1048576,MATCH(ROW(F570)-ROW(F$3),入力!$BB$3:$BB$1048576,0),MATCH(F$3,入力!$BV$2:$CN$2,0)),"")</f>
        <v/>
      </c>
      <c r="G570" s="74" t="str">
        <f>IFERROR(INDEX(入力!$BV$3:$CN$1048576,MATCH(ROW(G570)-ROW(G$3),入力!$BB$3:$BB$1048576,0),MATCH(G$3,入力!$BV$2:$CN$2,0)),"")</f>
        <v/>
      </c>
      <c r="H570" s="75" t="str">
        <f>IFERROR(INDEX(入力!$BV$3:$CN$1048576,MATCH(ROW(H570)-ROW(H$3),入力!$BB$3:$BB$1048576,0),MATCH(H$3,入力!$BV$2:$CN$2,0)),"")</f>
        <v/>
      </c>
      <c r="I570" s="76" t="str">
        <f>IFERROR(INDEX(入力!$BV$3:$CN$1048576,MATCH(ROW(I570)-ROW(I$3),入力!$BB$3:$BB$1048576,0),MATCH(I$3,入力!$BV$2:$CN$2,0)),"")</f>
        <v/>
      </c>
      <c r="J570" s="75" t="str">
        <f>IFERROR(INDEX(入力!$BV$3:$CN$1048576,MATCH(ROW(J570)-ROW(J$3),入力!$BB$3:$BB$1048576,0),MATCH(J$3,入力!$BV$2:$CN$2,0)),"")</f>
        <v/>
      </c>
      <c r="K570" s="75" t="str">
        <f>IFERROR(INDEX(入力!$BV$3:$CN$1048576,MATCH(ROW(K570)-ROW(K$3),入力!$BB$3:$BB$1048576,0),MATCH(K$3,入力!$BV$2:$CN$2,0)),"")</f>
        <v/>
      </c>
      <c r="L570" s="75" t="str">
        <f>IFERROR(INDEX(入力!$BV$3:$CN$1048576,MATCH(ROW(L570)-ROW(L$3),入力!$BB$3:$BB$1048576,0),MATCH(L$3,入力!$BV$2:$CN$2,0)),"")</f>
        <v/>
      </c>
      <c r="M570" s="117" t="str">
        <f>IFERROR(IF(履歴検索!$A570="","",INDEX(入力!$BV$3:$CN$1048576,MATCH(ROW(M570)-ROW(M$3),入力!$BB$3:$BB$1048576,0),MATCH(M$3,入力!$BV$2:$CN$2,0))),"")</f>
        <v/>
      </c>
      <c r="N570" s="75" t="str">
        <f>IFERROR(INDEX(入力!$BV$3:$CN$1048576,MATCH(ROW(N570)-ROW(N$3),入力!$BB$3:$BB$1048576,0),MATCH(N$3,入力!$BV$2:$CN$2,0)),"")</f>
        <v/>
      </c>
      <c r="O570" s="294" t="str">
        <f>IFERROR(INDEX(入力!$CJ$3:$CN$1048576,MATCH(ROW(O570)-ROW(O$3),入力!$BB$3:$BB$1048576,0),MATCH(O$3,入力!$CJ$2:$CN$2,0)),"")</f>
        <v/>
      </c>
      <c r="P570" s="294" t="str">
        <f>IFERROR(INDEX(入力!$CJ$3:$CN$1048576,MATCH(ROW(P570)-ROW(P$3),入力!$BB$3:$BB$1048576,0),MATCH(P$3,入力!$CJ$2:$CN$2,0)),"")</f>
        <v/>
      </c>
      <c r="Q570" s="294" t="str">
        <f>IFERROR(INDEX(入力!$BV$3:$CN$1048576,MATCH(ROW(Q570)-ROW(Q$3),入力!$BB$3:$BB$1048576,0),MATCH(Q$3,入力!$BV$2:$CN$2,0)),"")</f>
        <v/>
      </c>
      <c r="R570" s="77" t="str">
        <f>IFERROR(INDEX(入力!$BV$3:$CN$1048576,MATCH(ROW(R570)-ROW(R$3),入力!$BB$3:$BB$1048576,0),MATCH(R$3,入力!$BV$2:$CN$2,0)),"")</f>
        <v/>
      </c>
      <c r="S570" s="77" t="str">
        <f>IFERROR(INDEX(入力!$BV$3:$CN$1048576,MATCH(ROW(S570)-ROW(S$3),入力!$BB$3:$BB$1048576,0),MATCH(S$3,入力!$BV$2:$CN$2,0)),"")</f>
        <v/>
      </c>
      <c r="U570" s="28" t="str">
        <f>IF(Z570="","",COUNT($Z$4:Z570))</f>
        <v/>
      </c>
      <c r="V570" s="73" t="str">
        <f t="shared" si="9"/>
        <v/>
      </c>
      <c r="W570" s="113" t="str">
        <f>IF(OR($B570="",$B570=$B571),"",SUMIF($B$4:$B570,$B570,Q$4:Q570))</f>
        <v/>
      </c>
      <c r="X570" s="113" t="str">
        <f>IF(OR($B570="",$B570=$B571),"",SUMIF($B$4:$B570,$B570,K$4:K570)-Y570)</f>
        <v/>
      </c>
      <c r="Y570" s="113" t="str">
        <f>IF(OR($B570="",$B570=$B571),"",SUMIFS(K$4:K570,B$4:B570,$B570,F$4:F570,$Y$3))</f>
        <v/>
      </c>
      <c r="Z570" s="113" t="str">
        <f>IF(OR($B570="",$B570=$B571),"",SUMIF($B$4:$B570,$B570,S$4:S570))</f>
        <v/>
      </c>
    </row>
    <row r="571" spans="1:26" ht="25.05" customHeight="1" x14ac:dyDescent="0.2">
      <c r="A571" s="133" t="str">
        <f>IF(OR(B571="",AND(B570=B571,D570=D571)),"",MAX($A$4:A570)+1)</f>
        <v/>
      </c>
      <c r="B571" s="73" t="str">
        <f>IFERROR(INDEX(入力!$BV$3:$CN$1048576,MATCH(ROW(B571)-ROW(B$3),入力!$BB$3:$BB$1048576,0),MATCH(B$3,入力!$BV$2:$CN$2,0)),"")</f>
        <v/>
      </c>
      <c r="C571" s="74" t="str">
        <f>IFERROR(INDEX(入力!$BV$3:$CN$1048576,MATCH(ROW(C571)-ROW(C$3),入力!$BB$3:$BB$1048576,0),MATCH(C$3,入力!$BV$2:$CN$2,0)),"")</f>
        <v/>
      </c>
      <c r="D571" s="75" t="str">
        <f>IFERROR(INDEX(入力!$BO$3:$BO$1048576,MATCH(ROW(D571)-ROW(D$3),入力!$BB$3:$BB$1048576,0),0),"")</f>
        <v/>
      </c>
      <c r="E571" s="74" t="str">
        <f>IFERROR(INDEX(入力!$BV$3:$CN$1048576,MATCH(ROW(E571)-ROW(E$3),入力!$BB$3:$BB$1048576,0),MATCH(E$3,入力!$BV$2:$CN$2,0)),"")</f>
        <v/>
      </c>
      <c r="F571" s="74" t="str">
        <f>IFERROR(INDEX(入力!$BV$3:$CN$1048576,MATCH(ROW(F571)-ROW(F$3),入力!$BB$3:$BB$1048576,0),MATCH(F$3,入力!$BV$2:$CN$2,0)),"")</f>
        <v/>
      </c>
      <c r="G571" s="74" t="str">
        <f>IFERROR(INDEX(入力!$BV$3:$CN$1048576,MATCH(ROW(G571)-ROW(G$3),入力!$BB$3:$BB$1048576,0),MATCH(G$3,入力!$BV$2:$CN$2,0)),"")</f>
        <v/>
      </c>
      <c r="H571" s="75" t="str">
        <f>IFERROR(INDEX(入力!$BV$3:$CN$1048576,MATCH(ROW(H571)-ROW(H$3),入力!$BB$3:$BB$1048576,0),MATCH(H$3,入力!$BV$2:$CN$2,0)),"")</f>
        <v/>
      </c>
      <c r="I571" s="76" t="str">
        <f>IFERROR(INDEX(入力!$BV$3:$CN$1048576,MATCH(ROW(I571)-ROW(I$3),入力!$BB$3:$BB$1048576,0),MATCH(I$3,入力!$BV$2:$CN$2,0)),"")</f>
        <v/>
      </c>
      <c r="J571" s="75" t="str">
        <f>IFERROR(INDEX(入力!$BV$3:$CN$1048576,MATCH(ROW(J571)-ROW(J$3),入力!$BB$3:$BB$1048576,0),MATCH(J$3,入力!$BV$2:$CN$2,0)),"")</f>
        <v/>
      </c>
      <c r="K571" s="75" t="str">
        <f>IFERROR(INDEX(入力!$BV$3:$CN$1048576,MATCH(ROW(K571)-ROW(K$3),入力!$BB$3:$BB$1048576,0),MATCH(K$3,入力!$BV$2:$CN$2,0)),"")</f>
        <v/>
      </c>
      <c r="L571" s="75" t="str">
        <f>IFERROR(INDEX(入力!$BV$3:$CN$1048576,MATCH(ROW(L571)-ROW(L$3),入力!$BB$3:$BB$1048576,0),MATCH(L$3,入力!$BV$2:$CN$2,0)),"")</f>
        <v/>
      </c>
      <c r="M571" s="117" t="str">
        <f>IFERROR(IF(履歴検索!$A571="","",INDEX(入力!$BV$3:$CN$1048576,MATCH(ROW(M571)-ROW(M$3),入力!$BB$3:$BB$1048576,0),MATCH(M$3,入力!$BV$2:$CN$2,0))),"")</f>
        <v/>
      </c>
      <c r="N571" s="75" t="str">
        <f>IFERROR(INDEX(入力!$BV$3:$CN$1048576,MATCH(ROW(N571)-ROW(N$3),入力!$BB$3:$BB$1048576,0),MATCH(N$3,入力!$BV$2:$CN$2,0)),"")</f>
        <v/>
      </c>
      <c r="O571" s="294" t="str">
        <f>IFERROR(INDEX(入力!$CJ$3:$CN$1048576,MATCH(ROW(O571)-ROW(O$3),入力!$BB$3:$BB$1048576,0),MATCH(O$3,入力!$CJ$2:$CN$2,0)),"")</f>
        <v/>
      </c>
      <c r="P571" s="294" t="str">
        <f>IFERROR(INDEX(入力!$CJ$3:$CN$1048576,MATCH(ROW(P571)-ROW(P$3),入力!$BB$3:$BB$1048576,0),MATCH(P$3,入力!$CJ$2:$CN$2,0)),"")</f>
        <v/>
      </c>
      <c r="Q571" s="294" t="str">
        <f>IFERROR(INDEX(入力!$BV$3:$CN$1048576,MATCH(ROW(Q571)-ROW(Q$3),入力!$BB$3:$BB$1048576,0),MATCH(Q$3,入力!$BV$2:$CN$2,0)),"")</f>
        <v/>
      </c>
      <c r="R571" s="77" t="str">
        <f>IFERROR(INDEX(入力!$BV$3:$CN$1048576,MATCH(ROW(R571)-ROW(R$3),入力!$BB$3:$BB$1048576,0),MATCH(R$3,入力!$BV$2:$CN$2,0)),"")</f>
        <v/>
      </c>
      <c r="S571" s="77" t="str">
        <f>IFERROR(INDEX(入力!$BV$3:$CN$1048576,MATCH(ROW(S571)-ROW(S$3),入力!$BB$3:$BB$1048576,0),MATCH(S$3,入力!$BV$2:$CN$2,0)),"")</f>
        <v/>
      </c>
      <c r="U571" s="28" t="str">
        <f>IF(Z571="","",COUNT($Z$4:Z571))</f>
        <v/>
      </c>
      <c r="V571" s="73" t="str">
        <f t="shared" si="9"/>
        <v/>
      </c>
      <c r="W571" s="113" t="str">
        <f>IF(OR($B571="",$B571=$B572),"",SUMIF($B$4:$B571,$B571,Q$4:Q571))</f>
        <v/>
      </c>
      <c r="X571" s="113" t="str">
        <f>IF(OR($B571="",$B571=$B572),"",SUMIF($B$4:$B571,$B571,K$4:K571)-Y571)</f>
        <v/>
      </c>
      <c r="Y571" s="113" t="str">
        <f>IF(OR($B571="",$B571=$B572),"",SUMIFS(K$4:K571,B$4:B571,$B571,F$4:F571,$Y$3))</f>
        <v/>
      </c>
      <c r="Z571" s="113" t="str">
        <f>IF(OR($B571="",$B571=$B572),"",SUMIF($B$4:$B571,$B571,S$4:S571))</f>
        <v/>
      </c>
    </row>
    <row r="572" spans="1:26" ht="25.05" customHeight="1" x14ac:dyDescent="0.2">
      <c r="A572" s="133" t="str">
        <f>IF(OR(B572="",AND(B571=B572,D571=D572)),"",MAX($A$4:A571)+1)</f>
        <v/>
      </c>
      <c r="B572" s="73" t="str">
        <f>IFERROR(INDEX(入力!$BV$3:$CN$1048576,MATCH(ROW(B572)-ROW(B$3),入力!$BB$3:$BB$1048576,0),MATCH(B$3,入力!$BV$2:$CN$2,0)),"")</f>
        <v/>
      </c>
      <c r="C572" s="74" t="str">
        <f>IFERROR(INDEX(入力!$BV$3:$CN$1048576,MATCH(ROW(C572)-ROW(C$3),入力!$BB$3:$BB$1048576,0),MATCH(C$3,入力!$BV$2:$CN$2,0)),"")</f>
        <v/>
      </c>
      <c r="D572" s="75" t="str">
        <f>IFERROR(INDEX(入力!$BO$3:$BO$1048576,MATCH(ROW(D572)-ROW(D$3),入力!$BB$3:$BB$1048576,0),0),"")</f>
        <v/>
      </c>
      <c r="E572" s="74" t="str">
        <f>IFERROR(INDEX(入力!$BV$3:$CN$1048576,MATCH(ROW(E572)-ROW(E$3),入力!$BB$3:$BB$1048576,0),MATCH(E$3,入力!$BV$2:$CN$2,0)),"")</f>
        <v/>
      </c>
      <c r="F572" s="74" t="str">
        <f>IFERROR(INDEX(入力!$BV$3:$CN$1048576,MATCH(ROW(F572)-ROW(F$3),入力!$BB$3:$BB$1048576,0),MATCH(F$3,入力!$BV$2:$CN$2,0)),"")</f>
        <v/>
      </c>
      <c r="G572" s="74" t="str">
        <f>IFERROR(INDEX(入力!$BV$3:$CN$1048576,MATCH(ROW(G572)-ROW(G$3),入力!$BB$3:$BB$1048576,0),MATCH(G$3,入力!$BV$2:$CN$2,0)),"")</f>
        <v/>
      </c>
      <c r="H572" s="75" t="str">
        <f>IFERROR(INDEX(入力!$BV$3:$CN$1048576,MATCH(ROW(H572)-ROW(H$3),入力!$BB$3:$BB$1048576,0),MATCH(H$3,入力!$BV$2:$CN$2,0)),"")</f>
        <v/>
      </c>
      <c r="I572" s="76" t="str">
        <f>IFERROR(INDEX(入力!$BV$3:$CN$1048576,MATCH(ROW(I572)-ROW(I$3),入力!$BB$3:$BB$1048576,0),MATCH(I$3,入力!$BV$2:$CN$2,0)),"")</f>
        <v/>
      </c>
      <c r="J572" s="75" t="str">
        <f>IFERROR(INDEX(入力!$BV$3:$CN$1048576,MATCH(ROW(J572)-ROW(J$3),入力!$BB$3:$BB$1048576,0),MATCH(J$3,入力!$BV$2:$CN$2,0)),"")</f>
        <v/>
      </c>
      <c r="K572" s="75" t="str">
        <f>IFERROR(INDEX(入力!$BV$3:$CN$1048576,MATCH(ROW(K572)-ROW(K$3),入力!$BB$3:$BB$1048576,0),MATCH(K$3,入力!$BV$2:$CN$2,0)),"")</f>
        <v/>
      </c>
      <c r="L572" s="75" t="str">
        <f>IFERROR(INDEX(入力!$BV$3:$CN$1048576,MATCH(ROW(L572)-ROW(L$3),入力!$BB$3:$BB$1048576,0),MATCH(L$3,入力!$BV$2:$CN$2,0)),"")</f>
        <v/>
      </c>
      <c r="M572" s="117" t="str">
        <f>IFERROR(IF(履歴検索!$A572="","",INDEX(入力!$BV$3:$CN$1048576,MATCH(ROW(M572)-ROW(M$3),入力!$BB$3:$BB$1048576,0),MATCH(M$3,入力!$BV$2:$CN$2,0))),"")</f>
        <v/>
      </c>
      <c r="N572" s="75" t="str">
        <f>IFERROR(INDEX(入力!$BV$3:$CN$1048576,MATCH(ROW(N572)-ROW(N$3),入力!$BB$3:$BB$1048576,0),MATCH(N$3,入力!$BV$2:$CN$2,0)),"")</f>
        <v/>
      </c>
      <c r="O572" s="294" t="str">
        <f>IFERROR(INDEX(入力!$CJ$3:$CN$1048576,MATCH(ROW(O572)-ROW(O$3),入力!$BB$3:$BB$1048576,0),MATCH(O$3,入力!$CJ$2:$CN$2,0)),"")</f>
        <v/>
      </c>
      <c r="P572" s="294" t="str">
        <f>IFERROR(INDEX(入力!$CJ$3:$CN$1048576,MATCH(ROW(P572)-ROW(P$3),入力!$BB$3:$BB$1048576,0),MATCH(P$3,入力!$CJ$2:$CN$2,0)),"")</f>
        <v/>
      </c>
      <c r="Q572" s="294" t="str">
        <f>IFERROR(INDEX(入力!$BV$3:$CN$1048576,MATCH(ROW(Q572)-ROW(Q$3),入力!$BB$3:$BB$1048576,0),MATCH(Q$3,入力!$BV$2:$CN$2,0)),"")</f>
        <v/>
      </c>
      <c r="R572" s="77" t="str">
        <f>IFERROR(INDEX(入力!$BV$3:$CN$1048576,MATCH(ROW(R572)-ROW(R$3),入力!$BB$3:$BB$1048576,0),MATCH(R$3,入力!$BV$2:$CN$2,0)),"")</f>
        <v/>
      </c>
      <c r="S572" s="77" t="str">
        <f>IFERROR(INDEX(入力!$BV$3:$CN$1048576,MATCH(ROW(S572)-ROW(S$3),入力!$BB$3:$BB$1048576,0),MATCH(S$3,入力!$BV$2:$CN$2,0)),"")</f>
        <v/>
      </c>
      <c r="U572" s="28" t="str">
        <f>IF(Z572="","",COUNT($Z$4:Z572))</f>
        <v/>
      </c>
      <c r="V572" s="73" t="str">
        <f t="shared" si="9"/>
        <v/>
      </c>
      <c r="W572" s="113" t="str">
        <f>IF(OR($B572="",$B572=$B573),"",SUMIF($B$4:$B572,$B572,Q$4:Q572))</f>
        <v/>
      </c>
      <c r="X572" s="113" t="str">
        <f>IF(OR($B572="",$B572=$B573),"",SUMIF($B$4:$B572,$B572,K$4:K572)-Y572)</f>
        <v/>
      </c>
      <c r="Y572" s="113" t="str">
        <f>IF(OR($B572="",$B572=$B573),"",SUMIFS(K$4:K572,B$4:B572,$B572,F$4:F572,$Y$3))</f>
        <v/>
      </c>
      <c r="Z572" s="113" t="str">
        <f>IF(OR($B572="",$B572=$B573),"",SUMIF($B$4:$B572,$B572,S$4:S572))</f>
        <v/>
      </c>
    </row>
    <row r="573" spans="1:26" ht="25.05" customHeight="1" x14ac:dyDescent="0.2">
      <c r="A573" s="133" t="str">
        <f>IF(OR(B573="",AND(B572=B573,D572=D573)),"",MAX($A$4:A572)+1)</f>
        <v/>
      </c>
      <c r="B573" s="73" t="str">
        <f>IFERROR(INDEX(入力!$BV$3:$CN$1048576,MATCH(ROW(B573)-ROW(B$3),入力!$BB$3:$BB$1048576,0),MATCH(B$3,入力!$BV$2:$CN$2,0)),"")</f>
        <v/>
      </c>
      <c r="C573" s="74" t="str">
        <f>IFERROR(INDEX(入力!$BV$3:$CN$1048576,MATCH(ROW(C573)-ROW(C$3),入力!$BB$3:$BB$1048576,0),MATCH(C$3,入力!$BV$2:$CN$2,0)),"")</f>
        <v/>
      </c>
      <c r="D573" s="75" t="str">
        <f>IFERROR(INDEX(入力!$BO$3:$BO$1048576,MATCH(ROW(D573)-ROW(D$3),入力!$BB$3:$BB$1048576,0),0),"")</f>
        <v/>
      </c>
      <c r="E573" s="74" t="str">
        <f>IFERROR(INDEX(入力!$BV$3:$CN$1048576,MATCH(ROW(E573)-ROW(E$3),入力!$BB$3:$BB$1048576,0),MATCH(E$3,入力!$BV$2:$CN$2,0)),"")</f>
        <v/>
      </c>
      <c r="F573" s="74" t="str">
        <f>IFERROR(INDEX(入力!$BV$3:$CN$1048576,MATCH(ROW(F573)-ROW(F$3),入力!$BB$3:$BB$1048576,0),MATCH(F$3,入力!$BV$2:$CN$2,0)),"")</f>
        <v/>
      </c>
      <c r="G573" s="74" t="str">
        <f>IFERROR(INDEX(入力!$BV$3:$CN$1048576,MATCH(ROW(G573)-ROW(G$3),入力!$BB$3:$BB$1048576,0),MATCH(G$3,入力!$BV$2:$CN$2,0)),"")</f>
        <v/>
      </c>
      <c r="H573" s="75" t="str">
        <f>IFERROR(INDEX(入力!$BV$3:$CN$1048576,MATCH(ROW(H573)-ROW(H$3),入力!$BB$3:$BB$1048576,0),MATCH(H$3,入力!$BV$2:$CN$2,0)),"")</f>
        <v/>
      </c>
      <c r="I573" s="76" t="str">
        <f>IFERROR(INDEX(入力!$BV$3:$CN$1048576,MATCH(ROW(I573)-ROW(I$3),入力!$BB$3:$BB$1048576,0),MATCH(I$3,入力!$BV$2:$CN$2,0)),"")</f>
        <v/>
      </c>
      <c r="J573" s="75" t="str">
        <f>IFERROR(INDEX(入力!$BV$3:$CN$1048576,MATCH(ROW(J573)-ROW(J$3),入力!$BB$3:$BB$1048576,0),MATCH(J$3,入力!$BV$2:$CN$2,0)),"")</f>
        <v/>
      </c>
      <c r="K573" s="75" t="str">
        <f>IFERROR(INDEX(入力!$BV$3:$CN$1048576,MATCH(ROW(K573)-ROW(K$3),入力!$BB$3:$BB$1048576,0),MATCH(K$3,入力!$BV$2:$CN$2,0)),"")</f>
        <v/>
      </c>
      <c r="L573" s="75" t="str">
        <f>IFERROR(INDEX(入力!$BV$3:$CN$1048576,MATCH(ROW(L573)-ROW(L$3),入力!$BB$3:$BB$1048576,0),MATCH(L$3,入力!$BV$2:$CN$2,0)),"")</f>
        <v/>
      </c>
      <c r="M573" s="117" t="str">
        <f>IFERROR(IF(履歴検索!$A573="","",INDEX(入力!$BV$3:$CN$1048576,MATCH(ROW(M573)-ROW(M$3),入力!$BB$3:$BB$1048576,0),MATCH(M$3,入力!$BV$2:$CN$2,0))),"")</f>
        <v/>
      </c>
      <c r="N573" s="75" t="str">
        <f>IFERROR(INDEX(入力!$BV$3:$CN$1048576,MATCH(ROW(N573)-ROW(N$3),入力!$BB$3:$BB$1048576,0),MATCH(N$3,入力!$BV$2:$CN$2,0)),"")</f>
        <v/>
      </c>
      <c r="O573" s="294" t="str">
        <f>IFERROR(INDEX(入力!$CJ$3:$CN$1048576,MATCH(ROW(O573)-ROW(O$3),入力!$BB$3:$BB$1048576,0),MATCH(O$3,入力!$CJ$2:$CN$2,0)),"")</f>
        <v/>
      </c>
      <c r="P573" s="294" t="str">
        <f>IFERROR(INDEX(入力!$CJ$3:$CN$1048576,MATCH(ROW(P573)-ROW(P$3),入力!$BB$3:$BB$1048576,0),MATCH(P$3,入力!$CJ$2:$CN$2,0)),"")</f>
        <v/>
      </c>
      <c r="Q573" s="294" t="str">
        <f>IFERROR(INDEX(入力!$BV$3:$CN$1048576,MATCH(ROW(Q573)-ROW(Q$3),入力!$BB$3:$BB$1048576,0),MATCH(Q$3,入力!$BV$2:$CN$2,0)),"")</f>
        <v/>
      </c>
      <c r="R573" s="77" t="str">
        <f>IFERROR(INDEX(入力!$BV$3:$CN$1048576,MATCH(ROW(R573)-ROW(R$3),入力!$BB$3:$BB$1048576,0),MATCH(R$3,入力!$BV$2:$CN$2,0)),"")</f>
        <v/>
      </c>
      <c r="S573" s="77" t="str">
        <f>IFERROR(INDEX(入力!$BV$3:$CN$1048576,MATCH(ROW(S573)-ROW(S$3),入力!$BB$3:$BB$1048576,0),MATCH(S$3,入力!$BV$2:$CN$2,0)),"")</f>
        <v/>
      </c>
      <c r="U573" s="28" t="str">
        <f>IF(Z573="","",COUNT($Z$4:Z573))</f>
        <v/>
      </c>
      <c r="V573" s="73" t="str">
        <f t="shared" si="9"/>
        <v/>
      </c>
      <c r="W573" s="113" t="str">
        <f>IF(OR($B573="",$B573=$B574),"",SUMIF($B$4:$B573,$B573,Q$4:Q573))</f>
        <v/>
      </c>
      <c r="X573" s="113" t="str">
        <f>IF(OR($B573="",$B573=$B574),"",SUMIF($B$4:$B573,$B573,K$4:K573)-Y573)</f>
        <v/>
      </c>
      <c r="Y573" s="113" t="str">
        <f>IF(OR($B573="",$B573=$B574),"",SUMIFS(K$4:K573,B$4:B573,$B573,F$4:F573,$Y$3))</f>
        <v/>
      </c>
      <c r="Z573" s="113" t="str">
        <f>IF(OR($B573="",$B573=$B574),"",SUMIF($B$4:$B573,$B573,S$4:S573))</f>
        <v/>
      </c>
    </row>
    <row r="574" spans="1:26" ht="25.05" customHeight="1" x14ac:dyDescent="0.2">
      <c r="A574" s="133" t="str">
        <f>IF(OR(B574="",AND(B573=B574,D573=D574)),"",MAX($A$4:A573)+1)</f>
        <v/>
      </c>
      <c r="B574" s="73" t="str">
        <f>IFERROR(INDEX(入力!$BV$3:$CN$1048576,MATCH(ROW(B574)-ROW(B$3),入力!$BB$3:$BB$1048576,0),MATCH(B$3,入力!$BV$2:$CN$2,0)),"")</f>
        <v/>
      </c>
      <c r="C574" s="74" t="str">
        <f>IFERROR(INDEX(入力!$BV$3:$CN$1048576,MATCH(ROW(C574)-ROW(C$3),入力!$BB$3:$BB$1048576,0),MATCH(C$3,入力!$BV$2:$CN$2,0)),"")</f>
        <v/>
      </c>
      <c r="D574" s="75" t="str">
        <f>IFERROR(INDEX(入力!$BO$3:$BO$1048576,MATCH(ROW(D574)-ROW(D$3),入力!$BB$3:$BB$1048576,0),0),"")</f>
        <v/>
      </c>
      <c r="E574" s="74" t="str">
        <f>IFERROR(INDEX(入力!$BV$3:$CN$1048576,MATCH(ROW(E574)-ROW(E$3),入力!$BB$3:$BB$1048576,0),MATCH(E$3,入力!$BV$2:$CN$2,0)),"")</f>
        <v/>
      </c>
      <c r="F574" s="74" t="str">
        <f>IFERROR(INDEX(入力!$BV$3:$CN$1048576,MATCH(ROW(F574)-ROW(F$3),入力!$BB$3:$BB$1048576,0),MATCH(F$3,入力!$BV$2:$CN$2,0)),"")</f>
        <v/>
      </c>
      <c r="G574" s="74" t="str">
        <f>IFERROR(INDEX(入力!$BV$3:$CN$1048576,MATCH(ROW(G574)-ROW(G$3),入力!$BB$3:$BB$1048576,0),MATCH(G$3,入力!$BV$2:$CN$2,0)),"")</f>
        <v/>
      </c>
      <c r="H574" s="75" t="str">
        <f>IFERROR(INDEX(入力!$BV$3:$CN$1048576,MATCH(ROW(H574)-ROW(H$3),入力!$BB$3:$BB$1048576,0),MATCH(H$3,入力!$BV$2:$CN$2,0)),"")</f>
        <v/>
      </c>
      <c r="I574" s="76" t="str">
        <f>IFERROR(INDEX(入力!$BV$3:$CN$1048576,MATCH(ROW(I574)-ROW(I$3),入力!$BB$3:$BB$1048576,0),MATCH(I$3,入力!$BV$2:$CN$2,0)),"")</f>
        <v/>
      </c>
      <c r="J574" s="75" t="str">
        <f>IFERROR(INDEX(入力!$BV$3:$CN$1048576,MATCH(ROW(J574)-ROW(J$3),入力!$BB$3:$BB$1048576,0),MATCH(J$3,入力!$BV$2:$CN$2,0)),"")</f>
        <v/>
      </c>
      <c r="K574" s="75" t="str">
        <f>IFERROR(INDEX(入力!$BV$3:$CN$1048576,MATCH(ROW(K574)-ROW(K$3),入力!$BB$3:$BB$1048576,0),MATCH(K$3,入力!$BV$2:$CN$2,0)),"")</f>
        <v/>
      </c>
      <c r="L574" s="75" t="str">
        <f>IFERROR(INDEX(入力!$BV$3:$CN$1048576,MATCH(ROW(L574)-ROW(L$3),入力!$BB$3:$BB$1048576,0),MATCH(L$3,入力!$BV$2:$CN$2,0)),"")</f>
        <v/>
      </c>
      <c r="M574" s="117" t="str">
        <f>IFERROR(IF(履歴検索!$A574="","",INDEX(入力!$BV$3:$CN$1048576,MATCH(ROW(M574)-ROW(M$3),入力!$BB$3:$BB$1048576,0),MATCH(M$3,入力!$BV$2:$CN$2,0))),"")</f>
        <v/>
      </c>
      <c r="N574" s="75" t="str">
        <f>IFERROR(INDEX(入力!$BV$3:$CN$1048576,MATCH(ROW(N574)-ROW(N$3),入力!$BB$3:$BB$1048576,0),MATCH(N$3,入力!$BV$2:$CN$2,0)),"")</f>
        <v/>
      </c>
      <c r="O574" s="294" t="str">
        <f>IFERROR(INDEX(入力!$CJ$3:$CN$1048576,MATCH(ROW(O574)-ROW(O$3),入力!$BB$3:$BB$1048576,0),MATCH(O$3,入力!$CJ$2:$CN$2,0)),"")</f>
        <v/>
      </c>
      <c r="P574" s="294" t="str">
        <f>IFERROR(INDEX(入力!$CJ$3:$CN$1048576,MATCH(ROW(P574)-ROW(P$3),入力!$BB$3:$BB$1048576,0),MATCH(P$3,入力!$CJ$2:$CN$2,0)),"")</f>
        <v/>
      </c>
      <c r="Q574" s="294" t="str">
        <f>IFERROR(INDEX(入力!$BV$3:$CN$1048576,MATCH(ROW(Q574)-ROW(Q$3),入力!$BB$3:$BB$1048576,0),MATCH(Q$3,入力!$BV$2:$CN$2,0)),"")</f>
        <v/>
      </c>
      <c r="R574" s="77" t="str">
        <f>IFERROR(INDEX(入力!$BV$3:$CN$1048576,MATCH(ROW(R574)-ROW(R$3),入力!$BB$3:$BB$1048576,0),MATCH(R$3,入力!$BV$2:$CN$2,0)),"")</f>
        <v/>
      </c>
      <c r="S574" s="77" t="str">
        <f>IFERROR(INDEX(入力!$BV$3:$CN$1048576,MATCH(ROW(S574)-ROW(S$3),入力!$BB$3:$BB$1048576,0),MATCH(S$3,入力!$BV$2:$CN$2,0)),"")</f>
        <v/>
      </c>
      <c r="U574" s="28" t="str">
        <f>IF(Z574="","",COUNT($Z$4:Z574))</f>
        <v/>
      </c>
      <c r="V574" s="73" t="str">
        <f t="shared" si="9"/>
        <v/>
      </c>
      <c r="W574" s="113" t="str">
        <f>IF(OR($B574="",$B574=$B575),"",SUMIF($B$4:$B574,$B574,Q$4:Q574))</f>
        <v/>
      </c>
      <c r="X574" s="113" t="str">
        <f>IF(OR($B574="",$B574=$B575),"",SUMIF($B$4:$B574,$B574,K$4:K574)-Y574)</f>
        <v/>
      </c>
      <c r="Y574" s="113" t="str">
        <f>IF(OR($B574="",$B574=$B575),"",SUMIFS(K$4:K574,B$4:B574,$B574,F$4:F574,$Y$3))</f>
        <v/>
      </c>
      <c r="Z574" s="113" t="str">
        <f>IF(OR($B574="",$B574=$B575),"",SUMIF($B$4:$B574,$B574,S$4:S574))</f>
        <v/>
      </c>
    </row>
    <row r="575" spans="1:26" ht="25.05" customHeight="1" x14ac:dyDescent="0.2">
      <c r="A575" s="133" t="str">
        <f>IF(OR(B575="",AND(B574=B575,D574=D575)),"",MAX($A$4:A574)+1)</f>
        <v/>
      </c>
      <c r="B575" s="73" t="str">
        <f>IFERROR(INDEX(入力!$BV$3:$CN$1048576,MATCH(ROW(B575)-ROW(B$3),入力!$BB$3:$BB$1048576,0),MATCH(B$3,入力!$BV$2:$CN$2,0)),"")</f>
        <v/>
      </c>
      <c r="C575" s="74" t="str">
        <f>IFERROR(INDEX(入力!$BV$3:$CN$1048576,MATCH(ROW(C575)-ROW(C$3),入力!$BB$3:$BB$1048576,0),MATCH(C$3,入力!$BV$2:$CN$2,0)),"")</f>
        <v/>
      </c>
      <c r="D575" s="75" t="str">
        <f>IFERROR(INDEX(入力!$BO$3:$BO$1048576,MATCH(ROW(D575)-ROW(D$3),入力!$BB$3:$BB$1048576,0),0),"")</f>
        <v/>
      </c>
      <c r="E575" s="74" t="str">
        <f>IFERROR(INDEX(入力!$BV$3:$CN$1048576,MATCH(ROW(E575)-ROW(E$3),入力!$BB$3:$BB$1048576,0),MATCH(E$3,入力!$BV$2:$CN$2,0)),"")</f>
        <v/>
      </c>
      <c r="F575" s="74" t="str">
        <f>IFERROR(INDEX(入力!$BV$3:$CN$1048576,MATCH(ROW(F575)-ROW(F$3),入力!$BB$3:$BB$1048576,0),MATCH(F$3,入力!$BV$2:$CN$2,0)),"")</f>
        <v/>
      </c>
      <c r="G575" s="74" t="str">
        <f>IFERROR(INDEX(入力!$BV$3:$CN$1048576,MATCH(ROW(G575)-ROW(G$3),入力!$BB$3:$BB$1048576,0),MATCH(G$3,入力!$BV$2:$CN$2,0)),"")</f>
        <v/>
      </c>
      <c r="H575" s="75" t="str">
        <f>IFERROR(INDEX(入力!$BV$3:$CN$1048576,MATCH(ROW(H575)-ROW(H$3),入力!$BB$3:$BB$1048576,0),MATCH(H$3,入力!$BV$2:$CN$2,0)),"")</f>
        <v/>
      </c>
      <c r="I575" s="76" t="str">
        <f>IFERROR(INDEX(入力!$BV$3:$CN$1048576,MATCH(ROW(I575)-ROW(I$3),入力!$BB$3:$BB$1048576,0),MATCH(I$3,入力!$BV$2:$CN$2,0)),"")</f>
        <v/>
      </c>
      <c r="J575" s="75" t="str">
        <f>IFERROR(INDEX(入力!$BV$3:$CN$1048576,MATCH(ROW(J575)-ROW(J$3),入力!$BB$3:$BB$1048576,0),MATCH(J$3,入力!$BV$2:$CN$2,0)),"")</f>
        <v/>
      </c>
      <c r="K575" s="75" t="str">
        <f>IFERROR(INDEX(入力!$BV$3:$CN$1048576,MATCH(ROW(K575)-ROW(K$3),入力!$BB$3:$BB$1048576,0),MATCH(K$3,入力!$BV$2:$CN$2,0)),"")</f>
        <v/>
      </c>
      <c r="L575" s="75" t="str">
        <f>IFERROR(INDEX(入力!$BV$3:$CN$1048576,MATCH(ROW(L575)-ROW(L$3),入力!$BB$3:$BB$1048576,0),MATCH(L$3,入力!$BV$2:$CN$2,0)),"")</f>
        <v/>
      </c>
      <c r="M575" s="117" t="str">
        <f>IFERROR(IF(履歴検索!$A575="","",INDEX(入力!$BV$3:$CN$1048576,MATCH(ROW(M575)-ROW(M$3),入力!$BB$3:$BB$1048576,0),MATCH(M$3,入力!$BV$2:$CN$2,0))),"")</f>
        <v/>
      </c>
      <c r="N575" s="75" t="str">
        <f>IFERROR(INDEX(入力!$BV$3:$CN$1048576,MATCH(ROW(N575)-ROW(N$3),入力!$BB$3:$BB$1048576,0),MATCH(N$3,入力!$BV$2:$CN$2,0)),"")</f>
        <v/>
      </c>
      <c r="O575" s="294" t="str">
        <f>IFERROR(INDEX(入力!$CJ$3:$CN$1048576,MATCH(ROW(O575)-ROW(O$3),入力!$BB$3:$BB$1048576,0),MATCH(O$3,入力!$CJ$2:$CN$2,0)),"")</f>
        <v/>
      </c>
      <c r="P575" s="294" t="str">
        <f>IFERROR(INDEX(入力!$CJ$3:$CN$1048576,MATCH(ROW(P575)-ROW(P$3),入力!$BB$3:$BB$1048576,0),MATCH(P$3,入力!$CJ$2:$CN$2,0)),"")</f>
        <v/>
      </c>
      <c r="Q575" s="294" t="str">
        <f>IFERROR(INDEX(入力!$BV$3:$CN$1048576,MATCH(ROW(Q575)-ROW(Q$3),入力!$BB$3:$BB$1048576,0),MATCH(Q$3,入力!$BV$2:$CN$2,0)),"")</f>
        <v/>
      </c>
      <c r="R575" s="77" t="str">
        <f>IFERROR(INDEX(入力!$BV$3:$CN$1048576,MATCH(ROW(R575)-ROW(R$3),入力!$BB$3:$BB$1048576,0),MATCH(R$3,入力!$BV$2:$CN$2,0)),"")</f>
        <v/>
      </c>
      <c r="S575" s="77" t="str">
        <f>IFERROR(INDEX(入力!$BV$3:$CN$1048576,MATCH(ROW(S575)-ROW(S$3),入力!$BB$3:$BB$1048576,0),MATCH(S$3,入力!$BV$2:$CN$2,0)),"")</f>
        <v/>
      </c>
      <c r="U575" s="28" t="str">
        <f>IF(Z575="","",COUNT($Z$4:Z575))</f>
        <v/>
      </c>
      <c r="V575" s="73" t="str">
        <f t="shared" si="9"/>
        <v/>
      </c>
      <c r="W575" s="113" t="str">
        <f>IF(OR($B575="",$B575=$B576),"",SUMIF($B$4:$B575,$B575,Q$4:Q575))</f>
        <v/>
      </c>
      <c r="X575" s="113" t="str">
        <f>IF(OR($B575="",$B575=$B576),"",SUMIF($B$4:$B575,$B575,K$4:K575)-Y575)</f>
        <v/>
      </c>
      <c r="Y575" s="113" t="str">
        <f>IF(OR($B575="",$B575=$B576),"",SUMIFS(K$4:K575,B$4:B575,$B575,F$4:F575,$Y$3))</f>
        <v/>
      </c>
      <c r="Z575" s="113" t="str">
        <f>IF(OR($B575="",$B575=$B576),"",SUMIF($B$4:$B575,$B575,S$4:S575))</f>
        <v/>
      </c>
    </row>
    <row r="576" spans="1:26" ht="25.05" customHeight="1" x14ac:dyDescent="0.2">
      <c r="A576" s="133" t="str">
        <f>IF(OR(B576="",AND(B575=B576,D575=D576)),"",MAX($A$4:A575)+1)</f>
        <v/>
      </c>
      <c r="B576" s="73" t="str">
        <f>IFERROR(INDEX(入力!$BV$3:$CN$1048576,MATCH(ROW(B576)-ROW(B$3),入力!$BB$3:$BB$1048576,0),MATCH(B$3,入力!$BV$2:$CN$2,0)),"")</f>
        <v/>
      </c>
      <c r="C576" s="74" t="str">
        <f>IFERROR(INDEX(入力!$BV$3:$CN$1048576,MATCH(ROW(C576)-ROW(C$3),入力!$BB$3:$BB$1048576,0),MATCH(C$3,入力!$BV$2:$CN$2,0)),"")</f>
        <v/>
      </c>
      <c r="D576" s="75" t="str">
        <f>IFERROR(INDEX(入力!$BO$3:$BO$1048576,MATCH(ROW(D576)-ROW(D$3),入力!$BB$3:$BB$1048576,0),0),"")</f>
        <v/>
      </c>
      <c r="E576" s="74" t="str">
        <f>IFERROR(INDEX(入力!$BV$3:$CN$1048576,MATCH(ROW(E576)-ROW(E$3),入力!$BB$3:$BB$1048576,0),MATCH(E$3,入力!$BV$2:$CN$2,0)),"")</f>
        <v/>
      </c>
      <c r="F576" s="74" t="str">
        <f>IFERROR(INDEX(入力!$BV$3:$CN$1048576,MATCH(ROW(F576)-ROW(F$3),入力!$BB$3:$BB$1048576,0),MATCH(F$3,入力!$BV$2:$CN$2,0)),"")</f>
        <v/>
      </c>
      <c r="G576" s="74" t="str">
        <f>IFERROR(INDEX(入力!$BV$3:$CN$1048576,MATCH(ROW(G576)-ROW(G$3),入力!$BB$3:$BB$1048576,0),MATCH(G$3,入力!$BV$2:$CN$2,0)),"")</f>
        <v/>
      </c>
      <c r="H576" s="75" t="str">
        <f>IFERROR(INDEX(入力!$BV$3:$CN$1048576,MATCH(ROW(H576)-ROW(H$3),入力!$BB$3:$BB$1048576,0),MATCH(H$3,入力!$BV$2:$CN$2,0)),"")</f>
        <v/>
      </c>
      <c r="I576" s="76" t="str">
        <f>IFERROR(INDEX(入力!$BV$3:$CN$1048576,MATCH(ROW(I576)-ROW(I$3),入力!$BB$3:$BB$1048576,0),MATCH(I$3,入力!$BV$2:$CN$2,0)),"")</f>
        <v/>
      </c>
      <c r="J576" s="75" t="str">
        <f>IFERROR(INDEX(入力!$BV$3:$CN$1048576,MATCH(ROW(J576)-ROW(J$3),入力!$BB$3:$BB$1048576,0),MATCH(J$3,入力!$BV$2:$CN$2,0)),"")</f>
        <v/>
      </c>
      <c r="K576" s="75" t="str">
        <f>IFERROR(INDEX(入力!$BV$3:$CN$1048576,MATCH(ROW(K576)-ROW(K$3),入力!$BB$3:$BB$1048576,0),MATCH(K$3,入力!$BV$2:$CN$2,0)),"")</f>
        <v/>
      </c>
      <c r="L576" s="75" t="str">
        <f>IFERROR(INDEX(入力!$BV$3:$CN$1048576,MATCH(ROW(L576)-ROW(L$3),入力!$BB$3:$BB$1048576,0),MATCH(L$3,入力!$BV$2:$CN$2,0)),"")</f>
        <v/>
      </c>
      <c r="M576" s="117" t="str">
        <f>IFERROR(IF(履歴検索!$A576="","",INDEX(入力!$BV$3:$CN$1048576,MATCH(ROW(M576)-ROW(M$3),入力!$BB$3:$BB$1048576,0),MATCH(M$3,入力!$BV$2:$CN$2,0))),"")</f>
        <v/>
      </c>
      <c r="N576" s="75" t="str">
        <f>IFERROR(INDEX(入力!$BV$3:$CN$1048576,MATCH(ROW(N576)-ROW(N$3),入力!$BB$3:$BB$1048576,0),MATCH(N$3,入力!$BV$2:$CN$2,0)),"")</f>
        <v/>
      </c>
      <c r="O576" s="294" t="str">
        <f>IFERROR(INDEX(入力!$CJ$3:$CN$1048576,MATCH(ROW(O576)-ROW(O$3),入力!$BB$3:$BB$1048576,0),MATCH(O$3,入力!$CJ$2:$CN$2,0)),"")</f>
        <v/>
      </c>
      <c r="P576" s="294" t="str">
        <f>IFERROR(INDEX(入力!$CJ$3:$CN$1048576,MATCH(ROW(P576)-ROW(P$3),入力!$BB$3:$BB$1048576,0),MATCH(P$3,入力!$CJ$2:$CN$2,0)),"")</f>
        <v/>
      </c>
      <c r="Q576" s="294" t="str">
        <f>IFERROR(INDEX(入力!$BV$3:$CN$1048576,MATCH(ROW(Q576)-ROW(Q$3),入力!$BB$3:$BB$1048576,0),MATCH(Q$3,入力!$BV$2:$CN$2,0)),"")</f>
        <v/>
      </c>
      <c r="R576" s="77" t="str">
        <f>IFERROR(INDEX(入力!$BV$3:$CN$1048576,MATCH(ROW(R576)-ROW(R$3),入力!$BB$3:$BB$1048576,0),MATCH(R$3,入力!$BV$2:$CN$2,0)),"")</f>
        <v/>
      </c>
      <c r="S576" s="77" t="str">
        <f>IFERROR(INDEX(入力!$BV$3:$CN$1048576,MATCH(ROW(S576)-ROW(S$3),入力!$BB$3:$BB$1048576,0),MATCH(S$3,入力!$BV$2:$CN$2,0)),"")</f>
        <v/>
      </c>
      <c r="U576" s="28" t="str">
        <f>IF(Z576="","",COUNT($Z$4:Z576))</f>
        <v/>
      </c>
      <c r="V576" s="73" t="str">
        <f t="shared" si="9"/>
        <v/>
      </c>
      <c r="W576" s="113" t="str">
        <f>IF(OR($B576="",$B576=$B577),"",SUMIF($B$4:$B576,$B576,Q$4:Q576))</f>
        <v/>
      </c>
      <c r="X576" s="113" t="str">
        <f>IF(OR($B576="",$B576=$B577),"",SUMIF($B$4:$B576,$B576,K$4:K576)-Y576)</f>
        <v/>
      </c>
      <c r="Y576" s="113" t="str">
        <f>IF(OR($B576="",$B576=$B577),"",SUMIFS(K$4:K576,B$4:B576,$B576,F$4:F576,$Y$3))</f>
        <v/>
      </c>
      <c r="Z576" s="113" t="str">
        <f>IF(OR($B576="",$B576=$B577),"",SUMIF($B$4:$B576,$B576,S$4:S576))</f>
        <v/>
      </c>
    </row>
    <row r="577" spans="1:26" ht="25.05" customHeight="1" x14ac:dyDescent="0.2">
      <c r="A577" s="133" t="str">
        <f>IF(OR(B577="",AND(B576=B577,D576=D577)),"",MAX($A$4:A576)+1)</f>
        <v/>
      </c>
      <c r="B577" s="73" t="str">
        <f>IFERROR(INDEX(入力!$BV$3:$CN$1048576,MATCH(ROW(B577)-ROW(B$3),入力!$BB$3:$BB$1048576,0),MATCH(B$3,入力!$BV$2:$CN$2,0)),"")</f>
        <v/>
      </c>
      <c r="C577" s="74" t="str">
        <f>IFERROR(INDEX(入力!$BV$3:$CN$1048576,MATCH(ROW(C577)-ROW(C$3),入力!$BB$3:$BB$1048576,0),MATCH(C$3,入力!$BV$2:$CN$2,0)),"")</f>
        <v/>
      </c>
      <c r="D577" s="75" t="str">
        <f>IFERROR(INDEX(入力!$BO$3:$BO$1048576,MATCH(ROW(D577)-ROW(D$3),入力!$BB$3:$BB$1048576,0),0),"")</f>
        <v/>
      </c>
      <c r="E577" s="74" t="str">
        <f>IFERROR(INDEX(入力!$BV$3:$CN$1048576,MATCH(ROW(E577)-ROW(E$3),入力!$BB$3:$BB$1048576,0),MATCH(E$3,入力!$BV$2:$CN$2,0)),"")</f>
        <v/>
      </c>
      <c r="F577" s="74" t="str">
        <f>IFERROR(INDEX(入力!$BV$3:$CN$1048576,MATCH(ROW(F577)-ROW(F$3),入力!$BB$3:$BB$1048576,0),MATCH(F$3,入力!$BV$2:$CN$2,0)),"")</f>
        <v/>
      </c>
      <c r="G577" s="74" t="str">
        <f>IFERROR(INDEX(入力!$BV$3:$CN$1048576,MATCH(ROW(G577)-ROW(G$3),入力!$BB$3:$BB$1048576,0),MATCH(G$3,入力!$BV$2:$CN$2,0)),"")</f>
        <v/>
      </c>
      <c r="H577" s="75" t="str">
        <f>IFERROR(INDEX(入力!$BV$3:$CN$1048576,MATCH(ROW(H577)-ROW(H$3),入力!$BB$3:$BB$1048576,0),MATCH(H$3,入力!$BV$2:$CN$2,0)),"")</f>
        <v/>
      </c>
      <c r="I577" s="76" t="str">
        <f>IFERROR(INDEX(入力!$BV$3:$CN$1048576,MATCH(ROW(I577)-ROW(I$3),入力!$BB$3:$BB$1048576,0),MATCH(I$3,入力!$BV$2:$CN$2,0)),"")</f>
        <v/>
      </c>
      <c r="J577" s="75" t="str">
        <f>IFERROR(INDEX(入力!$BV$3:$CN$1048576,MATCH(ROW(J577)-ROW(J$3),入力!$BB$3:$BB$1048576,0),MATCH(J$3,入力!$BV$2:$CN$2,0)),"")</f>
        <v/>
      </c>
      <c r="K577" s="75" t="str">
        <f>IFERROR(INDEX(入力!$BV$3:$CN$1048576,MATCH(ROW(K577)-ROW(K$3),入力!$BB$3:$BB$1048576,0),MATCH(K$3,入力!$BV$2:$CN$2,0)),"")</f>
        <v/>
      </c>
      <c r="L577" s="75" t="str">
        <f>IFERROR(INDEX(入力!$BV$3:$CN$1048576,MATCH(ROW(L577)-ROW(L$3),入力!$BB$3:$BB$1048576,0),MATCH(L$3,入力!$BV$2:$CN$2,0)),"")</f>
        <v/>
      </c>
      <c r="M577" s="117" t="str">
        <f>IFERROR(IF(履歴検索!$A577="","",INDEX(入力!$BV$3:$CN$1048576,MATCH(ROW(M577)-ROW(M$3),入力!$BB$3:$BB$1048576,0),MATCH(M$3,入力!$BV$2:$CN$2,0))),"")</f>
        <v/>
      </c>
      <c r="N577" s="75" t="str">
        <f>IFERROR(INDEX(入力!$BV$3:$CN$1048576,MATCH(ROW(N577)-ROW(N$3),入力!$BB$3:$BB$1048576,0),MATCH(N$3,入力!$BV$2:$CN$2,0)),"")</f>
        <v/>
      </c>
      <c r="O577" s="294" t="str">
        <f>IFERROR(INDEX(入力!$CJ$3:$CN$1048576,MATCH(ROW(O577)-ROW(O$3),入力!$BB$3:$BB$1048576,0),MATCH(O$3,入力!$CJ$2:$CN$2,0)),"")</f>
        <v/>
      </c>
      <c r="P577" s="294" t="str">
        <f>IFERROR(INDEX(入力!$CJ$3:$CN$1048576,MATCH(ROW(P577)-ROW(P$3),入力!$BB$3:$BB$1048576,0),MATCH(P$3,入力!$CJ$2:$CN$2,0)),"")</f>
        <v/>
      </c>
      <c r="Q577" s="294" t="str">
        <f>IFERROR(INDEX(入力!$BV$3:$CN$1048576,MATCH(ROW(Q577)-ROW(Q$3),入力!$BB$3:$BB$1048576,0),MATCH(Q$3,入力!$BV$2:$CN$2,0)),"")</f>
        <v/>
      </c>
      <c r="R577" s="77" t="str">
        <f>IFERROR(INDEX(入力!$BV$3:$CN$1048576,MATCH(ROW(R577)-ROW(R$3),入力!$BB$3:$BB$1048576,0),MATCH(R$3,入力!$BV$2:$CN$2,0)),"")</f>
        <v/>
      </c>
      <c r="S577" s="77" t="str">
        <f>IFERROR(INDEX(入力!$BV$3:$CN$1048576,MATCH(ROW(S577)-ROW(S$3),入力!$BB$3:$BB$1048576,0),MATCH(S$3,入力!$BV$2:$CN$2,0)),"")</f>
        <v/>
      </c>
      <c r="U577" s="28" t="str">
        <f>IF(Z577="","",COUNT($Z$4:Z577))</f>
        <v/>
      </c>
      <c r="V577" s="73" t="str">
        <f t="shared" si="9"/>
        <v/>
      </c>
      <c r="W577" s="113" t="str">
        <f>IF(OR($B577="",$B577=$B578),"",SUMIF($B$4:$B577,$B577,Q$4:Q577))</f>
        <v/>
      </c>
      <c r="X577" s="113" t="str">
        <f>IF(OR($B577="",$B577=$B578),"",SUMIF($B$4:$B577,$B577,K$4:K577)-Y577)</f>
        <v/>
      </c>
      <c r="Y577" s="113" t="str">
        <f>IF(OR($B577="",$B577=$B578),"",SUMIFS(K$4:K577,B$4:B577,$B577,F$4:F577,$Y$3))</f>
        <v/>
      </c>
      <c r="Z577" s="113" t="str">
        <f>IF(OR($B577="",$B577=$B578),"",SUMIF($B$4:$B577,$B577,S$4:S577))</f>
        <v/>
      </c>
    </row>
    <row r="578" spans="1:26" ht="25.05" customHeight="1" x14ac:dyDescent="0.2">
      <c r="A578" s="133" t="str">
        <f>IF(OR(B578="",AND(B577=B578,D577=D578)),"",MAX($A$4:A577)+1)</f>
        <v/>
      </c>
      <c r="B578" s="73" t="str">
        <f>IFERROR(INDEX(入力!$BV$3:$CN$1048576,MATCH(ROW(B578)-ROW(B$3),入力!$BB$3:$BB$1048576,0),MATCH(B$3,入力!$BV$2:$CN$2,0)),"")</f>
        <v/>
      </c>
      <c r="C578" s="74" t="str">
        <f>IFERROR(INDEX(入力!$BV$3:$CN$1048576,MATCH(ROW(C578)-ROW(C$3),入力!$BB$3:$BB$1048576,0),MATCH(C$3,入力!$BV$2:$CN$2,0)),"")</f>
        <v/>
      </c>
      <c r="D578" s="75" t="str">
        <f>IFERROR(INDEX(入力!$BO$3:$BO$1048576,MATCH(ROW(D578)-ROW(D$3),入力!$BB$3:$BB$1048576,0),0),"")</f>
        <v/>
      </c>
      <c r="E578" s="74" t="str">
        <f>IFERROR(INDEX(入力!$BV$3:$CN$1048576,MATCH(ROW(E578)-ROW(E$3),入力!$BB$3:$BB$1048576,0),MATCH(E$3,入力!$BV$2:$CN$2,0)),"")</f>
        <v/>
      </c>
      <c r="F578" s="74" t="str">
        <f>IFERROR(INDEX(入力!$BV$3:$CN$1048576,MATCH(ROW(F578)-ROW(F$3),入力!$BB$3:$BB$1048576,0),MATCH(F$3,入力!$BV$2:$CN$2,0)),"")</f>
        <v/>
      </c>
      <c r="G578" s="74" t="str">
        <f>IFERROR(INDEX(入力!$BV$3:$CN$1048576,MATCH(ROW(G578)-ROW(G$3),入力!$BB$3:$BB$1048576,0),MATCH(G$3,入力!$BV$2:$CN$2,0)),"")</f>
        <v/>
      </c>
      <c r="H578" s="75" t="str">
        <f>IFERROR(INDEX(入力!$BV$3:$CN$1048576,MATCH(ROW(H578)-ROW(H$3),入力!$BB$3:$BB$1048576,0),MATCH(H$3,入力!$BV$2:$CN$2,0)),"")</f>
        <v/>
      </c>
      <c r="I578" s="76" t="str">
        <f>IFERROR(INDEX(入力!$BV$3:$CN$1048576,MATCH(ROW(I578)-ROW(I$3),入力!$BB$3:$BB$1048576,0),MATCH(I$3,入力!$BV$2:$CN$2,0)),"")</f>
        <v/>
      </c>
      <c r="J578" s="75" t="str">
        <f>IFERROR(INDEX(入力!$BV$3:$CN$1048576,MATCH(ROW(J578)-ROW(J$3),入力!$BB$3:$BB$1048576,0),MATCH(J$3,入力!$BV$2:$CN$2,0)),"")</f>
        <v/>
      </c>
      <c r="K578" s="75" t="str">
        <f>IFERROR(INDEX(入力!$BV$3:$CN$1048576,MATCH(ROW(K578)-ROW(K$3),入力!$BB$3:$BB$1048576,0),MATCH(K$3,入力!$BV$2:$CN$2,0)),"")</f>
        <v/>
      </c>
      <c r="L578" s="75" t="str">
        <f>IFERROR(INDEX(入力!$BV$3:$CN$1048576,MATCH(ROW(L578)-ROW(L$3),入力!$BB$3:$BB$1048576,0),MATCH(L$3,入力!$BV$2:$CN$2,0)),"")</f>
        <v/>
      </c>
      <c r="M578" s="117" t="str">
        <f>IFERROR(IF(履歴検索!$A578="","",INDEX(入力!$BV$3:$CN$1048576,MATCH(ROW(M578)-ROW(M$3),入力!$BB$3:$BB$1048576,0),MATCH(M$3,入力!$BV$2:$CN$2,0))),"")</f>
        <v/>
      </c>
      <c r="N578" s="75" t="str">
        <f>IFERROR(INDEX(入力!$BV$3:$CN$1048576,MATCH(ROW(N578)-ROW(N$3),入力!$BB$3:$BB$1048576,0),MATCH(N$3,入力!$BV$2:$CN$2,0)),"")</f>
        <v/>
      </c>
      <c r="O578" s="294" t="str">
        <f>IFERROR(INDEX(入力!$CJ$3:$CN$1048576,MATCH(ROW(O578)-ROW(O$3),入力!$BB$3:$BB$1048576,0),MATCH(O$3,入力!$CJ$2:$CN$2,0)),"")</f>
        <v/>
      </c>
      <c r="P578" s="294" t="str">
        <f>IFERROR(INDEX(入力!$CJ$3:$CN$1048576,MATCH(ROW(P578)-ROW(P$3),入力!$BB$3:$BB$1048576,0),MATCH(P$3,入力!$CJ$2:$CN$2,0)),"")</f>
        <v/>
      </c>
      <c r="Q578" s="294" t="str">
        <f>IFERROR(INDEX(入力!$BV$3:$CN$1048576,MATCH(ROW(Q578)-ROW(Q$3),入力!$BB$3:$BB$1048576,0),MATCH(Q$3,入力!$BV$2:$CN$2,0)),"")</f>
        <v/>
      </c>
      <c r="R578" s="77" t="str">
        <f>IFERROR(INDEX(入力!$BV$3:$CN$1048576,MATCH(ROW(R578)-ROW(R$3),入力!$BB$3:$BB$1048576,0),MATCH(R$3,入力!$BV$2:$CN$2,0)),"")</f>
        <v/>
      </c>
      <c r="S578" s="77" t="str">
        <f>IFERROR(INDEX(入力!$BV$3:$CN$1048576,MATCH(ROW(S578)-ROW(S$3),入力!$BB$3:$BB$1048576,0),MATCH(S$3,入力!$BV$2:$CN$2,0)),"")</f>
        <v/>
      </c>
      <c r="U578" s="28" t="str">
        <f>IF(Z578="","",COUNT($Z$4:Z578))</f>
        <v/>
      </c>
      <c r="V578" s="73" t="str">
        <f t="shared" si="9"/>
        <v/>
      </c>
      <c r="W578" s="113" t="str">
        <f>IF(OR($B578="",$B578=$B579),"",SUMIF($B$4:$B578,$B578,Q$4:Q578))</f>
        <v/>
      </c>
      <c r="X578" s="113" t="str">
        <f>IF(OR($B578="",$B578=$B579),"",SUMIF($B$4:$B578,$B578,K$4:K578)-Y578)</f>
        <v/>
      </c>
      <c r="Y578" s="113" t="str">
        <f>IF(OR($B578="",$B578=$B579),"",SUMIFS(K$4:K578,B$4:B578,$B578,F$4:F578,$Y$3))</f>
        <v/>
      </c>
      <c r="Z578" s="113" t="str">
        <f>IF(OR($B578="",$B578=$B579),"",SUMIF($B$4:$B578,$B578,S$4:S578))</f>
        <v/>
      </c>
    </row>
    <row r="579" spans="1:26" ht="25.05" customHeight="1" x14ac:dyDescent="0.2">
      <c r="A579" s="133" t="str">
        <f>IF(OR(B579="",AND(B578=B579,D578=D579)),"",MAX($A$4:A578)+1)</f>
        <v/>
      </c>
      <c r="B579" s="73" t="str">
        <f>IFERROR(INDEX(入力!$BV$3:$CN$1048576,MATCH(ROW(B579)-ROW(B$3),入力!$BB$3:$BB$1048576,0),MATCH(B$3,入力!$BV$2:$CN$2,0)),"")</f>
        <v/>
      </c>
      <c r="C579" s="74" t="str">
        <f>IFERROR(INDEX(入力!$BV$3:$CN$1048576,MATCH(ROW(C579)-ROW(C$3),入力!$BB$3:$BB$1048576,0),MATCH(C$3,入力!$BV$2:$CN$2,0)),"")</f>
        <v/>
      </c>
      <c r="D579" s="75" t="str">
        <f>IFERROR(INDEX(入力!$BO$3:$BO$1048576,MATCH(ROW(D579)-ROW(D$3),入力!$BB$3:$BB$1048576,0),0),"")</f>
        <v/>
      </c>
      <c r="E579" s="74" t="str">
        <f>IFERROR(INDEX(入力!$BV$3:$CN$1048576,MATCH(ROW(E579)-ROW(E$3),入力!$BB$3:$BB$1048576,0),MATCH(E$3,入力!$BV$2:$CN$2,0)),"")</f>
        <v/>
      </c>
      <c r="F579" s="74" t="str">
        <f>IFERROR(INDEX(入力!$BV$3:$CN$1048576,MATCH(ROW(F579)-ROW(F$3),入力!$BB$3:$BB$1048576,0),MATCH(F$3,入力!$BV$2:$CN$2,0)),"")</f>
        <v/>
      </c>
      <c r="G579" s="74" t="str">
        <f>IFERROR(INDEX(入力!$BV$3:$CN$1048576,MATCH(ROW(G579)-ROW(G$3),入力!$BB$3:$BB$1048576,0),MATCH(G$3,入力!$BV$2:$CN$2,0)),"")</f>
        <v/>
      </c>
      <c r="H579" s="75" t="str">
        <f>IFERROR(INDEX(入力!$BV$3:$CN$1048576,MATCH(ROW(H579)-ROW(H$3),入力!$BB$3:$BB$1048576,0),MATCH(H$3,入力!$BV$2:$CN$2,0)),"")</f>
        <v/>
      </c>
      <c r="I579" s="76" t="str">
        <f>IFERROR(INDEX(入力!$BV$3:$CN$1048576,MATCH(ROW(I579)-ROW(I$3),入力!$BB$3:$BB$1048576,0),MATCH(I$3,入力!$BV$2:$CN$2,0)),"")</f>
        <v/>
      </c>
      <c r="J579" s="75" t="str">
        <f>IFERROR(INDEX(入力!$BV$3:$CN$1048576,MATCH(ROW(J579)-ROW(J$3),入力!$BB$3:$BB$1048576,0),MATCH(J$3,入力!$BV$2:$CN$2,0)),"")</f>
        <v/>
      </c>
      <c r="K579" s="75" t="str">
        <f>IFERROR(INDEX(入力!$BV$3:$CN$1048576,MATCH(ROW(K579)-ROW(K$3),入力!$BB$3:$BB$1048576,0),MATCH(K$3,入力!$BV$2:$CN$2,0)),"")</f>
        <v/>
      </c>
      <c r="L579" s="75" t="str">
        <f>IFERROR(INDEX(入力!$BV$3:$CN$1048576,MATCH(ROW(L579)-ROW(L$3),入力!$BB$3:$BB$1048576,0),MATCH(L$3,入力!$BV$2:$CN$2,0)),"")</f>
        <v/>
      </c>
      <c r="M579" s="117" t="str">
        <f>IFERROR(IF(履歴検索!$A579="","",INDEX(入力!$BV$3:$CN$1048576,MATCH(ROW(M579)-ROW(M$3),入力!$BB$3:$BB$1048576,0),MATCH(M$3,入力!$BV$2:$CN$2,0))),"")</f>
        <v/>
      </c>
      <c r="N579" s="75" t="str">
        <f>IFERROR(INDEX(入力!$BV$3:$CN$1048576,MATCH(ROW(N579)-ROW(N$3),入力!$BB$3:$BB$1048576,0),MATCH(N$3,入力!$BV$2:$CN$2,0)),"")</f>
        <v/>
      </c>
      <c r="O579" s="294" t="str">
        <f>IFERROR(INDEX(入力!$CJ$3:$CN$1048576,MATCH(ROW(O579)-ROW(O$3),入力!$BB$3:$BB$1048576,0),MATCH(O$3,入力!$CJ$2:$CN$2,0)),"")</f>
        <v/>
      </c>
      <c r="P579" s="294" t="str">
        <f>IFERROR(INDEX(入力!$CJ$3:$CN$1048576,MATCH(ROW(P579)-ROW(P$3),入力!$BB$3:$BB$1048576,0),MATCH(P$3,入力!$CJ$2:$CN$2,0)),"")</f>
        <v/>
      </c>
      <c r="Q579" s="294" t="str">
        <f>IFERROR(INDEX(入力!$BV$3:$CN$1048576,MATCH(ROW(Q579)-ROW(Q$3),入力!$BB$3:$BB$1048576,0),MATCH(Q$3,入力!$BV$2:$CN$2,0)),"")</f>
        <v/>
      </c>
      <c r="R579" s="77" t="str">
        <f>IFERROR(INDEX(入力!$BV$3:$CN$1048576,MATCH(ROW(R579)-ROW(R$3),入力!$BB$3:$BB$1048576,0),MATCH(R$3,入力!$BV$2:$CN$2,0)),"")</f>
        <v/>
      </c>
      <c r="S579" s="77" t="str">
        <f>IFERROR(INDEX(入力!$BV$3:$CN$1048576,MATCH(ROW(S579)-ROW(S$3),入力!$BB$3:$BB$1048576,0),MATCH(S$3,入力!$BV$2:$CN$2,0)),"")</f>
        <v/>
      </c>
      <c r="U579" s="28" t="str">
        <f>IF(Z579="","",COUNT($Z$4:Z579))</f>
        <v/>
      </c>
      <c r="V579" s="73" t="str">
        <f t="shared" si="9"/>
        <v/>
      </c>
      <c r="W579" s="113" t="str">
        <f>IF(OR($B579="",$B579=$B580),"",SUMIF($B$4:$B579,$B579,Q$4:Q579))</f>
        <v/>
      </c>
      <c r="X579" s="113" t="str">
        <f>IF(OR($B579="",$B579=$B580),"",SUMIF($B$4:$B579,$B579,K$4:K579)-Y579)</f>
        <v/>
      </c>
      <c r="Y579" s="113" t="str">
        <f>IF(OR($B579="",$B579=$B580),"",SUMIFS(K$4:K579,B$4:B579,$B579,F$4:F579,$Y$3))</f>
        <v/>
      </c>
      <c r="Z579" s="113" t="str">
        <f>IF(OR($B579="",$B579=$B580),"",SUMIF($B$4:$B579,$B579,S$4:S579))</f>
        <v/>
      </c>
    </row>
    <row r="580" spans="1:26" ht="25.05" customHeight="1" x14ac:dyDescent="0.2">
      <c r="A580" s="133" t="str">
        <f>IF(OR(B580="",AND(B579=B580,D579=D580)),"",MAX($A$4:A579)+1)</f>
        <v/>
      </c>
      <c r="B580" s="73" t="str">
        <f>IFERROR(INDEX(入力!$BV$3:$CN$1048576,MATCH(ROW(B580)-ROW(B$3),入力!$BB$3:$BB$1048576,0),MATCH(B$3,入力!$BV$2:$CN$2,0)),"")</f>
        <v/>
      </c>
      <c r="C580" s="74" t="str">
        <f>IFERROR(INDEX(入力!$BV$3:$CN$1048576,MATCH(ROW(C580)-ROW(C$3),入力!$BB$3:$BB$1048576,0),MATCH(C$3,入力!$BV$2:$CN$2,0)),"")</f>
        <v/>
      </c>
      <c r="D580" s="75" t="str">
        <f>IFERROR(INDEX(入力!$BO$3:$BO$1048576,MATCH(ROW(D580)-ROW(D$3),入力!$BB$3:$BB$1048576,0),0),"")</f>
        <v/>
      </c>
      <c r="E580" s="74" t="str">
        <f>IFERROR(INDEX(入力!$BV$3:$CN$1048576,MATCH(ROW(E580)-ROW(E$3),入力!$BB$3:$BB$1048576,0),MATCH(E$3,入力!$BV$2:$CN$2,0)),"")</f>
        <v/>
      </c>
      <c r="F580" s="74" t="str">
        <f>IFERROR(INDEX(入力!$BV$3:$CN$1048576,MATCH(ROW(F580)-ROW(F$3),入力!$BB$3:$BB$1048576,0),MATCH(F$3,入力!$BV$2:$CN$2,0)),"")</f>
        <v/>
      </c>
      <c r="G580" s="74" t="str">
        <f>IFERROR(INDEX(入力!$BV$3:$CN$1048576,MATCH(ROW(G580)-ROW(G$3),入力!$BB$3:$BB$1048576,0),MATCH(G$3,入力!$BV$2:$CN$2,0)),"")</f>
        <v/>
      </c>
      <c r="H580" s="75" t="str">
        <f>IFERROR(INDEX(入力!$BV$3:$CN$1048576,MATCH(ROW(H580)-ROW(H$3),入力!$BB$3:$BB$1048576,0),MATCH(H$3,入力!$BV$2:$CN$2,0)),"")</f>
        <v/>
      </c>
      <c r="I580" s="76" t="str">
        <f>IFERROR(INDEX(入力!$BV$3:$CN$1048576,MATCH(ROW(I580)-ROW(I$3),入力!$BB$3:$BB$1048576,0),MATCH(I$3,入力!$BV$2:$CN$2,0)),"")</f>
        <v/>
      </c>
      <c r="J580" s="75" t="str">
        <f>IFERROR(INDEX(入力!$BV$3:$CN$1048576,MATCH(ROW(J580)-ROW(J$3),入力!$BB$3:$BB$1048576,0),MATCH(J$3,入力!$BV$2:$CN$2,0)),"")</f>
        <v/>
      </c>
      <c r="K580" s="75" t="str">
        <f>IFERROR(INDEX(入力!$BV$3:$CN$1048576,MATCH(ROW(K580)-ROW(K$3),入力!$BB$3:$BB$1048576,0),MATCH(K$3,入力!$BV$2:$CN$2,0)),"")</f>
        <v/>
      </c>
      <c r="L580" s="75" t="str">
        <f>IFERROR(INDEX(入力!$BV$3:$CN$1048576,MATCH(ROW(L580)-ROW(L$3),入力!$BB$3:$BB$1048576,0),MATCH(L$3,入力!$BV$2:$CN$2,0)),"")</f>
        <v/>
      </c>
      <c r="M580" s="117" t="str">
        <f>IFERROR(IF(履歴検索!$A580="","",INDEX(入力!$BV$3:$CN$1048576,MATCH(ROW(M580)-ROW(M$3),入力!$BB$3:$BB$1048576,0),MATCH(M$3,入力!$BV$2:$CN$2,0))),"")</f>
        <v/>
      </c>
      <c r="N580" s="75" t="str">
        <f>IFERROR(INDEX(入力!$BV$3:$CN$1048576,MATCH(ROW(N580)-ROW(N$3),入力!$BB$3:$BB$1048576,0),MATCH(N$3,入力!$BV$2:$CN$2,0)),"")</f>
        <v/>
      </c>
      <c r="O580" s="294" t="str">
        <f>IFERROR(INDEX(入力!$CJ$3:$CN$1048576,MATCH(ROW(O580)-ROW(O$3),入力!$BB$3:$BB$1048576,0),MATCH(O$3,入力!$CJ$2:$CN$2,0)),"")</f>
        <v/>
      </c>
      <c r="P580" s="294" t="str">
        <f>IFERROR(INDEX(入力!$CJ$3:$CN$1048576,MATCH(ROW(P580)-ROW(P$3),入力!$BB$3:$BB$1048576,0),MATCH(P$3,入力!$CJ$2:$CN$2,0)),"")</f>
        <v/>
      </c>
      <c r="Q580" s="294" t="str">
        <f>IFERROR(INDEX(入力!$BV$3:$CN$1048576,MATCH(ROW(Q580)-ROW(Q$3),入力!$BB$3:$BB$1048576,0),MATCH(Q$3,入力!$BV$2:$CN$2,0)),"")</f>
        <v/>
      </c>
      <c r="R580" s="77" t="str">
        <f>IFERROR(INDEX(入力!$BV$3:$CN$1048576,MATCH(ROW(R580)-ROW(R$3),入力!$BB$3:$BB$1048576,0),MATCH(R$3,入力!$BV$2:$CN$2,0)),"")</f>
        <v/>
      </c>
      <c r="S580" s="77" t="str">
        <f>IFERROR(INDEX(入力!$BV$3:$CN$1048576,MATCH(ROW(S580)-ROW(S$3),入力!$BB$3:$BB$1048576,0),MATCH(S$3,入力!$BV$2:$CN$2,0)),"")</f>
        <v/>
      </c>
      <c r="U580" s="28" t="str">
        <f>IF(Z580="","",COUNT($Z$4:Z580))</f>
        <v/>
      </c>
      <c r="V580" s="73" t="str">
        <f t="shared" si="9"/>
        <v/>
      </c>
      <c r="W580" s="113" t="str">
        <f>IF(OR($B580="",$B580=$B581),"",SUMIF($B$4:$B580,$B580,Q$4:Q580))</f>
        <v/>
      </c>
      <c r="X580" s="113" t="str">
        <f>IF(OR($B580="",$B580=$B581),"",SUMIF($B$4:$B580,$B580,K$4:K580)-Y580)</f>
        <v/>
      </c>
      <c r="Y580" s="113" t="str">
        <f>IF(OR($B580="",$B580=$B581),"",SUMIFS(K$4:K580,B$4:B580,$B580,F$4:F580,$Y$3))</f>
        <v/>
      </c>
      <c r="Z580" s="113" t="str">
        <f>IF(OR($B580="",$B580=$B581),"",SUMIF($B$4:$B580,$B580,S$4:S580))</f>
        <v/>
      </c>
    </row>
    <row r="581" spans="1:26" ht="25.05" customHeight="1" x14ac:dyDescent="0.2">
      <c r="A581" s="133" t="str">
        <f>IF(OR(B581="",AND(B580=B581,D580=D581)),"",MAX($A$4:A580)+1)</f>
        <v/>
      </c>
      <c r="B581" s="73" t="str">
        <f>IFERROR(INDEX(入力!$BV$3:$CN$1048576,MATCH(ROW(B581)-ROW(B$3),入力!$BB$3:$BB$1048576,0),MATCH(B$3,入力!$BV$2:$CN$2,0)),"")</f>
        <v/>
      </c>
      <c r="C581" s="74" t="str">
        <f>IFERROR(INDEX(入力!$BV$3:$CN$1048576,MATCH(ROW(C581)-ROW(C$3),入力!$BB$3:$BB$1048576,0),MATCH(C$3,入力!$BV$2:$CN$2,0)),"")</f>
        <v/>
      </c>
      <c r="D581" s="75" t="str">
        <f>IFERROR(INDEX(入力!$BO$3:$BO$1048576,MATCH(ROW(D581)-ROW(D$3),入力!$BB$3:$BB$1048576,0),0),"")</f>
        <v/>
      </c>
      <c r="E581" s="74" t="str">
        <f>IFERROR(INDEX(入力!$BV$3:$CN$1048576,MATCH(ROW(E581)-ROW(E$3),入力!$BB$3:$BB$1048576,0),MATCH(E$3,入力!$BV$2:$CN$2,0)),"")</f>
        <v/>
      </c>
      <c r="F581" s="74" t="str">
        <f>IFERROR(INDEX(入力!$BV$3:$CN$1048576,MATCH(ROW(F581)-ROW(F$3),入力!$BB$3:$BB$1048576,0),MATCH(F$3,入力!$BV$2:$CN$2,0)),"")</f>
        <v/>
      </c>
      <c r="G581" s="74" t="str">
        <f>IFERROR(INDEX(入力!$BV$3:$CN$1048576,MATCH(ROW(G581)-ROW(G$3),入力!$BB$3:$BB$1048576,0),MATCH(G$3,入力!$BV$2:$CN$2,0)),"")</f>
        <v/>
      </c>
      <c r="H581" s="75" t="str">
        <f>IFERROR(INDEX(入力!$BV$3:$CN$1048576,MATCH(ROW(H581)-ROW(H$3),入力!$BB$3:$BB$1048576,0),MATCH(H$3,入力!$BV$2:$CN$2,0)),"")</f>
        <v/>
      </c>
      <c r="I581" s="76" t="str">
        <f>IFERROR(INDEX(入力!$BV$3:$CN$1048576,MATCH(ROW(I581)-ROW(I$3),入力!$BB$3:$BB$1048576,0),MATCH(I$3,入力!$BV$2:$CN$2,0)),"")</f>
        <v/>
      </c>
      <c r="J581" s="75" t="str">
        <f>IFERROR(INDEX(入力!$BV$3:$CN$1048576,MATCH(ROW(J581)-ROW(J$3),入力!$BB$3:$BB$1048576,0),MATCH(J$3,入力!$BV$2:$CN$2,0)),"")</f>
        <v/>
      </c>
      <c r="K581" s="75" t="str">
        <f>IFERROR(INDEX(入力!$BV$3:$CN$1048576,MATCH(ROW(K581)-ROW(K$3),入力!$BB$3:$BB$1048576,0),MATCH(K$3,入力!$BV$2:$CN$2,0)),"")</f>
        <v/>
      </c>
      <c r="L581" s="75" t="str">
        <f>IFERROR(INDEX(入力!$BV$3:$CN$1048576,MATCH(ROW(L581)-ROW(L$3),入力!$BB$3:$BB$1048576,0),MATCH(L$3,入力!$BV$2:$CN$2,0)),"")</f>
        <v/>
      </c>
      <c r="M581" s="117" t="str">
        <f>IFERROR(IF(履歴検索!$A581="","",INDEX(入力!$BV$3:$CN$1048576,MATCH(ROW(M581)-ROW(M$3),入力!$BB$3:$BB$1048576,0),MATCH(M$3,入力!$BV$2:$CN$2,0))),"")</f>
        <v/>
      </c>
      <c r="N581" s="75" t="str">
        <f>IFERROR(INDEX(入力!$BV$3:$CN$1048576,MATCH(ROW(N581)-ROW(N$3),入力!$BB$3:$BB$1048576,0),MATCH(N$3,入力!$BV$2:$CN$2,0)),"")</f>
        <v/>
      </c>
      <c r="O581" s="294" t="str">
        <f>IFERROR(INDEX(入力!$CJ$3:$CN$1048576,MATCH(ROW(O581)-ROW(O$3),入力!$BB$3:$BB$1048576,0),MATCH(O$3,入力!$CJ$2:$CN$2,0)),"")</f>
        <v/>
      </c>
      <c r="P581" s="294" t="str">
        <f>IFERROR(INDEX(入力!$CJ$3:$CN$1048576,MATCH(ROW(P581)-ROW(P$3),入力!$BB$3:$BB$1048576,0),MATCH(P$3,入力!$CJ$2:$CN$2,0)),"")</f>
        <v/>
      </c>
      <c r="Q581" s="294" t="str">
        <f>IFERROR(INDEX(入力!$BV$3:$CN$1048576,MATCH(ROW(Q581)-ROW(Q$3),入力!$BB$3:$BB$1048576,0),MATCH(Q$3,入力!$BV$2:$CN$2,0)),"")</f>
        <v/>
      </c>
      <c r="R581" s="77" t="str">
        <f>IFERROR(INDEX(入力!$BV$3:$CN$1048576,MATCH(ROW(R581)-ROW(R$3),入力!$BB$3:$BB$1048576,0),MATCH(R$3,入力!$BV$2:$CN$2,0)),"")</f>
        <v/>
      </c>
      <c r="S581" s="77" t="str">
        <f>IFERROR(INDEX(入力!$BV$3:$CN$1048576,MATCH(ROW(S581)-ROW(S$3),入力!$BB$3:$BB$1048576,0),MATCH(S$3,入力!$BV$2:$CN$2,0)),"")</f>
        <v/>
      </c>
      <c r="U581" s="28" t="str">
        <f>IF(Z581="","",COUNT($Z$4:Z581))</f>
        <v/>
      </c>
      <c r="V581" s="73" t="str">
        <f t="shared" si="9"/>
        <v/>
      </c>
      <c r="W581" s="113" t="str">
        <f>IF(OR($B581="",$B581=$B582),"",SUMIF($B$4:$B581,$B581,Q$4:Q581))</f>
        <v/>
      </c>
      <c r="X581" s="113" t="str">
        <f>IF(OR($B581="",$B581=$B582),"",SUMIF($B$4:$B581,$B581,K$4:K581)-Y581)</f>
        <v/>
      </c>
      <c r="Y581" s="113" t="str">
        <f>IF(OR($B581="",$B581=$B582),"",SUMIFS(K$4:K581,B$4:B581,$B581,F$4:F581,$Y$3))</f>
        <v/>
      </c>
      <c r="Z581" s="113" t="str">
        <f>IF(OR($B581="",$B581=$B582),"",SUMIF($B$4:$B581,$B581,S$4:S581))</f>
        <v/>
      </c>
    </row>
    <row r="582" spans="1:26" ht="25.05" customHeight="1" x14ac:dyDescent="0.2">
      <c r="A582" s="133" t="str">
        <f>IF(OR(B582="",AND(B581=B582,D581=D582)),"",MAX($A$4:A581)+1)</f>
        <v/>
      </c>
      <c r="B582" s="73" t="str">
        <f>IFERROR(INDEX(入力!$BV$3:$CN$1048576,MATCH(ROW(B582)-ROW(B$3),入力!$BB$3:$BB$1048576,0),MATCH(B$3,入力!$BV$2:$CN$2,0)),"")</f>
        <v/>
      </c>
      <c r="C582" s="74" t="str">
        <f>IFERROR(INDEX(入力!$BV$3:$CN$1048576,MATCH(ROW(C582)-ROW(C$3),入力!$BB$3:$BB$1048576,0),MATCH(C$3,入力!$BV$2:$CN$2,0)),"")</f>
        <v/>
      </c>
      <c r="D582" s="75" t="str">
        <f>IFERROR(INDEX(入力!$BO$3:$BO$1048576,MATCH(ROW(D582)-ROW(D$3),入力!$BB$3:$BB$1048576,0),0),"")</f>
        <v/>
      </c>
      <c r="E582" s="74" t="str">
        <f>IFERROR(INDEX(入力!$BV$3:$CN$1048576,MATCH(ROW(E582)-ROW(E$3),入力!$BB$3:$BB$1048576,0),MATCH(E$3,入力!$BV$2:$CN$2,0)),"")</f>
        <v/>
      </c>
      <c r="F582" s="74" t="str">
        <f>IFERROR(INDEX(入力!$BV$3:$CN$1048576,MATCH(ROW(F582)-ROW(F$3),入力!$BB$3:$BB$1048576,0),MATCH(F$3,入力!$BV$2:$CN$2,0)),"")</f>
        <v/>
      </c>
      <c r="G582" s="74" t="str">
        <f>IFERROR(INDEX(入力!$BV$3:$CN$1048576,MATCH(ROW(G582)-ROW(G$3),入力!$BB$3:$BB$1048576,0),MATCH(G$3,入力!$BV$2:$CN$2,0)),"")</f>
        <v/>
      </c>
      <c r="H582" s="75" t="str">
        <f>IFERROR(INDEX(入力!$BV$3:$CN$1048576,MATCH(ROW(H582)-ROW(H$3),入力!$BB$3:$BB$1048576,0),MATCH(H$3,入力!$BV$2:$CN$2,0)),"")</f>
        <v/>
      </c>
      <c r="I582" s="76" t="str">
        <f>IFERROR(INDEX(入力!$BV$3:$CN$1048576,MATCH(ROW(I582)-ROW(I$3),入力!$BB$3:$BB$1048576,0),MATCH(I$3,入力!$BV$2:$CN$2,0)),"")</f>
        <v/>
      </c>
      <c r="J582" s="75" t="str">
        <f>IFERROR(INDEX(入力!$BV$3:$CN$1048576,MATCH(ROW(J582)-ROW(J$3),入力!$BB$3:$BB$1048576,0),MATCH(J$3,入力!$BV$2:$CN$2,0)),"")</f>
        <v/>
      </c>
      <c r="K582" s="75" t="str">
        <f>IFERROR(INDEX(入力!$BV$3:$CN$1048576,MATCH(ROW(K582)-ROW(K$3),入力!$BB$3:$BB$1048576,0),MATCH(K$3,入力!$BV$2:$CN$2,0)),"")</f>
        <v/>
      </c>
      <c r="L582" s="75" t="str">
        <f>IFERROR(INDEX(入力!$BV$3:$CN$1048576,MATCH(ROW(L582)-ROW(L$3),入力!$BB$3:$BB$1048576,0),MATCH(L$3,入力!$BV$2:$CN$2,0)),"")</f>
        <v/>
      </c>
      <c r="M582" s="117" t="str">
        <f>IFERROR(IF(履歴検索!$A582="","",INDEX(入力!$BV$3:$CN$1048576,MATCH(ROW(M582)-ROW(M$3),入力!$BB$3:$BB$1048576,0),MATCH(M$3,入力!$BV$2:$CN$2,0))),"")</f>
        <v/>
      </c>
      <c r="N582" s="75" t="str">
        <f>IFERROR(INDEX(入力!$BV$3:$CN$1048576,MATCH(ROW(N582)-ROW(N$3),入力!$BB$3:$BB$1048576,0),MATCH(N$3,入力!$BV$2:$CN$2,0)),"")</f>
        <v/>
      </c>
      <c r="O582" s="294" t="str">
        <f>IFERROR(INDEX(入力!$CJ$3:$CN$1048576,MATCH(ROW(O582)-ROW(O$3),入力!$BB$3:$BB$1048576,0),MATCH(O$3,入力!$CJ$2:$CN$2,0)),"")</f>
        <v/>
      </c>
      <c r="P582" s="294" t="str">
        <f>IFERROR(INDEX(入力!$CJ$3:$CN$1048576,MATCH(ROW(P582)-ROW(P$3),入力!$BB$3:$BB$1048576,0),MATCH(P$3,入力!$CJ$2:$CN$2,0)),"")</f>
        <v/>
      </c>
      <c r="Q582" s="294" t="str">
        <f>IFERROR(INDEX(入力!$BV$3:$CN$1048576,MATCH(ROW(Q582)-ROW(Q$3),入力!$BB$3:$BB$1048576,0),MATCH(Q$3,入力!$BV$2:$CN$2,0)),"")</f>
        <v/>
      </c>
      <c r="R582" s="77" t="str">
        <f>IFERROR(INDEX(入力!$BV$3:$CN$1048576,MATCH(ROW(R582)-ROW(R$3),入力!$BB$3:$BB$1048576,0),MATCH(R$3,入力!$BV$2:$CN$2,0)),"")</f>
        <v/>
      </c>
      <c r="S582" s="77" t="str">
        <f>IFERROR(INDEX(入力!$BV$3:$CN$1048576,MATCH(ROW(S582)-ROW(S$3),入力!$BB$3:$BB$1048576,0),MATCH(S$3,入力!$BV$2:$CN$2,0)),"")</f>
        <v/>
      </c>
      <c r="U582" s="28" t="str">
        <f>IF(Z582="","",COUNT($Z$4:Z582))</f>
        <v/>
      </c>
      <c r="V582" s="73" t="str">
        <f t="shared" si="9"/>
        <v/>
      </c>
      <c r="W582" s="113" t="str">
        <f>IF(OR($B582="",$B582=$B583),"",SUMIF($B$4:$B582,$B582,Q$4:Q582))</f>
        <v/>
      </c>
      <c r="X582" s="113" t="str">
        <f>IF(OR($B582="",$B582=$B583),"",SUMIF($B$4:$B582,$B582,K$4:K582)-Y582)</f>
        <v/>
      </c>
      <c r="Y582" s="113" t="str">
        <f>IF(OR($B582="",$B582=$B583),"",SUMIFS(K$4:K582,B$4:B582,$B582,F$4:F582,$Y$3))</f>
        <v/>
      </c>
      <c r="Z582" s="113" t="str">
        <f>IF(OR($B582="",$B582=$B583),"",SUMIF($B$4:$B582,$B582,S$4:S582))</f>
        <v/>
      </c>
    </row>
    <row r="583" spans="1:26" ht="25.05" customHeight="1" x14ac:dyDescent="0.2">
      <c r="A583" s="133" t="str">
        <f>IF(OR(B583="",AND(B582=B583,D582=D583)),"",MAX($A$4:A582)+1)</f>
        <v/>
      </c>
      <c r="B583" s="73" t="str">
        <f>IFERROR(INDEX(入力!$BV$3:$CN$1048576,MATCH(ROW(B583)-ROW(B$3),入力!$BB$3:$BB$1048576,0),MATCH(B$3,入力!$BV$2:$CN$2,0)),"")</f>
        <v/>
      </c>
      <c r="C583" s="74" t="str">
        <f>IFERROR(INDEX(入力!$BV$3:$CN$1048576,MATCH(ROW(C583)-ROW(C$3),入力!$BB$3:$BB$1048576,0),MATCH(C$3,入力!$BV$2:$CN$2,0)),"")</f>
        <v/>
      </c>
      <c r="D583" s="75" t="str">
        <f>IFERROR(INDEX(入力!$BO$3:$BO$1048576,MATCH(ROW(D583)-ROW(D$3),入力!$BB$3:$BB$1048576,0),0),"")</f>
        <v/>
      </c>
      <c r="E583" s="74" t="str">
        <f>IFERROR(INDEX(入力!$BV$3:$CN$1048576,MATCH(ROW(E583)-ROW(E$3),入力!$BB$3:$BB$1048576,0),MATCH(E$3,入力!$BV$2:$CN$2,0)),"")</f>
        <v/>
      </c>
      <c r="F583" s="74" t="str">
        <f>IFERROR(INDEX(入力!$BV$3:$CN$1048576,MATCH(ROW(F583)-ROW(F$3),入力!$BB$3:$BB$1048576,0),MATCH(F$3,入力!$BV$2:$CN$2,0)),"")</f>
        <v/>
      </c>
      <c r="G583" s="74" t="str">
        <f>IFERROR(INDEX(入力!$BV$3:$CN$1048576,MATCH(ROW(G583)-ROW(G$3),入力!$BB$3:$BB$1048576,0),MATCH(G$3,入力!$BV$2:$CN$2,0)),"")</f>
        <v/>
      </c>
      <c r="H583" s="75" t="str">
        <f>IFERROR(INDEX(入力!$BV$3:$CN$1048576,MATCH(ROW(H583)-ROW(H$3),入力!$BB$3:$BB$1048576,0),MATCH(H$3,入力!$BV$2:$CN$2,0)),"")</f>
        <v/>
      </c>
      <c r="I583" s="76" t="str">
        <f>IFERROR(INDEX(入力!$BV$3:$CN$1048576,MATCH(ROW(I583)-ROW(I$3),入力!$BB$3:$BB$1048576,0),MATCH(I$3,入力!$BV$2:$CN$2,0)),"")</f>
        <v/>
      </c>
      <c r="J583" s="75" t="str">
        <f>IFERROR(INDEX(入力!$BV$3:$CN$1048576,MATCH(ROW(J583)-ROW(J$3),入力!$BB$3:$BB$1048576,0),MATCH(J$3,入力!$BV$2:$CN$2,0)),"")</f>
        <v/>
      </c>
      <c r="K583" s="75" t="str">
        <f>IFERROR(INDEX(入力!$BV$3:$CN$1048576,MATCH(ROW(K583)-ROW(K$3),入力!$BB$3:$BB$1048576,0),MATCH(K$3,入力!$BV$2:$CN$2,0)),"")</f>
        <v/>
      </c>
      <c r="L583" s="75" t="str">
        <f>IFERROR(INDEX(入力!$BV$3:$CN$1048576,MATCH(ROW(L583)-ROW(L$3),入力!$BB$3:$BB$1048576,0),MATCH(L$3,入力!$BV$2:$CN$2,0)),"")</f>
        <v/>
      </c>
      <c r="M583" s="117" t="str">
        <f>IFERROR(IF(履歴検索!$A583="","",INDEX(入力!$BV$3:$CN$1048576,MATCH(ROW(M583)-ROW(M$3),入力!$BB$3:$BB$1048576,0),MATCH(M$3,入力!$BV$2:$CN$2,0))),"")</f>
        <v/>
      </c>
      <c r="N583" s="75" t="str">
        <f>IFERROR(INDEX(入力!$BV$3:$CN$1048576,MATCH(ROW(N583)-ROW(N$3),入力!$BB$3:$BB$1048576,0),MATCH(N$3,入力!$BV$2:$CN$2,0)),"")</f>
        <v/>
      </c>
      <c r="O583" s="294" t="str">
        <f>IFERROR(INDEX(入力!$CJ$3:$CN$1048576,MATCH(ROW(O583)-ROW(O$3),入力!$BB$3:$BB$1048576,0),MATCH(O$3,入力!$CJ$2:$CN$2,0)),"")</f>
        <v/>
      </c>
      <c r="P583" s="294" t="str">
        <f>IFERROR(INDEX(入力!$CJ$3:$CN$1048576,MATCH(ROW(P583)-ROW(P$3),入力!$BB$3:$BB$1048576,0),MATCH(P$3,入力!$CJ$2:$CN$2,0)),"")</f>
        <v/>
      </c>
      <c r="Q583" s="294" t="str">
        <f>IFERROR(INDEX(入力!$BV$3:$CN$1048576,MATCH(ROW(Q583)-ROW(Q$3),入力!$BB$3:$BB$1048576,0),MATCH(Q$3,入力!$BV$2:$CN$2,0)),"")</f>
        <v/>
      </c>
      <c r="R583" s="77" t="str">
        <f>IFERROR(INDEX(入力!$BV$3:$CN$1048576,MATCH(ROW(R583)-ROW(R$3),入力!$BB$3:$BB$1048576,0),MATCH(R$3,入力!$BV$2:$CN$2,0)),"")</f>
        <v/>
      </c>
      <c r="S583" s="77" t="str">
        <f>IFERROR(INDEX(入力!$BV$3:$CN$1048576,MATCH(ROW(S583)-ROW(S$3),入力!$BB$3:$BB$1048576,0),MATCH(S$3,入力!$BV$2:$CN$2,0)),"")</f>
        <v/>
      </c>
      <c r="U583" s="28" t="str">
        <f>IF(Z583="","",COUNT($Z$4:Z583))</f>
        <v/>
      </c>
      <c r="V583" s="73" t="str">
        <f t="shared" si="9"/>
        <v/>
      </c>
      <c r="W583" s="113" t="str">
        <f>IF(OR($B583="",$B583=$B584),"",SUMIF($B$4:$B583,$B583,Q$4:Q583))</f>
        <v/>
      </c>
      <c r="X583" s="113" t="str">
        <f>IF(OR($B583="",$B583=$B584),"",SUMIF($B$4:$B583,$B583,K$4:K583)-Y583)</f>
        <v/>
      </c>
      <c r="Y583" s="113" t="str">
        <f>IF(OR($B583="",$B583=$B584),"",SUMIFS(K$4:K583,B$4:B583,$B583,F$4:F583,$Y$3))</f>
        <v/>
      </c>
      <c r="Z583" s="113" t="str">
        <f>IF(OR($B583="",$B583=$B584),"",SUMIF($B$4:$B583,$B583,S$4:S583))</f>
        <v/>
      </c>
    </row>
    <row r="584" spans="1:26" ht="25.05" customHeight="1" x14ac:dyDescent="0.2">
      <c r="A584" s="133" t="str">
        <f>IF(OR(B584="",AND(B583=B584,D583=D584)),"",MAX($A$4:A583)+1)</f>
        <v/>
      </c>
      <c r="B584" s="73" t="str">
        <f>IFERROR(INDEX(入力!$BV$3:$CN$1048576,MATCH(ROW(B584)-ROW(B$3),入力!$BB$3:$BB$1048576,0),MATCH(B$3,入力!$BV$2:$CN$2,0)),"")</f>
        <v/>
      </c>
      <c r="C584" s="74" t="str">
        <f>IFERROR(INDEX(入力!$BV$3:$CN$1048576,MATCH(ROW(C584)-ROW(C$3),入力!$BB$3:$BB$1048576,0),MATCH(C$3,入力!$BV$2:$CN$2,0)),"")</f>
        <v/>
      </c>
      <c r="D584" s="75" t="str">
        <f>IFERROR(INDEX(入力!$BO$3:$BO$1048576,MATCH(ROW(D584)-ROW(D$3),入力!$BB$3:$BB$1048576,0),0),"")</f>
        <v/>
      </c>
      <c r="E584" s="74" t="str">
        <f>IFERROR(INDEX(入力!$BV$3:$CN$1048576,MATCH(ROW(E584)-ROW(E$3),入力!$BB$3:$BB$1048576,0),MATCH(E$3,入力!$BV$2:$CN$2,0)),"")</f>
        <v/>
      </c>
      <c r="F584" s="74" t="str">
        <f>IFERROR(INDEX(入力!$BV$3:$CN$1048576,MATCH(ROW(F584)-ROW(F$3),入力!$BB$3:$BB$1048576,0),MATCH(F$3,入力!$BV$2:$CN$2,0)),"")</f>
        <v/>
      </c>
      <c r="G584" s="74" t="str">
        <f>IFERROR(INDEX(入力!$BV$3:$CN$1048576,MATCH(ROW(G584)-ROW(G$3),入力!$BB$3:$BB$1048576,0),MATCH(G$3,入力!$BV$2:$CN$2,0)),"")</f>
        <v/>
      </c>
      <c r="H584" s="75" t="str">
        <f>IFERROR(INDEX(入力!$BV$3:$CN$1048576,MATCH(ROW(H584)-ROW(H$3),入力!$BB$3:$BB$1048576,0),MATCH(H$3,入力!$BV$2:$CN$2,0)),"")</f>
        <v/>
      </c>
      <c r="I584" s="76" t="str">
        <f>IFERROR(INDEX(入力!$BV$3:$CN$1048576,MATCH(ROW(I584)-ROW(I$3),入力!$BB$3:$BB$1048576,0),MATCH(I$3,入力!$BV$2:$CN$2,0)),"")</f>
        <v/>
      </c>
      <c r="J584" s="75" t="str">
        <f>IFERROR(INDEX(入力!$BV$3:$CN$1048576,MATCH(ROW(J584)-ROW(J$3),入力!$BB$3:$BB$1048576,0),MATCH(J$3,入力!$BV$2:$CN$2,0)),"")</f>
        <v/>
      </c>
      <c r="K584" s="75" t="str">
        <f>IFERROR(INDEX(入力!$BV$3:$CN$1048576,MATCH(ROW(K584)-ROW(K$3),入力!$BB$3:$BB$1048576,0),MATCH(K$3,入力!$BV$2:$CN$2,0)),"")</f>
        <v/>
      </c>
      <c r="L584" s="75" t="str">
        <f>IFERROR(INDEX(入力!$BV$3:$CN$1048576,MATCH(ROW(L584)-ROW(L$3),入力!$BB$3:$BB$1048576,0),MATCH(L$3,入力!$BV$2:$CN$2,0)),"")</f>
        <v/>
      </c>
      <c r="M584" s="117" t="str">
        <f>IFERROR(IF(履歴検索!$A584="","",INDEX(入力!$BV$3:$CN$1048576,MATCH(ROW(M584)-ROW(M$3),入力!$BB$3:$BB$1048576,0),MATCH(M$3,入力!$BV$2:$CN$2,0))),"")</f>
        <v/>
      </c>
      <c r="N584" s="75" t="str">
        <f>IFERROR(INDEX(入力!$BV$3:$CN$1048576,MATCH(ROW(N584)-ROW(N$3),入力!$BB$3:$BB$1048576,0),MATCH(N$3,入力!$BV$2:$CN$2,0)),"")</f>
        <v/>
      </c>
      <c r="O584" s="294" t="str">
        <f>IFERROR(INDEX(入力!$CJ$3:$CN$1048576,MATCH(ROW(O584)-ROW(O$3),入力!$BB$3:$BB$1048576,0),MATCH(O$3,入力!$CJ$2:$CN$2,0)),"")</f>
        <v/>
      </c>
      <c r="P584" s="294" t="str">
        <f>IFERROR(INDEX(入力!$CJ$3:$CN$1048576,MATCH(ROW(P584)-ROW(P$3),入力!$BB$3:$BB$1048576,0),MATCH(P$3,入力!$CJ$2:$CN$2,0)),"")</f>
        <v/>
      </c>
      <c r="Q584" s="294" t="str">
        <f>IFERROR(INDEX(入力!$BV$3:$CN$1048576,MATCH(ROW(Q584)-ROW(Q$3),入力!$BB$3:$BB$1048576,0),MATCH(Q$3,入力!$BV$2:$CN$2,0)),"")</f>
        <v/>
      </c>
      <c r="R584" s="77" t="str">
        <f>IFERROR(INDEX(入力!$BV$3:$CN$1048576,MATCH(ROW(R584)-ROW(R$3),入力!$BB$3:$BB$1048576,0),MATCH(R$3,入力!$BV$2:$CN$2,0)),"")</f>
        <v/>
      </c>
      <c r="S584" s="77" t="str">
        <f>IFERROR(INDEX(入力!$BV$3:$CN$1048576,MATCH(ROW(S584)-ROW(S$3),入力!$BB$3:$BB$1048576,0),MATCH(S$3,入力!$BV$2:$CN$2,0)),"")</f>
        <v/>
      </c>
      <c r="U584" s="28" t="str">
        <f>IF(Z584="","",COUNT($Z$4:Z584))</f>
        <v/>
      </c>
      <c r="V584" s="73" t="str">
        <f t="shared" si="9"/>
        <v/>
      </c>
      <c r="W584" s="113" t="str">
        <f>IF(OR($B584="",$B584=$B585),"",SUMIF($B$4:$B584,$B584,Q$4:Q584))</f>
        <v/>
      </c>
      <c r="X584" s="113" t="str">
        <f>IF(OR($B584="",$B584=$B585),"",SUMIF($B$4:$B584,$B584,K$4:K584)-Y584)</f>
        <v/>
      </c>
      <c r="Y584" s="113" t="str">
        <f>IF(OR($B584="",$B584=$B585),"",SUMIFS(K$4:K584,B$4:B584,$B584,F$4:F584,$Y$3))</f>
        <v/>
      </c>
      <c r="Z584" s="113" t="str">
        <f>IF(OR($B584="",$B584=$B585),"",SUMIF($B$4:$B584,$B584,S$4:S584))</f>
        <v/>
      </c>
    </row>
    <row r="585" spans="1:26" ht="25.05" customHeight="1" x14ac:dyDescent="0.2">
      <c r="A585" s="133" t="str">
        <f>IF(OR(B585="",AND(B584=B585,D584=D585)),"",MAX($A$4:A584)+1)</f>
        <v/>
      </c>
      <c r="B585" s="73" t="str">
        <f>IFERROR(INDEX(入力!$BV$3:$CN$1048576,MATCH(ROW(B585)-ROW(B$3),入力!$BB$3:$BB$1048576,0),MATCH(B$3,入力!$BV$2:$CN$2,0)),"")</f>
        <v/>
      </c>
      <c r="C585" s="74" t="str">
        <f>IFERROR(INDEX(入力!$BV$3:$CN$1048576,MATCH(ROW(C585)-ROW(C$3),入力!$BB$3:$BB$1048576,0),MATCH(C$3,入力!$BV$2:$CN$2,0)),"")</f>
        <v/>
      </c>
      <c r="D585" s="75" t="str">
        <f>IFERROR(INDEX(入力!$BO$3:$BO$1048576,MATCH(ROW(D585)-ROW(D$3),入力!$BB$3:$BB$1048576,0),0),"")</f>
        <v/>
      </c>
      <c r="E585" s="74" t="str">
        <f>IFERROR(INDEX(入力!$BV$3:$CN$1048576,MATCH(ROW(E585)-ROW(E$3),入力!$BB$3:$BB$1048576,0),MATCH(E$3,入力!$BV$2:$CN$2,0)),"")</f>
        <v/>
      </c>
      <c r="F585" s="74" t="str">
        <f>IFERROR(INDEX(入力!$BV$3:$CN$1048576,MATCH(ROW(F585)-ROW(F$3),入力!$BB$3:$BB$1048576,0),MATCH(F$3,入力!$BV$2:$CN$2,0)),"")</f>
        <v/>
      </c>
      <c r="G585" s="74" t="str">
        <f>IFERROR(INDEX(入力!$BV$3:$CN$1048576,MATCH(ROW(G585)-ROW(G$3),入力!$BB$3:$BB$1048576,0),MATCH(G$3,入力!$BV$2:$CN$2,0)),"")</f>
        <v/>
      </c>
      <c r="H585" s="75" t="str">
        <f>IFERROR(INDEX(入力!$BV$3:$CN$1048576,MATCH(ROW(H585)-ROW(H$3),入力!$BB$3:$BB$1048576,0),MATCH(H$3,入力!$BV$2:$CN$2,0)),"")</f>
        <v/>
      </c>
      <c r="I585" s="76" t="str">
        <f>IFERROR(INDEX(入力!$BV$3:$CN$1048576,MATCH(ROW(I585)-ROW(I$3),入力!$BB$3:$BB$1048576,0),MATCH(I$3,入力!$BV$2:$CN$2,0)),"")</f>
        <v/>
      </c>
      <c r="J585" s="75" t="str">
        <f>IFERROR(INDEX(入力!$BV$3:$CN$1048576,MATCH(ROW(J585)-ROW(J$3),入力!$BB$3:$BB$1048576,0),MATCH(J$3,入力!$BV$2:$CN$2,0)),"")</f>
        <v/>
      </c>
      <c r="K585" s="75" t="str">
        <f>IFERROR(INDEX(入力!$BV$3:$CN$1048576,MATCH(ROW(K585)-ROW(K$3),入力!$BB$3:$BB$1048576,0),MATCH(K$3,入力!$BV$2:$CN$2,0)),"")</f>
        <v/>
      </c>
      <c r="L585" s="75" t="str">
        <f>IFERROR(INDEX(入力!$BV$3:$CN$1048576,MATCH(ROW(L585)-ROW(L$3),入力!$BB$3:$BB$1048576,0),MATCH(L$3,入力!$BV$2:$CN$2,0)),"")</f>
        <v/>
      </c>
      <c r="M585" s="117" t="str">
        <f>IFERROR(IF(履歴検索!$A585="","",INDEX(入力!$BV$3:$CN$1048576,MATCH(ROW(M585)-ROW(M$3),入力!$BB$3:$BB$1048576,0),MATCH(M$3,入力!$BV$2:$CN$2,0))),"")</f>
        <v/>
      </c>
      <c r="N585" s="75" t="str">
        <f>IFERROR(INDEX(入力!$BV$3:$CN$1048576,MATCH(ROW(N585)-ROW(N$3),入力!$BB$3:$BB$1048576,0),MATCH(N$3,入力!$BV$2:$CN$2,0)),"")</f>
        <v/>
      </c>
      <c r="O585" s="294" t="str">
        <f>IFERROR(INDEX(入力!$CJ$3:$CN$1048576,MATCH(ROW(O585)-ROW(O$3),入力!$BB$3:$BB$1048576,0),MATCH(O$3,入力!$CJ$2:$CN$2,0)),"")</f>
        <v/>
      </c>
      <c r="P585" s="294" t="str">
        <f>IFERROR(INDEX(入力!$CJ$3:$CN$1048576,MATCH(ROW(P585)-ROW(P$3),入力!$BB$3:$BB$1048576,0),MATCH(P$3,入力!$CJ$2:$CN$2,0)),"")</f>
        <v/>
      </c>
      <c r="Q585" s="294" t="str">
        <f>IFERROR(INDEX(入力!$BV$3:$CN$1048576,MATCH(ROW(Q585)-ROW(Q$3),入力!$BB$3:$BB$1048576,0),MATCH(Q$3,入力!$BV$2:$CN$2,0)),"")</f>
        <v/>
      </c>
      <c r="R585" s="77" t="str">
        <f>IFERROR(INDEX(入力!$BV$3:$CN$1048576,MATCH(ROW(R585)-ROW(R$3),入力!$BB$3:$BB$1048576,0),MATCH(R$3,入力!$BV$2:$CN$2,0)),"")</f>
        <v/>
      </c>
      <c r="S585" s="77" t="str">
        <f>IFERROR(INDEX(入力!$BV$3:$CN$1048576,MATCH(ROW(S585)-ROW(S$3),入力!$BB$3:$BB$1048576,0),MATCH(S$3,入力!$BV$2:$CN$2,0)),"")</f>
        <v/>
      </c>
      <c r="U585" s="28" t="str">
        <f>IF(Z585="","",COUNT($Z$4:Z585))</f>
        <v/>
      </c>
      <c r="V585" s="73" t="str">
        <f t="shared" si="9"/>
        <v/>
      </c>
      <c r="W585" s="113" t="str">
        <f>IF(OR($B585="",$B585=$B586),"",SUMIF($B$4:$B585,$B585,Q$4:Q585))</f>
        <v/>
      </c>
      <c r="X585" s="113" t="str">
        <f>IF(OR($B585="",$B585=$B586),"",SUMIF($B$4:$B585,$B585,K$4:K585)-Y585)</f>
        <v/>
      </c>
      <c r="Y585" s="113" t="str">
        <f>IF(OR($B585="",$B585=$B586),"",SUMIFS(K$4:K585,B$4:B585,$B585,F$4:F585,$Y$3))</f>
        <v/>
      </c>
      <c r="Z585" s="113" t="str">
        <f>IF(OR($B585="",$B585=$B586),"",SUMIF($B$4:$B585,$B585,S$4:S585))</f>
        <v/>
      </c>
    </row>
    <row r="586" spans="1:26" ht="25.05" customHeight="1" x14ac:dyDescent="0.2">
      <c r="A586" s="133" t="str">
        <f>IF(OR(B586="",AND(B585=B586,D585=D586)),"",MAX($A$4:A585)+1)</f>
        <v/>
      </c>
      <c r="B586" s="73" t="str">
        <f>IFERROR(INDEX(入力!$BV$3:$CN$1048576,MATCH(ROW(B586)-ROW(B$3),入力!$BB$3:$BB$1048576,0),MATCH(B$3,入力!$BV$2:$CN$2,0)),"")</f>
        <v/>
      </c>
      <c r="C586" s="74" t="str">
        <f>IFERROR(INDEX(入力!$BV$3:$CN$1048576,MATCH(ROW(C586)-ROW(C$3),入力!$BB$3:$BB$1048576,0),MATCH(C$3,入力!$BV$2:$CN$2,0)),"")</f>
        <v/>
      </c>
      <c r="D586" s="75" t="str">
        <f>IFERROR(INDEX(入力!$BO$3:$BO$1048576,MATCH(ROW(D586)-ROW(D$3),入力!$BB$3:$BB$1048576,0),0),"")</f>
        <v/>
      </c>
      <c r="E586" s="74" t="str">
        <f>IFERROR(INDEX(入力!$BV$3:$CN$1048576,MATCH(ROW(E586)-ROW(E$3),入力!$BB$3:$BB$1048576,0),MATCH(E$3,入力!$BV$2:$CN$2,0)),"")</f>
        <v/>
      </c>
      <c r="F586" s="74" t="str">
        <f>IFERROR(INDEX(入力!$BV$3:$CN$1048576,MATCH(ROW(F586)-ROW(F$3),入力!$BB$3:$BB$1048576,0),MATCH(F$3,入力!$BV$2:$CN$2,0)),"")</f>
        <v/>
      </c>
      <c r="G586" s="74" t="str">
        <f>IFERROR(INDEX(入力!$BV$3:$CN$1048576,MATCH(ROW(G586)-ROW(G$3),入力!$BB$3:$BB$1048576,0),MATCH(G$3,入力!$BV$2:$CN$2,0)),"")</f>
        <v/>
      </c>
      <c r="H586" s="75" t="str">
        <f>IFERROR(INDEX(入力!$BV$3:$CN$1048576,MATCH(ROW(H586)-ROW(H$3),入力!$BB$3:$BB$1048576,0),MATCH(H$3,入力!$BV$2:$CN$2,0)),"")</f>
        <v/>
      </c>
      <c r="I586" s="76" t="str">
        <f>IFERROR(INDEX(入力!$BV$3:$CN$1048576,MATCH(ROW(I586)-ROW(I$3),入力!$BB$3:$BB$1048576,0),MATCH(I$3,入力!$BV$2:$CN$2,0)),"")</f>
        <v/>
      </c>
      <c r="J586" s="75" t="str">
        <f>IFERROR(INDEX(入力!$BV$3:$CN$1048576,MATCH(ROW(J586)-ROW(J$3),入力!$BB$3:$BB$1048576,0),MATCH(J$3,入力!$BV$2:$CN$2,0)),"")</f>
        <v/>
      </c>
      <c r="K586" s="75" t="str">
        <f>IFERROR(INDEX(入力!$BV$3:$CN$1048576,MATCH(ROW(K586)-ROW(K$3),入力!$BB$3:$BB$1048576,0),MATCH(K$3,入力!$BV$2:$CN$2,0)),"")</f>
        <v/>
      </c>
      <c r="L586" s="75" t="str">
        <f>IFERROR(INDEX(入力!$BV$3:$CN$1048576,MATCH(ROW(L586)-ROW(L$3),入力!$BB$3:$BB$1048576,0),MATCH(L$3,入力!$BV$2:$CN$2,0)),"")</f>
        <v/>
      </c>
      <c r="M586" s="117" t="str">
        <f>IFERROR(IF(履歴検索!$A586="","",INDEX(入力!$BV$3:$CN$1048576,MATCH(ROW(M586)-ROW(M$3),入力!$BB$3:$BB$1048576,0),MATCH(M$3,入力!$BV$2:$CN$2,0))),"")</f>
        <v/>
      </c>
      <c r="N586" s="75" t="str">
        <f>IFERROR(INDEX(入力!$BV$3:$CN$1048576,MATCH(ROW(N586)-ROW(N$3),入力!$BB$3:$BB$1048576,0),MATCH(N$3,入力!$BV$2:$CN$2,0)),"")</f>
        <v/>
      </c>
      <c r="O586" s="294" t="str">
        <f>IFERROR(INDEX(入力!$CJ$3:$CN$1048576,MATCH(ROW(O586)-ROW(O$3),入力!$BB$3:$BB$1048576,0),MATCH(O$3,入力!$CJ$2:$CN$2,0)),"")</f>
        <v/>
      </c>
      <c r="P586" s="294" t="str">
        <f>IFERROR(INDEX(入力!$CJ$3:$CN$1048576,MATCH(ROW(P586)-ROW(P$3),入力!$BB$3:$BB$1048576,0),MATCH(P$3,入力!$CJ$2:$CN$2,0)),"")</f>
        <v/>
      </c>
      <c r="Q586" s="294" t="str">
        <f>IFERROR(INDEX(入力!$BV$3:$CN$1048576,MATCH(ROW(Q586)-ROW(Q$3),入力!$BB$3:$BB$1048576,0),MATCH(Q$3,入力!$BV$2:$CN$2,0)),"")</f>
        <v/>
      </c>
      <c r="R586" s="77" t="str">
        <f>IFERROR(INDEX(入力!$BV$3:$CN$1048576,MATCH(ROW(R586)-ROW(R$3),入力!$BB$3:$BB$1048576,0),MATCH(R$3,入力!$BV$2:$CN$2,0)),"")</f>
        <v/>
      </c>
      <c r="S586" s="77" t="str">
        <f>IFERROR(INDEX(入力!$BV$3:$CN$1048576,MATCH(ROW(S586)-ROW(S$3),入力!$BB$3:$BB$1048576,0),MATCH(S$3,入力!$BV$2:$CN$2,0)),"")</f>
        <v/>
      </c>
      <c r="U586" s="28" t="str">
        <f>IF(Z586="","",COUNT($Z$4:Z586))</f>
        <v/>
      </c>
      <c r="V586" s="73" t="str">
        <f t="shared" si="9"/>
        <v/>
      </c>
      <c r="W586" s="113" t="str">
        <f>IF(OR($B586="",$B586=$B587),"",SUMIF($B$4:$B586,$B586,Q$4:Q586))</f>
        <v/>
      </c>
      <c r="X586" s="113" t="str">
        <f>IF(OR($B586="",$B586=$B587),"",SUMIF($B$4:$B586,$B586,K$4:K586)-Y586)</f>
        <v/>
      </c>
      <c r="Y586" s="113" t="str">
        <f>IF(OR($B586="",$B586=$B587),"",SUMIFS(K$4:K586,B$4:B586,$B586,F$4:F586,$Y$3))</f>
        <v/>
      </c>
      <c r="Z586" s="113" t="str">
        <f>IF(OR($B586="",$B586=$B587),"",SUMIF($B$4:$B586,$B586,S$4:S586))</f>
        <v/>
      </c>
    </row>
    <row r="587" spans="1:26" ht="25.05" customHeight="1" x14ac:dyDescent="0.2">
      <c r="A587" s="133" t="str">
        <f>IF(OR(B587="",AND(B586=B587,D586=D587)),"",MAX($A$4:A586)+1)</f>
        <v/>
      </c>
      <c r="B587" s="73" t="str">
        <f>IFERROR(INDEX(入力!$BV$3:$CN$1048576,MATCH(ROW(B587)-ROW(B$3),入力!$BB$3:$BB$1048576,0),MATCH(B$3,入力!$BV$2:$CN$2,0)),"")</f>
        <v/>
      </c>
      <c r="C587" s="74" t="str">
        <f>IFERROR(INDEX(入力!$BV$3:$CN$1048576,MATCH(ROW(C587)-ROW(C$3),入力!$BB$3:$BB$1048576,0),MATCH(C$3,入力!$BV$2:$CN$2,0)),"")</f>
        <v/>
      </c>
      <c r="D587" s="75" t="str">
        <f>IFERROR(INDEX(入力!$BO$3:$BO$1048576,MATCH(ROW(D587)-ROW(D$3),入力!$BB$3:$BB$1048576,0),0),"")</f>
        <v/>
      </c>
      <c r="E587" s="74" t="str">
        <f>IFERROR(INDEX(入力!$BV$3:$CN$1048576,MATCH(ROW(E587)-ROW(E$3),入力!$BB$3:$BB$1048576,0),MATCH(E$3,入力!$BV$2:$CN$2,0)),"")</f>
        <v/>
      </c>
      <c r="F587" s="74" t="str">
        <f>IFERROR(INDEX(入力!$BV$3:$CN$1048576,MATCH(ROW(F587)-ROW(F$3),入力!$BB$3:$BB$1048576,0),MATCH(F$3,入力!$BV$2:$CN$2,0)),"")</f>
        <v/>
      </c>
      <c r="G587" s="74" t="str">
        <f>IFERROR(INDEX(入力!$BV$3:$CN$1048576,MATCH(ROW(G587)-ROW(G$3),入力!$BB$3:$BB$1048576,0),MATCH(G$3,入力!$BV$2:$CN$2,0)),"")</f>
        <v/>
      </c>
      <c r="H587" s="75" t="str">
        <f>IFERROR(INDEX(入力!$BV$3:$CN$1048576,MATCH(ROW(H587)-ROW(H$3),入力!$BB$3:$BB$1048576,0),MATCH(H$3,入力!$BV$2:$CN$2,0)),"")</f>
        <v/>
      </c>
      <c r="I587" s="76" t="str">
        <f>IFERROR(INDEX(入力!$BV$3:$CN$1048576,MATCH(ROW(I587)-ROW(I$3),入力!$BB$3:$BB$1048576,0),MATCH(I$3,入力!$BV$2:$CN$2,0)),"")</f>
        <v/>
      </c>
      <c r="J587" s="75" t="str">
        <f>IFERROR(INDEX(入力!$BV$3:$CN$1048576,MATCH(ROW(J587)-ROW(J$3),入力!$BB$3:$BB$1048576,0),MATCH(J$3,入力!$BV$2:$CN$2,0)),"")</f>
        <v/>
      </c>
      <c r="K587" s="75" t="str">
        <f>IFERROR(INDEX(入力!$BV$3:$CN$1048576,MATCH(ROW(K587)-ROW(K$3),入力!$BB$3:$BB$1048576,0),MATCH(K$3,入力!$BV$2:$CN$2,0)),"")</f>
        <v/>
      </c>
      <c r="L587" s="75" t="str">
        <f>IFERROR(INDEX(入力!$BV$3:$CN$1048576,MATCH(ROW(L587)-ROW(L$3),入力!$BB$3:$BB$1048576,0),MATCH(L$3,入力!$BV$2:$CN$2,0)),"")</f>
        <v/>
      </c>
      <c r="M587" s="117" t="str">
        <f>IFERROR(IF(履歴検索!$A587="","",INDEX(入力!$BV$3:$CN$1048576,MATCH(ROW(M587)-ROW(M$3),入力!$BB$3:$BB$1048576,0),MATCH(M$3,入力!$BV$2:$CN$2,0))),"")</f>
        <v/>
      </c>
      <c r="N587" s="75" t="str">
        <f>IFERROR(INDEX(入力!$BV$3:$CN$1048576,MATCH(ROW(N587)-ROW(N$3),入力!$BB$3:$BB$1048576,0),MATCH(N$3,入力!$BV$2:$CN$2,0)),"")</f>
        <v/>
      </c>
      <c r="O587" s="294" t="str">
        <f>IFERROR(INDEX(入力!$CJ$3:$CN$1048576,MATCH(ROW(O587)-ROW(O$3),入力!$BB$3:$BB$1048576,0),MATCH(O$3,入力!$CJ$2:$CN$2,0)),"")</f>
        <v/>
      </c>
      <c r="P587" s="294" t="str">
        <f>IFERROR(INDEX(入力!$CJ$3:$CN$1048576,MATCH(ROW(P587)-ROW(P$3),入力!$BB$3:$BB$1048576,0),MATCH(P$3,入力!$CJ$2:$CN$2,0)),"")</f>
        <v/>
      </c>
      <c r="Q587" s="294" t="str">
        <f>IFERROR(INDEX(入力!$BV$3:$CN$1048576,MATCH(ROW(Q587)-ROW(Q$3),入力!$BB$3:$BB$1048576,0),MATCH(Q$3,入力!$BV$2:$CN$2,0)),"")</f>
        <v/>
      </c>
      <c r="R587" s="77" t="str">
        <f>IFERROR(INDEX(入力!$BV$3:$CN$1048576,MATCH(ROW(R587)-ROW(R$3),入力!$BB$3:$BB$1048576,0),MATCH(R$3,入力!$BV$2:$CN$2,0)),"")</f>
        <v/>
      </c>
      <c r="S587" s="77" t="str">
        <f>IFERROR(INDEX(入力!$BV$3:$CN$1048576,MATCH(ROW(S587)-ROW(S$3),入力!$BB$3:$BB$1048576,0),MATCH(S$3,入力!$BV$2:$CN$2,0)),"")</f>
        <v/>
      </c>
      <c r="U587" s="28" t="str">
        <f>IF(Z587="","",COUNT($Z$4:Z587))</f>
        <v/>
      </c>
      <c r="V587" s="73" t="str">
        <f t="shared" si="9"/>
        <v/>
      </c>
      <c r="W587" s="113" t="str">
        <f>IF(OR($B587="",$B587=$B588),"",SUMIF($B$4:$B587,$B587,Q$4:Q587))</f>
        <v/>
      </c>
      <c r="X587" s="113" t="str">
        <f>IF(OR($B587="",$B587=$B588),"",SUMIF($B$4:$B587,$B587,K$4:K587)-Y587)</f>
        <v/>
      </c>
      <c r="Y587" s="113" t="str">
        <f>IF(OR($B587="",$B587=$B588),"",SUMIFS(K$4:K587,B$4:B587,$B587,F$4:F587,$Y$3))</f>
        <v/>
      </c>
      <c r="Z587" s="113" t="str">
        <f>IF(OR($B587="",$B587=$B588),"",SUMIF($B$4:$B587,$B587,S$4:S587))</f>
        <v/>
      </c>
    </row>
    <row r="588" spans="1:26" ht="25.05" customHeight="1" x14ac:dyDescent="0.2">
      <c r="A588" s="133" t="str">
        <f>IF(OR(B588="",AND(B587=B588,D587=D588)),"",MAX($A$4:A587)+1)</f>
        <v/>
      </c>
      <c r="B588" s="73" t="str">
        <f>IFERROR(INDEX(入力!$BV$3:$CN$1048576,MATCH(ROW(B588)-ROW(B$3),入力!$BB$3:$BB$1048576,0),MATCH(B$3,入力!$BV$2:$CN$2,0)),"")</f>
        <v/>
      </c>
      <c r="C588" s="74" t="str">
        <f>IFERROR(INDEX(入力!$BV$3:$CN$1048576,MATCH(ROW(C588)-ROW(C$3),入力!$BB$3:$BB$1048576,0),MATCH(C$3,入力!$BV$2:$CN$2,0)),"")</f>
        <v/>
      </c>
      <c r="D588" s="75" t="str">
        <f>IFERROR(INDEX(入力!$BO$3:$BO$1048576,MATCH(ROW(D588)-ROW(D$3),入力!$BB$3:$BB$1048576,0),0),"")</f>
        <v/>
      </c>
      <c r="E588" s="74" t="str">
        <f>IFERROR(INDEX(入力!$BV$3:$CN$1048576,MATCH(ROW(E588)-ROW(E$3),入力!$BB$3:$BB$1048576,0),MATCH(E$3,入力!$BV$2:$CN$2,0)),"")</f>
        <v/>
      </c>
      <c r="F588" s="74" t="str">
        <f>IFERROR(INDEX(入力!$BV$3:$CN$1048576,MATCH(ROW(F588)-ROW(F$3),入力!$BB$3:$BB$1048576,0),MATCH(F$3,入力!$BV$2:$CN$2,0)),"")</f>
        <v/>
      </c>
      <c r="G588" s="74" t="str">
        <f>IFERROR(INDEX(入力!$BV$3:$CN$1048576,MATCH(ROW(G588)-ROW(G$3),入力!$BB$3:$BB$1048576,0),MATCH(G$3,入力!$BV$2:$CN$2,0)),"")</f>
        <v/>
      </c>
      <c r="H588" s="75" t="str">
        <f>IFERROR(INDEX(入力!$BV$3:$CN$1048576,MATCH(ROW(H588)-ROW(H$3),入力!$BB$3:$BB$1048576,0),MATCH(H$3,入力!$BV$2:$CN$2,0)),"")</f>
        <v/>
      </c>
      <c r="I588" s="76" t="str">
        <f>IFERROR(INDEX(入力!$BV$3:$CN$1048576,MATCH(ROW(I588)-ROW(I$3),入力!$BB$3:$BB$1048576,0),MATCH(I$3,入力!$BV$2:$CN$2,0)),"")</f>
        <v/>
      </c>
      <c r="J588" s="75" t="str">
        <f>IFERROR(INDEX(入力!$BV$3:$CN$1048576,MATCH(ROW(J588)-ROW(J$3),入力!$BB$3:$BB$1048576,0),MATCH(J$3,入力!$BV$2:$CN$2,0)),"")</f>
        <v/>
      </c>
      <c r="K588" s="75" t="str">
        <f>IFERROR(INDEX(入力!$BV$3:$CN$1048576,MATCH(ROW(K588)-ROW(K$3),入力!$BB$3:$BB$1048576,0),MATCH(K$3,入力!$BV$2:$CN$2,0)),"")</f>
        <v/>
      </c>
      <c r="L588" s="75" t="str">
        <f>IFERROR(INDEX(入力!$BV$3:$CN$1048576,MATCH(ROW(L588)-ROW(L$3),入力!$BB$3:$BB$1048576,0),MATCH(L$3,入力!$BV$2:$CN$2,0)),"")</f>
        <v/>
      </c>
      <c r="M588" s="117" t="str">
        <f>IFERROR(IF(履歴検索!$A588="","",INDEX(入力!$BV$3:$CN$1048576,MATCH(ROW(M588)-ROW(M$3),入力!$BB$3:$BB$1048576,0),MATCH(M$3,入力!$BV$2:$CN$2,0))),"")</f>
        <v/>
      </c>
      <c r="N588" s="75" t="str">
        <f>IFERROR(INDEX(入力!$BV$3:$CN$1048576,MATCH(ROW(N588)-ROW(N$3),入力!$BB$3:$BB$1048576,0),MATCH(N$3,入力!$BV$2:$CN$2,0)),"")</f>
        <v/>
      </c>
      <c r="O588" s="294" t="str">
        <f>IFERROR(INDEX(入力!$CJ$3:$CN$1048576,MATCH(ROW(O588)-ROW(O$3),入力!$BB$3:$BB$1048576,0),MATCH(O$3,入力!$CJ$2:$CN$2,0)),"")</f>
        <v/>
      </c>
      <c r="P588" s="294" t="str">
        <f>IFERROR(INDEX(入力!$CJ$3:$CN$1048576,MATCH(ROW(P588)-ROW(P$3),入力!$BB$3:$BB$1048576,0),MATCH(P$3,入力!$CJ$2:$CN$2,0)),"")</f>
        <v/>
      </c>
      <c r="Q588" s="294" t="str">
        <f>IFERROR(INDEX(入力!$BV$3:$CN$1048576,MATCH(ROW(Q588)-ROW(Q$3),入力!$BB$3:$BB$1048576,0),MATCH(Q$3,入力!$BV$2:$CN$2,0)),"")</f>
        <v/>
      </c>
      <c r="R588" s="77" t="str">
        <f>IFERROR(INDEX(入力!$BV$3:$CN$1048576,MATCH(ROW(R588)-ROW(R$3),入力!$BB$3:$BB$1048576,0),MATCH(R$3,入力!$BV$2:$CN$2,0)),"")</f>
        <v/>
      </c>
      <c r="S588" s="77" t="str">
        <f>IFERROR(INDEX(入力!$BV$3:$CN$1048576,MATCH(ROW(S588)-ROW(S$3),入力!$BB$3:$BB$1048576,0),MATCH(S$3,入力!$BV$2:$CN$2,0)),"")</f>
        <v/>
      </c>
      <c r="U588" s="28" t="str">
        <f>IF(Z588="","",COUNT($Z$4:Z588))</f>
        <v/>
      </c>
      <c r="V588" s="73" t="str">
        <f t="shared" si="9"/>
        <v/>
      </c>
      <c r="W588" s="113" t="str">
        <f>IF(OR($B588="",$B588=$B589),"",SUMIF($B$4:$B588,$B588,Q$4:Q588))</f>
        <v/>
      </c>
      <c r="X588" s="113" t="str">
        <f>IF(OR($B588="",$B588=$B589),"",SUMIF($B$4:$B588,$B588,K$4:K588)-Y588)</f>
        <v/>
      </c>
      <c r="Y588" s="113" t="str">
        <f>IF(OR($B588="",$B588=$B589),"",SUMIFS(K$4:K588,B$4:B588,$B588,F$4:F588,$Y$3))</f>
        <v/>
      </c>
      <c r="Z588" s="113" t="str">
        <f>IF(OR($B588="",$B588=$B589),"",SUMIF($B$4:$B588,$B588,S$4:S588))</f>
        <v/>
      </c>
    </row>
    <row r="589" spans="1:26" ht="25.05" customHeight="1" x14ac:dyDescent="0.2">
      <c r="A589" s="133" t="str">
        <f>IF(OR(B589="",AND(B588=B589,D588=D589)),"",MAX($A$4:A588)+1)</f>
        <v/>
      </c>
      <c r="B589" s="73" t="str">
        <f>IFERROR(INDEX(入力!$BV$3:$CN$1048576,MATCH(ROW(B589)-ROW(B$3),入力!$BB$3:$BB$1048576,0),MATCH(B$3,入力!$BV$2:$CN$2,0)),"")</f>
        <v/>
      </c>
      <c r="C589" s="74" t="str">
        <f>IFERROR(INDEX(入力!$BV$3:$CN$1048576,MATCH(ROW(C589)-ROW(C$3),入力!$BB$3:$BB$1048576,0),MATCH(C$3,入力!$BV$2:$CN$2,0)),"")</f>
        <v/>
      </c>
      <c r="D589" s="75" t="str">
        <f>IFERROR(INDEX(入力!$BO$3:$BO$1048576,MATCH(ROW(D589)-ROW(D$3),入力!$BB$3:$BB$1048576,0),0),"")</f>
        <v/>
      </c>
      <c r="E589" s="74" t="str">
        <f>IFERROR(INDEX(入力!$BV$3:$CN$1048576,MATCH(ROW(E589)-ROW(E$3),入力!$BB$3:$BB$1048576,0),MATCH(E$3,入力!$BV$2:$CN$2,0)),"")</f>
        <v/>
      </c>
      <c r="F589" s="74" t="str">
        <f>IFERROR(INDEX(入力!$BV$3:$CN$1048576,MATCH(ROW(F589)-ROW(F$3),入力!$BB$3:$BB$1048576,0),MATCH(F$3,入力!$BV$2:$CN$2,0)),"")</f>
        <v/>
      </c>
      <c r="G589" s="74" t="str">
        <f>IFERROR(INDEX(入力!$BV$3:$CN$1048576,MATCH(ROW(G589)-ROW(G$3),入力!$BB$3:$BB$1048576,0),MATCH(G$3,入力!$BV$2:$CN$2,0)),"")</f>
        <v/>
      </c>
      <c r="H589" s="75" t="str">
        <f>IFERROR(INDEX(入力!$BV$3:$CN$1048576,MATCH(ROW(H589)-ROW(H$3),入力!$BB$3:$BB$1048576,0),MATCH(H$3,入力!$BV$2:$CN$2,0)),"")</f>
        <v/>
      </c>
      <c r="I589" s="76" t="str">
        <f>IFERROR(INDEX(入力!$BV$3:$CN$1048576,MATCH(ROW(I589)-ROW(I$3),入力!$BB$3:$BB$1048576,0),MATCH(I$3,入力!$BV$2:$CN$2,0)),"")</f>
        <v/>
      </c>
      <c r="J589" s="75" t="str">
        <f>IFERROR(INDEX(入力!$BV$3:$CN$1048576,MATCH(ROW(J589)-ROW(J$3),入力!$BB$3:$BB$1048576,0),MATCH(J$3,入力!$BV$2:$CN$2,0)),"")</f>
        <v/>
      </c>
      <c r="K589" s="75" t="str">
        <f>IFERROR(INDEX(入力!$BV$3:$CN$1048576,MATCH(ROW(K589)-ROW(K$3),入力!$BB$3:$BB$1048576,0),MATCH(K$3,入力!$BV$2:$CN$2,0)),"")</f>
        <v/>
      </c>
      <c r="L589" s="75" t="str">
        <f>IFERROR(INDEX(入力!$BV$3:$CN$1048576,MATCH(ROW(L589)-ROW(L$3),入力!$BB$3:$BB$1048576,0),MATCH(L$3,入力!$BV$2:$CN$2,0)),"")</f>
        <v/>
      </c>
      <c r="M589" s="117" t="str">
        <f>IFERROR(IF(履歴検索!$A589="","",INDEX(入力!$BV$3:$CN$1048576,MATCH(ROW(M589)-ROW(M$3),入力!$BB$3:$BB$1048576,0),MATCH(M$3,入力!$BV$2:$CN$2,0))),"")</f>
        <v/>
      </c>
      <c r="N589" s="75" t="str">
        <f>IFERROR(INDEX(入力!$BV$3:$CN$1048576,MATCH(ROW(N589)-ROW(N$3),入力!$BB$3:$BB$1048576,0),MATCH(N$3,入力!$BV$2:$CN$2,0)),"")</f>
        <v/>
      </c>
      <c r="O589" s="294" t="str">
        <f>IFERROR(INDEX(入力!$CJ$3:$CN$1048576,MATCH(ROW(O589)-ROW(O$3),入力!$BB$3:$BB$1048576,0),MATCH(O$3,入力!$CJ$2:$CN$2,0)),"")</f>
        <v/>
      </c>
      <c r="P589" s="294" t="str">
        <f>IFERROR(INDEX(入力!$CJ$3:$CN$1048576,MATCH(ROW(P589)-ROW(P$3),入力!$BB$3:$BB$1048576,0),MATCH(P$3,入力!$CJ$2:$CN$2,0)),"")</f>
        <v/>
      </c>
      <c r="Q589" s="294" t="str">
        <f>IFERROR(INDEX(入力!$BV$3:$CN$1048576,MATCH(ROW(Q589)-ROW(Q$3),入力!$BB$3:$BB$1048576,0),MATCH(Q$3,入力!$BV$2:$CN$2,0)),"")</f>
        <v/>
      </c>
      <c r="R589" s="77" t="str">
        <f>IFERROR(INDEX(入力!$BV$3:$CN$1048576,MATCH(ROW(R589)-ROW(R$3),入力!$BB$3:$BB$1048576,0),MATCH(R$3,入力!$BV$2:$CN$2,0)),"")</f>
        <v/>
      </c>
      <c r="S589" s="77" t="str">
        <f>IFERROR(INDEX(入力!$BV$3:$CN$1048576,MATCH(ROW(S589)-ROW(S$3),入力!$BB$3:$BB$1048576,0),MATCH(S$3,入力!$BV$2:$CN$2,0)),"")</f>
        <v/>
      </c>
      <c r="U589" s="28" t="str">
        <f>IF(Z589="","",COUNT($Z$4:Z589))</f>
        <v/>
      </c>
      <c r="V589" s="73" t="str">
        <f t="shared" si="9"/>
        <v/>
      </c>
      <c r="W589" s="113" t="str">
        <f>IF(OR($B589="",$B589=$B590),"",SUMIF($B$4:$B589,$B589,Q$4:Q589))</f>
        <v/>
      </c>
      <c r="X589" s="113" t="str">
        <f>IF(OR($B589="",$B589=$B590),"",SUMIF($B$4:$B589,$B589,K$4:K589)-Y589)</f>
        <v/>
      </c>
      <c r="Y589" s="113" t="str">
        <f>IF(OR($B589="",$B589=$B590),"",SUMIFS(K$4:K589,B$4:B589,$B589,F$4:F589,$Y$3))</f>
        <v/>
      </c>
      <c r="Z589" s="113" t="str">
        <f>IF(OR($B589="",$B589=$B590),"",SUMIF($B$4:$B589,$B589,S$4:S589))</f>
        <v/>
      </c>
    </row>
    <row r="590" spans="1:26" ht="25.05" customHeight="1" x14ac:dyDescent="0.2">
      <c r="A590" s="133" t="str">
        <f>IF(OR(B590="",AND(B589=B590,D589=D590)),"",MAX($A$4:A589)+1)</f>
        <v/>
      </c>
      <c r="B590" s="73" t="str">
        <f>IFERROR(INDEX(入力!$BV$3:$CN$1048576,MATCH(ROW(B590)-ROW(B$3),入力!$BB$3:$BB$1048576,0),MATCH(B$3,入力!$BV$2:$CN$2,0)),"")</f>
        <v/>
      </c>
      <c r="C590" s="74" t="str">
        <f>IFERROR(INDEX(入力!$BV$3:$CN$1048576,MATCH(ROW(C590)-ROW(C$3),入力!$BB$3:$BB$1048576,0),MATCH(C$3,入力!$BV$2:$CN$2,0)),"")</f>
        <v/>
      </c>
      <c r="D590" s="75" t="str">
        <f>IFERROR(INDEX(入力!$BO$3:$BO$1048576,MATCH(ROW(D590)-ROW(D$3),入力!$BB$3:$BB$1048576,0),0),"")</f>
        <v/>
      </c>
      <c r="E590" s="74" t="str">
        <f>IFERROR(INDEX(入力!$BV$3:$CN$1048576,MATCH(ROW(E590)-ROW(E$3),入力!$BB$3:$BB$1048576,0),MATCH(E$3,入力!$BV$2:$CN$2,0)),"")</f>
        <v/>
      </c>
      <c r="F590" s="74" t="str">
        <f>IFERROR(INDEX(入力!$BV$3:$CN$1048576,MATCH(ROW(F590)-ROW(F$3),入力!$BB$3:$BB$1048576,0),MATCH(F$3,入力!$BV$2:$CN$2,0)),"")</f>
        <v/>
      </c>
      <c r="G590" s="74" t="str">
        <f>IFERROR(INDEX(入力!$BV$3:$CN$1048576,MATCH(ROW(G590)-ROW(G$3),入力!$BB$3:$BB$1048576,0),MATCH(G$3,入力!$BV$2:$CN$2,0)),"")</f>
        <v/>
      </c>
      <c r="H590" s="75" t="str">
        <f>IFERROR(INDEX(入力!$BV$3:$CN$1048576,MATCH(ROW(H590)-ROW(H$3),入力!$BB$3:$BB$1048576,0),MATCH(H$3,入力!$BV$2:$CN$2,0)),"")</f>
        <v/>
      </c>
      <c r="I590" s="76" t="str">
        <f>IFERROR(INDEX(入力!$BV$3:$CN$1048576,MATCH(ROW(I590)-ROW(I$3),入力!$BB$3:$BB$1048576,0),MATCH(I$3,入力!$BV$2:$CN$2,0)),"")</f>
        <v/>
      </c>
      <c r="J590" s="75" t="str">
        <f>IFERROR(INDEX(入力!$BV$3:$CN$1048576,MATCH(ROW(J590)-ROW(J$3),入力!$BB$3:$BB$1048576,0),MATCH(J$3,入力!$BV$2:$CN$2,0)),"")</f>
        <v/>
      </c>
      <c r="K590" s="75" t="str">
        <f>IFERROR(INDEX(入力!$BV$3:$CN$1048576,MATCH(ROW(K590)-ROW(K$3),入力!$BB$3:$BB$1048576,0),MATCH(K$3,入力!$BV$2:$CN$2,0)),"")</f>
        <v/>
      </c>
      <c r="L590" s="75" t="str">
        <f>IFERROR(INDEX(入力!$BV$3:$CN$1048576,MATCH(ROW(L590)-ROW(L$3),入力!$BB$3:$BB$1048576,0),MATCH(L$3,入力!$BV$2:$CN$2,0)),"")</f>
        <v/>
      </c>
      <c r="M590" s="117" t="str">
        <f>IFERROR(IF(履歴検索!$A590="","",INDEX(入力!$BV$3:$CN$1048576,MATCH(ROW(M590)-ROW(M$3),入力!$BB$3:$BB$1048576,0),MATCH(M$3,入力!$BV$2:$CN$2,0))),"")</f>
        <v/>
      </c>
      <c r="N590" s="75" t="str">
        <f>IFERROR(INDEX(入力!$BV$3:$CN$1048576,MATCH(ROW(N590)-ROW(N$3),入力!$BB$3:$BB$1048576,0),MATCH(N$3,入力!$BV$2:$CN$2,0)),"")</f>
        <v/>
      </c>
      <c r="O590" s="294" t="str">
        <f>IFERROR(INDEX(入力!$CJ$3:$CN$1048576,MATCH(ROW(O590)-ROW(O$3),入力!$BB$3:$BB$1048576,0),MATCH(O$3,入力!$CJ$2:$CN$2,0)),"")</f>
        <v/>
      </c>
      <c r="P590" s="294" t="str">
        <f>IFERROR(INDEX(入力!$CJ$3:$CN$1048576,MATCH(ROW(P590)-ROW(P$3),入力!$BB$3:$BB$1048576,0),MATCH(P$3,入力!$CJ$2:$CN$2,0)),"")</f>
        <v/>
      </c>
      <c r="Q590" s="294" t="str">
        <f>IFERROR(INDEX(入力!$BV$3:$CN$1048576,MATCH(ROW(Q590)-ROW(Q$3),入力!$BB$3:$BB$1048576,0),MATCH(Q$3,入力!$BV$2:$CN$2,0)),"")</f>
        <v/>
      </c>
      <c r="R590" s="77" t="str">
        <f>IFERROR(INDEX(入力!$BV$3:$CN$1048576,MATCH(ROW(R590)-ROW(R$3),入力!$BB$3:$BB$1048576,0),MATCH(R$3,入力!$BV$2:$CN$2,0)),"")</f>
        <v/>
      </c>
      <c r="S590" s="77" t="str">
        <f>IFERROR(INDEX(入力!$BV$3:$CN$1048576,MATCH(ROW(S590)-ROW(S$3),入力!$BB$3:$BB$1048576,0),MATCH(S$3,入力!$BV$2:$CN$2,0)),"")</f>
        <v/>
      </c>
      <c r="U590" s="28" t="str">
        <f>IF(Z590="","",COUNT($Z$4:Z590))</f>
        <v/>
      </c>
      <c r="V590" s="73" t="str">
        <f t="shared" si="9"/>
        <v/>
      </c>
      <c r="W590" s="113" t="str">
        <f>IF(OR($B590="",$B590=$B591),"",SUMIF($B$4:$B590,$B590,Q$4:Q590))</f>
        <v/>
      </c>
      <c r="X590" s="113" t="str">
        <f>IF(OR($B590="",$B590=$B591),"",SUMIF($B$4:$B590,$B590,K$4:K590)-Y590)</f>
        <v/>
      </c>
      <c r="Y590" s="113" t="str">
        <f>IF(OR($B590="",$B590=$B591),"",SUMIFS(K$4:K590,B$4:B590,$B590,F$4:F590,$Y$3))</f>
        <v/>
      </c>
      <c r="Z590" s="113" t="str">
        <f>IF(OR($B590="",$B590=$B591),"",SUMIF($B$4:$B590,$B590,S$4:S590))</f>
        <v/>
      </c>
    </row>
    <row r="591" spans="1:26" ht="25.05" customHeight="1" x14ac:dyDescent="0.2">
      <c r="A591" s="133" t="str">
        <f>IF(OR(B591="",AND(B590=B591,D590=D591)),"",MAX($A$4:A590)+1)</f>
        <v/>
      </c>
      <c r="B591" s="73" t="str">
        <f>IFERROR(INDEX(入力!$BV$3:$CN$1048576,MATCH(ROW(B591)-ROW(B$3),入力!$BB$3:$BB$1048576,0),MATCH(B$3,入力!$BV$2:$CN$2,0)),"")</f>
        <v/>
      </c>
      <c r="C591" s="74" t="str">
        <f>IFERROR(INDEX(入力!$BV$3:$CN$1048576,MATCH(ROW(C591)-ROW(C$3),入力!$BB$3:$BB$1048576,0),MATCH(C$3,入力!$BV$2:$CN$2,0)),"")</f>
        <v/>
      </c>
      <c r="D591" s="75" t="str">
        <f>IFERROR(INDEX(入力!$BO$3:$BO$1048576,MATCH(ROW(D591)-ROW(D$3),入力!$BB$3:$BB$1048576,0),0),"")</f>
        <v/>
      </c>
      <c r="E591" s="74" t="str">
        <f>IFERROR(INDEX(入力!$BV$3:$CN$1048576,MATCH(ROW(E591)-ROW(E$3),入力!$BB$3:$BB$1048576,0),MATCH(E$3,入力!$BV$2:$CN$2,0)),"")</f>
        <v/>
      </c>
      <c r="F591" s="74" t="str">
        <f>IFERROR(INDEX(入力!$BV$3:$CN$1048576,MATCH(ROW(F591)-ROW(F$3),入力!$BB$3:$BB$1048576,0),MATCH(F$3,入力!$BV$2:$CN$2,0)),"")</f>
        <v/>
      </c>
      <c r="G591" s="74" t="str">
        <f>IFERROR(INDEX(入力!$BV$3:$CN$1048576,MATCH(ROW(G591)-ROW(G$3),入力!$BB$3:$BB$1048576,0),MATCH(G$3,入力!$BV$2:$CN$2,0)),"")</f>
        <v/>
      </c>
      <c r="H591" s="75" t="str">
        <f>IFERROR(INDEX(入力!$BV$3:$CN$1048576,MATCH(ROW(H591)-ROW(H$3),入力!$BB$3:$BB$1048576,0),MATCH(H$3,入力!$BV$2:$CN$2,0)),"")</f>
        <v/>
      </c>
      <c r="I591" s="76" t="str">
        <f>IFERROR(INDEX(入力!$BV$3:$CN$1048576,MATCH(ROW(I591)-ROW(I$3),入力!$BB$3:$BB$1048576,0),MATCH(I$3,入力!$BV$2:$CN$2,0)),"")</f>
        <v/>
      </c>
      <c r="J591" s="75" t="str">
        <f>IFERROR(INDEX(入力!$BV$3:$CN$1048576,MATCH(ROW(J591)-ROW(J$3),入力!$BB$3:$BB$1048576,0),MATCH(J$3,入力!$BV$2:$CN$2,0)),"")</f>
        <v/>
      </c>
      <c r="K591" s="75" t="str">
        <f>IFERROR(INDEX(入力!$BV$3:$CN$1048576,MATCH(ROW(K591)-ROW(K$3),入力!$BB$3:$BB$1048576,0),MATCH(K$3,入力!$BV$2:$CN$2,0)),"")</f>
        <v/>
      </c>
      <c r="L591" s="75" t="str">
        <f>IFERROR(INDEX(入力!$BV$3:$CN$1048576,MATCH(ROW(L591)-ROW(L$3),入力!$BB$3:$BB$1048576,0),MATCH(L$3,入力!$BV$2:$CN$2,0)),"")</f>
        <v/>
      </c>
      <c r="M591" s="117" t="str">
        <f>IFERROR(IF(履歴検索!$A591="","",INDEX(入力!$BV$3:$CN$1048576,MATCH(ROW(M591)-ROW(M$3),入力!$BB$3:$BB$1048576,0),MATCH(M$3,入力!$BV$2:$CN$2,0))),"")</f>
        <v/>
      </c>
      <c r="N591" s="75" t="str">
        <f>IFERROR(INDEX(入力!$BV$3:$CN$1048576,MATCH(ROW(N591)-ROW(N$3),入力!$BB$3:$BB$1048576,0),MATCH(N$3,入力!$BV$2:$CN$2,0)),"")</f>
        <v/>
      </c>
      <c r="O591" s="294" t="str">
        <f>IFERROR(INDEX(入力!$CJ$3:$CN$1048576,MATCH(ROW(O591)-ROW(O$3),入力!$BB$3:$BB$1048576,0),MATCH(O$3,入力!$CJ$2:$CN$2,0)),"")</f>
        <v/>
      </c>
      <c r="P591" s="294" t="str">
        <f>IFERROR(INDEX(入力!$CJ$3:$CN$1048576,MATCH(ROW(P591)-ROW(P$3),入力!$BB$3:$BB$1048576,0),MATCH(P$3,入力!$CJ$2:$CN$2,0)),"")</f>
        <v/>
      </c>
      <c r="Q591" s="294" t="str">
        <f>IFERROR(INDEX(入力!$BV$3:$CN$1048576,MATCH(ROW(Q591)-ROW(Q$3),入力!$BB$3:$BB$1048576,0),MATCH(Q$3,入力!$BV$2:$CN$2,0)),"")</f>
        <v/>
      </c>
      <c r="R591" s="77" t="str">
        <f>IFERROR(INDEX(入力!$BV$3:$CN$1048576,MATCH(ROW(R591)-ROW(R$3),入力!$BB$3:$BB$1048576,0),MATCH(R$3,入力!$BV$2:$CN$2,0)),"")</f>
        <v/>
      </c>
      <c r="S591" s="77" t="str">
        <f>IFERROR(INDEX(入力!$BV$3:$CN$1048576,MATCH(ROW(S591)-ROW(S$3),入力!$BB$3:$BB$1048576,0),MATCH(S$3,入力!$BV$2:$CN$2,0)),"")</f>
        <v/>
      </c>
      <c r="U591" s="28" t="str">
        <f>IF(Z591="","",COUNT($Z$4:Z591))</f>
        <v/>
      </c>
      <c r="V591" s="73" t="str">
        <f t="shared" si="9"/>
        <v/>
      </c>
      <c r="W591" s="113" t="str">
        <f>IF(OR($B591="",$B591=$B592),"",SUMIF($B$4:$B591,$B591,Q$4:Q591))</f>
        <v/>
      </c>
      <c r="X591" s="113" t="str">
        <f>IF(OR($B591="",$B591=$B592),"",SUMIF($B$4:$B591,$B591,K$4:K591)-Y591)</f>
        <v/>
      </c>
      <c r="Y591" s="113" t="str">
        <f>IF(OR($B591="",$B591=$B592),"",SUMIFS(K$4:K591,B$4:B591,$B591,F$4:F591,$Y$3))</f>
        <v/>
      </c>
      <c r="Z591" s="113" t="str">
        <f>IF(OR($B591="",$B591=$B592),"",SUMIF($B$4:$B591,$B591,S$4:S591))</f>
        <v/>
      </c>
    </row>
    <row r="592" spans="1:26" ht="25.05" customHeight="1" x14ac:dyDescent="0.2">
      <c r="A592" s="133" t="str">
        <f>IF(OR(B592="",AND(B591=B592,D591=D592)),"",MAX($A$4:A591)+1)</f>
        <v/>
      </c>
      <c r="B592" s="73" t="str">
        <f>IFERROR(INDEX(入力!$BV$3:$CN$1048576,MATCH(ROW(B592)-ROW(B$3),入力!$BB$3:$BB$1048576,0),MATCH(B$3,入力!$BV$2:$CN$2,0)),"")</f>
        <v/>
      </c>
      <c r="C592" s="74" t="str">
        <f>IFERROR(INDEX(入力!$BV$3:$CN$1048576,MATCH(ROW(C592)-ROW(C$3),入力!$BB$3:$BB$1048576,0),MATCH(C$3,入力!$BV$2:$CN$2,0)),"")</f>
        <v/>
      </c>
      <c r="D592" s="75" t="str">
        <f>IFERROR(INDEX(入力!$BO$3:$BO$1048576,MATCH(ROW(D592)-ROW(D$3),入力!$BB$3:$BB$1048576,0),0),"")</f>
        <v/>
      </c>
      <c r="E592" s="74" t="str">
        <f>IFERROR(INDEX(入力!$BV$3:$CN$1048576,MATCH(ROW(E592)-ROW(E$3),入力!$BB$3:$BB$1048576,0),MATCH(E$3,入力!$BV$2:$CN$2,0)),"")</f>
        <v/>
      </c>
      <c r="F592" s="74" t="str">
        <f>IFERROR(INDEX(入力!$BV$3:$CN$1048576,MATCH(ROW(F592)-ROW(F$3),入力!$BB$3:$BB$1048576,0),MATCH(F$3,入力!$BV$2:$CN$2,0)),"")</f>
        <v/>
      </c>
      <c r="G592" s="74" t="str">
        <f>IFERROR(INDEX(入力!$BV$3:$CN$1048576,MATCH(ROW(G592)-ROW(G$3),入力!$BB$3:$BB$1048576,0),MATCH(G$3,入力!$BV$2:$CN$2,0)),"")</f>
        <v/>
      </c>
      <c r="H592" s="75" t="str">
        <f>IFERROR(INDEX(入力!$BV$3:$CN$1048576,MATCH(ROW(H592)-ROW(H$3),入力!$BB$3:$BB$1048576,0),MATCH(H$3,入力!$BV$2:$CN$2,0)),"")</f>
        <v/>
      </c>
      <c r="I592" s="76" t="str">
        <f>IFERROR(INDEX(入力!$BV$3:$CN$1048576,MATCH(ROW(I592)-ROW(I$3),入力!$BB$3:$BB$1048576,0),MATCH(I$3,入力!$BV$2:$CN$2,0)),"")</f>
        <v/>
      </c>
      <c r="J592" s="75" t="str">
        <f>IFERROR(INDEX(入力!$BV$3:$CN$1048576,MATCH(ROW(J592)-ROW(J$3),入力!$BB$3:$BB$1048576,0),MATCH(J$3,入力!$BV$2:$CN$2,0)),"")</f>
        <v/>
      </c>
      <c r="K592" s="75" t="str">
        <f>IFERROR(INDEX(入力!$BV$3:$CN$1048576,MATCH(ROW(K592)-ROW(K$3),入力!$BB$3:$BB$1048576,0),MATCH(K$3,入力!$BV$2:$CN$2,0)),"")</f>
        <v/>
      </c>
      <c r="L592" s="75" t="str">
        <f>IFERROR(INDEX(入力!$BV$3:$CN$1048576,MATCH(ROW(L592)-ROW(L$3),入力!$BB$3:$BB$1048576,0),MATCH(L$3,入力!$BV$2:$CN$2,0)),"")</f>
        <v/>
      </c>
      <c r="M592" s="117" t="str">
        <f>IFERROR(IF(履歴検索!$A592="","",INDEX(入力!$BV$3:$CN$1048576,MATCH(ROW(M592)-ROW(M$3),入力!$BB$3:$BB$1048576,0),MATCH(M$3,入力!$BV$2:$CN$2,0))),"")</f>
        <v/>
      </c>
      <c r="N592" s="75" t="str">
        <f>IFERROR(INDEX(入力!$BV$3:$CN$1048576,MATCH(ROW(N592)-ROW(N$3),入力!$BB$3:$BB$1048576,0),MATCH(N$3,入力!$BV$2:$CN$2,0)),"")</f>
        <v/>
      </c>
      <c r="O592" s="294" t="str">
        <f>IFERROR(INDEX(入力!$CJ$3:$CN$1048576,MATCH(ROW(O592)-ROW(O$3),入力!$BB$3:$BB$1048576,0),MATCH(O$3,入力!$CJ$2:$CN$2,0)),"")</f>
        <v/>
      </c>
      <c r="P592" s="294" t="str">
        <f>IFERROR(INDEX(入力!$CJ$3:$CN$1048576,MATCH(ROW(P592)-ROW(P$3),入力!$BB$3:$BB$1048576,0),MATCH(P$3,入力!$CJ$2:$CN$2,0)),"")</f>
        <v/>
      </c>
      <c r="Q592" s="294" t="str">
        <f>IFERROR(INDEX(入力!$BV$3:$CN$1048576,MATCH(ROW(Q592)-ROW(Q$3),入力!$BB$3:$BB$1048576,0),MATCH(Q$3,入力!$BV$2:$CN$2,0)),"")</f>
        <v/>
      </c>
      <c r="R592" s="77" t="str">
        <f>IFERROR(INDEX(入力!$BV$3:$CN$1048576,MATCH(ROW(R592)-ROW(R$3),入力!$BB$3:$BB$1048576,0),MATCH(R$3,入力!$BV$2:$CN$2,0)),"")</f>
        <v/>
      </c>
      <c r="S592" s="77" t="str">
        <f>IFERROR(INDEX(入力!$BV$3:$CN$1048576,MATCH(ROW(S592)-ROW(S$3),入力!$BB$3:$BB$1048576,0),MATCH(S$3,入力!$BV$2:$CN$2,0)),"")</f>
        <v/>
      </c>
      <c r="U592" s="28" t="str">
        <f>IF(Z592="","",COUNT($Z$4:Z592))</f>
        <v/>
      </c>
      <c r="V592" s="73" t="str">
        <f t="shared" si="9"/>
        <v/>
      </c>
      <c r="W592" s="113" t="str">
        <f>IF(OR($B592="",$B592=$B593),"",SUMIF($B$4:$B592,$B592,Q$4:Q592))</f>
        <v/>
      </c>
      <c r="X592" s="113" t="str">
        <f>IF(OR($B592="",$B592=$B593),"",SUMIF($B$4:$B592,$B592,K$4:K592)-Y592)</f>
        <v/>
      </c>
      <c r="Y592" s="113" t="str">
        <f>IF(OR($B592="",$B592=$B593),"",SUMIFS(K$4:K592,B$4:B592,$B592,F$4:F592,$Y$3))</f>
        <v/>
      </c>
      <c r="Z592" s="113" t="str">
        <f>IF(OR($B592="",$B592=$B593),"",SUMIF($B$4:$B592,$B592,S$4:S592))</f>
        <v/>
      </c>
    </row>
    <row r="593" spans="1:26" ht="25.05" customHeight="1" x14ac:dyDescent="0.2">
      <c r="A593" s="133" t="str">
        <f>IF(OR(B593="",AND(B592=B593,D592=D593)),"",MAX($A$4:A592)+1)</f>
        <v/>
      </c>
      <c r="B593" s="73" t="str">
        <f>IFERROR(INDEX(入力!$BV$3:$CN$1048576,MATCH(ROW(B593)-ROW(B$3),入力!$BB$3:$BB$1048576,0),MATCH(B$3,入力!$BV$2:$CN$2,0)),"")</f>
        <v/>
      </c>
      <c r="C593" s="74" t="str">
        <f>IFERROR(INDEX(入力!$BV$3:$CN$1048576,MATCH(ROW(C593)-ROW(C$3),入力!$BB$3:$BB$1048576,0),MATCH(C$3,入力!$BV$2:$CN$2,0)),"")</f>
        <v/>
      </c>
      <c r="D593" s="75" t="str">
        <f>IFERROR(INDEX(入力!$BO$3:$BO$1048576,MATCH(ROW(D593)-ROW(D$3),入力!$BB$3:$BB$1048576,0),0),"")</f>
        <v/>
      </c>
      <c r="E593" s="74" t="str">
        <f>IFERROR(INDEX(入力!$BV$3:$CN$1048576,MATCH(ROW(E593)-ROW(E$3),入力!$BB$3:$BB$1048576,0),MATCH(E$3,入力!$BV$2:$CN$2,0)),"")</f>
        <v/>
      </c>
      <c r="F593" s="74" t="str">
        <f>IFERROR(INDEX(入力!$BV$3:$CN$1048576,MATCH(ROW(F593)-ROW(F$3),入力!$BB$3:$BB$1048576,0),MATCH(F$3,入力!$BV$2:$CN$2,0)),"")</f>
        <v/>
      </c>
      <c r="G593" s="74" t="str">
        <f>IFERROR(INDEX(入力!$BV$3:$CN$1048576,MATCH(ROW(G593)-ROW(G$3),入力!$BB$3:$BB$1048576,0),MATCH(G$3,入力!$BV$2:$CN$2,0)),"")</f>
        <v/>
      </c>
      <c r="H593" s="75" t="str">
        <f>IFERROR(INDEX(入力!$BV$3:$CN$1048576,MATCH(ROW(H593)-ROW(H$3),入力!$BB$3:$BB$1048576,0),MATCH(H$3,入力!$BV$2:$CN$2,0)),"")</f>
        <v/>
      </c>
      <c r="I593" s="76" t="str">
        <f>IFERROR(INDEX(入力!$BV$3:$CN$1048576,MATCH(ROW(I593)-ROW(I$3),入力!$BB$3:$BB$1048576,0),MATCH(I$3,入力!$BV$2:$CN$2,0)),"")</f>
        <v/>
      </c>
      <c r="J593" s="75" t="str">
        <f>IFERROR(INDEX(入力!$BV$3:$CN$1048576,MATCH(ROW(J593)-ROW(J$3),入力!$BB$3:$BB$1048576,0),MATCH(J$3,入力!$BV$2:$CN$2,0)),"")</f>
        <v/>
      </c>
      <c r="K593" s="75" t="str">
        <f>IFERROR(INDEX(入力!$BV$3:$CN$1048576,MATCH(ROW(K593)-ROW(K$3),入力!$BB$3:$BB$1048576,0),MATCH(K$3,入力!$BV$2:$CN$2,0)),"")</f>
        <v/>
      </c>
      <c r="L593" s="75" t="str">
        <f>IFERROR(INDEX(入力!$BV$3:$CN$1048576,MATCH(ROW(L593)-ROW(L$3),入力!$BB$3:$BB$1048576,0),MATCH(L$3,入力!$BV$2:$CN$2,0)),"")</f>
        <v/>
      </c>
      <c r="M593" s="117" t="str">
        <f>IFERROR(IF(履歴検索!$A593="","",INDEX(入力!$BV$3:$CN$1048576,MATCH(ROW(M593)-ROW(M$3),入力!$BB$3:$BB$1048576,0),MATCH(M$3,入力!$BV$2:$CN$2,0))),"")</f>
        <v/>
      </c>
      <c r="N593" s="75" t="str">
        <f>IFERROR(INDEX(入力!$BV$3:$CN$1048576,MATCH(ROW(N593)-ROW(N$3),入力!$BB$3:$BB$1048576,0),MATCH(N$3,入力!$BV$2:$CN$2,0)),"")</f>
        <v/>
      </c>
      <c r="O593" s="294" t="str">
        <f>IFERROR(INDEX(入力!$CJ$3:$CN$1048576,MATCH(ROW(O593)-ROW(O$3),入力!$BB$3:$BB$1048576,0),MATCH(O$3,入力!$CJ$2:$CN$2,0)),"")</f>
        <v/>
      </c>
      <c r="P593" s="294" t="str">
        <f>IFERROR(INDEX(入力!$CJ$3:$CN$1048576,MATCH(ROW(P593)-ROW(P$3),入力!$BB$3:$BB$1048576,0),MATCH(P$3,入力!$CJ$2:$CN$2,0)),"")</f>
        <v/>
      </c>
      <c r="Q593" s="294" t="str">
        <f>IFERROR(INDEX(入力!$BV$3:$CN$1048576,MATCH(ROW(Q593)-ROW(Q$3),入力!$BB$3:$BB$1048576,0),MATCH(Q$3,入力!$BV$2:$CN$2,0)),"")</f>
        <v/>
      </c>
      <c r="R593" s="77" t="str">
        <f>IFERROR(INDEX(入力!$BV$3:$CN$1048576,MATCH(ROW(R593)-ROW(R$3),入力!$BB$3:$BB$1048576,0),MATCH(R$3,入力!$BV$2:$CN$2,0)),"")</f>
        <v/>
      </c>
      <c r="S593" s="77" t="str">
        <f>IFERROR(INDEX(入力!$BV$3:$CN$1048576,MATCH(ROW(S593)-ROW(S$3),入力!$BB$3:$BB$1048576,0),MATCH(S$3,入力!$BV$2:$CN$2,0)),"")</f>
        <v/>
      </c>
      <c r="U593" s="28" t="str">
        <f>IF(Z593="","",COUNT($Z$4:Z593))</f>
        <v/>
      </c>
      <c r="V593" s="73" t="str">
        <f t="shared" ref="V593:V656" si="10">IF(Z593="","",B593)</f>
        <v/>
      </c>
      <c r="W593" s="113" t="str">
        <f>IF(OR($B593="",$B593=$B594),"",SUMIF($B$4:$B593,$B593,Q$4:Q593))</f>
        <v/>
      </c>
      <c r="X593" s="113" t="str">
        <f>IF(OR($B593="",$B593=$B594),"",SUMIF($B$4:$B593,$B593,K$4:K593)-Y593)</f>
        <v/>
      </c>
      <c r="Y593" s="113" t="str">
        <f>IF(OR($B593="",$B593=$B594),"",SUMIFS(K$4:K593,B$4:B593,$B593,F$4:F593,$Y$3))</f>
        <v/>
      </c>
      <c r="Z593" s="113" t="str">
        <f>IF(OR($B593="",$B593=$B594),"",SUMIF($B$4:$B593,$B593,S$4:S593))</f>
        <v/>
      </c>
    </row>
    <row r="594" spans="1:26" ht="25.05" customHeight="1" x14ac:dyDescent="0.2">
      <c r="A594" s="133" t="str">
        <f>IF(OR(B594="",AND(B593=B594,D593=D594)),"",MAX($A$4:A593)+1)</f>
        <v/>
      </c>
      <c r="B594" s="73" t="str">
        <f>IFERROR(INDEX(入力!$BV$3:$CN$1048576,MATCH(ROW(B594)-ROW(B$3),入力!$BB$3:$BB$1048576,0),MATCH(B$3,入力!$BV$2:$CN$2,0)),"")</f>
        <v/>
      </c>
      <c r="C594" s="74" t="str">
        <f>IFERROR(INDEX(入力!$BV$3:$CN$1048576,MATCH(ROW(C594)-ROW(C$3),入力!$BB$3:$BB$1048576,0),MATCH(C$3,入力!$BV$2:$CN$2,0)),"")</f>
        <v/>
      </c>
      <c r="D594" s="75" t="str">
        <f>IFERROR(INDEX(入力!$BO$3:$BO$1048576,MATCH(ROW(D594)-ROW(D$3),入力!$BB$3:$BB$1048576,0),0),"")</f>
        <v/>
      </c>
      <c r="E594" s="74" t="str">
        <f>IFERROR(INDEX(入力!$BV$3:$CN$1048576,MATCH(ROW(E594)-ROW(E$3),入力!$BB$3:$BB$1048576,0),MATCH(E$3,入力!$BV$2:$CN$2,0)),"")</f>
        <v/>
      </c>
      <c r="F594" s="74" t="str">
        <f>IFERROR(INDEX(入力!$BV$3:$CN$1048576,MATCH(ROW(F594)-ROW(F$3),入力!$BB$3:$BB$1048576,0),MATCH(F$3,入力!$BV$2:$CN$2,0)),"")</f>
        <v/>
      </c>
      <c r="G594" s="74" t="str">
        <f>IFERROR(INDEX(入力!$BV$3:$CN$1048576,MATCH(ROW(G594)-ROW(G$3),入力!$BB$3:$BB$1048576,0),MATCH(G$3,入力!$BV$2:$CN$2,0)),"")</f>
        <v/>
      </c>
      <c r="H594" s="75" t="str">
        <f>IFERROR(INDEX(入力!$BV$3:$CN$1048576,MATCH(ROW(H594)-ROW(H$3),入力!$BB$3:$BB$1048576,0),MATCH(H$3,入力!$BV$2:$CN$2,0)),"")</f>
        <v/>
      </c>
      <c r="I594" s="76" t="str">
        <f>IFERROR(INDEX(入力!$BV$3:$CN$1048576,MATCH(ROW(I594)-ROW(I$3),入力!$BB$3:$BB$1048576,0),MATCH(I$3,入力!$BV$2:$CN$2,0)),"")</f>
        <v/>
      </c>
      <c r="J594" s="75" t="str">
        <f>IFERROR(INDEX(入力!$BV$3:$CN$1048576,MATCH(ROW(J594)-ROW(J$3),入力!$BB$3:$BB$1048576,0),MATCH(J$3,入力!$BV$2:$CN$2,0)),"")</f>
        <v/>
      </c>
      <c r="K594" s="75" t="str">
        <f>IFERROR(INDEX(入力!$BV$3:$CN$1048576,MATCH(ROW(K594)-ROW(K$3),入力!$BB$3:$BB$1048576,0),MATCH(K$3,入力!$BV$2:$CN$2,0)),"")</f>
        <v/>
      </c>
      <c r="L594" s="75" t="str">
        <f>IFERROR(INDEX(入力!$BV$3:$CN$1048576,MATCH(ROW(L594)-ROW(L$3),入力!$BB$3:$BB$1048576,0),MATCH(L$3,入力!$BV$2:$CN$2,0)),"")</f>
        <v/>
      </c>
      <c r="M594" s="117" t="str">
        <f>IFERROR(IF(履歴検索!$A594="","",INDEX(入力!$BV$3:$CN$1048576,MATCH(ROW(M594)-ROW(M$3),入力!$BB$3:$BB$1048576,0),MATCH(M$3,入力!$BV$2:$CN$2,0))),"")</f>
        <v/>
      </c>
      <c r="N594" s="75" t="str">
        <f>IFERROR(INDEX(入力!$BV$3:$CN$1048576,MATCH(ROW(N594)-ROW(N$3),入力!$BB$3:$BB$1048576,0),MATCH(N$3,入力!$BV$2:$CN$2,0)),"")</f>
        <v/>
      </c>
      <c r="O594" s="294" t="str">
        <f>IFERROR(INDEX(入力!$CJ$3:$CN$1048576,MATCH(ROW(O594)-ROW(O$3),入力!$BB$3:$BB$1048576,0),MATCH(O$3,入力!$CJ$2:$CN$2,0)),"")</f>
        <v/>
      </c>
      <c r="P594" s="294" t="str">
        <f>IFERROR(INDEX(入力!$CJ$3:$CN$1048576,MATCH(ROW(P594)-ROW(P$3),入力!$BB$3:$BB$1048576,0),MATCH(P$3,入力!$CJ$2:$CN$2,0)),"")</f>
        <v/>
      </c>
      <c r="Q594" s="294" t="str">
        <f>IFERROR(INDEX(入力!$BV$3:$CN$1048576,MATCH(ROW(Q594)-ROW(Q$3),入力!$BB$3:$BB$1048576,0),MATCH(Q$3,入力!$BV$2:$CN$2,0)),"")</f>
        <v/>
      </c>
      <c r="R594" s="77" t="str">
        <f>IFERROR(INDEX(入力!$BV$3:$CN$1048576,MATCH(ROW(R594)-ROW(R$3),入力!$BB$3:$BB$1048576,0),MATCH(R$3,入力!$BV$2:$CN$2,0)),"")</f>
        <v/>
      </c>
      <c r="S594" s="77" t="str">
        <f>IFERROR(INDEX(入力!$BV$3:$CN$1048576,MATCH(ROW(S594)-ROW(S$3),入力!$BB$3:$BB$1048576,0),MATCH(S$3,入力!$BV$2:$CN$2,0)),"")</f>
        <v/>
      </c>
      <c r="U594" s="28" t="str">
        <f>IF(Z594="","",COUNT($Z$4:Z594))</f>
        <v/>
      </c>
      <c r="V594" s="73" t="str">
        <f t="shared" si="10"/>
        <v/>
      </c>
      <c r="W594" s="113" t="str">
        <f>IF(OR($B594="",$B594=$B595),"",SUMIF($B$4:$B594,$B594,Q$4:Q594))</f>
        <v/>
      </c>
      <c r="X594" s="113" t="str">
        <f>IF(OR($B594="",$B594=$B595),"",SUMIF($B$4:$B594,$B594,K$4:K594)-Y594)</f>
        <v/>
      </c>
      <c r="Y594" s="113" t="str">
        <f>IF(OR($B594="",$B594=$B595),"",SUMIFS(K$4:K594,B$4:B594,$B594,F$4:F594,$Y$3))</f>
        <v/>
      </c>
      <c r="Z594" s="113" t="str">
        <f>IF(OR($B594="",$B594=$B595),"",SUMIF($B$4:$B594,$B594,S$4:S594))</f>
        <v/>
      </c>
    </row>
    <row r="595" spans="1:26" ht="25.05" customHeight="1" x14ac:dyDescent="0.2">
      <c r="A595" s="133" t="str">
        <f>IF(OR(B595="",AND(B594=B595,D594=D595)),"",MAX($A$4:A594)+1)</f>
        <v/>
      </c>
      <c r="B595" s="73" t="str">
        <f>IFERROR(INDEX(入力!$BV$3:$CN$1048576,MATCH(ROW(B595)-ROW(B$3),入力!$BB$3:$BB$1048576,0),MATCH(B$3,入力!$BV$2:$CN$2,0)),"")</f>
        <v/>
      </c>
      <c r="C595" s="74" t="str">
        <f>IFERROR(INDEX(入力!$BV$3:$CN$1048576,MATCH(ROW(C595)-ROW(C$3),入力!$BB$3:$BB$1048576,0),MATCH(C$3,入力!$BV$2:$CN$2,0)),"")</f>
        <v/>
      </c>
      <c r="D595" s="75" t="str">
        <f>IFERROR(INDEX(入力!$BO$3:$BO$1048576,MATCH(ROW(D595)-ROW(D$3),入力!$BB$3:$BB$1048576,0),0),"")</f>
        <v/>
      </c>
      <c r="E595" s="74" t="str">
        <f>IFERROR(INDEX(入力!$BV$3:$CN$1048576,MATCH(ROW(E595)-ROW(E$3),入力!$BB$3:$BB$1048576,0),MATCH(E$3,入力!$BV$2:$CN$2,0)),"")</f>
        <v/>
      </c>
      <c r="F595" s="74" t="str">
        <f>IFERROR(INDEX(入力!$BV$3:$CN$1048576,MATCH(ROW(F595)-ROW(F$3),入力!$BB$3:$BB$1048576,0),MATCH(F$3,入力!$BV$2:$CN$2,0)),"")</f>
        <v/>
      </c>
      <c r="G595" s="74" t="str">
        <f>IFERROR(INDEX(入力!$BV$3:$CN$1048576,MATCH(ROW(G595)-ROW(G$3),入力!$BB$3:$BB$1048576,0),MATCH(G$3,入力!$BV$2:$CN$2,0)),"")</f>
        <v/>
      </c>
      <c r="H595" s="75" t="str">
        <f>IFERROR(INDEX(入力!$BV$3:$CN$1048576,MATCH(ROW(H595)-ROW(H$3),入力!$BB$3:$BB$1048576,0),MATCH(H$3,入力!$BV$2:$CN$2,0)),"")</f>
        <v/>
      </c>
      <c r="I595" s="76" t="str">
        <f>IFERROR(INDEX(入力!$BV$3:$CN$1048576,MATCH(ROW(I595)-ROW(I$3),入力!$BB$3:$BB$1048576,0),MATCH(I$3,入力!$BV$2:$CN$2,0)),"")</f>
        <v/>
      </c>
      <c r="J595" s="75" t="str">
        <f>IFERROR(INDEX(入力!$BV$3:$CN$1048576,MATCH(ROW(J595)-ROW(J$3),入力!$BB$3:$BB$1048576,0),MATCH(J$3,入力!$BV$2:$CN$2,0)),"")</f>
        <v/>
      </c>
      <c r="K595" s="75" t="str">
        <f>IFERROR(INDEX(入力!$BV$3:$CN$1048576,MATCH(ROW(K595)-ROW(K$3),入力!$BB$3:$BB$1048576,0),MATCH(K$3,入力!$BV$2:$CN$2,0)),"")</f>
        <v/>
      </c>
      <c r="L595" s="75" t="str">
        <f>IFERROR(INDEX(入力!$BV$3:$CN$1048576,MATCH(ROW(L595)-ROW(L$3),入力!$BB$3:$BB$1048576,0),MATCH(L$3,入力!$BV$2:$CN$2,0)),"")</f>
        <v/>
      </c>
      <c r="M595" s="117" t="str">
        <f>IFERROR(IF(履歴検索!$A595="","",INDEX(入力!$BV$3:$CN$1048576,MATCH(ROW(M595)-ROW(M$3),入力!$BB$3:$BB$1048576,0),MATCH(M$3,入力!$BV$2:$CN$2,0))),"")</f>
        <v/>
      </c>
      <c r="N595" s="75" t="str">
        <f>IFERROR(INDEX(入力!$BV$3:$CN$1048576,MATCH(ROW(N595)-ROW(N$3),入力!$BB$3:$BB$1048576,0),MATCH(N$3,入力!$BV$2:$CN$2,0)),"")</f>
        <v/>
      </c>
      <c r="O595" s="294" t="str">
        <f>IFERROR(INDEX(入力!$CJ$3:$CN$1048576,MATCH(ROW(O595)-ROW(O$3),入力!$BB$3:$BB$1048576,0),MATCH(O$3,入力!$CJ$2:$CN$2,0)),"")</f>
        <v/>
      </c>
      <c r="P595" s="294" t="str">
        <f>IFERROR(INDEX(入力!$CJ$3:$CN$1048576,MATCH(ROW(P595)-ROW(P$3),入力!$BB$3:$BB$1048576,0),MATCH(P$3,入力!$CJ$2:$CN$2,0)),"")</f>
        <v/>
      </c>
      <c r="Q595" s="294" t="str">
        <f>IFERROR(INDEX(入力!$BV$3:$CN$1048576,MATCH(ROW(Q595)-ROW(Q$3),入力!$BB$3:$BB$1048576,0),MATCH(Q$3,入力!$BV$2:$CN$2,0)),"")</f>
        <v/>
      </c>
      <c r="R595" s="77" t="str">
        <f>IFERROR(INDEX(入力!$BV$3:$CN$1048576,MATCH(ROW(R595)-ROW(R$3),入力!$BB$3:$BB$1048576,0),MATCH(R$3,入力!$BV$2:$CN$2,0)),"")</f>
        <v/>
      </c>
      <c r="S595" s="77" t="str">
        <f>IFERROR(INDEX(入力!$BV$3:$CN$1048576,MATCH(ROW(S595)-ROW(S$3),入力!$BB$3:$BB$1048576,0),MATCH(S$3,入力!$BV$2:$CN$2,0)),"")</f>
        <v/>
      </c>
      <c r="U595" s="28" t="str">
        <f>IF(Z595="","",COUNT($Z$4:Z595))</f>
        <v/>
      </c>
      <c r="V595" s="73" t="str">
        <f t="shared" si="10"/>
        <v/>
      </c>
      <c r="W595" s="113" t="str">
        <f>IF(OR($B595="",$B595=$B596),"",SUMIF($B$4:$B595,$B595,Q$4:Q595))</f>
        <v/>
      </c>
      <c r="X595" s="113" t="str">
        <f>IF(OR($B595="",$B595=$B596),"",SUMIF($B$4:$B595,$B595,K$4:K595)-Y595)</f>
        <v/>
      </c>
      <c r="Y595" s="113" t="str">
        <f>IF(OR($B595="",$B595=$B596),"",SUMIFS(K$4:K595,B$4:B595,$B595,F$4:F595,$Y$3))</f>
        <v/>
      </c>
      <c r="Z595" s="113" t="str">
        <f>IF(OR($B595="",$B595=$B596),"",SUMIF($B$4:$B595,$B595,S$4:S595))</f>
        <v/>
      </c>
    </row>
    <row r="596" spans="1:26" ht="25.05" customHeight="1" x14ac:dyDescent="0.2">
      <c r="A596" s="133" t="str">
        <f>IF(OR(B596="",AND(B595=B596,D595=D596)),"",MAX($A$4:A595)+1)</f>
        <v/>
      </c>
      <c r="B596" s="73" t="str">
        <f>IFERROR(INDEX(入力!$BV$3:$CN$1048576,MATCH(ROW(B596)-ROW(B$3),入力!$BB$3:$BB$1048576,0),MATCH(B$3,入力!$BV$2:$CN$2,0)),"")</f>
        <v/>
      </c>
      <c r="C596" s="74" t="str">
        <f>IFERROR(INDEX(入力!$BV$3:$CN$1048576,MATCH(ROW(C596)-ROW(C$3),入力!$BB$3:$BB$1048576,0),MATCH(C$3,入力!$BV$2:$CN$2,0)),"")</f>
        <v/>
      </c>
      <c r="D596" s="75" t="str">
        <f>IFERROR(INDEX(入力!$BO$3:$BO$1048576,MATCH(ROW(D596)-ROW(D$3),入力!$BB$3:$BB$1048576,0),0),"")</f>
        <v/>
      </c>
      <c r="E596" s="74" t="str">
        <f>IFERROR(INDEX(入力!$BV$3:$CN$1048576,MATCH(ROW(E596)-ROW(E$3),入力!$BB$3:$BB$1048576,0),MATCH(E$3,入力!$BV$2:$CN$2,0)),"")</f>
        <v/>
      </c>
      <c r="F596" s="74" t="str">
        <f>IFERROR(INDEX(入力!$BV$3:$CN$1048576,MATCH(ROW(F596)-ROW(F$3),入力!$BB$3:$BB$1048576,0),MATCH(F$3,入力!$BV$2:$CN$2,0)),"")</f>
        <v/>
      </c>
      <c r="G596" s="74" t="str">
        <f>IFERROR(INDEX(入力!$BV$3:$CN$1048576,MATCH(ROW(G596)-ROW(G$3),入力!$BB$3:$BB$1048576,0),MATCH(G$3,入力!$BV$2:$CN$2,0)),"")</f>
        <v/>
      </c>
      <c r="H596" s="75" t="str">
        <f>IFERROR(INDEX(入力!$BV$3:$CN$1048576,MATCH(ROW(H596)-ROW(H$3),入力!$BB$3:$BB$1048576,0),MATCH(H$3,入力!$BV$2:$CN$2,0)),"")</f>
        <v/>
      </c>
      <c r="I596" s="76" t="str">
        <f>IFERROR(INDEX(入力!$BV$3:$CN$1048576,MATCH(ROW(I596)-ROW(I$3),入力!$BB$3:$BB$1048576,0),MATCH(I$3,入力!$BV$2:$CN$2,0)),"")</f>
        <v/>
      </c>
      <c r="J596" s="75" t="str">
        <f>IFERROR(INDEX(入力!$BV$3:$CN$1048576,MATCH(ROW(J596)-ROW(J$3),入力!$BB$3:$BB$1048576,0),MATCH(J$3,入力!$BV$2:$CN$2,0)),"")</f>
        <v/>
      </c>
      <c r="K596" s="75" t="str">
        <f>IFERROR(INDEX(入力!$BV$3:$CN$1048576,MATCH(ROW(K596)-ROW(K$3),入力!$BB$3:$BB$1048576,0),MATCH(K$3,入力!$BV$2:$CN$2,0)),"")</f>
        <v/>
      </c>
      <c r="L596" s="75" t="str">
        <f>IFERROR(INDEX(入力!$BV$3:$CN$1048576,MATCH(ROW(L596)-ROW(L$3),入力!$BB$3:$BB$1048576,0),MATCH(L$3,入力!$BV$2:$CN$2,0)),"")</f>
        <v/>
      </c>
      <c r="M596" s="117" t="str">
        <f>IFERROR(IF(履歴検索!$A596="","",INDEX(入力!$BV$3:$CN$1048576,MATCH(ROW(M596)-ROW(M$3),入力!$BB$3:$BB$1048576,0),MATCH(M$3,入力!$BV$2:$CN$2,0))),"")</f>
        <v/>
      </c>
      <c r="N596" s="75" t="str">
        <f>IFERROR(INDEX(入力!$BV$3:$CN$1048576,MATCH(ROW(N596)-ROW(N$3),入力!$BB$3:$BB$1048576,0),MATCH(N$3,入力!$BV$2:$CN$2,0)),"")</f>
        <v/>
      </c>
      <c r="O596" s="294" t="str">
        <f>IFERROR(INDEX(入力!$CJ$3:$CN$1048576,MATCH(ROW(O596)-ROW(O$3),入力!$BB$3:$BB$1048576,0),MATCH(O$3,入力!$CJ$2:$CN$2,0)),"")</f>
        <v/>
      </c>
      <c r="P596" s="294" t="str">
        <f>IFERROR(INDEX(入力!$CJ$3:$CN$1048576,MATCH(ROW(P596)-ROW(P$3),入力!$BB$3:$BB$1048576,0),MATCH(P$3,入力!$CJ$2:$CN$2,0)),"")</f>
        <v/>
      </c>
      <c r="Q596" s="294" t="str">
        <f>IFERROR(INDEX(入力!$BV$3:$CN$1048576,MATCH(ROW(Q596)-ROW(Q$3),入力!$BB$3:$BB$1048576,0),MATCH(Q$3,入力!$BV$2:$CN$2,0)),"")</f>
        <v/>
      </c>
      <c r="R596" s="77" t="str">
        <f>IFERROR(INDEX(入力!$BV$3:$CN$1048576,MATCH(ROW(R596)-ROW(R$3),入力!$BB$3:$BB$1048576,0),MATCH(R$3,入力!$BV$2:$CN$2,0)),"")</f>
        <v/>
      </c>
      <c r="S596" s="77" t="str">
        <f>IFERROR(INDEX(入力!$BV$3:$CN$1048576,MATCH(ROW(S596)-ROW(S$3),入力!$BB$3:$BB$1048576,0),MATCH(S$3,入力!$BV$2:$CN$2,0)),"")</f>
        <v/>
      </c>
      <c r="U596" s="28" t="str">
        <f>IF(Z596="","",COUNT($Z$4:Z596))</f>
        <v/>
      </c>
      <c r="V596" s="73" t="str">
        <f t="shared" si="10"/>
        <v/>
      </c>
      <c r="W596" s="113" t="str">
        <f>IF(OR($B596="",$B596=$B597),"",SUMIF($B$4:$B596,$B596,Q$4:Q596))</f>
        <v/>
      </c>
      <c r="X596" s="113" t="str">
        <f>IF(OR($B596="",$B596=$B597),"",SUMIF($B$4:$B596,$B596,K$4:K596)-Y596)</f>
        <v/>
      </c>
      <c r="Y596" s="113" t="str">
        <f>IF(OR($B596="",$B596=$B597),"",SUMIFS(K$4:K596,B$4:B596,$B596,F$4:F596,$Y$3))</f>
        <v/>
      </c>
      <c r="Z596" s="113" t="str">
        <f>IF(OR($B596="",$B596=$B597),"",SUMIF($B$4:$B596,$B596,S$4:S596))</f>
        <v/>
      </c>
    </row>
    <row r="597" spans="1:26" ht="25.05" customHeight="1" x14ac:dyDescent="0.2">
      <c r="A597" s="133" t="str">
        <f>IF(OR(B597="",AND(B596=B597,D596=D597)),"",MAX($A$4:A596)+1)</f>
        <v/>
      </c>
      <c r="B597" s="73" t="str">
        <f>IFERROR(INDEX(入力!$BV$3:$CN$1048576,MATCH(ROW(B597)-ROW(B$3),入力!$BB$3:$BB$1048576,0),MATCH(B$3,入力!$BV$2:$CN$2,0)),"")</f>
        <v/>
      </c>
      <c r="C597" s="74" t="str">
        <f>IFERROR(INDEX(入力!$BV$3:$CN$1048576,MATCH(ROW(C597)-ROW(C$3),入力!$BB$3:$BB$1048576,0),MATCH(C$3,入力!$BV$2:$CN$2,0)),"")</f>
        <v/>
      </c>
      <c r="D597" s="75" t="str">
        <f>IFERROR(INDEX(入力!$BO$3:$BO$1048576,MATCH(ROW(D597)-ROW(D$3),入力!$BB$3:$BB$1048576,0),0),"")</f>
        <v/>
      </c>
      <c r="E597" s="74" t="str">
        <f>IFERROR(INDEX(入力!$BV$3:$CN$1048576,MATCH(ROW(E597)-ROW(E$3),入力!$BB$3:$BB$1048576,0),MATCH(E$3,入力!$BV$2:$CN$2,0)),"")</f>
        <v/>
      </c>
      <c r="F597" s="74" t="str">
        <f>IFERROR(INDEX(入力!$BV$3:$CN$1048576,MATCH(ROW(F597)-ROW(F$3),入力!$BB$3:$BB$1048576,0),MATCH(F$3,入力!$BV$2:$CN$2,0)),"")</f>
        <v/>
      </c>
      <c r="G597" s="74" t="str">
        <f>IFERROR(INDEX(入力!$BV$3:$CN$1048576,MATCH(ROW(G597)-ROW(G$3),入力!$BB$3:$BB$1048576,0),MATCH(G$3,入力!$BV$2:$CN$2,0)),"")</f>
        <v/>
      </c>
      <c r="H597" s="75" t="str">
        <f>IFERROR(INDEX(入力!$BV$3:$CN$1048576,MATCH(ROW(H597)-ROW(H$3),入力!$BB$3:$BB$1048576,0),MATCH(H$3,入力!$BV$2:$CN$2,0)),"")</f>
        <v/>
      </c>
      <c r="I597" s="76" t="str">
        <f>IFERROR(INDEX(入力!$BV$3:$CN$1048576,MATCH(ROW(I597)-ROW(I$3),入力!$BB$3:$BB$1048576,0),MATCH(I$3,入力!$BV$2:$CN$2,0)),"")</f>
        <v/>
      </c>
      <c r="J597" s="75" t="str">
        <f>IFERROR(INDEX(入力!$BV$3:$CN$1048576,MATCH(ROW(J597)-ROW(J$3),入力!$BB$3:$BB$1048576,0),MATCH(J$3,入力!$BV$2:$CN$2,0)),"")</f>
        <v/>
      </c>
      <c r="K597" s="75" t="str">
        <f>IFERROR(INDEX(入力!$BV$3:$CN$1048576,MATCH(ROW(K597)-ROW(K$3),入力!$BB$3:$BB$1048576,0),MATCH(K$3,入力!$BV$2:$CN$2,0)),"")</f>
        <v/>
      </c>
      <c r="L597" s="75" t="str">
        <f>IFERROR(INDEX(入力!$BV$3:$CN$1048576,MATCH(ROW(L597)-ROW(L$3),入力!$BB$3:$BB$1048576,0),MATCH(L$3,入力!$BV$2:$CN$2,0)),"")</f>
        <v/>
      </c>
      <c r="M597" s="117" t="str">
        <f>IFERROR(IF(履歴検索!$A597="","",INDEX(入力!$BV$3:$CN$1048576,MATCH(ROW(M597)-ROW(M$3),入力!$BB$3:$BB$1048576,0),MATCH(M$3,入力!$BV$2:$CN$2,0))),"")</f>
        <v/>
      </c>
      <c r="N597" s="75" t="str">
        <f>IFERROR(INDEX(入力!$BV$3:$CN$1048576,MATCH(ROW(N597)-ROW(N$3),入力!$BB$3:$BB$1048576,0),MATCH(N$3,入力!$BV$2:$CN$2,0)),"")</f>
        <v/>
      </c>
      <c r="O597" s="294" t="str">
        <f>IFERROR(INDEX(入力!$CJ$3:$CN$1048576,MATCH(ROW(O597)-ROW(O$3),入力!$BB$3:$BB$1048576,0),MATCH(O$3,入力!$CJ$2:$CN$2,0)),"")</f>
        <v/>
      </c>
      <c r="P597" s="294" t="str">
        <f>IFERROR(INDEX(入力!$CJ$3:$CN$1048576,MATCH(ROW(P597)-ROW(P$3),入力!$BB$3:$BB$1048576,0),MATCH(P$3,入力!$CJ$2:$CN$2,0)),"")</f>
        <v/>
      </c>
      <c r="Q597" s="294" t="str">
        <f>IFERROR(INDEX(入力!$BV$3:$CN$1048576,MATCH(ROW(Q597)-ROW(Q$3),入力!$BB$3:$BB$1048576,0),MATCH(Q$3,入力!$BV$2:$CN$2,0)),"")</f>
        <v/>
      </c>
      <c r="R597" s="77" t="str">
        <f>IFERROR(INDEX(入力!$BV$3:$CN$1048576,MATCH(ROW(R597)-ROW(R$3),入力!$BB$3:$BB$1048576,0),MATCH(R$3,入力!$BV$2:$CN$2,0)),"")</f>
        <v/>
      </c>
      <c r="S597" s="77" t="str">
        <f>IFERROR(INDEX(入力!$BV$3:$CN$1048576,MATCH(ROW(S597)-ROW(S$3),入力!$BB$3:$BB$1048576,0),MATCH(S$3,入力!$BV$2:$CN$2,0)),"")</f>
        <v/>
      </c>
      <c r="U597" s="28" t="str">
        <f>IF(Z597="","",COUNT($Z$4:Z597))</f>
        <v/>
      </c>
      <c r="V597" s="73" t="str">
        <f t="shared" si="10"/>
        <v/>
      </c>
      <c r="W597" s="113" t="str">
        <f>IF(OR($B597="",$B597=$B598),"",SUMIF($B$4:$B597,$B597,Q$4:Q597))</f>
        <v/>
      </c>
      <c r="X597" s="113" t="str">
        <f>IF(OR($B597="",$B597=$B598),"",SUMIF($B$4:$B597,$B597,K$4:K597)-Y597)</f>
        <v/>
      </c>
      <c r="Y597" s="113" t="str">
        <f>IF(OR($B597="",$B597=$B598),"",SUMIFS(K$4:K597,B$4:B597,$B597,F$4:F597,$Y$3))</f>
        <v/>
      </c>
      <c r="Z597" s="113" t="str">
        <f>IF(OR($B597="",$B597=$B598),"",SUMIF($B$4:$B597,$B597,S$4:S597))</f>
        <v/>
      </c>
    </row>
    <row r="598" spans="1:26" ht="25.05" customHeight="1" x14ac:dyDescent="0.2">
      <c r="A598" s="133" t="str">
        <f>IF(OR(B598="",AND(B597=B598,D597=D598)),"",MAX($A$4:A597)+1)</f>
        <v/>
      </c>
      <c r="B598" s="73" t="str">
        <f>IFERROR(INDEX(入力!$BV$3:$CN$1048576,MATCH(ROW(B598)-ROW(B$3),入力!$BB$3:$BB$1048576,0),MATCH(B$3,入力!$BV$2:$CN$2,0)),"")</f>
        <v/>
      </c>
      <c r="C598" s="74" t="str">
        <f>IFERROR(INDEX(入力!$BV$3:$CN$1048576,MATCH(ROW(C598)-ROW(C$3),入力!$BB$3:$BB$1048576,0),MATCH(C$3,入力!$BV$2:$CN$2,0)),"")</f>
        <v/>
      </c>
      <c r="D598" s="75" t="str">
        <f>IFERROR(INDEX(入力!$BO$3:$BO$1048576,MATCH(ROW(D598)-ROW(D$3),入力!$BB$3:$BB$1048576,0),0),"")</f>
        <v/>
      </c>
      <c r="E598" s="74" t="str">
        <f>IFERROR(INDEX(入力!$BV$3:$CN$1048576,MATCH(ROW(E598)-ROW(E$3),入力!$BB$3:$BB$1048576,0),MATCH(E$3,入力!$BV$2:$CN$2,0)),"")</f>
        <v/>
      </c>
      <c r="F598" s="74" t="str">
        <f>IFERROR(INDEX(入力!$BV$3:$CN$1048576,MATCH(ROW(F598)-ROW(F$3),入力!$BB$3:$BB$1048576,0),MATCH(F$3,入力!$BV$2:$CN$2,0)),"")</f>
        <v/>
      </c>
      <c r="G598" s="74" t="str">
        <f>IFERROR(INDEX(入力!$BV$3:$CN$1048576,MATCH(ROW(G598)-ROW(G$3),入力!$BB$3:$BB$1048576,0),MATCH(G$3,入力!$BV$2:$CN$2,0)),"")</f>
        <v/>
      </c>
      <c r="H598" s="75" t="str">
        <f>IFERROR(INDEX(入力!$BV$3:$CN$1048576,MATCH(ROW(H598)-ROW(H$3),入力!$BB$3:$BB$1048576,0),MATCH(H$3,入力!$BV$2:$CN$2,0)),"")</f>
        <v/>
      </c>
      <c r="I598" s="76" t="str">
        <f>IFERROR(INDEX(入力!$BV$3:$CN$1048576,MATCH(ROW(I598)-ROW(I$3),入力!$BB$3:$BB$1048576,0),MATCH(I$3,入力!$BV$2:$CN$2,0)),"")</f>
        <v/>
      </c>
      <c r="J598" s="75" t="str">
        <f>IFERROR(INDEX(入力!$BV$3:$CN$1048576,MATCH(ROW(J598)-ROW(J$3),入力!$BB$3:$BB$1048576,0),MATCH(J$3,入力!$BV$2:$CN$2,0)),"")</f>
        <v/>
      </c>
      <c r="K598" s="75" t="str">
        <f>IFERROR(INDEX(入力!$BV$3:$CN$1048576,MATCH(ROW(K598)-ROW(K$3),入力!$BB$3:$BB$1048576,0),MATCH(K$3,入力!$BV$2:$CN$2,0)),"")</f>
        <v/>
      </c>
      <c r="L598" s="75" t="str">
        <f>IFERROR(INDEX(入力!$BV$3:$CN$1048576,MATCH(ROW(L598)-ROW(L$3),入力!$BB$3:$BB$1048576,0),MATCH(L$3,入力!$BV$2:$CN$2,0)),"")</f>
        <v/>
      </c>
      <c r="M598" s="117" t="str">
        <f>IFERROR(IF(履歴検索!$A598="","",INDEX(入力!$BV$3:$CN$1048576,MATCH(ROW(M598)-ROW(M$3),入力!$BB$3:$BB$1048576,0),MATCH(M$3,入力!$BV$2:$CN$2,0))),"")</f>
        <v/>
      </c>
      <c r="N598" s="75" t="str">
        <f>IFERROR(INDEX(入力!$BV$3:$CN$1048576,MATCH(ROW(N598)-ROW(N$3),入力!$BB$3:$BB$1048576,0),MATCH(N$3,入力!$BV$2:$CN$2,0)),"")</f>
        <v/>
      </c>
      <c r="O598" s="294" t="str">
        <f>IFERROR(INDEX(入力!$CJ$3:$CN$1048576,MATCH(ROW(O598)-ROW(O$3),入力!$BB$3:$BB$1048576,0),MATCH(O$3,入力!$CJ$2:$CN$2,0)),"")</f>
        <v/>
      </c>
      <c r="P598" s="294" t="str">
        <f>IFERROR(INDEX(入力!$CJ$3:$CN$1048576,MATCH(ROW(P598)-ROW(P$3),入力!$BB$3:$BB$1048576,0),MATCH(P$3,入力!$CJ$2:$CN$2,0)),"")</f>
        <v/>
      </c>
      <c r="Q598" s="294" t="str">
        <f>IFERROR(INDEX(入力!$BV$3:$CN$1048576,MATCH(ROW(Q598)-ROW(Q$3),入力!$BB$3:$BB$1048576,0),MATCH(Q$3,入力!$BV$2:$CN$2,0)),"")</f>
        <v/>
      </c>
      <c r="R598" s="77" t="str">
        <f>IFERROR(INDEX(入力!$BV$3:$CN$1048576,MATCH(ROW(R598)-ROW(R$3),入力!$BB$3:$BB$1048576,0),MATCH(R$3,入力!$BV$2:$CN$2,0)),"")</f>
        <v/>
      </c>
      <c r="S598" s="77" t="str">
        <f>IFERROR(INDEX(入力!$BV$3:$CN$1048576,MATCH(ROW(S598)-ROW(S$3),入力!$BB$3:$BB$1048576,0),MATCH(S$3,入力!$BV$2:$CN$2,0)),"")</f>
        <v/>
      </c>
      <c r="U598" s="28" t="str">
        <f>IF(Z598="","",COUNT($Z$4:Z598))</f>
        <v/>
      </c>
      <c r="V598" s="73" t="str">
        <f t="shared" si="10"/>
        <v/>
      </c>
      <c r="W598" s="113" t="str">
        <f>IF(OR($B598="",$B598=$B599),"",SUMIF($B$4:$B598,$B598,Q$4:Q598))</f>
        <v/>
      </c>
      <c r="X598" s="113" t="str">
        <f>IF(OR($B598="",$B598=$B599),"",SUMIF($B$4:$B598,$B598,K$4:K598)-Y598)</f>
        <v/>
      </c>
      <c r="Y598" s="113" t="str">
        <f>IF(OR($B598="",$B598=$B599),"",SUMIFS(K$4:K598,B$4:B598,$B598,F$4:F598,$Y$3))</f>
        <v/>
      </c>
      <c r="Z598" s="113" t="str">
        <f>IF(OR($B598="",$B598=$B599),"",SUMIF($B$4:$B598,$B598,S$4:S598))</f>
        <v/>
      </c>
    </row>
    <row r="599" spans="1:26" ht="25.05" customHeight="1" x14ac:dyDescent="0.2">
      <c r="A599" s="133" t="str">
        <f>IF(OR(B599="",AND(B598=B599,D598=D599)),"",MAX($A$4:A598)+1)</f>
        <v/>
      </c>
      <c r="B599" s="73" t="str">
        <f>IFERROR(INDEX(入力!$BV$3:$CN$1048576,MATCH(ROW(B599)-ROW(B$3),入力!$BB$3:$BB$1048576,0),MATCH(B$3,入力!$BV$2:$CN$2,0)),"")</f>
        <v/>
      </c>
      <c r="C599" s="74" t="str">
        <f>IFERROR(INDEX(入力!$BV$3:$CN$1048576,MATCH(ROW(C599)-ROW(C$3),入力!$BB$3:$BB$1048576,0),MATCH(C$3,入力!$BV$2:$CN$2,0)),"")</f>
        <v/>
      </c>
      <c r="D599" s="75" t="str">
        <f>IFERROR(INDEX(入力!$BO$3:$BO$1048576,MATCH(ROW(D599)-ROW(D$3),入力!$BB$3:$BB$1048576,0),0),"")</f>
        <v/>
      </c>
      <c r="E599" s="74" t="str">
        <f>IFERROR(INDEX(入力!$BV$3:$CN$1048576,MATCH(ROW(E599)-ROW(E$3),入力!$BB$3:$BB$1048576,0),MATCH(E$3,入力!$BV$2:$CN$2,0)),"")</f>
        <v/>
      </c>
      <c r="F599" s="74" t="str">
        <f>IFERROR(INDEX(入力!$BV$3:$CN$1048576,MATCH(ROW(F599)-ROW(F$3),入力!$BB$3:$BB$1048576,0),MATCH(F$3,入力!$BV$2:$CN$2,0)),"")</f>
        <v/>
      </c>
      <c r="G599" s="74" t="str">
        <f>IFERROR(INDEX(入力!$BV$3:$CN$1048576,MATCH(ROW(G599)-ROW(G$3),入力!$BB$3:$BB$1048576,0),MATCH(G$3,入力!$BV$2:$CN$2,0)),"")</f>
        <v/>
      </c>
      <c r="H599" s="75" t="str">
        <f>IFERROR(INDEX(入力!$BV$3:$CN$1048576,MATCH(ROW(H599)-ROW(H$3),入力!$BB$3:$BB$1048576,0),MATCH(H$3,入力!$BV$2:$CN$2,0)),"")</f>
        <v/>
      </c>
      <c r="I599" s="76" t="str">
        <f>IFERROR(INDEX(入力!$BV$3:$CN$1048576,MATCH(ROW(I599)-ROW(I$3),入力!$BB$3:$BB$1048576,0),MATCH(I$3,入力!$BV$2:$CN$2,0)),"")</f>
        <v/>
      </c>
      <c r="J599" s="75" t="str">
        <f>IFERROR(INDEX(入力!$BV$3:$CN$1048576,MATCH(ROW(J599)-ROW(J$3),入力!$BB$3:$BB$1048576,0),MATCH(J$3,入力!$BV$2:$CN$2,0)),"")</f>
        <v/>
      </c>
      <c r="K599" s="75" t="str">
        <f>IFERROR(INDEX(入力!$BV$3:$CN$1048576,MATCH(ROW(K599)-ROW(K$3),入力!$BB$3:$BB$1048576,0),MATCH(K$3,入力!$BV$2:$CN$2,0)),"")</f>
        <v/>
      </c>
      <c r="L599" s="75" t="str">
        <f>IFERROR(INDEX(入力!$BV$3:$CN$1048576,MATCH(ROW(L599)-ROW(L$3),入力!$BB$3:$BB$1048576,0),MATCH(L$3,入力!$BV$2:$CN$2,0)),"")</f>
        <v/>
      </c>
      <c r="M599" s="117" t="str">
        <f>IFERROR(IF(履歴検索!$A599="","",INDEX(入力!$BV$3:$CN$1048576,MATCH(ROW(M599)-ROW(M$3),入力!$BB$3:$BB$1048576,0),MATCH(M$3,入力!$BV$2:$CN$2,0))),"")</f>
        <v/>
      </c>
      <c r="N599" s="75" t="str">
        <f>IFERROR(INDEX(入力!$BV$3:$CN$1048576,MATCH(ROW(N599)-ROW(N$3),入力!$BB$3:$BB$1048576,0),MATCH(N$3,入力!$BV$2:$CN$2,0)),"")</f>
        <v/>
      </c>
      <c r="O599" s="294" t="str">
        <f>IFERROR(INDEX(入力!$CJ$3:$CN$1048576,MATCH(ROW(O599)-ROW(O$3),入力!$BB$3:$BB$1048576,0),MATCH(O$3,入力!$CJ$2:$CN$2,0)),"")</f>
        <v/>
      </c>
      <c r="P599" s="294" t="str">
        <f>IFERROR(INDEX(入力!$CJ$3:$CN$1048576,MATCH(ROW(P599)-ROW(P$3),入力!$BB$3:$BB$1048576,0),MATCH(P$3,入力!$CJ$2:$CN$2,0)),"")</f>
        <v/>
      </c>
      <c r="Q599" s="294" t="str">
        <f>IFERROR(INDEX(入力!$BV$3:$CN$1048576,MATCH(ROW(Q599)-ROW(Q$3),入力!$BB$3:$BB$1048576,0),MATCH(Q$3,入力!$BV$2:$CN$2,0)),"")</f>
        <v/>
      </c>
      <c r="R599" s="77" t="str">
        <f>IFERROR(INDEX(入力!$BV$3:$CN$1048576,MATCH(ROW(R599)-ROW(R$3),入力!$BB$3:$BB$1048576,0),MATCH(R$3,入力!$BV$2:$CN$2,0)),"")</f>
        <v/>
      </c>
      <c r="S599" s="77" t="str">
        <f>IFERROR(INDEX(入力!$BV$3:$CN$1048576,MATCH(ROW(S599)-ROW(S$3),入力!$BB$3:$BB$1048576,0),MATCH(S$3,入力!$BV$2:$CN$2,0)),"")</f>
        <v/>
      </c>
      <c r="U599" s="28" t="str">
        <f>IF(Z599="","",COUNT($Z$4:Z599))</f>
        <v/>
      </c>
      <c r="V599" s="73" t="str">
        <f t="shared" si="10"/>
        <v/>
      </c>
      <c r="W599" s="113" t="str">
        <f>IF(OR($B599="",$B599=$B600),"",SUMIF($B$4:$B599,$B599,Q$4:Q599))</f>
        <v/>
      </c>
      <c r="X599" s="113" t="str">
        <f>IF(OR($B599="",$B599=$B600),"",SUMIF($B$4:$B599,$B599,K$4:K599)-Y599)</f>
        <v/>
      </c>
      <c r="Y599" s="113" t="str">
        <f>IF(OR($B599="",$B599=$B600),"",SUMIFS(K$4:K599,B$4:B599,$B599,F$4:F599,$Y$3))</f>
        <v/>
      </c>
      <c r="Z599" s="113" t="str">
        <f>IF(OR($B599="",$B599=$B600),"",SUMIF($B$4:$B599,$B599,S$4:S599))</f>
        <v/>
      </c>
    </row>
    <row r="600" spans="1:26" ht="25.05" customHeight="1" x14ac:dyDescent="0.2">
      <c r="A600" s="133" t="str">
        <f>IF(OR(B600="",AND(B599=B600,D599=D600)),"",MAX($A$4:A599)+1)</f>
        <v/>
      </c>
      <c r="B600" s="73" t="str">
        <f>IFERROR(INDEX(入力!$BV$3:$CN$1048576,MATCH(ROW(B600)-ROW(B$3),入力!$BB$3:$BB$1048576,0),MATCH(B$3,入力!$BV$2:$CN$2,0)),"")</f>
        <v/>
      </c>
      <c r="C600" s="74" t="str">
        <f>IFERROR(INDEX(入力!$BV$3:$CN$1048576,MATCH(ROW(C600)-ROW(C$3),入力!$BB$3:$BB$1048576,0),MATCH(C$3,入力!$BV$2:$CN$2,0)),"")</f>
        <v/>
      </c>
      <c r="D600" s="75" t="str">
        <f>IFERROR(INDEX(入力!$BO$3:$BO$1048576,MATCH(ROW(D600)-ROW(D$3),入力!$BB$3:$BB$1048576,0),0),"")</f>
        <v/>
      </c>
      <c r="E600" s="74" t="str">
        <f>IFERROR(INDEX(入力!$BV$3:$CN$1048576,MATCH(ROW(E600)-ROW(E$3),入力!$BB$3:$BB$1048576,0),MATCH(E$3,入力!$BV$2:$CN$2,0)),"")</f>
        <v/>
      </c>
      <c r="F600" s="74" t="str">
        <f>IFERROR(INDEX(入力!$BV$3:$CN$1048576,MATCH(ROW(F600)-ROW(F$3),入力!$BB$3:$BB$1048576,0),MATCH(F$3,入力!$BV$2:$CN$2,0)),"")</f>
        <v/>
      </c>
      <c r="G600" s="74" t="str">
        <f>IFERROR(INDEX(入力!$BV$3:$CN$1048576,MATCH(ROW(G600)-ROW(G$3),入力!$BB$3:$BB$1048576,0),MATCH(G$3,入力!$BV$2:$CN$2,0)),"")</f>
        <v/>
      </c>
      <c r="H600" s="75" t="str">
        <f>IFERROR(INDEX(入力!$BV$3:$CN$1048576,MATCH(ROW(H600)-ROW(H$3),入力!$BB$3:$BB$1048576,0),MATCH(H$3,入力!$BV$2:$CN$2,0)),"")</f>
        <v/>
      </c>
      <c r="I600" s="76" t="str">
        <f>IFERROR(INDEX(入力!$BV$3:$CN$1048576,MATCH(ROW(I600)-ROW(I$3),入力!$BB$3:$BB$1048576,0),MATCH(I$3,入力!$BV$2:$CN$2,0)),"")</f>
        <v/>
      </c>
      <c r="J600" s="75" t="str">
        <f>IFERROR(INDEX(入力!$BV$3:$CN$1048576,MATCH(ROW(J600)-ROW(J$3),入力!$BB$3:$BB$1048576,0),MATCH(J$3,入力!$BV$2:$CN$2,0)),"")</f>
        <v/>
      </c>
      <c r="K600" s="75" t="str">
        <f>IFERROR(INDEX(入力!$BV$3:$CN$1048576,MATCH(ROW(K600)-ROW(K$3),入力!$BB$3:$BB$1048576,0),MATCH(K$3,入力!$BV$2:$CN$2,0)),"")</f>
        <v/>
      </c>
      <c r="L600" s="75" t="str">
        <f>IFERROR(INDEX(入力!$BV$3:$CN$1048576,MATCH(ROW(L600)-ROW(L$3),入力!$BB$3:$BB$1048576,0),MATCH(L$3,入力!$BV$2:$CN$2,0)),"")</f>
        <v/>
      </c>
      <c r="M600" s="117" t="str">
        <f>IFERROR(IF(履歴検索!$A600="","",INDEX(入力!$BV$3:$CN$1048576,MATCH(ROW(M600)-ROW(M$3),入力!$BB$3:$BB$1048576,0),MATCH(M$3,入力!$BV$2:$CN$2,0))),"")</f>
        <v/>
      </c>
      <c r="N600" s="75" t="str">
        <f>IFERROR(INDEX(入力!$BV$3:$CN$1048576,MATCH(ROW(N600)-ROW(N$3),入力!$BB$3:$BB$1048576,0),MATCH(N$3,入力!$BV$2:$CN$2,0)),"")</f>
        <v/>
      </c>
      <c r="O600" s="294" t="str">
        <f>IFERROR(INDEX(入力!$CJ$3:$CN$1048576,MATCH(ROW(O600)-ROW(O$3),入力!$BB$3:$BB$1048576,0),MATCH(O$3,入力!$CJ$2:$CN$2,0)),"")</f>
        <v/>
      </c>
      <c r="P600" s="294" t="str">
        <f>IFERROR(INDEX(入力!$CJ$3:$CN$1048576,MATCH(ROW(P600)-ROW(P$3),入力!$BB$3:$BB$1048576,0),MATCH(P$3,入力!$CJ$2:$CN$2,0)),"")</f>
        <v/>
      </c>
      <c r="Q600" s="294" t="str">
        <f>IFERROR(INDEX(入力!$BV$3:$CN$1048576,MATCH(ROW(Q600)-ROW(Q$3),入力!$BB$3:$BB$1048576,0),MATCH(Q$3,入力!$BV$2:$CN$2,0)),"")</f>
        <v/>
      </c>
      <c r="R600" s="77" t="str">
        <f>IFERROR(INDEX(入力!$BV$3:$CN$1048576,MATCH(ROW(R600)-ROW(R$3),入力!$BB$3:$BB$1048576,0),MATCH(R$3,入力!$BV$2:$CN$2,0)),"")</f>
        <v/>
      </c>
      <c r="S600" s="77" t="str">
        <f>IFERROR(INDEX(入力!$BV$3:$CN$1048576,MATCH(ROW(S600)-ROW(S$3),入力!$BB$3:$BB$1048576,0),MATCH(S$3,入力!$BV$2:$CN$2,0)),"")</f>
        <v/>
      </c>
      <c r="U600" s="28" t="str">
        <f>IF(Z600="","",COUNT($Z$4:Z600))</f>
        <v/>
      </c>
      <c r="V600" s="73" t="str">
        <f t="shared" si="10"/>
        <v/>
      </c>
      <c r="W600" s="113" t="str">
        <f>IF(OR($B600="",$B600=$B601),"",SUMIF($B$4:$B600,$B600,Q$4:Q600))</f>
        <v/>
      </c>
      <c r="X600" s="113" t="str">
        <f>IF(OR($B600="",$B600=$B601),"",SUMIF($B$4:$B600,$B600,K$4:K600)-Y600)</f>
        <v/>
      </c>
      <c r="Y600" s="113" t="str">
        <f>IF(OR($B600="",$B600=$B601),"",SUMIFS(K$4:K600,B$4:B600,$B600,F$4:F600,$Y$3))</f>
        <v/>
      </c>
      <c r="Z600" s="113" t="str">
        <f>IF(OR($B600="",$B600=$B601),"",SUMIF($B$4:$B600,$B600,S$4:S600))</f>
        <v/>
      </c>
    </row>
    <row r="601" spans="1:26" ht="25.05" customHeight="1" x14ac:dyDescent="0.2">
      <c r="A601" s="133" t="str">
        <f>IF(OR(B601="",AND(B600=B601,D600=D601)),"",MAX($A$4:A600)+1)</f>
        <v/>
      </c>
      <c r="B601" s="73" t="str">
        <f>IFERROR(INDEX(入力!$BV$3:$CN$1048576,MATCH(ROW(B601)-ROW(B$3),入力!$BB$3:$BB$1048576,0),MATCH(B$3,入力!$BV$2:$CN$2,0)),"")</f>
        <v/>
      </c>
      <c r="C601" s="74" t="str">
        <f>IFERROR(INDEX(入力!$BV$3:$CN$1048576,MATCH(ROW(C601)-ROW(C$3),入力!$BB$3:$BB$1048576,0),MATCH(C$3,入力!$BV$2:$CN$2,0)),"")</f>
        <v/>
      </c>
      <c r="D601" s="75" t="str">
        <f>IFERROR(INDEX(入力!$BO$3:$BO$1048576,MATCH(ROW(D601)-ROW(D$3),入力!$BB$3:$BB$1048576,0),0),"")</f>
        <v/>
      </c>
      <c r="E601" s="74" t="str">
        <f>IFERROR(INDEX(入力!$BV$3:$CN$1048576,MATCH(ROW(E601)-ROW(E$3),入力!$BB$3:$BB$1048576,0),MATCH(E$3,入力!$BV$2:$CN$2,0)),"")</f>
        <v/>
      </c>
      <c r="F601" s="74" t="str">
        <f>IFERROR(INDEX(入力!$BV$3:$CN$1048576,MATCH(ROW(F601)-ROW(F$3),入力!$BB$3:$BB$1048576,0),MATCH(F$3,入力!$BV$2:$CN$2,0)),"")</f>
        <v/>
      </c>
      <c r="G601" s="74" t="str">
        <f>IFERROR(INDEX(入力!$BV$3:$CN$1048576,MATCH(ROW(G601)-ROW(G$3),入力!$BB$3:$BB$1048576,0),MATCH(G$3,入力!$BV$2:$CN$2,0)),"")</f>
        <v/>
      </c>
      <c r="H601" s="75" t="str">
        <f>IFERROR(INDEX(入力!$BV$3:$CN$1048576,MATCH(ROW(H601)-ROW(H$3),入力!$BB$3:$BB$1048576,0),MATCH(H$3,入力!$BV$2:$CN$2,0)),"")</f>
        <v/>
      </c>
      <c r="I601" s="76" t="str">
        <f>IFERROR(INDEX(入力!$BV$3:$CN$1048576,MATCH(ROW(I601)-ROW(I$3),入力!$BB$3:$BB$1048576,0),MATCH(I$3,入力!$BV$2:$CN$2,0)),"")</f>
        <v/>
      </c>
      <c r="J601" s="75" t="str">
        <f>IFERROR(INDEX(入力!$BV$3:$CN$1048576,MATCH(ROW(J601)-ROW(J$3),入力!$BB$3:$BB$1048576,0),MATCH(J$3,入力!$BV$2:$CN$2,0)),"")</f>
        <v/>
      </c>
      <c r="K601" s="75" t="str">
        <f>IFERROR(INDEX(入力!$BV$3:$CN$1048576,MATCH(ROW(K601)-ROW(K$3),入力!$BB$3:$BB$1048576,0),MATCH(K$3,入力!$BV$2:$CN$2,0)),"")</f>
        <v/>
      </c>
      <c r="L601" s="75" t="str">
        <f>IFERROR(INDEX(入力!$BV$3:$CN$1048576,MATCH(ROW(L601)-ROW(L$3),入力!$BB$3:$BB$1048576,0),MATCH(L$3,入力!$BV$2:$CN$2,0)),"")</f>
        <v/>
      </c>
      <c r="M601" s="117" t="str">
        <f>IFERROR(IF(履歴検索!$A601="","",INDEX(入力!$BV$3:$CN$1048576,MATCH(ROW(M601)-ROW(M$3),入力!$BB$3:$BB$1048576,0),MATCH(M$3,入力!$BV$2:$CN$2,0))),"")</f>
        <v/>
      </c>
      <c r="N601" s="75" t="str">
        <f>IFERROR(INDEX(入力!$BV$3:$CN$1048576,MATCH(ROW(N601)-ROW(N$3),入力!$BB$3:$BB$1048576,0),MATCH(N$3,入力!$BV$2:$CN$2,0)),"")</f>
        <v/>
      </c>
      <c r="O601" s="294" t="str">
        <f>IFERROR(INDEX(入力!$CJ$3:$CN$1048576,MATCH(ROW(O601)-ROW(O$3),入力!$BB$3:$BB$1048576,0),MATCH(O$3,入力!$CJ$2:$CN$2,0)),"")</f>
        <v/>
      </c>
      <c r="P601" s="294" t="str">
        <f>IFERROR(INDEX(入力!$CJ$3:$CN$1048576,MATCH(ROW(P601)-ROW(P$3),入力!$BB$3:$BB$1048576,0),MATCH(P$3,入力!$CJ$2:$CN$2,0)),"")</f>
        <v/>
      </c>
      <c r="Q601" s="294" t="str">
        <f>IFERROR(INDEX(入力!$BV$3:$CN$1048576,MATCH(ROW(Q601)-ROW(Q$3),入力!$BB$3:$BB$1048576,0),MATCH(Q$3,入力!$BV$2:$CN$2,0)),"")</f>
        <v/>
      </c>
      <c r="R601" s="77" t="str">
        <f>IFERROR(INDEX(入力!$BV$3:$CN$1048576,MATCH(ROW(R601)-ROW(R$3),入力!$BB$3:$BB$1048576,0),MATCH(R$3,入力!$BV$2:$CN$2,0)),"")</f>
        <v/>
      </c>
      <c r="S601" s="77" t="str">
        <f>IFERROR(INDEX(入力!$BV$3:$CN$1048576,MATCH(ROW(S601)-ROW(S$3),入力!$BB$3:$BB$1048576,0),MATCH(S$3,入力!$BV$2:$CN$2,0)),"")</f>
        <v/>
      </c>
      <c r="U601" s="28" t="str">
        <f>IF(Z601="","",COUNT($Z$4:Z601))</f>
        <v/>
      </c>
      <c r="V601" s="73" t="str">
        <f t="shared" si="10"/>
        <v/>
      </c>
      <c r="W601" s="113" t="str">
        <f>IF(OR($B601="",$B601=$B602),"",SUMIF($B$4:$B601,$B601,Q$4:Q601))</f>
        <v/>
      </c>
      <c r="X601" s="113" t="str">
        <f>IF(OR($B601="",$B601=$B602),"",SUMIF($B$4:$B601,$B601,K$4:K601)-Y601)</f>
        <v/>
      </c>
      <c r="Y601" s="113" t="str">
        <f>IF(OR($B601="",$B601=$B602),"",SUMIFS(K$4:K601,B$4:B601,$B601,F$4:F601,$Y$3))</f>
        <v/>
      </c>
      <c r="Z601" s="113" t="str">
        <f>IF(OR($B601="",$B601=$B602),"",SUMIF($B$4:$B601,$B601,S$4:S601))</f>
        <v/>
      </c>
    </row>
    <row r="602" spans="1:26" ht="25.05" customHeight="1" x14ac:dyDescent="0.2">
      <c r="A602" s="133" t="str">
        <f>IF(OR(B602="",AND(B601=B602,D601=D602)),"",MAX($A$4:A601)+1)</f>
        <v/>
      </c>
      <c r="B602" s="73" t="str">
        <f>IFERROR(INDEX(入力!$BV$3:$CN$1048576,MATCH(ROW(B602)-ROW(B$3),入力!$BB$3:$BB$1048576,0),MATCH(B$3,入力!$BV$2:$CN$2,0)),"")</f>
        <v/>
      </c>
      <c r="C602" s="74" t="str">
        <f>IFERROR(INDEX(入力!$BV$3:$CN$1048576,MATCH(ROW(C602)-ROW(C$3),入力!$BB$3:$BB$1048576,0),MATCH(C$3,入力!$BV$2:$CN$2,0)),"")</f>
        <v/>
      </c>
      <c r="D602" s="75" t="str">
        <f>IFERROR(INDEX(入力!$BO$3:$BO$1048576,MATCH(ROW(D602)-ROW(D$3),入力!$BB$3:$BB$1048576,0),0),"")</f>
        <v/>
      </c>
      <c r="E602" s="74" t="str">
        <f>IFERROR(INDEX(入力!$BV$3:$CN$1048576,MATCH(ROW(E602)-ROW(E$3),入力!$BB$3:$BB$1048576,0),MATCH(E$3,入力!$BV$2:$CN$2,0)),"")</f>
        <v/>
      </c>
      <c r="F602" s="74" t="str">
        <f>IFERROR(INDEX(入力!$BV$3:$CN$1048576,MATCH(ROW(F602)-ROW(F$3),入力!$BB$3:$BB$1048576,0),MATCH(F$3,入力!$BV$2:$CN$2,0)),"")</f>
        <v/>
      </c>
      <c r="G602" s="74" t="str">
        <f>IFERROR(INDEX(入力!$BV$3:$CN$1048576,MATCH(ROW(G602)-ROW(G$3),入力!$BB$3:$BB$1048576,0),MATCH(G$3,入力!$BV$2:$CN$2,0)),"")</f>
        <v/>
      </c>
      <c r="H602" s="75" t="str">
        <f>IFERROR(INDEX(入力!$BV$3:$CN$1048576,MATCH(ROW(H602)-ROW(H$3),入力!$BB$3:$BB$1048576,0),MATCH(H$3,入力!$BV$2:$CN$2,0)),"")</f>
        <v/>
      </c>
      <c r="I602" s="76" t="str">
        <f>IFERROR(INDEX(入力!$BV$3:$CN$1048576,MATCH(ROW(I602)-ROW(I$3),入力!$BB$3:$BB$1048576,0),MATCH(I$3,入力!$BV$2:$CN$2,0)),"")</f>
        <v/>
      </c>
      <c r="J602" s="75" t="str">
        <f>IFERROR(INDEX(入力!$BV$3:$CN$1048576,MATCH(ROW(J602)-ROW(J$3),入力!$BB$3:$BB$1048576,0),MATCH(J$3,入力!$BV$2:$CN$2,0)),"")</f>
        <v/>
      </c>
      <c r="K602" s="75" t="str">
        <f>IFERROR(INDEX(入力!$BV$3:$CN$1048576,MATCH(ROW(K602)-ROW(K$3),入力!$BB$3:$BB$1048576,0),MATCH(K$3,入力!$BV$2:$CN$2,0)),"")</f>
        <v/>
      </c>
      <c r="L602" s="75" t="str">
        <f>IFERROR(INDEX(入力!$BV$3:$CN$1048576,MATCH(ROW(L602)-ROW(L$3),入力!$BB$3:$BB$1048576,0),MATCH(L$3,入力!$BV$2:$CN$2,0)),"")</f>
        <v/>
      </c>
      <c r="M602" s="117" t="str">
        <f>IFERROR(IF(履歴検索!$A602="","",INDEX(入力!$BV$3:$CN$1048576,MATCH(ROW(M602)-ROW(M$3),入力!$BB$3:$BB$1048576,0),MATCH(M$3,入力!$BV$2:$CN$2,0))),"")</f>
        <v/>
      </c>
      <c r="N602" s="75" t="str">
        <f>IFERROR(INDEX(入力!$BV$3:$CN$1048576,MATCH(ROW(N602)-ROW(N$3),入力!$BB$3:$BB$1048576,0),MATCH(N$3,入力!$BV$2:$CN$2,0)),"")</f>
        <v/>
      </c>
      <c r="O602" s="294" t="str">
        <f>IFERROR(INDEX(入力!$CJ$3:$CN$1048576,MATCH(ROW(O602)-ROW(O$3),入力!$BB$3:$BB$1048576,0),MATCH(O$3,入力!$CJ$2:$CN$2,0)),"")</f>
        <v/>
      </c>
      <c r="P602" s="294" t="str">
        <f>IFERROR(INDEX(入力!$CJ$3:$CN$1048576,MATCH(ROW(P602)-ROW(P$3),入力!$BB$3:$BB$1048576,0),MATCH(P$3,入力!$CJ$2:$CN$2,0)),"")</f>
        <v/>
      </c>
      <c r="Q602" s="294" t="str">
        <f>IFERROR(INDEX(入力!$BV$3:$CN$1048576,MATCH(ROW(Q602)-ROW(Q$3),入力!$BB$3:$BB$1048576,0),MATCH(Q$3,入力!$BV$2:$CN$2,0)),"")</f>
        <v/>
      </c>
      <c r="R602" s="77" t="str">
        <f>IFERROR(INDEX(入力!$BV$3:$CN$1048576,MATCH(ROW(R602)-ROW(R$3),入力!$BB$3:$BB$1048576,0),MATCH(R$3,入力!$BV$2:$CN$2,0)),"")</f>
        <v/>
      </c>
      <c r="S602" s="77" t="str">
        <f>IFERROR(INDEX(入力!$BV$3:$CN$1048576,MATCH(ROW(S602)-ROW(S$3),入力!$BB$3:$BB$1048576,0),MATCH(S$3,入力!$BV$2:$CN$2,0)),"")</f>
        <v/>
      </c>
      <c r="U602" s="28" t="str">
        <f>IF(Z602="","",COUNT($Z$4:Z602))</f>
        <v/>
      </c>
      <c r="V602" s="73" t="str">
        <f t="shared" si="10"/>
        <v/>
      </c>
      <c r="W602" s="113" t="str">
        <f>IF(OR($B602="",$B602=$B603),"",SUMIF($B$4:$B602,$B602,Q$4:Q602))</f>
        <v/>
      </c>
      <c r="X602" s="113" t="str">
        <f>IF(OR($B602="",$B602=$B603),"",SUMIF($B$4:$B602,$B602,K$4:K602)-Y602)</f>
        <v/>
      </c>
      <c r="Y602" s="113" t="str">
        <f>IF(OR($B602="",$B602=$B603),"",SUMIFS(K$4:K602,B$4:B602,$B602,F$4:F602,$Y$3))</f>
        <v/>
      </c>
      <c r="Z602" s="113" t="str">
        <f>IF(OR($B602="",$B602=$B603),"",SUMIF($B$4:$B602,$B602,S$4:S602))</f>
        <v/>
      </c>
    </row>
    <row r="603" spans="1:26" ht="25.05" customHeight="1" x14ac:dyDescent="0.2">
      <c r="A603" s="133" t="str">
        <f>IF(OR(B603="",AND(B602=B603,D602=D603)),"",MAX($A$4:A602)+1)</f>
        <v/>
      </c>
      <c r="B603" s="73" t="str">
        <f>IFERROR(INDEX(入力!$BV$3:$CN$1048576,MATCH(ROW(B603)-ROW(B$3),入力!$BB$3:$BB$1048576,0),MATCH(B$3,入力!$BV$2:$CN$2,0)),"")</f>
        <v/>
      </c>
      <c r="C603" s="74" t="str">
        <f>IFERROR(INDEX(入力!$BV$3:$CN$1048576,MATCH(ROW(C603)-ROW(C$3),入力!$BB$3:$BB$1048576,0),MATCH(C$3,入力!$BV$2:$CN$2,0)),"")</f>
        <v/>
      </c>
      <c r="D603" s="75" t="str">
        <f>IFERROR(INDEX(入力!$BO$3:$BO$1048576,MATCH(ROW(D603)-ROW(D$3),入力!$BB$3:$BB$1048576,0),0),"")</f>
        <v/>
      </c>
      <c r="E603" s="74" t="str">
        <f>IFERROR(INDEX(入力!$BV$3:$CN$1048576,MATCH(ROW(E603)-ROW(E$3),入力!$BB$3:$BB$1048576,0),MATCH(E$3,入力!$BV$2:$CN$2,0)),"")</f>
        <v/>
      </c>
      <c r="F603" s="74" t="str">
        <f>IFERROR(INDEX(入力!$BV$3:$CN$1048576,MATCH(ROW(F603)-ROW(F$3),入力!$BB$3:$BB$1048576,0),MATCH(F$3,入力!$BV$2:$CN$2,0)),"")</f>
        <v/>
      </c>
      <c r="G603" s="74" t="str">
        <f>IFERROR(INDEX(入力!$BV$3:$CN$1048576,MATCH(ROW(G603)-ROW(G$3),入力!$BB$3:$BB$1048576,0),MATCH(G$3,入力!$BV$2:$CN$2,0)),"")</f>
        <v/>
      </c>
      <c r="H603" s="75" t="str">
        <f>IFERROR(INDEX(入力!$BV$3:$CN$1048576,MATCH(ROW(H603)-ROW(H$3),入力!$BB$3:$BB$1048576,0),MATCH(H$3,入力!$BV$2:$CN$2,0)),"")</f>
        <v/>
      </c>
      <c r="I603" s="76" t="str">
        <f>IFERROR(INDEX(入力!$BV$3:$CN$1048576,MATCH(ROW(I603)-ROW(I$3),入力!$BB$3:$BB$1048576,0),MATCH(I$3,入力!$BV$2:$CN$2,0)),"")</f>
        <v/>
      </c>
      <c r="J603" s="75" t="str">
        <f>IFERROR(INDEX(入力!$BV$3:$CN$1048576,MATCH(ROW(J603)-ROW(J$3),入力!$BB$3:$BB$1048576,0),MATCH(J$3,入力!$BV$2:$CN$2,0)),"")</f>
        <v/>
      </c>
      <c r="K603" s="75" t="str">
        <f>IFERROR(INDEX(入力!$BV$3:$CN$1048576,MATCH(ROW(K603)-ROW(K$3),入力!$BB$3:$BB$1048576,0),MATCH(K$3,入力!$BV$2:$CN$2,0)),"")</f>
        <v/>
      </c>
      <c r="L603" s="75" t="str">
        <f>IFERROR(INDEX(入力!$BV$3:$CN$1048576,MATCH(ROW(L603)-ROW(L$3),入力!$BB$3:$BB$1048576,0),MATCH(L$3,入力!$BV$2:$CN$2,0)),"")</f>
        <v/>
      </c>
      <c r="M603" s="117" t="str">
        <f>IFERROR(IF(履歴検索!$A603="","",INDEX(入力!$BV$3:$CN$1048576,MATCH(ROW(M603)-ROW(M$3),入力!$BB$3:$BB$1048576,0),MATCH(M$3,入力!$BV$2:$CN$2,0))),"")</f>
        <v/>
      </c>
      <c r="N603" s="75" t="str">
        <f>IFERROR(INDEX(入力!$BV$3:$CN$1048576,MATCH(ROW(N603)-ROW(N$3),入力!$BB$3:$BB$1048576,0),MATCH(N$3,入力!$BV$2:$CN$2,0)),"")</f>
        <v/>
      </c>
      <c r="O603" s="294" t="str">
        <f>IFERROR(INDEX(入力!$CJ$3:$CN$1048576,MATCH(ROW(O603)-ROW(O$3),入力!$BB$3:$BB$1048576,0),MATCH(O$3,入力!$CJ$2:$CN$2,0)),"")</f>
        <v/>
      </c>
      <c r="P603" s="294" t="str">
        <f>IFERROR(INDEX(入力!$CJ$3:$CN$1048576,MATCH(ROW(P603)-ROW(P$3),入力!$BB$3:$BB$1048576,0),MATCH(P$3,入力!$CJ$2:$CN$2,0)),"")</f>
        <v/>
      </c>
      <c r="Q603" s="294" t="str">
        <f>IFERROR(INDEX(入力!$BV$3:$CN$1048576,MATCH(ROW(Q603)-ROW(Q$3),入力!$BB$3:$BB$1048576,0),MATCH(Q$3,入力!$BV$2:$CN$2,0)),"")</f>
        <v/>
      </c>
      <c r="R603" s="77" t="str">
        <f>IFERROR(INDEX(入力!$BV$3:$CN$1048576,MATCH(ROW(R603)-ROW(R$3),入力!$BB$3:$BB$1048576,0),MATCH(R$3,入力!$BV$2:$CN$2,0)),"")</f>
        <v/>
      </c>
      <c r="S603" s="77" t="str">
        <f>IFERROR(INDEX(入力!$BV$3:$CN$1048576,MATCH(ROW(S603)-ROW(S$3),入力!$BB$3:$BB$1048576,0),MATCH(S$3,入力!$BV$2:$CN$2,0)),"")</f>
        <v/>
      </c>
      <c r="U603" s="28" t="str">
        <f>IF(Z603="","",COUNT($Z$4:Z603))</f>
        <v/>
      </c>
      <c r="V603" s="73" t="str">
        <f t="shared" si="10"/>
        <v/>
      </c>
      <c r="W603" s="113" t="str">
        <f>IF(OR($B603="",$B603=$B604),"",SUMIF($B$4:$B603,$B603,Q$4:Q603))</f>
        <v/>
      </c>
      <c r="X603" s="113" t="str">
        <f>IF(OR($B603="",$B603=$B604),"",SUMIF($B$4:$B603,$B603,K$4:K603)-Y603)</f>
        <v/>
      </c>
      <c r="Y603" s="113" t="str">
        <f>IF(OR($B603="",$B603=$B604),"",SUMIFS(K$4:K603,B$4:B603,$B603,F$4:F603,$Y$3))</f>
        <v/>
      </c>
      <c r="Z603" s="113" t="str">
        <f>IF(OR($B603="",$B603=$B604),"",SUMIF($B$4:$B603,$B603,S$4:S603))</f>
        <v/>
      </c>
    </row>
    <row r="604" spans="1:26" ht="25.05" customHeight="1" x14ac:dyDescent="0.2">
      <c r="A604" s="133" t="str">
        <f>IF(OR(B604="",AND(B603=B604,D603=D604)),"",MAX($A$4:A603)+1)</f>
        <v/>
      </c>
      <c r="B604" s="73" t="str">
        <f>IFERROR(INDEX(入力!$BV$3:$CN$1048576,MATCH(ROW(B604)-ROW(B$3),入力!$BB$3:$BB$1048576,0),MATCH(B$3,入力!$BV$2:$CN$2,0)),"")</f>
        <v/>
      </c>
      <c r="C604" s="74" t="str">
        <f>IFERROR(INDEX(入力!$BV$3:$CN$1048576,MATCH(ROW(C604)-ROW(C$3),入力!$BB$3:$BB$1048576,0),MATCH(C$3,入力!$BV$2:$CN$2,0)),"")</f>
        <v/>
      </c>
      <c r="D604" s="75" t="str">
        <f>IFERROR(INDEX(入力!$BO$3:$BO$1048576,MATCH(ROW(D604)-ROW(D$3),入力!$BB$3:$BB$1048576,0),0),"")</f>
        <v/>
      </c>
      <c r="E604" s="74" t="str">
        <f>IFERROR(INDEX(入力!$BV$3:$CN$1048576,MATCH(ROW(E604)-ROW(E$3),入力!$BB$3:$BB$1048576,0),MATCH(E$3,入力!$BV$2:$CN$2,0)),"")</f>
        <v/>
      </c>
      <c r="F604" s="74" t="str">
        <f>IFERROR(INDEX(入力!$BV$3:$CN$1048576,MATCH(ROW(F604)-ROW(F$3),入力!$BB$3:$BB$1048576,0),MATCH(F$3,入力!$BV$2:$CN$2,0)),"")</f>
        <v/>
      </c>
      <c r="G604" s="74" t="str">
        <f>IFERROR(INDEX(入力!$BV$3:$CN$1048576,MATCH(ROW(G604)-ROW(G$3),入力!$BB$3:$BB$1048576,0),MATCH(G$3,入力!$BV$2:$CN$2,0)),"")</f>
        <v/>
      </c>
      <c r="H604" s="75" t="str">
        <f>IFERROR(INDEX(入力!$BV$3:$CN$1048576,MATCH(ROW(H604)-ROW(H$3),入力!$BB$3:$BB$1048576,0),MATCH(H$3,入力!$BV$2:$CN$2,0)),"")</f>
        <v/>
      </c>
      <c r="I604" s="76" t="str">
        <f>IFERROR(INDEX(入力!$BV$3:$CN$1048576,MATCH(ROW(I604)-ROW(I$3),入力!$BB$3:$BB$1048576,0),MATCH(I$3,入力!$BV$2:$CN$2,0)),"")</f>
        <v/>
      </c>
      <c r="J604" s="75" t="str">
        <f>IFERROR(INDEX(入力!$BV$3:$CN$1048576,MATCH(ROW(J604)-ROW(J$3),入力!$BB$3:$BB$1048576,0),MATCH(J$3,入力!$BV$2:$CN$2,0)),"")</f>
        <v/>
      </c>
      <c r="K604" s="75" t="str">
        <f>IFERROR(INDEX(入力!$BV$3:$CN$1048576,MATCH(ROW(K604)-ROW(K$3),入力!$BB$3:$BB$1048576,0),MATCH(K$3,入力!$BV$2:$CN$2,0)),"")</f>
        <v/>
      </c>
      <c r="L604" s="75" t="str">
        <f>IFERROR(INDEX(入力!$BV$3:$CN$1048576,MATCH(ROW(L604)-ROW(L$3),入力!$BB$3:$BB$1048576,0),MATCH(L$3,入力!$BV$2:$CN$2,0)),"")</f>
        <v/>
      </c>
      <c r="M604" s="117" t="str">
        <f>IFERROR(IF(履歴検索!$A604="","",INDEX(入力!$BV$3:$CN$1048576,MATCH(ROW(M604)-ROW(M$3),入力!$BB$3:$BB$1048576,0),MATCH(M$3,入力!$BV$2:$CN$2,0))),"")</f>
        <v/>
      </c>
      <c r="N604" s="75" t="str">
        <f>IFERROR(INDEX(入力!$BV$3:$CN$1048576,MATCH(ROW(N604)-ROW(N$3),入力!$BB$3:$BB$1048576,0),MATCH(N$3,入力!$BV$2:$CN$2,0)),"")</f>
        <v/>
      </c>
      <c r="O604" s="294" t="str">
        <f>IFERROR(INDEX(入力!$CJ$3:$CN$1048576,MATCH(ROW(O604)-ROW(O$3),入力!$BB$3:$BB$1048576,0),MATCH(O$3,入力!$CJ$2:$CN$2,0)),"")</f>
        <v/>
      </c>
      <c r="P604" s="294" t="str">
        <f>IFERROR(INDEX(入力!$CJ$3:$CN$1048576,MATCH(ROW(P604)-ROW(P$3),入力!$BB$3:$BB$1048576,0),MATCH(P$3,入力!$CJ$2:$CN$2,0)),"")</f>
        <v/>
      </c>
      <c r="Q604" s="294" t="str">
        <f>IFERROR(INDEX(入力!$BV$3:$CN$1048576,MATCH(ROW(Q604)-ROW(Q$3),入力!$BB$3:$BB$1048576,0),MATCH(Q$3,入力!$BV$2:$CN$2,0)),"")</f>
        <v/>
      </c>
      <c r="R604" s="77" t="str">
        <f>IFERROR(INDEX(入力!$BV$3:$CN$1048576,MATCH(ROW(R604)-ROW(R$3),入力!$BB$3:$BB$1048576,0),MATCH(R$3,入力!$BV$2:$CN$2,0)),"")</f>
        <v/>
      </c>
      <c r="S604" s="77" t="str">
        <f>IFERROR(INDEX(入力!$BV$3:$CN$1048576,MATCH(ROW(S604)-ROW(S$3),入力!$BB$3:$BB$1048576,0),MATCH(S$3,入力!$BV$2:$CN$2,0)),"")</f>
        <v/>
      </c>
      <c r="U604" s="28" t="str">
        <f>IF(Z604="","",COUNT($Z$4:Z604))</f>
        <v/>
      </c>
      <c r="V604" s="73" t="str">
        <f t="shared" si="10"/>
        <v/>
      </c>
      <c r="W604" s="113" t="str">
        <f>IF(OR($B604="",$B604=$B605),"",SUMIF($B$4:$B604,$B604,Q$4:Q604))</f>
        <v/>
      </c>
      <c r="X604" s="113" t="str">
        <f>IF(OR($B604="",$B604=$B605),"",SUMIF($B$4:$B604,$B604,K$4:K604)-Y604)</f>
        <v/>
      </c>
      <c r="Y604" s="113" t="str">
        <f>IF(OR($B604="",$B604=$B605),"",SUMIFS(K$4:K604,B$4:B604,$B604,F$4:F604,$Y$3))</f>
        <v/>
      </c>
      <c r="Z604" s="113" t="str">
        <f>IF(OR($B604="",$B604=$B605),"",SUMIF($B$4:$B604,$B604,S$4:S604))</f>
        <v/>
      </c>
    </row>
    <row r="605" spans="1:26" ht="25.05" customHeight="1" x14ac:dyDescent="0.2">
      <c r="A605" s="133" t="str">
        <f>IF(OR(B605="",AND(B604=B605,D604=D605)),"",MAX($A$4:A604)+1)</f>
        <v/>
      </c>
      <c r="B605" s="73" t="str">
        <f>IFERROR(INDEX(入力!$BV$3:$CN$1048576,MATCH(ROW(B605)-ROW(B$3),入力!$BB$3:$BB$1048576,0),MATCH(B$3,入力!$BV$2:$CN$2,0)),"")</f>
        <v/>
      </c>
      <c r="C605" s="74" t="str">
        <f>IFERROR(INDEX(入力!$BV$3:$CN$1048576,MATCH(ROW(C605)-ROW(C$3),入力!$BB$3:$BB$1048576,0),MATCH(C$3,入力!$BV$2:$CN$2,0)),"")</f>
        <v/>
      </c>
      <c r="D605" s="75" t="str">
        <f>IFERROR(INDEX(入力!$BO$3:$BO$1048576,MATCH(ROW(D605)-ROW(D$3),入力!$BB$3:$BB$1048576,0),0),"")</f>
        <v/>
      </c>
      <c r="E605" s="74" t="str">
        <f>IFERROR(INDEX(入力!$BV$3:$CN$1048576,MATCH(ROW(E605)-ROW(E$3),入力!$BB$3:$BB$1048576,0),MATCH(E$3,入力!$BV$2:$CN$2,0)),"")</f>
        <v/>
      </c>
      <c r="F605" s="74" t="str">
        <f>IFERROR(INDEX(入力!$BV$3:$CN$1048576,MATCH(ROW(F605)-ROW(F$3),入力!$BB$3:$BB$1048576,0),MATCH(F$3,入力!$BV$2:$CN$2,0)),"")</f>
        <v/>
      </c>
      <c r="G605" s="74" t="str">
        <f>IFERROR(INDEX(入力!$BV$3:$CN$1048576,MATCH(ROW(G605)-ROW(G$3),入力!$BB$3:$BB$1048576,0),MATCH(G$3,入力!$BV$2:$CN$2,0)),"")</f>
        <v/>
      </c>
      <c r="H605" s="75" t="str">
        <f>IFERROR(INDEX(入力!$BV$3:$CN$1048576,MATCH(ROW(H605)-ROW(H$3),入力!$BB$3:$BB$1048576,0),MATCH(H$3,入力!$BV$2:$CN$2,0)),"")</f>
        <v/>
      </c>
      <c r="I605" s="76" t="str">
        <f>IFERROR(INDEX(入力!$BV$3:$CN$1048576,MATCH(ROW(I605)-ROW(I$3),入力!$BB$3:$BB$1048576,0),MATCH(I$3,入力!$BV$2:$CN$2,0)),"")</f>
        <v/>
      </c>
      <c r="J605" s="75" t="str">
        <f>IFERROR(INDEX(入力!$BV$3:$CN$1048576,MATCH(ROW(J605)-ROW(J$3),入力!$BB$3:$BB$1048576,0),MATCH(J$3,入力!$BV$2:$CN$2,0)),"")</f>
        <v/>
      </c>
      <c r="K605" s="75" t="str">
        <f>IFERROR(INDEX(入力!$BV$3:$CN$1048576,MATCH(ROW(K605)-ROW(K$3),入力!$BB$3:$BB$1048576,0),MATCH(K$3,入力!$BV$2:$CN$2,0)),"")</f>
        <v/>
      </c>
      <c r="L605" s="75" t="str">
        <f>IFERROR(INDEX(入力!$BV$3:$CN$1048576,MATCH(ROW(L605)-ROW(L$3),入力!$BB$3:$BB$1048576,0),MATCH(L$3,入力!$BV$2:$CN$2,0)),"")</f>
        <v/>
      </c>
      <c r="M605" s="117" t="str">
        <f>IFERROR(IF(履歴検索!$A605="","",INDEX(入力!$BV$3:$CN$1048576,MATCH(ROW(M605)-ROW(M$3),入力!$BB$3:$BB$1048576,0),MATCH(M$3,入力!$BV$2:$CN$2,0))),"")</f>
        <v/>
      </c>
      <c r="N605" s="75" t="str">
        <f>IFERROR(INDEX(入力!$BV$3:$CN$1048576,MATCH(ROW(N605)-ROW(N$3),入力!$BB$3:$BB$1048576,0),MATCH(N$3,入力!$BV$2:$CN$2,0)),"")</f>
        <v/>
      </c>
      <c r="O605" s="294" t="str">
        <f>IFERROR(INDEX(入力!$CJ$3:$CN$1048576,MATCH(ROW(O605)-ROW(O$3),入力!$BB$3:$BB$1048576,0),MATCH(O$3,入力!$CJ$2:$CN$2,0)),"")</f>
        <v/>
      </c>
      <c r="P605" s="294" t="str">
        <f>IFERROR(INDEX(入力!$CJ$3:$CN$1048576,MATCH(ROW(P605)-ROW(P$3),入力!$BB$3:$BB$1048576,0),MATCH(P$3,入力!$CJ$2:$CN$2,0)),"")</f>
        <v/>
      </c>
      <c r="Q605" s="294" t="str">
        <f>IFERROR(INDEX(入力!$BV$3:$CN$1048576,MATCH(ROW(Q605)-ROW(Q$3),入力!$BB$3:$BB$1048576,0),MATCH(Q$3,入力!$BV$2:$CN$2,0)),"")</f>
        <v/>
      </c>
      <c r="R605" s="77" t="str">
        <f>IFERROR(INDEX(入力!$BV$3:$CN$1048576,MATCH(ROW(R605)-ROW(R$3),入力!$BB$3:$BB$1048576,0),MATCH(R$3,入力!$BV$2:$CN$2,0)),"")</f>
        <v/>
      </c>
      <c r="S605" s="77" t="str">
        <f>IFERROR(INDEX(入力!$BV$3:$CN$1048576,MATCH(ROW(S605)-ROW(S$3),入力!$BB$3:$BB$1048576,0),MATCH(S$3,入力!$BV$2:$CN$2,0)),"")</f>
        <v/>
      </c>
      <c r="U605" s="28" t="str">
        <f>IF(Z605="","",COUNT($Z$4:Z605))</f>
        <v/>
      </c>
      <c r="V605" s="73" t="str">
        <f t="shared" si="10"/>
        <v/>
      </c>
      <c r="W605" s="113" t="str">
        <f>IF(OR($B605="",$B605=$B606),"",SUMIF($B$4:$B605,$B605,Q$4:Q605))</f>
        <v/>
      </c>
      <c r="X605" s="113" t="str">
        <f>IF(OR($B605="",$B605=$B606),"",SUMIF($B$4:$B605,$B605,K$4:K605)-Y605)</f>
        <v/>
      </c>
      <c r="Y605" s="113" t="str">
        <f>IF(OR($B605="",$B605=$B606),"",SUMIFS(K$4:K605,B$4:B605,$B605,F$4:F605,$Y$3))</f>
        <v/>
      </c>
      <c r="Z605" s="113" t="str">
        <f>IF(OR($B605="",$B605=$B606),"",SUMIF($B$4:$B605,$B605,S$4:S605))</f>
        <v/>
      </c>
    </row>
    <row r="606" spans="1:26" ht="25.05" customHeight="1" x14ac:dyDescent="0.2">
      <c r="A606" s="133" t="str">
        <f>IF(OR(B606="",AND(B605=B606,D605=D606)),"",MAX($A$4:A605)+1)</f>
        <v/>
      </c>
      <c r="B606" s="73" t="str">
        <f>IFERROR(INDEX(入力!$BV$3:$CN$1048576,MATCH(ROW(B606)-ROW(B$3),入力!$BB$3:$BB$1048576,0),MATCH(B$3,入力!$BV$2:$CN$2,0)),"")</f>
        <v/>
      </c>
      <c r="C606" s="74" t="str">
        <f>IFERROR(INDEX(入力!$BV$3:$CN$1048576,MATCH(ROW(C606)-ROW(C$3),入力!$BB$3:$BB$1048576,0),MATCH(C$3,入力!$BV$2:$CN$2,0)),"")</f>
        <v/>
      </c>
      <c r="D606" s="75" t="str">
        <f>IFERROR(INDEX(入力!$BO$3:$BO$1048576,MATCH(ROW(D606)-ROW(D$3),入力!$BB$3:$BB$1048576,0),0),"")</f>
        <v/>
      </c>
      <c r="E606" s="74" t="str">
        <f>IFERROR(INDEX(入力!$BV$3:$CN$1048576,MATCH(ROW(E606)-ROW(E$3),入力!$BB$3:$BB$1048576,0),MATCH(E$3,入力!$BV$2:$CN$2,0)),"")</f>
        <v/>
      </c>
      <c r="F606" s="74" t="str">
        <f>IFERROR(INDEX(入力!$BV$3:$CN$1048576,MATCH(ROW(F606)-ROW(F$3),入力!$BB$3:$BB$1048576,0),MATCH(F$3,入力!$BV$2:$CN$2,0)),"")</f>
        <v/>
      </c>
      <c r="G606" s="74" t="str">
        <f>IFERROR(INDEX(入力!$BV$3:$CN$1048576,MATCH(ROW(G606)-ROW(G$3),入力!$BB$3:$BB$1048576,0),MATCH(G$3,入力!$BV$2:$CN$2,0)),"")</f>
        <v/>
      </c>
      <c r="H606" s="75" t="str">
        <f>IFERROR(INDEX(入力!$BV$3:$CN$1048576,MATCH(ROW(H606)-ROW(H$3),入力!$BB$3:$BB$1048576,0),MATCH(H$3,入力!$BV$2:$CN$2,0)),"")</f>
        <v/>
      </c>
      <c r="I606" s="76" t="str">
        <f>IFERROR(INDEX(入力!$BV$3:$CN$1048576,MATCH(ROW(I606)-ROW(I$3),入力!$BB$3:$BB$1048576,0),MATCH(I$3,入力!$BV$2:$CN$2,0)),"")</f>
        <v/>
      </c>
      <c r="J606" s="75" t="str">
        <f>IFERROR(INDEX(入力!$BV$3:$CN$1048576,MATCH(ROW(J606)-ROW(J$3),入力!$BB$3:$BB$1048576,0),MATCH(J$3,入力!$BV$2:$CN$2,0)),"")</f>
        <v/>
      </c>
      <c r="K606" s="75" t="str">
        <f>IFERROR(INDEX(入力!$BV$3:$CN$1048576,MATCH(ROW(K606)-ROW(K$3),入力!$BB$3:$BB$1048576,0),MATCH(K$3,入力!$BV$2:$CN$2,0)),"")</f>
        <v/>
      </c>
      <c r="L606" s="75" t="str">
        <f>IFERROR(INDEX(入力!$BV$3:$CN$1048576,MATCH(ROW(L606)-ROW(L$3),入力!$BB$3:$BB$1048576,0),MATCH(L$3,入力!$BV$2:$CN$2,0)),"")</f>
        <v/>
      </c>
      <c r="M606" s="117" t="str">
        <f>IFERROR(IF(履歴検索!$A606="","",INDEX(入力!$BV$3:$CN$1048576,MATCH(ROW(M606)-ROW(M$3),入力!$BB$3:$BB$1048576,0),MATCH(M$3,入力!$BV$2:$CN$2,0))),"")</f>
        <v/>
      </c>
      <c r="N606" s="75" t="str">
        <f>IFERROR(INDEX(入力!$BV$3:$CN$1048576,MATCH(ROW(N606)-ROW(N$3),入力!$BB$3:$BB$1048576,0),MATCH(N$3,入力!$BV$2:$CN$2,0)),"")</f>
        <v/>
      </c>
      <c r="O606" s="294" t="str">
        <f>IFERROR(INDEX(入力!$CJ$3:$CN$1048576,MATCH(ROW(O606)-ROW(O$3),入力!$BB$3:$BB$1048576,0),MATCH(O$3,入力!$CJ$2:$CN$2,0)),"")</f>
        <v/>
      </c>
      <c r="P606" s="294" t="str">
        <f>IFERROR(INDEX(入力!$CJ$3:$CN$1048576,MATCH(ROW(P606)-ROW(P$3),入力!$BB$3:$BB$1048576,0),MATCH(P$3,入力!$CJ$2:$CN$2,0)),"")</f>
        <v/>
      </c>
      <c r="Q606" s="294" t="str">
        <f>IFERROR(INDEX(入力!$BV$3:$CN$1048576,MATCH(ROW(Q606)-ROW(Q$3),入力!$BB$3:$BB$1048576,0),MATCH(Q$3,入力!$BV$2:$CN$2,0)),"")</f>
        <v/>
      </c>
      <c r="R606" s="77" t="str">
        <f>IFERROR(INDEX(入力!$BV$3:$CN$1048576,MATCH(ROW(R606)-ROW(R$3),入力!$BB$3:$BB$1048576,0),MATCH(R$3,入力!$BV$2:$CN$2,0)),"")</f>
        <v/>
      </c>
      <c r="S606" s="77" t="str">
        <f>IFERROR(INDEX(入力!$BV$3:$CN$1048576,MATCH(ROW(S606)-ROW(S$3),入力!$BB$3:$BB$1048576,0),MATCH(S$3,入力!$BV$2:$CN$2,0)),"")</f>
        <v/>
      </c>
      <c r="U606" s="28" t="str">
        <f>IF(Z606="","",COUNT($Z$4:Z606))</f>
        <v/>
      </c>
      <c r="V606" s="73" t="str">
        <f t="shared" si="10"/>
        <v/>
      </c>
      <c r="W606" s="113" t="str">
        <f>IF(OR($B606="",$B606=$B607),"",SUMIF($B$4:$B606,$B606,Q$4:Q606))</f>
        <v/>
      </c>
      <c r="X606" s="113" t="str">
        <f>IF(OR($B606="",$B606=$B607),"",SUMIF($B$4:$B606,$B606,K$4:K606)-Y606)</f>
        <v/>
      </c>
      <c r="Y606" s="113" t="str">
        <f>IF(OR($B606="",$B606=$B607),"",SUMIFS(K$4:K606,B$4:B606,$B606,F$4:F606,$Y$3))</f>
        <v/>
      </c>
      <c r="Z606" s="113" t="str">
        <f>IF(OR($B606="",$B606=$B607),"",SUMIF($B$4:$B606,$B606,S$4:S606))</f>
        <v/>
      </c>
    </row>
    <row r="607" spans="1:26" ht="25.05" customHeight="1" x14ac:dyDescent="0.2">
      <c r="A607" s="133" t="str">
        <f>IF(OR(B607="",AND(B606=B607,D606=D607)),"",MAX($A$4:A606)+1)</f>
        <v/>
      </c>
      <c r="B607" s="73" t="str">
        <f>IFERROR(INDEX(入力!$BV$3:$CN$1048576,MATCH(ROW(B607)-ROW(B$3),入力!$BB$3:$BB$1048576,0),MATCH(B$3,入力!$BV$2:$CN$2,0)),"")</f>
        <v/>
      </c>
      <c r="C607" s="74" t="str">
        <f>IFERROR(INDEX(入力!$BV$3:$CN$1048576,MATCH(ROW(C607)-ROW(C$3),入力!$BB$3:$BB$1048576,0),MATCH(C$3,入力!$BV$2:$CN$2,0)),"")</f>
        <v/>
      </c>
      <c r="D607" s="75" t="str">
        <f>IFERROR(INDEX(入力!$BO$3:$BO$1048576,MATCH(ROW(D607)-ROW(D$3),入力!$BB$3:$BB$1048576,0),0),"")</f>
        <v/>
      </c>
      <c r="E607" s="74" t="str">
        <f>IFERROR(INDEX(入力!$BV$3:$CN$1048576,MATCH(ROW(E607)-ROW(E$3),入力!$BB$3:$BB$1048576,0),MATCH(E$3,入力!$BV$2:$CN$2,0)),"")</f>
        <v/>
      </c>
      <c r="F607" s="74" t="str">
        <f>IFERROR(INDEX(入力!$BV$3:$CN$1048576,MATCH(ROW(F607)-ROW(F$3),入力!$BB$3:$BB$1048576,0),MATCH(F$3,入力!$BV$2:$CN$2,0)),"")</f>
        <v/>
      </c>
      <c r="G607" s="74" t="str">
        <f>IFERROR(INDEX(入力!$BV$3:$CN$1048576,MATCH(ROW(G607)-ROW(G$3),入力!$BB$3:$BB$1048576,0),MATCH(G$3,入力!$BV$2:$CN$2,0)),"")</f>
        <v/>
      </c>
      <c r="H607" s="75" t="str">
        <f>IFERROR(INDEX(入力!$BV$3:$CN$1048576,MATCH(ROW(H607)-ROW(H$3),入力!$BB$3:$BB$1048576,0),MATCH(H$3,入力!$BV$2:$CN$2,0)),"")</f>
        <v/>
      </c>
      <c r="I607" s="76" t="str">
        <f>IFERROR(INDEX(入力!$BV$3:$CN$1048576,MATCH(ROW(I607)-ROW(I$3),入力!$BB$3:$BB$1048576,0),MATCH(I$3,入力!$BV$2:$CN$2,0)),"")</f>
        <v/>
      </c>
      <c r="J607" s="75" t="str">
        <f>IFERROR(INDEX(入力!$BV$3:$CN$1048576,MATCH(ROW(J607)-ROW(J$3),入力!$BB$3:$BB$1048576,0),MATCH(J$3,入力!$BV$2:$CN$2,0)),"")</f>
        <v/>
      </c>
      <c r="K607" s="75" t="str">
        <f>IFERROR(INDEX(入力!$BV$3:$CN$1048576,MATCH(ROW(K607)-ROW(K$3),入力!$BB$3:$BB$1048576,0),MATCH(K$3,入力!$BV$2:$CN$2,0)),"")</f>
        <v/>
      </c>
      <c r="L607" s="75" t="str">
        <f>IFERROR(INDEX(入力!$BV$3:$CN$1048576,MATCH(ROW(L607)-ROW(L$3),入力!$BB$3:$BB$1048576,0),MATCH(L$3,入力!$BV$2:$CN$2,0)),"")</f>
        <v/>
      </c>
      <c r="M607" s="117" t="str">
        <f>IFERROR(IF(履歴検索!$A607="","",INDEX(入力!$BV$3:$CN$1048576,MATCH(ROW(M607)-ROW(M$3),入力!$BB$3:$BB$1048576,0),MATCH(M$3,入力!$BV$2:$CN$2,0))),"")</f>
        <v/>
      </c>
      <c r="N607" s="75" t="str">
        <f>IFERROR(INDEX(入力!$BV$3:$CN$1048576,MATCH(ROW(N607)-ROW(N$3),入力!$BB$3:$BB$1048576,0),MATCH(N$3,入力!$BV$2:$CN$2,0)),"")</f>
        <v/>
      </c>
      <c r="O607" s="294" t="str">
        <f>IFERROR(INDEX(入力!$CJ$3:$CN$1048576,MATCH(ROW(O607)-ROW(O$3),入力!$BB$3:$BB$1048576,0),MATCH(O$3,入力!$CJ$2:$CN$2,0)),"")</f>
        <v/>
      </c>
      <c r="P607" s="294" t="str">
        <f>IFERROR(INDEX(入力!$CJ$3:$CN$1048576,MATCH(ROW(P607)-ROW(P$3),入力!$BB$3:$BB$1048576,0),MATCH(P$3,入力!$CJ$2:$CN$2,0)),"")</f>
        <v/>
      </c>
      <c r="Q607" s="294" t="str">
        <f>IFERROR(INDEX(入力!$BV$3:$CN$1048576,MATCH(ROW(Q607)-ROW(Q$3),入力!$BB$3:$BB$1048576,0),MATCH(Q$3,入力!$BV$2:$CN$2,0)),"")</f>
        <v/>
      </c>
      <c r="R607" s="77" t="str">
        <f>IFERROR(INDEX(入力!$BV$3:$CN$1048576,MATCH(ROW(R607)-ROW(R$3),入力!$BB$3:$BB$1048576,0),MATCH(R$3,入力!$BV$2:$CN$2,0)),"")</f>
        <v/>
      </c>
      <c r="S607" s="77" t="str">
        <f>IFERROR(INDEX(入力!$BV$3:$CN$1048576,MATCH(ROW(S607)-ROW(S$3),入力!$BB$3:$BB$1048576,0),MATCH(S$3,入力!$BV$2:$CN$2,0)),"")</f>
        <v/>
      </c>
      <c r="U607" s="28" t="str">
        <f>IF(Z607="","",COUNT($Z$4:Z607))</f>
        <v/>
      </c>
      <c r="V607" s="73" t="str">
        <f t="shared" si="10"/>
        <v/>
      </c>
      <c r="W607" s="113" t="str">
        <f>IF(OR($B607="",$B607=$B608),"",SUMIF($B$4:$B607,$B607,Q$4:Q607))</f>
        <v/>
      </c>
      <c r="X607" s="113" t="str">
        <f>IF(OR($B607="",$B607=$B608),"",SUMIF($B$4:$B607,$B607,K$4:K607)-Y607)</f>
        <v/>
      </c>
      <c r="Y607" s="113" t="str">
        <f>IF(OR($B607="",$B607=$B608),"",SUMIFS(K$4:K607,B$4:B607,$B607,F$4:F607,$Y$3))</f>
        <v/>
      </c>
      <c r="Z607" s="113" t="str">
        <f>IF(OR($B607="",$B607=$B608),"",SUMIF($B$4:$B607,$B607,S$4:S607))</f>
        <v/>
      </c>
    </row>
    <row r="608" spans="1:26" ht="25.05" customHeight="1" x14ac:dyDescent="0.2">
      <c r="A608" s="133" t="str">
        <f>IF(OR(B608="",AND(B607=B608,D607=D608)),"",MAX($A$4:A607)+1)</f>
        <v/>
      </c>
      <c r="B608" s="73" t="str">
        <f>IFERROR(INDEX(入力!$BV$3:$CN$1048576,MATCH(ROW(B608)-ROW(B$3),入力!$BB$3:$BB$1048576,0),MATCH(B$3,入力!$BV$2:$CN$2,0)),"")</f>
        <v/>
      </c>
      <c r="C608" s="74" t="str">
        <f>IFERROR(INDEX(入力!$BV$3:$CN$1048576,MATCH(ROW(C608)-ROW(C$3),入力!$BB$3:$BB$1048576,0),MATCH(C$3,入力!$BV$2:$CN$2,0)),"")</f>
        <v/>
      </c>
      <c r="D608" s="75" t="str">
        <f>IFERROR(INDEX(入力!$BO$3:$BO$1048576,MATCH(ROW(D608)-ROW(D$3),入力!$BB$3:$BB$1048576,0),0),"")</f>
        <v/>
      </c>
      <c r="E608" s="74" t="str">
        <f>IFERROR(INDEX(入力!$BV$3:$CN$1048576,MATCH(ROW(E608)-ROW(E$3),入力!$BB$3:$BB$1048576,0),MATCH(E$3,入力!$BV$2:$CN$2,0)),"")</f>
        <v/>
      </c>
      <c r="F608" s="74" t="str">
        <f>IFERROR(INDEX(入力!$BV$3:$CN$1048576,MATCH(ROW(F608)-ROW(F$3),入力!$BB$3:$BB$1048576,0),MATCH(F$3,入力!$BV$2:$CN$2,0)),"")</f>
        <v/>
      </c>
      <c r="G608" s="74" t="str">
        <f>IFERROR(INDEX(入力!$BV$3:$CN$1048576,MATCH(ROW(G608)-ROW(G$3),入力!$BB$3:$BB$1048576,0),MATCH(G$3,入力!$BV$2:$CN$2,0)),"")</f>
        <v/>
      </c>
      <c r="H608" s="75" t="str">
        <f>IFERROR(INDEX(入力!$BV$3:$CN$1048576,MATCH(ROW(H608)-ROW(H$3),入力!$BB$3:$BB$1048576,0),MATCH(H$3,入力!$BV$2:$CN$2,0)),"")</f>
        <v/>
      </c>
      <c r="I608" s="76" t="str">
        <f>IFERROR(INDEX(入力!$BV$3:$CN$1048576,MATCH(ROW(I608)-ROW(I$3),入力!$BB$3:$BB$1048576,0),MATCH(I$3,入力!$BV$2:$CN$2,0)),"")</f>
        <v/>
      </c>
      <c r="J608" s="75" t="str">
        <f>IFERROR(INDEX(入力!$BV$3:$CN$1048576,MATCH(ROW(J608)-ROW(J$3),入力!$BB$3:$BB$1048576,0),MATCH(J$3,入力!$BV$2:$CN$2,0)),"")</f>
        <v/>
      </c>
      <c r="K608" s="75" t="str">
        <f>IFERROR(INDEX(入力!$BV$3:$CN$1048576,MATCH(ROW(K608)-ROW(K$3),入力!$BB$3:$BB$1048576,0),MATCH(K$3,入力!$BV$2:$CN$2,0)),"")</f>
        <v/>
      </c>
      <c r="L608" s="75" t="str">
        <f>IFERROR(INDEX(入力!$BV$3:$CN$1048576,MATCH(ROW(L608)-ROW(L$3),入力!$BB$3:$BB$1048576,0),MATCH(L$3,入力!$BV$2:$CN$2,0)),"")</f>
        <v/>
      </c>
      <c r="M608" s="117" t="str">
        <f>IFERROR(IF(履歴検索!$A608="","",INDEX(入力!$BV$3:$CN$1048576,MATCH(ROW(M608)-ROW(M$3),入力!$BB$3:$BB$1048576,0),MATCH(M$3,入力!$BV$2:$CN$2,0))),"")</f>
        <v/>
      </c>
      <c r="N608" s="75" t="str">
        <f>IFERROR(INDEX(入力!$BV$3:$CN$1048576,MATCH(ROW(N608)-ROW(N$3),入力!$BB$3:$BB$1048576,0),MATCH(N$3,入力!$BV$2:$CN$2,0)),"")</f>
        <v/>
      </c>
      <c r="O608" s="294" t="str">
        <f>IFERROR(INDEX(入力!$CJ$3:$CN$1048576,MATCH(ROW(O608)-ROW(O$3),入力!$BB$3:$BB$1048576,0),MATCH(O$3,入力!$CJ$2:$CN$2,0)),"")</f>
        <v/>
      </c>
      <c r="P608" s="294" t="str">
        <f>IFERROR(INDEX(入力!$CJ$3:$CN$1048576,MATCH(ROW(P608)-ROW(P$3),入力!$BB$3:$BB$1048576,0),MATCH(P$3,入力!$CJ$2:$CN$2,0)),"")</f>
        <v/>
      </c>
      <c r="Q608" s="294" t="str">
        <f>IFERROR(INDEX(入力!$BV$3:$CN$1048576,MATCH(ROW(Q608)-ROW(Q$3),入力!$BB$3:$BB$1048576,0),MATCH(Q$3,入力!$BV$2:$CN$2,0)),"")</f>
        <v/>
      </c>
      <c r="R608" s="77" t="str">
        <f>IFERROR(INDEX(入力!$BV$3:$CN$1048576,MATCH(ROW(R608)-ROW(R$3),入力!$BB$3:$BB$1048576,0),MATCH(R$3,入力!$BV$2:$CN$2,0)),"")</f>
        <v/>
      </c>
      <c r="S608" s="77" t="str">
        <f>IFERROR(INDEX(入力!$BV$3:$CN$1048576,MATCH(ROW(S608)-ROW(S$3),入力!$BB$3:$BB$1048576,0),MATCH(S$3,入力!$BV$2:$CN$2,0)),"")</f>
        <v/>
      </c>
      <c r="U608" s="28" t="str">
        <f>IF(Z608="","",COUNT($Z$4:Z608))</f>
        <v/>
      </c>
      <c r="V608" s="73" t="str">
        <f t="shared" si="10"/>
        <v/>
      </c>
      <c r="W608" s="113" t="str">
        <f>IF(OR($B608="",$B608=$B609),"",SUMIF($B$4:$B608,$B608,Q$4:Q608))</f>
        <v/>
      </c>
      <c r="X608" s="113" t="str">
        <f>IF(OR($B608="",$B608=$B609),"",SUMIF($B$4:$B608,$B608,K$4:K608)-Y608)</f>
        <v/>
      </c>
      <c r="Y608" s="113" t="str">
        <f>IF(OR($B608="",$B608=$B609),"",SUMIFS(K$4:K608,B$4:B608,$B608,F$4:F608,$Y$3))</f>
        <v/>
      </c>
      <c r="Z608" s="113" t="str">
        <f>IF(OR($B608="",$B608=$B609),"",SUMIF($B$4:$B608,$B608,S$4:S608))</f>
        <v/>
      </c>
    </row>
    <row r="609" spans="1:26" ht="25.05" customHeight="1" x14ac:dyDescent="0.2">
      <c r="A609" s="133" t="str">
        <f>IF(OR(B609="",AND(B608=B609,D608=D609)),"",MAX($A$4:A608)+1)</f>
        <v/>
      </c>
      <c r="B609" s="73" t="str">
        <f>IFERROR(INDEX(入力!$BV$3:$CN$1048576,MATCH(ROW(B609)-ROW(B$3),入力!$BB$3:$BB$1048576,0),MATCH(B$3,入力!$BV$2:$CN$2,0)),"")</f>
        <v/>
      </c>
      <c r="C609" s="74" t="str">
        <f>IFERROR(INDEX(入力!$BV$3:$CN$1048576,MATCH(ROW(C609)-ROW(C$3),入力!$BB$3:$BB$1048576,0),MATCH(C$3,入力!$BV$2:$CN$2,0)),"")</f>
        <v/>
      </c>
      <c r="D609" s="75" t="str">
        <f>IFERROR(INDEX(入力!$BO$3:$BO$1048576,MATCH(ROW(D609)-ROW(D$3),入力!$BB$3:$BB$1048576,0),0),"")</f>
        <v/>
      </c>
      <c r="E609" s="74" t="str">
        <f>IFERROR(INDEX(入力!$BV$3:$CN$1048576,MATCH(ROW(E609)-ROW(E$3),入力!$BB$3:$BB$1048576,0),MATCH(E$3,入力!$BV$2:$CN$2,0)),"")</f>
        <v/>
      </c>
      <c r="F609" s="74" t="str">
        <f>IFERROR(INDEX(入力!$BV$3:$CN$1048576,MATCH(ROW(F609)-ROW(F$3),入力!$BB$3:$BB$1048576,0),MATCH(F$3,入力!$BV$2:$CN$2,0)),"")</f>
        <v/>
      </c>
      <c r="G609" s="74" t="str">
        <f>IFERROR(INDEX(入力!$BV$3:$CN$1048576,MATCH(ROW(G609)-ROW(G$3),入力!$BB$3:$BB$1048576,0),MATCH(G$3,入力!$BV$2:$CN$2,0)),"")</f>
        <v/>
      </c>
      <c r="H609" s="75" t="str">
        <f>IFERROR(INDEX(入力!$BV$3:$CN$1048576,MATCH(ROW(H609)-ROW(H$3),入力!$BB$3:$BB$1048576,0),MATCH(H$3,入力!$BV$2:$CN$2,0)),"")</f>
        <v/>
      </c>
      <c r="I609" s="76" t="str">
        <f>IFERROR(INDEX(入力!$BV$3:$CN$1048576,MATCH(ROW(I609)-ROW(I$3),入力!$BB$3:$BB$1048576,0),MATCH(I$3,入力!$BV$2:$CN$2,0)),"")</f>
        <v/>
      </c>
      <c r="J609" s="75" t="str">
        <f>IFERROR(INDEX(入力!$BV$3:$CN$1048576,MATCH(ROW(J609)-ROW(J$3),入力!$BB$3:$BB$1048576,0),MATCH(J$3,入力!$BV$2:$CN$2,0)),"")</f>
        <v/>
      </c>
      <c r="K609" s="75" t="str">
        <f>IFERROR(INDEX(入力!$BV$3:$CN$1048576,MATCH(ROW(K609)-ROW(K$3),入力!$BB$3:$BB$1048576,0),MATCH(K$3,入力!$BV$2:$CN$2,0)),"")</f>
        <v/>
      </c>
      <c r="L609" s="75" t="str">
        <f>IFERROR(INDEX(入力!$BV$3:$CN$1048576,MATCH(ROW(L609)-ROW(L$3),入力!$BB$3:$BB$1048576,0),MATCH(L$3,入力!$BV$2:$CN$2,0)),"")</f>
        <v/>
      </c>
      <c r="M609" s="117" t="str">
        <f>IFERROR(IF(履歴検索!$A609="","",INDEX(入力!$BV$3:$CN$1048576,MATCH(ROW(M609)-ROW(M$3),入力!$BB$3:$BB$1048576,0),MATCH(M$3,入力!$BV$2:$CN$2,0))),"")</f>
        <v/>
      </c>
      <c r="N609" s="75" t="str">
        <f>IFERROR(INDEX(入力!$BV$3:$CN$1048576,MATCH(ROW(N609)-ROW(N$3),入力!$BB$3:$BB$1048576,0),MATCH(N$3,入力!$BV$2:$CN$2,0)),"")</f>
        <v/>
      </c>
      <c r="O609" s="294" t="str">
        <f>IFERROR(INDEX(入力!$CJ$3:$CN$1048576,MATCH(ROW(O609)-ROW(O$3),入力!$BB$3:$BB$1048576,0),MATCH(O$3,入力!$CJ$2:$CN$2,0)),"")</f>
        <v/>
      </c>
      <c r="P609" s="294" t="str">
        <f>IFERROR(INDEX(入力!$CJ$3:$CN$1048576,MATCH(ROW(P609)-ROW(P$3),入力!$BB$3:$BB$1048576,0),MATCH(P$3,入力!$CJ$2:$CN$2,0)),"")</f>
        <v/>
      </c>
      <c r="Q609" s="294" t="str">
        <f>IFERROR(INDEX(入力!$BV$3:$CN$1048576,MATCH(ROW(Q609)-ROW(Q$3),入力!$BB$3:$BB$1048576,0),MATCH(Q$3,入力!$BV$2:$CN$2,0)),"")</f>
        <v/>
      </c>
      <c r="R609" s="77" t="str">
        <f>IFERROR(INDEX(入力!$BV$3:$CN$1048576,MATCH(ROW(R609)-ROW(R$3),入力!$BB$3:$BB$1048576,0),MATCH(R$3,入力!$BV$2:$CN$2,0)),"")</f>
        <v/>
      </c>
      <c r="S609" s="77" t="str">
        <f>IFERROR(INDEX(入力!$BV$3:$CN$1048576,MATCH(ROW(S609)-ROW(S$3),入力!$BB$3:$BB$1048576,0),MATCH(S$3,入力!$BV$2:$CN$2,0)),"")</f>
        <v/>
      </c>
      <c r="U609" s="28" t="str">
        <f>IF(Z609="","",COUNT($Z$4:Z609))</f>
        <v/>
      </c>
      <c r="V609" s="73" t="str">
        <f t="shared" si="10"/>
        <v/>
      </c>
      <c r="W609" s="113" t="str">
        <f>IF(OR($B609="",$B609=$B610),"",SUMIF($B$4:$B609,$B609,Q$4:Q609))</f>
        <v/>
      </c>
      <c r="X609" s="113" t="str">
        <f>IF(OR($B609="",$B609=$B610),"",SUMIF($B$4:$B609,$B609,K$4:K609)-Y609)</f>
        <v/>
      </c>
      <c r="Y609" s="113" t="str">
        <f>IF(OR($B609="",$B609=$B610),"",SUMIFS(K$4:K609,B$4:B609,$B609,F$4:F609,$Y$3))</f>
        <v/>
      </c>
      <c r="Z609" s="113" t="str">
        <f>IF(OR($B609="",$B609=$B610),"",SUMIF($B$4:$B609,$B609,S$4:S609))</f>
        <v/>
      </c>
    </row>
    <row r="610" spans="1:26" ht="25.05" customHeight="1" x14ac:dyDescent="0.2">
      <c r="A610" s="133" t="str">
        <f>IF(OR(B610="",AND(B609=B610,D609=D610)),"",MAX($A$4:A609)+1)</f>
        <v/>
      </c>
      <c r="B610" s="73" t="str">
        <f>IFERROR(INDEX(入力!$BV$3:$CN$1048576,MATCH(ROW(B610)-ROW(B$3),入力!$BB$3:$BB$1048576,0),MATCH(B$3,入力!$BV$2:$CN$2,0)),"")</f>
        <v/>
      </c>
      <c r="C610" s="74" t="str">
        <f>IFERROR(INDEX(入力!$BV$3:$CN$1048576,MATCH(ROW(C610)-ROW(C$3),入力!$BB$3:$BB$1048576,0),MATCH(C$3,入力!$BV$2:$CN$2,0)),"")</f>
        <v/>
      </c>
      <c r="D610" s="75" t="str">
        <f>IFERROR(INDEX(入力!$BO$3:$BO$1048576,MATCH(ROW(D610)-ROW(D$3),入力!$BB$3:$BB$1048576,0),0),"")</f>
        <v/>
      </c>
      <c r="E610" s="74" t="str">
        <f>IFERROR(INDEX(入力!$BV$3:$CN$1048576,MATCH(ROW(E610)-ROW(E$3),入力!$BB$3:$BB$1048576,0),MATCH(E$3,入力!$BV$2:$CN$2,0)),"")</f>
        <v/>
      </c>
      <c r="F610" s="74" t="str">
        <f>IFERROR(INDEX(入力!$BV$3:$CN$1048576,MATCH(ROW(F610)-ROW(F$3),入力!$BB$3:$BB$1048576,0),MATCH(F$3,入力!$BV$2:$CN$2,0)),"")</f>
        <v/>
      </c>
      <c r="G610" s="74" t="str">
        <f>IFERROR(INDEX(入力!$BV$3:$CN$1048576,MATCH(ROW(G610)-ROW(G$3),入力!$BB$3:$BB$1048576,0),MATCH(G$3,入力!$BV$2:$CN$2,0)),"")</f>
        <v/>
      </c>
      <c r="H610" s="75" t="str">
        <f>IFERROR(INDEX(入力!$BV$3:$CN$1048576,MATCH(ROW(H610)-ROW(H$3),入力!$BB$3:$BB$1048576,0),MATCH(H$3,入力!$BV$2:$CN$2,0)),"")</f>
        <v/>
      </c>
      <c r="I610" s="76" t="str">
        <f>IFERROR(INDEX(入力!$BV$3:$CN$1048576,MATCH(ROW(I610)-ROW(I$3),入力!$BB$3:$BB$1048576,0),MATCH(I$3,入力!$BV$2:$CN$2,0)),"")</f>
        <v/>
      </c>
      <c r="J610" s="75" t="str">
        <f>IFERROR(INDEX(入力!$BV$3:$CN$1048576,MATCH(ROW(J610)-ROW(J$3),入力!$BB$3:$BB$1048576,0),MATCH(J$3,入力!$BV$2:$CN$2,0)),"")</f>
        <v/>
      </c>
      <c r="K610" s="75" t="str">
        <f>IFERROR(INDEX(入力!$BV$3:$CN$1048576,MATCH(ROW(K610)-ROW(K$3),入力!$BB$3:$BB$1048576,0),MATCH(K$3,入力!$BV$2:$CN$2,0)),"")</f>
        <v/>
      </c>
      <c r="L610" s="75" t="str">
        <f>IFERROR(INDEX(入力!$BV$3:$CN$1048576,MATCH(ROW(L610)-ROW(L$3),入力!$BB$3:$BB$1048576,0),MATCH(L$3,入力!$BV$2:$CN$2,0)),"")</f>
        <v/>
      </c>
      <c r="M610" s="117" t="str">
        <f>IFERROR(IF(履歴検索!$A610="","",INDEX(入力!$BV$3:$CN$1048576,MATCH(ROW(M610)-ROW(M$3),入力!$BB$3:$BB$1048576,0),MATCH(M$3,入力!$BV$2:$CN$2,0))),"")</f>
        <v/>
      </c>
      <c r="N610" s="75" t="str">
        <f>IFERROR(INDEX(入力!$BV$3:$CN$1048576,MATCH(ROW(N610)-ROW(N$3),入力!$BB$3:$BB$1048576,0),MATCH(N$3,入力!$BV$2:$CN$2,0)),"")</f>
        <v/>
      </c>
      <c r="O610" s="294" t="str">
        <f>IFERROR(INDEX(入力!$CJ$3:$CN$1048576,MATCH(ROW(O610)-ROW(O$3),入力!$BB$3:$BB$1048576,0),MATCH(O$3,入力!$CJ$2:$CN$2,0)),"")</f>
        <v/>
      </c>
      <c r="P610" s="294" t="str">
        <f>IFERROR(INDEX(入力!$CJ$3:$CN$1048576,MATCH(ROW(P610)-ROW(P$3),入力!$BB$3:$BB$1048576,0),MATCH(P$3,入力!$CJ$2:$CN$2,0)),"")</f>
        <v/>
      </c>
      <c r="Q610" s="294" t="str">
        <f>IFERROR(INDEX(入力!$BV$3:$CN$1048576,MATCH(ROW(Q610)-ROW(Q$3),入力!$BB$3:$BB$1048576,0),MATCH(Q$3,入力!$BV$2:$CN$2,0)),"")</f>
        <v/>
      </c>
      <c r="R610" s="77" t="str">
        <f>IFERROR(INDEX(入力!$BV$3:$CN$1048576,MATCH(ROW(R610)-ROW(R$3),入力!$BB$3:$BB$1048576,0),MATCH(R$3,入力!$BV$2:$CN$2,0)),"")</f>
        <v/>
      </c>
      <c r="S610" s="77" t="str">
        <f>IFERROR(INDEX(入力!$BV$3:$CN$1048576,MATCH(ROW(S610)-ROW(S$3),入力!$BB$3:$BB$1048576,0),MATCH(S$3,入力!$BV$2:$CN$2,0)),"")</f>
        <v/>
      </c>
      <c r="U610" s="28" t="str">
        <f>IF(Z610="","",COUNT($Z$4:Z610))</f>
        <v/>
      </c>
      <c r="V610" s="73" t="str">
        <f t="shared" si="10"/>
        <v/>
      </c>
      <c r="W610" s="113" t="str">
        <f>IF(OR($B610="",$B610=$B611),"",SUMIF($B$4:$B610,$B610,Q$4:Q610))</f>
        <v/>
      </c>
      <c r="X610" s="113" t="str">
        <f>IF(OR($B610="",$B610=$B611),"",SUMIF($B$4:$B610,$B610,K$4:K610)-Y610)</f>
        <v/>
      </c>
      <c r="Y610" s="113" t="str">
        <f>IF(OR($B610="",$B610=$B611),"",SUMIFS(K$4:K610,B$4:B610,$B610,F$4:F610,$Y$3))</f>
        <v/>
      </c>
      <c r="Z610" s="113" t="str">
        <f>IF(OR($B610="",$B610=$B611),"",SUMIF($B$4:$B610,$B610,S$4:S610))</f>
        <v/>
      </c>
    </row>
    <row r="611" spans="1:26" ht="25.05" customHeight="1" x14ac:dyDescent="0.2">
      <c r="A611" s="133" t="str">
        <f>IF(OR(B611="",AND(B610=B611,D610=D611)),"",MAX($A$4:A610)+1)</f>
        <v/>
      </c>
      <c r="B611" s="73" t="str">
        <f>IFERROR(INDEX(入力!$BV$3:$CN$1048576,MATCH(ROW(B611)-ROW(B$3),入力!$BB$3:$BB$1048576,0),MATCH(B$3,入力!$BV$2:$CN$2,0)),"")</f>
        <v/>
      </c>
      <c r="C611" s="74" t="str">
        <f>IFERROR(INDEX(入力!$BV$3:$CN$1048576,MATCH(ROW(C611)-ROW(C$3),入力!$BB$3:$BB$1048576,0),MATCH(C$3,入力!$BV$2:$CN$2,0)),"")</f>
        <v/>
      </c>
      <c r="D611" s="75" t="str">
        <f>IFERROR(INDEX(入力!$BO$3:$BO$1048576,MATCH(ROW(D611)-ROW(D$3),入力!$BB$3:$BB$1048576,0),0),"")</f>
        <v/>
      </c>
      <c r="E611" s="74" t="str">
        <f>IFERROR(INDEX(入力!$BV$3:$CN$1048576,MATCH(ROW(E611)-ROW(E$3),入力!$BB$3:$BB$1048576,0),MATCH(E$3,入力!$BV$2:$CN$2,0)),"")</f>
        <v/>
      </c>
      <c r="F611" s="74" t="str">
        <f>IFERROR(INDEX(入力!$BV$3:$CN$1048576,MATCH(ROW(F611)-ROW(F$3),入力!$BB$3:$BB$1048576,0),MATCH(F$3,入力!$BV$2:$CN$2,0)),"")</f>
        <v/>
      </c>
      <c r="G611" s="74" t="str">
        <f>IFERROR(INDEX(入力!$BV$3:$CN$1048576,MATCH(ROW(G611)-ROW(G$3),入力!$BB$3:$BB$1048576,0),MATCH(G$3,入力!$BV$2:$CN$2,0)),"")</f>
        <v/>
      </c>
      <c r="H611" s="75" t="str">
        <f>IFERROR(INDEX(入力!$BV$3:$CN$1048576,MATCH(ROW(H611)-ROW(H$3),入力!$BB$3:$BB$1048576,0),MATCH(H$3,入力!$BV$2:$CN$2,0)),"")</f>
        <v/>
      </c>
      <c r="I611" s="76" t="str">
        <f>IFERROR(INDEX(入力!$BV$3:$CN$1048576,MATCH(ROW(I611)-ROW(I$3),入力!$BB$3:$BB$1048576,0),MATCH(I$3,入力!$BV$2:$CN$2,0)),"")</f>
        <v/>
      </c>
      <c r="J611" s="75" t="str">
        <f>IFERROR(INDEX(入力!$BV$3:$CN$1048576,MATCH(ROW(J611)-ROW(J$3),入力!$BB$3:$BB$1048576,0),MATCH(J$3,入力!$BV$2:$CN$2,0)),"")</f>
        <v/>
      </c>
      <c r="K611" s="75" t="str">
        <f>IFERROR(INDEX(入力!$BV$3:$CN$1048576,MATCH(ROW(K611)-ROW(K$3),入力!$BB$3:$BB$1048576,0),MATCH(K$3,入力!$BV$2:$CN$2,0)),"")</f>
        <v/>
      </c>
      <c r="L611" s="75" t="str">
        <f>IFERROR(INDEX(入力!$BV$3:$CN$1048576,MATCH(ROW(L611)-ROW(L$3),入力!$BB$3:$BB$1048576,0),MATCH(L$3,入力!$BV$2:$CN$2,0)),"")</f>
        <v/>
      </c>
      <c r="M611" s="117" t="str">
        <f>IFERROR(IF(履歴検索!$A611="","",INDEX(入力!$BV$3:$CN$1048576,MATCH(ROW(M611)-ROW(M$3),入力!$BB$3:$BB$1048576,0),MATCH(M$3,入力!$BV$2:$CN$2,0))),"")</f>
        <v/>
      </c>
      <c r="N611" s="75" t="str">
        <f>IFERROR(INDEX(入力!$BV$3:$CN$1048576,MATCH(ROW(N611)-ROW(N$3),入力!$BB$3:$BB$1048576,0),MATCH(N$3,入力!$BV$2:$CN$2,0)),"")</f>
        <v/>
      </c>
      <c r="O611" s="294" t="str">
        <f>IFERROR(INDEX(入力!$CJ$3:$CN$1048576,MATCH(ROW(O611)-ROW(O$3),入力!$BB$3:$BB$1048576,0),MATCH(O$3,入力!$CJ$2:$CN$2,0)),"")</f>
        <v/>
      </c>
      <c r="P611" s="294" t="str">
        <f>IFERROR(INDEX(入力!$CJ$3:$CN$1048576,MATCH(ROW(P611)-ROW(P$3),入力!$BB$3:$BB$1048576,0),MATCH(P$3,入力!$CJ$2:$CN$2,0)),"")</f>
        <v/>
      </c>
      <c r="Q611" s="294" t="str">
        <f>IFERROR(INDEX(入力!$BV$3:$CN$1048576,MATCH(ROW(Q611)-ROW(Q$3),入力!$BB$3:$BB$1048576,0),MATCH(Q$3,入力!$BV$2:$CN$2,0)),"")</f>
        <v/>
      </c>
      <c r="R611" s="77" t="str">
        <f>IFERROR(INDEX(入力!$BV$3:$CN$1048576,MATCH(ROW(R611)-ROW(R$3),入力!$BB$3:$BB$1048576,0),MATCH(R$3,入力!$BV$2:$CN$2,0)),"")</f>
        <v/>
      </c>
      <c r="S611" s="77" t="str">
        <f>IFERROR(INDEX(入力!$BV$3:$CN$1048576,MATCH(ROW(S611)-ROW(S$3),入力!$BB$3:$BB$1048576,0),MATCH(S$3,入力!$BV$2:$CN$2,0)),"")</f>
        <v/>
      </c>
      <c r="U611" s="28" t="str">
        <f>IF(Z611="","",COUNT($Z$4:Z611))</f>
        <v/>
      </c>
      <c r="V611" s="73" t="str">
        <f t="shared" si="10"/>
        <v/>
      </c>
      <c r="W611" s="113" t="str">
        <f>IF(OR($B611="",$B611=$B612),"",SUMIF($B$4:$B611,$B611,Q$4:Q611))</f>
        <v/>
      </c>
      <c r="X611" s="113" t="str">
        <f>IF(OR($B611="",$B611=$B612),"",SUMIF($B$4:$B611,$B611,K$4:K611)-Y611)</f>
        <v/>
      </c>
      <c r="Y611" s="113" t="str">
        <f>IF(OR($B611="",$B611=$B612),"",SUMIFS(K$4:K611,B$4:B611,$B611,F$4:F611,$Y$3))</f>
        <v/>
      </c>
      <c r="Z611" s="113" t="str">
        <f>IF(OR($B611="",$B611=$B612),"",SUMIF($B$4:$B611,$B611,S$4:S611))</f>
        <v/>
      </c>
    </row>
    <row r="612" spans="1:26" ht="25.05" customHeight="1" x14ac:dyDescent="0.2">
      <c r="A612" s="133" t="str">
        <f>IF(OR(B612="",AND(B611=B612,D611=D612)),"",MAX($A$4:A611)+1)</f>
        <v/>
      </c>
      <c r="B612" s="73" t="str">
        <f>IFERROR(INDEX(入力!$BV$3:$CN$1048576,MATCH(ROW(B612)-ROW(B$3),入力!$BB$3:$BB$1048576,0),MATCH(B$3,入力!$BV$2:$CN$2,0)),"")</f>
        <v/>
      </c>
      <c r="C612" s="74" t="str">
        <f>IFERROR(INDEX(入力!$BV$3:$CN$1048576,MATCH(ROW(C612)-ROW(C$3),入力!$BB$3:$BB$1048576,0),MATCH(C$3,入力!$BV$2:$CN$2,0)),"")</f>
        <v/>
      </c>
      <c r="D612" s="75" t="str">
        <f>IFERROR(INDEX(入力!$BO$3:$BO$1048576,MATCH(ROW(D612)-ROW(D$3),入力!$BB$3:$BB$1048576,0),0),"")</f>
        <v/>
      </c>
      <c r="E612" s="74" t="str">
        <f>IFERROR(INDEX(入力!$BV$3:$CN$1048576,MATCH(ROW(E612)-ROW(E$3),入力!$BB$3:$BB$1048576,0),MATCH(E$3,入力!$BV$2:$CN$2,0)),"")</f>
        <v/>
      </c>
      <c r="F612" s="74" t="str">
        <f>IFERROR(INDEX(入力!$BV$3:$CN$1048576,MATCH(ROW(F612)-ROW(F$3),入力!$BB$3:$BB$1048576,0),MATCH(F$3,入力!$BV$2:$CN$2,0)),"")</f>
        <v/>
      </c>
      <c r="G612" s="74" t="str">
        <f>IFERROR(INDEX(入力!$BV$3:$CN$1048576,MATCH(ROW(G612)-ROW(G$3),入力!$BB$3:$BB$1048576,0),MATCH(G$3,入力!$BV$2:$CN$2,0)),"")</f>
        <v/>
      </c>
      <c r="H612" s="75" t="str">
        <f>IFERROR(INDEX(入力!$BV$3:$CN$1048576,MATCH(ROW(H612)-ROW(H$3),入力!$BB$3:$BB$1048576,0),MATCH(H$3,入力!$BV$2:$CN$2,0)),"")</f>
        <v/>
      </c>
      <c r="I612" s="76" t="str">
        <f>IFERROR(INDEX(入力!$BV$3:$CN$1048576,MATCH(ROW(I612)-ROW(I$3),入力!$BB$3:$BB$1048576,0),MATCH(I$3,入力!$BV$2:$CN$2,0)),"")</f>
        <v/>
      </c>
      <c r="J612" s="75" t="str">
        <f>IFERROR(INDEX(入力!$BV$3:$CN$1048576,MATCH(ROW(J612)-ROW(J$3),入力!$BB$3:$BB$1048576,0),MATCH(J$3,入力!$BV$2:$CN$2,0)),"")</f>
        <v/>
      </c>
      <c r="K612" s="75" t="str">
        <f>IFERROR(INDEX(入力!$BV$3:$CN$1048576,MATCH(ROW(K612)-ROW(K$3),入力!$BB$3:$BB$1048576,0),MATCH(K$3,入力!$BV$2:$CN$2,0)),"")</f>
        <v/>
      </c>
      <c r="L612" s="75" t="str">
        <f>IFERROR(INDEX(入力!$BV$3:$CN$1048576,MATCH(ROW(L612)-ROW(L$3),入力!$BB$3:$BB$1048576,0),MATCH(L$3,入力!$BV$2:$CN$2,0)),"")</f>
        <v/>
      </c>
      <c r="M612" s="117" t="str">
        <f>IFERROR(IF(履歴検索!$A612="","",INDEX(入力!$BV$3:$CN$1048576,MATCH(ROW(M612)-ROW(M$3),入力!$BB$3:$BB$1048576,0),MATCH(M$3,入力!$BV$2:$CN$2,0))),"")</f>
        <v/>
      </c>
      <c r="N612" s="75" t="str">
        <f>IFERROR(INDEX(入力!$BV$3:$CN$1048576,MATCH(ROW(N612)-ROW(N$3),入力!$BB$3:$BB$1048576,0),MATCH(N$3,入力!$BV$2:$CN$2,0)),"")</f>
        <v/>
      </c>
      <c r="O612" s="294" t="str">
        <f>IFERROR(INDEX(入力!$CJ$3:$CN$1048576,MATCH(ROW(O612)-ROW(O$3),入力!$BB$3:$BB$1048576,0),MATCH(O$3,入力!$CJ$2:$CN$2,0)),"")</f>
        <v/>
      </c>
      <c r="P612" s="294" t="str">
        <f>IFERROR(INDEX(入力!$CJ$3:$CN$1048576,MATCH(ROW(P612)-ROW(P$3),入力!$BB$3:$BB$1048576,0),MATCH(P$3,入力!$CJ$2:$CN$2,0)),"")</f>
        <v/>
      </c>
      <c r="Q612" s="294" t="str">
        <f>IFERROR(INDEX(入力!$BV$3:$CN$1048576,MATCH(ROW(Q612)-ROW(Q$3),入力!$BB$3:$BB$1048576,0),MATCH(Q$3,入力!$BV$2:$CN$2,0)),"")</f>
        <v/>
      </c>
      <c r="R612" s="77" t="str">
        <f>IFERROR(INDEX(入力!$BV$3:$CN$1048576,MATCH(ROW(R612)-ROW(R$3),入力!$BB$3:$BB$1048576,0),MATCH(R$3,入力!$BV$2:$CN$2,0)),"")</f>
        <v/>
      </c>
      <c r="S612" s="77" t="str">
        <f>IFERROR(INDEX(入力!$BV$3:$CN$1048576,MATCH(ROW(S612)-ROW(S$3),入力!$BB$3:$BB$1048576,0),MATCH(S$3,入力!$BV$2:$CN$2,0)),"")</f>
        <v/>
      </c>
      <c r="U612" s="28" t="str">
        <f>IF(Z612="","",COUNT($Z$4:Z612))</f>
        <v/>
      </c>
      <c r="V612" s="73" t="str">
        <f t="shared" si="10"/>
        <v/>
      </c>
      <c r="W612" s="113" t="str">
        <f>IF(OR($B612="",$B612=$B613),"",SUMIF($B$4:$B612,$B612,Q$4:Q612))</f>
        <v/>
      </c>
      <c r="X612" s="113" t="str">
        <f>IF(OR($B612="",$B612=$B613),"",SUMIF($B$4:$B612,$B612,K$4:K612)-Y612)</f>
        <v/>
      </c>
      <c r="Y612" s="113" t="str">
        <f>IF(OR($B612="",$B612=$B613),"",SUMIFS(K$4:K612,B$4:B612,$B612,F$4:F612,$Y$3))</f>
        <v/>
      </c>
      <c r="Z612" s="113" t="str">
        <f>IF(OR($B612="",$B612=$B613),"",SUMIF($B$4:$B612,$B612,S$4:S612))</f>
        <v/>
      </c>
    </row>
    <row r="613" spans="1:26" ht="25.05" customHeight="1" x14ac:dyDescent="0.2">
      <c r="A613" s="133" t="str">
        <f>IF(OR(B613="",AND(B612=B613,D612=D613)),"",MAX($A$4:A612)+1)</f>
        <v/>
      </c>
      <c r="B613" s="73" t="str">
        <f>IFERROR(INDEX(入力!$BV$3:$CN$1048576,MATCH(ROW(B613)-ROW(B$3),入力!$BB$3:$BB$1048576,0),MATCH(B$3,入力!$BV$2:$CN$2,0)),"")</f>
        <v/>
      </c>
      <c r="C613" s="74" t="str">
        <f>IFERROR(INDEX(入力!$BV$3:$CN$1048576,MATCH(ROW(C613)-ROW(C$3),入力!$BB$3:$BB$1048576,0),MATCH(C$3,入力!$BV$2:$CN$2,0)),"")</f>
        <v/>
      </c>
      <c r="D613" s="75" t="str">
        <f>IFERROR(INDEX(入力!$BO$3:$BO$1048576,MATCH(ROW(D613)-ROW(D$3),入力!$BB$3:$BB$1048576,0),0),"")</f>
        <v/>
      </c>
      <c r="E613" s="74" t="str">
        <f>IFERROR(INDEX(入力!$BV$3:$CN$1048576,MATCH(ROW(E613)-ROW(E$3),入力!$BB$3:$BB$1048576,0),MATCH(E$3,入力!$BV$2:$CN$2,0)),"")</f>
        <v/>
      </c>
      <c r="F613" s="74" t="str">
        <f>IFERROR(INDEX(入力!$BV$3:$CN$1048576,MATCH(ROW(F613)-ROW(F$3),入力!$BB$3:$BB$1048576,0),MATCH(F$3,入力!$BV$2:$CN$2,0)),"")</f>
        <v/>
      </c>
      <c r="G613" s="74" t="str">
        <f>IFERROR(INDEX(入力!$BV$3:$CN$1048576,MATCH(ROW(G613)-ROW(G$3),入力!$BB$3:$BB$1048576,0),MATCH(G$3,入力!$BV$2:$CN$2,0)),"")</f>
        <v/>
      </c>
      <c r="H613" s="75" t="str">
        <f>IFERROR(INDEX(入力!$BV$3:$CN$1048576,MATCH(ROW(H613)-ROW(H$3),入力!$BB$3:$BB$1048576,0),MATCH(H$3,入力!$BV$2:$CN$2,0)),"")</f>
        <v/>
      </c>
      <c r="I613" s="76" t="str">
        <f>IFERROR(INDEX(入力!$BV$3:$CN$1048576,MATCH(ROW(I613)-ROW(I$3),入力!$BB$3:$BB$1048576,0),MATCH(I$3,入力!$BV$2:$CN$2,0)),"")</f>
        <v/>
      </c>
      <c r="J613" s="75" t="str">
        <f>IFERROR(INDEX(入力!$BV$3:$CN$1048576,MATCH(ROW(J613)-ROW(J$3),入力!$BB$3:$BB$1048576,0),MATCH(J$3,入力!$BV$2:$CN$2,0)),"")</f>
        <v/>
      </c>
      <c r="K613" s="75" t="str">
        <f>IFERROR(INDEX(入力!$BV$3:$CN$1048576,MATCH(ROW(K613)-ROW(K$3),入力!$BB$3:$BB$1048576,0),MATCH(K$3,入力!$BV$2:$CN$2,0)),"")</f>
        <v/>
      </c>
      <c r="L613" s="75" t="str">
        <f>IFERROR(INDEX(入力!$BV$3:$CN$1048576,MATCH(ROW(L613)-ROW(L$3),入力!$BB$3:$BB$1048576,0),MATCH(L$3,入力!$BV$2:$CN$2,0)),"")</f>
        <v/>
      </c>
      <c r="M613" s="117" t="str">
        <f>IFERROR(IF(履歴検索!$A613="","",INDEX(入力!$BV$3:$CN$1048576,MATCH(ROW(M613)-ROW(M$3),入力!$BB$3:$BB$1048576,0),MATCH(M$3,入力!$BV$2:$CN$2,0))),"")</f>
        <v/>
      </c>
      <c r="N613" s="75" t="str">
        <f>IFERROR(INDEX(入力!$BV$3:$CN$1048576,MATCH(ROW(N613)-ROW(N$3),入力!$BB$3:$BB$1048576,0),MATCH(N$3,入力!$BV$2:$CN$2,0)),"")</f>
        <v/>
      </c>
      <c r="O613" s="294" t="str">
        <f>IFERROR(INDEX(入力!$CJ$3:$CN$1048576,MATCH(ROW(O613)-ROW(O$3),入力!$BB$3:$BB$1048576,0),MATCH(O$3,入力!$CJ$2:$CN$2,0)),"")</f>
        <v/>
      </c>
      <c r="P613" s="294" t="str">
        <f>IFERROR(INDEX(入力!$CJ$3:$CN$1048576,MATCH(ROW(P613)-ROW(P$3),入力!$BB$3:$BB$1048576,0),MATCH(P$3,入力!$CJ$2:$CN$2,0)),"")</f>
        <v/>
      </c>
      <c r="Q613" s="294" t="str">
        <f>IFERROR(INDEX(入力!$BV$3:$CN$1048576,MATCH(ROW(Q613)-ROW(Q$3),入力!$BB$3:$BB$1048576,0),MATCH(Q$3,入力!$BV$2:$CN$2,0)),"")</f>
        <v/>
      </c>
      <c r="R613" s="77" t="str">
        <f>IFERROR(INDEX(入力!$BV$3:$CN$1048576,MATCH(ROW(R613)-ROW(R$3),入力!$BB$3:$BB$1048576,0),MATCH(R$3,入力!$BV$2:$CN$2,0)),"")</f>
        <v/>
      </c>
      <c r="S613" s="77" t="str">
        <f>IFERROR(INDEX(入力!$BV$3:$CN$1048576,MATCH(ROW(S613)-ROW(S$3),入力!$BB$3:$BB$1048576,0),MATCH(S$3,入力!$BV$2:$CN$2,0)),"")</f>
        <v/>
      </c>
      <c r="U613" s="28" t="str">
        <f>IF(Z613="","",COUNT($Z$4:Z613))</f>
        <v/>
      </c>
      <c r="V613" s="73" t="str">
        <f t="shared" si="10"/>
        <v/>
      </c>
      <c r="W613" s="113" t="str">
        <f>IF(OR($B613="",$B613=$B614),"",SUMIF($B$4:$B613,$B613,Q$4:Q613))</f>
        <v/>
      </c>
      <c r="X613" s="113" t="str">
        <f>IF(OR($B613="",$B613=$B614),"",SUMIF($B$4:$B613,$B613,K$4:K613)-Y613)</f>
        <v/>
      </c>
      <c r="Y613" s="113" t="str">
        <f>IF(OR($B613="",$B613=$B614),"",SUMIFS(K$4:K613,B$4:B613,$B613,F$4:F613,$Y$3))</f>
        <v/>
      </c>
      <c r="Z613" s="113" t="str">
        <f>IF(OR($B613="",$B613=$B614),"",SUMIF($B$4:$B613,$B613,S$4:S613))</f>
        <v/>
      </c>
    </row>
    <row r="614" spans="1:26" ht="25.05" customHeight="1" x14ac:dyDescent="0.2">
      <c r="A614" s="133" t="str">
        <f>IF(OR(B614="",AND(B613=B614,D613=D614)),"",MAX($A$4:A613)+1)</f>
        <v/>
      </c>
      <c r="B614" s="73" t="str">
        <f>IFERROR(INDEX(入力!$BV$3:$CN$1048576,MATCH(ROW(B614)-ROW(B$3),入力!$BB$3:$BB$1048576,0),MATCH(B$3,入力!$BV$2:$CN$2,0)),"")</f>
        <v/>
      </c>
      <c r="C614" s="74" t="str">
        <f>IFERROR(INDEX(入力!$BV$3:$CN$1048576,MATCH(ROW(C614)-ROW(C$3),入力!$BB$3:$BB$1048576,0),MATCH(C$3,入力!$BV$2:$CN$2,0)),"")</f>
        <v/>
      </c>
      <c r="D614" s="75" t="str">
        <f>IFERROR(INDEX(入力!$BO$3:$BO$1048576,MATCH(ROW(D614)-ROW(D$3),入力!$BB$3:$BB$1048576,0),0),"")</f>
        <v/>
      </c>
      <c r="E614" s="74" t="str">
        <f>IFERROR(INDEX(入力!$BV$3:$CN$1048576,MATCH(ROW(E614)-ROW(E$3),入力!$BB$3:$BB$1048576,0),MATCH(E$3,入力!$BV$2:$CN$2,0)),"")</f>
        <v/>
      </c>
      <c r="F614" s="74" t="str">
        <f>IFERROR(INDEX(入力!$BV$3:$CN$1048576,MATCH(ROW(F614)-ROW(F$3),入力!$BB$3:$BB$1048576,0),MATCH(F$3,入力!$BV$2:$CN$2,0)),"")</f>
        <v/>
      </c>
      <c r="G614" s="74" t="str">
        <f>IFERROR(INDEX(入力!$BV$3:$CN$1048576,MATCH(ROW(G614)-ROW(G$3),入力!$BB$3:$BB$1048576,0),MATCH(G$3,入力!$BV$2:$CN$2,0)),"")</f>
        <v/>
      </c>
      <c r="H614" s="75" t="str">
        <f>IFERROR(INDEX(入力!$BV$3:$CN$1048576,MATCH(ROW(H614)-ROW(H$3),入力!$BB$3:$BB$1048576,0),MATCH(H$3,入力!$BV$2:$CN$2,0)),"")</f>
        <v/>
      </c>
      <c r="I614" s="76" t="str">
        <f>IFERROR(INDEX(入力!$BV$3:$CN$1048576,MATCH(ROW(I614)-ROW(I$3),入力!$BB$3:$BB$1048576,0),MATCH(I$3,入力!$BV$2:$CN$2,0)),"")</f>
        <v/>
      </c>
      <c r="J614" s="75" t="str">
        <f>IFERROR(INDEX(入力!$BV$3:$CN$1048576,MATCH(ROW(J614)-ROW(J$3),入力!$BB$3:$BB$1048576,0),MATCH(J$3,入力!$BV$2:$CN$2,0)),"")</f>
        <v/>
      </c>
      <c r="K614" s="75" t="str">
        <f>IFERROR(INDEX(入力!$BV$3:$CN$1048576,MATCH(ROW(K614)-ROW(K$3),入力!$BB$3:$BB$1048576,0),MATCH(K$3,入力!$BV$2:$CN$2,0)),"")</f>
        <v/>
      </c>
      <c r="L614" s="75" t="str">
        <f>IFERROR(INDEX(入力!$BV$3:$CN$1048576,MATCH(ROW(L614)-ROW(L$3),入力!$BB$3:$BB$1048576,0),MATCH(L$3,入力!$BV$2:$CN$2,0)),"")</f>
        <v/>
      </c>
      <c r="M614" s="117" t="str">
        <f>IFERROR(IF(履歴検索!$A614="","",INDEX(入力!$BV$3:$CN$1048576,MATCH(ROW(M614)-ROW(M$3),入力!$BB$3:$BB$1048576,0),MATCH(M$3,入力!$BV$2:$CN$2,0))),"")</f>
        <v/>
      </c>
      <c r="N614" s="75" t="str">
        <f>IFERROR(INDEX(入力!$BV$3:$CN$1048576,MATCH(ROW(N614)-ROW(N$3),入力!$BB$3:$BB$1048576,0),MATCH(N$3,入力!$BV$2:$CN$2,0)),"")</f>
        <v/>
      </c>
      <c r="O614" s="294" t="str">
        <f>IFERROR(INDEX(入力!$CJ$3:$CN$1048576,MATCH(ROW(O614)-ROW(O$3),入力!$BB$3:$BB$1048576,0),MATCH(O$3,入力!$CJ$2:$CN$2,0)),"")</f>
        <v/>
      </c>
      <c r="P614" s="294" t="str">
        <f>IFERROR(INDEX(入力!$CJ$3:$CN$1048576,MATCH(ROW(P614)-ROW(P$3),入力!$BB$3:$BB$1048576,0),MATCH(P$3,入力!$CJ$2:$CN$2,0)),"")</f>
        <v/>
      </c>
      <c r="Q614" s="294" t="str">
        <f>IFERROR(INDEX(入力!$BV$3:$CN$1048576,MATCH(ROW(Q614)-ROW(Q$3),入力!$BB$3:$BB$1048576,0),MATCH(Q$3,入力!$BV$2:$CN$2,0)),"")</f>
        <v/>
      </c>
      <c r="R614" s="77" t="str">
        <f>IFERROR(INDEX(入力!$BV$3:$CN$1048576,MATCH(ROW(R614)-ROW(R$3),入力!$BB$3:$BB$1048576,0),MATCH(R$3,入力!$BV$2:$CN$2,0)),"")</f>
        <v/>
      </c>
      <c r="S614" s="77" t="str">
        <f>IFERROR(INDEX(入力!$BV$3:$CN$1048576,MATCH(ROW(S614)-ROW(S$3),入力!$BB$3:$BB$1048576,0),MATCH(S$3,入力!$BV$2:$CN$2,0)),"")</f>
        <v/>
      </c>
      <c r="U614" s="28" t="str">
        <f>IF(Z614="","",COUNT($Z$4:Z614))</f>
        <v/>
      </c>
      <c r="V614" s="73" t="str">
        <f t="shared" si="10"/>
        <v/>
      </c>
      <c r="W614" s="113" t="str">
        <f>IF(OR($B614="",$B614=$B615),"",SUMIF($B$4:$B614,$B614,Q$4:Q614))</f>
        <v/>
      </c>
      <c r="X614" s="113" t="str">
        <f>IF(OR($B614="",$B614=$B615),"",SUMIF($B$4:$B614,$B614,K$4:K614)-Y614)</f>
        <v/>
      </c>
      <c r="Y614" s="113" t="str">
        <f>IF(OR($B614="",$B614=$B615),"",SUMIFS(K$4:K614,B$4:B614,$B614,F$4:F614,$Y$3))</f>
        <v/>
      </c>
      <c r="Z614" s="113" t="str">
        <f>IF(OR($B614="",$B614=$B615),"",SUMIF($B$4:$B614,$B614,S$4:S614))</f>
        <v/>
      </c>
    </row>
    <row r="615" spans="1:26" ht="25.05" customHeight="1" x14ac:dyDescent="0.2">
      <c r="A615" s="133" t="str">
        <f>IF(OR(B615="",AND(B614=B615,D614=D615)),"",MAX($A$4:A614)+1)</f>
        <v/>
      </c>
      <c r="B615" s="73" t="str">
        <f>IFERROR(INDEX(入力!$BV$3:$CN$1048576,MATCH(ROW(B615)-ROW(B$3),入力!$BB$3:$BB$1048576,0),MATCH(B$3,入力!$BV$2:$CN$2,0)),"")</f>
        <v/>
      </c>
      <c r="C615" s="74" t="str">
        <f>IFERROR(INDEX(入力!$BV$3:$CN$1048576,MATCH(ROW(C615)-ROW(C$3),入力!$BB$3:$BB$1048576,0),MATCH(C$3,入力!$BV$2:$CN$2,0)),"")</f>
        <v/>
      </c>
      <c r="D615" s="75" t="str">
        <f>IFERROR(INDEX(入力!$BO$3:$BO$1048576,MATCH(ROW(D615)-ROW(D$3),入力!$BB$3:$BB$1048576,0),0),"")</f>
        <v/>
      </c>
      <c r="E615" s="74" t="str">
        <f>IFERROR(INDEX(入力!$BV$3:$CN$1048576,MATCH(ROW(E615)-ROW(E$3),入力!$BB$3:$BB$1048576,0),MATCH(E$3,入力!$BV$2:$CN$2,0)),"")</f>
        <v/>
      </c>
      <c r="F615" s="74" t="str">
        <f>IFERROR(INDEX(入力!$BV$3:$CN$1048576,MATCH(ROW(F615)-ROW(F$3),入力!$BB$3:$BB$1048576,0),MATCH(F$3,入力!$BV$2:$CN$2,0)),"")</f>
        <v/>
      </c>
      <c r="G615" s="74" t="str">
        <f>IFERROR(INDEX(入力!$BV$3:$CN$1048576,MATCH(ROW(G615)-ROW(G$3),入力!$BB$3:$BB$1048576,0),MATCH(G$3,入力!$BV$2:$CN$2,0)),"")</f>
        <v/>
      </c>
      <c r="H615" s="75" t="str">
        <f>IFERROR(INDEX(入力!$BV$3:$CN$1048576,MATCH(ROW(H615)-ROW(H$3),入力!$BB$3:$BB$1048576,0),MATCH(H$3,入力!$BV$2:$CN$2,0)),"")</f>
        <v/>
      </c>
      <c r="I615" s="76" t="str">
        <f>IFERROR(INDEX(入力!$BV$3:$CN$1048576,MATCH(ROW(I615)-ROW(I$3),入力!$BB$3:$BB$1048576,0),MATCH(I$3,入力!$BV$2:$CN$2,0)),"")</f>
        <v/>
      </c>
      <c r="J615" s="75" t="str">
        <f>IFERROR(INDEX(入力!$BV$3:$CN$1048576,MATCH(ROW(J615)-ROW(J$3),入力!$BB$3:$BB$1048576,0),MATCH(J$3,入力!$BV$2:$CN$2,0)),"")</f>
        <v/>
      </c>
      <c r="K615" s="75" t="str">
        <f>IFERROR(INDEX(入力!$BV$3:$CN$1048576,MATCH(ROW(K615)-ROW(K$3),入力!$BB$3:$BB$1048576,0),MATCH(K$3,入力!$BV$2:$CN$2,0)),"")</f>
        <v/>
      </c>
      <c r="L615" s="75" t="str">
        <f>IFERROR(INDEX(入力!$BV$3:$CN$1048576,MATCH(ROW(L615)-ROW(L$3),入力!$BB$3:$BB$1048576,0),MATCH(L$3,入力!$BV$2:$CN$2,0)),"")</f>
        <v/>
      </c>
      <c r="M615" s="117" t="str">
        <f>IFERROR(IF(履歴検索!$A615="","",INDEX(入力!$BV$3:$CN$1048576,MATCH(ROW(M615)-ROW(M$3),入力!$BB$3:$BB$1048576,0),MATCH(M$3,入力!$BV$2:$CN$2,0))),"")</f>
        <v/>
      </c>
      <c r="N615" s="75" t="str">
        <f>IFERROR(INDEX(入力!$BV$3:$CN$1048576,MATCH(ROW(N615)-ROW(N$3),入力!$BB$3:$BB$1048576,0),MATCH(N$3,入力!$BV$2:$CN$2,0)),"")</f>
        <v/>
      </c>
      <c r="O615" s="294" t="str">
        <f>IFERROR(INDEX(入力!$CJ$3:$CN$1048576,MATCH(ROW(O615)-ROW(O$3),入力!$BB$3:$BB$1048576,0),MATCH(O$3,入力!$CJ$2:$CN$2,0)),"")</f>
        <v/>
      </c>
      <c r="P615" s="294" t="str">
        <f>IFERROR(INDEX(入力!$CJ$3:$CN$1048576,MATCH(ROW(P615)-ROW(P$3),入力!$BB$3:$BB$1048576,0),MATCH(P$3,入力!$CJ$2:$CN$2,0)),"")</f>
        <v/>
      </c>
      <c r="Q615" s="294" t="str">
        <f>IFERROR(INDEX(入力!$BV$3:$CN$1048576,MATCH(ROW(Q615)-ROW(Q$3),入力!$BB$3:$BB$1048576,0),MATCH(Q$3,入力!$BV$2:$CN$2,0)),"")</f>
        <v/>
      </c>
      <c r="R615" s="77" t="str">
        <f>IFERROR(INDEX(入力!$BV$3:$CN$1048576,MATCH(ROW(R615)-ROW(R$3),入力!$BB$3:$BB$1048576,0),MATCH(R$3,入力!$BV$2:$CN$2,0)),"")</f>
        <v/>
      </c>
      <c r="S615" s="77" t="str">
        <f>IFERROR(INDEX(入力!$BV$3:$CN$1048576,MATCH(ROW(S615)-ROW(S$3),入力!$BB$3:$BB$1048576,0),MATCH(S$3,入力!$BV$2:$CN$2,0)),"")</f>
        <v/>
      </c>
      <c r="U615" s="28" t="str">
        <f>IF(Z615="","",COUNT($Z$4:Z615))</f>
        <v/>
      </c>
      <c r="V615" s="73" t="str">
        <f t="shared" si="10"/>
        <v/>
      </c>
      <c r="W615" s="113" t="str">
        <f>IF(OR($B615="",$B615=$B616),"",SUMIF($B$4:$B615,$B615,Q$4:Q615))</f>
        <v/>
      </c>
      <c r="X615" s="113" t="str">
        <f>IF(OR($B615="",$B615=$B616),"",SUMIF($B$4:$B615,$B615,K$4:K615)-Y615)</f>
        <v/>
      </c>
      <c r="Y615" s="113" t="str">
        <f>IF(OR($B615="",$B615=$B616),"",SUMIFS(K$4:K615,B$4:B615,$B615,F$4:F615,$Y$3))</f>
        <v/>
      </c>
      <c r="Z615" s="113" t="str">
        <f>IF(OR($B615="",$B615=$B616),"",SUMIF($B$4:$B615,$B615,S$4:S615))</f>
        <v/>
      </c>
    </row>
    <row r="616" spans="1:26" ht="25.05" customHeight="1" x14ac:dyDescent="0.2">
      <c r="A616" s="133" t="str">
        <f>IF(OR(B616="",AND(B615=B616,D615=D616)),"",MAX($A$4:A615)+1)</f>
        <v/>
      </c>
      <c r="B616" s="73" t="str">
        <f>IFERROR(INDEX(入力!$BV$3:$CN$1048576,MATCH(ROW(B616)-ROW(B$3),入力!$BB$3:$BB$1048576,0),MATCH(B$3,入力!$BV$2:$CN$2,0)),"")</f>
        <v/>
      </c>
      <c r="C616" s="74" t="str">
        <f>IFERROR(INDEX(入力!$BV$3:$CN$1048576,MATCH(ROW(C616)-ROW(C$3),入力!$BB$3:$BB$1048576,0),MATCH(C$3,入力!$BV$2:$CN$2,0)),"")</f>
        <v/>
      </c>
      <c r="D616" s="75" t="str">
        <f>IFERROR(INDEX(入力!$BO$3:$BO$1048576,MATCH(ROW(D616)-ROW(D$3),入力!$BB$3:$BB$1048576,0),0),"")</f>
        <v/>
      </c>
      <c r="E616" s="74" t="str">
        <f>IFERROR(INDEX(入力!$BV$3:$CN$1048576,MATCH(ROW(E616)-ROW(E$3),入力!$BB$3:$BB$1048576,0),MATCH(E$3,入力!$BV$2:$CN$2,0)),"")</f>
        <v/>
      </c>
      <c r="F616" s="74" t="str">
        <f>IFERROR(INDEX(入力!$BV$3:$CN$1048576,MATCH(ROW(F616)-ROW(F$3),入力!$BB$3:$BB$1048576,0),MATCH(F$3,入力!$BV$2:$CN$2,0)),"")</f>
        <v/>
      </c>
      <c r="G616" s="74" t="str">
        <f>IFERROR(INDEX(入力!$BV$3:$CN$1048576,MATCH(ROW(G616)-ROW(G$3),入力!$BB$3:$BB$1048576,0),MATCH(G$3,入力!$BV$2:$CN$2,0)),"")</f>
        <v/>
      </c>
      <c r="H616" s="75" t="str">
        <f>IFERROR(INDEX(入力!$BV$3:$CN$1048576,MATCH(ROW(H616)-ROW(H$3),入力!$BB$3:$BB$1048576,0),MATCH(H$3,入力!$BV$2:$CN$2,0)),"")</f>
        <v/>
      </c>
      <c r="I616" s="76" t="str">
        <f>IFERROR(INDEX(入力!$BV$3:$CN$1048576,MATCH(ROW(I616)-ROW(I$3),入力!$BB$3:$BB$1048576,0),MATCH(I$3,入力!$BV$2:$CN$2,0)),"")</f>
        <v/>
      </c>
      <c r="J616" s="75" t="str">
        <f>IFERROR(INDEX(入力!$BV$3:$CN$1048576,MATCH(ROW(J616)-ROW(J$3),入力!$BB$3:$BB$1048576,0),MATCH(J$3,入力!$BV$2:$CN$2,0)),"")</f>
        <v/>
      </c>
      <c r="K616" s="75" t="str">
        <f>IFERROR(INDEX(入力!$BV$3:$CN$1048576,MATCH(ROW(K616)-ROW(K$3),入力!$BB$3:$BB$1048576,0),MATCH(K$3,入力!$BV$2:$CN$2,0)),"")</f>
        <v/>
      </c>
      <c r="L616" s="75" t="str">
        <f>IFERROR(INDEX(入力!$BV$3:$CN$1048576,MATCH(ROW(L616)-ROW(L$3),入力!$BB$3:$BB$1048576,0),MATCH(L$3,入力!$BV$2:$CN$2,0)),"")</f>
        <v/>
      </c>
      <c r="M616" s="117" t="str">
        <f>IFERROR(IF(履歴検索!$A616="","",INDEX(入力!$BV$3:$CN$1048576,MATCH(ROW(M616)-ROW(M$3),入力!$BB$3:$BB$1048576,0),MATCH(M$3,入力!$BV$2:$CN$2,0))),"")</f>
        <v/>
      </c>
      <c r="N616" s="75" t="str">
        <f>IFERROR(INDEX(入力!$BV$3:$CN$1048576,MATCH(ROW(N616)-ROW(N$3),入力!$BB$3:$BB$1048576,0),MATCH(N$3,入力!$BV$2:$CN$2,0)),"")</f>
        <v/>
      </c>
      <c r="O616" s="294" t="str">
        <f>IFERROR(INDEX(入力!$CJ$3:$CN$1048576,MATCH(ROW(O616)-ROW(O$3),入力!$BB$3:$BB$1048576,0),MATCH(O$3,入力!$CJ$2:$CN$2,0)),"")</f>
        <v/>
      </c>
      <c r="P616" s="294" t="str">
        <f>IFERROR(INDEX(入力!$CJ$3:$CN$1048576,MATCH(ROW(P616)-ROW(P$3),入力!$BB$3:$BB$1048576,0),MATCH(P$3,入力!$CJ$2:$CN$2,0)),"")</f>
        <v/>
      </c>
      <c r="Q616" s="294" t="str">
        <f>IFERROR(INDEX(入力!$BV$3:$CN$1048576,MATCH(ROW(Q616)-ROW(Q$3),入力!$BB$3:$BB$1048576,0),MATCH(Q$3,入力!$BV$2:$CN$2,0)),"")</f>
        <v/>
      </c>
      <c r="R616" s="77" t="str">
        <f>IFERROR(INDEX(入力!$BV$3:$CN$1048576,MATCH(ROW(R616)-ROW(R$3),入力!$BB$3:$BB$1048576,0),MATCH(R$3,入力!$BV$2:$CN$2,0)),"")</f>
        <v/>
      </c>
      <c r="S616" s="77" t="str">
        <f>IFERROR(INDEX(入力!$BV$3:$CN$1048576,MATCH(ROW(S616)-ROW(S$3),入力!$BB$3:$BB$1048576,0),MATCH(S$3,入力!$BV$2:$CN$2,0)),"")</f>
        <v/>
      </c>
      <c r="U616" s="28" t="str">
        <f>IF(Z616="","",COUNT($Z$4:Z616))</f>
        <v/>
      </c>
      <c r="V616" s="73" t="str">
        <f t="shared" si="10"/>
        <v/>
      </c>
      <c r="W616" s="113" t="str">
        <f>IF(OR($B616="",$B616=$B617),"",SUMIF($B$4:$B616,$B616,Q$4:Q616))</f>
        <v/>
      </c>
      <c r="X616" s="113" t="str">
        <f>IF(OR($B616="",$B616=$B617),"",SUMIF($B$4:$B616,$B616,K$4:K616)-Y616)</f>
        <v/>
      </c>
      <c r="Y616" s="113" t="str">
        <f>IF(OR($B616="",$B616=$B617),"",SUMIFS(K$4:K616,B$4:B616,$B616,F$4:F616,$Y$3))</f>
        <v/>
      </c>
      <c r="Z616" s="113" t="str">
        <f>IF(OR($B616="",$B616=$B617),"",SUMIF($B$4:$B616,$B616,S$4:S616))</f>
        <v/>
      </c>
    </row>
    <row r="617" spans="1:26" ht="25.05" customHeight="1" x14ac:dyDescent="0.2">
      <c r="A617" s="133" t="str">
        <f>IF(OR(B617="",AND(B616=B617,D616=D617)),"",MAX($A$4:A616)+1)</f>
        <v/>
      </c>
      <c r="B617" s="73" t="str">
        <f>IFERROR(INDEX(入力!$BV$3:$CN$1048576,MATCH(ROW(B617)-ROW(B$3),入力!$BB$3:$BB$1048576,0),MATCH(B$3,入力!$BV$2:$CN$2,0)),"")</f>
        <v/>
      </c>
      <c r="C617" s="74" t="str">
        <f>IFERROR(INDEX(入力!$BV$3:$CN$1048576,MATCH(ROW(C617)-ROW(C$3),入力!$BB$3:$BB$1048576,0),MATCH(C$3,入力!$BV$2:$CN$2,0)),"")</f>
        <v/>
      </c>
      <c r="D617" s="75" t="str">
        <f>IFERROR(INDEX(入力!$BO$3:$BO$1048576,MATCH(ROW(D617)-ROW(D$3),入力!$BB$3:$BB$1048576,0),0),"")</f>
        <v/>
      </c>
      <c r="E617" s="74" t="str">
        <f>IFERROR(INDEX(入力!$BV$3:$CN$1048576,MATCH(ROW(E617)-ROW(E$3),入力!$BB$3:$BB$1048576,0),MATCH(E$3,入力!$BV$2:$CN$2,0)),"")</f>
        <v/>
      </c>
      <c r="F617" s="74" t="str">
        <f>IFERROR(INDEX(入力!$BV$3:$CN$1048576,MATCH(ROW(F617)-ROW(F$3),入力!$BB$3:$BB$1048576,0),MATCH(F$3,入力!$BV$2:$CN$2,0)),"")</f>
        <v/>
      </c>
      <c r="G617" s="74" t="str">
        <f>IFERROR(INDEX(入力!$BV$3:$CN$1048576,MATCH(ROW(G617)-ROW(G$3),入力!$BB$3:$BB$1048576,0),MATCH(G$3,入力!$BV$2:$CN$2,0)),"")</f>
        <v/>
      </c>
      <c r="H617" s="75" t="str">
        <f>IFERROR(INDEX(入力!$BV$3:$CN$1048576,MATCH(ROW(H617)-ROW(H$3),入力!$BB$3:$BB$1048576,0),MATCH(H$3,入力!$BV$2:$CN$2,0)),"")</f>
        <v/>
      </c>
      <c r="I617" s="76" t="str">
        <f>IFERROR(INDEX(入力!$BV$3:$CN$1048576,MATCH(ROW(I617)-ROW(I$3),入力!$BB$3:$BB$1048576,0),MATCH(I$3,入力!$BV$2:$CN$2,0)),"")</f>
        <v/>
      </c>
      <c r="J617" s="75" t="str">
        <f>IFERROR(INDEX(入力!$BV$3:$CN$1048576,MATCH(ROW(J617)-ROW(J$3),入力!$BB$3:$BB$1048576,0),MATCH(J$3,入力!$BV$2:$CN$2,0)),"")</f>
        <v/>
      </c>
      <c r="K617" s="75" t="str">
        <f>IFERROR(INDEX(入力!$BV$3:$CN$1048576,MATCH(ROW(K617)-ROW(K$3),入力!$BB$3:$BB$1048576,0),MATCH(K$3,入力!$BV$2:$CN$2,0)),"")</f>
        <v/>
      </c>
      <c r="L617" s="75" t="str">
        <f>IFERROR(INDEX(入力!$BV$3:$CN$1048576,MATCH(ROW(L617)-ROW(L$3),入力!$BB$3:$BB$1048576,0),MATCH(L$3,入力!$BV$2:$CN$2,0)),"")</f>
        <v/>
      </c>
      <c r="M617" s="117" t="str">
        <f>IFERROR(IF(履歴検索!$A617="","",INDEX(入力!$BV$3:$CN$1048576,MATCH(ROW(M617)-ROW(M$3),入力!$BB$3:$BB$1048576,0),MATCH(M$3,入力!$BV$2:$CN$2,0))),"")</f>
        <v/>
      </c>
      <c r="N617" s="75" t="str">
        <f>IFERROR(INDEX(入力!$BV$3:$CN$1048576,MATCH(ROW(N617)-ROW(N$3),入力!$BB$3:$BB$1048576,0),MATCH(N$3,入力!$BV$2:$CN$2,0)),"")</f>
        <v/>
      </c>
      <c r="O617" s="294" t="str">
        <f>IFERROR(INDEX(入力!$CJ$3:$CN$1048576,MATCH(ROW(O617)-ROW(O$3),入力!$BB$3:$BB$1048576,0),MATCH(O$3,入力!$CJ$2:$CN$2,0)),"")</f>
        <v/>
      </c>
      <c r="P617" s="294" t="str">
        <f>IFERROR(INDEX(入力!$CJ$3:$CN$1048576,MATCH(ROW(P617)-ROW(P$3),入力!$BB$3:$BB$1048576,0),MATCH(P$3,入力!$CJ$2:$CN$2,0)),"")</f>
        <v/>
      </c>
      <c r="Q617" s="294" t="str">
        <f>IFERROR(INDEX(入力!$BV$3:$CN$1048576,MATCH(ROW(Q617)-ROW(Q$3),入力!$BB$3:$BB$1048576,0),MATCH(Q$3,入力!$BV$2:$CN$2,0)),"")</f>
        <v/>
      </c>
      <c r="R617" s="77" t="str">
        <f>IFERROR(INDEX(入力!$BV$3:$CN$1048576,MATCH(ROW(R617)-ROW(R$3),入力!$BB$3:$BB$1048576,0),MATCH(R$3,入力!$BV$2:$CN$2,0)),"")</f>
        <v/>
      </c>
      <c r="S617" s="77" t="str">
        <f>IFERROR(INDEX(入力!$BV$3:$CN$1048576,MATCH(ROW(S617)-ROW(S$3),入力!$BB$3:$BB$1048576,0),MATCH(S$3,入力!$BV$2:$CN$2,0)),"")</f>
        <v/>
      </c>
      <c r="U617" s="28" t="str">
        <f>IF(Z617="","",COUNT($Z$4:Z617))</f>
        <v/>
      </c>
      <c r="V617" s="73" t="str">
        <f t="shared" si="10"/>
        <v/>
      </c>
      <c r="W617" s="113" t="str">
        <f>IF(OR($B617="",$B617=$B618),"",SUMIF($B$4:$B617,$B617,Q$4:Q617))</f>
        <v/>
      </c>
      <c r="X617" s="113" t="str">
        <f>IF(OR($B617="",$B617=$B618),"",SUMIF($B$4:$B617,$B617,K$4:K617)-Y617)</f>
        <v/>
      </c>
      <c r="Y617" s="113" t="str">
        <f>IF(OR($B617="",$B617=$B618),"",SUMIFS(K$4:K617,B$4:B617,$B617,F$4:F617,$Y$3))</f>
        <v/>
      </c>
      <c r="Z617" s="113" t="str">
        <f>IF(OR($B617="",$B617=$B618),"",SUMIF($B$4:$B617,$B617,S$4:S617))</f>
        <v/>
      </c>
    </row>
    <row r="618" spans="1:26" ht="25.05" customHeight="1" x14ac:dyDescent="0.2">
      <c r="A618" s="133" t="str">
        <f>IF(OR(B618="",AND(B617=B618,D617=D618)),"",MAX($A$4:A617)+1)</f>
        <v/>
      </c>
      <c r="B618" s="73" t="str">
        <f>IFERROR(INDEX(入力!$BV$3:$CN$1048576,MATCH(ROW(B618)-ROW(B$3),入力!$BB$3:$BB$1048576,0),MATCH(B$3,入力!$BV$2:$CN$2,0)),"")</f>
        <v/>
      </c>
      <c r="C618" s="74" t="str">
        <f>IFERROR(INDEX(入力!$BV$3:$CN$1048576,MATCH(ROW(C618)-ROW(C$3),入力!$BB$3:$BB$1048576,0),MATCH(C$3,入力!$BV$2:$CN$2,0)),"")</f>
        <v/>
      </c>
      <c r="D618" s="75" t="str">
        <f>IFERROR(INDEX(入力!$BO$3:$BO$1048576,MATCH(ROW(D618)-ROW(D$3),入力!$BB$3:$BB$1048576,0),0),"")</f>
        <v/>
      </c>
      <c r="E618" s="74" t="str">
        <f>IFERROR(INDEX(入力!$BV$3:$CN$1048576,MATCH(ROW(E618)-ROW(E$3),入力!$BB$3:$BB$1048576,0),MATCH(E$3,入力!$BV$2:$CN$2,0)),"")</f>
        <v/>
      </c>
      <c r="F618" s="74" t="str">
        <f>IFERROR(INDEX(入力!$BV$3:$CN$1048576,MATCH(ROW(F618)-ROW(F$3),入力!$BB$3:$BB$1048576,0),MATCH(F$3,入力!$BV$2:$CN$2,0)),"")</f>
        <v/>
      </c>
      <c r="G618" s="74" t="str">
        <f>IFERROR(INDEX(入力!$BV$3:$CN$1048576,MATCH(ROW(G618)-ROW(G$3),入力!$BB$3:$BB$1048576,0),MATCH(G$3,入力!$BV$2:$CN$2,0)),"")</f>
        <v/>
      </c>
      <c r="H618" s="75" t="str">
        <f>IFERROR(INDEX(入力!$BV$3:$CN$1048576,MATCH(ROW(H618)-ROW(H$3),入力!$BB$3:$BB$1048576,0),MATCH(H$3,入力!$BV$2:$CN$2,0)),"")</f>
        <v/>
      </c>
      <c r="I618" s="76" t="str">
        <f>IFERROR(INDEX(入力!$BV$3:$CN$1048576,MATCH(ROW(I618)-ROW(I$3),入力!$BB$3:$BB$1048576,0),MATCH(I$3,入力!$BV$2:$CN$2,0)),"")</f>
        <v/>
      </c>
      <c r="J618" s="75" t="str">
        <f>IFERROR(INDEX(入力!$BV$3:$CN$1048576,MATCH(ROW(J618)-ROW(J$3),入力!$BB$3:$BB$1048576,0),MATCH(J$3,入力!$BV$2:$CN$2,0)),"")</f>
        <v/>
      </c>
      <c r="K618" s="75" t="str">
        <f>IFERROR(INDEX(入力!$BV$3:$CN$1048576,MATCH(ROW(K618)-ROW(K$3),入力!$BB$3:$BB$1048576,0),MATCH(K$3,入力!$BV$2:$CN$2,0)),"")</f>
        <v/>
      </c>
      <c r="L618" s="75" t="str">
        <f>IFERROR(INDEX(入力!$BV$3:$CN$1048576,MATCH(ROW(L618)-ROW(L$3),入力!$BB$3:$BB$1048576,0),MATCH(L$3,入力!$BV$2:$CN$2,0)),"")</f>
        <v/>
      </c>
      <c r="M618" s="117" t="str">
        <f>IFERROR(IF(履歴検索!$A618="","",INDEX(入力!$BV$3:$CN$1048576,MATCH(ROW(M618)-ROW(M$3),入力!$BB$3:$BB$1048576,0),MATCH(M$3,入力!$BV$2:$CN$2,0))),"")</f>
        <v/>
      </c>
      <c r="N618" s="75" t="str">
        <f>IFERROR(INDEX(入力!$BV$3:$CN$1048576,MATCH(ROW(N618)-ROW(N$3),入力!$BB$3:$BB$1048576,0),MATCH(N$3,入力!$BV$2:$CN$2,0)),"")</f>
        <v/>
      </c>
      <c r="O618" s="294" t="str">
        <f>IFERROR(INDEX(入力!$CJ$3:$CN$1048576,MATCH(ROW(O618)-ROW(O$3),入力!$BB$3:$BB$1048576,0),MATCH(O$3,入力!$CJ$2:$CN$2,0)),"")</f>
        <v/>
      </c>
      <c r="P618" s="294" t="str">
        <f>IFERROR(INDEX(入力!$CJ$3:$CN$1048576,MATCH(ROW(P618)-ROW(P$3),入力!$BB$3:$BB$1048576,0),MATCH(P$3,入力!$CJ$2:$CN$2,0)),"")</f>
        <v/>
      </c>
      <c r="Q618" s="294" t="str">
        <f>IFERROR(INDEX(入力!$BV$3:$CN$1048576,MATCH(ROW(Q618)-ROW(Q$3),入力!$BB$3:$BB$1048576,0),MATCH(Q$3,入力!$BV$2:$CN$2,0)),"")</f>
        <v/>
      </c>
      <c r="R618" s="77" t="str">
        <f>IFERROR(INDEX(入力!$BV$3:$CN$1048576,MATCH(ROW(R618)-ROW(R$3),入力!$BB$3:$BB$1048576,0),MATCH(R$3,入力!$BV$2:$CN$2,0)),"")</f>
        <v/>
      </c>
      <c r="S618" s="77" t="str">
        <f>IFERROR(INDEX(入力!$BV$3:$CN$1048576,MATCH(ROW(S618)-ROW(S$3),入力!$BB$3:$BB$1048576,0),MATCH(S$3,入力!$BV$2:$CN$2,0)),"")</f>
        <v/>
      </c>
      <c r="U618" s="28" t="str">
        <f>IF(Z618="","",COUNT($Z$4:Z618))</f>
        <v/>
      </c>
      <c r="V618" s="73" t="str">
        <f t="shared" si="10"/>
        <v/>
      </c>
      <c r="W618" s="113" t="str">
        <f>IF(OR($B618="",$B618=$B619),"",SUMIF($B$4:$B618,$B618,Q$4:Q618))</f>
        <v/>
      </c>
      <c r="X618" s="113" t="str">
        <f>IF(OR($B618="",$B618=$B619),"",SUMIF($B$4:$B618,$B618,K$4:K618)-Y618)</f>
        <v/>
      </c>
      <c r="Y618" s="113" t="str">
        <f>IF(OR($B618="",$B618=$B619),"",SUMIFS(K$4:K618,B$4:B618,$B618,F$4:F618,$Y$3))</f>
        <v/>
      </c>
      <c r="Z618" s="113" t="str">
        <f>IF(OR($B618="",$B618=$B619),"",SUMIF($B$4:$B618,$B618,S$4:S618))</f>
        <v/>
      </c>
    </row>
    <row r="619" spans="1:26" ht="25.05" customHeight="1" x14ac:dyDescent="0.2">
      <c r="A619" s="133" t="str">
        <f>IF(OR(B619="",AND(B618=B619,D618=D619)),"",MAX($A$4:A618)+1)</f>
        <v/>
      </c>
      <c r="B619" s="73" t="str">
        <f>IFERROR(INDEX(入力!$BV$3:$CN$1048576,MATCH(ROW(B619)-ROW(B$3),入力!$BB$3:$BB$1048576,0),MATCH(B$3,入力!$BV$2:$CN$2,0)),"")</f>
        <v/>
      </c>
      <c r="C619" s="74" t="str">
        <f>IFERROR(INDEX(入力!$BV$3:$CN$1048576,MATCH(ROW(C619)-ROW(C$3),入力!$BB$3:$BB$1048576,0),MATCH(C$3,入力!$BV$2:$CN$2,0)),"")</f>
        <v/>
      </c>
      <c r="D619" s="75" t="str">
        <f>IFERROR(INDEX(入力!$BO$3:$BO$1048576,MATCH(ROW(D619)-ROW(D$3),入力!$BB$3:$BB$1048576,0),0),"")</f>
        <v/>
      </c>
      <c r="E619" s="74" t="str">
        <f>IFERROR(INDEX(入力!$BV$3:$CN$1048576,MATCH(ROW(E619)-ROW(E$3),入力!$BB$3:$BB$1048576,0),MATCH(E$3,入力!$BV$2:$CN$2,0)),"")</f>
        <v/>
      </c>
      <c r="F619" s="74" t="str">
        <f>IFERROR(INDEX(入力!$BV$3:$CN$1048576,MATCH(ROW(F619)-ROW(F$3),入力!$BB$3:$BB$1048576,0),MATCH(F$3,入力!$BV$2:$CN$2,0)),"")</f>
        <v/>
      </c>
      <c r="G619" s="74" t="str">
        <f>IFERROR(INDEX(入力!$BV$3:$CN$1048576,MATCH(ROW(G619)-ROW(G$3),入力!$BB$3:$BB$1048576,0),MATCH(G$3,入力!$BV$2:$CN$2,0)),"")</f>
        <v/>
      </c>
      <c r="H619" s="75" t="str">
        <f>IFERROR(INDEX(入力!$BV$3:$CN$1048576,MATCH(ROW(H619)-ROW(H$3),入力!$BB$3:$BB$1048576,0),MATCH(H$3,入力!$BV$2:$CN$2,0)),"")</f>
        <v/>
      </c>
      <c r="I619" s="76" t="str">
        <f>IFERROR(INDEX(入力!$BV$3:$CN$1048576,MATCH(ROW(I619)-ROW(I$3),入力!$BB$3:$BB$1048576,0),MATCH(I$3,入力!$BV$2:$CN$2,0)),"")</f>
        <v/>
      </c>
      <c r="J619" s="75" t="str">
        <f>IFERROR(INDEX(入力!$BV$3:$CN$1048576,MATCH(ROW(J619)-ROW(J$3),入力!$BB$3:$BB$1048576,0),MATCH(J$3,入力!$BV$2:$CN$2,0)),"")</f>
        <v/>
      </c>
      <c r="K619" s="75" t="str">
        <f>IFERROR(INDEX(入力!$BV$3:$CN$1048576,MATCH(ROW(K619)-ROW(K$3),入力!$BB$3:$BB$1048576,0),MATCH(K$3,入力!$BV$2:$CN$2,0)),"")</f>
        <v/>
      </c>
      <c r="L619" s="75" t="str">
        <f>IFERROR(INDEX(入力!$BV$3:$CN$1048576,MATCH(ROW(L619)-ROW(L$3),入力!$BB$3:$BB$1048576,0),MATCH(L$3,入力!$BV$2:$CN$2,0)),"")</f>
        <v/>
      </c>
      <c r="M619" s="117" t="str">
        <f>IFERROR(IF(履歴検索!$A619="","",INDEX(入力!$BV$3:$CN$1048576,MATCH(ROW(M619)-ROW(M$3),入力!$BB$3:$BB$1048576,0),MATCH(M$3,入力!$BV$2:$CN$2,0))),"")</f>
        <v/>
      </c>
      <c r="N619" s="75" t="str">
        <f>IFERROR(INDEX(入力!$BV$3:$CN$1048576,MATCH(ROW(N619)-ROW(N$3),入力!$BB$3:$BB$1048576,0),MATCH(N$3,入力!$BV$2:$CN$2,0)),"")</f>
        <v/>
      </c>
      <c r="O619" s="294" t="str">
        <f>IFERROR(INDEX(入力!$CJ$3:$CN$1048576,MATCH(ROW(O619)-ROW(O$3),入力!$BB$3:$BB$1048576,0),MATCH(O$3,入力!$CJ$2:$CN$2,0)),"")</f>
        <v/>
      </c>
      <c r="P619" s="294" t="str">
        <f>IFERROR(INDEX(入力!$CJ$3:$CN$1048576,MATCH(ROW(P619)-ROW(P$3),入力!$BB$3:$BB$1048576,0),MATCH(P$3,入力!$CJ$2:$CN$2,0)),"")</f>
        <v/>
      </c>
      <c r="Q619" s="294" t="str">
        <f>IFERROR(INDEX(入力!$BV$3:$CN$1048576,MATCH(ROW(Q619)-ROW(Q$3),入力!$BB$3:$BB$1048576,0),MATCH(Q$3,入力!$BV$2:$CN$2,0)),"")</f>
        <v/>
      </c>
      <c r="R619" s="77" t="str">
        <f>IFERROR(INDEX(入力!$BV$3:$CN$1048576,MATCH(ROW(R619)-ROW(R$3),入力!$BB$3:$BB$1048576,0),MATCH(R$3,入力!$BV$2:$CN$2,0)),"")</f>
        <v/>
      </c>
      <c r="S619" s="77" t="str">
        <f>IFERROR(INDEX(入力!$BV$3:$CN$1048576,MATCH(ROW(S619)-ROW(S$3),入力!$BB$3:$BB$1048576,0),MATCH(S$3,入力!$BV$2:$CN$2,0)),"")</f>
        <v/>
      </c>
      <c r="U619" s="28" t="str">
        <f>IF(Z619="","",COUNT($Z$4:Z619))</f>
        <v/>
      </c>
      <c r="V619" s="73" t="str">
        <f t="shared" si="10"/>
        <v/>
      </c>
      <c r="W619" s="113" t="str">
        <f>IF(OR($B619="",$B619=$B620),"",SUMIF($B$4:$B619,$B619,Q$4:Q619))</f>
        <v/>
      </c>
      <c r="X619" s="113" t="str">
        <f>IF(OR($B619="",$B619=$B620),"",SUMIF($B$4:$B619,$B619,K$4:K619)-Y619)</f>
        <v/>
      </c>
      <c r="Y619" s="113" t="str">
        <f>IF(OR($B619="",$B619=$B620),"",SUMIFS(K$4:K619,B$4:B619,$B619,F$4:F619,$Y$3))</f>
        <v/>
      </c>
      <c r="Z619" s="113" t="str">
        <f>IF(OR($B619="",$B619=$B620),"",SUMIF($B$4:$B619,$B619,S$4:S619))</f>
        <v/>
      </c>
    </row>
    <row r="620" spans="1:26" ht="25.05" customHeight="1" x14ac:dyDescent="0.2">
      <c r="A620" s="133" t="str">
        <f>IF(OR(B620="",AND(B619=B620,D619=D620)),"",MAX($A$4:A619)+1)</f>
        <v/>
      </c>
      <c r="B620" s="73" t="str">
        <f>IFERROR(INDEX(入力!$BV$3:$CN$1048576,MATCH(ROW(B620)-ROW(B$3),入力!$BB$3:$BB$1048576,0),MATCH(B$3,入力!$BV$2:$CN$2,0)),"")</f>
        <v/>
      </c>
      <c r="C620" s="74" t="str">
        <f>IFERROR(INDEX(入力!$BV$3:$CN$1048576,MATCH(ROW(C620)-ROW(C$3),入力!$BB$3:$BB$1048576,0),MATCH(C$3,入力!$BV$2:$CN$2,0)),"")</f>
        <v/>
      </c>
      <c r="D620" s="75" t="str">
        <f>IFERROR(INDEX(入力!$BO$3:$BO$1048576,MATCH(ROW(D620)-ROW(D$3),入力!$BB$3:$BB$1048576,0),0),"")</f>
        <v/>
      </c>
      <c r="E620" s="74" t="str">
        <f>IFERROR(INDEX(入力!$BV$3:$CN$1048576,MATCH(ROW(E620)-ROW(E$3),入力!$BB$3:$BB$1048576,0),MATCH(E$3,入力!$BV$2:$CN$2,0)),"")</f>
        <v/>
      </c>
      <c r="F620" s="74" t="str">
        <f>IFERROR(INDEX(入力!$BV$3:$CN$1048576,MATCH(ROW(F620)-ROW(F$3),入力!$BB$3:$BB$1048576,0),MATCH(F$3,入力!$BV$2:$CN$2,0)),"")</f>
        <v/>
      </c>
      <c r="G620" s="74" t="str">
        <f>IFERROR(INDEX(入力!$BV$3:$CN$1048576,MATCH(ROW(G620)-ROW(G$3),入力!$BB$3:$BB$1048576,0),MATCH(G$3,入力!$BV$2:$CN$2,0)),"")</f>
        <v/>
      </c>
      <c r="H620" s="75" t="str">
        <f>IFERROR(INDEX(入力!$BV$3:$CN$1048576,MATCH(ROW(H620)-ROW(H$3),入力!$BB$3:$BB$1048576,0),MATCH(H$3,入力!$BV$2:$CN$2,0)),"")</f>
        <v/>
      </c>
      <c r="I620" s="76" t="str">
        <f>IFERROR(INDEX(入力!$BV$3:$CN$1048576,MATCH(ROW(I620)-ROW(I$3),入力!$BB$3:$BB$1048576,0),MATCH(I$3,入力!$BV$2:$CN$2,0)),"")</f>
        <v/>
      </c>
      <c r="J620" s="75" t="str">
        <f>IFERROR(INDEX(入力!$BV$3:$CN$1048576,MATCH(ROW(J620)-ROW(J$3),入力!$BB$3:$BB$1048576,0),MATCH(J$3,入力!$BV$2:$CN$2,0)),"")</f>
        <v/>
      </c>
      <c r="K620" s="75" t="str">
        <f>IFERROR(INDEX(入力!$BV$3:$CN$1048576,MATCH(ROW(K620)-ROW(K$3),入力!$BB$3:$BB$1048576,0),MATCH(K$3,入力!$BV$2:$CN$2,0)),"")</f>
        <v/>
      </c>
      <c r="L620" s="75" t="str">
        <f>IFERROR(INDEX(入力!$BV$3:$CN$1048576,MATCH(ROW(L620)-ROW(L$3),入力!$BB$3:$BB$1048576,0),MATCH(L$3,入力!$BV$2:$CN$2,0)),"")</f>
        <v/>
      </c>
      <c r="M620" s="117" t="str">
        <f>IFERROR(IF(履歴検索!$A620="","",INDEX(入力!$BV$3:$CN$1048576,MATCH(ROW(M620)-ROW(M$3),入力!$BB$3:$BB$1048576,0),MATCH(M$3,入力!$BV$2:$CN$2,0))),"")</f>
        <v/>
      </c>
      <c r="N620" s="75" t="str">
        <f>IFERROR(INDEX(入力!$BV$3:$CN$1048576,MATCH(ROW(N620)-ROW(N$3),入力!$BB$3:$BB$1048576,0),MATCH(N$3,入力!$BV$2:$CN$2,0)),"")</f>
        <v/>
      </c>
      <c r="O620" s="294" t="str">
        <f>IFERROR(INDEX(入力!$CJ$3:$CN$1048576,MATCH(ROW(O620)-ROW(O$3),入力!$BB$3:$BB$1048576,0),MATCH(O$3,入力!$CJ$2:$CN$2,0)),"")</f>
        <v/>
      </c>
      <c r="P620" s="294" t="str">
        <f>IFERROR(INDEX(入力!$CJ$3:$CN$1048576,MATCH(ROW(P620)-ROW(P$3),入力!$BB$3:$BB$1048576,0),MATCH(P$3,入力!$CJ$2:$CN$2,0)),"")</f>
        <v/>
      </c>
      <c r="Q620" s="294" t="str">
        <f>IFERROR(INDEX(入力!$BV$3:$CN$1048576,MATCH(ROW(Q620)-ROW(Q$3),入力!$BB$3:$BB$1048576,0),MATCH(Q$3,入力!$BV$2:$CN$2,0)),"")</f>
        <v/>
      </c>
      <c r="R620" s="77" t="str">
        <f>IFERROR(INDEX(入力!$BV$3:$CN$1048576,MATCH(ROW(R620)-ROW(R$3),入力!$BB$3:$BB$1048576,0),MATCH(R$3,入力!$BV$2:$CN$2,0)),"")</f>
        <v/>
      </c>
      <c r="S620" s="77" t="str">
        <f>IFERROR(INDEX(入力!$BV$3:$CN$1048576,MATCH(ROW(S620)-ROW(S$3),入力!$BB$3:$BB$1048576,0),MATCH(S$3,入力!$BV$2:$CN$2,0)),"")</f>
        <v/>
      </c>
      <c r="U620" s="28" t="str">
        <f>IF(Z620="","",COUNT($Z$4:Z620))</f>
        <v/>
      </c>
      <c r="V620" s="73" t="str">
        <f t="shared" si="10"/>
        <v/>
      </c>
      <c r="W620" s="113" t="str">
        <f>IF(OR($B620="",$B620=$B621),"",SUMIF($B$4:$B620,$B620,Q$4:Q620))</f>
        <v/>
      </c>
      <c r="X620" s="113" t="str">
        <f>IF(OR($B620="",$B620=$B621),"",SUMIF($B$4:$B620,$B620,K$4:K620)-Y620)</f>
        <v/>
      </c>
      <c r="Y620" s="113" t="str">
        <f>IF(OR($B620="",$B620=$B621),"",SUMIFS(K$4:K620,B$4:B620,$B620,F$4:F620,$Y$3))</f>
        <v/>
      </c>
      <c r="Z620" s="113" t="str">
        <f>IF(OR($B620="",$B620=$B621),"",SUMIF($B$4:$B620,$B620,S$4:S620))</f>
        <v/>
      </c>
    </row>
    <row r="621" spans="1:26" ht="25.05" customHeight="1" x14ac:dyDescent="0.2">
      <c r="A621" s="133" t="str">
        <f>IF(OR(B621="",AND(B620=B621,D620=D621)),"",MAX($A$4:A620)+1)</f>
        <v/>
      </c>
      <c r="B621" s="73" t="str">
        <f>IFERROR(INDEX(入力!$BV$3:$CN$1048576,MATCH(ROW(B621)-ROW(B$3),入力!$BB$3:$BB$1048576,0),MATCH(B$3,入力!$BV$2:$CN$2,0)),"")</f>
        <v/>
      </c>
      <c r="C621" s="74" t="str">
        <f>IFERROR(INDEX(入力!$BV$3:$CN$1048576,MATCH(ROW(C621)-ROW(C$3),入力!$BB$3:$BB$1048576,0),MATCH(C$3,入力!$BV$2:$CN$2,0)),"")</f>
        <v/>
      </c>
      <c r="D621" s="75" t="str">
        <f>IFERROR(INDEX(入力!$BO$3:$BO$1048576,MATCH(ROW(D621)-ROW(D$3),入力!$BB$3:$BB$1048576,0),0),"")</f>
        <v/>
      </c>
      <c r="E621" s="74" t="str">
        <f>IFERROR(INDEX(入力!$BV$3:$CN$1048576,MATCH(ROW(E621)-ROW(E$3),入力!$BB$3:$BB$1048576,0),MATCH(E$3,入力!$BV$2:$CN$2,0)),"")</f>
        <v/>
      </c>
      <c r="F621" s="74" t="str">
        <f>IFERROR(INDEX(入力!$BV$3:$CN$1048576,MATCH(ROW(F621)-ROW(F$3),入力!$BB$3:$BB$1048576,0),MATCH(F$3,入力!$BV$2:$CN$2,0)),"")</f>
        <v/>
      </c>
      <c r="G621" s="74" t="str">
        <f>IFERROR(INDEX(入力!$BV$3:$CN$1048576,MATCH(ROW(G621)-ROW(G$3),入力!$BB$3:$BB$1048576,0),MATCH(G$3,入力!$BV$2:$CN$2,0)),"")</f>
        <v/>
      </c>
      <c r="H621" s="75" t="str">
        <f>IFERROR(INDEX(入力!$BV$3:$CN$1048576,MATCH(ROW(H621)-ROW(H$3),入力!$BB$3:$BB$1048576,0),MATCH(H$3,入力!$BV$2:$CN$2,0)),"")</f>
        <v/>
      </c>
      <c r="I621" s="76" t="str">
        <f>IFERROR(INDEX(入力!$BV$3:$CN$1048576,MATCH(ROW(I621)-ROW(I$3),入力!$BB$3:$BB$1048576,0),MATCH(I$3,入力!$BV$2:$CN$2,0)),"")</f>
        <v/>
      </c>
      <c r="J621" s="75" t="str">
        <f>IFERROR(INDEX(入力!$BV$3:$CN$1048576,MATCH(ROW(J621)-ROW(J$3),入力!$BB$3:$BB$1048576,0),MATCH(J$3,入力!$BV$2:$CN$2,0)),"")</f>
        <v/>
      </c>
      <c r="K621" s="75" t="str">
        <f>IFERROR(INDEX(入力!$BV$3:$CN$1048576,MATCH(ROW(K621)-ROW(K$3),入力!$BB$3:$BB$1048576,0),MATCH(K$3,入力!$BV$2:$CN$2,0)),"")</f>
        <v/>
      </c>
      <c r="L621" s="75" t="str">
        <f>IFERROR(INDEX(入力!$BV$3:$CN$1048576,MATCH(ROW(L621)-ROW(L$3),入力!$BB$3:$BB$1048576,0),MATCH(L$3,入力!$BV$2:$CN$2,0)),"")</f>
        <v/>
      </c>
      <c r="M621" s="117" t="str">
        <f>IFERROR(IF(履歴検索!$A621="","",INDEX(入力!$BV$3:$CN$1048576,MATCH(ROW(M621)-ROW(M$3),入力!$BB$3:$BB$1048576,0),MATCH(M$3,入力!$BV$2:$CN$2,0))),"")</f>
        <v/>
      </c>
      <c r="N621" s="75" t="str">
        <f>IFERROR(INDEX(入力!$BV$3:$CN$1048576,MATCH(ROW(N621)-ROW(N$3),入力!$BB$3:$BB$1048576,0),MATCH(N$3,入力!$BV$2:$CN$2,0)),"")</f>
        <v/>
      </c>
      <c r="O621" s="294" t="str">
        <f>IFERROR(INDEX(入力!$CJ$3:$CN$1048576,MATCH(ROW(O621)-ROW(O$3),入力!$BB$3:$BB$1048576,0),MATCH(O$3,入力!$CJ$2:$CN$2,0)),"")</f>
        <v/>
      </c>
      <c r="P621" s="294" t="str">
        <f>IFERROR(INDEX(入力!$CJ$3:$CN$1048576,MATCH(ROW(P621)-ROW(P$3),入力!$BB$3:$BB$1048576,0),MATCH(P$3,入力!$CJ$2:$CN$2,0)),"")</f>
        <v/>
      </c>
      <c r="Q621" s="294" t="str">
        <f>IFERROR(INDEX(入力!$BV$3:$CN$1048576,MATCH(ROW(Q621)-ROW(Q$3),入力!$BB$3:$BB$1048576,0),MATCH(Q$3,入力!$BV$2:$CN$2,0)),"")</f>
        <v/>
      </c>
      <c r="R621" s="77" t="str">
        <f>IFERROR(INDEX(入力!$BV$3:$CN$1048576,MATCH(ROW(R621)-ROW(R$3),入力!$BB$3:$BB$1048576,0),MATCH(R$3,入力!$BV$2:$CN$2,0)),"")</f>
        <v/>
      </c>
      <c r="S621" s="77" t="str">
        <f>IFERROR(INDEX(入力!$BV$3:$CN$1048576,MATCH(ROW(S621)-ROW(S$3),入力!$BB$3:$BB$1048576,0),MATCH(S$3,入力!$BV$2:$CN$2,0)),"")</f>
        <v/>
      </c>
      <c r="U621" s="28" t="str">
        <f>IF(Z621="","",COUNT($Z$4:Z621))</f>
        <v/>
      </c>
      <c r="V621" s="73" t="str">
        <f t="shared" si="10"/>
        <v/>
      </c>
      <c r="W621" s="113" t="str">
        <f>IF(OR($B621="",$B621=$B622),"",SUMIF($B$4:$B621,$B621,Q$4:Q621))</f>
        <v/>
      </c>
      <c r="X621" s="113" t="str">
        <f>IF(OR($B621="",$B621=$B622),"",SUMIF($B$4:$B621,$B621,K$4:K621)-Y621)</f>
        <v/>
      </c>
      <c r="Y621" s="113" t="str">
        <f>IF(OR($B621="",$B621=$B622),"",SUMIFS(K$4:K621,B$4:B621,$B621,F$4:F621,$Y$3))</f>
        <v/>
      </c>
      <c r="Z621" s="113" t="str">
        <f>IF(OR($B621="",$B621=$B622),"",SUMIF($B$4:$B621,$B621,S$4:S621))</f>
        <v/>
      </c>
    </row>
    <row r="622" spans="1:26" ht="25.05" customHeight="1" x14ac:dyDescent="0.2">
      <c r="A622" s="133" t="str">
        <f>IF(OR(B622="",AND(B621=B622,D621=D622)),"",MAX($A$4:A621)+1)</f>
        <v/>
      </c>
      <c r="B622" s="73" t="str">
        <f>IFERROR(INDEX(入力!$BV$3:$CN$1048576,MATCH(ROW(B622)-ROW(B$3),入力!$BB$3:$BB$1048576,0),MATCH(B$3,入力!$BV$2:$CN$2,0)),"")</f>
        <v/>
      </c>
      <c r="C622" s="74" t="str">
        <f>IFERROR(INDEX(入力!$BV$3:$CN$1048576,MATCH(ROW(C622)-ROW(C$3),入力!$BB$3:$BB$1048576,0),MATCH(C$3,入力!$BV$2:$CN$2,0)),"")</f>
        <v/>
      </c>
      <c r="D622" s="75" t="str">
        <f>IFERROR(INDEX(入力!$BO$3:$BO$1048576,MATCH(ROW(D622)-ROW(D$3),入力!$BB$3:$BB$1048576,0),0),"")</f>
        <v/>
      </c>
      <c r="E622" s="74" t="str">
        <f>IFERROR(INDEX(入力!$BV$3:$CN$1048576,MATCH(ROW(E622)-ROW(E$3),入力!$BB$3:$BB$1048576,0),MATCH(E$3,入力!$BV$2:$CN$2,0)),"")</f>
        <v/>
      </c>
      <c r="F622" s="74" t="str">
        <f>IFERROR(INDEX(入力!$BV$3:$CN$1048576,MATCH(ROW(F622)-ROW(F$3),入力!$BB$3:$BB$1048576,0),MATCH(F$3,入力!$BV$2:$CN$2,0)),"")</f>
        <v/>
      </c>
      <c r="G622" s="74" t="str">
        <f>IFERROR(INDEX(入力!$BV$3:$CN$1048576,MATCH(ROW(G622)-ROW(G$3),入力!$BB$3:$BB$1048576,0),MATCH(G$3,入力!$BV$2:$CN$2,0)),"")</f>
        <v/>
      </c>
      <c r="H622" s="75" t="str">
        <f>IFERROR(INDEX(入力!$BV$3:$CN$1048576,MATCH(ROW(H622)-ROW(H$3),入力!$BB$3:$BB$1048576,0),MATCH(H$3,入力!$BV$2:$CN$2,0)),"")</f>
        <v/>
      </c>
      <c r="I622" s="76" t="str">
        <f>IFERROR(INDEX(入力!$BV$3:$CN$1048576,MATCH(ROW(I622)-ROW(I$3),入力!$BB$3:$BB$1048576,0),MATCH(I$3,入力!$BV$2:$CN$2,0)),"")</f>
        <v/>
      </c>
      <c r="J622" s="75" t="str">
        <f>IFERROR(INDEX(入力!$BV$3:$CN$1048576,MATCH(ROW(J622)-ROW(J$3),入力!$BB$3:$BB$1048576,0),MATCH(J$3,入力!$BV$2:$CN$2,0)),"")</f>
        <v/>
      </c>
      <c r="K622" s="75" t="str">
        <f>IFERROR(INDEX(入力!$BV$3:$CN$1048576,MATCH(ROW(K622)-ROW(K$3),入力!$BB$3:$BB$1048576,0),MATCH(K$3,入力!$BV$2:$CN$2,0)),"")</f>
        <v/>
      </c>
      <c r="L622" s="75" t="str">
        <f>IFERROR(INDEX(入力!$BV$3:$CN$1048576,MATCH(ROW(L622)-ROW(L$3),入力!$BB$3:$BB$1048576,0),MATCH(L$3,入力!$BV$2:$CN$2,0)),"")</f>
        <v/>
      </c>
      <c r="M622" s="117" t="str">
        <f>IFERROR(IF(履歴検索!$A622="","",INDEX(入力!$BV$3:$CN$1048576,MATCH(ROW(M622)-ROW(M$3),入力!$BB$3:$BB$1048576,0),MATCH(M$3,入力!$BV$2:$CN$2,0))),"")</f>
        <v/>
      </c>
      <c r="N622" s="75" t="str">
        <f>IFERROR(INDEX(入力!$BV$3:$CN$1048576,MATCH(ROW(N622)-ROW(N$3),入力!$BB$3:$BB$1048576,0),MATCH(N$3,入力!$BV$2:$CN$2,0)),"")</f>
        <v/>
      </c>
      <c r="O622" s="294" t="str">
        <f>IFERROR(INDEX(入力!$CJ$3:$CN$1048576,MATCH(ROW(O622)-ROW(O$3),入力!$BB$3:$BB$1048576,0),MATCH(O$3,入力!$CJ$2:$CN$2,0)),"")</f>
        <v/>
      </c>
      <c r="P622" s="294" t="str">
        <f>IFERROR(INDEX(入力!$CJ$3:$CN$1048576,MATCH(ROW(P622)-ROW(P$3),入力!$BB$3:$BB$1048576,0),MATCH(P$3,入力!$CJ$2:$CN$2,0)),"")</f>
        <v/>
      </c>
      <c r="Q622" s="294" t="str">
        <f>IFERROR(INDEX(入力!$BV$3:$CN$1048576,MATCH(ROW(Q622)-ROW(Q$3),入力!$BB$3:$BB$1048576,0),MATCH(Q$3,入力!$BV$2:$CN$2,0)),"")</f>
        <v/>
      </c>
      <c r="R622" s="77" t="str">
        <f>IFERROR(INDEX(入力!$BV$3:$CN$1048576,MATCH(ROW(R622)-ROW(R$3),入力!$BB$3:$BB$1048576,0),MATCH(R$3,入力!$BV$2:$CN$2,0)),"")</f>
        <v/>
      </c>
      <c r="S622" s="77" t="str">
        <f>IFERROR(INDEX(入力!$BV$3:$CN$1048576,MATCH(ROW(S622)-ROW(S$3),入力!$BB$3:$BB$1048576,0),MATCH(S$3,入力!$BV$2:$CN$2,0)),"")</f>
        <v/>
      </c>
      <c r="U622" s="28" t="str">
        <f>IF(Z622="","",COUNT($Z$4:Z622))</f>
        <v/>
      </c>
      <c r="V622" s="73" t="str">
        <f t="shared" si="10"/>
        <v/>
      </c>
      <c r="W622" s="113" t="str">
        <f>IF(OR($B622="",$B622=$B623),"",SUMIF($B$4:$B622,$B622,Q$4:Q622))</f>
        <v/>
      </c>
      <c r="X622" s="113" t="str">
        <f>IF(OR($B622="",$B622=$B623),"",SUMIF($B$4:$B622,$B622,K$4:K622)-Y622)</f>
        <v/>
      </c>
      <c r="Y622" s="113" t="str">
        <f>IF(OR($B622="",$B622=$B623),"",SUMIFS(K$4:K622,B$4:B622,$B622,F$4:F622,$Y$3))</f>
        <v/>
      </c>
      <c r="Z622" s="113" t="str">
        <f>IF(OR($B622="",$B622=$B623),"",SUMIF($B$4:$B622,$B622,S$4:S622))</f>
        <v/>
      </c>
    </row>
    <row r="623" spans="1:26" ht="25.05" customHeight="1" x14ac:dyDescent="0.2">
      <c r="A623" s="133" t="str">
        <f>IF(OR(B623="",AND(B622=B623,D622=D623)),"",MAX($A$4:A622)+1)</f>
        <v/>
      </c>
      <c r="B623" s="73" t="str">
        <f>IFERROR(INDEX(入力!$BV$3:$CN$1048576,MATCH(ROW(B623)-ROW(B$3),入力!$BB$3:$BB$1048576,0),MATCH(B$3,入力!$BV$2:$CN$2,0)),"")</f>
        <v/>
      </c>
      <c r="C623" s="74" t="str">
        <f>IFERROR(INDEX(入力!$BV$3:$CN$1048576,MATCH(ROW(C623)-ROW(C$3),入力!$BB$3:$BB$1048576,0),MATCH(C$3,入力!$BV$2:$CN$2,0)),"")</f>
        <v/>
      </c>
      <c r="D623" s="75" t="str">
        <f>IFERROR(INDEX(入力!$BO$3:$BO$1048576,MATCH(ROW(D623)-ROW(D$3),入力!$BB$3:$BB$1048576,0),0),"")</f>
        <v/>
      </c>
      <c r="E623" s="74" t="str">
        <f>IFERROR(INDEX(入力!$BV$3:$CN$1048576,MATCH(ROW(E623)-ROW(E$3),入力!$BB$3:$BB$1048576,0),MATCH(E$3,入力!$BV$2:$CN$2,0)),"")</f>
        <v/>
      </c>
      <c r="F623" s="74" t="str">
        <f>IFERROR(INDEX(入力!$BV$3:$CN$1048576,MATCH(ROW(F623)-ROW(F$3),入力!$BB$3:$BB$1048576,0),MATCH(F$3,入力!$BV$2:$CN$2,0)),"")</f>
        <v/>
      </c>
      <c r="G623" s="74" t="str">
        <f>IFERROR(INDEX(入力!$BV$3:$CN$1048576,MATCH(ROW(G623)-ROW(G$3),入力!$BB$3:$BB$1048576,0),MATCH(G$3,入力!$BV$2:$CN$2,0)),"")</f>
        <v/>
      </c>
      <c r="H623" s="75" t="str">
        <f>IFERROR(INDEX(入力!$BV$3:$CN$1048576,MATCH(ROW(H623)-ROW(H$3),入力!$BB$3:$BB$1048576,0),MATCH(H$3,入力!$BV$2:$CN$2,0)),"")</f>
        <v/>
      </c>
      <c r="I623" s="76" t="str">
        <f>IFERROR(INDEX(入力!$BV$3:$CN$1048576,MATCH(ROW(I623)-ROW(I$3),入力!$BB$3:$BB$1048576,0),MATCH(I$3,入力!$BV$2:$CN$2,0)),"")</f>
        <v/>
      </c>
      <c r="J623" s="75" t="str">
        <f>IFERROR(INDEX(入力!$BV$3:$CN$1048576,MATCH(ROW(J623)-ROW(J$3),入力!$BB$3:$BB$1048576,0),MATCH(J$3,入力!$BV$2:$CN$2,0)),"")</f>
        <v/>
      </c>
      <c r="K623" s="75" t="str">
        <f>IFERROR(INDEX(入力!$BV$3:$CN$1048576,MATCH(ROW(K623)-ROW(K$3),入力!$BB$3:$BB$1048576,0),MATCH(K$3,入力!$BV$2:$CN$2,0)),"")</f>
        <v/>
      </c>
      <c r="L623" s="75" t="str">
        <f>IFERROR(INDEX(入力!$BV$3:$CN$1048576,MATCH(ROW(L623)-ROW(L$3),入力!$BB$3:$BB$1048576,0),MATCH(L$3,入力!$BV$2:$CN$2,0)),"")</f>
        <v/>
      </c>
      <c r="M623" s="117" t="str">
        <f>IFERROR(IF(履歴検索!$A623="","",INDEX(入力!$BV$3:$CN$1048576,MATCH(ROW(M623)-ROW(M$3),入力!$BB$3:$BB$1048576,0),MATCH(M$3,入力!$BV$2:$CN$2,0))),"")</f>
        <v/>
      </c>
      <c r="N623" s="75" t="str">
        <f>IFERROR(INDEX(入力!$BV$3:$CN$1048576,MATCH(ROW(N623)-ROW(N$3),入力!$BB$3:$BB$1048576,0),MATCH(N$3,入力!$BV$2:$CN$2,0)),"")</f>
        <v/>
      </c>
      <c r="O623" s="294" t="str">
        <f>IFERROR(INDEX(入力!$CJ$3:$CN$1048576,MATCH(ROW(O623)-ROW(O$3),入力!$BB$3:$BB$1048576,0),MATCH(O$3,入力!$CJ$2:$CN$2,0)),"")</f>
        <v/>
      </c>
      <c r="P623" s="294" t="str">
        <f>IFERROR(INDEX(入力!$CJ$3:$CN$1048576,MATCH(ROW(P623)-ROW(P$3),入力!$BB$3:$BB$1048576,0),MATCH(P$3,入力!$CJ$2:$CN$2,0)),"")</f>
        <v/>
      </c>
      <c r="Q623" s="294" t="str">
        <f>IFERROR(INDEX(入力!$BV$3:$CN$1048576,MATCH(ROW(Q623)-ROW(Q$3),入力!$BB$3:$BB$1048576,0),MATCH(Q$3,入力!$BV$2:$CN$2,0)),"")</f>
        <v/>
      </c>
      <c r="R623" s="77" t="str">
        <f>IFERROR(INDEX(入力!$BV$3:$CN$1048576,MATCH(ROW(R623)-ROW(R$3),入力!$BB$3:$BB$1048576,0),MATCH(R$3,入力!$BV$2:$CN$2,0)),"")</f>
        <v/>
      </c>
      <c r="S623" s="77" t="str">
        <f>IFERROR(INDEX(入力!$BV$3:$CN$1048576,MATCH(ROW(S623)-ROW(S$3),入力!$BB$3:$BB$1048576,0),MATCH(S$3,入力!$BV$2:$CN$2,0)),"")</f>
        <v/>
      </c>
      <c r="U623" s="28" t="str">
        <f>IF(Z623="","",COUNT($Z$4:Z623))</f>
        <v/>
      </c>
      <c r="V623" s="73" t="str">
        <f t="shared" si="10"/>
        <v/>
      </c>
      <c r="W623" s="113" t="str">
        <f>IF(OR($B623="",$B623=$B624),"",SUMIF($B$4:$B623,$B623,Q$4:Q623))</f>
        <v/>
      </c>
      <c r="X623" s="113" t="str">
        <f>IF(OR($B623="",$B623=$B624),"",SUMIF($B$4:$B623,$B623,K$4:K623)-Y623)</f>
        <v/>
      </c>
      <c r="Y623" s="113" t="str">
        <f>IF(OR($B623="",$B623=$B624),"",SUMIFS(K$4:K623,B$4:B623,$B623,F$4:F623,$Y$3))</f>
        <v/>
      </c>
      <c r="Z623" s="113" t="str">
        <f>IF(OR($B623="",$B623=$B624),"",SUMIF($B$4:$B623,$B623,S$4:S623))</f>
        <v/>
      </c>
    </row>
    <row r="624" spans="1:26" ht="25.05" customHeight="1" x14ac:dyDescent="0.2">
      <c r="A624" s="133" t="str">
        <f>IF(OR(B624="",AND(B623=B624,D623=D624)),"",MAX($A$4:A623)+1)</f>
        <v/>
      </c>
      <c r="B624" s="73" t="str">
        <f>IFERROR(INDEX(入力!$BV$3:$CN$1048576,MATCH(ROW(B624)-ROW(B$3),入力!$BB$3:$BB$1048576,0),MATCH(B$3,入力!$BV$2:$CN$2,0)),"")</f>
        <v/>
      </c>
      <c r="C624" s="74" t="str">
        <f>IFERROR(INDEX(入力!$BV$3:$CN$1048576,MATCH(ROW(C624)-ROW(C$3),入力!$BB$3:$BB$1048576,0),MATCH(C$3,入力!$BV$2:$CN$2,0)),"")</f>
        <v/>
      </c>
      <c r="D624" s="75" t="str">
        <f>IFERROR(INDEX(入力!$BO$3:$BO$1048576,MATCH(ROW(D624)-ROW(D$3),入力!$BB$3:$BB$1048576,0),0),"")</f>
        <v/>
      </c>
      <c r="E624" s="74" t="str">
        <f>IFERROR(INDEX(入力!$BV$3:$CN$1048576,MATCH(ROW(E624)-ROW(E$3),入力!$BB$3:$BB$1048576,0),MATCH(E$3,入力!$BV$2:$CN$2,0)),"")</f>
        <v/>
      </c>
      <c r="F624" s="74" t="str">
        <f>IFERROR(INDEX(入力!$BV$3:$CN$1048576,MATCH(ROW(F624)-ROW(F$3),入力!$BB$3:$BB$1048576,0),MATCH(F$3,入力!$BV$2:$CN$2,0)),"")</f>
        <v/>
      </c>
      <c r="G624" s="74" t="str">
        <f>IFERROR(INDEX(入力!$BV$3:$CN$1048576,MATCH(ROW(G624)-ROW(G$3),入力!$BB$3:$BB$1048576,0),MATCH(G$3,入力!$BV$2:$CN$2,0)),"")</f>
        <v/>
      </c>
      <c r="H624" s="75" t="str">
        <f>IFERROR(INDEX(入力!$BV$3:$CN$1048576,MATCH(ROW(H624)-ROW(H$3),入力!$BB$3:$BB$1048576,0),MATCH(H$3,入力!$BV$2:$CN$2,0)),"")</f>
        <v/>
      </c>
      <c r="I624" s="76" t="str">
        <f>IFERROR(INDEX(入力!$BV$3:$CN$1048576,MATCH(ROW(I624)-ROW(I$3),入力!$BB$3:$BB$1048576,0),MATCH(I$3,入力!$BV$2:$CN$2,0)),"")</f>
        <v/>
      </c>
      <c r="J624" s="75" t="str">
        <f>IFERROR(INDEX(入力!$BV$3:$CN$1048576,MATCH(ROW(J624)-ROW(J$3),入力!$BB$3:$BB$1048576,0),MATCH(J$3,入力!$BV$2:$CN$2,0)),"")</f>
        <v/>
      </c>
      <c r="K624" s="75" t="str">
        <f>IFERROR(INDEX(入力!$BV$3:$CN$1048576,MATCH(ROW(K624)-ROW(K$3),入力!$BB$3:$BB$1048576,0),MATCH(K$3,入力!$BV$2:$CN$2,0)),"")</f>
        <v/>
      </c>
      <c r="L624" s="75" t="str">
        <f>IFERROR(INDEX(入力!$BV$3:$CN$1048576,MATCH(ROW(L624)-ROW(L$3),入力!$BB$3:$BB$1048576,0),MATCH(L$3,入力!$BV$2:$CN$2,0)),"")</f>
        <v/>
      </c>
      <c r="M624" s="117" t="str">
        <f>IFERROR(IF(履歴検索!$A624="","",INDEX(入力!$BV$3:$CN$1048576,MATCH(ROW(M624)-ROW(M$3),入力!$BB$3:$BB$1048576,0),MATCH(M$3,入力!$BV$2:$CN$2,0))),"")</f>
        <v/>
      </c>
      <c r="N624" s="75" t="str">
        <f>IFERROR(INDEX(入力!$BV$3:$CN$1048576,MATCH(ROW(N624)-ROW(N$3),入力!$BB$3:$BB$1048576,0),MATCH(N$3,入力!$BV$2:$CN$2,0)),"")</f>
        <v/>
      </c>
      <c r="O624" s="294" t="str">
        <f>IFERROR(INDEX(入力!$CJ$3:$CN$1048576,MATCH(ROW(O624)-ROW(O$3),入力!$BB$3:$BB$1048576,0),MATCH(O$3,入力!$CJ$2:$CN$2,0)),"")</f>
        <v/>
      </c>
      <c r="P624" s="294" t="str">
        <f>IFERROR(INDEX(入力!$CJ$3:$CN$1048576,MATCH(ROW(P624)-ROW(P$3),入力!$BB$3:$BB$1048576,0),MATCH(P$3,入力!$CJ$2:$CN$2,0)),"")</f>
        <v/>
      </c>
      <c r="Q624" s="294" t="str">
        <f>IFERROR(INDEX(入力!$BV$3:$CN$1048576,MATCH(ROW(Q624)-ROW(Q$3),入力!$BB$3:$BB$1048576,0),MATCH(Q$3,入力!$BV$2:$CN$2,0)),"")</f>
        <v/>
      </c>
      <c r="R624" s="77" t="str">
        <f>IFERROR(INDEX(入力!$BV$3:$CN$1048576,MATCH(ROW(R624)-ROW(R$3),入力!$BB$3:$BB$1048576,0),MATCH(R$3,入力!$BV$2:$CN$2,0)),"")</f>
        <v/>
      </c>
      <c r="S624" s="77" t="str">
        <f>IFERROR(INDEX(入力!$BV$3:$CN$1048576,MATCH(ROW(S624)-ROW(S$3),入力!$BB$3:$BB$1048576,0),MATCH(S$3,入力!$BV$2:$CN$2,0)),"")</f>
        <v/>
      </c>
      <c r="U624" s="28" t="str">
        <f>IF(Z624="","",COUNT($Z$4:Z624))</f>
        <v/>
      </c>
      <c r="V624" s="73" t="str">
        <f t="shared" si="10"/>
        <v/>
      </c>
      <c r="W624" s="113" t="str">
        <f>IF(OR($B624="",$B624=$B625),"",SUMIF($B$4:$B624,$B624,Q$4:Q624))</f>
        <v/>
      </c>
      <c r="X624" s="113" t="str">
        <f>IF(OR($B624="",$B624=$B625),"",SUMIF($B$4:$B624,$B624,K$4:K624)-Y624)</f>
        <v/>
      </c>
      <c r="Y624" s="113" t="str">
        <f>IF(OR($B624="",$B624=$B625),"",SUMIFS(K$4:K624,B$4:B624,$B624,F$4:F624,$Y$3))</f>
        <v/>
      </c>
      <c r="Z624" s="113" t="str">
        <f>IF(OR($B624="",$B624=$B625),"",SUMIF($B$4:$B624,$B624,S$4:S624))</f>
        <v/>
      </c>
    </row>
    <row r="625" spans="1:26" ht="25.05" customHeight="1" x14ac:dyDescent="0.2">
      <c r="A625" s="133" t="str">
        <f>IF(OR(B625="",AND(B624=B625,D624=D625)),"",MAX($A$4:A624)+1)</f>
        <v/>
      </c>
      <c r="B625" s="73" t="str">
        <f>IFERROR(INDEX(入力!$BV$3:$CN$1048576,MATCH(ROW(B625)-ROW(B$3),入力!$BB$3:$BB$1048576,0),MATCH(B$3,入力!$BV$2:$CN$2,0)),"")</f>
        <v/>
      </c>
      <c r="C625" s="74" t="str">
        <f>IFERROR(INDEX(入力!$BV$3:$CN$1048576,MATCH(ROW(C625)-ROW(C$3),入力!$BB$3:$BB$1048576,0),MATCH(C$3,入力!$BV$2:$CN$2,0)),"")</f>
        <v/>
      </c>
      <c r="D625" s="75" t="str">
        <f>IFERROR(INDEX(入力!$BO$3:$BO$1048576,MATCH(ROW(D625)-ROW(D$3),入力!$BB$3:$BB$1048576,0),0),"")</f>
        <v/>
      </c>
      <c r="E625" s="74" t="str">
        <f>IFERROR(INDEX(入力!$BV$3:$CN$1048576,MATCH(ROW(E625)-ROW(E$3),入力!$BB$3:$BB$1048576,0),MATCH(E$3,入力!$BV$2:$CN$2,0)),"")</f>
        <v/>
      </c>
      <c r="F625" s="74" t="str">
        <f>IFERROR(INDEX(入力!$BV$3:$CN$1048576,MATCH(ROW(F625)-ROW(F$3),入力!$BB$3:$BB$1048576,0),MATCH(F$3,入力!$BV$2:$CN$2,0)),"")</f>
        <v/>
      </c>
      <c r="G625" s="74" t="str">
        <f>IFERROR(INDEX(入力!$BV$3:$CN$1048576,MATCH(ROW(G625)-ROW(G$3),入力!$BB$3:$BB$1048576,0),MATCH(G$3,入力!$BV$2:$CN$2,0)),"")</f>
        <v/>
      </c>
      <c r="H625" s="75" t="str">
        <f>IFERROR(INDEX(入力!$BV$3:$CN$1048576,MATCH(ROW(H625)-ROW(H$3),入力!$BB$3:$BB$1048576,0),MATCH(H$3,入力!$BV$2:$CN$2,0)),"")</f>
        <v/>
      </c>
      <c r="I625" s="76" t="str">
        <f>IFERROR(INDEX(入力!$BV$3:$CN$1048576,MATCH(ROW(I625)-ROW(I$3),入力!$BB$3:$BB$1048576,0),MATCH(I$3,入力!$BV$2:$CN$2,0)),"")</f>
        <v/>
      </c>
      <c r="J625" s="75" t="str">
        <f>IFERROR(INDEX(入力!$BV$3:$CN$1048576,MATCH(ROW(J625)-ROW(J$3),入力!$BB$3:$BB$1048576,0),MATCH(J$3,入力!$BV$2:$CN$2,0)),"")</f>
        <v/>
      </c>
      <c r="K625" s="75" t="str">
        <f>IFERROR(INDEX(入力!$BV$3:$CN$1048576,MATCH(ROW(K625)-ROW(K$3),入力!$BB$3:$BB$1048576,0),MATCH(K$3,入力!$BV$2:$CN$2,0)),"")</f>
        <v/>
      </c>
      <c r="L625" s="75" t="str">
        <f>IFERROR(INDEX(入力!$BV$3:$CN$1048576,MATCH(ROW(L625)-ROW(L$3),入力!$BB$3:$BB$1048576,0),MATCH(L$3,入力!$BV$2:$CN$2,0)),"")</f>
        <v/>
      </c>
      <c r="M625" s="117" t="str">
        <f>IFERROR(IF(履歴検索!$A625="","",INDEX(入力!$BV$3:$CN$1048576,MATCH(ROW(M625)-ROW(M$3),入力!$BB$3:$BB$1048576,0),MATCH(M$3,入力!$BV$2:$CN$2,0))),"")</f>
        <v/>
      </c>
      <c r="N625" s="75" t="str">
        <f>IFERROR(INDEX(入力!$BV$3:$CN$1048576,MATCH(ROW(N625)-ROW(N$3),入力!$BB$3:$BB$1048576,0),MATCH(N$3,入力!$BV$2:$CN$2,0)),"")</f>
        <v/>
      </c>
      <c r="O625" s="294" t="str">
        <f>IFERROR(INDEX(入力!$CJ$3:$CN$1048576,MATCH(ROW(O625)-ROW(O$3),入力!$BB$3:$BB$1048576,0),MATCH(O$3,入力!$CJ$2:$CN$2,0)),"")</f>
        <v/>
      </c>
      <c r="P625" s="294" t="str">
        <f>IFERROR(INDEX(入力!$CJ$3:$CN$1048576,MATCH(ROW(P625)-ROW(P$3),入力!$BB$3:$BB$1048576,0),MATCH(P$3,入力!$CJ$2:$CN$2,0)),"")</f>
        <v/>
      </c>
      <c r="Q625" s="294" t="str">
        <f>IFERROR(INDEX(入力!$BV$3:$CN$1048576,MATCH(ROW(Q625)-ROW(Q$3),入力!$BB$3:$BB$1048576,0),MATCH(Q$3,入力!$BV$2:$CN$2,0)),"")</f>
        <v/>
      </c>
      <c r="R625" s="77" t="str">
        <f>IFERROR(INDEX(入力!$BV$3:$CN$1048576,MATCH(ROW(R625)-ROW(R$3),入力!$BB$3:$BB$1048576,0),MATCH(R$3,入力!$BV$2:$CN$2,0)),"")</f>
        <v/>
      </c>
      <c r="S625" s="77" t="str">
        <f>IFERROR(INDEX(入力!$BV$3:$CN$1048576,MATCH(ROW(S625)-ROW(S$3),入力!$BB$3:$BB$1048576,0),MATCH(S$3,入力!$BV$2:$CN$2,0)),"")</f>
        <v/>
      </c>
      <c r="U625" s="28" t="str">
        <f>IF(Z625="","",COUNT($Z$4:Z625))</f>
        <v/>
      </c>
      <c r="V625" s="73" t="str">
        <f t="shared" si="10"/>
        <v/>
      </c>
      <c r="W625" s="113" t="str">
        <f>IF(OR($B625="",$B625=$B626),"",SUMIF($B$4:$B625,$B625,Q$4:Q625))</f>
        <v/>
      </c>
      <c r="X625" s="113" t="str">
        <f>IF(OR($B625="",$B625=$B626),"",SUMIF($B$4:$B625,$B625,K$4:K625)-Y625)</f>
        <v/>
      </c>
      <c r="Y625" s="113" t="str">
        <f>IF(OR($B625="",$B625=$B626),"",SUMIFS(K$4:K625,B$4:B625,$B625,F$4:F625,$Y$3))</f>
        <v/>
      </c>
      <c r="Z625" s="113" t="str">
        <f>IF(OR($B625="",$B625=$B626),"",SUMIF($B$4:$B625,$B625,S$4:S625))</f>
        <v/>
      </c>
    </row>
    <row r="626" spans="1:26" ht="25.05" customHeight="1" x14ac:dyDescent="0.2">
      <c r="A626" s="133" t="str">
        <f>IF(OR(B626="",AND(B625=B626,D625=D626)),"",MAX($A$4:A625)+1)</f>
        <v/>
      </c>
      <c r="B626" s="73" t="str">
        <f>IFERROR(INDEX(入力!$BV$3:$CN$1048576,MATCH(ROW(B626)-ROW(B$3),入力!$BB$3:$BB$1048576,0),MATCH(B$3,入力!$BV$2:$CN$2,0)),"")</f>
        <v/>
      </c>
      <c r="C626" s="74" t="str">
        <f>IFERROR(INDEX(入力!$BV$3:$CN$1048576,MATCH(ROW(C626)-ROW(C$3),入力!$BB$3:$BB$1048576,0),MATCH(C$3,入力!$BV$2:$CN$2,0)),"")</f>
        <v/>
      </c>
      <c r="D626" s="75" t="str">
        <f>IFERROR(INDEX(入力!$BO$3:$BO$1048576,MATCH(ROW(D626)-ROW(D$3),入力!$BB$3:$BB$1048576,0),0),"")</f>
        <v/>
      </c>
      <c r="E626" s="74" t="str">
        <f>IFERROR(INDEX(入力!$BV$3:$CN$1048576,MATCH(ROW(E626)-ROW(E$3),入力!$BB$3:$BB$1048576,0),MATCH(E$3,入力!$BV$2:$CN$2,0)),"")</f>
        <v/>
      </c>
      <c r="F626" s="74" t="str">
        <f>IFERROR(INDEX(入力!$BV$3:$CN$1048576,MATCH(ROW(F626)-ROW(F$3),入力!$BB$3:$BB$1048576,0),MATCH(F$3,入力!$BV$2:$CN$2,0)),"")</f>
        <v/>
      </c>
      <c r="G626" s="74" t="str">
        <f>IFERROR(INDEX(入力!$BV$3:$CN$1048576,MATCH(ROW(G626)-ROW(G$3),入力!$BB$3:$BB$1048576,0),MATCH(G$3,入力!$BV$2:$CN$2,0)),"")</f>
        <v/>
      </c>
      <c r="H626" s="75" t="str">
        <f>IFERROR(INDEX(入力!$BV$3:$CN$1048576,MATCH(ROW(H626)-ROW(H$3),入力!$BB$3:$BB$1048576,0),MATCH(H$3,入力!$BV$2:$CN$2,0)),"")</f>
        <v/>
      </c>
      <c r="I626" s="76" t="str">
        <f>IFERROR(INDEX(入力!$BV$3:$CN$1048576,MATCH(ROW(I626)-ROW(I$3),入力!$BB$3:$BB$1048576,0),MATCH(I$3,入力!$BV$2:$CN$2,0)),"")</f>
        <v/>
      </c>
      <c r="J626" s="75" t="str">
        <f>IFERROR(INDEX(入力!$BV$3:$CN$1048576,MATCH(ROW(J626)-ROW(J$3),入力!$BB$3:$BB$1048576,0),MATCH(J$3,入力!$BV$2:$CN$2,0)),"")</f>
        <v/>
      </c>
      <c r="K626" s="75" t="str">
        <f>IFERROR(INDEX(入力!$BV$3:$CN$1048576,MATCH(ROW(K626)-ROW(K$3),入力!$BB$3:$BB$1048576,0),MATCH(K$3,入力!$BV$2:$CN$2,0)),"")</f>
        <v/>
      </c>
      <c r="L626" s="75" t="str">
        <f>IFERROR(INDEX(入力!$BV$3:$CN$1048576,MATCH(ROW(L626)-ROW(L$3),入力!$BB$3:$BB$1048576,0),MATCH(L$3,入力!$BV$2:$CN$2,0)),"")</f>
        <v/>
      </c>
      <c r="M626" s="117" t="str">
        <f>IFERROR(IF(履歴検索!$A626="","",INDEX(入力!$BV$3:$CN$1048576,MATCH(ROW(M626)-ROW(M$3),入力!$BB$3:$BB$1048576,0),MATCH(M$3,入力!$BV$2:$CN$2,0))),"")</f>
        <v/>
      </c>
      <c r="N626" s="75" t="str">
        <f>IFERROR(INDEX(入力!$BV$3:$CN$1048576,MATCH(ROW(N626)-ROW(N$3),入力!$BB$3:$BB$1048576,0),MATCH(N$3,入力!$BV$2:$CN$2,0)),"")</f>
        <v/>
      </c>
      <c r="O626" s="294" t="str">
        <f>IFERROR(INDEX(入力!$CJ$3:$CN$1048576,MATCH(ROW(O626)-ROW(O$3),入力!$BB$3:$BB$1048576,0),MATCH(O$3,入力!$CJ$2:$CN$2,0)),"")</f>
        <v/>
      </c>
      <c r="P626" s="294" t="str">
        <f>IFERROR(INDEX(入力!$CJ$3:$CN$1048576,MATCH(ROW(P626)-ROW(P$3),入力!$BB$3:$BB$1048576,0),MATCH(P$3,入力!$CJ$2:$CN$2,0)),"")</f>
        <v/>
      </c>
      <c r="Q626" s="294" t="str">
        <f>IFERROR(INDEX(入力!$BV$3:$CN$1048576,MATCH(ROW(Q626)-ROW(Q$3),入力!$BB$3:$BB$1048576,0),MATCH(Q$3,入力!$BV$2:$CN$2,0)),"")</f>
        <v/>
      </c>
      <c r="R626" s="77" t="str">
        <f>IFERROR(INDEX(入力!$BV$3:$CN$1048576,MATCH(ROW(R626)-ROW(R$3),入力!$BB$3:$BB$1048576,0),MATCH(R$3,入力!$BV$2:$CN$2,0)),"")</f>
        <v/>
      </c>
      <c r="S626" s="77" t="str">
        <f>IFERROR(INDEX(入力!$BV$3:$CN$1048576,MATCH(ROW(S626)-ROW(S$3),入力!$BB$3:$BB$1048576,0),MATCH(S$3,入力!$BV$2:$CN$2,0)),"")</f>
        <v/>
      </c>
      <c r="U626" s="28" t="str">
        <f>IF(Z626="","",COUNT($Z$4:Z626))</f>
        <v/>
      </c>
      <c r="V626" s="73" t="str">
        <f t="shared" si="10"/>
        <v/>
      </c>
      <c r="W626" s="113" t="str">
        <f>IF(OR($B626="",$B626=$B627),"",SUMIF($B$4:$B626,$B626,Q$4:Q626))</f>
        <v/>
      </c>
      <c r="X626" s="113" t="str">
        <f>IF(OR($B626="",$B626=$B627),"",SUMIF($B$4:$B626,$B626,K$4:K626)-Y626)</f>
        <v/>
      </c>
      <c r="Y626" s="113" t="str">
        <f>IF(OR($B626="",$B626=$B627),"",SUMIFS(K$4:K626,B$4:B626,$B626,F$4:F626,$Y$3))</f>
        <v/>
      </c>
      <c r="Z626" s="113" t="str">
        <f>IF(OR($B626="",$B626=$B627),"",SUMIF($B$4:$B626,$B626,S$4:S626))</f>
        <v/>
      </c>
    </row>
    <row r="627" spans="1:26" ht="25.05" customHeight="1" x14ac:dyDescent="0.2">
      <c r="A627" s="133" t="str">
        <f>IF(OR(B627="",AND(B626=B627,D626=D627)),"",MAX($A$4:A626)+1)</f>
        <v/>
      </c>
      <c r="B627" s="73" t="str">
        <f>IFERROR(INDEX(入力!$BV$3:$CN$1048576,MATCH(ROW(B627)-ROW(B$3),入力!$BB$3:$BB$1048576,0),MATCH(B$3,入力!$BV$2:$CN$2,0)),"")</f>
        <v/>
      </c>
      <c r="C627" s="74" t="str">
        <f>IFERROR(INDEX(入力!$BV$3:$CN$1048576,MATCH(ROW(C627)-ROW(C$3),入力!$BB$3:$BB$1048576,0),MATCH(C$3,入力!$BV$2:$CN$2,0)),"")</f>
        <v/>
      </c>
      <c r="D627" s="75" t="str">
        <f>IFERROR(INDEX(入力!$BO$3:$BO$1048576,MATCH(ROW(D627)-ROW(D$3),入力!$BB$3:$BB$1048576,0),0),"")</f>
        <v/>
      </c>
      <c r="E627" s="74" t="str">
        <f>IFERROR(INDEX(入力!$BV$3:$CN$1048576,MATCH(ROW(E627)-ROW(E$3),入力!$BB$3:$BB$1048576,0),MATCH(E$3,入力!$BV$2:$CN$2,0)),"")</f>
        <v/>
      </c>
      <c r="F627" s="74" t="str">
        <f>IFERROR(INDEX(入力!$BV$3:$CN$1048576,MATCH(ROW(F627)-ROW(F$3),入力!$BB$3:$BB$1048576,0),MATCH(F$3,入力!$BV$2:$CN$2,0)),"")</f>
        <v/>
      </c>
      <c r="G627" s="74" t="str">
        <f>IFERROR(INDEX(入力!$BV$3:$CN$1048576,MATCH(ROW(G627)-ROW(G$3),入力!$BB$3:$BB$1048576,0),MATCH(G$3,入力!$BV$2:$CN$2,0)),"")</f>
        <v/>
      </c>
      <c r="H627" s="75" t="str">
        <f>IFERROR(INDEX(入力!$BV$3:$CN$1048576,MATCH(ROW(H627)-ROW(H$3),入力!$BB$3:$BB$1048576,0),MATCH(H$3,入力!$BV$2:$CN$2,0)),"")</f>
        <v/>
      </c>
      <c r="I627" s="76" t="str">
        <f>IFERROR(INDEX(入力!$BV$3:$CN$1048576,MATCH(ROW(I627)-ROW(I$3),入力!$BB$3:$BB$1048576,0),MATCH(I$3,入力!$BV$2:$CN$2,0)),"")</f>
        <v/>
      </c>
      <c r="J627" s="75" t="str">
        <f>IFERROR(INDEX(入力!$BV$3:$CN$1048576,MATCH(ROW(J627)-ROW(J$3),入力!$BB$3:$BB$1048576,0),MATCH(J$3,入力!$BV$2:$CN$2,0)),"")</f>
        <v/>
      </c>
      <c r="K627" s="75" t="str">
        <f>IFERROR(INDEX(入力!$BV$3:$CN$1048576,MATCH(ROW(K627)-ROW(K$3),入力!$BB$3:$BB$1048576,0),MATCH(K$3,入力!$BV$2:$CN$2,0)),"")</f>
        <v/>
      </c>
      <c r="L627" s="75" t="str">
        <f>IFERROR(INDEX(入力!$BV$3:$CN$1048576,MATCH(ROW(L627)-ROW(L$3),入力!$BB$3:$BB$1048576,0),MATCH(L$3,入力!$BV$2:$CN$2,0)),"")</f>
        <v/>
      </c>
      <c r="M627" s="117" t="str">
        <f>IFERROR(IF(履歴検索!$A627="","",INDEX(入力!$BV$3:$CN$1048576,MATCH(ROW(M627)-ROW(M$3),入力!$BB$3:$BB$1048576,0),MATCH(M$3,入力!$BV$2:$CN$2,0))),"")</f>
        <v/>
      </c>
      <c r="N627" s="75" t="str">
        <f>IFERROR(INDEX(入力!$BV$3:$CN$1048576,MATCH(ROW(N627)-ROW(N$3),入力!$BB$3:$BB$1048576,0),MATCH(N$3,入力!$BV$2:$CN$2,0)),"")</f>
        <v/>
      </c>
      <c r="O627" s="294" t="str">
        <f>IFERROR(INDEX(入力!$CJ$3:$CN$1048576,MATCH(ROW(O627)-ROW(O$3),入力!$BB$3:$BB$1048576,0),MATCH(O$3,入力!$CJ$2:$CN$2,0)),"")</f>
        <v/>
      </c>
      <c r="P627" s="294" t="str">
        <f>IFERROR(INDEX(入力!$CJ$3:$CN$1048576,MATCH(ROW(P627)-ROW(P$3),入力!$BB$3:$BB$1048576,0),MATCH(P$3,入力!$CJ$2:$CN$2,0)),"")</f>
        <v/>
      </c>
      <c r="Q627" s="294" t="str">
        <f>IFERROR(INDEX(入力!$BV$3:$CN$1048576,MATCH(ROW(Q627)-ROW(Q$3),入力!$BB$3:$BB$1048576,0),MATCH(Q$3,入力!$BV$2:$CN$2,0)),"")</f>
        <v/>
      </c>
      <c r="R627" s="77" t="str">
        <f>IFERROR(INDEX(入力!$BV$3:$CN$1048576,MATCH(ROW(R627)-ROW(R$3),入力!$BB$3:$BB$1048576,0),MATCH(R$3,入力!$BV$2:$CN$2,0)),"")</f>
        <v/>
      </c>
      <c r="S627" s="77" t="str">
        <f>IFERROR(INDEX(入力!$BV$3:$CN$1048576,MATCH(ROW(S627)-ROW(S$3),入力!$BB$3:$BB$1048576,0),MATCH(S$3,入力!$BV$2:$CN$2,0)),"")</f>
        <v/>
      </c>
      <c r="U627" s="28" t="str">
        <f>IF(Z627="","",COUNT($Z$4:Z627))</f>
        <v/>
      </c>
      <c r="V627" s="73" t="str">
        <f t="shared" si="10"/>
        <v/>
      </c>
      <c r="W627" s="113" t="str">
        <f>IF(OR($B627="",$B627=$B628),"",SUMIF($B$4:$B627,$B627,Q$4:Q627))</f>
        <v/>
      </c>
      <c r="X627" s="113" t="str">
        <f>IF(OR($B627="",$B627=$B628),"",SUMIF($B$4:$B627,$B627,K$4:K627)-Y627)</f>
        <v/>
      </c>
      <c r="Y627" s="113" t="str">
        <f>IF(OR($B627="",$B627=$B628),"",SUMIFS(K$4:K627,B$4:B627,$B627,F$4:F627,$Y$3))</f>
        <v/>
      </c>
      <c r="Z627" s="113" t="str">
        <f>IF(OR($B627="",$B627=$B628),"",SUMIF($B$4:$B627,$B627,S$4:S627))</f>
        <v/>
      </c>
    </row>
    <row r="628" spans="1:26" ht="25.05" customHeight="1" x14ac:dyDescent="0.2">
      <c r="A628" s="133" t="str">
        <f>IF(OR(B628="",AND(B627=B628,D627=D628)),"",MAX($A$4:A627)+1)</f>
        <v/>
      </c>
      <c r="B628" s="73" t="str">
        <f>IFERROR(INDEX(入力!$BV$3:$CN$1048576,MATCH(ROW(B628)-ROW(B$3),入力!$BB$3:$BB$1048576,0),MATCH(B$3,入力!$BV$2:$CN$2,0)),"")</f>
        <v/>
      </c>
      <c r="C628" s="74" t="str">
        <f>IFERROR(INDEX(入力!$BV$3:$CN$1048576,MATCH(ROW(C628)-ROW(C$3),入力!$BB$3:$BB$1048576,0),MATCH(C$3,入力!$BV$2:$CN$2,0)),"")</f>
        <v/>
      </c>
      <c r="D628" s="75" t="str">
        <f>IFERROR(INDEX(入力!$BO$3:$BO$1048576,MATCH(ROW(D628)-ROW(D$3),入力!$BB$3:$BB$1048576,0),0),"")</f>
        <v/>
      </c>
      <c r="E628" s="74" t="str">
        <f>IFERROR(INDEX(入力!$BV$3:$CN$1048576,MATCH(ROW(E628)-ROW(E$3),入力!$BB$3:$BB$1048576,0),MATCH(E$3,入力!$BV$2:$CN$2,0)),"")</f>
        <v/>
      </c>
      <c r="F628" s="74" t="str">
        <f>IFERROR(INDEX(入力!$BV$3:$CN$1048576,MATCH(ROW(F628)-ROW(F$3),入力!$BB$3:$BB$1048576,0),MATCH(F$3,入力!$BV$2:$CN$2,0)),"")</f>
        <v/>
      </c>
      <c r="G628" s="74" t="str">
        <f>IFERROR(INDEX(入力!$BV$3:$CN$1048576,MATCH(ROW(G628)-ROW(G$3),入力!$BB$3:$BB$1048576,0),MATCH(G$3,入力!$BV$2:$CN$2,0)),"")</f>
        <v/>
      </c>
      <c r="H628" s="75" t="str">
        <f>IFERROR(INDEX(入力!$BV$3:$CN$1048576,MATCH(ROW(H628)-ROW(H$3),入力!$BB$3:$BB$1048576,0),MATCH(H$3,入力!$BV$2:$CN$2,0)),"")</f>
        <v/>
      </c>
      <c r="I628" s="76" t="str">
        <f>IFERROR(INDEX(入力!$BV$3:$CN$1048576,MATCH(ROW(I628)-ROW(I$3),入力!$BB$3:$BB$1048576,0),MATCH(I$3,入力!$BV$2:$CN$2,0)),"")</f>
        <v/>
      </c>
      <c r="J628" s="75" t="str">
        <f>IFERROR(INDEX(入力!$BV$3:$CN$1048576,MATCH(ROW(J628)-ROW(J$3),入力!$BB$3:$BB$1048576,0),MATCH(J$3,入力!$BV$2:$CN$2,0)),"")</f>
        <v/>
      </c>
      <c r="K628" s="75" t="str">
        <f>IFERROR(INDEX(入力!$BV$3:$CN$1048576,MATCH(ROW(K628)-ROW(K$3),入力!$BB$3:$BB$1048576,0),MATCH(K$3,入力!$BV$2:$CN$2,0)),"")</f>
        <v/>
      </c>
      <c r="L628" s="75" t="str">
        <f>IFERROR(INDEX(入力!$BV$3:$CN$1048576,MATCH(ROW(L628)-ROW(L$3),入力!$BB$3:$BB$1048576,0),MATCH(L$3,入力!$BV$2:$CN$2,0)),"")</f>
        <v/>
      </c>
      <c r="M628" s="117" t="str">
        <f>IFERROR(IF(履歴検索!$A628="","",INDEX(入力!$BV$3:$CN$1048576,MATCH(ROW(M628)-ROW(M$3),入力!$BB$3:$BB$1048576,0),MATCH(M$3,入力!$BV$2:$CN$2,0))),"")</f>
        <v/>
      </c>
      <c r="N628" s="75" t="str">
        <f>IFERROR(INDEX(入力!$BV$3:$CN$1048576,MATCH(ROW(N628)-ROW(N$3),入力!$BB$3:$BB$1048576,0),MATCH(N$3,入力!$BV$2:$CN$2,0)),"")</f>
        <v/>
      </c>
      <c r="O628" s="294" t="str">
        <f>IFERROR(INDEX(入力!$CJ$3:$CN$1048576,MATCH(ROW(O628)-ROW(O$3),入力!$BB$3:$BB$1048576,0),MATCH(O$3,入力!$CJ$2:$CN$2,0)),"")</f>
        <v/>
      </c>
      <c r="P628" s="294" t="str">
        <f>IFERROR(INDEX(入力!$CJ$3:$CN$1048576,MATCH(ROW(P628)-ROW(P$3),入力!$BB$3:$BB$1048576,0),MATCH(P$3,入力!$CJ$2:$CN$2,0)),"")</f>
        <v/>
      </c>
      <c r="Q628" s="294" t="str">
        <f>IFERROR(INDEX(入力!$BV$3:$CN$1048576,MATCH(ROW(Q628)-ROW(Q$3),入力!$BB$3:$BB$1048576,0),MATCH(Q$3,入力!$BV$2:$CN$2,0)),"")</f>
        <v/>
      </c>
      <c r="R628" s="77" t="str">
        <f>IFERROR(INDEX(入力!$BV$3:$CN$1048576,MATCH(ROW(R628)-ROW(R$3),入力!$BB$3:$BB$1048576,0),MATCH(R$3,入力!$BV$2:$CN$2,0)),"")</f>
        <v/>
      </c>
      <c r="S628" s="77" t="str">
        <f>IFERROR(INDEX(入力!$BV$3:$CN$1048576,MATCH(ROW(S628)-ROW(S$3),入力!$BB$3:$BB$1048576,0),MATCH(S$3,入力!$BV$2:$CN$2,0)),"")</f>
        <v/>
      </c>
      <c r="U628" s="28" t="str">
        <f>IF(Z628="","",COUNT($Z$4:Z628))</f>
        <v/>
      </c>
      <c r="V628" s="73" t="str">
        <f t="shared" si="10"/>
        <v/>
      </c>
      <c r="W628" s="113" t="str">
        <f>IF(OR($B628="",$B628=$B629),"",SUMIF($B$4:$B628,$B628,Q$4:Q628))</f>
        <v/>
      </c>
      <c r="X628" s="113" t="str">
        <f>IF(OR($B628="",$B628=$B629),"",SUMIF($B$4:$B628,$B628,K$4:K628)-Y628)</f>
        <v/>
      </c>
      <c r="Y628" s="113" t="str">
        <f>IF(OR($B628="",$B628=$B629),"",SUMIFS(K$4:K628,B$4:B628,$B628,F$4:F628,$Y$3))</f>
        <v/>
      </c>
      <c r="Z628" s="113" t="str">
        <f>IF(OR($B628="",$B628=$B629),"",SUMIF($B$4:$B628,$B628,S$4:S628))</f>
        <v/>
      </c>
    </row>
    <row r="629" spans="1:26" ht="25.05" customHeight="1" x14ac:dyDescent="0.2">
      <c r="A629" s="133" t="str">
        <f>IF(OR(B629="",AND(B628=B629,D628=D629)),"",MAX($A$4:A628)+1)</f>
        <v/>
      </c>
      <c r="B629" s="73" t="str">
        <f>IFERROR(INDEX(入力!$BV$3:$CN$1048576,MATCH(ROW(B629)-ROW(B$3),入力!$BB$3:$BB$1048576,0),MATCH(B$3,入力!$BV$2:$CN$2,0)),"")</f>
        <v/>
      </c>
      <c r="C629" s="74" t="str">
        <f>IFERROR(INDEX(入力!$BV$3:$CN$1048576,MATCH(ROW(C629)-ROW(C$3),入力!$BB$3:$BB$1048576,0),MATCH(C$3,入力!$BV$2:$CN$2,0)),"")</f>
        <v/>
      </c>
      <c r="D629" s="75" t="str">
        <f>IFERROR(INDEX(入力!$BO$3:$BO$1048576,MATCH(ROW(D629)-ROW(D$3),入力!$BB$3:$BB$1048576,0),0),"")</f>
        <v/>
      </c>
      <c r="E629" s="74" t="str">
        <f>IFERROR(INDEX(入力!$BV$3:$CN$1048576,MATCH(ROW(E629)-ROW(E$3),入力!$BB$3:$BB$1048576,0),MATCH(E$3,入力!$BV$2:$CN$2,0)),"")</f>
        <v/>
      </c>
      <c r="F629" s="74" t="str">
        <f>IFERROR(INDEX(入力!$BV$3:$CN$1048576,MATCH(ROW(F629)-ROW(F$3),入力!$BB$3:$BB$1048576,0),MATCH(F$3,入力!$BV$2:$CN$2,0)),"")</f>
        <v/>
      </c>
      <c r="G629" s="74" t="str">
        <f>IFERROR(INDEX(入力!$BV$3:$CN$1048576,MATCH(ROW(G629)-ROW(G$3),入力!$BB$3:$BB$1048576,0),MATCH(G$3,入力!$BV$2:$CN$2,0)),"")</f>
        <v/>
      </c>
      <c r="H629" s="75" t="str">
        <f>IFERROR(INDEX(入力!$BV$3:$CN$1048576,MATCH(ROW(H629)-ROW(H$3),入力!$BB$3:$BB$1048576,0),MATCH(H$3,入力!$BV$2:$CN$2,0)),"")</f>
        <v/>
      </c>
      <c r="I629" s="76" t="str">
        <f>IFERROR(INDEX(入力!$BV$3:$CN$1048576,MATCH(ROW(I629)-ROW(I$3),入力!$BB$3:$BB$1048576,0),MATCH(I$3,入力!$BV$2:$CN$2,0)),"")</f>
        <v/>
      </c>
      <c r="J629" s="75" t="str">
        <f>IFERROR(INDEX(入力!$BV$3:$CN$1048576,MATCH(ROW(J629)-ROW(J$3),入力!$BB$3:$BB$1048576,0),MATCH(J$3,入力!$BV$2:$CN$2,0)),"")</f>
        <v/>
      </c>
      <c r="K629" s="75" t="str">
        <f>IFERROR(INDEX(入力!$BV$3:$CN$1048576,MATCH(ROW(K629)-ROW(K$3),入力!$BB$3:$BB$1048576,0),MATCH(K$3,入力!$BV$2:$CN$2,0)),"")</f>
        <v/>
      </c>
      <c r="L629" s="75" t="str">
        <f>IFERROR(INDEX(入力!$BV$3:$CN$1048576,MATCH(ROW(L629)-ROW(L$3),入力!$BB$3:$BB$1048576,0),MATCH(L$3,入力!$BV$2:$CN$2,0)),"")</f>
        <v/>
      </c>
      <c r="M629" s="117" t="str">
        <f>IFERROR(IF(履歴検索!$A629="","",INDEX(入力!$BV$3:$CN$1048576,MATCH(ROW(M629)-ROW(M$3),入力!$BB$3:$BB$1048576,0),MATCH(M$3,入力!$BV$2:$CN$2,0))),"")</f>
        <v/>
      </c>
      <c r="N629" s="75" t="str">
        <f>IFERROR(INDEX(入力!$BV$3:$CN$1048576,MATCH(ROW(N629)-ROW(N$3),入力!$BB$3:$BB$1048576,0),MATCH(N$3,入力!$BV$2:$CN$2,0)),"")</f>
        <v/>
      </c>
      <c r="O629" s="294" t="str">
        <f>IFERROR(INDEX(入力!$CJ$3:$CN$1048576,MATCH(ROW(O629)-ROW(O$3),入力!$BB$3:$BB$1048576,0),MATCH(O$3,入力!$CJ$2:$CN$2,0)),"")</f>
        <v/>
      </c>
      <c r="P629" s="294" t="str">
        <f>IFERROR(INDEX(入力!$CJ$3:$CN$1048576,MATCH(ROW(P629)-ROW(P$3),入力!$BB$3:$BB$1048576,0),MATCH(P$3,入力!$CJ$2:$CN$2,0)),"")</f>
        <v/>
      </c>
      <c r="Q629" s="294" t="str">
        <f>IFERROR(INDEX(入力!$BV$3:$CN$1048576,MATCH(ROW(Q629)-ROW(Q$3),入力!$BB$3:$BB$1048576,0),MATCH(Q$3,入力!$BV$2:$CN$2,0)),"")</f>
        <v/>
      </c>
      <c r="R629" s="77" t="str">
        <f>IFERROR(INDEX(入力!$BV$3:$CN$1048576,MATCH(ROW(R629)-ROW(R$3),入力!$BB$3:$BB$1048576,0),MATCH(R$3,入力!$BV$2:$CN$2,0)),"")</f>
        <v/>
      </c>
      <c r="S629" s="77" t="str">
        <f>IFERROR(INDEX(入力!$BV$3:$CN$1048576,MATCH(ROW(S629)-ROW(S$3),入力!$BB$3:$BB$1048576,0),MATCH(S$3,入力!$BV$2:$CN$2,0)),"")</f>
        <v/>
      </c>
      <c r="U629" s="28" t="str">
        <f>IF(Z629="","",COUNT($Z$4:Z629))</f>
        <v/>
      </c>
      <c r="V629" s="73" t="str">
        <f t="shared" si="10"/>
        <v/>
      </c>
      <c r="W629" s="113" t="str">
        <f>IF(OR($B629="",$B629=$B630),"",SUMIF($B$4:$B629,$B629,Q$4:Q629))</f>
        <v/>
      </c>
      <c r="X629" s="113" t="str">
        <f>IF(OR($B629="",$B629=$B630),"",SUMIF($B$4:$B629,$B629,K$4:K629)-Y629)</f>
        <v/>
      </c>
      <c r="Y629" s="113" t="str">
        <f>IF(OR($B629="",$B629=$B630),"",SUMIFS(K$4:K629,B$4:B629,$B629,F$4:F629,$Y$3))</f>
        <v/>
      </c>
      <c r="Z629" s="113" t="str">
        <f>IF(OR($B629="",$B629=$B630),"",SUMIF($B$4:$B629,$B629,S$4:S629))</f>
        <v/>
      </c>
    </row>
    <row r="630" spans="1:26" ht="25.05" customHeight="1" x14ac:dyDescent="0.2">
      <c r="A630" s="133" t="str">
        <f>IF(OR(B630="",AND(B629=B630,D629=D630)),"",MAX($A$4:A629)+1)</f>
        <v/>
      </c>
      <c r="B630" s="73" t="str">
        <f>IFERROR(INDEX(入力!$BV$3:$CN$1048576,MATCH(ROW(B630)-ROW(B$3),入力!$BB$3:$BB$1048576,0),MATCH(B$3,入力!$BV$2:$CN$2,0)),"")</f>
        <v/>
      </c>
      <c r="C630" s="74" t="str">
        <f>IFERROR(INDEX(入力!$BV$3:$CN$1048576,MATCH(ROW(C630)-ROW(C$3),入力!$BB$3:$BB$1048576,0),MATCH(C$3,入力!$BV$2:$CN$2,0)),"")</f>
        <v/>
      </c>
      <c r="D630" s="75" t="str">
        <f>IFERROR(INDEX(入力!$BO$3:$BO$1048576,MATCH(ROW(D630)-ROW(D$3),入力!$BB$3:$BB$1048576,0),0),"")</f>
        <v/>
      </c>
      <c r="E630" s="74" t="str">
        <f>IFERROR(INDEX(入力!$BV$3:$CN$1048576,MATCH(ROW(E630)-ROW(E$3),入力!$BB$3:$BB$1048576,0),MATCH(E$3,入力!$BV$2:$CN$2,0)),"")</f>
        <v/>
      </c>
      <c r="F630" s="74" t="str">
        <f>IFERROR(INDEX(入力!$BV$3:$CN$1048576,MATCH(ROW(F630)-ROW(F$3),入力!$BB$3:$BB$1048576,0),MATCH(F$3,入力!$BV$2:$CN$2,0)),"")</f>
        <v/>
      </c>
      <c r="G630" s="74" t="str">
        <f>IFERROR(INDEX(入力!$BV$3:$CN$1048576,MATCH(ROW(G630)-ROW(G$3),入力!$BB$3:$BB$1048576,0),MATCH(G$3,入力!$BV$2:$CN$2,0)),"")</f>
        <v/>
      </c>
      <c r="H630" s="75" t="str">
        <f>IFERROR(INDEX(入力!$BV$3:$CN$1048576,MATCH(ROW(H630)-ROW(H$3),入力!$BB$3:$BB$1048576,0),MATCH(H$3,入力!$BV$2:$CN$2,0)),"")</f>
        <v/>
      </c>
      <c r="I630" s="76" t="str">
        <f>IFERROR(INDEX(入力!$BV$3:$CN$1048576,MATCH(ROW(I630)-ROW(I$3),入力!$BB$3:$BB$1048576,0),MATCH(I$3,入力!$BV$2:$CN$2,0)),"")</f>
        <v/>
      </c>
      <c r="J630" s="75" t="str">
        <f>IFERROR(INDEX(入力!$BV$3:$CN$1048576,MATCH(ROW(J630)-ROW(J$3),入力!$BB$3:$BB$1048576,0),MATCH(J$3,入力!$BV$2:$CN$2,0)),"")</f>
        <v/>
      </c>
      <c r="K630" s="75" t="str">
        <f>IFERROR(INDEX(入力!$BV$3:$CN$1048576,MATCH(ROW(K630)-ROW(K$3),入力!$BB$3:$BB$1048576,0),MATCH(K$3,入力!$BV$2:$CN$2,0)),"")</f>
        <v/>
      </c>
      <c r="L630" s="75" t="str">
        <f>IFERROR(INDEX(入力!$BV$3:$CN$1048576,MATCH(ROW(L630)-ROW(L$3),入力!$BB$3:$BB$1048576,0),MATCH(L$3,入力!$BV$2:$CN$2,0)),"")</f>
        <v/>
      </c>
      <c r="M630" s="117" t="str">
        <f>IFERROR(IF(履歴検索!$A630="","",INDEX(入力!$BV$3:$CN$1048576,MATCH(ROW(M630)-ROW(M$3),入力!$BB$3:$BB$1048576,0),MATCH(M$3,入力!$BV$2:$CN$2,0))),"")</f>
        <v/>
      </c>
      <c r="N630" s="75" t="str">
        <f>IFERROR(INDEX(入力!$BV$3:$CN$1048576,MATCH(ROW(N630)-ROW(N$3),入力!$BB$3:$BB$1048576,0),MATCH(N$3,入力!$BV$2:$CN$2,0)),"")</f>
        <v/>
      </c>
      <c r="O630" s="294" t="str">
        <f>IFERROR(INDEX(入力!$CJ$3:$CN$1048576,MATCH(ROW(O630)-ROW(O$3),入力!$BB$3:$BB$1048576,0),MATCH(O$3,入力!$CJ$2:$CN$2,0)),"")</f>
        <v/>
      </c>
      <c r="P630" s="294" t="str">
        <f>IFERROR(INDEX(入力!$CJ$3:$CN$1048576,MATCH(ROW(P630)-ROW(P$3),入力!$BB$3:$BB$1048576,0),MATCH(P$3,入力!$CJ$2:$CN$2,0)),"")</f>
        <v/>
      </c>
      <c r="Q630" s="294" t="str">
        <f>IFERROR(INDEX(入力!$BV$3:$CN$1048576,MATCH(ROW(Q630)-ROW(Q$3),入力!$BB$3:$BB$1048576,0),MATCH(Q$3,入力!$BV$2:$CN$2,0)),"")</f>
        <v/>
      </c>
      <c r="R630" s="77" t="str">
        <f>IFERROR(INDEX(入力!$BV$3:$CN$1048576,MATCH(ROW(R630)-ROW(R$3),入力!$BB$3:$BB$1048576,0),MATCH(R$3,入力!$BV$2:$CN$2,0)),"")</f>
        <v/>
      </c>
      <c r="S630" s="77" t="str">
        <f>IFERROR(INDEX(入力!$BV$3:$CN$1048576,MATCH(ROW(S630)-ROW(S$3),入力!$BB$3:$BB$1048576,0),MATCH(S$3,入力!$BV$2:$CN$2,0)),"")</f>
        <v/>
      </c>
      <c r="U630" s="28" t="str">
        <f>IF(Z630="","",COUNT($Z$4:Z630))</f>
        <v/>
      </c>
      <c r="V630" s="73" t="str">
        <f t="shared" si="10"/>
        <v/>
      </c>
      <c r="W630" s="113" t="str">
        <f>IF(OR($B630="",$B630=$B631),"",SUMIF($B$4:$B630,$B630,Q$4:Q630))</f>
        <v/>
      </c>
      <c r="X630" s="113" t="str">
        <f>IF(OR($B630="",$B630=$B631),"",SUMIF($B$4:$B630,$B630,K$4:K630)-Y630)</f>
        <v/>
      </c>
      <c r="Y630" s="113" t="str">
        <f>IF(OR($B630="",$B630=$B631),"",SUMIFS(K$4:K630,B$4:B630,$B630,F$4:F630,$Y$3))</f>
        <v/>
      </c>
      <c r="Z630" s="113" t="str">
        <f>IF(OR($B630="",$B630=$B631),"",SUMIF($B$4:$B630,$B630,S$4:S630))</f>
        <v/>
      </c>
    </row>
    <row r="631" spans="1:26" ht="25.05" customHeight="1" x14ac:dyDescent="0.2">
      <c r="A631" s="133" t="str">
        <f>IF(OR(B631="",AND(B630=B631,D630=D631)),"",MAX($A$4:A630)+1)</f>
        <v/>
      </c>
      <c r="B631" s="73" t="str">
        <f>IFERROR(INDEX(入力!$BV$3:$CN$1048576,MATCH(ROW(B631)-ROW(B$3),入力!$BB$3:$BB$1048576,0),MATCH(B$3,入力!$BV$2:$CN$2,0)),"")</f>
        <v/>
      </c>
      <c r="C631" s="74" t="str">
        <f>IFERROR(INDEX(入力!$BV$3:$CN$1048576,MATCH(ROW(C631)-ROW(C$3),入力!$BB$3:$BB$1048576,0),MATCH(C$3,入力!$BV$2:$CN$2,0)),"")</f>
        <v/>
      </c>
      <c r="D631" s="75" t="str">
        <f>IFERROR(INDEX(入力!$BO$3:$BO$1048576,MATCH(ROW(D631)-ROW(D$3),入力!$BB$3:$BB$1048576,0),0),"")</f>
        <v/>
      </c>
      <c r="E631" s="74" t="str">
        <f>IFERROR(INDEX(入力!$BV$3:$CN$1048576,MATCH(ROW(E631)-ROW(E$3),入力!$BB$3:$BB$1048576,0),MATCH(E$3,入力!$BV$2:$CN$2,0)),"")</f>
        <v/>
      </c>
      <c r="F631" s="74" t="str">
        <f>IFERROR(INDEX(入力!$BV$3:$CN$1048576,MATCH(ROW(F631)-ROW(F$3),入力!$BB$3:$BB$1048576,0),MATCH(F$3,入力!$BV$2:$CN$2,0)),"")</f>
        <v/>
      </c>
      <c r="G631" s="74" t="str">
        <f>IFERROR(INDEX(入力!$BV$3:$CN$1048576,MATCH(ROW(G631)-ROW(G$3),入力!$BB$3:$BB$1048576,0),MATCH(G$3,入力!$BV$2:$CN$2,0)),"")</f>
        <v/>
      </c>
      <c r="H631" s="75" t="str">
        <f>IFERROR(INDEX(入力!$BV$3:$CN$1048576,MATCH(ROW(H631)-ROW(H$3),入力!$BB$3:$BB$1048576,0),MATCH(H$3,入力!$BV$2:$CN$2,0)),"")</f>
        <v/>
      </c>
      <c r="I631" s="76" t="str">
        <f>IFERROR(INDEX(入力!$BV$3:$CN$1048576,MATCH(ROW(I631)-ROW(I$3),入力!$BB$3:$BB$1048576,0),MATCH(I$3,入力!$BV$2:$CN$2,0)),"")</f>
        <v/>
      </c>
      <c r="J631" s="75" t="str">
        <f>IFERROR(INDEX(入力!$BV$3:$CN$1048576,MATCH(ROW(J631)-ROW(J$3),入力!$BB$3:$BB$1048576,0),MATCH(J$3,入力!$BV$2:$CN$2,0)),"")</f>
        <v/>
      </c>
      <c r="K631" s="75" t="str">
        <f>IFERROR(INDEX(入力!$BV$3:$CN$1048576,MATCH(ROW(K631)-ROW(K$3),入力!$BB$3:$BB$1048576,0),MATCH(K$3,入力!$BV$2:$CN$2,0)),"")</f>
        <v/>
      </c>
      <c r="L631" s="75" t="str">
        <f>IFERROR(INDEX(入力!$BV$3:$CN$1048576,MATCH(ROW(L631)-ROW(L$3),入力!$BB$3:$BB$1048576,0),MATCH(L$3,入力!$BV$2:$CN$2,0)),"")</f>
        <v/>
      </c>
      <c r="M631" s="117" t="str">
        <f>IFERROR(IF(履歴検索!$A631="","",INDEX(入力!$BV$3:$CN$1048576,MATCH(ROW(M631)-ROW(M$3),入力!$BB$3:$BB$1048576,0),MATCH(M$3,入力!$BV$2:$CN$2,0))),"")</f>
        <v/>
      </c>
      <c r="N631" s="75" t="str">
        <f>IFERROR(INDEX(入力!$BV$3:$CN$1048576,MATCH(ROW(N631)-ROW(N$3),入力!$BB$3:$BB$1048576,0),MATCH(N$3,入力!$BV$2:$CN$2,0)),"")</f>
        <v/>
      </c>
      <c r="O631" s="294" t="str">
        <f>IFERROR(INDEX(入力!$CJ$3:$CN$1048576,MATCH(ROW(O631)-ROW(O$3),入力!$BB$3:$BB$1048576,0),MATCH(O$3,入力!$CJ$2:$CN$2,0)),"")</f>
        <v/>
      </c>
      <c r="P631" s="294" t="str">
        <f>IFERROR(INDEX(入力!$CJ$3:$CN$1048576,MATCH(ROW(P631)-ROW(P$3),入力!$BB$3:$BB$1048576,0),MATCH(P$3,入力!$CJ$2:$CN$2,0)),"")</f>
        <v/>
      </c>
      <c r="Q631" s="294" t="str">
        <f>IFERROR(INDEX(入力!$BV$3:$CN$1048576,MATCH(ROW(Q631)-ROW(Q$3),入力!$BB$3:$BB$1048576,0),MATCH(Q$3,入力!$BV$2:$CN$2,0)),"")</f>
        <v/>
      </c>
      <c r="R631" s="77" t="str">
        <f>IFERROR(INDEX(入力!$BV$3:$CN$1048576,MATCH(ROW(R631)-ROW(R$3),入力!$BB$3:$BB$1048576,0),MATCH(R$3,入力!$BV$2:$CN$2,0)),"")</f>
        <v/>
      </c>
      <c r="S631" s="77" t="str">
        <f>IFERROR(INDEX(入力!$BV$3:$CN$1048576,MATCH(ROW(S631)-ROW(S$3),入力!$BB$3:$BB$1048576,0),MATCH(S$3,入力!$BV$2:$CN$2,0)),"")</f>
        <v/>
      </c>
      <c r="U631" s="28" t="str">
        <f>IF(Z631="","",COUNT($Z$4:Z631))</f>
        <v/>
      </c>
      <c r="V631" s="73" t="str">
        <f t="shared" si="10"/>
        <v/>
      </c>
      <c r="W631" s="113" t="str">
        <f>IF(OR($B631="",$B631=$B632),"",SUMIF($B$4:$B631,$B631,Q$4:Q631))</f>
        <v/>
      </c>
      <c r="X631" s="113" t="str">
        <f>IF(OR($B631="",$B631=$B632),"",SUMIF($B$4:$B631,$B631,K$4:K631)-Y631)</f>
        <v/>
      </c>
      <c r="Y631" s="113" t="str">
        <f>IF(OR($B631="",$B631=$B632),"",SUMIFS(K$4:K631,B$4:B631,$B631,F$4:F631,$Y$3))</f>
        <v/>
      </c>
      <c r="Z631" s="113" t="str">
        <f>IF(OR($B631="",$B631=$B632),"",SUMIF($B$4:$B631,$B631,S$4:S631))</f>
        <v/>
      </c>
    </row>
    <row r="632" spans="1:26" ht="25.05" customHeight="1" x14ac:dyDescent="0.2">
      <c r="A632" s="133" t="str">
        <f>IF(OR(B632="",AND(B631=B632,D631=D632)),"",MAX($A$4:A631)+1)</f>
        <v/>
      </c>
      <c r="B632" s="73" t="str">
        <f>IFERROR(INDEX(入力!$BV$3:$CN$1048576,MATCH(ROW(B632)-ROW(B$3),入力!$BB$3:$BB$1048576,0),MATCH(B$3,入力!$BV$2:$CN$2,0)),"")</f>
        <v/>
      </c>
      <c r="C632" s="74" t="str">
        <f>IFERROR(INDEX(入力!$BV$3:$CN$1048576,MATCH(ROW(C632)-ROW(C$3),入力!$BB$3:$BB$1048576,0),MATCH(C$3,入力!$BV$2:$CN$2,0)),"")</f>
        <v/>
      </c>
      <c r="D632" s="75" t="str">
        <f>IFERROR(INDEX(入力!$BO$3:$BO$1048576,MATCH(ROW(D632)-ROW(D$3),入力!$BB$3:$BB$1048576,0),0),"")</f>
        <v/>
      </c>
      <c r="E632" s="74" t="str">
        <f>IFERROR(INDEX(入力!$BV$3:$CN$1048576,MATCH(ROW(E632)-ROW(E$3),入力!$BB$3:$BB$1048576,0),MATCH(E$3,入力!$BV$2:$CN$2,0)),"")</f>
        <v/>
      </c>
      <c r="F632" s="74" t="str">
        <f>IFERROR(INDEX(入力!$BV$3:$CN$1048576,MATCH(ROW(F632)-ROW(F$3),入力!$BB$3:$BB$1048576,0),MATCH(F$3,入力!$BV$2:$CN$2,0)),"")</f>
        <v/>
      </c>
      <c r="G632" s="74" t="str">
        <f>IFERROR(INDEX(入力!$BV$3:$CN$1048576,MATCH(ROW(G632)-ROW(G$3),入力!$BB$3:$BB$1048576,0),MATCH(G$3,入力!$BV$2:$CN$2,0)),"")</f>
        <v/>
      </c>
      <c r="H632" s="75" t="str">
        <f>IFERROR(INDEX(入力!$BV$3:$CN$1048576,MATCH(ROW(H632)-ROW(H$3),入力!$BB$3:$BB$1048576,0),MATCH(H$3,入力!$BV$2:$CN$2,0)),"")</f>
        <v/>
      </c>
      <c r="I632" s="76" t="str">
        <f>IFERROR(INDEX(入力!$BV$3:$CN$1048576,MATCH(ROW(I632)-ROW(I$3),入力!$BB$3:$BB$1048576,0),MATCH(I$3,入力!$BV$2:$CN$2,0)),"")</f>
        <v/>
      </c>
      <c r="J632" s="75" t="str">
        <f>IFERROR(INDEX(入力!$BV$3:$CN$1048576,MATCH(ROW(J632)-ROW(J$3),入力!$BB$3:$BB$1048576,0),MATCH(J$3,入力!$BV$2:$CN$2,0)),"")</f>
        <v/>
      </c>
      <c r="K632" s="75" t="str">
        <f>IFERROR(INDEX(入力!$BV$3:$CN$1048576,MATCH(ROW(K632)-ROW(K$3),入力!$BB$3:$BB$1048576,0),MATCH(K$3,入力!$BV$2:$CN$2,0)),"")</f>
        <v/>
      </c>
      <c r="L632" s="75" t="str">
        <f>IFERROR(INDEX(入力!$BV$3:$CN$1048576,MATCH(ROW(L632)-ROW(L$3),入力!$BB$3:$BB$1048576,0),MATCH(L$3,入力!$BV$2:$CN$2,0)),"")</f>
        <v/>
      </c>
      <c r="M632" s="117" t="str">
        <f>IFERROR(IF(履歴検索!$A632="","",INDEX(入力!$BV$3:$CN$1048576,MATCH(ROW(M632)-ROW(M$3),入力!$BB$3:$BB$1048576,0),MATCH(M$3,入力!$BV$2:$CN$2,0))),"")</f>
        <v/>
      </c>
      <c r="N632" s="75" t="str">
        <f>IFERROR(INDEX(入力!$BV$3:$CN$1048576,MATCH(ROW(N632)-ROW(N$3),入力!$BB$3:$BB$1048576,0),MATCH(N$3,入力!$BV$2:$CN$2,0)),"")</f>
        <v/>
      </c>
      <c r="O632" s="294" t="str">
        <f>IFERROR(INDEX(入力!$CJ$3:$CN$1048576,MATCH(ROW(O632)-ROW(O$3),入力!$BB$3:$BB$1048576,0),MATCH(O$3,入力!$CJ$2:$CN$2,0)),"")</f>
        <v/>
      </c>
      <c r="P632" s="294" t="str">
        <f>IFERROR(INDEX(入力!$CJ$3:$CN$1048576,MATCH(ROW(P632)-ROW(P$3),入力!$BB$3:$BB$1048576,0),MATCH(P$3,入力!$CJ$2:$CN$2,0)),"")</f>
        <v/>
      </c>
      <c r="Q632" s="294" t="str">
        <f>IFERROR(INDEX(入力!$BV$3:$CN$1048576,MATCH(ROW(Q632)-ROW(Q$3),入力!$BB$3:$BB$1048576,0),MATCH(Q$3,入力!$BV$2:$CN$2,0)),"")</f>
        <v/>
      </c>
      <c r="R632" s="77" t="str">
        <f>IFERROR(INDEX(入力!$BV$3:$CN$1048576,MATCH(ROW(R632)-ROW(R$3),入力!$BB$3:$BB$1048576,0),MATCH(R$3,入力!$BV$2:$CN$2,0)),"")</f>
        <v/>
      </c>
      <c r="S632" s="77" t="str">
        <f>IFERROR(INDEX(入力!$BV$3:$CN$1048576,MATCH(ROW(S632)-ROW(S$3),入力!$BB$3:$BB$1048576,0),MATCH(S$3,入力!$BV$2:$CN$2,0)),"")</f>
        <v/>
      </c>
      <c r="U632" s="28" t="str">
        <f>IF(Z632="","",COUNT($Z$4:Z632))</f>
        <v/>
      </c>
      <c r="V632" s="73" t="str">
        <f t="shared" si="10"/>
        <v/>
      </c>
      <c r="W632" s="113" t="str">
        <f>IF(OR($B632="",$B632=$B633),"",SUMIF($B$4:$B632,$B632,Q$4:Q632))</f>
        <v/>
      </c>
      <c r="X632" s="113" t="str">
        <f>IF(OR($B632="",$B632=$B633),"",SUMIF($B$4:$B632,$B632,K$4:K632)-Y632)</f>
        <v/>
      </c>
      <c r="Y632" s="113" t="str">
        <f>IF(OR($B632="",$B632=$B633),"",SUMIFS(K$4:K632,B$4:B632,$B632,F$4:F632,$Y$3))</f>
        <v/>
      </c>
      <c r="Z632" s="113" t="str">
        <f>IF(OR($B632="",$B632=$B633),"",SUMIF($B$4:$B632,$B632,S$4:S632))</f>
        <v/>
      </c>
    </row>
    <row r="633" spans="1:26" ht="25.05" customHeight="1" x14ac:dyDescent="0.2">
      <c r="A633" s="133" t="str">
        <f>IF(OR(B633="",AND(B632=B633,D632=D633)),"",MAX($A$4:A632)+1)</f>
        <v/>
      </c>
      <c r="B633" s="73" t="str">
        <f>IFERROR(INDEX(入力!$BV$3:$CN$1048576,MATCH(ROW(B633)-ROW(B$3),入力!$BB$3:$BB$1048576,0),MATCH(B$3,入力!$BV$2:$CN$2,0)),"")</f>
        <v/>
      </c>
      <c r="C633" s="74" t="str">
        <f>IFERROR(INDEX(入力!$BV$3:$CN$1048576,MATCH(ROW(C633)-ROW(C$3),入力!$BB$3:$BB$1048576,0),MATCH(C$3,入力!$BV$2:$CN$2,0)),"")</f>
        <v/>
      </c>
      <c r="D633" s="75" t="str">
        <f>IFERROR(INDEX(入力!$BO$3:$BO$1048576,MATCH(ROW(D633)-ROW(D$3),入力!$BB$3:$BB$1048576,0),0),"")</f>
        <v/>
      </c>
      <c r="E633" s="74" t="str">
        <f>IFERROR(INDEX(入力!$BV$3:$CN$1048576,MATCH(ROW(E633)-ROW(E$3),入力!$BB$3:$BB$1048576,0),MATCH(E$3,入力!$BV$2:$CN$2,0)),"")</f>
        <v/>
      </c>
      <c r="F633" s="74" t="str">
        <f>IFERROR(INDEX(入力!$BV$3:$CN$1048576,MATCH(ROW(F633)-ROW(F$3),入力!$BB$3:$BB$1048576,0),MATCH(F$3,入力!$BV$2:$CN$2,0)),"")</f>
        <v/>
      </c>
      <c r="G633" s="74" t="str">
        <f>IFERROR(INDEX(入力!$BV$3:$CN$1048576,MATCH(ROW(G633)-ROW(G$3),入力!$BB$3:$BB$1048576,0),MATCH(G$3,入力!$BV$2:$CN$2,0)),"")</f>
        <v/>
      </c>
      <c r="H633" s="75" t="str">
        <f>IFERROR(INDEX(入力!$BV$3:$CN$1048576,MATCH(ROW(H633)-ROW(H$3),入力!$BB$3:$BB$1048576,0),MATCH(H$3,入力!$BV$2:$CN$2,0)),"")</f>
        <v/>
      </c>
      <c r="I633" s="76" t="str">
        <f>IFERROR(INDEX(入力!$BV$3:$CN$1048576,MATCH(ROW(I633)-ROW(I$3),入力!$BB$3:$BB$1048576,0),MATCH(I$3,入力!$BV$2:$CN$2,0)),"")</f>
        <v/>
      </c>
      <c r="J633" s="75" t="str">
        <f>IFERROR(INDEX(入力!$BV$3:$CN$1048576,MATCH(ROW(J633)-ROW(J$3),入力!$BB$3:$BB$1048576,0),MATCH(J$3,入力!$BV$2:$CN$2,0)),"")</f>
        <v/>
      </c>
      <c r="K633" s="75" t="str">
        <f>IFERROR(INDEX(入力!$BV$3:$CN$1048576,MATCH(ROW(K633)-ROW(K$3),入力!$BB$3:$BB$1048576,0),MATCH(K$3,入力!$BV$2:$CN$2,0)),"")</f>
        <v/>
      </c>
      <c r="L633" s="75" t="str">
        <f>IFERROR(INDEX(入力!$BV$3:$CN$1048576,MATCH(ROW(L633)-ROW(L$3),入力!$BB$3:$BB$1048576,0),MATCH(L$3,入力!$BV$2:$CN$2,0)),"")</f>
        <v/>
      </c>
      <c r="M633" s="117" t="str">
        <f>IFERROR(IF(履歴検索!$A633="","",INDEX(入力!$BV$3:$CN$1048576,MATCH(ROW(M633)-ROW(M$3),入力!$BB$3:$BB$1048576,0),MATCH(M$3,入力!$BV$2:$CN$2,0))),"")</f>
        <v/>
      </c>
      <c r="N633" s="75" t="str">
        <f>IFERROR(INDEX(入力!$BV$3:$CN$1048576,MATCH(ROW(N633)-ROW(N$3),入力!$BB$3:$BB$1048576,0),MATCH(N$3,入力!$BV$2:$CN$2,0)),"")</f>
        <v/>
      </c>
      <c r="O633" s="294" t="str">
        <f>IFERROR(INDEX(入力!$CJ$3:$CN$1048576,MATCH(ROW(O633)-ROW(O$3),入力!$BB$3:$BB$1048576,0),MATCH(O$3,入力!$CJ$2:$CN$2,0)),"")</f>
        <v/>
      </c>
      <c r="P633" s="294" t="str">
        <f>IFERROR(INDEX(入力!$CJ$3:$CN$1048576,MATCH(ROW(P633)-ROW(P$3),入力!$BB$3:$BB$1048576,0),MATCH(P$3,入力!$CJ$2:$CN$2,0)),"")</f>
        <v/>
      </c>
      <c r="Q633" s="294" t="str">
        <f>IFERROR(INDEX(入力!$BV$3:$CN$1048576,MATCH(ROW(Q633)-ROW(Q$3),入力!$BB$3:$BB$1048576,0),MATCH(Q$3,入力!$BV$2:$CN$2,0)),"")</f>
        <v/>
      </c>
      <c r="R633" s="77" t="str">
        <f>IFERROR(INDEX(入力!$BV$3:$CN$1048576,MATCH(ROW(R633)-ROW(R$3),入力!$BB$3:$BB$1048576,0),MATCH(R$3,入力!$BV$2:$CN$2,0)),"")</f>
        <v/>
      </c>
      <c r="S633" s="77" t="str">
        <f>IFERROR(INDEX(入力!$BV$3:$CN$1048576,MATCH(ROW(S633)-ROW(S$3),入力!$BB$3:$BB$1048576,0),MATCH(S$3,入力!$BV$2:$CN$2,0)),"")</f>
        <v/>
      </c>
      <c r="U633" s="28" t="str">
        <f>IF(Z633="","",COUNT($Z$4:Z633))</f>
        <v/>
      </c>
      <c r="V633" s="73" t="str">
        <f t="shared" si="10"/>
        <v/>
      </c>
      <c r="W633" s="113" t="str">
        <f>IF(OR($B633="",$B633=$B634),"",SUMIF($B$4:$B633,$B633,Q$4:Q633))</f>
        <v/>
      </c>
      <c r="X633" s="113" t="str">
        <f>IF(OR($B633="",$B633=$B634),"",SUMIF($B$4:$B633,$B633,K$4:K633)-Y633)</f>
        <v/>
      </c>
      <c r="Y633" s="113" t="str">
        <f>IF(OR($B633="",$B633=$B634),"",SUMIFS(K$4:K633,B$4:B633,$B633,F$4:F633,$Y$3))</f>
        <v/>
      </c>
      <c r="Z633" s="113" t="str">
        <f>IF(OR($B633="",$B633=$B634),"",SUMIF($B$4:$B633,$B633,S$4:S633))</f>
        <v/>
      </c>
    </row>
    <row r="634" spans="1:26" ht="25.05" customHeight="1" x14ac:dyDescent="0.2">
      <c r="A634" s="133" t="str">
        <f>IF(OR(B634="",AND(B633=B634,D633=D634)),"",MAX($A$4:A633)+1)</f>
        <v/>
      </c>
      <c r="B634" s="73" t="str">
        <f>IFERROR(INDEX(入力!$BV$3:$CN$1048576,MATCH(ROW(B634)-ROW(B$3),入力!$BB$3:$BB$1048576,0),MATCH(B$3,入力!$BV$2:$CN$2,0)),"")</f>
        <v/>
      </c>
      <c r="C634" s="74" t="str">
        <f>IFERROR(INDEX(入力!$BV$3:$CN$1048576,MATCH(ROW(C634)-ROW(C$3),入力!$BB$3:$BB$1048576,0),MATCH(C$3,入力!$BV$2:$CN$2,0)),"")</f>
        <v/>
      </c>
      <c r="D634" s="75" t="str">
        <f>IFERROR(INDEX(入力!$BO$3:$BO$1048576,MATCH(ROW(D634)-ROW(D$3),入力!$BB$3:$BB$1048576,0),0),"")</f>
        <v/>
      </c>
      <c r="E634" s="74" t="str">
        <f>IFERROR(INDEX(入力!$BV$3:$CN$1048576,MATCH(ROW(E634)-ROW(E$3),入力!$BB$3:$BB$1048576,0),MATCH(E$3,入力!$BV$2:$CN$2,0)),"")</f>
        <v/>
      </c>
      <c r="F634" s="74" t="str">
        <f>IFERROR(INDEX(入力!$BV$3:$CN$1048576,MATCH(ROW(F634)-ROW(F$3),入力!$BB$3:$BB$1048576,0),MATCH(F$3,入力!$BV$2:$CN$2,0)),"")</f>
        <v/>
      </c>
      <c r="G634" s="74" t="str">
        <f>IFERROR(INDEX(入力!$BV$3:$CN$1048576,MATCH(ROW(G634)-ROW(G$3),入力!$BB$3:$BB$1048576,0),MATCH(G$3,入力!$BV$2:$CN$2,0)),"")</f>
        <v/>
      </c>
      <c r="H634" s="75" t="str">
        <f>IFERROR(INDEX(入力!$BV$3:$CN$1048576,MATCH(ROW(H634)-ROW(H$3),入力!$BB$3:$BB$1048576,0),MATCH(H$3,入力!$BV$2:$CN$2,0)),"")</f>
        <v/>
      </c>
      <c r="I634" s="76" t="str">
        <f>IFERROR(INDEX(入力!$BV$3:$CN$1048576,MATCH(ROW(I634)-ROW(I$3),入力!$BB$3:$BB$1048576,0),MATCH(I$3,入力!$BV$2:$CN$2,0)),"")</f>
        <v/>
      </c>
      <c r="J634" s="75" t="str">
        <f>IFERROR(INDEX(入力!$BV$3:$CN$1048576,MATCH(ROW(J634)-ROW(J$3),入力!$BB$3:$BB$1048576,0),MATCH(J$3,入力!$BV$2:$CN$2,0)),"")</f>
        <v/>
      </c>
      <c r="K634" s="75" t="str">
        <f>IFERROR(INDEX(入力!$BV$3:$CN$1048576,MATCH(ROW(K634)-ROW(K$3),入力!$BB$3:$BB$1048576,0),MATCH(K$3,入力!$BV$2:$CN$2,0)),"")</f>
        <v/>
      </c>
      <c r="L634" s="75" t="str">
        <f>IFERROR(INDEX(入力!$BV$3:$CN$1048576,MATCH(ROW(L634)-ROW(L$3),入力!$BB$3:$BB$1048576,0),MATCH(L$3,入力!$BV$2:$CN$2,0)),"")</f>
        <v/>
      </c>
      <c r="M634" s="117" t="str">
        <f>IFERROR(IF(履歴検索!$A634="","",INDEX(入力!$BV$3:$CN$1048576,MATCH(ROW(M634)-ROW(M$3),入力!$BB$3:$BB$1048576,0),MATCH(M$3,入力!$BV$2:$CN$2,0))),"")</f>
        <v/>
      </c>
      <c r="N634" s="75" t="str">
        <f>IFERROR(INDEX(入力!$BV$3:$CN$1048576,MATCH(ROW(N634)-ROW(N$3),入力!$BB$3:$BB$1048576,0),MATCH(N$3,入力!$BV$2:$CN$2,0)),"")</f>
        <v/>
      </c>
      <c r="O634" s="294" t="str">
        <f>IFERROR(INDEX(入力!$CJ$3:$CN$1048576,MATCH(ROW(O634)-ROW(O$3),入力!$BB$3:$BB$1048576,0),MATCH(O$3,入力!$CJ$2:$CN$2,0)),"")</f>
        <v/>
      </c>
      <c r="P634" s="294" t="str">
        <f>IFERROR(INDEX(入力!$CJ$3:$CN$1048576,MATCH(ROW(P634)-ROW(P$3),入力!$BB$3:$BB$1048576,0),MATCH(P$3,入力!$CJ$2:$CN$2,0)),"")</f>
        <v/>
      </c>
      <c r="Q634" s="294" t="str">
        <f>IFERROR(INDEX(入力!$BV$3:$CN$1048576,MATCH(ROW(Q634)-ROW(Q$3),入力!$BB$3:$BB$1048576,0),MATCH(Q$3,入力!$BV$2:$CN$2,0)),"")</f>
        <v/>
      </c>
      <c r="R634" s="77" t="str">
        <f>IFERROR(INDEX(入力!$BV$3:$CN$1048576,MATCH(ROW(R634)-ROW(R$3),入力!$BB$3:$BB$1048576,0),MATCH(R$3,入力!$BV$2:$CN$2,0)),"")</f>
        <v/>
      </c>
      <c r="S634" s="77" t="str">
        <f>IFERROR(INDEX(入力!$BV$3:$CN$1048576,MATCH(ROW(S634)-ROW(S$3),入力!$BB$3:$BB$1048576,0),MATCH(S$3,入力!$BV$2:$CN$2,0)),"")</f>
        <v/>
      </c>
      <c r="U634" s="28" t="str">
        <f>IF(Z634="","",COUNT($Z$4:Z634))</f>
        <v/>
      </c>
      <c r="V634" s="73" t="str">
        <f t="shared" si="10"/>
        <v/>
      </c>
      <c r="W634" s="113" t="str">
        <f>IF(OR($B634="",$B634=$B635),"",SUMIF($B$4:$B634,$B634,Q$4:Q634))</f>
        <v/>
      </c>
      <c r="X634" s="113" t="str">
        <f>IF(OR($B634="",$B634=$B635),"",SUMIF($B$4:$B634,$B634,K$4:K634)-Y634)</f>
        <v/>
      </c>
      <c r="Y634" s="113" t="str">
        <f>IF(OR($B634="",$B634=$B635),"",SUMIFS(K$4:K634,B$4:B634,$B634,F$4:F634,$Y$3))</f>
        <v/>
      </c>
      <c r="Z634" s="113" t="str">
        <f>IF(OR($B634="",$B634=$B635),"",SUMIF($B$4:$B634,$B634,S$4:S634))</f>
        <v/>
      </c>
    </row>
    <row r="635" spans="1:26" ht="25.05" customHeight="1" x14ac:dyDescent="0.2">
      <c r="A635" s="133" t="str">
        <f>IF(OR(B635="",AND(B634=B635,D634=D635)),"",MAX($A$4:A634)+1)</f>
        <v/>
      </c>
      <c r="B635" s="73" t="str">
        <f>IFERROR(INDEX(入力!$BV$3:$CN$1048576,MATCH(ROW(B635)-ROW(B$3),入力!$BB$3:$BB$1048576,0),MATCH(B$3,入力!$BV$2:$CN$2,0)),"")</f>
        <v/>
      </c>
      <c r="C635" s="74" t="str">
        <f>IFERROR(INDEX(入力!$BV$3:$CN$1048576,MATCH(ROW(C635)-ROW(C$3),入力!$BB$3:$BB$1048576,0),MATCH(C$3,入力!$BV$2:$CN$2,0)),"")</f>
        <v/>
      </c>
      <c r="D635" s="75" t="str">
        <f>IFERROR(INDEX(入力!$BO$3:$BO$1048576,MATCH(ROW(D635)-ROW(D$3),入力!$BB$3:$BB$1048576,0),0),"")</f>
        <v/>
      </c>
      <c r="E635" s="74" t="str">
        <f>IFERROR(INDEX(入力!$BV$3:$CN$1048576,MATCH(ROW(E635)-ROW(E$3),入力!$BB$3:$BB$1048576,0),MATCH(E$3,入力!$BV$2:$CN$2,0)),"")</f>
        <v/>
      </c>
      <c r="F635" s="74" t="str">
        <f>IFERROR(INDEX(入力!$BV$3:$CN$1048576,MATCH(ROW(F635)-ROW(F$3),入力!$BB$3:$BB$1048576,0),MATCH(F$3,入力!$BV$2:$CN$2,0)),"")</f>
        <v/>
      </c>
      <c r="G635" s="74" t="str">
        <f>IFERROR(INDEX(入力!$BV$3:$CN$1048576,MATCH(ROW(G635)-ROW(G$3),入力!$BB$3:$BB$1048576,0),MATCH(G$3,入力!$BV$2:$CN$2,0)),"")</f>
        <v/>
      </c>
      <c r="H635" s="75" t="str">
        <f>IFERROR(INDEX(入力!$BV$3:$CN$1048576,MATCH(ROW(H635)-ROW(H$3),入力!$BB$3:$BB$1048576,0),MATCH(H$3,入力!$BV$2:$CN$2,0)),"")</f>
        <v/>
      </c>
      <c r="I635" s="76" t="str">
        <f>IFERROR(INDEX(入力!$BV$3:$CN$1048576,MATCH(ROW(I635)-ROW(I$3),入力!$BB$3:$BB$1048576,0),MATCH(I$3,入力!$BV$2:$CN$2,0)),"")</f>
        <v/>
      </c>
      <c r="J635" s="75" t="str">
        <f>IFERROR(INDEX(入力!$BV$3:$CN$1048576,MATCH(ROW(J635)-ROW(J$3),入力!$BB$3:$BB$1048576,0),MATCH(J$3,入力!$BV$2:$CN$2,0)),"")</f>
        <v/>
      </c>
      <c r="K635" s="75" t="str">
        <f>IFERROR(INDEX(入力!$BV$3:$CN$1048576,MATCH(ROW(K635)-ROW(K$3),入力!$BB$3:$BB$1048576,0),MATCH(K$3,入力!$BV$2:$CN$2,0)),"")</f>
        <v/>
      </c>
      <c r="L635" s="75" t="str">
        <f>IFERROR(INDEX(入力!$BV$3:$CN$1048576,MATCH(ROW(L635)-ROW(L$3),入力!$BB$3:$BB$1048576,0),MATCH(L$3,入力!$BV$2:$CN$2,0)),"")</f>
        <v/>
      </c>
      <c r="M635" s="117" t="str">
        <f>IFERROR(IF(履歴検索!$A635="","",INDEX(入力!$BV$3:$CN$1048576,MATCH(ROW(M635)-ROW(M$3),入力!$BB$3:$BB$1048576,0),MATCH(M$3,入力!$BV$2:$CN$2,0))),"")</f>
        <v/>
      </c>
      <c r="N635" s="75" t="str">
        <f>IFERROR(INDEX(入力!$BV$3:$CN$1048576,MATCH(ROW(N635)-ROW(N$3),入力!$BB$3:$BB$1048576,0),MATCH(N$3,入力!$BV$2:$CN$2,0)),"")</f>
        <v/>
      </c>
      <c r="O635" s="294" t="str">
        <f>IFERROR(INDEX(入力!$CJ$3:$CN$1048576,MATCH(ROW(O635)-ROW(O$3),入力!$BB$3:$BB$1048576,0),MATCH(O$3,入力!$CJ$2:$CN$2,0)),"")</f>
        <v/>
      </c>
      <c r="P635" s="294" t="str">
        <f>IFERROR(INDEX(入力!$CJ$3:$CN$1048576,MATCH(ROW(P635)-ROW(P$3),入力!$BB$3:$BB$1048576,0),MATCH(P$3,入力!$CJ$2:$CN$2,0)),"")</f>
        <v/>
      </c>
      <c r="Q635" s="294" t="str">
        <f>IFERROR(INDEX(入力!$BV$3:$CN$1048576,MATCH(ROW(Q635)-ROW(Q$3),入力!$BB$3:$BB$1048576,0),MATCH(Q$3,入力!$BV$2:$CN$2,0)),"")</f>
        <v/>
      </c>
      <c r="R635" s="77" t="str">
        <f>IFERROR(INDEX(入力!$BV$3:$CN$1048576,MATCH(ROW(R635)-ROW(R$3),入力!$BB$3:$BB$1048576,0),MATCH(R$3,入力!$BV$2:$CN$2,0)),"")</f>
        <v/>
      </c>
      <c r="S635" s="77" t="str">
        <f>IFERROR(INDEX(入力!$BV$3:$CN$1048576,MATCH(ROW(S635)-ROW(S$3),入力!$BB$3:$BB$1048576,0),MATCH(S$3,入力!$BV$2:$CN$2,0)),"")</f>
        <v/>
      </c>
      <c r="U635" s="28" t="str">
        <f>IF(Z635="","",COUNT($Z$4:Z635))</f>
        <v/>
      </c>
      <c r="V635" s="73" t="str">
        <f t="shared" si="10"/>
        <v/>
      </c>
      <c r="W635" s="113" t="str">
        <f>IF(OR($B635="",$B635=$B636),"",SUMIF($B$4:$B635,$B635,Q$4:Q635))</f>
        <v/>
      </c>
      <c r="X635" s="113" t="str">
        <f>IF(OR($B635="",$B635=$B636),"",SUMIF($B$4:$B635,$B635,K$4:K635)-Y635)</f>
        <v/>
      </c>
      <c r="Y635" s="113" t="str">
        <f>IF(OR($B635="",$B635=$B636),"",SUMIFS(K$4:K635,B$4:B635,$B635,F$4:F635,$Y$3))</f>
        <v/>
      </c>
      <c r="Z635" s="113" t="str">
        <f>IF(OR($B635="",$B635=$B636),"",SUMIF($B$4:$B635,$B635,S$4:S635))</f>
        <v/>
      </c>
    </row>
    <row r="636" spans="1:26" ht="25.05" customHeight="1" x14ac:dyDescent="0.2">
      <c r="A636" s="133" t="str">
        <f>IF(OR(B636="",AND(B635=B636,D635=D636)),"",MAX($A$4:A635)+1)</f>
        <v/>
      </c>
      <c r="B636" s="73" t="str">
        <f>IFERROR(INDEX(入力!$BV$3:$CN$1048576,MATCH(ROW(B636)-ROW(B$3),入力!$BB$3:$BB$1048576,0),MATCH(B$3,入力!$BV$2:$CN$2,0)),"")</f>
        <v/>
      </c>
      <c r="C636" s="74" t="str">
        <f>IFERROR(INDEX(入力!$BV$3:$CN$1048576,MATCH(ROW(C636)-ROW(C$3),入力!$BB$3:$BB$1048576,0),MATCH(C$3,入力!$BV$2:$CN$2,0)),"")</f>
        <v/>
      </c>
      <c r="D636" s="75" t="str">
        <f>IFERROR(INDEX(入力!$BO$3:$BO$1048576,MATCH(ROW(D636)-ROW(D$3),入力!$BB$3:$BB$1048576,0),0),"")</f>
        <v/>
      </c>
      <c r="E636" s="74" t="str">
        <f>IFERROR(INDEX(入力!$BV$3:$CN$1048576,MATCH(ROW(E636)-ROW(E$3),入力!$BB$3:$BB$1048576,0),MATCH(E$3,入力!$BV$2:$CN$2,0)),"")</f>
        <v/>
      </c>
      <c r="F636" s="74" t="str">
        <f>IFERROR(INDEX(入力!$BV$3:$CN$1048576,MATCH(ROW(F636)-ROW(F$3),入力!$BB$3:$BB$1048576,0),MATCH(F$3,入力!$BV$2:$CN$2,0)),"")</f>
        <v/>
      </c>
      <c r="G636" s="74" t="str">
        <f>IFERROR(INDEX(入力!$BV$3:$CN$1048576,MATCH(ROW(G636)-ROW(G$3),入力!$BB$3:$BB$1048576,0),MATCH(G$3,入力!$BV$2:$CN$2,0)),"")</f>
        <v/>
      </c>
      <c r="H636" s="75" t="str">
        <f>IFERROR(INDEX(入力!$BV$3:$CN$1048576,MATCH(ROW(H636)-ROW(H$3),入力!$BB$3:$BB$1048576,0),MATCH(H$3,入力!$BV$2:$CN$2,0)),"")</f>
        <v/>
      </c>
      <c r="I636" s="76" t="str">
        <f>IFERROR(INDEX(入力!$BV$3:$CN$1048576,MATCH(ROW(I636)-ROW(I$3),入力!$BB$3:$BB$1048576,0),MATCH(I$3,入力!$BV$2:$CN$2,0)),"")</f>
        <v/>
      </c>
      <c r="J636" s="75" t="str">
        <f>IFERROR(INDEX(入力!$BV$3:$CN$1048576,MATCH(ROW(J636)-ROW(J$3),入力!$BB$3:$BB$1048576,0),MATCH(J$3,入力!$BV$2:$CN$2,0)),"")</f>
        <v/>
      </c>
      <c r="K636" s="75" t="str">
        <f>IFERROR(INDEX(入力!$BV$3:$CN$1048576,MATCH(ROW(K636)-ROW(K$3),入力!$BB$3:$BB$1048576,0),MATCH(K$3,入力!$BV$2:$CN$2,0)),"")</f>
        <v/>
      </c>
      <c r="L636" s="75" t="str">
        <f>IFERROR(INDEX(入力!$BV$3:$CN$1048576,MATCH(ROW(L636)-ROW(L$3),入力!$BB$3:$BB$1048576,0),MATCH(L$3,入力!$BV$2:$CN$2,0)),"")</f>
        <v/>
      </c>
      <c r="M636" s="117" t="str">
        <f>IFERROR(IF(履歴検索!$A636="","",INDEX(入力!$BV$3:$CN$1048576,MATCH(ROW(M636)-ROW(M$3),入力!$BB$3:$BB$1048576,0),MATCH(M$3,入力!$BV$2:$CN$2,0))),"")</f>
        <v/>
      </c>
      <c r="N636" s="75" t="str">
        <f>IFERROR(INDEX(入力!$BV$3:$CN$1048576,MATCH(ROW(N636)-ROW(N$3),入力!$BB$3:$BB$1048576,0),MATCH(N$3,入力!$BV$2:$CN$2,0)),"")</f>
        <v/>
      </c>
      <c r="O636" s="294" t="str">
        <f>IFERROR(INDEX(入力!$CJ$3:$CN$1048576,MATCH(ROW(O636)-ROW(O$3),入力!$BB$3:$BB$1048576,0),MATCH(O$3,入力!$CJ$2:$CN$2,0)),"")</f>
        <v/>
      </c>
      <c r="P636" s="294" t="str">
        <f>IFERROR(INDEX(入力!$CJ$3:$CN$1048576,MATCH(ROW(P636)-ROW(P$3),入力!$BB$3:$BB$1048576,0),MATCH(P$3,入力!$CJ$2:$CN$2,0)),"")</f>
        <v/>
      </c>
      <c r="Q636" s="294" t="str">
        <f>IFERROR(INDEX(入力!$BV$3:$CN$1048576,MATCH(ROW(Q636)-ROW(Q$3),入力!$BB$3:$BB$1048576,0),MATCH(Q$3,入力!$BV$2:$CN$2,0)),"")</f>
        <v/>
      </c>
      <c r="R636" s="77" t="str">
        <f>IFERROR(INDEX(入力!$BV$3:$CN$1048576,MATCH(ROW(R636)-ROW(R$3),入力!$BB$3:$BB$1048576,0),MATCH(R$3,入力!$BV$2:$CN$2,0)),"")</f>
        <v/>
      </c>
      <c r="S636" s="77" t="str">
        <f>IFERROR(INDEX(入力!$BV$3:$CN$1048576,MATCH(ROW(S636)-ROW(S$3),入力!$BB$3:$BB$1048576,0),MATCH(S$3,入力!$BV$2:$CN$2,0)),"")</f>
        <v/>
      </c>
      <c r="U636" s="28" t="str">
        <f>IF(Z636="","",COUNT($Z$4:Z636))</f>
        <v/>
      </c>
      <c r="V636" s="73" t="str">
        <f t="shared" si="10"/>
        <v/>
      </c>
      <c r="W636" s="113" t="str">
        <f>IF(OR($B636="",$B636=$B637),"",SUMIF($B$4:$B636,$B636,Q$4:Q636))</f>
        <v/>
      </c>
      <c r="X636" s="113" t="str">
        <f>IF(OR($B636="",$B636=$B637),"",SUMIF($B$4:$B636,$B636,K$4:K636)-Y636)</f>
        <v/>
      </c>
      <c r="Y636" s="113" t="str">
        <f>IF(OR($B636="",$B636=$B637),"",SUMIFS(K$4:K636,B$4:B636,$B636,F$4:F636,$Y$3))</f>
        <v/>
      </c>
      <c r="Z636" s="113" t="str">
        <f>IF(OR($B636="",$B636=$B637),"",SUMIF($B$4:$B636,$B636,S$4:S636))</f>
        <v/>
      </c>
    </row>
    <row r="637" spans="1:26" ht="25.05" customHeight="1" x14ac:dyDescent="0.2">
      <c r="A637" s="133" t="str">
        <f>IF(OR(B637="",AND(B636=B637,D636=D637)),"",MAX($A$4:A636)+1)</f>
        <v/>
      </c>
      <c r="B637" s="73" t="str">
        <f>IFERROR(INDEX(入力!$BV$3:$CN$1048576,MATCH(ROW(B637)-ROW(B$3),入力!$BB$3:$BB$1048576,0),MATCH(B$3,入力!$BV$2:$CN$2,0)),"")</f>
        <v/>
      </c>
      <c r="C637" s="74" t="str">
        <f>IFERROR(INDEX(入力!$BV$3:$CN$1048576,MATCH(ROW(C637)-ROW(C$3),入力!$BB$3:$BB$1048576,0),MATCH(C$3,入力!$BV$2:$CN$2,0)),"")</f>
        <v/>
      </c>
      <c r="D637" s="75" t="str">
        <f>IFERROR(INDEX(入力!$BO$3:$BO$1048576,MATCH(ROW(D637)-ROW(D$3),入力!$BB$3:$BB$1048576,0),0),"")</f>
        <v/>
      </c>
      <c r="E637" s="74" t="str">
        <f>IFERROR(INDEX(入力!$BV$3:$CN$1048576,MATCH(ROW(E637)-ROW(E$3),入力!$BB$3:$BB$1048576,0),MATCH(E$3,入力!$BV$2:$CN$2,0)),"")</f>
        <v/>
      </c>
      <c r="F637" s="74" t="str">
        <f>IFERROR(INDEX(入力!$BV$3:$CN$1048576,MATCH(ROW(F637)-ROW(F$3),入力!$BB$3:$BB$1048576,0),MATCH(F$3,入力!$BV$2:$CN$2,0)),"")</f>
        <v/>
      </c>
      <c r="G637" s="74" t="str">
        <f>IFERROR(INDEX(入力!$BV$3:$CN$1048576,MATCH(ROW(G637)-ROW(G$3),入力!$BB$3:$BB$1048576,0),MATCH(G$3,入力!$BV$2:$CN$2,0)),"")</f>
        <v/>
      </c>
      <c r="H637" s="75" t="str">
        <f>IFERROR(INDEX(入力!$BV$3:$CN$1048576,MATCH(ROW(H637)-ROW(H$3),入力!$BB$3:$BB$1048576,0),MATCH(H$3,入力!$BV$2:$CN$2,0)),"")</f>
        <v/>
      </c>
      <c r="I637" s="76" t="str">
        <f>IFERROR(INDEX(入力!$BV$3:$CN$1048576,MATCH(ROW(I637)-ROW(I$3),入力!$BB$3:$BB$1048576,0),MATCH(I$3,入力!$BV$2:$CN$2,0)),"")</f>
        <v/>
      </c>
      <c r="J637" s="75" t="str">
        <f>IFERROR(INDEX(入力!$BV$3:$CN$1048576,MATCH(ROW(J637)-ROW(J$3),入力!$BB$3:$BB$1048576,0),MATCH(J$3,入力!$BV$2:$CN$2,0)),"")</f>
        <v/>
      </c>
      <c r="K637" s="75" t="str">
        <f>IFERROR(INDEX(入力!$BV$3:$CN$1048576,MATCH(ROW(K637)-ROW(K$3),入力!$BB$3:$BB$1048576,0),MATCH(K$3,入力!$BV$2:$CN$2,0)),"")</f>
        <v/>
      </c>
      <c r="L637" s="75" t="str">
        <f>IFERROR(INDEX(入力!$BV$3:$CN$1048576,MATCH(ROW(L637)-ROW(L$3),入力!$BB$3:$BB$1048576,0),MATCH(L$3,入力!$BV$2:$CN$2,0)),"")</f>
        <v/>
      </c>
      <c r="M637" s="117" t="str">
        <f>IFERROR(IF(履歴検索!$A637="","",INDEX(入力!$BV$3:$CN$1048576,MATCH(ROW(M637)-ROW(M$3),入力!$BB$3:$BB$1048576,0),MATCH(M$3,入力!$BV$2:$CN$2,0))),"")</f>
        <v/>
      </c>
      <c r="N637" s="75" t="str">
        <f>IFERROR(INDEX(入力!$BV$3:$CN$1048576,MATCH(ROW(N637)-ROW(N$3),入力!$BB$3:$BB$1048576,0),MATCH(N$3,入力!$BV$2:$CN$2,0)),"")</f>
        <v/>
      </c>
      <c r="O637" s="294" t="str">
        <f>IFERROR(INDEX(入力!$CJ$3:$CN$1048576,MATCH(ROW(O637)-ROW(O$3),入力!$BB$3:$BB$1048576,0),MATCH(O$3,入力!$CJ$2:$CN$2,0)),"")</f>
        <v/>
      </c>
      <c r="P637" s="294" t="str">
        <f>IFERROR(INDEX(入力!$CJ$3:$CN$1048576,MATCH(ROW(P637)-ROW(P$3),入力!$BB$3:$BB$1048576,0),MATCH(P$3,入力!$CJ$2:$CN$2,0)),"")</f>
        <v/>
      </c>
      <c r="Q637" s="294" t="str">
        <f>IFERROR(INDEX(入力!$BV$3:$CN$1048576,MATCH(ROW(Q637)-ROW(Q$3),入力!$BB$3:$BB$1048576,0),MATCH(Q$3,入力!$BV$2:$CN$2,0)),"")</f>
        <v/>
      </c>
      <c r="R637" s="77" t="str">
        <f>IFERROR(INDEX(入力!$BV$3:$CN$1048576,MATCH(ROW(R637)-ROW(R$3),入力!$BB$3:$BB$1048576,0),MATCH(R$3,入力!$BV$2:$CN$2,0)),"")</f>
        <v/>
      </c>
      <c r="S637" s="77" t="str">
        <f>IFERROR(INDEX(入力!$BV$3:$CN$1048576,MATCH(ROW(S637)-ROW(S$3),入力!$BB$3:$BB$1048576,0),MATCH(S$3,入力!$BV$2:$CN$2,0)),"")</f>
        <v/>
      </c>
      <c r="U637" s="28" t="str">
        <f>IF(Z637="","",COUNT($Z$4:Z637))</f>
        <v/>
      </c>
      <c r="V637" s="73" t="str">
        <f t="shared" si="10"/>
        <v/>
      </c>
      <c r="W637" s="113" t="str">
        <f>IF(OR($B637="",$B637=$B638),"",SUMIF($B$4:$B637,$B637,Q$4:Q637))</f>
        <v/>
      </c>
      <c r="X637" s="113" t="str">
        <f>IF(OR($B637="",$B637=$B638),"",SUMIF($B$4:$B637,$B637,K$4:K637)-Y637)</f>
        <v/>
      </c>
      <c r="Y637" s="113" t="str">
        <f>IF(OR($B637="",$B637=$B638),"",SUMIFS(K$4:K637,B$4:B637,$B637,F$4:F637,$Y$3))</f>
        <v/>
      </c>
      <c r="Z637" s="113" t="str">
        <f>IF(OR($B637="",$B637=$B638),"",SUMIF($B$4:$B637,$B637,S$4:S637))</f>
        <v/>
      </c>
    </row>
    <row r="638" spans="1:26" ht="25.05" customHeight="1" x14ac:dyDescent="0.2">
      <c r="A638" s="133" t="str">
        <f>IF(OR(B638="",AND(B637=B638,D637=D638)),"",MAX($A$4:A637)+1)</f>
        <v/>
      </c>
      <c r="B638" s="73" t="str">
        <f>IFERROR(INDEX(入力!$BV$3:$CN$1048576,MATCH(ROW(B638)-ROW(B$3),入力!$BB$3:$BB$1048576,0),MATCH(B$3,入力!$BV$2:$CN$2,0)),"")</f>
        <v/>
      </c>
      <c r="C638" s="74" t="str">
        <f>IFERROR(INDEX(入力!$BV$3:$CN$1048576,MATCH(ROW(C638)-ROW(C$3),入力!$BB$3:$BB$1048576,0),MATCH(C$3,入力!$BV$2:$CN$2,0)),"")</f>
        <v/>
      </c>
      <c r="D638" s="75" t="str">
        <f>IFERROR(INDEX(入力!$BO$3:$BO$1048576,MATCH(ROW(D638)-ROW(D$3),入力!$BB$3:$BB$1048576,0),0),"")</f>
        <v/>
      </c>
      <c r="E638" s="74" t="str">
        <f>IFERROR(INDEX(入力!$BV$3:$CN$1048576,MATCH(ROW(E638)-ROW(E$3),入力!$BB$3:$BB$1048576,0),MATCH(E$3,入力!$BV$2:$CN$2,0)),"")</f>
        <v/>
      </c>
      <c r="F638" s="74" t="str">
        <f>IFERROR(INDEX(入力!$BV$3:$CN$1048576,MATCH(ROW(F638)-ROW(F$3),入力!$BB$3:$BB$1048576,0),MATCH(F$3,入力!$BV$2:$CN$2,0)),"")</f>
        <v/>
      </c>
      <c r="G638" s="74" t="str">
        <f>IFERROR(INDEX(入力!$BV$3:$CN$1048576,MATCH(ROW(G638)-ROW(G$3),入力!$BB$3:$BB$1048576,0),MATCH(G$3,入力!$BV$2:$CN$2,0)),"")</f>
        <v/>
      </c>
      <c r="H638" s="75" t="str">
        <f>IFERROR(INDEX(入力!$BV$3:$CN$1048576,MATCH(ROW(H638)-ROW(H$3),入力!$BB$3:$BB$1048576,0),MATCH(H$3,入力!$BV$2:$CN$2,0)),"")</f>
        <v/>
      </c>
      <c r="I638" s="76" t="str">
        <f>IFERROR(INDEX(入力!$BV$3:$CN$1048576,MATCH(ROW(I638)-ROW(I$3),入力!$BB$3:$BB$1048576,0),MATCH(I$3,入力!$BV$2:$CN$2,0)),"")</f>
        <v/>
      </c>
      <c r="J638" s="75" t="str">
        <f>IFERROR(INDEX(入力!$BV$3:$CN$1048576,MATCH(ROW(J638)-ROW(J$3),入力!$BB$3:$BB$1048576,0),MATCH(J$3,入力!$BV$2:$CN$2,0)),"")</f>
        <v/>
      </c>
      <c r="K638" s="75" t="str">
        <f>IFERROR(INDEX(入力!$BV$3:$CN$1048576,MATCH(ROW(K638)-ROW(K$3),入力!$BB$3:$BB$1048576,0),MATCH(K$3,入力!$BV$2:$CN$2,0)),"")</f>
        <v/>
      </c>
      <c r="L638" s="75" t="str">
        <f>IFERROR(INDEX(入力!$BV$3:$CN$1048576,MATCH(ROW(L638)-ROW(L$3),入力!$BB$3:$BB$1048576,0),MATCH(L$3,入力!$BV$2:$CN$2,0)),"")</f>
        <v/>
      </c>
      <c r="M638" s="117" t="str">
        <f>IFERROR(IF(履歴検索!$A638="","",INDEX(入力!$BV$3:$CN$1048576,MATCH(ROW(M638)-ROW(M$3),入力!$BB$3:$BB$1048576,0),MATCH(M$3,入力!$BV$2:$CN$2,0))),"")</f>
        <v/>
      </c>
      <c r="N638" s="75" t="str">
        <f>IFERROR(INDEX(入力!$BV$3:$CN$1048576,MATCH(ROW(N638)-ROW(N$3),入力!$BB$3:$BB$1048576,0),MATCH(N$3,入力!$BV$2:$CN$2,0)),"")</f>
        <v/>
      </c>
      <c r="O638" s="294" t="str">
        <f>IFERROR(INDEX(入力!$CJ$3:$CN$1048576,MATCH(ROW(O638)-ROW(O$3),入力!$BB$3:$BB$1048576,0),MATCH(O$3,入力!$CJ$2:$CN$2,0)),"")</f>
        <v/>
      </c>
      <c r="P638" s="294" t="str">
        <f>IFERROR(INDEX(入力!$CJ$3:$CN$1048576,MATCH(ROW(P638)-ROW(P$3),入力!$BB$3:$BB$1048576,0),MATCH(P$3,入力!$CJ$2:$CN$2,0)),"")</f>
        <v/>
      </c>
      <c r="Q638" s="294" t="str">
        <f>IFERROR(INDEX(入力!$BV$3:$CN$1048576,MATCH(ROW(Q638)-ROW(Q$3),入力!$BB$3:$BB$1048576,0),MATCH(Q$3,入力!$BV$2:$CN$2,0)),"")</f>
        <v/>
      </c>
      <c r="R638" s="77" t="str">
        <f>IFERROR(INDEX(入力!$BV$3:$CN$1048576,MATCH(ROW(R638)-ROW(R$3),入力!$BB$3:$BB$1048576,0),MATCH(R$3,入力!$BV$2:$CN$2,0)),"")</f>
        <v/>
      </c>
      <c r="S638" s="77" t="str">
        <f>IFERROR(INDEX(入力!$BV$3:$CN$1048576,MATCH(ROW(S638)-ROW(S$3),入力!$BB$3:$BB$1048576,0),MATCH(S$3,入力!$BV$2:$CN$2,0)),"")</f>
        <v/>
      </c>
      <c r="U638" s="28" t="str">
        <f>IF(Z638="","",COUNT($Z$4:Z638))</f>
        <v/>
      </c>
      <c r="V638" s="73" t="str">
        <f t="shared" si="10"/>
        <v/>
      </c>
      <c r="W638" s="113" t="str">
        <f>IF(OR($B638="",$B638=$B639),"",SUMIF($B$4:$B638,$B638,Q$4:Q638))</f>
        <v/>
      </c>
      <c r="X638" s="113" t="str">
        <f>IF(OR($B638="",$B638=$B639),"",SUMIF($B$4:$B638,$B638,K$4:K638)-Y638)</f>
        <v/>
      </c>
      <c r="Y638" s="113" t="str">
        <f>IF(OR($B638="",$B638=$B639),"",SUMIFS(K$4:K638,B$4:B638,$B638,F$4:F638,$Y$3))</f>
        <v/>
      </c>
      <c r="Z638" s="113" t="str">
        <f>IF(OR($B638="",$B638=$B639),"",SUMIF($B$4:$B638,$B638,S$4:S638))</f>
        <v/>
      </c>
    </row>
    <row r="639" spans="1:26" ht="25.05" customHeight="1" x14ac:dyDescent="0.2">
      <c r="A639" s="133" t="str">
        <f>IF(OR(B639="",AND(B638=B639,D638=D639)),"",MAX($A$4:A638)+1)</f>
        <v/>
      </c>
      <c r="B639" s="73" t="str">
        <f>IFERROR(INDEX(入力!$BV$3:$CN$1048576,MATCH(ROW(B639)-ROW(B$3),入力!$BB$3:$BB$1048576,0),MATCH(B$3,入力!$BV$2:$CN$2,0)),"")</f>
        <v/>
      </c>
      <c r="C639" s="74" t="str">
        <f>IFERROR(INDEX(入力!$BV$3:$CN$1048576,MATCH(ROW(C639)-ROW(C$3),入力!$BB$3:$BB$1048576,0),MATCH(C$3,入力!$BV$2:$CN$2,0)),"")</f>
        <v/>
      </c>
      <c r="D639" s="75" t="str">
        <f>IFERROR(INDEX(入力!$BO$3:$BO$1048576,MATCH(ROW(D639)-ROW(D$3),入力!$BB$3:$BB$1048576,0),0),"")</f>
        <v/>
      </c>
      <c r="E639" s="74" t="str">
        <f>IFERROR(INDEX(入力!$BV$3:$CN$1048576,MATCH(ROW(E639)-ROW(E$3),入力!$BB$3:$BB$1048576,0),MATCH(E$3,入力!$BV$2:$CN$2,0)),"")</f>
        <v/>
      </c>
      <c r="F639" s="74" t="str">
        <f>IFERROR(INDEX(入力!$BV$3:$CN$1048576,MATCH(ROW(F639)-ROW(F$3),入力!$BB$3:$BB$1048576,0),MATCH(F$3,入力!$BV$2:$CN$2,0)),"")</f>
        <v/>
      </c>
      <c r="G639" s="74" t="str">
        <f>IFERROR(INDEX(入力!$BV$3:$CN$1048576,MATCH(ROW(G639)-ROW(G$3),入力!$BB$3:$BB$1048576,0),MATCH(G$3,入力!$BV$2:$CN$2,0)),"")</f>
        <v/>
      </c>
      <c r="H639" s="75" t="str">
        <f>IFERROR(INDEX(入力!$BV$3:$CN$1048576,MATCH(ROW(H639)-ROW(H$3),入力!$BB$3:$BB$1048576,0),MATCH(H$3,入力!$BV$2:$CN$2,0)),"")</f>
        <v/>
      </c>
      <c r="I639" s="76" t="str">
        <f>IFERROR(INDEX(入力!$BV$3:$CN$1048576,MATCH(ROW(I639)-ROW(I$3),入力!$BB$3:$BB$1048576,0),MATCH(I$3,入力!$BV$2:$CN$2,0)),"")</f>
        <v/>
      </c>
      <c r="J639" s="75" t="str">
        <f>IFERROR(INDEX(入力!$BV$3:$CN$1048576,MATCH(ROW(J639)-ROW(J$3),入力!$BB$3:$BB$1048576,0),MATCH(J$3,入力!$BV$2:$CN$2,0)),"")</f>
        <v/>
      </c>
      <c r="K639" s="75" t="str">
        <f>IFERROR(INDEX(入力!$BV$3:$CN$1048576,MATCH(ROW(K639)-ROW(K$3),入力!$BB$3:$BB$1048576,0),MATCH(K$3,入力!$BV$2:$CN$2,0)),"")</f>
        <v/>
      </c>
      <c r="L639" s="75" t="str">
        <f>IFERROR(INDEX(入力!$BV$3:$CN$1048576,MATCH(ROW(L639)-ROW(L$3),入力!$BB$3:$BB$1048576,0),MATCH(L$3,入力!$BV$2:$CN$2,0)),"")</f>
        <v/>
      </c>
      <c r="M639" s="117" t="str">
        <f>IFERROR(IF(履歴検索!$A639="","",INDEX(入力!$BV$3:$CN$1048576,MATCH(ROW(M639)-ROW(M$3),入力!$BB$3:$BB$1048576,0),MATCH(M$3,入力!$BV$2:$CN$2,0))),"")</f>
        <v/>
      </c>
      <c r="N639" s="75" t="str">
        <f>IFERROR(INDEX(入力!$BV$3:$CN$1048576,MATCH(ROW(N639)-ROW(N$3),入力!$BB$3:$BB$1048576,0),MATCH(N$3,入力!$BV$2:$CN$2,0)),"")</f>
        <v/>
      </c>
      <c r="O639" s="294" t="str">
        <f>IFERROR(INDEX(入力!$CJ$3:$CN$1048576,MATCH(ROW(O639)-ROW(O$3),入力!$BB$3:$BB$1048576,0),MATCH(O$3,入力!$CJ$2:$CN$2,0)),"")</f>
        <v/>
      </c>
      <c r="P639" s="294" t="str">
        <f>IFERROR(INDEX(入力!$CJ$3:$CN$1048576,MATCH(ROW(P639)-ROW(P$3),入力!$BB$3:$BB$1048576,0),MATCH(P$3,入力!$CJ$2:$CN$2,0)),"")</f>
        <v/>
      </c>
      <c r="Q639" s="294" t="str">
        <f>IFERROR(INDEX(入力!$BV$3:$CN$1048576,MATCH(ROW(Q639)-ROW(Q$3),入力!$BB$3:$BB$1048576,0),MATCH(Q$3,入力!$BV$2:$CN$2,0)),"")</f>
        <v/>
      </c>
      <c r="R639" s="77" t="str">
        <f>IFERROR(INDEX(入力!$BV$3:$CN$1048576,MATCH(ROW(R639)-ROW(R$3),入力!$BB$3:$BB$1048576,0),MATCH(R$3,入力!$BV$2:$CN$2,0)),"")</f>
        <v/>
      </c>
      <c r="S639" s="77" t="str">
        <f>IFERROR(INDEX(入力!$BV$3:$CN$1048576,MATCH(ROW(S639)-ROW(S$3),入力!$BB$3:$BB$1048576,0),MATCH(S$3,入力!$BV$2:$CN$2,0)),"")</f>
        <v/>
      </c>
      <c r="U639" s="28" t="str">
        <f>IF(Z639="","",COUNT($Z$4:Z639))</f>
        <v/>
      </c>
      <c r="V639" s="73" t="str">
        <f t="shared" si="10"/>
        <v/>
      </c>
      <c r="W639" s="113" t="str">
        <f>IF(OR($B639="",$B639=$B640),"",SUMIF($B$4:$B639,$B639,Q$4:Q639))</f>
        <v/>
      </c>
      <c r="X639" s="113" t="str">
        <f>IF(OR($B639="",$B639=$B640),"",SUMIF($B$4:$B639,$B639,K$4:K639)-Y639)</f>
        <v/>
      </c>
      <c r="Y639" s="113" t="str">
        <f>IF(OR($B639="",$B639=$B640),"",SUMIFS(K$4:K639,B$4:B639,$B639,F$4:F639,$Y$3))</f>
        <v/>
      </c>
      <c r="Z639" s="113" t="str">
        <f>IF(OR($B639="",$B639=$B640),"",SUMIF($B$4:$B639,$B639,S$4:S639))</f>
        <v/>
      </c>
    </row>
    <row r="640" spans="1:26" ht="25.05" customHeight="1" x14ac:dyDescent="0.2">
      <c r="A640" s="133" t="str">
        <f>IF(OR(B640="",AND(B639=B640,D639=D640)),"",MAX($A$4:A639)+1)</f>
        <v/>
      </c>
      <c r="B640" s="73" t="str">
        <f>IFERROR(INDEX(入力!$BV$3:$CN$1048576,MATCH(ROW(B640)-ROW(B$3),入力!$BB$3:$BB$1048576,0),MATCH(B$3,入力!$BV$2:$CN$2,0)),"")</f>
        <v/>
      </c>
      <c r="C640" s="74" t="str">
        <f>IFERROR(INDEX(入力!$BV$3:$CN$1048576,MATCH(ROW(C640)-ROW(C$3),入力!$BB$3:$BB$1048576,0),MATCH(C$3,入力!$BV$2:$CN$2,0)),"")</f>
        <v/>
      </c>
      <c r="D640" s="75" t="str">
        <f>IFERROR(INDEX(入力!$BO$3:$BO$1048576,MATCH(ROW(D640)-ROW(D$3),入力!$BB$3:$BB$1048576,0),0),"")</f>
        <v/>
      </c>
      <c r="E640" s="74" t="str">
        <f>IFERROR(INDEX(入力!$BV$3:$CN$1048576,MATCH(ROW(E640)-ROW(E$3),入力!$BB$3:$BB$1048576,0),MATCH(E$3,入力!$BV$2:$CN$2,0)),"")</f>
        <v/>
      </c>
      <c r="F640" s="74" t="str">
        <f>IFERROR(INDEX(入力!$BV$3:$CN$1048576,MATCH(ROW(F640)-ROW(F$3),入力!$BB$3:$BB$1048576,0),MATCH(F$3,入力!$BV$2:$CN$2,0)),"")</f>
        <v/>
      </c>
      <c r="G640" s="74" t="str">
        <f>IFERROR(INDEX(入力!$BV$3:$CN$1048576,MATCH(ROW(G640)-ROW(G$3),入力!$BB$3:$BB$1048576,0),MATCH(G$3,入力!$BV$2:$CN$2,0)),"")</f>
        <v/>
      </c>
      <c r="H640" s="75" t="str">
        <f>IFERROR(INDEX(入力!$BV$3:$CN$1048576,MATCH(ROW(H640)-ROW(H$3),入力!$BB$3:$BB$1048576,0),MATCH(H$3,入力!$BV$2:$CN$2,0)),"")</f>
        <v/>
      </c>
      <c r="I640" s="76" t="str">
        <f>IFERROR(INDEX(入力!$BV$3:$CN$1048576,MATCH(ROW(I640)-ROW(I$3),入力!$BB$3:$BB$1048576,0),MATCH(I$3,入力!$BV$2:$CN$2,0)),"")</f>
        <v/>
      </c>
      <c r="J640" s="75" t="str">
        <f>IFERROR(INDEX(入力!$BV$3:$CN$1048576,MATCH(ROW(J640)-ROW(J$3),入力!$BB$3:$BB$1048576,0),MATCH(J$3,入力!$BV$2:$CN$2,0)),"")</f>
        <v/>
      </c>
      <c r="K640" s="75" t="str">
        <f>IFERROR(INDEX(入力!$BV$3:$CN$1048576,MATCH(ROW(K640)-ROW(K$3),入力!$BB$3:$BB$1048576,0),MATCH(K$3,入力!$BV$2:$CN$2,0)),"")</f>
        <v/>
      </c>
      <c r="L640" s="75" t="str">
        <f>IFERROR(INDEX(入力!$BV$3:$CN$1048576,MATCH(ROW(L640)-ROW(L$3),入力!$BB$3:$BB$1048576,0),MATCH(L$3,入力!$BV$2:$CN$2,0)),"")</f>
        <v/>
      </c>
      <c r="M640" s="117" t="str">
        <f>IFERROR(IF(履歴検索!$A640="","",INDEX(入力!$BV$3:$CN$1048576,MATCH(ROW(M640)-ROW(M$3),入力!$BB$3:$BB$1048576,0),MATCH(M$3,入力!$BV$2:$CN$2,0))),"")</f>
        <v/>
      </c>
      <c r="N640" s="75" t="str">
        <f>IFERROR(INDEX(入力!$BV$3:$CN$1048576,MATCH(ROW(N640)-ROW(N$3),入力!$BB$3:$BB$1048576,0),MATCH(N$3,入力!$BV$2:$CN$2,0)),"")</f>
        <v/>
      </c>
      <c r="O640" s="294" t="str">
        <f>IFERROR(INDEX(入力!$CJ$3:$CN$1048576,MATCH(ROW(O640)-ROW(O$3),入力!$BB$3:$BB$1048576,0),MATCH(O$3,入力!$CJ$2:$CN$2,0)),"")</f>
        <v/>
      </c>
      <c r="P640" s="294" t="str">
        <f>IFERROR(INDEX(入力!$CJ$3:$CN$1048576,MATCH(ROW(P640)-ROW(P$3),入力!$BB$3:$BB$1048576,0),MATCH(P$3,入力!$CJ$2:$CN$2,0)),"")</f>
        <v/>
      </c>
      <c r="Q640" s="294" t="str">
        <f>IFERROR(INDEX(入力!$BV$3:$CN$1048576,MATCH(ROW(Q640)-ROW(Q$3),入力!$BB$3:$BB$1048576,0),MATCH(Q$3,入力!$BV$2:$CN$2,0)),"")</f>
        <v/>
      </c>
      <c r="R640" s="77" t="str">
        <f>IFERROR(INDEX(入力!$BV$3:$CN$1048576,MATCH(ROW(R640)-ROW(R$3),入力!$BB$3:$BB$1048576,0),MATCH(R$3,入力!$BV$2:$CN$2,0)),"")</f>
        <v/>
      </c>
      <c r="S640" s="77" t="str">
        <f>IFERROR(INDEX(入力!$BV$3:$CN$1048576,MATCH(ROW(S640)-ROW(S$3),入力!$BB$3:$BB$1048576,0),MATCH(S$3,入力!$BV$2:$CN$2,0)),"")</f>
        <v/>
      </c>
      <c r="U640" s="28" t="str">
        <f>IF(Z640="","",COUNT($Z$4:Z640))</f>
        <v/>
      </c>
      <c r="V640" s="73" t="str">
        <f t="shared" si="10"/>
        <v/>
      </c>
      <c r="W640" s="113" t="str">
        <f>IF(OR($B640="",$B640=$B641),"",SUMIF($B$4:$B640,$B640,Q$4:Q640))</f>
        <v/>
      </c>
      <c r="X640" s="113" t="str">
        <f>IF(OR($B640="",$B640=$B641),"",SUMIF($B$4:$B640,$B640,K$4:K640)-Y640)</f>
        <v/>
      </c>
      <c r="Y640" s="113" t="str">
        <f>IF(OR($B640="",$B640=$B641),"",SUMIFS(K$4:K640,B$4:B640,$B640,F$4:F640,$Y$3))</f>
        <v/>
      </c>
      <c r="Z640" s="113" t="str">
        <f>IF(OR($B640="",$B640=$B641),"",SUMIF($B$4:$B640,$B640,S$4:S640))</f>
        <v/>
      </c>
    </row>
    <row r="641" spans="1:26" ht="25.05" customHeight="1" x14ac:dyDescent="0.2">
      <c r="A641" s="133" t="str">
        <f>IF(OR(B641="",AND(B640=B641,D640=D641)),"",MAX($A$4:A640)+1)</f>
        <v/>
      </c>
      <c r="B641" s="73" t="str">
        <f>IFERROR(INDEX(入力!$BV$3:$CN$1048576,MATCH(ROW(B641)-ROW(B$3),入力!$BB$3:$BB$1048576,0),MATCH(B$3,入力!$BV$2:$CN$2,0)),"")</f>
        <v/>
      </c>
      <c r="C641" s="74" t="str">
        <f>IFERROR(INDEX(入力!$BV$3:$CN$1048576,MATCH(ROW(C641)-ROW(C$3),入力!$BB$3:$BB$1048576,0),MATCH(C$3,入力!$BV$2:$CN$2,0)),"")</f>
        <v/>
      </c>
      <c r="D641" s="75" t="str">
        <f>IFERROR(INDEX(入力!$BO$3:$BO$1048576,MATCH(ROW(D641)-ROW(D$3),入力!$BB$3:$BB$1048576,0),0),"")</f>
        <v/>
      </c>
      <c r="E641" s="74" t="str">
        <f>IFERROR(INDEX(入力!$BV$3:$CN$1048576,MATCH(ROW(E641)-ROW(E$3),入力!$BB$3:$BB$1048576,0),MATCH(E$3,入力!$BV$2:$CN$2,0)),"")</f>
        <v/>
      </c>
      <c r="F641" s="74" t="str">
        <f>IFERROR(INDEX(入力!$BV$3:$CN$1048576,MATCH(ROW(F641)-ROW(F$3),入力!$BB$3:$BB$1048576,0),MATCH(F$3,入力!$BV$2:$CN$2,0)),"")</f>
        <v/>
      </c>
      <c r="G641" s="74" t="str">
        <f>IFERROR(INDEX(入力!$BV$3:$CN$1048576,MATCH(ROW(G641)-ROW(G$3),入力!$BB$3:$BB$1048576,0),MATCH(G$3,入力!$BV$2:$CN$2,0)),"")</f>
        <v/>
      </c>
      <c r="H641" s="75" t="str">
        <f>IFERROR(INDEX(入力!$BV$3:$CN$1048576,MATCH(ROW(H641)-ROW(H$3),入力!$BB$3:$BB$1048576,0),MATCH(H$3,入力!$BV$2:$CN$2,0)),"")</f>
        <v/>
      </c>
      <c r="I641" s="76" t="str">
        <f>IFERROR(INDEX(入力!$BV$3:$CN$1048576,MATCH(ROW(I641)-ROW(I$3),入力!$BB$3:$BB$1048576,0),MATCH(I$3,入力!$BV$2:$CN$2,0)),"")</f>
        <v/>
      </c>
      <c r="J641" s="75" t="str">
        <f>IFERROR(INDEX(入力!$BV$3:$CN$1048576,MATCH(ROW(J641)-ROW(J$3),入力!$BB$3:$BB$1048576,0),MATCH(J$3,入力!$BV$2:$CN$2,0)),"")</f>
        <v/>
      </c>
      <c r="K641" s="75" t="str">
        <f>IFERROR(INDEX(入力!$BV$3:$CN$1048576,MATCH(ROW(K641)-ROW(K$3),入力!$BB$3:$BB$1048576,0),MATCH(K$3,入力!$BV$2:$CN$2,0)),"")</f>
        <v/>
      </c>
      <c r="L641" s="75" t="str">
        <f>IFERROR(INDEX(入力!$BV$3:$CN$1048576,MATCH(ROW(L641)-ROW(L$3),入力!$BB$3:$BB$1048576,0),MATCH(L$3,入力!$BV$2:$CN$2,0)),"")</f>
        <v/>
      </c>
      <c r="M641" s="117" t="str">
        <f>IFERROR(IF(履歴検索!$A641="","",INDEX(入力!$BV$3:$CN$1048576,MATCH(ROW(M641)-ROW(M$3),入力!$BB$3:$BB$1048576,0),MATCH(M$3,入力!$BV$2:$CN$2,0))),"")</f>
        <v/>
      </c>
      <c r="N641" s="75" t="str">
        <f>IFERROR(INDEX(入力!$BV$3:$CN$1048576,MATCH(ROW(N641)-ROW(N$3),入力!$BB$3:$BB$1048576,0),MATCH(N$3,入力!$BV$2:$CN$2,0)),"")</f>
        <v/>
      </c>
      <c r="O641" s="294" t="str">
        <f>IFERROR(INDEX(入力!$CJ$3:$CN$1048576,MATCH(ROW(O641)-ROW(O$3),入力!$BB$3:$BB$1048576,0),MATCH(O$3,入力!$CJ$2:$CN$2,0)),"")</f>
        <v/>
      </c>
      <c r="P641" s="294" t="str">
        <f>IFERROR(INDEX(入力!$CJ$3:$CN$1048576,MATCH(ROW(P641)-ROW(P$3),入力!$BB$3:$BB$1048576,0),MATCH(P$3,入力!$CJ$2:$CN$2,0)),"")</f>
        <v/>
      </c>
      <c r="Q641" s="294" t="str">
        <f>IFERROR(INDEX(入力!$BV$3:$CN$1048576,MATCH(ROW(Q641)-ROW(Q$3),入力!$BB$3:$BB$1048576,0),MATCH(Q$3,入力!$BV$2:$CN$2,0)),"")</f>
        <v/>
      </c>
      <c r="R641" s="77" t="str">
        <f>IFERROR(INDEX(入力!$BV$3:$CN$1048576,MATCH(ROW(R641)-ROW(R$3),入力!$BB$3:$BB$1048576,0),MATCH(R$3,入力!$BV$2:$CN$2,0)),"")</f>
        <v/>
      </c>
      <c r="S641" s="77" t="str">
        <f>IFERROR(INDEX(入力!$BV$3:$CN$1048576,MATCH(ROW(S641)-ROW(S$3),入力!$BB$3:$BB$1048576,0),MATCH(S$3,入力!$BV$2:$CN$2,0)),"")</f>
        <v/>
      </c>
      <c r="U641" s="28" t="str">
        <f>IF(Z641="","",COUNT($Z$4:Z641))</f>
        <v/>
      </c>
      <c r="V641" s="73" t="str">
        <f t="shared" si="10"/>
        <v/>
      </c>
      <c r="W641" s="113" t="str">
        <f>IF(OR($B641="",$B641=$B642),"",SUMIF($B$4:$B641,$B641,Q$4:Q641))</f>
        <v/>
      </c>
      <c r="X641" s="113" t="str">
        <f>IF(OR($B641="",$B641=$B642),"",SUMIF($B$4:$B641,$B641,K$4:K641)-Y641)</f>
        <v/>
      </c>
      <c r="Y641" s="113" t="str">
        <f>IF(OR($B641="",$B641=$B642),"",SUMIFS(K$4:K641,B$4:B641,$B641,F$4:F641,$Y$3))</f>
        <v/>
      </c>
      <c r="Z641" s="113" t="str">
        <f>IF(OR($B641="",$B641=$B642),"",SUMIF($B$4:$B641,$B641,S$4:S641))</f>
        <v/>
      </c>
    </row>
    <row r="642" spans="1:26" ht="25.05" customHeight="1" x14ac:dyDescent="0.2">
      <c r="A642" s="133" t="str">
        <f>IF(OR(B642="",AND(B641=B642,D641=D642)),"",MAX($A$4:A641)+1)</f>
        <v/>
      </c>
      <c r="B642" s="73" t="str">
        <f>IFERROR(INDEX(入力!$BV$3:$CN$1048576,MATCH(ROW(B642)-ROW(B$3),入力!$BB$3:$BB$1048576,0),MATCH(B$3,入力!$BV$2:$CN$2,0)),"")</f>
        <v/>
      </c>
      <c r="C642" s="74" t="str">
        <f>IFERROR(INDEX(入力!$BV$3:$CN$1048576,MATCH(ROW(C642)-ROW(C$3),入力!$BB$3:$BB$1048576,0),MATCH(C$3,入力!$BV$2:$CN$2,0)),"")</f>
        <v/>
      </c>
      <c r="D642" s="75" t="str">
        <f>IFERROR(INDEX(入力!$BO$3:$BO$1048576,MATCH(ROW(D642)-ROW(D$3),入力!$BB$3:$BB$1048576,0),0),"")</f>
        <v/>
      </c>
      <c r="E642" s="74" t="str">
        <f>IFERROR(INDEX(入力!$BV$3:$CN$1048576,MATCH(ROW(E642)-ROW(E$3),入力!$BB$3:$BB$1048576,0),MATCH(E$3,入力!$BV$2:$CN$2,0)),"")</f>
        <v/>
      </c>
      <c r="F642" s="74" t="str">
        <f>IFERROR(INDEX(入力!$BV$3:$CN$1048576,MATCH(ROW(F642)-ROW(F$3),入力!$BB$3:$BB$1048576,0),MATCH(F$3,入力!$BV$2:$CN$2,0)),"")</f>
        <v/>
      </c>
      <c r="G642" s="74" t="str">
        <f>IFERROR(INDEX(入力!$BV$3:$CN$1048576,MATCH(ROW(G642)-ROW(G$3),入力!$BB$3:$BB$1048576,0),MATCH(G$3,入力!$BV$2:$CN$2,0)),"")</f>
        <v/>
      </c>
      <c r="H642" s="75" t="str">
        <f>IFERROR(INDEX(入力!$BV$3:$CN$1048576,MATCH(ROW(H642)-ROW(H$3),入力!$BB$3:$BB$1048576,0),MATCH(H$3,入力!$BV$2:$CN$2,0)),"")</f>
        <v/>
      </c>
      <c r="I642" s="76" t="str">
        <f>IFERROR(INDEX(入力!$BV$3:$CN$1048576,MATCH(ROW(I642)-ROW(I$3),入力!$BB$3:$BB$1048576,0),MATCH(I$3,入力!$BV$2:$CN$2,0)),"")</f>
        <v/>
      </c>
      <c r="J642" s="75" t="str">
        <f>IFERROR(INDEX(入力!$BV$3:$CN$1048576,MATCH(ROW(J642)-ROW(J$3),入力!$BB$3:$BB$1048576,0),MATCH(J$3,入力!$BV$2:$CN$2,0)),"")</f>
        <v/>
      </c>
      <c r="K642" s="75" t="str">
        <f>IFERROR(INDEX(入力!$BV$3:$CN$1048576,MATCH(ROW(K642)-ROW(K$3),入力!$BB$3:$BB$1048576,0),MATCH(K$3,入力!$BV$2:$CN$2,0)),"")</f>
        <v/>
      </c>
      <c r="L642" s="75" t="str">
        <f>IFERROR(INDEX(入力!$BV$3:$CN$1048576,MATCH(ROW(L642)-ROW(L$3),入力!$BB$3:$BB$1048576,0),MATCH(L$3,入力!$BV$2:$CN$2,0)),"")</f>
        <v/>
      </c>
      <c r="M642" s="117" t="str">
        <f>IFERROR(IF(履歴検索!$A642="","",INDEX(入力!$BV$3:$CN$1048576,MATCH(ROW(M642)-ROW(M$3),入力!$BB$3:$BB$1048576,0),MATCH(M$3,入力!$BV$2:$CN$2,0))),"")</f>
        <v/>
      </c>
      <c r="N642" s="75" t="str">
        <f>IFERROR(INDEX(入力!$BV$3:$CN$1048576,MATCH(ROW(N642)-ROW(N$3),入力!$BB$3:$BB$1048576,0),MATCH(N$3,入力!$BV$2:$CN$2,0)),"")</f>
        <v/>
      </c>
      <c r="O642" s="294" t="str">
        <f>IFERROR(INDEX(入力!$CJ$3:$CN$1048576,MATCH(ROW(O642)-ROW(O$3),入力!$BB$3:$BB$1048576,0),MATCH(O$3,入力!$CJ$2:$CN$2,0)),"")</f>
        <v/>
      </c>
      <c r="P642" s="294" t="str">
        <f>IFERROR(INDEX(入力!$CJ$3:$CN$1048576,MATCH(ROW(P642)-ROW(P$3),入力!$BB$3:$BB$1048576,0),MATCH(P$3,入力!$CJ$2:$CN$2,0)),"")</f>
        <v/>
      </c>
      <c r="Q642" s="294" t="str">
        <f>IFERROR(INDEX(入力!$BV$3:$CN$1048576,MATCH(ROW(Q642)-ROW(Q$3),入力!$BB$3:$BB$1048576,0),MATCH(Q$3,入力!$BV$2:$CN$2,0)),"")</f>
        <v/>
      </c>
      <c r="R642" s="77" t="str">
        <f>IFERROR(INDEX(入力!$BV$3:$CN$1048576,MATCH(ROW(R642)-ROW(R$3),入力!$BB$3:$BB$1048576,0),MATCH(R$3,入力!$BV$2:$CN$2,0)),"")</f>
        <v/>
      </c>
      <c r="S642" s="77" t="str">
        <f>IFERROR(INDEX(入力!$BV$3:$CN$1048576,MATCH(ROW(S642)-ROW(S$3),入力!$BB$3:$BB$1048576,0),MATCH(S$3,入力!$BV$2:$CN$2,0)),"")</f>
        <v/>
      </c>
      <c r="U642" s="28" t="str">
        <f>IF(Z642="","",COUNT($Z$4:Z642))</f>
        <v/>
      </c>
      <c r="V642" s="73" t="str">
        <f t="shared" si="10"/>
        <v/>
      </c>
      <c r="W642" s="113" t="str">
        <f>IF(OR($B642="",$B642=$B643),"",SUMIF($B$4:$B642,$B642,Q$4:Q642))</f>
        <v/>
      </c>
      <c r="X642" s="113" t="str">
        <f>IF(OR($B642="",$B642=$B643),"",SUMIF($B$4:$B642,$B642,K$4:K642)-Y642)</f>
        <v/>
      </c>
      <c r="Y642" s="113" t="str">
        <f>IF(OR($B642="",$B642=$B643),"",SUMIFS(K$4:K642,B$4:B642,$B642,F$4:F642,$Y$3))</f>
        <v/>
      </c>
      <c r="Z642" s="113" t="str">
        <f>IF(OR($B642="",$B642=$B643),"",SUMIF($B$4:$B642,$B642,S$4:S642))</f>
        <v/>
      </c>
    </row>
    <row r="643" spans="1:26" ht="25.05" customHeight="1" x14ac:dyDescent="0.2">
      <c r="A643" s="133" t="str">
        <f>IF(OR(B643="",AND(B642=B643,D642=D643)),"",MAX($A$4:A642)+1)</f>
        <v/>
      </c>
      <c r="B643" s="73" t="str">
        <f>IFERROR(INDEX(入力!$BV$3:$CN$1048576,MATCH(ROW(B643)-ROW(B$3),入力!$BB$3:$BB$1048576,0),MATCH(B$3,入力!$BV$2:$CN$2,0)),"")</f>
        <v/>
      </c>
      <c r="C643" s="74" t="str">
        <f>IFERROR(INDEX(入力!$BV$3:$CN$1048576,MATCH(ROW(C643)-ROW(C$3),入力!$BB$3:$BB$1048576,0),MATCH(C$3,入力!$BV$2:$CN$2,0)),"")</f>
        <v/>
      </c>
      <c r="D643" s="75" t="str">
        <f>IFERROR(INDEX(入力!$BO$3:$BO$1048576,MATCH(ROW(D643)-ROW(D$3),入力!$BB$3:$BB$1048576,0),0),"")</f>
        <v/>
      </c>
      <c r="E643" s="74" t="str">
        <f>IFERROR(INDEX(入力!$BV$3:$CN$1048576,MATCH(ROW(E643)-ROW(E$3),入力!$BB$3:$BB$1048576,0),MATCH(E$3,入力!$BV$2:$CN$2,0)),"")</f>
        <v/>
      </c>
      <c r="F643" s="74" t="str">
        <f>IFERROR(INDEX(入力!$BV$3:$CN$1048576,MATCH(ROW(F643)-ROW(F$3),入力!$BB$3:$BB$1048576,0),MATCH(F$3,入力!$BV$2:$CN$2,0)),"")</f>
        <v/>
      </c>
      <c r="G643" s="74" t="str">
        <f>IFERROR(INDEX(入力!$BV$3:$CN$1048576,MATCH(ROW(G643)-ROW(G$3),入力!$BB$3:$BB$1048576,0),MATCH(G$3,入力!$BV$2:$CN$2,0)),"")</f>
        <v/>
      </c>
      <c r="H643" s="75" t="str">
        <f>IFERROR(INDEX(入力!$BV$3:$CN$1048576,MATCH(ROW(H643)-ROW(H$3),入力!$BB$3:$BB$1048576,0),MATCH(H$3,入力!$BV$2:$CN$2,0)),"")</f>
        <v/>
      </c>
      <c r="I643" s="76" t="str">
        <f>IFERROR(INDEX(入力!$BV$3:$CN$1048576,MATCH(ROW(I643)-ROW(I$3),入力!$BB$3:$BB$1048576,0),MATCH(I$3,入力!$BV$2:$CN$2,0)),"")</f>
        <v/>
      </c>
      <c r="J643" s="75" t="str">
        <f>IFERROR(INDEX(入力!$BV$3:$CN$1048576,MATCH(ROW(J643)-ROW(J$3),入力!$BB$3:$BB$1048576,0),MATCH(J$3,入力!$BV$2:$CN$2,0)),"")</f>
        <v/>
      </c>
      <c r="K643" s="75" t="str">
        <f>IFERROR(INDEX(入力!$BV$3:$CN$1048576,MATCH(ROW(K643)-ROW(K$3),入力!$BB$3:$BB$1048576,0),MATCH(K$3,入力!$BV$2:$CN$2,0)),"")</f>
        <v/>
      </c>
      <c r="L643" s="75" t="str">
        <f>IFERROR(INDEX(入力!$BV$3:$CN$1048576,MATCH(ROW(L643)-ROW(L$3),入力!$BB$3:$BB$1048576,0),MATCH(L$3,入力!$BV$2:$CN$2,0)),"")</f>
        <v/>
      </c>
      <c r="M643" s="117" t="str">
        <f>IFERROR(IF(履歴検索!$A643="","",INDEX(入力!$BV$3:$CN$1048576,MATCH(ROW(M643)-ROW(M$3),入力!$BB$3:$BB$1048576,0),MATCH(M$3,入力!$BV$2:$CN$2,0))),"")</f>
        <v/>
      </c>
      <c r="N643" s="75" t="str">
        <f>IFERROR(INDEX(入力!$BV$3:$CN$1048576,MATCH(ROW(N643)-ROW(N$3),入力!$BB$3:$BB$1048576,0),MATCH(N$3,入力!$BV$2:$CN$2,0)),"")</f>
        <v/>
      </c>
      <c r="O643" s="294" t="str">
        <f>IFERROR(INDEX(入力!$CJ$3:$CN$1048576,MATCH(ROW(O643)-ROW(O$3),入力!$BB$3:$BB$1048576,0),MATCH(O$3,入力!$CJ$2:$CN$2,0)),"")</f>
        <v/>
      </c>
      <c r="P643" s="294" t="str">
        <f>IFERROR(INDEX(入力!$CJ$3:$CN$1048576,MATCH(ROW(P643)-ROW(P$3),入力!$BB$3:$BB$1048576,0),MATCH(P$3,入力!$CJ$2:$CN$2,0)),"")</f>
        <v/>
      </c>
      <c r="Q643" s="294" t="str">
        <f>IFERROR(INDEX(入力!$BV$3:$CN$1048576,MATCH(ROW(Q643)-ROW(Q$3),入力!$BB$3:$BB$1048576,0),MATCH(Q$3,入力!$BV$2:$CN$2,0)),"")</f>
        <v/>
      </c>
      <c r="R643" s="77" t="str">
        <f>IFERROR(INDEX(入力!$BV$3:$CN$1048576,MATCH(ROW(R643)-ROW(R$3),入力!$BB$3:$BB$1048576,0),MATCH(R$3,入力!$BV$2:$CN$2,0)),"")</f>
        <v/>
      </c>
      <c r="S643" s="77" t="str">
        <f>IFERROR(INDEX(入力!$BV$3:$CN$1048576,MATCH(ROW(S643)-ROW(S$3),入力!$BB$3:$BB$1048576,0),MATCH(S$3,入力!$BV$2:$CN$2,0)),"")</f>
        <v/>
      </c>
      <c r="U643" s="28" t="str">
        <f>IF(Z643="","",COUNT($Z$4:Z643))</f>
        <v/>
      </c>
      <c r="V643" s="73" t="str">
        <f t="shared" si="10"/>
        <v/>
      </c>
      <c r="W643" s="113" t="str">
        <f>IF(OR($B643="",$B643=$B644),"",SUMIF($B$4:$B643,$B643,Q$4:Q643))</f>
        <v/>
      </c>
      <c r="X643" s="113" t="str">
        <f>IF(OR($B643="",$B643=$B644),"",SUMIF($B$4:$B643,$B643,K$4:K643)-Y643)</f>
        <v/>
      </c>
      <c r="Y643" s="113" t="str">
        <f>IF(OR($B643="",$B643=$B644),"",SUMIFS(K$4:K643,B$4:B643,$B643,F$4:F643,$Y$3))</f>
        <v/>
      </c>
      <c r="Z643" s="113" t="str">
        <f>IF(OR($B643="",$B643=$B644),"",SUMIF($B$4:$B643,$B643,S$4:S643))</f>
        <v/>
      </c>
    </row>
    <row r="644" spans="1:26" ht="25.05" customHeight="1" x14ac:dyDescent="0.2">
      <c r="A644" s="133" t="str">
        <f>IF(OR(B644="",AND(B643=B644,D643=D644)),"",MAX($A$4:A643)+1)</f>
        <v/>
      </c>
      <c r="B644" s="73" t="str">
        <f>IFERROR(INDEX(入力!$BV$3:$CN$1048576,MATCH(ROW(B644)-ROW(B$3),入力!$BB$3:$BB$1048576,0),MATCH(B$3,入力!$BV$2:$CN$2,0)),"")</f>
        <v/>
      </c>
      <c r="C644" s="74" t="str">
        <f>IFERROR(INDEX(入力!$BV$3:$CN$1048576,MATCH(ROW(C644)-ROW(C$3),入力!$BB$3:$BB$1048576,0),MATCH(C$3,入力!$BV$2:$CN$2,0)),"")</f>
        <v/>
      </c>
      <c r="D644" s="75" t="str">
        <f>IFERROR(INDEX(入力!$BO$3:$BO$1048576,MATCH(ROW(D644)-ROW(D$3),入力!$BB$3:$BB$1048576,0),0),"")</f>
        <v/>
      </c>
      <c r="E644" s="74" t="str">
        <f>IFERROR(INDEX(入力!$BV$3:$CN$1048576,MATCH(ROW(E644)-ROW(E$3),入力!$BB$3:$BB$1048576,0),MATCH(E$3,入力!$BV$2:$CN$2,0)),"")</f>
        <v/>
      </c>
      <c r="F644" s="74" t="str">
        <f>IFERROR(INDEX(入力!$BV$3:$CN$1048576,MATCH(ROW(F644)-ROW(F$3),入力!$BB$3:$BB$1048576,0),MATCH(F$3,入力!$BV$2:$CN$2,0)),"")</f>
        <v/>
      </c>
      <c r="G644" s="74" t="str">
        <f>IFERROR(INDEX(入力!$BV$3:$CN$1048576,MATCH(ROW(G644)-ROW(G$3),入力!$BB$3:$BB$1048576,0),MATCH(G$3,入力!$BV$2:$CN$2,0)),"")</f>
        <v/>
      </c>
      <c r="H644" s="75" t="str">
        <f>IFERROR(INDEX(入力!$BV$3:$CN$1048576,MATCH(ROW(H644)-ROW(H$3),入力!$BB$3:$BB$1048576,0),MATCH(H$3,入力!$BV$2:$CN$2,0)),"")</f>
        <v/>
      </c>
      <c r="I644" s="76" t="str">
        <f>IFERROR(INDEX(入力!$BV$3:$CN$1048576,MATCH(ROW(I644)-ROW(I$3),入力!$BB$3:$BB$1048576,0),MATCH(I$3,入力!$BV$2:$CN$2,0)),"")</f>
        <v/>
      </c>
      <c r="J644" s="75" t="str">
        <f>IFERROR(INDEX(入力!$BV$3:$CN$1048576,MATCH(ROW(J644)-ROW(J$3),入力!$BB$3:$BB$1048576,0),MATCH(J$3,入力!$BV$2:$CN$2,0)),"")</f>
        <v/>
      </c>
      <c r="K644" s="75" t="str">
        <f>IFERROR(INDEX(入力!$BV$3:$CN$1048576,MATCH(ROW(K644)-ROW(K$3),入力!$BB$3:$BB$1048576,0),MATCH(K$3,入力!$BV$2:$CN$2,0)),"")</f>
        <v/>
      </c>
      <c r="L644" s="75" t="str">
        <f>IFERROR(INDEX(入力!$BV$3:$CN$1048576,MATCH(ROW(L644)-ROW(L$3),入力!$BB$3:$BB$1048576,0),MATCH(L$3,入力!$BV$2:$CN$2,0)),"")</f>
        <v/>
      </c>
      <c r="M644" s="117" t="str">
        <f>IFERROR(IF(履歴検索!$A644="","",INDEX(入力!$BV$3:$CN$1048576,MATCH(ROW(M644)-ROW(M$3),入力!$BB$3:$BB$1048576,0),MATCH(M$3,入力!$BV$2:$CN$2,0))),"")</f>
        <v/>
      </c>
      <c r="N644" s="75" t="str">
        <f>IFERROR(INDEX(入力!$BV$3:$CN$1048576,MATCH(ROW(N644)-ROW(N$3),入力!$BB$3:$BB$1048576,0),MATCH(N$3,入力!$BV$2:$CN$2,0)),"")</f>
        <v/>
      </c>
      <c r="O644" s="294" t="str">
        <f>IFERROR(INDEX(入力!$CJ$3:$CN$1048576,MATCH(ROW(O644)-ROW(O$3),入力!$BB$3:$BB$1048576,0),MATCH(O$3,入力!$CJ$2:$CN$2,0)),"")</f>
        <v/>
      </c>
      <c r="P644" s="294" t="str">
        <f>IFERROR(INDEX(入力!$CJ$3:$CN$1048576,MATCH(ROW(P644)-ROW(P$3),入力!$BB$3:$BB$1048576,0),MATCH(P$3,入力!$CJ$2:$CN$2,0)),"")</f>
        <v/>
      </c>
      <c r="Q644" s="294" t="str">
        <f>IFERROR(INDEX(入力!$BV$3:$CN$1048576,MATCH(ROW(Q644)-ROW(Q$3),入力!$BB$3:$BB$1048576,0),MATCH(Q$3,入力!$BV$2:$CN$2,0)),"")</f>
        <v/>
      </c>
      <c r="R644" s="77" t="str">
        <f>IFERROR(INDEX(入力!$BV$3:$CN$1048576,MATCH(ROW(R644)-ROW(R$3),入力!$BB$3:$BB$1048576,0),MATCH(R$3,入力!$BV$2:$CN$2,0)),"")</f>
        <v/>
      </c>
      <c r="S644" s="77" t="str">
        <f>IFERROR(INDEX(入力!$BV$3:$CN$1048576,MATCH(ROW(S644)-ROW(S$3),入力!$BB$3:$BB$1048576,0),MATCH(S$3,入力!$BV$2:$CN$2,0)),"")</f>
        <v/>
      </c>
      <c r="U644" s="28" t="str">
        <f>IF(Z644="","",COUNT($Z$4:Z644))</f>
        <v/>
      </c>
      <c r="V644" s="73" t="str">
        <f t="shared" si="10"/>
        <v/>
      </c>
      <c r="W644" s="113" t="str">
        <f>IF(OR($B644="",$B644=$B645),"",SUMIF($B$4:$B644,$B644,Q$4:Q644))</f>
        <v/>
      </c>
      <c r="X644" s="113" t="str">
        <f>IF(OR($B644="",$B644=$B645),"",SUMIF($B$4:$B644,$B644,K$4:K644)-Y644)</f>
        <v/>
      </c>
      <c r="Y644" s="113" t="str">
        <f>IF(OR($B644="",$B644=$B645),"",SUMIFS(K$4:K644,B$4:B644,$B644,F$4:F644,$Y$3))</f>
        <v/>
      </c>
      <c r="Z644" s="113" t="str">
        <f>IF(OR($B644="",$B644=$B645),"",SUMIF($B$4:$B644,$B644,S$4:S644))</f>
        <v/>
      </c>
    </row>
    <row r="645" spans="1:26" ht="25.05" customHeight="1" x14ac:dyDescent="0.2">
      <c r="A645" s="133" t="str">
        <f>IF(OR(B645="",AND(B644=B645,D644=D645)),"",MAX($A$4:A644)+1)</f>
        <v/>
      </c>
      <c r="B645" s="73" t="str">
        <f>IFERROR(INDEX(入力!$BV$3:$CN$1048576,MATCH(ROW(B645)-ROW(B$3),入力!$BB$3:$BB$1048576,0),MATCH(B$3,入力!$BV$2:$CN$2,0)),"")</f>
        <v/>
      </c>
      <c r="C645" s="74" t="str">
        <f>IFERROR(INDEX(入力!$BV$3:$CN$1048576,MATCH(ROW(C645)-ROW(C$3),入力!$BB$3:$BB$1048576,0),MATCH(C$3,入力!$BV$2:$CN$2,0)),"")</f>
        <v/>
      </c>
      <c r="D645" s="75" t="str">
        <f>IFERROR(INDEX(入力!$BO$3:$BO$1048576,MATCH(ROW(D645)-ROW(D$3),入力!$BB$3:$BB$1048576,0),0),"")</f>
        <v/>
      </c>
      <c r="E645" s="74" t="str">
        <f>IFERROR(INDEX(入力!$BV$3:$CN$1048576,MATCH(ROW(E645)-ROW(E$3),入力!$BB$3:$BB$1048576,0),MATCH(E$3,入力!$BV$2:$CN$2,0)),"")</f>
        <v/>
      </c>
      <c r="F645" s="74" t="str">
        <f>IFERROR(INDEX(入力!$BV$3:$CN$1048576,MATCH(ROW(F645)-ROW(F$3),入力!$BB$3:$BB$1048576,0),MATCH(F$3,入力!$BV$2:$CN$2,0)),"")</f>
        <v/>
      </c>
      <c r="G645" s="74" t="str">
        <f>IFERROR(INDEX(入力!$BV$3:$CN$1048576,MATCH(ROW(G645)-ROW(G$3),入力!$BB$3:$BB$1048576,0),MATCH(G$3,入力!$BV$2:$CN$2,0)),"")</f>
        <v/>
      </c>
      <c r="H645" s="75" t="str">
        <f>IFERROR(INDEX(入力!$BV$3:$CN$1048576,MATCH(ROW(H645)-ROW(H$3),入力!$BB$3:$BB$1048576,0),MATCH(H$3,入力!$BV$2:$CN$2,0)),"")</f>
        <v/>
      </c>
      <c r="I645" s="76" t="str">
        <f>IFERROR(INDEX(入力!$BV$3:$CN$1048576,MATCH(ROW(I645)-ROW(I$3),入力!$BB$3:$BB$1048576,0),MATCH(I$3,入力!$BV$2:$CN$2,0)),"")</f>
        <v/>
      </c>
      <c r="J645" s="75" t="str">
        <f>IFERROR(INDEX(入力!$BV$3:$CN$1048576,MATCH(ROW(J645)-ROW(J$3),入力!$BB$3:$BB$1048576,0),MATCH(J$3,入力!$BV$2:$CN$2,0)),"")</f>
        <v/>
      </c>
      <c r="K645" s="75" t="str">
        <f>IFERROR(INDEX(入力!$BV$3:$CN$1048576,MATCH(ROW(K645)-ROW(K$3),入力!$BB$3:$BB$1048576,0),MATCH(K$3,入力!$BV$2:$CN$2,0)),"")</f>
        <v/>
      </c>
      <c r="L645" s="75" t="str">
        <f>IFERROR(INDEX(入力!$BV$3:$CN$1048576,MATCH(ROW(L645)-ROW(L$3),入力!$BB$3:$BB$1048576,0),MATCH(L$3,入力!$BV$2:$CN$2,0)),"")</f>
        <v/>
      </c>
      <c r="M645" s="117" t="str">
        <f>IFERROR(IF(履歴検索!$A645="","",INDEX(入力!$BV$3:$CN$1048576,MATCH(ROW(M645)-ROW(M$3),入力!$BB$3:$BB$1048576,0),MATCH(M$3,入力!$BV$2:$CN$2,0))),"")</f>
        <v/>
      </c>
      <c r="N645" s="75" t="str">
        <f>IFERROR(INDEX(入力!$BV$3:$CN$1048576,MATCH(ROW(N645)-ROW(N$3),入力!$BB$3:$BB$1048576,0),MATCH(N$3,入力!$BV$2:$CN$2,0)),"")</f>
        <v/>
      </c>
      <c r="O645" s="294" t="str">
        <f>IFERROR(INDEX(入力!$CJ$3:$CN$1048576,MATCH(ROW(O645)-ROW(O$3),入力!$BB$3:$BB$1048576,0),MATCH(O$3,入力!$CJ$2:$CN$2,0)),"")</f>
        <v/>
      </c>
      <c r="P645" s="294" t="str">
        <f>IFERROR(INDEX(入力!$CJ$3:$CN$1048576,MATCH(ROW(P645)-ROW(P$3),入力!$BB$3:$BB$1048576,0),MATCH(P$3,入力!$CJ$2:$CN$2,0)),"")</f>
        <v/>
      </c>
      <c r="Q645" s="294" t="str">
        <f>IFERROR(INDEX(入力!$BV$3:$CN$1048576,MATCH(ROW(Q645)-ROW(Q$3),入力!$BB$3:$BB$1048576,0),MATCH(Q$3,入力!$BV$2:$CN$2,0)),"")</f>
        <v/>
      </c>
      <c r="R645" s="77" t="str">
        <f>IFERROR(INDEX(入力!$BV$3:$CN$1048576,MATCH(ROW(R645)-ROW(R$3),入力!$BB$3:$BB$1048576,0),MATCH(R$3,入力!$BV$2:$CN$2,0)),"")</f>
        <v/>
      </c>
      <c r="S645" s="77" t="str">
        <f>IFERROR(INDEX(入力!$BV$3:$CN$1048576,MATCH(ROW(S645)-ROW(S$3),入力!$BB$3:$BB$1048576,0),MATCH(S$3,入力!$BV$2:$CN$2,0)),"")</f>
        <v/>
      </c>
      <c r="U645" s="28" t="str">
        <f>IF(Z645="","",COUNT($Z$4:Z645))</f>
        <v/>
      </c>
      <c r="V645" s="73" t="str">
        <f t="shared" si="10"/>
        <v/>
      </c>
      <c r="W645" s="113" t="str">
        <f>IF(OR($B645="",$B645=$B646),"",SUMIF($B$4:$B645,$B645,Q$4:Q645))</f>
        <v/>
      </c>
      <c r="X645" s="113" t="str">
        <f>IF(OR($B645="",$B645=$B646),"",SUMIF($B$4:$B645,$B645,K$4:K645)-Y645)</f>
        <v/>
      </c>
      <c r="Y645" s="113" t="str">
        <f>IF(OR($B645="",$B645=$B646),"",SUMIFS(K$4:K645,B$4:B645,$B645,F$4:F645,$Y$3))</f>
        <v/>
      </c>
      <c r="Z645" s="113" t="str">
        <f>IF(OR($B645="",$B645=$B646),"",SUMIF($B$4:$B645,$B645,S$4:S645))</f>
        <v/>
      </c>
    </row>
    <row r="646" spans="1:26" ht="25.05" customHeight="1" x14ac:dyDescent="0.2">
      <c r="A646" s="133" t="str">
        <f>IF(OR(B646="",AND(B645=B646,D645=D646)),"",MAX($A$4:A645)+1)</f>
        <v/>
      </c>
      <c r="B646" s="73" t="str">
        <f>IFERROR(INDEX(入力!$BV$3:$CN$1048576,MATCH(ROW(B646)-ROW(B$3),入力!$BB$3:$BB$1048576,0),MATCH(B$3,入力!$BV$2:$CN$2,0)),"")</f>
        <v/>
      </c>
      <c r="C646" s="74" t="str">
        <f>IFERROR(INDEX(入力!$BV$3:$CN$1048576,MATCH(ROW(C646)-ROW(C$3),入力!$BB$3:$BB$1048576,0),MATCH(C$3,入力!$BV$2:$CN$2,0)),"")</f>
        <v/>
      </c>
      <c r="D646" s="75" t="str">
        <f>IFERROR(INDEX(入力!$BO$3:$BO$1048576,MATCH(ROW(D646)-ROW(D$3),入力!$BB$3:$BB$1048576,0),0),"")</f>
        <v/>
      </c>
      <c r="E646" s="74" t="str">
        <f>IFERROR(INDEX(入力!$BV$3:$CN$1048576,MATCH(ROW(E646)-ROW(E$3),入力!$BB$3:$BB$1048576,0),MATCH(E$3,入力!$BV$2:$CN$2,0)),"")</f>
        <v/>
      </c>
      <c r="F646" s="74" t="str">
        <f>IFERROR(INDEX(入力!$BV$3:$CN$1048576,MATCH(ROW(F646)-ROW(F$3),入力!$BB$3:$BB$1048576,0),MATCH(F$3,入力!$BV$2:$CN$2,0)),"")</f>
        <v/>
      </c>
      <c r="G646" s="74" t="str">
        <f>IFERROR(INDEX(入力!$BV$3:$CN$1048576,MATCH(ROW(G646)-ROW(G$3),入力!$BB$3:$BB$1048576,0),MATCH(G$3,入力!$BV$2:$CN$2,0)),"")</f>
        <v/>
      </c>
      <c r="H646" s="75" t="str">
        <f>IFERROR(INDEX(入力!$BV$3:$CN$1048576,MATCH(ROW(H646)-ROW(H$3),入力!$BB$3:$BB$1048576,0),MATCH(H$3,入力!$BV$2:$CN$2,0)),"")</f>
        <v/>
      </c>
      <c r="I646" s="76" t="str">
        <f>IFERROR(INDEX(入力!$BV$3:$CN$1048576,MATCH(ROW(I646)-ROW(I$3),入力!$BB$3:$BB$1048576,0),MATCH(I$3,入力!$BV$2:$CN$2,0)),"")</f>
        <v/>
      </c>
      <c r="J646" s="75" t="str">
        <f>IFERROR(INDEX(入力!$BV$3:$CN$1048576,MATCH(ROW(J646)-ROW(J$3),入力!$BB$3:$BB$1048576,0),MATCH(J$3,入力!$BV$2:$CN$2,0)),"")</f>
        <v/>
      </c>
      <c r="K646" s="75" t="str">
        <f>IFERROR(INDEX(入力!$BV$3:$CN$1048576,MATCH(ROW(K646)-ROW(K$3),入力!$BB$3:$BB$1048576,0),MATCH(K$3,入力!$BV$2:$CN$2,0)),"")</f>
        <v/>
      </c>
      <c r="L646" s="75" t="str">
        <f>IFERROR(INDEX(入力!$BV$3:$CN$1048576,MATCH(ROW(L646)-ROW(L$3),入力!$BB$3:$BB$1048576,0),MATCH(L$3,入力!$BV$2:$CN$2,0)),"")</f>
        <v/>
      </c>
      <c r="M646" s="117" t="str">
        <f>IFERROR(IF(履歴検索!$A646="","",INDEX(入力!$BV$3:$CN$1048576,MATCH(ROW(M646)-ROW(M$3),入力!$BB$3:$BB$1048576,0),MATCH(M$3,入力!$BV$2:$CN$2,0))),"")</f>
        <v/>
      </c>
      <c r="N646" s="75" t="str">
        <f>IFERROR(INDEX(入力!$BV$3:$CN$1048576,MATCH(ROW(N646)-ROW(N$3),入力!$BB$3:$BB$1048576,0),MATCH(N$3,入力!$BV$2:$CN$2,0)),"")</f>
        <v/>
      </c>
      <c r="O646" s="294" t="str">
        <f>IFERROR(INDEX(入力!$CJ$3:$CN$1048576,MATCH(ROW(O646)-ROW(O$3),入力!$BB$3:$BB$1048576,0),MATCH(O$3,入力!$CJ$2:$CN$2,0)),"")</f>
        <v/>
      </c>
      <c r="P646" s="294" t="str">
        <f>IFERROR(INDEX(入力!$CJ$3:$CN$1048576,MATCH(ROW(P646)-ROW(P$3),入力!$BB$3:$BB$1048576,0),MATCH(P$3,入力!$CJ$2:$CN$2,0)),"")</f>
        <v/>
      </c>
      <c r="Q646" s="294" t="str">
        <f>IFERROR(INDEX(入力!$BV$3:$CN$1048576,MATCH(ROW(Q646)-ROW(Q$3),入力!$BB$3:$BB$1048576,0),MATCH(Q$3,入力!$BV$2:$CN$2,0)),"")</f>
        <v/>
      </c>
      <c r="R646" s="77" t="str">
        <f>IFERROR(INDEX(入力!$BV$3:$CN$1048576,MATCH(ROW(R646)-ROW(R$3),入力!$BB$3:$BB$1048576,0),MATCH(R$3,入力!$BV$2:$CN$2,0)),"")</f>
        <v/>
      </c>
      <c r="S646" s="77" t="str">
        <f>IFERROR(INDEX(入力!$BV$3:$CN$1048576,MATCH(ROW(S646)-ROW(S$3),入力!$BB$3:$BB$1048576,0),MATCH(S$3,入力!$BV$2:$CN$2,0)),"")</f>
        <v/>
      </c>
      <c r="U646" s="28" t="str">
        <f>IF(Z646="","",COUNT($Z$4:Z646))</f>
        <v/>
      </c>
      <c r="V646" s="73" t="str">
        <f t="shared" si="10"/>
        <v/>
      </c>
      <c r="W646" s="113" t="str">
        <f>IF(OR($B646="",$B646=$B647),"",SUMIF($B$4:$B646,$B646,Q$4:Q646))</f>
        <v/>
      </c>
      <c r="X646" s="113" t="str">
        <f>IF(OR($B646="",$B646=$B647),"",SUMIF($B$4:$B646,$B646,K$4:K646)-Y646)</f>
        <v/>
      </c>
      <c r="Y646" s="113" t="str">
        <f>IF(OR($B646="",$B646=$B647),"",SUMIFS(K$4:K646,B$4:B646,$B646,F$4:F646,$Y$3))</f>
        <v/>
      </c>
      <c r="Z646" s="113" t="str">
        <f>IF(OR($B646="",$B646=$B647),"",SUMIF($B$4:$B646,$B646,S$4:S646))</f>
        <v/>
      </c>
    </row>
    <row r="647" spans="1:26" ht="25.05" customHeight="1" x14ac:dyDescent="0.2">
      <c r="A647" s="133" t="str">
        <f>IF(OR(B647="",AND(B646=B647,D646=D647)),"",MAX($A$4:A646)+1)</f>
        <v/>
      </c>
      <c r="B647" s="73" t="str">
        <f>IFERROR(INDEX(入力!$BV$3:$CN$1048576,MATCH(ROW(B647)-ROW(B$3),入力!$BB$3:$BB$1048576,0),MATCH(B$3,入力!$BV$2:$CN$2,0)),"")</f>
        <v/>
      </c>
      <c r="C647" s="74" t="str">
        <f>IFERROR(INDEX(入力!$BV$3:$CN$1048576,MATCH(ROW(C647)-ROW(C$3),入力!$BB$3:$BB$1048576,0),MATCH(C$3,入力!$BV$2:$CN$2,0)),"")</f>
        <v/>
      </c>
      <c r="D647" s="75" t="str">
        <f>IFERROR(INDEX(入力!$BO$3:$BO$1048576,MATCH(ROW(D647)-ROW(D$3),入力!$BB$3:$BB$1048576,0),0),"")</f>
        <v/>
      </c>
      <c r="E647" s="74" t="str">
        <f>IFERROR(INDEX(入力!$BV$3:$CN$1048576,MATCH(ROW(E647)-ROW(E$3),入力!$BB$3:$BB$1048576,0),MATCH(E$3,入力!$BV$2:$CN$2,0)),"")</f>
        <v/>
      </c>
      <c r="F647" s="74" t="str">
        <f>IFERROR(INDEX(入力!$BV$3:$CN$1048576,MATCH(ROW(F647)-ROW(F$3),入力!$BB$3:$BB$1048576,0),MATCH(F$3,入力!$BV$2:$CN$2,0)),"")</f>
        <v/>
      </c>
      <c r="G647" s="74" t="str">
        <f>IFERROR(INDEX(入力!$BV$3:$CN$1048576,MATCH(ROW(G647)-ROW(G$3),入力!$BB$3:$BB$1048576,0),MATCH(G$3,入力!$BV$2:$CN$2,0)),"")</f>
        <v/>
      </c>
      <c r="H647" s="75" t="str">
        <f>IFERROR(INDEX(入力!$BV$3:$CN$1048576,MATCH(ROW(H647)-ROW(H$3),入力!$BB$3:$BB$1048576,0),MATCH(H$3,入力!$BV$2:$CN$2,0)),"")</f>
        <v/>
      </c>
      <c r="I647" s="76" t="str">
        <f>IFERROR(INDEX(入力!$BV$3:$CN$1048576,MATCH(ROW(I647)-ROW(I$3),入力!$BB$3:$BB$1048576,0),MATCH(I$3,入力!$BV$2:$CN$2,0)),"")</f>
        <v/>
      </c>
      <c r="J647" s="75" t="str">
        <f>IFERROR(INDEX(入力!$BV$3:$CN$1048576,MATCH(ROW(J647)-ROW(J$3),入力!$BB$3:$BB$1048576,0),MATCH(J$3,入力!$BV$2:$CN$2,0)),"")</f>
        <v/>
      </c>
      <c r="K647" s="75" t="str">
        <f>IFERROR(INDEX(入力!$BV$3:$CN$1048576,MATCH(ROW(K647)-ROW(K$3),入力!$BB$3:$BB$1048576,0),MATCH(K$3,入力!$BV$2:$CN$2,0)),"")</f>
        <v/>
      </c>
      <c r="L647" s="75" t="str">
        <f>IFERROR(INDEX(入力!$BV$3:$CN$1048576,MATCH(ROW(L647)-ROW(L$3),入力!$BB$3:$BB$1048576,0),MATCH(L$3,入力!$BV$2:$CN$2,0)),"")</f>
        <v/>
      </c>
      <c r="M647" s="117" t="str">
        <f>IFERROR(IF(履歴検索!$A647="","",INDEX(入力!$BV$3:$CN$1048576,MATCH(ROW(M647)-ROW(M$3),入力!$BB$3:$BB$1048576,0),MATCH(M$3,入力!$BV$2:$CN$2,0))),"")</f>
        <v/>
      </c>
      <c r="N647" s="75" t="str">
        <f>IFERROR(INDEX(入力!$BV$3:$CN$1048576,MATCH(ROW(N647)-ROW(N$3),入力!$BB$3:$BB$1048576,0),MATCH(N$3,入力!$BV$2:$CN$2,0)),"")</f>
        <v/>
      </c>
      <c r="O647" s="294" t="str">
        <f>IFERROR(INDEX(入力!$CJ$3:$CN$1048576,MATCH(ROW(O647)-ROW(O$3),入力!$BB$3:$BB$1048576,0),MATCH(O$3,入力!$CJ$2:$CN$2,0)),"")</f>
        <v/>
      </c>
      <c r="P647" s="294" t="str">
        <f>IFERROR(INDEX(入力!$CJ$3:$CN$1048576,MATCH(ROW(P647)-ROW(P$3),入力!$BB$3:$BB$1048576,0),MATCH(P$3,入力!$CJ$2:$CN$2,0)),"")</f>
        <v/>
      </c>
      <c r="Q647" s="294" t="str">
        <f>IFERROR(INDEX(入力!$BV$3:$CN$1048576,MATCH(ROW(Q647)-ROW(Q$3),入力!$BB$3:$BB$1048576,0),MATCH(Q$3,入力!$BV$2:$CN$2,0)),"")</f>
        <v/>
      </c>
      <c r="R647" s="77" t="str">
        <f>IFERROR(INDEX(入力!$BV$3:$CN$1048576,MATCH(ROW(R647)-ROW(R$3),入力!$BB$3:$BB$1048576,0),MATCH(R$3,入力!$BV$2:$CN$2,0)),"")</f>
        <v/>
      </c>
      <c r="S647" s="77" t="str">
        <f>IFERROR(INDEX(入力!$BV$3:$CN$1048576,MATCH(ROW(S647)-ROW(S$3),入力!$BB$3:$BB$1048576,0),MATCH(S$3,入力!$BV$2:$CN$2,0)),"")</f>
        <v/>
      </c>
      <c r="U647" s="28" t="str">
        <f>IF(Z647="","",COUNT($Z$4:Z647))</f>
        <v/>
      </c>
      <c r="V647" s="73" t="str">
        <f t="shared" si="10"/>
        <v/>
      </c>
      <c r="W647" s="113" t="str">
        <f>IF(OR($B647="",$B647=$B648),"",SUMIF($B$4:$B647,$B647,Q$4:Q647))</f>
        <v/>
      </c>
      <c r="X647" s="113" t="str">
        <f>IF(OR($B647="",$B647=$B648),"",SUMIF($B$4:$B647,$B647,K$4:K647)-Y647)</f>
        <v/>
      </c>
      <c r="Y647" s="113" t="str">
        <f>IF(OR($B647="",$B647=$B648),"",SUMIFS(K$4:K647,B$4:B647,$B647,F$4:F647,$Y$3))</f>
        <v/>
      </c>
      <c r="Z647" s="113" t="str">
        <f>IF(OR($B647="",$B647=$B648),"",SUMIF($B$4:$B647,$B647,S$4:S647))</f>
        <v/>
      </c>
    </row>
    <row r="648" spans="1:26" ht="25.05" customHeight="1" x14ac:dyDescent="0.2">
      <c r="A648" s="133" t="str">
        <f>IF(OR(B648="",AND(B647=B648,D647=D648)),"",MAX($A$4:A647)+1)</f>
        <v/>
      </c>
      <c r="B648" s="73" t="str">
        <f>IFERROR(INDEX(入力!$BV$3:$CN$1048576,MATCH(ROW(B648)-ROW(B$3),入力!$BB$3:$BB$1048576,0),MATCH(B$3,入力!$BV$2:$CN$2,0)),"")</f>
        <v/>
      </c>
      <c r="C648" s="74" t="str">
        <f>IFERROR(INDEX(入力!$BV$3:$CN$1048576,MATCH(ROW(C648)-ROW(C$3),入力!$BB$3:$BB$1048576,0),MATCH(C$3,入力!$BV$2:$CN$2,0)),"")</f>
        <v/>
      </c>
      <c r="D648" s="75" t="str">
        <f>IFERROR(INDEX(入力!$BO$3:$BO$1048576,MATCH(ROW(D648)-ROW(D$3),入力!$BB$3:$BB$1048576,0),0),"")</f>
        <v/>
      </c>
      <c r="E648" s="74" t="str">
        <f>IFERROR(INDEX(入力!$BV$3:$CN$1048576,MATCH(ROW(E648)-ROW(E$3),入力!$BB$3:$BB$1048576,0),MATCH(E$3,入力!$BV$2:$CN$2,0)),"")</f>
        <v/>
      </c>
      <c r="F648" s="74" t="str">
        <f>IFERROR(INDEX(入力!$BV$3:$CN$1048576,MATCH(ROW(F648)-ROW(F$3),入力!$BB$3:$BB$1048576,0),MATCH(F$3,入力!$BV$2:$CN$2,0)),"")</f>
        <v/>
      </c>
      <c r="G648" s="74" t="str">
        <f>IFERROR(INDEX(入力!$BV$3:$CN$1048576,MATCH(ROW(G648)-ROW(G$3),入力!$BB$3:$BB$1048576,0),MATCH(G$3,入力!$BV$2:$CN$2,0)),"")</f>
        <v/>
      </c>
      <c r="H648" s="75" t="str">
        <f>IFERROR(INDEX(入力!$BV$3:$CN$1048576,MATCH(ROW(H648)-ROW(H$3),入力!$BB$3:$BB$1048576,0),MATCH(H$3,入力!$BV$2:$CN$2,0)),"")</f>
        <v/>
      </c>
      <c r="I648" s="76" t="str">
        <f>IFERROR(INDEX(入力!$BV$3:$CN$1048576,MATCH(ROW(I648)-ROW(I$3),入力!$BB$3:$BB$1048576,0),MATCH(I$3,入力!$BV$2:$CN$2,0)),"")</f>
        <v/>
      </c>
      <c r="J648" s="75" t="str">
        <f>IFERROR(INDEX(入力!$BV$3:$CN$1048576,MATCH(ROW(J648)-ROW(J$3),入力!$BB$3:$BB$1048576,0),MATCH(J$3,入力!$BV$2:$CN$2,0)),"")</f>
        <v/>
      </c>
      <c r="K648" s="75" t="str">
        <f>IFERROR(INDEX(入力!$BV$3:$CN$1048576,MATCH(ROW(K648)-ROW(K$3),入力!$BB$3:$BB$1048576,0),MATCH(K$3,入力!$BV$2:$CN$2,0)),"")</f>
        <v/>
      </c>
      <c r="L648" s="75" t="str">
        <f>IFERROR(INDEX(入力!$BV$3:$CN$1048576,MATCH(ROW(L648)-ROW(L$3),入力!$BB$3:$BB$1048576,0),MATCH(L$3,入力!$BV$2:$CN$2,0)),"")</f>
        <v/>
      </c>
      <c r="M648" s="117" t="str">
        <f>IFERROR(IF(履歴検索!$A648="","",INDEX(入力!$BV$3:$CN$1048576,MATCH(ROW(M648)-ROW(M$3),入力!$BB$3:$BB$1048576,0),MATCH(M$3,入力!$BV$2:$CN$2,0))),"")</f>
        <v/>
      </c>
      <c r="N648" s="75" t="str">
        <f>IFERROR(INDEX(入力!$BV$3:$CN$1048576,MATCH(ROW(N648)-ROW(N$3),入力!$BB$3:$BB$1048576,0),MATCH(N$3,入力!$BV$2:$CN$2,0)),"")</f>
        <v/>
      </c>
      <c r="O648" s="294" t="str">
        <f>IFERROR(INDEX(入力!$CJ$3:$CN$1048576,MATCH(ROW(O648)-ROW(O$3),入力!$BB$3:$BB$1048576,0),MATCH(O$3,入力!$CJ$2:$CN$2,0)),"")</f>
        <v/>
      </c>
      <c r="P648" s="294" t="str">
        <f>IFERROR(INDEX(入力!$CJ$3:$CN$1048576,MATCH(ROW(P648)-ROW(P$3),入力!$BB$3:$BB$1048576,0),MATCH(P$3,入力!$CJ$2:$CN$2,0)),"")</f>
        <v/>
      </c>
      <c r="Q648" s="294" t="str">
        <f>IFERROR(INDEX(入力!$BV$3:$CN$1048576,MATCH(ROW(Q648)-ROW(Q$3),入力!$BB$3:$BB$1048576,0),MATCH(Q$3,入力!$BV$2:$CN$2,0)),"")</f>
        <v/>
      </c>
      <c r="R648" s="77" t="str">
        <f>IFERROR(INDEX(入力!$BV$3:$CN$1048576,MATCH(ROW(R648)-ROW(R$3),入力!$BB$3:$BB$1048576,0),MATCH(R$3,入力!$BV$2:$CN$2,0)),"")</f>
        <v/>
      </c>
      <c r="S648" s="77" t="str">
        <f>IFERROR(INDEX(入力!$BV$3:$CN$1048576,MATCH(ROW(S648)-ROW(S$3),入力!$BB$3:$BB$1048576,0),MATCH(S$3,入力!$BV$2:$CN$2,0)),"")</f>
        <v/>
      </c>
      <c r="U648" s="28" t="str">
        <f>IF(Z648="","",COUNT($Z$4:Z648))</f>
        <v/>
      </c>
      <c r="V648" s="73" t="str">
        <f t="shared" si="10"/>
        <v/>
      </c>
      <c r="W648" s="113" t="str">
        <f>IF(OR($B648="",$B648=$B649),"",SUMIF($B$4:$B648,$B648,Q$4:Q648))</f>
        <v/>
      </c>
      <c r="X648" s="113" t="str">
        <f>IF(OR($B648="",$B648=$B649),"",SUMIF($B$4:$B648,$B648,K$4:K648)-Y648)</f>
        <v/>
      </c>
      <c r="Y648" s="113" t="str">
        <f>IF(OR($B648="",$B648=$B649),"",SUMIFS(K$4:K648,B$4:B648,$B648,F$4:F648,$Y$3))</f>
        <v/>
      </c>
      <c r="Z648" s="113" t="str">
        <f>IF(OR($B648="",$B648=$B649),"",SUMIF($B$4:$B648,$B648,S$4:S648))</f>
        <v/>
      </c>
    </row>
    <row r="649" spans="1:26" ht="25.05" customHeight="1" x14ac:dyDescent="0.2">
      <c r="A649" s="133" t="str">
        <f>IF(OR(B649="",AND(B648=B649,D648=D649)),"",MAX($A$4:A648)+1)</f>
        <v/>
      </c>
      <c r="B649" s="73" t="str">
        <f>IFERROR(INDEX(入力!$BV$3:$CN$1048576,MATCH(ROW(B649)-ROW(B$3),入力!$BB$3:$BB$1048576,0),MATCH(B$3,入力!$BV$2:$CN$2,0)),"")</f>
        <v/>
      </c>
      <c r="C649" s="74" t="str">
        <f>IFERROR(INDEX(入力!$BV$3:$CN$1048576,MATCH(ROW(C649)-ROW(C$3),入力!$BB$3:$BB$1048576,0),MATCH(C$3,入力!$BV$2:$CN$2,0)),"")</f>
        <v/>
      </c>
      <c r="D649" s="75" t="str">
        <f>IFERROR(INDEX(入力!$BO$3:$BO$1048576,MATCH(ROW(D649)-ROW(D$3),入力!$BB$3:$BB$1048576,0),0),"")</f>
        <v/>
      </c>
      <c r="E649" s="74" t="str">
        <f>IFERROR(INDEX(入力!$BV$3:$CN$1048576,MATCH(ROW(E649)-ROW(E$3),入力!$BB$3:$BB$1048576,0),MATCH(E$3,入力!$BV$2:$CN$2,0)),"")</f>
        <v/>
      </c>
      <c r="F649" s="74" t="str">
        <f>IFERROR(INDEX(入力!$BV$3:$CN$1048576,MATCH(ROW(F649)-ROW(F$3),入力!$BB$3:$BB$1048576,0),MATCH(F$3,入力!$BV$2:$CN$2,0)),"")</f>
        <v/>
      </c>
      <c r="G649" s="74" t="str">
        <f>IFERROR(INDEX(入力!$BV$3:$CN$1048576,MATCH(ROW(G649)-ROW(G$3),入力!$BB$3:$BB$1048576,0),MATCH(G$3,入力!$BV$2:$CN$2,0)),"")</f>
        <v/>
      </c>
      <c r="H649" s="75" t="str">
        <f>IFERROR(INDEX(入力!$BV$3:$CN$1048576,MATCH(ROW(H649)-ROW(H$3),入力!$BB$3:$BB$1048576,0),MATCH(H$3,入力!$BV$2:$CN$2,0)),"")</f>
        <v/>
      </c>
      <c r="I649" s="76" t="str">
        <f>IFERROR(INDEX(入力!$BV$3:$CN$1048576,MATCH(ROW(I649)-ROW(I$3),入力!$BB$3:$BB$1048576,0),MATCH(I$3,入力!$BV$2:$CN$2,0)),"")</f>
        <v/>
      </c>
      <c r="J649" s="75" t="str">
        <f>IFERROR(INDEX(入力!$BV$3:$CN$1048576,MATCH(ROW(J649)-ROW(J$3),入力!$BB$3:$BB$1048576,0),MATCH(J$3,入力!$BV$2:$CN$2,0)),"")</f>
        <v/>
      </c>
      <c r="K649" s="75" t="str">
        <f>IFERROR(INDEX(入力!$BV$3:$CN$1048576,MATCH(ROW(K649)-ROW(K$3),入力!$BB$3:$BB$1048576,0),MATCH(K$3,入力!$BV$2:$CN$2,0)),"")</f>
        <v/>
      </c>
      <c r="L649" s="75" t="str">
        <f>IFERROR(INDEX(入力!$BV$3:$CN$1048576,MATCH(ROW(L649)-ROW(L$3),入力!$BB$3:$BB$1048576,0),MATCH(L$3,入力!$BV$2:$CN$2,0)),"")</f>
        <v/>
      </c>
      <c r="M649" s="117" t="str">
        <f>IFERROR(IF(履歴検索!$A649="","",INDEX(入力!$BV$3:$CN$1048576,MATCH(ROW(M649)-ROW(M$3),入力!$BB$3:$BB$1048576,0),MATCH(M$3,入力!$BV$2:$CN$2,0))),"")</f>
        <v/>
      </c>
      <c r="N649" s="75" t="str">
        <f>IFERROR(INDEX(入力!$BV$3:$CN$1048576,MATCH(ROW(N649)-ROW(N$3),入力!$BB$3:$BB$1048576,0),MATCH(N$3,入力!$BV$2:$CN$2,0)),"")</f>
        <v/>
      </c>
      <c r="O649" s="294" t="str">
        <f>IFERROR(INDEX(入力!$CJ$3:$CN$1048576,MATCH(ROW(O649)-ROW(O$3),入力!$BB$3:$BB$1048576,0),MATCH(O$3,入力!$CJ$2:$CN$2,0)),"")</f>
        <v/>
      </c>
      <c r="P649" s="294" t="str">
        <f>IFERROR(INDEX(入力!$CJ$3:$CN$1048576,MATCH(ROW(P649)-ROW(P$3),入力!$BB$3:$BB$1048576,0),MATCH(P$3,入力!$CJ$2:$CN$2,0)),"")</f>
        <v/>
      </c>
      <c r="Q649" s="294" t="str">
        <f>IFERROR(INDEX(入力!$BV$3:$CN$1048576,MATCH(ROW(Q649)-ROW(Q$3),入力!$BB$3:$BB$1048576,0),MATCH(Q$3,入力!$BV$2:$CN$2,0)),"")</f>
        <v/>
      </c>
      <c r="R649" s="77" t="str">
        <f>IFERROR(INDEX(入力!$BV$3:$CN$1048576,MATCH(ROW(R649)-ROW(R$3),入力!$BB$3:$BB$1048576,0),MATCH(R$3,入力!$BV$2:$CN$2,0)),"")</f>
        <v/>
      </c>
      <c r="S649" s="77" t="str">
        <f>IFERROR(INDEX(入力!$BV$3:$CN$1048576,MATCH(ROW(S649)-ROW(S$3),入力!$BB$3:$BB$1048576,0),MATCH(S$3,入力!$BV$2:$CN$2,0)),"")</f>
        <v/>
      </c>
      <c r="U649" s="28" t="str">
        <f>IF(Z649="","",COUNT($Z$4:Z649))</f>
        <v/>
      </c>
      <c r="V649" s="73" t="str">
        <f t="shared" si="10"/>
        <v/>
      </c>
      <c r="W649" s="113" t="str">
        <f>IF(OR($B649="",$B649=$B650),"",SUMIF($B$4:$B649,$B649,Q$4:Q649))</f>
        <v/>
      </c>
      <c r="X649" s="113" t="str">
        <f>IF(OR($B649="",$B649=$B650),"",SUMIF($B$4:$B649,$B649,K$4:K649)-Y649)</f>
        <v/>
      </c>
      <c r="Y649" s="113" t="str">
        <f>IF(OR($B649="",$B649=$B650),"",SUMIFS(K$4:K649,B$4:B649,$B649,F$4:F649,$Y$3))</f>
        <v/>
      </c>
      <c r="Z649" s="113" t="str">
        <f>IF(OR($B649="",$B649=$B650),"",SUMIF($B$4:$B649,$B649,S$4:S649))</f>
        <v/>
      </c>
    </row>
    <row r="650" spans="1:26" ht="25.05" customHeight="1" x14ac:dyDescent="0.2">
      <c r="A650" s="133" t="str">
        <f>IF(OR(B650="",AND(B649=B650,D649=D650)),"",MAX($A$4:A649)+1)</f>
        <v/>
      </c>
      <c r="B650" s="73" t="str">
        <f>IFERROR(INDEX(入力!$BV$3:$CN$1048576,MATCH(ROW(B650)-ROW(B$3),入力!$BB$3:$BB$1048576,0),MATCH(B$3,入力!$BV$2:$CN$2,0)),"")</f>
        <v/>
      </c>
      <c r="C650" s="74" t="str">
        <f>IFERROR(INDEX(入力!$BV$3:$CN$1048576,MATCH(ROW(C650)-ROW(C$3),入力!$BB$3:$BB$1048576,0),MATCH(C$3,入力!$BV$2:$CN$2,0)),"")</f>
        <v/>
      </c>
      <c r="D650" s="75" t="str">
        <f>IFERROR(INDEX(入力!$BO$3:$BO$1048576,MATCH(ROW(D650)-ROW(D$3),入力!$BB$3:$BB$1048576,0),0),"")</f>
        <v/>
      </c>
      <c r="E650" s="74" t="str">
        <f>IFERROR(INDEX(入力!$BV$3:$CN$1048576,MATCH(ROW(E650)-ROW(E$3),入力!$BB$3:$BB$1048576,0),MATCH(E$3,入力!$BV$2:$CN$2,0)),"")</f>
        <v/>
      </c>
      <c r="F650" s="74" t="str">
        <f>IFERROR(INDEX(入力!$BV$3:$CN$1048576,MATCH(ROW(F650)-ROW(F$3),入力!$BB$3:$BB$1048576,0),MATCH(F$3,入力!$BV$2:$CN$2,0)),"")</f>
        <v/>
      </c>
      <c r="G650" s="74" t="str">
        <f>IFERROR(INDEX(入力!$BV$3:$CN$1048576,MATCH(ROW(G650)-ROW(G$3),入力!$BB$3:$BB$1048576,0),MATCH(G$3,入力!$BV$2:$CN$2,0)),"")</f>
        <v/>
      </c>
      <c r="H650" s="75" t="str">
        <f>IFERROR(INDEX(入力!$BV$3:$CN$1048576,MATCH(ROW(H650)-ROW(H$3),入力!$BB$3:$BB$1048576,0),MATCH(H$3,入力!$BV$2:$CN$2,0)),"")</f>
        <v/>
      </c>
      <c r="I650" s="76" t="str">
        <f>IFERROR(INDEX(入力!$BV$3:$CN$1048576,MATCH(ROW(I650)-ROW(I$3),入力!$BB$3:$BB$1048576,0),MATCH(I$3,入力!$BV$2:$CN$2,0)),"")</f>
        <v/>
      </c>
      <c r="J650" s="75" t="str">
        <f>IFERROR(INDEX(入力!$BV$3:$CN$1048576,MATCH(ROW(J650)-ROW(J$3),入力!$BB$3:$BB$1048576,0),MATCH(J$3,入力!$BV$2:$CN$2,0)),"")</f>
        <v/>
      </c>
      <c r="K650" s="75" t="str">
        <f>IFERROR(INDEX(入力!$BV$3:$CN$1048576,MATCH(ROW(K650)-ROW(K$3),入力!$BB$3:$BB$1048576,0),MATCH(K$3,入力!$BV$2:$CN$2,0)),"")</f>
        <v/>
      </c>
      <c r="L650" s="75" t="str">
        <f>IFERROR(INDEX(入力!$BV$3:$CN$1048576,MATCH(ROW(L650)-ROW(L$3),入力!$BB$3:$BB$1048576,0),MATCH(L$3,入力!$BV$2:$CN$2,0)),"")</f>
        <v/>
      </c>
      <c r="M650" s="117" t="str">
        <f>IFERROR(IF(履歴検索!$A650="","",INDEX(入力!$BV$3:$CN$1048576,MATCH(ROW(M650)-ROW(M$3),入力!$BB$3:$BB$1048576,0),MATCH(M$3,入力!$BV$2:$CN$2,0))),"")</f>
        <v/>
      </c>
      <c r="N650" s="75" t="str">
        <f>IFERROR(INDEX(入力!$BV$3:$CN$1048576,MATCH(ROW(N650)-ROW(N$3),入力!$BB$3:$BB$1048576,0),MATCH(N$3,入力!$BV$2:$CN$2,0)),"")</f>
        <v/>
      </c>
      <c r="O650" s="294" t="str">
        <f>IFERROR(INDEX(入力!$CJ$3:$CN$1048576,MATCH(ROW(O650)-ROW(O$3),入力!$BB$3:$BB$1048576,0),MATCH(O$3,入力!$CJ$2:$CN$2,0)),"")</f>
        <v/>
      </c>
      <c r="P650" s="294" t="str">
        <f>IFERROR(INDEX(入力!$CJ$3:$CN$1048576,MATCH(ROW(P650)-ROW(P$3),入力!$BB$3:$BB$1048576,0),MATCH(P$3,入力!$CJ$2:$CN$2,0)),"")</f>
        <v/>
      </c>
      <c r="Q650" s="294" t="str">
        <f>IFERROR(INDEX(入力!$BV$3:$CN$1048576,MATCH(ROW(Q650)-ROW(Q$3),入力!$BB$3:$BB$1048576,0),MATCH(Q$3,入力!$BV$2:$CN$2,0)),"")</f>
        <v/>
      </c>
      <c r="R650" s="77" t="str">
        <f>IFERROR(INDEX(入力!$BV$3:$CN$1048576,MATCH(ROW(R650)-ROW(R$3),入力!$BB$3:$BB$1048576,0),MATCH(R$3,入力!$BV$2:$CN$2,0)),"")</f>
        <v/>
      </c>
      <c r="S650" s="77" t="str">
        <f>IFERROR(INDEX(入力!$BV$3:$CN$1048576,MATCH(ROW(S650)-ROW(S$3),入力!$BB$3:$BB$1048576,0),MATCH(S$3,入力!$BV$2:$CN$2,0)),"")</f>
        <v/>
      </c>
      <c r="U650" s="28" t="str">
        <f>IF(Z650="","",COUNT($Z$4:Z650))</f>
        <v/>
      </c>
      <c r="V650" s="73" t="str">
        <f t="shared" si="10"/>
        <v/>
      </c>
      <c r="W650" s="113" t="str">
        <f>IF(OR($B650="",$B650=$B651),"",SUMIF($B$4:$B650,$B650,Q$4:Q650))</f>
        <v/>
      </c>
      <c r="X650" s="113" t="str">
        <f>IF(OR($B650="",$B650=$B651),"",SUMIF($B$4:$B650,$B650,K$4:K650)-Y650)</f>
        <v/>
      </c>
      <c r="Y650" s="113" t="str">
        <f>IF(OR($B650="",$B650=$B651),"",SUMIFS(K$4:K650,B$4:B650,$B650,F$4:F650,$Y$3))</f>
        <v/>
      </c>
      <c r="Z650" s="113" t="str">
        <f>IF(OR($B650="",$B650=$B651),"",SUMIF($B$4:$B650,$B650,S$4:S650))</f>
        <v/>
      </c>
    </row>
    <row r="651" spans="1:26" ht="25.05" customHeight="1" x14ac:dyDescent="0.2">
      <c r="A651" s="133" t="str">
        <f>IF(OR(B651="",AND(B650=B651,D650=D651)),"",MAX($A$4:A650)+1)</f>
        <v/>
      </c>
      <c r="B651" s="73" t="str">
        <f>IFERROR(INDEX(入力!$BV$3:$CN$1048576,MATCH(ROW(B651)-ROW(B$3),入力!$BB$3:$BB$1048576,0),MATCH(B$3,入力!$BV$2:$CN$2,0)),"")</f>
        <v/>
      </c>
      <c r="C651" s="74" t="str">
        <f>IFERROR(INDEX(入力!$BV$3:$CN$1048576,MATCH(ROW(C651)-ROW(C$3),入力!$BB$3:$BB$1048576,0),MATCH(C$3,入力!$BV$2:$CN$2,0)),"")</f>
        <v/>
      </c>
      <c r="D651" s="75" t="str">
        <f>IFERROR(INDEX(入力!$BO$3:$BO$1048576,MATCH(ROW(D651)-ROW(D$3),入力!$BB$3:$BB$1048576,0),0),"")</f>
        <v/>
      </c>
      <c r="E651" s="74" t="str">
        <f>IFERROR(INDEX(入力!$BV$3:$CN$1048576,MATCH(ROW(E651)-ROW(E$3),入力!$BB$3:$BB$1048576,0),MATCH(E$3,入力!$BV$2:$CN$2,0)),"")</f>
        <v/>
      </c>
      <c r="F651" s="74" t="str">
        <f>IFERROR(INDEX(入力!$BV$3:$CN$1048576,MATCH(ROW(F651)-ROW(F$3),入力!$BB$3:$BB$1048576,0),MATCH(F$3,入力!$BV$2:$CN$2,0)),"")</f>
        <v/>
      </c>
      <c r="G651" s="74" t="str">
        <f>IFERROR(INDEX(入力!$BV$3:$CN$1048576,MATCH(ROW(G651)-ROW(G$3),入力!$BB$3:$BB$1048576,0),MATCH(G$3,入力!$BV$2:$CN$2,0)),"")</f>
        <v/>
      </c>
      <c r="H651" s="75" t="str">
        <f>IFERROR(INDEX(入力!$BV$3:$CN$1048576,MATCH(ROW(H651)-ROW(H$3),入力!$BB$3:$BB$1048576,0),MATCH(H$3,入力!$BV$2:$CN$2,0)),"")</f>
        <v/>
      </c>
      <c r="I651" s="76" t="str">
        <f>IFERROR(INDEX(入力!$BV$3:$CN$1048576,MATCH(ROW(I651)-ROW(I$3),入力!$BB$3:$BB$1048576,0),MATCH(I$3,入力!$BV$2:$CN$2,0)),"")</f>
        <v/>
      </c>
      <c r="J651" s="75" t="str">
        <f>IFERROR(INDEX(入力!$BV$3:$CN$1048576,MATCH(ROW(J651)-ROW(J$3),入力!$BB$3:$BB$1048576,0),MATCH(J$3,入力!$BV$2:$CN$2,0)),"")</f>
        <v/>
      </c>
      <c r="K651" s="75" t="str">
        <f>IFERROR(INDEX(入力!$BV$3:$CN$1048576,MATCH(ROW(K651)-ROW(K$3),入力!$BB$3:$BB$1048576,0),MATCH(K$3,入力!$BV$2:$CN$2,0)),"")</f>
        <v/>
      </c>
      <c r="L651" s="75" t="str">
        <f>IFERROR(INDEX(入力!$BV$3:$CN$1048576,MATCH(ROW(L651)-ROW(L$3),入力!$BB$3:$BB$1048576,0),MATCH(L$3,入力!$BV$2:$CN$2,0)),"")</f>
        <v/>
      </c>
      <c r="M651" s="117" t="str">
        <f>IFERROR(IF(履歴検索!$A651="","",INDEX(入力!$BV$3:$CN$1048576,MATCH(ROW(M651)-ROW(M$3),入力!$BB$3:$BB$1048576,0),MATCH(M$3,入力!$BV$2:$CN$2,0))),"")</f>
        <v/>
      </c>
      <c r="N651" s="75" t="str">
        <f>IFERROR(INDEX(入力!$BV$3:$CN$1048576,MATCH(ROW(N651)-ROW(N$3),入力!$BB$3:$BB$1048576,0),MATCH(N$3,入力!$BV$2:$CN$2,0)),"")</f>
        <v/>
      </c>
      <c r="O651" s="294" t="str">
        <f>IFERROR(INDEX(入力!$CJ$3:$CN$1048576,MATCH(ROW(O651)-ROW(O$3),入力!$BB$3:$BB$1048576,0),MATCH(O$3,入力!$CJ$2:$CN$2,0)),"")</f>
        <v/>
      </c>
      <c r="P651" s="294" t="str">
        <f>IFERROR(INDEX(入力!$CJ$3:$CN$1048576,MATCH(ROW(P651)-ROW(P$3),入力!$BB$3:$BB$1048576,0),MATCH(P$3,入力!$CJ$2:$CN$2,0)),"")</f>
        <v/>
      </c>
      <c r="Q651" s="294" t="str">
        <f>IFERROR(INDEX(入力!$BV$3:$CN$1048576,MATCH(ROW(Q651)-ROW(Q$3),入力!$BB$3:$BB$1048576,0),MATCH(Q$3,入力!$BV$2:$CN$2,0)),"")</f>
        <v/>
      </c>
      <c r="R651" s="77" t="str">
        <f>IFERROR(INDEX(入力!$BV$3:$CN$1048576,MATCH(ROW(R651)-ROW(R$3),入力!$BB$3:$BB$1048576,0),MATCH(R$3,入力!$BV$2:$CN$2,0)),"")</f>
        <v/>
      </c>
      <c r="S651" s="77" t="str">
        <f>IFERROR(INDEX(入力!$BV$3:$CN$1048576,MATCH(ROW(S651)-ROW(S$3),入力!$BB$3:$BB$1048576,0),MATCH(S$3,入力!$BV$2:$CN$2,0)),"")</f>
        <v/>
      </c>
      <c r="U651" s="28" t="str">
        <f>IF(Z651="","",COUNT($Z$4:Z651))</f>
        <v/>
      </c>
      <c r="V651" s="73" t="str">
        <f t="shared" si="10"/>
        <v/>
      </c>
      <c r="W651" s="113" t="str">
        <f>IF(OR($B651="",$B651=$B652),"",SUMIF($B$4:$B651,$B651,Q$4:Q651))</f>
        <v/>
      </c>
      <c r="X651" s="113" t="str">
        <f>IF(OR($B651="",$B651=$B652),"",SUMIF($B$4:$B651,$B651,K$4:K651)-Y651)</f>
        <v/>
      </c>
      <c r="Y651" s="113" t="str">
        <f>IF(OR($B651="",$B651=$B652),"",SUMIFS(K$4:K651,B$4:B651,$B651,F$4:F651,$Y$3))</f>
        <v/>
      </c>
      <c r="Z651" s="113" t="str">
        <f>IF(OR($B651="",$B651=$B652),"",SUMIF($B$4:$B651,$B651,S$4:S651))</f>
        <v/>
      </c>
    </row>
    <row r="652" spans="1:26" ht="25.05" customHeight="1" x14ac:dyDescent="0.2">
      <c r="A652" s="133" t="str">
        <f>IF(OR(B652="",AND(B651=B652,D651=D652)),"",MAX($A$4:A651)+1)</f>
        <v/>
      </c>
      <c r="B652" s="73" t="str">
        <f>IFERROR(INDEX(入力!$BV$3:$CN$1048576,MATCH(ROW(B652)-ROW(B$3),入力!$BB$3:$BB$1048576,0),MATCH(B$3,入力!$BV$2:$CN$2,0)),"")</f>
        <v/>
      </c>
      <c r="C652" s="74" t="str">
        <f>IFERROR(INDEX(入力!$BV$3:$CN$1048576,MATCH(ROW(C652)-ROW(C$3),入力!$BB$3:$BB$1048576,0),MATCH(C$3,入力!$BV$2:$CN$2,0)),"")</f>
        <v/>
      </c>
      <c r="D652" s="75" t="str">
        <f>IFERROR(INDEX(入力!$BO$3:$BO$1048576,MATCH(ROW(D652)-ROW(D$3),入力!$BB$3:$BB$1048576,0),0),"")</f>
        <v/>
      </c>
      <c r="E652" s="74" t="str">
        <f>IFERROR(INDEX(入力!$BV$3:$CN$1048576,MATCH(ROW(E652)-ROW(E$3),入力!$BB$3:$BB$1048576,0),MATCH(E$3,入力!$BV$2:$CN$2,0)),"")</f>
        <v/>
      </c>
      <c r="F652" s="74" t="str">
        <f>IFERROR(INDEX(入力!$BV$3:$CN$1048576,MATCH(ROW(F652)-ROW(F$3),入力!$BB$3:$BB$1048576,0),MATCH(F$3,入力!$BV$2:$CN$2,0)),"")</f>
        <v/>
      </c>
      <c r="G652" s="74" t="str">
        <f>IFERROR(INDEX(入力!$BV$3:$CN$1048576,MATCH(ROW(G652)-ROW(G$3),入力!$BB$3:$BB$1048576,0),MATCH(G$3,入力!$BV$2:$CN$2,0)),"")</f>
        <v/>
      </c>
      <c r="H652" s="75" t="str">
        <f>IFERROR(INDEX(入力!$BV$3:$CN$1048576,MATCH(ROW(H652)-ROW(H$3),入力!$BB$3:$BB$1048576,0),MATCH(H$3,入力!$BV$2:$CN$2,0)),"")</f>
        <v/>
      </c>
      <c r="I652" s="76" t="str">
        <f>IFERROR(INDEX(入力!$BV$3:$CN$1048576,MATCH(ROW(I652)-ROW(I$3),入力!$BB$3:$BB$1048576,0),MATCH(I$3,入力!$BV$2:$CN$2,0)),"")</f>
        <v/>
      </c>
      <c r="J652" s="75" t="str">
        <f>IFERROR(INDEX(入力!$BV$3:$CN$1048576,MATCH(ROW(J652)-ROW(J$3),入力!$BB$3:$BB$1048576,0),MATCH(J$3,入力!$BV$2:$CN$2,0)),"")</f>
        <v/>
      </c>
      <c r="K652" s="75" t="str">
        <f>IFERROR(INDEX(入力!$BV$3:$CN$1048576,MATCH(ROW(K652)-ROW(K$3),入力!$BB$3:$BB$1048576,0),MATCH(K$3,入力!$BV$2:$CN$2,0)),"")</f>
        <v/>
      </c>
      <c r="L652" s="75" t="str">
        <f>IFERROR(INDEX(入力!$BV$3:$CN$1048576,MATCH(ROW(L652)-ROW(L$3),入力!$BB$3:$BB$1048576,0),MATCH(L$3,入力!$BV$2:$CN$2,0)),"")</f>
        <v/>
      </c>
      <c r="M652" s="117" t="str">
        <f>IFERROR(IF(履歴検索!$A652="","",INDEX(入力!$BV$3:$CN$1048576,MATCH(ROW(M652)-ROW(M$3),入力!$BB$3:$BB$1048576,0),MATCH(M$3,入力!$BV$2:$CN$2,0))),"")</f>
        <v/>
      </c>
      <c r="N652" s="75" t="str">
        <f>IFERROR(INDEX(入力!$BV$3:$CN$1048576,MATCH(ROW(N652)-ROW(N$3),入力!$BB$3:$BB$1048576,0),MATCH(N$3,入力!$BV$2:$CN$2,0)),"")</f>
        <v/>
      </c>
      <c r="O652" s="294" t="str">
        <f>IFERROR(INDEX(入力!$CJ$3:$CN$1048576,MATCH(ROW(O652)-ROW(O$3),入力!$BB$3:$BB$1048576,0),MATCH(O$3,入力!$CJ$2:$CN$2,0)),"")</f>
        <v/>
      </c>
      <c r="P652" s="294" t="str">
        <f>IFERROR(INDEX(入力!$CJ$3:$CN$1048576,MATCH(ROW(P652)-ROW(P$3),入力!$BB$3:$BB$1048576,0),MATCH(P$3,入力!$CJ$2:$CN$2,0)),"")</f>
        <v/>
      </c>
      <c r="Q652" s="294" t="str">
        <f>IFERROR(INDEX(入力!$BV$3:$CN$1048576,MATCH(ROW(Q652)-ROW(Q$3),入力!$BB$3:$BB$1048576,0),MATCH(Q$3,入力!$BV$2:$CN$2,0)),"")</f>
        <v/>
      </c>
      <c r="R652" s="77" t="str">
        <f>IFERROR(INDEX(入力!$BV$3:$CN$1048576,MATCH(ROW(R652)-ROW(R$3),入力!$BB$3:$BB$1048576,0),MATCH(R$3,入力!$BV$2:$CN$2,0)),"")</f>
        <v/>
      </c>
      <c r="S652" s="77" t="str">
        <f>IFERROR(INDEX(入力!$BV$3:$CN$1048576,MATCH(ROW(S652)-ROW(S$3),入力!$BB$3:$BB$1048576,0),MATCH(S$3,入力!$BV$2:$CN$2,0)),"")</f>
        <v/>
      </c>
      <c r="U652" s="28" t="str">
        <f>IF(Z652="","",COUNT($Z$4:Z652))</f>
        <v/>
      </c>
      <c r="V652" s="73" t="str">
        <f t="shared" si="10"/>
        <v/>
      </c>
      <c r="W652" s="113" t="str">
        <f>IF(OR($B652="",$B652=$B653),"",SUMIF($B$4:$B652,$B652,Q$4:Q652))</f>
        <v/>
      </c>
      <c r="X652" s="113" t="str">
        <f>IF(OR($B652="",$B652=$B653),"",SUMIF($B$4:$B652,$B652,K$4:K652)-Y652)</f>
        <v/>
      </c>
      <c r="Y652" s="113" t="str">
        <f>IF(OR($B652="",$B652=$B653),"",SUMIFS(K$4:K652,B$4:B652,$B652,F$4:F652,$Y$3))</f>
        <v/>
      </c>
      <c r="Z652" s="113" t="str">
        <f>IF(OR($B652="",$B652=$B653),"",SUMIF($B$4:$B652,$B652,S$4:S652))</f>
        <v/>
      </c>
    </row>
    <row r="653" spans="1:26" ht="25.05" customHeight="1" x14ac:dyDescent="0.2">
      <c r="A653" s="133" t="str">
        <f>IF(OR(B653="",AND(B652=B653,D652=D653)),"",MAX($A$4:A652)+1)</f>
        <v/>
      </c>
      <c r="B653" s="73" t="str">
        <f>IFERROR(INDEX(入力!$BV$3:$CN$1048576,MATCH(ROW(B653)-ROW(B$3),入力!$BB$3:$BB$1048576,0),MATCH(B$3,入力!$BV$2:$CN$2,0)),"")</f>
        <v/>
      </c>
      <c r="C653" s="74" t="str">
        <f>IFERROR(INDEX(入力!$BV$3:$CN$1048576,MATCH(ROW(C653)-ROW(C$3),入力!$BB$3:$BB$1048576,0),MATCH(C$3,入力!$BV$2:$CN$2,0)),"")</f>
        <v/>
      </c>
      <c r="D653" s="75" t="str">
        <f>IFERROR(INDEX(入力!$BO$3:$BO$1048576,MATCH(ROW(D653)-ROW(D$3),入力!$BB$3:$BB$1048576,0),0),"")</f>
        <v/>
      </c>
      <c r="E653" s="74" t="str">
        <f>IFERROR(INDEX(入力!$BV$3:$CN$1048576,MATCH(ROW(E653)-ROW(E$3),入力!$BB$3:$BB$1048576,0),MATCH(E$3,入力!$BV$2:$CN$2,0)),"")</f>
        <v/>
      </c>
      <c r="F653" s="74" t="str">
        <f>IFERROR(INDEX(入力!$BV$3:$CN$1048576,MATCH(ROW(F653)-ROW(F$3),入力!$BB$3:$BB$1048576,0),MATCH(F$3,入力!$BV$2:$CN$2,0)),"")</f>
        <v/>
      </c>
      <c r="G653" s="74" t="str">
        <f>IFERROR(INDEX(入力!$BV$3:$CN$1048576,MATCH(ROW(G653)-ROW(G$3),入力!$BB$3:$BB$1048576,0),MATCH(G$3,入力!$BV$2:$CN$2,0)),"")</f>
        <v/>
      </c>
      <c r="H653" s="75" t="str">
        <f>IFERROR(INDEX(入力!$BV$3:$CN$1048576,MATCH(ROW(H653)-ROW(H$3),入力!$BB$3:$BB$1048576,0),MATCH(H$3,入力!$BV$2:$CN$2,0)),"")</f>
        <v/>
      </c>
      <c r="I653" s="76" t="str">
        <f>IFERROR(INDEX(入力!$BV$3:$CN$1048576,MATCH(ROW(I653)-ROW(I$3),入力!$BB$3:$BB$1048576,0),MATCH(I$3,入力!$BV$2:$CN$2,0)),"")</f>
        <v/>
      </c>
      <c r="J653" s="75" t="str">
        <f>IFERROR(INDEX(入力!$BV$3:$CN$1048576,MATCH(ROW(J653)-ROW(J$3),入力!$BB$3:$BB$1048576,0),MATCH(J$3,入力!$BV$2:$CN$2,0)),"")</f>
        <v/>
      </c>
      <c r="K653" s="75" t="str">
        <f>IFERROR(INDEX(入力!$BV$3:$CN$1048576,MATCH(ROW(K653)-ROW(K$3),入力!$BB$3:$BB$1048576,0),MATCH(K$3,入力!$BV$2:$CN$2,0)),"")</f>
        <v/>
      </c>
      <c r="L653" s="75" t="str">
        <f>IFERROR(INDEX(入力!$BV$3:$CN$1048576,MATCH(ROW(L653)-ROW(L$3),入力!$BB$3:$BB$1048576,0),MATCH(L$3,入力!$BV$2:$CN$2,0)),"")</f>
        <v/>
      </c>
      <c r="M653" s="117" t="str">
        <f>IFERROR(IF(履歴検索!$A653="","",INDEX(入力!$BV$3:$CN$1048576,MATCH(ROW(M653)-ROW(M$3),入力!$BB$3:$BB$1048576,0),MATCH(M$3,入力!$BV$2:$CN$2,0))),"")</f>
        <v/>
      </c>
      <c r="N653" s="75" t="str">
        <f>IFERROR(INDEX(入力!$BV$3:$CN$1048576,MATCH(ROW(N653)-ROW(N$3),入力!$BB$3:$BB$1048576,0),MATCH(N$3,入力!$BV$2:$CN$2,0)),"")</f>
        <v/>
      </c>
      <c r="O653" s="294" t="str">
        <f>IFERROR(INDEX(入力!$CJ$3:$CN$1048576,MATCH(ROW(O653)-ROW(O$3),入力!$BB$3:$BB$1048576,0),MATCH(O$3,入力!$CJ$2:$CN$2,0)),"")</f>
        <v/>
      </c>
      <c r="P653" s="294" t="str">
        <f>IFERROR(INDEX(入力!$CJ$3:$CN$1048576,MATCH(ROW(P653)-ROW(P$3),入力!$BB$3:$BB$1048576,0),MATCH(P$3,入力!$CJ$2:$CN$2,0)),"")</f>
        <v/>
      </c>
      <c r="Q653" s="294" t="str">
        <f>IFERROR(INDEX(入力!$BV$3:$CN$1048576,MATCH(ROW(Q653)-ROW(Q$3),入力!$BB$3:$BB$1048576,0),MATCH(Q$3,入力!$BV$2:$CN$2,0)),"")</f>
        <v/>
      </c>
      <c r="R653" s="77" t="str">
        <f>IFERROR(INDEX(入力!$BV$3:$CN$1048576,MATCH(ROW(R653)-ROW(R$3),入力!$BB$3:$BB$1048576,0),MATCH(R$3,入力!$BV$2:$CN$2,0)),"")</f>
        <v/>
      </c>
      <c r="S653" s="77" t="str">
        <f>IFERROR(INDEX(入力!$BV$3:$CN$1048576,MATCH(ROW(S653)-ROW(S$3),入力!$BB$3:$BB$1048576,0),MATCH(S$3,入力!$BV$2:$CN$2,0)),"")</f>
        <v/>
      </c>
      <c r="U653" s="28" t="str">
        <f>IF(Z653="","",COUNT($Z$4:Z653))</f>
        <v/>
      </c>
      <c r="V653" s="73" t="str">
        <f t="shared" si="10"/>
        <v/>
      </c>
      <c r="W653" s="113" t="str">
        <f>IF(OR($B653="",$B653=$B654),"",SUMIF($B$4:$B653,$B653,Q$4:Q653))</f>
        <v/>
      </c>
      <c r="X653" s="113" t="str">
        <f>IF(OR($B653="",$B653=$B654),"",SUMIF($B$4:$B653,$B653,K$4:K653)-Y653)</f>
        <v/>
      </c>
      <c r="Y653" s="113" t="str">
        <f>IF(OR($B653="",$B653=$B654),"",SUMIFS(K$4:K653,B$4:B653,$B653,F$4:F653,$Y$3))</f>
        <v/>
      </c>
      <c r="Z653" s="113" t="str">
        <f>IF(OR($B653="",$B653=$B654),"",SUMIF($B$4:$B653,$B653,S$4:S653))</f>
        <v/>
      </c>
    </row>
    <row r="654" spans="1:26" ht="25.05" customHeight="1" x14ac:dyDescent="0.2">
      <c r="A654" s="133" t="str">
        <f>IF(OR(B654="",AND(B653=B654,D653=D654)),"",MAX($A$4:A653)+1)</f>
        <v/>
      </c>
      <c r="B654" s="73" t="str">
        <f>IFERROR(INDEX(入力!$BV$3:$CN$1048576,MATCH(ROW(B654)-ROW(B$3),入力!$BB$3:$BB$1048576,0),MATCH(B$3,入力!$BV$2:$CN$2,0)),"")</f>
        <v/>
      </c>
      <c r="C654" s="74" t="str">
        <f>IFERROR(INDEX(入力!$BV$3:$CN$1048576,MATCH(ROW(C654)-ROW(C$3),入力!$BB$3:$BB$1048576,0),MATCH(C$3,入力!$BV$2:$CN$2,0)),"")</f>
        <v/>
      </c>
      <c r="D654" s="75" t="str">
        <f>IFERROR(INDEX(入力!$BO$3:$BO$1048576,MATCH(ROW(D654)-ROW(D$3),入力!$BB$3:$BB$1048576,0),0),"")</f>
        <v/>
      </c>
      <c r="E654" s="74" t="str">
        <f>IFERROR(INDEX(入力!$BV$3:$CN$1048576,MATCH(ROW(E654)-ROW(E$3),入力!$BB$3:$BB$1048576,0),MATCH(E$3,入力!$BV$2:$CN$2,0)),"")</f>
        <v/>
      </c>
      <c r="F654" s="74" t="str">
        <f>IFERROR(INDEX(入力!$BV$3:$CN$1048576,MATCH(ROW(F654)-ROW(F$3),入力!$BB$3:$BB$1048576,0),MATCH(F$3,入力!$BV$2:$CN$2,0)),"")</f>
        <v/>
      </c>
      <c r="G654" s="74" t="str">
        <f>IFERROR(INDEX(入力!$BV$3:$CN$1048576,MATCH(ROW(G654)-ROW(G$3),入力!$BB$3:$BB$1048576,0),MATCH(G$3,入力!$BV$2:$CN$2,0)),"")</f>
        <v/>
      </c>
      <c r="H654" s="75" t="str">
        <f>IFERROR(INDEX(入力!$BV$3:$CN$1048576,MATCH(ROW(H654)-ROW(H$3),入力!$BB$3:$BB$1048576,0),MATCH(H$3,入力!$BV$2:$CN$2,0)),"")</f>
        <v/>
      </c>
      <c r="I654" s="76" t="str">
        <f>IFERROR(INDEX(入力!$BV$3:$CN$1048576,MATCH(ROW(I654)-ROW(I$3),入力!$BB$3:$BB$1048576,0),MATCH(I$3,入力!$BV$2:$CN$2,0)),"")</f>
        <v/>
      </c>
      <c r="J654" s="75" t="str">
        <f>IFERROR(INDEX(入力!$BV$3:$CN$1048576,MATCH(ROW(J654)-ROW(J$3),入力!$BB$3:$BB$1048576,0),MATCH(J$3,入力!$BV$2:$CN$2,0)),"")</f>
        <v/>
      </c>
      <c r="K654" s="75" t="str">
        <f>IFERROR(INDEX(入力!$BV$3:$CN$1048576,MATCH(ROW(K654)-ROW(K$3),入力!$BB$3:$BB$1048576,0),MATCH(K$3,入力!$BV$2:$CN$2,0)),"")</f>
        <v/>
      </c>
      <c r="L654" s="75" t="str">
        <f>IFERROR(INDEX(入力!$BV$3:$CN$1048576,MATCH(ROW(L654)-ROW(L$3),入力!$BB$3:$BB$1048576,0),MATCH(L$3,入力!$BV$2:$CN$2,0)),"")</f>
        <v/>
      </c>
      <c r="M654" s="117" t="str">
        <f>IFERROR(IF(履歴検索!$A654="","",INDEX(入力!$BV$3:$CN$1048576,MATCH(ROW(M654)-ROW(M$3),入力!$BB$3:$BB$1048576,0),MATCH(M$3,入力!$BV$2:$CN$2,0))),"")</f>
        <v/>
      </c>
      <c r="N654" s="75" t="str">
        <f>IFERROR(INDEX(入力!$BV$3:$CN$1048576,MATCH(ROW(N654)-ROW(N$3),入力!$BB$3:$BB$1048576,0),MATCH(N$3,入力!$BV$2:$CN$2,0)),"")</f>
        <v/>
      </c>
      <c r="O654" s="294" t="str">
        <f>IFERROR(INDEX(入力!$CJ$3:$CN$1048576,MATCH(ROW(O654)-ROW(O$3),入力!$BB$3:$BB$1048576,0),MATCH(O$3,入力!$CJ$2:$CN$2,0)),"")</f>
        <v/>
      </c>
      <c r="P654" s="294" t="str">
        <f>IFERROR(INDEX(入力!$CJ$3:$CN$1048576,MATCH(ROW(P654)-ROW(P$3),入力!$BB$3:$BB$1048576,0),MATCH(P$3,入力!$CJ$2:$CN$2,0)),"")</f>
        <v/>
      </c>
      <c r="Q654" s="294" t="str">
        <f>IFERROR(INDEX(入力!$BV$3:$CN$1048576,MATCH(ROW(Q654)-ROW(Q$3),入力!$BB$3:$BB$1048576,0),MATCH(Q$3,入力!$BV$2:$CN$2,0)),"")</f>
        <v/>
      </c>
      <c r="R654" s="77" t="str">
        <f>IFERROR(INDEX(入力!$BV$3:$CN$1048576,MATCH(ROW(R654)-ROW(R$3),入力!$BB$3:$BB$1048576,0),MATCH(R$3,入力!$BV$2:$CN$2,0)),"")</f>
        <v/>
      </c>
      <c r="S654" s="77" t="str">
        <f>IFERROR(INDEX(入力!$BV$3:$CN$1048576,MATCH(ROW(S654)-ROW(S$3),入力!$BB$3:$BB$1048576,0),MATCH(S$3,入力!$BV$2:$CN$2,0)),"")</f>
        <v/>
      </c>
      <c r="U654" s="28" t="str">
        <f>IF(Z654="","",COUNT($Z$4:Z654))</f>
        <v/>
      </c>
      <c r="V654" s="73" t="str">
        <f t="shared" si="10"/>
        <v/>
      </c>
      <c r="W654" s="113" t="str">
        <f>IF(OR($B654="",$B654=$B655),"",SUMIF($B$4:$B654,$B654,Q$4:Q654))</f>
        <v/>
      </c>
      <c r="X654" s="113" t="str">
        <f>IF(OR($B654="",$B654=$B655),"",SUMIF($B$4:$B654,$B654,K$4:K654)-Y654)</f>
        <v/>
      </c>
      <c r="Y654" s="113" t="str">
        <f>IF(OR($B654="",$B654=$B655),"",SUMIFS(K$4:K654,B$4:B654,$B654,F$4:F654,$Y$3))</f>
        <v/>
      </c>
      <c r="Z654" s="113" t="str">
        <f>IF(OR($B654="",$B654=$B655),"",SUMIF($B$4:$B654,$B654,S$4:S654))</f>
        <v/>
      </c>
    </row>
    <row r="655" spans="1:26" ht="25.05" customHeight="1" x14ac:dyDescent="0.2">
      <c r="A655" s="133" t="str">
        <f>IF(OR(B655="",AND(B654=B655,D654=D655)),"",MAX($A$4:A654)+1)</f>
        <v/>
      </c>
      <c r="B655" s="73" t="str">
        <f>IFERROR(INDEX(入力!$BV$3:$CN$1048576,MATCH(ROW(B655)-ROW(B$3),入力!$BB$3:$BB$1048576,0),MATCH(B$3,入力!$BV$2:$CN$2,0)),"")</f>
        <v/>
      </c>
      <c r="C655" s="74" t="str">
        <f>IFERROR(INDEX(入力!$BV$3:$CN$1048576,MATCH(ROW(C655)-ROW(C$3),入力!$BB$3:$BB$1048576,0),MATCH(C$3,入力!$BV$2:$CN$2,0)),"")</f>
        <v/>
      </c>
      <c r="D655" s="75" t="str">
        <f>IFERROR(INDEX(入力!$BO$3:$BO$1048576,MATCH(ROW(D655)-ROW(D$3),入力!$BB$3:$BB$1048576,0),0),"")</f>
        <v/>
      </c>
      <c r="E655" s="74" t="str">
        <f>IFERROR(INDEX(入力!$BV$3:$CN$1048576,MATCH(ROW(E655)-ROW(E$3),入力!$BB$3:$BB$1048576,0),MATCH(E$3,入力!$BV$2:$CN$2,0)),"")</f>
        <v/>
      </c>
      <c r="F655" s="74" t="str">
        <f>IFERROR(INDEX(入力!$BV$3:$CN$1048576,MATCH(ROW(F655)-ROW(F$3),入力!$BB$3:$BB$1048576,0),MATCH(F$3,入力!$BV$2:$CN$2,0)),"")</f>
        <v/>
      </c>
      <c r="G655" s="74" t="str">
        <f>IFERROR(INDEX(入力!$BV$3:$CN$1048576,MATCH(ROW(G655)-ROW(G$3),入力!$BB$3:$BB$1048576,0),MATCH(G$3,入力!$BV$2:$CN$2,0)),"")</f>
        <v/>
      </c>
      <c r="H655" s="75" t="str">
        <f>IFERROR(INDEX(入力!$BV$3:$CN$1048576,MATCH(ROW(H655)-ROW(H$3),入力!$BB$3:$BB$1048576,0),MATCH(H$3,入力!$BV$2:$CN$2,0)),"")</f>
        <v/>
      </c>
      <c r="I655" s="76" t="str">
        <f>IFERROR(INDEX(入力!$BV$3:$CN$1048576,MATCH(ROW(I655)-ROW(I$3),入力!$BB$3:$BB$1048576,0),MATCH(I$3,入力!$BV$2:$CN$2,0)),"")</f>
        <v/>
      </c>
      <c r="J655" s="75" t="str">
        <f>IFERROR(INDEX(入力!$BV$3:$CN$1048576,MATCH(ROW(J655)-ROW(J$3),入力!$BB$3:$BB$1048576,0),MATCH(J$3,入力!$BV$2:$CN$2,0)),"")</f>
        <v/>
      </c>
      <c r="K655" s="75" t="str">
        <f>IFERROR(INDEX(入力!$BV$3:$CN$1048576,MATCH(ROW(K655)-ROW(K$3),入力!$BB$3:$BB$1048576,0),MATCH(K$3,入力!$BV$2:$CN$2,0)),"")</f>
        <v/>
      </c>
      <c r="L655" s="75" t="str">
        <f>IFERROR(INDEX(入力!$BV$3:$CN$1048576,MATCH(ROW(L655)-ROW(L$3),入力!$BB$3:$BB$1048576,0),MATCH(L$3,入力!$BV$2:$CN$2,0)),"")</f>
        <v/>
      </c>
      <c r="M655" s="117" t="str">
        <f>IFERROR(IF(履歴検索!$A655="","",INDEX(入力!$BV$3:$CN$1048576,MATCH(ROW(M655)-ROW(M$3),入力!$BB$3:$BB$1048576,0),MATCH(M$3,入力!$BV$2:$CN$2,0))),"")</f>
        <v/>
      </c>
      <c r="N655" s="75" t="str">
        <f>IFERROR(INDEX(入力!$BV$3:$CN$1048576,MATCH(ROW(N655)-ROW(N$3),入力!$BB$3:$BB$1048576,0),MATCH(N$3,入力!$BV$2:$CN$2,0)),"")</f>
        <v/>
      </c>
      <c r="O655" s="294" t="str">
        <f>IFERROR(INDEX(入力!$CJ$3:$CN$1048576,MATCH(ROW(O655)-ROW(O$3),入力!$BB$3:$BB$1048576,0),MATCH(O$3,入力!$CJ$2:$CN$2,0)),"")</f>
        <v/>
      </c>
      <c r="P655" s="294" t="str">
        <f>IFERROR(INDEX(入力!$CJ$3:$CN$1048576,MATCH(ROW(P655)-ROW(P$3),入力!$BB$3:$BB$1048576,0),MATCH(P$3,入力!$CJ$2:$CN$2,0)),"")</f>
        <v/>
      </c>
      <c r="Q655" s="294" t="str">
        <f>IFERROR(INDEX(入力!$BV$3:$CN$1048576,MATCH(ROW(Q655)-ROW(Q$3),入力!$BB$3:$BB$1048576,0),MATCH(Q$3,入力!$BV$2:$CN$2,0)),"")</f>
        <v/>
      </c>
      <c r="R655" s="77" t="str">
        <f>IFERROR(INDEX(入力!$BV$3:$CN$1048576,MATCH(ROW(R655)-ROW(R$3),入力!$BB$3:$BB$1048576,0),MATCH(R$3,入力!$BV$2:$CN$2,0)),"")</f>
        <v/>
      </c>
      <c r="S655" s="77" t="str">
        <f>IFERROR(INDEX(入力!$BV$3:$CN$1048576,MATCH(ROW(S655)-ROW(S$3),入力!$BB$3:$BB$1048576,0),MATCH(S$3,入力!$BV$2:$CN$2,0)),"")</f>
        <v/>
      </c>
      <c r="U655" s="28" t="str">
        <f>IF(Z655="","",COUNT($Z$4:Z655))</f>
        <v/>
      </c>
      <c r="V655" s="73" t="str">
        <f t="shared" si="10"/>
        <v/>
      </c>
      <c r="W655" s="113" t="str">
        <f>IF(OR($B655="",$B655=$B656),"",SUMIF($B$4:$B655,$B655,Q$4:Q655))</f>
        <v/>
      </c>
      <c r="X655" s="113" t="str">
        <f>IF(OR($B655="",$B655=$B656),"",SUMIF($B$4:$B655,$B655,K$4:K655)-Y655)</f>
        <v/>
      </c>
      <c r="Y655" s="113" t="str">
        <f>IF(OR($B655="",$B655=$B656),"",SUMIFS(K$4:K655,B$4:B655,$B655,F$4:F655,$Y$3))</f>
        <v/>
      </c>
      <c r="Z655" s="113" t="str">
        <f>IF(OR($B655="",$B655=$B656),"",SUMIF($B$4:$B655,$B655,S$4:S655))</f>
        <v/>
      </c>
    </row>
    <row r="656" spans="1:26" ht="25.05" customHeight="1" x14ac:dyDescent="0.2">
      <c r="A656" s="133" t="str">
        <f>IF(OR(B656="",AND(B655=B656,D655=D656)),"",MAX($A$4:A655)+1)</f>
        <v/>
      </c>
      <c r="B656" s="73" t="str">
        <f>IFERROR(INDEX(入力!$BV$3:$CN$1048576,MATCH(ROW(B656)-ROW(B$3),入力!$BB$3:$BB$1048576,0),MATCH(B$3,入力!$BV$2:$CN$2,0)),"")</f>
        <v/>
      </c>
      <c r="C656" s="74" t="str">
        <f>IFERROR(INDEX(入力!$BV$3:$CN$1048576,MATCH(ROW(C656)-ROW(C$3),入力!$BB$3:$BB$1048576,0),MATCH(C$3,入力!$BV$2:$CN$2,0)),"")</f>
        <v/>
      </c>
      <c r="D656" s="75" t="str">
        <f>IFERROR(INDEX(入力!$BO$3:$BO$1048576,MATCH(ROW(D656)-ROW(D$3),入力!$BB$3:$BB$1048576,0),0),"")</f>
        <v/>
      </c>
      <c r="E656" s="74" t="str">
        <f>IFERROR(INDEX(入力!$BV$3:$CN$1048576,MATCH(ROW(E656)-ROW(E$3),入力!$BB$3:$BB$1048576,0),MATCH(E$3,入力!$BV$2:$CN$2,0)),"")</f>
        <v/>
      </c>
      <c r="F656" s="74" t="str">
        <f>IFERROR(INDEX(入力!$BV$3:$CN$1048576,MATCH(ROW(F656)-ROW(F$3),入力!$BB$3:$BB$1048576,0),MATCH(F$3,入力!$BV$2:$CN$2,0)),"")</f>
        <v/>
      </c>
      <c r="G656" s="74" t="str">
        <f>IFERROR(INDEX(入力!$BV$3:$CN$1048576,MATCH(ROW(G656)-ROW(G$3),入力!$BB$3:$BB$1048576,0),MATCH(G$3,入力!$BV$2:$CN$2,0)),"")</f>
        <v/>
      </c>
      <c r="H656" s="75" t="str">
        <f>IFERROR(INDEX(入力!$BV$3:$CN$1048576,MATCH(ROW(H656)-ROW(H$3),入力!$BB$3:$BB$1048576,0),MATCH(H$3,入力!$BV$2:$CN$2,0)),"")</f>
        <v/>
      </c>
      <c r="I656" s="76" t="str">
        <f>IFERROR(INDEX(入力!$BV$3:$CN$1048576,MATCH(ROW(I656)-ROW(I$3),入力!$BB$3:$BB$1048576,0),MATCH(I$3,入力!$BV$2:$CN$2,0)),"")</f>
        <v/>
      </c>
      <c r="J656" s="75" t="str">
        <f>IFERROR(INDEX(入力!$BV$3:$CN$1048576,MATCH(ROW(J656)-ROW(J$3),入力!$BB$3:$BB$1048576,0),MATCH(J$3,入力!$BV$2:$CN$2,0)),"")</f>
        <v/>
      </c>
      <c r="K656" s="75" t="str">
        <f>IFERROR(INDEX(入力!$BV$3:$CN$1048576,MATCH(ROW(K656)-ROW(K$3),入力!$BB$3:$BB$1048576,0),MATCH(K$3,入力!$BV$2:$CN$2,0)),"")</f>
        <v/>
      </c>
      <c r="L656" s="75" t="str">
        <f>IFERROR(INDEX(入力!$BV$3:$CN$1048576,MATCH(ROW(L656)-ROW(L$3),入力!$BB$3:$BB$1048576,0),MATCH(L$3,入力!$BV$2:$CN$2,0)),"")</f>
        <v/>
      </c>
      <c r="M656" s="117" t="str">
        <f>IFERROR(IF(履歴検索!$A656="","",INDEX(入力!$BV$3:$CN$1048576,MATCH(ROW(M656)-ROW(M$3),入力!$BB$3:$BB$1048576,0),MATCH(M$3,入力!$BV$2:$CN$2,0))),"")</f>
        <v/>
      </c>
      <c r="N656" s="75" t="str">
        <f>IFERROR(INDEX(入力!$BV$3:$CN$1048576,MATCH(ROW(N656)-ROW(N$3),入力!$BB$3:$BB$1048576,0),MATCH(N$3,入力!$BV$2:$CN$2,0)),"")</f>
        <v/>
      </c>
      <c r="O656" s="294" t="str">
        <f>IFERROR(INDEX(入力!$CJ$3:$CN$1048576,MATCH(ROW(O656)-ROW(O$3),入力!$BB$3:$BB$1048576,0),MATCH(O$3,入力!$CJ$2:$CN$2,0)),"")</f>
        <v/>
      </c>
      <c r="P656" s="294" t="str">
        <f>IFERROR(INDEX(入力!$CJ$3:$CN$1048576,MATCH(ROW(P656)-ROW(P$3),入力!$BB$3:$BB$1048576,0),MATCH(P$3,入力!$CJ$2:$CN$2,0)),"")</f>
        <v/>
      </c>
      <c r="Q656" s="294" t="str">
        <f>IFERROR(INDEX(入力!$BV$3:$CN$1048576,MATCH(ROW(Q656)-ROW(Q$3),入力!$BB$3:$BB$1048576,0),MATCH(Q$3,入力!$BV$2:$CN$2,0)),"")</f>
        <v/>
      </c>
      <c r="R656" s="77" t="str">
        <f>IFERROR(INDEX(入力!$BV$3:$CN$1048576,MATCH(ROW(R656)-ROW(R$3),入力!$BB$3:$BB$1048576,0),MATCH(R$3,入力!$BV$2:$CN$2,0)),"")</f>
        <v/>
      </c>
      <c r="S656" s="77" t="str">
        <f>IFERROR(INDEX(入力!$BV$3:$CN$1048576,MATCH(ROW(S656)-ROW(S$3),入力!$BB$3:$BB$1048576,0),MATCH(S$3,入力!$BV$2:$CN$2,0)),"")</f>
        <v/>
      </c>
      <c r="U656" s="28" t="str">
        <f>IF(Z656="","",COUNT($Z$4:Z656))</f>
        <v/>
      </c>
      <c r="V656" s="73" t="str">
        <f t="shared" si="10"/>
        <v/>
      </c>
      <c r="W656" s="113" t="str">
        <f>IF(OR($B656="",$B656=$B657),"",SUMIF($B$4:$B656,$B656,Q$4:Q656))</f>
        <v/>
      </c>
      <c r="X656" s="113" t="str">
        <f>IF(OR($B656="",$B656=$B657),"",SUMIF($B$4:$B656,$B656,K$4:K656)-Y656)</f>
        <v/>
      </c>
      <c r="Y656" s="113" t="str">
        <f>IF(OR($B656="",$B656=$B657),"",SUMIFS(K$4:K656,B$4:B656,$B656,F$4:F656,$Y$3))</f>
        <v/>
      </c>
      <c r="Z656" s="113" t="str">
        <f>IF(OR($B656="",$B656=$B657),"",SUMIF($B$4:$B656,$B656,S$4:S656))</f>
        <v/>
      </c>
    </row>
    <row r="657" spans="1:26" ht="25.05" customHeight="1" x14ac:dyDescent="0.2">
      <c r="A657" s="133" t="str">
        <f>IF(OR(B657="",AND(B656=B657,D656=D657)),"",MAX($A$4:A656)+1)</f>
        <v/>
      </c>
      <c r="B657" s="73" t="str">
        <f>IFERROR(INDEX(入力!$BV$3:$CN$1048576,MATCH(ROW(B657)-ROW(B$3),入力!$BB$3:$BB$1048576,0),MATCH(B$3,入力!$BV$2:$CN$2,0)),"")</f>
        <v/>
      </c>
      <c r="C657" s="74" t="str">
        <f>IFERROR(INDEX(入力!$BV$3:$CN$1048576,MATCH(ROW(C657)-ROW(C$3),入力!$BB$3:$BB$1048576,0),MATCH(C$3,入力!$BV$2:$CN$2,0)),"")</f>
        <v/>
      </c>
      <c r="D657" s="75" t="str">
        <f>IFERROR(INDEX(入力!$BO$3:$BO$1048576,MATCH(ROW(D657)-ROW(D$3),入力!$BB$3:$BB$1048576,0),0),"")</f>
        <v/>
      </c>
      <c r="E657" s="74" t="str">
        <f>IFERROR(INDEX(入力!$BV$3:$CN$1048576,MATCH(ROW(E657)-ROW(E$3),入力!$BB$3:$BB$1048576,0),MATCH(E$3,入力!$BV$2:$CN$2,0)),"")</f>
        <v/>
      </c>
      <c r="F657" s="74" t="str">
        <f>IFERROR(INDEX(入力!$BV$3:$CN$1048576,MATCH(ROW(F657)-ROW(F$3),入力!$BB$3:$BB$1048576,0),MATCH(F$3,入力!$BV$2:$CN$2,0)),"")</f>
        <v/>
      </c>
      <c r="G657" s="74" t="str">
        <f>IFERROR(INDEX(入力!$BV$3:$CN$1048576,MATCH(ROW(G657)-ROW(G$3),入力!$BB$3:$BB$1048576,0),MATCH(G$3,入力!$BV$2:$CN$2,0)),"")</f>
        <v/>
      </c>
      <c r="H657" s="75" t="str">
        <f>IFERROR(INDEX(入力!$BV$3:$CN$1048576,MATCH(ROW(H657)-ROW(H$3),入力!$BB$3:$BB$1048576,0),MATCH(H$3,入力!$BV$2:$CN$2,0)),"")</f>
        <v/>
      </c>
      <c r="I657" s="76" t="str">
        <f>IFERROR(INDEX(入力!$BV$3:$CN$1048576,MATCH(ROW(I657)-ROW(I$3),入力!$BB$3:$BB$1048576,0),MATCH(I$3,入力!$BV$2:$CN$2,0)),"")</f>
        <v/>
      </c>
      <c r="J657" s="75" t="str">
        <f>IFERROR(INDEX(入力!$BV$3:$CN$1048576,MATCH(ROW(J657)-ROW(J$3),入力!$BB$3:$BB$1048576,0),MATCH(J$3,入力!$BV$2:$CN$2,0)),"")</f>
        <v/>
      </c>
      <c r="K657" s="75" t="str">
        <f>IFERROR(INDEX(入力!$BV$3:$CN$1048576,MATCH(ROW(K657)-ROW(K$3),入力!$BB$3:$BB$1048576,0),MATCH(K$3,入力!$BV$2:$CN$2,0)),"")</f>
        <v/>
      </c>
      <c r="L657" s="75" t="str">
        <f>IFERROR(INDEX(入力!$BV$3:$CN$1048576,MATCH(ROW(L657)-ROW(L$3),入力!$BB$3:$BB$1048576,0),MATCH(L$3,入力!$BV$2:$CN$2,0)),"")</f>
        <v/>
      </c>
      <c r="M657" s="117" t="str">
        <f>IFERROR(IF(履歴検索!$A657="","",INDEX(入力!$BV$3:$CN$1048576,MATCH(ROW(M657)-ROW(M$3),入力!$BB$3:$BB$1048576,0),MATCH(M$3,入力!$BV$2:$CN$2,0))),"")</f>
        <v/>
      </c>
      <c r="N657" s="75" t="str">
        <f>IFERROR(INDEX(入力!$BV$3:$CN$1048576,MATCH(ROW(N657)-ROW(N$3),入力!$BB$3:$BB$1048576,0),MATCH(N$3,入力!$BV$2:$CN$2,0)),"")</f>
        <v/>
      </c>
      <c r="O657" s="294" t="str">
        <f>IFERROR(INDEX(入力!$CJ$3:$CN$1048576,MATCH(ROW(O657)-ROW(O$3),入力!$BB$3:$BB$1048576,0),MATCH(O$3,入力!$CJ$2:$CN$2,0)),"")</f>
        <v/>
      </c>
      <c r="P657" s="294" t="str">
        <f>IFERROR(INDEX(入力!$CJ$3:$CN$1048576,MATCH(ROW(P657)-ROW(P$3),入力!$BB$3:$BB$1048576,0),MATCH(P$3,入力!$CJ$2:$CN$2,0)),"")</f>
        <v/>
      </c>
      <c r="Q657" s="294" t="str">
        <f>IFERROR(INDEX(入力!$BV$3:$CN$1048576,MATCH(ROW(Q657)-ROW(Q$3),入力!$BB$3:$BB$1048576,0),MATCH(Q$3,入力!$BV$2:$CN$2,0)),"")</f>
        <v/>
      </c>
      <c r="R657" s="77" t="str">
        <f>IFERROR(INDEX(入力!$BV$3:$CN$1048576,MATCH(ROW(R657)-ROW(R$3),入力!$BB$3:$BB$1048576,0),MATCH(R$3,入力!$BV$2:$CN$2,0)),"")</f>
        <v/>
      </c>
      <c r="S657" s="77" t="str">
        <f>IFERROR(INDEX(入力!$BV$3:$CN$1048576,MATCH(ROW(S657)-ROW(S$3),入力!$BB$3:$BB$1048576,0),MATCH(S$3,入力!$BV$2:$CN$2,0)),"")</f>
        <v/>
      </c>
      <c r="U657" s="28" t="str">
        <f>IF(Z657="","",COUNT($Z$4:Z657))</f>
        <v/>
      </c>
      <c r="V657" s="73" t="str">
        <f t="shared" ref="V657:V720" si="11">IF(Z657="","",B657)</f>
        <v/>
      </c>
      <c r="W657" s="113" t="str">
        <f>IF(OR($B657="",$B657=$B658),"",SUMIF($B$4:$B657,$B657,Q$4:Q657))</f>
        <v/>
      </c>
      <c r="X657" s="113" t="str">
        <f>IF(OR($B657="",$B657=$B658),"",SUMIF($B$4:$B657,$B657,K$4:K657)-Y657)</f>
        <v/>
      </c>
      <c r="Y657" s="113" t="str">
        <f>IF(OR($B657="",$B657=$B658),"",SUMIFS(K$4:K657,B$4:B657,$B657,F$4:F657,$Y$3))</f>
        <v/>
      </c>
      <c r="Z657" s="113" t="str">
        <f>IF(OR($B657="",$B657=$B658),"",SUMIF($B$4:$B657,$B657,S$4:S657))</f>
        <v/>
      </c>
    </row>
    <row r="658" spans="1:26" ht="25.05" customHeight="1" x14ac:dyDescent="0.2">
      <c r="A658" s="133" t="str">
        <f>IF(OR(B658="",AND(B657=B658,D657=D658)),"",MAX($A$4:A657)+1)</f>
        <v/>
      </c>
      <c r="B658" s="73" t="str">
        <f>IFERROR(INDEX(入力!$BV$3:$CN$1048576,MATCH(ROW(B658)-ROW(B$3),入力!$BB$3:$BB$1048576,0),MATCH(B$3,入力!$BV$2:$CN$2,0)),"")</f>
        <v/>
      </c>
      <c r="C658" s="74" t="str">
        <f>IFERROR(INDEX(入力!$BV$3:$CN$1048576,MATCH(ROW(C658)-ROW(C$3),入力!$BB$3:$BB$1048576,0),MATCH(C$3,入力!$BV$2:$CN$2,0)),"")</f>
        <v/>
      </c>
      <c r="D658" s="75" t="str">
        <f>IFERROR(INDEX(入力!$BO$3:$BO$1048576,MATCH(ROW(D658)-ROW(D$3),入力!$BB$3:$BB$1048576,0),0),"")</f>
        <v/>
      </c>
      <c r="E658" s="74" t="str">
        <f>IFERROR(INDEX(入力!$BV$3:$CN$1048576,MATCH(ROW(E658)-ROW(E$3),入力!$BB$3:$BB$1048576,0),MATCH(E$3,入力!$BV$2:$CN$2,0)),"")</f>
        <v/>
      </c>
      <c r="F658" s="74" t="str">
        <f>IFERROR(INDEX(入力!$BV$3:$CN$1048576,MATCH(ROW(F658)-ROW(F$3),入力!$BB$3:$BB$1048576,0),MATCH(F$3,入力!$BV$2:$CN$2,0)),"")</f>
        <v/>
      </c>
      <c r="G658" s="74" t="str">
        <f>IFERROR(INDEX(入力!$BV$3:$CN$1048576,MATCH(ROW(G658)-ROW(G$3),入力!$BB$3:$BB$1048576,0),MATCH(G$3,入力!$BV$2:$CN$2,0)),"")</f>
        <v/>
      </c>
      <c r="H658" s="75" t="str">
        <f>IFERROR(INDEX(入力!$BV$3:$CN$1048576,MATCH(ROW(H658)-ROW(H$3),入力!$BB$3:$BB$1048576,0),MATCH(H$3,入力!$BV$2:$CN$2,0)),"")</f>
        <v/>
      </c>
      <c r="I658" s="76" t="str">
        <f>IFERROR(INDEX(入力!$BV$3:$CN$1048576,MATCH(ROW(I658)-ROW(I$3),入力!$BB$3:$BB$1048576,0),MATCH(I$3,入力!$BV$2:$CN$2,0)),"")</f>
        <v/>
      </c>
      <c r="J658" s="75" t="str">
        <f>IFERROR(INDEX(入力!$BV$3:$CN$1048576,MATCH(ROW(J658)-ROW(J$3),入力!$BB$3:$BB$1048576,0),MATCH(J$3,入力!$BV$2:$CN$2,0)),"")</f>
        <v/>
      </c>
      <c r="K658" s="75" t="str">
        <f>IFERROR(INDEX(入力!$BV$3:$CN$1048576,MATCH(ROW(K658)-ROW(K$3),入力!$BB$3:$BB$1048576,0),MATCH(K$3,入力!$BV$2:$CN$2,0)),"")</f>
        <v/>
      </c>
      <c r="L658" s="75" t="str">
        <f>IFERROR(INDEX(入力!$BV$3:$CN$1048576,MATCH(ROW(L658)-ROW(L$3),入力!$BB$3:$BB$1048576,0),MATCH(L$3,入力!$BV$2:$CN$2,0)),"")</f>
        <v/>
      </c>
      <c r="M658" s="117" t="str">
        <f>IFERROR(IF(履歴検索!$A658="","",INDEX(入力!$BV$3:$CN$1048576,MATCH(ROW(M658)-ROW(M$3),入力!$BB$3:$BB$1048576,0),MATCH(M$3,入力!$BV$2:$CN$2,0))),"")</f>
        <v/>
      </c>
      <c r="N658" s="75" t="str">
        <f>IFERROR(INDEX(入力!$BV$3:$CN$1048576,MATCH(ROW(N658)-ROW(N$3),入力!$BB$3:$BB$1048576,0),MATCH(N$3,入力!$BV$2:$CN$2,0)),"")</f>
        <v/>
      </c>
      <c r="O658" s="294" t="str">
        <f>IFERROR(INDEX(入力!$CJ$3:$CN$1048576,MATCH(ROW(O658)-ROW(O$3),入力!$BB$3:$BB$1048576,0),MATCH(O$3,入力!$CJ$2:$CN$2,0)),"")</f>
        <v/>
      </c>
      <c r="P658" s="294" t="str">
        <f>IFERROR(INDEX(入力!$CJ$3:$CN$1048576,MATCH(ROW(P658)-ROW(P$3),入力!$BB$3:$BB$1048576,0),MATCH(P$3,入力!$CJ$2:$CN$2,0)),"")</f>
        <v/>
      </c>
      <c r="Q658" s="294" t="str">
        <f>IFERROR(INDEX(入力!$BV$3:$CN$1048576,MATCH(ROW(Q658)-ROW(Q$3),入力!$BB$3:$BB$1048576,0),MATCH(Q$3,入力!$BV$2:$CN$2,0)),"")</f>
        <v/>
      </c>
      <c r="R658" s="77" t="str">
        <f>IFERROR(INDEX(入力!$BV$3:$CN$1048576,MATCH(ROW(R658)-ROW(R$3),入力!$BB$3:$BB$1048576,0),MATCH(R$3,入力!$BV$2:$CN$2,0)),"")</f>
        <v/>
      </c>
      <c r="S658" s="77" t="str">
        <f>IFERROR(INDEX(入力!$BV$3:$CN$1048576,MATCH(ROW(S658)-ROW(S$3),入力!$BB$3:$BB$1048576,0),MATCH(S$3,入力!$BV$2:$CN$2,0)),"")</f>
        <v/>
      </c>
      <c r="U658" s="28" t="str">
        <f>IF(Z658="","",COUNT($Z$4:Z658))</f>
        <v/>
      </c>
      <c r="V658" s="73" t="str">
        <f t="shared" si="11"/>
        <v/>
      </c>
      <c r="W658" s="113" t="str">
        <f>IF(OR($B658="",$B658=$B659),"",SUMIF($B$4:$B658,$B658,Q$4:Q658))</f>
        <v/>
      </c>
      <c r="X658" s="113" t="str">
        <f>IF(OR($B658="",$B658=$B659),"",SUMIF($B$4:$B658,$B658,K$4:K658)-Y658)</f>
        <v/>
      </c>
      <c r="Y658" s="113" t="str">
        <f>IF(OR($B658="",$B658=$B659),"",SUMIFS(K$4:K658,B$4:B658,$B658,F$4:F658,$Y$3))</f>
        <v/>
      </c>
      <c r="Z658" s="113" t="str">
        <f>IF(OR($B658="",$B658=$B659),"",SUMIF($B$4:$B658,$B658,S$4:S658))</f>
        <v/>
      </c>
    </row>
    <row r="659" spans="1:26" ht="25.05" customHeight="1" x14ac:dyDescent="0.2">
      <c r="A659" s="133" t="str">
        <f>IF(OR(B659="",AND(B658=B659,D658=D659)),"",MAX($A$4:A658)+1)</f>
        <v/>
      </c>
      <c r="B659" s="73" t="str">
        <f>IFERROR(INDEX(入力!$BV$3:$CN$1048576,MATCH(ROW(B659)-ROW(B$3),入力!$BB$3:$BB$1048576,0),MATCH(B$3,入力!$BV$2:$CN$2,0)),"")</f>
        <v/>
      </c>
      <c r="C659" s="74" t="str">
        <f>IFERROR(INDEX(入力!$BV$3:$CN$1048576,MATCH(ROW(C659)-ROW(C$3),入力!$BB$3:$BB$1048576,0),MATCH(C$3,入力!$BV$2:$CN$2,0)),"")</f>
        <v/>
      </c>
      <c r="D659" s="75" t="str">
        <f>IFERROR(INDEX(入力!$BO$3:$BO$1048576,MATCH(ROW(D659)-ROW(D$3),入力!$BB$3:$BB$1048576,0),0),"")</f>
        <v/>
      </c>
      <c r="E659" s="74" t="str">
        <f>IFERROR(INDEX(入力!$BV$3:$CN$1048576,MATCH(ROW(E659)-ROW(E$3),入力!$BB$3:$BB$1048576,0),MATCH(E$3,入力!$BV$2:$CN$2,0)),"")</f>
        <v/>
      </c>
      <c r="F659" s="74" t="str">
        <f>IFERROR(INDEX(入力!$BV$3:$CN$1048576,MATCH(ROW(F659)-ROW(F$3),入力!$BB$3:$BB$1048576,0),MATCH(F$3,入力!$BV$2:$CN$2,0)),"")</f>
        <v/>
      </c>
      <c r="G659" s="74" t="str">
        <f>IFERROR(INDEX(入力!$BV$3:$CN$1048576,MATCH(ROW(G659)-ROW(G$3),入力!$BB$3:$BB$1048576,0),MATCH(G$3,入力!$BV$2:$CN$2,0)),"")</f>
        <v/>
      </c>
      <c r="H659" s="75" t="str">
        <f>IFERROR(INDEX(入力!$BV$3:$CN$1048576,MATCH(ROW(H659)-ROW(H$3),入力!$BB$3:$BB$1048576,0),MATCH(H$3,入力!$BV$2:$CN$2,0)),"")</f>
        <v/>
      </c>
      <c r="I659" s="76" t="str">
        <f>IFERROR(INDEX(入力!$BV$3:$CN$1048576,MATCH(ROW(I659)-ROW(I$3),入力!$BB$3:$BB$1048576,0),MATCH(I$3,入力!$BV$2:$CN$2,0)),"")</f>
        <v/>
      </c>
      <c r="J659" s="75" t="str">
        <f>IFERROR(INDEX(入力!$BV$3:$CN$1048576,MATCH(ROW(J659)-ROW(J$3),入力!$BB$3:$BB$1048576,0),MATCH(J$3,入力!$BV$2:$CN$2,0)),"")</f>
        <v/>
      </c>
      <c r="K659" s="75" t="str">
        <f>IFERROR(INDEX(入力!$BV$3:$CN$1048576,MATCH(ROW(K659)-ROW(K$3),入力!$BB$3:$BB$1048576,0),MATCH(K$3,入力!$BV$2:$CN$2,0)),"")</f>
        <v/>
      </c>
      <c r="L659" s="75" t="str">
        <f>IFERROR(INDEX(入力!$BV$3:$CN$1048576,MATCH(ROW(L659)-ROW(L$3),入力!$BB$3:$BB$1048576,0),MATCH(L$3,入力!$BV$2:$CN$2,0)),"")</f>
        <v/>
      </c>
      <c r="M659" s="117" t="str">
        <f>IFERROR(IF(履歴検索!$A659="","",INDEX(入力!$BV$3:$CN$1048576,MATCH(ROW(M659)-ROW(M$3),入力!$BB$3:$BB$1048576,0),MATCH(M$3,入力!$BV$2:$CN$2,0))),"")</f>
        <v/>
      </c>
      <c r="N659" s="75" t="str">
        <f>IFERROR(INDEX(入力!$BV$3:$CN$1048576,MATCH(ROW(N659)-ROW(N$3),入力!$BB$3:$BB$1048576,0),MATCH(N$3,入力!$BV$2:$CN$2,0)),"")</f>
        <v/>
      </c>
      <c r="O659" s="294" t="str">
        <f>IFERROR(INDEX(入力!$CJ$3:$CN$1048576,MATCH(ROW(O659)-ROW(O$3),入力!$BB$3:$BB$1048576,0),MATCH(O$3,入力!$CJ$2:$CN$2,0)),"")</f>
        <v/>
      </c>
      <c r="P659" s="294" t="str">
        <f>IFERROR(INDEX(入力!$CJ$3:$CN$1048576,MATCH(ROW(P659)-ROW(P$3),入力!$BB$3:$BB$1048576,0),MATCH(P$3,入力!$CJ$2:$CN$2,0)),"")</f>
        <v/>
      </c>
      <c r="Q659" s="294" t="str">
        <f>IFERROR(INDEX(入力!$BV$3:$CN$1048576,MATCH(ROW(Q659)-ROW(Q$3),入力!$BB$3:$BB$1048576,0),MATCH(Q$3,入力!$BV$2:$CN$2,0)),"")</f>
        <v/>
      </c>
      <c r="R659" s="77" t="str">
        <f>IFERROR(INDEX(入力!$BV$3:$CN$1048576,MATCH(ROW(R659)-ROW(R$3),入力!$BB$3:$BB$1048576,0),MATCH(R$3,入力!$BV$2:$CN$2,0)),"")</f>
        <v/>
      </c>
      <c r="S659" s="77" t="str">
        <f>IFERROR(INDEX(入力!$BV$3:$CN$1048576,MATCH(ROW(S659)-ROW(S$3),入力!$BB$3:$BB$1048576,0),MATCH(S$3,入力!$BV$2:$CN$2,0)),"")</f>
        <v/>
      </c>
      <c r="U659" s="28" t="str">
        <f>IF(Z659="","",COUNT($Z$4:Z659))</f>
        <v/>
      </c>
      <c r="V659" s="73" t="str">
        <f t="shared" si="11"/>
        <v/>
      </c>
      <c r="W659" s="113" t="str">
        <f>IF(OR($B659="",$B659=$B660),"",SUMIF($B$4:$B659,$B659,Q$4:Q659))</f>
        <v/>
      </c>
      <c r="X659" s="113" t="str">
        <f>IF(OR($B659="",$B659=$B660),"",SUMIF($B$4:$B659,$B659,K$4:K659)-Y659)</f>
        <v/>
      </c>
      <c r="Y659" s="113" t="str">
        <f>IF(OR($B659="",$B659=$B660),"",SUMIFS(K$4:K659,B$4:B659,$B659,F$4:F659,$Y$3))</f>
        <v/>
      </c>
      <c r="Z659" s="113" t="str">
        <f>IF(OR($B659="",$B659=$B660),"",SUMIF($B$4:$B659,$B659,S$4:S659))</f>
        <v/>
      </c>
    </row>
    <row r="660" spans="1:26" ht="25.05" customHeight="1" x14ac:dyDescent="0.2">
      <c r="A660" s="133" t="str">
        <f>IF(OR(B660="",AND(B659=B660,D659=D660)),"",MAX($A$4:A659)+1)</f>
        <v/>
      </c>
      <c r="B660" s="73" t="str">
        <f>IFERROR(INDEX(入力!$BV$3:$CN$1048576,MATCH(ROW(B660)-ROW(B$3),入力!$BB$3:$BB$1048576,0),MATCH(B$3,入力!$BV$2:$CN$2,0)),"")</f>
        <v/>
      </c>
      <c r="C660" s="74" t="str">
        <f>IFERROR(INDEX(入力!$BV$3:$CN$1048576,MATCH(ROW(C660)-ROW(C$3),入力!$BB$3:$BB$1048576,0),MATCH(C$3,入力!$BV$2:$CN$2,0)),"")</f>
        <v/>
      </c>
      <c r="D660" s="75" t="str">
        <f>IFERROR(INDEX(入力!$BO$3:$BO$1048576,MATCH(ROW(D660)-ROW(D$3),入力!$BB$3:$BB$1048576,0),0),"")</f>
        <v/>
      </c>
      <c r="E660" s="74" t="str">
        <f>IFERROR(INDEX(入力!$BV$3:$CN$1048576,MATCH(ROW(E660)-ROW(E$3),入力!$BB$3:$BB$1048576,0),MATCH(E$3,入力!$BV$2:$CN$2,0)),"")</f>
        <v/>
      </c>
      <c r="F660" s="74" t="str">
        <f>IFERROR(INDEX(入力!$BV$3:$CN$1048576,MATCH(ROW(F660)-ROW(F$3),入力!$BB$3:$BB$1048576,0),MATCH(F$3,入力!$BV$2:$CN$2,0)),"")</f>
        <v/>
      </c>
      <c r="G660" s="74" t="str">
        <f>IFERROR(INDEX(入力!$BV$3:$CN$1048576,MATCH(ROW(G660)-ROW(G$3),入力!$BB$3:$BB$1048576,0),MATCH(G$3,入力!$BV$2:$CN$2,0)),"")</f>
        <v/>
      </c>
      <c r="H660" s="75" t="str">
        <f>IFERROR(INDEX(入力!$BV$3:$CN$1048576,MATCH(ROW(H660)-ROW(H$3),入力!$BB$3:$BB$1048576,0),MATCH(H$3,入力!$BV$2:$CN$2,0)),"")</f>
        <v/>
      </c>
      <c r="I660" s="76" t="str">
        <f>IFERROR(INDEX(入力!$BV$3:$CN$1048576,MATCH(ROW(I660)-ROW(I$3),入力!$BB$3:$BB$1048576,0),MATCH(I$3,入力!$BV$2:$CN$2,0)),"")</f>
        <v/>
      </c>
      <c r="J660" s="75" t="str">
        <f>IFERROR(INDEX(入力!$BV$3:$CN$1048576,MATCH(ROW(J660)-ROW(J$3),入力!$BB$3:$BB$1048576,0),MATCH(J$3,入力!$BV$2:$CN$2,0)),"")</f>
        <v/>
      </c>
      <c r="K660" s="75" t="str">
        <f>IFERROR(INDEX(入力!$BV$3:$CN$1048576,MATCH(ROW(K660)-ROW(K$3),入力!$BB$3:$BB$1048576,0),MATCH(K$3,入力!$BV$2:$CN$2,0)),"")</f>
        <v/>
      </c>
      <c r="L660" s="75" t="str">
        <f>IFERROR(INDEX(入力!$BV$3:$CN$1048576,MATCH(ROW(L660)-ROW(L$3),入力!$BB$3:$BB$1048576,0),MATCH(L$3,入力!$BV$2:$CN$2,0)),"")</f>
        <v/>
      </c>
      <c r="M660" s="117" t="str">
        <f>IFERROR(IF(履歴検索!$A660="","",INDEX(入力!$BV$3:$CN$1048576,MATCH(ROW(M660)-ROW(M$3),入力!$BB$3:$BB$1048576,0),MATCH(M$3,入力!$BV$2:$CN$2,0))),"")</f>
        <v/>
      </c>
      <c r="N660" s="75" t="str">
        <f>IFERROR(INDEX(入力!$BV$3:$CN$1048576,MATCH(ROW(N660)-ROW(N$3),入力!$BB$3:$BB$1048576,0),MATCH(N$3,入力!$BV$2:$CN$2,0)),"")</f>
        <v/>
      </c>
      <c r="O660" s="294" t="str">
        <f>IFERROR(INDEX(入力!$CJ$3:$CN$1048576,MATCH(ROW(O660)-ROW(O$3),入力!$BB$3:$BB$1048576,0),MATCH(O$3,入力!$CJ$2:$CN$2,0)),"")</f>
        <v/>
      </c>
      <c r="P660" s="294" t="str">
        <f>IFERROR(INDEX(入力!$CJ$3:$CN$1048576,MATCH(ROW(P660)-ROW(P$3),入力!$BB$3:$BB$1048576,0),MATCH(P$3,入力!$CJ$2:$CN$2,0)),"")</f>
        <v/>
      </c>
      <c r="Q660" s="294" t="str">
        <f>IFERROR(INDEX(入力!$BV$3:$CN$1048576,MATCH(ROW(Q660)-ROW(Q$3),入力!$BB$3:$BB$1048576,0),MATCH(Q$3,入力!$BV$2:$CN$2,0)),"")</f>
        <v/>
      </c>
      <c r="R660" s="77" t="str">
        <f>IFERROR(INDEX(入力!$BV$3:$CN$1048576,MATCH(ROW(R660)-ROW(R$3),入力!$BB$3:$BB$1048576,0),MATCH(R$3,入力!$BV$2:$CN$2,0)),"")</f>
        <v/>
      </c>
      <c r="S660" s="77" t="str">
        <f>IFERROR(INDEX(入力!$BV$3:$CN$1048576,MATCH(ROW(S660)-ROW(S$3),入力!$BB$3:$BB$1048576,0),MATCH(S$3,入力!$BV$2:$CN$2,0)),"")</f>
        <v/>
      </c>
      <c r="U660" s="28" t="str">
        <f>IF(Z660="","",COUNT($Z$4:Z660))</f>
        <v/>
      </c>
      <c r="V660" s="73" t="str">
        <f t="shared" si="11"/>
        <v/>
      </c>
      <c r="W660" s="113" t="str">
        <f>IF(OR($B660="",$B660=$B661),"",SUMIF($B$4:$B660,$B660,Q$4:Q660))</f>
        <v/>
      </c>
      <c r="X660" s="113" t="str">
        <f>IF(OR($B660="",$B660=$B661),"",SUMIF($B$4:$B660,$B660,K$4:K660)-Y660)</f>
        <v/>
      </c>
      <c r="Y660" s="113" t="str">
        <f>IF(OR($B660="",$B660=$B661),"",SUMIFS(K$4:K660,B$4:B660,$B660,F$4:F660,$Y$3))</f>
        <v/>
      </c>
      <c r="Z660" s="113" t="str">
        <f>IF(OR($B660="",$B660=$B661),"",SUMIF($B$4:$B660,$B660,S$4:S660))</f>
        <v/>
      </c>
    </row>
    <row r="661" spans="1:26" ht="25.05" customHeight="1" x14ac:dyDescent="0.2">
      <c r="A661" s="133" t="str">
        <f>IF(OR(B661="",AND(B660=B661,D660=D661)),"",MAX($A$4:A660)+1)</f>
        <v/>
      </c>
      <c r="B661" s="73" t="str">
        <f>IFERROR(INDEX(入力!$BV$3:$CN$1048576,MATCH(ROW(B661)-ROW(B$3),入力!$BB$3:$BB$1048576,0),MATCH(B$3,入力!$BV$2:$CN$2,0)),"")</f>
        <v/>
      </c>
      <c r="C661" s="74" t="str">
        <f>IFERROR(INDEX(入力!$BV$3:$CN$1048576,MATCH(ROW(C661)-ROW(C$3),入力!$BB$3:$BB$1048576,0),MATCH(C$3,入力!$BV$2:$CN$2,0)),"")</f>
        <v/>
      </c>
      <c r="D661" s="75" t="str">
        <f>IFERROR(INDEX(入力!$BO$3:$BO$1048576,MATCH(ROW(D661)-ROW(D$3),入力!$BB$3:$BB$1048576,0),0),"")</f>
        <v/>
      </c>
      <c r="E661" s="74" t="str">
        <f>IFERROR(INDEX(入力!$BV$3:$CN$1048576,MATCH(ROW(E661)-ROW(E$3),入力!$BB$3:$BB$1048576,0),MATCH(E$3,入力!$BV$2:$CN$2,0)),"")</f>
        <v/>
      </c>
      <c r="F661" s="74" t="str">
        <f>IFERROR(INDEX(入力!$BV$3:$CN$1048576,MATCH(ROW(F661)-ROW(F$3),入力!$BB$3:$BB$1048576,0),MATCH(F$3,入力!$BV$2:$CN$2,0)),"")</f>
        <v/>
      </c>
      <c r="G661" s="74" t="str">
        <f>IFERROR(INDEX(入力!$BV$3:$CN$1048576,MATCH(ROW(G661)-ROW(G$3),入力!$BB$3:$BB$1048576,0),MATCH(G$3,入力!$BV$2:$CN$2,0)),"")</f>
        <v/>
      </c>
      <c r="H661" s="75" t="str">
        <f>IFERROR(INDEX(入力!$BV$3:$CN$1048576,MATCH(ROW(H661)-ROW(H$3),入力!$BB$3:$BB$1048576,0),MATCH(H$3,入力!$BV$2:$CN$2,0)),"")</f>
        <v/>
      </c>
      <c r="I661" s="76" t="str">
        <f>IFERROR(INDEX(入力!$BV$3:$CN$1048576,MATCH(ROW(I661)-ROW(I$3),入力!$BB$3:$BB$1048576,0),MATCH(I$3,入力!$BV$2:$CN$2,0)),"")</f>
        <v/>
      </c>
      <c r="J661" s="75" t="str">
        <f>IFERROR(INDEX(入力!$BV$3:$CN$1048576,MATCH(ROW(J661)-ROW(J$3),入力!$BB$3:$BB$1048576,0),MATCH(J$3,入力!$BV$2:$CN$2,0)),"")</f>
        <v/>
      </c>
      <c r="K661" s="75" t="str">
        <f>IFERROR(INDEX(入力!$BV$3:$CN$1048576,MATCH(ROW(K661)-ROW(K$3),入力!$BB$3:$BB$1048576,0),MATCH(K$3,入力!$BV$2:$CN$2,0)),"")</f>
        <v/>
      </c>
      <c r="L661" s="75" t="str">
        <f>IFERROR(INDEX(入力!$BV$3:$CN$1048576,MATCH(ROW(L661)-ROW(L$3),入力!$BB$3:$BB$1048576,0),MATCH(L$3,入力!$BV$2:$CN$2,0)),"")</f>
        <v/>
      </c>
      <c r="M661" s="117" t="str">
        <f>IFERROR(IF(履歴検索!$A661="","",INDEX(入力!$BV$3:$CN$1048576,MATCH(ROW(M661)-ROW(M$3),入力!$BB$3:$BB$1048576,0),MATCH(M$3,入力!$BV$2:$CN$2,0))),"")</f>
        <v/>
      </c>
      <c r="N661" s="75" t="str">
        <f>IFERROR(INDEX(入力!$BV$3:$CN$1048576,MATCH(ROW(N661)-ROW(N$3),入力!$BB$3:$BB$1048576,0),MATCH(N$3,入力!$BV$2:$CN$2,0)),"")</f>
        <v/>
      </c>
      <c r="O661" s="294" t="str">
        <f>IFERROR(INDEX(入力!$CJ$3:$CN$1048576,MATCH(ROW(O661)-ROW(O$3),入力!$BB$3:$BB$1048576,0),MATCH(O$3,入力!$CJ$2:$CN$2,0)),"")</f>
        <v/>
      </c>
      <c r="P661" s="294" t="str">
        <f>IFERROR(INDEX(入力!$CJ$3:$CN$1048576,MATCH(ROW(P661)-ROW(P$3),入力!$BB$3:$BB$1048576,0),MATCH(P$3,入力!$CJ$2:$CN$2,0)),"")</f>
        <v/>
      </c>
      <c r="Q661" s="294" t="str">
        <f>IFERROR(INDEX(入力!$BV$3:$CN$1048576,MATCH(ROW(Q661)-ROW(Q$3),入力!$BB$3:$BB$1048576,0),MATCH(Q$3,入力!$BV$2:$CN$2,0)),"")</f>
        <v/>
      </c>
      <c r="R661" s="77" t="str">
        <f>IFERROR(INDEX(入力!$BV$3:$CN$1048576,MATCH(ROW(R661)-ROW(R$3),入力!$BB$3:$BB$1048576,0),MATCH(R$3,入力!$BV$2:$CN$2,0)),"")</f>
        <v/>
      </c>
      <c r="S661" s="77" t="str">
        <f>IFERROR(INDEX(入力!$BV$3:$CN$1048576,MATCH(ROW(S661)-ROW(S$3),入力!$BB$3:$BB$1048576,0),MATCH(S$3,入力!$BV$2:$CN$2,0)),"")</f>
        <v/>
      </c>
      <c r="U661" s="28" t="str">
        <f>IF(Z661="","",COUNT($Z$4:Z661))</f>
        <v/>
      </c>
      <c r="V661" s="73" t="str">
        <f t="shared" si="11"/>
        <v/>
      </c>
      <c r="W661" s="113" t="str">
        <f>IF(OR($B661="",$B661=$B662),"",SUMIF($B$4:$B661,$B661,Q$4:Q661))</f>
        <v/>
      </c>
      <c r="X661" s="113" t="str">
        <f>IF(OR($B661="",$B661=$B662),"",SUMIF($B$4:$B661,$B661,K$4:K661)-Y661)</f>
        <v/>
      </c>
      <c r="Y661" s="113" t="str">
        <f>IF(OR($B661="",$B661=$B662),"",SUMIFS(K$4:K661,B$4:B661,$B661,F$4:F661,$Y$3))</f>
        <v/>
      </c>
      <c r="Z661" s="113" t="str">
        <f>IF(OR($B661="",$B661=$B662),"",SUMIF($B$4:$B661,$B661,S$4:S661))</f>
        <v/>
      </c>
    </row>
    <row r="662" spans="1:26" ht="25.05" customHeight="1" x14ac:dyDescent="0.2">
      <c r="A662" s="133" t="str">
        <f>IF(OR(B662="",AND(B661=B662,D661=D662)),"",MAX($A$4:A661)+1)</f>
        <v/>
      </c>
      <c r="B662" s="73" t="str">
        <f>IFERROR(INDEX(入力!$BV$3:$CN$1048576,MATCH(ROW(B662)-ROW(B$3),入力!$BB$3:$BB$1048576,0),MATCH(B$3,入力!$BV$2:$CN$2,0)),"")</f>
        <v/>
      </c>
      <c r="C662" s="74" t="str">
        <f>IFERROR(INDEX(入力!$BV$3:$CN$1048576,MATCH(ROW(C662)-ROW(C$3),入力!$BB$3:$BB$1048576,0),MATCH(C$3,入力!$BV$2:$CN$2,0)),"")</f>
        <v/>
      </c>
      <c r="D662" s="75" t="str">
        <f>IFERROR(INDEX(入力!$BO$3:$BO$1048576,MATCH(ROW(D662)-ROW(D$3),入力!$BB$3:$BB$1048576,0),0),"")</f>
        <v/>
      </c>
      <c r="E662" s="74" t="str">
        <f>IFERROR(INDEX(入力!$BV$3:$CN$1048576,MATCH(ROW(E662)-ROW(E$3),入力!$BB$3:$BB$1048576,0),MATCH(E$3,入力!$BV$2:$CN$2,0)),"")</f>
        <v/>
      </c>
      <c r="F662" s="74" t="str">
        <f>IFERROR(INDEX(入力!$BV$3:$CN$1048576,MATCH(ROW(F662)-ROW(F$3),入力!$BB$3:$BB$1048576,0),MATCH(F$3,入力!$BV$2:$CN$2,0)),"")</f>
        <v/>
      </c>
      <c r="G662" s="74" t="str">
        <f>IFERROR(INDEX(入力!$BV$3:$CN$1048576,MATCH(ROW(G662)-ROW(G$3),入力!$BB$3:$BB$1048576,0),MATCH(G$3,入力!$BV$2:$CN$2,0)),"")</f>
        <v/>
      </c>
      <c r="H662" s="75" t="str">
        <f>IFERROR(INDEX(入力!$BV$3:$CN$1048576,MATCH(ROW(H662)-ROW(H$3),入力!$BB$3:$BB$1048576,0),MATCH(H$3,入力!$BV$2:$CN$2,0)),"")</f>
        <v/>
      </c>
      <c r="I662" s="76" t="str">
        <f>IFERROR(INDEX(入力!$BV$3:$CN$1048576,MATCH(ROW(I662)-ROW(I$3),入力!$BB$3:$BB$1048576,0),MATCH(I$3,入力!$BV$2:$CN$2,0)),"")</f>
        <v/>
      </c>
      <c r="J662" s="75" t="str">
        <f>IFERROR(INDEX(入力!$BV$3:$CN$1048576,MATCH(ROW(J662)-ROW(J$3),入力!$BB$3:$BB$1048576,0),MATCH(J$3,入力!$BV$2:$CN$2,0)),"")</f>
        <v/>
      </c>
      <c r="K662" s="75" t="str">
        <f>IFERROR(INDEX(入力!$BV$3:$CN$1048576,MATCH(ROW(K662)-ROW(K$3),入力!$BB$3:$BB$1048576,0),MATCH(K$3,入力!$BV$2:$CN$2,0)),"")</f>
        <v/>
      </c>
      <c r="L662" s="75" t="str">
        <f>IFERROR(INDEX(入力!$BV$3:$CN$1048576,MATCH(ROW(L662)-ROW(L$3),入力!$BB$3:$BB$1048576,0),MATCH(L$3,入力!$BV$2:$CN$2,0)),"")</f>
        <v/>
      </c>
      <c r="M662" s="117" t="str">
        <f>IFERROR(IF(履歴検索!$A662="","",INDEX(入力!$BV$3:$CN$1048576,MATCH(ROW(M662)-ROW(M$3),入力!$BB$3:$BB$1048576,0),MATCH(M$3,入力!$BV$2:$CN$2,0))),"")</f>
        <v/>
      </c>
      <c r="N662" s="75" t="str">
        <f>IFERROR(INDEX(入力!$BV$3:$CN$1048576,MATCH(ROW(N662)-ROW(N$3),入力!$BB$3:$BB$1048576,0),MATCH(N$3,入力!$BV$2:$CN$2,0)),"")</f>
        <v/>
      </c>
      <c r="O662" s="294" t="str">
        <f>IFERROR(INDEX(入力!$CJ$3:$CN$1048576,MATCH(ROW(O662)-ROW(O$3),入力!$BB$3:$BB$1048576,0),MATCH(O$3,入力!$CJ$2:$CN$2,0)),"")</f>
        <v/>
      </c>
      <c r="P662" s="294" t="str">
        <f>IFERROR(INDEX(入力!$CJ$3:$CN$1048576,MATCH(ROW(P662)-ROW(P$3),入力!$BB$3:$BB$1048576,0),MATCH(P$3,入力!$CJ$2:$CN$2,0)),"")</f>
        <v/>
      </c>
      <c r="Q662" s="294" t="str">
        <f>IFERROR(INDEX(入力!$BV$3:$CN$1048576,MATCH(ROW(Q662)-ROW(Q$3),入力!$BB$3:$BB$1048576,0),MATCH(Q$3,入力!$BV$2:$CN$2,0)),"")</f>
        <v/>
      </c>
      <c r="R662" s="77" t="str">
        <f>IFERROR(INDEX(入力!$BV$3:$CN$1048576,MATCH(ROW(R662)-ROW(R$3),入力!$BB$3:$BB$1048576,0),MATCH(R$3,入力!$BV$2:$CN$2,0)),"")</f>
        <v/>
      </c>
      <c r="S662" s="77" t="str">
        <f>IFERROR(INDEX(入力!$BV$3:$CN$1048576,MATCH(ROW(S662)-ROW(S$3),入力!$BB$3:$BB$1048576,0),MATCH(S$3,入力!$BV$2:$CN$2,0)),"")</f>
        <v/>
      </c>
      <c r="U662" s="28" t="str">
        <f>IF(Z662="","",COUNT($Z$4:Z662))</f>
        <v/>
      </c>
      <c r="V662" s="73" t="str">
        <f t="shared" si="11"/>
        <v/>
      </c>
      <c r="W662" s="113" t="str">
        <f>IF(OR($B662="",$B662=$B663),"",SUMIF($B$4:$B662,$B662,Q$4:Q662))</f>
        <v/>
      </c>
      <c r="X662" s="113" t="str">
        <f>IF(OR($B662="",$B662=$B663),"",SUMIF($B$4:$B662,$B662,K$4:K662)-Y662)</f>
        <v/>
      </c>
      <c r="Y662" s="113" t="str">
        <f>IF(OR($B662="",$B662=$B663),"",SUMIFS(K$4:K662,B$4:B662,$B662,F$4:F662,$Y$3))</f>
        <v/>
      </c>
      <c r="Z662" s="113" t="str">
        <f>IF(OR($B662="",$B662=$B663),"",SUMIF($B$4:$B662,$B662,S$4:S662))</f>
        <v/>
      </c>
    </row>
    <row r="663" spans="1:26" ht="25.05" customHeight="1" x14ac:dyDescent="0.2">
      <c r="A663" s="133" t="str">
        <f>IF(OR(B663="",AND(B662=B663,D662=D663)),"",MAX($A$4:A662)+1)</f>
        <v/>
      </c>
      <c r="B663" s="73" t="str">
        <f>IFERROR(INDEX(入力!$BV$3:$CN$1048576,MATCH(ROW(B663)-ROW(B$3),入力!$BB$3:$BB$1048576,0),MATCH(B$3,入力!$BV$2:$CN$2,0)),"")</f>
        <v/>
      </c>
      <c r="C663" s="74" t="str">
        <f>IFERROR(INDEX(入力!$BV$3:$CN$1048576,MATCH(ROW(C663)-ROW(C$3),入力!$BB$3:$BB$1048576,0),MATCH(C$3,入力!$BV$2:$CN$2,0)),"")</f>
        <v/>
      </c>
      <c r="D663" s="75" t="str">
        <f>IFERROR(INDEX(入力!$BO$3:$BO$1048576,MATCH(ROW(D663)-ROW(D$3),入力!$BB$3:$BB$1048576,0),0),"")</f>
        <v/>
      </c>
      <c r="E663" s="74" t="str">
        <f>IFERROR(INDEX(入力!$BV$3:$CN$1048576,MATCH(ROW(E663)-ROW(E$3),入力!$BB$3:$BB$1048576,0),MATCH(E$3,入力!$BV$2:$CN$2,0)),"")</f>
        <v/>
      </c>
      <c r="F663" s="74" t="str">
        <f>IFERROR(INDEX(入力!$BV$3:$CN$1048576,MATCH(ROW(F663)-ROW(F$3),入力!$BB$3:$BB$1048576,0),MATCH(F$3,入力!$BV$2:$CN$2,0)),"")</f>
        <v/>
      </c>
      <c r="G663" s="74" t="str">
        <f>IFERROR(INDEX(入力!$BV$3:$CN$1048576,MATCH(ROW(G663)-ROW(G$3),入力!$BB$3:$BB$1048576,0),MATCH(G$3,入力!$BV$2:$CN$2,0)),"")</f>
        <v/>
      </c>
      <c r="H663" s="75" t="str">
        <f>IFERROR(INDEX(入力!$BV$3:$CN$1048576,MATCH(ROW(H663)-ROW(H$3),入力!$BB$3:$BB$1048576,0),MATCH(H$3,入力!$BV$2:$CN$2,0)),"")</f>
        <v/>
      </c>
      <c r="I663" s="76" t="str">
        <f>IFERROR(INDEX(入力!$BV$3:$CN$1048576,MATCH(ROW(I663)-ROW(I$3),入力!$BB$3:$BB$1048576,0),MATCH(I$3,入力!$BV$2:$CN$2,0)),"")</f>
        <v/>
      </c>
      <c r="J663" s="75" t="str">
        <f>IFERROR(INDEX(入力!$BV$3:$CN$1048576,MATCH(ROW(J663)-ROW(J$3),入力!$BB$3:$BB$1048576,0),MATCH(J$3,入力!$BV$2:$CN$2,0)),"")</f>
        <v/>
      </c>
      <c r="K663" s="75" t="str">
        <f>IFERROR(INDEX(入力!$BV$3:$CN$1048576,MATCH(ROW(K663)-ROW(K$3),入力!$BB$3:$BB$1048576,0),MATCH(K$3,入力!$BV$2:$CN$2,0)),"")</f>
        <v/>
      </c>
      <c r="L663" s="75" t="str">
        <f>IFERROR(INDEX(入力!$BV$3:$CN$1048576,MATCH(ROW(L663)-ROW(L$3),入力!$BB$3:$BB$1048576,0),MATCH(L$3,入力!$BV$2:$CN$2,0)),"")</f>
        <v/>
      </c>
      <c r="M663" s="117" t="str">
        <f>IFERROR(IF(履歴検索!$A663="","",INDEX(入力!$BV$3:$CN$1048576,MATCH(ROW(M663)-ROW(M$3),入力!$BB$3:$BB$1048576,0),MATCH(M$3,入力!$BV$2:$CN$2,0))),"")</f>
        <v/>
      </c>
      <c r="N663" s="75" t="str">
        <f>IFERROR(INDEX(入力!$BV$3:$CN$1048576,MATCH(ROW(N663)-ROW(N$3),入力!$BB$3:$BB$1048576,0),MATCH(N$3,入力!$BV$2:$CN$2,0)),"")</f>
        <v/>
      </c>
      <c r="O663" s="294" t="str">
        <f>IFERROR(INDEX(入力!$CJ$3:$CN$1048576,MATCH(ROW(O663)-ROW(O$3),入力!$BB$3:$BB$1048576,0),MATCH(O$3,入力!$CJ$2:$CN$2,0)),"")</f>
        <v/>
      </c>
      <c r="P663" s="294" t="str">
        <f>IFERROR(INDEX(入力!$CJ$3:$CN$1048576,MATCH(ROW(P663)-ROW(P$3),入力!$BB$3:$BB$1048576,0),MATCH(P$3,入力!$CJ$2:$CN$2,0)),"")</f>
        <v/>
      </c>
      <c r="Q663" s="294" t="str">
        <f>IFERROR(INDEX(入力!$BV$3:$CN$1048576,MATCH(ROW(Q663)-ROW(Q$3),入力!$BB$3:$BB$1048576,0),MATCH(Q$3,入力!$BV$2:$CN$2,0)),"")</f>
        <v/>
      </c>
      <c r="R663" s="77" t="str">
        <f>IFERROR(INDEX(入力!$BV$3:$CN$1048576,MATCH(ROW(R663)-ROW(R$3),入力!$BB$3:$BB$1048576,0),MATCH(R$3,入力!$BV$2:$CN$2,0)),"")</f>
        <v/>
      </c>
      <c r="S663" s="77" t="str">
        <f>IFERROR(INDEX(入力!$BV$3:$CN$1048576,MATCH(ROW(S663)-ROW(S$3),入力!$BB$3:$BB$1048576,0),MATCH(S$3,入力!$BV$2:$CN$2,0)),"")</f>
        <v/>
      </c>
      <c r="U663" s="28" t="str">
        <f>IF(Z663="","",COUNT($Z$4:Z663))</f>
        <v/>
      </c>
      <c r="V663" s="73" t="str">
        <f t="shared" si="11"/>
        <v/>
      </c>
      <c r="W663" s="113" t="str">
        <f>IF(OR($B663="",$B663=$B664),"",SUMIF($B$4:$B663,$B663,Q$4:Q663))</f>
        <v/>
      </c>
      <c r="X663" s="113" t="str">
        <f>IF(OR($B663="",$B663=$B664),"",SUMIF($B$4:$B663,$B663,K$4:K663)-Y663)</f>
        <v/>
      </c>
      <c r="Y663" s="113" t="str">
        <f>IF(OR($B663="",$B663=$B664),"",SUMIFS(K$4:K663,B$4:B663,$B663,F$4:F663,$Y$3))</f>
        <v/>
      </c>
      <c r="Z663" s="113" t="str">
        <f>IF(OR($B663="",$B663=$B664),"",SUMIF($B$4:$B663,$B663,S$4:S663))</f>
        <v/>
      </c>
    </row>
    <row r="664" spans="1:26" ht="25.05" customHeight="1" x14ac:dyDescent="0.2">
      <c r="A664" s="133" t="str">
        <f>IF(OR(B664="",AND(B663=B664,D663=D664)),"",MAX($A$4:A663)+1)</f>
        <v/>
      </c>
      <c r="B664" s="73" t="str">
        <f>IFERROR(INDEX(入力!$BV$3:$CN$1048576,MATCH(ROW(B664)-ROW(B$3),入力!$BB$3:$BB$1048576,0),MATCH(B$3,入力!$BV$2:$CN$2,0)),"")</f>
        <v/>
      </c>
      <c r="C664" s="74" t="str">
        <f>IFERROR(INDEX(入力!$BV$3:$CN$1048576,MATCH(ROW(C664)-ROW(C$3),入力!$BB$3:$BB$1048576,0),MATCH(C$3,入力!$BV$2:$CN$2,0)),"")</f>
        <v/>
      </c>
      <c r="D664" s="75" t="str">
        <f>IFERROR(INDEX(入力!$BO$3:$BO$1048576,MATCH(ROW(D664)-ROW(D$3),入力!$BB$3:$BB$1048576,0),0),"")</f>
        <v/>
      </c>
      <c r="E664" s="74" t="str">
        <f>IFERROR(INDEX(入力!$BV$3:$CN$1048576,MATCH(ROW(E664)-ROW(E$3),入力!$BB$3:$BB$1048576,0),MATCH(E$3,入力!$BV$2:$CN$2,0)),"")</f>
        <v/>
      </c>
      <c r="F664" s="74" t="str">
        <f>IFERROR(INDEX(入力!$BV$3:$CN$1048576,MATCH(ROW(F664)-ROW(F$3),入力!$BB$3:$BB$1048576,0),MATCH(F$3,入力!$BV$2:$CN$2,0)),"")</f>
        <v/>
      </c>
      <c r="G664" s="74" t="str">
        <f>IFERROR(INDEX(入力!$BV$3:$CN$1048576,MATCH(ROW(G664)-ROW(G$3),入力!$BB$3:$BB$1048576,0),MATCH(G$3,入力!$BV$2:$CN$2,0)),"")</f>
        <v/>
      </c>
      <c r="H664" s="75" t="str">
        <f>IFERROR(INDEX(入力!$BV$3:$CN$1048576,MATCH(ROW(H664)-ROW(H$3),入力!$BB$3:$BB$1048576,0),MATCH(H$3,入力!$BV$2:$CN$2,0)),"")</f>
        <v/>
      </c>
      <c r="I664" s="76" t="str">
        <f>IFERROR(INDEX(入力!$BV$3:$CN$1048576,MATCH(ROW(I664)-ROW(I$3),入力!$BB$3:$BB$1048576,0),MATCH(I$3,入力!$BV$2:$CN$2,0)),"")</f>
        <v/>
      </c>
      <c r="J664" s="75" t="str">
        <f>IFERROR(INDEX(入力!$BV$3:$CN$1048576,MATCH(ROW(J664)-ROW(J$3),入力!$BB$3:$BB$1048576,0),MATCH(J$3,入力!$BV$2:$CN$2,0)),"")</f>
        <v/>
      </c>
      <c r="K664" s="75" t="str">
        <f>IFERROR(INDEX(入力!$BV$3:$CN$1048576,MATCH(ROW(K664)-ROW(K$3),入力!$BB$3:$BB$1048576,0),MATCH(K$3,入力!$BV$2:$CN$2,0)),"")</f>
        <v/>
      </c>
      <c r="L664" s="75" t="str">
        <f>IFERROR(INDEX(入力!$BV$3:$CN$1048576,MATCH(ROW(L664)-ROW(L$3),入力!$BB$3:$BB$1048576,0),MATCH(L$3,入力!$BV$2:$CN$2,0)),"")</f>
        <v/>
      </c>
      <c r="M664" s="117" t="str">
        <f>IFERROR(IF(履歴検索!$A664="","",INDEX(入力!$BV$3:$CN$1048576,MATCH(ROW(M664)-ROW(M$3),入力!$BB$3:$BB$1048576,0),MATCH(M$3,入力!$BV$2:$CN$2,0))),"")</f>
        <v/>
      </c>
      <c r="N664" s="75" t="str">
        <f>IFERROR(INDEX(入力!$BV$3:$CN$1048576,MATCH(ROW(N664)-ROW(N$3),入力!$BB$3:$BB$1048576,0),MATCH(N$3,入力!$BV$2:$CN$2,0)),"")</f>
        <v/>
      </c>
      <c r="O664" s="294" t="str">
        <f>IFERROR(INDEX(入力!$CJ$3:$CN$1048576,MATCH(ROW(O664)-ROW(O$3),入力!$BB$3:$BB$1048576,0),MATCH(O$3,入力!$CJ$2:$CN$2,0)),"")</f>
        <v/>
      </c>
      <c r="P664" s="294" t="str">
        <f>IFERROR(INDEX(入力!$CJ$3:$CN$1048576,MATCH(ROW(P664)-ROW(P$3),入力!$BB$3:$BB$1048576,0),MATCH(P$3,入力!$CJ$2:$CN$2,0)),"")</f>
        <v/>
      </c>
      <c r="Q664" s="294" t="str">
        <f>IFERROR(INDEX(入力!$BV$3:$CN$1048576,MATCH(ROW(Q664)-ROW(Q$3),入力!$BB$3:$BB$1048576,0),MATCH(Q$3,入力!$BV$2:$CN$2,0)),"")</f>
        <v/>
      </c>
      <c r="R664" s="77" t="str">
        <f>IFERROR(INDEX(入力!$BV$3:$CN$1048576,MATCH(ROW(R664)-ROW(R$3),入力!$BB$3:$BB$1048576,0),MATCH(R$3,入力!$BV$2:$CN$2,0)),"")</f>
        <v/>
      </c>
      <c r="S664" s="77" t="str">
        <f>IFERROR(INDEX(入力!$BV$3:$CN$1048576,MATCH(ROW(S664)-ROW(S$3),入力!$BB$3:$BB$1048576,0),MATCH(S$3,入力!$BV$2:$CN$2,0)),"")</f>
        <v/>
      </c>
      <c r="U664" s="28" t="str">
        <f>IF(Z664="","",COUNT($Z$4:Z664))</f>
        <v/>
      </c>
      <c r="V664" s="73" t="str">
        <f t="shared" si="11"/>
        <v/>
      </c>
      <c r="W664" s="113" t="str">
        <f>IF(OR($B664="",$B664=$B665),"",SUMIF($B$4:$B664,$B664,Q$4:Q664))</f>
        <v/>
      </c>
      <c r="X664" s="113" t="str">
        <f>IF(OR($B664="",$B664=$B665),"",SUMIF($B$4:$B664,$B664,K$4:K664)-Y664)</f>
        <v/>
      </c>
      <c r="Y664" s="113" t="str">
        <f>IF(OR($B664="",$B664=$B665),"",SUMIFS(K$4:K664,B$4:B664,$B664,F$4:F664,$Y$3))</f>
        <v/>
      </c>
      <c r="Z664" s="113" t="str">
        <f>IF(OR($B664="",$B664=$B665),"",SUMIF($B$4:$B664,$B664,S$4:S664))</f>
        <v/>
      </c>
    </row>
    <row r="665" spans="1:26" ht="25.05" customHeight="1" x14ac:dyDescent="0.2">
      <c r="A665" s="133" t="str">
        <f>IF(OR(B665="",AND(B664=B665,D664=D665)),"",MAX($A$4:A664)+1)</f>
        <v/>
      </c>
      <c r="B665" s="73" t="str">
        <f>IFERROR(INDEX(入力!$BV$3:$CN$1048576,MATCH(ROW(B665)-ROW(B$3),入力!$BB$3:$BB$1048576,0),MATCH(B$3,入力!$BV$2:$CN$2,0)),"")</f>
        <v/>
      </c>
      <c r="C665" s="74" t="str">
        <f>IFERROR(INDEX(入力!$BV$3:$CN$1048576,MATCH(ROW(C665)-ROW(C$3),入力!$BB$3:$BB$1048576,0),MATCH(C$3,入力!$BV$2:$CN$2,0)),"")</f>
        <v/>
      </c>
      <c r="D665" s="75" t="str">
        <f>IFERROR(INDEX(入力!$BO$3:$BO$1048576,MATCH(ROW(D665)-ROW(D$3),入力!$BB$3:$BB$1048576,0),0),"")</f>
        <v/>
      </c>
      <c r="E665" s="74" t="str">
        <f>IFERROR(INDEX(入力!$BV$3:$CN$1048576,MATCH(ROW(E665)-ROW(E$3),入力!$BB$3:$BB$1048576,0),MATCH(E$3,入力!$BV$2:$CN$2,0)),"")</f>
        <v/>
      </c>
      <c r="F665" s="74" t="str">
        <f>IFERROR(INDEX(入力!$BV$3:$CN$1048576,MATCH(ROW(F665)-ROW(F$3),入力!$BB$3:$BB$1048576,0),MATCH(F$3,入力!$BV$2:$CN$2,0)),"")</f>
        <v/>
      </c>
      <c r="G665" s="74" t="str">
        <f>IFERROR(INDEX(入力!$BV$3:$CN$1048576,MATCH(ROW(G665)-ROW(G$3),入力!$BB$3:$BB$1048576,0),MATCH(G$3,入力!$BV$2:$CN$2,0)),"")</f>
        <v/>
      </c>
      <c r="H665" s="75" t="str">
        <f>IFERROR(INDEX(入力!$BV$3:$CN$1048576,MATCH(ROW(H665)-ROW(H$3),入力!$BB$3:$BB$1048576,0),MATCH(H$3,入力!$BV$2:$CN$2,0)),"")</f>
        <v/>
      </c>
      <c r="I665" s="76" t="str">
        <f>IFERROR(INDEX(入力!$BV$3:$CN$1048576,MATCH(ROW(I665)-ROW(I$3),入力!$BB$3:$BB$1048576,0),MATCH(I$3,入力!$BV$2:$CN$2,0)),"")</f>
        <v/>
      </c>
      <c r="J665" s="75" t="str">
        <f>IFERROR(INDEX(入力!$BV$3:$CN$1048576,MATCH(ROW(J665)-ROW(J$3),入力!$BB$3:$BB$1048576,0),MATCH(J$3,入力!$BV$2:$CN$2,0)),"")</f>
        <v/>
      </c>
      <c r="K665" s="75" t="str">
        <f>IFERROR(INDEX(入力!$BV$3:$CN$1048576,MATCH(ROW(K665)-ROW(K$3),入力!$BB$3:$BB$1048576,0),MATCH(K$3,入力!$BV$2:$CN$2,0)),"")</f>
        <v/>
      </c>
      <c r="L665" s="75" t="str">
        <f>IFERROR(INDEX(入力!$BV$3:$CN$1048576,MATCH(ROW(L665)-ROW(L$3),入力!$BB$3:$BB$1048576,0),MATCH(L$3,入力!$BV$2:$CN$2,0)),"")</f>
        <v/>
      </c>
      <c r="M665" s="117" t="str">
        <f>IFERROR(IF(履歴検索!$A665="","",INDEX(入力!$BV$3:$CN$1048576,MATCH(ROW(M665)-ROW(M$3),入力!$BB$3:$BB$1048576,0),MATCH(M$3,入力!$BV$2:$CN$2,0))),"")</f>
        <v/>
      </c>
      <c r="N665" s="75" t="str">
        <f>IFERROR(INDEX(入力!$BV$3:$CN$1048576,MATCH(ROW(N665)-ROW(N$3),入力!$BB$3:$BB$1048576,0),MATCH(N$3,入力!$BV$2:$CN$2,0)),"")</f>
        <v/>
      </c>
      <c r="O665" s="294" t="str">
        <f>IFERROR(INDEX(入力!$CJ$3:$CN$1048576,MATCH(ROW(O665)-ROW(O$3),入力!$BB$3:$BB$1048576,0),MATCH(O$3,入力!$CJ$2:$CN$2,0)),"")</f>
        <v/>
      </c>
      <c r="P665" s="294" t="str">
        <f>IFERROR(INDEX(入力!$CJ$3:$CN$1048576,MATCH(ROW(P665)-ROW(P$3),入力!$BB$3:$BB$1048576,0),MATCH(P$3,入力!$CJ$2:$CN$2,0)),"")</f>
        <v/>
      </c>
      <c r="Q665" s="294" t="str">
        <f>IFERROR(INDEX(入力!$BV$3:$CN$1048576,MATCH(ROW(Q665)-ROW(Q$3),入力!$BB$3:$BB$1048576,0),MATCH(Q$3,入力!$BV$2:$CN$2,0)),"")</f>
        <v/>
      </c>
      <c r="R665" s="77" t="str">
        <f>IFERROR(INDEX(入力!$BV$3:$CN$1048576,MATCH(ROW(R665)-ROW(R$3),入力!$BB$3:$BB$1048576,0),MATCH(R$3,入力!$BV$2:$CN$2,0)),"")</f>
        <v/>
      </c>
      <c r="S665" s="77" t="str">
        <f>IFERROR(INDEX(入力!$BV$3:$CN$1048576,MATCH(ROW(S665)-ROW(S$3),入力!$BB$3:$BB$1048576,0),MATCH(S$3,入力!$BV$2:$CN$2,0)),"")</f>
        <v/>
      </c>
      <c r="U665" s="28" t="str">
        <f>IF(Z665="","",COUNT($Z$4:Z665))</f>
        <v/>
      </c>
      <c r="V665" s="73" t="str">
        <f t="shared" si="11"/>
        <v/>
      </c>
      <c r="W665" s="113" t="str">
        <f>IF(OR($B665="",$B665=$B666),"",SUMIF($B$4:$B665,$B665,Q$4:Q665))</f>
        <v/>
      </c>
      <c r="X665" s="113" t="str">
        <f>IF(OR($B665="",$B665=$B666),"",SUMIF($B$4:$B665,$B665,K$4:K665)-Y665)</f>
        <v/>
      </c>
      <c r="Y665" s="113" t="str">
        <f>IF(OR($B665="",$B665=$B666),"",SUMIFS(K$4:K665,B$4:B665,$B665,F$4:F665,$Y$3))</f>
        <v/>
      </c>
      <c r="Z665" s="113" t="str">
        <f>IF(OR($B665="",$B665=$B666),"",SUMIF($B$4:$B665,$B665,S$4:S665))</f>
        <v/>
      </c>
    </row>
    <row r="666" spans="1:26" ht="25.05" customHeight="1" x14ac:dyDescent="0.2">
      <c r="A666" s="133" t="str">
        <f>IF(OR(B666="",AND(B665=B666,D665=D666)),"",MAX($A$4:A665)+1)</f>
        <v/>
      </c>
      <c r="B666" s="73" t="str">
        <f>IFERROR(INDEX(入力!$BV$3:$CN$1048576,MATCH(ROW(B666)-ROW(B$3),入力!$BB$3:$BB$1048576,0),MATCH(B$3,入力!$BV$2:$CN$2,0)),"")</f>
        <v/>
      </c>
      <c r="C666" s="74" t="str">
        <f>IFERROR(INDEX(入力!$BV$3:$CN$1048576,MATCH(ROW(C666)-ROW(C$3),入力!$BB$3:$BB$1048576,0),MATCH(C$3,入力!$BV$2:$CN$2,0)),"")</f>
        <v/>
      </c>
      <c r="D666" s="75" t="str">
        <f>IFERROR(INDEX(入力!$BO$3:$BO$1048576,MATCH(ROW(D666)-ROW(D$3),入力!$BB$3:$BB$1048576,0),0),"")</f>
        <v/>
      </c>
      <c r="E666" s="74" t="str">
        <f>IFERROR(INDEX(入力!$BV$3:$CN$1048576,MATCH(ROW(E666)-ROW(E$3),入力!$BB$3:$BB$1048576,0),MATCH(E$3,入力!$BV$2:$CN$2,0)),"")</f>
        <v/>
      </c>
      <c r="F666" s="74" t="str">
        <f>IFERROR(INDEX(入力!$BV$3:$CN$1048576,MATCH(ROW(F666)-ROW(F$3),入力!$BB$3:$BB$1048576,0),MATCH(F$3,入力!$BV$2:$CN$2,0)),"")</f>
        <v/>
      </c>
      <c r="G666" s="74" t="str">
        <f>IFERROR(INDEX(入力!$BV$3:$CN$1048576,MATCH(ROW(G666)-ROW(G$3),入力!$BB$3:$BB$1048576,0),MATCH(G$3,入力!$BV$2:$CN$2,0)),"")</f>
        <v/>
      </c>
      <c r="H666" s="75" t="str">
        <f>IFERROR(INDEX(入力!$BV$3:$CN$1048576,MATCH(ROW(H666)-ROW(H$3),入力!$BB$3:$BB$1048576,0),MATCH(H$3,入力!$BV$2:$CN$2,0)),"")</f>
        <v/>
      </c>
      <c r="I666" s="76" t="str">
        <f>IFERROR(INDEX(入力!$BV$3:$CN$1048576,MATCH(ROW(I666)-ROW(I$3),入力!$BB$3:$BB$1048576,0),MATCH(I$3,入力!$BV$2:$CN$2,0)),"")</f>
        <v/>
      </c>
      <c r="J666" s="75" t="str">
        <f>IFERROR(INDEX(入力!$BV$3:$CN$1048576,MATCH(ROW(J666)-ROW(J$3),入力!$BB$3:$BB$1048576,0),MATCH(J$3,入力!$BV$2:$CN$2,0)),"")</f>
        <v/>
      </c>
      <c r="K666" s="75" t="str">
        <f>IFERROR(INDEX(入力!$BV$3:$CN$1048576,MATCH(ROW(K666)-ROW(K$3),入力!$BB$3:$BB$1048576,0),MATCH(K$3,入力!$BV$2:$CN$2,0)),"")</f>
        <v/>
      </c>
      <c r="L666" s="75" t="str">
        <f>IFERROR(INDEX(入力!$BV$3:$CN$1048576,MATCH(ROW(L666)-ROW(L$3),入力!$BB$3:$BB$1048576,0),MATCH(L$3,入力!$BV$2:$CN$2,0)),"")</f>
        <v/>
      </c>
      <c r="M666" s="117" t="str">
        <f>IFERROR(IF(履歴検索!$A666="","",INDEX(入力!$BV$3:$CN$1048576,MATCH(ROW(M666)-ROW(M$3),入力!$BB$3:$BB$1048576,0),MATCH(M$3,入力!$BV$2:$CN$2,0))),"")</f>
        <v/>
      </c>
      <c r="N666" s="75" t="str">
        <f>IFERROR(INDEX(入力!$BV$3:$CN$1048576,MATCH(ROW(N666)-ROW(N$3),入力!$BB$3:$BB$1048576,0),MATCH(N$3,入力!$BV$2:$CN$2,0)),"")</f>
        <v/>
      </c>
      <c r="O666" s="294" t="str">
        <f>IFERROR(INDEX(入力!$CJ$3:$CN$1048576,MATCH(ROW(O666)-ROW(O$3),入力!$BB$3:$BB$1048576,0),MATCH(O$3,入力!$CJ$2:$CN$2,0)),"")</f>
        <v/>
      </c>
      <c r="P666" s="294" t="str">
        <f>IFERROR(INDEX(入力!$CJ$3:$CN$1048576,MATCH(ROW(P666)-ROW(P$3),入力!$BB$3:$BB$1048576,0),MATCH(P$3,入力!$CJ$2:$CN$2,0)),"")</f>
        <v/>
      </c>
      <c r="Q666" s="294" t="str">
        <f>IFERROR(INDEX(入力!$BV$3:$CN$1048576,MATCH(ROW(Q666)-ROW(Q$3),入力!$BB$3:$BB$1048576,0),MATCH(Q$3,入力!$BV$2:$CN$2,0)),"")</f>
        <v/>
      </c>
      <c r="R666" s="77" t="str">
        <f>IFERROR(INDEX(入力!$BV$3:$CN$1048576,MATCH(ROW(R666)-ROW(R$3),入力!$BB$3:$BB$1048576,0),MATCH(R$3,入力!$BV$2:$CN$2,0)),"")</f>
        <v/>
      </c>
      <c r="S666" s="77" t="str">
        <f>IFERROR(INDEX(入力!$BV$3:$CN$1048576,MATCH(ROW(S666)-ROW(S$3),入力!$BB$3:$BB$1048576,0),MATCH(S$3,入力!$BV$2:$CN$2,0)),"")</f>
        <v/>
      </c>
      <c r="U666" s="28" t="str">
        <f>IF(Z666="","",COUNT($Z$4:Z666))</f>
        <v/>
      </c>
      <c r="V666" s="73" t="str">
        <f t="shared" si="11"/>
        <v/>
      </c>
      <c r="W666" s="113" t="str">
        <f>IF(OR($B666="",$B666=$B667),"",SUMIF($B$4:$B666,$B666,Q$4:Q666))</f>
        <v/>
      </c>
      <c r="X666" s="113" t="str">
        <f>IF(OR($B666="",$B666=$B667),"",SUMIF($B$4:$B666,$B666,K$4:K666)-Y666)</f>
        <v/>
      </c>
      <c r="Y666" s="113" t="str">
        <f>IF(OR($B666="",$B666=$B667),"",SUMIFS(K$4:K666,B$4:B666,$B666,F$4:F666,$Y$3))</f>
        <v/>
      </c>
      <c r="Z666" s="113" t="str">
        <f>IF(OR($B666="",$B666=$B667),"",SUMIF($B$4:$B666,$B666,S$4:S666))</f>
        <v/>
      </c>
    </row>
    <row r="667" spans="1:26" ht="25.05" customHeight="1" x14ac:dyDescent="0.2">
      <c r="A667" s="133" t="str">
        <f>IF(OR(B667="",AND(B666=B667,D666=D667)),"",MAX($A$4:A666)+1)</f>
        <v/>
      </c>
      <c r="B667" s="73" t="str">
        <f>IFERROR(INDEX(入力!$BV$3:$CN$1048576,MATCH(ROW(B667)-ROW(B$3),入力!$BB$3:$BB$1048576,0),MATCH(B$3,入力!$BV$2:$CN$2,0)),"")</f>
        <v/>
      </c>
      <c r="C667" s="74" t="str">
        <f>IFERROR(INDEX(入力!$BV$3:$CN$1048576,MATCH(ROW(C667)-ROW(C$3),入力!$BB$3:$BB$1048576,0),MATCH(C$3,入力!$BV$2:$CN$2,0)),"")</f>
        <v/>
      </c>
      <c r="D667" s="75" t="str">
        <f>IFERROR(INDEX(入力!$BO$3:$BO$1048576,MATCH(ROW(D667)-ROW(D$3),入力!$BB$3:$BB$1048576,0),0),"")</f>
        <v/>
      </c>
      <c r="E667" s="74" t="str">
        <f>IFERROR(INDEX(入力!$BV$3:$CN$1048576,MATCH(ROW(E667)-ROW(E$3),入力!$BB$3:$BB$1048576,0),MATCH(E$3,入力!$BV$2:$CN$2,0)),"")</f>
        <v/>
      </c>
      <c r="F667" s="74" t="str">
        <f>IFERROR(INDEX(入力!$BV$3:$CN$1048576,MATCH(ROW(F667)-ROW(F$3),入力!$BB$3:$BB$1048576,0),MATCH(F$3,入力!$BV$2:$CN$2,0)),"")</f>
        <v/>
      </c>
      <c r="G667" s="74" t="str">
        <f>IFERROR(INDEX(入力!$BV$3:$CN$1048576,MATCH(ROW(G667)-ROW(G$3),入力!$BB$3:$BB$1048576,0),MATCH(G$3,入力!$BV$2:$CN$2,0)),"")</f>
        <v/>
      </c>
      <c r="H667" s="75" t="str">
        <f>IFERROR(INDEX(入力!$BV$3:$CN$1048576,MATCH(ROW(H667)-ROW(H$3),入力!$BB$3:$BB$1048576,0),MATCH(H$3,入力!$BV$2:$CN$2,0)),"")</f>
        <v/>
      </c>
      <c r="I667" s="76" t="str">
        <f>IFERROR(INDEX(入力!$BV$3:$CN$1048576,MATCH(ROW(I667)-ROW(I$3),入力!$BB$3:$BB$1048576,0),MATCH(I$3,入力!$BV$2:$CN$2,0)),"")</f>
        <v/>
      </c>
      <c r="J667" s="75" t="str">
        <f>IFERROR(INDEX(入力!$BV$3:$CN$1048576,MATCH(ROW(J667)-ROW(J$3),入力!$BB$3:$BB$1048576,0),MATCH(J$3,入力!$BV$2:$CN$2,0)),"")</f>
        <v/>
      </c>
      <c r="K667" s="75" t="str">
        <f>IFERROR(INDEX(入力!$BV$3:$CN$1048576,MATCH(ROW(K667)-ROW(K$3),入力!$BB$3:$BB$1048576,0),MATCH(K$3,入力!$BV$2:$CN$2,0)),"")</f>
        <v/>
      </c>
      <c r="L667" s="75" t="str">
        <f>IFERROR(INDEX(入力!$BV$3:$CN$1048576,MATCH(ROW(L667)-ROW(L$3),入力!$BB$3:$BB$1048576,0),MATCH(L$3,入力!$BV$2:$CN$2,0)),"")</f>
        <v/>
      </c>
      <c r="M667" s="117" t="str">
        <f>IFERROR(IF(履歴検索!$A667="","",INDEX(入力!$BV$3:$CN$1048576,MATCH(ROW(M667)-ROW(M$3),入力!$BB$3:$BB$1048576,0),MATCH(M$3,入力!$BV$2:$CN$2,0))),"")</f>
        <v/>
      </c>
      <c r="N667" s="75" t="str">
        <f>IFERROR(INDEX(入力!$BV$3:$CN$1048576,MATCH(ROW(N667)-ROW(N$3),入力!$BB$3:$BB$1048576,0),MATCH(N$3,入力!$BV$2:$CN$2,0)),"")</f>
        <v/>
      </c>
      <c r="O667" s="294" t="str">
        <f>IFERROR(INDEX(入力!$CJ$3:$CN$1048576,MATCH(ROW(O667)-ROW(O$3),入力!$BB$3:$BB$1048576,0),MATCH(O$3,入力!$CJ$2:$CN$2,0)),"")</f>
        <v/>
      </c>
      <c r="P667" s="294" t="str">
        <f>IFERROR(INDEX(入力!$CJ$3:$CN$1048576,MATCH(ROW(P667)-ROW(P$3),入力!$BB$3:$BB$1048576,0),MATCH(P$3,入力!$CJ$2:$CN$2,0)),"")</f>
        <v/>
      </c>
      <c r="Q667" s="294" t="str">
        <f>IFERROR(INDEX(入力!$BV$3:$CN$1048576,MATCH(ROW(Q667)-ROW(Q$3),入力!$BB$3:$BB$1048576,0),MATCH(Q$3,入力!$BV$2:$CN$2,0)),"")</f>
        <v/>
      </c>
      <c r="R667" s="77" t="str">
        <f>IFERROR(INDEX(入力!$BV$3:$CN$1048576,MATCH(ROW(R667)-ROW(R$3),入力!$BB$3:$BB$1048576,0),MATCH(R$3,入力!$BV$2:$CN$2,0)),"")</f>
        <v/>
      </c>
      <c r="S667" s="77" t="str">
        <f>IFERROR(INDEX(入力!$BV$3:$CN$1048576,MATCH(ROW(S667)-ROW(S$3),入力!$BB$3:$BB$1048576,0),MATCH(S$3,入力!$BV$2:$CN$2,0)),"")</f>
        <v/>
      </c>
      <c r="U667" s="28" t="str">
        <f>IF(Z667="","",COUNT($Z$4:Z667))</f>
        <v/>
      </c>
      <c r="V667" s="73" t="str">
        <f t="shared" si="11"/>
        <v/>
      </c>
      <c r="W667" s="113" t="str">
        <f>IF(OR($B667="",$B667=$B668),"",SUMIF($B$4:$B667,$B667,Q$4:Q667))</f>
        <v/>
      </c>
      <c r="X667" s="113" t="str">
        <f>IF(OR($B667="",$B667=$B668),"",SUMIF($B$4:$B667,$B667,K$4:K667)-Y667)</f>
        <v/>
      </c>
      <c r="Y667" s="113" t="str">
        <f>IF(OR($B667="",$B667=$B668),"",SUMIFS(K$4:K667,B$4:B667,$B667,F$4:F667,$Y$3))</f>
        <v/>
      </c>
      <c r="Z667" s="113" t="str">
        <f>IF(OR($B667="",$B667=$B668),"",SUMIF($B$4:$B667,$B667,S$4:S667))</f>
        <v/>
      </c>
    </row>
    <row r="668" spans="1:26" ht="25.05" customHeight="1" x14ac:dyDescent="0.2">
      <c r="A668" s="133" t="str">
        <f>IF(OR(B668="",AND(B667=B668,D667=D668)),"",MAX($A$4:A667)+1)</f>
        <v/>
      </c>
      <c r="B668" s="73" t="str">
        <f>IFERROR(INDEX(入力!$BV$3:$CN$1048576,MATCH(ROW(B668)-ROW(B$3),入力!$BB$3:$BB$1048576,0),MATCH(B$3,入力!$BV$2:$CN$2,0)),"")</f>
        <v/>
      </c>
      <c r="C668" s="74" t="str">
        <f>IFERROR(INDEX(入力!$BV$3:$CN$1048576,MATCH(ROW(C668)-ROW(C$3),入力!$BB$3:$BB$1048576,0),MATCH(C$3,入力!$BV$2:$CN$2,0)),"")</f>
        <v/>
      </c>
      <c r="D668" s="75" t="str">
        <f>IFERROR(INDEX(入力!$BO$3:$BO$1048576,MATCH(ROW(D668)-ROW(D$3),入力!$BB$3:$BB$1048576,0),0),"")</f>
        <v/>
      </c>
      <c r="E668" s="74" t="str">
        <f>IFERROR(INDEX(入力!$BV$3:$CN$1048576,MATCH(ROW(E668)-ROW(E$3),入力!$BB$3:$BB$1048576,0),MATCH(E$3,入力!$BV$2:$CN$2,0)),"")</f>
        <v/>
      </c>
      <c r="F668" s="74" t="str">
        <f>IFERROR(INDEX(入力!$BV$3:$CN$1048576,MATCH(ROW(F668)-ROW(F$3),入力!$BB$3:$BB$1048576,0),MATCH(F$3,入力!$BV$2:$CN$2,0)),"")</f>
        <v/>
      </c>
      <c r="G668" s="74" t="str">
        <f>IFERROR(INDEX(入力!$BV$3:$CN$1048576,MATCH(ROW(G668)-ROW(G$3),入力!$BB$3:$BB$1048576,0),MATCH(G$3,入力!$BV$2:$CN$2,0)),"")</f>
        <v/>
      </c>
      <c r="H668" s="75" t="str">
        <f>IFERROR(INDEX(入力!$BV$3:$CN$1048576,MATCH(ROW(H668)-ROW(H$3),入力!$BB$3:$BB$1048576,0),MATCH(H$3,入力!$BV$2:$CN$2,0)),"")</f>
        <v/>
      </c>
      <c r="I668" s="76" t="str">
        <f>IFERROR(INDEX(入力!$BV$3:$CN$1048576,MATCH(ROW(I668)-ROW(I$3),入力!$BB$3:$BB$1048576,0),MATCH(I$3,入力!$BV$2:$CN$2,0)),"")</f>
        <v/>
      </c>
      <c r="J668" s="75" t="str">
        <f>IFERROR(INDEX(入力!$BV$3:$CN$1048576,MATCH(ROW(J668)-ROW(J$3),入力!$BB$3:$BB$1048576,0),MATCH(J$3,入力!$BV$2:$CN$2,0)),"")</f>
        <v/>
      </c>
      <c r="K668" s="75" t="str">
        <f>IFERROR(INDEX(入力!$BV$3:$CN$1048576,MATCH(ROW(K668)-ROW(K$3),入力!$BB$3:$BB$1048576,0),MATCH(K$3,入力!$BV$2:$CN$2,0)),"")</f>
        <v/>
      </c>
      <c r="L668" s="75" t="str">
        <f>IFERROR(INDEX(入力!$BV$3:$CN$1048576,MATCH(ROW(L668)-ROW(L$3),入力!$BB$3:$BB$1048576,0),MATCH(L$3,入力!$BV$2:$CN$2,0)),"")</f>
        <v/>
      </c>
      <c r="M668" s="117" t="str">
        <f>IFERROR(IF(履歴検索!$A668="","",INDEX(入力!$BV$3:$CN$1048576,MATCH(ROW(M668)-ROW(M$3),入力!$BB$3:$BB$1048576,0),MATCH(M$3,入力!$BV$2:$CN$2,0))),"")</f>
        <v/>
      </c>
      <c r="N668" s="75" t="str">
        <f>IFERROR(INDEX(入力!$BV$3:$CN$1048576,MATCH(ROW(N668)-ROW(N$3),入力!$BB$3:$BB$1048576,0),MATCH(N$3,入力!$BV$2:$CN$2,0)),"")</f>
        <v/>
      </c>
      <c r="O668" s="294" t="str">
        <f>IFERROR(INDEX(入力!$CJ$3:$CN$1048576,MATCH(ROW(O668)-ROW(O$3),入力!$BB$3:$BB$1048576,0),MATCH(O$3,入力!$CJ$2:$CN$2,0)),"")</f>
        <v/>
      </c>
      <c r="P668" s="294" t="str">
        <f>IFERROR(INDEX(入力!$CJ$3:$CN$1048576,MATCH(ROW(P668)-ROW(P$3),入力!$BB$3:$BB$1048576,0),MATCH(P$3,入力!$CJ$2:$CN$2,0)),"")</f>
        <v/>
      </c>
      <c r="Q668" s="294" t="str">
        <f>IFERROR(INDEX(入力!$BV$3:$CN$1048576,MATCH(ROW(Q668)-ROW(Q$3),入力!$BB$3:$BB$1048576,0),MATCH(Q$3,入力!$BV$2:$CN$2,0)),"")</f>
        <v/>
      </c>
      <c r="R668" s="77" t="str">
        <f>IFERROR(INDEX(入力!$BV$3:$CN$1048576,MATCH(ROW(R668)-ROW(R$3),入力!$BB$3:$BB$1048576,0),MATCH(R$3,入力!$BV$2:$CN$2,0)),"")</f>
        <v/>
      </c>
      <c r="S668" s="77" t="str">
        <f>IFERROR(INDEX(入力!$BV$3:$CN$1048576,MATCH(ROW(S668)-ROW(S$3),入力!$BB$3:$BB$1048576,0),MATCH(S$3,入力!$BV$2:$CN$2,0)),"")</f>
        <v/>
      </c>
      <c r="U668" s="28" t="str">
        <f>IF(Z668="","",COUNT($Z$4:Z668))</f>
        <v/>
      </c>
      <c r="V668" s="73" t="str">
        <f t="shared" si="11"/>
        <v/>
      </c>
      <c r="W668" s="113" t="str">
        <f>IF(OR($B668="",$B668=$B669),"",SUMIF($B$4:$B668,$B668,Q$4:Q668))</f>
        <v/>
      </c>
      <c r="X668" s="113" t="str">
        <f>IF(OR($B668="",$B668=$B669),"",SUMIF($B$4:$B668,$B668,K$4:K668)-Y668)</f>
        <v/>
      </c>
      <c r="Y668" s="113" t="str">
        <f>IF(OR($B668="",$B668=$B669),"",SUMIFS(K$4:K668,B$4:B668,$B668,F$4:F668,$Y$3))</f>
        <v/>
      </c>
      <c r="Z668" s="113" t="str">
        <f>IF(OR($B668="",$B668=$B669),"",SUMIF($B$4:$B668,$B668,S$4:S668))</f>
        <v/>
      </c>
    </row>
    <row r="669" spans="1:26" ht="25.05" customHeight="1" x14ac:dyDescent="0.2">
      <c r="A669" s="133" t="str">
        <f>IF(OR(B669="",AND(B668=B669,D668=D669)),"",MAX($A$4:A668)+1)</f>
        <v/>
      </c>
      <c r="B669" s="73" t="str">
        <f>IFERROR(INDEX(入力!$BV$3:$CN$1048576,MATCH(ROW(B669)-ROW(B$3),入力!$BB$3:$BB$1048576,0),MATCH(B$3,入力!$BV$2:$CN$2,0)),"")</f>
        <v/>
      </c>
      <c r="C669" s="74" t="str">
        <f>IFERROR(INDEX(入力!$BV$3:$CN$1048576,MATCH(ROW(C669)-ROW(C$3),入力!$BB$3:$BB$1048576,0),MATCH(C$3,入力!$BV$2:$CN$2,0)),"")</f>
        <v/>
      </c>
      <c r="D669" s="75" t="str">
        <f>IFERROR(INDEX(入力!$BO$3:$BO$1048576,MATCH(ROW(D669)-ROW(D$3),入力!$BB$3:$BB$1048576,0),0),"")</f>
        <v/>
      </c>
      <c r="E669" s="74" t="str">
        <f>IFERROR(INDEX(入力!$BV$3:$CN$1048576,MATCH(ROW(E669)-ROW(E$3),入力!$BB$3:$BB$1048576,0),MATCH(E$3,入力!$BV$2:$CN$2,0)),"")</f>
        <v/>
      </c>
      <c r="F669" s="74" t="str">
        <f>IFERROR(INDEX(入力!$BV$3:$CN$1048576,MATCH(ROW(F669)-ROW(F$3),入力!$BB$3:$BB$1048576,0),MATCH(F$3,入力!$BV$2:$CN$2,0)),"")</f>
        <v/>
      </c>
      <c r="G669" s="74" t="str">
        <f>IFERROR(INDEX(入力!$BV$3:$CN$1048576,MATCH(ROW(G669)-ROW(G$3),入力!$BB$3:$BB$1048576,0),MATCH(G$3,入力!$BV$2:$CN$2,0)),"")</f>
        <v/>
      </c>
      <c r="H669" s="75" t="str">
        <f>IFERROR(INDEX(入力!$BV$3:$CN$1048576,MATCH(ROW(H669)-ROW(H$3),入力!$BB$3:$BB$1048576,0),MATCH(H$3,入力!$BV$2:$CN$2,0)),"")</f>
        <v/>
      </c>
      <c r="I669" s="76" t="str">
        <f>IFERROR(INDEX(入力!$BV$3:$CN$1048576,MATCH(ROW(I669)-ROW(I$3),入力!$BB$3:$BB$1048576,0),MATCH(I$3,入力!$BV$2:$CN$2,0)),"")</f>
        <v/>
      </c>
      <c r="J669" s="75" t="str">
        <f>IFERROR(INDEX(入力!$BV$3:$CN$1048576,MATCH(ROW(J669)-ROW(J$3),入力!$BB$3:$BB$1048576,0),MATCH(J$3,入力!$BV$2:$CN$2,0)),"")</f>
        <v/>
      </c>
      <c r="K669" s="75" t="str">
        <f>IFERROR(INDEX(入力!$BV$3:$CN$1048576,MATCH(ROW(K669)-ROW(K$3),入力!$BB$3:$BB$1048576,0),MATCH(K$3,入力!$BV$2:$CN$2,0)),"")</f>
        <v/>
      </c>
      <c r="L669" s="75" t="str">
        <f>IFERROR(INDEX(入力!$BV$3:$CN$1048576,MATCH(ROW(L669)-ROW(L$3),入力!$BB$3:$BB$1048576,0),MATCH(L$3,入力!$BV$2:$CN$2,0)),"")</f>
        <v/>
      </c>
      <c r="M669" s="117" t="str">
        <f>IFERROR(IF(履歴検索!$A669="","",INDEX(入力!$BV$3:$CN$1048576,MATCH(ROW(M669)-ROW(M$3),入力!$BB$3:$BB$1048576,0),MATCH(M$3,入力!$BV$2:$CN$2,0))),"")</f>
        <v/>
      </c>
      <c r="N669" s="75" t="str">
        <f>IFERROR(INDEX(入力!$BV$3:$CN$1048576,MATCH(ROW(N669)-ROW(N$3),入力!$BB$3:$BB$1048576,0),MATCH(N$3,入力!$BV$2:$CN$2,0)),"")</f>
        <v/>
      </c>
      <c r="O669" s="294" t="str">
        <f>IFERROR(INDEX(入力!$CJ$3:$CN$1048576,MATCH(ROW(O669)-ROW(O$3),入力!$BB$3:$BB$1048576,0),MATCH(O$3,入力!$CJ$2:$CN$2,0)),"")</f>
        <v/>
      </c>
      <c r="P669" s="294" t="str">
        <f>IFERROR(INDEX(入力!$CJ$3:$CN$1048576,MATCH(ROW(P669)-ROW(P$3),入力!$BB$3:$BB$1048576,0),MATCH(P$3,入力!$CJ$2:$CN$2,0)),"")</f>
        <v/>
      </c>
      <c r="Q669" s="294" t="str">
        <f>IFERROR(INDEX(入力!$BV$3:$CN$1048576,MATCH(ROW(Q669)-ROW(Q$3),入力!$BB$3:$BB$1048576,0),MATCH(Q$3,入力!$BV$2:$CN$2,0)),"")</f>
        <v/>
      </c>
      <c r="R669" s="77" t="str">
        <f>IFERROR(INDEX(入力!$BV$3:$CN$1048576,MATCH(ROW(R669)-ROW(R$3),入力!$BB$3:$BB$1048576,0),MATCH(R$3,入力!$BV$2:$CN$2,0)),"")</f>
        <v/>
      </c>
      <c r="S669" s="77" t="str">
        <f>IFERROR(INDEX(入力!$BV$3:$CN$1048576,MATCH(ROW(S669)-ROW(S$3),入力!$BB$3:$BB$1048576,0),MATCH(S$3,入力!$BV$2:$CN$2,0)),"")</f>
        <v/>
      </c>
      <c r="U669" s="28" t="str">
        <f>IF(Z669="","",COUNT($Z$4:Z669))</f>
        <v/>
      </c>
      <c r="V669" s="73" t="str">
        <f t="shared" si="11"/>
        <v/>
      </c>
      <c r="W669" s="113" t="str">
        <f>IF(OR($B669="",$B669=$B670),"",SUMIF($B$4:$B669,$B669,Q$4:Q669))</f>
        <v/>
      </c>
      <c r="X669" s="113" t="str">
        <f>IF(OR($B669="",$B669=$B670),"",SUMIF($B$4:$B669,$B669,K$4:K669)-Y669)</f>
        <v/>
      </c>
      <c r="Y669" s="113" t="str">
        <f>IF(OR($B669="",$B669=$B670),"",SUMIFS(K$4:K669,B$4:B669,$B669,F$4:F669,$Y$3))</f>
        <v/>
      </c>
      <c r="Z669" s="113" t="str">
        <f>IF(OR($B669="",$B669=$B670),"",SUMIF($B$4:$B669,$B669,S$4:S669))</f>
        <v/>
      </c>
    </row>
    <row r="670" spans="1:26" ht="25.05" customHeight="1" x14ac:dyDescent="0.2">
      <c r="A670" s="133" t="str">
        <f>IF(OR(B670="",AND(B669=B670,D669=D670)),"",MAX($A$4:A669)+1)</f>
        <v/>
      </c>
      <c r="B670" s="73" t="str">
        <f>IFERROR(INDEX(入力!$BV$3:$CN$1048576,MATCH(ROW(B670)-ROW(B$3),入力!$BB$3:$BB$1048576,0),MATCH(B$3,入力!$BV$2:$CN$2,0)),"")</f>
        <v/>
      </c>
      <c r="C670" s="74" t="str">
        <f>IFERROR(INDEX(入力!$BV$3:$CN$1048576,MATCH(ROW(C670)-ROW(C$3),入力!$BB$3:$BB$1048576,0),MATCH(C$3,入力!$BV$2:$CN$2,0)),"")</f>
        <v/>
      </c>
      <c r="D670" s="75" t="str">
        <f>IFERROR(INDEX(入力!$BO$3:$BO$1048576,MATCH(ROW(D670)-ROW(D$3),入力!$BB$3:$BB$1048576,0),0),"")</f>
        <v/>
      </c>
      <c r="E670" s="74" t="str">
        <f>IFERROR(INDEX(入力!$BV$3:$CN$1048576,MATCH(ROW(E670)-ROW(E$3),入力!$BB$3:$BB$1048576,0),MATCH(E$3,入力!$BV$2:$CN$2,0)),"")</f>
        <v/>
      </c>
      <c r="F670" s="74" t="str">
        <f>IFERROR(INDEX(入力!$BV$3:$CN$1048576,MATCH(ROW(F670)-ROW(F$3),入力!$BB$3:$BB$1048576,0),MATCH(F$3,入力!$BV$2:$CN$2,0)),"")</f>
        <v/>
      </c>
      <c r="G670" s="74" t="str">
        <f>IFERROR(INDEX(入力!$BV$3:$CN$1048576,MATCH(ROW(G670)-ROW(G$3),入力!$BB$3:$BB$1048576,0),MATCH(G$3,入力!$BV$2:$CN$2,0)),"")</f>
        <v/>
      </c>
      <c r="H670" s="75" t="str">
        <f>IFERROR(INDEX(入力!$BV$3:$CN$1048576,MATCH(ROW(H670)-ROW(H$3),入力!$BB$3:$BB$1048576,0),MATCH(H$3,入力!$BV$2:$CN$2,0)),"")</f>
        <v/>
      </c>
      <c r="I670" s="76" t="str">
        <f>IFERROR(INDEX(入力!$BV$3:$CN$1048576,MATCH(ROW(I670)-ROW(I$3),入力!$BB$3:$BB$1048576,0),MATCH(I$3,入力!$BV$2:$CN$2,0)),"")</f>
        <v/>
      </c>
      <c r="J670" s="75" t="str">
        <f>IFERROR(INDEX(入力!$BV$3:$CN$1048576,MATCH(ROW(J670)-ROW(J$3),入力!$BB$3:$BB$1048576,0),MATCH(J$3,入力!$BV$2:$CN$2,0)),"")</f>
        <v/>
      </c>
      <c r="K670" s="75" t="str">
        <f>IFERROR(INDEX(入力!$BV$3:$CN$1048576,MATCH(ROW(K670)-ROW(K$3),入力!$BB$3:$BB$1048576,0),MATCH(K$3,入力!$BV$2:$CN$2,0)),"")</f>
        <v/>
      </c>
      <c r="L670" s="75" t="str">
        <f>IFERROR(INDEX(入力!$BV$3:$CN$1048576,MATCH(ROW(L670)-ROW(L$3),入力!$BB$3:$BB$1048576,0),MATCH(L$3,入力!$BV$2:$CN$2,0)),"")</f>
        <v/>
      </c>
      <c r="M670" s="117" t="str">
        <f>IFERROR(IF(履歴検索!$A670="","",INDEX(入力!$BV$3:$CN$1048576,MATCH(ROW(M670)-ROW(M$3),入力!$BB$3:$BB$1048576,0),MATCH(M$3,入力!$BV$2:$CN$2,0))),"")</f>
        <v/>
      </c>
      <c r="N670" s="75" t="str">
        <f>IFERROR(INDEX(入力!$BV$3:$CN$1048576,MATCH(ROW(N670)-ROW(N$3),入力!$BB$3:$BB$1048576,0),MATCH(N$3,入力!$BV$2:$CN$2,0)),"")</f>
        <v/>
      </c>
      <c r="O670" s="294" t="str">
        <f>IFERROR(INDEX(入力!$CJ$3:$CN$1048576,MATCH(ROW(O670)-ROW(O$3),入力!$BB$3:$BB$1048576,0),MATCH(O$3,入力!$CJ$2:$CN$2,0)),"")</f>
        <v/>
      </c>
      <c r="P670" s="294" t="str">
        <f>IFERROR(INDEX(入力!$CJ$3:$CN$1048576,MATCH(ROW(P670)-ROW(P$3),入力!$BB$3:$BB$1048576,0),MATCH(P$3,入力!$CJ$2:$CN$2,0)),"")</f>
        <v/>
      </c>
      <c r="Q670" s="294" t="str">
        <f>IFERROR(INDEX(入力!$BV$3:$CN$1048576,MATCH(ROW(Q670)-ROW(Q$3),入力!$BB$3:$BB$1048576,0),MATCH(Q$3,入力!$BV$2:$CN$2,0)),"")</f>
        <v/>
      </c>
      <c r="R670" s="77" t="str">
        <f>IFERROR(INDEX(入力!$BV$3:$CN$1048576,MATCH(ROW(R670)-ROW(R$3),入力!$BB$3:$BB$1048576,0),MATCH(R$3,入力!$BV$2:$CN$2,0)),"")</f>
        <v/>
      </c>
      <c r="S670" s="77" t="str">
        <f>IFERROR(INDEX(入力!$BV$3:$CN$1048576,MATCH(ROW(S670)-ROW(S$3),入力!$BB$3:$BB$1048576,0),MATCH(S$3,入力!$BV$2:$CN$2,0)),"")</f>
        <v/>
      </c>
      <c r="U670" s="28" t="str">
        <f>IF(Z670="","",COUNT($Z$4:Z670))</f>
        <v/>
      </c>
      <c r="V670" s="73" t="str">
        <f t="shared" si="11"/>
        <v/>
      </c>
      <c r="W670" s="113" t="str">
        <f>IF(OR($B670="",$B670=$B671),"",SUMIF($B$4:$B670,$B670,Q$4:Q670))</f>
        <v/>
      </c>
      <c r="X670" s="113" t="str">
        <f>IF(OR($B670="",$B670=$B671),"",SUMIF($B$4:$B670,$B670,K$4:K670)-Y670)</f>
        <v/>
      </c>
      <c r="Y670" s="113" t="str">
        <f>IF(OR($B670="",$B670=$B671),"",SUMIFS(K$4:K670,B$4:B670,$B670,F$4:F670,$Y$3))</f>
        <v/>
      </c>
      <c r="Z670" s="113" t="str">
        <f>IF(OR($B670="",$B670=$B671),"",SUMIF($B$4:$B670,$B670,S$4:S670))</f>
        <v/>
      </c>
    </row>
    <row r="671" spans="1:26" ht="25.05" customHeight="1" x14ac:dyDescent="0.2">
      <c r="A671" s="133" t="str">
        <f>IF(OR(B671="",AND(B670=B671,D670=D671)),"",MAX($A$4:A670)+1)</f>
        <v/>
      </c>
      <c r="B671" s="73" t="str">
        <f>IFERROR(INDEX(入力!$BV$3:$CN$1048576,MATCH(ROW(B671)-ROW(B$3),入力!$BB$3:$BB$1048576,0),MATCH(B$3,入力!$BV$2:$CN$2,0)),"")</f>
        <v/>
      </c>
      <c r="C671" s="74" t="str">
        <f>IFERROR(INDEX(入力!$BV$3:$CN$1048576,MATCH(ROW(C671)-ROW(C$3),入力!$BB$3:$BB$1048576,0),MATCH(C$3,入力!$BV$2:$CN$2,0)),"")</f>
        <v/>
      </c>
      <c r="D671" s="75" t="str">
        <f>IFERROR(INDEX(入力!$BO$3:$BO$1048576,MATCH(ROW(D671)-ROW(D$3),入力!$BB$3:$BB$1048576,0),0),"")</f>
        <v/>
      </c>
      <c r="E671" s="74" t="str">
        <f>IFERROR(INDEX(入力!$BV$3:$CN$1048576,MATCH(ROW(E671)-ROW(E$3),入力!$BB$3:$BB$1048576,0),MATCH(E$3,入力!$BV$2:$CN$2,0)),"")</f>
        <v/>
      </c>
      <c r="F671" s="74" t="str">
        <f>IFERROR(INDEX(入力!$BV$3:$CN$1048576,MATCH(ROW(F671)-ROW(F$3),入力!$BB$3:$BB$1048576,0),MATCH(F$3,入力!$BV$2:$CN$2,0)),"")</f>
        <v/>
      </c>
      <c r="G671" s="74" t="str">
        <f>IFERROR(INDEX(入力!$BV$3:$CN$1048576,MATCH(ROW(G671)-ROW(G$3),入力!$BB$3:$BB$1048576,0),MATCH(G$3,入力!$BV$2:$CN$2,0)),"")</f>
        <v/>
      </c>
      <c r="H671" s="75" t="str">
        <f>IFERROR(INDEX(入力!$BV$3:$CN$1048576,MATCH(ROW(H671)-ROW(H$3),入力!$BB$3:$BB$1048576,0),MATCH(H$3,入力!$BV$2:$CN$2,0)),"")</f>
        <v/>
      </c>
      <c r="I671" s="76" t="str">
        <f>IFERROR(INDEX(入力!$BV$3:$CN$1048576,MATCH(ROW(I671)-ROW(I$3),入力!$BB$3:$BB$1048576,0),MATCH(I$3,入力!$BV$2:$CN$2,0)),"")</f>
        <v/>
      </c>
      <c r="J671" s="75" t="str">
        <f>IFERROR(INDEX(入力!$BV$3:$CN$1048576,MATCH(ROW(J671)-ROW(J$3),入力!$BB$3:$BB$1048576,0),MATCH(J$3,入力!$BV$2:$CN$2,0)),"")</f>
        <v/>
      </c>
      <c r="K671" s="75" t="str">
        <f>IFERROR(INDEX(入力!$BV$3:$CN$1048576,MATCH(ROW(K671)-ROW(K$3),入力!$BB$3:$BB$1048576,0),MATCH(K$3,入力!$BV$2:$CN$2,0)),"")</f>
        <v/>
      </c>
      <c r="L671" s="75" t="str">
        <f>IFERROR(INDEX(入力!$BV$3:$CN$1048576,MATCH(ROW(L671)-ROW(L$3),入力!$BB$3:$BB$1048576,0),MATCH(L$3,入力!$BV$2:$CN$2,0)),"")</f>
        <v/>
      </c>
      <c r="M671" s="117" t="str">
        <f>IFERROR(IF(履歴検索!$A671="","",INDEX(入力!$BV$3:$CN$1048576,MATCH(ROW(M671)-ROW(M$3),入力!$BB$3:$BB$1048576,0),MATCH(M$3,入力!$BV$2:$CN$2,0))),"")</f>
        <v/>
      </c>
      <c r="N671" s="75" t="str">
        <f>IFERROR(INDEX(入力!$BV$3:$CN$1048576,MATCH(ROW(N671)-ROW(N$3),入力!$BB$3:$BB$1048576,0),MATCH(N$3,入力!$BV$2:$CN$2,0)),"")</f>
        <v/>
      </c>
      <c r="O671" s="294" t="str">
        <f>IFERROR(INDEX(入力!$CJ$3:$CN$1048576,MATCH(ROW(O671)-ROW(O$3),入力!$BB$3:$BB$1048576,0),MATCH(O$3,入力!$CJ$2:$CN$2,0)),"")</f>
        <v/>
      </c>
      <c r="P671" s="294" t="str">
        <f>IFERROR(INDEX(入力!$CJ$3:$CN$1048576,MATCH(ROW(P671)-ROW(P$3),入力!$BB$3:$BB$1048576,0),MATCH(P$3,入力!$CJ$2:$CN$2,0)),"")</f>
        <v/>
      </c>
      <c r="Q671" s="294" t="str">
        <f>IFERROR(INDEX(入力!$BV$3:$CN$1048576,MATCH(ROW(Q671)-ROW(Q$3),入力!$BB$3:$BB$1048576,0),MATCH(Q$3,入力!$BV$2:$CN$2,0)),"")</f>
        <v/>
      </c>
      <c r="R671" s="77" t="str">
        <f>IFERROR(INDEX(入力!$BV$3:$CN$1048576,MATCH(ROW(R671)-ROW(R$3),入力!$BB$3:$BB$1048576,0),MATCH(R$3,入力!$BV$2:$CN$2,0)),"")</f>
        <v/>
      </c>
      <c r="S671" s="77" t="str">
        <f>IFERROR(INDEX(入力!$BV$3:$CN$1048576,MATCH(ROW(S671)-ROW(S$3),入力!$BB$3:$BB$1048576,0),MATCH(S$3,入力!$BV$2:$CN$2,0)),"")</f>
        <v/>
      </c>
      <c r="U671" s="28" t="str">
        <f>IF(Z671="","",COUNT($Z$4:Z671))</f>
        <v/>
      </c>
      <c r="V671" s="73" t="str">
        <f t="shared" si="11"/>
        <v/>
      </c>
      <c r="W671" s="113" t="str">
        <f>IF(OR($B671="",$B671=$B672),"",SUMIF($B$4:$B671,$B671,Q$4:Q671))</f>
        <v/>
      </c>
      <c r="X671" s="113" t="str">
        <f>IF(OR($B671="",$B671=$B672),"",SUMIF($B$4:$B671,$B671,K$4:K671)-Y671)</f>
        <v/>
      </c>
      <c r="Y671" s="113" t="str">
        <f>IF(OR($B671="",$B671=$B672),"",SUMIFS(K$4:K671,B$4:B671,$B671,F$4:F671,$Y$3))</f>
        <v/>
      </c>
      <c r="Z671" s="113" t="str">
        <f>IF(OR($B671="",$B671=$B672),"",SUMIF($B$4:$B671,$B671,S$4:S671))</f>
        <v/>
      </c>
    </row>
    <row r="672" spans="1:26" ht="25.05" customHeight="1" x14ac:dyDescent="0.2">
      <c r="A672" s="133" t="str">
        <f>IF(OR(B672="",AND(B671=B672,D671=D672)),"",MAX($A$4:A671)+1)</f>
        <v/>
      </c>
      <c r="B672" s="73" t="str">
        <f>IFERROR(INDEX(入力!$BV$3:$CN$1048576,MATCH(ROW(B672)-ROW(B$3),入力!$BB$3:$BB$1048576,0),MATCH(B$3,入力!$BV$2:$CN$2,0)),"")</f>
        <v/>
      </c>
      <c r="C672" s="74" t="str">
        <f>IFERROR(INDEX(入力!$BV$3:$CN$1048576,MATCH(ROW(C672)-ROW(C$3),入力!$BB$3:$BB$1048576,0),MATCH(C$3,入力!$BV$2:$CN$2,0)),"")</f>
        <v/>
      </c>
      <c r="D672" s="75" t="str">
        <f>IFERROR(INDEX(入力!$BO$3:$BO$1048576,MATCH(ROW(D672)-ROW(D$3),入力!$BB$3:$BB$1048576,0),0),"")</f>
        <v/>
      </c>
      <c r="E672" s="74" t="str">
        <f>IFERROR(INDEX(入力!$BV$3:$CN$1048576,MATCH(ROW(E672)-ROW(E$3),入力!$BB$3:$BB$1048576,0),MATCH(E$3,入力!$BV$2:$CN$2,0)),"")</f>
        <v/>
      </c>
      <c r="F672" s="74" t="str">
        <f>IFERROR(INDEX(入力!$BV$3:$CN$1048576,MATCH(ROW(F672)-ROW(F$3),入力!$BB$3:$BB$1048576,0),MATCH(F$3,入力!$BV$2:$CN$2,0)),"")</f>
        <v/>
      </c>
      <c r="G672" s="74" t="str">
        <f>IFERROR(INDEX(入力!$BV$3:$CN$1048576,MATCH(ROW(G672)-ROW(G$3),入力!$BB$3:$BB$1048576,0),MATCH(G$3,入力!$BV$2:$CN$2,0)),"")</f>
        <v/>
      </c>
      <c r="H672" s="75" t="str">
        <f>IFERROR(INDEX(入力!$BV$3:$CN$1048576,MATCH(ROW(H672)-ROW(H$3),入力!$BB$3:$BB$1048576,0),MATCH(H$3,入力!$BV$2:$CN$2,0)),"")</f>
        <v/>
      </c>
      <c r="I672" s="76" t="str">
        <f>IFERROR(INDEX(入力!$BV$3:$CN$1048576,MATCH(ROW(I672)-ROW(I$3),入力!$BB$3:$BB$1048576,0),MATCH(I$3,入力!$BV$2:$CN$2,0)),"")</f>
        <v/>
      </c>
      <c r="J672" s="75" t="str">
        <f>IFERROR(INDEX(入力!$BV$3:$CN$1048576,MATCH(ROW(J672)-ROW(J$3),入力!$BB$3:$BB$1048576,0),MATCH(J$3,入力!$BV$2:$CN$2,0)),"")</f>
        <v/>
      </c>
      <c r="K672" s="75" t="str">
        <f>IFERROR(INDEX(入力!$BV$3:$CN$1048576,MATCH(ROW(K672)-ROW(K$3),入力!$BB$3:$BB$1048576,0),MATCH(K$3,入力!$BV$2:$CN$2,0)),"")</f>
        <v/>
      </c>
      <c r="L672" s="75" t="str">
        <f>IFERROR(INDEX(入力!$BV$3:$CN$1048576,MATCH(ROW(L672)-ROW(L$3),入力!$BB$3:$BB$1048576,0),MATCH(L$3,入力!$BV$2:$CN$2,0)),"")</f>
        <v/>
      </c>
      <c r="M672" s="117" t="str">
        <f>IFERROR(IF(履歴検索!$A672="","",INDEX(入力!$BV$3:$CN$1048576,MATCH(ROW(M672)-ROW(M$3),入力!$BB$3:$BB$1048576,0),MATCH(M$3,入力!$BV$2:$CN$2,0))),"")</f>
        <v/>
      </c>
      <c r="N672" s="75" t="str">
        <f>IFERROR(INDEX(入力!$BV$3:$CN$1048576,MATCH(ROW(N672)-ROW(N$3),入力!$BB$3:$BB$1048576,0),MATCH(N$3,入力!$BV$2:$CN$2,0)),"")</f>
        <v/>
      </c>
      <c r="O672" s="294" t="str">
        <f>IFERROR(INDEX(入力!$CJ$3:$CN$1048576,MATCH(ROW(O672)-ROW(O$3),入力!$BB$3:$BB$1048576,0),MATCH(O$3,入力!$CJ$2:$CN$2,0)),"")</f>
        <v/>
      </c>
      <c r="P672" s="294" t="str">
        <f>IFERROR(INDEX(入力!$CJ$3:$CN$1048576,MATCH(ROW(P672)-ROW(P$3),入力!$BB$3:$BB$1048576,0),MATCH(P$3,入力!$CJ$2:$CN$2,0)),"")</f>
        <v/>
      </c>
      <c r="Q672" s="294" t="str">
        <f>IFERROR(INDEX(入力!$BV$3:$CN$1048576,MATCH(ROW(Q672)-ROW(Q$3),入力!$BB$3:$BB$1048576,0),MATCH(Q$3,入力!$BV$2:$CN$2,0)),"")</f>
        <v/>
      </c>
      <c r="R672" s="77" t="str">
        <f>IFERROR(INDEX(入力!$BV$3:$CN$1048576,MATCH(ROW(R672)-ROW(R$3),入力!$BB$3:$BB$1048576,0),MATCH(R$3,入力!$BV$2:$CN$2,0)),"")</f>
        <v/>
      </c>
      <c r="S672" s="77" t="str">
        <f>IFERROR(INDEX(入力!$BV$3:$CN$1048576,MATCH(ROW(S672)-ROW(S$3),入力!$BB$3:$BB$1048576,0),MATCH(S$3,入力!$BV$2:$CN$2,0)),"")</f>
        <v/>
      </c>
      <c r="U672" s="28" t="str">
        <f>IF(Z672="","",COUNT($Z$4:Z672))</f>
        <v/>
      </c>
      <c r="V672" s="73" t="str">
        <f t="shared" si="11"/>
        <v/>
      </c>
      <c r="W672" s="113" t="str">
        <f>IF(OR($B672="",$B672=$B673),"",SUMIF($B$4:$B672,$B672,Q$4:Q672))</f>
        <v/>
      </c>
      <c r="X672" s="113" t="str">
        <f>IF(OR($B672="",$B672=$B673),"",SUMIF($B$4:$B672,$B672,K$4:K672)-Y672)</f>
        <v/>
      </c>
      <c r="Y672" s="113" t="str">
        <f>IF(OR($B672="",$B672=$B673),"",SUMIFS(K$4:K672,B$4:B672,$B672,F$4:F672,$Y$3))</f>
        <v/>
      </c>
      <c r="Z672" s="113" t="str">
        <f>IF(OR($B672="",$B672=$B673),"",SUMIF($B$4:$B672,$B672,S$4:S672))</f>
        <v/>
      </c>
    </row>
    <row r="673" spans="1:26" ht="25.05" customHeight="1" x14ac:dyDescent="0.2">
      <c r="A673" s="133" t="str">
        <f>IF(OR(B673="",AND(B672=B673,D672=D673)),"",MAX($A$4:A672)+1)</f>
        <v/>
      </c>
      <c r="B673" s="73" t="str">
        <f>IFERROR(INDEX(入力!$BV$3:$CN$1048576,MATCH(ROW(B673)-ROW(B$3),入力!$BB$3:$BB$1048576,0),MATCH(B$3,入力!$BV$2:$CN$2,0)),"")</f>
        <v/>
      </c>
      <c r="C673" s="74" t="str">
        <f>IFERROR(INDEX(入力!$BV$3:$CN$1048576,MATCH(ROW(C673)-ROW(C$3),入力!$BB$3:$BB$1048576,0),MATCH(C$3,入力!$BV$2:$CN$2,0)),"")</f>
        <v/>
      </c>
      <c r="D673" s="75" t="str">
        <f>IFERROR(INDEX(入力!$BO$3:$BO$1048576,MATCH(ROW(D673)-ROW(D$3),入力!$BB$3:$BB$1048576,0),0),"")</f>
        <v/>
      </c>
      <c r="E673" s="74" t="str">
        <f>IFERROR(INDEX(入力!$BV$3:$CN$1048576,MATCH(ROW(E673)-ROW(E$3),入力!$BB$3:$BB$1048576,0),MATCH(E$3,入力!$BV$2:$CN$2,0)),"")</f>
        <v/>
      </c>
      <c r="F673" s="74" t="str">
        <f>IFERROR(INDEX(入力!$BV$3:$CN$1048576,MATCH(ROW(F673)-ROW(F$3),入力!$BB$3:$BB$1048576,0),MATCH(F$3,入力!$BV$2:$CN$2,0)),"")</f>
        <v/>
      </c>
      <c r="G673" s="74" t="str">
        <f>IFERROR(INDEX(入力!$BV$3:$CN$1048576,MATCH(ROW(G673)-ROW(G$3),入力!$BB$3:$BB$1048576,0),MATCH(G$3,入力!$BV$2:$CN$2,0)),"")</f>
        <v/>
      </c>
      <c r="H673" s="75" t="str">
        <f>IFERROR(INDEX(入力!$BV$3:$CN$1048576,MATCH(ROW(H673)-ROW(H$3),入力!$BB$3:$BB$1048576,0),MATCH(H$3,入力!$BV$2:$CN$2,0)),"")</f>
        <v/>
      </c>
      <c r="I673" s="76" t="str">
        <f>IFERROR(INDEX(入力!$BV$3:$CN$1048576,MATCH(ROW(I673)-ROW(I$3),入力!$BB$3:$BB$1048576,0),MATCH(I$3,入力!$BV$2:$CN$2,0)),"")</f>
        <v/>
      </c>
      <c r="J673" s="75" t="str">
        <f>IFERROR(INDEX(入力!$BV$3:$CN$1048576,MATCH(ROW(J673)-ROW(J$3),入力!$BB$3:$BB$1048576,0),MATCH(J$3,入力!$BV$2:$CN$2,0)),"")</f>
        <v/>
      </c>
      <c r="K673" s="75" t="str">
        <f>IFERROR(INDEX(入力!$BV$3:$CN$1048576,MATCH(ROW(K673)-ROW(K$3),入力!$BB$3:$BB$1048576,0),MATCH(K$3,入力!$BV$2:$CN$2,0)),"")</f>
        <v/>
      </c>
      <c r="L673" s="75" t="str">
        <f>IFERROR(INDEX(入力!$BV$3:$CN$1048576,MATCH(ROW(L673)-ROW(L$3),入力!$BB$3:$BB$1048576,0),MATCH(L$3,入力!$BV$2:$CN$2,0)),"")</f>
        <v/>
      </c>
      <c r="M673" s="117" t="str">
        <f>IFERROR(IF(履歴検索!$A673="","",INDEX(入力!$BV$3:$CN$1048576,MATCH(ROW(M673)-ROW(M$3),入力!$BB$3:$BB$1048576,0),MATCH(M$3,入力!$BV$2:$CN$2,0))),"")</f>
        <v/>
      </c>
      <c r="N673" s="75" t="str">
        <f>IFERROR(INDEX(入力!$BV$3:$CN$1048576,MATCH(ROW(N673)-ROW(N$3),入力!$BB$3:$BB$1048576,0),MATCH(N$3,入力!$BV$2:$CN$2,0)),"")</f>
        <v/>
      </c>
      <c r="O673" s="294" t="str">
        <f>IFERROR(INDEX(入力!$CJ$3:$CN$1048576,MATCH(ROW(O673)-ROW(O$3),入力!$BB$3:$BB$1048576,0),MATCH(O$3,入力!$CJ$2:$CN$2,0)),"")</f>
        <v/>
      </c>
      <c r="P673" s="294" t="str">
        <f>IFERROR(INDEX(入力!$CJ$3:$CN$1048576,MATCH(ROW(P673)-ROW(P$3),入力!$BB$3:$BB$1048576,0),MATCH(P$3,入力!$CJ$2:$CN$2,0)),"")</f>
        <v/>
      </c>
      <c r="Q673" s="294" t="str">
        <f>IFERROR(INDEX(入力!$BV$3:$CN$1048576,MATCH(ROW(Q673)-ROW(Q$3),入力!$BB$3:$BB$1048576,0),MATCH(Q$3,入力!$BV$2:$CN$2,0)),"")</f>
        <v/>
      </c>
      <c r="R673" s="77" t="str">
        <f>IFERROR(INDEX(入力!$BV$3:$CN$1048576,MATCH(ROW(R673)-ROW(R$3),入力!$BB$3:$BB$1048576,0),MATCH(R$3,入力!$BV$2:$CN$2,0)),"")</f>
        <v/>
      </c>
      <c r="S673" s="77" t="str">
        <f>IFERROR(INDEX(入力!$BV$3:$CN$1048576,MATCH(ROW(S673)-ROW(S$3),入力!$BB$3:$BB$1048576,0),MATCH(S$3,入力!$BV$2:$CN$2,0)),"")</f>
        <v/>
      </c>
      <c r="U673" s="28" t="str">
        <f>IF(Z673="","",COUNT($Z$4:Z673))</f>
        <v/>
      </c>
      <c r="V673" s="73" t="str">
        <f t="shared" si="11"/>
        <v/>
      </c>
      <c r="W673" s="113" t="str">
        <f>IF(OR($B673="",$B673=$B674),"",SUMIF($B$4:$B673,$B673,Q$4:Q673))</f>
        <v/>
      </c>
      <c r="X673" s="113" t="str">
        <f>IF(OR($B673="",$B673=$B674),"",SUMIF($B$4:$B673,$B673,K$4:K673)-Y673)</f>
        <v/>
      </c>
      <c r="Y673" s="113" t="str">
        <f>IF(OR($B673="",$B673=$B674),"",SUMIFS(K$4:K673,B$4:B673,$B673,F$4:F673,$Y$3))</f>
        <v/>
      </c>
      <c r="Z673" s="113" t="str">
        <f>IF(OR($B673="",$B673=$B674),"",SUMIF($B$4:$B673,$B673,S$4:S673))</f>
        <v/>
      </c>
    </row>
    <row r="674" spans="1:26" ht="25.05" customHeight="1" x14ac:dyDescent="0.2">
      <c r="A674" s="133" t="str">
        <f>IF(OR(B674="",AND(B673=B674,D673=D674)),"",MAX($A$4:A673)+1)</f>
        <v/>
      </c>
      <c r="B674" s="73" t="str">
        <f>IFERROR(INDEX(入力!$BV$3:$CN$1048576,MATCH(ROW(B674)-ROW(B$3),入力!$BB$3:$BB$1048576,0),MATCH(B$3,入力!$BV$2:$CN$2,0)),"")</f>
        <v/>
      </c>
      <c r="C674" s="74" t="str">
        <f>IFERROR(INDEX(入力!$BV$3:$CN$1048576,MATCH(ROW(C674)-ROW(C$3),入力!$BB$3:$BB$1048576,0),MATCH(C$3,入力!$BV$2:$CN$2,0)),"")</f>
        <v/>
      </c>
      <c r="D674" s="75" t="str">
        <f>IFERROR(INDEX(入力!$BO$3:$BO$1048576,MATCH(ROW(D674)-ROW(D$3),入力!$BB$3:$BB$1048576,0),0),"")</f>
        <v/>
      </c>
      <c r="E674" s="74" t="str">
        <f>IFERROR(INDEX(入力!$BV$3:$CN$1048576,MATCH(ROW(E674)-ROW(E$3),入力!$BB$3:$BB$1048576,0),MATCH(E$3,入力!$BV$2:$CN$2,0)),"")</f>
        <v/>
      </c>
      <c r="F674" s="74" t="str">
        <f>IFERROR(INDEX(入力!$BV$3:$CN$1048576,MATCH(ROW(F674)-ROW(F$3),入力!$BB$3:$BB$1048576,0),MATCH(F$3,入力!$BV$2:$CN$2,0)),"")</f>
        <v/>
      </c>
      <c r="G674" s="74" t="str">
        <f>IFERROR(INDEX(入力!$BV$3:$CN$1048576,MATCH(ROW(G674)-ROW(G$3),入力!$BB$3:$BB$1048576,0),MATCH(G$3,入力!$BV$2:$CN$2,0)),"")</f>
        <v/>
      </c>
      <c r="H674" s="75" t="str">
        <f>IFERROR(INDEX(入力!$BV$3:$CN$1048576,MATCH(ROW(H674)-ROW(H$3),入力!$BB$3:$BB$1048576,0),MATCH(H$3,入力!$BV$2:$CN$2,0)),"")</f>
        <v/>
      </c>
      <c r="I674" s="76" t="str">
        <f>IFERROR(INDEX(入力!$BV$3:$CN$1048576,MATCH(ROW(I674)-ROW(I$3),入力!$BB$3:$BB$1048576,0),MATCH(I$3,入力!$BV$2:$CN$2,0)),"")</f>
        <v/>
      </c>
      <c r="J674" s="75" t="str">
        <f>IFERROR(INDEX(入力!$BV$3:$CN$1048576,MATCH(ROW(J674)-ROW(J$3),入力!$BB$3:$BB$1048576,0),MATCH(J$3,入力!$BV$2:$CN$2,0)),"")</f>
        <v/>
      </c>
      <c r="K674" s="75" t="str">
        <f>IFERROR(INDEX(入力!$BV$3:$CN$1048576,MATCH(ROW(K674)-ROW(K$3),入力!$BB$3:$BB$1048576,0),MATCH(K$3,入力!$BV$2:$CN$2,0)),"")</f>
        <v/>
      </c>
      <c r="L674" s="75" t="str">
        <f>IFERROR(INDEX(入力!$BV$3:$CN$1048576,MATCH(ROW(L674)-ROW(L$3),入力!$BB$3:$BB$1048576,0),MATCH(L$3,入力!$BV$2:$CN$2,0)),"")</f>
        <v/>
      </c>
      <c r="M674" s="117" t="str">
        <f>IFERROR(IF(履歴検索!$A674="","",INDEX(入力!$BV$3:$CN$1048576,MATCH(ROW(M674)-ROW(M$3),入力!$BB$3:$BB$1048576,0),MATCH(M$3,入力!$BV$2:$CN$2,0))),"")</f>
        <v/>
      </c>
      <c r="N674" s="75" t="str">
        <f>IFERROR(INDEX(入力!$BV$3:$CN$1048576,MATCH(ROW(N674)-ROW(N$3),入力!$BB$3:$BB$1048576,0),MATCH(N$3,入力!$BV$2:$CN$2,0)),"")</f>
        <v/>
      </c>
      <c r="O674" s="294" t="str">
        <f>IFERROR(INDEX(入力!$CJ$3:$CN$1048576,MATCH(ROW(O674)-ROW(O$3),入力!$BB$3:$BB$1048576,0),MATCH(O$3,入力!$CJ$2:$CN$2,0)),"")</f>
        <v/>
      </c>
      <c r="P674" s="294" t="str">
        <f>IFERROR(INDEX(入力!$CJ$3:$CN$1048576,MATCH(ROW(P674)-ROW(P$3),入力!$BB$3:$BB$1048576,0),MATCH(P$3,入力!$CJ$2:$CN$2,0)),"")</f>
        <v/>
      </c>
      <c r="Q674" s="294" t="str">
        <f>IFERROR(INDEX(入力!$BV$3:$CN$1048576,MATCH(ROW(Q674)-ROW(Q$3),入力!$BB$3:$BB$1048576,0),MATCH(Q$3,入力!$BV$2:$CN$2,0)),"")</f>
        <v/>
      </c>
      <c r="R674" s="77" t="str">
        <f>IFERROR(INDEX(入力!$BV$3:$CN$1048576,MATCH(ROW(R674)-ROW(R$3),入力!$BB$3:$BB$1048576,0),MATCH(R$3,入力!$BV$2:$CN$2,0)),"")</f>
        <v/>
      </c>
      <c r="S674" s="77" t="str">
        <f>IFERROR(INDEX(入力!$BV$3:$CN$1048576,MATCH(ROW(S674)-ROW(S$3),入力!$BB$3:$BB$1048576,0),MATCH(S$3,入力!$BV$2:$CN$2,0)),"")</f>
        <v/>
      </c>
      <c r="U674" s="28" t="str">
        <f>IF(Z674="","",COUNT($Z$4:Z674))</f>
        <v/>
      </c>
      <c r="V674" s="73" t="str">
        <f t="shared" si="11"/>
        <v/>
      </c>
      <c r="W674" s="113" t="str">
        <f>IF(OR($B674="",$B674=$B675),"",SUMIF($B$4:$B674,$B674,Q$4:Q674))</f>
        <v/>
      </c>
      <c r="X674" s="113" t="str">
        <f>IF(OR($B674="",$B674=$B675),"",SUMIF($B$4:$B674,$B674,K$4:K674)-Y674)</f>
        <v/>
      </c>
      <c r="Y674" s="113" t="str">
        <f>IF(OR($B674="",$B674=$B675),"",SUMIFS(K$4:K674,B$4:B674,$B674,F$4:F674,$Y$3))</f>
        <v/>
      </c>
      <c r="Z674" s="113" t="str">
        <f>IF(OR($B674="",$B674=$B675),"",SUMIF($B$4:$B674,$B674,S$4:S674))</f>
        <v/>
      </c>
    </row>
    <row r="675" spans="1:26" ht="25.05" customHeight="1" x14ac:dyDescent="0.2">
      <c r="A675" s="133" t="str">
        <f>IF(OR(B675="",AND(B674=B675,D674=D675)),"",MAX($A$4:A674)+1)</f>
        <v/>
      </c>
      <c r="B675" s="73" t="str">
        <f>IFERROR(INDEX(入力!$BV$3:$CN$1048576,MATCH(ROW(B675)-ROW(B$3),入力!$BB$3:$BB$1048576,0),MATCH(B$3,入力!$BV$2:$CN$2,0)),"")</f>
        <v/>
      </c>
      <c r="C675" s="74" t="str">
        <f>IFERROR(INDEX(入力!$BV$3:$CN$1048576,MATCH(ROW(C675)-ROW(C$3),入力!$BB$3:$BB$1048576,0),MATCH(C$3,入力!$BV$2:$CN$2,0)),"")</f>
        <v/>
      </c>
      <c r="D675" s="75" t="str">
        <f>IFERROR(INDEX(入力!$BO$3:$BO$1048576,MATCH(ROW(D675)-ROW(D$3),入力!$BB$3:$BB$1048576,0),0),"")</f>
        <v/>
      </c>
      <c r="E675" s="74" t="str">
        <f>IFERROR(INDEX(入力!$BV$3:$CN$1048576,MATCH(ROW(E675)-ROW(E$3),入力!$BB$3:$BB$1048576,0),MATCH(E$3,入力!$BV$2:$CN$2,0)),"")</f>
        <v/>
      </c>
      <c r="F675" s="74" t="str">
        <f>IFERROR(INDEX(入力!$BV$3:$CN$1048576,MATCH(ROW(F675)-ROW(F$3),入力!$BB$3:$BB$1048576,0),MATCH(F$3,入力!$BV$2:$CN$2,0)),"")</f>
        <v/>
      </c>
      <c r="G675" s="74" t="str">
        <f>IFERROR(INDEX(入力!$BV$3:$CN$1048576,MATCH(ROW(G675)-ROW(G$3),入力!$BB$3:$BB$1048576,0),MATCH(G$3,入力!$BV$2:$CN$2,0)),"")</f>
        <v/>
      </c>
      <c r="H675" s="75" t="str">
        <f>IFERROR(INDEX(入力!$BV$3:$CN$1048576,MATCH(ROW(H675)-ROW(H$3),入力!$BB$3:$BB$1048576,0),MATCH(H$3,入力!$BV$2:$CN$2,0)),"")</f>
        <v/>
      </c>
      <c r="I675" s="76" t="str">
        <f>IFERROR(INDEX(入力!$BV$3:$CN$1048576,MATCH(ROW(I675)-ROW(I$3),入力!$BB$3:$BB$1048576,0),MATCH(I$3,入力!$BV$2:$CN$2,0)),"")</f>
        <v/>
      </c>
      <c r="J675" s="75" t="str">
        <f>IFERROR(INDEX(入力!$BV$3:$CN$1048576,MATCH(ROW(J675)-ROW(J$3),入力!$BB$3:$BB$1048576,0),MATCH(J$3,入力!$BV$2:$CN$2,0)),"")</f>
        <v/>
      </c>
      <c r="K675" s="75" t="str">
        <f>IFERROR(INDEX(入力!$BV$3:$CN$1048576,MATCH(ROW(K675)-ROW(K$3),入力!$BB$3:$BB$1048576,0),MATCH(K$3,入力!$BV$2:$CN$2,0)),"")</f>
        <v/>
      </c>
      <c r="L675" s="75" t="str">
        <f>IFERROR(INDEX(入力!$BV$3:$CN$1048576,MATCH(ROW(L675)-ROW(L$3),入力!$BB$3:$BB$1048576,0),MATCH(L$3,入力!$BV$2:$CN$2,0)),"")</f>
        <v/>
      </c>
      <c r="M675" s="117" t="str">
        <f>IFERROR(IF(履歴検索!$A675="","",INDEX(入力!$BV$3:$CN$1048576,MATCH(ROW(M675)-ROW(M$3),入力!$BB$3:$BB$1048576,0),MATCH(M$3,入力!$BV$2:$CN$2,0))),"")</f>
        <v/>
      </c>
      <c r="N675" s="75" t="str">
        <f>IFERROR(INDEX(入力!$BV$3:$CN$1048576,MATCH(ROW(N675)-ROW(N$3),入力!$BB$3:$BB$1048576,0),MATCH(N$3,入力!$BV$2:$CN$2,0)),"")</f>
        <v/>
      </c>
      <c r="O675" s="294" t="str">
        <f>IFERROR(INDEX(入力!$CJ$3:$CN$1048576,MATCH(ROW(O675)-ROW(O$3),入力!$BB$3:$BB$1048576,0),MATCH(O$3,入力!$CJ$2:$CN$2,0)),"")</f>
        <v/>
      </c>
      <c r="P675" s="294" t="str">
        <f>IFERROR(INDEX(入力!$CJ$3:$CN$1048576,MATCH(ROW(P675)-ROW(P$3),入力!$BB$3:$BB$1048576,0),MATCH(P$3,入力!$CJ$2:$CN$2,0)),"")</f>
        <v/>
      </c>
      <c r="Q675" s="294" t="str">
        <f>IFERROR(INDEX(入力!$BV$3:$CN$1048576,MATCH(ROW(Q675)-ROW(Q$3),入力!$BB$3:$BB$1048576,0),MATCH(Q$3,入力!$BV$2:$CN$2,0)),"")</f>
        <v/>
      </c>
      <c r="R675" s="77" t="str">
        <f>IFERROR(INDEX(入力!$BV$3:$CN$1048576,MATCH(ROW(R675)-ROW(R$3),入力!$BB$3:$BB$1048576,0),MATCH(R$3,入力!$BV$2:$CN$2,0)),"")</f>
        <v/>
      </c>
      <c r="S675" s="77" t="str">
        <f>IFERROR(INDEX(入力!$BV$3:$CN$1048576,MATCH(ROW(S675)-ROW(S$3),入力!$BB$3:$BB$1048576,0),MATCH(S$3,入力!$BV$2:$CN$2,0)),"")</f>
        <v/>
      </c>
      <c r="U675" s="28" t="str">
        <f>IF(Z675="","",COUNT($Z$4:Z675))</f>
        <v/>
      </c>
      <c r="V675" s="73" t="str">
        <f t="shared" si="11"/>
        <v/>
      </c>
      <c r="W675" s="113" t="str">
        <f>IF(OR($B675="",$B675=$B676),"",SUMIF($B$4:$B675,$B675,Q$4:Q675))</f>
        <v/>
      </c>
      <c r="X675" s="113" t="str">
        <f>IF(OR($B675="",$B675=$B676),"",SUMIF($B$4:$B675,$B675,K$4:K675)-Y675)</f>
        <v/>
      </c>
      <c r="Y675" s="113" t="str">
        <f>IF(OR($B675="",$B675=$B676),"",SUMIFS(K$4:K675,B$4:B675,$B675,F$4:F675,$Y$3))</f>
        <v/>
      </c>
      <c r="Z675" s="113" t="str">
        <f>IF(OR($B675="",$B675=$B676),"",SUMIF($B$4:$B675,$B675,S$4:S675))</f>
        <v/>
      </c>
    </row>
    <row r="676" spans="1:26" ht="25.05" customHeight="1" x14ac:dyDescent="0.2">
      <c r="A676" s="133" t="str">
        <f>IF(OR(B676="",AND(B675=B676,D675=D676)),"",MAX($A$4:A675)+1)</f>
        <v/>
      </c>
      <c r="B676" s="73" t="str">
        <f>IFERROR(INDEX(入力!$BV$3:$CN$1048576,MATCH(ROW(B676)-ROW(B$3),入力!$BB$3:$BB$1048576,0),MATCH(B$3,入力!$BV$2:$CN$2,0)),"")</f>
        <v/>
      </c>
      <c r="C676" s="74" t="str">
        <f>IFERROR(INDEX(入力!$BV$3:$CN$1048576,MATCH(ROW(C676)-ROW(C$3),入力!$BB$3:$BB$1048576,0),MATCH(C$3,入力!$BV$2:$CN$2,0)),"")</f>
        <v/>
      </c>
      <c r="D676" s="75" t="str">
        <f>IFERROR(INDEX(入力!$BO$3:$BO$1048576,MATCH(ROW(D676)-ROW(D$3),入力!$BB$3:$BB$1048576,0),0),"")</f>
        <v/>
      </c>
      <c r="E676" s="74" t="str">
        <f>IFERROR(INDEX(入力!$BV$3:$CN$1048576,MATCH(ROW(E676)-ROW(E$3),入力!$BB$3:$BB$1048576,0),MATCH(E$3,入力!$BV$2:$CN$2,0)),"")</f>
        <v/>
      </c>
      <c r="F676" s="74" t="str">
        <f>IFERROR(INDEX(入力!$BV$3:$CN$1048576,MATCH(ROW(F676)-ROW(F$3),入力!$BB$3:$BB$1048576,0),MATCH(F$3,入力!$BV$2:$CN$2,0)),"")</f>
        <v/>
      </c>
      <c r="G676" s="74" t="str">
        <f>IFERROR(INDEX(入力!$BV$3:$CN$1048576,MATCH(ROW(G676)-ROW(G$3),入力!$BB$3:$BB$1048576,0),MATCH(G$3,入力!$BV$2:$CN$2,0)),"")</f>
        <v/>
      </c>
      <c r="H676" s="75" t="str">
        <f>IFERROR(INDEX(入力!$BV$3:$CN$1048576,MATCH(ROW(H676)-ROW(H$3),入力!$BB$3:$BB$1048576,0),MATCH(H$3,入力!$BV$2:$CN$2,0)),"")</f>
        <v/>
      </c>
      <c r="I676" s="76" t="str">
        <f>IFERROR(INDEX(入力!$BV$3:$CN$1048576,MATCH(ROW(I676)-ROW(I$3),入力!$BB$3:$BB$1048576,0),MATCH(I$3,入力!$BV$2:$CN$2,0)),"")</f>
        <v/>
      </c>
      <c r="J676" s="75" t="str">
        <f>IFERROR(INDEX(入力!$BV$3:$CN$1048576,MATCH(ROW(J676)-ROW(J$3),入力!$BB$3:$BB$1048576,0),MATCH(J$3,入力!$BV$2:$CN$2,0)),"")</f>
        <v/>
      </c>
      <c r="K676" s="75" t="str">
        <f>IFERROR(INDEX(入力!$BV$3:$CN$1048576,MATCH(ROW(K676)-ROW(K$3),入力!$BB$3:$BB$1048576,0),MATCH(K$3,入力!$BV$2:$CN$2,0)),"")</f>
        <v/>
      </c>
      <c r="L676" s="75" t="str">
        <f>IFERROR(INDEX(入力!$BV$3:$CN$1048576,MATCH(ROW(L676)-ROW(L$3),入力!$BB$3:$BB$1048576,0),MATCH(L$3,入力!$BV$2:$CN$2,0)),"")</f>
        <v/>
      </c>
      <c r="M676" s="117" t="str">
        <f>IFERROR(IF(履歴検索!$A676="","",INDEX(入力!$BV$3:$CN$1048576,MATCH(ROW(M676)-ROW(M$3),入力!$BB$3:$BB$1048576,0),MATCH(M$3,入力!$BV$2:$CN$2,0))),"")</f>
        <v/>
      </c>
      <c r="N676" s="75" t="str">
        <f>IFERROR(INDEX(入力!$BV$3:$CN$1048576,MATCH(ROW(N676)-ROW(N$3),入力!$BB$3:$BB$1048576,0),MATCH(N$3,入力!$BV$2:$CN$2,0)),"")</f>
        <v/>
      </c>
      <c r="O676" s="294" t="str">
        <f>IFERROR(INDEX(入力!$CJ$3:$CN$1048576,MATCH(ROW(O676)-ROW(O$3),入力!$BB$3:$BB$1048576,0),MATCH(O$3,入力!$CJ$2:$CN$2,0)),"")</f>
        <v/>
      </c>
      <c r="P676" s="294" t="str">
        <f>IFERROR(INDEX(入力!$CJ$3:$CN$1048576,MATCH(ROW(P676)-ROW(P$3),入力!$BB$3:$BB$1048576,0),MATCH(P$3,入力!$CJ$2:$CN$2,0)),"")</f>
        <v/>
      </c>
      <c r="Q676" s="294" t="str">
        <f>IFERROR(INDEX(入力!$BV$3:$CN$1048576,MATCH(ROW(Q676)-ROW(Q$3),入力!$BB$3:$BB$1048576,0),MATCH(Q$3,入力!$BV$2:$CN$2,0)),"")</f>
        <v/>
      </c>
      <c r="R676" s="77" t="str">
        <f>IFERROR(INDEX(入力!$BV$3:$CN$1048576,MATCH(ROW(R676)-ROW(R$3),入力!$BB$3:$BB$1048576,0),MATCH(R$3,入力!$BV$2:$CN$2,0)),"")</f>
        <v/>
      </c>
      <c r="S676" s="77" t="str">
        <f>IFERROR(INDEX(入力!$BV$3:$CN$1048576,MATCH(ROW(S676)-ROW(S$3),入力!$BB$3:$BB$1048576,0),MATCH(S$3,入力!$BV$2:$CN$2,0)),"")</f>
        <v/>
      </c>
      <c r="U676" s="28" t="str">
        <f>IF(Z676="","",COUNT($Z$4:Z676))</f>
        <v/>
      </c>
      <c r="V676" s="73" t="str">
        <f t="shared" si="11"/>
        <v/>
      </c>
      <c r="W676" s="113" t="str">
        <f>IF(OR($B676="",$B676=$B677),"",SUMIF($B$4:$B676,$B676,Q$4:Q676))</f>
        <v/>
      </c>
      <c r="X676" s="113" t="str">
        <f>IF(OR($B676="",$B676=$B677),"",SUMIF($B$4:$B676,$B676,K$4:K676)-Y676)</f>
        <v/>
      </c>
      <c r="Y676" s="113" t="str">
        <f>IF(OR($B676="",$B676=$B677),"",SUMIFS(K$4:K676,B$4:B676,$B676,F$4:F676,$Y$3))</f>
        <v/>
      </c>
      <c r="Z676" s="113" t="str">
        <f>IF(OR($B676="",$B676=$B677),"",SUMIF($B$4:$B676,$B676,S$4:S676))</f>
        <v/>
      </c>
    </row>
    <row r="677" spans="1:26" ht="25.05" customHeight="1" x14ac:dyDescent="0.2">
      <c r="A677" s="133" t="str">
        <f>IF(OR(B677="",AND(B676=B677,D676=D677)),"",MAX($A$4:A676)+1)</f>
        <v/>
      </c>
      <c r="B677" s="73" t="str">
        <f>IFERROR(INDEX(入力!$BV$3:$CN$1048576,MATCH(ROW(B677)-ROW(B$3),入力!$BB$3:$BB$1048576,0),MATCH(B$3,入力!$BV$2:$CN$2,0)),"")</f>
        <v/>
      </c>
      <c r="C677" s="74" t="str">
        <f>IFERROR(INDEX(入力!$BV$3:$CN$1048576,MATCH(ROW(C677)-ROW(C$3),入力!$BB$3:$BB$1048576,0),MATCH(C$3,入力!$BV$2:$CN$2,0)),"")</f>
        <v/>
      </c>
      <c r="D677" s="75" t="str">
        <f>IFERROR(INDEX(入力!$BO$3:$BO$1048576,MATCH(ROW(D677)-ROW(D$3),入力!$BB$3:$BB$1048576,0),0),"")</f>
        <v/>
      </c>
      <c r="E677" s="74" t="str">
        <f>IFERROR(INDEX(入力!$BV$3:$CN$1048576,MATCH(ROW(E677)-ROW(E$3),入力!$BB$3:$BB$1048576,0),MATCH(E$3,入力!$BV$2:$CN$2,0)),"")</f>
        <v/>
      </c>
      <c r="F677" s="74" t="str">
        <f>IFERROR(INDEX(入力!$BV$3:$CN$1048576,MATCH(ROW(F677)-ROW(F$3),入力!$BB$3:$BB$1048576,0),MATCH(F$3,入力!$BV$2:$CN$2,0)),"")</f>
        <v/>
      </c>
      <c r="G677" s="74" t="str">
        <f>IFERROR(INDEX(入力!$BV$3:$CN$1048576,MATCH(ROW(G677)-ROW(G$3),入力!$BB$3:$BB$1048576,0),MATCH(G$3,入力!$BV$2:$CN$2,0)),"")</f>
        <v/>
      </c>
      <c r="H677" s="75" t="str">
        <f>IFERROR(INDEX(入力!$BV$3:$CN$1048576,MATCH(ROW(H677)-ROW(H$3),入力!$BB$3:$BB$1048576,0),MATCH(H$3,入力!$BV$2:$CN$2,0)),"")</f>
        <v/>
      </c>
      <c r="I677" s="76" t="str">
        <f>IFERROR(INDEX(入力!$BV$3:$CN$1048576,MATCH(ROW(I677)-ROW(I$3),入力!$BB$3:$BB$1048576,0),MATCH(I$3,入力!$BV$2:$CN$2,0)),"")</f>
        <v/>
      </c>
      <c r="J677" s="75" t="str">
        <f>IFERROR(INDEX(入力!$BV$3:$CN$1048576,MATCH(ROW(J677)-ROW(J$3),入力!$BB$3:$BB$1048576,0),MATCH(J$3,入力!$BV$2:$CN$2,0)),"")</f>
        <v/>
      </c>
      <c r="K677" s="75" t="str">
        <f>IFERROR(INDEX(入力!$BV$3:$CN$1048576,MATCH(ROW(K677)-ROW(K$3),入力!$BB$3:$BB$1048576,0),MATCH(K$3,入力!$BV$2:$CN$2,0)),"")</f>
        <v/>
      </c>
      <c r="L677" s="75" t="str">
        <f>IFERROR(INDEX(入力!$BV$3:$CN$1048576,MATCH(ROW(L677)-ROW(L$3),入力!$BB$3:$BB$1048576,0),MATCH(L$3,入力!$BV$2:$CN$2,0)),"")</f>
        <v/>
      </c>
      <c r="M677" s="117" t="str">
        <f>IFERROR(IF(履歴検索!$A677="","",INDEX(入力!$BV$3:$CN$1048576,MATCH(ROW(M677)-ROW(M$3),入力!$BB$3:$BB$1048576,0),MATCH(M$3,入力!$BV$2:$CN$2,0))),"")</f>
        <v/>
      </c>
      <c r="N677" s="75" t="str">
        <f>IFERROR(INDEX(入力!$BV$3:$CN$1048576,MATCH(ROW(N677)-ROW(N$3),入力!$BB$3:$BB$1048576,0),MATCH(N$3,入力!$BV$2:$CN$2,0)),"")</f>
        <v/>
      </c>
      <c r="O677" s="294" t="str">
        <f>IFERROR(INDEX(入力!$CJ$3:$CN$1048576,MATCH(ROW(O677)-ROW(O$3),入力!$BB$3:$BB$1048576,0),MATCH(O$3,入力!$CJ$2:$CN$2,0)),"")</f>
        <v/>
      </c>
      <c r="P677" s="294" t="str">
        <f>IFERROR(INDEX(入力!$CJ$3:$CN$1048576,MATCH(ROW(P677)-ROW(P$3),入力!$BB$3:$BB$1048576,0),MATCH(P$3,入力!$CJ$2:$CN$2,0)),"")</f>
        <v/>
      </c>
      <c r="Q677" s="294" t="str">
        <f>IFERROR(INDEX(入力!$BV$3:$CN$1048576,MATCH(ROW(Q677)-ROW(Q$3),入力!$BB$3:$BB$1048576,0),MATCH(Q$3,入力!$BV$2:$CN$2,0)),"")</f>
        <v/>
      </c>
      <c r="R677" s="77" t="str">
        <f>IFERROR(INDEX(入力!$BV$3:$CN$1048576,MATCH(ROW(R677)-ROW(R$3),入力!$BB$3:$BB$1048576,0),MATCH(R$3,入力!$BV$2:$CN$2,0)),"")</f>
        <v/>
      </c>
      <c r="S677" s="77" t="str">
        <f>IFERROR(INDEX(入力!$BV$3:$CN$1048576,MATCH(ROW(S677)-ROW(S$3),入力!$BB$3:$BB$1048576,0),MATCH(S$3,入力!$BV$2:$CN$2,0)),"")</f>
        <v/>
      </c>
      <c r="U677" s="28" t="str">
        <f>IF(Z677="","",COUNT($Z$4:Z677))</f>
        <v/>
      </c>
      <c r="V677" s="73" t="str">
        <f t="shared" si="11"/>
        <v/>
      </c>
      <c r="W677" s="113" t="str">
        <f>IF(OR($B677="",$B677=$B678),"",SUMIF($B$4:$B677,$B677,Q$4:Q677))</f>
        <v/>
      </c>
      <c r="X677" s="113" t="str">
        <f>IF(OR($B677="",$B677=$B678),"",SUMIF($B$4:$B677,$B677,K$4:K677)-Y677)</f>
        <v/>
      </c>
      <c r="Y677" s="113" t="str">
        <f>IF(OR($B677="",$B677=$B678),"",SUMIFS(K$4:K677,B$4:B677,$B677,F$4:F677,$Y$3))</f>
        <v/>
      </c>
      <c r="Z677" s="113" t="str">
        <f>IF(OR($B677="",$B677=$B678),"",SUMIF($B$4:$B677,$B677,S$4:S677))</f>
        <v/>
      </c>
    </row>
    <row r="678" spans="1:26" ht="25.05" customHeight="1" x14ac:dyDescent="0.2">
      <c r="A678" s="133" t="str">
        <f>IF(OR(B678="",AND(B677=B678,D677=D678)),"",MAX($A$4:A677)+1)</f>
        <v/>
      </c>
      <c r="B678" s="73" t="str">
        <f>IFERROR(INDEX(入力!$BV$3:$CN$1048576,MATCH(ROW(B678)-ROW(B$3),入力!$BB$3:$BB$1048576,0),MATCH(B$3,入力!$BV$2:$CN$2,0)),"")</f>
        <v/>
      </c>
      <c r="C678" s="74" t="str">
        <f>IFERROR(INDEX(入力!$BV$3:$CN$1048576,MATCH(ROW(C678)-ROW(C$3),入力!$BB$3:$BB$1048576,0),MATCH(C$3,入力!$BV$2:$CN$2,0)),"")</f>
        <v/>
      </c>
      <c r="D678" s="75" t="str">
        <f>IFERROR(INDEX(入力!$BO$3:$BO$1048576,MATCH(ROW(D678)-ROW(D$3),入力!$BB$3:$BB$1048576,0),0),"")</f>
        <v/>
      </c>
      <c r="E678" s="74" t="str">
        <f>IFERROR(INDEX(入力!$BV$3:$CN$1048576,MATCH(ROW(E678)-ROW(E$3),入力!$BB$3:$BB$1048576,0),MATCH(E$3,入力!$BV$2:$CN$2,0)),"")</f>
        <v/>
      </c>
      <c r="F678" s="74" t="str">
        <f>IFERROR(INDEX(入力!$BV$3:$CN$1048576,MATCH(ROW(F678)-ROW(F$3),入力!$BB$3:$BB$1048576,0),MATCH(F$3,入力!$BV$2:$CN$2,0)),"")</f>
        <v/>
      </c>
      <c r="G678" s="74" t="str">
        <f>IFERROR(INDEX(入力!$BV$3:$CN$1048576,MATCH(ROW(G678)-ROW(G$3),入力!$BB$3:$BB$1048576,0),MATCH(G$3,入力!$BV$2:$CN$2,0)),"")</f>
        <v/>
      </c>
      <c r="H678" s="75" t="str">
        <f>IFERROR(INDEX(入力!$BV$3:$CN$1048576,MATCH(ROW(H678)-ROW(H$3),入力!$BB$3:$BB$1048576,0),MATCH(H$3,入力!$BV$2:$CN$2,0)),"")</f>
        <v/>
      </c>
      <c r="I678" s="76" t="str">
        <f>IFERROR(INDEX(入力!$BV$3:$CN$1048576,MATCH(ROW(I678)-ROW(I$3),入力!$BB$3:$BB$1048576,0),MATCH(I$3,入力!$BV$2:$CN$2,0)),"")</f>
        <v/>
      </c>
      <c r="J678" s="75" t="str">
        <f>IFERROR(INDEX(入力!$BV$3:$CN$1048576,MATCH(ROW(J678)-ROW(J$3),入力!$BB$3:$BB$1048576,0),MATCH(J$3,入力!$BV$2:$CN$2,0)),"")</f>
        <v/>
      </c>
      <c r="K678" s="75" t="str">
        <f>IFERROR(INDEX(入力!$BV$3:$CN$1048576,MATCH(ROW(K678)-ROW(K$3),入力!$BB$3:$BB$1048576,0),MATCH(K$3,入力!$BV$2:$CN$2,0)),"")</f>
        <v/>
      </c>
      <c r="L678" s="75" t="str">
        <f>IFERROR(INDEX(入力!$BV$3:$CN$1048576,MATCH(ROW(L678)-ROW(L$3),入力!$BB$3:$BB$1048576,0),MATCH(L$3,入力!$BV$2:$CN$2,0)),"")</f>
        <v/>
      </c>
      <c r="M678" s="117" t="str">
        <f>IFERROR(IF(履歴検索!$A678="","",INDEX(入力!$BV$3:$CN$1048576,MATCH(ROW(M678)-ROW(M$3),入力!$BB$3:$BB$1048576,0),MATCH(M$3,入力!$BV$2:$CN$2,0))),"")</f>
        <v/>
      </c>
      <c r="N678" s="75" t="str">
        <f>IFERROR(INDEX(入力!$BV$3:$CN$1048576,MATCH(ROW(N678)-ROW(N$3),入力!$BB$3:$BB$1048576,0),MATCH(N$3,入力!$BV$2:$CN$2,0)),"")</f>
        <v/>
      </c>
      <c r="O678" s="294" t="str">
        <f>IFERROR(INDEX(入力!$CJ$3:$CN$1048576,MATCH(ROW(O678)-ROW(O$3),入力!$BB$3:$BB$1048576,0),MATCH(O$3,入力!$CJ$2:$CN$2,0)),"")</f>
        <v/>
      </c>
      <c r="P678" s="294" t="str">
        <f>IFERROR(INDEX(入力!$CJ$3:$CN$1048576,MATCH(ROW(P678)-ROW(P$3),入力!$BB$3:$BB$1048576,0),MATCH(P$3,入力!$CJ$2:$CN$2,0)),"")</f>
        <v/>
      </c>
      <c r="Q678" s="294" t="str">
        <f>IFERROR(INDEX(入力!$BV$3:$CN$1048576,MATCH(ROW(Q678)-ROW(Q$3),入力!$BB$3:$BB$1048576,0),MATCH(Q$3,入力!$BV$2:$CN$2,0)),"")</f>
        <v/>
      </c>
      <c r="R678" s="77" t="str">
        <f>IFERROR(INDEX(入力!$BV$3:$CN$1048576,MATCH(ROW(R678)-ROW(R$3),入力!$BB$3:$BB$1048576,0),MATCH(R$3,入力!$BV$2:$CN$2,0)),"")</f>
        <v/>
      </c>
      <c r="S678" s="77" t="str">
        <f>IFERROR(INDEX(入力!$BV$3:$CN$1048576,MATCH(ROW(S678)-ROW(S$3),入力!$BB$3:$BB$1048576,0),MATCH(S$3,入力!$BV$2:$CN$2,0)),"")</f>
        <v/>
      </c>
      <c r="U678" s="28" t="str">
        <f>IF(Z678="","",COUNT($Z$4:Z678))</f>
        <v/>
      </c>
      <c r="V678" s="73" t="str">
        <f t="shared" si="11"/>
        <v/>
      </c>
      <c r="W678" s="113" t="str">
        <f>IF(OR($B678="",$B678=$B679),"",SUMIF($B$4:$B678,$B678,Q$4:Q678))</f>
        <v/>
      </c>
      <c r="X678" s="113" t="str">
        <f>IF(OR($B678="",$B678=$B679),"",SUMIF($B$4:$B678,$B678,K$4:K678)-Y678)</f>
        <v/>
      </c>
      <c r="Y678" s="113" t="str">
        <f>IF(OR($B678="",$B678=$B679),"",SUMIFS(K$4:K678,B$4:B678,$B678,F$4:F678,$Y$3))</f>
        <v/>
      </c>
      <c r="Z678" s="113" t="str">
        <f>IF(OR($B678="",$B678=$B679),"",SUMIF($B$4:$B678,$B678,S$4:S678))</f>
        <v/>
      </c>
    </row>
    <row r="679" spans="1:26" ht="25.05" customHeight="1" x14ac:dyDescent="0.2">
      <c r="A679" s="133" t="str">
        <f>IF(OR(B679="",AND(B678=B679,D678=D679)),"",MAX($A$4:A678)+1)</f>
        <v/>
      </c>
      <c r="B679" s="73" t="str">
        <f>IFERROR(INDEX(入力!$BV$3:$CN$1048576,MATCH(ROW(B679)-ROW(B$3),入力!$BB$3:$BB$1048576,0),MATCH(B$3,入力!$BV$2:$CN$2,0)),"")</f>
        <v/>
      </c>
      <c r="C679" s="74" t="str">
        <f>IFERROR(INDEX(入力!$BV$3:$CN$1048576,MATCH(ROW(C679)-ROW(C$3),入力!$BB$3:$BB$1048576,0),MATCH(C$3,入力!$BV$2:$CN$2,0)),"")</f>
        <v/>
      </c>
      <c r="D679" s="75" t="str">
        <f>IFERROR(INDEX(入力!$BO$3:$BO$1048576,MATCH(ROW(D679)-ROW(D$3),入力!$BB$3:$BB$1048576,0),0),"")</f>
        <v/>
      </c>
      <c r="E679" s="74" t="str">
        <f>IFERROR(INDEX(入力!$BV$3:$CN$1048576,MATCH(ROW(E679)-ROW(E$3),入力!$BB$3:$BB$1048576,0),MATCH(E$3,入力!$BV$2:$CN$2,0)),"")</f>
        <v/>
      </c>
      <c r="F679" s="74" t="str">
        <f>IFERROR(INDEX(入力!$BV$3:$CN$1048576,MATCH(ROW(F679)-ROW(F$3),入力!$BB$3:$BB$1048576,0),MATCH(F$3,入力!$BV$2:$CN$2,0)),"")</f>
        <v/>
      </c>
      <c r="G679" s="74" t="str">
        <f>IFERROR(INDEX(入力!$BV$3:$CN$1048576,MATCH(ROW(G679)-ROW(G$3),入力!$BB$3:$BB$1048576,0),MATCH(G$3,入力!$BV$2:$CN$2,0)),"")</f>
        <v/>
      </c>
      <c r="H679" s="75" t="str">
        <f>IFERROR(INDEX(入力!$BV$3:$CN$1048576,MATCH(ROW(H679)-ROW(H$3),入力!$BB$3:$BB$1048576,0),MATCH(H$3,入力!$BV$2:$CN$2,0)),"")</f>
        <v/>
      </c>
      <c r="I679" s="76" t="str">
        <f>IFERROR(INDEX(入力!$BV$3:$CN$1048576,MATCH(ROW(I679)-ROW(I$3),入力!$BB$3:$BB$1048576,0),MATCH(I$3,入力!$BV$2:$CN$2,0)),"")</f>
        <v/>
      </c>
      <c r="J679" s="75" t="str">
        <f>IFERROR(INDEX(入力!$BV$3:$CN$1048576,MATCH(ROW(J679)-ROW(J$3),入力!$BB$3:$BB$1048576,0),MATCH(J$3,入力!$BV$2:$CN$2,0)),"")</f>
        <v/>
      </c>
      <c r="K679" s="75" t="str">
        <f>IFERROR(INDEX(入力!$BV$3:$CN$1048576,MATCH(ROW(K679)-ROW(K$3),入力!$BB$3:$BB$1048576,0),MATCH(K$3,入力!$BV$2:$CN$2,0)),"")</f>
        <v/>
      </c>
      <c r="L679" s="75" t="str">
        <f>IFERROR(INDEX(入力!$BV$3:$CN$1048576,MATCH(ROW(L679)-ROW(L$3),入力!$BB$3:$BB$1048576,0),MATCH(L$3,入力!$BV$2:$CN$2,0)),"")</f>
        <v/>
      </c>
      <c r="M679" s="117" t="str">
        <f>IFERROR(IF(履歴検索!$A679="","",INDEX(入力!$BV$3:$CN$1048576,MATCH(ROW(M679)-ROW(M$3),入力!$BB$3:$BB$1048576,0),MATCH(M$3,入力!$BV$2:$CN$2,0))),"")</f>
        <v/>
      </c>
      <c r="N679" s="75" t="str">
        <f>IFERROR(INDEX(入力!$BV$3:$CN$1048576,MATCH(ROW(N679)-ROW(N$3),入力!$BB$3:$BB$1048576,0),MATCH(N$3,入力!$BV$2:$CN$2,0)),"")</f>
        <v/>
      </c>
      <c r="O679" s="294" t="str">
        <f>IFERROR(INDEX(入力!$CJ$3:$CN$1048576,MATCH(ROW(O679)-ROW(O$3),入力!$BB$3:$BB$1048576,0),MATCH(O$3,入力!$CJ$2:$CN$2,0)),"")</f>
        <v/>
      </c>
      <c r="P679" s="294" t="str">
        <f>IFERROR(INDEX(入力!$CJ$3:$CN$1048576,MATCH(ROW(P679)-ROW(P$3),入力!$BB$3:$BB$1048576,0),MATCH(P$3,入力!$CJ$2:$CN$2,0)),"")</f>
        <v/>
      </c>
      <c r="Q679" s="294" t="str">
        <f>IFERROR(INDEX(入力!$BV$3:$CN$1048576,MATCH(ROW(Q679)-ROW(Q$3),入力!$BB$3:$BB$1048576,0),MATCH(Q$3,入力!$BV$2:$CN$2,0)),"")</f>
        <v/>
      </c>
      <c r="R679" s="77" t="str">
        <f>IFERROR(INDEX(入力!$BV$3:$CN$1048576,MATCH(ROW(R679)-ROW(R$3),入力!$BB$3:$BB$1048576,0),MATCH(R$3,入力!$BV$2:$CN$2,0)),"")</f>
        <v/>
      </c>
      <c r="S679" s="77" t="str">
        <f>IFERROR(INDEX(入力!$BV$3:$CN$1048576,MATCH(ROW(S679)-ROW(S$3),入力!$BB$3:$BB$1048576,0),MATCH(S$3,入力!$BV$2:$CN$2,0)),"")</f>
        <v/>
      </c>
      <c r="U679" s="28" t="str">
        <f>IF(Z679="","",COUNT($Z$4:Z679))</f>
        <v/>
      </c>
      <c r="V679" s="73" t="str">
        <f t="shared" si="11"/>
        <v/>
      </c>
      <c r="W679" s="113" t="str">
        <f>IF(OR($B679="",$B679=$B680),"",SUMIF($B$4:$B679,$B679,Q$4:Q679))</f>
        <v/>
      </c>
      <c r="X679" s="113" t="str">
        <f>IF(OR($B679="",$B679=$B680),"",SUMIF($B$4:$B679,$B679,K$4:K679)-Y679)</f>
        <v/>
      </c>
      <c r="Y679" s="113" t="str">
        <f>IF(OR($B679="",$B679=$B680),"",SUMIFS(K$4:K679,B$4:B679,$B679,F$4:F679,$Y$3))</f>
        <v/>
      </c>
      <c r="Z679" s="113" t="str">
        <f>IF(OR($B679="",$B679=$B680),"",SUMIF($B$4:$B679,$B679,S$4:S679))</f>
        <v/>
      </c>
    </row>
    <row r="680" spans="1:26" ht="25.05" customHeight="1" x14ac:dyDescent="0.2">
      <c r="A680" s="133" t="str">
        <f>IF(OR(B680="",AND(B679=B680,D679=D680)),"",MAX($A$4:A679)+1)</f>
        <v/>
      </c>
      <c r="B680" s="73" t="str">
        <f>IFERROR(INDEX(入力!$BV$3:$CN$1048576,MATCH(ROW(B680)-ROW(B$3),入力!$BB$3:$BB$1048576,0),MATCH(B$3,入力!$BV$2:$CN$2,0)),"")</f>
        <v/>
      </c>
      <c r="C680" s="74" t="str">
        <f>IFERROR(INDEX(入力!$BV$3:$CN$1048576,MATCH(ROW(C680)-ROW(C$3),入力!$BB$3:$BB$1048576,0),MATCH(C$3,入力!$BV$2:$CN$2,0)),"")</f>
        <v/>
      </c>
      <c r="D680" s="75" t="str">
        <f>IFERROR(INDEX(入力!$BO$3:$BO$1048576,MATCH(ROW(D680)-ROW(D$3),入力!$BB$3:$BB$1048576,0),0),"")</f>
        <v/>
      </c>
      <c r="E680" s="74" t="str">
        <f>IFERROR(INDEX(入力!$BV$3:$CN$1048576,MATCH(ROW(E680)-ROW(E$3),入力!$BB$3:$BB$1048576,0),MATCH(E$3,入力!$BV$2:$CN$2,0)),"")</f>
        <v/>
      </c>
      <c r="F680" s="74" t="str">
        <f>IFERROR(INDEX(入力!$BV$3:$CN$1048576,MATCH(ROW(F680)-ROW(F$3),入力!$BB$3:$BB$1048576,0),MATCH(F$3,入力!$BV$2:$CN$2,0)),"")</f>
        <v/>
      </c>
      <c r="G680" s="74" t="str">
        <f>IFERROR(INDEX(入力!$BV$3:$CN$1048576,MATCH(ROW(G680)-ROW(G$3),入力!$BB$3:$BB$1048576,0),MATCH(G$3,入力!$BV$2:$CN$2,0)),"")</f>
        <v/>
      </c>
      <c r="H680" s="75" t="str">
        <f>IFERROR(INDEX(入力!$BV$3:$CN$1048576,MATCH(ROW(H680)-ROW(H$3),入力!$BB$3:$BB$1048576,0),MATCH(H$3,入力!$BV$2:$CN$2,0)),"")</f>
        <v/>
      </c>
      <c r="I680" s="76" t="str">
        <f>IFERROR(INDEX(入力!$BV$3:$CN$1048576,MATCH(ROW(I680)-ROW(I$3),入力!$BB$3:$BB$1048576,0),MATCH(I$3,入力!$BV$2:$CN$2,0)),"")</f>
        <v/>
      </c>
      <c r="J680" s="75" t="str">
        <f>IFERROR(INDEX(入力!$BV$3:$CN$1048576,MATCH(ROW(J680)-ROW(J$3),入力!$BB$3:$BB$1048576,0),MATCH(J$3,入力!$BV$2:$CN$2,0)),"")</f>
        <v/>
      </c>
      <c r="K680" s="75" t="str">
        <f>IFERROR(INDEX(入力!$BV$3:$CN$1048576,MATCH(ROW(K680)-ROW(K$3),入力!$BB$3:$BB$1048576,0),MATCH(K$3,入力!$BV$2:$CN$2,0)),"")</f>
        <v/>
      </c>
      <c r="L680" s="75" t="str">
        <f>IFERROR(INDEX(入力!$BV$3:$CN$1048576,MATCH(ROW(L680)-ROW(L$3),入力!$BB$3:$BB$1048576,0),MATCH(L$3,入力!$BV$2:$CN$2,0)),"")</f>
        <v/>
      </c>
      <c r="M680" s="117" t="str">
        <f>IFERROR(IF(履歴検索!$A680="","",INDEX(入力!$BV$3:$CN$1048576,MATCH(ROW(M680)-ROW(M$3),入力!$BB$3:$BB$1048576,0),MATCH(M$3,入力!$BV$2:$CN$2,0))),"")</f>
        <v/>
      </c>
      <c r="N680" s="75" t="str">
        <f>IFERROR(INDEX(入力!$BV$3:$CN$1048576,MATCH(ROW(N680)-ROW(N$3),入力!$BB$3:$BB$1048576,0),MATCH(N$3,入力!$BV$2:$CN$2,0)),"")</f>
        <v/>
      </c>
      <c r="O680" s="294" t="str">
        <f>IFERROR(INDEX(入力!$CJ$3:$CN$1048576,MATCH(ROW(O680)-ROW(O$3),入力!$BB$3:$BB$1048576,0),MATCH(O$3,入力!$CJ$2:$CN$2,0)),"")</f>
        <v/>
      </c>
      <c r="P680" s="294" t="str">
        <f>IFERROR(INDEX(入力!$CJ$3:$CN$1048576,MATCH(ROW(P680)-ROW(P$3),入力!$BB$3:$BB$1048576,0),MATCH(P$3,入力!$CJ$2:$CN$2,0)),"")</f>
        <v/>
      </c>
      <c r="Q680" s="294" t="str">
        <f>IFERROR(INDEX(入力!$BV$3:$CN$1048576,MATCH(ROW(Q680)-ROW(Q$3),入力!$BB$3:$BB$1048576,0),MATCH(Q$3,入力!$BV$2:$CN$2,0)),"")</f>
        <v/>
      </c>
      <c r="R680" s="77" t="str">
        <f>IFERROR(INDEX(入力!$BV$3:$CN$1048576,MATCH(ROW(R680)-ROW(R$3),入力!$BB$3:$BB$1048576,0),MATCH(R$3,入力!$BV$2:$CN$2,0)),"")</f>
        <v/>
      </c>
      <c r="S680" s="77" t="str">
        <f>IFERROR(INDEX(入力!$BV$3:$CN$1048576,MATCH(ROW(S680)-ROW(S$3),入力!$BB$3:$BB$1048576,0),MATCH(S$3,入力!$BV$2:$CN$2,0)),"")</f>
        <v/>
      </c>
      <c r="U680" s="28" t="str">
        <f>IF(Z680="","",COUNT($Z$4:Z680))</f>
        <v/>
      </c>
      <c r="V680" s="73" t="str">
        <f t="shared" si="11"/>
        <v/>
      </c>
      <c r="W680" s="113" t="str">
        <f>IF(OR($B680="",$B680=$B681),"",SUMIF($B$4:$B680,$B680,Q$4:Q680))</f>
        <v/>
      </c>
      <c r="X680" s="113" t="str">
        <f>IF(OR($B680="",$B680=$B681),"",SUMIF($B$4:$B680,$B680,K$4:K680)-Y680)</f>
        <v/>
      </c>
      <c r="Y680" s="113" t="str">
        <f>IF(OR($B680="",$B680=$B681),"",SUMIFS(K$4:K680,B$4:B680,$B680,F$4:F680,$Y$3))</f>
        <v/>
      </c>
      <c r="Z680" s="113" t="str">
        <f>IF(OR($B680="",$B680=$B681),"",SUMIF($B$4:$B680,$B680,S$4:S680))</f>
        <v/>
      </c>
    </row>
    <row r="681" spans="1:26" ht="25.05" customHeight="1" x14ac:dyDescent="0.2">
      <c r="A681" s="133" t="str">
        <f>IF(OR(B681="",AND(B680=B681,D680=D681)),"",MAX($A$4:A680)+1)</f>
        <v/>
      </c>
      <c r="B681" s="73" t="str">
        <f>IFERROR(INDEX(入力!$BV$3:$CN$1048576,MATCH(ROW(B681)-ROW(B$3),入力!$BB$3:$BB$1048576,0),MATCH(B$3,入力!$BV$2:$CN$2,0)),"")</f>
        <v/>
      </c>
      <c r="C681" s="74" t="str">
        <f>IFERROR(INDEX(入力!$BV$3:$CN$1048576,MATCH(ROW(C681)-ROW(C$3),入力!$BB$3:$BB$1048576,0),MATCH(C$3,入力!$BV$2:$CN$2,0)),"")</f>
        <v/>
      </c>
      <c r="D681" s="75" t="str">
        <f>IFERROR(INDEX(入力!$BO$3:$BO$1048576,MATCH(ROW(D681)-ROW(D$3),入力!$BB$3:$BB$1048576,0),0),"")</f>
        <v/>
      </c>
      <c r="E681" s="74" t="str">
        <f>IFERROR(INDEX(入力!$BV$3:$CN$1048576,MATCH(ROW(E681)-ROW(E$3),入力!$BB$3:$BB$1048576,0),MATCH(E$3,入力!$BV$2:$CN$2,0)),"")</f>
        <v/>
      </c>
      <c r="F681" s="74" t="str">
        <f>IFERROR(INDEX(入力!$BV$3:$CN$1048576,MATCH(ROW(F681)-ROW(F$3),入力!$BB$3:$BB$1048576,0),MATCH(F$3,入力!$BV$2:$CN$2,0)),"")</f>
        <v/>
      </c>
      <c r="G681" s="74" t="str">
        <f>IFERROR(INDEX(入力!$BV$3:$CN$1048576,MATCH(ROW(G681)-ROW(G$3),入力!$BB$3:$BB$1048576,0),MATCH(G$3,入力!$BV$2:$CN$2,0)),"")</f>
        <v/>
      </c>
      <c r="H681" s="75" t="str">
        <f>IFERROR(INDEX(入力!$BV$3:$CN$1048576,MATCH(ROW(H681)-ROW(H$3),入力!$BB$3:$BB$1048576,0),MATCH(H$3,入力!$BV$2:$CN$2,0)),"")</f>
        <v/>
      </c>
      <c r="I681" s="76" t="str">
        <f>IFERROR(INDEX(入力!$BV$3:$CN$1048576,MATCH(ROW(I681)-ROW(I$3),入力!$BB$3:$BB$1048576,0),MATCH(I$3,入力!$BV$2:$CN$2,0)),"")</f>
        <v/>
      </c>
      <c r="J681" s="75" t="str">
        <f>IFERROR(INDEX(入力!$BV$3:$CN$1048576,MATCH(ROW(J681)-ROW(J$3),入力!$BB$3:$BB$1048576,0),MATCH(J$3,入力!$BV$2:$CN$2,0)),"")</f>
        <v/>
      </c>
      <c r="K681" s="75" t="str">
        <f>IFERROR(INDEX(入力!$BV$3:$CN$1048576,MATCH(ROW(K681)-ROW(K$3),入力!$BB$3:$BB$1048576,0),MATCH(K$3,入力!$BV$2:$CN$2,0)),"")</f>
        <v/>
      </c>
      <c r="L681" s="75" t="str">
        <f>IFERROR(INDEX(入力!$BV$3:$CN$1048576,MATCH(ROW(L681)-ROW(L$3),入力!$BB$3:$BB$1048576,0),MATCH(L$3,入力!$BV$2:$CN$2,0)),"")</f>
        <v/>
      </c>
      <c r="M681" s="117" t="str">
        <f>IFERROR(IF(履歴検索!$A681="","",INDEX(入力!$BV$3:$CN$1048576,MATCH(ROW(M681)-ROW(M$3),入力!$BB$3:$BB$1048576,0),MATCH(M$3,入力!$BV$2:$CN$2,0))),"")</f>
        <v/>
      </c>
      <c r="N681" s="75" t="str">
        <f>IFERROR(INDEX(入力!$BV$3:$CN$1048576,MATCH(ROW(N681)-ROW(N$3),入力!$BB$3:$BB$1048576,0),MATCH(N$3,入力!$BV$2:$CN$2,0)),"")</f>
        <v/>
      </c>
      <c r="O681" s="294" t="str">
        <f>IFERROR(INDEX(入力!$CJ$3:$CN$1048576,MATCH(ROW(O681)-ROW(O$3),入力!$BB$3:$BB$1048576,0),MATCH(O$3,入力!$CJ$2:$CN$2,0)),"")</f>
        <v/>
      </c>
      <c r="P681" s="294" t="str">
        <f>IFERROR(INDEX(入力!$CJ$3:$CN$1048576,MATCH(ROW(P681)-ROW(P$3),入力!$BB$3:$BB$1048576,0),MATCH(P$3,入力!$CJ$2:$CN$2,0)),"")</f>
        <v/>
      </c>
      <c r="Q681" s="294" t="str">
        <f>IFERROR(INDEX(入力!$BV$3:$CN$1048576,MATCH(ROW(Q681)-ROW(Q$3),入力!$BB$3:$BB$1048576,0),MATCH(Q$3,入力!$BV$2:$CN$2,0)),"")</f>
        <v/>
      </c>
      <c r="R681" s="77" t="str">
        <f>IFERROR(INDEX(入力!$BV$3:$CN$1048576,MATCH(ROW(R681)-ROW(R$3),入力!$BB$3:$BB$1048576,0),MATCH(R$3,入力!$BV$2:$CN$2,0)),"")</f>
        <v/>
      </c>
      <c r="S681" s="77" t="str">
        <f>IFERROR(INDEX(入力!$BV$3:$CN$1048576,MATCH(ROW(S681)-ROW(S$3),入力!$BB$3:$BB$1048576,0),MATCH(S$3,入力!$BV$2:$CN$2,0)),"")</f>
        <v/>
      </c>
      <c r="U681" s="28" t="str">
        <f>IF(Z681="","",COUNT($Z$4:Z681))</f>
        <v/>
      </c>
      <c r="V681" s="73" t="str">
        <f t="shared" si="11"/>
        <v/>
      </c>
      <c r="W681" s="113" t="str">
        <f>IF(OR($B681="",$B681=$B682),"",SUMIF($B$4:$B681,$B681,Q$4:Q681))</f>
        <v/>
      </c>
      <c r="X681" s="113" t="str">
        <f>IF(OR($B681="",$B681=$B682),"",SUMIF($B$4:$B681,$B681,K$4:K681)-Y681)</f>
        <v/>
      </c>
      <c r="Y681" s="113" t="str">
        <f>IF(OR($B681="",$B681=$B682),"",SUMIFS(K$4:K681,B$4:B681,$B681,F$4:F681,$Y$3))</f>
        <v/>
      </c>
      <c r="Z681" s="113" t="str">
        <f>IF(OR($B681="",$B681=$B682),"",SUMIF($B$4:$B681,$B681,S$4:S681))</f>
        <v/>
      </c>
    </row>
    <row r="682" spans="1:26" ht="25.05" customHeight="1" x14ac:dyDescent="0.2">
      <c r="A682" s="133" t="str">
        <f>IF(OR(B682="",AND(B681=B682,D681=D682)),"",MAX($A$4:A681)+1)</f>
        <v/>
      </c>
      <c r="B682" s="73" t="str">
        <f>IFERROR(INDEX(入力!$BV$3:$CN$1048576,MATCH(ROW(B682)-ROW(B$3),入力!$BB$3:$BB$1048576,0),MATCH(B$3,入力!$BV$2:$CN$2,0)),"")</f>
        <v/>
      </c>
      <c r="C682" s="74" t="str">
        <f>IFERROR(INDEX(入力!$BV$3:$CN$1048576,MATCH(ROW(C682)-ROW(C$3),入力!$BB$3:$BB$1048576,0),MATCH(C$3,入力!$BV$2:$CN$2,0)),"")</f>
        <v/>
      </c>
      <c r="D682" s="75" t="str">
        <f>IFERROR(INDEX(入力!$BO$3:$BO$1048576,MATCH(ROW(D682)-ROW(D$3),入力!$BB$3:$BB$1048576,0),0),"")</f>
        <v/>
      </c>
      <c r="E682" s="74" t="str">
        <f>IFERROR(INDEX(入力!$BV$3:$CN$1048576,MATCH(ROW(E682)-ROW(E$3),入力!$BB$3:$BB$1048576,0),MATCH(E$3,入力!$BV$2:$CN$2,0)),"")</f>
        <v/>
      </c>
      <c r="F682" s="74" t="str">
        <f>IFERROR(INDEX(入力!$BV$3:$CN$1048576,MATCH(ROW(F682)-ROW(F$3),入力!$BB$3:$BB$1048576,0),MATCH(F$3,入力!$BV$2:$CN$2,0)),"")</f>
        <v/>
      </c>
      <c r="G682" s="74" t="str">
        <f>IFERROR(INDEX(入力!$BV$3:$CN$1048576,MATCH(ROW(G682)-ROW(G$3),入力!$BB$3:$BB$1048576,0),MATCH(G$3,入力!$BV$2:$CN$2,0)),"")</f>
        <v/>
      </c>
      <c r="H682" s="75" t="str">
        <f>IFERROR(INDEX(入力!$BV$3:$CN$1048576,MATCH(ROW(H682)-ROW(H$3),入力!$BB$3:$BB$1048576,0),MATCH(H$3,入力!$BV$2:$CN$2,0)),"")</f>
        <v/>
      </c>
      <c r="I682" s="76" t="str">
        <f>IFERROR(INDEX(入力!$BV$3:$CN$1048576,MATCH(ROW(I682)-ROW(I$3),入力!$BB$3:$BB$1048576,0),MATCH(I$3,入力!$BV$2:$CN$2,0)),"")</f>
        <v/>
      </c>
      <c r="J682" s="75" t="str">
        <f>IFERROR(INDEX(入力!$BV$3:$CN$1048576,MATCH(ROW(J682)-ROW(J$3),入力!$BB$3:$BB$1048576,0),MATCH(J$3,入力!$BV$2:$CN$2,0)),"")</f>
        <v/>
      </c>
      <c r="K682" s="75" t="str">
        <f>IFERROR(INDEX(入力!$BV$3:$CN$1048576,MATCH(ROW(K682)-ROW(K$3),入力!$BB$3:$BB$1048576,0),MATCH(K$3,入力!$BV$2:$CN$2,0)),"")</f>
        <v/>
      </c>
      <c r="L682" s="75" t="str">
        <f>IFERROR(INDEX(入力!$BV$3:$CN$1048576,MATCH(ROW(L682)-ROW(L$3),入力!$BB$3:$BB$1048576,0),MATCH(L$3,入力!$BV$2:$CN$2,0)),"")</f>
        <v/>
      </c>
      <c r="M682" s="117" t="str">
        <f>IFERROR(IF(履歴検索!$A682="","",INDEX(入力!$BV$3:$CN$1048576,MATCH(ROW(M682)-ROW(M$3),入力!$BB$3:$BB$1048576,0),MATCH(M$3,入力!$BV$2:$CN$2,0))),"")</f>
        <v/>
      </c>
      <c r="N682" s="75" t="str">
        <f>IFERROR(INDEX(入力!$BV$3:$CN$1048576,MATCH(ROW(N682)-ROW(N$3),入力!$BB$3:$BB$1048576,0),MATCH(N$3,入力!$BV$2:$CN$2,0)),"")</f>
        <v/>
      </c>
      <c r="O682" s="294" t="str">
        <f>IFERROR(INDEX(入力!$CJ$3:$CN$1048576,MATCH(ROW(O682)-ROW(O$3),入力!$BB$3:$BB$1048576,0),MATCH(O$3,入力!$CJ$2:$CN$2,0)),"")</f>
        <v/>
      </c>
      <c r="P682" s="294" t="str">
        <f>IFERROR(INDEX(入力!$CJ$3:$CN$1048576,MATCH(ROW(P682)-ROW(P$3),入力!$BB$3:$BB$1048576,0),MATCH(P$3,入力!$CJ$2:$CN$2,0)),"")</f>
        <v/>
      </c>
      <c r="Q682" s="294" t="str">
        <f>IFERROR(INDEX(入力!$BV$3:$CN$1048576,MATCH(ROW(Q682)-ROW(Q$3),入力!$BB$3:$BB$1048576,0),MATCH(Q$3,入力!$BV$2:$CN$2,0)),"")</f>
        <v/>
      </c>
      <c r="R682" s="77" t="str">
        <f>IFERROR(INDEX(入力!$BV$3:$CN$1048576,MATCH(ROW(R682)-ROW(R$3),入力!$BB$3:$BB$1048576,0),MATCH(R$3,入力!$BV$2:$CN$2,0)),"")</f>
        <v/>
      </c>
      <c r="S682" s="77" t="str">
        <f>IFERROR(INDEX(入力!$BV$3:$CN$1048576,MATCH(ROW(S682)-ROW(S$3),入力!$BB$3:$BB$1048576,0),MATCH(S$3,入力!$BV$2:$CN$2,0)),"")</f>
        <v/>
      </c>
      <c r="U682" s="28" t="str">
        <f>IF(Z682="","",COUNT($Z$4:Z682))</f>
        <v/>
      </c>
      <c r="V682" s="73" t="str">
        <f t="shared" si="11"/>
        <v/>
      </c>
      <c r="W682" s="113" t="str">
        <f>IF(OR($B682="",$B682=$B683),"",SUMIF($B$4:$B682,$B682,Q$4:Q682))</f>
        <v/>
      </c>
      <c r="X682" s="113" t="str">
        <f>IF(OR($B682="",$B682=$B683),"",SUMIF($B$4:$B682,$B682,K$4:K682)-Y682)</f>
        <v/>
      </c>
      <c r="Y682" s="113" t="str">
        <f>IF(OR($B682="",$B682=$B683),"",SUMIFS(K$4:K682,B$4:B682,$B682,F$4:F682,$Y$3))</f>
        <v/>
      </c>
      <c r="Z682" s="113" t="str">
        <f>IF(OR($B682="",$B682=$B683),"",SUMIF($B$4:$B682,$B682,S$4:S682))</f>
        <v/>
      </c>
    </row>
    <row r="683" spans="1:26" ht="25.05" customHeight="1" x14ac:dyDescent="0.2">
      <c r="A683" s="133" t="str">
        <f>IF(OR(B683="",AND(B682=B683,D682=D683)),"",MAX($A$4:A682)+1)</f>
        <v/>
      </c>
      <c r="B683" s="73" t="str">
        <f>IFERROR(INDEX(入力!$BV$3:$CN$1048576,MATCH(ROW(B683)-ROW(B$3),入力!$BB$3:$BB$1048576,0),MATCH(B$3,入力!$BV$2:$CN$2,0)),"")</f>
        <v/>
      </c>
      <c r="C683" s="74" t="str">
        <f>IFERROR(INDEX(入力!$BV$3:$CN$1048576,MATCH(ROW(C683)-ROW(C$3),入力!$BB$3:$BB$1048576,0),MATCH(C$3,入力!$BV$2:$CN$2,0)),"")</f>
        <v/>
      </c>
      <c r="D683" s="75" t="str">
        <f>IFERROR(INDEX(入力!$BO$3:$BO$1048576,MATCH(ROW(D683)-ROW(D$3),入力!$BB$3:$BB$1048576,0),0),"")</f>
        <v/>
      </c>
      <c r="E683" s="74" t="str">
        <f>IFERROR(INDEX(入力!$BV$3:$CN$1048576,MATCH(ROW(E683)-ROW(E$3),入力!$BB$3:$BB$1048576,0),MATCH(E$3,入力!$BV$2:$CN$2,0)),"")</f>
        <v/>
      </c>
      <c r="F683" s="74" t="str">
        <f>IFERROR(INDEX(入力!$BV$3:$CN$1048576,MATCH(ROW(F683)-ROW(F$3),入力!$BB$3:$BB$1048576,0),MATCH(F$3,入力!$BV$2:$CN$2,0)),"")</f>
        <v/>
      </c>
      <c r="G683" s="74" t="str">
        <f>IFERROR(INDEX(入力!$BV$3:$CN$1048576,MATCH(ROW(G683)-ROW(G$3),入力!$BB$3:$BB$1048576,0),MATCH(G$3,入力!$BV$2:$CN$2,0)),"")</f>
        <v/>
      </c>
      <c r="H683" s="75" t="str">
        <f>IFERROR(INDEX(入力!$BV$3:$CN$1048576,MATCH(ROW(H683)-ROW(H$3),入力!$BB$3:$BB$1048576,0),MATCH(H$3,入力!$BV$2:$CN$2,0)),"")</f>
        <v/>
      </c>
      <c r="I683" s="76" t="str">
        <f>IFERROR(INDEX(入力!$BV$3:$CN$1048576,MATCH(ROW(I683)-ROW(I$3),入力!$BB$3:$BB$1048576,0),MATCH(I$3,入力!$BV$2:$CN$2,0)),"")</f>
        <v/>
      </c>
      <c r="J683" s="75" t="str">
        <f>IFERROR(INDEX(入力!$BV$3:$CN$1048576,MATCH(ROW(J683)-ROW(J$3),入力!$BB$3:$BB$1048576,0),MATCH(J$3,入力!$BV$2:$CN$2,0)),"")</f>
        <v/>
      </c>
      <c r="K683" s="75" t="str">
        <f>IFERROR(INDEX(入力!$BV$3:$CN$1048576,MATCH(ROW(K683)-ROW(K$3),入力!$BB$3:$BB$1048576,0),MATCH(K$3,入力!$BV$2:$CN$2,0)),"")</f>
        <v/>
      </c>
      <c r="L683" s="75" t="str">
        <f>IFERROR(INDEX(入力!$BV$3:$CN$1048576,MATCH(ROW(L683)-ROW(L$3),入力!$BB$3:$BB$1048576,0),MATCH(L$3,入力!$BV$2:$CN$2,0)),"")</f>
        <v/>
      </c>
      <c r="M683" s="117" t="str">
        <f>IFERROR(IF(履歴検索!$A683="","",INDEX(入力!$BV$3:$CN$1048576,MATCH(ROW(M683)-ROW(M$3),入力!$BB$3:$BB$1048576,0),MATCH(M$3,入力!$BV$2:$CN$2,0))),"")</f>
        <v/>
      </c>
      <c r="N683" s="75" t="str">
        <f>IFERROR(INDEX(入力!$BV$3:$CN$1048576,MATCH(ROW(N683)-ROW(N$3),入力!$BB$3:$BB$1048576,0),MATCH(N$3,入力!$BV$2:$CN$2,0)),"")</f>
        <v/>
      </c>
      <c r="O683" s="294" t="str">
        <f>IFERROR(INDEX(入力!$CJ$3:$CN$1048576,MATCH(ROW(O683)-ROW(O$3),入力!$BB$3:$BB$1048576,0),MATCH(O$3,入力!$CJ$2:$CN$2,0)),"")</f>
        <v/>
      </c>
      <c r="P683" s="294" t="str">
        <f>IFERROR(INDEX(入力!$CJ$3:$CN$1048576,MATCH(ROW(P683)-ROW(P$3),入力!$BB$3:$BB$1048576,0),MATCH(P$3,入力!$CJ$2:$CN$2,0)),"")</f>
        <v/>
      </c>
      <c r="Q683" s="294" t="str">
        <f>IFERROR(INDEX(入力!$BV$3:$CN$1048576,MATCH(ROW(Q683)-ROW(Q$3),入力!$BB$3:$BB$1048576,0),MATCH(Q$3,入力!$BV$2:$CN$2,0)),"")</f>
        <v/>
      </c>
      <c r="R683" s="77" t="str">
        <f>IFERROR(INDEX(入力!$BV$3:$CN$1048576,MATCH(ROW(R683)-ROW(R$3),入力!$BB$3:$BB$1048576,0),MATCH(R$3,入力!$BV$2:$CN$2,0)),"")</f>
        <v/>
      </c>
      <c r="S683" s="77" t="str">
        <f>IFERROR(INDEX(入力!$BV$3:$CN$1048576,MATCH(ROW(S683)-ROW(S$3),入力!$BB$3:$BB$1048576,0),MATCH(S$3,入力!$BV$2:$CN$2,0)),"")</f>
        <v/>
      </c>
      <c r="U683" s="28" t="str">
        <f>IF(Z683="","",COUNT($Z$4:Z683))</f>
        <v/>
      </c>
      <c r="V683" s="73" t="str">
        <f t="shared" si="11"/>
        <v/>
      </c>
      <c r="W683" s="113" t="str">
        <f>IF(OR($B683="",$B683=$B684),"",SUMIF($B$4:$B683,$B683,Q$4:Q683))</f>
        <v/>
      </c>
      <c r="X683" s="113" t="str">
        <f>IF(OR($B683="",$B683=$B684),"",SUMIF($B$4:$B683,$B683,K$4:K683)-Y683)</f>
        <v/>
      </c>
      <c r="Y683" s="113" t="str">
        <f>IF(OR($B683="",$B683=$B684),"",SUMIFS(K$4:K683,B$4:B683,$B683,F$4:F683,$Y$3))</f>
        <v/>
      </c>
      <c r="Z683" s="113" t="str">
        <f>IF(OR($B683="",$B683=$B684),"",SUMIF($B$4:$B683,$B683,S$4:S683))</f>
        <v/>
      </c>
    </row>
    <row r="684" spans="1:26" ht="25.05" customHeight="1" x14ac:dyDescent="0.2">
      <c r="A684" s="133" t="str">
        <f>IF(OR(B684="",AND(B683=B684,D683=D684)),"",MAX($A$4:A683)+1)</f>
        <v/>
      </c>
      <c r="B684" s="73" t="str">
        <f>IFERROR(INDEX(入力!$BV$3:$CN$1048576,MATCH(ROW(B684)-ROW(B$3),入力!$BB$3:$BB$1048576,0),MATCH(B$3,入力!$BV$2:$CN$2,0)),"")</f>
        <v/>
      </c>
      <c r="C684" s="74" t="str">
        <f>IFERROR(INDEX(入力!$BV$3:$CN$1048576,MATCH(ROW(C684)-ROW(C$3),入力!$BB$3:$BB$1048576,0),MATCH(C$3,入力!$BV$2:$CN$2,0)),"")</f>
        <v/>
      </c>
      <c r="D684" s="75" t="str">
        <f>IFERROR(INDEX(入力!$BO$3:$BO$1048576,MATCH(ROW(D684)-ROW(D$3),入力!$BB$3:$BB$1048576,0),0),"")</f>
        <v/>
      </c>
      <c r="E684" s="74" t="str">
        <f>IFERROR(INDEX(入力!$BV$3:$CN$1048576,MATCH(ROW(E684)-ROW(E$3),入力!$BB$3:$BB$1048576,0),MATCH(E$3,入力!$BV$2:$CN$2,0)),"")</f>
        <v/>
      </c>
      <c r="F684" s="74" t="str">
        <f>IFERROR(INDEX(入力!$BV$3:$CN$1048576,MATCH(ROW(F684)-ROW(F$3),入力!$BB$3:$BB$1048576,0),MATCH(F$3,入力!$BV$2:$CN$2,0)),"")</f>
        <v/>
      </c>
      <c r="G684" s="74" t="str">
        <f>IFERROR(INDEX(入力!$BV$3:$CN$1048576,MATCH(ROW(G684)-ROW(G$3),入力!$BB$3:$BB$1048576,0),MATCH(G$3,入力!$BV$2:$CN$2,0)),"")</f>
        <v/>
      </c>
      <c r="H684" s="75" t="str">
        <f>IFERROR(INDEX(入力!$BV$3:$CN$1048576,MATCH(ROW(H684)-ROW(H$3),入力!$BB$3:$BB$1048576,0),MATCH(H$3,入力!$BV$2:$CN$2,0)),"")</f>
        <v/>
      </c>
      <c r="I684" s="76" t="str">
        <f>IFERROR(INDEX(入力!$BV$3:$CN$1048576,MATCH(ROW(I684)-ROW(I$3),入力!$BB$3:$BB$1048576,0),MATCH(I$3,入力!$BV$2:$CN$2,0)),"")</f>
        <v/>
      </c>
      <c r="J684" s="75" t="str">
        <f>IFERROR(INDEX(入力!$BV$3:$CN$1048576,MATCH(ROW(J684)-ROW(J$3),入力!$BB$3:$BB$1048576,0),MATCH(J$3,入力!$BV$2:$CN$2,0)),"")</f>
        <v/>
      </c>
      <c r="K684" s="75" t="str">
        <f>IFERROR(INDEX(入力!$BV$3:$CN$1048576,MATCH(ROW(K684)-ROW(K$3),入力!$BB$3:$BB$1048576,0),MATCH(K$3,入力!$BV$2:$CN$2,0)),"")</f>
        <v/>
      </c>
      <c r="L684" s="75" t="str">
        <f>IFERROR(INDEX(入力!$BV$3:$CN$1048576,MATCH(ROW(L684)-ROW(L$3),入力!$BB$3:$BB$1048576,0),MATCH(L$3,入力!$BV$2:$CN$2,0)),"")</f>
        <v/>
      </c>
      <c r="M684" s="117" t="str">
        <f>IFERROR(IF(履歴検索!$A684="","",INDEX(入力!$BV$3:$CN$1048576,MATCH(ROW(M684)-ROW(M$3),入力!$BB$3:$BB$1048576,0),MATCH(M$3,入力!$BV$2:$CN$2,0))),"")</f>
        <v/>
      </c>
      <c r="N684" s="75" t="str">
        <f>IFERROR(INDEX(入力!$BV$3:$CN$1048576,MATCH(ROW(N684)-ROW(N$3),入力!$BB$3:$BB$1048576,0),MATCH(N$3,入力!$BV$2:$CN$2,0)),"")</f>
        <v/>
      </c>
      <c r="O684" s="294" t="str">
        <f>IFERROR(INDEX(入力!$CJ$3:$CN$1048576,MATCH(ROW(O684)-ROW(O$3),入力!$BB$3:$BB$1048576,0),MATCH(O$3,入力!$CJ$2:$CN$2,0)),"")</f>
        <v/>
      </c>
      <c r="P684" s="294" t="str">
        <f>IFERROR(INDEX(入力!$CJ$3:$CN$1048576,MATCH(ROW(P684)-ROW(P$3),入力!$BB$3:$BB$1048576,0),MATCH(P$3,入力!$CJ$2:$CN$2,0)),"")</f>
        <v/>
      </c>
      <c r="Q684" s="294" t="str">
        <f>IFERROR(INDEX(入力!$BV$3:$CN$1048576,MATCH(ROW(Q684)-ROW(Q$3),入力!$BB$3:$BB$1048576,0),MATCH(Q$3,入力!$BV$2:$CN$2,0)),"")</f>
        <v/>
      </c>
      <c r="R684" s="77" t="str">
        <f>IFERROR(INDEX(入力!$BV$3:$CN$1048576,MATCH(ROW(R684)-ROW(R$3),入力!$BB$3:$BB$1048576,0),MATCH(R$3,入力!$BV$2:$CN$2,0)),"")</f>
        <v/>
      </c>
      <c r="S684" s="77" t="str">
        <f>IFERROR(INDEX(入力!$BV$3:$CN$1048576,MATCH(ROW(S684)-ROW(S$3),入力!$BB$3:$BB$1048576,0),MATCH(S$3,入力!$BV$2:$CN$2,0)),"")</f>
        <v/>
      </c>
      <c r="U684" s="28" t="str">
        <f>IF(Z684="","",COUNT($Z$4:Z684))</f>
        <v/>
      </c>
      <c r="V684" s="73" t="str">
        <f t="shared" si="11"/>
        <v/>
      </c>
      <c r="W684" s="113" t="str">
        <f>IF(OR($B684="",$B684=$B685),"",SUMIF($B$4:$B684,$B684,Q$4:Q684))</f>
        <v/>
      </c>
      <c r="X684" s="113" t="str">
        <f>IF(OR($B684="",$B684=$B685),"",SUMIF($B$4:$B684,$B684,K$4:K684)-Y684)</f>
        <v/>
      </c>
      <c r="Y684" s="113" t="str">
        <f>IF(OR($B684="",$B684=$B685),"",SUMIFS(K$4:K684,B$4:B684,$B684,F$4:F684,$Y$3))</f>
        <v/>
      </c>
      <c r="Z684" s="113" t="str">
        <f>IF(OR($B684="",$B684=$B685),"",SUMIF($B$4:$B684,$B684,S$4:S684))</f>
        <v/>
      </c>
    </row>
    <row r="685" spans="1:26" ht="25.05" customHeight="1" x14ac:dyDescent="0.2">
      <c r="A685" s="133" t="str">
        <f>IF(OR(B685="",AND(B684=B685,D684=D685)),"",MAX($A$4:A684)+1)</f>
        <v/>
      </c>
      <c r="B685" s="73" t="str">
        <f>IFERROR(INDEX(入力!$BV$3:$CN$1048576,MATCH(ROW(B685)-ROW(B$3),入力!$BB$3:$BB$1048576,0),MATCH(B$3,入力!$BV$2:$CN$2,0)),"")</f>
        <v/>
      </c>
      <c r="C685" s="74" t="str">
        <f>IFERROR(INDEX(入力!$BV$3:$CN$1048576,MATCH(ROW(C685)-ROW(C$3),入力!$BB$3:$BB$1048576,0),MATCH(C$3,入力!$BV$2:$CN$2,0)),"")</f>
        <v/>
      </c>
      <c r="D685" s="75" t="str">
        <f>IFERROR(INDEX(入力!$BO$3:$BO$1048576,MATCH(ROW(D685)-ROW(D$3),入力!$BB$3:$BB$1048576,0),0),"")</f>
        <v/>
      </c>
      <c r="E685" s="74" t="str">
        <f>IFERROR(INDEX(入力!$BV$3:$CN$1048576,MATCH(ROW(E685)-ROW(E$3),入力!$BB$3:$BB$1048576,0),MATCH(E$3,入力!$BV$2:$CN$2,0)),"")</f>
        <v/>
      </c>
      <c r="F685" s="74" t="str">
        <f>IFERROR(INDEX(入力!$BV$3:$CN$1048576,MATCH(ROW(F685)-ROW(F$3),入力!$BB$3:$BB$1048576,0),MATCH(F$3,入力!$BV$2:$CN$2,0)),"")</f>
        <v/>
      </c>
      <c r="G685" s="74" t="str">
        <f>IFERROR(INDEX(入力!$BV$3:$CN$1048576,MATCH(ROW(G685)-ROW(G$3),入力!$BB$3:$BB$1048576,0),MATCH(G$3,入力!$BV$2:$CN$2,0)),"")</f>
        <v/>
      </c>
      <c r="H685" s="75" t="str">
        <f>IFERROR(INDEX(入力!$BV$3:$CN$1048576,MATCH(ROW(H685)-ROW(H$3),入力!$BB$3:$BB$1048576,0),MATCH(H$3,入力!$BV$2:$CN$2,0)),"")</f>
        <v/>
      </c>
      <c r="I685" s="76" t="str">
        <f>IFERROR(INDEX(入力!$BV$3:$CN$1048576,MATCH(ROW(I685)-ROW(I$3),入力!$BB$3:$BB$1048576,0),MATCH(I$3,入力!$BV$2:$CN$2,0)),"")</f>
        <v/>
      </c>
      <c r="J685" s="75" t="str">
        <f>IFERROR(INDEX(入力!$BV$3:$CN$1048576,MATCH(ROW(J685)-ROW(J$3),入力!$BB$3:$BB$1048576,0),MATCH(J$3,入力!$BV$2:$CN$2,0)),"")</f>
        <v/>
      </c>
      <c r="K685" s="75" t="str">
        <f>IFERROR(INDEX(入力!$BV$3:$CN$1048576,MATCH(ROW(K685)-ROW(K$3),入力!$BB$3:$BB$1048576,0),MATCH(K$3,入力!$BV$2:$CN$2,0)),"")</f>
        <v/>
      </c>
      <c r="L685" s="75" t="str">
        <f>IFERROR(INDEX(入力!$BV$3:$CN$1048576,MATCH(ROW(L685)-ROW(L$3),入力!$BB$3:$BB$1048576,0),MATCH(L$3,入力!$BV$2:$CN$2,0)),"")</f>
        <v/>
      </c>
      <c r="M685" s="117" t="str">
        <f>IFERROR(IF(履歴検索!$A685="","",INDEX(入力!$BV$3:$CN$1048576,MATCH(ROW(M685)-ROW(M$3),入力!$BB$3:$BB$1048576,0),MATCH(M$3,入力!$BV$2:$CN$2,0))),"")</f>
        <v/>
      </c>
      <c r="N685" s="75" t="str">
        <f>IFERROR(INDEX(入力!$BV$3:$CN$1048576,MATCH(ROW(N685)-ROW(N$3),入力!$BB$3:$BB$1048576,0),MATCH(N$3,入力!$BV$2:$CN$2,0)),"")</f>
        <v/>
      </c>
      <c r="O685" s="294" t="str">
        <f>IFERROR(INDEX(入力!$CJ$3:$CN$1048576,MATCH(ROW(O685)-ROW(O$3),入力!$BB$3:$BB$1048576,0),MATCH(O$3,入力!$CJ$2:$CN$2,0)),"")</f>
        <v/>
      </c>
      <c r="P685" s="294" t="str">
        <f>IFERROR(INDEX(入力!$CJ$3:$CN$1048576,MATCH(ROW(P685)-ROW(P$3),入力!$BB$3:$BB$1048576,0),MATCH(P$3,入力!$CJ$2:$CN$2,0)),"")</f>
        <v/>
      </c>
      <c r="Q685" s="294" t="str">
        <f>IFERROR(INDEX(入力!$BV$3:$CN$1048576,MATCH(ROW(Q685)-ROW(Q$3),入力!$BB$3:$BB$1048576,0),MATCH(Q$3,入力!$BV$2:$CN$2,0)),"")</f>
        <v/>
      </c>
      <c r="R685" s="77" t="str">
        <f>IFERROR(INDEX(入力!$BV$3:$CN$1048576,MATCH(ROW(R685)-ROW(R$3),入力!$BB$3:$BB$1048576,0),MATCH(R$3,入力!$BV$2:$CN$2,0)),"")</f>
        <v/>
      </c>
      <c r="S685" s="77" t="str">
        <f>IFERROR(INDEX(入力!$BV$3:$CN$1048576,MATCH(ROW(S685)-ROW(S$3),入力!$BB$3:$BB$1048576,0),MATCH(S$3,入力!$BV$2:$CN$2,0)),"")</f>
        <v/>
      </c>
      <c r="U685" s="28" t="str">
        <f>IF(Z685="","",COUNT($Z$4:Z685))</f>
        <v/>
      </c>
      <c r="V685" s="73" t="str">
        <f t="shared" si="11"/>
        <v/>
      </c>
      <c r="W685" s="113" t="str">
        <f>IF(OR($B685="",$B685=$B686),"",SUMIF($B$4:$B685,$B685,Q$4:Q685))</f>
        <v/>
      </c>
      <c r="X685" s="113" t="str">
        <f>IF(OR($B685="",$B685=$B686),"",SUMIF($B$4:$B685,$B685,K$4:K685)-Y685)</f>
        <v/>
      </c>
      <c r="Y685" s="113" t="str">
        <f>IF(OR($B685="",$B685=$B686),"",SUMIFS(K$4:K685,B$4:B685,$B685,F$4:F685,$Y$3))</f>
        <v/>
      </c>
      <c r="Z685" s="113" t="str">
        <f>IF(OR($B685="",$B685=$B686),"",SUMIF($B$4:$B685,$B685,S$4:S685))</f>
        <v/>
      </c>
    </row>
    <row r="686" spans="1:26" ht="25.05" customHeight="1" x14ac:dyDescent="0.2">
      <c r="A686" s="133" t="str">
        <f>IF(OR(B686="",AND(B685=B686,D685=D686)),"",MAX($A$4:A685)+1)</f>
        <v/>
      </c>
      <c r="B686" s="73" t="str">
        <f>IFERROR(INDEX(入力!$BV$3:$CN$1048576,MATCH(ROW(B686)-ROW(B$3),入力!$BB$3:$BB$1048576,0),MATCH(B$3,入力!$BV$2:$CN$2,0)),"")</f>
        <v/>
      </c>
      <c r="C686" s="74" t="str">
        <f>IFERROR(INDEX(入力!$BV$3:$CN$1048576,MATCH(ROW(C686)-ROW(C$3),入力!$BB$3:$BB$1048576,0),MATCH(C$3,入力!$BV$2:$CN$2,0)),"")</f>
        <v/>
      </c>
      <c r="D686" s="75" t="str">
        <f>IFERROR(INDEX(入力!$BO$3:$BO$1048576,MATCH(ROW(D686)-ROW(D$3),入力!$BB$3:$BB$1048576,0),0),"")</f>
        <v/>
      </c>
      <c r="E686" s="74" t="str">
        <f>IFERROR(INDEX(入力!$BV$3:$CN$1048576,MATCH(ROW(E686)-ROW(E$3),入力!$BB$3:$BB$1048576,0),MATCH(E$3,入力!$BV$2:$CN$2,0)),"")</f>
        <v/>
      </c>
      <c r="F686" s="74" t="str">
        <f>IFERROR(INDEX(入力!$BV$3:$CN$1048576,MATCH(ROW(F686)-ROW(F$3),入力!$BB$3:$BB$1048576,0),MATCH(F$3,入力!$BV$2:$CN$2,0)),"")</f>
        <v/>
      </c>
      <c r="G686" s="74" t="str">
        <f>IFERROR(INDEX(入力!$BV$3:$CN$1048576,MATCH(ROW(G686)-ROW(G$3),入力!$BB$3:$BB$1048576,0),MATCH(G$3,入力!$BV$2:$CN$2,0)),"")</f>
        <v/>
      </c>
      <c r="H686" s="75" t="str">
        <f>IFERROR(INDEX(入力!$BV$3:$CN$1048576,MATCH(ROW(H686)-ROW(H$3),入力!$BB$3:$BB$1048576,0),MATCH(H$3,入力!$BV$2:$CN$2,0)),"")</f>
        <v/>
      </c>
      <c r="I686" s="76" t="str">
        <f>IFERROR(INDEX(入力!$BV$3:$CN$1048576,MATCH(ROW(I686)-ROW(I$3),入力!$BB$3:$BB$1048576,0),MATCH(I$3,入力!$BV$2:$CN$2,0)),"")</f>
        <v/>
      </c>
      <c r="J686" s="75" t="str">
        <f>IFERROR(INDEX(入力!$BV$3:$CN$1048576,MATCH(ROW(J686)-ROW(J$3),入力!$BB$3:$BB$1048576,0),MATCH(J$3,入力!$BV$2:$CN$2,0)),"")</f>
        <v/>
      </c>
      <c r="K686" s="75" t="str">
        <f>IFERROR(INDEX(入力!$BV$3:$CN$1048576,MATCH(ROW(K686)-ROW(K$3),入力!$BB$3:$BB$1048576,0),MATCH(K$3,入力!$BV$2:$CN$2,0)),"")</f>
        <v/>
      </c>
      <c r="L686" s="75" t="str">
        <f>IFERROR(INDEX(入力!$BV$3:$CN$1048576,MATCH(ROW(L686)-ROW(L$3),入力!$BB$3:$BB$1048576,0),MATCH(L$3,入力!$BV$2:$CN$2,0)),"")</f>
        <v/>
      </c>
      <c r="M686" s="117" t="str">
        <f>IFERROR(IF(履歴検索!$A686="","",INDEX(入力!$BV$3:$CN$1048576,MATCH(ROW(M686)-ROW(M$3),入力!$BB$3:$BB$1048576,0),MATCH(M$3,入力!$BV$2:$CN$2,0))),"")</f>
        <v/>
      </c>
      <c r="N686" s="75" t="str">
        <f>IFERROR(INDEX(入力!$BV$3:$CN$1048576,MATCH(ROW(N686)-ROW(N$3),入力!$BB$3:$BB$1048576,0),MATCH(N$3,入力!$BV$2:$CN$2,0)),"")</f>
        <v/>
      </c>
      <c r="O686" s="294" t="str">
        <f>IFERROR(INDEX(入力!$CJ$3:$CN$1048576,MATCH(ROW(O686)-ROW(O$3),入力!$BB$3:$BB$1048576,0),MATCH(O$3,入力!$CJ$2:$CN$2,0)),"")</f>
        <v/>
      </c>
      <c r="P686" s="294" t="str">
        <f>IFERROR(INDEX(入力!$CJ$3:$CN$1048576,MATCH(ROW(P686)-ROW(P$3),入力!$BB$3:$BB$1048576,0),MATCH(P$3,入力!$CJ$2:$CN$2,0)),"")</f>
        <v/>
      </c>
      <c r="Q686" s="294" t="str">
        <f>IFERROR(INDEX(入力!$BV$3:$CN$1048576,MATCH(ROW(Q686)-ROW(Q$3),入力!$BB$3:$BB$1048576,0),MATCH(Q$3,入力!$BV$2:$CN$2,0)),"")</f>
        <v/>
      </c>
      <c r="R686" s="77" t="str">
        <f>IFERROR(INDEX(入力!$BV$3:$CN$1048576,MATCH(ROW(R686)-ROW(R$3),入力!$BB$3:$BB$1048576,0),MATCH(R$3,入力!$BV$2:$CN$2,0)),"")</f>
        <v/>
      </c>
      <c r="S686" s="77" t="str">
        <f>IFERROR(INDEX(入力!$BV$3:$CN$1048576,MATCH(ROW(S686)-ROW(S$3),入力!$BB$3:$BB$1048576,0),MATCH(S$3,入力!$BV$2:$CN$2,0)),"")</f>
        <v/>
      </c>
      <c r="U686" s="28" t="str">
        <f>IF(Z686="","",COUNT($Z$4:Z686))</f>
        <v/>
      </c>
      <c r="V686" s="73" t="str">
        <f t="shared" si="11"/>
        <v/>
      </c>
      <c r="W686" s="113" t="str">
        <f>IF(OR($B686="",$B686=$B687),"",SUMIF($B$4:$B686,$B686,Q$4:Q686))</f>
        <v/>
      </c>
      <c r="X686" s="113" t="str">
        <f>IF(OR($B686="",$B686=$B687),"",SUMIF($B$4:$B686,$B686,K$4:K686)-Y686)</f>
        <v/>
      </c>
      <c r="Y686" s="113" t="str">
        <f>IF(OR($B686="",$B686=$B687),"",SUMIFS(K$4:K686,B$4:B686,$B686,F$4:F686,$Y$3))</f>
        <v/>
      </c>
      <c r="Z686" s="113" t="str">
        <f>IF(OR($B686="",$B686=$B687),"",SUMIF($B$4:$B686,$B686,S$4:S686))</f>
        <v/>
      </c>
    </row>
    <row r="687" spans="1:26" ht="25.05" customHeight="1" x14ac:dyDescent="0.2">
      <c r="A687" s="133" t="str">
        <f>IF(OR(B687="",AND(B686=B687,D686=D687)),"",MAX($A$4:A686)+1)</f>
        <v/>
      </c>
      <c r="B687" s="73" t="str">
        <f>IFERROR(INDEX(入力!$BV$3:$CN$1048576,MATCH(ROW(B687)-ROW(B$3),入力!$BB$3:$BB$1048576,0),MATCH(B$3,入力!$BV$2:$CN$2,0)),"")</f>
        <v/>
      </c>
      <c r="C687" s="74" t="str">
        <f>IFERROR(INDEX(入力!$BV$3:$CN$1048576,MATCH(ROW(C687)-ROW(C$3),入力!$BB$3:$BB$1048576,0),MATCH(C$3,入力!$BV$2:$CN$2,0)),"")</f>
        <v/>
      </c>
      <c r="D687" s="75" t="str">
        <f>IFERROR(INDEX(入力!$BO$3:$BO$1048576,MATCH(ROW(D687)-ROW(D$3),入力!$BB$3:$BB$1048576,0),0),"")</f>
        <v/>
      </c>
      <c r="E687" s="74" t="str">
        <f>IFERROR(INDEX(入力!$BV$3:$CN$1048576,MATCH(ROW(E687)-ROW(E$3),入力!$BB$3:$BB$1048576,0),MATCH(E$3,入力!$BV$2:$CN$2,0)),"")</f>
        <v/>
      </c>
      <c r="F687" s="74" t="str">
        <f>IFERROR(INDEX(入力!$BV$3:$CN$1048576,MATCH(ROW(F687)-ROW(F$3),入力!$BB$3:$BB$1048576,0),MATCH(F$3,入力!$BV$2:$CN$2,0)),"")</f>
        <v/>
      </c>
      <c r="G687" s="74" t="str">
        <f>IFERROR(INDEX(入力!$BV$3:$CN$1048576,MATCH(ROW(G687)-ROW(G$3),入力!$BB$3:$BB$1048576,0),MATCH(G$3,入力!$BV$2:$CN$2,0)),"")</f>
        <v/>
      </c>
      <c r="H687" s="75" t="str">
        <f>IFERROR(INDEX(入力!$BV$3:$CN$1048576,MATCH(ROW(H687)-ROW(H$3),入力!$BB$3:$BB$1048576,0),MATCH(H$3,入力!$BV$2:$CN$2,0)),"")</f>
        <v/>
      </c>
      <c r="I687" s="76" t="str">
        <f>IFERROR(INDEX(入力!$BV$3:$CN$1048576,MATCH(ROW(I687)-ROW(I$3),入力!$BB$3:$BB$1048576,0),MATCH(I$3,入力!$BV$2:$CN$2,0)),"")</f>
        <v/>
      </c>
      <c r="J687" s="75" t="str">
        <f>IFERROR(INDEX(入力!$BV$3:$CN$1048576,MATCH(ROW(J687)-ROW(J$3),入力!$BB$3:$BB$1048576,0),MATCH(J$3,入力!$BV$2:$CN$2,0)),"")</f>
        <v/>
      </c>
      <c r="K687" s="75" t="str">
        <f>IFERROR(INDEX(入力!$BV$3:$CN$1048576,MATCH(ROW(K687)-ROW(K$3),入力!$BB$3:$BB$1048576,0),MATCH(K$3,入力!$BV$2:$CN$2,0)),"")</f>
        <v/>
      </c>
      <c r="L687" s="75" t="str">
        <f>IFERROR(INDEX(入力!$BV$3:$CN$1048576,MATCH(ROW(L687)-ROW(L$3),入力!$BB$3:$BB$1048576,0),MATCH(L$3,入力!$BV$2:$CN$2,0)),"")</f>
        <v/>
      </c>
      <c r="M687" s="117" t="str">
        <f>IFERROR(IF(履歴検索!$A687="","",INDEX(入力!$BV$3:$CN$1048576,MATCH(ROW(M687)-ROW(M$3),入力!$BB$3:$BB$1048576,0),MATCH(M$3,入力!$BV$2:$CN$2,0))),"")</f>
        <v/>
      </c>
      <c r="N687" s="75" t="str">
        <f>IFERROR(INDEX(入力!$BV$3:$CN$1048576,MATCH(ROW(N687)-ROW(N$3),入力!$BB$3:$BB$1048576,0),MATCH(N$3,入力!$BV$2:$CN$2,0)),"")</f>
        <v/>
      </c>
      <c r="O687" s="294" t="str">
        <f>IFERROR(INDEX(入力!$CJ$3:$CN$1048576,MATCH(ROW(O687)-ROW(O$3),入力!$BB$3:$BB$1048576,0),MATCH(O$3,入力!$CJ$2:$CN$2,0)),"")</f>
        <v/>
      </c>
      <c r="P687" s="294" t="str">
        <f>IFERROR(INDEX(入力!$CJ$3:$CN$1048576,MATCH(ROW(P687)-ROW(P$3),入力!$BB$3:$BB$1048576,0),MATCH(P$3,入力!$CJ$2:$CN$2,0)),"")</f>
        <v/>
      </c>
      <c r="Q687" s="294" t="str">
        <f>IFERROR(INDEX(入力!$BV$3:$CN$1048576,MATCH(ROW(Q687)-ROW(Q$3),入力!$BB$3:$BB$1048576,0),MATCH(Q$3,入力!$BV$2:$CN$2,0)),"")</f>
        <v/>
      </c>
      <c r="R687" s="77" t="str">
        <f>IFERROR(INDEX(入力!$BV$3:$CN$1048576,MATCH(ROW(R687)-ROW(R$3),入力!$BB$3:$BB$1048576,0),MATCH(R$3,入力!$BV$2:$CN$2,0)),"")</f>
        <v/>
      </c>
      <c r="S687" s="77" t="str">
        <f>IFERROR(INDEX(入力!$BV$3:$CN$1048576,MATCH(ROW(S687)-ROW(S$3),入力!$BB$3:$BB$1048576,0),MATCH(S$3,入力!$BV$2:$CN$2,0)),"")</f>
        <v/>
      </c>
      <c r="U687" s="28" t="str">
        <f>IF(Z687="","",COUNT($Z$4:Z687))</f>
        <v/>
      </c>
      <c r="V687" s="73" t="str">
        <f t="shared" si="11"/>
        <v/>
      </c>
      <c r="W687" s="113" t="str">
        <f>IF(OR($B687="",$B687=$B688),"",SUMIF($B$4:$B687,$B687,Q$4:Q687))</f>
        <v/>
      </c>
      <c r="X687" s="113" t="str">
        <f>IF(OR($B687="",$B687=$B688),"",SUMIF($B$4:$B687,$B687,K$4:K687)-Y687)</f>
        <v/>
      </c>
      <c r="Y687" s="113" t="str">
        <f>IF(OR($B687="",$B687=$B688),"",SUMIFS(K$4:K687,B$4:B687,$B687,F$4:F687,$Y$3))</f>
        <v/>
      </c>
      <c r="Z687" s="113" t="str">
        <f>IF(OR($B687="",$B687=$B688),"",SUMIF($B$4:$B687,$B687,S$4:S687))</f>
        <v/>
      </c>
    </row>
    <row r="688" spans="1:26" ht="25.05" customHeight="1" x14ac:dyDescent="0.2">
      <c r="A688" s="133" t="str">
        <f>IF(OR(B688="",AND(B687=B688,D687=D688)),"",MAX($A$4:A687)+1)</f>
        <v/>
      </c>
      <c r="B688" s="73" t="str">
        <f>IFERROR(INDEX(入力!$BV$3:$CN$1048576,MATCH(ROW(B688)-ROW(B$3),入力!$BB$3:$BB$1048576,0),MATCH(B$3,入力!$BV$2:$CN$2,0)),"")</f>
        <v/>
      </c>
      <c r="C688" s="74" t="str">
        <f>IFERROR(INDEX(入力!$BV$3:$CN$1048576,MATCH(ROW(C688)-ROW(C$3),入力!$BB$3:$BB$1048576,0),MATCH(C$3,入力!$BV$2:$CN$2,0)),"")</f>
        <v/>
      </c>
      <c r="D688" s="75" t="str">
        <f>IFERROR(INDEX(入力!$BO$3:$BO$1048576,MATCH(ROW(D688)-ROW(D$3),入力!$BB$3:$BB$1048576,0),0),"")</f>
        <v/>
      </c>
      <c r="E688" s="74" t="str">
        <f>IFERROR(INDEX(入力!$BV$3:$CN$1048576,MATCH(ROW(E688)-ROW(E$3),入力!$BB$3:$BB$1048576,0),MATCH(E$3,入力!$BV$2:$CN$2,0)),"")</f>
        <v/>
      </c>
      <c r="F688" s="74" t="str">
        <f>IFERROR(INDEX(入力!$BV$3:$CN$1048576,MATCH(ROW(F688)-ROW(F$3),入力!$BB$3:$BB$1048576,0),MATCH(F$3,入力!$BV$2:$CN$2,0)),"")</f>
        <v/>
      </c>
      <c r="G688" s="74" t="str">
        <f>IFERROR(INDEX(入力!$BV$3:$CN$1048576,MATCH(ROW(G688)-ROW(G$3),入力!$BB$3:$BB$1048576,0),MATCH(G$3,入力!$BV$2:$CN$2,0)),"")</f>
        <v/>
      </c>
      <c r="H688" s="75" t="str">
        <f>IFERROR(INDEX(入力!$BV$3:$CN$1048576,MATCH(ROW(H688)-ROW(H$3),入力!$BB$3:$BB$1048576,0),MATCH(H$3,入力!$BV$2:$CN$2,0)),"")</f>
        <v/>
      </c>
      <c r="I688" s="76" t="str">
        <f>IFERROR(INDEX(入力!$BV$3:$CN$1048576,MATCH(ROW(I688)-ROW(I$3),入力!$BB$3:$BB$1048576,0),MATCH(I$3,入力!$BV$2:$CN$2,0)),"")</f>
        <v/>
      </c>
      <c r="J688" s="75" t="str">
        <f>IFERROR(INDEX(入力!$BV$3:$CN$1048576,MATCH(ROW(J688)-ROW(J$3),入力!$BB$3:$BB$1048576,0),MATCH(J$3,入力!$BV$2:$CN$2,0)),"")</f>
        <v/>
      </c>
      <c r="K688" s="75" t="str">
        <f>IFERROR(INDEX(入力!$BV$3:$CN$1048576,MATCH(ROW(K688)-ROW(K$3),入力!$BB$3:$BB$1048576,0),MATCH(K$3,入力!$BV$2:$CN$2,0)),"")</f>
        <v/>
      </c>
      <c r="L688" s="75" t="str">
        <f>IFERROR(INDEX(入力!$BV$3:$CN$1048576,MATCH(ROW(L688)-ROW(L$3),入力!$BB$3:$BB$1048576,0),MATCH(L$3,入力!$BV$2:$CN$2,0)),"")</f>
        <v/>
      </c>
      <c r="M688" s="117" t="str">
        <f>IFERROR(IF(履歴検索!$A688="","",INDEX(入力!$BV$3:$CN$1048576,MATCH(ROW(M688)-ROW(M$3),入力!$BB$3:$BB$1048576,0),MATCH(M$3,入力!$BV$2:$CN$2,0))),"")</f>
        <v/>
      </c>
      <c r="N688" s="75" t="str">
        <f>IFERROR(INDEX(入力!$BV$3:$CN$1048576,MATCH(ROW(N688)-ROW(N$3),入力!$BB$3:$BB$1048576,0),MATCH(N$3,入力!$BV$2:$CN$2,0)),"")</f>
        <v/>
      </c>
      <c r="O688" s="294" t="str">
        <f>IFERROR(INDEX(入力!$CJ$3:$CN$1048576,MATCH(ROW(O688)-ROW(O$3),入力!$BB$3:$BB$1048576,0),MATCH(O$3,入力!$CJ$2:$CN$2,0)),"")</f>
        <v/>
      </c>
      <c r="P688" s="294" t="str">
        <f>IFERROR(INDEX(入力!$CJ$3:$CN$1048576,MATCH(ROW(P688)-ROW(P$3),入力!$BB$3:$BB$1048576,0),MATCH(P$3,入力!$CJ$2:$CN$2,0)),"")</f>
        <v/>
      </c>
      <c r="Q688" s="294" t="str">
        <f>IFERROR(INDEX(入力!$BV$3:$CN$1048576,MATCH(ROW(Q688)-ROW(Q$3),入力!$BB$3:$BB$1048576,0),MATCH(Q$3,入力!$BV$2:$CN$2,0)),"")</f>
        <v/>
      </c>
      <c r="R688" s="77" t="str">
        <f>IFERROR(INDEX(入力!$BV$3:$CN$1048576,MATCH(ROW(R688)-ROW(R$3),入力!$BB$3:$BB$1048576,0),MATCH(R$3,入力!$BV$2:$CN$2,0)),"")</f>
        <v/>
      </c>
      <c r="S688" s="77" t="str">
        <f>IFERROR(INDEX(入力!$BV$3:$CN$1048576,MATCH(ROW(S688)-ROW(S$3),入力!$BB$3:$BB$1048576,0),MATCH(S$3,入力!$BV$2:$CN$2,0)),"")</f>
        <v/>
      </c>
      <c r="U688" s="28" t="str">
        <f>IF(Z688="","",COUNT($Z$4:Z688))</f>
        <v/>
      </c>
      <c r="V688" s="73" t="str">
        <f t="shared" si="11"/>
        <v/>
      </c>
      <c r="W688" s="113" t="str">
        <f>IF(OR($B688="",$B688=$B689),"",SUMIF($B$4:$B688,$B688,Q$4:Q688))</f>
        <v/>
      </c>
      <c r="X688" s="113" t="str">
        <f>IF(OR($B688="",$B688=$B689),"",SUMIF($B$4:$B688,$B688,K$4:K688)-Y688)</f>
        <v/>
      </c>
      <c r="Y688" s="113" t="str">
        <f>IF(OR($B688="",$B688=$B689),"",SUMIFS(K$4:K688,B$4:B688,$B688,F$4:F688,$Y$3))</f>
        <v/>
      </c>
      <c r="Z688" s="113" t="str">
        <f>IF(OR($B688="",$B688=$B689),"",SUMIF($B$4:$B688,$B688,S$4:S688))</f>
        <v/>
      </c>
    </row>
    <row r="689" spans="1:26" ht="25.05" customHeight="1" x14ac:dyDescent="0.2">
      <c r="A689" s="133" t="str">
        <f>IF(OR(B689="",AND(B688=B689,D688=D689)),"",MAX($A$4:A688)+1)</f>
        <v/>
      </c>
      <c r="B689" s="73" t="str">
        <f>IFERROR(INDEX(入力!$BV$3:$CN$1048576,MATCH(ROW(B689)-ROW(B$3),入力!$BB$3:$BB$1048576,0),MATCH(B$3,入力!$BV$2:$CN$2,0)),"")</f>
        <v/>
      </c>
      <c r="C689" s="74" t="str">
        <f>IFERROR(INDEX(入力!$BV$3:$CN$1048576,MATCH(ROW(C689)-ROW(C$3),入力!$BB$3:$BB$1048576,0),MATCH(C$3,入力!$BV$2:$CN$2,0)),"")</f>
        <v/>
      </c>
      <c r="D689" s="75" t="str">
        <f>IFERROR(INDEX(入力!$BO$3:$BO$1048576,MATCH(ROW(D689)-ROW(D$3),入力!$BB$3:$BB$1048576,0),0),"")</f>
        <v/>
      </c>
      <c r="E689" s="74" t="str">
        <f>IFERROR(INDEX(入力!$BV$3:$CN$1048576,MATCH(ROW(E689)-ROW(E$3),入力!$BB$3:$BB$1048576,0),MATCH(E$3,入力!$BV$2:$CN$2,0)),"")</f>
        <v/>
      </c>
      <c r="F689" s="74" t="str">
        <f>IFERROR(INDEX(入力!$BV$3:$CN$1048576,MATCH(ROW(F689)-ROW(F$3),入力!$BB$3:$BB$1048576,0),MATCH(F$3,入力!$BV$2:$CN$2,0)),"")</f>
        <v/>
      </c>
      <c r="G689" s="74" t="str">
        <f>IFERROR(INDEX(入力!$BV$3:$CN$1048576,MATCH(ROW(G689)-ROW(G$3),入力!$BB$3:$BB$1048576,0),MATCH(G$3,入力!$BV$2:$CN$2,0)),"")</f>
        <v/>
      </c>
      <c r="H689" s="75" t="str">
        <f>IFERROR(INDEX(入力!$BV$3:$CN$1048576,MATCH(ROW(H689)-ROW(H$3),入力!$BB$3:$BB$1048576,0),MATCH(H$3,入力!$BV$2:$CN$2,0)),"")</f>
        <v/>
      </c>
      <c r="I689" s="76" t="str">
        <f>IFERROR(INDEX(入力!$BV$3:$CN$1048576,MATCH(ROW(I689)-ROW(I$3),入力!$BB$3:$BB$1048576,0),MATCH(I$3,入力!$BV$2:$CN$2,0)),"")</f>
        <v/>
      </c>
      <c r="J689" s="75" t="str">
        <f>IFERROR(INDEX(入力!$BV$3:$CN$1048576,MATCH(ROW(J689)-ROW(J$3),入力!$BB$3:$BB$1048576,0),MATCH(J$3,入力!$BV$2:$CN$2,0)),"")</f>
        <v/>
      </c>
      <c r="K689" s="75" t="str">
        <f>IFERROR(INDEX(入力!$BV$3:$CN$1048576,MATCH(ROW(K689)-ROW(K$3),入力!$BB$3:$BB$1048576,0),MATCH(K$3,入力!$BV$2:$CN$2,0)),"")</f>
        <v/>
      </c>
      <c r="L689" s="75" t="str">
        <f>IFERROR(INDEX(入力!$BV$3:$CN$1048576,MATCH(ROW(L689)-ROW(L$3),入力!$BB$3:$BB$1048576,0),MATCH(L$3,入力!$BV$2:$CN$2,0)),"")</f>
        <v/>
      </c>
      <c r="M689" s="117" t="str">
        <f>IFERROR(IF(履歴検索!$A689="","",INDEX(入力!$BV$3:$CN$1048576,MATCH(ROW(M689)-ROW(M$3),入力!$BB$3:$BB$1048576,0),MATCH(M$3,入力!$BV$2:$CN$2,0))),"")</f>
        <v/>
      </c>
      <c r="N689" s="75" t="str">
        <f>IFERROR(INDEX(入力!$BV$3:$CN$1048576,MATCH(ROW(N689)-ROW(N$3),入力!$BB$3:$BB$1048576,0),MATCH(N$3,入力!$BV$2:$CN$2,0)),"")</f>
        <v/>
      </c>
      <c r="O689" s="294" t="str">
        <f>IFERROR(INDEX(入力!$CJ$3:$CN$1048576,MATCH(ROW(O689)-ROW(O$3),入力!$BB$3:$BB$1048576,0),MATCH(O$3,入力!$CJ$2:$CN$2,0)),"")</f>
        <v/>
      </c>
      <c r="P689" s="294" t="str">
        <f>IFERROR(INDEX(入力!$CJ$3:$CN$1048576,MATCH(ROW(P689)-ROW(P$3),入力!$BB$3:$BB$1048576,0),MATCH(P$3,入力!$CJ$2:$CN$2,0)),"")</f>
        <v/>
      </c>
      <c r="Q689" s="294" t="str">
        <f>IFERROR(INDEX(入力!$BV$3:$CN$1048576,MATCH(ROW(Q689)-ROW(Q$3),入力!$BB$3:$BB$1048576,0),MATCH(Q$3,入力!$BV$2:$CN$2,0)),"")</f>
        <v/>
      </c>
      <c r="R689" s="77" t="str">
        <f>IFERROR(INDEX(入力!$BV$3:$CN$1048576,MATCH(ROW(R689)-ROW(R$3),入力!$BB$3:$BB$1048576,0),MATCH(R$3,入力!$BV$2:$CN$2,0)),"")</f>
        <v/>
      </c>
      <c r="S689" s="77" t="str">
        <f>IFERROR(INDEX(入力!$BV$3:$CN$1048576,MATCH(ROW(S689)-ROW(S$3),入力!$BB$3:$BB$1048576,0),MATCH(S$3,入力!$BV$2:$CN$2,0)),"")</f>
        <v/>
      </c>
      <c r="U689" s="28" t="str">
        <f>IF(Z689="","",COUNT($Z$4:Z689))</f>
        <v/>
      </c>
      <c r="V689" s="73" t="str">
        <f t="shared" si="11"/>
        <v/>
      </c>
      <c r="W689" s="113" t="str">
        <f>IF(OR($B689="",$B689=$B690),"",SUMIF($B$4:$B689,$B689,Q$4:Q689))</f>
        <v/>
      </c>
      <c r="X689" s="113" t="str">
        <f>IF(OR($B689="",$B689=$B690),"",SUMIF($B$4:$B689,$B689,K$4:K689)-Y689)</f>
        <v/>
      </c>
      <c r="Y689" s="113" t="str">
        <f>IF(OR($B689="",$B689=$B690),"",SUMIFS(K$4:K689,B$4:B689,$B689,F$4:F689,$Y$3))</f>
        <v/>
      </c>
      <c r="Z689" s="113" t="str">
        <f>IF(OR($B689="",$B689=$B690),"",SUMIF($B$4:$B689,$B689,S$4:S689))</f>
        <v/>
      </c>
    </row>
    <row r="690" spans="1:26" ht="25.05" customHeight="1" x14ac:dyDescent="0.2">
      <c r="A690" s="133" t="str">
        <f>IF(OR(B690="",AND(B689=B690,D689=D690)),"",MAX($A$4:A689)+1)</f>
        <v/>
      </c>
      <c r="B690" s="73" t="str">
        <f>IFERROR(INDEX(入力!$BV$3:$CN$1048576,MATCH(ROW(B690)-ROW(B$3),入力!$BB$3:$BB$1048576,0),MATCH(B$3,入力!$BV$2:$CN$2,0)),"")</f>
        <v/>
      </c>
      <c r="C690" s="74" t="str">
        <f>IFERROR(INDEX(入力!$BV$3:$CN$1048576,MATCH(ROW(C690)-ROW(C$3),入力!$BB$3:$BB$1048576,0),MATCH(C$3,入力!$BV$2:$CN$2,0)),"")</f>
        <v/>
      </c>
      <c r="D690" s="75" t="str">
        <f>IFERROR(INDEX(入力!$BO$3:$BO$1048576,MATCH(ROW(D690)-ROW(D$3),入力!$BB$3:$BB$1048576,0),0),"")</f>
        <v/>
      </c>
      <c r="E690" s="74" t="str">
        <f>IFERROR(INDEX(入力!$BV$3:$CN$1048576,MATCH(ROW(E690)-ROW(E$3),入力!$BB$3:$BB$1048576,0),MATCH(E$3,入力!$BV$2:$CN$2,0)),"")</f>
        <v/>
      </c>
      <c r="F690" s="74" t="str">
        <f>IFERROR(INDEX(入力!$BV$3:$CN$1048576,MATCH(ROW(F690)-ROW(F$3),入力!$BB$3:$BB$1048576,0),MATCH(F$3,入力!$BV$2:$CN$2,0)),"")</f>
        <v/>
      </c>
      <c r="G690" s="74" t="str">
        <f>IFERROR(INDEX(入力!$BV$3:$CN$1048576,MATCH(ROW(G690)-ROW(G$3),入力!$BB$3:$BB$1048576,0),MATCH(G$3,入力!$BV$2:$CN$2,0)),"")</f>
        <v/>
      </c>
      <c r="H690" s="75" t="str">
        <f>IFERROR(INDEX(入力!$BV$3:$CN$1048576,MATCH(ROW(H690)-ROW(H$3),入力!$BB$3:$BB$1048576,0),MATCH(H$3,入力!$BV$2:$CN$2,0)),"")</f>
        <v/>
      </c>
      <c r="I690" s="76" t="str">
        <f>IFERROR(INDEX(入力!$BV$3:$CN$1048576,MATCH(ROW(I690)-ROW(I$3),入力!$BB$3:$BB$1048576,0),MATCH(I$3,入力!$BV$2:$CN$2,0)),"")</f>
        <v/>
      </c>
      <c r="J690" s="75" t="str">
        <f>IFERROR(INDEX(入力!$BV$3:$CN$1048576,MATCH(ROW(J690)-ROW(J$3),入力!$BB$3:$BB$1048576,0),MATCH(J$3,入力!$BV$2:$CN$2,0)),"")</f>
        <v/>
      </c>
      <c r="K690" s="75" t="str">
        <f>IFERROR(INDEX(入力!$BV$3:$CN$1048576,MATCH(ROW(K690)-ROW(K$3),入力!$BB$3:$BB$1048576,0),MATCH(K$3,入力!$BV$2:$CN$2,0)),"")</f>
        <v/>
      </c>
      <c r="L690" s="75" t="str">
        <f>IFERROR(INDEX(入力!$BV$3:$CN$1048576,MATCH(ROW(L690)-ROW(L$3),入力!$BB$3:$BB$1048576,0),MATCH(L$3,入力!$BV$2:$CN$2,0)),"")</f>
        <v/>
      </c>
      <c r="M690" s="117" t="str">
        <f>IFERROR(IF(履歴検索!$A690="","",INDEX(入力!$BV$3:$CN$1048576,MATCH(ROW(M690)-ROW(M$3),入力!$BB$3:$BB$1048576,0),MATCH(M$3,入力!$BV$2:$CN$2,0))),"")</f>
        <v/>
      </c>
      <c r="N690" s="75" t="str">
        <f>IFERROR(INDEX(入力!$BV$3:$CN$1048576,MATCH(ROW(N690)-ROW(N$3),入力!$BB$3:$BB$1048576,0),MATCH(N$3,入力!$BV$2:$CN$2,0)),"")</f>
        <v/>
      </c>
      <c r="O690" s="294" t="str">
        <f>IFERROR(INDEX(入力!$CJ$3:$CN$1048576,MATCH(ROW(O690)-ROW(O$3),入力!$BB$3:$BB$1048576,0),MATCH(O$3,入力!$CJ$2:$CN$2,0)),"")</f>
        <v/>
      </c>
      <c r="P690" s="294" t="str">
        <f>IFERROR(INDEX(入力!$CJ$3:$CN$1048576,MATCH(ROW(P690)-ROW(P$3),入力!$BB$3:$BB$1048576,0),MATCH(P$3,入力!$CJ$2:$CN$2,0)),"")</f>
        <v/>
      </c>
      <c r="Q690" s="294" t="str">
        <f>IFERROR(INDEX(入力!$BV$3:$CN$1048576,MATCH(ROW(Q690)-ROW(Q$3),入力!$BB$3:$BB$1048576,0),MATCH(Q$3,入力!$BV$2:$CN$2,0)),"")</f>
        <v/>
      </c>
      <c r="R690" s="77" t="str">
        <f>IFERROR(INDEX(入力!$BV$3:$CN$1048576,MATCH(ROW(R690)-ROW(R$3),入力!$BB$3:$BB$1048576,0),MATCH(R$3,入力!$BV$2:$CN$2,0)),"")</f>
        <v/>
      </c>
      <c r="S690" s="77" t="str">
        <f>IFERROR(INDEX(入力!$BV$3:$CN$1048576,MATCH(ROW(S690)-ROW(S$3),入力!$BB$3:$BB$1048576,0),MATCH(S$3,入力!$BV$2:$CN$2,0)),"")</f>
        <v/>
      </c>
      <c r="U690" s="28" t="str">
        <f>IF(Z690="","",COUNT($Z$4:Z690))</f>
        <v/>
      </c>
      <c r="V690" s="73" t="str">
        <f t="shared" si="11"/>
        <v/>
      </c>
      <c r="W690" s="113" t="str">
        <f>IF(OR($B690="",$B690=$B691),"",SUMIF($B$4:$B690,$B690,Q$4:Q690))</f>
        <v/>
      </c>
      <c r="X690" s="113" t="str">
        <f>IF(OR($B690="",$B690=$B691),"",SUMIF($B$4:$B690,$B690,K$4:K690)-Y690)</f>
        <v/>
      </c>
      <c r="Y690" s="113" t="str">
        <f>IF(OR($B690="",$B690=$B691),"",SUMIFS(K$4:K690,B$4:B690,$B690,F$4:F690,$Y$3))</f>
        <v/>
      </c>
      <c r="Z690" s="113" t="str">
        <f>IF(OR($B690="",$B690=$B691),"",SUMIF($B$4:$B690,$B690,S$4:S690))</f>
        <v/>
      </c>
    </row>
    <row r="691" spans="1:26" ht="25.05" customHeight="1" x14ac:dyDescent="0.2">
      <c r="A691" s="133" t="str">
        <f>IF(OR(B691="",AND(B690=B691,D690=D691)),"",MAX($A$4:A690)+1)</f>
        <v/>
      </c>
      <c r="B691" s="73" t="str">
        <f>IFERROR(INDEX(入力!$BV$3:$CN$1048576,MATCH(ROW(B691)-ROW(B$3),入力!$BB$3:$BB$1048576,0),MATCH(B$3,入力!$BV$2:$CN$2,0)),"")</f>
        <v/>
      </c>
      <c r="C691" s="74" t="str">
        <f>IFERROR(INDEX(入力!$BV$3:$CN$1048576,MATCH(ROW(C691)-ROW(C$3),入力!$BB$3:$BB$1048576,0),MATCH(C$3,入力!$BV$2:$CN$2,0)),"")</f>
        <v/>
      </c>
      <c r="D691" s="75" t="str">
        <f>IFERROR(INDEX(入力!$BO$3:$BO$1048576,MATCH(ROW(D691)-ROW(D$3),入力!$BB$3:$BB$1048576,0),0),"")</f>
        <v/>
      </c>
      <c r="E691" s="74" t="str">
        <f>IFERROR(INDEX(入力!$BV$3:$CN$1048576,MATCH(ROW(E691)-ROW(E$3),入力!$BB$3:$BB$1048576,0),MATCH(E$3,入力!$BV$2:$CN$2,0)),"")</f>
        <v/>
      </c>
      <c r="F691" s="74" t="str">
        <f>IFERROR(INDEX(入力!$BV$3:$CN$1048576,MATCH(ROW(F691)-ROW(F$3),入力!$BB$3:$BB$1048576,0),MATCH(F$3,入力!$BV$2:$CN$2,0)),"")</f>
        <v/>
      </c>
      <c r="G691" s="74" t="str">
        <f>IFERROR(INDEX(入力!$BV$3:$CN$1048576,MATCH(ROW(G691)-ROW(G$3),入力!$BB$3:$BB$1048576,0),MATCH(G$3,入力!$BV$2:$CN$2,0)),"")</f>
        <v/>
      </c>
      <c r="H691" s="75" t="str">
        <f>IFERROR(INDEX(入力!$BV$3:$CN$1048576,MATCH(ROW(H691)-ROW(H$3),入力!$BB$3:$BB$1048576,0),MATCH(H$3,入力!$BV$2:$CN$2,0)),"")</f>
        <v/>
      </c>
      <c r="I691" s="76" t="str">
        <f>IFERROR(INDEX(入力!$BV$3:$CN$1048576,MATCH(ROW(I691)-ROW(I$3),入力!$BB$3:$BB$1048576,0),MATCH(I$3,入力!$BV$2:$CN$2,0)),"")</f>
        <v/>
      </c>
      <c r="J691" s="75" t="str">
        <f>IFERROR(INDEX(入力!$BV$3:$CN$1048576,MATCH(ROW(J691)-ROW(J$3),入力!$BB$3:$BB$1048576,0),MATCH(J$3,入力!$BV$2:$CN$2,0)),"")</f>
        <v/>
      </c>
      <c r="K691" s="75" t="str">
        <f>IFERROR(INDEX(入力!$BV$3:$CN$1048576,MATCH(ROW(K691)-ROW(K$3),入力!$BB$3:$BB$1048576,0),MATCH(K$3,入力!$BV$2:$CN$2,0)),"")</f>
        <v/>
      </c>
      <c r="L691" s="75" t="str">
        <f>IFERROR(INDEX(入力!$BV$3:$CN$1048576,MATCH(ROW(L691)-ROW(L$3),入力!$BB$3:$BB$1048576,0),MATCH(L$3,入力!$BV$2:$CN$2,0)),"")</f>
        <v/>
      </c>
      <c r="M691" s="117" t="str">
        <f>IFERROR(IF(履歴検索!$A691="","",INDEX(入力!$BV$3:$CN$1048576,MATCH(ROW(M691)-ROW(M$3),入力!$BB$3:$BB$1048576,0),MATCH(M$3,入力!$BV$2:$CN$2,0))),"")</f>
        <v/>
      </c>
      <c r="N691" s="75" t="str">
        <f>IFERROR(INDEX(入力!$BV$3:$CN$1048576,MATCH(ROW(N691)-ROW(N$3),入力!$BB$3:$BB$1048576,0),MATCH(N$3,入力!$BV$2:$CN$2,0)),"")</f>
        <v/>
      </c>
      <c r="O691" s="294" t="str">
        <f>IFERROR(INDEX(入力!$CJ$3:$CN$1048576,MATCH(ROW(O691)-ROW(O$3),入力!$BB$3:$BB$1048576,0),MATCH(O$3,入力!$CJ$2:$CN$2,0)),"")</f>
        <v/>
      </c>
      <c r="P691" s="294" t="str">
        <f>IFERROR(INDEX(入力!$CJ$3:$CN$1048576,MATCH(ROW(P691)-ROW(P$3),入力!$BB$3:$BB$1048576,0),MATCH(P$3,入力!$CJ$2:$CN$2,0)),"")</f>
        <v/>
      </c>
      <c r="Q691" s="294" t="str">
        <f>IFERROR(INDEX(入力!$BV$3:$CN$1048576,MATCH(ROW(Q691)-ROW(Q$3),入力!$BB$3:$BB$1048576,0),MATCH(Q$3,入力!$BV$2:$CN$2,0)),"")</f>
        <v/>
      </c>
      <c r="R691" s="77" t="str">
        <f>IFERROR(INDEX(入力!$BV$3:$CN$1048576,MATCH(ROW(R691)-ROW(R$3),入力!$BB$3:$BB$1048576,0),MATCH(R$3,入力!$BV$2:$CN$2,0)),"")</f>
        <v/>
      </c>
      <c r="S691" s="77" t="str">
        <f>IFERROR(INDEX(入力!$BV$3:$CN$1048576,MATCH(ROW(S691)-ROW(S$3),入力!$BB$3:$BB$1048576,0),MATCH(S$3,入力!$BV$2:$CN$2,0)),"")</f>
        <v/>
      </c>
      <c r="U691" s="28" t="str">
        <f>IF(Z691="","",COUNT($Z$4:Z691))</f>
        <v/>
      </c>
      <c r="V691" s="73" t="str">
        <f t="shared" si="11"/>
        <v/>
      </c>
      <c r="W691" s="113" t="str">
        <f>IF(OR($B691="",$B691=$B692),"",SUMIF($B$4:$B691,$B691,Q$4:Q691))</f>
        <v/>
      </c>
      <c r="X691" s="113" t="str">
        <f>IF(OR($B691="",$B691=$B692),"",SUMIF($B$4:$B691,$B691,K$4:K691)-Y691)</f>
        <v/>
      </c>
      <c r="Y691" s="113" t="str">
        <f>IF(OR($B691="",$B691=$B692),"",SUMIFS(K$4:K691,B$4:B691,$B691,F$4:F691,$Y$3))</f>
        <v/>
      </c>
      <c r="Z691" s="113" t="str">
        <f>IF(OR($B691="",$B691=$B692),"",SUMIF($B$4:$B691,$B691,S$4:S691))</f>
        <v/>
      </c>
    </row>
    <row r="692" spans="1:26" ht="25.05" customHeight="1" x14ac:dyDescent="0.2">
      <c r="A692" s="133" t="str">
        <f>IF(OR(B692="",AND(B691=B692,D691=D692)),"",MAX($A$4:A691)+1)</f>
        <v/>
      </c>
      <c r="B692" s="73" t="str">
        <f>IFERROR(INDEX(入力!$BV$3:$CN$1048576,MATCH(ROW(B692)-ROW(B$3),入力!$BB$3:$BB$1048576,0),MATCH(B$3,入力!$BV$2:$CN$2,0)),"")</f>
        <v/>
      </c>
      <c r="C692" s="74" t="str">
        <f>IFERROR(INDEX(入力!$BV$3:$CN$1048576,MATCH(ROW(C692)-ROW(C$3),入力!$BB$3:$BB$1048576,0),MATCH(C$3,入力!$BV$2:$CN$2,0)),"")</f>
        <v/>
      </c>
      <c r="D692" s="75" t="str">
        <f>IFERROR(INDEX(入力!$BO$3:$BO$1048576,MATCH(ROW(D692)-ROW(D$3),入力!$BB$3:$BB$1048576,0),0),"")</f>
        <v/>
      </c>
      <c r="E692" s="74" t="str">
        <f>IFERROR(INDEX(入力!$BV$3:$CN$1048576,MATCH(ROW(E692)-ROW(E$3),入力!$BB$3:$BB$1048576,0),MATCH(E$3,入力!$BV$2:$CN$2,0)),"")</f>
        <v/>
      </c>
      <c r="F692" s="74" t="str">
        <f>IFERROR(INDEX(入力!$BV$3:$CN$1048576,MATCH(ROW(F692)-ROW(F$3),入力!$BB$3:$BB$1048576,0),MATCH(F$3,入力!$BV$2:$CN$2,0)),"")</f>
        <v/>
      </c>
      <c r="G692" s="74" t="str">
        <f>IFERROR(INDEX(入力!$BV$3:$CN$1048576,MATCH(ROW(G692)-ROW(G$3),入力!$BB$3:$BB$1048576,0),MATCH(G$3,入力!$BV$2:$CN$2,0)),"")</f>
        <v/>
      </c>
      <c r="H692" s="75" t="str">
        <f>IFERROR(INDEX(入力!$BV$3:$CN$1048576,MATCH(ROW(H692)-ROW(H$3),入力!$BB$3:$BB$1048576,0),MATCH(H$3,入力!$BV$2:$CN$2,0)),"")</f>
        <v/>
      </c>
      <c r="I692" s="76" t="str">
        <f>IFERROR(INDEX(入力!$BV$3:$CN$1048576,MATCH(ROW(I692)-ROW(I$3),入力!$BB$3:$BB$1048576,0),MATCH(I$3,入力!$BV$2:$CN$2,0)),"")</f>
        <v/>
      </c>
      <c r="J692" s="75" t="str">
        <f>IFERROR(INDEX(入力!$BV$3:$CN$1048576,MATCH(ROW(J692)-ROW(J$3),入力!$BB$3:$BB$1048576,0),MATCH(J$3,入力!$BV$2:$CN$2,0)),"")</f>
        <v/>
      </c>
      <c r="K692" s="75" t="str">
        <f>IFERROR(INDEX(入力!$BV$3:$CN$1048576,MATCH(ROW(K692)-ROW(K$3),入力!$BB$3:$BB$1048576,0),MATCH(K$3,入力!$BV$2:$CN$2,0)),"")</f>
        <v/>
      </c>
      <c r="L692" s="75" t="str">
        <f>IFERROR(INDEX(入力!$BV$3:$CN$1048576,MATCH(ROW(L692)-ROW(L$3),入力!$BB$3:$BB$1048576,0),MATCH(L$3,入力!$BV$2:$CN$2,0)),"")</f>
        <v/>
      </c>
      <c r="M692" s="117" t="str">
        <f>IFERROR(IF(履歴検索!$A692="","",INDEX(入力!$BV$3:$CN$1048576,MATCH(ROW(M692)-ROW(M$3),入力!$BB$3:$BB$1048576,0),MATCH(M$3,入力!$BV$2:$CN$2,0))),"")</f>
        <v/>
      </c>
      <c r="N692" s="75" t="str">
        <f>IFERROR(INDEX(入力!$BV$3:$CN$1048576,MATCH(ROW(N692)-ROW(N$3),入力!$BB$3:$BB$1048576,0),MATCH(N$3,入力!$BV$2:$CN$2,0)),"")</f>
        <v/>
      </c>
      <c r="O692" s="294" t="str">
        <f>IFERROR(INDEX(入力!$CJ$3:$CN$1048576,MATCH(ROW(O692)-ROW(O$3),入力!$BB$3:$BB$1048576,0),MATCH(O$3,入力!$CJ$2:$CN$2,0)),"")</f>
        <v/>
      </c>
      <c r="P692" s="294" t="str">
        <f>IFERROR(INDEX(入力!$CJ$3:$CN$1048576,MATCH(ROW(P692)-ROW(P$3),入力!$BB$3:$BB$1048576,0),MATCH(P$3,入力!$CJ$2:$CN$2,0)),"")</f>
        <v/>
      </c>
      <c r="Q692" s="294" t="str">
        <f>IFERROR(INDEX(入力!$BV$3:$CN$1048576,MATCH(ROW(Q692)-ROW(Q$3),入力!$BB$3:$BB$1048576,0),MATCH(Q$3,入力!$BV$2:$CN$2,0)),"")</f>
        <v/>
      </c>
      <c r="R692" s="77" t="str">
        <f>IFERROR(INDEX(入力!$BV$3:$CN$1048576,MATCH(ROW(R692)-ROW(R$3),入力!$BB$3:$BB$1048576,0),MATCH(R$3,入力!$BV$2:$CN$2,0)),"")</f>
        <v/>
      </c>
      <c r="S692" s="77" t="str">
        <f>IFERROR(INDEX(入力!$BV$3:$CN$1048576,MATCH(ROW(S692)-ROW(S$3),入力!$BB$3:$BB$1048576,0),MATCH(S$3,入力!$BV$2:$CN$2,0)),"")</f>
        <v/>
      </c>
      <c r="U692" s="28" t="str">
        <f>IF(Z692="","",COUNT($Z$4:Z692))</f>
        <v/>
      </c>
      <c r="V692" s="73" t="str">
        <f t="shared" si="11"/>
        <v/>
      </c>
      <c r="W692" s="113" t="str">
        <f>IF(OR($B692="",$B692=$B693),"",SUMIF($B$4:$B692,$B692,Q$4:Q692))</f>
        <v/>
      </c>
      <c r="X692" s="113" t="str">
        <f>IF(OR($B692="",$B692=$B693),"",SUMIF($B$4:$B692,$B692,K$4:K692)-Y692)</f>
        <v/>
      </c>
      <c r="Y692" s="113" t="str">
        <f>IF(OR($B692="",$B692=$B693),"",SUMIFS(K$4:K692,B$4:B692,$B692,F$4:F692,$Y$3))</f>
        <v/>
      </c>
      <c r="Z692" s="113" t="str">
        <f>IF(OR($B692="",$B692=$B693),"",SUMIF($B$4:$B692,$B692,S$4:S692))</f>
        <v/>
      </c>
    </row>
    <row r="693" spans="1:26" ht="25.05" customHeight="1" x14ac:dyDescent="0.2">
      <c r="A693" s="133" t="str">
        <f>IF(OR(B693="",AND(B692=B693,D692=D693)),"",MAX($A$4:A692)+1)</f>
        <v/>
      </c>
      <c r="B693" s="73" t="str">
        <f>IFERROR(INDEX(入力!$BV$3:$CN$1048576,MATCH(ROW(B693)-ROW(B$3),入力!$BB$3:$BB$1048576,0),MATCH(B$3,入力!$BV$2:$CN$2,0)),"")</f>
        <v/>
      </c>
      <c r="C693" s="74" t="str">
        <f>IFERROR(INDEX(入力!$BV$3:$CN$1048576,MATCH(ROW(C693)-ROW(C$3),入力!$BB$3:$BB$1048576,0),MATCH(C$3,入力!$BV$2:$CN$2,0)),"")</f>
        <v/>
      </c>
      <c r="D693" s="75" t="str">
        <f>IFERROR(INDEX(入力!$BO$3:$BO$1048576,MATCH(ROW(D693)-ROW(D$3),入力!$BB$3:$BB$1048576,0),0),"")</f>
        <v/>
      </c>
      <c r="E693" s="74" t="str">
        <f>IFERROR(INDEX(入力!$BV$3:$CN$1048576,MATCH(ROW(E693)-ROW(E$3),入力!$BB$3:$BB$1048576,0),MATCH(E$3,入力!$BV$2:$CN$2,0)),"")</f>
        <v/>
      </c>
      <c r="F693" s="74" t="str">
        <f>IFERROR(INDEX(入力!$BV$3:$CN$1048576,MATCH(ROW(F693)-ROW(F$3),入力!$BB$3:$BB$1048576,0),MATCH(F$3,入力!$BV$2:$CN$2,0)),"")</f>
        <v/>
      </c>
      <c r="G693" s="74" t="str">
        <f>IFERROR(INDEX(入力!$BV$3:$CN$1048576,MATCH(ROW(G693)-ROW(G$3),入力!$BB$3:$BB$1048576,0),MATCH(G$3,入力!$BV$2:$CN$2,0)),"")</f>
        <v/>
      </c>
      <c r="H693" s="75" t="str">
        <f>IFERROR(INDEX(入力!$BV$3:$CN$1048576,MATCH(ROW(H693)-ROW(H$3),入力!$BB$3:$BB$1048576,0),MATCH(H$3,入力!$BV$2:$CN$2,0)),"")</f>
        <v/>
      </c>
      <c r="I693" s="76" t="str">
        <f>IFERROR(INDEX(入力!$BV$3:$CN$1048576,MATCH(ROW(I693)-ROW(I$3),入力!$BB$3:$BB$1048576,0),MATCH(I$3,入力!$BV$2:$CN$2,0)),"")</f>
        <v/>
      </c>
      <c r="J693" s="75" t="str">
        <f>IFERROR(INDEX(入力!$BV$3:$CN$1048576,MATCH(ROW(J693)-ROW(J$3),入力!$BB$3:$BB$1048576,0),MATCH(J$3,入力!$BV$2:$CN$2,0)),"")</f>
        <v/>
      </c>
      <c r="K693" s="75" t="str">
        <f>IFERROR(INDEX(入力!$BV$3:$CN$1048576,MATCH(ROW(K693)-ROW(K$3),入力!$BB$3:$BB$1048576,0),MATCH(K$3,入力!$BV$2:$CN$2,0)),"")</f>
        <v/>
      </c>
      <c r="L693" s="75" t="str">
        <f>IFERROR(INDEX(入力!$BV$3:$CN$1048576,MATCH(ROW(L693)-ROW(L$3),入力!$BB$3:$BB$1048576,0),MATCH(L$3,入力!$BV$2:$CN$2,0)),"")</f>
        <v/>
      </c>
      <c r="M693" s="117" t="str">
        <f>IFERROR(IF(履歴検索!$A693="","",INDEX(入力!$BV$3:$CN$1048576,MATCH(ROW(M693)-ROW(M$3),入力!$BB$3:$BB$1048576,0),MATCH(M$3,入力!$BV$2:$CN$2,0))),"")</f>
        <v/>
      </c>
      <c r="N693" s="75" t="str">
        <f>IFERROR(INDEX(入力!$BV$3:$CN$1048576,MATCH(ROW(N693)-ROW(N$3),入力!$BB$3:$BB$1048576,0),MATCH(N$3,入力!$BV$2:$CN$2,0)),"")</f>
        <v/>
      </c>
      <c r="O693" s="294" t="str">
        <f>IFERROR(INDEX(入力!$CJ$3:$CN$1048576,MATCH(ROW(O693)-ROW(O$3),入力!$BB$3:$BB$1048576,0),MATCH(O$3,入力!$CJ$2:$CN$2,0)),"")</f>
        <v/>
      </c>
      <c r="P693" s="294" t="str">
        <f>IFERROR(INDEX(入力!$CJ$3:$CN$1048576,MATCH(ROW(P693)-ROW(P$3),入力!$BB$3:$BB$1048576,0),MATCH(P$3,入力!$CJ$2:$CN$2,0)),"")</f>
        <v/>
      </c>
      <c r="Q693" s="294" t="str">
        <f>IFERROR(INDEX(入力!$BV$3:$CN$1048576,MATCH(ROW(Q693)-ROW(Q$3),入力!$BB$3:$BB$1048576,0),MATCH(Q$3,入力!$BV$2:$CN$2,0)),"")</f>
        <v/>
      </c>
      <c r="R693" s="77" t="str">
        <f>IFERROR(INDEX(入力!$BV$3:$CN$1048576,MATCH(ROW(R693)-ROW(R$3),入力!$BB$3:$BB$1048576,0),MATCH(R$3,入力!$BV$2:$CN$2,0)),"")</f>
        <v/>
      </c>
      <c r="S693" s="77" t="str">
        <f>IFERROR(INDEX(入力!$BV$3:$CN$1048576,MATCH(ROW(S693)-ROW(S$3),入力!$BB$3:$BB$1048576,0),MATCH(S$3,入力!$BV$2:$CN$2,0)),"")</f>
        <v/>
      </c>
      <c r="U693" s="28" t="str">
        <f>IF(Z693="","",COUNT($Z$4:Z693))</f>
        <v/>
      </c>
      <c r="V693" s="73" t="str">
        <f t="shared" si="11"/>
        <v/>
      </c>
      <c r="W693" s="113" t="str">
        <f>IF(OR($B693="",$B693=$B694),"",SUMIF($B$4:$B693,$B693,Q$4:Q693))</f>
        <v/>
      </c>
      <c r="X693" s="113" t="str">
        <f>IF(OR($B693="",$B693=$B694),"",SUMIF($B$4:$B693,$B693,K$4:K693)-Y693)</f>
        <v/>
      </c>
      <c r="Y693" s="113" t="str">
        <f>IF(OR($B693="",$B693=$B694),"",SUMIFS(K$4:K693,B$4:B693,$B693,F$4:F693,$Y$3))</f>
        <v/>
      </c>
      <c r="Z693" s="113" t="str">
        <f>IF(OR($B693="",$B693=$B694),"",SUMIF($B$4:$B693,$B693,S$4:S693))</f>
        <v/>
      </c>
    </row>
    <row r="694" spans="1:26" ht="25.05" customHeight="1" x14ac:dyDescent="0.2">
      <c r="A694" s="133" t="str">
        <f>IF(OR(B694="",AND(B693=B694,D693=D694)),"",MAX($A$4:A693)+1)</f>
        <v/>
      </c>
      <c r="B694" s="73" t="str">
        <f>IFERROR(INDEX(入力!$BV$3:$CN$1048576,MATCH(ROW(B694)-ROW(B$3),入力!$BB$3:$BB$1048576,0),MATCH(B$3,入力!$BV$2:$CN$2,0)),"")</f>
        <v/>
      </c>
      <c r="C694" s="74" t="str">
        <f>IFERROR(INDEX(入力!$BV$3:$CN$1048576,MATCH(ROW(C694)-ROW(C$3),入力!$BB$3:$BB$1048576,0),MATCH(C$3,入力!$BV$2:$CN$2,0)),"")</f>
        <v/>
      </c>
      <c r="D694" s="75" t="str">
        <f>IFERROR(INDEX(入力!$BO$3:$BO$1048576,MATCH(ROW(D694)-ROW(D$3),入力!$BB$3:$BB$1048576,0),0),"")</f>
        <v/>
      </c>
      <c r="E694" s="74" t="str">
        <f>IFERROR(INDEX(入力!$BV$3:$CN$1048576,MATCH(ROW(E694)-ROW(E$3),入力!$BB$3:$BB$1048576,0),MATCH(E$3,入力!$BV$2:$CN$2,0)),"")</f>
        <v/>
      </c>
      <c r="F694" s="74" t="str">
        <f>IFERROR(INDEX(入力!$BV$3:$CN$1048576,MATCH(ROW(F694)-ROW(F$3),入力!$BB$3:$BB$1048576,0),MATCH(F$3,入力!$BV$2:$CN$2,0)),"")</f>
        <v/>
      </c>
      <c r="G694" s="74" t="str">
        <f>IFERROR(INDEX(入力!$BV$3:$CN$1048576,MATCH(ROW(G694)-ROW(G$3),入力!$BB$3:$BB$1048576,0),MATCH(G$3,入力!$BV$2:$CN$2,0)),"")</f>
        <v/>
      </c>
      <c r="H694" s="75" t="str">
        <f>IFERROR(INDEX(入力!$BV$3:$CN$1048576,MATCH(ROW(H694)-ROW(H$3),入力!$BB$3:$BB$1048576,0),MATCH(H$3,入力!$BV$2:$CN$2,0)),"")</f>
        <v/>
      </c>
      <c r="I694" s="76" t="str">
        <f>IFERROR(INDEX(入力!$BV$3:$CN$1048576,MATCH(ROW(I694)-ROW(I$3),入力!$BB$3:$BB$1048576,0),MATCH(I$3,入力!$BV$2:$CN$2,0)),"")</f>
        <v/>
      </c>
      <c r="J694" s="75" t="str">
        <f>IFERROR(INDEX(入力!$BV$3:$CN$1048576,MATCH(ROW(J694)-ROW(J$3),入力!$BB$3:$BB$1048576,0),MATCH(J$3,入力!$BV$2:$CN$2,0)),"")</f>
        <v/>
      </c>
      <c r="K694" s="75" t="str">
        <f>IFERROR(INDEX(入力!$BV$3:$CN$1048576,MATCH(ROW(K694)-ROW(K$3),入力!$BB$3:$BB$1048576,0),MATCH(K$3,入力!$BV$2:$CN$2,0)),"")</f>
        <v/>
      </c>
      <c r="L694" s="75" t="str">
        <f>IFERROR(INDEX(入力!$BV$3:$CN$1048576,MATCH(ROW(L694)-ROW(L$3),入力!$BB$3:$BB$1048576,0),MATCH(L$3,入力!$BV$2:$CN$2,0)),"")</f>
        <v/>
      </c>
      <c r="M694" s="117" t="str">
        <f>IFERROR(IF(履歴検索!$A694="","",INDEX(入力!$BV$3:$CN$1048576,MATCH(ROW(M694)-ROW(M$3),入力!$BB$3:$BB$1048576,0),MATCH(M$3,入力!$BV$2:$CN$2,0))),"")</f>
        <v/>
      </c>
      <c r="N694" s="75" t="str">
        <f>IFERROR(INDEX(入力!$BV$3:$CN$1048576,MATCH(ROW(N694)-ROW(N$3),入力!$BB$3:$BB$1048576,0),MATCH(N$3,入力!$BV$2:$CN$2,0)),"")</f>
        <v/>
      </c>
      <c r="O694" s="294" t="str">
        <f>IFERROR(INDEX(入力!$CJ$3:$CN$1048576,MATCH(ROW(O694)-ROW(O$3),入力!$BB$3:$BB$1048576,0),MATCH(O$3,入力!$CJ$2:$CN$2,0)),"")</f>
        <v/>
      </c>
      <c r="P694" s="294" t="str">
        <f>IFERROR(INDEX(入力!$CJ$3:$CN$1048576,MATCH(ROW(P694)-ROW(P$3),入力!$BB$3:$BB$1048576,0),MATCH(P$3,入力!$CJ$2:$CN$2,0)),"")</f>
        <v/>
      </c>
      <c r="Q694" s="294" t="str">
        <f>IFERROR(INDEX(入力!$BV$3:$CN$1048576,MATCH(ROW(Q694)-ROW(Q$3),入力!$BB$3:$BB$1048576,0),MATCH(Q$3,入力!$BV$2:$CN$2,0)),"")</f>
        <v/>
      </c>
      <c r="R694" s="77" t="str">
        <f>IFERROR(INDEX(入力!$BV$3:$CN$1048576,MATCH(ROW(R694)-ROW(R$3),入力!$BB$3:$BB$1048576,0),MATCH(R$3,入力!$BV$2:$CN$2,0)),"")</f>
        <v/>
      </c>
      <c r="S694" s="77" t="str">
        <f>IFERROR(INDEX(入力!$BV$3:$CN$1048576,MATCH(ROW(S694)-ROW(S$3),入力!$BB$3:$BB$1048576,0),MATCH(S$3,入力!$BV$2:$CN$2,0)),"")</f>
        <v/>
      </c>
      <c r="U694" s="28" t="str">
        <f>IF(Z694="","",COUNT($Z$4:Z694))</f>
        <v/>
      </c>
      <c r="V694" s="73" t="str">
        <f t="shared" si="11"/>
        <v/>
      </c>
      <c r="W694" s="113" t="str">
        <f>IF(OR($B694="",$B694=$B695),"",SUMIF($B$4:$B694,$B694,Q$4:Q694))</f>
        <v/>
      </c>
      <c r="X694" s="113" t="str">
        <f>IF(OR($B694="",$B694=$B695),"",SUMIF($B$4:$B694,$B694,K$4:K694)-Y694)</f>
        <v/>
      </c>
      <c r="Y694" s="113" t="str">
        <f>IF(OR($B694="",$B694=$B695),"",SUMIFS(K$4:K694,B$4:B694,$B694,F$4:F694,$Y$3))</f>
        <v/>
      </c>
      <c r="Z694" s="113" t="str">
        <f>IF(OR($B694="",$B694=$B695),"",SUMIF($B$4:$B694,$B694,S$4:S694))</f>
        <v/>
      </c>
    </row>
    <row r="695" spans="1:26" ht="25.05" customHeight="1" x14ac:dyDescent="0.2">
      <c r="A695" s="133" t="str">
        <f>IF(OR(B695="",AND(B694=B695,D694=D695)),"",MAX($A$4:A694)+1)</f>
        <v/>
      </c>
      <c r="B695" s="73" t="str">
        <f>IFERROR(INDEX(入力!$BV$3:$CN$1048576,MATCH(ROW(B695)-ROW(B$3),入力!$BB$3:$BB$1048576,0),MATCH(B$3,入力!$BV$2:$CN$2,0)),"")</f>
        <v/>
      </c>
      <c r="C695" s="74" t="str">
        <f>IFERROR(INDEX(入力!$BV$3:$CN$1048576,MATCH(ROW(C695)-ROW(C$3),入力!$BB$3:$BB$1048576,0),MATCH(C$3,入力!$BV$2:$CN$2,0)),"")</f>
        <v/>
      </c>
      <c r="D695" s="75" t="str">
        <f>IFERROR(INDEX(入力!$BO$3:$BO$1048576,MATCH(ROW(D695)-ROW(D$3),入力!$BB$3:$BB$1048576,0),0),"")</f>
        <v/>
      </c>
      <c r="E695" s="74" t="str">
        <f>IFERROR(INDEX(入力!$BV$3:$CN$1048576,MATCH(ROW(E695)-ROW(E$3),入力!$BB$3:$BB$1048576,0),MATCH(E$3,入力!$BV$2:$CN$2,0)),"")</f>
        <v/>
      </c>
      <c r="F695" s="74" t="str">
        <f>IFERROR(INDEX(入力!$BV$3:$CN$1048576,MATCH(ROW(F695)-ROW(F$3),入力!$BB$3:$BB$1048576,0),MATCH(F$3,入力!$BV$2:$CN$2,0)),"")</f>
        <v/>
      </c>
      <c r="G695" s="74" t="str">
        <f>IFERROR(INDEX(入力!$BV$3:$CN$1048576,MATCH(ROW(G695)-ROW(G$3),入力!$BB$3:$BB$1048576,0),MATCH(G$3,入力!$BV$2:$CN$2,0)),"")</f>
        <v/>
      </c>
      <c r="H695" s="75" t="str">
        <f>IFERROR(INDEX(入力!$BV$3:$CN$1048576,MATCH(ROW(H695)-ROW(H$3),入力!$BB$3:$BB$1048576,0),MATCH(H$3,入力!$BV$2:$CN$2,0)),"")</f>
        <v/>
      </c>
      <c r="I695" s="76" t="str">
        <f>IFERROR(INDEX(入力!$BV$3:$CN$1048576,MATCH(ROW(I695)-ROW(I$3),入力!$BB$3:$BB$1048576,0),MATCH(I$3,入力!$BV$2:$CN$2,0)),"")</f>
        <v/>
      </c>
      <c r="J695" s="75" t="str">
        <f>IFERROR(INDEX(入力!$BV$3:$CN$1048576,MATCH(ROW(J695)-ROW(J$3),入力!$BB$3:$BB$1048576,0),MATCH(J$3,入力!$BV$2:$CN$2,0)),"")</f>
        <v/>
      </c>
      <c r="K695" s="75" t="str">
        <f>IFERROR(INDEX(入力!$BV$3:$CN$1048576,MATCH(ROW(K695)-ROW(K$3),入力!$BB$3:$BB$1048576,0),MATCH(K$3,入力!$BV$2:$CN$2,0)),"")</f>
        <v/>
      </c>
      <c r="L695" s="75" t="str">
        <f>IFERROR(INDEX(入力!$BV$3:$CN$1048576,MATCH(ROW(L695)-ROW(L$3),入力!$BB$3:$BB$1048576,0),MATCH(L$3,入力!$BV$2:$CN$2,0)),"")</f>
        <v/>
      </c>
      <c r="M695" s="117" t="str">
        <f>IFERROR(IF(履歴検索!$A695="","",INDEX(入力!$BV$3:$CN$1048576,MATCH(ROW(M695)-ROW(M$3),入力!$BB$3:$BB$1048576,0),MATCH(M$3,入力!$BV$2:$CN$2,0))),"")</f>
        <v/>
      </c>
      <c r="N695" s="75" t="str">
        <f>IFERROR(INDEX(入力!$BV$3:$CN$1048576,MATCH(ROW(N695)-ROW(N$3),入力!$BB$3:$BB$1048576,0),MATCH(N$3,入力!$BV$2:$CN$2,0)),"")</f>
        <v/>
      </c>
      <c r="O695" s="294" t="str">
        <f>IFERROR(INDEX(入力!$CJ$3:$CN$1048576,MATCH(ROW(O695)-ROW(O$3),入力!$BB$3:$BB$1048576,0),MATCH(O$3,入力!$CJ$2:$CN$2,0)),"")</f>
        <v/>
      </c>
      <c r="P695" s="294" t="str">
        <f>IFERROR(INDEX(入力!$CJ$3:$CN$1048576,MATCH(ROW(P695)-ROW(P$3),入力!$BB$3:$BB$1048576,0),MATCH(P$3,入力!$CJ$2:$CN$2,0)),"")</f>
        <v/>
      </c>
      <c r="Q695" s="294" t="str">
        <f>IFERROR(INDEX(入力!$BV$3:$CN$1048576,MATCH(ROW(Q695)-ROW(Q$3),入力!$BB$3:$BB$1048576,0),MATCH(Q$3,入力!$BV$2:$CN$2,0)),"")</f>
        <v/>
      </c>
      <c r="R695" s="77" t="str">
        <f>IFERROR(INDEX(入力!$BV$3:$CN$1048576,MATCH(ROW(R695)-ROW(R$3),入力!$BB$3:$BB$1048576,0),MATCH(R$3,入力!$BV$2:$CN$2,0)),"")</f>
        <v/>
      </c>
      <c r="S695" s="77" t="str">
        <f>IFERROR(INDEX(入力!$BV$3:$CN$1048576,MATCH(ROW(S695)-ROW(S$3),入力!$BB$3:$BB$1048576,0),MATCH(S$3,入力!$BV$2:$CN$2,0)),"")</f>
        <v/>
      </c>
      <c r="U695" s="28" t="str">
        <f>IF(Z695="","",COUNT($Z$4:Z695))</f>
        <v/>
      </c>
      <c r="V695" s="73" t="str">
        <f t="shared" si="11"/>
        <v/>
      </c>
      <c r="W695" s="113" t="str">
        <f>IF(OR($B695="",$B695=$B696),"",SUMIF($B$4:$B695,$B695,Q$4:Q695))</f>
        <v/>
      </c>
      <c r="X695" s="113" t="str">
        <f>IF(OR($B695="",$B695=$B696),"",SUMIF($B$4:$B695,$B695,K$4:K695)-Y695)</f>
        <v/>
      </c>
      <c r="Y695" s="113" t="str">
        <f>IF(OR($B695="",$B695=$B696),"",SUMIFS(K$4:K695,B$4:B695,$B695,F$4:F695,$Y$3))</f>
        <v/>
      </c>
      <c r="Z695" s="113" t="str">
        <f>IF(OR($B695="",$B695=$B696),"",SUMIF($B$4:$B695,$B695,S$4:S695))</f>
        <v/>
      </c>
    </row>
    <row r="696" spans="1:26" ht="25.05" customHeight="1" x14ac:dyDescent="0.2">
      <c r="A696" s="133" t="str">
        <f>IF(OR(B696="",AND(B695=B696,D695=D696)),"",MAX($A$4:A695)+1)</f>
        <v/>
      </c>
      <c r="B696" s="73" t="str">
        <f>IFERROR(INDEX(入力!$BV$3:$CN$1048576,MATCH(ROW(B696)-ROW(B$3),入力!$BB$3:$BB$1048576,0),MATCH(B$3,入力!$BV$2:$CN$2,0)),"")</f>
        <v/>
      </c>
      <c r="C696" s="74" t="str">
        <f>IFERROR(INDEX(入力!$BV$3:$CN$1048576,MATCH(ROW(C696)-ROW(C$3),入力!$BB$3:$BB$1048576,0),MATCH(C$3,入力!$BV$2:$CN$2,0)),"")</f>
        <v/>
      </c>
      <c r="D696" s="75" t="str">
        <f>IFERROR(INDEX(入力!$BO$3:$BO$1048576,MATCH(ROW(D696)-ROW(D$3),入力!$BB$3:$BB$1048576,0),0),"")</f>
        <v/>
      </c>
      <c r="E696" s="74" t="str">
        <f>IFERROR(INDEX(入力!$BV$3:$CN$1048576,MATCH(ROW(E696)-ROW(E$3),入力!$BB$3:$BB$1048576,0),MATCH(E$3,入力!$BV$2:$CN$2,0)),"")</f>
        <v/>
      </c>
      <c r="F696" s="74" t="str">
        <f>IFERROR(INDEX(入力!$BV$3:$CN$1048576,MATCH(ROW(F696)-ROW(F$3),入力!$BB$3:$BB$1048576,0),MATCH(F$3,入力!$BV$2:$CN$2,0)),"")</f>
        <v/>
      </c>
      <c r="G696" s="74" t="str">
        <f>IFERROR(INDEX(入力!$BV$3:$CN$1048576,MATCH(ROW(G696)-ROW(G$3),入力!$BB$3:$BB$1048576,0),MATCH(G$3,入力!$BV$2:$CN$2,0)),"")</f>
        <v/>
      </c>
      <c r="H696" s="75" t="str">
        <f>IFERROR(INDEX(入力!$BV$3:$CN$1048576,MATCH(ROW(H696)-ROW(H$3),入力!$BB$3:$BB$1048576,0),MATCH(H$3,入力!$BV$2:$CN$2,0)),"")</f>
        <v/>
      </c>
      <c r="I696" s="76" t="str">
        <f>IFERROR(INDEX(入力!$BV$3:$CN$1048576,MATCH(ROW(I696)-ROW(I$3),入力!$BB$3:$BB$1048576,0),MATCH(I$3,入力!$BV$2:$CN$2,0)),"")</f>
        <v/>
      </c>
      <c r="J696" s="75" t="str">
        <f>IFERROR(INDEX(入力!$BV$3:$CN$1048576,MATCH(ROW(J696)-ROW(J$3),入力!$BB$3:$BB$1048576,0),MATCH(J$3,入力!$BV$2:$CN$2,0)),"")</f>
        <v/>
      </c>
      <c r="K696" s="75" t="str">
        <f>IFERROR(INDEX(入力!$BV$3:$CN$1048576,MATCH(ROW(K696)-ROW(K$3),入力!$BB$3:$BB$1048576,0),MATCH(K$3,入力!$BV$2:$CN$2,0)),"")</f>
        <v/>
      </c>
      <c r="L696" s="75" t="str">
        <f>IFERROR(INDEX(入力!$BV$3:$CN$1048576,MATCH(ROW(L696)-ROW(L$3),入力!$BB$3:$BB$1048576,0),MATCH(L$3,入力!$BV$2:$CN$2,0)),"")</f>
        <v/>
      </c>
      <c r="M696" s="117" t="str">
        <f>IFERROR(IF(履歴検索!$A696="","",INDEX(入力!$BV$3:$CN$1048576,MATCH(ROW(M696)-ROW(M$3),入力!$BB$3:$BB$1048576,0),MATCH(M$3,入力!$BV$2:$CN$2,0))),"")</f>
        <v/>
      </c>
      <c r="N696" s="75" t="str">
        <f>IFERROR(INDEX(入力!$BV$3:$CN$1048576,MATCH(ROW(N696)-ROW(N$3),入力!$BB$3:$BB$1048576,0),MATCH(N$3,入力!$BV$2:$CN$2,0)),"")</f>
        <v/>
      </c>
      <c r="O696" s="294" t="str">
        <f>IFERROR(INDEX(入力!$CJ$3:$CN$1048576,MATCH(ROW(O696)-ROW(O$3),入力!$BB$3:$BB$1048576,0),MATCH(O$3,入力!$CJ$2:$CN$2,0)),"")</f>
        <v/>
      </c>
      <c r="P696" s="294" t="str">
        <f>IFERROR(INDEX(入力!$CJ$3:$CN$1048576,MATCH(ROW(P696)-ROW(P$3),入力!$BB$3:$BB$1048576,0),MATCH(P$3,入力!$CJ$2:$CN$2,0)),"")</f>
        <v/>
      </c>
      <c r="Q696" s="294" t="str">
        <f>IFERROR(INDEX(入力!$BV$3:$CN$1048576,MATCH(ROW(Q696)-ROW(Q$3),入力!$BB$3:$BB$1048576,0),MATCH(Q$3,入力!$BV$2:$CN$2,0)),"")</f>
        <v/>
      </c>
      <c r="R696" s="77" t="str">
        <f>IFERROR(INDEX(入力!$BV$3:$CN$1048576,MATCH(ROW(R696)-ROW(R$3),入力!$BB$3:$BB$1048576,0),MATCH(R$3,入力!$BV$2:$CN$2,0)),"")</f>
        <v/>
      </c>
      <c r="S696" s="77" t="str">
        <f>IFERROR(INDEX(入力!$BV$3:$CN$1048576,MATCH(ROW(S696)-ROW(S$3),入力!$BB$3:$BB$1048576,0),MATCH(S$3,入力!$BV$2:$CN$2,0)),"")</f>
        <v/>
      </c>
      <c r="U696" s="28" t="str">
        <f>IF(Z696="","",COUNT($Z$4:Z696))</f>
        <v/>
      </c>
      <c r="V696" s="73" t="str">
        <f t="shared" si="11"/>
        <v/>
      </c>
      <c r="W696" s="113" t="str">
        <f>IF(OR($B696="",$B696=$B697),"",SUMIF($B$4:$B696,$B696,Q$4:Q696))</f>
        <v/>
      </c>
      <c r="X696" s="113" t="str">
        <f>IF(OR($B696="",$B696=$B697),"",SUMIF($B$4:$B696,$B696,K$4:K696)-Y696)</f>
        <v/>
      </c>
      <c r="Y696" s="113" t="str">
        <f>IF(OR($B696="",$B696=$B697),"",SUMIFS(K$4:K696,B$4:B696,$B696,F$4:F696,$Y$3))</f>
        <v/>
      </c>
      <c r="Z696" s="113" t="str">
        <f>IF(OR($B696="",$B696=$B697),"",SUMIF($B$4:$B696,$B696,S$4:S696))</f>
        <v/>
      </c>
    </row>
    <row r="697" spans="1:26" ht="25.05" customHeight="1" x14ac:dyDescent="0.2">
      <c r="A697" s="133" t="str">
        <f>IF(OR(B697="",AND(B696=B697,D696=D697)),"",MAX($A$4:A696)+1)</f>
        <v/>
      </c>
      <c r="B697" s="73" t="str">
        <f>IFERROR(INDEX(入力!$BV$3:$CN$1048576,MATCH(ROW(B697)-ROW(B$3),入力!$BB$3:$BB$1048576,0),MATCH(B$3,入力!$BV$2:$CN$2,0)),"")</f>
        <v/>
      </c>
      <c r="C697" s="74" t="str">
        <f>IFERROR(INDEX(入力!$BV$3:$CN$1048576,MATCH(ROW(C697)-ROW(C$3),入力!$BB$3:$BB$1048576,0),MATCH(C$3,入力!$BV$2:$CN$2,0)),"")</f>
        <v/>
      </c>
      <c r="D697" s="75" t="str">
        <f>IFERROR(INDEX(入力!$BO$3:$BO$1048576,MATCH(ROW(D697)-ROW(D$3),入力!$BB$3:$BB$1048576,0),0),"")</f>
        <v/>
      </c>
      <c r="E697" s="74" t="str">
        <f>IFERROR(INDEX(入力!$BV$3:$CN$1048576,MATCH(ROW(E697)-ROW(E$3),入力!$BB$3:$BB$1048576,0),MATCH(E$3,入力!$BV$2:$CN$2,0)),"")</f>
        <v/>
      </c>
      <c r="F697" s="74" t="str">
        <f>IFERROR(INDEX(入力!$BV$3:$CN$1048576,MATCH(ROW(F697)-ROW(F$3),入力!$BB$3:$BB$1048576,0),MATCH(F$3,入力!$BV$2:$CN$2,0)),"")</f>
        <v/>
      </c>
      <c r="G697" s="74" t="str">
        <f>IFERROR(INDEX(入力!$BV$3:$CN$1048576,MATCH(ROW(G697)-ROW(G$3),入力!$BB$3:$BB$1048576,0),MATCH(G$3,入力!$BV$2:$CN$2,0)),"")</f>
        <v/>
      </c>
      <c r="H697" s="75" t="str">
        <f>IFERROR(INDEX(入力!$BV$3:$CN$1048576,MATCH(ROW(H697)-ROW(H$3),入力!$BB$3:$BB$1048576,0),MATCH(H$3,入力!$BV$2:$CN$2,0)),"")</f>
        <v/>
      </c>
      <c r="I697" s="76" t="str">
        <f>IFERROR(INDEX(入力!$BV$3:$CN$1048576,MATCH(ROW(I697)-ROW(I$3),入力!$BB$3:$BB$1048576,0),MATCH(I$3,入力!$BV$2:$CN$2,0)),"")</f>
        <v/>
      </c>
      <c r="J697" s="75" t="str">
        <f>IFERROR(INDEX(入力!$BV$3:$CN$1048576,MATCH(ROW(J697)-ROW(J$3),入力!$BB$3:$BB$1048576,0),MATCH(J$3,入力!$BV$2:$CN$2,0)),"")</f>
        <v/>
      </c>
      <c r="K697" s="75" t="str">
        <f>IFERROR(INDEX(入力!$BV$3:$CN$1048576,MATCH(ROW(K697)-ROW(K$3),入力!$BB$3:$BB$1048576,0),MATCH(K$3,入力!$BV$2:$CN$2,0)),"")</f>
        <v/>
      </c>
      <c r="L697" s="75" t="str">
        <f>IFERROR(INDEX(入力!$BV$3:$CN$1048576,MATCH(ROW(L697)-ROW(L$3),入力!$BB$3:$BB$1048576,0),MATCH(L$3,入力!$BV$2:$CN$2,0)),"")</f>
        <v/>
      </c>
      <c r="M697" s="117" t="str">
        <f>IFERROR(IF(履歴検索!$A697="","",INDEX(入力!$BV$3:$CN$1048576,MATCH(ROW(M697)-ROW(M$3),入力!$BB$3:$BB$1048576,0),MATCH(M$3,入力!$BV$2:$CN$2,0))),"")</f>
        <v/>
      </c>
      <c r="N697" s="75" t="str">
        <f>IFERROR(INDEX(入力!$BV$3:$CN$1048576,MATCH(ROW(N697)-ROW(N$3),入力!$BB$3:$BB$1048576,0),MATCH(N$3,入力!$BV$2:$CN$2,0)),"")</f>
        <v/>
      </c>
      <c r="O697" s="294" t="str">
        <f>IFERROR(INDEX(入力!$CJ$3:$CN$1048576,MATCH(ROW(O697)-ROW(O$3),入力!$BB$3:$BB$1048576,0),MATCH(O$3,入力!$CJ$2:$CN$2,0)),"")</f>
        <v/>
      </c>
      <c r="P697" s="294" t="str">
        <f>IFERROR(INDEX(入力!$CJ$3:$CN$1048576,MATCH(ROW(P697)-ROW(P$3),入力!$BB$3:$BB$1048576,0),MATCH(P$3,入力!$CJ$2:$CN$2,0)),"")</f>
        <v/>
      </c>
      <c r="Q697" s="294" t="str">
        <f>IFERROR(INDEX(入力!$BV$3:$CN$1048576,MATCH(ROW(Q697)-ROW(Q$3),入力!$BB$3:$BB$1048576,0),MATCH(Q$3,入力!$BV$2:$CN$2,0)),"")</f>
        <v/>
      </c>
      <c r="R697" s="77" t="str">
        <f>IFERROR(INDEX(入力!$BV$3:$CN$1048576,MATCH(ROW(R697)-ROW(R$3),入力!$BB$3:$BB$1048576,0),MATCH(R$3,入力!$BV$2:$CN$2,0)),"")</f>
        <v/>
      </c>
      <c r="S697" s="77" t="str">
        <f>IFERROR(INDEX(入力!$BV$3:$CN$1048576,MATCH(ROW(S697)-ROW(S$3),入力!$BB$3:$BB$1048576,0),MATCH(S$3,入力!$BV$2:$CN$2,0)),"")</f>
        <v/>
      </c>
      <c r="U697" s="28" t="str">
        <f>IF(Z697="","",COUNT($Z$4:Z697))</f>
        <v/>
      </c>
      <c r="V697" s="73" t="str">
        <f t="shared" si="11"/>
        <v/>
      </c>
      <c r="W697" s="113" t="str">
        <f>IF(OR($B697="",$B697=$B698),"",SUMIF($B$4:$B697,$B697,Q$4:Q697))</f>
        <v/>
      </c>
      <c r="X697" s="113" t="str">
        <f>IF(OR($B697="",$B697=$B698),"",SUMIF($B$4:$B697,$B697,K$4:K697)-Y697)</f>
        <v/>
      </c>
      <c r="Y697" s="113" t="str">
        <f>IF(OR($B697="",$B697=$B698),"",SUMIFS(K$4:K697,B$4:B697,$B697,F$4:F697,$Y$3))</f>
        <v/>
      </c>
      <c r="Z697" s="113" t="str">
        <f>IF(OR($B697="",$B697=$B698),"",SUMIF($B$4:$B697,$B697,S$4:S697))</f>
        <v/>
      </c>
    </row>
    <row r="698" spans="1:26" ht="25.05" customHeight="1" x14ac:dyDescent="0.2">
      <c r="A698" s="133" t="str">
        <f>IF(OR(B698="",AND(B697=B698,D697=D698)),"",MAX($A$4:A697)+1)</f>
        <v/>
      </c>
      <c r="B698" s="73" t="str">
        <f>IFERROR(INDEX(入力!$BV$3:$CN$1048576,MATCH(ROW(B698)-ROW(B$3),入力!$BB$3:$BB$1048576,0),MATCH(B$3,入力!$BV$2:$CN$2,0)),"")</f>
        <v/>
      </c>
      <c r="C698" s="74" t="str">
        <f>IFERROR(INDEX(入力!$BV$3:$CN$1048576,MATCH(ROW(C698)-ROW(C$3),入力!$BB$3:$BB$1048576,0),MATCH(C$3,入力!$BV$2:$CN$2,0)),"")</f>
        <v/>
      </c>
      <c r="D698" s="75" t="str">
        <f>IFERROR(INDEX(入力!$BO$3:$BO$1048576,MATCH(ROW(D698)-ROW(D$3),入力!$BB$3:$BB$1048576,0),0),"")</f>
        <v/>
      </c>
      <c r="E698" s="74" t="str">
        <f>IFERROR(INDEX(入力!$BV$3:$CN$1048576,MATCH(ROW(E698)-ROW(E$3),入力!$BB$3:$BB$1048576,0),MATCH(E$3,入力!$BV$2:$CN$2,0)),"")</f>
        <v/>
      </c>
      <c r="F698" s="74" t="str">
        <f>IFERROR(INDEX(入力!$BV$3:$CN$1048576,MATCH(ROW(F698)-ROW(F$3),入力!$BB$3:$BB$1048576,0),MATCH(F$3,入力!$BV$2:$CN$2,0)),"")</f>
        <v/>
      </c>
      <c r="G698" s="74" t="str">
        <f>IFERROR(INDEX(入力!$BV$3:$CN$1048576,MATCH(ROW(G698)-ROW(G$3),入力!$BB$3:$BB$1048576,0),MATCH(G$3,入力!$BV$2:$CN$2,0)),"")</f>
        <v/>
      </c>
      <c r="H698" s="75" t="str">
        <f>IFERROR(INDEX(入力!$BV$3:$CN$1048576,MATCH(ROW(H698)-ROW(H$3),入力!$BB$3:$BB$1048576,0),MATCH(H$3,入力!$BV$2:$CN$2,0)),"")</f>
        <v/>
      </c>
      <c r="I698" s="76" t="str">
        <f>IFERROR(INDEX(入力!$BV$3:$CN$1048576,MATCH(ROW(I698)-ROW(I$3),入力!$BB$3:$BB$1048576,0),MATCH(I$3,入力!$BV$2:$CN$2,0)),"")</f>
        <v/>
      </c>
      <c r="J698" s="75" t="str">
        <f>IFERROR(INDEX(入力!$BV$3:$CN$1048576,MATCH(ROW(J698)-ROW(J$3),入力!$BB$3:$BB$1048576,0),MATCH(J$3,入力!$BV$2:$CN$2,0)),"")</f>
        <v/>
      </c>
      <c r="K698" s="75" t="str">
        <f>IFERROR(INDEX(入力!$BV$3:$CN$1048576,MATCH(ROW(K698)-ROW(K$3),入力!$BB$3:$BB$1048576,0),MATCH(K$3,入力!$BV$2:$CN$2,0)),"")</f>
        <v/>
      </c>
      <c r="L698" s="75" t="str">
        <f>IFERROR(INDEX(入力!$BV$3:$CN$1048576,MATCH(ROW(L698)-ROW(L$3),入力!$BB$3:$BB$1048576,0),MATCH(L$3,入力!$BV$2:$CN$2,0)),"")</f>
        <v/>
      </c>
      <c r="M698" s="117" t="str">
        <f>IFERROR(IF(履歴検索!$A698="","",INDEX(入力!$BV$3:$CN$1048576,MATCH(ROW(M698)-ROW(M$3),入力!$BB$3:$BB$1048576,0),MATCH(M$3,入力!$BV$2:$CN$2,0))),"")</f>
        <v/>
      </c>
      <c r="N698" s="75" t="str">
        <f>IFERROR(INDEX(入力!$BV$3:$CN$1048576,MATCH(ROW(N698)-ROW(N$3),入力!$BB$3:$BB$1048576,0),MATCH(N$3,入力!$BV$2:$CN$2,0)),"")</f>
        <v/>
      </c>
      <c r="O698" s="294" t="str">
        <f>IFERROR(INDEX(入力!$CJ$3:$CN$1048576,MATCH(ROW(O698)-ROW(O$3),入力!$BB$3:$BB$1048576,0),MATCH(O$3,入力!$CJ$2:$CN$2,0)),"")</f>
        <v/>
      </c>
      <c r="P698" s="294" t="str">
        <f>IFERROR(INDEX(入力!$CJ$3:$CN$1048576,MATCH(ROW(P698)-ROW(P$3),入力!$BB$3:$BB$1048576,0),MATCH(P$3,入力!$CJ$2:$CN$2,0)),"")</f>
        <v/>
      </c>
      <c r="Q698" s="294" t="str">
        <f>IFERROR(INDEX(入力!$BV$3:$CN$1048576,MATCH(ROW(Q698)-ROW(Q$3),入力!$BB$3:$BB$1048576,0),MATCH(Q$3,入力!$BV$2:$CN$2,0)),"")</f>
        <v/>
      </c>
      <c r="R698" s="77" t="str">
        <f>IFERROR(INDEX(入力!$BV$3:$CN$1048576,MATCH(ROW(R698)-ROW(R$3),入力!$BB$3:$BB$1048576,0),MATCH(R$3,入力!$BV$2:$CN$2,0)),"")</f>
        <v/>
      </c>
      <c r="S698" s="77" t="str">
        <f>IFERROR(INDEX(入力!$BV$3:$CN$1048576,MATCH(ROW(S698)-ROW(S$3),入力!$BB$3:$BB$1048576,0),MATCH(S$3,入力!$BV$2:$CN$2,0)),"")</f>
        <v/>
      </c>
      <c r="U698" s="28" t="str">
        <f>IF(Z698="","",COUNT($Z$4:Z698))</f>
        <v/>
      </c>
      <c r="V698" s="73" t="str">
        <f t="shared" si="11"/>
        <v/>
      </c>
      <c r="W698" s="113" t="str">
        <f>IF(OR($B698="",$B698=$B699),"",SUMIF($B$4:$B698,$B698,Q$4:Q698))</f>
        <v/>
      </c>
      <c r="X698" s="113" t="str">
        <f>IF(OR($B698="",$B698=$B699),"",SUMIF($B$4:$B698,$B698,K$4:K698)-Y698)</f>
        <v/>
      </c>
      <c r="Y698" s="113" t="str">
        <f>IF(OR($B698="",$B698=$B699),"",SUMIFS(K$4:K698,B$4:B698,$B698,F$4:F698,$Y$3))</f>
        <v/>
      </c>
      <c r="Z698" s="113" t="str">
        <f>IF(OR($B698="",$B698=$B699),"",SUMIF($B$4:$B698,$B698,S$4:S698))</f>
        <v/>
      </c>
    </row>
    <row r="699" spans="1:26" ht="25.05" customHeight="1" x14ac:dyDescent="0.2">
      <c r="A699" s="133" t="str">
        <f>IF(OR(B699="",AND(B698=B699,D698=D699)),"",MAX($A$4:A698)+1)</f>
        <v/>
      </c>
      <c r="B699" s="73" t="str">
        <f>IFERROR(INDEX(入力!$BV$3:$CN$1048576,MATCH(ROW(B699)-ROW(B$3),入力!$BB$3:$BB$1048576,0),MATCH(B$3,入力!$BV$2:$CN$2,0)),"")</f>
        <v/>
      </c>
      <c r="C699" s="74" t="str">
        <f>IFERROR(INDEX(入力!$BV$3:$CN$1048576,MATCH(ROW(C699)-ROW(C$3),入力!$BB$3:$BB$1048576,0),MATCH(C$3,入力!$BV$2:$CN$2,0)),"")</f>
        <v/>
      </c>
      <c r="D699" s="75" t="str">
        <f>IFERROR(INDEX(入力!$BO$3:$BO$1048576,MATCH(ROW(D699)-ROW(D$3),入力!$BB$3:$BB$1048576,0),0),"")</f>
        <v/>
      </c>
      <c r="E699" s="74" t="str">
        <f>IFERROR(INDEX(入力!$BV$3:$CN$1048576,MATCH(ROW(E699)-ROW(E$3),入力!$BB$3:$BB$1048576,0),MATCH(E$3,入力!$BV$2:$CN$2,0)),"")</f>
        <v/>
      </c>
      <c r="F699" s="74" t="str">
        <f>IFERROR(INDEX(入力!$BV$3:$CN$1048576,MATCH(ROW(F699)-ROW(F$3),入力!$BB$3:$BB$1048576,0),MATCH(F$3,入力!$BV$2:$CN$2,0)),"")</f>
        <v/>
      </c>
      <c r="G699" s="74" t="str">
        <f>IFERROR(INDEX(入力!$BV$3:$CN$1048576,MATCH(ROW(G699)-ROW(G$3),入力!$BB$3:$BB$1048576,0),MATCH(G$3,入力!$BV$2:$CN$2,0)),"")</f>
        <v/>
      </c>
      <c r="H699" s="75" t="str">
        <f>IFERROR(INDEX(入力!$BV$3:$CN$1048576,MATCH(ROW(H699)-ROW(H$3),入力!$BB$3:$BB$1048576,0),MATCH(H$3,入力!$BV$2:$CN$2,0)),"")</f>
        <v/>
      </c>
      <c r="I699" s="76" t="str">
        <f>IFERROR(INDEX(入力!$BV$3:$CN$1048576,MATCH(ROW(I699)-ROW(I$3),入力!$BB$3:$BB$1048576,0),MATCH(I$3,入力!$BV$2:$CN$2,0)),"")</f>
        <v/>
      </c>
      <c r="J699" s="75" t="str">
        <f>IFERROR(INDEX(入力!$BV$3:$CN$1048576,MATCH(ROW(J699)-ROW(J$3),入力!$BB$3:$BB$1048576,0),MATCH(J$3,入力!$BV$2:$CN$2,0)),"")</f>
        <v/>
      </c>
      <c r="K699" s="75" t="str">
        <f>IFERROR(INDEX(入力!$BV$3:$CN$1048576,MATCH(ROW(K699)-ROW(K$3),入力!$BB$3:$BB$1048576,0),MATCH(K$3,入力!$BV$2:$CN$2,0)),"")</f>
        <v/>
      </c>
      <c r="L699" s="75" t="str">
        <f>IFERROR(INDEX(入力!$BV$3:$CN$1048576,MATCH(ROW(L699)-ROW(L$3),入力!$BB$3:$BB$1048576,0),MATCH(L$3,入力!$BV$2:$CN$2,0)),"")</f>
        <v/>
      </c>
      <c r="M699" s="117" t="str">
        <f>IFERROR(IF(履歴検索!$A699="","",INDEX(入力!$BV$3:$CN$1048576,MATCH(ROW(M699)-ROW(M$3),入力!$BB$3:$BB$1048576,0),MATCH(M$3,入力!$BV$2:$CN$2,0))),"")</f>
        <v/>
      </c>
      <c r="N699" s="75" t="str">
        <f>IFERROR(INDEX(入力!$BV$3:$CN$1048576,MATCH(ROW(N699)-ROW(N$3),入力!$BB$3:$BB$1048576,0),MATCH(N$3,入力!$BV$2:$CN$2,0)),"")</f>
        <v/>
      </c>
      <c r="O699" s="294" t="str">
        <f>IFERROR(INDEX(入力!$CJ$3:$CN$1048576,MATCH(ROW(O699)-ROW(O$3),入力!$BB$3:$BB$1048576,0),MATCH(O$3,入力!$CJ$2:$CN$2,0)),"")</f>
        <v/>
      </c>
      <c r="P699" s="294" t="str">
        <f>IFERROR(INDEX(入力!$CJ$3:$CN$1048576,MATCH(ROW(P699)-ROW(P$3),入力!$BB$3:$BB$1048576,0),MATCH(P$3,入力!$CJ$2:$CN$2,0)),"")</f>
        <v/>
      </c>
      <c r="Q699" s="294" t="str">
        <f>IFERROR(INDEX(入力!$BV$3:$CN$1048576,MATCH(ROW(Q699)-ROW(Q$3),入力!$BB$3:$BB$1048576,0),MATCH(Q$3,入力!$BV$2:$CN$2,0)),"")</f>
        <v/>
      </c>
      <c r="R699" s="77" t="str">
        <f>IFERROR(INDEX(入力!$BV$3:$CN$1048576,MATCH(ROW(R699)-ROW(R$3),入力!$BB$3:$BB$1048576,0),MATCH(R$3,入力!$BV$2:$CN$2,0)),"")</f>
        <v/>
      </c>
      <c r="S699" s="77" t="str">
        <f>IFERROR(INDEX(入力!$BV$3:$CN$1048576,MATCH(ROW(S699)-ROW(S$3),入力!$BB$3:$BB$1048576,0),MATCH(S$3,入力!$BV$2:$CN$2,0)),"")</f>
        <v/>
      </c>
      <c r="U699" s="28" t="str">
        <f>IF(Z699="","",COUNT($Z$4:Z699))</f>
        <v/>
      </c>
      <c r="V699" s="73" t="str">
        <f t="shared" si="11"/>
        <v/>
      </c>
      <c r="W699" s="113" t="str">
        <f>IF(OR($B699="",$B699=$B700),"",SUMIF($B$4:$B699,$B699,Q$4:Q699))</f>
        <v/>
      </c>
      <c r="X699" s="113" t="str">
        <f>IF(OR($B699="",$B699=$B700),"",SUMIF($B$4:$B699,$B699,K$4:K699)-Y699)</f>
        <v/>
      </c>
      <c r="Y699" s="113" t="str">
        <f>IF(OR($B699="",$B699=$B700),"",SUMIFS(K$4:K699,B$4:B699,$B699,F$4:F699,$Y$3))</f>
        <v/>
      </c>
      <c r="Z699" s="113" t="str">
        <f>IF(OR($B699="",$B699=$B700),"",SUMIF($B$4:$B699,$B699,S$4:S699))</f>
        <v/>
      </c>
    </row>
    <row r="700" spans="1:26" ht="25.05" customHeight="1" x14ac:dyDescent="0.2">
      <c r="A700" s="133" t="str">
        <f>IF(OR(B700="",AND(B699=B700,D699=D700)),"",MAX($A$4:A699)+1)</f>
        <v/>
      </c>
      <c r="B700" s="73" t="str">
        <f>IFERROR(INDEX(入力!$BV$3:$CN$1048576,MATCH(ROW(B700)-ROW(B$3),入力!$BB$3:$BB$1048576,0),MATCH(B$3,入力!$BV$2:$CN$2,0)),"")</f>
        <v/>
      </c>
      <c r="C700" s="74" t="str">
        <f>IFERROR(INDEX(入力!$BV$3:$CN$1048576,MATCH(ROW(C700)-ROW(C$3),入力!$BB$3:$BB$1048576,0),MATCH(C$3,入力!$BV$2:$CN$2,0)),"")</f>
        <v/>
      </c>
      <c r="D700" s="75" t="str">
        <f>IFERROR(INDEX(入力!$BO$3:$BO$1048576,MATCH(ROW(D700)-ROW(D$3),入力!$BB$3:$BB$1048576,0),0),"")</f>
        <v/>
      </c>
      <c r="E700" s="74" t="str">
        <f>IFERROR(INDEX(入力!$BV$3:$CN$1048576,MATCH(ROW(E700)-ROW(E$3),入力!$BB$3:$BB$1048576,0),MATCH(E$3,入力!$BV$2:$CN$2,0)),"")</f>
        <v/>
      </c>
      <c r="F700" s="74" t="str">
        <f>IFERROR(INDEX(入力!$BV$3:$CN$1048576,MATCH(ROW(F700)-ROW(F$3),入力!$BB$3:$BB$1048576,0),MATCH(F$3,入力!$BV$2:$CN$2,0)),"")</f>
        <v/>
      </c>
      <c r="G700" s="74" t="str">
        <f>IFERROR(INDEX(入力!$BV$3:$CN$1048576,MATCH(ROW(G700)-ROW(G$3),入力!$BB$3:$BB$1048576,0),MATCH(G$3,入力!$BV$2:$CN$2,0)),"")</f>
        <v/>
      </c>
      <c r="H700" s="75" t="str">
        <f>IFERROR(INDEX(入力!$BV$3:$CN$1048576,MATCH(ROW(H700)-ROW(H$3),入力!$BB$3:$BB$1048576,0),MATCH(H$3,入力!$BV$2:$CN$2,0)),"")</f>
        <v/>
      </c>
      <c r="I700" s="76" t="str">
        <f>IFERROR(INDEX(入力!$BV$3:$CN$1048576,MATCH(ROW(I700)-ROW(I$3),入力!$BB$3:$BB$1048576,0),MATCH(I$3,入力!$BV$2:$CN$2,0)),"")</f>
        <v/>
      </c>
      <c r="J700" s="75" t="str">
        <f>IFERROR(INDEX(入力!$BV$3:$CN$1048576,MATCH(ROW(J700)-ROW(J$3),入力!$BB$3:$BB$1048576,0),MATCH(J$3,入力!$BV$2:$CN$2,0)),"")</f>
        <v/>
      </c>
      <c r="K700" s="75" t="str">
        <f>IFERROR(INDEX(入力!$BV$3:$CN$1048576,MATCH(ROW(K700)-ROW(K$3),入力!$BB$3:$BB$1048576,0),MATCH(K$3,入力!$BV$2:$CN$2,0)),"")</f>
        <v/>
      </c>
      <c r="L700" s="75" t="str">
        <f>IFERROR(INDEX(入力!$BV$3:$CN$1048576,MATCH(ROW(L700)-ROW(L$3),入力!$BB$3:$BB$1048576,0),MATCH(L$3,入力!$BV$2:$CN$2,0)),"")</f>
        <v/>
      </c>
      <c r="M700" s="117" t="str">
        <f>IFERROR(IF(履歴検索!$A700="","",INDEX(入力!$BV$3:$CN$1048576,MATCH(ROW(M700)-ROW(M$3),入力!$BB$3:$BB$1048576,0),MATCH(M$3,入力!$BV$2:$CN$2,0))),"")</f>
        <v/>
      </c>
      <c r="N700" s="75" t="str">
        <f>IFERROR(INDEX(入力!$BV$3:$CN$1048576,MATCH(ROW(N700)-ROW(N$3),入力!$BB$3:$BB$1048576,0),MATCH(N$3,入力!$BV$2:$CN$2,0)),"")</f>
        <v/>
      </c>
      <c r="O700" s="294" t="str">
        <f>IFERROR(INDEX(入力!$CJ$3:$CN$1048576,MATCH(ROW(O700)-ROW(O$3),入力!$BB$3:$BB$1048576,0),MATCH(O$3,入力!$CJ$2:$CN$2,0)),"")</f>
        <v/>
      </c>
      <c r="P700" s="294" t="str">
        <f>IFERROR(INDEX(入力!$CJ$3:$CN$1048576,MATCH(ROW(P700)-ROW(P$3),入力!$BB$3:$BB$1048576,0),MATCH(P$3,入力!$CJ$2:$CN$2,0)),"")</f>
        <v/>
      </c>
      <c r="Q700" s="294" t="str">
        <f>IFERROR(INDEX(入力!$BV$3:$CN$1048576,MATCH(ROW(Q700)-ROW(Q$3),入力!$BB$3:$BB$1048576,0),MATCH(Q$3,入力!$BV$2:$CN$2,0)),"")</f>
        <v/>
      </c>
      <c r="R700" s="77" t="str">
        <f>IFERROR(INDEX(入力!$BV$3:$CN$1048576,MATCH(ROW(R700)-ROW(R$3),入力!$BB$3:$BB$1048576,0),MATCH(R$3,入力!$BV$2:$CN$2,0)),"")</f>
        <v/>
      </c>
      <c r="S700" s="77" t="str">
        <f>IFERROR(INDEX(入力!$BV$3:$CN$1048576,MATCH(ROW(S700)-ROW(S$3),入力!$BB$3:$BB$1048576,0),MATCH(S$3,入力!$BV$2:$CN$2,0)),"")</f>
        <v/>
      </c>
      <c r="U700" s="28" t="str">
        <f>IF(Z700="","",COUNT($Z$4:Z700))</f>
        <v/>
      </c>
      <c r="V700" s="73" t="str">
        <f t="shared" si="11"/>
        <v/>
      </c>
      <c r="W700" s="113" t="str">
        <f>IF(OR($B700="",$B700=$B701),"",SUMIF($B$4:$B700,$B700,Q$4:Q700))</f>
        <v/>
      </c>
      <c r="X700" s="113" t="str">
        <f>IF(OR($B700="",$B700=$B701),"",SUMIF($B$4:$B700,$B700,K$4:K700)-Y700)</f>
        <v/>
      </c>
      <c r="Y700" s="113" t="str">
        <f>IF(OR($B700="",$B700=$B701),"",SUMIFS(K$4:K700,B$4:B700,$B700,F$4:F700,$Y$3))</f>
        <v/>
      </c>
      <c r="Z700" s="113" t="str">
        <f>IF(OR($B700="",$B700=$B701),"",SUMIF($B$4:$B700,$B700,S$4:S700))</f>
        <v/>
      </c>
    </row>
    <row r="701" spans="1:26" ht="25.05" customHeight="1" x14ac:dyDescent="0.2">
      <c r="A701" s="133" t="str">
        <f>IF(OR(B701="",AND(B700=B701,D700=D701)),"",MAX($A$4:A700)+1)</f>
        <v/>
      </c>
      <c r="B701" s="73" t="str">
        <f>IFERROR(INDEX(入力!$BV$3:$CN$1048576,MATCH(ROW(B701)-ROW(B$3),入力!$BB$3:$BB$1048576,0),MATCH(B$3,入力!$BV$2:$CN$2,0)),"")</f>
        <v/>
      </c>
      <c r="C701" s="74" t="str">
        <f>IFERROR(INDEX(入力!$BV$3:$CN$1048576,MATCH(ROW(C701)-ROW(C$3),入力!$BB$3:$BB$1048576,0),MATCH(C$3,入力!$BV$2:$CN$2,0)),"")</f>
        <v/>
      </c>
      <c r="D701" s="75" t="str">
        <f>IFERROR(INDEX(入力!$BO$3:$BO$1048576,MATCH(ROW(D701)-ROW(D$3),入力!$BB$3:$BB$1048576,0),0),"")</f>
        <v/>
      </c>
      <c r="E701" s="74" t="str">
        <f>IFERROR(INDEX(入力!$BV$3:$CN$1048576,MATCH(ROW(E701)-ROW(E$3),入力!$BB$3:$BB$1048576,0),MATCH(E$3,入力!$BV$2:$CN$2,0)),"")</f>
        <v/>
      </c>
      <c r="F701" s="74" t="str">
        <f>IFERROR(INDEX(入力!$BV$3:$CN$1048576,MATCH(ROW(F701)-ROW(F$3),入力!$BB$3:$BB$1048576,0),MATCH(F$3,入力!$BV$2:$CN$2,0)),"")</f>
        <v/>
      </c>
      <c r="G701" s="74" t="str">
        <f>IFERROR(INDEX(入力!$BV$3:$CN$1048576,MATCH(ROW(G701)-ROW(G$3),入力!$BB$3:$BB$1048576,0),MATCH(G$3,入力!$BV$2:$CN$2,0)),"")</f>
        <v/>
      </c>
      <c r="H701" s="75" t="str">
        <f>IFERROR(INDEX(入力!$BV$3:$CN$1048576,MATCH(ROW(H701)-ROW(H$3),入力!$BB$3:$BB$1048576,0),MATCH(H$3,入力!$BV$2:$CN$2,0)),"")</f>
        <v/>
      </c>
      <c r="I701" s="76" t="str">
        <f>IFERROR(INDEX(入力!$BV$3:$CN$1048576,MATCH(ROW(I701)-ROW(I$3),入力!$BB$3:$BB$1048576,0),MATCH(I$3,入力!$BV$2:$CN$2,0)),"")</f>
        <v/>
      </c>
      <c r="J701" s="75" t="str">
        <f>IFERROR(INDEX(入力!$BV$3:$CN$1048576,MATCH(ROW(J701)-ROW(J$3),入力!$BB$3:$BB$1048576,0),MATCH(J$3,入力!$BV$2:$CN$2,0)),"")</f>
        <v/>
      </c>
      <c r="K701" s="75" t="str">
        <f>IFERROR(INDEX(入力!$BV$3:$CN$1048576,MATCH(ROW(K701)-ROW(K$3),入力!$BB$3:$BB$1048576,0),MATCH(K$3,入力!$BV$2:$CN$2,0)),"")</f>
        <v/>
      </c>
      <c r="L701" s="75" t="str">
        <f>IFERROR(INDEX(入力!$BV$3:$CN$1048576,MATCH(ROW(L701)-ROW(L$3),入力!$BB$3:$BB$1048576,0),MATCH(L$3,入力!$BV$2:$CN$2,0)),"")</f>
        <v/>
      </c>
      <c r="M701" s="117" t="str">
        <f>IFERROR(IF(履歴検索!$A701="","",INDEX(入力!$BV$3:$CN$1048576,MATCH(ROW(M701)-ROW(M$3),入力!$BB$3:$BB$1048576,0),MATCH(M$3,入力!$BV$2:$CN$2,0))),"")</f>
        <v/>
      </c>
      <c r="N701" s="75" t="str">
        <f>IFERROR(INDEX(入力!$BV$3:$CN$1048576,MATCH(ROW(N701)-ROW(N$3),入力!$BB$3:$BB$1048576,0),MATCH(N$3,入力!$BV$2:$CN$2,0)),"")</f>
        <v/>
      </c>
      <c r="O701" s="294" t="str">
        <f>IFERROR(INDEX(入力!$CJ$3:$CN$1048576,MATCH(ROW(O701)-ROW(O$3),入力!$BB$3:$BB$1048576,0),MATCH(O$3,入力!$CJ$2:$CN$2,0)),"")</f>
        <v/>
      </c>
      <c r="P701" s="294" t="str">
        <f>IFERROR(INDEX(入力!$CJ$3:$CN$1048576,MATCH(ROW(P701)-ROW(P$3),入力!$BB$3:$BB$1048576,0),MATCH(P$3,入力!$CJ$2:$CN$2,0)),"")</f>
        <v/>
      </c>
      <c r="Q701" s="294" t="str">
        <f>IFERROR(INDEX(入力!$BV$3:$CN$1048576,MATCH(ROW(Q701)-ROW(Q$3),入力!$BB$3:$BB$1048576,0),MATCH(Q$3,入力!$BV$2:$CN$2,0)),"")</f>
        <v/>
      </c>
      <c r="R701" s="77" t="str">
        <f>IFERROR(INDEX(入力!$BV$3:$CN$1048576,MATCH(ROW(R701)-ROW(R$3),入力!$BB$3:$BB$1048576,0),MATCH(R$3,入力!$BV$2:$CN$2,0)),"")</f>
        <v/>
      </c>
      <c r="S701" s="77" t="str">
        <f>IFERROR(INDEX(入力!$BV$3:$CN$1048576,MATCH(ROW(S701)-ROW(S$3),入力!$BB$3:$BB$1048576,0),MATCH(S$3,入力!$BV$2:$CN$2,0)),"")</f>
        <v/>
      </c>
      <c r="U701" s="28" t="str">
        <f>IF(Z701="","",COUNT($Z$4:Z701))</f>
        <v/>
      </c>
      <c r="V701" s="73" t="str">
        <f t="shared" si="11"/>
        <v/>
      </c>
      <c r="W701" s="113" t="str">
        <f>IF(OR($B701="",$B701=$B702),"",SUMIF($B$4:$B701,$B701,Q$4:Q701))</f>
        <v/>
      </c>
      <c r="X701" s="113" t="str">
        <f>IF(OR($B701="",$B701=$B702),"",SUMIF($B$4:$B701,$B701,K$4:K701)-Y701)</f>
        <v/>
      </c>
      <c r="Y701" s="113" t="str">
        <f>IF(OR($B701="",$B701=$B702),"",SUMIFS(K$4:K701,B$4:B701,$B701,F$4:F701,$Y$3))</f>
        <v/>
      </c>
      <c r="Z701" s="113" t="str">
        <f>IF(OR($B701="",$B701=$B702),"",SUMIF($B$4:$B701,$B701,S$4:S701))</f>
        <v/>
      </c>
    </row>
    <row r="702" spans="1:26" ht="25.05" customHeight="1" x14ac:dyDescent="0.2">
      <c r="A702" s="133" t="str">
        <f>IF(OR(B702="",AND(B701=B702,D701=D702)),"",MAX($A$4:A701)+1)</f>
        <v/>
      </c>
      <c r="B702" s="73" t="str">
        <f>IFERROR(INDEX(入力!$BV$3:$CN$1048576,MATCH(ROW(B702)-ROW(B$3),入力!$BB$3:$BB$1048576,0),MATCH(B$3,入力!$BV$2:$CN$2,0)),"")</f>
        <v/>
      </c>
      <c r="C702" s="74" t="str">
        <f>IFERROR(INDEX(入力!$BV$3:$CN$1048576,MATCH(ROW(C702)-ROW(C$3),入力!$BB$3:$BB$1048576,0),MATCH(C$3,入力!$BV$2:$CN$2,0)),"")</f>
        <v/>
      </c>
      <c r="D702" s="75" t="str">
        <f>IFERROR(INDEX(入力!$BO$3:$BO$1048576,MATCH(ROW(D702)-ROW(D$3),入力!$BB$3:$BB$1048576,0),0),"")</f>
        <v/>
      </c>
      <c r="E702" s="74" t="str">
        <f>IFERROR(INDEX(入力!$BV$3:$CN$1048576,MATCH(ROW(E702)-ROW(E$3),入力!$BB$3:$BB$1048576,0),MATCH(E$3,入力!$BV$2:$CN$2,0)),"")</f>
        <v/>
      </c>
      <c r="F702" s="74" t="str">
        <f>IFERROR(INDEX(入力!$BV$3:$CN$1048576,MATCH(ROW(F702)-ROW(F$3),入力!$BB$3:$BB$1048576,0),MATCH(F$3,入力!$BV$2:$CN$2,0)),"")</f>
        <v/>
      </c>
      <c r="G702" s="74" t="str">
        <f>IFERROR(INDEX(入力!$BV$3:$CN$1048576,MATCH(ROW(G702)-ROW(G$3),入力!$BB$3:$BB$1048576,0),MATCH(G$3,入力!$BV$2:$CN$2,0)),"")</f>
        <v/>
      </c>
      <c r="H702" s="75" t="str">
        <f>IFERROR(INDEX(入力!$BV$3:$CN$1048576,MATCH(ROW(H702)-ROW(H$3),入力!$BB$3:$BB$1048576,0),MATCH(H$3,入力!$BV$2:$CN$2,0)),"")</f>
        <v/>
      </c>
      <c r="I702" s="76" t="str">
        <f>IFERROR(INDEX(入力!$BV$3:$CN$1048576,MATCH(ROW(I702)-ROW(I$3),入力!$BB$3:$BB$1048576,0),MATCH(I$3,入力!$BV$2:$CN$2,0)),"")</f>
        <v/>
      </c>
      <c r="J702" s="75" t="str">
        <f>IFERROR(INDEX(入力!$BV$3:$CN$1048576,MATCH(ROW(J702)-ROW(J$3),入力!$BB$3:$BB$1048576,0),MATCH(J$3,入力!$BV$2:$CN$2,0)),"")</f>
        <v/>
      </c>
      <c r="K702" s="75" t="str">
        <f>IFERROR(INDEX(入力!$BV$3:$CN$1048576,MATCH(ROW(K702)-ROW(K$3),入力!$BB$3:$BB$1048576,0),MATCH(K$3,入力!$BV$2:$CN$2,0)),"")</f>
        <v/>
      </c>
      <c r="L702" s="75" t="str">
        <f>IFERROR(INDEX(入力!$BV$3:$CN$1048576,MATCH(ROW(L702)-ROW(L$3),入力!$BB$3:$BB$1048576,0),MATCH(L$3,入力!$BV$2:$CN$2,0)),"")</f>
        <v/>
      </c>
      <c r="M702" s="117" t="str">
        <f>IFERROR(IF(履歴検索!$A702="","",INDEX(入力!$BV$3:$CN$1048576,MATCH(ROW(M702)-ROW(M$3),入力!$BB$3:$BB$1048576,0),MATCH(M$3,入力!$BV$2:$CN$2,0))),"")</f>
        <v/>
      </c>
      <c r="N702" s="75" t="str">
        <f>IFERROR(INDEX(入力!$BV$3:$CN$1048576,MATCH(ROW(N702)-ROW(N$3),入力!$BB$3:$BB$1048576,0),MATCH(N$3,入力!$BV$2:$CN$2,0)),"")</f>
        <v/>
      </c>
      <c r="O702" s="294" t="str">
        <f>IFERROR(INDEX(入力!$CJ$3:$CN$1048576,MATCH(ROW(O702)-ROW(O$3),入力!$BB$3:$BB$1048576,0),MATCH(O$3,入力!$CJ$2:$CN$2,0)),"")</f>
        <v/>
      </c>
      <c r="P702" s="294" t="str">
        <f>IFERROR(INDEX(入力!$CJ$3:$CN$1048576,MATCH(ROW(P702)-ROW(P$3),入力!$BB$3:$BB$1048576,0),MATCH(P$3,入力!$CJ$2:$CN$2,0)),"")</f>
        <v/>
      </c>
      <c r="Q702" s="294" t="str">
        <f>IFERROR(INDEX(入力!$BV$3:$CN$1048576,MATCH(ROW(Q702)-ROW(Q$3),入力!$BB$3:$BB$1048576,0),MATCH(Q$3,入力!$BV$2:$CN$2,0)),"")</f>
        <v/>
      </c>
      <c r="R702" s="77" t="str">
        <f>IFERROR(INDEX(入力!$BV$3:$CN$1048576,MATCH(ROW(R702)-ROW(R$3),入力!$BB$3:$BB$1048576,0),MATCH(R$3,入力!$BV$2:$CN$2,0)),"")</f>
        <v/>
      </c>
      <c r="S702" s="77" t="str">
        <f>IFERROR(INDEX(入力!$BV$3:$CN$1048576,MATCH(ROW(S702)-ROW(S$3),入力!$BB$3:$BB$1048576,0),MATCH(S$3,入力!$BV$2:$CN$2,0)),"")</f>
        <v/>
      </c>
      <c r="U702" s="28" t="str">
        <f>IF(Z702="","",COUNT($Z$4:Z702))</f>
        <v/>
      </c>
      <c r="V702" s="73" t="str">
        <f t="shared" si="11"/>
        <v/>
      </c>
      <c r="W702" s="113" t="str">
        <f>IF(OR($B702="",$B702=$B703),"",SUMIF($B$4:$B702,$B702,Q$4:Q702))</f>
        <v/>
      </c>
      <c r="X702" s="113" t="str">
        <f>IF(OR($B702="",$B702=$B703),"",SUMIF($B$4:$B702,$B702,K$4:K702)-Y702)</f>
        <v/>
      </c>
      <c r="Y702" s="113" t="str">
        <f>IF(OR($B702="",$B702=$B703),"",SUMIFS(K$4:K702,B$4:B702,$B702,F$4:F702,$Y$3))</f>
        <v/>
      </c>
      <c r="Z702" s="113" t="str">
        <f>IF(OR($B702="",$B702=$B703),"",SUMIF($B$4:$B702,$B702,S$4:S702))</f>
        <v/>
      </c>
    </row>
    <row r="703" spans="1:26" ht="25.05" customHeight="1" x14ac:dyDescent="0.2">
      <c r="A703" s="133" t="str">
        <f>IF(OR(B703="",AND(B702=B703,D702=D703)),"",MAX($A$4:A702)+1)</f>
        <v/>
      </c>
      <c r="B703" s="73" t="str">
        <f>IFERROR(INDEX(入力!$BV$3:$CN$1048576,MATCH(ROW(B703)-ROW(B$3),入力!$BB$3:$BB$1048576,0),MATCH(B$3,入力!$BV$2:$CN$2,0)),"")</f>
        <v/>
      </c>
      <c r="C703" s="74" t="str">
        <f>IFERROR(INDEX(入力!$BV$3:$CN$1048576,MATCH(ROW(C703)-ROW(C$3),入力!$BB$3:$BB$1048576,0),MATCH(C$3,入力!$BV$2:$CN$2,0)),"")</f>
        <v/>
      </c>
      <c r="D703" s="75" t="str">
        <f>IFERROR(INDEX(入力!$BO$3:$BO$1048576,MATCH(ROW(D703)-ROW(D$3),入力!$BB$3:$BB$1048576,0),0),"")</f>
        <v/>
      </c>
      <c r="E703" s="74" t="str">
        <f>IFERROR(INDEX(入力!$BV$3:$CN$1048576,MATCH(ROW(E703)-ROW(E$3),入力!$BB$3:$BB$1048576,0),MATCH(E$3,入力!$BV$2:$CN$2,0)),"")</f>
        <v/>
      </c>
      <c r="F703" s="74" t="str">
        <f>IFERROR(INDEX(入力!$BV$3:$CN$1048576,MATCH(ROW(F703)-ROW(F$3),入力!$BB$3:$BB$1048576,0),MATCH(F$3,入力!$BV$2:$CN$2,0)),"")</f>
        <v/>
      </c>
      <c r="G703" s="74" t="str">
        <f>IFERROR(INDEX(入力!$BV$3:$CN$1048576,MATCH(ROW(G703)-ROW(G$3),入力!$BB$3:$BB$1048576,0),MATCH(G$3,入力!$BV$2:$CN$2,0)),"")</f>
        <v/>
      </c>
      <c r="H703" s="75" t="str">
        <f>IFERROR(INDEX(入力!$BV$3:$CN$1048576,MATCH(ROW(H703)-ROW(H$3),入力!$BB$3:$BB$1048576,0),MATCH(H$3,入力!$BV$2:$CN$2,0)),"")</f>
        <v/>
      </c>
      <c r="I703" s="76" t="str">
        <f>IFERROR(INDEX(入力!$BV$3:$CN$1048576,MATCH(ROW(I703)-ROW(I$3),入力!$BB$3:$BB$1048576,0),MATCH(I$3,入力!$BV$2:$CN$2,0)),"")</f>
        <v/>
      </c>
      <c r="J703" s="75" t="str">
        <f>IFERROR(INDEX(入力!$BV$3:$CN$1048576,MATCH(ROW(J703)-ROW(J$3),入力!$BB$3:$BB$1048576,0),MATCH(J$3,入力!$BV$2:$CN$2,0)),"")</f>
        <v/>
      </c>
      <c r="K703" s="75" t="str">
        <f>IFERROR(INDEX(入力!$BV$3:$CN$1048576,MATCH(ROW(K703)-ROW(K$3),入力!$BB$3:$BB$1048576,0),MATCH(K$3,入力!$BV$2:$CN$2,0)),"")</f>
        <v/>
      </c>
      <c r="L703" s="75" t="str">
        <f>IFERROR(INDEX(入力!$BV$3:$CN$1048576,MATCH(ROW(L703)-ROW(L$3),入力!$BB$3:$BB$1048576,0),MATCH(L$3,入力!$BV$2:$CN$2,0)),"")</f>
        <v/>
      </c>
      <c r="M703" s="117" t="str">
        <f>IFERROR(IF(履歴検索!$A703="","",INDEX(入力!$BV$3:$CN$1048576,MATCH(ROW(M703)-ROW(M$3),入力!$BB$3:$BB$1048576,0),MATCH(M$3,入力!$BV$2:$CN$2,0))),"")</f>
        <v/>
      </c>
      <c r="N703" s="75" t="str">
        <f>IFERROR(INDEX(入力!$BV$3:$CN$1048576,MATCH(ROW(N703)-ROW(N$3),入力!$BB$3:$BB$1048576,0),MATCH(N$3,入力!$BV$2:$CN$2,0)),"")</f>
        <v/>
      </c>
      <c r="O703" s="294" t="str">
        <f>IFERROR(INDEX(入力!$CJ$3:$CN$1048576,MATCH(ROW(O703)-ROW(O$3),入力!$BB$3:$BB$1048576,0),MATCH(O$3,入力!$CJ$2:$CN$2,0)),"")</f>
        <v/>
      </c>
      <c r="P703" s="294" t="str">
        <f>IFERROR(INDEX(入力!$CJ$3:$CN$1048576,MATCH(ROW(P703)-ROW(P$3),入力!$BB$3:$BB$1048576,0),MATCH(P$3,入力!$CJ$2:$CN$2,0)),"")</f>
        <v/>
      </c>
      <c r="Q703" s="294" t="str">
        <f>IFERROR(INDEX(入力!$BV$3:$CN$1048576,MATCH(ROW(Q703)-ROW(Q$3),入力!$BB$3:$BB$1048576,0),MATCH(Q$3,入力!$BV$2:$CN$2,0)),"")</f>
        <v/>
      </c>
      <c r="R703" s="77" t="str">
        <f>IFERROR(INDEX(入力!$BV$3:$CN$1048576,MATCH(ROW(R703)-ROW(R$3),入力!$BB$3:$BB$1048576,0),MATCH(R$3,入力!$BV$2:$CN$2,0)),"")</f>
        <v/>
      </c>
      <c r="S703" s="77" t="str">
        <f>IFERROR(INDEX(入力!$BV$3:$CN$1048576,MATCH(ROW(S703)-ROW(S$3),入力!$BB$3:$BB$1048576,0),MATCH(S$3,入力!$BV$2:$CN$2,0)),"")</f>
        <v/>
      </c>
      <c r="U703" s="28" t="str">
        <f>IF(Z703="","",COUNT($Z$4:Z703))</f>
        <v/>
      </c>
      <c r="V703" s="73" t="str">
        <f t="shared" si="11"/>
        <v/>
      </c>
      <c r="W703" s="113" t="str">
        <f>IF(OR($B703="",$B703=$B704),"",SUMIF($B$4:$B703,$B703,Q$4:Q703))</f>
        <v/>
      </c>
      <c r="X703" s="113" t="str">
        <f>IF(OR($B703="",$B703=$B704),"",SUMIF($B$4:$B703,$B703,K$4:K703)-Y703)</f>
        <v/>
      </c>
      <c r="Y703" s="113" t="str">
        <f>IF(OR($B703="",$B703=$B704),"",SUMIFS(K$4:K703,B$4:B703,$B703,F$4:F703,$Y$3))</f>
        <v/>
      </c>
      <c r="Z703" s="113" t="str">
        <f>IF(OR($B703="",$B703=$B704),"",SUMIF($B$4:$B703,$B703,S$4:S703))</f>
        <v/>
      </c>
    </row>
    <row r="704" spans="1:26" ht="25.05" customHeight="1" x14ac:dyDescent="0.2">
      <c r="A704" s="133" t="str">
        <f>IF(OR(B704="",AND(B703=B704,D703=D704)),"",MAX($A$4:A703)+1)</f>
        <v/>
      </c>
      <c r="B704" s="73" t="str">
        <f>IFERROR(INDEX(入力!$BV$3:$CN$1048576,MATCH(ROW(B704)-ROW(B$3),入力!$BB$3:$BB$1048576,0),MATCH(B$3,入力!$BV$2:$CN$2,0)),"")</f>
        <v/>
      </c>
      <c r="C704" s="74" t="str">
        <f>IFERROR(INDEX(入力!$BV$3:$CN$1048576,MATCH(ROW(C704)-ROW(C$3),入力!$BB$3:$BB$1048576,0),MATCH(C$3,入力!$BV$2:$CN$2,0)),"")</f>
        <v/>
      </c>
      <c r="D704" s="75" t="str">
        <f>IFERROR(INDEX(入力!$BO$3:$BO$1048576,MATCH(ROW(D704)-ROW(D$3),入力!$BB$3:$BB$1048576,0),0),"")</f>
        <v/>
      </c>
      <c r="E704" s="74" t="str">
        <f>IFERROR(INDEX(入力!$BV$3:$CN$1048576,MATCH(ROW(E704)-ROW(E$3),入力!$BB$3:$BB$1048576,0),MATCH(E$3,入力!$BV$2:$CN$2,0)),"")</f>
        <v/>
      </c>
      <c r="F704" s="74" t="str">
        <f>IFERROR(INDEX(入力!$BV$3:$CN$1048576,MATCH(ROW(F704)-ROW(F$3),入力!$BB$3:$BB$1048576,0),MATCH(F$3,入力!$BV$2:$CN$2,0)),"")</f>
        <v/>
      </c>
      <c r="G704" s="74" t="str">
        <f>IFERROR(INDEX(入力!$BV$3:$CN$1048576,MATCH(ROW(G704)-ROW(G$3),入力!$BB$3:$BB$1048576,0),MATCH(G$3,入力!$BV$2:$CN$2,0)),"")</f>
        <v/>
      </c>
      <c r="H704" s="75" t="str">
        <f>IFERROR(INDEX(入力!$BV$3:$CN$1048576,MATCH(ROW(H704)-ROW(H$3),入力!$BB$3:$BB$1048576,0),MATCH(H$3,入力!$BV$2:$CN$2,0)),"")</f>
        <v/>
      </c>
      <c r="I704" s="76" t="str">
        <f>IFERROR(INDEX(入力!$BV$3:$CN$1048576,MATCH(ROW(I704)-ROW(I$3),入力!$BB$3:$BB$1048576,0),MATCH(I$3,入力!$BV$2:$CN$2,0)),"")</f>
        <v/>
      </c>
      <c r="J704" s="75" t="str">
        <f>IFERROR(INDEX(入力!$BV$3:$CN$1048576,MATCH(ROW(J704)-ROW(J$3),入力!$BB$3:$BB$1048576,0),MATCH(J$3,入力!$BV$2:$CN$2,0)),"")</f>
        <v/>
      </c>
      <c r="K704" s="75" t="str">
        <f>IFERROR(INDEX(入力!$BV$3:$CN$1048576,MATCH(ROW(K704)-ROW(K$3),入力!$BB$3:$BB$1048576,0),MATCH(K$3,入力!$BV$2:$CN$2,0)),"")</f>
        <v/>
      </c>
      <c r="L704" s="75" t="str">
        <f>IFERROR(INDEX(入力!$BV$3:$CN$1048576,MATCH(ROW(L704)-ROW(L$3),入力!$BB$3:$BB$1048576,0),MATCH(L$3,入力!$BV$2:$CN$2,0)),"")</f>
        <v/>
      </c>
      <c r="M704" s="117" t="str">
        <f>IFERROR(IF(履歴検索!$A704="","",INDEX(入力!$BV$3:$CN$1048576,MATCH(ROW(M704)-ROW(M$3),入力!$BB$3:$BB$1048576,0),MATCH(M$3,入力!$BV$2:$CN$2,0))),"")</f>
        <v/>
      </c>
      <c r="N704" s="75" t="str">
        <f>IFERROR(INDEX(入力!$BV$3:$CN$1048576,MATCH(ROW(N704)-ROW(N$3),入力!$BB$3:$BB$1048576,0),MATCH(N$3,入力!$BV$2:$CN$2,0)),"")</f>
        <v/>
      </c>
      <c r="O704" s="294" t="str">
        <f>IFERROR(INDEX(入力!$CJ$3:$CN$1048576,MATCH(ROW(O704)-ROW(O$3),入力!$BB$3:$BB$1048576,0),MATCH(O$3,入力!$CJ$2:$CN$2,0)),"")</f>
        <v/>
      </c>
      <c r="P704" s="294" t="str">
        <f>IFERROR(INDEX(入力!$CJ$3:$CN$1048576,MATCH(ROW(P704)-ROW(P$3),入力!$BB$3:$BB$1048576,0),MATCH(P$3,入力!$CJ$2:$CN$2,0)),"")</f>
        <v/>
      </c>
      <c r="Q704" s="294" t="str">
        <f>IFERROR(INDEX(入力!$BV$3:$CN$1048576,MATCH(ROW(Q704)-ROW(Q$3),入力!$BB$3:$BB$1048576,0),MATCH(Q$3,入力!$BV$2:$CN$2,0)),"")</f>
        <v/>
      </c>
      <c r="R704" s="77" t="str">
        <f>IFERROR(INDEX(入力!$BV$3:$CN$1048576,MATCH(ROW(R704)-ROW(R$3),入力!$BB$3:$BB$1048576,0),MATCH(R$3,入力!$BV$2:$CN$2,0)),"")</f>
        <v/>
      </c>
      <c r="S704" s="77" t="str">
        <f>IFERROR(INDEX(入力!$BV$3:$CN$1048576,MATCH(ROW(S704)-ROW(S$3),入力!$BB$3:$BB$1048576,0),MATCH(S$3,入力!$BV$2:$CN$2,0)),"")</f>
        <v/>
      </c>
      <c r="U704" s="28" t="str">
        <f>IF(Z704="","",COUNT($Z$4:Z704))</f>
        <v/>
      </c>
      <c r="V704" s="73" t="str">
        <f t="shared" si="11"/>
        <v/>
      </c>
      <c r="W704" s="113" t="str">
        <f>IF(OR($B704="",$B704=$B705),"",SUMIF($B$4:$B704,$B704,Q$4:Q704))</f>
        <v/>
      </c>
      <c r="X704" s="113" t="str">
        <f>IF(OR($B704="",$B704=$B705),"",SUMIF($B$4:$B704,$B704,K$4:K704)-Y704)</f>
        <v/>
      </c>
      <c r="Y704" s="113" t="str">
        <f>IF(OR($B704="",$B704=$B705),"",SUMIFS(K$4:K704,B$4:B704,$B704,F$4:F704,$Y$3))</f>
        <v/>
      </c>
      <c r="Z704" s="113" t="str">
        <f>IF(OR($B704="",$B704=$B705),"",SUMIF($B$4:$B704,$B704,S$4:S704))</f>
        <v/>
      </c>
    </row>
    <row r="705" spans="1:26" ht="25.05" customHeight="1" x14ac:dyDescent="0.2">
      <c r="A705" s="133" t="str">
        <f>IF(OR(B705="",AND(B704=B705,D704=D705)),"",MAX($A$4:A704)+1)</f>
        <v/>
      </c>
      <c r="B705" s="73" t="str">
        <f>IFERROR(INDEX(入力!$BV$3:$CN$1048576,MATCH(ROW(B705)-ROW(B$3),入力!$BB$3:$BB$1048576,0),MATCH(B$3,入力!$BV$2:$CN$2,0)),"")</f>
        <v/>
      </c>
      <c r="C705" s="74" t="str">
        <f>IFERROR(INDEX(入力!$BV$3:$CN$1048576,MATCH(ROW(C705)-ROW(C$3),入力!$BB$3:$BB$1048576,0),MATCH(C$3,入力!$BV$2:$CN$2,0)),"")</f>
        <v/>
      </c>
      <c r="D705" s="75" t="str">
        <f>IFERROR(INDEX(入力!$BO$3:$BO$1048576,MATCH(ROW(D705)-ROW(D$3),入力!$BB$3:$BB$1048576,0),0),"")</f>
        <v/>
      </c>
      <c r="E705" s="74" t="str">
        <f>IFERROR(INDEX(入力!$BV$3:$CN$1048576,MATCH(ROW(E705)-ROW(E$3),入力!$BB$3:$BB$1048576,0),MATCH(E$3,入力!$BV$2:$CN$2,0)),"")</f>
        <v/>
      </c>
      <c r="F705" s="74" t="str">
        <f>IFERROR(INDEX(入力!$BV$3:$CN$1048576,MATCH(ROW(F705)-ROW(F$3),入力!$BB$3:$BB$1048576,0),MATCH(F$3,入力!$BV$2:$CN$2,0)),"")</f>
        <v/>
      </c>
      <c r="G705" s="74" t="str">
        <f>IFERROR(INDEX(入力!$BV$3:$CN$1048576,MATCH(ROW(G705)-ROW(G$3),入力!$BB$3:$BB$1048576,0),MATCH(G$3,入力!$BV$2:$CN$2,0)),"")</f>
        <v/>
      </c>
      <c r="H705" s="75" t="str">
        <f>IFERROR(INDEX(入力!$BV$3:$CN$1048576,MATCH(ROW(H705)-ROW(H$3),入力!$BB$3:$BB$1048576,0),MATCH(H$3,入力!$BV$2:$CN$2,0)),"")</f>
        <v/>
      </c>
      <c r="I705" s="76" t="str">
        <f>IFERROR(INDEX(入力!$BV$3:$CN$1048576,MATCH(ROW(I705)-ROW(I$3),入力!$BB$3:$BB$1048576,0),MATCH(I$3,入力!$BV$2:$CN$2,0)),"")</f>
        <v/>
      </c>
      <c r="J705" s="75" t="str">
        <f>IFERROR(INDEX(入力!$BV$3:$CN$1048576,MATCH(ROW(J705)-ROW(J$3),入力!$BB$3:$BB$1048576,0),MATCH(J$3,入力!$BV$2:$CN$2,0)),"")</f>
        <v/>
      </c>
      <c r="K705" s="75" t="str">
        <f>IFERROR(INDEX(入力!$BV$3:$CN$1048576,MATCH(ROW(K705)-ROW(K$3),入力!$BB$3:$BB$1048576,0),MATCH(K$3,入力!$BV$2:$CN$2,0)),"")</f>
        <v/>
      </c>
      <c r="L705" s="75" t="str">
        <f>IFERROR(INDEX(入力!$BV$3:$CN$1048576,MATCH(ROW(L705)-ROW(L$3),入力!$BB$3:$BB$1048576,0),MATCH(L$3,入力!$BV$2:$CN$2,0)),"")</f>
        <v/>
      </c>
      <c r="M705" s="117" t="str">
        <f>IFERROR(IF(履歴検索!$A705="","",INDEX(入力!$BV$3:$CN$1048576,MATCH(ROW(M705)-ROW(M$3),入力!$BB$3:$BB$1048576,0),MATCH(M$3,入力!$BV$2:$CN$2,0))),"")</f>
        <v/>
      </c>
      <c r="N705" s="75" t="str">
        <f>IFERROR(INDEX(入力!$BV$3:$CN$1048576,MATCH(ROW(N705)-ROW(N$3),入力!$BB$3:$BB$1048576,0),MATCH(N$3,入力!$BV$2:$CN$2,0)),"")</f>
        <v/>
      </c>
      <c r="O705" s="294" t="str">
        <f>IFERROR(INDEX(入力!$CJ$3:$CN$1048576,MATCH(ROW(O705)-ROW(O$3),入力!$BB$3:$BB$1048576,0),MATCH(O$3,入力!$CJ$2:$CN$2,0)),"")</f>
        <v/>
      </c>
      <c r="P705" s="294" t="str">
        <f>IFERROR(INDEX(入力!$CJ$3:$CN$1048576,MATCH(ROW(P705)-ROW(P$3),入力!$BB$3:$BB$1048576,0),MATCH(P$3,入力!$CJ$2:$CN$2,0)),"")</f>
        <v/>
      </c>
      <c r="Q705" s="294" t="str">
        <f>IFERROR(INDEX(入力!$BV$3:$CN$1048576,MATCH(ROW(Q705)-ROW(Q$3),入力!$BB$3:$BB$1048576,0),MATCH(Q$3,入力!$BV$2:$CN$2,0)),"")</f>
        <v/>
      </c>
      <c r="R705" s="77" t="str">
        <f>IFERROR(INDEX(入力!$BV$3:$CN$1048576,MATCH(ROW(R705)-ROW(R$3),入力!$BB$3:$BB$1048576,0),MATCH(R$3,入力!$BV$2:$CN$2,0)),"")</f>
        <v/>
      </c>
      <c r="S705" s="77" t="str">
        <f>IFERROR(INDEX(入力!$BV$3:$CN$1048576,MATCH(ROW(S705)-ROW(S$3),入力!$BB$3:$BB$1048576,0),MATCH(S$3,入力!$BV$2:$CN$2,0)),"")</f>
        <v/>
      </c>
      <c r="U705" s="28" t="str">
        <f>IF(Z705="","",COUNT($Z$4:Z705))</f>
        <v/>
      </c>
      <c r="V705" s="73" t="str">
        <f t="shared" si="11"/>
        <v/>
      </c>
      <c r="W705" s="113" t="str">
        <f>IF(OR($B705="",$B705=$B706),"",SUMIF($B$4:$B705,$B705,Q$4:Q705))</f>
        <v/>
      </c>
      <c r="X705" s="113" t="str">
        <f>IF(OR($B705="",$B705=$B706),"",SUMIF($B$4:$B705,$B705,K$4:K705)-Y705)</f>
        <v/>
      </c>
      <c r="Y705" s="113" t="str">
        <f>IF(OR($B705="",$B705=$B706),"",SUMIFS(K$4:K705,B$4:B705,$B705,F$4:F705,$Y$3))</f>
        <v/>
      </c>
      <c r="Z705" s="113" t="str">
        <f>IF(OR($B705="",$B705=$B706),"",SUMIF($B$4:$B705,$B705,S$4:S705))</f>
        <v/>
      </c>
    </row>
    <row r="706" spans="1:26" ht="25.05" customHeight="1" x14ac:dyDescent="0.2">
      <c r="A706" s="133" t="str">
        <f>IF(OR(B706="",AND(B705=B706,D705=D706)),"",MAX($A$4:A705)+1)</f>
        <v/>
      </c>
      <c r="B706" s="73" t="str">
        <f>IFERROR(INDEX(入力!$BV$3:$CN$1048576,MATCH(ROW(B706)-ROW(B$3),入力!$BB$3:$BB$1048576,0),MATCH(B$3,入力!$BV$2:$CN$2,0)),"")</f>
        <v/>
      </c>
      <c r="C706" s="74" t="str">
        <f>IFERROR(INDEX(入力!$BV$3:$CN$1048576,MATCH(ROW(C706)-ROW(C$3),入力!$BB$3:$BB$1048576,0),MATCH(C$3,入力!$BV$2:$CN$2,0)),"")</f>
        <v/>
      </c>
      <c r="D706" s="75" t="str">
        <f>IFERROR(INDEX(入力!$BO$3:$BO$1048576,MATCH(ROW(D706)-ROW(D$3),入力!$BB$3:$BB$1048576,0),0),"")</f>
        <v/>
      </c>
      <c r="E706" s="74" t="str">
        <f>IFERROR(INDEX(入力!$BV$3:$CN$1048576,MATCH(ROW(E706)-ROW(E$3),入力!$BB$3:$BB$1048576,0),MATCH(E$3,入力!$BV$2:$CN$2,0)),"")</f>
        <v/>
      </c>
      <c r="F706" s="74" t="str">
        <f>IFERROR(INDEX(入力!$BV$3:$CN$1048576,MATCH(ROW(F706)-ROW(F$3),入力!$BB$3:$BB$1048576,0),MATCH(F$3,入力!$BV$2:$CN$2,0)),"")</f>
        <v/>
      </c>
      <c r="G706" s="74" t="str">
        <f>IFERROR(INDEX(入力!$BV$3:$CN$1048576,MATCH(ROW(G706)-ROW(G$3),入力!$BB$3:$BB$1048576,0),MATCH(G$3,入力!$BV$2:$CN$2,0)),"")</f>
        <v/>
      </c>
      <c r="H706" s="75" t="str">
        <f>IFERROR(INDEX(入力!$BV$3:$CN$1048576,MATCH(ROW(H706)-ROW(H$3),入力!$BB$3:$BB$1048576,0),MATCH(H$3,入力!$BV$2:$CN$2,0)),"")</f>
        <v/>
      </c>
      <c r="I706" s="76" t="str">
        <f>IFERROR(INDEX(入力!$BV$3:$CN$1048576,MATCH(ROW(I706)-ROW(I$3),入力!$BB$3:$BB$1048576,0),MATCH(I$3,入力!$BV$2:$CN$2,0)),"")</f>
        <v/>
      </c>
      <c r="J706" s="75" t="str">
        <f>IFERROR(INDEX(入力!$BV$3:$CN$1048576,MATCH(ROW(J706)-ROW(J$3),入力!$BB$3:$BB$1048576,0),MATCH(J$3,入力!$BV$2:$CN$2,0)),"")</f>
        <v/>
      </c>
      <c r="K706" s="75" t="str">
        <f>IFERROR(INDEX(入力!$BV$3:$CN$1048576,MATCH(ROW(K706)-ROW(K$3),入力!$BB$3:$BB$1048576,0),MATCH(K$3,入力!$BV$2:$CN$2,0)),"")</f>
        <v/>
      </c>
      <c r="L706" s="75" t="str">
        <f>IFERROR(INDEX(入力!$BV$3:$CN$1048576,MATCH(ROW(L706)-ROW(L$3),入力!$BB$3:$BB$1048576,0),MATCH(L$3,入力!$BV$2:$CN$2,0)),"")</f>
        <v/>
      </c>
      <c r="M706" s="117" t="str">
        <f>IFERROR(IF(履歴検索!$A706="","",INDEX(入力!$BV$3:$CN$1048576,MATCH(ROW(M706)-ROW(M$3),入力!$BB$3:$BB$1048576,0),MATCH(M$3,入力!$BV$2:$CN$2,0))),"")</f>
        <v/>
      </c>
      <c r="N706" s="75" t="str">
        <f>IFERROR(INDEX(入力!$BV$3:$CN$1048576,MATCH(ROW(N706)-ROW(N$3),入力!$BB$3:$BB$1048576,0),MATCH(N$3,入力!$BV$2:$CN$2,0)),"")</f>
        <v/>
      </c>
      <c r="O706" s="294" t="str">
        <f>IFERROR(INDEX(入力!$CJ$3:$CN$1048576,MATCH(ROW(O706)-ROW(O$3),入力!$BB$3:$BB$1048576,0),MATCH(O$3,入力!$CJ$2:$CN$2,0)),"")</f>
        <v/>
      </c>
      <c r="P706" s="294" t="str">
        <f>IFERROR(INDEX(入力!$CJ$3:$CN$1048576,MATCH(ROW(P706)-ROW(P$3),入力!$BB$3:$BB$1048576,0),MATCH(P$3,入力!$CJ$2:$CN$2,0)),"")</f>
        <v/>
      </c>
      <c r="Q706" s="294" t="str">
        <f>IFERROR(INDEX(入力!$BV$3:$CN$1048576,MATCH(ROW(Q706)-ROW(Q$3),入力!$BB$3:$BB$1048576,0),MATCH(Q$3,入力!$BV$2:$CN$2,0)),"")</f>
        <v/>
      </c>
      <c r="R706" s="77" t="str">
        <f>IFERROR(INDEX(入力!$BV$3:$CN$1048576,MATCH(ROW(R706)-ROW(R$3),入力!$BB$3:$BB$1048576,0),MATCH(R$3,入力!$BV$2:$CN$2,0)),"")</f>
        <v/>
      </c>
      <c r="S706" s="77" t="str">
        <f>IFERROR(INDEX(入力!$BV$3:$CN$1048576,MATCH(ROW(S706)-ROW(S$3),入力!$BB$3:$BB$1048576,0),MATCH(S$3,入力!$BV$2:$CN$2,0)),"")</f>
        <v/>
      </c>
      <c r="U706" s="28" t="str">
        <f>IF(Z706="","",COUNT($Z$4:Z706))</f>
        <v/>
      </c>
      <c r="V706" s="73" t="str">
        <f t="shared" si="11"/>
        <v/>
      </c>
      <c r="W706" s="113" t="str">
        <f>IF(OR($B706="",$B706=$B707),"",SUMIF($B$4:$B706,$B706,Q$4:Q706))</f>
        <v/>
      </c>
      <c r="X706" s="113" t="str">
        <f>IF(OR($B706="",$B706=$B707),"",SUMIF($B$4:$B706,$B706,K$4:K706)-Y706)</f>
        <v/>
      </c>
      <c r="Y706" s="113" t="str">
        <f>IF(OR($B706="",$B706=$B707),"",SUMIFS(K$4:K706,B$4:B706,$B706,F$4:F706,$Y$3))</f>
        <v/>
      </c>
      <c r="Z706" s="113" t="str">
        <f>IF(OR($B706="",$B706=$B707),"",SUMIF($B$4:$B706,$B706,S$4:S706))</f>
        <v/>
      </c>
    </row>
    <row r="707" spans="1:26" ht="25.05" customHeight="1" x14ac:dyDescent="0.2">
      <c r="A707" s="133" t="str">
        <f>IF(OR(B707="",AND(B706=B707,D706=D707)),"",MAX($A$4:A706)+1)</f>
        <v/>
      </c>
      <c r="B707" s="73" t="str">
        <f>IFERROR(INDEX(入力!$BV$3:$CN$1048576,MATCH(ROW(B707)-ROW(B$3),入力!$BB$3:$BB$1048576,0),MATCH(B$3,入力!$BV$2:$CN$2,0)),"")</f>
        <v/>
      </c>
      <c r="C707" s="74" t="str">
        <f>IFERROR(INDEX(入力!$BV$3:$CN$1048576,MATCH(ROW(C707)-ROW(C$3),入力!$BB$3:$BB$1048576,0),MATCH(C$3,入力!$BV$2:$CN$2,0)),"")</f>
        <v/>
      </c>
      <c r="D707" s="75" t="str">
        <f>IFERROR(INDEX(入力!$BO$3:$BO$1048576,MATCH(ROW(D707)-ROW(D$3),入力!$BB$3:$BB$1048576,0),0),"")</f>
        <v/>
      </c>
      <c r="E707" s="74" t="str">
        <f>IFERROR(INDEX(入力!$BV$3:$CN$1048576,MATCH(ROW(E707)-ROW(E$3),入力!$BB$3:$BB$1048576,0),MATCH(E$3,入力!$BV$2:$CN$2,0)),"")</f>
        <v/>
      </c>
      <c r="F707" s="74" t="str">
        <f>IFERROR(INDEX(入力!$BV$3:$CN$1048576,MATCH(ROW(F707)-ROW(F$3),入力!$BB$3:$BB$1048576,0),MATCH(F$3,入力!$BV$2:$CN$2,0)),"")</f>
        <v/>
      </c>
      <c r="G707" s="74" t="str">
        <f>IFERROR(INDEX(入力!$BV$3:$CN$1048576,MATCH(ROW(G707)-ROW(G$3),入力!$BB$3:$BB$1048576,0),MATCH(G$3,入力!$BV$2:$CN$2,0)),"")</f>
        <v/>
      </c>
      <c r="H707" s="75" t="str">
        <f>IFERROR(INDEX(入力!$BV$3:$CN$1048576,MATCH(ROW(H707)-ROW(H$3),入力!$BB$3:$BB$1048576,0),MATCH(H$3,入力!$BV$2:$CN$2,0)),"")</f>
        <v/>
      </c>
      <c r="I707" s="76" t="str">
        <f>IFERROR(INDEX(入力!$BV$3:$CN$1048576,MATCH(ROW(I707)-ROW(I$3),入力!$BB$3:$BB$1048576,0),MATCH(I$3,入力!$BV$2:$CN$2,0)),"")</f>
        <v/>
      </c>
      <c r="J707" s="75" t="str">
        <f>IFERROR(INDEX(入力!$BV$3:$CN$1048576,MATCH(ROW(J707)-ROW(J$3),入力!$BB$3:$BB$1048576,0),MATCH(J$3,入力!$BV$2:$CN$2,0)),"")</f>
        <v/>
      </c>
      <c r="K707" s="75" t="str">
        <f>IFERROR(INDEX(入力!$BV$3:$CN$1048576,MATCH(ROW(K707)-ROW(K$3),入力!$BB$3:$BB$1048576,0),MATCH(K$3,入力!$BV$2:$CN$2,0)),"")</f>
        <v/>
      </c>
      <c r="L707" s="75" t="str">
        <f>IFERROR(INDEX(入力!$BV$3:$CN$1048576,MATCH(ROW(L707)-ROW(L$3),入力!$BB$3:$BB$1048576,0),MATCH(L$3,入力!$BV$2:$CN$2,0)),"")</f>
        <v/>
      </c>
      <c r="M707" s="117" t="str">
        <f>IFERROR(IF(履歴検索!$A707="","",INDEX(入力!$BV$3:$CN$1048576,MATCH(ROW(M707)-ROW(M$3),入力!$BB$3:$BB$1048576,0),MATCH(M$3,入力!$BV$2:$CN$2,0))),"")</f>
        <v/>
      </c>
      <c r="N707" s="75" t="str">
        <f>IFERROR(INDEX(入力!$BV$3:$CN$1048576,MATCH(ROW(N707)-ROW(N$3),入力!$BB$3:$BB$1048576,0),MATCH(N$3,入力!$BV$2:$CN$2,0)),"")</f>
        <v/>
      </c>
      <c r="O707" s="294" t="str">
        <f>IFERROR(INDEX(入力!$CJ$3:$CN$1048576,MATCH(ROW(O707)-ROW(O$3),入力!$BB$3:$BB$1048576,0),MATCH(O$3,入力!$CJ$2:$CN$2,0)),"")</f>
        <v/>
      </c>
      <c r="P707" s="294" t="str">
        <f>IFERROR(INDEX(入力!$CJ$3:$CN$1048576,MATCH(ROW(P707)-ROW(P$3),入力!$BB$3:$BB$1048576,0),MATCH(P$3,入力!$CJ$2:$CN$2,0)),"")</f>
        <v/>
      </c>
      <c r="Q707" s="294" t="str">
        <f>IFERROR(INDEX(入力!$BV$3:$CN$1048576,MATCH(ROW(Q707)-ROW(Q$3),入力!$BB$3:$BB$1048576,0),MATCH(Q$3,入力!$BV$2:$CN$2,0)),"")</f>
        <v/>
      </c>
      <c r="R707" s="77" t="str">
        <f>IFERROR(INDEX(入力!$BV$3:$CN$1048576,MATCH(ROW(R707)-ROW(R$3),入力!$BB$3:$BB$1048576,0),MATCH(R$3,入力!$BV$2:$CN$2,0)),"")</f>
        <v/>
      </c>
      <c r="S707" s="77" t="str">
        <f>IFERROR(INDEX(入力!$BV$3:$CN$1048576,MATCH(ROW(S707)-ROW(S$3),入力!$BB$3:$BB$1048576,0),MATCH(S$3,入力!$BV$2:$CN$2,0)),"")</f>
        <v/>
      </c>
      <c r="U707" s="28" t="str">
        <f>IF(Z707="","",COUNT($Z$4:Z707))</f>
        <v/>
      </c>
      <c r="V707" s="73" t="str">
        <f t="shared" si="11"/>
        <v/>
      </c>
      <c r="W707" s="113" t="str">
        <f>IF(OR($B707="",$B707=$B708),"",SUMIF($B$4:$B707,$B707,Q$4:Q707))</f>
        <v/>
      </c>
      <c r="X707" s="113" t="str">
        <f>IF(OR($B707="",$B707=$B708),"",SUMIF($B$4:$B707,$B707,K$4:K707)-Y707)</f>
        <v/>
      </c>
      <c r="Y707" s="113" t="str">
        <f>IF(OR($B707="",$B707=$B708),"",SUMIFS(K$4:K707,B$4:B707,$B707,F$4:F707,$Y$3))</f>
        <v/>
      </c>
      <c r="Z707" s="113" t="str">
        <f>IF(OR($B707="",$B707=$B708),"",SUMIF($B$4:$B707,$B707,S$4:S707))</f>
        <v/>
      </c>
    </row>
    <row r="708" spans="1:26" ht="25.05" customHeight="1" x14ac:dyDescent="0.2">
      <c r="A708" s="133" t="str">
        <f>IF(OR(B708="",AND(B707=B708,D707=D708)),"",MAX($A$4:A707)+1)</f>
        <v/>
      </c>
      <c r="B708" s="73" t="str">
        <f>IFERROR(INDEX(入力!$BV$3:$CN$1048576,MATCH(ROW(B708)-ROW(B$3),入力!$BB$3:$BB$1048576,0),MATCH(B$3,入力!$BV$2:$CN$2,0)),"")</f>
        <v/>
      </c>
      <c r="C708" s="74" t="str">
        <f>IFERROR(INDEX(入力!$BV$3:$CN$1048576,MATCH(ROW(C708)-ROW(C$3),入力!$BB$3:$BB$1048576,0),MATCH(C$3,入力!$BV$2:$CN$2,0)),"")</f>
        <v/>
      </c>
      <c r="D708" s="75" t="str">
        <f>IFERROR(INDEX(入力!$BO$3:$BO$1048576,MATCH(ROW(D708)-ROW(D$3),入力!$BB$3:$BB$1048576,0),0),"")</f>
        <v/>
      </c>
      <c r="E708" s="74" t="str">
        <f>IFERROR(INDEX(入力!$BV$3:$CN$1048576,MATCH(ROW(E708)-ROW(E$3),入力!$BB$3:$BB$1048576,0),MATCH(E$3,入力!$BV$2:$CN$2,0)),"")</f>
        <v/>
      </c>
      <c r="F708" s="74" t="str">
        <f>IFERROR(INDEX(入力!$BV$3:$CN$1048576,MATCH(ROW(F708)-ROW(F$3),入力!$BB$3:$BB$1048576,0),MATCH(F$3,入力!$BV$2:$CN$2,0)),"")</f>
        <v/>
      </c>
      <c r="G708" s="74" t="str">
        <f>IFERROR(INDEX(入力!$BV$3:$CN$1048576,MATCH(ROW(G708)-ROW(G$3),入力!$BB$3:$BB$1048576,0),MATCH(G$3,入力!$BV$2:$CN$2,0)),"")</f>
        <v/>
      </c>
      <c r="H708" s="75" t="str">
        <f>IFERROR(INDEX(入力!$BV$3:$CN$1048576,MATCH(ROW(H708)-ROW(H$3),入力!$BB$3:$BB$1048576,0),MATCH(H$3,入力!$BV$2:$CN$2,0)),"")</f>
        <v/>
      </c>
      <c r="I708" s="76" t="str">
        <f>IFERROR(INDEX(入力!$BV$3:$CN$1048576,MATCH(ROW(I708)-ROW(I$3),入力!$BB$3:$BB$1048576,0),MATCH(I$3,入力!$BV$2:$CN$2,0)),"")</f>
        <v/>
      </c>
      <c r="J708" s="75" t="str">
        <f>IFERROR(INDEX(入力!$BV$3:$CN$1048576,MATCH(ROW(J708)-ROW(J$3),入力!$BB$3:$BB$1048576,0),MATCH(J$3,入力!$BV$2:$CN$2,0)),"")</f>
        <v/>
      </c>
      <c r="K708" s="75" t="str">
        <f>IFERROR(INDEX(入力!$BV$3:$CN$1048576,MATCH(ROW(K708)-ROW(K$3),入力!$BB$3:$BB$1048576,0),MATCH(K$3,入力!$BV$2:$CN$2,0)),"")</f>
        <v/>
      </c>
      <c r="L708" s="75" t="str">
        <f>IFERROR(INDEX(入力!$BV$3:$CN$1048576,MATCH(ROW(L708)-ROW(L$3),入力!$BB$3:$BB$1048576,0),MATCH(L$3,入力!$BV$2:$CN$2,0)),"")</f>
        <v/>
      </c>
      <c r="M708" s="117" t="str">
        <f>IFERROR(IF(履歴検索!$A708="","",INDEX(入力!$BV$3:$CN$1048576,MATCH(ROW(M708)-ROW(M$3),入力!$BB$3:$BB$1048576,0),MATCH(M$3,入力!$BV$2:$CN$2,0))),"")</f>
        <v/>
      </c>
      <c r="N708" s="75" t="str">
        <f>IFERROR(INDEX(入力!$BV$3:$CN$1048576,MATCH(ROW(N708)-ROW(N$3),入力!$BB$3:$BB$1048576,0),MATCH(N$3,入力!$BV$2:$CN$2,0)),"")</f>
        <v/>
      </c>
      <c r="O708" s="294" t="str">
        <f>IFERROR(INDEX(入力!$CJ$3:$CN$1048576,MATCH(ROW(O708)-ROW(O$3),入力!$BB$3:$BB$1048576,0),MATCH(O$3,入力!$CJ$2:$CN$2,0)),"")</f>
        <v/>
      </c>
      <c r="P708" s="294" t="str">
        <f>IFERROR(INDEX(入力!$CJ$3:$CN$1048576,MATCH(ROW(P708)-ROW(P$3),入力!$BB$3:$BB$1048576,0),MATCH(P$3,入力!$CJ$2:$CN$2,0)),"")</f>
        <v/>
      </c>
      <c r="Q708" s="294" t="str">
        <f>IFERROR(INDEX(入力!$BV$3:$CN$1048576,MATCH(ROW(Q708)-ROW(Q$3),入力!$BB$3:$BB$1048576,0),MATCH(Q$3,入力!$BV$2:$CN$2,0)),"")</f>
        <v/>
      </c>
      <c r="R708" s="77" t="str">
        <f>IFERROR(INDEX(入力!$BV$3:$CN$1048576,MATCH(ROW(R708)-ROW(R$3),入力!$BB$3:$BB$1048576,0),MATCH(R$3,入力!$BV$2:$CN$2,0)),"")</f>
        <v/>
      </c>
      <c r="S708" s="77" t="str">
        <f>IFERROR(INDEX(入力!$BV$3:$CN$1048576,MATCH(ROW(S708)-ROW(S$3),入力!$BB$3:$BB$1048576,0),MATCH(S$3,入力!$BV$2:$CN$2,0)),"")</f>
        <v/>
      </c>
      <c r="U708" s="28" t="str">
        <f>IF(Z708="","",COUNT($Z$4:Z708))</f>
        <v/>
      </c>
      <c r="V708" s="73" t="str">
        <f t="shared" si="11"/>
        <v/>
      </c>
      <c r="W708" s="113" t="str">
        <f>IF(OR($B708="",$B708=$B709),"",SUMIF($B$4:$B708,$B708,Q$4:Q708))</f>
        <v/>
      </c>
      <c r="X708" s="113" t="str">
        <f>IF(OR($B708="",$B708=$B709),"",SUMIF($B$4:$B708,$B708,K$4:K708)-Y708)</f>
        <v/>
      </c>
      <c r="Y708" s="113" t="str">
        <f>IF(OR($B708="",$B708=$B709),"",SUMIFS(K$4:K708,B$4:B708,$B708,F$4:F708,$Y$3))</f>
        <v/>
      </c>
      <c r="Z708" s="113" t="str">
        <f>IF(OR($B708="",$B708=$B709),"",SUMIF($B$4:$B708,$B708,S$4:S708))</f>
        <v/>
      </c>
    </row>
    <row r="709" spans="1:26" ht="25.05" customHeight="1" x14ac:dyDescent="0.2">
      <c r="A709" s="133" t="str">
        <f>IF(OR(B709="",AND(B708=B709,D708=D709)),"",MAX($A$4:A708)+1)</f>
        <v/>
      </c>
      <c r="B709" s="73" t="str">
        <f>IFERROR(INDEX(入力!$BV$3:$CN$1048576,MATCH(ROW(B709)-ROW(B$3),入力!$BB$3:$BB$1048576,0),MATCH(B$3,入力!$BV$2:$CN$2,0)),"")</f>
        <v/>
      </c>
      <c r="C709" s="74" t="str">
        <f>IFERROR(INDEX(入力!$BV$3:$CN$1048576,MATCH(ROW(C709)-ROW(C$3),入力!$BB$3:$BB$1048576,0),MATCH(C$3,入力!$BV$2:$CN$2,0)),"")</f>
        <v/>
      </c>
      <c r="D709" s="75" t="str">
        <f>IFERROR(INDEX(入力!$BO$3:$BO$1048576,MATCH(ROW(D709)-ROW(D$3),入力!$BB$3:$BB$1048576,0),0),"")</f>
        <v/>
      </c>
      <c r="E709" s="74" t="str">
        <f>IFERROR(INDEX(入力!$BV$3:$CN$1048576,MATCH(ROW(E709)-ROW(E$3),入力!$BB$3:$BB$1048576,0),MATCH(E$3,入力!$BV$2:$CN$2,0)),"")</f>
        <v/>
      </c>
      <c r="F709" s="74" t="str">
        <f>IFERROR(INDEX(入力!$BV$3:$CN$1048576,MATCH(ROW(F709)-ROW(F$3),入力!$BB$3:$BB$1048576,0),MATCH(F$3,入力!$BV$2:$CN$2,0)),"")</f>
        <v/>
      </c>
      <c r="G709" s="74" t="str">
        <f>IFERROR(INDEX(入力!$BV$3:$CN$1048576,MATCH(ROW(G709)-ROW(G$3),入力!$BB$3:$BB$1048576,0),MATCH(G$3,入力!$BV$2:$CN$2,0)),"")</f>
        <v/>
      </c>
      <c r="H709" s="75" t="str">
        <f>IFERROR(INDEX(入力!$BV$3:$CN$1048576,MATCH(ROW(H709)-ROW(H$3),入力!$BB$3:$BB$1048576,0),MATCH(H$3,入力!$BV$2:$CN$2,0)),"")</f>
        <v/>
      </c>
      <c r="I709" s="76" t="str">
        <f>IFERROR(INDEX(入力!$BV$3:$CN$1048576,MATCH(ROW(I709)-ROW(I$3),入力!$BB$3:$BB$1048576,0),MATCH(I$3,入力!$BV$2:$CN$2,0)),"")</f>
        <v/>
      </c>
      <c r="J709" s="75" t="str">
        <f>IFERROR(INDEX(入力!$BV$3:$CN$1048576,MATCH(ROW(J709)-ROW(J$3),入力!$BB$3:$BB$1048576,0),MATCH(J$3,入力!$BV$2:$CN$2,0)),"")</f>
        <v/>
      </c>
      <c r="K709" s="75" t="str">
        <f>IFERROR(INDEX(入力!$BV$3:$CN$1048576,MATCH(ROW(K709)-ROW(K$3),入力!$BB$3:$BB$1048576,0),MATCH(K$3,入力!$BV$2:$CN$2,0)),"")</f>
        <v/>
      </c>
      <c r="L709" s="75" t="str">
        <f>IFERROR(INDEX(入力!$BV$3:$CN$1048576,MATCH(ROW(L709)-ROW(L$3),入力!$BB$3:$BB$1048576,0),MATCH(L$3,入力!$BV$2:$CN$2,0)),"")</f>
        <v/>
      </c>
      <c r="M709" s="117" t="str">
        <f>IFERROR(IF(履歴検索!$A709="","",INDEX(入力!$BV$3:$CN$1048576,MATCH(ROW(M709)-ROW(M$3),入力!$BB$3:$BB$1048576,0),MATCH(M$3,入力!$BV$2:$CN$2,0))),"")</f>
        <v/>
      </c>
      <c r="N709" s="75" t="str">
        <f>IFERROR(INDEX(入力!$BV$3:$CN$1048576,MATCH(ROW(N709)-ROW(N$3),入力!$BB$3:$BB$1048576,0),MATCH(N$3,入力!$BV$2:$CN$2,0)),"")</f>
        <v/>
      </c>
      <c r="O709" s="294" t="str">
        <f>IFERROR(INDEX(入力!$CJ$3:$CN$1048576,MATCH(ROW(O709)-ROW(O$3),入力!$BB$3:$BB$1048576,0),MATCH(O$3,入力!$CJ$2:$CN$2,0)),"")</f>
        <v/>
      </c>
      <c r="P709" s="294" t="str">
        <f>IFERROR(INDEX(入力!$CJ$3:$CN$1048576,MATCH(ROW(P709)-ROW(P$3),入力!$BB$3:$BB$1048576,0),MATCH(P$3,入力!$CJ$2:$CN$2,0)),"")</f>
        <v/>
      </c>
      <c r="Q709" s="294" t="str">
        <f>IFERROR(INDEX(入力!$BV$3:$CN$1048576,MATCH(ROW(Q709)-ROW(Q$3),入力!$BB$3:$BB$1048576,0),MATCH(Q$3,入力!$BV$2:$CN$2,0)),"")</f>
        <v/>
      </c>
      <c r="R709" s="77" t="str">
        <f>IFERROR(INDEX(入力!$BV$3:$CN$1048576,MATCH(ROW(R709)-ROW(R$3),入力!$BB$3:$BB$1048576,0),MATCH(R$3,入力!$BV$2:$CN$2,0)),"")</f>
        <v/>
      </c>
      <c r="S709" s="77" t="str">
        <f>IFERROR(INDEX(入力!$BV$3:$CN$1048576,MATCH(ROW(S709)-ROW(S$3),入力!$BB$3:$BB$1048576,0),MATCH(S$3,入力!$BV$2:$CN$2,0)),"")</f>
        <v/>
      </c>
      <c r="U709" s="28" t="str">
        <f>IF(Z709="","",COUNT($Z$4:Z709))</f>
        <v/>
      </c>
      <c r="V709" s="73" t="str">
        <f t="shared" si="11"/>
        <v/>
      </c>
      <c r="W709" s="113" t="str">
        <f>IF(OR($B709="",$B709=$B710),"",SUMIF($B$4:$B709,$B709,Q$4:Q709))</f>
        <v/>
      </c>
      <c r="X709" s="113" t="str">
        <f>IF(OR($B709="",$B709=$B710),"",SUMIF($B$4:$B709,$B709,K$4:K709)-Y709)</f>
        <v/>
      </c>
      <c r="Y709" s="113" t="str">
        <f>IF(OR($B709="",$B709=$B710),"",SUMIFS(K$4:K709,B$4:B709,$B709,F$4:F709,$Y$3))</f>
        <v/>
      </c>
      <c r="Z709" s="113" t="str">
        <f>IF(OR($B709="",$B709=$B710),"",SUMIF($B$4:$B709,$B709,S$4:S709))</f>
        <v/>
      </c>
    </row>
    <row r="710" spans="1:26" ht="25.05" customHeight="1" x14ac:dyDescent="0.2">
      <c r="A710" s="133" t="str">
        <f>IF(OR(B710="",AND(B709=B710,D709=D710)),"",MAX($A$4:A709)+1)</f>
        <v/>
      </c>
      <c r="B710" s="73" t="str">
        <f>IFERROR(INDEX(入力!$BV$3:$CN$1048576,MATCH(ROW(B710)-ROW(B$3),入力!$BB$3:$BB$1048576,0),MATCH(B$3,入力!$BV$2:$CN$2,0)),"")</f>
        <v/>
      </c>
      <c r="C710" s="74" t="str">
        <f>IFERROR(INDEX(入力!$BV$3:$CN$1048576,MATCH(ROW(C710)-ROW(C$3),入力!$BB$3:$BB$1048576,0),MATCH(C$3,入力!$BV$2:$CN$2,0)),"")</f>
        <v/>
      </c>
      <c r="D710" s="75" t="str">
        <f>IFERROR(INDEX(入力!$BO$3:$BO$1048576,MATCH(ROW(D710)-ROW(D$3),入力!$BB$3:$BB$1048576,0),0),"")</f>
        <v/>
      </c>
      <c r="E710" s="74" t="str">
        <f>IFERROR(INDEX(入力!$BV$3:$CN$1048576,MATCH(ROW(E710)-ROW(E$3),入力!$BB$3:$BB$1048576,0),MATCH(E$3,入力!$BV$2:$CN$2,0)),"")</f>
        <v/>
      </c>
      <c r="F710" s="74" t="str">
        <f>IFERROR(INDEX(入力!$BV$3:$CN$1048576,MATCH(ROW(F710)-ROW(F$3),入力!$BB$3:$BB$1048576,0),MATCH(F$3,入力!$BV$2:$CN$2,0)),"")</f>
        <v/>
      </c>
      <c r="G710" s="74" t="str">
        <f>IFERROR(INDEX(入力!$BV$3:$CN$1048576,MATCH(ROW(G710)-ROW(G$3),入力!$BB$3:$BB$1048576,0),MATCH(G$3,入力!$BV$2:$CN$2,0)),"")</f>
        <v/>
      </c>
      <c r="H710" s="75" t="str">
        <f>IFERROR(INDEX(入力!$BV$3:$CN$1048576,MATCH(ROW(H710)-ROW(H$3),入力!$BB$3:$BB$1048576,0),MATCH(H$3,入力!$BV$2:$CN$2,0)),"")</f>
        <v/>
      </c>
      <c r="I710" s="76" t="str">
        <f>IFERROR(INDEX(入力!$BV$3:$CN$1048576,MATCH(ROW(I710)-ROW(I$3),入力!$BB$3:$BB$1048576,0),MATCH(I$3,入力!$BV$2:$CN$2,0)),"")</f>
        <v/>
      </c>
      <c r="J710" s="75" t="str">
        <f>IFERROR(INDEX(入力!$BV$3:$CN$1048576,MATCH(ROW(J710)-ROW(J$3),入力!$BB$3:$BB$1048576,0),MATCH(J$3,入力!$BV$2:$CN$2,0)),"")</f>
        <v/>
      </c>
      <c r="K710" s="75" t="str">
        <f>IFERROR(INDEX(入力!$BV$3:$CN$1048576,MATCH(ROW(K710)-ROW(K$3),入力!$BB$3:$BB$1048576,0),MATCH(K$3,入力!$BV$2:$CN$2,0)),"")</f>
        <v/>
      </c>
      <c r="L710" s="75" t="str">
        <f>IFERROR(INDEX(入力!$BV$3:$CN$1048576,MATCH(ROW(L710)-ROW(L$3),入力!$BB$3:$BB$1048576,0),MATCH(L$3,入力!$BV$2:$CN$2,0)),"")</f>
        <v/>
      </c>
      <c r="M710" s="117" t="str">
        <f>IFERROR(IF(履歴検索!$A710="","",INDEX(入力!$BV$3:$CN$1048576,MATCH(ROW(M710)-ROW(M$3),入力!$BB$3:$BB$1048576,0),MATCH(M$3,入力!$BV$2:$CN$2,0))),"")</f>
        <v/>
      </c>
      <c r="N710" s="75" t="str">
        <f>IFERROR(INDEX(入力!$BV$3:$CN$1048576,MATCH(ROW(N710)-ROW(N$3),入力!$BB$3:$BB$1048576,0),MATCH(N$3,入力!$BV$2:$CN$2,0)),"")</f>
        <v/>
      </c>
      <c r="O710" s="294" t="str">
        <f>IFERROR(INDEX(入力!$CJ$3:$CN$1048576,MATCH(ROW(O710)-ROW(O$3),入力!$BB$3:$BB$1048576,0),MATCH(O$3,入力!$CJ$2:$CN$2,0)),"")</f>
        <v/>
      </c>
      <c r="P710" s="294" t="str">
        <f>IFERROR(INDEX(入力!$CJ$3:$CN$1048576,MATCH(ROW(P710)-ROW(P$3),入力!$BB$3:$BB$1048576,0),MATCH(P$3,入力!$CJ$2:$CN$2,0)),"")</f>
        <v/>
      </c>
      <c r="Q710" s="294" t="str">
        <f>IFERROR(INDEX(入力!$BV$3:$CN$1048576,MATCH(ROW(Q710)-ROW(Q$3),入力!$BB$3:$BB$1048576,0),MATCH(Q$3,入力!$BV$2:$CN$2,0)),"")</f>
        <v/>
      </c>
      <c r="R710" s="77" t="str">
        <f>IFERROR(INDEX(入力!$BV$3:$CN$1048576,MATCH(ROW(R710)-ROW(R$3),入力!$BB$3:$BB$1048576,0),MATCH(R$3,入力!$BV$2:$CN$2,0)),"")</f>
        <v/>
      </c>
      <c r="S710" s="77" t="str">
        <f>IFERROR(INDEX(入力!$BV$3:$CN$1048576,MATCH(ROW(S710)-ROW(S$3),入力!$BB$3:$BB$1048576,0),MATCH(S$3,入力!$BV$2:$CN$2,0)),"")</f>
        <v/>
      </c>
      <c r="U710" s="28" t="str">
        <f>IF(Z710="","",COUNT($Z$4:Z710))</f>
        <v/>
      </c>
      <c r="V710" s="73" t="str">
        <f t="shared" si="11"/>
        <v/>
      </c>
      <c r="W710" s="113" t="str">
        <f>IF(OR($B710="",$B710=$B711),"",SUMIF($B$4:$B710,$B710,Q$4:Q710))</f>
        <v/>
      </c>
      <c r="X710" s="113" t="str">
        <f>IF(OR($B710="",$B710=$B711),"",SUMIF($B$4:$B710,$B710,K$4:K710)-Y710)</f>
        <v/>
      </c>
      <c r="Y710" s="113" t="str">
        <f>IF(OR($B710="",$B710=$B711),"",SUMIFS(K$4:K710,B$4:B710,$B710,F$4:F710,$Y$3))</f>
        <v/>
      </c>
      <c r="Z710" s="113" t="str">
        <f>IF(OR($B710="",$B710=$B711),"",SUMIF($B$4:$B710,$B710,S$4:S710))</f>
        <v/>
      </c>
    </row>
    <row r="711" spans="1:26" ht="25.05" customHeight="1" x14ac:dyDescent="0.2">
      <c r="A711" s="133" t="str">
        <f>IF(OR(B711="",AND(B710=B711,D710=D711)),"",MAX($A$4:A710)+1)</f>
        <v/>
      </c>
      <c r="B711" s="73" t="str">
        <f>IFERROR(INDEX(入力!$BV$3:$CN$1048576,MATCH(ROW(B711)-ROW(B$3),入力!$BB$3:$BB$1048576,0),MATCH(B$3,入力!$BV$2:$CN$2,0)),"")</f>
        <v/>
      </c>
      <c r="C711" s="74" t="str">
        <f>IFERROR(INDEX(入力!$BV$3:$CN$1048576,MATCH(ROW(C711)-ROW(C$3),入力!$BB$3:$BB$1048576,0),MATCH(C$3,入力!$BV$2:$CN$2,0)),"")</f>
        <v/>
      </c>
      <c r="D711" s="75" t="str">
        <f>IFERROR(INDEX(入力!$BO$3:$BO$1048576,MATCH(ROW(D711)-ROW(D$3),入力!$BB$3:$BB$1048576,0),0),"")</f>
        <v/>
      </c>
      <c r="E711" s="74" t="str">
        <f>IFERROR(INDEX(入力!$BV$3:$CN$1048576,MATCH(ROW(E711)-ROW(E$3),入力!$BB$3:$BB$1048576,0),MATCH(E$3,入力!$BV$2:$CN$2,0)),"")</f>
        <v/>
      </c>
      <c r="F711" s="74" t="str">
        <f>IFERROR(INDEX(入力!$BV$3:$CN$1048576,MATCH(ROW(F711)-ROW(F$3),入力!$BB$3:$BB$1048576,0),MATCH(F$3,入力!$BV$2:$CN$2,0)),"")</f>
        <v/>
      </c>
      <c r="G711" s="74" t="str">
        <f>IFERROR(INDEX(入力!$BV$3:$CN$1048576,MATCH(ROW(G711)-ROW(G$3),入力!$BB$3:$BB$1048576,0),MATCH(G$3,入力!$BV$2:$CN$2,0)),"")</f>
        <v/>
      </c>
      <c r="H711" s="75" t="str">
        <f>IFERROR(INDEX(入力!$BV$3:$CN$1048576,MATCH(ROW(H711)-ROW(H$3),入力!$BB$3:$BB$1048576,0),MATCH(H$3,入力!$BV$2:$CN$2,0)),"")</f>
        <v/>
      </c>
      <c r="I711" s="76" t="str">
        <f>IFERROR(INDEX(入力!$BV$3:$CN$1048576,MATCH(ROW(I711)-ROW(I$3),入力!$BB$3:$BB$1048576,0),MATCH(I$3,入力!$BV$2:$CN$2,0)),"")</f>
        <v/>
      </c>
      <c r="J711" s="75" t="str">
        <f>IFERROR(INDEX(入力!$BV$3:$CN$1048576,MATCH(ROW(J711)-ROW(J$3),入力!$BB$3:$BB$1048576,0),MATCH(J$3,入力!$BV$2:$CN$2,0)),"")</f>
        <v/>
      </c>
      <c r="K711" s="75" t="str">
        <f>IFERROR(INDEX(入力!$BV$3:$CN$1048576,MATCH(ROW(K711)-ROW(K$3),入力!$BB$3:$BB$1048576,0),MATCH(K$3,入力!$BV$2:$CN$2,0)),"")</f>
        <v/>
      </c>
      <c r="L711" s="75" t="str">
        <f>IFERROR(INDEX(入力!$BV$3:$CN$1048576,MATCH(ROW(L711)-ROW(L$3),入力!$BB$3:$BB$1048576,0),MATCH(L$3,入力!$BV$2:$CN$2,0)),"")</f>
        <v/>
      </c>
      <c r="M711" s="117" t="str">
        <f>IFERROR(IF(履歴検索!$A711="","",INDEX(入力!$BV$3:$CN$1048576,MATCH(ROW(M711)-ROW(M$3),入力!$BB$3:$BB$1048576,0),MATCH(M$3,入力!$BV$2:$CN$2,0))),"")</f>
        <v/>
      </c>
      <c r="N711" s="75" t="str">
        <f>IFERROR(INDEX(入力!$BV$3:$CN$1048576,MATCH(ROW(N711)-ROW(N$3),入力!$BB$3:$BB$1048576,0),MATCH(N$3,入力!$BV$2:$CN$2,0)),"")</f>
        <v/>
      </c>
      <c r="O711" s="294" t="str">
        <f>IFERROR(INDEX(入力!$CJ$3:$CN$1048576,MATCH(ROW(O711)-ROW(O$3),入力!$BB$3:$BB$1048576,0),MATCH(O$3,入力!$CJ$2:$CN$2,0)),"")</f>
        <v/>
      </c>
      <c r="P711" s="294" t="str">
        <f>IFERROR(INDEX(入力!$CJ$3:$CN$1048576,MATCH(ROW(P711)-ROW(P$3),入力!$BB$3:$BB$1048576,0),MATCH(P$3,入力!$CJ$2:$CN$2,0)),"")</f>
        <v/>
      </c>
      <c r="Q711" s="294" t="str">
        <f>IFERROR(INDEX(入力!$BV$3:$CN$1048576,MATCH(ROW(Q711)-ROW(Q$3),入力!$BB$3:$BB$1048576,0),MATCH(Q$3,入力!$BV$2:$CN$2,0)),"")</f>
        <v/>
      </c>
      <c r="R711" s="77" t="str">
        <f>IFERROR(INDEX(入力!$BV$3:$CN$1048576,MATCH(ROW(R711)-ROW(R$3),入力!$BB$3:$BB$1048576,0),MATCH(R$3,入力!$BV$2:$CN$2,0)),"")</f>
        <v/>
      </c>
      <c r="S711" s="77" t="str">
        <f>IFERROR(INDEX(入力!$BV$3:$CN$1048576,MATCH(ROW(S711)-ROW(S$3),入力!$BB$3:$BB$1048576,0),MATCH(S$3,入力!$BV$2:$CN$2,0)),"")</f>
        <v/>
      </c>
      <c r="U711" s="28" t="str">
        <f>IF(Z711="","",COUNT($Z$4:Z711))</f>
        <v/>
      </c>
      <c r="V711" s="73" t="str">
        <f t="shared" si="11"/>
        <v/>
      </c>
      <c r="W711" s="113" t="str">
        <f>IF(OR($B711="",$B711=$B712),"",SUMIF($B$4:$B711,$B711,Q$4:Q711))</f>
        <v/>
      </c>
      <c r="X711" s="113" t="str">
        <f>IF(OR($B711="",$B711=$B712),"",SUMIF($B$4:$B711,$B711,K$4:K711)-Y711)</f>
        <v/>
      </c>
      <c r="Y711" s="113" t="str">
        <f>IF(OR($B711="",$B711=$B712),"",SUMIFS(K$4:K711,B$4:B711,$B711,F$4:F711,$Y$3))</f>
        <v/>
      </c>
      <c r="Z711" s="113" t="str">
        <f>IF(OR($B711="",$B711=$B712),"",SUMIF($B$4:$B711,$B711,S$4:S711))</f>
        <v/>
      </c>
    </row>
    <row r="712" spans="1:26" ht="25.05" customHeight="1" x14ac:dyDescent="0.2">
      <c r="A712" s="133" t="str">
        <f>IF(OR(B712="",AND(B711=B712,D711=D712)),"",MAX($A$4:A711)+1)</f>
        <v/>
      </c>
      <c r="B712" s="73" t="str">
        <f>IFERROR(INDEX(入力!$BV$3:$CN$1048576,MATCH(ROW(B712)-ROW(B$3),入力!$BB$3:$BB$1048576,0),MATCH(B$3,入力!$BV$2:$CN$2,0)),"")</f>
        <v/>
      </c>
      <c r="C712" s="74" t="str">
        <f>IFERROR(INDEX(入力!$BV$3:$CN$1048576,MATCH(ROW(C712)-ROW(C$3),入力!$BB$3:$BB$1048576,0),MATCH(C$3,入力!$BV$2:$CN$2,0)),"")</f>
        <v/>
      </c>
      <c r="D712" s="75" t="str">
        <f>IFERROR(INDEX(入力!$BO$3:$BO$1048576,MATCH(ROW(D712)-ROW(D$3),入力!$BB$3:$BB$1048576,0),0),"")</f>
        <v/>
      </c>
      <c r="E712" s="74" t="str">
        <f>IFERROR(INDEX(入力!$BV$3:$CN$1048576,MATCH(ROW(E712)-ROW(E$3),入力!$BB$3:$BB$1048576,0),MATCH(E$3,入力!$BV$2:$CN$2,0)),"")</f>
        <v/>
      </c>
      <c r="F712" s="74" t="str">
        <f>IFERROR(INDEX(入力!$BV$3:$CN$1048576,MATCH(ROW(F712)-ROW(F$3),入力!$BB$3:$BB$1048576,0),MATCH(F$3,入力!$BV$2:$CN$2,0)),"")</f>
        <v/>
      </c>
      <c r="G712" s="74" t="str">
        <f>IFERROR(INDEX(入力!$BV$3:$CN$1048576,MATCH(ROW(G712)-ROW(G$3),入力!$BB$3:$BB$1048576,0),MATCH(G$3,入力!$BV$2:$CN$2,0)),"")</f>
        <v/>
      </c>
      <c r="H712" s="75" t="str">
        <f>IFERROR(INDEX(入力!$BV$3:$CN$1048576,MATCH(ROW(H712)-ROW(H$3),入力!$BB$3:$BB$1048576,0),MATCH(H$3,入力!$BV$2:$CN$2,0)),"")</f>
        <v/>
      </c>
      <c r="I712" s="76" t="str">
        <f>IFERROR(INDEX(入力!$BV$3:$CN$1048576,MATCH(ROW(I712)-ROW(I$3),入力!$BB$3:$BB$1048576,0),MATCH(I$3,入力!$BV$2:$CN$2,0)),"")</f>
        <v/>
      </c>
      <c r="J712" s="75" t="str">
        <f>IFERROR(INDEX(入力!$BV$3:$CN$1048576,MATCH(ROW(J712)-ROW(J$3),入力!$BB$3:$BB$1048576,0),MATCH(J$3,入力!$BV$2:$CN$2,0)),"")</f>
        <v/>
      </c>
      <c r="K712" s="75" t="str">
        <f>IFERROR(INDEX(入力!$BV$3:$CN$1048576,MATCH(ROW(K712)-ROW(K$3),入力!$BB$3:$BB$1048576,0),MATCH(K$3,入力!$BV$2:$CN$2,0)),"")</f>
        <v/>
      </c>
      <c r="L712" s="75" t="str">
        <f>IFERROR(INDEX(入力!$BV$3:$CN$1048576,MATCH(ROW(L712)-ROW(L$3),入力!$BB$3:$BB$1048576,0),MATCH(L$3,入力!$BV$2:$CN$2,0)),"")</f>
        <v/>
      </c>
      <c r="M712" s="117" t="str">
        <f>IFERROR(IF(履歴検索!$A712="","",INDEX(入力!$BV$3:$CN$1048576,MATCH(ROW(M712)-ROW(M$3),入力!$BB$3:$BB$1048576,0),MATCH(M$3,入力!$BV$2:$CN$2,0))),"")</f>
        <v/>
      </c>
      <c r="N712" s="75" t="str">
        <f>IFERROR(INDEX(入力!$BV$3:$CN$1048576,MATCH(ROW(N712)-ROW(N$3),入力!$BB$3:$BB$1048576,0),MATCH(N$3,入力!$BV$2:$CN$2,0)),"")</f>
        <v/>
      </c>
      <c r="O712" s="294" t="str">
        <f>IFERROR(INDEX(入力!$CJ$3:$CN$1048576,MATCH(ROW(O712)-ROW(O$3),入力!$BB$3:$BB$1048576,0),MATCH(O$3,入力!$CJ$2:$CN$2,0)),"")</f>
        <v/>
      </c>
      <c r="P712" s="294" t="str">
        <f>IFERROR(INDEX(入力!$CJ$3:$CN$1048576,MATCH(ROW(P712)-ROW(P$3),入力!$BB$3:$BB$1048576,0),MATCH(P$3,入力!$CJ$2:$CN$2,0)),"")</f>
        <v/>
      </c>
      <c r="Q712" s="294" t="str">
        <f>IFERROR(INDEX(入力!$BV$3:$CN$1048576,MATCH(ROW(Q712)-ROW(Q$3),入力!$BB$3:$BB$1048576,0),MATCH(Q$3,入力!$BV$2:$CN$2,0)),"")</f>
        <v/>
      </c>
      <c r="R712" s="77" t="str">
        <f>IFERROR(INDEX(入力!$BV$3:$CN$1048576,MATCH(ROW(R712)-ROW(R$3),入力!$BB$3:$BB$1048576,0),MATCH(R$3,入力!$BV$2:$CN$2,0)),"")</f>
        <v/>
      </c>
      <c r="S712" s="77" t="str">
        <f>IFERROR(INDEX(入力!$BV$3:$CN$1048576,MATCH(ROW(S712)-ROW(S$3),入力!$BB$3:$BB$1048576,0),MATCH(S$3,入力!$BV$2:$CN$2,0)),"")</f>
        <v/>
      </c>
      <c r="U712" s="28" t="str">
        <f>IF(Z712="","",COUNT($Z$4:Z712))</f>
        <v/>
      </c>
      <c r="V712" s="73" t="str">
        <f t="shared" si="11"/>
        <v/>
      </c>
      <c r="W712" s="113" t="str">
        <f>IF(OR($B712="",$B712=$B713),"",SUMIF($B$4:$B712,$B712,Q$4:Q712))</f>
        <v/>
      </c>
      <c r="X712" s="113" t="str">
        <f>IF(OR($B712="",$B712=$B713),"",SUMIF($B$4:$B712,$B712,K$4:K712)-Y712)</f>
        <v/>
      </c>
      <c r="Y712" s="113" t="str">
        <f>IF(OR($B712="",$B712=$B713),"",SUMIFS(K$4:K712,B$4:B712,$B712,F$4:F712,$Y$3))</f>
        <v/>
      </c>
      <c r="Z712" s="113" t="str">
        <f>IF(OR($B712="",$B712=$B713),"",SUMIF($B$4:$B712,$B712,S$4:S712))</f>
        <v/>
      </c>
    </row>
    <row r="713" spans="1:26" ht="25.05" customHeight="1" x14ac:dyDescent="0.2">
      <c r="A713" s="133" t="str">
        <f>IF(OR(B713="",AND(B712=B713,D712=D713)),"",MAX($A$4:A712)+1)</f>
        <v/>
      </c>
      <c r="B713" s="73" t="str">
        <f>IFERROR(INDEX(入力!$BV$3:$CN$1048576,MATCH(ROW(B713)-ROW(B$3),入力!$BB$3:$BB$1048576,0),MATCH(B$3,入力!$BV$2:$CN$2,0)),"")</f>
        <v/>
      </c>
      <c r="C713" s="74" t="str">
        <f>IFERROR(INDEX(入力!$BV$3:$CN$1048576,MATCH(ROW(C713)-ROW(C$3),入力!$BB$3:$BB$1048576,0),MATCH(C$3,入力!$BV$2:$CN$2,0)),"")</f>
        <v/>
      </c>
      <c r="D713" s="75" t="str">
        <f>IFERROR(INDEX(入力!$BO$3:$BO$1048576,MATCH(ROW(D713)-ROW(D$3),入力!$BB$3:$BB$1048576,0),0),"")</f>
        <v/>
      </c>
      <c r="E713" s="74" t="str">
        <f>IFERROR(INDEX(入力!$BV$3:$CN$1048576,MATCH(ROW(E713)-ROW(E$3),入力!$BB$3:$BB$1048576,0),MATCH(E$3,入力!$BV$2:$CN$2,0)),"")</f>
        <v/>
      </c>
      <c r="F713" s="74" t="str">
        <f>IFERROR(INDEX(入力!$BV$3:$CN$1048576,MATCH(ROW(F713)-ROW(F$3),入力!$BB$3:$BB$1048576,0),MATCH(F$3,入力!$BV$2:$CN$2,0)),"")</f>
        <v/>
      </c>
      <c r="G713" s="74" t="str">
        <f>IFERROR(INDEX(入力!$BV$3:$CN$1048576,MATCH(ROW(G713)-ROW(G$3),入力!$BB$3:$BB$1048576,0),MATCH(G$3,入力!$BV$2:$CN$2,0)),"")</f>
        <v/>
      </c>
      <c r="H713" s="75" t="str">
        <f>IFERROR(INDEX(入力!$BV$3:$CN$1048576,MATCH(ROW(H713)-ROW(H$3),入力!$BB$3:$BB$1048576,0),MATCH(H$3,入力!$BV$2:$CN$2,0)),"")</f>
        <v/>
      </c>
      <c r="I713" s="76" t="str">
        <f>IFERROR(INDEX(入力!$BV$3:$CN$1048576,MATCH(ROW(I713)-ROW(I$3),入力!$BB$3:$BB$1048576,0),MATCH(I$3,入力!$BV$2:$CN$2,0)),"")</f>
        <v/>
      </c>
      <c r="J713" s="75" t="str">
        <f>IFERROR(INDEX(入力!$BV$3:$CN$1048576,MATCH(ROW(J713)-ROW(J$3),入力!$BB$3:$BB$1048576,0),MATCH(J$3,入力!$BV$2:$CN$2,0)),"")</f>
        <v/>
      </c>
      <c r="K713" s="75" t="str">
        <f>IFERROR(INDEX(入力!$BV$3:$CN$1048576,MATCH(ROW(K713)-ROW(K$3),入力!$BB$3:$BB$1048576,0),MATCH(K$3,入力!$BV$2:$CN$2,0)),"")</f>
        <v/>
      </c>
      <c r="L713" s="75" t="str">
        <f>IFERROR(INDEX(入力!$BV$3:$CN$1048576,MATCH(ROW(L713)-ROW(L$3),入力!$BB$3:$BB$1048576,0),MATCH(L$3,入力!$BV$2:$CN$2,0)),"")</f>
        <v/>
      </c>
      <c r="M713" s="117" t="str">
        <f>IFERROR(IF(履歴検索!$A713="","",INDEX(入力!$BV$3:$CN$1048576,MATCH(ROW(M713)-ROW(M$3),入力!$BB$3:$BB$1048576,0),MATCH(M$3,入力!$BV$2:$CN$2,0))),"")</f>
        <v/>
      </c>
      <c r="N713" s="75" t="str">
        <f>IFERROR(INDEX(入力!$BV$3:$CN$1048576,MATCH(ROW(N713)-ROW(N$3),入力!$BB$3:$BB$1048576,0),MATCH(N$3,入力!$BV$2:$CN$2,0)),"")</f>
        <v/>
      </c>
      <c r="O713" s="294" t="str">
        <f>IFERROR(INDEX(入力!$CJ$3:$CN$1048576,MATCH(ROW(O713)-ROW(O$3),入力!$BB$3:$BB$1048576,0),MATCH(O$3,入力!$CJ$2:$CN$2,0)),"")</f>
        <v/>
      </c>
      <c r="P713" s="294" t="str">
        <f>IFERROR(INDEX(入力!$CJ$3:$CN$1048576,MATCH(ROW(P713)-ROW(P$3),入力!$BB$3:$BB$1048576,0),MATCH(P$3,入力!$CJ$2:$CN$2,0)),"")</f>
        <v/>
      </c>
      <c r="Q713" s="294" t="str">
        <f>IFERROR(INDEX(入力!$BV$3:$CN$1048576,MATCH(ROW(Q713)-ROW(Q$3),入力!$BB$3:$BB$1048576,0),MATCH(Q$3,入力!$BV$2:$CN$2,0)),"")</f>
        <v/>
      </c>
      <c r="R713" s="77" t="str">
        <f>IFERROR(INDEX(入力!$BV$3:$CN$1048576,MATCH(ROW(R713)-ROW(R$3),入力!$BB$3:$BB$1048576,0),MATCH(R$3,入力!$BV$2:$CN$2,0)),"")</f>
        <v/>
      </c>
      <c r="S713" s="77" t="str">
        <f>IFERROR(INDEX(入力!$BV$3:$CN$1048576,MATCH(ROW(S713)-ROW(S$3),入力!$BB$3:$BB$1048576,0),MATCH(S$3,入力!$BV$2:$CN$2,0)),"")</f>
        <v/>
      </c>
      <c r="U713" s="28" t="str">
        <f>IF(Z713="","",COUNT($Z$4:Z713))</f>
        <v/>
      </c>
      <c r="V713" s="73" t="str">
        <f t="shared" si="11"/>
        <v/>
      </c>
      <c r="W713" s="113" t="str">
        <f>IF(OR($B713="",$B713=$B714),"",SUMIF($B$4:$B713,$B713,Q$4:Q713))</f>
        <v/>
      </c>
      <c r="X713" s="113" t="str">
        <f>IF(OR($B713="",$B713=$B714),"",SUMIF($B$4:$B713,$B713,K$4:K713)-Y713)</f>
        <v/>
      </c>
      <c r="Y713" s="113" t="str">
        <f>IF(OR($B713="",$B713=$B714),"",SUMIFS(K$4:K713,B$4:B713,$B713,F$4:F713,$Y$3))</f>
        <v/>
      </c>
      <c r="Z713" s="113" t="str">
        <f>IF(OR($B713="",$B713=$B714),"",SUMIF($B$4:$B713,$B713,S$4:S713))</f>
        <v/>
      </c>
    </row>
    <row r="714" spans="1:26" ht="25.05" customHeight="1" x14ac:dyDescent="0.2">
      <c r="A714" s="133" t="str">
        <f>IF(OR(B714="",AND(B713=B714,D713=D714)),"",MAX($A$4:A713)+1)</f>
        <v/>
      </c>
      <c r="B714" s="73" t="str">
        <f>IFERROR(INDEX(入力!$BV$3:$CN$1048576,MATCH(ROW(B714)-ROW(B$3),入力!$BB$3:$BB$1048576,0),MATCH(B$3,入力!$BV$2:$CN$2,0)),"")</f>
        <v/>
      </c>
      <c r="C714" s="74" t="str">
        <f>IFERROR(INDEX(入力!$BV$3:$CN$1048576,MATCH(ROW(C714)-ROW(C$3),入力!$BB$3:$BB$1048576,0),MATCH(C$3,入力!$BV$2:$CN$2,0)),"")</f>
        <v/>
      </c>
      <c r="D714" s="75" t="str">
        <f>IFERROR(INDEX(入力!$BO$3:$BO$1048576,MATCH(ROW(D714)-ROW(D$3),入力!$BB$3:$BB$1048576,0),0),"")</f>
        <v/>
      </c>
      <c r="E714" s="74" t="str">
        <f>IFERROR(INDEX(入力!$BV$3:$CN$1048576,MATCH(ROW(E714)-ROW(E$3),入力!$BB$3:$BB$1048576,0),MATCH(E$3,入力!$BV$2:$CN$2,0)),"")</f>
        <v/>
      </c>
      <c r="F714" s="74" t="str">
        <f>IFERROR(INDEX(入力!$BV$3:$CN$1048576,MATCH(ROW(F714)-ROW(F$3),入力!$BB$3:$BB$1048576,0),MATCH(F$3,入力!$BV$2:$CN$2,0)),"")</f>
        <v/>
      </c>
      <c r="G714" s="74" t="str">
        <f>IFERROR(INDEX(入力!$BV$3:$CN$1048576,MATCH(ROW(G714)-ROW(G$3),入力!$BB$3:$BB$1048576,0),MATCH(G$3,入力!$BV$2:$CN$2,0)),"")</f>
        <v/>
      </c>
      <c r="H714" s="75" t="str">
        <f>IFERROR(INDEX(入力!$BV$3:$CN$1048576,MATCH(ROW(H714)-ROW(H$3),入力!$BB$3:$BB$1048576,0),MATCH(H$3,入力!$BV$2:$CN$2,0)),"")</f>
        <v/>
      </c>
      <c r="I714" s="76" t="str">
        <f>IFERROR(INDEX(入力!$BV$3:$CN$1048576,MATCH(ROW(I714)-ROW(I$3),入力!$BB$3:$BB$1048576,0),MATCH(I$3,入力!$BV$2:$CN$2,0)),"")</f>
        <v/>
      </c>
      <c r="J714" s="75" t="str">
        <f>IFERROR(INDEX(入力!$BV$3:$CN$1048576,MATCH(ROW(J714)-ROW(J$3),入力!$BB$3:$BB$1048576,0),MATCH(J$3,入力!$BV$2:$CN$2,0)),"")</f>
        <v/>
      </c>
      <c r="K714" s="75" t="str">
        <f>IFERROR(INDEX(入力!$BV$3:$CN$1048576,MATCH(ROW(K714)-ROW(K$3),入力!$BB$3:$BB$1048576,0),MATCH(K$3,入力!$BV$2:$CN$2,0)),"")</f>
        <v/>
      </c>
      <c r="L714" s="75" t="str">
        <f>IFERROR(INDEX(入力!$BV$3:$CN$1048576,MATCH(ROW(L714)-ROW(L$3),入力!$BB$3:$BB$1048576,0),MATCH(L$3,入力!$BV$2:$CN$2,0)),"")</f>
        <v/>
      </c>
      <c r="M714" s="117" t="str">
        <f>IFERROR(IF(履歴検索!$A714="","",INDEX(入力!$BV$3:$CN$1048576,MATCH(ROW(M714)-ROW(M$3),入力!$BB$3:$BB$1048576,0),MATCH(M$3,入力!$BV$2:$CN$2,0))),"")</f>
        <v/>
      </c>
      <c r="N714" s="75" t="str">
        <f>IFERROR(INDEX(入力!$BV$3:$CN$1048576,MATCH(ROW(N714)-ROW(N$3),入力!$BB$3:$BB$1048576,0),MATCH(N$3,入力!$BV$2:$CN$2,0)),"")</f>
        <v/>
      </c>
      <c r="O714" s="294" t="str">
        <f>IFERROR(INDEX(入力!$CJ$3:$CN$1048576,MATCH(ROW(O714)-ROW(O$3),入力!$BB$3:$BB$1048576,0),MATCH(O$3,入力!$CJ$2:$CN$2,0)),"")</f>
        <v/>
      </c>
      <c r="P714" s="294" t="str">
        <f>IFERROR(INDEX(入力!$CJ$3:$CN$1048576,MATCH(ROW(P714)-ROW(P$3),入力!$BB$3:$BB$1048576,0),MATCH(P$3,入力!$CJ$2:$CN$2,0)),"")</f>
        <v/>
      </c>
      <c r="Q714" s="294" t="str">
        <f>IFERROR(INDEX(入力!$BV$3:$CN$1048576,MATCH(ROW(Q714)-ROW(Q$3),入力!$BB$3:$BB$1048576,0),MATCH(Q$3,入力!$BV$2:$CN$2,0)),"")</f>
        <v/>
      </c>
      <c r="R714" s="77" t="str">
        <f>IFERROR(INDEX(入力!$BV$3:$CN$1048576,MATCH(ROW(R714)-ROW(R$3),入力!$BB$3:$BB$1048576,0),MATCH(R$3,入力!$BV$2:$CN$2,0)),"")</f>
        <v/>
      </c>
      <c r="S714" s="77" t="str">
        <f>IFERROR(INDEX(入力!$BV$3:$CN$1048576,MATCH(ROW(S714)-ROW(S$3),入力!$BB$3:$BB$1048576,0),MATCH(S$3,入力!$BV$2:$CN$2,0)),"")</f>
        <v/>
      </c>
      <c r="U714" s="28" t="str">
        <f>IF(Z714="","",COUNT($Z$4:Z714))</f>
        <v/>
      </c>
      <c r="V714" s="73" t="str">
        <f t="shared" si="11"/>
        <v/>
      </c>
      <c r="W714" s="113" t="str">
        <f>IF(OR($B714="",$B714=$B715),"",SUMIF($B$4:$B714,$B714,Q$4:Q714))</f>
        <v/>
      </c>
      <c r="X714" s="113" t="str">
        <f>IF(OR($B714="",$B714=$B715),"",SUMIF($B$4:$B714,$B714,K$4:K714)-Y714)</f>
        <v/>
      </c>
      <c r="Y714" s="113" t="str">
        <f>IF(OR($B714="",$B714=$B715),"",SUMIFS(K$4:K714,B$4:B714,$B714,F$4:F714,$Y$3))</f>
        <v/>
      </c>
      <c r="Z714" s="113" t="str">
        <f>IF(OR($B714="",$B714=$B715),"",SUMIF($B$4:$B714,$B714,S$4:S714))</f>
        <v/>
      </c>
    </row>
    <row r="715" spans="1:26" ht="25.05" customHeight="1" x14ac:dyDescent="0.2">
      <c r="A715" s="133" t="str">
        <f>IF(OR(B715="",AND(B714=B715,D714=D715)),"",MAX($A$4:A714)+1)</f>
        <v/>
      </c>
      <c r="B715" s="73" t="str">
        <f>IFERROR(INDEX(入力!$BV$3:$CN$1048576,MATCH(ROW(B715)-ROW(B$3),入力!$BB$3:$BB$1048576,0),MATCH(B$3,入力!$BV$2:$CN$2,0)),"")</f>
        <v/>
      </c>
      <c r="C715" s="74" t="str">
        <f>IFERROR(INDEX(入力!$BV$3:$CN$1048576,MATCH(ROW(C715)-ROW(C$3),入力!$BB$3:$BB$1048576,0),MATCH(C$3,入力!$BV$2:$CN$2,0)),"")</f>
        <v/>
      </c>
      <c r="D715" s="75" t="str">
        <f>IFERROR(INDEX(入力!$BO$3:$BO$1048576,MATCH(ROW(D715)-ROW(D$3),入力!$BB$3:$BB$1048576,0),0),"")</f>
        <v/>
      </c>
      <c r="E715" s="74" t="str">
        <f>IFERROR(INDEX(入力!$BV$3:$CN$1048576,MATCH(ROW(E715)-ROW(E$3),入力!$BB$3:$BB$1048576,0),MATCH(E$3,入力!$BV$2:$CN$2,0)),"")</f>
        <v/>
      </c>
      <c r="F715" s="74" t="str">
        <f>IFERROR(INDEX(入力!$BV$3:$CN$1048576,MATCH(ROW(F715)-ROW(F$3),入力!$BB$3:$BB$1048576,0),MATCH(F$3,入力!$BV$2:$CN$2,0)),"")</f>
        <v/>
      </c>
      <c r="G715" s="74" t="str">
        <f>IFERROR(INDEX(入力!$BV$3:$CN$1048576,MATCH(ROW(G715)-ROW(G$3),入力!$BB$3:$BB$1048576,0),MATCH(G$3,入力!$BV$2:$CN$2,0)),"")</f>
        <v/>
      </c>
      <c r="H715" s="75" t="str">
        <f>IFERROR(INDEX(入力!$BV$3:$CN$1048576,MATCH(ROW(H715)-ROW(H$3),入力!$BB$3:$BB$1048576,0),MATCH(H$3,入力!$BV$2:$CN$2,0)),"")</f>
        <v/>
      </c>
      <c r="I715" s="76" t="str">
        <f>IFERROR(INDEX(入力!$BV$3:$CN$1048576,MATCH(ROW(I715)-ROW(I$3),入力!$BB$3:$BB$1048576,0),MATCH(I$3,入力!$BV$2:$CN$2,0)),"")</f>
        <v/>
      </c>
      <c r="J715" s="75" t="str">
        <f>IFERROR(INDEX(入力!$BV$3:$CN$1048576,MATCH(ROW(J715)-ROW(J$3),入力!$BB$3:$BB$1048576,0),MATCH(J$3,入力!$BV$2:$CN$2,0)),"")</f>
        <v/>
      </c>
      <c r="K715" s="75" t="str">
        <f>IFERROR(INDEX(入力!$BV$3:$CN$1048576,MATCH(ROW(K715)-ROW(K$3),入力!$BB$3:$BB$1048576,0),MATCH(K$3,入力!$BV$2:$CN$2,0)),"")</f>
        <v/>
      </c>
      <c r="L715" s="75" t="str">
        <f>IFERROR(INDEX(入力!$BV$3:$CN$1048576,MATCH(ROW(L715)-ROW(L$3),入力!$BB$3:$BB$1048576,0),MATCH(L$3,入力!$BV$2:$CN$2,0)),"")</f>
        <v/>
      </c>
      <c r="M715" s="117" t="str">
        <f>IFERROR(IF(履歴検索!$A715="","",INDEX(入力!$BV$3:$CN$1048576,MATCH(ROW(M715)-ROW(M$3),入力!$BB$3:$BB$1048576,0),MATCH(M$3,入力!$BV$2:$CN$2,0))),"")</f>
        <v/>
      </c>
      <c r="N715" s="75" t="str">
        <f>IFERROR(INDEX(入力!$BV$3:$CN$1048576,MATCH(ROW(N715)-ROW(N$3),入力!$BB$3:$BB$1048576,0),MATCH(N$3,入力!$BV$2:$CN$2,0)),"")</f>
        <v/>
      </c>
      <c r="O715" s="294" t="str">
        <f>IFERROR(INDEX(入力!$CJ$3:$CN$1048576,MATCH(ROW(O715)-ROW(O$3),入力!$BB$3:$BB$1048576,0),MATCH(O$3,入力!$CJ$2:$CN$2,0)),"")</f>
        <v/>
      </c>
      <c r="P715" s="294" t="str">
        <f>IFERROR(INDEX(入力!$CJ$3:$CN$1048576,MATCH(ROW(P715)-ROW(P$3),入力!$BB$3:$BB$1048576,0),MATCH(P$3,入力!$CJ$2:$CN$2,0)),"")</f>
        <v/>
      </c>
      <c r="Q715" s="294" t="str">
        <f>IFERROR(INDEX(入力!$BV$3:$CN$1048576,MATCH(ROW(Q715)-ROW(Q$3),入力!$BB$3:$BB$1048576,0),MATCH(Q$3,入力!$BV$2:$CN$2,0)),"")</f>
        <v/>
      </c>
      <c r="R715" s="77" t="str">
        <f>IFERROR(INDEX(入力!$BV$3:$CN$1048576,MATCH(ROW(R715)-ROW(R$3),入力!$BB$3:$BB$1048576,0),MATCH(R$3,入力!$BV$2:$CN$2,0)),"")</f>
        <v/>
      </c>
      <c r="S715" s="77" t="str">
        <f>IFERROR(INDEX(入力!$BV$3:$CN$1048576,MATCH(ROW(S715)-ROW(S$3),入力!$BB$3:$BB$1048576,0),MATCH(S$3,入力!$BV$2:$CN$2,0)),"")</f>
        <v/>
      </c>
      <c r="U715" s="28" t="str">
        <f>IF(Z715="","",COUNT($Z$4:Z715))</f>
        <v/>
      </c>
      <c r="V715" s="73" t="str">
        <f t="shared" si="11"/>
        <v/>
      </c>
      <c r="W715" s="113" t="str">
        <f>IF(OR($B715="",$B715=$B716),"",SUMIF($B$4:$B715,$B715,Q$4:Q715))</f>
        <v/>
      </c>
      <c r="X715" s="113" t="str">
        <f>IF(OR($B715="",$B715=$B716),"",SUMIF($B$4:$B715,$B715,K$4:K715)-Y715)</f>
        <v/>
      </c>
      <c r="Y715" s="113" t="str">
        <f>IF(OR($B715="",$B715=$B716),"",SUMIFS(K$4:K715,B$4:B715,$B715,F$4:F715,$Y$3))</f>
        <v/>
      </c>
      <c r="Z715" s="113" t="str">
        <f>IF(OR($B715="",$B715=$B716),"",SUMIF($B$4:$B715,$B715,S$4:S715))</f>
        <v/>
      </c>
    </row>
    <row r="716" spans="1:26" ht="25.05" customHeight="1" x14ac:dyDescent="0.2">
      <c r="A716" s="133" t="str">
        <f>IF(OR(B716="",AND(B715=B716,D715=D716)),"",MAX($A$4:A715)+1)</f>
        <v/>
      </c>
      <c r="B716" s="73" t="str">
        <f>IFERROR(INDEX(入力!$BV$3:$CN$1048576,MATCH(ROW(B716)-ROW(B$3),入力!$BB$3:$BB$1048576,0),MATCH(B$3,入力!$BV$2:$CN$2,0)),"")</f>
        <v/>
      </c>
      <c r="C716" s="74" t="str">
        <f>IFERROR(INDEX(入力!$BV$3:$CN$1048576,MATCH(ROW(C716)-ROW(C$3),入力!$BB$3:$BB$1048576,0),MATCH(C$3,入力!$BV$2:$CN$2,0)),"")</f>
        <v/>
      </c>
      <c r="D716" s="75" t="str">
        <f>IFERROR(INDEX(入力!$BO$3:$BO$1048576,MATCH(ROW(D716)-ROW(D$3),入力!$BB$3:$BB$1048576,0),0),"")</f>
        <v/>
      </c>
      <c r="E716" s="74" t="str">
        <f>IFERROR(INDEX(入力!$BV$3:$CN$1048576,MATCH(ROW(E716)-ROW(E$3),入力!$BB$3:$BB$1048576,0),MATCH(E$3,入力!$BV$2:$CN$2,0)),"")</f>
        <v/>
      </c>
      <c r="F716" s="74" t="str">
        <f>IFERROR(INDEX(入力!$BV$3:$CN$1048576,MATCH(ROW(F716)-ROW(F$3),入力!$BB$3:$BB$1048576,0),MATCH(F$3,入力!$BV$2:$CN$2,0)),"")</f>
        <v/>
      </c>
      <c r="G716" s="74" t="str">
        <f>IFERROR(INDEX(入力!$BV$3:$CN$1048576,MATCH(ROW(G716)-ROW(G$3),入力!$BB$3:$BB$1048576,0),MATCH(G$3,入力!$BV$2:$CN$2,0)),"")</f>
        <v/>
      </c>
      <c r="H716" s="75" t="str">
        <f>IFERROR(INDEX(入力!$BV$3:$CN$1048576,MATCH(ROW(H716)-ROW(H$3),入力!$BB$3:$BB$1048576,0),MATCH(H$3,入力!$BV$2:$CN$2,0)),"")</f>
        <v/>
      </c>
      <c r="I716" s="76" t="str">
        <f>IFERROR(INDEX(入力!$BV$3:$CN$1048576,MATCH(ROW(I716)-ROW(I$3),入力!$BB$3:$BB$1048576,0),MATCH(I$3,入力!$BV$2:$CN$2,0)),"")</f>
        <v/>
      </c>
      <c r="J716" s="75" t="str">
        <f>IFERROR(INDEX(入力!$BV$3:$CN$1048576,MATCH(ROW(J716)-ROW(J$3),入力!$BB$3:$BB$1048576,0),MATCH(J$3,入力!$BV$2:$CN$2,0)),"")</f>
        <v/>
      </c>
      <c r="K716" s="75" t="str">
        <f>IFERROR(INDEX(入力!$BV$3:$CN$1048576,MATCH(ROW(K716)-ROW(K$3),入力!$BB$3:$BB$1048576,0),MATCH(K$3,入力!$BV$2:$CN$2,0)),"")</f>
        <v/>
      </c>
      <c r="L716" s="75" t="str">
        <f>IFERROR(INDEX(入力!$BV$3:$CN$1048576,MATCH(ROW(L716)-ROW(L$3),入力!$BB$3:$BB$1048576,0),MATCH(L$3,入力!$BV$2:$CN$2,0)),"")</f>
        <v/>
      </c>
      <c r="M716" s="117" t="str">
        <f>IFERROR(IF(履歴検索!$A716="","",INDEX(入力!$BV$3:$CN$1048576,MATCH(ROW(M716)-ROW(M$3),入力!$BB$3:$BB$1048576,0),MATCH(M$3,入力!$BV$2:$CN$2,0))),"")</f>
        <v/>
      </c>
      <c r="N716" s="75" t="str">
        <f>IFERROR(INDEX(入力!$BV$3:$CN$1048576,MATCH(ROW(N716)-ROW(N$3),入力!$BB$3:$BB$1048576,0),MATCH(N$3,入力!$BV$2:$CN$2,0)),"")</f>
        <v/>
      </c>
      <c r="O716" s="294" t="str">
        <f>IFERROR(INDEX(入力!$CJ$3:$CN$1048576,MATCH(ROW(O716)-ROW(O$3),入力!$BB$3:$BB$1048576,0),MATCH(O$3,入力!$CJ$2:$CN$2,0)),"")</f>
        <v/>
      </c>
      <c r="P716" s="294" t="str">
        <f>IFERROR(INDEX(入力!$CJ$3:$CN$1048576,MATCH(ROW(P716)-ROW(P$3),入力!$BB$3:$BB$1048576,0),MATCH(P$3,入力!$CJ$2:$CN$2,0)),"")</f>
        <v/>
      </c>
      <c r="Q716" s="294" t="str">
        <f>IFERROR(INDEX(入力!$BV$3:$CN$1048576,MATCH(ROW(Q716)-ROW(Q$3),入力!$BB$3:$BB$1048576,0),MATCH(Q$3,入力!$BV$2:$CN$2,0)),"")</f>
        <v/>
      </c>
      <c r="R716" s="77" t="str">
        <f>IFERROR(INDEX(入力!$BV$3:$CN$1048576,MATCH(ROW(R716)-ROW(R$3),入力!$BB$3:$BB$1048576,0),MATCH(R$3,入力!$BV$2:$CN$2,0)),"")</f>
        <v/>
      </c>
      <c r="S716" s="77" t="str">
        <f>IFERROR(INDEX(入力!$BV$3:$CN$1048576,MATCH(ROW(S716)-ROW(S$3),入力!$BB$3:$BB$1048576,0),MATCH(S$3,入力!$BV$2:$CN$2,0)),"")</f>
        <v/>
      </c>
      <c r="U716" s="28" t="str">
        <f>IF(Z716="","",COUNT($Z$4:Z716))</f>
        <v/>
      </c>
      <c r="V716" s="73" t="str">
        <f t="shared" si="11"/>
        <v/>
      </c>
      <c r="W716" s="113" t="str">
        <f>IF(OR($B716="",$B716=$B717),"",SUMIF($B$4:$B716,$B716,Q$4:Q716))</f>
        <v/>
      </c>
      <c r="X716" s="113" t="str">
        <f>IF(OR($B716="",$B716=$B717),"",SUMIF($B$4:$B716,$B716,K$4:K716)-Y716)</f>
        <v/>
      </c>
      <c r="Y716" s="113" t="str">
        <f>IF(OR($B716="",$B716=$B717),"",SUMIFS(K$4:K716,B$4:B716,$B716,F$4:F716,$Y$3))</f>
        <v/>
      </c>
      <c r="Z716" s="113" t="str">
        <f>IF(OR($B716="",$B716=$B717),"",SUMIF($B$4:$B716,$B716,S$4:S716))</f>
        <v/>
      </c>
    </row>
    <row r="717" spans="1:26" ht="25.05" customHeight="1" x14ac:dyDescent="0.2">
      <c r="A717" s="133" t="str">
        <f>IF(OR(B717="",AND(B716=B717,D716=D717)),"",MAX($A$4:A716)+1)</f>
        <v/>
      </c>
      <c r="B717" s="73" t="str">
        <f>IFERROR(INDEX(入力!$BV$3:$CN$1048576,MATCH(ROW(B717)-ROW(B$3),入力!$BB$3:$BB$1048576,0),MATCH(B$3,入力!$BV$2:$CN$2,0)),"")</f>
        <v/>
      </c>
      <c r="C717" s="74" t="str">
        <f>IFERROR(INDEX(入力!$BV$3:$CN$1048576,MATCH(ROW(C717)-ROW(C$3),入力!$BB$3:$BB$1048576,0),MATCH(C$3,入力!$BV$2:$CN$2,0)),"")</f>
        <v/>
      </c>
      <c r="D717" s="75" t="str">
        <f>IFERROR(INDEX(入力!$BO$3:$BO$1048576,MATCH(ROW(D717)-ROW(D$3),入力!$BB$3:$BB$1048576,0),0),"")</f>
        <v/>
      </c>
      <c r="E717" s="74" t="str">
        <f>IFERROR(INDEX(入力!$BV$3:$CN$1048576,MATCH(ROW(E717)-ROW(E$3),入力!$BB$3:$BB$1048576,0),MATCH(E$3,入力!$BV$2:$CN$2,0)),"")</f>
        <v/>
      </c>
      <c r="F717" s="74" t="str">
        <f>IFERROR(INDEX(入力!$BV$3:$CN$1048576,MATCH(ROW(F717)-ROW(F$3),入力!$BB$3:$BB$1048576,0),MATCH(F$3,入力!$BV$2:$CN$2,0)),"")</f>
        <v/>
      </c>
      <c r="G717" s="74" t="str">
        <f>IFERROR(INDEX(入力!$BV$3:$CN$1048576,MATCH(ROW(G717)-ROW(G$3),入力!$BB$3:$BB$1048576,0),MATCH(G$3,入力!$BV$2:$CN$2,0)),"")</f>
        <v/>
      </c>
      <c r="H717" s="75" t="str">
        <f>IFERROR(INDEX(入力!$BV$3:$CN$1048576,MATCH(ROW(H717)-ROW(H$3),入力!$BB$3:$BB$1048576,0),MATCH(H$3,入力!$BV$2:$CN$2,0)),"")</f>
        <v/>
      </c>
      <c r="I717" s="76" t="str">
        <f>IFERROR(INDEX(入力!$BV$3:$CN$1048576,MATCH(ROW(I717)-ROW(I$3),入力!$BB$3:$BB$1048576,0),MATCH(I$3,入力!$BV$2:$CN$2,0)),"")</f>
        <v/>
      </c>
      <c r="J717" s="75" t="str">
        <f>IFERROR(INDEX(入力!$BV$3:$CN$1048576,MATCH(ROW(J717)-ROW(J$3),入力!$BB$3:$BB$1048576,0),MATCH(J$3,入力!$BV$2:$CN$2,0)),"")</f>
        <v/>
      </c>
      <c r="K717" s="75" t="str">
        <f>IFERROR(INDEX(入力!$BV$3:$CN$1048576,MATCH(ROW(K717)-ROW(K$3),入力!$BB$3:$BB$1048576,0),MATCH(K$3,入力!$BV$2:$CN$2,0)),"")</f>
        <v/>
      </c>
      <c r="L717" s="75" t="str">
        <f>IFERROR(INDEX(入力!$BV$3:$CN$1048576,MATCH(ROW(L717)-ROW(L$3),入力!$BB$3:$BB$1048576,0),MATCH(L$3,入力!$BV$2:$CN$2,0)),"")</f>
        <v/>
      </c>
      <c r="M717" s="117" t="str">
        <f>IFERROR(IF(履歴検索!$A717="","",INDEX(入力!$BV$3:$CN$1048576,MATCH(ROW(M717)-ROW(M$3),入力!$BB$3:$BB$1048576,0),MATCH(M$3,入力!$BV$2:$CN$2,0))),"")</f>
        <v/>
      </c>
      <c r="N717" s="75" t="str">
        <f>IFERROR(INDEX(入力!$BV$3:$CN$1048576,MATCH(ROW(N717)-ROW(N$3),入力!$BB$3:$BB$1048576,0),MATCH(N$3,入力!$BV$2:$CN$2,0)),"")</f>
        <v/>
      </c>
      <c r="O717" s="294" t="str">
        <f>IFERROR(INDEX(入力!$CJ$3:$CN$1048576,MATCH(ROW(O717)-ROW(O$3),入力!$BB$3:$BB$1048576,0),MATCH(O$3,入力!$CJ$2:$CN$2,0)),"")</f>
        <v/>
      </c>
      <c r="P717" s="294" t="str">
        <f>IFERROR(INDEX(入力!$CJ$3:$CN$1048576,MATCH(ROW(P717)-ROW(P$3),入力!$BB$3:$BB$1048576,0),MATCH(P$3,入力!$CJ$2:$CN$2,0)),"")</f>
        <v/>
      </c>
      <c r="Q717" s="294" t="str">
        <f>IFERROR(INDEX(入力!$BV$3:$CN$1048576,MATCH(ROW(Q717)-ROW(Q$3),入力!$BB$3:$BB$1048576,0),MATCH(Q$3,入力!$BV$2:$CN$2,0)),"")</f>
        <v/>
      </c>
      <c r="R717" s="77" t="str">
        <f>IFERROR(INDEX(入力!$BV$3:$CN$1048576,MATCH(ROW(R717)-ROW(R$3),入力!$BB$3:$BB$1048576,0),MATCH(R$3,入力!$BV$2:$CN$2,0)),"")</f>
        <v/>
      </c>
      <c r="S717" s="77" t="str">
        <f>IFERROR(INDEX(入力!$BV$3:$CN$1048576,MATCH(ROW(S717)-ROW(S$3),入力!$BB$3:$BB$1048576,0),MATCH(S$3,入力!$BV$2:$CN$2,0)),"")</f>
        <v/>
      </c>
      <c r="U717" s="28" t="str">
        <f>IF(Z717="","",COUNT($Z$4:Z717))</f>
        <v/>
      </c>
      <c r="V717" s="73" t="str">
        <f t="shared" si="11"/>
        <v/>
      </c>
      <c r="W717" s="113" t="str">
        <f>IF(OR($B717="",$B717=$B718),"",SUMIF($B$4:$B717,$B717,Q$4:Q717))</f>
        <v/>
      </c>
      <c r="X717" s="113" t="str">
        <f>IF(OR($B717="",$B717=$B718),"",SUMIF($B$4:$B717,$B717,K$4:K717)-Y717)</f>
        <v/>
      </c>
      <c r="Y717" s="113" t="str">
        <f>IF(OR($B717="",$B717=$B718),"",SUMIFS(K$4:K717,B$4:B717,$B717,F$4:F717,$Y$3))</f>
        <v/>
      </c>
      <c r="Z717" s="113" t="str">
        <f>IF(OR($B717="",$B717=$B718),"",SUMIF($B$4:$B717,$B717,S$4:S717))</f>
        <v/>
      </c>
    </row>
    <row r="718" spans="1:26" ht="25.05" customHeight="1" x14ac:dyDescent="0.2">
      <c r="A718" s="133" t="str">
        <f>IF(OR(B718="",AND(B717=B718,D717=D718)),"",MAX($A$4:A717)+1)</f>
        <v/>
      </c>
      <c r="B718" s="73" t="str">
        <f>IFERROR(INDEX(入力!$BV$3:$CN$1048576,MATCH(ROW(B718)-ROW(B$3),入力!$BB$3:$BB$1048576,0),MATCH(B$3,入力!$BV$2:$CN$2,0)),"")</f>
        <v/>
      </c>
      <c r="C718" s="74" t="str">
        <f>IFERROR(INDEX(入力!$BV$3:$CN$1048576,MATCH(ROW(C718)-ROW(C$3),入力!$BB$3:$BB$1048576,0),MATCH(C$3,入力!$BV$2:$CN$2,0)),"")</f>
        <v/>
      </c>
      <c r="D718" s="75" t="str">
        <f>IFERROR(INDEX(入力!$BO$3:$BO$1048576,MATCH(ROW(D718)-ROW(D$3),入力!$BB$3:$BB$1048576,0),0),"")</f>
        <v/>
      </c>
      <c r="E718" s="74" t="str">
        <f>IFERROR(INDEX(入力!$BV$3:$CN$1048576,MATCH(ROW(E718)-ROW(E$3),入力!$BB$3:$BB$1048576,0),MATCH(E$3,入力!$BV$2:$CN$2,0)),"")</f>
        <v/>
      </c>
      <c r="F718" s="74" t="str">
        <f>IFERROR(INDEX(入力!$BV$3:$CN$1048576,MATCH(ROW(F718)-ROW(F$3),入力!$BB$3:$BB$1048576,0),MATCH(F$3,入力!$BV$2:$CN$2,0)),"")</f>
        <v/>
      </c>
      <c r="G718" s="74" t="str">
        <f>IFERROR(INDEX(入力!$BV$3:$CN$1048576,MATCH(ROW(G718)-ROW(G$3),入力!$BB$3:$BB$1048576,0),MATCH(G$3,入力!$BV$2:$CN$2,0)),"")</f>
        <v/>
      </c>
      <c r="H718" s="75" t="str">
        <f>IFERROR(INDEX(入力!$BV$3:$CN$1048576,MATCH(ROW(H718)-ROW(H$3),入力!$BB$3:$BB$1048576,0),MATCH(H$3,入力!$BV$2:$CN$2,0)),"")</f>
        <v/>
      </c>
      <c r="I718" s="76" t="str">
        <f>IFERROR(INDEX(入力!$BV$3:$CN$1048576,MATCH(ROW(I718)-ROW(I$3),入力!$BB$3:$BB$1048576,0),MATCH(I$3,入力!$BV$2:$CN$2,0)),"")</f>
        <v/>
      </c>
      <c r="J718" s="75" t="str">
        <f>IFERROR(INDEX(入力!$BV$3:$CN$1048576,MATCH(ROW(J718)-ROW(J$3),入力!$BB$3:$BB$1048576,0),MATCH(J$3,入力!$BV$2:$CN$2,0)),"")</f>
        <v/>
      </c>
      <c r="K718" s="75" t="str">
        <f>IFERROR(INDEX(入力!$BV$3:$CN$1048576,MATCH(ROW(K718)-ROW(K$3),入力!$BB$3:$BB$1048576,0),MATCH(K$3,入力!$BV$2:$CN$2,0)),"")</f>
        <v/>
      </c>
      <c r="L718" s="75" t="str">
        <f>IFERROR(INDEX(入力!$BV$3:$CN$1048576,MATCH(ROW(L718)-ROW(L$3),入力!$BB$3:$BB$1048576,0),MATCH(L$3,入力!$BV$2:$CN$2,0)),"")</f>
        <v/>
      </c>
      <c r="M718" s="117" t="str">
        <f>IFERROR(IF(履歴検索!$A718="","",INDEX(入力!$BV$3:$CN$1048576,MATCH(ROW(M718)-ROW(M$3),入力!$BB$3:$BB$1048576,0),MATCH(M$3,入力!$BV$2:$CN$2,0))),"")</f>
        <v/>
      </c>
      <c r="N718" s="75" t="str">
        <f>IFERROR(INDEX(入力!$BV$3:$CN$1048576,MATCH(ROW(N718)-ROW(N$3),入力!$BB$3:$BB$1048576,0),MATCH(N$3,入力!$BV$2:$CN$2,0)),"")</f>
        <v/>
      </c>
      <c r="O718" s="294" t="str">
        <f>IFERROR(INDEX(入力!$CJ$3:$CN$1048576,MATCH(ROW(O718)-ROW(O$3),入力!$BB$3:$BB$1048576,0),MATCH(O$3,入力!$CJ$2:$CN$2,0)),"")</f>
        <v/>
      </c>
      <c r="P718" s="294" t="str">
        <f>IFERROR(INDEX(入力!$CJ$3:$CN$1048576,MATCH(ROW(P718)-ROW(P$3),入力!$BB$3:$BB$1048576,0),MATCH(P$3,入力!$CJ$2:$CN$2,0)),"")</f>
        <v/>
      </c>
      <c r="Q718" s="294" t="str">
        <f>IFERROR(INDEX(入力!$BV$3:$CN$1048576,MATCH(ROW(Q718)-ROW(Q$3),入力!$BB$3:$BB$1048576,0),MATCH(Q$3,入力!$BV$2:$CN$2,0)),"")</f>
        <v/>
      </c>
      <c r="R718" s="77" t="str">
        <f>IFERROR(INDEX(入力!$BV$3:$CN$1048576,MATCH(ROW(R718)-ROW(R$3),入力!$BB$3:$BB$1048576,0),MATCH(R$3,入力!$BV$2:$CN$2,0)),"")</f>
        <v/>
      </c>
      <c r="S718" s="77" t="str">
        <f>IFERROR(INDEX(入力!$BV$3:$CN$1048576,MATCH(ROW(S718)-ROW(S$3),入力!$BB$3:$BB$1048576,0),MATCH(S$3,入力!$BV$2:$CN$2,0)),"")</f>
        <v/>
      </c>
      <c r="U718" s="28" t="str">
        <f>IF(Z718="","",COUNT($Z$4:Z718))</f>
        <v/>
      </c>
      <c r="V718" s="73" t="str">
        <f t="shared" si="11"/>
        <v/>
      </c>
      <c r="W718" s="113" t="str">
        <f>IF(OR($B718="",$B718=$B719),"",SUMIF($B$4:$B718,$B718,Q$4:Q718))</f>
        <v/>
      </c>
      <c r="X718" s="113" t="str">
        <f>IF(OR($B718="",$B718=$B719),"",SUMIF($B$4:$B718,$B718,K$4:K718)-Y718)</f>
        <v/>
      </c>
      <c r="Y718" s="113" t="str">
        <f>IF(OR($B718="",$B718=$B719),"",SUMIFS(K$4:K718,B$4:B718,$B718,F$4:F718,$Y$3))</f>
        <v/>
      </c>
      <c r="Z718" s="113" t="str">
        <f>IF(OR($B718="",$B718=$B719),"",SUMIF($B$4:$B718,$B718,S$4:S718))</f>
        <v/>
      </c>
    </row>
    <row r="719" spans="1:26" ht="25.05" customHeight="1" x14ac:dyDescent="0.2">
      <c r="A719" s="133" t="str">
        <f>IF(OR(B719="",AND(B718=B719,D718=D719)),"",MAX($A$4:A718)+1)</f>
        <v/>
      </c>
      <c r="B719" s="73" t="str">
        <f>IFERROR(INDEX(入力!$BV$3:$CN$1048576,MATCH(ROW(B719)-ROW(B$3),入力!$BB$3:$BB$1048576,0),MATCH(B$3,入力!$BV$2:$CN$2,0)),"")</f>
        <v/>
      </c>
      <c r="C719" s="74" t="str">
        <f>IFERROR(INDEX(入力!$BV$3:$CN$1048576,MATCH(ROW(C719)-ROW(C$3),入力!$BB$3:$BB$1048576,0),MATCH(C$3,入力!$BV$2:$CN$2,0)),"")</f>
        <v/>
      </c>
      <c r="D719" s="75" t="str">
        <f>IFERROR(INDEX(入力!$BO$3:$BO$1048576,MATCH(ROW(D719)-ROW(D$3),入力!$BB$3:$BB$1048576,0),0),"")</f>
        <v/>
      </c>
      <c r="E719" s="74" t="str">
        <f>IFERROR(INDEX(入力!$BV$3:$CN$1048576,MATCH(ROW(E719)-ROW(E$3),入力!$BB$3:$BB$1048576,0),MATCH(E$3,入力!$BV$2:$CN$2,0)),"")</f>
        <v/>
      </c>
      <c r="F719" s="74" t="str">
        <f>IFERROR(INDEX(入力!$BV$3:$CN$1048576,MATCH(ROW(F719)-ROW(F$3),入力!$BB$3:$BB$1048576,0),MATCH(F$3,入力!$BV$2:$CN$2,0)),"")</f>
        <v/>
      </c>
      <c r="G719" s="74" t="str">
        <f>IFERROR(INDEX(入力!$BV$3:$CN$1048576,MATCH(ROW(G719)-ROW(G$3),入力!$BB$3:$BB$1048576,0),MATCH(G$3,入力!$BV$2:$CN$2,0)),"")</f>
        <v/>
      </c>
      <c r="H719" s="75" t="str">
        <f>IFERROR(INDEX(入力!$BV$3:$CN$1048576,MATCH(ROW(H719)-ROW(H$3),入力!$BB$3:$BB$1048576,0),MATCH(H$3,入力!$BV$2:$CN$2,0)),"")</f>
        <v/>
      </c>
      <c r="I719" s="76" t="str">
        <f>IFERROR(INDEX(入力!$BV$3:$CN$1048576,MATCH(ROW(I719)-ROW(I$3),入力!$BB$3:$BB$1048576,0),MATCH(I$3,入力!$BV$2:$CN$2,0)),"")</f>
        <v/>
      </c>
      <c r="J719" s="75" t="str">
        <f>IFERROR(INDEX(入力!$BV$3:$CN$1048576,MATCH(ROW(J719)-ROW(J$3),入力!$BB$3:$BB$1048576,0),MATCH(J$3,入力!$BV$2:$CN$2,0)),"")</f>
        <v/>
      </c>
      <c r="K719" s="75" t="str">
        <f>IFERROR(INDEX(入力!$BV$3:$CN$1048576,MATCH(ROW(K719)-ROW(K$3),入力!$BB$3:$BB$1048576,0),MATCH(K$3,入力!$BV$2:$CN$2,0)),"")</f>
        <v/>
      </c>
      <c r="L719" s="75" t="str">
        <f>IFERROR(INDEX(入力!$BV$3:$CN$1048576,MATCH(ROW(L719)-ROW(L$3),入力!$BB$3:$BB$1048576,0),MATCH(L$3,入力!$BV$2:$CN$2,0)),"")</f>
        <v/>
      </c>
      <c r="M719" s="117" t="str">
        <f>IFERROR(IF(履歴検索!$A719="","",INDEX(入力!$BV$3:$CN$1048576,MATCH(ROW(M719)-ROW(M$3),入力!$BB$3:$BB$1048576,0),MATCH(M$3,入力!$BV$2:$CN$2,0))),"")</f>
        <v/>
      </c>
      <c r="N719" s="75" t="str">
        <f>IFERROR(INDEX(入力!$BV$3:$CN$1048576,MATCH(ROW(N719)-ROW(N$3),入力!$BB$3:$BB$1048576,0),MATCH(N$3,入力!$BV$2:$CN$2,0)),"")</f>
        <v/>
      </c>
      <c r="O719" s="294" t="str">
        <f>IFERROR(INDEX(入力!$CJ$3:$CN$1048576,MATCH(ROW(O719)-ROW(O$3),入力!$BB$3:$BB$1048576,0),MATCH(O$3,入力!$CJ$2:$CN$2,0)),"")</f>
        <v/>
      </c>
      <c r="P719" s="294" t="str">
        <f>IFERROR(INDEX(入力!$CJ$3:$CN$1048576,MATCH(ROW(P719)-ROW(P$3),入力!$BB$3:$BB$1048576,0),MATCH(P$3,入力!$CJ$2:$CN$2,0)),"")</f>
        <v/>
      </c>
      <c r="Q719" s="294" t="str">
        <f>IFERROR(INDEX(入力!$BV$3:$CN$1048576,MATCH(ROW(Q719)-ROW(Q$3),入力!$BB$3:$BB$1048576,0),MATCH(Q$3,入力!$BV$2:$CN$2,0)),"")</f>
        <v/>
      </c>
      <c r="R719" s="77" t="str">
        <f>IFERROR(INDEX(入力!$BV$3:$CN$1048576,MATCH(ROW(R719)-ROW(R$3),入力!$BB$3:$BB$1048576,0),MATCH(R$3,入力!$BV$2:$CN$2,0)),"")</f>
        <v/>
      </c>
      <c r="S719" s="77" t="str">
        <f>IFERROR(INDEX(入力!$BV$3:$CN$1048576,MATCH(ROW(S719)-ROW(S$3),入力!$BB$3:$BB$1048576,0),MATCH(S$3,入力!$BV$2:$CN$2,0)),"")</f>
        <v/>
      </c>
      <c r="U719" s="28" t="str">
        <f>IF(Z719="","",COUNT($Z$4:Z719))</f>
        <v/>
      </c>
      <c r="V719" s="73" t="str">
        <f t="shared" si="11"/>
        <v/>
      </c>
      <c r="W719" s="113" t="str">
        <f>IF(OR($B719="",$B719=$B720),"",SUMIF($B$4:$B719,$B719,Q$4:Q719))</f>
        <v/>
      </c>
      <c r="X719" s="113" t="str">
        <f>IF(OR($B719="",$B719=$B720),"",SUMIF($B$4:$B719,$B719,K$4:K719)-Y719)</f>
        <v/>
      </c>
      <c r="Y719" s="113" t="str">
        <f>IF(OR($B719="",$B719=$B720),"",SUMIFS(K$4:K719,B$4:B719,$B719,F$4:F719,$Y$3))</f>
        <v/>
      </c>
      <c r="Z719" s="113" t="str">
        <f>IF(OR($B719="",$B719=$B720),"",SUMIF($B$4:$B719,$B719,S$4:S719))</f>
        <v/>
      </c>
    </row>
    <row r="720" spans="1:26" ht="25.05" customHeight="1" x14ac:dyDescent="0.2">
      <c r="A720" s="133" t="str">
        <f>IF(OR(B720="",AND(B719=B720,D719=D720)),"",MAX($A$4:A719)+1)</f>
        <v/>
      </c>
      <c r="B720" s="73" t="str">
        <f>IFERROR(INDEX(入力!$BV$3:$CN$1048576,MATCH(ROW(B720)-ROW(B$3),入力!$BB$3:$BB$1048576,0),MATCH(B$3,入力!$BV$2:$CN$2,0)),"")</f>
        <v/>
      </c>
      <c r="C720" s="74" t="str">
        <f>IFERROR(INDEX(入力!$BV$3:$CN$1048576,MATCH(ROW(C720)-ROW(C$3),入力!$BB$3:$BB$1048576,0),MATCH(C$3,入力!$BV$2:$CN$2,0)),"")</f>
        <v/>
      </c>
      <c r="D720" s="75" t="str">
        <f>IFERROR(INDEX(入力!$BO$3:$BO$1048576,MATCH(ROW(D720)-ROW(D$3),入力!$BB$3:$BB$1048576,0),0),"")</f>
        <v/>
      </c>
      <c r="E720" s="74" t="str">
        <f>IFERROR(INDEX(入力!$BV$3:$CN$1048576,MATCH(ROW(E720)-ROW(E$3),入力!$BB$3:$BB$1048576,0),MATCH(E$3,入力!$BV$2:$CN$2,0)),"")</f>
        <v/>
      </c>
      <c r="F720" s="74" t="str">
        <f>IFERROR(INDEX(入力!$BV$3:$CN$1048576,MATCH(ROW(F720)-ROW(F$3),入力!$BB$3:$BB$1048576,0),MATCH(F$3,入力!$BV$2:$CN$2,0)),"")</f>
        <v/>
      </c>
      <c r="G720" s="74" t="str">
        <f>IFERROR(INDEX(入力!$BV$3:$CN$1048576,MATCH(ROW(G720)-ROW(G$3),入力!$BB$3:$BB$1048576,0),MATCH(G$3,入力!$BV$2:$CN$2,0)),"")</f>
        <v/>
      </c>
      <c r="H720" s="75" t="str">
        <f>IFERROR(INDEX(入力!$BV$3:$CN$1048576,MATCH(ROW(H720)-ROW(H$3),入力!$BB$3:$BB$1048576,0),MATCH(H$3,入力!$BV$2:$CN$2,0)),"")</f>
        <v/>
      </c>
      <c r="I720" s="76" t="str">
        <f>IFERROR(INDEX(入力!$BV$3:$CN$1048576,MATCH(ROW(I720)-ROW(I$3),入力!$BB$3:$BB$1048576,0),MATCH(I$3,入力!$BV$2:$CN$2,0)),"")</f>
        <v/>
      </c>
      <c r="J720" s="75" t="str">
        <f>IFERROR(INDEX(入力!$BV$3:$CN$1048576,MATCH(ROW(J720)-ROW(J$3),入力!$BB$3:$BB$1048576,0),MATCH(J$3,入力!$BV$2:$CN$2,0)),"")</f>
        <v/>
      </c>
      <c r="K720" s="75" t="str">
        <f>IFERROR(INDEX(入力!$BV$3:$CN$1048576,MATCH(ROW(K720)-ROW(K$3),入力!$BB$3:$BB$1048576,0),MATCH(K$3,入力!$BV$2:$CN$2,0)),"")</f>
        <v/>
      </c>
      <c r="L720" s="75" t="str">
        <f>IFERROR(INDEX(入力!$BV$3:$CN$1048576,MATCH(ROW(L720)-ROW(L$3),入力!$BB$3:$BB$1048576,0),MATCH(L$3,入力!$BV$2:$CN$2,0)),"")</f>
        <v/>
      </c>
      <c r="M720" s="117" t="str">
        <f>IFERROR(IF(履歴検索!$A720="","",INDEX(入力!$BV$3:$CN$1048576,MATCH(ROW(M720)-ROW(M$3),入力!$BB$3:$BB$1048576,0),MATCH(M$3,入力!$BV$2:$CN$2,0))),"")</f>
        <v/>
      </c>
      <c r="N720" s="75" t="str">
        <f>IFERROR(INDEX(入力!$BV$3:$CN$1048576,MATCH(ROW(N720)-ROW(N$3),入力!$BB$3:$BB$1048576,0),MATCH(N$3,入力!$BV$2:$CN$2,0)),"")</f>
        <v/>
      </c>
      <c r="O720" s="294" t="str">
        <f>IFERROR(INDEX(入力!$CJ$3:$CN$1048576,MATCH(ROW(O720)-ROW(O$3),入力!$BB$3:$BB$1048576,0),MATCH(O$3,入力!$CJ$2:$CN$2,0)),"")</f>
        <v/>
      </c>
      <c r="P720" s="294" t="str">
        <f>IFERROR(INDEX(入力!$CJ$3:$CN$1048576,MATCH(ROW(P720)-ROW(P$3),入力!$BB$3:$BB$1048576,0),MATCH(P$3,入力!$CJ$2:$CN$2,0)),"")</f>
        <v/>
      </c>
      <c r="Q720" s="294" t="str">
        <f>IFERROR(INDEX(入力!$BV$3:$CN$1048576,MATCH(ROW(Q720)-ROW(Q$3),入力!$BB$3:$BB$1048576,0),MATCH(Q$3,入力!$BV$2:$CN$2,0)),"")</f>
        <v/>
      </c>
      <c r="R720" s="77" t="str">
        <f>IFERROR(INDEX(入力!$BV$3:$CN$1048576,MATCH(ROW(R720)-ROW(R$3),入力!$BB$3:$BB$1048576,0),MATCH(R$3,入力!$BV$2:$CN$2,0)),"")</f>
        <v/>
      </c>
      <c r="S720" s="77" t="str">
        <f>IFERROR(INDEX(入力!$BV$3:$CN$1048576,MATCH(ROW(S720)-ROW(S$3),入力!$BB$3:$BB$1048576,0),MATCH(S$3,入力!$BV$2:$CN$2,0)),"")</f>
        <v/>
      </c>
      <c r="U720" s="28" t="str">
        <f>IF(Z720="","",COUNT($Z$4:Z720))</f>
        <v/>
      </c>
      <c r="V720" s="73" t="str">
        <f t="shared" si="11"/>
        <v/>
      </c>
      <c r="W720" s="113" t="str">
        <f>IF(OR($B720="",$B720=$B721),"",SUMIF($B$4:$B720,$B720,Q$4:Q720))</f>
        <v/>
      </c>
      <c r="X720" s="113" t="str">
        <f>IF(OR($B720="",$B720=$B721),"",SUMIF($B$4:$B720,$B720,K$4:K720)-Y720)</f>
        <v/>
      </c>
      <c r="Y720" s="113" t="str">
        <f>IF(OR($B720="",$B720=$B721),"",SUMIFS(K$4:K720,B$4:B720,$B720,F$4:F720,$Y$3))</f>
        <v/>
      </c>
      <c r="Z720" s="113" t="str">
        <f>IF(OR($B720="",$B720=$B721),"",SUMIF($B$4:$B720,$B720,S$4:S720))</f>
        <v/>
      </c>
    </row>
    <row r="721" spans="1:26" ht="25.05" customHeight="1" x14ac:dyDescent="0.2">
      <c r="A721" s="133" t="str">
        <f>IF(OR(B721="",AND(B720=B721,D720=D721)),"",MAX($A$4:A720)+1)</f>
        <v/>
      </c>
      <c r="B721" s="73" t="str">
        <f>IFERROR(INDEX(入力!$BV$3:$CN$1048576,MATCH(ROW(B721)-ROW(B$3),入力!$BB$3:$BB$1048576,0),MATCH(B$3,入力!$BV$2:$CN$2,0)),"")</f>
        <v/>
      </c>
      <c r="C721" s="74" t="str">
        <f>IFERROR(INDEX(入力!$BV$3:$CN$1048576,MATCH(ROW(C721)-ROW(C$3),入力!$BB$3:$BB$1048576,0),MATCH(C$3,入力!$BV$2:$CN$2,0)),"")</f>
        <v/>
      </c>
      <c r="D721" s="75" t="str">
        <f>IFERROR(INDEX(入力!$BO$3:$BO$1048576,MATCH(ROW(D721)-ROW(D$3),入力!$BB$3:$BB$1048576,0),0),"")</f>
        <v/>
      </c>
      <c r="E721" s="74" t="str">
        <f>IFERROR(INDEX(入力!$BV$3:$CN$1048576,MATCH(ROW(E721)-ROW(E$3),入力!$BB$3:$BB$1048576,0),MATCH(E$3,入力!$BV$2:$CN$2,0)),"")</f>
        <v/>
      </c>
      <c r="F721" s="74" t="str">
        <f>IFERROR(INDEX(入力!$BV$3:$CN$1048576,MATCH(ROW(F721)-ROW(F$3),入力!$BB$3:$BB$1048576,0),MATCH(F$3,入力!$BV$2:$CN$2,0)),"")</f>
        <v/>
      </c>
      <c r="G721" s="74" t="str">
        <f>IFERROR(INDEX(入力!$BV$3:$CN$1048576,MATCH(ROW(G721)-ROW(G$3),入力!$BB$3:$BB$1048576,0),MATCH(G$3,入力!$BV$2:$CN$2,0)),"")</f>
        <v/>
      </c>
      <c r="H721" s="75" t="str">
        <f>IFERROR(INDEX(入力!$BV$3:$CN$1048576,MATCH(ROW(H721)-ROW(H$3),入力!$BB$3:$BB$1048576,0),MATCH(H$3,入力!$BV$2:$CN$2,0)),"")</f>
        <v/>
      </c>
      <c r="I721" s="76" t="str">
        <f>IFERROR(INDEX(入力!$BV$3:$CN$1048576,MATCH(ROW(I721)-ROW(I$3),入力!$BB$3:$BB$1048576,0),MATCH(I$3,入力!$BV$2:$CN$2,0)),"")</f>
        <v/>
      </c>
      <c r="J721" s="75" t="str">
        <f>IFERROR(INDEX(入力!$BV$3:$CN$1048576,MATCH(ROW(J721)-ROW(J$3),入力!$BB$3:$BB$1048576,0),MATCH(J$3,入力!$BV$2:$CN$2,0)),"")</f>
        <v/>
      </c>
      <c r="K721" s="75" t="str">
        <f>IFERROR(INDEX(入力!$BV$3:$CN$1048576,MATCH(ROW(K721)-ROW(K$3),入力!$BB$3:$BB$1048576,0),MATCH(K$3,入力!$BV$2:$CN$2,0)),"")</f>
        <v/>
      </c>
      <c r="L721" s="75" t="str">
        <f>IFERROR(INDEX(入力!$BV$3:$CN$1048576,MATCH(ROW(L721)-ROW(L$3),入力!$BB$3:$BB$1048576,0),MATCH(L$3,入力!$BV$2:$CN$2,0)),"")</f>
        <v/>
      </c>
      <c r="M721" s="117" t="str">
        <f>IFERROR(IF(履歴検索!$A721="","",INDEX(入力!$BV$3:$CN$1048576,MATCH(ROW(M721)-ROW(M$3),入力!$BB$3:$BB$1048576,0),MATCH(M$3,入力!$BV$2:$CN$2,0))),"")</f>
        <v/>
      </c>
      <c r="N721" s="75" t="str">
        <f>IFERROR(INDEX(入力!$BV$3:$CN$1048576,MATCH(ROW(N721)-ROW(N$3),入力!$BB$3:$BB$1048576,0),MATCH(N$3,入力!$BV$2:$CN$2,0)),"")</f>
        <v/>
      </c>
      <c r="O721" s="294" t="str">
        <f>IFERROR(INDEX(入力!$CJ$3:$CN$1048576,MATCH(ROW(O721)-ROW(O$3),入力!$BB$3:$BB$1048576,0),MATCH(O$3,入力!$CJ$2:$CN$2,0)),"")</f>
        <v/>
      </c>
      <c r="P721" s="294" t="str">
        <f>IFERROR(INDEX(入力!$CJ$3:$CN$1048576,MATCH(ROW(P721)-ROW(P$3),入力!$BB$3:$BB$1048576,0),MATCH(P$3,入力!$CJ$2:$CN$2,0)),"")</f>
        <v/>
      </c>
      <c r="Q721" s="294" t="str">
        <f>IFERROR(INDEX(入力!$BV$3:$CN$1048576,MATCH(ROW(Q721)-ROW(Q$3),入力!$BB$3:$BB$1048576,0),MATCH(Q$3,入力!$BV$2:$CN$2,0)),"")</f>
        <v/>
      </c>
      <c r="R721" s="77" t="str">
        <f>IFERROR(INDEX(入力!$BV$3:$CN$1048576,MATCH(ROW(R721)-ROW(R$3),入力!$BB$3:$BB$1048576,0),MATCH(R$3,入力!$BV$2:$CN$2,0)),"")</f>
        <v/>
      </c>
      <c r="S721" s="77" t="str">
        <f>IFERROR(INDEX(入力!$BV$3:$CN$1048576,MATCH(ROW(S721)-ROW(S$3),入力!$BB$3:$BB$1048576,0),MATCH(S$3,入力!$BV$2:$CN$2,0)),"")</f>
        <v/>
      </c>
      <c r="U721" s="28" t="str">
        <f>IF(Z721="","",COUNT($Z$4:Z721))</f>
        <v/>
      </c>
      <c r="V721" s="73" t="str">
        <f t="shared" ref="V721:V784" si="12">IF(Z721="","",B721)</f>
        <v/>
      </c>
      <c r="W721" s="113" t="str">
        <f>IF(OR($B721="",$B721=$B722),"",SUMIF($B$4:$B721,$B721,Q$4:Q721))</f>
        <v/>
      </c>
      <c r="X721" s="113" t="str">
        <f>IF(OR($B721="",$B721=$B722),"",SUMIF($B$4:$B721,$B721,K$4:K721)-Y721)</f>
        <v/>
      </c>
      <c r="Y721" s="113" t="str">
        <f>IF(OR($B721="",$B721=$B722),"",SUMIFS(K$4:K721,B$4:B721,$B721,F$4:F721,$Y$3))</f>
        <v/>
      </c>
      <c r="Z721" s="113" t="str">
        <f>IF(OR($B721="",$B721=$B722),"",SUMIF($B$4:$B721,$B721,S$4:S721))</f>
        <v/>
      </c>
    </row>
    <row r="722" spans="1:26" ht="25.05" customHeight="1" x14ac:dyDescent="0.2">
      <c r="A722" s="133" t="str">
        <f>IF(OR(B722="",AND(B721=B722,D721=D722)),"",MAX($A$4:A721)+1)</f>
        <v/>
      </c>
      <c r="B722" s="73" t="str">
        <f>IFERROR(INDEX(入力!$BV$3:$CN$1048576,MATCH(ROW(B722)-ROW(B$3),入力!$BB$3:$BB$1048576,0),MATCH(B$3,入力!$BV$2:$CN$2,0)),"")</f>
        <v/>
      </c>
      <c r="C722" s="74" t="str">
        <f>IFERROR(INDEX(入力!$BV$3:$CN$1048576,MATCH(ROW(C722)-ROW(C$3),入力!$BB$3:$BB$1048576,0),MATCH(C$3,入力!$BV$2:$CN$2,0)),"")</f>
        <v/>
      </c>
      <c r="D722" s="75" t="str">
        <f>IFERROR(INDEX(入力!$BO$3:$BO$1048576,MATCH(ROW(D722)-ROW(D$3),入力!$BB$3:$BB$1048576,0),0),"")</f>
        <v/>
      </c>
      <c r="E722" s="74" t="str">
        <f>IFERROR(INDEX(入力!$BV$3:$CN$1048576,MATCH(ROW(E722)-ROW(E$3),入力!$BB$3:$BB$1048576,0),MATCH(E$3,入力!$BV$2:$CN$2,0)),"")</f>
        <v/>
      </c>
      <c r="F722" s="74" t="str">
        <f>IFERROR(INDEX(入力!$BV$3:$CN$1048576,MATCH(ROW(F722)-ROW(F$3),入力!$BB$3:$BB$1048576,0),MATCH(F$3,入力!$BV$2:$CN$2,0)),"")</f>
        <v/>
      </c>
      <c r="G722" s="74" t="str">
        <f>IFERROR(INDEX(入力!$BV$3:$CN$1048576,MATCH(ROW(G722)-ROW(G$3),入力!$BB$3:$BB$1048576,0),MATCH(G$3,入力!$BV$2:$CN$2,0)),"")</f>
        <v/>
      </c>
      <c r="H722" s="75" t="str">
        <f>IFERROR(INDEX(入力!$BV$3:$CN$1048576,MATCH(ROW(H722)-ROW(H$3),入力!$BB$3:$BB$1048576,0),MATCH(H$3,入力!$BV$2:$CN$2,0)),"")</f>
        <v/>
      </c>
      <c r="I722" s="76" t="str">
        <f>IFERROR(INDEX(入力!$BV$3:$CN$1048576,MATCH(ROW(I722)-ROW(I$3),入力!$BB$3:$BB$1048576,0),MATCH(I$3,入力!$BV$2:$CN$2,0)),"")</f>
        <v/>
      </c>
      <c r="J722" s="75" t="str">
        <f>IFERROR(INDEX(入力!$BV$3:$CN$1048576,MATCH(ROW(J722)-ROW(J$3),入力!$BB$3:$BB$1048576,0),MATCH(J$3,入力!$BV$2:$CN$2,0)),"")</f>
        <v/>
      </c>
      <c r="K722" s="75" t="str">
        <f>IFERROR(INDEX(入力!$BV$3:$CN$1048576,MATCH(ROW(K722)-ROW(K$3),入力!$BB$3:$BB$1048576,0),MATCH(K$3,入力!$BV$2:$CN$2,0)),"")</f>
        <v/>
      </c>
      <c r="L722" s="75" t="str">
        <f>IFERROR(INDEX(入力!$BV$3:$CN$1048576,MATCH(ROW(L722)-ROW(L$3),入力!$BB$3:$BB$1048576,0),MATCH(L$3,入力!$BV$2:$CN$2,0)),"")</f>
        <v/>
      </c>
      <c r="M722" s="117" t="str">
        <f>IFERROR(IF(履歴検索!$A722="","",INDEX(入力!$BV$3:$CN$1048576,MATCH(ROW(M722)-ROW(M$3),入力!$BB$3:$BB$1048576,0),MATCH(M$3,入力!$BV$2:$CN$2,0))),"")</f>
        <v/>
      </c>
      <c r="N722" s="75" t="str">
        <f>IFERROR(INDEX(入力!$BV$3:$CN$1048576,MATCH(ROW(N722)-ROW(N$3),入力!$BB$3:$BB$1048576,0),MATCH(N$3,入力!$BV$2:$CN$2,0)),"")</f>
        <v/>
      </c>
      <c r="O722" s="294" t="str">
        <f>IFERROR(INDEX(入力!$CJ$3:$CN$1048576,MATCH(ROW(O722)-ROW(O$3),入力!$BB$3:$BB$1048576,0),MATCH(O$3,入力!$CJ$2:$CN$2,0)),"")</f>
        <v/>
      </c>
      <c r="P722" s="294" t="str">
        <f>IFERROR(INDEX(入力!$CJ$3:$CN$1048576,MATCH(ROW(P722)-ROW(P$3),入力!$BB$3:$BB$1048576,0),MATCH(P$3,入力!$CJ$2:$CN$2,0)),"")</f>
        <v/>
      </c>
      <c r="Q722" s="294" t="str">
        <f>IFERROR(INDEX(入力!$BV$3:$CN$1048576,MATCH(ROW(Q722)-ROW(Q$3),入力!$BB$3:$BB$1048576,0),MATCH(Q$3,入力!$BV$2:$CN$2,0)),"")</f>
        <v/>
      </c>
      <c r="R722" s="77" t="str">
        <f>IFERROR(INDEX(入力!$BV$3:$CN$1048576,MATCH(ROW(R722)-ROW(R$3),入力!$BB$3:$BB$1048576,0),MATCH(R$3,入力!$BV$2:$CN$2,0)),"")</f>
        <v/>
      </c>
      <c r="S722" s="77" t="str">
        <f>IFERROR(INDEX(入力!$BV$3:$CN$1048576,MATCH(ROW(S722)-ROW(S$3),入力!$BB$3:$BB$1048576,0),MATCH(S$3,入力!$BV$2:$CN$2,0)),"")</f>
        <v/>
      </c>
      <c r="U722" s="28" t="str">
        <f>IF(Z722="","",COUNT($Z$4:Z722))</f>
        <v/>
      </c>
      <c r="V722" s="73" t="str">
        <f t="shared" si="12"/>
        <v/>
      </c>
      <c r="W722" s="113" t="str">
        <f>IF(OR($B722="",$B722=$B723),"",SUMIF($B$4:$B722,$B722,Q$4:Q722))</f>
        <v/>
      </c>
      <c r="X722" s="113" t="str">
        <f>IF(OR($B722="",$B722=$B723),"",SUMIF($B$4:$B722,$B722,K$4:K722)-Y722)</f>
        <v/>
      </c>
      <c r="Y722" s="113" t="str">
        <f>IF(OR($B722="",$B722=$B723),"",SUMIFS(K$4:K722,B$4:B722,$B722,F$4:F722,$Y$3))</f>
        <v/>
      </c>
      <c r="Z722" s="113" t="str">
        <f>IF(OR($B722="",$B722=$B723),"",SUMIF($B$4:$B722,$B722,S$4:S722))</f>
        <v/>
      </c>
    </row>
    <row r="723" spans="1:26" ht="25.05" customHeight="1" x14ac:dyDescent="0.2">
      <c r="A723" s="133" t="str">
        <f>IF(OR(B723="",AND(B722=B723,D722=D723)),"",MAX($A$4:A722)+1)</f>
        <v/>
      </c>
      <c r="B723" s="73" t="str">
        <f>IFERROR(INDEX(入力!$BV$3:$CN$1048576,MATCH(ROW(B723)-ROW(B$3),入力!$BB$3:$BB$1048576,0),MATCH(B$3,入力!$BV$2:$CN$2,0)),"")</f>
        <v/>
      </c>
      <c r="C723" s="74" t="str">
        <f>IFERROR(INDEX(入力!$BV$3:$CN$1048576,MATCH(ROW(C723)-ROW(C$3),入力!$BB$3:$BB$1048576,0),MATCH(C$3,入力!$BV$2:$CN$2,0)),"")</f>
        <v/>
      </c>
      <c r="D723" s="75" t="str">
        <f>IFERROR(INDEX(入力!$BO$3:$BO$1048576,MATCH(ROW(D723)-ROW(D$3),入力!$BB$3:$BB$1048576,0),0),"")</f>
        <v/>
      </c>
      <c r="E723" s="74" t="str">
        <f>IFERROR(INDEX(入力!$BV$3:$CN$1048576,MATCH(ROW(E723)-ROW(E$3),入力!$BB$3:$BB$1048576,0),MATCH(E$3,入力!$BV$2:$CN$2,0)),"")</f>
        <v/>
      </c>
      <c r="F723" s="74" t="str">
        <f>IFERROR(INDEX(入力!$BV$3:$CN$1048576,MATCH(ROW(F723)-ROW(F$3),入力!$BB$3:$BB$1048576,0),MATCH(F$3,入力!$BV$2:$CN$2,0)),"")</f>
        <v/>
      </c>
      <c r="G723" s="74" t="str">
        <f>IFERROR(INDEX(入力!$BV$3:$CN$1048576,MATCH(ROW(G723)-ROW(G$3),入力!$BB$3:$BB$1048576,0),MATCH(G$3,入力!$BV$2:$CN$2,0)),"")</f>
        <v/>
      </c>
      <c r="H723" s="75" t="str">
        <f>IFERROR(INDEX(入力!$BV$3:$CN$1048576,MATCH(ROW(H723)-ROW(H$3),入力!$BB$3:$BB$1048576,0),MATCH(H$3,入力!$BV$2:$CN$2,0)),"")</f>
        <v/>
      </c>
      <c r="I723" s="76" t="str">
        <f>IFERROR(INDEX(入力!$BV$3:$CN$1048576,MATCH(ROW(I723)-ROW(I$3),入力!$BB$3:$BB$1048576,0),MATCH(I$3,入力!$BV$2:$CN$2,0)),"")</f>
        <v/>
      </c>
      <c r="J723" s="75" t="str">
        <f>IFERROR(INDEX(入力!$BV$3:$CN$1048576,MATCH(ROW(J723)-ROW(J$3),入力!$BB$3:$BB$1048576,0),MATCH(J$3,入力!$BV$2:$CN$2,0)),"")</f>
        <v/>
      </c>
      <c r="K723" s="75" t="str">
        <f>IFERROR(INDEX(入力!$BV$3:$CN$1048576,MATCH(ROW(K723)-ROW(K$3),入力!$BB$3:$BB$1048576,0),MATCH(K$3,入力!$BV$2:$CN$2,0)),"")</f>
        <v/>
      </c>
      <c r="L723" s="75" t="str">
        <f>IFERROR(INDEX(入力!$BV$3:$CN$1048576,MATCH(ROW(L723)-ROW(L$3),入力!$BB$3:$BB$1048576,0),MATCH(L$3,入力!$BV$2:$CN$2,0)),"")</f>
        <v/>
      </c>
      <c r="M723" s="117" t="str">
        <f>IFERROR(IF(履歴検索!$A723="","",INDEX(入力!$BV$3:$CN$1048576,MATCH(ROW(M723)-ROW(M$3),入力!$BB$3:$BB$1048576,0),MATCH(M$3,入力!$BV$2:$CN$2,0))),"")</f>
        <v/>
      </c>
      <c r="N723" s="75" t="str">
        <f>IFERROR(INDEX(入力!$BV$3:$CN$1048576,MATCH(ROW(N723)-ROW(N$3),入力!$BB$3:$BB$1048576,0),MATCH(N$3,入力!$BV$2:$CN$2,0)),"")</f>
        <v/>
      </c>
      <c r="O723" s="294" t="str">
        <f>IFERROR(INDEX(入力!$CJ$3:$CN$1048576,MATCH(ROW(O723)-ROW(O$3),入力!$BB$3:$BB$1048576,0),MATCH(O$3,入力!$CJ$2:$CN$2,0)),"")</f>
        <v/>
      </c>
      <c r="P723" s="294" t="str">
        <f>IFERROR(INDEX(入力!$CJ$3:$CN$1048576,MATCH(ROW(P723)-ROW(P$3),入力!$BB$3:$BB$1048576,0),MATCH(P$3,入力!$CJ$2:$CN$2,0)),"")</f>
        <v/>
      </c>
      <c r="Q723" s="294" t="str">
        <f>IFERROR(INDEX(入力!$BV$3:$CN$1048576,MATCH(ROW(Q723)-ROW(Q$3),入力!$BB$3:$BB$1048576,0),MATCH(Q$3,入力!$BV$2:$CN$2,0)),"")</f>
        <v/>
      </c>
      <c r="R723" s="77" t="str">
        <f>IFERROR(INDEX(入力!$BV$3:$CN$1048576,MATCH(ROW(R723)-ROW(R$3),入力!$BB$3:$BB$1048576,0),MATCH(R$3,入力!$BV$2:$CN$2,0)),"")</f>
        <v/>
      </c>
      <c r="S723" s="77" t="str">
        <f>IFERROR(INDEX(入力!$BV$3:$CN$1048576,MATCH(ROW(S723)-ROW(S$3),入力!$BB$3:$BB$1048576,0),MATCH(S$3,入力!$BV$2:$CN$2,0)),"")</f>
        <v/>
      </c>
      <c r="U723" s="28" t="str">
        <f>IF(Z723="","",COUNT($Z$4:Z723))</f>
        <v/>
      </c>
      <c r="V723" s="73" t="str">
        <f t="shared" si="12"/>
        <v/>
      </c>
      <c r="W723" s="113" t="str">
        <f>IF(OR($B723="",$B723=$B724),"",SUMIF($B$4:$B723,$B723,Q$4:Q723))</f>
        <v/>
      </c>
      <c r="X723" s="113" t="str">
        <f>IF(OR($B723="",$B723=$B724),"",SUMIF($B$4:$B723,$B723,K$4:K723)-Y723)</f>
        <v/>
      </c>
      <c r="Y723" s="113" t="str">
        <f>IF(OR($B723="",$B723=$B724),"",SUMIFS(K$4:K723,B$4:B723,$B723,F$4:F723,$Y$3))</f>
        <v/>
      </c>
      <c r="Z723" s="113" t="str">
        <f>IF(OR($B723="",$B723=$B724),"",SUMIF($B$4:$B723,$B723,S$4:S723))</f>
        <v/>
      </c>
    </row>
    <row r="724" spans="1:26" ht="25.05" customHeight="1" x14ac:dyDescent="0.2">
      <c r="A724" s="133" t="str">
        <f>IF(OR(B724="",AND(B723=B724,D723=D724)),"",MAX($A$4:A723)+1)</f>
        <v/>
      </c>
      <c r="B724" s="73" t="str">
        <f>IFERROR(INDEX(入力!$BV$3:$CN$1048576,MATCH(ROW(B724)-ROW(B$3),入力!$BB$3:$BB$1048576,0),MATCH(B$3,入力!$BV$2:$CN$2,0)),"")</f>
        <v/>
      </c>
      <c r="C724" s="74" t="str">
        <f>IFERROR(INDEX(入力!$BV$3:$CN$1048576,MATCH(ROW(C724)-ROW(C$3),入力!$BB$3:$BB$1048576,0),MATCH(C$3,入力!$BV$2:$CN$2,0)),"")</f>
        <v/>
      </c>
      <c r="D724" s="75" t="str">
        <f>IFERROR(INDEX(入力!$BO$3:$BO$1048576,MATCH(ROW(D724)-ROW(D$3),入力!$BB$3:$BB$1048576,0),0),"")</f>
        <v/>
      </c>
      <c r="E724" s="74" t="str">
        <f>IFERROR(INDEX(入力!$BV$3:$CN$1048576,MATCH(ROW(E724)-ROW(E$3),入力!$BB$3:$BB$1048576,0),MATCH(E$3,入力!$BV$2:$CN$2,0)),"")</f>
        <v/>
      </c>
      <c r="F724" s="74" t="str">
        <f>IFERROR(INDEX(入力!$BV$3:$CN$1048576,MATCH(ROW(F724)-ROW(F$3),入力!$BB$3:$BB$1048576,0),MATCH(F$3,入力!$BV$2:$CN$2,0)),"")</f>
        <v/>
      </c>
      <c r="G724" s="74" t="str">
        <f>IFERROR(INDEX(入力!$BV$3:$CN$1048576,MATCH(ROW(G724)-ROW(G$3),入力!$BB$3:$BB$1048576,0),MATCH(G$3,入力!$BV$2:$CN$2,0)),"")</f>
        <v/>
      </c>
      <c r="H724" s="75" t="str">
        <f>IFERROR(INDEX(入力!$BV$3:$CN$1048576,MATCH(ROW(H724)-ROW(H$3),入力!$BB$3:$BB$1048576,0),MATCH(H$3,入力!$BV$2:$CN$2,0)),"")</f>
        <v/>
      </c>
      <c r="I724" s="76" t="str">
        <f>IFERROR(INDEX(入力!$BV$3:$CN$1048576,MATCH(ROW(I724)-ROW(I$3),入力!$BB$3:$BB$1048576,0),MATCH(I$3,入力!$BV$2:$CN$2,0)),"")</f>
        <v/>
      </c>
      <c r="J724" s="75" t="str">
        <f>IFERROR(INDEX(入力!$BV$3:$CN$1048576,MATCH(ROW(J724)-ROW(J$3),入力!$BB$3:$BB$1048576,0),MATCH(J$3,入力!$BV$2:$CN$2,0)),"")</f>
        <v/>
      </c>
      <c r="K724" s="75" t="str">
        <f>IFERROR(INDEX(入力!$BV$3:$CN$1048576,MATCH(ROW(K724)-ROW(K$3),入力!$BB$3:$BB$1048576,0),MATCH(K$3,入力!$BV$2:$CN$2,0)),"")</f>
        <v/>
      </c>
      <c r="L724" s="75" t="str">
        <f>IFERROR(INDEX(入力!$BV$3:$CN$1048576,MATCH(ROW(L724)-ROW(L$3),入力!$BB$3:$BB$1048576,0),MATCH(L$3,入力!$BV$2:$CN$2,0)),"")</f>
        <v/>
      </c>
      <c r="M724" s="117" t="str">
        <f>IFERROR(IF(履歴検索!$A724="","",INDEX(入力!$BV$3:$CN$1048576,MATCH(ROW(M724)-ROW(M$3),入力!$BB$3:$BB$1048576,0),MATCH(M$3,入力!$BV$2:$CN$2,0))),"")</f>
        <v/>
      </c>
      <c r="N724" s="75" t="str">
        <f>IFERROR(INDEX(入力!$BV$3:$CN$1048576,MATCH(ROW(N724)-ROW(N$3),入力!$BB$3:$BB$1048576,0),MATCH(N$3,入力!$BV$2:$CN$2,0)),"")</f>
        <v/>
      </c>
      <c r="O724" s="294" t="str">
        <f>IFERROR(INDEX(入力!$CJ$3:$CN$1048576,MATCH(ROW(O724)-ROW(O$3),入力!$BB$3:$BB$1048576,0),MATCH(O$3,入力!$CJ$2:$CN$2,0)),"")</f>
        <v/>
      </c>
      <c r="P724" s="294" t="str">
        <f>IFERROR(INDEX(入力!$CJ$3:$CN$1048576,MATCH(ROW(P724)-ROW(P$3),入力!$BB$3:$BB$1048576,0),MATCH(P$3,入力!$CJ$2:$CN$2,0)),"")</f>
        <v/>
      </c>
      <c r="Q724" s="294" t="str">
        <f>IFERROR(INDEX(入力!$BV$3:$CN$1048576,MATCH(ROW(Q724)-ROW(Q$3),入力!$BB$3:$BB$1048576,0),MATCH(Q$3,入力!$BV$2:$CN$2,0)),"")</f>
        <v/>
      </c>
      <c r="R724" s="77" t="str">
        <f>IFERROR(INDEX(入力!$BV$3:$CN$1048576,MATCH(ROW(R724)-ROW(R$3),入力!$BB$3:$BB$1048576,0),MATCH(R$3,入力!$BV$2:$CN$2,0)),"")</f>
        <v/>
      </c>
      <c r="S724" s="77" t="str">
        <f>IFERROR(INDEX(入力!$BV$3:$CN$1048576,MATCH(ROW(S724)-ROW(S$3),入力!$BB$3:$BB$1048576,0),MATCH(S$3,入力!$BV$2:$CN$2,0)),"")</f>
        <v/>
      </c>
      <c r="U724" s="28" t="str">
        <f>IF(Z724="","",COUNT($Z$4:Z724))</f>
        <v/>
      </c>
      <c r="V724" s="73" t="str">
        <f t="shared" si="12"/>
        <v/>
      </c>
      <c r="W724" s="113" t="str">
        <f>IF(OR($B724="",$B724=$B725),"",SUMIF($B$4:$B724,$B724,Q$4:Q724))</f>
        <v/>
      </c>
      <c r="X724" s="113" t="str">
        <f>IF(OR($B724="",$B724=$B725),"",SUMIF($B$4:$B724,$B724,K$4:K724)-Y724)</f>
        <v/>
      </c>
      <c r="Y724" s="113" t="str">
        <f>IF(OR($B724="",$B724=$B725),"",SUMIFS(K$4:K724,B$4:B724,$B724,F$4:F724,$Y$3))</f>
        <v/>
      </c>
      <c r="Z724" s="113" t="str">
        <f>IF(OR($B724="",$B724=$B725),"",SUMIF($B$4:$B724,$B724,S$4:S724))</f>
        <v/>
      </c>
    </row>
    <row r="725" spans="1:26" ht="25.05" customHeight="1" x14ac:dyDescent="0.2">
      <c r="A725" s="133" t="str">
        <f>IF(OR(B725="",AND(B724=B725,D724=D725)),"",MAX($A$4:A724)+1)</f>
        <v/>
      </c>
      <c r="B725" s="73" t="str">
        <f>IFERROR(INDEX(入力!$BV$3:$CN$1048576,MATCH(ROW(B725)-ROW(B$3),入力!$BB$3:$BB$1048576,0),MATCH(B$3,入力!$BV$2:$CN$2,0)),"")</f>
        <v/>
      </c>
      <c r="C725" s="74" t="str">
        <f>IFERROR(INDEX(入力!$BV$3:$CN$1048576,MATCH(ROW(C725)-ROW(C$3),入力!$BB$3:$BB$1048576,0),MATCH(C$3,入力!$BV$2:$CN$2,0)),"")</f>
        <v/>
      </c>
      <c r="D725" s="75" t="str">
        <f>IFERROR(INDEX(入力!$BO$3:$BO$1048576,MATCH(ROW(D725)-ROW(D$3),入力!$BB$3:$BB$1048576,0),0),"")</f>
        <v/>
      </c>
      <c r="E725" s="74" t="str">
        <f>IFERROR(INDEX(入力!$BV$3:$CN$1048576,MATCH(ROW(E725)-ROW(E$3),入力!$BB$3:$BB$1048576,0),MATCH(E$3,入力!$BV$2:$CN$2,0)),"")</f>
        <v/>
      </c>
      <c r="F725" s="74" t="str">
        <f>IFERROR(INDEX(入力!$BV$3:$CN$1048576,MATCH(ROW(F725)-ROW(F$3),入力!$BB$3:$BB$1048576,0),MATCH(F$3,入力!$BV$2:$CN$2,0)),"")</f>
        <v/>
      </c>
      <c r="G725" s="74" t="str">
        <f>IFERROR(INDEX(入力!$BV$3:$CN$1048576,MATCH(ROW(G725)-ROW(G$3),入力!$BB$3:$BB$1048576,0),MATCH(G$3,入力!$BV$2:$CN$2,0)),"")</f>
        <v/>
      </c>
      <c r="H725" s="75" t="str">
        <f>IFERROR(INDEX(入力!$BV$3:$CN$1048576,MATCH(ROW(H725)-ROW(H$3),入力!$BB$3:$BB$1048576,0),MATCH(H$3,入力!$BV$2:$CN$2,0)),"")</f>
        <v/>
      </c>
      <c r="I725" s="76" t="str">
        <f>IFERROR(INDEX(入力!$BV$3:$CN$1048576,MATCH(ROW(I725)-ROW(I$3),入力!$BB$3:$BB$1048576,0),MATCH(I$3,入力!$BV$2:$CN$2,0)),"")</f>
        <v/>
      </c>
      <c r="J725" s="75" t="str">
        <f>IFERROR(INDEX(入力!$BV$3:$CN$1048576,MATCH(ROW(J725)-ROW(J$3),入力!$BB$3:$BB$1048576,0),MATCH(J$3,入力!$BV$2:$CN$2,0)),"")</f>
        <v/>
      </c>
      <c r="K725" s="75" t="str">
        <f>IFERROR(INDEX(入力!$BV$3:$CN$1048576,MATCH(ROW(K725)-ROW(K$3),入力!$BB$3:$BB$1048576,0),MATCH(K$3,入力!$BV$2:$CN$2,0)),"")</f>
        <v/>
      </c>
      <c r="L725" s="75" t="str">
        <f>IFERROR(INDEX(入力!$BV$3:$CN$1048576,MATCH(ROW(L725)-ROW(L$3),入力!$BB$3:$BB$1048576,0),MATCH(L$3,入力!$BV$2:$CN$2,0)),"")</f>
        <v/>
      </c>
      <c r="M725" s="117" t="str">
        <f>IFERROR(IF(履歴検索!$A725="","",INDEX(入力!$BV$3:$CN$1048576,MATCH(ROW(M725)-ROW(M$3),入力!$BB$3:$BB$1048576,0),MATCH(M$3,入力!$BV$2:$CN$2,0))),"")</f>
        <v/>
      </c>
      <c r="N725" s="75" t="str">
        <f>IFERROR(INDEX(入力!$BV$3:$CN$1048576,MATCH(ROW(N725)-ROW(N$3),入力!$BB$3:$BB$1048576,0),MATCH(N$3,入力!$BV$2:$CN$2,0)),"")</f>
        <v/>
      </c>
      <c r="O725" s="294" t="str">
        <f>IFERROR(INDEX(入力!$CJ$3:$CN$1048576,MATCH(ROW(O725)-ROW(O$3),入力!$BB$3:$BB$1048576,0),MATCH(O$3,入力!$CJ$2:$CN$2,0)),"")</f>
        <v/>
      </c>
      <c r="P725" s="294" t="str">
        <f>IFERROR(INDEX(入力!$CJ$3:$CN$1048576,MATCH(ROW(P725)-ROW(P$3),入力!$BB$3:$BB$1048576,0),MATCH(P$3,入力!$CJ$2:$CN$2,0)),"")</f>
        <v/>
      </c>
      <c r="Q725" s="294" t="str">
        <f>IFERROR(INDEX(入力!$BV$3:$CN$1048576,MATCH(ROW(Q725)-ROW(Q$3),入力!$BB$3:$BB$1048576,0),MATCH(Q$3,入力!$BV$2:$CN$2,0)),"")</f>
        <v/>
      </c>
      <c r="R725" s="77" t="str">
        <f>IFERROR(INDEX(入力!$BV$3:$CN$1048576,MATCH(ROW(R725)-ROW(R$3),入力!$BB$3:$BB$1048576,0),MATCH(R$3,入力!$BV$2:$CN$2,0)),"")</f>
        <v/>
      </c>
      <c r="S725" s="77" t="str">
        <f>IFERROR(INDEX(入力!$BV$3:$CN$1048576,MATCH(ROW(S725)-ROW(S$3),入力!$BB$3:$BB$1048576,0),MATCH(S$3,入力!$BV$2:$CN$2,0)),"")</f>
        <v/>
      </c>
      <c r="U725" s="28" t="str">
        <f>IF(Z725="","",COUNT($Z$4:Z725))</f>
        <v/>
      </c>
      <c r="V725" s="73" t="str">
        <f t="shared" si="12"/>
        <v/>
      </c>
      <c r="W725" s="113" t="str">
        <f>IF(OR($B725="",$B725=$B726),"",SUMIF($B$4:$B725,$B725,Q$4:Q725))</f>
        <v/>
      </c>
      <c r="X725" s="113" t="str">
        <f>IF(OR($B725="",$B725=$B726),"",SUMIF($B$4:$B725,$B725,K$4:K725)-Y725)</f>
        <v/>
      </c>
      <c r="Y725" s="113" t="str">
        <f>IF(OR($B725="",$B725=$B726),"",SUMIFS(K$4:K725,B$4:B725,$B725,F$4:F725,$Y$3))</f>
        <v/>
      </c>
      <c r="Z725" s="113" t="str">
        <f>IF(OR($B725="",$B725=$B726),"",SUMIF($B$4:$B725,$B725,S$4:S725))</f>
        <v/>
      </c>
    </row>
    <row r="726" spans="1:26" ht="25.05" customHeight="1" x14ac:dyDescent="0.2">
      <c r="A726" s="133" t="str">
        <f>IF(OR(B726="",AND(B725=B726,D725=D726)),"",MAX($A$4:A725)+1)</f>
        <v/>
      </c>
      <c r="B726" s="73" t="str">
        <f>IFERROR(INDEX(入力!$BV$3:$CN$1048576,MATCH(ROW(B726)-ROW(B$3),入力!$BB$3:$BB$1048576,0),MATCH(B$3,入力!$BV$2:$CN$2,0)),"")</f>
        <v/>
      </c>
      <c r="C726" s="74" t="str">
        <f>IFERROR(INDEX(入力!$BV$3:$CN$1048576,MATCH(ROW(C726)-ROW(C$3),入力!$BB$3:$BB$1048576,0),MATCH(C$3,入力!$BV$2:$CN$2,0)),"")</f>
        <v/>
      </c>
      <c r="D726" s="75" t="str">
        <f>IFERROR(INDEX(入力!$BO$3:$BO$1048576,MATCH(ROW(D726)-ROW(D$3),入力!$BB$3:$BB$1048576,0),0),"")</f>
        <v/>
      </c>
      <c r="E726" s="74" t="str">
        <f>IFERROR(INDEX(入力!$BV$3:$CN$1048576,MATCH(ROW(E726)-ROW(E$3),入力!$BB$3:$BB$1048576,0),MATCH(E$3,入力!$BV$2:$CN$2,0)),"")</f>
        <v/>
      </c>
      <c r="F726" s="74" t="str">
        <f>IFERROR(INDEX(入力!$BV$3:$CN$1048576,MATCH(ROW(F726)-ROW(F$3),入力!$BB$3:$BB$1048576,0),MATCH(F$3,入力!$BV$2:$CN$2,0)),"")</f>
        <v/>
      </c>
      <c r="G726" s="74" t="str">
        <f>IFERROR(INDEX(入力!$BV$3:$CN$1048576,MATCH(ROW(G726)-ROW(G$3),入力!$BB$3:$BB$1048576,0),MATCH(G$3,入力!$BV$2:$CN$2,0)),"")</f>
        <v/>
      </c>
      <c r="H726" s="75" t="str">
        <f>IFERROR(INDEX(入力!$BV$3:$CN$1048576,MATCH(ROW(H726)-ROW(H$3),入力!$BB$3:$BB$1048576,0),MATCH(H$3,入力!$BV$2:$CN$2,0)),"")</f>
        <v/>
      </c>
      <c r="I726" s="76" t="str">
        <f>IFERROR(INDEX(入力!$BV$3:$CN$1048576,MATCH(ROW(I726)-ROW(I$3),入力!$BB$3:$BB$1048576,0),MATCH(I$3,入力!$BV$2:$CN$2,0)),"")</f>
        <v/>
      </c>
      <c r="J726" s="75" t="str">
        <f>IFERROR(INDEX(入力!$BV$3:$CN$1048576,MATCH(ROW(J726)-ROW(J$3),入力!$BB$3:$BB$1048576,0),MATCH(J$3,入力!$BV$2:$CN$2,0)),"")</f>
        <v/>
      </c>
      <c r="K726" s="75" t="str">
        <f>IFERROR(INDEX(入力!$BV$3:$CN$1048576,MATCH(ROW(K726)-ROW(K$3),入力!$BB$3:$BB$1048576,0),MATCH(K$3,入力!$BV$2:$CN$2,0)),"")</f>
        <v/>
      </c>
      <c r="L726" s="75" t="str">
        <f>IFERROR(INDEX(入力!$BV$3:$CN$1048576,MATCH(ROW(L726)-ROW(L$3),入力!$BB$3:$BB$1048576,0),MATCH(L$3,入力!$BV$2:$CN$2,0)),"")</f>
        <v/>
      </c>
      <c r="M726" s="117" t="str">
        <f>IFERROR(IF(履歴検索!$A726="","",INDEX(入力!$BV$3:$CN$1048576,MATCH(ROW(M726)-ROW(M$3),入力!$BB$3:$BB$1048576,0),MATCH(M$3,入力!$BV$2:$CN$2,0))),"")</f>
        <v/>
      </c>
      <c r="N726" s="75" t="str">
        <f>IFERROR(INDEX(入力!$BV$3:$CN$1048576,MATCH(ROW(N726)-ROW(N$3),入力!$BB$3:$BB$1048576,0),MATCH(N$3,入力!$BV$2:$CN$2,0)),"")</f>
        <v/>
      </c>
      <c r="O726" s="294" t="str">
        <f>IFERROR(INDEX(入力!$CJ$3:$CN$1048576,MATCH(ROW(O726)-ROW(O$3),入力!$BB$3:$BB$1048576,0),MATCH(O$3,入力!$CJ$2:$CN$2,0)),"")</f>
        <v/>
      </c>
      <c r="P726" s="294" t="str">
        <f>IFERROR(INDEX(入力!$CJ$3:$CN$1048576,MATCH(ROW(P726)-ROW(P$3),入力!$BB$3:$BB$1048576,0),MATCH(P$3,入力!$CJ$2:$CN$2,0)),"")</f>
        <v/>
      </c>
      <c r="Q726" s="294" t="str">
        <f>IFERROR(INDEX(入力!$BV$3:$CN$1048576,MATCH(ROW(Q726)-ROW(Q$3),入力!$BB$3:$BB$1048576,0),MATCH(Q$3,入力!$BV$2:$CN$2,0)),"")</f>
        <v/>
      </c>
      <c r="R726" s="77" t="str">
        <f>IFERROR(INDEX(入力!$BV$3:$CN$1048576,MATCH(ROW(R726)-ROW(R$3),入力!$BB$3:$BB$1048576,0),MATCH(R$3,入力!$BV$2:$CN$2,0)),"")</f>
        <v/>
      </c>
      <c r="S726" s="77" t="str">
        <f>IFERROR(INDEX(入力!$BV$3:$CN$1048576,MATCH(ROW(S726)-ROW(S$3),入力!$BB$3:$BB$1048576,0),MATCH(S$3,入力!$BV$2:$CN$2,0)),"")</f>
        <v/>
      </c>
      <c r="U726" s="28" t="str">
        <f>IF(Z726="","",COUNT($Z$4:Z726))</f>
        <v/>
      </c>
      <c r="V726" s="73" t="str">
        <f t="shared" si="12"/>
        <v/>
      </c>
      <c r="W726" s="113" t="str">
        <f>IF(OR($B726="",$B726=$B727),"",SUMIF($B$4:$B726,$B726,Q$4:Q726))</f>
        <v/>
      </c>
      <c r="X726" s="113" t="str">
        <f>IF(OR($B726="",$B726=$B727),"",SUMIF($B$4:$B726,$B726,K$4:K726)-Y726)</f>
        <v/>
      </c>
      <c r="Y726" s="113" t="str">
        <f>IF(OR($B726="",$B726=$B727),"",SUMIFS(K$4:K726,B$4:B726,$B726,F$4:F726,$Y$3))</f>
        <v/>
      </c>
      <c r="Z726" s="113" t="str">
        <f>IF(OR($B726="",$B726=$B727),"",SUMIF($B$4:$B726,$B726,S$4:S726))</f>
        <v/>
      </c>
    </row>
    <row r="727" spans="1:26" ht="25.05" customHeight="1" x14ac:dyDescent="0.2">
      <c r="A727" s="133" t="str">
        <f>IF(OR(B727="",AND(B726=B727,D726=D727)),"",MAX($A$4:A726)+1)</f>
        <v/>
      </c>
      <c r="B727" s="73" t="str">
        <f>IFERROR(INDEX(入力!$BV$3:$CN$1048576,MATCH(ROW(B727)-ROW(B$3),入力!$BB$3:$BB$1048576,0),MATCH(B$3,入力!$BV$2:$CN$2,0)),"")</f>
        <v/>
      </c>
      <c r="C727" s="74" t="str">
        <f>IFERROR(INDEX(入力!$BV$3:$CN$1048576,MATCH(ROW(C727)-ROW(C$3),入力!$BB$3:$BB$1048576,0),MATCH(C$3,入力!$BV$2:$CN$2,0)),"")</f>
        <v/>
      </c>
      <c r="D727" s="75" t="str">
        <f>IFERROR(INDEX(入力!$BO$3:$BO$1048576,MATCH(ROW(D727)-ROW(D$3),入力!$BB$3:$BB$1048576,0),0),"")</f>
        <v/>
      </c>
      <c r="E727" s="74" t="str">
        <f>IFERROR(INDEX(入力!$BV$3:$CN$1048576,MATCH(ROW(E727)-ROW(E$3),入力!$BB$3:$BB$1048576,0),MATCH(E$3,入力!$BV$2:$CN$2,0)),"")</f>
        <v/>
      </c>
      <c r="F727" s="74" t="str">
        <f>IFERROR(INDEX(入力!$BV$3:$CN$1048576,MATCH(ROW(F727)-ROW(F$3),入力!$BB$3:$BB$1048576,0),MATCH(F$3,入力!$BV$2:$CN$2,0)),"")</f>
        <v/>
      </c>
      <c r="G727" s="74" t="str">
        <f>IFERROR(INDEX(入力!$BV$3:$CN$1048576,MATCH(ROW(G727)-ROW(G$3),入力!$BB$3:$BB$1048576,0),MATCH(G$3,入力!$BV$2:$CN$2,0)),"")</f>
        <v/>
      </c>
      <c r="H727" s="75" t="str">
        <f>IFERROR(INDEX(入力!$BV$3:$CN$1048576,MATCH(ROW(H727)-ROW(H$3),入力!$BB$3:$BB$1048576,0),MATCH(H$3,入力!$BV$2:$CN$2,0)),"")</f>
        <v/>
      </c>
      <c r="I727" s="76" t="str">
        <f>IFERROR(INDEX(入力!$BV$3:$CN$1048576,MATCH(ROW(I727)-ROW(I$3),入力!$BB$3:$BB$1048576,0),MATCH(I$3,入力!$BV$2:$CN$2,0)),"")</f>
        <v/>
      </c>
      <c r="J727" s="75" t="str">
        <f>IFERROR(INDEX(入力!$BV$3:$CN$1048576,MATCH(ROW(J727)-ROW(J$3),入力!$BB$3:$BB$1048576,0),MATCH(J$3,入力!$BV$2:$CN$2,0)),"")</f>
        <v/>
      </c>
      <c r="K727" s="75" t="str">
        <f>IFERROR(INDEX(入力!$BV$3:$CN$1048576,MATCH(ROW(K727)-ROW(K$3),入力!$BB$3:$BB$1048576,0),MATCH(K$3,入力!$BV$2:$CN$2,0)),"")</f>
        <v/>
      </c>
      <c r="L727" s="75" t="str">
        <f>IFERROR(INDEX(入力!$BV$3:$CN$1048576,MATCH(ROW(L727)-ROW(L$3),入力!$BB$3:$BB$1048576,0),MATCH(L$3,入力!$BV$2:$CN$2,0)),"")</f>
        <v/>
      </c>
      <c r="M727" s="117" t="str">
        <f>IFERROR(IF(履歴検索!$A727="","",INDEX(入力!$BV$3:$CN$1048576,MATCH(ROW(M727)-ROW(M$3),入力!$BB$3:$BB$1048576,0),MATCH(M$3,入力!$BV$2:$CN$2,0))),"")</f>
        <v/>
      </c>
      <c r="N727" s="75" t="str">
        <f>IFERROR(INDEX(入力!$BV$3:$CN$1048576,MATCH(ROW(N727)-ROW(N$3),入力!$BB$3:$BB$1048576,0),MATCH(N$3,入力!$BV$2:$CN$2,0)),"")</f>
        <v/>
      </c>
      <c r="O727" s="294" t="str">
        <f>IFERROR(INDEX(入力!$CJ$3:$CN$1048576,MATCH(ROW(O727)-ROW(O$3),入力!$BB$3:$BB$1048576,0),MATCH(O$3,入力!$CJ$2:$CN$2,0)),"")</f>
        <v/>
      </c>
      <c r="P727" s="294" t="str">
        <f>IFERROR(INDEX(入力!$CJ$3:$CN$1048576,MATCH(ROW(P727)-ROW(P$3),入力!$BB$3:$BB$1048576,0),MATCH(P$3,入力!$CJ$2:$CN$2,0)),"")</f>
        <v/>
      </c>
      <c r="Q727" s="294" t="str">
        <f>IFERROR(INDEX(入力!$BV$3:$CN$1048576,MATCH(ROW(Q727)-ROW(Q$3),入力!$BB$3:$BB$1048576,0),MATCH(Q$3,入力!$BV$2:$CN$2,0)),"")</f>
        <v/>
      </c>
      <c r="R727" s="77" t="str">
        <f>IFERROR(INDEX(入力!$BV$3:$CN$1048576,MATCH(ROW(R727)-ROW(R$3),入力!$BB$3:$BB$1048576,0),MATCH(R$3,入力!$BV$2:$CN$2,0)),"")</f>
        <v/>
      </c>
      <c r="S727" s="77" t="str">
        <f>IFERROR(INDEX(入力!$BV$3:$CN$1048576,MATCH(ROW(S727)-ROW(S$3),入力!$BB$3:$BB$1048576,0),MATCH(S$3,入力!$BV$2:$CN$2,0)),"")</f>
        <v/>
      </c>
      <c r="U727" s="28" t="str">
        <f>IF(Z727="","",COUNT($Z$4:Z727))</f>
        <v/>
      </c>
      <c r="V727" s="73" t="str">
        <f t="shared" si="12"/>
        <v/>
      </c>
      <c r="W727" s="113" t="str">
        <f>IF(OR($B727="",$B727=$B728),"",SUMIF($B$4:$B727,$B727,Q$4:Q727))</f>
        <v/>
      </c>
      <c r="X727" s="113" t="str">
        <f>IF(OR($B727="",$B727=$B728),"",SUMIF($B$4:$B727,$B727,K$4:K727)-Y727)</f>
        <v/>
      </c>
      <c r="Y727" s="113" t="str">
        <f>IF(OR($B727="",$B727=$B728),"",SUMIFS(K$4:K727,B$4:B727,$B727,F$4:F727,$Y$3))</f>
        <v/>
      </c>
      <c r="Z727" s="113" t="str">
        <f>IF(OR($B727="",$B727=$B728),"",SUMIF($B$4:$B727,$B727,S$4:S727))</f>
        <v/>
      </c>
    </row>
    <row r="728" spans="1:26" ht="25.05" customHeight="1" x14ac:dyDescent="0.2">
      <c r="A728" s="133" t="str">
        <f>IF(OR(B728="",AND(B727=B728,D727=D728)),"",MAX($A$4:A727)+1)</f>
        <v/>
      </c>
      <c r="B728" s="73" t="str">
        <f>IFERROR(INDEX(入力!$BV$3:$CN$1048576,MATCH(ROW(B728)-ROW(B$3),入力!$BB$3:$BB$1048576,0),MATCH(B$3,入力!$BV$2:$CN$2,0)),"")</f>
        <v/>
      </c>
      <c r="C728" s="74" t="str">
        <f>IFERROR(INDEX(入力!$BV$3:$CN$1048576,MATCH(ROW(C728)-ROW(C$3),入力!$BB$3:$BB$1048576,0),MATCH(C$3,入力!$BV$2:$CN$2,0)),"")</f>
        <v/>
      </c>
      <c r="D728" s="75" t="str">
        <f>IFERROR(INDEX(入力!$BO$3:$BO$1048576,MATCH(ROW(D728)-ROW(D$3),入力!$BB$3:$BB$1048576,0),0),"")</f>
        <v/>
      </c>
      <c r="E728" s="74" t="str">
        <f>IFERROR(INDEX(入力!$BV$3:$CN$1048576,MATCH(ROW(E728)-ROW(E$3),入力!$BB$3:$BB$1048576,0),MATCH(E$3,入力!$BV$2:$CN$2,0)),"")</f>
        <v/>
      </c>
      <c r="F728" s="74" t="str">
        <f>IFERROR(INDEX(入力!$BV$3:$CN$1048576,MATCH(ROW(F728)-ROW(F$3),入力!$BB$3:$BB$1048576,0),MATCH(F$3,入力!$BV$2:$CN$2,0)),"")</f>
        <v/>
      </c>
      <c r="G728" s="74" t="str">
        <f>IFERROR(INDEX(入力!$BV$3:$CN$1048576,MATCH(ROW(G728)-ROW(G$3),入力!$BB$3:$BB$1048576,0),MATCH(G$3,入力!$BV$2:$CN$2,0)),"")</f>
        <v/>
      </c>
      <c r="H728" s="75" t="str">
        <f>IFERROR(INDEX(入力!$BV$3:$CN$1048576,MATCH(ROW(H728)-ROW(H$3),入力!$BB$3:$BB$1048576,0),MATCH(H$3,入力!$BV$2:$CN$2,0)),"")</f>
        <v/>
      </c>
      <c r="I728" s="76" t="str">
        <f>IFERROR(INDEX(入力!$BV$3:$CN$1048576,MATCH(ROW(I728)-ROW(I$3),入力!$BB$3:$BB$1048576,0),MATCH(I$3,入力!$BV$2:$CN$2,0)),"")</f>
        <v/>
      </c>
      <c r="J728" s="75" t="str">
        <f>IFERROR(INDEX(入力!$BV$3:$CN$1048576,MATCH(ROW(J728)-ROW(J$3),入力!$BB$3:$BB$1048576,0),MATCH(J$3,入力!$BV$2:$CN$2,0)),"")</f>
        <v/>
      </c>
      <c r="K728" s="75" t="str">
        <f>IFERROR(INDEX(入力!$BV$3:$CN$1048576,MATCH(ROW(K728)-ROW(K$3),入力!$BB$3:$BB$1048576,0),MATCH(K$3,入力!$BV$2:$CN$2,0)),"")</f>
        <v/>
      </c>
      <c r="L728" s="75" t="str">
        <f>IFERROR(INDEX(入力!$BV$3:$CN$1048576,MATCH(ROW(L728)-ROW(L$3),入力!$BB$3:$BB$1048576,0),MATCH(L$3,入力!$BV$2:$CN$2,0)),"")</f>
        <v/>
      </c>
      <c r="M728" s="117" t="str">
        <f>IFERROR(IF(履歴検索!$A728="","",INDEX(入力!$BV$3:$CN$1048576,MATCH(ROW(M728)-ROW(M$3),入力!$BB$3:$BB$1048576,0),MATCH(M$3,入力!$BV$2:$CN$2,0))),"")</f>
        <v/>
      </c>
      <c r="N728" s="75" t="str">
        <f>IFERROR(INDEX(入力!$BV$3:$CN$1048576,MATCH(ROW(N728)-ROW(N$3),入力!$BB$3:$BB$1048576,0),MATCH(N$3,入力!$BV$2:$CN$2,0)),"")</f>
        <v/>
      </c>
      <c r="O728" s="294" t="str">
        <f>IFERROR(INDEX(入力!$CJ$3:$CN$1048576,MATCH(ROW(O728)-ROW(O$3),入力!$BB$3:$BB$1048576,0),MATCH(O$3,入力!$CJ$2:$CN$2,0)),"")</f>
        <v/>
      </c>
      <c r="P728" s="294" t="str">
        <f>IFERROR(INDEX(入力!$CJ$3:$CN$1048576,MATCH(ROW(P728)-ROW(P$3),入力!$BB$3:$BB$1048576,0),MATCH(P$3,入力!$CJ$2:$CN$2,0)),"")</f>
        <v/>
      </c>
      <c r="Q728" s="294" t="str">
        <f>IFERROR(INDEX(入力!$BV$3:$CN$1048576,MATCH(ROW(Q728)-ROW(Q$3),入力!$BB$3:$BB$1048576,0),MATCH(Q$3,入力!$BV$2:$CN$2,0)),"")</f>
        <v/>
      </c>
      <c r="R728" s="77" t="str">
        <f>IFERROR(INDEX(入力!$BV$3:$CN$1048576,MATCH(ROW(R728)-ROW(R$3),入力!$BB$3:$BB$1048576,0),MATCH(R$3,入力!$BV$2:$CN$2,0)),"")</f>
        <v/>
      </c>
      <c r="S728" s="77" t="str">
        <f>IFERROR(INDEX(入力!$BV$3:$CN$1048576,MATCH(ROW(S728)-ROW(S$3),入力!$BB$3:$BB$1048576,0),MATCH(S$3,入力!$BV$2:$CN$2,0)),"")</f>
        <v/>
      </c>
      <c r="U728" s="28" t="str">
        <f>IF(Z728="","",COUNT($Z$4:Z728))</f>
        <v/>
      </c>
      <c r="V728" s="73" t="str">
        <f t="shared" si="12"/>
        <v/>
      </c>
      <c r="W728" s="113" t="str">
        <f>IF(OR($B728="",$B728=$B729),"",SUMIF($B$4:$B728,$B728,Q$4:Q728))</f>
        <v/>
      </c>
      <c r="X728" s="113" t="str">
        <f>IF(OR($B728="",$B728=$B729),"",SUMIF($B$4:$B728,$B728,K$4:K728)-Y728)</f>
        <v/>
      </c>
      <c r="Y728" s="113" t="str">
        <f>IF(OR($B728="",$B728=$B729),"",SUMIFS(K$4:K728,B$4:B728,$B728,F$4:F728,$Y$3))</f>
        <v/>
      </c>
      <c r="Z728" s="113" t="str">
        <f>IF(OR($B728="",$B728=$B729),"",SUMIF($B$4:$B728,$B728,S$4:S728))</f>
        <v/>
      </c>
    </row>
    <row r="729" spans="1:26" ht="25.05" customHeight="1" x14ac:dyDescent="0.2">
      <c r="A729" s="133" t="str">
        <f>IF(OR(B729="",AND(B728=B729,D728=D729)),"",MAX($A$4:A728)+1)</f>
        <v/>
      </c>
      <c r="B729" s="73" t="str">
        <f>IFERROR(INDEX(入力!$BV$3:$CN$1048576,MATCH(ROW(B729)-ROW(B$3),入力!$BB$3:$BB$1048576,0),MATCH(B$3,入力!$BV$2:$CN$2,0)),"")</f>
        <v/>
      </c>
      <c r="C729" s="74" t="str">
        <f>IFERROR(INDEX(入力!$BV$3:$CN$1048576,MATCH(ROW(C729)-ROW(C$3),入力!$BB$3:$BB$1048576,0),MATCH(C$3,入力!$BV$2:$CN$2,0)),"")</f>
        <v/>
      </c>
      <c r="D729" s="75" t="str">
        <f>IFERROR(INDEX(入力!$BO$3:$BO$1048576,MATCH(ROW(D729)-ROW(D$3),入力!$BB$3:$BB$1048576,0),0),"")</f>
        <v/>
      </c>
      <c r="E729" s="74" t="str">
        <f>IFERROR(INDEX(入力!$BV$3:$CN$1048576,MATCH(ROW(E729)-ROW(E$3),入力!$BB$3:$BB$1048576,0),MATCH(E$3,入力!$BV$2:$CN$2,0)),"")</f>
        <v/>
      </c>
      <c r="F729" s="74" t="str">
        <f>IFERROR(INDEX(入力!$BV$3:$CN$1048576,MATCH(ROW(F729)-ROW(F$3),入力!$BB$3:$BB$1048576,0),MATCH(F$3,入力!$BV$2:$CN$2,0)),"")</f>
        <v/>
      </c>
      <c r="G729" s="74" t="str">
        <f>IFERROR(INDEX(入力!$BV$3:$CN$1048576,MATCH(ROW(G729)-ROW(G$3),入力!$BB$3:$BB$1048576,0),MATCH(G$3,入力!$BV$2:$CN$2,0)),"")</f>
        <v/>
      </c>
      <c r="H729" s="75" t="str">
        <f>IFERROR(INDEX(入力!$BV$3:$CN$1048576,MATCH(ROW(H729)-ROW(H$3),入力!$BB$3:$BB$1048576,0),MATCH(H$3,入力!$BV$2:$CN$2,0)),"")</f>
        <v/>
      </c>
      <c r="I729" s="76" t="str">
        <f>IFERROR(INDEX(入力!$BV$3:$CN$1048576,MATCH(ROW(I729)-ROW(I$3),入力!$BB$3:$BB$1048576,0),MATCH(I$3,入力!$BV$2:$CN$2,0)),"")</f>
        <v/>
      </c>
      <c r="J729" s="75" t="str">
        <f>IFERROR(INDEX(入力!$BV$3:$CN$1048576,MATCH(ROW(J729)-ROW(J$3),入力!$BB$3:$BB$1048576,0),MATCH(J$3,入力!$BV$2:$CN$2,0)),"")</f>
        <v/>
      </c>
      <c r="K729" s="75" t="str">
        <f>IFERROR(INDEX(入力!$BV$3:$CN$1048576,MATCH(ROW(K729)-ROW(K$3),入力!$BB$3:$BB$1048576,0),MATCH(K$3,入力!$BV$2:$CN$2,0)),"")</f>
        <v/>
      </c>
      <c r="L729" s="75" t="str">
        <f>IFERROR(INDEX(入力!$BV$3:$CN$1048576,MATCH(ROW(L729)-ROW(L$3),入力!$BB$3:$BB$1048576,0),MATCH(L$3,入力!$BV$2:$CN$2,0)),"")</f>
        <v/>
      </c>
      <c r="M729" s="117" t="str">
        <f>IFERROR(IF(履歴検索!$A729="","",INDEX(入力!$BV$3:$CN$1048576,MATCH(ROW(M729)-ROW(M$3),入力!$BB$3:$BB$1048576,0),MATCH(M$3,入力!$BV$2:$CN$2,0))),"")</f>
        <v/>
      </c>
      <c r="N729" s="75" t="str">
        <f>IFERROR(INDEX(入力!$BV$3:$CN$1048576,MATCH(ROW(N729)-ROW(N$3),入力!$BB$3:$BB$1048576,0),MATCH(N$3,入力!$BV$2:$CN$2,0)),"")</f>
        <v/>
      </c>
      <c r="O729" s="294" t="str">
        <f>IFERROR(INDEX(入力!$CJ$3:$CN$1048576,MATCH(ROW(O729)-ROW(O$3),入力!$BB$3:$BB$1048576,0),MATCH(O$3,入力!$CJ$2:$CN$2,0)),"")</f>
        <v/>
      </c>
      <c r="P729" s="294" t="str">
        <f>IFERROR(INDEX(入力!$CJ$3:$CN$1048576,MATCH(ROW(P729)-ROW(P$3),入力!$BB$3:$BB$1048576,0),MATCH(P$3,入力!$CJ$2:$CN$2,0)),"")</f>
        <v/>
      </c>
      <c r="Q729" s="294" t="str">
        <f>IFERROR(INDEX(入力!$BV$3:$CN$1048576,MATCH(ROW(Q729)-ROW(Q$3),入力!$BB$3:$BB$1048576,0),MATCH(Q$3,入力!$BV$2:$CN$2,0)),"")</f>
        <v/>
      </c>
      <c r="R729" s="77" t="str">
        <f>IFERROR(INDEX(入力!$BV$3:$CN$1048576,MATCH(ROW(R729)-ROW(R$3),入力!$BB$3:$BB$1048576,0),MATCH(R$3,入力!$BV$2:$CN$2,0)),"")</f>
        <v/>
      </c>
      <c r="S729" s="77" t="str">
        <f>IFERROR(INDEX(入力!$BV$3:$CN$1048576,MATCH(ROW(S729)-ROW(S$3),入力!$BB$3:$BB$1048576,0),MATCH(S$3,入力!$BV$2:$CN$2,0)),"")</f>
        <v/>
      </c>
      <c r="U729" s="28" t="str">
        <f>IF(Z729="","",COUNT($Z$4:Z729))</f>
        <v/>
      </c>
      <c r="V729" s="73" t="str">
        <f t="shared" si="12"/>
        <v/>
      </c>
      <c r="W729" s="113" t="str">
        <f>IF(OR($B729="",$B729=$B730),"",SUMIF($B$4:$B729,$B729,Q$4:Q729))</f>
        <v/>
      </c>
      <c r="X729" s="113" t="str">
        <f>IF(OR($B729="",$B729=$B730),"",SUMIF($B$4:$B729,$B729,K$4:K729)-Y729)</f>
        <v/>
      </c>
      <c r="Y729" s="113" t="str">
        <f>IF(OR($B729="",$B729=$B730),"",SUMIFS(K$4:K729,B$4:B729,$B729,F$4:F729,$Y$3))</f>
        <v/>
      </c>
      <c r="Z729" s="113" t="str">
        <f>IF(OR($B729="",$B729=$B730),"",SUMIF($B$4:$B729,$B729,S$4:S729))</f>
        <v/>
      </c>
    </row>
    <row r="730" spans="1:26" ht="25.05" customHeight="1" x14ac:dyDescent="0.2">
      <c r="A730" s="133" t="str">
        <f>IF(OR(B730="",AND(B729=B730,D729=D730)),"",MAX($A$4:A729)+1)</f>
        <v/>
      </c>
      <c r="B730" s="73" t="str">
        <f>IFERROR(INDEX(入力!$BV$3:$CN$1048576,MATCH(ROW(B730)-ROW(B$3),入力!$BB$3:$BB$1048576,0),MATCH(B$3,入力!$BV$2:$CN$2,0)),"")</f>
        <v/>
      </c>
      <c r="C730" s="74" t="str">
        <f>IFERROR(INDEX(入力!$BV$3:$CN$1048576,MATCH(ROW(C730)-ROW(C$3),入力!$BB$3:$BB$1048576,0),MATCH(C$3,入力!$BV$2:$CN$2,0)),"")</f>
        <v/>
      </c>
      <c r="D730" s="75" t="str">
        <f>IFERROR(INDEX(入力!$BO$3:$BO$1048576,MATCH(ROW(D730)-ROW(D$3),入力!$BB$3:$BB$1048576,0),0),"")</f>
        <v/>
      </c>
      <c r="E730" s="74" t="str">
        <f>IFERROR(INDEX(入力!$BV$3:$CN$1048576,MATCH(ROW(E730)-ROW(E$3),入力!$BB$3:$BB$1048576,0),MATCH(E$3,入力!$BV$2:$CN$2,0)),"")</f>
        <v/>
      </c>
      <c r="F730" s="74" t="str">
        <f>IFERROR(INDEX(入力!$BV$3:$CN$1048576,MATCH(ROW(F730)-ROW(F$3),入力!$BB$3:$BB$1048576,0),MATCH(F$3,入力!$BV$2:$CN$2,0)),"")</f>
        <v/>
      </c>
      <c r="G730" s="74" t="str">
        <f>IFERROR(INDEX(入力!$BV$3:$CN$1048576,MATCH(ROW(G730)-ROW(G$3),入力!$BB$3:$BB$1048576,0),MATCH(G$3,入力!$BV$2:$CN$2,0)),"")</f>
        <v/>
      </c>
      <c r="H730" s="75" t="str">
        <f>IFERROR(INDEX(入力!$BV$3:$CN$1048576,MATCH(ROW(H730)-ROW(H$3),入力!$BB$3:$BB$1048576,0),MATCH(H$3,入力!$BV$2:$CN$2,0)),"")</f>
        <v/>
      </c>
      <c r="I730" s="76" t="str">
        <f>IFERROR(INDEX(入力!$BV$3:$CN$1048576,MATCH(ROW(I730)-ROW(I$3),入力!$BB$3:$BB$1048576,0),MATCH(I$3,入力!$BV$2:$CN$2,0)),"")</f>
        <v/>
      </c>
      <c r="J730" s="75" t="str">
        <f>IFERROR(INDEX(入力!$BV$3:$CN$1048576,MATCH(ROW(J730)-ROW(J$3),入力!$BB$3:$BB$1048576,0),MATCH(J$3,入力!$BV$2:$CN$2,0)),"")</f>
        <v/>
      </c>
      <c r="K730" s="75" t="str">
        <f>IFERROR(INDEX(入力!$BV$3:$CN$1048576,MATCH(ROW(K730)-ROW(K$3),入力!$BB$3:$BB$1048576,0),MATCH(K$3,入力!$BV$2:$CN$2,0)),"")</f>
        <v/>
      </c>
      <c r="L730" s="75" t="str">
        <f>IFERROR(INDEX(入力!$BV$3:$CN$1048576,MATCH(ROW(L730)-ROW(L$3),入力!$BB$3:$BB$1048576,0),MATCH(L$3,入力!$BV$2:$CN$2,0)),"")</f>
        <v/>
      </c>
      <c r="M730" s="117" t="str">
        <f>IFERROR(IF(履歴検索!$A730="","",INDEX(入力!$BV$3:$CN$1048576,MATCH(ROW(M730)-ROW(M$3),入力!$BB$3:$BB$1048576,0),MATCH(M$3,入力!$BV$2:$CN$2,0))),"")</f>
        <v/>
      </c>
      <c r="N730" s="75" t="str">
        <f>IFERROR(INDEX(入力!$BV$3:$CN$1048576,MATCH(ROW(N730)-ROW(N$3),入力!$BB$3:$BB$1048576,0),MATCH(N$3,入力!$BV$2:$CN$2,0)),"")</f>
        <v/>
      </c>
      <c r="O730" s="294" t="str">
        <f>IFERROR(INDEX(入力!$CJ$3:$CN$1048576,MATCH(ROW(O730)-ROW(O$3),入力!$BB$3:$BB$1048576,0),MATCH(O$3,入力!$CJ$2:$CN$2,0)),"")</f>
        <v/>
      </c>
      <c r="P730" s="294" t="str">
        <f>IFERROR(INDEX(入力!$CJ$3:$CN$1048576,MATCH(ROW(P730)-ROW(P$3),入力!$BB$3:$BB$1048576,0),MATCH(P$3,入力!$CJ$2:$CN$2,0)),"")</f>
        <v/>
      </c>
      <c r="Q730" s="294" t="str">
        <f>IFERROR(INDEX(入力!$BV$3:$CN$1048576,MATCH(ROW(Q730)-ROW(Q$3),入力!$BB$3:$BB$1048576,0),MATCH(Q$3,入力!$BV$2:$CN$2,0)),"")</f>
        <v/>
      </c>
      <c r="R730" s="77" t="str">
        <f>IFERROR(INDEX(入力!$BV$3:$CN$1048576,MATCH(ROW(R730)-ROW(R$3),入力!$BB$3:$BB$1048576,0),MATCH(R$3,入力!$BV$2:$CN$2,0)),"")</f>
        <v/>
      </c>
      <c r="S730" s="77" t="str">
        <f>IFERROR(INDEX(入力!$BV$3:$CN$1048576,MATCH(ROW(S730)-ROW(S$3),入力!$BB$3:$BB$1048576,0),MATCH(S$3,入力!$BV$2:$CN$2,0)),"")</f>
        <v/>
      </c>
      <c r="U730" s="28" t="str">
        <f>IF(Z730="","",COUNT($Z$4:Z730))</f>
        <v/>
      </c>
      <c r="V730" s="73" t="str">
        <f t="shared" si="12"/>
        <v/>
      </c>
      <c r="W730" s="113" t="str">
        <f>IF(OR($B730="",$B730=$B731),"",SUMIF($B$4:$B730,$B730,Q$4:Q730))</f>
        <v/>
      </c>
      <c r="X730" s="113" t="str">
        <f>IF(OR($B730="",$B730=$B731),"",SUMIF($B$4:$B730,$B730,K$4:K730)-Y730)</f>
        <v/>
      </c>
      <c r="Y730" s="113" t="str">
        <f>IF(OR($B730="",$B730=$B731),"",SUMIFS(K$4:K730,B$4:B730,$B730,F$4:F730,$Y$3))</f>
        <v/>
      </c>
      <c r="Z730" s="113" t="str">
        <f>IF(OR($B730="",$B730=$B731),"",SUMIF($B$4:$B730,$B730,S$4:S730))</f>
        <v/>
      </c>
    </row>
    <row r="731" spans="1:26" ht="25.05" customHeight="1" x14ac:dyDescent="0.2">
      <c r="A731" s="133" t="str">
        <f>IF(OR(B731="",AND(B730=B731,D730=D731)),"",MAX($A$4:A730)+1)</f>
        <v/>
      </c>
      <c r="B731" s="73" t="str">
        <f>IFERROR(INDEX(入力!$BV$3:$CN$1048576,MATCH(ROW(B731)-ROW(B$3),入力!$BB$3:$BB$1048576,0),MATCH(B$3,入力!$BV$2:$CN$2,0)),"")</f>
        <v/>
      </c>
      <c r="C731" s="74" t="str">
        <f>IFERROR(INDEX(入力!$BV$3:$CN$1048576,MATCH(ROW(C731)-ROW(C$3),入力!$BB$3:$BB$1048576,0),MATCH(C$3,入力!$BV$2:$CN$2,0)),"")</f>
        <v/>
      </c>
      <c r="D731" s="75" t="str">
        <f>IFERROR(INDEX(入力!$BO$3:$BO$1048576,MATCH(ROW(D731)-ROW(D$3),入力!$BB$3:$BB$1048576,0),0),"")</f>
        <v/>
      </c>
      <c r="E731" s="74" t="str">
        <f>IFERROR(INDEX(入力!$BV$3:$CN$1048576,MATCH(ROW(E731)-ROW(E$3),入力!$BB$3:$BB$1048576,0),MATCH(E$3,入力!$BV$2:$CN$2,0)),"")</f>
        <v/>
      </c>
      <c r="F731" s="74" t="str">
        <f>IFERROR(INDEX(入力!$BV$3:$CN$1048576,MATCH(ROW(F731)-ROW(F$3),入力!$BB$3:$BB$1048576,0),MATCH(F$3,入力!$BV$2:$CN$2,0)),"")</f>
        <v/>
      </c>
      <c r="G731" s="74" t="str">
        <f>IFERROR(INDEX(入力!$BV$3:$CN$1048576,MATCH(ROW(G731)-ROW(G$3),入力!$BB$3:$BB$1048576,0),MATCH(G$3,入力!$BV$2:$CN$2,0)),"")</f>
        <v/>
      </c>
      <c r="H731" s="75" t="str">
        <f>IFERROR(INDEX(入力!$BV$3:$CN$1048576,MATCH(ROW(H731)-ROW(H$3),入力!$BB$3:$BB$1048576,0),MATCH(H$3,入力!$BV$2:$CN$2,0)),"")</f>
        <v/>
      </c>
      <c r="I731" s="76" t="str">
        <f>IFERROR(INDEX(入力!$BV$3:$CN$1048576,MATCH(ROW(I731)-ROW(I$3),入力!$BB$3:$BB$1048576,0),MATCH(I$3,入力!$BV$2:$CN$2,0)),"")</f>
        <v/>
      </c>
      <c r="J731" s="75" t="str">
        <f>IFERROR(INDEX(入力!$BV$3:$CN$1048576,MATCH(ROW(J731)-ROW(J$3),入力!$BB$3:$BB$1048576,0),MATCH(J$3,入力!$BV$2:$CN$2,0)),"")</f>
        <v/>
      </c>
      <c r="K731" s="75" t="str">
        <f>IFERROR(INDEX(入力!$BV$3:$CN$1048576,MATCH(ROW(K731)-ROW(K$3),入力!$BB$3:$BB$1048576,0),MATCH(K$3,入力!$BV$2:$CN$2,0)),"")</f>
        <v/>
      </c>
      <c r="L731" s="75" t="str">
        <f>IFERROR(INDEX(入力!$BV$3:$CN$1048576,MATCH(ROW(L731)-ROW(L$3),入力!$BB$3:$BB$1048576,0),MATCH(L$3,入力!$BV$2:$CN$2,0)),"")</f>
        <v/>
      </c>
      <c r="M731" s="117" t="str">
        <f>IFERROR(IF(履歴検索!$A731="","",INDEX(入力!$BV$3:$CN$1048576,MATCH(ROW(M731)-ROW(M$3),入力!$BB$3:$BB$1048576,0),MATCH(M$3,入力!$BV$2:$CN$2,0))),"")</f>
        <v/>
      </c>
      <c r="N731" s="75" t="str">
        <f>IFERROR(INDEX(入力!$BV$3:$CN$1048576,MATCH(ROW(N731)-ROW(N$3),入力!$BB$3:$BB$1048576,0),MATCH(N$3,入力!$BV$2:$CN$2,0)),"")</f>
        <v/>
      </c>
      <c r="O731" s="294" t="str">
        <f>IFERROR(INDEX(入力!$CJ$3:$CN$1048576,MATCH(ROW(O731)-ROW(O$3),入力!$BB$3:$BB$1048576,0),MATCH(O$3,入力!$CJ$2:$CN$2,0)),"")</f>
        <v/>
      </c>
      <c r="P731" s="294" t="str">
        <f>IFERROR(INDEX(入力!$CJ$3:$CN$1048576,MATCH(ROW(P731)-ROW(P$3),入力!$BB$3:$BB$1048576,0),MATCH(P$3,入力!$CJ$2:$CN$2,0)),"")</f>
        <v/>
      </c>
      <c r="Q731" s="294" t="str">
        <f>IFERROR(INDEX(入力!$BV$3:$CN$1048576,MATCH(ROW(Q731)-ROW(Q$3),入力!$BB$3:$BB$1048576,0),MATCH(Q$3,入力!$BV$2:$CN$2,0)),"")</f>
        <v/>
      </c>
      <c r="R731" s="77" t="str">
        <f>IFERROR(INDEX(入力!$BV$3:$CN$1048576,MATCH(ROW(R731)-ROW(R$3),入力!$BB$3:$BB$1048576,0),MATCH(R$3,入力!$BV$2:$CN$2,0)),"")</f>
        <v/>
      </c>
      <c r="S731" s="77" t="str">
        <f>IFERROR(INDEX(入力!$BV$3:$CN$1048576,MATCH(ROW(S731)-ROW(S$3),入力!$BB$3:$BB$1048576,0),MATCH(S$3,入力!$BV$2:$CN$2,0)),"")</f>
        <v/>
      </c>
      <c r="U731" s="28" t="str">
        <f>IF(Z731="","",COUNT($Z$4:Z731))</f>
        <v/>
      </c>
      <c r="V731" s="73" t="str">
        <f t="shared" si="12"/>
        <v/>
      </c>
      <c r="W731" s="113" t="str">
        <f>IF(OR($B731="",$B731=$B732),"",SUMIF($B$4:$B731,$B731,Q$4:Q731))</f>
        <v/>
      </c>
      <c r="X731" s="113" t="str">
        <f>IF(OR($B731="",$B731=$B732),"",SUMIF($B$4:$B731,$B731,K$4:K731)-Y731)</f>
        <v/>
      </c>
      <c r="Y731" s="113" t="str">
        <f>IF(OR($B731="",$B731=$B732),"",SUMIFS(K$4:K731,B$4:B731,$B731,F$4:F731,$Y$3))</f>
        <v/>
      </c>
      <c r="Z731" s="113" t="str">
        <f>IF(OR($B731="",$B731=$B732),"",SUMIF($B$4:$B731,$B731,S$4:S731))</f>
        <v/>
      </c>
    </row>
    <row r="732" spans="1:26" ht="25.05" customHeight="1" x14ac:dyDescent="0.2">
      <c r="A732" s="133" t="str">
        <f>IF(OR(B732="",AND(B731=B732,D731=D732)),"",MAX($A$4:A731)+1)</f>
        <v/>
      </c>
      <c r="B732" s="73" t="str">
        <f>IFERROR(INDEX(入力!$BV$3:$CN$1048576,MATCH(ROW(B732)-ROW(B$3),入力!$BB$3:$BB$1048576,0),MATCH(B$3,入力!$BV$2:$CN$2,0)),"")</f>
        <v/>
      </c>
      <c r="C732" s="74" t="str">
        <f>IFERROR(INDEX(入力!$BV$3:$CN$1048576,MATCH(ROW(C732)-ROW(C$3),入力!$BB$3:$BB$1048576,0),MATCH(C$3,入力!$BV$2:$CN$2,0)),"")</f>
        <v/>
      </c>
      <c r="D732" s="75" t="str">
        <f>IFERROR(INDEX(入力!$BO$3:$BO$1048576,MATCH(ROW(D732)-ROW(D$3),入力!$BB$3:$BB$1048576,0),0),"")</f>
        <v/>
      </c>
      <c r="E732" s="74" t="str">
        <f>IFERROR(INDEX(入力!$BV$3:$CN$1048576,MATCH(ROW(E732)-ROW(E$3),入力!$BB$3:$BB$1048576,0),MATCH(E$3,入力!$BV$2:$CN$2,0)),"")</f>
        <v/>
      </c>
      <c r="F732" s="74" t="str">
        <f>IFERROR(INDEX(入力!$BV$3:$CN$1048576,MATCH(ROW(F732)-ROW(F$3),入力!$BB$3:$BB$1048576,0),MATCH(F$3,入力!$BV$2:$CN$2,0)),"")</f>
        <v/>
      </c>
      <c r="G732" s="74" t="str">
        <f>IFERROR(INDEX(入力!$BV$3:$CN$1048576,MATCH(ROW(G732)-ROW(G$3),入力!$BB$3:$BB$1048576,0),MATCH(G$3,入力!$BV$2:$CN$2,0)),"")</f>
        <v/>
      </c>
      <c r="H732" s="75" t="str">
        <f>IFERROR(INDEX(入力!$BV$3:$CN$1048576,MATCH(ROW(H732)-ROW(H$3),入力!$BB$3:$BB$1048576,0),MATCH(H$3,入力!$BV$2:$CN$2,0)),"")</f>
        <v/>
      </c>
      <c r="I732" s="76" t="str">
        <f>IFERROR(INDEX(入力!$BV$3:$CN$1048576,MATCH(ROW(I732)-ROW(I$3),入力!$BB$3:$BB$1048576,0),MATCH(I$3,入力!$BV$2:$CN$2,0)),"")</f>
        <v/>
      </c>
      <c r="J732" s="75" t="str">
        <f>IFERROR(INDEX(入力!$BV$3:$CN$1048576,MATCH(ROW(J732)-ROW(J$3),入力!$BB$3:$BB$1048576,0),MATCH(J$3,入力!$BV$2:$CN$2,0)),"")</f>
        <v/>
      </c>
      <c r="K732" s="75" t="str">
        <f>IFERROR(INDEX(入力!$BV$3:$CN$1048576,MATCH(ROW(K732)-ROW(K$3),入力!$BB$3:$BB$1048576,0),MATCH(K$3,入力!$BV$2:$CN$2,0)),"")</f>
        <v/>
      </c>
      <c r="L732" s="75" t="str">
        <f>IFERROR(INDEX(入力!$BV$3:$CN$1048576,MATCH(ROW(L732)-ROW(L$3),入力!$BB$3:$BB$1048576,0),MATCH(L$3,入力!$BV$2:$CN$2,0)),"")</f>
        <v/>
      </c>
      <c r="M732" s="117" t="str">
        <f>IFERROR(IF(履歴検索!$A732="","",INDEX(入力!$BV$3:$CN$1048576,MATCH(ROW(M732)-ROW(M$3),入力!$BB$3:$BB$1048576,0),MATCH(M$3,入力!$BV$2:$CN$2,0))),"")</f>
        <v/>
      </c>
      <c r="N732" s="75" t="str">
        <f>IFERROR(INDEX(入力!$BV$3:$CN$1048576,MATCH(ROW(N732)-ROW(N$3),入力!$BB$3:$BB$1048576,0),MATCH(N$3,入力!$BV$2:$CN$2,0)),"")</f>
        <v/>
      </c>
      <c r="O732" s="294" t="str">
        <f>IFERROR(INDEX(入力!$CJ$3:$CN$1048576,MATCH(ROW(O732)-ROW(O$3),入力!$BB$3:$BB$1048576,0),MATCH(O$3,入力!$CJ$2:$CN$2,0)),"")</f>
        <v/>
      </c>
      <c r="P732" s="294" t="str">
        <f>IFERROR(INDEX(入力!$CJ$3:$CN$1048576,MATCH(ROW(P732)-ROW(P$3),入力!$BB$3:$BB$1048576,0),MATCH(P$3,入力!$CJ$2:$CN$2,0)),"")</f>
        <v/>
      </c>
      <c r="Q732" s="294" t="str">
        <f>IFERROR(INDEX(入力!$BV$3:$CN$1048576,MATCH(ROW(Q732)-ROW(Q$3),入力!$BB$3:$BB$1048576,0),MATCH(Q$3,入力!$BV$2:$CN$2,0)),"")</f>
        <v/>
      </c>
      <c r="R732" s="77" t="str">
        <f>IFERROR(INDEX(入力!$BV$3:$CN$1048576,MATCH(ROW(R732)-ROW(R$3),入力!$BB$3:$BB$1048576,0),MATCH(R$3,入力!$BV$2:$CN$2,0)),"")</f>
        <v/>
      </c>
      <c r="S732" s="77" t="str">
        <f>IFERROR(INDEX(入力!$BV$3:$CN$1048576,MATCH(ROW(S732)-ROW(S$3),入力!$BB$3:$BB$1048576,0),MATCH(S$3,入力!$BV$2:$CN$2,0)),"")</f>
        <v/>
      </c>
      <c r="U732" s="28" t="str">
        <f>IF(Z732="","",COUNT($Z$4:Z732))</f>
        <v/>
      </c>
      <c r="V732" s="73" t="str">
        <f t="shared" si="12"/>
        <v/>
      </c>
      <c r="W732" s="113" t="str">
        <f>IF(OR($B732="",$B732=$B733),"",SUMIF($B$4:$B732,$B732,Q$4:Q732))</f>
        <v/>
      </c>
      <c r="X732" s="113" t="str">
        <f>IF(OR($B732="",$B732=$B733),"",SUMIF($B$4:$B732,$B732,K$4:K732)-Y732)</f>
        <v/>
      </c>
      <c r="Y732" s="113" t="str">
        <f>IF(OR($B732="",$B732=$B733),"",SUMIFS(K$4:K732,B$4:B732,$B732,F$4:F732,$Y$3))</f>
        <v/>
      </c>
      <c r="Z732" s="113" t="str">
        <f>IF(OR($B732="",$B732=$B733),"",SUMIF($B$4:$B732,$B732,S$4:S732))</f>
        <v/>
      </c>
    </row>
    <row r="733" spans="1:26" ht="25.05" customHeight="1" x14ac:dyDescent="0.2">
      <c r="A733" s="133" t="str">
        <f>IF(OR(B733="",AND(B732=B733,D732=D733)),"",MAX($A$4:A732)+1)</f>
        <v/>
      </c>
      <c r="B733" s="73" t="str">
        <f>IFERROR(INDEX(入力!$BV$3:$CN$1048576,MATCH(ROW(B733)-ROW(B$3),入力!$BB$3:$BB$1048576,0),MATCH(B$3,入力!$BV$2:$CN$2,0)),"")</f>
        <v/>
      </c>
      <c r="C733" s="74" t="str">
        <f>IFERROR(INDEX(入力!$BV$3:$CN$1048576,MATCH(ROW(C733)-ROW(C$3),入力!$BB$3:$BB$1048576,0),MATCH(C$3,入力!$BV$2:$CN$2,0)),"")</f>
        <v/>
      </c>
      <c r="D733" s="75" t="str">
        <f>IFERROR(INDEX(入力!$BO$3:$BO$1048576,MATCH(ROW(D733)-ROW(D$3),入力!$BB$3:$BB$1048576,0),0),"")</f>
        <v/>
      </c>
      <c r="E733" s="74" t="str">
        <f>IFERROR(INDEX(入力!$BV$3:$CN$1048576,MATCH(ROW(E733)-ROW(E$3),入力!$BB$3:$BB$1048576,0),MATCH(E$3,入力!$BV$2:$CN$2,0)),"")</f>
        <v/>
      </c>
      <c r="F733" s="74" t="str">
        <f>IFERROR(INDEX(入力!$BV$3:$CN$1048576,MATCH(ROW(F733)-ROW(F$3),入力!$BB$3:$BB$1048576,0),MATCH(F$3,入力!$BV$2:$CN$2,0)),"")</f>
        <v/>
      </c>
      <c r="G733" s="74" t="str">
        <f>IFERROR(INDEX(入力!$BV$3:$CN$1048576,MATCH(ROW(G733)-ROW(G$3),入力!$BB$3:$BB$1048576,0),MATCH(G$3,入力!$BV$2:$CN$2,0)),"")</f>
        <v/>
      </c>
      <c r="H733" s="75" t="str">
        <f>IFERROR(INDEX(入力!$BV$3:$CN$1048576,MATCH(ROW(H733)-ROW(H$3),入力!$BB$3:$BB$1048576,0),MATCH(H$3,入力!$BV$2:$CN$2,0)),"")</f>
        <v/>
      </c>
      <c r="I733" s="76" t="str">
        <f>IFERROR(INDEX(入力!$BV$3:$CN$1048576,MATCH(ROW(I733)-ROW(I$3),入力!$BB$3:$BB$1048576,0),MATCH(I$3,入力!$BV$2:$CN$2,0)),"")</f>
        <v/>
      </c>
      <c r="J733" s="75" t="str">
        <f>IFERROR(INDEX(入力!$BV$3:$CN$1048576,MATCH(ROW(J733)-ROW(J$3),入力!$BB$3:$BB$1048576,0),MATCH(J$3,入力!$BV$2:$CN$2,0)),"")</f>
        <v/>
      </c>
      <c r="K733" s="75" t="str">
        <f>IFERROR(INDEX(入力!$BV$3:$CN$1048576,MATCH(ROW(K733)-ROW(K$3),入力!$BB$3:$BB$1048576,0),MATCH(K$3,入力!$BV$2:$CN$2,0)),"")</f>
        <v/>
      </c>
      <c r="L733" s="75" t="str">
        <f>IFERROR(INDEX(入力!$BV$3:$CN$1048576,MATCH(ROW(L733)-ROW(L$3),入力!$BB$3:$BB$1048576,0),MATCH(L$3,入力!$BV$2:$CN$2,0)),"")</f>
        <v/>
      </c>
      <c r="M733" s="117" t="str">
        <f>IFERROR(IF(履歴検索!$A733="","",INDEX(入力!$BV$3:$CN$1048576,MATCH(ROW(M733)-ROW(M$3),入力!$BB$3:$BB$1048576,0),MATCH(M$3,入力!$BV$2:$CN$2,0))),"")</f>
        <v/>
      </c>
      <c r="N733" s="75" t="str">
        <f>IFERROR(INDEX(入力!$BV$3:$CN$1048576,MATCH(ROW(N733)-ROW(N$3),入力!$BB$3:$BB$1048576,0),MATCH(N$3,入力!$BV$2:$CN$2,0)),"")</f>
        <v/>
      </c>
      <c r="O733" s="294" t="str">
        <f>IFERROR(INDEX(入力!$CJ$3:$CN$1048576,MATCH(ROW(O733)-ROW(O$3),入力!$BB$3:$BB$1048576,0),MATCH(O$3,入力!$CJ$2:$CN$2,0)),"")</f>
        <v/>
      </c>
      <c r="P733" s="294" t="str">
        <f>IFERROR(INDEX(入力!$CJ$3:$CN$1048576,MATCH(ROW(P733)-ROW(P$3),入力!$BB$3:$BB$1048576,0),MATCH(P$3,入力!$CJ$2:$CN$2,0)),"")</f>
        <v/>
      </c>
      <c r="Q733" s="294" t="str">
        <f>IFERROR(INDEX(入力!$BV$3:$CN$1048576,MATCH(ROW(Q733)-ROW(Q$3),入力!$BB$3:$BB$1048576,0),MATCH(Q$3,入力!$BV$2:$CN$2,0)),"")</f>
        <v/>
      </c>
      <c r="R733" s="77" t="str">
        <f>IFERROR(INDEX(入力!$BV$3:$CN$1048576,MATCH(ROW(R733)-ROW(R$3),入力!$BB$3:$BB$1048576,0),MATCH(R$3,入力!$BV$2:$CN$2,0)),"")</f>
        <v/>
      </c>
      <c r="S733" s="77" t="str">
        <f>IFERROR(INDEX(入力!$BV$3:$CN$1048576,MATCH(ROW(S733)-ROW(S$3),入力!$BB$3:$BB$1048576,0),MATCH(S$3,入力!$BV$2:$CN$2,0)),"")</f>
        <v/>
      </c>
      <c r="U733" s="28" t="str">
        <f>IF(Z733="","",COUNT($Z$4:Z733))</f>
        <v/>
      </c>
      <c r="V733" s="73" t="str">
        <f t="shared" si="12"/>
        <v/>
      </c>
      <c r="W733" s="113" t="str">
        <f>IF(OR($B733="",$B733=$B734),"",SUMIF($B$4:$B733,$B733,Q$4:Q733))</f>
        <v/>
      </c>
      <c r="X733" s="113" t="str">
        <f>IF(OR($B733="",$B733=$B734),"",SUMIF($B$4:$B733,$B733,K$4:K733)-Y733)</f>
        <v/>
      </c>
      <c r="Y733" s="113" t="str">
        <f>IF(OR($B733="",$B733=$B734),"",SUMIFS(K$4:K733,B$4:B733,$B733,F$4:F733,$Y$3))</f>
        <v/>
      </c>
      <c r="Z733" s="113" t="str">
        <f>IF(OR($B733="",$B733=$B734),"",SUMIF($B$4:$B733,$B733,S$4:S733))</f>
        <v/>
      </c>
    </row>
    <row r="734" spans="1:26" ht="25.05" customHeight="1" x14ac:dyDescent="0.2">
      <c r="A734" s="133" t="str">
        <f>IF(OR(B734="",AND(B733=B734,D733=D734)),"",MAX($A$4:A733)+1)</f>
        <v/>
      </c>
      <c r="B734" s="73" t="str">
        <f>IFERROR(INDEX(入力!$BV$3:$CN$1048576,MATCH(ROW(B734)-ROW(B$3),入力!$BB$3:$BB$1048576,0),MATCH(B$3,入力!$BV$2:$CN$2,0)),"")</f>
        <v/>
      </c>
      <c r="C734" s="74" t="str">
        <f>IFERROR(INDEX(入力!$BV$3:$CN$1048576,MATCH(ROW(C734)-ROW(C$3),入力!$BB$3:$BB$1048576,0),MATCH(C$3,入力!$BV$2:$CN$2,0)),"")</f>
        <v/>
      </c>
      <c r="D734" s="75" t="str">
        <f>IFERROR(INDEX(入力!$BO$3:$BO$1048576,MATCH(ROW(D734)-ROW(D$3),入力!$BB$3:$BB$1048576,0),0),"")</f>
        <v/>
      </c>
      <c r="E734" s="74" t="str">
        <f>IFERROR(INDEX(入力!$BV$3:$CN$1048576,MATCH(ROW(E734)-ROW(E$3),入力!$BB$3:$BB$1048576,0),MATCH(E$3,入力!$BV$2:$CN$2,0)),"")</f>
        <v/>
      </c>
      <c r="F734" s="74" t="str">
        <f>IFERROR(INDEX(入力!$BV$3:$CN$1048576,MATCH(ROW(F734)-ROW(F$3),入力!$BB$3:$BB$1048576,0),MATCH(F$3,入力!$BV$2:$CN$2,0)),"")</f>
        <v/>
      </c>
      <c r="G734" s="74" t="str">
        <f>IFERROR(INDEX(入力!$BV$3:$CN$1048576,MATCH(ROW(G734)-ROW(G$3),入力!$BB$3:$BB$1048576,0),MATCH(G$3,入力!$BV$2:$CN$2,0)),"")</f>
        <v/>
      </c>
      <c r="H734" s="75" t="str">
        <f>IFERROR(INDEX(入力!$BV$3:$CN$1048576,MATCH(ROW(H734)-ROW(H$3),入力!$BB$3:$BB$1048576,0),MATCH(H$3,入力!$BV$2:$CN$2,0)),"")</f>
        <v/>
      </c>
      <c r="I734" s="76" t="str">
        <f>IFERROR(INDEX(入力!$BV$3:$CN$1048576,MATCH(ROW(I734)-ROW(I$3),入力!$BB$3:$BB$1048576,0),MATCH(I$3,入力!$BV$2:$CN$2,0)),"")</f>
        <v/>
      </c>
      <c r="J734" s="75" t="str">
        <f>IFERROR(INDEX(入力!$BV$3:$CN$1048576,MATCH(ROW(J734)-ROW(J$3),入力!$BB$3:$BB$1048576,0),MATCH(J$3,入力!$BV$2:$CN$2,0)),"")</f>
        <v/>
      </c>
      <c r="K734" s="75" t="str">
        <f>IFERROR(INDEX(入力!$BV$3:$CN$1048576,MATCH(ROW(K734)-ROW(K$3),入力!$BB$3:$BB$1048576,0),MATCH(K$3,入力!$BV$2:$CN$2,0)),"")</f>
        <v/>
      </c>
      <c r="L734" s="75" t="str">
        <f>IFERROR(INDEX(入力!$BV$3:$CN$1048576,MATCH(ROW(L734)-ROW(L$3),入力!$BB$3:$BB$1048576,0),MATCH(L$3,入力!$BV$2:$CN$2,0)),"")</f>
        <v/>
      </c>
      <c r="M734" s="117" t="str">
        <f>IFERROR(IF(履歴検索!$A734="","",INDEX(入力!$BV$3:$CN$1048576,MATCH(ROW(M734)-ROW(M$3),入力!$BB$3:$BB$1048576,0),MATCH(M$3,入力!$BV$2:$CN$2,0))),"")</f>
        <v/>
      </c>
      <c r="N734" s="75" t="str">
        <f>IFERROR(INDEX(入力!$BV$3:$CN$1048576,MATCH(ROW(N734)-ROW(N$3),入力!$BB$3:$BB$1048576,0),MATCH(N$3,入力!$BV$2:$CN$2,0)),"")</f>
        <v/>
      </c>
      <c r="O734" s="294" t="str">
        <f>IFERROR(INDEX(入力!$CJ$3:$CN$1048576,MATCH(ROW(O734)-ROW(O$3),入力!$BB$3:$BB$1048576,0),MATCH(O$3,入力!$CJ$2:$CN$2,0)),"")</f>
        <v/>
      </c>
      <c r="P734" s="294" t="str">
        <f>IFERROR(INDEX(入力!$CJ$3:$CN$1048576,MATCH(ROW(P734)-ROW(P$3),入力!$BB$3:$BB$1048576,0),MATCH(P$3,入力!$CJ$2:$CN$2,0)),"")</f>
        <v/>
      </c>
      <c r="Q734" s="294" t="str">
        <f>IFERROR(INDEX(入力!$BV$3:$CN$1048576,MATCH(ROW(Q734)-ROW(Q$3),入力!$BB$3:$BB$1048576,0),MATCH(Q$3,入力!$BV$2:$CN$2,0)),"")</f>
        <v/>
      </c>
      <c r="R734" s="77" t="str">
        <f>IFERROR(INDEX(入力!$BV$3:$CN$1048576,MATCH(ROW(R734)-ROW(R$3),入力!$BB$3:$BB$1048576,0),MATCH(R$3,入力!$BV$2:$CN$2,0)),"")</f>
        <v/>
      </c>
      <c r="S734" s="77" t="str">
        <f>IFERROR(INDEX(入力!$BV$3:$CN$1048576,MATCH(ROW(S734)-ROW(S$3),入力!$BB$3:$BB$1048576,0),MATCH(S$3,入力!$BV$2:$CN$2,0)),"")</f>
        <v/>
      </c>
      <c r="U734" s="28" t="str">
        <f>IF(Z734="","",COUNT($Z$4:Z734))</f>
        <v/>
      </c>
      <c r="V734" s="73" t="str">
        <f t="shared" si="12"/>
        <v/>
      </c>
      <c r="W734" s="113" t="str">
        <f>IF(OR($B734="",$B734=$B735),"",SUMIF($B$4:$B734,$B734,Q$4:Q734))</f>
        <v/>
      </c>
      <c r="X734" s="113" t="str">
        <f>IF(OR($B734="",$B734=$B735),"",SUMIF($B$4:$B734,$B734,K$4:K734)-Y734)</f>
        <v/>
      </c>
      <c r="Y734" s="113" t="str">
        <f>IF(OR($B734="",$B734=$B735),"",SUMIFS(K$4:K734,B$4:B734,$B734,F$4:F734,$Y$3))</f>
        <v/>
      </c>
      <c r="Z734" s="113" t="str">
        <f>IF(OR($B734="",$B734=$B735),"",SUMIF($B$4:$B734,$B734,S$4:S734))</f>
        <v/>
      </c>
    </row>
    <row r="735" spans="1:26" ht="25.05" customHeight="1" x14ac:dyDescent="0.2">
      <c r="A735" s="133" t="str">
        <f>IF(OR(B735="",AND(B734=B735,D734=D735)),"",MAX($A$4:A734)+1)</f>
        <v/>
      </c>
      <c r="B735" s="73" t="str">
        <f>IFERROR(INDEX(入力!$BV$3:$CN$1048576,MATCH(ROW(B735)-ROW(B$3),入力!$BB$3:$BB$1048576,0),MATCH(B$3,入力!$BV$2:$CN$2,0)),"")</f>
        <v/>
      </c>
      <c r="C735" s="74" t="str">
        <f>IFERROR(INDEX(入力!$BV$3:$CN$1048576,MATCH(ROW(C735)-ROW(C$3),入力!$BB$3:$BB$1048576,0),MATCH(C$3,入力!$BV$2:$CN$2,0)),"")</f>
        <v/>
      </c>
      <c r="D735" s="75" t="str">
        <f>IFERROR(INDEX(入力!$BO$3:$BO$1048576,MATCH(ROW(D735)-ROW(D$3),入力!$BB$3:$BB$1048576,0),0),"")</f>
        <v/>
      </c>
      <c r="E735" s="74" t="str">
        <f>IFERROR(INDEX(入力!$BV$3:$CN$1048576,MATCH(ROW(E735)-ROW(E$3),入力!$BB$3:$BB$1048576,0),MATCH(E$3,入力!$BV$2:$CN$2,0)),"")</f>
        <v/>
      </c>
      <c r="F735" s="74" t="str">
        <f>IFERROR(INDEX(入力!$BV$3:$CN$1048576,MATCH(ROW(F735)-ROW(F$3),入力!$BB$3:$BB$1048576,0),MATCH(F$3,入力!$BV$2:$CN$2,0)),"")</f>
        <v/>
      </c>
      <c r="G735" s="74" t="str">
        <f>IFERROR(INDEX(入力!$BV$3:$CN$1048576,MATCH(ROW(G735)-ROW(G$3),入力!$BB$3:$BB$1048576,0),MATCH(G$3,入力!$BV$2:$CN$2,0)),"")</f>
        <v/>
      </c>
      <c r="H735" s="75" t="str">
        <f>IFERROR(INDEX(入力!$BV$3:$CN$1048576,MATCH(ROW(H735)-ROW(H$3),入力!$BB$3:$BB$1048576,0),MATCH(H$3,入力!$BV$2:$CN$2,0)),"")</f>
        <v/>
      </c>
      <c r="I735" s="76" t="str">
        <f>IFERROR(INDEX(入力!$BV$3:$CN$1048576,MATCH(ROW(I735)-ROW(I$3),入力!$BB$3:$BB$1048576,0),MATCH(I$3,入力!$BV$2:$CN$2,0)),"")</f>
        <v/>
      </c>
      <c r="J735" s="75" t="str">
        <f>IFERROR(INDEX(入力!$BV$3:$CN$1048576,MATCH(ROW(J735)-ROW(J$3),入力!$BB$3:$BB$1048576,0),MATCH(J$3,入力!$BV$2:$CN$2,0)),"")</f>
        <v/>
      </c>
      <c r="K735" s="75" t="str">
        <f>IFERROR(INDEX(入力!$BV$3:$CN$1048576,MATCH(ROW(K735)-ROW(K$3),入力!$BB$3:$BB$1048576,0),MATCH(K$3,入力!$BV$2:$CN$2,0)),"")</f>
        <v/>
      </c>
      <c r="L735" s="75" t="str">
        <f>IFERROR(INDEX(入力!$BV$3:$CN$1048576,MATCH(ROW(L735)-ROW(L$3),入力!$BB$3:$BB$1048576,0),MATCH(L$3,入力!$BV$2:$CN$2,0)),"")</f>
        <v/>
      </c>
      <c r="M735" s="117" t="str">
        <f>IFERROR(IF(履歴検索!$A735="","",INDEX(入力!$BV$3:$CN$1048576,MATCH(ROW(M735)-ROW(M$3),入力!$BB$3:$BB$1048576,0),MATCH(M$3,入力!$BV$2:$CN$2,0))),"")</f>
        <v/>
      </c>
      <c r="N735" s="75" t="str">
        <f>IFERROR(INDEX(入力!$BV$3:$CN$1048576,MATCH(ROW(N735)-ROW(N$3),入力!$BB$3:$BB$1048576,0),MATCH(N$3,入力!$BV$2:$CN$2,0)),"")</f>
        <v/>
      </c>
      <c r="O735" s="294" t="str">
        <f>IFERROR(INDEX(入力!$CJ$3:$CN$1048576,MATCH(ROW(O735)-ROW(O$3),入力!$BB$3:$BB$1048576,0),MATCH(O$3,入力!$CJ$2:$CN$2,0)),"")</f>
        <v/>
      </c>
      <c r="P735" s="294" t="str">
        <f>IFERROR(INDEX(入力!$CJ$3:$CN$1048576,MATCH(ROW(P735)-ROW(P$3),入力!$BB$3:$BB$1048576,0),MATCH(P$3,入力!$CJ$2:$CN$2,0)),"")</f>
        <v/>
      </c>
      <c r="Q735" s="294" t="str">
        <f>IFERROR(INDEX(入力!$BV$3:$CN$1048576,MATCH(ROW(Q735)-ROW(Q$3),入力!$BB$3:$BB$1048576,0),MATCH(Q$3,入力!$BV$2:$CN$2,0)),"")</f>
        <v/>
      </c>
      <c r="R735" s="77" t="str">
        <f>IFERROR(INDEX(入力!$BV$3:$CN$1048576,MATCH(ROW(R735)-ROW(R$3),入力!$BB$3:$BB$1048576,0),MATCH(R$3,入力!$BV$2:$CN$2,0)),"")</f>
        <v/>
      </c>
      <c r="S735" s="77" t="str">
        <f>IFERROR(INDEX(入力!$BV$3:$CN$1048576,MATCH(ROW(S735)-ROW(S$3),入力!$BB$3:$BB$1048576,0),MATCH(S$3,入力!$BV$2:$CN$2,0)),"")</f>
        <v/>
      </c>
      <c r="U735" s="28" t="str">
        <f>IF(Z735="","",COUNT($Z$4:Z735))</f>
        <v/>
      </c>
      <c r="V735" s="73" t="str">
        <f t="shared" si="12"/>
        <v/>
      </c>
      <c r="W735" s="113" t="str">
        <f>IF(OR($B735="",$B735=$B736),"",SUMIF($B$4:$B735,$B735,Q$4:Q735))</f>
        <v/>
      </c>
      <c r="X735" s="113" t="str">
        <f>IF(OR($B735="",$B735=$B736),"",SUMIF($B$4:$B735,$B735,K$4:K735)-Y735)</f>
        <v/>
      </c>
      <c r="Y735" s="113" t="str">
        <f>IF(OR($B735="",$B735=$B736),"",SUMIFS(K$4:K735,B$4:B735,$B735,F$4:F735,$Y$3))</f>
        <v/>
      </c>
      <c r="Z735" s="113" t="str">
        <f>IF(OR($B735="",$B735=$B736),"",SUMIF($B$4:$B735,$B735,S$4:S735))</f>
        <v/>
      </c>
    </row>
    <row r="736" spans="1:26" ht="25.05" customHeight="1" x14ac:dyDescent="0.2">
      <c r="A736" s="133" t="str">
        <f>IF(OR(B736="",AND(B735=B736,D735=D736)),"",MAX($A$4:A735)+1)</f>
        <v/>
      </c>
      <c r="B736" s="73" t="str">
        <f>IFERROR(INDEX(入力!$BV$3:$CN$1048576,MATCH(ROW(B736)-ROW(B$3),入力!$BB$3:$BB$1048576,0),MATCH(B$3,入力!$BV$2:$CN$2,0)),"")</f>
        <v/>
      </c>
      <c r="C736" s="74" t="str">
        <f>IFERROR(INDEX(入力!$BV$3:$CN$1048576,MATCH(ROW(C736)-ROW(C$3),入力!$BB$3:$BB$1048576,0),MATCH(C$3,入力!$BV$2:$CN$2,0)),"")</f>
        <v/>
      </c>
      <c r="D736" s="75" t="str">
        <f>IFERROR(INDEX(入力!$BO$3:$BO$1048576,MATCH(ROW(D736)-ROW(D$3),入力!$BB$3:$BB$1048576,0),0),"")</f>
        <v/>
      </c>
      <c r="E736" s="74" t="str">
        <f>IFERROR(INDEX(入力!$BV$3:$CN$1048576,MATCH(ROW(E736)-ROW(E$3),入力!$BB$3:$BB$1048576,0),MATCH(E$3,入力!$BV$2:$CN$2,0)),"")</f>
        <v/>
      </c>
      <c r="F736" s="74" t="str">
        <f>IFERROR(INDEX(入力!$BV$3:$CN$1048576,MATCH(ROW(F736)-ROW(F$3),入力!$BB$3:$BB$1048576,0),MATCH(F$3,入力!$BV$2:$CN$2,0)),"")</f>
        <v/>
      </c>
      <c r="G736" s="74" t="str">
        <f>IFERROR(INDEX(入力!$BV$3:$CN$1048576,MATCH(ROW(G736)-ROW(G$3),入力!$BB$3:$BB$1048576,0),MATCH(G$3,入力!$BV$2:$CN$2,0)),"")</f>
        <v/>
      </c>
      <c r="H736" s="75" t="str">
        <f>IFERROR(INDEX(入力!$BV$3:$CN$1048576,MATCH(ROW(H736)-ROW(H$3),入力!$BB$3:$BB$1048576,0),MATCH(H$3,入力!$BV$2:$CN$2,0)),"")</f>
        <v/>
      </c>
      <c r="I736" s="76" t="str">
        <f>IFERROR(INDEX(入力!$BV$3:$CN$1048576,MATCH(ROW(I736)-ROW(I$3),入力!$BB$3:$BB$1048576,0),MATCH(I$3,入力!$BV$2:$CN$2,0)),"")</f>
        <v/>
      </c>
      <c r="J736" s="75" t="str">
        <f>IFERROR(INDEX(入力!$BV$3:$CN$1048576,MATCH(ROW(J736)-ROW(J$3),入力!$BB$3:$BB$1048576,0),MATCH(J$3,入力!$BV$2:$CN$2,0)),"")</f>
        <v/>
      </c>
      <c r="K736" s="75" t="str">
        <f>IFERROR(INDEX(入力!$BV$3:$CN$1048576,MATCH(ROW(K736)-ROW(K$3),入力!$BB$3:$BB$1048576,0),MATCH(K$3,入力!$BV$2:$CN$2,0)),"")</f>
        <v/>
      </c>
      <c r="L736" s="75" t="str">
        <f>IFERROR(INDEX(入力!$BV$3:$CN$1048576,MATCH(ROW(L736)-ROW(L$3),入力!$BB$3:$BB$1048576,0),MATCH(L$3,入力!$BV$2:$CN$2,0)),"")</f>
        <v/>
      </c>
      <c r="M736" s="117" t="str">
        <f>IFERROR(IF(履歴検索!$A736="","",INDEX(入力!$BV$3:$CN$1048576,MATCH(ROW(M736)-ROW(M$3),入力!$BB$3:$BB$1048576,0),MATCH(M$3,入力!$BV$2:$CN$2,0))),"")</f>
        <v/>
      </c>
      <c r="N736" s="75" t="str">
        <f>IFERROR(INDEX(入力!$BV$3:$CN$1048576,MATCH(ROW(N736)-ROW(N$3),入力!$BB$3:$BB$1048576,0),MATCH(N$3,入力!$BV$2:$CN$2,0)),"")</f>
        <v/>
      </c>
      <c r="O736" s="294" t="str">
        <f>IFERROR(INDEX(入力!$CJ$3:$CN$1048576,MATCH(ROW(O736)-ROW(O$3),入力!$BB$3:$BB$1048576,0),MATCH(O$3,入力!$CJ$2:$CN$2,0)),"")</f>
        <v/>
      </c>
      <c r="P736" s="294" t="str">
        <f>IFERROR(INDEX(入力!$CJ$3:$CN$1048576,MATCH(ROW(P736)-ROW(P$3),入力!$BB$3:$BB$1048576,0),MATCH(P$3,入力!$CJ$2:$CN$2,0)),"")</f>
        <v/>
      </c>
      <c r="Q736" s="294" t="str">
        <f>IFERROR(INDEX(入力!$BV$3:$CN$1048576,MATCH(ROW(Q736)-ROW(Q$3),入力!$BB$3:$BB$1048576,0),MATCH(Q$3,入力!$BV$2:$CN$2,0)),"")</f>
        <v/>
      </c>
      <c r="R736" s="77" t="str">
        <f>IFERROR(INDEX(入力!$BV$3:$CN$1048576,MATCH(ROW(R736)-ROW(R$3),入力!$BB$3:$BB$1048576,0),MATCH(R$3,入力!$BV$2:$CN$2,0)),"")</f>
        <v/>
      </c>
      <c r="S736" s="77" t="str">
        <f>IFERROR(INDEX(入力!$BV$3:$CN$1048576,MATCH(ROW(S736)-ROW(S$3),入力!$BB$3:$BB$1048576,0),MATCH(S$3,入力!$BV$2:$CN$2,0)),"")</f>
        <v/>
      </c>
      <c r="U736" s="28" t="str">
        <f>IF(Z736="","",COUNT($Z$4:Z736))</f>
        <v/>
      </c>
      <c r="V736" s="73" t="str">
        <f t="shared" si="12"/>
        <v/>
      </c>
      <c r="W736" s="113" t="str">
        <f>IF(OR($B736="",$B736=$B737),"",SUMIF($B$4:$B736,$B736,Q$4:Q736))</f>
        <v/>
      </c>
      <c r="X736" s="113" t="str">
        <f>IF(OR($B736="",$B736=$B737),"",SUMIF($B$4:$B736,$B736,K$4:K736)-Y736)</f>
        <v/>
      </c>
      <c r="Y736" s="113" t="str">
        <f>IF(OR($B736="",$B736=$B737),"",SUMIFS(K$4:K736,B$4:B736,$B736,F$4:F736,$Y$3))</f>
        <v/>
      </c>
      <c r="Z736" s="113" t="str">
        <f>IF(OR($B736="",$B736=$B737),"",SUMIF($B$4:$B736,$B736,S$4:S736))</f>
        <v/>
      </c>
    </row>
    <row r="737" spans="1:26" ht="25.05" customHeight="1" x14ac:dyDescent="0.2">
      <c r="A737" s="133" t="str">
        <f>IF(OR(B737="",AND(B736=B737,D736=D737)),"",MAX($A$4:A736)+1)</f>
        <v/>
      </c>
      <c r="B737" s="73" t="str">
        <f>IFERROR(INDEX(入力!$BV$3:$CN$1048576,MATCH(ROW(B737)-ROW(B$3),入力!$BB$3:$BB$1048576,0),MATCH(B$3,入力!$BV$2:$CN$2,0)),"")</f>
        <v/>
      </c>
      <c r="C737" s="74" t="str">
        <f>IFERROR(INDEX(入力!$BV$3:$CN$1048576,MATCH(ROW(C737)-ROW(C$3),入力!$BB$3:$BB$1048576,0),MATCH(C$3,入力!$BV$2:$CN$2,0)),"")</f>
        <v/>
      </c>
      <c r="D737" s="75" t="str">
        <f>IFERROR(INDEX(入力!$BO$3:$BO$1048576,MATCH(ROW(D737)-ROW(D$3),入力!$BB$3:$BB$1048576,0),0),"")</f>
        <v/>
      </c>
      <c r="E737" s="74" t="str">
        <f>IFERROR(INDEX(入力!$BV$3:$CN$1048576,MATCH(ROW(E737)-ROW(E$3),入力!$BB$3:$BB$1048576,0),MATCH(E$3,入力!$BV$2:$CN$2,0)),"")</f>
        <v/>
      </c>
      <c r="F737" s="74" t="str">
        <f>IFERROR(INDEX(入力!$BV$3:$CN$1048576,MATCH(ROW(F737)-ROW(F$3),入力!$BB$3:$BB$1048576,0),MATCH(F$3,入力!$BV$2:$CN$2,0)),"")</f>
        <v/>
      </c>
      <c r="G737" s="74" t="str">
        <f>IFERROR(INDEX(入力!$BV$3:$CN$1048576,MATCH(ROW(G737)-ROW(G$3),入力!$BB$3:$BB$1048576,0),MATCH(G$3,入力!$BV$2:$CN$2,0)),"")</f>
        <v/>
      </c>
      <c r="H737" s="75" t="str">
        <f>IFERROR(INDEX(入力!$BV$3:$CN$1048576,MATCH(ROW(H737)-ROW(H$3),入力!$BB$3:$BB$1048576,0),MATCH(H$3,入力!$BV$2:$CN$2,0)),"")</f>
        <v/>
      </c>
      <c r="I737" s="76" t="str">
        <f>IFERROR(INDEX(入力!$BV$3:$CN$1048576,MATCH(ROW(I737)-ROW(I$3),入力!$BB$3:$BB$1048576,0),MATCH(I$3,入力!$BV$2:$CN$2,0)),"")</f>
        <v/>
      </c>
      <c r="J737" s="75" t="str">
        <f>IFERROR(INDEX(入力!$BV$3:$CN$1048576,MATCH(ROW(J737)-ROW(J$3),入力!$BB$3:$BB$1048576,0),MATCH(J$3,入力!$BV$2:$CN$2,0)),"")</f>
        <v/>
      </c>
      <c r="K737" s="75" t="str">
        <f>IFERROR(INDEX(入力!$BV$3:$CN$1048576,MATCH(ROW(K737)-ROW(K$3),入力!$BB$3:$BB$1048576,0),MATCH(K$3,入力!$BV$2:$CN$2,0)),"")</f>
        <v/>
      </c>
      <c r="L737" s="75" t="str">
        <f>IFERROR(INDEX(入力!$BV$3:$CN$1048576,MATCH(ROW(L737)-ROW(L$3),入力!$BB$3:$BB$1048576,0),MATCH(L$3,入力!$BV$2:$CN$2,0)),"")</f>
        <v/>
      </c>
      <c r="M737" s="117" t="str">
        <f>IFERROR(IF(履歴検索!$A737="","",INDEX(入力!$BV$3:$CN$1048576,MATCH(ROW(M737)-ROW(M$3),入力!$BB$3:$BB$1048576,0),MATCH(M$3,入力!$BV$2:$CN$2,0))),"")</f>
        <v/>
      </c>
      <c r="N737" s="75" t="str">
        <f>IFERROR(INDEX(入力!$BV$3:$CN$1048576,MATCH(ROW(N737)-ROW(N$3),入力!$BB$3:$BB$1048576,0),MATCH(N$3,入力!$BV$2:$CN$2,0)),"")</f>
        <v/>
      </c>
      <c r="O737" s="294" t="str">
        <f>IFERROR(INDEX(入力!$CJ$3:$CN$1048576,MATCH(ROW(O737)-ROW(O$3),入力!$BB$3:$BB$1048576,0),MATCH(O$3,入力!$CJ$2:$CN$2,0)),"")</f>
        <v/>
      </c>
      <c r="P737" s="294" t="str">
        <f>IFERROR(INDEX(入力!$CJ$3:$CN$1048576,MATCH(ROW(P737)-ROW(P$3),入力!$BB$3:$BB$1048576,0),MATCH(P$3,入力!$CJ$2:$CN$2,0)),"")</f>
        <v/>
      </c>
      <c r="Q737" s="294" t="str">
        <f>IFERROR(INDEX(入力!$BV$3:$CN$1048576,MATCH(ROW(Q737)-ROW(Q$3),入力!$BB$3:$BB$1048576,0),MATCH(Q$3,入力!$BV$2:$CN$2,0)),"")</f>
        <v/>
      </c>
      <c r="R737" s="77" t="str">
        <f>IFERROR(INDEX(入力!$BV$3:$CN$1048576,MATCH(ROW(R737)-ROW(R$3),入力!$BB$3:$BB$1048576,0),MATCH(R$3,入力!$BV$2:$CN$2,0)),"")</f>
        <v/>
      </c>
      <c r="S737" s="77" t="str">
        <f>IFERROR(INDEX(入力!$BV$3:$CN$1048576,MATCH(ROW(S737)-ROW(S$3),入力!$BB$3:$BB$1048576,0),MATCH(S$3,入力!$BV$2:$CN$2,0)),"")</f>
        <v/>
      </c>
      <c r="U737" s="28" t="str">
        <f>IF(Z737="","",COUNT($Z$4:Z737))</f>
        <v/>
      </c>
      <c r="V737" s="73" t="str">
        <f t="shared" si="12"/>
        <v/>
      </c>
      <c r="W737" s="113" t="str">
        <f>IF(OR($B737="",$B737=$B738),"",SUMIF($B$4:$B737,$B737,Q$4:Q737))</f>
        <v/>
      </c>
      <c r="X737" s="113" t="str">
        <f>IF(OR($B737="",$B737=$B738),"",SUMIF($B$4:$B737,$B737,K$4:K737)-Y737)</f>
        <v/>
      </c>
      <c r="Y737" s="113" t="str">
        <f>IF(OR($B737="",$B737=$B738),"",SUMIFS(K$4:K737,B$4:B737,$B737,F$4:F737,$Y$3))</f>
        <v/>
      </c>
      <c r="Z737" s="113" t="str">
        <f>IF(OR($B737="",$B737=$B738),"",SUMIF($B$4:$B737,$B737,S$4:S737))</f>
        <v/>
      </c>
    </row>
    <row r="738" spans="1:26" ht="25.05" customHeight="1" x14ac:dyDescent="0.2">
      <c r="A738" s="133" t="str">
        <f>IF(OR(B738="",AND(B737=B738,D737=D738)),"",MAX($A$4:A737)+1)</f>
        <v/>
      </c>
      <c r="B738" s="73" t="str">
        <f>IFERROR(INDEX(入力!$BV$3:$CN$1048576,MATCH(ROW(B738)-ROW(B$3),入力!$BB$3:$BB$1048576,0),MATCH(B$3,入力!$BV$2:$CN$2,0)),"")</f>
        <v/>
      </c>
      <c r="C738" s="74" t="str">
        <f>IFERROR(INDEX(入力!$BV$3:$CN$1048576,MATCH(ROW(C738)-ROW(C$3),入力!$BB$3:$BB$1048576,0),MATCH(C$3,入力!$BV$2:$CN$2,0)),"")</f>
        <v/>
      </c>
      <c r="D738" s="75" t="str">
        <f>IFERROR(INDEX(入力!$BO$3:$BO$1048576,MATCH(ROW(D738)-ROW(D$3),入力!$BB$3:$BB$1048576,0),0),"")</f>
        <v/>
      </c>
      <c r="E738" s="74" t="str">
        <f>IFERROR(INDEX(入力!$BV$3:$CN$1048576,MATCH(ROW(E738)-ROW(E$3),入力!$BB$3:$BB$1048576,0),MATCH(E$3,入力!$BV$2:$CN$2,0)),"")</f>
        <v/>
      </c>
      <c r="F738" s="74" t="str">
        <f>IFERROR(INDEX(入力!$BV$3:$CN$1048576,MATCH(ROW(F738)-ROW(F$3),入力!$BB$3:$BB$1048576,0),MATCH(F$3,入力!$BV$2:$CN$2,0)),"")</f>
        <v/>
      </c>
      <c r="G738" s="74" t="str">
        <f>IFERROR(INDEX(入力!$BV$3:$CN$1048576,MATCH(ROW(G738)-ROW(G$3),入力!$BB$3:$BB$1048576,0),MATCH(G$3,入力!$BV$2:$CN$2,0)),"")</f>
        <v/>
      </c>
      <c r="H738" s="75" t="str">
        <f>IFERROR(INDEX(入力!$BV$3:$CN$1048576,MATCH(ROW(H738)-ROW(H$3),入力!$BB$3:$BB$1048576,0),MATCH(H$3,入力!$BV$2:$CN$2,0)),"")</f>
        <v/>
      </c>
      <c r="I738" s="76" t="str">
        <f>IFERROR(INDEX(入力!$BV$3:$CN$1048576,MATCH(ROW(I738)-ROW(I$3),入力!$BB$3:$BB$1048576,0),MATCH(I$3,入力!$BV$2:$CN$2,0)),"")</f>
        <v/>
      </c>
      <c r="J738" s="75" t="str">
        <f>IFERROR(INDEX(入力!$BV$3:$CN$1048576,MATCH(ROW(J738)-ROW(J$3),入力!$BB$3:$BB$1048576,0),MATCH(J$3,入力!$BV$2:$CN$2,0)),"")</f>
        <v/>
      </c>
      <c r="K738" s="75" t="str">
        <f>IFERROR(INDEX(入力!$BV$3:$CN$1048576,MATCH(ROW(K738)-ROW(K$3),入力!$BB$3:$BB$1048576,0),MATCH(K$3,入力!$BV$2:$CN$2,0)),"")</f>
        <v/>
      </c>
      <c r="L738" s="75" t="str">
        <f>IFERROR(INDEX(入力!$BV$3:$CN$1048576,MATCH(ROW(L738)-ROW(L$3),入力!$BB$3:$BB$1048576,0),MATCH(L$3,入力!$BV$2:$CN$2,0)),"")</f>
        <v/>
      </c>
      <c r="M738" s="117" t="str">
        <f>IFERROR(IF(履歴検索!$A738="","",INDEX(入力!$BV$3:$CN$1048576,MATCH(ROW(M738)-ROW(M$3),入力!$BB$3:$BB$1048576,0),MATCH(M$3,入力!$BV$2:$CN$2,0))),"")</f>
        <v/>
      </c>
      <c r="N738" s="75" t="str">
        <f>IFERROR(INDEX(入力!$BV$3:$CN$1048576,MATCH(ROW(N738)-ROW(N$3),入力!$BB$3:$BB$1048576,0),MATCH(N$3,入力!$BV$2:$CN$2,0)),"")</f>
        <v/>
      </c>
      <c r="O738" s="294" t="str">
        <f>IFERROR(INDEX(入力!$CJ$3:$CN$1048576,MATCH(ROW(O738)-ROW(O$3),入力!$BB$3:$BB$1048576,0),MATCH(O$3,入力!$CJ$2:$CN$2,0)),"")</f>
        <v/>
      </c>
      <c r="P738" s="294" t="str">
        <f>IFERROR(INDEX(入力!$CJ$3:$CN$1048576,MATCH(ROW(P738)-ROW(P$3),入力!$BB$3:$BB$1048576,0),MATCH(P$3,入力!$CJ$2:$CN$2,0)),"")</f>
        <v/>
      </c>
      <c r="Q738" s="294" t="str">
        <f>IFERROR(INDEX(入力!$BV$3:$CN$1048576,MATCH(ROW(Q738)-ROW(Q$3),入力!$BB$3:$BB$1048576,0),MATCH(Q$3,入力!$BV$2:$CN$2,0)),"")</f>
        <v/>
      </c>
      <c r="R738" s="77" t="str">
        <f>IFERROR(INDEX(入力!$BV$3:$CN$1048576,MATCH(ROW(R738)-ROW(R$3),入力!$BB$3:$BB$1048576,0),MATCH(R$3,入力!$BV$2:$CN$2,0)),"")</f>
        <v/>
      </c>
      <c r="S738" s="77" t="str">
        <f>IFERROR(INDEX(入力!$BV$3:$CN$1048576,MATCH(ROW(S738)-ROW(S$3),入力!$BB$3:$BB$1048576,0),MATCH(S$3,入力!$BV$2:$CN$2,0)),"")</f>
        <v/>
      </c>
      <c r="U738" s="28" t="str">
        <f>IF(Z738="","",COUNT($Z$4:Z738))</f>
        <v/>
      </c>
      <c r="V738" s="73" t="str">
        <f t="shared" si="12"/>
        <v/>
      </c>
      <c r="W738" s="113" t="str">
        <f>IF(OR($B738="",$B738=$B739),"",SUMIF($B$4:$B738,$B738,Q$4:Q738))</f>
        <v/>
      </c>
      <c r="X738" s="113" t="str">
        <f>IF(OR($B738="",$B738=$B739),"",SUMIF($B$4:$B738,$B738,K$4:K738)-Y738)</f>
        <v/>
      </c>
      <c r="Y738" s="113" t="str">
        <f>IF(OR($B738="",$B738=$B739),"",SUMIFS(K$4:K738,B$4:B738,$B738,F$4:F738,$Y$3))</f>
        <v/>
      </c>
      <c r="Z738" s="113" t="str">
        <f>IF(OR($B738="",$B738=$B739),"",SUMIF($B$4:$B738,$B738,S$4:S738))</f>
        <v/>
      </c>
    </row>
    <row r="739" spans="1:26" ht="25.05" customHeight="1" x14ac:dyDescent="0.2">
      <c r="A739" s="133" t="str">
        <f>IF(OR(B739="",AND(B738=B739,D738=D739)),"",MAX($A$4:A738)+1)</f>
        <v/>
      </c>
      <c r="B739" s="73" t="str">
        <f>IFERROR(INDEX(入力!$BV$3:$CN$1048576,MATCH(ROW(B739)-ROW(B$3),入力!$BB$3:$BB$1048576,0),MATCH(B$3,入力!$BV$2:$CN$2,0)),"")</f>
        <v/>
      </c>
      <c r="C739" s="74" t="str">
        <f>IFERROR(INDEX(入力!$BV$3:$CN$1048576,MATCH(ROW(C739)-ROW(C$3),入力!$BB$3:$BB$1048576,0),MATCH(C$3,入力!$BV$2:$CN$2,0)),"")</f>
        <v/>
      </c>
      <c r="D739" s="75" t="str">
        <f>IFERROR(INDEX(入力!$BO$3:$BO$1048576,MATCH(ROW(D739)-ROW(D$3),入力!$BB$3:$BB$1048576,0),0),"")</f>
        <v/>
      </c>
      <c r="E739" s="74" t="str">
        <f>IFERROR(INDEX(入力!$BV$3:$CN$1048576,MATCH(ROW(E739)-ROW(E$3),入力!$BB$3:$BB$1048576,0),MATCH(E$3,入力!$BV$2:$CN$2,0)),"")</f>
        <v/>
      </c>
      <c r="F739" s="74" t="str">
        <f>IFERROR(INDEX(入力!$BV$3:$CN$1048576,MATCH(ROW(F739)-ROW(F$3),入力!$BB$3:$BB$1048576,0),MATCH(F$3,入力!$BV$2:$CN$2,0)),"")</f>
        <v/>
      </c>
      <c r="G739" s="74" t="str">
        <f>IFERROR(INDEX(入力!$BV$3:$CN$1048576,MATCH(ROW(G739)-ROW(G$3),入力!$BB$3:$BB$1048576,0),MATCH(G$3,入力!$BV$2:$CN$2,0)),"")</f>
        <v/>
      </c>
      <c r="H739" s="75" t="str">
        <f>IFERROR(INDEX(入力!$BV$3:$CN$1048576,MATCH(ROW(H739)-ROW(H$3),入力!$BB$3:$BB$1048576,0),MATCH(H$3,入力!$BV$2:$CN$2,0)),"")</f>
        <v/>
      </c>
      <c r="I739" s="76" t="str">
        <f>IFERROR(INDEX(入力!$BV$3:$CN$1048576,MATCH(ROW(I739)-ROW(I$3),入力!$BB$3:$BB$1048576,0),MATCH(I$3,入力!$BV$2:$CN$2,0)),"")</f>
        <v/>
      </c>
      <c r="J739" s="75" t="str">
        <f>IFERROR(INDEX(入力!$BV$3:$CN$1048576,MATCH(ROW(J739)-ROW(J$3),入力!$BB$3:$BB$1048576,0),MATCH(J$3,入力!$BV$2:$CN$2,0)),"")</f>
        <v/>
      </c>
      <c r="K739" s="75" t="str">
        <f>IFERROR(INDEX(入力!$BV$3:$CN$1048576,MATCH(ROW(K739)-ROW(K$3),入力!$BB$3:$BB$1048576,0),MATCH(K$3,入力!$BV$2:$CN$2,0)),"")</f>
        <v/>
      </c>
      <c r="L739" s="75" t="str">
        <f>IFERROR(INDEX(入力!$BV$3:$CN$1048576,MATCH(ROW(L739)-ROW(L$3),入力!$BB$3:$BB$1048576,0),MATCH(L$3,入力!$BV$2:$CN$2,0)),"")</f>
        <v/>
      </c>
      <c r="M739" s="117" t="str">
        <f>IFERROR(IF(履歴検索!$A739="","",INDEX(入力!$BV$3:$CN$1048576,MATCH(ROW(M739)-ROW(M$3),入力!$BB$3:$BB$1048576,0),MATCH(M$3,入力!$BV$2:$CN$2,0))),"")</f>
        <v/>
      </c>
      <c r="N739" s="75" t="str">
        <f>IFERROR(INDEX(入力!$BV$3:$CN$1048576,MATCH(ROW(N739)-ROW(N$3),入力!$BB$3:$BB$1048576,0),MATCH(N$3,入力!$BV$2:$CN$2,0)),"")</f>
        <v/>
      </c>
      <c r="O739" s="294" t="str">
        <f>IFERROR(INDEX(入力!$CJ$3:$CN$1048576,MATCH(ROW(O739)-ROW(O$3),入力!$BB$3:$BB$1048576,0),MATCH(O$3,入力!$CJ$2:$CN$2,0)),"")</f>
        <v/>
      </c>
      <c r="P739" s="294" t="str">
        <f>IFERROR(INDEX(入力!$CJ$3:$CN$1048576,MATCH(ROW(P739)-ROW(P$3),入力!$BB$3:$BB$1048576,0),MATCH(P$3,入力!$CJ$2:$CN$2,0)),"")</f>
        <v/>
      </c>
      <c r="Q739" s="294" t="str">
        <f>IFERROR(INDEX(入力!$BV$3:$CN$1048576,MATCH(ROW(Q739)-ROW(Q$3),入力!$BB$3:$BB$1048576,0),MATCH(Q$3,入力!$BV$2:$CN$2,0)),"")</f>
        <v/>
      </c>
      <c r="R739" s="77" t="str">
        <f>IFERROR(INDEX(入力!$BV$3:$CN$1048576,MATCH(ROW(R739)-ROW(R$3),入力!$BB$3:$BB$1048576,0),MATCH(R$3,入力!$BV$2:$CN$2,0)),"")</f>
        <v/>
      </c>
      <c r="S739" s="77" t="str">
        <f>IFERROR(INDEX(入力!$BV$3:$CN$1048576,MATCH(ROW(S739)-ROW(S$3),入力!$BB$3:$BB$1048576,0),MATCH(S$3,入力!$BV$2:$CN$2,0)),"")</f>
        <v/>
      </c>
      <c r="U739" s="28" t="str">
        <f>IF(Z739="","",COUNT($Z$4:Z739))</f>
        <v/>
      </c>
      <c r="V739" s="73" t="str">
        <f t="shared" si="12"/>
        <v/>
      </c>
      <c r="W739" s="113" t="str">
        <f>IF(OR($B739="",$B739=$B740),"",SUMIF($B$4:$B739,$B739,Q$4:Q739))</f>
        <v/>
      </c>
      <c r="X739" s="113" t="str">
        <f>IF(OR($B739="",$B739=$B740),"",SUMIF($B$4:$B739,$B739,K$4:K739)-Y739)</f>
        <v/>
      </c>
      <c r="Y739" s="113" t="str">
        <f>IF(OR($B739="",$B739=$B740),"",SUMIFS(K$4:K739,B$4:B739,$B739,F$4:F739,$Y$3))</f>
        <v/>
      </c>
      <c r="Z739" s="113" t="str">
        <f>IF(OR($B739="",$B739=$B740),"",SUMIF($B$4:$B739,$B739,S$4:S739))</f>
        <v/>
      </c>
    </row>
    <row r="740" spans="1:26" ht="25.05" customHeight="1" x14ac:dyDescent="0.2">
      <c r="A740" s="133" t="str">
        <f>IF(OR(B740="",AND(B739=B740,D739=D740)),"",MAX($A$4:A739)+1)</f>
        <v/>
      </c>
      <c r="B740" s="73" t="str">
        <f>IFERROR(INDEX(入力!$BV$3:$CN$1048576,MATCH(ROW(B740)-ROW(B$3),入力!$BB$3:$BB$1048576,0),MATCH(B$3,入力!$BV$2:$CN$2,0)),"")</f>
        <v/>
      </c>
      <c r="C740" s="74" t="str">
        <f>IFERROR(INDEX(入力!$BV$3:$CN$1048576,MATCH(ROW(C740)-ROW(C$3),入力!$BB$3:$BB$1048576,0),MATCH(C$3,入力!$BV$2:$CN$2,0)),"")</f>
        <v/>
      </c>
      <c r="D740" s="75" t="str">
        <f>IFERROR(INDEX(入力!$BO$3:$BO$1048576,MATCH(ROW(D740)-ROW(D$3),入力!$BB$3:$BB$1048576,0),0),"")</f>
        <v/>
      </c>
      <c r="E740" s="74" t="str">
        <f>IFERROR(INDEX(入力!$BV$3:$CN$1048576,MATCH(ROW(E740)-ROW(E$3),入力!$BB$3:$BB$1048576,0),MATCH(E$3,入力!$BV$2:$CN$2,0)),"")</f>
        <v/>
      </c>
      <c r="F740" s="74" t="str">
        <f>IFERROR(INDEX(入力!$BV$3:$CN$1048576,MATCH(ROW(F740)-ROW(F$3),入力!$BB$3:$BB$1048576,0),MATCH(F$3,入力!$BV$2:$CN$2,0)),"")</f>
        <v/>
      </c>
      <c r="G740" s="74" t="str">
        <f>IFERROR(INDEX(入力!$BV$3:$CN$1048576,MATCH(ROW(G740)-ROW(G$3),入力!$BB$3:$BB$1048576,0),MATCH(G$3,入力!$BV$2:$CN$2,0)),"")</f>
        <v/>
      </c>
      <c r="H740" s="75" t="str">
        <f>IFERROR(INDEX(入力!$BV$3:$CN$1048576,MATCH(ROW(H740)-ROW(H$3),入力!$BB$3:$BB$1048576,0),MATCH(H$3,入力!$BV$2:$CN$2,0)),"")</f>
        <v/>
      </c>
      <c r="I740" s="76" t="str">
        <f>IFERROR(INDEX(入力!$BV$3:$CN$1048576,MATCH(ROW(I740)-ROW(I$3),入力!$BB$3:$BB$1048576,0),MATCH(I$3,入力!$BV$2:$CN$2,0)),"")</f>
        <v/>
      </c>
      <c r="J740" s="75" t="str">
        <f>IFERROR(INDEX(入力!$BV$3:$CN$1048576,MATCH(ROW(J740)-ROW(J$3),入力!$BB$3:$BB$1048576,0),MATCH(J$3,入力!$BV$2:$CN$2,0)),"")</f>
        <v/>
      </c>
      <c r="K740" s="75" t="str">
        <f>IFERROR(INDEX(入力!$BV$3:$CN$1048576,MATCH(ROW(K740)-ROW(K$3),入力!$BB$3:$BB$1048576,0),MATCH(K$3,入力!$BV$2:$CN$2,0)),"")</f>
        <v/>
      </c>
      <c r="L740" s="75" t="str">
        <f>IFERROR(INDEX(入力!$BV$3:$CN$1048576,MATCH(ROW(L740)-ROW(L$3),入力!$BB$3:$BB$1048576,0),MATCH(L$3,入力!$BV$2:$CN$2,0)),"")</f>
        <v/>
      </c>
      <c r="M740" s="117" t="str">
        <f>IFERROR(IF(履歴検索!$A740="","",INDEX(入力!$BV$3:$CN$1048576,MATCH(ROW(M740)-ROW(M$3),入力!$BB$3:$BB$1048576,0),MATCH(M$3,入力!$BV$2:$CN$2,0))),"")</f>
        <v/>
      </c>
      <c r="N740" s="75" t="str">
        <f>IFERROR(INDEX(入力!$BV$3:$CN$1048576,MATCH(ROW(N740)-ROW(N$3),入力!$BB$3:$BB$1048576,0),MATCH(N$3,入力!$BV$2:$CN$2,0)),"")</f>
        <v/>
      </c>
      <c r="O740" s="294" t="str">
        <f>IFERROR(INDEX(入力!$CJ$3:$CN$1048576,MATCH(ROW(O740)-ROW(O$3),入力!$BB$3:$BB$1048576,0),MATCH(O$3,入力!$CJ$2:$CN$2,0)),"")</f>
        <v/>
      </c>
      <c r="P740" s="294" t="str">
        <f>IFERROR(INDEX(入力!$CJ$3:$CN$1048576,MATCH(ROW(P740)-ROW(P$3),入力!$BB$3:$BB$1048576,0),MATCH(P$3,入力!$CJ$2:$CN$2,0)),"")</f>
        <v/>
      </c>
      <c r="Q740" s="294" t="str">
        <f>IFERROR(INDEX(入力!$BV$3:$CN$1048576,MATCH(ROW(Q740)-ROW(Q$3),入力!$BB$3:$BB$1048576,0),MATCH(Q$3,入力!$BV$2:$CN$2,0)),"")</f>
        <v/>
      </c>
      <c r="R740" s="77" t="str">
        <f>IFERROR(INDEX(入力!$BV$3:$CN$1048576,MATCH(ROW(R740)-ROW(R$3),入力!$BB$3:$BB$1048576,0),MATCH(R$3,入力!$BV$2:$CN$2,0)),"")</f>
        <v/>
      </c>
      <c r="S740" s="77" t="str">
        <f>IFERROR(INDEX(入力!$BV$3:$CN$1048576,MATCH(ROW(S740)-ROW(S$3),入力!$BB$3:$BB$1048576,0),MATCH(S$3,入力!$BV$2:$CN$2,0)),"")</f>
        <v/>
      </c>
      <c r="U740" s="28" t="str">
        <f>IF(Z740="","",COUNT($Z$4:Z740))</f>
        <v/>
      </c>
      <c r="V740" s="73" t="str">
        <f t="shared" si="12"/>
        <v/>
      </c>
      <c r="W740" s="113" t="str">
        <f>IF(OR($B740="",$B740=$B741),"",SUMIF($B$4:$B740,$B740,Q$4:Q740))</f>
        <v/>
      </c>
      <c r="X740" s="113" t="str">
        <f>IF(OR($B740="",$B740=$B741),"",SUMIF($B$4:$B740,$B740,K$4:K740)-Y740)</f>
        <v/>
      </c>
      <c r="Y740" s="113" t="str">
        <f>IF(OR($B740="",$B740=$B741),"",SUMIFS(K$4:K740,B$4:B740,$B740,F$4:F740,$Y$3))</f>
        <v/>
      </c>
      <c r="Z740" s="113" t="str">
        <f>IF(OR($B740="",$B740=$B741),"",SUMIF($B$4:$B740,$B740,S$4:S740))</f>
        <v/>
      </c>
    </row>
    <row r="741" spans="1:26" ht="25.05" customHeight="1" x14ac:dyDescent="0.2">
      <c r="A741" s="133" t="str">
        <f>IF(OR(B741="",AND(B740=B741,D740=D741)),"",MAX($A$4:A740)+1)</f>
        <v/>
      </c>
      <c r="B741" s="73" t="str">
        <f>IFERROR(INDEX(入力!$BV$3:$CN$1048576,MATCH(ROW(B741)-ROW(B$3),入力!$BB$3:$BB$1048576,0),MATCH(B$3,入力!$BV$2:$CN$2,0)),"")</f>
        <v/>
      </c>
      <c r="C741" s="74" t="str">
        <f>IFERROR(INDEX(入力!$BV$3:$CN$1048576,MATCH(ROW(C741)-ROW(C$3),入力!$BB$3:$BB$1048576,0),MATCH(C$3,入力!$BV$2:$CN$2,0)),"")</f>
        <v/>
      </c>
      <c r="D741" s="75" t="str">
        <f>IFERROR(INDEX(入力!$BO$3:$BO$1048576,MATCH(ROW(D741)-ROW(D$3),入力!$BB$3:$BB$1048576,0),0),"")</f>
        <v/>
      </c>
      <c r="E741" s="74" t="str">
        <f>IFERROR(INDEX(入力!$BV$3:$CN$1048576,MATCH(ROW(E741)-ROW(E$3),入力!$BB$3:$BB$1048576,0),MATCH(E$3,入力!$BV$2:$CN$2,0)),"")</f>
        <v/>
      </c>
      <c r="F741" s="74" t="str">
        <f>IFERROR(INDEX(入力!$BV$3:$CN$1048576,MATCH(ROW(F741)-ROW(F$3),入力!$BB$3:$BB$1048576,0),MATCH(F$3,入力!$BV$2:$CN$2,0)),"")</f>
        <v/>
      </c>
      <c r="G741" s="74" t="str">
        <f>IFERROR(INDEX(入力!$BV$3:$CN$1048576,MATCH(ROW(G741)-ROW(G$3),入力!$BB$3:$BB$1048576,0),MATCH(G$3,入力!$BV$2:$CN$2,0)),"")</f>
        <v/>
      </c>
      <c r="H741" s="75" t="str">
        <f>IFERROR(INDEX(入力!$BV$3:$CN$1048576,MATCH(ROW(H741)-ROW(H$3),入力!$BB$3:$BB$1048576,0),MATCH(H$3,入力!$BV$2:$CN$2,0)),"")</f>
        <v/>
      </c>
      <c r="I741" s="76" t="str">
        <f>IFERROR(INDEX(入力!$BV$3:$CN$1048576,MATCH(ROW(I741)-ROW(I$3),入力!$BB$3:$BB$1048576,0),MATCH(I$3,入力!$BV$2:$CN$2,0)),"")</f>
        <v/>
      </c>
      <c r="J741" s="75" t="str">
        <f>IFERROR(INDEX(入力!$BV$3:$CN$1048576,MATCH(ROW(J741)-ROW(J$3),入力!$BB$3:$BB$1048576,0),MATCH(J$3,入力!$BV$2:$CN$2,0)),"")</f>
        <v/>
      </c>
      <c r="K741" s="75" t="str">
        <f>IFERROR(INDEX(入力!$BV$3:$CN$1048576,MATCH(ROW(K741)-ROW(K$3),入力!$BB$3:$BB$1048576,0),MATCH(K$3,入力!$BV$2:$CN$2,0)),"")</f>
        <v/>
      </c>
      <c r="L741" s="75" t="str">
        <f>IFERROR(INDEX(入力!$BV$3:$CN$1048576,MATCH(ROW(L741)-ROW(L$3),入力!$BB$3:$BB$1048576,0),MATCH(L$3,入力!$BV$2:$CN$2,0)),"")</f>
        <v/>
      </c>
      <c r="M741" s="117" t="str">
        <f>IFERROR(IF(履歴検索!$A741="","",INDEX(入力!$BV$3:$CN$1048576,MATCH(ROW(M741)-ROW(M$3),入力!$BB$3:$BB$1048576,0),MATCH(M$3,入力!$BV$2:$CN$2,0))),"")</f>
        <v/>
      </c>
      <c r="N741" s="75" t="str">
        <f>IFERROR(INDEX(入力!$BV$3:$CN$1048576,MATCH(ROW(N741)-ROW(N$3),入力!$BB$3:$BB$1048576,0),MATCH(N$3,入力!$BV$2:$CN$2,0)),"")</f>
        <v/>
      </c>
      <c r="O741" s="294" t="str">
        <f>IFERROR(INDEX(入力!$CJ$3:$CN$1048576,MATCH(ROW(O741)-ROW(O$3),入力!$BB$3:$BB$1048576,0),MATCH(O$3,入力!$CJ$2:$CN$2,0)),"")</f>
        <v/>
      </c>
      <c r="P741" s="294" t="str">
        <f>IFERROR(INDEX(入力!$CJ$3:$CN$1048576,MATCH(ROW(P741)-ROW(P$3),入力!$BB$3:$BB$1048576,0),MATCH(P$3,入力!$CJ$2:$CN$2,0)),"")</f>
        <v/>
      </c>
      <c r="Q741" s="294" t="str">
        <f>IFERROR(INDEX(入力!$BV$3:$CN$1048576,MATCH(ROW(Q741)-ROW(Q$3),入力!$BB$3:$BB$1048576,0),MATCH(Q$3,入力!$BV$2:$CN$2,0)),"")</f>
        <v/>
      </c>
      <c r="R741" s="77" t="str">
        <f>IFERROR(INDEX(入力!$BV$3:$CN$1048576,MATCH(ROW(R741)-ROW(R$3),入力!$BB$3:$BB$1048576,0),MATCH(R$3,入力!$BV$2:$CN$2,0)),"")</f>
        <v/>
      </c>
      <c r="S741" s="77" t="str">
        <f>IFERROR(INDEX(入力!$BV$3:$CN$1048576,MATCH(ROW(S741)-ROW(S$3),入力!$BB$3:$BB$1048576,0),MATCH(S$3,入力!$BV$2:$CN$2,0)),"")</f>
        <v/>
      </c>
      <c r="U741" s="28" t="str">
        <f>IF(Z741="","",COUNT($Z$4:Z741))</f>
        <v/>
      </c>
      <c r="V741" s="73" t="str">
        <f t="shared" si="12"/>
        <v/>
      </c>
      <c r="W741" s="113" t="str">
        <f>IF(OR($B741="",$B741=$B742),"",SUMIF($B$4:$B741,$B741,Q$4:Q741))</f>
        <v/>
      </c>
      <c r="X741" s="113" t="str">
        <f>IF(OR($B741="",$B741=$B742),"",SUMIF($B$4:$B741,$B741,K$4:K741)-Y741)</f>
        <v/>
      </c>
      <c r="Y741" s="113" t="str">
        <f>IF(OR($B741="",$B741=$B742),"",SUMIFS(K$4:K741,B$4:B741,$B741,F$4:F741,$Y$3))</f>
        <v/>
      </c>
      <c r="Z741" s="113" t="str">
        <f>IF(OR($B741="",$B741=$B742),"",SUMIF($B$4:$B741,$B741,S$4:S741))</f>
        <v/>
      </c>
    </row>
    <row r="742" spans="1:26" ht="25.05" customHeight="1" x14ac:dyDescent="0.2">
      <c r="A742" s="133" t="str">
        <f>IF(OR(B742="",AND(B741=B742,D741=D742)),"",MAX($A$4:A741)+1)</f>
        <v/>
      </c>
      <c r="B742" s="73" t="str">
        <f>IFERROR(INDEX(入力!$BV$3:$CN$1048576,MATCH(ROW(B742)-ROW(B$3),入力!$BB$3:$BB$1048576,0),MATCH(B$3,入力!$BV$2:$CN$2,0)),"")</f>
        <v/>
      </c>
      <c r="C742" s="74" t="str">
        <f>IFERROR(INDEX(入力!$BV$3:$CN$1048576,MATCH(ROW(C742)-ROW(C$3),入力!$BB$3:$BB$1048576,0),MATCH(C$3,入力!$BV$2:$CN$2,0)),"")</f>
        <v/>
      </c>
      <c r="D742" s="75" t="str">
        <f>IFERROR(INDEX(入力!$BO$3:$BO$1048576,MATCH(ROW(D742)-ROW(D$3),入力!$BB$3:$BB$1048576,0),0),"")</f>
        <v/>
      </c>
      <c r="E742" s="74" t="str">
        <f>IFERROR(INDEX(入力!$BV$3:$CN$1048576,MATCH(ROW(E742)-ROW(E$3),入力!$BB$3:$BB$1048576,0),MATCH(E$3,入力!$BV$2:$CN$2,0)),"")</f>
        <v/>
      </c>
      <c r="F742" s="74" t="str">
        <f>IFERROR(INDEX(入力!$BV$3:$CN$1048576,MATCH(ROW(F742)-ROW(F$3),入力!$BB$3:$BB$1048576,0),MATCH(F$3,入力!$BV$2:$CN$2,0)),"")</f>
        <v/>
      </c>
      <c r="G742" s="74" t="str">
        <f>IFERROR(INDEX(入力!$BV$3:$CN$1048576,MATCH(ROW(G742)-ROW(G$3),入力!$BB$3:$BB$1048576,0),MATCH(G$3,入力!$BV$2:$CN$2,0)),"")</f>
        <v/>
      </c>
      <c r="H742" s="75" t="str">
        <f>IFERROR(INDEX(入力!$BV$3:$CN$1048576,MATCH(ROW(H742)-ROW(H$3),入力!$BB$3:$BB$1048576,0),MATCH(H$3,入力!$BV$2:$CN$2,0)),"")</f>
        <v/>
      </c>
      <c r="I742" s="76" t="str">
        <f>IFERROR(INDEX(入力!$BV$3:$CN$1048576,MATCH(ROW(I742)-ROW(I$3),入力!$BB$3:$BB$1048576,0),MATCH(I$3,入力!$BV$2:$CN$2,0)),"")</f>
        <v/>
      </c>
      <c r="J742" s="75" t="str">
        <f>IFERROR(INDEX(入力!$BV$3:$CN$1048576,MATCH(ROW(J742)-ROW(J$3),入力!$BB$3:$BB$1048576,0),MATCH(J$3,入力!$BV$2:$CN$2,0)),"")</f>
        <v/>
      </c>
      <c r="K742" s="75" t="str">
        <f>IFERROR(INDEX(入力!$BV$3:$CN$1048576,MATCH(ROW(K742)-ROW(K$3),入力!$BB$3:$BB$1048576,0),MATCH(K$3,入力!$BV$2:$CN$2,0)),"")</f>
        <v/>
      </c>
      <c r="L742" s="75" t="str">
        <f>IFERROR(INDEX(入力!$BV$3:$CN$1048576,MATCH(ROW(L742)-ROW(L$3),入力!$BB$3:$BB$1048576,0),MATCH(L$3,入力!$BV$2:$CN$2,0)),"")</f>
        <v/>
      </c>
      <c r="M742" s="117" t="str">
        <f>IFERROR(IF(履歴検索!$A742="","",INDEX(入力!$BV$3:$CN$1048576,MATCH(ROW(M742)-ROW(M$3),入力!$BB$3:$BB$1048576,0),MATCH(M$3,入力!$BV$2:$CN$2,0))),"")</f>
        <v/>
      </c>
      <c r="N742" s="75" t="str">
        <f>IFERROR(INDEX(入力!$BV$3:$CN$1048576,MATCH(ROW(N742)-ROW(N$3),入力!$BB$3:$BB$1048576,0),MATCH(N$3,入力!$BV$2:$CN$2,0)),"")</f>
        <v/>
      </c>
      <c r="O742" s="294" t="str">
        <f>IFERROR(INDEX(入力!$CJ$3:$CN$1048576,MATCH(ROW(O742)-ROW(O$3),入力!$BB$3:$BB$1048576,0),MATCH(O$3,入力!$CJ$2:$CN$2,0)),"")</f>
        <v/>
      </c>
      <c r="P742" s="294" t="str">
        <f>IFERROR(INDEX(入力!$CJ$3:$CN$1048576,MATCH(ROW(P742)-ROW(P$3),入力!$BB$3:$BB$1048576,0),MATCH(P$3,入力!$CJ$2:$CN$2,0)),"")</f>
        <v/>
      </c>
      <c r="Q742" s="294" t="str">
        <f>IFERROR(INDEX(入力!$BV$3:$CN$1048576,MATCH(ROW(Q742)-ROW(Q$3),入力!$BB$3:$BB$1048576,0),MATCH(Q$3,入力!$BV$2:$CN$2,0)),"")</f>
        <v/>
      </c>
      <c r="R742" s="77" t="str">
        <f>IFERROR(INDEX(入力!$BV$3:$CN$1048576,MATCH(ROW(R742)-ROW(R$3),入力!$BB$3:$BB$1048576,0),MATCH(R$3,入力!$BV$2:$CN$2,0)),"")</f>
        <v/>
      </c>
      <c r="S742" s="77" t="str">
        <f>IFERROR(INDEX(入力!$BV$3:$CN$1048576,MATCH(ROW(S742)-ROW(S$3),入力!$BB$3:$BB$1048576,0),MATCH(S$3,入力!$BV$2:$CN$2,0)),"")</f>
        <v/>
      </c>
      <c r="U742" s="28" t="str">
        <f>IF(Z742="","",COUNT($Z$4:Z742))</f>
        <v/>
      </c>
      <c r="V742" s="73" t="str">
        <f t="shared" si="12"/>
        <v/>
      </c>
      <c r="W742" s="113" t="str">
        <f>IF(OR($B742="",$B742=$B743),"",SUMIF($B$4:$B742,$B742,Q$4:Q742))</f>
        <v/>
      </c>
      <c r="X742" s="113" t="str">
        <f>IF(OR($B742="",$B742=$B743),"",SUMIF($B$4:$B742,$B742,K$4:K742)-Y742)</f>
        <v/>
      </c>
      <c r="Y742" s="113" t="str">
        <f>IF(OR($B742="",$B742=$B743),"",SUMIFS(K$4:K742,B$4:B742,$B742,F$4:F742,$Y$3))</f>
        <v/>
      </c>
      <c r="Z742" s="113" t="str">
        <f>IF(OR($B742="",$B742=$B743),"",SUMIF($B$4:$B742,$B742,S$4:S742))</f>
        <v/>
      </c>
    </row>
    <row r="743" spans="1:26" ht="25.05" customHeight="1" x14ac:dyDescent="0.2">
      <c r="A743" s="133" t="str">
        <f>IF(OR(B743="",AND(B742=B743,D742=D743)),"",MAX($A$4:A742)+1)</f>
        <v/>
      </c>
      <c r="B743" s="73" t="str">
        <f>IFERROR(INDEX(入力!$BV$3:$CN$1048576,MATCH(ROW(B743)-ROW(B$3),入力!$BB$3:$BB$1048576,0),MATCH(B$3,入力!$BV$2:$CN$2,0)),"")</f>
        <v/>
      </c>
      <c r="C743" s="74" t="str">
        <f>IFERROR(INDEX(入力!$BV$3:$CN$1048576,MATCH(ROW(C743)-ROW(C$3),入力!$BB$3:$BB$1048576,0),MATCH(C$3,入力!$BV$2:$CN$2,0)),"")</f>
        <v/>
      </c>
      <c r="D743" s="75" t="str">
        <f>IFERROR(INDEX(入力!$BO$3:$BO$1048576,MATCH(ROW(D743)-ROW(D$3),入力!$BB$3:$BB$1048576,0),0),"")</f>
        <v/>
      </c>
      <c r="E743" s="74" t="str">
        <f>IFERROR(INDEX(入力!$BV$3:$CN$1048576,MATCH(ROW(E743)-ROW(E$3),入力!$BB$3:$BB$1048576,0),MATCH(E$3,入力!$BV$2:$CN$2,0)),"")</f>
        <v/>
      </c>
      <c r="F743" s="74" t="str">
        <f>IFERROR(INDEX(入力!$BV$3:$CN$1048576,MATCH(ROW(F743)-ROW(F$3),入力!$BB$3:$BB$1048576,0),MATCH(F$3,入力!$BV$2:$CN$2,0)),"")</f>
        <v/>
      </c>
      <c r="G743" s="74" t="str">
        <f>IFERROR(INDEX(入力!$BV$3:$CN$1048576,MATCH(ROW(G743)-ROW(G$3),入力!$BB$3:$BB$1048576,0),MATCH(G$3,入力!$BV$2:$CN$2,0)),"")</f>
        <v/>
      </c>
      <c r="H743" s="75" t="str">
        <f>IFERROR(INDEX(入力!$BV$3:$CN$1048576,MATCH(ROW(H743)-ROW(H$3),入力!$BB$3:$BB$1048576,0),MATCH(H$3,入力!$BV$2:$CN$2,0)),"")</f>
        <v/>
      </c>
      <c r="I743" s="76" t="str">
        <f>IFERROR(INDEX(入力!$BV$3:$CN$1048576,MATCH(ROW(I743)-ROW(I$3),入力!$BB$3:$BB$1048576,0),MATCH(I$3,入力!$BV$2:$CN$2,0)),"")</f>
        <v/>
      </c>
      <c r="J743" s="75" t="str">
        <f>IFERROR(INDEX(入力!$BV$3:$CN$1048576,MATCH(ROW(J743)-ROW(J$3),入力!$BB$3:$BB$1048576,0),MATCH(J$3,入力!$BV$2:$CN$2,0)),"")</f>
        <v/>
      </c>
      <c r="K743" s="75" t="str">
        <f>IFERROR(INDEX(入力!$BV$3:$CN$1048576,MATCH(ROW(K743)-ROW(K$3),入力!$BB$3:$BB$1048576,0),MATCH(K$3,入力!$BV$2:$CN$2,0)),"")</f>
        <v/>
      </c>
      <c r="L743" s="75" t="str">
        <f>IFERROR(INDEX(入力!$BV$3:$CN$1048576,MATCH(ROW(L743)-ROW(L$3),入力!$BB$3:$BB$1048576,0),MATCH(L$3,入力!$BV$2:$CN$2,0)),"")</f>
        <v/>
      </c>
      <c r="M743" s="117" t="str">
        <f>IFERROR(IF(履歴検索!$A743="","",INDEX(入力!$BV$3:$CN$1048576,MATCH(ROW(M743)-ROW(M$3),入力!$BB$3:$BB$1048576,0),MATCH(M$3,入力!$BV$2:$CN$2,0))),"")</f>
        <v/>
      </c>
      <c r="N743" s="75" t="str">
        <f>IFERROR(INDEX(入力!$BV$3:$CN$1048576,MATCH(ROW(N743)-ROW(N$3),入力!$BB$3:$BB$1048576,0),MATCH(N$3,入力!$BV$2:$CN$2,0)),"")</f>
        <v/>
      </c>
      <c r="O743" s="294" t="str">
        <f>IFERROR(INDEX(入力!$CJ$3:$CN$1048576,MATCH(ROW(O743)-ROW(O$3),入力!$BB$3:$BB$1048576,0),MATCH(O$3,入力!$CJ$2:$CN$2,0)),"")</f>
        <v/>
      </c>
      <c r="P743" s="294" t="str">
        <f>IFERROR(INDEX(入力!$CJ$3:$CN$1048576,MATCH(ROW(P743)-ROW(P$3),入力!$BB$3:$BB$1048576,0),MATCH(P$3,入力!$CJ$2:$CN$2,0)),"")</f>
        <v/>
      </c>
      <c r="Q743" s="294" t="str">
        <f>IFERROR(INDEX(入力!$BV$3:$CN$1048576,MATCH(ROW(Q743)-ROW(Q$3),入力!$BB$3:$BB$1048576,0),MATCH(Q$3,入力!$BV$2:$CN$2,0)),"")</f>
        <v/>
      </c>
      <c r="R743" s="77" t="str">
        <f>IFERROR(INDEX(入力!$BV$3:$CN$1048576,MATCH(ROW(R743)-ROW(R$3),入力!$BB$3:$BB$1048576,0),MATCH(R$3,入力!$BV$2:$CN$2,0)),"")</f>
        <v/>
      </c>
      <c r="S743" s="77" t="str">
        <f>IFERROR(INDEX(入力!$BV$3:$CN$1048576,MATCH(ROW(S743)-ROW(S$3),入力!$BB$3:$BB$1048576,0),MATCH(S$3,入力!$BV$2:$CN$2,0)),"")</f>
        <v/>
      </c>
      <c r="U743" s="28" t="str">
        <f>IF(Z743="","",COUNT($Z$4:Z743))</f>
        <v/>
      </c>
      <c r="V743" s="73" t="str">
        <f t="shared" si="12"/>
        <v/>
      </c>
      <c r="W743" s="113" t="str">
        <f>IF(OR($B743="",$B743=$B744),"",SUMIF($B$4:$B743,$B743,Q$4:Q743))</f>
        <v/>
      </c>
      <c r="X743" s="113" t="str">
        <f>IF(OR($B743="",$B743=$B744),"",SUMIF($B$4:$B743,$B743,K$4:K743)-Y743)</f>
        <v/>
      </c>
      <c r="Y743" s="113" t="str">
        <f>IF(OR($B743="",$B743=$B744),"",SUMIFS(K$4:K743,B$4:B743,$B743,F$4:F743,$Y$3))</f>
        <v/>
      </c>
      <c r="Z743" s="113" t="str">
        <f>IF(OR($B743="",$B743=$B744),"",SUMIF($B$4:$B743,$B743,S$4:S743))</f>
        <v/>
      </c>
    </row>
    <row r="744" spans="1:26" ht="25.05" customHeight="1" x14ac:dyDescent="0.2">
      <c r="A744" s="133" t="str">
        <f>IF(OR(B744="",AND(B743=B744,D743=D744)),"",MAX($A$4:A743)+1)</f>
        <v/>
      </c>
      <c r="B744" s="73" t="str">
        <f>IFERROR(INDEX(入力!$BV$3:$CN$1048576,MATCH(ROW(B744)-ROW(B$3),入力!$BB$3:$BB$1048576,0),MATCH(B$3,入力!$BV$2:$CN$2,0)),"")</f>
        <v/>
      </c>
      <c r="C744" s="74" t="str">
        <f>IFERROR(INDEX(入力!$BV$3:$CN$1048576,MATCH(ROW(C744)-ROW(C$3),入力!$BB$3:$BB$1048576,0),MATCH(C$3,入力!$BV$2:$CN$2,0)),"")</f>
        <v/>
      </c>
      <c r="D744" s="75" t="str">
        <f>IFERROR(INDEX(入力!$BO$3:$BO$1048576,MATCH(ROW(D744)-ROW(D$3),入力!$BB$3:$BB$1048576,0),0),"")</f>
        <v/>
      </c>
      <c r="E744" s="74" t="str">
        <f>IFERROR(INDEX(入力!$BV$3:$CN$1048576,MATCH(ROW(E744)-ROW(E$3),入力!$BB$3:$BB$1048576,0),MATCH(E$3,入力!$BV$2:$CN$2,0)),"")</f>
        <v/>
      </c>
      <c r="F744" s="74" t="str">
        <f>IFERROR(INDEX(入力!$BV$3:$CN$1048576,MATCH(ROW(F744)-ROW(F$3),入力!$BB$3:$BB$1048576,0),MATCH(F$3,入力!$BV$2:$CN$2,0)),"")</f>
        <v/>
      </c>
      <c r="G744" s="74" t="str">
        <f>IFERROR(INDEX(入力!$BV$3:$CN$1048576,MATCH(ROW(G744)-ROW(G$3),入力!$BB$3:$BB$1048576,0),MATCH(G$3,入力!$BV$2:$CN$2,0)),"")</f>
        <v/>
      </c>
      <c r="H744" s="75" t="str">
        <f>IFERROR(INDEX(入力!$BV$3:$CN$1048576,MATCH(ROW(H744)-ROW(H$3),入力!$BB$3:$BB$1048576,0),MATCH(H$3,入力!$BV$2:$CN$2,0)),"")</f>
        <v/>
      </c>
      <c r="I744" s="76" t="str">
        <f>IFERROR(INDEX(入力!$BV$3:$CN$1048576,MATCH(ROW(I744)-ROW(I$3),入力!$BB$3:$BB$1048576,0),MATCH(I$3,入力!$BV$2:$CN$2,0)),"")</f>
        <v/>
      </c>
      <c r="J744" s="75" t="str">
        <f>IFERROR(INDEX(入力!$BV$3:$CN$1048576,MATCH(ROW(J744)-ROW(J$3),入力!$BB$3:$BB$1048576,0),MATCH(J$3,入力!$BV$2:$CN$2,0)),"")</f>
        <v/>
      </c>
      <c r="K744" s="75" t="str">
        <f>IFERROR(INDEX(入力!$BV$3:$CN$1048576,MATCH(ROW(K744)-ROW(K$3),入力!$BB$3:$BB$1048576,0),MATCH(K$3,入力!$BV$2:$CN$2,0)),"")</f>
        <v/>
      </c>
      <c r="L744" s="75" t="str">
        <f>IFERROR(INDEX(入力!$BV$3:$CN$1048576,MATCH(ROW(L744)-ROW(L$3),入力!$BB$3:$BB$1048576,0),MATCH(L$3,入力!$BV$2:$CN$2,0)),"")</f>
        <v/>
      </c>
      <c r="M744" s="117" t="str">
        <f>IFERROR(IF(履歴検索!$A744="","",INDEX(入力!$BV$3:$CN$1048576,MATCH(ROW(M744)-ROW(M$3),入力!$BB$3:$BB$1048576,0),MATCH(M$3,入力!$BV$2:$CN$2,0))),"")</f>
        <v/>
      </c>
      <c r="N744" s="75" t="str">
        <f>IFERROR(INDEX(入力!$BV$3:$CN$1048576,MATCH(ROW(N744)-ROW(N$3),入力!$BB$3:$BB$1048576,0),MATCH(N$3,入力!$BV$2:$CN$2,0)),"")</f>
        <v/>
      </c>
      <c r="O744" s="294" t="str">
        <f>IFERROR(INDEX(入力!$CJ$3:$CN$1048576,MATCH(ROW(O744)-ROW(O$3),入力!$BB$3:$BB$1048576,0),MATCH(O$3,入力!$CJ$2:$CN$2,0)),"")</f>
        <v/>
      </c>
      <c r="P744" s="294" t="str">
        <f>IFERROR(INDEX(入力!$CJ$3:$CN$1048576,MATCH(ROW(P744)-ROW(P$3),入力!$BB$3:$BB$1048576,0),MATCH(P$3,入力!$CJ$2:$CN$2,0)),"")</f>
        <v/>
      </c>
      <c r="Q744" s="294" t="str">
        <f>IFERROR(INDEX(入力!$BV$3:$CN$1048576,MATCH(ROW(Q744)-ROW(Q$3),入力!$BB$3:$BB$1048576,0),MATCH(Q$3,入力!$BV$2:$CN$2,0)),"")</f>
        <v/>
      </c>
      <c r="R744" s="77" t="str">
        <f>IFERROR(INDEX(入力!$BV$3:$CN$1048576,MATCH(ROW(R744)-ROW(R$3),入力!$BB$3:$BB$1048576,0),MATCH(R$3,入力!$BV$2:$CN$2,0)),"")</f>
        <v/>
      </c>
      <c r="S744" s="77" t="str">
        <f>IFERROR(INDEX(入力!$BV$3:$CN$1048576,MATCH(ROW(S744)-ROW(S$3),入力!$BB$3:$BB$1048576,0),MATCH(S$3,入力!$BV$2:$CN$2,0)),"")</f>
        <v/>
      </c>
      <c r="U744" s="28" t="str">
        <f>IF(Z744="","",COUNT($Z$4:Z744))</f>
        <v/>
      </c>
      <c r="V744" s="73" t="str">
        <f t="shared" si="12"/>
        <v/>
      </c>
      <c r="W744" s="113" t="str">
        <f>IF(OR($B744="",$B744=$B745),"",SUMIF($B$4:$B744,$B744,Q$4:Q744))</f>
        <v/>
      </c>
      <c r="X744" s="113" t="str">
        <f>IF(OR($B744="",$B744=$B745),"",SUMIF($B$4:$B744,$B744,K$4:K744)-Y744)</f>
        <v/>
      </c>
      <c r="Y744" s="113" t="str">
        <f>IF(OR($B744="",$B744=$B745),"",SUMIFS(K$4:K744,B$4:B744,$B744,F$4:F744,$Y$3))</f>
        <v/>
      </c>
      <c r="Z744" s="113" t="str">
        <f>IF(OR($B744="",$B744=$B745),"",SUMIF($B$4:$B744,$B744,S$4:S744))</f>
        <v/>
      </c>
    </row>
    <row r="745" spans="1:26" ht="25.05" customHeight="1" x14ac:dyDescent="0.2">
      <c r="A745" s="133" t="str">
        <f>IF(OR(B745="",AND(B744=B745,D744=D745)),"",MAX($A$4:A744)+1)</f>
        <v/>
      </c>
      <c r="B745" s="73" t="str">
        <f>IFERROR(INDEX(入力!$BV$3:$CN$1048576,MATCH(ROW(B745)-ROW(B$3),入力!$BB$3:$BB$1048576,0),MATCH(B$3,入力!$BV$2:$CN$2,0)),"")</f>
        <v/>
      </c>
      <c r="C745" s="74" t="str">
        <f>IFERROR(INDEX(入力!$BV$3:$CN$1048576,MATCH(ROW(C745)-ROW(C$3),入力!$BB$3:$BB$1048576,0),MATCH(C$3,入力!$BV$2:$CN$2,0)),"")</f>
        <v/>
      </c>
      <c r="D745" s="75" t="str">
        <f>IFERROR(INDEX(入力!$BO$3:$BO$1048576,MATCH(ROW(D745)-ROW(D$3),入力!$BB$3:$BB$1048576,0),0),"")</f>
        <v/>
      </c>
      <c r="E745" s="74" t="str">
        <f>IFERROR(INDEX(入力!$BV$3:$CN$1048576,MATCH(ROW(E745)-ROW(E$3),入力!$BB$3:$BB$1048576,0),MATCH(E$3,入力!$BV$2:$CN$2,0)),"")</f>
        <v/>
      </c>
      <c r="F745" s="74" t="str">
        <f>IFERROR(INDEX(入力!$BV$3:$CN$1048576,MATCH(ROW(F745)-ROW(F$3),入力!$BB$3:$BB$1048576,0),MATCH(F$3,入力!$BV$2:$CN$2,0)),"")</f>
        <v/>
      </c>
      <c r="G745" s="74" t="str">
        <f>IFERROR(INDEX(入力!$BV$3:$CN$1048576,MATCH(ROW(G745)-ROW(G$3),入力!$BB$3:$BB$1048576,0),MATCH(G$3,入力!$BV$2:$CN$2,0)),"")</f>
        <v/>
      </c>
      <c r="H745" s="75" t="str">
        <f>IFERROR(INDEX(入力!$BV$3:$CN$1048576,MATCH(ROW(H745)-ROW(H$3),入力!$BB$3:$BB$1048576,0),MATCH(H$3,入力!$BV$2:$CN$2,0)),"")</f>
        <v/>
      </c>
      <c r="I745" s="76" t="str">
        <f>IFERROR(INDEX(入力!$BV$3:$CN$1048576,MATCH(ROW(I745)-ROW(I$3),入力!$BB$3:$BB$1048576,0),MATCH(I$3,入力!$BV$2:$CN$2,0)),"")</f>
        <v/>
      </c>
      <c r="J745" s="75" t="str">
        <f>IFERROR(INDEX(入力!$BV$3:$CN$1048576,MATCH(ROW(J745)-ROW(J$3),入力!$BB$3:$BB$1048576,0),MATCH(J$3,入力!$BV$2:$CN$2,0)),"")</f>
        <v/>
      </c>
      <c r="K745" s="75" t="str">
        <f>IFERROR(INDEX(入力!$BV$3:$CN$1048576,MATCH(ROW(K745)-ROW(K$3),入力!$BB$3:$BB$1048576,0),MATCH(K$3,入力!$BV$2:$CN$2,0)),"")</f>
        <v/>
      </c>
      <c r="L745" s="75" t="str">
        <f>IFERROR(INDEX(入力!$BV$3:$CN$1048576,MATCH(ROW(L745)-ROW(L$3),入力!$BB$3:$BB$1048576,0),MATCH(L$3,入力!$BV$2:$CN$2,0)),"")</f>
        <v/>
      </c>
      <c r="M745" s="117" t="str">
        <f>IFERROR(IF(履歴検索!$A745="","",INDEX(入力!$BV$3:$CN$1048576,MATCH(ROW(M745)-ROW(M$3),入力!$BB$3:$BB$1048576,0),MATCH(M$3,入力!$BV$2:$CN$2,0))),"")</f>
        <v/>
      </c>
      <c r="N745" s="75" t="str">
        <f>IFERROR(INDEX(入力!$BV$3:$CN$1048576,MATCH(ROW(N745)-ROW(N$3),入力!$BB$3:$BB$1048576,0),MATCH(N$3,入力!$BV$2:$CN$2,0)),"")</f>
        <v/>
      </c>
      <c r="O745" s="294" t="str">
        <f>IFERROR(INDEX(入力!$CJ$3:$CN$1048576,MATCH(ROW(O745)-ROW(O$3),入力!$BB$3:$BB$1048576,0),MATCH(O$3,入力!$CJ$2:$CN$2,0)),"")</f>
        <v/>
      </c>
      <c r="P745" s="294" t="str">
        <f>IFERROR(INDEX(入力!$CJ$3:$CN$1048576,MATCH(ROW(P745)-ROW(P$3),入力!$BB$3:$BB$1048576,0),MATCH(P$3,入力!$CJ$2:$CN$2,0)),"")</f>
        <v/>
      </c>
      <c r="Q745" s="294" t="str">
        <f>IFERROR(INDEX(入力!$BV$3:$CN$1048576,MATCH(ROW(Q745)-ROW(Q$3),入力!$BB$3:$BB$1048576,0),MATCH(Q$3,入力!$BV$2:$CN$2,0)),"")</f>
        <v/>
      </c>
      <c r="R745" s="77" t="str">
        <f>IFERROR(INDEX(入力!$BV$3:$CN$1048576,MATCH(ROW(R745)-ROW(R$3),入力!$BB$3:$BB$1048576,0),MATCH(R$3,入力!$BV$2:$CN$2,0)),"")</f>
        <v/>
      </c>
      <c r="S745" s="77" t="str">
        <f>IFERROR(INDEX(入力!$BV$3:$CN$1048576,MATCH(ROW(S745)-ROW(S$3),入力!$BB$3:$BB$1048576,0),MATCH(S$3,入力!$BV$2:$CN$2,0)),"")</f>
        <v/>
      </c>
      <c r="U745" s="28" t="str">
        <f>IF(Z745="","",COUNT($Z$4:Z745))</f>
        <v/>
      </c>
      <c r="V745" s="73" t="str">
        <f t="shared" si="12"/>
        <v/>
      </c>
      <c r="W745" s="113" t="str">
        <f>IF(OR($B745="",$B745=$B746),"",SUMIF($B$4:$B745,$B745,Q$4:Q745))</f>
        <v/>
      </c>
      <c r="X745" s="113" t="str">
        <f>IF(OR($B745="",$B745=$B746),"",SUMIF($B$4:$B745,$B745,K$4:K745)-Y745)</f>
        <v/>
      </c>
      <c r="Y745" s="113" t="str">
        <f>IF(OR($B745="",$B745=$B746),"",SUMIFS(K$4:K745,B$4:B745,$B745,F$4:F745,$Y$3))</f>
        <v/>
      </c>
      <c r="Z745" s="113" t="str">
        <f>IF(OR($B745="",$B745=$B746),"",SUMIF($B$4:$B745,$B745,S$4:S745))</f>
        <v/>
      </c>
    </row>
    <row r="746" spans="1:26" ht="25.05" customHeight="1" x14ac:dyDescent="0.2">
      <c r="A746" s="133" t="str">
        <f>IF(OR(B746="",AND(B745=B746,D745=D746)),"",MAX($A$4:A745)+1)</f>
        <v/>
      </c>
      <c r="B746" s="73" t="str">
        <f>IFERROR(INDEX(入力!$BV$3:$CN$1048576,MATCH(ROW(B746)-ROW(B$3),入力!$BB$3:$BB$1048576,0),MATCH(B$3,入力!$BV$2:$CN$2,0)),"")</f>
        <v/>
      </c>
      <c r="C746" s="74" t="str">
        <f>IFERROR(INDEX(入力!$BV$3:$CN$1048576,MATCH(ROW(C746)-ROW(C$3),入力!$BB$3:$BB$1048576,0),MATCH(C$3,入力!$BV$2:$CN$2,0)),"")</f>
        <v/>
      </c>
      <c r="D746" s="75" t="str">
        <f>IFERROR(INDEX(入力!$BO$3:$BO$1048576,MATCH(ROW(D746)-ROW(D$3),入力!$BB$3:$BB$1048576,0),0),"")</f>
        <v/>
      </c>
      <c r="E746" s="74" t="str">
        <f>IFERROR(INDEX(入力!$BV$3:$CN$1048576,MATCH(ROW(E746)-ROW(E$3),入力!$BB$3:$BB$1048576,0),MATCH(E$3,入力!$BV$2:$CN$2,0)),"")</f>
        <v/>
      </c>
      <c r="F746" s="74" t="str">
        <f>IFERROR(INDEX(入力!$BV$3:$CN$1048576,MATCH(ROW(F746)-ROW(F$3),入力!$BB$3:$BB$1048576,0),MATCH(F$3,入力!$BV$2:$CN$2,0)),"")</f>
        <v/>
      </c>
      <c r="G746" s="74" t="str">
        <f>IFERROR(INDEX(入力!$BV$3:$CN$1048576,MATCH(ROW(G746)-ROW(G$3),入力!$BB$3:$BB$1048576,0),MATCH(G$3,入力!$BV$2:$CN$2,0)),"")</f>
        <v/>
      </c>
      <c r="H746" s="75" t="str">
        <f>IFERROR(INDEX(入力!$BV$3:$CN$1048576,MATCH(ROW(H746)-ROW(H$3),入力!$BB$3:$BB$1048576,0),MATCH(H$3,入力!$BV$2:$CN$2,0)),"")</f>
        <v/>
      </c>
      <c r="I746" s="76" t="str">
        <f>IFERROR(INDEX(入力!$BV$3:$CN$1048576,MATCH(ROW(I746)-ROW(I$3),入力!$BB$3:$BB$1048576,0),MATCH(I$3,入力!$BV$2:$CN$2,0)),"")</f>
        <v/>
      </c>
      <c r="J746" s="75" t="str">
        <f>IFERROR(INDEX(入力!$BV$3:$CN$1048576,MATCH(ROW(J746)-ROW(J$3),入力!$BB$3:$BB$1048576,0),MATCH(J$3,入力!$BV$2:$CN$2,0)),"")</f>
        <v/>
      </c>
      <c r="K746" s="75" t="str">
        <f>IFERROR(INDEX(入力!$BV$3:$CN$1048576,MATCH(ROW(K746)-ROW(K$3),入力!$BB$3:$BB$1048576,0),MATCH(K$3,入力!$BV$2:$CN$2,0)),"")</f>
        <v/>
      </c>
      <c r="L746" s="75" t="str">
        <f>IFERROR(INDEX(入力!$BV$3:$CN$1048576,MATCH(ROW(L746)-ROW(L$3),入力!$BB$3:$BB$1048576,0),MATCH(L$3,入力!$BV$2:$CN$2,0)),"")</f>
        <v/>
      </c>
      <c r="M746" s="117" t="str">
        <f>IFERROR(IF(履歴検索!$A746="","",INDEX(入力!$BV$3:$CN$1048576,MATCH(ROW(M746)-ROW(M$3),入力!$BB$3:$BB$1048576,0),MATCH(M$3,入力!$BV$2:$CN$2,0))),"")</f>
        <v/>
      </c>
      <c r="N746" s="75" t="str">
        <f>IFERROR(INDEX(入力!$BV$3:$CN$1048576,MATCH(ROW(N746)-ROW(N$3),入力!$BB$3:$BB$1048576,0),MATCH(N$3,入力!$BV$2:$CN$2,0)),"")</f>
        <v/>
      </c>
      <c r="O746" s="294" t="str">
        <f>IFERROR(INDEX(入力!$CJ$3:$CN$1048576,MATCH(ROW(O746)-ROW(O$3),入力!$BB$3:$BB$1048576,0),MATCH(O$3,入力!$CJ$2:$CN$2,0)),"")</f>
        <v/>
      </c>
      <c r="P746" s="294" t="str">
        <f>IFERROR(INDEX(入力!$CJ$3:$CN$1048576,MATCH(ROW(P746)-ROW(P$3),入力!$BB$3:$BB$1048576,0),MATCH(P$3,入力!$CJ$2:$CN$2,0)),"")</f>
        <v/>
      </c>
      <c r="Q746" s="294" t="str">
        <f>IFERROR(INDEX(入力!$BV$3:$CN$1048576,MATCH(ROW(Q746)-ROW(Q$3),入力!$BB$3:$BB$1048576,0),MATCH(Q$3,入力!$BV$2:$CN$2,0)),"")</f>
        <v/>
      </c>
      <c r="R746" s="77" t="str">
        <f>IFERROR(INDEX(入力!$BV$3:$CN$1048576,MATCH(ROW(R746)-ROW(R$3),入力!$BB$3:$BB$1048576,0),MATCH(R$3,入力!$BV$2:$CN$2,0)),"")</f>
        <v/>
      </c>
      <c r="S746" s="77" t="str">
        <f>IFERROR(INDEX(入力!$BV$3:$CN$1048576,MATCH(ROW(S746)-ROW(S$3),入力!$BB$3:$BB$1048576,0),MATCH(S$3,入力!$BV$2:$CN$2,0)),"")</f>
        <v/>
      </c>
      <c r="U746" s="28" t="str">
        <f>IF(Z746="","",COUNT($Z$4:Z746))</f>
        <v/>
      </c>
      <c r="V746" s="73" t="str">
        <f t="shared" si="12"/>
        <v/>
      </c>
      <c r="W746" s="113" t="str">
        <f>IF(OR($B746="",$B746=$B747),"",SUMIF($B$4:$B746,$B746,Q$4:Q746))</f>
        <v/>
      </c>
      <c r="X746" s="113" t="str">
        <f>IF(OR($B746="",$B746=$B747),"",SUMIF($B$4:$B746,$B746,K$4:K746)-Y746)</f>
        <v/>
      </c>
      <c r="Y746" s="113" t="str">
        <f>IF(OR($B746="",$B746=$B747),"",SUMIFS(K$4:K746,B$4:B746,$B746,F$4:F746,$Y$3))</f>
        <v/>
      </c>
      <c r="Z746" s="113" t="str">
        <f>IF(OR($B746="",$B746=$B747),"",SUMIF($B$4:$B746,$B746,S$4:S746))</f>
        <v/>
      </c>
    </row>
    <row r="747" spans="1:26" ht="25.05" customHeight="1" x14ac:dyDescent="0.2">
      <c r="A747" s="133" t="str">
        <f>IF(OR(B747="",AND(B746=B747,D746=D747)),"",MAX($A$4:A746)+1)</f>
        <v/>
      </c>
      <c r="B747" s="73" t="str">
        <f>IFERROR(INDEX(入力!$BV$3:$CN$1048576,MATCH(ROW(B747)-ROW(B$3),入力!$BB$3:$BB$1048576,0),MATCH(B$3,入力!$BV$2:$CN$2,0)),"")</f>
        <v/>
      </c>
      <c r="C747" s="74" t="str">
        <f>IFERROR(INDEX(入力!$BV$3:$CN$1048576,MATCH(ROW(C747)-ROW(C$3),入力!$BB$3:$BB$1048576,0),MATCH(C$3,入力!$BV$2:$CN$2,0)),"")</f>
        <v/>
      </c>
      <c r="D747" s="75" t="str">
        <f>IFERROR(INDEX(入力!$BO$3:$BO$1048576,MATCH(ROW(D747)-ROW(D$3),入力!$BB$3:$BB$1048576,0),0),"")</f>
        <v/>
      </c>
      <c r="E747" s="74" t="str">
        <f>IFERROR(INDEX(入力!$BV$3:$CN$1048576,MATCH(ROW(E747)-ROW(E$3),入力!$BB$3:$BB$1048576,0),MATCH(E$3,入力!$BV$2:$CN$2,0)),"")</f>
        <v/>
      </c>
      <c r="F747" s="74" t="str">
        <f>IFERROR(INDEX(入力!$BV$3:$CN$1048576,MATCH(ROW(F747)-ROW(F$3),入力!$BB$3:$BB$1048576,0),MATCH(F$3,入力!$BV$2:$CN$2,0)),"")</f>
        <v/>
      </c>
      <c r="G747" s="74" t="str">
        <f>IFERROR(INDEX(入力!$BV$3:$CN$1048576,MATCH(ROW(G747)-ROW(G$3),入力!$BB$3:$BB$1048576,0),MATCH(G$3,入力!$BV$2:$CN$2,0)),"")</f>
        <v/>
      </c>
      <c r="H747" s="75" t="str">
        <f>IFERROR(INDEX(入力!$BV$3:$CN$1048576,MATCH(ROW(H747)-ROW(H$3),入力!$BB$3:$BB$1048576,0),MATCH(H$3,入力!$BV$2:$CN$2,0)),"")</f>
        <v/>
      </c>
      <c r="I747" s="76" t="str">
        <f>IFERROR(INDEX(入力!$BV$3:$CN$1048576,MATCH(ROW(I747)-ROW(I$3),入力!$BB$3:$BB$1048576,0),MATCH(I$3,入力!$BV$2:$CN$2,0)),"")</f>
        <v/>
      </c>
      <c r="J747" s="75" t="str">
        <f>IFERROR(INDEX(入力!$BV$3:$CN$1048576,MATCH(ROW(J747)-ROW(J$3),入力!$BB$3:$BB$1048576,0),MATCH(J$3,入力!$BV$2:$CN$2,0)),"")</f>
        <v/>
      </c>
      <c r="K747" s="75" t="str">
        <f>IFERROR(INDEX(入力!$BV$3:$CN$1048576,MATCH(ROW(K747)-ROW(K$3),入力!$BB$3:$BB$1048576,0),MATCH(K$3,入力!$BV$2:$CN$2,0)),"")</f>
        <v/>
      </c>
      <c r="L747" s="75" t="str">
        <f>IFERROR(INDEX(入力!$BV$3:$CN$1048576,MATCH(ROW(L747)-ROW(L$3),入力!$BB$3:$BB$1048576,0),MATCH(L$3,入力!$BV$2:$CN$2,0)),"")</f>
        <v/>
      </c>
      <c r="M747" s="117" t="str">
        <f>IFERROR(IF(履歴検索!$A747="","",INDEX(入力!$BV$3:$CN$1048576,MATCH(ROW(M747)-ROW(M$3),入力!$BB$3:$BB$1048576,0),MATCH(M$3,入力!$BV$2:$CN$2,0))),"")</f>
        <v/>
      </c>
      <c r="N747" s="75" t="str">
        <f>IFERROR(INDEX(入力!$BV$3:$CN$1048576,MATCH(ROW(N747)-ROW(N$3),入力!$BB$3:$BB$1048576,0),MATCH(N$3,入力!$BV$2:$CN$2,0)),"")</f>
        <v/>
      </c>
      <c r="O747" s="294" t="str">
        <f>IFERROR(INDEX(入力!$CJ$3:$CN$1048576,MATCH(ROW(O747)-ROW(O$3),入力!$BB$3:$BB$1048576,0),MATCH(O$3,入力!$CJ$2:$CN$2,0)),"")</f>
        <v/>
      </c>
      <c r="P747" s="294" t="str">
        <f>IFERROR(INDEX(入力!$CJ$3:$CN$1048576,MATCH(ROW(P747)-ROW(P$3),入力!$BB$3:$BB$1048576,0),MATCH(P$3,入力!$CJ$2:$CN$2,0)),"")</f>
        <v/>
      </c>
      <c r="Q747" s="294" t="str">
        <f>IFERROR(INDEX(入力!$BV$3:$CN$1048576,MATCH(ROW(Q747)-ROW(Q$3),入力!$BB$3:$BB$1048576,0),MATCH(Q$3,入力!$BV$2:$CN$2,0)),"")</f>
        <v/>
      </c>
      <c r="R747" s="77" t="str">
        <f>IFERROR(INDEX(入力!$BV$3:$CN$1048576,MATCH(ROW(R747)-ROW(R$3),入力!$BB$3:$BB$1048576,0),MATCH(R$3,入力!$BV$2:$CN$2,0)),"")</f>
        <v/>
      </c>
      <c r="S747" s="77" t="str">
        <f>IFERROR(INDEX(入力!$BV$3:$CN$1048576,MATCH(ROW(S747)-ROW(S$3),入力!$BB$3:$BB$1048576,0),MATCH(S$3,入力!$BV$2:$CN$2,0)),"")</f>
        <v/>
      </c>
      <c r="U747" s="28" t="str">
        <f>IF(Z747="","",COUNT($Z$4:Z747))</f>
        <v/>
      </c>
      <c r="V747" s="73" t="str">
        <f t="shared" si="12"/>
        <v/>
      </c>
      <c r="W747" s="113" t="str">
        <f>IF(OR($B747="",$B747=$B748),"",SUMIF($B$4:$B747,$B747,Q$4:Q747))</f>
        <v/>
      </c>
      <c r="X747" s="113" t="str">
        <f>IF(OR($B747="",$B747=$B748),"",SUMIF($B$4:$B747,$B747,K$4:K747)-Y747)</f>
        <v/>
      </c>
      <c r="Y747" s="113" t="str">
        <f>IF(OR($B747="",$B747=$B748),"",SUMIFS(K$4:K747,B$4:B747,$B747,F$4:F747,$Y$3))</f>
        <v/>
      </c>
      <c r="Z747" s="113" t="str">
        <f>IF(OR($B747="",$B747=$B748),"",SUMIF($B$4:$B747,$B747,S$4:S747))</f>
        <v/>
      </c>
    </row>
    <row r="748" spans="1:26" ht="25.05" customHeight="1" x14ac:dyDescent="0.2">
      <c r="A748" s="133" t="str">
        <f>IF(OR(B748="",AND(B747=B748,D747=D748)),"",MAX($A$4:A747)+1)</f>
        <v/>
      </c>
      <c r="B748" s="73" t="str">
        <f>IFERROR(INDEX(入力!$BV$3:$CN$1048576,MATCH(ROW(B748)-ROW(B$3),入力!$BB$3:$BB$1048576,0),MATCH(B$3,入力!$BV$2:$CN$2,0)),"")</f>
        <v/>
      </c>
      <c r="C748" s="74" t="str">
        <f>IFERROR(INDEX(入力!$BV$3:$CN$1048576,MATCH(ROW(C748)-ROW(C$3),入力!$BB$3:$BB$1048576,0),MATCH(C$3,入力!$BV$2:$CN$2,0)),"")</f>
        <v/>
      </c>
      <c r="D748" s="75" t="str">
        <f>IFERROR(INDEX(入力!$BO$3:$BO$1048576,MATCH(ROW(D748)-ROW(D$3),入力!$BB$3:$BB$1048576,0),0),"")</f>
        <v/>
      </c>
      <c r="E748" s="74" t="str">
        <f>IFERROR(INDEX(入力!$BV$3:$CN$1048576,MATCH(ROW(E748)-ROW(E$3),入力!$BB$3:$BB$1048576,0),MATCH(E$3,入力!$BV$2:$CN$2,0)),"")</f>
        <v/>
      </c>
      <c r="F748" s="74" t="str">
        <f>IFERROR(INDEX(入力!$BV$3:$CN$1048576,MATCH(ROW(F748)-ROW(F$3),入力!$BB$3:$BB$1048576,0),MATCH(F$3,入力!$BV$2:$CN$2,0)),"")</f>
        <v/>
      </c>
      <c r="G748" s="74" t="str">
        <f>IFERROR(INDEX(入力!$BV$3:$CN$1048576,MATCH(ROW(G748)-ROW(G$3),入力!$BB$3:$BB$1048576,0),MATCH(G$3,入力!$BV$2:$CN$2,0)),"")</f>
        <v/>
      </c>
      <c r="H748" s="75" t="str">
        <f>IFERROR(INDEX(入力!$BV$3:$CN$1048576,MATCH(ROW(H748)-ROW(H$3),入力!$BB$3:$BB$1048576,0),MATCH(H$3,入力!$BV$2:$CN$2,0)),"")</f>
        <v/>
      </c>
      <c r="I748" s="76" t="str">
        <f>IFERROR(INDEX(入力!$BV$3:$CN$1048576,MATCH(ROW(I748)-ROW(I$3),入力!$BB$3:$BB$1048576,0),MATCH(I$3,入力!$BV$2:$CN$2,0)),"")</f>
        <v/>
      </c>
      <c r="J748" s="75" t="str">
        <f>IFERROR(INDEX(入力!$BV$3:$CN$1048576,MATCH(ROW(J748)-ROW(J$3),入力!$BB$3:$BB$1048576,0),MATCH(J$3,入力!$BV$2:$CN$2,0)),"")</f>
        <v/>
      </c>
      <c r="K748" s="75" t="str">
        <f>IFERROR(INDEX(入力!$BV$3:$CN$1048576,MATCH(ROW(K748)-ROW(K$3),入力!$BB$3:$BB$1048576,0),MATCH(K$3,入力!$BV$2:$CN$2,0)),"")</f>
        <v/>
      </c>
      <c r="L748" s="75" t="str">
        <f>IFERROR(INDEX(入力!$BV$3:$CN$1048576,MATCH(ROW(L748)-ROW(L$3),入力!$BB$3:$BB$1048576,0),MATCH(L$3,入力!$BV$2:$CN$2,0)),"")</f>
        <v/>
      </c>
      <c r="M748" s="117" t="str">
        <f>IFERROR(IF(履歴検索!$A748="","",INDEX(入力!$BV$3:$CN$1048576,MATCH(ROW(M748)-ROW(M$3),入力!$BB$3:$BB$1048576,0),MATCH(M$3,入力!$BV$2:$CN$2,0))),"")</f>
        <v/>
      </c>
      <c r="N748" s="75" t="str">
        <f>IFERROR(INDEX(入力!$BV$3:$CN$1048576,MATCH(ROW(N748)-ROW(N$3),入力!$BB$3:$BB$1048576,0),MATCH(N$3,入力!$BV$2:$CN$2,0)),"")</f>
        <v/>
      </c>
      <c r="O748" s="294" t="str">
        <f>IFERROR(INDEX(入力!$CJ$3:$CN$1048576,MATCH(ROW(O748)-ROW(O$3),入力!$BB$3:$BB$1048576,0),MATCH(O$3,入力!$CJ$2:$CN$2,0)),"")</f>
        <v/>
      </c>
      <c r="P748" s="294" t="str">
        <f>IFERROR(INDEX(入力!$CJ$3:$CN$1048576,MATCH(ROW(P748)-ROW(P$3),入力!$BB$3:$BB$1048576,0),MATCH(P$3,入力!$CJ$2:$CN$2,0)),"")</f>
        <v/>
      </c>
      <c r="Q748" s="294" t="str">
        <f>IFERROR(INDEX(入力!$BV$3:$CN$1048576,MATCH(ROW(Q748)-ROW(Q$3),入力!$BB$3:$BB$1048576,0),MATCH(Q$3,入力!$BV$2:$CN$2,0)),"")</f>
        <v/>
      </c>
      <c r="R748" s="77" t="str">
        <f>IFERROR(INDEX(入力!$BV$3:$CN$1048576,MATCH(ROW(R748)-ROW(R$3),入力!$BB$3:$BB$1048576,0),MATCH(R$3,入力!$BV$2:$CN$2,0)),"")</f>
        <v/>
      </c>
      <c r="S748" s="77" t="str">
        <f>IFERROR(INDEX(入力!$BV$3:$CN$1048576,MATCH(ROW(S748)-ROW(S$3),入力!$BB$3:$BB$1048576,0),MATCH(S$3,入力!$BV$2:$CN$2,0)),"")</f>
        <v/>
      </c>
      <c r="U748" s="28" t="str">
        <f>IF(Z748="","",COUNT($Z$4:Z748))</f>
        <v/>
      </c>
      <c r="V748" s="73" t="str">
        <f t="shared" si="12"/>
        <v/>
      </c>
      <c r="W748" s="113" t="str">
        <f>IF(OR($B748="",$B748=$B749),"",SUMIF($B$4:$B748,$B748,Q$4:Q748))</f>
        <v/>
      </c>
      <c r="X748" s="113" t="str">
        <f>IF(OR($B748="",$B748=$B749),"",SUMIF($B$4:$B748,$B748,K$4:K748)-Y748)</f>
        <v/>
      </c>
      <c r="Y748" s="113" t="str">
        <f>IF(OR($B748="",$B748=$B749),"",SUMIFS(K$4:K748,B$4:B748,$B748,F$4:F748,$Y$3))</f>
        <v/>
      </c>
      <c r="Z748" s="113" t="str">
        <f>IF(OR($B748="",$B748=$B749),"",SUMIF($B$4:$B748,$B748,S$4:S748))</f>
        <v/>
      </c>
    </row>
    <row r="749" spans="1:26" ht="25.05" customHeight="1" x14ac:dyDescent="0.2">
      <c r="A749" s="133" t="str">
        <f>IF(OR(B749="",AND(B748=B749,D748=D749)),"",MAX($A$4:A748)+1)</f>
        <v/>
      </c>
      <c r="B749" s="73" t="str">
        <f>IFERROR(INDEX(入力!$BV$3:$CN$1048576,MATCH(ROW(B749)-ROW(B$3),入力!$BB$3:$BB$1048576,0),MATCH(B$3,入力!$BV$2:$CN$2,0)),"")</f>
        <v/>
      </c>
      <c r="C749" s="74" t="str">
        <f>IFERROR(INDEX(入力!$BV$3:$CN$1048576,MATCH(ROW(C749)-ROW(C$3),入力!$BB$3:$BB$1048576,0),MATCH(C$3,入力!$BV$2:$CN$2,0)),"")</f>
        <v/>
      </c>
      <c r="D749" s="75" t="str">
        <f>IFERROR(INDEX(入力!$BO$3:$BO$1048576,MATCH(ROW(D749)-ROW(D$3),入力!$BB$3:$BB$1048576,0),0),"")</f>
        <v/>
      </c>
      <c r="E749" s="74" t="str">
        <f>IFERROR(INDEX(入力!$BV$3:$CN$1048576,MATCH(ROW(E749)-ROW(E$3),入力!$BB$3:$BB$1048576,0),MATCH(E$3,入力!$BV$2:$CN$2,0)),"")</f>
        <v/>
      </c>
      <c r="F749" s="74" t="str">
        <f>IFERROR(INDEX(入力!$BV$3:$CN$1048576,MATCH(ROW(F749)-ROW(F$3),入力!$BB$3:$BB$1048576,0),MATCH(F$3,入力!$BV$2:$CN$2,0)),"")</f>
        <v/>
      </c>
      <c r="G749" s="74" t="str">
        <f>IFERROR(INDEX(入力!$BV$3:$CN$1048576,MATCH(ROW(G749)-ROW(G$3),入力!$BB$3:$BB$1048576,0),MATCH(G$3,入力!$BV$2:$CN$2,0)),"")</f>
        <v/>
      </c>
      <c r="H749" s="75" t="str">
        <f>IFERROR(INDEX(入力!$BV$3:$CN$1048576,MATCH(ROW(H749)-ROW(H$3),入力!$BB$3:$BB$1048576,0),MATCH(H$3,入力!$BV$2:$CN$2,0)),"")</f>
        <v/>
      </c>
      <c r="I749" s="76" t="str">
        <f>IFERROR(INDEX(入力!$BV$3:$CN$1048576,MATCH(ROW(I749)-ROW(I$3),入力!$BB$3:$BB$1048576,0),MATCH(I$3,入力!$BV$2:$CN$2,0)),"")</f>
        <v/>
      </c>
      <c r="J749" s="75" t="str">
        <f>IFERROR(INDEX(入力!$BV$3:$CN$1048576,MATCH(ROW(J749)-ROW(J$3),入力!$BB$3:$BB$1048576,0),MATCH(J$3,入力!$BV$2:$CN$2,0)),"")</f>
        <v/>
      </c>
      <c r="K749" s="75" t="str">
        <f>IFERROR(INDEX(入力!$BV$3:$CN$1048576,MATCH(ROW(K749)-ROW(K$3),入力!$BB$3:$BB$1048576,0),MATCH(K$3,入力!$BV$2:$CN$2,0)),"")</f>
        <v/>
      </c>
      <c r="L749" s="75" t="str">
        <f>IFERROR(INDEX(入力!$BV$3:$CN$1048576,MATCH(ROW(L749)-ROW(L$3),入力!$BB$3:$BB$1048576,0),MATCH(L$3,入力!$BV$2:$CN$2,0)),"")</f>
        <v/>
      </c>
      <c r="M749" s="117" t="str">
        <f>IFERROR(IF(履歴検索!$A749="","",INDEX(入力!$BV$3:$CN$1048576,MATCH(ROW(M749)-ROW(M$3),入力!$BB$3:$BB$1048576,0),MATCH(M$3,入力!$BV$2:$CN$2,0))),"")</f>
        <v/>
      </c>
      <c r="N749" s="75" t="str">
        <f>IFERROR(INDEX(入力!$BV$3:$CN$1048576,MATCH(ROW(N749)-ROW(N$3),入力!$BB$3:$BB$1048576,0),MATCH(N$3,入力!$BV$2:$CN$2,0)),"")</f>
        <v/>
      </c>
      <c r="O749" s="294" t="str">
        <f>IFERROR(INDEX(入力!$CJ$3:$CN$1048576,MATCH(ROW(O749)-ROW(O$3),入力!$BB$3:$BB$1048576,0),MATCH(O$3,入力!$CJ$2:$CN$2,0)),"")</f>
        <v/>
      </c>
      <c r="P749" s="294" t="str">
        <f>IFERROR(INDEX(入力!$CJ$3:$CN$1048576,MATCH(ROW(P749)-ROW(P$3),入力!$BB$3:$BB$1048576,0),MATCH(P$3,入力!$CJ$2:$CN$2,0)),"")</f>
        <v/>
      </c>
      <c r="Q749" s="294" t="str">
        <f>IFERROR(INDEX(入力!$BV$3:$CN$1048576,MATCH(ROW(Q749)-ROW(Q$3),入力!$BB$3:$BB$1048576,0),MATCH(Q$3,入力!$BV$2:$CN$2,0)),"")</f>
        <v/>
      </c>
      <c r="R749" s="77" t="str">
        <f>IFERROR(INDEX(入力!$BV$3:$CN$1048576,MATCH(ROW(R749)-ROW(R$3),入力!$BB$3:$BB$1048576,0),MATCH(R$3,入力!$BV$2:$CN$2,0)),"")</f>
        <v/>
      </c>
      <c r="S749" s="77" t="str">
        <f>IFERROR(INDEX(入力!$BV$3:$CN$1048576,MATCH(ROW(S749)-ROW(S$3),入力!$BB$3:$BB$1048576,0),MATCH(S$3,入力!$BV$2:$CN$2,0)),"")</f>
        <v/>
      </c>
      <c r="U749" s="28" t="str">
        <f>IF(Z749="","",COUNT($Z$4:Z749))</f>
        <v/>
      </c>
      <c r="V749" s="73" t="str">
        <f t="shared" si="12"/>
        <v/>
      </c>
      <c r="W749" s="113" t="str">
        <f>IF(OR($B749="",$B749=$B750),"",SUMIF($B$4:$B749,$B749,Q$4:Q749))</f>
        <v/>
      </c>
      <c r="X749" s="113" t="str">
        <f>IF(OR($B749="",$B749=$B750),"",SUMIF($B$4:$B749,$B749,K$4:K749)-Y749)</f>
        <v/>
      </c>
      <c r="Y749" s="113" t="str">
        <f>IF(OR($B749="",$B749=$B750),"",SUMIFS(K$4:K749,B$4:B749,$B749,F$4:F749,$Y$3))</f>
        <v/>
      </c>
      <c r="Z749" s="113" t="str">
        <f>IF(OR($B749="",$B749=$B750),"",SUMIF($B$4:$B749,$B749,S$4:S749))</f>
        <v/>
      </c>
    </row>
    <row r="750" spans="1:26" ht="25.05" customHeight="1" x14ac:dyDescent="0.2">
      <c r="A750" s="133" t="str">
        <f>IF(OR(B750="",AND(B749=B750,D749=D750)),"",MAX($A$4:A749)+1)</f>
        <v/>
      </c>
      <c r="B750" s="73" t="str">
        <f>IFERROR(INDEX(入力!$BV$3:$CN$1048576,MATCH(ROW(B750)-ROW(B$3),入力!$BB$3:$BB$1048576,0),MATCH(B$3,入力!$BV$2:$CN$2,0)),"")</f>
        <v/>
      </c>
      <c r="C750" s="74" t="str">
        <f>IFERROR(INDEX(入力!$BV$3:$CN$1048576,MATCH(ROW(C750)-ROW(C$3),入力!$BB$3:$BB$1048576,0),MATCH(C$3,入力!$BV$2:$CN$2,0)),"")</f>
        <v/>
      </c>
      <c r="D750" s="75" t="str">
        <f>IFERROR(INDEX(入力!$BO$3:$BO$1048576,MATCH(ROW(D750)-ROW(D$3),入力!$BB$3:$BB$1048576,0),0),"")</f>
        <v/>
      </c>
      <c r="E750" s="74" t="str">
        <f>IFERROR(INDEX(入力!$BV$3:$CN$1048576,MATCH(ROW(E750)-ROW(E$3),入力!$BB$3:$BB$1048576,0),MATCH(E$3,入力!$BV$2:$CN$2,0)),"")</f>
        <v/>
      </c>
      <c r="F750" s="74" t="str">
        <f>IFERROR(INDEX(入力!$BV$3:$CN$1048576,MATCH(ROW(F750)-ROW(F$3),入力!$BB$3:$BB$1048576,0),MATCH(F$3,入力!$BV$2:$CN$2,0)),"")</f>
        <v/>
      </c>
      <c r="G750" s="74" t="str">
        <f>IFERROR(INDEX(入力!$BV$3:$CN$1048576,MATCH(ROW(G750)-ROW(G$3),入力!$BB$3:$BB$1048576,0),MATCH(G$3,入力!$BV$2:$CN$2,0)),"")</f>
        <v/>
      </c>
      <c r="H750" s="75" t="str">
        <f>IFERROR(INDEX(入力!$BV$3:$CN$1048576,MATCH(ROW(H750)-ROW(H$3),入力!$BB$3:$BB$1048576,0),MATCH(H$3,入力!$BV$2:$CN$2,0)),"")</f>
        <v/>
      </c>
      <c r="I750" s="76" t="str">
        <f>IFERROR(INDEX(入力!$BV$3:$CN$1048576,MATCH(ROW(I750)-ROW(I$3),入力!$BB$3:$BB$1048576,0),MATCH(I$3,入力!$BV$2:$CN$2,0)),"")</f>
        <v/>
      </c>
      <c r="J750" s="75" t="str">
        <f>IFERROR(INDEX(入力!$BV$3:$CN$1048576,MATCH(ROW(J750)-ROW(J$3),入力!$BB$3:$BB$1048576,0),MATCH(J$3,入力!$BV$2:$CN$2,0)),"")</f>
        <v/>
      </c>
      <c r="K750" s="75" t="str">
        <f>IFERROR(INDEX(入力!$BV$3:$CN$1048576,MATCH(ROW(K750)-ROW(K$3),入力!$BB$3:$BB$1048576,0),MATCH(K$3,入力!$BV$2:$CN$2,0)),"")</f>
        <v/>
      </c>
      <c r="L750" s="75" t="str">
        <f>IFERROR(INDEX(入力!$BV$3:$CN$1048576,MATCH(ROW(L750)-ROW(L$3),入力!$BB$3:$BB$1048576,0),MATCH(L$3,入力!$BV$2:$CN$2,0)),"")</f>
        <v/>
      </c>
      <c r="M750" s="117" t="str">
        <f>IFERROR(IF(履歴検索!$A750="","",INDEX(入力!$BV$3:$CN$1048576,MATCH(ROW(M750)-ROW(M$3),入力!$BB$3:$BB$1048576,0),MATCH(M$3,入力!$BV$2:$CN$2,0))),"")</f>
        <v/>
      </c>
      <c r="N750" s="75" t="str">
        <f>IFERROR(INDEX(入力!$BV$3:$CN$1048576,MATCH(ROW(N750)-ROW(N$3),入力!$BB$3:$BB$1048576,0),MATCH(N$3,入力!$BV$2:$CN$2,0)),"")</f>
        <v/>
      </c>
      <c r="O750" s="294" t="str">
        <f>IFERROR(INDEX(入力!$CJ$3:$CN$1048576,MATCH(ROW(O750)-ROW(O$3),入力!$BB$3:$BB$1048576,0),MATCH(O$3,入力!$CJ$2:$CN$2,0)),"")</f>
        <v/>
      </c>
      <c r="P750" s="294" t="str">
        <f>IFERROR(INDEX(入力!$CJ$3:$CN$1048576,MATCH(ROW(P750)-ROW(P$3),入力!$BB$3:$BB$1048576,0),MATCH(P$3,入力!$CJ$2:$CN$2,0)),"")</f>
        <v/>
      </c>
      <c r="Q750" s="294" t="str">
        <f>IFERROR(INDEX(入力!$BV$3:$CN$1048576,MATCH(ROW(Q750)-ROW(Q$3),入力!$BB$3:$BB$1048576,0),MATCH(Q$3,入力!$BV$2:$CN$2,0)),"")</f>
        <v/>
      </c>
      <c r="R750" s="77" t="str">
        <f>IFERROR(INDEX(入力!$BV$3:$CN$1048576,MATCH(ROW(R750)-ROW(R$3),入力!$BB$3:$BB$1048576,0),MATCH(R$3,入力!$BV$2:$CN$2,0)),"")</f>
        <v/>
      </c>
      <c r="S750" s="77" t="str">
        <f>IFERROR(INDEX(入力!$BV$3:$CN$1048576,MATCH(ROW(S750)-ROW(S$3),入力!$BB$3:$BB$1048576,0),MATCH(S$3,入力!$BV$2:$CN$2,0)),"")</f>
        <v/>
      </c>
      <c r="U750" s="28" t="str">
        <f>IF(Z750="","",COUNT($Z$4:Z750))</f>
        <v/>
      </c>
      <c r="V750" s="73" t="str">
        <f t="shared" si="12"/>
        <v/>
      </c>
      <c r="W750" s="113" t="str">
        <f>IF(OR($B750="",$B750=$B751),"",SUMIF($B$4:$B750,$B750,Q$4:Q750))</f>
        <v/>
      </c>
      <c r="X750" s="113" t="str">
        <f>IF(OR($B750="",$B750=$B751),"",SUMIF($B$4:$B750,$B750,K$4:K750)-Y750)</f>
        <v/>
      </c>
      <c r="Y750" s="113" t="str">
        <f>IF(OR($B750="",$B750=$B751),"",SUMIFS(K$4:K750,B$4:B750,$B750,F$4:F750,$Y$3))</f>
        <v/>
      </c>
      <c r="Z750" s="113" t="str">
        <f>IF(OR($B750="",$B750=$B751),"",SUMIF($B$4:$B750,$B750,S$4:S750))</f>
        <v/>
      </c>
    </row>
    <row r="751" spans="1:26" ht="25.05" customHeight="1" x14ac:dyDescent="0.2">
      <c r="A751" s="133" t="str">
        <f>IF(OR(B751="",AND(B750=B751,D750=D751)),"",MAX($A$4:A750)+1)</f>
        <v/>
      </c>
      <c r="B751" s="73" t="str">
        <f>IFERROR(INDEX(入力!$BV$3:$CN$1048576,MATCH(ROW(B751)-ROW(B$3),入力!$BB$3:$BB$1048576,0),MATCH(B$3,入力!$BV$2:$CN$2,0)),"")</f>
        <v/>
      </c>
      <c r="C751" s="74" t="str">
        <f>IFERROR(INDEX(入力!$BV$3:$CN$1048576,MATCH(ROW(C751)-ROW(C$3),入力!$BB$3:$BB$1048576,0),MATCH(C$3,入力!$BV$2:$CN$2,0)),"")</f>
        <v/>
      </c>
      <c r="D751" s="75" t="str">
        <f>IFERROR(INDEX(入力!$BO$3:$BO$1048576,MATCH(ROW(D751)-ROW(D$3),入力!$BB$3:$BB$1048576,0),0),"")</f>
        <v/>
      </c>
      <c r="E751" s="74" t="str">
        <f>IFERROR(INDEX(入力!$BV$3:$CN$1048576,MATCH(ROW(E751)-ROW(E$3),入力!$BB$3:$BB$1048576,0),MATCH(E$3,入力!$BV$2:$CN$2,0)),"")</f>
        <v/>
      </c>
      <c r="F751" s="74" t="str">
        <f>IFERROR(INDEX(入力!$BV$3:$CN$1048576,MATCH(ROW(F751)-ROW(F$3),入力!$BB$3:$BB$1048576,0),MATCH(F$3,入力!$BV$2:$CN$2,0)),"")</f>
        <v/>
      </c>
      <c r="G751" s="74" t="str">
        <f>IFERROR(INDEX(入力!$BV$3:$CN$1048576,MATCH(ROW(G751)-ROW(G$3),入力!$BB$3:$BB$1048576,0),MATCH(G$3,入力!$BV$2:$CN$2,0)),"")</f>
        <v/>
      </c>
      <c r="H751" s="75" t="str">
        <f>IFERROR(INDEX(入力!$BV$3:$CN$1048576,MATCH(ROW(H751)-ROW(H$3),入力!$BB$3:$BB$1048576,0),MATCH(H$3,入力!$BV$2:$CN$2,0)),"")</f>
        <v/>
      </c>
      <c r="I751" s="76" t="str">
        <f>IFERROR(INDEX(入力!$BV$3:$CN$1048576,MATCH(ROW(I751)-ROW(I$3),入力!$BB$3:$BB$1048576,0),MATCH(I$3,入力!$BV$2:$CN$2,0)),"")</f>
        <v/>
      </c>
      <c r="J751" s="75" t="str">
        <f>IFERROR(INDEX(入力!$BV$3:$CN$1048576,MATCH(ROW(J751)-ROW(J$3),入力!$BB$3:$BB$1048576,0),MATCH(J$3,入力!$BV$2:$CN$2,0)),"")</f>
        <v/>
      </c>
      <c r="K751" s="75" t="str">
        <f>IFERROR(INDEX(入力!$BV$3:$CN$1048576,MATCH(ROW(K751)-ROW(K$3),入力!$BB$3:$BB$1048576,0),MATCH(K$3,入力!$BV$2:$CN$2,0)),"")</f>
        <v/>
      </c>
      <c r="L751" s="75" t="str">
        <f>IFERROR(INDEX(入力!$BV$3:$CN$1048576,MATCH(ROW(L751)-ROW(L$3),入力!$BB$3:$BB$1048576,0),MATCH(L$3,入力!$BV$2:$CN$2,0)),"")</f>
        <v/>
      </c>
      <c r="M751" s="117" t="str">
        <f>IFERROR(IF(履歴検索!$A751="","",INDEX(入力!$BV$3:$CN$1048576,MATCH(ROW(M751)-ROW(M$3),入力!$BB$3:$BB$1048576,0),MATCH(M$3,入力!$BV$2:$CN$2,0))),"")</f>
        <v/>
      </c>
      <c r="N751" s="75" t="str">
        <f>IFERROR(INDEX(入力!$BV$3:$CN$1048576,MATCH(ROW(N751)-ROW(N$3),入力!$BB$3:$BB$1048576,0),MATCH(N$3,入力!$BV$2:$CN$2,0)),"")</f>
        <v/>
      </c>
      <c r="O751" s="294" t="str">
        <f>IFERROR(INDEX(入力!$CJ$3:$CN$1048576,MATCH(ROW(O751)-ROW(O$3),入力!$BB$3:$BB$1048576,0),MATCH(O$3,入力!$CJ$2:$CN$2,0)),"")</f>
        <v/>
      </c>
      <c r="P751" s="294" t="str">
        <f>IFERROR(INDEX(入力!$CJ$3:$CN$1048576,MATCH(ROW(P751)-ROW(P$3),入力!$BB$3:$BB$1048576,0),MATCH(P$3,入力!$CJ$2:$CN$2,0)),"")</f>
        <v/>
      </c>
      <c r="Q751" s="294" t="str">
        <f>IFERROR(INDEX(入力!$BV$3:$CN$1048576,MATCH(ROW(Q751)-ROW(Q$3),入力!$BB$3:$BB$1048576,0),MATCH(Q$3,入力!$BV$2:$CN$2,0)),"")</f>
        <v/>
      </c>
      <c r="R751" s="77" t="str">
        <f>IFERROR(INDEX(入力!$BV$3:$CN$1048576,MATCH(ROW(R751)-ROW(R$3),入力!$BB$3:$BB$1048576,0),MATCH(R$3,入力!$BV$2:$CN$2,0)),"")</f>
        <v/>
      </c>
      <c r="S751" s="77" t="str">
        <f>IFERROR(INDEX(入力!$BV$3:$CN$1048576,MATCH(ROW(S751)-ROW(S$3),入力!$BB$3:$BB$1048576,0),MATCH(S$3,入力!$BV$2:$CN$2,0)),"")</f>
        <v/>
      </c>
      <c r="U751" s="28" t="str">
        <f>IF(Z751="","",COUNT($Z$4:Z751))</f>
        <v/>
      </c>
      <c r="V751" s="73" t="str">
        <f t="shared" si="12"/>
        <v/>
      </c>
      <c r="W751" s="113" t="str">
        <f>IF(OR($B751="",$B751=$B752),"",SUMIF($B$4:$B751,$B751,Q$4:Q751))</f>
        <v/>
      </c>
      <c r="X751" s="113" t="str">
        <f>IF(OR($B751="",$B751=$B752),"",SUMIF($B$4:$B751,$B751,K$4:K751)-Y751)</f>
        <v/>
      </c>
      <c r="Y751" s="113" t="str">
        <f>IF(OR($B751="",$B751=$B752),"",SUMIFS(K$4:K751,B$4:B751,$B751,F$4:F751,$Y$3))</f>
        <v/>
      </c>
      <c r="Z751" s="113" t="str">
        <f>IF(OR($B751="",$B751=$B752),"",SUMIF($B$4:$B751,$B751,S$4:S751))</f>
        <v/>
      </c>
    </row>
    <row r="752" spans="1:26" ht="25.05" customHeight="1" x14ac:dyDescent="0.2">
      <c r="A752" s="133" t="str">
        <f>IF(OR(B752="",AND(B751=B752,D751=D752)),"",MAX($A$4:A751)+1)</f>
        <v/>
      </c>
      <c r="B752" s="73" t="str">
        <f>IFERROR(INDEX(入力!$BV$3:$CN$1048576,MATCH(ROW(B752)-ROW(B$3),入力!$BB$3:$BB$1048576,0),MATCH(B$3,入力!$BV$2:$CN$2,0)),"")</f>
        <v/>
      </c>
      <c r="C752" s="74" t="str">
        <f>IFERROR(INDEX(入力!$BV$3:$CN$1048576,MATCH(ROW(C752)-ROW(C$3),入力!$BB$3:$BB$1048576,0),MATCH(C$3,入力!$BV$2:$CN$2,0)),"")</f>
        <v/>
      </c>
      <c r="D752" s="75" t="str">
        <f>IFERROR(INDEX(入力!$BO$3:$BO$1048576,MATCH(ROW(D752)-ROW(D$3),入力!$BB$3:$BB$1048576,0),0),"")</f>
        <v/>
      </c>
      <c r="E752" s="74" t="str">
        <f>IFERROR(INDEX(入力!$BV$3:$CN$1048576,MATCH(ROW(E752)-ROW(E$3),入力!$BB$3:$BB$1048576,0),MATCH(E$3,入力!$BV$2:$CN$2,0)),"")</f>
        <v/>
      </c>
      <c r="F752" s="74" t="str">
        <f>IFERROR(INDEX(入力!$BV$3:$CN$1048576,MATCH(ROW(F752)-ROW(F$3),入力!$BB$3:$BB$1048576,0),MATCH(F$3,入力!$BV$2:$CN$2,0)),"")</f>
        <v/>
      </c>
      <c r="G752" s="74" t="str">
        <f>IFERROR(INDEX(入力!$BV$3:$CN$1048576,MATCH(ROW(G752)-ROW(G$3),入力!$BB$3:$BB$1048576,0),MATCH(G$3,入力!$BV$2:$CN$2,0)),"")</f>
        <v/>
      </c>
      <c r="H752" s="75" t="str">
        <f>IFERROR(INDEX(入力!$BV$3:$CN$1048576,MATCH(ROW(H752)-ROW(H$3),入力!$BB$3:$BB$1048576,0),MATCH(H$3,入力!$BV$2:$CN$2,0)),"")</f>
        <v/>
      </c>
      <c r="I752" s="76" t="str">
        <f>IFERROR(INDEX(入力!$BV$3:$CN$1048576,MATCH(ROW(I752)-ROW(I$3),入力!$BB$3:$BB$1048576,0),MATCH(I$3,入力!$BV$2:$CN$2,0)),"")</f>
        <v/>
      </c>
      <c r="J752" s="75" t="str">
        <f>IFERROR(INDEX(入力!$BV$3:$CN$1048576,MATCH(ROW(J752)-ROW(J$3),入力!$BB$3:$BB$1048576,0),MATCH(J$3,入力!$BV$2:$CN$2,0)),"")</f>
        <v/>
      </c>
      <c r="K752" s="75" t="str">
        <f>IFERROR(INDEX(入力!$BV$3:$CN$1048576,MATCH(ROW(K752)-ROW(K$3),入力!$BB$3:$BB$1048576,0),MATCH(K$3,入力!$BV$2:$CN$2,0)),"")</f>
        <v/>
      </c>
      <c r="L752" s="75" t="str">
        <f>IFERROR(INDEX(入力!$BV$3:$CN$1048576,MATCH(ROW(L752)-ROW(L$3),入力!$BB$3:$BB$1048576,0),MATCH(L$3,入力!$BV$2:$CN$2,0)),"")</f>
        <v/>
      </c>
      <c r="M752" s="117" t="str">
        <f>IFERROR(IF(履歴検索!$A752="","",INDEX(入力!$BV$3:$CN$1048576,MATCH(ROW(M752)-ROW(M$3),入力!$BB$3:$BB$1048576,0),MATCH(M$3,入力!$BV$2:$CN$2,0))),"")</f>
        <v/>
      </c>
      <c r="N752" s="75" t="str">
        <f>IFERROR(INDEX(入力!$BV$3:$CN$1048576,MATCH(ROW(N752)-ROW(N$3),入力!$BB$3:$BB$1048576,0),MATCH(N$3,入力!$BV$2:$CN$2,0)),"")</f>
        <v/>
      </c>
      <c r="O752" s="294" t="str">
        <f>IFERROR(INDEX(入力!$CJ$3:$CN$1048576,MATCH(ROW(O752)-ROW(O$3),入力!$BB$3:$BB$1048576,0),MATCH(O$3,入力!$CJ$2:$CN$2,0)),"")</f>
        <v/>
      </c>
      <c r="P752" s="294" t="str">
        <f>IFERROR(INDEX(入力!$CJ$3:$CN$1048576,MATCH(ROW(P752)-ROW(P$3),入力!$BB$3:$BB$1048576,0),MATCH(P$3,入力!$CJ$2:$CN$2,0)),"")</f>
        <v/>
      </c>
      <c r="Q752" s="294" t="str">
        <f>IFERROR(INDEX(入力!$BV$3:$CN$1048576,MATCH(ROW(Q752)-ROW(Q$3),入力!$BB$3:$BB$1048576,0),MATCH(Q$3,入力!$BV$2:$CN$2,0)),"")</f>
        <v/>
      </c>
      <c r="R752" s="77" t="str">
        <f>IFERROR(INDEX(入力!$BV$3:$CN$1048576,MATCH(ROW(R752)-ROW(R$3),入力!$BB$3:$BB$1048576,0),MATCH(R$3,入力!$BV$2:$CN$2,0)),"")</f>
        <v/>
      </c>
      <c r="S752" s="77" t="str">
        <f>IFERROR(INDEX(入力!$BV$3:$CN$1048576,MATCH(ROW(S752)-ROW(S$3),入力!$BB$3:$BB$1048576,0),MATCH(S$3,入力!$BV$2:$CN$2,0)),"")</f>
        <v/>
      </c>
      <c r="U752" s="28" t="str">
        <f>IF(Z752="","",COUNT($Z$4:Z752))</f>
        <v/>
      </c>
      <c r="V752" s="73" t="str">
        <f t="shared" si="12"/>
        <v/>
      </c>
      <c r="W752" s="113" t="str">
        <f>IF(OR($B752="",$B752=$B753),"",SUMIF($B$4:$B752,$B752,Q$4:Q752))</f>
        <v/>
      </c>
      <c r="X752" s="113" t="str">
        <f>IF(OR($B752="",$B752=$B753),"",SUMIF($B$4:$B752,$B752,K$4:K752)-Y752)</f>
        <v/>
      </c>
      <c r="Y752" s="113" t="str">
        <f>IF(OR($B752="",$B752=$B753),"",SUMIFS(K$4:K752,B$4:B752,$B752,F$4:F752,$Y$3))</f>
        <v/>
      </c>
      <c r="Z752" s="113" t="str">
        <f>IF(OR($B752="",$B752=$B753),"",SUMIF($B$4:$B752,$B752,S$4:S752))</f>
        <v/>
      </c>
    </row>
    <row r="753" spans="1:26" ht="25.05" customHeight="1" x14ac:dyDescent="0.2">
      <c r="A753" s="133" t="str">
        <f>IF(OR(B753="",AND(B752=B753,D752=D753)),"",MAX($A$4:A752)+1)</f>
        <v/>
      </c>
      <c r="B753" s="73" t="str">
        <f>IFERROR(INDEX(入力!$BV$3:$CN$1048576,MATCH(ROW(B753)-ROW(B$3),入力!$BB$3:$BB$1048576,0),MATCH(B$3,入力!$BV$2:$CN$2,0)),"")</f>
        <v/>
      </c>
      <c r="C753" s="74" t="str">
        <f>IFERROR(INDEX(入力!$BV$3:$CN$1048576,MATCH(ROW(C753)-ROW(C$3),入力!$BB$3:$BB$1048576,0),MATCH(C$3,入力!$BV$2:$CN$2,0)),"")</f>
        <v/>
      </c>
      <c r="D753" s="75" t="str">
        <f>IFERROR(INDEX(入力!$BO$3:$BO$1048576,MATCH(ROW(D753)-ROW(D$3),入力!$BB$3:$BB$1048576,0),0),"")</f>
        <v/>
      </c>
      <c r="E753" s="74" t="str">
        <f>IFERROR(INDEX(入力!$BV$3:$CN$1048576,MATCH(ROW(E753)-ROW(E$3),入力!$BB$3:$BB$1048576,0),MATCH(E$3,入力!$BV$2:$CN$2,0)),"")</f>
        <v/>
      </c>
      <c r="F753" s="74" t="str">
        <f>IFERROR(INDEX(入力!$BV$3:$CN$1048576,MATCH(ROW(F753)-ROW(F$3),入力!$BB$3:$BB$1048576,0),MATCH(F$3,入力!$BV$2:$CN$2,0)),"")</f>
        <v/>
      </c>
      <c r="G753" s="74" t="str">
        <f>IFERROR(INDEX(入力!$BV$3:$CN$1048576,MATCH(ROW(G753)-ROW(G$3),入力!$BB$3:$BB$1048576,0),MATCH(G$3,入力!$BV$2:$CN$2,0)),"")</f>
        <v/>
      </c>
      <c r="H753" s="75" t="str">
        <f>IFERROR(INDEX(入力!$BV$3:$CN$1048576,MATCH(ROW(H753)-ROW(H$3),入力!$BB$3:$BB$1048576,0),MATCH(H$3,入力!$BV$2:$CN$2,0)),"")</f>
        <v/>
      </c>
      <c r="I753" s="76" t="str">
        <f>IFERROR(INDEX(入力!$BV$3:$CN$1048576,MATCH(ROW(I753)-ROW(I$3),入力!$BB$3:$BB$1048576,0),MATCH(I$3,入力!$BV$2:$CN$2,0)),"")</f>
        <v/>
      </c>
      <c r="J753" s="75" t="str">
        <f>IFERROR(INDEX(入力!$BV$3:$CN$1048576,MATCH(ROW(J753)-ROW(J$3),入力!$BB$3:$BB$1048576,0),MATCH(J$3,入力!$BV$2:$CN$2,0)),"")</f>
        <v/>
      </c>
      <c r="K753" s="75" t="str">
        <f>IFERROR(INDEX(入力!$BV$3:$CN$1048576,MATCH(ROW(K753)-ROW(K$3),入力!$BB$3:$BB$1048576,0),MATCH(K$3,入力!$BV$2:$CN$2,0)),"")</f>
        <v/>
      </c>
      <c r="L753" s="75" t="str">
        <f>IFERROR(INDEX(入力!$BV$3:$CN$1048576,MATCH(ROW(L753)-ROW(L$3),入力!$BB$3:$BB$1048576,0),MATCH(L$3,入力!$BV$2:$CN$2,0)),"")</f>
        <v/>
      </c>
      <c r="M753" s="117" t="str">
        <f>IFERROR(IF(履歴検索!$A753="","",INDEX(入力!$BV$3:$CN$1048576,MATCH(ROW(M753)-ROW(M$3),入力!$BB$3:$BB$1048576,0),MATCH(M$3,入力!$BV$2:$CN$2,0))),"")</f>
        <v/>
      </c>
      <c r="N753" s="75" t="str">
        <f>IFERROR(INDEX(入力!$BV$3:$CN$1048576,MATCH(ROW(N753)-ROW(N$3),入力!$BB$3:$BB$1048576,0),MATCH(N$3,入力!$BV$2:$CN$2,0)),"")</f>
        <v/>
      </c>
      <c r="O753" s="294" t="str">
        <f>IFERROR(INDEX(入力!$CJ$3:$CN$1048576,MATCH(ROW(O753)-ROW(O$3),入力!$BB$3:$BB$1048576,0),MATCH(O$3,入力!$CJ$2:$CN$2,0)),"")</f>
        <v/>
      </c>
      <c r="P753" s="294" t="str">
        <f>IFERROR(INDEX(入力!$CJ$3:$CN$1048576,MATCH(ROW(P753)-ROW(P$3),入力!$BB$3:$BB$1048576,0),MATCH(P$3,入力!$CJ$2:$CN$2,0)),"")</f>
        <v/>
      </c>
      <c r="Q753" s="294" t="str">
        <f>IFERROR(INDEX(入力!$BV$3:$CN$1048576,MATCH(ROW(Q753)-ROW(Q$3),入力!$BB$3:$BB$1048576,0),MATCH(Q$3,入力!$BV$2:$CN$2,0)),"")</f>
        <v/>
      </c>
      <c r="R753" s="77" t="str">
        <f>IFERROR(INDEX(入力!$BV$3:$CN$1048576,MATCH(ROW(R753)-ROW(R$3),入力!$BB$3:$BB$1048576,0),MATCH(R$3,入力!$BV$2:$CN$2,0)),"")</f>
        <v/>
      </c>
      <c r="S753" s="77" t="str">
        <f>IFERROR(INDEX(入力!$BV$3:$CN$1048576,MATCH(ROW(S753)-ROW(S$3),入力!$BB$3:$BB$1048576,0),MATCH(S$3,入力!$BV$2:$CN$2,0)),"")</f>
        <v/>
      </c>
      <c r="U753" s="28" t="str">
        <f>IF(Z753="","",COUNT($Z$4:Z753))</f>
        <v/>
      </c>
      <c r="V753" s="73" t="str">
        <f t="shared" si="12"/>
        <v/>
      </c>
      <c r="W753" s="113" t="str">
        <f>IF(OR($B753="",$B753=$B754),"",SUMIF($B$4:$B753,$B753,Q$4:Q753))</f>
        <v/>
      </c>
      <c r="X753" s="113" t="str">
        <f>IF(OR($B753="",$B753=$B754),"",SUMIF($B$4:$B753,$B753,K$4:K753)-Y753)</f>
        <v/>
      </c>
      <c r="Y753" s="113" t="str">
        <f>IF(OR($B753="",$B753=$B754),"",SUMIFS(K$4:K753,B$4:B753,$B753,F$4:F753,$Y$3))</f>
        <v/>
      </c>
      <c r="Z753" s="113" t="str">
        <f>IF(OR($B753="",$B753=$B754),"",SUMIF($B$4:$B753,$B753,S$4:S753))</f>
        <v/>
      </c>
    </row>
    <row r="754" spans="1:26" ht="25.05" customHeight="1" x14ac:dyDescent="0.2">
      <c r="A754" s="133" t="str">
        <f>IF(OR(B754="",AND(B753=B754,D753=D754)),"",MAX($A$4:A753)+1)</f>
        <v/>
      </c>
      <c r="B754" s="73" t="str">
        <f>IFERROR(INDEX(入力!$BV$3:$CN$1048576,MATCH(ROW(B754)-ROW(B$3),入力!$BB$3:$BB$1048576,0),MATCH(B$3,入力!$BV$2:$CN$2,0)),"")</f>
        <v/>
      </c>
      <c r="C754" s="74" t="str">
        <f>IFERROR(INDEX(入力!$BV$3:$CN$1048576,MATCH(ROW(C754)-ROW(C$3),入力!$BB$3:$BB$1048576,0),MATCH(C$3,入力!$BV$2:$CN$2,0)),"")</f>
        <v/>
      </c>
      <c r="D754" s="75" t="str">
        <f>IFERROR(INDEX(入力!$BO$3:$BO$1048576,MATCH(ROW(D754)-ROW(D$3),入力!$BB$3:$BB$1048576,0),0),"")</f>
        <v/>
      </c>
      <c r="E754" s="74" t="str">
        <f>IFERROR(INDEX(入力!$BV$3:$CN$1048576,MATCH(ROW(E754)-ROW(E$3),入力!$BB$3:$BB$1048576,0),MATCH(E$3,入力!$BV$2:$CN$2,0)),"")</f>
        <v/>
      </c>
      <c r="F754" s="74" t="str">
        <f>IFERROR(INDEX(入力!$BV$3:$CN$1048576,MATCH(ROW(F754)-ROW(F$3),入力!$BB$3:$BB$1048576,0),MATCH(F$3,入力!$BV$2:$CN$2,0)),"")</f>
        <v/>
      </c>
      <c r="G754" s="74" t="str">
        <f>IFERROR(INDEX(入力!$BV$3:$CN$1048576,MATCH(ROW(G754)-ROW(G$3),入力!$BB$3:$BB$1048576,0),MATCH(G$3,入力!$BV$2:$CN$2,0)),"")</f>
        <v/>
      </c>
      <c r="H754" s="75" t="str">
        <f>IFERROR(INDEX(入力!$BV$3:$CN$1048576,MATCH(ROW(H754)-ROW(H$3),入力!$BB$3:$BB$1048576,0),MATCH(H$3,入力!$BV$2:$CN$2,0)),"")</f>
        <v/>
      </c>
      <c r="I754" s="76" t="str">
        <f>IFERROR(INDEX(入力!$BV$3:$CN$1048576,MATCH(ROW(I754)-ROW(I$3),入力!$BB$3:$BB$1048576,0),MATCH(I$3,入力!$BV$2:$CN$2,0)),"")</f>
        <v/>
      </c>
      <c r="J754" s="75" t="str">
        <f>IFERROR(INDEX(入力!$BV$3:$CN$1048576,MATCH(ROW(J754)-ROW(J$3),入力!$BB$3:$BB$1048576,0),MATCH(J$3,入力!$BV$2:$CN$2,0)),"")</f>
        <v/>
      </c>
      <c r="K754" s="75" t="str">
        <f>IFERROR(INDEX(入力!$BV$3:$CN$1048576,MATCH(ROW(K754)-ROW(K$3),入力!$BB$3:$BB$1048576,0),MATCH(K$3,入力!$BV$2:$CN$2,0)),"")</f>
        <v/>
      </c>
      <c r="L754" s="75" t="str">
        <f>IFERROR(INDEX(入力!$BV$3:$CN$1048576,MATCH(ROW(L754)-ROW(L$3),入力!$BB$3:$BB$1048576,0),MATCH(L$3,入力!$BV$2:$CN$2,0)),"")</f>
        <v/>
      </c>
      <c r="M754" s="117" t="str">
        <f>IFERROR(IF(履歴検索!$A754="","",INDEX(入力!$BV$3:$CN$1048576,MATCH(ROW(M754)-ROW(M$3),入力!$BB$3:$BB$1048576,0),MATCH(M$3,入力!$BV$2:$CN$2,0))),"")</f>
        <v/>
      </c>
      <c r="N754" s="75" t="str">
        <f>IFERROR(INDEX(入力!$BV$3:$CN$1048576,MATCH(ROW(N754)-ROW(N$3),入力!$BB$3:$BB$1048576,0),MATCH(N$3,入力!$BV$2:$CN$2,0)),"")</f>
        <v/>
      </c>
      <c r="O754" s="294" t="str">
        <f>IFERROR(INDEX(入力!$CJ$3:$CN$1048576,MATCH(ROW(O754)-ROW(O$3),入力!$BB$3:$BB$1048576,0),MATCH(O$3,入力!$CJ$2:$CN$2,0)),"")</f>
        <v/>
      </c>
      <c r="P754" s="294" t="str">
        <f>IFERROR(INDEX(入力!$CJ$3:$CN$1048576,MATCH(ROW(P754)-ROW(P$3),入力!$BB$3:$BB$1048576,0),MATCH(P$3,入力!$CJ$2:$CN$2,0)),"")</f>
        <v/>
      </c>
      <c r="Q754" s="294" t="str">
        <f>IFERROR(INDEX(入力!$BV$3:$CN$1048576,MATCH(ROW(Q754)-ROW(Q$3),入力!$BB$3:$BB$1048576,0),MATCH(Q$3,入力!$BV$2:$CN$2,0)),"")</f>
        <v/>
      </c>
      <c r="R754" s="77" t="str">
        <f>IFERROR(INDEX(入力!$BV$3:$CN$1048576,MATCH(ROW(R754)-ROW(R$3),入力!$BB$3:$BB$1048576,0),MATCH(R$3,入力!$BV$2:$CN$2,0)),"")</f>
        <v/>
      </c>
      <c r="S754" s="77" t="str">
        <f>IFERROR(INDEX(入力!$BV$3:$CN$1048576,MATCH(ROW(S754)-ROW(S$3),入力!$BB$3:$BB$1048576,0),MATCH(S$3,入力!$BV$2:$CN$2,0)),"")</f>
        <v/>
      </c>
      <c r="U754" s="28" t="str">
        <f>IF(Z754="","",COUNT($Z$4:Z754))</f>
        <v/>
      </c>
      <c r="V754" s="73" t="str">
        <f t="shared" si="12"/>
        <v/>
      </c>
      <c r="W754" s="113" t="str">
        <f>IF(OR($B754="",$B754=$B755),"",SUMIF($B$4:$B754,$B754,Q$4:Q754))</f>
        <v/>
      </c>
      <c r="X754" s="113" t="str">
        <f>IF(OR($B754="",$B754=$B755),"",SUMIF($B$4:$B754,$B754,K$4:K754)-Y754)</f>
        <v/>
      </c>
      <c r="Y754" s="113" t="str">
        <f>IF(OR($B754="",$B754=$B755),"",SUMIFS(K$4:K754,B$4:B754,$B754,F$4:F754,$Y$3))</f>
        <v/>
      </c>
      <c r="Z754" s="113" t="str">
        <f>IF(OR($B754="",$B754=$B755),"",SUMIF($B$4:$B754,$B754,S$4:S754))</f>
        <v/>
      </c>
    </row>
    <row r="755" spans="1:26" ht="25.05" customHeight="1" x14ac:dyDescent="0.2">
      <c r="A755" s="133" t="str">
        <f>IF(OR(B755="",AND(B754=B755,D754=D755)),"",MAX($A$4:A754)+1)</f>
        <v/>
      </c>
      <c r="B755" s="73" t="str">
        <f>IFERROR(INDEX(入力!$BV$3:$CN$1048576,MATCH(ROW(B755)-ROW(B$3),入力!$BB$3:$BB$1048576,0),MATCH(B$3,入力!$BV$2:$CN$2,0)),"")</f>
        <v/>
      </c>
      <c r="C755" s="74" t="str">
        <f>IFERROR(INDEX(入力!$BV$3:$CN$1048576,MATCH(ROW(C755)-ROW(C$3),入力!$BB$3:$BB$1048576,0),MATCH(C$3,入力!$BV$2:$CN$2,0)),"")</f>
        <v/>
      </c>
      <c r="D755" s="75" t="str">
        <f>IFERROR(INDEX(入力!$BO$3:$BO$1048576,MATCH(ROW(D755)-ROW(D$3),入力!$BB$3:$BB$1048576,0),0),"")</f>
        <v/>
      </c>
      <c r="E755" s="74" t="str">
        <f>IFERROR(INDEX(入力!$BV$3:$CN$1048576,MATCH(ROW(E755)-ROW(E$3),入力!$BB$3:$BB$1048576,0),MATCH(E$3,入力!$BV$2:$CN$2,0)),"")</f>
        <v/>
      </c>
      <c r="F755" s="74" t="str">
        <f>IFERROR(INDEX(入力!$BV$3:$CN$1048576,MATCH(ROW(F755)-ROW(F$3),入力!$BB$3:$BB$1048576,0),MATCH(F$3,入力!$BV$2:$CN$2,0)),"")</f>
        <v/>
      </c>
      <c r="G755" s="74" t="str">
        <f>IFERROR(INDEX(入力!$BV$3:$CN$1048576,MATCH(ROW(G755)-ROW(G$3),入力!$BB$3:$BB$1048576,0),MATCH(G$3,入力!$BV$2:$CN$2,0)),"")</f>
        <v/>
      </c>
      <c r="H755" s="75" t="str">
        <f>IFERROR(INDEX(入力!$BV$3:$CN$1048576,MATCH(ROW(H755)-ROW(H$3),入力!$BB$3:$BB$1048576,0),MATCH(H$3,入力!$BV$2:$CN$2,0)),"")</f>
        <v/>
      </c>
      <c r="I755" s="76" t="str">
        <f>IFERROR(INDEX(入力!$BV$3:$CN$1048576,MATCH(ROW(I755)-ROW(I$3),入力!$BB$3:$BB$1048576,0),MATCH(I$3,入力!$BV$2:$CN$2,0)),"")</f>
        <v/>
      </c>
      <c r="J755" s="75" t="str">
        <f>IFERROR(INDEX(入力!$BV$3:$CN$1048576,MATCH(ROW(J755)-ROW(J$3),入力!$BB$3:$BB$1048576,0),MATCH(J$3,入力!$BV$2:$CN$2,0)),"")</f>
        <v/>
      </c>
      <c r="K755" s="75" t="str">
        <f>IFERROR(INDEX(入力!$BV$3:$CN$1048576,MATCH(ROW(K755)-ROW(K$3),入力!$BB$3:$BB$1048576,0),MATCH(K$3,入力!$BV$2:$CN$2,0)),"")</f>
        <v/>
      </c>
      <c r="L755" s="75" t="str">
        <f>IFERROR(INDEX(入力!$BV$3:$CN$1048576,MATCH(ROW(L755)-ROW(L$3),入力!$BB$3:$BB$1048576,0),MATCH(L$3,入力!$BV$2:$CN$2,0)),"")</f>
        <v/>
      </c>
      <c r="M755" s="117" t="str">
        <f>IFERROR(IF(履歴検索!$A755="","",INDEX(入力!$BV$3:$CN$1048576,MATCH(ROW(M755)-ROW(M$3),入力!$BB$3:$BB$1048576,0),MATCH(M$3,入力!$BV$2:$CN$2,0))),"")</f>
        <v/>
      </c>
      <c r="N755" s="75" t="str">
        <f>IFERROR(INDEX(入力!$BV$3:$CN$1048576,MATCH(ROW(N755)-ROW(N$3),入力!$BB$3:$BB$1048576,0),MATCH(N$3,入力!$BV$2:$CN$2,0)),"")</f>
        <v/>
      </c>
      <c r="O755" s="294" t="str">
        <f>IFERROR(INDEX(入力!$CJ$3:$CN$1048576,MATCH(ROW(O755)-ROW(O$3),入力!$BB$3:$BB$1048576,0),MATCH(O$3,入力!$CJ$2:$CN$2,0)),"")</f>
        <v/>
      </c>
      <c r="P755" s="294" t="str">
        <f>IFERROR(INDEX(入力!$CJ$3:$CN$1048576,MATCH(ROW(P755)-ROW(P$3),入力!$BB$3:$BB$1048576,0),MATCH(P$3,入力!$CJ$2:$CN$2,0)),"")</f>
        <v/>
      </c>
      <c r="Q755" s="294" t="str">
        <f>IFERROR(INDEX(入力!$BV$3:$CN$1048576,MATCH(ROW(Q755)-ROW(Q$3),入力!$BB$3:$BB$1048576,0),MATCH(Q$3,入力!$BV$2:$CN$2,0)),"")</f>
        <v/>
      </c>
      <c r="R755" s="77" t="str">
        <f>IFERROR(INDEX(入力!$BV$3:$CN$1048576,MATCH(ROW(R755)-ROW(R$3),入力!$BB$3:$BB$1048576,0),MATCH(R$3,入力!$BV$2:$CN$2,0)),"")</f>
        <v/>
      </c>
      <c r="S755" s="77" t="str">
        <f>IFERROR(INDEX(入力!$BV$3:$CN$1048576,MATCH(ROW(S755)-ROW(S$3),入力!$BB$3:$BB$1048576,0),MATCH(S$3,入力!$BV$2:$CN$2,0)),"")</f>
        <v/>
      </c>
      <c r="U755" s="28" t="str">
        <f>IF(Z755="","",COUNT($Z$4:Z755))</f>
        <v/>
      </c>
      <c r="V755" s="73" t="str">
        <f t="shared" si="12"/>
        <v/>
      </c>
      <c r="W755" s="113" t="str">
        <f>IF(OR($B755="",$B755=$B756),"",SUMIF($B$4:$B755,$B755,Q$4:Q755))</f>
        <v/>
      </c>
      <c r="X755" s="113" t="str">
        <f>IF(OR($B755="",$B755=$B756),"",SUMIF($B$4:$B755,$B755,K$4:K755)-Y755)</f>
        <v/>
      </c>
      <c r="Y755" s="113" t="str">
        <f>IF(OR($B755="",$B755=$B756),"",SUMIFS(K$4:K755,B$4:B755,$B755,F$4:F755,$Y$3))</f>
        <v/>
      </c>
      <c r="Z755" s="113" t="str">
        <f>IF(OR($B755="",$B755=$B756),"",SUMIF($B$4:$B755,$B755,S$4:S755))</f>
        <v/>
      </c>
    </row>
    <row r="756" spans="1:26" ht="25.05" customHeight="1" x14ac:dyDescent="0.2">
      <c r="A756" s="133" t="str">
        <f>IF(OR(B756="",AND(B755=B756,D755=D756)),"",MAX($A$4:A755)+1)</f>
        <v/>
      </c>
      <c r="B756" s="73" t="str">
        <f>IFERROR(INDEX(入力!$BV$3:$CN$1048576,MATCH(ROW(B756)-ROW(B$3),入力!$BB$3:$BB$1048576,0),MATCH(B$3,入力!$BV$2:$CN$2,0)),"")</f>
        <v/>
      </c>
      <c r="C756" s="74" t="str">
        <f>IFERROR(INDEX(入力!$BV$3:$CN$1048576,MATCH(ROW(C756)-ROW(C$3),入力!$BB$3:$BB$1048576,0),MATCH(C$3,入力!$BV$2:$CN$2,0)),"")</f>
        <v/>
      </c>
      <c r="D756" s="75" t="str">
        <f>IFERROR(INDEX(入力!$BO$3:$BO$1048576,MATCH(ROW(D756)-ROW(D$3),入力!$BB$3:$BB$1048576,0),0),"")</f>
        <v/>
      </c>
      <c r="E756" s="74" t="str">
        <f>IFERROR(INDEX(入力!$BV$3:$CN$1048576,MATCH(ROW(E756)-ROW(E$3),入力!$BB$3:$BB$1048576,0),MATCH(E$3,入力!$BV$2:$CN$2,0)),"")</f>
        <v/>
      </c>
      <c r="F756" s="74" t="str">
        <f>IFERROR(INDEX(入力!$BV$3:$CN$1048576,MATCH(ROW(F756)-ROW(F$3),入力!$BB$3:$BB$1048576,0),MATCH(F$3,入力!$BV$2:$CN$2,0)),"")</f>
        <v/>
      </c>
      <c r="G756" s="74" t="str">
        <f>IFERROR(INDEX(入力!$BV$3:$CN$1048576,MATCH(ROW(G756)-ROW(G$3),入力!$BB$3:$BB$1048576,0),MATCH(G$3,入力!$BV$2:$CN$2,0)),"")</f>
        <v/>
      </c>
      <c r="H756" s="75" t="str">
        <f>IFERROR(INDEX(入力!$BV$3:$CN$1048576,MATCH(ROW(H756)-ROW(H$3),入力!$BB$3:$BB$1048576,0),MATCH(H$3,入力!$BV$2:$CN$2,0)),"")</f>
        <v/>
      </c>
      <c r="I756" s="76" t="str">
        <f>IFERROR(INDEX(入力!$BV$3:$CN$1048576,MATCH(ROW(I756)-ROW(I$3),入力!$BB$3:$BB$1048576,0),MATCH(I$3,入力!$BV$2:$CN$2,0)),"")</f>
        <v/>
      </c>
      <c r="J756" s="75" t="str">
        <f>IFERROR(INDEX(入力!$BV$3:$CN$1048576,MATCH(ROW(J756)-ROW(J$3),入力!$BB$3:$BB$1048576,0),MATCH(J$3,入力!$BV$2:$CN$2,0)),"")</f>
        <v/>
      </c>
      <c r="K756" s="75" t="str">
        <f>IFERROR(INDEX(入力!$BV$3:$CN$1048576,MATCH(ROW(K756)-ROW(K$3),入力!$BB$3:$BB$1048576,0),MATCH(K$3,入力!$BV$2:$CN$2,0)),"")</f>
        <v/>
      </c>
      <c r="L756" s="75" t="str">
        <f>IFERROR(INDEX(入力!$BV$3:$CN$1048576,MATCH(ROW(L756)-ROW(L$3),入力!$BB$3:$BB$1048576,0),MATCH(L$3,入力!$BV$2:$CN$2,0)),"")</f>
        <v/>
      </c>
      <c r="M756" s="117" t="str">
        <f>IFERROR(IF(履歴検索!$A756="","",INDEX(入力!$BV$3:$CN$1048576,MATCH(ROW(M756)-ROW(M$3),入力!$BB$3:$BB$1048576,0),MATCH(M$3,入力!$BV$2:$CN$2,0))),"")</f>
        <v/>
      </c>
      <c r="N756" s="75" t="str">
        <f>IFERROR(INDEX(入力!$BV$3:$CN$1048576,MATCH(ROW(N756)-ROW(N$3),入力!$BB$3:$BB$1048576,0),MATCH(N$3,入力!$BV$2:$CN$2,0)),"")</f>
        <v/>
      </c>
      <c r="O756" s="294" t="str">
        <f>IFERROR(INDEX(入力!$CJ$3:$CN$1048576,MATCH(ROW(O756)-ROW(O$3),入力!$BB$3:$BB$1048576,0),MATCH(O$3,入力!$CJ$2:$CN$2,0)),"")</f>
        <v/>
      </c>
      <c r="P756" s="294" t="str">
        <f>IFERROR(INDEX(入力!$CJ$3:$CN$1048576,MATCH(ROW(P756)-ROW(P$3),入力!$BB$3:$BB$1048576,0),MATCH(P$3,入力!$CJ$2:$CN$2,0)),"")</f>
        <v/>
      </c>
      <c r="Q756" s="294" t="str">
        <f>IFERROR(INDEX(入力!$BV$3:$CN$1048576,MATCH(ROW(Q756)-ROW(Q$3),入力!$BB$3:$BB$1048576,0),MATCH(Q$3,入力!$BV$2:$CN$2,0)),"")</f>
        <v/>
      </c>
      <c r="R756" s="77" t="str">
        <f>IFERROR(INDEX(入力!$BV$3:$CN$1048576,MATCH(ROW(R756)-ROW(R$3),入力!$BB$3:$BB$1048576,0),MATCH(R$3,入力!$BV$2:$CN$2,0)),"")</f>
        <v/>
      </c>
      <c r="S756" s="77" t="str">
        <f>IFERROR(INDEX(入力!$BV$3:$CN$1048576,MATCH(ROW(S756)-ROW(S$3),入力!$BB$3:$BB$1048576,0),MATCH(S$3,入力!$BV$2:$CN$2,0)),"")</f>
        <v/>
      </c>
      <c r="U756" s="28" t="str">
        <f>IF(Z756="","",COUNT($Z$4:Z756))</f>
        <v/>
      </c>
      <c r="V756" s="73" t="str">
        <f t="shared" si="12"/>
        <v/>
      </c>
      <c r="W756" s="113" t="str">
        <f>IF(OR($B756="",$B756=$B757),"",SUMIF($B$4:$B756,$B756,Q$4:Q756))</f>
        <v/>
      </c>
      <c r="X756" s="113" t="str">
        <f>IF(OR($B756="",$B756=$B757),"",SUMIF($B$4:$B756,$B756,K$4:K756)-Y756)</f>
        <v/>
      </c>
      <c r="Y756" s="113" t="str">
        <f>IF(OR($B756="",$B756=$B757),"",SUMIFS(K$4:K756,B$4:B756,$B756,F$4:F756,$Y$3))</f>
        <v/>
      </c>
      <c r="Z756" s="113" t="str">
        <f>IF(OR($B756="",$B756=$B757),"",SUMIF($B$4:$B756,$B756,S$4:S756))</f>
        <v/>
      </c>
    </row>
    <row r="757" spans="1:26" ht="25.05" customHeight="1" x14ac:dyDescent="0.2">
      <c r="A757" s="133" t="str">
        <f>IF(OR(B757="",AND(B756=B757,D756=D757)),"",MAX($A$4:A756)+1)</f>
        <v/>
      </c>
      <c r="B757" s="73" t="str">
        <f>IFERROR(INDEX(入力!$BV$3:$CN$1048576,MATCH(ROW(B757)-ROW(B$3),入力!$BB$3:$BB$1048576,0),MATCH(B$3,入力!$BV$2:$CN$2,0)),"")</f>
        <v/>
      </c>
      <c r="C757" s="74" t="str">
        <f>IFERROR(INDEX(入力!$BV$3:$CN$1048576,MATCH(ROW(C757)-ROW(C$3),入力!$BB$3:$BB$1048576,0),MATCH(C$3,入力!$BV$2:$CN$2,0)),"")</f>
        <v/>
      </c>
      <c r="D757" s="75" t="str">
        <f>IFERROR(INDEX(入力!$BO$3:$BO$1048576,MATCH(ROW(D757)-ROW(D$3),入力!$BB$3:$BB$1048576,0),0),"")</f>
        <v/>
      </c>
      <c r="E757" s="74" t="str">
        <f>IFERROR(INDEX(入力!$BV$3:$CN$1048576,MATCH(ROW(E757)-ROW(E$3),入力!$BB$3:$BB$1048576,0),MATCH(E$3,入力!$BV$2:$CN$2,0)),"")</f>
        <v/>
      </c>
      <c r="F757" s="74" t="str">
        <f>IFERROR(INDEX(入力!$BV$3:$CN$1048576,MATCH(ROW(F757)-ROW(F$3),入力!$BB$3:$BB$1048576,0),MATCH(F$3,入力!$BV$2:$CN$2,0)),"")</f>
        <v/>
      </c>
      <c r="G757" s="74" t="str">
        <f>IFERROR(INDEX(入力!$BV$3:$CN$1048576,MATCH(ROW(G757)-ROW(G$3),入力!$BB$3:$BB$1048576,0),MATCH(G$3,入力!$BV$2:$CN$2,0)),"")</f>
        <v/>
      </c>
      <c r="H757" s="75" t="str">
        <f>IFERROR(INDEX(入力!$BV$3:$CN$1048576,MATCH(ROW(H757)-ROW(H$3),入力!$BB$3:$BB$1048576,0),MATCH(H$3,入力!$BV$2:$CN$2,0)),"")</f>
        <v/>
      </c>
      <c r="I757" s="76" t="str">
        <f>IFERROR(INDEX(入力!$BV$3:$CN$1048576,MATCH(ROW(I757)-ROW(I$3),入力!$BB$3:$BB$1048576,0),MATCH(I$3,入力!$BV$2:$CN$2,0)),"")</f>
        <v/>
      </c>
      <c r="J757" s="75" t="str">
        <f>IFERROR(INDEX(入力!$BV$3:$CN$1048576,MATCH(ROW(J757)-ROW(J$3),入力!$BB$3:$BB$1048576,0),MATCH(J$3,入力!$BV$2:$CN$2,0)),"")</f>
        <v/>
      </c>
      <c r="K757" s="75" t="str">
        <f>IFERROR(INDEX(入力!$BV$3:$CN$1048576,MATCH(ROW(K757)-ROW(K$3),入力!$BB$3:$BB$1048576,0),MATCH(K$3,入力!$BV$2:$CN$2,0)),"")</f>
        <v/>
      </c>
      <c r="L757" s="75" t="str">
        <f>IFERROR(INDEX(入力!$BV$3:$CN$1048576,MATCH(ROW(L757)-ROW(L$3),入力!$BB$3:$BB$1048576,0),MATCH(L$3,入力!$BV$2:$CN$2,0)),"")</f>
        <v/>
      </c>
      <c r="M757" s="117" t="str">
        <f>IFERROR(IF(履歴検索!$A757="","",INDEX(入力!$BV$3:$CN$1048576,MATCH(ROW(M757)-ROW(M$3),入力!$BB$3:$BB$1048576,0),MATCH(M$3,入力!$BV$2:$CN$2,0))),"")</f>
        <v/>
      </c>
      <c r="N757" s="75" t="str">
        <f>IFERROR(INDEX(入力!$BV$3:$CN$1048576,MATCH(ROW(N757)-ROW(N$3),入力!$BB$3:$BB$1048576,0),MATCH(N$3,入力!$BV$2:$CN$2,0)),"")</f>
        <v/>
      </c>
      <c r="O757" s="294" t="str">
        <f>IFERROR(INDEX(入力!$CJ$3:$CN$1048576,MATCH(ROW(O757)-ROW(O$3),入力!$BB$3:$BB$1048576,0),MATCH(O$3,入力!$CJ$2:$CN$2,0)),"")</f>
        <v/>
      </c>
      <c r="P757" s="294" t="str">
        <f>IFERROR(INDEX(入力!$CJ$3:$CN$1048576,MATCH(ROW(P757)-ROW(P$3),入力!$BB$3:$BB$1048576,0),MATCH(P$3,入力!$CJ$2:$CN$2,0)),"")</f>
        <v/>
      </c>
      <c r="Q757" s="294" t="str">
        <f>IFERROR(INDEX(入力!$BV$3:$CN$1048576,MATCH(ROW(Q757)-ROW(Q$3),入力!$BB$3:$BB$1048576,0),MATCH(Q$3,入力!$BV$2:$CN$2,0)),"")</f>
        <v/>
      </c>
      <c r="R757" s="77" t="str">
        <f>IFERROR(INDEX(入力!$BV$3:$CN$1048576,MATCH(ROW(R757)-ROW(R$3),入力!$BB$3:$BB$1048576,0),MATCH(R$3,入力!$BV$2:$CN$2,0)),"")</f>
        <v/>
      </c>
      <c r="S757" s="77" t="str">
        <f>IFERROR(INDEX(入力!$BV$3:$CN$1048576,MATCH(ROW(S757)-ROW(S$3),入力!$BB$3:$BB$1048576,0),MATCH(S$3,入力!$BV$2:$CN$2,0)),"")</f>
        <v/>
      </c>
      <c r="U757" s="28" t="str">
        <f>IF(Z757="","",COUNT($Z$4:Z757))</f>
        <v/>
      </c>
      <c r="V757" s="73" t="str">
        <f t="shared" si="12"/>
        <v/>
      </c>
      <c r="W757" s="113" t="str">
        <f>IF(OR($B757="",$B757=$B758),"",SUMIF($B$4:$B757,$B757,Q$4:Q757))</f>
        <v/>
      </c>
      <c r="X757" s="113" t="str">
        <f>IF(OR($B757="",$B757=$B758),"",SUMIF($B$4:$B757,$B757,K$4:K757)-Y757)</f>
        <v/>
      </c>
      <c r="Y757" s="113" t="str">
        <f>IF(OR($B757="",$B757=$B758),"",SUMIFS(K$4:K757,B$4:B757,$B757,F$4:F757,$Y$3))</f>
        <v/>
      </c>
      <c r="Z757" s="113" t="str">
        <f>IF(OR($B757="",$B757=$B758),"",SUMIF($B$4:$B757,$B757,S$4:S757))</f>
        <v/>
      </c>
    </row>
    <row r="758" spans="1:26" ht="25.05" customHeight="1" x14ac:dyDescent="0.2">
      <c r="A758" s="133" t="str">
        <f>IF(OR(B758="",AND(B757=B758,D757=D758)),"",MAX($A$4:A757)+1)</f>
        <v/>
      </c>
      <c r="B758" s="73" t="str">
        <f>IFERROR(INDEX(入力!$BV$3:$CN$1048576,MATCH(ROW(B758)-ROW(B$3),入力!$BB$3:$BB$1048576,0),MATCH(B$3,入力!$BV$2:$CN$2,0)),"")</f>
        <v/>
      </c>
      <c r="C758" s="74" t="str">
        <f>IFERROR(INDEX(入力!$BV$3:$CN$1048576,MATCH(ROW(C758)-ROW(C$3),入力!$BB$3:$BB$1048576,0),MATCH(C$3,入力!$BV$2:$CN$2,0)),"")</f>
        <v/>
      </c>
      <c r="D758" s="75" t="str">
        <f>IFERROR(INDEX(入力!$BO$3:$BO$1048576,MATCH(ROW(D758)-ROW(D$3),入力!$BB$3:$BB$1048576,0),0),"")</f>
        <v/>
      </c>
      <c r="E758" s="74" t="str">
        <f>IFERROR(INDEX(入力!$BV$3:$CN$1048576,MATCH(ROW(E758)-ROW(E$3),入力!$BB$3:$BB$1048576,0),MATCH(E$3,入力!$BV$2:$CN$2,0)),"")</f>
        <v/>
      </c>
      <c r="F758" s="74" t="str">
        <f>IFERROR(INDEX(入力!$BV$3:$CN$1048576,MATCH(ROW(F758)-ROW(F$3),入力!$BB$3:$BB$1048576,0),MATCH(F$3,入力!$BV$2:$CN$2,0)),"")</f>
        <v/>
      </c>
      <c r="G758" s="74" t="str">
        <f>IFERROR(INDEX(入力!$BV$3:$CN$1048576,MATCH(ROW(G758)-ROW(G$3),入力!$BB$3:$BB$1048576,0),MATCH(G$3,入力!$BV$2:$CN$2,0)),"")</f>
        <v/>
      </c>
      <c r="H758" s="75" t="str">
        <f>IFERROR(INDEX(入力!$BV$3:$CN$1048576,MATCH(ROW(H758)-ROW(H$3),入力!$BB$3:$BB$1048576,0),MATCH(H$3,入力!$BV$2:$CN$2,0)),"")</f>
        <v/>
      </c>
      <c r="I758" s="76" t="str">
        <f>IFERROR(INDEX(入力!$BV$3:$CN$1048576,MATCH(ROW(I758)-ROW(I$3),入力!$BB$3:$BB$1048576,0),MATCH(I$3,入力!$BV$2:$CN$2,0)),"")</f>
        <v/>
      </c>
      <c r="J758" s="75" t="str">
        <f>IFERROR(INDEX(入力!$BV$3:$CN$1048576,MATCH(ROW(J758)-ROW(J$3),入力!$BB$3:$BB$1048576,0),MATCH(J$3,入力!$BV$2:$CN$2,0)),"")</f>
        <v/>
      </c>
      <c r="K758" s="75" t="str">
        <f>IFERROR(INDEX(入力!$BV$3:$CN$1048576,MATCH(ROW(K758)-ROW(K$3),入力!$BB$3:$BB$1048576,0),MATCH(K$3,入力!$BV$2:$CN$2,0)),"")</f>
        <v/>
      </c>
      <c r="L758" s="75" t="str">
        <f>IFERROR(INDEX(入力!$BV$3:$CN$1048576,MATCH(ROW(L758)-ROW(L$3),入力!$BB$3:$BB$1048576,0),MATCH(L$3,入力!$BV$2:$CN$2,0)),"")</f>
        <v/>
      </c>
      <c r="M758" s="117" t="str">
        <f>IFERROR(IF(履歴検索!$A758="","",INDEX(入力!$BV$3:$CN$1048576,MATCH(ROW(M758)-ROW(M$3),入力!$BB$3:$BB$1048576,0),MATCH(M$3,入力!$BV$2:$CN$2,0))),"")</f>
        <v/>
      </c>
      <c r="N758" s="75" t="str">
        <f>IFERROR(INDEX(入力!$BV$3:$CN$1048576,MATCH(ROW(N758)-ROW(N$3),入力!$BB$3:$BB$1048576,0),MATCH(N$3,入力!$BV$2:$CN$2,0)),"")</f>
        <v/>
      </c>
      <c r="O758" s="294" t="str">
        <f>IFERROR(INDEX(入力!$CJ$3:$CN$1048576,MATCH(ROW(O758)-ROW(O$3),入力!$BB$3:$BB$1048576,0),MATCH(O$3,入力!$CJ$2:$CN$2,0)),"")</f>
        <v/>
      </c>
      <c r="P758" s="294" t="str">
        <f>IFERROR(INDEX(入力!$CJ$3:$CN$1048576,MATCH(ROW(P758)-ROW(P$3),入力!$BB$3:$BB$1048576,0),MATCH(P$3,入力!$CJ$2:$CN$2,0)),"")</f>
        <v/>
      </c>
      <c r="Q758" s="294" t="str">
        <f>IFERROR(INDEX(入力!$BV$3:$CN$1048576,MATCH(ROW(Q758)-ROW(Q$3),入力!$BB$3:$BB$1048576,0),MATCH(Q$3,入力!$BV$2:$CN$2,0)),"")</f>
        <v/>
      </c>
      <c r="R758" s="77" t="str">
        <f>IFERROR(INDEX(入力!$BV$3:$CN$1048576,MATCH(ROW(R758)-ROW(R$3),入力!$BB$3:$BB$1048576,0),MATCH(R$3,入力!$BV$2:$CN$2,0)),"")</f>
        <v/>
      </c>
      <c r="S758" s="77" t="str">
        <f>IFERROR(INDEX(入力!$BV$3:$CN$1048576,MATCH(ROW(S758)-ROW(S$3),入力!$BB$3:$BB$1048576,0),MATCH(S$3,入力!$BV$2:$CN$2,0)),"")</f>
        <v/>
      </c>
      <c r="U758" s="28" t="str">
        <f>IF(Z758="","",COUNT($Z$4:Z758))</f>
        <v/>
      </c>
      <c r="V758" s="73" t="str">
        <f t="shared" si="12"/>
        <v/>
      </c>
      <c r="W758" s="113" t="str">
        <f>IF(OR($B758="",$B758=$B759),"",SUMIF($B$4:$B758,$B758,Q$4:Q758))</f>
        <v/>
      </c>
      <c r="X758" s="113" t="str">
        <f>IF(OR($B758="",$B758=$B759),"",SUMIF($B$4:$B758,$B758,K$4:K758)-Y758)</f>
        <v/>
      </c>
      <c r="Y758" s="113" t="str">
        <f>IF(OR($B758="",$B758=$B759),"",SUMIFS(K$4:K758,B$4:B758,$B758,F$4:F758,$Y$3))</f>
        <v/>
      </c>
      <c r="Z758" s="113" t="str">
        <f>IF(OR($B758="",$B758=$B759),"",SUMIF($B$4:$B758,$B758,S$4:S758))</f>
        <v/>
      </c>
    </row>
    <row r="759" spans="1:26" ht="25.05" customHeight="1" x14ac:dyDescent="0.2">
      <c r="A759" s="133" t="str">
        <f>IF(OR(B759="",AND(B758=B759,D758=D759)),"",MAX($A$4:A758)+1)</f>
        <v/>
      </c>
      <c r="B759" s="73" t="str">
        <f>IFERROR(INDEX(入力!$BV$3:$CN$1048576,MATCH(ROW(B759)-ROW(B$3),入力!$BB$3:$BB$1048576,0),MATCH(B$3,入力!$BV$2:$CN$2,0)),"")</f>
        <v/>
      </c>
      <c r="C759" s="74" t="str">
        <f>IFERROR(INDEX(入力!$BV$3:$CN$1048576,MATCH(ROW(C759)-ROW(C$3),入力!$BB$3:$BB$1048576,0),MATCH(C$3,入力!$BV$2:$CN$2,0)),"")</f>
        <v/>
      </c>
      <c r="D759" s="75" t="str">
        <f>IFERROR(INDEX(入力!$BO$3:$BO$1048576,MATCH(ROW(D759)-ROW(D$3),入力!$BB$3:$BB$1048576,0),0),"")</f>
        <v/>
      </c>
      <c r="E759" s="74" t="str">
        <f>IFERROR(INDEX(入力!$BV$3:$CN$1048576,MATCH(ROW(E759)-ROW(E$3),入力!$BB$3:$BB$1048576,0),MATCH(E$3,入力!$BV$2:$CN$2,0)),"")</f>
        <v/>
      </c>
      <c r="F759" s="74" t="str">
        <f>IFERROR(INDEX(入力!$BV$3:$CN$1048576,MATCH(ROW(F759)-ROW(F$3),入力!$BB$3:$BB$1048576,0),MATCH(F$3,入力!$BV$2:$CN$2,0)),"")</f>
        <v/>
      </c>
      <c r="G759" s="74" t="str">
        <f>IFERROR(INDEX(入力!$BV$3:$CN$1048576,MATCH(ROW(G759)-ROW(G$3),入力!$BB$3:$BB$1048576,0),MATCH(G$3,入力!$BV$2:$CN$2,0)),"")</f>
        <v/>
      </c>
      <c r="H759" s="75" t="str">
        <f>IFERROR(INDEX(入力!$BV$3:$CN$1048576,MATCH(ROW(H759)-ROW(H$3),入力!$BB$3:$BB$1048576,0),MATCH(H$3,入力!$BV$2:$CN$2,0)),"")</f>
        <v/>
      </c>
      <c r="I759" s="76" t="str">
        <f>IFERROR(INDEX(入力!$BV$3:$CN$1048576,MATCH(ROW(I759)-ROW(I$3),入力!$BB$3:$BB$1048576,0),MATCH(I$3,入力!$BV$2:$CN$2,0)),"")</f>
        <v/>
      </c>
      <c r="J759" s="75" t="str">
        <f>IFERROR(INDEX(入力!$BV$3:$CN$1048576,MATCH(ROW(J759)-ROW(J$3),入力!$BB$3:$BB$1048576,0),MATCH(J$3,入力!$BV$2:$CN$2,0)),"")</f>
        <v/>
      </c>
      <c r="K759" s="75" t="str">
        <f>IFERROR(INDEX(入力!$BV$3:$CN$1048576,MATCH(ROW(K759)-ROW(K$3),入力!$BB$3:$BB$1048576,0),MATCH(K$3,入力!$BV$2:$CN$2,0)),"")</f>
        <v/>
      </c>
      <c r="L759" s="75" t="str">
        <f>IFERROR(INDEX(入力!$BV$3:$CN$1048576,MATCH(ROW(L759)-ROW(L$3),入力!$BB$3:$BB$1048576,0),MATCH(L$3,入力!$BV$2:$CN$2,0)),"")</f>
        <v/>
      </c>
      <c r="M759" s="117" t="str">
        <f>IFERROR(IF(履歴検索!$A759="","",INDEX(入力!$BV$3:$CN$1048576,MATCH(ROW(M759)-ROW(M$3),入力!$BB$3:$BB$1048576,0),MATCH(M$3,入力!$BV$2:$CN$2,0))),"")</f>
        <v/>
      </c>
      <c r="N759" s="75" t="str">
        <f>IFERROR(INDEX(入力!$BV$3:$CN$1048576,MATCH(ROW(N759)-ROW(N$3),入力!$BB$3:$BB$1048576,0),MATCH(N$3,入力!$BV$2:$CN$2,0)),"")</f>
        <v/>
      </c>
      <c r="O759" s="294" t="str">
        <f>IFERROR(INDEX(入力!$CJ$3:$CN$1048576,MATCH(ROW(O759)-ROW(O$3),入力!$BB$3:$BB$1048576,0),MATCH(O$3,入力!$CJ$2:$CN$2,0)),"")</f>
        <v/>
      </c>
      <c r="P759" s="294" t="str">
        <f>IFERROR(INDEX(入力!$CJ$3:$CN$1048576,MATCH(ROW(P759)-ROW(P$3),入力!$BB$3:$BB$1048576,0),MATCH(P$3,入力!$CJ$2:$CN$2,0)),"")</f>
        <v/>
      </c>
      <c r="Q759" s="294" t="str">
        <f>IFERROR(INDEX(入力!$BV$3:$CN$1048576,MATCH(ROW(Q759)-ROW(Q$3),入力!$BB$3:$BB$1048576,0),MATCH(Q$3,入力!$BV$2:$CN$2,0)),"")</f>
        <v/>
      </c>
      <c r="R759" s="77" t="str">
        <f>IFERROR(INDEX(入力!$BV$3:$CN$1048576,MATCH(ROW(R759)-ROW(R$3),入力!$BB$3:$BB$1048576,0),MATCH(R$3,入力!$BV$2:$CN$2,0)),"")</f>
        <v/>
      </c>
      <c r="S759" s="77" t="str">
        <f>IFERROR(INDEX(入力!$BV$3:$CN$1048576,MATCH(ROW(S759)-ROW(S$3),入力!$BB$3:$BB$1048576,0),MATCH(S$3,入力!$BV$2:$CN$2,0)),"")</f>
        <v/>
      </c>
      <c r="U759" s="28" t="str">
        <f>IF(Z759="","",COUNT($Z$4:Z759))</f>
        <v/>
      </c>
      <c r="V759" s="73" t="str">
        <f t="shared" si="12"/>
        <v/>
      </c>
      <c r="W759" s="113" t="str">
        <f>IF(OR($B759="",$B759=$B760),"",SUMIF($B$4:$B759,$B759,Q$4:Q759))</f>
        <v/>
      </c>
      <c r="X759" s="113" t="str">
        <f>IF(OR($B759="",$B759=$B760),"",SUMIF($B$4:$B759,$B759,K$4:K759)-Y759)</f>
        <v/>
      </c>
      <c r="Y759" s="113" t="str">
        <f>IF(OR($B759="",$B759=$B760),"",SUMIFS(K$4:K759,B$4:B759,$B759,F$4:F759,$Y$3))</f>
        <v/>
      </c>
      <c r="Z759" s="113" t="str">
        <f>IF(OR($B759="",$B759=$B760),"",SUMIF($B$4:$B759,$B759,S$4:S759))</f>
        <v/>
      </c>
    </row>
    <row r="760" spans="1:26" ht="25.05" customHeight="1" x14ac:dyDescent="0.2">
      <c r="A760" s="133" t="str">
        <f>IF(OR(B760="",AND(B759=B760,D759=D760)),"",MAX($A$4:A759)+1)</f>
        <v/>
      </c>
      <c r="B760" s="73" t="str">
        <f>IFERROR(INDEX(入力!$BV$3:$CN$1048576,MATCH(ROW(B760)-ROW(B$3),入力!$BB$3:$BB$1048576,0),MATCH(B$3,入力!$BV$2:$CN$2,0)),"")</f>
        <v/>
      </c>
      <c r="C760" s="74" t="str">
        <f>IFERROR(INDEX(入力!$BV$3:$CN$1048576,MATCH(ROW(C760)-ROW(C$3),入力!$BB$3:$BB$1048576,0),MATCH(C$3,入力!$BV$2:$CN$2,0)),"")</f>
        <v/>
      </c>
      <c r="D760" s="75" t="str">
        <f>IFERROR(INDEX(入力!$BO$3:$BO$1048576,MATCH(ROW(D760)-ROW(D$3),入力!$BB$3:$BB$1048576,0),0),"")</f>
        <v/>
      </c>
      <c r="E760" s="74" t="str">
        <f>IFERROR(INDEX(入力!$BV$3:$CN$1048576,MATCH(ROW(E760)-ROW(E$3),入力!$BB$3:$BB$1048576,0),MATCH(E$3,入力!$BV$2:$CN$2,0)),"")</f>
        <v/>
      </c>
      <c r="F760" s="74" t="str">
        <f>IFERROR(INDEX(入力!$BV$3:$CN$1048576,MATCH(ROW(F760)-ROW(F$3),入力!$BB$3:$BB$1048576,0),MATCH(F$3,入力!$BV$2:$CN$2,0)),"")</f>
        <v/>
      </c>
      <c r="G760" s="74" t="str">
        <f>IFERROR(INDEX(入力!$BV$3:$CN$1048576,MATCH(ROW(G760)-ROW(G$3),入力!$BB$3:$BB$1048576,0),MATCH(G$3,入力!$BV$2:$CN$2,0)),"")</f>
        <v/>
      </c>
      <c r="H760" s="75" t="str">
        <f>IFERROR(INDEX(入力!$BV$3:$CN$1048576,MATCH(ROW(H760)-ROW(H$3),入力!$BB$3:$BB$1048576,0),MATCH(H$3,入力!$BV$2:$CN$2,0)),"")</f>
        <v/>
      </c>
      <c r="I760" s="76" t="str">
        <f>IFERROR(INDEX(入力!$BV$3:$CN$1048576,MATCH(ROW(I760)-ROW(I$3),入力!$BB$3:$BB$1048576,0),MATCH(I$3,入力!$BV$2:$CN$2,0)),"")</f>
        <v/>
      </c>
      <c r="J760" s="75" t="str">
        <f>IFERROR(INDEX(入力!$BV$3:$CN$1048576,MATCH(ROW(J760)-ROW(J$3),入力!$BB$3:$BB$1048576,0),MATCH(J$3,入力!$BV$2:$CN$2,0)),"")</f>
        <v/>
      </c>
      <c r="K760" s="75" t="str">
        <f>IFERROR(INDEX(入力!$BV$3:$CN$1048576,MATCH(ROW(K760)-ROW(K$3),入力!$BB$3:$BB$1048576,0),MATCH(K$3,入力!$BV$2:$CN$2,0)),"")</f>
        <v/>
      </c>
      <c r="L760" s="75" t="str">
        <f>IFERROR(INDEX(入力!$BV$3:$CN$1048576,MATCH(ROW(L760)-ROW(L$3),入力!$BB$3:$BB$1048576,0),MATCH(L$3,入力!$BV$2:$CN$2,0)),"")</f>
        <v/>
      </c>
      <c r="M760" s="117" t="str">
        <f>IFERROR(IF(履歴検索!$A760="","",INDEX(入力!$BV$3:$CN$1048576,MATCH(ROW(M760)-ROW(M$3),入力!$BB$3:$BB$1048576,0),MATCH(M$3,入力!$BV$2:$CN$2,0))),"")</f>
        <v/>
      </c>
      <c r="N760" s="75" t="str">
        <f>IFERROR(INDEX(入力!$BV$3:$CN$1048576,MATCH(ROW(N760)-ROW(N$3),入力!$BB$3:$BB$1048576,0),MATCH(N$3,入力!$BV$2:$CN$2,0)),"")</f>
        <v/>
      </c>
      <c r="O760" s="294" t="str">
        <f>IFERROR(INDEX(入力!$CJ$3:$CN$1048576,MATCH(ROW(O760)-ROW(O$3),入力!$BB$3:$BB$1048576,0),MATCH(O$3,入力!$CJ$2:$CN$2,0)),"")</f>
        <v/>
      </c>
      <c r="P760" s="294" t="str">
        <f>IFERROR(INDEX(入力!$CJ$3:$CN$1048576,MATCH(ROW(P760)-ROW(P$3),入力!$BB$3:$BB$1048576,0),MATCH(P$3,入力!$CJ$2:$CN$2,0)),"")</f>
        <v/>
      </c>
      <c r="Q760" s="294" t="str">
        <f>IFERROR(INDEX(入力!$BV$3:$CN$1048576,MATCH(ROW(Q760)-ROW(Q$3),入力!$BB$3:$BB$1048576,0),MATCH(Q$3,入力!$BV$2:$CN$2,0)),"")</f>
        <v/>
      </c>
      <c r="R760" s="77" t="str">
        <f>IFERROR(INDEX(入力!$BV$3:$CN$1048576,MATCH(ROW(R760)-ROW(R$3),入力!$BB$3:$BB$1048576,0),MATCH(R$3,入力!$BV$2:$CN$2,0)),"")</f>
        <v/>
      </c>
      <c r="S760" s="77" t="str">
        <f>IFERROR(INDEX(入力!$BV$3:$CN$1048576,MATCH(ROW(S760)-ROW(S$3),入力!$BB$3:$BB$1048576,0),MATCH(S$3,入力!$BV$2:$CN$2,0)),"")</f>
        <v/>
      </c>
      <c r="U760" s="28" t="str">
        <f>IF(Z760="","",COUNT($Z$4:Z760))</f>
        <v/>
      </c>
      <c r="V760" s="73" t="str">
        <f t="shared" si="12"/>
        <v/>
      </c>
      <c r="W760" s="113" t="str">
        <f>IF(OR($B760="",$B760=$B761),"",SUMIF($B$4:$B760,$B760,Q$4:Q760))</f>
        <v/>
      </c>
      <c r="X760" s="113" t="str">
        <f>IF(OR($B760="",$B760=$B761),"",SUMIF($B$4:$B760,$B760,K$4:K760)-Y760)</f>
        <v/>
      </c>
      <c r="Y760" s="113" t="str">
        <f>IF(OR($B760="",$B760=$B761),"",SUMIFS(K$4:K760,B$4:B760,$B760,F$4:F760,$Y$3))</f>
        <v/>
      </c>
      <c r="Z760" s="113" t="str">
        <f>IF(OR($B760="",$B760=$B761),"",SUMIF($B$4:$B760,$B760,S$4:S760))</f>
        <v/>
      </c>
    </row>
    <row r="761" spans="1:26" ht="25.05" customHeight="1" x14ac:dyDescent="0.2">
      <c r="A761" s="133" t="str">
        <f>IF(OR(B761="",AND(B760=B761,D760=D761)),"",MAX($A$4:A760)+1)</f>
        <v/>
      </c>
      <c r="B761" s="73" t="str">
        <f>IFERROR(INDEX(入力!$BV$3:$CN$1048576,MATCH(ROW(B761)-ROW(B$3),入力!$BB$3:$BB$1048576,0),MATCH(B$3,入力!$BV$2:$CN$2,0)),"")</f>
        <v/>
      </c>
      <c r="C761" s="74" t="str">
        <f>IFERROR(INDEX(入力!$BV$3:$CN$1048576,MATCH(ROW(C761)-ROW(C$3),入力!$BB$3:$BB$1048576,0),MATCH(C$3,入力!$BV$2:$CN$2,0)),"")</f>
        <v/>
      </c>
      <c r="D761" s="75" t="str">
        <f>IFERROR(INDEX(入力!$BO$3:$BO$1048576,MATCH(ROW(D761)-ROW(D$3),入力!$BB$3:$BB$1048576,0),0),"")</f>
        <v/>
      </c>
      <c r="E761" s="74" t="str">
        <f>IFERROR(INDEX(入力!$BV$3:$CN$1048576,MATCH(ROW(E761)-ROW(E$3),入力!$BB$3:$BB$1048576,0),MATCH(E$3,入力!$BV$2:$CN$2,0)),"")</f>
        <v/>
      </c>
      <c r="F761" s="74" t="str">
        <f>IFERROR(INDEX(入力!$BV$3:$CN$1048576,MATCH(ROW(F761)-ROW(F$3),入力!$BB$3:$BB$1048576,0),MATCH(F$3,入力!$BV$2:$CN$2,0)),"")</f>
        <v/>
      </c>
      <c r="G761" s="74" t="str">
        <f>IFERROR(INDEX(入力!$BV$3:$CN$1048576,MATCH(ROW(G761)-ROW(G$3),入力!$BB$3:$BB$1048576,0),MATCH(G$3,入力!$BV$2:$CN$2,0)),"")</f>
        <v/>
      </c>
      <c r="H761" s="75" t="str">
        <f>IFERROR(INDEX(入力!$BV$3:$CN$1048576,MATCH(ROW(H761)-ROW(H$3),入力!$BB$3:$BB$1048576,0),MATCH(H$3,入力!$BV$2:$CN$2,0)),"")</f>
        <v/>
      </c>
      <c r="I761" s="76" t="str">
        <f>IFERROR(INDEX(入力!$BV$3:$CN$1048576,MATCH(ROW(I761)-ROW(I$3),入力!$BB$3:$BB$1048576,0),MATCH(I$3,入力!$BV$2:$CN$2,0)),"")</f>
        <v/>
      </c>
      <c r="J761" s="75" t="str">
        <f>IFERROR(INDEX(入力!$BV$3:$CN$1048576,MATCH(ROW(J761)-ROW(J$3),入力!$BB$3:$BB$1048576,0),MATCH(J$3,入力!$BV$2:$CN$2,0)),"")</f>
        <v/>
      </c>
      <c r="K761" s="75" t="str">
        <f>IFERROR(INDEX(入力!$BV$3:$CN$1048576,MATCH(ROW(K761)-ROW(K$3),入力!$BB$3:$BB$1048576,0),MATCH(K$3,入力!$BV$2:$CN$2,0)),"")</f>
        <v/>
      </c>
      <c r="L761" s="75" t="str">
        <f>IFERROR(INDEX(入力!$BV$3:$CN$1048576,MATCH(ROW(L761)-ROW(L$3),入力!$BB$3:$BB$1048576,0),MATCH(L$3,入力!$BV$2:$CN$2,0)),"")</f>
        <v/>
      </c>
      <c r="M761" s="117" t="str">
        <f>IFERROR(IF(履歴検索!$A761="","",INDEX(入力!$BV$3:$CN$1048576,MATCH(ROW(M761)-ROW(M$3),入力!$BB$3:$BB$1048576,0),MATCH(M$3,入力!$BV$2:$CN$2,0))),"")</f>
        <v/>
      </c>
      <c r="N761" s="75" t="str">
        <f>IFERROR(INDEX(入力!$BV$3:$CN$1048576,MATCH(ROW(N761)-ROW(N$3),入力!$BB$3:$BB$1048576,0),MATCH(N$3,入力!$BV$2:$CN$2,0)),"")</f>
        <v/>
      </c>
      <c r="O761" s="294" t="str">
        <f>IFERROR(INDEX(入力!$CJ$3:$CN$1048576,MATCH(ROW(O761)-ROW(O$3),入力!$BB$3:$BB$1048576,0),MATCH(O$3,入力!$CJ$2:$CN$2,0)),"")</f>
        <v/>
      </c>
      <c r="P761" s="294" t="str">
        <f>IFERROR(INDEX(入力!$CJ$3:$CN$1048576,MATCH(ROW(P761)-ROW(P$3),入力!$BB$3:$BB$1048576,0),MATCH(P$3,入力!$CJ$2:$CN$2,0)),"")</f>
        <v/>
      </c>
      <c r="Q761" s="294" t="str">
        <f>IFERROR(INDEX(入力!$BV$3:$CN$1048576,MATCH(ROW(Q761)-ROW(Q$3),入力!$BB$3:$BB$1048576,0),MATCH(Q$3,入力!$BV$2:$CN$2,0)),"")</f>
        <v/>
      </c>
      <c r="R761" s="77" t="str">
        <f>IFERROR(INDEX(入力!$BV$3:$CN$1048576,MATCH(ROW(R761)-ROW(R$3),入力!$BB$3:$BB$1048576,0),MATCH(R$3,入力!$BV$2:$CN$2,0)),"")</f>
        <v/>
      </c>
      <c r="S761" s="77" t="str">
        <f>IFERROR(INDEX(入力!$BV$3:$CN$1048576,MATCH(ROW(S761)-ROW(S$3),入力!$BB$3:$BB$1048576,0),MATCH(S$3,入力!$BV$2:$CN$2,0)),"")</f>
        <v/>
      </c>
      <c r="U761" s="28" t="str">
        <f>IF(Z761="","",COUNT($Z$4:Z761))</f>
        <v/>
      </c>
      <c r="V761" s="73" t="str">
        <f t="shared" si="12"/>
        <v/>
      </c>
      <c r="W761" s="113" t="str">
        <f>IF(OR($B761="",$B761=$B762),"",SUMIF($B$4:$B761,$B761,Q$4:Q761))</f>
        <v/>
      </c>
      <c r="X761" s="113" t="str">
        <f>IF(OR($B761="",$B761=$B762),"",SUMIF($B$4:$B761,$B761,K$4:K761)-Y761)</f>
        <v/>
      </c>
      <c r="Y761" s="113" t="str">
        <f>IF(OR($B761="",$B761=$B762),"",SUMIFS(K$4:K761,B$4:B761,$B761,F$4:F761,$Y$3))</f>
        <v/>
      </c>
      <c r="Z761" s="113" t="str">
        <f>IF(OR($B761="",$B761=$B762),"",SUMIF($B$4:$B761,$B761,S$4:S761))</f>
        <v/>
      </c>
    </row>
    <row r="762" spans="1:26" ht="25.05" customHeight="1" x14ac:dyDescent="0.2">
      <c r="A762" s="133" t="str">
        <f>IF(OR(B762="",AND(B761=B762,D761=D762)),"",MAX($A$4:A761)+1)</f>
        <v/>
      </c>
      <c r="B762" s="73" t="str">
        <f>IFERROR(INDEX(入力!$BV$3:$CN$1048576,MATCH(ROW(B762)-ROW(B$3),入力!$BB$3:$BB$1048576,0),MATCH(B$3,入力!$BV$2:$CN$2,0)),"")</f>
        <v/>
      </c>
      <c r="C762" s="74" t="str">
        <f>IFERROR(INDEX(入力!$BV$3:$CN$1048576,MATCH(ROW(C762)-ROW(C$3),入力!$BB$3:$BB$1048576,0),MATCH(C$3,入力!$BV$2:$CN$2,0)),"")</f>
        <v/>
      </c>
      <c r="D762" s="75" t="str">
        <f>IFERROR(INDEX(入力!$BO$3:$BO$1048576,MATCH(ROW(D762)-ROW(D$3),入力!$BB$3:$BB$1048576,0),0),"")</f>
        <v/>
      </c>
      <c r="E762" s="74" t="str">
        <f>IFERROR(INDEX(入力!$BV$3:$CN$1048576,MATCH(ROW(E762)-ROW(E$3),入力!$BB$3:$BB$1048576,0),MATCH(E$3,入力!$BV$2:$CN$2,0)),"")</f>
        <v/>
      </c>
      <c r="F762" s="74" t="str">
        <f>IFERROR(INDEX(入力!$BV$3:$CN$1048576,MATCH(ROW(F762)-ROW(F$3),入力!$BB$3:$BB$1048576,0),MATCH(F$3,入力!$BV$2:$CN$2,0)),"")</f>
        <v/>
      </c>
      <c r="G762" s="74" t="str">
        <f>IFERROR(INDEX(入力!$BV$3:$CN$1048576,MATCH(ROW(G762)-ROW(G$3),入力!$BB$3:$BB$1048576,0),MATCH(G$3,入力!$BV$2:$CN$2,0)),"")</f>
        <v/>
      </c>
      <c r="H762" s="75" t="str">
        <f>IFERROR(INDEX(入力!$BV$3:$CN$1048576,MATCH(ROW(H762)-ROW(H$3),入力!$BB$3:$BB$1048576,0),MATCH(H$3,入力!$BV$2:$CN$2,0)),"")</f>
        <v/>
      </c>
      <c r="I762" s="76" t="str">
        <f>IFERROR(INDEX(入力!$BV$3:$CN$1048576,MATCH(ROW(I762)-ROW(I$3),入力!$BB$3:$BB$1048576,0),MATCH(I$3,入力!$BV$2:$CN$2,0)),"")</f>
        <v/>
      </c>
      <c r="J762" s="75" t="str">
        <f>IFERROR(INDEX(入力!$BV$3:$CN$1048576,MATCH(ROW(J762)-ROW(J$3),入力!$BB$3:$BB$1048576,0),MATCH(J$3,入力!$BV$2:$CN$2,0)),"")</f>
        <v/>
      </c>
      <c r="K762" s="75" t="str">
        <f>IFERROR(INDEX(入力!$BV$3:$CN$1048576,MATCH(ROW(K762)-ROW(K$3),入力!$BB$3:$BB$1048576,0),MATCH(K$3,入力!$BV$2:$CN$2,0)),"")</f>
        <v/>
      </c>
      <c r="L762" s="75" t="str">
        <f>IFERROR(INDEX(入力!$BV$3:$CN$1048576,MATCH(ROW(L762)-ROW(L$3),入力!$BB$3:$BB$1048576,0),MATCH(L$3,入力!$BV$2:$CN$2,0)),"")</f>
        <v/>
      </c>
      <c r="M762" s="117" t="str">
        <f>IFERROR(IF(履歴検索!$A762="","",INDEX(入力!$BV$3:$CN$1048576,MATCH(ROW(M762)-ROW(M$3),入力!$BB$3:$BB$1048576,0),MATCH(M$3,入力!$BV$2:$CN$2,0))),"")</f>
        <v/>
      </c>
      <c r="N762" s="75" t="str">
        <f>IFERROR(INDEX(入力!$BV$3:$CN$1048576,MATCH(ROW(N762)-ROW(N$3),入力!$BB$3:$BB$1048576,0),MATCH(N$3,入力!$BV$2:$CN$2,0)),"")</f>
        <v/>
      </c>
      <c r="O762" s="294" t="str">
        <f>IFERROR(INDEX(入力!$CJ$3:$CN$1048576,MATCH(ROW(O762)-ROW(O$3),入力!$BB$3:$BB$1048576,0),MATCH(O$3,入力!$CJ$2:$CN$2,0)),"")</f>
        <v/>
      </c>
      <c r="P762" s="294" t="str">
        <f>IFERROR(INDEX(入力!$CJ$3:$CN$1048576,MATCH(ROW(P762)-ROW(P$3),入力!$BB$3:$BB$1048576,0),MATCH(P$3,入力!$CJ$2:$CN$2,0)),"")</f>
        <v/>
      </c>
      <c r="Q762" s="294" t="str">
        <f>IFERROR(INDEX(入力!$BV$3:$CN$1048576,MATCH(ROW(Q762)-ROW(Q$3),入力!$BB$3:$BB$1048576,0),MATCH(Q$3,入力!$BV$2:$CN$2,0)),"")</f>
        <v/>
      </c>
      <c r="R762" s="77" t="str">
        <f>IFERROR(INDEX(入力!$BV$3:$CN$1048576,MATCH(ROW(R762)-ROW(R$3),入力!$BB$3:$BB$1048576,0),MATCH(R$3,入力!$BV$2:$CN$2,0)),"")</f>
        <v/>
      </c>
      <c r="S762" s="77" t="str">
        <f>IFERROR(INDEX(入力!$BV$3:$CN$1048576,MATCH(ROW(S762)-ROW(S$3),入力!$BB$3:$BB$1048576,0),MATCH(S$3,入力!$BV$2:$CN$2,0)),"")</f>
        <v/>
      </c>
      <c r="U762" s="28" t="str">
        <f>IF(Z762="","",COUNT($Z$4:Z762))</f>
        <v/>
      </c>
      <c r="V762" s="73" t="str">
        <f t="shared" si="12"/>
        <v/>
      </c>
      <c r="W762" s="113" t="str">
        <f>IF(OR($B762="",$B762=$B763),"",SUMIF($B$4:$B762,$B762,Q$4:Q762))</f>
        <v/>
      </c>
      <c r="X762" s="113" t="str">
        <f>IF(OR($B762="",$B762=$B763),"",SUMIF($B$4:$B762,$B762,K$4:K762)-Y762)</f>
        <v/>
      </c>
      <c r="Y762" s="113" t="str">
        <f>IF(OR($B762="",$B762=$B763),"",SUMIFS(K$4:K762,B$4:B762,$B762,F$4:F762,$Y$3))</f>
        <v/>
      </c>
      <c r="Z762" s="113" t="str">
        <f>IF(OR($B762="",$B762=$B763),"",SUMIF($B$4:$B762,$B762,S$4:S762))</f>
        <v/>
      </c>
    </row>
    <row r="763" spans="1:26" ht="25.05" customHeight="1" x14ac:dyDescent="0.2">
      <c r="A763" s="133" t="str">
        <f>IF(OR(B763="",AND(B762=B763,D762=D763)),"",MAX($A$4:A762)+1)</f>
        <v/>
      </c>
      <c r="B763" s="73" t="str">
        <f>IFERROR(INDEX(入力!$BV$3:$CN$1048576,MATCH(ROW(B763)-ROW(B$3),入力!$BB$3:$BB$1048576,0),MATCH(B$3,入力!$BV$2:$CN$2,0)),"")</f>
        <v/>
      </c>
      <c r="C763" s="74" t="str">
        <f>IFERROR(INDEX(入力!$BV$3:$CN$1048576,MATCH(ROW(C763)-ROW(C$3),入力!$BB$3:$BB$1048576,0),MATCH(C$3,入力!$BV$2:$CN$2,0)),"")</f>
        <v/>
      </c>
      <c r="D763" s="75" t="str">
        <f>IFERROR(INDEX(入力!$BO$3:$BO$1048576,MATCH(ROW(D763)-ROW(D$3),入力!$BB$3:$BB$1048576,0),0),"")</f>
        <v/>
      </c>
      <c r="E763" s="74" t="str">
        <f>IFERROR(INDEX(入力!$BV$3:$CN$1048576,MATCH(ROW(E763)-ROW(E$3),入力!$BB$3:$BB$1048576,0),MATCH(E$3,入力!$BV$2:$CN$2,0)),"")</f>
        <v/>
      </c>
      <c r="F763" s="74" t="str">
        <f>IFERROR(INDEX(入力!$BV$3:$CN$1048576,MATCH(ROW(F763)-ROW(F$3),入力!$BB$3:$BB$1048576,0),MATCH(F$3,入力!$BV$2:$CN$2,0)),"")</f>
        <v/>
      </c>
      <c r="G763" s="74" t="str">
        <f>IFERROR(INDEX(入力!$BV$3:$CN$1048576,MATCH(ROW(G763)-ROW(G$3),入力!$BB$3:$BB$1048576,0),MATCH(G$3,入力!$BV$2:$CN$2,0)),"")</f>
        <v/>
      </c>
      <c r="H763" s="75" t="str">
        <f>IFERROR(INDEX(入力!$BV$3:$CN$1048576,MATCH(ROW(H763)-ROW(H$3),入力!$BB$3:$BB$1048576,0),MATCH(H$3,入力!$BV$2:$CN$2,0)),"")</f>
        <v/>
      </c>
      <c r="I763" s="76" t="str">
        <f>IFERROR(INDEX(入力!$BV$3:$CN$1048576,MATCH(ROW(I763)-ROW(I$3),入力!$BB$3:$BB$1048576,0),MATCH(I$3,入力!$BV$2:$CN$2,0)),"")</f>
        <v/>
      </c>
      <c r="J763" s="75" t="str">
        <f>IFERROR(INDEX(入力!$BV$3:$CN$1048576,MATCH(ROW(J763)-ROW(J$3),入力!$BB$3:$BB$1048576,0),MATCH(J$3,入力!$BV$2:$CN$2,0)),"")</f>
        <v/>
      </c>
      <c r="K763" s="75" t="str">
        <f>IFERROR(INDEX(入力!$BV$3:$CN$1048576,MATCH(ROW(K763)-ROW(K$3),入力!$BB$3:$BB$1048576,0),MATCH(K$3,入力!$BV$2:$CN$2,0)),"")</f>
        <v/>
      </c>
      <c r="L763" s="75" t="str">
        <f>IFERROR(INDEX(入力!$BV$3:$CN$1048576,MATCH(ROW(L763)-ROW(L$3),入力!$BB$3:$BB$1048576,0),MATCH(L$3,入力!$BV$2:$CN$2,0)),"")</f>
        <v/>
      </c>
      <c r="M763" s="117" t="str">
        <f>IFERROR(IF(履歴検索!$A763="","",INDEX(入力!$BV$3:$CN$1048576,MATCH(ROW(M763)-ROW(M$3),入力!$BB$3:$BB$1048576,0),MATCH(M$3,入力!$BV$2:$CN$2,0))),"")</f>
        <v/>
      </c>
      <c r="N763" s="75" t="str">
        <f>IFERROR(INDEX(入力!$BV$3:$CN$1048576,MATCH(ROW(N763)-ROW(N$3),入力!$BB$3:$BB$1048576,0),MATCH(N$3,入力!$BV$2:$CN$2,0)),"")</f>
        <v/>
      </c>
      <c r="O763" s="294" t="str">
        <f>IFERROR(INDEX(入力!$CJ$3:$CN$1048576,MATCH(ROW(O763)-ROW(O$3),入力!$BB$3:$BB$1048576,0),MATCH(O$3,入力!$CJ$2:$CN$2,0)),"")</f>
        <v/>
      </c>
      <c r="P763" s="294" t="str">
        <f>IFERROR(INDEX(入力!$CJ$3:$CN$1048576,MATCH(ROW(P763)-ROW(P$3),入力!$BB$3:$BB$1048576,0),MATCH(P$3,入力!$CJ$2:$CN$2,0)),"")</f>
        <v/>
      </c>
      <c r="Q763" s="294" t="str">
        <f>IFERROR(INDEX(入力!$BV$3:$CN$1048576,MATCH(ROW(Q763)-ROW(Q$3),入力!$BB$3:$BB$1048576,0),MATCH(Q$3,入力!$BV$2:$CN$2,0)),"")</f>
        <v/>
      </c>
      <c r="R763" s="77" t="str">
        <f>IFERROR(INDEX(入力!$BV$3:$CN$1048576,MATCH(ROW(R763)-ROW(R$3),入力!$BB$3:$BB$1048576,0),MATCH(R$3,入力!$BV$2:$CN$2,0)),"")</f>
        <v/>
      </c>
      <c r="S763" s="77" t="str">
        <f>IFERROR(INDEX(入力!$BV$3:$CN$1048576,MATCH(ROW(S763)-ROW(S$3),入力!$BB$3:$BB$1048576,0),MATCH(S$3,入力!$BV$2:$CN$2,0)),"")</f>
        <v/>
      </c>
      <c r="U763" s="28" t="str">
        <f>IF(Z763="","",COUNT($Z$4:Z763))</f>
        <v/>
      </c>
      <c r="V763" s="73" t="str">
        <f t="shared" si="12"/>
        <v/>
      </c>
      <c r="W763" s="113" t="str">
        <f>IF(OR($B763="",$B763=$B764),"",SUMIF($B$4:$B763,$B763,Q$4:Q763))</f>
        <v/>
      </c>
      <c r="X763" s="113" t="str">
        <f>IF(OR($B763="",$B763=$B764),"",SUMIF($B$4:$B763,$B763,K$4:K763)-Y763)</f>
        <v/>
      </c>
      <c r="Y763" s="113" t="str">
        <f>IF(OR($B763="",$B763=$B764),"",SUMIFS(K$4:K763,B$4:B763,$B763,F$4:F763,$Y$3))</f>
        <v/>
      </c>
      <c r="Z763" s="113" t="str">
        <f>IF(OR($B763="",$B763=$B764),"",SUMIF($B$4:$B763,$B763,S$4:S763))</f>
        <v/>
      </c>
    </row>
    <row r="764" spans="1:26" ht="25.05" customHeight="1" x14ac:dyDescent="0.2">
      <c r="A764" s="133" t="str">
        <f>IF(OR(B764="",AND(B763=B764,D763=D764)),"",MAX($A$4:A763)+1)</f>
        <v/>
      </c>
      <c r="B764" s="73" t="str">
        <f>IFERROR(INDEX(入力!$BV$3:$CN$1048576,MATCH(ROW(B764)-ROW(B$3),入力!$BB$3:$BB$1048576,0),MATCH(B$3,入力!$BV$2:$CN$2,0)),"")</f>
        <v/>
      </c>
      <c r="C764" s="74" t="str">
        <f>IFERROR(INDEX(入力!$BV$3:$CN$1048576,MATCH(ROW(C764)-ROW(C$3),入力!$BB$3:$BB$1048576,0),MATCH(C$3,入力!$BV$2:$CN$2,0)),"")</f>
        <v/>
      </c>
      <c r="D764" s="75" t="str">
        <f>IFERROR(INDEX(入力!$BO$3:$BO$1048576,MATCH(ROW(D764)-ROW(D$3),入力!$BB$3:$BB$1048576,0),0),"")</f>
        <v/>
      </c>
      <c r="E764" s="74" t="str">
        <f>IFERROR(INDEX(入力!$BV$3:$CN$1048576,MATCH(ROW(E764)-ROW(E$3),入力!$BB$3:$BB$1048576,0),MATCH(E$3,入力!$BV$2:$CN$2,0)),"")</f>
        <v/>
      </c>
      <c r="F764" s="74" t="str">
        <f>IFERROR(INDEX(入力!$BV$3:$CN$1048576,MATCH(ROW(F764)-ROW(F$3),入力!$BB$3:$BB$1048576,0),MATCH(F$3,入力!$BV$2:$CN$2,0)),"")</f>
        <v/>
      </c>
      <c r="G764" s="74" t="str">
        <f>IFERROR(INDEX(入力!$BV$3:$CN$1048576,MATCH(ROW(G764)-ROW(G$3),入力!$BB$3:$BB$1048576,0),MATCH(G$3,入力!$BV$2:$CN$2,0)),"")</f>
        <v/>
      </c>
      <c r="H764" s="75" t="str">
        <f>IFERROR(INDEX(入力!$BV$3:$CN$1048576,MATCH(ROW(H764)-ROW(H$3),入力!$BB$3:$BB$1048576,0),MATCH(H$3,入力!$BV$2:$CN$2,0)),"")</f>
        <v/>
      </c>
      <c r="I764" s="76" t="str">
        <f>IFERROR(INDEX(入力!$BV$3:$CN$1048576,MATCH(ROW(I764)-ROW(I$3),入力!$BB$3:$BB$1048576,0),MATCH(I$3,入力!$BV$2:$CN$2,0)),"")</f>
        <v/>
      </c>
      <c r="J764" s="75" t="str">
        <f>IFERROR(INDEX(入力!$BV$3:$CN$1048576,MATCH(ROW(J764)-ROW(J$3),入力!$BB$3:$BB$1048576,0),MATCH(J$3,入力!$BV$2:$CN$2,0)),"")</f>
        <v/>
      </c>
      <c r="K764" s="75" t="str">
        <f>IFERROR(INDEX(入力!$BV$3:$CN$1048576,MATCH(ROW(K764)-ROW(K$3),入力!$BB$3:$BB$1048576,0),MATCH(K$3,入力!$BV$2:$CN$2,0)),"")</f>
        <v/>
      </c>
      <c r="L764" s="75" t="str">
        <f>IFERROR(INDEX(入力!$BV$3:$CN$1048576,MATCH(ROW(L764)-ROW(L$3),入力!$BB$3:$BB$1048576,0),MATCH(L$3,入力!$BV$2:$CN$2,0)),"")</f>
        <v/>
      </c>
      <c r="M764" s="117" t="str">
        <f>IFERROR(IF(履歴検索!$A764="","",INDEX(入力!$BV$3:$CN$1048576,MATCH(ROW(M764)-ROW(M$3),入力!$BB$3:$BB$1048576,0),MATCH(M$3,入力!$BV$2:$CN$2,0))),"")</f>
        <v/>
      </c>
      <c r="N764" s="75" t="str">
        <f>IFERROR(INDEX(入力!$BV$3:$CN$1048576,MATCH(ROW(N764)-ROW(N$3),入力!$BB$3:$BB$1048576,0),MATCH(N$3,入力!$BV$2:$CN$2,0)),"")</f>
        <v/>
      </c>
      <c r="O764" s="294" t="str">
        <f>IFERROR(INDEX(入力!$CJ$3:$CN$1048576,MATCH(ROW(O764)-ROW(O$3),入力!$BB$3:$BB$1048576,0),MATCH(O$3,入力!$CJ$2:$CN$2,0)),"")</f>
        <v/>
      </c>
      <c r="P764" s="294" t="str">
        <f>IFERROR(INDEX(入力!$CJ$3:$CN$1048576,MATCH(ROW(P764)-ROW(P$3),入力!$BB$3:$BB$1048576,0),MATCH(P$3,入力!$CJ$2:$CN$2,0)),"")</f>
        <v/>
      </c>
      <c r="Q764" s="294" t="str">
        <f>IFERROR(INDEX(入力!$BV$3:$CN$1048576,MATCH(ROW(Q764)-ROW(Q$3),入力!$BB$3:$BB$1048576,0),MATCH(Q$3,入力!$BV$2:$CN$2,0)),"")</f>
        <v/>
      </c>
      <c r="R764" s="77" t="str">
        <f>IFERROR(INDEX(入力!$BV$3:$CN$1048576,MATCH(ROW(R764)-ROW(R$3),入力!$BB$3:$BB$1048576,0),MATCH(R$3,入力!$BV$2:$CN$2,0)),"")</f>
        <v/>
      </c>
      <c r="S764" s="77" t="str">
        <f>IFERROR(INDEX(入力!$BV$3:$CN$1048576,MATCH(ROW(S764)-ROW(S$3),入力!$BB$3:$BB$1048576,0),MATCH(S$3,入力!$BV$2:$CN$2,0)),"")</f>
        <v/>
      </c>
      <c r="U764" s="28" t="str">
        <f>IF(Z764="","",COUNT($Z$4:Z764))</f>
        <v/>
      </c>
      <c r="V764" s="73" t="str">
        <f t="shared" si="12"/>
        <v/>
      </c>
      <c r="W764" s="113" t="str">
        <f>IF(OR($B764="",$B764=$B765),"",SUMIF($B$4:$B764,$B764,Q$4:Q764))</f>
        <v/>
      </c>
      <c r="X764" s="113" t="str">
        <f>IF(OR($B764="",$B764=$B765),"",SUMIF($B$4:$B764,$B764,K$4:K764)-Y764)</f>
        <v/>
      </c>
      <c r="Y764" s="113" t="str">
        <f>IF(OR($B764="",$B764=$B765),"",SUMIFS(K$4:K764,B$4:B764,$B764,F$4:F764,$Y$3))</f>
        <v/>
      </c>
      <c r="Z764" s="113" t="str">
        <f>IF(OR($B764="",$B764=$B765),"",SUMIF($B$4:$B764,$B764,S$4:S764))</f>
        <v/>
      </c>
    </row>
    <row r="765" spans="1:26" ht="25.05" customHeight="1" x14ac:dyDescent="0.2">
      <c r="A765" s="133" t="str">
        <f>IF(OR(B765="",AND(B764=B765,D764=D765)),"",MAX($A$4:A764)+1)</f>
        <v/>
      </c>
      <c r="B765" s="73" t="str">
        <f>IFERROR(INDEX(入力!$BV$3:$CN$1048576,MATCH(ROW(B765)-ROW(B$3),入力!$BB$3:$BB$1048576,0),MATCH(B$3,入力!$BV$2:$CN$2,0)),"")</f>
        <v/>
      </c>
      <c r="C765" s="74" t="str">
        <f>IFERROR(INDEX(入力!$BV$3:$CN$1048576,MATCH(ROW(C765)-ROW(C$3),入力!$BB$3:$BB$1048576,0),MATCH(C$3,入力!$BV$2:$CN$2,0)),"")</f>
        <v/>
      </c>
      <c r="D765" s="75" t="str">
        <f>IFERROR(INDEX(入力!$BO$3:$BO$1048576,MATCH(ROW(D765)-ROW(D$3),入力!$BB$3:$BB$1048576,0),0),"")</f>
        <v/>
      </c>
      <c r="E765" s="74" t="str">
        <f>IFERROR(INDEX(入力!$BV$3:$CN$1048576,MATCH(ROW(E765)-ROW(E$3),入力!$BB$3:$BB$1048576,0),MATCH(E$3,入力!$BV$2:$CN$2,0)),"")</f>
        <v/>
      </c>
      <c r="F765" s="74" t="str">
        <f>IFERROR(INDEX(入力!$BV$3:$CN$1048576,MATCH(ROW(F765)-ROW(F$3),入力!$BB$3:$BB$1048576,0),MATCH(F$3,入力!$BV$2:$CN$2,0)),"")</f>
        <v/>
      </c>
      <c r="G765" s="74" t="str">
        <f>IFERROR(INDEX(入力!$BV$3:$CN$1048576,MATCH(ROW(G765)-ROW(G$3),入力!$BB$3:$BB$1048576,0),MATCH(G$3,入力!$BV$2:$CN$2,0)),"")</f>
        <v/>
      </c>
      <c r="H765" s="75" t="str">
        <f>IFERROR(INDEX(入力!$BV$3:$CN$1048576,MATCH(ROW(H765)-ROW(H$3),入力!$BB$3:$BB$1048576,0),MATCH(H$3,入力!$BV$2:$CN$2,0)),"")</f>
        <v/>
      </c>
      <c r="I765" s="76" t="str">
        <f>IFERROR(INDEX(入力!$BV$3:$CN$1048576,MATCH(ROW(I765)-ROW(I$3),入力!$BB$3:$BB$1048576,0),MATCH(I$3,入力!$BV$2:$CN$2,0)),"")</f>
        <v/>
      </c>
      <c r="J765" s="75" t="str">
        <f>IFERROR(INDEX(入力!$BV$3:$CN$1048576,MATCH(ROW(J765)-ROW(J$3),入力!$BB$3:$BB$1048576,0),MATCH(J$3,入力!$BV$2:$CN$2,0)),"")</f>
        <v/>
      </c>
      <c r="K765" s="75" t="str">
        <f>IFERROR(INDEX(入力!$BV$3:$CN$1048576,MATCH(ROW(K765)-ROW(K$3),入力!$BB$3:$BB$1048576,0),MATCH(K$3,入力!$BV$2:$CN$2,0)),"")</f>
        <v/>
      </c>
      <c r="L765" s="75" t="str">
        <f>IFERROR(INDEX(入力!$BV$3:$CN$1048576,MATCH(ROW(L765)-ROW(L$3),入力!$BB$3:$BB$1048576,0),MATCH(L$3,入力!$BV$2:$CN$2,0)),"")</f>
        <v/>
      </c>
      <c r="M765" s="117" t="str">
        <f>IFERROR(IF(履歴検索!$A765="","",INDEX(入力!$BV$3:$CN$1048576,MATCH(ROW(M765)-ROW(M$3),入力!$BB$3:$BB$1048576,0),MATCH(M$3,入力!$BV$2:$CN$2,0))),"")</f>
        <v/>
      </c>
      <c r="N765" s="75" t="str">
        <f>IFERROR(INDEX(入力!$BV$3:$CN$1048576,MATCH(ROW(N765)-ROW(N$3),入力!$BB$3:$BB$1048576,0),MATCH(N$3,入力!$BV$2:$CN$2,0)),"")</f>
        <v/>
      </c>
      <c r="O765" s="294" t="str">
        <f>IFERROR(INDEX(入力!$CJ$3:$CN$1048576,MATCH(ROW(O765)-ROW(O$3),入力!$BB$3:$BB$1048576,0),MATCH(O$3,入力!$CJ$2:$CN$2,0)),"")</f>
        <v/>
      </c>
      <c r="P765" s="294" t="str">
        <f>IFERROR(INDEX(入力!$CJ$3:$CN$1048576,MATCH(ROW(P765)-ROW(P$3),入力!$BB$3:$BB$1048576,0),MATCH(P$3,入力!$CJ$2:$CN$2,0)),"")</f>
        <v/>
      </c>
      <c r="Q765" s="294" t="str">
        <f>IFERROR(INDEX(入力!$BV$3:$CN$1048576,MATCH(ROW(Q765)-ROW(Q$3),入力!$BB$3:$BB$1048576,0),MATCH(Q$3,入力!$BV$2:$CN$2,0)),"")</f>
        <v/>
      </c>
      <c r="R765" s="77" t="str">
        <f>IFERROR(INDEX(入力!$BV$3:$CN$1048576,MATCH(ROW(R765)-ROW(R$3),入力!$BB$3:$BB$1048576,0),MATCH(R$3,入力!$BV$2:$CN$2,0)),"")</f>
        <v/>
      </c>
      <c r="S765" s="77" t="str">
        <f>IFERROR(INDEX(入力!$BV$3:$CN$1048576,MATCH(ROW(S765)-ROW(S$3),入力!$BB$3:$BB$1048576,0),MATCH(S$3,入力!$BV$2:$CN$2,0)),"")</f>
        <v/>
      </c>
      <c r="U765" s="28" t="str">
        <f>IF(Z765="","",COUNT($Z$4:Z765))</f>
        <v/>
      </c>
      <c r="V765" s="73" t="str">
        <f t="shared" si="12"/>
        <v/>
      </c>
      <c r="W765" s="113" t="str">
        <f>IF(OR($B765="",$B765=$B766),"",SUMIF($B$4:$B765,$B765,Q$4:Q765))</f>
        <v/>
      </c>
      <c r="X765" s="113" t="str">
        <f>IF(OR($B765="",$B765=$B766),"",SUMIF($B$4:$B765,$B765,K$4:K765)-Y765)</f>
        <v/>
      </c>
      <c r="Y765" s="113" t="str">
        <f>IF(OR($B765="",$B765=$B766),"",SUMIFS(K$4:K765,B$4:B765,$B765,F$4:F765,$Y$3))</f>
        <v/>
      </c>
      <c r="Z765" s="113" t="str">
        <f>IF(OR($B765="",$B765=$B766),"",SUMIF($B$4:$B765,$B765,S$4:S765))</f>
        <v/>
      </c>
    </row>
    <row r="766" spans="1:26" ht="25.05" customHeight="1" x14ac:dyDescent="0.2">
      <c r="A766" s="133" t="str">
        <f>IF(OR(B766="",AND(B765=B766,D765=D766)),"",MAX($A$4:A765)+1)</f>
        <v/>
      </c>
      <c r="B766" s="73" t="str">
        <f>IFERROR(INDEX(入力!$BV$3:$CN$1048576,MATCH(ROW(B766)-ROW(B$3),入力!$BB$3:$BB$1048576,0),MATCH(B$3,入力!$BV$2:$CN$2,0)),"")</f>
        <v/>
      </c>
      <c r="C766" s="74" t="str">
        <f>IFERROR(INDEX(入力!$BV$3:$CN$1048576,MATCH(ROW(C766)-ROW(C$3),入力!$BB$3:$BB$1048576,0),MATCH(C$3,入力!$BV$2:$CN$2,0)),"")</f>
        <v/>
      </c>
      <c r="D766" s="75" t="str">
        <f>IFERROR(INDEX(入力!$BO$3:$BO$1048576,MATCH(ROW(D766)-ROW(D$3),入力!$BB$3:$BB$1048576,0),0),"")</f>
        <v/>
      </c>
      <c r="E766" s="74" t="str">
        <f>IFERROR(INDEX(入力!$BV$3:$CN$1048576,MATCH(ROW(E766)-ROW(E$3),入力!$BB$3:$BB$1048576,0),MATCH(E$3,入力!$BV$2:$CN$2,0)),"")</f>
        <v/>
      </c>
      <c r="F766" s="74" t="str">
        <f>IFERROR(INDEX(入力!$BV$3:$CN$1048576,MATCH(ROW(F766)-ROW(F$3),入力!$BB$3:$BB$1048576,0),MATCH(F$3,入力!$BV$2:$CN$2,0)),"")</f>
        <v/>
      </c>
      <c r="G766" s="74" t="str">
        <f>IFERROR(INDEX(入力!$BV$3:$CN$1048576,MATCH(ROW(G766)-ROW(G$3),入力!$BB$3:$BB$1048576,0),MATCH(G$3,入力!$BV$2:$CN$2,0)),"")</f>
        <v/>
      </c>
      <c r="H766" s="75" t="str">
        <f>IFERROR(INDEX(入力!$BV$3:$CN$1048576,MATCH(ROW(H766)-ROW(H$3),入力!$BB$3:$BB$1048576,0),MATCH(H$3,入力!$BV$2:$CN$2,0)),"")</f>
        <v/>
      </c>
      <c r="I766" s="76" t="str">
        <f>IFERROR(INDEX(入力!$BV$3:$CN$1048576,MATCH(ROW(I766)-ROW(I$3),入力!$BB$3:$BB$1048576,0),MATCH(I$3,入力!$BV$2:$CN$2,0)),"")</f>
        <v/>
      </c>
      <c r="J766" s="75" t="str">
        <f>IFERROR(INDEX(入力!$BV$3:$CN$1048576,MATCH(ROW(J766)-ROW(J$3),入力!$BB$3:$BB$1048576,0),MATCH(J$3,入力!$BV$2:$CN$2,0)),"")</f>
        <v/>
      </c>
      <c r="K766" s="75" t="str">
        <f>IFERROR(INDEX(入力!$BV$3:$CN$1048576,MATCH(ROW(K766)-ROW(K$3),入力!$BB$3:$BB$1048576,0),MATCH(K$3,入力!$BV$2:$CN$2,0)),"")</f>
        <v/>
      </c>
      <c r="L766" s="75" t="str">
        <f>IFERROR(INDEX(入力!$BV$3:$CN$1048576,MATCH(ROW(L766)-ROW(L$3),入力!$BB$3:$BB$1048576,0),MATCH(L$3,入力!$BV$2:$CN$2,0)),"")</f>
        <v/>
      </c>
      <c r="M766" s="117" t="str">
        <f>IFERROR(IF(履歴検索!$A766="","",INDEX(入力!$BV$3:$CN$1048576,MATCH(ROW(M766)-ROW(M$3),入力!$BB$3:$BB$1048576,0),MATCH(M$3,入力!$BV$2:$CN$2,0))),"")</f>
        <v/>
      </c>
      <c r="N766" s="75" t="str">
        <f>IFERROR(INDEX(入力!$BV$3:$CN$1048576,MATCH(ROW(N766)-ROW(N$3),入力!$BB$3:$BB$1048576,0),MATCH(N$3,入力!$BV$2:$CN$2,0)),"")</f>
        <v/>
      </c>
      <c r="O766" s="294" t="str">
        <f>IFERROR(INDEX(入力!$CJ$3:$CN$1048576,MATCH(ROW(O766)-ROW(O$3),入力!$BB$3:$BB$1048576,0),MATCH(O$3,入力!$CJ$2:$CN$2,0)),"")</f>
        <v/>
      </c>
      <c r="P766" s="294" t="str">
        <f>IFERROR(INDEX(入力!$CJ$3:$CN$1048576,MATCH(ROW(P766)-ROW(P$3),入力!$BB$3:$BB$1048576,0),MATCH(P$3,入力!$CJ$2:$CN$2,0)),"")</f>
        <v/>
      </c>
      <c r="Q766" s="294" t="str">
        <f>IFERROR(INDEX(入力!$BV$3:$CN$1048576,MATCH(ROW(Q766)-ROW(Q$3),入力!$BB$3:$BB$1048576,0),MATCH(Q$3,入力!$BV$2:$CN$2,0)),"")</f>
        <v/>
      </c>
      <c r="R766" s="77" t="str">
        <f>IFERROR(INDEX(入力!$BV$3:$CN$1048576,MATCH(ROW(R766)-ROW(R$3),入力!$BB$3:$BB$1048576,0),MATCH(R$3,入力!$BV$2:$CN$2,0)),"")</f>
        <v/>
      </c>
      <c r="S766" s="77" t="str">
        <f>IFERROR(INDEX(入力!$BV$3:$CN$1048576,MATCH(ROW(S766)-ROW(S$3),入力!$BB$3:$BB$1048576,0),MATCH(S$3,入力!$BV$2:$CN$2,0)),"")</f>
        <v/>
      </c>
      <c r="U766" s="28" t="str">
        <f>IF(Z766="","",COUNT($Z$4:Z766))</f>
        <v/>
      </c>
      <c r="V766" s="73" t="str">
        <f t="shared" si="12"/>
        <v/>
      </c>
      <c r="W766" s="113" t="str">
        <f>IF(OR($B766="",$B766=$B767),"",SUMIF($B$4:$B766,$B766,Q$4:Q766))</f>
        <v/>
      </c>
      <c r="X766" s="113" t="str">
        <f>IF(OR($B766="",$B766=$B767),"",SUMIF($B$4:$B766,$B766,K$4:K766)-Y766)</f>
        <v/>
      </c>
      <c r="Y766" s="113" t="str">
        <f>IF(OR($B766="",$B766=$B767),"",SUMIFS(K$4:K766,B$4:B766,$B766,F$4:F766,$Y$3))</f>
        <v/>
      </c>
      <c r="Z766" s="113" t="str">
        <f>IF(OR($B766="",$B766=$B767),"",SUMIF($B$4:$B766,$B766,S$4:S766))</f>
        <v/>
      </c>
    </row>
    <row r="767" spans="1:26" ht="25.05" customHeight="1" x14ac:dyDescent="0.2">
      <c r="A767" s="133" t="str">
        <f>IF(OR(B767="",AND(B766=B767,D766=D767)),"",MAX($A$4:A766)+1)</f>
        <v/>
      </c>
      <c r="B767" s="73" t="str">
        <f>IFERROR(INDEX(入力!$BV$3:$CN$1048576,MATCH(ROW(B767)-ROW(B$3),入力!$BB$3:$BB$1048576,0),MATCH(B$3,入力!$BV$2:$CN$2,0)),"")</f>
        <v/>
      </c>
      <c r="C767" s="74" t="str">
        <f>IFERROR(INDEX(入力!$BV$3:$CN$1048576,MATCH(ROW(C767)-ROW(C$3),入力!$BB$3:$BB$1048576,0),MATCH(C$3,入力!$BV$2:$CN$2,0)),"")</f>
        <v/>
      </c>
      <c r="D767" s="75" t="str">
        <f>IFERROR(INDEX(入力!$BO$3:$BO$1048576,MATCH(ROW(D767)-ROW(D$3),入力!$BB$3:$BB$1048576,0),0),"")</f>
        <v/>
      </c>
      <c r="E767" s="74" t="str">
        <f>IFERROR(INDEX(入力!$BV$3:$CN$1048576,MATCH(ROW(E767)-ROW(E$3),入力!$BB$3:$BB$1048576,0),MATCH(E$3,入力!$BV$2:$CN$2,0)),"")</f>
        <v/>
      </c>
      <c r="F767" s="74" t="str">
        <f>IFERROR(INDEX(入力!$BV$3:$CN$1048576,MATCH(ROW(F767)-ROW(F$3),入力!$BB$3:$BB$1048576,0),MATCH(F$3,入力!$BV$2:$CN$2,0)),"")</f>
        <v/>
      </c>
      <c r="G767" s="74" t="str">
        <f>IFERROR(INDEX(入力!$BV$3:$CN$1048576,MATCH(ROW(G767)-ROW(G$3),入力!$BB$3:$BB$1048576,0),MATCH(G$3,入力!$BV$2:$CN$2,0)),"")</f>
        <v/>
      </c>
      <c r="H767" s="75" t="str">
        <f>IFERROR(INDEX(入力!$BV$3:$CN$1048576,MATCH(ROW(H767)-ROW(H$3),入力!$BB$3:$BB$1048576,0),MATCH(H$3,入力!$BV$2:$CN$2,0)),"")</f>
        <v/>
      </c>
      <c r="I767" s="76" t="str">
        <f>IFERROR(INDEX(入力!$BV$3:$CN$1048576,MATCH(ROW(I767)-ROW(I$3),入力!$BB$3:$BB$1048576,0),MATCH(I$3,入力!$BV$2:$CN$2,0)),"")</f>
        <v/>
      </c>
      <c r="J767" s="75" t="str">
        <f>IFERROR(INDEX(入力!$BV$3:$CN$1048576,MATCH(ROW(J767)-ROW(J$3),入力!$BB$3:$BB$1048576,0),MATCH(J$3,入力!$BV$2:$CN$2,0)),"")</f>
        <v/>
      </c>
      <c r="K767" s="75" t="str">
        <f>IFERROR(INDEX(入力!$BV$3:$CN$1048576,MATCH(ROW(K767)-ROW(K$3),入力!$BB$3:$BB$1048576,0),MATCH(K$3,入力!$BV$2:$CN$2,0)),"")</f>
        <v/>
      </c>
      <c r="L767" s="75" t="str">
        <f>IFERROR(INDEX(入力!$BV$3:$CN$1048576,MATCH(ROW(L767)-ROW(L$3),入力!$BB$3:$BB$1048576,0),MATCH(L$3,入力!$BV$2:$CN$2,0)),"")</f>
        <v/>
      </c>
      <c r="M767" s="117" t="str">
        <f>IFERROR(IF(履歴検索!$A767="","",INDEX(入力!$BV$3:$CN$1048576,MATCH(ROW(M767)-ROW(M$3),入力!$BB$3:$BB$1048576,0),MATCH(M$3,入力!$BV$2:$CN$2,0))),"")</f>
        <v/>
      </c>
      <c r="N767" s="75" t="str">
        <f>IFERROR(INDEX(入力!$BV$3:$CN$1048576,MATCH(ROW(N767)-ROW(N$3),入力!$BB$3:$BB$1048576,0),MATCH(N$3,入力!$BV$2:$CN$2,0)),"")</f>
        <v/>
      </c>
      <c r="O767" s="294" t="str">
        <f>IFERROR(INDEX(入力!$CJ$3:$CN$1048576,MATCH(ROW(O767)-ROW(O$3),入力!$BB$3:$BB$1048576,0),MATCH(O$3,入力!$CJ$2:$CN$2,0)),"")</f>
        <v/>
      </c>
      <c r="P767" s="294" t="str">
        <f>IFERROR(INDEX(入力!$CJ$3:$CN$1048576,MATCH(ROW(P767)-ROW(P$3),入力!$BB$3:$BB$1048576,0),MATCH(P$3,入力!$CJ$2:$CN$2,0)),"")</f>
        <v/>
      </c>
      <c r="Q767" s="294" t="str">
        <f>IFERROR(INDEX(入力!$BV$3:$CN$1048576,MATCH(ROW(Q767)-ROW(Q$3),入力!$BB$3:$BB$1048576,0),MATCH(Q$3,入力!$BV$2:$CN$2,0)),"")</f>
        <v/>
      </c>
      <c r="R767" s="77" t="str">
        <f>IFERROR(INDEX(入力!$BV$3:$CN$1048576,MATCH(ROW(R767)-ROW(R$3),入力!$BB$3:$BB$1048576,0),MATCH(R$3,入力!$BV$2:$CN$2,0)),"")</f>
        <v/>
      </c>
      <c r="S767" s="77" t="str">
        <f>IFERROR(INDEX(入力!$BV$3:$CN$1048576,MATCH(ROW(S767)-ROW(S$3),入力!$BB$3:$BB$1048576,0),MATCH(S$3,入力!$BV$2:$CN$2,0)),"")</f>
        <v/>
      </c>
      <c r="U767" s="28" t="str">
        <f>IF(Z767="","",COUNT($Z$4:Z767))</f>
        <v/>
      </c>
      <c r="V767" s="73" t="str">
        <f t="shared" si="12"/>
        <v/>
      </c>
      <c r="W767" s="113" t="str">
        <f>IF(OR($B767="",$B767=$B768),"",SUMIF($B$4:$B767,$B767,Q$4:Q767))</f>
        <v/>
      </c>
      <c r="X767" s="113" t="str">
        <f>IF(OR($B767="",$B767=$B768),"",SUMIF($B$4:$B767,$B767,K$4:K767)-Y767)</f>
        <v/>
      </c>
      <c r="Y767" s="113" t="str">
        <f>IF(OR($B767="",$B767=$B768),"",SUMIFS(K$4:K767,B$4:B767,$B767,F$4:F767,$Y$3))</f>
        <v/>
      </c>
      <c r="Z767" s="113" t="str">
        <f>IF(OR($B767="",$B767=$B768),"",SUMIF($B$4:$B767,$B767,S$4:S767))</f>
        <v/>
      </c>
    </row>
    <row r="768" spans="1:26" ht="25.05" customHeight="1" x14ac:dyDescent="0.2">
      <c r="A768" s="133" t="str">
        <f>IF(OR(B768="",AND(B767=B768,D767=D768)),"",MAX($A$4:A767)+1)</f>
        <v/>
      </c>
      <c r="B768" s="73" t="str">
        <f>IFERROR(INDEX(入力!$BV$3:$CN$1048576,MATCH(ROW(B768)-ROW(B$3),入力!$BB$3:$BB$1048576,0),MATCH(B$3,入力!$BV$2:$CN$2,0)),"")</f>
        <v/>
      </c>
      <c r="C768" s="74" t="str">
        <f>IFERROR(INDEX(入力!$BV$3:$CN$1048576,MATCH(ROW(C768)-ROW(C$3),入力!$BB$3:$BB$1048576,0),MATCH(C$3,入力!$BV$2:$CN$2,0)),"")</f>
        <v/>
      </c>
      <c r="D768" s="75" t="str">
        <f>IFERROR(INDEX(入力!$BO$3:$BO$1048576,MATCH(ROW(D768)-ROW(D$3),入力!$BB$3:$BB$1048576,0),0),"")</f>
        <v/>
      </c>
      <c r="E768" s="74" t="str">
        <f>IFERROR(INDEX(入力!$BV$3:$CN$1048576,MATCH(ROW(E768)-ROW(E$3),入力!$BB$3:$BB$1048576,0),MATCH(E$3,入力!$BV$2:$CN$2,0)),"")</f>
        <v/>
      </c>
      <c r="F768" s="74" t="str">
        <f>IFERROR(INDEX(入力!$BV$3:$CN$1048576,MATCH(ROW(F768)-ROW(F$3),入力!$BB$3:$BB$1048576,0),MATCH(F$3,入力!$BV$2:$CN$2,0)),"")</f>
        <v/>
      </c>
      <c r="G768" s="74" t="str">
        <f>IFERROR(INDEX(入力!$BV$3:$CN$1048576,MATCH(ROW(G768)-ROW(G$3),入力!$BB$3:$BB$1048576,0),MATCH(G$3,入力!$BV$2:$CN$2,0)),"")</f>
        <v/>
      </c>
      <c r="H768" s="75" t="str">
        <f>IFERROR(INDEX(入力!$BV$3:$CN$1048576,MATCH(ROW(H768)-ROW(H$3),入力!$BB$3:$BB$1048576,0),MATCH(H$3,入力!$BV$2:$CN$2,0)),"")</f>
        <v/>
      </c>
      <c r="I768" s="76" t="str">
        <f>IFERROR(INDEX(入力!$BV$3:$CN$1048576,MATCH(ROW(I768)-ROW(I$3),入力!$BB$3:$BB$1048576,0),MATCH(I$3,入力!$BV$2:$CN$2,0)),"")</f>
        <v/>
      </c>
      <c r="J768" s="75" t="str">
        <f>IFERROR(INDEX(入力!$BV$3:$CN$1048576,MATCH(ROW(J768)-ROW(J$3),入力!$BB$3:$BB$1048576,0),MATCH(J$3,入力!$BV$2:$CN$2,0)),"")</f>
        <v/>
      </c>
      <c r="K768" s="75" t="str">
        <f>IFERROR(INDEX(入力!$BV$3:$CN$1048576,MATCH(ROW(K768)-ROW(K$3),入力!$BB$3:$BB$1048576,0),MATCH(K$3,入力!$BV$2:$CN$2,0)),"")</f>
        <v/>
      </c>
      <c r="L768" s="75" t="str">
        <f>IFERROR(INDEX(入力!$BV$3:$CN$1048576,MATCH(ROW(L768)-ROW(L$3),入力!$BB$3:$BB$1048576,0),MATCH(L$3,入力!$BV$2:$CN$2,0)),"")</f>
        <v/>
      </c>
      <c r="M768" s="117" t="str">
        <f>IFERROR(IF(履歴検索!$A768="","",INDEX(入力!$BV$3:$CN$1048576,MATCH(ROW(M768)-ROW(M$3),入力!$BB$3:$BB$1048576,0),MATCH(M$3,入力!$BV$2:$CN$2,0))),"")</f>
        <v/>
      </c>
      <c r="N768" s="75" t="str">
        <f>IFERROR(INDEX(入力!$BV$3:$CN$1048576,MATCH(ROW(N768)-ROW(N$3),入力!$BB$3:$BB$1048576,0),MATCH(N$3,入力!$BV$2:$CN$2,0)),"")</f>
        <v/>
      </c>
      <c r="O768" s="294" t="str">
        <f>IFERROR(INDEX(入力!$CJ$3:$CN$1048576,MATCH(ROW(O768)-ROW(O$3),入力!$BB$3:$BB$1048576,0),MATCH(O$3,入力!$CJ$2:$CN$2,0)),"")</f>
        <v/>
      </c>
      <c r="P768" s="294" t="str">
        <f>IFERROR(INDEX(入力!$CJ$3:$CN$1048576,MATCH(ROW(P768)-ROW(P$3),入力!$BB$3:$BB$1048576,0),MATCH(P$3,入力!$CJ$2:$CN$2,0)),"")</f>
        <v/>
      </c>
      <c r="Q768" s="294" t="str">
        <f>IFERROR(INDEX(入力!$BV$3:$CN$1048576,MATCH(ROW(Q768)-ROW(Q$3),入力!$BB$3:$BB$1048576,0),MATCH(Q$3,入力!$BV$2:$CN$2,0)),"")</f>
        <v/>
      </c>
      <c r="R768" s="77" t="str">
        <f>IFERROR(INDEX(入力!$BV$3:$CN$1048576,MATCH(ROW(R768)-ROW(R$3),入力!$BB$3:$BB$1048576,0),MATCH(R$3,入力!$BV$2:$CN$2,0)),"")</f>
        <v/>
      </c>
      <c r="S768" s="77" t="str">
        <f>IFERROR(INDEX(入力!$BV$3:$CN$1048576,MATCH(ROW(S768)-ROW(S$3),入力!$BB$3:$BB$1048576,0),MATCH(S$3,入力!$BV$2:$CN$2,0)),"")</f>
        <v/>
      </c>
      <c r="U768" s="28" t="str">
        <f>IF(Z768="","",COUNT($Z$4:Z768))</f>
        <v/>
      </c>
      <c r="V768" s="73" t="str">
        <f t="shared" si="12"/>
        <v/>
      </c>
      <c r="W768" s="113" t="str">
        <f>IF(OR($B768="",$B768=$B769),"",SUMIF($B$4:$B768,$B768,Q$4:Q768))</f>
        <v/>
      </c>
      <c r="X768" s="113" t="str">
        <f>IF(OR($B768="",$B768=$B769),"",SUMIF($B$4:$B768,$B768,K$4:K768)-Y768)</f>
        <v/>
      </c>
      <c r="Y768" s="113" t="str">
        <f>IF(OR($B768="",$B768=$B769),"",SUMIFS(K$4:K768,B$4:B768,$B768,F$4:F768,$Y$3))</f>
        <v/>
      </c>
      <c r="Z768" s="113" t="str">
        <f>IF(OR($B768="",$B768=$B769),"",SUMIF($B$4:$B768,$B768,S$4:S768))</f>
        <v/>
      </c>
    </row>
    <row r="769" spans="1:26" ht="25.05" customHeight="1" x14ac:dyDescent="0.2">
      <c r="A769" s="133" t="str">
        <f>IF(OR(B769="",AND(B768=B769,D768=D769)),"",MAX($A$4:A768)+1)</f>
        <v/>
      </c>
      <c r="B769" s="73" t="str">
        <f>IFERROR(INDEX(入力!$BV$3:$CN$1048576,MATCH(ROW(B769)-ROW(B$3),入力!$BB$3:$BB$1048576,0),MATCH(B$3,入力!$BV$2:$CN$2,0)),"")</f>
        <v/>
      </c>
      <c r="C769" s="74" t="str">
        <f>IFERROR(INDEX(入力!$BV$3:$CN$1048576,MATCH(ROW(C769)-ROW(C$3),入力!$BB$3:$BB$1048576,0),MATCH(C$3,入力!$BV$2:$CN$2,0)),"")</f>
        <v/>
      </c>
      <c r="D769" s="75" t="str">
        <f>IFERROR(INDEX(入力!$BO$3:$BO$1048576,MATCH(ROW(D769)-ROW(D$3),入力!$BB$3:$BB$1048576,0),0),"")</f>
        <v/>
      </c>
      <c r="E769" s="74" t="str">
        <f>IFERROR(INDEX(入力!$BV$3:$CN$1048576,MATCH(ROW(E769)-ROW(E$3),入力!$BB$3:$BB$1048576,0),MATCH(E$3,入力!$BV$2:$CN$2,0)),"")</f>
        <v/>
      </c>
      <c r="F769" s="74" t="str">
        <f>IFERROR(INDEX(入力!$BV$3:$CN$1048576,MATCH(ROW(F769)-ROW(F$3),入力!$BB$3:$BB$1048576,0),MATCH(F$3,入力!$BV$2:$CN$2,0)),"")</f>
        <v/>
      </c>
      <c r="G769" s="74" t="str">
        <f>IFERROR(INDEX(入力!$BV$3:$CN$1048576,MATCH(ROW(G769)-ROW(G$3),入力!$BB$3:$BB$1048576,0),MATCH(G$3,入力!$BV$2:$CN$2,0)),"")</f>
        <v/>
      </c>
      <c r="H769" s="75" t="str">
        <f>IFERROR(INDEX(入力!$BV$3:$CN$1048576,MATCH(ROW(H769)-ROW(H$3),入力!$BB$3:$BB$1048576,0),MATCH(H$3,入力!$BV$2:$CN$2,0)),"")</f>
        <v/>
      </c>
      <c r="I769" s="76" t="str">
        <f>IFERROR(INDEX(入力!$BV$3:$CN$1048576,MATCH(ROW(I769)-ROW(I$3),入力!$BB$3:$BB$1048576,0),MATCH(I$3,入力!$BV$2:$CN$2,0)),"")</f>
        <v/>
      </c>
      <c r="J769" s="75" t="str">
        <f>IFERROR(INDEX(入力!$BV$3:$CN$1048576,MATCH(ROW(J769)-ROW(J$3),入力!$BB$3:$BB$1048576,0),MATCH(J$3,入力!$BV$2:$CN$2,0)),"")</f>
        <v/>
      </c>
      <c r="K769" s="75" t="str">
        <f>IFERROR(INDEX(入力!$BV$3:$CN$1048576,MATCH(ROW(K769)-ROW(K$3),入力!$BB$3:$BB$1048576,0),MATCH(K$3,入力!$BV$2:$CN$2,0)),"")</f>
        <v/>
      </c>
      <c r="L769" s="75" t="str">
        <f>IFERROR(INDEX(入力!$BV$3:$CN$1048576,MATCH(ROW(L769)-ROW(L$3),入力!$BB$3:$BB$1048576,0),MATCH(L$3,入力!$BV$2:$CN$2,0)),"")</f>
        <v/>
      </c>
      <c r="M769" s="117" t="str">
        <f>IFERROR(IF(履歴検索!$A769="","",INDEX(入力!$BV$3:$CN$1048576,MATCH(ROW(M769)-ROW(M$3),入力!$BB$3:$BB$1048576,0),MATCH(M$3,入力!$BV$2:$CN$2,0))),"")</f>
        <v/>
      </c>
      <c r="N769" s="75" t="str">
        <f>IFERROR(INDEX(入力!$BV$3:$CN$1048576,MATCH(ROW(N769)-ROW(N$3),入力!$BB$3:$BB$1048576,0),MATCH(N$3,入力!$BV$2:$CN$2,0)),"")</f>
        <v/>
      </c>
      <c r="O769" s="294" t="str">
        <f>IFERROR(INDEX(入力!$CJ$3:$CN$1048576,MATCH(ROW(O769)-ROW(O$3),入力!$BB$3:$BB$1048576,0),MATCH(O$3,入力!$CJ$2:$CN$2,0)),"")</f>
        <v/>
      </c>
      <c r="P769" s="294" t="str">
        <f>IFERROR(INDEX(入力!$CJ$3:$CN$1048576,MATCH(ROW(P769)-ROW(P$3),入力!$BB$3:$BB$1048576,0),MATCH(P$3,入力!$CJ$2:$CN$2,0)),"")</f>
        <v/>
      </c>
      <c r="Q769" s="294" t="str">
        <f>IFERROR(INDEX(入力!$BV$3:$CN$1048576,MATCH(ROW(Q769)-ROW(Q$3),入力!$BB$3:$BB$1048576,0),MATCH(Q$3,入力!$BV$2:$CN$2,0)),"")</f>
        <v/>
      </c>
      <c r="R769" s="77" t="str">
        <f>IFERROR(INDEX(入力!$BV$3:$CN$1048576,MATCH(ROW(R769)-ROW(R$3),入力!$BB$3:$BB$1048576,0),MATCH(R$3,入力!$BV$2:$CN$2,0)),"")</f>
        <v/>
      </c>
      <c r="S769" s="77" t="str">
        <f>IFERROR(INDEX(入力!$BV$3:$CN$1048576,MATCH(ROW(S769)-ROW(S$3),入力!$BB$3:$BB$1048576,0),MATCH(S$3,入力!$BV$2:$CN$2,0)),"")</f>
        <v/>
      </c>
      <c r="U769" s="28" t="str">
        <f>IF(Z769="","",COUNT($Z$4:Z769))</f>
        <v/>
      </c>
      <c r="V769" s="73" t="str">
        <f t="shared" si="12"/>
        <v/>
      </c>
      <c r="W769" s="113" t="str">
        <f>IF(OR($B769="",$B769=$B770),"",SUMIF($B$4:$B769,$B769,Q$4:Q769))</f>
        <v/>
      </c>
      <c r="X769" s="113" t="str">
        <f>IF(OR($B769="",$B769=$B770),"",SUMIF($B$4:$B769,$B769,K$4:K769)-Y769)</f>
        <v/>
      </c>
      <c r="Y769" s="113" t="str">
        <f>IF(OR($B769="",$B769=$B770),"",SUMIFS(K$4:K769,B$4:B769,$B769,F$4:F769,$Y$3))</f>
        <v/>
      </c>
      <c r="Z769" s="113" t="str">
        <f>IF(OR($B769="",$B769=$B770),"",SUMIF($B$4:$B769,$B769,S$4:S769))</f>
        <v/>
      </c>
    </row>
    <row r="770" spans="1:26" ht="25.05" customHeight="1" x14ac:dyDescent="0.2">
      <c r="A770" s="133" t="str">
        <f>IF(OR(B770="",AND(B769=B770,D769=D770)),"",MAX($A$4:A769)+1)</f>
        <v/>
      </c>
      <c r="B770" s="73" t="str">
        <f>IFERROR(INDEX(入力!$BV$3:$CN$1048576,MATCH(ROW(B770)-ROW(B$3),入力!$BB$3:$BB$1048576,0),MATCH(B$3,入力!$BV$2:$CN$2,0)),"")</f>
        <v/>
      </c>
      <c r="C770" s="74" t="str">
        <f>IFERROR(INDEX(入力!$BV$3:$CN$1048576,MATCH(ROW(C770)-ROW(C$3),入力!$BB$3:$BB$1048576,0),MATCH(C$3,入力!$BV$2:$CN$2,0)),"")</f>
        <v/>
      </c>
      <c r="D770" s="75" t="str">
        <f>IFERROR(INDEX(入力!$BO$3:$BO$1048576,MATCH(ROW(D770)-ROW(D$3),入力!$BB$3:$BB$1048576,0),0),"")</f>
        <v/>
      </c>
      <c r="E770" s="74" t="str">
        <f>IFERROR(INDEX(入力!$BV$3:$CN$1048576,MATCH(ROW(E770)-ROW(E$3),入力!$BB$3:$BB$1048576,0),MATCH(E$3,入力!$BV$2:$CN$2,0)),"")</f>
        <v/>
      </c>
      <c r="F770" s="74" t="str">
        <f>IFERROR(INDEX(入力!$BV$3:$CN$1048576,MATCH(ROW(F770)-ROW(F$3),入力!$BB$3:$BB$1048576,0),MATCH(F$3,入力!$BV$2:$CN$2,0)),"")</f>
        <v/>
      </c>
      <c r="G770" s="74" t="str">
        <f>IFERROR(INDEX(入力!$BV$3:$CN$1048576,MATCH(ROW(G770)-ROW(G$3),入力!$BB$3:$BB$1048576,0),MATCH(G$3,入力!$BV$2:$CN$2,0)),"")</f>
        <v/>
      </c>
      <c r="H770" s="75" t="str">
        <f>IFERROR(INDEX(入力!$BV$3:$CN$1048576,MATCH(ROW(H770)-ROW(H$3),入力!$BB$3:$BB$1048576,0),MATCH(H$3,入力!$BV$2:$CN$2,0)),"")</f>
        <v/>
      </c>
      <c r="I770" s="76" t="str">
        <f>IFERROR(INDEX(入力!$BV$3:$CN$1048576,MATCH(ROW(I770)-ROW(I$3),入力!$BB$3:$BB$1048576,0),MATCH(I$3,入力!$BV$2:$CN$2,0)),"")</f>
        <v/>
      </c>
      <c r="J770" s="75" t="str">
        <f>IFERROR(INDEX(入力!$BV$3:$CN$1048576,MATCH(ROW(J770)-ROW(J$3),入力!$BB$3:$BB$1048576,0),MATCH(J$3,入力!$BV$2:$CN$2,0)),"")</f>
        <v/>
      </c>
      <c r="K770" s="75" t="str">
        <f>IFERROR(INDEX(入力!$BV$3:$CN$1048576,MATCH(ROW(K770)-ROW(K$3),入力!$BB$3:$BB$1048576,0),MATCH(K$3,入力!$BV$2:$CN$2,0)),"")</f>
        <v/>
      </c>
      <c r="L770" s="75" t="str">
        <f>IFERROR(INDEX(入力!$BV$3:$CN$1048576,MATCH(ROW(L770)-ROW(L$3),入力!$BB$3:$BB$1048576,0),MATCH(L$3,入力!$BV$2:$CN$2,0)),"")</f>
        <v/>
      </c>
      <c r="M770" s="117" t="str">
        <f>IFERROR(IF(履歴検索!$A770="","",INDEX(入力!$BV$3:$CN$1048576,MATCH(ROW(M770)-ROW(M$3),入力!$BB$3:$BB$1048576,0),MATCH(M$3,入力!$BV$2:$CN$2,0))),"")</f>
        <v/>
      </c>
      <c r="N770" s="75" t="str">
        <f>IFERROR(INDEX(入力!$BV$3:$CN$1048576,MATCH(ROW(N770)-ROW(N$3),入力!$BB$3:$BB$1048576,0),MATCH(N$3,入力!$BV$2:$CN$2,0)),"")</f>
        <v/>
      </c>
      <c r="O770" s="294" t="str">
        <f>IFERROR(INDEX(入力!$CJ$3:$CN$1048576,MATCH(ROW(O770)-ROW(O$3),入力!$BB$3:$BB$1048576,0),MATCH(O$3,入力!$CJ$2:$CN$2,0)),"")</f>
        <v/>
      </c>
      <c r="P770" s="294" t="str">
        <f>IFERROR(INDEX(入力!$CJ$3:$CN$1048576,MATCH(ROW(P770)-ROW(P$3),入力!$BB$3:$BB$1048576,0),MATCH(P$3,入力!$CJ$2:$CN$2,0)),"")</f>
        <v/>
      </c>
      <c r="Q770" s="294" t="str">
        <f>IFERROR(INDEX(入力!$BV$3:$CN$1048576,MATCH(ROW(Q770)-ROW(Q$3),入力!$BB$3:$BB$1048576,0),MATCH(Q$3,入力!$BV$2:$CN$2,0)),"")</f>
        <v/>
      </c>
      <c r="R770" s="77" t="str">
        <f>IFERROR(INDEX(入力!$BV$3:$CN$1048576,MATCH(ROW(R770)-ROW(R$3),入力!$BB$3:$BB$1048576,0),MATCH(R$3,入力!$BV$2:$CN$2,0)),"")</f>
        <v/>
      </c>
      <c r="S770" s="77" t="str">
        <f>IFERROR(INDEX(入力!$BV$3:$CN$1048576,MATCH(ROW(S770)-ROW(S$3),入力!$BB$3:$BB$1048576,0),MATCH(S$3,入力!$BV$2:$CN$2,0)),"")</f>
        <v/>
      </c>
      <c r="U770" s="28" t="str">
        <f>IF(Z770="","",COUNT($Z$4:Z770))</f>
        <v/>
      </c>
      <c r="V770" s="73" t="str">
        <f t="shared" si="12"/>
        <v/>
      </c>
      <c r="W770" s="113" t="str">
        <f>IF(OR($B770="",$B770=$B771),"",SUMIF($B$4:$B770,$B770,Q$4:Q770))</f>
        <v/>
      </c>
      <c r="X770" s="113" t="str">
        <f>IF(OR($B770="",$B770=$B771),"",SUMIF($B$4:$B770,$B770,K$4:K770)-Y770)</f>
        <v/>
      </c>
      <c r="Y770" s="113" t="str">
        <f>IF(OR($B770="",$B770=$B771),"",SUMIFS(K$4:K770,B$4:B770,$B770,F$4:F770,$Y$3))</f>
        <v/>
      </c>
      <c r="Z770" s="113" t="str">
        <f>IF(OR($B770="",$B770=$B771),"",SUMIF($B$4:$B770,$B770,S$4:S770))</f>
        <v/>
      </c>
    </row>
    <row r="771" spans="1:26" ht="25.05" customHeight="1" x14ac:dyDescent="0.2">
      <c r="A771" s="133" t="str">
        <f>IF(OR(B771="",AND(B770=B771,D770=D771)),"",MAX($A$4:A770)+1)</f>
        <v/>
      </c>
      <c r="B771" s="73" t="str">
        <f>IFERROR(INDEX(入力!$BV$3:$CN$1048576,MATCH(ROW(B771)-ROW(B$3),入力!$BB$3:$BB$1048576,0),MATCH(B$3,入力!$BV$2:$CN$2,0)),"")</f>
        <v/>
      </c>
      <c r="C771" s="74" t="str">
        <f>IFERROR(INDEX(入力!$BV$3:$CN$1048576,MATCH(ROW(C771)-ROW(C$3),入力!$BB$3:$BB$1048576,0),MATCH(C$3,入力!$BV$2:$CN$2,0)),"")</f>
        <v/>
      </c>
      <c r="D771" s="75" t="str">
        <f>IFERROR(INDEX(入力!$BO$3:$BO$1048576,MATCH(ROW(D771)-ROW(D$3),入力!$BB$3:$BB$1048576,0),0),"")</f>
        <v/>
      </c>
      <c r="E771" s="74" t="str">
        <f>IFERROR(INDEX(入力!$BV$3:$CN$1048576,MATCH(ROW(E771)-ROW(E$3),入力!$BB$3:$BB$1048576,0),MATCH(E$3,入力!$BV$2:$CN$2,0)),"")</f>
        <v/>
      </c>
      <c r="F771" s="74" t="str">
        <f>IFERROR(INDEX(入力!$BV$3:$CN$1048576,MATCH(ROW(F771)-ROW(F$3),入力!$BB$3:$BB$1048576,0),MATCH(F$3,入力!$BV$2:$CN$2,0)),"")</f>
        <v/>
      </c>
      <c r="G771" s="74" t="str">
        <f>IFERROR(INDEX(入力!$BV$3:$CN$1048576,MATCH(ROW(G771)-ROW(G$3),入力!$BB$3:$BB$1048576,0),MATCH(G$3,入力!$BV$2:$CN$2,0)),"")</f>
        <v/>
      </c>
      <c r="H771" s="75" t="str">
        <f>IFERROR(INDEX(入力!$BV$3:$CN$1048576,MATCH(ROW(H771)-ROW(H$3),入力!$BB$3:$BB$1048576,0),MATCH(H$3,入力!$BV$2:$CN$2,0)),"")</f>
        <v/>
      </c>
      <c r="I771" s="76" t="str">
        <f>IFERROR(INDEX(入力!$BV$3:$CN$1048576,MATCH(ROW(I771)-ROW(I$3),入力!$BB$3:$BB$1048576,0),MATCH(I$3,入力!$BV$2:$CN$2,0)),"")</f>
        <v/>
      </c>
      <c r="J771" s="75" t="str">
        <f>IFERROR(INDEX(入力!$BV$3:$CN$1048576,MATCH(ROW(J771)-ROW(J$3),入力!$BB$3:$BB$1048576,0),MATCH(J$3,入力!$BV$2:$CN$2,0)),"")</f>
        <v/>
      </c>
      <c r="K771" s="75" t="str">
        <f>IFERROR(INDEX(入力!$BV$3:$CN$1048576,MATCH(ROW(K771)-ROW(K$3),入力!$BB$3:$BB$1048576,0),MATCH(K$3,入力!$BV$2:$CN$2,0)),"")</f>
        <v/>
      </c>
      <c r="L771" s="75" t="str">
        <f>IFERROR(INDEX(入力!$BV$3:$CN$1048576,MATCH(ROW(L771)-ROW(L$3),入力!$BB$3:$BB$1048576,0),MATCH(L$3,入力!$BV$2:$CN$2,0)),"")</f>
        <v/>
      </c>
      <c r="M771" s="117" t="str">
        <f>IFERROR(IF(履歴検索!$A771="","",INDEX(入力!$BV$3:$CN$1048576,MATCH(ROW(M771)-ROW(M$3),入力!$BB$3:$BB$1048576,0),MATCH(M$3,入力!$BV$2:$CN$2,0))),"")</f>
        <v/>
      </c>
      <c r="N771" s="75" t="str">
        <f>IFERROR(INDEX(入力!$BV$3:$CN$1048576,MATCH(ROW(N771)-ROW(N$3),入力!$BB$3:$BB$1048576,0),MATCH(N$3,入力!$BV$2:$CN$2,0)),"")</f>
        <v/>
      </c>
      <c r="O771" s="294" t="str">
        <f>IFERROR(INDEX(入力!$CJ$3:$CN$1048576,MATCH(ROW(O771)-ROW(O$3),入力!$BB$3:$BB$1048576,0),MATCH(O$3,入力!$CJ$2:$CN$2,0)),"")</f>
        <v/>
      </c>
      <c r="P771" s="294" t="str">
        <f>IFERROR(INDEX(入力!$CJ$3:$CN$1048576,MATCH(ROW(P771)-ROW(P$3),入力!$BB$3:$BB$1048576,0),MATCH(P$3,入力!$CJ$2:$CN$2,0)),"")</f>
        <v/>
      </c>
      <c r="Q771" s="294" t="str">
        <f>IFERROR(INDEX(入力!$BV$3:$CN$1048576,MATCH(ROW(Q771)-ROW(Q$3),入力!$BB$3:$BB$1048576,0),MATCH(Q$3,入力!$BV$2:$CN$2,0)),"")</f>
        <v/>
      </c>
      <c r="R771" s="77" t="str">
        <f>IFERROR(INDEX(入力!$BV$3:$CN$1048576,MATCH(ROW(R771)-ROW(R$3),入力!$BB$3:$BB$1048576,0),MATCH(R$3,入力!$BV$2:$CN$2,0)),"")</f>
        <v/>
      </c>
      <c r="S771" s="77" t="str">
        <f>IFERROR(INDEX(入力!$BV$3:$CN$1048576,MATCH(ROW(S771)-ROW(S$3),入力!$BB$3:$BB$1048576,0),MATCH(S$3,入力!$BV$2:$CN$2,0)),"")</f>
        <v/>
      </c>
      <c r="U771" s="28" t="str">
        <f>IF(Z771="","",COUNT($Z$4:Z771))</f>
        <v/>
      </c>
      <c r="V771" s="73" t="str">
        <f t="shared" si="12"/>
        <v/>
      </c>
      <c r="W771" s="113" t="str">
        <f>IF(OR($B771="",$B771=$B772),"",SUMIF($B$4:$B771,$B771,Q$4:Q771))</f>
        <v/>
      </c>
      <c r="X771" s="113" t="str">
        <f>IF(OR($B771="",$B771=$B772),"",SUMIF($B$4:$B771,$B771,K$4:K771)-Y771)</f>
        <v/>
      </c>
      <c r="Y771" s="113" t="str">
        <f>IF(OR($B771="",$B771=$B772),"",SUMIFS(K$4:K771,B$4:B771,$B771,F$4:F771,$Y$3))</f>
        <v/>
      </c>
      <c r="Z771" s="113" t="str">
        <f>IF(OR($B771="",$B771=$B772),"",SUMIF($B$4:$B771,$B771,S$4:S771))</f>
        <v/>
      </c>
    </row>
    <row r="772" spans="1:26" ht="25.05" customHeight="1" x14ac:dyDescent="0.2">
      <c r="A772" s="133" t="str">
        <f>IF(OR(B772="",AND(B771=B772,D771=D772)),"",MAX($A$4:A771)+1)</f>
        <v/>
      </c>
      <c r="B772" s="73" t="str">
        <f>IFERROR(INDEX(入力!$BV$3:$CN$1048576,MATCH(ROW(B772)-ROW(B$3),入力!$BB$3:$BB$1048576,0),MATCH(B$3,入力!$BV$2:$CN$2,0)),"")</f>
        <v/>
      </c>
      <c r="C772" s="74" t="str">
        <f>IFERROR(INDEX(入力!$BV$3:$CN$1048576,MATCH(ROW(C772)-ROW(C$3),入力!$BB$3:$BB$1048576,0),MATCH(C$3,入力!$BV$2:$CN$2,0)),"")</f>
        <v/>
      </c>
      <c r="D772" s="75" t="str">
        <f>IFERROR(INDEX(入力!$BO$3:$BO$1048576,MATCH(ROW(D772)-ROW(D$3),入力!$BB$3:$BB$1048576,0),0),"")</f>
        <v/>
      </c>
      <c r="E772" s="74" t="str">
        <f>IFERROR(INDEX(入力!$BV$3:$CN$1048576,MATCH(ROW(E772)-ROW(E$3),入力!$BB$3:$BB$1048576,0),MATCH(E$3,入力!$BV$2:$CN$2,0)),"")</f>
        <v/>
      </c>
      <c r="F772" s="74" t="str">
        <f>IFERROR(INDEX(入力!$BV$3:$CN$1048576,MATCH(ROW(F772)-ROW(F$3),入力!$BB$3:$BB$1048576,0),MATCH(F$3,入力!$BV$2:$CN$2,0)),"")</f>
        <v/>
      </c>
      <c r="G772" s="74" t="str">
        <f>IFERROR(INDEX(入力!$BV$3:$CN$1048576,MATCH(ROW(G772)-ROW(G$3),入力!$BB$3:$BB$1048576,0),MATCH(G$3,入力!$BV$2:$CN$2,0)),"")</f>
        <v/>
      </c>
      <c r="H772" s="75" t="str">
        <f>IFERROR(INDEX(入力!$BV$3:$CN$1048576,MATCH(ROW(H772)-ROW(H$3),入力!$BB$3:$BB$1048576,0),MATCH(H$3,入力!$BV$2:$CN$2,0)),"")</f>
        <v/>
      </c>
      <c r="I772" s="76" t="str">
        <f>IFERROR(INDEX(入力!$BV$3:$CN$1048576,MATCH(ROW(I772)-ROW(I$3),入力!$BB$3:$BB$1048576,0),MATCH(I$3,入力!$BV$2:$CN$2,0)),"")</f>
        <v/>
      </c>
      <c r="J772" s="75" t="str">
        <f>IFERROR(INDEX(入力!$BV$3:$CN$1048576,MATCH(ROW(J772)-ROW(J$3),入力!$BB$3:$BB$1048576,0),MATCH(J$3,入力!$BV$2:$CN$2,0)),"")</f>
        <v/>
      </c>
      <c r="K772" s="75" t="str">
        <f>IFERROR(INDEX(入力!$BV$3:$CN$1048576,MATCH(ROW(K772)-ROW(K$3),入力!$BB$3:$BB$1048576,0),MATCH(K$3,入力!$BV$2:$CN$2,0)),"")</f>
        <v/>
      </c>
      <c r="L772" s="75" t="str">
        <f>IFERROR(INDEX(入力!$BV$3:$CN$1048576,MATCH(ROW(L772)-ROW(L$3),入力!$BB$3:$BB$1048576,0),MATCH(L$3,入力!$BV$2:$CN$2,0)),"")</f>
        <v/>
      </c>
      <c r="M772" s="117" t="str">
        <f>IFERROR(IF(履歴検索!$A772="","",INDEX(入力!$BV$3:$CN$1048576,MATCH(ROW(M772)-ROW(M$3),入力!$BB$3:$BB$1048576,0),MATCH(M$3,入力!$BV$2:$CN$2,0))),"")</f>
        <v/>
      </c>
      <c r="N772" s="75" t="str">
        <f>IFERROR(INDEX(入力!$BV$3:$CN$1048576,MATCH(ROW(N772)-ROW(N$3),入力!$BB$3:$BB$1048576,0),MATCH(N$3,入力!$BV$2:$CN$2,0)),"")</f>
        <v/>
      </c>
      <c r="O772" s="294" t="str">
        <f>IFERROR(INDEX(入力!$CJ$3:$CN$1048576,MATCH(ROW(O772)-ROW(O$3),入力!$BB$3:$BB$1048576,0),MATCH(O$3,入力!$CJ$2:$CN$2,0)),"")</f>
        <v/>
      </c>
      <c r="P772" s="294" t="str">
        <f>IFERROR(INDEX(入力!$CJ$3:$CN$1048576,MATCH(ROW(P772)-ROW(P$3),入力!$BB$3:$BB$1048576,0),MATCH(P$3,入力!$CJ$2:$CN$2,0)),"")</f>
        <v/>
      </c>
      <c r="Q772" s="294" t="str">
        <f>IFERROR(INDEX(入力!$BV$3:$CN$1048576,MATCH(ROW(Q772)-ROW(Q$3),入力!$BB$3:$BB$1048576,0),MATCH(Q$3,入力!$BV$2:$CN$2,0)),"")</f>
        <v/>
      </c>
      <c r="R772" s="77" t="str">
        <f>IFERROR(INDEX(入力!$BV$3:$CN$1048576,MATCH(ROW(R772)-ROW(R$3),入力!$BB$3:$BB$1048576,0),MATCH(R$3,入力!$BV$2:$CN$2,0)),"")</f>
        <v/>
      </c>
      <c r="S772" s="77" t="str">
        <f>IFERROR(INDEX(入力!$BV$3:$CN$1048576,MATCH(ROW(S772)-ROW(S$3),入力!$BB$3:$BB$1048576,0),MATCH(S$3,入力!$BV$2:$CN$2,0)),"")</f>
        <v/>
      </c>
      <c r="U772" s="28" t="str">
        <f>IF(Z772="","",COUNT($Z$4:Z772))</f>
        <v/>
      </c>
      <c r="V772" s="73" t="str">
        <f t="shared" si="12"/>
        <v/>
      </c>
      <c r="W772" s="113" t="str">
        <f>IF(OR($B772="",$B772=$B773),"",SUMIF($B$4:$B772,$B772,Q$4:Q772))</f>
        <v/>
      </c>
      <c r="X772" s="113" t="str">
        <f>IF(OR($B772="",$B772=$B773),"",SUMIF($B$4:$B772,$B772,K$4:K772)-Y772)</f>
        <v/>
      </c>
      <c r="Y772" s="113" t="str">
        <f>IF(OR($B772="",$B772=$B773),"",SUMIFS(K$4:K772,B$4:B772,$B772,F$4:F772,$Y$3))</f>
        <v/>
      </c>
      <c r="Z772" s="113" t="str">
        <f>IF(OR($B772="",$B772=$B773),"",SUMIF($B$4:$B772,$B772,S$4:S772))</f>
        <v/>
      </c>
    </row>
    <row r="773" spans="1:26" ht="25.05" customHeight="1" x14ac:dyDescent="0.2">
      <c r="A773" s="133" t="str">
        <f>IF(OR(B773="",AND(B772=B773,D772=D773)),"",MAX($A$4:A772)+1)</f>
        <v/>
      </c>
      <c r="B773" s="73" t="str">
        <f>IFERROR(INDEX(入力!$BV$3:$CN$1048576,MATCH(ROW(B773)-ROW(B$3),入力!$BB$3:$BB$1048576,0),MATCH(B$3,入力!$BV$2:$CN$2,0)),"")</f>
        <v/>
      </c>
      <c r="C773" s="74" t="str">
        <f>IFERROR(INDEX(入力!$BV$3:$CN$1048576,MATCH(ROW(C773)-ROW(C$3),入力!$BB$3:$BB$1048576,0),MATCH(C$3,入力!$BV$2:$CN$2,0)),"")</f>
        <v/>
      </c>
      <c r="D773" s="75" t="str">
        <f>IFERROR(INDEX(入力!$BO$3:$BO$1048576,MATCH(ROW(D773)-ROW(D$3),入力!$BB$3:$BB$1048576,0),0),"")</f>
        <v/>
      </c>
      <c r="E773" s="74" t="str">
        <f>IFERROR(INDEX(入力!$BV$3:$CN$1048576,MATCH(ROW(E773)-ROW(E$3),入力!$BB$3:$BB$1048576,0),MATCH(E$3,入力!$BV$2:$CN$2,0)),"")</f>
        <v/>
      </c>
      <c r="F773" s="74" t="str">
        <f>IFERROR(INDEX(入力!$BV$3:$CN$1048576,MATCH(ROW(F773)-ROW(F$3),入力!$BB$3:$BB$1048576,0),MATCH(F$3,入力!$BV$2:$CN$2,0)),"")</f>
        <v/>
      </c>
      <c r="G773" s="74" t="str">
        <f>IFERROR(INDEX(入力!$BV$3:$CN$1048576,MATCH(ROW(G773)-ROW(G$3),入力!$BB$3:$BB$1048576,0),MATCH(G$3,入力!$BV$2:$CN$2,0)),"")</f>
        <v/>
      </c>
      <c r="H773" s="75" t="str">
        <f>IFERROR(INDEX(入力!$BV$3:$CN$1048576,MATCH(ROW(H773)-ROW(H$3),入力!$BB$3:$BB$1048576,0),MATCH(H$3,入力!$BV$2:$CN$2,0)),"")</f>
        <v/>
      </c>
      <c r="I773" s="76" t="str">
        <f>IFERROR(INDEX(入力!$BV$3:$CN$1048576,MATCH(ROW(I773)-ROW(I$3),入力!$BB$3:$BB$1048576,0),MATCH(I$3,入力!$BV$2:$CN$2,0)),"")</f>
        <v/>
      </c>
      <c r="J773" s="75" t="str">
        <f>IFERROR(INDEX(入力!$BV$3:$CN$1048576,MATCH(ROW(J773)-ROW(J$3),入力!$BB$3:$BB$1048576,0),MATCH(J$3,入力!$BV$2:$CN$2,0)),"")</f>
        <v/>
      </c>
      <c r="K773" s="75" t="str">
        <f>IFERROR(INDEX(入力!$BV$3:$CN$1048576,MATCH(ROW(K773)-ROW(K$3),入力!$BB$3:$BB$1048576,0),MATCH(K$3,入力!$BV$2:$CN$2,0)),"")</f>
        <v/>
      </c>
      <c r="L773" s="75" t="str">
        <f>IFERROR(INDEX(入力!$BV$3:$CN$1048576,MATCH(ROW(L773)-ROW(L$3),入力!$BB$3:$BB$1048576,0),MATCH(L$3,入力!$BV$2:$CN$2,0)),"")</f>
        <v/>
      </c>
      <c r="M773" s="117" t="str">
        <f>IFERROR(IF(履歴検索!$A773="","",INDEX(入力!$BV$3:$CN$1048576,MATCH(ROW(M773)-ROW(M$3),入力!$BB$3:$BB$1048576,0),MATCH(M$3,入力!$BV$2:$CN$2,0))),"")</f>
        <v/>
      </c>
      <c r="N773" s="75" t="str">
        <f>IFERROR(INDEX(入力!$BV$3:$CN$1048576,MATCH(ROW(N773)-ROW(N$3),入力!$BB$3:$BB$1048576,0),MATCH(N$3,入力!$BV$2:$CN$2,0)),"")</f>
        <v/>
      </c>
      <c r="O773" s="294" t="str">
        <f>IFERROR(INDEX(入力!$CJ$3:$CN$1048576,MATCH(ROW(O773)-ROW(O$3),入力!$BB$3:$BB$1048576,0),MATCH(O$3,入力!$CJ$2:$CN$2,0)),"")</f>
        <v/>
      </c>
      <c r="P773" s="294" t="str">
        <f>IFERROR(INDEX(入力!$CJ$3:$CN$1048576,MATCH(ROW(P773)-ROW(P$3),入力!$BB$3:$BB$1048576,0),MATCH(P$3,入力!$CJ$2:$CN$2,0)),"")</f>
        <v/>
      </c>
      <c r="Q773" s="294" t="str">
        <f>IFERROR(INDEX(入力!$BV$3:$CN$1048576,MATCH(ROW(Q773)-ROW(Q$3),入力!$BB$3:$BB$1048576,0),MATCH(Q$3,入力!$BV$2:$CN$2,0)),"")</f>
        <v/>
      </c>
      <c r="R773" s="77" t="str">
        <f>IFERROR(INDEX(入力!$BV$3:$CN$1048576,MATCH(ROW(R773)-ROW(R$3),入力!$BB$3:$BB$1048576,0),MATCH(R$3,入力!$BV$2:$CN$2,0)),"")</f>
        <v/>
      </c>
      <c r="S773" s="77" t="str">
        <f>IFERROR(INDEX(入力!$BV$3:$CN$1048576,MATCH(ROW(S773)-ROW(S$3),入力!$BB$3:$BB$1048576,0),MATCH(S$3,入力!$BV$2:$CN$2,0)),"")</f>
        <v/>
      </c>
      <c r="U773" s="28" t="str">
        <f>IF(Z773="","",COUNT($Z$4:Z773))</f>
        <v/>
      </c>
      <c r="V773" s="73" t="str">
        <f t="shared" si="12"/>
        <v/>
      </c>
      <c r="W773" s="113" t="str">
        <f>IF(OR($B773="",$B773=$B774),"",SUMIF($B$4:$B773,$B773,Q$4:Q773))</f>
        <v/>
      </c>
      <c r="X773" s="113" t="str">
        <f>IF(OR($B773="",$B773=$B774),"",SUMIF($B$4:$B773,$B773,K$4:K773)-Y773)</f>
        <v/>
      </c>
      <c r="Y773" s="113" t="str">
        <f>IF(OR($B773="",$B773=$B774),"",SUMIFS(K$4:K773,B$4:B773,$B773,F$4:F773,$Y$3))</f>
        <v/>
      </c>
      <c r="Z773" s="113" t="str">
        <f>IF(OR($B773="",$B773=$B774),"",SUMIF($B$4:$B773,$B773,S$4:S773))</f>
        <v/>
      </c>
    </row>
    <row r="774" spans="1:26" ht="25.05" customHeight="1" x14ac:dyDescent="0.2">
      <c r="A774" s="133" t="str">
        <f>IF(OR(B774="",AND(B773=B774,D773=D774)),"",MAX($A$4:A773)+1)</f>
        <v/>
      </c>
      <c r="B774" s="73" t="str">
        <f>IFERROR(INDEX(入力!$BV$3:$CN$1048576,MATCH(ROW(B774)-ROW(B$3),入力!$BB$3:$BB$1048576,0),MATCH(B$3,入力!$BV$2:$CN$2,0)),"")</f>
        <v/>
      </c>
      <c r="C774" s="74" t="str">
        <f>IFERROR(INDEX(入力!$BV$3:$CN$1048576,MATCH(ROW(C774)-ROW(C$3),入力!$BB$3:$BB$1048576,0),MATCH(C$3,入力!$BV$2:$CN$2,0)),"")</f>
        <v/>
      </c>
      <c r="D774" s="75" t="str">
        <f>IFERROR(INDEX(入力!$BO$3:$BO$1048576,MATCH(ROW(D774)-ROW(D$3),入力!$BB$3:$BB$1048576,0),0),"")</f>
        <v/>
      </c>
      <c r="E774" s="74" t="str">
        <f>IFERROR(INDEX(入力!$BV$3:$CN$1048576,MATCH(ROW(E774)-ROW(E$3),入力!$BB$3:$BB$1048576,0),MATCH(E$3,入力!$BV$2:$CN$2,0)),"")</f>
        <v/>
      </c>
      <c r="F774" s="74" t="str">
        <f>IFERROR(INDEX(入力!$BV$3:$CN$1048576,MATCH(ROW(F774)-ROW(F$3),入力!$BB$3:$BB$1048576,0),MATCH(F$3,入力!$BV$2:$CN$2,0)),"")</f>
        <v/>
      </c>
      <c r="G774" s="74" t="str">
        <f>IFERROR(INDEX(入力!$BV$3:$CN$1048576,MATCH(ROW(G774)-ROW(G$3),入力!$BB$3:$BB$1048576,0),MATCH(G$3,入力!$BV$2:$CN$2,0)),"")</f>
        <v/>
      </c>
      <c r="H774" s="75" t="str">
        <f>IFERROR(INDEX(入力!$BV$3:$CN$1048576,MATCH(ROW(H774)-ROW(H$3),入力!$BB$3:$BB$1048576,0),MATCH(H$3,入力!$BV$2:$CN$2,0)),"")</f>
        <v/>
      </c>
      <c r="I774" s="76" t="str">
        <f>IFERROR(INDEX(入力!$BV$3:$CN$1048576,MATCH(ROW(I774)-ROW(I$3),入力!$BB$3:$BB$1048576,0),MATCH(I$3,入力!$BV$2:$CN$2,0)),"")</f>
        <v/>
      </c>
      <c r="J774" s="75" t="str">
        <f>IFERROR(INDEX(入力!$BV$3:$CN$1048576,MATCH(ROW(J774)-ROW(J$3),入力!$BB$3:$BB$1048576,0),MATCH(J$3,入力!$BV$2:$CN$2,0)),"")</f>
        <v/>
      </c>
      <c r="K774" s="75" t="str">
        <f>IFERROR(INDEX(入力!$BV$3:$CN$1048576,MATCH(ROW(K774)-ROW(K$3),入力!$BB$3:$BB$1048576,0),MATCH(K$3,入力!$BV$2:$CN$2,0)),"")</f>
        <v/>
      </c>
      <c r="L774" s="75" t="str">
        <f>IFERROR(INDEX(入力!$BV$3:$CN$1048576,MATCH(ROW(L774)-ROW(L$3),入力!$BB$3:$BB$1048576,0),MATCH(L$3,入力!$BV$2:$CN$2,0)),"")</f>
        <v/>
      </c>
      <c r="M774" s="117" t="str">
        <f>IFERROR(IF(履歴検索!$A774="","",INDEX(入力!$BV$3:$CN$1048576,MATCH(ROW(M774)-ROW(M$3),入力!$BB$3:$BB$1048576,0),MATCH(M$3,入力!$BV$2:$CN$2,0))),"")</f>
        <v/>
      </c>
      <c r="N774" s="75" t="str">
        <f>IFERROR(INDEX(入力!$BV$3:$CN$1048576,MATCH(ROW(N774)-ROW(N$3),入力!$BB$3:$BB$1048576,0),MATCH(N$3,入力!$BV$2:$CN$2,0)),"")</f>
        <v/>
      </c>
      <c r="O774" s="294" t="str">
        <f>IFERROR(INDEX(入力!$CJ$3:$CN$1048576,MATCH(ROW(O774)-ROW(O$3),入力!$BB$3:$BB$1048576,0),MATCH(O$3,入力!$CJ$2:$CN$2,0)),"")</f>
        <v/>
      </c>
      <c r="P774" s="294" t="str">
        <f>IFERROR(INDEX(入力!$CJ$3:$CN$1048576,MATCH(ROW(P774)-ROW(P$3),入力!$BB$3:$BB$1048576,0),MATCH(P$3,入力!$CJ$2:$CN$2,0)),"")</f>
        <v/>
      </c>
      <c r="Q774" s="294" t="str">
        <f>IFERROR(INDEX(入力!$BV$3:$CN$1048576,MATCH(ROW(Q774)-ROW(Q$3),入力!$BB$3:$BB$1048576,0),MATCH(Q$3,入力!$BV$2:$CN$2,0)),"")</f>
        <v/>
      </c>
      <c r="R774" s="77" t="str">
        <f>IFERROR(INDEX(入力!$BV$3:$CN$1048576,MATCH(ROW(R774)-ROW(R$3),入力!$BB$3:$BB$1048576,0),MATCH(R$3,入力!$BV$2:$CN$2,0)),"")</f>
        <v/>
      </c>
      <c r="S774" s="77" t="str">
        <f>IFERROR(INDEX(入力!$BV$3:$CN$1048576,MATCH(ROW(S774)-ROW(S$3),入力!$BB$3:$BB$1048576,0),MATCH(S$3,入力!$BV$2:$CN$2,0)),"")</f>
        <v/>
      </c>
      <c r="U774" s="28" t="str">
        <f>IF(Z774="","",COUNT($Z$4:Z774))</f>
        <v/>
      </c>
      <c r="V774" s="73" t="str">
        <f t="shared" si="12"/>
        <v/>
      </c>
      <c r="W774" s="113" t="str">
        <f>IF(OR($B774="",$B774=$B775),"",SUMIF($B$4:$B774,$B774,Q$4:Q774))</f>
        <v/>
      </c>
      <c r="X774" s="113" t="str">
        <f>IF(OR($B774="",$B774=$B775),"",SUMIF($B$4:$B774,$B774,K$4:K774)-Y774)</f>
        <v/>
      </c>
      <c r="Y774" s="113" t="str">
        <f>IF(OR($B774="",$B774=$B775),"",SUMIFS(K$4:K774,B$4:B774,$B774,F$4:F774,$Y$3))</f>
        <v/>
      </c>
      <c r="Z774" s="113" t="str">
        <f>IF(OR($B774="",$B774=$B775),"",SUMIF($B$4:$B774,$B774,S$4:S774))</f>
        <v/>
      </c>
    </row>
    <row r="775" spans="1:26" ht="25.05" customHeight="1" x14ac:dyDescent="0.2">
      <c r="A775" s="133" t="str">
        <f>IF(OR(B775="",AND(B774=B775,D774=D775)),"",MAX($A$4:A774)+1)</f>
        <v/>
      </c>
      <c r="B775" s="73" t="str">
        <f>IFERROR(INDEX(入力!$BV$3:$CN$1048576,MATCH(ROW(B775)-ROW(B$3),入力!$BB$3:$BB$1048576,0),MATCH(B$3,入力!$BV$2:$CN$2,0)),"")</f>
        <v/>
      </c>
      <c r="C775" s="74" t="str">
        <f>IFERROR(INDEX(入力!$BV$3:$CN$1048576,MATCH(ROW(C775)-ROW(C$3),入力!$BB$3:$BB$1048576,0),MATCH(C$3,入力!$BV$2:$CN$2,0)),"")</f>
        <v/>
      </c>
      <c r="D775" s="75" t="str">
        <f>IFERROR(INDEX(入力!$BO$3:$BO$1048576,MATCH(ROW(D775)-ROW(D$3),入力!$BB$3:$BB$1048576,0),0),"")</f>
        <v/>
      </c>
      <c r="E775" s="74" t="str">
        <f>IFERROR(INDEX(入力!$BV$3:$CN$1048576,MATCH(ROW(E775)-ROW(E$3),入力!$BB$3:$BB$1048576,0),MATCH(E$3,入力!$BV$2:$CN$2,0)),"")</f>
        <v/>
      </c>
      <c r="F775" s="74" t="str">
        <f>IFERROR(INDEX(入力!$BV$3:$CN$1048576,MATCH(ROW(F775)-ROW(F$3),入力!$BB$3:$BB$1048576,0),MATCH(F$3,入力!$BV$2:$CN$2,0)),"")</f>
        <v/>
      </c>
      <c r="G775" s="74" t="str">
        <f>IFERROR(INDEX(入力!$BV$3:$CN$1048576,MATCH(ROW(G775)-ROW(G$3),入力!$BB$3:$BB$1048576,0),MATCH(G$3,入力!$BV$2:$CN$2,0)),"")</f>
        <v/>
      </c>
      <c r="H775" s="75" t="str">
        <f>IFERROR(INDEX(入力!$BV$3:$CN$1048576,MATCH(ROW(H775)-ROW(H$3),入力!$BB$3:$BB$1048576,0),MATCH(H$3,入力!$BV$2:$CN$2,0)),"")</f>
        <v/>
      </c>
      <c r="I775" s="76" t="str">
        <f>IFERROR(INDEX(入力!$BV$3:$CN$1048576,MATCH(ROW(I775)-ROW(I$3),入力!$BB$3:$BB$1048576,0),MATCH(I$3,入力!$BV$2:$CN$2,0)),"")</f>
        <v/>
      </c>
      <c r="J775" s="75" t="str">
        <f>IFERROR(INDEX(入力!$BV$3:$CN$1048576,MATCH(ROW(J775)-ROW(J$3),入力!$BB$3:$BB$1048576,0),MATCH(J$3,入力!$BV$2:$CN$2,0)),"")</f>
        <v/>
      </c>
      <c r="K775" s="75" t="str">
        <f>IFERROR(INDEX(入力!$BV$3:$CN$1048576,MATCH(ROW(K775)-ROW(K$3),入力!$BB$3:$BB$1048576,0),MATCH(K$3,入力!$BV$2:$CN$2,0)),"")</f>
        <v/>
      </c>
      <c r="L775" s="75" t="str">
        <f>IFERROR(INDEX(入力!$BV$3:$CN$1048576,MATCH(ROW(L775)-ROW(L$3),入力!$BB$3:$BB$1048576,0),MATCH(L$3,入力!$BV$2:$CN$2,0)),"")</f>
        <v/>
      </c>
      <c r="M775" s="117" t="str">
        <f>IFERROR(IF(履歴検索!$A775="","",INDEX(入力!$BV$3:$CN$1048576,MATCH(ROW(M775)-ROW(M$3),入力!$BB$3:$BB$1048576,0),MATCH(M$3,入力!$BV$2:$CN$2,0))),"")</f>
        <v/>
      </c>
      <c r="N775" s="75" t="str">
        <f>IFERROR(INDEX(入力!$BV$3:$CN$1048576,MATCH(ROW(N775)-ROW(N$3),入力!$BB$3:$BB$1048576,0),MATCH(N$3,入力!$BV$2:$CN$2,0)),"")</f>
        <v/>
      </c>
      <c r="O775" s="294" t="str">
        <f>IFERROR(INDEX(入力!$CJ$3:$CN$1048576,MATCH(ROW(O775)-ROW(O$3),入力!$BB$3:$BB$1048576,0),MATCH(O$3,入力!$CJ$2:$CN$2,0)),"")</f>
        <v/>
      </c>
      <c r="P775" s="294" t="str">
        <f>IFERROR(INDEX(入力!$CJ$3:$CN$1048576,MATCH(ROW(P775)-ROW(P$3),入力!$BB$3:$BB$1048576,0),MATCH(P$3,入力!$CJ$2:$CN$2,0)),"")</f>
        <v/>
      </c>
      <c r="Q775" s="294" t="str">
        <f>IFERROR(INDEX(入力!$BV$3:$CN$1048576,MATCH(ROW(Q775)-ROW(Q$3),入力!$BB$3:$BB$1048576,0),MATCH(Q$3,入力!$BV$2:$CN$2,0)),"")</f>
        <v/>
      </c>
      <c r="R775" s="77" t="str">
        <f>IFERROR(INDEX(入力!$BV$3:$CN$1048576,MATCH(ROW(R775)-ROW(R$3),入力!$BB$3:$BB$1048576,0),MATCH(R$3,入力!$BV$2:$CN$2,0)),"")</f>
        <v/>
      </c>
      <c r="S775" s="77" t="str">
        <f>IFERROR(INDEX(入力!$BV$3:$CN$1048576,MATCH(ROW(S775)-ROW(S$3),入力!$BB$3:$BB$1048576,0),MATCH(S$3,入力!$BV$2:$CN$2,0)),"")</f>
        <v/>
      </c>
      <c r="U775" s="28" t="str">
        <f>IF(Z775="","",COUNT($Z$4:Z775))</f>
        <v/>
      </c>
      <c r="V775" s="73" t="str">
        <f t="shared" si="12"/>
        <v/>
      </c>
      <c r="W775" s="113" t="str">
        <f>IF(OR($B775="",$B775=$B776),"",SUMIF($B$4:$B775,$B775,Q$4:Q775))</f>
        <v/>
      </c>
      <c r="X775" s="113" t="str">
        <f>IF(OR($B775="",$B775=$B776),"",SUMIF($B$4:$B775,$B775,K$4:K775)-Y775)</f>
        <v/>
      </c>
      <c r="Y775" s="113" t="str">
        <f>IF(OR($B775="",$B775=$B776),"",SUMIFS(K$4:K775,B$4:B775,$B775,F$4:F775,$Y$3))</f>
        <v/>
      </c>
      <c r="Z775" s="113" t="str">
        <f>IF(OR($B775="",$B775=$B776),"",SUMIF($B$4:$B775,$B775,S$4:S775))</f>
        <v/>
      </c>
    </row>
    <row r="776" spans="1:26" ht="25.05" customHeight="1" x14ac:dyDescent="0.2">
      <c r="A776" s="133" t="str">
        <f>IF(OR(B776="",AND(B775=B776,D775=D776)),"",MAX($A$4:A775)+1)</f>
        <v/>
      </c>
      <c r="B776" s="73" t="str">
        <f>IFERROR(INDEX(入力!$BV$3:$CN$1048576,MATCH(ROW(B776)-ROW(B$3),入力!$BB$3:$BB$1048576,0),MATCH(B$3,入力!$BV$2:$CN$2,0)),"")</f>
        <v/>
      </c>
      <c r="C776" s="74" t="str">
        <f>IFERROR(INDEX(入力!$BV$3:$CN$1048576,MATCH(ROW(C776)-ROW(C$3),入力!$BB$3:$BB$1048576,0),MATCH(C$3,入力!$BV$2:$CN$2,0)),"")</f>
        <v/>
      </c>
      <c r="D776" s="75" t="str">
        <f>IFERROR(INDEX(入力!$BO$3:$BO$1048576,MATCH(ROW(D776)-ROW(D$3),入力!$BB$3:$BB$1048576,0),0),"")</f>
        <v/>
      </c>
      <c r="E776" s="74" t="str">
        <f>IFERROR(INDEX(入力!$BV$3:$CN$1048576,MATCH(ROW(E776)-ROW(E$3),入力!$BB$3:$BB$1048576,0),MATCH(E$3,入力!$BV$2:$CN$2,0)),"")</f>
        <v/>
      </c>
      <c r="F776" s="74" t="str">
        <f>IFERROR(INDEX(入力!$BV$3:$CN$1048576,MATCH(ROW(F776)-ROW(F$3),入力!$BB$3:$BB$1048576,0),MATCH(F$3,入力!$BV$2:$CN$2,0)),"")</f>
        <v/>
      </c>
      <c r="G776" s="74" t="str">
        <f>IFERROR(INDEX(入力!$BV$3:$CN$1048576,MATCH(ROW(G776)-ROW(G$3),入力!$BB$3:$BB$1048576,0),MATCH(G$3,入力!$BV$2:$CN$2,0)),"")</f>
        <v/>
      </c>
      <c r="H776" s="75" t="str">
        <f>IFERROR(INDEX(入力!$BV$3:$CN$1048576,MATCH(ROW(H776)-ROW(H$3),入力!$BB$3:$BB$1048576,0),MATCH(H$3,入力!$BV$2:$CN$2,0)),"")</f>
        <v/>
      </c>
      <c r="I776" s="76" t="str">
        <f>IFERROR(INDEX(入力!$BV$3:$CN$1048576,MATCH(ROW(I776)-ROW(I$3),入力!$BB$3:$BB$1048576,0),MATCH(I$3,入力!$BV$2:$CN$2,0)),"")</f>
        <v/>
      </c>
      <c r="J776" s="75" t="str">
        <f>IFERROR(INDEX(入力!$BV$3:$CN$1048576,MATCH(ROW(J776)-ROW(J$3),入力!$BB$3:$BB$1048576,0),MATCH(J$3,入力!$BV$2:$CN$2,0)),"")</f>
        <v/>
      </c>
      <c r="K776" s="75" t="str">
        <f>IFERROR(INDEX(入力!$BV$3:$CN$1048576,MATCH(ROW(K776)-ROW(K$3),入力!$BB$3:$BB$1048576,0),MATCH(K$3,入力!$BV$2:$CN$2,0)),"")</f>
        <v/>
      </c>
      <c r="L776" s="75" t="str">
        <f>IFERROR(INDEX(入力!$BV$3:$CN$1048576,MATCH(ROW(L776)-ROW(L$3),入力!$BB$3:$BB$1048576,0),MATCH(L$3,入力!$BV$2:$CN$2,0)),"")</f>
        <v/>
      </c>
      <c r="M776" s="117" t="str">
        <f>IFERROR(IF(履歴検索!$A776="","",INDEX(入力!$BV$3:$CN$1048576,MATCH(ROW(M776)-ROW(M$3),入力!$BB$3:$BB$1048576,0),MATCH(M$3,入力!$BV$2:$CN$2,0))),"")</f>
        <v/>
      </c>
      <c r="N776" s="75" t="str">
        <f>IFERROR(INDEX(入力!$BV$3:$CN$1048576,MATCH(ROW(N776)-ROW(N$3),入力!$BB$3:$BB$1048576,0),MATCH(N$3,入力!$BV$2:$CN$2,0)),"")</f>
        <v/>
      </c>
      <c r="O776" s="294" t="str">
        <f>IFERROR(INDEX(入力!$CJ$3:$CN$1048576,MATCH(ROW(O776)-ROW(O$3),入力!$BB$3:$BB$1048576,0),MATCH(O$3,入力!$CJ$2:$CN$2,0)),"")</f>
        <v/>
      </c>
      <c r="P776" s="294" t="str">
        <f>IFERROR(INDEX(入力!$CJ$3:$CN$1048576,MATCH(ROW(P776)-ROW(P$3),入力!$BB$3:$BB$1048576,0),MATCH(P$3,入力!$CJ$2:$CN$2,0)),"")</f>
        <v/>
      </c>
      <c r="Q776" s="294" t="str">
        <f>IFERROR(INDEX(入力!$BV$3:$CN$1048576,MATCH(ROW(Q776)-ROW(Q$3),入力!$BB$3:$BB$1048576,0),MATCH(Q$3,入力!$BV$2:$CN$2,0)),"")</f>
        <v/>
      </c>
      <c r="R776" s="77" t="str">
        <f>IFERROR(INDEX(入力!$BV$3:$CN$1048576,MATCH(ROW(R776)-ROW(R$3),入力!$BB$3:$BB$1048576,0),MATCH(R$3,入力!$BV$2:$CN$2,0)),"")</f>
        <v/>
      </c>
      <c r="S776" s="77" t="str">
        <f>IFERROR(INDEX(入力!$BV$3:$CN$1048576,MATCH(ROW(S776)-ROW(S$3),入力!$BB$3:$BB$1048576,0),MATCH(S$3,入力!$BV$2:$CN$2,0)),"")</f>
        <v/>
      </c>
      <c r="U776" s="28" t="str">
        <f>IF(Z776="","",COUNT($Z$4:Z776))</f>
        <v/>
      </c>
      <c r="V776" s="73" t="str">
        <f t="shared" si="12"/>
        <v/>
      </c>
      <c r="W776" s="113" t="str">
        <f>IF(OR($B776="",$B776=$B777),"",SUMIF($B$4:$B776,$B776,Q$4:Q776))</f>
        <v/>
      </c>
      <c r="X776" s="113" t="str">
        <f>IF(OR($B776="",$B776=$B777),"",SUMIF($B$4:$B776,$B776,K$4:K776)-Y776)</f>
        <v/>
      </c>
      <c r="Y776" s="113" t="str">
        <f>IF(OR($B776="",$B776=$B777),"",SUMIFS(K$4:K776,B$4:B776,$B776,F$4:F776,$Y$3))</f>
        <v/>
      </c>
      <c r="Z776" s="113" t="str">
        <f>IF(OR($B776="",$B776=$B777),"",SUMIF($B$4:$B776,$B776,S$4:S776))</f>
        <v/>
      </c>
    </row>
    <row r="777" spans="1:26" ht="25.05" customHeight="1" x14ac:dyDescent="0.2">
      <c r="A777" s="133" t="str">
        <f>IF(OR(B777="",AND(B776=B777,D776=D777)),"",MAX($A$4:A776)+1)</f>
        <v/>
      </c>
      <c r="B777" s="73" t="str">
        <f>IFERROR(INDEX(入力!$BV$3:$CN$1048576,MATCH(ROW(B777)-ROW(B$3),入力!$BB$3:$BB$1048576,0),MATCH(B$3,入力!$BV$2:$CN$2,0)),"")</f>
        <v/>
      </c>
      <c r="C777" s="74" t="str">
        <f>IFERROR(INDEX(入力!$BV$3:$CN$1048576,MATCH(ROW(C777)-ROW(C$3),入力!$BB$3:$BB$1048576,0),MATCH(C$3,入力!$BV$2:$CN$2,0)),"")</f>
        <v/>
      </c>
      <c r="D777" s="75" t="str">
        <f>IFERROR(INDEX(入力!$BO$3:$BO$1048576,MATCH(ROW(D777)-ROW(D$3),入力!$BB$3:$BB$1048576,0),0),"")</f>
        <v/>
      </c>
      <c r="E777" s="74" t="str">
        <f>IFERROR(INDEX(入力!$BV$3:$CN$1048576,MATCH(ROW(E777)-ROW(E$3),入力!$BB$3:$BB$1048576,0),MATCH(E$3,入力!$BV$2:$CN$2,0)),"")</f>
        <v/>
      </c>
      <c r="F777" s="74" t="str">
        <f>IFERROR(INDEX(入力!$BV$3:$CN$1048576,MATCH(ROW(F777)-ROW(F$3),入力!$BB$3:$BB$1048576,0),MATCH(F$3,入力!$BV$2:$CN$2,0)),"")</f>
        <v/>
      </c>
      <c r="G777" s="74" t="str">
        <f>IFERROR(INDEX(入力!$BV$3:$CN$1048576,MATCH(ROW(G777)-ROW(G$3),入力!$BB$3:$BB$1048576,0),MATCH(G$3,入力!$BV$2:$CN$2,0)),"")</f>
        <v/>
      </c>
      <c r="H777" s="75" t="str">
        <f>IFERROR(INDEX(入力!$BV$3:$CN$1048576,MATCH(ROW(H777)-ROW(H$3),入力!$BB$3:$BB$1048576,0),MATCH(H$3,入力!$BV$2:$CN$2,0)),"")</f>
        <v/>
      </c>
      <c r="I777" s="76" t="str">
        <f>IFERROR(INDEX(入力!$BV$3:$CN$1048576,MATCH(ROW(I777)-ROW(I$3),入力!$BB$3:$BB$1048576,0),MATCH(I$3,入力!$BV$2:$CN$2,0)),"")</f>
        <v/>
      </c>
      <c r="J777" s="75" t="str">
        <f>IFERROR(INDEX(入力!$BV$3:$CN$1048576,MATCH(ROW(J777)-ROW(J$3),入力!$BB$3:$BB$1048576,0),MATCH(J$3,入力!$BV$2:$CN$2,0)),"")</f>
        <v/>
      </c>
      <c r="K777" s="75" t="str">
        <f>IFERROR(INDEX(入力!$BV$3:$CN$1048576,MATCH(ROW(K777)-ROW(K$3),入力!$BB$3:$BB$1048576,0),MATCH(K$3,入力!$BV$2:$CN$2,0)),"")</f>
        <v/>
      </c>
      <c r="L777" s="75" t="str">
        <f>IFERROR(INDEX(入力!$BV$3:$CN$1048576,MATCH(ROW(L777)-ROW(L$3),入力!$BB$3:$BB$1048576,0),MATCH(L$3,入力!$BV$2:$CN$2,0)),"")</f>
        <v/>
      </c>
      <c r="M777" s="117" t="str">
        <f>IFERROR(IF(履歴検索!$A777="","",INDEX(入力!$BV$3:$CN$1048576,MATCH(ROW(M777)-ROW(M$3),入力!$BB$3:$BB$1048576,0),MATCH(M$3,入力!$BV$2:$CN$2,0))),"")</f>
        <v/>
      </c>
      <c r="N777" s="75" t="str">
        <f>IFERROR(INDEX(入力!$BV$3:$CN$1048576,MATCH(ROW(N777)-ROW(N$3),入力!$BB$3:$BB$1048576,0),MATCH(N$3,入力!$BV$2:$CN$2,0)),"")</f>
        <v/>
      </c>
      <c r="O777" s="294" t="str">
        <f>IFERROR(INDEX(入力!$CJ$3:$CN$1048576,MATCH(ROW(O777)-ROW(O$3),入力!$BB$3:$BB$1048576,0),MATCH(O$3,入力!$CJ$2:$CN$2,0)),"")</f>
        <v/>
      </c>
      <c r="P777" s="294" t="str">
        <f>IFERROR(INDEX(入力!$CJ$3:$CN$1048576,MATCH(ROW(P777)-ROW(P$3),入力!$BB$3:$BB$1048576,0),MATCH(P$3,入力!$CJ$2:$CN$2,0)),"")</f>
        <v/>
      </c>
      <c r="Q777" s="294" t="str">
        <f>IFERROR(INDEX(入力!$BV$3:$CN$1048576,MATCH(ROW(Q777)-ROW(Q$3),入力!$BB$3:$BB$1048576,0),MATCH(Q$3,入力!$BV$2:$CN$2,0)),"")</f>
        <v/>
      </c>
      <c r="R777" s="77" t="str">
        <f>IFERROR(INDEX(入力!$BV$3:$CN$1048576,MATCH(ROW(R777)-ROW(R$3),入力!$BB$3:$BB$1048576,0),MATCH(R$3,入力!$BV$2:$CN$2,0)),"")</f>
        <v/>
      </c>
      <c r="S777" s="77" t="str">
        <f>IFERROR(INDEX(入力!$BV$3:$CN$1048576,MATCH(ROW(S777)-ROW(S$3),入力!$BB$3:$BB$1048576,0),MATCH(S$3,入力!$BV$2:$CN$2,0)),"")</f>
        <v/>
      </c>
      <c r="U777" s="28" t="str">
        <f>IF(Z777="","",COUNT($Z$4:Z777))</f>
        <v/>
      </c>
      <c r="V777" s="73" t="str">
        <f t="shared" si="12"/>
        <v/>
      </c>
      <c r="W777" s="113" t="str">
        <f>IF(OR($B777="",$B777=$B778),"",SUMIF($B$4:$B777,$B777,Q$4:Q777))</f>
        <v/>
      </c>
      <c r="X777" s="113" t="str">
        <f>IF(OR($B777="",$B777=$B778),"",SUMIF($B$4:$B777,$B777,K$4:K777)-Y777)</f>
        <v/>
      </c>
      <c r="Y777" s="113" t="str">
        <f>IF(OR($B777="",$B777=$B778),"",SUMIFS(K$4:K777,B$4:B777,$B777,F$4:F777,$Y$3))</f>
        <v/>
      </c>
      <c r="Z777" s="113" t="str">
        <f>IF(OR($B777="",$B777=$B778),"",SUMIF($B$4:$B777,$B777,S$4:S777))</f>
        <v/>
      </c>
    </row>
    <row r="778" spans="1:26" ht="25.05" customHeight="1" x14ac:dyDescent="0.2">
      <c r="A778" s="133" t="str">
        <f>IF(OR(B778="",AND(B777=B778,D777=D778)),"",MAX($A$4:A777)+1)</f>
        <v/>
      </c>
      <c r="B778" s="73" t="str">
        <f>IFERROR(INDEX(入力!$BV$3:$CN$1048576,MATCH(ROW(B778)-ROW(B$3),入力!$BB$3:$BB$1048576,0),MATCH(B$3,入力!$BV$2:$CN$2,0)),"")</f>
        <v/>
      </c>
      <c r="C778" s="74" t="str">
        <f>IFERROR(INDEX(入力!$BV$3:$CN$1048576,MATCH(ROW(C778)-ROW(C$3),入力!$BB$3:$BB$1048576,0),MATCH(C$3,入力!$BV$2:$CN$2,0)),"")</f>
        <v/>
      </c>
      <c r="D778" s="75" t="str">
        <f>IFERROR(INDEX(入力!$BO$3:$BO$1048576,MATCH(ROW(D778)-ROW(D$3),入力!$BB$3:$BB$1048576,0),0),"")</f>
        <v/>
      </c>
      <c r="E778" s="74" t="str">
        <f>IFERROR(INDEX(入力!$BV$3:$CN$1048576,MATCH(ROW(E778)-ROW(E$3),入力!$BB$3:$BB$1048576,0),MATCH(E$3,入力!$BV$2:$CN$2,0)),"")</f>
        <v/>
      </c>
      <c r="F778" s="74" t="str">
        <f>IFERROR(INDEX(入力!$BV$3:$CN$1048576,MATCH(ROW(F778)-ROW(F$3),入力!$BB$3:$BB$1048576,0),MATCH(F$3,入力!$BV$2:$CN$2,0)),"")</f>
        <v/>
      </c>
      <c r="G778" s="74" t="str">
        <f>IFERROR(INDEX(入力!$BV$3:$CN$1048576,MATCH(ROW(G778)-ROW(G$3),入力!$BB$3:$BB$1048576,0),MATCH(G$3,入力!$BV$2:$CN$2,0)),"")</f>
        <v/>
      </c>
      <c r="H778" s="75" t="str">
        <f>IFERROR(INDEX(入力!$BV$3:$CN$1048576,MATCH(ROW(H778)-ROW(H$3),入力!$BB$3:$BB$1048576,0),MATCH(H$3,入力!$BV$2:$CN$2,0)),"")</f>
        <v/>
      </c>
      <c r="I778" s="76" t="str">
        <f>IFERROR(INDEX(入力!$BV$3:$CN$1048576,MATCH(ROW(I778)-ROW(I$3),入力!$BB$3:$BB$1048576,0),MATCH(I$3,入力!$BV$2:$CN$2,0)),"")</f>
        <v/>
      </c>
      <c r="J778" s="75" t="str">
        <f>IFERROR(INDEX(入力!$BV$3:$CN$1048576,MATCH(ROW(J778)-ROW(J$3),入力!$BB$3:$BB$1048576,0),MATCH(J$3,入力!$BV$2:$CN$2,0)),"")</f>
        <v/>
      </c>
      <c r="K778" s="75" t="str">
        <f>IFERROR(INDEX(入力!$BV$3:$CN$1048576,MATCH(ROW(K778)-ROW(K$3),入力!$BB$3:$BB$1048576,0),MATCH(K$3,入力!$BV$2:$CN$2,0)),"")</f>
        <v/>
      </c>
      <c r="L778" s="75" t="str">
        <f>IFERROR(INDEX(入力!$BV$3:$CN$1048576,MATCH(ROW(L778)-ROW(L$3),入力!$BB$3:$BB$1048576,0),MATCH(L$3,入力!$BV$2:$CN$2,0)),"")</f>
        <v/>
      </c>
      <c r="M778" s="117" t="str">
        <f>IFERROR(IF(履歴検索!$A778="","",INDEX(入力!$BV$3:$CN$1048576,MATCH(ROW(M778)-ROW(M$3),入力!$BB$3:$BB$1048576,0),MATCH(M$3,入力!$BV$2:$CN$2,0))),"")</f>
        <v/>
      </c>
      <c r="N778" s="75" t="str">
        <f>IFERROR(INDEX(入力!$BV$3:$CN$1048576,MATCH(ROW(N778)-ROW(N$3),入力!$BB$3:$BB$1048576,0),MATCH(N$3,入力!$BV$2:$CN$2,0)),"")</f>
        <v/>
      </c>
      <c r="O778" s="294" t="str">
        <f>IFERROR(INDEX(入力!$CJ$3:$CN$1048576,MATCH(ROW(O778)-ROW(O$3),入力!$BB$3:$BB$1048576,0),MATCH(O$3,入力!$CJ$2:$CN$2,0)),"")</f>
        <v/>
      </c>
      <c r="P778" s="294" t="str">
        <f>IFERROR(INDEX(入力!$CJ$3:$CN$1048576,MATCH(ROW(P778)-ROW(P$3),入力!$BB$3:$BB$1048576,0),MATCH(P$3,入力!$CJ$2:$CN$2,0)),"")</f>
        <v/>
      </c>
      <c r="Q778" s="294" t="str">
        <f>IFERROR(INDEX(入力!$BV$3:$CN$1048576,MATCH(ROW(Q778)-ROW(Q$3),入力!$BB$3:$BB$1048576,0),MATCH(Q$3,入力!$BV$2:$CN$2,0)),"")</f>
        <v/>
      </c>
      <c r="R778" s="77" t="str">
        <f>IFERROR(INDEX(入力!$BV$3:$CN$1048576,MATCH(ROW(R778)-ROW(R$3),入力!$BB$3:$BB$1048576,0),MATCH(R$3,入力!$BV$2:$CN$2,0)),"")</f>
        <v/>
      </c>
      <c r="S778" s="77" t="str">
        <f>IFERROR(INDEX(入力!$BV$3:$CN$1048576,MATCH(ROW(S778)-ROW(S$3),入力!$BB$3:$BB$1048576,0),MATCH(S$3,入力!$BV$2:$CN$2,0)),"")</f>
        <v/>
      </c>
      <c r="U778" s="28" t="str">
        <f>IF(Z778="","",COUNT($Z$4:Z778))</f>
        <v/>
      </c>
      <c r="V778" s="73" t="str">
        <f t="shared" si="12"/>
        <v/>
      </c>
      <c r="W778" s="113" t="str">
        <f>IF(OR($B778="",$B778=$B779),"",SUMIF($B$4:$B778,$B778,Q$4:Q778))</f>
        <v/>
      </c>
      <c r="X778" s="113" t="str">
        <f>IF(OR($B778="",$B778=$B779),"",SUMIF($B$4:$B778,$B778,K$4:K778)-Y778)</f>
        <v/>
      </c>
      <c r="Y778" s="113" t="str">
        <f>IF(OR($B778="",$B778=$B779),"",SUMIFS(K$4:K778,B$4:B778,$B778,F$4:F778,$Y$3))</f>
        <v/>
      </c>
      <c r="Z778" s="113" t="str">
        <f>IF(OR($B778="",$B778=$B779),"",SUMIF($B$4:$B778,$B778,S$4:S778))</f>
        <v/>
      </c>
    </row>
    <row r="779" spans="1:26" ht="25.05" customHeight="1" x14ac:dyDescent="0.2">
      <c r="A779" s="133" t="str">
        <f>IF(OR(B779="",AND(B778=B779,D778=D779)),"",MAX($A$4:A778)+1)</f>
        <v/>
      </c>
      <c r="B779" s="73" t="str">
        <f>IFERROR(INDEX(入力!$BV$3:$CN$1048576,MATCH(ROW(B779)-ROW(B$3),入力!$BB$3:$BB$1048576,0),MATCH(B$3,入力!$BV$2:$CN$2,0)),"")</f>
        <v/>
      </c>
      <c r="C779" s="74" t="str">
        <f>IFERROR(INDEX(入力!$BV$3:$CN$1048576,MATCH(ROW(C779)-ROW(C$3),入力!$BB$3:$BB$1048576,0),MATCH(C$3,入力!$BV$2:$CN$2,0)),"")</f>
        <v/>
      </c>
      <c r="D779" s="75" t="str">
        <f>IFERROR(INDEX(入力!$BO$3:$BO$1048576,MATCH(ROW(D779)-ROW(D$3),入力!$BB$3:$BB$1048576,0),0),"")</f>
        <v/>
      </c>
      <c r="E779" s="74" t="str">
        <f>IFERROR(INDEX(入力!$BV$3:$CN$1048576,MATCH(ROW(E779)-ROW(E$3),入力!$BB$3:$BB$1048576,0),MATCH(E$3,入力!$BV$2:$CN$2,0)),"")</f>
        <v/>
      </c>
      <c r="F779" s="74" t="str">
        <f>IFERROR(INDEX(入力!$BV$3:$CN$1048576,MATCH(ROW(F779)-ROW(F$3),入力!$BB$3:$BB$1048576,0),MATCH(F$3,入力!$BV$2:$CN$2,0)),"")</f>
        <v/>
      </c>
      <c r="G779" s="74" t="str">
        <f>IFERROR(INDEX(入力!$BV$3:$CN$1048576,MATCH(ROW(G779)-ROW(G$3),入力!$BB$3:$BB$1048576,0),MATCH(G$3,入力!$BV$2:$CN$2,0)),"")</f>
        <v/>
      </c>
      <c r="H779" s="75" t="str">
        <f>IFERROR(INDEX(入力!$BV$3:$CN$1048576,MATCH(ROW(H779)-ROW(H$3),入力!$BB$3:$BB$1048576,0),MATCH(H$3,入力!$BV$2:$CN$2,0)),"")</f>
        <v/>
      </c>
      <c r="I779" s="76" t="str">
        <f>IFERROR(INDEX(入力!$BV$3:$CN$1048576,MATCH(ROW(I779)-ROW(I$3),入力!$BB$3:$BB$1048576,0),MATCH(I$3,入力!$BV$2:$CN$2,0)),"")</f>
        <v/>
      </c>
      <c r="J779" s="75" t="str">
        <f>IFERROR(INDEX(入力!$BV$3:$CN$1048576,MATCH(ROW(J779)-ROW(J$3),入力!$BB$3:$BB$1048576,0),MATCH(J$3,入力!$BV$2:$CN$2,0)),"")</f>
        <v/>
      </c>
      <c r="K779" s="75" t="str">
        <f>IFERROR(INDEX(入力!$BV$3:$CN$1048576,MATCH(ROW(K779)-ROW(K$3),入力!$BB$3:$BB$1048576,0),MATCH(K$3,入力!$BV$2:$CN$2,0)),"")</f>
        <v/>
      </c>
      <c r="L779" s="75" t="str">
        <f>IFERROR(INDEX(入力!$BV$3:$CN$1048576,MATCH(ROW(L779)-ROW(L$3),入力!$BB$3:$BB$1048576,0),MATCH(L$3,入力!$BV$2:$CN$2,0)),"")</f>
        <v/>
      </c>
      <c r="M779" s="117" t="str">
        <f>IFERROR(IF(履歴検索!$A779="","",INDEX(入力!$BV$3:$CN$1048576,MATCH(ROW(M779)-ROW(M$3),入力!$BB$3:$BB$1048576,0),MATCH(M$3,入力!$BV$2:$CN$2,0))),"")</f>
        <v/>
      </c>
      <c r="N779" s="75" t="str">
        <f>IFERROR(INDEX(入力!$BV$3:$CN$1048576,MATCH(ROW(N779)-ROW(N$3),入力!$BB$3:$BB$1048576,0),MATCH(N$3,入力!$BV$2:$CN$2,0)),"")</f>
        <v/>
      </c>
      <c r="O779" s="294" t="str">
        <f>IFERROR(INDEX(入力!$CJ$3:$CN$1048576,MATCH(ROW(O779)-ROW(O$3),入力!$BB$3:$BB$1048576,0),MATCH(O$3,入力!$CJ$2:$CN$2,0)),"")</f>
        <v/>
      </c>
      <c r="P779" s="294" t="str">
        <f>IFERROR(INDEX(入力!$CJ$3:$CN$1048576,MATCH(ROW(P779)-ROW(P$3),入力!$BB$3:$BB$1048576,0),MATCH(P$3,入力!$CJ$2:$CN$2,0)),"")</f>
        <v/>
      </c>
      <c r="Q779" s="294" t="str">
        <f>IFERROR(INDEX(入力!$BV$3:$CN$1048576,MATCH(ROW(Q779)-ROW(Q$3),入力!$BB$3:$BB$1048576,0),MATCH(Q$3,入力!$BV$2:$CN$2,0)),"")</f>
        <v/>
      </c>
      <c r="R779" s="77" t="str">
        <f>IFERROR(INDEX(入力!$BV$3:$CN$1048576,MATCH(ROW(R779)-ROW(R$3),入力!$BB$3:$BB$1048576,0),MATCH(R$3,入力!$BV$2:$CN$2,0)),"")</f>
        <v/>
      </c>
      <c r="S779" s="77" t="str">
        <f>IFERROR(INDEX(入力!$BV$3:$CN$1048576,MATCH(ROW(S779)-ROW(S$3),入力!$BB$3:$BB$1048576,0),MATCH(S$3,入力!$BV$2:$CN$2,0)),"")</f>
        <v/>
      </c>
      <c r="U779" s="28" t="str">
        <f>IF(Z779="","",COUNT($Z$4:Z779))</f>
        <v/>
      </c>
      <c r="V779" s="73" t="str">
        <f t="shared" si="12"/>
        <v/>
      </c>
      <c r="W779" s="113" t="str">
        <f>IF(OR($B779="",$B779=$B780),"",SUMIF($B$4:$B779,$B779,Q$4:Q779))</f>
        <v/>
      </c>
      <c r="X779" s="113" t="str">
        <f>IF(OR($B779="",$B779=$B780),"",SUMIF($B$4:$B779,$B779,K$4:K779)-Y779)</f>
        <v/>
      </c>
      <c r="Y779" s="113" t="str">
        <f>IF(OR($B779="",$B779=$B780),"",SUMIFS(K$4:K779,B$4:B779,$B779,F$4:F779,$Y$3))</f>
        <v/>
      </c>
      <c r="Z779" s="113" t="str">
        <f>IF(OR($B779="",$B779=$B780),"",SUMIF($B$4:$B779,$B779,S$4:S779))</f>
        <v/>
      </c>
    </row>
    <row r="780" spans="1:26" ht="25.05" customHeight="1" x14ac:dyDescent="0.2">
      <c r="A780" s="133" t="str">
        <f>IF(OR(B780="",AND(B779=B780,D779=D780)),"",MAX($A$4:A779)+1)</f>
        <v/>
      </c>
      <c r="B780" s="73" t="str">
        <f>IFERROR(INDEX(入力!$BV$3:$CN$1048576,MATCH(ROW(B780)-ROW(B$3),入力!$BB$3:$BB$1048576,0),MATCH(B$3,入力!$BV$2:$CN$2,0)),"")</f>
        <v/>
      </c>
      <c r="C780" s="74" t="str">
        <f>IFERROR(INDEX(入力!$BV$3:$CN$1048576,MATCH(ROW(C780)-ROW(C$3),入力!$BB$3:$BB$1048576,0),MATCH(C$3,入力!$BV$2:$CN$2,0)),"")</f>
        <v/>
      </c>
      <c r="D780" s="75" t="str">
        <f>IFERROR(INDEX(入力!$BO$3:$BO$1048576,MATCH(ROW(D780)-ROW(D$3),入力!$BB$3:$BB$1048576,0),0),"")</f>
        <v/>
      </c>
      <c r="E780" s="74" t="str">
        <f>IFERROR(INDEX(入力!$BV$3:$CN$1048576,MATCH(ROW(E780)-ROW(E$3),入力!$BB$3:$BB$1048576,0),MATCH(E$3,入力!$BV$2:$CN$2,0)),"")</f>
        <v/>
      </c>
      <c r="F780" s="74" t="str">
        <f>IFERROR(INDEX(入力!$BV$3:$CN$1048576,MATCH(ROW(F780)-ROW(F$3),入力!$BB$3:$BB$1048576,0),MATCH(F$3,入力!$BV$2:$CN$2,0)),"")</f>
        <v/>
      </c>
      <c r="G780" s="74" t="str">
        <f>IFERROR(INDEX(入力!$BV$3:$CN$1048576,MATCH(ROW(G780)-ROW(G$3),入力!$BB$3:$BB$1048576,0),MATCH(G$3,入力!$BV$2:$CN$2,0)),"")</f>
        <v/>
      </c>
      <c r="H780" s="75" t="str">
        <f>IFERROR(INDEX(入力!$BV$3:$CN$1048576,MATCH(ROW(H780)-ROW(H$3),入力!$BB$3:$BB$1048576,0),MATCH(H$3,入力!$BV$2:$CN$2,0)),"")</f>
        <v/>
      </c>
      <c r="I780" s="76" t="str">
        <f>IFERROR(INDEX(入力!$BV$3:$CN$1048576,MATCH(ROW(I780)-ROW(I$3),入力!$BB$3:$BB$1048576,0),MATCH(I$3,入力!$BV$2:$CN$2,0)),"")</f>
        <v/>
      </c>
      <c r="J780" s="75" t="str">
        <f>IFERROR(INDEX(入力!$BV$3:$CN$1048576,MATCH(ROW(J780)-ROW(J$3),入力!$BB$3:$BB$1048576,0),MATCH(J$3,入力!$BV$2:$CN$2,0)),"")</f>
        <v/>
      </c>
      <c r="K780" s="75" t="str">
        <f>IFERROR(INDEX(入力!$BV$3:$CN$1048576,MATCH(ROW(K780)-ROW(K$3),入力!$BB$3:$BB$1048576,0),MATCH(K$3,入力!$BV$2:$CN$2,0)),"")</f>
        <v/>
      </c>
      <c r="L780" s="75" t="str">
        <f>IFERROR(INDEX(入力!$BV$3:$CN$1048576,MATCH(ROW(L780)-ROW(L$3),入力!$BB$3:$BB$1048576,0),MATCH(L$3,入力!$BV$2:$CN$2,0)),"")</f>
        <v/>
      </c>
      <c r="M780" s="117" t="str">
        <f>IFERROR(IF(履歴検索!$A780="","",INDEX(入力!$BV$3:$CN$1048576,MATCH(ROW(M780)-ROW(M$3),入力!$BB$3:$BB$1048576,0),MATCH(M$3,入力!$BV$2:$CN$2,0))),"")</f>
        <v/>
      </c>
      <c r="N780" s="75" t="str">
        <f>IFERROR(INDEX(入力!$BV$3:$CN$1048576,MATCH(ROW(N780)-ROW(N$3),入力!$BB$3:$BB$1048576,0),MATCH(N$3,入力!$BV$2:$CN$2,0)),"")</f>
        <v/>
      </c>
      <c r="O780" s="294" t="str">
        <f>IFERROR(INDEX(入力!$CJ$3:$CN$1048576,MATCH(ROW(O780)-ROW(O$3),入力!$BB$3:$BB$1048576,0),MATCH(O$3,入力!$CJ$2:$CN$2,0)),"")</f>
        <v/>
      </c>
      <c r="P780" s="294" t="str">
        <f>IFERROR(INDEX(入力!$CJ$3:$CN$1048576,MATCH(ROW(P780)-ROW(P$3),入力!$BB$3:$BB$1048576,0),MATCH(P$3,入力!$CJ$2:$CN$2,0)),"")</f>
        <v/>
      </c>
      <c r="Q780" s="294" t="str">
        <f>IFERROR(INDEX(入力!$BV$3:$CN$1048576,MATCH(ROW(Q780)-ROW(Q$3),入力!$BB$3:$BB$1048576,0),MATCH(Q$3,入力!$BV$2:$CN$2,0)),"")</f>
        <v/>
      </c>
      <c r="R780" s="77" t="str">
        <f>IFERROR(INDEX(入力!$BV$3:$CN$1048576,MATCH(ROW(R780)-ROW(R$3),入力!$BB$3:$BB$1048576,0),MATCH(R$3,入力!$BV$2:$CN$2,0)),"")</f>
        <v/>
      </c>
      <c r="S780" s="77" t="str">
        <f>IFERROR(INDEX(入力!$BV$3:$CN$1048576,MATCH(ROW(S780)-ROW(S$3),入力!$BB$3:$BB$1048576,0),MATCH(S$3,入力!$BV$2:$CN$2,0)),"")</f>
        <v/>
      </c>
      <c r="U780" s="28" t="str">
        <f>IF(Z780="","",COUNT($Z$4:Z780))</f>
        <v/>
      </c>
      <c r="V780" s="73" t="str">
        <f t="shared" si="12"/>
        <v/>
      </c>
      <c r="W780" s="113" t="str">
        <f>IF(OR($B780="",$B780=$B781),"",SUMIF($B$4:$B780,$B780,Q$4:Q780))</f>
        <v/>
      </c>
      <c r="X780" s="113" t="str">
        <f>IF(OR($B780="",$B780=$B781),"",SUMIF($B$4:$B780,$B780,K$4:K780)-Y780)</f>
        <v/>
      </c>
      <c r="Y780" s="113" t="str">
        <f>IF(OR($B780="",$B780=$B781),"",SUMIFS(K$4:K780,B$4:B780,$B780,F$4:F780,$Y$3))</f>
        <v/>
      </c>
      <c r="Z780" s="113" t="str">
        <f>IF(OR($B780="",$B780=$B781),"",SUMIF($B$4:$B780,$B780,S$4:S780))</f>
        <v/>
      </c>
    </row>
    <row r="781" spans="1:26" ht="25.05" customHeight="1" x14ac:dyDescent="0.2">
      <c r="A781" s="133" t="str">
        <f>IF(OR(B781="",AND(B780=B781,D780=D781)),"",MAX($A$4:A780)+1)</f>
        <v/>
      </c>
      <c r="B781" s="73" t="str">
        <f>IFERROR(INDEX(入力!$BV$3:$CN$1048576,MATCH(ROW(B781)-ROW(B$3),入力!$BB$3:$BB$1048576,0),MATCH(B$3,入力!$BV$2:$CN$2,0)),"")</f>
        <v/>
      </c>
      <c r="C781" s="74" t="str">
        <f>IFERROR(INDEX(入力!$BV$3:$CN$1048576,MATCH(ROW(C781)-ROW(C$3),入力!$BB$3:$BB$1048576,0),MATCH(C$3,入力!$BV$2:$CN$2,0)),"")</f>
        <v/>
      </c>
      <c r="D781" s="75" t="str">
        <f>IFERROR(INDEX(入力!$BO$3:$BO$1048576,MATCH(ROW(D781)-ROW(D$3),入力!$BB$3:$BB$1048576,0),0),"")</f>
        <v/>
      </c>
      <c r="E781" s="74" t="str">
        <f>IFERROR(INDEX(入力!$BV$3:$CN$1048576,MATCH(ROW(E781)-ROW(E$3),入力!$BB$3:$BB$1048576,0),MATCH(E$3,入力!$BV$2:$CN$2,0)),"")</f>
        <v/>
      </c>
      <c r="F781" s="74" t="str">
        <f>IFERROR(INDEX(入力!$BV$3:$CN$1048576,MATCH(ROW(F781)-ROW(F$3),入力!$BB$3:$BB$1048576,0),MATCH(F$3,入力!$BV$2:$CN$2,0)),"")</f>
        <v/>
      </c>
      <c r="G781" s="74" t="str">
        <f>IFERROR(INDEX(入力!$BV$3:$CN$1048576,MATCH(ROW(G781)-ROW(G$3),入力!$BB$3:$BB$1048576,0),MATCH(G$3,入力!$BV$2:$CN$2,0)),"")</f>
        <v/>
      </c>
      <c r="H781" s="75" t="str">
        <f>IFERROR(INDEX(入力!$BV$3:$CN$1048576,MATCH(ROW(H781)-ROW(H$3),入力!$BB$3:$BB$1048576,0),MATCH(H$3,入力!$BV$2:$CN$2,0)),"")</f>
        <v/>
      </c>
      <c r="I781" s="76" t="str">
        <f>IFERROR(INDEX(入力!$BV$3:$CN$1048576,MATCH(ROW(I781)-ROW(I$3),入力!$BB$3:$BB$1048576,0),MATCH(I$3,入力!$BV$2:$CN$2,0)),"")</f>
        <v/>
      </c>
      <c r="J781" s="75" t="str">
        <f>IFERROR(INDEX(入力!$BV$3:$CN$1048576,MATCH(ROW(J781)-ROW(J$3),入力!$BB$3:$BB$1048576,0),MATCH(J$3,入力!$BV$2:$CN$2,0)),"")</f>
        <v/>
      </c>
      <c r="K781" s="75" t="str">
        <f>IFERROR(INDEX(入力!$BV$3:$CN$1048576,MATCH(ROW(K781)-ROW(K$3),入力!$BB$3:$BB$1048576,0),MATCH(K$3,入力!$BV$2:$CN$2,0)),"")</f>
        <v/>
      </c>
      <c r="L781" s="75" t="str">
        <f>IFERROR(INDEX(入力!$BV$3:$CN$1048576,MATCH(ROW(L781)-ROW(L$3),入力!$BB$3:$BB$1048576,0),MATCH(L$3,入力!$BV$2:$CN$2,0)),"")</f>
        <v/>
      </c>
      <c r="M781" s="117" t="str">
        <f>IFERROR(IF(履歴検索!$A781="","",INDEX(入力!$BV$3:$CN$1048576,MATCH(ROW(M781)-ROW(M$3),入力!$BB$3:$BB$1048576,0),MATCH(M$3,入力!$BV$2:$CN$2,0))),"")</f>
        <v/>
      </c>
      <c r="N781" s="75" t="str">
        <f>IFERROR(INDEX(入力!$BV$3:$CN$1048576,MATCH(ROW(N781)-ROW(N$3),入力!$BB$3:$BB$1048576,0),MATCH(N$3,入力!$BV$2:$CN$2,0)),"")</f>
        <v/>
      </c>
      <c r="O781" s="294" t="str">
        <f>IFERROR(INDEX(入力!$CJ$3:$CN$1048576,MATCH(ROW(O781)-ROW(O$3),入力!$BB$3:$BB$1048576,0),MATCH(O$3,入力!$CJ$2:$CN$2,0)),"")</f>
        <v/>
      </c>
      <c r="P781" s="294" t="str">
        <f>IFERROR(INDEX(入力!$CJ$3:$CN$1048576,MATCH(ROW(P781)-ROW(P$3),入力!$BB$3:$BB$1048576,0),MATCH(P$3,入力!$CJ$2:$CN$2,0)),"")</f>
        <v/>
      </c>
      <c r="Q781" s="294" t="str">
        <f>IFERROR(INDEX(入力!$BV$3:$CN$1048576,MATCH(ROW(Q781)-ROW(Q$3),入力!$BB$3:$BB$1048576,0),MATCH(Q$3,入力!$BV$2:$CN$2,0)),"")</f>
        <v/>
      </c>
      <c r="R781" s="77" t="str">
        <f>IFERROR(INDEX(入力!$BV$3:$CN$1048576,MATCH(ROW(R781)-ROW(R$3),入力!$BB$3:$BB$1048576,0),MATCH(R$3,入力!$BV$2:$CN$2,0)),"")</f>
        <v/>
      </c>
      <c r="S781" s="77" t="str">
        <f>IFERROR(INDEX(入力!$BV$3:$CN$1048576,MATCH(ROW(S781)-ROW(S$3),入力!$BB$3:$BB$1048576,0),MATCH(S$3,入力!$BV$2:$CN$2,0)),"")</f>
        <v/>
      </c>
      <c r="U781" s="28" t="str">
        <f>IF(Z781="","",COUNT($Z$4:Z781))</f>
        <v/>
      </c>
      <c r="V781" s="73" t="str">
        <f t="shared" si="12"/>
        <v/>
      </c>
      <c r="W781" s="113" t="str">
        <f>IF(OR($B781="",$B781=$B782),"",SUMIF($B$4:$B781,$B781,Q$4:Q781))</f>
        <v/>
      </c>
      <c r="X781" s="113" t="str">
        <f>IF(OR($B781="",$B781=$B782),"",SUMIF($B$4:$B781,$B781,K$4:K781)-Y781)</f>
        <v/>
      </c>
      <c r="Y781" s="113" t="str">
        <f>IF(OR($B781="",$B781=$B782),"",SUMIFS(K$4:K781,B$4:B781,$B781,F$4:F781,$Y$3))</f>
        <v/>
      </c>
      <c r="Z781" s="113" t="str">
        <f>IF(OR($B781="",$B781=$B782),"",SUMIF($B$4:$B781,$B781,S$4:S781))</f>
        <v/>
      </c>
    </row>
    <row r="782" spans="1:26" ht="25.05" customHeight="1" x14ac:dyDescent="0.2">
      <c r="A782" s="133" t="str">
        <f>IF(OR(B782="",AND(B781=B782,D781=D782)),"",MAX($A$4:A781)+1)</f>
        <v/>
      </c>
      <c r="B782" s="73" t="str">
        <f>IFERROR(INDEX(入力!$BV$3:$CN$1048576,MATCH(ROW(B782)-ROW(B$3),入力!$BB$3:$BB$1048576,0),MATCH(B$3,入力!$BV$2:$CN$2,0)),"")</f>
        <v/>
      </c>
      <c r="C782" s="74" t="str">
        <f>IFERROR(INDEX(入力!$BV$3:$CN$1048576,MATCH(ROW(C782)-ROW(C$3),入力!$BB$3:$BB$1048576,0),MATCH(C$3,入力!$BV$2:$CN$2,0)),"")</f>
        <v/>
      </c>
      <c r="D782" s="75" t="str">
        <f>IFERROR(INDEX(入力!$BO$3:$BO$1048576,MATCH(ROW(D782)-ROW(D$3),入力!$BB$3:$BB$1048576,0),0),"")</f>
        <v/>
      </c>
      <c r="E782" s="74" t="str">
        <f>IFERROR(INDEX(入力!$BV$3:$CN$1048576,MATCH(ROW(E782)-ROW(E$3),入力!$BB$3:$BB$1048576,0),MATCH(E$3,入力!$BV$2:$CN$2,0)),"")</f>
        <v/>
      </c>
      <c r="F782" s="74" t="str">
        <f>IFERROR(INDEX(入力!$BV$3:$CN$1048576,MATCH(ROW(F782)-ROW(F$3),入力!$BB$3:$BB$1048576,0),MATCH(F$3,入力!$BV$2:$CN$2,0)),"")</f>
        <v/>
      </c>
      <c r="G782" s="74" t="str">
        <f>IFERROR(INDEX(入力!$BV$3:$CN$1048576,MATCH(ROW(G782)-ROW(G$3),入力!$BB$3:$BB$1048576,0),MATCH(G$3,入力!$BV$2:$CN$2,0)),"")</f>
        <v/>
      </c>
      <c r="H782" s="75" t="str">
        <f>IFERROR(INDEX(入力!$BV$3:$CN$1048576,MATCH(ROW(H782)-ROW(H$3),入力!$BB$3:$BB$1048576,0),MATCH(H$3,入力!$BV$2:$CN$2,0)),"")</f>
        <v/>
      </c>
      <c r="I782" s="76" t="str">
        <f>IFERROR(INDEX(入力!$BV$3:$CN$1048576,MATCH(ROW(I782)-ROW(I$3),入力!$BB$3:$BB$1048576,0),MATCH(I$3,入力!$BV$2:$CN$2,0)),"")</f>
        <v/>
      </c>
      <c r="J782" s="75" t="str">
        <f>IFERROR(INDEX(入力!$BV$3:$CN$1048576,MATCH(ROW(J782)-ROW(J$3),入力!$BB$3:$BB$1048576,0),MATCH(J$3,入力!$BV$2:$CN$2,0)),"")</f>
        <v/>
      </c>
      <c r="K782" s="75" t="str">
        <f>IFERROR(INDEX(入力!$BV$3:$CN$1048576,MATCH(ROW(K782)-ROW(K$3),入力!$BB$3:$BB$1048576,0),MATCH(K$3,入力!$BV$2:$CN$2,0)),"")</f>
        <v/>
      </c>
      <c r="L782" s="75" t="str">
        <f>IFERROR(INDEX(入力!$BV$3:$CN$1048576,MATCH(ROW(L782)-ROW(L$3),入力!$BB$3:$BB$1048576,0),MATCH(L$3,入力!$BV$2:$CN$2,0)),"")</f>
        <v/>
      </c>
      <c r="M782" s="117" t="str">
        <f>IFERROR(IF(履歴検索!$A782="","",INDEX(入力!$BV$3:$CN$1048576,MATCH(ROW(M782)-ROW(M$3),入力!$BB$3:$BB$1048576,0),MATCH(M$3,入力!$BV$2:$CN$2,0))),"")</f>
        <v/>
      </c>
      <c r="N782" s="75" t="str">
        <f>IFERROR(INDEX(入力!$BV$3:$CN$1048576,MATCH(ROW(N782)-ROW(N$3),入力!$BB$3:$BB$1048576,0),MATCH(N$3,入力!$BV$2:$CN$2,0)),"")</f>
        <v/>
      </c>
      <c r="O782" s="294" t="str">
        <f>IFERROR(INDEX(入力!$CJ$3:$CN$1048576,MATCH(ROW(O782)-ROW(O$3),入力!$BB$3:$BB$1048576,0),MATCH(O$3,入力!$CJ$2:$CN$2,0)),"")</f>
        <v/>
      </c>
      <c r="P782" s="294" t="str">
        <f>IFERROR(INDEX(入力!$CJ$3:$CN$1048576,MATCH(ROW(P782)-ROW(P$3),入力!$BB$3:$BB$1048576,0),MATCH(P$3,入力!$CJ$2:$CN$2,0)),"")</f>
        <v/>
      </c>
      <c r="Q782" s="294" t="str">
        <f>IFERROR(INDEX(入力!$BV$3:$CN$1048576,MATCH(ROW(Q782)-ROW(Q$3),入力!$BB$3:$BB$1048576,0),MATCH(Q$3,入力!$BV$2:$CN$2,0)),"")</f>
        <v/>
      </c>
      <c r="R782" s="77" t="str">
        <f>IFERROR(INDEX(入力!$BV$3:$CN$1048576,MATCH(ROW(R782)-ROW(R$3),入力!$BB$3:$BB$1048576,0),MATCH(R$3,入力!$BV$2:$CN$2,0)),"")</f>
        <v/>
      </c>
      <c r="S782" s="77" t="str">
        <f>IFERROR(INDEX(入力!$BV$3:$CN$1048576,MATCH(ROW(S782)-ROW(S$3),入力!$BB$3:$BB$1048576,0),MATCH(S$3,入力!$BV$2:$CN$2,0)),"")</f>
        <v/>
      </c>
      <c r="U782" s="28" t="str">
        <f>IF(Z782="","",COUNT($Z$4:Z782))</f>
        <v/>
      </c>
      <c r="V782" s="73" t="str">
        <f t="shared" si="12"/>
        <v/>
      </c>
      <c r="W782" s="113" t="str">
        <f>IF(OR($B782="",$B782=$B783),"",SUMIF($B$4:$B782,$B782,Q$4:Q782))</f>
        <v/>
      </c>
      <c r="X782" s="113" t="str">
        <f>IF(OR($B782="",$B782=$B783),"",SUMIF($B$4:$B782,$B782,K$4:K782)-Y782)</f>
        <v/>
      </c>
      <c r="Y782" s="113" t="str">
        <f>IF(OR($B782="",$B782=$B783),"",SUMIFS(K$4:K782,B$4:B782,$B782,F$4:F782,$Y$3))</f>
        <v/>
      </c>
      <c r="Z782" s="113" t="str">
        <f>IF(OR($B782="",$B782=$B783),"",SUMIF($B$4:$B782,$B782,S$4:S782))</f>
        <v/>
      </c>
    </row>
    <row r="783" spans="1:26" ht="25.05" customHeight="1" x14ac:dyDescent="0.2">
      <c r="A783" s="133" t="str">
        <f>IF(OR(B783="",AND(B782=B783,D782=D783)),"",MAX($A$4:A782)+1)</f>
        <v/>
      </c>
      <c r="B783" s="73" t="str">
        <f>IFERROR(INDEX(入力!$BV$3:$CN$1048576,MATCH(ROW(B783)-ROW(B$3),入力!$BB$3:$BB$1048576,0),MATCH(B$3,入力!$BV$2:$CN$2,0)),"")</f>
        <v/>
      </c>
      <c r="C783" s="74" t="str">
        <f>IFERROR(INDEX(入力!$BV$3:$CN$1048576,MATCH(ROW(C783)-ROW(C$3),入力!$BB$3:$BB$1048576,0),MATCH(C$3,入力!$BV$2:$CN$2,0)),"")</f>
        <v/>
      </c>
      <c r="D783" s="75" t="str">
        <f>IFERROR(INDEX(入力!$BO$3:$BO$1048576,MATCH(ROW(D783)-ROW(D$3),入力!$BB$3:$BB$1048576,0),0),"")</f>
        <v/>
      </c>
      <c r="E783" s="74" t="str">
        <f>IFERROR(INDEX(入力!$BV$3:$CN$1048576,MATCH(ROW(E783)-ROW(E$3),入力!$BB$3:$BB$1048576,0),MATCH(E$3,入力!$BV$2:$CN$2,0)),"")</f>
        <v/>
      </c>
      <c r="F783" s="74" t="str">
        <f>IFERROR(INDEX(入力!$BV$3:$CN$1048576,MATCH(ROW(F783)-ROW(F$3),入力!$BB$3:$BB$1048576,0),MATCH(F$3,入力!$BV$2:$CN$2,0)),"")</f>
        <v/>
      </c>
      <c r="G783" s="74" t="str">
        <f>IFERROR(INDEX(入力!$BV$3:$CN$1048576,MATCH(ROW(G783)-ROW(G$3),入力!$BB$3:$BB$1048576,0),MATCH(G$3,入力!$BV$2:$CN$2,0)),"")</f>
        <v/>
      </c>
      <c r="H783" s="75" t="str">
        <f>IFERROR(INDEX(入力!$BV$3:$CN$1048576,MATCH(ROW(H783)-ROW(H$3),入力!$BB$3:$BB$1048576,0),MATCH(H$3,入力!$BV$2:$CN$2,0)),"")</f>
        <v/>
      </c>
      <c r="I783" s="76" t="str">
        <f>IFERROR(INDEX(入力!$BV$3:$CN$1048576,MATCH(ROW(I783)-ROW(I$3),入力!$BB$3:$BB$1048576,0),MATCH(I$3,入力!$BV$2:$CN$2,0)),"")</f>
        <v/>
      </c>
      <c r="J783" s="75" t="str">
        <f>IFERROR(INDEX(入力!$BV$3:$CN$1048576,MATCH(ROW(J783)-ROW(J$3),入力!$BB$3:$BB$1048576,0),MATCH(J$3,入力!$BV$2:$CN$2,0)),"")</f>
        <v/>
      </c>
      <c r="K783" s="75" t="str">
        <f>IFERROR(INDEX(入力!$BV$3:$CN$1048576,MATCH(ROW(K783)-ROW(K$3),入力!$BB$3:$BB$1048576,0),MATCH(K$3,入力!$BV$2:$CN$2,0)),"")</f>
        <v/>
      </c>
      <c r="L783" s="75" t="str">
        <f>IFERROR(INDEX(入力!$BV$3:$CN$1048576,MATCH(ROW(L783)-ROW(L$3),入力!$BB$3:$BB$1048576,0),MATCH(L$3,入力!$BV$2:$CN$2,0)),"")</f>
        <v/>
      </c>
      <c r="M783" s="117" t="str">
        <f>IFERROR(IF(履歴検索!$A783="","",INDEX(入力!$BV$3:$CN$1048576,MATCH(ROW(M783)-ROW(M$3),入力!$BB$3:$BB$1048576,0),MATCH(M$3,入力!$BV$2:$CN$2,0))),"")</f>
        <v/>
      </c>
      <c r="N783" s="75" t="str">
        <f>IFERROR(INDEX(入力!$BV$3:$CN$1048576,MATCH(ROW(N783)-ROW(N$3),入力!$BB$3:$BB$1048576,0),MATCH(N$3,入力!$BV$2:$CN$2,0)),"")</f>
        <v/>
      </c>
      <c r="O783" s="294" t="str">
        <f>IFERROR(INDEX(入力!$CJ$3:$CN$1048576,MATCH(ROW(O783)-ROW(O$3),入力!$BB$3:$BB$1048576,0),MATCH(O$3,入力!$CJ$2:$CN$2,0)),"")</f>
        <v/>
      </c>
      <c r="P783" s="294" t="str">
        <f>IFERROR(INDEX(入力!$CJ$3:$CN$1048576,MATCH(ROW(P783)-ROW(P$3),入力!$BB$3:$BB$1048576,0),MATCH(P$3,入力!$CJ$2:$CN$2,0)),"")</f>
        <v/>
      </c>
      <c r="Q783" s="294" t="str">
        <f>IFERROR(INDEX(入力!$BV$3:$CN$1048576,MATCH(ROW(Q783)-ROW(Q$3),入力!$BB$3:$BB$1048576,0),MATCH(Q$3,入力!$BV$2:$CN$2,0)),"")</f>
        <v/>
      </c>
      <c r="R783" s="77" t="str">
        <f>IFERROR(INDEX(入力!$BV$3:$CN$1048576,MATCH(ROW(R783)-ROW(R$3),入力!$BB$3:$BB$1048576,0),MATCH(R$3,入力!$BV$2:$CN$2,0)),"")</f>
        <v/>
      </c>
      <c r="S783" s="77" t="str">
        <f>IFERROR(INDEX(入力!$BV$3:$CN$1048576,MATCH(ROW(S783)-ROW(S$3),入力!$BB$3:$BB$1048576,0),MATCH(S$3,入力!$BV$2:$CN$2,0)),"")</f>
        <v/>
      </c>
      <c r="U783" s="28" t="str">
        <f>IF(Z783="","",COUNT($Z$4:Z783))</f>
        <v/>
      </c>
      <c r="V783" s="73" t="str">
        <f t="shared" si="12"/>
        <v/>
      </c>
      <c r="W783" s="113" t="str">
        <f>IF(OR($B783="",$B783=$B784),"",SUMIF($B$4:$B783,$B783,Q$4:Q783))</f>
        <v/>
      </c>
      <c r="X783" s="113" t="str">
        <f>IF(OR($B783="",$B783=$B784),"",SUMIF($B$4:$B783,$B783,K$4:K783)-Y783)</f>
        <v/>
      </c>
      <c r="Y783" s="113" t="str">
        <f>IF(OR($B783="",$B783=$B784),"",SUMIFS(K$4:K783,B$4:B783,$B783,F$4:F783,$Y$3))</f>
        <v/>
      </c>
      <c r="Z783" s="113" t="str">
        <f>IF(OR($B783="",$B783=$B784),"",SUMIF($B$4:$B783,$B783,S$4:S783))</f>
        <v/>
      </c>
    </row>
    <row r="784" spans="1:26" ht="25.05" customHeight="1" x14ac:dyDescent="0.2">
      <c r="A784" s="133" t="str">
        <f>IF(OR(B784="",AND(B783=B784,D783=D784)),"",MAX($A$4:A783)+1)</f>
        <v/>
      </c>
      <c r="B784" s="73" t="str">
        <f>IFERROR(INDEX(入力!$BV$3:$CN$1048576,MATCH(ROW(B784)-ROW(B$3),入力!$BB$3:$BB$1048576,0),MATCH(B$3,入力!$BV$2:$CN$2,0)),"")</f>
        <v/>
      </c>
      <c r="C784" s="74" t="str">
        <f>IFERROR(INDEX(入力!$BV$3:$CN$1048576,MATCH(ROW(C784)-ROW(C$3),入力!$BB$3:$BB$1048576,0),MATCH(C$3,入力!$BV$2:$CN$2,0)),"")</f>
        <v/>
      </c>
      <c r="D784" s="75" t="str">
        <f>IFERROR(INDEX(入力!$BO$3:$BO$1048576,MATCH(ROW(D784)-ROW(D$3),入力!$BB$3:$BB$1048576,0),0),"")</f>
        <v/>
      </c>
      <c r="E784" s="74" t="str">
        <f>IFERROR(INDEX(入力!$BV$3:$CN$1048576,MATCH(ROW(E784)-ROW(E$3),入力!$BB$3:$BB$1048576,0),MATCH(E$3,入力!$BV$2:$CN$2,0)),"")</f>
        <v/>
      </c>
      <c r="F784" s="74" t="str">
        <f>IFERROR(INDEX(入力!$BV$3:$CN$1048576,MATCH(ROW(F784)-ROW(F$3),入力!$BB$3:$BB$1048576,0),MATCH(F$3,入力!$BV$2:$CN$2,0)),"")</f>
        <v/>
      </c>
      <c r="G784" s="74" t="str">
        <f>IFERROR(INDEX(入力!$BV$3:$CN$1048576,MATCH(ROW(G784)-ROW(G$3),入力!$BB$3:$BB$1048576,0),MATCH(G$3,入力!$BV$2:$CN$2,0)),"")</f>
        <v/>
      </c>
      <c r="H784" s="75" t="str">
        <f>IFERROR(INDEX(入力!$BV$3:$CN$1048576,MATCH(ROW(H784)-ROW(H$3),入力!$BB$3:$BB$1048576,0),MATCH(H$3,入力!$BV$2:$CN$2,0)),"")</f>
        <v/>
      </c>
      <c r="I784" s="76" t="str">
        <f>IFERROR(INDEX(入力!$BV$3:$CN$1048576,MATCH(ROW(I784)-ROW(I$3),入力!$BB$3:$BB$1048576,0),MATCH(I$3,入力!$BV$2:$CN$2,0)),"")</f>
        <v/>
      </c>
      <c r="J784" s="75" t="str">
        <f>IFERROR(INDEX(入力!$BV$3:$CN$1048576,MATCH(ROW(J784)-ROW(J$3),入力!$BB$3:$BB$1048576,0),MATCH(J$3,入力!$BV$2:$CN$2,0)),"")</f>
        <v/>
      </c>
      <c r="K784" s="75" t="str">
        <f>IFERROR(INDEX(入力!$BV$3:$CN$1048576,MATCH(ROW(K784)-ROW(K$3),入力!$BB$3:$BB$1048576,0),MATCH(K$3,入力!$BV$2:$CN$2,0)),"")</f>
        <v/>
      </c>
      <c r="L784" s="75" t="str">
        <f>IFERROR(INDEX(入力!$BV$3:$CN$1048576,MATCH(ROW(L784)-ROW(L$3),入力!$BB$3:$BB$1048576,0),MATCH(L$3,入力!$BV$2:$CN$2,0)),"")</f>
        <v/>
      </c>
      <c r="M784" s="117" t="str">
        <f>IFERROR(IF(履歴検索!$A784="","",INDEX(入力!$BV$3:$CN$1048576,MATCH(ROW(M784)-ROW(M$3),入力!$BB$3:$BB$1048576,0),MATCH(M$3,入力!$BV$2:$CN$2,0))),"")</f>
        <v/>
      </c>
      <c r="N784" s="75" t="str">
        <f>IFERROR(INDEX(入力!$BV$3:$CN$1048576,MATCH(ROW(N784)-ROW(N$3),入力!$BB$3:$BB$1048576,0),MATCH(N$3,入力!$BV$2:$CN$2,0)),"")</f>
        <v/>
      </c>
      <c r="O784" s="294" t="str">
        <f>IFERROR(INDEX(入力!$CJ$3:$CN$1048576,MATCH(ROW(O784)-ROW(O$3),入力!$BB$3:$BB$1048576,0),MATCH(O$3,入力!$CJ$2:$CN$2,0)),"")</f>
        <v/>
      </c>
      <c r="P784" s="294" t="str">
        <f>IFERROR(INDEX(入力!$CJ$3:$CN$1048576,MATCH(ROW(P784)-ROW(P$3),入力!$BB$3:$BB$1048576,0),MATCH(P$3,入力!$CJ$2:$CN$2,0)),"")</f>
        <v/>
      </c>
      <c r="Q784" s="294" t="str">
        <f>IFERROR(INDEX(入力!$BV$3:$CN$1048576,MATCH(ROW(Q784)-ROW(Q$3),入力!$BB$3:$BB$1048576,0),MATCH(Q$3,入力!$BV$2:$CN$2,0)),"")</f>
        <v/>
      </c>
      <c r="R784" s="77" t="str">
        <f>IFERROR(INDEX(入力!$BV$3:$CN$1048576,MATCH(ROW(R784)-ROW(R$3),入力!$BB$3:$BB$1048576,0),MATCH(R$3,入力!$BV$2:$CN$2,0)),"")</f>
        <v/>
      </c>
      <c r="S784" s="77" t="str">
        <f>IFERROR(INDEX(入力!$BV$3:$CN$1048576,MATCH(ROW(S784)-ROW(S$3),入力!$BB$3:$BB$1048576,0),MATCH(S$3,入力!$BV$2:$CN$2,0)),"")</f>
        <v/>
      </c>
      <c r="U784" s="28" t="str">
        <f>IF(Z784="","",COUNT($Z$4:Z784))</f>
        <v/>
      </c>
      <c r="V784" s="73" t="str">
        <f t="shared" si="12"/>
        <v/>
      </c>
      <c r="W784" s="113" t="str">
        <f>IF(OR($B784="",$B784=$B785),"",SUMIF($B$4:$B784,$B784,Q$4:Q784))</f>
        <v/>
      </c>
      <c r="X784" s="113" t="str">
        <f>IF(OR($B784="",$B784=$B785),"",SUMIF($B$4:$B784,$B784,K$4:K784)-Y784)</f>
        <v/>
      </c>
      <c r="Y784" s="113" t="str">
        <f>IF(OR($B784="",$B784=$B785),"",SUMIFS(K$4:K784,B$4:B784,$B784,F$4:F784,$Y$3))</f>
        <v/>
      </c>
      <c r="Z784" s="113" t="str">
        <f>IF(OR($B784="",$B784=$B785),"",SUMIF($B$4:$B784,$B784,S$4:S784))</f>
        <v/>
      </c>
    </row>
    <row r="785" spans="1:26" ht="25.05" customHeight="1" x14ac:dyDescent="0.2">
      <c r="A785" s="133" t="str">
        <f>IF(OR(B785="",AND(B784=B785,D784=D785)),"",MAX($A$4:A784)+1)</f>
        <v/>
      </c>
      <c r="B785" s="73" t="str">
        <f>IFERROR(INDEX(入力!$BV$3:$CN$1048576,MATCH(ROW(B785)-ROW(B$3),入力!$BB$3:$BB$1048576,0),MATCH(B$3,入力!$BV$2:$CN$2,0)),"")</f>
        <v/>
      </c>
      <c r="C785" s="74" t="str">
        <f>IFERROR(INDEX(入力!$BV$3:$CN$1048576,MATCH(ROW(C785)-ROW(C$3),入力!$BB$3:$BB$1048576,0),MATCH(C$3,入力!$BV$2:$CN$2,0)),"")</f>
        <v/>
      </c>
      <c r="D785" s="75" t="str">
        <f>IFERROR(INDEX(入力!$BO$3:$BO$1048576,MATCH(ROW(D785)-ROW(D$3),入力!$BB$3:$BB$1048576,0),0),"")</f>
        <v/>
      </c>
      <c r="E785" s="74" t="str">
        <f>IFERROR(INDEX(入力!$BV$3:$CN$1048576,MATCH(ROW(E785)-ROW(E$3),入力!$BB$3:$BB$1048576,0),MATCH(E$3,入力!$BV$2:$CN$2,0)),"")</f>
        <v/>
      </c>
      <c r="F785" s="74" t="str">
        <f>IFERROR(INDEX(入力!$BV$3:$CN$1048576,MATCH(ROW(F785)-ROW(F$3),入力!$BB$3:$BB$1048576,0),MATCH(F$3,入力!$BV$2:$CN$2,0)),"")</f>
        <v/>
      </c>
      <c r="G785" s="74" t="str">
        <f>IFERROR(INDEX(入力!$BV$3:$CN$1048576,MATCH(ROW(G785)-ROW(G$3),入力!$BB$3:$BB$1048576,0),MATCH(G$3,入力!$BV$2:$CN$2,0)),"")</f>
        <v/>
      </c>
      <c r="H785" s="75" t="str">
        <f>IFERROR(INDEX(入力!$BV$3:$CN$1048576,MATCH(ROW(H785)-ROW(H$3),入力!$BB$3:$BB$1048576,0),MATCH(H$3,入力!$BV$2:$CN$2,0)),"")</f>
        <v/>
      </c>
      <c r="I785" s="76" t="str">
        <f>IFERROR(INDEX(入力!$BV$3:$CN$1048576,MATCH(ROW(I785)-ROW(I$3),入力!$BB$3:$BB$1048576,0),MATCH(I$3,入力!$BV$2:$CN$2,0)),"")</f>
        <v/>
      </c>
      <c r="J785" s="75" t="str">
        <f>IFERROR(INDEX(入力!$BV$3:$CN$1048576,MATCH(ROW(J785)-ROW(J$3),入力!$BB$3:$BB$1048576,0),MATCH(J$3,入力!$BV$2:$CN$2,0)),"")</f>
        <v/>
      </c>
      <c r="K785" s="75" t="str">
        <f>IFERROR(INDEX(入力!$BV$3:$CN$1048576,MATCH(ROW(K785)-ROW(K$3),入力!$BB$3:$BB$1048576,0),MATCH(K$3,入力!$BV$2:$CN$2,0)),"")</f>
        <v/>
      </c>
      <c r="L785" s="75" t="str">
        <f>IFERROR(INDEX(入力!$BV$3:$CN$1048576,MATCH(ROW(L785)-ROW(L$3),入力!$BB$3:$BB$1048576,0),MATCH(L$3,入力!$BV$2:$CN$2,0)),"")</f>
        <v/>
      </c>
      <c r="M785" s="117" t="str">
        <f>IFERROR(IF(履歴検索!$A785="","",INDEX(入力!$BV$3:$CN$1048576,MATCH(ROW(M785)-ROW(M$3),入力!$BB$3:$BB$1048576,0),MATCH(M$3,入力!$BV$2:$CN$2,0))),"")</f>
        <v/>
      </c>
      <c r="N785" s="75" t="str">
        <f>IFERROR(INDEX(入力!$BV$3:$CN$1048576,MATCH(ROW(N785)-ROW(N$3),入力!$BB$3:$BB$1048576,0),MATCH(N$3,入力!$BV$2:$CN$2,0)),"")</f>
        <v/>
      </c>
      <c r="O785" s="294" t="str">
        <f>IFERROR(INDEX(入力!$CJ$3:$CN$1048576,MATCH(ROW(O785)-ROW(O$3),入力!$BB$3:$BB$1048576,0),MATCH(O$3,入力!$CJ$2:$CN$2,0)),"")</f>
        <v/>
      </c>
      <c r="P785" s="294" t="str">
        <f>IFERROR(INDEX(入力!$CJ$3:$CN$1048576,MATCH(ROW(P785)-ROW(P$3),入力!$BB$3:$BB$1048576,0),MATCH(P$3,入力!$CJ$2:$CN$2,0)),"")</f>
        <v/>
      </c>
      <c r="Q785" s="294" t="str">
        <f>IFERROR(INDEX(入力!$BV$3:$CN$1048576,MATCH(ROW(Q785)-ROW(Q$3),入力!$BB$3:$BB$1048576,0),MATCH(Q$3,入力!$BV$2:$CN$2,0)),"")</f>
        <v/>
      </c>
      <c r="R785" s="77" t="str">
        <f>IFERROR(INDEX(入力!$BV$3:$CN$1048576,MATCH(ROW(R785)-ROW(R$3),入力!$BB$3:$BB$1048576,0),MATCH(R$3,入力!$BV$2:$CN$2,0)),"")</f>
        <v/>
      </c>
      <c r="S785" s="77" t="str">
        <f>IFERROR(INDEX(入力!$BV$3:$CN$1048576,MATCH(ROW(S785)-ROW(S$3),入力!$BB$3:$BB$1048576,0),MATCH(S$3,入力!$BV$2:$CN$2,0)),"")</f>
        <v/>
      </c>
      <c r="U785" s="28" t="str">
        <f>IF(Z785="","",COUNT($Z$4:Z785))</f>
        <v/>
      </c>
      <c r="V785" s="73" t="str">
        <f t="shared" ref="V785:V848" si="13">IF(Z785="","",B785)</f>
        <v/>
      </c>
      <c r="W785" s="113" t="str">
        <f>IF(OR($B785="",$B785=$B786),"",SUMIF($B$4:$B785,$B785,Q$4:Q785))</f>
        <v/>
      </c>
      <c r="X785" s="113" t="str">
        <f>IF(OR($B785="",$B785=$B786),"",SUMIF($B$4:$B785,$B785,K$4:K785)-Y785)</f>
        <v/>
      </c>
      <c r="Y785" s="113" t="str">
        <f>IF(OR($B785="",$B785=$B786),"",SUMIFS(K$4:K785,B$4:B785,$B785,F$4:F785,$Y$3))</f>
        <v/>
      </c>
      <c r="Z785" s="113" t="str">
        <f>IF(OR($B785="",$B785=$B786),"",SUMIF($B$4:$B785,$B785,S$4:S785))</f>
        <v/>
      </c>
    </row>
    <row r="786" spans="1:26" ht="25.05" customHeight="1" x14ac:dyDescent="0.2">
      <c r="A786" s="133" t="str">
        <f>IF(OR(B786="",AND(B785=B786,D785=D786)),"",MAX($A$4:A785)+1)</f>
        <v/>
      </c>
      <c r="B786" s="73" t="str">
        <f>IFERROR(INDEX(入力!$BV$3:$CN$1048576,MATCH(ROW(B786)-ROW(B$3),入力!$BB$3:$BB$1048576,0),MATCH(B$3,入力!$BV$2:$CN$2,0)),"")</f>
        <v/>
      </c>
      <c r="C786" s="74" t="str">
        <f>IFERROR(INDEX(入力!$BV$3:$CN$1048576,MATCH(ROW(C786)-ROW(C$3),入力!$BB$3:$BB$1048576,0),MATCH(C$3,入力!$BV$2:$CN$2,0)),"")</f>
        <v/>
      </c>
      <c r="D786" s="75" t="str">
        <f>IFERROR(INDEX(入力!$BO$3:$BO$1048576,MATCH(ROW(D786)-ROW(D$3),入力!$BB$3:$BB$1048576,0),0),"")</f>
        <v/>
      </c>
      <c r="E786" s="74" t="str">
        <f>IFERROR(INDEX(入力!$BV$3:$CN$1048576,MATCH(ROW(E786)-ROW(E$3),入力!$BB$3:$BB$1048576,0),MATCH(E$3,入力!$BV$2:$CN$2,0)),"")</f>
        <v/>
      </c>
      <c r="F786" s="74" t="str">
        <f>IFERROR(INDEX(入力!$BV$3:$CN$1048576,MATCH(ROW(F786)-ROW(F$3),入力!$BB$3:$BB$1048576,0),MATCH(F$3,入力!$BV$2:$CN$2,0)),"")</f>
        <v/>
      </c>
      <c r="G786" s="74" t="str">
        <f>IFERROR(INDEX(入力!$BV$3:$CN$1048576,MATCH(ROW(G786)-ROW(G$3),入力!$BB$3:$BB$1048576,0),MATCH(G$3,入力!$BV$2:$CN$2,0)),"")</f>
        <v/>
      </c>
      <c r="H786" s="75" t="str">
        <f>IFERROR(INDEX(入力!$BV$3:$CN$1048576,MATCH(ROW(H786)-ROW(H$3),入力!$BB$3:$BB$1048576,0),MATCH(H$3,入力!$BV$2:$CN$2,0)),"")</f>
        <v/>
      </c>
      <c r="I786" s="76" t="str">
        <f>IFERROR(INDEX(入力!$BV$3:$CN$1048576,MATCH(ROW(I786)-ROW(I$3),入力!$BB$3:$BB$1048576,0),MATCH(I$3,入力!$BV$2:$CN$2,0)),"")</f>
        <v/>
      </c>
      <c r="J786" s="75" t="str">
        <f>IFERROR(INDEX(入力!$BV$3:$CN$1048576,MATCH(ROW(J786)-ROW(J$3),入力!$BB$3:$BB$1048576,0),MATCH(J$3,入力!$BV$2:$CN$2,0)),"")</f>
        <v/>
      </c>
      <c r="K786" s="75" t="str">
        <f>IFERROR(INDEX(入力!$BV$3:$CN$1048576,MATCH(ROW(K786)-ROW(K$3),入力!$BB$3:$BB$1048576,0),MATCH(K$3,入力!$BV$2:$CN$2,0)),"")</f>
        <v/>
      </c>
      <c r="L786" s="75" t="str">
        <f>IFERROR(INDEX(入力!$BV$3:$CN$1048576,MATCH(ROW(L786)-ROW(L$3),入力!$BB$3:$BB$1048576,0),MATCH(L$3,入力!$BV$2:$CN$2,0)),"")</f>
        <v/>
      </c>
      <c r="M786" s="117" t="str">
        <f>IFERROR(IF(履歴検索!$A786="","",INDEX(入力!$BV$3:$CN$1048576,MATCH(ROW(M786)-ROW(M$3),入力!$BB$3:$BB$1048576,0),MATCH(M$3,入力!$BV$2:$CN$2,0))),"")</f>
        <v/>
      </c>
      <c r="N786" s="75" t="str">
        <f>IFERROR(INDEX(入力!$BV$3:$CN$1048576,MATCH(ROW(N786)-ROW(N$3),入力!$BB$3:$BB$1048576,0),MATCH(N$3,入力!$BV$2:$CN$2,0)),"")</f>
        <v/>
      </c>
      <c r="O786" s="294" t="str">
        <f>IFERROR(INDEX(入力!$CJ$3:$CN$1048576,MATCH(ROW(O786)-ROW(O$3),入力!$BB$3:$BB$1048576,0),MATCH(O$3,入力!$CJ$2:$CN$2,0)),"")</f>
        <v/>
      </c>
      <c r="P786" s="294" t="str">
        <f>IFERROR(INDEX(入力!$CJ$3:$CN$1048576,MATCH(ROW(P786)-ROW(P$3),入力!$BB$3:$BB$1048576,0),MATCH(P$3,入力!$CJ$2:$CN$2,0)),"")</f>
        <v/>
      </c>
      <c r="Q786" s="294" t="str">
        <f>IFERROR(INDEX(入力!$BV$3:$CN$1048576,MATCH(ROW(Q786)-ROW(Q$3),入力!$BB$3:$BB$1048576,0),MATCH(Q$3,入力!$BV$2:$CN$2,0)),"")</f>
        <v/>
      </c>
      <c r="R786" s="77" t="str">
        <f>IFERROR(INDEX(入力!$BV$3:$CN$1048576,MATCH(ROW(R786)-ROW(R$3),入力!$BB$3:$BB$1048576,0),MATCH(R$3,入力!$BV$2:$CN$2,0)),"")</f>
        <v/>
      </c>
      <c r="S786" s="77" t="str">
        <f>IFERROR(INDEX(入力!$BV$3:$CN$1048576,MATCH(ROW(S786)-ROW(S$3),入力!$BB$3:$BB$1048576,0),MATCH(S$3,入力!$BV$2:$CN$2,0)),"")</f>
        <v/>
      </c>
      <c r="U786" s="28" t="str">
        <f>IF(Z786="","",COUNT($Z$4:Z786))</f>
        <v/>
      </c>
      <c r="V786" s="73" t="str">
        <f t="shared" si="13"/>
        <v/>
      </c>
      <c r="W786" s="113" t="str">
        <f>IF(OR($B786="",$B786=$B787),"",SUMIF($B$4:$B786,$B786,Q$4:Q786))</f>
        <v/>
      </c>
      <c r="X786" s="113" t="str">
        <f>IF(OR($B786="",$B786=$B787),"",SUMIF($B$4:$B786,$B786,K$4:K786)-Y786)</f>
        <v/>
      </c>
      <c r="Y786" s="113" t="str">
        <f>IF(OR($B786="",$B786=$B787),"",SUMIFS(K$4:K786,B$4:B786,$B786,F$4:F786,$Y$3))</f>
        <v/>
      </c>
      <c r="Z786" s="113" t="str">
        <f>IF(OR($B786="",$B786=$B787),"",SUMIF($B$4:$B786,$B786,S$4:S786))</f>
        <v/>
      </c>
    </row>
    <row r="787" spans="1:26" ht="25.05" customHeight="1" x14ac:dyDescent="0.2">
      <c r="A787" s="133" t="str">
        <f>IF(OR(B787="",AND(B786=B787,D786=D787)),"",MAX($A$4:A786)+1)</f>
        <v/>
      </c>
      <c r="B787" s="73" t="str">
        <f>IFERROR(INDEX(入力!$BV$3:$CN$1048576,MATCH(ROW(B787)-ROW(B$3),入力!$BB$3:$BB$1048576,0),MATCH(B$3,入力!$BV$2:$CN$2,0)),"")</f>
        <v/>
      </c>
      <c r="C787" s="74" t="str">
        <f>IFERROR(INDEX(入力!$BV$3:$CN$1048576,MATCH(ROW(C787)-ROW(C$3),入力!$BB$3:$BB$1048576,0),MATCH(C$3,入力!$BV$2:$CN$2,0)),"")</f>
        <v/>
      </c>
      <c r="D787" s="75" t="str">
        <f>IFERROR(INDEX(入力!$BO$3:$BO$1048576,MATCH(ROW(D787)-ROW(D$3),入力!$BB$3:$BB$1048576,0),0),"")</f>
        <v/>
      </c>
      <c r="E787" s="74" t="str">
        <f>IFERROR(INDEX(入力!$BV$3:$CN$1048576,MATCH(ROW(E787)-ROW(E$3),入力!$BB$3:$BB$1048576,0),MATCH(E$3,入力!$BV$2:$CN$2,0)),"")</f>
        <v/>
      </c>
      <c r="F787" s="74" t="str">
        <f>IFERROR(INDEX(入力!$BV$3:$CN$1048576,MATCH(ROW(F787)-ROW(F$3),入力!$BB$3:$BB$1048576,0),MATCH(F$3,入力!$BV$2:$CN$2,0)),"")</f>
        <v/>
      </c>
      <c r="G787" s="74" t="str">
        <f>IFERROR(INDEX(入力!$BV$3:$CN$1048576,MATCH(ROW(G787)-ROW(G$3),入力!$BB$3:$BB$1048576,0),MATCH(G$3,入力!$BV$2:$CN$2,0)),"")</f>
        <v/>
      </c>
      <c r="H787" s="75" t="str">
        <f>IFERROR(INDEX(入力!$BV$3:$CN$1048576,MATCH(ROW(H787)-ROW(H$3),入力!$BB$3:$BB$1048576,0),MATCH(H$3,入力!$BV$2:$CN$2,0)),"")</f>
        <v/>
      </c>
      <c r="I787" s="76" t="str">
        <f>IFERROR(INDEX(入力!$BV$3:$CN$1048576,MATCH(ROW(I787)-ROW(I$3),入力!$BB$3:$BB$1048576,0),MATCH(I$3,入力!$BV$2:$CN$2,0)),"")</f>
        <v/>
      </c>
      <c r="J787" s="75" t="str">
        <f>IFERROR(INDEX(入力!$BV$3:$CN$1048576,MATCH(ROW(J787)-ROW(J$3),入力!$BB$3:$BB$1048576,0),MATCH(J$3,入力!$BV$2:$CN$2,0)),"")</f>
        <v/>
      </c>
      <c r="K787" s="75" t="str">
        <f>IFERROR(INDEX(入力!$BV$3:$CN$1048576,MATCH(ROW(K787)-ROW(K$3),入力!$BB$3:$BB$1048576,0),MATCH(K$3,入力!$BV$2:$CN$2,0)),"")</f>
        <v/>
      </c>
      <c r="L787" s="75" t="str">
        <f>IFERROR(INDEX(入力!$BV$3:$CN$1048576,MATCH(ROW(L787)-ROW(L$3),入力!$BB$3:$BB$1048576,0),MATCH(L$3,入力!$BV$2:$CN$2,0)),"")</f>
        <v/>
      </c>
      <c r="M787" s="117" t="str">
        <f>IFERROR(IF(履歴検索!$A787="","",INDEX(入力!$BV$3:$CN$1048576,MATCH(ROW(M787)-ROW(M$3),入力!$BB$3:$BB$1048576,0),MATCH(M$3,入力!$BV$2:$CN$2,0))),"")</f>
        <v/>
      </c>
      <c r="N787" s="75" t="str">
        <f>IFERROR(INDEX(入力!$BV$3:$CN$1048576,MATCH(ROW(N787)-ROW(N$3),入力!$BB$3:$BB$1048576,0),MATCH(N$3,入力!$BV$2:$CN$2,0)),"")</f>
        <v/>
      </c>
      <c r="O787" s="294" t="str">
        <f>IFERROR(INDEX(入力!$CJ$3:$CN$1048576,MATCH(ROW(O787)-ROW(O$3),入力!$BB$3:$BB$1048576,0),MATCH(O$3,入力!$CJ$2:$CN$2,0)),"")</f>
        <v/>
      </c>
      <c r="P787" s="294" t="str">
        <f>IFERROR(INDEX(入力!$CJ$3:$CN$1048576,MATCH(ROW(P787)-ROW(P$3),入力!$BB$3:$BB$1048576,0),MATCH(P$3,入力!$CJ$2:$CN$2,0)),"")</f>
        <v/>
      </c>
      <c r="Q787" s="294" t="str">
        <f>IFERROR(INDEX(入力!$BV$3:$CN$1048576,MATCH(ROW(Q787)-ROW(Q$3),入力!$BB$3:$BB$1048576,0),MATCH(Q$3,入力!$BV$2:$CN$2,0)),"")</f>
        <v/>
      </c>
      <c r="R787" s="77" t="str">
        <f>IFERROR(INDEX(入力!$BV$3:$CN$1048576,MATCH(ROW(R787)-ROW(R$3),入力!$BB$3:$BB$1048576,0),MATCH(R$3,入力!$BV$2:$CN$2,0)),"")</f>
        <v/>
      </c>
      <c r="S787" s="77" t="str">
        <f>IFERROR(INDEX(入力!$BV$3:$CN$1048576,MATCH(ROW(S787)-ROW(S$3),入力!$BB$3:$BB$1048576,0),MATCH(S$3,入力!$BV$2:$CN$2,0)),"")</f>
        <v/>
      </c>
      <c r="U787" s="28" t="str">
        <f>IF(Z787="","",COUNT($Z$4:Z787))</f>
        <v/>
      </c>
      <c r="V787" s="73" t="str">
        <f t="shared" si="13"/>
        <v/>
      </c>
      <c r="W787" s="113" t="str">
        <f>IF(OR($B787="",$B787=$B788),"",SUMIF($B$4:$B787,$B787,Q$4:Q787))</f>
        <v/>
      </c>
      <c r="X787" s="113" t="str">
        <f>IF(OR($B787="",$B787=$B788),"",SUMIF($B$4:$B787,$B787,K$4:K787)-Y787)</f>
        <v/>
      </c>
      <c r="Y787" s="113" t="str">
        <f>IF(OR($B787="",$B787=$B788),"",SUMIFS(K$4:K787,B$4:B787,$B787,F$4:F787,$Y$3))</f>
        <v/>
      </c>
      <c r="Z787" s="113" t="str">
        <f>IF(OR($B787="",$B787=$B788),"",SUMIF($B$4:$B787,$B787,S$4:S787))</f>
        <v/>
      </c>
    </row>
    <row r="788" spans="1:26" ht="25.05" customHeight="1" x14ac:dyDescent="0.2">
      <c r="A788" s="133" t="str">
        <f>IF(OR(B788="",AND(B787=B788,D787=D788)),"",MAX($A$4:A787)+1)</f>
        <v/>
      </c>
      <c r="B788" s="73" t="str">
        <f>IFERROR(INDEX(入力!$BV$3:$CN$1048576,MATCH(ROW(B788)-ROW(B$3),入力!$BB$3:$BB$1048576,0),MATCH(B$3,入力!$BV$2:$CN$2,0)),"")</f>
        <v/>
      </c>
      <c r="C788" s="74" t="str">
        <f>IFERROR(INDEX(入力!$BV$3:$CN$1048576,MATCH(ROW(C788)-ROW(C$3),入力!$BB$3:$BB$1048576,0),MATCH(C$3,入力!$BV$2:$CN$2,0)),"")</f>
        <v/>
      </c>
      <c r="D788" s="75" t="str">
        <f>IFERROR(INDEX(入力!$BO$3:$BO$1048576,MATCH(ROW(D788)-ROW(D$3),入力!$BB$3:$BB$1048576,0),0),"")</f>
        <v/>
      </c>
      <c r="E788" s="74" t="str">
        <f>IFERROR(INDEX(入力!$BV$3:$CN$1048576,MATCH(ROW(E788)-ROW(E$3),入力!$BB$3:$BB$1048576,0),MATCH(E$3,入力!$BV$2:$CN$2,0)),"")</f>
        <v/>
      </c>
      <c r="F788" s="74" t="str">
        <f>IFERROR(INDEX(入力!$BV$3:$CN$1048576,MATCH(ROW(F788)-ROW(F$3),入力!$BB$3:$BB$1048576,0),MATCH(F$3,入力!$BV$2:$CN$2,0)),"")</f>
        <v/>
      </c>
      <c r="G788" s="74" t="str">
        <f>IFERROR(INDEX(入力!$BV$3:$CN$1048576,MATCH(ROW(G788)-ROW(G$3),入力!$BB$3:$BB$1048576,0),MATCH(G$3,入力!$BV$2:$CN$2,0)),"")</f>
        <v/>
      </c>
      <c r="H788" s="75" t="str">
        <f>IFERROR(INDEX(入力!$BV$3:$CN$1048576,MATCH(ROW(H788)-ROW(H$3),入力!$BB$3:$BB$1048576,0),MATCH(H$3,入力!$BV$2:$CN$2,0)),"")</f>
        <v/>
      </c>
      <c r="I788" s="76" t="str">
        <f>IFERROR(INDEX(入力!$BV$3:$CN$1048576,MATCH(ROW(I788)-ROW(I$3),入力!$BB$3:$BB$1048576,0),MATCH(I$3,入力!$BV$2:$CN$2,0)),"")</f>
        <v/>
      </c>
      <c r="J788" s="75" t="str">
        <f>IFERROR(INDEX(入力!$BV$3:$CN$1048576,MATCH(ROW(J788)-ROW(J$3),入力!$BB$3:$BB$1048576,0),MATCH(J$3,入力!$BV$2:$CN$2,0)),"")</f>
        <v/>
      </c>
      <c r="K788" s="75" t="str">
        <f>IFERROR(INDEX(入力!$BV$3:$CN$1048576,MATCH(ROW(K788)-ROW(K$3),入力!$BB$3:$BB$1048576,0),MATCH(K$3,入力!$BV$2:$CN$2,0)),"")</f>
        <v/>
      </c>
      <c r="L788" s="75" t="str">
        <f>IFERROR(INDEX(入力!$BV$3:$CN$1048576,MATCH(ROW(L788)-ROW(L$3),入力!$BB$3:$BB$1048576,0),MATCH(L$3,入力!$BV$2:$CN$2,0)),"")</f>
        <v/>
      </c>
      <c r="M788" s="117" t="str">
        <f>IFERROR(IF(履歴検索!$A788="","",INDEX(入力!$BV$3:$CN$1048576,MATCH(ROW(M788)-ROW(M$3),入力!$BB$3:$BB$1048576,0),MATCH(M$3,入力!$BV$2:$CN$2,0))),"")</f>
        <v/>
      </c>
      <c r="N788" s="75" t="str">
        <f>IFERROR(INDEX(入力!$BV$3:$CN$1048576,MATCH(ROW(N788)-ROW(N$3),入力!$BB$3:$BB$1048576,0),MATCH(N$3,入力!$BV$2:$CN$2,0)),"")</f>
        <v/>
      </c>
      <c r="O788" s="294" t="str">
        <f>IFERROR(INDEX(入力!$CJ$3:$CN$1048576,MATCH(ROW(O788)-ROW(O$3),入力!$BB$3:$BB$1048576,0),MATCH(O$3,入力!$CJ$2:$CN$2,0)),"")</f>
        <v/>
      </c>
      <c r="P788" s="294" t="str">
        <f>IFERROR(INDEX(入力!$CJ$3:$CN$1048576,MATCH(ROW(P788)-ROW(P$3),入力!$BB$3:$BB$1048576,0),MATCH(P$3,入力!$CJ$2:$CN$2,0)),"")</f>
        <v/>
      </c>
      <c r="Q788" s="294" t="str">
        <f>IFERROR(INDEX(入力!$BV$3:$CN$1048576,MATCH(ROW(Q788)-ROW(Q$3),入力!$BB$3:$BB$1048576,0),MATCH(Q$3,入力!$BV$2:$CN$2,0)),"")</f>
        <v/>
      </c>
      <c r="R788" s="77" t="str">
        <f>IFERROR(INDEX(入力!$BV$3:$CN$1048576,MATCH(ROW(R788)-ROW(R$3),入力!$BB$3:$BB$1048576,0),MATCH(R$3,入力!$BV$2:$CN$2,0)),"")</f>
        <v/>
      </c>
      <c r="S788" s="77" t="str">
        <f>IFERROR(INDEX(入力!$BV$3:$CN$1048576,MATCH(ROW(S788)-ROW(S$3),入力!$BB$3:$BB$1048576,0),MATCH(S$3,入力!$BV$2:$CN$2,0)),"")</f>
        <v/>
      </c>
      <c r="U788" s="28" t="str">
        <f>IF(Z788="","",COUNT($Z$4:Z788))</f>
        <v/>
      </c>
      <c r="V788" s="73" t="str">
        <f t="shared" si="13"/>
        <v/>
      </c>
      <c r="W788" s="113" t="str">
        <f>IF(OR($B788="",$B788=$B789),"",SUMIF($B$4:$B788,$B788,Q$4:Q788))</f>
        <v/>
      </c>
      <c r="X788" s="113" t="str">
        <f>IF(OR($B788="",$B788=$B789),"",SUMIF($B$4:$B788,$B788,K$4:K788)-Y788)</f>
        <v/>
      </c>
      <c r="Y788" s="113" t="str">
        <f>IF(OR($B788="",$B788=$B789),"",SUMIFS(K$4:K788,B$4:B788,$B788,F$4:F788,$Y$3))</f>
        <v/>
      </c>
      <c r="Z788" s="113" t="str">
        <f>IF(OR($B788="",$B788=$B789),"",SUMIF($B$4:$B788,$B788,S$4:S788))</f>
        <v/>
      </c>
    </row>
    <row r="789" spans="1:26" ht="25.05" customHeight="1" x14ac:dyDescent="0.2">
      <c r="A789" s="133" t="str">
        <f>IF(OR(B789="",AND(B788=B789,D788=D789)),"",MAX($A$4:A788)+1)</f>
        <v/>
      </c>
      <c r="B789" s="73" t="str">
        <f>IFERROR(INDEX(入力!$BV$3:$CN$1048576,MATCH(ROW(B789)-ROW(B$3),入力!$BB$3:$BB$1048576,0),MATCH(B$3,入力!$BV$2:$CN$2,0)),"")</f>
        <v/>
      </c>
      <c r="C789" s="74" t="str">
        <f>IFERROR(INDEX(入力!$BV$3:$CN$1048576,MATCH(ROW(C789)-ROW(C$3),入力!$BB$3:$BB$1048576,0),MATCH(C$3,入力!$BV$2:$CN$2,0)),"")</f>
        <v/>
      </c>
      <c r="D789" s="75" t="str">
        <f>IFERROR(INDEX(入力!$BO$3:$BO$1048576,MATCH(ROW(D789)-ROW(D$3),入力!$BB$3:$BB$1048576,0),0),"")</f>
        <v/>
      </c>
      <c r="E789" s="74" t="str">
        <f>IFERROR(INDEX(入力!$BV$3:$CN$1048576,MATCH(ROW(E789)-ROW(E$3),入力!$BB$3:$BB$1048576,0),MATCH(E$3,入力!$BV$2:$CN$2,0)),"")</f>
        <v/>
      </c>
      <c r="F789" s="74" t="str">
        <f>IFERROR(INDEX(入力!$BV$3:$CN$1048576,MATCH(ROW(F789)-ROW(F$3),入力!$BB$3:$BB$1048576,0),MATCH(F$3,入力!$BV$2:$CN$2,0)),"")</f>
        <v/>
      </c>
      <c r="G789" s="74" t="str">
        <f>IFERROR(INDEX(入力!$BV$3:$CN$1048576,MATCH(ROW(G789)-ROW(G$3),入力!$BB$3:$BB$1048576,0),MATCH(G$3,入力!$BV$2:$CN$2,0)),"")</f>
        <v/>
      </c>
      <c r="H789" s="75" t="str">
        <f>IFERROR(INDEX(入力!$BV$3:$CN$1048576,MATCH(ROW(H789)-ROW(H$3),入力!$BB$3:$BB$1048576,0),MATCH(H$3,入力!$BV$2:$CN$2,0)),"")</f>
        <v/>
      </c>
      <c r="I789" s="76" t="str">
        <f>IFERROR(INDEX(入力!$BV$3:$CN$1048576,MATCH(ROW(I789)-ROW(I$3),入力!$BB$3:$BB$1048576,0),MATCH(I$3,入力!$BV$2:$CN$2,0)),"")</f>
        <v/>
      </c>
      <c r="J789" s="75" t="str">
        <f>IFERROR(INDEX(入力!$BV$3:$CN$1048576,MATCH(ROW(J789)-ROW(J$3),入力!$BB$3:$BB$1048576,0),MATCH(J$3,入力!$BV$2:$CN$2,0)),"")</f>
        <v/>
      </c>
      <c r="K789" s="75" t="str">
        <f>IFERROR(INDEX(入力!$BV$3:$CN$1048576,MATCH(ROW(K789)-ROW(K$3),入力!$BB$3:$BB$1048576,0),MATCH(K$3,入力!$BV$2:$CN$2,0)),"")</f>
        <v/>
      </c>
      <c r="L789" s="75" t="str">
        <f>IFERROR(INDEX(入力!$BV$3:$CN$1048576,MATCH(ROW(L789)-ROW(L$3),入力!$BB$3:$BB$1048576,0),MATCH(L$3,入力!$BV$2:$CN$2,0)),"")</f>
        <v/>
      </c>
      <c r="M789" s="117" t="str">
        <f>IFERROR(IF(履歴検索!$A789="","",INDEX(入力!$BV$3:$CN$1048576,MATCH(ROW(M789)-ROW(M$3),入力!$BB$3:$BB$1048576,0),MATCH(M$3,入力!$BV$2:$CN$2,0))),"")</f>
        <v/>
      </c>
      <c r="N789" s="75" t="str">
        <f>IFERROR(INDEX(入力!$BV$3:$CN$1048576,MATCH(ROW(N789)-ROW(N$3),入力!$BB$3:$BB$1048576,0),MATCH(N$3,入力!$BV$2:$CN$2,0)),"")</f>
        <v/>
      </c>
      <c r="O789" s="294" t="str">
        <f>IFERROR(INDEX(入力!$CJ$3:$CN$1048576,MATCH(ROW(O789)-ROW(O$3),入力!$BB$3:$BB$1048576,0),MATCH(O$3,入力!$CJ$2:$CN$2,0)),"")</f>
        <v/>
      </c>
      <c r="P789" s="294" t="str">
        <f>IFERROR(INDEX(入力!$CJ$3:$CN$1048576,MATCH(ROW(P789)-ROW(P$3),入力!$BB$3:$BB$1048576,0),MATCH(P$3,入力!$CJ$2:$CN$2,0)),"")</f>
        <v/>
      </c>
      <c r="Q789" s="294" t="str">
        <f>IFERROR(INDEX(入力!$BV$3:$CN$1048576,MATCH(ROW(Q789)-ROW(Q$3),入力!$BB$3:$BB$1048576,0),MATCH(Q$3,入力!$BV$2:$CN$2,0)),"")</f>
        <v/>
      </c>
      <c r="R789" s="77" t="str">
        <f>IFERROR(INDEX(入力!$BV$3:$CN$1048576,MATCH(ROW(R789)-ROW(R$3),入力!$BB$3:$BB$1048576,0),MATCH(R$3,入力!$BV$2:$CN$2,0)),"")</f>
        <v/>
      </c>
      <c r="S789" s="77" t="str">
        <f>IFERROR(INDEX(入力!$BV$3:$CN$1048576,MATCH(ROW(S789)-ROW(S$3),入力!$BB$3:$BB$1048576,0),MATCH(S$3,入力!$BV$2:$CN$2,0)),"")</f>
        <v/>
      </c>
      <c r="U789" s="28" t="str">
        <f>IF(Z789="","",COUNT($Z$4:Z789))</f>
        <v/>
      </c>
      <c r="V789" s="73" t="str">
        <f t="shared" si="13"/>
        <v/>
      </c>
      <c r="W789" s="113" t="str">
        <f>IF(OR($B789="",$B789=$B790),"",SUMIF($B$4:$B789,$B789,Q$4:Q789))</f>
        <v/>
      </c>
      <c r="X789" s="113" t="str">
        <f>IF(OR($B789="",$B789=$B790),"",SUMIF($B$4:$B789,$B789,K$4:K789)-Y789)</f>
        <v/>
      </c>
      <c r="Y789" s="113" t="str">
        <f>IF(OR($B789="",$B789=$B790),"",SUMIFS(K$4:K789,B$4:B789,$B789,F$4:F789,$Y$3))</f>
        <v/>
      </c>
      <c r="Z789" s="113" t="str">
        <f>IF(OR($B789="",$B789=$B790),"",SUMIF($B$4:$B789,$B789,S$4:S789))</f>
        <v/>
      </c>
    </row>
    <row r="790" spans="1:26" ht="25.05" customHeight="1" x14ac:dyDescent="0.2">
      <c r="A790" s="133" t="str">
        <f>IF(OR(B790="",AND(B789=B790,D789=D790)),"",MAX($A$4:A789)+1)</f>
        <v/>
      </c>
      <c r="B790" s="73" t="str">
        <f>IFERROR(INDEX(入力!$BV$3:$CN$1048576,MATCH(ROW(B790)-ROW(B$3),入力!$BB$3:$BB$1048576,0),MATCH(B$3,入力!$BV$2:$CN$2,0)),"")</f>
        <v/>
      </c>
      <c r="C790" s="74" t="str">
        <f>IFERROR(INDEX(入力!$BV$3:$CN$1048576,MATCH(ROW(C790)-ROW(C$3),入力!$BB$3:$BB$1048576,0),MATCH(C$3,入力!$BV$2:$CN$2,0)),"")</f>
        <v/>
      </c>
      <c r="D790" s="75" t="str">
        <f>IFERROR(INDEX(入力!$BO$3:$BO$1048576,MATCH(ROW(D790)-ROW(D$3),入力!$BB$3:$BB$1048576,0),0),"")</f>
        <v/>
      </c>
      <c r="E790" s="74" t="str">
        <f>IFERROR(INDEX(入力!$BV$3:$CN$1048576,MATCH(ROW(E790)-ROW(E$3),入力!$BB$3:$BB$1048576,0),MATCH(E$3,入力!$BV$2:$CN$2,0)),"")</f>
        <v/>
      </c>
      <c r="F790" s="74" t="str">
        <f>IFERROR(INDEX(入力!$BV$3:$CN$1048576,MATCH(ROW(F790)-ROW(F$3),入力!$BB$3:$BB$1048576,0),MATCH(F$3,入力!$BV$2:$CN$2,0)),"")</f>
        <v/>
      </c>
      <c r="G790" s="74" t="str">
        <f>IFERROR(INDEX(入力!$BV$3:$CN$1048576,MATCH(ROW(G790)-ROW(G$3),入力!$BB$3:$BB$1048576,0),MATCH(G$3,入力!$BV$2:$CN$2,0)),"")</f>
        <v/>
      </c>
      <c r="H790" s="75" t="str">
        <f>IFERROR(INDEX(入力!$BV$3:$CN$1048576,MATCH(ROW(H790)-ROW(H$3),入力!$BB$3:$BB$1048576,0),MATCH(H$3,入力!$BV$2:$CN$2,0)),"")</f>
        <v/>
      </c>
      <c r="I790" s="76" t="str">
        <f>IFERROR(INDEX(入力!$BV$3:$CN$1048576,MATCH(ROW(I790)-ROW(I$3),入力!$BB$3:$BB$1048576,0),MATCH(I$3,入力!$BV$2:$CN$2,0)),"")</f>
        <v/>
      </c>
      <c r="J790" s="75" t="str">
        <f>IFERROR(INDEX(入力!$BV$3:$CN$1048576,MATCH(ROW(J790)-ROW(J$3),入力!$BB$3:$BB$1048576,0),MATCH(J$3,入力!$BV$2:$CN$2,0)),"")</f>
        <v/>
      </c>
      <c r="K790" s="75" t="str">
        <f>IFERROR(INDEX(入力!$BV$3:$CN$1048576,MATCH(ROW(K790)-ROW(K$3),入力!$BB$3:$BB$1048576,0),MATCH(K$3,入力!$BV$2:$CN$2,0)),"")</f>
        <v/>
      </c>
      <c r="L790" s="75" t="str">
        <f>IFERROR(INDEX(入力!$BV$3:$CN$1048576,MATCH(ROW(L790)-ROW(L$3),入力!$BB$3:$BB$1048576,0),MATCH(L$3,入力!$BV$2:$CN$2,0)),"")</f>
        <v/>
      </c>
      <c r="M790" s="117" t="str">
        <f>IFERROR(IF(履歴検索!$A790="","",INDEX(入力!$BV$3:$CN$1048576,MATCH(ROW(M790)-ROW(M$3),入力!$BB$3:$BB$1048576,0),MATCH(M$3,入力!$BV$2:$CN$2,0))),"")</f>
        <v/>
      </c>
      <c r="N790" s="75" t="str">
        <f>IFERROR(INDEX(入力!$BV$3:$CN$1048576,MATCH(ROW(N790)-ROW(N$3),入力!$BB$3:$BB$1048576,0),MATCH(N$3,入力!$BV$2:$CN$2,0)),"")</f>
        <v/>
      </c>
      <c r="O790" s="294" t="str">
        <f>IFERROR(INDEX(入力!$CJ$3:$CN$1048576,MATCH(ROW(O790)-ROW(O$3),入力!$BB$3:$BB$1048576,0),MATCH(O$3,入力!$CJ$2:$CN$2,0)),"")</f>
        <v/>
      </c>
      <c r="P790" s="294" t="str">
        <f>IFERROR(INDEX(入力!$CJ$3:$CN$1048576,MATCH(ROW(P790)-ROW(P$3),入力!$BB$3:$BB$1048576,0),MATCH(P$3,入力!$CJ$2:$CN$2,0)),"")</f>
        <v/>
      </c>
      <c r="Q790" s="294" t="str">
        <f>IFERROR(INDEX(入力!$BV$3:$CN$1048576,MATCH(ROW(Q790)-ROW(Q$3),入力!$BB$3:$BB$1048576,0),MATCH(Q$3,入力!$BV$2:$CN$2,0)),"")</f>
        <v/>
      </c>
      <c r="R790" s="77" t="str">
        <f>IFERROR(INDEX(入力!$BV$3:$CN$1048576,MATCH(ROW(R790)-ROW(R$3),入力!$BB$3:$BB$1048576,0),MATCH(R$3,入力!$BV$2:$CN$2,0)),"")</f>
        <v/>
      </c>
      <c r="S790" s="77" t="str">
        <f>IFERROR(INDEX(入力!$BV$3:$CN$1048576,MATCH(ROW(S790)-ROW(S$3),入力!$BB$3:$BB$1048576,0),MATCH(S$3,入力!$BV$2:$CN$2,0)),"")</f>
        <v/>
      </c>
      <c r="U790" s="28" t="str">
        <f>IF(Z790="","",COUNT($Z$4:Z790))</f>
        <v/>
      </c>
      <c r="V790" s="73" t="str">
        <f t="shared" si="13"/>
        <v/>
      </c>
      <c r="W790" s="113" t="str">
        <f>IF(OR($B790="",$B790=$B791),"",SUMIF($B$4:$B790,$B790,Q$4:Q790))</f>
        <v/>
      </c>
      <c r="X790" s="113" t="str">
        <f>IF(OR($B790="",$B790=$B791),"",SUMIF($B$4:$B790,$B790,K$4:K790)-Y790)</f>
        <v/>
      </c>
      <c r="Y790" s="113" t="str">
        <f>IF(OR($B790="",$B790=$B791),"",SUMIFS(K$4:K790,B$4:B790,$B790,F$4:F790,$Y$3))</f>
        <v/>
      </c>
      <c r="Z790" s="113" t="str">
        <f>IF(OR($B790="",$B790=$B791),"",SUMIF($B$4:$B790,$B790,S$4:S790))</f>
        <v/>
      </c>
    </row>
    <row r="791" spans="1:26" ht="25.05" customHeight="1" x14ac:dyDescent="0.2">
      <c r="A791" s="133" t="str">
        <f>IF(OR(B791="",AND(B790=B791,D790=D791)),"",MAX($A$4:A790)+1)</f>
        <v/>
      </c>
      <c r="B791" s="73" t="str">
        <f>IFERROR(INDEX(入力!$BV$3:$CN$1048576,MATCH(ROW(B791)-ROW(B$3),入力!$BB$3:$BB$1048576,0),MATCH(B$3,入力!$BV$2:$CN$2,0)),"")</f>
        <v/>
      </c>
      <c r="C791" s="74" t="str">
        <f>IFERROR(INDEX(入力!$BV$3:$CN$1048576,MATCH(ROW(C791)-ROW(C$3),入力!$BB$3:$BB$1048576,0),MATCH(C$3,入力!$BV$2:$CN$2,0)),"")</f>
        <v/>
      </c>
      <c r="D791" s="75" t="str">
        <f>IFERROR(INDEX(入力!$BO$3:$BO$1048576,MATCH(ROW(D791)-ROW(D$3),入力!$BB$3:$BB$1048576,0),0),"")</f>
        <v/>
      </c>
      <c r="E791" s="74" t="str">
        <f>IFERROR(INDEX(入力!$BV$3:$CN$1048576,MATCH(ROW(E791)-ROW(E$3),入力!$BB$3:$BB$1048576,0),MATCH(E$3,入力!$BV$2:$CN$2,0)),"")</f>
        <v/>
      </c>
      <c r="F791" s="74" t="str">
        <f>IFERROR(INDEX(入力!$BV$3:$CN$1048576,MATCH(ROW(F791)-ROW(F$3),入力!$BB$3:$BB$1048576,0),MATCH(F$3,入力!$BV$2:$CN$2,0)),"")</f>
        <v/>
      </c>
      <c r="G791" s="74" t="str">
        <f>IFERROR(INDEX(入力!$BV$3:$CN$1048576,MATCH(ROW(G791)-ROW(G$3),入力!$BB$3:$BB$1048576,0),MATCH(G$3,入力!$BV$2:$CN$2,0)),"")</f>
        <v/>
      </c>
      <c r="H791" s="75" t="str">
        <f>IFERROR(INDEX(入力!$BV$3:$CN$1048576,MATCH(ROW(H791)-ROW(H$3),入力!$BB$3:$BB$1048576,0),MATCH(H$3,入力!$BV$2:$CN$2,0)),"")</f>
        <v/>
      </c>
      <c r="I791" s="76" t="str">
        <f>IFERROR(INDEX(入力!$BV$3:$CN$1048576,MATCH(ROW(I791)-ROW(I$3),入力!$BB$3:$BB$1048576,0),MATCH(I$3,入力!$BV$2:$CN$2,0)),"")</f>
        <v/>
      </c>
      <c r="J791" s="75" t="str">
        <f>IFERROR(INDEX(入力!$BV$3:$CN$1048576,MATCH(ROW(J791)-ROW(J$3),入力!$BB$3:$BB$1048576,0),MATCH(J$3,入力!$BV$2:$CN$2,0)),"")</f>
        <v/>
      </c>
      <c r="K791" s="75" t="str">
        <f>IFERROR(INDEX(入力!$BV$3:$CN$1048576,MATCH(ROW(K791)-ROW(K$3),入力!$BB$3:$BB$1048576,0),MATCH(K$3,入力!$BV$2:$CN$2,0)),"")</f>
        <v/>
      </c>
      <c r="L791" s="75" t="str">
        <f>IFERROR(INDEX(入力!$BV$3:$CN$1048576,MATCH(ROW(L791)-ROW(L$3),入力!$BB$3:$BB$1048576,0),MATCH(L$3,入力!$BV$2:$CN$2,0)),"")</f>
        <v/>
      </c>
      <c r="M791" s="117" t="str">
        <f>IFERROR(IF(履歴検索!$A791="","",INDEX(入力!$BV$3:$CN$1048576,MATCH(ROW(M791)-ROW(M$3),入力!$BB$3:$BB$1048576,0),MATCH(M$3,入力!$BV$2:$CN$2,0))),"")</f>
        <v/>
      </c>
      <c r="N791" s="75" t="str">
        <f>IFERROR(INDEX(入力!$BV$3:$CN$1048576,MATCH(ROW(N791)-ROW(N$3),入力!$BB$3:$BB$1048576,0),MATCH(N$3,入力!$BV$2:$CN$2,0)),"")</f>
        <v/>
      </c>
      <c r="O791" s="294" t="str">
        <f>IFERROR(INDEX(入力!$CJ$3:$CN$1048576,MATCH(ROW(O791)-ROW(O$3),入力!$BB$3:$BB$1048576,0),MATCH(O$3,入力!$CJ$2:$CN$2,0)),"")</f>
        <v/>
      </c>
      <c r="P791" s="294" t="str">
        <f>IFERROR(INDEX(入力!$CJ$3:$CN$1048576,MATCH(ROW(P791)-ROW(P$3),入力!$BB$3:$BB$1048576,0),MATCH(P$3,入力!$CJ$2:$CN$2,0)),"")</f>
        <v/>
      </c>
      <c r="Q791" s="294" t="str">
        <f>IFERROR(INDEX(入力!$BV$3:$CN$1048576,MATCH(ROW(Q791)-ROW(Q$3),入力!$BB$3:$BB$1048576,0),MATCH(Q$3,入力!$BV$2:$CN$2,0)),"")</f>
        <v/>
      </c>
      <c r="R791" s="77" t="str">
        <f>IFERROR(INDEX(入力!$BV$3:$CN$1048576,MATCH(ROW(R791)-ROW(R$3),入力!$BB$3:$BB$1048576,0),MATCH(R$3,入力!$BV$2:$CN$2,0)),"")</f>
        <v/>
      </c>
      <c r="S791" s="77" t="str">
        <f>IFERROR(INDEX(入力!$BV$3:$CN$1048576,MATCH(ROW(S791)-ROW(S$3),入力!$BB$3:$BB$1048576,0),MATCH(S$3,入力!$BV$2:$CN$2,0)),"")</f>
        <v/>
      </c>
      <c r="U791" s="28" t="str">
        <f>IF(Z791="","",COUNT($Z$4:Z791))</f>
        <v/>
      </c>
      <c r="V791" s="73" t="str">
        <f t="shared" si="13"/>
        <v/>
      </c>
      <c r="W791" s="113" t="str">
        <f>IF(OR($B791="",$B791=$B792),"",SUMIF($B$4:$B791,$B791,Q$4:Q791))</f>
        <v/>
      </c>
      <c r="X791" s="113" t="str">
        <f>IF(OR($B791="",$B791=$B792),"",SUMIF($B$4:$B791,$B791,K$4:K791)-Y791)</f>
        <v/>
      </c>
      <c r="Y791" s="113" t="str">
        <f>IF(OR($B791="",$B791=$B792),"",SUMIFS(K$4:K791,B$4:B791,$B791,F$4:F791,$Y$3))</f>
        <v/>
      </c>
      <c r="Z791" s="113" t="str">
        <f>IF(OR($B791="",$B791=$B792),"",SUMIF($B$4:$B791,$B791,S$4:S791))</f>
        <v/>
      </c>
    </row>
    <row r="792" spans="1:26" ht="25.05" customHeight="1" x14ac:dyDescent="0.2">
      <c r="A792" s="133" t="str">
        <f>IF(OR(B792="",AND(B791=B792,D791=D792)),"",MAX($A$4:A791)+1)</f>
        <v/>
      </c>
      <c r="B792" s="73" t="str">
        <f>IFERROR(INDEX(入力!$BV$3:$CN$1048576,MATCH(ROW(B792)-ROW(B$3),入力!$BB$3:$BB$1048576,0),MATCH(B$3,入力!$BV$2:$CN$2,0)),"")</f>
        <v/>
      </c>
      <c r="C792" s="74" t="str">
        <f>IFERROR(INDEX(入力!$BV$3:$CN$1048576,MATCH(ROW(C792)-ROW(C$3),入力!$BB$3:$BB$1048576,0),MATCH(C$3,入力!$BV$2:$CN$2,0)),"")</f>
        <v/>
      </c>
      <c r="D792" s="75" t="str">
        <f>IFERROR(INDEX(入力!$BO$3:$BO$1048576,MATCH(ROW(D792)-ROW(D$3),入力!$BB$3:$BB$1048576,0),0),"")</f>
        <v/>
      </c>
      <c r="E792" s="74" t="str">
        <f>IFERROR(INDEX(入力!$BV$3:$CN$1048576,MATCH(ROW(E792)-ROW(E$3),入力!$BB$3:$BB$1048576,0),MATCH(E$3,入力!$BV$2:$CN$2,0)),"")</f>
        <v/>
      </c>
      <c r="F792" s="74" t="str">
        <f>IFERROR(INDEX(入力!$BV$3:$CN$1048576,MATCH(ROW(F792)-ROW(F$3),入力!$BB$3:$BB$1048576,0),MATCH(F$3,入力!$BV$2:$CN$2,0)),"")</f>
        <v/>
      </c>
      <c r="G792" s="74" t="str">
        <f>IFERROR(INDEX(入力!$BV$3:$CN$1048576,MATCH(ROW(G792)-ROW(G$3),入力!$BB$3:$BB$1048576,0),MATCH(G$3,入力!$BV$2:$CN$2,0)),"")</f>
        <v/>
      </c>
      <c r="H792" s="75" t="str">
        <f>IFERROR(INDEX(入力!$BV$3:$CN$1048576,MATCH(ROW(H792)-ROW(H$3),入力!$BB$3:$BB$1048576,0),MATCH(H$3,入力!$BV$2:$CN$2,0)),"")</f>
        <v/>
      </c>
      <c r="I792" s="76" t="str">
        <f>IFERROR(INDEX(入力!$BV$3:$CN$1048576,MATCH(ROW(I792)-ROW(I$3),入力!$BB$3:$BB$1048576,0),MATCH(I$3,入力!$BV$2:$CN$2,0)),"")</f>
        <v/>
      </c>
      <c r="J792" s="75" t="str">
        <f>IFERROR(INDEX(入力!$BV$3:$CN$1048576,MATCH(ROW(J792)-ROW(J$3),入力!$BB$3:$BB$1048576,0),MATCH(J$3,入力!$BV$2:$CN$2,0)),"")</f>
        <v/>
      </c>
      <c r="K792" s="75" t="str">
        <f>IFERROR(INDEX(入力!$BV$3:$CN$1048576,MATCH(ROW(K792)-ROW(K$3),入力!$BB$3:$BB$1048576,0),MATCH(K$3,入力!$BV$2:$CN$2,0)),"")</f>
        <v/>
      </c>
      <c r="L792" s="75" t="str">
        <f>IFERROR(INDEX(入力!$BV$3:$CN$1048576,MATCH(ROW(L792)-ROW(L$3),入力!$BB$3:$BB$1048576,0),MATCH(L$3,入力!$BV$2:$CN$2,0)),"")</f>
        <v/>
      </c>
      <c r="M792" s="117" t="str">
        <f>IFERROR(IF(履歴検索!$A792="","",INDEX(入力!$BV$3:$CN$1048576,MATCH(ROW(M792)-ROW(M$3),入力!$BB$3:$BB$1048576,0),MATCH(M$3,入力!$BV$2:$CN$2,0))),"")</f>
        <v/>
      </c>
      <c r="N792" s="75" t="str">
        <f>IFERROR(INDEX(入力!$BV$3:$CN$1048576,MATCH(ROW(N792)-ROW(N$3),入力!$BB$3:$BB$1048576,0),MATCH(N$3,入力!$BV$2:$CN$2,0)),"")</f>
        <v/>
      </c>
      <c r="O792" s="294" t="str">
        <f>IFERROR(INDEX(入力!$CJ$3:$CN$1048576,MATCH(ROW(O792)-ROW(O$3),入力!$BB$3:$BB$1048576,0),MATCH(O$3,入力!$CJ$2:$CN$2,0)),"")</f>
        <v/>
      </c>
      <c r="P792" s="294" t="str">
        <f>IFERROR(INDEX(入力!$CJ$3:$CN$1048576,MATCH(ROW(P792)-ROW(P$3),入力!$BB$3:$BB$1048576,0),MATCH(P$3,入力!$CJ$2:$CN$2,0)),"")</f>
        <v/>
      </c>
      <c r="Q792" s="294" t="str">
        <f>IFERROR(INDEX(入力!$BV$3:$CN$1048576,MATCH(ROW(Q792)-ROW(Q$3),入力!$BB$3:$BB$1048576,0),MATCH(Q$3,入力!$BV$2:$CN$2,0)),"")</f>
        <v/>
      </c>
      <c r="R792" s="77" t="str">
        <f>IFERROR(INDEX(入力!$BV$3:$CN$1048576,MATCH(ROW(R792)-ROW(R$3),入力!$BB$3:$BB$1048576,0),MATCH(R$3,入力!$BV$2:$CN$2,0)),"")</f>
        <v/>
      </c>
      <c r="S792" s="77" t="str">
        <f>IFERROR(INDEX(入力!$BV$3:$CN$1048576,MATCH(ROW(S792)-ROW(S$3),入力!$BB$3:$BB$1048576,0),MATCH(S$3,入力!$BV$2:$CN$2,0)),"")</f>
        <v/>
      </c>
      <c r="U792" s="28" t="str">
        <f>IF(Z792="","",COUNT($Z$4:Z792))</f>
        <v/>
      </c>
      <c r="V792" s="73" t="str">
        <f t="shared" si="13"/>
        <v/>
      </c>
      <c r="W792" s="113" t="str">
        <f>IF(OR($B792="",$B792=$B793),"",SUMIF($B$4:$B792,$B792,Q$4:Q792))</f>
        <v/>
      </c>
      <c r="X792" s="113" t="str">
        <f>IF(OR($B792="",$B792=$B793),"",SUMIF($B$4:$B792,$B792,K$4:K792)-Y792)</f>
        <v/>
      </c>
      <c r="Y792" s="113" t="str">
        <f>IF(OR($B792="",$B792=$B793),"",SUMIFS(K$4:K792,B$4:B792,$B792,F$4:F792,$Y$3))</f>
        <v/>
      </c>
      <c r="Z792" s="113" t="str">
        <f>IF(OR($B792="",$B792=$B793),"",SUMIF($B$4:$B792,$B792,S$4:S792))</f>
        <v/>
      </c>
    </row>
    <row r="793" spans="1:26" ht="25.05" customHeight="1" x14ac:dyDescent="0.2">
      <c r="A793" s="133" t="str">
        <f>IF(OR(B793="",AND(B792=B793,D792=D793)),"",MAX($A$4:A792)+1)</f>
        <v/>
      </c>
      <c r="B793" s="73" t="str">
        <f>IFERROR(INDEX(入力!$BV$3:$CN$1048576,MATCH(ROW(B793)-ROW(B$3),入力!$BB$3:$BB$1048576,0),MATCH(B$3,入力!$BV$2:$CN$2,0)),"")</f>
        <v/>
      </c>
      <c r="C793" s="74" t="str">
        <f>IFERROR(INDEX(入力!$BV$3:$CN$1048576,MATCH(ROW(C793)-ROW(C$3),入力!$BB$3:$BB$1048576,0),MATCH(C$3,入力!$BV$2:$CN$2,0)),"")</f>
        <v/>
      </c>
      <c r="D793" s="75" t="str">
        <f>IFERROR(INDEX(入力!$BO$3:$BO$1048576,MATCH(ROW(D793)-ROW(D$3),入力!$BB$3:$BB$1048576,0),0),"")</f>
        <v/>
      </c>
      <c r="E793" s="74" t="str">
        <f>IFERROR(INDEX(入力!$BV$3:$CN$1048576,MATCH(ROW(E793)-ROW(E$3),入力!$BB$3:$BB$1048576,0),MATCH(E$3,入力!$BV$2:$CN$2,0)),"")</f>
        <v/>
      </c>
      <c r="F793" s="74" t="str">
        <f>IFERROR(INDEX(入力!$BV$3:$CN$1048576,MATCH(ROW(F793)-ROW(F$3),入力!$BB$3:$BB$1048576,0),MATCH(F$3,入力!$BV$2:$CN$2,0)),"")</f>
        <v/>
      </c>
      <c r="G793" s="74" t="str">
        <f>IFERROR(INDEX(入力!$BV$3:$CN$1048576,MATCH(ROW(G793)-ROW(G$3),入力!$BB$3:$BB$1048576,0),MATCH(G$3,入力!$BV$2:$CN$2,0)),"")</f>
        <v/>
      </c>
      <c r="H793" s="75" t="str">
        <f>IFERROR(INDEX(入力!$BV$3:$CN$1048576,MATCH(ROW(H793)-ROW(H$3),入力!$BB$3:$BB$1048576,0),MATCH(H$3,入力!$BV$2:$CN$2,0)),"")</f>
        <v/>
      </c>
      <c r="I793" s="76" t="str">
        <f>IFERROR(INDEX(入力!$BV$3:$CN$1048576,MATCH(ROW(I793)-ROW(I$3),入力!$BB$3:$BB$1048576,0),MATCH(I$3,入力!$BV$2:$CN$2,0)),"")</f>
        <v/>
      </c>
      <c r="J793" s="75" t="str">
        <f>IFERROR(INDEX(入力!$BV$3:$CN$1048576,MATCH(ROW(J793)-ROW(J$3),入力!$BB$3:$BB$1048576,0),MATCH(J$3,入力!$BV$2:$CN$2,0)),"")</f>
        <v/>
      </c>
      <c r="K793" s="75" t="str">
        <f>IFERROR(INDEX(入力!$BV$3:$CN$1048576,MATCH(ROW(K793)-ROW(K$3),入力!$BB$3:$BB$1048576,0),MATCH(K$3,入力!$BV$2:$CN$2,0)),"")</f>
        <v/>
      </c>
      <c r="L793" s="75" t="str">
        <f>IFERROR(INDEX(入力!$BV$3:$CN$1048576,MATCH(ROW(L793)-ROW(L$3),入力!$BB$3:$BB$1048576,0),MATCH(L$3,入力!$BV$2:$CN$2,0)),"")</f>
        <v/>
      </c>
      <c r="M793" s="117" t="str">
        <f>IFERROR(IF(履歴検索!$A793="","",INDEX(入力!$BV$3:$CN$1048576,MATCH(ROW(M793)-ROW(M$3),入力!$BB$3:$BB$1048576,0),MATCH(M$3,入力!$BV$2:$CN$2,0))),"")</f>
        <v/>
      </c>
      <c r="N793" s="75" t="str">
        <f>IFERROR(INDEX(入力!$BV$3:$CN$1048576,MATCH(ROW(N793)-ROW(N$3),入力!$BB$3:$BB$1048576,0),MATCH(N$3,入力!$BV$2:$CN$2,0)),"")</f>
        <v/>
      </c>
      <c r="O793" s="294" t="str">
        <f>IFERROR(INDEX(入力!$CJ$3:$CN$1048576,MATCH(ROW(O793)-ROW(O$3),入力!$BB$3:$BB$1048576,0),MATCH(O$3,入力!$CJ$2:$CN$2,0)),"")</f>
        <v/>
      </c>
      <c r="P793" s="294" t="str">
        <f>IFERROR(INDEX(入力!$CJ$3:$CN$1048576,MATCH(ROW(P793)-ROW(P$3),入力!$BB$3:$BB$1048576,0),MATCH(P$3,入力!$CJ$2:$CN$2,0)),"")</f>
        <v/>
      </c>
      <c r="Q793" s="294" t="str">
        <f>IFERROR(INDEX(入力!$BV$3:$CN$1048576,MATCH(ROW(Q793)-ROW(Q$3),入力!$BB$3:$BB$1048576,0),MATCH(Q$3,入力!$BV$2:$CN$2,0)),"")</f>
        <v/>
      </c>
      <c r="R793" s="77" t="str">
        <f>IFERROR(INDEX(入力!$BV$3:$CN$1048576,MATCH(ROW(R793)-ROW(R$3),入力!$BB$3:$BB$1048576,0),MATCH(R$3,入力!$BV$2:$CN$2,0)),"")</f>
        <v/>
      </c>
      <c r="S793" s="77" t="str">
        <f>IFERROR(INDEX(入力!$BV$3:$CN$1048576,MATCH(ROW(S793)-ROW(S$3),入力!$BB$3:$BB$1048576,0),MATCH(S$3,入力!$BV$2:$CN$2,0)),"")</f>
        <v/>
      </c>
      <c r="U793" s="28" t="str">
        <f>IF(Z793="","",COUNT($Z$4:Z793))</f>
        <v/>
      </c>
      <c r="V793" s="73" t="str">
        <f t="shared" si="13"/>
        <v/>
      </c>
      <c r="W793" s="113" t="str">
        <f>IF(OR($B793="",$B793=$B794),"",SUMIF($B$4:$B793,$B793,Q$4:Q793))</f>
        <v/>
      </c>
      <c r="X793" s="113" t="str">
        <f>IF(OR($B793="",$B793=$B794),"",SUMIF($B$4:$B793,$B793,K$4:K793)-Y793)</f>
        <v/>
      </c>
      <c r="Y793" s="113" t="str">
        <f>IF(OR($B793="",$B793=$B794),"",SUMIFS(K$4:K793,B$4:B793,$B793,F$4:F793,$Y$3))</f>
        <v/>
      </c>
      <c r="Z793" s="113" t="str">
        <f>IF(OR($B793="",$B793=$B794),"",SUMIF($B$4:$B793,$B793,S$4:S793))</f>
        <v/>
      </c>
    </row>
    <row r="794" spans="1:26" ht="25.05" customHeight="1" x14ac:dyDescent="0.2">
      <c r="A794" s="133" t="str">
        <f>IF(OR(B794="",AND(B793=B794,D793=D794)),"",MAX($A$4:A793)+1)</f>
        <v/>
      </c>
      <c r="B794" s="73" t="str">
        <f>IFERROR(INDEX(入力!$BV$3:$CN$1048576,MATCH(ROW(B794)-ROW(B$3),入力!$BB$3:$BB$1048576,0),MATCH(B$3,入力!$BV$2:$CN$2,0)),"")</f>
        <v/>
      </c>
      <c r="C794" s="74" t="str">
        <f>IFERROR(INDEX(入力!$BV$3:$CN$1048576,MATCH(ROW(C794)-ROW(C$3),入力!$BB$3:$BB$1048576,0),MATCH(C$3,入力!$BV$2:$CN$2,0)),"")</f>
        <v/>
      </c>
      <c r="D794" s="75" t="str">
        <f>IFERROR(INDEX(入力!$BO$3:$BO$1048576,MATCH(ROW(D794)-ROW(D$3),入力!$BB$3:$BB$1048576,0),0),"")</f>
        <v/>
      </c>
      <c r="E794" s="74" t="str">
        <f>IFERROR(INDEX(入力!$BV$3:$CN$1048576,MATCH(ROW(E794)-ROW(E$3),入力!$BB$3:$BB$1048576,0),MATCH(E$3,入力!$BV$2:$CN$2,0)),"")</f>
        <v/>
      </c>
      <c r="F794" s="74" t="str">
        <f>IFERROR(INDEX(入力!$BV$3:$CN$1048576,MATCH(ROW(F794)-ROW(F$3),入力!$BB$3:$BB$1048576,0),MATCH(F$3,入力!$BV$2:$CN$2,0)),"")</f>
        <v/>
      </c>
      <c r="G794" s="74" t="str">
        <f>IFERROR(INDEX(入力!$BV$3:$CN$1048576,MATCH(ROW(G794)-ROW(G$3),入力!$BB$3:$BB$1048576,0),MATCH(G$3,入力!$BV$2:$CN$2,0)),"")</f>
        <v/>
      </c>
      <c r="H794" s="75" t="str">
        <f>IFERROR(INDEX(入力!$BV$3:$CN$1048576,MATCH(ROW(H794)-ROW(H$3),入力!$BB$3:$BB$1048576,0),MATCH(H$3,入力!$BV$2:$CN$2,0)),"")</f>
        <v/>
      </c>
      <c r="I794" s="76" t="str">
        <f>IFERROR(INDEX(入力!$BV$3:$CN$1048576,MATCH(ROW(I794)-ROW(I$3),入力!$BB$3:$BB$1048576,0),MATCH(I$3,入力!$BV$2:$CN$2,0)),"")</f>
        <v/>
      </c>
      <c r="J794" s="75" t="str">
        <f>IFERROR(INDEX(入力!$BV$3:$CN$1048576,MATCH(ROW(J794)-ROW(J$3),入力!$BB$3:$BB$1048576,0),MATCH(J$3,入力!$BV$2:$CN$2,0)),"")</f>
        <v/>
      </c>
      <c r="K794" s="75" t="str">
        <f>IFERROR(INDEX(入力!$BV$3:$CN$1048576,MATCH(ROW(K794)-ROW(K$3),入力!$BB$3:$BB$1048576,0),MATCH(K$3,入力!$BV$2:$CN$2,0)),"")</f>
        <v/>
      </c>
      <c r="L794" s="75" t="str">
        <f>IFERROR(INDEX(入力!$BV$3:$CN$1048576,MATCH(ROW(L794)-ROW(L$3),入力!$BB$3:$BB$1048576,0),MATCH(L$3,入力!$BV$2:$CN$2,0)),"")</f>
        <v/>
      </c>
      <c r="M794" s="117" t="str">
        <f>IFERROR(IF(履歴検索!$A794="","",INDEX(入力!$BV$3:$CN$1048576,MATCH(ROW(M794)-ROW(M$3),入力!$BB$3:$BB$1048576,0),MATCH(M$3,入力!$BV$2:$CN$2,0))),"")</f>
        <v/>
      </c>
      <c r="N794" s="75" t="str">
        <f>IFERROR(INDEX(入力!$BV$3:$CN$1048576,MATCH(ROW(N794)-ROW(N$3),入力!$BB$3:$BB$1048576,0),MATCH(N$3,入力!$BV$2:$CN$2,0)),"")</f>
        <v/>
      </c>
      <c r="O794" s="294" t="str">
        <f>IFERROR(INDEX(入力!$CJ$3:$CN$1048576,MATCH(ROW(O794)-ROW(O$3),入力!$BB$3:$BB$1048576,0),MATCH(O$3,入力!$CJ$2:$CN$2,0)),"")</f>
        <v/>
      </c>
      <c r="P794" s="294" t="str">
        <f>IFERROR(INDEX(入力!$CJ$3:$CN$1048576,MATCH(ROW(P794)-ROW(P$3),入力!$BB$3:$BB$1048576,0),MATCH(P$3,入力!$CJ$2:$CN$2,0)),"")</f>
        <v/>
      </c>
      <c r="Q794" s="294" t="str">
        <f>IFERROR(INDEX(入力!$BV$3:$CN$1048576,MATCH(ROW(Q794)-ROW(Q$3),入力!$BB$3:$BB$1048576,0),MATCH(Q$3,入力!$BV$2:$CN$2,0)),"")</f>
        <v/>
      </c>
      <c r="R794" s="77" t="str">
        <f>IFERROR(INDEX(入力!$BV$3:$CN$1048576,MATCH(ROW(R794)-ROW(R$3),入力!$BB$3:$BB$1048576,0),MATCH(R$3,入力!$BV$2:$CN$2,0)),"")</f>
        <v/>
      </c>
      <c r="S794" s="77" t="str">
        <f>IFERROR(INDEX(入力!$BV$3:$CN$1048576,MATCH(ROW(S794)-ROW(S$3),入力!$BB$3:$BB$1048576,0),MATCH(S$3,入力!$BV$2:$CN$2,0)),"")</f>
        <v/>
      </c>
      <c r="U794" s="28" t="str">
        <f>IF(Z794="","",COUNT($Z$4:Z794))</f>
        <v/>
      </c>
      <c r="V794" s="73" t="str">
        <f t="shared" si="13"/>
        <v/>
      </c>
      <c r="W794" s="113" t="str">
        <f>IF(OR($B794="",$B794=$B795),"",SUMIF($B$4:$B794,$B794,Q$4:Q794))</f>
        <v/>
      </c>
      <c r="X794" s="113" t="str">
        <f>IF(OR($B794="",$B794=$B795),"",SUMIF($B$4:$B794,$B794,K$4:K794)-Y794)</f>
        <v/>
      </c>
      <c r="Y794" s="113" t="str">
        <f>IF(OR($B794="",$B794=$B795),"",SUMIFS(K$4:K794,B$4:B794,$B794,F$4:F794,$Y$3))</f>
        <v/>
      </c>
      <c r="Z794" s="113" t="str">
        <f>IF(OR($B794="",$B794=$B795),"",SUMIF($B$4:$B794,$B794,S$4:S794))</f>
        <v/>
      </c>
    </row>
    <row r="795" spans="1:26" ht="25.05" customHeight="1" x14ac:dyDescent="0.2">
      <c r="A795" s="133" t="str">
        <f>IF(OR(B795="",AND(B794=B795,D794=D795)),"",MAX($A$4:A794)+1)</f>
        <v/>
      </c>
      <c r="B795" s="73" t="str">
        <f>IFERROR(INDEX(入力!$BV$3:$CN$1048576,MATCH(ROW(B795)-ROW(B$3),入力!$BB$3:$BB$1048576,0),MATCH(B$3,入力!$BV$2:$CN$2,0)),"")</f>
        <v/>
      </c>
      <c r="C795" s="74" t="str">
        <f>IFERROR(INDEX(入力!$BV$3:$CN$1048576,MATCH(ROW(C795)-ROW(C$3),入力!$BB$3:$BB$1048576,0),MATCH(C$3,入力!$BV$2:$CN$2,0)),"")</f>
        <v/>
      </c>
      <c r="D795" s="75" t="str">
        <f>IFERROR(INDEX(入力!$BO$3:$BO$1048576,MATCH(ROW(D795)-ROW(D$3),入力!$BB$3:$BB$1048576,0),0),"")</f>
        <v/>
      </c>
      <c r="E795" s="74" t="str">
        <f>IFERROR(INDEX(入力!$BV$3:$CN$1048576,MATCH(ROW(E795)-ROW(E$3),入力!$BB$3:$BB$1048576,0),MATCH(E$3,入力!$BV$2:$CN$2,0)),"")</f>
        <v/>
      </c>
      <c r="F795" s="74" t="str">
        <f>IFERROR(INDEX(入力!$BV$3:$CN$1048576,MATCH(ROW(F795)-ROW(F$3),入力!$BB$3:$BB$1048576,0),MATCH(F$3,入力!$BV$2:$CN$2,0)),"")</f>
        <v/>
      </c>
      <c r="G795" s="74" t="str">
        <f>IFERROR(INDEX(入力!$BV$3:$CN$1048576,MATCH(ROW(G795)-ROW(G$3),入力!$BB$3:$BB$1048576,0),MATCH(G$3,入力!$BV$2:$CN$2,0)),"")</f>
        <v/>
      </c>
      <c r="H795" s="75" t="str">
        <f>IFERROR(INDEX(入力!$BV$3:$CN$1048576,MATCH(ROW(H795)-ROW(H$3),入力!$BB$3:$BB$1048576,0),MATCH(H$3,入力!$BV$2:$CN$2,0)),"")</f>
        <v/>
      </c>
      <c r="I795" s="76" t="str">
        <f>IFERROR(INDEX(入力!$BV$3:$CN$1048576,MATCH(ROW(I795)-ROW(I$3),入力!$BB$3:$BB$1048576,0),MATCH(I$3,入力!$BV$2:$CN$2,0)),"")</f>
        <v/>
      </c>
      <c r="J795" s="75" t="str">
        <f>IFERROR(INDEX(入力!$BV$3:$CN$1048576,MATCH(ROW(J795)-ROW(J$3),入力!$BB$3:$BB$1048576,0),MATCH(J$3,入力!$BV$2:$CN$2,0)),"")</f>
        <v/>
      </c>
      <c r="K795" s="75" t="str">
        <f>IFERROR(INDEX(入力!$BV$3:$CN$1048576,MATCH(ROW(K795)-ROW(K$3),入力!$BB$3:$BB$1048576,0),MATCH(K$3,入力!$BV$2:$CN$2,0)),"")</f>
        <v/>
      </c>
      <c r="L795" s="75" t="str">
        <f>IFERROR(INDEX(入力!$BV$3:$CN$1048576,MATCH(ROW(L795)-ROW(L$3),入力!$BB$3:$BB$1048576,0),MATCH(L$3,入力!$BV$2:$CN$2,0)),"")</f>
        <v/>
      </c>
      <c r="M795" s="117" t="str">
        <f>IFERROR(IF(履歴検索!$A795="","",INDEX(入力!$BV$3:$CN$1048576,MATCH(ROW(M795)-ROW(M$3),入力!$BB$3:$BB$1048576,0),MATCH(M$3,入力!$BV$2:$CN$2,0))),"")</f>
        <v/>
      </c>
      <c r="N795" s="75" t="str">
        <f>IFERROR(INDEX(入力!$BV$3:$CN$1048576,MATCH(ROW(N795)-ROW(N$3),入力!$BB$3:$BB$1048576,0),MATCH(N$3,入力!$BV$2:$CN$2,0)),"")</f>
        <v/>
      </c>
      <c r="O795" s="294" t="str">
        <f>IFERROR(INDEX(入力!$CJ$3:$CN$1048576,MATCH(ROW(O795)-ROW(O$3),入力!$BB$3:$BB$1048576,0),MATCH(O$3,入力!$CJ$2:$CN$2,0)),"")</f>
        <v/>
      </c>
      <c r="P795" s="294" t="str">
        <f>IFERROR(INDEX(入力!$CJ$3:$CN$1048576,MATCH(ROW(P795)-ROW(P$3),入力!$BB$3:$BB$1048576,0),MATCH(P$3,入力!$CJ$2:$CN$2,0)),"")</f>
        <v/>
      </c>
      <c r="Q795" s="294" t="str">
        <f>IFERROR(INDEX(入力!$BV$3:$CN$1048576,MATCH(ROW(Q795)-ROW(Q$3),入力!$BB$3:$BB$1048576,0),MATCH(Q$3,入力!$BV$2:$CN$2,0)),"")</f>
        <v/>
      </c>
      <c r="R795" s="77" t="str">
        <f>IFERROR(INDEX(入力!$BV$3:$CN$1048576,MATCH(ROW(R795)-ROW(R$3),入力!$BB$3:$BB$1048576,0),MATCH(R$3,入力!$BV$2:$CN$2,0)),"")</f>
        <v/>
      </c>
      <c r="S795" s="77" t="str">
        <f>IFERROR(INDEX(入力!$BV$3:$CN$1048576,MATCH(ROW(S795)-ROW(S$3),入力!$BB$3:$BB$1048576,0),MATCH(S$3,入力!$BV$2:$CN$2,0)),"")</f>
        <v/>
      </c>
      <c r="U795" s="28" t="str">
        <f>IF(Z795="","",COUNT($Z$4:Z795))</f>
        <v/>
      </c>
      <c r="V795" s="73" t="str">
        <f t="shared" si="13"/>
        <v/>
      </c>
      <c r="W795" s="113" t="str">
        <f>IF(OR($B795="",$B795=$B796),"",SUMIF($B$4:$B795,$B795,Q$4:Q795))</f>
        <v/>
      </c>
      <c r="X795" s="113" t="str">
        <f>IF(OR($B795="",$B795=$B796),"",SUMIF($B$4:$B795,$B795,K$4:K795)-Y795)</f>
        <v/>
      </c>
      <c r="Y795" s="113" t="str">
        <f>IF(OR($B795="",$B795=$B796),"",SUMIFS(K$4:K795,B$4:B795,$B795,F$4:F795,$Y$3))</f>
        <v/>
      </c>
      <c r="Z795" s="113" t="str">
        <f>IF(OR($B795="",$B795=$B796),"",SUMIF($B$4:$B795,$B795,S$4:S795))</f>
        <v/>
      </c>
    </row>
    <row r="796" spans="1:26" ht="25.05" customHeight="1" x14ac:dyDescent="0.2">
      <c r="A796" s="133" t="str">
        <f>IF(OR(B796="",AND(B795=B796,D795=D796)),"",MAX($A$4:A795)+1)</f>
        <v/>
      </c>
      <c r="B796" s="73" t="str">
        <f>IFERROR(INDEX(入力!$BV$3:$CN$1048576,MATCH(ROW(B796)-ROW(B$3),入力!$BB$3:$BB$1048576,0),MATCH(B$3,入力!$BV$2:$CN$2,0)),"")</f>
        <v/>
      </c>
      <c r="C796" s="74" t="str">
        <f>IFERROR(INDEX(入力!$BV$3:$CN$1048576,MATCH(ROW(C796)-ROW(C$3),入力!$BB$3:$BB$1048576,0),MATCH(C$3,入力!$BV$2:$CN$2,0)),"")</f>
        <v/>
      </c>
      <c r="D796" s="75" t="str">
        <f>IFERROR(INDEX(入力!$BO$3:$BO$1048576,MATCH(ROW(D796)-ROW(D$3),入力!$BB$3:$BB$1048576,0),0),"")</f>
        <v/>
      </c>
      <c r="E796" s="74" t="str">
        <f>IFERROR(INDEX(入力!$BV$3:$CN$1048576,MATCH(ROW(E796)-ROW(E$3),入力!$BB$3:$BB$1048576,0),MATCH(E$3,入力!$BV$2:$CN$2,0)),"")</f>
        <v/>
      </c>
      <c r="F796" s="74" t="str">
        <f>IFERROR(INDEX(入力!$BV$3:$CN$1048576,MATCH(ROW(F796)-ROW(F$3),入力!$BB$3:$BB$1048576,0),MATCH(F$3,入力!$BV$2:$CN$2,0)),"")</f>
        <v/>
      </c>
      <c r="G796" s="74" t="str">
        <f>IFERROR(INDEX(入力!$BV$3:$CN$1048576,MATCH(ROW(G796)-ROW(G$3),入力!$BB$3:$BB$1048576,0),MATCH(G$3,入力!$BV$2:$CN$2,0)),"")</f>
        <v/>
      </c>
      <c r="H796" s="75" t="str">
        <f>IFERROR(INDEX(入力!$BV$3:$CN$1048576,MATCH(ROW(H796)-ROW(H$3),入力!$BB$3:$BB$1048576,0),MATCH(H$3,入力!$BV$2:$CN$2,0)),"")</f>
        <v/>
      </c>
      <c r="I796" s="76" t="str">
        <f>IFERROR(INDEX(入力!$BV$3:$CN$1048576,MATCH(ROW(I796)-ROW(I$3),入力!$BB$3:$BB$1048576,0),MATCH(I$3,入力!$BV$2:$CN$2,0)),"")</f>
        <v/>
      </c>
      <c r="J796" s="75" t="str">
        <f>IFERROR(INDEX(入力!$BV$3:$CN$1048576,MATCH(ROW(J796)-ROW(J$3),入力!$BB$3:$BB$1048576,0),MATCH(J$3,入力!$BV$2:$CN$2,0)),"")</f>
        <v/>
      </c>
      <c r="K796" s="75" t="str">
        <f>IFERROR(INDEX(入力!$BV$3:$CN$1048576,MATCH(ROW(K796)-ROW(K$3),入力!$BB$3:$BB$1048576,0),MATCH(K$3,入力!$BV$2:$CN$2,0)),"")</f>
        <v/>
      </c>
      <c r="L796" s="75" t="str">
        <f>IFERROR(INDEX(入力!$BV$3:$CN$1048576,MATCH(ROW(L796)-ROW(L$3),入力!$BB$3:$BB$1048576,0),MATCH(L$3,入力!$BV$2:$CN$2,0)),"")</f>
        <v/>
      </c>
      <c r="M796" s="117" t="str">
        <f>IFERROR(IF(履歴検索!$A796="","",INDEX(入力!$BV$3:$CN$1048576,MATCH(ROW(M796)-ROW(M$3),入力!$BB$3:$BB$1048576,0),MATCH(M$3,入力!$BV$2:$CN$2,0))),"")</f>
        <v/>
      </c>
      <c r="N796" s="75" t="str">
        <f>IFERROR(INDEX(入力!$BV$3:$CN$1048576,MATCH(ROW(N796)-ROW(N$3),入力!$BB$3:$BB$1048576,0),MATCH(N$3,入力!$BV$2:$CN$2,0)),"")</f>
        <v/>
      </c>
      <c r="O796" s="294" t="str">
        <f>IFERROR(INDEX(入力!$CJ$3:$CN$1048576,MATCH(ROW(O796)-ROW(O$3),入力!$BB$3:$BB$1048576,0),MATCH(O$3,入力!$CJ$2:$CN$2,0)),"")</f>
        <v/>
      </c>
      <c r="P796" s="294" t="str">
        <f>IFERROR(INDEX(入力!$CJ$3:$CN$1048576,MATCH(ROW(P796)-ROW(P$3),入力!$BB$3:$BB$1048576,0),MATCH(P$3,入力!$CJ$2:$CN$2,0)),"")</f>
        <v/>
      </c>
      <c r="Q796" s="294" t="str">
        <f>IFERROR(INDEX(入力!$BV$3:$CN$1048576,MATCH(ROW(Q796)-ROW(Q$3),入力!$BB$3:$BB$1048576,0),MATCH(Q$3,入力!$BV$2:$CN$2,0)),"")</f>
        <v/>
      </c>
      <c r="R796" s="77" t="str">
        <f>IFERROR(INDEX(入力!$BV$3:$CN$1048576,MATCH(ROW(R796)-ROW(R$3),入力!$BB$3:$BB$1048576,0),MATCH(R$3,入力!$BV$2:$CN$2,0)),"")</f>
        <v/>
      </c>
      <c r="S796" s="77" t="str">
        <f>IFERROR(INDEX(入力!$BV$3:$CN$1048576,MATCH(ROW(S796)-ROW(S$3),入力!$BB$3:$BB$1048576,0),MATCH(S$3,入力!$BV$2:$CN$2,0)),"")</f>
        <v/>
      </c>
      <c r="U796" s="28" t="str">
        <f>IF(Z796="","",COUNT($Z$4:Z796))</f>
        <v/>
      </c>
      <c r="V796" s="73" t="str">
        <f t="shared" si="13"/>
        <v/>
      </c>
      <c r="W796" s="113" t="str">
        <f>IF(OR($B796="",$B796=$B797),"",SUMIF($B$4:$B796,$B796,Q$4:Q796))</f>
        <v/>
      </c>
      <c r="X796" s="113" t="str">
        <f>IF(OR($B796="",$B796=$B797),"",SUMIF($B$4:$B796,$B796,K$4:K796)-Y796)</f>
        <v/>
      </c>
      <c r="Y796" s="113" t="str">
        <f>IF(OR($B796="",$B796=$B797),"",SUMIFS(K$4:K796,B$4:B796,$B796,F$4:F796,$Y$3))</f>
        <v/>
      </c>
      <c r="Z796" s="113" t="str">
        <f>IF(OR($B796="",$B796=$B797),"",SUMIF($B$4:$B796,$B796,S$4:S796))</f>
        <v/>
      </c>
    </row>
    <row r="797" spans="1:26" ht="25.05" customHeight="1" x14ac:dyDescent="0.2">
      <c r="A797" s="133" t="str">
        <f>IF(OR(B797="",AND(B796=B797,D796=D797)),"",MAX($A$4:A796)+1)</f>
        <v/>
      </c>
      <c r="B797" s="73" t="str">
        <f>IFERROR(INDEX(入力!$BV$3:$CN$1048576,MATCH(ROW(B797)-ROW(B$3),入力!$BB$3:$BB$1048576,0),MATCH(B$3,入力!$BV$2:$CN$2,0)),"")</f>
        <v/>
      </c>
      <c r="C797" s="74" t="str">
        <f>IFERROR(INDEX(入力!$BV$3:$CN$1048576,MATCH(ROW(C797)-ROW(C$3),入力!$BB$3:$BB$1048576,0),MATCH(C$3,入力!$BV$2:$CN$2,0)),"")</f>
        <v/>
      </c>
      <c r="D797" s="75" t="str">
        <f>IFERROR(INDEX(入力!$BO$3:$BO$1048576,MATCH(ROW(D797)-ROW(D$3),入力!$BB$3:$BB$1048576,0),0),"")</f>
        <v/>
      </c>
      <c r="E797" s="74" t="str">
        <f>IFERROR(INDEX(入力!$BV$3:$CN$1048576,MATCH(ROW(E797)-ROW(E$3),入力!$BB$3:$BB$1048576,0),MATCH(E$3,入力!$BV$2:$CN$2,0)),"")</f>
        <v/>
      </c>
      <c r="F797" s="74" t="str">
        <f>IFERROR(INDEX(入力!$BV$3:$CN$1048576,MATCH(ROW(F797)-ROW(F$3),入力!$BB$3:$BB$1048576,0),MATCH(F$3,入力!$BV$2:$CN$2,0)),"")</f>
        <v/>
      </c>
      <c r="G797" s="74" t="str">
        <f>IFERROR(INDEX(入力!$BV$3:$CN$1048576,MATCH(ROW(G797)-ROW(G$3),入力!$BB$3:$BB$1048576,0),MATCH(G$3,入力!$BV$2:$CN$2,0)),"")</f>
        <v/>
      </c>
      <c r="H797" s="75" t="str">
        <f>IFERROR(INDEX(入力!$BV$3:$CN$1048576,MATCH(ROW(H797)-ROW(H$3),入力!$BB$3:$BB$1048576,0),MATCH(H$3,入力!$BV$2:$CN$2,0)),"")</f>
        <v/>
      </c>
      <c r="I797" s="76" t="str">
        <f>IFERROR(INDEX(入力!$BV$3:$CN$1048576,MATCH(ROW(I797)-ROW(I$3),入力!$BB$3:$BB$1048576,0),MATCH(I$3,入力!$BV$2:$CN$2,0)),"")</f>
        <v/>
      </c>
      <c r="J797" s="75" t="str">
        <f>IFERROR(INDEX(入力!$BV$3:$CN$1048576,MATCH(ROW(J797)-ROW(J$3),入力!$BB$3:$BB$1048576,0),MATCH(J$3,入力!$BV$2:$CN$2,0)),"")</f>
        <v/>
      </c>
      <c r="K797" s="75" t="str">
        <f>IFERROR(INDEX(入力!$BV$3:$CN$1048576,MATCH(ROW(K797)-ROW(K$3),入力!$BB$3:$BB$1048576,0),MATCH(K$3,入力!$BV$2:$CN$2,0)),"")</f>
        <v/>
      </c>
      <c r="L797" s="75" t="str">
        <f>IFERROR(INDEX(入力!$BV$3:$CN$1048576,MATCH(ROW(L797)-ROW(L$3),入力!$BB$3:$BB$1048576,0),MATCH(L$3,入力!$BV$2:$CN$2,0)),"")</f>
        <v/>
      </c>
      <c r="M797" s="117" t="str">
        <f>IFERROR(IF(履歴検索!$A797="","",INDEX(入力!$BV$3:$CN$1048576,MATCH(ROW(M797)-ROW(M$3),入力!$BB$3:$BB$1048576,0),MATCH(M$3,入力!$BV$2:$CN$2,0))),"")</f>
        <v/>
      </c>
      <c r="N797" s="75" t="str">
        <f>IFERROR(INDEX(入力!$BV$3:$CN$1048576,MATCH(ROW(N797)-ROW(N$3),入力!$BB$3:$BB$1048576,0),MATCH(N$3,入力!$BV$2:$CN$2,0)),"")</f>
        <v/>
      </c>
      <c r="O797" s="294" t="str">
        <f>IFERROR(INDEX(入力!$CJ$3:$CN$1048576,MATCH(ROW(O797)-ROW(O$3),入力!$BB$3:$BB$1048576,0),MATCH(O$3,入力!$CJ$2:$CN$2,0)),"")</f>
        <v/>
      </c>
      <c r="P797" s="294" t="str">
        <f>IFERROR(INDEX(入力!$CJ$3:$CN$1048576,MATCH(ROW(P797)-ROW(P$3),入力!$BB$3:$BB$1048576,0),MATCH(P$3,入力!$CJ$2:$CN$2,0)),"")</f>
        <v/>
      </c>
      <c r="Q797" s="294" t="str">
        <f>IFERROR(INDEX(入力!$BV$3:$CN$1048576,MATCH(ROW(Q797)-ROW(Q$3),入力!$BB$3:$BB$1048576,0),MATCH(Q$3,入力!$BV$2:$CN$2,0)),"")</f>
        <v/>
      </c>
      <c r="R797" s="77" t="str">
        <f>IFERROR(INDEX(入力!$BV$3:$CN$1048576,MATCH(ROW(R797)-ROW(R$3),入力!$BB$3:$BB$1048576,0),MATCH(R$3,入力!$BV$2:$CN$2,0)),"")</f>
        <v/>
      </c>
      <c r="S797" s="77" t="str">
        <f>IFERROR(INDEX(入力!$BV$3:$CN$1048576,MATCH(ROW(S797)-ROW(S$3),入力!$BB$3:$BB$1048576,0),MATCH(S$3,入力!$BV$2:$CN$2,0)),"")</f>
        <v/>
      </c>
      <c r="U797" s="28" t="str">
        <f>IF(Z797="","",COUNT($Z$4:Z797))</f>
        <v/>
      </c>
      <c r="V797" s="73" t="str">
        <f t="shared" si="13"/>
        <v/>
      </c>
      <c r="W797" s="113" t="str">
        <f>IF(OR($B797="",$B797=$B798),"",SUMIF($B$4:$B797,$B797,Q$4:Q797))</f>
        <v/>
      </c>
      <c r="X797" s="113" t="str">
        <f>IF(OR($B797="",$B797=$B798),"",SUMIF($B$4:$B797,$B797,K$4:K797)-Y797)</f>
        <v/>
      </c>
      <c r="Y797" s="113" t="str">
        <f>IF(OR($B797="",$B797=$B798),"",SUMIFS(K$4:K797,B$4:B797,$B797,F$4:F797,$Y$3))</f>
        <v/>
      </c>
      <c r="Z797" s="113" t="str">
        <f>IF(OR($B797="",$B797=$B798),"",SUMIF($B$4:$B797,$B797,S$4:S797))</f>
        <v/>
      </c>
    </row>
    <row r="798" spans="1:26" ht="25.05" customHeight="1" x14ac:dyDescent="0.2">
      <c r="A798" s="133" t="str">
        <f>IF(OR(B798="",AND(B797=B798,D797=D798)),"",MAX($A$4:A797)+1)</f>
        <v/>
      </c>
      <c r="B798" s="73" t="str">
        <f>IFERROR(INDEX(入力!$BV$3:$CN$1048576,MATCH(ROW(B798)-ROW(B$3),入力!$BB$3:$BB$1048576,0),MATCH(B$3,入力!$BV$2:$CN$2,0)),"")</f>
        <v/>
      </c>
      <c r="C798" s="74" t="str">
        <f>IFERROR(INDEX(入力!$BV$3:$CN$1048576,MATCH(ROW(C798)-ROW(C$3),入力!$BB$3:$BB$1048576,0),MATCH(C$3,入力!$BV$2:$CN$2,0)),"")</f>
        <v/>
      </c>
      <c r="D798" s="75" t="str">
        <f>IFERROR(INDEX(入力!$BO$3:$BO$1048576,MATCH(ROW(D798)-ROW(D$3),入力!$BB$3:$BB$1048576,0),0),"")</f>
        <v/>
      </c>
      <c r="E798" s="74" t="str">
        <f>IFERROR(INDEX(入力!$BV$3:$CN$1048576,MATCH(ROW(E798)-ROW(E$3),入力!$BB$3:$BB$1048576,0),MATCH(E$3,入力!$BV$2:$CN$2,0)),"")</f>
        <v/>
      </c>
      <c r="F798" s="74" t="str">
        <f>IFERROR(INDEX(入力!$BV$3:$CN$1048576,MATCH(ROW(F798)-ROW(F$3),入力!$BB$3:$BB$1048576,0),MATCH(F$3,入力!$BV$2:$CN$2,0)),"")</f>
        <v/>
      </c>
      <c r="G798" s="74" t="str">
        <f>IFERROR(INDEX(入力!$BV$3:$CN$1048576,MATCH(ROW(G798)-ROW(G$3),入力!$BB$3:$BB$1048576,0),MATCH(G$3,入力!$BV$2:$CN$2,0)),"")</f>
        <v/>
      </c>
      <c r="H798" s="75" t="str">
        <f>IFERROR(INDEX(入力!$BV$3:$CN$1048576,MATCH(ROW(H798)-ROW(H$3),入力!$BB$3:$BB$1048576,0),MATCH(H$3,入力!$BV$2:$CN$2,0)),"")</f>
        <v/>
      </c>
      <c r="I798" s="76" t="str">
        <f>IFERROR(INDEX(入力!$BV$3:$CN$1048576,MATCH(ROW(I798)-ROW(I$3),入力!$BB$3:$BB$1048576,0),MATCH(I$3,入力!$BV$2:$CN$2,0)),"")</f>
        <v/>
      </c>
      <c r="J798" s="75" t="str">
        <f>IFERROR(INDEX(入力!$BV$3:$CN$1048576,MATCH(ROW(J798)-ROW(J$3),入力!$BB$3:$BB$1048576,0),MATCH(J$3,入力!$BV$2:$CN$2,0)),"")</f>
        <v/>
      </c>
      <c r="K798" s="75" t="str">
        <f>IFERROR(INDEX(入力!$BV$3:$CN$1048576,MATCH(ROW(K798)-ROW(K$3),入力!$BB$3:$BB$1048576,0),MATCH(K$3,入力!$BV$2:$CN$2,0)),"")</f>
        <v/>
      </c>
      <c r="L798" s="75" t="str">
        <f>IFERROR(INDEX(入力!$BV$3:$CN$1048576,MATCH(ROW(L798)-ROW(L$3),入力!$BB$3:$BB$1048576,0),MATCH(L$3,入力!$BV$2:$CN$2,0)),"")</f>
        <v/>
      </c>
      <c r="M798" s="117" t="str">
        <f>IFERROR(IF(履歴検索!$A798="","",INDEX(入力!$BV$3:$CN$1048576,MATCH(ROW(M798)-ROW(M$3),入力!$BB$3:$BB$1048576,0),MATCH(M$3,入力!$BV$2:$CN$2,0))),"")</f>
        <v/>
      </c>
      <c r="N798" s="75" t="str">
        <f>IFERROR(INDEX(入力!$BV$3:$CN$1048576,MATCH(ROW(N798)-ROW(N$3),入力!$BB$3:$BB$1048576,0),MATCH(N$3,入力!$BV$2:$CN$2,0)),"")</f>
        <v/>
      </c>
      <c r="O798" s="294" t="str">
        <f>IFERROR(INDEX(入力!$CJ$3:$CN$1048576,MATCH(ROW(O798)-ROW(O$3),入力!$BB$3:$BB$1048576,0),MATCH(O$3,入力!$CJ$2:$CN$2,0)),"")</f>
        <v/>
      </c>
      <c r="P798" s="294" t="str">
        <f>IFERROR(INDEX(入力!$CJ$3:$CN$1048576,MATCH(ROW(P798)-ROW(P$3),入力!$BB$3:$BB$1048576,0),MATCH(P$3,入力!$CJ$2:$CN$2,0)),"")</f>
        <v/>
      </c>
      <c r="Q798" s="294" t="str">
        <f>IFERROR(INDEX(入力!$BV$3:$CN$1048576,MATCH(ROW(Q798)-ROW(Q$3),入力!$BB$3:$BB$1048576,0),MATCH(Q$3,入力!$BV$2:$CN$2,0)),"")</f>
        <v/>
      </c>
      <c r="R798" s="77" t="str">
        <f>IFERROR(INDEX(入力!$BV$3:$CN$1048576,MATCH(ROW(R798)-ROW(R$3),入力!$BB$3:$BB$1048576,0),MATCH(R$3,入力!$BV$2:$CN$2,0)),"")</f>
        <v/>
      </c>
      <c r="S798" s="77" t="str">
        <f>IFERROR(INDEX(入力!$BV$3:$CN$1048576,MATCH(ROW(S798)-ROW(S$3),入力!$BB$3:$BB$1048576,0),MATCH(S$3,入力!$BV$2:$CN$2,0)),"")</f>
        <v/>
      </c>
      <c r="U798" s="28" t="str">
        <f>IF(Z798="","",COUNT($Z$4:Z798))</f>
        <v/>
      </c>
      <c r="V798" s="73" t="str">
        <f t="shared" si="13"/>
        <v/>
      </c>
      <c r="W798" s="113" t="str">
        <f>IF(OR($B798="",$B798=$B799),"",SUMIF($B$4:$B798,$B798,Q$4:Q798))</f>
        <v/>
      </c>
      <c r="X798" s="113" t="str">
        <f>IF(OR($B798="",$B798=$B799),"",SUMIF($B$4:$B798,$B798,K$4:K798)-Y798)</f>
        <v/>
      </c>
      <c r="Y798" s="113" t="str">
        <f>IF(OR($B798="",$B798=$B799),"",SUMIFS(K$4:K798,B$4:B798,$B798,F$4:F798,$Y$3))</f>
        <v/>
      </c>
      <c r="Z798" s="113" t="str">
        <f>IF(OR($B798="",$B798=$B799),"",SUMIF($B$4:$B798,$B798,S$4:S798))</f>
        <v/>
      </c>
    </row>
    <row r="799" spans="1:26" ht="25.05" customHeight="1" x14ac:dyDescent="0.2">
      <c r="A799" s="133" t="str">
        <f>IF(OR(B799="",AND(B798=B799,D798=D799)),"",MAX($A$4:A798)+1)</f>
        <v/>
      </c>
      <c r="B799" s="73" t="str">
        <f>IFERROR(INDEX(入力!$BV$3:$CN$1048576,MATCH(ROW(B799)-ROW(B$3),入力!$BB$3:$BB$1048576,0),MATCH(B$3,入力!$BV$2:$CN$2,0)),"")</f>
        <v/>
      </c>
      <c r="C799" s="74" t="str">
        <f>IFERROR(INDEX(入力!$BV$3:$CN$1048576,MATCH(ROW(C799)-ROW(C$3),入力!$BB$3:$BB$1048576,0),MATCH(C$3,入力!$BV$2:$CN$2,0)),"")</f>
        <v/>
      </c>
      <c r="D799" s="75" t="str">
        <f>IFERROR(INDEX(入力!$BO$3:$BO$1048576,MATCH(ROW(D799)-ROW(D$3),入力!$BB$3:$BB$1048576,0),0),"")</f>
        <v/>
      </c>
      <c r="E799" s="74" t="str">
        <f>IFERROR(INDEX(入力!$BV$3:$CN$1048576,MATCH(ROW(E799)-ROW(E$3),入力!$BB$3:$BB$1048576,0),MATCH(E$3,入力!$BV$2:$CN$2,0)),"")</f>
        <v/>
      </c>
      <c r="F799" s="74" t="str">
        <f>IFERROR(INDEX(入力!$BV$3:$CN$1048576,MATCH(ROW(F799)-ROW(F$3),入力!$BB$3:$BB$1048576,0),MATCH(F$3,入力!$BV$2:$CN$2,0)),"")</f>
        <v/>
      </c>
      <c r="G799" s="74" t="str">
        <f>IFERROR(INDEX(入力!$BV$3:$CN$1048576,MATCH(ROW(G799)-ROW(G$3),入力!$BB$3:$BB$1048576,0),MATCH(G$3,入力!$BV$2:$CN$2,0)),"")</f>
        <v/>
      </c>
      <c r="H799" s="75" t="str">
        <f>IFERROR(INDEX(入力!$BV$3:$CN$1048576,MATCH(ROW(H799)-ROW(H$3),入力!$BB$3:$BB$1048576,0),MATCH(H$3,入力!$BV$2:$CN$2,0)),"")</f>
        <v/>
      </c>
      <c r="I799" s="76" t="str">
        <f>IFERROR(INDEX(入力!$BV$3:$CN$1048576,MATCH(ROW(I799)-ROW(I$3),入力!$BB$3:$BB$1048576,0),MATCH(I$3,入力!$BV$2:$CN$2,0)),"")</f>
        <v/>
      </c>
      <c r="J799" s="75" t="str">
        <f>IFERROR(INDEX(入力!$BV$3:$CN$1048576,MATCH(ROW(J799)-ROW(J$3),入力!$BB$3:$BB$1048576,0),MATCH(J$3,入力!$BV$2:$CN$2,0)),"")</f>
        <v/>
      </c>
      <c r="K799" s="75" t="str">
        <f>IFERROR(INDEX(入力!$BV$3:$CN$1048576,MATCH(ROW(K799)-ROW(K$3),入力!$BB$3:$BB$1048576,0),MATCH(K$3,入力!$BV$2:$CN$2,0)),"")</f>
        <v/>
      </c>
      <c r="L799" s="75" t="str">
        <f>IFERROR(INDEX(入力!$BV$3:$CN$1048576,MATCH(ROW(L799)-ROW(L$3),入力!$BB$3:$BB$1048576,0),MATCH(L$3,入力!$BV$2:$CN$2,0)),"")</f>
        <v/>
      </c>
      <c r="M799" s="117" t="str">
        <f>IFERROR(IF(履歴検索!$A799="","",INDEX(入力!$BV$3:$CN$1048576,MATCH(ROW(M799)-ROW(M$3),入力!$BB$3:$BB$1048576,0),MATCH(M$3,入力!$BV$2:$CN$2,0))),"")</f>
        <v/>
      </c>
      <c r="N799" s="75" t="str">
        <f>IFERROR(INDEX(入力!$BV$3:$CN$1048576,MATCH(ROW(N799)-ROW(N$3),入力!$BB$3:$BB$1048576,0),MATCH(N$3,入力!$BV$2:$CN$2,0)),"")</f>
        <v/>
      </c>
      <c r="O799" s="294" t="str">
        <f>IFERROR(INDEX(入力!$CJ$3:$CN$1048576,MATCH(ROW(O799)-ROW(O$3),入力!$BB$3:$BB$1048576,0),MATCH(O$3,入力!$CJ$2:$CN$2,0)),"")</f>
        <v/>
      </c>
      <c r="P799" s="294" t="str">
        <f>IFERROR(INDEX(入力!$CJ$3:$CN$1048576,MATCH(ROW(P799)-ROW(P$3),入力!$BB$3:$BB$1048576,0),MATCH(P$3,入力!$CJ$2:$CN$2,0)),"")</f>
        <v/>
      </c>
      <c r="Q799" s="294" t="str">
        <f>IFERROR(INDEX(入力!$BV$3:$CN$1048576,MATCH(ROW(Q799)-ROW(Q$3),入力!$BB$3:$BB$1048576,0),MATCH(Q$3,入力!$BV$2:$CN$2,0)),"")</f>
        <v/>
      </c>
      <c r="R799" s="77" t="str">
        <f>IFERROR(INDEX(入力!$BV$3:$CN$1048576,MATCH(ROW(R799)-ROW(R$3),入力!$BB$3:$BB$1048576,0),MATCH(R$3,入力!$BV$2:$CN$2,0)),"")</f>
        <v/>
      </c>
      <c r="S799" s="77" t="str">
        <f>IFERROR(INDEX(入力!$BV$3:$CN$1048576,MATCH(ROW(S799)-ROW(S$3),入力!$BB$3:$BB$1048576,0),MATCH(S$3,入力!$BV$2:$CN$2,0)),"")</f>
        <v/>
      </c>
      <c r="U799" s="28" t="str">
        <f>IF(Z799="","",COUNT($Z$4:Z799))</f>
        <v/>
      </c>
      <c r="V799" s="73" t="str">
        <f t="shared" si="13"/>
        <v/>
      </c>
      <c r="W799" s="113" t="str">
        <f>IF(OR($B799="",$B799=$B800),"",SUMIF($B$4:$B799,$B799,Q$4:Q799))</f>
        <v/>
      </c>
      <c r="X799" s="113" t="str">
        <f>IF(OR($B799="",$B799=$B800),"",SUMIF($B$4:$B799,$B799,K$4:K799)-Y799)</f>
        <v/>
      </c>
      <c r="Y799" s="113" t="str">
        <f>IF(OR($B799="",$B799=$B800),"",SUMIFS(K$4:K799,B$4:B799,$B799,F$4:F799,$Y$3))</f>
        <v/>
      </c>
      <c r="Z799" s="113" t="str">
        <f>IF(OR($B799="",$B799=$B800),"",SUMIF($B$4:$B799,$B799,S$4:S799))</f>
        <v/>
      </c>
    </row>
    <row r="800" spans="1:26" ht="25.05" customHeight="1" x14ac:dyDescent="0.2">
      <c r="A800" s="133" t="str">
        <f>IF(OR(B800="",AND(B799=B800,D799=D800)),"",MAX($A$4:A799)+1)</f>
        <v/>
      </c>
      <c r="B800" s="73" t="str">
        <f>IFERROR(INDEX(入力!$BV$3:$CN$1048576,MATCH(ROW(B800)-ROW(B$3),入力!$BB$3:$BB$1048576,0),MATCH(B$3,入力!$BV$2:$CN$2,0)),"")</f>
        <v/>
      </c>
      <c r="C800" s="74" t="str">
        <f>IFERROR(INDEX(入力!$BV$3:$CN$1048576,MATCH(ROW(C800)-ROW(C$3),入力!$BB$3:$BB$1048576,0),MATCH(C$3,入力!$BV$2:$CN$2,0)),"")</f>
        <v/>
      </c>
      <c r="D800" s="75" t="str">
        <f>IFERROR(INDEX(入力!$BO$3:$BO$1048576,MATCH(ROW(D800)-ROW(D$3),入力!$BB$3:$BB$1048576,0),0),"")</f>
        <v/>
      </c>
      <c r="E800" s="74" t="str">
        <f>IFERROR(INDEX(入力!$BV$3:$CN$1048576,MATCH(ROW(E800)-ROW(E$3),入力!$BB$3:$BB$1048576,0),MATCH(E$3,入力!$BV$2:$CN$2,0)),"")</f>
        <v/>
      </c>
      <c r="F800" s="74" t="str">
        <f>IFERROR(INDEX(入力!$BV$3:$CN$1048576,MATCH(ROW(F800)-ROW(F$3),入力!$BB$3:$BB$1048576,0),MATCH(F$3,入力!$BV$2:$CN$2,0)),"")</f>
        <v/>
      </c>
      <c r="G800" s="74" t="str">
        <f>IFERROR(INDEX(入力!$BV$3:$CN$1048576,MATCH(ROW(G800)-ROW(G$3),入力!$BB$3:$BB$1048576,0),MATCH(G$3,入力!$BV$2:$CN$2,0)),"")</f>
        <v/>
      </c>
      <c r="H800" s="75" t="str">
        <f>IFERROR(INDEX(入力!$BV$3:$CN$1048576,MATCH(ROW(H800)-ROW(H$3),入力!$BB$3:$BB$1048576,0),MATCH(H$3,入力!$BV$2:$CN$2,0)),"")</f>
        <v/>
      </c>
      <c r="I800" s="76" t="str">
        <f>IFERROR(INDEX(入力!$BV$3:$CN$1048576,MATCH(ROW(I800)-ROW(I$3),入力!$BB$3:$BB$1048576,0),MATCH(I$3,入力!$BV$2:$CN$2,0)),"")</f>
        <v/>
      </c>
      <c r="J800" s="75" t="str">
        <f>IFERROR(INDEX(入力!$BV$3:$CN$1048576,MATCH(ROW(J800)-ROW(J$3),入力!$BB$3:$BB$1048576,0),MATCH(J$3,入力!$BV$2:$CN$2,0)),"")</f>
        <v/>
      </c>
      <c r="K800" s="75" t="str">
        <f>IFERROR(INDEX(入力!$BV$3:$CN$1048576,MATCH(ROW(K800)-ROW(K$3),入力!$BB$3:$BB$1048576,0),MATCH(K$3,入力!$BV$2:$CN$2,0)),"")</f>
        <v/>
      </c>
      <c r="L800" s="75" t="str">
        <f>IFERROR(INDEX(入力!$BV$3:$CN$1048576,MATCH(ROW(L800)-ROW(L$3),入力!$BB$3:$BB$1048576,0),MATCH(L$3,入力!$BV$2:$CN$2,0)),"")</f>
        <v/>
      </c>
      <c r="M800" s="117" t="str">
        <f>IFERROR(IF(履歴検索!$A800="","",INDEX(入力!$BV$3:$CN$1048576,MATCH(ROW(M800)-ROW(M$3),入力!$BB$3:$BB$1048576,0),MATCH(M$3,入力!$BV$2:$CN$2,0))),"")</f>
        <v/>
      </c>
      <c r="N800" s="75" t="str">
        <f>IFERROR(INDEX(入力!$BV$3:$CN$1048576,MATCH(ROW(N800)-ROW(N$3),入力!$BB$3:$BB$1048576,0),MATCH(N$3,入力!$BV$2:$CN$2,0)),"")</f>
        <v/>
      </c>
      <c r="O800" s="294" t="str">
        <f>IFERROR(INDEX(入力!$CJ$3:$CN$1048576,MATCH(ROW(O800)-ROW(O$3),入力!$BB$3:$BB$1048576,0),MATCH(O$3,入力!$CJ$2:$CN$2,0)),"")</f>
        <v/>
      </c>
      <c r="P800" s="294" t="str">
        <f>IFERROR(INDEX(入力!$CJ$3:$CN$1048576,MATCH(ROW(P800)-ROW(P$3),入力!$BB$3:$BB$1048576,0),MATCH(P$3,入力!$CJ$2:$CN$2,0)),"")</f>
        <v/>
      </c>
      <c r="Q800" s="294" t="str">
        <f>IFERROR(INDEX(入力!$BV$3:$CN$1048576,MATCH(ROW(Q800)-ROW(Q$3),入力!$BB$3:$BB$1048576,0),MATCH(Q$3,入力!$BV$2:$CN$2,0)),"")</f>
        <v/>
      </c>
      <c r="R800" s="77" t="str">
        <f>IFERROR(INDEX(入力!$BV$3:$CN$1048576,MATCH(ROW(R800)-ROW(R$3),入力!$BB$3:$BB$1048576,0),MATCH(R$3,入力!$BV$2:$CN$2,0)),"")</f>
        <v/>
      </c>
      <c r="S800" s="77" t="str">
        <f>IFERROR(INDEX(入力!$BV$3:$CN$1048576,MATCH(ROW(S800)-ROW(S$3),入力!$BB$3:$BB$1048576,0),MATCH(S$3,入力!$BV$2:$CN$2,0)),"")</f>
        <v/>
      </c>
      <c r="U800" s="28" t="str">
        <f>IF(Z800="","",COUNT($Z$4:Z800))</f>
        <v/>
      </c>
      <c r="V800" s="73" t="str">
        <f t="shared" si="13"/>
        <v/>
      </c>
      <c r="W800" s="113" t="str">
        <f>IF(OR($B800="",$B800=$B801),"",SUMIF($B$4:$B800,$B800,Q$4:Q800))</f>
        <v/>
      </c>
      <c r="X800" s="113" t="str">
        <f>IF(OR($B800="",$B800=$B801),"",SUMIF($B$4:$B800,$B800,K$4:K800)-Y800)</f>
        <v/>
      </c>
      <c r="Y800" s="113" t="str">
        <f>IF(OR($B800="",$B800=$B801),"",SUMIFS(K$4:K800,B$4:B800,$B800,F$4:F800,$Y$3))</f>
        <v/>
      </c>
      <c r="Z800" s="113" t="str">
        <f>IF(OR($B800="",$B800=$B801),"",SUMIF($B$4:$B800,$B800,S$4:S800))</f>
        <v/>
      </c>
    </row>
    <row r="801" spans="1:26" ht="25.05" customHeight="1" x14ac:dyDescent="0.2">
      <c r="A801" s="133" t="str">
        <f>IF(OR(B801="",AND(B800=B801,D800=D801)),"",MAX($A$4:A800)+1)</f>
        <v/>
      </c>
      <c r="B801" s="73" t="str">
        <f>IFERROR(INDEX(入力!$BV$3:$CN$1048576,MATCH(ROW(B801)-ROW(B$3),入力!$BB$3:$BB$1048576,0),MATCH(B$3,入力!$BV$2:$CN$2,0)),"")</f>
        <v/>
      </c>
      <c r="C801" s="74" t="str">
        <f>IFERROR(INDEX(入力!$BV$3:$CN$1048576,MATCH(ROW(C801)-ROW(C$3),入力!$BB$3:$BB$1048576,0),MATCH(C$3,入力!$BV$2:$CN$2,0)),"")</f>
        <v/>
      </c>
      <c r="D801" s="75" t="str">
        <f>IFERROR(INDEX(入力!$BO$3:$BO$1048576,MATCH(ROW(D801)-ROW(D$3),入力!$BB$3:$BB$1048576,0),0),"")</f>
        <v/>
      </c>
      <c r="E801" s="74" t="str">
        <f>IFERROR(INDEX(入力!$BV$3:$CN$1048576,MATCH(ROW(E801)-ROW(E$3),入力!$BB$3:$BB$1048576,0),MATCH(E$3,入力!$BV$2:$CN$2,0)),"")</f>
        <v/>
      </c>
      <c r="F801" s="74" t="str">
        <f>IFERROR(INDEX(入力!$BV$3:$CN$1048576,MATCH(ROW(F801)-ROW(F$3),入力!$BB$3:$BB$1048576,0),MATCH(F$3,入力!$BV$2:$CN$2,0)),"")</f>
        <v/>
      </c>
      <c r="G801" s="74" t="str">
        <f>IFERROR(INDEX(入力!$BV$3:$CN$1048576,MATCH(ROW(G801)-ROW(G$3),入力!$BB$3:$BB$1048576,0),MATCH(G$3,入力!$BV$2:$CN$2,0)),"")</f>
        <v/>
      </c>
      <c r="H801" s="75" t="str">
        <f>IFERROR(INDEX(入力!$BV$3:$CN$1048576,MATCH(ROW(H801)-ROW(H$3),入力!$BB$3:$BB$1048576,0),MATCH(H$3,入力!$BV$2:$CN$2,0)),"")</f>
        <v/>
      </c>
      <c r="I801" s="76" t="str">
        <f>IFERROR(INDEX(入力!$BV$3:$CN$1048576,MATCH(ROW(I801)-ROW(I$3),入力!$BB$3:$BB$1048576,0),MATCH(I$3,入力!$BV$2:$CN$2,0)),"")</f>
        <v/>
      </c>
      <c r="J801" s="75" t="str">
        <f>IFERROR(INDEX(入力!$BV$3:$CN$1048576,MATCH(ROW(J801)-ROW(J$3),入力!$BB$3:$BB$1048576,0),MATCH(J$3,入力!$BV$2:$CN$2,0)),"")</f>
        <v/>
      </c>
      <c r="K801" s="75" t="str">
        <f>IFERROR(INDEX(入力!$BV$3:$CN$1048576,MATCH(ROW(K801)-ROW(K$3),入力!$BB$3:$BB$1048576,0),MATCH(K$3,入力!$BV$2:$CN$2,0)),"")</f>
        <v/>
      </c>
      <c r="L801" s="75" t="str">
        <f>IFERROR(INDEX(入力!$BV$3:$CN$1048576,MATCH(ROW(L801)-ROW(L$3),入力!$BB$3:$BB$1048576,0),MATCH(L$3,入力!$BV$2:$CN$2,0)),"")</f>
        <v/>
      </c>
      <c r="M801" s="117" t="str">
        <f>IFERROR(IF(履歴検索!$A801="","",INDEX(入力!$BV$3:$CN$1048576,MATCH(ROW(M801)-ROW(M$3),入力!$BB$3:$BB$1048576,0),MATCH(M$3,入力!$BV$2:$CN$2,0))),"")</f>
        <v/>
      </c>
      <c r="N801" s="75" t="str">
        <f>IFERROR(INDEX(入力!$BV$3:$CN$1048576,MATCH(ROW(N801)-ROW(N$3),入力!$BB$3:$BB$1048576,0),MATCH(N$3,入力!$BV$2:$CN$2,0)),"")</f>
        <v/>
      </c>
      <c r="O801" s="294" t="str">
        <f>IFERROR(INDEX(入力!$CJ$3:$CN$1048576,MATCH(ROW(O801)-ROW(O$3),入力!$BB$3:$BB$1048576,0),MATCH(O$3,入力!$CJ$2:$CN$2,0)),"")</f>
        <v/>
      </c>
      <c r="P801" s="294" t="str">
        <f>IFERROR(INDEX(入力!$CJ$3:$CN$1048576,MATCH(ROW(P801)-ROW(P$3),入力!$BB$3:$BB$1048576,0),MATCH(P$3,入力!$CJ$2:$CN$2,0)),"")</f>
        <v/>
      </c>
      <c r="Q801" s="294" t="str">
        <f>IFERROR(INDEX(入力!$BV$3:$CN$1048576,MATCH(ROW(Q801)-ROW(Q$3),入力!$BB$3:$BB$1048576,0),MATCH(Q$3,入力!$BV$2:$CN$2,0)),"")</f>
        <v/>
      </c>
      <c r="R801" s="77" t="str">
        <f>IFERROR(INDEX(入力!$BV$3:$CN$1048576,MATCH(ROW(R801)-ROW(R$3),入力!$BB$3:$BB$1048576,0),MATCH(R$3,入力!$BV$2:$CN$2,0)),"")</f>
        <v/>
      </c>
      <c r="S801" s="77" t="str">
        <f>IFERROR(INDEX(入力!$BV$3:$CN$1048576,MATCH(ROW(S801)-ROW(S$3),入力!$BB$3:$BB$1048576,0),MATCH(S$3,入力!$BV$2:$CN$2,0)),"")</f>
        <v/>
      </c>
      <c r="U801" s="28" t="str">
        <f>IF(Z801="","",COUNT($Z$4:Z801))</f>
        <v/>
      </c>
      <c r="V801" s="73" t="str">
        <f t="shared" si="13"/>
        <v/>
      </c>
      <c r="W801" s="113" t="str">
        <f>IF(OR($B801="",$B801=$B802),"",SUMIF($B$4:$B801,$B801,Q$4:Q801))</f>
        <v/>
      </c>
      <c r="X801" s="113" t="str">
        <f>IF(OR($B801="",$B801=$B802),"",SUMIF($B$4:$B801,$B801,K$4:K801)-Y801)</f>
        <v/>
      </c>
      <c r="Y801" s="113" t="str">
        <f>IF(OR($B801="",$B801=$B802),"",SUMIFS(K$4:K801,B$4:B801,$B801,F$4:F801,$Y$3))</f>
        <v/>
      </c>
      <c r="Z801" s="113" t="str">
        <f>IF(OR($B801="",$B801=$B802),"",SUMIF($B$4:$B801,$B801,S$4:S801))</f>
        <v/>
      </c>
    </row>
    <row r="802" spans="1:26" ht="25.05" customHeight="1" x14ac:dyDescent="0.2">
      <c r="A802" s="133" t="str">
        <f>IF(OR(B802="",AND(B801=B802,D801=D802)),"",MAX($A$4:A801)+1)</f>
        <v/>
      </c>
      <c r="B802" s="73" t="str">
        <f>IFERROR(INDEX(入力!$BV$3:$CN$1048576,MATCH(ROW(B802)-ROW(B$3),入力!$BB$3:$BB$1048576,0),MATCH(B$3,入力!$BV$2:$CN$2,0)),"")</f>
        <v/>
      </c>
      <c r="C802" s="74" t="str">
        <f>IFERROR(INDEX(入力!$BV$3:$CN$1048576,MATCH(ROW(C802)-ROW(C$3),入力!$BB$3:$BB$1048576,0),MATCH(C$3,入力!$BV$2:$CN$2,0)),"")</f>
        <v/>
      </c>
      <c r="D802" s="75" t="str">
        <f>IFERROR(INDEX(入力!$BO$3:$BO$1048576,MATCH(ROW(D802)-ROW(D$3),入力!$BB$3:$BB$1048576,0),0),"")</f>
        <v/>
      </c>
      <c r="E802" s="74" t="str">
        <f>IFERROR(INDEX(入力!$BV$3:$CN$1048576,MATCH(ROW(E802)-ROW(E$3),入力!$BB$3:$BB$1048576,0),MATCH(E$3,入力!$BV$2:$CN$2,0)),"")</f>
        <v/>
      </c>
      <c r="F802" s="74" t="str">
        <f>IFERROR(INDEX(入力!$BV$3:$CN$1048576,MATCH(ROW(F802)-ROW(F$3),入力!$BB$3:$BB$1048576,0),MATCH(F$3,入力!$BV$2:$CN$2,0)),"")</f>
        <v/>
      </c>
      <c r="G802" s="74" t="str">
        <f>IFERROR(INDEX(入力!$BV$3:$CN$1048576,MATCH(ROW(G802)-ROW(G$3),入力!$BB$3:$BB$1048576,0),MATCH(G$3,入力!$BV$2:$CN$2,0)),"")</f>
        <v/>
      </c>
      <c r="H802" s="75" t="str">
        <f>IFERROR(INDEX(入力!$BV$3:$CN$1048576,MATCH(ROW(H802)-ROW(H$3),入力!$BB$3:$BB$1048576,0),MATCH(H$3,入力!$BV$2:$CN$2,0)),"")</f>
        <v/>
      </c>
      <c r="I802" s="76" t="str">
        <f>IFERROR(INDEX(入力!$BV$3:$CN$1048576,MATCH(ROW(I802)-ROW(I$3),入力!$BB$3:$BB$1048576,0),MATCH(I$3,入力!$BV$2:$CN$2,0)),"")</f>
        <v/>
      </c>
      <c r="J802" s="75" t="str">
        <f>IFERROR(INDEX(入力!$BV$3:$CN$1048576,MATCH(ROW(J802)-ROW(J$3),入力!$BB$3:$BB$1048576,0),MATCH(J$3,入力!$BV$2:$CN$2,0)),"")</f>
        <v/>
      </c>
      <c r="K802" s="75" t="str">
        <f>IFERROR(INDEX(入力!$BV$3:$CN$1048576,MATCH(ROW(K802)-ROW(K$3),入力!$BB$3:$BB$1048576,0),MATCH(K$3,入力!$BV$2:$CN$2,0)),"")</f>
        <v/>
      </c>
      <c r="L802" s="75" t="str">
        <f>IFERROR(INDEX(入力!$BV$3:$CN$1048576,MATCH(ROW(L802)-ROW(L$3),入力!$BB$3:$BB$1048576,0),MATCH(L$3,入力!$BV$2:$CN$2,0)),"")</f>
        <v/>
      </c>
      <c r="M802" s="117" t="str">
        <f>IFERROR(IF(履歴検索!$A802="","",INDEX(入力!$BV$3:$CN$1048576,MATCH(ROW(M802)-ROW(M$3),入力!$BB$3:$BB$1048576,0),MATCH(M$3,入力!$BV$2:$CN$2,0))),"")</f>
        <v/>
      </c>
      <c r="N802" s="75" t="str">
        <f>IFERROR(INDEX(入力!$BV$3:$CN$1048576,MATCH(ROW(N802)-ROW(N$3),入力!$BB$3:$BB$1048576,0),MATCH(N$3,入力!$BV$2:$CN$2,0)),"")</f>
        <v/>
      </c>
      <c r="O802" s="294" t="str">
        <f>IFERROR(INDEX(入力!$CJ$3:$CN$1048576,MATCH(ROW(O802)-ROW(O$3),入力!$BB$3:$BB$1048576,0),MATCH(O$3,入力!$CJ$2:$CN$2,0)),"")</f>
        <v/>
      </c>
      <c r="P802" s="294" t="str">
        <f>IFERROR(INDEX(入力!$CJ$3:$CN$1048576,MATCH(ROW(P802)-ROW(P$3),入力!$BB$3:$BB$1048576,0),MATCH(P$3,入力!$CJ$2:$CN$2,0)),"")</f>
        <v/>
      </c>
      <c r="Q802" s="294" t="str">
        <f>IFERROR(INDEX(入力!$BV$3:$CN$1048576,MATCH(ROW(Q802)-ROW(Q$3),入力!$BB$3:$BB$1048576,0),MATCH(Q$3,入力!$BV$2:$CN$2,0)),"")</f>
        <v/>
      </c>
      <c r="R802" s="77" t="str">
        <f>IFERROR(INDEX(入力!$BV$3:$CN$1048576,MATCH(ROW(R802)-ROW(R$3),入力!$BB$3:$BB$1048576,0),MATCH(R$3,入力!$BV$2:$CN$2,0)),"")</f>
        <v/>
      </c>
      <c r="S802" s="77" t="str">
        <f>IFERROR(INDEX(入力!$BV$3:$CN$1048576,MATCH(ROW(S802)-ROW(S$3),入力!$BB$3:$BB$1048576,0),MATCH(S$3,入力!$BV$2:$CN$2,0)),"")</f>
        <v/>
      </c>
      <c r="U802" s="28" t="str">
        <f>IF(Z802="","",COUNT($Z$4:Z802))</f>
        <v/>
      </c>
      <c r="V802" s="73" t="str">
        <f t="shared" si="13"/>
        <v/>
      </c>
      <c r="W802" s="113" t="str">
        <f>IF(OR($B802="",$B802=$B803),"",SUMIF($B$4:$B802,$B802,Q$4:Q802))</f>
        <v/>
      </c>
      <c r="X802" s="113" t="str">
        <f>IF(OR($B802="",$B802=$B803),"",SUMIF($B$4:$B802,$B802,K$4:K802)-Y802)</f>
        <v/>
      </c>
      <c r="Y802" s="113" t="str">
        <f>IF(OR($B802="",$B802=$B803),"",SUMIFS(K$4:K802,B$4:B802,$B802,F$4:F802,$Y$3))</f>
        <v/>
      </c>
      <c r="Z802" s="113" t="str">
        <f>IF(OR($B802="",$B802=$B803),"",SUMIF($B$4:$B802,$B802,S$4:S802))</f>
        <v/>
      </c>
    </row>
    <row r="803" spans="1:26" ht="25.05" customHeight="1" x14ac:dyDescent="0.2">
      <c r="A803" s="133" t="str">
        <f>IF(OR(B803="",AND(B802=B803,D802=D803)),"",MAX($A$4:A802)+1)</f>
        <v/>
      </c>
      <c r="B803" s="73" t="str">
        <f>IFERROR(INDEX(入力!$BV$3:$CN$1048576,MATCH(ROW(B803)-ROW(B$3),入力!$BB$3:$BB$1048576,0),MATCH(B$3,入力!$BV$2:$CN$2,0)),"")</f>
        <v/>
      </c>
      <c r="C803" s="74" t="str">
        <f>IFERROR(INDEX(入力!$BV$3:$CN$1048576,MATCH(ROW(C803)-ROW(C$3),入力!$BB$3:$BB$1048576,0),MATCH(C$3,入力!$BV$2:$CN$2,0)),"")</f>
        <v/>
      </c>
      <c r="D803" s="75" t="str">
        <f>IFERROR(INDEX(入力!$BO$3:$BO$1048576,MATCH(ROW(D803)-ROW(D$3),入力!$BB$3:$BB$1048576,0),0),"")</f>
        <v/>
      </c>
      <c r="E803" s="74" t="str">
        <f>IFERROR(INDEX(入力!$BV$3:$CN$1048576,MATCH(ROW(E803)-ROW(E$3),入力!$BB$3:$BB$1048576,0),MATCH(E$3,入力!$BV$2:$CN$2,0)),"")</f>
        <v/>
      </c>
      <c r="F803" s="74" t="str">
        <f>IFERROR(INDEX(入力!$BV$3:$CN$1048576,MATCH(ROW(F803)-ROW(F$3),入力!$BB$3:$BB$1048576,0),MATCH(F$3,入力!$BV$2:$CN$2,0)),"")</f>
        <v/>
      </c>
      <c r="G803" s="74" t="str">
        <f>IFERROR(INDEX(入力!$BV$3:$CN$1048576,MATCH(ROW(G803)-ROW(G$3),入力!$BB$3:$BB$1048576,0),MATCH(G$3,入力!$BV$2:$CN$2,0)),"")</f>
        <v/>
      </c>
      <c r="H803" s="75" t="str">
        <f>IFERROR(INDEX(入力!$BV$3:$CN$1048576,MATCH(ROW(H803)-ROW(H$3),入力!$BB$3:$BB$1048576,0),MATCH(H$3,入力!$BV$2:$CN$2,0)),"")</f>
        <v/>
      </c>
      <c r="I803" s="76" t="str">
        <f>IFERROR(INDEX(入力!$BV$3:$CN$1048576,MATCH(ROW(I803)-ROW(I$3),入力!$BB$3:$BB$1048576,0),MATCH(I$3,入力!$BV$2:$CN$2,0)),"")</f>
        <v/>
      </c>
      <c r="J803" s="75" t="str">
        <f>IFERROR(INDEX(入力!$BV$3:$CN$1048576,MATCH(ROW(J803)-ROW(J$3),入力!$BB$3:$BB$1048576,0),MATCH(J$3,入力!$BV$2:$CN$2,0)),"")</f>
        <v/>
      </c>
      <c r="K803" s="75" t="str">
        <f>IFERROR(INDEX(入力!$BV$3:$CN$1048576,MATCH(ROW(K803)-ROW(K$3),入力!$BB$3:$BB$1048576,0),MATCH(K$3,入力!$BV$2:$CN$2,0)),"")</f>
        <v/>
      </c>
      <c r="L803" s="75" t="str">
        <f>IFERROR(INDEX(入力!$BV$3:$CN$1048576,MATCH(ROW(L803)-ROW(L$3),入力!$BB$3:$BB$1048576,0),MATCH(L$3,入力!$BV$2:$CN$2,0)),"")</f>
        <v/>
      </c>
      <c r="M803" s="117" t="str">
        <f>IFERROR(IF(履歴検索!$A803="","",INDEX(入力!$BV$3:$CN$1048576,MATCH(ROW(M803)-ROW(M$3),入力!$BB$3:$BB$1048576,0),MATCH(M$3,入力!$BV$2:$CN$2,0))),"")</f>
        <v/>
      </c>
      <c r="N803" s="75" t="str">
        <f>IFERROR(INDEX(入力!$BV$3:$CN$1048576,MATCH(ROW(N803)-ROW(N$3),入力!$BB$3:$BB$1048576,0),MATCH(N$3,入力!$BV$2:$CN$2,0)),"")</f>
        <v/>
      </c>
      <c r="O803" s="294" t="str">
        <f>IFERROR(INDEX(入力!$CJ$3:$CN$1048576,MATCH(ROW(O803)-ROW(O$3),入力!$BB$3:$BB$1048576,0),MATCH(O$3,入力!$CJ$2:$CN$2,0)),"")</f>
        <v/>
      </c>
      <c r="P803" s="294" t="str">
        <f>IFERROR(INDEX(入力!$CJ$3:$CN$1048576,MATCH(ROW(P803)-ROW(P$3),入力!$BB$3:$BB$1048576,0),MATCH(P$3,入力!$CJ$2:$CN$2,0)),"")</f>
        <v/>
      </c>
      <c r="Q803" s="294" t="str">
        <f>IFERROR(INDEX(入力!$BV$3:$CN$1048576,MATCH(ROW(Q803)-ROW(Q$3),入力!$BB$3:$BB$1048576,0),MATCH(Q$3,入力!$BV$2:$CN$2,0)),"")</f>
        <v/>
      </c>
      <c r="R803" s="77" t="str">
        <f>IFERROR(INDEX(入力!$BV$3:$CN$1048576,MATCH(ROW(R803)-ROW(R$3),入力!$BB$3:$BB$1048576,0),MATCH(R$3,入力!$BV$2:$CN$2,0)),"")</f>
        <v/>
      </c>
      <c r="S803" s="77" t="str">
        <f>IFERROR(INDEX(入力!$BV$3:$CN$1048576,MATCH(ROW(S803)-ROW(S$3),入力!$BB$3:$BB$1048576,0),MATCH(S$3,入力!$BV$2:$CN$2,0)),"")</f>
        <v/>
      </c>
      <c r="U803" s="28" t="str">
        <f>IF(Z803="","",COUNT($Z$4:Z803))</f>
        <v/>
      </c>
      <c r="V803" s="73" t="str">
        <f t="shared" si="13"/>
        <v/>
      </c>
      <c r="W803" s="113" t="str">
        <f>IF(OR($B803="",$B803=$B804),"",SUMIF($B$4:$B803,$B803,Q$4:Q803))</f>
        <v/>
      </c>
      <c r="X803" s="113" t="str">
        <f>IF(OR($B803="",$B803=$B804),"",SUMIF($B$4:$B803,$B803,K$4:K803)-Y803)</f>
        <v/>
      </c>
      <c r="Y803" s="113" t="str">
        <f>IF(OR($B803="",$B803=$B804),"",SUMIFS(K$4:K803,B$4:B803,$B803,F$4:F803,$Y$3))</f>
        <v/>
      </c>
      <c r="Z803" s="113" t="str">
        <f>IF(OR($B803="",$B803=$B804),"",SUMIF($B$4:$B803,$B803,S$4:S803))</f>
        <v/>
      </c>
    </row>
    <row r="804" spans="1:26" ht="25.05" customHeight="1" x14ac:dyDescent="0.2">
      <c r="A804" s="133" t="str">
        <f>IF(OR(B804="",AND(B803=B804,D803=D804)),"",MAX($A$4:A803)+1)</f>
        <v/>
      </c>
      <c r="B804" s="73" t="str">
        <f>IFERROR(INDEX(入力!$BV$3:$CN$1048576,MATCH(ROW(B804)-ROW(B$3),入力!$BB$3:$BB$1048576,0),MATCH(B$3,入力!$BV$2:$CN$2,0)),"")</f>
        <v/>
      </c>
      <c r="C804" s="74" t="str">
        <f>IFERROR(INDEX(入力!$BV$3:$CN$1048576,MATCH(ROW(C804)-ROW(C$3),入力!$BB$3:$BB$1048576,0),MATCH(C$3,入力!$BV$2:$CN$2,0)),"")</f>
        <v/>
      </c>
      <c r="D804" s="75" t="str">
        <f>IFERROR(INDEX(入力!$BO$3:$BO$1048576,MATCH(ROW(D804)-ROW(D$3),入力!$BB$3:$BB$1048576,0),0),"")</f>
        <v/>
      </c>
      <c r="E804" s="74" t="str">
        <f>IFERROR(INDEX(入力!$BV$3:$CN$1048576,MATCH(ROW(E804)-ROW(E$3),入力!$BB$3:$BB$1048576,0),MATCH(E$3,入力!$BV$2:$CN$2,0)),"")</f>
        <v/>
      </c>
      <c r="F804" s="74" t="str">
        <f>IFERROR(INDEX(入力!$BV$3:$CN$1048576,MATCH(ROW(F804)-ROW(F$3),入力!$BB$3:$BB$1048576,0),MATCH(F$3,入力!$BV$2:$CN$2,0)),"")</f>
        <v/>
      </c>
      <c r="G804" s="74" t="str">
        <f>IFERROR(INDEX(入力!$BV$3:$CN$1048576,MATCH(ROW(G804)-ROW(G$3),入力!$BB$3:$BB$1048576,0),MATCH(G$3,入力!$BV$2:$CN$2,0)),"")</f>
        <v/>
      </c>
      <c r="H804" s="75" t="str">
        <f>IFERROR(INDEX(入力!$BV$3:$CN$1048576,MATCH(ROW(H804)-ROW(H$3),入力!$BB$3:$BB$1048576,0),MATCH(H$3,入力!$BV$2:$CN$2,0)),"")</f>
        <v/>
      </c>
      <c r="I804" s="76" t="str">
        <f>IFERROR(INDEX(入力!$BV$3:$CN$1048576,MATCH(ROW(I804)-ROW(I$3),入力!$BB$3:$BB$1048576,0),MATCH(I$3,入力!$BV$2:$CN$2,0)),"")</f>
        <v/>
      </c>
      <c r="J804" s="75" t="str">
        <f>IFERROR(INDEX(入力!$BV$3:$CN$1048576,MATCH(ROW(J804)-ROW(J$3),入力!$BB$3:$BB$1048576,0),MATCH(J$3,入力!$BV$2:$CN$2,0)),"")</f>
        <v/>
      </c>
      <c r="K804" s="75" t="str">
        <f>IFERROR(INDEX(入力!$BV$3:$CN$1048576,MATCH(ROW(K804)-ROW(K$3),入力!$BB$3:$BB$1048576,0),MATCH(K$3,入力!$BV$2:$CN$2,0)),"")</f>
        <v/>
      </c>
      <c r="L804" s="75" t="str">
        <f>IFERROR(INDEX(入力!$BV$3:$CN$1048576,MATCH(ROW(L804)-ROW(L$3),入力!$BB$3:$BB$1048576,0),MATCH(L$3,入力!$BV$2:$CN$2,0)),"")</f>
        <v/>
      </c>
      <c r="M804" s="117" t="str">
        <f>IFERROR(IF(履歴検索!$A804="","",INDEX(入力!$BV$3:$CN$1048576,MATCH(ROW(M804)-ROW(M$3),入力!$BB$3:$BB$1048576,0),MATCH(M$3,入力!$BV$2:$CN$2,0))),"")</f>
        <v/>
      </c>
      <c r="N804" s="75" t="str">
        <f>IFERROR(INDEX(入力!$BV$3:$CN$1048576,MATCH(ROW(N804)-ROW(N$3),入力!$BB$3:$BB$1048576,0),MATCH(N$3,入力!$BV$2:$CN$2,0)),"")</f>
        <v/>
      </c>
      <c r="O804" s="294" t="str">
        <f>IFERROR(INDEX(入力!$CJ$3:$CN$1048576,MATCH(ROW(O804)-ROW(O$3),入力!$BB$3:$BB$1048576,0),MATCH(O$3,入力!$CJ$2:$CN$2,0)),"")</f>
        <v/>
      </c>
      <c r="P804" s="294" t="str">
        <f>IFERROR(INDEX(入力!$CJ$3:$CN$1048576,MATCH(ROW(P804)-ROW(P$3),入力!$BB$3:$BB$1048576,0),MATCH(P$3,入力!$CJ$2:$CN$2,0)),"")</f>
        <v/>
      </c>
      <c r="Q804" s="294" t="str">
        <f>IFERROR(INDEX(入力!$BV$3:$CN$1048576,MATCH(ROW(Q804)-ROW(Q$3),入力!$BB$3:$BB$1048576,0),MATCH(Q$3,入力!$BV$2:$CN$2,0)),"")</f>
        <v/>
      </c>
      <c r="R804" s="77" t="str">
        <f>IFERROR(INDEX(入力!$BV$3:$CN$1048576,MATCH(ROW(R804)-ROW(R$3),入力!$BB$3:$BB$1048576,0),MATCH(R$3,入力!$BV$2:$CN$2,0)),"")</f>
        <v/>
      </c>
      <c r="S804" s="77" t="str">
        <f>IFERROR(INDEX(入力!$BV$3:$CN$1048576,MATCH(ROW(S804)-ROW(S$3),入力!$BB$3:$BB$1048576,0),MATCH(S$3,入力!$BV$2:$CN$2,0)),"")</f>
        <v/>
      </c>
      <c r="U804" s="28" t="str">
        <f>IF(Z804="","",COUNT($Z$4:Z804))</f>
        <v/>
      </c>
      <c r="V804" s="73" t="str">
        <f t="shared" si="13"/>
        <v/>
      </c>
      <c r="W804" s="113" t="str">
        <f>IF(OR($B804="",$B804=$B805),"",SUMIF($B$4:$B804,$B804,Q$4:Q804))</f>
        <v/>
      </c>
      <c r="X804" s="113" t="str">
        <f>IF(OR($B804="",$B804=$B805),"",SUMIF($B$4:$B804,$B804,K$4:K804)-Y804)</f>
        <v/>
      </c>
      <c r="Y804" s="113" t="str">
        <f>IF(OR($B804="",$B804=$B805),"",SUMIFS(K$4:K804,B$4:B804,$B804,F$4:F804,$Y$3))</f>
        <v/>
      </c>
      <c r="Z804" s="113" t="str">
        <f>IF(OR($B804="",$B804=$B805),"",SUMIF($B$4:$B804,$B804,S$4:S804))</f>
        <v/>
      </c>
    </row>
    <row r="805" spans="1:26" ht="25.05" customHeight="1" x14ac:dyDescent="0.2">
      <c r="A805" s="133" t="str">
        <f>IF(OR(B805="",AND(B804=B805,D804=D805)),"",MAX($A$4:A804)+1)</f>
        <v/>
      </c>
      <c r="B805" s="73" t="str">
        <f>IFERROR(INDEX(入力!$BV$3:$CN$1048576,MATCH(ROW(B805)-ROW(B$3),入力!$BB$3:$BB$1048576,0),MATCH(B$3,入力!$BV$2:$CN$2,0)),"")</f>
        <v/>
      </c>
      <c r="C805" s="74" t="str">
        <f>IFERROR(INDEX(入力!$BV$3:$CN$1048576,MATCH(ROW(C805)-ROW(C$3),入力!$BB$3:$BB$1048576,0),MATCH(C$3,入力!$BV$2:$CN$2,0)),"")</f>
        <v/>
      </c>
      <c r="D805" s="75" t="str">
        <f>IFERROR(INDEX(入力!$BO$3:$BO$1048576,MATCH(ROW(D805)-ROW(D$3),入力!$BB$3:$BB$1048576,0),0),"")</f>
        <v/>
      </c>
      <c r="E805" s="74" t="str">
        <f>IFERROR(INDEX(入力!$BV$3:$CN$1048576,MATCH(ROW(E805)-ROW(E$3),入力!$BB$3:$BB$1048576,0),MATCH(E$3,入力!$BV$2:$CN$2,0)),"")</f>
        <v/>
      </c>
      <c r="F805" s="74" t="str">
        <f>IFERROR(INDEX(入力!$BV$3:$CN$1048576,MATCH(ROW(F805)-ROW(F$3),入力!$BB$3:$BB$1048576,0),MATCH(F$3,入力!$BV$2:$CN$2,0)),"")</f>
        <v/>
      </c>
      <c r="G805" s="74" t="str">
        <f>IFERROR(INDEX(入力!$BV$3:$CN$1048576,MATCH(ROW(G805)-ROW(G$3),入力!$BB$3:$BB$1048576,0),MATCH(G$3,入力!$BV$2:$CN$2,0)),"")</f>
        <v/>
      </c>
      <c r="H805" s="75" t="str">
        <f>IFERROR(INDEX(入力!$BV$3:$CN$1048576,MATCH(ROW(H805)-ROW(H$3),入力!$BB$3:$BB$1048576,0),MATCH(H$3,入力!$BV$2:$CN$2,0)),"")</f>
        <v/>
      </c>
      <c r="I805" s="76" t="str">
        <f>IFERROR(INDEX(入力!$BV$3:$CN$1048576,MATCH(ROW(I805)-ROW(I$3),入力!$BB$3:$BB$1048576,0),MATCH(I$3,入力!$BV$2:$CN$2,0)),"")</f>
        <v/>
      </c>
      <c r="J805" s="75" t="str">
        <f>IFERROR(INDEX(入力!$BV$3:$CN$1048576,MATCH(ROW(J805)-ROW(J$3),入力!$BB$3:$BB$1048576,0),MATCH(J$3,入力!$BV$2:$CN$2,0)),"")</f>
        <v/>
      </c>
      <c r="K805" s="75" t="str">
        <f>IFERROR(INDEX(入力!$BV$3:$CN$1048576,MATCH(ROW(K805)-ROW(K$3),入力!$BB$3:$BB$1048576,0),MATCH(K$3,入力!$BV$2:$CN$2,0)),"")</f>
        <v/>
      </c>
      <c r="L805" s="75" t="str">
        <f>IFERROR(INDEX(入力!$BV$3:$CN$1048576,MATCH(ROW(L805)-ROW(L$3),入力!$BB$3:$BB$1048576,0),MATCH(L$3,入力!$BV$2:$CN$2,0)),"")</f>
        <v/>
      </c>
      <c r="M805" s="117" t="str">
        <f>IFERROR(IF(履歴検索!$A805="","",INDEX(入力!$BV$3:$CN$1048576,MATCH(ROW(M805)-ROW(M$3),入力!$BB$3:$BB$1048576,0),MATCH(M$3,入力!$BV$2:$CN$2,0))),"")</f>
        <v/>
      </c>
      <c r="N805" s="75" t="str">
        <f>IFERROR(INDEX(入力!$BV$3:$CN$1048576,MATCH(ROW(N805)-ROW(N$3),入力!$BB$3:$BB$1048576,0),MATCH(N$3,入力!$BV$2:$CN$2,0)),"")</f>
        <v/>
      </c>
      <c r="O805" s="294" t="str">
        <f>IFERROR(INDEX(入力!$CJ$3:$CN$1048576,MATCH(ROW(O805)-ROW(O$3),入力!$BB$3:$BB$1048576,0),MATCH(O$3,入力!$CJ$2:$CN$2,0)),"")</f>
        <v/>
      </c>
      <c r="P805" s="294" t="str">
        <f>IFERROR(INDEX(入力!$CJ$3:$CN$1048576,MATCH(ROW(P805)-ROW(P$3),入力!$BB$3:$BB$1048576,0),MATCH(P$3,入力!$CJ$2:$CN$2,0)),"")</f>
        <v/>
      </c>
      <c r="Q805" s="294" t="str">
        <f>IFERROR(INDEX(入力!$BV$3:$CN$1048576,MATCH(ROW(Q805)-ROW(Q$3),入力!$BB$3:$BB$1048576,0),MATCH(Q$3,入力!$BV$2:$CN$2,0)),"")</f>
        <v/>
      </c>
      <c r="R805" s="77" t="str">
        <f>IFERROR(INDEX(入力!$BV$3:$CN$1048576,MATCH(ROW(R805)-ROW(R$3),入力!$BB$3:$BB$1048576,0),MATCH(R$3,入力!$BV$2:$CN$2,0)),"")</f>
        <v/>
      </c>
      <c r="S805" s="77" t="str">
        <f>IFERROR(INDEX(入力!$BV$3:$CN$1048576,MATCH(ROW(S805)-ROW(S$3),入力!$BB$3:$BB$1048576,0),MATCH(S$3,入力!$BV$2:$CN$2,0)),"")</f>
        <v/>
      </c>
      <c r="U805" s="28" t="str">
        <f>IF(Z805="","",COUNT($Z$4:Z805))</f>
        <v/>
      </c>
      <c r="V805" s="73" t="str">
        <f t="shared" si="13"/>
        <v/>
      </c>
      <c r="W805" s="113" t="str">
        <f>IF(OR($B805="",$B805=$B806),"",SUMIF($B$4:$B805,$B805,Q$4:Q805))</f>
        <v/>
      </c>
      <c r="X805" s="113" t="str">
        <f>IF(OR($B805="",$B805=$B806),"",SUMIF($B$4:$B805,$B805,K$4:K805)-Y805)</f>
        <v/>
      </c>
      <c r="Y805" s="113" t="str">
        <f>IF(OR($B805="",$B805=$B806),"",SUMIFS(K$4:K805,B$4:B805,$B805,F$4:F805,$Y$3))</f>
        <v/>
      </c>
      <c r="Z805" s="113" t="str">
        <f>IF(OR($B805="",$B805=$B806),"",SUMIF($B$4:$B805,$B805,S$4:S805))</f>
        <v/>
      </c>
    </row>
    <row r="806" spans="1:26" ht="25.05" customHeight="1" x14ac:dyDescent="0.2">
      <c r="A806" s="133" t="str">
        <f>IF(OR(B806="",AND(B805=B806,D805=D806)),"",MAX($A$4:A805)+1)</f>
        <v/>
      </c>
      <c r="B806" s="73" t="str">
        <f>IFERROR(INDEX(入力!$BV$3:$CN$1048576,MATCH(ROW(B806)-ROW(B$3),入力!$BB$3:$BB$1048576,0),MATCH(B$3,入力!$BV$2:$CN$2,0)),"")</f>
        <v/>
      </c>
      <c r="C806" s="74" t="str">
        <f>IFERROR(INDEX(入力!$BV$3:$CN$1048576,MATCH(ROW(C806)-ROW(C$3),入力!$BB$3:$BB$1048576,0),MATCH(C$3,入力!$BV$2:$CN$2,0)),"")</f>
        <v/>
      </c>
      <c r="D806" s="75" t="str">
        <f>IFERROR(INDEX(入力!$BO$3:$BO$1048576,MATCH(ROW(D806)-ROW(D$3),入力!$BB$3:$BB$1048576,0),0),"")</f>
        <v/>
      </c>
      <c r="E806" s="74" t="str">
        <f>IFERROR(INDEX(入力!$BV$3:$CN$1048576,MATCH(ROW(E806)-ROW(E$3),入力!$BB$3:$BB$1048576,0),MATCH(E$3,入力!$BV$2:$CN$2,0)),"")</f>
        <v/>
      </c>
      <c r="F806" s="74" t="str">
        <f>IFERROR(INDEX(入力!$BV$3:$CN$1048576,MATCH(ROW(F806)-ROW(F$3),入力!$BB$3:$BB$1048576,0),MATCH(F$3,入力!$BV$2:$CN$2,0)),"")</f>
        <v/>
      </c>
      <c r="G806" s="74" t="str">
        <f>IFERROR(INDEX(入力!$BV$3:$CN$1048576,MATCH(ROW(G806)-ROW(G$3),入力!$BB$3:$BB$1048576,0),MATCH(G$3,入力!$BV$2:$CN$2,0)),"")</f>
        <v/>
      </c>
      <c r="H806" s="75" t="str">
        <f>IFERROR(INDEX(入力!$BV$3:$CN$1048576,MATCH(ROW(H806)-ROW(H$3),入力!$BB$3:$BB$1048576,0),MATCH(H$3,入力!$BV$2:$CN$2,0)),"")</f>
        <v/>
      </c>
      <c r="I806" s="76" t="str">
        <f>IFERROR(INDEX(入力!$BV$3:$CN$1048576,MATCH(ROW(I806)-ROW(I$3),入力!$BB$3:$BB$1048576,0),MATCH(I$3,入力!$BV$2:$CN$2,0)),"")</f>
        <v/>
      </c>
      <c r="J806" s="75" t="str">
        <f>IFERROR(INDEX(入力!$BV$3:$CN$1048576,MATCH(ROW(J806)-ROW(J$3),入力!$BB$3:$BB$1048576,0),MATCH(J$3,入力!$BV$2:$CN$2,0)),"")</f>
        <v/>
      </c>
      <c r="K806" s="75" t="str">
        <f>IFERROR(INDEX(入力!$BV$3:$CN$1048576,MATCH(ROW(K806)-ROW(K$3),入力!$BB$3:$BB$1048576,0),MATCH(K$3,入力!$BV$2:$CN$2,0)),"")</f>
        <v/>
      </c>
      <c r="L806" s="75" t="str">
        <f>IFERROR(INDEX(入力!$BV$3:$CN$1048576,MATCH(ROW(L806)-ROW(L$3),入力!$BB$3:$BB$1048576,0),MATCH(L$3,入力!$BV$2:$CN$2,0)),"")</f>
        <v/>
      </c>
      <c r="M806" s="117" t="str">
        <f>IFERROR(IF(履歴検索!$A806="","",INDEX(入力!$BV$3:$CN$1048576,MATCH(ROW(M806)-ROW(M$3),入力!$BB$3:$BB$1048576,0),MATCH(M$3,入力!$BV$2:$CN$2,0))),"")</f>
        <v/>
      </c>
      <c r="N806" s="75" t="str">
        <f>IFERROR(INDEX(入力!$BV$3:$CN$1048576,MATCH(ROW(N806)-ROW(N$3),入力!$BB$3:$BB$1048576,0),MATCH(N$3,入力!$BV$2:$CN$2,0)),"")</f>
        <v/>
      </c>
      <c r="O806" s="294" t="str">
        <f>IFERROR(INDEX(入力!$CJ$3:$CN$1048576,MATCH(ROW(O806)-ROW(O$3),入力!$BB$3:$BB$1048576,0),MATCH(O$3,入力!$CJ$2:$CN$2,0)),"")</f>
        <v/>
      </c>
      <c r="P806" s="294" t="str">
        <f>IFERROR(INDEX(入力!$CJ$3:$CN$1048576,MATCH(ROW(P806)-ROW(P$3),入力!$BB$3:$BB$1048576,0),MATCH(P$3,入力!$CJ$2:$CN$2,0)),"")</f>
        <v/>
      </c>
      <c r="Q806" s="294" t="str">
        <f>IFERROR(INDEX(入力!$BV$3:$CN$1048576,MATCH(ROW(Q806)-ROW(Q$3),入力!$BB$3:$BB$1048576,0),MATCH(Q$3,入力!$BV$2:$CN$2,0)),"")</f>
        <v/>
      </c>
      <c r="R806" s="77" t="str">
        <f>IFERROR(INDEX(入力!$BV$3:$CN$1048576,MATCH(ROW(R806)-ROW(R$3),入力!$BB$3:$BB$1048576,0),MATCH(R$3,入力!$BV$2:$CN$2,0)),"")</f>
        <v/>
      </c>
      <c r="S806" s="77" t="str">
        <f>IFERROR(INDEX(入力!$BV$3:$CN$1048576,MATCH(ROW(S806)-ROW(S$3),入力!$BB$3:$BB$1048576,0),MATCH(S$3,入力!$BV$2:$CN$2,0)),"")</f>
        <v/>
      </c>
      <c r="U806" s="28" t="str">
        <f>IF(Z806="","",COUNT($Z$4:Z806))</f>
        <v/>
      </c>
      <c r="V806" s="73" t="str">
        <f t="shared" si="13"/>
        <v/>
      </c>
      <c r="W806" s="113" t="str">
        <f>IF(OR($B806="",$B806=$B807),"",SUMIF($B$4:$B806,$B806,Q$4:Q806))</f>
        <v/>
      </c>
      <c r="X806" s="113" t="str">
        <f>IF(OR($B806="",$B806=$B807),"",SUMIF($B$4:$B806,$B806,K$4:K806)-Y806)</f>
        <v/>
      </c>
      <c r="Y806" s="113" t="str">
        <f>IF(OR($B806="",$B806=$B807),"",SUMIFS(K$4:K806,B$4:B806,$B806,F$4:F806,$Y$3))</f>
        <v/>
      </c>
      <c r="Z806" s="113" t="str">
        <f>IF(OR($B806="",$B806=$B807),"",SUMIF($B$4:$B806,$B806,S$4:S806))</f>
        <v/>
      </c>
    </row>
    <row r="807" spans="1:26" ht="25.05" customHeight="1" x14ac:dyDescent="0.2">
      <c r="A807" s="133" t="str">
        <f>IF(OR(B807="",AND(B806=B807,D806=D807)),"",MAX($A$4:A806)+1)</f>
        <v/>
      </c>
      <c r="B807" s="73" t="str">
        <f>IFERROR(INDEX(入力!$BV$3:$CN$1048576,MATCH(ROW(B807)-ROW(B$3),入力!$BB$3:$BB$1048576,0),MATCH(B$3,入力!$BV$2:$CN$2,0)),"")</f>
        <v/>
      </c>
      <c r="C807" s="74" t="str">
        <f>IFERROR(INDEX(入力!$BV$3:$CN$1048576,MATCH(ROW(C807)-ROW(C$3),入力!$BB$3:$BB$1048576,0),MATCH(C$3,入力!$BV$2:$CN$2,0)),"")</f>
        <v/>
      </c>
      <c r="D807" s="75" t="str">
        <f>IFERROR(INDEX(入力!$BO$3:$BO$1048576,MATCH(ROW(D807)-ROW(D$3),入力!$BB$3:$BB$1048576,0),0),"")</f>
        <v/>
      </c>
      <c r="E807" s="74" t="str">
        <f>IFERROR(INDEX(入力!$BV$3:$CN$1048576,MATCH(ROW(E807)-ROW(E$3),入力!$BB$3:$BB$1048576,0),MATCH(E$3,入力!$BV$2:$CN$2,0)),"")</f>
        <v/>
      </c>
      <c r="F807" s="74" t="str">
        <f>IFERROR(INDEX(入力!$BV$3:$CN$1048576,MATCH(ROW(F807)-ROW(F$3),入力!$BB$3:$BB$1048576,0),MATCH(F$3,入力!$BV$2:$CN$2,0)),"")</f>
        <v/>
      </c>
      <c r="G807" s="74" t="str">
        <f>IFERROR(INDEX(入力!$BV$3:$CN$1048576,MATCH(ROW(G807)-ROW(G$3),入力!$BB$3:$BB$1048576,0),MATCH(G$3,入力!$BV$2:$CN$2,0)),"")</f>
        <v/>
      </c>
      <c r="H807" s="75" t="str">
        <f>IFERROR(INDEX(入力!$BV$3:$CN$1048576,MATCH(ROW(H807)-ROW(H$3),入力!$BB$3:$BB$1048576,0),MATCH(H$3,入力!$BV$2:$CN$2,0)),"")</f>
        <v/>
      </c>
      <c r="I807" s="76" t="str">
        <f>IFERROR(INDEX(入力!$BV$3:$CN$1048576,MATCH(ROW(I807)-ROW(I$3),入力!$BB$3:$BB$1048576,0),MATCH(I$3,入力!$BV$2:$CN$2,0)),"")</f>
        <v/>
      </c>
      <c r="J807" s="75" t="str">
        <f>IFERROR(INDEX(入力!$BV$3:$CN$1048576,MATCH(ROW(J807)-ROW(J$3),入力!$BB$3:$BB$1048576,0),MATCH(J$3,入力!$BV$2:$CN$2,0)),"")</f>
        <v/>
      </c>
      <c r="K807" s="75" t="str">
        <f>IFERROR(INDEX(入力!$BV$3:$CN$1048576,MATCH(ROW(K807)-ROW(K$3),入力!$BB$3:$BB$1048576,0),MATCH(K$3,入力!$BV$2:$CN$2,0)),"")</f>
        <v/>
      </c>
      <c r="L807" s="75" t="str">
        <f>IFERROR(INDEX(入力!$BV$3:$CN$1048576,MATCH(ROW(L807)-ROW(L$3),入力!$BB$3:$BB$1048576,0),MATCH(L$3,入力!$BV$2:$CN$2,0)),"")</f>
        <v/>
      </c>
      <c r="M807" s="117" t="str">
        <f>IFERROR(IF(履歴検索!$A807="","",INDEX(入力!$BV$3:$CN$1048576,MATCH(ROW(M807)-ROW(M$3),入力!$BB$3:$BB$1048576,0),MATCH(M$3,入力!$BV$2:$CN$2,0))),"")</f>
        <v/>
      </c>
      <c r="N807" s="75" t="str">
        <f>IFERROR(INDEX(入力!$BV$3:$CN$1048576,MATCH(ROW(N807)-ROW(N$3),入力!$BB$3:$BB$1048576,0),MATCH(N$3,入力!$BV$2:$CN$2,0)),"")</f>
        <v/>
      </c>
      <c r="O807" s="294" t="str">
        <f>IFERROR(INDEX(入力!$CJ$3:$CN$1048576,MATCH(ROW(O807)-ROW(O$3),入力!$BB$3:$BB$1048576,0),MATCH(O$3,入力!$CJ$2:$CN$2,0)),"")</f>
        <v/>
      </c>
      <c r="P807" s="294" t="str">
        <f>IFERROR(INDEX(入力!$CJ$3:$CN$1048576,MATCH(ROW(P807)-ROW(P$3),入力!$BB$3:$BB$1048576,0),MATCH(P$3,入力!$CJ$2:$CN$2,0)),"")</f>
        <v/>
      </c>
      <c r="Q807" s="294" t="str">
        <f>IFERROR(INDEX(入力!$BV$3:$CN$1048576,MATCH(ROW(Q807)-ROW(Q$3),入力!$BB$3:$BB$1048576,0),MATCH(Q$3,入力!$BV$2:$CN$2,0)),"")</f>
        <v/>
      </c>
      <c r="R807" s="77" t="str">
        <f>IFERROR(INDEX(入力!$BV$3:$CN$1048576,MATCH(ROW(R807)-ROW(R$3),入力!$BB$3:$BB$1048576,0),MATCH(R$3,入力!$BV$2:$CN$2,0)),"")</f>
        <v/>
      </c>
      <c r="S807" s="77" t="str">
        <f>IFERROR(INDEX(入力!$BV$3:$CN$1048576,MATCH(ROW(S807)-ROW(S$3),入力!$BB$3:$BB$1048576,0),MATCH(S$3,入力!$BV$2:$CN$2,0)),"")</f>
        <v/>
      </c>
      <c r="U807" s="28" t="str">
        <f>IF(Z807="","",COUNT($Z$4:Z807))</f>
        <v/>
      </c>
      <c r="V807" s="73" t="str">
        <f t="shared" si="13"/>
        <v/>
      </c>
      <c r="W807" s="113" t="str">
        <f>IF(OR($B807="",$B807=$B808),"",SUMIF($B$4:$B807,$B807,Q$4:Q807))</f>
        <v/>
      </c>
      <c r="X807" s="113" t="str">
        <f>IF(OR($B807="",$B807=$B808),"",SUMIF($B$4:$B807,$B807,K$4:K807)-Y807)</f>
        <v/>
      </c>
      <c r="Y807" s="113" t="str">
        <f>IF(OR($B807="",$B807=$B808),"",SUMIFS(K$4:K807,B$4:B807,$B807,F$4:F807,$Y$3))</f>
        <v/>
      </c>
      <c r="Z807" s="113" t="str">
        <f>IF(OR($B807="",$B807=$B808),"",SUMIF($B$4:$B807,$B807,S$4:S807))</f>
        <v/>
      </c>
    </row>
    <row r="808" spans="1:26" ht="25.05" customHeight="1" x14ac:dyDescent="0.2">
      <c r="A808" s="133" t="str">
        <f>IF(OR(B808="",AND(B807=B808,D807=D808)),"",MAX($A$4:A807)+1)</f>
        <v/>
      </c>
      <c r="B808" s="73" t="str">
        <f>IFERROR(INDEX(入力!$BV$3:$CN$1048576,MATCH(ROW(B808)-ROW(B$3),入力!$BB$3:$BB$1048576,0),MATCH(B$3,入力!$BV$2:$CN$2,0)),"")</f>
        <v/>
      </c>
      <c r="C808" s="74" t="str">
        <f>IFERROR(INDEX(入力!$BV$3:$CN$1048576,MATCH(ROW(C808)-ROW(C$3),入力!$BB$3:$BB$1048576,0),MATCH(C$3,入力!$BV$2:$CN$2,0)),"")</f>
        <v/>
      </c>
      <c r="D808" s="75" t="str">
        <f>IFERROR(INDEX(入力!$BO$3:$BO$1048576,MATCH(ROW(D808)-ROW(D$3),入力!$BB$3:$BB$1048576,0),0),"")</f>
        <v/>
      </c>
      <c r="E808" s="74" t="str">
        <f>IFERROR(INDEX(入力!$BV$3:$CN$1048576,MATCH(ROW(E808)-ROW(E$3),入力!$BB$3:$BB$1048576,0),MATCH(E$3,入力!$BV$2:$CN$2,0)),"")</f>
        <v/>
      </c>
      <c r="F808" s="74" t="str">
        <f>IFERROR(INDEX(入力!$BV$3:$CN$1048576,MATCH(ROW(F808)-ROW(F$3),入力!$BB$3:$BB$1048576,0),MATCH(F$3,入力!$BV$2:$CN$2,0)),"")</f>
        <v/>
      </c>
      <c r="G808" s="74" t="str">
        <f>IFERROR(INDEX(入力!$BV$3:$CN$1048576,MATCH(ROW(G808)-ROW(G$3),入力!$BB$3:$BB$1048576,0),MATCH(G$3,入力!$BV$2:$CN$2,0)),"")</f>
        <v/>
      </c>
      <c r="H808" s="75" t="str">
        <f>IFERROR(INDEX(入力!$BV$3:$CN$1048576,MATCH(ROW(H808)-ROW(H$3),入力!$BB$3:$BB$1048576,0),MATCH(H$3,入力!$BV$2:$CN$2,0)),"")</f>
        <v/>
      </c>
      <c r="I808" s="76" t="str">
        <f>IFERROR(INDEX(入力!$BV$3:$CN$1048576,MATCH(ROW(I808)-ROW(I$3),入力!$BB$3:$BB$1048576,0),MATCH(I$3,入力!$BV$2:$CN$2,0)),"")</f>
        <v/>
      </c>
      <c r="J808" s="75" t="str">
        <f>IFERROR(INDEX(入力!$BV$3:$CN$1048576,MATCH(ROW(J808)-ROW(J$3),入力!$BB$3:$BB$1048576,0),MATCH(J$3,入力!$BV$2:$CN$2,0)),"")</f>
        <v/>
      </c>
      <c r="K808" s="75" t="str">
        <f>IFERROR(INDEX(入力!$BV$3:$CN$1048576,MATCH(ROW(K808)-ROW(K$3),入力!$BB$3:$BB$1048576,0),MATCH(K$3,入力!$BV$2:$CN$2,0)),"")</f>
        <v/>
      </c>
      <c r="L808" s="75" t="str">
        <f>IFERROR(INDEX(入力!$BV$3:$CN$1048576,MATCH(ROW(L808)-ROW(L$3),入力!$BB$3:$BB$1048576,0),MATCH(L$3,入力!$BV$2:$CN$2,0)),"")</f>
        <v/>
      </c>
      <c r="M808" s="117" t="str">
        <f>IFERROR(IF(履歴検索!$A808="","",INDEX(入力!$BV$3:$CN$1048576,MATCH(ROW(M808)-ROW(M$3),入力!$BB$3:$BB$1048576,0),MATCH(M$3,入力!$BV$2:$CN$2,0))),"")</f>
        <v/>
      </c>
      <c r="N808" s="75" t="str">
        <f>IFERROR(INDEX(入力!$BV$3:$CN$1048576,MATCH(ROW(N808)-ROW(N$3),入力!$BB$3:$BB$1048576,0),MATCH(N$3,入力!$BV$2:$CN$2,0)),"")</f>
        <v/>
      </c>
      <c r="O808" s="294" t="str">
        <f>IFERROR(INDEX(入力!$CJ$3:$CN$1048576,MATCH(ROW(O808)-ROW(O$3),入力!$BB$3:$BB$1048576,0),MATCH(O$3,入力!$CJ$2:$CN$2,0)),"")</f>
        <v/>
      </c>
      <c r="P808" s="294" t="str">
        <f>IFERROR(INDEX(入力!$CJ$3:$CN$1048576,MATCH(ROW(P808)-ROW(P$3),入力!$BB$3:$BB$1048576,0),MATCH(P$3,入力!$CJ$2:$CN$2,0)),"")</f>
        <v/>
      </c>
      <c r="Q808" s="294" t="str">
        <f>IFERROR(INDEX(入力!$BV$3:$CN$1048576,MATCH(ROW(Q808)-ROW(Q$3),入力!$BB$3:$BB$1048576,0),MATCH(Q$3,入力!$BV$2:$CN$2,0)),"")</f>
        <v/>
      </c>
      <c r="R808" s="77" t="str">
        <f>IFERROR(INDEX(入力!$BV$3:$CN$1048576,MATCH(ROW(R808)-ROW(R$3),入力!$BB$3:$BB$1048576,0),MATCH(R$3,入力!$BV$2:$CN$2,0)),"")</f>
        <v/>
      </c>
      <c r="S808" s="77" t="str">
        <f>IFERROR(INDEX(入力!$BV$3:$CN$1048576,MATCH(ROW(S808)-ROW(S$3),入力!$BB$3:$BB$1048576,0),MATCH(S$3,入力!$BV$2:$CN$2,0)),"")</f>
        <v/>
      </c>
      <c r="U808" s="28" t="str">
        <f>IF(Z808="","",COUNT($Z$4:Z808))</f>
        <v/>
      </c>
      <c r="V808" s="73" t="str">
        <f t="shared" si="13"/>
        <v/>
      </c>
      <c r="W808" s="113" t="str">
        <f>IF(OR($B808="",$B808=$B809),"",SUMIF($B$4:$B808,$B808,Q$4:Q808))</f>
        <v/>
      </c>
      <c r="X808" s="113" t="str">
        <f>IF(OR($B808="",$B808=$B809),"",SUMIF($B$4:$B808,$B808,K$4:K808)-Y808)</f>
        <v/>
      </c>
      <c r="Y808" s="113" t="str">
        <f>IF(OR($B808="",$B808=$B809),"",SUMIFS(K$4:K808,B$4:B808,$B808,F$4:F808,$Y$3))</f>
        <v/>
      </c>
      <c r="Z808" s="113" t="str">
        <f>IF(OR($B808="",$B808=$B809),"",SUMIF($B$4:$B808,$B808,S$4:S808))</f>
        <v/>
      </c>
    </row>
    <row r="809" spans="1:26" ht="25.05" customHeight="1" x14ac:dyDescent="0.2">
      <c r="A809" s="133" t="str">
        <f>IF(OR(B809="",AND(B808=B809,D808=D809)),"",MAX($A$4:A808)+1)</f>
        <v/>
      </c>
      <c r="B809" s="73" t="str">
        <f>IFERROR(INDEX(入力!$BV$3:$CN$1048576,MATCH(ROW(B809)-ROW(B$3),入力!$BB$3:$BB$1048576,0),MATCH(B$3,入力!$BV$2:$CN$2,0)),"")</f>
        <v/>
      </c>
      <c r="C809" s="74" t="str">
        <f>IFERROR(INDEX(入力!$BV$3:$CN$1048576,MATCH(ROW(C809)-ROW(C$3),入力!$BB$3:$BB$1048576,0),MATCH(C$3,入力!$BV$2:$CN$2,0)),"")</f>
        <v/>
      </c>
      <c r="D809" s="75" t="str">
        <f>IFERROR(INDEX(入力!$BO$3:$BO$1048576,MATCH(ROW(D809)-ROW(D$3),入力!$BB$3:$BB$1048576,0),0),"")</f>
        <v/>
      </c>
      <c r="E809" s="74" t="str">
        <f>IFERROR(INDEX(入力!$BV$3:$CN$1048576,MATCH(ROW(E809)-ROW(E$3),入力!$BB$3:$BB$1048576,0),MATCH(E$3,入力!$BV$2:$CN$2,0)),"")</f>
        <v/>
      </c>
      <c r="F809" s="74" t="str">
        <f>IFERROR(INDEX(入力!$BV$3:$CN$1048576,MATCH(ROW(F809)-ROW(F$3),入力!$BB$3:$BB$1048576,0),MATCH(F$3,入力!$BV$2:$CN$2,0)),"")</f>
        <v/>
      </c>
      <c r="G809" s="74" t="str">
        <f>IFERROR(INDEX(入力!$BV$3:$CN$1048576,MATCH(ROW(G809)-ROW(G$3),入力!$BB$3:$BB$1048576,0),MATCH(G$3,入力!$BV$2:$CN$2,0)),"")</f>
        <v/>
      </c>
      <c r="H809" s="75" t="str">
        <f>IFERROR(INDEX(入力!$BV$3:$CN$1048576,MATCH(ROW(H809)-ROW(H$3),入力!$BB$3:$BB$1048576,0),MATCH(H$3,入力!$BV$2:$CN$2,0)),"")</f>
        <v/>
      </c>
      <c r="I809" s="76" t="str">
        <f>IFERROR(INDEX(入力!$BV$3:$CN$1048576,MATCH(ROW(I809)-ROW(I$3),入力!$BB$3:$BB$1048576,0),MATCH(I$3,入力!$BV$2:$CN$2,0)),"")</f>
        <v/>
      </c>
      <c r="J809" s="75" t="str">
        <f>IFERROR(INDEX(入力!$BV$3:$CN$1048576,MATCH(ROW(J809)-ROW(J$3),入力!$BB$3:$BB$1048576,0),MATCH(J$3,入力!$BV$2:$CN$2,0)),"")</f>
        <v/>
      </c>
      <c r="K809" s="75" t="str">
        <f>IFERROR(INDEX(入力!$BV$3:$CN$1048576,MATCH(ROW(K809)-ROW(K$3),入力!$BB$3:$BB$1048576,0),MATCH(K$3,入力!$BV$2:$CN$2,0)),"")</f>
        <v/>
      </c>
      <c r="L809" s="75" t="str">
        <f>IFERROR(INDEX(入力!$BV$3:$CN$1048576,MATCH(ROW(L809)-ROW(L$3),入力!$BB$3:$BB$1048576,0),MATCH(L$3,入力!$BV$2:$CN$2,0)),"")</f>
        <v/>
      </c>
      <c r="M809" s="117" t="str">
        <f>IFERROR(IF(履歴検索!$A809="","",INDEX(入力!$BV$3:$CN$1048576,MATCH(ROW(M809)-ROW(M$3),入力!$BB$3:$BB$1048576,0),MATCH(M$3,入力!$BV$2:$CN$2,0))),"")</f>
        <v/>
      </c>
      <c r="N809" s="75" t="str">
        <f>IFERROR(INDEX(入力!$BV$3:$CN$1048576,MATCH(ROW(N809)-ROW(N$3),入力!$BB$3:$BB$1048576,0),MATCH(N$3,入力!$BV$2:$CN$2,0)),"")</f>
        <v/>
      </c>
      <c r="O809" s="294" t="str">
        <f>IFERROR(INDEX(入力!$CJ$3:$CN$1048576,MATCH(ROW(O809)-ROW(O$3),入力!$BB$3:$BB$1048576,0),MATCH(O$3,入力!$CJ$2:$CN$2,0)),"")</f>
        <v/>
      </c>
      <c r="P809" s="294" t="str">
        <f>IFERROR(INDEX(入力!$CJ$3:$CN$1048576,MATCH(ROW(P809)-ROW(P$3),入力!$BB$3:$BB$1048576,0),MATCH(P$3,入力!$CJ$2:$CN$2,0)),"")</f>
        <v/>
      </c>
      <c r="Q809" s="294" t="str">
        <f>IFERROR(INDEX(入力!$BV$3:$CN$1048576,MATCH(ROW(Q809)-ROW(Q$3),入力!$BB$3:$BB$1048576,0),MATCH(Q$3,入力!$BV$2:$CN$2,0)),"")</f>
        <v/>
      </c>
      <c r="R809" s="77" t="str">
        <f>IFERROR(INDEX(入力!$BV$3:$CN$1048576,MATCH(ROW(R809)-ROW(R$3),入力!$BB$3:$BB$1048576,0),MATCH(R$3,入力!$BV$2:$CN$2,0)),"")</f>
        <v/>
      </c>
      <c r="S809" s="77" t="str">
        <f>IFERROR(INDEX(入力!$BV$3:$CN$1048576,MATCH(ROW(S809)-ROW(S$3),入力!$BB$3:$BB$1048576,0),MATCH(S$3,入力!$BV$2:$CN$2,0)),"")</f>
        <v/>
      </c>
      <c r="U809" s="28" t="str">
        <f>IF(Z809="","",COUNT($Z$4:Z809))</f>
        <v/>
      </c>
      <c r="V809" s="73" t="str">
        <f t="shared" si="13"/>
        <v/>
      </c>
      <c r="W809" s="113" t="str">
        <f>IF(OR($B809="",$B809=$B810),"",SUMIF($B$4:$B809,$B809,Q$4:Q809))</f>
        <v/>
      </c>
      <c r="X809" s="113" t="str">
        <f>IF(OR($B809="",$B809=$B810),"",SUMIF($B$4:$B809,$B809,K$4:K809)-Y809)</f>
        <v/>
      </c>
      <c r="Y809" s="113" t="str">
        <f>IF(OR($B809="",$B809=$B810),"",SUMIFS(K$4:K809,B$4:B809,$B809,F$4:F809,$Y$3))</f>
        <v/>
      </c>
      <c r="Z809" s="113" t="str">
        <f>IF(OR($B809="",$B809=$B810),"",SUMIF($B$4:$B809,$B809,S$4:S809))</f>
        <v/>
      </c>
    </row>
    <row r="810" spans="1:26" ht="25.05" customHeight="1" x14ac:dyDescent="0.2">
      <c r="A810" s="133" t="str">
        <f>IF(OR(B810="",AND(B809=B810,D809=D810)),"",MAX($A$4:A809)+1)</f>
        <v/>
      </c>
      <c r="B810" s="73" t="str">
        <f>IFERROR(INDEX(入力!$BV$3:$CN$1048576,MATCH(ROW(B810)-ROW(B$3),入力!$BB$3:$BB$1048576,0),MATCH(B$3,入力!$BV$2:$CN$2,0)),"")</f>
        <v/>
      </c>
      <c r="C810" s="74" t="str">
        <f>IFERROR(INDEX(入力!$BV$3:$CN$1048576,MATCH(ROW(C810)-ROW(C$3),入力!$BB$3:$BB$1048576,0),MATCH(C$3,入力!$BV$2:$CN$2,0)),"")</f>
        <v/>
      </c>
      <c r="D810" s="75" t="str">
        <f>IFERROR(INDEX(入力!$BO$3:$BO$1048576,MATCH(ROW(D810)-ROW(D$3),入力!$BB$3:$BB$1048576,0),0),"")</f>
        <v/>
      </c>
      <c r="E810" s="74" t="str">
        <f>IFERROR(INDEX(入力!$BV$3:$CN$1048576,MATCH(ROW(E810)-ROW(E$3),入力!$BB$3:$BB$1048576,0),MATCH(E$3,入力!$BV$2:$CN$2,0)),"")</f>
        <v/>
      </c>
      <c r="F810" s="74" t="str">
        <f>IFERROR(INDEX(入力!$BV$3:$CN$1048576,MATCH(ROW(F810)-ROW(F$3),入力!$BB$3:$BB$1048576,0),MATCH(F$3,入力!$BV$2:$CN$2,0)),"")</f>
        <v/>
      </c>
      <c r="G810" s="74" t="str">
        <f>IFERROR(INDEX(入力!$BV$3:$CN$1048576,MATCH(ROW(G810)-ROW(G$3),入力!$BB$3:$BB$1048576,0),MATCH(G$3,入力!$BV$2:$CN$2,0)),"")</f>
        <v/>
      </c>
      <c r="H810" s="75" t="str">
        <f>IFERROR(INDEX(入力!$BV$3:$CN$1048576,MATCH(ROW(H810)-ROW(H$3),入力!$BB$3:$BB$1048576,0),MATCH(H$3,入力!$BV$2:$CN$2,0)),"")</f>
        <v/>
      </c>
      <c r="I810" s="76" t="str">
        <f>IFERROR(INDEX(入力!$BV$3:$CN$1048576,MATCH(ROW(I810)-ROW(I$3),入力!$BB$3:$BB$1048576,0),MATCH(I$3,入力!$BV$2:$CN$2,0)),"")</f>
        <v/>
      </c>
      <c r="J810" s="75" t="str">
        <f>IFERROR(INDEX(入力!$BV$3:$CN$1048576,MATCH(ROW(J810)-ROW(J$3),入力!$BB$3:$BB$1048576,0),MATCH(J$3,入力!$BV$2:$CN$2,0)),"")</f>
        <v/>
      </c>
      <c r="K810" s="75" t="str">
        <f>IFERROR(INDEX(入力!$BV$3:$CN$1048576,MATCH(ROW(K810)-ROW(K$3),入力!$BB$3:$BB$1048576,0),MATCH(K$3,入力!$BV$2:$CN$2,0)),"")</f>
        <v/>
      </c>
      <c r="L810" s="75" t="str">
        <f>IFERROR(INDEX(入力!$BV$3:$CN$1048576,MATCH(ROW(L810)-ROW(L$3),入力!$BB$3:$BB$1048576,0),MATCH(L$3,入力!$BV$2:$CN$2,0)),"")</f>
        <v/>
      </c>
      <c r="M810" s="117" t="str">
        <f>IFERROR(IF(履歴検索!$A810="","",INDEX(入力!$BV$3:$CN$1048576,MATCH(ROW(M810)-ROW(M$3),入力!$BB$3:$BB$1048576,0),MATCH(M$3,入力!$BV$2:$CN$2,0))),"")</f>
        <v/>
      </c>
      <c r="N810" s="75" t="str">
        <f>IFERROR(INDEX(入力!$BV$3:$CN$1048576,MATCH(ROW(N810)-ROW(N$3),入力!$BB$3:$BB$1048576,0),MATCH(N$3,入力!$BV$2:$CN$2,0)),"")</f>
        <v/>
      </c>
      <c r="O810" s="294" t="str">
        <f>IFERROR(INDEX(入力!$CJ$3:$CN$1048576,MATCH(ROW(O810)-ROW(O$3),入力!$BB$3:$BB$1048576,0),MATCH(O$3,入力!$CJ$2:$CN$2,0)),"")</f>
        <v/>
      </c>
      <c r="P810" s="294" t="str">
        <f>IFERROR(INDEX(入力!$CJ$3:$CN$1048576,MATCH(ROW(P810)-ROW(P$3),入力!$BB$3:$BB$1048576,0),MATCH(P$3,入力!$CJ$2:$CN$2,0)),"")</f>
        <v/>
      </c>
      <c r="Q810" s="294" t="str">
        <f>IFERROR(INDEX(入力!$BV$3:$CN$1048576,MATCH(ROW(Q810)-ROW(Q$3),入力!$BB$3:$BB$1048576,0),MATCH(Q$3,入力!$BV$2:$CN$2,0)),"")</f>
        <v/>
      </c>
      <c r="R810" s="77" t="str">
        <f>IFERROR(INDEX(入力!$BV$3:$CN$1048576,MATCH(ROW(R810)-ROW(R$3),入力!$BB$3:$BB$1048576,0),MATCH(R$3,入力!$BV$2:$CN$2,0)),"")</f>
        <v/>
      </c>
      <c r="S810" s="77" t="str">
        <f>IFERROR(INDEX(入力!$BV$3:$CN$1048576,MATCH(ROW(S810)-ROW(S$3),入力!$BB$3:$BB$1048576,0),MATCH(S$3,入力!$BV$2:$CN$2,0)),"")</f>
        <v/>
      </c>
      <c r="U810" s="28" t="str">
        <f>IF(Z810="","",COUNT($Z$4:Z810))</f>
        <v/>
      </c>
      <c r="V810" s="73" t="str">
        <f t="shared" si="13"/>
        <v/>
      </c>
      <c r="W810" s="113" t="str">
        <f>IF(OR($B810="",$B810=$B811),"",SUMIF($B$4:$B810,$B810,Q$4:Q810))</f>
        <v/>
      </c>
      <c r="X810" s="113" t="str">
        <f>IF(OR($B810="",$B810=$B811),"",SUMIF($B$4:$B810,$B810,K$4:K810)-Y810)</f>
        <v/>
      </c>
      <c r="Y810" s="113" t="str">
        <f>IF(OR($B810="",$B810=$B811),"",SUMIFS(K$4:K810,B$4:B810,$B810,F$4:F810,$Y$3))</f>
        <v/>
      </c>
      <c r="Z810" s="113" t="str">
        <f>IF(OR($B810="",$B810=$B811),"",SUMIF($B$4:$B810,$B810,S$4:S810))</f>
        <v/>
      </c>
    </row>
    <row r="811" spans="1:26" ht="25.05" customHeight="1" x14ac:dyDescent="0.2">
      <c r="A811" s="133" t="str">
        <f>IF(OR(B811="",AND(B810=B811,D810=D811)),"",MAX($A$4:A810)+1)</f>
        <v/>
      </c>
      <c r="B811" s="73" t="str">
        <f>IFERROR(INDEX(入力!$BV$3:$CN$1048576,MATCH(ROW(B811)-ROW(B$3),入力!$BB$3:$BB$1048576,0),MATCH(B$3,入力!$BV$2:$CN$2,0)),"")</f>
        <v/>
      </c>
      <c r="C811" s="74" t="str">
        <f>IFERROR(INDEX(入力!$BV$3:$CN$1048576,MATCH(ROW(C811)-ROW(C$3),入力!$BB$3:$BB$1048576,0),MATCH(C$3,入力!$BV$2:$CN$2,0)),"")</f>
        <v/>
      </c>
      <c r="D811" s="75" t="str">
        <f>IFERROR(INDEX(入力!$BO$3:$BO$1048576,MATCH(ROW(D811)-ROW(D$3),入力!$BB$3:$BB$1048576,0),0),"")</f>
        <v/>
      </c>
      <c r="E811" s="74" t="str">
        <f>IFERROR(INDEX(入力!$BV$3:$CN$1048576,MATCH(ROW(E811)-ROW(E$3),入力!$BB$3:$BB$1048576,0),MATCH(E$3,入力!$BV$2:$CN$2,0)),"")</f>
        <v/>
      </c>
      <c r="F811" s="74" t="str">
        <f>IFERROR(INDEX(入力!$BV$3:$CN$1048576,MATCH(ROW(F811)-ROW(F$3),入力!$BB$3:$BB$1048576,0),MATCH(F$3,入力!$BV$2:$CN$2,0)),"")</f>
        <v/>
      </c>
      <c r="G811" s="74" t="str">
        <f>IFERROR(INDEX(入力!$BV$3:$CN$1048576,MATCH(ROW(G811)-ROW(G$3),入力!$BB$3:$BB$1048576,0),MATCH(G$3,入力!$BV$2:$CN$2,0)),"")</f>
        <v/>
      </c>
      <c r="H811" s="75" t="str">
        <f>IFERROR(INDEX(入力!$BV$3:$CN$1048576,MATCH(ROW(H811)-ROW(H$3),入力!$BB$3:$BB$1048576,0),MATCH(H$3,入力!$BV$2:$CN$2,0)),"")</f>
        <v/>
      </c>
      <c r="I811" s="76" t="str">
        <f>IFERROR(INDEX(入力!$BV$3:$CN$1048576,MATCH(ROW(I811)-ROW(I$3),入力!$BB$3:$BB$1048576,0),MATCH(I$3,入力!$BV$2:$CN$2,0)),"")</f>
        <v/>
      </c>
      <c r="J811" s="75" t="str">
        <f>IFERROR(INDEX(入力!$BV$3:$CN$1048576,MATCH(ROW(J811)-ROW(J$3),入力!$BB$3:$BB$1048576,0),MATCH(J$3,入力!$BV$2:$CN$2,0)),"")</f>
        <v/>
      </c>
      <c r="K811" s="75" t="str">
        <f>IFERROR(INDEX(入力!$BV$3:$CN$1048576,MATCH(ROW(K811)-ROW(K$3),入力!$BB$3:$BB$1048576,0),MATCH(K$3,入力!$BV$2:$CN$2,0)),"")</f>
        <v/>
      </c>
      <c r="L811" s="75" t="str">
        <f>IFERROR(INDEX(入力!$BV$3:$CN$1048576,MATCH(ROW(L811)-ROW(L$3),入力!$BB$3:$BB$1048576,0),MATCH(L$3,入力!$BV$2:$CN$2,0)),"")</f>
        <v/>
      </c>
      <c r="M811" s="117" t="str">
        <f>IFERROR(IF(履歴検索!$A811="","",INDEX(入力!$BV$3:$CN$1048576,MATCH(ROW(M811)-ROW(M$3),入力!$BB$3:$BB$1048576,0),MATCH(M$3,入力!$BV$2:$CN$2,0))),"")</f>
        <v/>
      </c>
      <c r="N811" s="75" t="str">
        <f>IFERROR(INDEX(入力!$BV$3:$CN$1048576,MATCH(ROW(N811)-ROW(N$3),入力!$BB$3:$BB$1048576,0),MATCH(N$3,入力!$BV$2:$CN$2,0)),"")</f>
        <v/>
      </c>
      <c r="O811" s="294" t="str">
        <f>IFERROR(INDEX(入力!$CJ$3:$CN$1048576,MATCH(ROW(O811)-ROW(O$3),入力!$BB$3:$BB$1048576,0),MATCH(O$3,入力!$CJ$2:$CN$2,0)),"")</f>
        <v/>
      </c>
      <c r="P811" s="294" t="str">
        <f>IFERROR(INDEX(入力!$CJ$3:$CN$1048576,MATCH(ROW(P811)-ROW(P$3),入力!$BB$3:$BB$1048576,0),MATCH(P$3,入力!$CJ$2:$CN$2,0)),"")</f>
        <v/>
      </c>
      <c r="Q811" s="294" t="str">
        <f>IFERROR(INDEX(入力!$BV$3:$CN$1048576,MATCH(ROW(Q811)-ROW(Q$3),入力!$BB$3:$BB$1048576,0),MATCH(Q$3,入力!$BV$2:$CN$2,0)),"")</f>
        <v/>
      </c>
      <c r="R811" s="77" t="str">
        <f>IFERROR(INDEX(入力!$BV$3:$CN$1048576,MATCH(ROW(R811)-ROW(R$3),入力!$BB$3:$BB$1048576,0),MATCH(R$3,入力!$BV$2:$CN$2,0)),"")</f>
        <v/>
      </c>
      <c r="S811" s="77" t="str">
        <f>IFERROR(INDEX(入力!$BV$3:$CN$1048576,MATCH(ROW(S811)-ROW(S$3),入力!$BB$3:$BB$1048576,0),MATCH(S$3,入力!$BV$2:$CN$2,0)),"")</f>
        <v/>
      </c>
      <c r="U811" s="28" t="str">
        <f>IF(Z811="","",COUNT($Z$4:Z811))</f>
        <v/>
      </c>
      <c r="V811" s="73" t="str">
        <f t="shared" si="13"/>
        <v/>
      </c>
      <c r="W811" s="113" t="str">
        <f>IF(OR($B811="",$B811=$B812),"",SUMIF($B$4:$B811,$B811,Q$4:Q811))</f>
        <v/>
      </c>
      <c r="X811" s="113" t="str">
        <f>IF(OR($B811="",$B811=$B812),"",SUMIF($B$4:$B811,$B811,K$4:K811)-Y811)</f>
        <v/>
      </c>
      <c r="Y811" s="113" t="str">
        <f>IF(OR($B811="",$B811=$B812),"",SUMIFS(K$4:K811,B$4:B811,$B811,F$4:F811,$Y$3))</f>
        <v/>
      </c>
      <c r="Z811" s="113" t="str">
        <f>IF(OR($B811="",$B811=$B812),"",SUMIF($B$4:$B811,$B811,S$4:S811))</f>
        <v/>
      </c>
    </row>
    <row r="812" spans="1:26" ht="25.05" customHeight="1" x14ac:dyDescent="0.2">
      <c r="A812" s="133" t="str">
        <f>IF(OR(B812="",AND(B811=B812,D811=D812)),"",MAX($A$4:A811)+1)</f>
        <v/>
      </c>
      <c r="B812" s="73" t="str">
        <f>IFERROR(INDEX(入力!$BV$3:$CN$1048576,MATCH(ROW(B812)-ROW(B$3),入力!$BB$3:$BB$1048576,0),MATCH(B$3,入力!$BV$2:$CN$2,0)),"")</f>
        <v/>
      </c>
      <c r="C812" s="74" t="str">
        <f>IFERROR(INDEX(入力!$BV$3:$CN$1048576,MATCH(ROW(C812)-ROW(C$3),入力!$BB$3:$BB$1048576,0),MATCH(C$3,入力!$BV$2:$CN$2,0)),"")</f>
        <v/>
      </c>
      <c r="D812" s="75" t="str">
        <f>IFERROR(INDEX(入力!$BO$3:$BO$1048576,MATCH(ROW(D812)-ROW(D$3),入力!$BB$3:$BB$1048576,0),0),"")</f>
        <v/>
      </c>
      <c r="E812" s="74" t="str">
        <f>IFERROR(INDEX(入力!$BV$3:$CN$1048576,MATCH(ROW(E812)-ROW(E$3),入力!$BB$3:$BB$1048576,0),MATCH(E$3,入力!$BV$2:$CN$2,0)),"")</f>
        <v/>
      </c>
      <c r="F812" s="74" t="str">
        <f>IFERROR(INDEX(入力!$BV$3:$CN$1048576,MATCH(ROW(F812)-ROW(F$3),入力!$BB$3:$BB$1048576,0),MATCH(F$3,入力!$BV$2:$CN$2,0)),"")</f>
        <v/>
      </c>
      <c r="G812" s="74" t="str">
        <f>IFERROR(INDEX(入力!$BV$3:$CN$1048576,MATCH(ROW(G812)-ROW(G$3),入力!$BB$3:$BB$1048576,0),MATCH(G$3,入力!$BV$2:$CN$2,0)),"")</f>
        <v/>
      </c>
      <c r="H812" s="75" t="str">
        <f>IFERROR(INDEX(入力!$BV$3:$CN$1048576,MATCH(ROW(H812)-ROW(H$3),入力!$BB$3:$BB$1048576,0),MATCH(H$3,入力!$BV$2:$CN$2,0)),"")</f>
        <v/>
      </c>
      <c r="I812" s="76" t="str">
        <f>IFERROR(INDEX(入力!$BV$3:$CN$1048576,MATCH(ROW(I812)-ROW(I$3),入力!$BB$3:$BB$1048576,0),MATCH(I$3,入力!$BV$2:$CN$2,0)),"")</f>
        <v/>
      </c>
      <c r="J812" s="75" t="str">
        <f>IFERROR(INDEX(入力!$BV$3:$CN$1048576,MATCH(ROW(J812)-ROW(J$3),入力!$BB$3:$BB$1048576,0),MATCH(J$3,入力!$BV$2:$CN$2,0)),"")</f>
        <v/>
      </c>
      <c r="K812" s="75" t="str">
        <f>IFERROR(INDEX(入力!$BV$3:$CN$1048576,MATCH(ROW(K812)-ROW(K$3),入力!$BB$3:$BB$1048576,0),MATCH(K$3,入力!$BV$2:$CN$2,0)),"")</f>
        <v/>
      </c>
      <c r="L812" s="75" t="str">
        <f>IFERROR(INDEX(入力!$BV$3:$CN$1048576,MATCH(ROW(L812)-ROW(L$3),入力!$BB$3:$BB$1048576,0),MATCH(L$3,入力!$BV$2:$CN$2,0)),"")</f>
        <v/>
      </c>
      <c r="M812" s="117" t="str">
        <f>IFERROR(IF(履歴検索!$A812="","",INDEX(入力!$BV$3:$CN$1048576,MATCH(ROW(M812)-ROW(M$3),入力!$BB$3:$BB$1048576,0),MATCH(M$3,入力!$BV$2:$CN$2,0))),"")</f>
        <v/>
      </c>
      <c r="N812" s="75" t="str">
        <f>IFERROR(INDEX(入力!$BV$3:$CN$1048576,MATCH(ROW(N812)-ROW(N$3),入力!$BB$3:$BB$1048576,0),MATCH(N$3,入力!$BV$2:$CN$2,0)),"")</f>
        <v/>
      </c>
      <c r="O812" s="294" t="str">
        <f>IFERROR(INDEX(入力!$CJ$3:$CN$1048576,MATCH(ROW(O812)-ROW(O$3),入力!$BB$3:$BB$1048576,0),MATCH(O$3,入力!$CJ$2:$CN$2,0)),"")</f>
        <v/>
      </c>
      <c r="P812" s="294" t="str">
        <f>IFERROR(INDEX(入力!$CJ$3:$CN$1048576,MATCH(ROW(P812)-ROW(P$3),入力!$BB$3:$BB$1048576,0),MATCH(P$3,入力!$CJ$2:$CN$2,0)),"")</f>
        <v/>
      </c>
      <c r="Q812" s="294" t="str">
        <f>IFERROR(INDEX(入力!$BV$3:$CN$1048576,MATCH(ROW(Q812)-ROW(Q$3),入力!$BB$3:$BB$1048576,0),MATCH(Q$3,入力!$BV$2:$CN$2,0)),"")</f>
        <v/>
      </c>
      <c r="R812" s="77" t="str">
        <f>IFERROR(INDEX(入力!$BV$3:$CN$1048576,MATCH(ROW(R812)-ROW(R$3),入力!$BB$3:$BB$1048576,0),MATCH(R$3,入力!$BV$2:$CN$2,0)),"")</f>
        <v/>
      </c>
      <c r="S812" s="77" t="str">
        <f>IFERROR(INDEX(入力!$BV$3:$CN$1048576,MATCH(ROW(S812)-ROW(S$3),入力!$BB$3:$BB$1048576,0),MATCH(S$3,入力!$BV$2:$CN$2,0)),"")</f>
        <v/>
      </c>
      <c r="U812" s="28" t="str">
        <f>IF(Z812="","",COUNT($Z$4:Z812))</f>
        <v/>
      </c>
      <c r="V812" s="73" t="str">
        <f t="shared" si="13"/>
        <v/>
      </c>
      <c r="W812" s="113" t="str">
        <f>IF(OR($B812="",$B812=$B813),"",SUMIF($B$4:$B812,$B812,Q$4:Q812))</f>
        <v/>
      </c>
      <c r="X812" s="113" t="str">
        <f>IF(OR($B812="",$B812=$B813),"",SUMIF($B$4:$B812,$B812,K$4:K812)-Y812)</f>
        <v/>
      </c>
      <c r="Y812" s="113" t="str">
        <f>IF(OR($B812="",$B812=$B813),"",SUMIFS(K$4:K812,B$4:B812,$B812,F$4:F812,$Y$3))</f>
        <v/>
      </c>
      <c r="Z812" s="113" t="str">
        <f>IF(OR($B812="",$B812=$B813),"",SUMIF($B$4:$B812,$B812,S$4:S812))</f>
        <v/>
      </c>
    </row>
    <row r="813" spans="1:26" ht="25.05" customHeight="1" x14ac:dyDescent="0.2">
      <c r="A813" s="133" t="str">
        <f>IF(OR(B813="",AND(B812=B813,D812=D813)),"",MAX($A$4:A812)+1)</f>
        <v/>
      </c>
      <c r="B813" s="73" t="str">
        <f>IFERROR(INDEX(入力!$BV$3:$CN$1048576,MATCH(ROW(B813)-ROW(B$3),入力!$BB$3:$BB$1048576,0),MATCH(B$3,入力!$BV$2:$CN$2,0)),"")</f>
        <v/>
      </c>
      <c r="C813" s="74" t="str">
        <f>IFERROR(INDEX(入力!$BV$3:$CN$1048576,MATCH(ROW(C813)-ROW(C$3),入力!$BB$3:$BB$1048576,0),MATCH(C$3,入力!$BV$2:$CN$2,0)),"")</f>
        <v/>
      </c>
      <c r="D813" s="75" t="str">
        <f>IFERROR(INDEX(入力!$BO$3:$BO$1048576,MATCH(ROW(D813)-ROW(D$3),入力!$BB$3:$BB$1048576,0),0),"")</f>
        <v/>
      </c>
      <c r="E813" s="74" t="str">
        <f>IFERROR(INDEX(入力!$BV$3:$CN$1048576,MATCH(ROW(E813)-ROW(E$3),入力!$BB$3:$BB$1048576,0),MATCH(E$3,入力!$BV$2:$CN$2,0)),"")</f>
        <v/>
      </c>
      <c r="F813" s="74" t="str">
        <f>IFERROR(INDEX(入力!$BV$3:$CN$1048576,MATCH(ROW(F813)-ROW(F$3),入力!$BB$3:$BB$1048576,0),MATCH(F$3,入力!$BV$2:$CN$2,0)),"")</f>
        <v/>
      </c>
      <c r="G813" s="74" t="str">
        <f>IFERROR(INDEX(入力!$BV$3:$CN$1048576,MATCH(ROW(G813)-ROW(G$3),入力!$BB$3:$BB$1048576,0),MATCH(G$3,入力!$BV$2:$CN$2,0)),"")</f>
        <v/>
      </c>
      <c r="H813" s="75" t="str">
        <f>IFERROR(INDEX(入力!$BV$3:$CN$1048576,MATCH(ROW(H813)-ROW(H$3),入力!$BB$3:$BB$1048576,0),MATCH(H$3,入力!$BV$2:$CN$2,0)),"")</f>
        <v/>
      </c>
      <c r="I813" s="76" t="str">
        <f>IFERROR(INDEX(入力!$BV$3:$CN$1048576,MATCH(ROW(I813)-ROW(I$3),入力!$BB$3:$BB$1048576,0),MATCH(I$3,入力!$BV$2:$CN$2,0)),"")</f>
        <v/>
      </c>
      <c r="J813" s="75" t="str">
        <f>IFERROR(INDEX(入力!$BV$3:$CN$1048576,MATCH(ROW(J813)-ROW(J$3),入力!$BB$3:$BB$1048576,0),MATCH(J$3,入力!$BV$2:$CN$2,0)),"")</f>
        <v/>
      </c>
      <c r="K813" s="75" t="str">
        <f>IFERROR(INDEX(入力!$BV$3:$CN$1048576,MATCH(ROW(K813)-ROW(K$3),入力!$BB$3:$BB$1048576,0),MATCH(K$3,入力!$BV$2:$CN$2,0)),"")</f>
        <v/>
      </c>
      <c r="L813" s="75" t="str">
        <f>IFERROR(INDEX(入力!$BV$3:$CN$1048576,MATCH(ROW(L813)-ROW(L$3),入力!$BB$3:$BB$1048576,0),MATCH(L$3,入力!$BV$2:$CN$2,0)),"")</f>
        <v/>
      </c>
      <c r="M813" s="117" t="str">
        <f>IFERROR(IF(履歴検索!$A813="","",INDEX(入力!$BV$3:$CN$1048576,MATCH(ROW(M813)-ROW(M$3),入力!$BB$3:$BB$1048576,0),MATCH(M$3,入力!$BV$2:$CN$2,0))),"")</f>
        <v/>
      </c>
      <c r="N813" s="75" t="str">
        <f>IFERROR(INDEX(入力!$BV$3:$CN$1048576,MATCH(ROW(N813)-ROW(N$3),入力!$BB$3:$BB$1048576,0),MATCH(N$3,入力!$BV$2:$CN$2,0)),"")</f>
        <v/>
      </c>
      <c r="O813" s="294" t="str">
        <f>IFERROR(INDEX(入力!$CJ$3:$CN$1048576,MATCH(ROW(O813)-ROW(O$3),入力!$BB$3:$BB$1048576,0),MATCH(O$3,入力!$CJ$2:$CN$2,0)),"")</f>
        <v/>
      </c>
      <c r="P813" s="294" t="str">
        <f>IFERROR(INDEX(入力!$CJ$3:$CN$1048576,MATCH(ROW(P813)-ROW(P$3),入力!$BB$3:$BB$1048576,0),MATCH(P$3,入力!$CJ$2:$CN$2,0)),"")</f>
        <v/>
      </c>
      <c r="Q813" s="294" t="str">
        <f>IFERROR(INDEX(入力!$BV$3:$CN$1048576,MATCH(ROW(Q813)-ROW(Q$3),入力!$BB$3:$BB$1048576,0),MATCH(Q$3,入力!$BV$2:$CN$2,0)),"")</f>
        <v/>
      </c>
      <c r="R813" s="77" t="str">
        <f>IFERROR(INDEX(入力!$BV$3:$CN$1048576,MATCH(ROW(R813)-ROW(R$3),入力!$BB$3:$BB$1048576,0),MATCH(R$3,入力!$BV$2:$CN$2,0)),"")</f>
        <v/>
      </c>
      <c r="S813" s="77" t="str">
        <f>IFERROR(INDEX(入力!$BV$3:$CN$1048576,MATCH(ROW(S813)-ROW(S$3),入力!$BB$3:$BB$1048576,0),MATCH(S$3,入力!$BV$2:$CN$2,0)),"")</f>
        <v/>
      </c>
      <c r="U813" s="28" t="str">
        <f>IF(Z813="","",COUNT($Z$4:Z813))</f>
        <v/>
      </c>
      <c r="V813" s="73" t="str">
        <f t="shared" si="13"/>
        <v/>
      </c>
      <c r="W813" s="113" t="str">
        <f>IF(OR($B813="",$B813=$B814),"",SUMIF($B$4:$B813,$B813,Q$4:Q813))</f>
        <v/>
      </c>
      <c r="X813" s="113" t="str">
        <f>IF(OR($B813="",$B813=$B814),"",SUMIF($B$4:$B813,$B813,K$4:K813)-Y813)</f>
        <v/>
      </c>
      <c r="Y813" s="113" t="str">
        <f>IF(OR($B813="",$B813=$B814),"",SUMIFS(K$4:K813,B$4:B813,$B813,F$4:F813,$Y$3))</f>
        <v/>
      </c>
      <c r="Z813" s="113" t="str">
        <f>IF(OR($B813="",$B813=$B814),"",SUMIF($B$4:$B813,$B813,S$4:S813))</f>
        <v/>
      </c>
    </row>
    <row r="814" spans="1:26" ht="25.05" customHeight="1" x14ac:dyDescent="0.2">
      <c r="A814" s="133" t="str">
        <f>IF(OR(B814="",AND(B813=B814,D813=D814)),"",MAX($A$4:A813)+1)</f>
        <v/>
      </c>
      <c r="B814" s="73" t="str">
        <f>IFERROR(INDEX(入力!$BV$3:$CN$1048576,MATCH(ROW(B814)-ROW(B$3),入力!$BB$3:$BB$1048576,0),MATCH(B$3,入力!$BV$2:$CN$2,0)),"")</f>
        <v/>
      </c>
      <c r="C814" s="74" t="str">
        <f>IFERROR(INDEX(入力!$BV$3:$CN$1048576,MATCH(ROW(C814)-ROW(C$3),入力!$BB$3:$BB$1048576,0),MATCH(C$3,入力!$BV$2:$CN$2,0)),"")</f>
        <v/>
      </c>
      <c r="D814" s="75" t="str">
        <f>IFERROR(INDEX(入力!$BO$3:$BO$1048576,MATCH(ROW(D814)-ROW(D$3),入力!$BB$3:$BB$1048576,0),0),"")</f>
        <v/>
      </c>
      <c r="E814" s="74" t="str">
        <f>IFERROR(INDEX(入力!$BV$3:$CN$1048576,MATCH(ROW(E814)-ROW(E$3),入力!$BB$3:$BB$1048576,0),MATCH(E$3,入力!$BV$2:$CN$2,0)),"")</f>
        <v/>
      </c>
      <c r="F814" s="74" t="str">
        <f>IFERROR(INDEX(入力!$BV$3:$CN$1048576,MATCH(ROW(F814)-ROW(F$3),入力!$BB$3:$BB$1048576,0),MATCH(F$3,入力!$BV$2:$CN$2,0)),"")</f>
        <v/>
      </c>
      <c r="G814" s="74" t="str">
        <f>IFERROR(INDEX(入力!$BV$3:$CN$1048576,MATCH(ROW(G814)-ROW(G$3),入力!$BB$3:$BB$1048576,0),MATCH(G$3,入力!$BV$2:$CN$2,0)),"")</f>
        <v/>
      </c>
      <c r="H814" s="75" t="str">
        <f>IFERROR(INDEX(入力!$BV$3:$CN$1048576,MATCH(ROW(H814)-ROW(H$3),入力!$BB$3:$BB$1048576,0),MATCH(H$3,入力!$BV$2:$CN$2,0)),"")</f>
        <v/>
      </c>
      <c r="I814" s="76" t="str">
        <f>IFERROR(INDEX(入力!$BV$3:$CN$1048576,MATCH(ROW(I814)-ROW(I$3),入力!$BB$3:$BB$1048576,0),MATCH(I$3,入力!$BV$2:$CN$2,0)),"")</f>
        <v/>
      </c>
      <c r="J814" s="75" t="str">
        <f>IFERROR(INDEX(入力!$BV$3:$CN$1048576,MATCH(ROW(J814)-ROW(J$3),入力!$BB$3:$BB$1048576,0),MATCH(J$3,入力!$BV$2:$CN$2,0)),"")</f>
        <v/>
      </c>
      <c r="K814" s="75" t="str">
        <f>IFERROR(INDEX(入力!$BV$3:$CN$1048576,MATCH(ROW(K814)-ROW(K$3),入力!$BB$3:$BB$1048576,0),MATCH(K$3,入力!$BV$2:$CN$2,0)),"")</f>
        <v/>
      </c>
      <c r="L814" s="75" t="str">
        <f>IFERROR(INDEX(入力!$BV$3:$CN$1048576,MATCH(ROW(L814)-ROW(L$3),入力!$BB$3:$BB$1048576,0),MATCH(L$3,入力!$BV$2:$CN$2,0)),"")</f>
        <v/>
      </c>
      <c r="M814" s="117" t="str">
        <f>IFERROR(IF(履歴検索!$A814="","",INDEX(入力!$BV$3:$CN$1048576,MATCH(ROW(M814)-ROW(M$3),入力!$BB$3:$BB$1048576,0),MATCH(M$3,入力!$BV$2:$CN$2,0))),"")</f>
        <v/>
      </c>
      <c r="N814" s="75" t="str">
        <f>IFERROR(INDEX(入力!$BV$3:$CN$1048576,MATCH(ROW(N814)-ROW(N$3),入力!$BB$3:$BB$1048576,0),MATCH(N$3,入力!$BV$2:$CN$2,0)),"")</f>
        <v/>
      </c>
      <c r="O814" s="294" t="str">
        <f>IFERROR(INDEX(入力!$CJ$3:$CN$1048576,MATCH(ROW(O814)-ROW(O$3),入力!$BB$3:$BB$1048576,0),MATCH(O$3,入力!$CJ$2:$CN$2,0)),"")</f>
        <v/>
      </c>
      <c r="P814" s="294" t="str">
        <f>IFERROR(INDEX(入力!$CJ$3:$CN$1048576,MATCH(ROW(P814)-ROW(P$3),入力!$BB$3:$BB$1048576,0),MATCH(P$3,入力!$CJ$2:$CN$2,0)),"")</f>
        <v/>
      </c>
      <c r="Q814" s="294" t="str">
        <f>IFERROR(INDEX(入力!$BV$3:$CN$1048576,MATCH(ROW(Q814)-ROW(Q$3),入力!$BB$3:$BB$1048576,0),MATCH(Q$3,入力!$BV$2:$CN$2,0)),"")</f>
        <v/>
      </c>
      <c r="R814" s="77" t="str">
        <f>IFERROR(INDEX(入力!$BV$3:$CN$1048576,MATCH(ROW(R814)-ROW(R$3),入力!$BB$3:$BB$1048576,0),MATCH(R$3,入力!$BV$2:$CN$2,0)),"")</f>
        <v/>
      </c>
      <c r="S814" s="77" t="str">
        <f>IFERROR(INDEX(入力!$BV$3:$CN$1048576,MATCH(ROW(S814)-ROW(S$3),入力!$BB$3:$BB$1048576,0),MATCH(S$3,入力!$BV$2:$CN$2,0)),"")</f>
        <v/>
      </c>
      <c r="U814" s="28" t="str">
        <f>IF(Z814="","",COUNT($Z$4:Z814))</f>
        <v/>
      </c>
      <c r="V814" s="73" t="str">
        <f t="shared" si="13"/>
        <v/>
      </c>
      <c r="W814" s="113" t="str">
        <f>IF(OR($B814="",$B814=$B815),"",SUMIF($B$4:$B814,$B814,Q$4:Q814))</f>
        <v/>
      </c>
      <c r="X814" s="113" t="str">
        <f>IF(OR($B814="",$B814=$B815),"",SUMIF($B$4:$B814,$B814,K$4:K814)-Y814)</f>
        <v/>
      </c>
      <c r="Y814" s="113" t="str">
        <f>IF(OR($B814="",$B814=$B815),"",SUMIFS(K$4:K814,B$4:B814,$B814,F$4:F814,$Y$3))</f>
        <v/>
      </c>
      <c r="Z814" s="113" t="str">
        <f>IF(OR($B814="",$B814=$B815),"",SUMIF($B$4:$B814,$B814,S$4:S814))</f>
        <v/>
      </c>
    </row>
    <row r="815" spans="1:26" ht="25.05" customHeight="1" x14ac:dyDescent="0.2">
      <c r="A815" s="133" t="str">
        <f>IF(OR(B815="",AND(B814=B815,D814=D815)),"",MAX($A$4:A814)+1)</f>
        <v/>
      </c>
      <c r="B815" s="73" t="str">
        <f>IFERROR(INDEX(入力!$BV$3:$CN$1048576,MATCH(ROW(B815)-ROW(B$3),入力!$BB$3:$BB$1048576,0),MATCH(B$3,入力!$BV$2:$CN$2,0)),"")</f>
        <v/>
      </c>
      <c r="C815" s="74" t="str">
        <f>IFERROR(INDEX(入力!$BV$3:$CN$1048576,MATCH(ROW(C815)-ROW(C$3),入力!$BB$3:$BB$1048576,0),MATCH(C$3,入力!$BV$2:$CN$2,0)),"")</f>
        <v/>
      </c>
      <c r="D815" s="75" t="str">
        <f>IFERROR(INDEX(入力!$BO$3:$BO$1048576,MATCH(ROW(D815)-ROW(D$3),入力!$BB$3:$BB$1048576,0),0),"")</f>
        <v/>
      </c>
      <c r="E815" s="74" t="str">
        <f>IFERROR(INDEX(入力!$BV$3:$CN$1048576,MATCH(ROW(E815)-ROW(E$3),入力!$BB$3:$BB$1048576,0),MATCH(E$3,入力!$BV$2:$CN$2,0)),"")</f>
        <v/>
      </c>
      <c r="F815" s="74" t="str">
        <f>IFERROR(INDEX(入力!$BV$3:$CN$1048576,MATCH(ROW(F815)-ROW(F$3),入力!$BB$3:$BB$1048576,0),MATCH(F$3,入力!$BV$2:$CN$2,0)),"")</f>
        <v/>
      </c>
      <c r="G815" s="74" t="str">
        <f>IFERROR(INDEX(入力!$BV$3:$CN$1048576,MATCH(ROW(G815)-ROW(G$3),入力!$BB$3:$BB$1048576,0),MATCH(G$3,入力!$BV$2:$CN$2,0)),"")</f>
        <v/>
      </c>
      <c r="H815" s="75" t="str">
        <f>IFERROR(INDEX(入力!$BV$3:$CN$1048576,MATCH(ROW(H815)-ROW(H$3),入力!$BB$3:$BB$1048576,0),MATCH(H$3,入力!$BV$2:$CN$2,0)),"")</f>
        <v/>
      </c>
      <c r="I815" s="76" t="str">
        <f>IFERROR(INDEX(入力!$BV$3:$CN$1048576,MATCH(ROW(I815)-ROW(I$3),入力!$BB$3:$BB$1048576,0),MATCH(I$3,入力!$BV$2:$CN$2,0)),"")</f>
        <v/>
      </c>
      <c r="J815" s="75" t="str">
        <f>IFERROR(INDEX(入力!$BV$3:$CN$1048576,MATCH(ROW(J815)-ROW(J$3),入力!$BB$3:$BB$1048576,0),MATCH(J$3,入力!$BV$2:$CN$2,0)),"")</f>
        <v/>
      </c>
      <c r="K815" s="75" t="str">
        <f>IFERROR(INDEX(入力!$BV$3:$CN$1048576,MATCH(ROW(K815)-ROW(K$3),入力!$BB$3:$BB$1048576,0),MATCH(K$3,入力!$BV$2:$CN$2,0)),"")</f>
        <v/>
      </c>
      <c r="L815" s="75" t="str">
        <f>IFERROR(INDEX(入力!$BV$3:$CN$1048576,MATCH(ROW(L815)-ROW(L$3),入力!$BB$3:$BB$1048576,0),MATCH(L$3,入力!$BV$2:$CN$2,0)),"")</f>
        <v/>
      </c>
      <c r="M815" s="117" t="str">
        <f>IFERROR(IF(履歴検索!$A815="","",INDEX(入力!$BV$3:$CN$1048576,MATCH(ROW(M815)-ROW(M$3),入力!$BB$3:$BB$1048576,0),MATCH(M$3,入力!$BV$2:$CN$2,0))),"")</f>
        <v/>
      </c>
      <c r="N815" s="75" t="str">
        <f>IFERROR(INDEX(入力!$BV$3:$CN$1048576,MATCH(ROW(N815)-ROW(N$3),入力!$BB$3:$BB$1048576,0),MATCH(N$3,入力!$BV$2:$CN$2,0)),"")</f>
        <v/>
      </c>
      <c r="O815" s="294" t="str">
        <f>IFERROR(INDEX(入力!$CJ$3:$CN$1048576,MATCH(ROW(O815)-ROW(O$3),入力!$BB$3:$BB$1048576,0),MATCH(O$3,入力!$CJ$2:$CN$2,0)),"")</f>
        <v/>
      </c>
      <c r="P815" s="294" t="str">
        <f>IFERROR(INDEX(入力!$CJ$3:$CN$1048576,MATCH(ROW(P815)-ROW(P$3),入力!$BB$3:$BB$1048576,0),MATCH(P$3,入力!$CJ$2:$CN$2,0)),"")</f>
        <v/>
      </c>
      <c r="Q815" s="294" t="str">
        <f>IFERROR(INDEX(入力!$BV$3:$CN$1048576,MATCH(ROW(Q815)-ROW(Q$3),入力!$BB$3:$BB$1048576,0),MATCH(Q$3,入力!$BV$2:$CN$2,0)),"")</f>
        <v/>
      </c>
      <c r="R815" s="77" t="str">
        <f>IFERROR(INDEX(入力!$BV$3:$CN$1048576,MATCH(ROW(R815)-ROW(R$3),入力!$BB$3:$BB$1048576,0),MATCH(R$3,入力!$BV$2:$CN$2,0)),"")</f>
        <v/>
      </c>
      <c r="S815" s="77" t="str">
        <f>IFERROR(INDEX(入力!$BV$3:$CN$1048576,MATCH(ROW(S815)-ROW(S$3),入力!$BB$3:$BB$1048576,0),MATCH(S$3,入力!$BV$2:$CN$2,0)),"")</f>
        <v/>
      </c>
      <c r="U815" s="28" t="str">
        <f>IF(Z815="","",COUNT($Z$4:Z815))</f>
        <v/>
      </c>
      <c r="V815" s="73" t="str">
        <f t="shared" si="13"/>
        <v/>
      </c>
      <c r="W815" s="113" t="str">
        <f>IF(OR($B815="",$B815=$B816),"",SUMIF($B$4:$B815,$B815,Q$4:Q815))</f>
        <v/>
      </c>
      <c r="X815" s="113" t="str">
        <f>IF(OR($B815="",$B815=$B816),"",SUMIF($B$4:$B815,$B815,K$4:K815)-Y815)</f>
        <v/>
      </c>
      <c r="Y815" s="113" t="str">
        <f>IF(OR($B815="",$B815=$B816),"",SUMIFS(K$4:K815,B$4:B815,$B815,F$4:F815,$Y$3))</f>
        <v/>
      </c>
      <c r="Z815" s="113" t="str">
        <f>IF(OR($B815="",$B815=$B816),"",SUMIF($B$4:$B815,$B815,S$4:S815))</f>
        <v/>
      </c>
    </row>
    <row r="816" spans="1:26" ht="25.05" customHeight="1" x14ac:dyDescent="0.2">
      <c r="A816" s="133" t="str">
        <f>IF(OR(B816="",AND(B815=B816,D815=D816)),"",MAX($A$4:A815)+1)</f>
        <v/>
      </c>
      <c r="B816" s="73" t="str">
        <f>IFERROR(INDEX(入力!$BV$3:$CN$1048576,MATCH(ROW(B816)-ROW(B$3),入力!$BB$3:$BB$1048576,0),MATCH(B$3,入力!$BV$2:$CN$2,0)),"")</f>
        <v/>
      </c>
      <c r="C816" s="74" t="str">
        <f>IFERROR(INDEX(入力!$BV$3:$CN$1048576,MATCH(ROW(C816)-ROW(C$3),入力!$BB$3:$BB$1048576,0),MATCH(C$3,入力!$BV$2:$CN$2,0)),"")</f>
        <v/>
      </c>
      <c r="D816" s="75" t="str">
        <f>IFERROR(INDEX(入力!$BO$3:$BO$1048576,MATCH(ROW(D816)-ROW(D$3),入力!$BB$3:$BB$1048576,0),0),"")</f>
        <v/>
      </c>
      <c r="E816" s="74" t="str">
        <f>IFERROR(INDEX(入力!$BV$3:$CN$1048576,MATCH(ROW(E816)-ROW(E$3),入力!$BB$3:$BB$1048576,0),MATCH(E$3,入力!$BV$2:$CN$2,0)),"")</f>
        <v/>
      </c>
      <c r="F816" s="74" t="str">
        <f>IFERROR(INDEX(入力!$BV$3:$CN$1048576,MATCH(ROW(F816)-ROW(F$3),入力!$BB$3:$BB$1048576,0),MATCH(F$3,入力!$BV$2:$CN$2,0)),"")</f>
        <v/>
      </c>
      <c r="G816" s="74" t="str">
        <f>IFERROR(INDEX(入力!$BV$3:$CN$1048576,MATCH(ROW(G816)-ROW(G$3),入力!$BB$3:$BB$1048576,0),MATCH(G$3,入力!$BV$2:$CN$2,0)),"")</f>
        <v/>
      </c>
      <c r="H816" s="75" t="str">
        <f>IFERROR(INDEX(入力!$BV$3:$CN$1048576,MATCH(ROW(H816)-ROW(H$3),入力!$BB$3:$BB$1048576,0),MATCH(H$3,入力!$BV$2:$CN$2,0)),"")</f>
        <v/>
      </c>
      <c r="I816" s="76" t="str">
        <f>IFERROR(INDEX(入力!$BV$3:$CN$1048576,MATCH(ROW(I816)-ROW(I$3),入力!$BB$3:$BB$1048576,0),MATCH(I$3,入力!$BV$2:$CN$2,0)),"")</f>
        <v/>
      </c>
      <c r="J816" s="75" t="str">
        <f>IFERROR(INDEX(入力!$BV$3:$CN$1048576,MATCH(ROW(J816)-ROW(J$3),入力!$BB$3:$BB$1048576,0),MATCH(J$3,入力!$BV$2:$CN$2,0)),"")</f>
        <v/>
      </c>
      <c r="K816" s="75" t="str">
        <f>IFERROR(INDEX(入力!$BV$3:$CN$1048576,MATCH(ROW(K816)-ROW(K$3),入力!$BB$3:$BB$1048576,0),MATCH(K$3,入力!$BV$2:$CN$2,0)),"")</f>
        <v/>
      </c>
      <c r="L816" s="75" t="str">
        <f>IFERROR(INDEX(入力!$BV$3:$CN$1048576,MATCH(ROW(L816)-ROW(L$3),入力!$BB$3:$BB$1048576,0),MATCH(L$3,入力!$BV$2:$CN$2,0)),"")</f>
        <v/>
      </c>
      <c r="M816" s="117" t="str">
        <f>IFERROR(IF(履歴検索!$A816="","",INDEX(入力!$BV$3:$CN$1048576,MATCH(ROW(M816)-ROW(M$3),入力!$BB$3:$BB$1048576,0),MATCH(M$3,入力!$BV$2:$CN$2,0))),"")</f>
        <v/>
      </c>
      <c r="N816" s="75" t="str">
        <f>IFERROR(INDEX(入力!$BV$3:$CN$1048576,MATCH(ROW(N816)-ROW(N$3),入力!$BB$3:$BB$1048576,0),MATCH(N$3,入力!$BV$2:$CN$2,0)),"")</f>
        <v/>
      </c>
      <c r="O816" s="294" t="str">
        <f>IFERROR(INDEX(入力!$CJ$3:$CN$1048576,MATCH(ROW(O816)-ROW(O$3),入力!$BB$3:$BB$1048576,0),MATCH(O$3,入力!$CJ$2:$CN$2,0)),"")</f>
        <v/>
      </c>
      <c r="P816" s="294" t="str">
        <f>IFERROR(INDEX(入力!$CJ$3:$CN$1048576,MATCH(ROW(P816)-ROW(P$3),入力!$BB$3:$BB$1048576,0),MATCH(P$3,入力!$CJ$2:$CN$2,0)),"")</f>
        <v/>
      </c>
      <c r="Q816" s="294" t="str">
        <f>IFERROR(INDEX(入力!$BV$3:$CN$1048576,MATCH(ROW(Q816)-ROW(Q$3),入力!$BB$3:$BB$1048576,0),MATCH(Q$3,入力!$BV$2:$CN$2,0)),"")</f>
        <v/>
      </c>
      <c r="R816" s="77" t="str">
        <f>IFERROR(INDEX(入力!$BV$3:$CN$1048576,MATCH(ROW(R816)-ROW(R$3),入力!$BB$3:$BB$1048576,0),MATCH(R$3,入力!$BV$2:$CN$2,0)),"")</f>
        <v/>
      </c>
      <c r="S816" s="77" t="str">
        <f>IFERROR(INDEX(入力!$BV$3:$CN$1048576,MATCH(ROW(S816)-ROW(S$3),入力!$BB$3:$BB$1048576,0),MATCH(S$3,入力!$BV$2:$CN$2,0)),"")</f>
        <v/>
      </c>
      <c r="U816" s="28" t="str">
        <f>IF(Z816="","",COUNT($Z$4:Z816))</f>
        <v/>
      </c>
      <c r="V816" s="73" t="str">
        <f t="shared" si="13"/>
        <v/>
      </c>
      <c r="W816" s="113" t="str">
        <f>IF(OR($B816="",$B816=$B817),"",SUMIF($B$4:$B816,$B816,Q$4:Q816))</f>
        <v/>
      </c>
      <c r="X816" s="113" t="str">
        <f>IF(OR($B816="",$B816=$B817),"",SUMIF($B$4:$B816,$B816,K$4:K816)-Y816)</f>
        <v/>
      </c>
      <c r="Y816" s="113" t="str">
        <f>IF(OR($B816="",$B816=$B817),"",SUMIFS(K$4:K816,B$4:B816,$B816,F$4:F816,$Y$3))</f>
        <v/>
      </c>
      <c r="Z816" s="113" t="str">
        <f>IF(OR($B816="",$B816=$B817),"",SUMIF($B$4:$B816,$B816,S$4:S816))</f>
        <v/>
      </c>
    </row>
    <row r="817" spans="1:26" ht="25.05" customHeight="1" x14ac:dyDescent="0.2">
      <c r="A817" s="133" t="str">
        <f>IF(OR(B817="",AND(B816=B817,D816=D817)),"",MAX($A$4:A816)+1)</f>
        <v/>
      </c>
      <c r="B817" s="73" t="str">
        <f>IFERROR(INDEX(入力!$BV$3:$CN$1048576,MATCH(ROW(B817)-ROW(B$3),入力!$BB$3:$BB$1048576,0),MATCH(B$3,入力!$BV$2:$CN$2,0)),"")</f>
        <v/>
      </c>
      <c r="C817" s="74" t="str">
        <f>IFERROR(INDEX(入力!$BV$3:$CN$1048576,MATCH(ROW(C817)-ROW(C$3),入力!$BB$3:$BB$1048576,0),MATCH(C$3,入力!$BV$2:$CN$2,0)),"")</f>
        <v/>
      </c>
      <c r="D817" s="75" t="str">
        <f>IFERROR(INDEX(入力!$BO$3:$BO$1048576,MATCH(ROW(D817)-ROW(D$3),入力!$BB$3:$BB$1048576,0),0),"")</f>
        <v/>
      </c>
      <c r="E817" s="74" t="str">
        <f>IFERROR(INDEX(入力!$BV$3:$CN$1048576,MATCH(ROW(E817)-ROW(E$3),入力!$BB$3:$BB$1048576,0),MATCH(E$3,入力!$BV$2:$CN$2,0)),"")</f>
        <v/>
      </c>
      <c r="F817" s="74" t="str">
        <f>IFERROR(INDEX(入力!$BV$3:$CN$1048576,MATCH(ROW(F817)-ROW(F$3),入力!$BB$3:$BB$1048576,0),MATCH(F$3,入力!$BV$2:$CN$2,0)),"")</f>
        <v/>
      </c>
      <c r="G817" s="74" t="str">
        <f>IFERROR(INDEX(入力!$BV$3:$CN$1048576,MATCH(ROW(G817)-ROW(G$3),入力!$BB$3:$BB$1048576,0),MATCH(G$3,入力!$BV$2:$CN$2,0)),"")</f>
        <v/>
      </c>
      <c r="H817" s="75" t="str">
        <f>IFERROR(INDEX(入力!$BV$3:$CN$1048576,MATCH(ROW(H817)-ROW(H$3),入力!$BB$3:$BB$1048576,0),MATCH(H$3,入力!$BV$2:$CN$2,0)),"")</f>
        <v/>
      </c>
      <c r="I817" s="76" t="str">
        <f>IFERROR(INDEX(入力!$BV$3:$CN$1048576,MATCH(ROW(I817)-ROW(I$3),入力!$BB$3:$BB$1048576,0),MATCH(I$3,入力!$BV$2:$CN$2,0)),"")</f>
        <v/>
      </c>
      <c r="J817" s="75" t="str">
        <f>IFERROR(INDEX(入力!$BV$3:$CN$1048576,MATCH(ROW(J817)-ROW(J$3),入力!$BB$3:$BB$1048576,0),MATCH(J$3,入力!$BV$2:$CN$2,0)),"")</f>
        <v/>
      </c>
      <c r="K817" s="75" t="str">
        <f>IFERROR(INDEX(入力!$BV$3:$CN$1048576,MATCH(ROW(K817)-ROW(K$3),入力!$BB$3:$BB$1048576,0),MATCH(K$3,入力!$BV$2:$CN$2,0)),"")</f>
        <v/>
      </c>
      <c r="L817" s="75" t="str">
        <f>IFERROR(INDEX(入力!$BV$3:$CN$1048576,MATCH(ROW(L817)-ROW(L$3),入力!$BB$3:$BB$1048576,0),MATCH(L$3,入力!$BV$2:$CN$2,0)),"")</f>
        <v/>
      </c>
      <c r="M817" s="117" t="str">
        <f>IFERROR(IF(履歴検索!$A817="","",INDEX(入力!$BV$3:$CN$1048576,MATCH(ROW(M817)-ROW(M$3),入力!$BB$3:$BB$1048576,0),MATCH(M$3,入力!$BV$2:$CN$2,0))),"")</f>
        <v/>
      </c>
      <c r="N817" s="75" t="str">
        <f>IFERROR(INDEX(入力!$BV$3:$CN$1048576,MATCH(ROW(N817)-ROW(N$3),入力!$BB$3:$BB$1048576,0),MATCH(N$3,入力!$BV$2:$CN$2,0)),"")</f>
        <v/>
      </c>
      <c r="O817" s="294" t="str">
        <f>IFERROR(INDEX(入力!$CJ$3:$CN$1048576,MATCH(ROW(O817)-ROW(O$3),入力!$BB$3:$BB$1048576,0),MATCH(O$3,入力!$CJ$2:$CN$2,0)),"")</f>
        <v/>
      </c>
      <c r="P817" s="294" t="str">
        <f>IFERROR(INDEX(入力!$CJ$3:$CN$1048576,MATCH(ROW(P817)-ROW(P$3),入力!$BB$3:$BB$1048576,0),MATCH(P$3,入力!$CJ$2:$CN$2,0)),"")</f>
        <v/>
      </c>
      <c r="Q817" s="294" t="str">
        <f>IFERROR(INDEX(入力!$BV$3:$CN$1048576,MATCH(ROW(Q817)-ROW(Q$3),入力!$BB$3:$BB$1048576,0),MATCH(Q$3,入力!$BV$2:$CN$2,0)),"")</f>
        <v/>
      </c>
      <c r="R817" s="77" t="str">
        <f>IFERROR(INDEX(入力!$BV$3:$CN$1048576,MATCH(ROW(R817)-ROW(R$3),入力!$BB$3:$BB$1048576,0),MATCH(R$3,入力!$BV$2:$CN$2,0)),"")</f>
        <v/>
      </c>
      <c r="S817" s="77" t="str">
        <f>IFERROR(INDEX(入力!$BV$3:$CN$1048576,MATCH(ROW(S817)-ROW(S$3),入力!$BB$3:$BB$1048576,0),MATCH(S$3,入力!$BV$2:$CN$2,0)),"")</f>
        <v/>
      </c>
      <c r="U817" s="28" t="str">
        <f>IF(Z817="","",COUNT($Z$4:Z817))</f>
        <v/>
      </c>
      <c r="V817" s="73" t="str">
        <f t="shared" si="13"/>
        <v/>
      </c>
      <c r="W817" s="113" t="str">
        <f>IF(OR($B817="",$B817=$B818),"",SUMIF($B$4:$B817,$B817,Q$4:Q817))</f>
        <v/>
      </c>
      <c r="X817" s="113" t="str">
        <f>IF(OR($B817="",$B817=$B818),"",SUMIF($B$4:$B817,$B817,K$4:K817)-Y817)</f>
        <v/>
      </c>
      <c r="Y817" s="113" t="str">
        <f>IF(OR($B817="",$B817=$B818),"",SUMIFS(K$4:K817,B$4:B817,$B817,F$4:F817,$Y$3))</f>
        <v/>
      </c>
      <c r="Z817" s="113" t="str">
        <f>IF(OR($B817="",$B817=$B818),"",SUMIF($B$4:$B817,$B817,S$4:S817))</f>
        <v/>
      </c>
    </row>
    <row r="818" spans="1:26" ht="25.05" customHeight="1" x14ac:dyDescent="0.2">
      <c r="A818" s="133" t="str">
        <f>IF(OR(B818="",AND(B817=B818,D817=D818)),"",MAX($A$4:A817)+1)</f>
        <v/>
      </c>
      <c r="B818" s="73" t="str">
        <f>IFERROR(INDEX(入力!$BV$3:$CN$1048576,MATCH(ROW(B818)-ROW(B$3),入力!$BB$3:$BB$1048576,0),MATCH(B$3,入力!$BV$2:$CN$2,0)),"")</f>
        <v/>
      </c>
      <c r="C818" s="74" t="str">
        <f>IFERROR(INDEX(入力!$BV$3:$CN$1048576,MATCH(ROW(C818)-ROW(C$3),入力!$BB$3:$BB$1048576,0),MATCH(C$3,入力!$BV$2:$CN$2,0)),"")</f>
        <v/>
      </c>
      <c r="D818" s="75" t="str">
        <f>IFERROR(INDEX(入力!$BO$3:$BO$1048576,MATCH(ROW(D818)-ROW(D$3),入力!$BB$3:$BB$1048576,0),0),"")</f>
        <v/>
      </c>
      <c r="E818" s="74" t="str">
        <f>IFERROR(INDEX(入力!$BV$3:$CN$1048576,MATCH(ROW(E818)-ROW(E$3),入力!$BB$3:$BB$1048576,0),MATCH(E$3,入力!$BV$2:$CN$2,0)),"")</f>
        <v/>
      </c>
      <c r="F818" s="74" t="str">
        <f>IFERROR(INDEX(入力!$BV$3:$CN$1048576,MATCH(ROW(F818)-ROW(F$3),入力!$BB$3:$BB$1048576,0),MATCH(F$3,入力!$BV$2:$CN$2,0)),"")</f>
        <v/>
      </c>
      <c r="G818" s="74" t="str">
        <f>IFERROR(INDEX(入力!$BV$3:$CN$1048576,MATCH(ROW(G818)-ROW(G$3),入力!$BB$3:$BB$1048576,0),MATCH(G$3,入力!$BV$2:$CN$2,0)),"")</f>
        <v/>
      </c>
      <c r="H818" s="75" t="str">
        <f>IFERROR(INDEX(入力!$BV$3:$CN$1048576,MATCH(ROW(H818)-ROW(H$3),入力!$BB$3:$BB$1048576,0),MATCH(H$3,入力!$BV$2:$CN$2,0)),"")</f>
        <v/>
      </c>
      <c r="I818" s="76" t="str">
        <f>IFERROR(INDEX(入力!$BV$3:$CN$1048576,MATCH(ROW(I818)-ROW(I$3),入力!$BB$3:$BB$1048576,0),MATCH(I$3,入力!$BV$2:$CN$2,0)),"")</f>
        <v/>
      </c>
      <c r="J818" s="75" t="str">
        <f>IFERROR(INDEX(入力!$BV$3:$CN$1048576,MATCH(ROW(J818)-ROW(J$3),入力!$BB$3:$BB$1048576,0),MATCH(J$3,入力!$BV$2:$CN$2,0)),"")</f>
        <v/>
      </c>
      <c r="K818" s="75" t="str">
        <f>IFERROR(INDEX(入力!$BV$3:$CN$1048576,MATCH(ROW(K818)-ROW(K$3),入力!$BB$3:$BB$1048576,0),MATCH(K$3,入力!$BV$2:$CN$2,0)),"")</f>
        <v/>
      </c>
      <c r="L818" s="75" t="str">
        <f>IFERROR(INDEX(入力!$BV$3:$CN$1048576,MATCH(ROW(L818)-ROW(L$3),入力!$BB$3:$BB$1048576,0),MATCH(L$3,入力!$BV$2:$CN$2,0)),"")</f>
        <v/>
      </c>
      <c r="M818" s="117" t="str">
        <f>IFERROR(IF(履歴検索!$A818="","",INDEX(入力!$BV$3:$CN$1048576,MATCH(ROW(M818)-ROW(M$3),入力!$BB$3:$BB$1048576,0),MATCH(M$3,入力!$BV$2:$CN$2,0))),"")</f>
        <v/>
      </c>
      <c r="N818" s="75" t="str">
        <f>IFERROR(INDEX(入力!$BV$3:$CN$1048576,MATCH(ROW(N818)-ROW(N$3),入力!$BB$3:$BB$1048576,0),MATCH(N$3,入力!$BV$2:$CN$2,0)),"")</f>
        <v/>
      </c>
      <c r="O818" s="294" t="str">
        <f>IFERROR(INDEX(入力!$CJ$3:$CN$1048576,MATCH(ROW(O818)-ROW(O$3),入力!$BB$3:$BB$1048576,0),MATCH(O$3,入力!$CJ$2:$CN$2,0)),"")</f>
        <v/>
      </c>
      <c r="P818" s="294" t="str">
        <f>IFERROR(INDEX(入力!$CJ$3:$CN$1048576,MATCH(ROW(P818)-ROW(P$3),入力!$BB$3:$BB$1048576,0),MATCH(P$3,入力!$CJ$2:$CN$2,0)),"")</f>
        <v/>
      </c>
      <c r="Q818" s="294" t="str">
        <f>IFERROR(INDEX(入力!$BV$3:$CN$1048576,MATCH(ROW(Q818)-ROW(Q$3),入力!$BB$3:$BB$1048576,0),MATCH(Q$3,入力!$BV$2:$CN$2,0)),"")</f>
        <v/>
      </c>
      <c r="R818" s="77" t="str">
        <f>IFERROR(INDEX(入力!$BV$3:$CN$1048576,MATCH(ROW(R818)-ROW(R$3),入力!$BB$3:$BB$1048576,0),MATCH(R$3,入力!$BV$2:$CN$2,0)),"")</f>
        <v/>
      </c>
      <c r="S818" s="77" t="str">
        <f>IFERROR(INDEX(入力!$BV$3:$CN$1048576,MATCH(ROW(S818)-ROW(S$3),入力!$BB$3:$BB$1048576,0),MATCH(S$3,入力!$BV$2:$CN$2,0)),"")</f>
        <v/>
      </c>
      <c r="U818" s="28" t="str">
        <f>IF(Z818="","",COUNT($Z$4:Z818))</f>
        <v/>
      </c>
      <c r="V818" s="73" t="str">
        <f t="shared" si="13"/>
        <v/>
      </c>
      <c r="W818" s="113" t="str">
        <f>IF(OR($B818="",$B818=$B819),"",SUMIF($B$4:$B818,$B818,Q$4:Q818))</f>
        <v/>
      </c>
      <c r="X818" s="113" t="str">
        <f>IF(OR($B818="",$B818=$B819),"",SUMIF($B$4:$B818,$B818,K$4:K818)-Y818)</f>
        <v/>
      </c>
      <c r="Y818" s="113" t="str">
        <f>IF(OR($B818="",$B818=$B819),"",SUMIFS(K$4:K818,B$4:B818,$B818,F$4:F818,$Y$3))</f>
        <v/>
      </c>
      <c r="Z818" s="113" t="str">
        <f>IF(OR($B818="",$B818=$B819),"",SUMIF($B$4:$B818,$B818,S$4:S818))</f>
        <v/>
      </c>
    </row>
    <row r="819" spans="1:26" ht="25.05" customHeight="1" x14ac:dyDescent="0.2">
      <c r="A819" s="133" t="str">
        <f>IF(OR(B819="",AND(B818=B819,D818=D819)),"",MAX($A$4:A818)+1)</f>
        <v/>
      </c>
      <c r="B819" s="73" t="str">
        <f>IFERROR(INDEX(入力!$BV$3:$CN$1048576,MATCH(ROW(B819)-ROW(B$3),入力!$BB$3:$BB$1048576,0),MATCH(B$3,入力!$BV$2:$CN$2,0)),"")</f>
        <v/>
      </c>
      <c r="C819" s="74" t="str">
        <f>IFERROR(INDEX(入力!$BV$3:$CN$1048576,MATCH(ROW(C819)-ROW(C$3),入力!$BB$3:$BB$1048576,0),MATCH(C$3,入力!$BV$2:$CN$2,0)),"")</f>
        <v/>
      </c>
      <c r="D819" s="75" t="str">
        <f>IFERROR(INDEX(入力!$BO$3:$BO$1048576,MATCH(ROW(D819)-ROW(D$3),入力!$BB$3:$BB$1048576,0),0),"")</f>
        <v/>
      </c>
      <c r="E819" s="74" t="str">
        <f>IFERROR(INDEX(入力!$BV$3:$CN$1048576,MATCH(ROW(E819)-ROW(E$3),入力!$BB$3:$BB$1048576,0),MATCH(E$3,入力!$BV$2:$CN$2,0)),"")</f>
        <v/>
      </c>
      <c r="F819" s="74" t="str">
        <f>IFERROR(INDEX(入力!$BV$3:$CN$1048576,MATCH(ROW(F819)-ROW(F$3),入力!$BB$3:$BB$1048576,0),MATCH(F$3,入力!$BV$2:$CN$2,0)),"")</f>
        <v/>
      </c>
      <c r="G819" s="74" t="str">
        <f>IFERROR(INDEX(入力!$BV$3:$CN$1048576,MATCH(ROW(G819)-ROW(G$3),入力!$BB$3:$BB$1048576,0),MATCH(G$3,入力!$BV$2:$CN$2,0)),"")</f>
        <v/>
      </c>
      <c r="H819" s="75" t="str">
        <f>IFERROR(INDEX(入力!$BV$3:$CN$1048576,MATCH(ROW(H819)-ROW(H$3),入力!$BB$3:$BB$1048576,0),MATCH(H$3,入力!$BV$2:$CN$2,0)),"")</f>
        <v/>
      </c>
      <c r="I819" s="76" t="str">
        <f>IFERROR(INDEX(入力!$BV$3:$CN$1048576,MATCH(ROW(I819)-ROW(I$3),入力!$BB$3:$BB$1048576,0),MATCH(I$3,入力!$BV$2:$CN$2,0)),"")</f>
        <v/>
      </c>
      <c r="J819" s="75" t="str">
        <f>IFERROR(INDEX(入力!$BV$3:$CN$1048576,MATCH(ROW(J819)-ROW(J$3),入力!$BB$3:$BB$1048576,0),MATCH(J$3,入力!$BV$2:$CN$2,0)),"")</f>
        <v/>
      </c>
      <c r="K819" s="75" t="str">
        <f>IFERROR(INDEX(入力!$BV$3:$CN$1048576,MATCH(ROW(K819)-ROW(K$3),入力!$BB$3:$BB$1048576,0),MATCH(K$3,入力!$BV$2:$CN$2,0)),"")</f>
        <v/>
      </c>
      <c r="L819" s="75" t="str">
        <f>IFERROR(INDEX(入力!$BV$3:$CN$1048576,MATCH(ROW(L819)-ROW(L$3),入力!$BB$3:$BB$1048576,0),MATCH(L$3,入力!$BV$2:$CN$2,0)),"")</f>
        <v/>
      </c>
      <c r="M819" s="117" t="str">
        <f>IFERROR(IF(履歴検索!$A819="","",INDEX(入力!$BV$3:$CN$1048576,MATCH(ROW(M819)-ROW(M$3),入力!$BB$3:$BB$1048576,0),MATCH(M$3,入力!$BV$2:$CN$2,0))),"")</f>
        <v/>
      </c>
      <c r="N819" s="75" t="str">
        <f>IFERROR(INDEX(入力!$BV$3:$CN$1048576,MATCH(ROW(N819)-ROW(N$3),入力!$BB$3:$BB$1048576,0),MATCH(N$3,入力!$BV$2:$CN$2,0)),"")</f>
        <v/>
      </c>
      <c r="O819" s="294" t="str">
        <f>IFERROR(INDEX(入力!$CJ$3:$CN$1048576,MATCH(ROW(O819)-ROW(O$3),入力!$BB$3:$BB$1048576,0),MATCH(O$3,入力!$CJ$2:$CN$2,0)),"")</f>
        <v/>
      </c>
      <c r="P819" s="294" t="str">
        <f>IFERROR(INDEX(入力!$CJ$3:$CN$1048576,MATCH(ROW(P819)-ROW(P$3),入力!$BB$3:$BB$1048576,0),MATCH(P$3,入力!$CJ$2:$CN$2,0)),"")</f>
        <v/>
      </c>
      <c r="Q819" s="294" t="str">
        <f>IFERROR(INDEX(入力!$BV$3:$CN$1048576,MATCH(ROW(Q819)-ROW(Q$3),入力!$BB$3:$BB$1048576,0),MATCH(Q$3,入力!$BV$2:$CN$2,0)),"")</f>
        <v/>
      </c>
      <c r="R819" s="77" t="str">
        <f>IFERROR(INDEX(入力!$BV$3:$CN$1048576,MATCH(ROW(R819)-ROW(R$3),入力!$BB$3:$BB$1048576,0),MATCH(R$3,入力!$BV$2:$CN$2,0)),"")</f>
        <v/>
      </c>
      <c r="S819" s="77" t="str">
        <f>IFERROR(INDEX(入力!$BV$3:$CN$1048576,MATCH(ROW(S819)-ROW(S$3),入力!$BB$3:$BB$1048576,0),MATCH(S$3,入力!$BV$2:$CN$2,0)),"")</f>
        <v/>
      </c>
      <c r="U819" s="28" t="str">
        <f>IF(Z819="","",COUNT($Z$4:Z819))</f>
        <v/>
      </c>
      <c r="V819" s="73" t="str">
        <f t="shared" si="13"/>
        <v/>
      </c>
      <c r="W819" s="113" t="str">
        <f>IF(OR($B819="",$B819=$B820),"",SUMIF($B$4:$B819,$B819,Q$4:Q819))</f>
        <v/>
      </c>
      <c r="X819" s="113" t="str">
        <f>IF(OR($B819="",$B819=$B820),"",SUMIF($B$4:$B819,$B819,K$4:K819)-Y819)</f>
        <v/>
      </c>
      <c r="Y819" s="113" t="str">
        <f>IF(OR($B819="",$B819=$B820),"",SUMIFS(K$4:K819,B$4:B819,$B819,F$4:F819,$Y$3))</f>
        <v/>
      </c>
      <c r="Z819" s="113" t="str">
        <f>IF(OR($B819="",$B819=$B820),"",SUMIF($B$4:$B819,$B819,S$4:S819))</f>
        <v/>
      </c>
    </row>
    <row r="820" spans="1:26" ht="25.05" customHeight="1" x14ac:dyDescent="0.2">
      <c r="A820" s="133" t="str">
        <f>IF(OR(B820="",AND(B819=B820,D819=D820)),"",MAX($A$4:A819)+1)</f>
        <v/>
      </c>
      <c r="B820" s="73" t="str">
        <f>IFERROR(INDEX(入力!$BV$3:$CN$1048576,MATCH(ROW(B820)-ROW(B$3),入力!$BB$3:$BB$1048576,0),MATCH(B$3,入力!$BV$2:$CN$2,0)),"")</f>
        <v/>
      </c>
      <c r="C820" s="74" t="str">
        <f>IFERROR(INDEX(入力!$BV$3:$CN$1048576,MATCH(ROW(C820)-ROW(C$3),入力!$BB$3:$BB$1048576,0),MATCH(C$3,入力!$BV$2:$CN$2,0)),"")</f>
        <v/>
      </c>
      <c r="D820" s="75" t="str">
        <f>IFERROR(INDEX(入力!$BO$3:$BO$1048576,MATCH(ROW(D820)-ROW(D$3),入力!$BB$3:$BB$1048576,0),0),"")</f>
        <v/>
      </c>
      <c r="E820" s="74" t="str">
        <f>IFERROR(INDEX(入力!$BV$3:$CN$1048576,MATCH(ROW(E820)-ROW(E$3),入力!$BB$3:$BB$1048576,0),MATCH(E$3,入力!$BV$2:$CN$2,0)),"")</f>
        <v/>
      </c>
      <c r="F820" s="74" t="str">
        <f>IFERROR(INDEX(入力!$BV$3:$CN$1048576,MATCH(ROW(F820)-ROW(F$3),入力!$BB$3:$BB$1048576,0),MATCH(F$3,入力!$BV$2:$CN$2,0)),"")</f>
        <v/>
      </c>
      <c r="G820" s="74" t="str">
        <f>IFERROR(INDEX(入力!$BV$3:$CN$1048576,MATCH(ROW(G820)-ROW(G$3),入力!$BB$3:$BB$1048576,0),MATCH(G$3,入力!$BV$2:$CN$2,0)),"")</f>
        <v/>
      </c>
      <c r="H820" s="75" t="str">
        <f>IFERROR(INDEX(入力!$BV$3:$CN$1048576,MATCH(ROW(H820)-ROW(H$3),入力!$BB$3:$BB$1048576,0),MATCH(H$3,入力!$BV$2:$CN$2,0)),"")</f>
        <v/>
      </c>
      <c r="I820" s="76" t="str">
        <f>IFERROR(INDEX(入力!$BV$3:$CN$1048576,MATCH(ROW(I820)-ROW(I$3),入力!$BB$3:$BB$1048576,0),MATCH(I$3,入力!$BV$2:$CN$2,0)),"")</f>
        <v/>
      </c>
      <c r="J820" s="75" t="str">
        <f>IFERROR(INDEX(入力!$BV$3:$CN$1048576,MATCH(ROW(J820)-ROW(J$3),入力!$BB$3:$BB$1048576,0),MATCH(J$3,入力!$BV$2:$CN$2,0)),"")</f>
        <v/>
      </c>
      <c r="K820" s="75" t="str">
        <f>IFERROR(INDEX(入力!$BV$3:$CN$1048576,MATCH(ROW(K820)-ROW(K$3),入力!$BB$3:$BB$1048576,0),MATCH(K$3,入力!$BV$2:$CN$2,0)),"")</f>
        <v/>
      </c>
      <c r="L820" s="75" t="str">
        <f>IFERROR(INDEX(入力!$BV$3:$CN$1048576,MATCH(ROW(L820)-ROW(L$3),入力!$BB$3:$BB$1048576,0),MATCH(L$3,入力!$BV$2:$CN$2,0)),"")</f>
        <v/>
      </c>
      <c r="M820" s="117" t="str">
        <f>IFERROR(IF(履歴検索!$A820="","",INDEX(入力!$BV$3:$CN$1048576,MATCH(ROW(M820)-ROW(M$3),入力!$BB$3:$BB$1048576,0),MATCH(M$3,入力!$BV$2:$CN$2,0))),"")</f>
        <v/>
      </c>
      <c r="N820" s="75" t="str">
        <f>IFERROR(INDEX(入力!$BV$3:$CN$1048576,MATCH(ROW(N820)-ROW(N$3),入力!$BB$3:$BB$1048576,0),MATCH(N$3,入力!$BV$2:$CN$2,0)),"")</f>
        <v/>
      </c>
      <c r="O820" s="294" t="str">
        <f>IFERROR(INDEX(入力!$CJ$3:$CN$1048576,MATCH(ROW(O820)-ROW(O$3),入力!$BB$3:$BB$1048576,0),MATCH(O$3,入力!$CJ$2:$CN$2,0)),"")</f>
        <v/>
      </c>
      <c r="P820" s="294" t="str">
        <f>IFERROR(INDEX(入力!$CJ$3:$CN$1048576,MATCH(ROW(P820)-ROW(P$3),入力!$BB$3:$BB$1048576,0),MATCH(P$3,入力!$CJ$2:$CN$2,0)),"")</f>
        <v/>
      </c>
      <c r="Q820" s="294" t="str">
        <f>IFERROR(INDEX(入力!$BV$3:$CN$1048576,MATCH(ROW(Q820)-ROW(Q$3),入力!$BB$3:$BB$1048576,0),MATCH(Q$3,入力!$BV$2:$CN$2,0)),"")</f>
        <v/>
      </c>
      <c r="R820" s="77" t="str">
        <f>IFERROR(INDEX(入力!$BV$3:$CN$1048576,MATCH(ROW(R820)-ROW(R$3),入力!$BB$3:$BB$1048576,0),MATCH(R$3,入力!$BV$2:$CN$2,0)),"")</f>
        <v/>
      </c>
      <c r="S820" s="77" t="str">
        <f>IFERROR(INDEX(入力!$BV$3:$CN$1048576,MATCH(ROW(S820)-ROW(S$3),入力!$BB$3:$BB$1048576,0),MATCH(S$3,入力!$BV$2:$CN$2,0)),"")</f>
        <v/>
      </c>
      <c r="U820" s="28" t="str">
        <f>IF(Z820="","",COUNT($Z$4:Z820))</f>
        <v/>
      </c>
      <c r="V820" s="73" t="str">
        <f t="shared" si="13"/>
        <v/>
      </c>
      <c r="W820" s="113" t="str">
        <f>IF(OR($B820="",$B820=$B821),"",SUMIF($B$4:$B820,$B820,Q$4:Q820))</f>
        <v/>
      </c>
      <c r="X820" s="113" t="str">
        <f>IF(OR($B820="",$B820=$B821),"",SUMIF($B$4:$B820,$B820,K$4:K820)-Y820)</f>
        <v/>
      </c>
      <c r="Y820" s="113" t="str">
        <f>IF(OR($B820="",$B820=$B821),"",SUMIFS(K$4:K820,B$4:B820,$B820,F$4:F820,$Y$3))</f>
        <v/>
      </c>
      <c r="Z820" s="113" t="str">
        <f>IF(OR($B820="",$B820=$B821),"",SUMIF($B$4:$B820,$B820,S$4:S820))</f>
        <v/>
      </c>
    </row>
    <row r="821" spans="1:26" ht="25.05" customHeight="1" x14ac:dyDescent="0.2">
      <c r="A821" s="133" t="str">
        <f>IF(OR(B821="",AND(B820=B821,D820=D821)),"",MAX($A$4:A820)+1)</f>
        <v/>
      </c>
      <c r="B821" s="73" t="str">
        <f>IFERROR(INDEX(入力!$BV$3:$CN$1048576,MATCH(ROW(B821)-ROW(B$3),入力!$BB$3:$BB$1048576,0),MATCH(B$3,入力!$BV$2:$CN$2,0)),"")</f>
        <v/>
      </c>
      <c r="C821" s="74" t="str">
        <f>IFERROR(INDEX(入力!$BV$3:$CN$1048576,MATCH(ROW(C821)-ROW(C$3),入力!$BB$3:$BB$1048576,0),MATCH(C$3,入力!$BV$2:$CN$2,0)),"")</f>
        <v/>
      </c>
      <c r="D821" s="75" t="str">
        <f>IFERROR(INDEX(入力!$BO$3:$BO$1048576,MATCH(ROW(D821)-ROW(D$3),入力!$BB$3:$BB$1048576,0),0),"")</f>
        <v/>
      </c>
      <c r="E821" s="74" t="str">
        <f>IFERROR(INDEX(入力!$BV$3:$CN$1048576,MATCH(ROW(E821)-ROW(E$3),入力!$BB$3:$BB$1048576,0),MATCH(E$3,入力!$BV$2:$CN$2,0)),"")</f>
        <v/>
      </c>
      <c r="F821" s="74" t="str">
        <f>IFERROR(INDEX(入力!$BV$3:$CN$1048576,MATCH(ROW(F821)-ROW(F$3),入力!$BB$3:$BB$1048576,0),MATCH(F$3,入力!$BV$2:$CN$2,0)),"")</f>
        <v/>
      </c>
      <c r="G821" s="74" t="str">
        <f>IFERROR(INDEX(入力!$BV$3:$CN$1048576,MATCH(ROW(G821)-ROW(G$3),入力!$BB$3:$BB$1048576,0),MATCH(G$3,入力!$BV$2:$CN$2,0)),"")</f>
        <v/>
      </c>
      <c r="H821" s="75" t="str">
        <f>IFERROR(INDEX(入力!$BV$3:$CN$1048576,MATCH(ROW(H821)-ROW(H$3),入力!$BB$3:$BB$1048576,0),MATCH(H$3,入力!$BV$2:$CN$2,0)),"")</f>
        <v/>
      </c>
      <c r="I821" s="76" t="str">
        <f>IFERROR(INDEX(入力!$BV$3:$CN$1048576,MATCH(ROW(I821)-ROW(I$3),入力!$BB$3:$BB$1048576,0),MATCH(I$3,入力!$BV$2:$CN$2,0)),"")</f>
        <v/>
      </c>
      <c r="J821" s="75" t="str">
        <f>IFERROR(INDEX(入力!$BV$3:$CN$1048576,MATCH(ROW(J821)-ROW(J$3),入力!$BB$3:$BB$1048576,0),MATCH(J$3,入力!$BV$2:$CN$2,0)),"")</f>
        <v/>
      </c>
      <c r="K821" s="75" t="str">
        <f>IFERROR(INDEX(入力!$BV$3:$CN$1048576,MATCH(ROW(K821)-ROW(K$3),入力!$BB$3:$BB$1048576,0),MATCH(K$3,入力!$BV$2:$CN$2,0)),"")</f>
        <v/>
      </c>
      <c r="L821" s="75" t="str">
        <f>IFERROR(INDEX(入力!$BV$3:$CN$1048576,MATCH(ROW(L821)-ROW(L$3),入力!$BB$3:$BB$1048576,0),MATCH(L$3,入力!$BV$2:$CN$2,0)),"")</f>
        <v/>
      </c>
      <c r="M821" s="117" t="str">
        <f>IFERROR(IF(履歴検索!$A821="","",INDEX(入力!$BV$3:$CN$1048576,MATCH(ROW(M821)-ROW(M$3),入力!$BB$3:$BB$1048576,0),MATCH(M$3,入力!$BV$2:$CN$2,0))),"")</f>
        <v/>
      </c>
      <c r="N821" s="75" t="str">
        <f>IFERROR(INDEX(入力!$BV$3:$CN$1048576,MATCH(ROW(N821)-ROW(N$3),入力!$BB$3:$BB$1048576,0),MATCH(N$3,入力!$BV$2:$CN$2,0)),"")</f>
        <v/>
      </c>
      <c r="O821" s="294" t="str">
        <f>IFERROR(INDEX(入力!$CJ$3:$CN$1048576,MATCH(ROW(O821)-ROW(O$3),入力!$BB$3:$BB$1048576,0),MATCH(O$3,入力!$CJ$2:$CN$2,0)),"")</f>
        <v/>
      </c>
      <c r="P821" s="294" t="str">
        <f>IFERROR(INDEX(入力!$CJ$3:$CN$1048576,MATCH(ROW(P821)-ROW(P$3),入力!$BB$3:$BB$1048576,0),MATCH(P$3,入力!$CJ$2:$CN$2,0)),"")</f>
        <v/>
      </c>
      <c r="Q821" s="294" t="str">
        <f>IFERROR(INDEX(入力!$BV$3:$CN$1048576,MATCH(ROW(Q821)-ROW(Q$3),入力!$BB$3:$BB$1048576,0),MATCH(Q$3,入力!$BV$2:$CN$2,0)),"")</f>
        <v/>
      </c>
      <c r="R821" s="77" t="str">
        <f>IFERROR(INDEX(入力!$BV$3:$CN$1048576,MATCH(ROW(R821)-ROW(R$3),入力!$BB$3:$BB$1048576,0),MATCH(R$3,入力!$BV$2:$CN$2,0)),"")</f>
        <v/>
      </c>
      <c r="S821" s="77" t="str">
        <f>IFERROR(INDEX(入力!$BV$3:$CN$1048576,MATCH(ROW(S821)-ROW(S$3),入力!$BB$3:$BB$1048576,0),MATCH(S$3,入力!$BV$2:$CN$2,0)),"")</f>
        <v/>
      </c>
      <c r="U821" s="28" t="str">
        <f>IF(Z821="","",COUNT($Z$4:Z821))</f>
        <v/>
      </c>
      <c r="V821" s="73" t="str">
        <f t="shared" si="13"/>
        <v/>
      </c>
      <c r="W821" s="113" t="str">
        <f>IF(OR($B821="",$B821=$B822),"",SUMIF($B$4:$B821,$B821,Q$4:Q821))</f>
        <v/>
      </c>
      <c r="X821" s="113" t="str">
        <f>IF(OR($B821="",$B821=$B822),"",SUMIF($B$4:$B821,$B821,K$4:K821)-Y821)</f>
        <v/>
      </c>
      <c r="Y821" s="113" t="str">
        <f>IF(OR($B821="",$B821=$B822),"",SUMIFS(K$4:K821,B$4:B821,$B821,F$4:F821,$Y$3))</f>
        <v/>
      </c>
      <c r="Z821" s="113" t="str">
        <f>IF(OR($B821="",$B821=$B822),"",SUMIF($B$4:$B821,$B821,S$4:S821))</f>
        <v/>
      </c>
    </row>
    <row r="822" spans="1:26" ht="25.05" customHeight="1" x14ac:dyDescent="0.2">
      <c r="A822" s="133" t="str">
        <f>IF(OR(B822="",AND(B821=B822,D821=D822)),"",MAX($A$4:A821)+1)</f>
        <v/>
      </c>
      <c r="B822" s="73" t="str">
        <f>IFERROR(INDEX(入力!$BV$3:$CN$1048576,MATCH(ROW(B822)-ROW(B$3),入力!$BB$3:$BB$1048576,0),MATCH(B$3,入力!$BV$2:$CN$2,0)),"")</f>
        <v/>
      </c>
      <c r="C822" s="74" t="str">
        <f>IFERROR(INDEX(入力!$BV$3:$CN$1048576,MATCH(ROW(C822)-ROW(C$3),入力!$BB$3:$BB$1048576,0),MATCH(C$3,入力!$BV$2:$CN$2,0)),"")</f>
        <v/>
      </c>
      <c r="D822" s="75" t="str">
        <f>IFERROR(INDEX(入力!$BO$3:$BO$1048576,MATCH(ROW(D822)-ROW(D$3),入力!$BB$3:$BB$1048576,0),0),"")</f>
        <v/>
      </c>
      <c r="E822" s="74" t="str">
        <f>IFERROR(INDEX(入力!$BV$3:$CN$1048576,MATCH(ROW(E822)-ROW(E$3),入力!$BB$3:$BB$1048576,0),MATCH(E$3,入力!$BV$2:$CN$2,0)),"")</f>
        <v/>
      </c>
      <c r="F822" s="74" t="str">
        <f>IFERROR(INDEX(入力!$BV$3:$CN$1048576,MATCH(ROW(F822)-ROW(F$3),入力!$BB$3:$BB$1048576,0),MATCH(F$3,入力!$BV$2:$CN$2,0)),"")</f>
        <v/>
      </c>
      <c r="G822" s="74" t="str">
        <f>IFERROR(INDEX(入力!$BV$3:$CN$1048576,MATCH(ROW(G822)-ROW(G$3),入力!$BB$3:$BB$1048576,0),MATCH(G$3,入力!$BV$2:$CN$2,0)),"")</f>
        <v/>
      </c>
      <c r="H822" s="75" t="str">
        <f>IFERROR(INDEX(入力!$BV$3:$CN$1048576,MATCH(ROW(H822)-ROW(H$3),入力!$BB$3:$BB$1048576,0),MATCH(H$3,入力!$BV$2:$CN$2,0)),"")</f>
        <v/>
      </c>
      <c r="I822" s="76" t="str">
        <f>IFERROR(INDEX(入力!$BV$3:$CN$1048576,MATCH(ROW(I822)-ROW(I$3),入力!$BB$3:$BB$1048576,0),MATCH(I$3,入力!$BV$2:$CN$2,0)),"")</f>
        <v/>
      </c>
      <c r="J822" s="75" t="str">
        <f>IFERROR(INDEX(入力!$BV$3:$CN$1048576,MATCH(ROW(J822)-ROW(J$3),入力!$BB$3:$BB$1048576,0),MATCH(J$3,入力!$BV$2:$CN$2,0)),"")</f>
        <v/>
      </c>
      <c r="K822" s="75" t="str">
        <f>IFERROR(INDEX(入力!$BV$3:$CN$1048576,MATCH(ROW(K822)-ROW(K$3),入力!$BB$3:$BB$1048576,0),MATCH(K$3,入力!$BV$2:$CN$2,0)),"")</f>
        <v/>
      </c>
      <c r="L822" s="75" t="str">
        <f>IFERROR(INDEX(入力!$BV$3:$CN$1048576,MATCH(ROW(L822)-ROW(L$3),入力!$BB$3:$BB$1048576,0),MATCH(L$3,入力!$BV$2:$CN$2,0)),"")</f>
        <v/>
      </c>
      <c r="M822" s="117" t="str">
        <f>IFERROR(IF(履歴検索!$A822="","",INDEX(入力!$BV$3:$CN$1048576,MATCH(ROW(M822)-ROW(M$3),入力!$BB$3:$BB$1048576,0),MATCH(M$3,入力!$BV$2:$CN$2,0))),"")</f>
        <v/>
      </c>
      <c r="N822" s="75" t="str">
        <f>IFERROR(INDEX(入力!$BV$3:$CN$1048576,MATCH(ROW(N822)-ROW(N$3),入力!$BB$3:$BB$1048576,0),MATCH(N$3,入力!$BV$2:$CN$2,0)),"")</f>
        <v/>
      </c>
      <c r="O822" s="294" t="str">
        <f>IFERROR(INDEX(入力!$CJ$3:$CN$1048576,MATCH(ROW(O822)-ROW(O$3),入力!$BB$3:$BB$1048576,0),MATCH(O$3,入力!$CJ$2:$CN$2,0)),"")</f>
        <v/>
      </c>
      <c r="P822" s="294" t="str">
        <f>IFERROR(INDEX(入力!$CJ$3:$CN$1048576,MATCH(ROW(P822)-ROW(P$3),入力!$BB$3:$BB$1048576,0),MATCH(P$3,入力!$CJ$2:$CN$2,0)),"")</f>
        <v/>
      </c>
      <c r="Q822" s="294" t="str">
        <f>IFERROR(INDEX(入力!$BV$3:$CN$1048576,MATCH(ROW(Q822)-ROW(Q$3),入力!$BB$3:$BB$1048576,0),MATCH(Q$3,入力!$BV$2:$CN$2,0)),"")</f>
        <v/>
      </c>
      <c r="R822" s="77" t="str">
        <f>IFERROR(INDEX(入力!$BV$3:$CN$1048576,MATCH(ROW(R822)-ROW(R$3),入力!$BB$3:$BB$1048576,0),MATCH(R$3,入力!$BV$2:$CN$2,0)),"")</f>
        <v/>
      </c>
      <c r="S822" s="77" t="str">
        <f>IFERROR(INDEX(入力!$BV$3:$CN$1048576,MATCH(ROW(S822)-ROW(S$3),入力!$BB$3:$BB$1048576,0),MATCH(S$3,入力!$BV$2:$CN$2,0)),"")</f>
        <v/>
      </c>
      <c r="U822" s="28" t="str">
        <f>IF(Z822="","",COUNT($Z$4:Z822))</f>
        <v/>
      </c>
      <c r="V822" s="73" t="str">
        <f t="shared" si="13"/>
        <v/>
      </c>
      <c r="W822" s="113" t="str">
        <f>IF(OR($B822="",$B822=$B823),"",SUMIF($B$4:$B822,$B822,Q$4:Q822))</f>
        <v/>
      </c>
      <c r="X822" s="113" t="str">
        <f>IF(OR($B822="",$B822=$B823),"",SUMIF($B$4:$B822,$B822,K$4:K822)-Y822)</f>
        <v/>
      </c>
      <c r="Y822" s="113" t="str">
        <f>IF(OR($B822="",$B822=$B823),"",SUMIFS(K$4:K822,B$4:B822,$B822,F$4:F822,$Y$3))</f>
        <v/>
      </c>
      <c r="Z822" s="113" t="str">
        <f>IF(OR($B822="",$B822=$B823),"",SUMIF($B$4:$B822,$B822,S$4:S822))</f>
        <v/>
      </c>
    </row>
    <row r="823" spans="1:26" ht="25.05" customHeight="1" x14ac:dyDescent="0.2">
      <c r="A823" s="133" t="str">
        <f>IF(OR(B823="",AND(B822=B823,D822=D823)),"",MAX($A$4:A822)+1)</f>
        <v/>
      </c>
      <c r="B823" s="73" t="str">
        <f>IFERROR(INDEX(入力!$BV$3:$CN$1048576,MATCH(ROW(B823)-ROW(B$3),入力!$BB$3:$BB$1048576,0),MATCH(B$3,入力!$BV$2:$CN$2,0)),"")</f>
        <v/>
      </c>
      <c r="C823" s="74" t="str">
        <f>IFERROR(INDEX(入力!$BV$3:$CN$1048576,MATCH(ROW(C823)-ROW(C$3),入力!$BB$3:$BB$1048576,0),MATCH(C$3,入力!$BV$2:$CN$2,0)),"")</f>
        <v/>
      </c>
      <c r="D823" s="75" t="str">
        <f>IFERROR(INDEX(入力!$BO$3:$BO$1048576,MATCH(ROW(D823)-ROW(D$3),入力!$BB$3:$BB$1048576,0),0),"")</f>
        <v/>
      </c>
      <c r="E823" s="74" t="str">
        <f>IFERROR(INDEX(入力!$BV$3:$CN$1048576,MATCH(ROW(E823)-ROW(E$3),入力!$BB$3:$BB$1048576,0),MATCH(E$3,入力!$BV$2:$CN$2,0)),"")</f>
        <v/>
      </c>
      <c r="F823" s="74" t="str">
        <f>IFERROR(INDEX(入力!$BV$3:$CN$1048576,MATCH(ROW(F823)-ROW(F$3),入力!$BB$3:$BB$1048576,0),MATCH(F$3,入力!$BV$2:$CN$2,0)),"")</f>
        <v/>
      </c>
      <c r="G823" s="74" t="str">
        <f>IFERROR(INDEX(入力!$BV$3:$CN$1048576,MATCH(ROW(G823)-ROW(G$3),入力!$BB$3:$BB$1048576,0),MATCH(G$3,入力!$BV$2:$CN$2,0)),"")</f>
        <v/>
      </c>
      <c r="H823" s="75" t="str">
        <f>IFERROR(INDEX(入力!$BV$3:$CN$1048576,MATCH(ROW(H823)-ROW(H$3),入力!$BB$3:$BB$1048576,0),MATCH(H$3,入力!$BV$2:$CN$2,0)),"")</f>
        <v/>
      </c>
      <c r="I823" s="76" t="str">
        <f>IFERROR(INDEX(入力!$BV$3:$CN$1048576,MATCH(ROW(I823)-ROW(I$3),入力!$BB$3:$BB$1048576,0),MATCH(I$3,入力!$BV$2:$CN$2,0)),"")</f>
        <v/>
      </c>
      <c r="J823" s="75" t="str">
        <f>IFERROR(INDEX(入力!$BV$3:$CN$1048576,MATCH(ROW(J823)-ROW(J$3),入力!$BB$3:$BB$1048576,0),MATCH(J$3,入力!$BV$2:$CN$2,0)),"")</f>
        <v/>
      </c>
      <c r="K823" s="75" t="str">
        <f>IFERROR(INDEX(入力!$BV$3:$CN$1048576,MATCH(ROW(K823)-ROW(K$3),入力!$BB$3:$BB$1048576,0),MATCH(K$3,入力!$BV$2:$CN$2,0)),"")</f>
        <v/>
      </c>
      <c r="L823" s="75" t="str">
        <f>IFERROR(INDEX(入力!$BV$3:$CN$1048576,MATCH(ROW(L823)-ROW(L$3),入力!$BB$3:$BB$1048576,0),MATCH(L$3,入力!$BV$2:$CN$2,0)),"")</f>
        <v/>
      </c>
      <c r="M823" s="117" t="str">
        <f>IFERROR(IF(履歴検索!$A823="","",INDEX(入力!$BV$3:$CN$1048576,MATCH(ROW(M823)-ROW(M$3),入力!$BB$3:$BB$1048576,0),MATCH(M$3,入力!$BV$2:$CN$2,0))),"")</f>
        <v/>
      </c>
      <c r="N823" s="75" t="str">
        <f>IFERROR(INDEX(入力!$BV$3:$CN$1048576,MATCH(ROW(N823)-ROW(N$3),入力!$BB$3:$BB$1048576,0),MATCH(N$3,入力!$BV$2:$CN$2,0)),"")</f>
        <v/>
      </c>
      <c r="O823" s="294" t="str">
        <f>IFERROR(INDEX(入力!$CJ$3:$CN$1048576,MATCH(ROW(O823)-ROW(O$3),入力!$BB$3:$BB$1048576,0),MATCH(O$3,入力!$CJ$2:$CN$2,0)),"")</f>
        <v/>
      </c>
      <c r="P823" s="294" t="str">
        <f>IFERROR(INDEX(入力!$CJ$3:$CN$1048576,MATCH(ROW(P823)-ROW(P$3),入力!$BB$3:$BB$1048576,0),MATCH(P$3,入力!$CJ$2:$CN$2,0)),"")</f>
        <v/>
      </c>
      <c r="Q823" s="294" t="str">
        <f>IFERROR(INDEX(入力!$BV$3:$CN$1048576,MATCH(ROW(Q823)-ROW(Q$3),入力!$BB$3:$BB$1048576,0),MATCH(Q$3,入力!$BV$2:$CN$2,0)),"")</f>
        <v/>
      </c>
      <c r="R823" s="77" t="str">
        <f>IFERROR(INDEX(入力!$BV$3:$CN$1048576,MATCH(ROW(R823)-ROW(R$3),入力!$BB$3:$BB$1048576,0),MATCH(R$3,入力!$BV$2:$CN$2,0)),"")</f>
        <v/>
      </c>
      <c r="S823" s="77" t="str">
        <f>IFERROR(INDEX(入力!$BV$3:$CN$1048576,MATCH(ROW(S823)-ROW(S$3),入力!$BB$3:$BB$1048576,0),MATCH(S$3,入力!$BV$2:$CN$2,0)),"")</f>
        <v/>
      </c>
      <c r="U823" s="28" t="str">
        <f>IF(Z823="","",COUNT($Z$4:Z823))</f>
        <v/>
      </c>
      <c r="V823" s="73" t="str">
        <f t="shared" si="13"/>
        <v/>
      </c>
      <c r="W823" s="113" t="str">
        <f>IF(OR($B823="",$B823=$B824),"",SUMIF($B$4:$B823,$B823,Q$4:Q823))</f>
        <v/>
      </c>
      <c r="X823" s="113" t="str">
        <f>IF(OR($B823="",$B823=$B824),"",SUMIF($B$4:$B823,$B823,K$4:K823)-Y823)</f>
        <v/>
      </c>
      <c r="Y823" s="113" t="str">
        <f>IF(OR($B823="",$B823=$B824),"",SUMIFS(K$4:K823,B$4:B823,$B823,F$4:F823,$Y$3))</f>
        <v/>
      </c>
      <c r="Z823" s="113" t="str">
        <f>IF(OR($B823="",$B823=$B824),"",SUMIF($B$4:$B823,$B823,S$4:S823))</f>
        <v/>
      </c>
    </row>
    <row r="824" spans="1:26" ht="25.05" customHeight="1" x14ac:dyDescent="0.2">
      <c r="A824" s="133" t="str">
        <f>IF(OR(B824="",AND(B823=B824,D823=D824)),"",MAX($A$4:A823)+1)</f>
        <v/>
      </c>
      <c r="B824" s="73" t="str">
        <f>IFERROR(INDEX(入力!$BV$3:$CN$1048576,MATCH(ROW(B824)-ROW(B$3),入力!$BB$3:$BB$1048576,0),MATCH(B$3,入力!$BV$2:$CN$2,0)),"")</f>
        <v/>
      </c>
      <c r="C824" s="74" t="str">
        <f>IFERROR(INDEX(入力!$BV$3:$CN$1048576,MATCH(ROW(C824)-ROW(C$3),入力!$BB$3:$BB$1048576,0),MATCH(C$3,入力!$BV$2:$CN$2,0)),"")</f>
        <v/>
      </c>
      <c r="D824" s="75" t="str">
        <f>IFERROR(INDEX(入力!$BO$3:$BO$1048576,MATCH(ROW(D824)-ROW(D$3),入力!$BB$3:$BB$1048576,0),0),"")</f>
        <v/>
      </c>
      <c r="E824" s="74" t="str">
        <f>IFERROR(INDEX(入力!$BV$3:$CN$1048576,MATCH(ROW(E824)-ROW(E$3),入力!$BB$3:$BB$1048576,0),MATCH(E$3,入力!$BV$2:$CN$2,0)),"")</f>
        <v/>
      </c>
      <c r="F824" s="74" t="str">
        <f>IFERROR(INDEX(入力!$BV$3:$CN$1048576,MATCH(ROW(F824)-ROW(F$3),入力!$BB$3:$BB$1048576,0),MATCH(F$3,入力!$BV$2:$CN$2,0)),"")</f>
        <v/>
      </c>
      <c r="G824" s="74" t="str">
        <f>IFERROR(INDEX(入力!$BV$3:$CN$1048576,MATCH(ROW(G824)-ROW(G$3),入力!$BB$3:$BB$1048576,0),MATCH(G$3,入力!$BV$2:$CN$2,0)),"")</f>
        <v/>
      </c>
      <c r="H824" s="75" t="str">
        <f>IFERROR(INDEX(入力!$BV$3:$CN$1048576,MATCH(ROW(H824)-ROW(H$3),入力!$BB$3:$BB$1048576,0),MATCH(H$3,入力!$BV$2:$CN$2,0)),"")</f>
        <v/>
      </c>
      <c r="I824" s="76" t="str">
        <f>IFERROR(INDEX(入力!$BV$3:$CN$1048576,MATCH(ROW(I824)-ROW(I$3),入力!$BB$3:$BB$1048576,0),MATCH(I$3,入力!$BV$2:$CN$2,0)),"")</f>
        <v/>
      </c>
      <c r="J824" s="75" t="str">
        <f>IFERROR(INDEX(入力!$BV$3:$CN$1048576,MATCH(ROW(J824)-ROW(J$3),入力!$BB$3:$BB$1048576,0),MATCH(J$3,入力!$BV$2:$CN$2,0)),"")</f>
        <v/>
      </c>
      <c r="K824" s="75" t="str">
        <f>IFERROR(INDEX(入力!$BV$3:$CN$1048576,MATCH(ROW(K824)-ROW(K$3),入力!$BB$3:$BB$1048576,0),MATCH(K$3,入力!$BV$2:$CN$2,0)),"")</f>
        <v/>
      </c>
      <c r="L824" s="75" t="str">
        <f>IFERROR(INDEX(入力!$BV$3:$CN$1048576,MATCH(ROW(L824)-ROW(L$3),入力!$BB$3:$BB$1048576,0),MATCH(L$3,入力!$BV$2:$CN$2,0)),"")</f>
        <v/>
      </c>
      <c r="M824" s="117" t="str">
        <f>IFERROR(IF(履歴検索!$A824="","",INDEX(入力!$BV$3:$CN$1048576,MATCH(ROW(M824)-ROW(M$3),入力!$BB$3:$BB$1048576,0),MATCH(M$3,入力!$BV$2:$CN$2,0))),"")</f>
        <v/>
      </c>
      <c r="N824" s="75" t="str">
        <f>IFERROR(INDEX(入力!$BV$3:$CN$1048576,MATCH(ROW(N824)-ROW(N$3),入力!$BB$3:$BB$1048576,0),MATCH(N$3,入力!$BV$2:$CN$2,0)),"")</f>
        <v/>
      </c>
      <c r="O824" s="294" t="str">
        <f>IFERROR(INDEX(入力!$CJ$3:$CN$1048576,MATCH(ROW(O824)-ROW(O$3),入力!$BB$3:$BB$1048576,0),MATCH(O$3,入力!$CJ$2:$CN$2,0)),"")</f>
        <v/>
      </c>
      <c r="P824" s="294" t="str">
        <f>IFERROR(INDEX(入力!$CJ$3:$CN$1048576,MATCH(ROW(P824)-ROW(P$3),入力!$BB$3:$BB$1048576,0),MATCH(P$3,入力!$CJ$2:$CN$2,0)),"")</f>
        <v/>
      </c>
      <c r="Q824" s="294" t="str">
        <f>IFERROR(INDEX(入力!$BV$3:$CN$1048576,MATCH(ROW(Q824)-ROW(Q$3),入力!$BB$3:$BB$1048576,0),MATCH(Q$3,入力!$BV$2:$CN$2,0)),"")</f>
        <v/>
      </c>
      <c r="R824" s="77" t="str">
        <f>IFERROR(INDEX(入力!$BV$3:$CN$1048576,MATCH(ROW(R824)-ROW(R$3),入力!$BB$3:$BB$1048576,0),MATCH(R$3,入力!$BV$2:$CN$2,0)),"")</f>
        <v/>
      </c>
      <c r="S824" s="77" t="str">
        <f>IFERROR(INDEX(入力!$BV$3:$CN$1048576,MATCH(ROW(S824)-ROW(S$3),入力!$BB$3:$BB$1048576,0),MATCH(S$3,入力!$BV$2:$CN$2,0)),"")</f>
        <v/>
      </c>
      <c r="U824" s="28" t="str">
        <f>IF(Z824="","",COUNT($Z$4:Z824))</f>
        <v/>
      </c>
      <c r="V824" s="73" t="str">
        <f t="shared" si="13"/>
        <v/>
      </c>
      <c r="W824" s="113" t="str">
        <f>IF(OR($B824="",$B824=$B825),"",SUMIF($B$4:$B824,$B824,Q$4:Q824))</f>
        <v/>
      </c>
      <c r="X824" s="113" t="str">
        <f>IF(OR($B824="",$B824=$B825),"",SUMIF($B$4:$B824,$B824,K$4:K824)-Y824)</f>
        <v/>
      </c>
      <c r="Y824" s="113" t="str">
        <f>IF(OR($B824="",$B824=$B825),"",SUMIFS(K$4:K824,B$4:B824,$B824,F$4:F824,$Y$3))</f>
        <v/>
      </c>
      <c r="Z824" s="113" t="str">
        <f>IF(OR($B824="",$B824=$B825),"",SUMIF($B$4:$B824,$B824,S$4:S824))</f>
        <v/>
      </c>
    </row>
    <row r="825" spans="1:26" ht="25.05" customHeight="1" x14ac:dyDescent="0.2">
      <c r="A825" s="133" t="str">
        <f>IF(OR(B825="",AND(B824=B825,D824=D825)),"",MAX($A$4:A824)+1)</f>
        <v/>
      </c>
      <c r="B825" s="73" t="str">
        <f>IFERROR(INDEX(入力!$BV$3:$CN$1048576,MATCH(ROW(B825)-ROW(B$3),入力!$BB$3:$BB$1048576,0),MATCH(B$3,入力!$BV$2:$CN$2,0)),"")</f>
        <v/>
      </c>
      <c r="C825" s="74" t="str">
        <f>IFERROR(INDEX(入力!$BV$3:$CN$1048576,MATCH(ROW(C825)-ROW(C$3),入力!$BB$3:$BB$1048576,0),MATCH(C$3,入力!$BV$2:$CN$2,0)),"")</f>
        <v/>
      </c>
      <c r="D825" s="75" t="str">
        <f>IFERROR(INDEX(入力!$BO$3:$BO$1048576,MATCH(ROW(D825)-ROW(D$3),入力!$BB$3:$BB$1048576,0),0),"")</f>
        <v/>
      </c>
      <c r="E825" s="74" t="str">
        <f>IFERROR(INDEX(入力!$BV$3:$CN$1048576,MATCH(ROW(E825)-ROW(E$3),入力!$BB$3:$BB$1048576,0),MATCH(E$3,入力!$BV$2:$CN$2,0)),"")</f>
        <v/>
      </c>
      <c r="F825" s="74" t="str">
        <f>IFERROR(INDEX(入力!$BV$3:$CN$1048576,MATCH(ROW(F825)-ROW(F$3),入力!$BB$3:$BB$1048576,0),MATCH(F$3,入力!$BV$2:$CN$2,0)),"")</f>
        <v/>
      </c>
      <c r="G825" s="74" t="str">
        <f>IFERROR(INDEX(入力!$BV$3:$CN$1048576,MATCH(ROW(G825)-ROW(G$3),入力!$BB$3:$BB$1048576,0),MATCH(G$3,入力!$BV$2:$CN$2,0)),"")</f>
        <v/>
      </c>
      <c r="H825" s="75" t="str">
        <f>IFERROR(INDEX(入力!$BV$3:$CN$1048576,MATCH(ROW(H825)-ROW(H$3),入力!$BB$3:$BB$1048576,0),MATCH(H$3,入力!$BV$2:$CN$2,0)),"")</f>
        <v/>
      </c>
      <c r="I825" s="76" t="str">
        <f>IFERROR(INDEX(入力!$BV$3:$CN$1048576,MATCH(ROW(I825)-ROW(I$3),入力!$BB$3:$BB$1048576,0),MATCH(I$3,入力!$BV$2:$CN$2,0)),"")</f>
        <v/>
      </c>
      <c r="J825" s="75" t="str">
        <f>IFERROR(INDEX(入力!$BV$3:$CN$1048576,MATCH(ROW(J825)-ROW(J$3),入力!$BB$3:$BB$1048576,0),MATCH(J$3,入力!$BV$2:$CN$2,0)),"")</f>
        <v/>
      </c>
      <c r="K825" s="75" t="str">
        <f>IFERROR(INDEX(入力!$BV$3:$CN$1048576,MATCH(ROW(K825)-ROW(K$3),入力!$BB$3:$BB$1048576,0),MATCH(K$3,入力!$BV$2:$CN$2,0)),"")</f>
        <v/>
      </c>
      <c r="L825" s="75" t="str">
        <f>IFERROR(INDEX(入力!$BV$3:$CN$1048576,MATCH(ROW(L825)-ROW(L$3),入力!$BB$3:$BB$1048576,0),MATCH(L$3,入力!$BV$2:$CN$2,0)),"")</f>
        <v/>
      </c>
      <c r="M825" s="117" t="str">
        <f>IFERROR(IF(履歴検索!$A825="","",INDEX(入力!$BV$3:$CN$1048576,MATCH(ROW(M825)-ROW(M$3),入力!$BB$3:$BB$1048576,0),MATCH(M$3,入力!$BV$2:$CN$2,0))),"")</f>
        <v/>
      </c>
      <c r="N825" s="75" t="str">
        <f>IFERROR(INDEX(入力!$BV$3:$CN$1048576,MATCH(ROW(N825)-ROW(N$3),入力!$BB$3:$BB$1048576,0),MATCH(N$3,入力!$BV$2:$CN$2,0)),"")</f>
        <v/>
      </c>
      <c r="O825" s="294" t="str">
        <f>IFERROR(INDEX(入力!$CJ$3:$CN$1048576,MATCH(ROW(O825)-ROW(O$3),入力!$BB$3:$BB$1048576,0),MATCH(O$3,入力!$CJ$2:$CN$2,0)),"")</f>
        <v/>
      </c>
      <c r="P825" s="294" t="str">
        <f>IFERROR(INDEX(入力!$CJ$3:$CN$1048576,MATCH(ROW(P825)-ROW(P$3),入力!$BB$3:$BB$1048576,0),MATCH(P$3,入力!$CJ$2:$CN$2,0)),"")</f>
        <v/>
      </c>
      <c r="Q825" s="294" t="str">
        <f>IFERROR(INDEX(入力!$BV$3:$CN$1048576,MATCH(ROW(Q825)-ROW(Q$3),入力!$BB$3:$BB$1048576,0),MATCH(Q$3,入力!$BV$2:$CN$2,0)),"")</f>
        <v/>
      </c>
      <c r="R825" s="77" t="str">
        <f>IFERROR(INDEX(入力!$BV$3:$CN$1048576,MATCH(ROW(R825)-ROW(R$3),入力!$BB$3:$BB$1048576,0),MATCH(R$3,入力!$BV$2:$CN$2,0)),"")</f>
        <v/>
      </c>
      <c r="S825" s="77" t="str">
        <f>IFERROR(INDEX(入力!$BV$3:$CN$1048576,MATCH(ROW(S825)-ROW(S$3),入力!$BB$3:$BB$1048576,0),MATCH(S$3,入力!$BV$2:$CN$2,0)),"")</f>
        <v/>
      </c>
      <c r="U825" s="28" t="str">
        <f>IF(Z825="","",COUNT($Z$4:Z825))</f>
        <v/>
      </c>
      <c r="V825" s="73" t="str">
        <f t="shared" si="13"/>
        <v/>
      </c>
      <c r="W825" s="113" t="str">
        <f>IF(OR($B825="",$B825=$B826),"",SUMIF($B$4:$B825,$B825,Q$4:Q825))</f>
        <v/>
      </c>
      <c r="X825" s="113" t="str">
        <f>IF(OR($B825="",$B825=$B826),"",SUMIF($B$4:$B825,$B825,K$4:K825)-Y825)</f>
        <v/>
      </c>
      <c r="Y825" s="113" t="str">
        <f>IF(OR($B825="",$B825=$B826),"",SUMIFS(K$4:K825,B$4:B825,$B825,F$4:F825,$Y$3))</f>
        <v/>
      </c>
      <c r="Z825" s="113" t="str">
        <f>IF(OR($B825="",$B825=$B826),"",SUMIF($B$4:$B825,$B825,S$4:S825))</f>
        <v/>
      </c>
    </row>
    <row r="826" spans="1:26" ht="25.05" customHeight="1" x14ac:dyDescent="0.2">
      <c r="A826" s="133" t="str">
        <f>IF(OR(B826="",AND(B825=B826,D825=D826)),"",MAX($A$4:A825)+1)</f>
        <v/>
      </c>
      <c r="B826" s="73" t="str">
        <f>IFERROR(INDEX(入力!$BV$3:$CN$1048576,MATCH(ROW(B826)-ROW(B$3),入力!$BB$3:$BB$1048576,0),MATCH(B$3,入力!$BV$2:$CN$2,0)),"")</f>
        <v/>
      </c>
      <c r="C826" s="74" t="str">
        <f>IFERROR(INDEX(入力!$BV$3:$CN$1048576,MATCH(ROW(C826)-ROW(C$3),入力!$BB$3:$BB$1048576,0),MATCH(C$3,入力!$BV$2:$CN$2,0)),"")</f>
        <v/>
      </c>
      <c r="D826" s="75" t="str">
        <f>IFERROR(INDEX(入力!$BO$3:$BO$1048576,MATCH(ROW(D826)-ROW(D$3),入力!$BB$3:$BB$1048576,0),0),"")</f>
        <v/>
      </c>
      <c r="E826" s="74" t="str">
        <f>IFERROR(INDEX(入力!$BV$3:$CN$1048576,MATCH(ROW(E826)-ROW(E$3),入力!$BB$3:$BB$1048576,0),MATCH(E$3,入力!$BV$2:$CN$2,0)),"")</f>
        <v/>
      </c>
      <c r="F826" s="74" t="str">
        <f>IFERROR(INDEX(入力!$BV$3:$CN$1048576,MATCH(ROW(F826)-ROW(F$3),入力!$BB$3:$BB$1048576,0),MATCH(F$3,入力!$BV$2:$CN$2,0)),"")</f>
        <v/>
      </c>
      <c r="G826" s="74" t="str">
        <f>IFERROR(INDEX(入力!$BV$3:$CN$1048576,MATCH(ROW(G826)-ROW(G$3),入力!$BB$3:$BB$1048576,0),MATCH(G$3,入力!$BV$2:$CN$2,0)),"")</f>
        <v/>
      </c>
      <c r="H826" s="75" t="str">
        <f>IFERROR(INDEX(入力!$BV$3:$CN$1048576,MATCH(ROW(H826)-ROW(H$3),入力!$BB$3:$BB$1048576,0),MATCH(H$3,入力!$BV$2:$CN$2,0)),"")</f>
        <v/>
      </c>
      <c r="I826" s="76" t="str">
        <f>IFERROR(INDEX(入力!$BV$3:$CN$1048576,MATCH(ROW(I826)-ROW(I$3),入力!$BB$3:$BB$1048576,0),MATCH(I$3,入力!$BV$2:$CN$2,0)),"")</f>
        <v/>
      </c>
      <c r="J826" s="75" t="str">
        <f>IFERROR(INDEX(入力!$BV$3:$CN$1048576,MATCH(ROW(J826)-ROW(J$3),入力!$BB$3:$BB$1048576,0),MATCH(J$3,入力!$BV$2:$CN$2,0)),"")</f>
        <v/>
      </c>
      <c r="K826" s="75" t="str">
        <f>IFERROR(INDEX(入力!$BV$3:$CN$1048576,MATCH(ROW(K826)-ROW(K$3),入力!$BB$3:$BB$1048576,0),MATCH(K$3,入力!$BV$2:$CN$2,0)),"")</f>
        <v/>
      </c>
      <c r="L826" s="75" t="str">
        <f>IFERROR(INDEX(入力!$BV$3:$CN$1048576,MATCH(ROW(L826)-ROW(L$3),入力!$BB$3:$BB$1048576,0),MATCH(L$3,入力!$BV$2:$CN$2,0)),"")</f>
        <v/>
      </c>
      <c r="M826" s="117" t="str">
        <f>IFERROR(IF(履歴検索!$A826="","",INDEX(入力!$BV$3:$CN$1048576,MATCH(ROW(M826)-ROW(M$3),入力!$BB$3:$BB$1048576,0),MATCH(M$3,入力!$BV$2:$CN$2,0))),"")</f>
        <v/>
      </c>
      <c r="N826" s="75" t="str">
        <f>IFERROR(INDEX(入力!$BV$3:$CN$1048576,MATCH(ROW(N826)-ROW(N$3),入力!$BB$3:$BB$1048576,0),MATCH(N$3,入力!$BV$2:$CN$2,0)),"")</f>
        <v/>
      </c>
      <c r="O826" s="294" t="str">
        <f>IFERROR(INDEX(入力!$CJ$3:$CN$1048576,MATCH(ROW(O826)-ROW(O$3),入力!$BB$3:$BB$1048576,0),MATCH(O$3,入力!$CJ$2:$CN$2,0)),"")</f>
        <v/>
      </c>
      <c r="P826" s="294" t="str">
        <f>IFERROR(INDEX(入力!$CJ$3:$CN$1048576,MATCH(ROW(P826)-ROW(P$3),入力!$BB$3:$BB$1048576,0),MATCH(P$3,入力!$CJ$2:$CN$2,0)),"")</f>
        <v/>
      </c>
      <c r="Q826" s="294" t="str">
        <f>IFERROR(INDEX(入力!$BV$3:$CN$1048576,MATCH(ROW(Q826)-ROW(Q$3),入力!$BB$3:$BB$1048576,0),MATCH(Q$3,入力!$BV$2:$CN$2,0)),"")</f>
        <v/>
      </c>
      <c r="R826" s="77" t="str">
        <f>IFERROR(INDEX(入力!$BV$3:$CN$1048576,MATCH(ROW(R826)-ROW(R$3),入力!$BB$3:$BB$1048576,0),MATCH(R$3,入力!$BV$2:$CN$2,0)),"")</f>
        <v/>
      </c>
      <c r="S826" s="77" t="str">
        <f>IFERROR(INDEX(入力!$BV$3:$CN$1048576,MATCH(ROW(S826)-ROW(S$3),入力!$BB$3:$BB$1048576,0),MATCH(S$3,入力!$BV$2:$CN$2,0)),"")</f>
        <v/>
      </c>
      <c r="U826" s="28" t="str">
        <f>IF(Z826="","",COUNT($Z$4:Z826))</f>
        <v/>
      </c>
      <c r="V826" s="73" t="str">
        <f t="shared" si="13"/>
        <v/>
      </c>
      <c r="W826" s="113" t="str">
        <f>IF(OR($B826="",$B826=$B827),"",SUMIF($B$4:$B826,$B826,Q$4:Q826))</f>
        <v/>
      </c>
      <c r="X826" s="113" t="str">
        <f>IF(OR($B826="",$B826=$B827),"",SUMIF($B$4:$B826,$B826,K$4:K826)-Y826)</f>
        <v/>
      </c>
      <c r="Y826" s="113" t="str">
        <f>IF(OR($B826="",$B826=$B827),"",SUMIFS(K$4:K826,B$4:B826,$B826,F$4:F826,$Y$3))</f>
        <v/>
      </c>
      <c r="Z826" s="113" t="str">
        <f>IF(OR($B826="",$B826=$B827),"",SUMIF($B$4:$B826,$B826,S$4:S826))</f>
        <v/>
      </c>
    </row>
    <row r="827" spans="1:26" ht="25.05" customHeight="1" x14ac:dyDescent="0.2">
      <c r="A827" s="133" t="str">
        <f>IF(OR(B827="",AND(B826=B827,D826=D827)),"",MAX($A$4:A826)+1)</f>
        <v/>
      </c>
      <c r="B827" s="73" t="str">
        <f>IFERROR(INDEX(入力!$BV$3:$CN$1048576,MATCH(ROW(B827)-ROW(B$3),入力!$BB$3:$BB$1048576,0),MATCH(B$3,入力!$BV$2:$CN$2,0)),"")</f>
        <v/>
      </c>
      <c r="C827" s="74" t="str">
        <f>IFERROR(INDEX(入力!$BV$3:$CN$1048576,MATCH(ROW(C827)-ROW(C$3),入力!$BB$3:$BB$1048576,0),MATCH(C$3,入力!$BV$2:$CN$2,0)),"")</f>
        <v/>
      </c>
      <c r="D827" s="75" t="str">
        <f>IFERROR(INDEX(入力!$BO$3:$BO$1048576,MATCH(ROW(D827)-ROW(D$3),入力!$BB$3:$BB$1048576,0),0),"")</f>
        <v/>
      </c>
      <c r="E827" s="74" t="str">
        <f>IFERROR(INDEX(入力!$BV$3:$CN$1048576,MATCH(ROW(E827)-ROW(E$3),入力!$BB$3:$BB$1048576,0),MATCH(E$3,入力!$BV$2:$CN$2,0)),"")</f>
        <v/>
      </c>
      <c r="F827" s="74" t="str">
        <f>IFERROR(INDEX(入力!$BV$3:$CN$1048576,MATCH(ROW(F827)-ROW(F$3),入力!$BB$3:$BB$1048576,0),MATCH(F$3,入力!$BV$2:$CN$2,0)),"")</f>
        <v/>
      </c>
      <c r="G827" s="74" t="str">
        <f>IFERROR(INDEX(入力!$BV$3:$CN$1048576,MATCH(ROW(G827)-ROW(G$3),入力!$BB$3:$BB$1048576,0),MATCH(G$3,入力!$BV$2:$CN$2,0)),"")</f>
        <v/>
      </c>
      <c r="H827" s="75" t="str">
        <f>IFERROR(INDEX(入力!$BV$3:$CN$1048576,MATCH(ROW(H827)-ROW(H$3),入力!$BB$3:$BB$1048576,0),MATCH(H$3,入力!$BV$2:$CN$2,0)),"")</f>
        <v/>
      </c>
      <c r="I827" s="76" t="str">
        <f>IFERROR(INDEX(入力!$BV$3:$CN$1048576,MATCH(ROW(I827)-ROW(I$3),入力!$BB$3:$BB$1048576,0),MATCH(I$3,入力!$BV$2:$CN$2,0)),"")</f>
        <v/>
      </c>
      <c r="J827" s="75" t="str">
        <f>IFERROR(INDEX(入力!$BV$3:$CN$1048576,MATCH(ROW(J827)-ROW(J$3),入力!$BB$3:$BB$1048576,0),MATCH(J$3,入力!$BV$2:$CN$2,0)),"")</f>
        <v/>
      </c>
      <c r="K827" s="75" t="str">
        <f>IFERROR(INDEX(入力!$BV$3:$CN$1048576,MATCH(ROW(K827)-ROW(K$3),入力!$BB$3:$BB$1048576,0),MATCH(K$3,入力!$BV$2:$CN$2,0)),"")</f>
        <v/>
      </c>
      <c r="L827" s="75" t="str">
        <f>IFERROR(INDEX(入力!$BV$3:$CN$1048576,MATCH(ROW(L827)-ROW(L$3),入力!$BB$3:$BB$1048576,0),MATCH(L$3,入力!$BV$2:$CN$2,0)),"")</f>
        <v/>
      </c>
      <c r="M827" s="117" t="str">
        <f>IFERROR(IF(履歴検索!$A827="","",INDEX(入力!$BV$3:$CN$1048576,MATCH(ROW(M827)-ROW(M$3),入力!$BB$3:$BB$1048576,0),MATCH(M$3,入力!$BV$2:$CN$2,0))),"")</f>
        <v/>
      </c>
      <c r="N827" s="75" t="str">
        <f>IFERROR(INDEX(入力!$BV$3:$CN$1048576,MATCH(ROW(N827)-ROW(N$3),入力!$BB$3:$BB$1048576,0),MATCH(N$3,入力!$BV$2:$CN$2,0)),"")</f>
        <v/>
      </c>
      <c r="O827" s="294" t="str">
        <f>IFERROR(INDEX(入力!$CJ$3:$CN$1048576,MATCH(ROW(O827)-ROW(O$3),入力!$BB$3:$BB$1048576,0),MATCH(O$3,入力!$CJ$2:$CN$2,0)),"")</f>
        <v/>
      </c>
      <c r="P827" s="294" t="str">
        <f>IFERROR(INDEX(入力!$CJ$3:$CN$1048576,MATCH(ROW(P827)-ROW(P$3),入力!$BB$3:$BB$1048576,0),MATCH(P$3,入力!$CJ$2:$CN$2,0)),"")</f>
        <v/>
      </c>
      <c r="Q827" s="294" t="str">
        <f>IFERROR(INDEX(入力!$BV$3:$CN$1048576,MATCH(ROW(Q827)-ROW(Q$3),入力!$BB$3:$BB$1048576,0),MATCH(Q$3,入力!$BV$2:$CN$2,0)),"")</f>
        <v/>
      </c>
      <c r="R827" s="77" t="str">
        <f>IFERROR(INDEX(入力!$BV$3:$CN$1048576,MATCH(ROW(R827)-ROW(R$3),入力!$BB$3:$BB$1048576,0),MATCH(R$3,入力!$BV$2:$CN$2,0)),"")</f>
        <v/>
      </c>
      <c r="S827" s="77" t="str">
        <f>IFERROR(INDEX(入力!$BV$3:$CN$1048576,MATCH(ROW(S827)-ROW(S$3),入力!$BB$3:$BB$1048576,0),MATCH(S$3,入力!$BV$2:$CN$2,0)),"")</f>
        <v/>
      </c>
      <c r="U827" s="28" t="str">
        <f>IF(Z827="","",COUNT($Z$4:Z827))</f>
        <v/>
      </c>
      <c r="V827" s="73" t="str">
        <f t="shared" si="13"/>
        <v/>
      </c>
      <c r="W827" s="113" t="str">
        <f>IF(OR($B827="",$B827=$B828),"",SUMIF($B$4:$B827,$B827,Q$4:Q827))</f>
        <v/>
      </c>
      <c r="X827" s="113" t="str">
        <f>IF(OR($B827="",$B827=$B828),"",SUMIF($B$4:$B827,$B827,K$4:K827)-Y827)</f>
        <v/>
      </c>
      <c r="Y827" s="113" t="str">
        <f>IF(OR($B827="",$B827=$B828),"",SUMIFS(K$4:K827,B$4:B827,$B827,F$4:F827,$Y$3))</f>
        <v/>
      </c>
      <c r="Z827" s="113" t="str">
        <f>IF(OR($B827="",$B827=$B828),"",SUMIF($B$4:$B827,$B827,S$4:S827))</f>
        <v/>
      </c>
    </row>
    <row r="828" spans="1:26" ht="25.05" customHeight="1" x14ac:dyDescent="0.2">
      <c r="A828" s="133" t="str">
        <f>IF(OR(B828="",AND(B827=B828,D827=D828)),"",MAX($A$4:A827)+1)</f>
        <v/>
      </c>
      <c r="B828" s="73" t="str">
        <f>IFERROR(INDEX(入力!$BV$3:$CN$1048576,MATCH(ROW(B828)-ROW(B$3),入力!$BB$3:$BB$1048576,0),MATCH(B$3,入力!$BV$2:$CN$2,0)),"")</f>
        <v/>
      </c>
      <c r="C828" s="74" t="str">
        <f>IFERROR(INDEX(入力!$BV$3:$CN$1048576,MATCH(ROW(C828)-ROW(C$3),入力!$BB$3:$BB$1048576,0),MATCH(C$3,入力!$BV$2:$CN$2,0)),"")</f>
        <v/>
      </c>
      <c r="D828" s="75" t="str">
        <f>IFERROR(INDEX(入力!$BO$3:$BO$1048576,MATCH(ROW(D828)-ROW(D$3),入力!$BB$3:$BB$1048576,0),0),"")</f>
        <v/>
      </c>
      <c r="E828" s="74" t="str">
        <f>IFERROR(INDEX(入力!$BV$3:$CN$1048576,MATCH(ROW(E828)-ROW(E$3),入力!$BB$3:$BB$1048576,0),MATCH(E$3,入力!$BV$2:$CN$2,0)),"")</f>
        <v/>
      </c>
      <c r="F828" s="74" t="str">
        <f>IFERROR(INDEX(入力!$BV$3:$CN$1048576,MATCH(ROW(F828)-ROW(F$3),入力!$BB$3:$BB$1048576,0),MATCH(F$3,入力!$BV$2:$CN$2,0)),"")</f>
        <v/>
      </c>
      <c r="G828" s="74" t="str">
        <f>IFERROR(INDEX(入力!$BV$3:$CN$1048576,MATCH(ROW(G828)-ROW(G$3),入力!$BB$3:$BB$1048576,0),MATCH(G$3,入力!$BV$2:$CN$2,0)),"")</f>
        <v/>
      </c>
      <c r="H828" s="75" t="str">
        <f>IFERROR(INDEX(入力!$BV$3:$CN$1048576,MATCH(ROW(H828)-ROW(H$3),入力!$BB$3:$BB$1048576,0),MATCH(H$3,入力!$BV$2:$CN$2,0)),"")</f>
        <v/>
      </c>
      <c r="I828" s="76" t="str">
        <f>IFERROR(INDEX(入力!$BV$3:$CN$1048576,MATCH(ROW(I828)-ROW(I$3),入力!$BB$3:$BB$1048576,0),MATCH(I$3,入力!$BV$2:$CN$2,0)),"")</f>
        <v/>
      </c>
      <c r="J828" s="75" t="str">
        <f>IFERROR(INDEX(入力!$BV$3:$CN$1048576,MATCH(ROW(J828)-ROW(J$3),入力!$BB$3:$BB$1048576,0),MATCH(J$3,入力!$BV$2:$CN$2,0)),"")</f>
        <v/>
      </c>
      <c r="K828" s="75" t="str">
        <f>IFERROR(INDEX(入力!$BV$3:$CN$1048576,MATCH(ROW(K828)-ROW(K$3),入力!$BB$3:$BB$1048576,0),MATCH(K$3,入力!$BV$2:$CN$2,0)),"")</f>
        <v/>
      </c>
      <c r="L828" s="75" t="str">
        <f>IFERROR(INDEX(入力!$BV$3:$CN$1048576,MATCH(ROW(L828)-ROW(L$3),入力!$BB$3:$BB$1048576,0),MATCH(L$3,入力!$BV$2:$CN$2,0)),"")</f>
        <v/>
      </c>
      <c r="M828" s="117" t="str">
        <f>IFERROR(IF(履歴検索!$A828="","",INDEX(入力!$BV$3:$CN$1048576,MATCH(ROW(M828)-ROW(M$3),入力!$BB$3:$BB$1048576,0),MATCH(M$3,入力!$BV$2:$CN$2,0))),"")</f>
        <v/>
      </c>
      <c r="N828" s="75" t="str">
        <f>IFERROR(INDEX(入力!$BV$3:$CN$1048576,MATCH(ROW(N828)-ROW(N$3),入力!$BB$3:$BB$1048576,0),MATCH(N$3,入力!$BV$2:$CN$2,0)),"")</f>
        <v/>
      </c>
      <c r="O828" s="294" t="str">
        <f>IFERROR(INDEX(入力!$CJ$3:$CN$1048576,MATCH(ROW(O828)-ROW(O$3),入力!$BB$3:$BB$1048576,0),MATCH(O$3,入力!$CJ$2:$CN$2,0)),"")</f>
        <v/>
      </c>
      <c r="P828" s="294" t="str">
        <f>IFERROR(INDEX(入力!$CJ$3:$CN$1048576,MATCH(ROW(P828)-ROW(P$3),入力!$BB$3:$BB$1048576,0),MATCH(P$3,入力!$CJ$2:$CN$2,0)),"")</f>
        <v/>
      </c>
      <c r="Q828" s="294" t="str">
        <f>IFERROR(INDEX(入力!$BV$3:$CN$1048576,MATCH(ROW(Q828)-ROW(Q$3),入力!$BB$3:$BB$1048576,0),MATCH(Q$3,入力!$BV$2:$CN$2,0)),"")</f>
        <v/>
      </c>
      <c r="R828" s="77" t="str">
        <f>IFERROR(INDEX(入力!$BV$3:$CN$1048576,MATCH(ROW(R828)-ROW(R$3),入力!$BB$3:$BB$1048576,0),MATCH(R$3,入力!$BV$2:$CN$2,0)),"")</f>
        <v/>
      </c>
      <c r="S828" s="77" t="str">
        <f>IFERROR(INDEX(入力!$BV$3:$CN$1048576,MATCH(ROW(S828)-ROW(S$3),入力!$BB$3:$BB$1048576,0),MATCH(S$3,入力!$BV$2:$CN$2,0)),"")</f>
        <v/>
      </c>
      <c r="U828" s="28" t="str">
        <f>IF(Z828="","",COUNT($Z$4:Z828))</f>
        <v/>
      </c>
      <c r="V828" s="73" t="str">
        <f t="shared" si="13"/>
        <v/>
      </c>
      <c r="W828" s="113" t="str">
        <f>IF(OR($B828="",$B828=$B829),"",SUMIF($B$4:$B828,$B828,Q$4:Q828))</f>
        <v/>
      </c>
      <c r="X828" s="113" t="str">
        <f>IF(OR($B828="",$B828=$B829),"",SUMIF($B$4:$B828,$B828,K$4:K828)-Y828)</f>
        <v/>
      </c>
      <c r="Y828" s="113" t="str">
        <f>IF(OR($B828="",$B828=$B829),"",SUMIFS(K$4:K828,B$4:B828,$B828,F$4:F828,$Y$3))</f>
        <v/>
      </c>
      <c r="Z828" s="113" t="str">
        <f>IF(OR($B828="",$B828=$B829),"",SUMIF($B$4:$B828,$B828,S$4:S828))</f>
        <v/>
      </c>
    </row>
    <row r="829" spans="1:26" ht="25.05" customHeight="1" x14ac:dyDescent="0.2">
      <c r="A829" s="133" t="str">
        <f>IF(OR(B829="",AND(B828=B829,D828=D829)),"",MAX($A$4:A828)+1)</f>
        <v/>
      </c>
      <c r="B829" s="73" t="str">
        <f>IFERROR(INDEX(入力!$BV$3:$CN$1048576,MATCH(ROW(B829)-ROW(B$3),入力!$BB$3:$BB$1048576,0),MATCH(B$3,入力!$BV$2:$CN$2,0)),"")</f>
        <v/>
      </c>
      <c r="C829" s="74" t="str">
        <f>IFERROR(INDEX(入力!$BV$3:$CN$1048576,MATCH(ROW(C829)-ROW(C$3),入力!$BB$3:$BB$1048576,0),MATCH(C$3,入力!$BV$2:$CN$2,0)),"")</f>
        <v/>
      </c>
      <c r="D829" s="75" t="str">
        <f>IFERROR(INDEX(入力!$BO$3:$BO$1048576,MATCH(ROW(D829)-ROW(D$3),入力!$BB$3:$BB$1048576,0),0),"")</f>
        <v/>
      </c>
      <c r="E829" s="74" t="str">
        <f>IFERROR(INDEX(入力!$BV$3:$CN$1048576,MATCH(ROW(E829)-ROW(E$3),入力!$BB$3:$BB$1048576,0),MATCH(E$3,入力!$BV$2:$CN$2,0)),"")</f>
        <v/>
      </c>
      <c r="F829" s="74" t="str">
        <f>IFERROR(INDEX(入力!$BV$3:$CN$1048576,MATCH(ROW(F829)-ROW(F$3),入力!$BB$3:$BB$1048576,0),MATCH(F$3,入力!$BV$2:$CN$2,0)),"")</f>
        <v/>
      </c>
      <c r="G829" s="74" t="str">
        <f>IFERROR(INDEX(入力!$BV$3:$CN$1048576,MATCH(ROW(G829)-ROW(G$3),入力!$BB$3:$BB$1048576,0),MATCH(G$3,入力!$BV$2:$CN$2,0)),"")</f>
        <v/>
      </c>
      <c r="H829" s="75" t="str">
        <f>IFERROR(INDEX(入力!$BV$3:$CN$1048576,MATCH(ROW(H829)-ROW(H$3),入力!$BB$3:$BB$1048576,0),MATCH(H$3,入力!$BV$2:$CN$2,0)),"")</f>
        <v/>
      </c>
      <c r="I829" s="76" t="str">
        <f>IFERROR(INDEX(入力!$BV$3:$CN$1048576,MATCH(ROW(I829)-ROW(I$3),入力!$BB$3:$BB$1048576,0),MATCH(I$3,入力!$BV$2:$CN$2,0)),"")</f>
        <v/>
      </c>
      <c r="J829" s="75" t="str">
        <f>IFERROR(INDEX(入力!$BV$3:$CN$1048576,MATCH(ROW(J829)-ROW(J$3),入力!$BB$3:$BB$1048576,0),MATCH(J$3,入力!$BV$2:$CN$2,0)),"")</f>
        <v/>
      </c>
      <c r="K829" s="75" t="str">
        <f>IFERROR(INDEX(入力!$BV$3:$CN$1048576,MATCH(ROW(K829)-ROW(K$3),入力!$BB$3:$BB$1048576,0),MATCH(K$3,入力!$BV$2:$CN$2,0)),"")</f>
        <v/>
      </c>
      <c r="L829" s="75" t="str">
        <f>IFERROR(INDEX(入力!$BV$3:$CN$1048576,MATCH(ROW(L829)-ROW(L$3),入力!$BB$3:$BB$1048576,0),MATCH(L$3,入力!$BV$2:$CN$2,0)),"")</f>
        <v/>
      </c>
      <c r="M829" s="117" t="str">
        <f>IFERROR(IF(履歴検索!$A829="","",INDEX(入力!$BV$3:$CN$1048576,MATCH(ROW(M829)-ROW(M$3),入力!$BB$3:$BB$1048576,0),MATCH(M$3,入力!$BV$2:$CN$2,0))),"")</f>
        <v/>
      </c>
      <c r="N829" s="75" t="str">
        <f>IFERROR(INDEX(入力!$BV$3:$CN$1048576,MATCH(ROW(N829)-ROW(N$3),入力!$BB$3:$BB$1048576,0),MATCH(N$3,入力!$BV$2:$CN$2,0)),"")</f>
        <v/>
      </c>
      <c r="O829" s="294" t="str">
        <f>IFERROR(INDEX(入力!$CJ$3:$CN$1048576,MATCH(ROW(O829)-ROW(O$3),入力!$BB$3:$BB$1048576,0),MATCH(O$3,入力!$CJ$2:$CN$2,0)),"")</f>
        <v/>
      </c>
      <c r="P829" s="294" t="str">
        <f>IFERROR(INDEX(入力!$CJ$3:$CN$1048576,MATCH(ROW(P829)-ROW(P$3),入力!$BB$3:$BB$1048576,0),MATCH(P$3,入力!$CJ$2:$CN$2,0)),"")</f>
        <v/>
      </c>
      <c r="Q829" s="294" t="str">
        <f>IFERROR(INDEX(入力!$BV$3:$CN$1048576,MATCH(ROW(Q829)-ROW(Q$3),入力!$BB$3:$BB$1048576,0),MATCH(Q$3,入力!$BV$2:$CN$2,0)),"")</f>
        <v/>
      </c>
      <c r="R829" s="77" t="str">
        <f>IFERROR(INDEX(入力!$BV$3:$CN$1048576,MATCH(ROW(R829)-ROW(R$3),入力!$BB$3:$BB$1048576,0),MATCH(R$3,入力!$BV$2:$CN$2,0)),"")</f>
        <v/>
      </c>
      <c r="S829" s="77" t="str">
        <f>IFERROR(INDEX(入力!$BV$3:$CN$1048576,MATCH(ROW(S829)-ROW(S$3),入力!$BB$3:$BB$1048576,0),MATCH(S$3,入力!$BV$2:$CN$2,0)),"")</f>
        <v/>
      </c>
      <c r="U829" s="28" t="str">
        <f>IF(Z829="","",COUNT($Z$4:Z829))</f>
        <v/>
      </c>
      <c r="V829" s="73" t="str">
        <f t="shared" si="13"/>
        <v/>
      </c>
      <c r="W829" s="113" t="str">
        <f>IF(OR($B829="",$B829=$B830),"",SUMIF($B$4:$B829,$B829,Q$4:Q829))</f>
        <v/>
      </c>
      <c r="X829" s="113" t="str">
        <f>IF(OR($B829="",$B829=$B830),"",SUMIF($B$4:$B829,$B829,K$4:K829)-Y829)</f>
        <v/>
      </c>
      <c r="Y829" s="113" t="str">
        <f>IF(OR($B829="",$B829=$B830),"",SUMIFS(K$4:K829,B$4:B829,$B829,F$4:F829,$Y$3))</f>
        <v/>
      </c>
      <c r="Z829" s="113" t="str">
        <f>IF(OR($B829="",$B829=$B830),"",SUMIF($B$4:$B829,$B829,S$4:S829))</f>
        <v/>
      </c>
    </row>
    <row r="830" spans="1:26" ht="25.05" customHeight="1" x14ac:dyDescent="0.2">
      <c r="A830" s="133" t="str">
        <f>IF(OR(B830="",AND(B829=B830,D829=D830)),"",MAX($A$4:A829)+1)</f>
        <v/>
      </c>
      <c r="B830" s="73" t="str">
        <f>IFERROR(INDEX(入力!$BV$3:$CN$1048576,MATCH(ROW(B830)-ROW(B$3),入力!$BB$3:$BB$1048576,0),MATCH(B$3,入力!$BV$2:$CN$2,0)),"")</f>
        <v/>
      </c>
      <c r="C830" s="74" t="str">
        <f>IFERROR(INDEX(入力!$BV$3:$CN$1048576,MATCH(ROW(C830)-ROW(C$3),入力!$BB$3:$BB$1048576,0),MATCH(C$3,入力!$BV$2:$CN$2,0)),"")</f>
        <v/>
      </c>
      <c r="D830" s="75" t="str">
        <f>IFERROR(INDEX(入力!$BO$3:$BO$1048576,MATCH(ROW(D830)-ROW(D$3),入力!$BB$3:$BB$1048576,0),0),"")</f>
        <v/>
      </c>
      <c r="E830" s="74" t="str">
        <f>IFERROR(INDEX(入力!$BV$3:$CN$1048576,MATCH(ROW(E830)-ROW(E$3),入力!$BB$3:$BB$1048576,0),MATCH(E$3,入力!$BV$2:$CN$2,0)),"")</f>
        <v/>
      </c>
      <c r="F830" s="74" t="str">
        <f>IFERROR(INDEX(入力!$BV$3:$CN$1048576,MATCH(ROW(F830)-ROW(F$3),入力!$BB$3:$BB$1048576,0),MATCH(F$3,入力!$BV$2:$CN$2,0)),"")</f>
        <v/>
      </c>
      <c r="G830" s="74" t="str">
        <f>IFERROR(INDEX(入力!$BV$3:$CN$1048576,MATCH(ROW(G830)-ROW(G$3),入力!$BB$3:$BB$1048576,0),MATCH(G$3,入力!$BV$2:$CN$2,0)),"")</f>
        <v/>
      </c>
      <c r="H830" s="75" t="str">
        <f>IFERROR(INDEX(入力!$BV$3:$CN$1048576,MATCH(ROW(H830)-ROW(H$3),入力!$BB$3:$BB$1048576,0),MATCH(H$3,入力!$BV$2:$CN$2,0)),"")</f>
        <v/>
      </c>
      <c r="I830" s="76" t="str">
        <f>IFERROR(INDEX(入力!$BV$3:$CN$1048576,MATCH(ROW(I830)-ROW(I$3),入力!$BB$3:$BB$1048576,0),MATCH(I$3,入力!$BV$2:$CN$2,0)),"")</f>
        <v/>
      </c>
      <c r="J830" s="75" t="str">
        <f>IFERROR(INDEX(入力!$BV$3:$CN$1048576,MATCH(ROW(J830)-ROW(J$3),入力!$BB$3:$BB$1048576,0),MATCH(J$3,入力!$BV$2:$CN$2,0)),"")</f>
        <v/>
      </c>
      <c r="K830" s="75" t="str">
        <f>IFERROR(INDEX(入力!$BV$3:$CN$1048576,MATCH(ROW(K830)-ROW(K$3),入力!$BB$3:$BB$1048576,0),MATCH(K$3,入力!$BV$2:$CN$2,0)),"")</f>
        <v/>
      </c>
      <c r="L830" s="75" t="str">
        <f>IFERROR(INDEX(入力!$BV$3:$CN$1048576,MATCH(ROW(L830)-ROW(L$3),入力!$BB$3:$BB$1048576,0),MATCH(L$3,入力!$BV$2:$CN$2,0)),"")</f>
        <v/>
      </c>
      <c r="M830" s="117" t="str">
        <f>IFERROR(IF(履歴検索!$A830="","",INDEX(入力!$BV$3:$CN$1048576,MATCH(ROW(M830)-ROW(M$3),入力!$BB$3:$BB$1048576,0),MATCH(M$3,入力!$BV$2:$CN$2,0))),"")</f>
        <v/>
      </c>
      <c r="N830" s="75" t="str">
        <f>IFERROR(INDEX(入力!$BV$3:$CN$1048576,MATCH(ROW(N830)-ROW(N$3),入力!$BB$3:$BB$1048576,0),MATCH(N$3,入力!$BV$2:$CN$2,0)),"")</f>
        <v/>
      </c>
      <c r="O830" s="294" t="str">
        <f>IFERROR(INDEX(入力!$CJ$3:$CN$1048576,MATCH(ROW(O830)-ROW(O$3),入力!$BB$3:$BB$1048576,0),MATCH(O$3,入力!$CJ$2:$CN$2,0)),"")</f>
        <v/>
      </c>
      <c r="P830" s="294" t="str">
        <f>IFERROR(INDEX(入力!$CJ$3:$CN$1048576,MATCH(ROW(P830)-ROW(P$3),入力!$BB$3:$BB$1048576,0),MATCH(P$3,入力!$CJ$2:$CN$2,0)),"")</f>
        <v/>
      </c>
      <c r="Q830" s="294" t="str">
        <f>IFERROR(INDEX(入力!$BV$3:$CN$1048576,MATCH(ROW(Q830)-ROW(Q$3),入力!$BB$3:$BB$1048576,0),MATCH(Q$3,入力!$BV$2:$CN$2,0)),"")</f>
        <v/>
      </c>
      <c r="R830" s="77" t="str">
        <f>IFERROR(INDEX(入力!$BV$3:$CN$1048576,MATCH(ROW(R830)-ROW(R$3),入力!$BB$3:$BB$1048576,0),MATCH(R$3,入力!$BV$2:$CN$2,0)),"")</f>
        <v/>
      </c>
      <c r="S830" s="77" t="str">
        <f>IFERROR(INDEX(入力!$BV$3:$CN$1048576,MATCH(ROW(S830)-ROW(S$3),入力!$BB$3:$BB$1048576,0),MATCH(S$3,入力!$BV$2:$CN$2,0)),"")</f>
        <v/>
      </c>
      <c r="U830" s="28" t="str">
        <f>IF(Z830="","",COUNT($Z$4:Z830))</f>
        <v/>
      </c>
      <c r="V830" s="73" t="str">
        <f t="shared" si="13"/>
        <v/>
      </c>
      <c r="W830" s="113" t="str">
        <f>IF(OR($B830="",$B830=$B831),"",SUMIF($B$4:$B830,$B830,Q$4:Q830))</f>
        <v/>
      </c>
      <c r="X830" s="113" t="str">
        <f>IF(OR($B830="",$B830=$B831),"",SUMIF($B$4:$B830,$B830,K$4:K830)-Y830)</f>
        <v/>
      </c>
      <c r="Y830" s="113" t="str">
        <f>IF(OR($B830="",$B830=$B831),"",SUMIFS(K$4:K830,B$4:B830,$B830,F$4:F830,$Y$3))</f>
        <v/>
      </c>
      <c r="Z830" s="113" t="str">
        <f>IF(OR($B830="",$B830=$B831),"",SUMIF($B$4:$B830,$B830,S$4:S830))</f>
        <v/>
      </c>
    </row>
    <row r="831" spans="1:26" ht="25.05" customHeight="1" x14ac:dyDescent="0.2">
      <c r="A831" s="133" t="str">
        <f>IF(OR(B831="",AND(B830=B831,D830=D831)),"",MAX($A$4:A830)+1)</f>
        <v/>
      </c>
      <c r="B831" s="73" t="str">
        <f>IFERROR(INDEX(入力!$BV$3:$CN$1048576,MATCH(ROW(B831)-ROW(B$3),入力!$BB$3:$BB$1048576,0),MATCH(B$3,入力!$BV$2:$CN$2,0)),"")</f>
        <v/>
      </c>
      <c r="C831" s="74" t="str">
        <f>IFERROR(INDEX(入力!$BV$3:$CN$1048576,MATCH(ROW(C831)-ROW(C$3),入力!$BB$3:$BB$1048576,0),MATCH(C$3,入力!$BV$2:$CN$2,0)),"")</f>
        <v/>
      </c>
      <c r="D831" s="75" t="str">
        <f>IFERROR(INDEX(入力!$BO$3:$BO$1048576,MATCH(ROW(D831)-ROW(D$3),入力!$BB$3:$BB$1048576,0),0),"")</f>
        <v/>
      </c>
      <c r="E831" s="74" t="str">
        <f>IFERROR(INDEX(入力!$BV$3:$CN$1048576,MATCH(ROW(E831)-ROW(E$3),入力!$BB$3:$BB$1048576,0),MATCH(E$3,入力!$BV$2:$CN$2,0)),"")</f>
        <v/>
      </c>
      <c r="F831" s="74" t="str">
        <f>IFERROR(INDEX(入力!$BV$3:$CN$1048576,MATCH(ROW(F831)-ROW(F$3),入力!$BB$3:$BB$1048576,0),MATCH(F$3,入力!$BV$2:$CN$2,0)),"")</f>
        <v/>
      </c>
      <c r="G831" s="74" t="str">
        <f>IFERROR(INDEX(入力!$BV$3:$CN$1048576,MATCH(ROW(G831)-ROW(G$3),入力!$BB$3:$BB$1048576,0),MATCH(G$3,入力!$BV$2:$CN$2,0)),"")</f>
        <v/>
      </c>
      <c r="H831" s="75" t="str">
        <f>IFERROR(INDEX(入力!$BV$3:$CN$1048576,MATCH(ROW(H831)-ROW(H$3),入力!$BB$3:$BB$1048576,0),MATCH(H$3,入力!$BV$2:$CN$2,0)),"")</f>
        <v/>
      </c>
      <c r="I831" s="76" t="str">
        <f>IFERROR(INDEX(入力!$BV$3:$CN$1048576,MATCH(ROW(I831)-ROW(I$3),入力!$BB$3:$BB$1048576,0),MATCH(I$3,入力!$BV$2:$CN$2,0)),"")</f>
        <v/>
      </c>
      <c r="J831" s="75" t="str">
        <f>IFERROR(INDEX(入力!$BV$3:$CN$1048576,MATCH(ROW(J831)-ROW(J$3),入力!$BB$3:$BB$1048576,0),MATCH(J$3,入力!$BV$2:$CN$2,0)),"")</f>
        <v/>
      </c>
      <c r="K831" s="75" t="str">
        <f>IFERROR(INDEX(入力!$BV$3:$CN$1048576,MATCH(ROW(K831)-ROW(K$3),入力!$BB$3:$BB$1048576,0),MATCH(K$3,入力!$BV$2:$CN$2,0)),"")</f>
        <v/>
      </c>
      <c r="L831" s="75" t="str">
        <f>IFERROR(INDEX(入力!$BV$3:$CN$1048576,MATCH(ROW(L831)-ROW(L$3),入力!$BB$3:$BB$1048576,0),MATCH(L$3,入力!$BV$2:$CN$2,0)),"")</f>
        <v/>
      </c>
      <c r="M831" s="117" t="str">
        <f>IFERROR(IF(履歴検索!$A831="","",INDEX(入力!$BV$3:$CN$1048576,MATCH(ROW(M831)-ROW(M$3),入力!$BB$3:$BB$1048576,0),MATCH(M$3,入力!$BV$2:$CN$2,0))),"")</f>
        <v/>
      </c>
      <c r="N831" s="75" t="str">
        <f>IFERROR(INDEX(入力!$BV$3:$CN$1048576,MATCH(ROW(N831)-ROW(N$3),入力!$BB$3:$BB$1048576,0),MATCH(N$3,入力!$BV$2:$CN$2,0)),"")</f>
        <v/>
      </c>
      <c r="O831" s="294" t="str">
        <f>IFERROR(INDEX(入力!$CJ$3:$CN$1048576,MATCH(ROW(O831)-ROW(O$3),入力!$BB$3:$BB$1048576,0),MATCH(O$3,入力!$CJ$2:$CN$2,0)),"")</f>
        <v/>
      </c>
      <c r="P831" s="294" t="str">
        <f>IFERROR(INDEX(入力!$CJ$3:$CN$1048576,MATCH(ROW(P831)-ROW(P$3),入力!$BB$3:$BB$1048576,0),MATCH(P$3,入力!$CJ$2:$CN$2,0)),"")</f>
        <v/>
      </c>
      <c r="Q831" s="294" t="str">
        <f>IFERROR(INDEX(入力!$BV$3:$CN$1048576,MATCH(ROW(Q831)-ROW(Q$3),入力!$BB$3:$BB$1048576,0),MATCH(Q$3,入力!$BV$2:$CN$2,0)),"")</f>
        <v/>
      </c>
      <c r="R831" s="77" t="str">
        <f>IFERROR(INDEX(入力!$BV$3:$CN$1048576,MATCH(ROW(R831)-ROW(R$3),入力!$BB$3:$BB$1048576,0),MATCH(R$3,入力!$BV$2:$CN$2,0)),"")</f>
        <v/>
      </c>
      <c r="S831" s="77" t="str">
        <f>IFERROR(INDEX(入力!$BV$3:$CN$1048576,MATCH(ROW(S831)-ROW(S$3),入力!$BB$3:$BB$1048576,0),MATCH(S$3,入力!$BV$2:$CN$2,0)),"")</f>
        <v/>
      </c>
      <c r="U831" s="28" t="str">
        <f>IF(Z831="","",COUNT($Z$4:Z831))</f>
        <v/>
      </c>
      <c r="V831" s="73" t="str">
        <f t="shared" si="13"/>
        <v/>
      </c>
      <c r="W831" s="113" t="str">
        <f>IF(OR($B831="",$B831=$B832),"",SUMIF($B$4:$B831,$B831,Q$4:Q831))</f>
        <v/>
      </c>
      <c r="X831" s="113" t="str">
        <f>IF(OR($B831="",$B831=$B832),"",SUMIF($B$4:$B831,$B831,K$4:K831)-Y831)</f>
        <v/>
      </c>
      <c r="Y831" s="113" t="str">
        <f>IF(OR($B831="",$B831=$B832),"",SUMIFS(K$4:K831,B$4:B831,$B831,F$4:F831,$Y$3))</f>
        <v/>
      </c>
      <c r="Z831" s="113" t="str">
        <f>IF(OR($B831="",$B831=$B832),"",SUMIF($B$4:$B831,$B831,S$4:S831))</f>
        <v/>
      </c>
    </row>
    <row r="832" spans="1:26" ht="25.05" customHeight="1" x14ac:dyDescent="0.2">
      <c r="A832" s="133" t="str">
        <f>IF(OR(B832="",AND(B831=B832,D831=D832)),"",MAX($A$4:A831)+1)</f>
        <v/>
      </c>
      <c r="B832" s="73" t="str">
        <f>IFERROR(INDEX(入力!$BV$3:$CN$1048576,MATCH(ROW(B832)-ROW(B$3),入力!$BB$3:$BB$1048576,0),MATCH(B$3,入力!$BV$2:$CN$2,0)),"")</f>
        <v/>
      </c>
      <c r="C832" s="74" t="str">
        <f>IFERROR(INDEX(入力!$BV$3:$CN$1048576,MATCH(ROW(C832)-ROW(C$3),入力!$BB$3:$BB$1048576,0),MATCH(C$3,入力!$BV$2:$CN$2,0)),"")</f>
        <v/>
      </c>
      <c r="D832" s="75" t="str">
        <f>IFERROR(INDEX(入力!$BO$3:$BO$1048576,MATCH(ROW(D832)-ROW(D$3),入力!$BB$3:$BB$1048576,0),0),"")</f>
        <v/>
      </c>
      <c r="E832" s="74" t="str">
        <f>IFERROR(INDEX(入力!$BV$3:$CN$1048576,MATCH(ROW(E832)-ROW(E$3),入力!$BB$3:$BB$1048576,0),MATCH(E$3,入力!$BV$2:$CN$2,0)),"")</f>
        <v/>
      </c>
      <c r="F832" s="74" t="str">
        <f>IFERROR(INDEX(入力!$BV$3:$CN$1048576,MATCH(ROW(F832)-ROW(F$3),入力!$BB$3:$BB$1048576,0),MATCH(F$3,入力!$BV$2:$CN$2,0)),"")</f>
        <v/>
      </c>
      <c r="G832" s="74" t="str">
        <f>IFERROR(INDEX(入力!$BV$3:$CN$1048576,MATCH(ROW(G832)-ROW(G$3),入力!$BB$3:$BB$1048576,0),MATCH(G$3,入力!$BV$2:$CN$2,0)),"")</f>
        <v/>
      </c>
      <c r="H832" s="75" t="str">
        <f>IFERROR(INDEX(入力!$BV$3:$CN$1048576,MATCH(ROW(H832)-ROW(H$3),入力!$BB$3:$BB$1048576,0),MATCH(H$3,入力!$BV$2:$CN$2,0)),"")</f>
        <v/>
      </c>
      <c r="I832" s="76" t="str">
        <f>IFERROR(INDEX(入力!$BV$3:$CN$1048576,MATCH(ROW(I832)-ROW(I$3),入力!$BB$3:$BB$1048576,0),MATCH(I$3,入力!$BV$2:$CN$2,0)),"")</f>
        <v/>
      </c>
      <c r="J832" s="75" t="str">
        <f>IFERROR(INDEX(入力!$BV$3:$CN$1048576,MATCH(ROW(J832)-ROW(J$3),入力!$BB$3:$BB$1048576,0),MATCH(J$3,入力!$BV$2:$CN$2,0)),"")</f>
        <v/>
      </c>
      <c r="K832" s="75" t="str">
        <f>IFERROR(INDEX(入力!$BV$3:$CN$1048576,MATCH(ROW(K832)-ROW(K$3),入力!$BB$3:$BB$1048576,0),MATCH(K$3,入力!$BV$2:$CN$2,0)),"")</f>
        <v/>
      </c>
      <c r="L832" s="75" t="str">
        <f>IFERROR(INDEX(入力!$BV$3:$CN$1048576,MATCH(ROW(L832)-ROW(L$3),入力!$BB$3:$BB$1048576,0),MATCH(L$3,入力!$BV$2:$CN$2,0)),"")</f>
        <v/>
      </c>
      <c r="M832" s="117" t="str">
        <f>IFERROR(IF(履歴検索!$A832="","",INDEX(入力!$BV$3:$CN$1048576,MATCH(ROW(M832)-ROW(M$3),入力!$BB$3:$BB$1048576,0),MATCH(M$3,入力!$BV$2:$CN$2,0))),"")</f>
        <v/>
      </c>
      <c r="N832" s="75" t="str">
        <f>IFERROR(INDEX(入力!$BV$3:$CN$1048576,MATCH(ROW(N832)-ROW(N$3),入力!$BB$3:$BB$1048576,0),MATCH(N$3,入力!$BV$2:$CN$2,0)),"")</f>
        <v/>
      </c>
      <c r="O832" s="294" t="str">
        <f>IFERROR(INDEX(入力!$CJ$3:$CN$1048576,MATCH(ROW(O832)-ROW(O$3),入力!$BB$3:$BB$1048576,0),MATCH(O$3,入力!$CJ$2:$CN$2,0)),"")</f>
        <v/>
      </c>
      <c r="P832" s="294" t="str">
        <f>IFERROR(INDEX(入力!$CJ$3:$CN$1048576,MATCH(ROW(P832)-ROW(P$3),入力!$BB$3:$BB$1048576,0),MATCH(P$3,入力!$CJ$2:$CN$2,0)),"")</f>
        <v/>
      </c>
      <c r="Q832" s="294" t="str">
        <f>IFERROR(INDEX(入力!$BV$3:$CN$1048576,MATCH(ROW(Q832)-ROW(Q$3),入力!$BB$3:$BB$1048576,0),MATCH(Q$3,入力!$BV$2:$CN$2,0)),"")</f>
        <v/>
      </c>
      <c r="R832" s="77" t="str">
        <f>IFERROR(INDEX(入力!$BV$3:$CN$1048576,MATCH(ROW(R832)-ROW(R$3),入力!$BB$3:$BB$1048576,0),MATCH(R$3,入力!$BV$2:$CN$2,0)),"")</f>
        <v/>
      </c>
      <c r="S832" s="77" t="str">
        <f>IFERROR(INDEX(入力!$BV$3:$CN$1048576,MATCH(ROW(S832)-ROW(S$3),入力!$BB$3:$BB$1048576,0),MATCH(S$3,入力!$BV$2:$CN$2,0)),"")</f>
        <v/>
      </c>
      <c r="U832" s="28" t="str">
        <f>IF(Z832="","",COUNT($Z$4:Z832))</f>
        <v/>
      </c>
      <c r="V832" s="73" t="str">
        <f t="shared" si="13"/>
        <v/>
      </c>
      <c r="W832" s="113" t="str">
        <f>IF(OR($B832="",$B832=$B833),"",SUMIF($B$4:$B832,$B832,Q$4:Q832))</f>
        <v/>
      </c>
      <c r="X832" s="113" t="str">
        <f>IF(OR($B832="",$B832=$B833),"",SUMIF($B$4:$B832,$B832,K$4:K832)-Y832)</f>
        <v/>
      </c>
      <c r="Y832" s="113" t="str">
        <f>IF(OR($B832="",$B832=$B833),"",SUMIFS(K$4:K832,B$4:B832,$B832,F$4:F832,$Y$3))</f>
        <v/>
      </c>
      <c r="Z832" s="113" t="str">
        <f>IF(OR($B832="",$B832=$B833),"",SUMIF($B$4:$B832,$B832,S$4:S832))</f>
        <v/>
      </c>
    </row>
    <row r="833" spans="1:26" ht="25.05" customHeight="1" x14ac:dyDescent="0.2">
      <c r="A833" s="133" t="str">
        <f>IF(OR(B833="",AND(B832=B833,D832=D833)),"",MAX($A$4:A832)+1)</f>
        <v/>
      </c>
      <c r="B833" s="73" t="str">
        <f>IFERROR(INDEX(入力!$BV$3:$CN$1048576,MATCH(ROW(B833)-ROW(B$3),入力!$BB$3:$BB$1048576,0),MATCH(B$3,入力!$BV$2:$CN$2,0)),"")</f>
        <v/>
      </c>
      <c r="C833" s="74" t="str">
        <f>IFERROR(INDEX(入力!$BV$3:$CN$1048576,MATCH(ROW(C833)-ROW(C$3),入力!$BB$3:$BB$1048576,0),MATCH(C$3,入力!$BV$2:$CN$2,0)),"")</f>
        <v/>
      </c>
      <c r="D833" s="75" t="str">
        <f>IFERROR(INDEX(入力!$BO$3:$BO$1048576,MATCH(ROW(D833)-ROW(D$3),入力!$BB$3:$BB$1048576,0),0),"")</f>
        <v/>
      </c>
      <c r="E833" s="74" t="str">
        <f>IFERROR(INDEX(入力!$BV$3:$CN$1048576,MATCH(ROW(E833)-ROW(E$3),入力!$BB$3:$BB$1048576,0),MATCH(E$3,入力!$BV$2:$CN$2,0)),"")</f>
        <v/>
      </c>
      <c r="F833" s="74" t="str">
        <f>IFERROR(INDEX(入力!$BV$3:$CN$1048576,MATCH(ROW(F833)-ROW(F$3),入力!$BB$3:$BB$1048576,0),MATCH(F$3,入力!$BV$2:$CN$2,0)),"")</f>
        <v/>
      </c>
      <c r="G833" s="74" t="str">
        <f>IFERROR(INDEX(入力!$BV$3:$CN$1048576,MATCH(ROW(G833)-ROW(G$3),入力!$BB$3:$BB$1048576,0),MATCH(G$3,入力!$BV$2:$CN$2,0)),"")</f>
        <v/>
      </c>
      <c r="H833" s="75" t="str">
        <f>IFERROR(INDEX(入力!$BV$3:$CN$1048576,MATCH(ROW(H833)-ROW(H$3),入力!$BB$3:$BB$1048576,0),MATCH(H$3,入力!$BV$2:$CN$2,0)),"")</f>
        <v/>
      </c>
      <c r="I833" s="76" t="str">
        <f>IFERROR(INDEX(入力!$BV$3:$CN$1048576,MATCH(ROW(I833)-ROW(I$3),入力!$BB$3:$BB$1048576,0),MATCH(I$3,入力!$BV$2:$CN$2,0)),"")</f>
        <v/>
      </c>
      <c r="J833" s="75" t="str">
        <f>IFERROR(INDEX(入力!$BV$3:$CN$1048576,MATCH(ROW(J833)-ROW(J$3),入力!$BB$3:$BB$1048576,0),MATCH(J$3,入力!$BV$2:$CN$2,0)),"")</f>
        <v/>
      </c>
      <c r="K833" s="75" t="str">
        <f>IFERROR(INDEX(入力!$BV$3:$CN$1048576,MATCH(ROW(K833)-ROW(K$3),入力!$BB$3:$BB$1048576,0),MATCH(K$3,入力!$BV$2:$CN$2,0)),"")</f>
        <v/>
      </c>
      <c r="L833" s="75" t="str">
        <f>IFERROR(INDEX(入力!$BV$3:$CN$1048576,MATCH(ROW(L833)-ROW(L$3),入力!$BB$3:$BB$1048576,0),MATCH(L$3,入力!$BV$2:$CN$2,0)),"")</f>
        <v/>
      </c>
      <c r="M833" s="117" t="str">
        <f>IFERROR(IF(履歴検索!$A833="","",INDEX(入力!$BV$3:$CN$1048576,MATCH(ROW(M833)-ROW(M$3),入力!$BB$3:$BB$1048576,0),MATCH(M$3,入力!$BV$2:$CN$2,0))),"")</f>
        <v/>
      </c>
      <c r="N833" s="75" t="str">
        <f>IFERROR(INDEX(入力!$BV$3:$CN$1048576,MATCH(ROW(N833)-ROW(N$3),入力!$BB$3:$BB$1048576,0),MATCH(N$3,入力!$BV$2:$CN$2,0)),"")</f>
        <v/>
      </c>
      <c r="O833" s="294" t="str">
        <f>IFERROR(INDEX(入力!$CJ$3:$CN$1048576,MATCH(ROW(O833)-ROW(O$3),入力!$BB$3:$BB$1048576,0),MATCH(O$3,入力!$CJ$2:$CN$2,0)),"")</f>
        <v/>
      </c>
      <c r="P833" s="294" t="str">
        <f>IFERROR(INDEX(入力!$CJ$3:$CN$1048576,MATCH(ROW(P833)-ROW(P$3),入力!$BB$3:$BB$1048576,0),MATCH(P$3,入力!$CJ$2:$CN$2,0)),"")</f>
        <v/>
      </c>
      <c r="Q833" s="294" t="str">
        <f>IFERROR(INDEX(入力!$BV$3:$CN$1048576,MATCH(ROW(Q833)-ROW(Q$3),入力!$BB$3:$BB$1048576,0),MATCH(Q$3,入力!$BV$2:$CN$2,0)),"")</f>
        <v/>
      </c>
      <c r="R833" s="77" t="str">
        <f>IFERROR(INDEX(入力!$BV$3:$CN$1048576,MATCH(ROW(R833)-ROW(R$3),入力!$BB$3:$BB$1048576,0),MATCH(R$3,入力!$BV$2:$CN$2,0)),"")</f>
        <v/>
      </c>
      <c r="S833" s="77" t="str">
        <f>IFERROR(INDEX(入力!$BV$3:$CN$1048576,MATCH(ROW(S833)-ROW(S$3),入力!$BB$3:$BB$1048576,0),MATCH(S$3,入力!$BV$2:$CN$2,0)),"")</f>
        <v/>
      </c>
      <c r="U833" s="28" t="str">
        <f>IF(Z833="","",COUNT($Z$4:Z833))</f>
        <v/>
      </c>
      <c r="V833" s="73" t="str">
        <f t="shared" si="13"/>
        <v/>
      </c>
      <c r="W833" s="113" t="str">
        <f>IF(OR($B833="",$B833=$B834),"",SUMIF($B$4:$B833,$B833,Q$4:Q833))</f>
        <v/>
      </c>
      <c r="X833" s="113" t="str">
        <f>IF(OR($B833="",$B833=$B834),"",SUMIF($B$4:$B833,$B833,K$4:K833)-Y833)</f>
        <v/>
      </c>
      <c r="Y833" s="113" t="str">
        <f>IF(OR($B833="",$B833=$B834),"",SUMIFS(K$4:K833,B$4:B833,$B833,F$4:F833,$Y$3))</f>
        <v/>
      </c>
      <c r="Z833" s="113" t="str">
        <f>IF(OR($B833="",$B833=$B834),"",SUMIF($B$4:$B833,$B833,S$4:S833))</f>
        <v/>
      </c>
    </row>
    <row r="834" spans="1:26" ht="25.05" customHeight="1" x14ac:dyDescent="0.2">
      <c r="A834" s="133" t="str">
        <f>IF(OR(B834="",AND(B833=B834,D833=D834)),"",MAX($A$4:A833)+1)</f>
        <v/>
      </c>
      <c r="B834" s="73" t="str">
        <f>IFERROR(INDEX(入力!$BV$3:$CN$1048576,MATCH(ROW(B834)-ROW(B$3),入力!$BB$3:$BB$1048576,0),MATCH(B$3,入力!$BV$2:$CN$2,0)),"")</f>
        <v/>
      </c>
      <c r="C834" s="74" t="str">
        <f>IFERROR(INDEX(入力!$BV$3:$CN$1048576,MATCH(ROW(C834)-ROW(C$3),入力!$BB$3:$BB$1048576,0),MATCH(C$3,入力!$BV$2:$CN$2,0)),"")</f>
        <v/>
      </c>
      <c r="D834" s="75" t="str">
        <f>IFERROR(INDEX(入力!$BO$3:$BO$1048576,MATCH(ROW(D834)-ROW(D$3),入力!$BB$3:$BB$1048576,0),0),"")</f>
        <v/>
      </c>
      <c r="E834" s="74" t="str">
        <f>IFERROR(INDEX(入力!$BV$3:$CN$1048576,MATCH(ROW(E834)-ROW(E$3),入力!$BB$3:$BB$1048576,0),MATCH(E$3,入力!$BV$2:$CN$2,0)),"")</f>
        <v/>
      </c>
      <c r="F834" s="74" t="str">
        <f>IFERROR(INDEX(入力!$BV$3:$CN$1048576,MATCH(ROW(F834)-ROW(F$3),入力!$BB$3:$BB$1048576,0),MATCH(F$3,入力!$BV$2:$CN$2,0)),"")</f>
        <v/>
      </c>
      <c r="G834" s="74" t="str">
        <f>IFERROR(INDEX(入力!$BV$3:$CN$1048576,MATCH(ROW(G834)-ROW(G$3),入力!$BB$3:$BB$1048576,0),MATCH(G$3,入力!$BV$2:$CN$2,0)),"")</f>
        <v/>
      </c>
      <c r="H834" s="75" t="str">
        <f>IFERROR(INDEX(入力!$BV$3:$CN$1048576,MATCH(ROW(H834)-ROW(H$3),入力!$BB$3:$BB$1048576,0),MATCH(H$3,入力!$BV$2:$CN$2,0)),"")</f>
        <v/>
      </c>
      <c r="I834" s="76" t="str">
        <f>IFERROR(INDEX(入力!$BV$3:$CN$1048576,MATCH(ROW(I834)-ROW(I$3),入力!$BB$3:$BB$1048576,0),MATCH(I$3,入力!$BV$2:$CN$2,0)),"")</f>
        <v/>
      </c>
      <c r="J834" s="75" t="str">
        <f>IFERROR(INDEX(入力!$BV$3:$CN$1048576,MATCH(ROW(J834)-ROW(J$3),入力!$BB$3:$BB$1048576,0),MATCH(J$3,入力!$BV$2:$CN$2,0)),"")</f>
        <v/>
      </c>
      <c r="K834" s="75" t="str">
        <f>IFERROR(INDEX(入力!$BV$3:$CN$1048576,MATCH(ROW(K834)-ROW(K$3),入力!$BB$3:$BB$1048576,0),MATCH(K$3,入力!$BV$2:$CN$2,0)),"")</f>
        <v/>
      </c>
      <c r="L834" s="75" t="str">
        <f>IFERROR(INDEX(入力!$BV$3:$CN$1048576,MATCH(ROW(L834)-ROW(L$3),入力!$BB$3:$BB$1048576,0),MATCH(L$3,入力!$BV$2:$CN$2,0)),"")</f>
        <v/>
      </c>
      <c r="M834" s="117" t="str">
        <f>IFERROR(IF(履歴検索!$A834="","",INDEX(入力!$BV$3:$CN$1048576,MATCH(ROW(M834)-ROW(M$3),入力!$BB$3:$BB$1048576,0),MATCH(M$3,入力!$BV$2:$CN$2,0))),"")</f>
        <v/>
      </c>
      <c r="N834" s="75" t="str">
        <f>IFERROR(INDEX(入力!$BV$3:$CN$1048576,MATCH(ROW(N834)-ROW(N$3),入力!$BB$3:$BB$1048576,0),MATCH(N$3,入力!$BV$2:$CN$2,0)),"")</f>
        <v/>
      </c>
      <c r="O834" s="294" t="str">
        <f>IFERROR(INDEX(入力!$CJ$3:$CN$1048576,MATCH(ROW(O834)-ROW(O$3),入力!$BB$3:$BB$1048576,0),MATCH(O$3,入力!$CJ$2:$CN$2,0)),"")</f>
        <v/>
      </c>
      <c r="P834" s="294" t="str">
        <f>IFERROR(INDEX(入力!$CJ$3:$CN$1048576,MATCH(ROW(P834)-ROW(P$3),入力!$BB$3:$BB$1048576,0),MATCH(P$3,入力!$CJ$2:$CN$2,0)),"")</f>
        <v/>
      </c>
      <c r="Q834" s="294" t="str">
        <f>IFERROR(INDEX(入力!$BV$3:$CN$1048576,MATCH(ROW(Q834)-ROW(Q$3),入力!$BB$3:$BB$1048576,0),MATCH(Q$3,入力!$BV$2:$CN$2,0)),"")</f>
        <v/>
      </c>
      <c r="R834" s="77" t="str">
        <f>IFERROR(INDEX(入力!$BV$3:$CN$1048576,MATCH(ROW(R834)-ROW(R$3),入力!$BB$3:$BB$1048576,0),MATCH(R$3,入力!$BV$2:$CN$2,0)),"")</f>
        <v/>
      </c>
      <c r="S834" s="77" t="str">
        <f>IFERROR(INDEX(入力!$BV$3:$CN$1048576,MATCH(ROW(S834)-ROW(S$3),入力!$BB$3:$BB$1048576,0),MATCH(S$3,入力!$BV$2:$CN$2,0)),"")</f>
        <v/>
      </c>
      <c r="U834" s="28" t="str">
        <f>IF(Z834="","",COUNT($Z$4:Z834))</f>
        <v/>
      </c>
      <c r="V834" s="73" t="str">
        <f t="shared" si="13"/>
        <v/>
      </c>
      <c r="W834" s="113" t="str">
        <f>IF(OR($B834="",$B834=$B835),"",SUMIF($B$4:$B834,$B834,Q$4:Q834))</f>
        <v/>
      </c>
      <c r="X834" s="113" t="str">
        <f>IF(OR($B834="",$B834=$B835),"",SUMIF($B$4:$B834,$B834,K$4:K834)-Y834)</f>
        <v/>
      </c>
      <c r="Y834" s="113" t="str">
        <f>IF(OR($B834="",$B834=$B835),"",SUMIFS(K$4:K834,B$4:B834,$B834,F$4:F834,$Y$3))</f>
        <v/>
      </c>
      <c r="Z834" s="113" t="str">
        <f>IF(OR($B834="",$B834=$B835),"",SUMIF($B$4:$B834,$B834,S$4:S834))</f>
        <v/>
      </c>
    </row>
    <row r="835" spans="1:26" ht="25.05" customHeight="1" x14ac:dyDescent="0.2">
      <c r="A835" s="133" t="str">
        <f>IF(OR(B835="",AND(B834=B835,D834=D835)),"",MAX($A$4:A834)+1)</f>
        <v/>
      </c>
      <c r="B835" s="73" t="str">
        <f>IFERROR(INDEX(入力!$BV$3:$CN$1048576,MATCH(ROW(B835)-ROW(B$3),入力!$BB$3:$BB$1048576,0),MATCH(B$3,入力!$BV$2:$CN$2,0)),"")</f>
        <v/>
      </c>
      <c r="C835" s="74" t="str">
        <f>IFERROR(INDEX(入力!$BV$3:$CN$1048576,MATCH(ROW(C835)-ROW(C$3),入力!$BB$3:$BB$1048576,0),MATCH(C$3,入力!$BV$2:$CN$2,0)),"")</f>
        <v/>
      </c>
      <c r="D835" s="75" t="str">
        <f>IFERROR(INDEX(入力!$BO$3:$BO$1048576,MATCH(ROW(D835)-ROW(D$3),入力!$BB$3:$BB$1048576,0),0),"")</f>
        <v/>
      </c>
      <c r="E835" s="74" t="str">
        <f>IFERROR(INDEX(入力!$BV$3:$CN$1048576,MATCH(ROW(E835)-ROW(E$3),入力!$BB$3:$BB$1048576,0),MATCH(E$3,入力!$BV$2:$CN$2,0)),"")</f>
        <v/>
      </c>
      <c r="F835" s="74" t="str">
        <f>IFERROR(INDEX(入力!$BV$3:$CN$1048576,MATCH(ROW(F835)-ROW(F$3),入力!$BB$3:$BB$1048576,0),MATCH(F$3,入力!$BV$2:$CN$2,0)),"")</f>
        <v/>
      </c>
      <c r="G835" s="74" t="str">
        <f>IFERROR(INDEX(入力!$BV$3:$CN$1048576,MATCH(ROW(G835)-ROW(G$3),入力!$BB$3:$BB$1048576,0),MATCH(G$3,入力!$BV$2:$CN$2,0)),"")</f>
        <v/>
      </c>
      <c r="H835" s="75" t="str">
        <f>IFERROR(INDEX(入力!$BV$3:$CN$1048576,MATCH(ROW(H835)-ROW(H$3),入力!$BB$3:$BB$1048576,0),MATCH(H$3,入力!$BV$2:$CN$2,0)),"")</f>
        <v/>
      </c>
      <c r="I835" s="76" t="str">
        <f>IFERROR(INDEX(入力!$BV$3:$CN$1048576,MATCH(ROW(I835)-ROW(I$3),入力!$BB$3:$BB$1048576,0),MATCH(I$3,入力!$BV$2:$CN$2,0)),"")</f>
        <v/>
      </c>
      <c r="J835" s="75" t="str">
        <f>IFERROR(INDEX(入力!$BV$3:$CN$1048576,MATCH(ROW(J835)-ROW(J$3),入力!$BB$3:$BB$1048576,0),MATCH(J$3,入力!$BV$2:$CN$2,0)),"")</f>
        <v/>
      </c>
      <c r="K835" s="75" t="str">
        <f>IFERROR(INDEX(入力!$BV$3:$CN$1048576,MATCH(ROW(K835)-ROW(K$3),入力!$BB$3:$BB$1048576,0),MATCH(K$3,入力!$BV$2:$CN$2,0)),"")</f>
        <v/>
      </c>
      <c r="L835" s="75" t="str">
        <f>IFERROR(INDEX(入力!$BV$3:$CN$1048576,MATCH(ROW(L835)-ROW(L$3),入力!$BB$3:$BB$1048576,0),MATCH(L$3,入力!$BV$2:$CN$2,0)),"")</f>
        <v/>
      </c>
      <c r="M835" s="117" t="str">
        <f>IFERROR(IF(履歴検索!$A835="","",INDEX(入力!$BV$3:$CN$1048576,MATCH(ROW(M835)-ROW(M$3),入力!$BB$3:$BB$1048576,0),MATCH(M$3,入力!$BV$2:$CN$2,0))),"")</f>
        <v/>
      </c>
      <c r="N835" s="75" t="str">
        <f>IFERROR(INDEX(入力!$BV$3:$CN$1048576,MATCH(ROW(N835)-ROW(N$3),入力!$BB$3:$BB$1048576,0),MATCH(N$3,入力!$BV$2:$CN$2,0)),"")</f>
        <v/>
      </c>
      <c r="O835" s="294" t="str">
        <f>IFERROR(INDEX(入力!$CJ$3:$CN$1048576,MATCH(ROW(O835)-ROW(O$3),入力!$BB$3:$BB$1048576,0),MATCH(O$3,入力!$CJ$2:$CN$2,0)),"")</f>
        <v/>
      </c>
      <c r="P835" s="294" t="str">
        <f>IFERROR(INDEX(入力!$CJ$3:$CN$1048576,MATCH(ROW(P835)-ROW(P$3),入力!$BB$3:$BB$1048576,0),MATCH(P$3,入力!$CJ$2:$CN$2,0)),"")</f>
        <v/>
      </c>
      <c r="Q835" s="294" t="str">
        <f>IFERROR(INDEX(入力!$BV$3:$CN$1048576,MATCH(ROW(Q835)-ROW(Q$3),入力!$BB$3:$BB$1048576,0),MATCH(Q$3,入力!$BV$2:$CN$2,0)),"")</f>
        <v/>
      </c>
      <c r="R835" s="77" t="str">
        <f>IFERROR(INDEX(入力!$BV$3:$CN$1048576,MATCH(ROW(R835)-ROW(R$3),入力!$BB$3:$BB$1048576,0),MATCH(R$3,入力!$BV$2:$CN$2,0)),"")</f>
        <v/>
      </c>
      <c r="S835" s="77" t="str">
        <f>IFERROR(INDEX(入力!$BV$3:$CN$1048576,MATCH(ROW(S835)-ROW(S$3),入力!$BB$3:$BB$1048576,0),MATCH(S$3,入力!$BV$2:$CN$2,0)),"")</f>
        <v/>
      </c>
      <c r="U835" s="28" t="str">
        <f>IF(Z835="","",COUNT($Z$4:Z835))</f>
        <v/>
      </c>
      <c r="V835" s="73" t="str">
        <f t="shared" si="13"/>
        <v/>
      </c>
      <c r="W835" s="113" t="str">
        <f>IF(OR($B835="",$B835=$B836),"",SUMIF($B$4:$B835,$B835,Q$4:Q835))</f>
        <v/>
      </c>
      <c r="X835" s="113" t="str">
        <f>IF(OR($B835="",$B835=$B836),"",SUMIF($B$4:$B835,$B835,K$4:K835)-Y835)</f>
        <v/>
      </c>
      <c r="Y835" s="113" t="str">
        <f>IF(OR($B835="",$B835=$B836),"",SUMIFS(K$4:K835,B$4:B835,$B835,F$4:F835,$Y$3))</f>
        <v/>
      </c>
      <c r="Z835" s="113" t="str">
        <f>IF(OR($B835="",$B835=$B836),"",SUMIF($B$4:$B835,$B835,S$4:S835))</f>
        <v/>
      </c>
    </row>
    <row r="836" spans="1:26" ht="25.05" customHeight="1" x14ac:dyDescent="0.2">
      <c r="A836" s="133" t="str">
        <f>IF(OR(B836="",AND(B835=B836,D835=D836)),"",MAX($A$4:A835)+1)</f>
        <v/>
      </c>
      <c r="B836" s="73" t="str">
        <f>IFERROR(INDEX(入力!$BV$3:$CN$1048576,MATCH(ROW(B836)-ROW(B$3),入力!$BB$3:$BB$1048576,0),MATCH(B$3,入力!$BV$2:$CN$2,0)),"")</f>
        <v/>
      </c>
      <c r="C836" s="74" t="str">
        <f>IFERROR(INDEX(入力!$BV$3:$CN$1048576,MATCH(ROW(C836)-ROW(C$3),入力!$BB$3:$BB$1048576,0),MATCH(C$3,入力!$BV$2:$CN$2,0)),"")</f>
        <v/>
      </c>
      <c r="D836" s="75" t="str">
        <f>IFERROR(INDEX(入力!$BO$3:$BO$1048576,MATCH(ROW(D836)-ROW(D$3),入力!$BB$3:$BB$1048576,0),0),"")</f>
        <v/>
      </c>
      <c r="E836" s="74" t="str">
        <f>IFERROR(INDEX(入力!$BV$3:$CN$1048576,MATCH(ROW(E836)-ROW(E$3),入力!$BB$3:$BB$1048576,0),MATCH(E$3,入力!$BV$2:$CN$2,0)),"")</f>
        <v/>
      </c>
      <c r="F836" s="74" t="str">
        <f>IFERROR(INDEX(入力!$BV$3:$CN$1048576,MATCH(ROW(F836)-ROW(F$3),入力!$BB$3:$BB$1048576,0),MATCH(F$3,入力!$BV$2:$CN$2,0)),"")</f>
        <v/>
      </c>
      <c r="G836" s="74" t="str">
        <f>IFERROR(INDEX(入力!$BV$3:$CN$1048576,MATCH(ROW(G836)-ROW(G$3),入力!$BB$3:$BB$1048576,0),MATCH(G$3,入力!$BV$2:$CN$2,0)),"")</f>
        <v/>
      </c>
      <c r="H836" s="75" t="str">
        <f>IFERROR(INDEX(入力!$BV$3:$CN$1048576,MATCH(ROW(H836)-ROW(H$3),入力!$BB$3:$BB$1048576,0),MATCH(H$3,入力!$BV$2:$CN$2,0)),"")</f>
        <v/>
      </c>
      <c r="I836" s="76" t="str">
        <f>IFERROR(INDEX(入力!$BV$3:$CN$1048576,MATCH(ROW(I836)-ROW(I$3),入力!$BB$3:$BB$1048576,0),MATCH(I$3,入力!$BV$2:$CN$2,0)),"")</f>
        <v/>
      </c>
      <c r="J836" s="75" t="str">
        <f>IFERROR(INDEX(入力!$BV$3:$CN$1048576,MATCH(ROW(J836)-ROW(J$3),入力!$BB$3:$BB$1048576,0),MATCH(J$3,入力!$BV$2:$CN$2,0)),"")</f>
        <v/>
      </c>
      <c r="K836" s="75" t="str">
        <f>IFERROR(INDEX(入力!$BV$3:$CN$1048576,MATCH(ROW(K836)-ROW(K$3),入力!$BB$3:$BB$1048576,0),MATCH(K$3,入力!$BV$2:$CN$2,0)),"")</f>
        <v/>
      </c>
      <c r="L836" s="75" t="str">
        <f>IFERROR(INDEX(入力!$BV$3:$CN$1048576,MATCH(ROW(L836)-ROW(L$3),入力!$BB$3:$BB$1048576,0),MATCH(L$3,入力!$BV$2:$CN$2,0)),"")</f>
        <v/>
      </c>
      <c r="M836" s="117" t="str">
        <f>IFERROR(IF(履歴検索!$A836="","",INDEX(入力!$BV$3:$CN$1048576,MATCH(ROW(M836)-ROW(M$3),入力!$BB$3:$BB$1048576,0),MATCH(M$3,入力!$BV$2:$CN$2,0))),"")</f>
        <v/>
      </c>
      <c r="N836" s="75" t="str">
        <f>IFERROR(INDEX(入力!$BV$3:$CN$1048576,MATCH(ROW(N836)-ROW(N$3),入力!$BB$3:$BB$1048576,0),MATCH(N$3,入力!$BV$2:$CN$2,0)),"")</f>
        <v/>
      </c>
      <c r="O836" s="294" t="str">
        <f>IFERROR(INDEX(入力!$CJ$3:$CN$1048576,MATCH(ROW(O836)-ROW(O$3),入力!$BB$3:$BB$1048576,0),MATCH(O$3,入力!$CJ$2:$CN$2,0)),"")</f>
        <v/>
      </c>
      <c r="P836" s="294" t="str">
        <f>IFERROR(INDEX(入力!$CJ$3:$CN$1048576,MATCH(ROW(P836)-ROW(P$3),入力!$BB$3:$BB$1048576,0),MATCH(P$3,入力!$CJ$2:$CN$2,0)),"")</f>
        <v/>
      </c>
      <c r="Q836" s="294" t="str">
        <f>IFERROR(INDEX(入力!$BV$3:$CN$1048576,MATCH(ROW(Q836)-ROW(Q$3),入力!$BB$3:$BB$1048576,0),MATCH(Q$3,入力!$BV$2:$CN$2,0)),"")</f>
        <v/>
      </c>
      <c r="R836" s="77" t="str">
        <f>IFERROR(INDEX(入力!$BV$3:$CN$1048576,MATCH(ROW(R836)-ROW(R$3),入力!$BB$3:$BB$1048576,0),MATCH(R$3,入力!$BV$2:$CN$2,0)),"")</f>
        <v/>
      </c>
      <c r="S836" s="77" t="str">
        <f>IFERROR(INDEX(入力!$BV$3:$CN$1048576,MATCH(ROW(S836)-ROW(S$3),入力!$BB$3:$BB$1048576,0),MATCH(S$3,入力!$BV$2:$CN$2,0)),"")</f>
        <v/>
      </c>
      <c r="U836" s="28" t="str">
        <f>IF(Z836="","",COUNT($Z$4:Z836))</f>
        <v/>
      </c>
      <c r="V836" s="73" t="str">
        <f t="shared" si="13"/>
        <v/>
      </c>
      <c r="W836" s="113" t="str">
        <f>IF(OR($B836="",$B836=$B837),"",SUMIF($B$4:$B836,$B836,Q$4:Q836))</f>
        <v/>
      </c>
      <c r="X836" s="113" t="str">
        <f>IF(OR($B836="",$B836=$B837),"",SUMIF($B$4:$B836,$B836,K$4:K836)-Y836)</f>
        <v/>
      </c>
      <c r="Y836" s="113" t="str">
        <f>IF(OR($B836="",$B836=$B837),"",SUMIFS(K$4:K836,B$4:B836,$B836,F$4:F836,$Y$3))</f>
        <v/>
      </c>
      <c r="Z836" s="113" t="str">
        <f>IF(OR($B836="",$B836=$B837),"",SUMIF($B$4:$B836,$B836,S$4:S836))</f>
        <v/>
      </c>
    </row>
    <row r="837" spans="1:26" ht="25.05" customHeight="1" x14ac:dyDescent="0.2">
      <c r="A837" s="133" t="str">
        <f>IF(OR(B837="",AND(B836=B837,D836=D837)),"",MAX($A$4:A836)+1)</f>
        <v/>
      </c>
      <c r="B837" s="73" t="str">
        <f>IFERROR(INDEX(入力!$BV$3:$CN$1048576,MATCH(ROW(B837)-ROW(B$3),入力!$BB$3:$BB$1048576,0),MATCH(B$3,入力!$BV$2:$CN$2,0)),"")</f>
        <v/>
      </c>
      <c r="C837" s="74" t="str">
        <f>IFERROR(INDEX(入力!$BV$3:$CN$1048576,MATCH(ROW(C837)-ROW(C$3),入力!$BB$3:$BB$1048576,0),MATCH(C$3,入力!$BV$2:$CN$2,0)),"")</f>
        <v/>
      </c>
      <c r="D837" s="75" t="str">
        <f>IFERROR(INDEX(入力!$BO$3:$BO$1048576,MATCH(ROW(D837)-ROW(D$3),入力!$BB$3:$BB$1048576,0),0),"")</f>
        <v/>
      </c>
      <c r="E837" s="74" t="str">
        <f>IFERROR(INDEX(入力!$BV$3:$CN$1048576,MATCH(ROW(E837)-ROW(E$3),入力!$BB$3:$BB$1048576,0),MATCH(E$3,入力!$BV$2:$CN$2,0)),"")</f>
        <v/>
      </c>
      <c r="F837" s="74" t="str">
        <f>IFERROR(INDEX(入力!$BV$3:$CN$1048576,MATCH(ROW(F837)-ROW(F$3),入力!$BB$3:$BB$1048576,0),MATCH(F$3,入力!$BV$2:$CN$2,0)),"")</f>
        <v/>
      </c>
      <c r="G837" s="74" t="str">
        <f>IFERROR(INDEX(入力!$BV$3:$CN$1048576,MATCH(ROW(G837)-ROW(G$3),入力!$BB$3:$BB$1048576,0),MATCH(G$3,入力!$BV$2:$CN$2,0)),"")</f>
        <v/>
      </c>
      <c r="H837" s="75" t="str">
        <f>IFERROR(INDEX(入力!$BV$3:$CN$1048576,MATCH(ROW(H837)-ROW(H$3),入力!$BB$3:$BB$1048576,0),MATCH(H$3,入力!$BV$2:$CN$2,0)),"")</f>
        <v/>
      </c>
      <c r="I837" s="76" t="str">
        <f>IFERROR(INDEX(入力!$BV$3:$CN$1048576,MATCH(ROW(I837)-ROW(I$3),入力!$BB$3:$BB$1048576,0),MATCH(I$3,入力!$BV$2:$CN$2,0)),"")</f>
        <v/>
      </c>
      <c r="J837" s="75" t="str">
        <f>IFERROR(INDEX(入力!$BV$3:$CN$1048576,MATCH(ROW(J837)-ROW(J$3),入力!$BB$3:$BB$1048576,0),MATCH(J$3,入力!$BV$2:$CN$2,0)),"")</f>
        <v/>
      </c>
      <c r="K837" s="75" t="str">
        <f>IFERROR(INDEX(入力!$BV$3:$CN$1048576,MATCH(ROW(K837)-ROW(K$3),入力!$BB$3:$BB$1048576,0),MATCH(K$3,入力!$BV$2:$CN$2,0)),"")</f>
        <v/>
      </c>
      <c r="L837" s="75" t="str">
        <f>IFERROR(INDEX(入力!$BV$3:$CN$1048576,MATCH(ROW(L837)-ROW(L$3),入力!$BB$3:$BB$1048576,0),MATCH(L$3,入力!$BV$2:$CN$2,0)),"")</f>
        <v/>
      </c>
      <c r="M837" s="117" t="str">
        <f>IFERROR(IF(履歴検索!$A837="","",INDEX(入力!$BV$3:$CN$1048576,MATCH(ROW(M837)-ROW(M$3),入力!$BB$3:$BB$1048576,0),MATCH(M$3,入力!$BV$2:$CN$2,0))),"")</f>
        <v/>
      </c>
      <c r="N837" s="75" t="str">
        <f>IFERROR(INDEX(入力!$BV$3:$CN$1048576,MATCH(ROW(N837)-ROW(N$3),入力!$BB$3:$BB$1048576,0),MATCH(N$3,入力!$BV$2:$CN$2,0)),"")</f>
        <v/>
      </c>
      <c r="O837" s="294" t="str">
        <f>IFERROR(INDEX(入力!$CJ$3:$CN$1048576,MATCH(ROW(O837)-ROW(O$3),入力!$BB$3:$BB$1048576,0),MATCH(O$3,入力!$CJ$2:$CN$2,0)),"")</f>
        <v/>
      </c>
      <c r="P837" s="294" t="str">
        <f>IFERROR(INDEX(入力!$CJ$3:$CN$1048576,MATCH(ROW(P837)-ROW(P$3),入力!$BB$3:$BB$1048576,0),MATCH(P$3,入力!$CJ$2:$CN$2,0)),"")</f>
        <v/>
      </c>
      <c r="Q837" s="294" t="str">
        <f>IFERROR(INDEX(入力!$BV$3:$CN$1048576,MATCH(ROW(Q837)-ROW(Q$3),入力!$BB$3:$BB$1048576,0),MATCH(Q$3,入力!$BV$2:$CN$2,0)),"")</f>
        <v/>
      </c>
      <c r="R837" s="77" t="str">
        <f>IFERROR(INDEX(入力!$BV$3:$CN$1048576,MATCH(ROW(R837)-ROW(R$3),入力!$BB$3:$BB$1048576,0),MATCH(R$3,入力!$BV$2:$CN$2,0)),"")</f>
        <v/>
      </c>
      <c r="S837" s="77" t="str">
        <f>IFERROR(INDEX(入力!$BV$3:$CN$1048576,MATCH(ROW(S837)-ROW(S$3),入力!$BB$3:$BB$1048576,0),MATCH(S$3,入力!$BV$2:$CN$2,0)),"")</f>
        <v/>
      </c>
      <c r="U837" s="28" t="str">
        <f>IF(Z837="","",COUNT($Z$4:Z837))</f>
        <v/>
      </c>
      <c r="V837" s="73" t="str">
        <f t="shared" si="13"/>
        <v/>
      </c>
      <c r="W837" s="113" t="str">
        <f>IF(OR($B837="",$B837=$B838),"",SUMIF($B$4:$B837,$B837,Q$4:Q837))</f>
        <v/>
      </c>
      <c r="X837" s="113" t="str">
        <f>IF(OR($B837="",$B837=$B838),"",SUMIF($B$4:$B837,$B837,K$4:K837)-Y837)</f>
        <v/>
      </c>
      <c r="Y837" s="113" t="str">
        <f>IF(OR($B837="",$B837=$B838),"",SUMIFS(K$4:K837,B$4:B837,$B837,F$4:F837,$Y$3))</f>
        <v/>
      </c>
      <c r="Z837" s="113" t="str">
        <f>IF(OR($B837="",$B837=$B838),"",SUMIF($B$4:$B837,$B837,S$4:S837))</f>
        <v/>
      </c>
    </row>
    <row r="838" spans="1:26" ht="25.05" customHeight="1" x14ac:dyDescent="0.2">
      <c r="A838" s="133" t="str">
        <f>IF(OR(B838="",AND(B837=B838,D837=D838)),"",MAX($A$4:A837)+1)</f>
        <v/>
      </c>
      <c r="B838" s="73" t="str">
        <f>IFERROR(INDEX(入力!$BV$3:$CN$1048576,MATCH(ROW(B838)-ROW(B$3),入力!$BB$3:$BB$1048576,0),MATCH(B$3,入力!$BV$2:$CN$2,0)),"")</f>
        <v/>
      </c>
      <c r="C838" s="74" t="str">
        <f>IFERROR(INDEX(入力!$BV$3:$CN$1048576,MATCH(ROW(C838)-ROW(C$3),入力!$BB$3:$BB$1048576,0),MATCH(C$3,入力!$BV$2:$CN$2,0)),"")</f>
        <v/>
      </c>
      <c r="D838" s="75" t="str">
        <f>IFERROR(INDEX(入力!$BO$3:$BO$1048576,MATCH(ROW(D838)-ROW(D$3),入力!$BB$3:$BB$1048576,0),0),"")</f>
        <v/>
      </c>
      <c r="E838" s="74" t="str">
        <f>IFERROR(INDEX(入力!$BV$3:$CN$1048576,MATCH(ROW(E838)-ROW(E$3),入力!$BB$3:$BB$1048576,0),MATCH(E$3,入力!$BV$2:$CN$2,0)),"")</f>
        <v/>
      </c>
      <c r="F838" s="74" t="str">
        <f>IFERROR(INDEX(入力!$BV$3:$CN$1048576,MATCH(ROW(F838)-ROW(F$3),入力!$BB$3:$BB$1048576,0),MATCH(F$3,入力!$BV$2:$CN$2,0)),"")</f>
        <v/>
      </c>
      <c r="G838" s="74" t="str">
        <f>IFERROR(INDEX(入力!$BV$3:$CN$1048576,MATCH(ROW(G838)-ROW(G$3),入力!$BB$3:$BB$1048576,0),MATCH(G$3,入力!$BV$2:$CN$2,0)),"")</f>
        <v/>
      </c>
      <c r="H838" s="75" t="str">
        <f>IFERROR(INDEX(入力!$BV$3:$CN$1048576,MATCH(ROW(H838)-ROW(H$3),入力!$BB$3:$BB$1048576,0),MATCH(H$3,入力!$BV$2:$CN$2,0)),"")</f>
        <v/>
      </c>
      <c r="I838" s="76" t="str">
        <f>IFERROR(INDEX(入力!$BV$3:$CN$1048576,MATCH(ROW(I838)-ROW(I$3),入力!$BB$3:$BB$1048576,0),MATCH(I$3,入力!$BV$2:$CN$2,0)),"")</f>
        <v/>
      </c>
      <c r="J838" s="75" t="str">
        <f>IFERROR(INDEX(入力!$BV$3:$CN$1048576,MATCH(ROW(J838)-ROW(J$3),入力!$BB$3:$BB$1048576,0),MATCH(J$3,入力!$BV$2:$CN$2,0)),"")</f>
        <v/>
      </c>
      <c r="K838" s="75" t="str">
        <f>IFERROR(INDEX(入力!$BV$3:$CN$1048576,MATCH(ROW(K838)-ROW(K$3),入力!$BB$3:$BB$1048576,0),MATCH(K$3,入力!$BV$2:$CN$2,0)),"")</f>
        <v/>
      </c>
      <c r="L838" s="75" t="str">
        <f>IFERROR(INDEX(入力!$BV$3:$CN$1048576,MATCH(ROW(L838)-ROW(L$3),入力!$BB$3:$BB$1048576,0),MATCH(L$3,入力!$BV$2:$CN$2,0)),"")</f>
        <v/>
      </c>
      <c r="M838" s="117" t="str">
        <f>IFERROR(IF(履歴検索!$A838="","",INDEX(入力!$BV$3:$CN$1048576,MATCH(ROW(M838)-ROW(M$3),入力!$BB$3:$BB$1048576,0),MATCH(M$3,入力!$BV$2:$CN$2,0))),"")</f>
        <v/>
      </c>
      <c r="N838" s="75" t="str">
        <f>IFERROR(INDEX(入力!$BV$3:$CN$1048576,MATCH(ROW(N838)-ROW(N$3),入力!$BB$3:$BB$1048576,0),MATCH(N$3,入力!$BV$2:$CN$2,0)),"")</f>
        <v/>
      </c>
      <c r="O838" s="294" t="str">
        <f>IFERROR(INDEX(入力!$CJ$3:$CN$1048576,MATCH(ROW(O838)-ROW(O$3),入力!$BB$3:$BB$1048576,0),MATCH(O$3,入力!$CJ$2:$CN$2,0)),"")</f>
        <v/>
      </c>
      <c r="P838" s="294" t="str">
        <f>IFERROR(INDEX(入力!$CJ$3:$CN$1048576,MATCH(ROW(P838)-ROW(P$3),入力!$BB$3:$BB$1048576,0),MATCH(P$3,入力!$CJ$2:$CN$2,0)),"")</f>
        <v/>
      </c>
      <c r="Q838" s="294" t="str">
        <f>IFERROR(INDEX(入力!$BV$3:$CN$1048576,MATCH(ROW(Q838)-ROW(Q$3),入力!$BB$3:$BB$1048576,0),MATCH(Q$3,入力!$BV$2:$CN$2,0)),"")</f>
        <v/>
      </c>
      <c r="R838" s="77" t="str">
        <f>IFERROR(INDEX(入力!$BV$3:$CN$1048576,MATCH(ROW(R838)-ROW(R$3),入力!$BB$3:$BB$1048576,0),MATCH(R$3,入力!$BV$2:$CN$2,0)),"")</f>
        <v/>
      </c>
      <c r="S838" s="77" t="str">
        <f>IFERROR(INDEX(入力!$BV$3:$CN$1048576,MATCH(ROW(S838)-ROW(S$3),入力!$BB$3:$BB$1048576,0),MATCH(S$3,入力!$BV$2:$CN$2,0)),"")</f>
        <v/>
      </c>
      <c r="U838" s="28" t="str">
        <f>IF(Z838="","",COUNT($Z$4:Z838))</f>
        <v/>
      </c>
      <c r="V838" s="73" t="str">
        <f t="shared" si="13"/>
        <v/>
      </c>
      <c r="W838" s="113" t="str">
        <f>IF(OR($B838="",$B838=$B839),"",SUMIF($B$4:$B838,$B838,Q$4:Q838))</f>
        <v/>
      </c>
      <c r="X838" s="113" t="str">
        <f>IF(OR($B838="",$B838=$B839),"",SUMIF($B$4:$B838,$B838,K$4:K838)-Y838)</f>
        <v/>
      </c>
      <c r="Y838" s="113" t="str">
        <f>IF(OR($B838="",$B838=$B839),"",SUMIFS(K$4:K838,B$4:B838,$B838,F$4:F838,$Y$3))</f>
        <v/>
      </c>
      <c r="Z838" s="113" t="str">
        <f>IF(OR($B838="",$B838=$B839),"",SUMIF($B$4:$B838,$B838,S$4:S838))</f>
        <v/>
      </c>
    </row>
    <row r="839" spans="1:26" ht="25.05" customHeight="1" x14ac:dyDescent="0.2">
      <c r="A839" s="133" t="str">
        <f>IF(OR(B839="",AND(B838=B839,D838=D839)),"",MAX($A$4:A838)+1)</f>
        <v/>
      </c>
      <c r="B839" s="73" t="str">
        <f>IFERROR(INDEX(入力!$BV$3:$CN$1048576,MATCH(ROW(B839)-ROW(B$3),入力!$BB$3:$BB$1048576,0),MATCH(B$3,入力!$BV$2:$CN$2,0)),"")</f>
        <v/>
      </c>
      <c r="C839" s="74" t="str">
        <f>IFERROR(INDEX(入力!$BV$3:$CN$1048576,MATCH(ROW(C839)-ROW(C$3),入力!$BB$3:$BB$1048576,0),MATCH(C$3,入力!$BV$2:$CN$2,0)),"")</f>
        <v/>
      </c>
      <c r="D839" s="75" t="str">
        <f>IFERROR(INDEX(入力!$BO$3:$BO$1048576,MATCH(ROW(D839)-ROW(D$3),入力!$BB$3:$BB$1048576,0),0),"")</f>
        <v/>
      </c>
      <c r="E839" s="74" t="str">
        <f>IFERROR(INDEX(入力!$BV$3:$CN$1048576,MATCH(ROW(E839)-ROW(E$3),入力!$BB$3:$BB$1048576,0),MATCH(E$3,入力!$BV$2:$CN$2,0)),"")</f>
        <v/>
      </c>
      <c r="F839" s="74" t="str">
        <f>IFERROR(INDEX(入力!$BV$3:$CN$1048576,MATCH(ROW(F839)-ROW(F$3),入力!$BB$3:$BB$1048576,0),MATCH(F$3,入力!$BV$2:$CN$2,0)),"")</f>
        <v/>
      </c>
      <c r="G839" s="74" t="str">
        <f>IFERROR(INDEX(入力!$BV$3:$CN$1048576,MATCH(ROW(G839)-ROW(G$3),入力!$BB$3:$BB$1048576,0),MATCH(G$3,入力!$BV$2:$CN$2,0)),"")</f>
        <v/>
      </c>
      <c r="H839" s="75" t="str">
        <f>IFERROR(INDEX(入力!$BV$3:$CN$1048576,MATCH(ROW(H839)-ROW(H$3),入力!$BB$3:$BB$1048576,0),MATCH(H$3,入力!$BV$2:$CN$2,0)),"")</f>
        <v/>
      </c>
      <c r="I839" s="76" t="str">
        <f>IFERROR(INDEX(入力!$BV$3:$CN$1048576,MATCH(ROW(I839)-ROW(I$3),入力!$BB$3:$BB$1048576,0),MATCH(I$3,入力!$BV$2:$CN$2,0)),"")</f>
        <v/>
      </c>
      <c r="J839" s="75" t="str">
        <f>IFERROR(INDEX(入力!$BV$3:$CN$1048576,MATCH(ROW(J839)-ROW(J$3),入力!$BB$3:$BB$1048576,0),MATCH(J$3,入力!$BV$2:$CN$2,0)),"")</f>
        <v/>
      </c>
      <c r="K839" s="75" t="str">
        <f>IFERROR(INDEX(入力!$BV$3:$CN$1048576,MATCH(ROW(K839)-ROW(K$3),入力!$BB$3:$BB$1048576,0),MATCH(K$3,入力!$BV$2:$CN$2,0)),"")</f>
        <v/>
      </c>
      <c r="L839" s="75" t="str">
        <f>IFERROR(INDEX(入力!$BV$3:$CN$1048576,MATCH(ROW(L839)-ROW(L$3),入力!$BB$3:$BB$1048576,0),MATCH(L$3,入力!$BV$2:$CN$2,0)),"")</f>
        <v/>
      </c>
      <c r="M839" s="117" t="str">
        <f>IFERROR(IF(履歴検索!$A839="","",INDEX(入力!$BV$3:$CN$1048576,MATCH(ROW(M839)-ROW(M$3),入力!$BB$3:$BB$1048576,0),MATCH(M$3,入力!$BV$2:$CN$2,0))),"")</f>
        <v/>
      </c>
      <c r="N839" s="75" t="str">
        <f>IFERROR(INDEX(入力!$BV$3:$CN$1048576,MATCH(ROW(N839)-ROW(N$3),入力!$BB$3:$BB$1048576,0),MATCH(N$3,入力!$BV$2:$CN$2,0)),"")</f>
        <v/>
      </c>
      <c r="O839" s="294" t="str">
        <f>IFERROR(INDEX(入力!$CJ$3:$CN$1048576,MATCH(ROW(O839)-ROW(O$3),入力!$BB$3:$BB$1048576,0),MATCH(O$3,入力!$CJ$2:$CN$2,0)),"")</f>
        <v/>
      </c>
      <c r="P839" s="294" t="str">
        <f>IFERROR(INDEX(入力!$CJ$3:$CN$1048576,MATCH(ROW(P839)-ROW(P$3),入力!$BB$3:$BB$1048576,0),MATCH(P$3,入力!$CJ$2:$CN$2,0)),"")</f>
        <v/>
      </c>
      <c r="Q839" s="294" t="str">
        <f>IFERROR(INDEX(入力!$BV$3:$CN$1048576,MATCH(ROW(Q839)-ROW(Q$3),入力!$BB$3:$BB$1048576,0),MATCH(Q$3,入力!$BV$2:$CN$2,0)),"")</f>
        <v/>
      </c>
      <c r="R839" s="77" t="str">
        <f>IFERROR(INDEX(入力!$BV$3:$CN$1048576,MATCH(ROW(R839)-ROW(R$3),入力!$BB$3:$BB$1048576,0),MATCH(R$3,入力!$BV$2:$CN$2,0)),"")</f>
        <v/>
      </c>
      <c r="S839" s="77" t="str">
        <f>IFERROR(INDEX(入力!$BV$3:$CN$1048576,MATCH(ROW(S839)-ROW(S$3),入力!$BB$3:$BB$1048576,0),MATCH(S$3,入力!$BV$2:$CN$2,0)),"")</f>
        <v/>
      </c>
      <c r="U839" s="28" t="str">
        <f>IF(Z839="","",COUNT($Z$4:Z839))</f>
        <v/>
      </c>
      <c r="V839" s="73" t="str">
        <f t="shared" si="13"/>
        <v/>
      </c>
      <c r="W839" s="113" t="str">
        <f>IF(OR($B839="",$B839=$B840),"",SUMIF($B$4:$B839,$B839,Q$4:Q839))</f>
        <v/>
      </c>
      <c r="X839" s="113" t="str">
        <f>IF(OR($B839="",$B839=$B840),"",SUMIF($B$4:$B839,$B839,K$4:K839)-Y839)</f>
        <v/>
      </c>
      <c r="Y839" s="113" t="str">
        <f>IF(OR($B839="",$B839=$B840),"",SUMIFS(K$4:K839,B$4:B839,$B839,F$4:F839,$Y$3))</f>
        <v/>
      </c>
      <c r="Z839" s="113" t="str">
        <f>IF(OR($B839="",$B839=$B840),"",SUMIF($B$4:$B839,$B839,S$4:S839))</f>
        <v/>
      </c>
    </row>
    <row r="840" spans="1:26" ht="25.05" customHeight="1" x14ac:dyDescent="0.2">
      <c r="A840" s="133" t="str">
        <f>IF(OR(B840="",AND(B839=B840,D839=D840)),"",MAX($A$4:A839)+1)</f>
        <v/>
      </c>
      <c r="B840" s="73" t="str">
        <f>IFERROR(INDEX(入力!$BV$3:$CN$1048576,MATCH(ROW(B840)-ROW(B$3),入力!$BB$3:$BB$1048576,0),MATCH(B$3,入力!$BV$2:$CN$2,0)),"")</f>
        <v/>
      </c>
      <c r="C840" s="74" t="str">
        <f>IFERROR(INDEX(入力!$BV$3:$CN$1048576,MATCH(ROW(C840)-ROW(C$3),入力!$BB$3:$BB$1048576,0),MATCH(C$3,入力!$BV$2:$CN$2,0)),"")</f>
        <v/>
      </c>
      <c r="D840" s="75" t="str">
        <f>IFERROR(INDEX(入力!$BO$3:$BO$1048576,MATCH(ROW(D840)-ROW(D$3),入力!$BB$3:$BB$1048576,0),0),"")</f>
        <v/>
      </c>
      <c r="E840" s="74" t="str">
        <f>IFERROR(INDEX(入力!$BV$3:$CN$1048576,MATCH(ROW(E840)-ROW(E$3),入力!$BB$3:$BB$1048576,0),MATCH(E$3,入力!$BV$2:$CN$2,0)),"")</f>
        <v/>
      </c>
      <c r="F840" s="74" t="str">
        <f>IFERROR(INDEX(入力!$BV$3:$CN$1048576,MATCH(ROW(F840)-ROW(F$3),入力!$BB$3:$BB$1048576,0),MATCH(F$3,入力!$BV$2:$CN$2,0)),"")</f>
        <v/>
      </c>
      <c r="G840" s="74" t="str">
        <f>IFERROR(INDEX(入力!$BV$3:$CN$1048576,MATCH(ROW(G840)-ROW(G$3),入力!$BB$3:$BB$1048576,0),MATCH(G$3,入力!$BV$2:$CN$2,0)),"")</f>
        <v/>
      </c>
      <c r="H840" s="75" t="str">
        <f>IFERROR(INDEX(入力!$BV$3:$CN$1048576,MATCH(ROW(H840)-ROW(H$3),入力!$BB$3:$BB$1048576,0),MATCH(H$3,入力!$BV$2:$CN$2,0)),"")</f>
        <v/>
      </c>
      <c r="I840" s="76" t="str">
        <f>IFERROR(INDEX(入力!$BV$3:$CN$1048576,MATCH(ROW(I840)-ROW(I$3),入力!$BB$3:$BB$1048576,0),MATCH(I$3,入力!$BV$2:$CN$2,0)),"")</f>
        <v/>
      </c>
      <c r="J840" s="75" t="str">
        <f>IFERROR(INDEX(入力!$BV$3:$CN$1048576,MATCH(ROW(J840)-ROW(J$3),入力!$BB$3:$BB$1048576,0),MATCH(J$3,入力!$BV$2:$CN$2,0)),"")</f>
        <v/>
      </c>
      <c r="K840" s="75" t="str">
        <f>IFERROR(INDEX(入力!$BV$3:$CN$1048576,MATCH(ROW(K840)-ROW(K$3),入力!$BB$3:$BB$1048576,0),MATCH(K$3,入力!$BV$2:$CN$2,0)),"")</f>
        <v/>
      </c>
      <c r="L840" s="75" t="str">
        <f>IFERROR(INDEX(入力!$BV$3:$CN$1048576,MATCH(ROW(L840)-ROW(L$3),入力!$BB$3:$BB$1048576,0),MATCH(L$3,入力!$BV$2:$CN$2,0)),"")</f>
        <v/>
      </c>
      <c r="M840" s="117" t="str">
        <f>IFERROR(IF(履歴検索!$A840="","",INDEX(入力!$BV$3:$CN$1048576,MATCH(ROW(M840)-ROW(M$3),入力!$BB$3:$BB$1048576,0),MATCH(M$3,入力!$BV$2:$CN$2,0))),"")</f>
        <v/>
      </c>
      <c r="N840" s="75" t="str">
        <f>IFERROR(INDEX(入力!$BV$3:$CN$1048576,MATCH(ROW(N840)-ROW(N$3),入力!$BB$3:$BB$1048576,0),MATCH(N$3,入力!$BV$2:$CN$2,0)),"")</f>
        <v/>
      </c>
      <c r="O840" s="294" t="str">
        <f>IFERROR(INDEX(入力!$CJ$3:$CN$1048576,MATCH(ROW(O840)-ROW(O$3),入力!$BB$3:$BB$1048576,0),MATCH(O$3,入力!$CJ$2:$CN$2,0)),"")</f>
        <v/>
      </c>
      <c r="P840" s="294" t="str">
        <f>IFERROR(INDEX(入力!$CJ$3:$CN$1048576,MATCH(ROW(P840)-ROW(P$3),入力!$BB$3:$BB$1048576,0),MATCH(P$3,入力!$CJ$2:$CN$2,0)),"")</f>
        <v/>
      </c>
      <c r="Q840" s="294" t="str">
        <f>IFERROR(INDEX(入力!$BV$3:$CN$1048576,MATCH(ROW(Q840)-ROW(Q$3),入力!$BB$3:$BB$1048576,0),MATCH(Q$3,入力!$BV$2:$CN$2,0)),"")</f>
        <v/>
      </c>
      <c r="R840" s="77" t="str">
        <f>IFERROR(INDEX(入力!$BV$3:$CN$1048576,MATCH(ROW(R840)-ROW(R$3),入力!$BB$3:$BB$1048576,0),MATCH(R$3,入力!$BV$2:$CN$2,0)),"")</f>
        <v/>
      </c>
      <c r="S840" s="77" t="str">
        <f>IFERROR(INDEX(入力!$BV$3:$CN$1048576,MATCH(ROW(S840)-ROW(S$3),入力!$BB$3:$BB$1048576,0),MATCH(S$3,入力!$BV$2:$CN$2,0)),"")</f>
        <v/>
      </c>
      <c r="U840" s="28" t="str">
        <f>IF(Z840="","",COUNT($Z$4:Z840))</f>
        <v/>
      </c>
      <c r="V840" s="73" t="str">
        <f t="shared" si="13"/>
        <v/>
      </c>
      <c r="W840" s="113" t="str">
        <f>IF(OR($B840="",$B840=$B841),"",SUMIF($B$4:$B840,$B840,Q$4:Q840))</f>
        <v/>
      </c>
      <c r="X840" s="113" t="str">
        <f>IF(OR($B840="",$B840=$B841),"",SUMIF($B$4:$B840,$B840,K$4:K840)-Y840)</f>
        <v/>
      </c>
      <c r="Y840" s="113" t="str">
        <f>IF(OR($B840="",$B840=$B841),"",SUMIFS(K$4:K840,B$4:B840,$B840,F$4:F840,$Y$3))</f>
        <v/>
      </c>
      <c r="Z840" s="113" t="str">
        <f>IF(OR($B840="",$B840=$B841),"",SUMIF($B$4:$B840,$B840,S$4:S840))</f>
        <v/>
      </c>
    </row>
    <row r="841" spans="1:26" ht="25.05" customHeight="1" x14ac:dyDescent="0.2">
      <c r="A841" s="133" t="str">
        <f>IF(OR(B841="",AND(B840=B841,D840=D841)),"",MAX($A$4:A840)+1)</f>
        <v/>
      </c>
      <c r="B841" s="73" t="str">
        <f>IFERROR(INDEX(入力!$BV$3:$CN$1048576,MATCH(ROW(B841)-ROW(B$3),入力!$BB$3:$BB$1048576,0),MATCH(B$3,入力!$BV$2:$CN$2,0)),"")</f>
        <v/>
      </c>
      <c r="C841" s="74" t="str">
        <f>IFERROR(INDEX(入力!$BV$3:$CN$1048576,MATCH(ROW(C841)-ROW(C$3),入力!$BB$3:$BB$1048576,0),MATCH(C$3,入力!$BV$2:$CN$2,0)),"")</f>
        <v/>
      </c>
      <c r="D841" s="75" t="str">
        <f>IFERROR(INDEX(入力!$BO$3:$BO$1048576,MATCH(ROW(D841)-ROW(D$3),入力!$BB$3:$BB$1048576,0),0),"")</f>
        <v/>
      </c>
      <c r="E841" s="74" t="str">
        <f>IFERROR(INDEX(入力!$BV$3:$CN$1048576,MATCH(ROW(E841)-ROW(E$3),入力!$BB$3:$BB$1048576,0),MATCH(E$3,入力!$BV$2:$CN$2,0)),"")</f>
        <v/>
      </c>
      <c r="F841" s="74" t="str">
        <f>IFERROR(INDEX(入力!$BV$3:$CN$1048576,MATCH(ROW(F841)-ROW(F$3),入力!$BB$3:$BB$1048576,0),MATCH(F$3,入力!$BV$2:$CN$2,0)),"")</f>
        <v/>
      </c>
      <c r="G841" s="74" t="str">
        <f>IFERROR(INDEX(入力!$BV$3:$CN$1048576,MATCH(ROW(G841)-ROW(G$3),入力!$BB$3:$BB$1048576,0),MATCH(G$3,入力!$BV$2:$CN$2,0)),"")</f>
        <v/>
      </c>
      <c r="H841" s="75" t="str">
        <f>IFERROR(INDEX(入力!$BV$3:$CN$1048576,MATCH(ROW(H841)-ROW(H$3),入力!$BB$3:$BB$1048576,0),MATCH(H$3,入力!$BV$2:$CN$2,0)),"")</f>
        <v/>
      </c>
      <c r="I841" s="76" t="str">
        <f>IFERROR(INDEX(入力!$BV$3:$CN$1048576,MATCH(ROW(I841)-ROW(I$3),入力!$BB$3:$BB$1048576,0),MATCH(I$3,入力!$BV$2:$CN$2,0)),"")</f>
        <v/>
      </c>
      <c r="J841" s="75" t="str">
        <f>IFERROR(INDEX(入力!$BV$3:$CN$1048576,MATCH(ROW(J841)-ROW(J$3),入力!$BB$3:$BB$1048576,0),MATCH(J$3,入力!$BV$2:$CN$2,0)),"")</f>
        <v/>
      </c>
      <c r="K841" s="75" t="str">
        <f>IFERROR(INDEX(入力!$BV$3:$CN$1048576,MATCH(ROW(K841)-ROW(K$3),入力!$BB$3:$BB$1048576,0),MATCH(K$3,入力!$BV$2:$CN$2,0)),"")</f>
        <v/>
      </c>
      <c r="L841" s="75" t="str">
        <f>IFERROR(INDEX(入力!$BV$3:$CN$1048576,MATCH(ROW(L841)-ROW(L$3),入力!$BB$3:$BB$1048576,0),MATCH(L$3,入力!$BV$2:$CN$2,0)),"")</f>
        <v/>
      </c>
      <c r="M841" s="117" t="str">
        <f>IFERROR(IF(履歴検索!$A841="","",INDEX(入力!$BV$3:$CN$1048576,MATCH(ROW(M841)-ROW(M$3),入力!$BB$3:$BB$1048576,0),MATCH(M$3,入力!$BV$2:$CN$2,0))),"")</f>
        <v/>
      </c>
      <c r="N841" s="75" t="str">
        <f>IFERROR(INDEX(入力!$BV$3:$CN$1048576,MATCH(ROW(N841)-ROW(N$3),入力!$BB$3:$BB$1048576,0),MATCH(N$3,入力!$BV$2:$CN$2,0)),"")</f>
        <v/>
      </c>
      <c r="O841" s="294" t="str">
        <f>IFERROR(INDEX(入力!$CJ$3:$CN$1048576,MATCH(ROW(O841)-ROW(O$3),入力!$BB$3:$BB$1048576,0),MATCH(O$3,入力!$CJ$2:$CN$2,0)),"")</f>
        <v/>
      </c>
      <c r="P841" s="294" t="str">
        <f>IFERROR(INDEX(入力!$CJ$3:$CN$1048576,MATCH(ROW(P841)-ROW(P$3),入力!$BB$3:$BB$1048576,0),MATCH(P$3,入力!$CJ$2:$CN$2,0)),"")</f>
        <v/>
      </c>
      <c r="Q841" s="294" t="str">
        <f>IFERROR(INDEX(入力!$BV$3:$CN$1048576,MATCH(ROW(Q841)-ROW(Q$3),入力!$BB$3:$BB$1048576,0),MATCH(Q$3,入力!$BV$2:$CN$2,0)),"")</f>
        <v/>
      </c>
      <c r="R841" s="77" t="str">
        <f>IFERROR(INDEX(入力!$BV$3:$CN$1048576,MATCH(ROW(R841)-ROW(R$3),入力!$BB$3:$BB$1048576,0),MATCH(R$3,入力!$BV$2:$CN$2,0)),"")</f>
        <v/>
      </c>
      <c r="S841" s="77" t="str">
        <f>IFERROR(INDEX(入力!$BV$3:$CN$1048576,MATCH(ROW(S841)-ROW(S$3),入力!$BB$3:$BB$1048576,0),MATCH(S$3,入力!$BV$2:$CN$2,0)),"")</f>
        <v/>
      </c>
      <c r="U841" s="28" t="str">
        <f>IF(Z841="","",COUNT($Z$4:Z841))</f>
        <v/>
      </c>
      <c r="V841" s="73" t="str">
        <f t="shared" si="13"/>
        <v/>
      </c>
      <c r="W841" s="113" t="str">
        <f>IF(OR($B841="",$B841=$B842),"",SUMIF($B$4:$B841,$B841,Q$4:Q841))</f>
        <v/>
      </c>
      <c r="X841" s="113" t="str">
        <f>IF(OR($B841="",$B841=$B842),"",SUMIF($B$4:$B841,$B841,K$4:K841)-Y841)</f>
        <v/>
      </c>
      <c r="Y841" s="113" t="str">
        <f>IF(OR($B841="",$B841=$B842),"",SUMIFS(K$4:K841,B$4:B841,$B841,F$4:F841,$Y$3))</f>
        <v/>
      </c>
      <c r="Z841" s="113" t="str">
        <f>IF(OR($B841="",$B841=$B842),"",SUMIF($B$4:$B841,$B841,S$4:S841))</f>
        <v/>
      </c>
    </row>
    <row r="842" spans="1:26" ht="25.05" customHeight="1" x14ac:dyDescent="0.2">
      <c r="A842" s="133" t="str">
        <f>IF(OR(B842="",AND(B841=B842,D841=D842)),"",MAX($A$4:A841)+1)</f>
        <v/>
      </c>
      <c r="B842" s="73" t="str">
        <f>IFERROR(INDEX(入力!$BV$3:$CN$1048576,MATCH(ROW(B842)-ROW(B$3),入力!$BB$3:$BB$1048576,0),MATCH(B$3,入力!$BV$2:$CN$2,0)),"")</f>
        <v/>
      </c>
      <c r="C842" s="74" t="str">
        <f>IFERROR(INDEX(入力!$BV$3:$CN$1048576,MATCH(ROW(C842)-ROW(C$3),入力!$BB$3:$BB$1048576,0),MATCH(C$3,入力!$BV$2:$CN$2,0)),"")</f>
        <v/>
      </c>
      <c r="D842" s="75" t="str">
        <f>IFERROR(INDEX(入力!$BO$3:$BO$1048576,MATCH(ROW(D842)-ROW(D$3),入力!$BB$3:$BB$1048576,0),0),"")</f>
        <v/>
      </c>
      <c r="E842" s="74" t="str">
        <f>IFERROR(INDEX(入力!$BV$3:$CN$1048576,MATCH(ROW(E842)-ROW(E$3),入力!$BB$3:$BB$1048576,0),MATCH(E$3,入力!$BV$2:$CN$2,0)),"")</f>
        <v/>
      </c>
      <c r="F842" s="74" t="str">
        <f>IFERROR(INDEX(入力!$BV$3:$CN$1048576,MATCH(ROW(F842)-ROW(F$3),入力!$BB$3:$BB$1048576,0),MATCH(F$3,入力!$BV$2:$CN$2,0)),"")</f>
        <v/>
      </c>
      <c r="G842" s="74" t="str">
        <f>IFERROR(INDEX(入力!$BV$3:$CN$1048576,MATCH(ROW(G842)-ROW(G$3),入力!$BB$3:$BB$1048576,0),MATCH(G$3,入力!$BV$2:$CN$2,0)),"")</f>
        <v/>
      </c>
      <c r="H842" s="75" t="str">
        <f>IFERROR(INDEX(入力!$BV$3:$CN$1048576,MATCH(ROW(H842)-ROW(H$3),入力!$BB$3:$BB$1048576,0),MATCH(H$3,入力!$BV$2:$CN$2,0)),"")</f>
        <v/>
      </c>
      <c r="I842" s="76" t="str">
        <f>IFERROR(INDEX(入力!$BV$3:$CN$1048576,MATCH(ROW(I842)-ROW(I$3),入力!$BB$3:$BB$1048576,0),MATCH(I$3,入力!$BV$2:$CN$2,0)),"")</f>
        <v/>
      </c>
      <c r="J842" s="75" t="str">
        <f>IFERROR(INDEX(入力!$BV$3:$CN$1048576,MATCH(ROW(J842)-ROW(J$3),入力!$BB$3:$BB$1048576,0),MATCH(J$3,入力!$BV$2:$CN$2,0)),"")</f>
        <v/>
      </c>
      <c r="K842" s="75" t="str">
        <f>IFERROR(INDEX(入力!$BV$3:$CN$1048576,MATCH(ROW(K842)-ROW(K$3),入力!$BB$3:$BB$1048576,0),MATCH(K$3,入力!$BV$2:$CN$2,0)),"")</f>
        <v/>
      </c>
      <c r="L842" s="75" t="str">
        <f>IFERROR(INDEX(入力!$BV$3:$CN$1048576,MATCH(ROW(L842)-ROW(L$3),入力!$BB$3:$BB$1048576,0),MATCH(L$3,入力!$BV$2:$CN$2,0)),"")</f>
        <v/>
      </c>
      <c r="M842" s="117" t="str">
        <f>IFERROR(IF(履歴検索!$A842="","",INDEX(入力!$BV$3:$CN$1048576,MATCH(ROW(M842)-ROW(M$3),入力!$BB$3:$BB$1048576,0),MATCH(M$3,入力!$BV$2:$CN$2,0))),"")</f>
        <v/>
      </c>
      <c r="N842" s="75" t="str">
        <f>IFERROR(INDEX(入力!$BV$3:$CN$1048576,MATCH(ROW(N842)-ROW(N$3),入力!$BB$3:$BB$1048576,0),MATCH(N$3,入力!$BV$2:$CN$2,0)),"")</f>
        <v/>
      </c>
      <c r="O842" s="294" t="str">
        <f>IFERROR(INDEX(入力!$CJ$3:$CN$1048576,MATCH(ROW(O842)-ROW(O$3),入力!$BB$3:$BB$1048576,0),MATCH(O$3,入力!$CJ$2:$CN$2,0)),"")</f>
        <v/>
      </c>
      <c r="P842" s="294" t="str">
        <f>IFERROR(INDEX(入力!$CJ$3:$CN$1048576,MATCH(ROW(P842)-ROW(P$3),入力!$BB$3:$BB$1048576,0),MATCH(P$3,入力!$CJ$2:$CN$2,0)),"")</f>
        <v/>
      </c>
      <c r="Q842" s="294" t="str">
        <f>IFERROR(INDEX(入力!$BV$3:$CN$1048576,MATCH(ROW(Q842)-ROW(Q$3),入力!$BB$3:$BB$1048576,0),MATCH(Q$3,入力!$BV$2:$CN$2,0)),"")</f>
        <v/>
      </c>
      <c r="R842" s="77" t="str">
        <f>IFERROR(INDEX(入力!$BV$3:$CN$1048576,MATCH(ROW(R842)-ROW(R$3),入力!$BB$3:$BB$1048576,0),MATCH(R$3,入力!$BV$2:$CN$2,0)),"")</f>
        <v/>
      </c>
      <c r="S842" s="77" t="str">
        <f>IFERROR(INDEX(入力!$BV$3:$CN$1048576,MATCH(ROW(S842)-ROW(S$3),入力!$BB$3:$BB$1048576,0),MATCH(S$3,入力!$BV$2:$CN$2,0)),"")</f>
        <v/>
      </c>
      <c r="U842" s="28" t="str">
        <f>IF(Z842="","",COUNT($Z$4:Z842))</f>
        <v/>
      </c>
      <c r="V842" s="73" t="str">
        <f t="shared" si="13"/>
        <v/>
      </c>
      <c r="W842" s="113" t="str">
        <f>IF(OR($B842="",$B842=$B843),"",SUMIF($B$4:$B842,$B842,Q$4:Q842))</f>
        <v/>
      </c>
      <c r="X842" s="113" t="str">
        <f>IF(OR($B842="",$B842=$B843),"",SUMIF($B$4:$B842,$B842,K$4:K842)-Y842)</f>
        <v/>
      </c>
      <c r="Y842" s="113" t="str">
        <f>IF(OR($B842="",$B842=$B843),"",SUMIFS(K$4:K842,B$4:B842,$B842,F$4:F842,$Y$3))</f>
        <v/>
      </c>
      <c r="Z842" s="113" t="str">
        <f>IF(OR($B842="",$B842=$B843),"",SUMIF($B$4:$B842,$B842,S$4:S842))</f>
        <v/>
      </c>
    </row>
    <row r="843" spans="1:26" ht="25.05" customHeight="1" x14ac:dyDescent="0.2">
      <c r="A843" s="133" t="str">
        <f>IF(OR(B843="",AND(B842=B843,D842=D843)),"",MAX($A$4:A842)+1)</f>
        <v/>
      </c>
      <c r="B843" s="73" t="str">
        <f>IFERROR(INDEX(入力!$BV$3:$CN$1048576,MATCH(ROW(B843)-ROW(B$3),入力!$BB$3:$BB$1048576,0),MATCH(B$3,入力!$BV$2:$CN$2,0)),"")</f>
        <v/>
      </c>
      <c r="C843" s="74" t="str">
        <f>IFERROR(INDEX(入力!$BV$3:$CN$1048576,MATCH(ROW(C843)-ROW(C$3),入力!$BB$3:$BB$1048576,0),MATCH(C$3,入力!$BV$2:$CN$2,0)),"")</f>
        <v/>
      </c>
      <c r="D843" s="75" t="str">
        <f>IFERROR(INDEX(入力!$BO$3:$BO$1048576,MATCH(ROW(D843)-ROW(D$3),入力!$BB$3:$BB$1048576,0),0),"")</f>
        <v/>
      </c>
      <c r="E843" s="74" t="str">
        <f>IFERROR(INDEX(入力!$BV$3:$CN$1048576,MATCH(ROW(E843)-ROW(E$3),入力!$BB$3:$BB$1048576,0),MATCH(E$3,入力!$BV$2:$CN$2,0)),"")</f>
        <v/>
      </c>
      <c r="F843" s="74" t="str">
        <f>IFERROR(INDEX(入力!$BV$3:$CN$1048576,MATCH(ROW(F843)-ROW(F$3),入力!$BB$3:$BB$1048576,0),MATCH(F$3,入力!$BV$2:$CN$2,0)),"")</f>
        <v/>
      </c>
      <c r="G843" s="74" t="str">
        <f>IFERROR(INDEX(入力!$BV$3:$CN$1048576,MATCH(ROW(G843)-ROW(G$3),入力!$BB$3:$BB$1048576,0),MATCH(G$3,入力!$BV$2:$CN$2,0)),"")</f>
        <v/>
      </c>
      <c r="H843" s="75" t="str">
        <f>IFERROR(INDEX(入力!$BV$3:$CN$1048576,MATCH(ROW(H843)-ROW(H$3),入力!$BB$3:$BB$1048576,0),MATCH(H$3,入力!$BV$2:$CN$2,0)),"")</f>
        <v/>
      </c>
      <c r="I843" s="76" t="str">
        <f>IFERROR(INDEX(入力!$BV$3:$CN$1048576,MATCH(ROW(I843)-ROW(I$3),入力!$BB$3:$BB$1048576,0),MATCH(I$3,入力!$BV$2:$CN$2,0)),"")</f>
        <v/>
      </c>
      <c r="J843" s="75" t="str">
        <f>IFERROR(INDEX(入力!$BV$3:$CN$1048576,MATCH(ROW(J843)-ROW(J$3),入力!$BB$3:$BB$1048576,0),MATCH(J$3,入力!$BV$2:$CN$2,0)),"")</f>
        <v/>
      </c>
      <c r="K843" s="75" t="str">
        <f>IFERROR(INDEX(入力!$BV$3:$CN$1048576,MATCH(ROW(K843)-ROW(K$3),入力!$BB$3:$BB$1048576,0),MATCH(K$3,入力!$BV$2:$CN$2,0)),"")</f>
        <v/>
      </c>
      <c r="L843" s="75" t="str">
        <f>IFERROR(INDEX(入力!$BV$3:$CN$1048576,MATCH(ROW(L843)-ROW(L$3),入力!$BB$3:$BB$1048576,0),MATCH(L$3,入力!$BV$2:$CN$2,0)),"")</f>
        <v/>
      </c>
      <c r="M843" s="117" t="str">
        <f>IFERROR(IF(履歴検索!$A843="","",INDEX(入力!$BV$3:$CN$1048576,MATCH(ROW(M843)-ROW(M$3),入力!$BB$3:$BB$1048576,0),MATCH(M$3,入力!$BV$2:$CN$2,0))),"")</f>
        <v/>
      </c>
      <c r="N843" s="75" t="str">
        <f>IFERROR(INDEX(入力!$BV$3:$CN$1048576,MATCH(ROW(N843)-ROW(N$3),入力!$BB$3:$BB$1048576,0),MATCH(N$3,入力!$BV$2:$CN$2,0)),"")</f>
        <v/>
      </c>
      <c r="O843" s="294" t="str">
        <f>IFERROR(INDEX(入力!$CJ$3:$CN$1048576,MATCH(ROW(O843)-ROW(O$3),入力!$BB$3:$BB$1048576,0),MATCH(O$3,入力!$CJ$2:$CN$2,0)),"")</f>
        <v/>
      </c>
      <c r="P843" s="294" t="str">
        <f>IFERROR(INDEX(入力!$CJ$3:$CN$1048576,MATCH(ROW(P843)-ROW(P$3),入力!$BB$3:$BB$1048576,0),MATCH(P$3,入力!$CJ$2:$CN$2,0)),"")</f>
        <v/>
      </c>
      <c r="Q843" s="294" t="str">
        <f>IFERROR(INDEX(入力!$BV$3:$CN$1048576,MATCH(ROW(Q843)-ROW(Q$3),入力!$BB$3:$BB$1048576,0),MATCH(Q$3,入力!$BV$2:$CN$2,0)),"")</f>
        <v/>
      </c>
      <c r="R843" s="77" t="str">
        <f>IFERROR(INDEX(入力!$BV$3:$CN$1048576,MATCH(ROW(R843)-ROW(R$3),入力!$BB$3:$BB$1048576,0),MATCH(R$3,入力!$BV$2:$CN$2,0)),"")</f>
        <v/>
      </c>
      <c r="S843" s="77" t="str">
        <f>IFERROR(INDEX(入力!$BV$3:$CN$1048576,MATCH(ROW(S843)-ROW(S$3),入力!$BB$3:$BB$1048576,0),MATCH(S$3,入力!$BV$2:$CN$2,0)),"")</f>
        <v/>
      </c>
      <c r="U843" s="28" t="str">
        <f>IF(Z843="","",COUNT($Z$4:Z843))</f>
        <v/>
      </c>
      <c r="V843" s="73" t="str">
        <f t="shared" si="13"/>
        <v/>
      </c>
      <c r="W843" s="113" t="str">
        <f>IF(OR($B843="",$B843=$B844),"",SUMIF($B$4:$B843,$B843,Q$4:Q843))</f>
        <v/>
      </c>
      <c r="X843" s="113" t="str">
        <f>IF(OR($B843="",$B843=$B844),"",SUMIF($B$4:$B843,$B843,K$4:K843)-Y843)</f>
        <v/>
      </c>
      <c r="Y843" s="113" t="str">
        <f>IF(OR($B843="",$B843=$B844),"",SUMIFS(K$4:K843,B$4:B843,$B843,F$4:F843,$Y$3))</f>
        <v/>
      </c>
      <c r="Z843" s="113" t="str">
        <f>IF(OR($B843="",$B843=$B844),"",SUMIF($B$4:$B843,$B843,S$4:S843))</f>
        <v/>
      </c>
    </row>
    <row r="844" spans="1:26" ht="25.05" customHeight="1" x14ac:dyDescent="0.2">
      <c r="A844" s="133" t="str">
        <f>IF(OR(B844="",AND(B843=B844,D843=D844)),"",MAX($A$4:A843)+1)</f>
        <v/>
      </c>
      <c r="B844" s="73" t="str">
        <f>IFERROR(INDEX(入力!$BV$3:$CN$1048576,MATCH(ROW(B844)-ROW(B$3),入力!$BB$3:$BB$1048576,0),MATCH(B$3,入力!$BV$2:$CN$2,0)),"")</f>
        <v/>
      </c>
      <c r="C844" s="74" t="str">
        <f>IFERROR(INDEX(入力!$BV$3:$CN$1048576,MATCH(ROW(C844)-ROW(C$3),入力!$BB$3:$BB$1048576,0),MATCH(C$3,入力!$BV$2:$CN$2,0)),"")</f>
        <v/>
      </c>
      <c r="D844" s="75" t="str">
        <f>IFERROR(INDEX(入力!$BO$3:$BO$1048576,MATCH(ROW(D844)-ROW(D$3),入力!$BB$3:$BB$1048576,0),0),"")</f>
        <v/>
      </c>
      <c r="E844" s="74" t="str">
        <f>IFERROR(INDEX(入力!$BV$3:$CN$1048576,MATCH(ROW(E844)-ROW(E$3),入力!$BB$3:$BB$1048576,0),MATCH(E$3,入力!$BV$2:$CN$2,0)),"")</f>
        <v/>
      </c>
      <c r="F844" s="74" t="str">
        <f>IFERROR(INDEX(入力!$BV$3:$CN$1048576,MATCH(ROW(F844)-ROW(F$3),入力!$BB$3:$BB$1048576,0),MATCH(F$3,入力!$BV$2:$CN$2,0)),"")</f>
        <v/>
      </c>
      <c r="G844" s="74" t="str">
        <f>IFERROR(INDEX(入力!$BV$3:$CN$1048576,MATCH(ROW(G844)-ROW(G$3),入力!$BB$3:$BB$1048576,0),MATCH(G$3,入力!$BV$2:$CN$2,0)),"")</f>
        <v/>
      </c>
      <c r="H844" s="75" t="str">
        <f>IFERROR(INDEX(入力!$BV$3:$CN$1048576,MATCH(ROW(H844)-ROW(H$3),入力!$BB$3:$BB$1048576,0),MATCH(H$3,入力!$BV$2:$CN$2,0)),"")</f>
        <v/>
      </c>
      <c r="I844" s="76" t="str">
        <f>IFERROR(INDEX(入力!$BV$3:$CN$1048576,MATCH(ROW(I844)-ROW(I$3),入力!$BB$3:$BB$1048576,0),MATCH(I$3,入力!$BV$2:$CN$2,0)),"")</f>
        <v/>
      </c>
      <c r="J844" s="75" t="str">
        <f>IFERROR(INDEX(入力!$BV$3:$CN$1048576,MATCH(ROW(J844)-ROW(J$3),入力!$BB$3:$BB$1048576,0),MATCH(J$3,入力!$BV$2:$CN$2,0)),"")</f>
        <v/>
      </c>
      <c r="K844" s="75" t="str">
        <f>IFERROR(INDEX(入力!$BV$3:$CN$1048576,MATCH(ROW(K844)-ROW(K$3),入力!$BB$3:$BB$1048576,0),MATCH(K$3,入力!$BV$2:$CN$2,0)),"")</f>
        <v/>
      </c>
      <c r="L844" s="75" t="str">
        <f>IFERROR(INDEX(入力!$BV$3:$CN$1048576,MATCH(ROW(L844)-ROW(L$3),入力!$BB$3:$BB$1048576,0),MATCH(L$3,入力!$BV$2:$CN$2,0)),"")</f>
        <v/>
      </c>
      <c r="M844" s="117" t="str">
        <f>IFERROR(IF(履歴検索!$A844="","",INDEX(入力!$BV$3:$CN$1048576,MATCH(ROW(M844)-ROW(M$3),入力!$BB$3:$BB$1048576,0),MATCH(M$3,入力!$BV$2:$CN$2,0))),"")</f>
        <v/>
      </c>
      <c r="N844" s="75" t="str">
        <f>IFERROR(INDEX(入力!$BV$3:$CN$1048576,MATCH(ROW(N844)-ROW(N$3),入力!$BB$3:$BB$1048576,0),MATCH(N$3,入力!$BV$2:$CN$2,0)),"")</f>
        <v/>
      </c>
      <c r="O844" s="294" t="str">
        <f>IFERROR(INDEX(入力!$CJ$3:$CN$1048576,MATCH(ROW(O844)-ROW(O$3),入力!$BB$3:$BB$1048576,0),MATCH(O$3,入力!$CJ$2:$CN$2,0)),"")</f>
        <v/>
      </c>
      <c r="P844" s="294" t="str">
        <f>IFERROR(INDEX(入力!$CJ$3:$CN$1048576,MATCH(ROW(P844)-ROW(P$3),入力!$BB$3:$BB$1048576,0),MATCH(P$3,入力!$CJ$2:$CN$2,0)),"")</f>
        <v/>
      </c>
      <c r="Q844" s="294" t="str">
        <f>IFERROR(INDEX(入力!$BV$3:$CN$1048576,MATCH(ROW(Q844)-ROW(Q$3),入力!$BB$3:$BB$1048576,0),MATCH(Q$3,入力!$BV$2:$CN$2,0)),"")</f>
        <v/>
      </c>
      <c r="R844" s="77" t="str">
        <f>IFERROR(INDEX(入力!$BV$3:$CN$1048576,MATCH(ROW(R844)-ROW(R$3),入力!$BB$3:$BB$1048576,0),MATCH(R$3,入力!$BV$2:$CN$2,0)),"")</f>
        <v/>
      </c>
      <c r="S844" s="77" t="str">
        <f>IFERROR(INDEX(入力!$BV$3:$CN$1048576,MATCH(ROW(S844)-ROW(S$3),入力!$BB$3:$BB$1048576,0),MATCH(S$3,入力!$BV$2:$CN$2,0)),"")</f>
        <v/>
      </c>
      <c r="U844" s="28" t="str">
        <f>IF(Z844="","",COUNT($Z$4:Z844))</f>
        <v/>
      </c>
      <c r="V844" s="73" t="str">
        <f t="shared" si="13"/>
        <v/>
      </c>
      <c r="W844" s="113" t="str">
        <f>IF(OR($B844="",$B844=$B845),"",SUMIF($B$4:$B844,$B844,Q$4:Q844))</f>
        <v/>
      </c>
      <c r="X844" s="113" t="str">
        <f>IF(OR($B844="",$B844=$B845),"",SUMIF($B$4:$B844,$B844,K$4:K844)-Y844)</f>
        <v/>
      </c>
      <c r="Y844" s="113" t="str">
        <f>IF(OR($B844="",$B844=$B845),"",SUMIFS(K$4:K844,B$4:B844,$B844,F$4:F844,$Y$3))</f>
        <v/>
      </c>
      <c r="Z844" s="113" t="str">
        <f>IF(OR($B844="",$B844=$B845),"",SUMIF($B$4:$B844,$B844,S$4:S844))</f>
        <v/>
      </c>
    </row>
    <row r="845" spans="1:26" ht="25.05" customHeight="1" x14ac:dyDescent="0.2">
      <c r="A845" s="133" t="str">
        <f>IF(OR(B845="",AND(B844=B845,D844=D845)),"",MAX($A$4:A844)+1)</f>
        <v/>
      </c>
      <c r="B845" s="73" t="str">
        <f>IFERROR(INDEX(入力!$BV$3:$CN$1048576,MATCH(ROW(B845)-ROW(B$3),入力!$BB$3:$BB$1048576,0),MATCH(B$3,入力!$BV$2:$CN$2,0)),"")</f>
        <v/>
      </c>
      <c r="C845" s="74" t="str">
        <f>IFERROR(INDEX(入力!$BV$3:$CN$1048576,MATCH(ROW(C845)-ROW(C$3),入力!$BB$3:$BB$1048576,0),MATCH(C$3,入力!$BV$2:$CN$2,0)),"")</f>
        <v/>
      </c>
      <c r="D845" s="75" t="str">
        <f>IFERROR(INDEX(入力!$BO$3:$BO$1048576,MATCH(ROW(D845)-ROW(D$3),入力!$BB$3:$BB$1048576,0),0),"")</f>
        <v/>
      </c>
      <c r="E845" s="74" t="str">
        <f>IFERROR(INDEX(入力!$BV$3:$CN$1048576,MATCH(ROW(E845)-ROW(E$3),入力!$BB$3:$BB$1048576,0),MATCH(E$3,入力!$BV$2:$CN$2,0)),"")</f>
        <v/>
      </c>
      <c r="F845" s="74" t="str">
        <f>IFERROR(INDEX(入力!$BV$3:$CN$1048576,MATCH(ROW(F845)-ROW(F$3),入力!$BB$3:$BB$1048576,0),MATCH(F$3,入力!$BV$2:$CN$2,0)),"")</f>
        <v/>
      </c>
      <c r="G845" s="74" t="str">
        <f>IFERROR(INDEX(入力!$BV$3:$CN$1048576,MATCH(ROW(G845)-ROW(G$3),入力!$BB$3:$BB$1048576,0),MATCH(G$3,入力!$BV$2:$CN$2,0)),"")</f>
        <v/>
      </c>
      <c r="H845" s="75" t="str">
        <f>IFERROR(INDEX(入力!$BV$3:$CN$1048576,MATCH(ROW(H845)-ROW(H$3),入力!$BB$3:$BB$1048576,0),MATCH(H$3,入力!$BV$2:$CN$2,0)),"")</f>
        <v/>
      </c>
      <c r="I845" s="76" t="str">
        <f>IFERROR(INDEX(入力!$BV$3:$CN$1048576,MATCH(ROW(I845)-ROW(I$3),入力!$BB$3:$BB$1048576,0),MATCH(I$3,入力!$BV$2:$CN$2,0)),"")</f>
        <v/>
      </c>
      <c r="J845" s="75" t="str">
        <f>IFERROR(INDEX(入力!$BV$3:$CN$1048576,MATCH(ROW(J845)-ROW(J$3),入力!$BB$3:$BB$1048576,0),MATCH(J$3,入力!$BV$2:$CN$2,0)),"")</f>
        <v/>
      </c>
      <c r="K845" s="75" t="str">
        <f>IFERROR(INDEX(入力!$BV$3:$CN$1048576,MATCH(ROW(K845)-ROW(K$3),入力!$BB$3:$BB$1048576,0),MATCH(K$3,入力!$BV$2:$CN$2,0)),"")</f>
        <v/>
      </c>
      <c r="L845" s="75" t="str">
        <f>IFERROR(INDEX(入力!$BV$3:$CN$1048576,MATCH(ROW(L845)-ROW(L$3),入力!$BB$3:$BB$1048576,0),MATCH(L$3,入力!$BV$2:$CN$2,0)),"")</f>
        <v/>
      </c>
      <c r="M845" s="117" t="str">
        <f>IFERROR(IF(履歴検索!$A845="","",INDEX(入力!$BV$3:$CN$1048576,MATCH(ROW(M845)-ROW(M$3),入力!$BB$3:$BB$1048576,0),MATCH(M$3,入力!$BV$2:$CN$2,0))),"")</f>
        <v/>
      </c>
      <c r="N845" s="75" t="str">
        <f>IFERROR(INDEX(入力!$BV$3:$CN$1048576,MATCH(ROW(N845)-ROW(N$3),入力!$BB$3:$BB$1048576,0),MATCH(N$3,入力!$BV$2:$CN$2,0)),"")</f>
        <v/>
      </c>
      <c r="O845" s="294" t="str">
        <f>IFERROR(INDEX(入力!$CJ$3:$CN$1048576,MATCH(ROW(O845)-ROW(O$3),入力!$BB$3:$BB$1048576,0),MATCH(O$3,入力!$CJ$2:$CN$2,0)),"")</f>
        <v/>
      </c>
      <c r="P845" s="294" t="str">
        <f>IFERROR(INDEX(入力!$CJ$3:$CN$1048576,MATCH(ROW(P845)-ROW(P$3),入力!$BB$3:$BB$1048576,0),MATCH(P$3,入力!$CJ$2:$CN$2,0)),"")</f>
        <v/>
      </c>
      <c r="Q845" s="294" t="str">
        <f>IFERROR(INDEX(入力!$BV$3:$CN$1048576,MATCH(ROW(Q845)-ROW(Q$3),入力!$BB$3:$BB$1048576,0),MATCH(Q$3,入力!$BV$2:$CN$2,0)),"")</f>
        <v/>
      </c>
      <c r="R845" s="77" t="str">
        <f>IFERROR(INDEX(入力!$BV$3:$CN$1048576,MATCH(ROW(R845)-ROW(R$3),入力!$BB$3:$BB$1048576,0),MATCH(R$3,入力!$BV$2:$CN$2,0)),"")</f>
        <v/>
      </c>
      <c r="S845" s="77" t="str">
        <f>IFERROR(INDEX(入力!$BV$3:$CN$1048576,MATCH(ROW(S845)-ROW(S$3),入力!$BB$3:$BB$1048576,0),MATCH(S$3,入力!$BV$2:$CN$2,0)),"")</f>
        <v/>
      </c>
      <c r="U845" s="28" t="str">
        <f>IF(Z845="","",COUNT($Z$4:Z845))</f>
        <v/>
      </c>
      <c r="V845" s="73" t="str">
        <f t="shared" si="13"/>
        <v/>
      </c>
      <c r="W845" s="113" t="str">
        <f>IF(OR($B845="",$B845=$B846),"",SUMIF($B$4:$B845,$B845,Q$4:Q845))</f>
        <v/>
      </c>
      <c r="X845" s="113" t="str">
        <f>IF(OR($B845="",$B845=$B846),"",SUMIF($B$4:$B845,$B845,K$4:K845)-Y845)</f>
        <v/>
      </c>
      <c r="Y845" s="113" t="str">
        <f>IF(OR($B845="",$B845=$B846),"",SUMIFS(K$4:K845,B$4:B845,$B845,F$4:F845,$Y$3))</f>
        <v/>
      </c>
      <c r="Z845" s="113" t="str">
        <f>IF(OR($B845="",$B845=$B846),"",SUMIF($B$4:$B845,$B845,S$4:S845))</f>
        <v/>
      </c>
    </row>
    <row r="846" spans="1:26" ht="25.05" customHeight="1" x14ac:dyDescent="0.2">
      <c r="A846" s="133" t="str">
        <f>IF(OR(B846="",AND(B845=B846,D845=D846)),"",MAX($A$4:A845)+1)</f>
        <v/>
      </c>
      <c r="B846" s="73" t="str">
        <f>IFERROR(INDEX(入力!$BV$3:$CN$1048576,MATCH(ROW(B846)-ROW(B$3),入力!$BB$3:$BB$1048576,0),MATCH(B$3,入力!$BV$2:$CN$2,0)),"")</f>
        <v/>
      </c>
      <c r="C846" s="74" t="str">
        <f>IFERROR(INDEX(入力!$BV$3:$CN$1048576,MATCH(ROW(C846)-ROW(C$3),入力!$BB$3:$BB$1048576,0),MATCH(C$3,入力!$BV$2:$CN$2,0)),"")</f>
        <v/>
      </c>
      <c r="D846" s="75" t="str">
        <f>IFERROR(INDEX(入力!$BO$3:$BO$1048576,MATCH(ROW(D846)-ROW(D$3),入力!$BB$3:$BB$1048576,0),0),"")</f>
        <v/>
      </c>
      <c r="E846" s="74" t="str">
        <f>IFERROR(INDEX(入力!$BV$3:$CN$1048576,MATCH(ROW(E846)-ROW(E$3),入力!$BB$3:$BB$1048576,0),MATCH(E$3,入力!$BV$2:$CN$2,0)),"")</f>
        <v/>
      </c>
      <c r="F846" s="74" t="str">
        <f>IFERROR(INDEX(入力!$BV$3:$CN$1048576,MATCH(ROW(F846)-ROW(F$3),入力!$BB$3:$BB$1048576,0),MATCH(F$3,入力!$BV$2:$CN$2,0)),"")</f>
        <v/>
      </c>
      <c r="G846" s="74" t="str">
        <f>IFERROR(INDEX(入力!$BV$3:$CN$1048576,MATCH(ROW(G846)-ROW(G$3),入力!$BB$3:$BB$1048576,0),MATCH(G$3,入力!$BV$2:$CN$2,0)),"")</f>
        <v/>
      </c>
      <c r="H846" s="75" t="str">
        <f>IFERROR(INDEX(入力!$BV$3:$CN$1048576,MATCH(ROW(H846)-ROW(H$3),入力!$BB$3:$BB$1048576,0),MATCH(H$3,入力!$BV$2:$CN$2,0)),"")</f>
        <v/>
      </c>
      <c r="I846" s="76" t="str">
        <f>IFERROR(INDEX(入力!$BV$3:$CN$1048576,MATCH(ROW(I846)-ROW(I$3),入力!$BB$3:$BB$1048576,0),MATCH(I$3,入力!$BV$2:$CN$2,0)),"")</f>
        <v/>
      </c>
      <c r="J846" s="75" t="str">
        <f>IFERROR(INDEX(入力!$BV$3:$CN$1048576,MATCH(ROW(J846)-ROW(J$3),入力!$BB$3:$BB$1048576,0),MATCH(J$3,入力!$BV$2:$CN$2,0)),"")</f>
        <v/>
      </c>
      <c r="K846" s="75" t="str">
        <f>IFERROR(INDEX(入力!$BV$3:$CN$1048576,MATCH(ROW(K846)-ROW(K$3),入力!$BB$3:$BB$1048576,0),MATCH(K$3,入力!$BV$2:$CN$2,0)),"")</f>
        <v/>
      </c>
      <c r="L846" s="75" t="str">
        <f>IFERROR(INDEX(入力!$BV$3:$CN$1048576,MATCH(ROW(L846)-ROW(L$3),入力!$BB$3:$BB$1048576,0),MATCH(L$3,入力!$BV$2:$CN$2,0)),"")</f>
        <v/>
      </c>
      <c r="M846" s="117" t="str">
        <f>IFERROR(IF(履歴検索!$A846="","",INDEX(入力!$BV$3:$CN$1048576,MATCH(ROW(M846)-ROW(M$3),入力!$BB$3:$BB$1048576,0),MATCH(M$3,入力!$BV$2:$CN$2,0))),"")</f>
        <v/>
      </c>
      <c r="N846" s="75" t="str">
        <f>IFERROR(INDEX(入力!$BV$3:$CN$1048576,MATCH(ROW(N846)-ROW(N$3),入力!$BB$3:$BB$1048576,0),MATCH(N$3,入力!$BV$2:$CN$2,0)),"")</f>
        <v/>
      </c>
      <c r="O846" s="294" t="str">
        <f>IFERROR(INDEX(入力!$CJ$3:$CN$1048576,MATCH(ROW(O846)-ROW(O$3),入力!$BB$3:$BB$1048576,0),MATCH(O$3,入力!$CJ$2:$CN$2,0)),"")</f>
        <v/>
      </c>
      <c r="P846" s="294" t="str">
        <f>IFERROR(INDEX(入力!$CJ$3:$CN$1048576,MATCH(ROW(P846)-ROW(P$3),入力!$BB$3:$BB$1048576,0),MATCH(P$3,入力!$CJ$2:$CN$2,0)),"")</f>
        <v/>
      </c>
      <c r="Q846" s="294" t="str">
        <f>IFERROR(INDEX(入力!$BV$3:$CN$1048576,MATCH(ROW(Q846)-ROW(Q$3),入力!$BB$3:$BB$1048576,0),MATCH(Q$3,入力!$BV$2:$CN$2,0)),"")</f>
        <v/>
      </c>
      <c r="R846" s="77" t="str">
        <f>IFERROR(INDEX(入力!$BV$3:$CN$1048576,MATCH(ROW(R846)-ROW(R$3),入力!$BB$3:$BB$1048576,0),MATCH(R$3,入力!$BV$2:$CN$2,0)),"")</f>
        <v/>
      </c>
      <c r="S846" s="77" t="str">
        <f>IFERROR(INDEX(入力!$BV$3:$CN$1048576,MATCH(ROW(S846)-ROW(S$3),入力!$BB$3:$BB$1048576,0),MATCH(S$3,入力!$BV$2:$CN$2,0)),"")</f>
        <v/>
      </c>
      <c r="U846" s="28" t="str">
        <f>IF(Z846="","",COUNT($Z$4:Z846))</f>
        <v/>
      </c>
      <c r="V846" s="73" t="str">
        <f t="shared" si="13"/>
        <v/>
      </c>
      <c r="W846" s="113" t="str">
        <f>IF(OR($B846="",$B846=$B847),"",SUMIF($B$4:$B846,$B846,Q$4:Q846))</f>
        <v/>
      </c>
      <c r="X846" s="113" t="str">
        <f>IF(OR($B846="",$B846=$B847),"",SUMIF($B$4:$B846,$B846,K$4:K846)-Y846)</f>
        <v/>
      </c>
      <c r="Y846" s="113" t="str">
        <f>IF(OR($B846="",$B846=$B847),"",SUMIFS(K$4:K846,B$4:B846,$B846,F$4:F846,$Y$3))</f>
        <v/>
      </c>
      <c r="Z846" s="113" t="str">
        <f>IF(OR($B846="",$B846=$B847),"",SUMIF($B$4:$B846,$B846,S$4:S846))</f>
        <v/>
      </c>
    </row>
    <row r="847" spans="1:26" ht="25.05" customHeight="1" x14ac:dyDescent="0.2">
      <c r="A847" s="133" t="str">
        <f>IF(OR(B847="",AND(B846=B847,D846=D847)),"",MAX($A$4:A846)+1)</f>
        <v/>
      </c>
      <c r="B847" s="73" t="str">
        <f>IFERROR(INDEX(入力!$BV$3:$CN$1048576,MATCH(ROW(B847)-ROW(B$3),入力!$BB$3:$BB$1048576,0),MATCH(B$3,入力!$BV$2:$CN$2,0)),"")</f>
        <v/>
      </c>
      <c r="C847" s="74" t="str">
        <f>IFERROR(INDEX(入力!$BV$3:$CN$1048576,MATCH(ROW(C847)-ROW(C$3),入力!$BB$3:$BB$1048576,0),MATCH(C$3,入力!$BV$2:$CN$2,0)),"")</f>
        <v/>
      </c>
      <c r="D847" s="75" t="str">
        <f>IFERROR(INDEX(入力!$BO$3:$BO$1048576,MATCH(ROW(D847)-ROW(D$3),入力!$BB$3:$BB$1048576,0),0),"")</f>
        <v/>
      </c>
      <c r="E847" s="74" t="str">
        <f>IFERROR(INDEX(入力!$BV$3:$CN$1048576,MATCH(ROW(E847)-ROW(E$3),入力!$BB$3:$BB$1048576,0),MATCH(E$3,入力!$BV$2:$CN$2,0)),"")</f>
        <v/>
      </c>
      <c r="F847" s="74" t="str">
        <f>IFERROR(INDEX(入力!$BV$3:$CN$1048576,MATCH(ROW(F847)-ROW(F$3),入力!$BB$3:$BB$1048576,0),MATCH(F$3,入力!$BV$2:$CN$2,0)),"")</f>
        <v/>
      </c>
      <c r="G847" s="74" t="str">
        <f>IFERROR(INDEX(入力!$BV$3:$CN$1048576,MATCH(ROW(G847)-ROW(G$3),入力!$BB$3:$BB$1048576,0),MATCH(G$3,入力!$BV$2:$CN$2,0)),"")</f>
        <v/>
      </c>
      <c r="H847" s="75" t="str">
        <f>IFERROR(INDEX(入力!$BV$3:$CN$1048576,MATCH(ROW(H847)-ROW(H$3),入力!$BB$3:$BB$1048576,0),MATCH(H$3,入力!$BV$2:$CN$2,0)),"")</f>
        <v/>
      </c>
      <c r="I847" s="76" t="str">
        <f>IFERROR(INDEX(入力!$BV$3:$CN$1048576,MATCH(ROW(I847)-ROW(I$3),入力!$BB$3:$BB$1048576,0),MATCH(I$3,入力!$BV$2:$CN$2,0)),"")</f>
        <v/>
      </c>
      <c r="J847" s="75" t="str">
        <f>IFERROR(INDEX(入力!$BV$3:$CN$1048576,MATCH(ROW(J847)-ROW(J$3),入力!$BB$3:$BB$1048576,0),MATCH(J$3,入力!$BV$2:$CN$2,0)),"")</f>
        <v/>
      </c>
      <c r="K847" s="75" t="str">
        <f>IFERROR(INDEX(入力!$BV$3:$CN$1048576,MATCH(ROW(K847)-ROW(K$3),入力!$BB$3:$BB$1048576,0),MATCH(K$3,入力!$BV$2:$CN$2,0)),"")</f>
        <v/>
      </c>
      <c r="L847" s="75" t="str">
        <f>IFERROR(INDEX(入力!$BV$3:$CN$1048576,MATCH(ROW(L847)-ROW(L$3),入力!$BB$3:$BB$1048576,0),MATCH(L$3,入力!$BV$2:$CN$2,0)),"")</f>
        <v/>
      </c>
      <c r="M847" s="117" t="str">
        <f>IFERROR(IF(履歴検索!$A847="","",INDEX(入力!$BV$3:$CN$1048576,MATCH(ROW(M847)-ROW(M$3),入力!$BB$3:$BB$1048576,0),MATCH(M$3,入力!$BV$2:$CN$2,0))),"")</f>
        <v/>
      </c>
      <c r="N847" s="75" t="str">
        <f>IFERROR(INDEX(入力!$BV$3:$CN$1048576,MATCH(ROW(N847)-ROW(N$3),入力!$BB$3:$BB$1048576,0),MATCH(N$3,入力!$BV$2:$CN$2,0)),"")</f>
        <v/>
      </c>
      <c r="O847" s="294" t="str">
        <f>IFERROR(INDEX(入力!$CJ$3:$CN$1048576,MATCH(ROW(O847)-ROW(O$3),入力!$BB$3:$BB$1048576,0),MATCH(O$3,入力!$CJ$2:$CN$2,0)),"")</f>
        <v/>
      </c>
      <c r="P847" s="294" t="str">
        <f>IFERROR(INDEX(入力!$CJ$3:$CN$1048576,MATCH(ROW(P847)-ROW(P$3),入力!$BB$3:$BB$1048576,0),MATCH(P$3,入力!$CJ$2:$CN$2,0)),"")</f>
        <v/>
      </c>
      <c r="Q847" s="294" t="str">
        <f>IFERROR(INDEX(入力!$BV$3:$CN$1048576,MATCH(ROW(Q847)-ROW(Q$3),入力!$BB$3:$BB$1048576,0),MATCH(Q$3,入力!$BV$2:$CN$2,0)),"")</f>
        <v/>
      </c>
      <c r="R847" s="77" t="str">
        <f>IFERROR(INDEX(入力!$BV$3:$CN$1048576,MATCH(ROW(R847)-ROW(R$3),入力!$BB$3:$BB$1048576,0),MATCH(R$3,入力!$BV$2:$CN$2,0)),"")</f>
        <v/>
      </c>
      <c r="S847" s="77" t="str">
        <f>IFERROR(INDEX(入力!$BV$3:$CN$1048576,MATCH(ROW(S847)-ROW(S$3),入力!$BB$3:$BB$1048576,0),MATCH(S$3,入力!$BV$2:$CN$2,0)),"")</f>
        <v/>
      </c>
      <c r="U847" s="28" t="str">
        <f>IF(Z847="","",COUNT($Z$4:Z847))</f>
        <v/>
      </c>
      <c r="V847" s="73" t="str">
        <f t="shared" si="13"/>
        <v/>
      </c>
      <c r="W847" s="113" t="str">
        <f>IF(OR($B847="",$B847=$B848),"",SUMIF($B$4:$B847,$B847,Q$4:Q847))</f>
        <v/>
      </c>
      <c r="X847" s="113" t="str">
        <f>IF(OR($B847="",$B847=$B848),"",SUMIF($B$4:$B847,$B847,K$4:K847)-Y847)</f>
        <v/>
      </c>
      <c r="Y847" s="113" t="str">
        <f>IF(OR($B847="",$B847=$B848),"",SUMIFS(K$4:K847,B$4:B847,$B847,F$4:F847,$Y$3))</f>
        <v/>
      </c>
      <c r="Z847" s="113" t="str">
        <f>IF(OR($B847="",$B847=$B848),"",SUMIF($B$4:$B847,$B847,S$4:S847))</f>
        <v/>
      </c>
    </row>
    <row r="848" spans="1:26" ht="25.05" customHeight="1" x14ac:dyDescent="0.2">
      <c r="A848" s="133" t="str">
        <f>IF(OR(B848="",AND(B847=B848,D847=D848)),"",MAX($A$4:A847)+1)</f>
        <v/>
      </c>
      <c r="B848" s="73" t="str">
        <f>IFERROR(INDEX(入力!$BV$3:$CN$1048576,MATCH(ROW(B848)-ROW(B$3),入力!$BB$3:$BB$1048576,0),MATCH(B$3,入力!$BV$2:$CN$2,0)),"")</f>
        <v/>
      </c>
      <c r="C848" s="74" t="str">
        <f>IFERROR(INDEX(入力!$BV$3:$CN$1048576,MATCH(ROW(C848)-ROW(C$3),入力!$BB$3:$BB$1048576,0),MATCH(C$3,入力!$BV$2:$CN$2,0)),"")</f>
        <v/>
      </c>
      <c r="D848" s="75" t="str">
        <f>IFERROR(INDEX(入力!$BO$3:$BO$1048576,MATCH(ROW(D848)-ROW(D$3),入力!$BB$3:$BB$1048576,0),0),"")</f>
        <v/>
      </c>
      <c r="E848" s="74" t="str">
        <f>IFERROR(INDEX(入力!$BV$3:$CN$1048576,MATCH(ROW(E848)-ROW(E$3),入力!$BB$3:$BB$1048576,0),MATCH(E$3,入力!$BV$2:$CN$2,0)),"")</f>
        <v/>
      </c>
      <c r="F848" s="74" t="str">
        <f>IFERROR(INDEX(入力!$BV$3:$CN$1048576,MATCH(ROW(F848)-ROW(F$3),入力!$BB$3:$BB$1048576,0),MATCH(F$3,入力!$BV$2:$CN$2,0)),"")</f>
        <v/>
      </c>
      <c r="G848" s="74" t="str">
        <f>IFERROR(INDEX(入力!$BV$3:$CN$1048576,MATCH(ROW(G848)-ROW(G$3),入力!$BB$3:$BB$1048576,0),MATCH(G$3,入力!$BV$2:$CN$2,0)),"")</f>
        <v/>
      </c>
      <c r="H848" s="75" t="str">
        <f>IFERROR(INDEX(入力!$BV$3:$CN$1048576,MATCH(ROW(H848)-ROW(H$3),入力!$BB$3:$BB$1048576,0),MATCH(H$3,入力!$BV$2:$CN$2,0)),"")</f>
        <v/>
      </c>
      <c r="I848" s="76" t="str">
        <f>IFERROR(INDEX(入力!$BV$3:$CN$1048576,MATCH(ROW(I848)-ROW(I$3),入力!$BB$3:$BB$1048576,0),MATCH(I$3,入力!$BV$2:$CN$2,0)),"")</f>
        <v/>
      </c>
      <c r="J848" s="75" t="str">
        <f>IFERROR(INDEX(入力!$BV$3:$CN$1048576,MATCH(ROW(J848)-ROW(J$3),入力!$BB$3:$BB$1048576,0),MATCH(J$3,入力!$BV$2:$CN$2,0)),"")</f>
        <v/>
      </c>
      <c r="K848" s="75" t="str">
        <f>IFERROR(INDEX(入力!$BV$3:$CN$1048576,MATCH(ROW(K848)-ROW(K$3),入力!$BB$3:$BB$1048576,0),MATCH(K$3,入力!$BV$2:$CN$2,0)),"")</f>
        <v/>
      </c>
      <c r="L848" s="75" t="str">
        <f>IFERROR(INDEX(入力!$BV$3:$CN$1048576,MATCH(ROW(L848)-ROW(L$3),入力!$BB$3:$BB$1048576,0),MATCH(L$3,入力!$BV$2:$CN$2,0)),"")</f>
        <v/>
      </c>
      <c r="M848" s="117" t="str">
        <f>IFERROR(IF(履歴検索!$A848="","",INDEX(入力!$BV$3:$CN$1048576,MATCH(ROW(M848)-ROW(M$3),入力!$BB$3:$BB$1048576,0),MATCH(M$3,入力!$BV$2:$CN$2,0))),"")</f>
        <v/>
      </c>
      <c r="N848" s="75" t="str">
        <f>IFERROR(INDEX(入力!$BV$3:$CN$1048576,MATCH(ROW(N848)-ROW(N$3),入力!$BB$3:$BB$1048576,0),MATCH(N$3,入力!$BV$2:$CN$2,0)),"")</f>
        <v/>
      </c>
      <c r="O848" s="294" t="str">
        <f>IFERROR(INDEX(入力!$CJ$3:$CN$1048576,MATCH(ROW(O848)-ROW(O$3),入力!$BB$3:$BB$1048576,0),MATCH(O$3,入力!$CJ$2:$CN$2,0)),"")</f>
        <v/>
      </c>
      <c r="P848" s="294" t="str">
        <f>IFERROR(INDEX(入力!$CJ$3:$CN$1048576,MATCH(ROW(P848)-ROW(P$3),入力!$BB$3:$BB$1048576,0),MATCH(P$3,入力!$CJ$2:$CN$2,0)),"")</f>
        <v/>
      </c>
      <c r="Q848" s="294" t="str">
        <f>IFERROR(INDEX(入力!$BV$3:$CN$1048576,MATCH(ROW(Q848)-ROW(Q$3),入力!$BB$3:$BB$1048576,0),MATCH(Q$3,入力!$BV$2:$CN$2,0)),"")</f>
        <v/>
      </c>
      <c r="R848" s="77" t="str">
        <f>IFERROR(INDEX(入力!$BV$3:$CN$1048576,MATCH(ROW(R848)-ROW(R$3),入力!$BB$3:$BB$1048576,0),MATCH(R$3,入力!$BV$2:$CN$2,0)),"")</f>
        <v/>
      </c>
      <c r="S848" s="77" t="str">
        <f>IFERROR(INDEX(入力!$BV$3:$CN$1048576,MATCH(ROW(S848)-ROW(S$3),入力!$BB$3:$BB$1048576,0),MATCH(S$3,入力!$BV$2:$CN$2,0)),"")</f>
        <v/>
      </c>
      <c r="U848" s="28" t="str">
        <f>IF(Z848="","",COUNT($Z$4:Z848))</f>
        <v/>
      </c>
      <c r="V848" s="73" t="str">
        <f t="shared" si="13"/>
        <v/>
      </c>
      <c r="W848" s="113" t="str">
        <f>IF(OR($B848="",$B848=$B849),"",SUMIF($B$4:$B848,$B848,Q$4:Q848))</f>
        <v/>
      </c>
      <c r="X848" s="113" t="str">
        <f>IF(OR($B848="",$B848=$B849),"",SUMIF($B$4:$B848,$B848,K$4:K848)-Y848)</f>
        <v/>
      </c>
      <c r="Y848" s="113" t="str">
        <f>IF(OR($B848="",$B848=$B849),"",SUMIFS(K$4:K848,B$4:B848,$B848,F$4:F848,$Y$3))</f>
        <v/>
      </c>
      <c r="Z848" s="113" t="str">
        <f>IF(OR($B848="",$B848=$B849),"",SUMIF($B$4:$B848,$B848,S$4:S848))</f>
        <v/>
      </c>
    </row>
    <row r="849" spans="1:26" ht="25.05" customHeight="1" x14ac:dyDescent="0.2">
      <c r="A849" s="133" t="str">
        <f>IF(OR(B849="",AND(B848=B849,D848=D849)),"",MAX($A$4:A848)+1)</f>
        <v/>
      </c>
      <c r="B849" s="73" t="str">
        <f>IFERROR(INDEX(入力!$BV$3:$CN$1048576,MATCH(ROW(B849)-ROW(B$3),入力!$BB$3:$BB$1048576,0),MATCH(B$3,入力!$BV$2:$CN$2,0)),"")</f>
        <v/>
      </c>
      <c r="C849" s="74" t="str">
        <f>IFERROR(INDEX(入力!$BV$3:$CN$1048576,MATCH(ROW(C849)-ROW(C$3),入力!$BB$3:$BB$1048576,0),MATCH(C$3,入力!$BV$2:$CN$2,0)),"")</f>
        <v/>
      </c>
      <c r="D849" s="75" t="str">
        <f>IFERROR(INDEX(入力!$BO$3:$BO$1048576,MATCH(ROW(D849)-ROW(D$3),入力!$BB$3:$BB$1048576,0),0),"")</f>
        <v/>
      </c>
      <c r="E849" s="74" t="str">
        <f>IFERROR(INDEX(入力!$BV$3:$CN$1048576,MATCH(ROW(E849)-ROW(E$3),入力!$BB$3:$BB$1048576,0),MATCH(E$3,入力!$BV$2:$CN$2,0)),"")</f>
        <v/>
      </c>
      <c r="F849" s="74" t="str">
        <f>IFERROR(INDEX(入力!$BV$3:$CN$1048576,MATCH(ROW(F849)-ROW(F$3),入力!$BB$3:$BB$1048576,0),MATCH(F$3,入力!$BV$2:$CN$2,0)),"")</f>
        <v/>
      </c>
      <c r="G849" s="74" t="str">
        <f>IFERROR(INDEX(入力!$BV$3:$CN$1048576,MATCH(ROW(G849)-ROW(G$3),入力!$BB$3:$BB$1048576,0),MATCH(G$3,入力!$BV$2:$CN$2,0)),"")</f>
        <v/>
      </c>
      <c r="H849" s="75" t="str">
        <f>IFERROR(INDEX(入力!$BV$3:$CN$1048576,MATCH(ROW(H849)-ROW(H$3),入力!$BB$3:$BB$1048576,0),MATCH(H$3,入力!$BV$2:$CN$2,0)),"")</f>
        <v/>
      </c>
      <c r="I849" s="76" t="str">
        <f>IFERROR(INDEX(入力!$BV$3:$CN$1048576,MATCH(ROW(I849)-ROW(I$3),入力!$BB$3:$BB$1048576,0),MATCH(I$3,入力!$BV$2:$CN$2,0)),"")</f>
        <v/>
      </c>
      <c r="J849" s="75" t="str">
        <f>IFERROR(INDEX(入力!$BV$3:$CN$1048576,MATCH(ROW(J849)-ROW(J$3),入力!$BB$3:$BB$1048576,0),MATCH(J$3,入力!$BV$2:$CN$2,0)),"")</f>
        <v/>
      </c>
      <c r="K849" s="75" t="str">
        <f>IFERROR(INDEX(入力!$BV$3:$CN$1048576,MATCH(ROW(K849)-ROW(K$3),入力!$BB$3:$BB$1048576,0),MATCH(K$3,入力!$BV$2:$CN$2,0)),"")</f>
        <v/>
      </c>
      <c r="L849" s="75" t="str">
        <f>IFERROR(INDEX(入力!$BV$3:$CN$1048576,MATCH(ROW(L849)-ROW(L$3),入力!$BB$3:$BB$1048576,0),MATCH(L$3,入力!$BV$2:$CN$2,0)),"")</f>
        <v/>
      </c>
      <c r="M849" s="117" t="str">
        <f>IFERROR(IF(履歴検索!$A849="","",INDEX(入力!$BV$3:$CN$1048576,MATCH(ROW(M849)-ROW(M$3),入力!$BB$3:$BB$1048576,0),MATCH(M$3,入力!$BV$2:$CN$2,0))),"")</f>
        <v/>
      </c>
      <c r="N849" s="75" t="str">
        <f>IFERROR(INDEX(入力!$BV$3:$CN$1048576,MATCH(ROW(N849)-ROW(N$3),入力!$BB$3:$BB$1048576,0),MATCH(N$3,入力!$BV$2:$CN$2,0)),"")</f>
        <v/>
      </c>
      <c r="O849" s="294" t="str">
        <f>IFERROR(INDEX(入力!$CJ$3:$CN$1048576,MATCH(ROW(O849)-ROW(O$3),入力!$BB$3:$BB$1048576,0),MATCH(O$3,入力!$CJ$2:$CN$2,0)),"")</f>
        <v/>
      </c>
      <c r="P849" s="294" t="str">
        <f>IFERROR(INDEX(入力!$CJ$3:$CN$1048576,MATCH(ROW(P849)-ROW(P$3),入力!$BB$3:$BB$1048576,0),MATCH(P$3,入力!$CJ$2:$CN$2,0)),"")</f>
        <v/>
      </c>
      <c r="Q849" s="294" t="str">
        <f>IFERROR(INDEX(入力!$BV$3:$CN$1048576,MATCH(ROW(Q849)-ROW(Q$3),入力!$BB$3:$BB$1048576,0),MATCH(Q$3,入力!$BV$2:$CN$2,0)),"")</f>
        <v/>
      </c>
      <c r="R849" s="77" t="str">
        <f>IFERROR(INDEX(入力!$BV$3:$CN$1048576,MATCH(ROW(R849)-ROW(R$3),入力!$BB$3:$BB$1048576,0),MATCH(R$3,入力!$BV$2:$CN$2,0)),"")</f>
        <v/>
      </c>
      <c r="S849" s="77" t="str">
        <f>IFERROR(INDEX(入力!$BV$3:$CN$1048576,MATCH(ROW(S849)-ROW(S$3),入力!$BB$3:$BB$1048576,0),MATCH(S$3,入力!$BV$2:$CN$2,0)),"")</f>
        <v/>
      </c>
      <c r="U849" s="28" t="str">
        <f>IF(Z849="","",COUNT($Z$4:Z849))</f>
        <v/>
      </c>
      <c r="V849" s="73" t="str">
        <f t="shared" ref="V849:V912" si="14">IF(Z849="","",B849)</f>
        <v/>
      </c>
      <c r="W849" s="113" t="str">
        <f>IF(OR($B849="",$B849=$B850),"",SUMIF($B$4:$B849,$B849,Q$4:Q849))</f>
        <v/>
      </c>
      <c r="X849" s="113" t="str">
        <f>IF(OR($B849="",$B849=$B850),"",SUMIF($B$4:$B849,$B849,K$4:K849)-Y849)</f>
        <v/>
      </c>
      <c r="Y849" s="113" t="str">
        <f>IF(OR($B849="",$B849=$B850),"",SUMIFS(K$4:K849,B$4:B849,$B849,F$4:F849,$Y$3))</f>
        <v/>
      </c>
      <c r="Z849" s="113" t="str">
        <f>IF(OR($B849="",$B849=$B850),"",SUMIF($B$4:$B849,$B849,S$4:S849))</f>
        <v/>
      </c>
    </row>
    <row r="850" spans="1:26" ht="25.05" customHeight="1" x14ac:dyDescent="0.2">
      <c r="A850" s="133" t="str">
        <f>IF(OR(B850="",AND(B849=B850,D849=D850)),"",MAX($A$4:A849)+1)</f>
        <v/>
      </c>
      <c r="B850" s="73" t="str">
        <f>IFERROR(INDEX(入力!$BV$3:$CN$1048576,MATCH(ROW(B850)-ROW(B$3),入力!$BB$3:$BB$1048576,0),MATCH(B$3,入力!$BV$2:$CN$2,0)),"")</f>
        <v/>
      </c>
      <c r="C850" s="74" t="str">
        <f>IFERROR(INDEX(入力!$BV$3:$CN$1048576,MATCH(ROW(C850)-ROW(C$3),入力!$BB$3:$BB$1048576,0),MATCH(C$3,入力!$BV$2:$CN$2,0)),"")</f>
        <v/>
      </c>
      <c r="D850" s="75" t="str">
        <f>IFERROR(INDEX(入力!$BO$3:$BO$1048576,MATCH(ROW(D850)-ROW(D$3),入力!$BB$3:$BB$1048576,0),0),"")</f>
        <v/>
      </c>
      <c r="E850" s="74" t="str">
        <f>IFERROR(INDEX(入力!$BV$3:$CN$1048576,MATCH(ROW(E850)-ROW(E$3),入力!$BB$3:$BB$1048576,0),MATCH(E$3,入力!$BV$2:$CN$2,0)),"")</f>
        <v/>
      </c>
      <c r="F850" s="74" t="str">
        <f>IFERROR(INDEX(入力!$BV$3:$CN$1048576,MATCH(ROW(F850)-ROW(F$3),入力!$BB$3:$BB$1048576,0),MATCH(F$3,入力!$BV$2:$CN$2,0)),"")</f>
        <v/>
      </c>
      <c r="G850" s="74" t="str">
        <f>IFERROR(INDEX(入力!$BV$3:$CN$1048576,MATCH(ROW(G850)-ROW(G$3),入力!$BB$3:$BB$1048576,0),MATCH(G$3,入力!$BV$2:$CN$2,0)),"")</f>
        <v/>
      </c>
      <c r="H850" s="75" t="str">
        <f>IFERROR(INDEX(入力!$BV$3:$CN$1048576,MATCH(ROW(H850)-ROW(H$3),入力!$BB$3:$BB$1048576,0),MATCH(H$3,入力!$BV$2:$CN$2,0)),"")</f>
        <v/>
      </c>
      <c r="I850" s="76" t="str">
        <f>IFERROR(INDEX(入力!$BV$3:$CN$1048576,MATCH(ROW(I850)-ROW(I$3),入力!$BB$3:$BB$1048576,0),MATCH(I$3,入力!$BV$2:$CN$2,0)),"")</f>
        <v/>
      </c>
      <c r="J850" s="75" t="str">
        <f>IFERROR(INDEX(入力!$BV$3:$CN$1048576,MATCH(ROW(J850)-ROW(J$3),入力!$BB$3:$BB$1048576,0),MATCH(J$3,入力!$BV$2:$CN$2,0)),"")</f>
        <v/>
      </c>
      <c r="K850" s="75" t="str">
        <f>IFERROR(INDEX(入力!$BV$3:$CN$1048576,MATCH(ROW(K850)-ROW(K$3),入力!$BB$3:$BB$1048576,0),MATCH(K$3,入力!$BV$2:$CN$2,0)),"")</f>
        <v/>
      </c>
      <c r="L850" s="75" t="str">
        <f>IFERROR(INDEX(入力!$BV$3:$CN$1048576,MATCH(ROW(L850)-ROW(L$3),入力!$BB$3:$BB$1048576,0),MATCH(L$3,入力!$BV$2:$CN$2,0)),"")</f>
        <v/>
      </c>
      <c r="M850" s="117" t="str">
        <f>IFERROR(IF(履歴検索!$A850="","",INDEX(入力!$BV$3:$CN$1048576,MATCH(ROW(M850)-ROW(M$3),入力!$BB$3:$BB$1048576,0),MATCH(M$3,入力!$BV$2:$CN$2,0))),"")</f>
        <v/>
      </c>
      <c r="N850" s="75" t="str">
        <f>IFERROR(INDEX(入力!$BV$3:$CN$1048576,MATCH(ROW(N850)-ROW(N$3),入力!$BB$3:$BB$1048576,0),MATCH(N$3,入力!$BV$2:$CN$2,0)),"")</f>
        <v/>
      </c>
      <c r="O850" s="294" t="str">
        <f>IFERROR(INDEX(入力!$CJ$3:$CN$1048576,MATCH(ROW(O850)-ROW(O$3),入力!$BB$3:$BB$1048576,0),MATCH(O$3,入力!$CJ$2:$CN$2,0)),"")</f>
        <v/>
      </c>
      <c r="P850" s="294" t="str">
        <f>IFERROR(INDEX(入力!$CJ$3:$CN$1048576,MATCH(ROW(P850)-ROW(P$3),入力!$BB$3:$BB$1048576,0),MATCH(P$3,入力!$CJ$2:$CN$2,0)),"")</f>
        <v/>
      </c>
      <c r="Q850" s="294" t="str">
        <f>IFERROR(INDEX(入力!$BV$3:$CN$1048576,MATCH(ROW(Q850)-ROW(Q$3),入力!$BB$3:$BB$1048576,0),MATCH(Q$3,入力!$BV$2:$CN$2,0)),"")</f>
        <v/>
      </c>
      <c r="R850" s="77" t="str">
        <f>IFERROR(INDEX(入力!$BV$3:$CN$1048576,MATCH(ROW(R850)-ROW(R$3),入力!$BB$3:$BB$1048576,0),MATCH(R$3,入力!$BV$2:$CN$2,0)),"")</f>
        <v/>
      </c>
      <c r="S850" s="77" t="str">
        <f>IFERROR(INDEX(入力!$BV$3:$CN$1048576,MATCH(ROW(S850)-ROW(S$3),入力!$BB$3:$BB$1048576,0),MATCH(S$3,入力!$BV$2:$CN$2,0)),"")</f>
        <v/>
      </c>
      <c r="U850" s="28" t="str">
        <f>IF(Z850="","",COUNT($Z$4:Z850))</f>
        <v/>
      </c>
      <c r="V850" s="73" t="str">
        <f t="shared" si="14"/>
        <v/>
      </c>
      <c r="W850" s="113" t="str">
        <f>IF(OR($B850="",$B850=$B851),"",SUMIF($B$4:$B850,$B850,Q$4:Q850))</f>
        <v/>
      </c>
      <c r="X850" s="113" t="str">
        <f>IF(OR($B850="",$B850=$B851),"",SUMIF($B$4:$B850,$B850,K$4:K850)-Y850)</f>
        <v/>
      </c>
      <c r="Y850" s="113" t="str">
        <f>IF(OR($B850="",$B850=$B851),"",SUMIFS(K$4:K850,B$4:B850,$B850,F$4:F850,$Y$3))</f>
        <v/>
      </c>
      <c r="Z850" s="113" t="str">
        <f>IF(OR($B850="",$B850=$B851),"",SUMIF($B$4:$B850,$B850,S$4:S850))</f>
        <v/>
      </c>
    </row>
    <row r="851" spans="1:26" ht="25.05" customHeight="1" x14ac:dyDescent="0.2">
      <c r="A851" s="133" t="str">
        <f>IF(OR(B851="",AND(B850=B851,D850=D851)),"",MAX($A$4:A850)+1)</f>
        <v/>
      </c>
      <c r="B851" s="73" t="str">
        <f>IFERROR(INDEX(入力!$BV$3:$CN$1048576,MATCH(ROW(B851)-ROW(B$3),入力!$BB$3:$BB$1048576,0),MATCH(B$3,入力!$BV$2:$CN$2,0)),"")</f>
        <v/>
      </c>
      <c r="C851" s="74" t="str">
        <f>IFERROR(INDEX(入力!$BV$3:$CN$1048576,MATCH(ROW(C851)-ROW(C$3),入力!$BB$3:$BB$1048576,0),MATCH(C$3,入力!$BV$2:$CN$2,0)),"")</f>
        <v/>
      </c>
      <c r="D851" s="75" t="str">
        <f>IFERROR(INDEX(入力!$BO$3:$BO$1048576,MATCH(ROW(D851)-ROW(D$3),入力!$BB$3:$BB$1048576,0),0),"")</f>
        <v/>
      </c>
      <c r="E851" s="74" t="str">
        <f>IFERROR(INDEX(入力!$BV$3:$CN$1048576,MATCH(ROW(E851)-ROW(E$3),入力!$BB$3:$BB$1048576,0),MATCH(E$3,入力!$BV$2:$CN$2,0)),"")</f>
        <v/>
      </c>
      <c r="F851" s="74" t="str">
        <f>IFERROR(INDEX(入力!$BV$3:$CN$1048576,MATCH(ROW(F851)-ROW(F$3),入力!$BB$3:$BB$1048576,0),MATCH(F$3,入力!$BV$2:$CN$2,0)),"")</f>
        <v/>
      </c>
      <c r="G851" s="74" t="str">
        <f>IFERROR(INDEX(入力!$BV$3:$CN$1048576,MATCH(ROW(G851)-ROW(G$3),入力!$BB$3:$BB$1048576,0),MATCH(G$3,入力!$BV$2:$CN$2,0)),"")</f>
        <v/>
      </c>
      <c r="H851" s="75" t="str">
        <f>IFERROR(INDEX(入力!$BV$3:$CN$1048576,MATCH(ROW(H851)-ROW(H$3),入力!$BB$3:$BB$1048576,0),MATCH(H$3,入力!$BV$2:$CN$2,0)),"")</f>
        <v/>
      </c>
      <c r="I851" s="76" t="str">
        <f>IFERROR(INDEX(入力!$BV$3:$CN$1048576,MATCH(ROW(I851)-ROW(I$3),入力!$BB$3:$BB$1048576,0),MATCH(I$3,入力!$BV$2:$CN$2,0)),"")</f>
        <v/>
      </c>
      <c r="J851" s="75" t="str">
        <f>IFERROR(INDEX(入力!$BV$3:$CN$1048576,MATCH(ROW(J851)-ROW(J$3),入力!$BB$3:$BB$1048576,0),MATCH(J$3,入力!$BV$2:$CN$2,0)),"")</f>
        <v/>
      </c>
      <c r="K851" s="75" t="str">
        <f>IFERROR(INDEX(入力!$BV$3:$CN$1048576,MATCH(ROW(K851)-ROW(K$3),入力!$BB$3:$BB$1048576,0),MATCH(K$3,入力!$BV$2:$CN$2,0)),"")</f>
        <v/>
      </c>
      <c r="L851" s="75" t="str">
        <f>IFERROR(INDEX(入力!$BV$3:$CN$1048576,MATCH(ROW(L851)-ROW(L$3),入力!$BB$3:$BB$1048576,0),MATCH(L$3,入力!$BV$2:$CN$2,0)),"")</f>
        <v/>
      </c>
      <c r="M851" s="117" t="str">
        <f>IFERROR(IF(履歴検索!$A851="","",INDEX(入力!$BV$3:$CN$1048576,MATCH(ROW(M851)-ROW(M$3),入力!$BB$3:$BB$1048576,0),MATCH(M$3,入力!$BV$2:$CN$2,0))),"")</f>
        <v/>
      </c>
      <c r="N851" s="75" t="str">
        <f>IFERROR(INDEX(入力!$BV$3:$CN$1048576,MATCH(ROW(N851)-ROW(N$3),入力!$BB$3:$BB$1048576,0),MATCH(N$3,入力!$BV$2:$CN$2,0)),"")</f>
        <v/>
      </c>
      <c r="O851" s="294" t="str">
        <f>IFERROR(INDEX(入力!$CJ$3:$CN$1048576,MATCH(ROW(O851)-ROW(O$3),入力!$BB$3:$BB$1048576,0),MATCH(O$3,入力!$CJ$2:$CN$2,0)),"")</f>
        <v/>
      </c>
      <c r="P851" s="294" t="str">
        <f>IFERROR(INDEX(入力!$CJ$3:$CN$1048576,MATCH(ROW(P851)-ROW(P$3),入力!$BB$3:$BB$1048576,0),MATCH(P$3,入力!$CJ$2:$CN$2,0)),"")</f>
        <v/>
      </c>
      <c r="Q851" s="294" t="str">
        <f>IFERROR(INDEX(入力!$BV$3:$CN$1048576,MATCH(ROW(Q851)-ROW(Q$3),入力!$BB$3:$BB$1048576,0),MATCH(Q$3,入力!$BV$2:$CN$2,0)),"")</f>
        <v/>
      </c>
      <c r="R851" s="77" t="str">
        <f>IFERROR(INDEX(入力!$BV$3:$CN$1048576,MATCH(ROW(R851)-ROW(R$3),入力!$BB$3:$BB$1048576,0),MATCH(R$3,入力!$BV$2:$CN$2,0)),"")</f>
        <v/>
      </c>
      <c r="S851" s="77" t="str">
        <f>IFERROR(INDEX(入力!$BV$3:$CN$1048576,MATCH(ROW(S851)-ROW(S$3),入力!$BB$3:$BB$1048576,0),MATCH(S$3,入力!$BV$2:$CN$2,0)),"")</f>
        <v/>
      </c>
      <c r="U851" s="28" t="str">
        <f>IF(Z851="","",COUNT($Z$4:Z851))</f>
        <v/>
      </c>
      <c r="V851" s="73" t="str">
        <f t="shared" si="14"/>
        <v/>
      </c>
      <c r="W851" s="113" t="str">
        <f>IF(OR($B851="",$B851=$B852),"",SUMIF($B$4:$B851,$B851,Q$4:Q851))</f>
        <v/>
      </c>
      <c r="X851" s="113" t="str">
        <f>IF(OR($B851="",$B851=$B852),"",SUMIF($B$4:$B851,$B851,K$4:K851)-Y851)</f>
        <v/>
      </c>
      <c r="Y851" s="113" t="str">
        <f>IF(OR($B851="",$B851=$B852),"",SUMIFS(K$4:K851,B$4:B851,$B851,F$4:F851,$Y$3))</f>
        <v/>
      </c>
      <c r="Z851" s="113" t="str">
        <f>IF(OR($B851="",$B851=$B852),"",SUMIF($B$4:$B851,$B851,S$4:S851))</f>
        <v/>
      </c>
    </row>
    <row r="852" spans="1:26" ht="25.05" customHeight="1" x14ac:dyDescent="0.2">
      <c r="A852" s="133" t="str">
        <f>IF(OR(B852="",AND(B851=B852,D851=D852)),"",MAX($A$4:A851)+1)</f>
        <v/>
      </c>
      <c r="B852" s="73" t="str">
        <f>IFERROR(INDEX(入力!$BV$3:$CN$1048576,MATCH(ROW(B852)-ROW(B$3),入力!$BB$3:$BB$1048576,0),MATCH(B$3,入力!$BV$2:$CN$2,0)),"")</f>
        <v/>
      </c>
      <c r="C852" s="74" t="str">
        <f>IFERROR(INDEX(入力!$BV$3:$CN$1048576,MATCH(ROW(C852)-ROW(C$3),入力!$BB$3:$BB$1048576,0),MATCH(C$3,入力!$BV$2:$CN$2,0)),"")</f>
        <v/>
      </c>
      <c r="D852" s="75" t="str">
        <f>IFERROR(INDEX(入力!$BO$3:$BO$1048576,MATCH(ROW(D852)-ROW(D$3),入力!$BB$3:$BB$1048576,0),0),"")</f>
        <v/>
      </c>
      <c r="E852" s="74" t="str">
        <f>IFERROR(INDEX(入力!$BV$3:$CN$1048576,MATCH(ROW(E852)-ROW(E$3),入力!$BB$3:$BB$1048576,0),MATCH(E$3,入力!$BV$2:$CN$2,0)),"")</f>
        <v/>
      </c>
      <c r="F852" s="74" t="str">
        <f>IFERROR(INDEX(入力!$BV$3:$CN$1048576,MATCH(ROW(F852)-ROW(F$3),入力!$BB$3:$BB$1048576,0),MATCH(F$3,入力!$BV$2:$CN$2,0)),"")</f>
        <v/>
      </c>
      <c r="G852" s="74" t="str">
        <f>IFERROR(INDEX(入力!$BV$3:$CN$1048576,MATCH(ROW(G852)-ROW(G$3),入力!$BB$3:$BB$1048576,0),MATCH(G$3,入力!$BV$2:$CN$2,0)),"")</f>
        <v/>
      </c>
      <c r="H852" s="75" t="str">
        <f>IFERROR(INDEX(入力!$BV$3:$CN$1048576,MATCH(ROW(H852)-ROW(H$3),入力!$BB$3:$BB$1048576,0),MATCH(H$3,入力!$BV$2:$CN$2,0)),"")</f>
        <v/>
      </c>
      <c r="I852" s="76" t="str">
        <f>IFERROR(INDEX(入力!$BV$3:$CN$1048576,MATCH(ROW(I852)-ROW(I$3),入力!$BB$3:$BB$1048576,0),MATCH(I$3,入力!$BV$2:$CN$2,0)),"")</f>
        <v/>
      </c>
      <c r="J852" s="75" t="str">
        <f>IFERROR(INDEX(入力!$BV$3:$CN$1048576,MATCH(ROW(J852)-ROW(J$3),入力!$BB$3:$BB$1048576,0),MATCH(J$3,入力!$BV$2:$CN$2,0)),"")</f>
        <v/>
      </c>
      <c r="K852" s="75" t="str">
        <f>IFERROR(INDEX(入力!$BV$3:$CN$1048576,MATCH(ROW(K852)-ROW(K$3),入力!$BB$3:$BB$1048576,0),MATCH(K$3,入力!$BV$2:$CN$2,0)),"")</f>
        <v/>
      </c>
      <c r="L852" s="75" t="str">
        <f>IFERROR(INDEX(入力!$BV$3:$CN$1048576,MATCH(ROW(L852)-ROW(L$3),入力!$BB$3:$BB$1048576,0),MATCH(L$3,入力!$BV$2:$CN$2,0)),"")</f>
        <v/>
      </c>
      <c r="M852" s="117" t="str">
        <f>IFERROR(IF(履歴検索!$A852="","",INDEX(入力!$BV$3:$CN$1048576,MATCH(ROW(M852)-ROW(M$3),入力!$BB$3:$BB$1048576,0),MATCH(M$3,入力!$BV$2:$CN$2,0))),"")</f>
        <v/>
      </c>
      <c r="N852" s="75" t="str">
        <f>IFERROR(INDEX(入力!$BV$3:$CN$1048576,MATCH(ROW(N852)-ROW(N$3),入力!$BB$3:$BB$1048576,0),MATCH(N$3,入力!$BV$2:$CN$2,0)),"")</f>
        <v/>
      </c>
      <c r="O852" s="294" t="str">
        <f>IFERROR(INDEX(入力!$CJ$3:$CN$1048576,MATCH(ROW(O852)-ROW(O$3),入力!$BB$3:$BB$1048576,0),MATCH(O$3,入力!$CJ$2:$CN$2,0)),"")</f>
        <v/>
      </c>
      <c r="P852" s="294" t="str">
        <f>IFERROR(INDEX(入力!$CJ$3:$CN$1048576,MATCH(ROW(P852)-ROW(P$3),入力!$BB$3:$BB$1048576,0),MATCH(P$3,入力!$CJ$2:$CN$2,0)),"")</f>
        <v/>
      </c>
      <c r="Q852" s="294" t="str">
        <f>IFERROR(INDEX(入力!$BV$3:$CN$1048576,MATCH(ROW(Q852)-ROW(Q$3),入力!$BB$3:$BB$1048576,0),MATCH(Q$3,入力!$BV$2:$CN$2,0)),"")</f>
        <v/>
      </c>
      <c r="R852" s="77" t="str">
        <f>IFERROR(INDEX(入力!$BV$3:$CN$1048576,MATCH(ROW(R852)-ROW(R$3),入力!$BB$3:$BB$1048576,0),MATCH(R$3,入力!$BV$2:$CN$2,0)),"")</f>
        <v/>
      </c>
      <c r="S852" s="77" t="str">
        <f>IFERROR(INDEX(入力!$BV$3:$CN$1048576,MATCH(ROW(S852)-ROW(S$3),入力!$BB$3:$BB$1048576,0),MATCH(S$3,入力!$BV$2:$CN$2,0)),"")</f>
        <v/>
      </c>
      <c r="U852" s="28" t="str">
        <f>IF(Z852="","",COUNT($Z$4:Z852))</f>
        <v/>
      </c>
      <c r="V852" s="73" t="str">
        <f t="shared" si="14"/>
        <v/>
      </c>
      <c r="W852" s="113" t="str">
        <f>IF(OR($B852="",$B852=$B853),"",SUMIF($B$4:$B852,$B852,Q$4:Q852))</f>
        <v/>
      </c>
      <c r="X852" s="113" t="str">
        <f>IF(OR($B852="",$B852=$B853),"",SUMIF($B$4:$B852,$B852,K$4:K852)-Y852)</f>
        <v/>
      </c>
      <c r="Y852" s="113" t="str">
        <f>IF(OR($B852="",$B852=$B853),"",SUMIFS(K$4:K852,B$4:B852,$B852,F$4:F852,$Y$3))</f>
        <v/>
      </c>
      <c r="Z852" s="113" t="str">
        <f>IF(OR($B852="",$B852=$B853),"",SUMIF($B$4:$B852,$B852,S$4:S852))</f>
        <v/>
      </c>
    </row>
    <row r="853" spans="1:26" ht="25.05" customHeight="1" x14ac:dyDescent="0.2">
      <c r="A853" s="133" t="str">
        <f>IF(OR(B853="",AND(B852=B853,D852=D853)),"",MAX($A$4:A852)+1)</f>
        <v/>
      </c>
      <c r="B853" s="73" t="str">
        <f>IFERROR(INDEX(入力!$BV$3:$CN$1048576,MATCH(ROW(B853)-ROW(B$3),入力!$BB$3:$BB$1048576,0),MATCH(B$3,入力!$BV$2:$CN$2,0)),"")</f>
        <v/>
      </c>
      <c r="C853" s="74" t="str">
        <f>IFERROR(INDEX(入力!$BV$3:$CN$1048576,MATCH(ROW(C853)-ROW(C$3),入力!$BB$3:$BB$1048576,0),MATCH(C$3,入力!$BV$2:$CN$2,0)),"")</f>
        <v/>
      </c>
      <c r="D853" s="75" t="str">
        <f>IFERROR(INDEX(入力!$BO$3:$BO$1048576,MATCH(ROW(D853)-ROW(D$3),入力!$BB$3:$BB$1048576,0),0),"")</f>
        <v/>
      </c>
      <c r="E853" s="74" t="str">
        <f>IFERROR(INDEX(入力!$BV$3:$CN$1048576,MATCH(ROW(E853)-ROW(E$3),入力!$BB$3:$BB$1048576,0),MATCH(E$3,入力!$BV$2:$CN$2,0)),"")</f>
        <v/>
      </c>
      <c r="F853" s="74" t="str">
        <f>IFERROR(INDEX(入力!$BV$3:$CN$1048576,MATCH(ROW(F853)-ROW(F$3),入力!$BB$3:$BB$1048576,0),MATCH(F$3,入力!$BV$2:$CN$2,0)),"")</f>
        <v/>
      </c>
      <c r="G853" s="74" t="str">
        <f>IFERROR(INDEX(入力!$BV$3:$CN$1048576,MATCH(ROW(G853)-ROW(G$3),入力!$BB$3:$BB$1048576,0),MATCH(G$3,入力!$BV$2:$CN$2,0)),"")</f>
        <v/>
      </c>
      <c r="H853" s="75" t="str">
        <f>IFERROR(INDEX(入力!$BV$3:$CN$1048576,MATCH(ROW(H853)-ROW(H$3),入力!$BB$3:$BB$1048576,0),MATCH(H$3,入力!$BV$2:$CN$2,0)),"")</f>
        <v/>
      </c>
      <c r="I853" s="76" t="str">
        <f>IFERROR(INDEX(入力!$BV$3:$CN$1048576,MATCH(ROW(I853)-ROW(I$3),入力!$BB$3:$BB$1048576,0),MATCH(I$3,入力!$BV$2:$CN$2,0)),"")</f>
        <v/>
      </c>
      <c r="J853" s="75" t="str">
        <f>IFERROR(INDEX(入力!$BV$3:$CN$1048576,MATCH(ROW(J853)-ROW(J$3),入力!$BB$3:$BB$1048576,0),MATCH(J$3,入力!$BV$2:$CN$2,0)),"")</f>
        <v/>
      </c>
      <c r="K853" s="75" t="str">
        <f>IFERROR(INDEX(入力!$BV$3:$CN$1048576,MATCH(ROW(K853)-ROW(K$3),入力!$BB$3:$BB$1048576,0),MATCH(K$3,入力!$BV$2:$CN$2,0)),"")</f>
        <v/>
      </c>
      <c r="L853" s="75" t="str">
        <f>IFERROR(INDEX(入力!$BV$3:$CN$1048576,MATCH(ROW(L853)-ROW(L$3),入力!$BB$3:$BB$1048576,0),MATCH(L$3,入力!$BV$2:$CN$2,0)),"")</f>
        <v/>
      </c>
      <c r="M853" s="117" t="str">
        <f>IFERROR(IF(履歴検索!$A853="","",INDEX(入力!$BV$3:$CN$1048576,MATCH(ROW(M853)-ROW(M$3),入力!$BB$3:$BB$1048576,0),MATCH(M$3,入力!$BV$2:$CN$2,0))),"")</f>
        <v/>
      </c>
      <c r="N853" s="75" t="str">
        <f>IFERROR(INDEX(入力!$BV$3:$CN$1048576,MATCH(ROW(N853)-ROW(N$3),入力!$BB$3:$BB$1048576,0),MATCH(N$3,入力!$BV$2:$CN$2,0)),"")</f>
        <v/>
      </c>
      <c r="O853" s="294" t="str">
        <f>IFERROR(INDEX(入力!$CJ$3:$CN$1048576,MATCH(ROW(O853)-ROW(O$3),入力!$BB$3:$BB$1048576,0),MATCH(O$3,入力!$CJ$2:$CN$2,0)),"")</f>
        <v/>
      </c>
      <c r="P853" s="294" t="str">
        <f>IFERROR(INDEX(入力!$CJ$3:$CN$1048576,MATCH(ROW(P853)-ROW(P$3),入力!$BB$3:$BB$1048576,0),MATCH(P$3,入力!$CJ$2:$CN$2,0)),"")</f>
        <v/>
      </c>
      <c r="Q853" s="294" t="str">
        <f>IFERROR(INDEX(入力!$BV$3:$CN$1048576,MATCH(ROW(Q853)-ROW(Q$3),入力!$BB$3:$BB$1048576,0),MATCH(Q$3,入力!$BV$2:$CN$2,0)),"")</f>
        <v/>
      </c>
      <c r="R853" s="77" t="str">
        <f>IFERROR(INDEX(入力!$BV$3:$CN$1048576,MATCH(ROW(R853)-ROW(R$3),入力!$BB$3:$BB$1048576,0),MATCH(R$3,入力!$BV$2:$CN$2,0)),"")</f>
        <v/>
      </c>
      <c r="S853" s="77" t="str">
        <f>IFERROR(INDEX(入力!$BV$3:$CN$1048576,MATCH(ROW(S853)-ROW(S$3),入力!$BB$3:$BB$1048576,0),MATCH(S$3,入力!$BV$2:$CN$2,0)),"")</f>
        <v/>
      </c>
      <c r="U853" s="28" t="str">
        <f>IF(Z853="","",COUNT($Z$4:Z853))</f>
        <v/>
      </c>
      <c r="V853" s="73" t="str">
        <f t="shared" si="14"/>
        <v/>
      </c>
      <c r="W853" s="113" t="str">
        <f>IF(OR($B853="",$B853=$B854),"",SUMIF($B$4:$B853,$B853,Q$4:Q853))</f>
        <v/>
      </c>
      <c r="X853" s="113" t="str">
        <f>IF(OR($B853="",$B853=$B854),"",SUMIF($B$4:$B853,$B853,K$4:K853)-Y853)</f>
        <v/>
      </c>
      <c r="Y853" s="113" t="str">
        <f>IF(OR($B853="",$B853=$B854),"",SUMIFS(K$4:K853,B$4:B853,$B853,F$4:F853,$Y$3))</f>
        <v/>
      </c>
      <c r="Z853" s="113" t="str">
        <f>IF(OR($B853="",$B853=$B854),"",SUMIF($B$4:$B853,$B853,S$4:S853))</f>
        <v/>
      </c>
    </row>
    <row r="854" spans="1:26" ht="25.05" customHeight="1" x14ac:dyDescent="0.2">
      <c r="A854" s="133" t="str">
        <f>IF(OR(B854="",AND(B853=B854,D853=D854)),"",MAX($A$4:A853)+1)</f>
        <v/>
      </c>
      <c r="B854" s="73" t="str">
        <f>IFERROR(INDEX(入力!$BV$3:$CN$1048576,MATCH(ROW(B854)-ROW(B$3),入力!$BB$3:$BB$1048576,0),MATCH(B$3,入力!$BV$2:$CN$2,0)),"")</f>
        <v/>
      </c>
      <c r="C854" s="74" t="str">
        <f>IFERROR(INDEX(入力!$BV$3:$CN$1048576,MATCH(ROW(C854)-ROW(C$3),入力!$BB$3:$BB$1048576,0),MATCH(C$3,入力!$BV$2:$CN$2,0)),"")</f>
        <v/>
      </c>
      <c r="D854" s="75" t="str">
        <f>IFERROR(INDEX(入力!$BO$3:$BO$1048576,MATCH(ROW(D854)-ROW(D$3),入力!$BB$3:$BB$1048576,0),0),"")</f>
        <v/>
      </c>
      <c r="E854" s="74" t="str">
        <f>IFERROR(INDEX(入力!$BV$3:$CN$1048576,MATCH(ROW(E854)-ROW(E$3),入力!$BB$3:$BB$1048576,0),MATCH(E$3,入力!$BV$2:$CN$2,0)),"")</f>
        <v/>
      </c>
      <c r="F854" s="74" t="str">
        <f>IFERROR(INDEX(入力!$BV$3:$CN$1048576,MATCH(ROW(F854)-ROW(F$3),入力!$BB$3:$BB$1048576,0),MATCH(F$3,入力!$BV$2:$CN$2,0)),"")</f>
        <v/>
      </c>
      <c r="G854" s="74" t="str">
        <f>IFERROR(INDEX(入力!$BV$3:$CN$1048576,MATCH(ROW(G854)-ROW(G$3),入力!$BB$3:$BB$1048576,0),MATCH(G$3,入力!$BV$2:$CN$2,0)),"")</f>
        <v/>
      </c>
      <c r="H854" s="75" t="str">
        <f>IFERROR(INDEX(入力!$BV$3:$CN$1048576,MATCH(ROW(H854)-ROW(H$3),入力!$BB$3:$BB$1048576,0),MATCH(H$3,入力!$BV$2:$CN$2,0)),"")</f>
        <v/>
      </c>
      <c r="I854" s="76" t="str">
        <f>IFERROR(INDEX(入力!$BV$3:$CN$1048576,MATCH(ROW(I854)-ROW(I$3),入力!$BB$3:$BB$1048576,0),MATCH(I$3,入力!$BV$2:$CN$2,0)),"")</f>
        <v/>
      </c>
      <c r="J854" s="75" t="str">
        <f>IFERROR(INDEX(入力!$BV$3:$CN$1048576,MATCH(ROW(J854)-ROW(J$3),入力!$BB$3:$BB$1048576,0),MATCH(J$3,入力!$BV$2:$CN$2,0)),"")</f>
        <v/>
      </c>
      <c r="K854" s="75" t="str">
        <f>IFERROR(INDEX(入力!$BV$3:$CN$1048576,MATCH(ROW(K854)-ROW(K$3),入力!$BB$3:$BB$1048576,0),MATCH(K$3,入力!$BV$2:$CN$2,0)),"")</f>
        <v/>
      </c>
      <c r="L854" s="75" t="str">
        <f>IFERROR(INDEX(入力!$BV$3:$CN$1048576,MATCH(ROW(L854)-ROW(L$3),入力!$BB$3:$BB$1048576,0),MATCH(L$3,入力!$BV$2:$CN$2,0)),"")</f>
        <v/>
      </c>
      <c r="M854" s="117" t="str">
        <f>IFERROR(IF(履歴検索!$A854="","",INDEX(入力!$BV$3:$CN$1048576,MATCH(ROW(M854)-ROW(M$3),入力!$BB$3:$BB$1048576,0),MATCH(M$3,入力!$BV$2:$CN$2,0))),"")</f>
        <v/>
      </c>
      <c r="N854" s="75" t="str">
        <f>IFERROR(INDEX(入力!$BV$3:$CN$1048576,MATCH(ROW(N854)-ROW(N$3),入力!$BB$3:$BB$1048576,0),MATCH(N$3,入力!$BV$2:$CN$2,0)),"")</f>
        <v/>
      </c>
      <c r="O854" s="294" t="str">
        <f>IFERROR(INDEX(入力!$CJ$3:$CN$1048576,MATCH(ROW(O854)-ROW(O$3),入力!$BB$3:$BB$1048576,0),MATCH(O$3,入力!$CJ$2:$CN$2,0)),"")</f>
        <v/>
      </c>
      <c r="P854" s="294" t="str">
        <f>IFERROR(INDEX(入力!$CJ$3:$CN$1048576,MATCH(ROW(P854)-ROW(P$3),入力!$BB$3:$BB$1048576,0),MATCH(P$3,入力!$CJ$2:$CN$2,0)),"")</f>
        <v/>
      </c>
      <c r="Q854" s="294" t="str">
        <f>IFERROR(INDEX(入力!$BV$3:$CN$1048576,MATCH(ROW(Q854)-ROW(Q$3),入力!$BB$3:$BB$1048576,0),MATCH(Q$3,入力!$BV$2:$CN$2,0)),"")</f>
        <v/>
      </c>
      <c r="R854" s="77" t="str">
        <f>IFERROR(INDEX(入力!$BV$3:$CN$1048576,MATCH(ROW(R854)-ROW(R$3),入力!$BB$3:$BB$1048576,0),MATCH(R$3,入力!$BV$2:$CN$2,0)),"")</f>
        <v/>
      </c>
      <c r="S854" s="77" t="str">
        <f>IFERROR(INDEX(入力!$BV$3:$CN$1048576,MATCH(ROW(S854)-ROW(S$3),入力!$BB$3:$BB$1048576,0),MATCH(S$3,入力!$BV$2:$CN$2,0)),"")</f>
        <v/>
      </c>
      <c r="U854" s="28" t="str">
        <f>IF(Z854="","",COUNT($Z$4:Z854))</f>
        <v/>
      </c>
      <c r="V854" s="73" t="str">
        <f t="shared" si="14"/>
        <v/>
      </c>
      <c r="W854" s="113" t="str">
        <f>IF(OR($B854="",$B854=$B855),"",SUMIF($B$4:$B854,$B854,Q$4:Q854))</f>
        <v/>
      </c>
      <c r="X854" s="113" t="str">
        <f>IF(OR($B854="",$B854=$B855),"",SUMIF($B$4:$B854,$B854,K$4:K854)-Y854)</f>
        <v/>
      </c>
      <c r="Y854" s="113" t="str">
        <f>IF(OR($B854="",$B854=$B855),"",SUMIFS(K$4:K854,B$4:B854,$B854,F$4:F854,$Y$3))</f>
        <v/>
      </c>
      <c r="Z854" s="113" t="str">
        <f>IF(OR($B854="",$B854=$B855),"",SUMIF($B$4:$B854,$B854,S$4:S854))</f>
        <v/>
      </c>
    </row>
    <row r="855" spans="1:26" ht="25.05" customHeight="1" x14ac:dyDescent="0.2">
      <c r="A855" s="133" t="str">
        <f>IF(OR(B855="",AND(B854=B855,D854=D855)),"",MAX($A$4:A854)+1)</f>
        <v/>
      </c>
      <c r="B855" s="73" t="str">
        <f>IFERROR(INDEX(入力!$BV$3:$CN$1048576,MATCH(ROW(B855)-ROW(B$3),入力!$BB$3:$BB$1048576,0),MATCH(B$3,入力!$BV$2:$CN$2,0)),"")</f>
        <v/>
      </c>
      <c r="C855" s="74" t="str">
        <f>IFERROR(INDEX(入力!$BV$3:$CN$1048576,MATCH(ROW(C855)-ROW(C$3),入力!$BB$3:$BB$1048576,0),MATCH(C$3,入力!$BV$2:$CN$2,0)),"")</f>
        <v/>
      </c>
      <c r="D855" s="75" t="str">
        <f>IFERROR(INDEX(入力!$BO$3:$BO$1048576,MATCH(ROW(D855)-ROW(D$3),入力!$BB$3:$BB$1048576,0),0),"")</f>
        <v/>
      </c>
      <c r="E855" s="74" t="str">
        <f>IFERROR(INDEX(入力!$BV$3:$CN$1048576,MATCH(ROW(E855)-ROW(E$3),入力!$BB$3:$BB$1048576,0),MATCH(E$3,入力!$BV$2:$CN$2,0)),"")</f>
        <v/>
      </c>
      <c r="F855" s="74" t="str">
        <f>IFERROR(INDEX(入力!$BV$3:$CN$1048576,MATCH(ROW(F855)-ROW(F$3),入力!$BB$3:$BB$1048576,0),MATCH(F$3,入力!$BV$2:$CN$2,0)),"")</f>
        <v/>
      </c>
      <c r="G855" s="74" t="str">
        <f>IFERROR(INDEX(入力!$BV$3:$CN$1048576,MATCH(ROW(G855)-ROW(G$3),入力!$BB$3:$BB$1048576,0),MATCH(G$3,入力!$BV$2:$CN$2,0)),"")</f>
        <v/>
      </c>
      <c r="H855" s="75" t="str">
        <f>IFERROR(INDEX(入力!$BV$3:$CN$1048576,MATCH(ROW(H855)-ROW(H$3),入力!$BB$3:$BB$1048576,0),MATCH(H$3,入力!$BV$2:$CN$2,0)),"")</f>
        <v/>
      </c>
      <c r="I855" s="76" t="str">
        <f>IFERROR(INDEX(入力!$BV$3:$CN$1048576,MATCH(ROW(I855)-ROW(I$3),入力!$BB$3:$BB$1048576,0),MATCH(I$3,入力!$BV$2:$CN$2,0)),"")</f>
        <v/>
      </c>
      <c r="J855" s="75" t="str">
        <f>IFERROR(INDEX(入力!$BV$3:$CN$1048576,MATCH(ROW(J855)-ROW(J$3),入力!$BB$3:$BB$1048576,0),MATCH(J$3,入力!$BV$2:$CN$2,0)),"")</f>
        <v/>
      </c>
      <c r="K855" s="75" t="str">
        <f>IFERROR(INDEX(入力!$BV$3:$CN$1048576,MATCH(ROW(K855)-ROW(K$3),入力!$BB$3:$BB$1048576,0),MATCH(K$3,入力!$BV$2:$CN$2,0)),"")</f>
        <v/>
      </c>
      <c r="L855" s="75" t="str">
        <f>IFERROR(INDEX(入力!$BV$3:$CN$1048576,MATCH(ROW(L855)-ROW(L$3),入力!$BB$3:$BB$1048576,0),MATCH(L$3,入力!$BV$2:$CN$2,0)),"")</f>
        <v/>
      </c>
      <c r="M855" s="117" t="str">
        <f>IFERROR(IF(履歴検索!$A855="","",INDEX(入力!$BV$3:$CN$1048576,MATCH(ROW(M855)-ROW(M$3),入力!$BB$3:$BB$1048576,0),MATCH(M$3,入力!$BV$2:$CN$2,0))),"")</f>
        <v/>
      </c>
      <c r="N855" s="75" t="str">
        <f>IFERROR(INDEX(入力!$BV$3:$CN$1048576,MATCH(ROW(N855)-ROW(N$3),入力!$BB$3:$BB$1048576,0),MATCH(N$3,入力!$BV$2:$CN$2,0)),"")</f>
        <v/>
      </c>
      <c r="O855" s="294" t="str">
        <f>IFERROR(INDEX(入力!$CJ$3:$CN$1048576,MATCH(ROW(O855)-ROW(O$3),入力!$BB$3:$BB$1048576,0),MATCH(O$3,入力!$CJ$2:$CN$2,0)),"")</f>
        <v/>
      </c>
      <c r="P855" s="294" t="str">
        <f>IFERROR(INDEX(入力!$CJ$3:$CN$1048576,MATCH(ROW(P855)-ROW(P$3),入力!$BB$3:$BB$1048576,0),MATCH(P$3,入力!$CJ$2:$CN$2,0)),"")</f>
        <v/>
      </c>
      <c r="Q855" s="294" t="str">
        <f>IFERROR(INDEX(入力!$BV$3:$CN$1048576,MATCH(ROW(Q855)-ROW(Q$3),入力!$BB$3:$BB$1048576,0),MATCH(Q$3,入力!$BV$2:$CN$2,0)),"")</f>
        <v/>
      </c>
      <c r="R855" s="77" t="str">
        <f>IFERROR(INDEX(入力!$BV$3:$CN$1048576,MATCH(ROW(R855)-ROW(R$3),入力!$BB$3:$BB$1048576,0),MATCH(R$3,入力!$BV$2:$CN$2,0)),"")</f>
        <v/>
      </c>
      <c r="S855" s="77" t="str">
        <f>IFERROR(INDEX(入力!$BV$3:$CN$1048576,MATCH(ROW(S855)-ROW(S$3),入力!$BB$3:$BB$1048576,0),MATCH(S$3,入力!$BV$2:$CN$2,0)),"")</f>
        <v/>
      </c>
      <c r="U855" s="28" t="str">
        <f>IF(Z855="","",COUNT($Z$4:Z855))</f>
        <v/>
      </c>
      <c r="V855" s="73" t="str">
        <f t="shared" si="14"/>
        <v/>
      </c>
      <c r="W855" s="113" t="str">
        <f>IF(OR($B855="",$B855=$B856),"",SUMIF($B$4:$B855,$B855,Q$4:Q855))</f>
        <v/>
      </c>
      <c r="X855" s="113" t="str">
        <f>IF(OR($B855="",$B855=$B856),"",SUMIF($B$4:$B855,$B855,K$4:K855)-Y855)</f>
        <v/>
      </c>
      <c r="Y855" s="113" t="str">
        <f>IF(OR($B855="",$B855=$B856),"",SUMIFS(K$4:K855,B$4:B855,$B855,F$4:F855,$Y$3))</f>
        <v/>
      </c>
      <c r="Z855" s="113" t="str">
        <f>IF(OR($B855="",$B855=$B856),"",SUMIF($B$4:$B855,$B855,S$4:S855))</f>
        <v/>
      </c>
    </row>
    <row r="856" spans="1:26" ht="25.05" customHeight="1" x14ac:dyDescent="0.2">
      <c r="A856" s="133" t="str">
        <f>IF(OR(B856="",AND(B855=B856,D855=D856)),"",MAX($A$4:A855)+1)</f>
        <v/>
      </c>
      <c r="B856" s="73" t="str">
        <f>IFERROR(INDEX(入力!$BV$3:$CN$1048576,MATCH(ROW(B856)-ROW(B$3),入力!$BB$3:$BB$1048576,0),MATCH(B$3,入力!$BV$2:$CN$2,0)),"")</f>
        <v/>
      </c>
      <c r="C856" s="74" t="str">
        <f>IFERROR(INDEX(入力!$BV$3:$CN$1048576,MATCH(ROW(C856)-ROW(C$3),入力!$BB$3:$BB$1048576,0),MATCH(C$3,入力!$BV$2:$CN$2,0)),"")</f>
        <v/>
      </c>
      <c r="D856" s="75" t="str">
        <f>IFERROR(INDEX(入力!$BO$3:$BO$1048576,MATCH(ROW(D856)-ROW(D$3),入力!$BB$3:$BB$1048576,0),0),"")</f>
        <v/>
      </c>
      <c r="E856" s="74" t="str">
        <f>IFERROR(INDEX(入力!$BV$3:$CN$1048576,MATCH(ROW(E856)-ROW(E$3),入力!$BB$3:$BB$1048576,0),MATCH(E$3,入力!$BV$2:$CN$2,0)),"")</f>
        <v/>
      </c>
      <c r="F856" s="74" t="str">
        <f>IFERROR(INDEX(入力!$BV$3:$CN$1048576,MATCH(ROW(F856)-ROW(F$3),入力!$BB$3:$BB$1048576,0),MATCH(F$3,入力!$BV$2:$CN$2,0)),"")</f>
        <v/>
      </c>
      <c r="G856" s="74" t="str">
        <f>IFERROR(INDEX(入力!$BV$3:$CN$1048576,MATCH(ROW(G856)-ROW(G$3),入力!$BB$3:$BB$1048576,0),MATCH(G$3,入力!$BV$2:$CN$2,0)),"")</f>
        <v/>
      </c>
      <c r="H856" s="75" t="str">
        <f>IFERROR(INDEX(入力!$BV$3:$CN$1048576,MATCH(ROW(H856)-ROW(H$3),入力!$BB$3:$BB$1048576,0),MATCH(H$3,入力!$BV$2:$CN$2,0)),"")</f>
        <v/>
      </c>
      <c r="I856" s="76" t="str">
        <f>IFERROR(INDEX(入力!$BV$3:$CN$1048576,MATCH(ROW(I856)-ROW(I$3),入力!$BB$3:$BB$1048576,0),MATCH(I$3,入力!$BV$2:$CN$2,0)),"")</f>
        <v/>
      </c>
      <c r="J856" s="75" t="str">
        <f>IFERROR(INDEX(入力!$BV$3:$CN$1048576,MATCH(ROW(J856)-ROW(J$3),入力!$BB$3:$BB$1048576,0),MATCH(J$3,入力!$BV$2:$CN$2,0)),"")</f>
        <v/>
      </c>
      <c r="K856" s="75" t="str">
        <f>IFERROR(INDEX(入力!$BV$3:$CN$1048576,MATCH(ROW(K856)-ROW(K$3),入力!$BB$3:$BB$1048576,0),MATCH(K$3,入力!$BV$2:$CN$2,0)),"")</f>
        <v/>
      </c>
      <c r="L856" s="75" t="str">
        <f>IFERROR(INDEX(入力!$BV$3:$CN$1048576,MATCH(ROW(L856)-ROW(L$3),入力!$BB$3:$BB$1048576,0),MATCH(L$3,入力!$BV$2:$CN$2,0)),"")</f>
        <v/>
      </c>
      <c r="M856" s="117" t="str">
        <f>IFERROR(IF(履歴検索!$A856="","",INDEX(入力!$BV$3:$CN$1048576,MATCH(ROW(M856)-ROW(M$3),入力!$BB$3:$BB$1048576,0),MATCH(M$3,入力!$BV$2:$CN$2,0))),"")</f>
        <v/>
      </c>
      <c r="N856" s="75" t="str">
        <f>IFERROR(INDEX(入力!$BV$3:$CN$1048576,MATCH(ROW(N856)-ROW(N$3),入力!$BB$3:$BB$1048576,0),MATCH(N$3,入力!$BV$2:$CN$2,0)),"")</f>
        <v/>
      </c>
      <c r="O856" s="294" t="str">
        <f>IFERROR(INDEX(入力!$CJ$3:$CN$1048576,MATCH(ROW(O856)-ROW(O$3),入力!$BB$3:$BB$1048576,0),MATCH(O$3,入力!$CJ$2:$CN$2,0)),"")</f>
        <v/>
      </c>
      <c r="P856" s="294" t="str">
        <f>IFERROR(INDEX(入力!$CJ$3:$CN$1048576,MATCH(ROW(P856)-ROW(P$3),入力!$BB$3:$BB$1048576,0),MATCH(P$3,入力!$CJ$2:$CN$2,0)),"")</f>
        <v/>
      </c>
      <c r="Q856" s="294" t="str">
        <f>IFERROR(INDEX(入力!$BV$3:$CN$1048576,MATCH(ROW(Q856)-ROW(Q$3),入力!$BB$3:$BB$1048576,0),MATCH(Q$3,入力!$BV$2:$CN$2,0)),"")</f>
        <v/>
      </c>
      <c r="R856" s="77" t="str">
        <f>IFERROR(INDEX(入力!$BV$3:$CN$1048576,MATCH(ROW(R856)-ROW(R$3),入力!$BB$3:$BB$1048576,0),MATCH(R$3,入力!$BV$2:$CN$2,0)),"")</f>
        <v/>
      </c>
      <c r="S856" s="77" t="str">
        <f>IFERROR(INDEX(入力!$BV$3:$CN$1048576,MATCH(ROW(S856)-ROW(S$3),入力!$BB$3:$BB$1048576,0),MATCH(S$3,入力!$BV$2:$CN$2,0)),"")</f>
        <v/>
      </c>
      <c r="U856" s="28" t="str">
        <f>IF(Z856="","",COUNT($Z$4:Z856))</f>
        <v/>
      </c>
      <c r="V856" s="73" t="str">
        <f t="shared" si="14"/>
        <v/>
      </c>
      <c r="W856" s="113" t="str">
        <f>IF(OR($B856="",$B856=$B857),"",SUMIF($B$4:$B856,$B856,Q$4:Q856))</f>
        <v/>
      </c>
      <c r="X856" s="113" t="str">
        <f>IF(OR($B856="",$B856=$B857),"",SUMIF($B$4:$B856,$B856,K$4:K856)-Y856)</f>
        <v/>
      </c>
      <c r="Y856" s="113" t="str">
        <f>IF(OR($B856="",$B856=$B857),"",SUMIFS(K$4:K856,B$4:B856,$B856,F$4:F856,$Y$3))</f>
        <v/>
      </c>
      <c r="Z856" s="113" t="str">
        <f>IF(OR($B856="",$B856=$B857),"",SUMIF($B$4:$B856,$B856,S$4:S856))</f>
        <v/>
      </c>
    </row>
    <row r="857" spans="1:26" ht="25.05" customHeight="1" x14ac:dyDescent="0.2">
      <c r="A857" s="133" t="str">
        <f>IF(OR(B857="",AND(B856=B857,D856=D857)),"",MAX($A$4:A856)+1)</f>
        <v/>
      </c>
      <c r="B857" s="73" t="str">
        <f>IFERROR(INDEX(入力!$BV$3:$CN$1048576,MATCH(ROW(B857)-ROW(B$3),入力!$BB$3:$BB$1048576,0),MATCH(B$3,入力!$BV$2:$CN$2,0)),"")</f>
        <v/>
      </c>
      <c r="C857" s="74" t="str">
        <f>IFERROR(INDEX(入力!$BV$3:$CN$1048576,MATCH(ROW(C857)-ROW(C$3),入力!$BB$3:$BB$1048576,0),MATCH(C$3,入力!$BV$2:$CN$2,0)),"")</f>
        <v/>
      </c>
      <c r="D857" s="75" t="str">
        <f>IFERROR(INDEX(入力!$BO$3:$BO$1048576,MATCH(ROW(D857)-ROW(D$3),入力!$BB$3:$BB$1048576,0),0),"")</f>
        <v/>
      </c>
      <c r="E857" s="74" t="str">
        <f>IFERROR(INDEX(入力!$BV$3:$CN$1048576,MATCH(ROW(E857)-ROW(E$3),入力!$BB$3:$BB$1048576,0),MATCH(E$3,入力!$BV$2:$CN$2,0)),"")</f>
        <v/>
      </c>
      <c r="F857" s="74" t="str">
        <f>IFERROR(INDEX(入力!$BV$3:$CN$1048576,MATCH(ROW(F857)-ROW(F$3),入力!$BB$3:$BB$1048576,0),MATCH(F$3,入力!$BV$2:$CN$2,0)),"")</f>
        <v/>
      </c>
      <c r="G857" s="74" t="str">
        <f>IFERROR(INDEX(入力!$BV$3:$CN$1048576,MATCH(ROW(G857)-ROW(G$3),入力!$BB$3:$BB$1048576,0),MATCH(G$3,入力!$BV$2:$CN$2,0)),"")</f>
        <v/>
      </c>
      <c r="H857" s="75" t="str">
        <f>IFERROR(INDEX(入力!$BV$3:$CN$1048576,MATCH(ROW(H857)-ROW(H$3),入力!$BB$3:$BB$1048576,0),MATCH(H$3,入力!$BV$2:$CN$2,0)),"")</f>
        <v/>
      </c>
      <c r="I857" s="76" t="str">
        <f>IFERROR(INDEX(入力!$BV$3:$CN$1048576,MATCH(ROW(I857)-ROW(I$3),入力!$BB$3:$BB$1048576,0),MATCH(I$3,入力!$BV$2:$CN$2,0)),"")</f>
        <v/>
      </c>
      <c r="J857" s="75" t="str">
        <f>IFERROR(INDEX(入力!$BV$3:$CN$1048576,MATCH(ROW(J857)-ROW(J$3),入力!$BB$3:$BB$1048576,0),MATCH(J$3,入力!$BV$2:$CN$2,0)),"")</f>
        <v/>
      </c>
      <c r="K857" s="75" t="str">
        <f>IFERROR(INDEX(入力!$BV$3:$CN$1048576,MATCH(ROW(K857)-ROW(K$3),入力!$BB$3:$BB$1048576,0),MATCH(K$3,入力!$BV$2:$CN$2,0)),"")</f>
        <v/>
      </c>
      <c r="L857" s="75" t="str">
        <f>IFERROR(INDEX(入力!$BV$3:$CN$1048576,MATCH(ROW(L857)-ROW(L$3),入力!$BB$3:$BB$1048576,0),MATCH(L$3,入力!$BV$2:$CN$2,0)),"")</f>
        <v/>
      </c>
      <c r="M857" s="117" t="str">
        <f>IFERROR(IF(履歴検索!$A857="","",INDEX(入力!$BV$3:$CN$1048576,MATCH(ROW(M857)-ROW(M$3),入力!$BB$3:$BB$1048576,0),MATCH(M$3,入力!$BV$2:$CN$2,0))),"")</f>
        <v/>
      </c>
      <c r="N857" s="75" t="str">
        <f>IFERROR(INDEX(入力!$BV$3:$CN$1048576,MATCH(ROW(N857)-ROW(N$3),入力!$BB$3:$BB$1048576,0),MATCH(N$3,入力!$BV$2:$CN$2,0)),"")</f>
        <v/>
      </c>
      <c r="O857" s="294" t="str">
        <f>IFERROR(INDEX(入力!$CJ$3:$CN$1048576,MATCH(ROW(O857)-ROW(O$3),入力!$BB$3:$BB$1048576,0),MATCH(O$3,入力!$CJ$2:$CN$2,0)),"")</f>
        <v/>
      </c>
      <c r="P857" s="294" t="str">
        <f>IFERROR(INDEX(入力!$CJ$3:$CN$1048576,MATCH(ROW(P857)-ROW(P$3),入力!$BB$3:$BB$1048576,0),MATCH(P$3,入力!$CJ$2:$CN$2,0)),"")</f>
        <v/>
      </c>
      <c r="Q857" s="294" t="str">
        <f>IFERROR(INDEX(入力!$BV$3:$CN$1048576,MATCH(ROW(Q857)-ROW(Q$3),入力!$BB$3:$BB$1048576,0),MATCH(Q$3,入力!$BV$2:$CN$2,0)),"")</f>
        <v/>
      </c>
      <c r="R857" s="77" t="str">
        <f>IFERROR(INDEX(入力!$BV$3:$CN$1048576,MATCH(ROW(R857)-ROW(R$3),入力!$BB$3:$BB$1048576,0),MATCH(R$3,入力!$BV$2:$CN$2,0)),"")</f>
        <v/>
      </c>
      <c r="S857" s="77" t="str">
        <f>IFERROR(INDEX(入力!$BV$3:$CN$1048576,MATCH(ROW(S857)-ROW(S$3),入力!$BB$3:$BB$1048576,0),MATCH(S$3,入力!$BV$2:$CN$2,0)),"")</f>
        <v/>
      </c>
      <c r="U857" s="28" t="str">
        <f>IF(Z857="","",COUNT($Z$4:Z857))</f>
        <v/>
      </c>
      <c r="V857" s="73" t="str">
        <f t="shared" si="14"/>
        <v/>
      </c>
      <c r="W857" s="113" t="str">
        <f>IF(OR($B857="",$B857=$B858),"",SUMIF($B$4:$B857,$B857,Q$4:Q857))</f>
        <v/>
      </c>
      <c r="X857" s="113" t="str">
        <f>IF(OR($B857="",$B857=$B858),"",SUMIF($B$4:$B857,$B857,K$4:K857)-Y857)</f>
        <v/>
      </c>
      <c r="Y857" s="113" t="str">
        <f>IF(OR($B857="",$B857=$B858),"",SUMIFS(K$4:K857,B$4:B857,$B857,F$4:F857,$Y$3))</f>
        <v/>
      </c>
      <c r="Z857" s="113" t="str">
        <f>IF(OR($B857="",$B857=$B858),"",SUMIF($B$4:$B857,$B857,S$4:S857))</f>
        <v/>
      </c>
    </row>
    <row r="858" spans="1:26" ht="25.05" customHeight="1" x14ac:dyDescent="0.2">
      <c r="A858" s="133" t="str">
        <f>IF(OR(B858="",AND(B857=B858,D857=D858)),"",MAX($A$4:A857)+1)</f>
        <v/>
      </c>
      <c r="B858" s="73" t="str">
        <f>IFERROR(INDEX(入力!$BV$3:$CN$1048576,MATCH(ROW(B858)-ROW(B$3),入力!$BB$3:$BB$1048576,0),MATCH(B$3,入力!$BV$2:$CN$2,0)),"")</f>
        <v/>
      </c>
      <c r="C858" s="74" t="str">
        <f>IFERROR(INDEX(入力!$BV$3:$CN$1048576,MATCH(ROW(C858)-ROW(C$3),入力!$BB$3:$BB$1048576,0),MATCH(C$3,入力!$BV$2:$CN$2,0)),"")</f>
        <v/>
      </c>
      <c r="D858" s="75" t="str">
        <f>IFERROR(INDEX(入力!$BO$3:$BO$1048576,MATCH(ROW(D858)-ROW(D$3),入力!$BB$3:$BB$1048576,0),0),"")</f>
        <v/>
      </c>
      <c r="E858" s="74" t="str">
        <f>IFERROR(INDEX(入力!$BV$3:$CN$1048576,MATCH(ROW(E858)-ROW(E$3),入力!$BB$3:$BB$1048576,0),MATCH(E$3,入力!$BV$2:$CN$2,0)),"")</f>
        <v/>
      </c>
      <c r="F858" s="74" t="str">
        <f>IFERROR(INDEX(入力!$BV$3:$CN$1048576,MATCH(ROW(F858)-ROW(F$3),入力!$BB$3:$BB$1048576,0),MATCH(F$3,入力!$BV$2:$CN$2,0)),"")</f>
        <v/>
      </c>
      <c r="G858" s="74" t="str">
        <f>IFERROR(INDEX(入力!$BV$3:$CN$1048576,MATCH(ROW(G858)-ROW(G$3),入力!$BB$3:$BB$1048576,0),MATCH(G$3,入力!$BV$2:$CN$2,0)),"")</f>
        <v/>
      </c>
      <c r="H858" s="75" t="str">
        <f>IFERROR(INDEX(入力!$BV$3:$CN$1048576,MATCH(ROW(H858)-ROW(H$3),入力!$BB$3:$BB$1048576,0),MATCH(H$3,入力!$BV$2:$CN$2,0)),"")</f>
        <v/>
      </c>
      <c r="I858" s="76" t="str">
        <f>IFERROR(INDEX(入力!$BV$3:$CN$1048576,MATCH(ROW(I858)-ROW(I$3),入力!$BB$3:$BB$1048576,0),MATCH(I$3,入力!$BV$2:$CN$2,0)),"")</f>
        <v/>
      </c>
      <c r="J858" s="75" t="str">
        <f>IFERROR(INDEX(入力!$BV$3:$CN$1048576,MATCH(ROW(J858)-ROW(J$3),入力!$BB$3:$BB$1048576,0),MATCH(J$3,入力!$BV$2:$CN$2,0)),"")</f>
        <v/>
      </c>
      <c r="K858" s="75" t="str">
        <f>IFERROR(INDEX(入力!$BV$3:$CN$1048576,MATCH(ROW(K858)-ROW(K$3),入力!$BB$3:$BB$1048576,0),MATCH(K$3,入力!$BV$2:$CN$2,0)),"")</f>
        <v/>
      </c>
      <c r="L858" s="75" t="str">
        <f>IFERROR(INDEX(入力!$BV$3:$CN$1048576,MATCH(ROW(L858)-ROW(L$3),入力!$BB$3:$BB$1048576,0),MATCH(L$3,入力!$BV$2:$CN$2,0)),"")</f>
        <v/>
      </c>
      <c r="M858" s="117" t="str">
        <f>IFERROR(IF(履歴検索!$A858="","",INDEX(入力!$BV$3:$CN$1048576,MATCH(ROW(M858)-ROW(M$3),入力!$BB$3:$BB$1048576,0),MATCH(M$3,入力!$BV$2:$CN$2,0))),"")</f>
        <v/>
      </c>
      <c r="N858" s="75" t="str">
        <f>IFERROR(INDEX(入力!$BV$3:$CN$1048576,MATCH(ROW(N858)-ROW(N$3),入力!$BB$3:$BB$1048576,0),MATCH(N$3,入力!$BV$2:$CN$2,0)),"")</f>
        <v/>
      </c>
      <c r="O858" s="294" t="str">
        <f>IFERROR(INDEX(入力!$CJ$3:$CN$1048576,MATCH(ROW(O858)-ROW(O$3),入力!$BB$3:$BB$1048576,0),MATCH(O$3,入力!$CJ$2:$CN$2,0)),"")</f>
        <v/>
      </c>
      <c r="P858" s="294" t="str">
        <f>IFERROR(INDEX(入力!$CJ$3:$CN$1048576,MATCH(ROW(P858)-ROW(P$3),入力!$BB$3:$BB$1048576,0),MATCH(P$3,入力!$CJ$2:$CN$2,0)),"")</f>
        <v/>
      </c>
      <c r="Q858" s="294" t="str">
        <f>IFERROR(INDEX(入力!$BV$3:$CN$1048576,MATCH(ROW(Q858)-ROW(Q$3),入力!$BB$3:$BB$1048576,0),MATCH(Q$3,入力!$BV$2:$CN$2,0)),"")</f>
        <v/>
      </c>
      <c r="R858" s="77" t="str">
        <f>IFERROR(INDEX(入力!$BV$3:$CN$1048576,MATCH(ROW(R858)-ROW(R$3),入力!$BB$3:$BB$1048576,0),MATCH(R$3,入力!$BV$2:$CN$2,0)),"")</f>
        <v/>
      </c>
      <c r="S858" s="77" t="str">
        <f>IFERROR(INDEX(入力!$BV$3:$CN$1048576,MATCH(ROW(S858)-ROW(S$3),入力!$BB$3:$BB$1048576,0),MATCH(S$3,入力!$BV$2:$CN$2,0)),"")</f>
        <v/>
      </c>
      <c r="U858" s="28" t="str">
        <f>IF(Z858="","",COUNT($Z$4:Z858))</f>
        <v/>
      </c>
      <c r="V858" s="73" t="str">
        <f t="shared" si="14"/>
        <v/>
      </c>
      <c r="W858" s="113" t="str">
        <f>IF(OR($B858="",$B858=$B859),"",SUMIF($B$4:$B858,$B858,Q$4:Q858))</f>
        <v/>
      </c>
      <c r="X858" s="113" t="str">
        <f>IF(OR($B858="",$B858=$B859),"",SUMIF($B$4:$B858,$B858,K$4:K858)-Y858)</f>
        <v/>
      </c>
      <c r="Y858" s="113" t="str">
        <f>IF(OR($B858="",$B858=$B859),"",SUMIFS(K$4:K858,B$4:B858,$B858,F$4:F858,$Y$3))</f>
        <v/>
      </c>
      <c r="Z858" s="113" t="str">
        <f>IF(OR($B858="",$B858=$B859),"",SUMIF($B$4:$B858,$B858,S$4:S858))</f>
        <v/>
      </c>
    </row>
    <row r="859" spans="1:26" ht="25.05" customHeight="1" x14ac:dyDescent="0.2">
      <c r="A859" s="133" t="str">
        <f>IF(OR(B859="",AND(B858=B859,D858=D859)),"",MAX($A$4:A858)+1)</f>
        <v/>
      </c>
      <c r="B859" s="73" t="str">
        <f>IFERROR(INDEX(入力!$BV$3:$CN$1048576,MATCH(ROW(B859)-ROW(B$3),入力!$BB$3:$BB$1048576,0),MATCH(B$3,入力!$BV$2:$CN$2,0)),"")</f>
        <v/>
      </c>
      <c r="C859" s="74" t="str">
        <f>IFERROR(INDEX(入力!$BV$3:$CN$1048576,MATCH(ROW(C859)-ROW(C$3),入力!$BB$3:$BB$1048576,0),MATCH(C$3,入力!$BV$2:$CN$2,0)),"")</f>
        <v/>
      </c>
      <c r="D859" s="75" t="str">
        <f>IFERROR(INDEX(入力!$BO$3:$BO$1048576,MATCH(ROW(D859)-ROW(D$3),入力!$BB$3:$BB$1048576,0),0),"")</f>
        <v/>
      </c>
      <c r="E859" s="74" t="str">
        <f>IFERROR(INDEX(入力!$BV$3:$CN$1048576,MATCH(ROW(E859)-ROW(E$3),入力!$BB$3:$BB$1048576,0),MATCH(E$3,入力!$BV$2:$CN$2,0)),"")</f>
        <v/>
      </c>
      <c r="F859" s="74" t="str">
        <f>IFERROR(INDEX(入力!$BV$3:$CN$1048576,MATCH(ROW(F859)-ROW(F$3),入力!$BB$3:$BB$1048576,0),MATCH(F$3,入力!$BV$2:$CN$2,0)),"")</f>
        <v/>
      </c>
      <c r="G859" s="74" t="str">
        <f>IFERROR(INDEX(入力!$BV$3:$CN$1048576,MATCH(ROW(G859)-ROW(G$3),入力!$BB$3:$BB$1048576,0),MATCH(G$3,入力!$BV$2:$CN$2,0)),"")</f>
        <v/>
      </c>
      <c r="H859" s="75" t="str">
        <f>IFERROR(INDEX(入力!$BV$3:$CN$1048576,MATCH(ROW(H859)-ROW(H$3),入力!$BB$3:$BB$1048576,0),MATCH(H$3,入力!$BV$2:$CN$2,0)),"")</f>
        <v/>
      </c>
      <c r="I859" s="76" t="str">
        <f>IFERROR(INDEX(入力!$BV$3:$CN$1048576,MATCH(ROW(I859)-ROW(I$3),入力!$BB$3:$BB$1048576,0),MATCH(I$3,入力!$BV$2:$CN$2,0)),"")</f>
        <v/>
      </c>
      <c r="J859" s="75" t="str">
        <f>IFERROR(INDEX(入力!$BV$3:$CN$1048576,MATCH(ROW(J859)-ROW(J$3),入力!$BB$3:$BB$1048576,0),MATCH(J$3,入力!$BV$2:$CN$2,0)),"")</f>
        <v/>
      </c>
      <c r="K859" s="75" t="str">
        <f>IFERROR(INDEX(入力!$BV$3:$CN$1048576,MATCH(ROW(K859)-ROW(K$3),入力!$BB$3:$BB$1048576,0),MATCH(K$3,入力!$BV$2:$CN$2,0)),"")</f>
        <v/>
      </c>
      <c r="L859" s="75" t="str">
        <f>IFERROR(INDEX(入力!$BV$3:$CN$1048576,MATCH(ROW(L859)-ROW(L$3),入力!$BB$3:$BB$1048576,0),MATCH(L$3,入力!$BV$2:$CN$2,0)),"")</f>
        <v/>
      </c>
      <c r="M859" s="117" t="str">
        <f>IFERROR(IF(履歴検索!$A859="","",INDEX(入力!$BV$3:$CN$1048576,MATCH(ROW(M859)-ROW(M$3),入力!$BB$3:$BB$1048576,0),MATCH(M$3,入力!$BV$2:$CN$2,0))),"")</f>
        <v/>
      </c>
      <c r="N859" s="75" t="str">
        <f>IFERROR(INDEX(入力!$BV$3:$CN$1048576,MATCH(ROW(N859)-ROW(N$3),入力!$BB$3:$BB$1048576,0),MATCH(N$3,入力!$BV$2:$CN$2,0)),"")</f>
        <v/>
      </c>
      <c r="O859" s="294" t="str">
        <f>IFERROR(INDEX(入力!$CJ$3:$CN$1048576,MATCH(ROW(O859)-ROW(O$3),入力!$BB$3:$BB$1048576,0),MATCH(O$3,入力!$CJ$2:$CN$2,0)),"")</f>
        <v/>
      </c>
      <c r="P859" s="294" t="str">
        <f>IFERROR(INDEX(入力!$CJ$3:$CN$1048576,MATCH(ROW(P859)-ROW(P$3),入力!$BB$3:$BB$1048576,0),MATCH(P$3,入力!$CJ$2:$CN$2,0)),"")</f>
        <v/>
      </c>
      <c r="Q859" s="294" t="str">
        <f>IFERROR(INDEX(入力!$BV$3:$CN$1048576,MATCH(ROW(Q859)-ROW(Q$3),入力!$BB$3:$BB$1048576,0),MATCH(Q$3,入力!$BV$2:$CN$2,0)),"")</f>
        <v/>
      </c>
      <c r="R859" s="77" t="str">
        <f>IFERROR(INDEX(入力!$BV$3:$CN$1048576,MATCH(ROW(R859)-ROW(R$3),入力!$BB$3:$BB$1048576,0),MATCH(R$3,入力!$BV$2:$CN$2,0)),"")</f>
        <v/>
      </c>
      <c r="S859" s="77" t="str">
        <f>IFERROR(INDEX(入力!$BV$3:$CN$1048576,MATCH(ROW(S859)-ROW(S$3),入力!$BB$3:$BB$1048576,0),MATCH(S$3,入力!$BV$2:$CN$2,0)),"")</f>
        <v/>
      </c>
      <c r="U859" s="28" t="str">
        <f>IF(Z859="","",COUNT($Z$4:Z859))</f>
        <v/>
      </c>
      <c r="V859" s="73" t="str">
        <f t="shared" si="14"/>
        <v/>
      </c>
      <c r="W859" s="113" t="str">
        <f>IF(OR($B859="",$B859=$B860),"",SUMIF($B$4:$B859,$B859,Q$4:Q859))</f>
        <v/>
      </c>
      <c r="X859" s="113" t="str">
        <f>IF(OR($B859="",$B859=$B860),"",SUMIF($B$4:$B859,$B859,K$4:K859)-Y859)</f>
        <v/>
      </c>
      <c r="Y859" s="113" t="str">
        <f>IF(OR($B859="",$B859=$B860),"",SUMIFS(K$4:K859,B$4:B859,$B859,F$4:F859,$Y$3))</f>
        <v/>
      </c>
      <c r="Z859" s="113" t="str">
        <f>IF(OR($B859="",$B859=$B860),"",SUMIF($B$4:$B859,$B859,S$4:S859))</f>
        <v/>
      </c>
    </row>
    <row r="860" spans="1:26" ht="25.05" customHeight="1" x14ac:dyDescent="0.2">
      <c r="A860" s="133" t="str">
        <f>IF(OR(B860="",AND(B859=B860,D859=D860)),"",MAX($A$4:A859)+1)</f>
        <v/>
      </c>
      <c r="B860" s="73" t="str">
        <f>IFERROR(INDEX(入力!$BV$3:$CN$1048576,MATCH(ROW(B860)-ROW(B$3),入力!$BB$3:$BB$1048576,0),MATCH(B$3,入力!$BV$2:$CN$2,0)),"")</f>
        <v/>
      </c>
      <c r="C860" s="74" t="str">
        <f>IFERROR(INDEX(入力!$BV$3:$CN$1048576,MATCH(ROW(C860)-ROW(C$3),入力!$BB$3:$BB$1048576,0),MATCH(C$3,入力!$BV$2:$CN$2,0)),"")</f>
        <v/>
      </c>
      <c r="D860" s="75" t="str">
        <f>IFERROR(INDEX(入力!$BO$3:$BO$1048576,MATCH(ROW(D860)-ROW(D$3),入力!$BB$3:$BB$1048576,0),0),"")</f>
        <v/>
      </c>
      <c r="E860" s="74" t="str">
        <f>IFERROR(INDEX(入力!$BV$3:$CN$1048576,MATCH(ROW(E860)-ROW(E$3),入力!$BB$3:$BB$1048576,0),MATCH(E$3,入力!$BV$2:$CN$2,0)),"")</f>
        <v/>
      </c>
      <c r="F860" s="74" t="str">
        <f>IFERROR(INDEX(入力!$BV$3:$CN$1048576,MATCH(ROW(F860)-ROW(F$3),入力!$BB$3:$BB$1048576,0),MATCH(F$3,入力!$BV$2:$CN$2,0)),"")</f>
        <v/>
      </c>
      <c r="G860" s="74" t="str">
        <f>IFERROR(INDEX(入力!$BV$3:$CN$1048576,MATCH(ROW(G860)-ROW(G$3),入力!$BB$3:$BB$1048576,0),MATCH(G$3,入力!$BV$2:$CN$2,0)),"")</f>
        <v/>
      </c>
      <c r="H860" s="75" t="str">
        <f>IFERROR(INDEX(入力!$BV$3:$CN$1048576,MATCH(ROW(H860)-ROW(H$3),入力!$BB$3:$BB$1048576,0),MATCH(H$3,入力!$BV$2:$CN$2,0)),"")</f>
        <v/>
      </c>
      <c r="I860" s="76" t="str">
        <f>IFERROR(INDEX(入力!$BV$3:$CN$1048576,MATCH(ROW(I860)-ROW(I$3),入力!$BB$3:$BB$1048576,0),MATCH(I$3,入力!$BV$2:$CN$2,0)),"")</f>
        <v/>
      </c>
      <c r="J860" s="75" t="str">
        <f>IFERROR(INDEX(入力!$BV$3:$CN$1048576,MATCH(ROW(J860)-ROW(J$3),入力!$BB$3:$BB$1048576,0),MATCH(J$3,入力!$BV$2:$CN$2,0)),"")</f>
        <v/>
      </c>
      <c r="K860" s="75" t="str">
        <f>IFERROR(INDEX(入力!$BV$3:$CN$1048576,MATCH(ROW(K860)-ROW(K$3),入力!$BB$3:$BB$1048576,0),MATCH(K$3,入力!$BV$2:$CN$2,0)),"")</f>
        <v/>
      </c>
      <c r="L860" s="75" t="str">
        <f>IFERROR(INDEX(入力!$BV$3:$CN$1048576,MATCH(ROW(L860)-ROW(L$3),入力!$BB$3:$BB$1048576,0),MATCH(L$3,入力!$BV$2:$CN$2,0)),"")</f>
        <v/>
      </c>
      <c r="M860" s="117" t="str">
        <f>IFERROR(IF(履歴検索!$A860="","",INDEX(入力!$BV$3:$CN$1048576,MATCH(ROW(M860)-ROW(M$3),入力!$BB$3:$BB$1048576,0),MATCH(M$3,入力!$BV$2:$CN$2,0))),"")</f>
        <v/>
      </c>
      <c r="N860" s="75" t="str">
        <f>IFERROR(INDEX(入力!$BV$3:$CN$1048576,MATCH(ROW(N860)-ROW(N$3),入力!$BB$3:$BB$1048576,0),MATCH(N$3,入力!$BV$2:$CN$2,0)),"")</f>
        <v/>
      </c>
      <c r="O860" s="294" t="str">
        <f>IFERROR(INDEX(入力!$CJ$3:$CN$1048576,MATCH(ROW(O860)-ROW(O$3),入力!$BB$3:$BB$1048576,0),MATCH(O$3,入力!$CJ$2:$CN$2,0)),"")</f>
        <v/>
      </c>
      <c r="P860" s="294" t="str">
        <f>IFERROR(INDEX(入力!$CJ$3:$CN$1048576,MATCH(ROW(P860)-ROW(P$3),入力!$BB$3:$BB$1048576,0),MATCH(P$3,入力!$CJ$2:$CN$2,0)),"")</f>
        <v/>
      </c>
      <c r="Q860" s="294" t="str">
        <f>IFERROR(INDEX(入力!$BV$3:$CN$1048576,MATCH(ROW(Q860)-ROW(Q$3),入力!$BB$3:$BB$1048576,0),MATCH(Q$3,入力!$BV$2:$CN$2,0)),"")</f>
        <v/>
      </c>
      <c r="R860" s="77" t="str">
        <f>IFERROR(INDEX(入力!$BV$3:$CN$1048576,MATCH(ROW(R860)-ROW(R$3),入力!$BB$3:$BB$1048576,0),MATCH(R$3,入力!$BV$2:$CN$2,0)),"")</f>
        <v/>
      </c>
      <c r="S860" s="77" t="str">
        <f>IFERROR(INDEX(入力!$BV$3:$CN$1048576,MATCH(ROW(S860)-ROW(S$3),入力!$BB$3:$BB$1048576,0),MATCH(S$3,入力!$BV$2:$CN$2,0)),"")</f>
        <v/>
      </c>
      <c r="U860" s="28" t="str">
        <f>IF(Z860="","",COUNT($Z$4:Z860))</f>
        <v/>
      </c>
      <c r="V860" s="73" t="str">
        <f t="shared" si="14"/>
        <v/>
      </c>
      <c r="W860" s="113" t="str">
        <f>IF(OR($B860="",$B860=$B861),"",SUMIF($B$4:$B860,$B860,Q$4:Q860))</f>
        <v/>
      </c>
      <c r="X860" s="113" t="str">
        <f>IF(OR($B860="",$B860=$B861),"",SUMIF($B$4:$B860,$B860,K$4:K860)-Y860)</f>
        <v/>
      </c>
      <c r="Y860" s="113" t="str">
        <f>IF(OR($B860="",$B860=$B861),"",SUMIFS(K$4:K860,B$4:B860,$B860,F$4:F860,$Y$3))</f>
        <v/>
      </c>
      <c r="Z860" s="113" t="str">
        <f>IF(OR($B860="",$B860=$B861),"",SUMIF($B$4:$B860,$B860,S$4:S860))</f>
        <v/>
      </c>
    </row>
    <row r="861" spans="1:26" ht="25.05" customHeight="1" x14ac:dyDescent="0.2">
      <c r="A861" s="133" t="str">
        <f>IF(OR(B861="",AND(B860=B861,D860=D861)),"",MAX($A$4:A860)+1)</f>
        <v/>
      </c>
      <c r="B861" s="73" t="str">
        <f>IFERROR(INDEX(入力!$BV$3:$CN$1048576,MATCH(ROW(B861)-ROW(B$3),入力!$BB$3:$BB$1048576,0),MATCH(B$3,入力!$BV$2:$CN$2,0)),"")</f>
        <v/>
      </c>
      <c r="C861" s="74" t="str">
        <f>IFERROR(INDEX(入力!$BV$3:$CN$1048576,MATCH(ROW(C861)-ROW(C$3),入力!$BB$3:$BB$1048576,0),MATCH(C$3,入力!$BV$2:$CN$2,0)),"")</f>
        <v/>
      </c>
      <c r="D861" s="75" t="str">
        <f>IFERROR(INDEX(入力!$BO$3:$BO$1048576,MATCH(ROW(D861)-ROW(D$3),入力!$BB$3:$BB$1048576,0),0),"")</f>
        <v/>
      </c>
      <c r="E861" s="74" t="str">
        <f>IFERROR(INDEX(入力!$BV$3:$CN$1048576,MATCH(ROW(E861)-ROW(E$3),入力!$BB$3:$BB$1048576,0),MATCH(E$3,入力!$BV$2:$CN$2,0)),"")</f>
        <v/>
      </c>
      <c r="F861" s="74" t="str">
        <f>IFERROR(INDEX(入力!$BV$3:$CN$1048576,MATCH(ROW(F861)-ROW(F$3),入力!$BB$3:$BB$1048576,0),MATCH(F$3,入力!$BV$2:$CN$2,0)),"")</f>
        <v/>
      </c>
      <c r="G861" s="74" t="str">
        <f>IFERROR(INDEX(入力!$BV$3:$CN$1048576,MATCH(ROW(G861)-ROW(G$3),入力!$BB$3:$BB$1048576,0),MATCH(G$3,入力!$BV$2:$CN$2,0)),"")</f>
        <v/>
      </c>
      <c r="H861" s="75" t="str">
        <f>IFERROR(INDEX(入力!$BV$3:$CN$1048576,MATCH(ROW(H861)-ROW(H$3),入力!$BB$3:$BB$1048576,0),MATCH(H$3,入力!$BV$2:$CN$2,0)),"")</f>
        <v/>
      </c>
      <c r="I861" s="76" t="str">
        <f>IFERROR(INDEX(入力!$BV$3:$CN$1048576,MATCH(ROW(I861)-ROW(I$3),入力!$BB$3:$BB$1048576,0),MATCH(I$3,入力!$BV$2:$CN$2,0)),"")</f>
        <v/>
      </c>
      <c r="J861" s="75" t="str">
        <f>IFERROR(INDEX(入力!$BV$3:$CN$1048576,MATCH(ROW(J861)-ROW(J$3),入力!$BB$3:$BB$1048576,0),MATCH(J$3,入力!$BV$2:$CN$2,0)),"")</f>
        <v/>
      </c>
      <c r="K861" s="75" t="str">
        <f>IFERROR(INDEX(入力!$BV$3:$CN$1048576,MATCH(ROW(K861)-ROW(K$3),入力!$BB$3:$BB$1048576,0),MATCH(K$3,入力!$BV$2:$CN$2,0)),"")</f>
        <v/>
      </c>
      <c r="L861" s="75" t="str">
        <f>IFERROR(INDEX(入力!$BV$3:$CN$1048576,MATCH(ROW(L861)-ROW(L$3),入力!$BB$3:$BB$1048576,0),MATCH(L$3,入力!$BV$2:$CN$2,0)),"")</f>
        <v/>
      </c>
      <c r="M861" s="117" t="str">
        <f>IFERROR(IF(履歴検索!$A861="","",INDEX(入力!$BV$3:$CN$1048576,MATCH(ROW(M861)-ROW(M$3),入力!$BB$3:$BB$1048576,0),MATCH(M$3,入力!$BV$2:$CN$2,0))),"")</f>
        <v/>
      </c>
      <c r="N861" s="75" t="str">
        <f>IFERROR(INDEX(入力!$BV$3:$CN$1048576,MATCH(ROW(N861)-ROW(N$3),入力!$BB$3:$BB$1048576,0),MATCH(N$3,入力!$BV$2:$CN$2,0)),"")</f>
        <v/>
      </c>
      <c r="O861" s="294" t="str">
        <f>IFERROR(INDEX(入力!$CJ$3:$CN$1048576,MATCH(ROW(O861)-ROW(O$3),入力!$BB$3:$BB$1048576,0),MATCH(O$3,入力!$CJ$2:$CN$2,0)),"")</f>
        <v/>
      </c>
      <c r="P861" s="294" t="str">
        <f>IFERROR(INDEX(入力!$CJ$3:$CN$1048576,MATCH(ROW(P861)-ROW(P$3),入力!$BB$3:$BB$1048576,0),MATCH(P$3,入力!$CJ$2:$CN$2,0)),"")</f>
        <v/>
      </c>
      <c r="Q861" s="294" t="str">
        <f>IFERROR(INDEX(入力!$BV$3:$CN$1048576,MATCH(ROW(Q861)-ROW(Q$3),入力!$BB$3:$BB$1048576,0),MATCH(Q$3,入力!$BV$2:$CN$2,0)),"")</f>
        <v/>
      </c>
      <c r="R861" s="77" t="str">
        <f>IFERROR(INDEX(入力!$BV$3:$CN$1048576,MATCH(ROW(R861)-ROW(R$3),入力!$BB$3:$BB$1048576,0),MATCH(R$3,入力!$BV$2:$CN$2,0)),"")</f>
        <v/>
      </c>
      <c r="S861" s="77" t="str">
        <f>IFERROR(INDEX(入力!$BV$3:$CN$1048576,MATCH(ROW(S861)-ROW(S$3),入力!$BB$3:$BB$1048576,0),MATCH(S$3,入力!$BV$2:$CN$2,0)),"")</f>
        <v/>
      </c>
      <c r="U861" s="28" t="str">
        <f>IF(Z861="","",COUNT($Z$4:Z861))</f>
        <v/>
      </c>
      <c r="V861" s="73" t="str">
        <f t="shared" si="14"/>
        <v/>
      </c>
      <c r="W861" s="113" t="str">
        <f>IF(OR($B861="",$B861=$B862),"",SUMIF($B$4:$B861,$B861,Q$4:Q861))</f>
        <v/>
      </c>
      <c r="X861" s="113" t="str">
        <f>IF(OR($B861="",$B861=$B862),"",SUMIF($B$4:$B861,$B861,K$4:K861)-Y861)</f>
        <v/>
      </c>
      <c r="Y861" s="113" t="str">
        <f>IF(OR($B861="",$B861=$B862),"",SUMIFS(K$4:K861,B$4:B861,$B861,F$4:F861,$Y$3))</f>
        <v/>
      </c>
      <c r="Z861" s="113" t="str">
        <f>IF(OR($B861="",$B861=$B862),"",SUMIF($B$4:$B861,$B861,S$4:S861))</f>
        <v/>
      </c>
    </row>
    <row r="862" spans="1:26" ht="25.05" customHeight="1" x14ac:dyDescent="0.2">
      <c r="A862" s="133" t="str">
        <f>IF(OR(B862="",AND(B861=B862,D861=D862)),"",MAX($A$4:A861)+1)</f>
        <v/>
      </c>
      <c r="B862" s="73" t="str">
        <f>IFERROR(INDEX(入力!$BV$3:$CN$1048576,MATCH(ROW(B862)-ROW(B$3),入力!$BB$3:$BB$1048576,0),MATCH(B$3,入力!$BV$2:$CN$2,0)),"")</f>
        <v/>
      </c>
      <c r="C862" s="74" t="str">
        <f>IFERROR(INDEX(入力!$BV$3:$CN$1048576,MATCH(ROW(C862)-ROW(C$3),入力!$BB$3:$BB$1048576,0),MATCH(C$3,入力!$BV$2:$CN$2,0)),"")</f>
        <v/>
      </c>
      <c r="D862" s="75" t="str">
        <f>IFERROR(INDEX(入力!$BO$3:$BO$1048576,MATCH(ROW(D862)-ROW(D$3),入力!$BB$3:$BB$1048576,0),0),"")</f>
        <v/>
      </c>
      <c r="E862" s="74" t="str">
        <f>IFERROR(INDEX(入力!$BV$3:$CN$1048576,MATCH(ROW(E862)-ROW(E$3),入力!$BB$3:$BB$1048576,0),MATCH(E$3,入力!$BV$2:$CN$2,0)),"")</f>
        <v/>
      </c>
      <c r="F862" s="74" t="str">
        <f>IFERROR(INDEX(入力!$BV$3:$CN$1048576,MATCH(ROW(F862)-ROW(F$3),入力!$BB$3:$BB$1048576,0),MATCH(F$3,入力!$BV$2:$CN$2,0)),"")</f>
        <v/>
      </c>
      <c r="G862" s="74" t="str">
        <f>IFERROR(INDEX(入力!$BV$3:$CN$1048576,MATCH(ROW(G862)-ROW(G$3),入力!$BB$3:$BB$1048576,0),MATCH(G$3,入力!$BV$2:$CN$2,0)),"")</f>
        <v/>
      </c>
      <c r="H862" s="75" t="str">
        <f>IFERROR(INDEX(入力!$BV$3:$CN$1048576,MATCH(ROW(H862)-ROW(H$3),入力!$BB$3:$BB$1048576,0),MATCH(H$3,入力!$BV$2:$CN$2,0)),"")</f>
        <v/>
      </c>
      <c r="I862" s="76" t="str">
        <f>IFERROR(INDEX(入力!$BV$3:$CN$1048576,MATCH(ROW(I862)-ROW(I$3),入力!$BB$3:$BB$1048576,0),MATCH(I$3,入力!$BV$2:$CN$2,0)),"")</f>
        <v/>
      </c>
      <c r="J862" s="75" t="str">
        <f>IFERROR(INDEX(入力!$BV$3:$CN$1048576,MATCH(ROW(J862)-ROW(J$3),入力!$BB$3:$BB$1048576,0),MATCH(J$3,入力!$BV$2:$CN$2,0)),"")</f>
        <v/>
      </c>
      <c r="K862" s="75" t="str">
        <f>IFERROR(INDEX(入力!$BV$3:$CN$1048576,MATCH(ROW(K862)-ROW(K$3),入力!$BB$3:$BB$1048576,0),MATCH(K$3,入力!$BV$2:$CN$2,0)),"")</f>
        <v/>
      </c>
      <c r="L862" s="75" t="str">
        <f>IFERROR(INDEX(入力!$BV$3:$CN$1048576,MATCH(ROW(L862)-ROW(L$3),入力!$BB$3:$BB$1048576,0),MATCH(L$3,入力!$BV$2:$CN$2,0)),"")</f>
        <v/>
      </c>
      <c r="M862" s="117" t="str">
        <f>IFERROR(IF(履歴検索!$A862="","",INDEX(入力!$BV$3:$CN$1048576,MATCH(ROW(M862)-ROW(M$3),入力!$BB$3:$BB$1048576,0),MATCH(M$3,入力!$BV$2:$CN$2,0))),"")</f>
        <v/>
      </c>
      <c r="N862" s="75" t="str">
        <f>IFERROR(INDEX(入力!$BV$3:$CN$1048576,MATCH(ROW(N862)-ROW(N$3),入力!$BB$3:$BB$1048576,0),MATCH(N$3,入力!$BV$2:$CN$2,0)),"")</f>
        <v/>
      </c>
      <c r="O862" s="294" t="str">
        <f>IFERROR(INDEX(入力!$CJ$3:$CN$1048576,MATCH(ROW(O862)-ROW(O$3),入力!$BB$3:$BB$1048576,0),MATCH(O$3,入力!$CJ$2:$CN$2,0)),"")</f>
        <v/>
      </c>
      <c r="P862" s="294" t="str">
        <f>IFERROR(INDEX(入力!$CJ$3:$CN$1048576,MATCH(ROW(P862)-ROW(P$3),入力!$BB$3:$BB$1048576,0),MATCH(P$3,入力!$CJ$2:$CN$2,0)),"")</f>
        <v/>
      </c>
      <c r="Q862" s="294" t="str">
        <f>IFERROR(INDEX(入力!$BV$3:$CN$1048576,MATCH(ROW(Q862)-ROW(Q$3),入力!$BB$3:$BB$1048576,0),MATCH(Q$3,入力!$BV$2:$CN$2,0)),"")</f>
        <v/>
      </c>
      <c r="R862" s="77" t="str">
        <f>IFERROR(INDEX(入力!$BV$3:$CN$1048576,MATCH(ROW(R862)-ROW(R$3),入力!$BB$3:$BB$1048576,0),MATCH(R$3,入力!$BV$2:$CN$2,0)),"")</f>
        <v/>
      </c>
      <c r="S862" s="77" t="str">
        <f>IFERROR(INDEX(入力!$BV$3:$CN$1048576,MATCH(ROW(S862)-ROW(S$3),入力!$BB$3:$BB$1048576,0),MATCH(S$3,入力!$BV$2:$CN$2,0)),"")</f>
        <v/>
      </c>
      <c r="U862" s="28" t="str">
        <f>IF(Z862="","",COUNT($Z$4:Z862))</f>
        <v/>
      </c>
      <c r="V862" s="73" t="str">
        <f t="shared" si="14"/>
        <v/>
      </c>
      <c r="W862" s="113" t="str">
        <f>IF(OR($B862="",$B862=$B863),"",SUMIF($B$4:$B862,$B862,Q$4:Q862))</f>
        <v/>
      </c>
      <c r="X862" s="113" t="str">
        <f>IF(OR($B862="",$B862=$B863),"",SUMIF($B$4:$B862,$B862,K$4:K862)-Y862)</f>
        <v/>
      </c>
      <c r="Y862" s="113" t="str">
        <f>IF(OR($B862="",$B862=$B863),"",SUMIFS(K$4:K862,B$4:B862,$B862,F$4:F862,$Y$3))</f>
        <v/>
      </c>
      <c r="Z862" s="113" t="str">
        <f>IF(OR($B862="",$B862=$B863),"",SUMIF($B$4:$B862,$B862,S$4:S862))</f>
        <v/>
      </c>
    </row>
    <row r="863" spans="1:26" ht="25.05" customHeight="1" x14ac:dyDescent="0.2">
      <c r="A863" s="133" t="str">
        <f>IF(OR(B863="",AND(B862=B863,D862=D863)),"",MAX($A$4:A862)+1)</f>
        <v/>
      </c>
      <c r="B863" s="73" t="str">
        <f>IFERROR(INDEX(入力!$BV$3:$CN$1048576,MATCH(ROW(B863)-ROW(B$3),入力!$BB$3:$BB$1048576,0),MATCH(B$3,入力!$BV$2:$CN$2,0)),"")</f>
        <v/>
      </c>
      <c r="C863" s="74" t="str">
        <f>IFERROR(INDEX(入力!$BV$3:$CN$1048576,MATCH(ROW(C863)-ROW(C$3),入力!$BB$3:$BB$1048576,0),MATCH(C$3,入力!$BV$2:$CN$2,0)),"")</f>
        <v/>
      </c>
      <c r="D863" s="75" t="str">
        <f>IFERROR(INDEX(入力!$BO$3:$BO$1048576,MATCH(ROW(D863)-ROW(D$3),入力!$BB$3:$BB$1048576,0),0),"")</f>
        <v/>
      </c>
      <c r="E863" s="74" t="str">
        <f>IFERROR(INDEX(入力!$BV$3:$CN$1048576,MATCH(ROW(E863)-ROW(E$3),入力!$BB$3:$BB$1048576,0),MATCH(E$3,入力!$BV$2:$CN$2,0)),"")</f>
        <v/>
      </c>
      <c r="F863" s="74" t="str">
        <f>IFERROR(INDEX(入力!$BV$3:$CN$1048576,MATCH(ROW(F863)-ROW(F$3),入力!$BB$3:$BB$1048576,0),MATCH(F$3,入力!$BV$2:$CN$2,0)),"")</f>
        <v/>
      </c>
      <c r="G863" s="74" t="str">
        <f>IFERROR(INDEX(入力!$BV$3:$CN$1048576,MATCH(ROW(G863)-ROW(G$3),入力!$BB$3:$BB$1048576,0),MATCH(G$3,入力!$BV$2:$CN$2,0)),"")</f>
        <v/>
      </c>
      <c r="H863" s="75" t="str">
        <f>IFERROR(INDEX(入力!$BV$3:$CN$1048576,MATCH(ROW(H863)-ROW(H$3),入力!$BB$3:$BB$1048576,0),MATCH(H$3,入力!$BV$2:$CN$2,0)),"")</f>
        <v/>
      </c>
      <c r="I863" s="76" t="str">
        <f>IFERROR(INDEX(入力!$BV$3:$CN$1048576,MATCH(ROW(I863)-ROW(I$3),入力!$BB$3:$BB$1048576,0),MATCH(I$3,入力!$BV$2:$CN$2,0)),"")</f>
        <v/>
      </c>
      <c r="J863" s="75" t="str">
        <f>IFERROR(INDEX(入力!$BV$3:$CN$1048576,MATCH(ROW(J863)-ROW(J$3),入力!$BB$3:$BB$1048576,0),MATCH(J$3,入力!$BV$2:$CN$2,0)),"")</f>
        <v/>
      </c>
      <c r="K863" s="75" t="str">
        <f>IFERROR(INDEX(入力!$BV$3:$CN$1048576,MATCH(ROW(K863)-ROW(K$3),入力!$BB$3:$BB$1048576,0),MATCH(K$3,入力!$BV$2:$CN$2,0)),"")</f>
        <v/>
      </c>
      <c r="L863" s="75" t="str">
        <f>IFERROR(INDEX(入力!$BV$3:$CN$1048576,MATCH(ROW(L863)-ROW(L$3),入力!$BB$3:$BB$1048576,0),MATCH(L$3,入力!$BV$2:$CN$2,0)),"")</f>
        <v/>
      </c>
      <c r="M863" s="117" t="str">
        <f>IFERROR(IF(履歴検索!$A863="","",INDEX(入力!$BV$3:$CN$1048576,MATCH(ROW(M863)-ROW(M$3),入力!$BB$3:$BB$1048576,0),MATCH(M$3,入力!$BV$2:$CN$2,0))),"")</f>
        <v/>
      </c>
      <c r="N863" s="75" t="str">
        <f>IFERROR(INDEX(入力!$BV$3:$CN$1048576,MATCH(ROW(N863)-ROW(N$3),入力!$BB$3:$BB$1048576,0),MATCH(N$3,入力!$BV$2:$CN$2,0)),"")</f>
        <v/>
      </c>
      <c r="O863" s="294" t="str">
        <f>IFERROR(INDEX(入力!$CJ$3:$CN$1048576,MATCH(ROW(O863)-ROW(O$3),入力!$BB$3:$BB$1048576,0),MATCH(O$3,入力!$CJ$2:$CN$2,0)),"")</f>
        <v/>
      </c>
      <c r="P863" s="294" t="str">
        <f>IFERROR(INDEX(入力!$CJ$3:$CN$1048576,MATCH(ROW(P863)-ROW(P$3),入力!$BB$3:$BB$1048576,0),MATCH(P$3,入力!$CJ$2:$CN$2,0)),"")</f>
        <v/>
      </c>
      <c r="Q863" s="294" t="str">
        <f>IFERROR(INDEX(入力!$BV$3:$CN$1048576,MATCH(ROW(Q863)-ROW(Q$3),入力!$BB$3:$BB$1048576,0),MATCH(Q$3,入力!$BV$2:$CN$2,0)),"")</f>
        <v/>
      </c>
      <c r="R863" s="77" t="str">
        <f>IFERROR(INDEX(入力!$BV$3:$CN$1048576,MATCH(ROW(R863)-ROW(R$3),入力!$BB$3:$BB$1048576,0),MATCH(R$3,入力!$BV$2:$CN$2,0)),"")</f>
        <v/>
      </c>
      <c r="S863" s="77" t="str">
        <f>IFERROR(INDEX(入力!$BV$3:$CN$1048576,MATCH(ROW(S863)-ROW(S$3),入力!$BB$3:$BB$1048576,0),MATCH(S$3,入力!$BV$2:$CN$2,0)),"")</f>
        <v/>
      </c>
      <c r="U863" s="28" t="str">
        <f>IF(Z863="","",COUNT($Z$4:Z863))</f>
        <v/>
      </c>
      <c r="V863" s="73" t="str">
        <f t="shared" si="14"/>
        <v/>
      </c>
      <c r="W863" s="113" t="str">
        <f>IF(OR($B863="",$B863=$B864),"",SUMIF($B$4:$B863,$B863,Q$4:Q863))</f>
        <v/>
      </c>
      <c r="X863" s="113" t="str">
        <f>IF(OR($B863="",$B863=$B864),"",SUMIF($B$4:$B863,$B863,K$4:K863)-Y863)</f>
        <v/>
      </c>
      <c r="Y863" s="113" t="str">
        <f>IF(OR($B863="",$B863=$B864),"",SUMIFS(K$4:K863,B$4:B863,$B863,F$4:F863,$Y$3))</f>
        <v/>
      </c>
      <c r="Z863" s="113" t="str">
        <f>IF(OR($B863="",$B863=$B864),"",SUMIF($B$4:$B863,$B863,S$4:S863))</f>
        <v/>
      </c>
    </row>
    <row r="864" spans="1:26" ht="25.05" customHeight="1" x14ac:dyDescent="0.2">
      <c r="A864" s="133" t="str">
        <f>IF(OR(B864="",AND(B863=B864,D863=D864)),"",MAX($A$4:A863)+1)</f>
        <v/>
      </c>
      <c r="B864" s="73" t="str">
        <f>IFERROR(INDEX(入力!$BV$3:$CN$1048576,MATCH(ROW(B864)-ROW(B$3),入力!$BB$3:$BB$1048576,0),MATCH(B$3,入力!$BV$2:$CN$2,0)),"")</f>
        <v/>
      </c>
      <c r="C864" s="74" t="str">
        <f>IFERROR(INDEX(入力!$BV$3:$CN$1048576,MATCH(ROW(C864)-ROW(C$3),入力!$BB$3:$BB$1048576,0),MATCH(C$3,入力!$BV$2:$CN$2,0)),"")</f>
        <v/>
      </c>
      <c r="D864" s="75" t="str">
        <f>IFERROR(INDEX(入力!$BO$3:$BO$1048576,MATCH(ROW(D864)-ROW(D$3),入力!$BB$3:$BB$1048576,0),0),"")</f>
        <v/>
      </c>
      <c r="E864" s="74" t="str">
        <f>IFERROR(INDEX(入力!$BV$3:$CN$1048576,MATCH(ROW(E864)-ROW(E$3),入力!$BB$3:$BB$1048576,0),MATCH(E$3,入力!$BV$2:$CN$2,0)),"")</f>
        <v/>
      </c>
      <c r="F864" s="74" t="str">
        <f>IFERROR(INDEX(入力!$BV$3:$CN$1048576,MATCH(ROW(F864)-ROW(F$3),入力!$BB$3:$BB$1048576,0),MATCH(F$3,入力!$BV$2:$CN$2,0)),"")</f>
        <v/>
      </c>
      <c r="G864" s="74" t="str">
        <f>IFERROR(INDEX(入力!$BV$3:$CN$1048576,MATCH(ROW(G864)-ROW(G$3),入力!$BB$3:$BB$1048576,0),MATCH(G$3,入力!$BV$2:$CN$2,0)),"")</f>
        <v/>
      </c>
      <c r="H864" s="75" t="str">
        <f>IFERROR(INDEX(入力!$BV$3:$CN$1048576,MATCH(ROW(H864)-ROW(H$3),入力!$BB$3:$BB$1048576,0),MATCH(H$3,入力!$BV$2:$CN$2,0)),"")</f>
        <v/>
      </c>
      <c r="I864" s="76" t="str">
        <f>IFERROR(INDEX(入力!$BV$3:$CN$1048576,MATCH(ROW(I864)-ROW(I$3),入力!$BB$3:$BB$1048576,0),MATCH(I$3,入力!$BV$2:$CN$2,0)),"")</f>
        <v/>
      </c>
      <c r="J864" s="75" t="str">
        <f>IFERROR(INDEX(入力!$BV$3:$CN$1048576,MATCH(ROW(J864)-ROW(J$3),入力!$BB$3:$BB$1048576,0),MATCH(J$3,入力!$BV$2:$CN$2,0)),"")</f>
        <v/>
      </c>
      <c r="K864" s="75" t="str">
        <f>IFERROR(INDEX(入力!$BV$3:$CN$1048576,MATCH(ROW(K864)-ROW(K$3),入力!$BB$3:$BB$1048576,0),MATCH(K$3,入力!$BV$2:$CN$2,0)),"")</f>
        <v/>
      </c>
      <c r="L864" s="75" t="str">
        <f>IFERROR(INDEX(入力!$BV$3:$CN$1048576,MATCH(ROW(L864)-ROW(L$3),入力!$BB$3:$BB$1048576,0),MATCH(L$3,入力!$BV$2:$CN$2,0)),"")</f>
        <v/>
      </c>
      <c r="M864" s="117" t="str">
        <f>IFERROR(IF(履歴検索!$A864="","",INDEX(入力!$BV$3:$CN$1048576,MATCH(ROW(M864)-ROW(M$3),入力!$BB$3:$BB$1048576,0),MATCH(M$3,入力!$BV$2:$CN$2,0))),"")</f>
        <v/>
      </c>
      <c r="N864" s="75" t="str">
        <f>IFERROR(INDEX(入力!$BV$3:$CN$1048576,MATCH(ROW(N864)-ROW(N$3),入力!$BB$3:$BB$1048576,0),MATCH(N$3,入力!$BV$2:$CN$2,0)),"")</f>
        <v/>
      </c>
      <c r="O864" s="294" t="str">
        <f>IFERROR(INDEX(入力!$CJ$3:$CN$1048576,MATCH(ROW(O864)-ROW(O$3),入力!$BB$3:$BB$1048576,0),MATCH(O$3,入力!$CJ$2:$CN$2,0)),"")</f>
        <v/>
      </c>
      <c r="P864" s="294" t="str">
        <f>IFERROR(INDEX(入力!$CJ$3:$CN$1048576,MATCH(ROW(P864)-ROW(P$3),入力!$BB$3:$BB$1048576,0),MATCH(P$3,入力!$CJ$2:$CN$2,0)),"")</f>
        <v/>
      </c>
      <c r="Q864" s="294" t="str">
        <f>IFERROR(INDEX(入力!$BV$3:$CN$1048576,MATCH(ROW(Q864)-ROW(Q$3),入力!$BB$3:$BB$1048576,0),MATCH(Q$3,入力!$BV$2:$CN$2,0)),"")</f>
        <v/>
      </c>
      <c r="R864" s="77" t="str">
        <f>IFERROR(INDEX(入力!$BV$3:$CN$1048576,MATCH(ROW(R864)-ROW(R$3),入力!$BB$3:$BB$1048576,0),MATCH(R$3,入力!$BV$2:$CN$2,0)),"")</f>
        <v/>
      </c>
      <c r="S864" s="77" t="str">
        <f>IFERROR(INDEX(入力!$BV$3:$CN$1048576,MATCH(ROW(S864)-ROW(S$3),入力!$BB$3:$BB$1048576,0),MATCH(S$3,入力!$BV$2:$CN$2,0)),"")</f>
        <v/>
      </c>
      <c r="U864" s="28" t="str">
        <f>IF(Z864="","",COUNT($Z$4:Z864))</f>
        <v/>
      </c>
      <c r="V864" s="73" t="str">
        <f t="shared" si="14"/>
        <v/>
      </c>
      <c r="W864" s="113" t="str">
        <f>IF(OR($B864="",$B864=$B865),"",SUMIF($B$4:$B864,$B864,Q$4:Q864))</f>
        <v/>
      </c>
      <c r="X864" s="113" t="str">
        <f>IF(OR($B864="",$B864=$B865),"",SUMIF($B$4:$B864,$B864,K$4:K864)-Y864)</f>
        <v/>
      </c>
      <c r="Y864" s="113" t="str">
        <f>IF(OR($B864="",$B864=$B865),"",SUMIFS(K$4:K864,B$4:B864,$B864,F$4:F864,$Y$3))</f>
        <v/>
      </c>
      <c r="Z864" s="113" t="str">
        <f>IF(OR($B864="",$B864=$B865),"",SUMIF($B$4:$B864,$B864,S$4:S864))</f>
        <v/>
      </c>
    </row>
    <row r="865" spans="1:26" ht="25.05" customHeight="1" x14ac:dyDescent="0.2">
      <c r="A865" s="133" t="str">
        <f>IF(OR(B865="",AND(B864=B865,D864=D865)),"",MAX($A$4:A864)+1)</f>
        <v/>
      </c>
      <c r="B865" s="73" t="str">
        <f>IFERROR(INDEX(入力!$BV$3:$CN$1048576,MATCH(ROW(B865)-ROW(B$3),入力!$BB$3:$BB$1048576,0),MATCH(B$3,入力!$BV$2:$CN$2,0)),"")</f>
        <v/>
      </c>
      <c r="C865" s="74" t="str">
        <f>IFERROR(INDEX(入力!$BV$3:$CN$1048576,MATCH(ROW(C865)-ROW(C$3),入力!$BB$3:$BB$1048576,0),MATCH(C$3,入力!$BV$2:$CN$2,0)),"")</f>
        <v/>
      </c>
      <c r="D865" s="75" t="str">
        <f>IFERROR(INDEX(入力!$BO$3:$BO$1048576,MATCH(ROW(D865)-ROW(D$3),入力!$BB$3:$BB$1048576,0),0),"")</f>
        <v/>
      </c>
      <c r="E865" s="74" t="str">
        <f>IFERROR(INDEX(入力!$BV$3:$CN$1048576,MATCH(ROW(E865)-ROW(E$3),入力!$BB$3:$BB$1048576,0),MATCH(E$3,入力!$BV$2:$CN$2,0)),"")</f>
        <v/>
      </c>
      <c r="F865" s="74" t="str">
        <f>IFERROR(INDEX(入力!$BV$3:$CN$1048576,MATCH(ROW(F865)-ROW(F$3),入力!$BB$3:$BB$1048576,0),MATCH(F$3,入力!$BV$2:$CN$2,0)),"")</f>
        <v/>
      </c>
      <c r="G865" s="74" t="str">
        <f>IFERROR(INDEX(入力!$BV$3:$CN$1048576,MATCH(ROW(G865)-ROW(G$3),入力!$BB$3:$BB$1048576,0),MATCH(G$3,入力!$BV$2:$CN$2,0)),"")</f>
        <v/>
      </c>
      <c r="H865" s="75" t="str">
        <f>IFERROR(INDEX(入力!$BV$3:$CN$1048576,MATCH(ROW(H865)-ROW(H$3),入力!$BB$3:$BB$1048576,0),MATCH(H$3,入力!$BV$2:$CN$2,0)),"")</f>
        <v/>
      </c>
      <c r="I865" s="76" t="str">
        <f>IFERROR(INDEX(入力!$BV$3:$CN$1048576,MATCH(ROW(I865)-ROW(I$3),入力!$BB$3:$BB$1048576,0),MATCH(I$3,入力!$BV$2:$CN$2,0)),"")</f>
        <v/>
      </c>
      <c r="J865" s="75" t="str">
        <f>IFERROR(INDEX(入力!$BV$3:$CN$1048576,MATCH(ROW(J865)-ROW(J$3),入力!$BB$3:$BB$1048576,0),MATCH(J$3,入力!$BV$2:$CN$2,0)),"")</f>
        <v/>
      </c>
      <c r="K865" s="75" t="str">
        <f>IFERROR(INDEX(入力!$BV$3:$CN$1048576,MATCH(ROW(K865)-ROW(K$3),入力!$BB$3:$BB$1048576,0),MATCH(K$3,入力!$BV$2:$CN$2,0)),"")</f>
        <v/>
      </c>
      <c r="L865" s="75" t="str">
        <f>IFERROR(INDEX(入力!$BV$3:$CN$1048576,MATCH(ROW(L865)-ROW(L$3),入力!$BB$3:$BB$1048576,0),MATCH(L$3,入力!$BV$2:$CN$2,0)),"")</f>
        <v/>
      </c>
      <c r="M865" s="117" t="str">
        <f>IFERROR(IF(履歴検索!$A865="","",INDEX(入力!$BV$3:$CN$1048576,MATCH(ROW(M865)-ROW(M$3),入力!$BB$3:$BB$1048576,0),MATCH(M$3,入力!$BV$2:$CN$2,0))),"")</f>
        <v/>
      </c>
      <c r="N865" s="75" t="str">
        <f>IFERROR(INDEX(入力!$BV$3:$CN$1048576,MATCH(ROW(N865)-ROW(N$3),入力!$BB$3:$BB$1048576,0),MATCH(N$3,入力!$BV$2:$CN$2,0)),"")</f>
        <v/>
      </c>
      <c r="O865" s="294" t="str">
        <f>IFERROR(INDEX(入力!$CJ$3:$CN$1048576,MATCH(ROW(O865)-ROW(O$3),入力!$BB$3:$BB$1048576,0),MATCH(O$3,入力!$CJ$2:$CN$2,0)),"")</f>
        <v/>
      </c>
      <c r="P865" s="294" t="str">
        <f>IFERROR(INDEX(入力!$CJ$3:$CN$1048576,MATCH(ROW(P865)-ROW(P$3),入力!$BB$3:$BB$1048576,0),MATCH(P$3,入力!$CJ$2:$CN$2,0)),"")</f>
        <v/>
      </c>
      <c r="Q865" s="294" t="str">
        <f>IFERROR(INDEX(入力!$BV$3:$CN$1048576,MATCH(ROW(Q865)-ROW(Q$3),入力!$BB$3:$BB$1048576,0),MATCH(Q$3,入力!$BV$2:$CN$2,0)),"")</f>
        <v/>
      </c>
      <c r="R865" s="77" t="str">
        <f>IFERROR(INDEX(入力!$BV$3:$CN$1048576,MATCH(ROW(R865)-ROW(R$3),入力!$BB$3:$BB$1048576,0),MATCH(R$3,入力!$BV$2:$CN$2,0)),"")</f>
        <v/>
      </c>
      <c r="S865" s="77" t="str">
        <f>IFERROR(INDEX(入力!$BV$3:$CN$1048576,MATCH(ROW(S865)-ROW(S$3),入力!$BB$3:$BB$1048576,0),MATCH(S$3,入力!$BV$2:$CN$2,0)),"")</f>
        <v/>
      </c>
      <c r="U865" s="28" t="str">
        <f>IF(Z865="","",COUNT($Z$4:Z865))</f>
        <v/>
      </c>
      <c r="V865" s="73" t="str">
        <f t="shared" si="14"/>
        <v/>
      </c>
      <c r="W865" s="113" t="str">
        <f>IF(OR($B865="",$B865=$B866),"",SUMIF($B$4:$B865,$B865,Q$4:Q865))</f>
        <v/>
      </c>
      <c r="X865" s="113" t="str">
        <f>IF(OR($B865="",$B865=$B866),"",SUMIF($B$4:$B865,$B865,K$4:K865)-Y865)</f>
        <v/>
      </c>
      <c r="Y865" s="113" t="str">
        <f>IF(OR($B865="",$B865=$B866),"",SUMIFS(K$4:K865,B$4:B865,$B865,F$4:F865,$Y$3))</f>
        <v/>
      </c>
      <c r="Z865" s="113" t="str">
        <f>IF(OR($B865="",$B865=$B866),"",SUMIF($B$4:$B865,$B865,S$4:S865))</f>
        <v/>
      </c>
    </row>
    <row r="866" spans="1:26" ht="25.05" customHeight="1" x14ac:dyDescent="0.2">
      <c r="A866" s="133" t="str">
        <f>IF(OR(B866="",AND(B865=B866,D865=D866)),"",MAX($A$4:A865)+1)</f>
        <v/>
      </c>
      <c r="B866" s="73" t="str">
        <f>IFERROR(INDEX(入力!$BV$3:$CN$1048576,MATCH(ROW(B866)-ROW(B$3),入力!$BB$3:$BB$1048576,0),MATCH(B$3,入力!$BV$2:$CN$2,0)),"")</f>
        <v/>
      </c>
      <c r="C866" s="74" t="str">
        <f>IFERROR(INDEX(入力!$BV$3:$CN$1048576,MATCH(ROW(C866)-ROW(C$3),入力!$BB$3:$BB$1048576,0),MATCH(C$3,入力!$BV$2:$CN$2,0)),"")</f>
        <v/>
      </c>
      <c r="D866" s="75" t="str">
        <f>IFERROR(INDEX(入力!$BO$3:$BO$1048576,MATCH(ROW(D866)-ROW(D$3),入力!$BB$3:$BB$1048576,0),0),"")</f>
        <v/>
      </c>
      <c r="E866" s="74" t="str">
        <f>IFERROR(INDEX(入力!$BV$3:$CN$1048576,MATCH(ROW(E866)-ROW(E$3),入力!$BB$3:$BB$1048576,0),MATCH(E$3,入力!$BV$2:$CN$2,0)),"")</f>
        <v/>
      </c>
      <c r="F866" s="74" t="str">
        <f>IFERROR(INDEX(入力!$BV$3:$CN$1048576,MATCH(ROW(F866)-ROW(F$3),入力!$BB$3:$BB$1048576,0),MATCH(F$3,入力!$BV$2:$CN$2,0)),"")</f>
        <v/>
      </c>
      <c r="G866" s="74" t="str">
        <f>IFERROR(INDEX(入力!$BV$3:$CN$1048576,MATCH(ROW(G866)-ROW(G$3),入力!$BB$3:$BB$1048576,0),MATCH(G$3,入力!$BV$2:$CN$2,0)),"")</f>
        <v/>
      </c>
      <c r="H866" s="75" t="str">
        <f>IFERROR(INDEX(入力!$BV$3:$CN$1048576,MATCH(ROW(H866)-ROW(H$3),入力!$BB$3:$BB$1048576,0),MATCH(H$3,入力!$BV$2:$CN$2,0)),"")</f>
        <v/>
      </c>
      <c r="I866" s="76" t="str">
        <f>IFERROR(INDEX(入力!$BV$3:$CN$1048576,MATCH(ROW(I866)-ROW(I$3),入力!$BB$3:$BB$1048576,0),MATCH(I$3,入力!$BV$2:$CN$2,0)),"")</f>
        <v/>
      </c>
      <c r="J866" s="75" t="str">
        <f>IFERROR(INDEX(入力!$BV$3:$CN$1048576,MATCH(ROW(J866)-ROW(J$3),入力!$BB$3:$BB$1048576,0),MATCH(J$3,入力!$BV$2:$CN$2,0)),"")</f>
        <v/>
      </c>
      <c r="K866" s="75" t="str">
        <f>IFERROR(INDEX(入力!$BV$3:$CN$1048576,MATCH(ROW(K866)-ROW(K$3),入力!$BB$3:$BB$1048576,0),MATCH(K$3,入力!$BV$2:$CN$2,0)),"")</f>
        <v/>
      </c>
      <c r="L866" s="75" t="str">
        <f>IFERROR(INDEX(入力!$BV$3:$CN$1048576,MATCH(ROW(L866)-ROW(L$3),入力!$BB$3:$BB$1048576,0),MATCH(L$3,入力!$BV$2:$CN$2,0)),"")</f>
        <v/>
      </c>
      <c r="M866" s="117" t="str">
        <f>IFERROR(IF(履歴検索!$A866="","",INDEX(入力!$BV$3:$CN$1048576,MATCH(ROW(M866)-ROW(M$3),入力!$BB$3:$BB$1048576,0),MATCH(M$3,入力!$BV$2:$CN$2,0))),"")</f>
        <v/>
      </c>
      <c r="N866" s="75" t="str">
        <f>IFERROR(INDEX(入力!$BV$3:$CN$1048576,MATCH(ROW(N866)-ROW(N$3),入力!$BB$3:$BB$1048576,0),MATCH(N$3,入力!$BV$2:$CN$2,0)),"")</f>
        <v/>
      </c>
      <c r="O866" s="294" t="str">
        <f>IFERROR(INDEX(入力!$CJ$3:$CN$1048576,MATCH(ROW(O866)-ROW(O$3),入力!$BB$3:$BB$1048576,0),MATCH(O$3,入力!$CJ$2:$CN$2,0)),"")</f>
        <v/>
      </c>
      <c r="P866" s="294" t="str">
        <f>IFERROR(INDEX(入力!$CJ$3:$CN$1048576,MATCH(ROW(P866)-ROW(P$3),入力!$BB$3:$BB$1048576,0),MATCH(P$3,入力!$CJ$2:$CN$2,0)),"")</f>
        <v/>
      </c>
      <c r="Q866" s="294" t="str">
        <f>IFERROR(INDEX(入力!$BV$3:$CN$1048576,MATCH(ROW(Q866)-ROW(Q$3),入力!$BB$3:$BB$1048576,0),MATCH(Q$3,入力!$BV$2:$CN$2,0)),"")</f>
        <v/>
      </c>
      <c r="R866" s="77" t="str">
        <f>IFERROR(INDEX(入力!$BV$3:$CN$1048576,MATCH(ROW(R866)-ROW(R$3),入力!$BB$3:$BB$1048576,0),MATCH(R$3,入力!$BV$2:$CN$2,0)),"")</f>
        <v/>
      </c>
      <c r="S866" s="77" t="str">
        <f>IFERROR(INDEX(入力!$BV$3:$CN$1048576,MATCH(ROW(S866)-ROW(S$3),入力!$BB$3:$BB$1048576,0),MATCH(S$3,入力!$BV$2:$CN$2,0)),"")</f>
        <v/>
      </c>
      <c r="U866" s="28" t="str">
        <f>IF(Z866="","",COUNT($Z$4:Z866))</f>
        <v/>
      </c>
      <c r="V866" s="73" t="str">
        <f t="shared" si="14"/>
        <v/>
      </c>
      <c r="W866" s="113" t="str">
        <f>IF(OR($B866="",$B866=$B867),"",SUMIF($B$4:$B866,$B866,Q$4:Q866))</f>
        <v/>
      </c>
      <c r="X866" s="113" t="str">
        <f>IF(OR($B866="",$B866=$B867),"",SUMIF($B$4:$B866,$B866,K$4:K866)-Y866)</f>
        <v/>
      </c>
      <c r="Y866" s="113" t="str">
        <f>IF(OR($B866="",$B866=$B867),"",SUMIFS(K$4:K866,B$4:B866,$B866,F$4:F866,$Y$3))</f>
        <v/>
      </c>
      <c r="Z866" s="113" t="str">
        <f>IF(OR($B866="",$B866=$B867),"",SUMIF($B$4:$B866,$B866,S$4:S866))</f>
        <v/>
      </c>
    </row>
    <row r="867" spans="1:26" ht="25.05" customHeight="1" x14ac:dyDescent="0.2">
      <c r="A867" s="133" t="str">
        <f>IF(OR(B867="",AND(B866=B867,D866=D867)),"",MAX($A$4:A866)+1)</f>
        <v/>
      </c>
      <c r="B867" s="73" t="str">
        <f>IFERROR(INDEX(入力!$BV$3:$CN$1048576,MATCH(ROW(B867)-ROW(B$3),入力!$BB$3:$BB$1048576,0),MATCH(B$3,入力!$BV$2:$CN$2,0)),"")</f>
        <v/>
      </c>
      <c r="C867" s="74" t="str">
        <f>IFERROR(INDEX(入力!$BV$3:$CN$1048576,MATCH(ROW(C867)-ROW(C$3),入力!$BB$3:$BB$1048576,0),MATCH(C$3,入力!$BV$2:$CN$2,0)),"")</f>
        <v/>
      </c>
      <c r="D867" s="75" t="str">
        <f>IFERROR(INDEX(入力!$BO$3:$BO$1048576,MATCH(ROW(D867)-ROW(D$3),入力!$BB$3:$BB$1048576,0),0),"")</f>
        <v/>
      </c>
      <c r="E867" s="74" t="str">
        <f>IFERROR(INDEX(入力!$BV$3:$CN$1048576,MATCH(ROW(E867)-ROW(E$3),入力!$BB$3:$BB$1048576,0),MATCH(E$3,入力!$BV$2:$CN$2,0)),"")</f>
        <v/>
      </c>
      <c r="F867" s="74" t="str">
        <f>IFERROR(INDEX(入力!$BV$3:$CN$1048576,MATCH(ROW(F867)-ROW(F$3),入力!$BB$3:$BB$1048576,0),MATCH(F$3,入力!$BV$2:$CN$2,0)),"")</f>
        <v/>
      </c>
      <c r="G867" s="74" t="str">
        <f>IFERROR(INDEX(入力!$BV$3:$CN$1048576,MATCH(ROW(G867)-ROW(G$3),入力!$BB$3:$BB$1048576,0),MATCH(G$3,入力!$BV$2:$CN$2,0)),"")</f>
        <v/>
      </c>
      <c r="H867" s="75" t="str">
        <f>IFERROR(INDEX(入力!$BV$3:$CN$1048576,MATCH(ROW(H867)-ROW(H$3),入力!$BB$3:$BB$1048576,0),MATCH(H$3,入力!$BV$2:$CN$2,0)),"")</f>
        <v/>
      </c>
      <c r="I867" s="76" t="str">
        <f>IFERROR(INDEX(入力!$BV$3:$CN$1048576,MATCH(ROW(I867)-ROW(I$3),入力!$BB$3:$BB$1048576,0),MATCH(I$3,入力!$BV$2:$CN$2,0)),"")</f>
        <v/>
      </c>
      <c r="J867" s="75" t="str">
        <f>IFERROR(INDEX(入力!$BV$3:$CN$1048576,MATCH(ROW(J867)-ROW(J$3),入力!$BB$3:$BB$1048576,0),MATCH(J$3,入力!$BV$2:$CN$2,0)),"")</f>
        <v/>
      </c>
      <c r="K867" s="75" t="str">
        <f>IFERROR(INDEX(入力!$BV$3:$CN$1048576,MATCH(ROW(K867)-ROW(K$3),入力!$BB$3:$BB$1048576,0),MATCH(K$3,入力!$BV$2:$CN$2,0)),"")</f>
        <v/>
      </c>
      <c r="L867" s="75" t="str">
        <f>IFERROR(INDEX(入力!$BV$3:$CN$1048576,MATCH(ROW(L867)-ROW(L$3),入力!$BB$3:$BB$1048576,0),MATCH(L$3,入力!$BV$2:$CN$2,0)),"")</f>
        <v/>
      </c>
      <c r="M867" s="117" t="str">
        <f>IFERROR(IF(履歴検索!$A867="","",INDEX(入力!$BV$3:$CN$1048576,MATCH(ROW(M867)-ROW(M$3),入力!$BB$3:$BB$1048576,0),MATCH(M$3,入力!$BV$2:$CN$2,0))),"")</f>
        <v/>
      </c>
      <c r="N867" s="75" t="str">
        <f>IFERROR(INDEX(入力!$BV$3:$CN$1048576,MATCH(ROW(N867)-ROW(N$3),入力!$BB$3:$BB$1048576,0),MATCH(N$3,入力!$BV$2:$CN$2,0)),"")</f>
        <v/>
      </c>
      <c r="O867" s="294" t="str">
        <f>IFERROR(INDEX(入力!$CJ$3:$CN$1048576,MATCH(ROW(O867)-ROW(O$3),入力!$BB$3:$BB$1048576,0),MATCH(O$3,入力!$CJ$2:$CN$2,0)),"")</f>
        <v/>
      </c>
      <c r="P867" s="294" t="str">
        <f>IFERROR(INDEX(入力!$CJ$3:$CN$1048576,MATCH(ROW(P867)-ROW(P$3),入力!$BB$3:$BB$1048576,0),MATCH(P$3,入力!$CJ$2:$CN$2,0)),"")</f>
        <v/>
      </c>
      <c r="Q867" s="294" t="str">
        <f>IFERROR(INDEX(入力!$BV$3:$CN$1048576,MATCH(ROW(Q867)-ROW(Q$3),入力!$BB$3:$BB$1048576,0),MATCH(Q$3,入力!$BV$2:$CN$2,0)),"")</f>
        <v/>
      </c>
      <c r="R867" s="77" t="str">
        <f>IFERROR(INDEX(入力!$BV$3:$CN$1048576,MATCH(ROW(R867)-ROW(R$3),入力!$BB$3:$BB$1048576,0),MATCH(R$3,入力!$BV$2:$CN$2,0)),"")</f>
        <v/>
      </c>
      <c r="S867" s="77" t="str">
        <f>IFERROR(INDEX(入力!$BV$3:$CN$1048576,MATCH(ROW(S867)-ROW(S$3),入力!$BB$3:$BB$1048576,0),MATCH(S$3,入力!$BV$2:$CN$2,0)),"")</f>
        <v/>
      </c>
      <c r="U867" s="28" t="str">
        <f>IF(Z867="","",COUNT($Z$4:Z867))</f>
        <v/>
      </c>
      <c r="V867" s="73" t="str">
        <f t="shared" si="14"/>
        <v/>
      </c>
      <c r="W867" s="113" t="str">
        <f>IF(OR($B867="",$B867=$B868),"",SUMIF($B$4:$B867,$B867,Q$4:Q867))</f>
        <v/>
      </c>
      <c r="X867" s="113" t="str">
        <f>IF(OR($B867="",$B867=$B868),"",SUMIF($B$4:$B867,$B867,K$4:K867)-Y867)</f>
        <v/>
      </c>
      <c r="Y867" s="113" t="str">
        <f>IF(OR($B867="",$B867=$B868),"",SUMIFS(K$4:K867,B$4:B867,$B867,F$4:F867,$Y$3))</f>
        <v/>
      </c>
      <c r="Z867" s="113" t="str">
        <f>IF(OR($B867="",$B867=$B868),"",SUMIF($B$4:$B867,$B867,S$4:S867))</f>
        <v/>
      </c>
    </row>
    <row r="868" spans="1:26" ht="25.05" customHeight="1" x14ac:dyDescent="0.2">
      <c r="A868" s="133" t="str">
        <f>IF(OR(B868="",AND(B867=B868,D867=D868)),"",MAX($A$4:A867)+1)</f>
        <v/>
      </c>
      <c r="B868" s="73" t="str">
        <f>IFERROR(INDEX(入力!$BV$3:$CN$1048576,MATCH(ROW(B868)-ROW(B$3),入力!$BB$3:$BB$1048576,0),MATCH(B$3,入力!$BV$2:$CN$2,0)),"")</f>
        <v/>
      </c>
      <c r="C868" s="74" t="str">
        <f>IFERROR(INDEX(入力!$BV$3:$CN$1048576,MATCH(ROW(C868)-ROW(C$3),入力!$BB$3:$BB$1048576,0),MATCH(C$3,入力!$BV$2:$CN$2,0)),"")</f>
        <v/>
      </c>
      <c r="D868" s="75" t="str">
        <f>IFERROR(INDEX(入力!$BO$3:$BO$1048576,MATCH(ROW(D868)-ROW(D$3),入力!$BB$3:$BB$1048576,0),0),"")</f>
        <v/>
      </c>
      <c r="E868" s="74" t="str">
        <f>IFERROR(INDEX(入力!$BV$3:$CN$1048576,MATCH(ROW(E868)-ROW(E$3),入力!$BB$3:$BB$1048576,0),MATCH(E$3,入力!$BV$2:$CN$2,0)),"")</f>
        <v/>
      </c>
      <c r="F868" s="74" t="str">
        <f>IFERROR(INDEX(入力!$BV$3:$CN$1048576,MATCH(ROW(F868)-ROW(F$3),入力!$BB$3:$BB$1048576,0),MATCH(F$3,入力!$BV$2:$CN$2,0)),"")</f>
        <v/>
      </c>
      <c r="G868" s="74" t="str">
        <f>IFERROR(INDEX(入力!$BV$3:$CN$1048576,MATCH(ROW(G868)-ROW(G$3),入力!$BB$3:$BB$1048576,0),MATCH(G$3,入力!$BV$2:$CN$2,0)),"")</f>
        <v/>
      </c>
      <c r="H868" s="75" t="str">
        <f>IFERROR(INDEX(入力!$BV$3:$CN$1048576,MATCH(ROW(H868)-ROW(H$3),入力!$BB$3:$BB$1048576,0),MATCH(H$3,入力!$BV$2:$CN$2,0)),"")</f>
        <v/>
      </c>
      <c r="I868" s="76" t="str">
        <f>IFERROR(INDEX(入力!$BV$3:$CN$1048576,MATCH(ROW(I868)-ROW(I$3),入力!$BB$3:$BB$1048576,0),MATCH(I$3,入力!$BV$2:$CN$2,0)),"")</f>
        <v/>
      </c>
      <c r="J868" s="75" t="str">
        <f>IFERROR(INDEX(入力!$BV$3:$CN$1048576,MATCH(ROW(J868)-ROW(J$3),入力!$BB$3:$BB$1048576,0),MATCH(J$3,入力!$BV$2:$CN$2,0)),"")</f>
        <v/>
      </c>
      <c r="K868" s="75" t="str">
        <f>IFERROR(INDEX(入力!$BV$3:$CN$1048576,MATCH(ROW(K868)-ROW(K$3),入力!$BB$3:$BB$1048576,0),MATCH(K$3,入力!$BV$2:$CN$2,0)),"")</f>
        <v/>
      </c>
      <c r="L868" s="75" t="str">
        <f>IFERROR(INDEX(入力!$BV$3:$CN$1048576,MATCH(ROW(L868)-ROW(L$3),入力!$BB$3:$BB$1048576,0),MATCH(L$3,入力!$BV$2:$CN$2,0)),"")</f>
        <v/>
      </c>
      <c r="M868" s="117" t="str">
        <f>IFERROR(IF(履歴検索!$A868="","",INDEX(入力!$BV$3:$CN$1048576,MATCH(ROW(M868)-ROW(M$3),入力!$BB$3:$BB$1048576,0),MATCH(M$3,入力!$BV$2:$CN$2,0))),"")</f>
        <v/>
      </c>
      <c r="N868" s="75" t="str">
        <f>IFERROR(INDEX(入力!$BV$3:$CN$1048576,MATCH(ROW(N868)-ROW(N$3),入力!$BB$3:$BB$1048576,0),MATCH(N$3,入力!$BV$2:$CN$2,0)),"")</f>
        <v/>
      </c>
      <c r="O868" s="294" t="str">
        <f>IFERROR(INDEX(入力!$CJ$3:$CN$1048576,MATCH(ROW(O868)-ROW(O$3),入力!$BB$3:$BB$1048576,0),MATCH(O$3,入力!$CJ$2:$CN$2,0)),"")</f>
        <v/>
      </c>
      <c r="P868" s="294" t="str">
        <f>IFERROR(INDEX(入力!$CJ$3:$CN$1048576,MATCH(ROW(P868)-ROW(P$3),入力!$BB$3:$BB$1048576,0),MATCH(P$3,入力!$CJ$2:$CN$2,0)),"")</f>
        <v/>
      </c>
      <c r="Q868" s="294" t="str">
        <f>IFERROR(INDEX(入力!$BV$3:$CN$1048576,MATCH(ROW(Q868)-ROW(Q$3),入力!$BB$3:$BB$1048576,0),MATCH(Q$3,入力!$BV$2:$CN$2,0)),"")</f>
        <v/>
      </c>
      <c r="R868" s="77" t="str">
        <f>IFERROR(INDEX(入力!$BV$3:$CN$1048576,MATCH(ROW(R868)-ROW(R$3),入力!$BB$3:$BB$1048576,0),MATCH(R$3,入力!$BV$2:$CN$2,0)),"")</f>
        <v/>
      </c>
      <c r="S868" s="77" t="str">
        <f>IFERROR(INDEX(入力!$BV$3:$CN$1048576,MATCH(ROW(S868)-ROW(S$3),入力!$BB$3:$BB$1048576,0),MATCH(S$3,入力!$BV$2:$CN$2,0)),"")</f>
        <v/>
      </c>
      <c r="U868" s="28" t="str">
        <f>IF(Z868="","",COUNT($Z$4:Z868))</f>
        <v/>
      </c>
      <c r="V868" s="73" t="str">
        <f t="shared" si="14"/>
        <v/>
      </c>
      <c r="W868" s="113" t="str">
        <f>IF(OR($B868="",$B868=$B869),"",SUMIF($B$4:$B868,$B868,Q$4:Q868))</f>
        <v/>
      </c>
      <c r="X868" s="113" t="str">
        <f>IF(OR($B868="",$B868=$B869),"",SUMIF($B$4:$B868,$B868,K$4:K868)-Y868)</f>
        <v/>
      </c>
      <c r="Y868" s="113" t="str">
        <f>IF(OR($B868="",$B868=$B869),"",SUMIFS(K$4:K868,B$4:B868,$B868,F$4:F868,$Y$3))</f>
        <v/>
      </c>
      <c r="Z868" s="113" t="str">
        <f>IF(OR($B868="",$B868=$B869),"",SUMIF($B$4:$B868,$B868,S$4:S868))</f>
        <v/>
      </c>
    </row>
    <row r="869" spans="1:26" ht="25.05" customHeight="1" x14ac:dyDescent="0.2">
      <c r="A869" s="133" t="str">
        <f>IF(OR(B869="",AND(B868=B869,D868=D869)),"",MAX($A$4:A868)+1)</f>
        <v/>
      </c>
      <c r="B869" s="73" t="str">
        <f>IFERROR(INDEX(入力!$BV$3:$CN$1048576,MATCH(ROW(B869)-ROW(B$3),入力!$BB$3:$BB$1048576,0),MATCH(B$3,入力!$BV$2:$CN$2,0)),"")</f>
        <v/>
      </c>
      <c r="C869" s="74" t="str">
        <f>IFERROR(INDEX(入力!$BV$3:$CN$1048576,MATCH(ROW(C869)-ROW(C$3),入力!$BB$3:$BB$1048576,0),MATCH(C$3,入力!$BV$2:$CN$2,0)),"")</f>
        <v/>
      </c>
      <c r="D869" s="75" t="str">
        <f>IFERROR(INDEX(入力!$BO$3:$BO$1048576,MATCH(ROW(D869)-ROW(D$3),入力!$BB$3:$BB$1048576,0),0),"")</f>
        <v/>
      </c>
      <c r="E869" s="74" t="str">
        <f>IFERROR(INDEX(入力!$BV$3:$CN$1048576,MATCH(ROW(E869)-ROW(E$3),入力!$BB$3:$BB$1048576,0),MATCH(E$3,入力!$BV$2:$CN$2,0)),"")</f>
        <v/>
      </c>
      <c r="F869" s="74" t="str">
        <f>IFERROR(INDEX(入力!$BV$3:$CN$1048576,MATCH(ROW(F869)-ROW(F$3),入力!$BB$3:$BB$1048576,0),MATCH(F$3,入力!$BV$2:$CN$2,0)),"")</f>
        <v/>
      </c>
      <c r="G869" s="74" t="str">
        <f>IFERROR(INDEX(入力!$BV$3:$CN$1048576,MATCH(ROW(G869)-ROW(G$3),入力!$BB$3:$BB$1048576,0),MATCH(G$3,入力!$BV$2:$CN$2,0)),"")</f>
        <v/>
      </c>
      <c r="H869" s="75" t="str">
        <f>IFERROR(INDEX(入力!$BV$3:$CN$1048576,MATCH(ROW(H869)-ROW(H$3),入力!$BB$3:$BB$1048576,0),MATCH(H$3,入力!$BV$2:$CN$2,0)),"")</f>
        <v/>
      </c>
      <c r="I869" s="76" t="str">
        <f>IFERROR(INDEX(入力!$BV$3:$CN$1048576,MATCH(ROW(I869)-ROW(I$3),入力!$BB$3:$BB$1048576,0),MATCH(I$3,入力!$BV$2:$CN$2,0)),"")</f>
        <v/>
      </c>
      <c r="J869" s="75" t="str">
        <f>IFERROR(INDEX(入力!$BV$3:$CN$1048576,MATCH(ROW(J869)-ROW(J$3),入力!$BB$3:$BB$1048576,0),MATCH(J$3,入力!$BV$2:$CN$2,0)),"")</f>
        <v/>
      </c>
      <c r="K869" s="75" t="str">
        <f>IFERROR(INDEX(入力!$BV$3:$CN$1048576,MATCH(ROW(K869)-ROW(K$3),入力!$BB$3:$BB$1048576,0),MATCH(K$3,入力!$BV$2:$CN$2,0)),"")</f>
        <v/>
      </c>
      <c r="L869" s="75" t="str">
        <f>IFERROR(INDEX(入力!$BV$3:$CN$1048576,MATCH(ROW(L869)-ROW(L$3),入力!$BB$3:$BB$1048576,0),MATCH(L$3,入力!$BV$2:$CN$2,0)),"")</f>
        <v/>
      </c>
      <c r="M869" s="117" t="str">
        <f>IFERROR(IF(履歴検索!$A869="","",INDEX(入力!$BV$3:$CN$1048576,MATCH(ROW(M869)-ROW(M$3),入力!$BB$3:$BB$1048576,0),MATCH(M$3,入力!$BV$2:$CN$2,0))),"")</f>
        <v/>
      </c>
      <c r="N869" s="75" t="str">
        <f>IFERROR(INDEX(入力!$BV$3:$CN$1048576,MATCH(ROW(N869)-ROW(N$3),入力!$BB$3:$BB$1048576,0),MATCH(N$3,入力!$BV$2:$CN$2,0)),"")</f>
        <v/>
      </c>
      <c r="O869" s="294" t="str">
        <f>IFERROR(INDEX(入力!$CJ$3:$CN$1048576,MATCH(ROW(O869)-ROW(O$3),入力!$BB$3:$BB$1048576,0),MATCH(O$3,入力!$CJ$2:$CN$2,0)),"")</f>
        <v/>
      </c>
      <c r="P869" s="294" t="str">
        <f>IFERROR(INDEX(入力!$CJ$3:$CN$1048576,MATCH(ROW(P869)-ROW(P$3),入力!$BB$3:$BB$1048576,0),MATCH(P$3,入力!$CJ$2:$CN$2,0)),"")</f>
        <v/>
      </c>
      <c r="Q869" s="294" t="str">
        <f>IFERROR(INDEX(入力!$BV$3:$CN$1048576,MATCH(ROW(Q869)-ROW(Q$3),入力!$BB$3:$BB$1048576,0),MATCH(Q$3,入力!$BV$2:$CN$2,0)),"")</f>
        <v/>
      </c>
      <c r="R869" s="77" t="str">
        <f>IFERROR(INDEX(入力!$BV$3:$CN$1048576,MATCH(ROW(R869)-ROW(R$3),入力!$BB$3:$BB$1048576,0),MATCH(R$3,入力!$BV$2:$CN$2,0)),"")</f>
        <v/>
      </c>
      <c r="S869" s="77" t="str">
        <f>IFERROR(INDEX(入力!$BV$3:$CN$1048576,MATCH(ROW(S869)-ROW(S$3),入力!$BB$3:$BB$1048576,0),MATCH(S$3,入力!$BV$2:$CN$2,0)),"")</f>
        <v/>
      </c>
      <c r="U869" s="28" t="str">
        <f>IF(Z869="","",COUNT($Z$4:Z869))</f>
        <v/>
      </c>
      <c r="V869" s="73" t="str">
        <f t="shared" si="14"/>
        <v/>
      </c>
      <c r="W869" s="113" t="str">
        <f>IF(OR($B869="",$B869=$B870),"",SUMIF($B$4:$B869,$B869,Q$4:Q869))</f>
        <v/>
      </c>
      <c r="X869" s="113" t="str">
        <f>IF(OR($B869="",$B869=$B870),"",SUMIF($B$4:$B869,$B869,K$4:K869)-Y869)</f>
        <v/>
      </c>
      <c r="Y869" s="113" t="str">
        <f>IF(OR($B869="",$B869=$B870),"",SUMIFS(K$4:K869,B$4:B869,$B869,F$4:F869,$Y$3))</f>
        <v/>
      </c>
      <c r="Z869" s="113" t="str">
        <f>IF(OR($B869="",$B869=$B870),"",SUMIF($B$4:$B869,$B869,S$4:S869))</f>
        <v/>
      </c>
    </row>
    <row r="870" spans="1:26" ht="25.05" customHeight="1" x14ac:dyDescent="0.2">
      <c r="A870" s="133" t="str">
        <f>IF(OR(B870="",AND(B869=B870,D869=D870)),"",MAX($A$4:A869)+1)</f>
        <v/>
      </c>
      <c r="B870" s="73" t="str">
        <f>IFERROR(INDEX(入力!$BV$3:$CN$1048576,MATCH(ROW(B870)-ROW(B$3),入力!$BB$3:$BB$1048576,0),MATCH(B$3,入力!$BV$2:$CN$2,0)),"")</f>
        <v/>
      </c>
      <c r="C870" s="74" t="str">
        <f>IFERROR(INDEX(入力!$BV$3:$CN$1048576,MATCH(ROW(C870)-ROW(C$3),入力!$BB$3:$BB$1048576,0),MATCH(C$3,入力!$BV$2:$CN$2,0)),"")</f>
        <v/>
      </c>
      <c r="D870" s="75" t="str">
        <f>IFERROR(INDEX(入力!$BO$3:$BO$1048576,MATCH(ROW(D870)-ROW(D$3),入力!$BB$3:$BB$1048576,0),0),"")</f>
        <v/>
      </c>
      <c r="E870" s="74" t="str">
        <f>IFERROR(INDEX(入力!$BV$3:$CN$1048576,MATCH(ROW(E870)-ROW(E$3),入力!$BB$3:$BB$1048576,0),MATCH(E$3,入力!$BV$2:$CN$2,0)),"")</f>
        <v/>
      </c>
      <c r="F870" s="74" t="str">
        <f>IFERROR(INDEX(入力!$BV$3:$CN$1048576,MATCH(ROW(F870)-ROW(F$3),入力!$BB$3:$BB$1048576,0),MATCH(F$3,入力!$BV$2:$CN$2,0)),"")</f>
        <v/>
      </c>
      <c r="G870" s="74" t="str">
        <f>IFERROR(INDEX(入力!$BV$3:$CN$1048576,MATCH(ROW(G870)-ROW(G$3),入力!$BB$3:$BB$1048576,0),MATCH(G$3,入力!$BV$2:$CN$2,0)),"")</f>
        <v/>
      </c>
      <c r="H870" s="75" t="str">
        <f>IFERROR(INDEX(入力!$BV$3:$CN$1048576,MATCH(ROW(H870)-ROW(H$3),入力!$BB$3:$BB$1048576,0),MATCH(H$3,入力!$BV$2:$CN$2,0)),"")</f>
        <v/>
      </c>
      <c r="I870" s="76" t="str">
        <f>IFERROR(INDEX(入力!$BV$3:$CN$1048576,MATCH(ROW(I870)-ROW(I$3),入力!$BB$3:$BB$1048576,0),MATCH(I$3,入力!$BV$2:$CN$2,0)),"")</f>
        <v/>
      </c>
      <c r="J870" s="75" t="str">
        <f>IFERROR(INDEX(入力!$BV$3:$CN$1048576,MATCH(ROW(J870)-ROW(J$3),入力!$BB$3:$BB$1048576,0),MATCH(J$3,入力!$BV$2:$CN$2,0)),"")</f>
        <v/>
      </c>
      <c r="K870" s="75" t="str">
        <f>IFERROR(INDEX(入力!$BV$3:$CN$1048576,MATCH(ROW(K870)-ROW(K$3),入力!$BB$3:$BB$1048576,0),MATCH(K$3,入力!$BV$2:$CN$2,0)),"")</f>
        <v/>
      </c>
      <c r="L870" s="75" t="str">
        <f>IFERROR(INDEX(入力!$BV$3:$CN$1048576,MATCH(ROW(L870)-ROW(L$3),入力!$BB$3:$BB$1048576,0),MATCH(L$3,入力!$BV$2:$CN$2,0)),"")</f>
        <v/>
      </c>
      <c r="M870" s="117" t="str">
        <f>IFERROR(IF(履歴検索!$A870="","",INDEX(入力!$BV$3:$CN$1048576,MATCH(ROW(M870)-ROW(M$3),入力!$BB$3:$BB$1048576,0),MATCH(M$3,入力!$BV$2:$CN$2,0))),"")</f>
        <v/>
      </c>
      <c r="N870" s="75" t="str">
        <f>IFERROR(INDEX(入力!$BV$3:$CN$1048576,MATCH(ROW(N870)-ROW(N$3),入力!$BB$3:$BB$1048576,0),MATCH(N$3,入力!$BV$2:$CN$2,0)),"")</f>
        <v/>
      </c>
      <c r="O870" s="294" t="str">
        <f>IFERROR(INDEX(入力!$CJ$3:$CN$1048576,MATCH(ROW(O870)-ROW(O$3),入力!$BB$3:$BB$1048576,0),MATCH(O$3,入力!$CJ$2:$CN$2,0)),"")</f>
        <v/>
      </c>
      <c r="P870" s="294" t="str">
        <f>IFERROR(INDEX(入力!$CJ$3:$CN$1048576,MATCH(ROW(P870)-ROW(P$3),入力!$BB$3:$BB$1048576,0),MATCH(P$3,入力!$CJ$2:$CN$2,0)),"")</f>
        <v/>
      </c>
      <c r="Q870" s="294" t="str">
        <f>IFERROR(INDEX(入力!$BV$3:$CN$1048576,MATCH(ROW(Q870)-ROW(Q$3),入力!$BB$3:$BB$1048576,0),MATCH(Q$3,入力!$BV$2:$CN$2,0)),"")</f>
        <v/>
      </c>
      <c r="R870" s="77" t="str">
        <f>IFERROR(INDEX(入力!$BV$3:$CN$1048576,MATCH(ROW(R870)-ROW(R$3),入力!$BB$3:$BB$1048576,0),MATCH(R$3,入力!$BV$2:$CN$2,0)),"")</f>
        <v/>
      </c>
      <c r="S870" s="77" t="str">
        <f>IFERROR(INDEX(入力!$BV$3:$CN$1048576,MATCH(ROW(S870)-ROW(S$3),入力!$BB$3:$BB$1048576,0),MATCH(S$3,入力!$BV$2:$CN$2,0)),"")</f>
        <v/>
      </c>
      <c r="U870" s="28" t="str">
        <f>IF(Z870="","",COUNT($Z$4:Z870))</f>
        <v/>
      </c>
      <c r="V870" s="73" t="str">
        <f t="shared" si="14"/>
        <v/>
      </c>
      <c r="W870" s="113" t="str">
        <f>IF(OR($B870="",$B870=$B871),"",SUMIF($B$4:$B870,$B870,Q$4:Q870))</f>
        <v/>
      </c>
      <c r="X870" s="113" t="str">
        <f>IF(OR($B870="",$B870=$B871),"",SUMIF($B$4:$B870,$B870,K$4:K870)-Y870)</f>
        <v/>
      </c>
      <c r="Y870" s="113" t="str">
        <f>IF(OR($B870="",$B870=$B871),"",SUMIFS(K$4:K870,B$4:B870,$B870,F$4:F870,$Y$3))</f>
        <v/>
      </c>
      <c r="Z870" s="113" t="str">
        <f>IF(OR($B870="",$B870=$B871),"",SUMIF($B$4:$B870,$B870,S$4:S870))</f>
        <v/>
      </c>
    </row>
    <row r="871" spans="1:26" ht="25.05" customHeight="1" x14ac:dyDescent="0.2">
      <c r="A871" s="133" t="str">
        <f>IF(OR(B871="",AND(B870=B871,D870=D871)),"",MAX($A$4:A870)+1)</f>
        <v/>
      </c>
      <c r="B871" s="73" t="str">
        <f>IFERROR(INDEX(入力!$BV$3:$CN$1048576,MATCH(ROW(B871)-ROW(B$3),入力!$BB$3:$BB$1048576,0),MATCH(B$3,入力!$BV$2:$CN$2,0)),"")</f>
        <v/>
      </c>
      <c r="C871" s="74" t="str">
        <f>IFERROR(INDEX(入力!$BV$3:$CN$1048576,MATCH(ROW(C871)-ROW(C$3),入力!$BB$3:$BB$1048576,0),MATCH(C$3,入力!$BV$2:$CN$2,0)),"")</f>
        <v/>
      </c>
      <c r="D871" s="75" t="str">
        <f>IFERROR(INDEX(入力!$BO$3:$BO$1048576,MATCH(ROW(D871)-ROW(D$3),入力!$BB$3:$BB$1048576,0),0),"")</f>
        <v/>
      </c>
      <c r="E871" s="74" t="str">
        <f>IFERROR(INDEX(入力!$BV$3:$CN$1048576,MATCH(ROW(E871)-ROW(E$3),入力!$BB$3:$BB$1048576,0),MATCH(E$3,入力!$BV$2:$CN$2,0)),"")</f>
        <v/>
      </c>
      <c r="F871" s="74" t="str">
        <f>IFERROR(INDEX(入力!$BV$3:$CN$1048576,MATCH(ROW(F871)-ROW(F$3),入力!$BB$3:$BB$1048576,0),MATCH(F$3,入力!$BV$2:$CN$2,0)),"")</f>
        <v/>
      </c>
      <c r="G871" s="74" t="str">
        <f>IFERROR(INDEX(入力!$BV$3:$CN$1048576,MATCH(ROW(G871)-ROW(G$3),入力!$BB$3:$BB$1048576,0),MATCH(G$3,入力!$BV$2:$CN$2,0)),"")</f>
        <v/>
      </c>
      <c r="H871" s="75" t="str">
        <f>IFERROR(INDEX(入力!$BV$3:$CN$1048576,MATCH(ROW(H871)-ROW(H$3),入力!$BB$3:$BB$1048576,0),MATCH(H$3,入力!$BV$2:$CN$2,0)),"")</f>
        <v/>
      </c>
      <c r="I871" s="76" t="str">
        <f>IFERROR(INDEX(入力!$BV$3:$CN$1048576,MATCH(ROW(I871)-ROW(I$3),入力!$BB$3:$BB$1048576,0),MATCH(I$3,入力!$BV$2:$CN$2,0)),"")</f>
        <v/>
      </c>
      <c r="J871" s="75" t="str">
        <f>IFERROR(INDEX(入力!$BV$3:$CN$1048576,MATCH(ROW(J871)-ROW(J$3),入力!$BB$3:$BB$1048576,0),MATCH(J$3,入力!$BV$2:$CN$2,0)),"")</f>
        <v/>
      </c>
      <c r="K871" s="75" t="str">
        <f>IFERROR(INDEX(入力!$BV$3:$CN$1048576,MATCH(ROW(K871)-ROW(K$3),入力!$BB$3:$BB$1048576,0),MATCH(K$3,入力!$BV$2:$CN$2,0)),"")</f>
        <v/>
      </c>
      <c r="L871" s="75" t="str">
        <f>IFERROR(INDEX(入力!$BV$3:$CN$1048576,MATCH(ROW(L871)-ROW(L$3),入力!$BB$3:$BB$1048576,0),MATCH(L$3,入力!$BV$2:$CN$2,0)),"")</f>
        <v/>
      </c>
      <c r="M871" s="117" t="str">
        <f>IFERROR(IF(履歴検索!$A871="","",INDEX(入力!$BV$3:$CN$1048576,MATCH(ROW(M871)-ROW(M$3),入力!$BB$3:$BB$1048576,0),MATCH(M$3,入力!$BV$2:$CN$2,0))),"")</f>
        <v/>
      </c>
      <c r="N871" s="75" t="str">
        <f>IFERROR(INDEX(入力!$BV$3:$CN$1048576,MATCH(ROW(N871)-ROW(N$3),入力!$BB$3:$BB$1048576,0),MATCH(N$3,入力!$BV$2:$CN$2,0)),"")</f>
        <v/>
      </c>
      <c r="O871" s="294" t="str">
        <f>IFERROR(INDEX(入力!$CJ$3:$CN$1048576,MATCH(ROW(O871)-ROW(O$3),入力!$BB$3:$BB$1048576,0),MATCH(O$3,入力!$CJ$2:$CN$2,0)),"")</f>
        <v/>
      </c>
      <c r="P871" s="294" t="str">
        <f>IFERROR(INDEX(入力!$CJ$3:$CN$1048576,MATCH(ROW(P871)-ROW(P$3),入力!$BB$3:$BB$1048576,0),MATCH(P$3,入力!$CJ$2:$CN$2,0)),"")</f>
        <v/>
      </c>
      <c r="Q871" s="294" t="str">
        <f>IFERROR(INDEX(入力!$BV$3:$CN$1048576,MATCH(ROW(Q871)-ROW(Q$3),入力!$BB$3:$BB$1048576,0),MATCH(Q$3,入力!$BV$2:$CN$2,0)),"")</f>
        <v/>
      </c>
      <c r="R871" s="77" t="str">
        <f>IFERROR(INDEX(入力!$BV$3:$CN$1048576,MATCH(ROW(R871)-ROW(R$3),入力!$BB$3:$BB$1048576,0),MATCH(R$3,入力!$BV$2:$CN$2,0)),"")</f>
        <v/>
      </c>
      <c r="S871" s="77" t="str">
        <f>IFERROR(INDEX(入力!$BV$3:$CN$1048576,MATCH(ROW(S871)-ROW(S$3),入力!$BB$3:$BB$1048576,0),MATCH(S$3,入力!$BV$2:$CN$2,0)),"")</f>
        <v/>
      </c>
      <c r="U871" s="28" t="str">
        <f>IF(Z871="","",COUNT($Z$4:Z871))</f>
        <v/>
      </c>
      <c r="V871" s="73" t="str">
        <f t="shared" si="14"/>
        <v/>
      </c>
      <c r="W871" s="113" t="str">
        <f>IF(OR($B871="",$B871=$B872),"",SUMIF($B$4:$B871,$B871,Q$4:Q871))</f>
        <v/>
      </c>
      <c r="X871" s="113" t="str">
        <f>IF(OR($B871="",$B871=$B872),"",SUMIF($B$4:$B871,$B871,K$4:K871)-Y871)</f>
        <v/>
      </c>
      <c r="Y871" s="113" t="str">
        <f>IF(OR($B871="",$B871=$B872),"",SUMIFS(K$4:K871,B$4:B871,$B871,F$4:F871,$Y$3))</f>
        <v/>
      </c>
      <c r="Z871" s="113" t="str">
        <f>IF(OR($B871="",$B871=$B872),"",SUMIF($B$4:$B871,$B871,S$4:S871))</f>
        <v/>
      </c>
    </row>
    <row r="872" spans="1:26" ht="25.05" customHeight="1" x14ac:dyDescent="0.2">
      <c r="A872" s="133" t="str">
        <f>IF(OR(B872="",AND(B871=B872,D871=D872)),"",MAX($A$4:A871)+1)</f>
        <v/>
      </c>
      <c r="B872" s="73" t="str">
        <f>IFERROR(INDEX(入力!$BV$3:$CN$1048576,MATCH(ROW(B872)-ROW(B$3),入力!$BB$3:$BB$1048576,0),MATCH(B$3,入力!$BV$2:$CN$2,0)),"")</f>
        <v/>
      </c>
      <c r="C872" s="74" t="str">
        <f>IFERROR(INDEX(入力!$BV$3:$CN$1048576,MATCH(ROW(C872)-ROW(C$3),入力!$BB$3:$BB$1048576,0),MATCH(C$3,入力!$BV$2:$CN$2,0)),"")</f>
        <v/>
      </c>
      <c r="D872" s="75" t="str">
        <f>IFERROR(INDEX(入力!$BO$3:$BO$1048576,MATCH(ROW(D872)-ROW(D$3),入力!$BB$3:$BB$1048576,0),0),"")</f>
        <v/>
      </c>
      <c r="E872" s="74" t="str">
        <f>IFERROR(INDEX(入力!$BV$3:$CN$1048576,MATCH(ROW(E872)-ROW(E$3),入力!$BB$3:$BB$1048576,0),MATCH(E$3,入力!$BV$2:$CN$2,0)),"")</f>
        <v/>
      </c>
      <c r="F872" s="74" t="str">
        <f>IFERROR(INDEX(入力!$BV$3:$CN$1048576,MATCH(ROW(F872)-ROW(F$3),入力!$BB$3:$BB$1048576,0),MATCH(F$3,入力!$BV$2:$CN$2,0)),"")</f>
        <v/>
      </c>
      <c r="G872" s="74" t="str">
        <f>IFERROR(INDEX(入力!$BV$3:$CN$1048576,MATCH(ROW(G872)-ROW(G$3),入力!$BB$3:$BB$1048576,0),MATCH(G$3,入力!$BV$2:$CN$2,0)),"")</f>
        <v/>
      </c>
      <c r="H872" s="75" t="str">
        <f>IFERROR(INDEX(入力!$BV$3:$CN$1048576,MATCH(ROW(H872)-ROW(H$3),入力!$BB$3:$BB$1048576,0),MATCH(H$3,入力!$BV$2:$CN$2,0)),"")</f>
        <v/>
      </c>
      <c r="I872" s="76" t="str">
        <f>IFERROR(INDEX(入力!$BV$3:$CN$1048576,MATCH(ROW(I872)-ROW(I$3),入力!$BB$3:$BB$1048576,0),MATCH(I$3,入力!$BV$2:$CN$2,0)),"")</f>
        <v/>
      </c>
      <c r="J872" s="75" t="str">
        <f>IFERROR(INDEX(入力!$BV$3:$CN$1048576,MATCH(ROW(J872)-ROW(J$3),入力!$BB$3:$BB$1048576,0),MATCH(J$3,入力!$BV$2:$CN$2,0)),"")</f>
        <v/>
      </c>
      <c r="K872" s="75" t="str">
        <f>IFERROR(INDEX(入力!$BV$3:$CN$1048576,MATCH(ROW(K872)-ROW(K$3),入力!$BB$3:$BB$1048576,0),MATCH(K$3,入力!$BV$2:$CN$2,0)),"")</f>
        <v/>
      </c>
      <c r="L872" s="75" t="str">
        <f>IFERROR(INDEX(入力!$BV$3:$CN$1048576,MATCH(ROW(L872)-ROW(L$3),入力!$BB$3:$BB$1048576,0),MATCH(L$3,入力!$BV$2:$CN$2,0)),"")</f>
        <v/>
      </c>
      <c r="M872" s="117" t="str">
        <f>IFERROR(IF(履歴検索!$A872="","",INDEX(入力!$BV$3:$CN$1048576,MATCH(ROW(M872)-ROW(M$3),入力!$BB$3:$BB$1048576,0),MATCH(M$3,入力!$BV$2:$CN$2,0))),"")</f>
        <v/>
      </c>
      <c r="N872" s="75" t="str">
        <f>IFERROR(INDEX(入力!$BV$3:$CN$1048576,MATCH(ROW(N872)-ROW(N$3),入力!$BB$3:$BB$1048576,0),MATCH(N$3,入力!$BV$2:$CN$2,0)),"")</f>
        <v/>
      </c>
      <c r="O872" s="294" t="str">
        <f>IFERROR(INDEX(入力!$CJ$3:$CN$1048576,MATCH(ROW(O872)-ROW(O$3),入力!$BB$3:$BB$1048576,0),MATCH(O$3,入力!$CJ$2:$CN$2,0)),"")</f>
        <v/>
      </c>
      <c r="P872" s="294" t="str">
        <f>IFERROR(INDEX(入力!$CJ$3:$CN$1048576,MATCH(ROW(P872)-ROW(P$3),入力!$BB$3:$BB$1048576,0),MATCH(P$3,入力!$CJ$2:$CN$2,0)),"")</f>
        <v/>
      </c>
      <c r="Q872" s="294" t="str">
        <f>IFERROR(INDEX(入力!$BV$3:$CN$1048576,MATCH(ROW(Q872)-ROW(Q$3),入力!$BB$3:$BB$1048576,0),MATCH(Q$3,入力!$BV$2:$CN$2,0)),"")</f>
        <v/>
      </c>
      <c r="R872" s="77" t="str">
        <f>IFERROR(INDEX(入力!$BV$3:$CN$1048576,MATCH(ROW(R872)-ROW(R$3),入力!$BB$3:$BB$1048576,0),MATCH(R$3,入力!$BV$2:$CN$2,0)),"")</f>
        <v/>
      </c>
      <c r="S872" s="77" t="str">
        <f>IFERROR(INDEX(入力!$BV$3:$CN$1048576,MATCH(ROW(S872)-ROW(S$3),入力!$BB$3:$BB$1048576,0),MATCH(S$3,入力!$BV$2:$CN$2,0)),"")</f>
        <v/>
      </c>
      <c r="U872" s="28" t="str">
        <f>IF(Z872="","",COUNT($Z$4:Z872))</f>
        <v/>
      </c>
      <c r="V872" s="73" t="str">
        <f t="shared" si="14"/>
        <v/>
      </c>
      <c r="W872" s="113" t="str">
        <f>IF(OR($B872="",$B872=$B873),"",SUMIF($B$4:$B872,$B872,Q$4:Q872))</f>
        <v/>
      </c>
      <c r="X872" s="113" t="str">
        <f>IF(OR($B872="",$B872=$B873),"",SUMIF($B$4:$B872,$B872,K$4:K872)-Y872)</f>
        <v/>
      </c>
      <c r="Y872" s="113" t="str">
        <f>IF(OR($B872="",$B872=$B873),"",SUMIFS(K$4:K872,B$4:B872,$B872,F$4:F872,$Y$3))</f>
        <v/>
      </c>
      <c r="Z872" s="113" t="str">
        <f>IF(OR($B872="",$B872=$B873),"",SUMIF($B$4:$B872,$B872,S$4:S872))</f>
        <v/>
      </c>
    </row>
    <row r="873" spans="1:26" ht="25.05" customHeight="1" x14ac:dyDescent="0.2">
      <c r="A873" s="133" t="str">
        <f>IF(OR(B873="",AND(B872=B873,D872=D873)),"",MAX($A$4:A872)+1)</f>
        <v/>
      </c>
      <c r="B873" s="73" t="str">
        <f>IFERROR(INDEX(入力!$BV$3:$CN$1048576,MATCH(ROW(B873)-ROW(B$3),入力!$BB$3:$BB$1048576,0),MATCH(B$3,入力!$BV$2:$CN$2,0)),"")</f>
        <v/>
      </c>
      <c r="C873" s="74" t="str">
        <f>IFERROR(INDEX(入力!$BV$3:$CN$1048576,MATCH(ROW(C873)-ROW(C$3),入力!$BB$3:$BB$1048576,0),MATCH(C$3,入力!$BV$2:$CN$2,0)),"")</f>
        <v/>
      </c>
      <c r="D873" s="75" t="str">
        <f>IFERROR(INDEX(入力!$BO$3:$BO$1048576,MATCH(ROW(D873)-ROW(D$3),入力!$BB$3:$BB$1048576,0),0),"")</f>
        <v/>
      </c>
      <c r="E873" s="74" t="str">
        <f>IFERROR(INDEX(入力!$BV$3:$CN$1048576,MATCH(ROW(E873)-ROW(E$3),入力!$BB$3:$BB$1048576,0),MATCH(E$3,入力!$BV$2:$CN$2,0)),"")</f>
        <v/>
      </c>
      <c r="F873" s="74" t="str">
        <f>IFERROR(INDEX(入力!$BV$3:$CN$1048576,MATCH(ROW(F873)-ROW(F$3),入力!$BB$3:$BB$1048576,0),MATCH(F$3,入力!$BV$2:$CN$2,0)),"")</f>
        <v/>
      </c>
      <c r="G873" s="74" t="str">
        <f>IFERROR(INDEX(入力!$BV$3:$CN$1048576,MATCH(ROW(G873)-ROW(G$3),入力!$BB$3:$BB$1048576,0),MATCH(G$3,入力!$BV$2:$CN$2,0)),"")</f>
        <v/>
      </c>
      <c r="H873" s="75" t="str">
        <f>IFERROR(INDEX(入力!$BV$3:$CN$1048576,MATCH(ROW(H873)-ROW(H$3),入力!$BB$3:$BB$1048576,0),MATCH(H$3,入力!$BV$2:$CN$2,0)),"")</f>
        <v/>
      </c>
      <c r="I873" s="76" t="str">
        <f>IFERROR(INDEX(入力!$BV$3:$CN$1048576,MATCH(ROW(I873)-ROW(I$3),入力!$BB$3:$BB$1048576,0),MATCH(I$3,入力!$BV$2:$CN$2,0)),"")</f>
        <v/>
      </c>
      <c r="J873" s="75" t="str">
        <f>IFERROR(INDEX(入力!$BV$3:$CN$1048576,MATCH(ROW(J873)-ROW(J$3),入力!$BB$3:$BB$1048576,0),MATCH(J$3,入力!$BV$2:$CN$2,0)),"")</f>
        <v/>
      </c>
      <c r="K873" s="75" t="str">
        <f>IFERROR(INDEX(入力!$BV$3:$CN$1048576,MATCH(ROW(K873)-ROW(K$3),入力!$BB$3:$BB$1048576,0),MATCH(K$3,入力!$BV$2:$CN$2,0)),"")</f>
        <v/>
      </c>
      <c r="L873" s="75" t="str">
        <f>IFERROR(INDEX(入力!$BV$3:$CN$1048576,MATCH(ROW(L873)-ROW(L$3),入力!$BB$3:$BB$1048576,0),MATCH(L$3,入力!$BV$2:$CN$2,0)),"")</f>
        <v/>
      </c>
      <c r="M873" s="117" t="str">
        <f>IFERROR(IF(履歴検索!$A873="","",INDEX(入力!$BV$3:$CN$1048576,MATCH(ROW(M873)-ROW(M$3),入力!$BB$3:$BB$1048576,0),MATCH(M$3,入力!$BV$2:$CN$2,0))),"")</f>
        <v/>
      </c>
      <c r="N873" s="75" t="str">
        <f>IFERROR(INDEX(入力!$BV$3:$CN$1048576,MATCH(ROW(N873)-ROW(N$3),入力!$BB$3:$BB$1048576,0),MATCH(N$3,入力!$BV$2:$CN$2,0)),"")</f>
        <v/>
      </c>
      <c r="O873" s="294" t="str">
        <f>IFERROR(INDEX(入力!$CJ$3:$CN$1048576,MATCH(ROW(O873)-ROW(O$3),入力!$BB$3:$BB$1048576,0),MATCH(O$3,入力!$CJ$2:$CN$2,0)),"")</f>
        <v/>
      </c>
      <c r="P873" s="294" t="str">
        <f>IFERROR(INDEX(入力!$CJ$3:$CN$1048576,MATCH(ROW(P873)-ROW(P$3),入力!$BB$3:$BB$1048576,0),MATCH(P$3,入力!$CJ$2:$CN$2,0)),"")</f>
        <v/>
      </c>
      <c r="Q873" s="294" t="str">
        <f>IFERROR(INDEX(入力!$BV$3:$CN$1048576,MATCH(ROW(Q873)-ROW(Q$3),入力!$BB$3:$BB$1048576,0),MATCH(Q$3,入力!$BV$2:$CN$2,0)),"")</f>
        <v/>
      </c>
      <c r="R873" s="77" t="str">
        <f>IFERROR(INDEX(入力!$BV$3:$CN$1048576,MATCH(ROW(R873)-ROW(R$3),入力!$BB$3:$BB$1048576,0),MATCH(R$3,入力!$BV$2:$CN$2,0)),"")</f>
        <v/>
      </c>
      <c r="S873" s="77" t="str">
        <f>IFERROR(INDEX(入力!$BV$3:$CN$1048576,MATCH(ROW(S873)-ROW(S$3),入力!$BB$3:$BB$1048576,0),MATCH(S$3,入力!$BV$2:$CN$2,0)),"")</f>
        <v/>
      </c>
      <c r="U873" s="28" t="str">
        <f>IF(Z873="","",COUNT($Z$4:Z873))</f>
        <v/>
      </c>
      <c r="V873" s="73" t="str">
        <f t="shared" si="14"/>
        <v/>
      </c>
      <c r="W873" s="113" t="str">
        <f>IF(OR($B873="",$B873=$B874),"",SUMIF($B$4:$B873,$B873,Q$4:Q873))</f>
        <v/>
      </c>
      <c r="X873" s="113" t="str">
        <f>IF(OR($B873="",$B873=$B874),"",SUMIF($B$4:$B873,$B873,K$4:K873)-Y873)</f>
        <v/>
      </c>
      <c r="Y873" s="113" t="str">
        <f>IF(OR($B873="",$B873=$B874),"",SUMIFS(K$4:K873,B$4:B873,$B873,F$4:F873,$Y$3))</f>
        <v/>
      </c>
      <c r="Z873" s="113" t="str">
        <f>IF(OR($B873="",$B873=$B874),"",SUMIF($B$4:$B873,$B873,S$4:S873))</f>
        <v/>
      </c>
    </row>
    <row r="874" spans="1:26" ht="25.05" customHeight="1" x14ac:dyDescent="0.2">
      <c r="A874" s="133" t="str">
        <f>IF(OR(B874="",AND(B873=B874,D873=D874)),"",MAX($A$4:A873)+1)</f>
        <v/>
      </c>
      <c r="B874" s="73" t="str">
        <f>IFERROR(INDEX(入力!$BV$3:$CN$1048576,MATCH(ROW(B874)-ROW(B$3),入力!$BB$3:$BB$1048576,0),MATCH(B$3,入力!$BV$2:$CN$2,0)),"")</f>
        <v/>
      </c>
      <c r="C874" s="74" t="str">
        <f>IFERROR(INDEX(入力!$BV$3:$CN$1048576,MATCH(ROW(C874)-ROW(C$3),入力!$BB$3:$BB$1048576,0),MATCH(C$3,入力!$BV$2:$CN$2,0)),"")</f>
        <v/>
      </c>
      <c r="D874" s="75" t="str">
        <f>IFERROR(INDEX(入力!$BO$3:$BO$1048576,MATCH(ROW(D874)-ROW(D$3),入力!$BB$3:$BB$1048576,0),0),"")</f>
        <v/>
      </c>
      <c r="E874" s="74" t="str">
        <f>IFERROR(INDEX(入力!$BV$3:$CN$1048576,MATCH(ROW(E874)-ROW(E$3),入力!$BB$3:$BB$1048576,0),MATCH(E$3,入力!$BV$2:$CN$2,0)),"")</f>
        <v/>
      </c>
      <c r="F874" s="74" t="str">
        <f>IFERROR(INDEX(入力!$BV$3:$CN$1048576,MATCH(ROW(F874)-ROW(F$3),入力!$BB$3:$BB$1048576,0),MATCH(F$3,入力!$BV$2:$CN$2,0)),"")</f>
        <v/>
      </c>
      <c r="G874" s="74" t="str">
        <f>IFERROR(INDEX(入力!$BV$3:$CN$1048576,MATCH(ROW(G874)-ROW(G$3),入力!$BB$3:$BB$1048576,0),MATCH(G$3,入力!$BV$2:$CN$2,0)),"")</f>
        <v/>
      </c>
      <c r="H874" s="75" t="str">
        <f>IFERROR(INDEX(入力!$BV$3:$CN$1048576,MATCH(ROW(H874)-ROW(H$3),入力!$BB$3:$BB$1048576,0),MATCH(H$3,入力!$BV$2:$CN$2,0)),"")</f>
        <v/>
      </c>
      <c r="I874" s="76" t="str">
        <f>IFERROR(INDEX(入力!$BV$3:$CN$1048576,MATCH(ROW(I874)-ROW(I$3),入力!$BB$3:$BB$1048576,0),MATCH(I$3,入力!$BV$2:$CN$2,0)),"")</f>
        <v/>
      </c>
      <c r="J874" s="75" t="str">
        <f>IFERROR(INDEX(入力!$BV$3:$CN$1048576,MATCH(ROW(J874)-ROW(J$3),入力!$BB$3:$BB$1048576,0),MATCH(J$3,入力!$BV$2:$CN$2,0)),"")</f>
        <v/>
      </c>
      <c r="K874" s="75" t="str">
        <f>IFERROR(INDEX(入力!$BV$3:$CN$1048576,MATCH(ROW(K874)-ROW(K$3),入力!$BB$3:$BB$1048576,0),MATCH(K$3,入力!$BV$2:$CN$2,0)),"")</f>
        <v/>
      </c>
      <c r="L874" s="75" t="str">
        <f>IFERROR(INDEX(入力!$BV$3:$CN$1048576,MATCH(ROW(L874)-ROW(L$3),入力!$BB$3:$BB$1048576,0),MATCH(L$3,入力!$BV$2:$CN$2,0)),"")</f>
        <v/>
      </c>
      <c r="M874" s="117" t="str">
        <f>IFERROR(IF(履歴検索!$A874="","",INDEX(入力!$BV$3:$CN$1048576,MATCH(ROW(M874)-ROW(M$3),入力!$BB$3:$BB$1048576,0),MATCH(M$3,入力!$BV$2:$CN$2,0))),"")</f>
        <v/>
      </c>
      <c r="N874" s="75" t="str">
        <f>IFERROR(INDEX(入力!$BV$3:$CN$1048576,MATCH(ROW(N874)-ROW(N$3),入力!$BB$3:$BB$1048576,0),MATCH(N$3,入力!$BV$2:$CN$2,0)),"")</f>
        <v/>
      </c>
      <c r="O874" s="294" t="str">
        <f>IFERROR(INDEX(入力!$CJ$3:$CN$1048576,MATCH(ROW(O874)-ROW(O$3),入力!$BB$3:$BB$1048576,0),MATCH(O$3,入力!$CJ$2:$CN$2,0)),"")</f>
        <v/>
      </c>
      <c r="P874" s="294" t="str">
        <f>IFERROR(INDEX(入力!$CJ$3:$CN$1048576,MATCH(ROW(P874)-ROW(P$3),入力!$BB$3:$BB$1048576,0),MATCH(P$3,入力!$CJ$2:$CN$2,0)),"")</f>
        <v/>
      </c>
      <c r="Q874" s="294" t="str">
        <f>IFERROR(INDEX(入力!$BV$3:$CN$1048576,MATCH(ROW(Q874)-ROW(Q$3),入力!$BB$3:$BB$1048576,0),MATCH(Q$3,入力!$BV$2:$CN$2,0)),"")</f>
        <v/>
      </c>
      <c r="R874" s="77" t="str">
        <f>IFERROR(INDEX(入力!$BV$3:$CN$1048576,MATCH(ROW(R874)-ROW(R$3),入力!$BB$3:$BB$1048576,0),MATCH(R$3,入力!$BV$2:$CN$2,0)),"")</f>
        <v/>
      </c>
      <c r="S874" s="77" t="str">
        <f>IFERROR(INDEX(入力!$BV$3:$CN$1048576,MATCH(ROW(S874)-ROW(S$3),入力!$BB$3:$BB$1048576,0),MATCH(S$3,入力!$BV$2:$CN$2,0)),"")</f>
        <v/>
      </c>
      <c r="U874" s="28" t="str">
        <f>IF(Z874="","",COUNT($Z$4:Z874))</f>
        <v/>
      </c>
      <c r="V874" s="73" t="str">
        <f t="shared" si="14"/>
        <v/>
      </c>
      <c r="W874" s="113" t="str">
        <f>IF(OR($B874="",$B874=$B875),"",SUMIF($B$4:$B874,$B874,Q$4:Q874))</f>
        <v/>
      </c>
      <c r="X874" s="113" t="str">
        <f>IF(OR($B874="",$B874=$B875),"",SUMIF($B$4:$B874,$B874,K$4:K874)-Y874)</f>
        <v/>
      </c>
      <c r="Y874" s="113" t="str">
        <f>IF(OR($B874="",$B874=$B875),"",SUMIFS(K$4:K874,B$4:B874,$B874,F$4:F874,$Y$3))</f>
        <v/>
      </c>
      <c r="Z874" s="113" t="str">
        <f>IF(OR($B874="",$B874=$B875),"",SUMIF($B$4:$B874,$B874,S$4:S874))</f>
        <v/>
      </c>
    </row>
    <row r="875" spans="1:26" ht="25.05" customHeight="1" x14ac:dyDescent="0.2">
      <c r="A875" s="133" t="str">
        <f>IF(OR(B875="",AND(B874=B875,D874=D875)),"",MAX($A$4:A874)+1)</f>
        <v/>
      </c>
      <c r="B875" s="73" t="str">
        <f>IFERROR(INDEX(入力!$BV$3:$CN$1048576,MATCH(ROW(B875)-ROW(B$3),入力!$BB$3:$BB$1048576,0),MATCH(B$3,入力!$BV$2:$CN$2,0)),"")</f>
        <v/>
      </c>
      <c r="C875" s="74" t="str">
        <f>IFERROR(INDEX(入力!$BV$3:$CN$1048576,MATCH(ROW(C875)-ROW(C$3),入力!$BB$3:$BB$1048576,0),MATCH(C$3,入力!$BV$2:$CN$2,0)),"")</f>
        <v/>
      </c>
      <c r="D875" s="75" t="str">
        <f>IFERROR(INDEX(入力!$BO$3:$BO$1048576,MATCH(ROW(D875)-ROW(D$3),入力!$BB$3:$BB$1048576,0),0),"")</f>
        <v/>
      </c>
      <c r="E875" s="74" t="str">
        <f>IFERROR(INDEX(入力!$BV$3:$CN$1048576,MATCH(ROW(E875)-ROW(E$3),入力!$BB$3:$BB$1048576,0),MATCH(E$3,入力!$BV$2:$CN$2,0)),"")</f>
        <v/>
      </c>
      <c r="F875" s="74" t="str">
        <f>IFERROR(INDEX(入力!$BV$3:$CN$1048576,MATCH(ROW(F875)-ROW(F$3),入力!$BB$3:$BB$1048576,0),MATCH(F$3,入力!$BV$2:$CN$2,0)),"")</f>
        <v/>
      </c>
      <c r="G875" s="74" t="str">
        <f>IFERROR(INDEX(入力!$BV$3:$CN$1048576,MATCH(ROW(G875)-ROW(G$3),入力!$BB$3:$BB$1048576,0),MATCH(G$3,入力!$BV$2:$CN$2,0)),"")</f>
        <v/>
      </c>
      <c r="H875" s="75" t="str">
        <f>IFERROR(INDEX(入力!$BV$3:$CN$1048576,MATCH(ROW(H875)-ROW(H$3),入力!$BB$3:$BB$1048576,0),MATCH(H$3,入力!$BV$2:$CN$2,0)),"")</f>
        <v/>
      </c>
      <c r="I875" s="76" t="str">
        <f>IFERROR(INDEX(入力!$BV$3:$CN$1048576,MATCH(ROW(I875)-ROW(I$3),入力!$BB$3:$BB$1048576,0),MATCH(I$3,入力!$BV$2:$CN$2,0)),"")</f>
        <v/>
      </c>
      <c r="J875" s="75" t="str">
        <f>IFERROR(INDEX(入力!$BV$3:$CN$1048576,MATCH(ROW(J875)-ROW(J$3),入力!$BB$3:$BB$1048576,0),MATCH(J$3,入力!$BV$2:$CN$2,0)),"")</f>
        <v/>
      </c>
      <c r="K875" s="75" t="str">
        <f>IFERROR(INDEX(入力!$BV$3:$CN$1048576,MATCH(ROW(K875)-ROW(K$3),入力!$BB$3:$BB$1048576,0),MATCH(K$3,入力!$BV$2:$CN$2,0)),"")</f>
        <v/>
      </c>
      <c r="L875" s="75" t="str">
        <f>IFERROR(INDEX(入力!$BV$3:$CN$1048576,MATCH(ROW(L875)-ROW(L$3),入力!$BB$3:$BB$1048576,0),MATCH(L$3,入力!$BV$2:$CN$2,0)),"")</f>
        <v/>
      </c>
      <c r="M875" s="117" t="str">
        <f>IFERROR(IF(履歴検索!$A875="","",INDEX(入力!$BV$3:$CN$1048576,MATCH(ROW(M875)-ROW(M$3),入力!$BB$3:$BB$1048576,0),MATCH(M$3,入力!$BV$2:$CN$2,0))),"")</f>
        <v/>
      </c>
      <c r="N875" s="75" t="str">
        <f>IFERROR(INDEX(入力!$BV$3:$CN$1048576,MATCH(ROW(N875)-ROW(N$3),入力!$BB$3:$BB$1048576,0),MATCH(N$3,入力!$BV$2:$CN$2,0)),"")</f>
        <v/>
      </c>
      <c r="O875" s="294" t="str">
        <f>IFERROR(INDEX(入力!$CJ$3:$CN$1048576,MATCH(ROW(O875)-ROW(O$3),入力!$BB$3:$BB$1048576,0),MATCH(O$3,入力!$CJ$2:$CN$2,0)),"")</f>
        <v/>
      </c>
      <c r="P875" s="294" t="str">
        <f>IFERROR(INDEX(入力!$CJ$3:$CN$1048576,MATCH(ROW(P875)-ROW(P$3),入力!$BB$3:$BB$1048576,0),MATCH(P$3,入力!$CJ$2:$CN$2,0)),"")</f>
        <v/>
      </c>
      <c r="Q875" s="294" t="str">
        <f>IFERROR(INDEX(入力!$BV$3:$CN$1048576,MATCH(ROW(Q875)-ROW(Q$3),入力!$BB$3:$BB$1048576,0),MATCH(Q$3,入力!$BV$2:$CN$2,0)),"")</f>
        <v/>
      </c>
      <c r="R875" s="77" t="str">
        <f>IFERROR(INDEX(入力!$BV$3:$CN$1048576,MATCH(ROW(R875)-ROW(R$3),入力!$BB$3:$BB$1048576,0),MATCH(R$3,入力!$BV$2:$CN$2,0)),"")</f>
        <v/>
      </c>
      <c r="S875" s="77" t="str">
        <f>IFERROR(INDEX(入力!$BV$3:$CN$1048576,MATCH(ROW(S875)-ROW(S$3),入力!$BB$3:$BB$1048576,0),MATCH(S$3,入力!$BV$2:$CN$2,0)),"")</f>
        <v/>
      </c>
      <c r="U875" s="28" t="str">
        <f>IF(Z875="","",COUNT($Z$4:Z875))</f>
        <v/>
      </c>
      <c r="V875" s="73" t="str">
        <f t="shared" si="14"/>
        <v/>
      </c>
      <c r="W875" s="113" t="str">
        <f>IF(OR($B875="",$B875=$B876),"",SUMIF($B$4:$B875,$B875,Q$4:Q875))</f>
        <v/>
      </c>
      <c r="X875" s="113" t="str">
        <f>IF(OR($B875="",$B875=$B876),"",SUMIF($B$4:$B875,$B875,K$4:K875)-Y875)</f>
        <v/>
      </c>
      <c r="Y875" s="113" t="str">
        <f>IF(OR($B875="",$B875=$B876),"",SUMIFS(K$4:K875,B$4:B875,$B875,F$4:F875,$Y$3))</f>
        <v/>
      </c>
      <c r="Z875" s="113" t="str">
        <f>IF(OR($B875="",$B875=$B876),"",SUMIF($B$4:$B875,$B875,S$4:S875))</f>
        <v/>
      </c>
    </row>
    <row r="876" spans="1:26" ht="25.05" customHeight="1" x14ac:dyDescent="0.2">
      <c r="A876" s="133" t="str">
        <f>IF(OR(B876="",AND(B875=B876,D875=D876)),"",MAX($A$4:A875)+1)</f>
        <v/>
      </c>
      <c r="B876" s="73" t="str">
        <f>IFERROR(INDEX(入力!$BV$3:$CN$1048576,MATCH(ROW(B876)-ROW(B$3),入力!$BB$3:$BB$1048576,0),MATCH(B$3,入力!$BV$2:$CN$2,0)),"")</f>
        <v/>
      </c>
      <c r="C876" s="74" t="str">
        <f>IFERROR(INDEX(入力!$BV$3:$CN$1048576,MATCH(ROW(C876)-ROW(C$3),入力!$BB$3:$BB$1048576,0),MATCH(C$3,入力!$BV$2:$CN$2,0)),"")</f>
        <v/>
      </c>
      <c r="D876" s="75" t="str">
        <f>IFERROR(INDEX(入力!$BO$3:$BO$1048576,MATCH(ROW(D876)-ROW(D$3),入力!$BB$3:$BB$1048576,0),0),"")</f>
        <v/>
      </c>
      <c r="E876" s="74" t="str">
        <f>IFERROR(INDEX(入力!$BV$3:$CN$1048576,MATCH(ROW(E876)-ROW(E$3),入力!$BB$3:$BB$1048576,0),MATCH(E$3,入力!$BV$2:$CN$2,0)),"")</f>
        <v/>
      </c>
      <c r="F876" s="74" t="str">
        <f>IFERROR(INDEX(入力!$BV$3:$CN$1048576,MATCH(ROW(F876)-ROW(F$3),入力!$BB$3:$BB$1048576,0),MATCH(F$3,入力!$BV$2:$CN$2,0)),"")</f>
        <v/>
      </c>
      <c r="G876" s="74" t="str">
        <f>IFERROR(INDEX(入力!$BV$3:$CN$1048576,MATCH(ROW(G876)-ROW(G$3),入力!$BB$3:$BB$1048576,0),MATCH(G$3,入力!$BV$2:$CN$2,0)),"")</f>
        <v/>
      </c>
      <c r="H876" s="75" t="str">
        <f>IFERROR(INDEX(入力!$BV$3:$CN$1048576,MATCH(ROW(H876)-ROW(H$3),入力!$BB$3:$BB$1048576,0),MATCH(H$3,入力!$BV$2:$CN$2,0)),"")</f>
        <v/>
      </c>
      <c r="I876" s="76" t="str">
        <f>IFERROR(INDEX(入力!$BV$3:$CN$1048576,MATCH(ROW(I876)-ROW(I$3),入力!$BB$3:$BB$1048576,0),MATCH(I$3,入力!$BV$2:$CN$2,0)),"")</f>
        <v/>
      </c>
      <c r="J876" s="75" t="str">
        <f>IFERROR(INDEX(入力!$BV$3:$CN$1048576,MATCH(ROW(J876)-ROW(J$3),入力!$BB$3:$BB$1048576,0),MATCH(J$3,入力!$BV$2:$CN$2,0)),"")</f>
        <v/>
      </c>
      <c r="K876" s="75" t="str">
        <f>IFERROR(INDEX(入力!$BV$3:$CN$1048576,MATCH(ROW(K876)-ROW(K$3),入力!$BB$3:$BB$1048576,0),MATCH(K$3,入力!$BV$2:$CN$2,0)),"")</f>
        <v/>
      </c>
      <c r="L876" s="75" t="str">
        <f>IFERROR(INDEX(入力!$BV$3:$CN$1048576,MATCH(ROW(L876)-ROW(L$3),入力!$BB$3:$BB$1048576,0),MATCH(L$3,入力!$BV$2:$CN$2,0)),"")</f>
        <v/>
      </c>
      <c r="M876" s="117" t="str">
        <f>IFERROR(IF(履歴検索!$A876="","",INDEX(入力!$BV$3:$CN$1048576,MATCH(ROW(M876)-ROW(M$3),入力!$BB$3:$BB$1048576,0),MATCH(M$3,入力!$BV$2:$CN$2,0))),"")</f>
        <v/>
      </c>
      <c r="N876" s="75" t="str">
        <f>IFERROR(INDEX(入力!$BV$3:$CN$1048576,MATCH(ROW(N876)-ROW(N$3),入力!$BB$3:$BB$1048576,0),MATCH(N$3,入力!$BV$2:$CN$2,0)),"")</f>
        <v/>
      </c>
      <c r="O876" s="294" t="str">
        <f>IFERROR(INDEX(入力!$CJ$3:$CN$1048576,MATCH(ROW(O876)-ROW(O$3),入力!$BB$3:$BB$1048576,0),MATCH(O$3,入力!$CJ$2:$CN$2,0)),"")</f>
        <v/>
      </c>
      <c r="P876" s="294" t="str">
        <f>IFERROR(INDEX(入力!$CJ$3:$CN$1048576,MATCH(ROW(P876)-ROW(P$3),入力!$BB$3:$BB$1048576,0),MATCH(P$3,入力!$CJ$2:$CN$2,0)),"")</f>
        <v/>
      </c>
      <c r="Q876" s="294" t="str">
        <f>IFERROR(INDEX(入力!$BV$3:$CN$1048576,MATCH(ROW(Q876)-ROW(Q$3),入力!$BB$3:$BB$1048576,0),MATCH(Q$3,入力!$BV$2:$CN$2,0)),"")</f>
        <v/>
      </c>
      <c r="R876" s="77" t="str">
        <f>IFERROR(INDEX(入力!$BV$3:$CN$1048576,MATCH(ROW(R876)-ROW(R$3),入力!$BB$3:$BB$1048576,0),MATCH(R$3,入力!$BV$2:$CN$2,0)),"")</f>
        <v/>
      </c>
      <c r="S876" s="77" t="str">
        <f>IFERROR(INDEX(入力!$BV$3:$CN$1048576,MATCH(ROW(S876)-ROW(S$3),入力!$BB$3:$BB$1048576,0),MATCH(S$3,入力!$BV$2:$CN$2,0)),"")</f>
        <v/>
      </c>
      <c r="U876" s="28" t="str">
        <f>IF(Z876="","",COUNT($Z$4:Z876))</f>
        <v/>
      </c>
      <c r="V876" s="73" t="str">
        <f t="shared" si="14"/>
        <v/>
      </c>
      <c r="W876" s="113" t="str">
        <f>IF(OR($B876="",$B876=$B877),"",SUMIF($B$4:$B876,$B876,Q$4:Q876))</f>
        <v/>
      </c>
      <c r="X876" s="113" t="str">
        <f>IF(OR($B876="",$B876=$B877),"",SUMIF($B$4:$B876,$B876,K$4:K876)-Y876)</f>
        <v/>
      </c>
      <c r="Y876" s="113" t="str">
        <f>IF(OR($B876="",$B876=$B877),"",SUMIFS(K$4:K876,B$4:B876,$B876,F$4:F876,$Y$3))</f>
        <v/>
      </c>
      <c r="Z876" s="113" t="str">
        <f>IF(OR($B876="",$B876=$B877),"",SUMIF($B$4:$B876,$B876,S$4:S876))</f>
        <v/>
      </c>
    </row>
    <row r="877" spans="1:26" ht="25.05" customHeight="1" x14ac:dyDescent="0.2">
      <c r="A877" s="133" t="str">
        <f>IF(OR(B877="",AND(B876=B877,D876=D877)),"",MAX($A$4:A876)+1)</f>
        <v/>
      </c>
      <c r="B877" s="73" t="str">
        <f>IFERROR(INDEX(入力!$BV$3:$CN$1048576,MATCH(ROW(B877)-ROW(B$3),入力!$BB$3:$BB$1048576,0),MATCH(B$3,入力!$BV$2:$CN$2,0)),"")</f>
        <v/>
      </c>
      <c r="C877" s="74" t="str">
        <f>IFERROR(INDEX(入力!$BV$3:$CN$1048576,MATCH(ROW(C877)-ROW(C$3),入力!$BB$3:$BB$1048576,0),MATCH(C$3,入力!$BV$2:$CN$2,0)),"")</f>
        <v/>
      </c>
      <c r="D877" s="75" t="str">
        <f>IFERROR(INDEX(入力!$BO$3:$BO$1048576,MATCH(ROW(D877)-ROW(D$3),入力!$BB$3:$BB$1048576,0),0),"")</f>
        <v/>
      </c>
      <c r="E877" s="74" t="str">
        <f>IFERROR(INDEX(入力!$BV$3:$CN$1048576,MATCH(ROW(E877)-ROW(E$3),入力!$BB$3:$BB$1048576,0),MATCH(E$3,入力!$BV$2:$CN$2,0)),"")</f>
        <v/>
      </c>
      <c r="F877" s="74" t="str">
        <f>IFERROR(INDEX(入力!$BV$3:$CN$1048576,MATCH(ROW(F877)-ROW(F$3),入力!$BB$3:$BB$1048576,0),MATCH(F$3,入力!$BV$2:$CN$2,0)),"")</f>
        <v/>
      </c>
      <c r="G877" s="74" t="str">
        <f>IFERROR(INDEX(入力!$BV$3:$CN$1048576,MATCH(ROW(G877)-ROW(G$3),入力!$BB$3:$BB$1048576,0),MATCH(G$3,入力!$BV$2:$CN$2,0)),"")</f>
        <v/>
      </c>
      <c r="H877" s="75" t="str">
        <f>IFERROR(INDEX(入力!$BV$3:$CN$1048576,MATCH(ROW(H877)-ROW(H$3),入力!$BB$3:$BB$1048576,0),MATCH(H$3,入力!$BV$2:$CN$2,0)),"")</f>
        <v/>
      </c>
      <c r="I877" s="76" t="str">
        <f>IFERROR(INDEX(入力!$BV$3:$CN$1048576,MATCH(ROW(I877)-ROW(I$3),入力!$BB$3:$BB$1048576,0),MATCH(I$3,入力!$BV$2:$CN$2,0)),"")</f>
        <v/>
      </c>
      <c r="J877" s="75" t="str">
        <f>IFERROR(INDEX(入力!$BV$3:$CN$1048576,MATCH(ROW(J877)-ROW(J$3),入力!$BB$3:$BB$1048576,0),MATCH(J$3,入力!$BV$2:$CN$2,0)),"")</f>
        <v/>
      </c>
      <c r="K877" s="75" t="str">
        <f>IFERROR(INDEX(入力!$BV$3:$CN$1048576,MATCH(ROW(K877)-ROW(K$3),入力!$BB$3:$BB$1048576,0),MATCH(K$3,入力!$BV$2:$CN$2,0)),"")</f>
        <v/>
      </c>
      <c r="L877" s="75" t="str">
        <f>IFERROR(INDEX(入力!$BV$3:$CN$1048576,MATCH(ROW(L877)-ROW(L$3),入力!$BB$3:$BB$1048576,0),MATCH(L$3,入力!$BV$2:$CN$2,0)),"")</f>
        <v/>
      </c>
      <c r="M877" s="117" t="str">
        <f>IFERROR(IF(履歴検索!$A877="","",INDEX(入力!$BV$3:$CN$1048576,MATCH(ROW(M877)-ROW(M$3),入力!$BB$3:$BB$1048576,0),MATCH(M$3,入力!$BV$2:$CN$2,0))),"")</f>
        <v/>
      </c>
      <c r="N877" s="75" t="str">
        <f>IFERROR(INDEX(入力!$BV$3:$CN$1048576,MATCH(ROW(N877)-ROW(N$3),入力!$BB$3:$BB$1048576,0),MATCH(N$3,入力!$BV$2:$CN$2,0)),"")</f>
        <v/>
      </c>
      <c r="O877" s="294" t="str">
        <f>IFERROR(INDEX(入力!$CJ$3:$CN$1048576,MATCH(ROW(O877)-ROW(O$3),入力!$BB$3:$BB$1048576,0),MATCH(O$3,入力!$CJ$2:$CN$2,0)),"")</f>
        <v/>
      </c>
      <c r="P877" s="294" t="str">
        <f>IFERROR(INDEX(入力!$CJ$3:$CN$1048576,MATCH(ROW(P877)-ROW(P$3),入力!$BB$3:$BB$1048576,0),MATCH(P$3,入力!$CJ$2:$CN$2,0)),"")</f>
        <v/>
      </c>
      <c r="Q877" s="294" t="str">
        <f>IFERROR(INDEX(入力!$BV$3:$CN$1048576,MATCH(ROW(Q877)-ROW(Q$3),入力!$BB$3:$BB$1048576,0),MATCH(Q$3,入力!$BV$2:$CN$2,0)),"")</f>
        <v/>
      </c>
      <c r="R877" s="77" t="str">
        <f>IFERROR(INDEX(入力!$BV$3:$CN$1048576,MATCH(ROW(R877)-ROW(R$3),入力!$BB$3:$BB$1048576,0),MATCH(R$3,入力!$BV$2:$CN$2,0)),"")</f>
        <v/>
      </c>
      <c r="S877" s="77" t="str">
        <f>IFERROR(INDEX(入力!$BV$3:$CN$1048576,MATCH(ROW(S877)-ROW(S$3),入力!$BB$3:$BB$1048576,0),MATCH(S$3,入力!$BV$2:$CN$2,0)),"")</f>
        <v/>
      </c>
      <c r="U877" s="28" t="str">
        <f>IF(Z877="","",COUNT($Z$4:Z877))</f>
        <v/>
      </c>
      <c r="V877" s="73" t="str">
        <f t="shared" si="14"/>
        <v/>
      </c>
      <c r="W877" s="113" t="str">
        <f>IF(OR($B877="",$B877=$B878),"",SUMIF($B$4:$B877,$B877,Q$4:Q877))</f>
        <v/>
      </c>
      <c r="X877" s="113" t="str">
        <f>IF(OR($B877="",$B877=$B878),"",SUMIF($B$4:$B877,$B877,K$4:K877)-Y877)</f>
        <v/>
      </c>
      <c r="Y877" s="113" t="str">
        <f>IF(OR($B877="",$B877=$B878),"",SUMIFS(K$4:K877,B$4:B877,$B877,F$4:F877,$Y$3))</f>
        <v/>
      </c>
      <c r="Z877" s="113" t="str">
        <f>IF(OR($B877="",$B877=$B878),"",SUMIF($B$4:$B877,$B877,S$4:S877))</f>
        <v/>
      </c>
    </row>
    <row r="878" spans="1:26" ht="25.05" customHeight="1" x14ac:dyDescent="0.2">
      <c r="A878" s="133" t="str">
        <f>IF(OR(B878="",AND(B877=B878,D877=D878)),"",MAX($A$4:A877)+1)</f>
        <v/>
      </c>
      <c r="B878" s="73" t="str">
        <f>IFERROR(INDEX(入力!$BV$3:$CN$1048576,MATCH(ROW(B878)-ROW(B$3),入力!$BB$3:$BB$1048576,0),MATCH(B$3,入力!$BV$2:$CN$2,0)),"")</f>
        <v/>
      </c>
      <c r="C878" s="74" t="str">
        <f>IFERROR(INDEX(入力!$BV$3:$CN$1048576,MATCH(ROW(C878)-ROW(C$3),入力!$BB$3:$BB$1048576,0),MATCH(C$3,入力!$BV$2:$CN$2,0)),"")</f>
        <v/>
      </c>
      <c r="D878" s="75" t="str">
        <f>IFERROR(INDEX(入力!$BO$3:$BO$1048576,MATCH(ROW(D878)-ROW(D$3),入力!$BB$3:$BB$1048576,0),0),"")</f>
        <v/>
      </c>
      <c r="E878" s="74" t="str">
        <f>IFERROR(INDEX(入力!$BV$3:$CN$1048576,MATCH(ROW(E878)-ROW(E$3),入力!$BB$3:$BB$1048576,0),MATCH(E$3,入力!$BV$2:$CN$2,0)),"")</f>
        <v/>
      </c>
      <c r="F878" s="74" t="str">
        <f>IFERROR(INDEX(入力!$BV$3:$CN$1048576,MATCH(ROW(F878)-ROW(F$3),入力!$BB$3:$BB$1048576,0),MATCH(F$3,入力!$BV$2:$CN$2,0)),"")</f>
        <v/>
      </c>
      <c r="G878" s="74" t="str">
        <f>IFERROR(INDEX(入力!$BV$3:$CN$1048576,MATCH(ROW(G878)-ROW(G$3),入力!$BB$3:$BB$1048576,0),MATCH(G$3,入力!$BV$2:$CN$2,0)),"")</f>
        <v/>
      </c>
      <c r="H878" s="75" t="str">
        <f>IFERROR(INDEX(入力!$BV$3:$CN$1048576,MATCH(ROW(H878)-ROW(H$3),入力!$BB$3:$BB$1048576,0),MATCH(H$3,入力!$BV$2:$CN$2,0)),"")</f>
        <v/>
      </c>
      <c r="I878" s="76" t="str">
        <f>IFERROR(INDEX(入力!$BV$3:$CN$1048576,MATCH(ROW(I878)-ROW(I$3),入力!$BB$3:$BB$1048576,0),MATCH(I$3,入力!$BV$2:$CN$2,0)),"")</f>
        <v/>
      </c>
      <c r="J878" s="75" t="str">
        <f>IFERROR(INDEX(入力!$BV$3:$CN$1048576,MATCH(ROW(J878)-ROW(J$3),入力!$BB$3:$BB$1048576,0),MATCH(J$3,入力!$BV$2:$CN$2,0)),"")</f>
        <v/>
      </c>
      <c r="K878" s="75" t="str">
        <f>IFERROR(INDEX(入力!$BV$3:$CN$1048576,MATCH(ROW(K878)-ROW(K$3),入力!$BB$3:$BB$1048576,0),MATCH(K$3,入力!$BV$2:$CN$2,0)),"")</f>
        <v/>
      </c>
      <c r="L878" s="75" t="str">
        <f>IFERROR(INDEX(入力!$BV$3:$CN$1048576,MATCH(ROW(L878)-ROW(L$3),入力!$BB$3:$BB$1048576,0),MATCH(L$3,入力!$BV$2:$CN$2,0)),"")</f>
        <v/>
      </c>
      <c r="M878" s="117" t="str">
        <f>IFERROR(IF(履歴検索!$A878="","",INDEX(入力!$BV$3:$CN$1048576,MATCH(ROW(M878)-ROW(M$3),入力!$BB$3:$BB$1048576,0),MATCH(M$3,入力!$BV$2:$CN$2,0))),"")</f>
        <v/>
      </c>
      <c r="N878" s="75" t="str">
        <f>IFERROR(INDEX(入力!$BV$3:$CN$1048576,MATCH(ROW(N878)-ROW(N$3),入力!$BB$3:$BB$1048576,0),MATCH(N$3,入力!$BV$2:$CN$2,0)),"")</f>
        <v/>
      </c>
      <c r="O878" s="294" t="str">
        <f>IFERROR(INDEX(入力!$CJ$3:$CN$1048576,MATCH(ROW(O878)-ROW(O$3),入力!$BB$3:$BB$1048576,0),MATCH(O$3,入力!$CJ$2:$CN$2,0)),"")</f>
        <v/>
      </c>
      <c r="P878" s="294" t="str">
        <f>IFERROR(INDEX(入力!$CJ$3:$CN$1048576,MATCH(ROW(P878)-ROW(P$3),入力!$BB$3:$BB$1048576,0),MATCH(P$3,入力!$CJ$2:$CN$2,0)),"")</f>
        <v/>
      </c>
      <c r="Q878" s="294" t="str">
        <f>IFERROR(INDEX(入力!$BV$3:$CN$1048576,MATCH(ROW(Q878)-ROW(Q$3),入力!$BB$3:$BB$1048576,0),MATCH(Q$3,入力!$BV$2:$CN$2,0)),"")</f>
        <v/>
      </c>
      <c r="R878" s="77" t="str">
        <f>IFERROR(INDEX(入力!$BV$3:$CN$1048576,MATCH(ROW(R878)-ROW(R$3),入力!$BB$3:$BB$1048576,0),MATCH(R$3,入力!$BV$2:$CN$2,0)),"")</f>
        <v/>
      </c>
      <c r="S878" s="77" t="str">
        <f>IFERROR(INDEX(入力!$BV$3:$CN$1048576,MATCH(ROW(S878)-ROW(S$3),入力!$BB$3:$BB$1048576,0),MATCH(S$3,入力!$BV$2:$CN$2,0)),"")</f>
        <v/>
      </c>
      <c r="U878" s="28" t="str">
        <f>IF(Z878="","",COUNT($Z$4:Z878))</f>
        <v/>
      </c>
      <c r="V878" s="73" t="str">
        <f t="shared" si="14"/>
        <v/>
      </c>
      <c r="W878" s="113" t="str">
        <f>IF(OR($B878="",$B878=$B879),"",SUMIF($B$4:$B878,$B878,Q$4:Q878))</f>
        <v/>
      </c>
      <c r="X878" s="113" t="str">
        <f>IF(OR($B878="",$B878=$B879),"",SUMIF($B$4:$B878,$B878,K$4:K878)-Y878)</f>
        <v/>
      </c>
      <c r="Y878" s="113" t="str">
        <f>IF(OR($B878="",$B878=$B879),"",SUMIFS(K$4:K878,B$4:B878,$B878,F$4:F878,$Y$3))</f>
        <v/>
      </c>
      <c r="Z878" s="113" t="str">
        <f>IF(OR($B878="",$B878=$B879),"",SUMIF($B$4:$B878,$B878,S$4:S878))</f>
        <v/>
      </c>
    </row>
    <row r="879" spans="1:26" ht="25.05" customHeight="1" x14ac:dyDescent="0.2">
      <c r="A879" s="133" t="str">
        <f>IF(OR(B879="",AND(B878=B879,D878=D879)),"",MAX($A$4:A878)+1)</f>
        <v/>
      </c>
      <c r="B879" s="73" t="str">
        <f>IFERROR(INDEX(入力!$BV$3:$CN$1048576,MATCH(ROW(B879)-ROW(B$3),入力!$BB$3:$BB$1048576,0),MATCH(B$3,入力!$BV$2:$CN$2,0)),"")</f>
        <v/>
      </c>
      <c r="C879" s="74" t="str">
        <f>IFERROR(INDEX(入力!$BV$3:$CN$1048576,MATCH(ROW(C879)-ROW(C$3),入力!$BB$3:$BB$1048576,0),MATCH(C$3,入力!$BV$2:$CN$2,0)),"")</f>
        <v/>
      </c>
      <c r="D879" s="75" t="str">
        <f>IFERROR(INDEX(入力!$BO$3:$BO$1048576,MATCH(ROW(D879)-ROW(D$3),入力!$BB$3:$BB$1048576,0),0),"")</f>
        <v/>
      </c>
      <c r="E879" s="74" t="str">
        <f>IFERROR(INDEX(入力!$BV$3:$CN$1048576,MATCH(ROW(E879)-ROW(E$3),入力!$BB$3:$BB$1048576,0),MATCH(E$3,入力!$BV$2:$CN$2,0)),"")</f>
        <v/>
      </c>
      <c r="F879" s="74" t="str">
        <f>IFERROR(INDEX(入力!$BV$3:$CN$1048576,MATCH(ROW(F879)-ROW(F$3),入力!$BB$3:$BB$1048576,0),MATCH(F$3,入力!$BV$2:$CN$2,0)),"")</f>
        <v/>
      </c>
      <c r="G879" s="74" t="str">
        <f>IFERROR(INDEX(入力!$BV$3:$CN$1048576,MATCH(ROW(G879)-ROW(G$3),入力!$BB$3:$BB$1048576,0),MATCH(G$3,入力!$BV$2:$CN$2,0)),"")</f>
        <v/>
      </c>
      <c r="H879" s="75" t="str">
        <f>IFERROR(INDEX(入力!$BV$3:$CN$1048576,MATCH(ROW(H879)-ROW(H$3),入力!$BB$3:$BB$1048576,0),MATCH(H$3,入力!$BV$2:$CN$2,0)),"")</f>
        <v/>
      </c>
      <c r="I879" s="76" t="str">
        <f>IFERROR(INDEX(入力!$BV$3:$CN$1048576,MATCH(ROW(I879)-ROW(I$3),入力!$BB$3:$BB$1048576,0),MATCH(I$3,入力!$BV$2:$CN$2,0)),"")</f>
        <v/>
      </c>
      <c r="J879" s="75" t="str">
        <f>IFERROR(INDEX(入力!$BV$3:$CN$1048576,MATCH(ROW(J879)-ROW(J$3),入力!$BB$3:$BB$1048576,0),MATCH(J$3,入力!$BV$2:$CN$2,0)),"")</f>
        <v/>
      </c>
      <c r="K879" s="75" t="str">
        <f>IFERROR(INDEX(入力!$BV$3:$CN$1048576,MATCH(ROW(K879)-ROW(K$3),入力!$BB$3:$BB$1048576,0),MATCH(K$3,入力!$BV$2:$CN$2,0)),"")</f>
        <v/>
      </c>
      <c r="L879" s="75" t="str">
        <f>IFERROR(INDEX(入力!$BV$3:$CN$1048576,MATCH(ROW(L879)-ROW(L$3),入力!$BB$3:$BB$1048576,0),MATCH(L$3,入力!$BV$2:$CN$2,0)),"")</f>
        <v/>
      </c>
      <c r="M879" s="117" t="str">
        <f>IFERROR(IF(履歴検索!$A879="","",INDEX(入力!$BV$3:$CN$1048576,MATCH(ROW(M879)-ROW(M$3),入力!$BB$3:$BB$1048576,0),MATCH(M$3,入力!$BV$2:$CN$2,0))),"")</f>
        <v/>
      </c>
      <c r="N879" s="75" t="str">
        <f>IFERROR(INDEX(入力!$BV$3:$CN$1048576,MATCH(ROW(N879)-ROW(N$3),入力!$BB$3:$BB$1048576,0),MATCH(N$3,入力!$BV$2:$CN$2,0)),"")</f>
        <v/>
      </c>
      <c r="O879" s="294" t="str">
        <f>IFERROR(INDEX(入力!$CJ$3:$CN$1048576,MATCH(ROW(O879)-ROW(O$3),入力!$BB$3:$BB$1048576,0),MATCH(O$3,入力!$CJ$2:$CN$2,0)),"")</f>
        <v/>
      </c>
      <c r="P879" s="294" t="str">
        <f>IFERROR(INDEX(入力!$CJ$3:$CN$1048576,MATCH(ROW(P879)-ROW(P$3),入力!$BB$3:$BB$1048576,0),MATCH(P$3,入力!$CJ$2:$CN$2,0)),"")</f>
        <v/>
      </c>
      <c r="Q879" s="294" t="str">
        <f>IFERROR(INDEX(入力!$BV$3:$CN$1048576,MATCH(ROW(Q879)-ROW(Q$3),入力!$BB$3:$BB$1048576,0),MATCH(Q$3,入力!$BV$2:$CN$2,0)),"")</f>
        <v/>
      </c>
      <c r="R879" s="77" t="str">
        <f>IFERROR(INDEX(入力!$BV$3:$CN$1048576,MATCH(ROW(R879)-ROW(R$3),入力!$BB$3:$BB$1048576,0),MATCH(R$3,入力!$BV$2:$CN$2,0)),"")</f>
        <v/>
      </c>
      <c r="S879" s="77" t="str">
        <f>IFERROR(INDEX(入力!$BV$3:$CN$1048576,MATCH(ROW(S879)-ROW(S$3),入力!$BB$3:$BB$1048576,0),MATCH(S$3,入力!$BV$2:$CN$2,0)),"")</f>
        <v/>
      </c>
      <c r="U879" s="28" t="str">
        <f>IF(Z879="","",COUNT($Z$4:Z879))</f>
        <v/>
      </c>
      <c r="V879" s="73" t="str">
        <f t="shared" si="14"/>
        <v/>
      </c>
      <c r="W879" s="113" t="str">
        <f>IF(OR($B879="",$B879=$B880),"",SUMIF($B$4:$B879,$B879,Q$4:Q879))</f>
        <v/>
      </c>
      <c r="X879" s="113" t="str">
        <f>IF(OR($B879="",$B879=$B880),"",SUMIF($B$4:$B879,$B879,K$4:K879)-Y879)</f>
        <v/>
      </c>
      <c r="Y879" s="113" t="str">
        <f>IF(OR($B879="",$B879=$B880),"",SUMIFS(K$4:K879,B$4:B879,$B879,F$4:F879,$Y$3))</f>
        <v/>
      </c>
      <c r="Z879" s="113" t="str">
        <f>IF(OR($B879="",$B879=$B880),"",SUMIF($B$4:$B879,$B879,S$4:S879))</f>
        <v/>
      </c>
    </row>
    <row r="880" spans="1:26" ht="25.05" customHeight="1" x14ac:dyDescent="0.2">
      <c r="A880" s="133" t="str">
        <f>IF(OR(B880="",AND(B879=B880,D879=D880)),"",MAX($A$4:A879)+1)</f>
        <v/>
      </c>
      <c r="B880" s="73" t="str">
        <f>IFERROR(INDEX(入力!$BV$3:$CN$1048576,MATCH(ROW(B880)-ROW(B$3),入力!$BB$3:$BB$1048576,0),MATCH(B$3,入力!$BV$2:$CN$2,0)),"")</f>
        <v/>
      </c>
      <c r="C880" s="74" t="str">
        <f>IFERROR(INDEX(入力!$BV$3:$CN$1048576,MATCH(ROW(C880)-ROW(C$3),入力!$BB$3:$BB$1048576,0),MATCH(C$3,入力!$BV$2:$CN$2,0)),"")</f>
        <v/>
      </c>
      <c r="D880" s="75" t="str">
        <f>IFERROR(INDEX(入力!$BO$3:$BO$1048576,MATCH(ROW(D880)-ROW(D$3),入力!$BB$3:$BB$1048576,0),0),"")</f>
        <v/>
      </c>
      <c r="E880" s="74" t="str">
        <f>IFERROR(INDEX(入力!$BV$3:$CN$1048576,MATCH(ROW(E880)-ROW(E$3),入力!$BB$3:$BB$1048576,0),MATCH(E$3,入力!$BV$2:$CN$2,0)),"")</f>
        <v/>
      </c>
      <c r="F880" s="74" t="str">
        <f>IFERROR(INDEX(入力!$BV$3:$CN$1048576,MATCH(ROW(F880)-ROW(F$3),入力!$BB$3:$BB$1048576,0),MATCH(F$3,入力!$BV$2:$CN$2,0)),"")</f>
        <v/>
      </c>
      <c r="G880" s="74" t="str">
        <f>IFERROR(INDEX(入力!$BV$3:$CN$1048576,MATCH(ROW(G880)-ROW(G$3),入力!$BB$3:$BB$1048576,0),MATCH(G$3,入力!$BV$2:$CN$2,0)),"")</f>
        <v/>
      </c>
      <c r="H880" s="75" t="str">
        <f>IFERROR(INDEX(入力!$BV$3:$CN$1048576,MATCH(ROW(H880)-ROW(H$3),入力!$BB$3:$BB$1048576,0),MATCH(H$3,入力!$BV$2:$CN$2,0)),"")</f>
        <v/>
      </c>
      <c r="I880" s="76" t="str">
        <f>IFERROR(INDEX(入力!$BV$3:$CN$1048576,MATCH(ROW(I880)-ROW(I$3),入力!$BB$3:$BB$1048576,0),MATCH(I$3,入力!$BV$2:$CN$2,0)),"")</f>
        <v/>
      </c>
      <c r="J880" s="75" t="str">
        <f>IFERROR(INDEX(入力!$BV$3:$CN$1048576,MATCH(ROW(J880)-ROW(J$3),入力!$BB$3:$BB$1048576,0),MATCH(J$3,入力!$BV$2:$CN$2,0)),"")</f>
        <v/>
      </c>
      <c r="K880" s="75" t="str">
        <f>IFERROR(INDEX(入力!$BV$3:$CN$1048576,MATCH(ROW(K880)-ROW(K$3),入力!$BB$3:$BB$1048576,0),MATCH(K$3,入力!$BV$2:$CN$2,0)),"")</f>
        <v/>
      </c>
      <c r="L880" s="75" t="str">
        <f>IFERROR(INDEX(入力!$BV$3:$CN$1048576,MATCH(ROW(L880)-ROW(L$3),入力!$BB$3:$BB$1048576,0),MATCH(L$3,入力!$BV$2:$CN$2,0)),"")</f>
        <v/>
      </c>
      <c r="M880" s="117" t="str">
        <f>IFERROR(IF(履歴検索!$A880="","",INDEX(入力!$BV$3:$CN$1048576,MATCH(ROW(M880)-ROW(M$3),入力!$BB$3:$BB$1048576,0),MATCH(M$3,入力!$BV$2:$CN$2,0))),"")</f>
        <v/>
      </c>
      <c r="N880" s="75" t="str">
        <f>IFERROR(INDEX(入力!$BV$3:$CN$1048576,MATCH(ROW(N880)-ROW(N$3),入力!$BB$3:$BB$1048576,0),MATCH(N$3,入力!$BV$2:$CN$2,0)),"")</f>
        <v/>
      </c>
      <c r="O880" s="294" t="str">
        <f>IFERROR(INDEX(入力!$CJ$3:$CN$1048576,MATCH(ROW(O880)-ROW(O$3),入力!$BB$3:$BB$1048576,0),MATCH(O$3,入力!$CJ$2:$CN$2,0)),"")</f>
        <v/>
      </c>
      <c r="P880" s="294" t="str">
        <f>IFERROR(INDEX(入力!$CJ$3:$CN$1048576,MATCH(ROW(P880)-ROW(P$3),入力!$BB$3:$BB$1048576,0),MATCH(P$3,入力!$CJ$2:$CN$2,0)),"")</f>
        <v/>
      </c>
      <c r="Q880" s="294" t="str">
        <f>IFERROR(INDEX(入力!$BV$3:$CN$1048576,MATCH(ROW(Q880)-ROW(Q$3),入力!$BB$3:$BB$1048576,0),MATCH(Q$3,入力!$BV$2:$CN$2,0)),"")</f>
        <v/>
      </c>
      <c r="R880" s="77" t="str">
        <f>IFERROR(INDEX(入力!$BV$3:$CN$1048576,MATCH(ROW(R880)-ROW(R$3),入力!$BB$3:$BB$1048576,0),MATCH(R$3,入力!$BV$2:$CN$2,0)),"")</f>
        <v/>
      </c>
      <c r="S880" s="77" t="str">
        <f>IFERROR(INDEX(入力!$BV$3:$CN$1048576,MATCH(ROW(S880)-ROW(S$3),入力!$BB$3:$BB$1048576,0),MATCH(S$3,入力!$BV$2:$CN$2,0)),"")</f>
        <v/>
      </c>
      <c r="U880" s="28" t="str">
        <f>IF(Z880="","",COUNT($Z$4:Z880))</f>
        <v/>
      </c>
      <c r="V880" s="73" t="str">
        <f t="shared" si="14"/>
        <v/>
      </c>
      <c r="W880" s="113" t="str">
        <f>IF(OR($B880="",$B880=$B881),"",SUMIF($B$4:$B880,$B880,Q$4:Q880))</f>
        <v/>
      </c>
      <c r="X880" s="113" t="str">
        <f>IF(OR($B880="",$B880=$B881),"",SUMIF($B$4:$B880,$B880,K$4:K880)-Y880)</f>
        <v/>
      </c>
      <c r="Y880" s="113" t="str">
        <f>IF(OR($B880="",$B880=$B881),"",SUMIFS(K$4:K880,B$4:B880,$B880,F$4:F880,$Y$3))</f>
        <v/>
      </c>
      <c r="Z880" s="113" t="str">
        <f>IF(OR($B880="",$B880=$B881),"",SUMIF($B$4:$B880,$B880,S$4:S880))</f>
        <v/>
      </c>
    </row>
    <row r="881" spans="1:26" ht="25.05" customHeight="1" x14ac:dyDescent="0.2">
      <c r="A881" s="133" t="str">
        <f>IF(OR(B881="",AND(B880=B881,D880=D881)),"",MAX($A$4:A880)+1)</f>
        <v/>
      </c>
      <c r="B881" s="73" t="str">
        <f>IFERROR(INDEX(入力!$BV$3:$CN$1048576,MATCH(ROW(B881)-ROW(B$3),入力!$BB$3:$BB$1048576,0),MATCH(B$3,入力!$BV$2:$CN$2,0)),"")</f>
        <v/>
      </c>
      <c r="C881" s="74" t="str">
        <f>IFERROR(INDEX(入力!$BV$3:$CN$1048576,MATCH(ROW(C881)-ROW(C$3),入力!$BB$3:$BB$1048576,0),MATCH(C$3,入力!$BV$2:$CN$2,0)),"")</f>
        <v/>
      </c>
      <c r="D881" s="75" t="str">
        <f>IFERROR(INDEX(入力!$BO$3:$BO$1048576,MATCH(ROW(D881)-ROW(D$3),入力!$BB$3:$BB$1048576,0),0),"")</f>
        <v/>
      </c>
      <c r="E881" s="74" t="str">
        <f>IFERROR(INDEX(入力!$BV$3:$CN$1048576,MATCH(ROW(E881)-ROW(E$3),入力!$BB$3:$BB$1048576,0),MATCH(E$3,入力!$BV$2:$CN$2,0)),"")</f>
        <v/>
      </c>
      <c r="F881" s="74" t="str">
        <f>IFERROR(INDEX(入力!$BV$3:$CN$1048576,MATCH(ROW(F881)-ROW(F$3),入力!$BB$3:$BB$1048576,0),MATCH(F$3,入力!$BV$2:$CN$2,0)),"")</f>
        <v/>
      </c>
      <c r="G881" s="74" t="str">
        <f>IFERROR(INDEX(入力!$BV$3:$CN$1048576,MATCH(ROW(G881)-ROW(G$3),入力!$BB$3:$BB$1048576,0),MATCH(G$3,入力!$BV$2:$CN$2,0)),"")</f>
        <v/>
      </c>
      <c r="H881" s="75" t="str">
        <f>IFERROR(INDEX(入力!$BV$3:$CN$1048576,MATCH(ROW(H881)-ROW(H$3),入力!$BB$3:$BB$1048576,0),MATCH(H$3,入力!$BV$2:$CN$2,0)),"")</f>
        <v/>
      </c>
      <c r="I881" s="76" t="str">
        <f>IFERROR(INDEX(入力!$BV$3:$CN$1048576,MATCH(ROW(I881)-ROW(I$3),入力!$BB$3:$BB$1048576,0),MATCH(I$3,入力!$BV$2:$CN$2,0)),"")</f>
        <v/>
      </c>
      <c r="J881" s="75" t="str">
        <f>IFERROR(INDEX(入力!$BV$3:$CN$1048576,MATCH(ROW(J881)-ROW(J$3),入力!$BB$3:$BB$1048576,0),MATCH(J$3,入力!$BV$2:$CN$2,0)),"")</f>
        <v/>
      </c>
      <c r="K881" s="75" t="str">
        <f>IFERROR(INDEX(入力!$BV$3:$CN$1048576,MATCH(ROW(K881)-ROW(K$3),入力!$BB$3:$BB$1048576,0),MATCH(K$3,入力!$BV$2:$CN$2,0)),"")</f>
        <v/>
      </c>
      <c r="L881" s="75" t="str">
        <f>IFERROR(INDEX(入力!$BV$3:$CN$1048576,MATCH(ROW(L881)-ROW(L$3),入力!$BB$3:$BB$1048576,0),MATCH(L$3,入力!$BV$2:$CN$2,0)),"")</f>
        <v/>
      </c>
      <c r="M881" s="117" t="str">
        <f>IFERROR(IF(履歴検索!$A881="","",INDEX(入力!$BV$3:$CN$1048576,MATCH(ROW(M881)-ROW(M$3),入力!$BB$3:$BB$1048576,0),MATCH(M$3,入力!$BV$2:$CN$2,0))),"")</f>
        <v/>
      </c>
      <c r="N881" s="75" t="str">
        <f>IFERROR(INDEX(入力!$BV$3:$CN$1048576,MATCH(ROW(N881)-ROW(N$3),入力!$BB$3:$BB$1048576,0),MATCH(N$3,入力!$BV$2:$CN$2,0)),"")</f>
        <v/>
      </c>
      <c r="O881" s="294" t="str">
        <f>IFERROR(INDEX(入力!$CJ$3:$CN$1048576,MATCH(ROW(O881)-ROW(O$3),入力!$BB$3:$BB$1048576,0),MATCH(O$3,入力!$CJ$2:$CN$2,0)),"")</f>
        <v/>
      </c>
      <c r="P881" s="294" t="str">
        <f>IFERROR(INDEX(入力!$CJ$3:$CN$1048576,MATCH(ROW(P881)-ROW(P$3),入力!$BB$3:$BB$1048576,0),MATCH(P$3,入力!$CJ$2:$CN$2,0)),"")</f>
        <v/>
      </c>
      <c r="Q881" s="294" t="str">
        <f>IFERROR(INDEX(入力!$BV$3:$CN$1048576,MATCH(ROW(Q881)-ROW(Q$3),入力!$BB$3:$BB$1048576,0),MATCH(Q$3,入力!$BV$2:$CN$2,0)),"")</f>
        <v/>
      </c>
      <c r="R881" s="77" t="str">
        <f>IFERROR(INDEX(入力!$BV$3:$CN$1048576,MATCH(ROW(R881)-ROW(R$3),入力!$BB$3:$BB$1048576,0),MATCH(R$3,入力!$BV$2:$CN$2,0)),"")</f>
        <v/>
      </c>
      <c r="S881" s="77" t="str">
        <f>IFERROR(INDEX(入力!$BV$3:$CN$1048576,MATCH(ROW(S881)-ROW(S$3),入力!$BB$3:$BB$1048576,0),MATCH(S$3,入力!$BV$2:$CN$2,0)),"")</f>
        <v/>
      </c>
      <c r="U881" s="28" t="str">
        <f>IF(Z881="","",COUNT($Z$4:Z881))</f>
        <v/>
      </c>
      <c r="V881" s="73" t="str">
        <f t="shared" si="14"/>
        <v/>
      </c>
      <c r="W881" s="113" t="str">
        <f>IF(OR($B881="",$B881=$B882),"",SUMIF($B$4:$B881,$B881,Q$4:Q881))</f>
        <v/>
      </c>
      <c r="X881" s="113" t="str">
        <f>IF(OR($B881="",$B881=$B882),"",SUMIF($B$4:$B881,$B881,K$4:K881)-Y881)</f>
        <v/>
      </c>
      <c r="Y881" s="113" t="str">
        <f>IF(OR($B881="",$B881=$B882),"",SUMIFS(K$4:K881,B$4:B881,$B881,F$4:F881,$Y$3))</f>
        <v/>
      </c>
      <c r="Z881" s="113" t="str">
        <f>IF(OR($B881="",$B881=$B882),"",SUMIF($B$4:$B881,$B881,S$4:S881))</f>
        <v/>
      </c>
    </row>
    <row r="882" spans="1:26" ht="25.05" customHeight="1" x14ac:dyDescent="0.2">
      <c r="A882" s="133" t="str">
        <f>IF(OR(B882="",AND(B881=B882,D881=D882)),"",MAX($A$4:A881)+1)</f>
        <v/>
      </c>
      <c r="B882" s="73" t="str">
        <f>IFERROR(INDEX(入力!$BV$3:$CN$1048576,MATCH(ROW(B882)-ROW(B$3),入力!$BB$3:$BB$1048576,0),MATCH(B$3,入力!$BV$2:$CN$2,0)),"")</f>
        <v/>
      </c>
      <c r="C882" s="74" t="str">
        <f>IFERROR(INDEX(入力!$BV$3:$CN$1048576,MATCH(ROW(C882)-ROW(C$3),入力!$BB$3:$BB$1048576,0),MATCH(C$3,入力!$BV$2:$CN$2,0)),"")</f>
        <v/>
      </c>
      <c r="D882" s="75" t="str">
        <f>IFERROR(INDEX(入力!$BO$3:$BO$1048576,MATCH(ROW(D882)-ROW(D$3),入力!$BB$3:$BB$1048576,0),0),"")</f>
        <v/>
      </c>
      <c r="E882" s="74" t="str">
        <f>IFERROR(INDEX(入力!$BV$3:$CN$1048576,MATCH(ROW(E882)-ROW(E$3),入力!$BB$3:$BB$1048576,0),MATCH(E$3,入力!$BV$2:$CN$2,0)),"")</f>
        <v/>
      </c>
      <c r="F882" s="74" t="str">
        <f>IFERROR(INDEX(入力!$BV$3:$CN$1048576,MATCH(ROW(F882)-ROW(F$3),入力!$BB$3:$BB$1048576,0),MATCH(F$3,入力!$BV$2:$CN$2,0)),"")</f>
        <v/>
      </c>
      <c r="G882" s="74" t="str">
        <f>IFERROR(INDEX(入力!$BV$3:$CN$1048576,MATCH(ROW(G882)-ROW(G$3),入力!$BB$3:$BB$1048576,0),MATCH(G$3,入力!$BV$2:$CN$2,0)),"")</f>
        <v/>
      </c>
      <c r="H882" s="75" t="str">
        <f>IFERROR(INDEX(入力!$BV$3:$CN$1048576,MATCH(ROW(H882)-ROW(H$3),入力!$BB$3:$BB$1048576,0),MATCH(H$3,入力!$BV$2:$CN$2,0)),"")</f>
        <v/>
      </c>
      <c r="I882" s="76" t="str">
        <f>IFERROR(INDEX(入力!$BV$3:$CN$1048576,MATCH(ROW(I882)-ROW(I$3),入力!$BB$3:$BB$1048576,0),MATCH(I$3,入力!$BV$2:$CN$2,0)),"")</f>
        <v/>
      </c>
      <c r="J882" s="75" t="str">
        <f>IFERROR(INDEX(入力!$BV$3:$CN$1048576,MATCH(ROW(J882)-ROW(J$3),入力!$BB$3:$BB$1048576,0),MATCH(J$3,入力!$BV$2:$CN$2,0)),"")</f>
        <v/>
      </c>
      <c r="K882" s="75" t="str">
        <f>IFERROR(INDEX(入力!$BV$3:$CN$1048576,MATCH(ROW(K882)-ROW(K$3),入力!$BB$3:$BB$1048576,0),MATCH(K$3,入力!$BV$2:$CN$2,0)),"")</f>
        <v/>
      </c>
      <c r="L882" s="75" t="str">
        <f>IFERROR(INDEX(入力!$BV$3:$CN$1048576,MATCH(ROW(L882)-ROW(L$3),入力!$BB$3:$BB$1048576,0),MATCH(L$3,入力!$BV$2:$CN$2,0)),"")</f>
        <v/>
      </c>
      <c r="M882" s="117" t="str">
        <f>IFERROR(IF(履歴検索!$A882="","",INDEX(入力!$BV$3:$CN$1048576,MATCH(ROW(M882)-ROW(M$3),入力!$BB$3:$BB$1048576,0),MATCH(M$3,入力!$BV$2:$CN$2,0))),"")</f>
        <v/>
      </c>
      <c r="N882" s="75" t="str">
        <f>IFERROR(INDEX(入力!$BV$3:$CN$1048576,MATCH(ROW(N882)-ROW(N$3),入力!$BB$3:$BB$1048576,0),MATCH(N$3,入力!$BV$2:$CN$2,0)),"")</f>
        <v/>
      </c>
      <c r="O882" s="294" t="str">
        <f>IFERROR(INDEX(入力!$CJ$3:$CN$1048576,MATCH(ROW(O882)-ROW(O$3),入力!$BB$3:$BB$1048576,0),MATCH(O$3,入力!$CJ$2:$CN$2,0)),"")</f>
        <v/>
      </c>
      <c r="P882" s="294" t="str">
        <f>IFERROR(INDEX(入力!$CJ$3:$CN$1048576,MATCH(ROW(P882)-ROW(P$3),入力!$BB$3:$BB$1048576,0),MATCH(P$3,入力!$CJ$2:$CN$2,0)),"")</f>
        <v/>
      </c>
      <c r="Q882" s="294" t="str">
        <f>IFERROR(INDEX(入力!$BV$3:$CN$1048576,MATCH(ROW(Q882)-ROW(Q$3),入力!$BB$3:$BB$1048576,0),MATCH(Q$3,入力!$BV$2:$CN$2,0)),"")</f>
        <v/>
      </c>
      <c r="R882" s="77" t="str">
        <f>IFERROR(INDEX(入力!$BV$3:$CN$1048576,MATCH(ROW(R882)-ROW(R$3),入力!$BB$3:$BB$1048576,0),MATCH(R$3,入力!$BV$2:$CN$2,0)),"")</f>
        <v/>
      </c>
      <c r="S882" s="77" t="str">
        <f>IFERROR(INDEX(入力!$BV$3:$CN$1048576,MATCH(ROW(S882)-ROW(S$3),入力!$BB$3:$BB$1048576,0),MATCH(S$3,入力!$BV$2:$CN$2,0)),"")</f>
        <v/>
      </c>
      <c r="U882" s="28" t="str">
        <f>IF(Z882="","",COUNT($Z$4:Z882))</f>
        <v/>
      </c>
      <c r="V882" s="73" t="str">
        <f t="shared" si="14"/>
        <v/>
      </c>
      <c r="W882" s="113" t="str">
        <f>IF(OR($B882="",$B882=$B883),"",SUMIF($B$4:$B882,$B882,Q$4:Q882))</f>
        <v/>
      </c>
      <c r="X882" s="113" t="str">
        <f>IF(OR($B882="",$B882=$B883),"",SUMIF($B$4:$B882,$B882,K$4:K882)-Y882)</f>
        <v/>
      </c>
      <c r="Y882" s="113" t="str">
        <f>IF(OR($B882="",$B882=$B883),"",SUMIFS(K$4:K882,B$4:B882,$B882,F$4:F882,$Y$3))</f>
        <v/>
      </c>
      <c r="Z882" s="113" t="str">
        <f>IF(OR($B882="",$B882=$B883),"",SUMIF($B$4:$B882,$B882,S$4:S882))</f>
        <v/>
      </c>
    </row>
    <row r="883" spans="1:26" ht="25.05" customHeight="1" x14ac:dyDescent="0.2">
      <c r="A883" s="133" t="str">
        <f>IF(OR(B883="",AND(B882=B883,D882=D883)),"",MAX($A$4:A882)+1)</f>
        <v/>
      </c>
      <c r="B883" s="73" t="str">
        <f>IFERROR(INDEX(入力!$BV$3:$CN$1048576,MATCH(ROW(B883)-ROW(B$3),入力!$BB$3:$BB$1048576,0),MATCH(B$3,入力!$BV$2:$CN$2,0)),"")</f>
        <v/>
      </c>
      <c r="C883" s="74" t="str">
        <f>IFERROR(INDEX(入力!$BV$3:$CN$1048576,MATCH(ROW(C883)-ROW(C$3),入力!$BB$3:$BB$1048576,0),MATCH(C$3,入力!$BV$2:$CN$2,0)),"")</f>
        <v/>
      </c>
      <c r="D883" s="75" t="str">
        <f>IFERROR(INDEX(入力!$BO$3:$BO$1048576,MATCH(ROW(D883)-ROW(D$3),入力!$BB$3:$BB$1048576,0),0),"")</f>
        <v/>
      </c>
      <c r="E883" s="74" t="str">
        <f>IFERROR(INDEX(入力!$BV$3:$CN$1048576,MATCH(ROW(E883)-ROW(E$3),入力!$BB$3:$BB$1048576,0),MATCH(E$3,入力!$BV$2:$CN$2,0)),"")</f>
        <v/>
      </c>
      <c r="F883" s="74" t="str">
        <f>IFERROR(INDEX(入力!$BV$3:$CN$1048576,MATCH(ROW(F883)-ROW(F$3),入力!$BB$3:$BB$1048576,0),MATCH(F$3,入力!$BV$2:$CN$2,0)),"")</f>
        <v/>
      </c>
      <c r="G883" s="74" t="str">
        <f>IFERROR(INDEX(入力!$BV$3:$CN$1048576,MATCH(ROW(G883)-ROW(G$3),入力!$BB$3:$BB$1048576,0),MATCH(G$3,入力!$BV$2:$CN$2,0)),"")</f>
        <v/>
      </c>
      <c r="H883" s="75" t="str">
        <f>IFERROR(INDEX(入力!$BV$3:$CN$1048576,MATCH(ROW(H883)-ROW(H$3),入力!$BB$3:$BB$1048576,0),MATCH(H$3,入力!$BV$2:$CN$2,0)),"")</f>
        <v/>
      </c>
      <c r="I883" s="76" t="str">
        <f>IFERROR(INDEX(入力!$BV$3:$CN$1048576,MATCH(ROW(I883)-ROW(I$3),入力!$BB$3:$BB$1048576,0),MATCH(I$3,入力!$BV$2:$CN$2,0)),"")</f>
        <v/>
      </c>
      <c r="J883" s="75" t="str">
        <f>IFERROR(INDEX(入力!$BV$3:$CN$1048576,MATCH(ROW(J883)-ROW(J$3),入力!$BB$3:$BB$1048576,0),MATCH(J$3,入力!$BV$2:$CN$2,0)),"")</f>
        <v/>
      </c>
      <c r="K883" s="75" t="str">
        <f>IFERROR(INDEX(入力!$BV$3:$CN$1048576,MATCH(ROW(K883)-ROW(K$3),入力!$BB$3:$BB$1048576,0),MATCH(K$3,入力!$BV$2:$CN$2,0)),"")</f>
        <v/>
      </c>
      <c r="L883" s="75" t="str">
        <f>IFERROR(INDEX(入力!$BV$3:$CN$1048576,MATCH(ROW(L883)-ROW(L$3),入力!$BB$3:$BB$1048576,0),MATCH(L$3,入力!$BV$2:$CN$2,0)),"")</f>
        <v/>
      </c>
      <c r="M883" s="117" t="str">
        <f>IFERROR(IF(履歴検索!$A883="","",INDEX(入力!$BV$3:$CN$1048576,MATCH(ROW(M883)-ROW(M$3),入力!$BB$3:$BB$1048576,0),MATCH(M$3,入力!$BV$2:$CN$2,0))),"")</f>
        <v/>
      </c>
      <c r="N883" s="75" t="str">
        <f>IFERROR(INDEX(入力!$BV$3:$CN$1048576,MATCH(ROW(N883)-ROW(N$3),入力!$BB$3:$BB$1048576,0),MATCH(N$3,入力!$BV$2:$CN$2,0)),"")</f>
        <v/>
      </c>
      <c r="O883" s="294" t="str">
        <f>IFERROR(INDEX(入力!$CJ$3:$CN$1048576,MATCH(ROW(O883)-ROW(O$3),入力!$BB$3:$BB$1048576,0),MATCH(O$3,入力!$CJ$2:$CN$2,0)),"")</f>
        <v/>
      </c>
      <c r="P883" s="294" t="str">
        <f>IFERROR(INDEX(入力!$CJ$3:$CN$1048576,MATCH(ROW(P883)-ROW(P$3),入力!$BB$3:$BB$1048576,0),MATCH(P$3,入力!$CJ$2:$CN$2,0)),"")</f>
        <v/>
      </c>
      <c r="Q883" s="294" t="str">
        <f>IFERROR(INDEX(入力!$BV$3:$CN$1048576,MATCH(ROW(Q883)-ROW(Q$3),入力!$BB$3:$BB$1048576,0),MATCH(Q$3,入力!$BV$2:$CN$2,0)),"")</f>
        <v/>
      </c>
      <c r="R883" s="77" t="str">
        <f>IFERROR(INDEX(入力!$BV$3:$CN$1048576,MATCH(ROW(R883)-ROW(R$3),入力!$BB$3:$BB$1048576,0),MATCH(R$3,入力!$BV$2:$CN$2,0)),"")</f>
        <v/>
      </c>
      <c r="S883" s="77" t="str">
        <f>IFERROR(INDEX(入力!$BV$3:$CN$1048576,MATCH(ROW(S883)-ROW(S$3),入力!$BB$3:$BB$1048576,0),MATCH(S$3,入力!$BV$2:$CN$2,0)),"")</f>
        <v/>
      </c>
      <c r="U883" s="28" t="str">
        <f>IF(Z883="","",COUNT($Z$4:Z883))</f>
        <v/>
      </c>
      <c r="V883" s="73" t="str">
        <f t="shared" si="14"/>
        <v/>
      </c>
      <c r="W883" s="113" t="str">
        <f>IF(OR($B883="",$B883=$B884),"",SUMIF($B$4:$B883,$B883,Q$4:Q883))</f>
        <v/>
      </c>
      <c r="X883" s="113" t="str">
        <f>IF(OR($B883="",$B883=$B884),"",SUMIF($B$4:$B883,$B883,K$4:K883)-Y883)</f>
        <v/>
      </c>
      <c r="Y883" s="113" t="str">
        <f>IF(OR($B883="",$B883=$B884),"",SUMIFS(K$4:K883,B$4:B883,$B883,F$4:F883,$Y$3))</f>
        <v/>
      </c>
      <c r="Z883" s="113" t="str">
        <f>IF(OR($B883="",$B883=$B884),"",SUMIF($B$4:$B883,$B883,S$4:S883))</f>
        <v/>
      </c>
    </row>
    <row r="884" spans="1:26" ht="25.05" customHeight="1" x14ac:dyDescent="0.2">
      <c r="A884" s="133" t="str">
        <f>IF(OR(B884="",AND(B883=B884,D883=D884)),"",MAX($A$4:A883)+1)</f>
        <v/>
      </c>
      <c r="B884" s="73" t="str">
        <f>IFERROR(INDEX(入力!$BV$3:$CN$1048576,MATCH(ROW(B884)-ROW(B$3),入力!$BB$3:$BB$1048576,0),MATCH(B$3,入力!$BV$2:$CN$2,0)),"")</f>
        <v/>
      </c>
      <c r="C884" s="74" t="str">
        <f>IFERROR(INDEX(入力!$BV$3:$CN$1048576,MATCH(ROW(C884)-ROW(C$3),入力!$BB$3:$BB$1048576,0),MATCH(C$3,入力!$BV$2:$CN$2,0)),"")</f>
        <v/>
      </c>
      <c r="D884" s="75" t="str">
        <f>IFERROR(INDEX(入力!$BO$3:$BO$1048576,MATCH(ROW(D884)-ROW(D$3),入力!$BB$3:$BB$1048576,0),0),"")</f>
        <v/>
      </c>
      <c r="E884" s="74" t="str">
        <f>IFERROR(INDEX(入力!$BV$3:$CN$1048576,MATCH(ROW(E884)-ROW(E$3),入力!$BB$3:$BB$1048576,0),MATCH(E$3,入力!$BV$2:$CN$2,0)),"")</f>
        <v/>
      </c>
      <c r="F884" s="74" t="str">
        <f>IFERROR(INDEX(入力!$BV$3:$CN$1048576,MATCH(ROW(F884)-ROW(F$3),入力!$BB$3:$BB$1048576,0),MATCH(F$3,入力!$BV$2:$CN$2,0)),"")</f>
        <v/>
      </c>
      <c r="G884" s="74" t="str">
        <f>IFERROR(INDEX(入力!$BV$3:$CN$1048576,MATCH(ROW(G884)-ROW(G$3),入力!$BB$3:$BB$1048576,0),MATCH(G$3,入力!$BV$2:$CN$2,0)),"")</f>
        <v/>
      </c>
      <c r="H884" s="75" t="str">
        <f>IFERROR(INDEX(入力!$BV$3:$CN$1048576,MATCH(ROW(H884)-ROW(H$3),入力!$BB$3:$BB$1048576,0),MATCH(H$3,入力!$BV$2:$CN$2,0)),"")</f>
        <v/>
      </c>
      <c r="I884" s="76" t="str">
        <f>IFERROR(INDEX(入力!$BV$3:$CN$1048576,MATCH(ROW(I884)-ROW(I$3),入力!$BB$3:$BB$1048576,0),MATCH(I$3,入力!$BV$2:$CN$2,0)),"")</f>
        <v/>
      </c>
      <c r="J884" s="75" t="str">
        <f>IFERROR(INDEX(入力!$BV$3:$CN$1048576,MATCH(ROW(J884)-ROW(J$3),入力!$BB$3:$BB$1048576,0),MATCH(J$3,入力!$BV$2:$CN$2,0)),"")</f>
        <v/>
      </c>
      <c r="K884" s="75" t="str">
        <f>IFERROR(INDEX(入力!$BV$3:$CN$1048576,MATCH(ROW(K884)-ROW(K$3),入力!$BB$3:$BB$1048576,0),MATCH(K$3,入力!$BV$2:$CN$2,0)),"")</f>
        <v/>
      </c>
      <c r="L884" s="75" t="str">
        <f>IFERROR(INDEX(入力!$BV$3:$CN$1048576,MATCH(ROW(L884)-ROW(L$3),入力!$BB$3:$BB$1048576,0),MATCH(L$3,入力!$BV$2:$CN$2,0)),"")</f>
        <v/>
      </c>
      <c r="M884" s="117" t="str">
        <f>IFERROR(IF(履歴検索!$A884="","",INDEX(入力!$BV$3:$CN$1048576,MATCH(ROW(M884)-ROW(M$3),入力!$BB$3:$BB$1048576,0),MATCH(M$3,入力!$BV$2:$CN$2,0))),"")</f>
        <v/>
      </c>
      <c r="N884" s="75" t="str">
        <f>IFERROR(INDEX(入力!$BV$3:$CN$1048576,MATCH(ROW(N884)-ROW(N$3),入力!$BB$3:$BB$1048576,0),MATCH(N$3,入力!$BV$2:$CN$2,0)),"")</f>
        <v/>
      </c>
      <c r="O884" s="294" t="str">
        <f>IFERROR(INDEX(入力!$CJ$3:$CN$1048576,MATCH(ROW(O884)-ROW(O$3),入力!$BB$3:$BB$1048576,0),MATCH(O$3,入力!$CJ$2:$CN$2,0)),"")</f>
        <v/>
      </c>
      <c r="P884" s="294" t="str">
        <f>IFERROR(INDEX(入力!$CJ$3:$CN$1048576,MATCH(ROW(P884)-ROW(P$3),入力!$BB$3:$BB$1048576,0),MATCH(P$3,入力!$CJ$2:$CN$2,0)),"")</f>
        <v/>
      </c>
      <c r="Q884" s="294" t="str">
        <f>IFERROR(INDEX(入力!$BV$3:$CN$1048576,MATCH(ROW(Q884)-ROW(Q$3),入力!$BB$3:$BB$1048576,0),MATCH(Q$3,入力!$BV$2:$CN$2,0)),"")</f>
        <v/>
      </c>
      <c r="R884" s="77" t="str">
        <f>IFERROR(INDEX(入力!$BV$3:$CN$1048576,MATCH(ROW(R884)-ROW(R$3),入力!$BB$3:$BB$1048576,0),MATCH(R$3,入力!$BV$2:$CN$2,0)),"")</f>
        <v/>
      </c>
      <c r="S884" s="77" t="str">
        <f>IFERROR(INDEX(入力!$BV$3:$CN$1048576,MATCH(ROW(S884)-ROW(S$3),入力!$BB$3:$BB$1048576,0),MATCH(S$3,入力!$BV$2:$CN$2,0)),"")</f>
        <v/>
      </c>
      <c r="U884" s="28" t="str">
        <f>IF(Z884="","",COUNT($Z$4:Z884))</f>
        <v/>
      </c>
      <c r="V884" s="73" t="str">
        <f t="shared" si="14"/>
        <v/>
      </c>
      <c r="W884" s="113" t="str">
        <f>IF(OR($B884="",$B884=$B885),"",SUMIF($B$4:$B884,$B884,Q$4:Q884))</f>
        <v/>
      </c>
      <c r="X884" s="113" t="str">
        <f>IF(OR($B884="",$B884=$B885),"",SUMIF($B$4:$B884,$B884,K$4:K884)-Y884)</f>
        <v/>
      </c>
      <c r="Y884" s="113" t="str">
        <f>IF(OR($B884="",$B884=$B885),"",SUMIFS(K$4:K884,B$4:B884,$B884,F$4:F884,$Y$3))</f>
        <v/>
      </c>
      <c r="Z884" s="113" t="str">
        <f>IF(OR($B884="",$B884=$B885),"",SUMIF($B$4:$B884,$B884,S$4:S884))</f>
        <v/>
      </c>
    </row>
    <row r="885" spans="1:26" ht="25.05" customHeight="1" x14ac:dyDescent="0.2">
      <c r="A885" s="133" t="str">
        <f>IF(OR(B885="",AND(B884=B885,D884=D885)),"",MAX($A$4:A884)+1)</f>
        <v/>
      </c>
      <c r="B885" s="73" t="str">
        <f>IFERROR(INDEX(入力!$BV$3:$CN$1048576,MATCH(ROW(B885)-ROW(B$3),入力!$BB$3:$BB$1048576,0),MATCH(B$3,入力!$BV$2:$CN$2,0)),"")</f>
        <v/>
      </c>
      <c r="C885" s="74" t="str">
        <f>IFERROR(INDEX(入力!$BV$3:$CN$1048576,MATCH(ROW(C885)-ROW(C$3),入力!$BB$3:$BB$1048576,0),MATCH(C$3,入力!$BV$2:$CN$2,0)),"")</f>
        <v/>
      </c>
      <c r="D885" s="75" t="str">
        <f>IFERROR(INDEX(入力!$BO$3:$BO$1048576,MATCH(ROW(D885)-ROW(D$3),入力!$BB$3:$BB$1048576,0),0),"")</f>
        <v/>
      </c>
      <c r="E885" s="74" t="str">
        <f>IFERROR(INDEX(入力!$BV$3:$CN$1048576,MATCH(ROW(E885)-ROW(E$3),入力!$BB$3:$BB$1048576,0),MATCH(E$3,入力!$BV$2:$CN$2,0)),"")</f>
        <v/>
      </c>
      <c r="F885" s="74" t="str">
        <f>IFERROR(INDEX(入力!$BV$3:$CN$1048576,MATCH(ROW(F885)-ROW(F$3),入力!$BB$3:$BB$1048576,0),MATCH(F$3,入力!$BV$2:$CN$2,0)),"")</f>
        <v/>
      </c>
      <c r="G885" s="74" t="str">
        <f>IFERROR(INDEX(入力!$BV$3:$CN$1048576,MATCH(ROW(G885)-ROW(G$3),入力!$BB$3:$BB$1048576,0),MATCH(G$3,入力!$BV$2:$CN$2,0)),"")</f>
        <v/>
      </c>
      <c r="H885" s="75" t="str">
        <f>IFERROR(INDEX(入力!$BV$3:$CN$1048576,MATCH(ROW(H885)-ROW(H$3),入力!$BB$3:$BB$1048576,0),MATCH(H$3,入力!$BV$2:$CN$2,0)),"")</f>
        <v/>
      </c>
      <c r="I885" s="76" t="str">
        <f>IFERROR(INDEX(入力!$BV$3:$CN$1048576,MATCH(ROW(I885)-ROW(I$3),入力!$BB$3:$BB$1048576,0),MATCH(I$3,入力!$BV$2:$CN$2,0)),"")</f>
        <v/>
      </c>
      <c r="J885" s="75" t="str">
        <f>IFERROR(INDEX(入力!$BV$3:$CN$1048576,MATCH(ROW(J885)-ROW(J$3),入力!$BB$3:$BB$1048576,0),MATCH(J$3,入力!$BV$2:$CN$2,0)),"")</f>
        <v/>
      </c>
      <c r="K885" s="75" t="str">
        <f>IFERROR(INDEX(入力!$BV$3:$CN$1048576,MATCH(ROW(K885)-ROW(K$3),入力!$BB$3:$BB$1048576,0),MATCH(K$3,入力!$BV$2:$CN$2,0)),"")</f>
        <v/>
      </c>
      <c r="L885" s="75" t="str">
        <f>IFERROR(INDEX(入力!$BV$3:$CN$1048576,MATCH(ROW(L885)-ROW(L$3),入力!$BB$3:$BB$1048576,0),MATCH(L$3,入力!$BV$2:$CN$2,0)),"")</f>
        <v/>
      </c>
      <c r="M885" s="117" t="str">
        <f>IFERROR(IF(履歴検索!$A885="","",INDEX(入力!$BV$3:$CN$1048576,MATCH(ROW(M885)-ROW(M$3),入力!$BB$3:$BB$1048576,0),MATCH(M$3,入力!$BV$2:$CN$2,0))),"")</f>
        <v/>
      </c>
      <c r="N885" s="75" t="str">
        <f>IFERROR(INDEX(入力!$BV$3:$CN$1048576,MATCH(ROW(N885)-ROW(N$3),入力!$BB$3:$BB$1048576,0),MATCH(N$3,入力!$BV$2:$CN$2,0)),"")</f>
        <v/>
      </c>
      <c r="O885" s="294" t="str">
        <f>IFERROR(INDEX(入力!$CJ$3:$CN$1048576,MATCH(ROW(O885)-ROW(O$3),入力!$BB$3:$BB$1048576,0),MATCH(O$3,入力!$CJ$2:$CN$2,0)),"")</f>
        <v/>
      </c>
      <c r="P885" s="294" t="str">
        <f>IFERROR(INDEX(入力!$CJ$3:$CN$1048576,MATCH(ROW(P885)-ROW(P$3),入力!$BB$3:$BB$1048576,0),MATCH(P$3,入力!$CJ$2:$CN$2,0)),"")</f>
        <v/>
      </c>
      <c r="Q885" s="294" t="str">
        <f>IFERROR(INDEX(入力!$BV$3:$CN$1048576,MATCH(ROW(Q885)-ROW(Q$3),入力!$BB$3:$BB$1048576,0),MATCH(Q$3,入力!$BV$2:$CN$2,0)),"")</f>
        <v/>
      </c>
      <c r="R885" s="77" t="str">
        <f>IFERROR(INDEX(入力!$BV$3:$CN$1048576,MATCH(ROW(R885)-ROW(R$3),入力!$BB$3:$BB$1048576,0),MATCH(R$3,入力!$BV$2:$CN$2,0)),"")</f>
        <v/>
      </c>
      <c r="S885" s="77" t="str">
        <f>IFERROR(INDEX(入力!$BV$3:$CN$1048576,MATCH(ROW(S885)-ROW(S$3),入力!$BB$3:$BB$1048576,0),MATCH(S$3,入力!$BV$2:$CN$2,0)),"")</f>
        <v/>
      </c>
      <c r="U885" s="28" t="str">
        <f>IF(Z885="","",COUNT($Z$4:Z885))</f>
        <v/>
      </c>
      <c r="V885" s="73" t="str">
        <f t="shared" si="14"/>
        <v/>
      </c>
      <c r="W885" s="113" t="str">
        <f>IF(OR($B885="",$B885=$B886),"",SUMIF($B$4:$B885,$B885,Q$4:Q885))</f>
        <v/>
      </c>
      <c r="X885" s="113" t="str">
        <f>IF(OR($B885="",$B885=$B886),"",SUMIF($B$4:$B885,$B885,K$4:K885)-Y885)</f>
        <v/>
      </c>
      <c r="Y885" s="113" t="str">
        <f>IF(OR($B885="",$B885=$B886),"",SUMIFS(K$4:K885,B$4:B885,$B885,F$4:F885,$Y$3))</f>
        <v/>
      </c>
      <c r="Z885" s="113" t="str">
        <f>IF(OR($B885="",$B885=$B886),"",SUMIF($B$4:$B885,$B885,S$4:S885))</f>
        <v/>
      </c>
    </row>
    <row r="886" spans="1:26" ht="25.05" customHeight="1" x14ac:dyDescent="0.2">
      <c r="A886" s="133" t="str">
        <f>IF(OR(B886="",AND(B885=B886,D885=D886)),"",MAX($A$4:A885)+1)</f>
        <v/>
      </c>
      <c r="B886" s="73" t="str">
        <f>IFERROR(INDEX(入力!$BV$3:$CN$1048576,MATCH(ROW(B886)-ROW(B$3),入力!$BB$3:$BB$1048576,0),MATCH(B$3,入力!$BV$2:$CN$2,0)),"")</f>
        <v/>
      </c>
      <c r="C886" s="74" t="str">
        <f>IFERROR(INDEX(入力!$BV$3:$CN$1048576,MATCH(ROW(C886)-ROW(C$3),入力!$BB$3:$BB$1048576,0),MATCH(C$3,入力!$BV$2:$CN$2,0)),"")</f>
        <v/>
      </c>
      <c r="D886" s="75" t="str">
        <f>IFERROR(INDEX(入力!$BO$3:$BO$1048576,MATCH(ROW(D886)-ROW(D$3),入力!$BB$3:$BB$1048576,0),0),"")</f>
        <v/>
      </c>
      <c r="E886" s="74" t="str">
        <f>IFERROR(INDEX(入力!$BV$3:$CN$1048576,MATCH(ROW(E886)-ROW(E$3),入力!$BB$3:$BB$1048576,0),MATCH(E$3,入力!$BV$2:$CN$2,0)),"")</f>
        <v/>
      </c>
      <c r="F886" s="74" t="str">
        <f>IFERROR(INDEX(入力!$BV$3:$CN$1048576,MATCH(ROW(F886)-ROW(F$3),入力!$BB$3:$BB$1048576,0),MATCH(F$3,入力!$BV$2:$CN$2,0)),"")</f>
        <v/>
      </c>
      <c r="G886" s="74" t="str">
        <f>IFERROR(INDEX(入力!$BV$3:$CN$1048576,MATCH(ROW(G886)-ROW(G$3),入力!$BB$3:$BB$1048576,0),MATCH(G$3,入力!$BV$2:$CN$2,0)),"")</f>
        <v/>
      </c>
      <c r="H886" s="75" t="str">
        <f>IFERROR(INDEX(入力!$BV$3:$CN$1048576,MATCH(ROW(H886)-ROW(H$3),入力!$BB$3:$BB$1048576,0),MATCH(H$3,入力!$BV$2:$CN$2,0)),"")</f>
        <v/>
      </c>
      <c r="I886" s="76" t="str">
        <f>IFERROR(INDEX(入力!$BV$3:$CN$1048576,MATCH(ROW(I886)-ROW(I$3),入力!$BB$3:$BB$1048576,0),MATCH(I$3,入力!$BV$2:$CN$2,0)),"")</f>
        <v/>
      </c>
      <c r="J886" s="75" t="str">
        <f>IFERROR(INDEX(入力!$BV$3:$CN$1048576,MATCH(ROW(J886)-ROW(J$3),入力!$BB$3:$BB$1048576,0),MATCH(J$3,入力!$BV$2:$CN$2,0)),"")</f>
        <v/>
      </c>
      <c r="K886" s="75" t="str">
        <f>IFERROR(INDEX(入力!$BV$3:$CN$1048576,MATCH(ROW(K886)-ROW(K$3),入力!$BB$3:$BB$1048576,0),MATCH(K$3,入力!$BV$2:$CN$2,0)),"")</f>
        <v/>
      </c>
      <c r="L886" s="75" t="str">
        <f>IFERROR(INDEX(入力!$BV$3:$CN$1048576,MATCH(ROW(L886)-ROW(L$3),入力!$BB$3:$BB$1048576,0),MATCH(L$3,入力!$BV$2:$CN$2,0)),"")</f>
        <v/>
      </c>
      <c r="M886" s="117" t="str">
        <f>IFERROR(IF(履歴検索!$A886="","",INDEX(入力!$BV$3:$CN$1048576,MATCH(ROW(M886)-ROW(M$3),入力!$BB$3:$BB$1048576,0),MATCH(M$3,入力!$BV$2:$CN$2,0))),"")</f>
        <v/>
      </c>
      <c r="N886" s="75" t="str">
        <f>IFERROR(INDEX(入力!$BV$3:$CN$1048576,MATCH(ROW(N886)-ROW(N$3),入力!$BB$3:$BB$1048576,0),MATCH(N$3,入力!$BV$2:$CN$2,0)),"")</f>
        <v/>
      </c>
      <c r="O886" s="294" t="str">
        <f>IFERROR(INDEX(入力!$CJ$3:$CN$1048576,MATCH(ROW(O886)-ROW(O$3),入力!$BB$3:$BB$1048576,0),MATCH(O$3,入力!$CJ$2:$CN$2,0)),"")</f>
        <v/>
      </c>
      <c r="P886" s="294" t="str">
        <f>IFERROR(INDEX(入力!$CJ$3:$CN$1048576,MATCH(ROW(P886)-ROW(P$3),入力!$BB$3:$BB$1048576,0),MATCH(P$3,入力!$CJ$2:$CN$2,0)),"")</f>
        <v/>
      </c>
      <c r="Q886" s="294" t="str">
        <f>IFERROR(INDEX(入力!$BV$3:$CN$1048576,MATCH(ROW(Q886)-ROW(Q$3),入力!$BB$3:$BB$1048576,0),MATCH(Q$3,入力!$BV$2:$CN$2,0)),"")</f>
        <v/>
      </c>
      <c r="R886" s="77" t="str">
        <f>IFERROR(INDEX(入力!$BV$3:$CN$1048576,MATCH(ROW(R886)-ROW(R$3),入力!$BB$3:$BB$1048576,0),MATCH(R$3,入力!$BV$2:$CN$2,0)),"")</f>
        <v/>
      </c>
      <c r="S886" s="77" t="str">
        <f>IFERROR(INDEX(入力!$BV$3:$CN$1048576,MATCH(ROW(S886)-ROW(S$3),入力!$BB$3:$BB$1048576,0),MATCH(S$3,入力!$BV$2:$CN$2,0)),"")</f>
        <v/>
      </c>
      <c r="U886" s="28" t="str">
        <f>IF(Z886="","",COUNT($Z$4:Z886))</f>
        <v/>
      </c>
      <c r="V886" s="73" t="str">
        <f t="shared" si="14"/>
        <v/>
      </c>
      <c r="W886" s="113" t="str">
        <f>IF(OR($B886="",$B886=$B887),"",SUMIF($B$4:$B886,$B886,Q$4:Q886))</f>
        <v/>
      </c>
      <c r="X886" s="113" t="str">
        <f>IF(OR($B886="",$B886=$B887),"",SUMIF($B$4:$B886,$B886,K$4:K886)-Y886)</f>
        <v/>
      </c>
      <c r="Y886" s="113" t="str">
        <f>IF(OR($B886="",$B886=$B887),"",SUMIFS(K$4:K886,B$4:B886,$B886,F$4:F886,$Y$3))</f>
        <v/>
      </c>
      <c r="Z886" s="113" t="str">
        <f>IF(OR($B886="",$B886=$B887),"",SUMIF($B$4:$B886,$B886,S$4:S886))</f>
        <v/>
      </c>
    </row>
    <row r="887" spans="1:26" ht="25.05" customHeight="1" x14ac:dyDescent="0.2">
      <c r="A887" s="133" t="str">
        <f>IF(OR(B887="",AND(B886=B887,D886=D887)),"",MAX($A$4:A886)+1)</f>
        <v/>
      </c>
      <c r="B887" s="73" t="str">
        <f>IFERROR(INDEX(入力!$BV$3:$CN$1048576,MATCH(ROW(B887)-ROW(B$3),入力!$BB$3:$BB$1048576,0),MATCH(B$3,入力!$BV$2:$CN$2,0)),"")</f>
        <v/>
      </c>
      <c r="C887" s="74" t="str">
        <f>IFERROR(INDEX(入力!$BV$3:$CN$1048576,MATCH(ROW(C887)-ROW(C$3),入力!$BB$3:$BB$1048576,0),MATCH(C$3,入力!$BV$2:$CN$2,0)),"")</f>
        <v/>
      </c>
      <c r="D887" s="75" t="str">
        <f>IFERROR(INDEX(入力!$BO$3:$BO$1048576,MATCH(ROW(D887)-ROW(D$3),入力!$BB$3:$BB$1048576,0),0),"")</f>
        <v/>
      </c>
      <c r="E887" s="74" t="str">
        <f>IFERROR(INDEX(入力!$BV$3:$CN$1048576,MATCH(ROW(E887)-ROW(E$3),入力!$BB$3:$BB$1048576,0),MATCH(E$3,入力!$BV$2:$CN$2,0)),"")</f>
        <v/>
      </c>
      <c r="F887" s="74" t="str">
        <f>IFERROR(INDEX(入力!$BV$3:$CN$1048576,MATCH(ROW(F887)-ROW(F$3),入力!$BB$3:$BB$1048576,0),MATCH(F$3,入力!$BV$2:$CN$2,0)),"")</f>
        <v/>
      </c>
      <c r="G887" s="74" t="str">
        <f>IFERROR(INDEX(入力!$BV$3:$CN$1048576,MATCH(ROW(G887)-ROW(G$3),入力!$BB$3:$BB$1048576,0),MATCH(G$3,入力!$BV$2:$CN$2,0)),"")</f>
        <v/>
      </c>
      <c r="H887" s="75" t="str">
        <f>IFERROR(INDEX(入力!$BV$3:$CN$1048576,MATCH(ROW(H887)-ROW(H$3),入力!$BB$3:$BB$1048576,0),MATCH(H$3,入力!$BV$2:$CN$2,0)),"")</f>
        <v/>
      </c>
      <c r="I887" s="76" t="str">
        <f>IFERROR(INDEX(入力!$BV$3:$CN$1048576,MATCH(ROW(I887)-ROW(I$3),入力!$BB$3:$BB$1048576,0),MATCH(I$3,入力!$BV$2:$CN$2,0)),"")</f>
        <v/>
      </c>
      <c r="J887" s="75" t="str">
        <f>IFERROR(INDEX(入力!$BV$3:$CN$1048576,MATCH(ROW(J887)-ROW(J$3),入力!$BB$3:$BB$1048576,0),MATCH(J$3,入力!$BV$2:$CN$2,0)),"")</f>
        <v/>
      </c>
      <c r="K887" s="75" t="str">
        <f>IFERROR(INDEX(入力!$BV$3:$CN$1048576,MATCH(ROW(K887)-ROW(K$3),入力!$BB$3:$BB$1048576,0),MATCH(K$3,入力!$BV$2:$CN$2,0)),"")</f>
        <v/>
      </c>
      <c r="L887" s="75" t="str">
        <f>IFERROR(INDEX(入力!$BV$3:$CN$1048576,MATCH(ROW(L887)-ROW(L$3),入力!$BB$3:$BB$1048576,0),MATCH(L$3,入力!$BV$2:$CN$2,0)),"")</f>
        <v/>
      </c>
      <c r="M887" s="117" t="str">
        <f>IFERROR(IF(履歴検索!$A887="","",INDEX(入力!$BV$3:$CN$1048576,MATCH(ROW(M887)-ROW(M$3),入力!$BB$3:$BB$1048576,0),MATCH(M$3,入力!$BV$2:$CN$2,0))),"")</f>
        <v/>
      </c>
      <c r="N887" s="75" t="str">
        <f>IFERROR(INDEX(入力!$BV$3:$CN$1048576,MATCH(ROW(N887)-ROW(N$3),入力!$BB$3:$BB$1048576,0),MATCH(N$3,入力!$BV$2:$CN$2,0)),"")</f>
        <v/>
      </c>
      <c r="O887" s="294" t="str">
        <f>IFERROR(INDEX(入力!$CJ$3:$CN$1048576,MATCH(ROW(O887)-ROW(O$3),入力!$BB$3:$BB$1048576,0),MATCH(O$3,入力!$CJ$2:$CN$2,0)),"")</f>
        <v/>
      </c>
      <c r="P887" s="294" t="str">
        <f>IFERROR(INDEX(入力!$CJ$3:$CN$1048576,MATCH(ROW(P887)-ROW(P$3),入力!$BB$3:$BB$1048576,0),MATCH(P$3,入力!$CJ$2:$CN$2,0)),"")</f>
        <v/>
      </c>
      <c r="Q887" s="294" t="str">
        <f>IFERROR(INDEX(入力!$BV$3:$CN$1048576,MATCH(ROW(Q887)-ROW(Q$3),入力!$BB$3:$BB$1048576,0),MATCH(Q$3,入力!$BV$2:$CN$2,0)),"")</f>
        <v/>
      </c>
      <c r="R887" s="77" t="str">
        <f>IFERROR(INDEX(入力!$BV$3:$CN$1048576,MATCH(ROW(R887)-ROW(R$3),入力!$BB$3:$BB$1048576,0),MATCH(R$3,入力!$BV$2:$CN$2,0)),"")</f>
        <v/>
      </c>
      <c r="S887" s="77" t="str">
        <f>IFERROR(INDEX(入力!$BV$3:$CN$1048576,MATCH(ROW(S887)-ROW(S$3),入力!$BB$3:$BB$1048576,0),MATCH(S$3,入力!$BV$2:$CN$2,0)),"")</f>
        <v/>
      </c>
      <c r="U887" s="28" t="str">
        <f>IF(Z887="","",COUNT($Z$4:Z887))</f>
        <v/>
      </c>
      <c r="V887" s="73" t="str">
        <f t="shared" si="14"/>
        <v/>
      </c>
      <c r="W887" s="113" t="str">
        <f>IF(OR($B887="",$B887=$B888),"",SUMIF($B$4:$B887,$B887,Q$4:Q887))</f>
        <v/>
      </c>
      <c r="X887" s="113" t="str">
        <f>IF(OR($B887="",$B887=$B888),"",SUMIF($B$4:$B887,$B887,K$4:K887)-Y887)</f>
        <v/>
      </c>
      <c r="Y887" s="113" t="str">
        <f>IF(OR($B887="",$B887=$B888),"",SUMIFS(K$4:K887,B$4:B887,$B887,F$4:F887,$Y$3))</f>
        <v/>
      </c>
      <c r="Z887" s="113" t="str">
        <f>IF(OR($B887="",$B887=$B888),"",SUMIF($B$4:$B887,$B887,S$4:S887))</f>
        <v/>
      </c>
    </row>
    <row r="888" spans="1:26" ht="25.05" customHeight="1" x14ac:dyDescent="0.2">
      <c r="A888" s="133" t="str">
        <f>IF(OR(B888="",AND(B887=B888,D887=D888)),"",MAX($A$4:A887)+1)</f>
        <v/>
      </c>
      <c r="B888" s="73" t="str">
        <f>IFERROR(INDEX(入力!$BV$3:$CN$1048576,MATCH(ROW(B888)-ROW(B$3),入力!$BB$3:$BB$1048576,0),MATCH(B$3,入力!$BV$2:$CN$2,0)),"")</f>
        <v/>
      </c>
      <c r="C888" s="74" t="str">
        <f>IFERROR(INDEX(入力!$BV$3:$CN$1048576,MATCH(ROW(C888)-ROW(C$3),入力!$BB$3:$BB$1048576,0),MATCH(C$3,入力!$BV$2:$CN$2,0)),"")</f>
        <v/>
      </c>
      <c r="D888" s="75" t="str">
        <f>IFERROR(INDEX(入力!$BO$3:$BO$1048576,MATCH(ROW(D888)-ROW(D$3),入力!$BB$3:$BB$1048576,0),0),"")</f>
        <v/>
      </c>
      <c r="E888" s="74" t="str">
        <f>IFERROR(INDEX(入力!$BV$3:$CN$1048576,MATCH(ROW(E888)-ROW(E$3),入力!$BB$3:$BB$1048576,0),MATCH(E$3,入力!$BV$2:$CN$2,0)),"")</f>
        <v/>
      </c>
      <c r="F888" s="74" t="str">
        <f>IFERROR(INDEX(入力!$BV$3:$CN$1048576,MATCH(ROW(F888)-ROW(F$3),入力!$BB$3:$BB$1048576,0),MATCH(F$3,入力!$BV$2:$CN$2,0)),"")</f>
        <v/>
      </c>
      <c r="G888" s="74" t="str">
        <f>IFERROR(INDEX(入力!$BV$3:$CN$1048576,MATCH(ROW(G888)-ROW(G$3),入力!$BB$3:$BB$1048576,0),MATCH(G$3,入力!$BV$2:$CN$2,0)),"")</f>
        <v/>
      </c>
      <c r="H888" s="75" t="str">
        <f>IFERROR(INDEX(入力!$BV$3:$CN$1048576,MATCH(ROW(H888)-ROW(H$3),入力!$BB$3:$BB$1048576,0),MATCH(H$3,入力!$BV$2:$CN$2,0)),"")</f>
        <v/>
      </c>
      <c r="I888" s="76" t="str">
        <f>IFERROR(INDEX(入力!$BV$3:$CN$1048576,MATCH(ROW(I888)-ROW(I$3),入力!$BB$3:$BB$1048576,0),MATCH(I$3,入力!$BV$2:$CN$2,0)),"")</f>
        <v/>
      </c>
      <c r="J888" s="75" t="str">
        <f>IFERROR(INDEX(入力!$BV$3:$CN$1048576,MATCH(ROW(J888)-ROW(J$3),入力!$BB$3:$BB$1048576,0),MATCH(J$3,入力!$BV$2:$CN$2,0)),"")</f>
        <v/>
      </c>
      <c r="K888" s="75" t="str">
        <f>IFERROR(INDEX(入力!$BV$3:$CN$1048576,MATCH(ROW(K888)-ROW(K$3),入力!$BB$3:$BB$1048576,0),MATCH(K$3,入力!$BV$2:$CN$2,0)),"")</f>
        <v/>
      </c>
      <c r="L888" s="75" t="str">
        <f>IFERROR(INDEX(入力!$BV$3:$CN$1048576,MATCH(ROW(L888)-ROW(L$3),入力!$BB$3:$BB$1048576,0),MATCH(L$3,入力!$BV$2:$CN$2,0)),"")</f>
        <v/>
      </c>
      <c r="M888" s="117" t="str">
        <f>IFERROR(IF(履歴検索!$A888="","",INDEX(入力!$BV$3:$CN$1048576,MATCH(ROW(M888)-ROW(M$3),入力!$BB$3:$BB$1048576,0),MATCH(M$3,入力!$BV$2:$CN$2,0))),"")</f>
        <v/>
      </c>
      <c r="N888" s="75" t="str">
        <f>IFERROR(INDEX(入力!$BV$3:$CN$1048576,MATCH(ROW(N888)-ROW(N$3),入力!$BB$3:$BB$1048576,0),MATCH(N$3,入力!$BV$2:$CN$2,0)),"")</f>
        <v/>
      </c>
      <c r="O888" s="294" t="str">
        <f>IFERROR(INDEX(入力!$CJ$3:$CN$1048576,MATCH(ROW(O888)-ROW(O$3),入力!$BB$3:$BB$1048576,0),MATCH(O$3,入力!$CJ$2:$CN$2,0)),"")</f>
        <v/>
      </c>
      <c r="P888" s="294" t="str">
        <f>IFERROR(INDEX(入力!$CJ$3:$CN$1048576,MATCH(ROW(P888)-ROW(P$3),入力!$BB$3:$BB$1048576,0),MATCH(P$3,入力!$CJ$2:$CN$2,0)),"")</f>
        <v/>
      </c>
      <c r="Q888" s="294" t="str">
        <f>IFERROR(INDEX(入力!$BV$3:$CN$1048576,MATCH(ROW(Q888)-ROW(Q$3),入力!$BB$3:$BB$1048576,0),MATCH(Q$3,入力!$BV$2:$CN$2,0)),"")</f>
        <v/>
      </c>
      <c r="R888" s="77" t="str">
        <f>IFERROR(INDEX(入力!$BV$3:$CN$1048576,MATCH(ROW(R888)-ROW(R$3),入力!$BB$3:$BB$1048576,0),MATCH(R$3,入力!$BV$2:$CN$2,0)),"")</f>
        <v/>
      </c>
      <c r="S888" s="77" t="str">
        <f>IFERROR(INDEX(入力!$BV$3:$CN$1048576,MATCH(ROW(S888)-ROW(S$3),入力!$BB$3:$BB$1048576,0),MATCH(S$3,入力!$BV$2:$CN$2,0)),"")</f>
        <v/>
      </c>
      <c r="U888" s="28" t="str">
        <f>IF(Z888="","",COUNT($Z$4:Z888))</f>
        <v/>
      </c>
      <c r="V888" s="73" t="str">
        <f t="shared" si="14"/>
        <v/>
      </c>
      <c r="W888" s="113" t="str">
        <f>IF(OR($B888="",$B888=$B889),"",SUMIF($B$4:$B888,$B888,Q$4:Q888))</f>
        <v/>
      </c>
      <c r="X888" s="113" t="str">
        <f>IF(OR($B888="",$B888=$B889),"",SUMIF($B$4:$B888,$B888,K$4:K888)-Y888)</f>
        <v/>
      </c>
      <c r="Y888" s="113" t="str">
        <f>IF(OR($B888="",$B888=$B889),"",SUMIFS(K$4:K888,B$4:B888,$B888,F$4:F888,$Y$3))</f>
        <v/>
      </c>
      <c r="Z888" s="113" t="str">
        <f>IF(OR($B888="",$B888=$B889),"",SUMIF($B$4:$B888,$B888,S$4:S888))</f>
        <v/>
      </c>
    </row>
    <row r="889" spans="1:26" ht="25.05" customHeight="1" x14ac:dyDescent="0.2">
      <c r="A889" s="133" t="str">
        <f>IF(OR(B889="",AND(B888=B889,D888=D889)),"",MAX($A$4:A888)+1)</f>
        <v/>
      </c>
      <c r="B889" s="73" t="str">
        <f>IFERROR(INDEX(入力!$BV$3:$CN$1048576,MATCH(ROW(B889)-ROW(B$3),入力!$BB$3:$BB$1048576,0),MATCH(B$3,入力!$BV$2:$CN$2,0)),"")</f>
        <v/>
      </c>
      <c r="C889" s="74" t="str">
        <f>IFERROR(INDEX(入力!$BV$3:$CN$1048576,MATCH(ROW(C889)-ROW(C$3),入力!$BB$3:$BB$1048576,0),MATCH(C$3,入力!$BV$2:$CN$2,0)),"")</f>
        <v/>
      </c>
      <c r="D889" s="75" t="str">
        <f>IFERROR(INDEX(入力!$BO$3:$BO$1048576,MATCH(ROW(D889)-ROW(D$3),入力!$BB$3:$BB$1048576,0),0),"")</f>
        <v/>
      </c>
      <c r="E889" s="74" t="str">
        <f>IFERROR(INDEX(入力!$BV$3:$CN$1048576,MATCH(ROW(E889)-ROW(E$3),入力!$BB$3:$BB$1048576,0),MATCH(E$3,入力!$BV$2:$CN$2,0)),"")</f>
        <v/>
      </c>
      <c r="F889" s="74" t="str">
        <f>IFERROR(INDEX(入力!$BV$3:$CN$1048576,MATCH(ROW(F889)-ROW(F$3),入力!$BB$3:$BB$1048576,0),MATCH(F$3,入力!$BV$2:$CN$2,0)),"")</f>
        <v/>
      </c>
      <c r="G889" s="74" t="str">
        <f>IFERROR(INDEX(入力!$BV$3:$CN$1048576,MATCH(ROW(G889)-ROW(G$3),入力!$BB$3:$BB$1048576,0),MATCH(G$3,入力!$BV$2:$CN$2,0)),"")</f>
        <v/>
      </c>
      <c r="H889" s="75" t="str">
        <f>IFERROR(INDEX(入力!$BV$3:$CN$1048576,MATCH(ROW(H889)-ROW(H$3),入力!$BB$3:$BB$1048576,0),MATCH(H$3,入力!$BV$2:$CN$2,0)),"")</f>
        <v/>
      </c>
      <c r="I889" s="76" t="str">
        <f>IFERROR(INDEX(入力!$BV$3:$CN$1048576,MATCH(ROW(I889)-ROW(I$3),入力!$BB$3:$BB$1048576,0),MATCH(I$3,入力!$BV$2:$CN$2,0)),"")</f>
        <v/>
      </c>
      <c r="J889" s="75" t="str">
        <f>IFERROR(INDEX(入力!$BV$3:$CN$1048576,MATCH(ROW(J889)-ROW(J$3),入力!$BB$3:$BB$1048576,0),MATCH(J$3,入力!$BV$2:$CN$2,0)),"")</f>
        <v/>
      </c>
      <c r="K889" s="75" t="str">
        <f>IFERROR(INDEX(入力!$BV$3:$CN$1048576,MATCH(ROW(K889)-ROW(K$3),入力!$BB$3:$BB$1048576,0),MATCH(K$3,入力!$BV$2:$CN$2,0)),"")</f>
        <v/>
      </c>
      <c r="L889" s="75" t="str">
        <f>IFERROR(INDEX(入力!$BV$3:$CN$1048576,MATCH(ROW(L889)-ROW(L$3),入力!$BB$3:$BB$1048576,0),MATCH(L$3,入力!$BV$2:$CN$2,0)),"")</f>
        <v/>
      </c>
      <c r="M889" s="117" t="str">
        <f>IFERROR(IF(履歴検索!$A889="","",INDEX(入力!$BV$3:$CN$1048576,MATCH(ROW(M889)-ROW(M$3),入力!$BB$3:$BB$1048576,0),MATCH(M$3,入力!$BV$2:$CN$2,0))),"")</f>
        <v/>
      </c>
      <c r="N889" s="75" t="str">
        <f>IFERROR(INDEX(入力!$BV$3:$CN$1048576,MATCH(ROW(N889)-ROW(N$3),入力!$BB$3:$BB$1048576,0),MATCH(N$3,入力!$BV$2:$CN$2,0)),"")</f>
        <v/>
      </c>
      <c r="O889" s="294" t="str">
        <f>IFERROR(INDEX(入力!$CJ$3:$CN$1048576,MATCH(ROW(O889)-ROW(O$3),入力!$BB$3:$BB$1048576,0),MATCH(O$3,入力!$CJ$2:$CN$2,0)),"")</f>
        <v/>
      </c>
      <c r="P889" s="294" t="str">
        <f>IFERROR(INDEX(入力!$CJ$3:$CN$1048576,MATCH(ROW(P889)-ROW(P$3),入力!$BB$3:$BB$1048576,0),MATCH(P$3,入力!$CJ$2:$CN$2,0)),"")</f>
        <v/>
      </c>
      <c r="Q889" s="294" t="str">
        <f>IFERROR(INDEX(入力!$BV$3:$CN$1048576,MATCH(ROW(Q889)-ROW(Q$3),入力!$BB$3:$BB$1048576,0),MATCH(Q$3,入力!$BV$2:$CN$2,0)),"")</f>
        <v/>
      </c>
      <c r="R889" s="77" t="str">
        <f>IFERROR(INDEX(入力!$BV$3:$CN$1048576,MATCH(ROW(R889)-ROW(R$3),入力!$BB$3:$BB$1048576,0),MATCH(R$3,入力!$BV$2:$CN$2,0)),"")</f>
        <v/>
      </c>
      <c r="S889" s="77" t="str">
        <f>IFERROR(INDEX(入力!$BV$3:$CN$1048576,MATCH(ROW(S889)-ROW(S$3),入力!$BB$3:$BB$1048576,0),MATCH(S$3,入力!$BV$2:$CN$2,0)),"")</f>
        <v/>
      </c>
      <c r="U889" s="28" t="str">
        <f>IF(Z889="","",COUNT($Z$4:Z889))</f>
        <v/>
      </c>
      <c r="V889" s="73" t="str">
        <f t="shared" si="14"/>
        <v/>
      </c>
      <c r="W889" s="113" t="str">
        <f>IF(OR($B889="",$B889=$B890),"",SUMIF($B$4:$B889,$B889,Q$4:Q889))</f>
        <v/>
      </c>
      <c r="X889" s="113" t="str">
        <f>IF(OR($B889="",$B889=$B890),"",SUMIF($B$4:$B889,$B889,K$4:K889)-Y889)</f>
        <v/>
      </c>
      <c r="Y889" s="113" t="str">
        <f>IF(OR($B889="",$B889=$B890),"",SUMIFS(K$4:K889,B$4:B889,$B889,F$4:F889,$Y$3))</f>
        <v/>
      </c>
      <c r="Z889" s="113" t="str">
        <f>IF(OR($B889="",$B889=$B890),"",SUMIF($B$4:$B889,$B889,S$4:S889))</f>
        <v/>
      </c>
    </row>
    <row r="890" spans="1:26" ht="25.05" customHeight="1" x14ac:dyDescent="0.2">
      <c r="A890" s="133" t="str">
        <f>IF(OR(B890="",AND(B889=B890,D889=D890)),"",MAX($A$4:A889)+1)</f>
        <v/>
      </c>
      <c r="B890" s="73" t="str">
        <f>IFERROR(INDEX(入力!$BV$3:$CN$1048576,MATCH(ROW(B890)-ROW(B$3),入力!$BB$3:$BB$1048576,0),MATCH(B$3,入力!$BV$2:$CN$2,0)),"")</f>
        <v/>
      </c>
      <c r="C890" s="74" t="str">
        <f>IFERROR(INDEX(入力!$BV$3:$CN$1048576,MATCH(ROW(C890)-ROW(C$3),入力!$BB$3:$BB$1048576,0),MATCH(C$3,入力!$BV$2:$CN$2,0)),"")</f>
        <v/>
      </c>
      <c r="D890" s="75" t="str">
        <f>IFERROR(INDEX(入力!$BO$3:$BO$1048576,MATCH(ROW(D890)-ROW(D$3),入力!$BB$3:$BB$1048576,0),0),"")</f>
        <v/>
      </c>
      <c r="E890" s="74" t="str">
        <f>IFERROR(INDEX(入力!$BV$3:$CN$1048576,MATCH(ROW(E890)-ROW(E$3),入力!$BB$3:$BB$1048576,0),MATCH(E$3,入力!$BV$2:$CN$2,0)),"")</f>
        <v/>
      </c>
      <c r="F890" s="74" t="str">
        <f>IFERROR(INDEX(入力!$BV$3:$CN$1048576,MATCH(ROW(F890)-ROW(F$3),入力!$BB$3:$BB$1048576,0),MATCH(F$3,入力!$BV$2:$CN$2,0)),"")</f>
        <v/>
      </c>
      <c r="G890" s="74" t="str">
        <f>IFERROR(INDEX(入力!$BV$3:$CN$1048576,MATCH(ROW(G890)-ROW(G$3),入力!$BB$3:$BB$1048576,0),MATCH(G$3,入力!$BV$2:$CN$2,0)),"")</f>
        <v/>
      </c>
      <c r="H890" s="75" t="str">
        <f>IFERROR(INDEX(入力!$BV$3:$CN$1048576,MATCH(ROW(H890)-ROW(H$3),入力!$BB$3:$BB$1048576,0),MATCH(H$3,入力!$BV$2:$CN$2,0)),"")</f>
        <v/>
      </c>
      <c r="I890" s="76" t="str">
        <f>IFERROR(INDEX(入力!$BV$3:$CN$1048576,MATCH(ROW(I890)-ROW(I$3),入力!$BB$3:$BB$1048576,0),MATCH(I$3,入力!$BV$2:$CN$2,0)),"")</f>
        <v/>
      </c>
      <c r="J890" s="75" t="str">
        <f>IFERROR(INDEX(入力!$BV$3:$CN$1048576,MATCH(ROW(J890)-ROW(J$3),入力!$BB$3:$BB$1048576,0),MATCH(J$3,入力!$BV$2:$CN$2,0)),"")</f>
        <v/>
      </c>
      <c r="K890" s="75" t="str">
        <f>IFERROR(INDEX(入力!$BV$3:$CN$1048576,MATCH(ROW(K890)-ROW(K$3),入力!$BB$3:$BB$1048576,0),MATCH(K$3,入力!$BV$2:$CN$2,0)),"")</f>
        <v/>
      </c>
      <c r="L890" s="75" t="str">
        <f>IFERROR(INDEX(入力!$BV$3:$CN$1048576,MATCH(ROW(L890)-ROW(L$3),入力!$BB$3:$BB$1048576,0),MATCH(L$3,入力!$BV$2:$CN$2,0)),"")</f>
        <v/>
      </c>
      <c r="M890" s="117" t="str">
        <f>IFERROR(IF(履歴検索!$A890="","",INDEX(入力!$BV$3:$CN$1048576,MATCH(ROW(M890)-ROW(M$3),入力!$BB$3:$BB$1048576,0),MATCH(M$3,入力!$BV$2:$CN$2,0))),"")</f>
        <v/>
      </c>
      <c r="N890" s="75" t="str">
        <f>IFERROR(INDEX(入力!$BV$3:$CN$1048576,MATCH(ROW(N890)-ROW(N$3),入力!$BB$3:$BB$1048576,0),MATCH(N$3,入力!$BV$2:$CN$2,0)),"")</f>
        <v/>
      </c>
      <c r="O890" s="294" t="str">
        <f>IFERROR(INDEX(入力!$CJ$3:$CN$1048576,MATCH(ROW(O890)-ROW(O$3),入力!$BB$3:$BB$1048576,0),MATCH(O$3,入力!$CJ$2:$CN$2,0)),"")</f>
        <v/>
      </c>
      <c r="P890" s="294" t="str">
        <f>IFERROR(INDEX(入力!$CJ$3:$CN$1048576,MATCH(ROW(P890)-ROW(P$3),入力!$BB$3:$BB$1048576,0),MATCH(P$3,入力!$CJ$2:$CN$2,0)),"")</f>
        <v/>
      </c>
      <c r="Q890" s="294" t="str">
        <f>IFERROR(INDEX(入力!$BV$3:$CN$1048576,MATCH(ROW(Q890)-ROW(Q$3),入力!$BB$3:$BB$1048576,0),MATCH(Q$3,入力!$BV$2:$CN$2,0)),"")</f>
        <v/>
      </c>
      <c r="R890" s="77" t="str">
        <f>IFERROR(INDEX(入力!$BV$3:$CN$1048576,MATCH(ROW(R890)-ROW(R$3),入力!$BB$3:$BB$1048576,0),MATCH(R$3,入力!$BV$2:$CN$2,0)),"")</f>
        <v/>
      </c>
      <c r="S890" s="77" t="str">
        <f>IFERROR(INDEX(入力!$BV$3:$CN$1048576,MATCH(ROW(S890)-ROW(S$3),入力!$BB$3:$BB$1048576,0),MATCH(S$3,入力!$BV$2:$CN$2,0)),"")</f>
        <v/>
      </c>
      <c r="U890" s="28" t="str">
        <f>IF(Z890="","",COUNT($Z$4:Z890))</f>
        <v/>
      </c>
      <c r="V890" s="73" t="str">
        <f t="shared" si="14"/>
        <v/>
      </c>
      <c r="W890" s="113" t="str">
        <f>IF(OR($B890="",$B890=$B891),"",SUMIF($B$4:$B890,$B890,Q$4:Q890))</f>
        <v/>
      </c>
      <c r="X890" s="113" t="str">
        <f>IF(OR($B890="",$B890=$B891),"",SUMIF($B$4:$B890,$B890,K$4:K890)-Y890)</f>
        <v/>
      </c>
      <c r="Y890" s="113" t="str">
        <f>IF(OR($B890="",$B890=$B891),"",SUMIFS(K$4:K890,B$4:B890,$B890,F$4:F890,$Y$3))</f>
        <v/>
      </c>
      <c r="Z890" s="113" t="str">
        <f>IF(OR($B890="",$B890=$B891),"",SUMIF($B$4:$B890,$B890,S$4:S890))</f>
        <v/>
      </c>
    </row>
    <row r="891" spans="1:26" ht="25.05" customHeight="1" x14ac:dyDescent="0.2">
      <c r="A891" s="133" t="str">
        <f>IF(OR(B891="",AND(B890=B891,D890=D891)),"",MAX($A$4:A890)+1)</f>
        <v/>
      </c>
      <c r="B891" s="73" t="str">
        <f>IFERROR(INDEX(入力!$BV$3:$CN$1048576,MATCH(ROW(B891)-ROW(B$3),入力!$BB$3:$BB$1048576,0),MATCH(B$3,入力!$BV$2:$CN$2,0)),"")</f>
        <v/>
      </c>
      <c r="C891" s="74" t="str">
        <f>IFERROR(INDEX(入力!$BV$3:$CN$1048576,MATCH(ROW(C891)-ROW(C$3),入力!$BB$3:$BB$1048576,0),MATCH(C$3,入力!$BV$2:$CN$2,0)),"")</f>
        <v/>
      </c>
      <c r="D891" s="75" t="str">
        <f>IFERROR(INDEX(入力!$BO$3:$BO$1048576,MATCH(ROW(D891)-ROW(D$3),入力!$BB$3:$BB$1048576,0),0),"")</f>
        <v/>
      </c>
      <c r="E891" s="74" t="str">
        <f>IFERROR(INDEX(入力!$BV$3:$CN$1048576,MATCH(ROW(E891)-ROW(E$3),入力!$BB$3:$BB$1048576,0),MATCH(E$3,入力!$BV$2:$CN$2,0)),"")</f>
        <v/>
      </c>
      <c r="F891" s="74" t="str">
        <f>IFERROR(INDEX(入力!$BV$3:$CN$1048576,MATCH(ROW(F891)-ROW(F$3),入力!$BB$3:$BB$1048576,0),MATCH(F$3,入力!$BV$2:$CN$2,0)),"")</f>
        <v/>
      </c>
      <c r="G891" s="74" t="str">
        <f>IFERROR(INDEX(入力!$BV$3:$CN$1048576,MATCH(ROW(G891)-ROW(G$3),入力!$BB$3:$BB$1048576,0),MATCH(G$3,入力!$BV$2:$CN$2,0)),"")</f>
        <v/>
      </c>
      <c r="H891" s="75" t="str">
        <f>IFERROR(INDEX(入力!$BV$3:$CN$1048576,MATCH(ROW(H891)-ROW(H$3),入力!$BB$3:$BB$1048576,0),MATCH(H$3,入力!$BV$2:$CN$2,0)),"")</f>
        <v/>
      </c>
      <c r="I891" s="76" t="str">
        <f>IFERROR(INDEX(入力!$BV$3:$CN$1048576,MATCH(ROW(I891)-ROW(I$3),入力!$BB$3:$BB$1048576,0),MATCH(I$3,入力!$BV$2:$CN$2,0)),"")</f>
        <v/>
      </c>
      <c r="J891" s="75" t="str">
        <f>IFERROR(INDEX(入力!$BV$3:$CN$1048576,MATCH(ROW(J891)-ROW(J$3),入力!$BB$3:$BB$1048576,0),MATCH(J$3,入力!$BV$2:$CN$2,0)),"")</f>
        <v/>
      </c>
      <c r="K891" s="75" t="str">
        <f>IFERROR(INDEX(入力!$BV$3:$CN$1048576,MATCH(ROW(K891)-ROW(K$3),入力!$BB$3:$BB$1048576,0),MATCH(K$3,入力!$BV$2:$CN$2,0)),"")</f>
        <v/>
      </c>
      <c r="L891" s="75" t="str">
        <f>IFERROR(INDEX(入力!$BV$3:$CN$1048576,MATCH(ROW(L891)-ROW(L$3),入力!$BB$3:$BB$1048576,0),MATCH(L$3,入力!$BV$2:$CN$2,0)),"")</f>
        <v/>
      </c>
      <c r="M891" s="117" t="str">
        <f>IFERROR(IF(履歴検索!$A891="","",INDEX(入力!$BV$3:$CN$1048576,MATCH(ROW(M891)-ROW(M$3),入力!$BB$3:$BB$1048576,0),MATCH(M$3,入力!$BV$2:$CN$2,0))),"")</f>
        <v/>
      </c>
      <c r="N891" s="75" t="str">
        <f>IFERROR(INDEX(入力!$BV$3:$CN$1048576,MATCH(ROW(N891)-ROW(N$3),入力!$BB$3:$BB$1048576,0),MATCH(N$3,入力!$BV$2:$CN$2,0)),"")</f>
        <v/>
      </c>
      <c r="O891" s="294" t="str">
        <f>IFERROR(INDEX(入力!$CJ$3:$CN$1048576,MATCH(ROW(O891)-ROW(O$3),入力!$BB$3:$BB$1048576,0),MATCH(O$3,入力!$CJ$2:$CN$2,0)),"")</f>
        <v/>
      </c>
      <c r="P891" s="294" t="str">
        <f>IFERROR(INDEX(入力!$CJ$3:$CN$1048576,MATCH(ROW(P891)-ROW(P$3),入力!$BB$3:$BB$1048576,0),MATCH(P$3,入力!$CJ$2:$CN$2,0)),"")</f>
        <v/>
      </c>
      <c r="Q891" s="294" t="str">
        <f>IFERROR(INDEX(入力!$BV$3:$CN$1048576,MATCH(ROW(Q891)-ROW(Q$3),入力!$BB$3:$BB$1048576,0),MATCH(Q$3,入力!$BV$2:$CN$2,0)),"")</f>
        <v/>
      </c>
      <c r="R891" s="77" t="str">
        <f>IFERROR(INDEX(入力!$BV$3:$CN$1048576,MATCH(ROW(R891)-ROW(R$3),入力!$BB$3:$BB$1048576,0),MATCH(R$3,入力!$BV$2:$CN$2,0)),"")</f>
        <v/>
      </c>
      <c r="S891" s="77" t="str">
        <f>IFERROR(INDEX(入力!$BV$3:$CN$1048576,MATCH(ROW(S891)-ROW(S$3),入力!$BB$3:$BB$1048576,0),MATCH(S$3,入力!$BV$2:$CN$2,0)),"")</f>
        <v/>
      </c>
      <c r="U891" s="28" t="str">
        <f>IF(Z891="","",COUNT($Z$4:Z891))</f>
        <v/>
      </c>
      <c r="V891" s="73" t="str">
        <f t="shared" si="14"/>
        <v/>
      </c>
      <c r="W891" s="113" t="str">
        <f>IF(OR($B891="",$B891=$B892),"",SUMIF($B$4:$B891,$B891,Q$4:Q891))</f>
        <v/>
      </c>
      <c r="X891" s="113" t="str">
        <f>IF(OR($B891="",$B891=$B892),"",SUMIF($B$4:$B891,$B891,K$4:K891)-Y891)</f>
        <v/>
      </c>
      <c r="Y891" s="113" t="str">
        <f>IF(OR($B891="",$B891=$B892),"",SUMIFS(K$4:K891,B$4:B891,$B891,F$4:F891,$Y$3))</f>
        <v/>
      </c>
      <c r="Z891" s="113" t="str">
        <f>IF(OR($B891="",$B891=$B892),"",SUMIF($B$4:$B891,$B891,S$4:S891))</f>
        <v/>
      </c>
    </row>
    <row r="892" spans="1:26" ht="25.05" customHeight="1" x14ac:dyDescent="0.2">
      <c r="A892" s="133" t="str">
        <f>IF(OR(B892="",AND(B891=B892,D891=D892)),"",MAX($A$4:A891)+1)</f>
        <v/>
      </c>
      <c r="B892" s="73" t="str">
        <f>IFERROR(INDEX(入力!$BV$3:$CN$1048576,MATCH(ROW(B892)-ROW(B$3),入力!$BB$3:$BB$1048576,0),MATCH(B$3,入力!$BV$2:$CN$2,0)),"")</f>
        <v/>
      </c>
      <c r="C892" s="74" t="str">
        <f>IFERROR(INDEX(入力!$BV$3:$CN$1048576,MATCH(ROW(C892)-ROW(C$3),入力!$BB$3:$BB$1048576,0),MATCH(C$3,入力!$BV$2:$CN$2,0)),"")</f>
        <v/>
      </c>
      <c r="D892" s="75" t="str">
        <f>IFERROR(INDEX(入力!$BO$3:$BO$1048576,MATCH(ROW(D892)-ROW(D$3),入力!$BB$3:$BB$1048576,0),0),"")</f>
        <v/>
      </c>
      <c r="E892" s="74" t="str">
        <f>IFERROR(INDEX(入力!$BV$3:$CN$1048576,MATCH(ROW(E892)-ROW(E$3),入力!$BB$3:$BB$1048576,0),MATCH(E$3,入力!$BV$2:$CN$2,0)),"")</f>
        <v/>
      </c>
      <c r="F892" s="74" t="str">
        <f>IFERROR(INDEX(入力!$BV$3:$CN$1048576,MATCH(ROW(F892)-ROW(F$3),入力!$BB$3:$BB$1048576,0),MATCH(F$3,入力!$BV$2:$CN$2,0)),"")</f>
        <v/>
      </c>
      <c r="G892" s="74" t="str">
        <f>IFERROR(INDEX(入力!$BV$3:$CN$1048576,MATCH(ROW(G892)-ROW(G$3),入力!$BB$3:$BB$1048576,0),MATCH(G$3,入力!$BV$2:$CN$2,0)),"")</f>
        <v/>
      </c>
      <c r="H892" s="75" t="str">
        <f>IFERROR(INDEX(入力!$BV$3:$CN$1048576,MATCH(ROW(H892)-ROW(H$3),入力!$BB$3:$BB$1048576,0),MATCH(H$3,入力!$BV$2:$CN$2,0)),"")</f>
        <v/>
      </c>
      <c r="I892" s="76" t="str">
        <f>IFERROR(INDEX(入力!$BV$3:$CN$1048576,MATCH(ROW(I892)-ROW(I$3),入力!$BB$3:$BB$1048576,0),MATCH(I$3,入力!$BV$2:$CN$2,0)),"")</f>
        <v/>
      </c>
      <c r="J892" s="75" t="str">
        <f>IFERROR(INDEX(入力!$BV$3:$CN$1048576,MATCH(ROW(J892)-ROW(J$3),入力!$BB$3:$BB$1048576,0),MATCH(J$3,入力!$BV$2:$CN$2,0)),"")</f>
        <v/>
      </c>
      <c r="K892" s="75" t="str">
        <f>IFERROR(INDEX(入力!$BV$3:$CN$1048576,MATCH(ROW(K892)-ROW(K$3),入力!$BB$3:$BB$1048576,0),MATCH(K$3,入力!$BV$2:$CN$2,0)),"")</f>
        <v/>
      </c>
      <c r="L892" s="75" t="str">
        <f>IFERROR(INDEX(入力!$BV$3:$CN$1048576,MATCH(ROW(L892)-ROW(L$3),入力!$BB$3:$BB$1048576,0),MATCH(L$3,入力!$BV$2:$CN$2,0)),"")</f>
        <v/>
      </c>
      <c r="M892" s="117" t="str">
        <f>IFERROR(IF(履歴検索!$A892="","",INDEX(入力!$BV$3:$CN$1048576,MATCH(ROW(M892)-ROW(M$3),入力!$BB$3:$BB$1048576,0),MATCH(M$3,入力!$BV$2:$CN$2,0))),"")</f>
        <v/>
      </c>
      <c r="N892" s="75" t="str">
        <f>IFERROR(INDEX(入力!$BV$3:$CN$1048576,MATCH(ROW(N892)-ROW(N$3),入力!$BB$3:$BB$1048576,0),MATCH(N$3,入力!$BV$2:$CN$2,0)),"")</f>
        <v/>
      </c>
      <c r="O892" s="294" t="str">
        <f>IFERROR(INDEX(入力!$CJ$3:$CN$1048576,MATCH(ROW(O892)-ROW(O$3),入力!$BB$3:$BB$1048576,0),MATCH(O$3,入力!$CJ$2:$CN$2,0)),"")</f>
        <v/>
      </c>
      <c r="P892" s="294" t="str">
        <f>IFERROR(INDEX(入力!$CJ$3:$CN$1048576,MATCH(ROW(P892)-ROW(P$3),入力!$BB$3:$BB$1048576,0),MATCH(P$3,入力!$CJ$2:$CN$2,0)),"")</f>
        <v/>
      </c>
      <c r="Q892" s="294" t="str">
        <f>IFERROR(INDEX(入力!$BV$3:$CN$1048576,MATCH(ROW(Q892)-ROW(Q$3),入力!$BB$3:$BB$1048576,0),MATCH(Q$3,入力!$BV$2:$CN$2,0)),"")</f>
        <v/>
      </c>
      <c r="R892" s="77" t="str">
        <f>IFERROR(INDEX(入力!$BV$3:$CN$1048576,MATCH(ROW(R892)-ROW(R$3),入力!$BB$3:$BB$1048576,0),MATCH(R$3,入力!$BV$2:$CN$2,0)),"")</f>
        <v/>
      </c>
      <c r="S892" s="77" t="str">
        <f>IFERROR(INDEX(入力!$BV$3:$CN$1048576,MATCH(ROW(S892)-ROW(S$3),入力!$BB$3:$BB$1048576,0),MATCH(S$3,入力!$BV$2:$CN$2,0)),"")</f>
        <v/>
      </c>
      <c r="U892" s="28" t="str">
        <f>IF(Z892="","",COUNT($Z$4:Z892))</f>
        <v/>
      </c>
      <c r="V892" s="73" t="str">
        <f t="shared" si="14"/>
        <v/>
      </c>
      <c r="W892" s="113" t="str">
        <f>IF(OR($B892="",$B892=$B893),"",SUMIF($B$4:$B892,$B892,Q$4:Q892))</f>
        <v/>
      </c>
      <c r="X892" s="113" t="str">
        <f>IF(OR($B892="",$B892=$B893),"",SUMIF($B$4:$B892,$B892,K$4:K892)-Y892)</f>
        <v/>
      </c>
      <c r="Y892" s="113" t="str">
        <f>IF(OR($B892="",$B892=$B893),"",SUMIFS(K$4:K892,B$4:B892,$B892,F$4:F892,$Y$3))</f>
        <v/>
      </c>
      <c r="Z892" s="113" t="str">
        <f>IF(OR($B892="",$B892=$B893),"",SUMIF($B$4:$B892,$B892,S$4:S892))</f>
        <v/>
      </c>
    </row>
    <row r="893" spans="1:26" ht="25.05" customHeight="1" x14ac:dyDescent="0.2">
      <c r="A893" s="133" t="str">
        <f>IF(OR(B893="",AND(B892=B893,D892=D893)),"",MAX($A$4:A892)+1)</f>
        <v/>
      </c>
      <c r="B893" s="73" t="str">
        <f>IFERROR(INDEX(入力!$BV$3:$CN$1048576,MATCH(ROW(B893)-ROW(B$3),入力!$BB$3:$BB$1048576,0),MATCH(B$3,入力!$BV$2:$CN$2,0)),"")</f>
        <v/>
      </c>
      <c r="C893" s="74" t="str">
        <f>IFERROR(INDEX(入力!$BV$3:$CN$1048576,MATCH(ROW(C893)-ROW(C$3),入力!$BB$3:$BB$1048576,0),MATCH(C$3,入力!$BV$2:$CN$2,0)),"")</f>
        <v/>
      </c>
      <c r="D893" s="75" t="str">
        <f>IFERROR(INDEX(入力!$BO$3:$BO$1048576,MATCH(ROW(D893)-ROW(D$3),入力!$BB$3:$BB$1048576,0),0),"")</f>
        <v/>
      </c>
      <c r="E893" s="74" t="str">
        <f>IFERROR(INDEX(入力!$BV$3:$CN$1048576,MATCH(ROW(E893)-ROW(E$3),入力!$BB$3:$BB$1048576,0),MATCH(E$3,入力!$BV$2:$CN$2,0)),"")</f>
        <v/>
      </c>
      <c r="F893" s="74" t="str">
        <f>IFERROR(INDEX(入力!$BV$3:$CN$1048576,MATCH(ROW(F893)-ROW(F$3),入力!$BB$3:$BB$1048576,0),MATCH(F$3,入力!$BV$2:$CN$2,0)),"")</f>
        <v/>
      </c>
      <c r="G893" s="74" t="str">
        <f>IFERROR(INDEX(入力!$BV$3:$CN$1048576,MATCH(ROW(G893)-ROW(G$3),入力!$BB$3:$BB$1048576,0),MATCH(G$3,入力!$BV$2:$CN$2,0)),"")</f>
        <v/>
      </c>
      <c r="H893" s="75" t="str">
        <f>IFERROR(INDEX(入力!$BV$3:$CN$1048576,MATCH(ROW(H893)-ROW(H$3),入力!$BB$3:$BB$1048576,0),MATCH(H$3,入力!$BV$2:$CN$2,0)),"")</f>
        <v/>
      </c>
      <c r="I893" s="76" t="str">
        <f>IFERROR(INDEX(入力!$BV$3:$CN$1048576,MATCH(ROW(I893)-ROW(I$3),入力!$BB$3:$BB$1048576,0),MATCH(I$3,入力!$BV$2:$CN$2,0)),"")</f>
        <v/>
      </c>
      <c r="J893" s="75" t="str">
        <f>IFERROR(INDEX(入力!$BV$3:$CN$1048576,MATCH(ROW(J893)-ROW(J$3),入力!$BB$3:$BB$1048576,0),MATCH(J$3,入力!$BV$2:$CN$2,0)),"")</f>
        <v/>
      </c>
      <c r="K893" s="75" t="str">
        <f>IFERROR(INDEX(入力!$BV$3:$CN$1048576,MATCH(ROW(K893)-ROW(K$3),入力!$BB$3:$BB$1048576,0),MATCH(K$3,入力!$BV$2:$CN$2,0)),"")</f>
        <v/>
      </c>
      <c r="L893" s="75" t="str">
        <f>IFERROR(INDEX(入力!$BV$3:$CN$1048576,MATCH(ROW(L893)-ROW(L$3),入力!$BB$3:$BB$1048576,0),MATCH(L$3,入力!$BV$2:$CN$2,0)),"")</f>
        <v/>
      </c>
      <c r="M893" s="117" t="str">
        <f>IFERROR(IF(履歴検索!$A893="","",INDEX(入力!$BV$3:$CN$1048576,MATCH(ROW(M893)-ROW(M$3),入力!$BB$3:$BB$1048576,0),MATCH(M$3,入力!$BV$2:$CN$2,0))),"")</f>
        <v/>
      </c>
      <c r="N893" s="75" t="str">
        <f>IFERROR(INDEX(入力!$BV$3:$CN$1048576,MATCH(ROW(N893)-ROW(N$3),入力!$BB$3:$BB$1048576,0),MATCH(N$3,入力!$BV$2:$CN$2,0)),"")</f>
        <v/>
      </c>
      <c r="O893" s="294" t="str">
        <f>IFERROR(INDEX(入力!$CJ$3:$CN$1048576,MATCH(ROW(O893)-ROW(O$3),入力!$BB$3:$BB$1048576,0),MATCH(O$3,入力!$CJ$2:$CN$2,0)),"")</f>
        <v/>
      </c>
      <c r="P893" s="294" t="str">
        <f>IFERROR(INDEX(入力!$CJ$3:$CN$1048576,MATCH(ROW(P893)-ROW(P$3),入力!$BB$3:$BB$1048576,0),MATCH(P$3,入力!$CJ$2:$CN$2,0)),"")</f>
        <v/>
      </c>
      <c r="Q893" s="294" t="str">
        <f>IFERROR(INDEX(入力!$BV$3:$CN$1048576,MATCH(ROW(Q893)-ROW(Q$3),入力!$BB$3:$BB$1048576,0),MATCH(Q$3,入力!$BV$2:$CN$2,0)),"")</f>
        <v/>
      </c>
      <c r="R893" s="77" t="str">
        <f>IFERROR(INDEX(入力!$BV$3:$CN$1048576,MATCH(ROW(R893)-ROW(R$3),入力!$BB$3:$BB$1048576,0),MATCH(R$3,入力!$BV$2:$CN$2,0)),"")</f>
        <v/>
      </c>
      <c r="S893" s="77" t="str">
        <f>IFERROR(INDEX(入力!$BV$3:$CN$1048576,MATCH(ROW(S893)-ROW(S$3),入力!$BB$3:$BB$1048576,0),MATCH(S$3,入力!$BV$2:$CN$2,0)),"")</f>
        <v/>
      </c>
      <c r="U893" s="28" t="str">
        <f>IF(Z893="","",COUNT($Z$4:Z893))</f>
        <v/>
      </c>
      <c r="V893" s="73" t="str">
        <f t="shared" si="14"/>
        <v/>
      </c>
      <c r="W893" s="113" t="str">
        <f>IF(OR($B893="",$B893=$B894),"",SUMIF($B$4:$B893,$B893,Q$4:Q893))</f>
        <v/>
      </c>
      <c r="X893" s="113" t="str">
        <f>IF(OR($B893="",$B893=$B894),"",SUMIF($B$4:$B893,$B893,K$4:K893)-Y893)</f>
        <v/>
      </c>
      <c r="Y893" s="113" t="str">
        <f>IF(OR($B893="",$B893=$B894),"",SUMIFS(K$4:K893,B$4:B893,$B893,F$4:F893,$Y$3))</f>
        <v/>
      </c>
      <c r="Z893" s="113" t="str">
        <f>IF(OR($B893="",$B893=$B894),"",SUMIF($B$4:$B893,$B893,S$4:S893))</f>
        <v/>
      </c>
    </row>
    <row r="894" spans="1:26" ht="25.05" customHeight="1" x14ac:dyDescent="0.2">
      <c r="A894" s="133" t="str">
        <f>IF(OR(B894="",AND(B893=B894,D893=D894)),"",MAX($A$4:A893)+1)</f>
        <v/>
      </c>
      <c r="B894" s="73" t="str">
        <f>IFERROR(INDEX(入力!$BV$3:$CN$1048576,MATCH(ROW(B894)-ROW(B$3),入力!$BB$3:$BB$1048576,0),MATCH(B$3,入力!$BV$2:$CN$2,0)),"")</f>
        <v/>
      </c>
      <c r="C894" s="74" t="str">
        <f>IFERROR(INDEX(入力!$BV$3:$CN$1048576,MATCH(ROW(C894)-ROW(C$3),入力!$BB$3:$BB$1048576,0),MATCH(C$3,入力!$BV$2:$CN$2,0)),"")</f>
        <v/>
      </c>
      <c r="D894" s="75" t="str">
        <f>IFERROR(INDEX(入力!$BO$3:$BO$1048576,MATCH(ROW(D894)-ROW(D$3),入力!$BB$3:$BB$1048576,0),0),"")</f>
        <v/>
      </c>
      <c r="E894" s="74" t="str">
        <f>IFERROR(INDEX(入力!$BV$3:$CN$1048576,MATCH(ROW(E894)-ROW(E$3),入力!$BB$3:$BB$1048576,0),MATCH(E$3,入力!$BV$2:$CN$2,0)),"")</f>
        <v/>
      </c>
      <c r="F894" s="74" t="str">
        <f>IFERROR(INDEX(入力!$BV$3:$CN$1048576,MATCH(ROW(F894)-ROW(F$3),入力!$BB$3:$BB$1048576,0),MATCH(F$3,入力!$BV$2:$CN$2,0)),"")</f>
        <v/>
      </c>
      <c r="G894" s="74" t="str">
        <f>IFERROR(INDEX(入力!$BV$3:$CN$1048576,MATCH(ROW(G894)-ROW(G$3),入力!$BB$3:$BB$1048576,0),MATCH(G$3,入力!$BV$2:$CN$2,0)),"")</f>
        <v/>
      </c>
      <c r="H894" s="75" t="str">
        <f>IFERROR(INDEX(入力!$BV$3:$CN$1048576,MATCH(ROW(H894)-ROW(H$3),入力!$BB$3:$BB$1048576,0),MATCH(H$3,入力!$BV$2:$CN$2,0)),"")</f>
        <v/>
      </c>
      <c r="I894" s="76" t="str">
        <f>IFERROR(INDEX(入力!$BV$3:$CN$1048576,MATCH(ROW(I894)-ROW(I$3),入力!$BB$3:$BB$1048576,0),MATCH(I$3,入力!$BV$2:$CN$2,0)),"")</f>
        <v/>
      </c>
      <c r="J894" s="75" t="str">
        <f>IFERROR(INDEX(入力!$BV$3:$CN$1048576,MATCH(ROW(J894)-ROW(J$3),入力!$BB$3:$BB$1048576,0),MATCH(J$3,入力!$BV$2:$CN$2,0)),"")</f>
        <v/>
      </c>
      <c r="K894" s="75" t="str">
        <f>IFERROR(INDEX(入力!$BV$3:$CN$1048576,MATCH(ROW(K894)-ROW(K$3),入力!$BB$3:$BB$1048576,0),MATCH(K$3,入力!$BV$2:$CN$2,0)),"")</f>
        <v/>
      </c>
      <c r="L894" s="75" t="str">
        <f>IFERROR(INDEX(入力!$BV$3:$CN$1048576,MATCH(ROW(L894)-ROW(L$3),入力!$BB$3:$BB$1048576,0),MATCH(L$3,入力!$BV$2:$CN$2,0)),"")</f>
        <v/>
      </c>
      <c r="M894" s="117" t="str">
        <f>IFERROR(IF(履歴検索!$A894="","",INDEX(入力!$BV$3:$CN$1048576,MATCH(ROW(M894)-ROW(M$3),入力!$BB$3:$BB$1048576,0),MATCH(M$3,入力!$BV$2:$CN$2,0))),"")</f>
        <v/>
      </c>
      <c r="N894" s="75" t="str">
        <f>IFERROR(INDEX(入力!$BV$3:$CN$1048576,MATCH(ROW(N894)-ROW(N$3),入力!$BB$3:$BB$1048576,0),MATCH(N$3,入力!$BV$2:$CN$2,0)),"")</f>
        <v/>
      </c>
      <c r="O894" s="294" t="str">
        <f>IFERROR(INDEX(入力!$CJ$3:$CN$1048576,MATCH(ROW(O894)-ROW(O$3),入力!$BB$3:$BB$1048576,0),MATCH(O$3,入力!$CJ$2:$CN$2,0)),"")</f>
        <v/>
      </c>
      <c r="P894" s="294" t="str">
        <f>IFERROR(INDEX(入力!$CJ$3:$CN$1048576,MATCH(ROW(P894)-ROW(P$3),入力!$BB$3:$BB$1048576,0),MATCH(P$3,入力!$CJ$2:$CN$2,0)),"")</f>
        <v/>
      </c>
      <c r="Q894" s="294" t="str">
        <f>IFERROR(INDEX(入力!$BV$3:$CN$1048576,MATCH(ROW(Q894)-ROW(Q$3),入力!$BB$3:$BB$1048576,0),MATCH(Q$3,入力!$BV$2:$CN$2,0)),"")</f>
        <v/>
      </c>
      <c r="R894" s="77" t="str">
        <f>IFERROR(INDEX(入力!$BV$3:$CN$1048576,MATCH(ROW(R894)-ROW(R$3),入力!$BB$3:$BB$1048576,0),MATCH(R$3,入力!$BV$2:$CN$2,0)),"")</f>
        <v/>
      </c>
      <c r="S894" s="77" t="str">
        <f>IFERROR(INDEX(入力!$BV$3:$CN$1048576,MATCH(ROW(S894)-ROW(S$3),入力!$BB$3:$BB$1048576,0),MATCH(S$3,入力!$BV$2:$CN$2,0)),"")</f>
        <v/>
      </c>
      <c r="U894" s="28" t="str">
        <f>IF(Z894="","",COUNT($Z$4:Z894))</f>
        <v/>
      </c>
      <c r="V894" s="73" t="str">
        <f t="shared" si="14"/>
        <v/>
      </c>
      <c r="W894" s="113" t="str">
        <f>IF(OR($B894="",$B894=$B895),"",SUMIF($B$4:$B894,$B894,Q$4:Q894))</f>
        <v/>
      </c>
      <c r="X894" s="113" t="str">
        <f>IF(OR($B894="",$B894=$B895),"",SUMIF($B$4:$B894,$B894,K$4:K894)-Y894)</f>
        <v/>
      </c>
      <c r="Y894" s="113" t="str">
        <f>IF(OR($B894="",$B894=$B895),"",SUMIFS(K$4:K894,B$4:B894,$B894,F$4:F894,$Y$3))</f>
        <v/>
      </c>
      <c r="Z894" s="113" t="str">
        <f>IF(OR($B894="",$B894=$B895),"",SUMIF($B$4:$B894,$B894,S$4:S894))</f>
        <v/>
      </c>
    </row>
    <row r="895" spans="1:26" ht="25.05" customHeight="1" x14ac:dyDescent="0.2">
      <c r="A895" s="133" t="str">
        <f>IF(OR(B895="",AND(B894=B895,D894=D895)),"",MAX($A$4:A894)+1)</f>
        <v/>
      </c>
      <c r="B895" s="73" t="str">
        <f>IFERROR(INDEX(入力!$BV$3:$CN$1048576,MATCH(ROW(B895)-ROW(B$3),入力!$BB$3:$BB$1048576,0),MATCH(B$3,入力!$BV$2:$CN$2,0)),"")</f>
        <v/>
      </c>
      <c r="C895" s="74" t="str">
        <f>IFERROR(INDEX(入力!$BV$3:$CN$1048576,MATCH(ROW(C895)-ROW(C$3),入力!$BB$3:$BB$1048576,0),MATCH(C$3,入力!$BV$2:$CN$2,0)),"")</f>
        <v/>
      </c>
      <c r="D895" s="75" t="str">
        <f>IFERROR(INDEX(入力!$BO$3:$BO$1048576,MATCH(ROW(D895)-ROW(D$3),入力!$BB$3:$BB$1048576,0),0),"")</f>
        <v/>
      </c>
      <c r="E895" s="74" t="str">
        <f>IFERROR(INDEX(入力!$BV$3:$CN$1048576,MATCH(ROW(E895)-ROW(E$3),入力!$BB$3:$BB$1048576,0),MATCH(E$3,入力!$BV$2:$CN$2,0)),"")</f>
        <v/>
      </c>
      <c r="F895" s="74" t="str">
        <f>IFERROR(INDEX(入力!$BV$3:$CN$1048576,MATCH(ROW(F895)-ROW(F$3),入力!$BB$3:$BB$1048576,0),MATCH(F$3,入力!$BV$2:$CN$2,0)),"")</f>
        <v/>
      </c>
      <c r="G895" s="74" t="str">
        <f>IFERROR(INDEX(入力!$BV$3:$CN$1048576,MATCH(ROW(G895)-ROW(G$3),入力!$BB$3:$BB$1048576,0),MATCH(G$3,入力!$BV$2:$CN$2,0)),"")</f>
        <v/>
      </c>
      <c r="H895" s="75" t="str">
        <f>IFERROR(INDEX(入力!$BV$3:$CN$1048576,MATCH(ROW(H895)-ROW(H$3),入力!$BB$3:$BB$1048576,0),MATCH(H$3,入力!$BV$2:$CN$2,0)),"")</f>
        <v/>
      </c>
      <c r="I895" s="76" t="str">
        <f>IFERROR(INDEX(入力!$BV$3:$CN$1048576,MATCH(ROW(I895)-ROW(I$3),入力!$BB$3:$BB$1048576,0),MATCH(I$3,入力!$BV$2:$CN$2,0)),"")</f>
        <v/>
      </c>
      <c r="J895" s="75" t="str">
        <f>IFERROR(INDEX(入力!$BV$3:$CN$1048576,MATCH(ROW(J895)-ROW(J$3),入力!$BB$3:$BB$1048576,0),MATCH(J$3,入力!$BV$2:$CN$2,0)),"")</f>
        <v/>
      </c>
      <c r="K895" s="75" t="str">
        <f>IFERROR(INDEX(入力!$BV$3:$CN$1048576,MATCH(ROW(K895)-ROW(K$3),入力!$BB$3:$BB$1048576,0),MATCH(K$3,入力!$BV$2:$CN$2,0)),"")</f>
        <v/>
      </c>
      <c r="L895" s="75" t="str">
        <f>IFERROR(INDEX(入力!$BV$3:$CN$1048576,MATCH(ROW(L895)-ROW(L$3),入力!$BB$3:$BB$1048576,0),MATCH(L$3,入力!$BV$2:$CN$2,0)),"")</f>
        <v/>
      </c>
      <c r="M895" s="117" t="str">
        <f>IFERROR(IF(履歴検索!$A895="","",INDEX(入力!$BV$3:$CN$1048576,MATCH(ROW(M895)-ROW(M$3),入力!$BB$3:$BB$1048576,0),MATCH(M$3,入力!$BV$2:$CN$2,0))),"")</f>
        <v/>
      </c>
      <c r="N895" s="75" t="str">
        <f>IFERROR(INDEX(入力!$BV$3:$CN$1048576,MATCH(ROW(N895)-ROW(N$3),入力!$BB$3:$BB$1048576,0),MATCH(N$3,入力!$BV$2:$CN$2,0)),"")</f>
        <v/>
      </c>
      <c r="O895" s="294" t="str">
        <f>IFERROR(INDEX(入力!$CJ$3:$CN$1048576,MATCH(ROW(O895)-ROW(O$3),入力!$BB$3:$BB$1048576,0),MATCH(O$3,入力!$CJ$2:$CN$2,0)),"")</f>
        <v/>
      </c>
      <c r="P895" s="294" t="str">
        <f>IFERROR(INDEX(入力!$CJ$3:$CN$1048576,MATCH(ROW(P895)-ROW(P$3),入力!$BB$3:$BB$1048576,0),MATCH(P$3,入力!$CJ$2:$CN$2,0)),"")</f>
        <v/>
      </c>
      <c r="Q895" s="294" t="str">
        <f>IFERROR(INDEX(入力!$BV$3:$CN$1048576,MATCH(ROW(Q895)-ROW(Q$3),入力!$BB$3:$BB$1048576,0),MATCH(Q$3,入力!$BV$2:$CN$2,0)),"")</f>
        <v/>
      </c>
      <c r="R895" s="77" t="str">
        <f>IFERROR(INDEX(入力!$BV$3:$CN$1048576,MATCH(ROW(R895)-ROW(R$3),入力!$BB$3:$BB$1048576,0),MATCH(R$3,入力!$BV$2:$CN$2,0)),"")</f>
        <v/>
      </c>
      <c r="S895" s="77" t="str">
        <f>IFERROR(INDEX(入力!$BV$3:$CN$1048576,MATCH(ROW(S895)-ROW(S$3),入力!$BB$3:$BB$1048576,0),MATCH(S$3,入力!$BV$2:$CN$2,0)),"")</f>
        <v/>
      </c>
      <c r="U895" s="28" t="str">
        <f>IF(Z895="","",COUNT($Z$4:Z895))</f>
        <v/>
      </c>
      <c r="V895" s="73" t="str">
        <f t="shared" si="14"/>
        <v/>
      </c>
      <c r="W895" s="113" t="str">
        <f>IF(OR($B895="",$B895=$B896),"",SUMIF($B$4:$B895,$B895,Q$4:Q895))</f>
        <v/>
      </c>
      <c r="X895" s="113" t="str">
        <f>IF(OR($B895="",$B895=$B896),"",SUMIF($B$4:$B895,$B895,K$4:K895)-Y895)</f>
        <v/>
      </c>
      <c r="Y895" s="113" t="str">
        <f>IF(OR($B895="",$B895=$B896),"",SUMIFS(K$4:K895,B$4:B895,$B895,F$4:F895,$Y$3))</f>
        <v/>
      </c>
      <c r="Z895" s="113" t="str">
        <f>IF(OR($B895="",$B895=$B896),"",SUMIF($B$4:$B895,$B895,S$4:S895))</f>
        <v/>
      </c>
    </row>
    <row r="896" spans="1:26" ht="25.05" customHeight="1" x14ac:dyDescent="0.2">
      <c r="A896" s="133" t="str">
        <f>IF(OR(B896="",AND(B895=B896,D895=D896)),"",MAX($A$4:A895)+1)</f>
        <v/>
      </c>
      <c r="B896" s="73" t="str">
        <f>IFERROR(INDEX(入力!$BV$3:$CN$1048576,MATCH(ROW(B896)-ROW(B$3),入力!$BB$3:$BB$1048576,0),MATCH(B$3,入力!$BV$2:$CN$2,0)),"")</f>
        <v/>
      </c>
      <c r="C896" s="74" t="str">
        <f>IFERROR(INDEX(入力!$BV$3:$CN$1048576,MATCH(ROW(C896)-ROW(C$3),入力!$BB$3:$BB$1048576,0),MATCH(C$3,入力!$BV$2:$CN$2,0)),"")</f>
        <v/>
      </c>
      <c r="D896" s="75" t="str">
        <f>IFERROR(INDEX(入力!$BO$3:$BO$1048576,MATCH(ROW(D896)-ROW(D$3),入力!$BB$3:$BB$1048576,0),0),"")</f>
        <v/>
      </c>
      <c r="E896" s="74" t="str">
        <f>IFERROR(INDEX(入力!$BV$3:$CN$1048576,MATCH(ROW(E896)-ROW(E$3),入力!$BB$3:$BB$1048576,0),MATCH(E$3,入力!$BV$2:$CN$2,0)),"")</f>
        <v/>
      </c>
      <c r="F896" s="74" t="str">
        <f>IFERROR(INDEX(入力!$BV$3:$CN$1048576,MATCH(ROW(F896)-ROW(F$3),入力!$BB$3:$BB$1048576,0),MATCH(F$3,入力!$BV$2:$CN$2,0)),"")</f>
        <v/>
      </c>
      <c r="G896" s="74" t="str">
        <f>IFERROR(INDEX(入力!$BV$3:$CN$1048576,MATCH(ROW(G896)-ROW(G$3),入力!$BB$3:$BB$1048576,0),MATCH(G$3,入力!$BV$2:$CN$2,0)),"")</f>
        <v/>
      </c>
      <c r="H896" s="75" t="str">
        <f>IFERROR(INDEX(入力!$BV$3:$CN$1048576,MATCH(ROW(H896)-ROW(H$3),入力!$BB$3:$BB$1048576,0),MATCH(H$3,入力!$BV$2:$CN$2,0)),"")</f>
        <v/>
      </c>
      <c r="I896" s="76" t="str">
        <f>IFERROR(INDEX(入力!$BV$3:$CN$1048576,MATCH(ROW(I896)-ROW(I$3),入力!$BB$3:$BB$1048576,0),MATCH(I$3,入力!$BV$2:$CN$2,0)),"")</f>
        <v/>
      </c>
      <c r="J896" s="75" t="str">
        <f>IFERROR(INDEX(入力!$BV$3:$CN$1048576,MATCH(ROW(J896)-ROW(J$3),入力!$BB$3:$BB$1048576,0),MATCH(J$3,入力!$BV$2:$CN$2,0)),"")</f>
        <v/>
      </c>
      <c r="K896" s="75" t="str">
        <f>IFERROR(INDEX(入力!$BV$3:$CN$1048576,MATCH(ROW(K896)-ROW(K$3),入力!$BB$3:$BB$1048576,0),MATCH(K$3,入力!$BV$2:$CN$2,0)),"")</f>
        <v/>
      </c>
      <c r="L896" s="75" t="str">
        <f>IFERROR(INDEX(入力!$BV$3:$CN$1048576,MATCH(ROW(L896)-ROW(L$3),入力!$BB$3:$BB$1048576,0),MATCH(L$3,入力!$BV$2:$CN$2,0)),"")</f>
        <v/>
      </c>
      <c r="M896" s="117" t="str">
        <f>IFERROR(IF(履歴検索!$A896="","",INDEX(入力!$BV$3:$CN$1048576,MATCH(ROW(M896)-ROW(M$3),入力!$BB$3:$BB$1048576,0),MATCH(M$3,入力!$BV$2:$CN$2,0))),"")</f>
        <v/>
      </c>
      <c r="N896" s="75" t="str">
        <f>IFERROR(INDEX(入力!$BV$3:$CN$1048576,MATCH(ROW(N896)-ROW(N$3),入力!$BB$3:$BB$1048576,0),MATCH(N$3,入力!$BV$2:$CN$2,0)),"")</f>
        <v/>
      </c>
      <c r="O896" s="294" t="str">
        <f>IFERROR(INDEX(入力!$CJ$3:$CN$1048576,MATCH(ROW(O896)-ROW(O$3),入力!$BB$3:$BB$1048576,0),MATCH(O$3,入力!$CJ$2:$CN$2,0)),"")</f>
        <v/>
      </c>
      <c r="P896" s="294" t="str">
        <f>IFERROR(INDEX(入力!$CJ$3:$CN$1048576,MATCH(ROW(P896)-ROW(P$3),入力!$BB$3:$BB$1048576,0),MATCH(P$3,入力!$CJ$2:$CN$2,0)),"")</f>
        <v/>
      </c>
      <c r="Q896" s="294" t="str">
        <f>IFERROR(INDEX(入力!$BV$3:$CN$1048576,MATCH(ROW(Q896)-ROW(Q$3),入力!$BB$3:$BB$1048576,0),MATCH(Q$3,入力!$BV$2:$CN$2,0)),"")</f>
        <v/>
      </c>
      <c r="R896" s="77" t="str">
        <f>IFERROR(INDEX(入力!$BV$3:$CN$1048576,MATCH(ROW(R896)-ROW(R$3),入力!$BB$3:$BB$1048576,0),MATCH(R$3,入力!$BV$2:$CN$2,0)),"")</f>
        <v/>
      </c>
      <c r="S896" s="77" t="str">
        <f>IFERROR(INDEX(入力!$BV$3:$CN$1048576,MATCH(ROW(S896)-ROW(S$3),入力!$BB$3:$BB$1048576,0),MATCH(S$3,入力!$BV$2:$CN$2,0)),"")</f>
        <v/>
      </c>
      <c r="U896" s="28" t="str">
        <f>IF(Z896="","",COUNT($Z$4:Z896))</f>
        <v/>
      </c>
      <c r="V896" s="73" t="str">
        <f t="shared" si="14"/>
        <v/>
      </c>
      <c r="W896" s="113" t="str">
        <f>IF(OR($B896="",$B896=$B897),"",SUMIF($B$4:$B896,$B896,Q$4:Q896))</f>
        <v/>
      </c>
      <c r="X896" s="113" t="str">
        <f>IF(OR($B896="",$B896=$B897),"",SUMIF($B$4:$B896,$B896,K$4:K896)-Y896)</f>
        <v/>
      </c>
      <c r="Y896" s="113" t="str">
        <f>IF(OR($B896="",$B896=$B897),"",SUMIFS(K$4:K896,B$4:B896,$B896,F$4:F896,$Y$3))</f>
        <v/>
      </c>
      <c r="Z896" s="113" t="str">
        <f>IF(OR($B896="",$B896=$B897),"",SUMIF($B$4:$B896,$B896,S$4:S896))</f>
        <v/>
      </c>
    </row>
    <row r="897" spans="1:26" ht="25.05" customHeight="1" x14ac:dyDescent="0.2">
      <c r="A897" s="133" t="str">
        <f>IF(OR(B897="",AND(B896=B897,D896=D897)),"",MAX($A$4:A896)+1)</f>
        <v/>
      </c>
      <c r="B897" s="73" t="str">
        <f>IFERROR(INDEX(入力!$BV$3:$CN$1048576,MATCH(ROW(B897)-ROW(B$3),入力!$BB$3:$BB$1048576,0),MATCH(B$3,入力!$BV$2:$CN$2,0)),"")</f>
        <v/>
      </c>
      <c r="C897" s="74" t="str">
        <f>IFERROR(INDEX(入力!$BV$3:$CN$1048576,MATCH(ROW(C897)-ROW(C$3),入力!$BB$3:$BB$1048576,0),MATCH(C$3,入力!$BV$2:$CN$2,0)),"")</f>
        <v/>
      </c>
      <c r="D897" s="75" t="str">
        <f>IFERROR(INDEX(入力!$BO$3:$BO$1048576,MATCH(ROW(D897)-ROW(D$3),入力!$BB$3:$BB$1048576,0),0),"")</f>
        <v/>
      </c>
      <c r="E897" s="74" t="str">
        <f>IFERROR(INDEX(入力!$BV$3:$CN$1048576,MATCH(ROW(E897)-ROW(E$3),入力!$BB$3:$BB$1048576,0),MATCH(E$3,入力!$BV$2:$CN$2,0)),"")</f>
        <v/>
      </c>
      <c r="F897" s="74" t="str">
        <f>IFERROR(INDEX(入力!$BV$3:$CN$1048576,MATCH(ROW(F897)-ROW(F$3),入力!$BB$3:$BB$1048576,0),MATCH(F$3,入力!$BV$2:$CN$2,0)),"")</f>
        <v/>
      </c>
      <c r="G897" s="74" t="str">
        <f>IFERROR(INDEX(入力!$BV$3:$CN$1048576,MATCH(ROW(G897)-ROW(G$3),入力!$BB$3:$BB$1048576,0),MATCH(G$3,入力!$BV$2:$CN$2,0)),"")</f>
        <v/>
      </c>
      <c r="H897" s="75" t="str">
        <f>IFERROR(INDEX(入力!$BV$3:$CN$1048576,MATCH(ROW(H897)-ROW(H$3),入力!$BB$3:$BB$1048576,0),MATCH(H$3,入力!$BV$2:$CN$2,0)),"")</f>
        <v/>
      </c>
      <c r="I897" s="76" t="str">
        <f>IFERROR(INDEX(入力!$BV$3:$CN$1048576,MATCH(ROW(I897)-ROW(I$3),入力!$BB$3:$BB$1048576,0),MATCH(I$3,入力!$BV$2:$CN$2,0)),"")</f>
        <v/>
      </c>
      <c r="J897" s="75" t="str">
        <f>IFERROR(INDEX(入力!$BV$3:$CN$1048576,MATCH(ROW(J897)-ROW(J$3),入力!$BB$3:$BB$1048576,0),MATCH(J$3,入力!$BV$2:$CN$2,0)),"")</f>
        <v/>
      </c>
      <c r="K897" s="75" t="str">
        <f>IFERROR(INDEX(入力!$BV$3:$CN$1048576,MATCH(ROW(K897)-ROW(K$3),入力!$BB$3:$BB$1048576,0),MATCH(K$3,入力!$BV$2:$CN$2,0)),"")</f>
        <v/>
      </c>
      <c r="L897" s="75" t="str">
        <f>IFERROR(INDEX(入力!$BV$3:$CN$1048576,MATCH(ROW(L897)-ROW(L$3),入力!$BB$3:$BB$1048576,0),MATCH(L$3,入力!$BV$2:$CN$2,0)),"")</f>
        <v/>
      </c>
      <c r="M897" s="117" t="str">
        <f>IFERROR(IF(履歴検索!$A897="","",INDEX(入力!$BV$3:$CN$1048576,MATCH(ROW(M897)-ROW(M$3),入力!$BB$3:$BB$1048576,0),MATCH(M$3,入力!$BV$2:$CN$2,0))),"")</f>
        <v/>
      </c>
      <c r="N897" s="75" t="str">
        <f>IFERROR(INDEX(入力!$BV$3:$CN$1048576,MATCH(ROW(N897)-ROW(N$3),入力!$BB$3:$BB$1048576,0),MATCH(N$3,入力!$BV$2:$CN$2,0)),"")</f>
        <v/>
      </c>
      <c r="O897" s="294" t="str">
        <f>IFERROR(INDEX(入力!$CJ$3:$CN$1048576,MATCH(ROW(O897)-ROW(O$3),入力!$BB$3:$BB$1048576,0),MATCH(O$3,入力!$CJ$2:$CN$2,0)),"")</f>
        <v/>
      </c>
      <c r="P897" s="294" t="str">
        <f>IFERROR(INDEX(入力!$CJ$3:$CN$1048576,MATCH(ROW(P897)-ROW(P$3),入力!$BB$3:$BB$1048576,0),MATCH(P$3,入力!$CJ$2:$CN$2,0)),"")</f>
        <v/>
      </c>
      <c r="Q897" s="294" t="str">
        <f>IFERROR(INDEX(入力!$BV$3:$CN$1048576,MATCH(ROW(Q897)-ROW(Q$3),入力!$BB$3:$BB$1048576,0),MATCH(Q$3,入力!$BV$2:$CN$2,0)),"")</f>
        <v/>
      </c>
      <c r="R897" s="77" t="str">
        <f>IFERROR(INDEX(入力!$BV$3:$CN$1048576,MATCH(ROW(R897)-ROW(R$3),入力!$BB$3:$BB$1048576,0),MATCH(R$3,入力!$BV$2:$CN$2,0)),"")</f>
        <v/>
      </c>
      <c r="S897" s="77" t="str">
        <f>IFERROR(INDEX(入力!$BV$3:$CN$1048576,MATCH(ROW(S897)-ROW(S$3),入力!$BB$3:$BB$1048576,0),MATCH(S$3,入力!$BV$2:$CN$2,0)),"")</f>
        <v/>
      </c>
      <c r="U897" s="28" t="str">
        <f>IF(Z897="","",COUNT($Z$4:Z897))</f>
        <v/>
      </c>
      <c r="V897" s="73" t="str">
        <f t="shared" si="14"/>
        <v/>
      </c>
      <c r="W897" s="113" t="str">
        <f>IF(OR($B897="",$B897=$B898),"",SUMIF($B$4:$B897,$B897,Q$4:Q897))</f>
        <v/>
      </c>
      <c r="X897" s="113" t="str">
        <f>IF(OR($B897="",$B897=$B898),"",SUMIF($B$4:$B897,$B897,K$4:K897)-Y897)</f>
        <v/>
      </c>
      <c r="Y897" s="113" t="str">
        <f>IF(OR($B897="",$B897=$B898),"",SUMIFS(K$4:K897,B$4:B897,$B897,F$4:F897,$Y$3))</f>
        <v/>
      </c>
      <c r="Z897" s="113" t="str">
        <f>IF(OR($B897="",$B897=$B898),"",SUMIF($B$4:$B897,$B897,S$4:S897))</f>
        <v/>
      </c>
    </row>
    <row r="898" spans="1:26" ht="25.05" customHeight="1" x14ac:dyDescent="0.2">
      <c r="A898" s="133" t="str">
        <f>IF(OR(B898="",AND(B897=B898,D897=D898)),"",MAX($A$4:A897)+1)</f>
        <v/>
      </c>
      <c r="B898" s="73" t="str">
        <f>IFERROR(INDEX(入力!$BV$3:$CN$1048576,MATCH(ROW(B898)-ROW(B$3),入力!$BB$3:$BB$1048576,0),MATCH(B$3,入力!$BV$2:$CN$2,0)),"")</f>
        <v/>
      </c>
      <c r="C898" s="74" t="str">
        <f>IFERROR(INDEX(入力!$BV$3:$CN$1048576,MATCH(ROW(C898)-ROW(C$3),入力!$BB$3:$BB$1048576,0),MATCH(C$3,入力!$BV$2:$CN$2,0)),"")</f>
        <v/>
      </c>
      <c r="D898" s="75" t="str">
        <f>IFERROR(INDEX(入力!$BO$3:$BO$1048576,MATCH(ROW(D898)-ROW(D$3),入力!$BB$3:$BB$1048576,0),0),"")</f>
        <v/>
      </c>
      <c r="E898" s="74" t="str">
        <f>IFERROR(INDEX(入力!$BV$3:$CN$1048576,MATCH(ROW(E898)-ROW(E$3),入力!$BB$3:$BB$1048576,0),MATCH(E$3,入力!$BV$2:$CN$2,0)),"")</f>
        <v/>
      </c>
      <c r="F898" s="74" t="str">
        <f>IFERROR(INDEX(入力!$BV$3:$CN$1048576,MATCH(ROW(F898)-ROW(F$3),入力!$BB$3:$BB$1048576,0),MATCH(F$3,入力!$BV$2:$CN$2,0)),"")</f>
        <v/>
      </c>
      <c r="G898" s="74" t="str">
        <f>IFERROR(INDEX(入力!$BV$3:$CN$1048576,MATCH(ROW(G898)-ROW(G$3),入力!$BB$3:$BB$1048576,0),MATCH(G$3,入力!$BV$2:$CN$2,0)),"")</f>
        <v/>
      </c>
      <c r="H898" s="75" t="str">
        <f>IFERROR(INDEX(入力!$BV$3:$CN$1048576,MATCH(ROW(H898)-ROW(H$3),入力!$BB$3:$BB$1048576,0),MATCH(H$3,入力!$BV$2:$CN$2,0)),"")</f>
        <v/>
      </c>
      <c r="I898" s="76" t="str">
        <f>IFERROR(INDEX(入力!$BV$3:$CN$1048576,MATCH(ROW(I898)-ROW(I$3),入力!$BB$3:$BB$1048576,0),MATCH(I$3,入力!$BV$2:$CN$2,0)),"")</f>
        <v/>
      </c>
      <c r="J898" s="75" t="str">
        <f>IFERROR(INDEX(入力!$BV$3:$CN$1048576,MATCH(ROW(J898)-ROW(J$3),入力!$BB$3:$BB$1048576,0),MATCH(J$3,入力!$BV$2:$CN$2,0)),"")</f>
        <v/>
      </c>
      <c r="K898" s="75" t="str">
        <f>IFERROR(INDEX(入力!$BV$3:$CN$1048576,MATCH(ROW(K898)-ROW(K$3),入力!$BB$3:$BB$1048576,0),MATCH(K$3,入力!$BV$2:$CN$2,0)),"")</f>
        <v/>
      </c>
      <c r="L898" s="75" t="str">
        <f>IFERROR(INDEX(入力!$BV$3:$CN$1048576,MATCH(ROW(L898)-ROW(L$3),入力!$BB$3:$BB$1048576,0),MATCH(L$3,入力!$BV$2:$CN$2,0)),"")</f>
        <v/>
      </c>
      <c r="M898" s="117" t="str">
        <f>IFERROR(IF(履歴検索!$A898="","",INDEX(入力!$BV$3:$CN$1048576,MATCH(ROW(M898)-ROW(M$3),入力!$BB$3:$BB$1048576,0),MATCH(M$3,入力!$BV$2:$CN$2,0))),"")</f>
        <v/>
      </c>
      <c r="N898" s="75" t="str">
        <f>IFERROR(INDEX(入力!$BV$3:$CN$1048576,MATCH(ROW(N898)-ROW(N$3),入力!$BB$3:$BB$1048576,0),MATCH(N$3,入力!$BV$2:$CN$2,0)),"")</f>
        <v/>
      </c>
      <c r="O898" s="294" t="str">
        <f>IFERROR(INDEX(入力!$CJ$3:$CN$1048576,MATCH(ROW(O898)-ROW(O$3),入力!$BB$3:$BB$1048576,0),MATCH(O$3,入力!$CJ$2:$CN$2,0)),"")</f>
        <v/>
      </c>
      <c r="P898" s="294" t="str">
        <f>IFERROR(INDEX(入力!$CJ$3:$CN$1048576,MATCH(ROW(P898)-ROW(P$3),入力!$BB$3:$BB$1048576,0),MATCH(P$3,入力!$CJ$2:$CN$2,0)),"")</f>
        <v/>
      </c>
      <c r="Q898" s="294" t="str">
        <f>IFERROR(INDEX(入力!$BV$3:$CN$1048576,MATCH(ROW(Q898)-ROW(Q$3),入力!$BB$3:$BB$1048576,0),MATCH(Q$3,入力!$BV$2:$CN$2,0)),"")</f>
        <v/>
      </c>
      <c r="R898" s="77" t="str">
        <f>IFERROR(INDEX(入力!$BV$3:$CN$1048576,MATCH(ROW(R898)-ROW(R$3),入力!$BB$3:$BB$1048576,0),MATCH(R$3,入力!$BV$2:$CN$2,0)),"")</f>
        <v/>
      </c>
      <c r="S898" s="77" t="str">
        <f>IFERROR(INDEX(入力!$BV$3:$CN$1048576,MATCH(ROW(S898)-ROW(S$3),入力!$BB$3:$BB$1048576,0),MATCH(S$3,入力!$BV$2:$CN$2,0)),"")</f>
        <v/>
      </c>
      <c r="U898" s="28" t="str">
        <f>IF(Z898="","",COUNT($Z$4:Z898))</f>
        <v/>
      </c>
      <c r="V898" s="73" t="str">
        <f t="shared" si="14"/>
        <v/>
      </c>
      <c r="W898" s="113" t="str">
        <f>IF(OR($B898="",$B898=$B899),"",SUMIF($B$4:$B898,$B898,Q$4:Q898))</f>
        <v/>
      </c>
      <c r="X898" s="113" t="str">
        <f>IF(OR($B898="",$B898=$B899),"",SUMIF($B$4:$B898,$B898,K$4:K898)-Y898)</f>
        <v/>
      </c>
      <c r="Y898" s="113" t="str">
        <f>IF(OR($B898="",$B898=$B899),"",SUMIFS(K$4:K898,B$4:B898,$B898,F$4:F898,$Y$3))</f>
        <v/>
      </c>
      <c r="Z898" s="113" t="str">
        <f>IF(OR($B898="",$B898=$B899),"",SUMIF($B$4:$B898,$B898,S$4:S898))</f>
        <v/>
      </c>
    </row>
    <row r="899" spans="1:26" ht="25.05" customHeight="1" x14ac:dyDescent="0.2">
      <c r="A899" s="133" t="str">
        <f>IF(OR(B899="",AND(B898=B899,D898=D899)),"",MAX($A$4:A898)+1)</f>
        <v/>
      </c>
      <c r="B899" s="73" t="str">
        <f>IFERROR(INDEX(入力!$BV$3:$CN$1048576,MATCH(ROW(B899)-ROW(B$3),入力!$BB$3:$BB$1048576,0),MATCH(B$3,入力!$BV$2:$CN$2,0)),"")</f>
        <v/>
      </c>
      <c r="C899" s="74" t="str">
        <f>IFERROR(INDEX(入力!$BV$3:$CN$1048576,MATCH(ROW(C899)-ROW(C$3),入力!$BB$3:$BB$1048576,0),MATCH(C$3,入力!$BV$2:$CN$2,0)),"")</f>
        <v/>
      </c>
      <c r="D899" s="75" t="str">
        <f>IFERROR(INDEX(入力!$BO$3:$BO$1048576,MATCH(ROW(D899)-ROW(D$3),入力!$BB$3:$BB$1048576,0),0),"")</f>
        <v/>
      </c>
      <c r="E899" s="74" t="str">
        <f>IFERROR(INDEX(入力!$BV$3:$CN$1048576,MATCH(ROW(E899)-ROW(E$3),入力!$BB$3:$BB$1048576,0),MATCH(E$3,入力!$BV$2:$CN$2,0)),"")</f>
        <v/>
      </c>
      <c r="F899" s="74" t="str">
        <f>IFERROR(INDEX(入力!$BV$3:$CN$1048576,MATCH(ROW(F899)-ROW(F$3),入力!$BB$3:$BB$1048576,0),MATCH(F$3,入力!$BV$2:$CN$2,0)),"")</f>
        <v/>
      </c>
      <c r="G899" s="74" t="str">
        <f>IFERROR(INDEX(入力!$BV$3:$CN$1048576,MATCH(ROW(G899)-ROW(G$3),入力!$BB$3:$BB$1048576,0),MATCH(G$3,入力!$BV$2:$CN$2,0)),"")</f>
        <v/>
      </c>
      <c r="H899" s="75" t="str">
        <f>IFERROR(INDEX(入力!$BV$3:$CN$1048576,MATCH(ROW(H899)-ROW(H$3),入力!$BB$3:$BB$1048576,0),MATCH(H$3,入力!$BV$2:$CN$2,0)),"")</f>
        <v/>
      </c>
      <c r="I899" s="76" t="str">
        <f>IFERROR(INDEX(入力!$BV$3:$CN$1048576,MATCH(ROW(I899)-ROW(I$3),入力!$BB$3:$BB$1048576,0),MATCH(I$3,入力!$BV$2:$CN$2,0)),"")</f>
        <v/>
      </c>
      <c r="J899" s="75" t="str">
        <f>IFERROR(INDEX(入力!$BV$3:$CN$1048576,MATCH(ROW(J899)-ROW(J$3),入力!$BB$3:$BB$1048576,0),MATCH(J$3,入力!$BV$2:$CN$2,0)),"")</f>
        <v/>
      </c>
      <c r="K899" s="75" t="str">
        <f>IFERROR(INDEX(入力!$BV$3:$CN$1048576,MATCH(ROW(K899)-ROW(K$3),入力!$BB$3:$BB$1048576,0),MATCH(K$3,入力!$BV$2:$CN$2,0)),"")</f>
        <v/>
      </c>
      <c r="L899" s="75" t="str">
        <f>IFERROR(INDEX(入力!$BV$3:$CN$1048576,MATCH(ROW(L899)-ROW(L$3),入力!$BB$3:$BB$1048576,0),MATCH(L$3,入力!$BV$2:$CN$2,0)),"")</f>
        <v/>
      </c>
      <c r="M899" s="117" t="str">
        <f>IFERROR(IF(履歴検索!$A899="","",INDEX(入力!$BV$3:$CN$1048576,MATCH(ROW(M899)-ROW(M$3),入力!$BB$3:$BB$1048576,0),MATCH(M$3,入力!$BV$2:$CN$2,0))),"")</f>
        <v/>
      </c>
      <c r="N899" s="75" t="str">
        <f>IFERROR(INDEX(入力!$BV$3:$CN$1048576,MATCH(ROW(N899)-ROW(N$3),入力!$BB$3:$BB$1048576,0),MATCH(N$3,入力!$BV$2:$CN$2,0)),"")</f>
        <v/>
      </c>
      <c r="O899" s="294" t="str">
        <f>IFERROR(INDEX(入力!$CJ$3:$CN$1048576,MATCH(ROW(O899)-ROW(O$3),入力!$BB$3:$BB$1048576,0),MATCH(O$3,入力!$CJ$2:$CN$2,0)),"")</f>
        <v/>
      </c>
      <c r="P899" s="294" t="str">
        <f>IFERROR(INDEX(入力!$CJ$3:$CN$1048576,MATCH(ROW(P899)-ROW(P$3),入力!$BB$3:$BB$1048576,0),MATCH(P$3,入力!$CJ$2:$CN$2,0)),"")</f>
        <v/>
      </c>
      <c r="Q899" s="294" t="str">
        <f>IFERROR(INDEX(入力!$BV$3:$CN$1048576,MATCH(ROW(Q899)-ROW(Q$3),入力!$BB$3:$BB$1048576,0),MATCH(Q$3,入力!$BV$2:$CN$2,0)),"")</f>
        <v/>
      </c>
      <c r="R899" s="77" t="str">
        <f>IFERROR(INDEX(入力!$BV$3:$CN$1048576,MATCH(ROW(R899)-ROW(R$3),入力!$BB$3:$BB$1048576,0),MATCH(R$3,入力!$BV$2:$CN$2,0)),"")</f>
        <v/>
      </c>
      <c r="S899" s="77" t="str">
        <f>IFERROR(INDEX(入力!$BV$3:$CN$1048576,MATCH(ROW(S899)-ROW(S$3),入力!$BB$3:$BB$1048576,0),MATCH(S$3,入力!$BV$2:$CN$2,0)),"")</f>
        <v/>
      </c>
      <c r="U899" s="28" t="str">
        <f>IF(Z899="","",COUNT($Z$4:Z899))</f>
        <v/>
      </c>
      <c r="V899" s="73" t="str">
        <f t="shared" si="14"/>
        <v/>
      </c>
      <c r="W899" s="113" t="str">
        <f>IF(OR($B899="",$B899=$B900),"",SUMIF($B$4:$B899,$B899,Q$4:Q899))</f>
        <v/>
      </c>
      <c r="X899" s="113" t="str">
        <f>IF(OR($B899="",$B899=$B900),"",SUMIF($B$4:$B899,$B899,K$4:K899)-Y899)</f>
        <v/>
      </c>
      <c r="Y899" s="113" t="str">
        <f>IF(OR($B899="",$B899=$B900),"",SUMIFS(K$4:K899,B$4:B899,$B899,F$4:F899,$Y$3))</f>
        <v/>
      </c>
      <c r="Z899" s="113" t="str">
        <f>IF(OR($B899="",$B899=$B900),"",SUMIF($B$4:$B899,$B899,S$4:S899))</f>
        <v/>
      </c>
    </row>
    <row r="900" spans="1:26" ht="25.05" customHeight="1" x14ac:dyDescent="0.2">
      <c r="A900" s="133" t="str">
        <f>IF(OR(B900="",AND(B899=B900,D899=D900)),"",MAX($A$4:A899)+1)</f>
        <v/>
      </c>
      <c r="B900" s="73" t="str">
        <f>IFERROR(INDEX(入力!$BV$3:$CN$1048576,MATCH(ROW(B900)-ROW(B$3),入力!$BB$3:$BB$1048576,0),MATCH(B$3,入力!$BV$2:$CN$2,0)),"")</f>
        <v/>
      </c>
      <c r="C900" s="74" t="str">
        <f>IFERROR(INDEX(入力!$BV$3:$CN$1048576,MATCH(ROW(C900)-ROW(C$3),入力!$BB$3:$BB$1048576,0),MATCH(C$3,入力!$BV$2:$CN$2,0)),"")</f>
        <v/>
      </c>
      <c r="D900" s="75" t="str">
        <f>IFERROR(INDEX(入力!$BO$3:$BO$1048576,MATCH(ROW(D900)-ROW(D$3),入力!$BB$3:$BB$1048576,0),0),"")</f>
        <v/>
      </c>
      <c r="E900" s="74" t="str">
        <f>IFERROR(INDEX(入力!$BV$3:$CN$1048576,MATCH(ROW(E900)-ROW(E$3),入力!$BB$3:$BB$1048576,0),MATCH(E$3,入力!$BV$2:$CN$2,0)),"")</f>
        <v/>
      </c>
      <c r="F900" s="74" t="str">
        <f>IFERROR(INDEX(入力!$BV$3:$CN$1048576,MATCH(ROW(F900)-ROW(F$3),入力!$BB$3:$BB$1048576,0),MATCH(F$3,入力!$BV$2:$CN$2,0)),"")</f>
        <v/>
      </c>
      <c r="G900" s="74" t="str">
        <f>IFERROR(INDEX(入力!$BV$3:$CN$1048576,MATCH(ROW(G900)-ROW(G$3),入力!$BB$3:$BB$1048576,0),MATCH(G$3,入力!$BV$2:$CN$2,0)),"")</f>
        <v/>
      </c>
      <c r="H900" s="75" t="str">
        <f>IFERROR(INDEX(入力!$BV$3:$CN$1048576,MATCH(ROW(H900)-ROW(H$3),入力!$BB$3:$BB$1048576,0),MATCH(H$3,入力!$BV$2:$CN$2,0)),"")</f>
        <v/>
      </c>
      <c r="I900" s="76" t="str">
        <f>IFERROR(INDEX(入力!$BV$3:$CN$1048576,MATCH(ROW(I900)-ROW(I$3),入力!$BB$3:$BB$1048576,0),MATCH(I$3,入力!$BV$2:$CN$2,0)),"")</f>
        <v/>
      </c>
      <c r="J900" s="75" t="str">
        <f>IFERROR(INDEX(入力!$BV$3:$CN$1048576,MATCH(ROW(J900)-ROW(J$3),入力!$BB$3:$BB$1048576,0),MATCH(J$3,入力!$BV$2:$CN$2,0)),"")</f>
        <v/>
      </c>
      <c r="K900" s="75" t="str">
        <f>IFERROR(INDEX(入力!$BV$3:$CN$1048576,MATCH(ROW(K900)-ROW(K$3),入力!$BB$3:$BB$1048576,0),MATCH(K$3,入力!$BV$2:$CN$2,0)),"")</f>
        <v/>
      </c>
      <c r="L900" s="75" t="str">
        <f>IFERROR(INDEX(入力!$BV$3:$CN$1048576,MATCH(ROW(L900)-ROW(L$3),入力!$BB$3:$BB$1048576,0),MATCH(L$3,入力!$BV$2:$CN$2,0)),"")</f>
        <v/>
      </c>
      <c r="M900" s="117" t="str">
        <f>IFERROR(IF(履歴検索!$A900="","",INDEX(入力!$BV$3:$CN$1048576,MATCH(ROW(M900)-ROW(M$3),入力!$BB$3:$BB$1048576,0),MATCH(M$3,入力!$BV$2:$CN$2,0))),"")</f>
        <v/>
      </c>
      <c r="N900" s="75" t="str">
        <f>IFERROR(INDEX(入力!$BV$3:$CN$1048576,MATCH(ROW(N900)-ROW(N$3),入力!$BB$3:$BB$1048576,0),MATCH(N$3,入力!$BV$2:$CN$2,0)),"")</f>
        <v/>
      </c>
      <c r="O900" s="294" t="str">
        <f>IFERROR(INDEX(入力!$CJ$3:$CN$1048576,MATCH(ROW(O900)-ROW(O$3),入力!$BB$3:$BB$1048576,0),MATCH(O$3,入力!$CJ$2:$CN$2,0)),"")</f>
        <v/>
      </c>
      <c r="P900" s="294" t="str">
        <f>IFERROR(INDEX(入力!$CJ$3:$CN$1048576,MATCH(ROW(P900)-ROW(P$3),入力!$BB$3:$BB$1048576,0),MATCH(P$3,入力!$CJ$2:$CN$2,0)),"")</f>
        <v/>
      </c>
      <c r="Q900" s="294" t="str">
        <f>IFERROR(INDEX(入力!$BV$3:$CN$1048576,MATCH(ROW(Q900)-ROW(Q$3),入力!$BB$3:$BB$1048576,0),MATCH(Q$3,入力!$BV$2:$CN$2,0)),"")</f>
        <v/>
      </c>
      <c r="R900" s="77" t="str">
        <f>IFERROR(INDEX(入力!$BV$3:$CN$1048576,MATCH(ROW(R900)-ROW(R$3),入力!$BB$3:$BB$1048576,0),MATCH(R$3,入力!$BV$2:$CN$2,0)),"")</f>
        <v/>
      </c>
      <c r="S900" s="77" t="str">
        <f>IFERROR(INDEX(入力!$BV$3:$CN$1048576,MATCH(ROW(S900)-ROW(S$3),入力!$BB$3:$BB$1048576,0),MATCH(S$3,入力!$BV$2:$CN$2,0)),"")</f>
        <v/>
      </c>
      <c r="U900" s="28" t="str">
        <f>IF(Z900="","",COUNT($Z$4:Z900))</f>
        <v/>
      </c>
      <c r="V900" s="73" t="str">
        <f t="shared" si="14"/>
        <v/>
      </c>
      <c r="W900" s="113" t="str">
        <f>IF(OR($B900="",$B900=$B901),"",SUMIF($B$4:$B900,$B900,Q$4:Q900))</f>
        <v/>
      </c>
      <c r="X900" s="113" t="str">
        <f>IF(OR($B900="",$B900=$B901),"",SUMIF($B$4:$B900,$B900,K$4:K900)-Y900)</f>
        <v/>
      </c>
      <c r="Y900" s="113" t="str">
        <f>IF(OR($B900="",$B900=$B901),"",SUMIFS(K$4:K900,B$4:B900,$B900,F$4:F900,$Y$3))</f>
        <v/>
      </c>
      <c r="Z900" s="113" t="str">
        <f>IF(OR($B900="",$B900=$B901),"",SUMIF($B$4:$B900,$B900,S$4:S900))</f>
        <v/>
      </c>
    </row>
    <row r="901" spans="1:26" ht="25.05" customHeight="1" x14ac:dyDescent="0.2">
      <c r="A901" s="133" t="str">
        <f>IF(OR(B901="",AND(B900=B901,D900=D901)),"",MAX($A$4:A900)+1)</f>
        <v/>
      </c>
      <c r="B901" s="73" t="str">
        <f>IFERROR(INDEX(入力!$BV$3:$CN$1048576,MATCH(ROW(B901)-ROW(B$3),入力!$BB$3:$BB$1048576,0),MATCH(B$3,入力!$BV$2:$CN$2,0)),"")</f>
        <v/>
      </c>
      <c r="C901" s="74" t="str">
        <f>IFERROR(INDEX(入力!$BV$3:$CN$1048576,MATCH(ROW(C901)-ROW(C$3),入力!$BB$3:$BB$1048576,0),MATCH(C$3,入力!$BV$2:$CN$2,0)),"")</f>
        <v/>
      </c>
      <c r="D901" s="75" t="str">
        <f>IFERROR(INDEX(入力!$BO$3:$BO$1048576,MATCH(ROW(D901)-ROW(D$3),入力!$BB$3:$BB$1048576,0),0),"")</f>
        <v/>
      </c>
      <c r="E901" s="74" t="str">
        <f>IFERROR(INDEX(入力!$BV$3:$CN$1048576,MATCH(ROW(E901)-ROW(E$3),入力!$BB$3:$BB$1048576,0),MATCH(E$3,入力!$BV$2:$CN$2,0)),"")</f>
        <v/>
      </c>
      <c r="F901" s="74" t="str">
        <f>IFERROR(INDEX(入力!$BV$3:$CN$1048576,MATCH(ROW(F901)-ROW(F$3),入力!$BB$3:$BB$1048576,0),MATCH(F$3,入力!$BV$2:$CN$2,0)),"")</f>
        <v/>
      </c>
      <c r="G901" s="74" t="str">
        <f>IFERROR(INDEX(入力!$BV$3:$CN$1048576,MATCH(ROW(G901)-ROW(G$3),入力!$BB$3:$BB$1048576,0),MATCH(G$3,入力!$BV$2:$CN$2,0)),"")</f>
        <v/>
      </c>
      <c r="H901" s="75" t="str">
        <f>IFERROR(INDEX(入力!$BV$3:$CN$1048576,MATCH(ROW(H901)-ROW(H$3),入力!$BB$3:$BB$1048576,0),MATCH(H$3,入力!$BV$2:$CN$2,0)),"")</f>
        <v/>
      </c>
      <c r="I901" s="76" t="str">
        <f>IFERROR(INDEX(入力!$BV$3:$CN$1048576,MATCH(ROW(I901)-ROW(I$3),入力!$BB$3:$BB$1048576,0),MATCH(I$3,入力!$BV$2:$CN$2,0)),"")</f>
        <v/>
      </c>
      <c r="J901" s="75" t="str">
        <f>IFERROR(INDEX(入力!$BV$3:$CN$1048576,MATCH(ROW(J901)-ROW(J$3),入力!$BB$3:$BB$1048576,0),MATCH(J$3,入力!$BV$2:$CN$2,0)),"")</f>
        <v/>
      </c>
      <c r="K901" s="75" t="str">
        <f>IFERROR(INDEX(入力!$BV$3:$CN$1048576,MATCH(ROW(K901)-ROW(K$3),入力!$BB$3:$BB$1048576,0),MATCH(K$3,入力!$BV$2:$CN$2,0)),"")</f>
        <v/>
      </c>
      <c r="L901" s="75" t="str">
        <f>IFERROR(INDEX(入力!$BV$3:$CN$1048576,MATCH(ROW(L901)-ROW(L$3),入力!$BB$3:$BB$1048576,0),MATCH(L$3,入力!$BV$2:$CN$2,0)),"")</f>
        <v/>
      </c>
      <c r="M901" s="117" t="str">
        <f>IFERROR(IF(履歴検索!$A901="","",INDEX(入力!$BV$3:$CN$1048576,MATCH(ROW(M901)-ROW(M$3),入力!$BB$3:$BB$1048576,0),MATCH(M$3,入力!$BV$2:$CN$2,0))),"")</f>
        <v/>
      </c>
      <c r="N901" s="75" t="str">
        <f>IFERROR(INDEX(入力!$BV$3:$CN$1048576,MATCH(ROW(N901)-ROW(N$3),入力!$BB$3:$BB$1048576,0),MATCH(N$3,入力!$BV$2:$CN$2,0)),"")</f>
        <v/>
      </c>
      <c r="O901" s="294" t="str">
        <f>IFERROR(INDEX(入力!$CJ$3:$CN$1048576,MATCH(ROW(O901)-ROW(O$3),入力!$BB$3:$BB$1048576,0),MATCH(O$3,入力!$CJ$2:$CN$2,0)),"")</f>
        <v/>
      </c>
      <c r="P901" s="294" t="str">
        <f>IFERROR(INDEX(入力!$CJ$3:$CN$1048576,MATCH(ROW(P901)-ROW(P$3),入力!$BB$3:$BB$1048576,0),MATCH(P$3,入力!$CJ$2:$CN$2,0)),"")</f>
        <v/>
      </c>
      <c r="Q901" s="294" t="str">
        <f>IFERROR(INDEX(入力!$BV$3:$CN$1048576,MATCH(ROW(Q901)-ROW(Q$3),入力!$BB$3:$BB$1048576,0),MATCH(Q$3,入力!$BV$2:$CN$2,0)),"")</f>
        <v/>
      </c>
      <c r="R901" s="77" t="str">
        <f>IFERROR(INDEX(入力!$BV$3:$CN$1048576,MATCH(ROW(R901)-ROW(R$3),入力!$BB$3:$BB$1048576,0),MATCH(R$3,入力!$BV$2:$CN$2,0)),"")</f>
        <v/>
      </c>
      <c r="S901" s="77" t="str">
        <f>IFERROR(INDEX(入力!$BV$3:$CN$1048576,MATCH(ROW(S901)-ROW(S$3),入力!$BB$3:$BB$1048576,0),MATCH(S$3,入力!$BV$2:$CN$2,0)),"")</f>
        <v/>
      </c>
      <c r="U901" s="28" t="str">
        <f>IF(Z901="","",COUNT($Z$4:Z901))</f>
        <v/>
      </c>
      <c r="V901" s="73" t="str">
        <f t="shared" si="14"/>
        <v/>
      </c>
      <c r="W901" s="113" t="str">
        <f>IF(OR($B901="",$B901=$B902),"",SUMIF($B$4:$B901,$B901,Q$4:Q901))</f>
        <v/>
      </c>
      <c r="X901" s="113" t="str">
        <f>IF(OR($B901="",$B901=$B902),"",SUMIF($B$4:$B901,$B901,K$4:K901)-Y901)</f>
        <v/>
      </c>
      <c r="Y901" s="113" t="str">
        <f>IF(OR($B901="",$B901=$B902),"",SUMIFS(K$4:K901,B$4:B901,$B901,F$4:F901,$Y$3))</f>
        <v/>
      </c>
      <c r="Z901" s="113" t="str">
        <f>IF(OR($B901="",$B901=$B902),"",SUMIF($B$4:$B901,$B901,S$4:S901))</f>
        <v/>
      </c>
    </row>
    <row r="902" spans="1:26" ht="25.05" customHeight="1" x14ac:dyDescent="0.2">
      <c r="A902" s="133" t="str">
        <f>IF(OR(B902="",AND(B901=B902,D901=D902)),"",MAX($A$4:A901)+1)</f>
        <v/>
      </c>
      <c r="B902" s="73" t="str">
        <f>IFERROR(INDEX(入力!$BV$3:$CN$1048576,MATCH(ROW(B902)-ROW(B$3),入力!$BB$3:$BB$1048576,0),MATCH(B$3,入力!$BV$2:$CN$2,0)),"")</f>
        <v/>
      </c>
      <c r="C902" s="74" t="str">
        <f>IFERROR(INDEX(入力!$BV$3:$CN$1048576,MATCH(ROW(C902)-ROW(C$3),入力!$BB$3:$BB$1048576,0),MATCH(C$3,入力!$BV$2:$CN$2,0)),"")</f>
        <v/>
      </c>
      <c r="D902" s="75" t="str">
        <f>IFERROR(INDEX(入力!$BO$3:$BO$1048576,MATCH(ROW(D902)-ROW(D$3),入力!$BB$3:$BB$1048576,0),0),"")</f>
        <v/>
      </c>
      <c r="E902" s="74" t="str">
        <f>IFERROR(INDEX(入力!$BV$3:$CN$1048576,MATCH(ROW(E902)-ROW(E$3),入力!$BB$3:$BB$1048576,0),MATCH(E$3,入力!$BV$2:$CN$2,0)),"")</f>
        <v/>
      </c>
      <c r="F902" s="74" t="str">
        <f>IFERROR(INDEX(入力!$BV$3:$CN$1048576,MATCH(ROW(F902)-ROW(F$3),入力!$BB$3:$BB$1048576,0),MATCH(F$3,入力!$BV$2:$CN$2,0)),"")</f>
        <v/>
      </c>
      <c r="G902" s="74" t="str">
        <f>IFERROR(INDEX(入力!$BV$3:$CN$1048576,MATCH(ROW(G902)-ROW(G$3),入力!$BB$3:$BB$1048576,0),MATCH(G$3,入力!$BV$2:$CN$2,0)),"")</f>
        <v/>
      </c>
      <c r="H902" s="75" t="str">
        <f>IFERROR(INDEX(入力!$BV$3:$CN$1048576,MATCH(ROW(H902)-ROW(H$3),入力!$BB$3:$BB$1048576,0),MATCH(H$3,入力!$BV$2:$CN$2,0)),"")</f>
        <v/>
      </c>
      <c r="I902" s="76" t="str">
        <f>IFERROR(INDEX(入力!$BV$3:$CN$1048576,MATCH(ROW(I902)-ROW(I$3),入力!$BB$3:$BB$1048576,0),MATCH(I$3,入力!$BV$2:$CN$2,0)),"")</f>
        <v/>
      </c>
      <c r="J902" s="75" t="str">
        <f>IFERROR(INDEX(入力!$BV$3:$CN$1048576,MATCH(ROW(J902)-ROW(J$3),入力!$BB$3:$BB$1048576,0),MATCH(J$3,入力!$BV$2:$CN$2,0)),"")</f>
        <v/>
      </c>
      <c r="K902" s="75" t="str">
        <f>IFERROR(INDEX(入力!$BV$3:$CN$1048576,MATCH(ROW(K902)-ROW(K$3),入力!$BB$3:$BB$1048576,0),MATCH(K$3,入力!$BV$2:$CN$2,0)),"")</f>
        <v/>
      </c>
      <c r="L902" s="75" t="str">
        <f>IFERROR(INDEX(入力!$BV$3:$CN$1048576,MATCH(ROW(L902)-ROW(L$3),入力!$BB$3:$BB$1048576,0),MATCH(L$3,入力!$BV$2:$CN$2,0)),"")</f>
        <v/>
      </c>
      <c r="M902" s="117" t="str">
        <f>IFERROR(IF(履歴検索!$A902="","",INDEX(入力!$BV$3:$CN$1048576,MATCH(ROW(M902)-ROW(M$3),入力!$BB$3:$BB$1048576,0),MATCH(M$3,入力!$BV$2:$CN$2,0))),"")</f>
        <v/>
      </c>
      <c r="N902" s="75" t="str">
        <f>IFERROR(INDEX(入力!$BV$3:$CN$1048576,MATCH(ROW(N902)-ROW(N$3),入力!$BB$3:$BB$1048576,0),MATCH(N$3,入力!$BV$2:$CN$2,0)),"")</f>
        <v/>
      </c>
      <c r="O902" s="294" t="str">
        <f>IFERROR(INDEX(入力!$CJ$3:$CN$1048576,MATCH(ROW(O902)-ROW(O$3),入力!$BB$3:$BB$1048576,0),MATCH(O$3,入力!$CJ$2:$CN$2,0)),"")</f>
        <v/>
      </c>
      <c r="P902" s="294" t="str">
        <f>IFERROR(INDEX(入力!$CJ$3:$CN$1048576,MATCH(ROW(P902)-ROW(P$3),入力!$BB$3:$BB$1048576,0),MATCH(P$3,入力!$CJ$2:$CN$2,0)),"")</f>
        <v/>
      </c>
      <c r="Q902" s="294" t="str">
        <f>IFERROR(INDEX(入力!$BV$3:$CN$1048576,MATCH(ROW(Q902)-ROW(Q$3),入力!$BB$3:$BB$1048576,0),MATCH(Q$3,入力!$BV$2:$CN$2,0)),"")</f>
        <v/>
      </c>
      <c r="R902" s="77" t="str">
        <f>IFERROR(INDEX(入力!$BV$3:$CN$1048576,MATCH(ROW(R902)-ROW(R$3),入力!$BB$3:$BB$1048576,0),MATCH(R$3,入力!$BV$2:$CN$2,0)),"")</f>
        <v/>
      </c>
      <c r="S902" s="77" t="str">
        <f>IFERROR(INDEX(入力!$BV$3:$CN$1048576,MATCH(ROW(S902)-ROW(S$3),入力!$BB$3:$BB$1048576,0),MATCH(S$3,入力!$BV$2:$CN$2,0)),"")</f>
        <v/>
      </c>
      <c r="U902" s="28" t="str">
        <f>IF(Z902="","",COUNT($Z$4:Z902))</f>
        <v/>
      </c>
      <c r="V902" s="73" t="str">
        <f t="shared" si="14"/>
        <v/>
      </c>
      <c r="W902" s="113" t="str">
        <f>IF(OR($B902="",$B902=$B903),"",SUMIF($B$4:$B902,$B902,Q$4:Q902))</f>
        <v/>
      </c>
      <c r="X902" s="113" t="str">
        <f>IF(OR($B902="",$B902=$B903),"",SUMIF($B$4:$B902,$B902,K$4:K902)-Y902)</f>
        <v/>
      </c>
      <c r="Y902" s="113" t="str">
        <f>IF(OR($B902="",$B902=$B903),"",SUMIFS(K$4:K902,B$4:B902,$B902,F$4:F902,$Y$3))</f>
        <v/>
      </c>
      <c r="Z902" s="113" t="str">
        <f>IF(OR($B902="",$B902=$B903),"",SUMIF($B$4:$B902,$B902,S$4:S902))</f>
        <v/>
      </c>
    </row>
    <row r="903" spans="1:26" ht="25.05" customHeight="1" x14ac:dyDescent="0.2">
      <c r="A903" s="133" t="str">
        <f>IF(OR(B903="",AND(B902=B903,D902=D903)),"",MAX($A$4:A902)+1)</f>
        <v/>
      </c>
      <c r="B903" s="73" t="str">
        <f>IFERROR(INDEX(入力!$BV$3:$CN$1048576,MATCH(ROW(B903)-ROW(B$3),入力!$BB$3:$BB$1048576,0),MATCH(B$3,入力!$BV$2:$CN$2,0)),"")</f>
        <v/>
      </c>
      <c r="C903" s="74" t="str">
        <f>IFERROR(INDEX(入力!$BV$3:$CN$1048576,MATCH(ROW(C903)-ROW(C$3),入力!$BB$3:$BB$1048576,0),MATCH(C$3,入力!$BV$2:$CN$2,0)),"")</f>
        <v/>
      </c>
      <c r="D903" s="75" t="str">
        <f>IFERROR(INDEX(入力!$BO$3:$BO$1048576,MATCH(ROW(D903)-ROW(D$3),入力!$BB$3:$BB$1048576,0),0),"")</f>
        <v/>
      </c>
      <c r="E903" s="74" t="str">
        <f>IFERROR(INDEX(入力!$BV$3:$CN$1048576,MATCH(ROW(E903)-ROW(E$3),入力!$BB$3:$BB$1048576,0),MATCH(E$3,入力!$BV$2:$CN$2,0)),"")</f>
        <v/>
      </c>
      <c r="F903" s="74" t="str">
        <f>IFERROR(INDEX(入力!$BV$3:$CN$1048576,MATCH(ROW(F903)-ROW(F$3),入力!$BB$3:$BB$1048576,0),MATCH(F$3,入力!$BV$2:$CN$2,0)),"")</f>
        <v/>
      </c>
      <c r="G903" s="74" t="str">
        <f>IFERROR(INDEX(入力!$BV$3:$CN$1048576,MATCH(ROW(G903)-ROW(G$3),入力!$BB$3:$BB$1048576,0),MATCH(G$3,入力!$BV$2:$CN$2,0)),"")</f>
        <v/>
      </c>
      <c r="H903" s="75" t="str">
        <f>IFERROR(INDEX(入力!$BV$3:$CN$1048576,MATCH(ROW(H903)-ROW(H$3),入力!$BB$3:$BB$1048576,0),MATCH(H$3,入力!$BV$2:$CN$2,0)),"")</f>
        <v/>
      </c>
      <c r="I903" s="76" t="str">
        <f>IFERROR(INDEX(入力!$BV$3:$CN$1048576,MATCH(ROW(I903)-ROW(I$3),入力!$BB$3:$BB$1048576,0),MATCH(I$3,入力!$BV$2:$CN$2,0)),"")</f>
        <v/>
      </c>
      <c r="J903" s="75" t="str">
        <f>IFERROR(INDEX(入力!$BV$3:$CN$1048576,MATCH(ROW(J903)-ROW(J$3),入力!$BB$3:$BB$1048576,0),MATCH(J$3,入力!$BV$2:$CN$2,0)),"")</f>
        <v/>
      </c>
      <c r="K903" s="75" t="str">
        <f>IFERROR(INDEX(入力!$BV$3:$CN$1048576,MATCH(ROW(K903)-ROW(K$3),入力!$BB$3:$BB$1048576,0),MATCH(K$3,入力!$BV$2:$CN$2,0)),"")</f>
        <v/>
      </c>
      <c r="L903" s="75" t="str">
        <f>IFERROR(INDEX(入力!$BV$3:$CN$1048576,MATCH(ROW(L903)-ROW(L$3),入力!$BB$3:$BB$1048576,0),MATCH(L$3,入力!$BV$2:$CN$2,0)),"")</f>
        <v/>
      </c>
      <c r="M903" s="117" t="str">
        <f>IFERROR(IF(履歴検索!$A903="","",INDEX(入力!$BV$3:$CN$1048576,MATCH(ROW(M903)-ROW(M$3),入力!$BB$3:$BB$1048576,0),MATCH(M$3,入力!$BV$2:$CN$2,0))),"")</f>
        <v/>
      </c>
      <c r="N903" s="75" t="str">
        <f>IFERROR(INDEX(入力!$BV$3:$CN$1048576,MATCH(ROW(N903)-ROW(N$3),入力!$BB$3:$BB$1048576,0),MATCH(N$3,入力!$BV$2:$CN$2,0)),"")</f>
        <v/>
      </c>
      <c r="O903" s="294" t="str">
        <f>IFERROR(INDEX(入力!$CJ$3:$CN$1048576,MATCH(ROW(O903)-ROW(O$3),入力!$BB$3:$BB$1048576,0),MATCH(O$3,入力!$CJ$2:$CN$2,0)),"")</f>
        <v/>
      </c>
      <c r="P903" s="294" t="str">
        <f>IFERROR(INDEX(入力!$CJ$3:$CN$1048576,MATCH(ROW(P903)-ROW(P$3),入力!$BB$3:$BB$1048576,0),MATCH(P$3,入力!$CJ$2:$CN$2,0)),"")</f>
        <v/>
      </c>
      <c r="Q903" s="294" t="str">
        <f>IFERROR(INDEX(入力!$BV$3:$CN$1048576,MATCH(ROW(Q903)-ROW(Q$3),入力!$BB$3:$BB$1048576,0),MATCH(Q$3,入力!$BV$2:$CN$2,0)),"")</f>
        <v/>
      </c>
      <c r="R903" s="77" t="str">
        <f>IFERROR(INDEX(入力!$BV$3:$CN$1048576,MATCH(ROW(R903)-ROW(R$3),入力!$BB$3:$BB$1048576,0),MATCH(R$3,入力!$BV$2:$CN$2,0)),"")</f>
        <v/>
      </c>
      <c r="S903" s="77" t="str">
        <f>IFERROR(INDEX(入力!$BV$3:$CN$1048576,MATCH(ROW(S903)-ROW(S$3),入力!$BB$3:$BB$1048576,0),MATCH(S$3,入力!$BV$2:$CN$2,0)),"")</f>
        <v/>
      </c>
      <c r="U903" s="28" t="str">
        <f>IF(Z903="","",COUNT($Z$4:Z903))</f>
        <v/>
      </c>
      <c r="V903" s="73" t="str">
        <f t="shared" si="14"/>
        <v/>
      </c>
      <c r="W903" s="113" t="str">
        <f>IF(OR($B903="",$B903=$B904),"",SUMIF($B$4:$B903,$B903,Q$4:Q903))</f>
        <v/>
      </c>
      <c r="X903" s="113" t="str">
        <f>IF(OR($B903="",$B903=$B904),"",SUMIF($B$4:$B903,$B903,K$4:K903)-Y903)</f>
        <v/>
      </c>
      <c r="Y903" s="113" t="str">
        <f>IF(OR($B903="",$B903=$B904),"",SUMIFS(K$4:K903,B$4:B903,$B903,F$4:F903,$Y$3))</f>
        <v/>
      </c>
      <c r="Z903" s="113" t="str">
        <f>IF(OR($B903="",$B903=$B904),"",SUMIF($B$4:$B903,$B903,S$4:S903))</f>
        <v/>
      </c>
    </row>
    <row r="904" spans="1:26" ht="25.05" customHeight="1" x14ac:dyDescent="0.2">
      <c r="A904" s="133" t="str">
        <f>IF(OR(B904="",AND(B903=B904,D903=D904)),"",MAX($A$4:A903)+1)</f>
        <v/>
      </c>
      <c r="B904" s="73" t="str">
        <f>IFERROR(INDEX(入力!$BV$3:$CN$1048576,MATCH(ROW(B904)-ROW(B$3),入力!$BB$3:$BB$1048576,0),MATCH(B$3,入力!$BV$2:$CN$2,0)),"")</f>
        <v/>
      </c>
      <c r="C904" s="74" t="str">
        <f>IFERROR(INDEX(入力!$BV$3:$CN$1048576,MATCH(ROW(C904)-ROW(C$3),入力!$BB$3:$BB$1048576,0),MATCH(C$3,入力!$BV$2:$CN$2,0)),"")</f>
        <v/>
      </c>
      <c r="D904" s="75" t="str">
        <f>IFERROR(INDEX(入力!$BO$3:$BO$1048576,MATCH(ROW(D904)-ROW(D$3),入力!$BB$3:$BB$1048576,0),0),"")</f>
        <v/>
      </c>
      <c r="E904" s="74" t="str">
        <f>IFERROR(INDEX(入力!$BV$3:$CN$1048576,MATCH(ROW(E904)-ROW(E$3),入力!$BB$3:$BB$1048576,0),MATCH(E$3,入力!$BV$2:$CN$2,0)),"")</f>
        <v/>
      </c>
      <c r="F904" s="74" t="str">
        <f>IFERROR(INDEX(入力!$BV$3:$CN$1048576,MATCH(ROW(F904)-ROW(F$3),入力!$BB$3:$BB$1048576,0),MATCH(F$3,入力!$BV$2:$CN$2,0)),"")</f>
        <v/>
      </c>
      <c r="G904" s="74" t="str">
        <f>IFERROR(INDEX(入力!$BV$3:$CN$1048576,MATCH(ROW(G904)-ROW(G$3),入力!$BB$3:$BB$1048576,0),MATCH(G$3,入力!$BV$2:$CN$2,0)),"")</f>
        <v/>
      </c>
      <c r="H904" s="75" t="str">
        <f>IFERROR(INDEX(入力!$BV$3:$CN$1048576,MATCH(ROW(H904)-ROW(H$3),入力!$BB$3:$BB$1048576,0),MATCH(H$3,入力!$BV$2:$CN$2,0)),"")</f>
        <v/>
      </c>
      <c r="I904" s="76" t="str">
        <f>IFERROR(INDEX(入力!$BV$3:$CN$1048576,MATCH(ROW(I904)-ROW(I$3),入力!$BB$3:$BB$1048576,0),MATCH(I$3,入力!$BV$2:$CN$2,0)),"")</f>
        <v/>
      </c>
      <c r="J904" s="75" t="str">
        <f>IFERROR(INDEX(入力!$BV$3:$CN$1048576,MATCH(ROW(J904)-ROW(J$3),入力!$BB$3:$BB$1048576,0),MATCH(J$3,入力!$BV$2:$CN$2,0)),"")</f>
        <v/>
      </c>
      <c r="K904" s="75" t="str">
        <f>IFERROR(INDEX(入力!$BV$3:$CN$1048576,MATCH(ROW(K904)-ROW(K$3),入力!$BB$3:$BB$1048576,0),MATCH(K$3,入力!$BV$2:$CN$2,0)),"")</f>
        <v/>
      </c>
      <c r="L904" s="75" t="str">
        <f>IFERROR(INDEX(入力!$BV$3:$CN$1048576,MATCH(ROW(L904)-ROW(L$3),入力!$BB$3:$BB$1048576,0),MATCH(L$3,入力!$BV$2:$CN$2,0)),"")</f>
        <v/>
      </c>
      <c r="M904" s="117" t="str">
        <f>IFERROR(IF(履歴検索!$A904="","",INDEX(入力!$BV$3:$CN$1048576,MATCH(ROW(M904)-ROW(M$3),入力!$BB$3:$BB$1048576,0),MATCH(M$3,入力!$BV$2:$CN$2,0))),"")</f>
        <v/>
      </c>
      <c r="N904" s="75" t="str">
        <f>IFERROR(INDEX(入力!$BV$3:$CN$1048576,MATCH(ROW(N904)-ROW(N$3),入力!$BB$3:$BB$1048576,0),MATCH(N$3,入力!$BV$2:$CN$2,0)),"")</f>
        <v/>
      </c>
      <c r="O904" s="294" t="str">
        <f>IFERROR(INDEX(入力!$CJ$3:$CN$1048576,MATCH(ROW(O904)-ROW(O$3),入力!$BB$3:$BB$1048576,0),MATCH(O$3,入力!$CJ$2:$CN$2,0)),"")</f>
        <v/>
      </c>
      <c r="P904" s="294" t="str">
        <f>IFERROR(INDEX(入力!$CJ$3:$CN$1048576,MATCH(ROW(P904)-ROW(P$3),入力!$BB$3:$BB$1048576,0),MATCH(P$3,入力!$CJ$2:$CN$2,0)),"")</f>
        <v/>
      </c>
      <c r="Q904" s="294" t="str">
        <f>IFERROR(INDEX(入力!$BV$3:$CN$1048576,MATCH(ROW(Q904)-ROW(Q$3),入力!$BB$3:$BB$1048576,0),MATCH(Q$3,入力!$BV$2:$CN$2,0)),"")</f>
        <v/>
      </c>
      <c r="R904" s="77" t="str">
        <f>IFERROR(INDEX(入力!$BV$3:$CN$1048576,MATCH(ROW(R904)-ROW(R$3),入力!$BB$3:$BB$1048576,0),MATCH(R$3,入力!$BV$2:$CN$2,0)),"")</f>
        <v/>
      </c>
      <c r="S904" s="77" t="str">
        <f>IFERROR(INDEX(入力!$BV$3:$CN$1048576,MATCH(ROW(S904)-ROW(S$3),入力!$BB$3:$BB$1048576,0),MATCH(S$3,入力!$BV$2:$CN$2,0)),"")</f>
        <v/>
      </c>
      <c r="U904" s="28" t="str">
        <f>IF(Z904="","",COUNT($Z$4:Z904))</f>
        <v/>
      </c>
      <c r="V904" s="73" t="str">
        <f t="shared" si="14"/>
        <v/>
      </c>
      <c r="W904" s="113" t="str">
        <f>IF(OR($B904="",$B904=$B905),"",SUMIF($B$4:$B904,$B904,Q$4:Q904))</f>
        <v/>
      </c>
      <c r="X904" s="113" t="str">
        <f>IF(OR($B904="",$B904=$B905),"",SUMIF($B$4:$B904,$B904,K$4:K904)-Y904)</f>
        <v/>
      </c>
      <c r="Y904" s="113" t="str">
        <f>IF(OR($B904="",$B904=$B905),"",SUMIFS(K$4:K904,B$4:B904,$B904,F$4:F904,$Y$3))</f>
        <v/>
      </c>
      <c r="Z904" s="113" t="str">
        <f>IF(OR($B904="",$B904=$B905),"",SUMIF($B$4:$B904,$B904,S$4:S904))</f>
        <v/>
      </c>
    </row>
    <row r="905" spans="1:26" ht="25.05" customHeight="1" x14ac:dyDescent="0.2">
      <c r="A905" s="133" t="str">
        <f>IF(OR(B905="",AND(B904=B905,D904=D905)),"",MAX($A$4:A904)+1)</f>
        <v/>
      </c>
      <c r="B905" s="73" t="str">
        <f>IFERROR(INDEX(入力!$BV$3:$CN$1048576,MATCH(ROW(B905)-ROW(B$3),入力!$BB$3:$BB$1048576,0),MATCH(B$3,入力!$BV$2:$CN$2,0)),"")</f>
        <v/>
      </c>
      <c r="C905" s="74" t="str">
        <f>IFERROR(INDEX(入力!$BV$3:$CN$1048576,MATCH(ROW(C905)-ROW(C$3),入力!$BB$3:$BB$1048576,0),MATCH(C$3,入力!$BV$2:$CN$2,0)),"")</f>
        <v/>
      </c>
      <c r="D905" s="75" t="str">
        <f>IFERROR(INDEX(入力!$BO$3:$BO$1048576,MATCH(ROW(D905)-ROW(D$3),入力!$BB$3:$BB$1048576,0),0),"")</f>
        <v/>
      </c>
      <c r="E905" s="74" t="str">
        <f>IFERROR(INDEX(入力!$BV$3:$CN$1048576,MATCH(ROW(E905)-ROW(E$3),入力!$BB$3:$BB$1048576,0),MATCH(E$3,入力!$BV$2:$CN$2,0)),"")</f>
        <v/>
      </c>
      <c r="F905" s="74" t="str">
        <f>IFERROR(INDEX(入力!$BV$3:$CN$1048576,MATCH(ROW(F905)-ROW(F$3),入力!$BB$3:$BB$1048576,0),MATCH(F$3,入力!$BV$2:$CN$2,0)),"")</f>
        <v/>
      </c>
      <c r="G905" s="74" t="str">
        <f>IFERROR(INDEX(入力!$BV$3:$CN$1048576,MATCH(ROW(G905)-ROW(G$3),入力!$BB$3:$BB$1048576,0),MATCH(G$3,入力!$BV$2:$CN$2,0)),"")</f>
        <v/>
      </c>
      <c r="H905" s="75" t="str">
        <f>IFERROR(INDEX(入力!$BV$3:$CN$1048576,MATCH(ROW(H905)-ROW(H$3),入力!$BB$3:$BB$1048576,0),MATCH(H$3,入力!$BV$2:$CN$2,0)),"")</f>
        <v/>
      </c>
      <c r="I905" s="76" t="str">
        <f>IFERROR(INDEX(入力!$BV$3:$CN$1048576,MATCH(ROW(I905)-ROW(I$3),入力!$BB$3:$BB$1048576,0),MATCH(I$3,入力!$BV$2:$CN$2,0)),"")</f>
        <v/>
      </c>
      <c r="J905" s="75" t="str">
        <f>IFERROR(INDEX(入力!$BV$3:$CN$1048576,MATCH(ROW(J905)-ROW(J$3),入力!$BB$3:$BB$1048576,0),MATCH(J$3,入力!$BV$2:$CN$2,0)),"")</f>
        <v/>
      </c>
      <c r="K905" s="75" t="str">
        <f>IFERROR(INDEX(入力!$BV$3:$CN$1048576,MATCH(ROW(K905)-ROW(K$3),入力!$BB$3:$BB$1048576,0),MATCH(K$3,入力!$BV$2:$CN$2,0)),"")</f>
        <v/>
      </c>
      <c r="L905" s="75" t="str">
        <f>IFERROR(INDEX(入力!$BV$3:$CN$1048576,MATCH(ROW(L905)-ROW(L$3),入力!$BB$3:$BB$1048576,0),MATCH(L$3,入力!$BV$2:$CN$2,0)),"")</f>
        <v/>
      </c>
      <c r="M905" s="117" t="str">
        <f>IFERROR(IF(履歴検索!$A905="","",INDEX(入力!$BV$3:$CN$1048576,MATCH(ROW(M905)-ROW(M$3),入力!$BB$3:$BB$1048576,0),MATCH(M$3,入力!$BV$2:$CN$2,0))),"")</f>
        <v/>
      </c>
      <c r="N905" s="75" t="str">
        <f>IFERROR(INDEX(入力!$BV$3:$CN$1048576,MATCH(ROW(N905)-ROW(N$3),入力!$BB$3:$BB$1048576,0),MATCH(N$3,入力!$BV$2:$CN$2,0)),"")</f>
        <v/>
      </c>
      <c r="O905" s="294" t="str">
        <f>IFERROR(INDEX(入力!$CJ$3:$CN$1048576,MATCH(ROW(O905)-ROW(O$3),入力!$BB$3:$BB$1048576,0),MATCH(O$3,入力!$CJ$2:$CN$2,0)),"")</f>
        <v/>
      </c>
      <c r="P905" s="294" t="str">
        <f>IFERROR(INDEX(入力!$CJ$3:$CN$1048576,MATCH(ROW(P905)-ROW(P$3),入力!$BB$3:$BB$1048576,0),MATCH(P$3,入力!$CJ$2:$CN$2,0)),"")</f>
        <v/>
      </c>
      <c r="Q905" s="294" t="str">
        <f>IFERROR(INDEX(入力!$BV$3:$CN$1048576,MATCH(ROW(Q905)-ROW(Q$3),入力!$BB$3:$BB$1048576,0),MATCH(Q$3,入力!$BV$2:$CN$2,0)),"")</f>
        <v/>
      </c>
      <c r="R905" s="77" t="str">
        <f>IFERROR(INDEX(入力!$BV$3:$CN$1048576,MATCH(ROW(R905)-ROW(R$3),入力!$BB$3:$BB$1048576,0),MATCH(R$3,入力!$BV$2:$CN$2,0)),"")</f>
        <v/>
      </c>
      <c r="S905" s="77" t="str">
        <f>IFERROR(INDEX(入力!$BV$3:$CN$1048576,MATCH(ROW(S905)-ROW(S$3),入力!$BB$3:$BB$1048576,0),MATCH(S$3,入力!$BV$2:$CN$2,0)),"")</f>
        <v/>
      </c>
      <c r="U905" s="28" t="str">
        <f>IF(Z905="","",COUNT($Z$4:Z905))</f>
        <v/>
      </c>
      <c r="V905" s="73" t="str">
        <f t="shared" si="14"/>
        <v/>
      </c>
      <c r="W905" s="113" t="str">
        <f>IF(OR($B905="",$B905=$B906),"",SUMIF($B$4:$B905,$B905,Q$4:Q905))</f>
        <v/>
      </c>
      <c r="X905" s="113" t="str">
        <f>IF(OR($B905="",$B905=$B906),"",SUMIF($B$4:$B905,$B905,K$4:K905)-Y905)</f>
        <v/>
      </c>
      <c r="Y905" s="113" t="str">
        <f>IF(OR($B905="",$B905=$B906),"",SUMIFS(K$4:K905,B$4:B905,$B905,F$4:F905,$Y$3))</f>
        <v/>
      </c>
      <c r="Z905" s="113" t="str">
        <f>IF(OR($B905="",$B905=$B906),"",SUMIF($B$4:$B905,$B905,S$4:S905))</f>
        <v/>
      </c>
    </row>
    <row r="906" spans="1:26" ht="25.05" customHeight="1" x14ac:dyDescent="0.2">
      <c r="A906" s="133" t="str">
        <f>IF(OR(B906="",AND(B905=B906,D905=D906)),"",MAX($A$4:A905)+1)</f>
        <v/>
      </c>
      <c r="B906" s="73" t="str">
        <f>IFERROR(INDEX(入力!$BV$3:$CN$1048576,MATCH(ROW(B906)-ROW(B$3),入力!$BB$3:$BB$1048576,0),MATCH(B$3,入力!$BV$2:$CN$2,0)),"")</f>
        <v/>
      </c>
      <c r="C906" s="74" t="str">
        <f>IFERROR(INDEX(入力!$BV$3:$CN$1048576,MATCH(ROW(C906)-ROW(C$3),入力!$BB$3:$BB$1048576,0),MATCH(C$3,入力!$BV$2:$CN$2,0)),"")</f>
        <v/>
      </c>
      <c r="D906" s="75" t="str">
        <f>IFERROR(INDEX(入力!$BO$3:$BO$1048576,MATCH(ROW(D906)-ROW(D$3),入力!$BB$3:$BB$1048576,0),0),"")</f>
        <v/>
      </c>
      <c r="E906" s="74" t="str">
        <f>IFERROR(INDEX(入力!$BV$3:$CN$1048576,MATCH(ROW(E906)-ROW(E$3),入力!$BB$3:$BB$1048576,0),MATCH(E$3,入力!$BV$2:$CN$2,0)),"")</f>
        <v/>
      </c>
      <c r="F906" s="74" t="str">
        <f>IFERROR(INDEX(入力!$BV$3:$CN$1048576,MATCH(ROW(F906)-ROW(F$3),入力!$BB$3:$BB$1048576,0),MATCH(F$3,入力!$BV$2:$CN$2,0)),"")</f>
        <v/>
      </c>
      <c r="G906" s="74" t="str">
        <f>IFERROR(INDEX(入力!$BV$3:$CN$1048576,MATCH(ROW(G906)-ROW(G$3),入力!$BB$3:$BB$1048576,0),MATCH(G$3,入力!$BV$2:$CN$2,0)),"")</f>
        <v/>
      </c>
      <c r="H906" s="75" t="str">
        <f>IFERROR(INDEX(入力!$BV$3:$CN$1048576,MATCH(ROW(H906)-ROW(H$3),入力!$BB$3:$BB$1048576,0),MATCH(H$3,入力!$BV$2:$CN$2,0)),"")</f>
        <v/>
      </c>
      <c r="I906" s="76" t="str">
        <f>IFERROR(INDEX(入力!$BV$3:$CN$1048576,MATCH(ROW(I906)-ROW(I$3),入力!$BB$3:$BB$1048576,0),MATCH(I$3,入力!$BV$2:$CN$2,0)),"")</f>
        <v/>
      </c>
      <c r="J906" s="75" t="str">
        <f>IFERROR(INDEX(入力!$BV$3:$CN$1048576,MATCH(ROW(J906)-ROW(J$3),入力!$BB$3:$BB$1048576,0),MATCH(J$3,入力!$BV$2:$CN$2,0)),"")</f>
        <v/>
      </c>
      <c r="K906" s="75" t="str">
        <f>IFERROR(INDEX(入力!$BV$3:$CN$1048576,MATCH(ROW(K906)-ROW(K$3),入力!$BB$3:$BB$1048576,0),MATCH(K$3,入力!$BV$2:$CN$2,0)),"")</f>
        <v/>
      </c>
      <c r="L906" s="75" t="str">
        <f>IFERROR(INDEX(入力!$BV$3:$CN$1048576,MATCH(ROW(L906)-ROW(L$3),入力!$BB$3:$BB$1048576,0),MATCH(L$3,入力!$BV$2:$CN$2,0)),"")</f>
        <v/>
      </c>
      <c r="M906" s="117" t="str">
        <f>IFERROR(IF(履歴検索!$A906="","",INDEX(入力!$BV$3:$CN$1048576,MATCH(ROW(M906)-ROW(M$3),入力!$BB$3:$BB$1048576,0),MATCH(M$3,入力!$BV$2:$CN$2,0))),"")</f>
        <v/>
      </c>
      <c r="N906" s="75" t="str">
        <f>IFERROR(INDEX(入力!$BV$3:$CN$1048576,MATCH(ROW(N906)-ROW(N$3),入力!$BB$3:$BB$1048576,0),MATCH(N$3,入力!$BV$2:$CN$2,0)),"")</f>
        <v/>
      </c>
      <c r="O906" s="294" t="str">
        <f>IFERROR(INDEX(入力!$CJ$3:$CN$1048576,MATCH(ROW(O906)-ROW(O$3),入力!$BB$3:$BB$1048576,0),MATCH(O$3,入力!$CJ$2:$CN$2,0)),"")</f>
        <v/>
      </c>
      <c r="P906" s="294" t="str">
        <f>IFERROR(INDEX(入力!$CJ$3:$CN$1048576,MATCH(ROW(P906)-ROW(P$3),入力!$BB$3:$BB$1048576,0),MATCH(P$3,入力!$CJ$2:$CN$2,0)),"")</f>
        <v/>
      </c>
      <c r="Q906" s="294" t="str">
        <f>IFERROR(INDEX(入力!$BV$3:$CN$1048576,MATCH(ROW(Q906)-ROW(Q$3),入力!$BB$3:$BB$1048576,0),MATCH(Q$3,入力!$BV$2:$CN$2,0)),"")</f>
        <v/>
      </c>
      <c r="R906" s="77" t="str">
        <f>IFERROR(INDEX(入力!$BV$3:$CN$1048576,MATCH(ROW(R906)-ROW(R$3),入力!$BB$3:$BB$1048576,0),MATCH(R$3,入力!$BV$2:$CN$2,0)),"")</f>
        <v/>
      </c>
      <c r="S906" s="77" t="str">
        <f>IFERROR(INDEX(入力!$BV$3:$CN$1048576,MATCH(ROW(S906)-ROW(S$3),入力!$BB$3:$BB$1048576,0),MATCH(S$3,入力!$BV$2:$CN$2,0)),"")</f>
        <v/>
      </c>
      <c r="U906" s="28" t="str">
        <f>IF(Z906="","",COUNT($Z$4:Z906))</f>
        <v/>
      </c>
      <c r="V906" s="73" t="str">
        <f t="shared" si="14"/>
        <v/>
      </c>
      <c r="W906" s="113" t="str">
        <f>IF(OR($B906="",$B906=$B907),"",SUMIF($B$4:$B906,$B906,Q$4:Q906))</f>
        <v/>
      </c>
      <c r="X906" s="113" t="str">
        <f>IF(OR($B906="",$B906=$B907),"",SUMIF($B$4:$B906,$B906,K$4:K906)-Y906)</f>
        <v/>
      </c>
      <c r="Y906" s="113" t="str">
        <f>IF(OR($B906="",$B906=$B907),"",SUMIFS(K$4:K906,B$4:B906,$B906,F$4:F906,$Y$3))</f>
        <v/>
      </c>
      <c r="Z906" s="113" t="str">
        <f>IF(OR($B906="",$B906=$B907),"",SUMIF($B$4:$B906,$B906,S$4:S906))</f>
        <v/>
      </c>
    </row>
    <row r="907" spans="1:26" ht="25.05" customHeight="1" x14ac:dyDescent="0.2">
      <c r="A907" s="133" t="str">
        <f>IF(OR(B907="",AND(B906=B907,D906=D907)),"",MAX($A$4:A906)+1)</f>
        <v/>
      </c>
      <c r="B907" s="73" t="str">
        <f>IFERROR(INDEX(入力!$BV$3:$CN$1048576,MATCH(ROW(B907)-ROW(B$3),入力!$BB$3:$BB$1048576,0),MATCH(B$3,入力!$BV$2:$CN$2,0)),"")</f>
        <v/>
      </c>
      <c r="C907" s="74" t="str">
        <f>IFERROR(INDEX(入力!$BV$3:$CN$1048576,MATCH(ROW(C907)-ROW(C$3),入力!$BB$3:$BB$1048576,0),MATCH(C$3,入力!$BV$2:$CN$2,0)),"")</f>
        <v/>
      </c>
      <c r="D907" s="75" t="str">
        <f>IFERROR(INDEX(入力!$BO$3:$BO$1048576,MATCH(ROW(D907)-ROW(D$3),入力!$BB$3:$BB$1048576,0),0),"")</f>
        <v/>
      </c>
      <c r="E907" s="74" t="str">
        <f>IFERROR(INDEX(入力!$BV$3:$CN$1048576,MATCH(ROW(E907)-ROW(E$3),入力!$BB$3:$BB$1048576,0),MATCH(E$3,入力!$BV$2:$CN$2,0)),"")</f>
        <v/>
      </c>
      <c r="F907" s="74" t="str">
        <f>IFERROR(INDEX(入力!$BV$3:$CN$1048576,MATCH(ROW(F907)-ROW(F$3),入力!$BB$3:$BB$1048576,0),MATCH(F$3,入力!$BV$2:$CN$2,0)),"")</f>
        <v/>
      </c>
      <c r="G907" s="74" t="str">
        <f>IFERROR(INDEX(入力!$BV$3:$CN$1048576,MATCH(ROW(G907)-ROW(G$3),入力!$BB$3:$BB$1048576,0),MATCH(G$3,入力!$BV$2:$CN$2,0)),"")</f>
        <v/>
      </c>
      <c r="H907" s="75" t="str">
        <f>IFERROR(INDEX(入力!$BV$3:$CN$1048576,MATCH(ROW(H907)-ROW(H$3),入力!$BB$3:$BB$1048576,0),MATCH(H$3,入力!$BV$2:$CN$2,0)),"")</f>
        <v/>
      </c>
      <c r="I907" s="76" t="str">
        <f>IFERROR(INDEX(入力!$BV$3:$CN$1048576,MATCH(ROW(I907)-ROW(I$3),入力!$BB$3:$BB$1048576,0),MATCH(I$3,入力!$BV$2:$CN$2,0)),"")</f>
        <v/>
      </c>
      <c r="J907" s="75" t="str">
        <f>IFERROR(INDEX(入力!$BV$3:$CN$1048576,MATCH(ROW(J907)-ROW(J$3),入力!$BB$3:$BB$1048576,0),MATCH(J$3,入力!$BV$2:$CN$2,0)),"")</f>
        <v/>
      </c>
      <c r="K907" s="75" t="str">
        <f>IFERROR(INDEX(入力!$BV$3:$CN$1048576,MATCH(ROW(K907)-ROW(K$3),入力!$BB$3:$BB$1048576,0),MATCH(K$3,入力!$BV$2:$CN$2,0)),"")</f>
        <v/>
      </c>
      <c r="L907" s="75" t="str">
        <f>IFERROR(INDEX(入力!$BV$3:$CN$1048576,MATCH(ROW(L907)-ROW(L$3),入力!$BB$3:$BB$1048576,0),MATCH(L$3,入力!$BV$2:$CN$2,0)),"")</f>
        <v/>
      </c>
      <c r="M907" s="117" t="str">
        <f>IFERROR(IF(履歴検索!$A907="","",INDEX(入力!$BV$3:$CN$1048576,MATCH(ROW(M907)-ROW(M$3),入力!$BB$3:$BB$1048576,0),MATCH(M$3,入力!$BV$2:$CN$2,0))),"")</f>
        <v/>
      </c>
      <c r="N907" s="75" t="str">
        <f>IFERROR(INDEX(入力!$BV$3:$CN$1048576,MATCH(ROW(N907)-ROW(N$3),入力!$BB$3:$BB$1048576,0),MATCH(N$3,入力!$BV$2:$CN$2,0)),"")</f>
        <v/>
      </c>
      <c r="O907" s="294" t="str">
        <f>IFERROR(INDEX(入力!$CJ$3:$CN$1048576,MATCH(ROW(O907)-ROW(O$3),入力!$BB$3:$BB$1048576,0),MATCH(O$3,入力!$CJ$2:$CN$2,0)),"")</f>
        <v/>
      </c>
      <c r="P907" s="294" t="str">
        <f>IFERROR(INDEX(入力!$CJ$3:$CN$1048576,MATCH(ROW(P907)-ROW(P$3),入力!$BB$3:$BB$1048576,0),MATCH(P$3,入力!$CJ$2:$CN$2,0)),"")</f>
        <v/>
      </c>
      <c r="Q907" s="294" t="str">
        <f>IFERROR(INDEX(入力!$BV$3:$CN$1048576,MATCH(ROW(Q907)-ROW(Q$3),入力!$BB$3:$BB$1048576,0),MATCH(Q$3,入力!$BV$2:$CN$2,0)),"")</f>
        <v/>
      </c>
      <c r="R907" s="77" t="str">
        <f>IFERROR(INDEX(入力!$BV$3:$CN$1048576,MATCH(ROW(R907)-ROW(R$3),入力!$BB$3:$BB$1048576,0),MATCH(R$3,入力!$BV$2:$CN$2,0)),"")</f>
        <v/>
      </c>
      <c r="S907" s="77" t="str">
        <f>IFERROR(INDEX(入力!$BV$3:$CN$1048576,MATCH(ROW(S907)-ROW(S$3),入力!$BB$3:$BB$1048576,0),MATCH(S$3,入力!$BV$2:$CN$2,0)),"")</f>
        <v/>
      </c>
      <c r="U907" s="28" t="str">
        <f>IF(Z907="","",COUNT($Z$4:Z907))</f>
        <v/>
      </c>
      <c r="V907" s="73" t="str">
        <f t="shared" si="14"/>
        <v/>
      </c>
      <c r="W907" s="113" t="str">
        <f>IF(OR($B907="",$B907=$B908),"",SUMIF($B$4:$B907,$B907,Q$4:Q907))</f>
        <v/>
      </c>
      <c r="X907" s="113" t="str">
        <f>IF(OR($B907="",$B907=$B908),"",SUMIF($B$4:$B907,$B907,K$4:K907)-Y907)</f>
        <v/>
      </c>
      <c r="Y907" s="113" t="str">
        <f>IF(OR($B907="",$B907=$B908),"",SUMIFS(K$4:K907,B$4:B907,$B907,F$4:F907,$Y$3))</f>
        <v/>
      </c>
      <c r="Z907" s="113" t="str">
        <f>IF(OR($B907="",$B907=$B908),"",SUMIF($B$4:$B907,$B907,S$4:S907))</f>
        <v/>
      </c>
    </row>
    <row r="908" spans="1:26" ht="25.05" customHeight="1" x14ac:dyDescent="0.2">
      <c r="A908" s="133" t="str">
        <f>IF(OR(B908="",AND(B907=B908,D907=D908)),"",MAX($A$4:A907)+1)</f>
        <v/>
      </c>
      <c r="B908" s="73" t="str">
        <f>IFERROR(INDEX(入力!$BV$3:$CN$1048576,MATCH(ROW(B908)-ROW(B$3),入力!$BB$3:$BB$1048576,0),MATCH(B$3,入力!$BV$2:$CN$2,0)),"")</f>
        <v/>
      </c>
      <c r="C908" s="74" t="str">
        <f>IFERROR(INDEX(入力!$BV$3:$CN$1048576,MATCH(ROW(C908)-ROW(C$3),入力!$BB$3:$BB$1048576,0),MATCH(C$3,入力!$BV$2:$CN$2,0)),"")</f>
        <v/>
      </c>
      <c r="D908" s="75" t="str">
        <f>IFERROR(INDEX(入力!$BO$3:$BO$1048576,MATCH(ROW(D908)-ROW(D$3),入力!$BB$3:$BB$1048576,0),0),"")</f>
        <v/>
      </c>
      <c r="E908" s="74" t="str">
        <f>IFERROR(INDEX(入力!$BV$3:$CN$1048576,MATCH(ROW(E908)-ROW(E$3),入力!$BB$3:$BB$1048576,0),MATCH(E$3,入力!$BV$2:$CN$2,0)),"")</f>
        <v/>
      </c>
      <c r="F908" s="74" t="str">
        <f>IFERROR(INDEX(入力!$BV$3:$CN$1048576,MATCH(ROW(F908)-ROW(F$3),入力!$BB$3:$BB$1048576,0),MATCH(F$3,入力!$BV$2:$CN$2,0)),"")</f>
        <v/>
      </c>
      <c r="G908" s="74" t="str">
        <f>IFERROR(INDEX(入力!$BV$3:$CN$1048576,MATCH(ROW(G908)-ROW(G$3),入力!$BB$3:$BB$1048576,0),MATCH(G$3,入力!$BV$2:$CN$2,0)),"")</f>
        <v/>
      </c>
      <c r="H908" s="75" t="str">
        <f>IFERROR(INDEX(入力!$BV$3:$CN$1048576,MATCH(ROW(H908)-ROW(H$3),入力!$BB$3:$BB$1048576,0),MATCH(H$3,入力!$BV$2:$CN$2,0)),"")</f>
        <v/>
      </c>
      <c r="I908" s="76" t="str">
        <f>IFERROR(INDEX(入力!$BV$3:$CN$1048576,MATCH(ROW(I908)-ROW(I$3),入力!$BB$3:$BB$1048576,0),MATCH(I$3,入力!$BV$2:$CN$2,0)),"")</f>
        <v/>
      </c>
      <c r="J908" s="75" t="str">
        <f>IFERROR(INDEX(入力!$BV$3:$CN$1048576,MATCH(ROW(J908)-ROW(J$3),入力!$BB$3:$BB$1048576,0),MATCH(J$3,入力!$BV$2:$CN$2,0)),"")</f>
        <v/>
      </c>
      <c r="K908" s="75" t="str">
        <f>IFERROR(INDEX(入力!$BV$3:$CN$1048576,MATCH(ROW(K908)-ROW(K$3),入力!$BB$3:$BB$1048576,0),MATCH(K$3,入力!$BV$2:$CN$2,0)),"")</f>
        <v/>
      </c>
      <c r="L908" s="75" t="str">
        <f>IFERROR(INDEX(入力!$BV$3:$CN$1048576,MATCH(ROW(L908)-ROW(L$3),入力!$BB$3:$BB$1048576,0),MATCH(L$3,入力!$BV$2:$CN$2,0)),"")</f>
        <v/>
      </c>
      <c r="M908" s="117" t="str">
        <f>IFERROR(IF(履歴検索!$A908="","",INDEX(入力!$BV$3:$CN$1048576,MATCH(ROW(M908)-ROW(M$3),入力!$BB$3:$BB$1048576,0),MATCH(M$3,入力!$BV$2:$CN$2,0))),"")</f>
        <v/>
      </c>
      <c r="N908" s="75" t="str">
        <f>IFERROR(INDEX(入力!$BV$3:$CN$1048576,MATCH(ROW(N908)-ROW(N$3),入力!$BB$3:$BB$1048576,0),MATCH(N$3,入力!$BV$2:$CN$2,0)),"")</f>
        <v/>
      </c>
      <c r="O908" s="294" t="str">
        <f>IFERROR(INDEX(入力!$CJ$3:$CN$1048576,MATCH(ROW(O908)-ROW(O$3),入力!$BB$3:$BB$1048576,0),MATCH(O$3,入力!$CJ$2:$CN$2,0)),"")</f>
        <v/>
      </c>
      <c r="P908" s="294" t="str">
        <f>IFERROR(INDEX(入力!$CJ$3:$CN$1048576,MATCH(ROW(P908)-ROW(P$3),入力!$BB$3:$BB$1048576,0),MATCH(P$3,入力!$CJ$2:$CN$2,0)),"")</f>
        <v/>
      </c>
      <c r="Q908" s="294" t="str">
        <f>IFERROR(INDEX(入力!$BV$3:$CN$1048576,MATCH(ROW(Q908)-ROW(Q$3),入力!$BB$3:$BB$1048576,0),MATCH(Q$3,入力!$BV$2:$CN$2,0)),"")</f>
        <v/>
      </c>
      <c r="R908" s="77" t="str">
        <f>IFERROR(INDEX(入力!$BV$3:$CN$1048576,MATCH(ROW(R908)-ROW(R$3),入力!$BB$3:$BB$1048576,0),MATCH(R$3,入力!$BV$2:$CN$2,0)),"")</f>
        <v/>
      </c>
      <c r="S908" s="77" t="str">
        <f>IFERROR(INDEX(入力!$BV$3:$CN$1048576,MATCH(ROW(S908)-ROW(S$3),入力!$BB$3:$BB$1048576,0),MATCH(S$3,入力!$BV$2:$CN$2,0)),"")</f>
        <v/>
      </c>
      <c r="U908" s="28" t="str">
        <f>IF(Z908="","",COUNT($Z$4:Z908))</f>
        <v/>
      </c>
      <c r="V908" s="73" t="str">
        <f t="shared" si="14"/>
        <v/>
      </c>
      <c r="W908" s="113" t="str">
        <f>IF(OR($B908="",$B908=$B909),"",SUMIF($B$4:$B908,$B908,Q$4:Q908))</f>
        <v/>
      </c>
      <c r="X908" s="113" t="str">
        <f>IF(OR($B908="",$B908=$B909),"",SUMIF($B$4:$B908,$B908,K$4:K908)-Y908)</f>
        <v/>
      </c>
      <c r="Y908" s="113" t="str">
        <f>IF(OR($B908="",$B908=$B909),"",SUMIFS(K$4:K908,B$4:B908,$B908,F$4:F908,$Y$3))</f>
        <v/>
      </c>
      <c r="Z908" s="113" t="str">
        <f>IF(OR($B908="",$B908=$B909),"",SUMIF($B$4:$B908,$B908,S$4:S908))</f>
        <v/>
      </c>
    </row>
    <row r="909" spans="1:26" ht="25.05" customHeight="1" x14ac:dyDescent="0.2">
      <c r="A909" s="133" t="str">
        <f>IF(OR(B909="",AND(B908=B909,D908=D909)),"",MAX($A$4:A908)+1)</f>
        <v/>
      </c>
      <c r="B909" s="73" t="str">
        <f>IFERROR(INDEX(入力!$BV$3:$CN$1048576,MATCH(ROW(B909)-ROW(B$3),入力!$BB$3:$BB$1048576,0),MATCH(B$3,入力!$BV$2:$CN$2,0)),"")</f>
        <v/>
      </c>
      <c r="C909" s="74" t="str">
        <f>IFERROR(INDEX(入力!$BV$3:$CN$1048576,MATCH(ROW(C909)-ROW(C$3),入力!$BB$3:$BB$1048576,0),MATCH(C$3,入力!$BV$2:$CN$2,0)),"")</f>
        <v/>
      </c>
      <c r="D909" s="75" t="str">
        <f>IFERROR(INDEX(入力!$BO$3:$BO$1048576,MATCH(ROW(D909)-ROW(D$3),入力!$BB$3:$BB$1048576,0),0),"")</f>
        <v/>
      </c>
      <c r="E909" s="74" t="str">
        <f>IFERROR(INDEX(入力!$BV$3:$CN$1048576,MATCH(ROW(E909)-ROW(E$3),入力!$BB$3:$BB$1048576,0),MATCH(E$3,入力!$BV$2:$CN$2,0)),"")</f>
        <v/>
      </c>
      <c r="F909" s="74" t="str">
        <f>IFERROR(INDEX(入力!$BV$3:$CN$1048576,MATCH(ROW(F909)-ROW(F$3),入力!$BB$3:$BB$1048576,0),MATCH(F$3,入力!$BV$2:$CN$2,0)),"")</f>
        <v/>
      </c>
      <c r="G909" s="74" t="str">
        <f>IFERROR(INDEX(入力!$BV$3:$CN$1048576,MATCH(ROW(G909)-ROW(G$3),入力!$BB$3:$BB$1048576,0),MATCH(G$3,入力!$BV$2:$CN$2,0)),"")</f>
        <v/>
      </c>
      <c r="H909" s="75" t="str">
        <f>IFERROR(INDEX(入力!$BV$3:$CN$1048576,MATCH(ROW(H909)-ROW(H$3),入力!$BB$3:$BB$1048576,0),MATCH(H$3,入力!$BV$2:$CN$2,0)),"")</f>
        <v/>
      </c>
      <c r="I909" s="76" t="str">
        <f>IFERROR(INDEX(入力!$BV$3:$CN$1048576,MATCH(ROW(I909)-ROW(I$3),入力!$BB$3:$BB$1048576,0),MATCH(I$3,入力!$BV$2:$CN$2,0)),"")</f>
        <v/>
      </c>
      <c r="J909" s="75" t="str">
        <f>IFERROR(INDEX(入力!$BV$3:$CN$1048576,MATCH(ROW(J909)-ROW(J$3),入力!$BB$3:$BB$1048576,0),MATCH(J$3,入力!$BV$2:$CN$2,0)),"")</f>
        <v/>
      </c>
      <c r="K909" s="75" t="str">
        <f>IFERROR(INDEX(入力!$BV$3:$CN$1048576,MATCH(ROW(K909)-ROW(K$3),入力!$BB$3:$BB$1048576,0),MATCH(K$3,入力!$BV$2:$CN$2,0)),"")</f>
        <v/>
      </c>
      <c r="L909" s="75" t="str">
        <f>IFERROR(INDEX(入力!$BV$3:$CN$1048576,MATCH(ROW(L909)-ROW(L$3),入力!$BB$3:$BB$1048576,0),MATCH(L$3,入力!$BV$2:$CN$2,0)),"")</f>
        <v/>
      </c>
      <c r="M909" s="117" t="str">
        <f>IFERROR(IF(履歴検索!$A909="","",INDEX(入力!$BV$3:$CN$1048576,MATCH(ROW(M909)-ROW(M$3),入力!$BB$3:$BB$1048576,0),MATCH(M$3,入力!$BV$2:$CN$2,0))),"")</f>
        <v/>
      </c>
      <c r="N909" s="75" t="str">
        <f>IFERROR(INDEX(入力!$BV$3:$CN$1048576,MATCH(ROW(N909)-ROW(N$3),入力!$BB$3:$BB$1048576,0),MATCH(N$3,入力!$BV$2:$CN$2,0)),"")</f>
        <v/>
      </c>
      <c r="O909" s="294" t="str">
        <f>IFERROR(INDEX(入力!$CJ$3:$CN$1048576,MATCH(ROW(O909)-ROW(O$3),入力!$BB$3:$BB$1048576,0),MATCH(O$3,入力!$CJ$2:$CN$2,0)),"")</f>
        <v/>
      </c>
      <c r="P909" s="294" t="str">
        <f>IFERROR(INDEX(入力!$CJ$3:$CN$1048576,MATCH(ROW(P909)-ROW(P$3),入力!$BB$3:$BB$1048576,0),MATCH(P$3,入力!$CJ$2:$CN$2,0)),"")</f>
        <v/>
      </c>
      <c r="Q909" s="294" t="str">
        <f>IFERROR(INDEX(入力!$BV$3:$CN$1048576,MATCH(ROW(Q909)-ROW(Q$3),入力!$BB$3:$BB$1048576,0),MATCH(Q$3,入力!$BV$2:$CN$2,0)),"")</f>
        <v/>
      </c>
      <c r="R909" s="77" t="str">
        <f>IFERROR(INDEX(入力!$BV$3:$CN$1048576,MATCH(ROW(R909)-ROW(R$3),入力!$BB$3:$BB$1048576,0),MATCH(R$3,入力!$BV$2:$CN$2,0)),"")</f>
        <v/>
      </c>
      <c r="S909" s="77" t="str">
        <f>IFERROR(INDEX(入力!$BV$3:$CN$1048576,MATCH(ROW(S909)-ROW(S$3),入力!$BB$3:$BB$1048576,0),MATCH(S$3,入力!$BV$2:$CN$2,0)),"")</f>
        <v/>
      </c>
      <c r="U909" s="28" t="str">
        <f>IF(Z909="","",COUNT($Z$4:Z909))</f>
        <v/>
      </c>
      <c r="V909" s="73" t="str">
        <f t="shared" si="14"/>
        <v/>
      </c>
      <c r="W909" s="113" t="str">
        <f>IF(OR($B909="",$B909=$B910),"",SUMIF($B$4:$B909,$B909,Q$4:Q909))</f>
        <v/>
      </c>
      <c r="X909" s="113" t="str">
        <f>IF(OR($B909="",$B909=$B910),"",SUMIF($B$4:$B909,$B909,K$4:K909)-Y909)</f>
        <v/>
      </c>
      <c r="Y909" s="113" t="str">
        <f>IF(OR($B909="",$B909=$B910),"",SUMIFS(K$4:K909,B$4:B909,$B909,F$4:F909,$Y$3))</f>
        <v/>
      </c>
      <c r="Z909" s="113" t="str">
        <f>IF(OR($B909="",$B909=$B910),"",SUMIF($B$4:$B909,$B909,S$4:S909))</f>
        <v/>
      </c>
    </row>
    <row r="910" spans="1:26" ht="25.05" customHeight="1" x14ac:dyDescent="0.2">
      <c r="A910" s="133" t="str">
        <f>IF(OR(B910="",AND(B909=B910,D909=D910)),"",MAX($A$4:A909)+1)</f>
        <v/>
      </c>
      <c r="B910" s="73" t="str">
        <f>IFERROR(INDEX(入力!$BV$3:$CN$1048576,MATCH(ROW(B910)-ROW(B$3),入力!$BB$3:$BB$1048576,0),MATCH(B$3,入力!$BV$2:$CN$2,0)),"")</f>
        <v/>
      </c>
      <c r="C910" s="74" t="str">
        <f>IFERROR(INDEX(入力!$BV$3:$CN$1048576,MATCH(ROW(C910)-ROW(C$3),入力!$BB$3:$BB$1048576,0),MATCH(C$3,入力!$BV$2:$CN$2,0)),"")</f>
        <v/>
      </c>
      <c r="D910" s="75" t="str">
        <f>IFERROR(INDEX(入力!$BO$3:$BO$1048576,MATCH(ROW(D910)-ROW(D$3),入力!$BB$3:$BB$1048576,0),0),"")</f>
        <v/>
      </c>
      <c r="E910" s="74" t="str">
        <f>IFERROR(INDEX(入力!$BV$3:$CN$1048576,MATCH(ROW(E910)-ROW(E$3),入力!$BB$3:$BB$1048576,0),MATCH(E$3,入力!$BV$2:$CN$2,0)),"")</f>
        <v/>
      </c>
      <c r="F910" s="74" t="str">
        <f>IFERROR(INDEX(入力!$BV$3:$CN$1048576,MATCH(ROW(F910)-ROW(F$3),入力!$BB$3:$BB$1048576,0),MATCH(F$3,入力!$BV$2:$CN$2,0)),"")</f>
        <v/>
      </c>
      <c r="G910" s="74" t="str">
        <f>IFERROR(INDEX(入力!$BV$3:$CN$1048576,MATCH(ROW(G910)-ROW(G$3),入力!$BB$3:$BB$1048576,0),MATCH(G$3,入力!$BV$2:$CN$2,0)),"")</f>
        <v/>
      </c>
      <c r="H910" s="75" t="str">
        <f>IFERROR(INDEX(入力!$BV$3:$CN$1048576,MATCH(ROW(H910)-ROW(H$3),入力!$BB$3:$BB$1048576,0),MATCH(H$3,入力!$BV$2:$CN$2,0)),"")</f>
        <v/>
      </c>
      <c r="I910" s="76" t="str">
        <f>IFERROR(INDEX(入力!$BV$3:$CN$1048576,MATCH(ROW(I910)-ROW(I$3),入力!$BB$3:$BB$1048576,0),MATCH(I$3,入力!$BV$2:$CN$2,0)),"")</f>
        <v/>
      </c>
      <c r="J910" s="75" t="str">
        <f>IFERROR(INDEX(入力!$BV$3:$CN$1048576,MATCH(ROW(J910)-ROW(J$3),入力!$BB$3:$BB$1048576,0),MATCH(J$3,入力!$BV$2:$CN$2,0)),"")</f>
        <v/>
      </c>
      <c r="K910" s="75" t="str">
        <f>IFERROR(INDEX(入力!$BV$3:$CN$1048576,MATCH(ROW(K910)-ROW(K$3),入力!$BB$3:$BB$1048576,0),MATCH(K$3,入力!$BV$2:$CN$2,0)),"")</f>
        <v/>
      </c>
      <c r="L910" s="75" t="str">
        <f>IFERROR(INDEX(入力!$BV$3:$CN$1048576,MATCH(ROW(L910)-ROW(L$3),入力!$BB$3:$BB$1048576,0),MATCH(L$3,入力!$BV$2:$CN$2,0)),"")</f>
        <v/>
      </c>
      <c r="M910" s="117" t="str">
        <f>IFERROR(IF(履歴検索!$A910="","",INDEX(入力!$BV$3:$CN$1048576,MATCH(ROW(M910)-ROW(M$3),入力!$BB$3:$BB$1048576,0),MATCH(M$3,入力!$BV$2:$CN$2,0))),"")</f>
        <v/>
      </c>
      <c r="N910" s="75" t="str">
        <f>IFERROR(INDEX(入力!$BV$3:$CN$1048576,MATCH(ROW(N910)-ROW(N$3),入力!$BB$3:$BB$1048576,0),MATCH(N$3,入力!$BV$2:$CN$2,0)),"")</f>
        <v/>
      </c>
      <c r="O910" s="294" t="str">
        <f>IFERROR(INDEX(入力!$CJ$3:$CN$1048576,MATCH(ROW(O910)-ROW(O$3),入力!$BB$3:$BB$1048576,0),MATCH(O$3,入力!$CJ$2:$CN$2,0)),"")</f>
        <v/>
      </c>
      <c r="P910" s="294" t="str">
        <f>IFERROR(INDEX(入力!$CJ$3:$CN$1048576,MATCH(ROW(P910)-ROW(P$3),入力!$BB$3:$BB$1048576,0),MATCH(P$3,入力!$CJ$2:$CN$2,0)),"")</f>
        <v/>
      </c>
      <c r="Q910" s="294" t="str">
        <f>IFERROR(INDEX(入力!$BV$3:$CN$1048576,MATCH(ROW(Q910)-ROW(Q$3),入力!$BB$3:$BB$1048576,0),MATCH(Q$3,入力!$BV$2:$CN$2,0)),"")</f>
        <v/>
      </c>
      <c r="R910" s="77" t="str">
        <f>IFERROR(INDEX(入力!$BV$3:$CN$1048576,MATCH(ROW(R910)-ROW(R$3),入力!$BB$3:$BB$1048576,0),MATCH(R$3,入力!$BV$2:$CN$2,0)),"")</f>
        <v/>
      </c>
      <c r="S910" s="77" t="str">
        <f>IFERROR(INDEX(入力!$BV$3:$CN$1048576,MATCH(ROW(S910)-ROW(S$3),入力!$BB$3:$BB$1048576,0),MATCH(S$3,入力!$BV$2:$CN$2,0)),"")</f>
        <v/>
      </c>
      <c r="U910" s="28" t="str">
        <f>IF(Z910="","",COUNT($Z$4:Z910))</f>
        <v/>
      </c>
      <c r="V910" s="73" t="str">
        <f t="shared" si="14"/>
        <v/>
      </c>
      <c r="W910" s="113" t="str">
        <f>IF(OR($B910="",$B910=$B911),"",SUMIF($B$4:$B910,$B910,Q$4:Q910))</f>
        <v/>
      </c>
      <c r="X910" s="113" t="str">
        <f>IF(OR($B910="",$B910=$B911),"",SUMIF($B$4:$B910,$B910,K$4:K910)-Y910)</f>
        <v/>
      </c>
      <c r="Y910" s="113" t="str">
        <f>IF(OR($B910="",$B910=$B911),"",SUMIFS(K$4:K910,B$4:B910,$B910,F$4:F910,$Y$3))</f>
        <v/>
      </c>
      <c r="Z910" s="113" t="str">
        <f>IF(OR($B910="",$B910=$B911),"",SUMIF($B$4:$B910,$B910,S$4:S910))</f>
        <v/>
      </c>
    </row>
    <row r="911" spans="1:26" ht="25.05" customHeight="1" x14ac:dyDescent="0.2">
      <c r="A911" s="133" t="str">
        <f>IF(OR(B911="",AND(B910=B911,D910=D911)),"",MAX($A$4:A910)+1)</f>
        <v/>
      </c>
      <c r="B911" s="73" t="str">
        <f>IFERROR(INDEX(入力!$BV$3:$CN$1048576,MATCH(ROW(B911)-ROW(B$3),入力!$BB$3:$BB$1048576,0),MATCH(B$3,入力!$BV$2:$CN$2,0)),"")</f>
        <v/>
      </c>
      <c r="C911" s="74" t="str">
        <f>IFERROR(INDEX(入力!$BV$3:$CN$1048576,MATCH(ROW(C911)-ROW(C$3),入力!$BB$3:$BB$1048576,0),MATCH(C$3,入力!$BV$2:$CN$2,0)),"")</f>
        <v/>
      </c>
      <c r="D911" s="75" t="str">
        <f>IFERROR(INDEX(入力!$BO$3:$BO$1048576,MATCH(ROW(D911)-ROW(D$3),入力!$BB$3:$BB$1048576,0),0),"")</f>
        <v/>
      </c>
      <c r="E911" s="74" t="str">
        <f>IFERROR(INDEX(入力!$BV$3:$CN$1048576,MATCH(ROW(E911)-ROW(E$3),入力!$BB$3:$BB$1048576,0),MATCH(E$3,入力!$BV$2:$CN$2,0)),"")</f>
        <v/>
      </c>
      <c r="F911" s="74" t="str">
        <f>IFERROR(INDEX(入力!$BV$3:$CN$1048576,MATCH(ROW(F911)-ROW(F$3),入力!$BB$3:$BB$1048576,0),MATCH(F$3,入力!$BV$2:$CN$2,0)),"")</f>
        <v/>
      </c>
      <c r="G911" s="74" t="str">
        <f>IFERROR(INDEX(入力!$BV$3:$CN$1048576,MATCH(ROW(G911)-ROW(G$3),入力!$BB$3:$BB$1048576,0),MATCH(G$3,入力!$BV$2:$CN$2,0)),"")</f>
        <v/>
      </c>
      <c r="H911" s="75" t="str">
        <f>IFERROR(INDEX(入力!$BV$3:$CN$1048576,MATCH(ROW(H911)-ROW(H$3),入力!$BB$3:$BB$1048576,0),MATCH(H$3,入力!$BV$2:$CN$2,0)),"")</f>
        <v/>
      </c>
      <c r="I911" s="76" t="str">
        <f>IFERROR(INDEX(入力!$BV$3:$CN$1048576,MATCH(ROW(I911)-ROW(I$3),入力!$BB$3:$BB$1048576,0),MATCH(I$3,入力!$BV$2:$CN$2,0)),"")</f>
        <v/>
      </c>
      <c r="J911" s="75" t="str">
        <f>IFERROR(INDEX(入力!$BV$3:$CN$1048576,MATCH(ROW(J911)-ROW(J$3),入力!$BB$3:$BB$1048576,0),MATCH(J$3,入力!$BV$2:$CN$2,0)),"")</f>
        <v/>
      </c>
      <c r="K911" s="75" t="str">
        <f>IFERROR(INDEX(入力!$BV$3:$CN$1048576,MATCH(ROW(K911)-ROW(K$3),入力!$BB$3:$BB$1048576,0),MATCH(K$3,入力!$BV$2:$CN$2,0)),"")</f>
        <v/>
      </c>
      <c r="L911" s="75" t="str">
        <f>IFERROR(INDEX(入力!$BV$3:$CN$1048576,MATCH(ROW(L911)-ROW(L$3),入力!$BB$3:$BB$1048576,0),MATCH(L$3,入力!$BV$2:$CN$2,0)),"")</f>
        <v/>
      </c>
      <c r="M911" s="117" t="str">
        <f>IFERROR(IF(履歴検索!$A911="","",INDEX(入力!$BV$3:$CN$1048576,MATCH(ROW(M911)-ROW(M$3),入力!$BB$3:$BB$1048576,0),MATCH(M$3,入力!$BV$2:$CN$2,0))),"")</f>
        <v/>
      </c>
      <c r="N911" s="75" t="str">
        <f>IFERROR(INDEX(入力!$BV$3:$CN$1048576,MATCH(ROW(N911)-ROW(N$3),入力!$BB$3:$BB$1048576,0),MATCH(N$3,入力!$BV$2:$CN$2,0)),"")</f>
        <v/>
      </c>
      <c r="O911" s="294" t="str">
        <f>IFERROR(INDEX(入力!$CJ$3:$CN$1048576,MATCH(ROW(O911)-ROW(O$3),入力!$BB$3:$BB$1048576,0),MATCH(O$3,入力!$CJ$2:$CN$2,0)),"")</f>
        <v/>
      </c>
      <c r="P911" s="294" t="str">
        <f>IFERROR(INDEX(入力!$CJ$3:$CN$1048576,MATCH(ROW(P911)-ROW(P$3),入力!$BB$3:$BB$1048576,0),MATCH(P$3,入力!$CJ$2:$CN$2,0)),"")</f>
        <v/>
      </c>
      <c r="Q911" s="294" t="str">
        <f>IFERROR(INDEX(入力!$BV$3:$CN$1048576,MATCH(ROW(Q911)-ROW(Q$3),入力!$BB$3:$BB$1048576,0),MATCH(Q$3,入力!$BV$2:$CN$2,0)),"")</f>
        <v/>
      </c>
      <c r="R911" s="77" t="str">
        <f>IFERROR(INDEX(入力!$BV$3:$CN$1048576,MATCH(ROW(R911)-ROW(R$3),入力!$BB$3:$BB$1048576,0),MATCH(R$3,入力!$BV$2:$CN$2,0)),"")</f>
        <v/>
      </c>
      <c r="S911" s="77" t="str">
        <f>IFERROR(INDEX(入力!$BV$3:$CN$1048576,MATCH(ROW(S911)-ROW(S$3),入力!$BB$3:$BB$1048576,0),MATCH(S$3,入力!$BV$2:$CN$2,0)),"")</f>
        <v/>
      </c>
      <c r="U911" s="28" t="str">
        <f>IF(Z911="","",COUNT($Z$4:Z911))</f>
        <v/>
      </c>
      <c r="V911" s="73" t="str">
        <f t="shared" si="14"/>
        <v/>
      </c>
      <c r="W911" s="113" t="str">
        <f>IF(OR($B911="",$B911=$B912),"",SUMIF($B$4:$B911,$B911,Q$4:Q911))</f>
        <v/>
      </c>
      <c r="X911" s="113" t="str">
        <f>IF(OR($B911="",$B911=$B912),"",SUMIF($B$4:$B911,$B911,K$4:K911)-Y911)</f>
        <v/>
      </c>
      <c r="Y911" s="113" t="str">
        <f>IF(OR($B911="",$B911=$B912),"",SUMIFS(K$4:K911,B$4:B911,$B911,F$4:F911,$Y$3))</f>
        <v/>
      </c>
      <c r="Z911" s="113" t="str">
        <f>IF(OR($B911="",$B911=$B912),"",SUMIF($B$4:$B911,$B911,S$4:S911))</f>
        <v/>
      </c>
    </row>
    <row r="912" spans="1:26" ht="25.05" customHeight="1" x14ac:dyDescent="0.2">
      <c r="A912" s="133" t="str">
        <f>IF(OR(B912="",AND(B911=B912,D911=D912)),"",MAX($A$4:A911)+1)</f>
        <v/>
      </c>
      <c r="B912" s="73" t="str">
        <f>IFERROR(INDEX(入力!$BV$3:$CN$1048576,MATCH(ROW(B912)-ROW(B$3),入力!$BB$3:$BB$1048576,0),MATCH(B$3,入力!$BV$2:$CN$2,0)),"")</f>
        <v/>
      </c>
      <c r="C912" s="74" t="str">
        <f>IFERROR(INDEX(入力!$BV$3:$CN$1048576,MATCH(ROW(C912)-ROW(C$3),入力!$BB$3:$BB$1048576,0),MATCH(C$3,入力!$BV$2:$CN$2,0)),"")</f>
        <v/>
      </c>
      <c r="D912" s="75" t="str">
        <f>IFERROR(INDEX(入力!$BO$3:$BO$1048576,MATCH(ROW(D912)-ROW(D$3),入力!$BB$3:$BB$1048576,0),0),"")</f>
        <v/>
      </c>
      <c r="E912" s="74" t="str">
        <f>IFERROR(INDEX(入力!$BV$3:$CN$1048576,MATCH(ROW(E912)-ROW(E$3),入力!$BB$3:$BB$1048576,0),MATCH(E$3,入力!$BV$2:$CN$2,0)),"")</f>
        <v/>
      </c>
      <c r="F912" s="74" t="str">
        <f>IFERROR(INDEX(入力!$BV$3:$CN$1048576,MATCH(ROW(F912)-ROW(F$3),入力!$BB$3:$BB$1048576,0),MATCH(F$3,入力!$BV$2:$CN$2,0)),"")</f>
        <v/>
      </c>
      <c r="G912" s="74" t="str">
        <f>IFERROR(INDEX(入力!$BV$3:$CN$1048576,MATCH(ROW(G912)-ROW(G$3),入力!$BB$3:$BB$1048576,0),MATCH(G$3,入力!$BV$2:$CN$2,0)),"")</f>
        <v/>
      </c>
      <c r="H912" s="75" t="str">
        <f>IFERROR(INDEX(入力!$BV$3:$CN$1048576,MATCH(ROW(H912)-ROW(H$3),入力!$BB$3:$BB$1048576,0),MATCH(H$3,入力!$BV$2:$CN$2,0)),"")</f>
        <v/>
      </c>
      <c r="I912" s="76" t="str">
        <f>IFERROR(INDEX(入力!$BV$3:$CN$1048576,MATCH(ROW(I912)-ROW(I$3),入力!$BB$3:$BB$1048576,0),MATCH(I$3,入力!$BV$2:$CN$2,0)),"")</f>
        <v/>
      </c>
      <c r="J912" s="75" t="str">
        <f>IFERROR(INDEX(入力!$BV$3:$CN$1048576,MATCH(ROW(J912)-ROW(J$3),入力!$BB$3:$BB$1048576,0),MATCH(J$3,入力!$BV$2:$CN$2,0)),"")</f>
        <v/>
      </c>
      <c r="K912" s="75" t="str">
        <f>IFERROR(INDEX(入力!$BV$3:$CN$1048576,MATCH(ROW(K912)-ROW(K$3),入力!$BB$3:$BB$1048576,0),MATCH(K$3,入力!$BV$2:$CN$2,0)),"")</f>
        <v/>
      </c>
      <c r="L912" s="75" t="str">
        <f>IFERROR(INDEX(入力!$BV$3:$CN$1048576,MATCH(ROW(L912)-ROW(L$3),入力!$BB$3:$BB$1048576,0),MATCH(L$3,入力!$BV$2:$CN$2,0)),"")</f>
        <v/>
      </c>
      <c r="M912" s="117" t="str">
        <f>IFERROR(IF(履歴検索!$A912="","",INDEX(入力!$BV$3:$CN$1048576,MATCH(ROW(M912)-ROW(M$3),入力!$BB$3:$BB$1048576,0),MATCH(M$3,入力!$BV$2:$CN$2,0))),"")</f>
        <v/>
      </c>
      <c r="N912" s="75" t="str">
        <f>IFERROR(INDEX(入力!$BV$3:$CN$1048576,MATCH(ROW(N912)-ROW(N$3),入力!$BB$3:$BB$1048576,0),MATCH(N$3,入力!$BV$2:$CN$2,0)),"")</f>
        <v/>
      </c>
      <c r="O912" s="294" t="str">
        <f>IFERROR(INDEX(入力!$CJ$3:$CN$1048576,MATCH(ROW(O912)-ROW(O$3),入力!$BB$3:$BB$1048576,0),MATCH(O$3,入力!$CJ$2:$CN$2,0)),"")</f>
        <v/>
      </c>
      <c r="P912" s="294" t="str">
        <f>IFERROR(INDEX(入力!$CJ$3:$CN$1048576,MATCH(ROW(P912)-ROW(P$3),入力!$BB$3:$BB$1048576,0),MATCH(P$3,入力!$CJ$2:$CN$2,0)),"")</f>
        <v/>
      </c>
      <c r="Q912" s="294" t="str">
        <f>IFERROR(INDEX(入力!$BV$3:$CN$1048576,MATCH(ROW(Q912)-ROW(Q$3),入力!$BB$3:$BB$1048576,0),MATCH(Q$3,入力!$BV$2:$CN$2,0)),"")</f>
        <v/>
      </c>
      <c r="R912" s="77" t="str">
        <f>IFERROR(INDEX(入力!$BV$3:$CN$1048576,MATCH(ROW(R912)-ROW(R$3),入力!$BB$3:$BB$1048576,0),MATCH(R$3,入力!$BV$2:$CN$2,0)),"")</f>
        <v/>
      </c>
      <c r="S912" s="77" t="str">
        <f>IFERROR(INDEX(入力!$BV$3:$CN$1048576,MATCH(ROW(S912)-ROW(S$3),入力!$BB$3:$BB$1048576,0),MATCH(S$3,入力!$BV$2:$CN$2,0)),"")</f>
        <v/>
      </c>
      <c r="U912" s="28" t="str">
        <f>IF(Z912="","",COUNT($Z$4:Z912))</f>
        <v/>
      </c>
      <c r="V912" s="73" t="str">
        <f t="shared" si="14"/>
        <v/>
      </c>
      <c r="W912" s="113" t="str">
        <f>IF(OR($B912="",$B912=$B913),"",SUMIF($B$4:$B912,$B912,Q$4:Q912))</f>
        <v/>
      </c>
      <c r="X912" s="113" t="str">
        <f>IF(OR($B912="",$B912=$B913),"",SUMIF($B$4:$B912,$B912,K$4:K912)-Y912)</f>
        <v/>
      </c>
      <c r="Y912" s="113" t="str">
        <f>IF(OR($B912="",$B912=$B913),"",SUMIFS(K$4:K912,B$4:B912,$B912,F$4:F912,$Y$3))</f>
        <v/>
      </c>
      <c r="Z912" s="113" t="str">
        <f>IF(OR($B912="",$B912=$B913),"",SUMIF($B$4:$B912,$B912,S$4:S912))</f>
        <v/>
      </c>
    </row>
    <row r="913" spans="1:26" ht="25.05" customHeight="1" x14ac:dyDescent="0.2">
      <c r="A913" s="133" t="str">
        <f>IF(OR(B913="",AND(B912=B913,D912=D913)),"",MAX($A$4:A912)+1)</f>
        <v/>
      </c>
      <c r="B913" s="73" t="str">
        <f>IFERROR(INDEX(入力!$BV$3:$CN$1048576,MATCH(ROW(B913)-ROW(B$3),入力!$BB$3:$BB$1048576,0),MATCH(B$3,入力!$BV$2:$CN$2,0)),"")</f>
        <v/>
      </c>
      <c r="C913" s="74" t="str">
        <f>IFERROR(INDEX(入力!$BV$3:$CN$1048576,MATCH(ROW(C913)-ROW(C$3),入力!$BB$3:$BB$1048576,0),MATCH(C$3,入力!$BV$2:$CN$2,0)),"")</f>
        <v/>
      </c>
      <c r="D913" s="75" t="str">
        <f>IFERROR(INDEX(入力!$BO$3:$BO$1048576,MATCH(ROW(D913)-ROW(D$3),入力!$BB$3:$BB$1048576,0),0),"")</f>
        <v/>
      </c>
      <c r="E913" s="74" t="str">
        <f>IFERROR(INDEX(入力!$BV$3:$CN$1048576,MATCH(ROW(E913)-ROW(E$3),入力!$BB$3:$BB$1048576,0),MATCH(E$3,入力!$BV$2:$CN$2,0)),"")</f>
        <v/>
      </c>
      <c r="F913" s="74" t="str">
        <f>IFERROR(INDEX(入力!$BV$3:$CN$1048576,MATCH(ROW(F913)-ROW(F$3),入力!$BB$3:$BB$1048576,0),MATCH(F$3,入力!$BV$2:$CN$2,0)),"")</f>
        <v/>
      </c>
      <c r="G913" s="74" t="str">
        <f>IFERROR(INDEX(入力!$BV$3:$CN$1048576,MATCH(ROW(G913)-ROW(G$3),入力!$BB$3:$BB$1048576,0),MATCH(G$3,入力!$BV$2:$CN$2,0)),"")</f>
        <v/>
      </c>
      <c r="H913" s="75" t="str">
        <f>IFERROR(INDEX(入力!$BV$3:$CN$1048576,MATCH(ROW(H913)-ROW(H$3),入力!$BB$3:$BB$1048576,0),MATCH(H$3,入力!$BV$2:$CN$2,0)),"")</f>
        <v/>
      </c>
      <c r="I913" s="76" t="str">
        <f>IFERROR(INDEX(入力!$BV$3:$CN$1048576,MATCH(ROW(I913)-ROW(I$3),入力!$BB$3:$BB$1048576,0),MATCH(I$3,入力!$BV$2:$CN$2,0)),"")</f>
        <v/>
      </c>
      <c r="J913" s="75" t="str">
        <f>IFERROR(INDEX(入力!$BV$3:$CN$1048576,MATCH(ROW(J913)-ROW(J$3),入力!$BB$3:$BB$1048576,0),MATCH(J$3,入力!$BV$2:$CN$2,0)),"")</f>
        <v/>
      </c>
      <c r="K913" s="75" t="str">
        <f>IFERROR(INDEX(入力!$BV$3:$CN$1048576,MATCH(ROW(K913)-ROW(K$3),入力!$BB$3:$BB$1048576,0),MATCH(K$3,入力!$BV$2:$CN$2,0)),"")</f>
        <v/>
      </c>
      <c r="L913" s="75" t="str">
        <f>IFERROR(INDEX(入力!$BV$3:$CN$1048576,MATCH(ROW(L913)-ROW(L$3),入力!$BB$3:$BB$1048576,0),MATCH(L$3,入力!$BV$2:$CN$2,0)),"")</f>
        <v/>
      </c>
      <c r="M913" s="117" t="str">
        <f>IFERROR(IF(履歴検索!$A913="","",INDEX(入力!$BV$3:$CN$1048576,MATCH(ROW(M913)-ROW(M$3),入力!$BB$3:$BB$1048576,0),MATCH(M$3,入力!$BV$2:$CN$2,0))),"")</f>
        <v/>
      </c>
      <c r="N913" s="75" t="str">
        <f>IFERROR(INDEX(入力!$BV$3:$CN$1048576,MATCH(ROW(N913)-ROW(N$3),入力!$BB$3:$BB$1048576,0),MATCH(N$3,入力!$BV$2:$CN$2,0)),"")</f>
        <v/>
      </c>
      <c r="O913" s="294" t="str">
        <f>IFERROR(INDEX(入力!$CJ$3:$CN$1048576,MATCH(ROW(O913)-ROW(O$3),入力!$BB$3:$BB$1048576,0),MATCH(O$3,入力!$CJ$2:$CN$2,0)),"")</f>
        <v/>
      </c>
      <c r="P913" s="294" t="str">
        <f>IFERROR(INDEX(入力!$CJ$3:$CN$1048576,MATCH(ROW(P913)-ROW(P$3),入力!$BB$3:$BB$1048576,0),MATCH(P$3,入力!$CJ$2:$CN$2,0)),"")</f>
        <v/>
      </c>
      <c r="Q913" s="294" t="str">
        <f>IFERROR(INDEX(入力!$BV$3:$CN$1048576,MATCH(ROW(Q913)-ROW(Q$3),入力!$BB$3:$BB$1048576,0),MATCH(Q$3,入力!$BV$2:$CN$2,0)),"")</f>
        <v/>
      </c>
      <c r="R913" s="77" t="str">
        <f>IFERROR(INDEX(入力!$BV$3:$CN$1048576,MATCH(ROW(R913)-ROW(R$3),入力!$BB$3:$BB$1048576,0),MATCH(R$3,入力!$BV$2:$CN$2,0)),"")</f>
        <v/>
      </c>
      <c r="S913" s="77" t="str">
        <f>IFERROR(INDEX(入力!$BV$3:$CN$1048576,MATCH(ROW(S913)-ROW(S$3),入力!$BB$3:$BB$1048576,0),MATCH(S$3,入力!$BV$2:$CN$2,0)),"")</f>
        <v/>
      </c>
      <c r="U913" s="28" t="str">
        <f>IF(Z913="","",COUNT($Z$4:Z913))</f>
        <v/>
      </c>
      <c r="V913" s="73" t="str">
        <f t="shared" ref="V913:V976" si="15">IF(Z913="","",B913)</f>
        <v/>
      </c>
      <c r="W913" s="113" t="str">
        <f>IF(OR($B913="",$B913=$B914),"",SUMIF($B$4:$B913,$B913,Q$4:Q913))</f>
        <v/>
      </c>
      <c r="X913" s="113" t="str">
        <f>IF(OR($B913="",$B913=$B914),"",SUMIF($B$4:$B913,$B913,K$4:K913)-Y913)</f>
        <v/>
      </c>
      <c r="Y913" s="113" t="str">
        <f>IF(OR($B913="",$B913=$B914),"",SUMIFS(K$4:K913,B$4:B913,$B913,F$4:F913,$Y$3))</f>
        <v/>
      </c>
      <c r="Z913" s="113" t="str">
        <f>IF(OR($B913="",$B913=$B914),"",SUMIF($B$4:$B913,$B913,S$4:S913))</f>
        <v/>
      </c>
    </row>
    <row r="914" spans="1:26" ht="25.05" customHeight="1" x14ac:dyDescent="0.2">
      <c r="A914" s="133" t="str">
        <f>IF(OR(B914="",AND(B913=B914,D913=D914)),"",MAX($A$4:A913)+1)</f>
        <v/>
      </c>
      <c r="B914" s="73" t="str">
        <f>IFERROR(INDEX(入力!$BV$3:$CN$1048576,MATCH(ROW(B914)-ROW(B$3),入力!$BB$3:$BB$1048576,0),MATCH(B$3,入力!$BV$2:$CN$2,0)),"")</f>
        <v/>
      </c>
      <c r="C914" s="74" t="str">
        <f>IFERROR(INDEX(入力!$BV$3:$CN$1048576,MATCH(ROW(C914)-ROW(C$3),入力!$BB$3:$BB$1048576,0),MATCH(C$3,入力!$BV$2:$CN$2,0)),"")</f>
        <v/>
      </c>
      <c r="D914" s="75" t="str">
        <f>IFERROR(INDEX(入力!$BO$3:$BO$1048576,MATCH(ROW(D914)-ROW(D$3),入力!$BB$3:$BB$1048576,0),0),"")</f>
        <v/>
      </c>
      <c r="E914" s="74" t="str">
        <f>IFERROR(INDEX(入力!$BV$3:$CN$1048576,MATCH(ROW(E914)-ROW(E$3),入力!$BB$3:$BB$1048576,0),MATCH(E$3,入力!$BV$2:$CN$2,0)),"")</f>
        <v/>
      </c>
      <c r="F914" s="74" t="str">
        <f>IFERROR(INDEX(入力!$BV$3:$CN$1048576,MATCH(ROW(F914)-ROW(F$3),入力!$BB$3:$BB$1048576,0),MATCH(F$3,入力!$BV$2:$CN$2,0)),"")</f>
        <v/>
      </c>
      <c r="G914" s="74" t="str">
        <f>IFERROR(INDEX(入力!$BV$3:$CN$1048576,MATCH(ROW(G914)-ROW(G$3),入力!$BB$3:$BB$1048576,0),MATCH(G$3,入力!$BV$2:$CN$2,0)),"")</f>
        <v/>
      </c>
      <c r="H914" s="75" t="str">
        <f>IFERROR(INDEX(入力!$BV$3:$CN$1048576,MATCH(ROW(H914)-ROW(H$3),入力!$BB$3:$BB$1048576,0),MATCH(H$3,入力!$BV$2:$CN$2,0)),"")</f>
        <v/>
      </c>
      <c r="I914" s="76" t="str">
        <f>IFERROR(INDEX(入力!$BV$3:$CN$1048576,MATCH(ROW(I914)-ROW(I$3),入力!$BB$3:$BB$1048576,0),MATCH(I$3,入力!$BV$2:$CN$2,0)),"")</f>
        <v/>
      </c>
      <c r="J914" s="75" t="str">
        <f>IFERROR(INDEX(入力!$BV$3:$CN$1048576,MATCH(ROW(J914)-ROW(J$3),入力!$BB$3:$BB$1048576,0),MATCH(J$3,入力!$BV$2:$CN$2,0)),"")</f>
        <v/>
      </c>
      <c r="K914" s="75" t="str">
        <f>IFERROR(INDEX(入力!$BV$3:$CN$1048576,MATCH(ROW(K914)-ROW(K$3),入力!$BB$3:$BB$1048576,0),MATCH(K$3,入力!$BV$2:$CN$2,0)),"")</f>
        <v/>
      </c>
      <c r="L914" s="75" t="str">
        <f>IFERROR(INDEX(入力!$BV$3:$CN$1048576,MATCH(ROW(L914)-ROW(L$3),入力!$BB$3:$BB$1048576,0),MATCH(L$3,入力!$BV$2:$CN$2,0)),"")</f>
        <v/>
      </c>
      <c r="M914" s="117" t="str">
        <f>IFERROR(IF(履歴検索!$A914="","",INDEX(入力!$BV$3:$CN$1048576,MATCH(ROW(M914)-ROW(M$3),入力!$BB$3:$BB$1048576,0),MATCH(M$3,入力!$BV$2:$CN$2,0))),"")</f>
        <v/>
      </c>
      <c r="N914" s="75" t="str">
        <f>IFERROR(INDEX(入力!$BV$3:$CN$1048576,MATCH(ROW(N914)-ROW(N$3),入力!$BB$3:$BB$1048576,0),MATCH(N$3,入力!$BV$2:$CN$2,0)),"")</f>
        <v/>
      </c>
      <c r="O914" s="294" t="str">
        <f>IFERROR(INDEX(入力!$CJ$3:$CN$1048576,MATCH(ROW(O914)-ROW(O$3),入力!$BB$3:$BB$1048576,0),MATCH(O$3,入力!$CJ$2:$CN$2,0)),"")</f>
        <v/>
      </c>
      <c r="P914" s="294" t="str">
        <f>IFERROR(INDEX(入力!$CJ$3:$CN$1048576,MATCH(ROW(P914)-ROW(P$3),入力!$BB$3:$BB$1048576,0),MATCH(P$3,入力!$CJ$2:$CN$2,0)),"")</f>
        <v/>
      </c>
      <c r="Q914" s="294" t="str">
        <f>IFERROR(INDEX(入力!$BV$3:$CN$1048576,MATCH(ROW(Q914)-ROW(Q$3),入力!$BB$3:$BB$1048576,0),MATCH(Q$3,入力!$BV$2:$CN$2,0)),"")</f>
        <v/>
      </c>
      <c r="R914" s="77" t="str">
        <f>IFERROR(INDEX(入力!$BV$3:$CN$1048576,MATCH(ROW(R914)-ROW(R$3),入力!$BB$3:$BB$1048576,0),MATCH(R$3,入力!$BV$2:$CN$2,0)),"")</f>
        <v/>
      </c>
      <c r="S914" s="77" t="str">
        <f>IFERROR(INDEX(入力!$BV$3:$CN$1048576,MATCH(ROW(S914)-ROW(S$3),入力!$BB$3:$BB$1048576,0),MATCH(S$3,入力!$BV$2:$CN$2,0)),"")</f>
        <v/>
      </c>
      <c r="U914" s="28" t="str">
        <f>IF(Z914="","",COUNT($Z$4:Z914))</f>
        <v/>
      </c>
      <c r="V914" s="73" t="str">
        <f t="shared" si="15"/>
        <v/>
      </c>
      <c r="W914" s="113" t="str">
        <f>IF(OR($B914="",$B914=$B915),"",SUMIF($B$4:$B914,$B914,Q$4:Q914))</f>
        <v/>
      </c>
      <c r="X914" s="113" t="str">
        <f>IF(OR($B914="",$B914=$B915),"",SUMIF($B$4:$B914,$B914,K$4:K914)-Y914)</f>
        <v/>
      </c>
      <c r="Y914" s="113" t="str">
        <f>IF(OR($B914="",$B914=$B915),"",SUMIFS(K$4:K914,B$4:B914,$B914,F$4:F914,$Y$3))</f>
        <v/>
      </c>
      <c r="Z914" s="113" t="str">
        <f>IF(OR($B914="",$B914=$B915),"",SUMIF($B$4:$B914,$B914,S$4:S914))</f>
        <v/>
      </c>
    </row>
    <row r="915" spans="1:26" ht="25.05" customHeight="1" x14ac:dyDescent="0.2">
      <c r="A915" s="133" t="str">
        <f>IF(OR(B915="",AND(B914=B915,D914=D915)),"",MAX($A$4:A914)+1)</f>
        <v/>
      </c>
      <c r="B915" s="73" t="str">
        <f>IFERROR(INDEX(入力!$BV$3:$CN$1048576,MATCH(ROW(B915)-ROW(B$3),入力!$BB$3:$BB$1048576,0),MATCH(B$3,入力!$BV$2:$CN$2,0)),"")</f>
        <v/>
      </c>
      <c r="C915" s="74" t="str">
        <f>IFERROR(INDEX(入力!$BV$3:$CN$1048576,MATCH(ROW(C915)-ROW(C$3),入力!$BB$3:$BB$1048576,0),MATCH(C$3,入力!$BV$2:$CN$2,0)),"")</f>
        <v/>
      </c>
      <c r="D915" s="75" t="str">
        <f>IFERROR(INDEX(入力!$BO$3:$BO$1048576,MATCH(ROW(D915)-ROW(D$3),入力!$BB$3:$BB$1048576,0),0),"")</f>
        <v/>
      </c>
      <c r="E915" s="74" t="str">
        <f>IFERROR(INDEX(入力!$BV$3:$CN$1048576,MATCH(ROW(E915)-ROW(E$3),入力!$BB$3:$BB$1048576,0),MATCH(E$3,入力!$BV$2:$CN$2,0)),"")</f>
        <v/>
      </c>
      <c r="F915" s="74" t="str">
        <f>IFERROR(INDEX(入力!$BV$3:$CN$1048576,MATCH(ROW(F915)-ROW(F$3),入力!$BB$3:$BB$1048576,0),MATCH(F$3,入力!$BV$2:$CN$2,0)),"")</f>
        <v/>
      </c>
      <c r="G915" s="74" t="str">
        <f>IFERROR(INDEX(入力!$BV$3:$CN$1048576,MATCH(ROW(G915)-ROW(G$3),入力!$BB$3:$BB$1048576,0),MATCH(G$3,入力!$BV$2:$CN$2,0)),"")</f>
        <v/>
      </c>
      <c r="H915" s="75" t="str">
        <f>IFERROR(INDEX(入力!$BV$3:$CN$1048576,MATCH(ROW(H915)-ROW(H$3),入力!$BB$3:$BB$1048576,0),MATCH(H$3,入力!$BV$2:$CN$2,0)),"")</f>
        <v/>
      </c>
      <c r="I915" s="76" t="str">
        <f>IFERROR(INDEX(入力!$BV$3:$CN$1048576,MATCH(ROW(I915)-ROW(I$3),入力!$BB$3:$BB$1048576,0),MATCH(I$3,入力!$BV$2:$CN$2,0)),"")</f>
        <v/>
      </c>
      <c r="J915" s="75" t="str">
        <f>IFERROR(INDEX(入力!$BV$3:$CN$1048576,MATCH(ROW(J915)-ROW(J$3),入力!$BB$3:$BB$1048576,0),MATCH(J$3,入力!$BV$2:$CN$2,0)),"")</f>
        <v/>
      </c>
      <c r="K915" s="75" t="str">
        <f>IFERROR(INDEX(入力!$BV$3:$CN$1048576,MATCH(ROW(K915)-ROW(K$3),入力!$BB$3:$BB$1048576,0),MATCH(K$3,入力!$BV$2:$CN$2,0)),"")</f>
        <v/>
      </c>
      <c r="L915" s="75" t="str">
        <f>IFERROR(INDEX(入力!$BV$3:$CN$1048576,MATCH(ROW(L915)-ROW(L$3),入力!$BB$3:$BB$1048576,0),MATCH(L$3,入力!$BV$2:$CN$2,0)),"")</f>
        <v/>
      </c>
      <c r="M915" s="117" t="str">
        <f>IFERROR(IF(履歴検索!$A915="","",INDEX(入力!$BV$3:$CN$1048576,MATCH(ROW(M915)-ROW(M$3),入力!$BB$3:$BB$1048576,0),MATCH(M$3,入力!$BV$2:$CN$2,0))),"")</f>
        <v/>
      </c>
      <c r="N915" s="75" t="str">
        <f>IFERROR(INDEX(入力!$BV$3:$CN$1048576,MATCH(ROW(N915)-ROW(N$3),入力!$BB$3:$BB$1048576,0),MATCH(N$3,入力!$BV$2:$CN$2,0)),"")</f>
        <v/>
      </c>
      <c r="O915" s="294" t="str">
        <f>IFERROR(INDEX(入力!$CJ$3:$CN$1048576,MATCH(ROW(O915)-ROW(O$3),入力!$BB$3:$BB$1048576,0),MATCH(O$3,入力!$CJ$2:$CN$2,0)),"")</f>
        <v/>
      </c>
      <c r="P915" s="294" t="str">
        <f>IFERROR(INDEX(入力!$CJ$3:$CN$1048576,MATCH(ROW(P915)-ROW(P$3),入力!$BB$3:$BB$1048576,0),MATCH(P$3,入力!$CJ$2:$CN$2,0)),"")</f>
        <v/>
      </c>
      <c r="Q915" s="294" t="str">
        <f>IFERROR(INDEX(入力!$BV$3:$CN$1048576,MATCH(ROW(Q915)-ROW(Q$3),入力!$BB$3:$BB$1048576,0),MATCH(Q$3,入力!$BV$2:$CN$2,0)),"")</f>
        <v/>
      </c>
      <c r="R915" s="77" t="str">
        <f>IFERROR(INDEX(入力!$BV$3:$CN$1048576,MATCH(ROW(R915)-ROW(R$3),入力!$BB$3:$BB$1048576,0),MATCH(R$3,入力!$BV$2:$CN$2,0)),"")</f>
        <v/>
      </c>
      <c r="S915" s="77" t="str">
        <f>IFERROR(INDEX(入力!$BV$3:$CN$1048576,MATCH(ROW(S915)-ROW(S$3),入力!$BB$3:$BB$1048576,0),MATCH(S$3,入力!$BV$2:$CN$2,0)),"")</f>
        <v/>
      </c>
      <c r="U915" s="28" t="str">
        <f>IF(Z915="","",COUNT($Z$4:Z915))</f>
        <v/>
      </c>
      <c r="V915" s="73" t="str">
        <f t="shared" si="15"/>
        <v/>
      </c>
      <c r="W915" s="113" t="str">
        <f>IF(OR($B915="",$B915=$B916),"",SUMIF($B$4:$B915,$B915,Q$4:Q915))</f>
        <v/>
      </c>
      <c r="X915" s="113" t="str">
        <f>IF(OR($B915="",$B915=$B916),"",SUMIF($B$4:$B915,$B915,K$4:K915)-Y915)</f>
        <v/>
      </c>
      <c r="Y915" s="113" t="str">
        <f>IF(OR($B915="",$B915=$B916),"",SUMIFS(K$4:K915,B$4:B915,$B915,F$4:F915,$Y$3))</f>
        <v/>
      </c>
      <c r="Z915" s="113" t="str">
        <f>IF(OR($B915="",$B915=$B916),"",SUMIF($B$4:$B915,$B915,S$4:S915))</f>
        <v/>
      </c>
    </row>
    <row r="916" spans="1:26" ht="25.05" customHeight="1" x14ac:dyDescent="0.2">
      <c r="A916" s="133" t="str">
        <f>IF(OR(B916="",AND(B915=B916,D915=D916)),"",MAX($A$4:A915)+1)</f>
        <v/>
      </c>
      <c r="B916" s="73" t="str">
        <f>IFERROR(INDEX(入力!$BV$3:$CN$1048576,MATCH(ROW(B916)-ROW(B$3),入力!$BB$3:$BB$1048576,0),MATCH(B$3,入力!$BV$2:$CN$2,0)),"")</f>
        <v/>
      </c>
      <c r="C916" s="74" t="str">
        <f>IFERROR(INDEX(入力!$BV$3:$CN$1048576,MATCH(ROW(C916)-ROW(C$3),入力!$BB$3:$BB$1048576,0),MATCH(C$3,入力!$BV$2:$CN$2,0)),"")</f>
        <v/>
      </c>
      <c r="D916" s="75" t="str">
        <f>IFERROR(INDEX(入力!$BO$3:$BO$1048576,MATCH(ROW(D916)-ROW(D$3),入力!$BB$3:$BB$1048576,0),0),"")</f>
        <v/>
      </c>
      <c r="E916" s="74" t="str">
        <f>IFERROR(INDEX(入力!$BV$3:$CN$1048576,MATCH(ROW(E916)-ROW(E$3),入力!$BB$3:$BB$1048576,0),MATCH(E$3,入力!$BV$2:$CN$2,0)),"")</f>
        <v/>
      </c>
      <c r="F916" s="74" t="str">
        <f>IFERROR(INDEX(入力!$BV$3:$CN$1048576,MATCH(ROW(F916)-ROW(F$3),入力!$BB$3:$BB$1048576,0),MATCH(F$3,入力!$BV$2:$CN$2,0)),"")</f>
        <v/>
      </c>
      <c r="G916" s="74" t="str">
        <f>IFERROR(INDEX(入力!$BV$3:$CN$1048576,MATCH(ROW(G916)-ROW(G$3),入力!$BB$3:$BB$1048576,0),MATCH(G$3,入力!$BV$2:$CN$2,0)),"")</f>
        <v/>
      </c>
      <c r="H916" s="75" t="str">
        <f>IFERROR(INDEX(入力!$BV$3:$CN$1048576,MATCH(ROW(H916)-ROW(H$3),入力!$BB$3:$BB$1048576,0),MATCH(H$3,入力!$BV$2:$CN$2,0)),"")</f>
        <v/>
      </c>
      <c r="I916" s="76" t="str">
        <f>IFERROR(INDEX(入力!$BV$3:$CN$1048576,MATCH(ROW(I916)-ROW(I$3),入力!$BB$3:$BB$1048576,0),MATCH(I$3,入力!$BV$2:$CN$2,0)),"")</f>
        <v/>
      </c>
      <c r="J916" s="75" t="str">
        <f>IFERROR(INDEX(入力!$BV$3:$CN$1048576,MATCH(ROW(J916)-ROW(J$3),入力!$BB$3:$BB$1048576,0),MATCH(J$3,入力!$BV$2:$CN$2,0)),"")</f>
        <v/>
      </c>
      <c r="K916" s="75" t="str">
        <f>IFERROR(INDEX(入力!$BV$3:$CN$1048576,MATCH(ROW(K916)-ROW(K$3),入力!$BB$3:$BB$1048576,0),MATCH(K$3,入力!$BV$2:$CN$2,0)),"")</f>
        <v/>
      </c>
      <c r="L916" s="75" t="str">
        <f>IFERROR(INDEX(入力!$BV$3:$CN$1048576,MATCH(ROW(L916)-ROW(L$3),入力!$BB$3:$BB$1048576,0),MATCH(L$3,入力!$BV$2:$CN$2,0)),"")</f>
        <v/>
      </c>
      <c r="M916" s="117" t="str">
        <f>IFERROR(IF(履歴検索!$A916="","",INDEX(入力!$BV$3:$CN$1048576,MATCH(ROW(M916)-ROW(M$3),入力!$BB$3:$BB$1048576,0),MATCH(M$3,入力!$BV$2:$CN$2,0))),"")</f>
        <v/>
      </c>
      <c r="N916" s="75" t="str">
        <f>IFERROR(INDEX(入力!$BV$3:$CN$1048576,MATCH(ROW(N916)-ROW(N$3),入力!$BB$3:$BB$1048576,0),MATCH(N$3,入力!$BV$2:$CN$2,0)),"")</f>
        <v/>
      </c>
      <c r="O916" s="294" t="str">
        <f>IFERROR(INDEX(入力!$CJ$3:$CN$1048576,MATCH(ROW(O916)-ROW(O$3),入力!$BB$3:$BB$1048576,0),MATCH(O$3,入力!$CJ$2:$CN$2,0)),"")</f>
        <v/>
      </c>
      <c r="P916" s="294" t="str">
        <f>IFERROR(INDEX(入力!$CJ$3:$CN$1048576,MATCH(ROW(P916)-ROW(P$3),入力!$BB$3:$BB$1048576,0),MATCH(P$3,入力!$CJ$2:$CN$2,0)),"")</f>
        <v/>
      </c>
      <c r="Q916" s="294" t="str">
        <f>IFERROR(INDEX(入力!$BV$3:$CN$1048576,MATCH(ROW(Q916)-ROW(Q$3),入力!$BB$3:$BB$1048576,0),MATCH(Q$3,入力!$BV$2:$CN$2,0)),"")</f>
        <v/>
      </c>
      <c r="R916" s="77" t="str">
        <f>IFERROR(INDEX(入力!$BV$3:$CN$1048576,MATCH(ROW(R916)-ROW(R$3),入力!$BB$3:$BB$1048576,0),MATCH(R$3,入力!$BV$2:$CN$2,0)),"")</f>
        <v/>
      </c>
      <c r="S916" s="77" t="str">
        <f>IFERROR(INDEX(入力!$BV$3:$CN$1048576,MATCH(ROW(S916)-ROW(S$3),入力!$BB$3:$BB$1048576,0),MATCH(S$3,入力!$BV$2:$CN$2,0)),"")</f>
        <v/>
      </c>
      <c r="U916" s="28" t="str">
        <f>IF(Z916="","",COUNT($Z$4:Z916))</f>
        <v/>
      </c>
      <c r="V916" s="73" t="str">
        <f t="shared" si="15"/>
        <v/>
      </c>
      <c r="W916" s="113" t="str">
        <f>IF(OR($B916="",$B916=$B917),"",SUMIF($B$4:$B916,$B916,Q$4:Q916))</f>
        <v/>
      </c>
      <c r="X916" s="113" t="str">
        <f>IF(OR($B916="",$B916=$B917),"",SUMIF($B$4:$B916,$B916,K$4:K916)-Y916)</f>
        <v/>
      </c>
      <c r="Y916" s="113" t="str">
        <f>IF(OR($B916="",$B916=$B917),"",SUMIFS(K$4:K916,B$4:B916,$B916,F$4:F916,$Y$3))</f>
        <v/>
      </c>
      <c r="Z916" s="113" t="str">
        <f>IF(OR($B916="",$B916=$B917),"",SUMIF($B$4:$B916,$B916,S$4:S916))</f>
        <v/>
      </c>
    </row>
    <row r="917" spans="1:26" ht="25.05" customHeight="1" x14ac:dyDescent="0.2">
      <c r="A917" s="133" t="str">
        <f>IF(OR(B917="",AND(B916=B917,D916=D917)),"",MAX($A$4:A916)+1)</f>
        <v/>
      </c>
      <c r="B917" s="73" t="str">
        <f>IFERROR(INDEX(入力!$BV$3:$CN$1048576,MATCH(ROW(B917)-ROW(B$3),入力!$BB$3:$BB$1048576,0),MATCH(B$3,入力!$BV$2:$CN$2,0)),"")</f>
        <v/>
      </c>
      <c r="C917" s="74" t="str">
        <f>IFERROR(INDEX(入力!$BV$3:$CN$1048576,MATCH(ROW(C917)-ROW(C$3),入力!$BB$3:$BB$1048576,0),MATCH(C$3,入力!$BV$2:$CN$2,0)),"")</f>
        <v/>
      </c>
      <c r="D917" s="75" t="str">
        <f>IFERROR(INDEX(入力!$BO$3:$BO$1048576,MATCH(ROW(D917)-ROW(D$3),入力!$BB$3:$BB$1048576,0),0),"")</f>
        <v/>
      </c>
      <c r="E917" s="74" t="str">
        <f>IFERROR(INDEX(入力!$BV$3:$CN$1048576,MATCH(ROW(E917)-ROW(E$3),入力!$BB$3:$BB$1048576,0),MATCH(E$3,入力!$BV$2:$CN$2,0)),"")</f>
        <v/>
      </c>
      <c r="F917" s="74" t="str">
        <f>IFERROR(INDEX(入力!$BV$3:$CN$1048576,MATCH(ROW(F917)-ROW(F$3),入力!$BB$3:$BB$1048576,0),MATCH(F$3,入力!$BV$2:$CN$2,0)),"")</f>
        <v/>
      </c>
      <c r="G917" s="74" t="str">
        <f>IFERROR(INDEX(入力!$BV$3:$CN$1048576,MATCH(ROW(G917)-ROW(G$3),入力!$BB$3:$BB$1048576,0),MATCH(G$3,入力!$BV$2:$CN$2,0)),"")</f>
        <v/>
      </c>
      <c r="H917" s="75" t="str">
        <f>IFERROR(INDEX(入力!$BV$3:$CN$1048576,MATCH(ROW(H917)-ROW(H$3),入力!$BB$3:$BB$1048576,0),MATCH(H$3,入力!$BV$2:$CN$2,0)),"")</f>
        <v/>
      </c>
      <c r="I917" s="76" t="str">
        <f>IFERROR(INDEX(入力!$BV$3:$CN$1048576,MATCH(ROW(I917)-ROW(I$3),入力!$BB$3:$BB$1048576,0),MATCH(I$3,入力!$BV$2:$CN$2,0)),"")</f>
        <v/>
      </c>
      <c r="J917" s="75" t="str">
        <f>IFERROR(INDEX(入力!$BV$3:$CN$1048576,MATCH(ROW(J917)-ROW(J$3),入力!$BB$3:$BB$1048576,0),MATCH(J$3,入力!$BV$2:$CN$2,0)),"")</f>
        <v/>
      </c>
      <c r="K917" s="75" t="str">
        <f>IFERROR(INDEX(入力!$BV$3:$CN$1048576,MATCH(ROW(K917)-ROW(K$3),入力!$BB$3:$BB$1048576,0),MATCH(K$3,入力!$BV$2:$CN$2,0)),"")</f>
        <v/>
      </c>
      <c r="L917" s="75" t="str">
        <f>IFERROR(INDEX(入力!$BV$3:$CN$1048576,MATCH(ROW(L917)-ROW(L$3),入力!$BB$3:$BB$1048576,0),MATCH(L$3,入力!$BV$2:$CN$2,0)),"")</f>
        <v/>
      </c>
      <c r="M917" s="117" t="str">
        <f>IFERROR(IF(履歴検索!$A917="","",INDEX(入力!$BV$3:$CN$1048576,MATCH(ROW(M917)-ROW(M$3),入力!$BB$3:$BB$1048576,0),MATCH(M$3,入力!$BV$2:$CN$2,0))),"")</f>
        <v/>
      </c>
      <c r="N917" s="75" t="str">
        <f>IFERROR(INDEX(入力!$BV$3:$CN$1048576,MATCH(ROW(N917)-ROW(N$3),入力!$BB$3:$BB$1048576,0),MATCH(N$3,入力!$BV$2:$CN$2,0)),"")</f>
        <v/>
      </c>
      <c r="O917" s="294" t="str">
        <f>IFERROR(INDEX(入力!$CJ$3:$CN$1048576,MATCH(ROW(O917)-ROW(O$3),入力!$BB$3:$BB$1048576,0),MATCH(O$3,入力!$CJ$2:$CN$2,0)),"")</f>
        <v/>
      </c>
      <c r="P917" s="294" t="str">
        <f>IFERROR(INDEX(入力!$CJ$3:$CN$1048576,MATCH(ROW(P917)-ROW(P$3),入力!$BB$3:$BB$1048576,0),MATCH(P$3,入力!$CJ$2:$CN$2,0)),"")</f>
        <v/>
      </c>
      <c r="Q917" s="294" t="str">
        <f>IFERROR(INDEX(入力!$BV$3:$CN$1048576,MATCH(ROW(Q917)-ROW(Q$3),入力!$BB$3:$BB$1048576,0),MATCH(Q$3,入力!$BV$2:$CN$2,0)),"")</f>
        <v/>
      </c>
      <c r="R917" s="77" t="str">
        <f>IFERROR(INDEX(入力!$BV$3:$CN$1048576,MATCH(ROW(R917)-ROW(R$3),入力!$BB$3:$BB$1048576,0),MATCH(R$3,入力!$BV$2:$CN$2,0)),"")</f>
        <v/>
      </c>
      <c r="S917" s="77" t="str">
        <f>IFERROR(INDEX(入力!$BV$3:$CN$1048576,MATCH(ROW(S917)-ROW(S$3),入力!$BB$3:$BB$1048576,0),MATCH(S$3,入力!$BV$2:$CN$2,0)),"")</f>
        <v/>
      </c>
      <c r="U917" s="28" t="str">
        <f>IF(Z917="","",COUNT($Z$4:Z917))</f>
        <v/>
      </c>
      <c r="V917" s="73" t="str">
        <f t="shared" si="15"/>
        <v/>
      </c>
      <c r="W917" s="113" t="str">
        <f>IF(OR($B917="",$B917=$B918),"",SUMIF($B$4:$B917,$B917,Q$4:Q917))</f>
        <v/>
      </c>
      <c r="X917" s="113" t="str">
        <f>IF(OR($B917="",$B917=$B918),"",SUMIF($B$4:$B917,$B917,K$4:K917)-Y917)</f>
        <v/>
      </c>
      <c r="Y917" s="113" t="str">
        <f>IF(OR($B917="",$B917=$B918),"",SUMIFS(K$4:K917,B$4:B917,$B917,F$4:F917,$Y$3))</f>
        <v/>
      </c>
      <c r="Z917" s="113" t="str">
        <f>IF(OR($B917="",$B917=$B918),"",SUMIF($B$4:$B917,$B917,S$4:S917))</f>
        <v/>
      </c>
    </row>
    <row r="918" spans="1:26" ht="25.05" customHeight="1" x14ac:dyDescent="0.2">
      <c r="A918" s="133" t="str">
        <f>IF(OR(B918="",AND(B917=B918,D917=D918)),"",MAX($A$4:A917)+1)</f>
        <v/>
      </c>
      <c r="B918" s="73" t="str">
        <f>IFERROR(INDEX(入力!$BV$3:$CN$1048576,MATCH(ROW(B918)-ROW(B$3),入力!$BB$3:$BB$1048576,0),MATCH(B$3,入力!$BV$2:$CN$2,0)),"")</f>
        <v/>
      </c>
      <c r="C918" s="74" t="str">
        <f>IFERROR(INDEX(入力!$BV$3:$CN$1048576,MATCH(ROW(C918)-ROW(C$3),入力!$BB$3:$BB$1048576,0),MATCH(C$3,入力!$BV$2:$CN$2,0)),"")</f>
        <v/>
      </c>
      <c r="D918" s="75" t="str">
        <f>IFERROR(INDEX(入力!$BO$3:$BO$1048576,MATCH(ROW(D918)-ROW(D$3),入力!$BB$3:$BB$1048576,0),0),"")</f>
        <v/>
      </c>
      <c r="E918" s="74" t="str">
        <f>IFERROR(INDEX(入力!$BV$3:$CN$1048576,MATCH(ROW(E918)-ROW(E$3),入力!$BB$3:$BB$1048576,0),MATCH(E$3,入力!$BV$2:$CN$2,0)),"")</f>
        <v/>
      </c>
      <c r="F918" s="74" t="str">
        <f>IFERROR(INDEX(入力!$BV$3:$CN$1048576,MATCH(ROW(F918)-ROW(F$3),入力!$BB$3:$BB$1048576,0),MATCH(F$3,入力!$BV$2:$CN$2,0)),"")</f>
        <v/>
      </c>
      <c r="G918" s="74" t="str">
        <f>IFERROR(INDEX(入力!$BV$3:$CN$1048576,MATCH(ROW(G918)-ROW(G$3),入力!$BB$3:$BB$1048576,0),MATCH(G$3,入力!$BV$2:$CN$2,0)),"")</f>
        <v/>
      </c>
      <c r="H918" s="75" t="str">
        <f>IFERROR(INDEX(入力!$BV$3:$CN$1048576,MATCH(ROW(H918)-ROW(H$3),入力!$BB$3:$BB$1048576,0),MATCH(H$3,入力!$BV$2:$CN$2,0)),"")</f>
        <v/>
      </c>
      <c r="I918" s="76" t="str">
        <f>IFERROR(INDEX(入力!$BV$3:$CN$1048576,MATCH(ROW(I918)-ROW(I$3),入力!$BB$3:$BB$1048576,0),MATCH(I$3,入力!$BV$2:$CN$2,0)),"")</f>
        <v/>
      </c>
      <c r="J918" s="75" t="str">
        <f>IFERROR(INDEX(入力!$BV$3:$CN$1048576,MATCH(ROW(J918)-ROW(J$3),入力!$BB$3:$BB$1048576,0),MATCH(J$3,入力!$BV$2:$CN$2,0)),"")</f>
        <v/>
      </c>
      <c r="K918" s="75" t="str">
        <f>IFERROR(INDEX(入力!$BV$3:$CN$1048576,MATCH(ROW(K918)-ROW(K$3),入力!$BB$3:$BB$1048576,0),MATCH(K$3,入力!$BV$2:$CN$2,0)),"")</f>
        <v/>
      </c>
      <c r="L918" s="75" t="str">
        <f>IFERROR(INDEX(入力!$BV$3:$CN$1048576,MATCH(ROW(L918)-ROW(L$3),入力!$BB$3:$BB$1048576,0),MATCH(L$3,入力!$BV$2:$CN$2,0)),"")</f>
        <v/>
      </c>
      <c r="M918" s="117" t="str">
        <f>IFERROR(IF(履歴検索!$A918="","",INDEX(入力!$BV$3:$CN$1048576,MATCH(ROW(M918)-ROW(M$3),入力!$BB$3:$BB$1048576,0),MATCH(M$3,入力!$BV$2:$CN$2,0))),"")</f>
        <v/>
      </c>
      <c r="N918" s="75" t="str">
        <f>IFERROR(INDEX(入力!$BV$3:$CN$1048576,MATCH(ROW(N918)-ROW(N$3),入力!$BB$3:$BB$1048576,0),MATCH(N$3,入力!$BV$2:$CN$2,0)),"")</f>
        <v/>
      </c>
      <c r="O918" s="294" t="str">
        <f>IFERROR(INDEX(入力!$CJ$3:$CN$1048576,MATCH(ROW(O918)-ROW(O$3),入力!$BB$3:$BB$1048576,0),MATCH(O$3,入力!$CJ$2:$CN$2,0)),"")</f>
        <v/>
      </c>
      <c r="P918" s="294" t="str">
        <f>IFERROR(INDEX(入力!$CJ$3:$CN$1048576,MATCH(ROW(P918)-ROW(P$3),入力!$BB$3:$BB$1048576,0),MATCH(P$3,入力!$CJ$2:$CN$2,0)),"")</f>
        <v/>
      </c>
      <c r="Q918" s="294" t="str">
        <f>IFERROR(INDEX(入力!$BV$3:$CN$1048576,MATCH(ROW(Q918)-ROW(Q$3),入力!$BB$3:$BB$1048576,0),MATCH(Q$3,入力!$BV$2:$CN$2,0)),"")</f>
        <v/>
      </c>
      <c r="R918" s="77" t="str">
        <f>IFERROR(INDEX(入力!$BV$3:$CN$1048576,MATCH(ROW(R918)-ROW(R$3),入力!$BB$3:$BB$1048576,0),MATCH(R$3,入力!$BV$2:$CN$2,0)),"")</f>
        <v/>
      </c>
      <c r="S918" s="77" t="str">
        <f>IFERROR(INDEX(入力!$BV$3:$CN$1048576,MATCH(ROW(S918)-ROW(S$3),入力!$BB$3:$BB$1048576,0),MATCH(S$3,入力!$BV$2:$CN$2,0)),"")</f>
        <v/>
      </c>
      <c r="U918" s="28" t="str">
        <f>IF(Z918="","",COUNT($Z$4:Z918))</f>
        <v/>
      </c>
      <c r="V918" s="73" t="str">
        <f t="shared" si="15"/>
        <v/>
      </c>
      <c r="W918" s="113" t="str">
        <f>IF(OR($B918="",$B918=$B919),"",SUMIF($B$4:$B918,$B918,Q$4:Q918))</f>
        <v/>
      </c>
      <c r="X918" s="113" t="str">
        <f>IF(OR($B918="",$B918=$B919),"",SUMIF($B$4:$B918,$B918,K$4:K918)-Y918)</f>
        <v/>
      </c>
      <c r="Y918" s="113" t="str">
        <f>IF(OR($B918="",$B918=$B919),"",SUMIFS(K$4:K918,B$4:B918,$B918,F$4:F918,$Y$3))</f>
        <v/>
      </c>
      <c r="Z918" s="113" t="str">
        <f>IF(OR($B918="",$B918=$B919),"",SUMIF($B$4:$B918,$B918,S$4:S918))</f>
        <v/>
      </c>
    </row>
    <row r="919" spans="1:26" ht="25.05" customHeight="1" x14ac:dyDescent="0.2">
      <c r="A919" s="133" t="str">
        <f>IF(OR(B919="",AND(B918=B919,D918=D919)),"",MAX($A$4:A918)+1)</f>
        <v/>
      </c>
      <c r="B919" s="73" t="str">
        <f>IFERROR(INDEX(入力!$BV$3:$CN$1048576,MATCH(ROW(B919)-ROW(B$3),入力!$BB$3:$BB$1048576,0),MATCH(B$3,入力!$BV$2:$CN$2,0)),"")</f>
        <v/>
      </c>
      <c r="C919" s="74" t="str">
        <f>IFERROR(INDEX(入力!$BV$3:$CN$1048576,MATCH(ROW(C919)-ROW(C$3),入力!$BB$3:$BB$1048576,0),MATCH(C$3,入力!$BV$2:$CN$2,0)),"")</f>
        <v/>
      </c>
      <c r="D919" s="75" t="str">
        <f>IFERROR(INDEX(入力!$BO$3:$BO$1048576,MATCH(ROW(D919)-ROW(D$3),入力!$BB$3:$BB$1048576,0),0),"")</f>
        <v/>
      </c>
      <c r="E919" s="74" t="str">
        <f>IFERROR(INDEX(入力!$BV$3:$CN$1048576,MATCH(ROW(E919)-ROW(E$3),入力!$BB$3:$BB$1048576,0),MATCH(E$3,入力!$BV$2:$CN$2,0)),"")</f>
        <v/>
      </c>
      <c r="F919" s="74" t="str">
        <f>IFERROR(INDEX(入力!$BV$3:$CN$1048576,MATCH(ROW(F919)-ROW(F$3),入力!$BB$3:$BB$1048576,0),MATCH(F$3,入力!$BV$2:$CN$2,0)),"")</f>
        <v/>
      </c>
      <c r="G919" s="74" t="str">
        <f>IFERROR(INDEX(入力!$BV$3:$CN$1048576,MATCH(ROW(G919)-ROW(G$3),入力!$BB$3:$BB$1048576,0),MATCH(G$3,入力!$BV$2:$CN$2,0)),"")</f>
        <v/>
      </c>
      <c r="H919" s="75" t="str">
        <f>IFERROR(INDEX(入力!$BV$3:$CN$1048576,MATCH(ROW(H919)-ROW(H$3),入力!$BB$3:$BB$1048576,0),MATCH(H$3,入力!$BV$2:$CN$2,0)),"")</f>
        <v/>
      </c>
      <c r="I919" s="76" t="str">
        <f>IFERROR(INDEX(入力!$BV$3:$CN$1048576,MATCH(ROW(I919)-ROW(I$3),入力!$BB$3:$BB$1048576,0),MATCH(I$3,入力!$BV$2:$CN$2,0)),"")</f>
        <v/>
      </c>
      <c r="J919" s="75" t="str">
        <f>IFERROR(INDEX(入力!$BV$3:$CN$1048576,MATCH(ROW(J919)-ROW(J$3),入力!$BB$3:$BB$1048576,0),MATCH(J$3,入力!$BV$2:$CN$2,0)),"")</f>
        <v/>
      </c>
      <c r="K919" s="75" t="str">
        <f>IFERROR(INDEX(入力!$BV$3:$CN$1048576,MATCH(ROW(K919)-ROW(K$3),入力!$BB$3:$BB$1048576,0),MATCH(K$3,入力!$BV$2:$CN$2,0)),"")</f>
        <v/>
      </c>
      <c r="L919" s="75" t="str">
        <f>IFERROR(INDEX(入力!$BV$3:$CN$1048576,MATCH(ROW(L919)-ROW(L$3),入力!$BB$3:$BB$1048576,0),MATCH(L$3,入力!$BV$2:$CN$2,0)),"")</f>
        <v/>
      </c>
      <c r="M919" s="117" t="str">
        <f>IFERROR(IF(履歴検索!$A919="","",INDEX(入力!$BV$3:$CN$1048576,MATCH(ROW(M919)-ROW(M$3),入力!$BB$3:$BB$1048576,0),MATCH(M$3,入力!$BV$2:$CN$2,0))),"")</f>
        <v/>
      </c>
      <c r="N919" s="75" t="str">
        <f>IFERROR(INDEX(入力!$BV$3:$CN$1048576,MATCH(ROW(N919)-ROW(N$3),入力!$BB$3:$BB$1048576,0),MATCH(N$3,入力!$BV$2:$CN$2,0)),"")</f>
        <v/>
      </c>
      <c r="O919" s="294" t="str">
        <f>IFERROR(INDEX(入力!$CJ$3:$CN$1048576,MATCH(ROW(O919)-ROW(O$3),入力!$BB$3:$BB$1048576,0),MATCH(O$3,入力!$CJ$2:$CN$2,0)),"")</f>
        <v/>
      </c>
      <c r="P919" s="294" t="str">
        <f>IFERROR(INDEX(入力!$CJ$3:$CN$1048576,MATCH(ROW(P919)-ROW(P$3),入力!$BB$3:$BB$1048576,0),MATCH(P$3,入力!$CJ$2:$CN$2,0)),"")</f>
        <v/>
      </c>
      <c r="Q919" s="294" t="str">
        <f>IFERROR(INDEX(入力!$BV$3:$CN$1048576,MATCH(ROW(Q919)-ROW(Q$3),入力!$BB$3:$BB$1048576,0),MATCH(Q$3,入力!$BV$2:$CN$2,0)),"")</f>
        <v/>
      </c>
      <c r="R919" s="77" t="str">
        <f>IFERROR(INDEX(入力!$BV$3:$CN$1048576,MATCH(ROW(R919)-ROW(R$3),入力!$BB$3:$BB$1048576,0),MATCH(R$3,入力!$BV$2:$CN$2,0)),"")</f>
        <v/>
      </c>
      <c r="S919" s="77" t="str">
        <f>IFERROR(INDEX(入力!$BV$3:$CN$1048576,MATCH(ROW(S919)-ROW(S$3),入力!$BB$3:$BB$1048576,0),MATCH(S$3,入力!$BV$2:$CN$2,0)),"")</f>
        <v/>
      </c>
      <c r="U919" s="28" t="str">
        <f>IF(Z919="","",COUNT($Z$4:Z919))</f>
        <v/>
      </c>
      <c r="V919" s="73" t="str">
        <f t="shared" si="15"/>
        <v/>
      </c>
      <c r="W919" s="113" t="str">
        <f>IF(OR($B919="",$B919=$B920),"",SUMIF($B$4:$B919,$B919,Q$4:Q919))</f>
        <v/>
      </c>
      <c r="X919" s="113" t="str">
        <f>IF(OR($B919="",$B919=$B920),"",SUMIF($B$4:$B919,$B919,K$4:K919)-Y919)</f>
        <v/>
      </c>
      <c r="Y919" s="113" t="str">
        <f>IF(OR($B919="",$B919=$B920),"",SUMIFS(K$4:K919,B$4:B919,$B919,F$4:F919,$Y$3))</f>
        <v/>
      </c>
      <c r="Z919" s="113" t="str">
        <f>IF(OR($B919="",$B919=$B920),"",SUMIF($B$4:$B919,$B919,S$4:S919))</f>
        <v/>
      </c>
    </row>
    <row r="920" spans="1:26" ht="25.05" customHeight="1" x14ac:dyDescent="0.2">
      <c r="A920" s="133" t="str">
        <f>IF(OR(B920="",AND(B919=B920,D919=D920)),"",MAX($A$4:A919)+1)</f>
        <v/>
      </c>
      <c r="B920" s="73" t="str">
        <f>IFERROR(INDEX(入力!$BV$3:$CN$1048576,MATCH(ROW(B920)-ROW(B$3),入力!$BB$3:$BB$1048576,0),MATCH(B$3,入力!$BV$2:$CN$2,0)),"")</f>
        <v/>
      </c>
      <c r="C920" s="74" t="str">
        <f>IFERROR(INDEX(入力!$BV$3:$CN$1048576,MATCH(ROW(C920)-ROW(C$3),入力!$BB$3:$BB$1048576,0),MATCH(C$3,入力!$BV$2:$CN$2,0)),"")</f>
        <v/>
      </c>
      <c r="D920" s="75" t="str">
        <f>IFERROR(INDEX(入力!$BO$3:$BO$1048576,MATCH(ROW(D920)-ROW(D$3),入力!$BB$3:$BB$1048576,0),0),"")</f>
        <v/>
      </c>
      <c r="E920" s="74" t="str">
        <f>IFERROR(INDEX(入力!$BV$3:$CN$1048576,MATCH(ROW(E920)-ROW(E$3),入力!$BB$3:$BB$1048576,0),MATCH(E$3,入力!$BV$2:$CN$2,0)),"")</f>
        <v/>
      </c>
      <c r="F920" s="74" t="str">
        <f>IFERROR(INDEX(入力!$BV$3:$CN$1048576,MATCH(ROW(F920)-ROW(F$3),入力!$BB$3:$BB$1048576,0),MATCH(F$3,入力!$BV$2:$CN$2,0)),"")</f>
        <v/>
      </c>
      <c r="G920" s="74" t="str">
        <f>IFERROR(INDEX(入力!$BV$3:$CN$1048576,MATCH(ROW(G920)-ROW(G$3),入力!$BB$3:$BB$1048576,0),MATCH(G$3,入力!$BV$2:$CN$2,0)),"")</f>
        <v/>
      </c>
      <c r="H920" s="75" t="str">
        <f>IFERROR(INDEX(入力!$BV$3:$CN$1048576,MATCH(ROW(H920)-ROW(H$3),入力!$BB$3:$BB$1048576,0),MATCH(H$3,入力!$BV$2:$CN$2,0)),"")</f>
        <v/>
      </c>
      <c r="I920" s="76" t="str">
        <f>IFERROR(INDEX(入力!$BV$3:$CN$1048576,MATCH(ROW(I920)-ROW(I$3),入力!$BB$3:$BB$1048576,0),MATCH(I$3,入力!$BV$2:$CN$2,0)),"")</f>
        <v/>
      </c>
      <c r="J920" s="75" t="str">
        <f>IFERROR(INDEX(入力!$BV$3:$CN$1048576,MATCH(ROW(J920)-ROW(J$3),入力!$BB$3:$BB$1048576,0),MATCH(J$3,入力!$BV$2:$CN$2,0)),"")</f>
        <v/>
      </c>
      <c r="K920" s="75" t="str">
        <f>IFERROR(INDEX(入力!$BV$3:$CN$1048576,MATCH(ROW(K920)-ROW(K$3),入力!$BB$3:$BB$1048576,0),MATCH(K$3,入力!$BV$2:$CN$2,0)),"")</f>
        <v/>
      </c>
      <c r="L920" s="75" t="str">
        <f>IFERROR(INDEX(入力!$BV$3:$CN$1048576,MATCH(ROW(L920)-ROW(L$3),入力!$BB$3:$BB$1048576,0),MATCH(L$3,入力!$BV$2:$CN$2,0)),"")</f>
        <v/>
      </c>
      <c r="M920" s="117" t="str">
        <f>IFERROR(IF(履歴検索!$A920="","",INDEX(入力!$BV$3:$CN$1048576,MATCH(ROW(M920)-ROW(M$3),入力!$BB$3:$BB$1048576,0),MATCH(M$3,入力!$BV$2:$CN$2,0))),"")</f>
        <v/>
      </c>
      <c r="N920" s="75" t="str">
        <f>IFERROR(INDEX(入力!$BV$3:$CN$1048576,MATCH(ROW(N920)-ROW(N$3),入力!$BB$3:$BB$1048576,0),MATCH(N$3,入力!$BV$2:$CN$2,0)),"")</f>
        <v/>
      </c>
      <c r="O920" s="294" t="str">
        <f>IFERROR(INDEX(入力!$CJ$3:$CN$1048576,MATCH(ROW(O920)-ROW(O$3),入力!$BB$3:$BB$1048576,0),MATCH(O$3,入力!$CJ$2:$CN$2,0)),"")</f>
        <v/>
      </c>
      <c r="P920" s="294" t="str">
        <f>IFERROR(INDEX(入力!$CJ$3:$CN$1048576,MATCH(ROW(P920)-ROW(P$3),入力!$BB$3:$BB$1048576,0),MATCH(P$3,入力!$CJ$2:$CN$2,0)),"")</f>
        <v/>
      </c>
      <c r="Q920" s="294" t="str">
        <f>IFERROR(INDEX(入力!$BV$3:$CN$1048576,MATCH(ROW(Q920)-ROW(Q$3),入力!$BB$3:$BB$1048576,0),MATCH(Q$3,入力!$BV$2:$CN$2,0)),"")</f>
        <v/>
      </c>
      <c r="R920" s="77" t="str">
        <f>IFERROR(INDEX(入力!$BV$3:$CN$1048576,MATCH(ROW(R920)-ROW(R$3),入力!$BB$3:$BB$1048576,0),MATCH(R$3,入力!$BV$2:$CN$2,0)),"")</f>
        <v/>
      </c>
      <c r="S920" s="77" t="str">
        <f>IFERROR(INDEX(入力!$BV$3:$CN$1048576,MATCH(ROW(S920)-ROW(S$3),入力!$BB$3:$BB$1048576,0),MATCH(S$3,入力!$BV$2:$CN$2,0)),"")</f>
        <v/>
      </c>
      <c r="U920" s="28" t="str">
        <f>IF(Z920="","",COUNT($Z$4:Z920))</f>
        <v/>
      </c>
      <c r="V920" s="73" t="str">
        <f t="shared" si="15"/>
        <v/>
      </c>
      <c r="W920" s="113" t="str">
        <f>IF(OR($B920="",$B920=$B921),"",SUMIF($B$4:$B920,$B920,Q$4:Q920))</f>
        <v/>
      </c>
      <c r="X920" s="113" t="str">
        <f>IF(OR($B920="",$B920=$B921),"",SUMIF($B$4:$B920,$B920,K$4:K920)-Y920)</f>
        <v/>
      </c>
      <c r="Y920" s="113" t="str">
        <f>IF(OR($B920="",$B920=$B921),"",SUMIFS(K$4:K920,B$4:B920,$B920,F$4:F920,$Y$3))</f>
        <v/>
      </c>
      <c r="Z920" s="113" t="str">
        <f>IF(OR($B920="",$B920=$B921),"",SUMIF($B$4:$B920,$B920,S$4:S920))</f>
        <v/>
      </c>
    </row>
    <row r="921" spans="1:26" ht="25.05" customHeight="1" x14ac:dyDescent="0.2">
      <c r="A921" s="133" t="str">
        <f>IF(OR(B921="",AND(B920=B921,D920=D921)),"",MAX($A$4:A920)+1)</f>
        <v/>
      </c>
      <c r="B921" s="73" t="str">
        <f>IFERROR(INDEX(入力!$BV$3:$CN$1048576,MATCH(ROW(B921)-ROW(B$3),入力!$BB$3:$BB$1048576,0),MATCH(B$3,入力!$BV$2:$CN$2,0)),"")</f>
        <v/>
      </c>
      <c r="C921" s="74" t="str">
        <f>IFERROR(INDEX(入力!$BV$3:$CN$1048576,MATCH(ROW(C921)-ROW(C$3),入力!$BB$3:$BB$1048576,0),MATCH(C$3,入力!$BV$2:$CN$2,0)),"")</f>
        <v/>
      </c>
      <c r="D921" s="75" t="str">
        <f>IFERROR(INDEX(入力!$BO$3:$BO$1048576,MATCH(ROW(D921)-ROW(D$3),入力!$BB$3:$BB$1048576,0),0),"")</f>
        <v/>
      </c>
      <c r="E921" s="74" t="str">
        <f>IFERROR(INDEX(入力!$BV$3:$CN$1048576,MATCH(ROW(E921)-ROW(E$3),入力!$BB$3:$BB$1048576,0),MATCH(E$3,入力!$BV$2:$CN$2,0)),"")</f>
        <v/>
      </c>
      <c r="F921" s="74" t="str">
        <f>IFERROR(INDEX(入力!$BV$3:$CN$1048576,MATCH(ROW(F921)-ROW(F$3),入力!$BB$3:$BB$1048576,0),MATCH(F$3,入力!$BV$2:$CN$2,0)),"")</f>
        <v/>
      </c>
      <c r="G921" s="74" t="str">
        <f>IFERROR(INDEX(入力!$BV$3:$CN$1048576,MATCH(ROW(G921)-ROW(G$3),入力!$BB$3:$BB$1048576,0),MATCH(G$3,入力!$BV$2:$CN$2,0)),"")</f>
        <v/>
      </c>
      <c r="H921" s="75" t="str">
        <f>IFERROR(INDEX(入力!$BV$3:$CN$1048576,MATCH(ROW(H921)-ROW(H$3),入力!$BB$3:$BB$1048576,0),MATCH(H$3,入力!$BV$2:$CN$2,0)),"")</f>
        <v/>
      </c>
      <c r="I921" s="76" t="str">
        <f>IFERROR(INDEX(入力!$BV$3:$CN$1048576,MATCH(ROW(I921)-ROW(I$3),入力!$BB$3:$BB$1048576,0),MATCH(I$3,入力!$BV$2:$CN$2,0)),"")</f>
        <v/>
      </c>
      <c r="J921" s="75" t="str">
        <f>IFERROR(INDEX(入力!$BV$3:$CN$1048576,MATCH(ROW(J921)-ROW(J$3),入力!$BB$3:$BB$1048576,0),MATCH(J$3,入力!$BV$2:$CN$2,0)),"")</f>
        <v/>
      </c>
      <c r="K921" s="75" t="str">
        <f>IFERROR(INDEX(入力!$BV$3:$CN$1048576,MATCH(ROW(K921)-ROW(K$3),入力!$BB$3:$BB$1048576,0),MATCH(K$3,入力!$BV$2:$CN$2,0)),"")</f>
        <v/>
      </c>
      <c r="L921" s="75" t="str">
        <f>IFERROR(INDEX(入力!$BV$3:$CN$1048576,MATCH(ROW(L921)-ROW(L$3),入力!$BB$3:$BB$1048576,0),MATCH(L$3,入力!$BV$2:$CN$2,0)),"")</f>
        <v/>
      </c>
      <c r="M921" s="117" t="str">
        <f>IFERROR(IF(履歴検索!$A921="","",INDEX(入力!$BV$3:$CN$1048576,MATCH(ROW(M921)-ROW(M$3),入力!$BB$3:$BB$1048576,0),MATCH(M$3,入力!$BV$2:$CN$2,0))),"")</f>
        <v/>
      </c>
      <c r="N921" s="75" t="str">
        <f>IFERROR(INDEX(入力!$BV$3:$CN$1048576,MATCH(ROW(N921)-ROW(N$3),入力!$BB$3:$BB$1048576,0),MATCH(N$3,入力!$BV$2:$CN$2,0)),"")</f>
        <v/>
      </c>
      <c r="O921" s="294" t="str">
        <f>IFERROR(INDEX(入力!$CJ$3:$CN$1048576,MATCH(ROW(O921)-ROW(O$3),入力!$BB$3:$BB$1048576,0),MATCH(O$3,入力!$CJ$2:$CN$2,0)),"")</f>
        <v/>
      </c>
      <c r="P921" s="294" t="str">
        <f>IFERROR(INDEX(入力!$CJ$3:$CN$1048576,MATCH(ROW(P921)-ROW(P$3),入力!$BB$3:$BB$1048576,0),MATCH(P$3,入力!$CJ$2:$CN$2,0)),"")</f>
        <v/>
      </c>
      <c r="Q921" s="294" t="str">
        <f>IFERROR(INDEX(入力!$BV$3:$CN$1048576,MATCH(ROW(Q921)-ROW(Q$3),入力!$BB$3:$BB$1048576,0),MATCH(Q$3,入力!$BV$2:$CN$2,0)),"")</f>
        <v/>
      </c>
      <c r="R921" s="77" t="str">
        <f>IFERROR(INDEX(入力!$BV$3:$CN$1048576,MATCH(ROW(R921)-ROW(R$3),入力!$BB$3:$BB$1048576,0),MATCH(R$3,入力!$BV$2:$CN$2,0)),"")</f>
        <v/>
      </c>
      <c r="S921" s="77" t="str">
        <f>IFERROR(INDEX(入力!$BV$3:$CN$1048576,MATCH(ROW(S921)-ROW(S$3),入力!$BB$3:$BB$1048576,0),MATCH(S$3,入力!$BV$2:$CN$2,0)),"")</f>
        <v/>
      </c>
      <c r="U921" s="28" t="str">
        <f>IF(Z921="","",COUNT($Z$4:Z921))</f>
        <v/>
      </c>
      <c r="V921" s="73" t="str">
        <f t="shared" si="15"/>
        <v/>
      </c>
      <c r="W921" s="113" t="str">
        <f>IF(OR($B921="",$B921=$B922),"",SUMIF($B$4:$B921,$B921,Q$4:Q921))</f>
        <v/>
      </c>
      <c r="X921" s="113" t="str">
        <f>IF(OR($B921="",$B921=$B922),"",SUMIF($B$4:$B921,$B921,K$4:K921)-Y921)</f>
        <v/>
      </c>
      <c r="Y921" s="113" t="str">
        <f>IF(OR($B921="",$B921=$B922),"",SUMIFS(K$4:K921,B$4:B921,$B921,F$4:F921,$Y$3))</f>
        <v/>
      </c>
      <c r="Z921" s="113" t="str">
        <f>IF(OR($B921="",$B921=$B922),"",SUMIF($B$4:$B921,$B921,S$4:S921))</f>
        <v/>
      </c>
    </row>
    <row r="922" spans="1:26" ht="25.05" customHeight="1" x14ac:dyDescent="0.2">
      <c r="A922" s="133" t="str">
        <f>IF(OR(B922="",AND(B921=B922,D921=D922)),"",MAX($A$4:A921)+1)</f>
        <v/>
      </c>
      <c r="B922" s="73" t="str">
        <f>IFERROR(INDEX(入力!$BV$3:$CN$1048576,MATCH(ROW(B922)-ROW(B$3),入力!$BB$3:$BB$1048576,0),MATCH(B$3,入力!$BV$2:$CN$2,0)),"")</f>
        <v/>
      </c>
      <c r="C922" s="74" t="str">
        <f>IFERROR(INDEX(入力!$BV$3:$CN$1048576,MATCH(ROW(C922)-ROW(C$3),入力!$BB$3:$BB$1048576,0),MATCH(C$3,入力!$BV$2:$CN$2,0)),"")</f>
        <v/>
      </c>
      <c r="D922" s="75" t="str">
        <f>IFERROR(INDEX(入力!$BO$3:$BO$1048576,MATCH(ROW(D922)-ROW(D$3),入力!$BB$3:$BB$1048576,0),0),"")</f>
        <v/>
      </c>
      <c r="E922" s="74" t="str">
        <f>IFERROR(INDEX(入力!$BV$3:$CN$1048576,MATCH(ROW(E922)-ROW(E$3),入力!$BB$3:$BB$1048576,0),MATCH(E$3,入力!$BV$2:$CN$2,0)),"")</f>
        <v/>
      </c>
      <c r="F922" s="74" t="str">
        <f>IFERROR(INDEX(入力!$BV$3:$CN$1048576,MATCH(ROW(F922)-ROW(F$3),入力!$BB$3:$BB$1048576,0),MATCH(F$3,入力!$BV$2:$CN$2,0)),"")</f>
        <v/>
      </c>
      <c r="G922" s="74" t="str">
        <f>IFERROR(INDEX(入力!$BV$3:$CN$1048576,MATCH(ROW(G922)-ROW(G$3),入力!$BB$3:$BB$1048576,0),MATCH(G$3,入力!$BV$2:$CN$2,0)),"")</f>
        <v/>
      </c>
      <c r="H922" s="75" t="str">
        <f>IFERROR(INDEX(入力!$BV$3:$CN$1048576,MATCH(ROW(H922)-ROW(H$3),入力!$BB$3:$BB$1048576,0),MATCH(H$3,入力!$BV$2:$CN$2,0)),"")</f>
        <v/>
      </c>
      <c r="I922" s="76" t="str">
        <f>IFERROR(INDEX(入力!$BV$3:$CN$1048576,MATCH(ROW(I922)-ROW(I$3),入力!$BB$3:$BB$1048576,0),MATCH(I$3,入力!$BV$2:$CN$2,0)),"")</f>
        <v/>
      </c>
      <c r="J922" s="75" t="str">
        <f>IFERROR(INDEX(入力!$BV$3:$CN$1048576,MATCH(ROW(J922)-ROW(J$3),入力!$BB$3:$BB$1048576,0),MATCH(J$3,入力!$BV$2:$CN$2,0)),"")</f>
        <v/>
      </c>
      <c r="K922" s="75" t="str">
        <f>IFERROR(INDEX(入力!$BV$3:$CN$1048576,MATCH(ROW(K922)-ROW(K$3),入力!$BB$3:$BB$1048576,0),MATCH(K$3,入力!$BV$2:$CN$2,0)),"")</f>
        <v/>
      </c>
      <c r="L922" s="75" t="str">
        <f>IFERROR(INDEX(入力!$BV$3:$CN$1048576,MATCH(ROW(L922)-ROW(L$3),入力!$BB$3:$BB$1048576,0),MATCH(L$3,入力!$BV$2:$CN$2,0)),"")</f>
        <v/>
      </c>
      <c r="M922" s="117" t="str">
        <f>IFERROR(IF(履歴検索!$A922="","",INDEX(入力!$BV$3:$CN$1048576,MATCH(ROW(M922)-ROW(M$3),入力!$BB$3:$BB$1048576,0),MATCH(M$3,入力!$BV$2:$CN$2,0))),"")</f>
        <v/>
      </c>
      <c r="N922" s="75" t="str">
        <f>IFERROR(INDEX(入力!$BV$3:$CN$1048576,MATCH(ROW(N922)-ROW(N$3),入力!$BB$3:$BB$1048576,0),MATCH(N$3,入力!$BV$2:$CN$2,0)),"")</f>
        <v/>
      </c>
      <c r="O922" s="294" t="str">
        <f>IFERROR(INDEX(入力!$CJ$3:$CN$1048576,MATCH(ROW(O922)-ROW(O$3),入力!$BB$3:$BB$1048576,0),MATCH(O$3,入力!$CJ$2:$CN$2,0)),"")</f>
        <v/>
      </c>
      <c r="P922" s="294" t="str">
        <f>IFERROR(INDEX(入力!$CJ$3:$CN$1048576,MATCH(ROW(P922)-ROW(P$3),入力!$BB$3:$BB$1048576,0),MATCH(P$3,入力!$CJ$2:$CN$2,0)),"")</f>
        <v/>
      </c>
      <c r="Q922" s="294" t="str">
        <f>IFERROR(INDEX(入力!$BV$3:$CN$1048576,MATCH(ROW(Q922)-ROW(Q$3),入力!$BB$3:$BB$1048576,0),MATCH(Q$3,入力!$BV$2:$CN$2,0)),"")</f>
        <v/>
      </c>
      <c r="R922" s="77" t="str">
        <f>IFERROR(INDEX(入力!$BV$3:$CN$1048576,MATCH(ROW(R922)-ROW(R$3),入力!$BB$3:$BB$1048576,0),MATCH(R$3,入力!$BV$2:$CN$2,0)),"")</f>
        <v/>
      </c>
      <c r="S922" s="77" t="str">
        <f>IFERROR(INDEX(入力!$BV$3:$CN$1048576,MATCH(ROW(S922)-ROW(S$3),入力!$BB$3:$BB$1048576,0),MATCH(S$3,入力!$BV$2:$CN$2,0)),"")</f>
        <v/>
      </c>
      <c r="U922" s="28" t="str">
        <f>IF(Z922="","",COUNT($Z$4:Z922))</f>
        <v/>
      </c>
      <c r="V922" s="73" t="str">
        <f t="shared" si="15"/>
        <v/>
      </c>
      <c r="W922" s="113" t="str">
        <f>IF(OR($B922="",$B922=$B923),"",SUMIF($B$4:$B922,$B922,Q$4:Q922))</f>
        <v/>
      </c>
      <c r="X922" s="113" t="str">
        <f>IF(OR($B922="",$B922=$B923),"",SUMIF($B$4:$B922,$B922,K$4:K922)-Y922)</f>
        <v/>
      </c>
      <c r="Y922" s="113" t="str">
        <f>IF(OR($B922="",$B922=$B923),"",SUMIFS(K$4:K922,B$4:B922,$B922,F$4:F922,$Y$3))</f>
        <v/>
      </c>
      <c r="Z922" s="113" t="str">
        <f>IF(OR($B922="",$B922=$B923),"",SUMIF($B$4:$B922,$B922,S$4:S922))</f>
        <v/>
      </c>
    </row>
    <row r="923" spans="1:26" ht="25.05" customHeight="1" x14ac:dyDescent="0.2">
      <c r="A923" s="133" t="str">
        <f>IF(OR(B923="",AND(B922=B923,D922=D923)),"",MAX($A$4:A922)+1)</f>
        <v/>
      </c>
      <c r="B923" s="73" t="str">
        <f>IFERROR(INDEX(入力!$BV$3:$CN$1048576,MATCH(ROW(B923)-ROW(B$3),入力!$BB$3:$BB$1048576,0),MATCH(B$3,入力!$BV$2:$CN$2,0)),"")</f>
        <v/>
      </c>
      <c r="C923" s="74" t="str">
        <f>IFERROR(INDEX(入力!$BV$3:$CN$1048576,MATCH(ROW(C923)-ROW(C$3),入力!$BB$3:$BB$1048576,0),MATCH(C$3,入力!$BV$2:$CN$2,0)),"")</f>
        <v/>
      </c>
      <c r="D923" s="75" t="str">
        <f>IFERROR(INDEX(入力!$BO$3:$BO$1048576,MATCH(ROW(D923)-ROW(D$3),入力!$BB$3:$BB$1048576,0),0),"")</f>
        <v/>
      </c>
      <c r="E923" s="74" t="str">
        <f>IFERROR(INDEX(入力!$BV$3:$CN$1048576,MATCH(ROW(E923)-ROW(E$3),入力!$BB$3:$BB$1048576,0),MATCH(E$3,入力!$BV$2:$CN$2,0)),"")</f>
        <v/>
      </c>
      <c r="F923" s="74" t="str">
        <f>IFERROR(INDEX(入力!$BV$3:$CN$1048576,MATCH(ROW(F923)-ROW(F$3),入力!$BB$3:$BB$1048576,0),MATCH(F$3,入力!$BV$2:$CN$2,0)),"")</f>
        <v/>
      </c>
      <c r="G923" s="74" t="str">
        <f>IFERROR(INDEX(入力!$BV$3:$CN$1048576,MATCH(ROW(G923)-ROW(G$3),入力!$BB$3:$BB$1048576,0),MATCH(G$3,入力!$BV$2:$CN$2,0)),"")</f>
        <v/>
      </c>
      <c r="H923" s="75" t="str">
        <f>IFERROR(INDEX(入力!$BV$3:$CN$1048576,MATCH(ROW(H923)-ROW(H$3),入力!$BB$3:$BB$1048576,0),MATCH(H$3,入力!$BV$2:$CN$2,0)),"")</f>
        <v/>
      </c>
      <c r="I923" s="76" t="str">
        <f>IFERROR(INDEX(入力!$BV$3:$CN$1048576,MATCH(ROW(I923)-ROW(I$3),入力!$BB$3:$BB$1048576,0),MATCH(I$3,入力!$BV$2:$CN$2,0)),"")</f>
        <v/>
      </c>
      <c r="J923" s="75" t="str">
        <f>IFERROR(INDEX(入力!$BV$3:$CN$1048576,MATCH(ROW(J923)-ROW(J$3),入力!$BB$3:$BB$1048576,0),MATCH(J$3,入力!$BV$2:$CN$2,0)),"")</f>
        <v/>
      </c>
      <c r="K923" s="75" t="str">
        <f>IFERROR(INDEX(入力!$BV$3:$CN$1048576,MATCH(ROW(K923)-ROW(K$3),入力!$BB$3:$BB$1048576,0),MATCH(K$3,入力!$BV$2:$CN$2,0)),"")</f>
        <v/>
      </c>
      <c r="L923" s="75" t="str">
        <f>IFERROR(INDEX(入力!$BV$3:$CN$1048576,MATCH(ROW(L923)-ROW(L$3),入力!$BB$3:$BB$1048576,0),MATCH(L$3,入力!$BV$2:$CN$2,0)),"")</f>
        <v/>
      </c>
      <c r="M923" s="117" t="str">
        <f>IFERROR(IF(履歴検索!$A923="","",INDEX(入力!$BV$3:$CN$1048576,MATCH(ROW(M923)-ROW(M$3),入力!$BB$3:$BB$1048576,0),MATCH(M$3,入力!$BV$2:$CN$2,0))),"")</f>
        <v/>
      </c>
      <c r="N923" s="75" t="str">
        <f>IFERROR(INDEX(入力!$BV$3:$CN$1048576,MATCH(ROW(N923)-ROW(N$3),入力!$BB$3:$BB$1048576,0),MATCH(N$3,入力!$BV$2:$CN$2,0)),"")</f>
        <v/>
      </c>
      <c r="O923" s="294" t="str">
        <f>IFERROR(INDEX(入力!$CJ$3:$CN$1048576,MATCH(ROW(O923)-ROW(O$3),入力!$BB$3:$BB$1048576,0),MATCH(O$3,入力!$CJ$2:$CN$2,0)),"")</f>
        <v/>
      </c>
      <c r="P923" s="294" t="str">
        <f>IFERROR(INDEX(入力!$CJ$3:$CN$1048576,MATCH(ROW(P923)-ROW(P$3),入力!$BB$3:$BB$1048576,0),MATCH(P$3,入力!$CJ$2:$CN$2,0)),"")</f>
        <v/>
      </c>
      <c r="Q923" s="294" t="str">
        <f>IFERROR(INDEX(入力!$BV$3:$CN$1048576,MATCH(ROW(Q923)-ROW(Q$3),入力!$BB$3:$BB$1048576,0),MATCH(Q$3,入力!$BV$2:$CN$2,0)),"")</f>
        <v/>
      </c>
      <c r="R923" s="77" t="str">
        <f>IFERROR(INDEX(入力!$BV$3:$CN$1048576,MATCH(ROW(R923)-ROW(R$3),入力!$BB$3:$BB$1048576,0),MATCH(R$3,入力!$BV$2:$CN$2,0)),"")</f>
        <v/>
      </c>
      <c r="S923" s="77" t="str">
        <f>IFERROR(INDEX(入力!$BV$3:$CN$1048576,MATCH(ROW(S923)-ROW(S$3),入力!$BB$3:$BB$1048576,0),MATCH(S$3,入力!$BV$2:$CN$2,0)),"")</f>
        <v/>
      </c>
      <c r="U923" s="28" t="str">
        <f>IF(Z923="","",COUNT($Z$4:Z923))</f>
        <v/>
      </c>
      <c r="V923" s="73" t="str">
        <f t="shared" si="15"/>
        <v/>
      </c>
      <c r="W923" s="113" t="str">
        <f>IF(OR($B923="",$B923=$B924),"",SUMIF($B$4:$B923,$B923,Q$4:Q923))</f>
        <v/>
      </c>
      <c r="X923" s="113" t="str">
        <f>IF(OR($B923="",$B923=$B924),"",SUMIF($B$4:$B923,$B923,K$4:K923)-Y923)</f>
        <v/>
      </c>
      <c r="Y923" s="113" t="str">
        <f>IF(OR($B923="",$B923=$B924),"",SUMIFS(K$4:K923,B$4:B923,$B923,F$4:F923,$Y$3))</f>
        <v/>
      </c>
      <c r="Z923" s="113" t="str">
        <f>IF(OR($B923="",$B923=$B924),"",SUMIF($B$4:$B923,$B923,S$4:S923))</f>
        <v/>
      </c>
    </row>
    <row r="924" spans="1:26" ht="25.05" customHeight="1" x14ac:dyDescent="0.2">
      <c r="A924" s="133" t="str">
        <f>IF(OR(B924="",AND(B923=B924,D923=D924)),"",MAX($A$4:A923)+1)</f>
        <v/>
      </c>
      <c r="B924" s="73" t="str">
        <f>IFERROR(INDEX(入力!$BV$3:$CN$1048576,MATCH(ROW(B924)-ROW(B$3),入力!$BB$3:$BB$1048576,0),MATCH(B$3,入力!$BV$2:$CN$2,0)),"")</f>
        <v/>
      </c>
      <c r="C924" s="74" t="str">
        <f>IFERROR(INDEX(入力!$BV$3:$CN$1048576,MATCH(ROW(C924)-ROW(C$3),入力!$BB$3:$BB$1048576,0),MATCH(C$3,入力!$BV$2:$CN$2,0)),"")</f>
        <v/>
      </c>
      <c r="D924" s="75" t="str">
        <f>IFERROR(INDEX(入力!$BO$3:$BO$1048576,MATCH(ROW(D924)-ROW(D$3),入力!$BB$3:$BB$1048576,0),0),"")</f>
        <v/>
      </c>
      <c r="E924" s="74" t="str">
        <f>IFERROR(INDEX(入力!$BV$3:$CN$1048576,MATCH(ROW(E924)-ROW(E$3),入力!$BB$3:$BB$1048576,0),MATCH(E$3,入力!$BV$2:$CN$2,0)),"")</f>
        <v/>
      </c>
      <c r="F924" s="74" t="str">
        <f>IFERROR(INDEX(入力!$BV$3:$CN$1048576,MATCH(ROW(F924)-ROW(F$3),入力!$BB$3:$BB$1048576,0),MATCH(F$3,入力!$BV$2:$CN$2,0)),"")</f>
        <v/>
      </c>
      <c r="G924" s="74" t="str">
        <f>IFERROR(INDEX(入力!$BV$3:$CN$1048576,MATCH(ROW(G924)-ROW(G$3),入力!$BB$3:$BB$1048576,0),MATCH(G$3,入力!$BV$2:$CN$2,0)),"")</f>
        <v/>
      </c>
      <c r="H924" s="75" t="str">
        <f>IFERROR(INDEX(入力!$BV$3:$CN$1048576,MATCH(ROW(H924)-ROW(H$3),入力!$BB$3:$BB$1048576,0),MATCH(H$3,入力!$BV$2:$CN$2,0)),"")</f>
        <v/>
      </c>
      <c r="I924" s="76" t="str">
        <f>IFERROR(INDEX(入力!$BV$3:$CN$1048576,MATCH(ROW(I924)-ROW(I$3),入力!$BB$3:$BB$1048576,0),MATCH(I$3,入力!$BV$2:$CN$2,0)),"")</f>
        <v/>
      </c>
      <c r="J924" s="75" t="str">
        <f>IFERROR(INDEX(入力!$BV$3:$CN$1048576,MATCH(ROW(J924)-ROW(J$3),入力!$BB$3:$BB$1048576,0),MATCH(J$3,入力!$BV$2:$CN$2,0)),"")</f>
        <v/>
      </c>
      <c r="K924" s="75" t="str">
        <f>IFERROR(INDEX(入力!$BV$3:$CN$1048576,MATCH(ROW(K924)-ROW(K$3),入力!$BB$3:$BB$1048576,0),MATCH(K$3,入力!$BV$2:$CN$2,0)),"")</f>
        <v/>
      </c>
      <c r="L924" s="75" t="str">
        <f>IFERROR(INDEX(入力!$BV$3:$CN$1048576,MATCH(ROW(L924)-ROW(L$3),入力!$BB$3:$BB$1048576,0),MATCH(L$3,入力!$BV$2:$CN$2,0)),"")</f>
        <v/>
      </c>
      <c r="M924" s="117" t="str">
        <f>IFERROR(IF(履歴検索!$A924="","",INDEX(入力!$BV$3:$CN$1048576,MATCH(ROW(M924)-ROW(M$3),入力!$BB$3:$BB$1048576,0),MATCH(M$3,入力!$BV$2:$CN$2,0))),"")</f>
        <v/>
      </c>
      <c r="N924" s="75" t="str">
        <f>IFERROR(INDEX(入力!$BV$3:$CN$1048576,MATCH(ROW(N924)-ROW(N$3),入力!$BB$3:$BB$1048576,0),MATCH(N$3,入力!$BV$2:$CN$2,0)),"")</f>
        <v/>
      </c>
      <c r="O924" s="294" t="str">
        <f>IFERROR(INDEX(入力!$CJ$3:$CN$1048576,MATCH(ROW(O924)-ROW(O$3),入力!$BB$3:$BB$1048576,0),MATCH(O$3,入力!$CJ$2:$CN$2,0)),"")</f>
        <v/>
      </c>
      <c r="P924" s="294" t="str">
        <f>IFERROR(INDEX(入力!$CJ$3:$CN$1048576,MATCH(ROW(P924)-ROW(P$3),入力!$BB$3:$BB$1048576,0),MATCH(P$3,入力!$CJ$2:$CN$2,0)),"")</f>
        <v/>
      </c>
      <c r="Q924" s="294" t="str">
        <f>IFERROR(INDEX(入力!$BV$3:$CN$1048576,MATCH(ROW(Q924)-ROW(Q$3),入力!$BB$3:$BB$1048576,0),MATCH(Q$3,入力!$BV$2:$CN$2,0)),"")</f>
        <v/>
      </c>
      <c r="R924" s="77" t="str">
        <f>IFERROR(INDEX(入力!$BV$3:$CN$1048576,MATCH(ROW(R924)-ROW(R$3),入力!$BB$3:$BB$1048576,0),MATCH(R$3,入力!$BV$2:$CN$2,0)),"")</f>
        <v/>
      </c>
      <c r="S924" s="77" t="str">
        <f>IFERROR(INDEX(入力!$BV$3:$CN$1048576,MATCH(ROW(S924)-ROW(S$3),入力!$BB$3:$BB$1048576,0),MATCH(S$3,入力!$BV$2:$CN$2,0)),"")</f>
        <v/>
      </c>
      <c r="U924" s="28" t="str">
        <f>IF(Z924="","",COUNT($Z$4:Z924))</f>
        <v/>
      </c>
      <c r="V924" s="73" t="str">
        <f t="shared" si="15"/>
        <v/>
      </c>
      <c r="W924" s="113" t="str">
        <f>IF(OR($B924="",$B924=$B925),"",SUMIF($B$4:$B924,$B924,Q$4:Q924))</f>
        <v/>
      </c>
      <c r="X924" s="113" t="str">
        <f>IF(OR($B924="",$B924=$B925),"",SUMIF($B$4:$B924,$B924,K$4:K924)-Y924)</f>
        <v/>
      </c>
      <c r="Y924" s="113" t="str">
        <f>IF(OR($B924="",$B924=$B925),"",SUMIFS(K$4:K924,B$4:B924,$B924,F$4:F924,$Y$3))</f>
        <v/>
      </c>
      <c r="Z924" s="113" t="str">
        <f>IF(OR($B924="",$B924=$B925),"",SUMIF($B$4:$B924,$B924,S$4:S924))</f>
        <v/>
      </c>
    </row>
    <row r="925" spans="1:26" ht="25.05" customHeight="1" x14ac:dyDescent="0.2">
      <c r="A925" s="133" t="str">
        <f>IF(OR(B925="",AND(B924=B925,D924=D925)),"",MAX($A$4:A924)+1)</f>
        <v/>
      </c>
      <c r="B925" s="73" t="str">
        <f>IFERROR(INDEX(入力!$BV$3:$CN$1048576,MATCH(ROW(B925)-ROW(B$3),入力!$BB$3:$BB$1048576,0),MATCH(B$3,入力!$BV$2:$CN$2,0)),"")</f>
        <v/>
      </c>
      <c r="C925" s="74" t="str">
        <f>IFERROR(INDEX(入力!$BV$3:$CN$1048576,MATCH(ROW(C925)-ROW(C$3),入力!$BB$3:$BB$1048576,0),MATCH(C$3,入力!$BV$2:$CN$2,0)),"")</f>
        <v/>
      </c>
      <c r="D925" s="75" t="str">
        <f>IFERROR(INDEX(入力!$BO$3:$BO$1048576,MATCH(ROW(D925)-ROW(D$3),入力!$BB$3:$BB$1048576,0),0),"")</f>
        <v/>
      </c>
      <c r="E925" s="74" t="str">
        <f>IFERROR(INDEX(入力!$BV$3:$CN$1048576,MATCH(ROW(E925)-ROW(E$3),入力!$BB$3:$BB$1048576,0),MATCH(E$3,入力!$BV$2:$CN$2,0)),"")</f>
        <v/>
      </c>
      <c r="F925" s="74" t="str">
        <f>IFERROR(INDEX(入力!$BV$3:$CN$1048576,MATCH(ROW(F925)-ROW(F$3),入力!$BB$3:$BB$1048576,0),MATCH(F$3,入力!$BV$2:$CN$2,0)),"")</f>
        <v/>
      </c>
      <c r="G925" s="74" t="str">
        <f>IFERROR(INDEX(入力!$BV$3:$CN$1048576,MATCH(ROW(G925)-ROW(G$3),入力!$BB$3:$BB$1048576,0),MATCH(G$3,入力!$BV$2:$CN$2,0)),"")</f>
        <v/>
      </c>
      <c r="H925" s="75" t="str">
        <f>IFERROR(INDEX(入力!$BV$3:$CN$1048576,MATCH(ROW(H925)-ROW(H$3),入力!$BB$3:$BB$1048576,0),MATCH(H$3,入力!$BV$2:$CN$2,0)),"")</f>
        <v/>
      </c>
      <c r="I925" s="76" t="str">
        <f>IFERROR(INDEX(入力!$BV$3:$CN$1048576,MATCH(ROW(I925)-ROW(I$3),入力!$BB$3:$BB$1048576,0),MATCH(I$3,入力!$BV$2:$CN$2,0)),"")</f>
        <v/>
      </c>
      <c r="J925" s="75" t="str">
        <f>IFERROR(INDEX(入力!$BV$3:$CN$1048576,MATCH(ROW(J925)-ROW(J$3),入力!$BB$3:$BB$1048576,0),MATCH(J$3,入力!$BV$2:$CN$2,0)),"")</f>
        <v/>
      </c>
      <c r="K925" s="75" t="str">
        <f>IFERROR(INDEX(入力!$BV$3:$CN$1048576,MATCH(ROW(K925)-ROW(K$3),入力!$BB$3:$BB$1048576,0),MATCH(K$3,入力!$BV$2:$CN$2,0)),"")</f>
        <v/>
      </c>
      <c r="L925" s="75" t="str">
        <f>IFERROR(INDEX(入力!$BV$3:$CN$1048576,MATCH(ROW(L925)-ROW(L$3),入力!$BB$3:$BB$1048576,0),MATCH(L$3,入力!$BV$2:$CN$2,0)),"")</f>
        <v/>
      </c>
      <c r="M925" s="117" t="str">
        <f>IFERROR(IF(履歴検索!$A925="","",INDEX(入力!$BV$3:$CN$1048576,MATCH(ROW(M925)-ROW(M$3),入力!$BB$3:$BB$1048576,0),MATCH(M$3,入力!$BV$2:$CN$2,0))),"")</f>
        <v/>
      </c>
      <c r="N925" s="75" t="str">
        <f>IFERROR(INDEX(入力!$BV$3:$CN$1048576,MATCH(ROW(N925)-ROW(N$3),入力!$BB$3:$BB$1048576,0),MATCH(N$3,入力!$BV$2:$CN$2,0)),"")</f>
        <v/>
      </c>
      <c r="O925" s="294" t="str">
        <f>IFERROR(INDEX(入力!$CJ$3:$CN$1048576,MATCH(ROW(O925)-ROW(O$3),入力!$BB$3:$BB$1048576,0),MATCH(O$3,入力!$CJ$2:$CN$2,0)),"")</f>
        <v/>
      </c>
      <c r="P925" s="294" t="str">
        <f>IFERROR(INDEX(入力!$CJ$3:$CN$1048576,MATCH(ROW(P925)-ROW(P$3),入力!$BB$3:$BB$1048576,0),MATCH(P$3,入力!$CJ$2:$CN$2,0)),"")</f>
        <v/>
      </c>
      <c r="Q925" s="294" t="str">
        <f>IFERROR(INDEX(入力!$BV$3:$CN$1048576,MATCH(ROW(Q925)-ROW(Q$3),入力!$BB$3:$BB$1048576,0),MATCH(Q$3,入力!$BV$2:$CN$2,0)),"")</f>
        <v/>
      </c>
      <c r="R925" s="77" t="str">
        <f>IFERROR(INDEX(入力!$BV$3:$CN$1048576,MATCH(ROW(R925)-ROW(R$3),入力!$BB$3:$BB$1048576,0),MATCH(R$3,入力!$BV$2:$CN$2,0)),"")</f>
        <v/>
      </c>
      <c r="S925" s="77" t="str">
        <f>IFERROR(INDEX(入力!$BV$3:$CN$1048576,MATCH(ROW(S925)-ROW(S$3),入力!$BB$3:$BB$1048576,0),MATCH(S$3,入力!$BV$2:$CN$2,0)),"")</f>
        <v/>
      </c>
      <c r="U925" s="28" t="str">
        <f>IF(Z925="","",COUNT($Z$4:Z925))</f>
        <v/>
      </c>
      <c r="V925" s="73" t="str">
        <f t="shared" si="15"/>
        <v/>
      </c>
      <c r="W925" s="113" t="str">
        <f>IF(OR($B925="",$B925=$B926),"",SUMIF($B$4:$B925,$B925,Q$4:Q925))</f>
        <v/>
      </c>
      <c r="X925" s="113" t="str">
        <f>IF(OR($B925="",$B925=$B926),"",SUMIF($B$4:$B925,$B925,K$4:K925)-Y925)</f>
        <v/>
      </c>
      <c r="Y925" s="113" t="str">
        <f>IF(OR($B925="",$B925=$B926),"",SUMIFS(K$4:K925,B$4:B925,$B925,F$4:F925,$Y$3))</f>
        <v/>
      </c>
      <c r="Z925" s="113" t="str">
        <f>IF(OR($B925="",$B925=$B926),"",SUMIF($B$4:$B925,$B925,S$4:S925))</f>
        <v/>
      </c>
    </row>
    <row r="926" spans="1:26" ht="25.05" customHeight="1" x14ac:dyDescent="0.2">
      <c r="A926" s="133" t="str">
        <f>IF(OR(B926="",AND(B925=B926,D925=D926)),"",MAX($A$4:A925)+1)</f>
        <v/>
      </c>
      <c r="B926" s="73" t="str">
        <f>IFERROR(INDEX(入力!$BV$3:$CN$1048576,MATCH(ROW(B926)-ROW(B$3),入力!$BB$3:$BB$1048576,0),MATCH(B$3,入力!$BV$2:$CN$2,0)),"")</f>
        <v/>
      </c>
      <c r="C926" s="74" t="str">
        <f>IFERROR(INDEX(入力!$BV$3:$CN$1048576,MATCH(ROW(C926)-ROW(C$3),入力!$BB$3:$BB$1048576,0),MATCH(C$3,入力!$BV$2:$CN$2,0)),"")</f>
        <v/>
      </c>
      <c r="D926" s="75" t="str">
        <f>IFERROR(INDEX(入力!$BO$3:$BO$1048576,MATCH(ROW(D926)-ROW(D$3),入力!$BB$3:$BB$1048576,0),0),"")</f>
        <v/>
      </c>
      <c r="E926" s="74" t="str">
        <f>IFERROR(INDEX(入力!$BV$3:$CN$1048576,MATCH(ROW(E926)-ROW(E$3),入力!$BB$3:$BB$1048576,0),MATCH(E$3,入力!$BV$2:$CN$2,0)),"")</f>
        <v/>
      </c>
      <c r="F926" s="74" t="str">
        <f>IFERROR(INDEX(入力!$BV$3:$CN$1048576,MATCH(ROW(F926)-ROW(F$3),入力!$BB$3:$BB$1048576,0),MATCH(F$3,入力!$BV$2:$CN$2,0)),"")</f>
        <v/>
      </c>
      <c r="G926" s="74" t="str">
        <f>IFERROR(INDEX(入力!$BV$3:$CN$1048576,MATCH(ROW(G926)-ROW(G$3),入力!$BB$3:$BB$1048576,0),MATCH(G$3,入力!$BV$2:$CN$2,0)),"")</f>
        <v/>
      </c>
      <c r="H926" s="75" t="str">
        <f>IFERROR(INDEX(入力!$BV$3:$CN$1048576,MATCH(ROW(H926)-ROW(H$3),入力!$BB$3:$BB$1048576,0),MATCH(H$3,入力!$BV$2:$CN$2,0)),"")</f>
        <v/>
      </c>
      <c r="I926" s="76" t="str">
        <f>IFERROR(INDEX(入力!$BV$3:$CN$1048576,MATCH(ROW(I926)-ROW(I$3),入力!$BB$3:$BB$1048576,0),MATCH(I$3,入力!$BV$2:$CN$2,0)),"")</f>
        <v/>
      </c>
      <c r="J926" s="75" t="str">
        <f>IFERROR(INDEX(入力!$BV$3:$CN$1048576,MATCH(ROW(J926)-ROW(J$3),入力!$BB$3:$BB$1048576,0),MATCH(J$3,入力!$BV$2:$CN$2,0)),"")</f>
        <v/>
      </c>
      <c r="K926" s="75" t="str">
        <f>IFERROR(INDEX(入力!$BV$3:$CN$1048576,MATCH(ROW(K926)-ROW(K$3),入力!$BB$3:$BB$1048576,0),MATCH(K$3,入力!$BV$2:$CN$2,0)),"")</f>
        <v/>
      </c>
      <c r="L926" s="75" t="str">
        <f>IFERROR(INDEX(入力!$BV$3:$CN$1048576,MATCH(ROW(L926)-ROW(L$3),入力!$BB$3:$BB$1048576,0),MATCH(L$3,入力!$BV$2:$CN$2,0)),"")</f>
        <v/>
      </c>
      <c r="M926" s="117" t="str">
        <f>IFERROR(IF(履歴検索!$A926="","",INDEX(入力!$BV$3:$CN$1048576,MATCH(ROW(M926)-ROW(M$3),入力!$BB$3:$BB$1048576,0),MATCH(M$3,入力!$BV$2:$CN$2,0))),"")</f>
        <v/>
      </c>
      <c r="N926" s="75" t="str">
        <f>IFERROR(INDEX(入力!$BV$3:$CN$1048576,MATCH(ROW(N926)-ROW(N$3),入力!$BB$3:$BB$1048576,0),MATCH(N$3,入力!$BV$2:$CN$2,0)),"")</f>
        <v/>
      </c>
      <c r="O926" s="294" t="str">
        <f>IFERROR(INDEX(入力!$CJ$3:$CN$1048576,MATCH(ROW(O926)-ROW(O$3),入力!$BB$3:$BB$1048576,0),MATCH(O$3,入力!$CJ$2:$CN$2,0)),"")</f>
        <v/>
      </c>
      <c r="P926" s="294" t="str">
        <f>IFERROR(INDEX(入力!$CJ$3:$CN$1048576,MATCH(ROW(P926)-ROW(P$3),入力!$BB$3:$BB$1048576,0),MATCH(P$3,入力!$CJ$2:$CN$2,0)),"")</f>
        <v/>
      </c>
      <c r="Q926" s="294" t="str">
        <f>IFERROR(INDEX(入力!$BV$3:$CN$1048576,MATCH(ROW(Q926)-ROW(Q$3),入力!$BB$3:$BB$1048576,0),MATCH(Q$3,入力!$BV$2:$CN$2,0)),"")</f>
        <v/>
      </c>
      <c r="R926" s="77" t="str">
        <f>IFERROR(INDEX(入力!$BV$3:$CN$1048576,MATCH(ROW(R926)-ROW(R$3),入力!$BB$3:$BB$1048576,0),MATCH(R$3,入力!$BV$2:$CN$2,0)),"")</f>
        <v/>
      </c>
      <c r="S926" s="77" t="str">
        <f>IFERROR(INDEX(入力!$BV$3:$CN$1048576,MATCH(ROW(S926)-ROW(S$3),入力!$BB$3:$BB$1048576,0),MATCH(S$3,入力!$BV$2:$CN$2,0)),"")</f>
        <v/>
      </c>
      <c r="U926" s="28" t="str">
        <f>IF(Z926="","",COUNT($Z$4:Z926))</f>
        <v/>
      </c>
      <c r="V926" s="73" t="str">
        <f t="shared" si="15"/>
        <v/>
      </c>
      <c r="W926" s="113" t="str">
        <f>IF(OR($B926="",$B926=$B927),"",SUMIF($B$4:$B926,$B926,Q$4:Q926))</f>
        <v/>
      </c>
      <c r="X926" s="113" t="str">
        <f>IF(OR($B926="",$B926=$B927),"",SUMIF($B$4:$B926,$B926,K$4:K926)-Y926)</f>
        <v/>
      </c>
      <c r="Y926" s="113" t="str">
        <f>IF(OR($B926="",$B926=$B927),"",SUMIFS(K$4:K926,B$4:B926,$B926,F$4:F926,$Y$3))</f>
        <v/>
      </c>
      <c r="Z926" s="113" t="str">
        <f>IF(OR($B926="",$B926=$B927),"",SUMIF($B$4:$B926,$B926,S$4:S926))</f>
        <v/>
      </c>
    </row>
    <row r="927" spans="1:26" ht="25.05" customHeight="1" x14ac:dyDescent="0.2">
      <c r="A927" s="133" t="str">
        <f>IF(OR(B927="",AND(B926=B927,D926=D927)),"",MAX($A$4:A926)+1)</f>
        <v/>
      </c>
      <c r="B927" s="73" t="str">
        <f>IFERROR(INDEX(入力!$BV$3:$CN$1048576,MATCH(ROW(B927)-ROW(B$3),入力!$BB$3:$BB$1048576,0),MATCH(B$3,入力!$BV$2:$CN$2,0)),"")</f>
        <v/>
      </c>
      <c r="C927" s="74" t="str">
        <f>IFERROR(INDEX(入力!$BV$3:$CN$1048576,MATCH(ROW(C927)-ROW(C$3),入力!$BB$3:$BB$1048576,0),MATCH(C$3,入力!$BV$2:$CN$2,0)),"")</f>
        <v/>
      </c>
      <c r="D927" s="75" t="str">
        <f>IFERROR(INDEX(入力!$BO$3:$BO$1048576,MATCH(ROW(D927)-ROW(D$3),入力!$BB$3:$BB$1048576,0),0),"")</f>
        <v/>
      </c>
      <c r="E927" s="74" t="str">
        <f>IFERROR(INDEX(入力!$BV$3:$CN$1048576,MATCH(ROW(E927)-ROW(E$3),入力!$BB$3:$BB$1048576,0),MATCH(E$3,入力!$BV$2:$CN$2,0)),"")</f>
        <v/>
      </c>
      <c r="F927" s="74" t="str">
        <f>IFERROR(INDEX(入力!$BV$3:$CN$1048576,MATCH(ROW(F927)-ROW(F$3),入力!$BB$3:$BB$1048576,0),MATCH(F$3,入力!$BV$2:$CN$2,0)),"")</f>
        <v/>
      </c>
      <c r="G927" s="74" t="str">
        <f>IFERROR(INDEX(入力!$BV$3:$CN$1048576,MATCH(ROW(G927)-ROW(G$3),入力!$BB$3:$BB$1048576,0),MATCH(G$3,入力!$BV$2:$CN$2,0)),"")</f>
        <v/>
      </c>
      <c r="H927" s="75" t="str">
        <f>IFERROR(INDEX(入力!$BV$3:$CN$1048576,MATCH(ROW(H927)-ROW(H$3),入力!$BB$3:$BB$1048576,0),MATCH(H$3,入力!$BV$2:$CN$2,0)),"")</f>
        <v/>
      </c>
      <c r="I927" s="76" t="str">
        <f>IFERROR(INDEX(入力!$BV$3:$CN$1048576,MATCH(ROW(I927)-ROW(I$3),入力!$BB$3:$BB$1048576,0),MATCH(I$3,入力!$BV$2:$CN$2,0)),"")</f>
        <v/>
      </c>
      <c r="J927" s="75" t="str">
        <f>IFERROR(INDEX(入力!$BV$3:$CN$1048576,MATCH(ROW(J927)-ROW(J$3),入力!$BB$3:$BB$1048576,0),MATCH(J$3,入力!$BV$2:$CN$2,0)),"")</f>
        <v/>
      </c>
      <c r="K927" s="75" t="str">
        <f>IFERROR(INDEX(入力!$BV$3:$CN$1048576,MATCH(ROW(K927)-ROW(K$3),入力!$BB$3:$BB$1048576,0),MATCH(K$3,入力!$BV$2:$CN$2,0)),"")</f>
        <v/>
      </c>
      <c r="L927" s="75" t="str">
        <f>IFERROR(INDEX(入力!$BV$3:$CN$1048576,MATCH(ROW(L927)-ROW(L$3),入力!$BB$3:$BB$1048576,0),MATCH(L$3,入力!$BV$2:$CN$2,0)),"")</f>
        <v/>
      </c>
      <c r="M927" s="117" t="str">
        <f>IFERROR(IF(履歴検索!$A927="","",INDEX(入力!$BV$3:$CN$1048576,MATCH(ROW(M927)-ROW(M$3),入力!$BB$3:$BB$1048576,0),MATCH(M$3,入力!$BV$2:$CN$2,0))),"")</f>
        <v/>
      </c>
      <c r="N927" s="75" t="str">
        <f>IFERROR(INDEX(入力!$BV$3:$CN$1048576,MATCH(ROW(N927)-ROW(N$3),入力!$BB$3:$BB$1048576,0),MATCH(N$3,入力!$BV$2:$CN$2,0)),"")</f>
        <v/>
      </c>
      <c r="O927" s="294" t="str">
        <f>IFERROR(INDEX(入力!$CJ$3:$CN$1048576,MATCH(ROW(O927)-ROW(O$3),入力!$BB$3:$BB$1048576,0),MATCH(O$3,入力!$CJ$2:$CN$2,0)),"")</f>
        <v/>
      </c>
      <c r="P927" s="294" t="str">
        <f>IFERROR(INDEX(入力!$CJ$3:$CN$1048576,MATCH(ROW(P927)-ROW(P$3),入力!$BB$3:$BB$1048576,0),MATCH(P$3,入力!$CJ$2:$CN$2,0)),"")</f>
        <v/>
      </c>
      <c r="Q927" s="294" t="str">
        <f>IFERROR(INDEX(入力!$BV$3:$CN$1048576,MATCH(ROW(Q927)-ROW(Q$3),入力!$BB$3:$BB$1048576,0),MATCH(Q$3,入力!$BV$2:$CN$2,0)),"")</f>
        <v/>
      </c>
      <c r="R927" s="77" t="str">
        <f>IFERROR(INDEX(入力!$BV$3:$CN$1048576,MATCH(ROW(R927)-ROW(R$3),入力!$BB$3:$BB$1048576,0),MATCH(R$3,入力!$BV$2:$CN$2,0)),"")</f>
        <v/>
      </c>
      <c r="S927" s="77" t="str">
        <f>IFERROR(INDEX(入力!$BV$3:$CN$1048576,MATCH(ROW(S927)-ROW(S$3),入力!$BB$3:$BB$1048576,0),MATCH(S$3,入力!$BV$2:$CN$2,0)),"")</f>
        <v/>
      </c>
      <c r="U927" s="28" t="str">
        <f>IF(Z927="","",COUNT($Z$4:Z927))</f>
        <v/>
      </c>
      <c r="V927" s="73" t="str">
        <f t="shared" si="15"/>
        <v/>
      </c>
      <c r="W927" s="113" t="str">
        <f>IF(OR($B927="",$B927=$B928),"",SUMIF($B$4:$B927,$B927,Q$4:Q927))</f>
        <v/>
      </c>
      <c r="X927" s="113" t="str">
        <f>IF(OR($B927="",$B927=$B928),"",SUMIF($B$4:$B927,$B927,K$4:K927)-Y927)</f>
        <v/>
      </c>
      <c r="Y927" s="113" t="str">
        <f>IF(OR($B927="",$B927=$B928),"",SUMIFS(K$4:K927,B$4:B927,$B927,F$4:F927,$Y$3))</f>
        <v/>
      </c>
      <c r="Z927" s="113" t="str">
        <f>IF(OR($B927="",$B927=$B928),"",SUMIF($B$4:$B927,$B927,S$4:S927))</f>
        <v/>
      </c>
    </row>
    <row r="928" spans="1:26" ht="25.05" customHeight="1" x14ac:dyDescent="0.2">
      <c r="A928" s="133" t="str">
        <f>IF(OR(B928="",AND(B927=B928,D927=D928)),"",MAX($A$4:A927)+1)</f>
        <v/>
      </c>
      <c r="B928" s="73" t="str">
        <f>IFERROR(INDEX(入力!$BV$3:$CN$1048576,MATCH(ROW(B928)-ROW(B$3),入力!$BB$3:$BB$1048576,0),MATCH(B$3,入力!$BV$2:$CN$2,0)),"")</f>
        <v/>
      </c>
      <c r="C928" s="74" t="str">
        <f>IFERROR(INDEX(入力!$BV$3:$CN$1048576,MATCH(ROW(C928)-ROW(C$3),入力!$BB$3:$BB$1048576,0),MATCH(C$3,入力!$BV$2:$CN$2,0)),"")</f>
        <v/>
      </c>
      <c r="D928" s="75" t="str">
        <f>IFERROR(INDEX(入力!$BO$3:$BO$1048576,MATCH(ROW(D928)-ROW(D$3),入力!$BB$3:$BB$1048576,0),0),"")</f>
        <v/>
      </c>
      <c r="E928" s="74" t="str">
        <f>IFERROR(INDEX(入力!$BV$3:$CN$1048576,MATCH(ROW(E928)-ROW(E$3),入力!$BB$3:$BB$1048576,0),MATCH(E$3,入力!$BV$2:$CN$2,0)),"")</f>
        <v/>
      </c>
      <c r="F928" s="74" t="str">
        <f>IFERROR(INDEX(入力!$BV$3:$CN$1048576,MATCH(ROW(F928)-ROW(F$3),入力!$BB$3:$BB$1048576,0),MATCH(F$3,入力!$BV$2:$CN$2,0)),"")</f>
        <v/>
      </c>
      <c r="G928" s="74" t="str">
        <f>IFERROR(INDEX(入力!$BV$3:$CN$1048576,MATCH(ROW(G928)-ROW(G$3),入力!$BB$3:$BB$1048576,0),MATCH(G$3,入力!$BV$2:$CN$2,0)),"")</f>
        <v/>
      </c>
      <c r="H928" s="75" t="str">
        <f>IFERROR(INDEX(入力!$BV$3:$CN$1048576,MATCH(ROW(H928)-ROW(H$3),入力!$BB$3:$BB$1048576,0),MATCH(H$3,入力!$BV$2:$CN$2,0)),"")</f>
        <v/>
      </c>
      <c r="I928" s="76" t="str">
        <f>IFERROR(INDEX(入力!$BV$3:$CN$1048576,MATCH(ROW(I928)-ROW(I$3),入力!$BB$3:$BB$1048576,0),MATCH(I$3,入力!$BV$2:$CN$2,0)),"")</f>
        <v/>
      </c>
      <c r="J928" s="75" t="str">
        <f>IFERROR(INDEX(入力!$BV$3:$CN$1048576,MATCH(ROW(J928)-ROW(J$3),入力!$BB$3:$BB$1048576,0),MATCH(J$3,入力!$BV$2:$CN$2,0)),"")</f>
        <v/>
      </c>
      <c r="K928" s="75" t="str">
        <f>IFERROR(INDEX(入力!$BV$3:$CN$1048576,MATCH(ROW(K928)-ROW(K$3),入力!$BB$3:$BB$1048576,0),MATCH(K$3,入力!$BV$2:$CN$2,0)),"")</f>
        <v/>
      </c>
      <c r="L928" s="75" t="str">
        <f>IFERROR(INDEX(入力!$BV$3:$CN$1048576,MATCH(ROW(L928)-ROW(L$3),入力!$BB$3:$BB$1048576,0),MATCH(L$3,入力!$BV$2:$CN$2,0)),"")</f>
        <v/>
      </c>
      <c r="M928" s="117" t="str">
        <f>IFERROR(IF(履歴検索!$A928="","",INDEX(入力!$BV$3:$CN$1048576,MATCH(ROW(M928)-ROW(M$3),入力!$BB$3:$BB$1048576,0),MATCH(M$3,入力!$BV$2:$CN$2,0))),"")</f>
        <v/>
      </c>
      <c r="N928" s="75" t="str">
        <f>IFERROR(INDEX(入力!$BV$3:$CN$1048576,MATCH(ROW(N928)-ROW(N$3),入力!$BB$3:$BB$1048576,0),MATCH(N$3,入力!$BV$2:$CN$2,0)),"")</f>
        <v/>
      </c>
      <c r="O928" s="294" t="str">
        <f>IFERROR(INDEX(入力!$CJ$3:$CN$1048576,MATCH(ROW(O928)-ROW(O$3),入力!$BB$3:$BB$1048576,0),MATCH(O$3,入力!$CJ$2:$CN$2,0)),"")</f>
        <v/>
      </c>
      <c r="P928" s="294" t="str">
        <f>IFERROR(INDEX(入力!$CJ$3:$CN$1048576,MATCH(ROW(P928)-ROW(P$3),入力!$BB$3:$BB$1048576,0),MATCH(P$3,入力!$CJ$2:$CN$2,0)),"")</f>
        <v/>
      </c>
      <c r="Q928" s="294" t="str">
        <f>IFERROR(INDEX(入力!$BV$3:$CN$1048576,MATCH(ROW(Q928)-ROW(Q$3),入力!$BB$3:$BB$1048576,0),MATCH(Q$3,入力!$BV$2:$CN$2,0)),"")</f>
        <v/>
      </c>
      <c r="R928" s="77" t="str">
        <f>IFERROR(INDEX(入力!$BV$3:$CN$1048576,MATCH(ROW(R928)-ROW(R$3),入力!$BB$3:$BB$1048576,0),MATCH(R$3,入力!$BV$2:$CN$2,0)),"")</f>
        <v/>
      </c>
      <c r="S928" s="77" t="str">
        <f>IFERROR(INDEX(入力!$BV$3:$CN$1048576,MATCH(ROW(S928)-ROW(S$3),入力!$BB$3:$BB$1048576,0),MATCH(S$3,入力!$BV$2:$CN$2,0)),"")</f>
        <v/>
      </c>
      <c r="U928" s="28" t="str">
        <f>IF(Z928="","",COUNT($Z$4:Z928))</f>
        <v/>
      </c>
      <c r="V928" s="73" t="str">
        <f t="shared" si="15"/>
        <v/>
      </c>
      <c r="W928" s="113" t="str">
        <f>IF(OR($B928="",$B928=$B929),"",SUMIF($B$4:$B928,$B928,Q$4:Q928))</f>
        <v/>
      </c>
      <c r="X928" s="113" t="str">
        <f>IF(OR($B928="",$B928=$B929),"",SUMIF($B$4:$B928,$B928,K$4:K928)-Y928)</f>
        <v/>
      </c>
      <c r="Y928" s="113" t="str">
        <f>IF(OR($B928="",$B928=$B929),"",SUMIFS(K$4:K928,B$4:B928,$B928,F$4:F928,$Y$3))</f>
        <v/>
      </c>
      <c r="Z928" s="113" t="str">
        <f>IF(OR($B928="",$B928=$B929),"",SUMIF($B$4:$B928,$B928,S$4:S928))</f>
        <v/>
      </c>
    </row>
    <row r="929" spans="1:26" ht="25.05" customHeight="1" x14ac:dyDescent="0.2">
      <c r="A929" s="133" t="str">
        <f>IF(OR(B929="",AND(B928=B929,D928=D929)),"",MAX($A$4:A928)+1)</f>
        <v/>
      </c>
      <c r="B929" s="73" t="str">
        <f>IFERROR(INDEX(入力!$BV$3:$CN$1048576,MATCH(ROW(B929)-ROW(B$3),入力!$BB$3:$BB$1048576,0),MATCH(B$3,入力!$BV$2:$CN$2,0)),"")</f>
        <v/>
      </c>
      <c r="C929" s="74" t="str">
        <f>IFERROR(INDEX(入力!$BV$3:$CN$1048576,MATCH(ROW(C929)-ROW(C$3),入力!$BB$3:$BB$1048576,0),MATCH(C$3,入力!$BV$2:$CN$2,0)),"")</f>
        <v/>
      </c>
      <c r="D929" s="75" t="str">
        <f>IFERROR(INDEX(入力!$BO$3:$BO$1048576,MATCH(ROW(D929)-ROW(D$3),入力!$BB$3:$BB$1048576,0),0),"")</f>
        <v/>
      </c>
      <c r="E929" s="74" t="str">
        <f>IFERROR(INDEX(入力!$BV$3:$CN$1048576,MATCH(ROW(E929)-ROW(E$3),入力!$BB$3:$BB$1048576,0),MATCH(E$3,入力!$BV$2:$CN$2,0)),"")</f>
        <v/>
      </c>
      <c r="F929" s="74" t="str">
        <f>IFERROR(INDEX(入力!$BV$3:$CN$1048576,MATCH(ROW(F929)-ROW(F$3),入力!$BB$3:$BB$1048576,0),MATCH(F$3,入力!$BV$2:$CN$2,0)),"")</f>
        <v/>
      </c>
      <c r="G929" s="74" t="str">
        <f>IFERROR(INDEX(入力!$BV$3:$CN$1048576,MATCH(ROW(G929)-ROW(G$3),入力!$BB$3:$BB$1048576,0),MATCH(G$3,入力!$BV$2:$CN$2,0)),"")</f>
        <v/>
      </c>
      <c r="H929" s="75" t="str">
        <f>IFERROR(INDEX(入力!$BV$3:$CN$1048576,MATCH(ROW(H929)-ROW(H$3),入力!$BB$3:$BB$1048576,0),MATCH(H$3,入力!$BV$2:$CN$2,0)),"")</f>
        <v/>
      </c>
      <c r="I929" s="76" t="str">
        <f>IFERROR(INDEX(入力!$BV$3:$CN$1048576,MATCH(ROW(I929)-ROW(I$3),入力!$BB$3:$BB$1048576,0),MATCH(I$3,入力!$BV$2:$CN$2,0)),"")</f>
        <v/>
      </c>
      <c r="J929" s="75" t="str">
        <f>IFERROR(INDEX(入力!$BV$3:$CN$1048576,MATCH(ROW(J929)-ROW(J$3),入力!$BB$3:$BB$1048576,0),MATCH(J$3,入力!$BV$2:$CN$2,0)),"")</f>
        <v/>
      </c>
      <c r="K929" s="75" t="str">
        <f>IFERROR(INDEX(入力!$BV$3:$CN$1048576,MATCH(ROW(K929)-ROW(K$3),入力!$BB$3:$BB$1048576,0),MATCH(K$3,入力!$BV$2:$CN$2,0)),"")</f>
        <v/>
      </c>
      <c r="L929" s="75" t="str">
        <f>IFERROR(INDEX(入力!$BV$3:$CN$1048576,MATCH(ROW(L929)-ROW(L$3),入力!$BB$3:$BB$1048576,0),MATCH(L$3,入力!$BV$2:$CN$2,0)),"")</f>
        <v/>
      </c>
      <c r="M929" s="117" t="str">
        <f>IFERROR(IF(履歴検索!$A929="","",INDEX(入力!$BV$3:$CN$1048576,MATCH(ROW(M929)-ROW(M$3),入力!$BB$3:$BB$1048576,0),MATCH(M$3,入力!$BV$2:$CN$2,0))),"")</f>
        <v/>
      </c>
      <c r="N929" s="75" t="str">
        <f>IFERROR(INDEX(入力!$BV$3:$CN$1048576,MATCH(ROW(N929)-ROW(N$3),入力!$BB$3:$BB$1048576,0),MATCH(N$3,入力!$BV$2:$CN$2,0)),"")</f>
        <v/>
      </c>
      <c r="O929" s="294" t="str">
        <f>IFERROR(INDEX(入力!$CJ$3:$CN$1048576,MATCH(ROW(O929)-ROW(O$3),入力!$BB$3:$BB$1048576,0),MATCH(O$3,入力!$CJ$2:$CN$2,0)),"")</f>
        <v/>
      </c>
      <c r="P929" s="294" t="str">
        <f>IFERROR(INDEX(入力!$CJ$3:$CN$1048576,MATCH(ROW(P929)-ROW(P$3),入力!$BB$3:$BB$1048576,0),MATCH(P$3,入力!$CJ$2:$CN$2,0)),"")</f>
        <v/>
      </c>
      <c r="Q929" s="294" t="str">
        <f>IFERROR(INDEX(入力!$BV$3:$CN$1048576,MATCH(ROW(Q929)-ROW(Q$3),入力!$BB$3:$BB$1048576,0),MATCH(Q$3,入力!$BV$2:$CN$2,0)),"")</f>
        <v/>
      </c>
      <c r="R929" s="77" t="str">
        <f>IFERROR(INDEX(入力!$BV$3:$CN$1048576,MATCH(ROW(R929)-ROW(R$3),入力!$BB$3:$BB$1048576,0),MATCH(R$3,入力!$BV$2:$CN$2,0)),"")</f>
        <v/>
      </c>
      <c r="S929" s="77" t="str">
        <f>IFERROR(INDEX(入力!$BV$3:$CN$1048576,MATCH(ROW(S929)-ROW(S$3),入力!$BB$3:$BB$1048576,0),MATCH(S$3,入力!$BV$2:$CN$2,0)),"")</f>
        <v/>
      </c>
      <c r="U929" s="28" t="str">
        <f>IF(Z929="","",COUNT($Z$4:Z929))</f>
        <v/>
      </c>
      <c r="V929" s="73" t="str">
        <f t="shared" si="15"/>
        <v/>
      </c>
      <c r="W929" s="113" t="str">
        <f>IF(OR($B929="",$B929=$B930),"",SUMIF($B$4:$B929,$B929,Q$4:Q929))</f>
        <v/>
      </c>
      <c r="X929" s="113" t="str">
        <f>IF(OR($B929="",$B929=$B930),"",SUMIF($B$4:$B929,$B929,K$4:K929)-Y929)</f>
        <v/>
      </c>
      <c r="Y929" s="113" t="str">
        <f>IF(OR($B929="",$B929=$B930),"",SUMIFS(K$4:K929,B$4:B929,$B929,F$4:F929,$Y$3))</f>
        <v/>
      </c>
      <c r="Z929" s="113" t="str">
        <f>IF(OR($B929="",$B929=$B930),"",SUMIF($B$4:$B929,$B929,S$4:S929))</f>
        <v/>
      </c>
    </row>
    <row r="930" spans="1:26" ht="25.05" customHeight="1" x14ac:dyDescent="0.2">
      <c r="A930" s="133" t="str">
        <f>IF(OR(B930="",AND(B929=B930,D929=D930)),"",MAX($A$4:A929)+1)</f>
        <v/>
      </c>
      <c r="B930" s="73" t="str">
        <f>IFERROR(INDEX(入力!$BV$3:$CN$1048576,MATCH(ROW(B930)-ROW(B$3),入力!$BB$3:$BB$1048576,0),MATCH(B$3,入力!$BV$2:$CN$2,0)),"")</f>
        <v/>
      </c>
      <c r="C930" s="74" t="str">
        <f>IFERROR(INDEX(入力!$BV$3:$CN$1048576,MATCH(ROW(C930)-ROW(C$3),入力!$BB$3:$BB$1048576,0),MATCH(C$3,入力!$BV$2:$CN$2,0)),"")</f>
        <v/>
      </c>
      <c r="D930" s="75" t="str">
        <f>IFERROR(INDEX(入力!$BO$3:$BO$1048576,MATCH(ROW(D930)-ROW(D$3),入力!$BB$3:$BB$1048576,0),0),"")</f>
        <v/>
      </c>
      <c r="E930" s="74" t="str">
        <f>IFERROR(INDEX(入力!$BV$3:$CN$1048576,MATCH(ROW(E930)-ROW(E$3),入力!$BB$3:$BB$1048576,0),MATCH(E$3,入力!$BV$2:$CN$2,0)),"")</f>
        <v/>
      </c>
      <c r="F930" s="74" t="str">
        <f>IFERROR(INDEX(入力!$BV$3:$CN$1048576,MATCH(ROW(F930)-ROW(F$3),入力!$BB$3:$BB$1048576,0),MATCH(F$3,入力!$BV$2:$CN$2,0)),"")</f>
        <v/>
      </c>
      <c r="G930" s="74" t="str">
        <f>IFERROR(INDEX(入力!$BV$3:$CN$1048576,MATCH(ROW(G930)-ROW(G$3),入力!$BB$3:$BB$1048576,0),MATCH(G$3,入力!$BV$2:$CN$2,0)),"")</f>
        <v/>
      </c>
      <c r="H930" s="75" t="str">
        <f>IFERROR(INDEX(入力!$BV$3:$CN$1048576,MATCH(ROW(H930)-ROW(H$3),入力!$BB$3:$BB$1048576,0),MATCH(H$3,入力!$BV$2:$CN$2,0)),"")</f>
        <v/>
      </c>
      <c r="I930" s="76" t="str">
        <f>IFERROR(INDEX(入力!$BV$3:$CN$1048576,MATCH(ROW(I930)-ROW(I$3),入力!$BB$3:$BB$1048576,0),MATCH(I$3,入力!$BV$2:$CN$2,0)),"")</f>
        <v/>
      </c>
      <c r="J930" s="75" t="str">
        <f>IFERROR(INDEX(入力!$BV$3:$CN$1048576,MATCH(ROW(J930)-ROW(J$3),入力!$BB$3:$BB$1048576,0),MATCH(J$3,入力!$BV$2:$CN$2,0)),"")</f>
        <v/>
      </c>
      <c r="K930" s="75" t="str">
        <f>IFERROR(INDEX(入力!$BV$3:$CN$1048576,MATCH(ROW(K930)-ROW(K$3),入力!$BB$3:$BB$1048576,0),MATCH(K$3,入力!$BV$2:$CN$2,0)),"")</f>
        <v/>
      </c>
      <c r="L930" s="75" t="str">
        <f>IFERROR(INDEX(入力!$BV$3:$CN$1048576,MATCH(ROW(L930)-ROW(L$3),入力!$BB$3:$BB$1048576,0),MATCH(L$3,入力!$BV$2:$CN$2,0)),"")</f>
        <v/>
      </c>
      <c r="M930" s="117" t="str">
        <f>IFERROR(IF(履歴検索!$A930="","",INDEX(入力!$BV$3:$CN$1048576,MATCH(ROW(M930)-ROW(M$3),入力!$BB$3:$BB$1048576,0),MATCH(M$3,入力!$BV$2:$CN$2,0))),"")</f>
        <v/>
      </c>
      <c r="N930" s="75" t="str">
        <f>IFERROR(INDEX(入力!$BV$3:$CN$1048576,MATCH(ROW(N930)-ROW(N$3),入力!$BB$3:$BB$1048576,0),MATCH(N$3,入力!$BV$2:$CN$2,0)),"")</f>
        <v/>
      </c>
      <c r="O930" s="294" t="str">
        <f>IFERROR(INDEX(入力!$CJ$3:$CN$1048576,MATCH(ROW(O930)-ROW(O$3),入力!$BB$3:$BB$1048576,0),MATCH(O$3,入力!$CJ$2:$CN$2,0)),"")</f>
        <v/>
      </c>
      <c r="P930" s="294" t="str">
        <f>IFERROR(INDEX(入力!$CJ$3:$CN$1048576,MATCH(ROW(P930)-ROW(P$3),入力!$BB$3:$BB$1048576,0),MATCH(P$3,入力!$CJ$2:$CN$2,0)),"")</f>
        <v/>
      </c>
      <c r="Q930" s="294" t="str">
        <f>IFERROR(INDEX(入力!$BV$3:$CN$1048576,MATCH(ROW(Q930)-ROW(Q$3),入力!$BB$3:$BB$1048576,0),MATCH(Q$3,入力!$BV$2:$CN$2,0)),"")</f>
        <v/>
      </c>
      <c r="R930" s="77" t="str">
        <f>IFERROR(INDEX(入力!$BV$3:$CN$1048576,MATCH(ROW(R930)-ROW(R$3),入力!$BB$3:$BB$1048576,0),MATCH(R$3,入力!$BV$2:$CN$2,0)),"")</f>
        <v/>
      </c>
      <c r="S930" s="77" t="str">
        <f>IFERROR(INDEX(入力!$BV$3:$CN$1048576,MATCH(ROW(S930)-ROW(S$3),入力!$BB$3:$BB$1048576,0),MATCH(S$3,入力!$BV$2:$CN$2,0)),"")</f>
        <v/>
      </c>
      <c r="U930" s="28" t="str">
        <f>IF(Z930="","",COUNT($Z$4:Z930))</f>
        <v/>
      </c>
      <c r="V930" s="73" t="str">
        <f t="shared" si="15"/>
        <v/>
      </c>
      <c r="W930" s="113" t="str">
        <f>IF(OR($B930="",$B930=$B931),"",SUMIF($B$4:$B930,$B930,Q$4:Q930))</f>
        <v/>
      </c>
      <c r="X930" s="113" t="str">
        <f>IF(OR($B930="",$B930=$B931),"",SUMIF($B$4:$B930,$B930,K$4:K930)-Y930)</f>
        <v/>
      </c>
      <c r="Y930" s="113" t="str">
        <f>IF(OR($B930="",$B930=$B931),"",SUMIFS(K$4:K930,B$4:B930,$B930,F$4:F930,$Y$3))</f>
        <v/>
      </c>
      <c r="Z930" s="113" t="str">
        <f>IF(OR($B930="",$B930=$B931),"",SUMIF($B$4:$B930,$B930,S$4:S930))</f>
        <v/>
      </c>
    </row>
    <row r="931" spans="1:26" ht="25.05" customHeight="1" x14ac:dyDescent="0.2">
      <c r="A931" s="133" t="str">
        <f>IF(OR(B931="",AND(B930=B931,D930=D931)),"",MAX($A$4:A930)+1)</f>
        <v/>
      </c>
      <c r="B931" s="73" t="str">
        <f>IFERROR(INDEX(入力!$BV$3:$CN$1048576,MATCH(ROW(B931)-ROW(B$3),入力!$BB$3:$BB$1048576,0),MATCH(B$3,入力!$BV$2:$CN$2,0)),"")</f>
        <v/>
      </c>
      <c r="C931" s="74" t="str">
        <f>IFERROR(INDEX(入力!$BV$3:$CN$1048576,MATCH(ROW(C931)-ROW(C$3),入力!$BB$3:$BB$1048576,0),MATCH(C$3,入力!$BV$2:$CN$2,0)),"")</f>
        <v/>
      </c>
      <c r="D931" s="75" t="str">
        <f>IFERROR(INDEX(入力!$BO$3:$BO$1048576,MATCH(ROW(D931)-ROW(D$3),入力!$BB$3:$BB$1048576,0),0),"")</f>
        <v/>
      </c>
      <c r="E931" s="74" t="str">
        <f>IFERROR(INDEX(入力!$BV$3:$CN$1048576,MATCH(ROW(E931)-ROW(E$3),入力!$BB$3:$BB$1048576,0),MATCH(E$3,入力!$BV$2:$CN$2,0)),"")</f>
        <v/>
      </c>
      <c r="F931" s="74" t="str">
        <f>IFERROR(INDEX(入力!$BV$3:$CN$1048576,MATCH(ROW(F931)-ROW(F$3),入力!$BB$3:$BB$1048576,0),MATCH(F$3,入力!$BV$2:$CN$2,0)),"")</f>
        <v/>
      </c>
      <c r="G931" s="74" t="str">
        <f>IFERROR(INDEX(入力!$BV$3:$CN$1048576,MATCH(ROW(G931)-ROW(G$3),入力!$BB$3:$BB$1048576,0),MATCH(G$3,入力!$BV$2:$CN$2,0)),"")</f>
        <v/>
      </c>
      <c r="H931" s="75" t="str">
        <f>IFERROR(INDEX(入力!$BV$3:$CN$1048576,MATCH(ROW(H931)-ROW(H$3),入力!$BB$3:$BB$1048576,0),MATCH(H$3,入力!$BV$2:$CN$2,0)),"")</f>
        <v/>
      </c>
      <c r="I931" s="76" t="str">
        <f>IFERROR(INDEX(入力!$BV$3:$CN$1048576,MATCH(ROW(I931)-ROW(I$3),入力!$BB$3:$BB$1048576,0),MATCH(I$3,入力!$BV$2:$CN$2,0)),"")</f>
        <v/>
      </c>
      <c r="J931" s="75" t="str">
        <f>IFERROR(INDEX(入力!$BV$3:$CN$1048576,MATCH(ROW(J931)-ROW(J$3),入力!$BB$3:$BB$1048576,0),MATCH(J$3,入力!$BV$2:$CN$2,0)),"")</f>
        <v/>
      </c>
      <c r="K931" s="75" t="str">
        <f>IFERROR(INDEX(入力!$BV$3:$CN$1048576,MATCH(ROW(K931)-ROW(K$3),入力!$BB$3:$BB$1048576,0),MATCH(K$3,入力!$BV$2:$CN$2,0)),"")</f>
        <v/>
      </c>
      <c r="L931" s="75" t="str">
        <f>IFERROR(INDEX(入力!$BV$3:$CN$1048576,MATCH(ROW(L931)-ROW(L$3),入力!$BB$3:$BB$1048576,0),MATCH(L$3,入力!$BV$2:$CN$2,0)),"")</f>
        <v/>
      </c>
      <c r="M931" s="117" t="str">
        <f>IFERROR(IF(履歴検索!$A931="","",INDEX(入力!$BV$3:$CN$1048576,MATCH(ROW(M931)-ROW(M$3),入力!$BB$3:$BB$1048576,0),MATCH(M$3,入力!$BV$2:$CN$2,0))),"")</f>
        <v/>
      </c>
      <c r="N931" s="75" t="str">
        <f>IFERROR(INDEX(入力!$BV$3:$CN$1048576,MATCH(ROW(N931)-ROW(N$3),入力!$BB$3:$BB$1048576,0),MATCH(N$3,入力!$BV$2:$CN$2,0)),"")</f>
        <v/>
      </c>
      <c r="O931" s="294" t="str">
        <f>IFERROR(INDEX(入力!$CJ$3:$CN$1048576,MATCH(ROW(O931)-ROW(O$3),入力!$BB$3:$BB$1048576,0),MATCH(O$3,入力!$CJ$2:$CN$2,0)),"")</f>
        <v/>
      </c>
      <c r="P931" s="294" t="str">
        <f>IFERROR(INDEX(入力!$CJ$3:$CN$1048576,MATCH(ROW(P931)-ROW(P$3),入力!$BB$3:$BB$1048576,0),MATCH(P$3,入力!$CJ$2:$CN$2,0)),"")</f>
        <v/>
      </c>
      <c r="Q931" s="294" t="str">
        <f>IFERROR(INDEX(入力!$BV$3:$CN$1048576,MATCH(ROW(Q931)-ROW(Q$3),入力!$BB$3:$BB$1048576,0),MATCH(Q$3,入力!$BV$2:$CN$2,0)),"")</f>
        <v/>
      </c>
      <c r="R931" s="77" t="str">
        <f>IFERROR(INDEX(入力!$BV$3:$CN$1048576,MATCH(ROW(R931)-ROW(R$3),入力!$BB$3:$BB$1048576,0),MATCH(R$3,入力!$BV$2:$CN$2,0)),"")</f>
        <v/>
      </c>
      <c r="S931" s="77" t="str">
        <f>IFERROR(INDEX(入力!$BV$3:$CN$1048576,MATCH(ROW(S931)-ROW(S$3),入力!$BB$3:$BB$1048576,0),MATCH(S$3,入力!$BV$2:$CN$2,0)),"")</f>
        <v/>
      </c>
      <c r="U931" s="28" t="str">
        <f>IF(Z931="","",COUNT($Z$4:Z931))</f>
        <v/>
      </c>
      <c r="V931" s="73" t="str">
        <f t="shared" si="15"/>
        <v/>
      </c>
      <c r="W931" s="113" t="str">
        <f>IF(OR($B931="",$B931=$B932),"",SUMIF($B$4:$B931,$B931,Q$4:Q931))</f>
        <v/>
      </c>
      <c r="X931" s="113" t="str">
        <f>IF(OR($B931="",$B931=$B932),"",SUMIF($B$4:$B931,$B931,K$4:K931)-Y931)</f>
        <v/>
      </c>
      <c r="Y931" s="113" t="str">
        <f>IF(OR($B931="",$B931=$B932),"",SUMIFS(K$4:K931,B$4:B931,$B931,F$4:F931,$Y$3))</f>
        <v/>
      </c>
      <c r="Z931" s="113" t="str">
        <f>IF(OR($B931="",$B931=$B932),"",SUMIF($B$4:$B931,$B931,S$4:S931))</f>
        <v/>
      </c>
    </row>
    <row r="932" spans="1:26" ht="25.05" customHeight="1" x14ac:dyDescent="0.2">
      <c r="A932" s="133" t="str">
        <f>IF(OR(B932="",AND(B931=B932,D931=D932)),"",MAX($A$4:A931)+1)</f>
        <v/>
      </c>
      <c r="B932" s="73" t="str">
        <f>IFERROR(INDEX(入力!$BV$3:$CN$1048576,MATCH(ROW(B932)-ROW(B$3),入力!$BB$3:$BB$1048576,0),MATCH(B$3,入力!$BV$2:$CN$2,0)),"")</f>
        <v/>
      </c>
      <c r="C932" s="74" t="str">
        <f>IFERROR(INDEX(入力!$BV$3:$CN$1048576,MATCH(ROW(C932)-ROW(C$3),入力!$BB$3:$BB$1048576,0),MATCH(C$3,入力!$BV$2:$CN$2,0)),"")</f>
        <v/>
      </c>
      <c r="D932" s="75" t="str">
        <f>IFERROR(INDEX(入力!$BO$3:$BO$1048576,MATCH(ROW(D932)-ROW(D$3),入力!$BB$3:$BB$1048576,0),0),"")</f>
        <v/>
      </c>
      <c r="E932" s="74" t="str">
        <f>IFERROR(INDEX(入力!$BV$3:$CN$1048576,MATCH(ROW(E932)-ROW(E$3),入力!$BB$3:$BB$1048576,0),MATCH(E$3,入力!$BV$2:$CN$2,0)),"")</f>
        <v/>
      </c>
      <c r="F932" s="74" t="str">
        <f>IFERROR(INDEX(入力!$BV$3:$CN$1048576,MATCH(ROW(F932)-ROW(F$3),入力!$BB$3:$BB$1048576,0),MATCH(F$3,入力!$BV$2:$CN$2,0)),"")</f>
        <v/>
      </c>
      <c r="G932" s="74" t="str">
        <f>IFERROR(INDEX(入力!$BV$3:$CN$1048576,MATCH(ROW(G932)-ROW(G$3),入力!$BB$3:$BB$1048576,0),MATCH(G$3,入力!$BV$2:$CN$2,0)),"")</f>
        <v/>
      </c>
      <c r="H932" s="75" t="str">
        <f>IFERROR(INDEX(入力!$BV$3:$CN$1048576,MATCH(ROW(H932)-ROW(H$3),入力!$BB$3:$BB$1048576,0),MATCH(H$3,入力!$BV$2:$CN$2,0)),"")</f>
        <v/>
      </c>
      <c r="I932" s="76" t="str">
        <f>IFERROR(INDEX(入力!$BV$3:$CN$1048576,MATCH(ROW(I932)-ROW(I$3),入力!$BB$3:$BB$1048576,0),MATCH(I$3,入力!$BV$2:$CN$2,0)),"")</f>
        <v/>
      </c>
      <c r="J932" s="75" t="str">
        <f>IFERROR(INDEX(入力!$BV$3:$CN$1048576,MATCH(ROW(J932)-ROW(J$3),入力!$BB$3:$BB$1048576,0),MATCH(J$3,入力!$BV$2:$CN$2,0)),"")</f>
        <v/>
      </c>
      <c r="K932" s="75" t="str">
        <f>IFERROR(INDEX(入力!$BV$3:$CN$1048576,MATCH(ROW(K932)-ROW(K$3),入力!$BB$3:$BB$1048576,0),MATCH(K$3,入力!$BV$2:$CN$2,0)),"")</f>
        <v/>
      </c>
      <c r="L932" s="75" t="str">
        <f>IFERROR(INDEX(入力!$BV$3:$CN$1048576,MATCH(ROW(L932)-ROW(L$3),入力!$BB$3:$BB$1048576,0),MATCH(L$3,入力!$BV$2:$CN$2,0)),"")</f>
        <v/>
      </c>
      <c r="M932" s="117" t="str">
        <f>IFERROR(IF(履歴検索!$A932="","",INDEX(入力!$BV$3:$CN$1048576,MATCH(ROW(M932)-ROW(M$3),入力!$BB$3:$BB$1048576,0),MATCH(M$3,入力!$BV$2:$CN$2,0))),"")</f>
        <v/>
      </c>
      <c r="N932" s="75" t="str">
        <f>IFERROR(INDEX(入力!$BV$3:$CN$1048576,MATCH(ROW(N932)-ROW(N$3),入力!$BB$3:$BB$1048576,0),MATCH(N$3,入力!$BV$2:$CN$2,0)),"")</f>
        <v/>
      </c>
      <c r="O932" s="294" t="str">
        <f>IFERROR(INDEX(入力!$CJ$3:$CN$1048576,MATCH(ROW(O932)-ROW(O$3),入力!$BB$3:$BB$1048576,0),MATCH(O$3,入力!$CJ$2:$CN$2,0)),"")</f>
        <v/>
      </c>
      <c r="P932" s="294" t="str">
        <f>IFERROR(INDEX(入力!$CJ$3:$CN$1048576,MATCH(ROW(P932)-ROW(P$3),入力!$BB$3:$BB$1048576,0),MATCH(P$3,入力!$CJ$2:$CN$2,0)),"")</f>
        <v/>
      </c>
      <c r="Q932" s="294" t="str">
        <f>IFERROR(INDEX(入力!$BV$3:$CN$1048576,MATCH(ROW(Q932)-ROW(Q$3),入力!$BB$3:$BB$1048576,0),MATCH(Q$3,入力!$BV$2:$CN$2,0)),"")</f>
        <v/>
      </c>
      <c r="R932" s="77" t="str">
        <f>IFERROR(INDEX(入力!$BV$3:$CN$1048576,MATCH(ROW(R932)-ROW(R$3),入力!$BB$3:$BB$1048576,0),MATCH(R$3,入力!$BV$2:$CN$2,0)),"")</f>
        <v/>
      </c>
      <c r="S932" s="77" t="str">
        <f>IFERROR(INDEX(入力!$BV$3:$CN$1048576,MATCH(ROW(S932)-ROW(S$3),入力!$BB$3:$BB$1048576,0),MATCH(S$3,入力!$BV$2:$CN$2,0)),"")</f>
        <v/>
      </c>
      <c r="U932" s="28" t="str">
        <f>IF(Z932="","",COUNT($Z$4:Z932))</f>
        <v/>
      </c>
      <c r="V932" s="73" t="str">
        <f t="shared" si="15"/>
        <v/>
      </c>
      <c r="W932" s="113" t="str">
        <f>IF(OR($B932="",$B932=$B933),"",SUMIF($B$4:$B932,$B932,Q$4:Q932))</f>
        <v/>
      </c>
      <c r="X932" s="113" t="str">
        <f>IF(OR($B932="",$B932=$B933),"",SUMIF($B$4:$B932,$B932,K$4:K932)-Y932)</f>
        <v/>
      </c>
      <c r="Y932" s="113" t="str">
        <f>IF(OR($B932="",$B932=$B933),"",SUMIFS(K$4:K932,B$4:B932,$B932,F$4:F932,$Y$3))</f>
        <v/>
      </c>
      <c r="Z932" s="113" t="str">
        <f>IF(OR($B932="",$B932=$B933),"",SUMIF($B$4:$B932,$B932,S$4:S932))</f>
        <v/>
      </c>
    </row>
    <row r="933" spans="1:26" ht="25.05" customHeight="1" x14ac:dyDescent="0.2">
      <c r="A933" s="133" t="str">
        <f>IF(OR(B933="",AND(B932=B933,D932=D933)),"",MAX($A$4:A932)+1)</f>
        <v/>
      </c>
      <c r="B933" s="73" t="str">
        <f>IFERROR(INDEX(入力!$BV$3:$CN$1048576,MATCH(ROW(B933)-ROW(B$3),入力!$BB$3:$BB$1048576,0),MATCH(B$3,入力!$BV$2:$CN$2,0)),"")</f>
        <v/>
      </c>
      <c r="C933" s="74" t="str">
        <f>IFERROR(INDEX(入力!$BV$3:$CN$1048576,MATCH(ROW(C933)-ROW(C$3),入力!$BB$3:$BB$1048576,0),MATCH(C$3,入力!$BV$2:$CN$2,0)),"")</f>
        <v/>
      </c>
      <c r="D933" s="75" t="str">
        <f>IFERROR(INDEX(入力!$BO$3:$BO$1048576,MATCH(ROW(D933)-ROW(D$3),入力!$BB$3:$BB$1048576,0),0),"")</f>
        <v/>
      </c>
      <c r="E933" s="74" t="str">
        <f>IFERROR(INDEX(入力!$BV$3:$CN$1048576,MATCH(ROW(E933)-ROW(E$3),入力!$BB$3:$BB$1048576,0),MATCH(E$3,入力!$BV$2:$CN$2,0)),"")</f>
        <v/>
      </c>
      <c r="F933" s="74" t="str">
        <f>IFERROR(INDEX(入力!$BV$3:$CN$1048576,MATCH(ROW(F933)-ROW(F$3),入力!$BB$3:$BB$1048576,0),MATCH(F$3,入力!$BV$2:$CN$2,0)),"")</f>
        <v/>
      </c>
      <c r="G933" s="74" t="str">
        <f>IFERROR(INDEX(入力!$BV$3:$CN$1048576,MATCH(ROW(G933)-ROW(G$3),入力!$BB$3:$BB$1048576,0),MATCH(G$3,入力!$BV$2:$CN$2,0)),"")</f>
        <v/>
      </c>
      <c r="H933" s="75" t="str">
        <f>IFERROR(INDEX(入力!$BV$3:$CN$1048576,MATCH(ROW(H933)-ROW(H$3),入力!$BB$3:$BB$1048576,0),MATCH(H$3,入力!$BV$2:$CN$2,0)),"")</f>
        <v/>
      </c>
      <c r="I933" s="76" t="str">
        <f>IFERROR(INDEX(入力!$BV$3:$CN$1048576,MATCH(ROW(I933)-ROW(I$3),入力!$BB$3:$BB$1048576,0),MATCH(I$3,入力!$BV$2:$CN$2,0)),"")</f>
        <v/>
      </c>
      <c r="J933" s="75" t="str">
        <f>IFERROR(INDEX(入力!$BV$3:$CN$1048576,MATCH(ROW(J933)-ROW(J$3),入力!$BB$3:$BB$1048576,0),MATCH(J$3,入力!$BV$2:$CN$2,0)),"")</f>
        <v/>
      </c>
      <c r="K933" s="75" t="str">
        <f>IFERROR(INDEX(入力!$BV$3:$CN$1048576,MATCH(ROW(K933)-ROW(K$3),入力!$BB$3:$BB$1048576,0),MATCH(K$3,入力!$BV$2:$CN$2,0)),"")</f>
        <v/>
      </c>
      <c r="L933" s="75" t="str">
        <f>IFERROR(INDEX(入力!$BV$3:$CN$1048576,MATCH(ROW(L933)-ROW(L$3),入力!$BB$3:$BB$1048576,0),MATCH(L$3,入力!$BV$2:$CN$2,0)),"")</f>
        <v/>
      </c>
      <c r="M933" s="117" t="str">
        <f>IFERROR(IF(履歴検索!$A933="","",INDEX(入力!$BV$3:$CN$1048576,MATCH(ROW(M933)-ROW(M$3),入力!$BB$3:$BB$1048576,0),MATCH(M$3,入力!$BV$2:$CN$2,0))),"")</f>
        <v/>
      </c>
      <c r="N933" s="75" t="str">
        <f>IFERROR(INDEX(入力!$BV$3:$CN$1048576,MATCH(ROW(N933)-ROW(N$3),入力!$BB$3:$BB$1048576,0),MATCH(N$3,入力!$BV$2:$CN$2,0)),"")</f>
        <v/>
      </c>
      <c r="O933" s="294" t="str">
        <f>IFERROR(INDEX(入力!$CJ$3:$CN$1048576,MATCH(ROW(O933)-ROW(O$3),入力!$BB$3:$BB$1048576,0),MATCH(O$3,入力!$CJ$2:$CN$2,0)),"")</f>
        <v/>
      </c>
      <c r="P933" s="294" t="str">
        <f>IFERROR(INDEX(入力!$CJ$3:$CN$1048576,MATCH(ROW(P933)-ROW(P$3),入力!$BB$3:$BB$1048576,0),MATCH(P$3,入力!$CJ$2:$CN$2,0)),"")</f>
        <v/>
      </c>
      <c r="Q933" s="294" t="str">
        <f>IFERROR(INDEX(入力!$BV$3:$CN$1048576,MATCH(ROW(Q933)-ROW(Q$3),入力!$BB$3:$BB$1048576,0),MATCH(Q$3,入力!$BV$2:$CN$2,0)),"")</f>
        <v/>
      </c>
      <c r="R933" s="77" t="str">
        <f>IFERROR(INDEX(入力!$BV$3:$CN$1048576,MATCH(ROW(R933)-ROW(R$3),入力!$BB$3:$BB$1048576,0),MATCH(R$3,入力!$BV$2:$CN$2,0)),"")</f>
        <v/>
      </c>
      <c r="S933" s="77" t="str">
        <f>IFERROR(INDEX(入力!$BV$3:$CN$1048576,MATCH(ROW(S933)-ROW(S$3),入力!$BB$3:$BB$1048576,0),MATCH(S$3,入力!$BV$2:$CN$2,0)),"")</f>
        <v/>
      </c>
      <c r="U933" s="28" t="str">
        <f>IF(Z933="","",COUNT($Z$4:Z933))</f>
        <v/>
      </c>
      <c r="V933" s="73" t="str">
        <f t="shared" si="15"/>
        <v/>
      </c>
      <c r="W933" s="113" t="str">
        <f>IF(OR($B933="",$B933=$B934),"",SUMIF($B$4:$B933,$B933,Q$4:Q933))</f>
        <v/>
      </c>
      <c r="X933" s="113" t="str">
        <f>IF(OR($B933="",$B933=$B934),"",SUMIF($B$4:$B933,$B933,K$4:K933)-Y933)</f>
        <v/>
      </c>
      <c r="Y933" s="113" t="str">
        <f>IF(OR($B933="",$B933=$B934),"",SUMIFS(K$4:K933,B$4:B933,$B933,F$4:F933,$Y$3))</f>
        <v/>
      </c>
      <c r="Z933" s="113" t="str">
        <f>IF(OR($B933="",$B933=$B934),"",SUMIF($B$4:$B933,$B933,S$4:S933))</f>
        <v/>
      </c>
    </row>
    <row r="934" spans="1:26" ht="25.05" customHeight="1" x14ac:dyDescent="0.2">
      <c r="A934" s="133" t="str">
        <f>IF(OR(B934="",AND(B933=B934,D933=D934)),"",MAX($A$4:A933)+1)</f>
        <v/>
      </c>
      <c r="B934" s="73" t="str">
        <f>IFERROR(INDEX(入力!$BV$3:$CN$1048576,MATCH(ROW(B934)-ROW(B$3),入力!$BB$3:$BB$1048576,0),MATCH(B$3,入力!$BV$2:$CN$2,0)),"")</f>
        <v/>
      </c>
      <c r="C934" s="74" t="str">
        <f>IFERROR(INDEX(入力!$BV$3:$CN$1048576,MATCH(ROW(C934)-ROW(C$3),入力!$BB$3:$BB$1048576,0),MATCH(C$3,入力!$BV$2:$CN$2,0)),"")</f>
        <v/>
      </c>
      <c r="D934" s="75" t="str">
        <f>IFERROR(INDEX(入力!$BO$3:$BO$1048576,MATCH(ROW(D934)-ROW(D$3),入力!$BB$3:$BB$1048576,0),0),"")</f>
        <v/>
      </c>
      <c r="E934" s="74" t="str">
        <f>IFERROR(INDEX(入力!$BV$3:$CN$1048576,MATCH(ROW(E934)-ROW(E$3),入力!$BB$3:$BB$1048576,0),MATCH(E$3,入力!$BV$2:$CN$2,0)),"")</f>
        <v/>
      </c>
      <c r="F934" s="74" t="str">
        <f>IFERROR(INDEX(入力!$BV$3:$CN$1048576,MATCH(ROW(F934)-ROW(F$3),入力!$BB$3:$BB$1048576,0),MATCH(F$3,入力!$BV$2:$CN$2,0)),"")</f>
        <v/>
      </c>
      <c r="G934" s="74" t="str">
        <f>IFERROR(INDEX(入力!$BV$3:$CN$1048576,MATCH(ROW(G934)-ROW(G$3),入力!$BB$3:$BB$1048576,0),MATCH(G$3,入力!$BV$2:$CN$2,0)),"")</f>
        <v/>
      </c>
      <c r="H934" s="75" t="str">
        <f>IFERROR(INDEX(入力!$BV$3:$CN$1048576,MATCH(ROW(H934)-ROW(H$3),入力!$BB$3:$BB$1048576,0),MATCH(H$3,入力!$BV$2:$CN$2,0)),"")</f>
        <v/>
      </c>
      <c r="I934" s="76" t="str">
        <f>IFERROR(INDEX(入力!$BV$3:$CN$1048576,MATCH(ROW(I934)-ROW(I$3),入力!$BB$3:$BB$1048576,0),MATCH(I$3,入力!$BV$2:$CN$2,0)),"")</f>
        <v/>
      </c>
      <c r="J934" s="75" t="str">
        <f>IFERROR(INDEX(入力!$BV$3:$CN$1048576,MATCH(ROW(J934)-ROW(J$3),入力!$BB$3:$BB$1048576,0),MATCH(J$3,入力!$BV$2:$CN$2,0)),"")</f>
        <v/>
      </c>
      <c r="K934" s="75" t="str">
        <f>IFERROR(INDEX(入力!$BV$3:$CN$1048576,MATCH(ROW(K934)-ROW(K$3),入力!$BB$3:$BB$1048576,0),MATCH(K$3,入力!$BV$2:$CN$2,0)),"")</f>
        <v/>
      </c>
      <c r="L934" s="75" t="str">
        <f>IFERROR(INDEX(入力!$BV$3:$CN$1048576,MATCH(ROW(L934)-ROW(L$3),入力!$BB$3:$BB$1048576,0),MATCH(L$3,入力!$BV$2:$CN$2,0)),"")</f>
        <v/>
      </c>
      <c r="M934" s="117" t="str">
        <f>IFERROR(IF(履歴検索!$A934="","",INDEX(入力!$BV$3:$CN$1048576,MATCH(ROW(M934)-ROW(M$3),入力!$BB$3:$BB$1048576,0),MATCH(M$3,入力!$BV$2:$CN$2,0))),"")</f>
        <v/>
      </c>
      <c r="N934" s="75" t="str">
        <f>IFERROR(INDEX(入力!$BV$3:$CN$1048576,MATCH(ROW(N934)-ROW(N$3),入力!$BB$3:$BB$1048576,0),MATCH(N$3,入力!$BV$2:$CN$2,0)),"")</f>
        <v/>
      </c>
      <c r="O934" s="294" t="str">
        <f>IFERROR(INDEX(入力!$CJ$3:$CN$1048576,MATCH(ROW(O934)-ROW(O$3),入力!$BB$3:$BB$1048576,0),MATCH(O$3,入力!$CJ$2:$CN$2,0)),"")</f>
        <v/>
      </c>
      <c r="P934" s="294" t="str">
        <f>IFERROR(INDEX(入力!$CJ$3:$CN$1048576,MATCH(ROW(P934)-ROW(P$3),入力!$BB$3:$BB$1048576,0),MATCH(P$3,入力!$CJ$2:$CN$2,0)),"")</f>
        <v/>
      </c>
      <c r="Q934" s="294" t="str">
        <f>IFERROR(INDEX(入力!$BV$3:$CN$1048576,MATCH(ROW(Q934)-ROW(Q$3),入力!$BB$3:$BB$1048576,0),MATCH(Q$3,入力!$BV$2:$CN$2,0)),"")</f>
        <v/>
      </c>
      <c r="R934" s="77" t="str">
        <f>IFERROR(INDEX(入力!$BV$3:$CN$1048576,MATCH(ROW(R934)-ROW(R$3),入力!$BB$3:$BB$1048576,0),MATCH(R$3,入力!$BV$2:$CN$2,0)),"")</f>
        <v/>
      </c>
      <c r="S934" s="77" t="str">
        <f>IFERROR(INDEX(入力!$BV$3:$CN$1048576,MATCH(ROW(S934)-ROW(S$3),入力!$BB$3:$BB$1048576,0),MATCH(S$3,入力!$BV$2:$CN$2,0)),"")</f>
        <v/>
      </c>
      <c r="U934" s="28" t="str">
        <f>IF(Z934="","",COUNT($Z$4:Z934))</f>
        <v/>
      </c>
      <c r="V934" s="73" t="str">
        <f t="shared" si="15"/>
        <v/>
      </c>
      <c r="W934" s="113" t="str">
        <f>IF(OR($B934="",$B934=$B935),"",SUMIF($B$4:$B934,$B934,Q$4:Q934))</f>
        <v/>
      </c>
      <c r="X934" s="113" t="str">
        <f>IF(OR($B934="",$B934=$B935),"",SUMIF($B$4:$B934,$B934,K$4:K934)-Y934)</f>
        <v/>
      </c>
      <c r="Y934" s="113" t="str">
        <f>IF(OR($B934="",$B934=$B935),"",SUMIFS(K$4:K934,B$4:B934,$B934,F$4:F934,$Y$3))</f>
        <v/>
      </c>
      <c r="Z934" s="113" t="str">
        <f>IF(OR($B934="",$B934=$B935),"",SUMIF($B$4:$B934,$B934,S$4:S934))</f>
        <v/>
      </c>
    </row>
    <row r="935" spans="1:26" ht="25.05" customHeight="1" x14ac:dyDescent="0.2">
      <c r="A935" s="133" t="str">
        <f>IF(OR(B935="",AND(B934=B935,D934=D935)),"",MAX($A$4:A934)+1)</f>
        <v/>
      </c>
      <c r="B935" s="73" t="str">
        <f>IFERROR(INDEX(入力!$BV$3:$CN$1048576,MATCH(ROW(B935)-ROW(B$3),入力!$BB$3:$BB$1048576,0),MATCH(B$3,入力!$BV$2:$CN$2,0)),"")</f>
        <v/>
      </c>
      <c r="C935" s="74" t="str">
        <f>IFERROR(INDEX(入力!$BV$3:$CN$1048576,MATCH(ROW(C935)-ROW(C$3),入力!$BB$3:$BB$1048576,0),MATCH(C$3,入力!$BV$2:$CN$2,0)),"")</f>
        <v/>
      </c>
      <c r="D935" s="75" t="str">
        <f>IFERROR(INDEX(入力!$BO$3:$BO$1048576,MATCH(ROW(D935)-ROW(D$3),入力!$BB$3:$BB$1048576,0),0),"")</f>
        <v/>
      </c>
      <c r="E935" s="74" t="str">
        <f>IFERROR(INDEX(入力!$BV$3:$CN$1048576,MATCH(ROW(E935)-ROW(E$3),入力!$BB$3:$BB$1048576,0),MATCH(E$3,入力!$BV$2:$CN$2,0)),"")</f>
        <v/>
      </c>
      <c r="F935" s="74" t="str">
        <f>IFERROR(INDEX(入力!$BV$3:$CN$1048576,MATCH(ROW(F935)-ROW(F$3),入力!$BB$3:$BB$1048576,0),MATCH(F$3,入力!$BV$2:$CN$2,0)),"")</f>
        <v/>
      </c>
      <c r="G935" s="74" t="str">
        <f>IFERROR(INDEX(入力!$BV$3:$CN$1048576,MATCH(ROW(G935)-ROW(G$3),入力!$BB$3:$BB$1048576,0),MATCH(G$3,入力!$BV$2:$CN$2,0)),"")</f>
        <v/>
      </c>
      <c r="H935" s="75" t="str">
        <f>IFERROR(INDEX(入力!$BV$3:$CN$1048576,MATCH(ROW(H935)-ROW(H$3),入力!$BB$3:$BB$1048576,0),MATCH(H$3,入力!$BV$2:$CN$2,0)),"")</f>
        <v/>
      </c>
      <c r="I935" s="76" t="str">
        <f>IFERROR(INDEX(入力!$BV$3:$CN$1048576,MATCH(ROW(I935)-ROW(I$3),入力!$BB$3:$BB$1048576,0),MATCH(I$3,入力!$BV$2:$CN$2,0)),"")</f>
        <v/>
      </c>
      <c r="J935" s="75" t="str">
        <f>IFERROR(INDEX(入力!$BV$3:$CN$1048576,MATCH(ROW(J935)-ROW(J$3),入力!$BB$3:$BB$1048576,0),MATCH(J$3,入力!$BV$2:$CN$2,0)),"")</f>
        <v/>
      </c>
      <c r="K935" s="75" t="str">
        <f>IFERROR(INDEX(入力!$BV$3:$CN$1048576,MATCH(ROW(K935)-ROW(K$3),入力!$BB$3:$BB$1048576,0),MATCH(K$3,入力!$BV$2:$CN$2,0)),"")</f>
        <v/>
      </c>
      <c r="L935" s="75" t="str">
        <f>IFERROR(INDEX(入力!$BV$3:$CN$1048576,MATCH(ROW(L935)-ROW(L$3),入力!$BB$3:$BB$1048576,0),MATCH(L$3,入力!$BV$2:$CN$2,0)),"")</f>
        <v/>
      </c>
      <c r="M935" s="117" t="str">
        <f>IFERROR(IF(履歴検索!$A935="","",INDEX(入力!$BV$3:$CN$1048576,MATCH(ROW(M935)-ROW(M$3),入力!$BB$3:$BB$1048576,0),MATCH(M$3,入力!$BV$2:$CN$2,0))),"")</f>
        <v/>
      </c>
      <c r="N935" s="75" t="str">
        <f>IFERROR(INDEX(入力!$BV$3:$CN$1048576,MATCH(ROW(N935)-ROW(N$3),入力!$BB$3:$BB$1048576,0),MATCH(N$3,入力!$BV$2:$CN$2,0)),"")</f>
        <v/>
      </c>
      <c r="O935" s="294" t="str">
        <f>IFERROR(INDEX(入力!$CJ$3:$CN$1048576,MATCH(ROW(O935)-ROW(O$3),入力!$BB$3:$BB$1048576,0),MATCH(O$3,入力!$CJ$2:$CN$2,0)),"")</f>
        <v/>
      </c>
      <c r="P935" s="294" t="str">
        <f>IFERROR(INDEX(入力!$CJ$3:$CN$1048576,MATCH(ROW(P935)-ROW(P$3),入力!$BB$3:$BB$1048576,0),MATCH(P$3,入力!$CJ$2:$CN$2,0)),"")</f>
        <v/>
      </c>
      <c r="Q935" s="294" t="str">
        <f>IFERROR(INDEX(入力!$BV$3:$CN$1048576,MATCH(ROW(Q935)-ROW(Q$3),入力!$BB$3:$BB$1048576,0),MATCH(Q$3,入力!$BV$2:$CN$2,0)),"")</f>
        <v/>
      </c>
      <c r="R935" s="77" t="str">
        <f>IFERROR(INDEX(入力!$BV$3:$CN$1048576,MATCH(ROW(R935)-ROW(R$3),入力!$BB$3:$BB$1048576,0),MATCH(R$3,入力!$BV$2:$CN$2,0)),"")</f>
        <v/>
      </c>
      <c r="S935" s="77" t="str">
        <f>IFERROR(INDEX(入力!$BV$3:$CN$1048576,MATCH(ROW(S935)-ROW(S$3),入力!$BB$3:$BB$1048576,0),MATCH(S$3,入力!$BV$2:$CN$2,0)),"")</f>
        <v/>
      </c>
      <c r="U935" s="28" t="str">
        <f>IF(Z935="","",COUNT($Z$4:Z935))</f>
        <v/>
      </c>
      <c r="V935" s="73" t="str">
        <f t="shared" si="15"/>
        <v/>
      </c>
      <c r="W935" s="113" t="str">
        <f>IF(OR($B935="",$B935=$B936),"",SUMIF($B$4:$B935,$B935,Q$4:Q935))</f>
        <v/>
      </c>
      <c r="X935" s="113" t="str">
        <f>IF(OR($B935="",$B935=$B936),"",SUMIF($B$4:$B935,$B935,K$4:K935)-Y935)</f>
        <v/>
      </c>
      <c r="Y935" s="113" t="str">
        <f>IF(OR($B935="",$B935=$B936),"",SUMIFS(K$4:K935,B$4:B935,$B935,F$4:F935,$Y$3))</f>
        <v/>
      </c>
      <c r="Z935" s="113" t="str">
        <f>IF(OR($B935="",$B935=$B936),"",SUMIF($B$4:$B935,$B935,S$4:S935))</f>
        <v/>
      </c>
    </row>
    <row r="936" spans="1:26" ht="25.05" customHeight="1" x14ac:dyDescent="0.2">
      <c r="A936" s="133" t="str">
        <f>IF(OR(B936="",AND(B935=B936,D935=D936)),"",MAX($A$4:A935)+1)</f>
        <v/>
      </c>
      <c r="B936" s="73" t="str">
        <f>IFERROR(INDEX(入力!$BV$3:$CN$1048576,MATCH(ROW(B936)-ROW(B$3),入力!$BB$3:$BB$1048576,0),MATCH(B$3,入力!$BV$2:$CN$2,0)),"")</f>
        <v/>
      </c>
      <c r="C936" s="74" t="str">
        <f>IFERROR(INDEX(入力!$BV$3:$CN$1048576,MATCH(ROW(C936)-ROW(C$3),入力!$BB$3:$BB$1048576,0),MATCH(C$3,入力!$BV$2:$CN$2,0)),"")</f>
        <v/>
      </c>
      <c r="D936" s="75" t="str">
        <f>IFERROR(INDEX(入力!$BO$3:$BO$1048576,MATCH(ROW(D936)-ROW(D$3),入力!$BB$3:$BB$1048576,0),0),"")</f>
        <v/>
      </c>
      <c r="E936" s="74" t="str">
        <f>IFERROR(INDEX(入力!$BV$3:$CN$1048576,MATCH(ROW(E936)-ROW(E$3),入力!$BB$3:$BB$1048576,0),MATCH(E$3,入力!$BV$2:$CN$2,0)),"")</f>
        <v/>
      </c>
      <c r="F936" s="74" t="str">
        <f>IFERROR(INDEX(入力!$BV$3:$CN$1048576,MATCH(ROW(F936)-ROW(F$3),入力!$BB$3:$BB$1048576,0),MATCH(F$3,入力!$BV$2:$CN$2,0)),"")</f>
        <v/>
      </c>
      <c r="G936" s="74" t="str">
        <f>IFERROR(INDEX(入力!$BV$3:$CN$1048576,MATCH(ROW(G936)-ROW(G$3),入力!$BB$3:$BB$1048576,0),MATCH(G$3,入力!$BV$2:$CN$2,0)),"")</f>
        <v/>
      </c>
      <c r="H936" s="75" t="str">
        <f>IFERROR(INDEX(入力!$BV$3:$CN$1048576,MATCH(ROW(H936)-ROW(H$3),入力!$BB$3:$BB$1048576,0),MATCH(H$3,入力!$BV$2:$CN$2,0)),"")</f>
        <v/>
      </c>
      <c r="I936" s="76" t="str">
        <f>IFERROR(INDEX(入力!$BV$3:$CN$1048576,MATCH(ROW(I936)-ROW(I$3),入力!$BB$3:$BB$1048576,0),MATCH(I$3,入力!$BV$2:$CN$2,0)),"")</f>
        <v/>
      </c>
      <c r="J936" s="75" t="str">
        <f>IFERROR(INDEX(入力!$BV$3:$CN$1048576,MATCH(ROW(J936)-ROW(J$3),入力!$BB$3:$BB$1048576,0),MATCH(J$3,入力!$BV$2:$CN$2,0)),"")</f>
        <v/>
      </c>
      <c r="K936" s="75" t="str">
        <f>IFERROR(INDEX(入力!$BV$3:$CN$1048576,MATCH(ROW(K936)-ROW(K$3),入力!$BB$3:$BB$1048576,0),MATCH(K$3,入力!$BV$2:$CN$2,0)),"")</f>
        <v/>
      </c>
      <c r="L936" s="75" t="str">
        <f>IFERROR(INDEX(入力!$BV$3:$CN$1048576,MATCH(ROW(L936)-ROW(L$3),入力!$BB$3:$BB$1048576,0),MATCH(L$3,入力!$BV$2:$CN$2,0)),"")</f>
        <v/>
      </c>
      <c r="M936" s="117" t="str">
        <f>IFERROR(IF(履歴検索!$A936="","",INDEX(入力!$BV$3:$CN$1048576,MATCH(ROW(M936)-ROW(M$3),入力!$BB$3:$BB$1048576,0),MATCH(M$3,入力!$BV$2:$CN$2,0))),"")</f>
        <v/>
      </c>
      <c r="N936" s="75" t="str">
        <f>IFERROR(INDEX(入力!$BV$3:$CN$1048576,MATCH(ROW(N936)-ROW(N$3),入力!$BB$3:$BB$1048576,0),MATCH(N$3,入力!$BV$2:$CN$2,0)),"")</f>
        <v/>
      </c>
      <c r="O936" s="294" t="str">
        <f>IFERROR(INDEX(入力!$CJ$3:$CN$1048576,MATCH(ROW(O936)-ROW(O$3),入力!$BB$3:$BB$1048576,0),MATCH(O$3,入力!$CJ$2:$CN$2,0)),"")</f>
        <v/>
      </c>
      <c r="P936" s="294" t="str">
        <f>IFERROR(INDEX(入力!$CJ$3:$CN$1048576,MATCH(ROW(P936)-ROW(P$3),入力!$BB$3:$BB$1048576,0),MATCH(P$3,入力!$CJ$2:$CN$2,0)),"")</f>
        <v/>
      </c>
      <c r="Q936" s="294" t="str">
        <f>IFERROR(INDEX(入力!$BV$3:$CN$1048576,MATCH(ROW(Q936)-ROW(Q$3),入力!$BB$3:$BB$1048576,0),MATCH(Q$3,入力!$BV$2:$CN$2,0)),"")</f>
        <v/>
      </c>
      <c r="R936" s="77" t="str">
        <f>IFERROR(INDEX(入力!$BV$3:$CN$1048576,MATCH(ROW(R936)-ROW(R$3),入力!$BB$3:$BB$1048576,0),MATCH(R$3,入力!$BV$2:$CN$2,0)),"")</f>
        <v/>
      </c>
      <c r="S936" s="77" t="str">
        <f>IFERROR(INDEX(入力!$BV$3:$CN$1048576,MATCH(ROW(S936)-ROW(S$3),入力!$BB$3:$BB$1048576,0),MATCH(S$3,入力!$BV$2:$CN$2,0)),"")</f>
        <v/>
      </c>
      <c r="U936" s="28" t="str">
        <f>IF(Z936="","",COUNT($Z$4:Z936))</f>
        <v/>
      </c>
      <c r="V936" s="73" t="str">
        <f t="shared" si="15"/>
        <v/>
      </c>
      <c r="W936" s="113" t="str">
        <f>IF(OR($B936="",$B936=$B937),"",SUMIF($B$4:$B936,$B936,Q$4:Q936))</f>
        <v/>
      </c>
      <c r="X936" s="113" t="str">
        <f>IF(OR($B936="",$B936=$B937),"",SUMIF($B$4:$B936,$B936,K$4:K936)-Y936)</f>
        <v/>
      </c>
      <c r="Y936" s="113" t="str">
        <f>IF(OR($B936="",$B936=$B937),"",SUMIFS(K$4:K936,B$4:B936,$B936,F$4:F936,$Y$3))</f>
        <v/>
      </c>
      <c r="Z936" s="113" t="str">
        <f>IF(OR($B936="",$B936=$B937),"",SUMIF($B$4:$B936,$B936,S$4:S936))</f>
        <v/>
      </c>
    </row>
    <row r="937" spans="1:26" ht="25.05" customHeight="1" x14ac:dyDescent="0.2">
      <c r="A937" s="133" t="str">
        <f>IF(OR(B937="",AND(B936=B937,D936=D937)),"",MAX($A$4:A936)+1)</f>
        <v/>
      </c>
      <c r="B937" s="73" t="str">
        <f>IFERROR(INDEX(入力!$BV$3:$CN$1048576,MATCH(ROW(B937)-ROW(B$3),入力!$BB$3:$BB$1048576,0),MATCH(B$3,入力!$BV$2:$CN$2,0)),"")</f>
        <v/>
      </c>
      <c r="C937" s="74" t="str">
        <f>IFERROR(INDEX(入力!$BV$3:$CN$1048576,MATCH(ROW(C937)-ROW(C$3),入力!$BB$3:$BB$1048576,0),MATCH(C$3,入力!$BV$2:$CN$2,0)),"")</f>
        <v/>
      </c>
      <c r="D937" s="75" t="str">
        <f>IFERROR(INDEX(入力!$BO$3:$BO$1048576,MATCH(ROW(D937)-ROW(D$3),入力!$BB$3:$BB$1048576,0),0),"")</f>
        <v/>
      </c>
      <c r="E937" s="74" t="str">
        <f>IFERROR(INDEX(入力!$BV$3:$CN$1048576,MATCH(ROW(E937)-ROW(E$3),入力!$BB$3:$BB$1048576,0),MATCH(E$3,入力!$BV$2:$CN$2,0)),"")</f>
        <v/>
      </c>
      <c r="F937" s="74" t="str">
        <f>IFERROR(INDEX(入力!$BV$3:$CN$1048576,MATCH(ROW(F937)-ROW(F$3),入力!$BB$3:$BB$1048576,0),MATCH(F$3,入力!$BV$2:$CN$2,0)),"")</f>
        <v/>
      </c>
      <c r="G937" s="74" t="str">
        <f>IFERROR(INDEX(入力!$BV$3:$CN$1048576,MATCH(ROW(G937)-ROW(G$3),入力!$BB$3:$BB$1048576,0),MATCH(G$3,入力!$BV$2:$CN$2,0)),"")</f>
        <v/>
      </c>
      <c r="H937" s="75" t="str">
        <f>IFERROR(INDEX(入力!$BV$3:$CN$1048576,MATCH(ROW(H937)-ROW(H$3),入力!$BB$3:$BB$1048576,0),MATCH(H$3,入力!$BV$2:$CN$2,0)),"")</f>
        <v/>
      </c>
      <c r="I937" s="76" t="str">
        <f>IFERROR(INDEX(入力!$BV$3:$CN$1048576,MATCH(ROW(I937)-ROW(I$3),入力!$BB$3:$BB$1048576,0),MATCH(I$3,入力!$BV$2:$CN$2,0)),"")</f>
        <v/>
      </c>
      <c r="J937" s="75" t="str">
        <f>IFERROR(INDEX(入力!$BV$3:$CN$1048576,MATCH(ROW(J937)-ROW(J$3),入力!$BB$3:$BB$1048576,0),MATCH(J$3,入力!$BV$2:$CN$2,0)),"")</f>
        <v/>
      </c>
      <c r="K937" s="75" t="str">
        <f>IFERROR(INDEX(入力!$BV$3:$CN$1048576,MATCH(ROW(K937)-ROW(K$3),入力!$BB$3:$BB$1048576,0),MATCH(K$3,入力!$BV$2:$CN$2,0)),"")</f>
        <v/>
      </c>
      <c r="L937" s="75" t="str">
        <f>IFERROR(INDEX(入力!$BV$3:$CN$1048576,MATCH(ROW(L937)-ROW(L$3),入力!$BB$3:$BB$1048576,0),MATCH(L$3,入力!$BV$2:$CN$2,0)),"")</f>
        <v/>
      </c>
      <c r="M937" s="117" t="str">
        <f>IFERROR(IF(履歴検索!$A937="","",INDEX(入力!$BV$3:$CN$1048576,MATCH(ROW(M937)-ROW(M$3),入力!$BB$3:$BB$1048576,0),MATCH(M$3,入力!$BV$2:$CN$2,0))),"")</f>
        <v/>
      </c>
      <c r="N937" s="75" t="str">
        <f>IFERROR(INDEX(入力!$BV$3:$CN$1048576,MATCH(ROW(N937)-ROW(N$3),入力!$BB$3:$BB$1048576,0),MATCH(N$3,入力!$BV$2:$CN$2,0)),"")</f>
        <v/>
      </c>
      <c r="O937" s="294" t="str">
        <f>IFERROR(INDEX(入力!$CJ$3:$CN$1048576,MATCH(ROW(O937)-ROW(O$3),入力!$BB$3:$BB$1048576,0),MATCH(O$3,入力!$CJ$2:$CN$2,0)),"")</f>
        <v/>
      </c>
      <c r="P937" s="294" t="str">
        <f>IFERROR(INDEX(入力!$CJ$3:$CN$1048576,MATCH(ROW(P937)-ROW(P$3),入力!$BB$3:$BB$1048576,0),MATCH(P$3,入力!$CJ$2:$CN$2,0)),"")</f>
        <v/>
      </c>
      <c r="Q937" s="294" t="str">
        <f>IFERROR(INDEX(入力!$BV$3:$CN$1048576,MATCH(ROW(Q937)-ROW(Q$3),入力!$BB$3:$BB$1048576,0),MATCH(Q$3,入力!$BV$2:$CN$2,0)),"")</f>
        <v/>
      </c>
      <c r="R937" s="77" t="str">
        <f>IFERROR(INDEX(入力!$BV$3:$CN$1048576,MATCH(ROW(R937)-ROW(R$3),入力!$BB$3:$BB$1048576,0),MATCH(R$3,入力!$BV$2:$CN$2,0)),"")</f>
        <v/>
      </c>
      <c r="S937" s="77" t="str">
        <f>IFERROR(INDEX(入力!$BV$3:$CN$1048576,MATCH(ROW(S937)-ROW(S$3),入力!$BB$3:$BB$1048576,0),MATCH(S$3,入力!$BV$2:$CN$2,0)),"")</f>
        <v/>
      </c>
      <c r="U937" s="28" t="str">
        <f>IF(Z937="","",COUNT($Z$4:Z937))</f>
        <v/>
      </c>
      <c r="V937" s="73" t="str">
        <f t="shared" si="15"/>
        <v/>
      </c>
      <c r="W937" s="113" t="str">
        <f>IF(OR($B937="",$B937=$B938),"",SUMIF($B$4:$B937,$B937,Q$4:Q937))</f>
        <v/>
      </c>
      <c r="X937" s="113" t="str">
        <f>IF(OR($B937="",$B937=$B938),"",SUMIF($B$4:$B937,$B937,K$4:K937)-Y937)</f>
        <v/>
      </c>
      <c r="Y937" s="113" t="str">
        <f>IF(OR($B937="",$B937=$B938),"",SUMIFS(K$4:K937,B$4:B937,$B937,F$4:F937,$Y$3))</f>
        <v/>
      </c>
      <c r="Z937" s="113" t="str">
        <f>IF(OR($B937="",$B937=$B938),"",SUMIF($B$4:$B937,$B937,S$4:S937))</f>
        <v/>
      </c>
    </row>
    <row r="938" spans="1:26" ht="25.05" customHeight="1" x14ac:dyDescent="0.2">
      <c r="A938" s="133" t="str">
        <f>IF(OR(B938="",AND(B937=B938,D937=D938)),"",MAX($A$4:A937)+1)</f>
        <v/>
      </c>
      <c r="B938" s="73" t="str">
        <f>IFERROR(INDEX(入力!$BV$3:$CN$1048576,MATCH(ROW(B938)-ROW(B$3),入力!$BB$3:$BB$1048576,0),MATCH(B$3,入力!$BV$2:$CN$2,0)),"")</f>
        <v/>
      </c>
      <c r="C938" s="74" t="str">
        <f>IFERROR(INDEX(入力!$BV$3:$CN$1048576,MATCH(ROW(C938)-ROW(C$3),入力!$BB$3:$BB$1048576,0),MATCH(C$3,入力!$BV$2:$CN$2,0)),"")</f>
        <v/>
      </c>
      <c r="D938" s="75" t="str">
        <f>IFERROR(INDEX(入力!$BO$3:$BO$1048576,MATCH(ROW(D938)-ROW(D$3),入力!$BB$3:$BB$1048576,0),0),"")</f>
        <v/>
      </c>
      <c r="E938" s="74" t="str">
        <f>IFERROR(INDEX(入力!$BV$3:$CN$1048576,MATCH(ROW(E938)-ROW(E$3),入力!$BB$3:$BB$1048576,0),MATCH(E$3,入力!$BV$2:$CN$2,0)),"")</f>
        <v/>
      </c>
      <c r="F938" s="74" t="str">
        <f>IFERROR(INDEX(入力!$BV$3:$CN$1048576,MATCH(ROW(F938)-ROW(F$3),入力!$BB$3:$BB$1048576,0),MATCH(F$3,入力!$BV$2:$CN$2,0)),"")</f>
        <v/>
      </c>
      <c r="G938" s="74" t="str">
        <f>IFERROR(INDEX(入力!$BV$3:$CN$1048576,MATCH(ROW(G938)-ROW(G$3),入力!$BB$3:$BB$1048576,0),MATCH(G$3,入力!$BV$2:$CN$2,0)),"")</f>
        <v/>
      </c>
      <c r="H938" s="75" t="str">
        <f>IFERROR(INDEX(入力!$BV$3:$CN$1048576,MATCH(ROW(H938)-ROW(H$3),入力!$BB$3:$BB$1048576,0),MATCH(H$3,入力!$BV$2:$CN$2,0)),"")</f>
        <v/>
      </c>
      <c r="I938" s="76" t="str">
        <f>IFERROR(INDEX(入力!$BV$3:$CN$1048576,MATCH(ROW(I938)-ROW(I$3),入力!$BB$3:$BB$1048576,0),MATCH(I$3,入力!$BV$2:$CN$2,0)),"")</f>
        <v/>
      </c>
      <c r="J938" s="75" t="str">
        <f>IFERROR(INDEX(入力!$BV$3:$CN$1048576,MATCH(ROW(J938)-ROW(J$3),入力!$BB$3:$BB$1048576,0),MATCH(J$3,入力!$BV$2:$CN$2,0)),"")</f>
        <v/>
      </c>
      <c r="K938" s="75" t="str">
        <f>IFERROR(INDEX(入力!$BV$3:$CN$1048576,MATCH(ROW(K938)-ROW(K$3),入力!$BB$3:$BB$1048576,0),MATCH(K$3,入力!$BV$2:$CN$2,0)),"")</f>
        <v/>
      </c>
      <c r="L938" s="75" t="str">
        <f>IFERROR(INDEX(入力!$BV$3:$CN$1048576,MATCH(ROW(L938)-ROW(L$3),入力!$BB$3:$BB$1048576,0),MATCH(L$3,入力!$BV$2:$CN$2,0)),"")</f>
        <v/>
      </c>
      <c r="M938" s="117" t="str">
        <f>IFERROR(IF(履歴検索!$A938="","",INDEX(入力!$BV$3:$CN$1048576,MATCH(ROW(M938)-ROW(M$3),入力!$BB$3:$BB$1048576,0),MATCH(M$3,入力!$BV$2:$CN$2,0))),"")</f>
        <v/>
      </c>
      <c r="N938" s="75" t="str">
        <f>IFERROR(INDEX(入力!$BV$3:$CN$1048576,MATCH(ROW(N938)-ROW(N$3),入力!$BB$3:$BB$1048576,0),MATCH(N$3,入力!$BV$2:$CN$2,0)),"")</f>
        <v/>
      </c>
      <c r="O938" s="294" t="str">
        <f>IFERROR(INDEX(入力!$CJ$3:$CN$1048576,MATCH(ROW(O938)-ROW(O$3),入力!$BB$3:$BB$1048576,0),MATCH(O$3,入力!$CJ$2:$CN$2,0)),"")</f>
        <v/>
      </c>
      <c r="P938" s="294" t="str">
        <f>IFERROR(INDEX(入力!$CJ$3:$CN$1048576,MATCH(ROW(P938)-ROW(P$3),入力!$BB$3:$BB$1048576,0),MATCH(P$3,入力!$CJ$2:$CN$2,0)),"")</f>
        <v/>
      </c>
      <c r="Q938" s="294" t="str">
        <f>IFERROR(INDEX(入力!$BV$3:$CN$1048576,MATCH(ROW(Q938)-ROW(Q$3),入力!$BB$3:$BB$1048576,0),MATCH(Q$3,入力!$BV$2:$CN$2,0)),"")</f>
        <v/>
      </c>
      <c r="R938" s="77" t="str">
        <f>IFERROR(INDEX(入力!$BV$3:$CN$1048576,MATCH(ROW(R938)-ROW(R$3),入力!$BB$3:$BB$1048576,0),MATCH(R$3,入力!$BV$2:$CN$2,0)),"")</f>
        <v/>
      </c>
      <c r="S938" s="77" t="str">
        <f>IFERROR(INDEX(入力!$BV$3:$CN$1048576,MATCH(ROW(S938)-ROW(S$3),入力!$BB$3:$BB$1048576,0),MATCH(S$3,入力!$BV$2:$CN$2,0)),"")</f>
        <v/>
      </c>
      <c r="U938" s="28" t="str">
        <f>IF(Z938="","",COUNT($Z$4:Z938))</f>
        <v/>
      </c>
      <c r="V938" s="73" t="str">
        <f t="shared" si="15"/>
        <v/>
      </c>
      <c r="W938" s="113" t="str">
        <f>IF(OR($B938="",$B938=$B939),"",SUMIF($B$4:$B938,$B938,Q$4:Q938))</f>
        <v/>
      </c>
      <c r="X938" s="113" t="str">
        <f>IF(OR($B938="",$B938=$B939),"",SUMIF($B$4:$B938,$B938,K$4:K938)-Y938)</f>
        <v/>
      </c>
      <c r="Y938" s="113" t="str">
        <f>IF(OR($B938="",$B938=$B939),"",SUMIFS(K$4:K938,B$4:B938,$B938,F$4:F938,$Y$3))</f>
        <v/>
      </c>
      <c r="Z938" s="113" t="str">
        <f>IF(OR($B938="",$B938=$B939),"",SUMIF($B$4:$B938,$B938,S$4:S938))</f>
        <v/>
      </c>
    </row>
    <row r="939" spans="1:26" ht="25.05" customHeight="1" x14ac:dyDescent="0.2">
      <c r="A939" s="133" t="str">
        <f>IF(OR(B939="",AND(B938=B939,D938=D939)),"",MAX($A$4:A938)+1)</f>
        <v/>
      </c>
      <c r="B939" s="73" t="str">
        <f>IFERROR(INDEX(入力!$BV$3:$CN$1048576,MATCH(ROW(B939)-ROW(B$3),入力!$BB$3:$BB$1048576,0),MATCH(B$3,入力!$BV$2:$CN$2,0)),"")</f>
        <v/>
      </c>
      <c r="C939" s="74" t="str">
        <f>IFERROR(INDEX(入力!$BV$3:$CN$1048576,MATCH(ROW(C939)-ROW(C$3),入力!$BB$3:$BB$1048576,0),MATCH(C$3,入力!$BV$2:$CN$2,0)),"")</f>
        <v/>
      </c>
      <c r="D939" s="75" t="str">
        <f>IFERROR(INDEX(入力!$BO$3:$BO$1048576,MATCH(ROW(D939)-ROW(D$3),入力!$BB$3:$BB$1048576,0),0),"")</f>
        <v/>
      </c>
      <c r="E939" s="74" t="str">
        <f>IFERROR(INDEX(入力!$BV$3:$CN$1048576,MATCH(ROW(E939)-ROW(E$3),入力!$BB$3:$BB$1048576,0),MATCH(E$3,入力!$BV$2:$CN$2,0)),"")</f>
        <v/>
      </c>
      <c r="F939" s="74" t="str">
        <f>IFERROR(INDEX(入力!$BV$3:$CN$1048576,MATCH(ROW(F939)-ROW(F$3),入力!$BB$3:$BB$1048576,0),MATCH(F$3,入力!$BV$2:$CN$2,0)),"")</f>
        <v/>
      </c>
      <c r="G939" s="74" t="str">
        <f>IFERROR(INDEX(入力!$BV$3:$CN$1048576,MATCH(ROW(G939)-ROW(G$3),入力!$BB$3:$BB$1048576,0),MATCH(G$3,入力!$BV$2:$CN$2,0)),"")</f>
        <v/>
      </c>
      <c r="H939" s="75" t="str">
        <f>IFERROR(INDEX(入力!$BV$3:$CN$1048576,MATCH(ROW(H939)-ROW(H$3),入力!$BB$3:$BB$1048576,0),MATCH(H$3,入力!$BV$2:$CN$2,0)),"")</f>
        <v/>
      </c>
      <c r="I939" s="76" t="str">
        <f>IFERROR(INDEX(入力!$BV$3:$CN$1048576,MATCH(ROW(I939)-ROW(I$3),入力!$BB$3:$BB$1048576,0),MATCH(I$3,入力!$BV$2:$CN$2,0)),"")</f>
        <v/>
      </c>
      <c r="J939" s="75" t="str">
        <f>IFERROR(INDEX(入力!$BV$3:$CN$1048576,MATCH(ROW(J939)-ROW(J$3),入力!$BB$3:$BB$1048576,0),MATCH(J$3,入力!$BV$2:$CN$2,0)),"")</f>
        <v/>
      </c>
      <c r="K939" s="75" t="str">
        <f>IFERROR(INDEX(入力!$BV$3:$CN$1048576,MATCH(ROW(K939)-ROW(K$3),入力!$BB$3:$BB$1048576,0),MATCH(K$3,入力!$BV$2:$CN$2,0)),"")</f>
        <v/>
      </c>
      <c r="L939" s="75" t="str">
        <f>IFERROR(INDEX(入力!$BV$3:$CN$1048576,MATCH(ROW(L939)-ROW(L$3),入力!$BB$3:$BB$1048576,0),MATCH(L$3,入力!$BV$2:$CN$2,0)),"")</f>
        <v/>
      </c>
      <c r="M939" s="117" t="str">
        <f>IFERROR(IF(履歴検索!$A939="","",INDEX(入力!$BV$3:$CN$1048576,MATCH(ROW(M939)-ROW(M$3),入力!$BB$3:$BB$1048576,0),MATCH(M$3,入力!$BV$2:$CN$2,0))),"")</f>
        <v/>
      </c>
      <c r="N939" s="75" t="str">
        <f>IFERROR(INDEX(入力!$BV$3:$CN$1048576,MATCH(ROW(N939)-ROW(N$3),入力!$BB$3:$BB$1048576,0),MATCH(N$3,入力!$BV$2:$CN$2,0)),"")</f>
        <v/>
      </c>
      <c r="O939" s="294" t="str">
        <f>IFERROR(INDEX(入力!$CJ$3:$CN$1048576,MATCH(ROW(O939)-ROW(O$3),入力!$BB$3:$BB$1048576,0),MATCH(O$3,入力!$CJ$2:$CN$2,0)),"")</f>
        <v/>
      </c>
      <c r="P939" s="294" t="str">
        <f>IFERROR(INDEX(入力!$CJ$3:$CN$1048576,MATCH(ROW(P939)-ROW(P$3),入力!$BB$3:$BB$1048576,0),MATCH(P$3,入力!$CJ$2:$CN$2,0)),"")</f>
        <v/>
      </c>
      <c r="Q939" s="294" t="str">
        <f>IFERROR(INDEX(入力!$BV$3:$CN$1048576,MATCH(ROW(Q939)-ROW(Q$3),入力!$BB$3:$BB$1048576,0),MATCH(Q$3,入力!$BV$2:$CN$2,0)),"")</f>
        <v/>
      </c>
      <c r="R939" s="77" t="str">
        <f>IFERROR(INDEX(入力!$BV$3:$CN$1048576,MATCH(ROW(R939)-ROW(R$3),入力!$BB$3:$BB$1048576,0),MATCH(R$3,入力!$BV$2:$CN$2,0)),"")</f>
        <v/>
      </c>
      <c r="S939" s="77" t="str">
        <f>IFERROR(INDEX(入力!$BV$3:$CN$1048576,MATCH(ROW(S939)-ROW(S$3),入力!$BB$3:$BB$1048576,0),MATCH(S$3,入力!$BV$2:$CN$2,0)),"")</f>
        <v/>
      </c>
      <c r="U939" s="28" t="str">
        <f>IF(Z939="","",COUNT($Z$4:Z939))</f>
        <v/>
      </c>
      <c r="V939" s="73" t="str">
        <f t="shared" si="15"/>
        <v/>
      </c>
      <c r="W939" s="113" t="str">
        <f>IF(OR($B939="",$B939=$B940),"",SUMIF($B$4:$B939,$B939,Q$4:Q939))</f>
        <v/>
      </c>
      <c r="X939" s="113" t="str">
        <f>IF(OR($B939="",$B939=$B940),"",SUMIF($B$4:$B939,$B939,K$4:K939)-Y939)</f>
        <v/>
      </c>
      <c r="Y939" s="113" t="str">
        <f>IF(OR($B939="",$B939=$B940),"",SUMIFS(K$4:K939,B$4:B939,$B939,F$4:F939,$Y$3))</f>
        <v/>
      </c>
      <c r="Z939" s="113" t="str">
        <f>IF(OR($B939="",$B939=$B940),"",SUMIF($B$4:$B939,$B939,S$4:S939))</f>
        <v/>
      </c>
    </row>
    <row r="940" spans="1:26" ht="25.05" customHeight="1" x14ac:dyDescent="0.2">
      <c r="A940" s="133" t="str">
        <f>IF(OR(B940="",AND(B939=B940,D939=D940)),"",MAX($A$4:A939)+1)</f>
        <v/>
      </c>
      <c r="B940" s="73" t="str">
        <f>IFERROR(INDEX(入力!$BV$3:$CN$1048576,MATCH(ROW(B940)-ROW(B$3),入力!$BB$3:$BB$1048576,0),MATCH(B$3,入力!$BV$2:$CN$2,0)),"")</f>
        <v/>
      </c>
      <c r="C940" s="74" t="str">
        <f>IFERROR(INDEX(入力!$BV$3:$CN$1048576,MATCH(ROW(C940)-ROW(C$3),入力!$BB$3:$BB$1048576,0),MATCH(C$3,入力!$BV$2:$CN$2,0)),"")</f>
        <v/>
      </c>
      <c r="D940" s="75" t="str">
        <f>IFERROR(INDEX(入力!$BO$3:$BO$1048576,MATCH(ROW(D940)-ROW(D$3),入力!$BB$3:$BB$1048576,0),0),"")</f>
        <v/>
      </c>
      <c r="E940" s="74" t="str">
        <f>IFERROR(INDEX(入力!$BV$3:$CN$1048576,MATCH(ROW(E940)-ROW(E$3),入力!$BB$3:$BB$1048576,0),MATCH(E$3,入力!$BV$2:$CN$2,0)),"")</f>
        <v/>
      </c>
      <c r="F940" s="74" t="str">
        <f>IFERROR(INDEX(入力!$BV$3:$CN$1048576,MATCH(ROW(F940)-ROW(F$3),入力!$BB$3:$BB$1048576,0),MATCH(F$3,入力!$BV$2:$CN$2,0)),"")</f>
        <v/>
      </c>
      <c r="G940" s="74" t="str">
        <f>IFERROR(INDEX(入力!$BV$3:$CN$1048576,MATCH(ROW(G940)-ROW(G$3),入力!$BB$3:$BB$1048576,0),MATCH(G$3,入力!$BV$2:$CN$2,0)),"")</f>
        <v/>
      </c>
      <c r="H940" s="75" t="str">
        <f>IFERROR(INDEX(入力!$BV$3:$CN$1048576,MATCH(ROW(H940)-ROW(H$3),入力!$BB$3:$BB$1048576,0),MATCH(H$3,入力!$BV$2:$CN$2,0)),"")</f>
        <v/>
      </c>
      <c r="I940" s="76" t="str">
        <f>IFERROR(INDEX(入力!$BV$3:$CN$1048576,MATCH(ROW(I940)-ROW(I$3),入力!$BB$3:$BB$1048576,0),MATCH(I$3,入力!$BV$2:$CN$2,0)),"")</f>
        <v/>
      </c>
      <c r="J940" s="75" t="str">
        <f>IFERROR(INDEX(入力!$BV$3:$CN$1048576,MATCH(ROW(J940)-ROW(J$3),入力!$BB$3:$BB$1048576,0),MATCH(J$3,入力!$BV$2:$CN$2,0)),"")</f>
        <v/>
      </c>
      <c r="K940" s="75" t="str">
        <f>IFERROR(INDEX(入力!$BV$3:$CN$1048576,MATCH(ROW(K940)-ROW(K$3),入力!$BB$3:$BB$1048576,0),MATCH(K$3,入力!$BV$2:$CN$2,0)),"")</f>
        <v/>
      </c>
      <c r="L940" s="75" t="str">
        <f>IFERROR(INDEX(入力!$BV$3:$CN$1048576,MATCH(ROW(L940)-ROW(L$3),入力!$BB$3:$BB$1048576,0),MATCH(L$3,入力!$BV$2:$CN$2,0)),"")</f>
        <v/>
      </c>
      <c r="M940" s="117" t="str">
        <f>IFERROR(IF(履歴検索!$A940="","",INDEX(入力!$BV$3:$CN$1048576,MATCH(ROW(M940)-ROW(M$3),入力!$BB$3:$BB$1048576,0),MATCH(M$3,入力!$BV$2:$CN$2,0))),"")</f>
        <v/>
      </c>
      <c r="N940" s="75" t="str">
        <f>IFERROR(INDEX(入力!$BV$3:$CN$1048576,MATCH(ROW(N940)-ROW(N$3),入力!$BB$3:$BB$1048576,0),MATCH(N$3,入力!$BV$2:$CN$2,0)),"")</f>
        <v/>
      </c>
      <c r="O940" s="294" t="str">
        <f>IFERROR(INDEX(入力!$CJ$3:$CN$1048576,MATCH(ROW(O940)-ROW(O$3),入力!$BB$3:$BB$1048576,0),MATCH(O$3,入力!$CJ$2:$CN$2,0)),"")</f>
        <v/>
      </c>
      <c r="P940" s="294" t="str">
        <f>IFERROR(INDEX(入力!$CJ$3:$CN$1048576,MATCH(ROW(P940)-ROW(P$3),入力!$BB$3:$BB$1048576,0),MATCH(P$3,入力!$CJ$2:$CN$2,0)),"")</f>
        <v/>
      </c>
      <c r="Q940" s="294" t="str">
        <f>IFERROR(INDEX(入力!$BV$3:$CN$1048576,MATCH(ROW(Q940)-ROW(Q$3),入力!$BB$3:$BB$1048576,0),MATCH(Q$3,入力!$BV$2:$CN$2,0)),"")</f>
        <v/>
      </c>
      <c r="R940" s="77" t="str">
        <f>IFERROR(INDEX(入力!$BV$3:$CN$1048576,MATCH(ROW(R940)-ROW(R$3),入力!$BB$3:$BB$1048576,0),MATCH(R$3,入力!$BV$2:$CN$2,0)),"")</f>
        <v/>
      </c>
      <c r="S940" s="77" t="str">
        <f>IFERROR(INDEX(入力!$BV$3:$CN$1048576,MATCH(ROW(S940)-ROW(S$3),入力!$BB$3:$BB$1048576,0),MATCH(S$3,入力!$BV$2:$CN$2,0)),"")</f>
        <v/>
      </c>
      <c r="U940" s="28" t="str">
        <f>IF(Z940="","",COUNT($Z$4:Z940))</f>
        <v/>
      </c>
      <c r="V940" s="73" t="str">
        <f t="shared" si="15"/>
        <v/>
      </c>
      <c r="W940" s="113" t="str">
        <f>IF(OR($B940="",$B940=$B941),"",SUMIF($B$4:$B940,$B940,Q$4:Q940))</f>
        <v/>
      </c>
      <c r="X940" s="113" t="str">
        <f>IF(OR($B940="",$B940=$B941),"",SUMIF($B$4:$B940,$B940,K$4:K940)-Y940)</f>
        <v/>
      </c>
      <c r="Y940" s="113" t="str">
        <f>IF(OR($B940="",$B940=$B941),"",SUMIFS(K$4:K940,B$4:B940,$B940,F$4:F940,$Y$3))</f>
        <v/>
      </c>
      <c r="Z940" s="113" t="str">
        <f>IF(OR($B940="",$B940=$B941),"",SUMIF($B$4:$B940,$B940,S$4:S940))</f>
        <v/>
      </c>
    </row>
    <row r="941" spans="1:26" ht="25.05" customHeight="1" x14ac:dyDescent="0.2">
      <c r="A941" s="133" t="str">
        <f>IF(OR(B941="",AND(B940=B941,D940=D941)),"",MAX($A$4:A940)+1)</f>
        <v/>
      </c>
      <c r="B941" s="73" t="str">
        <f>IFERROR(INDEX(入力!$BV$3:$CN$1048576,MATCH(ROW(B941)-ROW(B$3),入力!$BB$3:$BB$1048576,0),MATCH(B$3,入力!$BV$2:$CN$2,0)),"")</f>
        <v/>
      </c>
      <c r="C941" s="74" t="str">
        <f>IFERROR(INDEX(入力!$BV$3:$CN$1048576,MATCH(ROW(C941)-ROW(C$3),入力!$BB$3:$BB$1048576,0),MATCH(C$3,入力!$BV$2:$CN$2,0)),"")</f>
        <v/>
      </c>
      <c r="D941" s="75" t="str">
        <f>IFERROR(INDEX(入力!$BO$3:$BO$1048576,MATCH(ROW(D941)-ROW(D$3),入力!$BB$3:$BB$1048576,0),0),"")</f>
        <v/>
      </c>
      <c r="E941" s="74" t="str">
        <f>IFERROR(INDEX(入力!$BV$3:$CN$1048576,MATCH(ROW(E941)-ROW(E$3),入力!$BB$3:$BB$1048576,0),MATCH(E$3,入力!$BV$2:$CN$2,0)),"")</f>
        <v/>
      </c>
      <c r="F941" s="74" t="str">
        <f>IFERROR(INDEX(入力!$BV$3:$CN$1048576,MATCH(ROW(F941)-ROW(F$3),入力!$BB$3:$BB$1048576,0),MATCH(F$3,入力!$BV$2:$CN$2,0)),"")</f>
        <v/>
      </c>
      <c r="G941" s="74" t="str">
        <f>IFERROR(INDEX(入力!$BV$3:$CN$1048576,MATCH(ROW(G941)-ROW(G$3),入力!$BB$3:$BB$1048576,0),MATCH(G$3,入力!$BV$2:$CN$2,0)),"")</f>
        <v/>
      </c>
      <c r="H941" s="75" t="str">
        <f>IFERROR(INDEX(入力!$BV$3:$CN$1048576,MATCH(ROW(H941)-ROW(H$3),入力!$BB$3:$BB$1048576,0),MATCH(H$3,入力!$BV$2:$CN$2,0)),"")</f>
        <v/>
      </c>
      <c r="I941" s="76" t="str">
        <f>IFERROR(INDEX(入力!$BV$3:$CN$1048576,MATCH(ROW(I941)-ROW(I$3),入力!$BB$3:$BB$1048576,0),MATCH(I$3,入力!$BV$2:$CN$2,0)),"")</f>
        <v/>
      </c>
      <c r="J941" s="75" t="str">
        <f>IFERROR(INDEX(入力!$BV$3:$CN$1048576,MATCH(ROW(J941)-ROW(J$3),入力!$BB$3:$BB$1048576,0),MATCH(J$3,入力!$BV$2:$CN$2,0)),"")</f>
        <v/>
      </c>
      <c r="K941" s="75" t="str">
        <f>IFERROR(INDEX(入力!$BV$3:$CN$1048576,MATCH(ROW(K941)-ROW(K$3),入力!$BB$3:$BB$1048576,0),MATCH(K$3,入力!$BV$2:$CN$2,0)),"")</f>
        <v/>
      </c>
      <c r="L941" s="75" t="str">
        <f>IFERROR(INDEX(入力!$BV$3:$CN$1048576,MATCH(ROW(L941)-ROW(L$3),入力!$BB$3:$BB$1048576,0),MATCH(L$3,入力!$BV$2:$CN$2,0)),"")</f>
        <v/>
      </c>
      <c r="M941" s="117" t="str">
        <f>IFERROR(IF(履歴検索!$A941="","",INDEX(入力!$BV$3:$CN$1048576,MATCH(ROW(M941)-ROW(M$3),入力!$BB$3:$BB$1048576,0),MATCH(M$3,入力!$BV$2:$CN$2,0))),"")</f>
        <v/>
      </c>
      <c r="N941" s="75" t="str">
        <f>IFERROR(INDEX(入力!$BV$3:$CN$1048576,MATCH(ROW(N941)-ROW(N$3),入力!$BB$3:$BB$1048576,0),MATCH(N$3,入力!$BV$2:$CN$2,0)),"")</f>
        <v/>
      </c>
      <c r="O941" s="294" t="str">
        <f>IFERROR(INDEX(入力!$CJ$3:$CN$1048576,MATCH(ROW(O941)-ROW(O$3),入力!$BB$3:$BB$1048576,0),MATCH(O$3,入力!$CJ$2:$CN$2,0)),"")</f>
        <v/>
      </c>
      <c r="P941" s="294" t="str">
        <f>IFERROR(INDEX(入力!$CJ$3:$CN$1048576,MATCH(ROW(P941)-ROW(P$3),入力!$BB$3:$BB$1048576,0),MATCH(P$3,入力!$CJ$2:$CN$2,0)),"")</f>
        <v/>
      </c>
      <c r="Q941" s="294" t="str">
        <f>IFERROR(INDEX(入力!$BV$3:$CN$1048576,MATCH(ROW(Q941)-ROW(Q$3),入力!$BB$3:$BB$1048576,0),MATCH(Q$3,入力!$BV$2:$CN$2,0)),"")</f>
        <v/>
      </c>
      <c r="R941" s="77" t="str">
        <f>IFERROR(INDEX(入力!$BV$3:$CN$1048576,MATCH(ROW(R941)-ROW(R$3),入力!$BB$3:$BB$1048576,0),MATCH(R$3,入力!$BV$2:$CN$2,0)),"")</f>
        <v/>
      </c>
      <c r="S941" s="77" t="str">
        <f>IFERROR(INDEX(入力!$BV$3:$CN$1048576,MATCH(ROW(S941)-ROW(S$3),入力!$BB$3:$BB$1048576,0),MATCH(S$3,入力!$BV$2:$CN$2,0)),"")</f>
        <v/>
      </c>
      <c r="U941" s="28" t="str">
        <f>IF(Z941="","",COUNT($Z$4:Z941))</f>
        <v/>
      </c>
      <c r="V941" s="73" t="str">
        <f t="shared" si="15"/>
        <v/>
      </c>
      <c r="W941" s="113" t="str">
        <f>IF(OR($B941="",$B941=$B942),"",SUMIF($B$4:$B941,$B941,Q$4:Q941))</f>
        <v/>
      </c>
      <c r="X941" s="113" t="str">
        <f>IF(OR($B941="",$B941=$B942),"",SUMIF($B$4:$B941,$B941,K$4:K941)-Y941)</f>
        <v/>
      </c>
      <c r="Y941" s="113" t="str">
        <f>IF(OR($B941="",$B941=$B942),"",SUMIFS(K$4:K941,B$4:B941,$B941,F$4:F941,$Y$3))</f>
        <v/>
      </c>
      <c r="Z941" s="113" t="str">
        <f>IF(OR($B941="",$B941=$B942),"",SUMIF($B$4:$B941,$B941,S$4:S941))</f>
        <v/>
      </c>
    </row>
    <row r="942" spans="1:26" ht="25.05" customHeight="1" x14ac:dyDescent="0.2">
      <c r="A942" s="133" t="str">
        <f>IF(OR(B942="",AND(B941=B942,D941=D942)),"",MAX($A$4:A941)+1)</f>
        <v/>
      </c>
      <c r="B942" s="73" t="str">
        <f>IFERROR(INDEX(入力!$BV$3:$CN$1048576,MATCH(ROW(B942)-ROW(B$3),入力!$BB$3:$BB$1048576,0),MATCH(B$3,入力!$BV$2:$CN$2,0)),"")</f>
        <v/>
      </c>
      <c r="C942" s="74" t="str">
        <f>IFERROR(INDEX(入力!$BV$3:$CN$1048576,MATCH(ROW(C942)-ROW(C$3),入力!$BB$3:$BB$1048576,0),MATCH(C$3,入力!$BV$2:$CN$2,0)),"")</f>
        <v/>
      </c>
      <c r="D942" s="75" t="str">
        <f>IFERROR(INDEX(入力!$BO$3:$BO$1048576,MATCH(ROW(D942)-ROW(D$3),入力!$BB$3:$BB$1048576,0),0),"")</f>
        <v/>
      </c>
      <c r="E942" s="74" t="str">
        <f>IFERROR(INDEX(入力!$BV$3:$CN$1048576,MATCH(ROW(E942)-ROW(E$3),入力!$BB$3:$BB$1048576,0),MATCH(E$3,入力!$BV$2:$CN$2,0)),"")</f>
        <v/>
      </c>
      <c r="F942" s="74" t="str">
        <f>IFERROR(INDEX(入力!$BV$3:$CN$1048576,MATCH(ROW(F942)-ROW(F$3),入力!$BB$3:$BB$1048576,0),MATCH(F$3,入力!$BV$2:$CN$2,0)),"")</f>
        <v/>
      </c>
      <c r="G942" s="74" t="str">
        <f>IFERROR(INDEX(入力!$BV$3:$CN$1048576,MATCH(ROW(G942)-ROW(G$3),入力!$BB$3:$BB$1048576,0),MATCH(G$3,入力!$BV$2:$CN$2,0)),"")</f>
        <v/>
      </c>
      <c r="H942" s="75" t="str">
        <f>IFERROR(INDEX(入力!$BV$3:$CN$1048576,MATCH(ROW(H942)-ROW(H$3),入力!$BB$3:$BB$1048576,0),MATCH(H$3,入力!$BV$2:$CN$2,0)),"")</f>
        <v/>
      </c>
      <c r="I942" s="76" t="str">
        <f>IFERROR(INDEX(入力!$BV$3:$CN$1048576,MATCH(ROW(I942)-ROW(I$3),入力!$BB$3:$BB$1048576,0),MATCH(I$3,入力!$BV$2:$CN$2,0)),"")</f>
        <v/>
      </c>
      <c r="J942" s="75" t="str">
        <f>IFERROR(INDEX(入力!$BV$3:$CN$1048576,MATCH(ROW(J942)-ROW(J$3),入力!$BB$3:$BB$1048576,0),MATCH(J$3,入力!$BV$2:$CN$2,0)),"")</f>
        <v/>
      </c>
      <c r="K942" s="75" t="str">
        <f>IFERROR(INDEX(入力!$BV$3:$CN$1048576,MATCH(ROW(K942)-ROW(K$3),入力!$BB$3:$BB$1048576,0),MATCH(K$3,入力!$BV$2:$CN$2,0)),"")</f>
        <v/>
      </c>
      <c r="L942" s="75" t="str">
        <f>IFERROR(INDEX(入力!$BV$3:$CN$1048576,MATCH(ROW(L942)-ROW(L$3),入力!$BB$3:$BB$1048576,0),MATCH(L$3,入力!$BV$2:$CN$2,0)),"")</f>
        <v/>
      </c>
      <c r="M942" s="117" t="str">
        <f>IFERROR(IF(履歴検索!$A942="","",INDEX(入力!$BV$3:$CN$1048576,MATCH(ROW(M942)-ROW(M$3),入力!$BB$3:$BB$1048576,0),MATCH(M$3,入力!$BV$2:$CN$2,0))),"")</f>
        <v/>
      </c>
      <c r="N942" s="75" t="str">
        <f>IFERROR(INDEX(入力!$BV$3:$CN$1048576,MATCH(ROW(N942)-ROW(N$3),入力!$BB$3:$BB$1048576,0),MATCH(N$3,入力!$BV$2:$CN$2,0)),"")</f>
        <v/>
      </c>
      <c r="O942" s="294" t="str">
        <f>IFERROR(INDEX(入力!$CJ$3:$CN$1048576,MATCH(ROW(O942)-ROW(O$3),入力!$BB$3:$BB$1048576,0),MATCH(O$3,入力!$CJ$2:$CN$2,0)),"")</f>
        <v/>
      </c>
      <c r="P942" s="294" t="str">
        <f>IFERROR(INDEX(入力!$CJ$3:$CN$1048576,MATCH(ROW(P942)-ROW(P$3),入力!$BB$3:$BB$1048576,0),MATCH(P$3,入力!$CJ$2:$CN$2,0)),"")</f>
        <v/>
      </c>
      <c r="Q942" s="294" t="str">
        <f>IFERROR(INDEX(入力!$BV$3:$CN$1048576,MATCH(ROW(Q942)-ROW(Q$3),入力!$BB$3:$BB$1048576,0),MATCH(Q$3,入力!$BV$2:$CN$2,0)),"")</f>
        <v/>
      </c>
      <c r="R942" s="77" t="str">
        <f>IFERROR(INDEX(入力!$BV$3:$CN$1048576,MATCH(ROW(R942)-ROW(R$3),入力!$BB$3:$BB$1048576,0),MATCH(R$3,入力!$BV$2:$CN$2,0)),"")</f>
        <v/>
      </c>
      <c r="S942" s="77" t="str">
        <f>IFERROR(INDEX(入力!$BV$3:$CN$1048576,MATCH(ROW(S942)-ROW(S$3),入力!$BB$3:$BB$1048576,0),MATCH(S$3,入力!$BV$2:$CN$2,0)),"")</f>
        <v/>
      </c>
      <c r="U942" s="28" t="str">
        <f>IF(Z942="","",COUNT($Z$4:Z942))</f>
        <v/>
      </c>
      <c r="V942" s="73" t="str">
        <f t="shared" si="15"/>
        <v/>
      </c>
      <c r="W942" s="113" t="str">
        <f>IF(OR($B942="",$B942=$B943),"",SUMIF($B$4:$B942,$B942,Q$4:Q942))</f>
        <v/>
      </c>
      <c r="X942" s="113" t="str">
        <f>IF(OR($B942="",$B942=$B943),"",SUMIF($B$4:$B942,$B942,K$4:K942)-Y942)</f>
        <v/>
      </c>
      <c r="Y942" s="113" t="str">
        <f>IF(OR($B942="",$B942=$B943),"",SUMIFS(K$4:K942,B$4:B942,$B942,F$4:F942,$Y$3))</f>
        <v/>
      </c>
      <c r="Z942" s="113" t="str">
        <f>IF(OR($B942="",$B942=$B943),"",SUMIF($B$4:$B942,$B942,S$4:S942))</f>
        <v/>
      </c>
    </row>
    <row r="943" spans="1:26" ht="25.05" customHeight="1" x14ac:dyDescent="0.2">
      <c r="A943" s="133" t="str">
        <f>IF(OR(B943="",AND(B942=B943,D942=D943)),"",MAX($A$4:A942)+1)</f>
        <v/>
      </c>
      <c r="B943" s="73" t="str">
        <f>IFERROR(INDEX(入力!$BV$3:$CN$1048576,MATCH(ROW(B943)-ROW(B$3),入力!$BB$3:$BB$1048576,0),MATCH(B$3,入力!$BV$2:$CN$2,0)),"")</f>
        <v/>
      </c>
      <c r="C943" s="74" t="str">
        <f>IFERROR(INDEX(入力!$BV$3:$CN$1048576,MATCH(ROW(C943)-ROW(C$3),入力!$BB$3:$BB$1048576,0),MATCH(C$3,入力!$BV$2:$CN$2,0)),"")</f>
        <v/>
      </c>
      <c r="D943" s="75" t="str">
        <f>IFERROR(INDEX(入力!$BO$3:$BO$1048576,MATCH(ROW(D943)-ROW(D$3),入力!$BB$3:$BB$1048576,0),0),"")</f>
        <v/>
      </c>
      <c r="E943" s="74" t="str">
        <f>IFERROR(INDEX(入力!$BV$3:$CN$1048576,MATCH(ROW(E943)-ROW(E$3),入力!$BB$3:$BB$1048576,0),MATCH(E$3,入力!$BV$2:$CN$2,0)),"")</f>
        <v/>
      </c>
      <c r="F943" s="74" t="str">
        <f>IFERROR(INDEX(入力!$BV$3:$CN$1048576,MATCH(ROW(F943)-ROW(F$3),入力!$BB$3:$BB$1048576,0),MATCH(F$3,入力!$BV$2:$CN$2,0)),"")</f>
        <v/>
      </c>
      <c r="G943" s="74" t="str">
        <f>IFERROR(INDEX(入力!$BV$3:$CN$1048576,MATCH(ROW(G943)-ROW(G$3),入力!$BB$3:$BB$1048576,0),MATCH(G$3,入力!$BV$2:$CN$2,0)),"")</f>
        <v/>
      </c>
      <c r="H943" s="75" t="str">
        <f>IFERROR(INDEX(入力!$BV$3:$CN$1048576,MATCH(ROW(H943)-ROW(H$3),入力!$BB$3:$BB$1048576,0),MATCH(H$3,入力!$BV$2:$CN$2,0)),"")</f>
        <v/>
      </c>
      <c r="I943" s="76" t="str">
        <f>IFERROR(INDEX(入力!$BV$3:$CN$1048576,MATCH(ROW(I943)-ROW(I$3),入力!$BB$3:$BB$1048576,0),MATCH(I$3,入力!$BV$2:$CN$2,0)),"")</f>
        <v/>
      </c>
      <c r="J943" s="75" t="str">
        <f>IFERROR(INDEX(入力!$BV$3:$CN$1048576,MATCH(ROW(J943)-ROW(J$3),入力!$BB$3:$BB$1048576,0),MATCH(J$3,入力!$BV$2:$CN$2,0)),"")</f>
        <v/>
      </c>
      <c r="K943" s="75" t="str">
        <f>IFERROR(INDEX(入力!$BV$3:$CN$1048576,MATCH(ROW(K943)-ROW(K$3),入力!$BB$3:$BB$1048576,0),MATCH(K$3,入力!$BV$2:$CN$2,0)),"")</f>
        <v/>
      </c>
      <c r="L943" s="75" t="str">
        <f>IFERROR(INDEX(入力!$BV$3:$CN$1048576,MATCH(ROW(L943)-ROW(L$3),入力!$BB$3:$BB$1048576,0),MATCH(L$3,入力!$BV$2:$CN$2,0)),"")</f>
        <v/>
      </c>
      <c r="M943" s="117" t="str">
        <f>IFERROR(IF(履歴検索!$A943="","",INDEX(入力!$BV$3:$CN$1048576,MATCH(ROW(M943)-ROW(M$3),入力!$BB$3:$BB$1048576,0),MATCH(M$3,入力!$BV$2:$CN$2,0))),"")</f>
        <v/>
      </c>
      <c r="N943" s="75" t="str">
        <f>IFERROR(INDEX(入力!$BV$3:$CN$1048576,MATCH(ROW(N943)-ROW(N$3),入力!$BB$3:$BB$1048576,0),MATCH(N$3,入力!$BV$2:$CN$2,0)),"")</f>
        <v/>
      </c>
      <c r="O943" s="294" t="str">
        <f>IFERROR(INDEX(入力!$CJ$3:$CN$1048576,MATCH(ROW(O943)-ROW(O$3),入力!$BB$3:$BB$1048576,0),MATCH(O$3,入力!$CJ$2:$CN$2,0)),"")</f>
        <v/>
      </c>
      <c r="P943" s="294" t="str">
        <f>IFERROR(INDEX(入力!$CJ$3:$CN$1048576,MATCH(ROW(P943)-ROW(P$3),入力!$BB$3:$BB$1048576,0),MATCH(P$3,入力!$CJ$2:$CN$2,0)),"")</f>
        <v/>
      </c>
      <c r="Q943" s="294" t="str">
        <f>IFERROR(INDEX(入力!$BV$3:$CN$1048576,MATCH(ROW(Q943)-ROW(Q$3),入力!$BB$3:$BB$1048576,0),MATCH(Q$3,入力!$BV$2:$CN$2,0)),"")</f>
        <v/>
      </c>
      <c r="R943" s="77" t="str">
        <f>IFERROR(INDEX(入力!$BV$3:$CN$1048576,MATCH(ROW(R943)-ROW(R$3),入力!$BB$3:$BB$1048576,0),MATCH(R$3,入力!$BV$2:$CN$2,0)),"")</f>
        <v/>
      </c>
      <c r="S943" s="77" t="str">
        <f>IFERROR(INDEX(入力!$BV$3:$CN$1048576,MATCH(ROW(S943)-ROW(S$3),入力!$BB$3:$BB$1048576,0),MATCH(S$3,入力!$BV$2:$CN$2,0)),"")</f>
        <v/>
      </c>
      <c r="U943" s="28" t="str">
        <f>IF(Z943="","",COUNT($Z$4:Z943))</f>
        <v/>
      </c>
      <c r="V943" s="73" t="str">
        <f t="shared" si="15"/>
        <v/>
      </c>
      <c r="W943" s="113" t="str">
        <f>IF(OR($B943="",$B943=$B944),"",SUMIF($B$4:$B943,$B943,Q$4:Q943))</f>
        <v/>
      </c>
      <c r="X943" s="113" t="str">
        <f>IF(OR($B943="",$B943=$B944),"",SUMIF($B$4:$B943,$B943,K$4:K943)-Y943)</f>
        <v/>
      </c>
      <c r="Y943" s="113" t="str">
        <f>IF(OR($B943="",$B943=$B944),"",SUMIFS(K$4:K943,B$4:B943,$B943,F$4:F943,$Y$3))</f>
        <v/>
      </c>
      <c r="Z943" s="113" t="str">
        <f>IF(OR($B943="",$B943=$B944),"",SUMIF($B$4:$B943,$B943,S$4:S943))</f>
        <v/>
      </c>
    </row>
    <row r="944" spans="1:26" ht="25.05" customHeight="1" x14ac:dyDescent="0.2">
      <c r="A944" s="133" t="str">
        <f>IF(OR(B944="",AND(B943=B944,D943=D944)),"",MAX($A$4:A943)+1)</f>
        <v/>
      </c>
      <c r="B944" s="73" t="str">
        <f>IFERROR(INDEX(入力!$BV$3:$CN$1048576,MATCH(ROW(B944)-ROW(B$3),入力!$BB$3:$BB$1048576,0),MATCH(B$3,入力!$BV$2:$CN$2,0)),"")</f>
        <v/>
      </c>
      <c r="C944" s="74" t="str">
        <f>IFERROR(INDEX(入力!$BV$3:$CN$1048576,MATCH(ROW(C944)-ROW(C$3),入力!$BB$3:$BB$1048576,0),MATCH(C$3,入力!$BV$2:$CN$2,0)),"")</f>
        <v/>
      </c>
      <c r="D944" s="75" t="str">
        <f>IFERROR(INDEX(入力!$BO$3:$BO$1048576,MATCH(ROW(D944)-ROW(D$3),入力!$BB$3:$BB$1048576,0),0),"")</f>
        <v/>
      </c>
      <c r="E944" s="74" t="str">
        <f>IFERROR(INDEX(入力!$BV$3:$CN$1048576,MATCH(ROW(E944)-ROW(E$3),入力!$BB$3:$BB$1048576,0),MATCH(E$3,入力!$BV$2:$CN$2,0)),"")</f>
        <v/>
      </c>
      <c r="F944" s="74" t="str">
        <f>IFERROR(INDEX(入力!$BV$3:$CN$1048576,MATCH(ROW(F944)-ROW(F$3),入力!$BB$3:$BB$1048576,0),MATCH(F$3,入力!$BV$2:$CN$2,0)),"")</f>
        <v/>
      </c>
      <c r="G944" s="74" t="str">
        <f>IFERROR(INDEX(入力!$BV$3:$CN$1048576,MATCH(ROW(G944)-ROW(G$3),入力!$BB$3:$BB$1048576,0),MATCH(G$3,入力!$BV$2:$CN$2,0)),"")</f>
        <v/>
      </c>
      <c r="H944" s="75" t="str">
        <f>IFERROR(INDEX(入力!$BV$3:$CN$1048576,MATCH(ROW(H944)-ROW(H$3),入力!$BB$3:$BB$1048576,0),MATCH(H$3,入力!$BV$2:$CN$2,0)),"")</f>
        <v/>
      </c>
      <c r="I944" s="76" t="str">
        <f>IFERROR(INDEX(入力!$BV$3:$CN$1048576,MATCH(ROW(I944)-ROW(I$3),入力!$BB$3:$BB$1048576,0),MATCH(I$3,入力!$BV$2:$CN$2,0)),"")</f>
        <v/>
      </c>
      <c r="J944" s="75" t="str">
        <f>IFERROR(INDEX(入力!$BV$3:$CN$1048576,MATCH(ROW(J944)-ROW(J$3),入力!$BB$3:$BB$1048576,0),MATCH(J$3,入力!$BV$2:$CN$2,0)),"")</f>
        <v/>
      </c>
      <c r="K944" s="75" t="str">
        <f>IFERROR(INDEX(入力!$BV$3:$CN$1048576,MATCH(ROW(K944)-ROW(K$3),入力!$BB$3:$BB$1048576,0),MATCH(K$3,入力!$BV$2:$CN$2,0)),"")</f>
        <v/>
      </c>
      <c r="L944" s="75" t="str">
        <f>IFERROR(INDEX(入力!$BV$3:$CN$1048576,MATCH(ROW(L944)-ROW(L$3),入力!$BB$3:$BB$1048576,0),MATCH(L$3,入力!$BV$2:$CN$2,0)),"")</f>
        <v/>
      </c>
      <c r="M944" s="117" t="str">
        <f>IFERROR(IF(履歴検索!$A944="","",INDEX(入力!$BV$3:$CN$1048576,MATCH(ROW(M944)-ROW(M$3),入力!$BB$3:$BB$1048576,0),MATCH(M$3,入力!$BV$2:$CN$2,0))),"")</f>
        <v/>
      </c>
      <c r="N944" s="75" t="str">
        <f>IFERROR(INDEX(入力!$BV$3:$CN$1048576,MATCH(ROW(N944)-ROW(N$3),入力!$BB$3:$BB$1048576,0),MATCH(N$3,入力!$BV$2:$CN$2,0)),"")</f>
        <v/>
      </c>
      <c r="O944" s="294" t="str">
        <f>IFERROR(INDEX(入力!$CJ$3:$CN$1048576,MATCH(ROW(O944)-ROW(O$3),入力!$BB$3:$BB$1048576,0),MATCH(O$3,入力!$CJ$2:$CN$2,0)),"")</f>
        <v/>
      </c>
      <c r="P944" s="294" t="str">
        <f>IFERROR(INDEX(入力!$CJ$3:$CN$1048576,MATCH(ROW(P944)-ROW(P$3),入力!$BB$3:$BB$1048576,0),MATCH(P$3,入力!$CJ$2:$CN$2,0)),"")</f>
        <v/>
      </c>
      <c r="Q944" s="294" t="str">
        <f>IFERROR(INDEX(入力!$BV$3:$CN$1048576,MATCH(ROW(Q944)-ROW(Q$3),入力!$BB$3:$BB$1048576,0),MATCH(Q$3,入力!$BV$2:$CN$2,0)),"")</f>
        <v/>
      </c>
      <c r="R944" s="77" t="str">
        <f>IFERROR(INDEX(入力!$BV$3:$CN$1048576,MATCH(ROW(R944)-ROW(R$3),入力!$BB$3:$BB$1048576,0),MATCH(R$3,入力!$BV$2:$CN$2,0)),"")</f>
        <v/>
      </c>
      <c r="S944" s="77" t="str">
        <f>IFERROR(INDEX(入力!$BV$3:$CN$1048576,MATCH(ROW(S944)-ROW(S$3),入力!$BB$3:$BB$1048576,0),MATCH(S$3,入力!$BV$2:$CN$2,0)),"")</f>
        <v/>
      </c>
      <c r="U944" s="28" t="str">
        <f>IF(Z944="","",COUNT($Z$4:Z944))</f>
        <v/>
      </c>
      <c r="V944" s="73" t="str">
        <f t="shared" si="15"/>
        <v/>
      </c>
      <c r="W944" s="113" t="str">
        <f>IF(OR($B944="",$B944=$B945),"",SUMIF($B$4:$B944,$B944,Q$4:Q944))</f>
        <v/>
      </c>
      <c r="X944" s="113" t="str">
        <f>IF(OR($B944="",$B944=$B945),"",SUMIF($B$4:$B944,$B944,K$4:K944)-Y944)</f>
        <v/>
      </c>
      <c r="Y944" s="113" t="str">
        <f>IF(OR($B944="",$B944=$B945),"",SUMIFS(K$4:K944,B$4:B944,$B944,F$4:F944,$Y$3))</f>
        <v/>
      </c>
      <c r="Z944" s="113" t="str">
        <f>IF(OR($B944="",$B944=$B945),"",SUMIF($B$4:$B944,$B944,S$4:S944))</f>
        <v/>
      </c>
    </row>
    <row r="945" spans="1:26" ht="25.05" customHeight="1" x14ac:dyDescent="0.2">
      <c r="A945" s="133" t="str">
        <f>IF(OR(B945="",AND(B944=B945,D944=D945)),"",MAX($A$4:A944)+1)</f>
        <v/>
      </c>
      <c r="B945" s="73" t="str">
        <f>IFERROR(INDEX(入力!$BV$3:$CN$1048576,MATCH(ROW(B945)-ROW(B$3),入力!$BB$3:$BB$1048576,0),MATCH(B$3,入力!$BV$2:$CN$2,0)),"")</f>
        <v/>
      </c>
      <c r="C945" s="74" t="str">
        <f>IFERROR(INDEX(入力!$BV$3:$CN$1048576,MATCH(ROW(C945)-ROW(C$3),入力!$BB$3:$BB$1048576,0),MATCH(C$3,入力!$BV$2:$CN$2,0)),"")</f>
        <v/>
      </c>
      <c r="D945" s="75" t="str">
        <f>IFERROR(INDEX(入力!$BO$3:$BO$1048576,MATCH(ROW(D945)-ROW(D$3),入力!$BB$3:$BB$1048576,0),0),"")</f>
        <v/>
      </c>
      <c r="E945" s="74" t="str">
        <f>IFERROR(INDEX(入力!$BV$3:$CN$1048576,MATCH(ROW(E945)-ROW(E$3),入力!$BB$3:$BB$1048576,0),MATCH(E$3,入力!$BV$2:$CN$2,0)),"")</f>
        <v/>
      </c>
      <c r="F945" s="74" t="str">
        <f>IFERROR(INDEX(入力!$BV$3:$CN$1048576,MATCH(ROW(F945)-ROW(F$3),入力!$BB$3:$BB$1048576,0),MATCH(F$3,入力!$BV$2:$CN$2,0)),"")</f>
        <v/>
      </c>
      <c r="G945" s="74" t="str">
        <f>IFERROR(INDEX(入力!$BV$3:$CN$1048576,MATCH(ROW(G945)-ROW(G$3),入力!$BB$3:$BB$1048576,0),MATCH(G$3,入力!$BV$2:$CN$2,0)),"")</f>
        <v/>
      </c>
      <c r="H945" s="75" t="str">
        <f>IFERROR(INDEX(入力!$BV$3:$CN$1048576,MATCH(ROW(H945)-ROW(H$3),入力!$BB$3:$BB$1048576,0),MATCH(H$3,入力!$BV$2:$CN$2,0)),"")</f>
        <v/>
      </c>
      <c r="I945" s="76" t="str">
        <f>IFERROR(INDEX(入力!$BV$3:$CN$1048576,MATCH(ROW(I945)-ROW(I$3),入力!$BB$3:$BB$1048576,0),MATCH(I$3,入力!$BV$2:$CN$2,0)),"")</f>
        <v/>
      </c>
      <c r="J945" s="75" t="str">
        <f>IFERROR(INDEX(入力!$BV$3:$CN$1048576,MATCH(ROW(J945)-ROW(J$3),入力!$BB$3:$BB$1048576,0),MATCH(J$3,入力!$BV$2:$CN$2,0)),"")</f>
        <v/>
      </c>
      <c r="K945" s="75" t="str">
        <f>IFERROR(INDEX(入力!$BV$3:$CN$1048576,MATCH(ROW(K945)-ROW(K$3),入力!$BB$3:$BB$1048576,0),MATCH(K$3,入力!$BV$2:$CN$2,0)),"")</f>
        <v/>
      </c>
      <c r="L945" s="75" t="str">
        <f>IFERROR(INDEX(入力!$BV$3:$CN$1048576,MATCH(ROW(L945)-ROW(L$3),入力!$BB$3:$BB$1048576,0),MATCH(L$3,入力!$BV$2:$CN$2,0)),"")</f>
        <v/>
      </c>
      <c r="M945" s="117" t="str">
        <f>IFERROR(IF(履歴検索!$A945="","",INDEX(入力!$BV$3:$CN$1048576,MATCH(ROW(M945)-ROW(M$3),入力!$BB$3:$BB$1048576,0),MATCH(M$3,入力!$BV$2:$CN$2,0))),"")</f>
        <v/>
      </c>
      <c r="N945" s="75" t="str">
        <f>IFERROR(INDEX(入力!$BV$3:$CN$1048576,MATCH(ROW(N945)-ROW(N$3),入力!$BB$3:$BB$1048576,0),MATCH(N$3,入力!$BV$2:$CN$2,0)),"")</f>
        <v/>
      </c>
      <c r="O945" s="294" t="str">
        <f>IFERROR(INDEX(入力!$CJ$3:$CN$1048576,MATCH(ROW(O945)-ROW(O$3),入力!$BB$3:$BB$1048576,0),MATCH(O$3,入力!$CJ$2:$CN$2,0)),"")</f>
        <v/>
      </c>
      <c r="P945" s="294" t="str">
        <f>IFERROR(INDEX(入力!$CJ$3:$CN$1048576,MATCH(ROW(P945)-ROW(P$3),入力!$BB$3:$BB$1048576,0),MATCH(P$3,入力!$CJ$2:$CN$2,0)),"")</f>
        <v/>
      </c>
      <c r="Q945" s="294" t="str">
        <f>IFERROR(INDEX(入力!$BV$3:$CN$1048576,MATCH(ROW(Q945)-ROW(Q$3),入力!$BB$3:$BB$1048576,0),MATCH(Q$3,入力!$BV$2:$CN$2,0)),"")</f>
        <v/>
      </c>
      <c r="R945" s="77" t="str">
        <f>IFERROR(INDEX(入力!$BV$3:$CN$1048576,MATCH(ROW(R945)-ROW(R$3),入力!$BB$3:$BB$1048576,0),MATCH(R$3,入力!$BV$2:$CN$2,0)),"")</f>
        <v/>
      </c>
      <c r="S945" s="77" t="str">
        <f>IFERROR(INDEX(入力!$BV$3:$CN$1048576,MATCH(ROW(S945)-ROW(S$3),入力!$BB$3:$BB$1048576,0),MATCH(S$3,入力!$BV$2:$CN$2,0)),"")</f>
        <v/>
      </c>
      <c r="U945" s="28" t="str">
        <f>IF(Z945="","",COUNT($Z$4:Z945))</f>
        <v/>
      </c>
      <c r="V945" s="73" t="str">
        <f t="shared" si="15"/>
        <v/>
      </c>
      <c r="W945" s="113" t="str">
        <f>IF(OR($B945="",$B945=$B946),"",SUMIF($B$4:$B945,$B945,Q$4:Q945))</f>
        <v/>
      </c>
      <c r="X945" s="113" t="str">
        <f>IF(OR($B945="",$B945=$B946),"",SUMIF($B$4:$B945,$B945,K$4:K945)-Y945)</f>
        <v/>
      </c>
      <c r="Y945" s="113" t="str">
        <f>IF(OR($B945="",$B945=$B946),"",SUMIFS(K$4:K945,B$4:B945,$B945,F$4:F945,$Y$3))</f>
        <v/>
      </c>
      <c r="Z945" s="113" t="str">
        <f>IF(OR($B945="",$B945=$B946),"",SUMIF($B$4:$B945,$B945,S$4:S945))</f>
        <v/>
      </c>
    </row>
    <row r="946" spans="1:26" ht="25.05" customHeight="1" x14ac:dyDescent="0.2">
      <c r="A946" s="133" t="str">
        <f>IF(OR(B946="",AND(B945=B946,D945=D946)),"",MAX($A$4:A945)+1)</f>
        <v/>
      </c>
      <c r="B946" s="73" t="str">
        <f>IFERROR(INDEX(入力!$BV$3:$CN$1048576,MATCH(ROW(B946)-ROW(B$3),入力!$BB$3:$BB$1048576,0),MATCH(B$3,入力!$BV$2:$CN$2,0)),"")</f>
        <v/>
      </c>
      <c r="C946" s="74" t="str">
        <f>IFERROR(INDEX(入力!$BV$3:$CN$1048576,MATCH(ROW(C946)-ROW(C$3),入力!$BB$3:$BB$1048576,0),MATCH(C$3,入力!$BV$2:$CN$2,0)),"")</f>
        <v/>
      </c>
      <c r="D946" s="75" t="str">
        <f>IFERROR(INDEX(入力!$BO$3:$BO$1048576,MATCH(ROW(D946)-ROW(D$3),入力!$BB$3:$BB$1048576,0),0),"")</f>
        <v/>
      </c>
      <c r="E946" s="74" t="str">
        <f>IFERROR(INDEX(入力!$BV$3:$CN$1048576,MATCH(ROW(E946)-ROW(E$3),入力!$BB$3:$BB$1048576,0),MATCH(E$3,入力!$BV$2:$CN$2,0)),"")</f>
        <v/>
      </c>
      <c r="F946" s="74" t="str">
        <f>IFERROR(INDEX(入力!$BV$3:$CN$1048576,MATCH(ROW(F946)-ROW(F$3),入力!$BB$3:$BB$1048576,0),MATCH(F$3,入力!$BV$2:$CN$2,0)),"")</f>
        <v/>
      </c>
      <c r="G946" s="74" t="str">
        <f>IFERROR(INDEX(入力!$BV$3:$CN$1048576,MATCH(ROW(G946)-ROW(G$3),入力!$BB$3:$BB$1048576,0),MATCH(G$3,入力!$BV$2:$CN$2,0)),"")</f>
        <v/>
      </c>
      <c r="H946" s="75" t="str">
        <f>IFERROR(INDEX(入力!$BV$3:$CN$1048576,MATCH(ROW(H946)-ROW(H$3),入力!$BB$3:$BB$1048576,0),MATCH(H$3,入力!$BV$2:$CN$2,0)),"")</f>
        <v/>
      </c>
      <c r="I946" s="76" t="str">
        <f>IFERROR(INDEX(入力!$BV$3:$CN$1048576,MATCH(ROW(I946)-ROW(I$3),入力!$BB$3:$BB$1048576,0),MATCH(I$3,入力!$BV$2:$CN$2,0)),"")</f>
        <v/>
      </c>
      <c r="J946" s="75" t="str">
        <f>IFERROR(INDEX(入力!$BV$3:$CN$1048576,MATCH(ROW(J946)-ROW(J$3),入力!$BB$3:$BB$1048576,0),MATCH(J$3,入力!$BV$2:$CN$2,0)),"")</f>
        <v/>
      </c>
      <c r="K946" s="75" t="str">
        <f>IFERROR(INDEX(入力!$BV$3:$CN$1048576,MATCH(ROW(K946)-ROW(K$3),入力!$BB$3:$BB$1048576,0),MATCH(K$3,入力!$BV$2:$CN$2,0)),"")</f>
        <v/>
      </c>
      <c r="L946" s="75" t="str">
        <f>IFERROR(INDEX(入力!$BV$3:$CN$1048576,MATCH(ROW(L946)-ROW(L$3),入力!$BB$3:$BB$1048576,0),MATCH(L$3,入力!$BV$2:$CN$2,0)),"")</f>
        <v/>
      </c>
      <c r="M946" s="117" t="str">
        <f>IFERROR(IF(履歴検索!$A946="","",INDEX(入力!$BV$3:$CN$1048576,MATCH(ROW(M946)-ROW(M$3),入力!$BB$3:$BB$1048576,0),MATCH(M$3,入力!$BV$2:$CN$2,0))),"")</f>
        <v/>
      </c>
      <c r="N946" s="75" t="str">
        <f>IFERROR(INDEX(入力!$BV$3:$CN$1048576,MATCH(ROW(N946)-ROW(N$3),入力!$BB$3:$BB$1048576,0),MATCH(N$3,入力!$BV$2:$CN$2,0)),"")</f>
        <v/>
      </c>
      <c r="O946" s="294" t="str">
        <f>IFERROR(INDEX(入力!$CJ$3:$CN$1048576,MATCH(ROW(O946)-ROW(O$3),入力!$BB$3:$BB$1048576,0),MATCH(O$3,入力!$CJ$2:$CN$2,0)),"")</f>
        <v/>
      </c>
      <c r="P946" s="294" t="str">
        <f>IFERROR(INDEX(入力!$CJ$3:$CN$1048576,MATCH(ROW(P946)-ROW(P$3),入力!$BB$3:$BB$1048576,0),MATCH(P$3,入力!$CJ$2:$CN$2,0)),"")</f>
        <v/>
      </c>
      <c r="Q946" s="294" t="str">
        <f>IFERROR(INDEX(入力!$BV$3:$CN$1048576,MATCH(ROW(Q946)-ROW(Q$3),入力!$BB$3:$BB$1048576,0),MATCH(Q$3,入力!$BV$2:$CN$2,0)),"")</f>
        <v/>
      </c>
      <c r="R946" s="77" t="str">
        <f>IFERROR(INDEX(入力!$BV$3:$CN$1048576,MATCH(ROW(R946)-ROW(R$3),入力!$BB$3:$BB$1048576,0),MATCH(R$3,入力!$BV$2:$CN$2,0)),"")</f>
        <v/>
      </c>
      <c r="S946" s="77" t="str">
        <f>IFERROR(INDEX(入力!$BV$3:$CN$1048576,MATCH(ROW(S946)-ROW(S$3),入力!$BB$3:$BB$1048576,0),MATCH(S$3,入力!$BV$2:$CN$2,0)),"")</f>
        <v/>
      </c>
      <c r="U946" s="28" t="str">
        <f>IF(Z946="","",COUNT($Z$4:Z946))</f>
        <v/>
      </c>
      <c r="V946" s="73" t="str">
        <f t="shared" si="15"/>
        <v/>
      </c>
      <c r="W946" s="113" t="str">
        <f>IF(OR($B946="",$B946=$B947),"",SUMIF($B$4:$B946,$B946,Q$4:Q946))</f>
        <v/>
      </c>
      <c r="X946" s="113" t="str">
        <f>IF(OR($B946="",$B946=$B947),"",SUMIF($B$4:$B946,$B946,K$4:K946)-Y946)</f>
        <v/>
      </c>
      <c r="Y946" s="113" t="str">
        <f>IF(OR($B946="",$B946=$B947),"",SUMIFS(K$4:K946,B$4:B946,$B946,F$4:F946,$Y$3))</f>
        <v/>
      </c>
      <c r="Z946" s="113" t="str">
        <f>IF(OR($B946="",$B946=$B947),"",SUMIF($B$4:$B946,$B946,S$4:S946))</f>
        <v/>
      </c>
    </row>
    <row r="947" spans="1:26" ht="25.05" customHeight="1" x14ac:dyDescent="0.2">
      <c r="A947" s="133" t="str">
        <f>IF(OR(B947="",AND(B946=B947,D946=D947)),"",MAX($A$4:A946)+1)</f>
        <v/>
      </c>
      <c r="B947" s="73" t="str">
        <f>IFERROR(INDEX(入力!$BV$3:$CN$1048576,MATCH(ROW(B947)-ROW(B$3),入力!$BB$3:$BB$1048576,0),MATCH(B$3,入力!$BV$2:$CN$2,0)),"")</f>
        <v/>
      </c>
      <c r="C947" s="74" t="str">
        <f>IFERROR(INDEX(入力!$BV$3:$CN$1048576,MATCH(ROW(C947)-ROW(C$3),入力!$BB$3:$BB$1048576,0),MATCH(C$3,入力!$BV$2:$CN$2,0)),"")</f>
        <v/>
      </c>
      <c r="D947" s="75" t="str">
        <f>IFERROR(INDEX(入力!$BO$3:$BO$1048576,MATCH(ROW(D947)-ROW(D$3),入力!$BB$3:$BB$1048576,0),0),"")</f>
        <v/>
      </c>
      <c r="E947" s="74" t="str">
        <f>IFERROR(INDEX(入力!$BV$3:$CN$1048576,MATCH(ROW(E947)-ROW(E$3),入力!$BB$3:$BB$1048576,0),MATCH(E$3,入力!$BV$2:$CN$2,0)),"")</f>
        <v/>
      </c>
      <c r="F947" s="74" t="str">
        <f>IFERROR(INDEX(入力!$BV$3:$CN$1048576,MATCH(ROW(F947)-ROW(F$3),入力!$BB$3:$BB$1048576,0),MATCH(F$3,入力!$BV$2:$CN$2,0)),"")</f>
        <v/>
      </c>
      <c r="G947" s="74" t="str">
        <f>IFERROR(INDEX(入力!$BV$3:$CN$1048576,MATCH(ROW(G947)-ROW(G$3),入力!$BB$3:$BB$1048576,0),MATCH(G$3,入力!$BV$2:$CN$2,0)),"")</f>
        <v/>
      </c>
      <c r="H947" s="75" t="str">
        <f>IFERROR(INDEX(入力!$BV$3:$CN$1048576,MATCH(ROW(H947)-ROW(H$3),入力!$BB$3:$BB$1048576,0),MATCH(H$3,入力!$BV$2:$CN$2,0)),"")</f>
        <v/>
      </c>
      <c r="I947" s="76" t="str">
        <f>IFERROR(INDEX(入力!$BV$3:$CN$1048576,MATCH(ROW(I947)-ROW(I$3),入力!$BB$3:$BB$1048576,0),MATCH(I$3,入力!$BV$2:$CN$2,0)),"")</f>
        <v/>
      </c>
      <c r="J947" s="75" t="str">
        <f>IFERROR(INDEX(入力!$BV$3:$CN$1048576,MATCH(ROW(J947)-ROW(J$3),入力!$BB$3:$BB$1048576,0),MATCH(J$3,入力!$BV$2:$CN$2,0)),"")</f>
        <v/>
      </c>
      <c r="K947" s="75" t="str">
        <f>IFERROR(INDEX(入力!$BV$3:$CN$1048576,MATCH(ROW(K947)-ROW(K$3),入力!$BB$3:$BB$1048576,0),MATCH(K$3,入力!$BV$2:$CN$2,0)),"")</f>
        <v/>
      </c>
      <c r="L947" s="75" t="str">
        <f>IFERROR(INDEX(入力!$BV$3:$CN$1048576,MATCH(ROW(L947)-ROW(L$3),入力!$BB$3:$BB$1048576,0),MATCH(L$3,入力!$BV$2:$CN$2,0)),"")</f>
        <v/>
      </c>
      <c r="M947" s="117" t="str">
        <f>IFERROR(IF(履歴検索!$A947="","",INDEX(入力!$BV$3:$CN$1048576,MATCH(ROW(M947)-ROW(M$3),入力!$BB$3:$BB$1048576,0),MATCH(M$3,入力!$BV$2:$CN$2,0))),"")</f>
        <v/>
      </c>
      <c r="N947" s="75" t="str">
        <f>IFERROR(INDEX(入力!$BV$3:$CN$1048576,MATCH(ROW(N947)-ROW(N$3),入力!$BB$3:$BB$1048576,0),MATCH(N$3,入力!$BV$2:$CN$2,0)),"")</f>
        <v/>
      </c>
      <c r="O947" s="294" t="str">
        <f>IFERROR(INDEX(入力!$CJ$3:$CN$1048576,MATCH(ROW(O947)-ROW(O$3),入力!$BB$3:$BB$1048576,0),MATCH(O$3,入力!$CJ$2:$CN$2,0)),"")</f>
        <v/>
      </c>
      <c r="P947" s="294" t="str">
        <f>IFERROR(INDEX(入力!$CJ$3:$CN$1048576,MATCH(ROW(P947)-ROW(P$3),入力!$BB$3:$BB$1048576,0),MATCH(P$3,入力!$CJ$2:$CN$2,0)),"")</f>
        <v/>
      </c>
      <c r="Q947" s="294" t="str">
        <f>IFERROR(INDEX(入力!$BV$3:$CN$1048576,MATCH(ROW(Q947)-ROW(Q$3),入力!$BB$3:$BB$1048576,0),MATCH(Q$3,入力!$BV$2:$CN$2,0)),"")</f>
        <v/>
      </c>
      <c r="R947" s="77" t="str">
        <f>IFERROR(INDEX(入力!$BV$3:$CN$1048576,MATCH(ROW(R947)-ROW(R$3),入力!$BB$3:$BB$1048576,0),MATCH(R$3,入力!$BV$2:$CN$2,0)),"")</f>
        <v/>
      </c>
      <c r="S947" s="77" t="str">
        <f>IFERROR(INDEX(入力!$BV$3:$CN$1048576,MATCH(ROW(S947)-ROW(S$3),入力!$BB$3:$BB$1048576,0),MATCH(S$3,入力!$BV$2:$CN$2,0)),"")</f>
        <v/>
      </c>
      <c r="U947" s="28" t="str">
        <f>IF(Z947="","",COUNT($Z$4:Z947))</f>
        <v/>
      </c>
      <c r="V947" s="73" t="str">
        <f t="shared" si="15"/>
        <v/>
      </c>
      <c r="W947" s="113" t="str">
        <f>IF(OR($B947="",$B947=$B948),"",SUMIF($B$4:$B947,$B947,Q$4:Q947))</f>
        <v/>
      </c>
      <c r="X947" s="113" t="str">
        <f>IF(OR($B947="",$B947=$B948),"",SUMIF($B$4:$B947,$B947,K$4:K947)-Y947)</f>
        <v/>
      </c>
      <c r="Y947" s="113" t="str">
        <f>IF(OR($B947="",$B947=$B948),"",SUMIFS(K$4:K947,B$4:B947,$B947,F$4:F947,$Y$3))</f>
        <v/>
      </c>
      <c r="Z947" s="113" t="str">
        <f>IF(OR($B947="",$B947=$B948),"",SUMIF($B$4:$B947,$B947,S$4:S947))</f>
        <v/>
      </c>
    </row>
    <row r="948" spans="1:26" ht="25.05" customHeight="1" x14ac:dyDescent="0.2">
      <c r="A948" s="133" t="str">
        <f>IF(OR(B948="",AND(B947=B948,D947=D948)),"",MAX($A$4:A947)+1)</f>
        <v/>
      </c>
      <c r="B948" s="73" t="str">
        <f>IFERROR(INDEX(入力!$BV$3:$CN$1048576,MATCH(ROW(B948)-ROW(B$3),入力!$BB$3:$BB$1048576,0),MATCH(B$3,入力!$BV$2:$CN$2,0)),"")</f>
        <v/>
      </c>
      <c r="C948" s="74" t="str">
        <f>IFERROR(INDEX(入力!$BV$3:$CN$1048576,MATCH(ROW(C948)-ROW(C$3),入力!$BB$3:$BB$1048576,0),MATCH(C$3,入力!$BV$2:$CN$2,0)),"")</f>
        <v/>
      </c>
      <c r="D948" s="75" t="str">
        <f>IFERROR(INDEX(入力!$BO$3:$BO$1048576,MATCH(ROW(D948)-ROW(D$3),入力!$BB$3:$BB$1048576,0),0),"")</f>
        <v/>
      </c>
      <c r="E948" s="74" t="str">
        <f>IFERROR(INDEX(入力!$BV$3:$CN$1048576,MATCH(ROW(E948)-ROW(E$3),入力!$BB$3:$BB$1048576,0),MATCH(E$3,入力!$BV$2:$CN$2,0)),"")</f>
        <v/>
      </c>
      <c r="F948" s="74" t="str">
        <f>IFERROR(INDEX(入力!$BV$3:$CN$1048576,MATCH(ROW(F948)-ROW(F$3),入力!$BB$3:$BB$1048576,0),MATCH(F$3,入力!$BV$2:$CN$2,0)),"")</f>
        <v/>
      </c>
      <c r="G948" s="74" t="str">
        <f>IFERROR(INDEX(入力!$BV$3:$CN$1048576,MATCH(ROW(G948)-ROW(G$3),入力!$BB$3:$BB$1048576,0),MATCH(G$3,入力!$BV$2:$CN$2,0)),"")</f>
        <v/>
      </c>
      <c r="H948" s="75" t="str">
        <f>IFERROR(INDEX(入力!$BV$3:$CN$1048576,MATCH(ROW(H948)-ROW(H$3),入力!$BB$3:$BB$1048576,0),MATCH(H$3,入力!$BV$2:$CN$2,0)),"")</f>
        <v/>
      </c>
      <c r="I948" s="76" t="str">
        <f>IFERROR(INDEX(入力!$BV$3:$CN$1048576,MATCH(ROW(I948)-ROW(I$3),入力!$BB$3:$BB$1048576,0),MATCH(I$3,入力!$BV$2:$CN$2,0)),"")</f>
        <v/>
      </c>
      <c r="J948" s="75" t="str">
        <f>IFERROR(INDEX(入力!$BV$3:$CN$1048576,MATCH(ROW(J948)-ROW(J$3),入力!$BB$3:$BB$1048576,0),MATCH(J$3,入力!$BV$2:$CN$2,0)),"")</f>
        <v/>
      </c>
      <c r="K948" s="75" t="str">
        <f>IFERROR(INDEX(入力!$BV$3:$CN$1048576,MATCH(ROW(K948)-ROW(K$3),入力!$BB$3:$BB$1048576,0),MATCH(K$3,入力!$BV$2:$CN$2,0)),"")</f>
        <v/>
      </c>
      <c r="L948" s="75" t="str">
        <f>IFERROR(INDEX(入力!$BV$3:$CN$1048576,MATCH(ROW(L948)-ROW(L$3),入力!$BB$3:$BB$1048576,0),MATCH(L$3,入力!$BV$2:$CN$2,0)),"")</f>
        <v/>
      </c>
      <c r="M948" s="117" t="str">
        <f>IFERROR(IF(履歴検索!$A948="","",INDEX(入力!$BV$3:$CN$1048576,MATCH(ROW(M948)-ROW(M$3),入力!$BB$3:$BB$1048576,0),MATCH(M$3,入力!$BV$2:$CN$2,0))),"")</f>
        <v/>
      </c>
      <c r="N948" s="75" t="str">
        <f>IFERROR(INDEX(入力!$BV$3:$CN$1048576,MATCH(ROW(N948)-ROW(N$3),入力!$BB$3:$BB$1048576,0),MATCH(N$3,入力!$BV$2:$CN$2,0)),"")</f>
        <v/>
      </c>
      <c r="O948" s="294" t="str">
        <f>IFERROR(INDEX(入力!$CJ$3:$CN$1048576,MATCH(ROW(O948)-ROW(O$3),入力!$BB$3:$BB$1048576,0),MATCH(O$3,入力!$CJ$2:$CN$2,0)),"")</f>
        <v/>
      </c>
      <c r="P948" s="294" t="str">
        <f>IFERROR(INDEX(入力!$CJ$3:$CN$1048576,MATCH(ROW(P948)-ROW(P$3),入力!$BB$3:$BB$1048576,0),MATCH(P$3,入力!$CJ$2:$CN$2,0)),"")</f>
        <v/>
      </c>
      <c r="Q948" s="294" t="str">
        <f>IFERROR(INDEX(入力!$BV$3:$CN$1048576,MATCH(ROW(Q948)-ROW(Q$3),入力!$BB$3:$BB$1048576,0),MATCH(Q$3,入力!$BV$2:$CN$2,0)),"")</f>
        <v/>
      </c>
      <c r="R948" s="77" t="str">
        <f>IFERROR(INDEX(入力!$BV$3:$CN$1048576,MATCH(ROW(R948)-ROW(R$3),入力!$BB$3:$BB$1048576,0),MATCH(R$3,入力!$BV$2:$CN$2,0)),"")</f>
        <v/>
      </c>
      <c r="S948" s="77" t="str">
        <f>IFERROR(INDEX(入力!$BV$3:$CN$1048576,MATCH(ROW(S948)-ROW(S$3),入力!$BB$3:$BB$1048576,0),MATCH(S$3,入力!$BV$2:$CN$2,0)),"")</f>
        <v/>
      </c>
      <c r="U948" s="28" t="str">
        <f>IF(Z948="","",COUNT($Z$4:Z948))</f>
        <v/>
      </c>
      <c r="V948" s="73" t="str">
        <f t="shared" si="15"/>
        <v/>
      </c>
      <c r="W948" s="113" t="str">
        <f>IF(OR($B948="",$B948=$B949),"",SUMIF($B$4:$B948,$B948,Q$4:Q948))</f>
        <v/>
      </c>
      <c r="X948" s="113" t="str">
        <f>IF(OR($B948="",$B948=$B949),"",SUMIF($B$4:$B948,$B948,K$4:K948)-Y948)</f>
        <v/>
      </c>
      <c r="Y948" s="113" t="str">
        <f>IF(OR($B948="",$B948=$B949),"",SUMIFS(K$4:K948,B$4:B948,$B948,F$4:F948,$Y$3))</f>
        <v/>
      </c>
      <c r="Z948" s="113" t="str">
        <f>IF(OR($B948="",$B948=$B949),"",SUMIF($B$4:$B948,$B948,S$4:S948))</f>
        <v/>
      </c>
    </row>
    <row r="949" spans="1:26" ht="25.05" customHeight="1" x14ac:dyDescent="0.2">
      <c r="A949" s="133" t="str">
        <f>IF(OR(B949="",AND(B948=B949,D948=D949)),"",MAX($A$4:A948)+1)</f>
        <v/>
      </c>
      <c r="B949" s="73" t="str">
        <f>IFERROR(INDEX(入力!$BV$3:$CN$1048576,MATCH(ROW(B949)-ROW(B$3),入力!$BB$3:$BB$1048576,0),MATCH(B$3,入力!$BV$2:$CN$2,0)),"")</f>
        <v/>
      </c>
      <c r="C949" s="74" t="str">
        <f>IFERROR(INDEX(入力!$BV$3:$CN$1048576,MATCH(ROW(C949)-ROW(C$3),入力!$BB$3:$BB$1048576,0),MATCH(C$3,入力!$BV$2:$CN$2,0)),"")</f>
        <v/>
      </c>
      <c r="D949" s="75" t="str">
        <f>IFERROR(INDEX(入力!$BO$3:$BO$1048576,MATCH(ROW(D949)-ROW(D$3),入力!$BB$3:$BB$1048576,0),0),"")</f>
        <v/>
      </c>
      <c r="E949" s="74" t="str">
        <f>IFERROR(INDEX(入力!$BV$3:$CN$1048576,MATCH(ROW(E949)-ROW(E$3),入力!$BB$3:$BB$1048576,0),MATCH(E$3,入力!$BV$2:$CN$2,0)),"")</f>
        <v/>
      </c>
      <c r="F949" s="74" t="str">
        <f>IFERROR(INDEX(入力!$BV$3:$CN$1048576,MATCH(ROW(F949)-ROW(F$3),入力!$BB$3:$BB$1048576,0),MATCH(F$3,入力!$BV$2:$CN$2,0)),"")</f>
        <v/>
      </c>
      <c r="G949" s="74" t="str">
        <f>IFERROR(INDEX(入力!$BV$3:$CN$1048576,MATCH(ROW(G949)-ROW(G$3),入力!$BB$3:$BB$1048576,0),MATCH(G$3,入力!$BV$2:$CN$2,0)),"")</f>
        <v/>
      </c>
      <c r="H949" s="75" t="str">
        <f>IFERROR(INDEX(入力!$BV$3:$CN$1048576,MATCH(ROW(H949)-ROW(H$3),入力!$BB$3:$BB$1048576,0),MATCH(H$3,入力!$BV$2:$CN$2,0)),"")</f>
        <v/>
      </c>
      <c r="I949" s="76" t="str">
        <f>IFERROR(INDEX(入力!$BV$3:$CN$1048576,MATCH(ROW(I949)-ROW(I$3),入力!$BB$3:$BB$1048576,0),MATCH(I$3,入力!$BV$2:$CN$2,0)),"")</f>
        <v/>
      </c>
      <c r="J949" s="75" t="str">
        <f>IFERROR(INDEX(入力!$BV$3:$CN$1048576,MATCH(ROW(J949)-ROW(J$3),入力!$BB$3:$BB$1048576,0),MATCH(J$3,入力!$BV$2:$CN$2,0)),"")</f>
        <v/>
      </c>
      <c r="K949" s="75" t="str">
        <f>IFERROR(INDEX(入力!$BV$3:$CN$1048576,MATCH(ROW(K949)-ROW(K$3),入力!$BB$3:$BB$1048576,0),MATCH(K$3,入力!$BV$2:$CN$2,0)),"")</f>
        <v/>
      </c>
      <c r="L949" s="75" t="str">
        <f>IFERROR(INDEX(入力!$BV$3:$CN$1048576,MATCH(ROW(L949)-ROW(L$3),入力!$BB$3:$BB$1048576,0),MATCH(L$3,入力!$BV$2:$CN$2,0)),"")</f>
        <v/>
      </c>
      <c r="M949" s="117" t="str">
        <f>IFERROR(IF(履歴検索!$A949="","",INDEX(入力!$BV$3:$CN$1048576,MATCH(ROW(M949)-ROW(M$3),入力!$BB$3:$BB$1048576,0),MATCH(M$3,入力!$BV$2:$CN$2,0))),"")</f>
        <v/>
      </c>
      <c r="N949" s="75" t="str">
        <f>IFERROR(INDEX(入力!$BV$3:$CN$1048576,MATCH(ROW(N949)-ROW(N$3),入力!$BB$3:$BB$1048576,0),MATCH(N$3,入力!$BV$2:$CN$2,0)),"")</f>
        <v/>
      </c>
      <c r="O949" s="294" t="str">
        <f>IFERROR(INDEX(入力!$CJ$3:$CN$1048576,MATCH(ROW(O949)-ROW(O$3),入力!$BB$3:$BB$1048576,0),MATCH(O$3,入力!$CJ$2:$CN$2,0)),"")</f>
        <v/>
      </c>
      <c r="P949" s="294" t="str">
        <f>IFERROR(INDEX(入力!$CJ$3:$CN$1048576,MATCH(ROW(P949)-ROW(P$3),入力!$BB$3:$BB$1048576,0),MATCH(P$3,入力!$CJ$2:$CN$2,0)),"")</f>
        <v/>
      </c>
      <c r="Q949" s="294" t="str">
        <f>IFERROR(INDEX(入力!$BV$3:$CN$1048576,MATCH(ROW(Q949)-ROW(Q$3),入力!$BB$3:$BB$1048576,0),MATCH(Q$3,入力!$BV$2:$CN$2,0)),"")</f>
        <v/>
      </c>
      <c r="R949" s="77" t="str">
        <f>IFERROR(INDEX(入力!$BV$3:$CN$1048576,MATCH(ROW(R949)-ROW(R$3),入力!$BB$3:$BB$1048576,0),MATCH(R$3,入力!$BV$2:$CN$2,0)),"")</f>
        <v/>
      </c>
      <c r="S949" s="77" t="str">
        <f>IFERROR(INDEX(入力!$BV$3:$CN$1048576,MATCH(ROW(S949)-ROW(S$3),入力!$BB$3:$BB$1048576,0),MATCH(S$3,入力!$BV$2:$CN$2,0)),"")</f>
        <v/>
      </c>
      <c r="U949" s="28" t="str">
        <f>IF(Z949="","",COUNT($Z$4:Z949))</f>
        <v/>
      </c>
      <c r="V949" s="73" t="str">
        <f t="shared" si="15"/>
        <v/>
      </c>
      <c r="W949" s="113" t="str">
        <f>IF(OR($B949="",$B949=$B950),"",SUMIF($B$4:$B949,$B949,Q$4:Q949))</f>
        <v/>
      </c>
      <c r="X949" s="113" t="str">
        <f>IF(OR($B949="",$B949=$B950),"",SUMIF($B$4:$B949,$B949,K$4:K949)-Y949)</f>
        <v/>
      </c>
      <c r="Y949" s="113" t="str">
        <f>IF(OR($B949="",$B949=$B950),"",SUMIFS(K$4:K949,B$4:B949,$B949,F$4:F949,$Y$3))</f>
        <v/>
      </c>
      <c r="Z949" s="113" t="str">
        <f>IF(OR($B949="",$B949=$B950),"",SUMIF($B$4:$B949,$B949,S$4:S949))</f>
        <v/>
      </c>
    </row>
    <row r="950" spans="1:26" ht="25.05" customHeight="1" x14ac:dyDescent="0.2">
      <c r="A950" s="133" t="str">
        <f>IF(OR(B950="",AND(B949=B950,D949=D950)),"",MAX($A$4:A949)+1)</f>
        <v/>
      </c>
      <c r="B950" s="73" t="str">
        <f>IFERROR(INDEX(入力!$BV$3:$CN$1048576,MATCH(ROW(B950)-ROW(B$3),入力!$BB$3:$BB$1048576,0),MATCH(B$3,入力!$BV$2:$CN$2,0)),"")</f>
        <v/>
      </c>
      <c r="C950" s="74" t="str">
        <f>IFERROR(INDEX(入力!$BV$3:$CN$1048576,MATCH(ROW(C950)-ROW(C$3),入力!$BB$3:$BB$1048576,0),MATCH(C$3,入力!$BV$2:$CN$2,0)),"")</f>
        <v/>
      </c>
      <c r="D950" s="75" t="str">
        <f>IFERROR(INDEX(入力!$BO$3:$BO$1048576,MATCH(ROW(D950)-ROW(D$3),入力!$BB$3:$BB$1048576,0),0),"")</f>
        <v/>
      </c>
      <c r="E950" s="74" t="str">
        <f>IFERROR(INDEX(入力!$BV$3:$CN$1048576,MATCH(ROW(E950)-ROW(E$3),入力!$BB$3:$BB$1048576,0),MATCH(E$3,入力!$BV$2:$CN$2,0)),"")</f>
        <v/>
      </c>
      <c r="F950" s="74" t="str">
        <f>IFERROR(INDEX(入力!$BV$3:$CN$1048576,MATCH(ROW(F950)-ROW(F$3),入力!$BB$3:$BB$1048576,0),MATCH(F$3,入力!$BV$2:$CN$2,0)),"")</f>
        <v/>
      </c>
      <c r="G950" s="74" t="str">
        <f>IFERROR(INDEX(入力!$BV$3:$CN$1048576,MATCH(ROW(G950)-ROW(G$3),入力!$BB$3:$BB$1048576,0),MATCH(G$3,入力!$BV$2:$CN$2,0)),"")</f>
        <v/>
      </c>
      <c r="H950" s="75" t="str">
        <f>IFERROR(INDEX(入力!$BV$3:$CN$1048576,MATCH(ROW(H950)-ROW(H$3),入力!$BB$3:$BB$1048576,0),MATCH(H$3,入力!$BV$2:$CN$2,0)),"")</f>
        <v/>
      </c>
      <c r="I950" s="76" t="str">
        <f>IFERROR(INDEX(入力!$BV$3:$CN$1048576,MATCH(ROW(I950)-ROW(I$3),入力!$BB$3:$BB$1048576,0),MATCH(I$3,入力!$BV$2:$CN$2,0)),"")</f>
        <v/>
      </c>
      <c r="J950" s="75" t="str">
        <f>IFERROR(INDEX(入力!$BV$3:$CN$1048576,MATCH(ROW(J950)-ROW(J$3),入力!$BB$3:$BB$1048576,0),MATCH(J$3,入力!$BV$2:$CN$2,0)),"")</f>
        <v/>
      </c>
      <c r="K950" s="75" t="str">
        <f>IFERROR(INDEX(入力!$BV$3:$CN$1048576,MATCH(ROW(K950)-ROW(K$3),入力!$BB$3:$BB$1048576,0),MATCH(K$3,入力!$BV$2:$CN$2,0)),"")</f>
        <v/>
      </c>
      <c r="L950" s="75" t="str">
        <f>IFERROR(INDEX(入力!$BV$3:$CN$1048576,MATCH(ROW(L950)-ROW(L$3),入力!$BB$3:$BB$1048576,0),MATCH(L$3,入力!$BV$2:$CN$2,0)),"")</f>
        <v/>
      </c>
      <c r="M950" s="117" t="str">
        <f>IFERROR(IF(履歴検索!$A950="","",INDEX(入力!$BV$3:$CN$1048576,MATCH(ROW(M950)-ROW(M$3),入力!$BB$3:$BB$1048576,0),MATCH(M$3,入力!$BV$2:$CN$2,0))),"")</f>
        <v/>
      </c>
      <c r="N950" s="75" t="str">
        <f>IFERROR(INDEX(入力!$BV$3:$CN$1048576,MATCH(ROW(N950)-ROW(N$3),入力!$BB$3:$BB$1048576,0),MATCH(N$3,入力!$BV$2:$CN$2,0)),"")</f>
        <v/>
      </c>
      <c r="O950" s="294" t="str">
        <f>IFERROR(INDEX(入力!$CJ$3:$CN$1048576,MATCH(ROW(O950)-ROW(O$3),入力!$BB$3:$BB$1048576,0),MATCH(O$3,入力!$CJ$2:$CN$2,0)),"")</f>
        <v/>
      </c>
      <c r="P950" s="294" t="str">
        <f>IFERROR(INDEX(入力!$CJ$3:$CN$1048576,MATCH(ROW(P950)-ROW(P$3),入力!$BB$3:$BB$1048576,0),MATCH(P$3,入力!$CJ$2:$CN$2,0)),"")</f>
        <v/>
      </c>
      <c r="Q950" s="294" t="str">
        <f>IFERROR(INDEX(入力!$BV$3:$CN$1048576,MATCH(ROW(Q950)-ROW(Q$3),入力!$BB$3:$BB$1048576,0),MATCH(Q$3,入力!$BV$2:$CN$2,0)),"")</f>
        <v/>
      </c>
      <c r="R950" s="77" t="str">
        <f>IFERROR(INDEX(入力!$BV$3:$CN$1048576,MATCH(ROW(R950)-ROW(R$3),入力!$BB$3:$BB$1048576,0),MATCH(R$3,入力!$BV$2:$CN$2,0)),"")</f>
        <v/>
      </c>
      <c r="S950" s="77" t="str">
        <f>IFERROR(INDEX(入力!$BV$3:$CN$1048576,MATCH(ROW(S950)-ROW(S$3),入力!$BB$3:$BB$1048576,0),MATCH(S$3,入力!$BV$2:$CN$2,0)),"")</f>
        <v/>
      </c>
      <c r="U950" s="28" t="str">
        <f>IF(Z950="","",COUNT($Z$4:Z950))</f>
        <v/>
      </c>
      <c r="V950" s="73" t="str">
        <f t="shared" si="15"/>
        <v/>
      </c>
      <c r="W950" s="113" t="str">
        <f>IF(OR($B950="",$B950=$B951),"",SUMIF($B$4:$B950,$B950,Q$4:Q950))</f>
        <v/>
      </c>
      <c r="X950" s="113" t="str">
        <f>IF(OR($B950="",$B950=$B951),"",SUMIF($B$4:$B950,$B950,K$4:K950)-Y950)</f>
        <v/>
      </c>
      <c r="Y950" s="113" t="str">
        <f>IF(OR($B950="",$B950=$B951),"",SUMIFS(K$4:K950,B$4:B950,$B950,F$4:F950,$Y$3))</f>
        <v/>
      </c>
      <c r="Z950" s="113" t="str">
        <f>IF(OR($B950="",$B950=$B951),"",SUMIF($B$4:$B950,$B950,S$4:S950))</f>
        <v/>
      </c>
    </row>
    <row r="951" spans="1:26" ht="25.05" customHeight="1" x14ac:dyDescent="0.2">
      <c r="A951" s="133" t="str">
        <f>IF(OR(B951="",AND(B950=B951,D950=D951)),"",MAX($A$4:A950)+1)</f>
        <v/>
      </c>
      <c r="B951" s="73" t="str">
        <f>IFERROR(INDEX(入力!$BV$3:$CN$1048576,MATCH(ROW(B951)-ROW(B$3),入力!$BB$3:$BB$1048576,0),MATCH(B$3,入力!$BV$2:$CN$2,0)),"")</f>
        <v/>
      </c>
      <c r="C951" s="74" t="str">
        <f>IFERROR(INDEX(入力!$BV$3:$CN$1048576,MATCH(ROW(C951)-ROW(C$3),入力!$BB$3:$BB$1048576,0),MATCH(C$3,入力!$BV$2:$CN$2,0)),"")</f>
        <v/>
      </c>
      <c r="D951" s="75" t="str">
        <f>IFERROR(INDEX(入力!$BO$3:$BO$1048576,MATCH(ROW(D951)-ROW(D$3),入力!$BB$3:$BB$1048576,0),0),"")</f>
        <v/>
      </c>
      <c r="E951" s="74" t="str">
        <f>IFERROR(INDEX(入力!$BV$3:$CN$1048576,MATCH(ROW(E951)-ROW(E$3),入力!$BB$3:$BB$1048576,0),MATCH(E$3,入力!$BV$2:$CN$2,0)),"")</f>
        <v/>
      </c>
      <c r="F951" s="74" t="str">
        <f>IFERROR(INDEX(入力!$BV$3:$CN$1048576,MATCH(ROW(F951)-ROW(F$3),入力!$BB$3:$BB$1048576,0),MATCH(F$3,入力!$BV$2:$CN$2,0)),"")</f>
        <v/>
      </c>
      <c r="G951" s="74" t="str">
        <f>IFERROR(INDEX(入力!$BV$3:$CN$1048576,MATCH(ROW(G951)-ROW(G$3),入力!$BB$3:$BB$1048576,0),MATCH(G$3,入力!$BV$2:$CN$2,0)),"")</f>
        <v/>
      </c>
      <c r="H951" s="75" t="str">
        <f>IFERROR(INDEX(入力!$BV$3:$CN$1048576,MATCH(ROW(H951)-ROW(H$3),入力!$BB$3:$BB$1048576,0),MATCH(H$3,入力!$BV$2:$CN$2,0)),"")</f>
        <v/>
      </c>
      <c r="I951" s="76" t="str">
        <f>IFERROR(INDEX(入力!$BV$3:$CN$1048576,MATCH(ROW(I951)-ROW(I$3),入力!$BB$3:$BB$1048576,0),MATCH(I$3,入力!$BV$2:$CN$2,0)),"")</f>
        <v/>
      </c>
      <c r="J951" s="75" t="str">
        <f>IFERROR(INDEX(入力!$BV$3:$CN$1048576,MATCH(ROW(J951)-ROW(J$3),入力!$BB$3:$BB$1048576,0),MATCH(J$3,入力!$BV$2:$CN$2,0)),"")</f>
        <v/>
      </c>
      <c r="K951" s="75" t="str">
        <f>IFERROR(INDEX(入力!$BV$3:$CN$1048576,MATCH(ROW(K951)-ROW(K$3),入力!$BB$3:$BB$1048576,0),MATCH(K$3,入力!$BV$2:$CN$2,0)),"")</f>
        <v/>
      </c>
      <c r="L951" s="75" t="str">
        <f>IFERROR(INDEX(入力!$BV$3:$CN$1048576,MATCH(ROW(L951)-ROW(L$3),入力!$BB$3:$BB$1048576,0),MATCH(L$3,入力!$BV$2:$CN$2,0)),"")</f>
        <v/>
      </c>
      <c r="M951" s="117" t="str">
        <f>IFERROR(IF(履歴検索!$A951="","",INDEX(入力!$BV$3:$CN$1048576,MATCH(ROW(M951)-ROW(M$3),入力!$BB$3:$BB$1048576,0),MATCH(M$3,入力!$BV$2:$CN$2,0))),"")</f>
        <v/>
      </c>
      <c r="N951" s="75" t="str">
        <f>IFERROR(INDEX(入力!$BV$3:$CN$1048576,MATCH(ROW(N951)-ROW(N$3),入力!$BB$3:$BB$1048576,0),MATCH(N$3,入力!$BV$2:$CN$2,0)),"")</f>
        <v/>
      </c>
      <c r="O951" s="294" t="str">
        <f>IFERROR(INDEX(入力!$CJ$3:$CN$1048576,MATCH(ROW(O951)-ROW(O$3),入力!$BB$3:$BB$1048576,0),MATCH(O$3,入力!$CJ$2:$CN$2,0)),"")</f>
        <v/>
      </c>
      <c r="P951" s="294" t="str">
        <f>IFERROR(INDEX(入力!$CJ$3:$CN$1048576,MATCH(ROW(P951)-ROW(P$3),入力!$BB$3:$BB$1048576,0),MATCH(P$3,入力!$CJ$2:$CN$2,0)),"")</f>
        <v/>
      </c>
      <c r="Q951" s="294" t="str">
        <f>IFERROR(INDEX(入力!$BV$3:$CN$1048576,MATCH(ROW(Q951)-ROW(Q$3),入力!$BB$3:$BB$1048576,0),MATCH(Q$3,入力!$BV$2:$CN$2,0)),"")</f>
        <v/>
      </c>
      <c r="R951" s="77" t="str">
        <f>IFERROR(INDEX(入力!$BV$3:$CN$1048576,MATCH(ROW(R951)-ROW(R$3),入力!$BB$3:$BB$1048576,0),MATCH(R$3,入力!$BV$2:$CN$2,0)),"")</f>
        <v/>
      </c>
      <c r="S951" s="77" t="str">
        <f>IFERROR(INDEX(入力!$BV$3:$CN$1048576,MATCH(ROW(S951)-ROW(S$3),入力!$BB$3:$BB$1048576,0),MATCH(S$3,入力!$BV$2:$CN$2,0)),"")</f>
        <v/>
      </c>
      <c r="U951" s="28" t="str">
        <f>IF(Z951="","",COUNT($Z$4:Z951))</f>
        <v/>
      </c>
      <c r="V951" s="73" t="str">
        <f t="shared" si="15"/>
        <v/>
      </c>
      <c r="W951" s="113" t="str">
        <f>IF(OR($B951="",$B951=$B952),"",SUMIF($B$4:$B951,$B951,Q$4:Q951))</f>
        <v/>
      </c>
      <c r="X951" s="113" t="str">
        <f>IF(OR($B951="",$B951=$B952),"",SUMIF($B$4:$B951,$B951,K$4:K951)-Y951)</f>
        <v/>
      </c>
      <c r="Y951" s="113" t="str">
        <f>IF(OR($B951="",$B951=$B952),"",SUMIFS(K$4:K951,B$4:B951,$B951,F$4:F951,$Y$3))</f>
        <v/>
      </c>
      <c r="Z951" s="113" t="str">
        <f>IF(OR($B951="",$B951=$B952),"",SUMIF($B$4:$B951,$B951,S$4:S951))</f>
        <v/>
      </c>
    </row>
    <row r="952" spans="1:26" ht="25.05" customHeight="1" x14ac:dyDescent="0.2">
      <c r="A952" s="133" t="str">
        <f>IF(OR(B952="",AND(B951=B952,D951=D952)),"",MAX($A$4:A951)+1)</f>
        <v/>
      </c>
      <c r="B952" s="73" t="str">
        <f>IFERROR(INDEX(入力!$BV$3:$CN$1048576,MATCH(ROW(B952)-ROW(B$3),入力!$BB$3:$BB$1048576,0),MATCH(B$3,入力!$BV$2:$CN$2,0)),"")</f>
        <v/>
      </c>
      <c r="C952" s="74" t="str">
        <f>IFERROR(INDEX(入力!$BV$3:$CN$1048576,MATCH(ROW(C952)-ROW(C$3),入力!$BB$3:$BB$1048576,0),MATCH(C$3,入力!$BV$2:$CN$2,0)),"")</f>
        <v/>
      </c>
      <c r="D952" s="75" t="str">
        <f>IFERROR(INDEX(入力!$BO$3:$BO$1048576,MATCH(ROW(D952)-ROW(D$3),入力!$BB$3:$BB$1048576,0),0),"")</f>
        <v/>
      </c>
      <c r="E952" s="74" t="str">
        <f>IFERROR(INDEX(入力!$BV$3:$CN$1048576,MATCH(ROW(E952)-ROW(E$3),入力!$BB$3:$BB$1048576,0),MATCH(E$3,入力!$BV$2:$CN$2,0)),"")</f>
        <v/>
      </c>
      <c r="F952" s="74" t="str">
        <f>IFERROR(INDEX(入力!$BV$3:$CN$1048576,MATCH(ROW(F952)-ROW(F$3),入力!$BB$3:$BB$1048576,0),MATCH(F$3,入力!$BV$2:$CN$2,0)),"")</f>
        <v/>
      </c>
      <c r="G952" s="74" t="str">
        <f>IFERROR(INDEX(入力!$BV$3:$CN$1048576,MATCH(ROW(G952)-ROW(G$3),入力!$BB$3:$BB$1048576,0),MATCH(G$3,入力!$BV$2:$CN$2,0)),"")</f>
        <v/>
      </c>
      <c r="H952" s="75" t="str">
        <f>IFERROR(INDEX(入力!$BV$3:$CN$1048576,MATCH(ROW(H952)-ROW(H$3),入力!$BB$3:$BB$1048576,0),MATCH(H$3,入力!$BV$2:$CN$2,0)),"")</f>
        <v/>
      </c>
      <c r="I952" s="76" t="str">
        <f>IFERROR(INDEX(入力!$BV$3:$CN$1048576,MATCH(ROW(I952)-ROW(I$3),入力!$BB$3:$BB$1048576,0),MATCH(I$3,入力!$BV$2:$CN$2,0)),"")</f>
        <v/>
      </c>
      <c r="J952" s="75" t="str">
        <f>IFERROR(INDEX(入力!$BV$3:$CN$1048576,MATCH(ROW(J952)-ROW(J$3),入力!$BB$3:$BB$1048576,0),MATCH(J$3,入力!$BV$2:$CN$2,0)),"")</f>
        <v/>
      </c>
      <c r="K952" s="75" t="str">
        <f>IFERROR(INDEX(入力!$BV$3:$CN$1048576,MATCH(ROW(K952)-ROW(K$3),入力!$BB$3:$BB$1048576,0),MATCH(K$3,入力!$BV$2:$CN$2,0)),"")</f>
        <v/>
      </c>
      <c r="L952" s="75" t="str">
        <f>IFERROR(INDEX(入力!$BV$3:$CN$1048576,MATCH(ROW(L952)-ROW(L$3),入力!$BB$3:$BB$1048576,0),MATCH(L$3,入力!$BV$2:$CN$2,0)),"")</f>
        <v/>
      </c>
      <c r="M952" s="117" t="str">
        <f>IFERROR(IF(履歴検索!$A952="","",INDEX(入力!$BV$3:$CN$1048576,MATCH(ROW(M952)-ROW(M$3),入力!$BB$3:$BB$1048576,0),MATCH(M$3,入力!$BV$2:$CN$2,0))),"")</f>
        <v/>
      </c>
      <c r="N952" s="75" t="str">
        <f>IFERROR(INDEX(入力!$BV$3:$CN$1048576,MATCH(ROW(N952)-ROW(N$3),入力!$BB$3:$BB$1048576,0),MATCH(N$3,入力!$BV$2:$CN$2,0)),"")</f>
        <v/>
      </c>
      <c r="O952" s="294" t="str">
        <f>IFERROR(INDEX(入力!$CJ$3:$CN$1048576,MATCH(ROW(O952)-ROW(O$3),入力!$BB$3:$BB$1048576,0),MATCH(O$3,入力!$CJ$2:$CN$2,0)),"")</f>
        <v/>
      </c>
      <c r="P952" s="294" t="str">
        <f>IFERROR(INDEX(入力!$CJ$3:$CN$1048576,MATCH(ROW(P952)-ROW(P$3),入力!$BB$3:$BB$1048576,0),MATCH(P$3,入力!$CJ$2:$CN$2,0)),"")</f>
        <v/>
      </c>
      <c r="Q952" s="294" t="str">
        <f>IFERROR(INDEX(入力!$BV$3:$CN$1048576,MATCH(ROW(Q952)-ROW(Q$3),入力!$BB$3:$BB$1048576,0),MATCH(Q$3,入力!$BV$2:$CN$2,0)),"")</f>
        <v/>
      </c>
      <c r="R952" s="77" t="str">
        <f>IFERROR(INDEX(入力!$BV$3:$CN$1048576,MATCH(ROW(R952)-ROW(R$3),入力!$BB$3:$BB$1048576,0),MATCH(R$3,入力!$BV$2:$CN$2,0)),"")</f>
        <v/>
      </c>
      <c r="S952" s="77" t="str">
        <f>IFERROR(INDEX(入力!$BV$3:$CN$1048576,MATCH(ROW(S952)-ROW(S$3),入力!$BB$3:$BB$1048576,0),MATCH(S$3,入力!$BV$2:$CN$2,0)),"")</f>
        <v/>
      </c>
      <c r="U952" s="28" t="str">
        <f>IF(Z952="","",COUNT($Z$4:Z952))</f>
        <v/>
      </c>
      <c r="V952" s="73" t="str">
        <f t="shared" si="15"/>
        <v/>
      </c>
      <c r="W952" s="113" t="str">
        <f>IF(OR($B952="",$B952=$B953),"",SUMIF($B$4:$B952,$B952,Q$4:Q952))</f>
        <v/>
      </c>
      <c r="X952" s="113" t="str">
        <f>IF(OR($B952="",$B952=$B953),"",SUMIF($B$4:$B952,$B952,K$4:K952)-Y952)</f>
        <v/>
      </c>
      <c r="Y952" s="113" t="str">
        <f>IF(OR($B952="",$B952=$B953),"",SUMIFS(K$4:K952,B$4:B952,$B952,F$4:F952,$Y$3))</f>
        <v/>
      </c>
      <c r="Z952" s="113" t="str">
        <f>IF(OR($B952="",$B952=$B953),"",SUMIF($B$4:$B952,$B952,S$4:S952))</f>
        <v/>
      </c>
    </row>
    <row r="953" spans="1:26" ht="25.05" customHeight="1" x14ac:dyDescent="0.2">
      <c r="A953" s="133" t="str">
        <f>IF(OR(B953="",AND(B952=B953,D952=D953)),"",MAX($A$4:A952)+1)</f>
        <v/>
      </c>
      <c r="B953" s="73" t="str">
        <f>IFERROR(INDEX(入力!$BV$3:$CN$1048576,MATCH(ROW(B953)-ROW(B$3),入力!$BB$3:$BB$1048576,0),MATCH(B$3,入力!$BV$2:$CN$2,0)),"")</f>
        <v/>
      </c>
      <c r="C953" s="74" t="str">
        <f>IFERROR(INDEX(入力!$BV$3:$CN$1048576,MATCH(ROW(C953)-ROW(C$3),入力!$BB$3:$BB$1048576,0),MATCH(C$3,入力!$BV$2:$CN$2,0)),"")</f>
        <v/>
      </c>
      <c r="D953" s="75" t="str">
        <f>IFERROR(INDEX(入力!$BO$3:$BO$1048576,MATCH(ROW(D953)-ROW(D$3),入力!$BB$3:$BB$1048576,0),0),"")</f>
        <v/>
      </c>
      <c r="E953" s="74" t="str">
        <f>IFERROR(INDEX(入力!$BV$3:$CN$1048576,MATCH(ROW(E953)-ROW(E$3),入力!$BB$3:$BB$1048576,0),MATCH(E$3,入力!$BV$2:$CN$2,0)),"")</f>
        <v/>
      </c>
      <c r="F953" s="74" t="str">
        <f>IFERROR(INDEX(入力!$BV$3:$CN$1048576,MATCH(ROW(F953)-ROW(F$3),入力!$BB$3:$BB$1048576,0),MATCH(F$3,入力!$BV$2:$CN$2,0)),"")</f>
        <v/>
      </c>
      <c r="G953" s="74" t="str">
        <f>IFERROR(INDEX(入力!$BV$3:$CN$1048576,MATCH(ROW(G953)-ROW(G$3),入力!$BB$3:$BB$1048576,0),MATCH(G$3,入力!$BV$2:$CN$2,0)),"")</f>
        <v/>
      </c>
      <c r="H953" s="75" t="str">
        <f>IFERROR(INDEX(入力!$BV$3:$CN$1048576,MATCH(ROW(H953)-ROW(H$3),入力!$BB$3:$BB$1048576,0),MATCH(H$3,入力!$BV$2:$CN$2,0)),"")</f>
        <v/>
      </c>
      <c r="I953" s="76" t="str">
        <f>IFERROR(INDEX(入力!$BV$3:$CN$1048576,MATCH(ROW(I953)-ROW(I$3),入力!$BB$3:$BB$1048576,0),MATCH(I$3,入力!$BV$2:$CN$2,0)),"")</f>
        <v/>
      </c>
      <c r="J953" s="75" t="str">
        <f>IFERROR(INDEX(入力!$BV$3:$CN$1048576,MATCH(ROW(J953)-ROW(J$3),入力!$BB$3:$BB$1048576,0),MATCH(J$3,入力!$BV$2:$CN$2,0)),"")</f>
        <v/>
      </c>
      <c r="K953" s="75" t="str">
        <f>IFERROR(INDEX(入力!$BV$3:$CN$1048576,MATCH(ROW(K953)-ROW(K$3),入力!$BB$3:$BB$1048576,0),MATCH(K$3,入力!$BV$2:$CN$2,0)),"")</f>
        <v/>
      </c>
      <c r="L953" s="75" t="str">
        <f>IFERROR(INDEX(入力!$BV$3:$CN$1048576,MATCH(ROW(L953)-ROW(L$3),入力!$BB$3:$BB$1048576,0),MATCH(L$3,入力!$BV$2:$CN$2,0)),"")</f>
        <v/>
      </c>
      <c r="M953" s="117" t="str">
        <f>IFERROR(IF(履歴検索!$A953="","",INDEX(入力!$BV$3:$CN$1048576,MATCH(ROW(M953)-ROW(M$3),入力!$BB$3:$BB$1048576,0),MATCH(M$3,入力!$BV$2:$CN$2,0))),"")</f>
        <v/>
      </c>
      <c r="N953" s="75" t="str">
        <f>IFERROR(INDEX(入力!$BV$3:$CN$1048576,MATCH(ROW(N953)-ROW(N$3),入力!$BB$3:$BB$1048576,0),MATCH(N$3,入力!$BV$2:$CN$2,0)),"")</f>
        <v/>
      </c>
      <c r="O953" s="294" t="str">
        <f>IFERROR(INDEX(入力!$CJ$3:$CN$1048576,MATCH(ROW(O953)-ROW(O$3),入力!$BB$3:$BB$1048576,0),MATCH(O$3,入力!$CJ$2:$CN$2,0)),"")</f>
        <v/>
      </c>
      <c r="P953" s="294" t="str">
        <f>IFERROR(INDEX(入力!$CJ$3:$CN$1048576,MATCH(ROW(P953)-ROW(P$3),入力!$BB$3:$BB$1048576,0),MATCH(P$3,入力!$CJ$2:$CN$2,0)),"")</f>
        <v/>
      </c>
      <c r="Q953" s="294" t="str">
        <f>IFERROR(INDEX(入力!$BV$3:$CN$1048576,MATCH(ROW(Q953)-ROW(Q$3),入力!$BB$3:$BB$1048576,0),MATCH(Q$3,入力!$BV$2:$CN$2,0)),"")</f>
        <v/>
      </c>
      <c r="R953" s="77" t="str">
        <f>IFERROR(INDEX(入力!$BV$3:$CN$1048576,MATCH(ROW(R953)-ROW(R$3),入力!$BB$3:$BB$1048576,0),MATCH(R$3,入力!$BV$2:$CN$2,0)),"")</f>
        <v/>
      </c>
      <c r="S953" s="77" t="str">
        <f>IFERROR(INDEX(入力!$BV$3:$CN$1048576,MATCH(ROW(S953)-ROW(S$3),入力!$BB$3:$BB$1048576,0),MATCH(S$3,入力!$BV$2:$CN$2,0)),"")</f>
        <v/>
      </c>
      <c r="U953" s="28" t="str">
        <f>IF(Z953="","",COUNT($Z$4:Z953))</f>
        <v/>
      </c>
      <c r="V953" s="73" t="str">
        <f t="shared" si="15"/>
        <v/>
      </c>
      <c r="W953" s="113" t="str">
        <f>IF(OR($B953="",$B953=$B954),"",SUMIF($B$4:$B953,$B953,Q$4:Q953))</f>
        <v/>
      </c>
      <c r="X953" s="113" t="str">
        <f>IF(OR($B953="",$B953=$B954),"",SUMIF($B$4:$B953,$B953,K$4:K953)-Y953)</f>
        <v/>
      </c>
      <c r="Y953" s="113" t="str">
        <f>IF(OR($B953="",$B953=$B954),"",SUMIFS(K$4:K953,B$4:B953,$B953,F$4:F953,$Y$3))</f>
        <v/>
      </c>
      <c r="Z953" s="113" t="str">
        <f>IF(OR($B953="",$B953=$B954),"",SUMIF($B$4:$B953,$B953,S$4:S953))</f>
        <v/>
      </c>
    </row>
    <row r="954" spans="1:26" ht="25.05" customHeight="1" x14ac:dyDescent="0.2">
      <c r="A954" s="133" t="str">
        <f>IF(OR(B954="",AND(B953=B954,D953=D954)),"",MAX($A$4:A953)+1)</f>
        <v/>
      </c>
      <c r="B954" s="73" t="str">
        <f>IFERROR(INDEX(入力!$BV$3:$CN$1048576,MATCH(ROW(B954)-ROW(B$3),入力!$BB$3:$BB$1048576,0),MATCH(B$3,入力!$BV$2:$CN$2,0)),"")</f>
        <v/>
      </c>
      <c r="C954" s="74" t="str">
        <f>IFERROR(INDEX(入力!$BV$3:$CN$1048576,MATCH(ROW(C954)-ROW(C$3),入力!$BB$3:$BB$1048576,0),MATCH(C$3,入力!$BV$2:$CN$2,0)),"")</f>
        <v/>
      </c>
      <c r="D954" s="75" t="str">
        <f>IFERROR(INDEX(入力!$BO$3:$BO$1048576,MATCH(ROW(D954)-ROW(D$3),入力!$BB$3:$BB$1048576,0),0),"")</f>
        <v/>
      </c>
      <c r="E954" s="74" t="str">
        <f>IFERROR(INDEX(入力!$BV$3:$CN$1048576,MATCH(ROW(E954)-ROW(E$3),入力!$BB$3:$BB$1048576,0),MATCH(E$3,入力!$BV$2:$CN$2,0)),"")</f>
        <v/>
      </c>
      <c r="F954" s="74" t="str">
        <f>IFERROR(INDEX(入力!$BV$3:$CN$1048576,MATCH(ROW(F954)-ROW(F$3),入力!$BB$3:$BB$1048576,0),MATCH(F$3,入力!$BV$2:$CN$2,0)),"")</f>
        <v/>
      </c>
      <c r="G954" s="74" t="str">
        <f>IFERROR(INDEX(入力!$BV$3:$CN$1048576,MATCH(ROW(G954)-ROW(G$3),入力!$BB$3:$BB$1048576,0),MATCH(G$3,入力!$BV$2:$CN$2,0)),"")</f>
        <v/>
      </c>
      <c r="H954" s="75" t="str">
        <f>IFERROR(INDEX(入力!$BV$3:$CN$1048576,MATCH(ROW(H954)-ROW(H$3),入力!$BB$3:$BB$1048576,0),MATCH(H$3,入力!$BV$2:$CN$2,0)),"")</f>
        <v/>
      </c>
      <c r="I954" s="76" t="str">
        <f>IFERROR(INDEX(入力!$BV$3:$CN$1048576,MATCH(ROW(I954)-ROW(I$3),入力!$BB$3:$BB$1048576,0),MATCH(I$3,入力!$BV$2:$CN$2,0)),"")</f>
        <v/>
      </c>
      <c r="J954" s="75" t="str">
        <f>IFERROR(INDEX(入力!$BV$3:$CN$1048576,MATCH(ROW(J954)-ROW(J$3),入力!$BB$3:$BB$1048576,0),MATCH(J$3,入力!$BV$2:$CN$2,0)),"")</f>
        <v/>
      </c>
      <c r="K954" s="75" t="str">
        <f>IFERROR(INDEX(入力!$BV$3:$CN$1048576,MATCH(ROW(K954)-ROW(K$3),入力!$BB$3:$BB$1048576,0),MATCH(K$3,入力!$BV$2:$CN$2,0)),"")</f>
        <v/>
      </c>
      <c r="L954" s="75" t="str">
        <f>IFERROR(INDEX(入力!$BV$3:$CN$1048576,MATCH(ROW(L954)-ROW(L$3),入力!$BB$3:$BB$1048576,0),MATCH(L$3,入力!$BV$2:$CN$2,0)),"")</f>
        <v/>
      </c>
      <c r="M954" s="117" t="str">
        <f>IFERROR(IF(履歴検索!$A954="","",INDEX(入力!$BV$3:$CN$1048576,MATCH(ROW(M954)-ROW(M$3),入力!$BB$3:$BB$1048576,0),MATCH(M$3,入力!$BV$2:$CN$2,0))),"")</f>
        <v/>
      </c>
      <c r="N954" s="75" t="str">
        <f>IFERROR(INDEX(入力!$BV$3:$CN$1048576,MATCH(ROW(N954)-ROW(N$3),入力!$BB$3:$BB$1048576,0),MATCH(N$3,入力!$BV$2:$CN$2,0)),"")</f>
        <v/>
      </c>
      <c r="O954" s="294" t="str">
        <f>IFERROR(INDEX(入力!$CJ$3:$CN$1048576,MATCH(ROW(O954)-ROW(O$3),入力!$BB$3:$BB$1048576,0),MATCH(O$3,入力!$CJ$2:$CN$2,0)),"")</f>
        <v/>
      </c>
      <c r="P954" s="294" t="str">
        <f>IFERROR(INDEX(入力!$CJ$3:$CN$1048576,MATCH(ROW(P954)-ROW(P$3),入力!$BB$3:$BB$1048576,0),MATCH(P$3,入力!$CJ$2:$CN$2,0)),"")</f>
        <v/>
      </c>
      <c r="Q954" s="294" t="str">
        <f>IFERROR(INDEX(入力!$BV$3:$CN$1048576,MATCH(ROW(Q954)-ROW(Q$3),入力!$BB$3:$BB$1048576,0),MATCH(Q$3,入力!$BV$2:$CN$2,0)),"")</f>
        <v/>
      </c>
      <c r="R954" s="77" t="str">
        <f>IFERROR(INDEX(入力!$BV$3:$CN$1048576,MATCH(ROW(R954)-ROW(R$3),入力!$BB$3:$BB$1048576,0),MATCH(R$3,入力!$BV$2:$CN$2,0)),"")</f>
        <v/>
      </c>
      <c r="S954" s="77" t="str">
        <f>IFERROR(INDEX(入力!$BV$3:$CN$1048576,MATCH(ROW(S954)-ROW(S$3),入力!$BB$3:$BB$1048576,0),MATCH(S$3,入力!$BV$2:$CN$2,0)),"")</f>
        <v/>
      </c>
      <c r="U954" s="28" t="str">
        <f>IF(Z954="","",COUNT($Z$4:Z954))</f>
        <v/>
      </c>
      <c r="V954" s="73" t="str">
        <f t="shared" si="15"/>
        <v/>
      </c>
      <c r="W954" s="113" t="str">
        <f>IF(OR($B954="",$B954=$B955),"",SUMIF($B$4:$B954,$B954,Q$4:Q954))</f>
        <v/>
      </c>
      <c r="X954" s="113" t="str">
        <f>IF(OR($B954="",$B954=$B955),"",SUMIF($B$4:$B954,$B954,K$4:K954)-Y954)</f>
        <v/>
      </c>
      <c r="Y954" s="113" t="str">
        <f>IF(OR($B954="",$B954=$B955),"",SUMIFS(K$4:K954,B$4:B954,$B954,F$4:F954,$Y$3))</f>
        <v/>
      </c>
      <c r="Z954" s="113" t="str">
        <f>IF(OR($B954="",$B954=$B955),"",SUMIF($B$4:$B954,$B954,S$4:S954))</f>
        <v/>
      </c>
    </row>
    <row r="955" spans="1:26" ht="25.05" customHeight="1" x14ac:dyDescent="0.2">
      <c r="A955" s="133" t="str">
        <f>IF(OR(B955="",AND(B954=B955,D954=D955)),"",MAX($A$4:A954)+1)</f>
        <v/>
      </c>
      <c r="B955" s="73" t="str">
        <f>IFERROR(INDEX(入力!$BV$3:$CN$1048576,MATCH(ROW(B955)-ROW(B$3),入力!$BB$3:$BB$1048576,0),MATCH(B$3,入力!$BV$2:$CN$2,0)),"")</f>
        <v/>
      </c>
      <c r="C955" s="74" t="str">
        <f>IFERROR(INDEX(入力!$BV$3:$CN$1048576,MATCH(ROW(C955)-ROW(C$3),入力!$BB$3:$BB$1048576,0),MATCH(C$3,入力!$BV$2:$CN$2,0)),"")</f>
        <v/>
      </c>
      <c r="D955" s="75" t="str">
        <f>IFERROR(INDEX(入力!$BO$3:$BO$1048576,MATCH(ROW(D955)-ROW(D$3),入力!$BB$3:$BB$1048576,0),0),"")</f>
        <v/>
      </c>
      <c r="E955" s="74" t="str">
        <f>IFERROR(INDEX(入力!$BV$3:$CN$1048576,MATCH(ROW(E955)-ROW(E$3),入力!$BB$3:$BB$1048576,0),MATCH(E$3,入力!$BV$2:$CN$2,0)),"")</f>
        <v/>
      </c>
      <c r="F955" s="74" t="str">
        <f>IFERROR(INDEX(入力!$BV$3:$CN$1048576,MATCH(ROW(F955)-ROW(F$3),入力!$BB$3:$BB$1048576,0),MATCH(F$3,入力!$BV$2:$CN$2,0)),"")</f>
        <v/>
      </c>
      <c r="G955" s="74" t="str">
        <f>IFERROR(INDEX(入力!$BV$3:$CN$1048576,MATCH(ROW(G955)-ROW(G$3),入力!$BB$3:$BB$1048576,0),MATCH(G$3,入力!$BV$2:$CN$2,0)),"")</f>
        <v/>
      </c>
      <c r="H955" s="75" t="str">
        <f>IFERROR(INDEX(入力!$BV$3:$CN$1048576,MATCH(ROW(H955)-ROW(H$3),入力!$BB$3:$BB$1048576,0),MATCH(H$3,入力!$BV$2:$CN$2,0)),"")</f>
        <v/>
      </c>
      <c r="I955" s="76" t="str">
        <f>IFERROR(INDEX(入力!$BV$3:$CN$1048576,MATCH(ROW(I955)-ROW(I$3),入力!$BB$3:$BB$1048576,0),MATCH(I$3,入力!$BV$2:$CN$2,0)),"")</f>
        <v/>
      </c>
      <c r="J955" s="75" t="str">
        <f>IFERROR(INDEX(入力!$BV$3:$CN$1048576,MATCH(ROW(J955)-ROW(J$3),入力!$BB$3:$BB$1048576,0),MATCH(J$3,入力!$BV$2:$CN$2,0)),"")</f>
        <v/>
      </c>
      <c r="K955" s="75" t="str">
        <f>IFERROR(INDEX(入力!$BV$3:$CN$1048576,MATCH(ROW(K955)-ROW(K$3),入力!$BB$3:$BB$1048576,0),MATCH(K$3,入力!$BV$2:$CN$2,0)),"")</f>
        <v/>
      </c>
      <c r="L955" s="75" t="str">
        <f>IFERROR(INDEX(入力!$BV$3:$CN$1048576,MATCH(ROW(L955)-ROW(L$3),入力!$BB$3:$BB$1048576,0),MATCH(L$3,入力!$BV$2:$CN$2,0)),"")</f>
        <v/>
      </c>
      <c r="M955" s="117" t="str">
        <f>IFERROR(IF(履歴検索!$A955="","",INDEX(入力!$BV$3:$CN$1048576,MATCH(ROW(M955)-ROW(M$3),入力!$BB$3:$BB$1048576,0),MATCH(M$3,入力!$BV$2:$CN$2,0))),"")</f>
        <v/>
      </c>
      <c r="N955" s="75" t="str">
        <f>IFERROR(INDEX(入力!$BV$3:$CN$1048576,MATCH(ROW(N955)-ROW(N$3),入力!$BB$3:$BB$1048576,0),MATCH(N$3,入力!$BV$2:$CN$2,0)),"")</f>
        <v/>
      </c>
      <c r="O955" s="294" t="str">
        <f>IFERROR(INDEX(入力!$CJ$3:$CN$1048576,MATCH(ROW(O955)-ROW(O$3),入力!$BB$3:$BB$1048576,0),MATCH(O$3,入力!$CJ$2:$CN$2,0)),"")</f>
        <v/>
      </c>
      <c r="P955" s="294" t="str">
        <f>IFERROR(INDEX(入力!$CJ$3:$CN$1048576,MATCH(ROW(P955)-ROW(P$3),入力!$BB$3:$BB$1048576,0),MATCH(P$3,入力!$CJ$2:$CN$2,0)),"")</f>
        <v/>
      </c>
      <c r="Q955" s="294" t="str">
        <f>IFERROR(INDEX(入力!$BV$3:$CN$1048576,MATCH(ROW(Q955)-ROW(Q$3),入力!$BB$3:$BB$1048576,0),MATCH(Q$3,入力!$BV$2:$CN$2,0)),"")</f>
        <v/>
      </c>
      <c r="R955" s="77" t="str">
        <f>IFERROR(INDEX(入力!$BV$3:$CN$1048576,MATCH(ROW(R955)-ROW(R$3),入力!$BB$3:$BB$1048576,0),MATCH(R$3,入力!$BV$2:$CN$2,0)),"")</f>
        <v/>
      </c>
      <c r="S955" s="77" t="str">
        <f>IFERROR(INDEX(入力!$BV$3:$CN$1048576,MATCH(ROW(S955)-ROW(S$3),入力!$BB$3:$BB$1048576,0),MATCH(S$3,入力!$BV$2:$CN$2,0)),"")</f>
        <v/>
      </c>
      <c r="U955" s="28" t="str">
        <f>IF(Z955="","",COUNT($Z$4:Z955))</f>
        <v/>
      </c>
      <c r="V955" s="73" t="str">
        <f t="shared" si="15"/>
        <v/>
      </c>
      <c r="W955" s="113" t="str">
        <f>IF(OR($B955="",$B955=$B956),"",SUMIF($B$4:$B955,$B955,Q$4:Q955))</f>
        <v/>
      </c>
      <c r="X955" s="113" t="str">
        <f>IF(OR($B955="",$B955=$B956),"",SUMIF($B$4:$B955,$B955,K$4:K955)-Y955)</f>
        <v/>
      </c>
      <c r="Y955" s="113" t="str">
        <f>IF(OR($B955="",$B955=$B956),"",SUMIFS(K$4:K955,B$4:B955,$B955,F$4:F955,$Y$3))</f>
        <v/>
      </c>
      <c r="Z955" s="113" t="str">
        <f>IF(OR($B955="",$B955=$B956),"",SUMIF($B$4:$B955,$B955,S$4:S955))</f>
        <v/>
      </c>
    </row>
    <row r="956" spans="1:26" ht="25.05" customHeight="1" x14ac:dyDescent="0.2">
      <c r="A956" s="133" t="str">
        <f>IF(OR(B956="",AND(B955=B956,D955=D956)),"",MAX($A$4:A955)+1)</f>
        <v/>
      </c>
      <c r="B956" s="73" t="str">
        <f>IFERROR(INDEX(入力!$BV$3:$CN$1048576,MATCH(ROW(B956)-ROW(B$3),入力!$BB$3:$BB$1048576,0),MATCH(B$3,入力!$BV$2:$CN$2,0)),"")</f>
        <v/>
      </c>
      <c r="C956" s="74" t="str">
        <f>IFERROR(INDEX(入力!$BV$3:$CN$1048576,MATCH(ROW(C956)-ROW(C$3),入力!$BB$3:$BB$1048576,0),MATCH(C$3,入力!$BV$2:$CN$2,0)),"")</f>
        <v/>
      </c>
      <c r="D956" s="75" t="str">
        <f>IFERROR(INDEX(入力!$BO$3:$BO$1048576,MATCH(ROW(D956)-ROW(D$3),入力!$BB$3:$BB$1048576,0),0),"")</f>
        <v/>
      </c>
      <c r="E956" s="74" t="str">
        <f>IFERROR(INDEX(入力!$BV$3:$CN$1048576,MATCH(ROW(E956)-ROW(E$3),入力!$BB$3:$BB$1048576,0),MATCH(E$3,入力!$BV$2:$CN$2,0)),"")</f>
        <v/>
      </c>
      <c r="F956" s="74" t="str">
        <f>IFERROR(INDEX(入力!$BV$3:$CN$1048576,MATCH(ROW(F956)-ROW(F$3),入力!$BB$3:$BB$1048576,0),MATCH(F$3,入力!$BV$2:$CN$2,0)),"")</f>
        <v/>
      </c>
      <c r="G956" s="74" t="str">
        <f>IFERROR(INDEX(入力!$BV$3:$CN$1048576,MATCH(ROW(G956)-ROW(G$3),入力!$BB$3:$BB$1048576,0),MATCH(G$3,入力!$BV$2:$CN$2,0)),"")</f>
        <v/>
      </c>
      <c r="H956" s="75" t="str">
        <f>IFERROR(INDEX(入力!$BV$3:$CN$1048576,MATCH(ROW(H956)-ROW(H$3),入力!$BB$3:$BB$1048576,0),MATCH(H$3,入力!$BV$2:$CN$2,0)),"")</f>
        <v/>
      </c>
      <c r="I956" s="76" t="str">
        <f>IFERROR(INDEX(入力!$BV$3:$CN$1048576,MATCH(ROW(I956)-ROW(I$3),入力!$BB$3:$BB$1048576,0),MATCH(I$3,入力!$BV$2:$CN$2,0)),"")</f>
        <v/>
      </c>
      <c r="J956" s="75" t="str">
        <f>IFERROR(INDEX(入力!$BV$3:$CN$1048576,MATCH(ROW(J956)-ROW(J$3),入力!$BB$3:$BB$1048576,0),MATCH(J$3,入力!$BV$2:$CN$2,0)),"")</f>
        <v/>
      </c>
      <c r="K956" s="75" t="str">
        <f>IFERROR(INDEX(入力!$BV$3:$CN$1048576,MATCH(ROW(K956)-ROW(K$3),入力!$BB$3:$BB$1048576,0),MATCH(K$3,入力!$BV$2:$CN$2,0)),"")</f>
        <v/>
      </c>
      <c r="L956" s="75" t="str">
        <f>IFERROR(INDEX(入力!$BV$3:$CN$1048576,MATCH(ROW(L956)-ROW(L$3),入力!$BB$3:$BB$1048576,0),MATCH(L$3,入力!$BV$2:$CN$2,0)),"")</f>
        <v/>
      </c>
      <c r="M956" s="117" t="str">
        <f>IFERROR(IF(履歴検索!$A956="","",INDEX(入力!$BV$3:$CN$1048576,MATCH(ROW(M956)-ROW(M$3),入力!$BB$3:$BB$1048576,0),MATCH(M$3,入力!$BV$2:$CN$2,0))),"")</f>
        <v/>
      </c>
      <c r="N956" s="75" t="str">
        <f>IFERROR(INDEX(入力!$BV$3:$CN$1048576,MATCH(ROW(N956)-ROW(N$3),入力!$BB$3:$BB$1048576,0),MATCH(N$3,入力!$BV$2:$CN$2,0)),"")</f>
        <v/>
      </c>
      <c r="O956" s="294" t="str">
        <f>IFERROR(INDEX(入力!$CJ$3:$CN$1048576,MATCH(ROW(O956)-ROW(O$3),入力!$BB$3:$BB$1048576,0),MATCH(O$3,入力!$CJ$2:$CN$2,0)),"")</f>
        <v/>
      </c>
      <c r="P956" s="294" t="str">
        <f>IFERROR(INDEX(入力!$CJ$3:$CN$1048576,MATCH(ROW(P956)-ROW(P$3),入力!$BB$3:$BB$1048576,0),MATCH(P$3,入力!$CJ$2:$CN$2,0)),"")</f>
        <v/>
      </c>
      <c r="Q956" s="294" t="str">
        <f>IFERROR(INDEX(入力!$BV$3:$CN$1048576,MATCH(ROW(Q956)-ROW(Q$3),入力!$BB$3:$BB$1048576,0),MATCH(Q$3,入力!$BV$2:$CN$2,0)),"")</f>
        <v/>
      </c>
      <c r="R956" s="77" t="str">
        <f>IFERROR(INDEX(入力!$BV$3:$CN$1048576,MATCH(ROW(R956)-ROW(R$3),入力!$BB$3:$BB$1048576,0),MATCH(R$3,入力!$BV$2:$CN$2,0)),"")</f>
        <v/>
      </c>
      <c r="S956" s="77" t="str">
        <f>IFERROR(INDEX(入力!$BV$3:$CN$1048576,MATCH(ROW(S956)-ROW(S$3),入力!$BB$3:$BB$1048576,0),MATCH(S$3,入力!$BV$2:$CN$2,0)),"")</f>
        <v/>
      </c>
      <c r="U956" s="28" t="str">
        <f>IF(Z956="","",COUNT($Z$4:Z956))</f>
        <v/>
      </c>
      <c r="V956" s="73" t="str">
        <f t="shared" si="15"/>
        <v/>
      </c>
      <c r="W956" s="113" t="str">
        <f>IF(OR($B956="",$B956=$B957),"",SUMIF($B$4:$B956,$B956,Q$4:Q956))</f>
        <v/>
      </c>
      <c r="X956" s="113" t="str">
        <f>IF(OR($B956="",$B956=$B957),"",SUMIF($B$4:$B956,$B956,K$4:K956)-Y956)</f>
        <v/>
      </c>
      <c r="Y956" s="113" t="str">
        <f>IF(OR($B956="",$B956=$B957),"",SUMIFS(K$4:K956,B$4:B956,$B956,F$4:F956,$Y$3))</f>
        <v/>
      </c>
      <c r="Z956" s="113" t="str">
        <f>IF(OR($B956="",$B956=$B957),"",SUMIF($B$4:$B956,$B956,S$4:S956))</f>
        <v/>
      </c>
    </row>
    <row r="957" spans="1:26" ht="25.05" customHeight="1" x14ac:dyDescent="0.2">
      <c r="A957" s="133" t="str">
        <f>IF(OR(B957="",AND(B956=B957,D956=D957)),"",MAX($A$4:A956)+1)</f>
        <v/>
      </c>
      <c r="B957" s="73" t="str">
        <f>IFERROR(INDEX(入力!$BV$3:$CN$1048576,MATCH(ROW(B957)-ROW(B$3),入力!$BB$3:$BB$1048576,0),MATCH(B$3,入力!$BV$2:$CN$2,0)),"")</f>
        <v/>
      </c>
      <c r="C957" s="74" t="str">
        <f>IFERROR(INDEX(入力!$BV$3:$CN$1048576,MATCH(ROW(C957)-ROW(C$3),入力!$BB$3:$BB$1048576,0),MATCH(C$3,入力!$BV$2:$CN$2,0)),"")</f>
        <v/>
      </c>
      <c r="D957" s="75" t="str">
        <f>IFERROR(INDEX(入力!$BO$3:$BO$1048576,MATCH(ROW(D957)-ROW(D$3),入力!$BB$3:$BB$1048576,0),0),"")</f>
        <v/>
      </c>
      <c r="E957" s="74" t="str">
        <f>IFERROR(INDEX(入力!$BV$3:$CN$1048576,MATCH(ROW(E957)-ROW(E$3),入力!$BB$3:$BB$1048576,0),MATCH(E$3,入力!$BV$2:$CN$2,0)),"")</f>
        <v/>
      </c>
      <c r="F957" s="74" t="str">
        <f>IFERROR(INDEX(入力!$BV$3:$CN$1048576,MATCH(ROW(F957)-ROW(F$3),入力!$BB$3:$BB$1048576,0),MATCH(F$3,入力!$BV$2:$CN$2,0)),"")</f>
        <v/>
      </c>
      <c r="G957" s="74" t="str">
        <f>IFERROR(INDEX(入力!$BV$3:$CN$1048576,MATCH(ROW(G957)-ROW(G$3),入力!$BB$3:$BB$1048576,0),MATCH(G$3,入力!$BV$2:$CN$2,0)),"")</f>
        <v/>
      </c>
      <c r="H957" s="75" t="str">
        <f>IFERROR(INDEX(入力!$BV$3:$CN$1048576,MATCH(ROW(H957)-ROW(H$3),入力!$BB$3:$BB$1048576,0),MATCH(H$3,入力!$BV$2:$CN$2,0)),"")</f>
        <v/>
      </c>
      <c r="I957" s="76" t="str">
        <f>IFERROR(INDEX(入力!$BV$3:$CN$1048576,MATCH(ROW(I957)-ROW(I$3),入力!$BB$3:$BB$1048576,0),MATCH(I$3,入力!$BV$2:$CN$2,0)),"")</f>
        <v/>
      </c>
      <c r="J957" s="75" t="str">
        <f>IFERROR(INDEX(入力!$BV$3:$CN$1048576,MATCH(ROW(J957)-ROW(J$3),入力!$BB$3:$BB$1048576,0),MATCH(J$3,入力!$BV$2:$CN$2,0)),"")</f>
        <v/>
      </c>
      <c r="K957" s="75" t="str">
        <f>IFERROR(INDEX(入力!$BV$3:$CN$1048576,MATCH(ROW(K957)-ROW(K$3),入力!$BB$3:$BB$1048576,0),MATCH(K$3,入力!$BV$2:$CN$2,0)),"")</f>
        <v/>
      </c>
      <c r="L957" s="75" t="str">
        <f>IFERROR(INDEX(入力!$BV$3:$CN$1048576,MATCH(ROW(L957)-ROW(L$3),入力!$BB$3:$BB$1048576,0),MATCH(L$3,入力!$BV$2:$CN$2,0)),"")</f>
        <v/>
      </c>
      <c r="M957" s="117" t="str">
        <f>IFERROR(IF(履歴検索!$A957="","",INDEX(入力!$BV$3:$CN$1048576,MATCH(ROW(M957)-ROW(M$3),入力!$BB$3:$BB$1048576,0),MATCH(M$3,入力!$BV$2:$CN$2,0))),"")</f>
        <v/>
      </c>
      <c r="N957" s="75" t="str">
        <f>IFERROR(INDEX(入力!$BV$3:$CN$1048576,MATCH(ROW(N957)-ROW(N$3),入力!$BB$3:$BB$1048576,0),MATCH(N$3,入力!$BV$2:$CN$2,0)),"")</f>
        <v/>
      </c>
      <c r="O957" s="294" t="str">
        <f>IFERROR(INDEX(入力!$CJ$3:$CN$1048576,MATCH(ROW(O957)-ROW(O$3),入力!$BB$3:$BB$1048576,0),MATCH(O$3,入力!$CJ$2:$CN$2,0)),"")</f>
        <v/>
      </c>
      <c r="P957" s="294" t="str">
        <f>IFERROR(INDEX(入力!$CJ$3:$CN$1048576,MATCH(ROW(P957)-ROW(P$3),入力!$BB$3:$BB$1048576,0),MATCH(P$3,入力!$CJ$2:$CN$2,0)),"")</f>
        <v/>
      </c>
      <c r="Q957" s="294" t="str">
        <f>IFERROR(INDEX(入力!$BV$3:$CN$1048576,MATCH(ROW(Q957)-ROW(Q$3),入力!$BB$3:$BB$1048576,0),MATCH(Q$3,入力!$BV$2:$CN$2,0)),"")</f>
        <v/>
      </c>
      <c r="R957" s="77" t="str">
        <f>IFERROR(INDEX(入力!$BV$3:$CN$1048576,MATCH(ROW(R957)-ROW(R$3),入力!$BB$3:$BB$1048576,0),MATCH(R$3,入力!$BV$2:$CN$2,0)),"")</f>
        <v/>
      </c>
      <c r="S957" s="77" t="str">
        <f>IFERROR(INDEX(入力!$BV$3:$CN$1048576,MATCH(ROW(S957)-ROW(S$3),入力!$BB$3:$BB$1048576,0),MATCH(S$3,入力!$BV$2:$CN$2,0)),"")</f>
        <v/>
      </c>
      <c r="U957" s="28" t="str">
        <f>IF(Z957="","",COUNT($Z$4:Z957))</f>
        <v/>
      </c>
      <c r="V957" s="73" t="str">
        <f t="shared" si="15"/>
        <v/>
      </c>
      <c r="W957" s="113" t="str">
        <f>IF(OR($B957="",$B957=$B958),"",SUMIF($B$4:$B957,$B957,Q$4:Q957))</f>
        <v/>
      </c>
      <c r="X957" s="113" t="str">
        <f>IF(OR($B957="",$B957=$B958),"",SUMIF($B$4:$B957,$B957,K$4:K957)-Y957)</f>
        <v/>
      </c>
      <c r="Y957" s="113" t="str">
        <f>IF(OR($B957="",$B957=$B958),"",SUMIFS(K$4:K957,B$4:B957,$B957,F$4:F957,$Y$3))</f>
        <v/>
      </c>
      <c r="Z957" s="113" t="str">
        <f>IF(OR($B957="",$B957=$B958),"",SUMIF($B$4:$B957,$B957,S$4:S957))</f>
        <v/>
      </c>
    </row>
    <row r="958" spans="1:26" ht="25.05" customHeight="1" x14ac:dyDescent="0.2">
      <c r="A958" s="133" t="str">
        <f>IF(OR(B958="",AND(B957=B958,D957=D958)),"",MAX($A$4:A957)+1)</f>
        <v/>
      </c>
      <c r="B958" s="73" t="str">
        <f>IFERROR(INDEX(入力!$BV$3:$CN$1048576,MATCH(ROW(B958)-ROW(B$3),入力!$BB$3:$BB$1048576,0),MATCH(B$3,入力!$BV$2:$CN$2,0)),"")</f>
        <v/>
      </c>
      <c r="C958" s="74" t="str">
        <f>IFERROR(INDEX(入力!$BV$3:$CN$1048576,MATCH(ROW(C958)-ROW(C$3),入力!$BB$3:$BB$1048576,0),MATCH(C$3,入力!$BV$2:$CN$2,0)),"")</f>
        <v/>
      </c>
      <c r="D958" s="75" t="str">
        <f>IFERROR(INDEX(入力!$BO$3:$BO$1048576,MATCH(ROW(D958)-ROW(D$3),入力!$BB$3:$BB$1048576,0),0),"")</f>
        <v/>
      </c>
      <c r="E958" s="74" t="str">
        <f>IFERROR(INDEX(入力!$BV$3:$CN$1048576,MATCH(ROW(E958)-ROW(E$3),入力!$BB$3:$BB$1048576,0),MATCH(E$3,入力!$BV$2:$CN$2,0)),"")</f>
        <v/>
      </c>
      <c r="F958" s="74" t="str">
        <f>IFERROR(INDEX(入力!$BV$3:$CN$1048576,MATCH(ROW(F958)-ROW(F$3),入力!$BB$3:$BB$1048576,0),MATCH(F$3,入力!$BV$2:$CN$2,0)),"")</f>
        <v/>
      </c>
      <c r="G958" s="74" t="str">
        <f>IFERROR(INDEX(入力!$BV$3:$CN$1048576,MATCH(ROW(G958)-ROW(G$3),入力!$BB$3:$BB$1048576,0),MATCH(G$3,入力!$BV$2:$CN$2,0)),"")</f>
        <v/>
      </c>
      <c r="H958" s="75" t="str">
        <f>IFERROR(INDEX(入力!$BV$3:$CN$1048576,MATCH(ROW(H958)-ROW(H$3),入力!$BB$3:$BB$1048576,0),MATCH(H$3,入力!$BV$2:$CN$2,0)),"")</f>
        <v/>
      </c>
      <c r="I958" s="76" t="str">
        <f>IFERROR(INDEX(入力!$BV$3:$CN$1048576,MATCH(ROW(I958)-ROW(I$3),入力!$BB$3:$BB$1048576,0),MATCH(I$3,入力!$BV$2:$CN$2,0)),"")</f>
        <v/>
      </c>
      <c r="J958" s="75" t="str">
        <f>IFERROR(INDEX(入力!$BV$3:$CN$1048576,MATCH(ROW(J958)-ROW(J$3),入力!$BB$3:$BB$1048576,0),MATCH(J$3,入力!$BV$2:$CN$2,0)),"")</f>
        <v/>
      </c>
      <c r="K958" s="75" t="str">
        <f>IFERROR(INDEX(入力!$BV$3:$CN$1048576,MATCH(ROW(K958)-ROW(K$3),入力!$BB$3:$BB$1048576,0),MATCH(K$3,入力!$BV$2:$CN$2,0)),"")</f>
        <v/>
      </c>
      <c r="L958" s="75" t="str">
        <f>IFERROR(INDEX(入力!$BV$3:$CN$1048576,MATCH(ROW(L958)-ROW(L$3),入力!$BB$3:$BB$1048576,0),MATCH(L$3,入力!$BV$2:$CN$2,0)),"")</f>
        <v/>
      </c>
      <c r="M958" s="117" t="str">
        <f>IFERROR(IF(履歴検索!$A958="","",INDEX(入力!$BV$3:$CN$1048576,MATCH(ROW(M958)-ROW(M$3),入力!$BB$3:$BB$1048576,0),MATCH(M$3,入力!$BV$2:$CN$2,0))),"")</f>
        <v/>
      </c>
      <c r="N958" s="75" t="str">
        <f>IFERROR(INDEX(入力!$BV$3:$CN$1048576,MATCH(ROW(N958)-ROW(N$3),入力!$BB$3:$BB$1048576,0),MATCH(N$3,入力!$BV$2:$CN$2,0)),"")</f>
        <v/>
      </c>
      <c r="O958" s="294" t="str">
        <f>IFERROR(INDEX(入力!$CJ$3:$CN$1048576,MATCH(ROW(O958)-ROW(O$3),入力!$BB$3:$BB$1048576,0),MATCH(O$3,入力!$CJ$2:$CN$2,0)),"")</f>
        <v/>
      </c>
      <c r="P958" s="294" t="str">
        <f>IFERROR(INDEX(入力!$CJ$3:$CN$1048576,MATCH(ROW(P958)-ROW(P$3),入力!$BB$3:$BB$1048576,0),MATCH(P$3,入力!$CJ$2:$CN$2,0)),"")</f>
        <v/>
      </c>
      <c r="Q958" s="294" t="str">
        <f>IFERROR(INDEX(入力!$BV$3:$CN$1048576,MATCH(ROW(Q958)-ROW(Q$3),入力!$BB$3:$BB$1048576,0),MATCH(Q$3,入力!$BV$2:$CN$2,0)),"")</f>
        <v/>
      </c>
      <c r="R958" s="77" t="str">
        <f>IFERROR(INDEX(入力!$BV$3:$CN$1048576,MATCH(ROW(R958)-ROW(R$3),入力!$BB$3:$BB$1048576,0),MATCH(R$3,入力!$BV$2:$CN$2,0)),"")</f>
        <v/>
      </c>
      <c r="S958" s="77" t="str">
        <f>IFERROR(INDEX(入力!$BV$3:$CN$1048576,MATCH(ROW(S958)-ROW(S$3),入力!$BB$3:$BB$1048576,0),MATCH(S$3,入力!$BV$2:$CN$2,0)),"")</f>
        <v/>
      </c>
      <c r="U958" s="28" t="str">
        <f>IF(Z958="","",COUNT($Z$4:Z958))</f>
        <v/>
      </c>
      <c r="V958" s="73" t="str">
        <f t="shared" si="15"/>
        <v/>
      </c>
      <c r="W958" s="113" t="str">
        <f>IF(OR($B958="",$B958=$B959),"",SUMIF($B$4:$B958,$B958,Q$4:Q958))</f>
        <v/>
      </c>
      <c r="X958" s="113" t="str">
        <f>IF(OR($B958="",$B958=$B959),"",SUMIF($B$4:$B958,$B958,K$4:K958)-Y958)</f>
        <v/>
      </c>
      <c r="Y958" s="113" t="str">
        <f>IF(OR($B958="",$B958=$B959),"",SUMIFS(K$4:K958,B$4:B958,$B958,F$4:F958,$Y$3))</f>
        <v/>
      </c>
      <c r="Z958" s="113" t="str">
        <f>IF(OR($B958="",$B958=$B959),"",SUMIF($B$4:$B958,$B958,S$4:S958))</f>
        <v/>
      </c>
    </row>
    <row r="959" spans="1:26" ht="25.05" customHeight="1" x14ac:dyDescent="0.2">
      <c r="A959" s="133" t="str">
        <f>IF(OR(B959="",AND(B958=B959,D958=D959)),"",MAX($A$4:A958)+1)</f>
        <v/>
      </c>
      <c r="B959" s="73" t="str">
        <f>IFERROR(INDEX(入力!$BV$3:$CN$1048576,MATCH(ROW(B959)-ROW(B$3),入力!$BB$3:$BB$1048576,0),MATCH(B$3,入力!$BV$2:$CN$2,0)),"")</f>
        <v/>
      </c>
      <c r="C959" s="74" t="str">
        <f>IFERROR(INDEX(入力!$BV$3:$CN$1048576,MATCH(ROW(C959)-ROW(C$3),入力!$BB$3:$BB$1048576,0),MATCH(C$3,入力!$BV$2:$CN$2,0)),"")</f>
        <v/>
      </c>
      <c r="D959" s="75" t="str">
        <f>IFERROR(INDEX(入力!$BO$3:$BO$1048576,MATCH(ROW(D959)-ROW(D$3),入力!$BB$3:$BB$1048576,0),0),"")</f>
        <v/>
      </c>
      <c r="E959" s="74" t="str">
        <f>IFERROR(INDEX(入力!$BV$3:$CN$1048576,MATCH(ROW(E959)-ROW(E$3),入力!$BB$3:$BB$1048576,0),MATCH(E$3,入力!$BV$2:$CN$2,0)),"")</f>
        <v/>
      </c>
      <c r="F959" s="74" t="str">
        <f>IFERROR(INDEX(入力!$BV$3:$CN$1048576,MATCH(ROW(F959)-ROW(F$3),入力!$BB$3:$BB$1048576,0),MATCH(F$3,入力!$BV$2:$CN$2,0)),"")</f>
        <v/>
      </c>
      <c r="G959" s="74" t="str">
        <f>IFERROR(INDEX(入力!$BV$3:$CN$1048576,MATCH(ROW(G959)-ROW(G$3),入力!$BB$3:$BB$1048576,0),MATCH(G$3,入力!$BV$2:$CN$2,0)),"")</f>
        <v/>
      </c>
      <c r="H959" s="75" t="str">
        <f>IFERROR(INDEX(入力!$BV$3:$CN$1048576,MATCH(ROW(H959)-ROW(H$3),入力!$BB$3:$BB$1048576,0),MATCH(H$3,入力!$BV$2:$CN$2,0)),"")</f>
        <v/>
      </c>
      <c r="I959" s="76" t="str">
        <f>IFERROR(INDEX(入力!$BV$3:$CN$1048576,MATCH(ROW(I959)-ROW(I$3),入力!$BB$3:$BB$1048576,0),MATCH(I$3,入力!$BV$2:$CN$2,0)),"")</f>
        <v/>
      </c>
      <c r="J959" s="75" t="str">
        <f>IFERROR(INDEX(入力!$BV$3:$CN$1048576,MATCH(ROW(J959)-ROW(J$3),入力!$BB$3:$BB$1048576,0),MATCH(J$3,入力!$BV$2:$CN$2,0)),"")</f>
        <v/>
      </c>
      <c r="K959" s="75" t="str">
        <f>IFERROR(INDEX(入力!$BV$3:$CN$1048576,MATCH(ROW(K959)-ROW(K$3),入力!$BB$3:$BB$1048576,0),MATCH(K$3,入力!$BV$2:$CN$2,0)),"")</f>
        <v/>
      </c>
      <c r="L959" s="75" t="str">
        <f>IFERROR(INDEX(入力!$BV$3:$CN$1048576,MATCH(ROW(L959)-ROW(L$3),入力!$BB$3:$BB$1048576,0),MATCH(L$3,入力!$BV$2:$CN$2,0)),"")</f>
        <v/>
      </c>
      <c r="M959" s="117" t="str">
        <f>IFERROR(IF(履歴検索!$A959="","",INDEX(入力!$BV$3:$CN$1048576,MATCH(ROW(M959)-ROW(M$3),入力!$BB$3:$BB$1048576,0),MATCH(M$3,入力!$BV$2:$CN$2,0))),"")</f>
        <v/>
      </c>
      <c r="N959" s="75" t="str">
        <f>IFERROR(INDEX(入力!$BV$3:$CN$1048576,MATCH(ROW(N959)-ROW(N$3),入力!$BB$3:$BB$1048576,0),MATCH(N$3,入力!$BV$2:$CN$2,0)),"")</f>
        <v/>
      </c>
      <c r="O959" s="294" t="str">
        <f>IFERROR(INDEX(入力!$CJ$3:$CN$1048576,MATCH(ROW(O959)-ROW(O$3),入力!$BB$3:$BB$1048576,0),MATCH(O$3,入力!$CJ$2:$CN$2,0)),"")</f>
        <v/>
      </c>
      <c r="P959" s="294" t="str">
        <f>IFERROR(INDEX(入力!$CJ$3:$CN$1048576,MATCH(ROW(P959)-ROW(P$3),入力!$BB$3:$BB$1048576,0),MATCH(P$3,入力!$CJ$2:$CN$2,0)),"")</f>
        <v/>
      </c>
      <c r="Q959" s="294" t="str">
        <f>IFERROR(INDEX(入力!$BV$3:$CN$1048576,MATCH(ROW(Q959)-ROW(Q$3),入力!$BB$3:$BB$1048576,0),MATCH(Q$3,入力!$BV$2:$CN$2,0)),"")</f>
        <v/>
      </c>
      <c r="R959" s="77" t="str">
        <f>IFERROR(INDEX(入力!$BV$3:$CN$1048576,MATCH(ROW(R959)-ROW(R$3),入力!$BB$3:$BB$1048576,0),MATCH(R$3,入力!$BV$2:$CN$2,0)),"")</f>
        <v/>
      </c>
      <c r="S959" s="77" t="str">
        <f>IFERROR(INDEX(入力!$BV$3:$CN$1048576,MATCH(ROW(S959)-ROW(S$3),入力!$BB$3:$BB$1048576,0),MATCH(S$3,入力!$BV$2:$CN$2,0)),"")</f>
        <v/>
      </c>
      <c r="U959" s="28" t="str">
        <f>IF(Z959="","",COUNT($Z$4:Z959))</f>
        <v/>
      </c>
      <c r="V959" s="73" t="str">
        <f t="shared" si="15"/>
        <v/>
      </c>
      <c r="W959" s="113" t="str">
        <f>IF(OR($B959="",$B959=$B960),"",SUMIF($B$4:$B959,$B959,Q$4:Q959))</f>
        <v/>
      </c>
      <c r="X959" s="113" t="str">
        <f>IF(OR($B959="",$B959=$B960),"",SUMIF($B$4:$B959,$B959,K$4:K959)-Y959)</f>
        <v/>
      </c>
      <c r="Y959" s="113" t="str">
        <f>IF(OR($B959="",$B959=$B960),"",SUMIFS(K$4:K959,B$4:B959,$B959,F$4:F959,$Y$3))</f>
        <v/>
      </c>
      <c r="Z959" s="113" t="str">
        <f>IF(OR($B959="",$B959=$B960),"",SUMIF($B$4:$B959,$B959,S$4:S959))</f>
        <v/>
      </c>
    </row>
    <row r="960" spans="1:26" ht="25.05" customHeight="1" x14ac:dyDescent="0.2">
      <c r="A960" s="133" t="str">
        <f>IF(OR(B960="",AND(B959=B960,D959=D960)),"",MAX($A$4:A959)+1)</f>
        <v/>
      </c>
      <c r="B960" s="73" t="str">
        <f>IFERROR(INDEX(入力!$BV$3:$CN$1048576,MATCH(ROW(B960)-ROW(B$3),入力!$BB$3:$BB$1048576,0),MATCH(B$3,入力!$BV$2:$CN$2,0)),"")</f>
        <v/>
      </c>
      <c r="C960" s="74" t="str">
        <f>IFERROR(INDEX(入力!$BV$3:$CN$1048576,MATCH(ROW(C960)-ROW(C$3),入力!$BB$3:$BB$1048576,0),MATCH(C$3,入力!$BV$2:$CN$2,0)),"")</f>
        <v/>
      </c>
      <c r="D960" s="75" t="str">
        <f>IFERROR(INDEX(入力!$BO$3:$BO$1048576,MATCH(ROW(D960)-ROW(D$3),入力!$BB$3:$BB$1048576,0),0),"")</f>
        <v/>
      </c>
      <c r="E960" s="74" t="str">
        <f>IFERROR(INDEX(入力!$BV$3:$CN$1048576,MATCH(ROW(E960)-ROW(E$3),入力!$BB$3:$BB$1048576,0),MATCH(E$3,入力!$BV$2:$CN$2,0)),"")</f>
        <v/>
      </c>
      <c r="F960" s="74" t="str">
        <f>IFERROR(INDEX(入力!$BV$3:$CN$1048576,MATCH(ROW(F960)-ROW(F$3),入力!$BB$3:$BB$1048576,0),MATCH(F$3,入力!$BV$2:$CN$2,0)),"")</f>
        <v/>
      </c>
      <c r="G960" s="74" t="str">
        <f>IFERROR(INDEX(入力!$BV$3:$CN$1048576,MATCH(ROW(G960)-ROW(G$3),入力!$BB$3:$BB$1048576,0),MATCH(G$3,入力!$BV$2:$CN$2,0)),"")</f>
        <v/>
      </c>
      <c r="H960" s="75" t="str">
        <f>IFERROR(INDEX(入力!$BV$3:$CN$1048576,MATCH(ROW(H960)-ROW(H$3),入力!$BB$3:$BB$1048576,0),MATCH(H$3,入力!$BV$2:$CN$2,0)),"")</f>
        <v/>
      </c>
      <c r="I960" s="76" t="str">
        <f>IFERROR(INDEX(入力!$BV$3:$CN$1048576,MATCH(ROW(I960)-ROW(I$3),入力!$BB$3:$BB$1048576,0),MATCH(I$3,入力!$BV$2:$CN$2,0)),"")</f>
        <v/>
      </c>
      <c r="J960" s="75" t="str">
        <f>IFERROR(INDEX(入力!$BV$3:$CN$1048576,MATCH(ROW(J960)-ROW(J$3),入力!$BB$3:$BB$1048576,0),MATCH(J$3,入力!$BV$2:$CN$2,0)),"")</f>
        <v/>
      </c>
      <c r="K960" s="75" t="str">
        <f>IFERROR(INDEX(入力!$BV$3:$CN$1048576,MATCH(ROW(K960)-ROW(K$3),入力!$BB$3:$BB$1048576,0),MATCH(K$3,入力!$BV$2:$CN$2,0)),"")</f>
        <v/>
      </c>
      <c r="L960" s="75" t="str">
        <f>IFERROR(INDEX(入力!$BV$3:$CN$1048576,MATCH(ROW(L960)-ROW(L$3),入力!$BB$3:$BB$1048576,0),MATCH(L$3,入力!$BV$2:$CN$2,0)),"")</f>
        <v/>
      </c>
      <c r="M960" s="117" t="str">
        <f>IFERROR(IF(履歴検索!$A960="","",INDEX(入力!$BV$3:$CN$1048576,MATCH(ROW(M960)-ROW(M$3),入力!$BB$3:$BB$1048576,0),MATCH(M$3,入力!$BV$2:$CN$2,0))),"")</f>
        <v/>
      </c>
      <c r="N960" s="75" t="str">
        <f>IFERROR(INDEX(入力!$BV$3:$CN$1048576,MATCH(ROW(N960)-ROW(N$3),入力!$BB$3:$BB$1048576,0),MATCH(N$3,入力!$BV$2:$CN$2,0)),"")</f>
        <v/>
      </c>
      <c r="O960" s="294" t="str">
        <f>IFERROR(INDEX(入力!$CJ$3:$CN$1048576,MATCH(ROW(O960)-ROW(O$3),入力!$BB$3:$BB$1048576,0),MATCH(O$3,入力!$CJ$2:$CN$2,0)),"")</f>
        <v/>
      </c>
      <c r="P960" s="294" t="str">
        <f>IFERROR(INDEX(入力!$CJ$3:$CN$1048576,MATCH(ROW(P960)-ROW(P$3),入力!$BB$3:$BB$1048576,0),MATCH(P$3,入力!$CJ$2:$CN$2,0)),"")</f>
        <v/>
      </c>
      <c r="Q960" s="294" t="str">
        <f>IFERROR(INDEX(入力!$BV$3:$CN$1048576,MATCH(ROW(Q960)-ROW(Q$3),入力!$BB$3:$BB$1048576,0),MATCH(Q$3,入力!$BV$2:$CN$2,0)),"")</f>
        <v/>
      </c>
      <c r="R960" s="77" t="str">
        <f>IFERROR(INDEX(入力!$BV$3:$CN$1048576,MATCH(ROW(R960)-ROW(R$3),入力!$BB$3:$BB$1048576,0),MATCH(R$3,入力!$BV$2:$CN$2,0)),"")</f>
        <v/>
      </c>
      <c r="S960" s="77" t="str">
        <f>IFERROR(INDEX(入力!$BV$3:$CN$1048576,MATCH(ROW(S960)-ROW(S$3),入力!$BB$3:$BB$1048576,0),MATCH(S$3,入力!$BV$2:$CN$2,0)),"")</f>
        <v/>
      </c>
      <c r="U960" s="28" t="str">
        <f>IF(Z960="","",COUNT($Z$4:Z960))</f>
        <v/>
      </c>
      <c r="V960" s="73" t="str">
        <f t="shared" si="15"/>
        <v/>
      </c>
      <c r="W960" s="113" t="str">
        <f>IF(OR($B960="",$B960=$B961),"",SUMIF($B$4:$B960,$B960,Q$4:Q960))</f>
        <v/>
      </c>
      <c r="X960" s="113" t="str">
        <f>IF(OR($B960="",$B960=$B961),"",SUMIF($B$4:$B960,$B960,K$4:K960)-Y960)</f>
        <v/>
      </c>
      <c r="Y960" s="113" t="str">
        <f>IF(OR($B960="",$B960=$B961),"",SUMIFS(K$4:K960,B$4:B960,$B960,F$4:F960,$Y$3))</f>
        <v/>
      </c>
      <c r="Z960" s="113" t="str">
        <f>IF(OR($B960="",$B960=$B961),"",SUMIF($B$4:$B960,$B960,S$4:S960))</f>
        <v/>
      </c>
    </row>
    <row r="961" spans="1:26" ht="25.05" customHeight="1" x14ac:dyDescent="0.2">
      <c r="A961" s="133" t="str">
        <f>IF(OR(B961="",AND(B960=B961,D960=D961)),"",MAX($A$4:A960)+1)</f>
        <v/>
      </c>
      <c r="B961" s="73" t="str">
        <f>IFERROR(INDEX(入力!$BV$3:$CN$1048576,MATCH(ROW(B961)-ROW(B$3),入力!$BB$3:$BB$1048576,0),MATCH(B$3,入力!$BV$2:$CN$2,0)),"")</f>
        <v/>
      </c>
      <c r="C961" s="74" t="str">
        <f>IFERROR(INDEX(入力!$BV$3:$CN$1048576,MATCH(ROW(C961)-ROW(C$3),入力!$BB$3:$BB$1048576,0),MATCH(C$3,入力!$BV$2:$CN$2,0)),"")</f>
        <v/>
      </c>
      <c r="D961" s="75" t="str">
        <f>IFERROR(INDEX(入力!$BO$3:$BO$1048576,MATCH(ROW(D961)-ROW(D$3),入力!$BB$3:$BB$1048576,0),0),"")</f>
        <v/>
      </c>
      <c r="E961" s="74" t="str">
        <f>IFERROR(INDEX(入力!$BV$3:$CN$1048576,MATCH(ROW(E961)-ROW(E$3),入力!$BB$3:$BB$1048576,0),MATCH(E$3,入力!$BV$2:$CN$2,0)),"")</f>
        <v/>
      </c>
      <c r="F961" s="74" t="str">
        <f>IFERROR(INDEX(入力!$BV$3:$CN$1048576,MATCH(ROW(F961)-ROW(F$3),入力!$BB$3:$BB$1048576,0),MATCH(F$3,入力!$BV$2:$CN$2,0)),"")</f>
        <v/>
      </c>
      <c r="G961" s="74" t="str">
        <f>IFERROR(INDEX(入力!$BV$3:$CN$1048576,MATCH(ROW(G961)-ROW(G$3),入力!$BB$3:$BB$1048576,0),MATCH(G$3,入力!$BV$2:$CN$2,0)),"")</f>
        <v/>
      </c>
      <c r="H961" s="75" t="str">
        <f>IFERROR(INDEX(入力!$BV$3:$CN$1048576,MATCH(ROW(H961)-ROW(H$3),入力!$BB$3:$BB$1048576,0),MATCH(H$3,入力!$BV$2:$CN$2,0)),"")</f>
        <v/>
      </c>
      <c r="I961" s="76" t="str">
        <f>IFERROR(INDEX(入力!$BV$3:$CN$1048576,MATCH(ROW(I961)-ROW(I$3),入力!$BB$3:$BB$1048576,0),MATCH(I$3,入力!$BV$2:$CN$2,0)),"")</f>
        <v/>
      </c>
      <c r="J961" s="75" t="str">
        <f>IFERROR(INDEX(入力!$BV$3:$CN$1048576,MATCH(ROW(J961)-ROW(J$3),入力!$BB$3:$BB$1048576,0),MATCH(J$3,入力!$BV$2:$CN$2,0)),"")</f>
        <v/>
      </c>
      <c r="K961" s="75" t="str">
        <f>IFERROR(INDEX(入力!$BV$3:$CN$1048576,MATCH(ROW(K961)-ROW(K$3),入力!$BB$3:$BB$1048576,0),MATCH(K$3,入力!$BV$2:$CN$2,0)),"")</f>
        <v/>
      </c>
      <c r="L961" s="75" t="str">
        <f>IFERROR(INDEX(入力!$BV$3:$CN$1048576,MATCH(ROW(L961)-ROW(L$3),入力!$BB$3:$BB$1048576,0),MATCH(L$3,入力!$BV$2:$CN$2,0)),"")</f>
        <v/>
      </c>
      <c r="M961" s="117" t="str">
        <f>IFERROR(IF(履歴検索!$A961="","",INDEX(入力!$BV$3:$CN$1048576,MATCH(ROW(M961)-ROW(M$3),入力!$BB$3:$BB$1048576,0),MATCH(M$3,入力!$BV$2:$CN$2,0))),"")</f>
        <v/>
      </c>
      <c r="N961" s="75" t="str">
        <f>IFERROR(INDEX(入力!$BV$3:$CN$1048576,MATCH(ROW(N961)-ROW(N$3),入力!$BB$3:$BB$1048576,0),MATCH(N$3,入力!$BV$2:$CN$2,0)),"")</f>
        <v/>
      </c>
      <c r="O961" s="294" t="str">
        <f>IFERROR(INDEX(入力!$CJ$3:$CN$1048576,MATCH(ROW(O961)-ROW(O$3),入力!$BB$3:$BB$1048576,0),MATCH(O$3,入力!$CJ$2:$CN$2,0)),"")</f>
        <v/>
      </c>
      <c r="P961" s="294" t="str">
        <f>IFERROR(INDEX(入力!$CJ$3:$CN$1048576,MATCH(ROW(P961)-ROW(P$3),入力!$BB$3:$BB$1048576,0),MATCH(P$3,入力!$CJ$2:$CN$2,0)),"")</f>
        <v/>
      </c>
      <c r="Q961" s="294" t="str">
        <f>IFERROR(INDEX(入力!$BV$3:$CN$1048576,MATCH(ROW(Q961)-ROW(Q$3),入力!$BB$3:$BB$1048576,0),MATCH(Q$3,入力!$BV$2:$CN$2,0)),"")</f>
        <v/>
      </c>
      <c r="R961" s="77" t="str">
        <f>IFERROR(INDEX(入力!$BV$3:$CN$1048576,MATCH(ROW(R961)-ROW(R$3),入力!$BB$3:$BB$1048576,0),MATCH(R$3,入力!$BV$2:$CN$2,0)),"")</f>
        <v/>
      </c>
      <c r="S961" s="77" t="str">
        <f>IFERROR(INDEX(入力!$BV$3:$CN$1048576,MATCH(ROW(S961)-ROW(S$3),入力!$BB$3:$BB$1048576,0),MATCH(S$3,入力!$BV$2:$CN$2,0)),"")</f>
        <v/>
      </c>
      <c r="U961" s="28" t="str">
        <f>IF(Z961="","",COUNT($Z$4:Z961))</f>
        <v/>
      </c>
      <c r="V961" s="73" t="str">
        <f t="shared" si="15"/>
        <v/>
      </c>
      <c r="W961" s="113" t="str">
        <f>IF(OR($B961="",$B961=$B962),"",SUMIF($B$4:$B961,$B961,Q$4:Q961))</f>
        <v/>
      </c>
      <c r="X961" s="113" t="str">
        <f>IF(OR($B961="",$B961=$B962),"",SUMIF($B$4:$B961,$B961,K$4:K961)-Y961)</f>
        <v/>
      </c>
      <c r="Y961" s="113" t="str">
        <f>IF(OR($B961="",$B961=$B962),"",SUMIFS(K$4:K961,B$4:B961,$B961,F$4:F961,$Y$3))</f>
        <v/>
      </c>
      <c r="Z961" s="113" t="str">
        <f>IF(OR($B961="",$B961=$B962),"",SUMIF($B$4:$B961,$B961,S$4:S961))</f>
        <v/>
      </c>
    </row>
    <row r="962" spans="1:26" ht="25.05" customHeight="1" x14ac:dyDescent="0.2">
      <c r="A962" s="133" t="str">
        <f>IF(OR(B962="",AND(B961=B962,D961=D962)),"",MAX($A$4:A961)+1)</f>
        <v/>
      </c>
      <c r="B962" s="73" t="str">
        <f>IFERROR(INDEX(入力!$BV$3:$CN$1048576,MATCH(ROW(B962)-ROW(B$3),入力!$BB$3:$BB$1048576,0),MATCH(B$3,入力!$BV$2:$CN$2,0)),"")</f>
        <v/>
      </c>
      <c r="C962" s="74" t="str">
        <f>IFERROR(INDEX(入力!$BV$3:$CN$1048576,MATCH(ROW(C962)-ROW(C$3),入力!$BB$3:$BB$1048576,0),MATCH(C$3,入力!$BV$2:$CN$2,0)),"")</f>
        <v/>
      </c>
      <c r="D962" s="75" t="str">
        <f>IFERROR(INDEX(入力!$BO$3:$BO$1048576,MATCH(ROW(D962)-ROW(D$3),入力!$BB$3:$BB$1048576,0),0),"")</f>
        <v/>
      </c>
      <c r="E962" s="74" t="str">
        <f>IFERROR(INDEX(入力!$BV$3:$CN$1048576,MATCH(ROW(E962)-ROW(E$3),入力!$BB$3:$BB$1048576,0),MATCH(E$3,入力!$BV$2:$CN$2,0)),"")</f>
        <v/>
      </c>
      <c r="F962" s="74" t="str">
        <f>IFERROR(INDEX(入力!$BV$3:$CN$1048576,MATCH(ROW(F962)-ROW(F$3),入力!$BB$3:$BB$1048576,0),MATCH(F$3,入力!$BV$2:$CN$2,0)),"")</f>
        <v/>
      </c>
      <c r="G962" s="74" t="str">
        <f>IFERROR(INDEX(入力!$BV$3:$CN$1048576,MATCH(ROW(G962)-ROW(G$3),入力!$BB$3:$BB$1048576,0),MATCH(G$3,入力!$BV$2:$CN$2,0)),"")</f>
        <v/>
      </c>
      <c r="H962" s="75" t="str">
        <f>IFERROR(INDEX(入力!$BV$3:$CN$1048576,MATCH(ROW(H962)-ROW(H$3),入力!$BB$3:$BB$1048576,0),MATCH(H$3,入力!$BV$2:$CN$2,0)),"")</f>
        <v/>
      </c>
      <c r="I962" s="76" t="str">
        <f>IFERROR(INDEX(入力!$BV$3:$CN$1048576,MATCH(ROW(I962)-ROW(I$3),入力!$BB$3:$BB$1048576,0),MATCH(I$3,入力!$BV$2:$CN$2,0)),"")</f>
        <v/>
      </c>
      <c r="J962" s="75" t="str">
        <f>IFERROR(INDEX(入力!$BV$3:$CN$1048576,MATCH(ROW(J962)-ROW(J$3),入力!$BB$3:$BB$1048576,0),MATCH(J$3,入力!$BV$2:$CN$2,0)),"")</f>
        <v/>
      </c>
      <c r="K962" s="75" t="str">
        <f>IFERROR(INDEX(入力!$BV$3:$CN$1048576,MATCH(ROW(K962)-ROW(K$3),入力!$BB$3:$BB$1048576,0),MATCH(K$3,入力!$BV$2:$CN$2,0)),"")</f>
        <v/>
      </c>
      <c r="L962" s="75" t="str">
        <f>IFERROR(INDEX(入力!$BV$3:$CN$1048576,MATCH(ROW(L962)-ROW(L$3),入力!$BB$3:$BB$1048576,0),MATCH(L$3,入力!$BV$2:$CN$2,0)),"")</f>
        <v/>
      </c>
      <c r="M962" s="117" t="str">
        <f>IFERROR(IF(履歴検索!$A962="","",INDEX(入力!$BV$3:$CN$1048576,MATCH(ROW(M962)-ROW(M$3),入力!$BB$3:$BB$1048576,0),MATCH(M$3,入力!$BV$2:$CN$2,0))),"")</f>
        <v/>
      </c>
      <c r="N962" s="75" t="str">
        <f>IFERROR(INDEX(入力!$BV$3:$CN$1048576,MATCH(ROW(N962)-ROW(N$3),入力!$BB$3:$BB$1048576,0),MATCH(N$3,入力!$BV$2:$CN$2,0)),"")</f>
        <v/>
      </c>
      <c r="O962" s="294" t="str">
        <f>IFERROR(INDEX(入力!$CJ$3:$CN$1048576,MATCH(ROW(O962)-ROW(O$3),入力!$BB$3:$BB$1048576,0),MATCH(O$3,入力!$CJ$2:$CN$2,0)),"")</f>
        <v/>
      </c>
      <c r="P962" s="294" t="str">
        <f>IFERROR(INDEX(入力!$CJ$3:$CN$1048576,MATCH(ROW(P962)-ROW(P$3),入力!$BB$3:$BB$1048576,0),MATCH(P$3,入力!$CJ$2:$CN$2,0)),"")</f>
        <v/>
      </c>
      <c r="Q962" s="294" t="str">
        <f>IFERROR(INDEX(入力!$BV$3:$CN$1048576,MATCH(ROW(Q962)-ROW(Q$3),入力!$BB$3:$BB$1048576,0),MATCH(Q$3,入力!$BV$2:$CN$2,0)),"")</f>
        <v/>
      </c>
      <c r="R962" s="77" t="str">
        <f>IFERROR(INDEX(入力!$BV$3:$CN$1048576,MATCH(ROW(R962)-ROW(R$3),入力!$BB$3:$BB$1048576,0),MATCH(R$3,入力!$BV$2:$CN$2,0)),"")</f>
        <v/>
      </c>
      <c r="S962" s="77" t="str">
        <f>IFERROR(INDEX(入力!$BV$3:$CN$1048576,MATCH(ROW(S962)-ROW(S$3),入力!$BB$3:$BB$1048576,0),MATCH(S$3,入力!$BV$2:$CN$2,0)),"")</f>
        <v/>
      </c>
      <c r="U962" s="28" t="str">
        <f>IF(Z962="","",COUNT($Z$4:Z962))</f>
        <v/>
      </c>
      <c r="V962" s="73" t="str">
        <f t="shared" si="15"/>
        <v/>
      </c>
      <c r="W962" s="113" t="str">
        <f>IF(OR($B962="",$B962=$B963),"",SUMIF($B$4:$B962,$B962,Q$4:Q962))</f>
        <v/>
      </c>
      <c r="X962" s="113" t="str">
        <f>IF(OR($B962="",$B962=$B963),"",SUMIF($B$4:$B962,$B962,K$4:K962)-Y962)</f>
        <v/>
      </c>
      <c r="Y962" s="113" t="str">
        <f>IF(OR($B962="",$B962=$B963),"",SUMIFS(K$4:K962,B$4:B962,$B962,F$4:F962,$Y$3))</f>
        <v/>
      </c>
      <c r="Z962" s="113" t="str">
        <f>IF(OR($B962="",$B962=$B963),"",SUMIF($B$4:$B962,$B962,S$4:S962))</f>
        <v/>
      </c>
    </row>
    <row r="963" spans="1:26" ht="25.05" customHeight="1" x14ac:dyDescent="0.2">
      <c r="A963" s="133" t="str">
        <f>IF(OR(B963="",AND(B962=B963,D962=D963)),"",MAX($A$4:A962)+1)</f>
        <v/>
      </c>
      <c r="B963" s="73" t="str">
        <f>IFERROR(INDEX(入力!$BV$3:$CN$1048576,MATCH(ROW(B963)-ROW(B$3),入力!$BB$3:$BB$1048576,0),MATCH(B$3,入力!$BV$2:$CN$2,0)),"")</f>
        <v/>
      </c>
      <c r="C963" s="74" t="str">
        <f>IFERROR(INDEX(入力!$BV$3:$CN$1048576,MATCH(ROW(C963)-ROW(C$3),入力!$BB$3:$BB$1048576,0),MATCH(C$3,入力!$BV$2:$CN$2,0)),"")</f>
        <v/>
      </c>
      <c r="D963" s="75" t="str">
        <f>IFERROR(INDEX(入力!$BO$3:$BO$1048576,MATCH(ROW(D963)-ROW(D$3),入力!$BB$3:$BB$1048576,0),0),"")</f>
        <v/>
      </c>
      <c r="E963" s="74" t="str">
        <f>IFERROR(INDEX(入力!$BV$3:$CN$1048576,MATCH(ROW(E963)-ROW(E$3),入力!$BB$3:$BB$1048576,0),MATCH(E$3,入力!$BV$2:$CN$2,0)),"")</f>
        <v/>
      </c>
      <c r="F963" s="74" t="str">
        <f>IFERROR(INDEX(入力!$BV$3:$CN$1048576,MATCH(ROW(F963)-ROW(F$3),入力!$BB$3:$BB$1048576,0),MATCH(F$3,入力!$BV$2:$CN$2,0)),"")</f>
        <v/>
      </c>
      <c r="G963" s="74" t="str">
        <f>IFERROR(INDEX(入力!$BV$3:$CN$1048576,MATCH(ROW(G963)-ROW(G$3),入力!$BB$3:$BB$1048576,0),MATCH(G$3,入力!$BV$2:$CN$2,0)),"")</f>
        <v/>
      </c>
      <c r="H963" s="75" t="str">
        <f>IFERROR(INDEX(入力!$BV$3:$CN$1048576,MATCH(ROW(H963)-ROW(H$3),入力!$BB$3:$BB$1048576,0),MATCH(H$3,入力!$BV$2:$CN$2,0)),"")</f>
        <v/>
      </c>
      <c r="I963" s="76" t="str">
        <f>IFERROR(INDEX(入力!$BV$3:$CN$1048576,MATCH(ROW(I963)-ROW(I$3),入力!$BB$3:$BB$1048576,0),MATCH(I$3,入力!$BV$2:$CN$2,0)),"")</f>
        <v/>
      </c>
      <c r="J963" s="75" t="str">
        <f>IFERROR(INDEX(入力!$BV$3:$CN$1048576,MATCH(ROW(J963)-ROW(J$3),入力!$BB$3:$BB$1048576,0),MATCH(J$3,入力!$BV$2:$CN$2,0)),"")</f>
        <v/>
      </c>
      <c r="K963" s="75" t="str">
        <f>IFERROR(INDEX(入力!$BV$3:$CN$1048576,MATCH(ROW(K963)-ROW(K$3),入力!$BB$3:$BB$1048576,0),MATCH(K$3,入力!$BV$2:$CN$2,0)),"")</f>
        <v/>
      </c>
      <c r="L963" s="75" t="str">
        <f>IFERROR(INDEX(入力!$BV$3:$CN$1048576,MATCH(ROW(L963)-ROW(L$3),入力!$BB$3:$BB$1048576,0),MATCH(L$3,入力!$BV$2:$CN$2,0)),"")</f>
        <v/>
      </c>
      <c r="M963" s="117" t="str">
        <f>IFERROR(IF(履歴検索!$A963="","",INDEX(入力!$BV$3:$CN$1048576,MATCH(ROW(M963)-ROW(M$3),入力!$BB$3:$BB$1048576,0),MATCH(M$3,入力!$BV$2:$CN$2,0))),"")</f>
        <v/>
      </c>
      <c r="N963" s="75" t="str">
        <f>IFERROR(INDEX(入力!$BV$3:$CN$1048576,MATCH(ROW(N963)-ROW(N$3),入力!$BB$3:$BB$1048576,0),MATCH(N$3,入力!$BV$2:$CN$2,0)),"")</f>
        <v/>
      </c>
      <c r="O963" s="294" t="str">
        <f>IFERROR(INDEX(入力!$CJ$3:$CN$1048576,MATCH(ROW(O963)-ROW(O$3),入力!$BB$3:$BB$1048576,0),MATCH(O$3,入力!$CJ$2:$CN$2,0)),"")</f>
        <v/>
      </c>
      <c r="P963" s="294" t="str">
        <f>IFERROR(INDEX(入力!$CJ$3:$CN$1048576,MATCH(ROW(P963)-ROW(P$3),入力!$BB$3:$BB$1048576,0),MATCH(P$3,入力!$CJ$2:$CN$2,0)),"")</f>
        <v/>
      </c>
      <c r="Q963" s="294" t="str">
        <f>IFERROR(INDEX(入力!$BV$3:$CN$1048576,MATCH(ROW(Q963)-ROW(Q$3),入力!$BB$3:$BB$1048576,0),MATCH(Q$3,入力!$BV$2:$CN$2,0)),"")</f>
        <v/>
      </c>
      <c r="R963" s="77" t="str">
        <f>IFERROR(INDEX(入力!$BV$3:$CN$1048576,MATCH(ROW(R963)-ROW(R$3),入力!$BB$3:$BB$1048576,0),MATCH(R$3,入力!$BV$2:$CN$2,0)),"")</f>
        <v/>
      </c>
      <c r="S963" s="77" t="str">
        <f>IFERROR(INDEX(入力!$BV$3:$CN$1048576,MATCH(ROW(S963)-ROW(S$3),入力!$BB$3:$BB$1048576,0),MATCH(S$3,入力!$BV$2:$CN$2,0)),"")</f>
        <v/>
      </c>
      <c r="U963" s="28" t="str">
        <f>IF(Z963="","",COUNT($Z$4:Z963))</f>
        <v/>
      </c>
      <c r="V963" s="73" t="str">
        <f t="shared" si="15"/>
        <v/>
      </c>
      <c r="W963" s="113" t="str">
        <f>IF(OR($B963="",$B963=$B964),"",SUMIF($B$4:$B963,$B963,Q$4:Q963))</f>
        <v/>
      </c>
      <c r="X963" s="113" t="str">
        <f>IF(OR($B963="",$B963=$B964),"",SUMIF($B$4:$B963,$B963,K$4:K963)-Y963)</f>
        <v/>
      </c>
      <c r="Y963" s="113" t="str">
        <f>IF(OR($B963="",$B963=$B964),"",SUMIFS(K$4:K963,B$4:B963,$B963,F$4:F963,$Y$3))</f>
        <v/>
      </c>
      <c r="Z963" s="113" t="str">
        <f>IF(OR($B963="",$B963=$B964),"",SUMIF($B$4:$B963,$B963,S$4:S963))</f>
        <v/>
      </c>
    </row>
    <row r="964" spans="1:26" ht="25.05" customHeight="1" x14ac:dyDescent="0.2">
      <c r="A964" s="133" t="str">
        <f>IF(OR(B964="",AND(B963=B964,D963=D964)),"",MAX($A$4:A963)+1)</f>
        <v/>
      </c>
      <c r="B964" s="73" t="str">
        <f>IFERROR(INDEX(入力!$BV$3:$CN$1048576,MATCH(ROW(B964)-ROW(B$3),入力!$BB$3:$BB$1048576,0),MATCH(B$3,入力!$BV$2:$CN$2,0)),"")</f>
        <v/>
      </c>
      <c r="C964" s="74" t="str">
        <f>IFERROR(INDEX(入力!$BV$3:$CN$1048576,MATCH(ROW(C964)-ROW(C$3),入力!$BB$3:$BB$1048576,0),MATCH(C$3,入力!$BV$2:$CN$2,0)),"")</f>
        <v/>
      </c>
      <c r="D964" s="75" t="str">
        <f>IFERROR(INDEX(入力!$BO$3:$BO$1048576,MATCH(ROW(D964)-ROW(D$3),入力!$BB$3:$BB$1048576,0),0),"")</f>
        <v/>
      </c>
      <c r="E964" s="74" t="str">
        <f>IFERROR(INDEX(入力!$BV$3:$CN$1048576,MATCH(ROW(E964)-ROW(E$3),入力!$BB$3:$BB$1048576,0),MATCH(E$3,入力!$BV$2:$CN$2,0)),"")</f>
        <v/>
      </c>
      <c r="F964" s="74" t="str">
        <f>IFERROR(INDEX(入力!$BV$3:$CN$1048576,MATCH(ROW(F964)-ROW(F$3),入力!$BB$3:$BB$1048576,0),MATCH(F$3,入力!$BV$2:$CN$2,0)),"")</f>
        <v/>
      </c>
      <c r="G964" s="74" t="str">
        <f>IFERROR(INDEX(入力!$BV$3:$CN$1048576,MATCH(ROW(G964)-ROW(G$3),入力!$BB$3:$BB$1048576,0),MATCH(G$3,入力!$BV$2:$CN$2,0)),"")</f>
        <v/>
      </c>
      <c r="H964" s="75" t="str">
        <f>IFERROR(INDEX(入力!$BV$3:$CN$1048576,MATCH(ROW(H964)-ROW(H$3),入力!$BB$3:$BB$1048576,0),MATCH(H$3,入力!$BV$2:$CN$2,0)),"")</f>
        <v/>
      </c>
      <c r="I964" s="76" t="str">
        <f>IFERROR(INDEX(入力!$BV$3:$CN$1048576,MATCH(ROW(I964)-ROW(I$3),入力!$BB$3:$BB$1048576,0),MATCH(I$3,入力!$BV$2:$CN$2,0)),"")</f>
        <v/>
      </c>
      <c r="J964" s="75" t="str">
        <f>IFERROR(INDEX(入力!$BV$3:$CN$1048576,MATCH(ROW(J964)-ROW(J$3),入力!$BB$3:$BB$1048576,0),MATCH(J$3,入力!$BV$2:$CN$2,0)),"")</f>
        <v/>
      </c>
      <c r="K964" s="75" t="str">
        <f>IFERROR(INDEX(入力!$BV$3:$CN$1048576,MATCH(ROW(K964)-ROW(K$3),入力!$BB$3:$BB$1048576,0),MATCH(K$3,入力!$BV$2:$CN$2,0)),"")</f>
        <v/>
      </c>
      <c r="L964" s="75" t="str">
        <f>IFERROR(INDEX(入力!$BV$3:$CN$1048576,MATCH(ROW(L964)-ROW(L$3),入力!$BB$3:$BB$1048576,0),MATCH(L$3,入力!$BV$2:$CN$2,0)),"")</f>
        <v/>
      </c>
      <c r="M964" s="117" t="str">
        <f>IFERROR(IF(履歴検索!$A964="","",INDEX(入力!$BV$3:$CN$1048576,MATCH(ROW(M964)-ROW(M$3),入力!$BB$3:$BB$1048576,0),MATCH(M$3,入力!$BV$2:$CN$2,0))),"")</f>
        <v/>
      </c>
      <c r="N964" s="75" t="str">
        <f>IFERROR(INDEX(入力!$BV$3:$CN$1048576,MATCH(ROW(N964)-ROW(N$3),入力!$BB$3:$BB$1048576,0),MATCH(N$3,入力!$BV$2:$CN$2,0)),"")</f>
        <v/>
      </c>
      <c r="O964" s="294" t="str">
        <f>IFERROR(INDEX(入力!$CJ$3:$CN$1048576,MATCH(ROW(O964)-ROW(O$3),入力!$BB$3:$BB$1048576,0),MATCH(O$3,入力!$CJ$2:$CN$2,0)),"")</f>
        <v/>
      </c>
      <c r="P964" s="294" t="str">
        <f>IFERROR(INDEX(入力!$CJ$3:$CN$1048576,MATCH(ROW(P964)-ROW(P$3),入力!$BB$3:$BB$1048576,0),MATCH(P$3,入力!$CJ$2:$CN$2,0)),"")</f>
        <v/>
      </c>
      <c r="Q964" s="294" t="str">
        <f>IFERROR(INDEX(入力!$BV$3:$CN$1048576,MATCH(ROW(Q964)-ROW(Q$3),入力!$BB$3:$BB$1048576,0),MATCH(Q$3,入力!$BV$2:$CN$2,0)),"")</f>
        <v/>
      </c>
      <c r="R964" s="77" t="str">
        <f>IFERROR(INDEX(入力!$BV$3:$CN$1048576,MATCH(ROW(R964)-ROW(R$3),入力!$BB$3:$BB$1048576,0),MATCH(R$3,入力!$BV$2:$CN$2,0)),"")</f>
        <v/>
      </c>
      <c r="S964" s="77" t="str">
        <f>IFERROR(INDEX(入力!$BV$3:$CN$1048576,MATCH(ROW(S964)-ROW(S$3),入力!$BB$3:$BB$1048576,0),MATCH(S$3,入力!$BV$2:$CN$2,0)),"")</f>
        <v/>
      </c>
      <c r="U964" s="28" t="str">
        <f>IF(Z964="","",COUNT($Z$4:Z964))</f>
        <v/>
      </c>
      <c r="V964" s="73" t="str">
        <f t="shared" si="15"/>
        <v/>
      </c>
      <c r="W964" s="113" t="str">
        <f>IF(OR($B964="",$B964=$B965),"",SUMIF($B$4:$B964,$B964,Q$4:Q964))</f>
        <v/>
      </c>
      <c r="X964" s="113" t="str">
        <f>IF(OR($B964="",$B964=$B965),"",SUMIF($B$4:$B964,$B964,K$4:K964)-Y964)</f>
        <v/>
      </c>
      <c r="Y964" s="113" t="str">
        <f>IF(OR($B964="",$B964=$B965),"",SUMIFS(K$4:K964,B$4:B964,$B964,F$4:F964,$Y$3))</f>
        <v/>
      </c>
      <c r="Z964" s="113" t="str">
        <f>IF(OR($B964="",$B964=$B965),"",SUMIF($B$4:$B964,$B964,S$4:S964))</f>
        <v/>
      </c>
    </row>
    <row r="965" spans="1:26" ht="25.05" customHeight="1" x14ac:dyDescent="0.2">
      <c r="A965" s="133" t="str">
        <f>IF(OR(B965="",AND(B964=B965,D964=D965)),"",MAX($A$4:A964)+1)</f>
        <v/>
      </c>
      <c r="B965" s="73" t="str">
        <f>IFERROR(INDEX(入力!$BV$3:$CN$1048576,MATCH(ROW(B965)-ROW(B$3),入力!$BB$3:$BB$1048576,0),MATCH(B$3,入力!$BV$2:$CN$2,0)),"")</f>
        <v/>
      </c>
      <c r="C965" s="74" t="str">
        <f>IFERROR(INDEX(入力!$BV$3:$CN$1048576,MATCH(ROW(C965)-ROW(C$3),入力!$BB$3:$BB$1048576,0),MATCH(C$3,入力!$BV$2:$CN$2,0)),"")</f>
        <v/>
      </c>
      <c r="D965" s="75" t="str">
        <f>IFERROR(INDEX(入力!$BO$3:$BO$1048576,MATCH(ROW(D965)-ROW(D$3),入力!$BB$3:$BB$1048576,0),0),"")</f>
        <v/>
      </c>
      <c r="E965" s="74" t="str">
        <f>IFERROR(INDEX(入力!$BV$3:$CN$1048576,MATCH(ROW(E965)-ROW(E$3),入力!$BB$3:$BB$1048576,0),MATCH(E$3,入力!$BV$2:$CN$2,0)),"")</f>
        <v/>
      </c>
      <c r="F965" s="74" t="str">
        <f>IFERROR(INDEX(入力!$BV$3:$CN$1048576,MATCH(ROW(F965)-ROW(F$3),入力!$BB$3:$BB$1048576,0),MATCH(F$3,入力!$BV$2:$CN$2,0)),"")</f>
        <v/>
      </c>
      <c r="G965" s="74" t="str">
        <f>IFERROR(INDEX(入力!$BV$3:$CN$1048576,MATCH(ROW(G965)-ROW(G$3),入力!$BB$3:$BB$1048576,0),MATCH(G$3,入力!$BV$2:$CN$2,0)),"")</f>
        <v/>
      </c>
      <c r="H965" s="75" t="str">
        <f>IFERROR(INDEX(入力!$BV$3:$CN$1048576,MATCH(ROW(H965)-ROW(H$3),入力!$BB$3:$BB$1048576,0),MATCH(H$3,入力!$BV$2:$CN$2,0)),"")</f>
        <v/>
      </c>
      <c r="I965" s="76" t="str">
        <f>IFERROR(INDEX(入力!$BV$3:$CN$1048576,MATCH(ROW(I965)-ROW(I$3),入力!$BB$3:$BB$1048576,0),MATCH(I$3,入力!$BV$2:$CN$2,0)),"")</f>
        <v/>
      </c>
      <c r="J965" s="75" t="str">
        <f>IFERROR(INDEX(入力!$BV$3:$CN$1048576,MATCH(ROW(J965)-ROW(J$3),入力!$BB$3:$BB$1048576,0),MATCH(J$3,入力!$BV$2:$CN$2,0)),"")</f>
        <v/>
      </c>
      <c r="K965" s="75" t="str">
        <f>IFERROR(INDEX(入力!$BV$3:$CN$1048576,MATCH(ROW(K965)-ROW(K$3),入力!$BB$3:$BB$1048576,0),MATCH(K$3,入力!$BV$2:$CN$2,0)),"")</f>
        <v/>
      </c>
      <c r="L965" s="75" t="str">
        <f>IFERROR(INDEX(入力!$BV$3:$CN$1048576,MATCH(ROW(L965)-ROW(L$3),入力!$BB$3:$BB$1048576,0),MATCH(L$3,入力!$BV$2:$CN$2,0)),"")</f>
        <v/>
      </c>
      <c r="M965" s="117" t="str">
        <f>IFERROR(IF(履歴検索!$A965="","",INDEX(入力!$BV$3:$CN$1048576,MATCH(ROW(M965)-ROW(M$3),入力!$BB$3:$BB$1048576,0),MATCH(M$3,入力!$BV$2:$CN$2,0))),"")</f>
        <v/>
      </c>
      <c r="N965" s="75" t="str">
        <f>IFERROR(INDEX(入力!$BV$3:$CN$1048576,MATCH(ROW(N965)-ROW(N$3),入力!$BB$3:$BB$1048576,0),MATCH(N$3,入力!$BV$2:$CN$2,0)),"")</f>
        <v/>
      </c>
      <c r="O965" s="294" t="str">
        <f>IFERROR(INDEX(入力!$CJ$3:$CN$1048576,MATCH(ROW(O965)-ROW(O$3),入力!$BB$3:$BB$1048576,0),MATCH(O$3,入力!$CJ$2:$CN$2,0)),"")</f>
        <v/>
      </c>
      <c r="P965" s="294" t="str">
        <f>IFERROR(INDEX(入力!$CJ$3:$CN$1048576,MATCH(ROW(P965)-ROW(P$3),入力!$BB$3:$BB$1048576,0),MATCH(P$3,入力!$CJ$2:$CN$2,0)),"")</f>
        <v/>
      </c>
      <c r="Q965" s="294" t="str">
        <f>IFERROR(INDEX(入力!$BV$3:$CN$1048576,MATCH(ROW(Q965)-ROW(Q$3),入力!$BB$3:$BB$1048576,0),MATCH(Q$3,入力!$BV$2:$CN$2,0)),"")</f>
        <v/>
      </c>
      <c r="R965" s="77" t="str">
        <f>IFERROR(INDEX(入力!$BV$3:$CN$1048576,MATCH(ROW(R965)-ROW(R$3),入力!$BB$3:$BB$1048576,0),MATCH(R$3,入力!$BV$2:$CN$2,0)),"")</f>
        <v/>
      </c>
      <c r="S965" s="77" t="str">
        <f>IFERROR(INDEX(入力!$BV$3:$CN$1048576,MATCH(ROW(S965)-ROW(S$3),入力!$BB$3:$BB$1048576,0),MATCH(S$3,入力!$BV$2:$CN$2,0)),"")</f>
        <v/>
      </c>
      <c r="U965" s="28" t="str">
        <f>IF(Z965="","",COUNT($Z$4:Z965))</f>
        <v/>
      </c>
      <c r="V965" s="73" t="str">
        <f t="shared" si="15"/>
        <v/>
      </c>
      <c r="W965" s="113" t="str">
        <f>IF(OR($B965="",$B965=$B966),"",SUMIF($B$4:$B965,$B965,Q$4:Q965))</f>
        <v/>
      </c>
      <c r="X965" s="113" t="str">
        <f>IF(OR($B965="",$B965=$B966),"",SUMIF($B$4:$B965,$B965,K$4:K965)-Y965)</f>
        <v/>
      </c>
      <c r="Y965" s="113" t="str">
        <f>IF(OR($B965="",$B965=$B966),"",SUMIFS(K$4:K965,B$4:B965,$B965,F$4:F965,$Y$3))</f>
        <v/>
      </c>
      <c r="Z965" s="113" t="str">
        <f>IF(OR($B965="",$B965=$B966),"",SUMIF($B$4:$B965,$B965,S$4:S965))</f>
        <v/>
      </c>
    </row>
    <row r="966" spans="1:26" ht="25.05" customHeight="1" x14ac:dyDescent="0.2">
      <c r="A966" s="133" t="str">
        <f>IF(OR(B966="",AND(B965=B966,D965=D966)),"",MAX($A$4:A965)+1)</f>
        <v/>
      </c>
      <c r="B966" s="73" t="str">
        <f>IFERROR(INDEX(入力!$BV$3:$CN$1048576,MATCH(ROW(B966)-ROW(B$3),入力!$BB$3:$BB$1048576,0),MATCH(B$3,入力!$BV$2:$CN$2,0)),"")</f>
        <v/>
      </c>
      <c r="C966" s="74" t="str">
        <f>IFERROR(INDEX(入力!$BV$3:$CN$1048576,MATCH(ROW(C966)-ROW(C$3),入力!$BB$3:$BB$1048576,0),MATCH(C$3,入力!$BV$2:$CN$2,0)),"")</f>
        <v/>
      </c>
      <c r="D966" s="75" t="str">
        <f>IFERROR(INDEX(入力!$BO$3:$BO$1048576,MATCH(ROW(D966)-ROW(D$3),入力!$BB$3:$BB$1048576,0),0),"")</f>
        <v/>
      </c>
      <c r="E966" s="74" t="str">
        <f>IFERROR(INDEX(入力!$BV$3:$CN$1048576,MATCH(ROW(E966)-ROW(E$3),入力!$BB$3:$BB$1048576,0),MATCH(E$3,入力!$BV$2:$CN$2,0)),"")</f>
        <v/>
      </c>
      <c r="F966" s="74" t="str">
        <f>IFERROR(INDEX(入力!$BV$3:$CN$1048576,MATCH(ROW(F966)-ROW(F$3),入力!$BB$3:$BB$1048576,0),MATCH(F$3,入力!$BV$2:$CN$2,0)),"")</f>
        <v/>
      </c>
      <c r="G966" s="74" t="str">
        <f>IFERROR(INDEX(入力!$BV$3:$CN$1048576,MATCH(ROW(G966)-ROW(G$3),入力!$BB$3:$BB$1048576,0),MATCH(G$3,入力!$BV$2:$CN$2,0)),"")</f>
        <v/>
      </c>
      <c r="H966" s="75" t="str">
        <f>IFERROR(INDEX(入力!$BV$3:$CN$1048576,MATCH(ROW(H966)-ROW(H$3),入力!$BB$3:$BB$1048576,0),MATCH(H$3,入力!$BV$2:$CN$2,0)),"")</f>
        <v/>
      </c>
      <c r="I966" s="76" t="str">
        <f>IFERROR(INDEX(入力!$BV$3:$CN$1048576,MATCH(ROW(I966)-ROW(I$3),入力!$BB$3:$BB$1048576,0),MATCH(I$3,入力!$BV$2:$CN$2,0)),"")</f>
        <v/>
      </c>
      <c r="J966" s="75" t="str">
        <f>IFERROR(INDEX(入力!$BV$3:$CN$1048576,MATCH(ROW(J966)-ROW(J$3),入力!$BB$3:$BB$1048576,0),MATCH(J$3,入力!$BV$2:$CN$2,0)),"")</f>
        <v/>
      </c>
      <c r="K966" s="75" t="str">
        <f>IFERROR(INDEX(入力!$BV$3:$CN$1048576,MATCH(ROW(K966)-ROW(K$3),入力!$BB$3:$BB$1048576,0),MATCH(K$3,入力!$BV$2:$CN$2,0)),"")</f>
        <v/>
      </c>
      <c r="L966" s="75" t="str">
        <f>IFERROR(INDEX(入力!$BV$3:$CN$1048576,MATCH(ROW(L966)-ROW(L$3),入力!$BB$3:$BB$1048576,0),MATCH(L$3,入力!$BV$2:$CN$2,0)),"")</f>
        <v/>
      </c>
      <c r="M966" s="117" t="str">
        <f>IFERROR(IF(履歴検索!$A966="","",INDEX(入力!$BV$3:$CN$1048576,MATCH(ROW(M966)-ROW(M$3),入力!$BB$3:$BB$1048576,0),MATCH(M$3,入力!$BV$2:$CN$2,0))),"")</f>
        <v/>
      </c>
      <c r="N966" s="75" t="str">
        <f>IFERROR(INDEX(入力!$BV$3:$CN$1048576,MATCH(ROW(N966)-ROW(N$3),入力!$BB$3:$BB$1048576,0),MATCH(N$3,入力!$BV$2:$CN$2,0)),"")</f>
        <v/>
      </c>
      <c r="O966" s="294" t="str">
        <f>IFERROR(INDEX(入力!$CJ$3:$CN$1048576,MATCH(ROW(O966)-ROW(O$3),入力!$BB$3:$BB$1048576,0),MATCH(O$3,入力!$CJ$2:$CN$2,0)),"")</f>
        <v/>
      </c>
      <c r="P966" s="294" t="str">
        <f>IFERROR(INDEX(入力!$CJ$3:$CN$1048576,MATCH(ROW(P966)-ROW(P$3),入力!$BB$3:$BB$1048576,0),MATCH(P$3,入力!$CJ$2:$CN$2,0)),"")</f>
        <v/>
      </c>
      <c r="Q966" s="294" t="str">
        <f>IFERROR(INDEX(入力!$BV$3:$CN$1048576,MATCH(ROW(Q966)-ROW(Q$3),入力!$BB$3:$BB$1048576,0),MATCH(Q$3,入力!$BV$2:$CN$2,0)),"")</f>
        <v/>
      </c>
      <c r="R966" s="77" t="str">
        <f>IFERROR(INDEX(入力!$BV$3:$CN$1048576,MATCH(ROW(R966)-ROW(R$3),入力!$BB$3:$BB$1048576,0),MATCH(R$3,入力!$BV$2:$CN$2,0)),"")</f>
        <v/>
      </c>
      <c r="S966" s="77" t="str">
        <f>IFERROR(INDEX(入力!$BV$3:$CN$1048576,MATCH(ROW(S966)-ROW(S$3),入力!$BB$3:$BB$1048576,0),MATCH(S$3,入力!$BV$2:$CN$2,0)),"")</f>
        <v/>
      </c>
      <c r="U966" s="28" t="str">
        <f>IF(Z966="","",COUNT($Z$4:Z966))</f>
        <v/>
      </c>
      <c r="V966" s="73" t="str">
        <f t="shared" si="15"/>
        <v/>
      </c>
      <c r="W966" s="113" t="str">
        <f>IF(OR($B966="",$B966=$B967),"",SUMIF($B$4:$B966,$B966,Q$4:Q966))</f>
        <v/>
      </c>
      <c r="X966" s="113" t="str">
        <f>IF(OR($B966="",$B966=$B967),"",SUMIF($B$4:$B966,$B966,K$4:K966)-Y966)</f>
        <v/>
      </c>
      <c r="Y966" s="113" t="str">
        <f>IF(OR($B966="",$B966=$B967),"",SUMIFS(K$4:K966,B$4:B966,$B966,F$4:F966,$Y$3))</f>
        <v/>
      </c>
      <c r="Z966" s="113" t="str">
        <f>IF(OR($B966="",$B966=$B967),"",SUMIF($B$4:$B966,$B966,S$4:S966))</f>
        <v/>
      </c>
    </row>
    <row r="967" spans="1:26" ht="25.05" customHeight="1" x14ac:dyDescent="0.2">
      <c r="A967" s="133" t="str">
        <f>IF(OR(B967="",AND(B966=B967,D966=D967)),"",MAX($A$4:A966)+1)</f>
        <v/>
      </c>
      <c r="B967" s="73" t="str">
        <f>IFERROR(INDEX(入力!$BV$3:$CN$1048576,MATCH(ROW(B967)-ROW(B$3),入力!$BB$3:$BB$1048576,0),MATCH(B$3,入力!$BV$2:$CN$2,0)),"")</f>
        <v/>
      </c>
      <c r="C967" s="74" t="str">
        <f>IFERROR(INDEX(入力!$BV$3:$CN$1048576,MATCH(ROW(C967)-ROW(C$3),入力!$BB$3:$BB$1048576,0),MATCH(C$3,入力!$BV$2:$CN$2,0)),"")</f>
        <v/>
      </c>
      <c r="D967" s="75" t="str">
        <f>IFERROR(INDEX(入力!$BO$3:$BO$1048576,MATCH(ROW(D967)-ROW(D$3),入力!$BB$3:$BB$1048576,0),0),"")</f>
        <v/>
      </c>
      <c r="E967" s="74" t="str">
        <f>IFERROR(INDEX(入力!$BV$3:$CN$1048576,MATCH(ROW(E967)-ROW(E$3),入力!$BB$3:$BB$1048576,0),MATCH(E$3,入力!$BV$2:$CN$2,0)),"")</f>
        <v/>
      </c>
      <c r="F967" s="74" t="str">
        <f>IFERROR(INDEX(入力!$BV$3:$CN$1048576,MATCH(ROW(F967)-ROW(F$3),入力!$BB$3:$BB$1048576,0),MATCH(F$3,入力!$BV$2:$CN$2,0)),"")</f>
        <v/>
      </c>
      <c r="G967" s="74" t="str">
        <f>IFERROR(INDEX(入力!$BV$3:$CN$1048576,MATCH(ROW(G967)-ROW(G$3),入力!$BB$3:$BB$1048576,0),MATCH(G$3,入力!$BV$2:$CN$2,0)),"")</f>
        <v/>
      </c>
      <c r="H967" s="75" t="str">
        <f>IFERROR(INDEX(入力!$BV$3:$CN$1048576,MATCH(ROW(H967)-ROW(H$3),入力!$BB$3:$BB$1048576,0),MATCH(H$3,入力!$BV$2:$CN$2,0)),"")</f>
        <v/>
      </c>
      <c r="I967" s="76" t="str">
        <f>IFERROR(INDEX(入力!$BV$3:$CN$1048576,MATCH(ROW(I967)-ROW(I$3),入力!$BB$3:$BB$1048576,0),MATCH(I$3,入力!$BV$2:$CN$2,0)),"")</f>
        <v/>
      </c>
      <c r="J967" s="75" t="str">
        <f>IFERROR(INDEX(入力!$BV$3:$CN$1048576,MATCH(ROW(J967)-ROW(J$3),入力!$BB$3:$BB$1048576,0),MATCH(J$3,入力!$BV$2:$CN$2,0)),"")</f>
        <v/>
      </c>
      <c r="K967" s="75" t="str">
        <f>IFERROR(INDEX(入力!$BV$3:$CN$1048576,MATCH(ROW(K967)-ROW(K$3),入力!$BB$3:$BB$1048576,0),MATCH(K$3,入力!$BV$2:$CN$2,0)),"")</f>
        <v/>
      </c>
      <c r="L967" s="75" t="str">
        <f>IFERROR(INDEX(入力!$BV$3:$CN$1048576,MATCH(ROW(L967)-ROW(L$3),入力!$BB$3:$BB$1048576,0),MATCH(L$3,入力!$BV$2:$CN$2,0)),"")</f>
        <v/>
      </c>
      <c r="M967" s="117" t="str">
        <f>IFERROR(IF(履歴検索!$A967="","",INDEX(入力!$BV$3:$CN$1048576,MATCH(ROW(M967)-ROW(M$3),入力!$BB$3:$BB$1048576,0),MATCH(M$3,入力!$BV$2:$CN$2,0))),"")</f>
        <v/>
      </c>
      <c r="N967" s="75" t="str">
        <f>IFERROR(INDEX(入力!$BV$3:$CN$1048576,MATCH(ROW(N967)-ROW(N$3),入力!$BB$3:$BB$1048576,0),MATCH(N$3,入力!$BV$2:$CN$2,0)),"")</f>
        <v/>
      </c>
      <c r="O967" s="294" t="str">
        <f>IFERROR(INDEX(入力!$CJ$3:$CN$1048576,MATCH(ROW(O967)-ROW(O$3),入力!$BB$3:$BB$1048576,0),MATCH(O$3,入力!$CJ$2:$CN$2,0)),"")</f>
        <v/>
      </c>
      <c r="P967" s="294" t="str">
        <f>IFERROR(INDEX(入力!$CJ$3:$CN$1048576,MATCH(ROW(P967)-ROW(P$3),入力!$BB$3:$BB$1048576,0),MATCH(P$3,入力!$CJ$2:$CN$2,0)),"")</f>
        <v/>
      </c>
      <c r="Q967" s="294" t="str">
        <f>IFERROR(INDEX(入力!$BV$3:$CN$1048576,MATCH(ROW(Q967)-ROW(Q$3),入力!$BB$3:$BB$1048576,0),MATCH(Q$3,入力!$BV$2:$CN$2,0)),"")</f>
        <v/>
      </c>
      <c r="R967" s="77" t="str">
        <f>IFERROR(INDEX(入力!$BV$3:$CN$1048576,MATCH(ROW(R967)-ROW(R$3),入力!$BB$3:$BB$1048576,0),MATCH(R$3,入力!$BV$2:$CN$2,0)),"")</f>
        <v/>
      </c>
      <c r="S967" s="77" t="str">
        <f>IFERROR(INDEX(入力!$BV$3:$CN$1048576,MATCH(ROW(S967)-ROW(S$3),入力!$BB$3:$BB$1048576,0),MATCH(S$3,入力!$BV$2:$CN$2,0)),"")</f>
        <v/>
      </c>
      <c r="U967" s="28" t="str">
        <f>IF(Z967="","",COUNT($Z$4:Z967))</f>
        <v/>
      </c>
      <c r="V967" s="73" t="str">
        <f t="shared" si="15"/>
        <v/>
      </c>
      <c r="W967" s="113" t="str">
        <f>IF(OR($B967="",$B967=$B968),"",SUMIF($B$4:$B967,$B967,Q$4:Q967))</f>
        <v/>
      </c>
      <c r="X967" s="113" t="str">
        <f>IF(OR($B967="",$B967=$B968),"",SUMIF($B$4:$B967,$B967,K$4:K967)-Y967)</f>
        <v/>
      </c>
      <c r="Y967" s="113" t="str">
        <f>IF(OR($B967="",$B967=$B968),"",SUMIFS(K$4:K967,B$4:B967,$B967,F$4:F967,$Y$3))</f>
        <v/>
      </c>
      <c r="Z967" s="113" t="str">
        <f>IF(OR($B967="",$B967=$B968),"",SUMIF($B$4:$B967,$B967,S$4:S967))</f>
        <v/>
      </c>
    </row>
    <row r="968" spans="1:26" ht="25.05" customHeight="1" x14ac:dyDescent="0.2">
      <c r="A968" s="133" t="str">
        <f>IF(OR(B968="",AND(B967=B968,D967=D968)),"",MAX($A$4:A967)+1)</f>
        <v/>
      </c>
      <c r="B968" s="73" t="str">
        <f>IFERROR(INDEX(入力!$BV$3:$CN$1048576,MATCH(ROW(B968)-ROW(B$3),入力!$BB$3:$BB$1048576,0),MATCH(B$3,入力!$BV$2:$CN$2,0)),"")</f>
        <v/>
      </c>
      <c r="C968" s="74" t="str">
        <f>IFERROR(INDEX(入力!$BV$3:$CN$1048576,MATCH(ROW(C968)-ROW(C$3),入力!$BB$3:$BB$1048576,0),MATCH(C$3,入力!$BV$2:$CN$2,0)),"")</f>
        <v/>
      </c>
      <c r="D968" s="75" t="str">
        <f>IFERROR(INDEX(入力!$BO$3:$BO$1048576,MATCH(ROW(D968)-ROW(D$3),入力!$BB$3:$BB$1048576,0),0),"")</f>
        <v/>
      </c>
      <c r="E968" s="74" t="str">
        <f>IFERROR(INDEX(入力!$BV$3:$CN$1048576,MATCH(ROW(E968)-ROW(E$3),入力!$BB$3:$BB$1048576,0),MATCH(E$3,入力!$BV$2:$CN$2,0)),"")</f>
        <v/>
      </c>
      <c r="F968" s="74" t="str">
        <f>IFERROR(INDEX(入力!$BV$3:$CN$1048576,MATCH(ROW(F968)-ROW(F$3),入力!$BB$3:$BB$1048576,0),MATCH(F$3,入力!$BV$2:$CN$2,0)),"")</f>
        <v/>
      </c>
      <c r="G968" s="74" t="str">
        <f>IFERROR(INDEX(入力!$BV$3:$CN$1048576,MATCH(ROW(G968)-ROW(G$3),入力!$BB$3:$BB$1048576,0),MATCH(G$3,入力!$BV$2:$CN$2,0)),"")</f>
        <v/>
      </c>
      <c r="H968" s="75" t="str">
        <f>IFERROR(INDEX(入力!$BV$3:$CN$1048576,MATCH(ROW(H968)-ROW(H$3),入力!$BB$3:$BB$1048576,0),MATCH(H$3,入力!$BV$2:$CN$2,0)),"")</f>
        <v/>
      </c>
      <c r="I968" s="76" t="str">
        <f>IFERROR(INDEX(入力!$BV$3:$CN$1048576,MATCH(ROW(I968)-ROW(I$3),入力!$BB$3:$BB$1048576,0),MATCH(I$3,入力!$BV$2:$CN$2,0)),"")</f>
        <v/>
      </c>
      <c r="J968" s="75" t="str">
        <f>IFERROR(INDEX(入力!$BV$3:$CN$1048576,MATCH(ROW(J968)-ROW(J$3),入力!$BB$3:$BB$1048576,0),MATCH(J$3,入力!$BV$2:$CN$2,0)),"")</f>
        <v/>
      </c>
      <c r="K968" s="75" t="str">
        <f>IFERROR(INDEX(入力!$BV$3:$CN$1048576,MATCH(ROW(K968)-ROW(K$3),入力!$BB$3:$BB$1048576,0),MATCH(K$3,入力!$BV$2:$CN$2,0)),"")</f>
        <v/>
      </c>
      <c r="L968" s="75" t="str">
        <f>IFERROR(INDEX(入力!$BV$3:$CN$1048576,MATCH(ROW(L968)-ROW(L$3),入力!$BB$3:$BB$1048576,0),MATCH(L$3,入力!$BV$2:$CN$2,0)),"")</f>
        <v/>
      </c>
      <c r="M968" s="117" t="str">
        <f>IFERROR(IF(履歴検索!$A968="","",INDEX(入力!$BV$3:$CN$1048576,MATCH(ROW(M968)-ROW(M$3),入力!$BB$3:$BB$1048576,0),MATCH(M$3,入力!$BV$2:$CN$2,0))),"")</f>
        <v/>
      </c>
      <c r="N968" s="75" t="str">
        <f>IFERROR(INDEX(入力!$BV$3:$CN$1048576,MATCH(ROW(N968)-ROW(N$3),入力!$BB$3:$BB$1048576,0),MATCH(N$3,入力!$BV$2:$CN$2,0)),"")</f>
        <v/>
      </c>
      <c r="O968" s="294" t="str">
        <f>IFERROR(INDEX(入力!$CJ$3:$CN$1048576,MATCH(ROW(O968)-ROW(O$3),入力!$BB$3:$BB$1048576,0),MATCH(O$3,入力!$CJ$2:$CN$2,0)),"")</f>
        <v/>
      </c>
      <c r="P968" s="294" t="str">
        <f>IFERROR(INDEX(入力!$CJ$3:$CN$1048576,MATCH(ROW(P968)-ROW(P$3),入力!$BB$3:$BB$1048576,0),MATCH(P$3,入力!$CJ$2:$CN$2,0)),"")</f>
        <v/>
      </c>
      <c r="Q968" s="294" t="str">
        <f>IFERROR(INDEX(入力!$BV$3:$CN$1048576,MATCH(ROW(Q968)-ROW(Q$3),入力!$BB$3:$BB$1048576,0),MATCH(Q$3,入力!$BV$2:$CN$2,0)),"")</f>
        <v/>
      </c>
      <c r="R968" s="77" t="str">
        <f>IFERROR(INDEX(入力!$BV$3:$CN$1048576,MATCH(ROW(R968)-ROW(R$3),入力!$BB$3:$BB$1048576,0),MATCH(R$3,入力!$BV$2:$CN$2,0)),"")</f>
        <v/>
      </c>
      <c r="S968" s="77" t="str">
        <f>IFERROR(INDEX(入力!$BV$3:$CN$1048576,MATCH(ROW(S968)-ROW(S$3),入力!$BB$3:$BB$1048576,0),MATCH(S$3,入力!$BV$2:$CN$2,0)),"")</f>
        <v/>
      </c>
      <c r="U968" s="28" t="str">
        <f>IF(Z968="","",COUNT($Z$4:Z968))</f>
        <v/>
      </c>
      <c r="V968" s="73" t="str">
        <f t="shared" si="15"/>
        <v/>
      </c>
      <c r="W968" s="113" t="str">
        <f>IF(OR($B968="",$B968=$B969),"",SUMIF($B$4:$B968,$B968,Q$4:Q968))</f>
        <v/>
      </c>
      <c r="X968" s="113" t="str">
        <f>IF(OR($B968="",$B968=$B969),"",SUMIF($B$4:$B968,$B968,K$4:K968)-Y968)</f>
        <v/>
      </c>
      <c r="Y968" s="113" t="str">
        <f>IF(OR($B968="",$B968=$B969),"",SUMIFS(K$4:K968,B$4:B968,$B968,F$4:F968,$Y$3))</f>
        <v/>
      </c>
      <c r="Z968" s="113" t="str">
        <f>IF(OR($B968="",$B968=$B969),"",SUMIF($B$4:$B968,$B968,S$4:S968))</f>
        <v/>
      </c>
    </row>
    <row r="969" spans="1:26" ht="25.05" customHeight="1" x14ac:dyDescent="0.2">
      <c r="A969" s="133" t="str">
        <f>IF(OR(B969="",AND(B968=B969,D968=D969)),"",MAX($A$4:A968)+1)</f>
        <v/>
      </c>
      <c r="B969" s="73" t="str">
        <f>IFERROR(INDEX(入力!$BV$3:$CN$1048576,MATCH(ROW(B969)-ROW(B$3),入力!$BB$3:$BB$1048576,0),MATCH(B$3,入力!$BV$2:$CN$2,0)),"")</f>
        <v/>
      </c>
      <c r="C969" s="74" t="str">
        <f>IFERROR(INDEX(入力!$BV$3:$CN$1048576,MATCH(ROW(C969)-ROW(C$3),入力!$BB$3:$BB$1048576,0),MATCH(C$3,入力!$BV$2:$CN$2,0)),"")</f>
        <v/>
      </c>
      <c r="D969" s="75" t="str">
        <f>IFERROR(INDEX(入力!$BO$3:$BO$1048576,MATCH(ROW(D969)-ROW(D$3),入力!$BB$3:$BB$1048576,0),0),"")</f>
        <v/>
      </c>
      <c r="E969" s="74" t="str">
        <f>IFERROR(INDEX(入力!$BV$3:$CN$1048576,MATCH(ROW(E969)-ROW(E$3),入力!$BB$3:$BB$1048576,0),MATCH(E$3,入力!$BV$2:$CN$2,0)),"")</f>
        <v/>
      </c>
      <c r="F969" s="74" t="str">
        <f>IFERROR(INDEX(入力!$BV$3:$CN$1048576,MATCH(ROW(F969)-ROW(F$3),入力!$BB$3:$BB$1048576,0),MATCH(F$3,入力!$BV$2:$CN$2,0)),"")</f>
        <v/>
      </c>
      <c r="G969" s="74" t="str">
        <f>IFERROR(INDEX(入力!$BV$3:$CN$1048576,MATCH(ROW(G969)-ROW(G$3),入力!$BB$3:$BB$1048576,0),MATCH(G$3,入力!$BV$2:$CN$2,0)),"")</f>
        <v/>
      </c>
      <c r="H969" s="75" t="str">
        <f>IFERROR(INDEX(入力!$BV$3:$CN$1048576,MATCH(ROW(H969)-ROW(H$3),入力!$BB$3:$BB$1048576,0),MATCH(H$3,入力!$BV$2:$CN$2,0)),"")</f>
        <v/>
      </c>
      <c r="I969" s="76" t="str">
        <f>IFERROR(INDEX(入力!$BV$3:$CN$1048576,MATCH(ROW(I969)-ROW(I$3),入力!$BB$3:$BB$1048576,0),MATCH(I$3,入力!$BV$2:$CN$2,0)),"")</f>
        <v/>
      </c>
      <c r="J969" s="75" t="str">
        <f>IFERROR(INDEX(入力!$BV$3:$CN$1048576,MATCH(ROW(J969)-ROW(J$3),入力!$BB$3:$BB$1048576,0),MATCH(J$3,入力!$BV$2:$CN$2,0)),"")</f>
        <v/>
      </c>
      <c r="K969" s="75" t="str">
        <f>IFERROR(INDEX(入力!$BV$3:$CN$1048576,MATCH(ROW(K969)-ROW(K$3),入力!$BB$3:$BB$1048576,0),MATCH(K$3,入力!$BV$2:$CN$2,0)),"")</f>
        <v/>
      </c>
      <c r="L969" s="75" t="str">
        <f>IFERROR(INDEX(入力!$BV$3:$CN$1048576,MATCH(ROW(L969)-ROW(L$3),入力!$BB$3:$BB$1048576,0),MATCH(L$3,入力!$BV$2:$CN$2,0)),"")</f>
        <v/>
      </c>
      <c r="M969" s="117" t="str">
        <f>IFERROR(IF(履歴検索!$A969="","",INDEX(入力!$BV$3:$CN$1048576,MATCH(ROW(M969)-ROW(M$3),入力!$BB$3:$BB$1048576,0),MATCH(M$3,入力!$BV$2:$CN$2,0))),"")</f>
        <v/>
      </c>
      <c r="N969" s="75" t="str">
        <f>IFERROR(INDEX(入力!$BV$3:$CN$1048576,MATCH(ROW(N969)-ROW(N$3),入力!$BB$3:$BB$1048576,0),MATCH(N$3,入力!$BV$2:$CN$2,0)),"")</f>
        <v/>
      </c>
      <c r="O969" s="294" t="str">
        <f>IFERROR(INDEX(入力!$CJ$3:$CN$1048576,MATCH(ROW(O969)-ROW(O$3),入力!$BB$3:$BB$1048576,0),MATCH(O$3,入力!$CJ$2:$CN$2,0)),"")</f>
        <v/>
      </c>
      <c r="P969" s="294" t="str">
        <f>IFERROR(INDEX(入力!$CJ$3:$CN$1048576,MATCH(ROW(P969)-ROW(P$3),入力!$BB$3:$BB$1048576,0),MATCH(P$3,入力!$CJ$2:$CN$2,0)),"")</f>
        <v/>
      </c>
      <c r="Q969" s="294" t="str">
        <f>IFERROR(INDEX(入力!$BV$3:$CN$1048576,MATCH(ROW(Q969)-ROW(Q$3),入力!$BB$3:$BB$1048576,0),MATCH(Q$3,入力!$BV$2:$CN$2,0)),"")</f>
        <v/>
      </c>
      <c r="R969" s="77" t="str">
        <f>IFERROR(INDEX(入力!$BV$3:$CN$1048576,MATCH(ROW(R969)-ROW(R$3),入力!$BB$3:$BB$1048576,0),MATCH(R$3,入力!$BV$2:$CN$2,0)),"")</f>
        <v/>
      </c>
      <c r="S969" s="77" t="str">
        <f>IFERROR(INDEX(入力!$BV$3:$CN$1048576,MATCH(ROW(S969)-ROW(S$3),入力!$BB$3:$BB$1048576,0),MATCH(S$3,入力!$BV$2:$CN$2,0)),"")</f>
        <v/>
      </c>
      <c r="U969" s="28" t="str">
        <f>IF(Z969="","",COUNT($Z$4:Z969))</f>
        <v/>
      </c>
      <c r="V969" s="73" t="str">
        <f t="shared" si="15"/>
        <v/>
      </c>
      <c r="W969" s="113" t="str">
        <f>IF(OR($B969="",$B969=$B970),"",SUMIF($B$4:$B969,$B969,Q$4:Q969))</f>
        <v/>
      </c>
      <c r="X969" s="113" t="str">
        <f>IF(OR($B969="",$B969=$B970),"",SUMIF($B$4:$B969,$B969,K$4:K969)-Y969)</f>
        <v/>
      </c>
      <c r="Y969" s="113" t="str">
        <f>IF(OR($B969="",$B969=$B970),"",SUMIFS(K$4:K969,B$4:B969,$B969,F$4:F969,$Y$3))</f>
        <v/>
      </c>
      <c r="Z969" s="113" t="str">
        <f>IF(OR($B969="",$B969=$B970),"",SUMIF($B$4:$B969,$B969,S$4:S969))</f>
        <v/>
      </c>
    </row>
    <row r="970" spans="1:26" ht="25.05" customHeight="1" x14ac:dyDescent="0.2">
      <c r="A970" s="133" t="str">
        <f>IF(OR(B970="",AND(B969=B970,D969=D970)),"",MAX($A$4:A969)+1)</f>
        <v/>
      </c>
      <c r="B970" s="73" t="str">
        <f>IFERROR(INDEX(入力!$BV$3:$CN$1048576,MATCH(ROW(B970)-ROW(B$3),入力!$BB$3:$BB$1048576,0),MATCH(B$3,入力!$BV$2:$CN$2,0)),"")</f>
        <v/>
      </c>
      <c r="C970" s="74" t="str">
        <f>IFERROR(INDEX(入力!$BV$3:$CN$1048576,MATCH(ROW(C970)-ROW(C$3),入力!$BB$3:$BB$1048576,0),MATCH(C$3,入力!$BV$2:$CN$2,0)),"")</f>
        <v/>
      </c>
      <c r="D970" s="75" t="str">
        <f>IFERROR(INDEX(入力!$BO$3:$BO$1048576,MATCH(ROW(D970)-ROW(D$3),入力!$BB$3:$BB$1048576,0),0),"")</f>
        <v/>
      </c>
      <c r="E970" s="74" t="str">
        <f>IFERROR(INDEX(入力!$BV$3:$CN$1048576,MATCH(ROW(E970)-ROW(E$3),入力!$BB$3:$BB$1048576,0),MATCH(E$3,入力!$BV$2:$CN$2,0)),"")</f>
        <v/>
      </c>
      <c r="F970" s="74" t="str">
        <f>IFERROR(INDEX(入力!$BV$3:$CN$1048576,MATCH(ROW(F970)-ROW(F$3),入力!$BB$3:$BB$1048576,0),MATCH(F$3,入力!$BV$2:$CN$2,0)),"")</f>
        <v/>
      </c>
      <c r="G970" s="74" t="str">
        <f>IFERROR(INDEX(入力!$BV$3:$CN$1048576,MATCH(ROW(G970)-ROW(G$3),入力!$BB$3:$BB$1048576,0),MATCH(G$3,入力!$BV$2:$CN$2,0)),"")</f>
        <v/>
      </c>
      <c r="H970" s="75" t="str">
        <f>IFERROR(INDEX(入力!$BV$3:$CN$1048576,MATCH(ROW(H970)-ROW(H$3),入力!$BB$3:$BB$1048576,0),MATCH(H$3,入力!$BV$2:$CN$2,0)),"")</f>
        <v/>
      </c>
      <c r="I970" s="76" t="str">
        <f>IFERROR(INDEX(入力!$BV$3:$CN$1048576,MATCH(ROW(I970)-ROW(I$3),入力!$BB$3:$BB$1048576,0),MATCH(I$3,入力!$BV$2:$CN$2,0)),"")</f>
        <v/>
      </c>
      <c r="J970" s="75" t="str">
        <f>IFERROR(INDEX(入力!$BV$3:$CN$1048576,MATCH(ROW(J970)-ROW(J$3),入力!$BB$3:$BB$1048576,0),MATCH(J$3,入力!$BV$2:$CN$2,0)),"")</f>
        <v/>
      </c>
      <c r="K970" s="75" t="str">
        <f>IFERROR(INDEX(入力!$BV$3:$CN$1048576,MATCH(ROW(K970)-ROW(K$3),入力!$BB$3:$BB$1048576,0),MATCH(K$3,入力!$BV$2:$CN$2,0)),"")</f>
        <v/>
      </c>
      <c r="L970" s="75" t="str">
        <f>IFERROR(INDEX(入力!$BV$3:$CN$1048576,MATCH(ROW(L970)-ROW(L$3),入力!$BB$3:$BB$1048576,0),MATCH(L$3,入力!$BV$2:$CN$2,0)),"")</f>
        <v/>
      </c>
      <c r="M970" s="117" t="str">
        <f>IFERROR(IF(履歴検索!$A970="","",INDEX(入力!$BV$3:$CN$1048576,MATCH(ROW(M970)-ROW(M$3),入力!$BB$3:$BB$1048576,0),MATCH(M$3,入力!$BV$2:$CN$2,0))),"")</f>
        <v/>
      </c>
      <c r="N970" s="75" t="str">
        <f>IFERROR(INDEX(入力!$BV$3:$CN$1048576,MATCH(ROW(N970)-ROW(N$3),入力!$BB$3:$BB$1048576,0),MATCH(N$3,入力!$BV$2:$CN$2,0)),"")</f>
        <v/>
      </c>
      <c r="O970" s="294" t="str">
        <f>IFERROR(INDEX(入力!$CJ$3:$CN$1048576,MATCH(ROW(O970)-ROW(O$3),入力!$BB$3:$BB$1048576,0),MATCH(O$3,入力!$CJ$2:$CN$2,0)),"")</f>
        <v/>
      </c>
      <c r="P970" s="294" t="str">
        <f>IFERROR(INDEX(入力!$CJ$3:$CN$1048576,MATCH(ROW(P970)-ROW(P$3),入力!$BB$3:$BB$1048576,0),MATCH(P$3,入力!$CJ$2:$CN$2,0)),"")</f>
        <v/>
      </c>
      <c r="Q970" s="294" t="str">
        <f>IFERROR(INDEX(入力!$BV$3:$CN$1048576,MATCH(ROW(Q970)-ROW(Q$3),入力!$BB$3:$BB$1048576,0),MATCH(Q$3,入力!$BV$2:$CN$2,0)),"")</f>
        <v/>
      </c>
      <c r="R970" s="77" t="str">
        <f>IFERROR(INDEX(入力!$BV$3:$CN$1048576,MATCH(ROW(R970)-ROW(R$3),入力!$BB$3:$BB$1048576,0),MATCH(R$3,入力!$BV$2:$CN$2,0)),"")</f>
        <v/>
      </c>
      <c r="S970" s="77" t="str">
        <f>IFERROR(INDEX(入力!$BV$3:$CN$1048576,MATCH(ROW(S970)-ROW(S$3),入力!$BB$3:$BB$1048576,0),MATCH(S$3,入力!$BV$2:$CN$2,0)),"")</f>
        <v/>
      </c>
      <c r="U970" s="28" t="str">
        <f>IF(Z970="","",COUNT($Z$4:Z970))</f>
        <v/>
      </c>
      <c r="V970" s="73" t="str">
        <f t="shared" si="15"/>
        <v/>
      </c>
      <c r="W970" s="113" t="str">
        <f>IF(OR($B970="",$B970=$B971),"",SUMIF($B$4:$B970,$B970,Q$4:Q970))</f>
        <v/>
      </c>
      <c r="X970" s="113" t="str">
        <f>IF(OR($B970="",$B970=$B971),"",SUMIF($B$4:$B970,$B970,K$4:K970)-Y970)</f>
        <v/>
      </c>
      <c r="Y970" s="113" t="str">
        <f>IF(OR($B970="",$B970=$B971),"",SUMIFS(K$4:K970,B$4:B970,$B970,F$4:F970,$Y$3))</f>
        <v/>
      </c>
      <c r="Z970" s="113" t="str">
        <f>IF(OR($B970="",$B970=$B971),"",SUMIF($B$4:$B970,$B970,S$4:S970))</f>
        <v/>
      </c>
    </row>
    <row r="971" spans="1:26" ht="25.05" customHeight="1" x14ac:dyDescent="0.2">
      <c r="A971" s="133" t="str">
        <f>IF(OR(B971="",AND(B970=B971,D970=D971)),"",MAX($A$4:A970)+1)</f>
        <v/>
      </c>
      <c r="B971" s="73" t="str">
        <f>IFERROR(INDEX(入力!$BV$3:$CN$1048576,MATCH(ROW(B971)-ROW(B$3),入力!$BB$3:$BB$1048576,0),MATCH(B$3,入力!$BV$2:$CN$2,0)),"")</f>
        <v/>
      </c>
      <c r="C971" s="74" t="str">
        <f>IFERROR(INDEX(入力!$BV$3:$CN$1048576,MATCH(ROW(C971)-ROW(C$3),入力!$BB$3:$BB$1048576,0),MATCH(C$3,入力!$BV$2:$CN$2,0)),"")</f>
        <v/>
      </c>
      <c r="D971" s="75" t="str">
        <f>IFERROR(INDEX(入力!$BO$3:$BO$1048576,MATCH(ROW(D971)-ROW(D$3),入力!$BB$3:$BB$1048576,0),0),"")</f>
        <v/>
      </c>
      <c r="E971" s="74" t="str">
        <f>IFERROR(INDEX(入力!$BV$3:$CN$1048576,MATCH(ROW(E971)-ROW(E$3),入力!$BB$3:$BB$1048576,0),MATCH(E$3,入力!$BV$2:$CN$2,0)),"")</f>
        <v/>
      </c>
      <c r="F971" s="74" t="str">
        <f>IFERROR(INDEX(入力!$BV$3:$CN$1048576,MATCH(ROW(F971)-ROW(F$3),入力!$BB$3:$BB$1048576,0),MATCH(F$3,入力!$BV$2:$CN$2,0)),"")</f>
        <v/>
      </c>
      <c r="G971" s="74" t="str">
        <f>IFERROR(INDEX(入力!$BV$3:$CN$1048576,MATCH(ROW(G971)-ROW(G$3),入力!$BB$3:$BB$1048576,0),MATCH(G$3,入力!$BV$2:$CN$2,0)),"")</f>
        <v/>
      </c>
      <c r="H971" s="75" t="str">
        <f>IFERROR(INDEX(入力!$BV$3:$CN$1048576,MATCH(ROW(H971)-ROW(H$3),入力!$BB$3:$BB$1048576,0),MATCH(H$3,入力!$BV$2:$CN$2,0)),"")</f>
        <v/>
      </c>
      <c r="I971" s="76" t="str">
        <f>IFERROR(INDEX(入力!$BV$3:$CN$1048576,MATCH(ROW(I971)-ROW(I$3),入力!$BB$3:$BB$1048576,0),MATCH(I$3,入力!$BV$2:$CN$2,0)),"")</f>
        <v/>
      </c>
      <c r="J971" s="75" t="str">
        <f>IFERROR(INDEX(入力!$BV$3:$CN$1048576,MATCH(ROW(J971)-ROW(J$3),入力!$BB$3:$BB$1048576,0),MATCH(J$3,入力!$BV$2:$CN$2,0)),"")</f>
        <v/>
      </c>
      <c r="K971" s="75" t="str">
        <f>IFERROR(INDEX(入力!$BV$3:$CN$1048576,MATCH(ROW(K971)-ROW(K$3),入力!$BB$3:$BB$1048576,0),MATCH(K$3,入力!$BV$2:$CN$2,0)),"")</f>
        <v/>
      </c>
      <c r="L971" s="75" t="str">
        <f>IFERROR(INDEX(入力!$BV$3:$CN$1048576,MATCH(ROW(L971)-ROW(L$3),入力!$BB$3:$BB$1048576,0),MATCH(L$3,入力!$BV$2:$CN$2,0)),"")</f>
        <v/>
      </c>
      <c r="M971" s="117" t="str">
        <f>IFERROR(IF(履歴検索!$A971="","",INDEX(入力!$BV$3:$CN$1048576,MATCH(ROW(M971)-ROW(M$3),入力!$BB$3:$BB$1048576,0),MATCH(M$3,入力!$BV$2:$CN$2,0))),"")</f>
        <v/>
      </c>
      <c r="N971" s="75" t="str">
        <f>IFERROR(INDEX(入力!$BV$3:$CN$1048576,MATCH(ROW(N971)-ROW(N$3),入力!$BB$3:$BB$1048576,0),MATCH(N$3,入力!$BV$2:$CN$2,0)),"")</f>
        <v/>
      </c>
      <c r="O971" s="294" t="str">
        <f>IFERROR(INDEX(入力!$CJ$3:$CN$1048576,MATCH(ROW(O971)-ROW(O$3),入力!$BB$3:$BB$1048576,0),MATCH(O$3,入力!$CJ$2:$CN$2,0)),"")</f>
        <v/>
      </c>
      <c r="P971" s="294" t="str">
        <f>IFERROR(INDEX(入力!$CJ$3:$CN$1048576,MATCH(ROW(P971)-ROW(P$3),入力!$BB$3:$BB$1048576,0),MATCH(P$3,入力!$CJ$2:$CN$2,0)),"")</f>
        <v/>
      </c>
      <c r="Q971" s="294" t="str">
        <f>IFERROR(INDEX(入力!$BV$3:$CN$1048576,MATCH(ROW(Q971)-ROW(Q$3),入力!$BB$3:$BB$1048576,0),MATCH(Q$3,入力!$BV$2:$CN$2,0)),"")</f>
        <v/>
      </c>
      <c r="R971" s="77" t="str">
        <f>IFERROR(INDEX(入力!$BV$3:$CN$1048576,MATCH(ROW(R971)-ROW(R$3),入力!$BB$3:$BB$1048576,0),MATCH(R$3,入力!$BV$2:$CN$2,0)),"")</f>
        <v/>
      </c>
      <c r="S971" s="77" t="str">
        <f>IFERROR(INDEX(入力!$BV$3:$CN$1048576,MATCH(ROW(S971)-ROW(S$3),入力!$BB$3:$BB$1048576,0),MATCH(S$3,入力!$BV$2:$CN$2,0)),"")</f>
        <v/>
      </c>
      <c r="U971" s="28" t="str">
        <f>IF(Z971="","",COUNT($Z$4:Z971))</f>
        <v/>
      </c>
      <c r="V971" s="73" t="str">
        <f t="shared" si="15"/>
        <v/>
      </c>
      <c r="W971" s="113" t="str">
        <f>IF(OR($B971="",$B971=$B972),"",SUMIF($B$4:$B971,$B971,Q$4:Q971))</f>
        <v/>
      </c>
      <c r="X971" s="113" t="str">
        <f>IF(OR($B971="",$B971=$B972),"",SUMIF($B$4:$B971,$B971,K$4:K971)-Y971)</f>
        <v/>
      </c>
      <c r="Y971" s="113" t="str">
        <f>IF(OR($B971="",$B971=$B972),"",SUMIFS(K$4:K971,B$4:B971,$B971,F$4:F971,$Y$3))</f>
        <v/>
      </c>
      <c r="Z971" s="113" t="str">
        <f>IF(OR($B971="",$B971=$B972),"",SUMIF($B$4:$B971,$B971,S$4:S971))</f>
        <v/>
      </c>
    </row>
    <row r="972" spans="1:26" ht="25.05" customHeight="1" x14ac:dyDescent="0.2">
      <c r="A972" s="133" t="str">
        <f>IF(OR(B972="",AND(B971=B972,D971=D972)),"",MAX($A$4:A971)+1)</f>
        <v/>
      </c>
      <c r="B972" s="73" t="str">
        <f>IFERROR(INDEX(入力!$BV$3:$CN$1048576,MATCH(ROW(B972)-ROW(B$3),入力!$BB$3:$BB$1048576,0),MATCH(B$3,入力!$BV$2:$CN$2,0)),"")</f>
        <v/>
      </c>
      <c r="C972" s="74" t="str">
        <f>IFERROR(INDEX(入力!$BV$3:$CN$1048576,MATCH(ROW(C972)-ROW(C$3),入力!$BB$3:$BB$1048576,0),MATCH(C$3,入力!$BV$2:$CN$2,0)),"")</f>
        <v/>
      </c>
      <c r="D972" s="75" t="str">
        <f>IFERROR(INDEX(入力!$BO$3:$BO$1048576,MATCH(ROW(D972)-ROW(D$3),入力!$BB$3:$BB$1048576,0),0),"")</f>
        <v/>
      </c>
      <c r="E972" s="74" t="str">
        <f>IFERROR(INDEX(入力!$BV$3:$CN$1048576,MATCH(ROW(E972)-ROW(E$3),入力!$BB$3:$BB$1048576,0),MATCH(E$3,入力!$BV$2:$CN$2,0)),"")</f>
        <v/>
      </c>
      <c r="F972" s="74" t="str">
        <f>IFERROR(INDEX(入力!$BV$3:$CN$1048576,MATCH(ROW(F972)-ROW(F$3),入力!$BB$3:$BB$1048576,0),MATCH(F$3,入力!$BV$2:$CN$2,0)),"")</f>
        <v/>
      </c>
      <c r="G972" s="74" t="str">
        <f>IFERROR(INDEX(入力!$BV$3:$CN$1048576,MATCH(ROW(G972)-ROW(G$3),入力!$BB$3:$BB$1048576,0),MATCH(G$3,入力!$BV$2:$CN$2,0)),"")</f>
        <v/>
      </c>
      <c r="H972" s="75" t="str">
        <f>IFERROR(INDEX(入力!$BV$3:$CN$1048576,MATCH(ROW(H972)-ROW(H$3),入力!$BB$3:$BB$1048576,0),MATCH(H$3,入力!$BV$2:$CN$2,0)),"")</f>
        <v/>
      </c>
      <c r="I972" s="76" t="str">
        <f>IFERROR(INDEX(入力!$BV$3:$CN$1048576,MATCH(ROW(I972)-ROW(I$3),入力!$BB$3:$BB$1048576,0),MATCH(I$3,入力!$BV$2:$CN$2,0)),"")</f>
        <v/>
      </c>
      <c r="J972" s="75" t="str">
        <f>IFERROR(INDEX(入力!$BV$3:$CN$1048576,MATCH(ROW(J972)-ROW(J$3),入力!$BB$3:$BB$1048576,0),MATCH(J$3,入力!$BV$2:$CN$2,0)),"")</f>
        <v/>
      </c>
      <c r="K972" s="75" t="str">
        <f>IFERROR(INDEX(入力!$BV$3:$CN$1048576,MATCH(ROW(K972)-ROW(K$3),入力!$BB$3:$BB$1048576,0),MATCH(K$3,入力!$BV$2:$CN$2,0)),"")</f>
        <v/>
      </c>
      <c r="L972" s="75" t="str">
        <f>IFERROR(INDEX(入力!$BV$3:$CN$1048576,MATCH(ROW(L972)-ROW(L$3),入力!$BB$3:$BB$1048576,0),MATCH(L$3,入力!$BV$2:$CN$2,0)),"")</f>
        <v/>
      </c>
      <c r="M972" s="117" t="str">
        <f>IFERROR(IF(履歴検索!$A972="","",INDEX(入力!$BV$3:$CN$1048576,MATCH(ROW(M972)-ROW(M$3),入力!$BB$3:$BB$1048576,0),MATCH(M$3,入力!$BV$2:$CN$2,0))),"")</f>
        <v/>
      </c>
      <c r="N972" s="75" t="str">
        <f>IFERROR(INDEX(入力!$BV$3:$CN$1048576,MATCH(ROW(N972)-ROW(N$3),入力!$BB$3:$BB$1048576,0),MATCH(N$3,入力!$BV$2:$CN$2,0)),"")</f>
        <v/>
      </c>
      <c r="O972" s="294" t="str">
        <f>IFERROR(INDEX(入力!$CJ$3:$CN$1048576,MATCH(ROW(O972)-ROW(O$3),入力!$BB$3:$BB$1048576,0),MATCH(O$3,入力!$CJ$2:$CN$2,0)),"")</f>
        <v/>
      </c>
      <c r="P972" s="294" t="str">
        <f>IFERROR(INDEX(入力!$CJ$3:$CN$1048576,MATCH(ROW(P972)-ROW(P$3),入力!$BB$3:$BB$1048576,0),MATCH(P$3,入力!$CJ$2:$CN$2,0)),"")</f>
        <v/>
      </c>
      <c r="Q972" s="294" t="str">
        <f>IFERROR(INDEX(入力!$BV$3:$CN$1048576,MATCH(ROW(Q972)-ROW(Q$3),入力!$BB$3:$BB$1048576,0),MATCH(Q$3,入力!$BV$2:$CN$2,0)),"")</f>
        <v/>
      </c>
      <c r="R972" s="77" t="str">
        <f>IFERROR(INDEX(入力!$BV$3:$CN$1048576,MATCH(ROW(R972)-ROW(R$3),入力!$BB$3:$BB$1048576,0),MATCH(R$3,入力!$BV$2:$CN$2,0)),"")</f>
        <v/>
      </c>
      <c r="S972" s="77" t="str">
        <f>IFERROR(INDEX(入力!$BV$3:$CN$1048576,MATCH(ROW(S972)-ROW(S$3),入力!$BB$3:$BB$1048576,0),MATCH(S$3,入力!$BV$2:$CN$2,0)),"")</f>
        <v/>
      </c>
      <c r="U972" s="28" t="str">
        <f>IF(Z972="","",COUNT($Z$4:Z972))</f>
        <v/>
      </c>
      <c r="V972" s="73" t="str">
        <f t="shared" si="15"/>
        <v/>
      </c>
      <c r="W972" s="113" t="str">
        <f>IF(OR($B972="",$B972=$B973),"",SUMIF($B$4:$B972,$B972,Q$4:Q972))</f>
        <v/>
      </c>
      <c r="X972" s="113" t="str">
        <f>IF(OR($B972="",$B972=$B973),"",SUMIF($B$4:$B972,$B972,K$4:K972)-Y972)</f>
        <v/>
      </c>
      <c r="Y972" s="113" t="str">
        <f>IF(OR($B972="",$B972=$B973),"",SUMIFS(K$4:K972,B$4:B972,$B972,F$4:F972,$Y$3))</f>
        <v/>
      </c>
      <c r="Z972" s="113" t="str">
        <f>IF(OR($B972="",$B972=$B973),"",SUMIF($B$4:$B972,$B972,S$4:S972))</f>
        <v/>
      </c>
    </row>
    <row r="973" spans="1:26" ht="25.05" customHeight="1" x14ac:dyDescent="0.2">
      <c r="A973" s="133" t="str">
        <f>IF(OR(B973="",AND(B972=B973,D972=D973)),"",MAX($A$4:A972)+1)</f>
        <v/>
      </c>
      <c r="B973" s="73" t="str">
        <f>IFERROR(INDEX(入力!$BV$3:$CN$1048576,MATCH(ROW(B973)-ROW(B$3),入力!$BB$3:$BB$1048576,0),MATCH(B$3,入力!$BV$2:$CN$2,0)),"")</f>
        <v/>
      </c>
      <c r="C973" s="74" t="str">
        <f>IFERROR(INDEX(入力!$BV$3:$CN$1048576,MATCH(ROW(C973)-ROW(C$3),入力!$BB$3:$BB$1048576,0),MATCH(C$3,入力!$BV$2:$CN$2,0)),"")</f>
        <v/>
      </c>
      <c r="D973" s="75" t="str">
        <f>IFERROR(INDEX(入力!$BO$3:$BO$1048576,MATCH(ROW(D973)-ROW(D$3),入力!$BB$3:$BB$1048576,0),0),"")</f>
        <v/>
      </c>
      <c r="E973" s="74" t="str">
        <f>IFERROR(INDEX(入力!$BV$3:$CN$1048576,MATCH(ROW(E973)-ROW(E$3),入力!$BB$3:$BB$1048576,0),MATCH(E$3,入力!$BV$2:$CN$2,0)),"")</f>
        <v/>
      </c>
      <c r="F973" s="74" t="str">
        <f>IFERROR(INDEX(入力!$BV$3:$CN$1048576,MATCH(ROW(F973)-ROW(F$3),入力!$BB$3:$BB$1048576,0),MATCH(F$3,入力!$BV$2:$CN$2,0)),"")</f>
        <v/>
      </c>
      <c r="G973" s="74" t="str">
        <f>IFERROR(INDEX(入力!$BV$3:$CN$1048576,MATCH(ROW(G973)-ROW(G$3),入力!$BB$3:$BB$1048576,0),MATCH(G$3,入力!$BV$2:$CN$2,0)),"")</f>
        <v/>
      </c>
      <c r="H973" s="75" t="str">
        <f>IFERROR(INDEX(入力!$BV$3:$CN$1048576,MATCH(ROW(H973)-ROW(H$3),入力!$BB$3:$BB$1048576,0),MATCH(H$3,入力!$BV$2:$CN$2,0)),"")</f>
        <v/>
      </c>
      <c r="I973" s="76" t="str">
        <f>IFERROR(INDEX(入力!$BV$3:$CN$1048576,MATCH(ROW(I973)-ROW(I$3),入力!$BB$3:$BB$1048576,0),MATCH(I$3,入力!$BV$2:$CN$2,0)),"")</f>
        <v/>
      </c>
      <c r="J973" s="75" t="str">
        <f>IFERROR(INDEX(入力!$BV$3:$CN$1048576,MATCH(ROW(J973)-ROW(J$3),入力!$BB$3:$BB$1048576,0),MATCH(J$3,入力!$BV$2:$CN$2,0)),"")</f>
        <v/>
      </c>
      <c r="K973" s="75" t="str">
        <f>IFERROR(INDEX(入力!$BV$3:$CN$1048576,MATCH(ROW(K973)-ROW(K$3),入力!$BB$3:$BB$1048576,0),MATCH(K$3,入力!$BV$2:$CN$2,0)),"")</f>
        <v/>
      </c>
      <c r="L973" s="75" t="str">
        <f>IFERROR(INDEX(入力!$BV$3:$CN$1048576,MATCH(ROW(L973)-ROW(L$3),入力!$BB$3:$BB$1048576,0),MATCH(L$3,入力!$BV$2:$CN$2,0)),"")</f>
        <v/>
      </c>
      <c r="M973" s="117" t="str">
        <f>IFERROR(IF(履歴検索!$A973="","",INDEX(入力!$BV$3:$CN$1048576,MATCH(ROW(M973)-ROW(M$3),入力!$BB$3:$BB$1048576,0),MATCH(M$3,入力!$BV$2:$CN$2,0))),"")</f>
        <v/>
      </c>
      <c r="N973" s="75" t="str">
        <f>IFERROR(INDEX(入力!$BV$3:$CN$1048576,MATCH(ROW(N973)-ROW(N$3),入力!$BB$3:$BB$1048576,0),MATCH(N$3,入力!$BV$2:$CN$2,0)),"")</f>
        <v/>
      </c>
      <c r="O973" s="294" t="str">
        <f>IFERROR(INDEX(入力!$CJ$3:$CN$1048576,MATCH(ROW(O973)-ROW(O$3),入力!$BB$3:$BB$1048576,0),MATCH(O$3,入力!$CJ$2:$CN$2,0)),"")</f>
        <v/>
      </c>
      <c r="P973" s="294" t="str">
        <f>IFERROR(INDEX(入力!$CJ$3:$CN$1048576,MATCH(ROW(P973)-ROW(P$3),入力!$BB$3:$BB$1048576,0),MATCH(P$3,入力!$CJ$2:$CN$2,0)),"")</f>
        <v/>
      </c>
      <c r="Q973" s="294" t="str">
        <f>IFERROR(INDEX(入力!$BV$3:$CN$1048576,MATCH(ROW(Q973)-ROW(Q$3),入力!$BB$3:$BB$1048576,0),MATCH(Q$3,入力!$BV$2:$CN$2,0)),"")</f>
        <v/>
      </c>
      <c r="R973" s="77" t="str">
        <f>IFERROR(INDEX(入力!$BV$3:$CN$1048576,MATCH(ROW(R973)-ROW(R$3),入力!$BB$3:$BB$1048576,0),MATCH(R$3,入力!$BV$2:$CN$2,0)),"")</f>
        <v/>
      </c>
      <c r="S973" s="77" t="str">
        <f>IFERROR(INDEX(入力!$BV$3:$CN$1048576,MATCH(ROW(S973)-ROW(S$3),入力!$BB$3:$BB$1048576,0),MATCH(S$3,入力!$BV$2:$CN$2,0)),"")</f>
        <v/>
      </c>
      <c r="U973" s="28" t="str">
        <f>IF(Z973="","",COUNT($Z$4:Z973))</f>
        <v/>
      </c>
      <c r="V973" s="73" t="str">
        <f t="shared" si="15"/>
        <v/>
      </c>
      <c r="W973" s="113" t="str">
        <f>IF(OR($B973="",$B973=$B974),"",SUMIF($B$4:$B973,$B973,Q$4:Q973))</f>
        <v/>
      </c>
      <c r="X973" s="113" t="str">
        <f>IF(OR($B973="",$B973=$B974),"",SUMIF($B$4:$B973,$B973,K$4:K973)-Y973)</f>
        <v/>
      </c>
      <c r="Y973" s="113" t="str">
        <f>IF(OR($B973="",$B973=$B974),"",SUMIFS(K$4:K973,B$4:B973,$B973,F$4:F973,$Y$3))</f>
        <v/>
      </c>
      <c r="Z973" s="113" t="str">
        <f>IF(OR($B973="",$B973=$B974),"",SUMIF($B$4:$B973,$B973,S$4:S973))</f>
        <v/>
      </c>
    </row>
    <row r="974" spans="1:26" ht="25.05" customHeight="1" x14ac:dyDescent="0.2">
      <c r="A974" s="133" t="str">
        <f>IF(OR(B974="",AND(B973=B974,D973=D974)),"",MAX($A$4:A973)+1)</f>
        <v/>
      </c>
      <c r="B974" s="73" t="str">
        <f>IFERROR(INDEX(入力!$BV$3:$CN$1048576,MATCH(ROW(B974)-ROW(B$3),入力!$BB$3:$BB$1048576,0),MATCH(B$3,入力!$BV$2:$CN$2,0)),"")</f>
        <v/>
      </c>
      <c r="C974" s="74" t="str">
        <f>IFERROR(INDEX(入力!$BV$3:$CN$1048576,MATCH(ROW(C974)-ROW(C$3),入力!$BB$3:$BB$1048576,0),MATCH(C$3,入力!$BV$2:$CN$2,0)),"")</f>
        <v/>
      </c>
      <c r="D974" s="75" t="str">
        <f>IFERROR(INDEX(入力!$BO$3:$BO$1048576,MATCH(ROW(D974)-ROW(D$3),入力!$BB$3:$BB$1048576,0),0),"")</f>
        <v/>
      </c>
      <c r="E974" s="74" t="str">
        <f>IFERROR(INDEX(入力!$BV$3:$CN$1048576,MATCH(ROW(E974)-ROW(E$3),入力!$BB$3:$BB$1048576,0),MATCH(E$3,入力!$BV$2:$CN$2,0)),"")</f>
        <v/>
      </c>
      <c r="F974" s="74" t="str">
        <f>IFERROR(INDEX(入力!$BV$3:$CN$1048576,MATCH(ROW(F974)-ROW(F$3),入力!$BB$3:$BB$1048576,0),MATCH(F$3,入力!$BV$2:$CN$2,0)),"")</f>
        <v/>
      </c>
      <c r="G974" s="74" t="str">
        <f>IFERROR(INDEX(入力!$BV$3:$CN$1048576,MATCH(ROW(G974)-ROW(G$3),入力!$BB$3:$BB$1048576,0),MATCH(G$3,入力!$BV$2:$CN$2,0)),"")</f>
        <v/>
      </c>
      <c r="H974" s="75" t="str">
        <f>IFERROR(INDEX(入力!$BV$3:$CN$1048576,MATCH(ROW(H974)-ROW(H$3),入力!$BB$3:$BB$1048576,0),MATCH(H$3,入力!$BV$2:$CN$2,0)),"")</f>
        <v/>
      </c>
      <c r="I974" s="76" t="str">
        <f>IFERROR(INDEX(入力!$BV$3:$CN$1048576,MATCH(ROW(I974)-ROW(I$3),入力!$BB$3:$BB$1048576,0),MATCH(I$3,入力!$BV$2:$CN$2,0)),"")</f>
        <v/>
      </c>
      <c r="J974" s="75" t="str">
        <f>IFERROR(INDEX(入力!$BV$3:$CN$1048576,MATCH(ROW(J974)-ROW(J$3),入力!$BB$3:$BB$1048576,0),MATCH(J$3,入力!$BV$2:$CN$2,0)),"")</f>
        <v/>
      </c>
      <c r="K974" s="75" t="str">
        <f>IFERROR(INDEX(入力!$BV$3:$CN$1048576,MATCH(ROW(K974)-ROW(K$3),入力!$BB$3:$BB$1048576,0),MATCH(K$3,入力!$BV$2:$CN$2,0)),"")</f>
        <v/>
      </c>
      <c r="L974" s="75" t="str">
        <f>IFERROR(INDEX(入力!$BV$3:$CN$1048576,MATCH(ROW(L974)-ROW(L$3),入力!$BB$3:$BB$1048576,0),MATCH(L$3,入力!$BV$2:$CN$2,0)),"")</f>
        <v/>
      </c>
      <c r="M974" s="117" t="str">
        <f>IFERROR(IF(履歴検索!$A974="","",INDEX(入力!$BV$3:$CN$1048576,MATCH(ROW(M974)-ROW(M$3),入力!$BB$3:$BB$1048576,0),MATCH(M$3,入力!$BV$2:$CN$2,0))),"")</f>
        <v/>
      </c>
      <c r="N974" s="75" t="str">
        <f>IFERROR(INDEX(入力!$BV$3:$CN$1048576,MATCH(ROW(N974)-ROW(N$3),入力!$BB$3:$BB$1048576,0),MATCH(N$3,入力!$BV$2:$CN$2,0)),"")</f>
        <v/>
      </c>
      <c r="O974" s="294" t="str">
        <f>IFERROR(INDEX(入力!$CJ$3:$CN$1048576,MATCH(ROW(O974)-ROW(O$3),入力!$BB$3:$BB$1048576,0),MATCH(O$3,入力!$CJ$2:$CN$2,0)),"")</f>
        <v/>
      </c>
      <c r="P974" s="294" t="str">
        <f>IFERROR(INDEX(入力!$CJ$3:$CN$1048576,MATCH(ROW(P974)-ROW(P$3),入力!$BB$3:$BB$1048576,0),MATCH(P$3,入力!$CJ$2:$CN$2,0)),"")</f>
        <v/>
      </c>
      <c r="Q974" s="294" t="str">
        <f>IFERROR(INDEX(入力!$BV$3:$CN$1048576,MATCH(ROW(Q974)-ROW(Q$3),入力!$BB$3:$BB$1048576,0),MATCH(Q$3,入力!$BV$2:$CN$2,0)),"")</f>
        <v/>
      </c>
      <c r="R974" s="77" t="str">
        <f>IFERROR(INDEX(入力!$BV$3:$CN$1048576,MATCH(ROW(R974)-ROW(R$3),入力!$BB$3:$BB$1048576,0),MATCH(R$3,入力!$BV$2:$CN$2,0)),"")</f>
        <v/>
      </c>
      <c r="S974" s="77" t="str">
        <f>IFERROR(INDEX(入力!$BV$3:$CN$1048576,MATCH(ROW(S974)-ROW(S$3),入力!$BB$3:$BB$1048576,0),MATCH(S$3,入力!$BV$2:$CN$2,0)),"")</f>
        <v/>
      </c>
      <c r="U974" s="28" t="str">
        <f>IF(Z974="","",COUNT($Z$4:Z974))</f>
        <v/>
      </c>
      <c r="V974" s="73" t="str">
        <f t="shared" si="15"/>
        <v/>
      </c>
      <c r="W974" s="113" t="str">
        <f>IF(OR($B974="",$B974=$B975),"",SUMIF($B$4:$B974,$B974,Q$4:Q974))</f>
        <v/>
      </c>
      <c r="X974" s="113" t="str">
        <f>IF(OR($B974="",$B974=$B975),"",SUMIF($B$4:$B974,$B974,K$4:K974)-Y974)</f>
        <v/>
      </c>
      <c r="Y974" s="113" t="str">
        <f>IF(OR($B974="",$B974=$B975),"",SUMIFS(K$4:K974,B$4:B974,$B974,F$4:F974,$Y$3))</f>
        <v/>
      </c>
      <c r="Z974" s="113" t="str">
        <f>IF(OR($B974="",$B974=$B975),"",SUMIF($B$4:$B974,$B974,S$4:S974))</f>
        <v/>
      </c>
    </row>
    <row r="975" spans="1:26" ht="25.05" customHeight="1" x14ac:dyDescent="0.2">
      <c r="A975" s="133" t="str">
        <f>IF(OR(B975="",AND(B974=B975,D974=D975)),"",MAX($A$4:A974)+1)</f>
        <v/>
      </c>
      <c r="B975" s="73" t="str">
        <f>IFERROR(INDEX(入力!$BV$3:$CN$1048576,MATCH(ROW(B975)-ROW(B$3),入力!$BB$3:$BB$1048576,0),MATCH(B$3,入力!$BV$2:$CN$2,0)),"")</f>
        <v/>
      </c>
      <c r="C975" s="74" t="str">
        <f>IFERROR(INDEX(入力!$BV$3:$CN$1048576,MATCH(ROW(C975)-ROW(C$3),入力!$BB$3:$BB$1048576,0),MATCH(C$3,入力!$BV$2:$CN$2,0)),"")</f>
        <v/>
      </c>
      <c r="D975" s="75" t="str">
        <f>IFERROR(INDEX(入力!$BO$3:$BO$1048576,MATCH(ROW(D975)-ROW(D$3),入力!$BB$3:$BB$1048576,0),0),"")</f>
        <v/>
      </c>
      <c r="E975" s="74" t="str">
        <f>IFERROR(INDEX(入力!$BV$3:$CN$1048576,MATCH(ROW(E975)-ROW(E$3),入力!$BB$3:$BB$1048576,0),MATCH(E$3,入力!$BV$2:$CN$2,0)),"")</f>
        <v/>
      </c>
      <c r="F975" s="74" t="str">
        <f>IFERROR(INDEX(入力!$BV$3:$CN$1048576,MATCH(ROW(F975)-ROW(F$3),入力!$BB$3:$BB$1048576,0),MATCH(F$3,入力!$BV$2:$CN$2,0)),"")</f>
        <v/>
      </c>
      <c r="G975" s="74" t="str">
        <f>IFERROR(INDEX(入力!$BV$3:$CN$1048576,MATCH(ROW(G975)-ROW(G$3),入力!$BB$3:$BB$1048576,0),MATCH(G$3,入力!$BV$2:$CN$2,0)),"")</f>
        <v/>
      </c>
      <c r="H975" s="75" t="str">
        <f>IFERROR(INDEX(入力!$BV$3:$CN$1048576,MATCH(ROW(H975)-ROW(H$3),入力!$BB$3:$BB$1048576,0),MATCH(H$3,入力!$BV$2:$CN$2,0)),"")</f>
        <v/>
      </c>
      <c r="I975" s="76" t="str">
        <f>IFERROR(INDEX(入力!$BV$3:$CN$1048576,MATCH(ROW(I975)-ROW(I$3),入力!$BB$3:$BB$1048576,0),MATCH(I$3,入力!$BV$2:$CN$2,0)),"")</f>
        <v/>
      </c>
      <c r="J975" s="75" t="str">
        <f>IFERROR(INDEX(入力!$BV$3:$CN$1048576,MATCH(ROW(J975)-ROW(J$3),入力!$BB$3:$BB$1048576,0),MATCH(J$3,入力!$BV$2:$CN$2,0)),"")</f>
        <v/>
      </c>
      <c r="K975" s="75" t="str">
        <f>IFERROR(INDEX(入力!$BV$3:$CN$1048576,MATCH(ROW(K975)-ROW(K$3),入力!$BB$3:$BB$1048576,0),MATCH(K$3,入力!$BV$2:$CN$2,0)),"")</f>
        <v/>
      </c>
      <c r="L975" s="75" t="str">
        <f>IFERROR(INDEX(入力!$BV$3:$CN$1048576,MATCH(ROW(L975)-ROW(L$3),入力!$BB$3:$BB$1048576,0),MATCH(L$3,入力!$BV$2:$CN$2,0)),"")</f>
        <v/>
      </c>
      <c r="M975" s="117" t="str">
        <f>IFERROR(IF(履歴検索!$A975="","",INDEX(入力!$BV$3:$CN$1048576,MATCH(ROW(M975)-ROW(M$3),入力!$BB$3:$BB$1048576,0),MATCH(M$3,入力!$BV$2:$CN$2,0))),"")</f>
        <v/>
      </c>
      <c r="N975" s="75" t="str">
        <f>IFERROR(INDEX(入力!$BV$3:$CN$1048576,MATCH(ROW(N975)-ROW(N$3),入力!$BB$3:$BB$1048576,0),MATCH(N$3,入力!$BV$2:$CN$2,0)),"")</f>
        <v/>
      </c>
      <c r="O975" s="294" t="str">
        <f>IFERROR(INDEX(入力!$CJ$3:$CN$1048576,MATCH(ROW(O975)-ROW(O$3),入力!$BB$3:$BB$1048576,0),MATCH(O$3,入力!$CJ$2:$CN$2,0)),"")</f>
        <v/>
      </c>
      <c r="P975" s="294" t="str">
        <f>IFERROR(INDEX(入力!$CJ$3:$CN$1048576,MATCH(ROW(P975)-ROW(P$3),入力!$BB$3:$BB$1048576,0),MATCH(P$3,入力!$CJ$2:$CN$2,0)),"")</f>
        <v/>
      </c>
      <c r="Q975" s="294" t="str">
        <f>IFERROR(INDEX(入力!$BV$3:$CN$1048576,MATCH(ROW(Q975)-ROW(Q$3),入力!$BB$3:$BB$1048576,0),MATCH(Q$3,入力!$BV$2:$CN$2,0)),"")</f>
        <v/>
      </c>
      <c r="R975" s="77" t="str">
        <f>IFERROR(INDEX(入力!$BV$3:$CN$1048576,MATCH(ROW(R975)-ROW(R$3),入力!$BB$3:$BB$1048576,0),MATCH(R$3,入力!$BV$2:$CN$2,0)),"")</f>
        <v/>
      </c>
      <c r="S975" s="77" t="str">
        <f>IFERROR(INDEX(入力!$BV$3:$CN$1048576,MATCH(ROW(S975)-ROW(S$3),入力!$BB$3:$BB$1048576,0),MATCH(S$3,入力!$BV$2:$CN$2,0)),"")</f>
        <v/>
      </c>
      <c r="U975" s="28" t="str">
        <f>IF(Z975="","",COUNT($Z$4:Z975))</f>
        <v/>
      </c>
      <c r="V975" s="73" t="str">
        <f t="shared" si="15"/>
        <v/>
      </c>
      <c r="W975" s="113" t="str">
        <f>IF(OR($B975="",$B975=$B976),"",SUMIF($B$4:$B975,$B975,Q$4:Q975))</f>
        <v/>
      </c>
      <c r="X975" s="113" t="str">
        <f>IF(OR($B975="",$B975=$B976),"",SUMIF($B$4:$B975,$B975,K$4:K975)-Y975)</f>
        <v/>
      </c>
      <c r="Y975" s="113" t="str">
        <f>IF(OR($B975="",$B975=$B976),"",SUMIFS(K$4:K975,B$4:B975,$B975,F$4:F975,$Y$3))</f>
        <v/>
      </c>
      <c r="Z975" s="113" t="str">
        <f>IF(OR($B975="",$B975=$B976),"",SUMIF($B$4:$B975,$B975,S$4:S975))</f>
        <v/>
      </c>
    </row>
    <row r="976" spans="1:26" ht="25.05" customHeight="1" x14ac:dyDescent="0.2">
      <c r="A976" s="133" t="str">
        <f>IF(OR(B976="",AND(B975=B976,D975=D976)),"",MAX($A$4:A975)+1)</f>
        <v/>
      </c>
      <c r="B976" s="73" t="str">
        <f>IFERROR(INDEX(入力!$BV$3:$CN$1048576,MATCH(ROW(B976)-ROW(B$3),入力!$BB$3:$BB$1048576,0),MATCH(B$3,入力!$BV$2:$CN$2,0)),"")</f>
        <v/>
      </c>
      <c r="C976" s="74" t="str">
        <f>IFERROR(INDEX(入力!$BV$3:$CN$1048576,MATCH(ROW(C976)-ROW(C$3),入力!$BB$3:$BB$1048576,0),MATCH(C$3,入力!$BV$2:$CN$2,0)),"")</f>
        <v/>
      </c>
      <c r="D976" s="75" t="str">
        <f>IFERROR(INDEX(入力!$BO$3:$BO$1048576,MATCH(ROW(D976)-ROW(D$3),入力!$BB$3:$BB$1048576,0),0),"")</f>
        <v/>
      </c>
      <c r="E976" s="74" t="str">
        <f>IFERROR(INDEX(入力!$BV$3:$CN$1048576,MATCH(ROW(E976)-ROW(E$3),入力!$BB$3:$BB$1048576,0),MATCH(E$3,入力!$BV$2:$CN$2,0)),"")</f>
        <v/>
      </c>
      <c r="F976" s="74" t="str">
        <f>IFERROR(INDEX(入力!$BV$3:$CN$1048576,MATCH(ROW(F976)-ROW(F$3),入力!$BB$3:$BB$1048576,0),MATCH(F$3,入力!$BV$2:$CN$2,0)),"")</f>
        <v/>
      </c>
      <c r="G976" s="74" t="str">
        <f>IFERROR(INDEX(入力!$BV$3:$CN$1048576,MATCH(ROW(G976)-ROW(G$3),入力!$BB$3:$BB$1048576,0),MATCH(G$3,入力!$BV$2:$CN$2,0)),"")</f>
        <v/>
      </c>
      <c r="H976" s="75" t="str">
        <f>IFERROR(INDEX(入力!$BV$3:$CN$1048576,MATCH(ROW(H976)-ROW(H$3),入力!$BB$3:$BB$1048576,0),MATCH(H$3,入力!$BV$2:$CN$2,0)),"")</f>
        <v/>
      </c>
      <c r="I976" s="76" t="str">
        <f>IFERROR(INDEX(入力!$BV$3:$CN$1048576,MATCH(ROW(I976)-ROW(I$3),入力!$BB$3:$BB$1048576,0),MATCH(I$3,入力!$BV$2:$CN$2,0)),"")</f>
        <v/>
      </c>
      <c r="J976" s="75" t="str">
        <f>IFERROR(INDEX(入力!$BV$3:$CN$1048576,MATCH(ROW(J976)-ROW(J$3),入力!$BB$3:$BB$1048576,0),MATCH(J$3,入力!$BV$2:$CN$2,0)),"")</f>
        <v/>
      </c>
      <c r="K976" s="75" t="str">
        <f>IFERROR(INDEX(入力!$BV$3:$CN$1048576,MATCH(ROW(K976)-ROW(K$3),入力!$BB$3:$BB$1048576,0),MATCH(K$3,入力!$BV$2:$CN$2,0)),"")</f>
        <v/>
      </c>
      <c r="L976" s="75" t="str">
        <f>IFERROR(INDEX(入力!$BV$3:$CN$1048576,MATCH(ROW(L976)-ROW(L$3),入力!$BB$3:$BB$1048576,0),MATCH(L$3,入力!$BV$2:$CN$2,0)),"")</f>
        <v/>
      </c>
      <c r="M976" s="117" t="str">
        <f>IFERROR(IF(履歴検索!$A976="","",INDEX(入力!$BV$3:$CN$1048576,MATCH(ROW(M976)-ROW(M$3),入力!$BB$3:$BB$1048576,0),MATCH(M$3,入力!$BV$2:$CN$2,0))),"")</f>
        <v/>
      </c>
      <c r="N976" s="75" t="str">
        <f>IFERROR(INDEX(入力!$BV$3:$CN$1048576,MATCH(ROW(N976)-ROW(N$3),入力!$BB$3:$BB$1048576,0),MATCH(N$3,入力!$BV$2:$CN$2,0)),"")</f>
        <v/>
      </c>
      <c r="O976" s="294" t="str">
        <f>IFERROR(INDEX(入力!$CJ$3:$CN$1048576,MATCH(ROW(O976)-ROW(O$3),入力!$BB$3:$BB$1048576,0),MATCH(O$3,入力!$CJ$2:$CN$2,0)),"")</f>
        <v/>
      </c>
      <c r="P976" s="294" t="str">
        <f>IFERROR(INDEX(入力!$CJ$3:$CN$1048576,MATCH(ROW(P976)-ROW(P$3),入力!$BB$3:$BB$1048576,0),MATCH(P$3,入力!$CJ$2:$CN$2,0)),"")</f>
        <v/>
      </c>
      <c r="Q976" s="294" t="str">
        <f>IFERROR(INDEX(入力!$BV$3:$CN$1048576,MATCH(ROW(Q976)-ROW(Q$3),入力!$BB$3:$BB$1048576,0),MATCH(Q$3,入力!$BV$2:$CN$2,0)),"")</f>
        <v/>
      </c>
      <c r="R976" s="77" t="str">
        <f>IFERROR(INDEX(入力!$BV$3:$CN$1048576,MATCH(ROW(R976)-ROW(R$3),入力!$BB$3:$BB$1048576,0),MATCH(R$3,入力!$BV$2:$CN$2,0)),"")</f>
        <v/>
      </c>
      <c r="S976" s="77" t="str">
        <f>IFERROR(INDEX(入力!$BV$3:$CN$1048576,MATCH(ROW(S976)-ROW(S$3),入力!$BB$3:$BB$1048576,0),MATCH(S$3,入力!$BV$2:$CN$2,0)),"")</f>
        <v/>
      </c>
      <c r="U976" s="28" t="str">
        <f>IF(Z976="","",COUNT($Z$4:Z976))</f>
        <v/>
      </c>
      <c r="V976" s="73" t="str">
        <f t="shared" si="15"/>
        <v/>
      </c>
      <c r="W976" s="113" t="str">
        <f>IF(OR($B976="",$B976=$B977),"",SUMIF($B$4:$B976,$B976,Q$4:Q976))</f>
        <v/>
      </c>
      <c r="X976" s="113" t="str">
        <f>IF(OR($B976="",$B976=$B977),"",SUMIF($B$4:$B976,$B976,K$4:K976)-Y976)</f>
        <v/>
      </c>
      <c r="Y976" s="113" t="str">
        <f>IF(OR($B976="",$B976=$B977),"",SUMIFS(K$4:K976,B$4:B976,$B976,F$4:F976,$Y$3))</f>
        <v/>
      </c>
      <c r="Z976" s="113" t="str">
        <f>IF(OR($B976="",$B976=$B977),"",SUMIF($B$4:$B976,$B976,S$4:S976))</f>
        <v/>
      </c>
    </row>
    <row r="977" spans="1:26" ht="25.05" customHeight="1" x14ac:dyDescent="0.2">
      <c r="A977" s="133" t="str">
        <f>IF(OR(B977="",AND(B976=B977,D976=D977)),"",MAX($A$4:A976)+1)</f>
        <v/>
      </c>
      <c r="B977" s="73" t="str">
        <f>IFERROR(INDEX(入力!$BV$3:$CN$1048576,MATCH(ROW(B977)-ROW(B$3),入力!$BB$3:$BB$1048576,0),MATCH(B$3,入力!$BV$2:$CN$2,0)),"")</f>
        <v/>
      </c>
      <c r="C977" s="74" t="str">
        <f>IFERROR(INDEX(入力!$BV$3:$CN$1048576,MATCH(ROW(C977)-ROW(C$3),入力!$BB$3:$BB$1048576,0),MATCH(C$3,入力!$BV$2:$CN$2,0)),"")</f>
        <v/>
      </c>
      <c r="D977" s="75" t="str">
        <f>IFERROR(INDEX(入力!$BO$3:$BO$1048576,MATCH(ROW(D977)-ROW(D$3),入力!$BB$3:$BB$1048576,0),0),"")</f>
        <v/>
      </c>
      <c r="E977" s="74" t="str">
        <f>IFERROR(INDEX(入力!$BV$3:$CN$1048576,MATCH(ROW(E977)-ROW(E$3),入力!$BB$3:$BB$1048576,0),MATCH(E$3,入力!$BV$2:$CN$2,0)),"")</f>
        <v/>
      </c>
      <c r="F977" s="74" t="str">
        <f>IFERROR(INDEX(入力!$BV$3:$CN$1048576,MATCH(ROW(F977)-ROW(F$3),入力!$BB$3:$BB$1048576,0),MATCH(F$3,入力!$BV$2:$CN$2,0)),"")</f>
        <v/>
      </c>
      <c r="G977" s="74" t="str">
        <f>IFERROR(INDEX(入力!$BV$3:$CN$1048576,MATCH(ROW(G977)-ROW(G$3),入力!$BB$3:$BB$1048576,0),MATCH(G$3,入力!$BV$2:$CN$2,0)),"")</f>
        <v/>
      </c>
      <c r="H977" s="75" t="str">
        <f>IFERROR(INDEX(入力!$BV$3:$CN$1048576,MATCH(ROW(H977)-ROW(H$3),入力!$BB$3:$BB$1048576,0),MATCH(H$3,入力!$BV$2:$CN$2,0)),"")</f>
        <v/>
      </c>
      <c r="I977" s="76" t="str">
        <f>IFERROR(INDEX(入力!$BV$3:$CN$1048576,MATCH(ROW(I977)-ROW(I$3),入力!$BB$3:$BB$1048576,0),MATCH(I$3,入力!$BV$2:$CN$2,0)),"")</f>
        <v/>
      </c>
      <c r="J977" s="75" t="str">
        <f>IFERROR(INDEX(入力!$BV$3:$CN$1048576,MATCH(ROW(J977)-ROW(J$3),入力!$BB$3:$BB$1048576,0),MATCH(J$3,入力!$BV$2:$CN$2,0)),"")</f>
        <v/>
      </c>
      <c r="K977" s="75" t="str">
        <f>IFERROR(INDEX(入力!$BV$3:$CN$1048576,MATCH(ROW(K977)-ROW(K$3),入力!$BB$3:$BB$1048576,0),MATCH(K$3,入力!$BV$2:$CN$2,0)),"")</f>
        <v/>
      </c>
      <c r="L977" s="75" t="str">
        <f>IFERROR(INDEX(入力!$BV$3:$CN$1048576,MATCH(ROW(L977)-ROW(L$3),入力!$BB$3:$BB$1048576,0),MATCH(L$3,入力!$BV$2:$CN$2,0)),"")</f>
        <v/>
      </c>
      <c r="M977" s="117" t="str">
        <f>IFERROR(IF(履歴検索!$A977="","",INDEX(入力!$BV$3:$CN$1048576,MATCH(ROW(M977)-ROW(M$3),入力!$BB$3:$BB$1048576,0),MATCH(M$3,入力!$BV$2:$CN$2,0))),"")</f>
        <v/>
      </c>
      <c r="N977" s="75" t="str">
        <f>IFERROR(INDEX(入力!$BV$3:$CN$1048576,MATCH(ROW(N977)-ROW(N$3),入力!$BB$3:$BB$1048576,0),MATCH(N$3,入力!$BV$2:$CN$2,0)),"")</f>
        <v/>
      </c>
      <c r="O977" s="294" t="str">
        <f>IFERROR(INDEX(入力!$CJ$3:$CN$1048576,MATCH(ROW(O977)-ROW(O$3),入力!$BB$3:$BB$1048576,0),MATCH(O$3,入力!$CJ$2:$CN$2,0)),"")</f>
        <v/>
      </c>
      <c r="P977" s="294" t="str">
        <f>IFERROR(INDEX(入力!$CJ$3:$CN$1048576,MATCH(ROW(P977)-ROW(P$3),入力!$BB$3:$BB$1048576,0),MATCH(P$3,入力!$CJ$2:$CN$2,0)),"")</f>
        <v/>
      </c>
      <c r="Q977" s="294" t="str">
        <f>IFERROR(INDEX(入力!$BV$3:$CN$1048576,MATCH(ROW(Q977)-ROW(Q$3),入力!$BB$3:$BB$1048576,0),MATCH(Q$3,入力!$BV$2:$CN$2,0)),"")</f>
        <v/>
      </c>
      <c r="R977" s="77" t="str">
        <f>IFERROR(INDEX(入力!$BV$3:$CN$1048576,MATCH(ROW(R977)-ROW(R$3),入力!$BB$3:$BB$1048576,0),MATCH(R$3,入力!$BV$2:$CN$2,0)),"")</f>
        <v/>
      </c>
      <c r="S977" s="77" t="str">
        <f>IFERROR(INDEX(入力!$BV$3:$CN$1048576,MATCH(ROW(S977)-ROW(S$3),入力!$BB$3:$BB$1048576,0),MATCH(S$3,入力!$BV$2:$CN$2,0)),"")</f>
        <v/>
      </c>
      <c r="U977" s="28" t="str">
        <f>IF(Z977="","",COUNT($Z$4:Z977))</f>
        <v/>
      </c>
      <c r="V977" s="73" t="str">
        <f t="shared" ref="V977:V1004" si="16">IF(Z977="","",B977)</f>
        <v/>
      </c>
      <c r="W977" s="113" t="str">
        <f>IF(OR($B977="",$B977=$B978),"",SUMIF($B$4:$B977,$B977,Q$4:Q977))</f>
        <v/>
      </c>
      <c r="X977" s="113" t="str">
        <f>IF(OR($B977="",$B977=$B978),"",SUMIF($B$4:$B977,$B977,K$4:K977)-Y977)</f>
        <v/>
      </c>
      <c r="Y977" s="113" t="str">
        <f>IF(OR($B977="",$B977=$B978),"",SUMIFS(K$4:K977,B$4:B977,$B977,F$4:F977,$Y$3))</f>
        <v/>
      </c>
      <c r="Z977" s="113" t="str">
        <f>IF(OR($B977="",$B977=$B978),"",SUMIF($B$4:$B977,$B977,S$4:S977))</f>
        <v/>
      </c>
    </row>
    <row r="978" spans="1:26" ht="25.05" customHeight="1" x14ac:dyDescent="0.2">
      <c r="A978" s="133" t="str">
        <f>IF(OR(B978="",AND(B977=B978,D977=D978)),"",MAX($A$4:A977)+1)</f>
        <v/>
      </c>
      <c r="B978" s="73" t="str">
        <f>IFERROR(INDEX(入力!$BV$3:$CN$1048576,MATCH(ROW(B978)-ROW(B$3),入力!$BB$3:$BB$1048576,0),MATCH(B$3,入力!$BV$2:$CN$2,0)),"")</f>
        <v/>
      </c>
      <c r="C978" s="74" t="str">
        <f>IFERROR(INDEX(入力!$BV$3:$CN$1048576,MATCH(ROW(C978)-ROW(C$3),入力!$BB$3:$BB$1048576,0),MATCH(C$3,入力!$BV$2:$CN$2,0)),"")</f>
        <v/>
      </c>
      <c r="D978" s="75" t="str">
        <f>IFERROR(INDEX(入力!$BO$3:$BO$1048576,MATCH(ROW(D978)-ROW(D$3),入力!$BB$3:$BB$1048576,0),0),"")</f>
        <v/>
      </c>
      <c r="E978" s="74" t="str">
        <f>IFERROR(INDEX(入力!$BV$3:$CN$1048576,MATCH(ROW(E978)-ROW(E$3),入力!$BB$3:$BB$1048576,0),MATCH(E$3,入力!$BV$2:$CN$2,0)),"")</f>
        <v/>
      </c>
      <c r="F978" s="74" t="str">
        <f>IFERROR(INDEX(入力!$BV$3:$CN$1048576,MATCH(ROW(F978)-ROW(F$3),入力!$BB$3:$BB$1048576,0),MATCH(F$3,入力!$BV$2:$CN$2,0)),"")</f>
        <v/>
      </c>
      <c r="G978" s="74" t="str">
        <f>IFERROR(INDEX(入力!$BV$3:$CN$1048576,MATCH(ROW(G978)-ROW(G$3),入力!$BB$3:$BB$1048576,0),MATCH(G$3,入力!$BV$2:$CN$2,0)),"")</f>
        <v/>
      </c>
      <c r="H978" s="75" t="str">
        <f>IFERROR(INDEX(入力!$BV$3:$CN$1048576,MATCH(ROW(H978)-ROW(H$3),入力!$BB$3:$BB$1048576,0),MATCH(H$3,入力!$BV$2:$CN$2,0)),"")</f>
        <v/>
      </c>
      <c r="I978" s="76" t="str">
        <f>IFERROR(INDEX(入力!$BV$3:$CN$1048576,MATCH(ROW(I978)-ROW(I$3),入力!$BB$3:$BB$1048576,0),MATCH(I$3,入力!$BV$2:$CN$2,0)),"")</f>
        <v/>
      </c>
      <c r="J978" s="75" t="str">
        <f>IFERROR(INDEX(入力!$BV$3:$CN$1048576,MATCH(ROW(J978)-ROW(J$3),入力!$BB$3:$BB$1048576,0),MATCH(J$3,入力!$BV$2:$CN$2,0)),"")</f>
        <v/>
      </c>
      <c r="K978" s="75" t="str">
        <f>IFERROR(INDEX(入力!$BV$3:$CN$1048576,MATCH(ROW(K978)-ROW(K$3),入力!$BB$3:$BB$1048576,0),MATCH(K$3,入力!$BV$2:$CN$2,0)),"")</f>
        <v/>
      </c>
      <c r="L978" s="75" t="str">
        <f>IFERROR(INDEX(入力!$BV$3:$CN$1048576,MATCH(ROW(L978)-ROW(L$3),入力!$BB$3:$BB$1048576,0),MATCH(L$3,入力!$BV$2:$CN$2,0)),"")</f>
        <v/>
      </c>
      <c r="M978" s="117" t="str">
        <f>IFERROR(IF(履歴検索!$A978="","",INDEX(入力!$BV$3:$CN$1048576,MATCH(ROW(M978)-ROW(M$3),入力!$BB$3:$BB$1048576,0),MATCH(M$3,入力!$BV$2:$CN$2,0))),"")</f>
        <v/>
      </c>
      <c r="N978" s="75" t="str">
        <f>IFERROR(INDEX(入力!$BV$3:$CN$1048576,MATCH(ROW(N978)-ROW(N$3),入力!$BB$3:$BB$1048576,0),MATCH(N$3,入力!$BV$2:$CN$2,0)),"")</f>
        <v/>
      </c>
      <c r="O978" s="294" t="str">
        <f>IFERROR(INDEX(入力!$CJ$3:$CN$1048576,MATCH(ROW(O978)-ROW(O$3),入力!$BB$3:$BB$1048576,0),MATCH(O$3,入力!$CJ$2:$CN$2,0)),"")</f>
        <v/>
      </c>
      <c r="P978" s="294" t="str">
        <f>IFERROR(INDEX(入力!$CJ$3:$CN$1048576,MATCH(ROW(P978)-ROW(P$3),入力!$BB$3:$BB$1048576,0),MATCH(P$3,入力!$CJ$2:$CN$2,0)),"")</f>
        <v/>
      </c>
      <c r="Q978" s="294" t="str">
        <f>IFERROR(INDEX(入力!$BV$3:$CN$1048576,MATCH(ROW(Q978)-ROW(Q$3),入力!$BB$3:$BB$1048576,0),MATCH(Q$3,入力!$BV$2:$CN$2,0)),"")</f>
        <v/>
      </c>
      <c r="R978" s="77" t="str">
        <f>IFERROR(INDEX(入力!$BV$3:$CN$1048576,MATCH(ROW(R978)-ROW(R$3),入力!$BB$3:$BB$1048576,0),MATCH(R$3,入力!$BV$2:$CN$2,0)),"")</f>
        <v/>
      </c>
      <c r="S978" s="77" t="str">
        <f>IFERROR(INDEX(入力!$BV$3:$CN$1048576,MATCH(ROW(S978)-ROW(S$3),入力!$BB$3:$BB$1048576,0),MATCH(S$3,入力!$BV$2:$CN$2,0)),"")</f>
        <v/>
      </c>
      <c r="U978" s="28" t="str">
        <f>IF(Z978="","",COUNT($Z$4:Z978))</f>
        <v/>
      </c>
      <c r="V978" s="73" t="str">
        <f t="shared" si="16"/>
        <v/>
      </c>
      <c r="W978" s="113" t="str">
        <f>IF(OR($B978="",$B978=$B979),"",SUMIF($B$4:$B978,$B978,Q$4:Q978))</f>
        <v/>
      </c>
      <c r="X978" s="113" t="str">
        <f>IF(OR($B978="",$B978=$B979),"",SUMIF($B$4:$B978,$B978,K$4:K978)-Y978)</f>
        <v/>
      </c>
      <c r="Y978" s="113" t="str">
        <f>IF(OR($B978="",$B978=$B979),"",SUMIFS(K$4:K978,B$4:B978,$B978,F$4:F978,$Y$3))</f>
        <v/>
      </c>
      <c r="Z978" s="113" t="str">
        <f>IF(OR($B978="",$B978=$B979),"",SUMIF($B$4:$B978,$B978,S$4:S978))</f>
        <v/>
      </c>
    </row>
    <row r="979" spans="1:26" ht="25.05" customHeight="1" x14ac:dyDescent="0.2">
      <c r="A979" s="133" t="str">
        <f>IF(OR(B979="",AND(B978=B979,D978=D979)),"",MAX($A$4:A978)+1)</f>
        <v/>
      </c>
      <c r="B979" s="73" t="str">
        <f>IFERROR(INDEX(入力!$BV$3:$CN$1048576,MATCH(ROW(B979)-ROW(B$3),入力!$BB$3:$BB$1048576,0),MATCH(B$3,入力!$BV$2:$CN$2,0)),"")</f>
        <v/>
      </c>
      <c r="C979" s="74" t="str">
        <f>IFERROR(INDEX(入力!$BV$3:$CN$1048576,MATCH(ROW(C979)-ROW(C$3),入力!$BB$3:$BB$1048576,0),MATCH(C$3,入力!$BV$2:$CN$2,0)),"")</f>
        <v/>
      </c>
      <c r="D979" s="75" t="str">
        <f>IFERROR(INDEX(入力!$BO$3:$BO$1048576,MATCH(ROW(D979)-ROW(D$3),入力!$BB$3:$BB$1048576,0),0),"")</f>
        <v/>
      </c>
      <c r="E979" s="74" t="str">
        <f>IFERROR(INDEX(入力!$BV$3:$CN$1048576,MATCH(ROW(E979)-ROW(E$3),入力!$BB$3:$BB$1048576,0),MATCH(E$3,入力!$BV$2:$CN$2,0)),"")</f>
        <v/>
      </c>
      <c r="F979" s="74" t="str">
        <f>IFERROR(INDEX(入力!$BV$3:$CN$1048576,MATCH(ROW(F979)-ROW(F$3),入力!$BB$3:$BB$1048576,0),MATCH(F$3,入力!$BV$2:$CN$2,0)),"")</f>
        <v/>
      </c>
      <c r="G979" s="74" t="str">
        <f>IFERROR(INDEX(入力!$BV$3:$CN$1048576,MATCH(ROW(G979)-ROW(G$3),入力!$BB$3:$BB$1048576,0),MATCH(G$3,入力!$BV$2:$CN$2,0)),"")</f>
        <v/>
      </c>
      <c r="H979" s="75" t="str">
        <f>IFERROR(INDEX(入力!$BV$3:$CN$1048576,MATCH(ROW(H979)-ROW(H$3),入力!$BB$3:$BB$1048576,0),MATCH(H$3,入力!$BV$2:$CN$2,0)),"")</f>
        <v/>
      </c>
      <c r="I979" s="76" t="str">
        <f>IFERROR(INDEX(入力!$BV$3:$CN$1048576,MATCH(ROW(I979)-ROW(I$3),入力!$BB$3:$BB$1048576,0),MATCH(I$3,入力!$BV$2:$CN$2,0)),"")</f>
        <v/>
      </c>
      <c r="J979" s="75" t="str">
        <f>IFERROR(INDEX(入力!$BV$3:$CN$1048576,MATCH(ROW(J979)-ROW(J$3),入力!$BB$3:$BB$1048576,0),MATCH(J$3,入力!$BV$2:$CN$2,0)),"")</f>
        <v/>
      </c>
      <c r="K979" s="75" t="str">
        <f>IFERROR(INDEX(入力!$BV$3:$CN$1048576,MATCH(ROW(K979)-ROW(K$3),入力!$BB$3:$BB$1048576,0),MATCH(K$3,入力!$BV$2:$CN$2,0)),"")</f>
        <v/>
      </c>
      <c r="L979" s="75" t="str">
        <f>IFERROR(INDEX(入力!$BV$3:$CN$1048576,MATCH(ROW(L979)-ROW(L$3),入力!$BB$3:$BB$1048576,0),MATCH(L$3,入力!$BV$2:$CN$2,0)),"")</f>
        <v/>
      </c>
      <c r="M979" s="117" t="str">
        <f>IFERROR(IF(履歴検索!$A979="","",INDEX(入力!$BV$3:$CN$1048576,MATCH(ROW(M979)-ROW(M$3),入力!$BB$3:$BB$1048576,0),MATCH(M$3,入力!$BV$2:$CN$2,0))),"")</f>
        <v/>
      </c>
      <c r="N979" s="75" t="str">
        <f>IFERROR(INDEX(入力!$BV$3:$CN$1048576,MATCH(ROW(N979)-ROW(N$3),入力!$BB$3:$BB$1048576,0),MATCH(N$3,入力!$BV$2:$CN$2,0)),"")</f>
        <v/>
      </c>
      <c r="O979" s="294" t="str">
        <f>IFERROR(INDEX(入力!$CJ$3:$CN$1048576,MATCH(ROW(O979)-ROW(O$3),入力!$BB$3:$BB$1048576,0),MATCH(O$3,入力!$CJ$2:$CN$2,0)),"")</f>
        <v/>
      </c>
      <c r="P979" s="294" t="str">
        <f>IFERROR(INDEX(入力!$CJ$3:$CN$1048576,MATCH(ROW(P979)-ROW(P$3),入力!$BB$3:$BB$1048576,0),MATCH(P$3,入力!$CJ$2:$CN$2,0)),"")</f>
        <v/>
      </c>
      <c r="Q979" s="294" t="str">
        <f>IFERROR(INDEX(入力!$BV$3:$CN$1048576,MATCH(ROW(Q979)-ROW(Q$3),入力!$BB$3:$BB$1048576,0),MATCH(Q$3,入力!$BV$2:$CN$2,0)),"")</f>
        <v/>
      </c>
      <c r="R979" s="77" t="str">
        <f>IFERROR(INDEX(入力!$BV$3:$CN$1048576,MATCH(ROW(R979)-ROW(R$3),入力!$BB$3:$BB$1048576,0),MATCH(R$3,入力!$BV$2:$CN$2,0)),"")</f>
        <v/>
      </c>
      <c r="S979" s="77" t="str">
        <f>IFERROR(INDEX(入力!$BV$3:$CN$1048576,MATCH(ROW(S979)-ROW(S$3),入力!$BB$3:$BB$1048576,0),MATCH(S$3,入力!$BV$2:$CN$2,0)),"")</f>
        <v/>
      </c>
      <c r="U979" s="28" t="str">
        <f>IF(Z979="","",COUNT($Z$4:Z979))</f>
        <v/>
      </c>
      <c r="V979" s="73" t="str">
        <f t="shared" si="16"/>
        <v/>
      </c>
      <c r="W979" s="113" t="str">
        <f>IF(OR($B979="",$B979=$B980),"",SUMIF($B$4:$B979,$B979,Q$4:Q979))</f>
        <v/>
      </c>
      <c r="X979" s="113" t="str">
        <f>IF(OR($B979="",$B979=$B980),"",SUMIF($B$4:$B979,$B979,K$4:K979)-Y979)</f>
        <v/>
      </c>
      <c r="Y979" s="113" t="str">
        <f>IF(OR($B979="",$B979=$B980),"",SUMIFS(K$4:K979,B$4:B979,$B979,F$4:F979,$Y$3))</f>
        <v/>
      </c>
      <c r="Z979" s="113" t="str">
        <f>IF(OR($B979="",$B979=$B980),"",SUMIF($B$4:$B979,$B979,S$4:S979))</f>
        <v/>
      </c>
    </row>
    <row r="980" spans="1:26" ht="25.05" customHeight="1" x14ac:dyDescent="0.2">
      <c r="A980" s="133" t="str">
        <f>IF(OR(B980="",AND(B979=B980,D979=D980)),"",MAX($A$4:A979)+1)</f>
        <v/>
      </c>
      <c r="B980" s="73" t="str">
        <f>IFERROR(INDEX(入力!$BV$3:$CN$1048576,MATCH(ROW(B980)-ROW(B$3),入力!$BB$3:$BB$1048576,0),MATCH(B$3,入力!$BV$2:$CN$2,0)),"")</f>
        <v/>
      </c>
      <c r="C980" s="74" t="str">
        <f>IFERROR(INDEX(入力!$BV$3:$CN$1048576,MATCH(ROW(C980)-ROW(C$3),入力!$BB$3:$BB$1048576,0),MATCH(C$3,入力!$BV$2:$CN$2,0)),"")</f>
        <v/>
      </c>
      <c r="D980" s="75" t="str">
        <f>IFERROR(INDEX(入力!$BO$3:$BO$1048576,MATCH(ROW(D980)-ROW(D$3),入力!$BB$3:$BB$1048576,0),0),"")</f>
        <v/>
      </c>
      <c r="E980" s="74" t="str">
        <f>IFERROR(INDEX(入力!$BV$3:$CN$1048576,MATCH(ROW(E980)-ROW(E$3),入力!$BB$3:$BB$1048576,0),MATCH(E$3,入力!$BV$2:$CN$2,0)),"")</f>
        <v/>
      </c>
      <c r="F980" s="74" t="str">
        <f>IFERROR(INDEX(入力!$BV$3:$CN$1048576,MATCH(ROW(F980)-ROW(F$3),入力!$BB$3:$BB$1048576,0),MATCH(F$3,入力!$BV$2:$CN$2,0)),"")</f>
        <v/>
      </c>
      <c r="G980" s="74" t="str">
        <f>IFERROR(INDEX(入力!$BV$3:$CN$1048576,MATCH(ROW(G980)-ROW(G$3),入力!$BB$3:$BB$1048576,0),MATCH(G$3,入力!$BV$2:$CN$2,0)),"")</f>
        <v/>
      </c>
      <c r="H980" s="75" t="str">
        <f>IFERROR(INDEX(入力!$BV$3:$CN$1048576,MATCH(ROW(H980)-ROW(H$3),入力!$BB$3:$BB$1048576,0),MATCH(H$3,入力!$BV$2:$CN$2,0)),"")</f>
        <v/>
      </c>
      <c r="I980" s="76" t="str">
        <f>IFERROR(INDEX(入力!$BV$3:$CN$1048576,MATCH(ROW(I980)-ROW(I$3),入力!$BB$3:$BB$1048576,0),MATCH(I$3,入力!$BV$2:$CN$2,0)),"")</f>
        <v/>
      </c>
      <c r="J980" s="75" t="str">
        <f>IFERROR(INDEX(入力!$BV$3:$CN$1048576,MATCH(ROW(J980)-ROW(J$3),入力!$BB$3:$BB$1048576,0),MATCH(J$3,入力!$BV$2:$CN$2,0)),"")</f>
        <v/>
      </c>
      <c r="K980" s="75" t="str">
        <f>IFERROR(INDEX(入力!$BV$3:$CN$1048576,MATCH(ROW(K980)-ROW(K$3),入力!$BB$3:$BB$1048576,0),MATCH(K$3,入力!$BV$2:$CN$2,0)),"")</f>
        <v/>
      </c>
      <c r="L980" s="75" t="str">
        <f>IFERROR(INDEX(入力!$BV$3:$CN$1048576,MATCH(ROW(L980)-ROW(L$3),入力!$BB$3:$BB$1048576,0),MATCH(L$3,入力!$BV$2:$CN$2,0)),"")</f>
        <v/>
      </c>
      <c r="M980" s="117" t="str">
        <f>IFERROR(IF(履歴検索!$A980="","",INDEX(入力!$BV$3:$CN$1048576,MATCH(ROW(M980)-ROW(M$3),入力!$BB$3:$BB$1048576,0),MATCH(M$3,入力!$BV$2:$CN$2,0))),"")</f>
        <v/>
      </c>
      <c r="N980" s="75" t="str">
        <f>IFERROR(INDEX(入力!$BV$3:$CN$1048576,MATCH(ROW(N980)-ROW(N$3),入力!$BB$3:$BB$1048576,0),MATCH(N$3,入力!$BV$2:$CN$2,0)),"")</f>
        <v/>
      </c>
      <c r="O980" s="294" t="str">
        <f>IFERROR(INDEX(入力!$CJ$3:$CN$1048576,MATCH(ROW(O980)-ROW(O$3),入力!$BB$3:$BB$1048576,0),MATCH(O$3,入力!$CJ$2:$CN$2,0)),"")</f>
        <v/>
      </c>
      <c r="P980" s="294" t="str">
        <f>IFERROR(INDEX(入力!$CJ$3:$CN$1048576,MATCH(ROW(P980)-ROW(P$3),入力!$BB$3:$BB$1048576,0),MATCH(P$3,入力!$CJ$2:$CN$2,0)),"")</f>
        <v/>
      </c>
      <c r="Q980" s="294" t="str">
        <f>IFERROR(INDEX(入力!$BV$3:$CN$1048576,MATCH(ROW(Q980)-ROW(Q$3),入力!$BB$3:$BB$1048576,0),MATCH(Q$3,入力!$BV$2:$CN$2,0)),"")</f>
        <v/>
      </c>
      <c r="R980" s="77" t="str">
        <f>IFERROR(INDEX(入力!$BV$3:$CN$1048576,MATCH(ROW(R980)-ROW(R$3),入力!$BB$3:$BB$1048576,0),MATCH(R$3,入力!$BV$2:$CN$2,0)),"")</f>
        <v/>
      </c>
      <c r="S980" s="77" t="str">
        <f>IFERROR(INDEX(入力!$BV$3:$CN$1048576,MATCH(ROW(S980)-ROW(S$3),入力!$BB$3:$BB$1048576,0),MATCH(S$3,入力!$BV$2:$CN$2,0)),"")</f>
        <v/>
      </c>
      <c r="U980" s="28" t="str">
        <f>IF(Z980="","",COUNT($Z$4:Z980))</f>
        <v/>
      </c>
      <c r="V980" s="73" t="str">
        <f t="shared" si="16"/>
        <v/>
      </c>
      <c r="W980" s="113" t="str">
        <f>IF(OR($B980="",$B980=$B981),"",SUMIF($B$4:$B980,$B980,Q$4:Q980))</f>
        <v/>
      </c>
      <c r="X980" s="113" t="str">
        <f>IF(OR($B980="",$B980=$B981),"",SUMIF($B$4:$B980,$B980,K$4:K980)-Y980)</f>
        <v/>
      </c>
      <c r="Y980" s="113" t="str">
        <f>IF(OR($B980="",$B980=$B981),"",SUMIFS(K$4:K980,B$4:B980,$B980,F$4:F980,$Y$3))</f>
        <v/>
      </c>
      <c r="Z980" s="113" t="str">
        <f>IF(OR($B980="",$B980=$B981),"",SUMIF($B$4:$B980,$B980,S$4:S980))</f>
        <v/>
      </c>
    </row>
    <row r="981" spans="1:26" ht="25.05" customHeight="1" x14ac:dyDescent="0.2">
      <c r="A981" s="133" t="str">
        <f>IF(OR(B981="",AND(B980=B981,D980=D981)),"",MAX($A$4:A980)+1)</f>
        <v/>
      </c>
      <c r="B981" s="73" t="str">
        <f>IFERROR(INDEX(入力!$BV$3:$CN$1048576,MATCH(ROW(B981)-ROW(B$3),入力!$BB$3:$BB$1048576,0),MATCH(B$3,入力!$BV$2:$CN$2,0)),"")</f>
        <v/>
      </c>
      <c r="C981" s="74" t="str">
        <f>IFERROR(INDEX(入力!$BV$3:$CN$1048576,MATCH(ROW(C981)-ROW(C$3),入力!$BB$3:$BB$1048576,0),MATCH(C$3,入力!$BV$2:$CN$2,0)),"")</f>
        <v/>
      </c>
      <c r="D981" s="75" t="str">
        <f>IFERROR(INDEX(入力!$BO$3:$BO$1048576,MATCH(ROW(D981)-ROW(D$3),入力!$BB$3:$BB$1048576,0),0),"")</f>
        <v/>
      </c>
      <c r="E981" s="74" t="str">
        <f>IFERROR(INDEX(入力!$BV$3:$CN$1048576,MATCH(ROW(E981)-ROW(E$3),入力!$BB$3:$BB$1048576,0),MATCH(E$3,入力!$BV$2:$CN$2,0)),"")</f>
        <v/>
      </c>
      <c r="F981" s="74" t="str">
        <f>IFERROR(INDEX(入力!$BV$3:$CN$1048576,MATCH(ROW(F981)-ROW(F$3),入力!$BB$3:$BB$1048576,0),MATCH(F$3,入力!$BV$2:$CN$2,0)),"")</f>
        <v/>
      </c>
      <c r="G981" s="74" t="str">
        <f>IFERROR(INDEX(入力!$BV$3:$CN$1048576,MATCH(ROW(G981)-ROW(G$3),入力!$BB$3:$BB$1048576,0),MATCH(G$3,入力!$BV$2:$CN$2,0)),"")</f>
        <v/>
      </c>
      <c r="H981" s="75" t="str">
        <f>IFERROR(INDEX(入力!$BV$3:$CN$1048576,MATCH(ROW(H981)-ROW(H$3),入力!$BB$3:$BB$1048576,0),MATCH(H$3,入力!$BV$2:$CN$2,0)),"")</f>
        <v/>
      </c>
      <c r="I981" s="76" t="str">
        <f>IFERROR(INDEX(入力!$BV$3:$CN$1048576,MATCH(ROW(I981)-ROW(I$3),入力!$BB$3:$BB$1048576,0),MATCH(I$3,入力!$BV$2:$CN$2,0)),"")</f>
        <v/>
      </c>
      <c r="J981" s="75" t="str">
        <f>IFERROR(INDEX(入力!$BV$3:$CN$1048576,MATCH(ROW(J981)-ROW(J$3),入力!$BB$3:$BB$1048576,0),MATCH(J$3,入力!$BV$2:$CN$2,0)),"")</f>
        <v/>
      </c>
      <c r="K981" s="75" t="str">
        <f>IFERROR(INDEX(入力!$BV$3:$CN$1048576,MATCH(ROW(K981)-ROW(K$3),入力!$BB$3:$BB$1048576,0),MATCH(K$3,入力!$BV$2:$CN$2,0)),"")</f>
        <v/>
      </c>
      <c r="L981" s="75" t="str">
        <f>IFERROR(INDEX(入力!$BV$3:$CN$1048576,MATCH(ROW(L981)-ROW(L$3),入力!$BB$3:$BB$1048576,0),MATCH(L$3,入力!$BV$2:$CN$2,0)),"")</f>
        <v/>
      </c>
      <c r="M981" s="117" t="str">
        <f>IFERROR(IF(履歴検索!$A981="","",INDEX(入力!$BV$3:$CN$1048576,MATCH(ROW(M981)-ROW(M$3),入力!$BB$3:$BB$1048576,0),MATCH(M$3,入力!$BV$2:$CN$2,0))),"")</f>
        <v/>
      </c>
      <c r="N981" s="75" t="str">
        <f>IFERROR(INDEX(入力!$BV$3:$CN$1048576,MATCH(ROW(N981)-ROW(N$3),入力!$BB$3:$BB$1048576,0),MATCH(N$3,入力!$BV$2:$CN$2,0)),"")</f>
        <v/>
      </c>
      <c r="O981" s="294" t="str">
        <f>IFERROR(INDEX(入力!$CJ$3:$CN$1048576,MATCH(ROW(O981)-ROW(O$3),入力!$BB$3:$BB$1048576,0),MATCH(O$3,入力!$CJ$2:$CN$2,0)),"")</f>
        <v/>
      </c>
      <c r="P981" s="294" t="str">
        <f>IFERROR(INDEX(入力!$CJ$3:$CN$1048576,MATCH(ROW(P981)-ROW(P$3),入力!$BB$3:$BB$1048576,0),MATCH(P$3,入力!$CJ$2:$CN$2,0)),"")</f>
        <v/>
      </c>
      <c r="Q981" s="294" t="str">
        <f>IFERROR(INDEX(入力!$BV$3:$CN$1048576,MATCH(ROW(Q981)-ROW(Q$3),入力!$BB$3:$BB$1048576,0),MATCH(Q$3,入力!$BV$2:$CN$2,0)),"")</f>
        <v/>
      </c>
      <c r="R981" s="77" t="str">
        <f>IFERROR(INDEX(入力!$BV$3:$CN$1048576,MATCH(ROW(R981)-ROW(R$3),入力!$BB$3:$BB$1048576,0),MATCH(R$3,入力!$BV$2:$CN$2,0)),"")</f>
        <v/>
      </c>
      <c r="S981" s="77" t="str">
        <f>IFERROR(INDEX(入力!$BV$3:$CN$1048576,MATCH(ROW(S981)-ROW(S$3),入力!$BB$3:$BB$1048576,0),MATCH(S$3,入力!$BV$2:$CN$2,0)),"")</f>
        <v/>
      </c>
      <c r="U981" s="28" t="str">
        <f>IF(Z981="","",COUNT($Z$4:Z981))</f>
        <v/>
      </c>
      <c r="V981" s="73" t="str">
        <f t="shared" si="16"/>
        <v/>
      </c>
      <c r="W981" s="113" t="str">
        <f>IF(OR($B981="",$B981=$B982),"",SUMIF($B$4:$B981,$B981,Q$4:Q981))</f>
        <v/>
      </c>
      <c r="X981" s="113" t="str">
        <f>IF(OR($B981="",$B981=$B982),"",SUMIF($B$4:$B981,$B981,K$4:K981)-Y981)</f>
        <v/>
      </c>
      <c r="Y981" s="113" t="str">
        <f>IF(OR($B981="",$B981=$B982),"",SUMIFS(K$4:K981,B$4:B981,$B981,F$4:F981,$Y$3))</f>
        <v/>
      </c>
      <c r="Z981" s="113" t="str">
        <f>IF(OR($B981="",$B981=$B982),"",SUMIF($B$4:$B981,$B981,S$4:S981))</f>
        <v/>
      </c>
    </row>
    <row r="982" spans="1:26" ht="25.05" customHeight="1" x14ac:dyDescent="0.2">
      <c r="A982" s="133" t="str">
        <f>IF(OR(B982="",AND(B981=B982,D981=D982)),"",MAX($A$4:A981)+1)</f>
        <v/>
      </c>
      <c r="B982" s="73" t="str">
        <f>IFERROR(INDEX(入力!$BV$3:$CN$1048576,MATCH(ROW(B982)-ROW(B$3),入力!$BB$3:$BB$1048576,0),MATCH(B$3,入力!$BV$2:$CN$2,0)),"")</f>
        <v/>
      </c>
      <c r="C982" s="74" t="str">
        <f>IFERROR(INDEX(入力!$BV$3:$CN$1048576,MATCH(ROW(C982)-ROW(C$3),入力!$BB$3:$BB$1048576,0),MATCH(C$3,入力!$BV$2:$CN$2,0)),"")</f>
        <v/>
      </c>
      <c r="D982" s="75" t="str">
        <f>IFERROR(INDEX(入力!$BO$3:$BO$1048576,MATCH(ROW(D982)-ROW(D$3),入力!$BB$3:$BB$1048576,0),0),"")</f>
        <v/>
      </c>
      <c r="E982" s="74" t="str">
        <f>IFERROR(INDEX(入力!$BV$3:$CN$1048576,MATCH(ROW(E982)-ROW(E$3),入力!$BB$3:$BB$1048576,0),MATCH(E$3,入力!$BV$2:$CN$2,0)),"")</f>
        <v/>
      </c>
      <c r="F982" s="74" t="str">
        <f>IFERROR(INDEX(入力!$BV$3:$CN$1048576,MATCH(ROW(F982)-ROW(F$3),入力!$BB$3:$BB$1048576,0),MATCH(F$3,入力!$BV$2:$CN$2,0)),"")</f>
        <v/>
      </c>
      <c r="G982" s="74" t="str">
        <f>IFERROR(INDEX(入力!$BV$3:$CN$1048576,MATCH(ROW(G982)-ROW(G$3),入力!$BB$3:$BB$1048576,0),MATCH(G$3,入力!$BV$2:$CN$2,0)),"")</f>
        <v/>
      </c>
      <c r="H982" s="75" t="str">
        <f>IFERROR(INDEX(入力!$BV$3:$CN$1048576,MATCH(ROW(H982)-ROW(H$3),入力!$BB$3:$BB$1048576,0),MATCH(H$3,入力!$BV$2:$CN$2,0)),"")</f>
        <v/>
      </c>
      <c r="I982" s="76" t="str">
        <f>IFERROR(INDEX(入力!$BV$3:$CN$1048576,MATCH(ROW(I982)-ROW(I$3),入力!$BB$3:$BB$1048576,0),MATCH(I$3,入力!$BV$2:$CN$2,0)),"")</f>
        <v/>
      </c>
      <c r="J982" s="75" t="str">
        <f>IFERROR(INDEX(入力!$BV$3:$CN$1048576,MATCH(ROW(J982)-ROW(J$3),入力!$BB$3:$BB$1048576,0),MATCH(J$3,入力!$BV$2:$CN$2,0)),"")</f>
        <v/>
      </c>
      <c r="K982" s="75" t="str">
        <f>IFERROR(INDEX(入力!$BV$3:$CN$1048576,MATCH(ROW(K982)-ROW(K$3),入力!$BB$3:$BB$1048576,0),MATCH(K$3,入力!$BV$2:$CN$2,0)),"")</f>
        <v/>
      </c>
      <c r="L982" s="75" t="str">
        <f>IFERROR(INDEX(入力!$BV$3:$CN$1048576,MATCH(ROW(L982)-ROW(L$3),入力!$BB$3:$BB$1048576,0),MATCH(L$3,入力!$BV$2:$CN$2,0)),"")</f>
        <v/>
      </c>
      <c r="M982" s="117" t="str">
        <f>IFERROR(IF(履歴検索!$A982="","",INDEX(入力!$BV$3:$CN$1048576,MATCH(ROW(M982)-ROW(M$3),入力!$BB$3:$BB$1048576,0),MATCH(M$3,入力!$BV$2:$CN$2,0))),"")</f>
        <v/>
      </c>
      <c r="N982" s="75" t="str">
        <f>IFERROR(INDEX(入力!$BV$3:$CN$1048576,MATCH(ROW(N982)-ROW(N$3),入力!$BB$3:$BB$1048576,0),MATCH(N$3,入力!$BV$2:$CN$2,0)),"")</f>
        <v/>
      </c>
      <c r="O982" s="294" t="str">
        <f>IFERROR(INDEX(入力!$CJ$3:$CN$1048576,MATCH(ROW(O982)-ROW(O$3),入力!$BB$3:$BB$1048576,0),MATCH(O$3,入力!$CJ$2:$CN$2,0)),"")</f>
        <v/>
      </c>
      <c r="P982" s="294" t="str">
        <f>IFERROR(INDEX(入力!$CJ$3:$CN$1048576,MATCH(ROW(P982)-ROW(P$3),入力!$BB$3:$BB$1048576,0),MATCH(P$3,入力!$CJ$2:$CN$2,0)),"")</f>
        <v/>
      </c>
      <c r="Q982" s="294" t="str">
        <f>IFERROR(INDEX(入力!$BV$3:$CN$1048576,MATCH(ROW(Q982)-ROW(Q$3),入力!$BB$3:$BB$1048576,0),MATCH(Q$3,入力!$BV$2:$CN$2,0)),"")</f>
        <v/>
      </c>
      <c r="R982" s="77" t="str">
        <f>IFERROR(INDEX(入力!$BV$3:$CN$1048576,MATCH(ROW(R982)-ROW(R$3),入力!$BB$3:$BB$1048576,0),MATCH(R$3,入力!$BV$2:$CN$2,0)),"")</f>
        <v/>
      </c>
      <c r="S982" s="77" t="str">
        <f>IFERROR(INDEX(入力!$BV$3:$CN$1048576,MATCH(ROW(S982)-ROW(S$3),入力!$BB$3:$BB$1048576,0),MATCH(S$3,入力!$BV$2:$CN$2,0)),"")</f>
        <v/>
      </c>
      <c r="U982" s="28" t="str">
        <f>IF(Z982="","",COUNT($Z$4:Z982))</f>
        <v/>
      </c>
      <c r="V982" s="73" t="str">
        <f t="shared" si="16"/>
        <v/>
      </c>
      <c r="W982" s="113" t="str">
        <f>IF(OR($B982="",$B982=$B983),"",SUMIF($B$4:$B982,$B982,Q$4:Q982))</f>
        <v/>
      </c>
      <c r="X982" s="113" t="str">
        <f>IF(OR($B982="",$B982=$B983),"",SUMIF($B$4:$B982,$B982,K$4:K982)-Y982)</f>
        <v/>
      </c>
      <c r="Y982" s="113" t="str">
        <f>IF(OR($B982="",$B982=$B983),"",SUMIFS(K$4:K982,B$4:B982,$B982,F$4:F982,$Y$3))</f>
        <v/>
      </c>
      <c r="Z982" s="113" t="str">
        <f>IF(OR($B982="",$B982=$B983),"",SUMIF($B$4:$B982,$B982,S$4:S982))</f>
        <v/>
      </c>
    </row>
    <row r="983" spans="1:26" ht="25.05" customHeight="1" x14ac:dyDescent="0.2">
      <c r="A983" s="133" t="str">
        <f>IF(OR(B983="",AND(B982=B983,D982=D983)),"",MAX($A$4:A982)+1)</f>
        <v/>
      </c>
      <c r="B983" s="73" t="str">
        <f>IFERROR(INDEX(入力!$BV$3:$CN$1048576,MATCH(ROW(B983)-ROW(B$3),入力!$BB$3:$BB$1048576,0),MATCH(B$3,入力!$BV$2:$CN$2,0)),"")</f>
        <v/>
      </c>
      <c r="C983" s="74" t="str">
        <f>IFERROR(INDEX(入力!$BV$3:$CN$1048576,MATCH(ROW(C983)-ROW(C$3),入力!$BB$3:$BB$1048576,0),MATCH(C$3,入力!$BV$2:$CN$2,0)),"")</f>
        <v/>
      </c>
      <c r="D983" s="75" t="str">
        <f>IFERROR(INDEX(入力!$BO$3:$BO$1048576,MATCH(ROW(D983)-ROW(D$3),入力!$BB$3:$BB$1048576,0),0),"")</f>
        <v/>
      </c>
      <c r="E983" s="74" t="str">
        <f>IFERROR(INDEX(入力!$BV$3:$CN$1048576,MATCH(ROW(E983)-ROW(E$3),入力!$BB$3:$BB$1048576,0),MATCH(E$3,入力!$BV$2:$CN$2,0)),"")</f>
        <v/>
      </c>
      <c r="F983" s="74" t="str">
        <f>IFERROR(INDEX(入力!$BV$3:$CN$1048576,MATCH(ROW(F983)-ROW(F$3),入力!$BB$3:$BB$1048576,0),MATCH(F$3,入力!$BV$2:$CN$2,0)),"")</f>
        <v/>
      </c>
      <c r="G983" s="74" t="str">
        <f>IFERROR(INDEX(入力!$BV$3:$CN$1048576,MATCH(ROW(G983)-ROW(G$3),入力!$BB$3:$BB$1048576,0),MATCH(G$3,入力!$BV$2:$CN$2,0)),"")</f>
        <v/>
      </c>
      <c r="H983" s="75" t="str">
        <f>IFERROR(INDEX(入力!$BV$3:$CN$1048576,MATCH(ROW(H983)-ROW(H$3),入力!$BB$3:$BB$1048576,0),MATCH(H$3,入力!$BV$2:$CN$2,0)),"")</f>
        <v/>
      </c>
      <c r="I983" s="76" t="str">
        <f>IFERROR(INDEX(入力!$BV$3:$CN$1048576,MATCH(ROW(I983)-ROW(I$3),入力!$BB$3:$BB$1048576,0),MATCH(I$3,入力!$BV$2:$CN$2,0)),"")</f>
        <v/>
      </c>
      <c r="J983" s="75" t="str">
        <f>IFERROR(INDEX(入力!$BV$3:$CN$1048576,MATCH(ROW(J983)-ROW(J$3),入力!$BB$3:$BB$1048576,0),MATCH(J$3,入力!$BV$2:$CN$2,0)),"")</f>
        <v/>
      </c>
      <c r="K983" s="75" t="str">
        <f>IFERROR(INDEX(入力!$BV$3:$CN$1048576,MATCH(ROW(K983)-ROW(K$3),入力!$BB$3:$BB$1048576,0),MATCH(K$3,入力!$BV$2:$CN$2,0)),"")</f>
        <v/>
      </c>
      <c r="L983" s="75" t="str">
        <f>IFERROR(INDEX(入力!$BV$3:$CN$1048576,MATCH(ROW(L983)-ROW(L$3),入力!$BB$3:$BB$1048576,0),MATCH(L$3,入力!$BV$2:$CN$2,0)),"")</f>
        <v/>
      </c>
      <c r="M983" s="117" t="str">
        <f>IFERROR(IF(履歴検索!$A983="","",INDEX(入力!$BV$3:$CN$1048576,MATCH(ROW(M983)-ROW(M$3),入力!$BB$3:$BB$1048576,0),MATCH(M$3,入力!$BV$2:$CN$2,0))),"")</f>
        <v/>
      </c>
      <c r="N983" s="75" t="str">
        <f>IFERROR(INDEX(入力!$BV$3:$CN$1048576,MATCH(ROW(N983)-ROW(N$3),入力!$BB$3:$BB$1048576,0),MATCH(N$3,入力!$BV$2:$CN$2,0)),"")</f>
        <v/>
      </c>
      <c r="O983" s="294" t="str">
        <f>IFERROR(INDEX(入力!$CJ$3:$CN$1048576,MATCH(ROW(O983)-ROW(O$3),入力!$BB$3:$BB$1048576,0),MATCH(O$3,入力!$CJ$2:$CN$2,0)),"")</f>
        <v/>
      </c>
      <c r="P983" s="294" t="str">
        <f>IFERROR(INDEX(入力!$CJ$3:$CN$1048576,MATCH(ROW(P983)-ROW(P$3),入力!$BB$3:$BB$1048576,0),MATCH(P$3,入力!$CJ$2:$CN$2,0)),"")</f>
        <v/>
      </c>
      <c r="Q983" s="294" t="str">
        <f>IFERROR(INDEX(入力!$BV$3:$CN$1048576,MATCH(ROW(Q983)-ROW(Q$3),入力!$BB$3:$BB$1048576,0),MATCH(Q$3,入力!$BV$2:$CN$2,0)),"")</f>
        <v/>
      </c>
      <c r="R983" s="77" t="str">
        <f>IFERROR(INDEX(入力!$BV$3:$CN$1048576,MATCH(ROW(R983)-ROW(R$3),入力!$BB$3:$BB$1048576,0),MATCH(R$3,入力!$BV$2:$CN$2,0)),"")</f>
        <v/>
      </c>
      <c r="S983" s="77" t="str">
        <f>IFERROR(INDEX(入力!$BV$3:$CN$1048576,MATCH(ROW(S983)-ROW(S$3),入力!$BB$3:$BB$1048576,0),MATCH(S$3,入力!$BV$2:$CN$2,0)),"")</f>
        <v/>
      </c>
      <c r="U983" s="28" t="str">
        <f>IF(Z983="","",COUNT($Z$4:Z983))</f>
        <v/>
      </c>
      <c r="V983" s="73" t="str">
        <f t="shared" si="16"/>
        <v/>
      </c>
      <c r="W983" s="113" t="str">
        <f>IF(OR($B983="",$B983=$B984),"",SUMIF($B$4:$B983,$B983,Q$4:Q983))</f>
        <v/>
      </c>
      <c r="X983" s="113" t="str">
        <f>IF(OR($B983="",$B983=$B984),"",SUMIF($B$4:$B983,$B983,K$4:K983)-Y983)</f>
        <v/>
      </c>
      <c r="Y983" s="113" t="str">
        <f>IF(OR($B983="",$B983=$B984),"",SUMIFS(K$4:K983,B$4:B983,$B983,F$4:F983,$Y$3))</f>
        <v/>
      </c>
      <c r="Z983" s="113" t="str">
        <f>IF(OR($B983="",$B983=$B984),"",SUMIF($B$4:$B983,$B983,S$4:S983))</f>
        <v/>
      </c>
    </row>
    <row r="984" spans="1:26" ht="25.05" customHeight="1" x14ac:dyDescent="0.2">
      <c r="A984" s="133" t="str">
        <f>IF(OR(B984="",AND(B983=B984,D983=D984)),"",MAX($A$4:A983)+1)</f>
        <v/>
      </c>
      <c r="B984" s="73" t="str">
        <f>IFERROR(INDEX(入力!$BV$3:$CN$1048576,MATCH(ROW(B984)-ROW(B$3),入力!$BB$3:$BB$1048576,0),MATCH(B$3,入力!$BV$2:$CN$2,0)),"")</f>
        <v/>
      </c>
      <c r="C984" s="74" t="str">
        <f>IFERROR(INDEX(入力!$BV$3:$CN$1048576,MATCH(ROW(C984)-ROW(C$3),入力!$BB$3:$BB$1048576,0),MATCH(C$3,入力!$BV$2:$CN$2,0)),"")</f>
        <v/>
      </c>
      <c r="D984" s="75" t="str">
        <f>IFERROR(INDEX(入力!$BO$3:$BO$1048576,MATCH(ROW(D984)-ROW(D$3),入力!$BB$3:$BB$1048576,0),0),"")</f>
        <v/>
      </c>
      <c r="E984" s="74" t="str">
        <f>IFERROR(INDEX(入力!$BV$3:$CN$1048576,MATCH(ROW(E984)-ROW(E$3),入力!$BB$3:$BB$1048576,0),MATCH(E$3,入力!$BV$2:$CN$2,0)),"")</f>
        <v/>
      </c>
      <c r="F984" s="74" t="str">
        <f>IFERROR(INDEX(入力!$BV$3:$CN$1048576,MATCH(ROW(F984)-ROW(F$3),入力!$BB$3:$BB$1048576,0),MATCH(F$3,入力!$BV$2:$CN$2,0)),"")</f>
        <v/>
      </c>
      <c r="G984" s="74" t="str">
        <f>IFERROR(INDEX(入力!$BV$3:$CN$1048576,MATCH(ROW(G984)-ROW(G$3),入力!$BB$3:$BB$1048576,0),MATCH(G$3,入力!$BV$2:$CN$2,0)),"")</f>
        <v/>
      </c>
      <c r="H984" s="75" t="str">
        <f>IFERROR(INDEX(入力!$BV$3:$CN$1048576,MATCH(ROW(H984)-ROW(H$3),入力!$BB$3:$BB$1048576,0),MATCH(H$3,入力!$BV$2:$CN$2,0)),"")</f>
        <v/>
      </c>
      <c r="I984" s="76" t="str">
        <f>IFERROR(INDEX(入力!$BV$3:$CN$1048576,MATCH(ROW(I984)-ROW(I$3),入力!$BB$3:$BB$1048576,0),MATCH(I$3,入力!$BV$2:$CN$2,0)),"")</f>
        <v/>
      </c>
      <c r="J984" s="75" t="str">
        <f>IFERROR(INDEX(入力!$BV$3:$CN$1048576,MATCH(ROW(J984)-ROW(J$3),入力!$BB$3:$BB$1048576,0),MATCH(J$3,入力!$BV$2:$CN$2,0)),"")</f>
        <v/>
      </c>
      <c r="K984" s="75" t="str">
        <f>IFERROR(INDEX(入力!$BV$3:$CN$1048576,MATCH(ROW(K984)-ROW(K$3),入力!$BB$3:$BB$1048576,0),MATCH(K$3,入力!$BV$2:$CN$2,0)),"")</f>
        <v/>
      </c>
      <c r="L984" s="75" t="str">
        <f>IFERROR(INDEX(入力!$BV$3:$CN$1048576,MATCH(ROW(L984)-ROW(L$3),入力!$BB$3:$BB$1048576,0),MATCH(L$3,入力!$BV$2:$CN$2,0)),"")</f>
        <v/>
      </c>
      <c r="M984" s="117" t="str">
        <f>IFERROR(IF(履歴検索!$A984="","",INDEX(入力!$BV$3:$CN$1048576,MATCH(ROW(M984)-ROW(M$3),入力!$BB$3:$BB$1048576,0),MATCH(M$3,入力!$BV$2:$CN$2,0))),"")</f>
        <v/>
      </c>
      <c r="N984" s="75" t="str">
        <f>IFERROR(INDEX(入力!$BV$3:$CN$1048576,MATCH(ROW(N984)-ROW(N$3),入力!$BB$3:$BB$1048576,0),MATCH(N$3,入力!$BV$2:$CN$2,0)),"")</f>
        <v/>
      </c>
      <c r="O984" s="294" t="str">
        <f>IFERROR(INDEX(入力!$CJ$3:$CN$1048576,MATCH(ROW(O984)-ROW(O$3),入力!$BB$3:$BB$1048576,0),MATCH(O$3,入力!$CJ$2:$CN$2,0)),"")</f>
        <v/>
      </c>
      <c r="P984" s="294" t="str">
        <f>IFERROR(INDEX(入力!$CJ$3:$CN$1048576,MATCH(ROW(P984)-ROW(P$3),入力!$BB$3:$BB$1048576,0),MATCH(P$3,入力!$CJ$2:$CN$2,0)),"")</f>
        <v/>
      </c>
      <c r="Q984" s="294" t="str">
        <f>IFERROR(INDEX(入力!$BV$3:$CN$1048576,MATCH(ROW(Q984)-ROW(Q$3),入力!$BB$3:$BB$1048576,0),MATCH(Q$3,入力!$BV$2:$CN$2,0)),"")</f>
        <v/>
      </c>
      <c r="R984" s="77" t="str">
        <f>IFERROR(INDEX(入力!$BV$3:$CN$1048576,MATCH(ROW(R984)-ROW(R$3),入力!$BB$3:$BB$1048576,0),MATCH(R$3,入力!$BV$2:$CN$2,0)),"")</f>
        <v/>
      </c>
      <c r="S984" s="77" t="str">
        <f>IFERROR(INDEX(入力!$BV$3:$CN$1048576,MATCH(ROW(S984)-ROW(S$3),入力!$BB$3:$BB$1048576,0),MATCH(S$3,入力!$BV$2:$CN$2,0)),"")</f>
        <v/>
      </c>
      <c r="U984" s="28" t="str">
        <f>IF(Z984="","",COUNT($Z$4:Z984))</f>
        <v/>
      </c>
      <c r="V984" s="73" t="str">
        <f t="shared" si="16"/>
        <v/>
      </c>
      <c r="W984" s="113" t="str">
        <f>IF(OR($B984="",$B984=$B985),"",SUMIF($B$4:$B984,$B984,Q$4:Q984))</f>
        <v/>
      </c>
      <c r="X984" s="113" t="str">
        <f>IF(OR($B984="",$B984=$B985),"",SUMIF($B$4:$B984,$B984,K$4:K984)-Y984)</f>
        <v/>
      </c>
      <c r="Y984" s="113" t="str">
        <f>IF(OR($B984="",$B984=$B985),"",SUMIFS(K$4:K984,B$4:B984,$B984,F$4:F984,$Y$3))</f>
        <v/>
      </c>
      <c r="Z984" s="113" t="str">
        <f>IF(OR($B984="",$B984=$B985),"",SUMIF($B$4:$B984,$B984,S$4:S984))</f>
        <v/>
      </c>
    </row>
    <row r="985" spans="1:26" ht="25.05" customHeight="1" x14ac:dyDescent="0.2">
      <c r="A985" s="133" t="str">
        <f>IF(OR(B985="",AND(B984=B985,D984=D985)),"",MAX($A$4:A984)+1)</f>
        <v/>
      </c>
      <c r="B985" s="73" t="str">
        <f>IFERROR(INDEX(入力!$BV$3:$CN$1048576,MATCH(ROW(B985)-ROW(B$3),入力!$BB$3:$BB$1048576,0),MATCH(B$3,入力!$BV$2:$CN$2,0)),"")</f>
        <v/>
      </c>
      <c r="C985" s="74" t="str">
        <f>IFERROR(INDEX(入力!$BV$3:$CN$1048576,MATCH(ROW(C985)-ROW(C$3),入力!$BB$3:$BB$1048576,0),MATCH(C$3,入力!$BV$2:$CN$2,0)),"")</f>
        <v/>
      </c>
      <c r="D985" s="75" t="str">
        <f>IFERROR(INDEX(入力!$BO$3:$BO$1048576,MATCH(ROW(D985)-ROW(D$3),入力!$BB$3:$BB$1048576,0),0),"")</f>
        <v/>
      </c>
      <c r="E985" s="74" t="str">
        <f>IFERROR(INDEX(入力!$BV$3:$CN$1048576,MATCH(ROW(E985)-ROW(E$3),入力!$BB$3:$BB$1048576,0),MATCH(E$3,入力!$BV$2:$CN$2,0)),"")</f>
        <v/>
      </c>
      <c r="F985" s="74" t="str">
        <f>IFERROR(INDEX(入力!$BV$3:$CN$1048576,MATCH(ROW(F985)-ROW(F$3),入力!$BB$3:$BB$1048576,0),MATCH(F$3,入力!$BV$2:$CN$2,0)),"")</f>
        <v/>
      </c>
      <c r="G985" s="74" t="str">
        <f>IFERROR(INDEX(入力!$BV$3:$CN$1048576,MATCH(ROW(G985)-ROW(G$3),入力!$BB$3:$BB$1048576,0),MATCH(G$3,入力!$BV$2:$CN$2,0)),"")</f>
        <v/>
      </c>
      <c r="H985" s="75" t="str">
        <f>IFERROR(INDEX(入力!$BV$3:$CN$1048576,MATCH(ROW(H985)-ROW(H$3),入力!$BB$3:$BB$1048576,0),MATCH(H$3,入力!$BV$2:$CN$2,0)),"")</f>
        <v/>
      </c>
      <c r="I985" s="76" t="str">
        <f>IFERROR(INDEX(入力!$BV$3:$CN$1048576,MATCH(ROW(I985)-ROW(I$3),入力!$BB$3:$BB$1048576,0),MATCH(I$3,入力!$BV$2:$CN$2,0)),"")</f>
        <v/>
      </c>
      <c r="J985" s="75" t="str">
        <f>IFERROR(INDEX(入力!$BV$3:$CN$1048576,MATCH(ROW(J985)-ROW(J$3),入力!$BB$3:$BB$1048576,0),MATCH(J$3,入力!$BV$2:$CN$2,0)),"")</f>
        <v/>
      </c>
      <c r="K985" s="75" t="str">
        <f>IFERROR(INDEX(入力!$BV$3:$CN$1048576,MATCH(ROW(K985)-ROW(K$3),入力!$BB$3:$BB$1048576,0),MATCH(K$3,入力!$BV$2:$CN$2,0)),"")</f>
        <v/>
      </c>
      <c r="L985" s="75" t="str">
        <f>IFERROR(INDEX(入力!$BV$3:$CN$1048576,MATCH(ROW(L985)-ROW(L$3),入力!$BB$3:$BB$1048576,0),MATCH(L$3,入力!$BV$2:$CN$2,0)),"")</f>
        <v/>
      </c>
      <c r="M985" s="117" t="str">
        <f>IFERROR(IF(履歴検索!$A985="","",INDEX(入力!$BV$3:$CN$1048576,MATCH(ROW(M985)-ROW(M$3),入力!$BB$3:$BB$1048576,0),MATCH(M$3,入力!$BV$2:$CN$2,0))),"")</f>
        <v/>
      </c>
      <c r="N985" s="75" t="str">
        <f>IFERROR(INDEX(入力!$BV$3:$CN$1048576,MATCH(ROW(N985)-ROW(N$3),入力!$BB$3:$BB$1048576,0),MATCH(N$3,入力!$BV$2:$CN$2,0)),"")</f>
        <v/>
      </c>
      <c r="O985" s="294" t="str">
        <f>IFERROR(INDEX(入力!$CJ$3:$CN$1048576,MATCH(ROW(O985)-ROW(O$3),入力!$BB$3:$BB$1048576,0),MATCH(O$3,入力!$CJ$2:$CN$2,0)),"")</f>
        <v/>
      </c>
      <c r="P985" s="294" t="str">
        <f>IFERROR(INDEX(入力!$CJ$3:$CN$1048576,MATCH(ROW(P985)-ROW(P$3),入力!$BB$3:$BB$1048576,0),MATCH(P$3,入力!$CJ$2:$CN$2,0)),"")</f>
        <v/>
      </c>
      <c r="Q985" s="294" t="str">
        <f>IFERROR(INDEX(入力!$BV$3:$CN$1048576,MATCH(ROW(Q985)-ROW(Q$3),入力!$BB$3:$BB$1048576,0),MATCH(Q$3,入力!$BV$2:$CN$2,0)),"")</f>
        <v/>
      </c>
      <c r="R985" s="77" t="str">
        <f>IFERROR(INDEX(入力!$BV$3:$CN$1048576,MATCH(ROW(R985)-ROW(R$3),入力!$BB$3:$BB$1048576,0),MATCH(R$3,入力!$BV$2:$CN$2,0)),"")</f>
        <v/>
      </c>
      <c r="S985" s="77" t="str">
        <f>IFERROR(INDEX(入力!$BV$3:$CN$1048576,MATCH(ROW(S985)-ROW(S$3),入力!$BB$3:$BB$1048576,0),MATCH(S$3,入力!$BV$2:$CN$2,0)),"")</f>
        <v/>
      </c>
      <c r="U985" s="28" t="str">
        <f>IF(Z985="","",COUNT($Z$4:Z985))</f>
        <v/>
      </c>
      <c r="V985" s="73" t="str">
        <f t="shared" si="16"/>
        <v/>
      </c>
      <c r="W985" s="113" t="str">
        <f>IF(OR($B985="",$B985=$B986),"",SUMIF($B$4:$B985,$B985,Q$4:Q985))</f>
        <v/>
      </c>
      <c r="X985" s="113" t="str">
        <f>IF(OR($B985="",$B985=$B986),"",SUMIF($B$4:$B985,$B985,K$4:K985)-Y985)</f>
        <v/>
      </c>
      <c r="Y985" s="113" t="str">
        <f>IF(OR($B985="",$B985=$B986),"",SUMIFS(K$4:K985,B$4:B985,$B985,F$4:F985,$Y$3))</f>
        <v/>
      </c>
      <c r="Z985" s="113" t="str">
        <f>IF(OR($B985="",$B985=$B986),"",SUMIF($B$4:$B985,$B985,S$4:S985))</f>
        <v/>
      </c>
    </row>
    <row r="986" spans="1:26" ht="25.05" customHeight="1" x14ac:dyDescent="0.2">
      <c r="A986" s="133" t="str">
        <f>IF(OR(B986="",AND(B985=B986,D985=D986)),"",MAX($A$4:A985)+1)</f>
        <v/>
      </c>
      <c r="B986" s="73" t="str">
        <f>IFERROR(INDEX(入力!$BV$3:$CN$1048576,MATCH(ROW(B986)-ROW(B$3),入力!$BB$3:$BB$1048576,0),MATCH(B$3,入力!$BV$2:$CN$2,0)),"")</f>
        <v/>
      </c>
      <c r="C986" s="74" t="str">
        <f>IFERROR(INDEX(入力!$BV$3:$CN$1048576,MATCH(ROW(C986)-ROW(C$3),入力!$BB$3:$BB$1048576,0),MATCH(C$3,入力!$BV$2:$CN$2,0)),"")</f>
        <v/>
      </c>
      <c r="D986" s="75" t="str">
        <f>IFERROR(INDEX(入力!$BO$3:$BO$1048576,MATCH(ROW(D986)-ROW(D$3),入力!$BB$3:$BB$1048576,0),0),"")</f>
        <v/>
      </c>
      <c r="E986" s="74" t="str">
        <f>IFERROR(INDEX(入力!$BV$3:$CN$1048576,MATCH(ROW(E986)-ROW(E$3),入力!$BB$3:$BB$1048576,0),MATCH(E$3,入力!$BV$2:$CN$2,0)),"")</f>
        <v/>
      </c>
      <c r="F986" s="74" t="str">
        <f>IFERROR(INDEX(入力!$BV$3:$CN$1048576,MATCH(ROW(F986)-ROW(F$3),入力!$BB$3:$BB$1048576,0),MATCH(F$3,入力!$BV$2:$CN$2,0)),"")</f>
        <v/>
      </c>
      <c r="G986" s="74" t="str">
        <f>IFERROR(INDEX(入力!$BV$3:$CN$1048576,MATCH(ROW(G986)-ROW(G$3),入力!$BB$3:$BB$1048576,0),MATCH(G$3,入力!$BV$2:$CN$2,0)),"")</f>
        <v/>
      </c>
      <c r="H986" s="75" t="str">
        <f>IFERROR(INDEX(入力!$BV$3:$CN$1048576,MATCH(ROW(H986)-ROW(H$3),入力!$BB$3:$BB$1048576,0),MATCH(H$3,入力!$BV$2:$CN$2,0)),"")</f>
        <v/>
      </c>
      <c r="I986" s="76" t="str">
        <f>IFERROR(INDEX(入力!$BV$3:$CN$1048576,MATCH(ROW(I986)-ROW(I$3),入力!$BB$3:$BB$1048576,0),MATCH(I$3,入力!$BV$2:$CN$2,0)),"")</f>
        <v/>
      </c>
      <c r="J986" s="75" t="str">
        <f>IFERROR(INDEX(入力!$BV$3:$CN$1048576,MATCH(ROW(J986)-ROW(J$3),入力!$BB$3:$BB$1048576,0),MATCH(J$3,入力!$BV$2:$CN$2,0)),"")</f>
        <v/>
      </c>
      <c r="K986" s="75" t="str">
        <f>IFERROR(INDEX(入力!$BV$3:$CN$1048576,MATCH(ROW(K986)-ROW(K$3),入力!$BB$3:$BB$1048576,0),MATCH(K$3,入力!$BV$2:$CN$2,0)),"")</f>
        <v/>
      </c>
      <c r="L986" s="75" t="str">
        <f>IFERROR(INDEX(入力!$BV$3:$CN$1048576,MATCH(ROW(L986)-ROW(L$3),入力!$BB$3:$BB$1048576,0),MATCH(L$3,入力!$BV$2:$CN$2,0)),"")</f>
        <v/>
      </c>
      <c r="M986" s="117" t="str">
        <f>IFERROR(IF(履歴検索!$A986="","",INDEX(入力!$BV$3:$CN$1048576,MATCH(ROW(M986)-ROW(M$3),入力!$BB$3:$BB$1048576,0),MATCH(M$3,入力!$BV$2:$CN$2,0))),"")</f>
        <v/>
      </c>
      <c r="N986" s="75" t="str">
        <f>IFERROR(INDEX(入力!$BV$3:$CN$1048576,MATCH(ROW(N986)-ROW(N$3),入力!$BB$3:$BB$1048576,0),MATCH(N$3,入力!$BV$2:$CN$2,0)),"")</f>
        <v/>
      </c>
      <c r="O986" s="294" t="str">
        <f>IFERROR(INDEX(入力!$CJ$3:$CN$1048576,MATCH(ROW(O986)-ROW(O$3),入力!$BB$3:$BB$1048576,0),MATCH(O$3,入力!$CJ$2:$CN$2,0)),"")</f>
        <v/>
      </c>
      <c r="P986" s="294" t="str">
        <f>IFERROR(INDEX(入力!$CJ$3:$CN$1048576,MATCH(ROW(P986)-ROW(P$3),入力!$BB$3:$BB$1048576,0),MATCH(P$3,入力!$CJ$2:$CN$2,0)),"")</f>
        <v/>
      </c>
      <c r="Q986" s="294" t="str">
        <f>IFERROR(INDEX(入力!$BV$3:$CN$1048576,MATCH(ROW(Q986)-ROW(Q$3),入力!$BB$3:$BB$1048576,0),MATCH(Q$3,入力!$BV$2:$CN$2,0)),"")</f>
        <v/>
      </c>
      <c r="R986" s="77" t="str">
        <f>IFERROR(INDEX(入力!$BV$3:$CN$1048576,MATCH(ROW(R986)-ROW(R$3),入力!$BB$3:$BB$1048576,0),MATCH(R$3,入力!$BV$2:$CN$2,0)),"")</f>
        <v/>
      </c>
      <c r="S986" s="77" t="str">
        <f>IFERROR(INDEX(入力!$BV$3:$CN$1048576,MATCH(ROW(S986)-ROW(S$3),入力!$BB$3:$BB$1048576,0),MATCH(S$3,入力!$BV$2:$CN$2,0)),"")</f>
        <v/>
      </c>
      <c r="U986" s="28" t="str">
        <f>IF(Z986="","",COUNT($Z$4:Z986))</f>
        <v/>
      </c>
      <c r="V986" s="73" t="str">
        <f t="shared" si="16"/>
        <v/>
      </c>
      <c r="W986" s="113" t="str">
        <f>IF(OR($B986="",$B986=$B987),"",SUMIF($B$4:$B986,$B986,Q$4:Q986))</f>
        <v/>
      </c>
      <c r="X986" s="113" t="str">
        <f>IF(OR($B986="",$B986=$B987),"",SUMIF($B$4:$B986,$B986,K$4:K986)-Y986)</f>
        <v/>
      </c>
      <c r="Y986" s="113" t="str">
        <f>IF(OR($B986="",$B986=$B987),"",SUMIFS(K$4:K986,B$4:B986,$B986,F$4:F986,$Y$3))</f>
        <v/>
      </c>
      <c r="Z986" s="113" t="str">
        <f>IF(OR($B986="",$B986=$B987),"",SUMIF($B$4:$B986,$B986,S$4:S986))</f>
        <v/>
      </c>
    </row>
    <row r="987" spans="1:26" ht="25.05" customHeight="1" x14ac:dyDescent="0.2">
      <c r="A987" s="133" t="str">
        <f>IF(OR(B987="",AND(B986=B987,D986=D987)),"",MAX($A$4:A986)+1)</f>
        <v/>
      </c>
      <c r="B987" s="73" t="str">
        <f>IFERROR(INDEX(入力!$BV$3:$CN$1048576,MATCH(ROW(B987)-ROW(B$3),入力!$BB$3:$BB$1048576,0),MATCH(B$3,入力!$BV$2:$CN$2,0)),"")</f>
        <v/>
      </c>
      <c r="C987" s="74" t="str">
        <f>IFERROR(INDEX(入力!$BV$3:$CN$1048576,MATCH(ROW(C987)-ROW(C$3),入力!$BB$3:$BB$1048576,0),MATCH(C$3,入力!$BV$2:$CN$2,0)),"")</f>
        <v/>
      </c>
      <c r="D987" s="75" t="str">
        <f>IFERROR(INDEX(入力!$BO$3:$BO$1048576,MATCH(ROW(D987)-ROW(D$3),入力!$BB$3:$BB$1048576,0),0),"")</f>
        <v/>
      </c>
      <c r="E987" s="74" t="str">
        <f>IFERROR(INDEX(入力!$BV$3:$CN$1048576,MATCH(ROW(E987)-ROW(E$3),入力!$BB$3:$BB$1048576,0),MATCH(E$3,入力!$BV$2:$CN$2,0)),"")</f>
        <v/>
      </c>
      <c r="F987" s="74" t="str">
        <f>IFERROR(INDEX(入力!$BV$3:$CN$1048576,MATCH(ROW(F987)-ROW(F$3),入力!$BB$3:$BB$1048576,0),MATCH(F$3,入力!$BV$2:$CN$2,0)),"")</f>
        <v/>
      </c>
      <c r="G987" s="74" t="str">
        <f>IFERROR(INDEX(入力!$BV$3:$CN$1048576,MATCH(ROW(G987)-ROW(G$3),入力!$BB$3:$BB$1048576,0),MATCH(G$3,入力!$BV$2:$CN$2,0)),"")</f>
        <v/>
      </c>
      <c r="H987" s="75" t="str">
        <f>IFERROR(INDEX(入力!$BV$3:$CN$1048576,MATCH(ROW(H987)-ROW(H$3),入力!$BB$3:$BB$1048576,0),MATCH(H$3,入力!$BV$2:$CN$2,0)),"")</f>
        <v/>
      </c>
      <c r="I987" s="76" t="str">
        <f>IFERROR(INDEX(入力!$BV$3:$CN$1048576,MATCH(ROW(I987)-ROW(I$3),入力!$BB$3:$BB$1048576,0),MATCH(I$3,入力!$BV$2:$CN$2,0)),"")</f>
        <v/>
      </c>
      <c r="J987" s="75" t="str">
        <f>IFERROR(INDEX(入力!$BV$3:$CN$1048576,MATCH(ROW(J987)-ROW(J$3),入力!$BB$3:$BB$1048576,0),MATCH(J$3,入力!$BV$2:$CN$2,0)),"")</f>
        <v/>
      </c>
      <c r="K987" s="75" t="str">
        <f>IFERROR(INDEX(入力!$BV$3:$CN$1048576,MATCH(ROW(K987)-ROW(K$3),入力!$BB$3:$BB$1048576,0),MATCH(K$3,入力!$BV$2:$CN$2,0)),"")</f>
        <v/>
      </c>
      <c r="L987" s="75" t="str">
        <f>IFERROR(INDEX(入力!$BV$3:$CN$1048576,MATCH(ROW(L987)-ROW(L$3),入力!$BB$3:$BB$1048576,0),MATCH(L$3,入力!$BV$2:$CN$2,0)),"")</f>
        <v/>
      </c>
      <c r="M987" s="117" t="str">
        <f>IFERROR(IF(履歴検索!$A987="","",INDEX(入力!$BV$3:$CN$1048576,MATCH(ROW(M987)-ROW(M$3),入力!$BB$3:$BB$1048576,0),MATCH(M$3,入力!$BV$2:$CN$2,0))),"")</f>
        <v/>
      </c>
      <c r="N987" s="75" t="str">
        <f>IFERROR(INDEX(入力!$BV$3:$CN$1048576,MATCH(ROW(N987)-ROW(N$3),入力!$BB$3:$BB$1048576,0),MATCH(N$3,入力!$BV$2:$CN$2,0)),"")</f>
        <v/>
      </c>
      <c r="O987" s="294" t="str">
        <f>IFERROR(INDEX(入力!$CJ$3:$CN$1048576,MATCH(ROW(O987)-ROW(O$3),入力!$BB$3:$BB$1048576,0),MATCH(O$3,入力!$CJ$2:$CN$2,0)),"")</f>
        <v/>
      </c>
      <c r="P987" s="294" t="str">
        <f>IFERROR(INDEX(入力!$CJ$3:$CN$1048576,MATCH(ROW(P987)-ROW(P$3),入力!$BB$3:$BB$1048576,0),MATCH(P$3,入力!$CJ$2:$CN$2,0)),"")</f>
        <v/>
      </c>
      <c r="Q987" s="294" t="str">
        <f>IFERROR(INDEX(入力!$BV$3:$CN$1048576,MATCH(ROW(Q987)-ROW(Q$3),入力!$BB$3:$BB$1048576,0),MATCH(Q$3,入力!$BV$2:$CN$2,0)),"")</f>
        <v/>
      </c>
      <c r="R987" s="77" t="str">
        <f>IFERROR(INDEX(入力!$BV$3:$CN$1048576,MATCH(ROW(R987)-ROW(R$3),入力!$BB$3:$BB$1048576,0),MATCH(R$3,入力!$BV$2:$CN$2,0)),"")</f>
        <v/>
      </c>
      <c r="S987" s="77" t="str">
        <f>IFERROR(INDEX(入力!$BV$3:$CN$1048576,MATCH(ROW(S987)-ROW(S$3),入力!$BB$3:$BB$1048576,0),MATCH(S$3,入力!$BV$2:$CN$2,0)),"")</f>
        <v/>
      </c>
      <c r="U987" s="28" t="str">
        <f>IF(Z987="","",COUNT($Z$4:Z987))</f>
        <v/>
      </c>
      <c r="V987" s="73" t="str">
        <f t="shared" si="16"/>
        <v/>
      </c>
      <c r="W987" s="113" t="str">
        <f>IF(OR($B987="",$B987=$B988),"",SUMIF($B$4:$B987,$B987,Q$4:Q987))</f>
        <v/>
      </c>
      <c r="X987" s="113" t="str">
        <f>IF(OR($B987="",$B987=$B988),"",SUMIF($B$4:$B987,$B987,K$4:K987)-Y987)</f>
        <v/>
      </c>
      <c r="Y987" s="113" t="str">
        <f>IF(OR($B987="",$B987=$B988),"",SUMIFS(K$4:K987,B$4:B987,$B987,F$4:F987,$Y$3))</f>
        <v/>
      </c>
      <c r="Z987" s="113" t="str">
        <f>IF(OR($B987="",$B987=$B988),"",SUMIF($B$4:$B987,$B987,S$4:S987))</f>
        <v/>
      </c>
    </row>
    <row r="988" spans="1:26" ht="25.05" customHeight="1" x14ac:dyDescent="0.2">
      <c r="A988" s="133" t="str">
        <f>IF(OR(B988="",AND(B987=B988,D987=D988)),"",MAX($A$4:A987)+1)</f>
        <v/>
      </c>
      <c r="B988" s="73" t="str">
        <f>IFERROR(INDEX(入力!$BV$3:$CN$1048576,MATCH(ROW(B988)-ROW(B$3),入力!$BB$3:$BB$1048576,0),MATCH(B$3,入力!$BV$2:$CN$2,0)),"")</f>
        <v/>
      </c>
      <c r="C988" s="74" t="str">
        <f>IFERROR(INDEX(入力!$BV$3:$CN$1048576,MATCH(ROW(C988)-ROW(C$3),入力!$BB$3:$BB$1048576,0),MATCH(C$3,入力!$BV$2:$CN$2,0)),"")</f>
        <v/>
      </c>
      <c r="D988" s="75" t="str">
        <f>IFERROR(INDEX(入力!$BO$3:$BO$1048576,MATCH(ROW(D988)-ROW(D$3),入力!$BB$3:$BB$1048576,0),0),"")</f>
        <v/>
      </c>
      <c r="E988" s="74" t="str">
        <f>IFERROR(INDEX(入力!$BV$3:$CN$1048576,MATCH(ROW(E988)-ROW(E$3),入力!$BB$3:$BB$1048576,0),MATCH(E$3,入力!$BV$2:$CN$2,0)),"")</f>
        <v/>
      </c>
      <c r="F988" s="74" t="str">
        <f>IFERROR(INDEX(入力!$BV$3:$CN$1048576,MATCH(ROW(F988)-ROW(F$3),入力!$BB$3:$BB$1048576,0),MATCH(F$3,入力!$BV$2:$CN$2,0)),"")</f>
        <v/>
      </c>
      <c r="G988" s="74" t="str">
        <f>IFERROR(INDEX(入力!$BV$3:$CN$1048576,MATCH(ROW(G988)-ROW(G$3),入力!$BB$3:$BB$1048576,0),MATCH(G$3,入力!$BV$2:$CN$2,0)),"")</f>
        <v/>
      </c>
      <c r="H988" s="75" t="str">
        <f>IFERROR(INDEX(入力!$BV$3:$CN$1048576,MATCH(ROW(H988)-ROW(H$3),入力!$BB$3:$BB$1048576,0),MATCH(H$3,入力!$BV$2:$CN$2,0)),"")</f>
        <v/>
      </c>
      <c r="I988" s="76" t="str">
        <f>IFERROR(INDEX(入力!$BV$3:$CN$1048576,MATCH(ROW(I988)-ROW(I$3),入力!$BB$3:$BB$1048576,0),MATCH(I$3,入力!$BV$2:$CN$2,0)),"")</f>
        <v/>
      </c>
      <c r="J988" s="75" t="str">
        <f>IFERROR(INDEX(入力!$BV$3:$CN$1048576,MATCH(ROW(J988)-ROW(J$3),入力!$BB$3:$BB$1048576,0),MATCH(J$3,入力!$BV$2:$CN$2,0)),"")</f>
        <v/>
      </c>
      <c r="K988" s="75" t="str">
        <f>IFERROR(INDEX(入力!$BV$3:$CN$1048576,MATCH(ROW(K988)-ROW(K$3),入力!$BB$3:$BB$1048576,0),MATCH(K$3,入力!$BV$2:$CN$2,0)),"")</f>
        <v/>
      </c>
      <c r="L988" s="75" t="str">
        <f>IFERROR(INDEX(入力!$BV$3:$CN$1048576,MATCH(ROW(L988)-ROW(L$3),入力!$BB$3:$BB$1048576,0),MATCH(L$3,入力!$BV$2:$CN$2,0)),"")</f>
        <v/>
      </c>
      <c r="M988" s="117" t="str">
        <f>IFERROR(IF(履歴検索!$A988="","",INDEX(入力!$BV$3:$CN$1048576,MATCH(ROW(M988)-ROW(M$3),入力!$BB$3:$BB$1048576,0),MATCH(M$3,入力!$BV$2:$CN$2,0))),"")</f>
        <v/>
      </c>
      <c r="N988" s="75" t="str">
        <f>IFERROR(INDEX(入力!$BV$3:$CN$1048576,MATCH(ROW(N988)-ROW(N$3),入力!$BB$3:$BB$1048576,0),MATCH(N$3,入力!$BV$2:$CN$2,0)),"")</f>
        <v/>
      </c>
      <c r="O988" s="294" t="str">
        <f>IFERROR(INDEX(入力!$CJ$3:$CN$1048576,MATCH(ROW(O988)-ROW(O$3),入力!$BB$3:$BB$1048576,0),MATCH(O$3,入力!$CJ$2:$CN$2,0)),"")</f>
        <v/>
      </c>
      <c r="P988" s="294" t="str">
        <f>IFERROR(INDEX(入力!$CJ$3:$CN$1048576,MATCH(ROW(P988)-ROW(P$3),入力!$BB$3:$BB$1048576,0),MATCH(P$3,入力!$CJ$2:$CN$2,0)),"")</f>
        <v/>
      </c>
      <c r="Q988" s="294" t="str">
        <f>IFERROR(INDEX(入力!$BV$3:$CN$1048576,MATCH(ROW(Q988)-ROW(Q$3),入力!$BB$3:$BB$1048576,0),MATCH(Q$3,入力!$BV$2:$CN$2,0)),"")</f>
        <v/>
      </c>
      <c r="R988" s="77" t="str">
        <f>IFERROR(INDEX(入力!$BV$3:$CN$1048576,MATCH(ROW(R988)-ROW(R$3),入力!$BB$3:$BB$1048576,0),MATCH(R$3,入力!$BV$2:$CN$2,0)),"")</f>
        <v/>
      </c>
      <c r="S988" s="77" t="str">
        <f>IFERROR(INDEX(入力!$BV$3:$CN$1048576,MATCH(ROW(S988)-ROW(S$3),入力!$BB$3:$BB$1048576,0),MATCH(S$3,入力!$BV$2:$CN$2,0)),"")</f>
        <v/>
      </c>
      <c r="U988" s="28" t="str">
        <f>IF(Z988="","",COUNT($Z$4:Z988))</f>
        <v/>
      </c>
      <c r="V988" s="73" t="str">
        <f t="shared" si="16"/>
        <v/>
      </c>
      <c r="W988" s="113" t="str">
        <f>IF(OR($B988="",$B988=$B989),"",SUMIF($B$4:$B988,$B988,Q$4:Q988))</f>
        <v/>
      </c>
      <c r="X988" s="113" t="str">
        <f>IF(OR($B988="",$B988=$B989),"",SUMIF($B$4:$B988,$B988,K$4:K988)-Y988)</f>
        <v/>
      </c>
      <c r="Y988" s="113" t="str">
        <f>IF(OR($B988="",$B988=$B989),"",SUMIFS(K$4:K988,B$4:B988,$B988,F$4:F988,$Y$3))</f>
        <v/>
      </c>
      <c r="Z988" s="113" t="str">
        <f>IF(OR($B988="",$B988=$B989),"",SUMIF($B$4:$B988,$B988,S$4:S988))</f>
        <v/>
      </c>
    </row>
    <row r="989" spans="1:26" ht="25.05" customHeight="1" x14ac:dyDescent="0.2">
      <c r="A989" s="133" t="str">
        <f>IF(OR(B989="",AND(B988=B989,D988=D989)),"",MAX($A$4:A988)+1)</f>
        <v/>
      </c>
      <c r="B989" s="73" t="str">
        <f>IFERROR(INDEX(入力!$BV$3:$CN$1048576,MATCH(ROW(B989)-ROW(B$3),入力!$BB$3:$BB$1048576,0),MATCH(B$3,入力!$BV$2:$CN$2,0)),"")</f>
        <v/>
      </c>
      <c r="C989" s="74" t="str">
        <f>IFERROR(INDEX(入力!$BV$3:$CN$1048576,MATCH(ROW(C989)-ROW(C$3),入力!$BB$3:$BB$1048576,0),MATCH(C$3,入力!$BV$2:$CN$2,0)),"")</f>
        <v/>
      </c>
      <c r="D989" s="75" t="str">
        <f>IFERROR(INDEX(入力!$BO$3:$BO$1048576,MATCH(ROW(D989)-ROW(D$3),入力!$BB$3:$BB$1048576,0),0),"")</f>
        <v/>
      </c>
      <c r="E989" s="74" t="str">
        <f>IFERROR(INDEX(入力!$BV$3:$CN$1048576,MATCH(ROW(E989)-ROW(E$3),入力!$BB$3:$BB$1048576,0),MATCH(E$3,入力!$BV$2:$CN$2,0)),"")</f>
        <v/>
      </c>
      <c r="F989" s="74" t="str">
        <f>IFERROR(INDEX(入力!$BV$3:$CN$1048576,MATCH(ROW(F989)-ROW(F$3),入力!$BB$3:$BB$1048576,0),MATCH(F$3,入力!$BV$2:$CN$2,0)),"")</f>
        <v/>
      </c>
      <c r="G989" s="74" t="str">
        <f>IFERROR(INDEX(入力!$BV$3:$CN$1048576,MATCH(ROW(G989)-ROW(G$3),入力!$BB$3:$BB$1048576,0),MATCH(G$3,入力!$BV$2:$CN$2,0)),"")</f>
        <v/>
      </c>
      <c r="H989" s="75" t="str">
        <f>IFERROR(INDEX(入力!$BV$3:$CN$1048576,MATCH(ROW(H989)-ROW(H$3),入力!$BB$3:$BB$1048576,0),MATCH(H$3,入力!$BV$2:$CN$2,0)),"")</f>
        <v/>
      </c>
      <c r="I989" s="76" t="str">
        <f>IFERROR(INDEX(入力!$BV$3:$CN$1048576,MATCH(ROW(I989)-ROW(I$3),入力!$BB$3:$BB$1048576,0),MATCH(I$3,入力!$BV$2:$CN$2,0)),"")</f>
        <v/>
      </c>
      <c r="J989" s="75" t="str">
        <f>IFERROR(INDEX(入力!$BV$3:$CN$1048576,MATCH(ROW(J989)-ROW(J$3),入力!$BB$3:$BB$1048576,0),MATCH(J$3,入力!$BV$2:$CN$2,0)),"")</f>
        <v/>
      </c>
      <c r="K989" s="75" t="str">
        <f>IFERROR(INDEX(入力!$BV$3:$CN$1048576,MATCH(ROW(K989)-ROW(K$3),入力!$BB$3:$BB$1048576,0),MATCH(K$3,入力!$BV$2:$CN$2,0)),"")</f>
        <v/>
      </c>
      <c r="L989" s="75" t="str">
        <f>IFERROR(INDEX(入力!$BV$3:$CN$1048576,MATCH(ROW(L989)-ROW(L$3),入力!$BB$3:$BB$1048576,0),MATCH(L$3,入力!$BV$2:$CN$2,0)),"")</f>
        <v/>
      </c>
      <c r="M989" s="117" t="str">
        <f>IFERROR(IF(履歴検索!$A989="","",INDEX(入力!$BV$3:$CN$1048576,MATCH(ROW(M989)-ROW(M$3),入力!$BB$3:$BB$1048576,0),MATCH(M$3,入力!$BV$2:$CN$2,0))),"")</f>
        <v/>
      </c>
      <c r="N989" s="75" t="str">
        <f>IFERROR(INDEX(入力!$BV$3:$CN$1048576,MATCH(ROW(N989)-ROW(N$3),入力!$BB$3:$BB$1048576,0),MATCH(N$3,入力!$BV$2:$CN$2,0)),"")</f>
        <v/>
      </c>
      <c r="O989" s="294" t="str">
        <f>IFERROR(INDEX(入力!$CJ$3:$CN$1048576,MATCH(ROW(O989)-ROW(O$3),入力!$BB$3:$BB$1048576,0),MATCH(O$3,入力!$CJ$2:$CN$2,0)),"")</f>
        <v/>
      </c>
      <c r="P989" s="294" t="str">
        <f>IFERROR(INDEX(入力!$CJ$3:$CN$1048576,MATCH(ROW(P989)-ROW(P$3),入力!$BB$3:$BB$1048576,0),MATCH(P$3,入力!$CJ$2:$CN$2,0)),"")</f>
        <v/>
      </c>
      <c r="Q989" s="294" t="str">
        <f>IFERROR(INDEX(入力!$BV$3:$CN$1048576,MATCH(ROW(Q989)-ROW(Q$3),入力!$BB$3:$BB$1048576,0),MATCH(Q$3,入力!$BV$2:$CN$2,0)),"")</f>
        <v/>
      </c>
      <c r="R989" s="77" t="str">
        <f>IFERROR(INDEX(入力!$BV$3:$CN$1048576,MATCH(ROW(R989)-ROW(R$3),入力!$BB$3:$BB$1048576,0),MATCH(R$3,入力!$BV$2:$CN$2,0)),"")</f>
        <v/>
      </c>
      <c r="S989" s="77" t="str">
        <f>IFERROR(INDEX(入力!$BV$3:$CN$1048576,MATCH(ROW(S989)-ROW(S$3),入力!$BB$3:$BB$1048576,0),MATCH(S$3,入力!$BV$2:$CN$2,0)),"")</f>
        <v/>
      </c>
      <c r="U989" s="28" t="str">
        <f>IF(Z989="","",COUNT($Z$4:Z989))</f>
        <v/>
      </c>
      <c r="V989" s="73" t="str">
        <f t="shared" si="16"/>
        <v/>
      </c>
      <c r="W989" s="113" t="str">
        <f>IF(OR($B989="",$B989=$B990),"",SUMIF($B$4:$B989,$B989,Q$4:Q989))</f>
        <v/>
      </c>
      <c r="X989" s="113" t="str">
        <f>IF(OR($B989="",$B989=$B990),"",SUMIF($B$4:$B989,$B989,K$4:K989)-Y989)</f>
        <v/>
      </c>
      <c r="Y989" s="113" t="str">
        <f>IF(OR($B989="",$B989=$B990),"",SUMIFS(K$4:K989,B$4:B989,$B989,F$4:F989,$Y$3))</f>
        <v/>
      </c>
      <c r="Z989" s="113" t="str">
        <f>IF(OR($B989="",$B989=$B990),"",SUMIF($B$4:$B989,$B989,S$4:S989))</f>
        <v/>
      </c>
    </row>
    <row r="990" spans="1:26" ht="25.05" customHeight="1" x14ac:dyDescent="0.2">
      <c r="A990" s="133" t="str">
        <f>IF(OR(B990="",AND(B989=B990,D989=D990)),"",MAX($A$4:A989)+1)</f>
        <v/>
      </c>
      <c r="B990" s="73" t="str">
        <f>IFERROR(INDEX(入力!$BV$3:$CN$1048576,MATCH(ROW(B990)-ROW(B$3),入力!$BB$3:$BB$1048576,0),MATCH(B$3,入力!$BV$2:$CN$2,0)),"")</f>
        <v/>
      </c>
      <c r="C990" s="74" t="str">
        <f>IFERROR(INDEX(入力!$BV$3:$CN$1048576,MATCH(ROW(C990)-ROW(C$3),入力!$BB$3:$BB$1048576,0),MATCH(C$3,入力!$BV$2:$CN$2,0)),"")</f>
        <v/>
      </c>
      <c r="D990" s="75" t="str">
        <f>IFERROR(INDEX(入力!$BO$3:$BO$1048576,MATCH(ROW(D990)-ROW(D$3),入力!$BB$3:$BB$1048576,0),0),"")</f>
        <v/>
      </c>
      <c r="E990" s="74" t="str">
        <f>IFERROR(INDEX(入力!$BV$3:$CN$1048576,MATCH(ROW(E990)-ROW(E$3),入力!$BB$3:$BB$1048576,0),MATCH(E$3,入力!$BV$2:$CN$2,0)),"")</f>
        <v/>
      </c>
      <c r="F990" s="74" t="str">
        <f>IFERROR(INDEX(入力!$BV$3:$CN$1048576,MATCH(ROW(F990)-ROW(F$3),入力!$BB$3:$BB$1048576,0),MATCH(F$3,入力!$BV$2:$CN$2,0)),"")</f>
        <v/>
      </c>
      <c r="G990" s="74" t="str">
        <f>IFERROR(INDEX(入力!$BV$3:$CN$1048576,MATCH(ROW(G990)-ROW(G$3),入力!$BB$3:$BB$1048576,0),MATCH(G$3,入力!$BV$2:$CN$2,0)),"")</f>
        <v/>
      </c>
      <c r="H990" s="75" t="str">
        <f>IFERROR(INDEX(入力!$BV$3:$CN$1048576,MATCH(ROW(H990)-ROW(H$3),入力!$BB$3:$BB$1048576,0),MATCH(H$3,入力!$BV$2:$CN$2,0)),"")</f>
        <v/>
      </c>
      <c r="I990" s="76" t="str">
        <f>IFERROR(INDEX(入力!$BV$3:$CN$1048576,MATCH(ROW(I990)-ROW(I$3),入力!$BB$3:$BB$1048576,0),MATCH(I$3,入力!$BV$2:$CN$2,0)),"")</f>
        <v/>
      </c>
      <c r="J990" s="75" t="str">
        <f>IFERROR(INDEX(入力!$BV$3:$CN$1048576,MATCH(ROW(J990)-ROW(J$3),入力!$BB$3:$BB$1048576,0),MATCH(J$3,入力!$BV$2:$CN$2,0)),"")</f>
        <v/>
      </c>
      <c r="K990" s="75" t="str">
        <f>IFERROR(INDEX(入力!$BV$3:$CN$1048576,MATCH(ROW(K990)-ROW(K$3),入力!$BB$3:$BB$1048576,0),MATCH(K$3,入力!$BV$2:$CN$2,0)),"")</f>
        <v/>
      </c>
      <c r="L990" s="75" t="str">
        <f>IFERROR(INDEX(入力!$BV$3:$CN$1048576,MATCH(ROW(L990)-ROW(L$3),入力!$BB$3:$BB$1048576,0),MATCH(L$3,入力!$BV$2:$CN$2,0)),"")</f>
        <v/>
      </c>
      <c r="M990" s="117" t="str">
        <f>IFERROR(IF(履歴検索!$A990="","",INDEX(入力!$BV$3:$CN$1048576,MATCH(ROW(M990)-ROW(M$3),入力!$BB$3:$BB$1048576,0),MATCH(M$3,入力!$BV$2:$CN$2,0))),"")</f>
        <v/>
      </c>
      <c r="N990" s="75" t="str">
        <f>IFERROR(INDEX(入力!$BV$3:$CN$1048576,MATCH(ROW(N990)-ROW(N$3),入力!$BB$3:$BB$1048576,0),MATCH(N$3,入力!$BV$2:$CN$2,0)),"")</f>
        <v/>
      </c>
      <c r="O990" s="294" t="str">
        <f>IFERROR(INDEX(入力!$CJ$3:$CN$1048576,MATCH(ROW(O990)-ROW(O$3),入力!$BB$3:$BB$1048576,0),MATCH(O$3,入力!$CJ$2:$CN$2,0)),"")</f>
        <v/>
      </c>
      <c r="P990" s="294" t="str">
        <f>IFERROR(INDEX(入力!$CJ$3:$CN$1048576,MATCH(ROW(P990)-ROW(P$3),入力!$BB$3:$BB$1048576,0),MATCH(P$3,入力!$CJ$2:$CN$2,0)),"")</f>
        <v/>
      </c>
      <c r="Q990" s="294" t="str">
        <f>IFERROR(INDEX(入力!$BV$3:$CN$1048576,MATCH(ROW(Q990)-ROW(Q$3),入力!$BB$3:$BB$1048576,0),MATCH(Q$3,入力!$BV$2:$CN$2,0)),"")</f>
        <v/>
      </c>
      <c r="R990" s="77" t="str">
        <f>IFERROR(INDEX(入力!$BV$3:$CN$1048576,MATCH(ROW(R990)-ROW(R$3),入力!$BB$3:$BB$1048576,0),MATCH(R$3,入力!$BV$2:$CN$2,0)),"")</f>
        <v/>
      </c>
      <c r="S990" s="77" t="str">
        <f>IFERROR(INDEX(入力!$BV$3:$CN$1048576,MATCH(ROW(S990)-ROW(S$3),入力!$BB$3:$BB$1048576,0),MATCH(S$3,入力!$BV$2:$CN$2,0)),"")</f>
        <v/>
      </c>
      <c r="U990" s="28" t="str">
        <f>IF(Z990="","",COUNT($Z$4:Z990))</f>
        <v/>
      </c>
      <c r="V990" s="73" t="str">
        <f t="shared" si="16"/>
        <v/>
      </c>
      <c r="W990" s="113" t="str">
        <f>IF(OR($B990="",$B990=$B991),"",SUMIF($B$4:$B990,$B990,Q$4:Q990))</f>
        <v/>
      </c>
      <c r="X990" s="113" t="str">
        <f>IF(OR($B990="",$B990=$B991),"",SUMIF($B$4:$B990,$B990,K$4:K990)-Y990)</f>
        <v/>
      </c>
      <c r="Y990" s="113" t="str">
        <f>IF(OR($B990="",$B990=$B991),"",SUMIFS(K$4:K990,B$4:B990,$B990,F$4:F990,$Y$3))</f>
        <v/>
      </c>
      <c r="Z990" s="113" t="str">
        <f>IF(OR($B990="",$B990=$B991),"",SUMIF($B$4:$B990,$B990,S$4:S990))</f>
        <v/>
      </c>
    </row>
    <row r="991" spans="1:26" ht="25.05" customHeight="1" x14ac:dyDescent="0.2">
      <c r="A991" s="133" t="str">
        <f>IF(OR(B991="",AND(B990=B991,D990=D991)),"",MAX($A$4:A990)+1)</f>
        <v/>
      </c>
      <c r="B991" s="73" t="str">
        <f>IFERROR(INDEX(入力!$BV$3:$CN$1048576,MATCH(ROW(B991)-ROW(B$3),入力!$BB$3:$BB$1048576,0),MATCH(B$3,入力!$BV$2:$CN$2,0)),"")</f>
        <v/>
      </c>
      <c r="C991" s="74" t="str">
        <f>IFERROR(INDEX(入力!$BV$3:$CN$1048576,MATCH(ROW(C991)-ROW(C$3),入力!$BB$3:$BB$1048576,0),MATCH(C$3,入力!$BV$2:$CN$2,0)),"")</f>
        <v/>
      </c>
      <c r="D991" s="75" t="str">
        <f>IFERROR(INDEX(入力!$BO$3:$BO$1048576,MATCH(ROW(D991)-ROW(D$3),入力!$BB$3:$BB$1048576,0),0),"")</f>
        <v/>
      </c>
      <c r="E991" s="74" t="str">
        <f>IFERROR(INDEX(入力!$BV$3:$CN$1048576,MATCH(ROW(E991)-ROW(E$3),入力!$BB$3:$BB$1048576,0),MATCH(E$3,入力!$BV$2:$CN$2,0)),"")</f>
        <v/>
      </c>
      <c r="F991" s="74" t="str">
        <f>IFERROR(INDEX(入力!$BV$3:$CN$1048576,MATCH(ROW(F991)-ROW(F$3),入力!$BB$3:$BB$1048576,0),MATCH(F$3,入力!$BV$2:$CN$2,0)),"")</f>
        <v/>
      </c>
      <c r="G991" s="74" t="str">
        <f>IFERROR(INDEX(入力!$BV$3:$CN$1048576,MATCH(ROW(G991)-ROW(G$3),入力!$BB$3:$BB$1048576,0),MATCH(G$3,入力!$BV$2:$CN$2,0)),"")</f>
        <v/>
      </c>
      <c r="H991" s="75" t="str">
        <f>IFERROR(INDEX(入力!$BV$3:$CN$1048576,MATCH(ROW(H991)-ROW(H$3),入力!$BB$3:$BB$1048576,0),MATCH(H$3,入力!$BV$2:$CN$2,0)),"")</f>
        <v/>
      </c>
      <c r="I991" s="76" t="str">
        <f>IFERROR(INDEX(入力!$BV$3:$CN$1048576,MATCH(ROW(I991)-ROW(I$3),入力!$BB$3:$BB$1048576,0),MATCH(I$3,入力!$BV$2:$CN$2,0)),"")</f>
        <v/>
      </c>
      <c r="J991" s="75" t="str">
        <f>IFERROR(INDEX(入力!$BV$3:$CN$1048576,MATCH(ROW(J991)-ROW(J$3),入力!$BB$3:$BB$1048576,0),MATCH(J$3,入力!$BV$2:$CN$2,0)),"")</f>
        <v/>
      </c>
      <c r="K991" s="75" t="str">
        <f>IFERROR(INDEX(入力!$BV$3:$CN$1048576,MATCH(ROW(K991)-ROW(K$3),入力!$BB$3:$BB$1048576,0),MATCH(K$3,入力!$BV$2:$CN$2,0)),"")</f>
        <v/>
      </c>
      <c r="L991" s="75" t="str">
        <f>IFERROR(INDEX(入力!$BV$3:$CN$1048576,MATCH(ROW(L991)-ROW(L$3),入力!$BB$3:$BB$1048576,0),MATCH(L$3,入力!$BV$2:$CN$2,0)),"")</f>
        <v/>
      </c>
      <c r="M991" s="117" t="str">
        <f>IFERROR(IF(履歴検索!$A991="","",INDEX(入力!$BV$3:$CN$1048576,MATCH(ROW(M991)-ROW(M$3),入力!$BB$3:$BB$1048576,0),MATCH(M$3,入力!$BV$2:$CN$2,0))),"")</f>
        <v/>
      </c>
      <c r="N991" s="75" t="str">
        <f>IFERROR(INDEX(入力!$BV$3:$CN$1048576,MATCH(ROW(N991)-ROW(N$3),入力!$BB$3:$BB$1048576,0),MATCH(N$3,入力!$BV$2:$CN$2,0)),"")</f>
        <v/>
      </c>
      <c r="O991" s="294" t="str">
        <f>IFERROR(INDEX(入力!$CJ$3:$CN$1048576,MATCH(ROW(O991)-ROW(O$3),入力!$BB$3:$BB$1048576,0),MATCH(O$3,入力!$CJ$2:$CN$2,0)),"")</f>
        <v/>
      </c>
      <c r="P991" s="294" t="str">
        <f>IFERROR(INDEX(入力!$CJ$3:$CN$1048576,MATCH(ROW(P991)-ROW(P$3),入力!$BB$3:$BB$1048576,0),MATCH(P$3,入力!$CJ$2:$CN$2,0)),"")</f>
        <v/>
      </c>
      <c r="Q991" s="294" t="str">
        <f>IFERROR(INDEX(入力!$BV$3:$CN$1048576,MATCH(ROW(Q991)-ROW(Q$3),入力!$BB$3:$BB$1048576,0),MATCH(Q$3,入力!$BV$2:$CN$2,0)),"")</f>
        <v/>
      </c>
      <c r="R991" s="77" t="str">
        <f>IFERROR(INDEX(入力!$BV$3:$CN$1048576,MATCH(ROW(R991)-ROW(R$3),入力!$BB$3:$BB$1048576,0),MATCH(R$3,入力!$BV$2:$CN$2,0)),"")</f>
        <v/>
      </c>
      <c r="S991" s="77" t="str">
        <f>IFERROR(INDEX(入力!$BV$3:$CN$1048576,MATCH(ROW(S991)-ROW(S$3),入力!$BB$3:$BB$1048576,0),MATCH(S$3,入力!$BV$2:$CN$2,0)),"")</f>
        <v/>
      </c>
      <c r="U991" s="28" t="str">
        <f>IF(Z991="","",COUNT($Z$4:Z991))</f>
        <v/>
      </c>
      <c r="V991" s="73" t="str">
        <f t="shared" si="16"/>
        <v/>
      </c>
      <c r="W991" s="113" t="str">
        <f>IF(OR($B991="",$B991=$B992),"",SUMIF($B$4:$B991,$B991,Q$4:Q991))</f>
        <v/>
      </c>
      <c r="X991" s="113" t="str">
        <f>IF(OR($B991="",$B991=$B992),"",SUMIF($B$4:$B991,$B991,K$4:K991)-Y991)</f>
        <v/>
      </c>
      <c r="Y991" s="113" t="str">
        <f>IF(OR($B991="",$B991=$B992),"",SUMIFS(K$4:K991,B$4:B991,$B991,F$4:F991,$Y$3))</f>
        <v/>
      </c>
      <c r="Z991" s="113" t="str">
        <f>IF(OR($B991="",$B991=$B992),"",SUMIF($B$4:$B991,$B991,S$4:S991))</f>
        <v/>
      </c>
    </row>
    <row r="992" spans="1:26" ht="25.05" customHeight="1" x14ac:dyDescent="0.2">
      <c r="A992" s="133" t="str">
        <f>IF(OR(B992="",AND(B991=B992,D991=D992)),"",MAX($A$4:A991)+1)</f>
        <v/>
      </c>
      <c r="B992" s="73" t="str">
        <f>IFERROR(INDEX(入力!$BV$3:$CN$1048576,MATCH(ROW(B992)-ROW(B$3),入力!$BB$3:$BB$1048576,0),MATCH(B$3,入力!$BV$2:$CN$2,0)),"")</f>
        <v/>
      </c>
      <c r="C992" s="74" t="str">
        <f>IFERROR(INDEX(入力!$BV$3:$CN$1048576,MATCH(ROW(C992)-ROW(C$3),入力!$BB$3:$BB$1048576,0),MATCH(C$3,入力!$BV$2:$CN$2,0)),"")</f>
        <v/>
      </c>
      <c r="D992" s="75" t="str">
        <f>IFERROR(INDEX(入力!$BO$3:$BO$1048576,MATCH(ROW(D992)-ROW(D$3),入力!$BB$3:$BB$1048576,0),0),"")</f>
        <v/>
      </c>
      <c r="E992" s="74" t="str">
        <f>IFERROR(INDEX(入力!$BV$3:$CN$1048576,MATCH(ROW(E992)-ROW(E$3),入力!$BB$3:$BB$1048576,0),MATCH(E$3,入力!$BV$2:$CN$2,0)),"")</f>
        <v/>
      </c>
      <c r="F992" s="74" t="str">
        <f>IFERROR(INDEX(入力!$BV$3:$CN$1048576,MATCH(ROW(F992)-ROW(F$3),入力!$BB$3:$BB$1048576,0),MATCH(F$3,入力!$BV$2:$CN$2,0)),"")</f>
        <v/>
      </c>
      <c r="G992" s="74" t="str">
        <f>IFERROR(INDEX(入力!$BV$3:$CN$1048576,MATCH(ROW(G992)-ROW(G$3),入力!$BB$3:$BB$1048576,0),MATCH(G$3,入力!$BV$2:$CN$2,0)),"")</f>
        <v/>
      </c>
      <c r="H992" s="75" t="str">
        <f>IFERROR(INDEX(入力!$BV$3:$CN$1048576,MATCH(ROW(H992)-ROW(H$3),入力!$BB$3:$BB$1048576,0),MATCH(H$3,入力!$BV$2:$CN$2,0)),"")</f>
        <v/>
      </c>
      <c r="I992" s="76" t="str">
        <f>IFERROR(INDEX(入力!$BV$3:$CN$1048576,MATCH(ROW(I992)-ROW(I$3),入力!$BB$3:$BB$1048576,0),MATCH(I$3,入力!$BV$2:$CN$2,0)),"")</f>
        <v/>
      </c>
      <c r="J992" s="75" t="str">
        <f>IFERROR(INDEX(入力!$BV$3:$CN$1048576,MATCH(ROW(J992)-ROW(J$3),入力!$BB$3:$BB$1048576,0),MATCH(J$3,入力!$BV$2:$CN$2,0)),"")</f>
        <v/>
      </c>
      <c r="K992" s="75" t="str">
        <f>IFERROR(INDEX(入力!$BV$3:$CN$1048576,MATCH(ROW(K992)-ROW(K$3),入力!$BB$3:$BB$1048576,0),MATCH(K$3,入力!$BV$2:$CN$2,0)),"")</f>
        <v/>
      </c>
      <c r="L992" s="75" t="str">
        <f>IFERROR(INDEX(入力!$BV$3:$CN$1048576,MATCH(ROW(L992)-ROW(L$3),入力!$BB$3:$BB$1048576,0),MATCH(L$3,入力!$BV$2:$CN$2,0)),"")</f>
        <v/>
      </c>
      <c r="M992" s="117" t="str">
        <f>IFERROR(IF(履歴検索!$A992="","",INDEX(入力!$BV$3:$CN$1048576,MATCH(ROW(M992)-ROW(M$3),入力!$BB$3:$BB$1048576,0),MATCH(M$3,入力!$BV$2:$CN$2,0))),"")</f>
        <v/>
      </c>
      <c r="N992" s="75" t="str">
        <f>IFERROR(INDEX(入力!$BV$3:$CN$1048576,MATCH(ROW(N992)-ROW(N$3),入力!$BB$3:$BB$1048576,0),MATCH(N$3,入力!$BV$2:$CN$2,0)),"")</f>
        <v/>
      </c>
      <c r="O992" s="294" t="str">
        <f>IFERROR(INDEX(入力!$CJ$3:$CN$1048576,MATCH(ROW(O992)-ROW(O$3),入力!$BB$3:$BB$1048576,0),MATCH(O$3,入力!$CJ$2:$CN$2,0)),"")</f>
        <v/>
      </c>
      <c r="P992" s="294" t="str">
        <f>IFERROR(INDEX(入力!$CJ$3:$CN$1048576,MATCH(ROW(P992)-ROW(P$3),入力!$BB$3:$BB$1048576,0),MATCH(P$3,入力!$CJ$2:$CN$2,0)),"")</f>
        <v/>
      </c>
      <c r="Q992" s="294" t="str">
        <f>IFERROR(INDEX(入力!$BV$3:$CN$1048576,MATCH(ROW(Q992)-ROW(Q$3),入力!$BB$3:$BB$1048576,0),MATCH(Q$3,入力!$BV$2:$CN$2,0)),"")</f>
        <v/>
      </c>
      <c r="R992" s="77" t="str">
        <f>IFERROR(INDEX(入力!$BV$3:$CN$1048576,MATCH(ROW(R992)-ROW(R$3),入力!$BB$3:$BB$1048576,0),MATCH(R$3,入力!$BV$2:$CN$2,0)),"")</f>
        <v/>
      </c>
      <c r="S992" s="77" t="str">
        <f>IFERROR(INDEX(入力!$BV$3:$CN$1048576,MATCH(ROW(S992)-ROW(S$3),入力!$BB$3:$BB$1048576,0),MATCH(S$3,入力!$BV$2:$CN$2,0)),"")</f>
        <v/>
      </c>
      <c r="U992" s="28" t="str">
        <f>IF(Z992="","",COUNT($Z$4:Z992))</f>
        <v/>
      </c>
      <c r="V992" s="73" t="str">
        <f t="shared" si="16"/>
        <v/>
      </c>
      <c r="W992" s="113" t="str">
        <f>IF(OR($B992="",$B992=$B993),"",SUMIF($B$4:$B992,$B992,Q$4:Q992))</f>
        <v/>
      </c>
      <c r="X992" s="113" t="str">
        <f>IF(OR($B992="",$B992=$B993),"",SUMIF($B$4:$B992,$B992,K$4:K992)-Y992)</f>
        <v/>
      </c>
      <c r="Y992" s="113" t="str">
        <f>IF(OR($B992="",$B992=$B993),"",SUMIFS(K$4:K992,B$4:B992,$B992,F$4:F992,$Y$3))</f>
        <v/>
      </c>
      <c r="Z992" s="113" t="str">
        <f>IF(OR($B992="",$B992=$B993),"",SUMIF($B$4:$B992,$B992,S$4:S992))</f>
        <v/>
      </c>
    </row>
    <row r="993" spans="1:26" ht="25.05" customHeight="1" x14ac:dyDescent="0.2">
      <c r="A993" s="133" t="str">
        <f>IF(OR(B993="",AND(B992=B993,D992=D993)),"",MAX($A$4:A992)+1)</f>
        <v/>
      </c>
      <c r="B993" s="73" t="str">
        <f>IFERROR(INDEX(入力!$BV$3:$CN$1048576,MATCH(ROW(B993)-ROW(B$3),入力!$BB$3:$BB$1048576,0),MATCH(B$3,入力!$BV$2:$CN$2,0)),"")</f>
        <v/>
      </c>
      <c r="C993" s="74" t="str">
        <f>IFERROR(INDEX(入力!$BV$3:$CN$1048576,MATCH(ROW(C993)-ROW(C$3),入力!$BB$3:$BB$1048576,0),MATCH(C$3,入力!$BV$2:$CN$2,0)),"")</f>
        <v/>
      </c>
      <c r="D993" s="75" t="str">
        <f>IFERROR(INDEX(入力!$BO$3:$BO$1048576,MATCH(ROW(D993)-ROW(D$3),入力!$BB$3:$BB$1048576,0),0),"")</f>
        <v/>
      </c>
      <c r="E993" s="74" t="str">
        <f>IFERROR(INDEX(入力!$BV$3:$CN$1048576,MATCH(ROW(E993)-ROW(E$3),入力!$BB$3:$BB$1048576,0),MATCH(E$3,入力!$BV$2:$CN$2,0)),"")</f>
        <v/>
      </c>
      <c r="F993" s="74" t="str">
        <f>IFERROR(INDEX(入力!$BV$3:$CN$1048576,MATCH(ROW(F993)-ROW(F$3),入力!$BB$3:$BB$1048576,0),MATCH(F$3,入力!$BV$2:$CN$2,0)),"")</f>
        <v/>
      </c>
      <c r="G993" s="74" t="str">
        <f>IFERROR(INDEX(入力!$BV$3:$CN$1048576,MATCH(ROW(G993)-ROW(G$3),入力!$BB$3:$BB$1048576,0),MATCH(G$3,入力!$BV$2:$CN$2,0)),"")</f>
        <v/>
      </c>
      <c r="H993" s="75" t="str">
        <f>IFERROR(INDEX(入力!$BV$3:$CN$1048576,MATCH(ROW(H993)-ROW(H$3),入力!$BB$3:$BB$1048576,0),MATCH(H$3,入力!$BV$2:$CN$2,0)),"")</f>
        <v/>
      </c>
      <c r="I993" s="76" t="str">
        <f>IFERROR(INDEX(入力!$BV$3:$CN$1048576,MATCH(ROW(I993)-ROW(I$3),入力!$BB$3:$BB$1048576,0),MATCH(I$3,入力!$BV$2:$CN$2,0)),"")</f>
        <v/>
      </c>
      <c r="J993" s="75" t="str">
        <f>IFERROR(INDEX(入力!$BV$3:$CN$1048576,MATCH(ROW(J993)-ROW(J$3),入力!$BB$3:$BB$1048576,0),MATCH(J$3,入力!$BV$2:$CN$2,0)),"")</f>
        <v/>
      </c>
      <c r="K993" s="75" t="str">
        <f>IFERROR(INDEX(入力!$BV$3:$CN$1048576,MATCH(ROW(K993)-ROW(K$3),入力!$BB$3:$BB$1048576,0),MATCH(K$3,入力!$BV$2:$CN$2,0)),"")</f>
        <v/>
      </c>
      <c r="L993" s="75" t="str">
        <f>IFERROR(INDEX(入力!$BV$3:$CN$1048576,MATCH(ROW(L993)-ROW(L$3),入力!$BB$3:$BB$1048576,0),MATCH(L$3,入力!$BV$2:$CN$2,0)),"")</f>
        <v/>
      </c>
      <c r="M993" s="117" t="str">
        <f>IFERROR(IF(履歴検索!$A993="","",INDEX(入力!$BV$3:$CN$1048576,MATCH(ROW(M993)-ROW(M$3),入力!$BB$3:$BB$1048576,0),MATCH(M$3,入力!$BV$2:$CN$2,0))),"")</f>
        <v/>
      </c>
      <c r="N993" s="75" t="str">
        <f>IFERROR(INDEX(入力!$BV$3:$CN$1048576,MATCH(ROW(N993)-ROW(N$3),入力!$BB$3:$BB$1048576,0),MATCH(N$3,入力!$BV$2:$CN$2,0)),"")</f>
        <v/>
      </c>
      <c r="O993" s="294" t="str">
        <f>IFERROR(INDEX(入力!$CJ$3:$CN$1048576,MATCH(ROW(O993)-ROW(O$3),入力!$BB$3:$BB$1048576,0),MATCH(O$3,入力!$CJ$2:$CN$2,0)),"")</f>
        <v/>
      </c>
      <c r="P993" s="294" t="str">
        <f>IFERROR(INDEX(入力!$CJ$3:$CN$1048576,MATCH(ROW(P993)-ROW(P$3),入力!$BB$3:$BB$1048576,0),MATCH(P$3,入力!$CJ$2:$CN$2,0)),"")</f>
        <v/>
      </c>
      <c r="Q993" s="294" t="str">
        <f>IFERROR(INDEX(入力!$BV$3:$CN$1048576,MATCH(ROW(Q993)-ROW(Q$3),入力!$BB$3:$BB$1048576,0),MATCH(Q$3,入力!$BV$2:$CN$2,0)),"")</f>
        <v/>
      </c>
      <c r="R993" s="77" t="str">
        <f>IFERROR(INDEX(入力!$BV$3:$CN$1048576,MATCH(ROW(R993)-ROW(R$3),入力!$BB$3:$BB$1048576,0),MATCH(R$3,入力!$BV$2:$CN$2,0)),"")</f>
        <v/>
      </c>
      <c r="S993" s="77" t="str">
        <f>IFERROR(INDEX(入力!$BV$3:$CN$1048576,MATCH(ROW(S993)-ROW(S$3),入力!$BB$3:$BB$1048576,0),MATCH(S$3,入力!$BV$2:$CN$2,0)),"")</f>
        <v/>
      </c>
      <c r="U993" s="28" t="str">
        <f>IF(Z993="","",COUNT($Z$4:Z993))</f>
        <v/>
      </c>
      <c r="V993" s="73" t="str">
        <f t="shared" si="16"/>
        <v/>
      </c>
      <c r="W993" s="113" t="str">
        <f>IF(OR($B993="",$B993=$B994),"",SUMIF($B$4:$B993,$B993,Q$4:Q993))</f>
        <v/>
      </c>
      <c r="X993" s="113" t="str">
        <f>IF(OR($B993="",$B993=$B994),"",SUMIF($B$4:$B993,$B993,K$4:K993)-Y993)</f>
        <v/>
      </c>
      <c r="Y993" s="113" t="str">
        <f>IF(OR($B993="",$B993=$B994),"",SUMIFS(K$4:K993,B$4:B993,$B993,F$4:F993,$Y$3))</f>
        <v/>
      </c>
      <c r="Z993" s="113" t="str">
        <f>IF(OR($B993="",$B993=$B994),"",SUMIF($B$4:$B993,$B993,S$4:S993))</f>
        <v/>
      </c>
    </row>
    <row r="994" spans="1:26" ht="25.05" customHeight="1" x14ac:dyDescent="0.2">
      <c r="A994" s="133" t="str">
        <f>IF(OR(B994="",AND(B993=B994,D993=D994)),"",MAX($A$4:A993)+1)</f>
        <v/>
      </c>
      <c r="B994" s="73" t="str">
        <f>IFERROR(INDEX(入力!$BV$3:$CN$1048576,MATCH(ROW(B994)-ROW(B$3),入力!$BB$3:$BB$1048576,0),MATCH(B$3,入力!$BV$2:$CN$2,0)),"")</f>
        <v/>
      </c>
      <c r="C994" s="74" t="str">
        <f>IFERROR(INDEX(入力!$BV$3:$CN$1048576,MATCH(ROW(C994)-ROW(C$3),入力!$BB$3:$BB$1048576,0),MATCH(C$3,入力!$BV$2:$CN$2,0)),"")</f>
        <v/>
      </c>
      <c r="D994" s="75" t="str">
        <f>IFERROR(INDEX(入力!$BO$3:$BO$1048576,MATCH(ROW(D994)-ROW(D$3),入力!$BB$3:$BB$1048576,0),0),"")</f>
        <v/>
      </c>
      <c r="E994" s="74" t="str">
        <f>IFERROR(INDEX(入力!$BV$3:$CN$1048576,MATCH(ROW(E994)-ROW(E$3),入力!$BB$3:$BB$1048576,0),MATCH(E$3,入力!$BV$2:$CN$2,0)),"")</f>
        <v/>
      </c>
      <c r="F994" s="74" t="str">
        <f>IFERROR(INDEX(入力!$BV$3:$CN$1048576,MATCH(ROW(F994)-ROW(F$3),入力!$BB$3:$BB$1048576,0),MATCH(F$3,入力!$BV$2:$CN$2,0)),"")</f>
        <v/>
      </c>
      <c r="G994" s="74" t="str">
        <f>IFERROR(INDEX(入力!$BV$3:$CN$1048576,MATCH(ROW(G994)-ROW(G$3),入力!$BB$3:$BB$1048576,0),MATCH(G$3,入力!$BV$2:$CN$2,0)),"")</f>
        <v/>
      </c>
      <c r="H994" s="75" t="str">
        <f>IFERROR(INDEX(入力!$BV$3:$CN$1048576,MATCH(ROW(H994)-ROW(H$3),入力!$BB$3:$BB$1048576,0),MATCH(H$3,入力!$BV$2:$CN$2,0)),"")</f>
        <v/>
      </c>
      <c r="I994" s="76" t="str">
        <f>IFERROR(INDEX(入力!$BV$3:$CN$1048576,MATCH(ROW(I994)-ROW(I$3),入力!$BB$3:$BB$1048576,0),MATCH(I$3,入力!$BV$2:$CN$2,0)),"")</f>
        <v/>
      </c>
      <c r="J994" s="75" t="str">
        <f>IFERROR(INDEX(入力!$BV$3:$CN$1048576,MATCH(ROW(J994)-ROW(J$3),入力!$BB$3:$BB$1048576,0),MATCH(J$3,入力!$BV$2:$CN$2,0)),"")</f>
        <v/>
      </c>
      <c r="K994" s="75" t="str">
        <f>IFERROR(INDEX(入力!$BV$3:$CN$1048576,MATCH(ROW(K994)-ROW(K$3),入力!$BB$3:$BB$1048576,0),MATCH(K$3,入力!$BV$2:$CN$2,0)),"")</f>
        <v/>
      </c>
      <c r="L994" s="75" t="str">
        <f>IFERROR(INDEX(入力!$BV$3:$CN$1048576,MATCH(ROW(L994)-ROW(L$3),入力!$BB$3:$BB$1048576,0),MATCH(L$3,入力!$BV$2:$CN$2,0)),"")</f>
        <v/>
      </c>
      <c r="M994" s="117" t="str">
        <f>IFERROR(IF(履歴検索!$A994="","",INDEX(入力!$BV$3:$CN$1048576,MATCH(ROW(M994)-ROW(M$3),入力!$BB$3:$BB$1048576,0),MATCH(M$3,入力!$BV$2:$CN$2,0))),"")</f>
        <v/>
      </c>
      <c r="N994" s="75" t="str">
        <f>IFERROR(INDEX(入力!$BV$3:$CN$1048576,MATCH(ROW(N994)-ROW(N$3),入力!$BB$3:$BB$1048576,0),MATCH(N$3,入力!$BV$2:$CN$2,0)),"")</f>
        <v/>
      </c>
      <c r="O994" s="294" t="str">
        <f>IFERROR(INDEX(入力!$CJ$3:$CN$1048576,MATCH(ROW(O994)-ROW(O$3),入力!$BB$3:$BB$1048576,0),MATCH(O$3,入力!$CJ$2:$CN$2,0)),"")</f>
        <v/>
      </c>
      <c r="P994" s="294" t="str">
        <f>IFERROR(INDEX(入力!$CJ$3:$CN$1048576,MATCH(ROW(P994)-ROW(P$3),入力!$BB$3:$BB$1048576,0),MATCH(P$3,入力!$CJ$2:$CN$2,0)),"")</f>
        <v/>
      </c>
      <c r="Q994" s="294" t="str">
        <f>IFERROR(INDEX(入力!$BV$3:$CN$1048576,MATCH(ROW(Q994)-ROW(Q$3),入力!$BB$3:$BB$1048576,0),MATCH(Q$3,入力!$BV$2:$CN$2,0)),"")</f>
        <v/>
      </c>
      <c r="R994" s="77" t="str">
        <f>IFERROR(INDEX(入力!$BV$3:$CN$1048576,MATCH(ROW(R994)-ROW(R$3),入力!$BB$3:$BB$1048576,0),MATCH(R$3,入力!$BV$2:$CN$2,0)),"")</f>
        <v/>
      </c>
      <c r="S994" s="77" t="str">
        <f>IFERROR(INDEX(入力!$BV$3:$CN$1048576,MATCH(ROW(S994)-ROW(S$3),入力!$BB$3:$BB$1048576,0),MATCH(S$3,入力!$BV$2:$CN$2,0)),"")</f>
        <v/>
      </c>
      <c r="U994" s="28" t="str">
        <f>IF(Z994="","",COUNT($Z$4:Z994))</f>
        <v/>
      </c>
      <c r="V994" s="73" t="str">
        <f t="shared" si="16"/>
        <v/>
      </c>
      <c r="W994" s="113" t="str">
        <f>IF(OR($B994="",$B994=$B995),"",SUMIF($B$4:$B994,$B994,Q$4:Q994))</f>
        <v/>
      </c>
      <c r="X994" s="113" t="str">
        <f>IF(OR($B994="",$B994=$B995),"",SUMIF($B$4:$B994,$B994,K$4:K994)-Y994)</f>
        <v/>
      </c>
      <c r="Y994" s="113" t="str">
        <f>IF(OR($B994="",$B994=$B995),"",SUMIFS(K$4:K994,B$4:B994,$B994,F$4:F994,$Y$3))</f>
        <v/>
      </c>
      <c r="Z994" s="113" t="str">
        <f>IF(OR($B994="",$B994=$B995),"",SUMIF($B$4:$B994,$B994,S$4:S994))</f>
        <v/>
      </c>
    </row>
    <row r="995" spans="1:26" ht="25.05" customHeight="1" x14ac:dyDescent="0.2">
      <c r="A995" s="133" t="str">
        <f>IF(OR(B995="",AND(B994=B995,D994=D995)),"",MAX($A$4:A994)+1)</f>
        <v/>
      </c>
      <c r="B995" s="73" t="str">
        <f>IFERROR(INDEX(入力!$BV$3:$CN$1048576,MATCH(ROW(B995)-ROW(B$3),入力!$BB$3:$BB$1048576,0),MATCH(B$3,入力!$BV$2:$CN$2,0)),"")</f>
        <v/>
      </c>
      <c r="C995" s="74" t="str">
        <f>IFERROR(INDEX(入力!$BV$3:$CN$1048576,MATCH(ROW(C995)-ROW(C$3),入力!$BB$3:$BB$1048576,0),MATCH(C$3,入力!$BV$2:$CN$2,0)),"")</f>
        <v/>
      </c>
      <c r="D995" s="75" t="str">
        <f>IFERROR(INDEX(入力!$BO$3:$BO$1048576,MATCH(ROW(D995)-ROW(D$3),入力!$BB$3:$BB$1048576,0),0),"")</f>
        <v/>
      </c>
      <c r="E995" s="74" t="str">
        <f>IFERROR(INDEX(入力!$BV$3:$CN$1048576,MATCH(ROW(E995)-ROW(E$3),入力!$BB$3:$BB$1048576,0),MATCH(E$3,入力!$BV$2:$CN$2,0)),"")</f>
        <v/>
      </c>
      <c r="F995" s="74" t="str">
        <f>IFERROR(INDEX(入力!$BV$3:$CN$1048576,MATCH(ROW(F995)-ROW(F$3),入力!$BB$3:$BB$1048576,0),MATCH(F$3,入力!$BV$2:$CN$2,0)),"")</f>
        <v/>
      </c>
      <c r="G995" s="74" t="str">
        <f>IFERROR(INDEX(入力!$BV$3:$CN$1048576,MATCH(ROW(G995)-ROW(G$3),入力!$BB$3:$BB$1048576,0),MATCH(G$3,入力!$BV$2:$CN$2,0)),"")</f>
        <v/>
      </c>
      <c r="H995" s="75" t="str">
        <f>IFERROR(INDEX(入力!$BV$3:$CN$1048576,MATCH(ROW(H995)-ROW(H$3),入力!$BB$3:$BB$1048576,0),MATCH(H$3,入力!$BV$2:$CN$2,0)),"")</f>
        <v/>
      </c>
      <c r="I995" s="76" t="str">
        <f>IFERROR(INDEX(入力!$BV$3:$CN$1048576,MATCH(ROW(I995)-ROW(I$3),入力!$BB$3:$BB$1048576,0),MATCH(I$3,入力!$BV$2:$CN$2,0)),"")</f>
        <v/>
      </c>
      <c r="J995" s="75" t="str">
        <f>IFERROR(INDEX(入力!$BV$3:$CN$1048576,MATCH(ROW(J995)-ROW(J$3),入力!$BB$3:$BB$1048576,0),MATCH(J$3,入力!$BV$2:$CN$2,0)),"")</f>
        <v/>
      </c>
      <c r="K995" s="75" t="str">
        <f>IFERROR(INDEX(入力!$BV$3:$CN$1048576,MATCH(ROW(K995)-ROW(K$3),入力!$BB$3:$BB$1048576,0),MATCH(K$3,入力!$BV$2:$CN$2,0)),"")</f>
        <v/>
      </c>
      <c r="L995" s="75" t="str">
        <f>IFERROR(INDEX(入力!$BV$3:$CN$1048576,MATCH(ROW(L995)-ROW(L$3),入力!$BB$3:$BB$1048576,0),MATCH(L$3,入力!$BV$2:$CN$2,0)),"")</f>
        <v/>
      </c>
      <c r="M995" s="117" t="str">
        <f>IFERROR(IF(履歴検索!$A995="","",INDEX(入力!$BV$3:$CN$1048576,MATCH(ROW(M995)-ROW(M$3),入力!$BB$3:$BB$1048576,0),MATCH(M$3,入力!$BV$2:$CN$2,0))),"")</f>
        <v/>
      </c>
      <c r="N995" s="75" t="str">
        <f>IFERROR(INDEX(入力!$BV$3:$CN$1048576,MATCH(ROW(N995)-ROW(N$3),入力!$BB$3:$BB$1048576,0),MATCH(N$3,入力!$BV$2:$CN$2,0)),"")</f>
        <v/>
      </c>
      <c r="O995" s="294" t="str">
        <f>IFERROR(INDEX(入力!$CJ$3:$CN$1048576,MATCH(ROW(O995)-ROW(O$3),入力!$BB$3:$BB$1048576,0),MATCH(O$3,入力!$CJ$2:$CN$2,0)),"")</f>
        <v/>
      </c>
      <c r="P995" s="294" t="str">
        <f>IFERROR(INDEX(入力!$CJ$3:$CN$1048576,MATCH(ROW(P995)-ROW(P$3),入力!$BB$3:$BB$1048576,0),MATCH(P$3,入力!$CJ$2:$CN$2,0)),"")</f>
        <v/>
      </c>
      <c r="Q995" s="294" t="str">
        <f>IFERROR(INDEX(入力!$BV$3:$CN$1048576,MATCH(ROW(Q995)-ROW(Q$3),入力!$BB$3:$BB$1048576,0),MATCH(Q$3,入力!$BV$2:$CN$2,0)),"")</f>
        <v/>
      </c>
      <c r="R995" s="77" t="str">
        <f>IFERROR(INDEX(入力!$BV$3:$CN$1048576,MATCH(ROW(R995)-ROW(R$3),入力!$BB$3:$BB$1048576,0),MATCH(R$3,入力!$BV$2:$CN$2,0)),"")</f>
        <v/>
      </c>
      <c r="S995" s="77" t="str">
        <f>IFERROR(INDEX(入力!$BV$3:$CN$1048576,MATCH(ROW(S995)-ROW(S$3),入力!$BB$3:$BB$1048576,0),MATCH(S$3,入力!$BV$2:$CN$2,0)),"")</f>
        <v/>
      </c>
      <c r="U995" s="28" t="str">
        <f>IF(Z995="","",COUNT($Z$4:Z995))</f>
        <v/>
      </c>
      <c r="V995" s="73" t="str">
        <f t="shared" si="16"/>
        <v/>
      </c>
      <c r="W995" s="113" t="str">
        <f>IF(OR($B995="",$B995=$B996),"",SUMIF($B$4:$B995,$B995,Q$4:Q995))</f>
        <v/>
      </c>
      <c r="X995" s="113" t="str">
        <f>IF(OR($B995="",$B995=$B996),"",SUMIF($B$4:$B995,$B995,K$4:K995)-Y995)</f>
        <v/>
      </c>
      <c r="Y995" s="113" t="str">
        <f>IF(OR($B995="",$B995=$B996),"",SUMIFS(K$4:K995,B$4:B995,$B995,F$4:F995,$Y$3))</f>
        <v/>
      </c>
      <c r="Z995" s="113" t="str">
        <f>IF(OR($B995="",$B995=$B996),"",SUMIF($B$4:$B995,$B995,S$4:S995))</f>
        <v/>
      </c>
    </row>
    <row r="996" spans="1:26" ht="25.05" customHeight="1" x14ac:dyDescent="0.2">
      <c r="A996" s="133" t="str">
        <f>IF(OR(B996="",AND(B995=B996,D995=D996)),"",MAX($A$4:A995)+1)</f>
        <v/>
      </c>
      <c r="B996" s="73" t="str">
        <f>IFERROR(INDEX(入力!$BV$3:$CN$1048576,MATCH(ROW(B996)-ROW(B$3),入力!$BB$3:$BB$1048576,0),MATCH(B$3,入力!$BV$2:$CN$2,0)),"")</f>
        <v/>
      </c>
      <c r="C996" s="74" t="str">
        <f>IFERROR(INDEX(入力!$BV$3:$CN$1048576,MATCH(ROW(C996)-ROW(C$3),入力!$BB$3:$BB$1048576,0),MATCH(C$3,入力!$BV$2:$CN$2,0)),"")</f>
        <v/>
      </c>
      <c r="D996" s="75" t="str">
        <f>IFERROR(INDEX(入力!$BO$3:$BO$1048576,MATCH(ROW(D996)-ROW(D$3),入力!$BB$3:$BB$1048576,0),0),"")</f>
        <v/>
      </c>
      <c r="E996" s="74" t="str">
        <f>IFERROR(INDEX(入力!$BV$3:$CN$1048576,MATCH(ROW(E996)-ROW(E$3),入力!$BB$3:$BB$1048576,0),MATCH(E$3,入力!$BV$2:$CN$2,0)),"")</f>
        <v/>
      </c>
      <c r="F996" s="74" t="str">
        <f>IFERROR(INDEX(入力!$BV$3:$CN$1048576,MATCH(ROW(F996)-ROW(F$3),入力!$BB$3:$BB$1048576,0),MATCH(F$3,入力!$BV$2:$CN$2,0)),"")</f>
        <v/>
      </c>
      <c r="G996" s="74" t="str">
        <f>IFERROR(INDEX(入力!$BV$3:$CN$1048576,MATCH(ROW(G996)-ROW(G$3),入力!$BB$3:$BB$1048576,0),MATCH(G$3,入力!$BV$2:$CN$2,0)),"")</f>
        <v/>
      </c>
      <c r="H996" s="75" t="str">
        <f>IFERROR(INDEX(入力!$BV$3:$CN$1048576,MATCH(ROW(H996)-ROW(H$3),入力!$BB$3:$BB$1048576,0),MATCH(H$3,入力!$BV$2:$CN$2,0)),"")</f>
        <v/>
      </c>
      <c r="I996" s="76" t="str">
        <f>IFERROR(INDEX(入力!$BV$3:$CN$1048576,MATCH(ROW(I996)-ROW(I$3),入力!$BB$3:$BB$1048576,0),MATCH(I$3,入力!$BV$2:$CN$2,0)),"")</f>
        <v/>
      </c>
      <c r="J996" s="75" t="str">
        <f>IFERROR(INDEX(入力!$BV$3:$CN$1048576,MATCH(ROW(J996)-ROW(J$3),入力!$BB$3:$BB$1048576,0),MATCH(J$3,入力!$BV$2:$CN$2,0)),"")</f>
        <v/>
      </c>
      <c r="K996" s="75" t="str">
        <f>IFERROR(INDEX(入力!$BV$3:$CN$1048576,MATCH(ROW(K996)-ROW(K$3),入力!$BB$3:$BB$1048576,0),MATCH(K$3,入力!$BV$2:$CN$2,0)),"")</f>
        <v/>
      </c>
      <c r="L996" s="75" t="str">
        <f>IFERROR(INDEX(入力!$BV$3:$CN$1048576,MATCH(ROW(L996)-ROW(L$3),入力!$BB$3:$BB$1048576,0),MATCH(L$3,入力!$BV$2:$CN$2,0)),"")</f>
        <v/>
      </c>
      <c r="M996" s="117" t="str">
        <f>IFERROR(IF(履歴検索!$A996="","",INDEX(入力!$BV$3:$CN$1048576,MATCH(ROW(M996)-ROW(M$3),入力!$BB$3:$BB$1048576,0),MATCH(M$3,入力!$BV$2:$CN$2,0))),"")</f>
        <v/>
      </c>
      <c r="N996" s="75" t="str">
        <f>IFERROR(INDEX(入力!$BV$3:$CN$1048576,MATCH(ROW(N996)-ROW(N$3),入力!$BB$3:$BB$1048576,0),MATCH(N$3,入力!$BV$2:$CN$2,0)),"")</f>
        <v/>
      </c>
      <c r="O996" s="294" t="str">
        <f>IFERROR(INDEX(入力!$CJ$3:$CN$1048576,MATCH(ROW(O996)-ROW(O$3),入力!$BB$3:$BB$1048576,0),MATCH(O$3,入力!$CJ$2:$CN$2,0)),"")</f>
        <v/>
      </c>
      <c r="P996" s="294" t="str">
        <f>IFERROR(INDEX(入力!$CJ$3:$CN$1048576,MATCH(ROW(P996)-ROW(P$3),入力!$BB$3:$BB$1048576,0),MATCH(P$3,入力!$CJ$2:$CN$2,0)),"")</f>
        <v/>
      </c>
      <c r="Q996" s="294" t="str">
        <f>IFERROR(INDEX(入力!$BV$3:$CN$1048576,MATCH(ROW(Q996)-ROW(Q$3),入力!$BB$3:$BB$1048576,0),MATCH(Q$3,入力!$BV$2:$CN$2,0)),"")</f>
        <v/>
      </c>
      <c r="R996" s="77" t="str">
        <f>IFERROR(INDEX(入力!$BV$3:$CN$1048576,MATCH(ROW(R996)-ROW(R$3),入力!$BB$3:$BB$1048576,0),MATCH(R$3,入力!$BV$2:$CN$2,0)),"")</f>
        <v/>
      </c>
      <c r="S996" s="77" t="str">
        <f>IFERROR(INDEX(入力!$BV$3:$CN$1048576,MATCH(ROW(S996)-ROW(S$3),入力!$BB$3:$BB$1048576,0),MATCH(S$3,入力!$BV$2:$CN$2,0)),"")</f>
        <v/>
      </c>
      <c r="U996" s="28" t="str">
        <f>IF(Z996="","",COUNT($Z$4:Z996))</f>
        <v/>
      </c>
      <c r="V996" s="73" t="str">
        <f t="shared" si="16"/>
        <v/>
      </c>
      <c r="W996" s="113" t="str">
        <f>IF(OR($B996="",$B996=$B997),"",SUMIF($B$4:$B996,$B996,Q$4:Q996))</f>
        <v/>
      </c>
      <c r="X996" s="113" t="str">
        <f>IF(OR($B996="",$B996=$B997),"",SUMIF($B$4:$B996,$B996,K$4:K996)-Y996)</f>
        <v/>
      </c>
      <c r="Y996" s="113" t="str">
        <f>IF(OR($B996="",$B996=$B997),"",SUMIFS(K$4:K996,B$4:B996,$B996,F$4:F996,$Y$3))</f>
        <v/>
      </c>
      <c r="Z996" s="113" t="str">
        <f>IF(OR($B996="",$B996=$B997),"",SUMIF($B$4:$B996,$B996,S$4:S996))</f>
        <v/>
      </c>
    </row>
    <row r="997" spans="1:26" ht="25.05" customHeight="1" x14ac:dyDescent="0.2">
      <c r="A997" s="133" t="str">
        <f>IF(OR(B997="",AND(B996=B997,D996=D997)),"",MAX($A$4:A996)+1)</f>
        <v/>
      </c>
      <c r="B997" s="73" t="str">
        <f>IFERROR(INDEX(入力!$BV$3:$CN$1048576,MATCH(ROW(B997)-ROW(B$3),入力!$BB$3:$BB$1048576,0),MATCH(B$3,入力!$BV$2:$CN$2,0)),"")</f>
        <v/>
      </c>
      <c r="C997" s="74" t="str">
        <f>IFERROR(INDEX(入力!$BV$3:$CN$1048576,MATCH(ROW(C997)-ROW(C$3),入力!$BB$3:$BB$1048576,0),MATCH(C$3,入力!$BV$2:$CN$2,0)),"")</f>
        <v/>
      </c>
      <c r="D997" s="75" t="str">
        <f>IFERROR(INDEX(入力!$BO$3:$BO$1048576,MATCH(ROW(D997)-ROW(D$3),入力!$BB$3:$BB$1048576,0),0),"")</f>
        <v/>
      </c>
      <c r="E997" s="74" t="str">
        <f>IFERROR(INDEX(入力!$BV$3:$CN$1048576,MATCH(ROW(E997)-ROW(E$3),入力!$BB$3:$BB$1048576,0),MATCH(E$3,入力!$BV$2:$CN$2,0)),"")</f>
        <v/>
      </c>
      <c r="F997" s="74" t="str">
        <f>IFERROR(INDEX(入力!$BV$3:$CN$1048576,MATCH(ROW(F997)-ROW(F$3),入力!$BB$3:$BB$1048576,0),MATCH(F$3,入力!$BV$2:$CN$2,0)),"")</f>
        <v/>
      </c>
      <c r="G997" s="74" t="str">
        <f>IFERROR(INDEX(入力!$BV$3:$CN$1048576,MATCH(ROW(G997)-ROW(G$3),入力!$BB$3:$BB$1048576,0),MATCH(G$3,入力!$BV$2:$CN$2,0)),"")</f>
        <v/>
      </c>
      <c r="H997" s="75" t="str">
        <f>IFERROR(INDEX(入力!$BV$3:$CN$1048576,MATCH(ROW(H997)-ROW(H$3),入力!$BB$3:$BB$1048576,0),MATCH(H$3,入力!$BV$2:$CN$2,0)),"")</f>
        <v/>
      </c>
      <c r="I997" s="76" t="str">
        <f>IFERROR(INDEX(入力!$BV$3:$CN$1048576,MATCH(ROW(I997)-ROW(I$3),入力!$BB$3:$BB$1048576,0),MATCH(I$3,入力!$BV$2:$CN$2,0)),"")</f>
        <v/>
      </c>
      <c r="J997" s="75" t="str">
        <f>IFERROR(INDEX(入力!$BV$3:$CN$1048576,MATCH(ROW(J997)-ROW(J$3),入力!$BB$3:$BB$1048576,0),MATCH(J$3,入力!$BV$2:$CN$2,0)),"")</f>
        <v/>
      </c>
      <c r="K997" s="75" t="str">
        <f>IFERROR(INDEX(入力!$BV$3:$CN$1048576,MATCH(ROW(K997)-ROW(K$3),入力!$BB$3:$BB$1048576,0),MATCH(K$3,入力!$BV$2:$CN$2,0)),"")</f>
        <v/>
      </c>
      <c r="L997" s="75" t="str">
        <f>IFERROR(INDEX(入力!$BV$3:$CN$1048576,MATCH(ROW(L997)-ROW(L$3),入力!$BB$3:$BB$1048576,0),MATCH(L$3,入力!$BV$2:$CN$2,0)),"")</f>
        <v/>
      </c>
      <c r="M997" s="117" t="str">
        <f>IFERROR(IF(履歴検索!$A997="","",INDEX(入力!$BV$3:$CN$1048576,MATCH(ROW(M997)-ROW(M$3),入力!$BB$3:$BB$1048576,0),MATCH(M$3,入力!$BV$2:$CN$2,0))),"")</f>
        <v/>
      </c>
      <c r="N997" s="75" t="str">
        <f>IFERROR(INDEX(入力!$BV$3:$CN$1048576,MATCH(ROW(N997)-ROW(N$3),入力!$BB$3:$BB$1048576,0),MATCH(N$3,入力!$BV$2:$CN$2,0)),"")</f>
        <v/>
      </c>
      <c r="O997" s="294" t="str">
        <f>IFERROR(INDEX(入力!$CJ$3:$CN$1048576,MATCH(ROW(O997)-ROW(O$3),入力!$BB$3:$BB$1048576,0),MATCH(O$3,入力!$CJ$2:$CN$2,0)),"")</f>
        <v/>
      </c>
      <c r="P997" s="294" t="str">
        <f>IFERROR(INDEX(入力!$CJ$3:$CN$1048576,MATCH(ROW(P997)-ROW(P$3),入力!$BB$3:$BB$1048576,0),MATCH(P$3,入力!$CJ$2:$CN$2,0)),"")</f>
        <v/>
      </c>
      <c r="Q997" s="294" t="str">
        <f>IFERROR(INDEX(入力!$BV$3:$CN$1048576,MATCH(ROW(Q997)-ROW(Q$3),入力!$BB$3:$BB$1048576,0),MATCH(Q$3,入力!$BV$2:$CN$2,0)),"")</f>
        <v/>
      </c>
      <c r="R997" s="77" t="str">
        <f>IFERROR(INDEX(入力!$BV$3:$CN$1048576,MATCH(ROW(R997)-ROW(R$3),入力!$BB$3:$BB$1048576,0),MATCH(R$3,入力!$BV$2:$CN$2,0)),"")</f>
        <v/>
      </c>
      <c r="S997" s="77" t="str">
        <f>IFERROR(INDEX(入力!$BV$3:$CN$1048576,MATCH(ROW(S997)-ROW(S$3),入力!$BB$3:$BB$1048576,0),MATCH(S$3,入力!$BV$2:$CN$2,0)),"")</f>
        <v/>
      </c>
      <c r="U997" s="28" t="str">
        <f>IF(Z997="","",COUNT($Z$4:Z997))</f>
        <v/>
      </c>
      <c r="V997" s="73" t="str">
        <f t="shared" si="16"/>
        <v/>
      </c>
      <c r="W997" s="113" t="str">
        <f>IF(OR($B997="",$B997=$B998),"",SUMIF($B$4:$B997,$B997,Q$4:Q997))</f>
        <v/>
      </c>
      <c r="X997" s="113" t="str">
        <f>IF(OR($B997="",$B997=$B998),"",SUMIF($B$4:$B997,$B997,K$4:K997)-Y997)</f>
        <v/>
      </c>
      <c r="Y997" s="113" t="str">
        <f>IF(OR($B997="",$B997=$B998),"",SUMIFS(K$4:K997,B$4:B997,$B997,F$4:F997,$Y$3))</f>
        <v/>
      </c>
      <c r="Z997" s="113" t="str">
        <f>IF(OR($B997="",$B997=$B998),"",SUMIF($B$4:$B997,$B997,S$4:S997))</f>
        <v/>
      </c>
    </row>
    <row r="998" spans="1:26" ht="25.05" customHeight="1" x14ac:dyDescent="0.2">
      <c r="A998" s="133" t="str">
        <f>IF(OR(B998="",AND(B997=B998,D997=D998)),"",MAX($A$4:A997)+1)</f>
        <v/>
      </c>
      <c r="B998" s="73" t="str">
        <f>IFERROR(INDEX(入力!$BV$3:$CN$1048576,MATCH(ROW(B998)-ROW(B$3),入力!$BB$3:$BB$1048576,0),MATCH(B$3,入力!$BV$2:$CN$2,0)),"")</f>
        <v/>
      </c>
      <c r="C998" s="74" t="str">
        <f>IFERROR(INDEX(入力!$BV$3:$CN$1048576,MATCH(ROW(C998)-ROW(C$3),入力!$BB$3:$BB$1048576,0),MATCH(C$3,入力!$BV$2:$CN$2,0)),"")</f>
        <v/>
      </c>
      <c r="D998" s="75" t="str">
        <f>IFERROR(INDEX(入力!$BO$3:$BO$1048576,MATCH(ROW(D998)-ROW(D$3),入力!$BB$3:$BB$1048576,0),0),"")</f>
        <v/>
      </c>
      <c r="E998" s="74" t="str">
        <f>IFERROR(INDEX(入力!$BV$3:$CN$1048576,MATCH(ROW(E998)-ROW(E$3),入力!$BB$3:$BB$1048576,0),MATCH(E$3,入力!$BV$2:$CN$2,0)),"")</f>
        <v/>
      </c>
      <c r="F998" s="74" t="str">
        <f>IFERROR(INDEX(入力!$BV$3:$CN$1048576,MATCH(ROW(F998)-ROW(F$3),入力!$BB$3:$BB$1048576,0),MATCH(F$3,入力!$BV$2:$CN$2,0)),"")</f>
        <v/>
      </c>
      <c r="G998" s="74" t="str">
        <f>IFERROR(INDEX(入力!$BV$3:$CN$1048576,MATCH(ROW(G998)-ROW(G$3),入力!$BB$3:$BB$1048576,0),MATCH(G$3,入力!$BV$2:$CN$2,0)),"")</f>
        <v/>
      </c>
      <c r="H998" s="75" t="str">
        <f>IFERROR(INDEX(入力!$BV$3:$CN$1048576,MATCH(ROW(H998)-ROW(H$3),入力!$BB$3:$BB$1048576,0),MATCH(H$3,入力!$BV$2:$CN$2,0)),"")</f>
        <v/>
      </c>
      <c r="I998" s="76" t="str">
        <f>IFERROR(INDEX(入力!$BV$3:$CN$1048576,MATCH(ROW(I998)-ROW(I$3),入力!$BB$3:$BB$1048576,0),MATCH(I$3,入力!$BV$2:$CN$2,0)),"")</f>
        <v/>
      </c>
      <c r="J998" s="75" t="str">
        <f>IFERROR(INDEX(入力!$BV$3:$CN$1048576,MATCH(ROW(J998)-ROW(J$3),入力!$BB$3:$BB$1048576,0),MATCH(J$3,入力!$BV$2:$CN$2,0)),"")</f>
        <v/>
      </c>
      <c r="K998" s="75" t="str">
        <f>IFERROR(INDEX(入力!$BV$3:$CN$1048576,MATCH(ROW(K998)-ROW(K$3),入力!$BB$3:$BB$1048576,0),MATCH(K$3,入力!$BV$2:$CN$2,0)),"")</f>
        <v/>
      </c>
      <c r="L998" s="75" t="str">
        <f>IFERROR(INDEX(入力!$BV$3:$CN$1048576,MATCH(ROW(L998)-ROW(L$3),入力!$BB$3:$BB$1048576,0),MATCH(L$3,入力!$BV$2:$CN$2,0)),"")</f>
        <v/>
      </c>
      <c r="M998" s="117" t="str">
        <f>IFERROR(IF(履歴検索!$A998="","",INDEX(入力!$BV$3:$CN$1048576,MATCH(ROW(M998)-ROW(M$3),入力!$BB$3:$BB$1048576,0),MATCH(M$3,入力!$BV$2:$CN$2,0))),"")</f>
        <v/>
      </c>
      <c r="N998" s="75" t="str">
        <f>IFERROR(INDEX(入力!$BV$3:$CN$1048576,MATCH(ROW(N998)-ROW(N$3),入力!$BB$3:$BB$1048576,0),MATCH(N$3,入力!$BV$2:$CN$2,0)),"")</f>
        <v/>
      </c>
      <c r="O998" s="294" t="str">
        <f>IFERROR(INDEX(入力!$CJ$3:$CN$1048576,MATCH(ROW(O998)-ROW(O$3),入力!$BB$3:$BB$1048576,0),MATCH(O$3,入力!$CJ$2:$CN$2,0)),"")</f>
        <v/>
      </c>
      <c r="P998" s="294" t="str">
        <f>IFERROR(INDEX(入力!$CJ$3:$CN$1048576,MATCH(ROW(P998)-ROW(P$3),入力!$BB$3:$BB$1048576,0),MATCH(P$3,入力!$CJ$2:$CN$2,0)),"")</f>
        <v/>
      </c>
      <c r="Q998" s="294" t="str">
        <f>IFERROR(INDEX(入力!$BV$3:$CN$1048576,MATCH(ROW(Q998)-ROW(Q$3),入力!$BB$3:$BB$1048576,0),MATCH(Q$3,入力!$BV$2:$CN$2,0)),"")</f>
        <v/>
      </c>
      <c r="R998" s="77" t="str">
        <f>IFERROR(INDEX(入力!$BV$3:$CN$1048576,MATCH(ROW(R998)-ROW(R$3),入力!$BB$3:$BB$1048576,0),MATCH(R$3,入力!$BV$2:$CN$2,0)),"")</f>
        <v/>
      </c>
      <c r="S998" s="77" t="str">
        <f>IFERROR(INDEX(入力!$BV$3:$CN$1048576,MATCH(ROW(S998)-ROW(S$3),入力!$BB$3:$BB$1048576,0),MATCH(S$3,入力!$BV$2:$CN$2,0)),"")</f>
        <v/>
      </c>
      <c r="U998" s="28" t="str">
        <f>IF(Z998="","",COUNT($Z$4:Z998))</f>
        <v/>
      </c>
      <c r="V998" s="73" t="str">
        <f t="shared" si="16"/>
        <v/>
      </c>
      <c r="W998" s="113" t="str">
        <f>IF(OR($B998="",$B998=$B999),"",SUMIF($B$4:$B998,$B998,Q$4:Q998))</f>
        <v/>
      </c>
      <c r="X998" s="113" t="str">
        <f>IF(OR($B998="",$B998=$B999),"",SUMIF($B$4:$B998,$B998,K$4:K998)-Y998)</f>
        <v/>
      </c>
      <c r="Y998" s="113" t="str">
        <f>IF(OR($B998="",$B998=$B999),"",SUMIFS(K$4:K998,B$4:B998,$B998,F$4:F998,$Y$3))</f>
        <v/>
      </c>
      <c r="Z998" s="113" t="str">
        <f>IF(OR($B998="",$B998=$B999),"",SUMIF($B$4:$B998,$B998,S$4:S998))</f>
        <v/>
      </c>
    </row>
    <row r="999" spans="1:26" ht="25.05" customHeight="1" x14ac:dyDescent="0.2">
      <c r="A999" s="133" t="str">
        <f>IF(OR(B999="",AND(B998=B999,D998=D999)),"",MAX($A$4:A998)+1)</f>
        <v/>
      </c>
      <c r="B999" s="73" t="str">
        <f>IFERROR(INDEX(入力!$BV$3:$CN$1048576,MATCH(ROW(B999)-ROW(B$3),入力!$BB$3:$BB$1048576,0),MATCH(B$3,入力!$BV$2:$CN$2,0)),"")</f>
        <v/>
      </c>
      <c r="C999" s="74" t="str">
        <f>IFERROR(INDEX(入力!$BV$3:$CN$1048576,MATCH(ROW(C999)-ROW(C$3),入力!$BB$3:$BB$1048576,0),MATCH(C$3,入力!$BV$2:$CN$2,0)),"")</f>
        <v/>
      </c>
      <c r="D999" s="75" t="str">
        <f>IFERROR(INDEX(入力!$BO$3:$BO$1048576,MATCH(ROW(D999)-ROW(D$3),入力!$BB$3:$BB$1048576,0),0),"")</f>
        <v/>
      </c>
      <c r="E999" s="74" t="str">
        <f>IFERROR(INDEX(入力!$BV$3:$CN$1048576,MATCH(ROW(E999)-ROW(E$3),入力!$BB$3:$BB$1048576,0),MATCH(E$3,入力!$BV$2:$CN$2,0)),"")</f>
        <v/>
      </c>
      <c r="F999" s="74" t="str">
        <f>IFERROR(INDEX(入力!$BV$3:$CN$1048576,MATCH(ROW(F999)-ROW(F$3),入力!$BB$3:$BB$1048576,0),MATCH(F$3,入力!$BV$2:$CN$2,0)),"")</f>
        <v/>
      </c>
      <c r="G999" s="74" t="str">
        <f>IFERROR(INDEX(入力!$BV$3:$CN$1048576,MATCH(ROW(G999)-ROW(G$3),入力!$BB$3:$BB$1048576,0),MATCH(G$3,入力!$BV$2:$CN$2,0)),"")</f>
        <v/>
      </c>
      <c r="H999" s="75" t="str">
        <f>IFERROR(INDEX(入力!$BV$3:$CN$1048576,MATCH(ROW(H999)-ROW(H$3),入力!$BB$3:$BB$1048576,0),MATCH(H$3,入力!$BV$2:$CN$2,0)),"")</f>
        <v/>
      </c>
      <c r="I999" s="76" t="str">
        <f>IFERROR(INDEX(入力!$BV$3:$CN$1048576,MATCH(ROW(I999)-ROW(I$3),入力!$BB$3:$BB$1048576,0),MATCH(I$3,入力!$BV$2:$CN$2,0)),"")</f>
        <v/>
      </c>
      <c r="J999" s="75" t="str">
        <f>IFERROR(INDEX(入力!$BV$3:$CN$1048576,MATCH(ROW(J999)-ROW(J$3),入力!$BB$3:$BB$1048576,0),MATCH(J$3,入力!$BV$2:$CN$2,0)),"")</f>
        <v/>
      </c>
      <c r="K999" s="75" t="str">
        <f>IFERROR(INDEX(入力!$BV$3:$CN$1048576,MATCH(ROW(K999)-ROW(K$3),入力!$BB$3:$BB$1048576,0),MATCH(K$3,入力!$BV$2:$CN$2,0)),"")</f>
        <v/>
      </c>
      <c r="L999" s="75" t="str">
        <f>IFERROR(INDEX(入力!$BV$3:$CN$1048576,MATCH(ROW(L999)-ROW(L$3),入力!$BB$3:$BB$1048576,0),MATCH(L$3,入力!$BV$2:$CN$2,0)),"")</f>
        <v/>
      </c>
      <c r="M999" s="117" t="str">
        <f>IFERROR(IF(履歴検索!$A999="","",INDEX(入力!$BV$3:$CN$1048576,MATCH(ROW(M999)-ROW(M$3),入力!$BB$3:$BB$1048576,0),MATCH(M$3,入力!$BV$2:$CN$2,0))),"")</f>
        <v/>
      </c>
      <c r="N999" s="75" t="str">
        <f>IFERROR(INDEX(入力!$BV$3:$CN$1048576,MATCH(ROW(N999)-ROW(N$3),入力!$BB$3:$BB$1048576,0),MATCH(N$3,入力!$BV$2:$CN$2,0)),"")</f>
        <v/>
      </c>
      <c r="O999" s="294" t="str">
        <f>IFERROR(INDEX(入力!$CJ$3:$CN$1048576,MATCH(ROW(O999)-ROW(O$3),入力!$BB$3:$BB$1048576,0),MATCH(O$3,入力!$CJ$2:$CN$2,0)),"")</f>
        <v/>
      </c>
      <c r="P999" s="294" t="str">
        <f>IFERROR(INDEX(入力!$CJ$3:$CN$1048576,MATCH(ROW(P999)-ROW(P$3),入力!$BB$3:$BB$1048576,0),MATCH(P$3,入力!$CJ$2:$CN$2,0)),"")</f>
        <v/>
      </c>
      <c r="Q999" s="294" t="str">
        <f>IFERROR(INDEX(入力!$BV$3:$CN$1048576,MATCH(ROW(Q999)-ROW(Q$3),入力!$BB$3:$BB$1048576,0),MATCH(Q$3,入力!$BV$2:$CN$2,0)),"")</f>
        <v/>
      </c>
      <c r="R999" s="77" t="str">
        <f>IFERROR(INDEX(入力!$BV$3:$CN$1048576,MATCH(ROW(R999)-ROW(R$3),入力!$BB$3:$BB$1048576,0),MATCH(R$3,入力!$BV$2:$CN$2,0)),"")</f>
        <v/>
      </c>
      <c r="S999" s="77" t="str">
        <f>IFERROR(INDEX(入力!$BV$3:$CN$1048576,MATCH(ROW(S999)-ROW(S$3),入力!$BB$3:$BB$1048576,0),MATCH(S$3,入力!$BV$2:$CN$2,0)),"")</f>
        <v/>
      </c>
      <c r="U999" s="28" t="str">
        <f>IF(Z999="","",COUNT($Z$4:Z999))</f>
        <v/>
      </c>
      <c r="V999" s="73" t="str">
        <f t="shared" si="16"/>
        <v/>
      </c>
      <c r="W999" s="113" t="str">
        <f>IF(OR($B999="",$B999=$B1000),"",SUMIF($B$4:$B999,$B999,Q$4:Q999))</f>
        <v/>
      </c>
      <c r="X999" s="113" t="str">
        <f>IF(OR($B999="",$B999=$B1000),"",SUMIF($B$4:$B999,$B999,K$4:K999)-Y999)</f>
        <v/>
      </c>
      <c r="Y999" s="113" t="str">
        <f>IF(OR($B999="",$B999=$B1000),"",SUMIFS(K$4:K999,B$4:B999,$B999,F$4:F999,$Y$3))</f>
        <v/>
      </c>
      <c r="Z999" s="113" t="str">
        <f>IF(OR($B999="",$B999=$B1000),"",SUMIF($B$4:$B999,$B999,S$4:S999))</f>
        <v/>
      </c>
    </row>
    <row r="1000" spans="1:26" ht="25.05" customHeight="1" x14ac:dyDescent="0.2">
      <c r="A1000" s="133" t="str">
        <f>IF(OR(B1000="",AND(B999=B1000,D999=D1000)),"",MAX($A$4:A999)+1)</f>
        <v/>
      </c>
      <c r="B1000" s="73" t="str">
        <f>IFERROR(INDEX(入力!$BV$3:$CN$1048576,MATCH(ROW(B1000)-ROW(B$3),入力!$BB$3:$BB$1048576,0),MATCH(B$3,入力!$BV$2:$CN$2,0)),"")</f>
        <v/>
      </c>
      <c r="C1000" s="74" t="str">
        <f>IFERROR(INDEX(入力!$BV$3:$CN$1048576,MATCH(ROW(C1000)-ROW(C$3),入力!$BB$3:$BB$1048576,0),MATCH(C$3,入力!$BV$2:$CN$2,0)),"")</f>
        <v/>
      </c>
      <c r="D1000" s="75" t="str">
        <f>IFERROR(INDEX(入力!$BO$3:$BO$1048576,MATCH(ROW(D1000)-ROW(D$3),入力!$BB$3:$BB$1048576,0),0),"")</f>
        <v/>
      </c>
      <c r="E1000" s="74" t="str">
        <f>IFERROR(INDEX(入力!$BV$3:$CN$1048576,MATCH(ROW(E1000)-ROW(E$3),入力!$BB$3:$BB$1048576,0),MATCH(E$3,入力!$BV$2:$CN$2,0)),"")</f>
        <v/>
      </c>
      <c r="F1000" s="74" t="str">
        <f>IFERROR(INDEX(入力!$BV$3:$CN$1048576,MATCH(ROW(F1000)-ROW(F$3),入力!$BB$3:$BB$1048576,0),MATCH(F$3,入力!$BV$2:$CN$2,0)),"")</f>
        <v/>
      </c>
      <c r="G1000" s="74" t="str">
        <f>IFERROR(INDEX(入力!$BV$3:$CN$1048576,MATCH(ROW(G1000)-ROW(G$3),入力!$BB$3:$BB$1048576,0),MATCH(G$3,入力!$BV$2:$CN$2,0)),"")</f>
        <v/>
      </c>
      <c r="H1000" s="75" t="str">
        <f>IFERROR(INDEX(入力!$BV$3:$CN$1048576,MATCH(ROW(H1000)-ROW(H$3),入力!$BB$3:$BB$1048576,0),MATCH(H$3,入力!$BV$2:$CN$2,0)),"")</f>
        <v/>
      </c>
      <c r="I1000" s="76" t="str">
        <f>IFERROR(INDEX(入力!$BV$3:$CN$1048576,MATCH(ROW(I1000)-ROW(I$3),入力!$BB$3:$BB$1048576,0),MATCH(I$3,入力!$BV$2:$CN$2,0)),"")</f>
        <v/>
      </c>
      <c r="J1000" s="75" t="str">
        <f>IFERROR(INDEX(入力!$BV$3:$CN$1048576,MATCH(ROW(J1000)-ROW(J$3),入力!$BB$3:$BB$1048576,0),MATCH(J$3,入力!$BV$2:$CN$2,0)),"")</f>
        <v/>
      </c>
      <c r="K1000" s="75" t="str">
        <f>IFERROR(INDEX(入力!$BV$3:$CN$1048576,MATCH(ROW(K1000)-ROW(K$3),入力!$BB$3:$BB$1048576,0),MATCH(K$3,入力!$BV$2:$CN$2,0)),"")</f>
        <v/>
      </c>
      <c r="L1000" s="75" t="str">
        <f>IFERROR(INDEX(入力!$BV$3:$CN$1048576,MATCH(ROW(L1000)-ROW(L$3),入力!$BB$3:$BB$1048576,0),MATCH(L$3,入力!$BV$2:$CN$2,0)),"")</f>
        <v/>
      </c>
      <c r="M1000" s="117" t="str">
        <f>IFERROR(IF(履歴検索!$A1000="","",INDEX(入力!$BV$3:$CN$1048576,MATCH(ROW(M1000)-ROW(M$3),入力!$BB$3:$BB$1048576,0),MATCH(M$3,入力!$BV$2:$CN$2,0))),"")</f>
        <v/>
      </c>
      <c r="N1000" s="75" t="str">
        <f>IFERROR(INDEX(入力!$BV$3:$CN$1048576,MATCH(ROW(N1000)-ROW(N$3),入力!$BB$3:$BB$1048576,0),MATCH(N$3,入力!$BV$2:$CN$2,0)),"")</f>
        <v/>
      </c>
      <c r="O1000" s="294" t="str">
        <f>IFERROR(INDEX(入力!$CJ$3:$CN$1048576,MATCH(ROW(O1000)-ROW(O$3),入力!$BB$3:$BB$1048576,0),MATCH(O$3,入力!$CJ$2:$CN$2,0)),"")</f>
        <v/>
      </c>
      <c r="P1000" s="294" t="str">
        <f>IFERROR(INDEX(入力!$CJ$3:$CN$1048576,MATCH(ROW(P1000)-ROW(P$3),入力!$BB$3:$BB$1048576,0),MATCH(P$3,入力!$CJ$2:$CN$2,0)),"")</f>
        <v/>
      </c>
      <c r="Q1000" s="294" t="str">
        <f>IFERROR(INDEX(入力!$BV$3:$CN$1048576,MATCH(ROW(Q1000)-ROW(Q$3),入力!$BB$3:$BB$1048576,0),MATCH(Q$3,入力!$BV$2:$CN$2,0)),"")</f>
        <v/>
      </c>
      <c r="R1000" s="77" t="str">
        <f>IFERROR(INDEX(入力!$BV$3:$CN$1048576,MATCH(ROW(R1000)-ROW(R$3),入力!$BB$3:$BB$1048576,0),MATCH(R$3,入力!$BV$2:$CN$2,0)),"")</f>
        <v/>
      </c>
      <c r="S1000" s="77" t="str">
        <f>IFERROR(INDEX(入力!$BV$3:$CN$1048576,MATCH(ROW(S1000)-ROW(S$3),入力!$BB$3:$BB$1048576,0),MATCH(S$3,入力!$BV$2:$CN$2,0)),"")</f>
        <v/>
      </c>
      <c r="U1000" s="28" t="str">
        <f>IF(Z1000="","",COUNT($Z$4:Z1000))</f>
        <v/>
      </c>
      <c r="V1000" s="73" t="str">
        <f t="shared" si="16"/>
        <v/>
      </c>
      <c r="W1000" s="113" t="str">
        <f>IF(OR($B1000="",$B1000=$B1001),"",SUMIF($B$4:$B1000,$B1000,Q$4:Q1000))</f>
        <v/>
      </c>
      <c r="X1000" s="113" t="str">
        <f>IF(OR($B1000="",$B1000=$B1001),"",SUMIF($B$4:$B1000,$B1000,K$4:K1000)-Y1000)</f>
        <v/>
      </c>
      <c r="Y1000" s="113" t="str">
        <f>IF(OR($B1000="",$B1000=$B1001),"",SUMIFS(K$4:K1000,B$4:B1000,$B1000,F$4:F1000,$Y$3))</f>
        <v/>
      </c>
      <c r="Z1000" s="113" t="str">
        <f>IF(OR($B1000="",$B1000=$B1001),"",SUMIF($B$4:$B1000,$B1000,S$4:S1000))</f>
        <v/>
      </c>
    </row>
    <row r="1001" spans="1:26" ht="25.05" customHeight="1" x14ac:dyDescent="0.2">
      <c r="A1001" s="133" t="str">
        <f>IF(OR(B1001="",AND(B1000=B1001,D1000=D1001)),"",MAX($A$4:A1000)+1)</f>
        <v/>
      </c>
      <c r="B1001" s="73" t="str">
        <f>IFERROR(INDEX(入力!$BV$3:$CN$1048576,MATCH(ROW(B1001)-ROW(B$3),入力!$BB$3:$BB$1048576,0),MATCH(B$3,入力!$BV$2:$CN$2,0)),"")</f>
        <v/>
      </c>
      <c r="C1001" s="74" t="str">
        <f>IFERROR(INDEX(入力!$BV$3:$CN$1048576,MATCH(ROW(C1001)-ROW(C$3),入力!$BB$3:$BB$1048576,0),MATCH(C$3,入力!$BV$2:$CN$2,0)),"")</f>
        <v/>
      </c>
      <c r="D1001" s="75" t="str">
        <f>IFERROR(INDEX(入力!$BO$3:$BO$1048576,MATCH(ROW(D1001)-ROW(D$3),入力!$BB$3:$BB$1048576,0),0),"")</f>
        <v/>
      </c>
      <c r="E1001" s="74" t="str">
        <f>IFERROR(INDEX(入力!$BV$3:$CN$1048576,MATCH(ROW(E1001)-ROW(E$3),入力!$BB$3:$BB$1048576,0),MATCH(E$3,入力!$BV$2:$CN$2,0)),"")</f>
        <v/>
      </c>
      <c r="F1001" s="74" t="str">
        <f>IFERROR(INDEX(入力!$BV$3:$CN$1048576,MATCH(ROW(F1001)-ROW(F$3),入力!$BB$3:$BB$1048576,0),MATCH(F$3,入力!$BV$2:$CN$2,0)),"")</f>
        <v/>
      </c>
      <c r="G1001" s="74" t="str">
        <f>IFERROR(INDEX(入力!$BV$3:$CN$1048576,MATCH(ROW(G1001)-ROW(G$3),入力!$BB$3:$BB$1048576,0),MATCH(G$3,入力!$BV$2:$CN$2,0)),"")</f>
        <v/>
      </c>
      <c r="H1001" s="75" t="str">
        <f>IFERROR(INDEX(入力!$BV$3:$CN$1048576,MATCH(ROW(H1001)-ROW(H$3),入力!$BB$3:$BB$1048576,0),MATCH(H$3,入力!$BV$2:$CN$2,0)),"")</f>
        <v/>
      </c>
      <c r="I1001" s="76" t="str">
        <f>IFERROR(INDEX(入力!$BV$3:$CN$1048576,MATCH(ROW(I1001)-ROW(I$3),入力!$BB$3:$BB$1048576,0),MATCH(I$3,入力!$BV$2:$CN$2,0)),"")</f>
        <v/>
      </c>
      <c r="J1001" s="75" t="str">
        <f>IFERROR(INDEX(入力!$BV$3:$CN$1048576,MATCH(ROW(J1001)-ROW(J$3),入力!$BB$3:$BB$1048576,0),MATCH(J$3,入力!$BV$2:$CN$2,0)),"")</f>
        <v/>
      </c>
      <c r="K1001" s="75" t="str">
        <f>IFERROR(INDEX(入力!$BV$3:$CN$1048576,MATCH(ROW(K1001)-ROW(K$3),入力!$BB$3:$BB$1048576,0),MATCH(K$3,入力!$BV$2:$CN$2,0)),"")</f>
        <v/>
      </c>
      <c r="L1001" s="75" t="str">
        <f>IFERROR(INDEX(入力!$BV$3:$CN$1048576,MATCH(ROW(L1001)-ROW(L$3),入力!$BB$3:$BB$1048576,0),MATCH(L$3,入力!$BV$2:$CN$2,0)),"")</f>
        <v/>
      </c>
      <c r="M1001" s="117" t="str">
        <f>IFERROR(IF(履歴検索!$A1001="","",INDEX(入力!$BV$3:$CN$1048576,MATCH(ROW(M1001)-ROW(M$3),入力!$BB$3:$BB$1048576,0),MATCH(M$3,入力!$BV$2:$CN$2,0))),"")</f>
        <v/>
      </c>
      <c r="N1001" s="75" t="str">
        <f>IFERROR(INDEX(入力!$BV$3:$CN$1048576,MATCH(ROW(N1001)-ROW(N$3),入力!$BB$3:$BB$1048576,0),MATCH(N$3,入力!$BV$2:$CN$2,0)),"")</f>
        <v/>
      </c>
      <c r="O1001" s="294" t="str">
        <f>IFERROR(INDEX(入力!$CJ$3:$CN$1048576,MATCH(ROW(O1001)-ROW(O$3),入力!$BB$3:$BB$1048576,0),MATCH(O$3,入力!$CJ$2:$CN$2,0)),"")</f>
        <v/>
      </c>
      <c r="P1001" s="294" t="str">
        <f>IFERROR(INDEX(入力!$CJ$3:$CN$1048576,MATCH(ROW(P1001)-ROW(P$3),入力!$BB$3:$BB$1048576,0),MATCH(P$3,入力!$CJ$2:$CN$2,0)),"")</f>
        <v/>
      </c>
      <c r="Q1001" s="294" t="str">
        <f>IFERROR(INDEX(入力!$BV$3:$CN$1048576,MATCH(ROW(Q1001)-ROW(Q$3),入力!$BB$3:$BB$1048576,0),MATCH(Q$3,入力!$BV$2:$CN$2,0)),"")</f>
        <v/>
      </c>
      <c r="R1001" s="77" t="str">
        <f>IFERROR(INDEX(入力!$BV$3:$CN$1048576,MATCH(ROW(R1001)-ROW(R$3),入力!$BB$3:$BB$1048576,0),MATCH(R$3,入力!$BV$2:$CN$2,0)),"")</f>
        <v/>
      </c>
      <c r="S1001" s="77" t="str">
        <f>IFERROR(INDEX(入力!$BV$3:$CN$1048576,MATCH(ROW(S1001)-ROW(S$3),入力!$BB$3:$BB$1048576,0),MATCH(S$3,入力!$BV$2:$CN$2,0)),"")</f>
        <v/>
      </c>
      <c r="U1001" s="28" t="str">
        <f>IF(Z1001="","",COUNT($Z$4:Z1001))</f>
        <v/>
      </c>
      <c r="V1001" s="73" t="str">
        <f t="shared" si="16"/>
        <v/>
      </c>
      <c r="W1001" s="113" t="str">
        <f>IF(OR($B1001="",$B1001=$B1002),"",SUMIF($B$4:$B1001,$B1001,Q$4:Q1001))</f>
        <v/>
      </c>
      <c r="X1001" s="113" t="str">
        <f>IF(OR($B1001="",$B1001=$B1002),"",SUMIF($B$4:$B1001,$B1001,K$4:K1001)-Y1001)</f>
        <v/>
      </c>
      <c r="Y1001" s="113" t="str">
        <f>IF(OR($B1001="",$B1001=$B1002),"",SUMIFS(K$4:K1001,B$4:B1001,$B1001,F$4:F1001,$Y$3))</f>
        <v/>
      </c>
      <c r="Z1001" s="113" t="str">
        <f>IF(OR($B1001="",$B1001=$B1002),"",SUMIF($B$4:$B1001,$B1001,S$4:S1001))</f>
        <v/>
      </c>
    </row>
    <row r="1002" spans="1:26" ht="25.05" customHeight="1" x14ac:dyDescent="0.2">
      <c r="A1002" s="133" t="str">
        <f>IF(OR(B1002="",AND(B1001=B1002,D1001=D1002)),"",MAX($A$4:A1001)+1)</f>
        <v/>
      </c>
      <c r="B1002" s="73" t="str">
        <f>IFERROR(INDEX(入力!$BV$3:$CN$1048576,MATCH(ROW(B1002)-ROW(B$3),入力!$BB$3:$BB$1048576,0),MATCH(B$3,入力!$BV$2:$CN$2,0)),"")</f>
        <v/>
      </c>
      <c r="C1002" s="74" t="str">
        <f>IFERROR(INDEX(入力!$BV$3:$CN$1048576,MATCH(ROW(C1002)-ROW(C$3),入力!$BB$3:$BB$1048576,0),MATCH(C$3,入力!$BV$2:$CN$2,0)),"")</f>
        <v/>
      </c>
      <c r="D1002" s="75" t="str">
        <f>IFERROR(INDEX(入力!$BO$3:$BO$1048576,MATCH(ROW(D1002)-ROW(D$3),入力!$BB$3:$BB$1048576,0),0),"")</f>
        <v/>
      </c>
      <c r="E1002" s="74" t="str">
        <f>IFERROR(INDEX(入力!$BV$3:$CN$1048576,MATCH(ROW(E1002)-ROW(E$3),入力!$BB$3:$BB$1048576,0),MATCH(E$3,入力!$BV$2:$CN$2,0)),"")</f>
        <v/>
      </c>
      <c r="F1002" s="74" t="str">
        <f>IFERROR(INDEX(入力!$BV$3:$CN$1048576,MATCH(ROW(F1002)-ROW(F$3),入力!$BB$3:$BB$1048576,0),MATCH(F$3,入力!$BV$2:$CN$2,0)),"")</f>
        <v/>
      </c>
      <c r="G1002" s="74" t="str">
        <f>IFERROR(INDEX(入力!$BV$3:$CN$1048576,MATCH(ROW(G1002)-ROW(G$3),入力!$BB$3:$BB$1048576,0),MATCH(G$3,入力!$BV$2:$CN$2,0)),"")</f>
        <v/>
      </c>
      <c r="H1002" s="75" t="str">
        <f>IFERROR(INDEX(入力!$BV$3:$CN$1048576,MATCH(ROW(H1002)-ROW(H$3),入力!$BB$3:$BB$1048576,0),MATCH(H$3,入力!$BV$2:$CN$2,0)),"")</f>
        <v/>
      </c>
      <c r="I1002" s="76" t="str">
        <f>IFERROR(INDEX(入力!$BV$3:$CN$1048576,MATCH(ROW(I1002)-ROW(I$3),入力!$BB$3:$BB$1048576,0),MATCH(I$3,入力!$BV$2:$CN$2,0)),"")</f>
        <v/>
      </c>
      <c r="J1002" s="75" t="str">
        <f>IFERROR(INDEX(入力!$BV$3:$CN$1048576,MATCH(ROW(J1002)-ROW(J$3),入力!$BB$3:$BB$1048576,0),MATCH(J$3,入力!$BV$2:$CN$2,0)),"")</f>
        <v/>
      </c>
      <c r="K1002" s="75" t="str">
        <f>IFERROR(INDEX(入力!$BV$3:$CN$1048576,MATCH(ROW(K1002)-ROW(K$3),入力!$BB$3:$BB$1048576,0),MATCH(K$3,入力!$BV$2:$CN$2,0)),"")</f>
        <v/>
      </c>
      <c r="L1002" s="75" t="str">
        <f>IFERROR(INDEX(入力!$BV$3:$CN$1048576,MATCH(ROW(L1002)-ROW(L$3),入力!$BB$3:$BB$1048576,0),MATCH(L$3,入力!$BV$2:$CN$2,0)),"")</f>
        <v/>
      </c>
      <c r="M1002" s="117" t="str">
        <f>IFERROR(IF(履歴検索!$A1002="","",INDEX(入力!$BV$3:$CN$1048576,MATCH(ROW(M1002)-ROW(M$3),入力!$BB$3:$BB$1048576,0),MATCH(M$3,入力!$BV$2:$CN$2,0))),"")</f>
        <v/>
      </c>
      <c r="N1002" s="75" t="str">
        <f>IFERROR(INDEX(入力!$BV$3:$CN$1048576,MATCH(ROW(N1002)-ROW(N$3),入力!$BB$3:$BB$1048576,0),MATCH(N$3,入力!$BV$2:$CN$2,0)),"")</f>
        <v/>
      </c>
      <c r="O1002" s="294" t="str">
        <f>IFERROR(INDEX(入力!$CJ$3:$CN$1048576,MATCH(ROW(O1002)-ROW(O$3),入力!$BB$3:$BB$1048576,0),MATCH(O$3,入力!$CJ$2:$CN$2,0)),"")</f>
        <v/>
      </c>
      <c r="P1002" s="294" t="str">
        <f>IFERROR(INDEX(入力!$CJ$3:$CN$1048576,MATCH(ROW(P1002)-ROW(P$3),入力!$BB$3:$BB$1048576,0),MATCH(P$3,入力!$CJ$2:$CN$2,0)),"")</f>
        <v/>
      </c>
      <c r="Q1002" s="294" t="str">
        <f>IFERROR(INDEX(入力!$BV$3:$CN$1048576,MATCH(ROW(Q1002)-ROW(Q$3),入力!$BB$3:$BB$1048576,0),MATCH(Q$3,入力!$BV$2:$CN$2,0)),"")</f>
        <v/>
      </c>
      <c r="R1002" s="77" t="str">
        <f>IFERROR(INDEX(入力!$BV$3:$CN$1048576,MATCH(ROW(R1002)-ROW(R$3),入力!$BB$3:$BB$1048576,0),MATCH(R$3,入力!$BV$2:$CN$2,0)),"")</f>
        <v/>
      </c>
      <c r="S1002" s="77" t="str">
        <f>IFERROR(INDEX(入力!$BV$3:$CN$1048576,MATCH(ROW(S1002)-ROW(S$3),入力!$BB$3:$BB$1048576,0),MATCH(S$3,入力!$BV$2:$CN$2,0)),"")</f>
        <v/>
      </c>
      <c r="U1002" s="28" t="str">
        <f>IF(Z1002="","",COUNT($Z$4:Z1002))</f>
        <v/>
      </c>
      <c r="V1002" s="73" t="str">
        <f t="shared" si="16"/>
        <v/>
      </c>
      <c r="W1002" s="113" t="str">
        <f>IF(OR($B1002="",$B1002=$B1003),"",SUMIF($B$4:$B1002,$B1002,Q$4:Q1002))</f>
        <v/>
      </c>
      <c r="X1002" s="113" t="str">
        <f>IF(OR($B1002="",$B1002=$B1003),"",SUMIF($B$4:$B1002,$B1002,K$4:K1002)-Y1002)</f>
        <v/>
      </c>
      <c r="Y1002" s="113" t="str">
        <f>IF(OR($B1002="",$B1002=$B1003),"",SUMIFS(K$4:K1002,B$4:B1002,$B1002,F$4:F1002,$Y$3))</f>
        <v/>
      </c>
      <c r="Z1002" s="113" t="str">
        <f>IF(OR($B1002="",$B1002=$B1003),"",SUMIF($B$4:$B1002,$B1002,S$4:S1002))</f>
        <v/>
      </c>
    </row>
    <row r="1003" spans="1:26" ht="25.05" customHeight="1" x14ac:dyDescent="0.2">
      <c r="A1003" s="133" t="str">
        <f>IF(OR(B1003="",AND(B1002=B1003,D1002=D1003)),"",MAX($A$4:A1002)+1)</f>
        <v/>
      </c>
      <c r="B1003" s="73" t="str">
        <f>IFERROR(INDEX(入力!$BV$3:$CN$1048576,MATCH(ROW(B1003)-ROW(B$3),入力!$BB$3:$BB$1048576,0),MATCH(B$3,入力!$BV$2:$CN$2,0)),"")</f>
        <v/>
      </c>
      <c r="C1003" s="74" t="str">
        <f>IFERROR(INDEX(入力!$BV$3:$CN$1048576,MATCH(ROW(C1003)-ROW(C$3),入力!$BB$3:$BB$1048576,0),MATCH(C$3,入力!$BV$2:$CN$2,0)),"")</f>
        <v/>
      </c>
      <c r="D1003" s="75" t="str">
        <f>IFERROR(INDEX(入力!$BO$3:$BO$1048576,MATCH(ROW(D1003)-ROW(D$3),入力!$BB$3:$BB$1048576,0),0),"")</f>
        <v/>
      </c>
      <c r="E1003" s="74" t="str">
        <f>IFERROR(INDEX(入力!$BV$3:$CN$1048576,MATCH(ROW(E1003)-ROW(E$3),入力!$BB$3:$BB$1048576,0),MATCH(E$3,入力!$BV$2:$CN$2,0)),"")</f>
        <v/>
      </c>
      <c r="F1003" s="74" t="str">
        <f>IFERROR(INDEX(入力!$BV$3:$CN$1048576,MATCH(ROW(F1003)-ROW(F$3),入力!$BB$3:$BB$1048576,0),MATCH(F$3,入力!$BV$2:$CN$2,0)),"")</f>
        <v/>
      </c>
      <c r="G1003" s="74" t="str">
        <f>IFERROR(INDEX(入力!$BV$3:$CN$1048576,MATCH(ROW(G1003)-ROW(G$3),入力!$BB$3:$BB$1048576,0),MATCH(G$3,入力!$BV$2:$CN$2,0)),"")</f>
        <v/>
      </c>
      <c r="H1003" s="75" t="str">
        <f>IFERROR(INDEX(入力!$BV$3:$CN$1048576,MATCH(ROW(H1003)-ROW(H$3),入力!$BB$3:$BB$1048576,0),MATCH(H$3,入力!$BV$2:$CN$2,0)),"")</f>
        <v/>
      </c>
      <c r="I1003" s="76" t="str">
        <f>IFERROR(INDEX(入力!$BV$3:$CN$1048576,MATCH(ROW(I1003)-ROW(I$3),入力!$BB$3:$BB$1048576,0),MATCH(I$3,入力!$BV$2:$CN$2,0)),"")</f>
        <v/>
      </c>
      <c r="J1003" s="75" t="str">
        <f>IFERROR(INDEX(入力!$BV$3:$CN$1048576,MATCH(ROW(J1003)-ROW(J$3),入力!$BB$3:$BB$1048576,0),MATCH(J$3,入力!$BV$2:$CN$2,0)),"")</f>
        <v/>
      </c>
      <c r="K1003" s="75" t="str">
        <f>IFERROR(INDEX(入力!$BV$3:$CN$1048576,MATCH(ROW(K1003)-ROW(K$3),入力!$BB$3:$BB$1048576,0),MATCH(K$3,入力!$BV$2:$CN$2,0)),"")</f>
        <v/>
      </c>
      <c r="L1003" s="75" t="str">
        <f>IFERROR(INDEX(入力!$BV$3:$CN$1048576,MATCH(ROW(L1003)-ROW(L$3),入力!$BB$3:$BB$1048576,0),MATCH(L$3,入力!$BV$2:$CN$2,0)),"")</f>
        <v/>
      </c>
      <c r="M1003" s="117" t="str">
        <f>IFERROR(IF(履歴検索!$A1003="","",INDEX(入力!$BV$3:$CN$1048576,MATCH(ROW(M1003)-ROW(M$3),入力!$BB$3:$BB$1048576,0),MATCH(M$3,入力!$BV$2:$CN$2,0))),"")</f>
        <v/>
      </c>
      <c r="N1003" s="75" t="str">
        <f>IFERROR(INDEX(入力!$BV$3:$CN$1048576,MATCH(ROW(N1003)-ROW(N$3),入力!$BB$3:$BB$1048576,0),MATCH(N$3,入力!$BV$2:$CN$2,0)),"")</f>
        <v/>
      </c>
      <c r="O1003" s="294" t="str">
        <f>IFERROR(INDEX(入力!$CJ$3:$CN$1048576,MATCH(ROW(O1003)-ROW(O$3),入力!$BB$3:$BB$1048576,0),MATCH(O$3,入力!$CJ$2:$CN$2,0)),"")</f>
        <v/>
      </c>
      <c r="P1003" s="294" t="str">
        <f>IFERROR(INDEX(入力!$CJ$3:$CN$1048576,MATCH(ROW(P1003)-ROW(P$3),入力!$BB$3:$BB$1048576,0),MATCH(P$3,入力!$CJ$2:$CN$2,0)),"")</f>
        <v/>
      </c>
      <c r="Q1003" s="294" t="str">
        <f>IFERROR(INDEX(入力!$BV$3:$CN$1048576,MATCH(ROW(Q1003)-ROW(Q$3),入力!$BB$3:$BB$1048576,0),MATCH(Q$3,入力!$BV$2:$CN$2,0)),"")</f>
        <v/>
      </c>
      <c r="R1003" s="77" t="str">
        <f>IFERROR(INDEX(入力!$BV$3:$CN$1048576,MATCH(ROW(R1003)-ROW(R$3),入力!$BB$3:$BB$1048576,0),MATCH(R$3,入力!$BV$2:$CN$2,0)),"")</f>
        <v/>
      </c>
      <c r="S1003" s="77" t="str">
        <f>IFERROR(INDEX(入力!$BV$3:$CN$1048576,MATCH(ROW(S1003)-ROW(S$3),入力!$BB$3:$BB$1048576,0),MATCH(S$3,入力!$BV$2:$CN$2,0)),"")</f>
        <v/>
      </c>
      <c r="U1003" s="28" t="str">
        <f>IF(Z1003="","",COUNT($Z$4:Z1003))</f>
        <v/>
      </c>
      <c r="V1003" s="73" t="str">
        <f t="shared" si="16"/>
        <v/>
      </c>
      <c r="W1003" s="113" t="str">
        <f>IF(OR($B1003="",$B1003=$B1004),"",SUMIF($B$4:$B1003,$B1003,Q$4:Q1003))</f>
        <v/>
      </c>
      <c r="X1003" s="113" t="str">
        <f>IF(OR($B1003="",$B1003=$B1004),"",SUMIF($B$4:$B1003,$B1003,K$4:K1003)-Y1003)</f>
        <v/>
      </c>
      <c r="Y1003" s="113" t="str">
        <f>IF(OR($B1003="",$B1003=$B1004),"",SUMIFS(K$4:K1003,B$4:B1003,$B1003,F$4:F1003,$Y$3))</f>
        <v/>
      </c>
      <c r="Z1003" s="113" t="str">
        <f>IF(OR($B1003="",$B1003=$B1004),"",SUMIF($B$4:$B1003,$B1003,S$4:S1003))</f>
        <v/>
      </c>
    </row>
    <row r="1004" spans="1:26" ht="25.05" customHeight="1" x14ac:dyDescent="0.2">
      <c r="A1004" s="133" t="str">
        <f>IF(OR(B1004="",AND(B1003=B1004,D1003=D1004)),"",MAX($A$4:A1003)+1)</f>
        <v/>
      </c>
      <c r="B1004" s="73" t="str">
        <f>IFERROR(INDEX(入力!$BV$3:$CN$1048576,MATCH(ROW(B1004)-ROW(B$3),入力!$BB$3:$BB$1048576,0),MATCH(B$3,入力!$BV$2:$CN$2,0)),"")</f>
        <v/>
      </c>
      <c r="C1004" s="74" t="str">
        <f>IFERROR(INDEX(入力!$BV$3:$CN$1048576,MATCH(ROW(C1004)-ROW(C$3),入力!$BB$3:$BB$1048576,0),MATCH(C$3,入力!$BV$2:$CN$2,0)),"")</f>
        <v/>
      </c>
      <c r="D1004" s="75" t="str">
        <f>IFERROR(INDEX(入力!$BO$3:$BO$1048576,MATCH(ROW(D1004)-ROW(D$3),入力!$BB$3:$BB$1048576,0),0),"")</f>
        <v/>
      </c>
      <c r="E1004" s="74" t="str">
        <f>IFERROR(INDEX(入力!$BV$3:$CN$1048576,MATCH(ROW(E1004)-ROW(E$3),入力!$BB$3:$BB$1048576,0),MATCH(E$3,入力!$BV$2:$CN$2,0)),"")</f>
        <v/>
      </c>
      <c r="F1004" s="74" t="str">
        <f>IFERROR(INDEX(入力!$BV$3:$CN$1048576,MATCH(ROW(F1004)-ROW(F$3),入力!$BB$3:$BB$1048576,0),MATCH(F$3,入力!$BV$2:$CN$2,0)),"")</f>
        <v/>
      </c>
      <c r="G1004" s="74" t="str">
        <f>IFERROR(INDEX(入力!$BV$3:$CN$1048576,MATCH(ROW(G1004)-ROW(G$3),入力!$BB$3:$BB$1048576,0),MATCH(G$3,入力!$BV$2:$CN$2,0)),"")</f>
        <v/>
      </c>
      <c r="H1004" s="75" t="str">
        <f>IFERROR(INDEX(入力!$BV$3:$CN$1048576,MATCH(ROW(H1004)-ROW(H$3),入力!$BB$3:$BB$1048576,0),MATCH(H$3,入力!$BV$2:$CN$2,0)),"")</f>
        <v/>
      </c>
      <c r="I1004" s="76" t="str">
        <f>IFERROR(INDEX(入力!$BV$3:$CN$1048576,MATCH(ROW(I1004)-ROW(I$3),入力!$BB$3:$BB$1048576,0),MATCH(I$3,入力!$BV$2:$CN$2,0)),"")</f>
        <v/>
      </c>
      <c r="J1004" s="75" t="str">
        <f>IFERROR(INDEX(入力!$BV$3:$CN$1048576,MATCH(ROW(J1004)-ROW(J$3),入力!$BB$3:$BB$1048576,0),MATCH(J$3,入力!$BV$2:$CN$2,0)),"")</f>
        <v/>
      </c>
      <c r="K1004" s="75" t="str">
        <f>IFERROR(INDEX(入力!$BV$3:$CN$1048576,MATCH(ROW(K1004)-ROW(K$3),入力!$BB$3:$BB$1048576,0),MATCH(K$3,入力!$BV$2:$CN$2,0)),"")</f>
        <v/>
      </c>
      <c r="L1004" s="75" t="str">
        <f>IFERROR(INDEX(入力!$BV$3:$CN$1048576,MATCH(ROW(L1004)-ROW(L$3),入力!$BB$3:$BB$1048576,0),MATCH(L$3,入力!$BV$2:$CN$2,0)),"")</f>
        <v/>
      </c>
      <c r="M1004" s="117" t="str">
        <f>IFERROR(IF(履歴検索!$A1004="","",INDEX(入力!$BV$3:$CN$1048576,MATCH(ROW(M1004)-ROW(M$3),入力!$BB$3:$BB$1048576,0),MATCH(M$3,入力!$BV$2:$CN$2,0))),"")</f>
        <v/>
      </c>
      <c r="N1004" s="75" t="str">
        <f>IFERROR(INDEX(入力!$BV$3:$CN$1048576,MATCH(ROW(N1004)-ROW(N$3),入力!$BB$3:$BB$1048576,0),MATCH(N$3,入力!$BV$2:$CN$2,0)),"")</f>
        <v/>
      </c>
      <c r="O1004" s="294" t="str">
        <f>IFERROR(INDEX(入力!$CJ$3:$CN$1048576,MATCH(ROW(O1004)-ROW(O$3),入力!$BB$3:$BB$1048576,0),MATCH(O$3,入力!$CJ$2:$CN$2,0)),"")</f>
        <v/>
      </c>
      <c r="P1004" s="294" t="str">
        <f>IFERROR(INDEX(入力!$CJ$3:$CN$1048576,MATCH(ROW(P1004)-ROW(P$3),入力!$BB$3:$BB$1048576,0),MATCH(P$3,入力!$CJ$2:$CN$2,0)),"")</f>
        <v/>
      </c>
      <c r="Q1004" s="294" t="str">
        <f>IFERROR(INDEX(入力!$BV$3:$CN$1048576,MATCH(ROW(Q1004)-ROW(Q$3),入力!$BB$3:$BB$1048576,0),MATCH(Q$3,入力!$BV$2:$CN$2,0)),"")</f>
        <v/>
      </c>
      <c r="R1004" s="77" t="str">
        <f>IFERROR(INDEX(入力!$BV$3:$CN$1048576,MATCH(ROW(R1004)-ROW(R$3),入力!$BB$3:$BB$1048576,0),MATCH(R$3,入力!$BV$2:$CN$2,0)),"")</f>
        <v/>
      </c>
      <c r="S1004" s="77" t="str">
        <f>IFERROR(INDEX(入力!$BV$3:$CN$1048576,MATCH(ROW(S1004)-ROW(S$3),入力!$BB$3:$BB$1048576,0),MATCH(S$3,入力!$BV$2:$CN$2,0)),"")</f>
        <v/>
      </c>
      <c r="U1004" s="28" t="str">
        <f>IF(Z1004="","",COUNT($Z$4:Z1004))</f>
        <v/>
      </c>
      <c r="V1004" s="73" t="str">
        <f t="shared" si="16"/>
        <v/>
      </c>
      <c r="W1004" s="113" t="str">
        <f>IF(OR($B1004="",$B1004=$B1005),"",SUMIF($B$4:$B1004,$B1004,Q$4:Q1004))</f>
        <v/>
      </c>
      <c r="X1004" s="113" t="str">
        <f>IF(OR($B1004="",$B1004=$B1005),"",SUMIF($B$4:$B1004,$B1004,K$4:K1004)-Y1004)</f>
        <v/>
      </c>
      <c r="Y1004" s="113" t="str">
        <f>IF(OR($B1004="",$B1004=$B1005),"",SUMIFS(K$4:K1004,B$4:B1004,$B1004,F$4:F1004,$Y$3))</f>
        <v/>
      </c>
      <c r="Z1004" s="113" t="str">
        <f>IF(OR($B1004="",$B1004=$B1005),"",SUMIF($B$4:$B1004,$B1004,S$4:S1004))</f>
        <v/>
      </c>
    </row>
  </sheetData>
  <mergeCells count="4">
    <mergeCell ref="U1:X1"/>
    <mergeCell ref="Y1:Z1"/>
    <mergeCell ref="N1:Q1"/>
    <mergeCell ref="R1:S1"/>
  </mergeCells>
  <phoneticPr fontId="1"/>
  <conditionalFormatting sqref="A5:D1004">
    <cfRule type="expression" dxfId="28" priority="18">
      <formula>AND($D4=$D5,$D5&lt;&gt;"",$B4=$B5)</formula>
    </cfRule>
  </conditionalFormatting>
  <conditionalFormatting sqref="A4:S1004 U4:Z1004">
    <cfRule type="expression" dxfId="27" priority="12">
      <formula>AND($B4="",ISNUMBER($B3))</formula>
    </cfRule>
  </conditionalFormatting>
  <conditionalFormatting sqref="A4:S1004">
    <cfRule type="expression" dxfId="26" priority="14">
      <formula>$B4=""</formula>
    </cfRule>
  </conditionalFormatting>
  <conditionalFormatting sqref="A5:S1004">
    <cfRule type="expression" dxfId="25" priority="16">
      <formula>OR($B4&lt;&gt;$B5,$D4&lt;&gt;$D5)</formula>
    </cfRule>
  </conditionalFormatting>
  <conditionalFormatting sqref="E5:S1004">
    <cfRule type="expression" dxfId="24" priority="17">
      <formula>AND($B4=$B5,$B5&lt;&gt;"",$C4=$C5,$C5&lt;&gt;"")</formula>
    </cfRule>
  </conditionalFormatting>
  <conditionalFormatting sqref="M5:M1004">
    <cfRule type="expression" dxfId="23" priority="259">
      <formula>AND($C4=$C5,$C5&lt;&gt;"",$B4=$B5,$M4=$M5)</formula>
    </cfRule>
  </conditionalFormatting>
  <conditionalFormatting sqref="U4:Z1004">
    <cfRule type="expression" dxfId="22" priority="537">
      <formula>$B4=""</formula>
    </cfRule>
    <cfRule type="expression" dxfId="21" priority="538">
      <formula>$Z4=""</formula>
    </cfRule>
    <cfRule type="expression" dxfId="20" priority="539">
      <formula>$V4&lt;&gt;""</formula>
    </cfRule>
  </conditionalFormatting>
  <printOptions horizontalCentered="1"/>
  <pageMargins left="0.39370078740157483" right="0.39370078740157483" top="0.78740157480314965" bottom="0.39370078740157483" header="0" footer="0"/>
  <pageSetup paperSize="9" scale="77" orientation="landscape" verticalDpi="1200" r:id="rId1"/>
  <ignoredErrors>
    <ignoredError sqref="M4:M16 M17:M100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2FF1-805C-4273-B250-8D8E144D7C05}">
  <sheetPr codeName="Sheet7"/>
  <dimension ref="A1:FZ55"/>
  <sheetViews>
    <sheetView zoomScale="96" zoomScaleNormal="96" zoomScaleSheetLayoutView="85" workbookViewId="0"/>
  </sheetViews>
  <sheetFormatPr defaultColWidth="9.6640625" defaultRowHeight="13.2" x14ac:dyDescent="0.2"/>
  <cols>
    <col min="1" max="1" width="11.44140625" bestFit="1" customWidth="1"/>
    <col min="2" max="2" width="8.109375" bestFit="1" customWidth="1"/>
    <col min="3" max="3" width="22.6640625" customWidth="1"/>
    <col min="4" max="4" width="5.77734375" style="30" customWidth="1"/>
    <col min="5" max="5" width="8.6640625" style="30" customWidth="1"/>
    <col min="6" max="6" width="9.6640625" customWidth="1"/>
    <col min="7" max="7" width="7.77734375" customWidth="1"/>
    <col min="8" max="8" width="16.77734375" customWidth="1"/>
    <col min="9" max="11" width="3.77734375" customWidth="1"/>
    <col min="12" max="12" width="4.6640625" customWidth="1"/>
    <col min="13" max="13" width="18.6640625" customWidth="1"/>
    <col min="14" max="14" width="5.77734375" customWidth="1"/>
    <col min="15" max="15" width="8.6640625" customWidth="1"/>
    <col min="16" max="16" width="9.6640625" customWidth="1"/>
    <col min="17" max="17" width="7.77734375" customWidth="1"/>
    <col min="18" max="18" width="16.77734375" customWidth="1"/>
    <col min="19" max="20" width="6.77734375" customWidth="1"/>
    <col min="21" max="22" width="12.77734375" customWidth="1"/>
    <col min="24" max="24" width="11.5546875" bestFit="1" customWidth="1"/>
    <col min="182" max="182" width="16.77734375" bestFit="1" customWidth="1"/>
  </cols>
  <sheetData>
    <row r="1" spans="1:182" ht="19.95" customHeight="1" x14ac:dyDescent="0.2">
      <c r="B1" s="107" t="s">
        <v>137</v>
      </c>
      <c r="C1" s="277"/>
      <c r="D1" s="107" t="s">
        <v>135</v>
      </c>
      <c r="E1" s="278" t="s">
        <v>134</v>
      </c>
      <c r="F1" s="358" t="s">
        <v>126</v>
      </c>
      <c r="G1" s="358"/>
      <c r="H1" s="421" t="s">
        <v>113</v>
      </c>
      <c r="I1" s="422"/>
      <c r="L1" s="358" t="s">
        <v>171</v>
      </c>
      <c r="M1" s="358"/>
      <c r="N1" s="339" t="s">
        <v>168</v>
      </c>
      <c r="O1" s="358" t="s">
        <v>170</v>
      </c>
      <c r="P1" s="358"/>
      <c r="Q1" s="278" t="s">
        <v>169</v>
      </c>
      <c r="R1" s="340" t="str">
        <f>入力!O1</f>
        <v>税抜き</v>
      </c>
      <c r="S1" s="358" t="s">
        <v>174</v>
      </c>
      <c r="T1" s="358"/>
      <c r="U1" s="277" t="s">
        <v>132</v>
      </c>
      <c r="V1" s="277"/>
      <c r="X1" s="350"/>
      <c r="FZ1" s="348">
        <v>45765</v>
      </c>
    </row>
    <row r="2" spans="1:182" ht="19.95" customHeight="1" x14ac:dyDescent="0.2">
      <c r="B2" s="30"/>
      <c r="C2" s="297"/>
      <c r="D2" s="298"/>
      <c r="E2" s="298"/>
      <c r="F2" s="298"/>
      <c r="G2" s="298"/>
      <c r="H2" s="299"/>
      <c r="I2" s="7"/>
    </row>
    <row r="3" spans="1:182" ht="25.2" customHeight="1" x14ac:dyDescent="0.2">
      <c r="A3" s="30"/>
      <c r="B3" s="30"/>
      <c r="C3" s="300"/>
      <c r="D3" s="300"/>
      <c r="E3" s="362" t="s">
        <v>146</v>
      </c>
      <c r="F3" s="362"/>
      <c r="G3" s="300"/>
      <c r="H3" s="300"/>
      <c r="I3" s="301"/>
      <c r="J3" s="143"/>
      <c r="L3" s="360" t="str">
        <f>IF(E3="","",E3&amp;"(控)　")</f>
        <v>領収書(控)　</v>
      </c>
      <c r="M3" s="360"/>
      <c r="N3" s="360"/>
      <c r="O3" s="360"/>
      <c r="P3" s="361" t="s">
        <v>142</v>
      </c>
      <c r="Q3" s="361"/>
      <c r="R3" s="290" t="str">
        <f>IFERROR(INDEX(入力!$DH$3:$DH$1048576,MATCH(1,入力!$DY$3:$DY$1048576,0),0),"")</f>
        <v/>
      </c>
      <c r="S3" s="103"/>
      <c r="T3" s="103"/>
      <c r="FZ3" t="s">
        <v>180</v>
      </c>
    </row>
    <row r="4" spans="1:182" ht="13.5" customHeight="1" x14ac:dyDescent="0.2">
      <c r="C4" s="366" t="str">
        <f>IFERROR(IF(領収書!C1="",INDEX(入力!$EA$3:$EA$1048576,MATCH(1,入力!$DY$3:$DY$1048576,0),0),IF(C1="なし","",C1&amp;E1)),"")</f>
        <v/>
      </c>
      <c r="D4" s="366"/>
      <c r="E4" s="366"/>
      <c r="F4" s="366"/>
      <c r="G4" s="295" t="s">
        <v>15</v>
      </c>
      <c r="H4" s="368" t="str">
        <f>IFERROR(INDEX(入力!$EM$3:$EM$1048576,MATCH(1,入力!$DY$3:$DY$1048576,0),0),領収書!H1)</f>
        <v>令和    年    月    日</v>
      </c>
      <c r="I4" s="369"/>
      <c r="J4" s="144"/>
      <c r="K4" s="31"/>
      <c r="L4" s="366" t="str">
        <f>IF(C4="","",C4)</f>
        <v/>
      </c>
      <c r="M4" s="366"/>
      <c r="N4" s="366"/>
      <c r="O4" s="366"/>
      <c r="P4" s="366"/>
      <c r="Q4" s="30" t="str">
        <f>IF(G4="","",G4)</f>
        <v>請求日</v>
      </c>
      <c r="R4" s="215" t="str">
        <f>IF(H4="","",H4)</f>
        <v>令和    年    月    日</v>
      </c>
    </row>
    <row r="5" spans="1:182" ht="13.5" customHeight="1" x14ac:dyDescent="0.2">
      <c r="C5" s="367"/>
      <c r="D5" s="367"/>
      <c r="E5" s="367"/>
      <c r="F5" s="367"/>
      <c r="G5" s="295" t="s">
        <v>16</v>
      </c>
      <c r="H5" s="368" t="str">
        <f>IFERROR(INDEX(入力!$EN$3:$EN$1048576,MATCH(1,入力!$DY$3:$DY$1048576,0),0),領収書!H1)</f>
        <v>令和    年    月    日</v>
      </c>
      <c r="I5" s="369"/>
      <c r="J5" s="144"/>
      <c r="K5" s="31"/>
      <c r="L5" s="367"/>
      <c r="M5" s="367"/>
      <c r="N5" s="367"/>
      <c r="O5" s="367"/>
      <c r="P5" s="367"/>
      <c r="Q5" s="30" t="str">
        <f>IF(G5="","",G5)</f>
        <v>領収日</v>
      </c>
      <c r="R5" s="215" t="str">
        <f>IF(H5="","",H5)</f>
        <v>令和    年    月    日</v>
      </c>
    </row>
    <row r="6" spans="1:182" ht="9.9" customHeight="1" x14ac:dyDescent="0.2">
      <c r="C6" s="223"/>
      <c r="J6" s="142"/>
    </row>
    <row r="7" spans="1:182" ht="22.05" customHeight="1" x14ac:dyDescent="0.2">
      <c r="C7" s="332" t="str">
        <f>IF(AND(E7&gt;=50000,COUNTIF(U1:V1,R3)=0,E7&lt;&gt;""),"収入"&amp;CHAR(10)&amp;"印紙","")</f>
        <v/>
      </c>
      <c r="D7" s="78" t="s">
        <v>6</v>
      </c>
      <c r="E7" s="365" t="str">
        <f>IF(OR(F38=0,F38=""),"",F38)</f>
        <v/>
      </c>
      <c r="F7" s="365"/>
      <c r="G7" s="32" t="s">
        <v>17</v>
      </c>
      <c r="H7" s="33"/>
      <c r="J7" s="142"/>
      <c r="M7" s="288" t="str">
        <f>IF(AND(O7&gt;=50000,COUNTIF(U1:V1,R3)=0,O7&lt;&gt;""),"□ 収入印紙","")</f>
        <v/>
      </c>
      <c r="N7" s="78" t="str">
        <f>IF(D7="","",D7)</f>
        <v>金額</v>
      </c>
      <c r="O7" s="365" t="str">
        <f>IF(E7="","",E7)</f>
        <v/>
      </c>
      <c r="P7" s="365"/>
      <c r="Q7" s="32" t="str">
        <f>IF(G7="","",G7)</f>
        <v>円他</v>
      </c>
      <c r="R7" s="33"/>
      <c r="S7" s="33"/>
    </row>
    <row r="8" spans="1:182" ht="10.199999999999999" customHeight="1" x14ac:dyDescent="0.2">
      <c r="J8" s="142"/>
    </row>
    <row r="9" spans="1:182" x14ac:dyDescent="0.2">
      <c r="C9" s="359"/>
      <c r="D9" s="359"/>
      <c r="E9" s="359"/>
      <c r="F9" s="359" t="s">
        <v>157</v>
      </c>
      <c r="G9" s="359"/>
      <c r="H9" s="359"/>
      <c r="J9" s="145"/>
      <c r="K9" s="34"/>
      <c r="L9" s="359" t="str">
        <f>IF(C9="","",C9)</f>
        <v/>
      </c>
      <c r="M9" s="359"/>
      <c r="N9" s="359"/>
      <c r="O9" s="359"/>
      <c r="P9" s="359" t="str">
        <f>IF(F9="","",F9)</f>
        <v>〒○○〇ー○○○○</v>
      </c>
      <c r="Q9" s="359"/>
      <c r="R9" s="359"/>
    </row>
    <row r="10" spans="1:182" x14ac:dyDescent="0.2">
      <c r="C10" s="359" t="s">
        <v>178</v>
      </c>
      <c r="D10" s="359"/>
      <c r="E10" s="359"/>
      <c r="F10" s="359" t="s">
        <v>158</v>
      </c>
      <c r="G10" s="359"/>
      <c r="H10" s="359"/>
      <c r="J10" s="145"/>
      <c r="K10" s="34"/>
      <c r="L10" s="359" t="str">
        <f>IF(C10="","",C10)</f>
        <v>○</v>
      </c>
      <c r="M10" s="359"/>
      <c r="N10" s="359"/>
      <c r="O10" s="359"/>
      <c r="P10" s="359" t="str">
        <f>IF(F10="","",F10)</f>
        <v>□□□□□□□□□□□□</v>
      </c>
      <c r="Q10" s="359"/>
      <c r="R10" s="359"/>
    </row>
    <row r="11" spans="1:182" x14ac:dyDescent="0.2">
      <c r="C11" s="359" t="s">
        <v>179</v>
      </c>
      <c r="D11" s="359"/>
      <c r="E11" s="359"/>
      <c r="F11" s="359" t="s">
        <v>159</v>
      </c>
      <c r="G11" s="359"/>
      <c r="H11" s="359"/>
      <c r="J11" s="145"/>
      <c r="K11" s="34"/>
      <c r="L11" s="359" t="str">
        <f>IF(C11="","",C11)</f>
        <v>〇</v>
      </c>
      <c r="M11" s="359"/>
      <c r="N11" s="359"/>
      <c r="O11" s="359"/>
      <c r="P11" s="359" t="str">
        <f>IF(F11="","",F11)</f>
        <v>TEL:△△△△△△△△△△△△</v>
      </c>
      <c r="Q11" s="359"/>
      <c r="R11" s="359"/>
    </row>
    <row r="12" spans="1:182" x14ac:dyDescent="0.2">
      <c r="C12" s="359" t="s">
        <v>179</v>
      </c>
      <c r="D12" s="359"/>
      <c r="E12" s="359"/>
      <c r="F12" s="359" t="s">
        <v>160</v>
      </c>
      <c r="G12" s="359"/>
      <c r="H12" s="359"/>
      <c r="J12" s="145"/>
      <c r="K12" s="34"/>
      <c r="L12" s="359" t="str">
        <f>IF(C12="","",C12)</f>
        <v>〇</v>
      </c>
      <c r="M12" s="359"/>
      <c r="N12" s="359"/>
      <c r="O12" s="359"/>
      <c r="P12" s="359" t="str">
        <f>IF(F12="","",F12)</f>
        <v>FAX:◇◇◇◇◇◇◇◇◇◇◇◇</v>
      </c>
      <c r="Q12" s="359"/>
      <c r="R12" s="359"/>
      <c r="U12" s="34"/>
    </row>
    <row r="13" spans="1:182" x14ac:dyDescent="0.2">
      <c r="C13" s="359" t="s">
        <v>179</v>
      </c>
      <c r="D13" s="359"/>
      <c r="E13" s="359"/>
      <c r="F13" s="363" t="s">
        <v>177</v>
      </c>
      <c r="G13" s="363"/>
      <c r="H13" s="363"/>
      <c r="J13" s="145"/>
      <c r="K13" s="34"/>
      <c r="L13" s="359" t="str">
        <f>IF(C13="","",C13)</f>
        <v>〇</v>
      </c>
      <c r="M13" s="359"/>
      <c r="N13" s="359"/>
      <c r="O13" s="359"/>
      <c r="P13" s="364" t="str">
        <f>IF(F13="","",F13)</f>
        <v>消費税登録番号：************</v>
      </c>
      <c r="Q13" s="364"/>
      <c r="R13" s="364"/>
      <c r="U13" s="34"/>
    </row>
    <row r="14" spans="1:182" ht="9.9" customHeight="1" x14ac:dyDescent="0.2">
      <c r="C14" s="36"/>
      <c r="D14" s="191"/>
      <c r="E14" s="191"/>
      <c r="F14" s="36"/>
      <c r="G14" s="36"/>
      <c r="H14" s="36"/>
      <c r="I14" s="35"/>
      <c r="J14" s="146"/>
      <c r="K14" s="35"/>
      <c r="L14" s="36"/>
      <c r="M14" s="36"/>
      <c r="N14" s="36"/>
      <c r="O14" s="36"/>
      <c r="P14" s="36"/>
      <c r="Q14" s="36"/>
      <c r="R14" s="36"/>
    </row>
    <row r="15" spans="1:182" ht="9.9" customHeight="1" x14ac:dyDescent="0.2">
      <c r="I15" s="35"/>
      <c r="J15" s="146"/>
      <c r="K15" s="35"/>
    </row>
    <row r="16" spans="1:182" ht="19.05" customHeight="1" x14ac:dyDescent="0.2">
      <c r="C16" s="359" t="str">
        <f>IF(C4="","",C4)</f>
        <v/>
      </c>
      <c r="D16" s="359"/>
      <c r="E16" s="359"/>
      <c r="F16" s="359"/>
      <c r="G16" s="338" t="str">
        <f>IF(G4="","",G4)</f>
        <v>請求日</v>
      </c>
      <c r="H16" s="425" t="str">
        <f>IF(H4="","",H4)</f>
        <v>令和    年    月    日</v>
      </c>
      <c r="I16" s="426"/>
      <c r="J16" s="146"/>
      <c r="K16" s="35"/>
      <c r="L16" s="359" t="str">
        <f>IF(L4="","",L4)</f>
        <v/>
      </c>
      <c r="M16" s="359"/>
      <c r="N16" s="359"/>
      <c r="O16" s="359"/>
      <c r="P16" s="359"/>
      <c r="Q16" s="90" t="str">
        <f>IF(G4="","",G4)</f>
        <v>請求日</v>
      </c>
      <c r="R16" s="208" t="str">
        <f>IF(H4="","",H4)</f>
        <v>令和    年    月    日</v>
      </c>
      <c r="S16" s="35"/>
    </row>
    <row r="17" spans="2:19" ht="19.05" customHeight="1" x14ac:dyDescent="0.2">
      <c r="C17" s="427"/>
      <c r="D17" s="427"/>
      <c r="E17" s="428" t="s">
        <v>65</v>
      </c>
      <c r="F17" s="428"/>
      <c r="G17" s="363" t="str">
        <f>IF(F13="","",F13)</f>
        <v>消費税登録番号：************</v>
      </c>
      <c r="H17" s="363"/>
      <c r="I17" s="429"/>
      <c r="J17" s="147"/>
      <c r="K17" s="37"/>
      <c r="L17" s="141"/>
      <c r="M17" s="141"/>
      <c r="N17" s="141"/>
      <c r="O17" s="370" t="str">
        <f>IF(E17="","",E17)</f>
        <v>請求明細書</v>
      </c>
      <c r="P17" s="370"/>
      <c r="Q17" s="371" t="str">
        <f>IF(G17="","",G17)</f>
        <v>消費税登録番号：************</v>
      </c>
      <c r="R17" s="371"/>
      <c r="S17" s="104"/>
    </row>
    <row r="18" spans="2:19" ht="19.05" customHeight="1" thickBot="1" x14ac:dyDescent="0.25">
      <c r="B18" s="233" t="s">
        <v>122</v>
      </c>
      <c r="C18" s="38" t="s">
        <v>18</v>
      </c>
      <c r="D18" s="79" t="s">
        <v>90</v>
      </c>
      <c r="E18" s="38" t="s">
        <v>19</v>
      </c>
      <c r="F18" s="38" t="s">
        <v>6</v>
      </c>
      <c r="G18" s="376" t="s">
        <v>4</v>
      </c>
      <c r="H18" s="377"/>
      <c r="I18" s="39"/>
      <c r="J18" s="148"/>
      <c r="K18" s="39"/>
      <c r="L18" s="378" t="str">
        <f>IF(C18="","",C18)</f>
        <v>項目</v>
      </c>
      <c r="M18" s="379"/>
      <c r="N18" s="79" t="str">
        <f>IF(D18="","",D18)</f>
        <v>数量</v>
      </c>
      <c r="O18" s="79" t="str">
        <f t="shared" ref="O18:P18" si="0">IF(E18="","",E18)</f>
        <v>単価</v>
      </c>
      <c r="P18" s="79" t="str">
        <f t="shared" si="0"/>
        <v>金額</v>
      </c>
      <c r="Q18" s="376" t="str">
        <f>IF(G18="","",G18)</f>
        <v>備考</v>
      </c>
      <c r="R18" s="377"/>
    </row>
    <row r="19" spans="2:19" ht="19.05" customHeight="1" x14ac:dyDescent="0.2">
      <c r="B19" s="256">
        <v>1</v>
      </c>
      <c r="C19" s="240" t="str">
        <f>IFERROR(INDEX(入力!$EB$3:$EF$1048576,MATCH($B19,入力!$DY$3:$DY$1048576,0),MATCH(C$18,入力!$EB$2:$EF$2,0)),"")</f>
        <v/>
      </c>
      <c r="D19" s="333" t="str">
        <f>IFERROR(INDEX(入力!$EB$3:$EF$1048576,MATCH($B19,入力!$DY$3:$DY$1048576,0),MATCH(D$18,入力!$EB$2:$EF$2,0)),"")</f>
        <v/>
      </c>
      <c r="E19" s="241" t="str">
        <f>IFERROR(INDEX(入力!$EB$3:$EF$1048576,MATCH($B19,入力!$DY$3:$DY$1048576,0),MATCH(E$18,入力!$EB$2:$EF$2,0)),"")</f>
        <v/>
      </c>
      <c r="F19" s="241" t="str">
        <f>IFERROR(INDEX(入力!$EB$3:$EF$1048576,MATCH($B19,入力!$DY$3:$DY$1048576,0),MATCH(F$18,入力!$EB$2:$EF$2,0)),"")</f>
        <v/>
      </c>
      <c r="G19" s="380" t="str">
        <f>IFERROR(INDEX(入力!$EB$3:$EF$1048576,MATCH($B19,入力!$DY$3:$DY$1048576,0),MATCH(G$18,入力!$EB$2:$EF$2,0)),"")</f>
        <v/>
      </c>
      <c r="H19" s="381"/>
      <c r="I19" s="86"/>
      <c r="J19" s="149"/>
      <c r="K19" s="86"/>
      <c r="L19" s="382" t="str">
        <f t="shared" ref="L19:L38" si="1">IF(C19="","",C19)</f>
        <v/>
      </c>
      <c r="M19" s="383"/>
      <c r="N19" s="336" t="str">
        <f t="shared" ref="N19:Q34" si="2">IF(D19="","",D19)</f>
        <v/>
      </c>
      <c r="O19" s="242" t="str">
        <f t="shared" si="2"/>
        <v/>
      </c>
      <c r="P19" s="242" t="str">
        <f t="shared" si="2"/>
        <v/>
      </c>
      <c r="Q19" s="384" t="str">
        <f t="shared" si="2"/>
        <v/>
      </c>
      <c r="R19" s="385"/>
      <c r="S19" s="86"/>
    </row>
    <row r="20" spans="2:19" ht="19.05" customHeight="1" x14ac:dyDescent="0.2">
      <c r="B20" s="257">
        <v>2</v>
      </c>
      <c r="C20" s="240" t="str">
        <f>IFERROR(INDEX(入力!$EB$3:$EF$1048576,MATCH($B20,入力!$DY$3:$DY$1048576,0),MATCH(C$18,入力!$EB$2:$EF$2,0)),"")</f>
        <v/>
      </c>
      <c r="D20" s="334" t="str">
        <f>IFERROR(INDEX(入力!$EB$3:$EF$1048576,MATCH($B20,入力!$DY$3:$DY$1048576,0),MATCH(D$18,入力!$EB$2:$EF$2,0)),"")</f>
        <v/>
      </c>
      <c r="E20" s="242" t="str">
        <f>IFERROR(INDEX(入力!$EB$3:$EF$1048576,MATCH($B20,入力!$DY$3:$DY$1048576,0),MATCH(E$18,入力!$EB$2:$EF$2,0)),"")</f>
        <v/>
      </c>
      <c r="F20" s="243" t="str">
        <f>IFERROR(INDEX(入力!$EB$3:$EF$1048576,MATCH($B20,入力!$DY$3:$DY$1048576,0),MATCH(F$18,入力!$EB$2:$EF$2,0)),"")</f>
        <v/>
      </c>
      <c r="G20" s="374" t="str">
        <f>IFERROR(INDEX(入力!$EB$3:$EF$1048576,MATCH($B20,入力!$DY$3:$DY$1048576,0),MATCH(G$18,入力!$EB$2:$EF$2,0)),"")</f>
        <v/>
      </c>
      <c r="H20" s="375"/>
      <c r="I20" s="86"/>
      <c r="J20" s="149"/>
      <c r="K20" s="86"/>
      <c r="L20" s="372" t="str">
        <f t="shared" si="1"/>
        <v/>
      </c>
      <c r="M20" s="373"/>
      <c r="N20" s="334" t="str">
        <f t="shared" si="2"/>
        <v/>
      </c>
      <c r="O20" s="242" t="str">
        <f t="shared" si="2"/>
        <v/>
      </c>
      <c r="P20" s="243" t="str">
        <f t="shared" si="2"/>
        <v/>
      </c>
      <c r="Q20" s="374" t="str">
        <f t="shared" si="2"/>
        <v/>
      </c>
      <c r="R20" s="375"/>
      <c r="S20" s="86"/>
    </row>
    <row r="21" spans="2:19" ht="19.05" customHeight="1" x14ac:dyDescent="0.2">
      <c r="B21" s="257">
        <v>3</v>
      </c>
      <c r="C21" s="240" t="str">
        <f>IFERROR(INDEX(入力!$EB$3:$EF$1048576,MATCH($B21,入力!$DY$3:$DY$1048576,0),MATCH(C$18,入力!$EB$2:$EF$2,0)),"")</f>
        <v/>
      </c>
      <c r="D21" s="334" t="str">
        <f>IFERROR(INDEX(入力!$EB$3:$EF$1048576,MATCH($B21,入力!$DY$3:$DY$1048576,0),MATCH(D$18,入力!$EB$2:$EF$2,0)),"")</f>
        <v/>
      </c>
      <c r="E21" s="242" t="str">
        <f>IFERROR(INDEX(入力!$EB$3:$EF$1048576,MATCH($B21,入力!$DY$3:$DY$1048576,0),MATCH(E$18,入力!$EB$2:$EF$2,0)),"")</f>
        <v/>
      </c>
      <c r="F21" s="243" t="str">
        <f>IFERROR(INDEX(入力!$EB$3:$EF$1048576,MATCH($B21,入力!$DY$3:$DY$1048576,0),MATCH(F$18,入力!$EB$2:$EF$2,0)),"")</f>
        <v/>
      </c>
      <c r="G21" s="374" t="str">
        <f>IFERROR(INDEX(入力!$EB$3:$EF$1048576,MATCH($B21,入力!$DY$3:$DY$1048576,0),MATCH(G$18,入力!$EB$2:$EF$2,0)),"")</f>
        <v/>
      </c>
      <c r="H21" s="375"/>
      <c r="I21" s="86"/>
      <c r="J21" s="149"/>
      <c r="K21" s="86"/>
      <c r="L21" s="372" t="str">
        <f t="shared" si="1"/>
        <v/>
      </c>
      <c r="M21" s="373"/>
      <c r="N21" s="334" t="str">
        <f t="shared" si="2"/>
        <v/>
      </c>
      <c r="O21" s="242" t="str">
        <f t="shared" si="2"/>
        <v/>
      </c>
      <c r="P21" s="243" t="str">
        <f t="shared" si="2"/>
        <v/>
      </c>
      <c r="Q21" s="374" t="str">
        <f t="shared" si="2"/>
        <v/>
      </c>
      <c r="R21" s="375"/>
      <c r="S21" s="86"/>
    </row>
    <row r="22" spans="2:19" ht="19.05" customHeight="1" x14ac:dyDescent="0.2">
      <c r="B22" s="257">
        <v>4</v>
      </c>
      <c r="C22" s="240" t="str">
        <f>IFERROR(INDEX(入力!$EB$3:$EF$1048576,MATCH($B22,入力!$DY$3:$DY$1048576,0),MATCH(C$18,入力!$EB$2:$EF$2,0)),"")</f>
        <v/>
      </c>
      <c r="D22" s="334" t="str">
        <f>IFERROR(INDEX(入力!$EB$3:$EF$1048576,MATCH($B22,入力!$DY$3:$DY$1048576,0),MATCH(D$18,入力!$EB$2:$EF$2,0)),"")</f>
        <v/>
      </c>
      <c r="E22" s="242" t="str">
        <f>IFERROR(INDEX(入力!$EB$3:$EF$1048576,MATCH($B22,入力!$DY$3:$DY$1048576,0),MATCH(E$18,入力!$EB$2:$EF$2,0)),"")</f>
        <v/>
      </c>
      <c r="F22" s="243" t="str">
        <f>IFERROR(INDEX(入力!$EB$3:$EF$1048576,MATCH($B22,入力!$DY$3:$DY$1048576,0),MATCH(F$18,入力!$EB$2:$EF$2,0)),"")</f>
        <v/>
      </c>
      <c r="G22" s="374" t="str">
        <f>IFERROR(INDEX(入力!$EB$3:$EF$1048576,MATCH($B22,入力!$DY$3:$DY$1048576,0),MATCH(G$18,入力!$EB$2:$EF$2,0)),"")</f>
        <v/>
      </c>
      <c r="H22" s="375"/>
      <c r="I22" s="86"/>
      <c r="J22" s="149"/>
      <c r="K22" s="86"/>
      <c r="L22" s="372" t="str">
        <f t="shared" si="1"/>
        <v/>
      </c>
      <c r="M22" s="373"/>
      <c r="N22" s="334" t="str">
        <f t="shared" si="2"/>
        <v/>
      </c>
      <c r="O22" s="242" t="str">
        <f t="shared" si="2"/>
        <v/>
      </c>
      <c r="P22" s="243" t="str">
        <f t="shared" si="2"/>
        <v/>
      </c>
      <c r="Q22" s="374" t="str">
        <f t="shared" si="2"/>
        <v/>
      </c>
      <c r="R22" s="375"/>
      <c r="S22" s="86"/>
    </row>
    <row r="23" spans="2:19" ht="19.05" customHeight="1" x14ac:dyDescent="0.2">
      <c r="B23" s="257">
        <v>5</v>
      </c>
      <c r="C23" s="240" t="str">
        <f>IFERROR(INDEX(入力!$EB$3:$EF$1048576,MATCH($B23,入力!$DY$3:$DY$1048576,0),MATCH(C$18,入力!$EB$2:$EF$2,0)),"")</f>
        <v/>
      </c>
      <c r="D23" s="334" t="str">
        <f>IFERROR(INDEX(入力!$EB$3:$EF$1048576,MATCH($B23,入力!$DY$3:$DY$1048576,0),MATCH(D$18,入力!$EB$2:$EF$2,0)),"")</f>
        <v/>
      </c>
      <c r="E23" s="242" t="str">
        <f>IFERROR(INDEX(入力!$EB$3:$EF$1048576,MATCH($B23,入力!$DY$3:$DY$1048576,0),MATCH(E$18,入力!$EB$2:$EF$2,0)),"")</f>
        <v/>
      </c>
      <c r="F23" s="243" t="str">
        <f>IFERROR(INDEX(入力!$EB$3:$EF$1048576,MATCH($B23,入力!$DY$3:$DY$1048576,0),MATCH(F$18,入力!$EB$2:$EF$2,0)),"")</f>
        <v/>
      </c>
      <c r="G23" s="374" t="str">
        <f>IFERROR(INDEX(入力!$EB$3:$EF$1048576,MATCH($B23,入力!$DY$3:$DY$1048576,0),MATCH(G$18,入力!$EB$2:$EF$2,0)),"")</f>
        <v/>
      </c>
      <c r="H23" s="375"/>
      <c r="I23" s="194"/>
      <c r="J23" s="195" t="s">
        <v>91</v>
      </c>
      <c r="K23" s="86"/>
      <c r="L23" s="372" t="str">
        <f t="shared" si="1"/>
        <v/>
      </c>
      <c r="M23" s="373"/>
      <c r="N23" s="334" t="str">
        <f t="shared" si="2"/>
        <v/>
      </c>
      <c r="O23" s="242" t="str">
        <f t="shared" si="2"/>
        <v/>
      </c>
      <c r="P23" s="243" t="str">
        <f t="shared" si="2"/>
        <v/>
      </c>
      <c r="Q23" s="374" t="str">
        <f t="shared" si="2"/>
        <v/>
      </c>
      <c r="R23" s="375"/>
      <c r="S23" s="86"/>
    </row>
    <row r="24" spans="2:19" ht="19.05" customHeight="1" x14ac:dyDescent="0.2">
      <c r="B24" s="257">
        <v>6</v>
      </c>
      <c r="C24" s="240" t="str">
        <f>IFERROR(INDEX(入力!$EB$3:$EF$1048576,MATCH($B24,入力!$DY$3:$DY$1048576,0),MATCH(C$18,入力!$EB$2:$EF$2,0)),"")</f>
        <v/>
      </c>
      <c r="D24" s="334" t="str">
        <f>IFERROR(INDEX(入力!$EB$3:$EF$1048576,MATCH($B24,入力!$DY$3:$DY$1048576,0),MATCH(D$18,入力!$EB$2:$EF$2,0)),"")</f>
        <v/>
      </c>
      <c r="E24" s="242" t="str">
        <f>IFERROR(INDEX(入力!$EB$3:$EF$1048576,MATCH($B24,入力!$DY$3:$DY$1048576,0),MATCH(E$18,入力!$EB$2:$EF$2,0)),"")</f>
        <v/>
      </c>
      <c r="F24" s="243" t="str">
        <f>IFERROR(INDEX(入力!$EB$3:$EF$1048576,MATCH($B24,入力!$DY$3:$DY$1048576,0),MATCH(F$18,入力!$EB$2:$EF$2,0)),"")</f>
        <v/>
      </c>
      <c r="G24" s="374" t="str">
        <f>IFERROR(INDEX(入力!$EB$3:$EF$1048576,MATCH($B24,入力!$DY$3:$DY$1048576,0),MATCH(G$18,入力!$EB$2:$EF$2,0)),"")</f>
        <v/>
      </c>
      <c r="H24" s="375"/>
      <c r="I24" s="86"/>
      <c r="J24" s="149"/>
      <c r="K24" s="86"/>
      <c r="L24" s="372" t="str">
        <f t="shared" si="1"/>
        <v/>
      </c>
      <c r="M24" s="373"/>
      <c r="N24" s="334" t="str">
        <f t="shared" si="2"/>
        <v/>
      </c>
      <c r="O24" s="242" t="str">
        <f t="shared" si="2"/>
        <v/>
      </c>
      <c r="P24" s="243" t="str">
        <f t="shared" si="2"/>
        <v/>
      </c>
      <c r="Q24" s="374" t="str">
        <f t="shared" si="2"/>
        <v/>
      </c>
      <c r="R24" s="375"/>
      <c r="S24" s="86"/>
    </row>
    <row r="25" spans="2:19" ht="19.05" customHeight="1" x14ac:dyDescent="0.2">
      <c r="B25" s="257">
        <v>7</v>
      </c>
      <c r="C25" s="240" t="str">
        <f>IFERROR(INDEX(入力!$EB$3:$EF$1048576,MATCH($B25,入力!$DY$3:$DY$1048576,0),MATCH(C$18,入力!$EB$2:$EF$2,0)),"")</f>
        <v/>
      </c>
      <c r="D25" s="334" t="str">
        <f>IFERROR(INDEX(入力!$EB$3:$EF$1048576,MATCH($B25,入力!$DY$3:$DY$1048576,0),MATCH(D$18,入力!$EB$2:$EF$2,0)),"")</f>
        <v/>
      </c>
      <c r="E25" s="242" t="str">
        <f>IFERROR(INDEX(入力!$EB$3:$EF$1048576,MATCH($B25,入力!$DY$3:$DY$1048576,0),MATCH(E$18,入力!$EB$2:$EF$2,0)),"")</f>
        <v/>
      </c>
      <c r="F25" s="243" t="str">
        <f>IFERROR(INDEX(入力!$EB$3:$EF$1048576,MATCH($B25,入力!$DY$3:$DY$1048576,0),MATCH(F$18,入力!$EB$2:$EF$2,0)),"")</f>
        <v/>
      </c>
      <c r="G25" s="374" t="str">
        <f>IFERROR(INDEX(入力!$EB$3:$EF$1048576,MATCH($B25,入力!$DY$3:$DY$1048576,0),MATCH(G$18,入力!$EB$2:$EF$2,0)),"")</f>
        <v/>
      </c>
      <c r="H25" s="375"/>
      <c r="I25" s="86"/>
      <c r="J25" s="149"/>
      <c r="K25" s="86"/>
      <c r="L25" s="372" t="str">
        <f t="shared" si="1"/>
        <v/>
      </c>
      <c r="M25" s="373"/>
      <c r="N25" s="334" t="str">
        <f t="shared" si="2"/>
        <v/>
      </c>
      <c r="O25" s="242" t="str">
        <f t="shared" si="2"/>
        <v/>
      </c>
      <c r="P25" s="243" t="str">
        <f t="shared" si="2"/>
        <v/>
      </c>
      <c r="Q25" s="374" t="str">
        <f t="shared" si="2"/>
        <v/>
      </c>
      <c r="R25" s="375"/>
      <c r="S25" s="86"/>
    </row>
    <row r="26" spans="2:19" ht="19.05" customHeight="1" x14ac:dyDescent="0.2">
      <c r="B26" s="257">
        <v>8</v>
      </c>
      <c r="C26" s="240" t="str">
        <f>IFERROR(INDEX(入力!$EB$3:$EF$1048576,MATCH($B26,入力!$DY$3:$DY$1048576,0),MATCH(C$18,入力!$EB$2:$EF$2,0)),"")</f>
        <v/>
      </c>
      <c r="D26" s="334" t="str">
        <f>IFERROR(INDEX(入力!$EB$3:$EF$1048576,MATCH($B26,入力!$DY$3:$DY$1048576,0),MATCH(D$18,入力!$EB$2:$EF$2,0)),"")</f>
        <v/>
      </c>
      <c r="E26" s="242" t="str">
        <f>IFERROR(INDEX(入力!$EB$3:$EF$1048576,MATCH($B26,入力!$DY$3:$DY$1048576,0),MATCH(E$18,入力!$EB$2:$EF$2,0)),"")</f>
        <v/>
      </c>
      <c r="F26" s="243" t="str">
        <f>IFERROR(INDEX(入力!$EB$3:$EF$1048576,MATCH($B26,入力!$DY$3:$DY$1048576,0),MATCH(F$18,入力!$EB$2:$EF$2,0)),"")</f>
        <v/>
      </c>
      <c r="G26" s="374" t="str">
        <f>IFERROR(INDEX(入力!$EB$3:$EF$1048576,MATCH($B26,入力!$DY$3:$DY$1048576,0),MATCH(G$18,入力!$EB$2:$EF$2,0)),"")</f>
        <v/>
      </c>
      <c r="H26" s="375"/>
      <c r="I26" s="86"/>
      <c r="J26" s="149"/>
      <c r="K26" s="86"/>
      <c r="L26" s="372" t="str">
        <f t="shared" si="1"/>
        <v/>
      </c>
      <c r="M26" s="373"/>
      <c r="N26" s="334" t="str">
        <f t="shared" si="2"/>
        <v/>
      </c>
      <c r="O26" s="242" t="str">
        <f t="shared" si="2"/>
        <v/>
      </c>
      <c r="P26" s="243" t="str">
        <f t="shared" si="2"/>
        <v/>
      </c>
      <c r="Q26" s="374" t="str">
        <f t="shared" si="2"/>
        <v/>
      </c>
      <c r="R26" s="375"/>
      <c r="S26" s="86"/>
    </row>
    <row r="27" spans="2:19" ht="19.05" customHeight="1" x14ac:dyDescent="0.2">
      <c r="B27" s="257">
        <v>9</v>
      </c>
      <c r="C27" s="240" t="str">
        <f>IFERROR(INDEX(入力!$EB$3:$EF$1048576,MATCH($B27,入力!$DY$3:$DY$1048576,0),MATCH(C$18,入力!$EB$2:$EF$2,0)),"")</f>
        <v/>
      </c>
      <c r="D27" s="334" t="str">
        <f>IFERROR(INDEX(入力!$EB$3:$EF$1048576,MATCH($B27,入力!$DY$3:$DY$1048576,0),MATCH(D$18,入力!$EB$2:$EF$2,0)),"")</f>
        <v/>
      </c>
      <c r="E27" s="242" t="str">
        <f>IFERROR(INDEX(入力!$EB$3:$EF$1048576,MATCH($B27,入力!$DY$3:$DY$1048576,0),MATCH(E$18,入力!$EB$2:$EF$2,0)),"")</f>
        <v/>
      </c>
      <c r="F27" s="243" t="str">
        <f>IFERROR(INDEX(入力!$EB$3:$EF$1048576,MATCH($B27,入力!$DY$3:$DY$1048576,0),MATCH(F$18,入力!$EB$2:$EF$2,0)),"")</f>
        <v/>
      </c>
      <c r="G27" s="374" t="str">
        <f>IFERROR(INDEX(入力!$EB$3:$EF$1048576,MATCH($B27,入力!$DY$3:$DY$1048576,0),MATCH(G$18,入力!$EB$2:$EF$2,0)),"")</f>
        <v/>
      </c>
      <c r="H27" s="375"/>
      <c r="I27" s="86"/>
      <c r="J27" s="149"/>
      <c r="K27" s="86"/>
      <c r="L27" s="372" t="str">
        <f t="shared" si="1"/>
        <v/>
      </c>
      <c r="M27" s="373"/>
      <c r="N27" s="334" t="str">
        <f t="shared" si="2"/>
        <v/>
      </c>
      <c r="O27" s="242" t="str">
        <f t="shared" si="2"/>
        <v/>
      </c>
      <c r="P27" s="243" t="str">
        <f t="shared" si="2"/>
        <v/>
      </c>
      <c r="Q27" s="374" t="str">
        <f t="shared" si="2"/>
        <v/>
      </c>
      <c r="R27" s="375"/>
      <c r="S27" s="86"/>
    </row>
    <row r="28" spans="2:19" ht="19.05" customHeight="1" x14ac:dyDescent="0.2">
      <c r="B28" s="257">
        <v>10</v>
      </c>
      <c r="C28" s="240" t="str">
        <f>IFERROR(INDEX(入力!$EB$3:$EF$1048576,MATCH($B28,入力!$DY$3:$DY$1048576,0),MATCH(C$18,入力!$EB$2:$EF$2,0)),"")</f>
        <v/>
      </c>
      <c r="D28" s="334" t="str">
        <f>IFERROR(INDEX(入力!$EB$3:$EF$1048576,MATCH($B28,入力!$DY$3:$DY$1048576,0),MATCH(D$18,入力!$EB$2:$EF$2,0)),"")</f>
        <v/>
      </c>
      <c r="E28" s="242" t="str">
        <f>IFERROR(INDEX(入力!$EB$3:$EF$1048576,MATCH($B28,入力!$DY$3:$DY$1048576,0),MATCH(E$18,入力!$EB$2:$EF$2,0)),"")</f>
        <v/>
      </c>
      <c r="F28" s="243" t="str">
        <f>IFERROR(INDEX(入力!$EB$3:$EF$1048576,MATCH($B28,入力!$DY$3:$DY$1048576,0),MATCH(F$18,入力!$EB$2:$EF$2,0)),"")</f>
        <v/>
      </c>
      <c r="G28" s="374" t="str">
        <f>IFERROR(INDEX(入力!$EB$3:$EF$1048576,MATCH($B28,入力!$DY$3:$DY$1048576,0),MATCH(G$18,入力!$EB$2:$EF$2,0)),"")</f>
        <v/>
      </c>
      <c r="H28" s="375"/>
      <c r="I28" s="86"/>
      <c r="J28" s="149"/>
      <c r="K28" s="86"/>
      <c r="L28" s="372" t="str">
        <f t="shared" si="1"/>
        <v/>
      </c>
      <c r="M28" s="373"/>
      <c r="N28" s="334" t="str">
        <f t="shared" si="2"/>
        <v/>
      </c>
      <c r="O28" s="242" t="str">
        <f t="shared" si="2"/>
        <v/>
      </c>
      <c r="P28" s="243" t="str">
        <f t="shared" si="2"/>
        <v/>
      </c>
      <c r="Q28" s="374" t="str">
        <f t="shared" si="2"/>
        <v/>
      </c>
      <c r="R28" s="375"/>
      <c r="S28" s="86"/>
    </row>
    <row r="29" spans="2:19" ht="19.05" customHeight="1" x14ac:dyDescent="0.2">
      <c r="B29" s="257">
        <v>11</v>
      </c>
      <c r="C29" s="240" t="str">
        <f>IFERROR(INDEX(入力!$EB$3:$EF$1048576,MATCH($B29,入力!$DY$3:$DY$1048576,0),MATCH(C$18,入力!$EB$2:$EF$2,0)),"")</f>
        <v/>
      </c>
      <c r="D29" s="334" t="str">
        <f>IFERROR(INDEX(入力!$EB$3:$EF$1048576,MATCH($B29,入力!$DY$3:$DY$1048576,0),MATCH(D$18,入力!$EB$2:$EF$2,0)),"")</f>
        <v/>
      </c>
      <c r="E29" s="242" t="str">
        <f>IFERROR(INDEX(入力!$EB$3:$EF$1048576,MATCH($B29,入力!$DY$3:$DY$1048576,0),MATCH(E$18,入力!$EB$2:$EF$2,0)),"")</f>
        <v/>
      </c>
      <c r="F29" s="243" t="str">
        <f>IFERROR(INDEX(入力!$EB$3:$EF$1048576,MATCH($B29,入力!$DY$3:$DY$1048576,0),MATCH(F$18,入力!$EB$2:$EF$2,0)),"")</f>
        <v/>
      </c>
      <c r="G29" s="374" t="str">
        <f>IFERROR(INDEX(入力!$EB$3:$EF$1048576,MATCH($B29,入力!$DY$3:$DY$1048576,0),MATCH(G$18,入力!$EB$2:$EF$2,0)),"")</f>
        <v/>
      </c>
      <c r="H29" s="375"/>
      <c r="I29" s="86"/>
      <c r="J29" s="149"/>
      <c r="K29" s="86"/>
      <c r="L29" s="372" t="str">
        <f t="shared" si="1"/>
        <v/>
      </c>
      <c r="M29" s="373"/>
      <c r="N29" s="334" t="str">
        <f t="shared" si="2"/>
        <v/>
      </c>
      <c r="O29" s="242" t="str">
        <f t="shared" si="2"/>
        <v/>
      </c>
      <c r="P29" s="243" t="str">
        <f t="shared" si="2"/>
        <v/>
      </c>
      <c r="Q29" s="374" t="str">
        <f t="shared" si="2"/>
        <v/>
      </c>
      <c r="R29" s="375"/>
      <c r="S29" s="86"/>
    </row>
    <row r="30" spans="2:19" ht="19.05" customHeight="1" x14ac:dyDescent="0.2">
      <c r="B30" s="257">
        <v>12</v>
      </c>
      <c r="C30" s="240" t="str">
        <f>IFERROR(INDEX(入力!$EB$3:$EF$1048576,MATCH($B30,入力!$DY$3:$DY$1048576,0),MATCH(C$18,入力!$EB$2:$EF$2,0)),"")</f>
        <v/>
      </c>
      <c r="D30" s="334" t="str">
        <f>IFERROR(INDEX(入力!$EB$3:$EF$1048576,MATCH($B30,入力!$DY$3:$DY$1048576,0),MATCH(D$18,入力!$EB$2:$EF$2,0)),"")</f>
        <v/>
      </c>
      <c r="E30" s="242" t="str">
        <f>IFERROR(INDEX(入力!$EB$3:$EF$1048576,MATCH($B30,入力!$DY$3:$DY$1048576,0),MATCH(E$18,入力!$EB$2:$EF$2,0)),"")</f>
        <v/>
      </c>
      <c r="F30" s="243" t="str">
        <f>IFERROR(INDEX(入力!$EB$3:$EF$1048576,MATCH($B30,入力!$DY$3:$DY$1048576,0),MATCH(F$18,入力!$EB$2:$EF$2,0)),"")</f>
        <v/>
      </c>
      <c r="G30" s="374" t="str">
        <f>IFERROR(INDEX(入力!$EB$3:$EF$1048576,MATCH($B30,入力!$DY$3:$DY$1048576,0),MATCH(G$18,入力!$EB$2:$EF$2,0)),"")</f>
        <v/>
      </c>
      <c r="H30" s="375"/>
      <c r="I30" s="86"/>
      <c r="J30" s="149"/>
      <c r="K30" s="86"/>
      <c r="L30" s="372" t="str">
        <f t="shared" si="1"/>
        <v/>
      </c>
      <c r="M30" s="373"/>
      <c r="N30" s="334" t="str">
        <f t="shared" si="2"/>
        <v/>
      </c>
      <c r="O30" s="242" t="str">
        <f t="shared" si="2"/>
        <v/>
      </c>
      <c r="P30" s="243" t="str">
        <f t="shared" si="2"/>
        <v/>
      </c>
      <c r="Q30" s="374" t="str">
        <f t="shared" si="2"/>
        <v/>
      </c>
      <c r="R30" s="375"/>
      <c r="S30" s="86"/>
    </row>
    <row r="31" spans="2:19" ht="19.05" customHeight="1" x14ac:dyDescent="0.2">
      <c r="B31" s="257">
        <v>13</v>
      </c>
      <c r="C31" s="240" t="str">
        <f>IFERROR(INDEX(入力!$EB$3:$EF$1048576,MATCH($B31,入力!$DY$3:$DY$1048576,0),MATCH(C$18,入力!$EB$2:$EF$2,0)),"")</f>
        <v/>
      </c>
      <c r="D31" s="334" t="str">
        <f>IFERROR(INDEX(入力!$EB$3:$EF$1048576,MATCH($B31,入力!$DY$3:$DY$1048576,0),MATCH(D$18,入力!$EB$2:$EF$2,0)),"")</f>
        <v/>
      </c>
      <c r="E31" s="242" t="str">
        <f>IFERROR(INDEX(入力!$EB$3:$EF$1048576,MATCH($B31,入力!$DY$3:$DY$1048576,0),MATCH(E$18,入力!$EB$2:$EF$2,0)),"")</f>
        <v/>
      </c>
      <c r="F31" s="243" t="str">
        <f>IFERROR(INDEX(入力!$EB$3:$EF$1048576,MATCH($B31,入力!$DY$3:$DY$1048576,0),MATCH(F$18,入力!$EB$2:$EF$2,0)),"")</f>
        <v/>
      </c>
      <c r="G31" s="374" t="str">
        <f>IFERROR(INDEX(入力!$EB$3:$EF$1048576,MATCH($B31,入力!$DY$3:$DY$1048576,0),MATCH(G$18,入力!$EB$2:$EF$2,0)),"")</f>
        <v/>
      </c>
      <c r="H31" s="375"/>
      <c r="I31" s="86"/>
      <c r="J31" s="149"/>
      <c r="K31" s="86"/>
      <c r="L31" s="372" t="str">
        <f t="shared" si="1"/>
        <v/>
      </c>
      <c r="M31" s="373"/>
      <c r="N31" s="334" t="str">
        <f t="shared" si="2"/>
        <v/>
      </c>
      <c r="O31" s="242" t="str">
        <f t="shared" si="2"/>
        <v/>
      </c>
      <c r="P31" s="243" t="str">
        <f t="shared" si="2"/>
        <v/>
      </c>
      <c r="Q31" s="374" t="str">
        <f t="shared" si="2"/>
        <v/>
      </c>
      <c r="R31" s="375"/>
      <c r="S31" s="86"/>
    </row>
    <row r="32" spans="2:19" ht="19.05" customHeight="1" x14ac:dyDescent="0.2">
      <c r="B32" s="257">
        <v>14</v>
      </c>
      <c r="C32" s="240" t="str">
        <f>IFERROR(INDEX(入力!$EB$3:$EF$1048576,MATCH($B32,入力!$DY$3:$DY$1048576,0),MATCH(C$18,入力!$EB$2:$EF$2,0)),"")</f>
        <v/>
      </c>
      <c r="D32" s="334" t="str">
        <f>IFERROR(INDEX(入力!$EB$3:$EF$1048576,MATCH($B32,入力!$DY$3:$DY$1048576,0),MATCH(D$18,入力!$EB$2:$EF$2,0)),"")</f>
        <v/>
      </c>
      <c r="E32" s="242" t="str">
        <f>IFERROR(INDEX(入力!$EB$3:$EF$1048576,MATCH($B32,入力!$DY$3:$DY$1048576,0),MATCH(E$18,入力!$EB$2:$EF$2,0)),"")</f>
        <v/>
      </c>
      <c r="F32" s="243" t="str">
        <f>IFERROR(INDEX(入力!$EB$3:$EF$1048576,MATCH($B32,入力!$DY$3:$DY$1048576,0),MATCH(F$18,入力!$EB$2:$EF$2,0)),"")</f>
        <v/>
      </c>
      <c r="G32" s="374" t="str">
        <f>IFERROR(INDEX(入力!$EB$3:$EF$1048576,MATCH($B32,入力!$DY$3:$DY$1048576,0),MATCH(G$18,入力!$EB$2:$EF$2,0)),"")</f>
        <v/>
      </c>
      <c r="H32" s="375"/>
      <c r="I32" s="86"/>
      <c r="J32" s="149"/>
      <c r="K32" s="86"/>
      <c r="L32" s="372" t="str">
        <f t="shared" si="1"/>
        <v/>
      </c>
      <c r="M32" s="373"/>
      <c r="N32" s="334" t="str">
        <f t="shared" si="2"/>
        <v/>
      </c>
      <c r="O32" s="242" t="str">
        <f t="shared" si="2"/>
        <v/>
      </c>
      <c r="P32" s="243" t="str">
        <f t="shared" si="2"/>
        <v/>
      </c>
      <c r="Q32" s="374" t="str">
        <f t="shared" si="2"/>
        <v/>
      </c>
      <c r="R32" s="375"/>
      <c r="S32" s="86"/>
    </row>
    <row r="33" spans="2:19" ht="19.05" customHeight="1" x14ac:dyDescent="0.2">
      <c r="B33" s="257">
        <v>15</v>
      </c>
      <c r="C33" s="240" t="str">
        <f>IFERROR(INDEX(入力!$EB$3:$EF$1048576,MATCH($B33,入力!$DY$3:$DY$1048576,0),MATCH(C$18,入力!$EB$2:$EF$2,0)),"")</f>
        <v/>
      </c>
      <c r="D33" s="334" t="str">
        <f>IFERROR(INDEX(入力!$EB$3:$EF$1048576,MATCH($B33,入力!$DY$3:$DY$1048576,0),MATCH(D$18,入力!$EB$2:$EF$2,0)),"")</f>
        <v/>
      </c>
      <c r="E33" s="242" t="str">
        <f>IFERROR(INDEX(入力!$EB$3:$EF$1048576,MATCH($B33,入力!$DY$3:$DY$1048576,0),MATCH(E$18,入力!$EB$2:$EF$2,0)),"")</f>
        <v/>
      </c>
      <c r="F33" s="243" t="str">
        <f>IFERROR(INDEX(入力!$EB$3:$EF$1048576,MATCH($B33,入力!$DY$3:$DY$1048576,0),MATCH(F$18,入力!$EB$2:$EF$2,0)),"")</f>
        <v/>
      </c>
      <c r="G33" s="374" t="str">
        <f>IFERROR(INDEX(入力!$EB$3:$EF$1048576,MATCH($B33,入力!$DY$3:$DY$1048576,0),MATCH(G$18,入力!$EB$2:$EF$2,0)),"")</f>
        <v/>
      </c>
      <c r="H33" s="375"/>
      <c r="I33" s="86"/>
      <c r="J33" s="149"/>
      <c r="K33" s="86"/>
      <c r="L33" s="372" t="str">
        <f t="shared" si="1"/>
        <v/>
      </c>
      <c r="M33" s="373"/>
      <c r="N33" s="334" t="str">
        <f t="shared" si="2"/>
        <v/>
      </c>
      <c r="O33" s="242" t="str">
        <f t="shared" si="2"/>
        <v/>
      </c>
      <c r="P33" s="243" t="str">
        <f t="shared" si="2"/>
        <v/>
      </c>
      <c r="Q33" s="374" t="str">
        <f t="shared" si="2"/>
        <v/>
      </c>
      <c r="R33" s="375"/>
      <c r="S33" s="86"/>
    </row>
    <row r="34" spans="2:19" ht="19.05" customHeight="1" thickBot="1" x14ac:dyDescent="0.25">
      <c r="B34" s="258">
        <v>16</v>
      </c>
      <c r="C34" s="244" t="str">
        <f>IFERROR(INDEX(入力!$EB$3:$EF$1048576,MATCH($B34,入力!$DY$3:$DY$1048576,0),MATCH(C$18,入力!$EB$2:$EF$2,0)),"")</f>
        <v/>
      </c>
      <c r="D34" s="335" t="str">
        <f>IFERROR(INDEX(入力!$EB$3:$EF$1048576,MATCH($B34,入力!$DY$3:$DY$1048576,0),MATCH(D$18,入力!$EB$2:$EF$2,0)),"")</f>
        <v/>
      </c>
      <c r="E34" s="245" t="str">
        <f>IFERROR(INDEX(入力!$EB$3:$EF$1048576,MATCH($B34,入力!$DY$3:$DY$1048576,0),MATCH(E$18,入力!$EB$2:$EF$2,0)),"")</f>
        <v/>
      </c>
      <c r="F34" s="246" t="str">
        <f>IFERROR(INDEX(入力!$EB$3:$EF$1048576,MATCH($B34,入力!$DY$3:$DY$1048576,0),MATCH(F$18,入力!$EB$2:$EF$2,0)),"")</f>
        <v/>
      </c>
      <c r="G34" s="408" t="str">
        <f>IFERROR(INDEX(入力!$EB$3:$EF$1048576,MATCH($B34,入力!$DY$3:$DY$1048576,0),MATCH(G$18,入力!$EB$2:$EF$2,0)),"")</f>
        <v/>
      </c>
      <c r="H34" s="409"/>
      <c r="I34" s="86"/>
      <c r="J34" s="149"/>
      <c r="K34" s="86"/>
      <c r="L34" s="406" t="str">
        <f t="shared" si="1"/>
        <v/>
      </c>
      <c r="M34" s="407"/>
      <c r="N34" s="337" t="str">
        <f t="shared" si="2"/>
        <v/>
      </c>
      <c r="O34" s="245" t="str">
        <f t="shared" si="2"/>
        <v/>
      </c>
      <c r="P34" s="246" t="str">
        <f t="shared" si="2"/>
        <v/>
      </c>
      <c r="Q34" s="408" t="str">
        <f t="shared" si="2"/>
        <v/>
      </c>
      <c r="R34" s="409"/>
      <c r="S34" s="86"/>
    </row>
    <row r="35" spans="2:19" ht="19.05" customHeight="1" thickTop="1" x14ac:dyDescent="0.2">
      <c r="B35" s="255" t="s">
        <v>124</v>
      </c>
      <c r="C35" s="410" t="s">
        <v>181</v>
      </c>
      <c r="D35" s="411"/>
      <c r="E35" s="42" t="s">
        <v>20</v>
      </c>
      <c r="F35" s="214" t="str">
        <f>IF(SUM(F19:F34)=0,"",IF(COUNTIF(C19:C34,"*消費税*"),0,SUM(F19:F34)))</f>
        <v/>
      </c>
      <c r="G35" s="412" t="s">
        <v>125</v>
      </c>
      <c r="H35" s="413"/>
      <c r="I35" s="41"/>
      <c r="J35" s="150"/>
      <c r="K35" s="41"/>
      <c r="L35" s="414" t="str">
        <f t="shared" si="1"/>
        <v>お振込先</v>
      </c>
      <c r="M35" s="415"/>
      <c r="N35" s="416"/>
      <c r="O35" s="42" t="str">
        <f t="shared" ref="O35:Q38" si="3">IF(E35="","",E35)</f>
        <v>小 計</v>
      </c>
      <c r="P35" s="214" t="str">
        <f t="shared" si="3"/>
        <v/>
      </c>
      <c r="Q35" s="412" t="str">
        <f t="shared" si="3"/>
        <v>〒</v>
      </c>
      <c r="R35" s="413"/>
    </row>
    <row r="36" spans="2:19" ht="19.05" customHeight="1" x14ac:dyDescent="0.2">
      <c r="B36" s="259" t="s">
        <v>109</v>
      </c>
      <c r="C36" s="388" t="str">
        <f>IFERROR(IF($B$38="",C40,INDEX($C$44:$D$50,MATCH($B$38,$B$44:$B$50,0),0)),"")</f>
        <v>○○〇支店</v>
      </c>
      <c r="D36" s="389"/>
      <c r="E36" s="87" t="str">
        <f>IFERROR(INDEX(入力!$EJ$3:$EK$1048576,MATCH(1,入力!$DY$3:$DY$1048576,0),MATCH(B36,入力!EJ2:EK2,0)),"")</f>
        <v/>
      </c>
      <c r="F36" s="40" t="str">
        <f>IFERROR(INDEX(入力!$EH$3:$EI$1048576,MATCH(1,入力!$DY$3:$DY$1048576,0),MATCH(B36,入力!EJ2:EK2,0)),"")</f>
        <v/>
      </c>
      <c r="G36" s="390"/>
      <c r="H36" s="391"/>
      <c r="I36" s="39"/>
      <c r="J36" s="148"/>
      <c r="K36" s="39"/>
      <c r="L36" s="392" t="str">
        <f t="shared" si="1"/>
        <v>○○〇支店</v>
      </c>
      <c r="M36" s="393"/>
      <c r="N36" s="394"/>
      <c r="O36" s="87" t="str">
        <f t="shared" si="3"/>
        <v/>
      </c>
      <c r="P36" s="40" t="str">
        <f t="shared" si="3"/>
        <v/>
      </c>
      <c r="Q36" s="395" t="str">
        <f t="shared" si="3"/>
        <v/>
      </c>
      <c r="R36" s="396"/>
    </row>
    <row r="37" spans="2:19" ht="19.05" customHeight="1" x14ac:dyDescent="0.2">
      <c r="B37" s="259" t="s">
        <v>110</v>
      </c>
      <c r="C37" s="388" t="str">
        <f>IFERROR(IF($B$38="",C41,INDEX($C$44:$D$50,MATCH($B$38,$B$44:$B$50,0)+1,0)),"")</f>
        <v>口座番号　(普)○○〇</v>
      </c>
      <c r="D37" s="389"/>
      <c r="E37" s="87" t="str">
        <f>IFERROR(INDEX(入力!$EJ$3:$EK$1048576,MATCH(1,入力!$DY$3:$DY$1048576,0),MATCH(B37,入力!EJ2:EK2,0)),"")</f>
        <v/>
      </c>
      <c r="F37" s="40" t="str">
        <f>IFERROR(INDEX(入力!$EH$3:$EI$1048576,MATCH(1,入力!$DY$3:$DY$1048576,0),MATCH(B37,入力!EJ2:EK2,0)),"")</f>
        <v/>
      </c>
      <c r="G37" s="397"/>
      <c r="H37" s="398"/>
      <c r="I37" s="39"/>
      <c r="J37" s="148"/>
      <c r="K37" s="39"/>
      <c r="L37" s="392" t="str">
        <f t="shared" si="1"/>
        <v>口座番号　(普)○○〇</v>
      </c>
      <c r="M37" s="393"/>
      <c r="N37" s="394"/>
      <c r="O37" s="87" t="str">
        <f t="shared" si="3"/>
        <v/>
      </c>
      <c r="P37" s="40" t="str">
        <f t="shared" si="3"/>
        <v/>
      </c>
      <c r="Q37" s="395" t="str">
        <f>IF(G37="","",G37)</f>
        <v/>
      </c>
      <c r="R37" s="396"/>
    </row>
    <row r="38" spans="2:19" ht="19.05" customHeight="1" x14ac:dyDescent="0.2">
      <c r="B38" s="296" t="str">
        <f>IFERROR(INDEX(入力!$EO$3:$EO$1048576,MATCH(1,入力!$DY$3:$DY$1048576,0),0),"")</f>
        <v/>
      </c>
      <c r="C38" s="399" t="str">
        <f>IFERROR(IF($B$38="",C42,INDEX($C$44:$D$50,MATCH($B$38,$B$44:$B$50,0)+2,0)),"")</f>
        <v>有線ねずみ</v>
      </c>
      <c r="D38" s="400"/>
      <c r="E38" s="43" t="s">
        <v>21</v>
      </c>
      <c r="F38" s="247" t="str">
        <f>IF(SUM(F35:F37)=0,"",SUM(F35:F37))</f>
        <v/>
      </c>
      <c r="G38" s="401"/>
      <c r="H38" s="402"/>
      <c r="I38" s="39"/>
      <c r="J38" s="148"/>
      <c r="K38" s="39"/>
      <c r="L38" s="403" t="str">
        <f t="shared" si="1"/>
        <v>有線ねずみ</v>
      </c>
      <c r="M38" s="404"/>
      <c r="N38" s="405"/>
      <c r="O38" s="43" t="str">
        <f t="shared" si="3"/>
        <v>合 計</v>
      </c>
      <c r="P38" s="218" t="str">
        <f>IF(OR(F38="",P35=0),"",F38)</f>
        <v/>
      </c>
      <c r="Q38" s="386" t="str">
        <f t="shared" si="3"/>
        <v/>
      </c>
      <c r="R38" s="387"/>
    </row>
    <row r="39" spans="2:19" ht="20.100000000000001" customHeight="1" x14ac:dyDescent="0.2"/>
    <row r="40" spans="2:19" ht="20.100000000000001" customHeight="1" x14ac:dyDescent="0.2">
      <c r="B40" s="278" t="s">
        <v>131</v>
      </c>
      <c r="C40" s="423" t="s">
        <v>164</v>
      </c>
      <c r="D40" s="424"/>
    </row>
    <row r="41" spans="2:19" ht="20.100000000000001" customHeight="1" x14ac:dyDescent="0.2">
      <c r="B41" s="30"/>
      <c r="C41" s="417" t="s">
        <v>163</v>
      </c>
      <c r="D41" s="418"/>
    </row>
    <row r="42" spans="2:19" ht="20.100000000000001" customHeight="1" x14ac:dyDescent="0.2">
      <c r="B42" s="30"/>
      <c r="C42" s="419" t="s">
        <v>151</v>
      </c>
      <c r="D42" s="420"/>
    </row>
    <row r="43" spans="2:19" ht="20.100000000000001" customHeight="1" x14ac:dyDescent="0.2">
      <c r="B43" s="30"/>
    </row>
    <row r="44" spans="2:19" ht="20.100000000000001" customHeight="1" x14ac:dyDescent="0.2">
      <c r="B44" s="278">
        <v>1</v>
      </c>
      <c r="C44" s="423" t="s">
        <v>164</v>
      </c>
      <c r="D44" s="424"/>
    </row>
    <row r="45" spans="2:19" ht="20.100000000000001" customHeight="1" x14ac:dyDescent="0.2">
      <c r="B45" s="30"/>
      <c r="C45" s="417" t="s">
        <v>162</v>
      </c>
      <c r="D45" s="418"/>
    </row>
    <row r="46" spans="2:19" ht="20.100000000000001" customHeight="1" x14ac:dyDescent="0.2">
      <c r="B46" s="30"/>
      <c r="C46" s="419" t="s">
        <v>152</v>
      </c>
      <c r="D46" s="420"/>
    </row>
    <row r="47" spans="2:19" ht="20.100000000000001" customHeight="1" x14ac:dyDescent="0.2">
      <c r="B47" s="30"/>
    </row>
    <row r="48" spans="2:19" ht="19.95" customHeight="1" x14ac:dyDescent="0.2">
      <c r="B48" s="278">
        <v>2</v>
      </c>
      <c r="C48" s="423" t="s">
        <v>164</v>
      </c>
      <c r="D48" s="424"/>
    </row>
    <row r="49" spans="2:4" ht="19.95" customHeight="1" x14ac:dyDescent="0.2">
      <c r="B49" s="30"/>
      <c r="C49" s="417" t="s">
        <v>162</v>
      </c>
      <c r="D49" s="418"/>
    </row>
    <row r="50" spans="2:4" ht="19.95" customHeight="1" x14ac:dyDescent="0.2">
      <c r="B50" s="30"/>
      <c r="C50" s="419" t="s">
        <v>153</v>
      </c>
      <c r="D50" s="420"/>
    </row>
    <row r="51" spans="2:4" ht="19.95" customHeight="1" x14ac:dyDescent="0.2"/>
    <row r="52" spans="2:4" ht="19.95" customHeight="1" x14ac:dyDescent="0.2"/>
    <row r="53" spans="2:4" ht="19.95" customHeight="1" x14ac:dyDescent="0.2"/>
    <row r="54" spans="2:4" ht="19.95" customHeight="1" x14ac:dyDescent="0.2"/>
    <row r="55" spans="2:4" ht="19.95" customHeight="1" x14ac:dyDescent="0.2"/>
  </sheetData>
  <sheetProtection selectLockedCells="1"/>
  <mergeCells count="118">
    <mergeCell ref="C13:E13"/>
    <mergeCell ref="L13:O13"/>
    <mergeCell ref="C49:D49"/>
    <mergeCell ref="C50:D50"/>
    <mergeCell ref="H1:I1"/>
    <mergeCell ref="F1:G1"/>
    <mergeCell ref="C40:D40"/>
    <mergeCell ref="C41:D41"/>
    <mergeCell ref="C42:D42"/>
    <mergeCell ref="C44:D44"/>
    <mergeCell ref="C45:D45"/>
    <mergeCell ref="C46:D46"/>
    <mergeCell ref="C48:D48"/>
    <mergeCell ref="G34:H34"/>
    <mergeCell ref="G30:H30"/>
    <mergeCell ref="G26:H26"/>
    <mergeCell ref="G23:H23"/>
    <mergeCell ref="H16:I16"/>
    <mergeCell ref="C17:D17"/>
    <mergeCell ref="E17:F17"/>
    <mergeCell ref="G17:I17"/>
    <mergeCell ref="C16:F16"/>
    <mergeCell ref="C11:E11"/>
    <mergeCell ref="F11:H11"/>
    <mergeCell ref="C10:E10"/>
    <mergeCell ref="F10:H10"/>
    <mergeCell ref="Q38:R38"/>
    <mergeCell ref="C36:D36"/>
    <mergeCell ref="G36:H36"/>
    <mergeCell ref="L36:N36"/>
    <mergeCell ref="Q36:R36"/>
    <mergeCell ref="C37:D37"/>
    <mergeCell ref="G37:H37"/>
    <mergeCell ref="L37:N37"/>
    <mergeCell ref="Q37:R37"/>
    <mergeCell ref="C38:D38"/>
    <mergeCell ref="G38:H38"/>
    <mergeCell ref="L38:N38"/>
    <mergeCell ref="L34:M34"/>
    <mergeCell ref="Q34:R34"/>
    <mergeCell ref="C35:D35"/>
    <mergeCell ref="G35:H35"/>
    <mergeCell ref="L35:N35"/>
    <mergeCell ref="Q35:R35"/>
    <mergeCell ref="G32:H32"/>
    <mergeCell ref="L32:M32"/>
    <mergeCell ref="Q32:R32"/>
    <mergeCell ref="G33:H33"/>
    <mergeCell ref="L33:M33"/>
    <mergeCell ref="Q33:R33"/>
    <mergeCell ref="L30:M30"/>
    <mergeCell ref="Q30:R30"/>
    <mergeCell ref="G31:H31"/>
    <mergeCell ref="L31:M31"/>
    <mergeCell ref="Q31:R31"/>
    <mergeCell ref="G28:H28"/>
    <mergeCell ref="L28:M28"/>
    <mergeCell ref="Q28:R28"/>
    <mergeCell ref="G29:H29"/>
    <mergeCell ref="L29:M29"/>
    <mergeCell ref="Q29:R29"/>
    <mergeCell ref="L26:M26"/>
    <mergeCell ref="Q26:R26"/>
    <mergeCell ref="G27:H27"/>
    <mergeCell ref="L27:M27"/>
    <mergeCell ref="Q27:R27"/>
    <mergeCell ref="G24:H24"/>
    <mergeCell ref="L24:M24"/>
    <mergeCell ref="Q24:R24"/>
    <mergeCell ref="G25:H25"/>
    <mergeCell ref="L25:M25"/>
    <mergeCell ref="Q25:R25"/>
    <mergeCell ref="H4:I4"/>
    <mergeCell ref="L4:P5"/>
    <mergeCell ref="H5:I5"/>
    <mergeCell ref="O17:P17"/>
    <mergeCell ref="Q17:R17"/>
    <mergeCell ref="L23:M23"/>
    <mergeCell ref="Q23:R23"/>
    <mergeCell ref="G20:H20"/>
    <mergeCell ref="L20:M20"/>
    <mergeCell ref="Q20:R20"/>
    <mergeCell ref="G21:H21"/>
    <mergeCell ref="L21:M21"/>
    <mergeCell ref="Q21:R21"/>
    <mergeCell ref="G18:H18"/>
    <mergeCell ref="L18:M18"/>
    <mergeCell ref="Q18:R18"/>
    <mergeCell ref="G19:H19"/>
    <mergeCell ref="L19:M19"/>
    <mergeCell ref="Q19:R19"/>
    <mergeCell ref="G22:H22"/>
    <mergeCell ref="L22:M22"/>
    <mergeCell ref="Q22:R22"/>
    <mergeCell ref="O1:P1"/>
    <mergeCell ref="L1:M1"/>
    <mergeCell ref="S1:T1"/>
    <mergeCell ref="L10:O10"/>
    <mergeCell ref="P10:R10"/>
    <mergeCell ref="L3:O3"/>
    <mergeCell ref="P3:Q3"/>
    <mergeCell ref="E3:F3"/>
    <mergeCell ref="L16:P16"/>
    <mergeCell ref="C12:E12"/>
    <mergeCell ref="F12:H12"/>
    <mergeCell ref="L12:O12"/>
    <mergeCell ref="P12:R12"/>
    <mergeCell ref="F13:H13"/>
    <mergeCell ref="P13:R13"/>
    <mergeCell ref="L11:O11"/>
    <mergeCell ref="P11:R11"/>
    <mergeCell ref="E7:F7"/>
    <mergeCell ref="O7:P7"/>
    <mergeCell ref="C9:E9"/>
    <mergeCell ref="F9:H9"/>
    <mergeCell ref="L9:O9"/>
    <mergeCell ref="P9:R9"/>
    <mergeCell ref="C4:F5"/>
  </mergeCells>
  <phoneticPr fontId="1"/>
  <conditionalFormatting sqref="F35:F38">
    <cfRule type="expression" dxfId="19" priority="18">
      <formula>F35=0</formula>
    </cfRule>
  </conditionalFormatting>
  <conditionalFormatting sqref="F38">
    <cfRule type="expression" dxfId="18" priority="5">
      <formula>$F$38&lt;&gt;""</formula>
    </cfRule>
  </conditionalFormatting>
  <conditionalFormatting sqref="G19:H19 Q19">
    <cfRule type="expression" dxfId="17" priority="544">
      <formula>AND(COUNTIF($G$19,"*"&amp;$R$1&amp;"*"),$R$1&lt;&gt;"",$Q$1="非表示")</formula>
    </cfRule>
  </conditionalFormatting>
  <conditionalFormatting sqref="G20:H34">
    <cfRule type="expression" dxfId="16" priority="3">
      <formula>G20="税抜き"</formula>
    </cfRule>
  </conditionalFormatting>
  <conditionalFormatting sqref="L4:P5">
    <cfRule type="expression" dxfId="15" priority="395">
      <formula>$L4=#REF!</formula>
    </cfRule>
  </conditionalFormatting>
  <conditionalFormatting sqref="P38">
    <cfRule type="expression" dxfId="14" priority="4">
      <formula>$P$38&lt;&gt;""</formula>
    </cfRule>
  </conditionalFormatting>
  <dataValidations count="3">
    <dataValidation type="list" allowBlank="1" showInputMessage="1" showErrorMessage="1" sqref="B36:B37" xr:uid="{0F3B4AF8-6035-49CC-A582-D8F9EE33EC00}">
      <formula1>"軽減税,通常税"</formula1>
    </dataValidation>
    <dataValidation type="list" allowBlank="1" showInputMessage="1" showErrorMessage="1" sqref="N1" xr:uid="{499C0543-B991-4BA6-AE54-E559AD7A40D4}">
      <formula1>"有,無"</formula1>
    </dataValidation>
    <dataValidation type="list" allowBlank="1" showInputMessage="1" showErrorMessage="1" sqref="Q1" xr:uid="{3E4257AE-19B1-4CA0-BF0B-901AA3AB58B3}">
      <formula1>"表示,非表示"</formula1>
    </dataValidation>
  </dataValidations>
  <printOptions horizontalCentered="1" verticalCentered="1"/>
  <pageMargins left="0.23622047244094491" right="0.23622047244094491" top="0.23622047244094491" bottom="0.23622047244094491" header="0" footer="0"/>
  <pageSetup paperSize="9" scale="94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B7255-C428-41F0-B32B-D99CB21DCF66}">
  <sheetPr codeName="sheet5"/>
  <dimension ref="A1:FZ1004"/>
  <sheetViews>
    <sheetView tabSelected="1" zoomScale="70" zoomScaleNormal="70" zoomScaleSheetLayoutView="70" workbookViewId="0">
      <pane ySplit="2" topLeftCell="A3" activePane="bottomLeft" state="frozen"/>
      <selection pane="bottomLeft"/>
    </sheetView>
  </sheetViews>
  <sheetFormatPr defaultColWidth="8.88671875" defaultRowHeight="21" x14ac:dyDescent="0.2"/>
  <cols>
    <col min="1" max="1" width="5.77734375" style="224" customWidth="1"/>
    <col min="2" max="2" width="6.88671875" style="211" bestFit="1" customWidth="1"/>
    <col min="3" max="3" width="6.6640625" style="171" customWidth="1"/>
    <col min="4" max="4" width="4.6640625" style="172" customWidth="1"/>
    <col min="5" max="5" width="4.6640625" style="173" customWidth="1"/>
    <col min="6" max="6" width="25.6640625" style="174" customWidth="1"/>
    <col min="7" max="7" width="5.77734375" style="175" customWidth="1"/>
    <col min="8" max="8" width="18.6640625" style="176" customWidth="1"/>
    <col min="9" max="9" width="5.77734375" style="254" customWidth="1"/>
    <col min="10" max="10" width="9.6640625" style="177" customWidth="1"/>
    <col min="11" max="11" width="10.6640625" style="176" customWidth="1"/>
    <col min="12" max="13" width="8.77734375" style="187" customWidth="1"/>
    <col min="14" max="14" width="12.44140625" style="175" bestFit="1" customWidth="1"/>
    <col min="15" max="15" width="14.6640625" style="178" customWidth="1"/>
    <col min="16" max="16" width="5.77734375" style="175" customWidth="1"/>
    <col min="17" max="17" width="18.6640625" style="176" customWidth="1"/>
    <col min="18" max="18" width="16" style="239" bestFit="1" customWidth="1"/>
    <col min="19" max="19" width="5.77734375" style="309" customWidth="1"/>
    <col min="20" max="20" width="8.6640625" style="44" customWidth="1"/>
    <col min="21" max="21" width="11.21875" style="7" bestFit="1" customWidth="1"/>
    <col min="22" max="22" width="10.21875" style="7" bestFit="1" customWidth="1"/>
    <col min="23" max="23" width="5.6640625" style="7" customWidth="1"/>
    <col min="24" max="26" width="8.88671875" style="20" bestFit="1" customWidth="1"/>
    <col min="27" max="27" width="9.77734375" style="5" customWidth="1"/>
    <col min="28" max="28" width="9.77734375" style="20" customWidth="1"/>
    <col min="29" max="29" width="17.77734375" style="190" bestFit="1" customWidth="1"/>
    <col min="30" max="30" width="3.77734375" style="5" customWidth="1"/>
    <col min="31" max="31" width="5.44140625" style="5" bestFit="1" customWidth="1"/>
    <col min="32" max="32" width="6.6640625" style="135" customWidth="1"/>
    <col min="33" max="33" width="15.6640625" style="5" customWidth="1"/>
    <col min="34" max="34" width="18.109375" style="5" bestFit="1" customWidth="1"/>
    <col min="35" max="35" width="18.109375" style="5" customWidth="1"/>
    <col min="36" max="36" width="3.77734375" style="5" customWidth="1"/>
    <col min="37" max="37" width="6.6640625" style="135" customWidth="1"/>
    <col min="38" max="40" width="12.77734375" style="22" customWidth="1"/>
    <col min="41" max="41" width="12.77734375" style="5" customWidth="1"/>
    <col min="42" max="42" width="3.77734375" style="5" customWidth="1"/>
    <col min="43" max="43" width="4.88671875" style="5" customWidth="1"/>
    <col min="44" max="45" width="6.88671875" style="5" customWidth="1"/>
    <col min="46" max="46" width="8.33203125" style="5" customWidth="1"/>
    <col min="47" max="47" width="8.21875" style="5" customWidth="1"/>
    <col min="48" max="48" width="5.77734375" style="5" customWidth="1"/>
    <col min="49" max="49" width="10.77734375" style="23" customWidth="1"/>
    <col min="50" max="50" width="15.77734375" style="7" customWidth="1"/>
    <col min="51" max="51" width="10" style="7" customWidth="1"/>
    <col min="52" max="53" width="15.88671875" style="7" customWidth="1"/>
    <col min="54" max="54" width="5.6640625" style="83" customWidth="1"/>
    <col min="55" max="55" width="12.77734375" style="7" customWidth="1"/>
    <col min="56" max="56" width="8.44140625" style="19" customWidth="1"/>
    <col min="57" max="57" width="5.21875" style="19" customWidth="1"/>
    <col min="58" max="58" width="4.77734375" style="19" customWidth="1"/>
    <col min="59" max="59" width="27.44140625" style="7" customWidth="1"/>
    <col min="60" max="60" width="20.33203125" style="7" customWidth="1"/>
    <col min="61" max="62" width="19.21875" style="5" customWidth="1"/>
    <col min="63" max="63" width="5.88671875" style="5" customWidth="1"/>
    <col min="64" max="64" width="6" style="53" customWidth="1"/>
    <col min="65" max="65" width="36.6640625" style="53" customWidth="1"/>
    <col min="66" max="66" width="34.88671875" style="120" customWidth="1"/>
    <col min="67" max="67" width="29" style="120" customWidth="1"/>
    <col min="68" max="74" width="10.77734375" style="8" customWidth="1"/>
    <col min="75" max="75" width="12.6640625" style="23" customWidth="1"/>
    <col min="76" max="76" width="13.33203125" style="23" customWidth="1"/>
    <col min="77" max="77" width="11.77734375" style="23" customWidth="1"/>
    <col min="78" max="78" width="5.21875" style="23" customWidth="1"/>
    <col min="79" max="79" width="14.33203125" style="23" customWidth="1"/>
    <col min="80" max="84" width="10.77734375" style="23" customWidth="1"/>
    <col min="85" max="85" width="10.77734375" style="192" customWidth="1"/>
    <col min="86" max="91" width="10.77734375" style="23" customWidth="1"/>
    <col min="92" max="92" width="12.21875" style="106" customWidth="1"/>
    <col min="93" max="93" width="7.77734375" style="5" customWidth="1"/>
    <col min="94" max="94" width="5.6640625" style="19" customWidth="1"/>
    <col min="95" max="95" width="17.21875" style="5" customWidth="1"/>
    <col min="96" max="96" width="11.77734375" style="5" customWidth="1"/>
    <col min="97" max="97" width="12.44140625" style="5" customWidth="1"/>
    <col min="98" max="98" width="32.77734375" style="5" customWidth="1"/>
    <col min="99" max="99" width="22.77734375" style="5" customWidth="1"/>
    <col min="100" max="100" width="8.88671875" style="19" customWidth="1"/>
    <col min="101" max="101" width="8.88671875" style="5" customWidth="1"/>
    <col min="102" max="102" width="8.88671875" style="19" customWidth="1"/>
    <col min="103" max="103" width="8.88671875" style="5" customWidth="1"/>
    <col min="104" max="104" width="9" style="84" bestFit="1" customWidth="1"/>
    <col min="105" max="106" width="11" style="5" customWidth="1"/>
    <col min="107" max="107" width="9.77734375" customWidth="1"/>
    <col min="108" max="108" width="10.88671875" style="5" customWidth="1"/>
    <col min="109" max="109" width="5.21875" style="19" customWidth="1"/>
    <col min="110" max="110" width="7.77734375" style="5" customWidth="1"/>
    <col min="111" max="111" width="11" style="5" bestFit="1" customWidth="1"/>
    <col min="112" max="112" width="8.88671875" style="5" customWidth="1"/>
    <col min="113" max="113" width="15.5546875" style="5" bestFit="1" customWidth="1"/>
    <col min="114" max="114" width="10.44140625" style="5" customWidth="1"/>
    <col min="115" max="115" width="7.77734375" style="5" customWidth="1"/>
    <col min="116" max="116" width="11.88671875" style="5" bestFit="1" customWidth="1"/>
    <col min="117" max="117" width="8.21875" style="84" bestFit="1" customWidth="1"/>
    <col min="118" max="118" width="9.77734375" style="84" bestFit="1" customWidth="1"/>
    <col min="119" max="119" width="9.77734375" style="84" customWidth="1"/>
    <col min="120" max="120" width="7.77734375" style="84" customWidth="1"/>
    <col min="121" max="121" width="10.77734375" style="8" customWidth="1"/>
    <col min="122" max="122" width="10.77734375" style="5" bestFit="1" customWidth="1"/>
    <col min="123" max="123" width="12.44140625" style="5" customWidth="1"/>
    <col min="124" max="124" width="7.77734375" style="5" customWidth="1"/>
    <col min="125" max="127" width="8.88671875" style="5" customWidth="1"/>
    <col min="128" max="128" width="14.109375" style="5" customWidth="1"/>
    <col min="129" max="129" width="5.21875" style="5" customWidth="1"/>
    <col min="130" max="130" width="24" style="5" customWidth="1"/>
    <col min="131" max="131" width="16.88671875" style="5" bestFit="1" customWidth="1"/>
    <col min="132" max="132" width="28.6640625" style="5" customWidth="1"/>
    <col min="133" max="137" width="8.88671875" style="5" customWidth="1"/>
    <col min="138" max="139" width="12.109375" style="5" bestFit="1" customWidth="1"/>
    <col min="140" max="141" width="8.88671875" style="5" customWidth="1"/>
    <col min="142" max="144" width="10.44140625" style="5" customWidth="1"/>
    <col min="145" max="145" width="8.88671875" style="5" customWidth="1"/>
    <col min="146" max="146" width="23" style="5" bestFit="1" customWidth="1"/>
    <col min="147" max="148" width="8.88671875" style="5"/>
    <col min="149" max="149" width="18.88671875" style="5" customWidth="1"/>
    <col min="150" max="150" width="13" style="5" bestFit="1" customWidth="1"/>
    <col min="151" max="152" width="8.88671875" style="5"/>
    <col min="153" max="153" width="12.77734375" style="5" customWidth="1"/>
    <col min="154" max="154" width="8.88671875" style="5"/>
    <col min="155" max="155" width="10.77734375" style="5" bestFit="1" customWidth="1"/>
    <col min="156" max="181" width="8.88671875" style="5"/>
    <col min="182" max="182" width="8.77734375" style="5" customWidth="1"/>
    <col min="183" max="16384" width="8.88671875" style="5"/>
  </cols>
  <sheetData>
    <row r="1" spans="1:182" ht="30" customHeight="1" x14ac:dyDescent="0.2">
      <c r="A1" s="254"/>
      <c r="B1" s="253"/>
      <c r="C1" s="430" t="s">
        <v>96</v>
      </c>
      <c r="D1" s="431"/>
      <c r="E1" s="431"/>
      <c r="F1" s="284"/>
      <c r="G1" s="326"/>
      <c r="H1" s="285"/>
      <c r="J1" s="291" t="s">
        <v>53</v>
      </c>
      <c r="K1" s="289" t="s">
        <v>52</v>
      </c>
      <c r="L1" s="292" t="s">
        <v>147</v>
      </c>
      <c r="M1" s="289" t="s">
        <v>67</v>
      </c>
      <c r="N1" s="292" t="s">
        <v>87</v>
      </c>
      <c r="O1" s="289" t="s">
        <v>88</v>
      </c>
      <c r="P1" s="97"/>
      <c r="Q1" s="345" t="s">
        <v>176</v>
      </c>
      <c r="S1" s="307"/>
      <c r="T1" s="344" t="s">
        <v>175</v>
      </c>
      <c r="U1" s="251"/>
      <c r="V1" s="252"/>
      <c r="X1" s="7"/>
      <c r="AC1" s="188"/>
      <c r="AD1" s="2"/>
      <c r="AE1" s="2"/>
      <c r="AF1" s="205"/>
      <c r="AG1" s="2"/>
      <c r="AH1" s="2"/>
      <c r="AI1" s="2"/>
      <c r="AJ1" s="2"/>
      <c r="AL1" s="98"/>
      <c r="AM1" s="98"/>
      <c r="AN1" s="310"/>
      <c r="AR1" s="231" t="s">
        <v>61</v>
      </c>
      <c r="AS1" s="121">
        <f>MAX(AS$3:AS$1048576)</f>
        <v>0</v>
      </c>
      <c r="AT1" s="47" t="str">
        <f>IF(履歴検索!F1="","",履歴検索!F1&amp;AT2)</f>
        <v/>
      </c>
      <c r="AU1" s="47" t="str">
        <f>IF(履歴検索!H1="","",履歴検索!H1&amp;AU2)</f>
        <v/>
      </c>
      <c r="AV1" s="47" t="str">
        <f>IF(履歴検索!J1="","",履歴検索!J1&amp;AV2)</f>
        <v/>
      </c>
      <c r="AW1" s="47" t="str">
        <f>IF(履歴検索!C1="","",履歴検索!C1)</f>
        <v/>
      </c>
      <c r="AX1" s="232" t="s">
        <v>121</v>
      </c>
      <c r="AY1" s="304" t="str">
        <f>IF(M1="","現金",M1)</f>
        <v>現金</v>
      </c>
      <c r="BB1" s="80" t="s">
        <v>42</v>
      </c>
      <c r="BF1" s="45"/>
      <c r="BM1" s="50"/>
      <c r="BN1" s="118"/>
      <c r="BO1" s="118"/>
      <c r="BV1" s="23" t="s">
        <v>42</v>
      </c>
      <c r="BX1" s="27"/>
      <c r="BY1" s="27"/>
      <c r="CP1" s="283"/>
      <c r="CQ1" s="349" t="str">
        <f>IF(CP1="","領収書","有線ねずみ作成2024/4/18")</f>
        <v>領収書</v>
      </c>
      <c r="CU1" s="63" t="s">
        <v>167</v>
      </c>
      <c r="CV1" s="330" t="str">
        <f>領収書!N1</f>
        <v>有</v>
      </c>
      <c r="DC1" s="28" t="s">
        <v>165</v>
      </c>
      <c r="DD1" s="16" t="s">
        <v>166</v>
      </c>
      <c r="DU1" s="47" t="s">
        <v>115</v>
      </c>
      <c r="DV1" s="47" t="s">
        <v>114</v>
      </c>
      <c r="DW1" s="47" t="s">
        <v>116</v>
      </c>
      <c r="DX1" s="63" t="s">
        <v>118</v>
      </c>
      <c r="DY1" s="63">
        <f>COUNT(B$3:B$1048576)</f>
        <v>0</v>
      </c>
      <c r="DZ1" s="19" t="s">
        <v>136</v>
      </c>
      <c r="EA1" s="47" t="str">
        <f>IF(領収書!E1="","",領収書!E1)</f>
        <v>　様</v>
      </c>
      <c r="EM1" s="16" t="s">
        <v>133</v>
      </c>
      <c r="EN1" s="281" t="str">
        <f>IF(領収書!H1="","",領収書!H1)</f>
        <v>令和    年    月    日</v>
      </c>
      <c r="EO1" s="282"/>
      <c r="ET1" s="5" t="str">
        <f>IF(価格設定!G1="","",価格設定!G1)</f>
        <v/>
      </c>
      <c r="EV1" s="5" t="str">
        <f>IF(価格設定!J1="","",価格設定!J1)</f>
        <v/>
      </c>
      <c r="FZ1" s="347"/>
    </row>
    <row r="2" spans="1:182" ht="30" customHeight="1" x14ac:dyDescent="0.2">
      <c r="A2" s="328"/>
      <c r="B2" s="222" t="s">
        <v>111</v>
      </c>
      <c r="C2" s="219" t="s">
        <v>9</v>
      </c>
      <c r="D2" s="151" t="s">
        <v>7</v>
      </c>
      <c r="E2" s="152" t="s">
        <v>8</v>
      </c>
      <c r="F2" s="327" t="s">
        <v>14</v>
      </c>
      <c r="G2" s="327" t="s">
        <v>29</v>
      </c>
      <c r="H2" s="153" t="s">
        <v>145</v>
      </c>
      <c r="I2" s="153" t="s">
        <v>76</v>
      </c>
      <c r="J2" s="154" t="s">
        <v>19</v>
      </c>
      <c r="K2" s="153" t="s">
        <v>75</v>
      </c>
      <c r="L2" s="329" t="s">
        <v>15</v>
      </c>
      <c r="M2" s="329" t="s">
        <v>86</v>
      </c>
      <c r="N2" s="155" t="s">
        <v>77</v>
      </c>
      <c r="O2" s="156" t="s">
        <v>4</v>
      </c>
      <c r="P2" s="222" t="s">
        <v>143</v>
      </c>
      <c r="Q2" s="153" t="s">
        <v>120</v>
      </c>
      <c r="R2" s="330" t="str">
        <f>価格設定!C4</f>
        <v>種類</v>
      </c>
      <c r="S2" s="331" t="s">
        <v>0</v>
      </c>
      <c r="T2" s="49" t="s">
        <v>26</v>
      </c>
      <c r="U2" s="48" t="s">
        <v>37</v>
      </c>
      <c r="V2" s="110" t="s">
        <v>38</v>
      </c>
      <c r="W2" s="184" t="s">
        <v>27</v>
      </c>
      <c r="X2" s="181" t="s">
        <v>28</v>
      </c>
      <c r="Y2" s="182" t="s">
        <v>69</v>
      </c>
      <c r="Z2" s="183" t="s">
        <v>70</v>
      </c>
      <c r="AA2" s="209" t="s">
        <v>33</v>
      </c>
      <c r="AB2" s="210" t="s">
        <v>36</v>
      </c>
      <c r="AC2" s="189" t="s">
        <v>35</v>
      </c>
      <c r="AD2" s="9"/>
      <c r="AE2" s="25" t="s">
        <v>103</v>
      </c>
      <c r="AF2" s="136" t="s">
        <v>97</v>
      </c>
      <c r="AG2" s="25" t="s">
        <v>102</v>
      </c>
      <c r="AH2" s="25" t="s">
        <v>138</v>
      </c>
      <c r="AI2" s="286" t="s">
        <v>140</v>
      </c>
      <c r="AJ2" s="9"/>
      <c r="AK2" s="136" t="s">
        <v>10</v>
      </c>
      <c r="AL2" s="25" t="str">
        <f>Y2&amp;"計"</f>
        <v>通常税計</v>
      </c>
      <c r="AM2" s="25" t="str">
        <f>Z2&amp;"計"</f>
        <v>軽減税計</v>
      </c>
      <c r="AN2" s="311" t="s">
        <v>59</v>
      </c>
      <c r="AO2" s="314" t="s">
        <v>24</v>
      </c>
      <c r="AP2" s="10"/>
      <c r="AQ2" s="11" t="s">
        <v>0</v>
      </c>
      <c r="AR2" s="11" t="s">
        <v>71</v>
      </c>
      <c r="AS2" s="11" t="s">
        <v>79</v>
      </c>
      <c r="AT2" s="21" t="str">
        <f t="shared" ref="AT2:AV3" si="0">IF(C2="","",C2)</f>
        <v>年</v>
      </c>
      <c r="AU2" s="21" t="str">
        <f t="shared" si="0"/>
        <v>月</v>
      </c>
      <c r="AV2" s="21" t="str">
        <f t="shared" si="0"/>
        <v>日</v>
      </c>
      <c r="AW2" s="139" t="s">
        <v>10</v>
      </c>
      <c r="AX2" s="12" t="s">
        <v>2</v>
      </c>
      <c r="AY2" s="12" t="s">
        <v>66</v>
      </c>
      <c r="AZ2" s="11" t="s">
        <v>5</v>
      </c>
      <c r="BA2" s="11" t="s">
        <v>68</v>
      </c>
      <c r="BB2" s="81" t="s">
        <v>11</v>
      </c>
      <c r="BC2" s="11" t="s">
        <v>81</v>
      </c>
      <c r="BD2" s="11" t="str">
        <f>AT2</f>
        <v>年</v>
      </c>
      <c r="BE2" s="11" t="str">
        <f>AU2</f>
        <v>月</v>
      </c>
      <c r="BF2" s="11" t="str">
        <f>AV2</f>
        <v>日</v>
      </c>
      <c r="BG2" s="11" t="s">
        <v>30</v>
      </c>
      <c r="BH2" s="11" t="s">
        <v>84</v>
      </c>
      <c r="BI2" s="11" t="s">
        <v>85</v>
      </c>
      <c r="BJ2" s="11" t="s">
        <v>141</v>
      </c>
      <c r="BK2" s="11" t="s">
        <v>82</v>
      </c>
      <c r="BL2" s="51" t="s">
        <v>27</v>
      </c>
      <c r="BM2" s="51" t="s">
        <v>31</v>
      </c>
      <c r="BN2" s="64" t="s">
        <v>73</v>
      </c>
      <c r="BO2" s="64" t="s">
        <v>83</v>
      </c>
      <c r="BP2" s="14" t="s">
        <v>3</v>
      </c>
      <c r="BQ2" s="14" t="s">
        <v>28</v>
      </c>
      <c r="BR2" s="14" t="s">
        <v>32</v>
      </c>
      <c r="BS2" s="54" t="str">
        <f>Y2</f>
        <v>通常税</v>
      </c>
      <c r="BT2" s="54" t="str">
        <f>Z2</f>
        <v>軽減税</v>
      </c>
      <c r="BU2" s="54" t="s">
        <v>34</v>
      </c>
      <c r="BV2" s="108" t="s">
        <v>10</v>
      </c>
      <c r="BW2" s="55" t="str">
        <f>IF(F2="","",F2)</f>
        <v>氏名</v>
      </c>
      <c r="BX2" s="55" t="str">
        <f>IF(H2="","",H2)</f>
        <v>品書き</v>
      </c>
      <c r="BY2" s="55" t="s">
        <v>25</v>
      </c>
      <c r="BZ2" s="55" t="s">
        <v>0</v>
      </c>
      <c r="CA2" s="55" t="s">
        <v>26</v>
      </c>
      <c r="CB2" s="55" t="str">
        <f t="shared" ref="CB2:CB10" si="1">IF(W2="","",W2)</f>
        <v>税率</v>
      </c>
      <c r="CC2" s="64" t="str">
        <f t="shared" ref="CC2:CC10" si="2">IF(X2="","",X2)</f>
        <v>消費税</v>
      </c>
      <c r="CD2" s="55" t="s">
        <v>37</v>
      </c>
      <c r="CE2" s="64" t="s">
        <v>46</v>
      </c>
      <c r="CF2" s="193" t="str">
        <f>IF(L2="","",L2)</f>
        <v>請求日</v>
      </c>
      <c r="CG2" s="193" t="str">
        <f>IF(M2="","",M2)</f>
        <v>領収日</v>
      </c>
      <c r="CH2" s="64" t="str">
        <f>IF(N2="","",N2)</f>
        <v>決済方法</v>
      </c>
      <c r="CI2" s="64" t="str">
        <f>IF(O2="","",O2)</f>
        <v>備考</v>
      </c>
      <c r="CJ2" s="64" t="str">
        <f t="shared" ref="CJ2:CJ10" si="3">IF(Y2="","",Y2)</f>
        <v>通常税</v>
      </c>
      <c r="CK2" s="64" t="str">
        <f t="shared" ref="CK2:CK10" si="4">IF(Z2="","",Z2)</f>
        <v>軽減税</v>
      </c>
      <c r="CL2" s="64" t="str">
        <f t="shared" ref="CL2:CL10" si="5">IF(AA2="","",AA2)</f>
        <v>税合計</v>
      </c>
      <c r="CM2" s="64" t="str">
        <f t="shared" ref="CM2:CM10" si="6">IF(AB2="","",AB2)</f>
        <v>税抜合計</v>
      </c>
      <c r="CN2" s="65" t="str">
        <f t="shared" ref="CN2:CN10" si="7">IF(AC2="","",AC2)</f>
        <v>税込合計</v>
      </c>
      <c r="CP2" s="63" t="s">
        <v>61</v>
      </c>
      <c r="CQ2" s="11" t="s">
        <v>63</v>
      </c>
      <c r="CR2" s="11" t="s">
        <v>89</v>
      </c>
      <c r="CS2" s="11" t="s">
        <v>86</v>
      </c>
      <c r="CT2" s="56" t="s">
        <v>1</v>
      </c>
      <c r="CU2" s="57" t="s">
        <v>78</v>
      </c>
      <c r="CV2" s="6" t="s">
        <v>90</v>
      </c>
      <c r="CW2" s="6" t="s">
        <v>19</v>
      </c>
      <c r="CX2" s="59" t="s">
        <v>51</v>
      </c>
      <c r="CY2" s="59" t="s">
        <v>4</v>
      </c>
      <c r="CZ2" s="60" t="s">
        <v>41</v>
      </c>
      <c r="DA2" s="16" t="s">
        <v>57</v>
      </c>
      <c r="DB2" s="16" t="s">
        <v>56</v>
      </c>
      <c r="DC2" s="63" t="str">
        <f>CK2</f>
        <v>軽減税</v>
      </c>
      <c r="DD2" s="63" t="str">
        <f>CJ2</f>
        <v>通常税</v>
      </c>
      <c r="DE2" s="63" t="s">
        <v>112</v>
      </c>
      <c r="DG2" s="16" t="s">
        <v>97</v>
      </c>
      <c r="DH2" s="16" t="s">
        <v>98</v>
      </c>
      <c r="DI2" s="16" t="s">
        <v>100</v>
      </c>
      <c r="DJ2" s="16" t="s">
        <v>99</v>
      </c>
      <c r="DL2" s="63" t="s">
        <v>97</v>
      </c>
      <c r="DM2" s="60" t="s">
        <v>101</v>
      </c>
      <c r="DN2" s="60" t="s">
        <v>132</v>
      </c>
      <c r="DO2" s="60" t="s">
        <v>139</v>
      </c>
      <c r="DP2" s="302"/>
      <c r="DQ2" s="14" t="s">
        <v>149</v>
      </c>
      <c r="DR2" s="14" t="str">
        <f>AL2</f>
        <v>通常税計</v>
      </c>
      <c r="DS2" s="14" t="str">
        <f>AM2</f>
        <v>軽減税計</v>
      </c>
      <c r="DU2" s="47">
        <f>MAX(B$3:B$1048576)</f>
        <v>0</v>
      </c>
      <c r="DV2" s="217">
        <v>0</v>
      </c>
      <c r="DW2" s="47">
        <f>IF($DV$2=0,IF(DU2="","",DU2),IF(DV2="","",DV2))</f>
        <v>0</v>
      </c>
      <c r="DX2" s="216" t="s">
        <v>104</v>
      </c>
      <c r="DY2" s="63" t="s">
        <v>107</v>
      </c>
      <c r="DZ2" s="63" t="s">
        <v>105</v>
      </c>
      <c r="EA2" s="63" t="s">
        <v>106</v>
      </c>
      <c r="EB2" s="63" t="str">
        <f>領収書!C18</f>
        <v>項目</v>
      </c>
      <c r="EC2" s="231" t="str">
        <f>領収書!D18</f>
        <v>数量</v>
      </c>
      <c r="ED2" s="231" t="str">
        <f>領収書!E18</f>
        <v>単価</v>
      </c>
      <c r="EE2" s="231" t="str">
        <f>領収書!F18</f>
        <v>金額</v>
      </c>
      <c r="EF2" s="231" t="str">
        <f>領収書!G18</f>
        <v>備考</v>
      </c>
      <c r="EG2" s="63" t="s">
        <v>108</v>
      </c>
      <c r="EH2" s="63" t="s">
        <v>57</v>
      </c>
      <c r="EI2" s="63" t="s">
        <v>56</v>
      </c>
      <c r="EJ2" s="63" t="s">
        <v>109</v>
      </c>
      <c r="EK2" s="63" t="s">
        <v>110</v>
      </c>
      <c r="EL2" s="63" t="s">
        <v>62</v>
      </c>
      <c r="EM2" s="63" t="s">
        <v>15</v>
      </c>
      <c r="EN2" s="63" t="s">
        <v>16</v>
      </c>
      <c r="EO2" s="63" t="s">
        <v>112</v>
      </c>
      <c r="EP2" s="63" t="s">
        <v>117</v>
      </c>
      <c r="ER2" s="63" t="s">
        <v>58</v>
      </c>
      <c r="ES2" s="16" t="str">
        <f>IF(価格設定!B4="","",価格設定!B4)</f>
        <v>品書き（リスト）</v>
      </c>
      <c r="ET2" s="63" t="str">
        <f>IF(価格設定!C4="","",価格設定!C4)</f>
        <v>種類</v>
      </c>
      <c r="EV2" s="16">
        <f>MAX(ER$3:ER$1048576)</f>
        <v>0</v>
      </c>
      <c r="EW2" s="16" t="s">
        <v>156</v>
      </c>
      <c r="EY2" s="16" t="s">
        <v>172</v>
      </c>
      <c r="FZ2" s="20"/>
    </row>
    <row r="3" spans="1:182" ht="30" customHeight="1" x14ac:dyDescent="0.2">
      <c r="A3" s="225"/>
      <c r="B3" s="213"/>
      <c r="C3" s="220"/>
      <c r="D3" s="157"/>
      <c r="E3" s="158"/>
      <c r="F3" s="159"/>
      <c r="G3" s="160"/>
      <c r="H3" s="179"/>
      <c r="I3" s="305"/>
      <c r="J3" s="162"/>
      <c r="K3" s="249"/>
      <c r="L3" s="185"/>
      <c r="M3" s="185"/>
      <c r="N3" s="161"/>
      <c r="O3" s="163"/>
      <c r="P3" s="213"/>
      <c r="Q3" s="249" t="str">
        <f>IFERROR(IF(H3="","",IFERROR(INDEX(価格設定!$B$5:$B$1048576,MATCH(H3,価格設定!$B$5:$B$1048576,0),0),INDEX(価格設定!$B$5:$B$1048576,MATCH("*"&amp;H3&amp;"*",価格設定!$B$5:$B$1048576,0),0))),H3)</f>
        <v/>
      </c>
      <c r="R3" s="250" t="str">
        <f>IFERROR(IF(Q3="",IF(K3="","",K3),IF(K3="",IF(INDEX(価格設定!$C$5:$C$1048576,MATCH(Q3,価格設定!$B$5:$B$1048576,0),0)=0,"",INDEX(価格設定!$C$5:$C$1048576,MATCH(Q3,価格設定!$B$5:$B$1048576,0),0)),IF(K3="なし","",K3))),"")</f>
        <v/>
      </c>
      <c r="S3" s="308" t="str">
        <f>IF(I3="","",I3)</f>
        <v/>
      </c>
      <c r="T3" s="122" t="str">
        <f>IFERROR(IF(J3="",IF(INDEX(価格設定!$E$5:$R$1048576,MATCH($Q3,価格設定!B$5:B$1048576,0),MATCH($AW3,価格設定!E$1:X$1,1))=0,"",INDEX(価格設定!$E$5:$R$1048576,MATCH($Q3,価格設定!B$5:B$1048576,0),MATCH($AW3,価格設定!E$1:X$1,1))),J3),"")</f>
        <v/>
      </c>
      <c r="U3" s="122" t="str">
        <f t="shared" ref="U3:U10" si="8">IFERROR(IF(J3&lt;&gt;"",IF(J3="","",IF(J3&lt;0,J3,I3*J3)),IF(J3&lt;0,J3,I3*T3)),"")</f>
        <v/>
      </c>
      <c r="V3" s="132" t="str">
        <f>IFERROR(IF(U3="","",IF(U3&lt;0,T3,IF(U3=X3,X3,U3+X3))),"")</f>
        <v/>
      </c>
      <c r="W3" s="123" t="str">
        <f>IFERROR(IF(OR(T3="",T3&lt;0),"",IFERROR(INDEX(価格設定!E$2:X$3,IF(AND(K3=$K$1,$K$1&lt;&gt;""),ROW(価格設定!$D$3)-1,MATCH(INDEX(価格設定!$D$5:$D$1048576,MATCH(Q3,価格設定!$B$5:$B$1048576,0),0),価格設定!$D$2:$D$3,0)),MATCH($AW3,価格設定!E$1:X$1,1)),INDEX(価格設定!E$2:X$2,0,MATCH($AW3,価格設定!E$1:X$1,1)))),"")</f>
        <v/>
      </c>
      <c r="X3" s="126" t="str">
        <f>IFERROR(IF(U3="","",ROUNDDOWN(U3*W3,0)),"")</f>
        <v/>
      </c>
      <c r="Y3" s="124" t="str">
        <f>IF(OR(BS3="",BS3=0),"",BS3)</f>
        <v/>
      </c>
      <c r="Z3" s="122" t="str">
        <f>IF(OR(BT3="",BT3=0),"",BT3)</f>
        <v/>
      </c>
      <c r="AA3" s="125" t="str">
        <f t="shared" ref="AA3:AA10" si="9">IF(OR(BU3="",COUNTIF(O3,"*"&amp;$O$1&amp;"*")),"",BU3)</f>
        <v/>
      </c>
      <c r="AB3" s="122" t="str">
        <f t="shared" ref="AB3:AB4" si="10">IF(BR3="","",BR3)</f>
        <v/>
      </c>
      <c r="AC3" s="279" t="str">
        <f>IF(AB3="","",SUM(AA3:AB3))</f>
        <v/>
      </c>
      <c r="AD3" s="15"/>
      <c r="AE3" s="204" t="str">
        <f>IF(AF3="","",COUNT($AF$3:AF3))</f>
        <v/>
      </c>
      <c r="AF3" s="206" t="str">
        <f>IF(DL3="","",DL3)</f>
        <v/>
      </c>
      <c r="AG3" s="204" t="str">
        <f>IF(OR(DM3="",DM3=0),"",DM3)</f>
        <v/>
      </c>
      <c r="AH3" s="204" t="str">
        <f>IF(OR(DN3="",DN3=0),"",DN3)</f>
        <v/>
      </c>
      <c r="AI3" s="287"/>
      <c r="AJ3" s="15"/>
      <c r="AK3" s="137" t="str">
        <f>IF(AO3="","",DATE(AT3,AU3,AV3))</f>
        <v/>
      </c>
      <c r="AL3" s="130" t="str">
        <f>IF(OR(DR3="",DR3=0),"",DR3)</f>
        <v/>
      </c>
      <c r="AM3" s="130" t="str">
        <f>IF(OR(DS3="",DS3=0),"",DS3)</f>
        <v/>
      </c>
      <c r="AN3" s="312" t="str">
        <f>IF(OR(DQ3="",DQ3=0),"",DQ3)</f>
        <v/>
      </c>
      <c r="AO3" s="315" t="str">
        <f>IF(AN3="","",SUM(AL3:AN3))</f>
        <v/>
      </c>
      <c r="AP3" s="1"/>
      <c r="AQ3" s="3" t="str">
        <f>IF(F3="","",1)</f>
        <v/>
      </c>
      <c r="AR3" s="3" t="str">
        <f>IF(OR(AQ3="",BC3=""),"",1)</f>
        <v/>
      </c>
      <c r="AS3" s="3" t="str">
        <f>IF(CQ3="","",RANK(CQ3,CQ$3:CQ$1048576,1)+COUNTIF($CQ$3:CQ3,CQ3)-1)</f>
        <v/>
      </c>
      <c r="AT3" s="21" t="str">
        <f t="shared" si="0"/>
        <v/>
      </c>
      <c r="AU3" s="21" t="str">
        <f t="shared" si="0"/>
        <v/>
      </c>
      <c r="AV3" s="21" t="str">
        <f t="shared" si="0"/>
        <v/>
      </c>
      <c r="AW3" s="24" t="str">
        <f t="shared" ref="AW3:AW5" si="11">IF(AV3="","",DATE(AT3,AU3,AV3))</f>
        <v/>
      </c>
      <c r="AX3" s="4" t="str">
        <f t="shared" ref="AX3:AX10" si="12">IF(F3="","",F3)</f>
        <v/>
      </c>
      <c r="AY3" s="4" t="str">
        <f t="shared" ref="AY3:AY10" si="13">IF(N3="",IF(AT3="","",$AY$1),N3)</f>
        <v/>
      </c>
      <c r="AZ3" s="4" t="str">
        <f>IF(AX3="",IF(OR(AND(H3&lt;&gt;"",F3=""),COUNTA($H$3:$H$1048576)&gt;COUNTA($H$3:$H3)),INDEX(AX$3:AX3,MATCH(MAX($AQ$3:AQ3),AQ$3:AQ3,0),0),""),AX3)</f>
        <v/>
      </c>
      <c r="BA3" s="4" t="str">
        <f>IF(AY3="",IF(AND(H3&lt;&gt;"",F3=""),INDEX(AY$3:AY3,MATCH(MAX($AQ$3:AQ3),AQ$3:AQ3,0),0),""),AY3)</f>
        <v/>
      </c>
      <c r="BB3" s="82" t="str">
        <f>IF(BC3="","",RANK(BC3,BC$3:BC$1048576,1)+COUNTIF($BC$3:BC3,BC3)-1)</f>
        <v/>
      </c>
      <c r="BC3" s="139" t="str">
        <f t="shared" ref="BC3:BC5" si="14">IF(BG3="","",IF(COUNTIF(BG3,"*"&amp;$AT$1&amp;$AU$1&amp;$AV$1&amp;$AW$1&amp;"*"),AW3,""))</f>
        <v/>
      </c>
      <c r="BD3" s="46" t="str">
        <f t="shared" ref="BD3:BE5" si="15">IF(OR(AT$1="",AT3=""),"",AT3&amp;AT$2)</f>
        <v/>
      </c>
      <c r="BE3" s="46" t="str">
        <f t="shared" si="15"/>
        <v/>
      </c>
      <c r="BF3" s="46" t="str">
        <f t="shared" ref="BF3:BF5" si="16">IF(OR(AV$1="",AV3=""),"",AV3&amp;AV$2)</f>
        <v/>
      </c>
      <c r="BG3" s="4" t="str">
        <f t="shared" ref="BG3:BG5" si="17">IF(AZ3="","",IF(AND($AT$1="",$AU$1="",$AV$1="",$AW$1=""),AZ3,BD3&amp;BE3&amp;BF3&amp;IF($AW$1="","",IF(COUNTIF(AZ3,"*"&amp;$AW$1&amp;"*"),$AW$1,""))))</f>
        <v/>
      </c>
      <c r="BH3" s="180" t="str">
        <f t="shared" ref="BH3:BH5" si="18">IF(AX3="",IF(AND(BI2="",BI3&lt;&gt;""),BI3,""),BI3)</f>
        <v/>
      </c>
      <c r="BI3" s="16" t="str">
        <f>IF(AW3="","",AW3&amp;"@"&amp;AZ3)</f>
        <v/>
      </c>
      <c r="BJ3" s="52" t="str">
        <f>IF(BI3="","",IF(W3="","",IF(AND(K3=$K$1,$K$1&lt;&gt;""),$BT$2,IFERROR(IF(INDEX(価格設定!$D$5:$D$1048576,MATCH(Q3,価格設定!$B$5:$B$1048576,0),0)=価格設定!$D$3,$BT$2,$BS$2),$BS$2))))</f>
        <v/>
      </c>
      <c r="BK3" s="16" t="str">
        <f>IF(BI3="","",IF(COUNTIF($BI$3:BI3,BI3)=1,1,IF(AND(BI2=BI3,BH3=""),BK2,COUNTIF($BH$3:BH3,BH3))))</f>
        <v/>
      </c>
      <c r="BL3" s="52" t="str">
        <f t="shared" ref="BL3:BL10" si="19">IF(W3="","",W3)</f>
        <v/>
      </c>
      <c r="BM3" s="52" t="str">
        <f>IF(OR(BI3="",BJ3=""),"",BI3&amp;"@"&amp;BJ3&amp;"@"&amp;BK3)</f>
        <v/>
      </c>
      <c r="BN3" s="119" t="str">
        <f t="shared" ref="BN3:BN5" si="20">IF(BI3="","",BI3&amp;"@"&amp;BY3&amp;"@"&amp;BK3)</f>
        <v/>
      </c>
      <c r="BO3" s="119" t="str">
        <f>IF(BI3="","",BI3&amp;"@"&amp;BK3)</f>
        <v/>
      </c>
      <c r="BP3" s="17" t="str">
        <f t="shared" ref="BP3:BP10" si="21">IF($AZ3="","",U3)</f>
        <v/>
      </c>
      <c r="BQ3" s="17" t="str">
        <f t="shared" ref="BQ3:BQ10" si="22">IF($AZ3="","",X3)</f>
        <v/>
      </c>
      <c r="BR3" s="17" t="str">
        <f>IF(OR(BP3="",COUNTIF($BO$3:BO3,BO3)&lt;&gt;1),"",SUMIF(BO$3:BO$1048576,BO3,BP$3:BP$1048576))</f>
        <v/>
      </c>
      <c r="BS3" s="17" t="str">
        <f>IF($BR3="","",SUMIF($BM$3:$BM$1048576,$BI3&amp;"@"&amp;BS$2&amp;"@"&amp;BK3,$BQ$3:$BQ$1048576))</f>
        <v/>
      </c>
      <c r="BT3" s="17" t="str">
        <f>IF($BR3="","",SUMIF($BM$3:$BM$1048576,$BI3&amp;"@"&amp;BT$2&amp;"@"&amp;BK3,$BQ$3:$BQ$1048576))</f>
        <v/>
      </c>
      <c r="BU3" s="17" t="str">
        <f>IF($BR3="","",SUM(BS3:BT3))</f>
        <v/>
      </c>
      <c r="BV3" s="24" t="str">
        <f t="shared" ref="BV3:BV5" si="23">IF(AW3="","",AW3)</f>
        <v/>
      </c>
      <c r="BW3" s="24" t="str">
        <f t="shared" ref="BW3:BW5" si="24">IF(AZ3="","",AZ3)</f>
        <v/>
      </c>
      <c r="BX3" s="24" t="str">
        <f t="shared" ref="BX3:BX10" si="25">IF(H3="","",Q3)</f>
        <v/>
      </c>
      <c r="BY3" s="26" t="str">
        <f t="shared" ref="BY3:BY10" si="26">IF(R3="","",R3)</f>
        <v/>
      </c>
      <c r="BZ3" s="26" t="str">
        <f t="shared" ref="BZ3:BZ10" si="27">IF(I3="","",I3)</f>
        <v/>
      </c>
      <c r="CA3" s="26" t="str">
        <f t="shared" ref="CA3:CA10" si="28">IF(T3="","",T3)</f>
        <v/>
      </c>
      <c r="CB3" s="66" t="str">
        <f t="shared" si="1"/>
        <v/>
      </c>
      <c r="CC3" s="65" t="str">
        <f t="shared" si="2"/>
        <v/>
      </c>
      <c r="CD3" s="26" t="str">
        <f t="shared" ref="CD3:CD10" si="29">IF(U3="","",U3)</f>
        <v/>
      </c>
      <c r="CE3" s="26" t="str">
        <f t="shared" ref="CE3:CE10" si="30">IF(V3="","",V3)</f>
        <v/>
      </c>
      <c r="CF3" s="193" t="str">
        <f t="shared" ref="CF3:CF10" si="31">IF(L3="","",L3)</f>
        <v/>
      </c>
      <c r="CG3" s="193" t="str">
        <f t="shared" ref="CG3:CG10" si="32">IF(M3="","",M3)</f>
        <v/>
      </c>
      <c r="CH3" s="26" t="str">
        <f t="shared" ref="CH3:CH5" si="33">IF(BA3="","",BA3)</f>
        <v/>
      </c>
      <c r="CI3" s="26" t="str">
        <f t="shared" ref="CI3:CI10" si="34">IF(O3="","",O3)</f>
        <v/>
      </c>
      <c r="CJ3" s="65" t="str">
        <f t="shared" si="3"/>
        <v/>
      </c>
      <c r="CK3" s="65" t="str">
        <f t="shared" si="4"/>
        <v/>
      </c>
      <c r="CL3" s="64" t="str">
        <f t="shared" si="5"/>
        <v/>
      </c>
      <c r="CM3" s="64" t="str">
        <f t="shared" si="6"/>
        <v/>
      </c>
      <c r="CN3" s="65" t="str">
        <f t="shared" si="7"/>
        <v/>
      </c>
      <c r="CP3" s="63" t="str">
        <f>IF(BH3="","",1)</f>
        <v/>
      </c>
      <c r="CQ3" s="24" t="str">
        <f t="shared" ref="CQ3:CQ10" si="35">IF(CP3="","",AW3)</f>
        <v/>
      </c>
      <c r="CR3" s="24" t="str">
        <f t="shared" ref="CR3:CR10" si="36">IF(L3="","",L3)</f>
        <v/>
      </c>
      <c r="CS3" s="24" t="str">
        <f t="shared" ref="CS3:CS10" si="37">IF(M3="","",M3)</f>
        <v/>
      </c>
      <c r="CT3" s="58" t="str">
        <f>IF(BO3="","",COUNTIF($BO$3:BO3,BO3)&amp;"@"&amp;BO3)</f>
        <v/>
      </c>
      <c r="CU3" s="16" t="str">
        <f>IF(BX3="","",IF($CV$1="無",BX3,BX3&amp;" "&amp;IF(OR(BX3=R3,R3=""),"","("&amp;R3&amp;")")))</f>
        <v/>
      </c>
      <c r="CV3" s="63" t="str">
        <f t="shared" ref="CV3:CV10" si="38">IF(BZ3="","",BZ3)</f>
        <v/>
      </c>
      <c r="CW3" s="16" t="str">
        <f t="shared" ref="CW3:CW10" si="39">IF(OR(T3="",0&gt;T3),"",T3)</f>
        <v/>
      </c>
      <c r="CX3" s="16" t="str">
        <f t="shared" ref="CX3:CX10" si="40">IF(U3="","",U3)</f>
        <v/>
      </c>
      <c r="CY3" s="16" t="str">
        <f t="shared" ref="CY3:CY10" si="41">IF(O3="","",O3)</f>
        <v/>
      </c>
      <c r="CZ3" s="85" t="str">
        <f t="shared" ref="CZ3:CZ10" si="42">IF($CP3="","",CN3)</f>
        <v/>
      </c>
      <c r="DA3" s="16" t="str">
        <f t="shared" ref="DA3:DA10" si="43">IF(OR($CP3="",COUNTIF(CY3,"*"&amp;$O$1&amp;"*")),"",CK3)</f>
        <v/>
      </c>
      <c r="DB3" s="16" t="str">
        <f t="shared" ref="DB3:DB10" si="44">IF(OR($CP3="",COUNTIF(CY3,"*"&amp;$O$1&amp;"*")),"",CJ3)</f>
        <v/>
      </c>
      <c r="DC3" s="28" t="str">
        <f>IF(CP3="","",$DC$1&amp;(INDEX(価格設定!D$1:XFD$3,ROW(価格設定!$D$3),MATCH($AW3,価格設定!D$1:XFD$1,1))*100)&amp;"%")</f>
        <v/>
      </c>
      <c r="DD3" s="28" t="str">
        <f>IF(CP3="","",$DD$1&amp;(INDEX(価格設定!D$1:XFD$3,ROW(価格設定!$D$2),MATCH($AW3,価格設定!D$1:XFD$1,1))*100)&amp;"%")</f>
        <v/>
      </c>
      <c r="DE3" s="29" t="str">
        <f t="shared" ref="DE3:DE10" si="45">IF(P3="","",P3)</f>
        <v/>
      </c>
      <c r="DG3" s="58" t="str">
        <f t="shared" ref="DG3:DG10" si="46">IF(AW3="","",AW3)</f>
        <v/>
      </c>
      <c r="DH3" s="58" t="str">
        <f t="shared" ref="DH3:DH10" si="47">IF(BA3="","",BA3)</f>
        <v/>
      </c>
      <c r="DI3" s="58" t="str">
        <f>IF(DG3="","",DG3&amp;DH3)</f>
        <v/>
      </c>
      <c r="DJ3" s="85" t="str">
        <f t="shared" ref="DJ3:DJ10" si="48">IF(CN3="","",CN3)</f>
        <v/>
      </c>
      <c r="DL3" s="58" t="str">
        <f>IF(COUNTIF(DG$3:DG$1048576,DG3)=COUNTIF($DG$3:$DG3,DG3),DG3,"")</f>
        <v/>
      </c>
      <c r="DM3" s="85" t="str">
        <f>IF($DL3="","",SUMIF($DI$3:$DI$1048576,$DL3&amp;DM$2,$DJ$3:$DJ$1048576))</f>
        <v/>
      </c>
      <c r="DN3" s="85" t="str">
        <f>IF($DL3="","",SUMIF($DI$3:$DI$1048576,$DL3&amp;DN$2,$DJ$3:$DJ$1048576))</f>
        <v/>
      </c>
      <c r="DO3" s="85" t="str">
        <f>IF($DL3="","",SUMIF($DI$3:$DI$1048576,$DL3&amp;DO$2,$DJ$3:$DJ$1048576))</f>
        <v/>
      </c>
      <c r="DP3" s="303"/>
      <c r="DQ3" s="17" t="str">
        <f>IF($DL3="","",SUMIF($DG$3:$DG$1048576,$DL3,$CX$3:$CX$1048576))</f>
        <v/>
      </c>
      <c r="DR3" s="17" t="str">
        <f>IF($DL3="","",SUMIF($DG$3:$DG$1048576,$DL3,$DB$3:$DB$1048576))</f>
        <v/>
      </c>
      <c r="DS3" s="17" t="str">
        <f>IF($DL3="","",SUMIF($DG$3:$DG$1048576,$DL3,$DA$3:$DA$1048576))</f>
        <v/>
      </c>
      <c r="DU3" s="16" t="str">
        <f t="shared" ref="DU3:DU10" si="49">IF(B3="","",B3)</f>
        <v/>
      </c>
      <c r="DV3" s="16" t="str">
        <f>IF(DU3="","",COUNT($DU$3:DU3))</f>
        <v/>
      </c>
      <c r="DW3" s="16" t="str">
        <f>IF($DV$2=0,IF(DU3="","",DU3),IF(DV3="","",DV3))</f>
        <v/>
      </c>
      <c r="DX3" s="16" t="str">
        <f t="shared" ref="DX3:DX10" si="50">IF(B3="","",BO3)</f>
        <v/>
      </c>
      <c r="DY3" s="16" t="str">
        <f>IF(DZ3="","",COUNTIF(DZ$3:DZ3,DZ3))</f>
        <v/>
      </c>
      <c r="DZ3" s="16" t="str">
        <f t="shared" ref="DZ3:DZ10" si="51">IFERROR(IF(BO3=INDEX(BO$3:BO$1048576,MATCH($DW$2,DW$3:DW$1048576,0),0),INDEX(BO$3:BO$1048576,MATCH($DW$2,DW$3:DW$1048576,0),0),""),"")</f>
        <v/>
      </c>
      <c r="EA3" s="16" t="str">
        <f t="shared" ref="EA3:EA10" si="52">IF(OR(DZ3="",DU3=0,AZ3="なし"),"",AZ3&amp;IF(G3="",$EA$1,"　"&amp;G3))</f>
        <v/>
      </c>
      <c r="EB3" s="16" t="str">
        <f t="shared" ref="EB3:EB5" si="53">IF(DZ3="","",CU3)</f>
        <v/>
      </c>
      <c r="EC3" s="16" t="str">
        <f t="shared" ref="EC3:EC5" si="54">IF($DZ3="","",CV3)</f>
        <v/>
      </c>
      <c r="ED3" s="16" t="str">
        <f t="shared" ref="ED3:ED5" si="55">IF($DZ3="","",CW3)</f>
        <v/>
      </c>
      <c r="EE3" s="16" t="str">
        <f t="shared" ref="EE3:EE5" si="56">IF($DZ3="","",CX3)</f>
        <v/>
      </c>
      <c r="EF3" s="16" t="str">
        <f t="shared" ref="EF3:EF5" si="57">IF($DZ3="","",CY3)</f>
        <v/>
      </c>
      <c r="EG3" s="16" t="str">
        <f t="shared" ref="EG3:EG5" si="58">IF($DZ3="","",CZ3)</f>
        <v/>
      </c>
      <c r="EH3" s="16" t="str">
        <f t="shared" ref="EH3:EH5" si="59">IF($DZ3="","",DA3)</f>
        <v/>
      </c>
      <c r="EI3" s="16" t="str">
        <f t="shared" ref="EI3:EI5" si="60">IF($DZ3="","",DB3)</f>
        <v/>
      </c>
      <c r="EJ3" s="16" t="str">
        <f t="shared" ref="EJ3:EJ5" si="61">IF($DZ3="","",DC3)</f>
        <v/>
      </c>
      <c r="EK3" s="16" t="str">
        <f t="shared" ref="EK3:EK5" si="62">IF($DZ3="","",DD3)</f>
        <v/>
      </c>
      <c r="EL3" s="58" t="str">
        <f>IF(OR($DY3="",CQ3=""),"",CQ3)</f>
        <v/>
      </c>
      <c r="EM3" s="58" t="str">
        <f>IF(OR($DZ3="",CR3=""),IF($EL3="","",$EL3),IF(OR(CR3="なし",CR3=0),領収書!$H$1,CR3))</f>
        <v/>
      </c>
      <c r="EN3" s="58" t="str">
        <f>IF(OR($DZ3="",CS3=""),IF($EL3="","",$EL3),IF(OR(CS3="なし",CS3=0),入力!$EN$1,CS3))</f>
        <v/>
      </c>
      <c r="EO3" s="63" t="str">
        <f t="shared" ref="EO3:EO5" si="63">IF(OR(DX3="",DE3=""),"",DE3)</f>
        <v/>
      </c>
      <c r="EP3" s="63" t="str">
        <f t="shared" ref="EP3:EP10" si="64">IF(COUNTIF(DX$3:DX$1048576,BO3),BO3,"")</f>
        <v/>
      </c>
      <c r="ER3" s="16" t="str">
        <f>IF(AND(COUNTIF($ET$3:ET3,ET3)=1,ET3&lt;&gt;""),1,"")</f>
        <v/>
      </c>
      <c r="ES3" s="16" t="str">
        <f>IF(価格設定!B5="","",価格設定!B5)</f>
        <v/>
      </c>
      <c r="ET3" s="16" t="str">
        <f>IF(価格設定!C5="","",価格設定!C5)</f>
        <v/>
      </c>
      <c r="EV3" s="16" t="str">
        <f>IF((ROW(EV3)-ROW($EV$2))&lt;=$EV$2,ROW(EV3)-ROW($EV$2),"")</f>
        <v/>
      </c>
      <c r="EW3" s="16" t="str">
        <f>IFERROR(IF(EV3="","",INDEX(ET$3:ET$1048576,MATCH(EV3,ER$3:ER$1048576,0),0)),"")</f>
        <v/>
      </c>
      <c r="EY3" s="16" t="str">
        <f>IF(価格設定!B1="","",価格設定!B1)</f>
        <v>現金</v>
      </c>
    </row>
    <row r="4" spans="1:182" ht="30" customHeight="1" x14ac:dyDescent="0.2">
      <c r="A4" s="225"/>
      <c r="B4" s="212"/>
      <c r="C4" s="221"/>
      <c r="D4" s="164"/>
      <c r="E4" s="165"/>
      <c r="F4" s="166"/>
      <c r="G4" s="167"/>
      <c r="H4" s="179"/>
      <c r="I4" s="306"/>
      <c r="J4" s="169"/>
      <c r="K4" s="179"/>
      <c r="L4" s="186"/>
      <c r="M4" s="186"/>
      <c r="N4" s="168"/>
      <c r="O4" s="170"/>
      <c r="P4" s="212"/>
      <c r="Q4" s="179" t="str">
        <f>IFERROR(IF(H4="","",IFERROR(INDEX(価格設定!$B$5:$B$1048576,MATCH(H4,価格設定!$B$5:$B$1048576,0),0),INDEX(価格設定!$B$5:$B$1048576,MATCH("*"&amp;H4&amp;"*",価格設定!$B$5:$B$1048576,0),0))),H4)</f>
        <v/>
      </c>
      <c r="R4" s="250" t="str">
        <f>IFERROR(IF(Q4="",IF(K4="","",K4),IF(K4="",IF(INDEX(価格設定!$C$5:$C$1048576,MATCH(Q4,価格設定!$B$5:$B$1048576,0),0)=0,"",INDEX(価格設定!$C$5:$C$1048576,MATCH(Q4,価格設定!$B$5:$B$1048576,0),0)),IF(K4="なし","",K4))),"")</f>
        <v/>
      </c>
      <c r="S4" s="308" t="str">
        <f t="shared" ref="S4:S10" si="65">IF(I4="","",I4)</f>
        <v/>
      </c>
      <c r="T4" s="126" t="str">
        <f>IFERROR(IF(J4="",IF(INDEX(価格設定!$E$5:$R$1048576,MATCH($Q4,価格設定!B$5:B$1048576,0),MATCH($AW4,価格設定!E$1:X$1,1))=0,"",INDEX(価格設定!$E$5:$R$1048576,MATCH($Q4,価格設定!B$5:B$1048576,0),MATCH($AW4,価格設定!E$1:X$1,1))),J4),"")</f>
        <v/>
      </c>
      <c r="U4" s="126" t="str">
        <f t="shared" si="8"/>
        <v/>
      </c>
      <c r="V4" s="132" t="str">
        <f t="shared" ref="V4:V5" si="66">IFERROR(IF(U4="","",IF(U4&lt;0,T4,IF(U4=X4,X4,U4+X4))),"")</f>
        <v/>
      </c>
      <c r="W4" s="127" t="str">
        <f>IFERROR(IF(OR(T4="",T4&lt;0),"",IFERROR(INDEX(価格設定!E$2:X$3,IF(AND(K4=$K$1,$K$1&lt;&gt;""),ROW(価格設定!$D$3)-1,MATCH(INDEX(価格設定!$D$5:$D$1048576,MATCH(Q4,価格設定!$B$5:$B$1048576,0),0),価格設定!$D$2:$D$3,0)),MATCH($AW4,価格設定!E$1:X$1,1)),INDEX(価格設定!E$2:X$2,0,MATCH($AW4,価格設定!E$1:X$1,1)))),"")</f>
        <v/>
      </c>
      <c r="X4" s="126" t="str">
        <f t="shared" ref="X4:X67" si="67">IFERROR(IF(U4="","",ROUNDDOWN(U4*W4,0)),"")</f>
        <v/>
      </c>
      <c r="Y4" s="128" t="str">
        <f t="shared" ref="Y4" si="68">IF(OR(BS4="",BS4=0),"",BS4)</f>
        <v/>
      </c>
      <c r="Z4" s="126" t="str">
        <f t="shared" ref="Z4" si="69">IF(OR(BT4="",BT4=0),"",BT4)</f>
        <v/>
      </c>
      <c r="AA4" s="129" t="str">
        <f t="shared" si="9"/>
        <v/>
      </c>
      <c r="AB4" s="126" t="str">
        <f t="shared" si="10"/>
        <v/>
      </c>
      <c r="AC4" s="280" t="str">
        <f t="shared" ref="AC4:AC10" si="70">IF(AB4="","",SUM(AA4:AB4))</f>
        <v/>
      </c>
      <c r="AD4" s="15"/>
      <c r="AE4" s="204" t="str">
        <f>IF(AF4="","",COUNT($AF$3:AF4))</f>
        <v/>
      </c>
      <c r="AF4" s="206" t="str">
        <f t="shared" ref="AF4:AF5" si="71">IF(DL4="","",DL4)</f>
        <v/>
      </c>
      <c r="AG4" s="204" t="str">
        <f t="shared" ref="AG4:AG10" si="72">IF(OR(DM4="",DM4=0),"",DM4)</f>
        <v/>
      </c>
      <c r="AH4" s="204" t="str">
        <f t="shared" ref="AH4:AH10" si="73">IF(OR(DN4="",DN4=0),"",DN4)</f>
        <v/>
      </c>
      <c r="AI4" s="287"/>
      <c r="AJ4" s="15"/>
      <c r="AK4" s="138" t="str">
        <f>IF(AO4="","",DATE(AT4,AU4,AV4))</f>
        <v/>
      </c>
      <c r="AL4" s="131" t="str">
        <f t="shared" ref="AL4:AL10" si="74">IF(OR(DR4="",DR4=0),"",DR4)</f>
        <v/>
      </c>
      <c r="AM4" s="131" t="str">
        <f t="shared" ref="AM4:AM10" si="75">IF(OR(DS4="",DS4=0),"",DS4)</f>
        <v/>
      </c>
      <c r="AN4" s="313" t="str">
        <f t="shared" ref="AN4:AN10" si="76">IF(OR(DQ4="",DQ4=0),"",DQ4)</f>
        <v/>
      </c>
      <c r="AO4" s="316" t="str">
        <f t="shared" ref="AO4:AO10" si="77">IF(AN4="","",SUM(AL4:AN4))</f>
        <v/>
      </c>
      <c r="AP4" s="18"/>
      <c r="AQ4" s="3" t="str">
        <f>IF(F4="","",MAX($AQ$3:AQ3)+1)</f>
        <v/>
      </c>
      <c r="AR4" s="3" t="str">
        <f>IF(OR(AQ4="",BB4=""),"",MAX($AR$3:AR3)+1)</f>
        <v/>
      </c>
      <c r="AS4" s="3" t="str">
        <f>IF(CQ4="","",RANK(CQ4,CQ$3:CQ$1048576,1)+COUNTIF($CQ$3:CQ4,CQ4)-1)</f>
        <v/>
      </c>
      <c r="AT4" s="21" t="str">
        <f>IF(C4="",IF(OR(AND($H4&lt;&gt;"",C4=""),AND($F3=$F4,$AZ4&lt;&gt;""),COUNTA($H$3:$H$1048576,#REF!,$F$3:$F$1048576)&gt;COUNTA($H$3:$H4,#REF!,$F$3:$F4),$AZ4&lt;&gt;""),INDEX(AT$3:AT$1048576,MATCH(MAX($AQ$3:$AQ3),$AQ$3:$AQ$1048576,0),0),""),C4)</f>
        <v/>
      </c>
      <c r="AU4" s="21" t="str">
        <f>IF(D4="",IF(OR(AND($H4&lt;&gt;"",D4=""),AND($F3=$F4,$AZ4&lt;&gt;""),COUNTA($H$3:$H$1048576,#REF!,$F$3:$F$1048576)&gt;COUNTA($H$3:$H4,#REF!,$F$3:$F4),$AZ4&lt;&gt;""),INDEX(AU$3:AU$1048576,MATCH(MAX($AQ$3:$AQ3),$AQ$3:$AQ$1048576,0),0),""),D4)</f>
        <v/>
      </c>
      <c r="AV4" s="21" t="str">
        <f>IF(E4="",IF(OR(AND($H4&lt;&gt;"",E4=""),AND($F3=$F4,$AZ4&lt;&gt;""),COUNTA($H$3:$H$1048576,#REF!,$F$3:$F$1048576)&gt;COUNTA($H$3:$H4,#REF!,$F$3:$F4),$AZ4&lt;&gt;""),INDEX(AV$3:AV$1048576,MATCH(MAX($AQ$3:$AQ3),$AQ$3:$AQ$1048576,0),0),""),E4)</f>
        <v/>
      </c>
      <c r="AW4" s="24" t="str">
        <f t="shared" si="11"/>
        <v/>
      </c>
      <c r="AX4" s="4" t="str">
        <f t="shared" si="12"/>
        <v/>
      </c>
      <c r="AY4" s="4" t="str">
        <f t="shared" si="13"/>
        <v/>
      </c>
      <c r="AZ4" s="4" t="str">
        <f>IF(AX4="",IF(OR(AND(H4&lt;&gt;"",F4=""),COUNTA($H$3:$H$1048576)&gt;COUNTA($H$3:$H4)),INDEX(AX$3:AX4,MATCH(MAX($AQ$3:AQ4),AQ$3:AQ4,0),0),""),AX4)</f>
        <v/>
      </c>
      <c r="BA4" s="4" t="str">
        <f>IF(AY4="",IF(AND(H4&lt;&gt;"",F4=""),INDEX(AY$3:AY4,MATCH(MAX($AQ$3:AQ4),AQ$3:AQ4,0),0),""),AY4)</f>
        <v/>
      </c>
      <c r="BB4" s="82" t="str">
        <f>IF(BC4="","",RANK(BC4,BC$3:BC$1048576,1)+COUNTIF($BC$3:BC4,BC4)-1)</f>
        <v/>
      </c>
      <c r="BC4" s="139" t="str">
        <f t="shared" si="14"/>
        <v/>
      </c>
      <c r="BD4" s="46" t="str">
        <f t="shared" si="15"/>
        <v/>
      </c>
      <c r="BE4" s="46" t="str">
        <f t="shared" si="15"/>
        <v/>
      </c>
      <c r="BF4" s="46" t="str">
        <f t="shared" si="16"/>
        <v/>
      </c>
      <c r="BG4" s="4" t="str">
        <f t="shared" si="17"/>
        <v/>
      </c>
      <c r="BH4" s="180" t="str">
        <f t="shared" si="18"/>
        <v/>
      </c>
      <c r="BI4" s="16" t="str">
        <f t="shared" ref="BI4:BI5" si="78">IF(AW4="","",AW4&amp;"@"&amp;AZ4)</f>
        <v/>
      </c>
      <c r="BJ4" s="52" t="str">
        <f>IF(BI4="","",IF(W4="","",IF(AND(K4=$K$1,$K$1&lt;&gt;""),$BT$2,IFERROR(IF(INDEX(価格設定!$D$5:$D$1048576,MATCH(Q4,価格設定!$B$5:$B$1048576,0),0)=価格設定!$D$3,$BT$2,$BS$2),$BS$2))))</f>
        <v/>
      </c>
      <c r="BK4" s="16" t="str">
        <f>IF(BI4="","",IF(COUNTIF($BI$3:BI4,BI4)=1,1,IF(AND(BI3=BI4,BH4=""),BK3,COUNTIF($BH$3:BH4,BH4))))</f>
        <v/>
      </c>
      <c r="BL4" s="52" t="str">
        <f t="shared" si="19"/>
        <v/>
      </c>
      <c r="BM4" s="52" t="str">
        <f t="shared" ref="BM4:BM10" si="79">IF(OR(BI4="",BJ4=""),"",BI4&amp;"@"&amp;BJ4&amp;"@"&amp;BK4)</f>
        <v/>
      </c>
      <c r="BN4" s="119" t="str">
        <f t="shared" si="20"/>
        <v/>
      </c>
      <c r="BO4" s="119" t="str">
        <f t="shared" ref="BO4:BO5" si="80">IF(BI4="","",BI4&amp;"@"&amp;BK4)</f>
        <v/>
      </c>
      <c r="BP4" s="17" t="str">
        <f t="shared" si="21"/>
        <v/>
      </c>
      <c r="BQ4" s="17" t="str">
        <f t="shared" si="22"/>
        <v/>
      </c>
      <c r="BR4" s="17" t="str">
        <f>IF(OR(BP4="",COUNTIF($BO$3:BO4,BO4)&lt;&gt;1),"",SUMIF(BO$3:BO$1048576,BO4,BP$3:BP$1048576))</f>
        <v/>
      </c>
      <c r="BS4" s="17" t="str">
        <f t="shared" ref="BS4:BS10" si="81">IF($BR4="","",SUMIF($BM$3:$BM$1048576,$BI4&amp;"@"&amp;BS$2&amp;"@"&amp;BK4,$BQ$3:$BQ$1048576))</f>
        <v/>
      </c>
      <c r="BT4" s="17" t="str">
        <f t="shared" ref="BT4:BT10" si="82">IF($BR4="","",SUMIF($BM$3:$BM$1048576,$BI4&amp;"@"&amp;BT$2&amp;"@"&amp;BK4,$BQ$3:$BQ$1048576))</f>
        <v/>
      </c>
      <c r="BU4" s="17" t="str">
        <f t="shared" ref="BU4:BU5" si="83">IF($BR4="","",SUM(BS4:BT4))</f>
        <v/>
      </c>
      <c r="BV4" s="24" t="str">
        <f t="shared" si="23"/>
        <v/>
      </c>
      <c r="BW4" s="24" t="str">
        <f t="shared" si="24"/>
        <v/>
      </c>
      <c r="BX4" s="24" t="str">
        <f t="shared" si="25"/>
        <v/>
      </c>
      <c r="BY4" s="26" t="str">
        <f t="shared" si="26"/>
        <v/>
      </c>
      <c r="BZ4" s="26" t="str">
        <f t="shared" si="27"/>
        <v/>
      </c>
      <c r="CA4" s="26" t="str">
        <f t="shared" si="28"/>
        <v/>
      </c>
      <c r="CB4" s="66" t="str">
        <f t="shared" si="1"/>
        <v/>
      </c>
      <c r="CC4" s="65" t="str">
        <f t="shared" si="2"/>
        <v/>
      </c>
      <c r="CD4" s="26" t="str">
        <f t="shared" si="29"/>
        <v/>
      </c>
      <c r="CE4" s="26" t="str">
        <f t="shared" si="30"/>
        <v/>
      </c>
      <c r="CF4" s="193" t="str">
        <f t="shared" si="31"/>
        <v/>
      </c>
      <c r="CG4" s="193" t="str">
        <f t="shared" si="32"/>
        <v/>
      </c>
      <c r="CH4" s="26" t="str">
        <f t="shared" si="33"/>
        <v/>
      </c>
      <c r="CI4" s="26" t="str">
        <f t="shared" si="34"/>
        <v/>
      </c>
      <c r="CJ4" s="65" t="str">
        <f t="shared" si="3"/>
        <v/>
      </c>
      <c r="CK4" s="65" t="str">
        <f t="shared" si="4"/>
        <v/>
      </c>
      <c r="CL4" s="64" t="str">
        <f t="shared" si="5"/>
        <v/>
      </c>
      <c r="CM4" s="64" t="str">
        <f t="shared" si="6"/>
        <v/>
      </c>
      <c r="CN4" s="65" t="str">
        <f t="shared" si="7"/>
        <v/>
      </c>
      <c r="CP4" s="63" t="str">
        <f>IF(BH4="","",MAX($CP$3:CP3)+1)</f>
        <v/>
      </c>
      <c r="CQ4" s="24" t="str">
        <f t="shared" si="35"/>
        <v/>
      </c>
      <c r="CR4" s="24" t="str">
        <f t="shared" si="36"/>
        <v/>
      </c>
      <c r="CS4" s="24" t="str">
        <f t="shared" si="37"/>
        <v/>
      </c>
      <c r="CT4" s="58" t="str">
        <f>IF(BO4="","",COUNTIF($BO$3:BO4,BO4)&amp;"@"&amp;BO4)</f>
        <v/>
      </c>
      <c r="CU4" s="16" t="str">
        <f t="shared" ref="CU4:CU67" si="84">IF(BX4="","",IF($CV$1="無",BX4,BX4&amp;" "&amp;IF(OR(BX4=R4,R4=""),"","("&amp;R4&amp;")")))</f>
        <v/>
      </c>
      <c r="CV4" s="63" t="str">
        <f t="shared" si="38"/>
        <v/>
      </c>
      <c r="CW4" s="16" t="str">
        <f t="shared" si="39"/>
        <v/>
      </c>
      <c r="CX4" s="16" t="str">
        <f t="shared" si="40"/>
        <v/>
      </c>
      <c r="CY4" s="16" t="str">
        <f t="shared" si="41"/>
        <v/>
      </c>
      <c r="CZ4" s="85" t="str">
        <f t="shared" si="42"/>
        <v/>
      </c>
      <c r="DA4" s="16" t="str">
        <f t="shared" si="43"/>
        <v/>
      </c>
      <c r="DB4" s="16" t="str">
        <f t="shared" si="44"/>
        <v/>
      </c>
      <c r="DC4" s="28" t="str">
        <f>IF(CP4="","",$DC$1&amp;(INDEX(価格設定!D$1:XFD$3,ROW(価格設定!$D$3),MATCH($AW4,価格設定!D$1:XFD$1,1))*100)&amp;"%")</f>
        <v/>
      </c>
      <c r="DD4" s="28" t="str">
        <f>IF(CP4="","",$DD$1&amp;(INDEX(価格設定!D$1:XFD$3,ROW(価格設定!$D$2),MATCH($AW4,価格設定!D$1:XFD$1,1))*100)&amp;"%")</f>
        <v/>
      </c>
      <c r="DE4" s="29" t="str">
        <f t="shared" si="45"/>
        <v/>
      </c>
      <c r="DG4" s="58" t="str">
        <f t="shared" si="46"/>
        <v/>
      </c>
      <c r="DH4" s="58" t="str">
        <f t="shared" si="47"/>
        <v/>
      </c>
      <c r="DI4" s="58" t="str">
        <f t="shared" ref="DI4:DI5" si="85">IF(DG4="","",DG4&amp;DH4)</f>
        <v/>
      </c>
      <c r="DJ4" s="85" t="str">
        <f t="shared" si="48"/>
        <v/>
      </c>
      <c r="DL4" s="58" t="str">
        <f>IF(COUNTIF(DG$3:DG$1048576,DG4)=COUNTIF($DG$3:$DG4,DG4),DG4,"")</f>
        <v/>
      </c>
      <c r="DM4" s="85" t="str">
        <f t="shared" ref="DM4:DM10" si="86">IF(DL4="","",SUMIF(DI$3:DI$1048576,DL4&amp;$DM$2,DJ$3:DJ$1048576))</f>
        <v/>
      </c>
      <c r="DN4" s="85" t="str">
        <f t="shared" ref="DN4:DN67" si="87">IF($DL4="","",SUMIF($DI$3:$DI$1048576,$DL4&amp;DN$2,$DJ$3:$DJ$1048576))</f>
        <v/>
      </c>
      <c r="DO4" s="85" t="str">
        <f t="shared" ref="DO4:DO67" si="88">IF($DL4="","",SUMIF($DI$3:$DI$1048576,$DL4&amp;DO$2,$DJ$3:$DJ$1048576))</f>
        <v/>
      </c>
      <c r="DP4" s="303"/>
      <c r="DQ4" s="17" t="str">
        <f t="shared" ref="DQ4:DQ67" si="89">IF($DL4="","",SUMIF($DG$3:$DG$1048576,$DL4,$CX$3:$CX$1048576))</f>
        <v/>
      </c>
      <c r="DR4" s="17" t="str">
        <f t="shared" ref="DR4:DR67" si="90">IF($DL4="","",SUMIF($DG$3:$DG$1048576,$DL4,$DB$3:$DB$1048576))</f>
        <v/>
      </c>
      <c r="DS4" s="17" t="str">
        <f t="shared" ref="DS4:DS67" si="91">IF($DL4="","",SUMIF($DG$3:$DG$1048576,$DL4,$DA$3:$DA$1048576))</f>
        <v/>
      </c>
      <c r="DU4" s="16" t="str">
        <f t="shared" si="49"/>
        <v/>
      </c>
      <c r="DV4" s="16" t="str">
        <f>IF(DU4="","",COUNT($DU$3:DU4))</f>
        <v/>
      </c>
      <c r="DW4" s="16" t="str">
        <f t="shared" ref="DW4:DW5" si="92">IF($DV$2=0,IF(DU4="","",DU4),IF(DV4="","",DV4))</f>
        <v/>
      </c>
      <c r="DX4" s="16" t="str">
        <f t="shared" si="50"/>
        <v/>
      </c>
      <c r="DY4" s="16" t="str">
        <f>IF(DZ4="","",COUNTIF(DZ$3:DZ4,DZ4))</f>
        <v/>
      </c>
      <c r="DZ4" s="16" t="str">
        <f t="shared" si="51"/>
        <v/>
      </c>
      <c r="EA4" s="16" t="str">
        <f t="shared" si="52"/>
        <v/>
      </c>
      <c r="EB4" s="16" t="str">
        <f t="shared" si="53"/>
        <v/>
      </c>
      <c r="EC4" s="16" t="str">
        <f t="shared" si="54"/>
        <v/>
      </c>
      <c r="ED4" s="16" t="str">
        <f t="shared" si="55"/>
        <v/>
      </c>
      <c r="EE4" s="16" t="str">
        <f t="shared" si="56"/>
        <v/>
      </c>
      <c r="EF4" s="16" t="str">
        <f t="shared" si="57"/>
        <v/>
      </c>
      <c r="EG4" s="16" t="str">
        <f t="shared" si="58"/>
        <v/>
      </c>
      <c r="EH4" s="16" t="str">
        <f t="shared" si="59"/>
        <v/>
      </c>
      <c r="EI4" s="16" t="str">
        <f t="shared" si="60"/>
        <v/>
      </c>
      <c r="EJ4" s="16" t="str">
        <f t="shared" si="61"/>
        <v/>
      </c>
      <c r="EK4" s="16" t="str">
        <f t="shared" si="62"/>
        <v/>
      </c>
      <c r="EL4" s="58" t="str">
        <f t="shared" ref="EL4:EL10" si="93">IF(OR($DY4="",CQ4=""),"",CQ4)</f>
        <v/>
      </c>
      <c r="EM4" s="58" t="str">
        <f>IF(OR($DZ4="",CR4=""),IF($EL4="","",$EL4),IF(OR(CR4="なし",CR4=0),領収書!$H$1,CR4))</f>
        <v/>
      </c>
      <c r="EN4" s="58" t="str">
        <f>IF(OR($DZ4="",CS4=""),IF($EL4="","",$EL4),IF(OR(CS4="なし",CS4=0),入力!$EN$1,CS4))</f>
        <v/>
      </c>
      <c r="EO4" s="63" t="str">
        <f t="shared" si="63"/>
        <v/>
      </c>
      <c r="EP4" s="63" t="str">
        <f t="shared" si="64"/>
        <v/>
      </c>
      <c r="ER4" s="16" t="str">
        <f>IF(AND(COUNTIF($ET$3:ET4,ET4)=1,ET4&lt;&gt;""),MAX($ER$3:ER3)+1,"")</f>
        <v/>
      </c>
      <c r="ES4" s="16" t="str">
        <f>IF(価格設定!B6="","",価格設定!B6)</f>
        <v/>
      </c>
      <c r="ET4" s="16" t="str">
        <f>IF(価格設定!C6="","",価格設定!C6)</f>
        <v/>
      </c>
      <c r="EV4" s="16" t="str">
        <f t="shared" ref="EV4:EV67" si="94">IF((ROW(EV4)-ROW($EV$2))&lt;=$EV$2,ROW(EV4)-ROW($EV$2),"")</f>
        <v/>
      </c>
      <c r="EW4" s="16" t="str">
        <f t="shared" ref="EW4:EW10" si="95">IFERROR(IF(EV4="","",INDEX(ET$3:ET$1048576,MATCH(EV4,ER$3:ER$1048576,0),0)),"")</f>
        <v/>
      </c>
      <c r="EY4" s="16" t="str">
        <f>IF(価格設定!B2="","",価格設定!B2)</f>
        <v>クレジット</v>
      </c>
    </row>
    <row r="5" spans="1:182" ht="30" customHeight="1" x14ac:dyDescent="0.2">
      <c r="A5" s="225"/>
      <c r="B5" s="212"/>
      <c r="C5" s="221"/>
      <c r="D5" s="164"/>
      <c r="E5" s="165"/>
      <c r="F5" s="166"/>
      <c r="G5" s="167"/>
      <c r="H5" s="179"/>
      <c r="I5" s="306"/>
      <c r="J5" s="169"/>
      <c r="K5" s="179"/>
      <c r="L5" s="186"/>
      <c r="M5" s="186"/>
      <c r="N5" s="168"/>
      <c r="O5" s="170"/>
      <c r="P5" s="212"/>
      <c r="Q5" s="179" t="str">
        <f>IFERROR(IF(H5="","",IFERROR(INDEX(価格設定!$B$5:$B$1048576,MATCH(H5,価格設定!$B$5:$B$1048576,0),0),INDEX(価格設定!$B$5:$B$1048576,MATCH("*"&amp;H5&amp;"*",価格設定!$B$5:$B$1048576,0),0))),H5)</f>
        <v/>
      </c>
      <c r="R5" s="250" t="str">
        <f>IFERROR(IF(Q5="",IF(K5="","",K5),IF(K5="",IF(INDEX(価格設定!$C$5:$C$1048576,MATCH(Q5,価格設定!$B$5:$B$1048576,0),0)=0,"",INDEX(価格設定!$C$5:$C$1048576,MATCH(Q5,価格設定!$B$5:$B$1048576,0),0)),IF(K5="なし","",K5))),"")</f>
        <v/>
      </c>
      <c r="S5" s="308" t="str">
        <f t="shared" si="65"/>
        <v/>
      </c>
      <c r="T5" s="126" t="str">
        <f>IFERROR(IF(J5="",IF(INDEX(価格設定!$E$5:$R$1048576,MATCH($Q5,価格設定!B$5:B$1048576,0),MATCH($AW5,価格設定!E$1:X$1,1))=0,"",INDEX(価格設定!$E$5:$R$1048576,MATCH($Q5,価格設定!B$5:B$1048576,0),MATCH($AW5,価格設定!E$1:X$1,1))),J5),"")</f>
        <v/>
      </c>
      <c r="U5" s="126" t="str">
        <f t="shared" si="8"/>
        <v/>
      </c>
      <c r="V5" s="132" t="str">
        <f t="shared" si="66"/>
        <v/>
      </c>
      <c r="W5" s="127" t="str">
        <f>IFERROR(IF(OR(T5="",T5&lt;0),"",IFERROR(INDEX(価格設定!E$2:X$3,IF(AND(K5=$K$1,$K$1&lt;&gt;""),ROW(価格設定!$D$3)-1,MATCH(INDEX(価格設定!$D$5:$D$1048576,MATCH(Q5,価格設定!$B$5:$B$1048576,0),0),価格設定!$D$2:$D$3,0)),MATCH($AW5,価格設定!E$1:X$1,1)),INDEX(価格設定!E$2:X$2,0,MATCH($AW5,価格設定!E$1:X$1,1)))),"")</f>
        <v/>
      </c>
      <c r="X5" s="126" t="str">
        <f t="shared" si="67"/>
        <v/>
      </c>
      <c r="Y5" s="128" t="str">
        <f t="shared" ref="Y5" si="96">IF(OR(BS5="",BS5=0),"",BS5)</f>
        <v/>
      </c>
      <c r="Z5" s="126" t="str">
        <f t="shared" ref="Z5" si="97">IF(OR(BT5="",BT5=0),"",BT5)</f>
        <v/>
      </c>
      <c r="AA5" s="129" t="str">
        <f t="shared" si="9"/>
        <v/>
      </c>
      <c r="AB5" s="126" t="str">
        <f t="shared" ref="AB5" si="98">IF(BR5="","",BR5)</f>
        <v/>
      </c>
      <c r="AC5" s="280" t="str">
        <f t="shared" si="70"/>
        <v/>
      </c>
      <c r="AD5" s="15"/>
      <c r="AE5" s="204" t="str">
        <f>IF(AF5="","",COUNT($AF$3:AF5))</f>
        <v/>
      </c>
      <c r="AF5" s="206" t="str">
        <f t="shared" si="71"/>
        <v/>
      </c>
      <c r="AG5" s="204" t="str">
        <f t="shared" si="72"/>
        <v/>
      </c>
      <c r="AH5" s="204" t="str">
        <f t="shared" si="73"/>
        <v/>
      </c>
      <c r="AI5" s="287"/>
      <c r="AJ5" s="15"/>
      <c r="AK5" s="138" t="str">
        <f>IF(AO5="","",DATE(AT5,AU5,AV5))</f>
        <v/>
      </c>
      <c r="AL5" s="131" t="str">
        <f t="shared" si="74"/>
        <v/>
      </c>
      <c r="AM5" s="131" t="str">
        <f t="shared" si="75"/>
        <v/>
      </c>
      <c r="AN5" s="313" t="str">
        <f t="shared" si="76"/>
        <v/>
      </c>
      <c r="AO5" s="316" t="str">
        <f t="shared" si="77"/>
        <v/>
      </c>
      <c r="AP5" s="18"/>
      <c r="AQ5" s="3" t="str">
        <f>IF(F5="","",MAX($AQ$3:AQ4)+1)</f>
        <v/>
      </c>
      <c r="AR5" s="3" t="str">
        <f>IF(OR(AQ5="",BB5=""),"",MAX($AR$3:AR4)+1)</f>
        <v/>
      </c>
      <c r="AS5" s="3" t="str">
        <f>IF(CQ5="","",RANK(CQ5,CQ$3:CQ$1048576,1)+COUNTIF($CQ$3:CQ5,CQ5)-1)</f>
        <v/>
      </c>
      <c r="AT5" s="21" t="str">
        <f>IF(C5="",IF(OR(AND($H5&lt;&gt;"",C5=""),AND($F4=$F5,$AZ5&lt;&gt;""),COUNTA($H$3:$H$1048576,#REF!,$F$3:$F$1048576)&gt;COUNTA($H$3:$H5,#REF!,$F$3:$F5),$AZ5&lt;&gt;""),INDEX(AT$3:AT$1048576,MATCH(MAX($AQ$3:$AQ4),$AQ$3:$AQ$1048576,0),0),""),C5)</f>
        <v/>
      </c>
      <c r="AU5" s="21" t="str">
        <f>IF(D5="",IF(OR(AND($H5&lt;&gt;"",D5=""),AND($F4=$F5,$AZ5&lt;&gt;""),COUNTA($H$3:$H$1048576,#REF!,$F$3:$F$1048576)&gt;COUNTA($H$3:$H5,#REF!,$F$3:$F5),$AZ5&lt;&gt;""),INDEX(AU$3:AU$1048576,MATCH(MAX($AQ$3:$AQ4),$AQ$3:$AQ$1048576,0),0),""),D5)</f>
        <v/>
      </c>
      <c r="AV5" s="21" t="str">
        <f>IF(E5="",IF(OR(AND($H5&lt;&gt;"",E5=""),AND($F4=$F5,$AZ5&lt;&gt;""),COUNTA($H$3:$H$1048576,#REF!,$F$3:$F$1048576)&gt;COUNTA($H$3:$H5,#REF!,$F$3:$F5),$AZ5&lt;&gt;""),INDEX(AV$3:AV$1048576,MATCH(MAX($AQ$3:$AQ4),$AQ$3:$AQ$1048576,0),0),""),E5)</f>
        <v/>
      </c>
      <c r="AW5" s="24" t="str">
        <f t="shared" si="11"/>
        <v/>
      </c>
      <c r="AX5" s="4" t="str">
        <f t="shared" si="12"/>
        <v/>
      </c>
      <c r="AY5" s="4" t="str">
        <f t="shared" si="13"/>
        <v/>
      </c>
      <c r="AZ5" s="4" t="str">
        <f>IF(AX5="",IF(OR(AND(H5&lt;&gt;"",F5=""),COUNTA($H$3:$H$1048576)&gt;COUNTA($H$3:$H5)),INDEX(AX$3:AX5,MATCH(MAX($AQ$3:AQ5),AQ$3:AQ5,0),0),""),AX5)</f>
        <v/>
      </c>
      <c r="BA5" s="4" t="str">
        <f>IF(AY5="",IF(AND(H5&lt;&gt;"",F5=""),INDEX(AY$3:AY5,MATCH(MAX($AQ$3:AQ5),AQ$3:AQ5,0),0),""),AY5)</f>
        <v/>
      </c>
      <c r="BB5" s="82" t="str">
        <f>IF(BC5="","",RANK(BC5,BC$3:BC$1048576,1)+COUNTIF($BC$3:BC5,BC5)-1)</f>
        <v/>
      </c>
      <c r="BC5" s="139" t="str">
        <f t="shared" si="14"/>
        <v/>
      </c>
      <c r="BD5" s="46" t="str">
        <f t="shared" si="15"/>
        <v/>
      </c>
      <c r="BE5" s="46" t="str">
        <f t="shared" si="15"/>
        <v/>
      </c>
      <c r="BF5" s="46" t="str">
        <f t="shared" si="16"/>
        <v/>
      </c>
      <c r="BG5" s="4" t="str">
        <f t="shared" si="17"/>
        <v/>
      </c>
      <c r="BH5" s="180" t="str">
        <f t="shared" si="18"/>
        <v/>
      </c>
      <c r="BI5" s="16" t="str">
        <f t="shared" si="78"/>
        <v/>
      </c>
      <c r="BJ5" s="52" t="str">
        <f>IF(BI5="","",IF(W5="","",IF(AND(K5=$K$1,$K$1&lt;&gt;""),$BT$2,IFERROR(IF(INDEX(価格設定!$D$5:$D$1048576,MATCH(Q5,価格設定!$B$5:$B$1048576,0),0)=価格設定!$D$3,$BT$2,$BS$2),$BS$2))))</f>
        <v/>
      </c>
      <c r="BK5" s="16" t="str">
        <f>IF(BI5="","",IF(COUNTIF($BI$3:BI5,BI5)=1,1,IF(AND(BI4=BI5,BH5=""),BK4,COUNTIF($BH$3:BH5,BH5))))</f>
        <v/>
      </c>
      <c r="BL5" s="52" t="str">
        <f t="shared" si="19"/>
        <v/>
      </c>
      <c r="BM5" s="52" t="str">
        <f t="shared" si="79"/>
        <v/>
      </c>
      <c r="BN5" s="119" t="str">
        <f t="shared" si="20"/>
        <v/>
      </c>
      <c r="BO5" s="119" t="str">
        <f t="shared" si="80"/>
        <v/>
      </c>
      <c r="BP5" s="17" t="str">
        <f t="shared" si="21"/>
        <v/>
      </c>
      <c r="BQ5" s="17" t="str">
        <f t="shared" si="22"/>
        <v/>
      </c>
      <c r="BR5" s="17" t="str">
        <f>IF(OR(BP5="",COUNTIF($BO$3:BO5,BO5)&lt;&gt;1),"",SUMIF(BO$3:BO$1048576,BO5,BP$3:BP$1048576))</f>
        <v/>
      </c>
      <c r="BS5" s="17" t="str">
        <f t="shared" si="81"/>
        <v/>
      </c>
      <c r="BT5" s="17" t="str">
        <f t="shared" si="82"/>
        <v/>
      </c>
      <c r="BU5" s="17" t="str">
        <f t="shared" si="83"/>
        <v/>
      </c>
      <c r="BV5" s="24" t="str">
        <f t="shared" si="23"/>
        <v/>
      </c>
      <c r="BW5" s="24" t="str">
        <f t="shared" si="24"/>
        <v/>
      </c>
      <c r="BX5" s="24" t="str">
        <f t="shared" si="25"/>
        <v/>
      </c>
      <c r="BY5" s="26" t="str">
        <f t="shared" si="26"/>
        <v/>
      </c>
      <c r="BZ5" s="26" t="str">
        <f t="shared" si="27"/>
        <v/>
      </c>
      <c r="CA5" s="26" t="str">
        <f t="shared" si="28"/>
        <v/>
      </c>
      <c r="CB5" s="66" t="str">
        <f t="shared" si="1"/>
        <v/>
      </c>
      <c r="CC5" s="65" t="str">
        <f t="shared" si="2"/>
        <v/>
      </c>
      <c r="CD5" s="26" t="str">
        <f t="shared" si="29"/>
        <v/>
      </c>
      <c r="CE5" s="26" t="str">
        <f t="shared" si="30"/>
        <v/>
      </c>
      <c r="CF5" s="193" t="str">
        <f t="shared" si="31"/>
        <v/>
      </c>
      <c r="CG5" s="193" t="str">
        <f t="shared" si="32"/>
        <v/>
      </c>
      <c r="CH5" s="26" t="str">
        <f t="shared" si="33"/>
        <v/>
      </c>
      <c r="CI5" s="26" t="str">
        <f t="shared" si="34"/>
        <v/>
      </c>
      <c r="CJ5" s="65" t="str">
        <f t="shared" si="3"/>
        <v/>
      </c>
      <c r="CK5" s="65" t="str">
        <f t="shared" si="4"/>
        <v/>
      </c>
      <c r="CL5" s="64" t="str">
        <f t="shared" si="5"/>
        <v/>
      </c>
      <c r="CM5" s="64" t="str">
        <f t="shared" si="6"/>
        <v/>
      </c>
      <c r="CN5" s="65" t="str">
        <f t="shared" si="7"/>
        <v/>
      </c>
      <c r="CP5" s="63" t="str">
        <f>IF(BH5="","",MAX($CP$3:CP4)+1)</f>
        <v/>
      </c>
      <c r="CQ5" s="24" t="str">
        <f t="shared" si="35"/>
        <v/>
      </c>
      <c r="CR5" s="24" t="str">
        <f t="shared" si="36"/>
        <v/>
      </c>
      <c r="CS5" s="24" t="str">
        <f t="shared" si="37"/>
        <v/>
      </c>
      <c r="CT5" s="58" t="str">
        <f>IF(BO5="","",COUNTIF($BO$3:BO5,BO5)&amp;"@"&amp;BO5)</f>
        <v/>
      </c>
      <c r="CU5" s="16" t="str">
        <f t="shared" si="84"/>
        <v/>
      </c>
      <c r="CV5" s="63" t="str">
        <f t="shared" si="38"/>
        <v/>
      </c>
      <c r="CW5" s="16" t="str">
        <f t="shared" si="39"/>
        <v/>
      </c>
      <c r="CX5" s="16" t="str">
        <f t="shared" si="40"/>
        <v/>
      </c>
      <c r="CY5" s="16" t="str">
        <f t="shared" si="41"/>
        <v/>
      </c>
      <c r="CZ5" s="85" t="str">
        <f t="shared" si="42"/>
        <v/>
      </c>
      <c r="DA5" s="16" t="str">
        <f t="shared" si="43"/>
        <v/>
      </c>
      <c r="DB5" s="16" t="str">
        <f t="shared" si="44"/>
        <v/>
      </c>
      <c r="DC5" s="28" t="str">
        <f>IF(CP5="","",$DC$1&amp;(INDEX(価格設定!D$1:XFD$3,ROW(価格設定!$D$3),MATCH($AW5,価格設定!D$1:XFD$1,1))*100)&amp;"%")</f>
        <v/>
      </c>
      <c r="DD5" s="28" t="str">
        <f>IF(CP5="","",$DD$1&amp;(INDEX(価格設定!D$1:XFD$3,ROW(価格設定!$D$2),MATCH($AW5,価格設定!D$1:XFD$1,1))*100)&amp;"%")</f>
        <v/>
      </c>
      <c r="DE5" s="29" t="str">
        <f t="shared" si="45"/>
        <v/>
      </c>
      <c r="DG5" s="58" t="str">
        <f t="shared" si="46"/>
        <v/>
      </c>
      <c r="DH5" s="58" t="str">
        <f t="shared" si="47"/>
        <v/>
      </c>
      <c r="DI5" s="58" t="str">
        <f t="shared" si="85"/>
        <v/>
      </c>
      <c r="DJ5" s="85" t="str">
        <f t="shared" si="48"/>
        <v/>
      </c>
      <c r="DL5" s="58" t="str">
        <f>IF(COUNTIF(DG$3:DG$1048576,DG5)=COUNTIF($DG$3:$DG5,DG5),DG5,"")</f>
        <v/>
      </c>
      <c r="DM5" s="85" t="str">
        <f t="shared" si="86"/>
        <v/>
      </c>
      <c r="DN5" s="85" t="str">
        <f t="shared" si="87"/>
        <v/>
      </c>
      <c r="DO5" s="85" t="str">
        <f t="shared" si="88"/>
        <v/>
      </c>
      <c r="DP5" s="303"/>
      <c r="DQ5" s="17" t="str">
        <f t="shared" si="89"/>
        <v/>
      </c>
      <c r="DR5" s="17" t="str">
        <f t="shared" si="90"/>
        <v/>
      </c>
      <c r="DS5" s="17" t="str">
        <f t="shared" si="91"/>
        <v/>
      </c>
      <c r="DU5" s="16" t="str">
        <f t="shared" si="49"/>
        <v/>
      </c>
      <c r="DV5" s="16" t="str">
        <f>IF(DU5="","",COUNT($DU$3:DU5))</f>
        <v/>
      </c>
      <c r="DW5" s="16" t="str">
        <f t="shared" si="92"/>
        <v/>
      </c>
      <c r="DX5" s="16" t="str">
        <f t="shared" si="50"/>
        <v/>
      </c>
      <c r="DY5" s="16" t="str">
        <f>IF(DZ5="","",COUNTIF(DZ$3:DZ5,DZ5))</f>
        <v/>
      </c>
      <c r="DZ5" s="16" t="str">
        <f t="shared" si="51"/>
        <v/>
      </c>
      <c r="EA5" s="16" t="str">
        <f t="shared" si="52"/>
        <v/>
      </c>
      <c r="EB5" s="16" t="str">
        <f t="shared" si="53"/>
        <v/>
      </c>
      <c r="EC5" s="16" t="str">
        <f t="shared" si="54"/>
        <v/>
      </c>
      <c r="ED5" s="16" t="str">
        <f t="shared" si="55"/>
        <v/>
      </c>
      <c r="EE5" s="16" t="str">
        <f t="shared" si="56"/>
        <v/>
      </c>
      <c r="EF5" s="16" t="str">
        <f t="shared" si="57"/>
        <v/>
      </c>
      <c r="EG5" s="16" t="str">
        <f t="shared" si="58"/>
        <v/>
      </c>
      <c r="EH5" s="16" t="str">
        <f t="shared" si="59"/>
        <v/>
      </c>
      <c r="EI5" s="16" t="str">
        <f t="shared" si="60"/>
        <v/>
      </c>
      <c r="EJ5" s="16" t="str">
        <f t="shared" si="61"/>
        <v/>
      </c>
      <c r="EK5" s="16" t="str">
        <f t="shared" si="62"/>
        <v/>
      </c>
      <c r="EL5" s="58" t="str">
        <f t="shared" si="93"/>
        <v/>
      </c>
      <c r="EM5" s="58" t="str">
        <f>IF(OR($DZ5="",CR5=""),IF($EL5="","",$EL5),IF(OR(CR5="なし",CR5=0),領収書!$H$1,CR5))</f>
        <v/>
      </c>
      <c r="EN5" s="58" t="str">
        <f>IF(OR($DZ5="",CS5=""),IF($EL5="","",$EL5),IF(OR(CS5="なし",CS5=0),入力!$EN$1,CS5))</f>
        <v/>
      </c>
      <c r="EO5" s="63" t="str">
        <f t="shared" si="63"/>
        <v/>
      </c>
      <c r="EP5" s="63" t="str">
        <f t="shared" si="64"/>
        <v/>
      </c>
      <c r="ER5" s="16" t="str">
        <f>IF(AND(COUNTIF($ET$3:ET5,ET5)=1,ET5&lt;&gt;""),MAX($ER$3:ER4)+1,"")</f>
        <v/>
      </c>
      <c r="ES5" s="16" t="str">
        <f>IF(価格設定!B7="","",価格設定!B7)</f>
        <v/>
      </c>
      <c r="ET5" s="16" t="str">
        <f>IF(価格設定!C7="","",価格設定!C7)</f>
        <v/>
      </c>
      <c r="EV5" s="16" t="str">
        <f t="shared" si="94"/>
        <v/>
      </c>
      <c r="EW5" s="16" t="str">
        <f t="shared" si="95"/>
        <v/>
      </c>
      <c r="EY5" s="16" t="str">
        <f>IF(価格設定!B3="","",価格設定!B3)</f>
        <v/>
      </c>
    </row>
    <row r="6" spans="1:182" ht="30" customHeight="1" x14ac:dyDescent="0.2">
      <c r="A6" s="225"/>
      <c r="B6" s="212"/>
      <c r="C6" s="221"/>
      <c r="D6" s="164"/>
      <c r="E6" s="165"/>
      <c r="F6" s="166"/>
      <c r="G6" s="167"/>
      <c r="H6" s="179"/>
      <c r="I6" s="306"/>
      <c r="J6" s="169"/>
      <c r="K6" s="179"/>
      <c r="L6" s="186"/>
      <c r="M6" s="186"/>
      <c r="N6" s="168"/>
      <c r="O6" s="170"/>
      <c r="P6" s="212"/>
      <c r="Q6" s="179" t="str">
        <f>IFERROR(IF(H6="","",IFERROR(INDEX(価格設定!$B$5:$B$1048576,MATCH(H6,価格設定!$B$5:$B$1048576,0),0),INDEX(価格設定!$B$5:$B$1048576,MATCH("*"&amp;H6&amp;"*",価格設定!$B$5:$B$1048576,0),0))),H6)</f>
        <v/>
      </c>
      <c r="R6" s="250" t="str">
        <f>IFERROR(IF(Q6="",IF(K6="","",K6),IF(K6="",IF(INDEX(価格設定!$C$5:$C$1048576,MATCH(Q6,価格設定!$B$5:$B$1048576,0),0)=0,"",INDEX(価格設定!$C$5:$C$1048576,MATCH(Q6,価格設定!$B$5:$B$1048576,0),0)),IF(K6="なし","",K6))),"")</f>
        <v/>
      </c>
      <c r="S6" s="308" t="str">
        <f t="shared" si="65"/>
        <v/>
      </c>
      <c r="T6" s="126" t="str">
        <f>IFERROR(IF(J6="",IF(INDEX(価格設定!$E$5:$R$1048576,MATCH($Q6,価格設定!B$5:B$1048576,0),MATCH($AW6,価格設定!E$1:X$1,1))=0,"",INDEX(価格設定!$E$5:$R$1048576,MATCH($Q6,価格設定!B$5:B$1048576,0),MATCH($AW6,価格設定!E$1:X$1,1))),J6),"")</f>
        <v/>
      </c>
      <c r="U6" s="126" t="str">
        <f t="shared" si="8"/>
        <v/>
      </c>
      <c r="V6" s="132" t="str">
        <f t="shared" ref="V6:V10" si="99">IFERROR(IF(U6="","",IF(U6&lt;0,T6,IF(U6=X6,X6,U6+X6))),"")</f>
        <v/>
      </c>
      <c r="W6" s="127" t="str">
        <f>IFERROR(IF(OR(T6="",T6&lt;0),"",IFERROR(INDEX(価格設定!E$2:X$3,IF(AND(K6=$K$1,$K$1&lt;&gt;""),ROW(価格設定!$D$3)-1,MATCH(INDEX(価格設定!$D$5:$D$1048576,MATCH(Q6,価格設定!$B$5:$B$1048576,0),0),価格設定!$D$2:$D$3,0)),MATCH($AW6,価格設定!E$1:X$1,1)),INDEX(価格設定!E$2:X$2,0,MATCH($AW6,価格設定!E$1:X$1,1)))),"")</f>
        <v/>
      </c>
      <c r="X6" s="126" t="str">
        <f t="shared" si="67"/>
        <v/>
      </c>
      <c r="Y6" s="128" t="str">
        <f t="shared" ref="Y6:Y10" si="100">IF(OR(BS6="",BS6=0),"",BS6)</f>
        <v/>
      </c>
      <c r="Z6" s="126" t="str">
        <f t="shared" ref="Z6:Z10" si="101">IF(OR(BT6="",BT6=0),"",BT6)</f>
        <v/>
      </c>
      <c r="AA6" s="129" t="str">
        <f t="shared" si="9"/>
        <v/>
      </c>
      <c r="AB6" s="126" t="str">
        <f t="shared" ref="AB6:AB10" si="102">IF(BR6="","",BR6)</f>
        <v/>
      </c>
      <c r="AC6" s="280" t="str">
        <f t="shared" si="70"/>
        <v/>
      </c>
      <c r="AD6" s="15"/>
      <c r="AE6" s="204" t="str">
        <f>IF(AF6="","",COUNT($AF$3:AF6))</f>
        <v/>
      </c>
      <c r="AF6" s="206" t="str">
        <f t="shared" ref="AF6:AF10" si="103">IF(DL6="","",DL6)</f>
        <v/>
      </c>
      <c r="AG6" s="204" t="str">
        <f t="shared" si="72"/>
        <v/>
      </c>
      <c r="AH6" s="204" t="str">
        <f t="shared" si="73"/>
        <v/>
      </c>
      <c r="AI6" s="287"/>
      <c r="AJ6" s="15"/>
      <c r="AK6" s="138" t="str">
        <f t="shared" ref="AK6:AK10" si="104">IF(AO6="","",DATE(AT6,AU6,AV6))</f>
        <v/>
      </c>
      <c r="AL6" s="131" t="str">
        <f t="shared" si="74"/>
        <v/>
      </c>
      <c r="AM6" s="131" t="str">
        <f t="shared" si="75"/>
        <v/>
      </c>
      <c r="AN6" s="313" t="str">
        <f t="shared" si="76"/>
        <v/>
      </c>
      <c r="AO6" s="316" t="str">
        <f t="shared" si="77"/>
        <v/>
      </c>
      <c r="AP6" s="18"/>
      <c r="AQ6" s="3" t="str">
        <f>IF(F6="","",MAX($AQ$3:AQ5)+1)</f>
        <v/>
      </c>
      <c r="AR6" s="3" t="str">
        <f>IF(OR(AQ6="",BB6=""),"",MAX($AR$3:AR5)+1)</f>
        <v/>
      </c>
      <c r="AS6" s="3" t="str">
        <f>IF(CQ6="","",RANK(CQ6,CQ$3:CQ$1048576,1)+COUNTIF($CQ$3:CQ6,CQ6)-1)</f>
        <v/>
      </c>
      <c r="AT6" s="21" t="str">
        <f>IF(C6="",IF(OR(AND($H6&lt;&gt;"",C6=""),AND($F5=$F6,$AZ6&lt;&gt;""),COUNTA($H$3:$H$1048576,#REF!,$F$3:$F$1048576)&gt;COUNTA($H$3:$H6,#REF!,$F$3:$F6),$AZ6&lt;&gt;""),INDEX(AT$3:AT$1048576,MATCH(MAX($AQ$3:$AQ5),$AQ$3:$AQ$1048576,0),0),""),C6)</f>
        <v/>
      </c>
      <c r="AU6" s="21" t="str">
        <f>IF(D6="",IF(OR(AND($H6&lt;&gt;"",D6=""),AND($F5=$F6,$AZ6&lt;&gt;""),COUNTA($H$3:$H$1048576,#REF!,$F$3:$F$1048576)&gt;COUNTA($H$3:$H6,#REF!,$F$3:$F6),$AZ6&lt;&gt;""),INDEX(AU$3:AU$1048576,MATCH(MAX($AQ$3:$AQ5),$AQ$3:$AQ$1048576,0),0),""),D6)</f>
        <v/>
      </c>
      <c r="AV6" s="21" t="str">
        <f>IF(E6="",IF(OR(AND($H6&lt;&gt;"",E6=""),AND($F5=$F6,$AZ6&lt;&gt;""),COUNTA($H$3:$H$1048576,#REF!,$F$3:$F$1048576)&gt;COUNTA($H$3:$H6,#REF!,$F$3:$F6),$AZ6&lt;&gt;""),INDEX(AV$3:AV$1048576,MATCH(MAX($AQ$3:$AQ5),$AQ$3:$AQ$1048576,0),0),""),E6)</f>
        <v/>
      </c>
      <c r="AW6" s="24" t="str">
        <f t="shared" ref="AW6:AW10" si="105">IF(AV6="","",DATE(AT6,AU6,AV6))</f>
        <v/>
      </c>
      <c r="AX6" s="4" t="str">
        <f t="shared" si="12"/>
        <v/>
      </c>
      <c r="AY6" s="4" t="str">
        <f t="shared" si="13"/>
        <v/>
      </c>
      <c r="AZ6" s="4" t="str">
        <f>IF(AX6="",IF(OR(AND(H6&lt;&gt;"",F6=""),COUNTA($H$3:$H$1048576)&gt;COUNTA($H$3:$H6)),INDEX(AX$3:AX6,MATCH(MAX($AQ$3:AQ6),AQ$3:AQ6,0),0),""),AX6)</f>
        <v/>
      </c>
      <c r="BA6" s="4" t="str">
        <f>IF(AY6="",IF(AND(H6&lt;&gt;"",F6=""),INDEX(AY$3:AY6,MATCH(MAX($AQ$3:AQ6),AQ$3:AQ6,0),0),""),AY6)</f>
        <v/>
      </c>
      <c r="BB6" s="82" t="str">
        <f>IF(BC6="","",RANK(BC6,BC$3:BC$1048576,1)+COUNTIF($BC$3:BC6,BC6)-1)</f>
        <v/>
      </c>
      <c r="BC6" s="139" t="str">
        <f t="shared" ref="BC6:BC10" si="106">IF(BG6="","",IF(COUNTIF(BG6,"*"&amp;$AT$1&amp;$AU$1&amp;$AV$1&amp;$AW$1&amp;"*"),AW6,""))</f>
        <v/>
      </c>
      <c r="BD6" s="46" t="str">
        <f t="shared" ref="BD6:BD10" si="107">IF(OR(AT$1="",AT6=""),"",AT6&amp;AT$2)</f>
        <v/>
      </c>
      <c r="BE6" s="46" t="str">
        <f t="shared" ref="BE6:BE10" si="108">IF(OR(AU$1="",AU6=""),"",AU6&amp;AU$2)</f>
        <v/>
      </c>
      <c r="BF6" s="46" t="str">
        <f t="shared" ref="BF6:BF10" si="109">IF(OR(AV$1="",AV6=""),"",AV6&amp;AV$2)</f>
        <v/>
      </c>
      <c r="BG6" s="4" t="str">
        <f t="shared" ref="BG6:BG10" si="110">IF(AZ6="","",IF(AND($AT$1="",$AU$1="",$AV$1="",$AW$1=""),AZ6,BD6&amp;BE6&amp;BF6&amp;IF($AW$1="","",IF(COUNTIF(AZ6,"*"&amp;$AW$1&amp;"*"),$AW$1,""))))</f>
        <v/>
      </c>
      <c r="BH6" s="180" t="str">
        <f t="shared" ref="BH6:BH10" si="111">IF(AX6="",IF(AND(BI5="",BI6&lt;&gt;""),BI6,""),BI6)</f>
        <v/>
      </c>
      <c r="BI6" s="16" t="str">
        <f t="shared" ref="BI6:BI10" si="112">IF(AW6="","",AW6&amp;"@"&amp;AZ6)</f>
        <v/>
      </c>
      <c r="BJ6" s="52" t="str">
        <f>IF(BI6="","",IF(W6="","",IF(AND(K6=$K$1,$K$1&lt;&gt;""),$BT$2,IFERROR(IF(INDEX(価格設定!$D$5:$D$1048576,MATCH(Q6,価格設定!$B$5:$B$1048576,0),0)=価格設定!$D$3,$BT$2,$BS$2),$BS$2))))</f>
        <v/>
      </c>
      <c r="BK6" s="16" t="str">
        <f>IF(BI6="","",IF(COUNTIF($BI$3:BI6,BI6)=1,1,IF(AND(BI5=BI6,BH6=""),BK5,COUNTIF($BH$3:BH6,BH6))))</f>
        <v/>
      </c>
      <c r="BL6" s="52" t="str">
        <f t="shared" si="19"/>
        <v/>
      </c>
      <c r="BM6" s="52" t="str">
        <f t="shared" si="79"/>
        <v/>
      </c>
      <c r="BN6" s="119" t="str">
        <f t="shared" ref="BN6:BN10" si="113">IF(BI6="","",BI6&amp;"@"&amp;BY6&amp;"@"&amp;BK6)</f>
        <v/>
      </c>
      <c r="BO6" s="119" t="str">
        <f t="shared" ref="BO6:BO10" si="114">IF(BI6="","",BI6&amp;"@"&amp;BK6)</f>
        <v/>
      </c>
      <c r="BP6" s="17" t="str">
        <f t="shared" si="21"/>
        <v/>
      </c>
      <c r="BQ6" s="17" t="str">
        <f t="shared" si="22"/>
        <v/>
      </c>
      <c r="BR6" s="17" t="str">
        <f>IF(OR(BP6="",COUNTIF($BO$3:BO6,BO6)&lt;&gt;1),"",SUMIF(BO$3:BO$1048576,BO6,BP$3:BP$1048576))</f>
        <v/>
      </c>
      <c r="BS6" s="17" t="str">
        <f t="shared" si="81"/>
        <v/>
      </c>
      <c r="BT6" s="17" t="str">
        <f t="shared" si="82"/>
        <v/>
      </c>
      <c r="BU6" s="17" t="str">
        <f t="shared" ref="BU6:BU10" si="115">IF($BR6="","",SUM(BS6:BT6))</f>
        <v/>
      </c>
      <c r="BV6" s="24" t="str">
        <f t="shared" ref="BV6:BV10" si="116">IF(AW6="","",AW6)</f>
        <v/>
      </c>
      <c r="BW6" s="24" t="str">
        <f t="shared" ref="BW6:BW10" si="117">IF(AZ6="","",AZ6)</f>
        <v/>
      </c>
      <c r="BX6" s="24" t="str">
        <f t="shared" si="25"/>
        <v/>
      </c>
      <c r="BY6" s="26" t="str">
        <f t="shared" si="26"/>
        <v/>
      </c>
      <c r="BZ6" s="26" t="str">
        <f t="shared" si="27"/>
        <v/>
      </c>
      <c r="CA6" s="26" t="str">
        <f t="shared" si="28"/>
        <v/>
      </c>
      <c r="CB6" s="66" t="str">
        <f t="shared" si="1"/>
        <v/>
      </c>
      <c r="CC6" s="65" t="str">
        <f t="shared" si="2"/>
        <v/>
      </c>
      <c r="CD6" s="26" t="str">
        <f t="shared" si="29"/>
        <v/>
      </c>
      <c r="CE6" s="26" t="str">
        <f t="shared" si="30"/>
        <v/>
      </c>
      <c r="CF6" s="193" t="str">
        <f t="shared" si="31"/>
        <v/>
      </c>
      <c r="CG6" s="193" t="str">
        <f t="shared" si="32"/>
        <v/>
      </c>
      <c r="CH6" s="26" t="str">
        <f t="shared" ref="CH6:CH10" si="118">IF(BA6="","",BA6)</f>
        <v/>
      </c>
      <c r="CI6" s="26" t="str">
        <f t="shared" si="34"/>
        <v/>
      </c>
      <c r="CJ6" s="65" t="str">
        <f t="shared" si="3"/>
        <v/>
      </c>
      <c r="CK6" s="65" t="str">
        <f t="shared" si="4"/>
        <v/>
      </c>
      <c r="CL6" s="64" t="str">
        <f t="shared" si="5"/>
        <v/>
      </c>
      <c r="CM6" s="64" t="str">
        <f t="shared" si="6"/>
        <v/>
      </c>
      <c r="CN6" s="65" t="str">
        <f t="shared" si="7"/>
        <v/>
      </c>
      <c r="CP6" s="63" t="str">
        <f>IF(BH6="","",MAX($CP$3:CP5)+1)</f>
        <v/>
      </c>
      <c r="CQ6" s="24" t="str">
        <f t="shared" si="35"/>
        <v/>
      </c>
      <c r="CR6" s="24" t="str">
        <f t="shared" si="36"/>
        <v/>
      </c>
      <c r="CS6" s="24" t="str">
        <f t="shared" si="37"/>
        <v/>
      </c>
      <c r="CT6" s="58" t="str">
        <f>IF(BO6="","",COUNTIF($BO$3:BO6,BO6)&amp;"@"&amp;BO6)</f>
        <v/>
      </c>
      <c r="CU6" s="16" t="str">
        <f t="shared" si="84"/>
        <v/>
      </c>
      <c r="CV6" s="63" t="str">
        <f t="shared" si="38"/>
        <v/>
      </c>
      <c r="CW6" s="16" t="str">
        <f t="shared" si="39"/>
        <v/>
      </c>
      <c r="CX6" s="16" t="str">
        <f t="shared" si="40"/>
        <v/>
      </c>
      <c r="CY6" s="16" t="str">
        <f t="shared" si="41"/>
        <v/>
      </c>
      <c r="CZ6" s="85" t="str">
        <f t="shared" si="42"/>
        <v/>
      </c>
      <c r="DA6" s="16" t="str">
        <f t="shared" si="43"/>
        <v/>
      </c>
      <c r="DB6" s="16" t="str">
        <f t="shared" si="44"/>
        <v/>
      </c>
      <c r="DC6" s="28" t="str">
        <f>IF(CP6="","",$DC$1&amp;(INDEX(価格設定!D$1:XFD$3,ROW(価格設定!$D$3),MATCH($AW6,価格設定!D$1:XFD$1,1))*100)&amp;"%")</f>
        <v/>
      </c>
      <c r="DD6" s="28" t="str">
        <f>IF(CP6="","",$DD$1&amp;(INDEX(価格設定!D$1:XFD$3,ROW(価格設定!$D$2),MATCH($AW6,価格設定!D$1:XFD$1,1))*100)&amp;"%")</f>
        <v/>
      </c>
      <c r="DE6" s="29" t="str">
        <f t="shared" si="45"/>
        <v/>
      </c>
      <c r="DG6" s="58" t="str">
        <f t="shared" si="46"/>
        <v/>
      </c>
      <c r="DH6" s="58" t="str">
        <f t="shared" si="47"/>
        <v/>
      </c>
      <c r="DI6" s="58" t="str">
        <f t="shared" ref="DI6:DI10" si="119">IF(DG6="","",DG6&amp;DH6)</f>
        <v/>
      </c>
      <c r="DJ6" s="85" t="str">
        <f t="shared" si="48"/>
        <v/>
      </c>
      <c r="DL6" s="58" t="str">
        <f>IF(COUNTIF(DG$3:DG$1048576,DG6)=COUNTIF($DG$3:$DG6,DG6),DG6,"")</f>
        <v/>
      </c>
      <c r="DM6" s="85" t="str">
        <f t="shared" si="86"/>
        <v/>
      </c>
      <c r="DN6" s="85" t="str">
        <f t="shared" si="87"/>
        <v/>
      </c>
      <c r="DO6" s="85" t="str">
        <f t="shared" si="88"/>
        <v/>
      </c>
      <c r="DP6" s="303"/>
      <c r="DQ6" s="17" t="str">
        <f t="shared" si="89"/>
        <v/>
      </c>
      <c r="DR6" s="17" t="str">
        <f t="shared" si="90"/>
        <v/>
      </c>
      <c r="DS6" s="17" t="str">
        <f t="shared" si="91"/>
        <v/>
      </c>
      <c r="DU6" s="16" t="str">
        <f t="shared" si="49"/>
        <v/>
      </c>
      <c r="DV6" s="16" t="str">
        <f>IF(DU6="","",COUNT($DU$3:DU6))</f>
        <v/>
      </c>
      <c r="DW6" s="16" t="str">
        <f t="shared" ref="DW6:DW10" si="120">IF($DV$2=0,IF(DU6="","",DU6),IF(DV6="","",DV6))</f>
        <v/>
      </c>
      <c r="DX6" s="16" t="str">
        <f t="shared" si="50"/>
        <v/>
      </c>
      <c r="DY6" s="16" t="str">
        <f>IF(DZ6="","",COUNTIF(DZ$3:DZ6,DZ6))</f>
        <v/>
      </c>
      <c r="DZ6" s="16" t="str">
        <f t="shared" si="51"/>
        <v/>
      </c>
      <c r="EA6" s="16" t="str">
        <f t="shared" si="52"/>
        <v/>
      </c>
      <c r="EB6" s="16" t="str">
        <f t="shared" ref="EB6:EB10" si="121">IF(DZ6="","",CU6)</f>
        <v/>
      </c>
      <c r="EC6" s="16" t="str">
        <f t="shared" ref="EC6:EC10" si="122">IF($DZ6="","",CV6)</f>
        <v/>
      </c>
      <c r="ED6" s="16" t="str">
        <f t="shared" ref="ED6:ED10" si="123">IF($DZ6="","",CW6)</f>
        <v/>
      </c>
      <c r="EE6" s="16" t="str">
        <f t="shared" ref="EE6:EE10" si="124">IF($DZ6="","",CX6)</f>
        <v/>
      </c>
      <c r="EF6" s="16" t="str">
        <f t="shared" ref="EF6:EF10" si="125">IF($DZ6="","",CY6)</f>
        <v/>
      </c>
      <c r="EG6" s="16" t="str">
        <f t="shared" ref="EG6:EG10" si="126">IF($DZ6="","",CZ6)</f>
        <v/>
      </c>
      <c r="EH6" s="16" t="str">
        <f t="shared" ref="EH6:EH10" si="127">IF($DZ6="","",DA6)</f>
        <v/>
      </c>
      <c r="EI6" s="16" t="str">
        <f t="shared" ref="EI6:EI10" si="128">IF($DZ6="","",DB6)</f>
        <v/>
      </c>
      <c r="EJ6" s="16" t="str">
        <f t="shared" ref="EJ6:EJ10" si="129">IF($DZ6="","",DC6)</f>
        <v/>
      </c>
      <c r="EK6" s="16" t="str">
        <f t="shared" ref="EK6:EK10" si="130">IF($DZ6="","",DD6)</f>
        <v/>
      </c>
      <c r="EL6" s="58" t="str">
        <f t="shared" si="93"/>
        <v/>
      </c>
      <c r="EM6" s="58" t="str">
        <f>IF(OR($DZ6="",CR6=""),IF($EL6="","",$EL6),IF(OR(CR6="なし",CR6=0),領収書!$H$1,CR6))</f>
        <v/>
      </c>
      <c r="EN6" s="58" t="str">
        <f>IF(OR($DZ6="",CS6=""),IF($EL6="","",$EL6),IF(OR(CS6="なし",CS6=0),入力!$EN$1,CS6))</f>
        <v/>
      </c>
      <c r="EO6" s="63" t="str">
        <f t="shared" ref="EO6:EO10" si="131">IF(OR(DX6="",DE6=""),"",DE6)</f>
        <v/>
      </c>
      <c r="EP6" s="63" t="str">
        <f t="shared" si="64"/>
        <v/>
      </c>
      <c r="ER6" s="16" t="str">
        <f>IF(AND(COUNTIF($ET$3:ET6,ET6)=1,ET6&lt;&gt;""),MAX($ER$3:ER5)+1,"")</f>
        <v/>
      </c>
      <c r="ES6" s="16" t="str">
        <f>IF(価格設定!B8="","",価格設定!B8)</f>
        <v/>
      </c>
      <c r="ET6" s="16" t="str">
        <f>IF(価格設定!C8="","",価格設定!C8)</f>
        <v/>
      </c>
      <c r="EV6" s="16" t="str">
        <f t="shared" si="94"/>
        <v/>
      </c>
      <c r="EW6" s="16" t="str">
        <f t="shared" si="95"/>
        <v/>
      </c>
      <c r="EY6" s="16" t="str">
        <f>IF(価格設定!C1="","",価格設定!C1)</f>
        <v/>
      </c>
    </row>
    <row r="7" spans="1:182" ht="30" customHeight="1" x14ac:dyDescent="0.2">
      <c r="A7" s="225"/>
      <c r="B7" s="212"/>
      <c r="C7" s="221"/>
      <c r="D7" s="164"/>
      <c r="E7" s="165"/>
      <c r="F7" s="166"/>
      <c r="G7" s="167"/>
      <c r="H7" s="179"/>
      <c r="I7" s="306"/>
      <c r="J7" s="169"/>
      <c r="K7" s="179"/>
      <c r="L7" s="186"/>
      <c r="M7" s="186"/>
      <c r="N7" s="168"/>
      <c r="O7" s="170"/>
      <c r="P7" s="212"/>
      <c r="Q7" s="179" t="str">
        <f>IFERROR(IF(H7="","",IFERROR(INDEX(価格設定!$B$5:$B$1048576,MATCH(H7,価格設定!$B$5:$B$1048576,0),0),INDEX(価格設定!$B$5:$B$1048576,MATCH("*"&amp;H7&amp;"*",価格設定!$B$5:$B$1048576,0),0))),H7)</f>
        <v/>
      </c>
      <c r="R7" s="250" t="str">
        <f>IFERROR(IF(Q7="",IF(K7="","",K7),IF(K7="",IF(INDEX(価格設定!$C$5:$C$1048576,MATCH(Q7,価格設定!$B$5:$B$1048576,0),0)=0,"",INDEX(価格設定!$C$5:$C$1048576,MATCH(Q7,価格設定!$B$5:$B$1048576,0),0)),IF(K7="なし","",K7))),"")</f>
        <v/>
      </c>
      <c r="S7" s="308" t="str">
        <f t="shared" si="65"/>
        <v/>
      </c>
      <c r="T7" s="126" t="str">
        <f>IFERROR(IF(J7="",IF(INDEX(価格設定!$E$5:$R$1048576,MATCH($Q7,価格設定!B$5:B$1048576,0),MATCH($AW7,価格設定!E$1:X$1,1))=0,"",INDEX(価格設定!$E$5:$R$1048576,MATCH($Q7,価格設定!B$5:B$1048576,0),MATCH($AW7,価格設定!E$1:X$1,1))),J7),"")</f>
        <v/>
      </c>
      <c r="U7" s="126" t="str">
        <f t="shared" si="8"/>
        <v/>
      </c>
      <c r="V7" s="132" t="str">
        <f t="shared" si="99"/>
        <v/>
      </c>
      <c r="W7" s="127" t="str">
        <f>IFERROR(IF(OR(T7="",T7&lt;0),"",IFERROR(INDEX(価格設定!E$2:X$3,IF(AND(K7=$K$1,$K$1&lt;&gt;""),ROW(価格設定!$D$3)-1,MATCH(INDEX(価格設定!$D$5:$D$1048576,MATCH(Q7,価格設定!$B$5:$B$1048576,0),0),価格設定!$D$2:$D$3,0)),MATCH($AW7,価格設定!E$1:X$1,1)),INDEX(価格設定!E$2:X$2,0,MATCH($AW7,価格設定!E$1:X$1,1)))),"")</f>
        <v/>
      </c>
      <c r="X7" s="126" t="str">
        <f t="shared" si="67"/>
        <v/>
      </c>
      <c r="Y7" s="128" t="str">
        <f t="shared" si="100"/>
        <v/>
      </c>
      <c r="Z7" s="126" t="str">
        <f t="shared" si="101"/>
        <v/>
      </c>
      <c r="AA7" s="129" t="str">
        <f t="shared" si="9"/>
        <v/>
      </c>
      <c r="AB7" s="126" t="str">
        <f t="shared" si="102"/>
        <v/>
      </c>
      <c r="AC7" s="280" t="str">
        <f t="shared" si="70"/>
        <v/>
      </c>
      <c r="AD7" s="15"/>
      <c r="AE7" s="204" t="str">
        <f>IF(AF7="","",COUNT($AF$3:AF7))</f>
        <v/>
      </c>
      <c r="AF7" s="206" t="str">
        <f t="shared" si="103"/>
        <v/>
      </c>
      <c r="AG7" s="204" t="str">
        <f t="shared" si="72"/>
        <v/>
      </c>
      <c r="AH7" s="204" t="str">
        <f t="shared" si="73"/>
        <v/>
      </c>
      <c r="AI7" s="287"/>
      <c r="AJ7" s="15"/>
      <c r="AK7" s="138" t="str">
        <f t="shared" si="104"/>
        <v/>
      </c>
      <c r="AL7" s="131" t="str">
        <f t="shared" si="74"/>
        <v/>
      </c>
      <c r="AM7" s="131" t="str">
        <f t="shared" si="75"/>
        <v/>
      </c>
      <c r="AN7" s="313" t="str">
        <f t="shared" si="76"/>
        <v/>
      </c>
      <c r="AO7" s="316" t="str">
        <f t="shared" si="77"/>
        <v/>
      </c>
      <c r="AP7" s="18"/>
      <c r="AQ7" s="3" t="str">
        <f>IF(F7="","",MAX($AQ$3:AQ6)+1)</f>
        <v/>
      </c>
      <c r="AR7" s="3" t="str">
        <f>IF(OR(AQ7="",BB7=""),"",MAX($AR$3:AR6)+1)</f>
        <v/>
      </c>
      <c r="AS7" s="3" t="str">
        <f>IF(CQ7="","",RANK(CQ7,CQ$3:CQ$1048576,1)+COUNTIF($CQ$3:CQ7,CQ7)-1)</f>
        <v/>
      </c>
      <c r="AT7" s="21" t="str">
        <f>IF(C7="",IF(OR(AND($H7&lt;&gt;"",C7=""),AND($F6=$F7,$AZ7&lt;&gt;""),COUNTA($H$3:$H$1048576,#REF!,$F$3:$F$1048576)&gt;COUNTA($H$3:$H7,#REF!,$F$3:$F7),$AZ7&lt;&gt;""),INDEX(AT$3:AT$1048576,MATCH(MAX($AQ$3:$AQ6),$AQ$3:$AQ$1048576,0),0),""),C7)</f>
        <v/>
      </c>
      <c r="AU7" s="21" t="str">
        <f>IF(D7="",IF(OR(AND($H7&lt;&gt;"",D7=""),AND($F6=$F7,$AZ7&lt;&gt;""),COUNTA($H$3:$H$1048576,#REF!,$F$3:$F$1048576)&gt;COUNTA($H$3:$H7,#REF!,$F$3:$F7),$AZ7&lt;&gt;""),INDEX(AU$3:AU$1048576,MATCH(MAX($AQ$3:$AQ6),$AQ$3:$AQ$1048576,0),0),""),D7)</f>
        <v/>
      </c>
      <c r="AV7" s="21" t="str">
        <f>IF(E7="",IF(OR(AND($H7&lt;&gt;"",E7=""),AND($F6=$F7,$AZ7&lt;&gt;""),COUNTA($H$3:$H$1048576,#REF!,$F$3:$F$1048576)&gt;COUNTA($H$3:$H7,#REF!,$F$3:$F7),$AZ7&lt;&gt;""),INDEX(AV$3:AV$1048576,MATCH(MAX($AQ$3:$AQ6),$AQ$3:$AQ$1048576,0),0),""),E7)</f>
        <v/>
      </c>
      <c r="AW7" s="24" t="str">
        <f t="shared" si="105"/>
        <v/>
      </c>
      <c r="AX7" s="13" t="str">
        <f t="shared" si="12"/>
        <v/>
      </c>
      <c r="AY7" s="4" t="str">
        <f t="shared" si="13"/>
        <v/>
      </c>
      <c r="AZ7" s="4" t="str">
        <f>IF(AX7="",IF(OR(AND(H7&lt;&gt;"",F7=""),COUNTA($H$3:$H$1048576)&gt;COUNTA($H$3:$H7)),INDEX(AX$3:AX7,MATCH(MAX($AQ$3:AQ7),AQ$3:AQ7,0),0),""),AX7)</f>
        <v/>
      </c>
      <c r="BA7" s="4" t="str">
        <f>IF(AY7="",IF(AND(H7&lt;&gt;"",F7=""),INDEX(AY$3:AY7,MATCH(MAX($AQ$3:AQ7),AQ$3:AQ7,0),0),""),AY7)</f>
        <v/>
      </c>
      <c r="BB7" s="82" t="str">
        <f>IF(BC7="","",RANK(BC7,BC$3:BC$1048576,1)+COUNTIF($BC$3:BC7,BC7)-1)</f>
        <v/>
      </c>
      <c r="BC7" s="139" t="str">
        <f t="shared" si="106"/>
        <v/>
      </c>
      <c r="BD7" s="46" t="str">
        <f t="shared" si="107"/>
        <v/>
      </c>
      <c r="BE7" s="46" t="str">
        <f t="shared" si="108"/>
        <v/>
      </c>
      <c r="BF7" s="46" t="str">
        <f t="shared" si="109"/>
        <v/>
      </c>
      <c r="BG7" s="4" t="str">
        <f t="shared" si="110"/>
        <v/>
      </c>
      <c r="BH7" s="180" t="str">
        <f t="shared" si="111"/>
        <v/>
      </c>
      <c r="BI7" s="16" t="str">
        <f t="shared" si="112"/>
        <v/>
      </c>
      <c r="BJ7" s="52" t="str">
        <f>IF(BI7="","",IF(W7="","",IF(AND(K7=$K$1,$K$1&lt;&gt;""),$BT$2,IFERROR(IF(INDEX(価格設定!$D$5:$D$1048576,MATCH(Q7,価格設定!$B$5:$B$1048576,0),0)=価格設定!$D$3,$BT$2,$BS$2),$BS$2))))</f>
        <v/>
      </c>
      <c r="BK7" s="16" t="str">
        <f>IF(BI7="","",IF(COUNTIF($BI$3:BI7,BI7)=1,1,IF(AND(BI6=BI7,BH7=""),BK6,COUNTIF($BH$3:BH7,BH7))))</f>
        <v/>
      </c>
      <c r="BL7" s="52" t="str">
        <f t="shared" si="19"/>
        <v/>
      </c>
      <c r="BM7" s="52" t="str">
        <f t="shared" si="79"/>
        <v/>
      </c>
      <c r="BN7" s="119" t="str">
        <f t="shared" si="113"/>
        <v/>
      </c>
      <c r="BO7" s="119" t="str">
        <f t="shared" si="114"/>
        <v/>
      </c>
      <c r="BP7" s="17" t="str">
        <f t="shared" si="21"/>
        <v/>
      </c>
      <c r="BQ7" s="17" t="str">
        <f t="shared" si="22"/>
        <v/>
      </c>
      <c r="BR7" s="17" t="str">
        <f>IF(OR(BP7="",COUNTIF($BO$3:BO7,BO7)&lt;&gt;1),"",SUMIF(BO$3:BO$1048576,BO7,BP$3:BP$1048576))</f>
        <v/>
      </c>
      <c r="BS7" s="17" t="str">
        <f t="shared" si="81"/>
        <v/>
      </c>
      <c r="BT7" s="17" t="str">
        <f t="shared" si="82"/>
        <v/>
      </c>
      <c r="BU7" s="17" t="str">
        <f t="shared" si="115"/>
        <v/>
      </c>
      <c r="BV7" s="24" t="str">
        <f t="shared" si="116"/>
        <v/>
      </c>
      <c r="BW7" s="24" t="str">
        <f t="shared" si="117"/>
        <v/>
      </c>
      <c r="BX7" s="24" t="str">
        <f t="shared" si="25"/>
        <v/>
      </c>
      <c r="BY7" s="26" t="str">
        <f t="shared" si="26"/>
        <v/>
      </c>
      <c r="BZ7" s="26" t="str">
        <f t="shared" si="27"/>
        <v/>
      </c>
      <c r="CA7" s="26" t="str">
        <f t="shared" si="28"/>
        <v/>
      </c>
      <c r="CB7" s="66" t="str">
        <f t="shared" si="1"/>
        <v/>
      </c>
      <c r="CC7" s="65" t="str">
        <f t="shared" si="2"/>
        <v/>
      </c>
      <c r="CD7" s="26" t="str">
        <f t="shared" si="29"/>
        <v/>
      </c>
      <c r="CE7" s="26" t="str">
        <f t="shared" si="30"/>
        <v/>
      </c>
      <c r="CF7" s="193" t="str">
        <f t="shared" si="31"/>
        <v/>
      </c>
      <c r="CG7" s="193" t="str">
        <f t="shared" si="32"/>
        <v/>
      </c>
      <c r="CH7" s="26" t="str">
        <f t="shared" si="118"/>
        <v/>
      </c>
      <c r="CI7" s="26" t="str">
        <f t="shared" si="34"/>
        <v/>
      </c>
      <c r="CJ7" s="65" t="str">
        <f t="shared" si="3"/>
        <v/>
      </c>
      <c r="CK7" s="65" t="str">
        <f t="shared" si="4"/>
        <v/>
      </c>
      <c r="CL7" s="64" t="str">
        <f t="shared" si="5"/>
        <v/>
      </c>
      <c r="CM7" s="64" t="str">
        <f t="shared" si="6"/>
        <v/>
      </c>
      <c r="CN7" s="65" t="str">
        <f t="shared" si="7"/>
        <v/>
      </c>
      <c r="CP7" s="63" t="str">
        <f>IF(BH7="","",MAX($CP$3:CP6)+1)</f>
        <v/>
      </c>
      <c r="CQ7" s="24" t="str">
        <f t="shared" si="35"/>
        <v/>
      </c>
      <c r="CR7" s="24" t="str">
        <f t="shared" si="36"/>
        <v/>
      </c>
      <c r="CS7" s="24" t="str">
        <f t="shared" si="37"/>
        <v/>
      </c>
      <c r="CT7" s="58" t="str">
        <f>IF(BO7="","",COUNTIF($BO$3:BO7,BO7)&amp;"@"&amp;BO7)</f>
        <v/>
      </c>
      <c r="CU7" s="16" t="str">
        <f t="shared" si="84"/>
        <v/>
      </c>
      <c r="CV7" s="63" t="str">
        <f t="shared" si="38"/>
        <v/>
      </c>
      <c r="CW7" s="16" t="str">
        <f t="shared" si="39"/>
        <v/>
      </c>
      <c r="CX7" s="16" t="str">
        <f t="shared" si="40"/>
        <v/>
      </c>
      <c r="CY7" s="16" t="str">
        <f t="shared" si="41"/>
        <v/>
      </c>
      <c r="CZ7" s="85" t="str">
        <f t="shared" si="42"/>
        <v/>
      </c>
      <c r="DA7" s="16" t="str">
        <f t="shared" si="43"/>
        <v/>
      </c>
      <c r="DB7" s="16" t="str">
        <f t="shared" si="44"/>
        <v/>
      </c>
      <c r="DC7" s="28" t="str">
        <f>IF(CP7="","",$DC$1&amp;(INDEX(価格設定!D$1:XFD$3,ROW(価格設定!$D$3),MATCH($AW7,価格設定!D$1:XFD$1,1))*100)&amp;"%")</f>
        <v/>
      </c>
      <c r="DD7" s="28" t="str">
        <f>IF(CP7="","",$DD$1&amp;(INDEX(価格設定!D$1:XFD$3,ROW(価格設定!$D$2),MATCH($AW7,価格設定!D$1:XFD$1,1))*100)&amp;"%")</f>
        <v/>
      </c>
      <c r="DE7" s="29" t="str">
        <f t="shared" si="45"/>
        <v/>
      </c>
      <c r="DG7" s="58" t="str">
        <f t="shared" si="46"/>
        <v/>
      </c>
      <c r="DH7" s="58" t="str">
        <f t="shared" si="47"/>
        <v/>
      </c>
      <c r="DI7" s="58" t="str">
        <f t="shared" si="119"/>
        <v/>
      </c>
      <c r="DJ7" s="85" t="str">
        <f t="shared" si="48"/>
        <v/>
      </c>
      <c r="DL7" s="58" t="str">
        <f>IF(COUNTIF(DG$3:DG$1048576,DG7)=COUNTIF($DG$3:$DG7,DG7),DG7,"")</f>
        <v/>
      </c>
      <c r="DM7" s="85" t="str">
        <f t="shared" si="86"/>
        <v/>
      </c>
      <c r="DN7" s="85" t="str">
        <f t="shared" si="87"/>
        <v/>
      </c>
      <c r="DO7" s="85" t="str">
        <f t="shared" si="88"/>
        <v/>
      </c>
      <c r="DP7" s="303"/>
      <c r="DQ7" s="17" t="str">
        <f t="shared" si="89"/>
        <v/>
      </c>
      <c r="DR7" s="17" t="str">
        <f t="shared" si="90"/>
        <v/>
      </c>
      <c r="DS7" s="17" t="str">
        <f t="shared" si="91"/>
        <v/>
      </c>
      <c r="DU7" s="16" t="str">
        <f t="shared" si="49"/>
        <v/>
      </c>
      <c r="DV7" s="16" t="str">
        <f>IF(DU7="","",COUNT($DU$3:DU7))</f>
        <v/>
      </c>
      <c r="DW7" s="16" t="str">
        <f t="shared" si="120"/>
        <v/>
      </c>
      <c r="DX7" s="16" t="str">
        <f t="shared" si="50"/>
        <v/>
      </c>
      <c r="DY7" s="16" t="str">
        <f>IF(DZ7="","",COUNTIF(DZ$3:DZ7,DZ7))</f>
        <v/>
      </c>
      <c r="DZ7" s="16" t="str">
        <f t="shared" si="51"/>
        <v/>
      </c>
      <c r="EA7" s="16" t="str">
        <f t="shared" si="52"/>
        <v/>
      </c>
      <c r="EB7" s="16" t="str">
        <f t="shared" si="121"/>
        <v/>
      </c>
      <c r="EC7" s="16" t="str">
        <f t="shared" si="122"/>
        <v/>
      </c>
      <c r="ED7" s="16" t="str">
        <f t="shared" si="123"/>
        <v/>
      </c>
      <c r="EE7" s="16" t="str">
        <f t="shared" si="124"/>
        <v/>
      </c>
      <c r="EF7" s="16" t="str">
        <f t="shared" si="125"/>
        <v/>
      </c>
      <c r="EG7" s="16" t="str">
        <f t="shared" si="126"/>
        <v/>
      </c>
      <c r="EH7" s="16" t="str">
        <f t="shared" si="127"/>
        <v/>
      </c>
      <c r="EI7" s="16" t="str">
        <f t="shared" si="128"/>
        <v/>
      </c>
      <c r="EJ7" s="16" t="str">
        <f t="shared" si="129"/>
        <v/>
      </c>
      <c r="EK7" s="16" t="str">
        <f t="shared" si="130"/>
        <v/>
      </c>
      <c r="EL7" s="58" t="str">
        <f t="shared" si="93"/>
        <v/>
      </c>
      <c r="EM7" s="58" t="str">
        <f>IF(OR($DZ7="",CR7=""),IF($EL7="","",$EL7),IF(OR(CR7="なし",CR7=0),領収書!$H$1,CR7))</f>
        <v/>
      </c>
      <c r="EN7" s="58" t="str">
        <f>IF(OR($DZ7="",CS7=""),IF($EL7="","",$EL7),IF(OR(CS7="なし",CS7=0),入力!$EN$1,CS7))</f>
        <v/>
      </c>
      <c r="EO7" s="63" t="str">
        <f t="shared" si="131"/>
        <v/>
      </c>
      <c r="EP7" s="63" t="str">
        <f t="shared" si="64"/>
        <v/>
      </c>
      <c r="ER7" s="16" t="str">
        <f>IF(AND(COUNTIF($ET$3:ET7,ET7)=1,ET7&lt;&gt;""),MAX($ER$3:ER6)+1,"")</f>
        <v/>
      </c>
      <c r="ES7" s="16" t="str">
        <f>IF(価格設定!B9="","",価格設定!B9)</f>
        <v/>
      </c>
      <c r="ET7" s="16" t="str">
        <f>IF(価格設定!C9="","",価格設定!C9)</f>
        <v/>
      </c>
      <c r="EV7" s="16" t="str">
        <f t="shared" si="94"/>
        <v/>
      </c>
      <c r="EW7" s="16" t="str">
        <f t="shared" si="95"/>
        <v/>
      </c>
      <c r="EY7" s="16" t="str">
        <f>IF(価格設定!C2="","",価格設定!C2)</f>
        <v/>
      </c>
    </row>
    <row r="8" spans="1:182" ht="30" customHeight="1" x14ac:dyDescent="0.2">
      <c r="A8" s="225"/>
      <c r="B8" s="212"/>
      <c r="C8" s="221"/>
      <c r="D8" s="164"/>
      <c r="E8" s="165"/>
      <c r="F8" s="166"/>
      <c r="G8" s="167"/>
      <c r="H8" s="179"/>
      <c r="I8" s="306"/>
      <c r="J8" s="169"/>
      <c r="K8" s="179"/>
      <c r="L8" s="186"/>
      <c r="M8" s="186"/>
      <c r="N8" s="168"/>
      <c r="O8" s="170"/>
      <c r="P8" s="212"/>
      <c r="Q8" s="179" t="str">
        <f>IFERROR(IF(H8="","",IFERROR(INDEX(価格設定!$B$5:$B$1048576,MATCH(H8,価格設定!$B$5:$B$1048576,0),0),INDEX(価格設定!$B$5:$B$1048576,MATCH("*"&amp;H8&amp;"*",価格設定!$B$5:$B$1048576,0),0))),H8)</f>
        <v/>
      </c>
      <c r="R8" s="250" t="str">
        <f>IFERROR(IF(Q8="",IF(K8="","",K8),IF(K8="",IF(INDEX(価格設定!$C$5:$C$1048576,MATCH(Q8,価格設定!$B$5:$B$1048576,0),0)=0,"",INDEX(価格設定!$C$5:$C$1048576,MATCH(Q8,価格設定!$B$5:$B$1048576,0),0)),IF(K8="なし","",K8))),"")</f>
        <v/>
      </c>
      <c r="S8" s="308" t="str">
        <f t="shared" si="65"/>
        <v/>
      </c>
      <c r="T8" s="126" t="str">
        <f>IFERROR(IF(J8="",IF(INDEX(価格設定!$E$5:$R$1048576,MATCH($Q8,価格設定!B$5:B$1048576,0),MATCH($AW8,価格設定!E$1:X$1,1))=0,"",INDEX(価格設定!$E$5:$R$1048576,MATCH($Q8,価格設定!B$5:B$1048576,0),MATCH($AW8,価格設定!E$1:X$1,1))),J8),"")</f>
        <v/>
      </c>
      <c r="U8" s="126" t="str">
        <f t="shared" si="8"/>
        <v/>
      </c>
      <c r="V8" s="132" t="str">
        <f t="shared" si="99"/>
        <v/>
      </c>
      <c r="W8" s="127" t="str">
        <f>IFERROR(IF(OR(T8="",T8&lt;0),"",IFERROR(INDEX(価格設定!E$2:X$3,IF(AND(K8=$K$1,$K$1&lt;&gt;""),ROW(価格設定!$D$3)-1,MATCH(INDEX(価格設定!$D$5:$D$1048576,MATCH(Q8,価格設定!$B$5:$B$1048576,0),0),価格設定!$D$2:$D$3,0)),MATCH($AW8,価格設定!E$1:X$1,1)),INDEX(価格設定!E$2:X$2,0,MATCH($AW8,価格設定!E$1:X$1,1)))),"")</f>
        <v/>
      </c>
      <c r="X8" s="126" t="str">
        <f t="shared" si="67"/>
        <v/>
      </c>
      <c r="Y8" s="128" t="str">
        <f t="shared" si="100"/>
        <v/>
      </c>
      <c r="Z8" s="126" t="str">
        <f t="shared" si="101"/>
        <v/>
      </c>
      <c r="AA8" s="129" t="str">
        <f t="shared" si="9"/>
        <v/>
      </c>
      <c r="AB8" s="126" t="str">
        <f t="shared" si="102"/>
        <v/>
      </c>
      <c r="AC8" s="280" t="str">
        <f t="shared" si="70"/>
        <v/>
      </c>
      <c r="AD8" s="15"/>
      <c r="AE8" s="204" t="str">
        <f>IF(AF8="","",COUNT($AF$3:AF8))</f>
        <v/>
      </c>
      <c r="AF8" s="206" t="str">
        <f t="shared" si="103"/>
        <v/>
      </c>
      <c r="AG8" s="204" t="str">
        <f t="shared" si="72"/>
        <v/>
      </c>
      <c r="AH8" s="204" t="str">
        <f t="shared" si="73"/>
        <v/>
      </c>
      <c r="AI8" s="287"/>
      <c r="AJ8" s="15"/>
      <c r="AK8" s="138" t="str">
        <f t="shared" si="104"/>
        <v/>
      </c>
      <c r="AL8" s="131" t="str">
        <f t="shared" si="74"/>
        <v/>
      </c>
      <c r="AM8" s="131" t="str">
        <f t="shared" si="75"/>
        <v/>
      </c>
      <c r="AN8" s="313" t="str">
        <f t="shared" si="76"/>
        <v/>
      </c>
      <c r="AO8" s="316" t="str">
        <f t="shared" si="77"/>
        <v/>
      </c>
      <c r="AP8" s="18"/>
      <c r="AQ8" s="3" t="str">
        <f>IF(F8="","",MAX($AQ$3:AQ7)+1)</f>
        <v/>
      </c>
      <c r="AR8" s="3" t="str">
        <f>IF(OR(AQ8="",BB8=""),"",MAX($AR$3:AR7)+1)</f>
        <v/>
      </c>
      <c r="AS8" s="3" t="str">
        <f>IF(CQ8="","",RANK(CQ8,CQ$3:CQ$1048576,1)+COUNTIF($CQ$3:CQ8,CQ8)-1)</f>
        <v/>
      </c>
      <c r="AT8" s="21" t="str">
        <f>IF(C8="",IF(OR(AND($H8&lt;&gt;"",C8=""),AND($F7=$F8,$AZ8&lt;&gt;""),COUNTA($H$3:$H$1048576,#REF!,$F$3:$F$1048576)&gt;COUNTA($H$3:$H8,#REF!,$F$3:$F8),$AZ8&lt;&gt;""),INDEX(AT$3:AT$1048576,MATCH(MAX($AQ$3:$AQ7),$AQ$3:$AQ$1048576,0),0),""),C8)</f>
        <v/>
      </c>
      <c r="AU8" s="21" t="str">
        <f>IF(D8="",IF(OR(AND($H8&lt;&gt;"",D8=""),AND($F7=$F8,$AZ8&lt;&gt;""),COUNTA($H$3:$H$1048576,#REF!,$F$3:$F$1048576)&gt;COUNTA($H$3:$H8,#REF!,$F$3:$F8),$AZ8&lt;&gt;""),INDEX(AU$3:AU$1048576,MATCH(MAX($AQ$3:$AQ7),$AQ$3:$AQ$1048576,0),0),""),D8)</f>
        <v/>
      </c>
      <c r="AV8" s="21" t="str">
        <f>IF(E8="",IF(OR(AND($H8&lt;&gt;"",E8=""),AND($F7=$F8,$AZ8&lt;&gt;""),COUNTA($H$3:$H$1048576,#REF!,$F$3:$F$1048576)&gt;COUNTA($H$3:$H8,#REF!,$F$3:$F8),$AZ8&lt;&gt;""),INDEX(AV$3:AV$1048576,MATCH(MAX($AQ$3:$AQ7),$AQ$3:$AQ$1048576,0),0),""),E8)</f>
        <v/>
      </c>
      <c r="AW8" s="24" t="str">
        <f t="shared" si="105"/>
        <v/>
      </c>
      <c r="AX8" s="13" t="str">
        <f t="shared" si="12"/>
        <v/>
      </c>
      <c r="AY8" s="4" t="str">
        <f t="shared" si="13"/>
        <v/>
      </c>
      <c r="AZ8" s="4" t="str">
        <f>IF(AX8="",IF(OR(AND(H8&lt;&gt;"",F8=""),COUNTA($H$3:$H$1048576)&gt;COUNTA($H$3:$H8)),INDEX(AX$3:AX8,MATCH(MAX($AQ$3:AQ8),AQ$3:AQ8,0),0),""),AX8)</f>
        <v/>
      </c>
      <c r="BA8" s="4" t="str">
        <f>IF(AY8="",IF(AND(H8&lt;&gt;"",F8=""),INDEX(AY$3:AY8,MATCH(MAX($AQ$3:AQ8),AQ$3:AQ8,0),0),""),AY8)</f>
        <v/>
      </c>
      <c r="BB8" s="82" t="str">
        <f>IF(BC8="","",RANK(BC8,BC$3:BC$1048576,1)+COUNTIF($BC$3:BC8,BC8)-1)</f>
        <v/>
      </c>
      <c r="BC8" s="139" t="str">
        <f t="shared" si="106"/>
        <v/>
      </c>
      <c r="BD8" s="46" t="str">
        <f t="shared" si="107"/>
        <v/>
      </c>
      <c r="BE8" s="46" t="str">
        <f t="shared" si="108"/>
        <v/>
      </c>
      <c r="BF8" s="46" t="str">
        <f t="shared" si="109"/>
        <v/>
      </c>
      <c r="BG8" s="4" t="str">
        <f t="shared" si="110"/>
        <v/>
      </c>
      <c r="BH8" s="180" t="str">
        <f t="shared" si="111"/>
        <v/>
      </c>
      <c r="BI8" s="16" t="str">
        <f t="shared" si="112"/>
        <v/>
      </c>
      <c r="BJ8" s="52" t="str">
        <f>IF(BI8="","",IF(W8="","",IF(AND(K8=$K$1,$K$1&lt;&gt;""),$BT$2,IFERROR(IF(INDEX(価格設定!$D$5:$D$1048576,MATCH(Q8,価格設定!$B$5:$B$1048576,0),0)=価格設定!$D$3,$BT$2,$BS$2),$BS$2))))</f>
        <v/>
      </c>
      <c r="BK8" s="16" t="str">
        <f>IF(BI8="","",IF(COUNTIF($BI$3:BI8,BI8)=1,1,IF(AND(BI7=BI8,BH8=""),BK7,COUNTIF($BH$3:BH8,BH8))))</f>
        <v/>
      </c>
      <c r="BL8" s="52" t="str">
        <f t="shared" si="19"/>
        <v/>
      </c>
      <c r="BM8" s="52" t="str">
        <f t="shared" si="79"/>
        <v/>
      </c>
      <c r="BN8" s="119" t="str">
        <f t="shared" si="113"/>
        <v/>
      </c>
      <c r="BO8" s="119" t="str">
        <f t="shared" si="114"/>
        <v/>
      </c>
      <c r="BP8" s="17" t="str">
        <f t="shared" si="21"/>
        <v/>
      </c>
      <c r="BQ8" s="17" t="str">
        <f t="shared" si="22"/>
        <v/>
      </c>
      <c r="BR8" s="17" t="str">
        <f>IF(OR(BP8="",COUNTIF($BO$3:BO8,BO8)&lt;&gt;1),"",SUMIF(BO$3:BO$1048576,BO8,BP$3:BP$1048576))</f>
        <v/>
      </c>
      <c r="BS8" s="17" t="str">
        <f t="shared" si="81"/>
        <v/>
      </c>
      <c r="BT8" s="17" t="str">
        <f t="shared" si="82"/>
        <v/>
      </c>
      <c r="BU8" s="17" t="str">
        <f t="shared" si="115"/>
        <v/>
      </c>
      <c r="BV8" s="24" t="str">
        <f t="shared" si="116"/>
        <v/>
      </c>
      <c r="BW8" s="24" t="str">
        <f t="shared" si="117"/>
        <v/>
      </c>
      <c r="BX8" s="24" t="str">
        <f t="shared" si="25"/>
        <v/>
      </c>
      <c r="BY8" s="26" t="str">
        <f t="shared" si="26"/>
        <v/>
      </c>
      <c r="BZ8" s="26" t="str">
        <f t="shared" si="27"/>
        <v/>
      </c>
      <c r="CA8" s="26" t="str">
        <f t="shared" si="28"/>
        <v/>
      </c>
      <c r="CB8" s="66" t="str">
        <f t="shared" si="1"/>
        <v/>
      </c>
      <c r="CC8" s="65" t="str">
        <f t="shared" si="2"/>
        <v/>
      </c>
      <c r="CD8" s="26" t="str">
        <f t="shared" si="29"/>
        <v/>
      </c>
      <c r="CE8" s="26" t="str">
        <f t="shared" si="30"/>
        <v/>
      </c>
      <c r="CF8" s="193" t="str">
        <f t="shared" si="31"/>
        <v/>
      </c>
      <c r="CG8" s="193" t="str">
        <f t="shared" si="32"/>
        <v/>
      </c>
      <c r="CH8" s="26" t="str">
        <f t="shared" si="118"/>
        <v/>
      </c>
      <c r="CI8" s="26" t="str">
        <f t="shared" si="34"/>
        <v/>
      </c>
      <c r="CJ8" s="65" t="str">
        <f t="shared" si="3"/>
        <v/>
      </c>
      <c r="CK8" s="65" t="str">
        <f t="shared" si="4"/>
        <v/>
      </c>
      <c r="CL8" s="64" t="str">
        <f t="shared" si="5"/>
        <v/>
      </c>
      <c r="CM8" s="64" t="str">
        <f t="shared" si="6"/>
        <v/>
      </c>
      <c r="CN8" s="65" t="str">
        <f t="shared" si="7"/>
        <v/>
      </c>
      <c r="CP8" s="63" t="str">
        <f>IF(BH8="","",MAX($CP$3:CP7)+1)</f>
        <v/>
      </c>
      <c r="CQ8" s="24" t="str">
        <f t="shared" si="35"/>
        <v/>
      </c>
      <c r="CR8" s="24" t="str">
        <f t="shared" si="36"/>
        <v/>
      </c>
      <c r="CS8" s="24" t="str">
        <f t="shared" si="37"/>
        <v/>
      </c>
      <c r="CT8" s="58" t="str">
        <f>IF(BO8="","",COUNTIF($BO$3:BO8,BO8)&amp;"@"&amp;BO8)</f>
        <v/>
      </c>
      <c r="CU8" s="16" t="str">
        <f t="shared" si="84"/>
        <v/>
      </c>
      <c r="CV8" s="63" t="str">
        <f t="shared" si="38"/>
        <v/>
      </c>
      <c r="CW8" s="16" t="str">
        <f t="shared" si="39"/>
        <v/>
      </c>
      <c r="CX8" s="16" t="str">
        <f t="shared" si="40"/>
        <v/>
      </c>
      <c r="CY8" s="16" t="str">
        <f t="shared" si="41"/>
        <v/>
      </c>
      <c r="CZ8" s="85" t="str">
        <f t="shared" si="42"/>
        <v/>
      </c>
      <c r="DA8" s="16" t="str">
        <f t="shared" si="43"/>
        <v/>
      </c>
      <c r="DB8" s="16" t="str">
        <f t="shared" si="44"/>
        <v/>
      </c>
      <c r="DC8" s="28" t="str">
        <f>IF(CP8="","",$DC$1&amp;(INDEX(価格設定!D$1:XFD$3,ROW(価格設定!$D$3),MATCH($AW8,価格設定!D$1:XFD$1,1))*100)&amp;"%")</f>
        <v/>
      </c>
      <c r="DD8" s="28" t="str">
        <f>IF(CP8="","",$DD$1&amp;(INDEX(価格設定!D$1:XFD$3,ROW(価格設定!$D$2),MATCH($AW8,価格設定!D$1:XFD$1,1))*100)&amp;"%")</f>
        <v/>
      </c>
      <c r="DE8" s="29" t="str">
        <f t="shared" si="45"/>
        <v/>
      </c>
      <c r="DG8" s="58" t="str">
        <f t="shared" si="46"/>
        <v/>
      </c>
      <c r="DH8" s="58" t="str">
        <f t="shared" si="47"/>
        <v/>
      </c>
      <c r="DI8" s="58" t="str">
        <f t="shared" si="119"/>
        <v/>
      </c>
      <c r="DJ8" s="85" t="str">
        <f t="shared" si="48"/>
        <v/>
      </c>
      <c r="DL8" s="58" t="str">
        <f>IF(COUNTIF(DG$3:DG$1048576,DG8)=COUNTIF($DG$3:$DG8,DG8),DG8,"")</f>
        <v/>
      </c>
      <c r="DM8" s="85" t="str">
        <f t="shared" si="86"/>
        <v/>
      </c>
      <c r="DN8" s="85" t="str">
        <f t="shared" si="87"/>
        <v/>
      </c>
      <c r="DO8" s="85" t="str">
        <f t="shared" si="88"/>
        <v/>
      </c>
      <c r="DP8" s="303"/>
      <c r="DQ8" s="17" t="str">
        <f t="shared" si="89"/>
        <v/>
      </c>
      <c r="DR8" s="17" t="str">
        <f t="shared" si="90"/>
        <v/>
      </c>
      <c r="DS8" s="17" t="str">
        <f t="shared" si="91"/>
        <v/>
      </c>
      <c r="DU8" s="16" t="str">
        <f t="shared" si="49"/>
        <v/>
      </c>
      <c r="DV8" s="16" t="str">
        <f>IF(DU8="","",COUNT($DU$3:DU8))</f>
        <v/>
      </c>
      <c r="DW8" s="16" t="str">
        <f t="shared" si="120"/>
        <v/>
      </c>
      <c r="DX8" s="16" t="str">
        <f t="shared" si="50"/>
        <v/>
      </c>
      <c r="DY8" s="16" t="str">
        <f>IF(DZ8="","",COUNTIF(DZ$3:DZ8,DZ8))</f>
        <v/>
      </c>
      <c r="DZ8" s="16" t="str">
        <f t="shared" si="51"/>
        <v/>
      </c>
      <c r="EA8" s="16" t="str">
        <f t="shared" si="52"/>
        <v/>
      </c>
      <c r="EB8" s="16" t="str">
        <f t="shared" si="121"/>
        <v/>
      </c>
      <c r="EC8" s="16" t="str">
        <f t="shared" si="122"/>
        <v/>
      </c>
      <c r="ED8" s="16" t="str">
        <f t="shared" si="123"/>
        <v/>
      </c>
      <c r="EE8" s="16" t="str">
        <f t="shared" si="124"/>
        <v/>
      </c>
      <c r="EF8" s="16" t="str">
        <f t="shared" si="125"/>
        <v/>
      </c>
      <c r="EG8" s="16" t="str">
        <f t="shared" si="126"/>
        <v/>
      </c>
      <c r="EH8" s="16" t="str">
        <f t="shared" si="127"/>
        <v/>
      </c>
      <c r="EI8" s="16" t="str">
        <f t="shared" si="128"/>
        <v/>
      </c>
      <c r="EJ8" s="16" t="str">
        <f t="shared" si="129"/>
        <v/>
      </c>
      <c r="EK8" s="16" t="str">
        <f t="shared" si="130"/>
        <v/>
      </c>
      <c r="EL8" s="58" t="str">
        <f t="shared" si="93"/>
        <v/>
      </c>
      <c r="EM8" s="58" t="str">
        <f>IF(OR($DZ8="",CR8=""),IF($EL8="","",$EL8),IF(OR(CR8="なし",CR8=0),領収書!$H$1,CR8))</f>
        <v/>
      </c>
      <c r="EN8" s="58" t="str">
        <f>IF(OR($DZ8="",CS8=""),IF($EL8="","",$EL8),IF(OR(CS8="なし",CS8=0),入力!$EN$1,CS8))</f>
        <v/>
      </c>
      <c r="EO8" s="63" t="str">
        <f t="shared" si="131"/>
        <v/>
      </c>
      <c r="EP8" s="63" t="str">
        <f t="shared" si="64"/>
        <v/>
      </c>
      <c r="ER8" s="16" t="str">
        <f>IF(AND(COUNTIF($ET$3:ET8,ET8)=1,ET8&lt;&gt;""),MAX($ER$3:ER7)+1,"")</f>
        <v/>
      </c>
      <c r="ES8" s="16" t="str">
        <f>IF(価格設定!B10="","",価格設定!B10)</f>
        <v/>
      </c>
      <c r="ET8" s="16" t="str">
        <f>IF(価格設定!C10="","",価格設定!C10)</f>
        <v/>
      </c>
      <c r="EV8" s="16" t="str">
        <f t="shared" si="94"/>
        <v/>
      </c>
      <c r="EW8" s="16" t="str">
        <f t="shared" si="95"/>
        <v/>
      </c>
      <c r="EY8" s="16" t="str">
        <f>IF(価格設定!C3="","",価格設定!C3)</f>
        <v/>
      </c>
    </row>
    <row r="9" spans="1:182" ht="30" customHeight="1" x14ac:dyDescent="0.2">
      <c r="A9" s="225"/>
      <c r="B9" s="212"/>
      <c r="C9" s="221"/>
      <c r="D9" s="164"/>
      <c r="E9" s="165"/>
      <c r="F9" s="166"/>
      <c r="G9" s="167"/>
      <c r="H9" s="179"/>
      <c r="I9" s="306"/>
      <c r="J9" s="169"/>
      <c r="K9" s="179"/>
      <c r="L9" s="186"/>
      <c r="M9" s="186"/>
      <c r="N9" s="168"/>
      <c r="O9" s="170"/>
      <c r="P9" s="212"/>
      <c r="Q9" s="179" t="str">
        <f>IFERROR(IF(H9="","",IFERROR(INDEX(価格設定!$B$5:$B$1048576,MATCH(H9,価格設定!$B$5:$B$1048576,0),0),INDEX(価格設定!$B$5:$B$1048576,MATCH("*"&amp;H9&amp;"*",価格設定!$B$5:$B$1048576,0),0))),H9)</f>
        <v/>
      </c>
      <c r="R9" s="250" t="str">
        <f>IFERROR(IF(Q9="",IF(K9="","",K9),IF(K9="",IF(INDEX(価格設定!$C$5:$C$1048576,MATCH(Q9,価格設定!$B$5:$B$1048576,0),0)=0,"",INDEX(価格設定!$C$5:$C$1048576,MATCH(Q9,価格設定!$B$5:$B$1048576,0),0)),IF(K9="なし","",K9))),"")</f>
        <v/>
      </c>
      <c r="S9" s="308" t="str">
        <f t="shared" si="65"/>
        <v/>
      </c>
      <c r="T9" s="126" t="str">
        <f>IFERROR(IF(J9="",IF(INDEX(価格設定!$E$5:$R$1048576,MATCH($Q9,価格設定!B$5:B$1048576,0),MATCH($AW9,価格設定!E$1:X$1,1))=0,"",INDEX(価格設定!$E$5:$R$1048576,MATCH($Q9,価格設定!B$5:B$1048576,0),MATCH($AW9,価格設定!E$1:X$1,1))),J9),"")</f>
        <v/>
      </c>
      <c r="U9" s="126" t="str">
        <f t="shared" si="8"/>
        <v/>
      </c>
      <c r="V9" s="132" t="str">
        <f t="shared" si="99"/>
        <v/>
      </c>
      <c r="W9" s="127" t="str">
        <f>IFERROR(IF(OR(T9="",T9&lt;0),"",IFERROR(INDEX(価格設定!E$2:X$3,IF(AND(K9=$K$1,$K$1&lt;&gt;""),ROW(価格設定!$D$3)-1,MATCH(INDEX(価格設定!$D$5:$D$1048576,MATCH(Q9,価格設定!$B$5:$B$1048576,0),0),価格設定!$D$2:$D$3,0)),MATCH($AW9,価格設定!E$1:X$1,1)),INDEX(価格設定!E$2:X$2,0,MATCH($AW9,価格設定!E$1:X$1,1)))),"")</f>
        <v/>
      </c>
      <c r="X9" s="126" t="str">
        <f t="shared" si="67"/>
        <v/>
      </c>
      <c r="Y9" s="128" t="str">
        <f t="shared" si="100"/>
        <v/>
      </c>
      <c r="Z9" s="126" t="str">
        <f t="shared" si="101"/>
        <v/>
      </c>
      <c r="AA9" s="129" t="str">
        <f t="shared" si="9"/>
        <v/>
      </c>
      <c r="AB9" s="126" t="str">
        <f t="shared" si="102"/>
        <v/>
      </c>
      <c r="AC9" s="280" t="str">
        <f t="shared" si="70"/>
        <v/>
      </c>
      <c r="AD9" s="15"/>
      <c r="AE9" s="204" t="str">
        <f>IF(AF9="","",COUNT($AF$3:AF9))</f>
        <v/>
      </c>
      <c r="AF9" s="206" t="str">
        <f t="shared" si="103"/>
        <v/>
      </c>
      <c r="AG9" s="204" t="str">
        <f t="shared" si="72"/>
        <v/>
      </c>
      <c r="AH9" s="204" t="str">
        <f t="shared" si="73"/>
        <v/>
      </c>
      <c r="AI9" s="287"/>
      <c r="AJ9" s="15"/>
      <c r="AK9" s="138" t="str">
        <f t="shared" si="104"/>
        <v/>
      </c>
      <c r="AL9" s="131" t="str">
        <f t="shared" si="74"/>
        <v/>
      </c>
      <c r="AM9" s="131" t="str">
        <f t="shared" si="75"/>
        <v/>
      </c>
      <c r="AN9" s="313" t="str">
        <f t="shared" si="76"/>
        <v/>
      </c>
      <c r="AO9" s="316" t="str">
        <f t="shared" si="77"/>
        <v/>
      </c>
      <c r="AP9" s="18"/>
      <c r="AQ9" s="3" t="str">
        <f>IF(F9="","",MAX($AQ$3:AQ8)+1)</f>
        <v/>
      </c>
      <c r="AR9" s="3" t="str">
        <f>IF(OR(AQ9="",BB9=""),"",MAX($AR$3:AR8)+1)</f>
        <v/>
      </c>
      <c r="AS9" s="3" t="str">
        <f>IF(CQ9="","",RANK(CQ9,CQ$3:CQ$1048576,1)+COUNTIF($CQ$3:CQ9,CQ9)-1)</f>
        <v/>
      </c>
      <c r="AT9" s="21" t="str">
        <f>IF(C9="",IF(OR(AND($H9&lt;&gt;"",C9=""),AND($F8=$F9,$AZ9&lt;&gt;""),COUNTA($H$3:$H$1048576,#REF!,$F$3:$F$1048576)&gt;COUNTA($H$3:$H9,#REF!,$F$3:$F9),$AZ9&lt;&gt;""),INDEX(AT$3:AT$1048576,MATCH(MAX($AQ$3:$AQ8),$AQ$3:$AQ$1048576,0),0),""),C9)</f>
        <v/>
      </c>
      <c r="AU9" s="21" t="str">
        <f>IF(D9="",IF(OR(AND($H9&lt;&gt;"",D9=""),AND($F8=$F9,$AZ9&lt;&gt;""),COUNTA($H$3:$H$1048576,#REF!,$F$3:$F$1048576)&gt;COUNTA($H$3:$H9,#REF!,$F$3:$F9),$AZ9&lt;&gt;""),INDEX(AU$3:AU$1048576,MATCH(MAX($AQ$3:$AQ8),$AQ$3:$AQ$1048576,0),0),""),D9)</f>
        <v/>
      </c>
      <c r="AV9" s="21" t="str">
        <f>IF(E9="",IF(OR(AND($H9&lt;&gt;"",E9=""),AND($F8=$F9,$AZ9&lt;&gt;""),COUNTA($H$3:$H$1048576,#REF!,$F$3:$F$1048576)&gt;COUNTA($H$3:$H9,#REF!,$F$3:$F9),$AZ9&lt;&gt;""),INDEX(AV$3:AV$1048576,MATCH(MAX($AQ$3:$AQ8),$AQ$3:$AQ$1048576,0),0),""),E9)</f>
        <v/>
      </c>
      <c r="AW9" s="24" t="str">
        <f t="shared" si="105"/>
        <v/>
      </c>
      <c r="AX9" s="13" t="str">
        <f t="shared" si="12"/>
        <v/>
      </c>
      <c r="AY9" s="4" t="str">
        <f t="shared" si="13"/>
        <v/>
      </c>
      <c r="AZ9" s="4" t="str">
        <f>IF(AX9="",IF(OR(AND(H9&lt;&gt;"",F9=""),COUNTA($H$3:$H$1048576)&gt;COUNTA($H$3:$H9)),INDEX(AX$3:AX9,MATCH(MAX($AQ$3:AQ9),AQ$3:AQ9,0),0),""),AX9)</f>
        <v/>
      </c>
      <c r="BA9" s="4" t="str">
        <f>IF(AY9="",IF(AND(H9&lt;&gt;"",F9=""),INDEX(AY$3:AY9,MATCH(MAX($AQ$3:AQ9),AQ$3:AQ9,0),0),""),AY9)</f>
        <v/>
      </c>
      <c r="BB9" s="82" t="str">
        <f>IF(BC9="","",RANK(BC9,BC$3:BC$1048576,1)+COUNTIF($BC$3:BC9,BC9)-1)</f>
        <v/>
      </c>
      <c r="BC9" s="139" t="str">
        <f t="shared" si="106"/>
        <v/>
      </c>
      <c r="BD9" s="46" t="str">
        <f t="shared" si="107"/>
        <v/>
      </c>
      <c r="BE9" s="46" t="str">
        <f t="shared" si="108"/>
        <v/>
      </c>
      <c r="BF9" s="46" t="str">
        <f t="shared" si="109"/>
        <v/>
      </c>
      <c r="BG9" s="4" t="str">
        <f t="shared" si="110"/>
        <v/>
      </c>
      <c r="BH9" s="180" t="str">
        <f t="shared" si="111"/>
        <v/>
      </c>
      <c r="BI9" s="16" t="str">
        <f t="shared" si="112"/>
        <v/>
      </c>
      <c r="BJ9" s="52" t="str">
        <f>IF(BI9="","",IF(W9="","",IF(AND(K9=$K$1,$K$1&lt;&gt;""),$BT$2,IFERROR(IF(INDEX(価格設定!$D$5:$D$1048576,MATCH(Q9,価格設定!$B$5:$B$1048576,0),0)=価格設定!$D$3,$BT$2,$BS$2),$BS$2))))</f>
        <v/>
      </c>
      <c r="BK9" s="16" t="str">
        <f>IF(BI9="","",IF(COUNTIF($BI$3:BI9,BI9)=1,1,IF(AND(BI8=BI9,BH9=""),BK8,COUNTIF($BH$3:BH9,BH9))))</f>
        <v/>
      </c>
      <c r="BL9" s="52" t="str">
        <f t="shared" si="19"/>
        <v/>
      </c>
      <c r="BM9" s="52" t="str">
        <f t="shared" si="79"/>
        <v/>
      </c>
      <c r="BN9" s="119" t="str">
        <f t="shared" si="113"/>
        <v/>
      </c>
      <c r="BO9" s="119" t="str">
        <f t="shared" si="114"/>
        <v/>
      </c>
      <c r="BP9" s="17" t="str">
        <f t="shared" si="21"/>
        <v/>
      </c>
      <c r="BQ9" s="17" t="str">
        <f t="shared" si="22"/>
        <v/>
      </c>
      <c r="BR9" s="17" t="str">
        <f>IF(OR(BP9="",COUNTIF($BO$3:BO9,BO9)&lt;&gt;1),"",SUMIF(BO$3:BO$1048576,BO9,BP$3:BP$1048576))</f>
        <v/>
      </c>
      <c r="BS9" s="17" t="str">
        <f t="shared" si="81"/>
        <v/>
      </c>
      <c r="BT9" s="17" t="str">
        <f t="shared" si="82"/>
        <v/>
      </c>
      <c r="BU9" s="17" t="str">
        <f t="shared" si="115"/>
        <v/>
      </c>
      <c r="BV9" s="24" t="str">
        <f t="shared" si="116"/>
        <v/>
      </c>
      <c r="BW9" s="24" t="str">
        <f t="shared" si="117"/>
        <v/>
      </c>
      <c r="BX9" s="24" t="str">
        <f t="shared" si="25"/>
        <v/>
      </c>
      <c r="BY9" s="26" t="str">
        <f t="shared" si="26"/>
        <v/>
      </c>
      <c r="BZ9" s="26" t="str">
        <f t="shared" si="27"/>
        <v/>
      </c>
      <c r="CA9" s="26" t="str">
        <f t="shared" si="28"/>
        <v/>
      </c>
      <c r="CB9" s="66" t="str">
        <f t="shared" si="1"/>
        <v/>
      </c>
      <c r="CC9" s="65" t="str">
        <f t="shared" si="2"/>
        <v/>
      </c>
      <c r="CD9" s="26" t="str">
        <f t="shared" si="29"/>
        <v/>
      </c>
      <c r="CE9" s="26" t="str">
        <f t="shared" si="30"/>
        <v/>
      </c>
      <c r="CF9" s="193" t="str">
        <f t="shared" si="31"/>
        <v/>
      </c>
      <c r="CG9" s="193" t="str">
        <f t="shared" si="32"/>
        <v/>
      </c>
      <c r="CH9" s="26" t="str">
        <f t="shared" si="118"/>
        <v/>
      </c>
      <c r="CI9" s="26" t="str">
        <f t="shared" si="34"/>
        <v/>
      </c>
      <c r="CJ9" s="65" t="str">
        <f t="shared" si="3"/>
        <v/>
      </c>
      <c r="CK9" s="65" t="str">
        <f t="shared" si="4"/>
        <v/>
      </c>
      <c r="CL9" s="64" t="str">
        <f t="shared" si="5"/>
        <v/>
      </c>
      <c r="CM9" s="64" t="str">
        <f t="shared" si="6"/>
        <v/>
      </c>
      <c r="CN9" s="65" t="str">
        <f t="shared" si="7"/>
        <v/>
      </c>
      <c r="CP9" s="63" t="str">
        <f>IF(BH9="","",MAX($CP$3:CP8)+1)</f>
        <v/>
      </c>
      <c r="CQ9" s="24" t="str">
        <f t="shared" si="35"/>
        <v/>
      </c>
      <c r="CR9" s="24" t="str">
        <f t="shared" si="36"/>
        <v/>
      </c>
      <c r="CS9" s="24" t="str">
        <f t="shared" si="37"/>
        <v/>
      </c>
      <c r="CT9" s="58" t="str">
        <f>IF(BO9="","",COUNTIF($BO$3:BO9,BO9)&amp;"@"&amp;BO9)</f>
        <v/>
      </c>
      <c r="CU9" s="16" t="str">
        <f t="shared" si="84"/>
        <v/>
      </c>
      <c r="CV9" s="63" t="str">
        <f t="shared" si="38"/>
        <v/>
      </c>
      <c r="CW9" s="16" t="str">
        <f t="shared" si="39"/>
        <v/>
      </c>
      <c r="CX9" s="16" t="str">
        <f t="shared" si="40"/>
        <v/>
      </c>
      <c r="CY9" s="16" t="str">
        <f t="shared" si="41"/>
        <v/>
      </c>
      <c r="CZ9" s="85" t="str">
        <f t="shared" si="42"/>
        <v/>
      </c>
      <c r="DA9" s="16" t="str">
        <f t="shared" si="43"/>
        <v/>
      </c>
      <c r="DB9" s="16" t="str">
        <f t="shared" si="44"/>
        <v/>
      </c>
      <c r="DC9" s="28" t="str">
        <f>IF(CP9="","",$DC$1&amp;(INDEX(価格設定!D$1:XFD$3,ROW(価格設定!$D$3),MATCH($AW9,価格設定!D$1:XFD$1,1))*100)&amp;"%")</f>
        <v/>
      </c>
      <c r="DD9" s="28" t="str">
        <f>IF(CP9="","",$DD$1&amp;(INDEX(価格設定!D$1:XFD$3,ROW(価格設定!$D$2),MATCH($AW9,価格設定!D$1:XFD$1,1))*100)&amp;"%")</f>
        <v/>
      </c>
      <c r="DE9" s="29" t="str">
        <f t="shared" si="45"/>
        <v/>
      </c>
      <c r="DG9" s="58" t="str">
        <f t="shared" si="46"/>
        <v/>
      </c>
      <c r="DH9" s="58" t="str">
        <f t="shared" si="47"/>
        <v/>
      </c>
      <c r="DI9" s="58" t="str">
        <f t="shared" si="119"/>
        <v/>
      </c>
      <c r="DJ9" s="85" t="str">
        <f t="shared" si="48"/>
        <v/>
      </c>
      <c r="DL9" s="58" t="str">
        <f>IF(COUNTIF(DG$3:DG$1048576,DG9)=COUNTIF($DG$3:$DG9,DG9),DG9,"")</f>
        <v/>
      </c>
      <c r="DM9" s="85" t="str">
        <f t="shared" si="86"/>
        <v/>
      </c>
      <c r="DN9" s="85" t="str">
        <f t="shared" si="87"/>
        <v/>
      </c>
      <c r="DO9" s="85" t="str">
        <f t="shared" si="88"/>
        <v/>
      </c>
      <c r="DP9" s="303"/>
      <c r="DQ9" s="17" t="str">
        <f t="shared" si="89"/>
        <v/>
      </c>
      <c r="DR9" s="17" t="str">
        <f t="shared" si="90"/>
        <v/>
      </c>
      <c r="DS9" s="17" t="str">
        <f t="shared" si="91"/>
        <v/>
      </c>
      <c r="DU9" s="16" t="str">
        <f t="shared" si="49"/>
        <v/>
      </c>
      <c r="DV9" s="16" t="str">
        <f>IF(DU9="","",COUNT($DU$3:DU9))</f>
        <v/>
      </c>
      <c r="DW9" s="16" t="str">
        <f t="shared" si="120"/>
        <v/>
      </c>
      <c r="DX9" s="16" t="str">
        <f t="shared" si="50"/>
        <v/>
      </c>
      <c r="DY9" s="16" t="str">
        <f>IF(DZ9="","",COUNTIF(DZ$3:DZ9,DZ9))</f>
        <v/>
      </c>
      <c r="DZ9" s="16" t="str">
        <f t="shared" si="51"/>
        <v/>
      </c>
      <c r="EA9" s="16" t="str">
        <f t="shared" si="52"/>
        <v/>
      </c>
      <c r="EB9" s="16" t="str">
        <f t="shared" si="121"/>
        <v/>
      </c>
      <c r="EC9" s="16" t="str">
        <f t="shared" si="122"/>
        <v/>
      </c>
      <c r="ED9" s="16" t="str">
        <f t="shared" si="123"/>
        <v/>
      </c>
      <c r="EE9" s="16" t="str">
        <f t="shared" si="124"/>
        <v/>
      </c>
      <c r="EF9" s="16" t="str">
        <f t="shared" si="125"/>
        <v/>
      </c>
      <c r="EG9" s="16" t="str">
        <f t="shared" si="126"/>
        <v/>
      </c>
      <c r="EH9" s="16" t="str">
        <f t="shared" si="127"/>
        <v/>
      </c>
      <c r="EI9" s="16" t="str">
        <f t="shared" si="128"/>
        <v/>
      </c>
      <c r="EJ9" s="16" t="str">
        <f t="shared" si="129"/>
        <v/>
      </c>
      <c r="EK9" s="16" t="str">
        <f t="shared" si="130"/>
        <v/>
      </c>
      <c r="EL9" s="58" t="str">
        <f t="shared" si="93"/>
        <v/>
      </c>
      <c r="EM9" s="58" t="str">
        <f>IF(OR($DZ9="",CR9=""),IF($EL9="","",$EL9),IF(OR(CR9="なし",CR9=0),領収書!$H$1,CR9))</f>
        <v/>
      </c>
      <c r="EN9" s="58" t="str">
        <f>IF(OR($DZ9="",CS9=""),IF($EL9="","",$EL9),IF(OR(CS9="なし",CS9=0),入力!$EN$1,CS9))</f>
        <v/>
      </c>
      <c r="EO9" s="63" t="str">
        <f t="shared" si="131"/>
        <v/>
      </c>
      <c r="EP9" s="63" t="str">
        <f t="shared" si="64"/>
        <v/>
      </c>
      <c r="ER9" s="16" t="str">
        <f>IF(AND(COUNTIF($ET$3:ET9,ET9)=1,ET9&lt;&gt;""),MAX($ER$3:ER8)+1,"")</f>
        <v/>
      </c>
      <c r="ES9" s="16" t="str">
        <f>IF(価格設定!B11="","",価格設定!B11)</f>
        <v/>
      </c>
      <c r="ET9" s="16" t="str">
        <f>IF(価格設定!C11="","",価格設定!C11)</f>
        <v/>
      </c>
      <c r="EV9" s="16" t="str">
        <f t="shared" si="94"/>
        <v/>
      </c>
      <c r="EW9" s="16" t="str">
        <f t="shared" si="95"/>
        <v/>
      </c>
    </row>
    <row r="10" spans="1:182" ht="30" customHeight="1" x14ac:dyDescent="0.2">
      <c r="A10" s="225"/>
      <c r="B10" s="212"/>
      <c r="C10" s="221"/>
      <c r="D10" s="164"/>
      <c r="E10" s="165"/>
      <c r="F10" s="166"/>
      <c r="G10" s="167"/>
      <c r="H10" s="179"/>
      <c r="I10" s="306"/>
      <c r="J10" s="169"/>
      <c r="K10" s="179"/>
      <c r="L10" s="186"/>
      <c r="M10" s="186"/>
      <c r="N10" s="168"/>
      <c r="O10" s="170"/>
      <c r="P10" s="212"/>
      <c r="Q10" s="179" t="str">
        <f>IFERROR(IF(H10="","",IFERROR(INDEX(価格設定!$B$5:$B$1048576,MATCH(H10,価格設定!$B$5:$B$1048576,0),0),INDEX(価格設定!$B$5:$B$1048576,MATCH("*"&amp;H10&amp;"*",価格設定!$B$5:$B$1048576,0),0))),H10)</f>
        <v/>
      </c>
      <c r="R10" s="250" t="str">
        <f>IFERROR(IF(Q10="",IF(K10="","",K10),IF(K10="",IF(INDEX(価格設定!$C$5:$C$1048576,MATCH(Q10,価格設定!$B$5:$B$1048576,0),0)=0,"",INDEX(価格設定!$C$5:$C$1048576,MATCH(Q10,価格設定!$B$5:$B$1048576,0),0)),IF(K10="なし","",K10))),"")</f>
        <v/>
      </c>
      <c r="S10" s="308" t="str">
        <f t="shared" si="65"/>
        <v/>
      </c>
      <c r="T10" s="126" t="str">
        <f>IFERROR(IF(J10="",IF(INDEX(価格設定!$E$5:$R$1048576,MATCH($Q10,価格設定!B$5:B$1048576,0),MATCH($AW10,価格設定!E$1:X$1,1))=0,"",INDEX(価格設定!$E$5:$R$1048576,MATCH($Q10,価格設定!B$5:B$1048576,0),MATCH($AW10,価格設定!E$1:X$1,1))),J10),"")</f>
        <v/>
      </c>
      <c r="U10" s="126" t="str">
        <f t="shared" si="8"/>
        <v/>
      </c>
      <c r="V10" s="132" t="str">
        <f t="shared" si="99"/>
        <v/>
      </c>
      <c r="W10" s="127" t="str">
        <f>IFERROR(IF(OR(T10="",T10&lt;0),"",IFERROR(INDEX(価格設定!E$2:X$3,IF(AND(K10=$K$1,$K$1&lt;&gt;""),ROW(価格設定!$D$3)-1,MATCH(INDEX(価格設定!$D$5:$D$1048576,MATCH(Q10,価格設定!$B$5:$B$1048576,0),0),価格設定!$D$2:$D$3,0)),MATCH($AW10,価格設定!E$1:X$1,1)),INDEX(価格設定!E$2:X$2,0,MATCH($AW10,価格設定!E$1:X$1,1)))),"")</f>
        <v/>
      </c>
      <c r="X10" s="126" t="str">
        <f t="shared" si="67"/>
        <v/>
      </c>
      <c r="Y10" s="128" t="str">
        <f t="shared" si="100"/>
        <v/>
      </c>
      <c r="Z10" s="126" t="str">
        <f t="shared" si="101"/>
        <v/>
      </c>
      <c r="AA10" s="129" t="str">
        <f t="shared" si="9"/>
        <v/>
      </c>
      <c r="AB10" s="126" t="str">
        <f t="shared" si="102"/>
        <v/>
      </c>
      <c r="AC10" s="280" t="str">
        <f t="shared" si="70"/>
        <v/>
      </c>
      <c r="AD10" s="15"/>
      <c r="AE10" s="204" t="str">
        <f>IF(AF10="","",COUNT($AF$3:AF10))</f>
        <v/>
      </c>
      <c r="AF10" s="206" t="str">
        <f t="shared" si="103"/>
        <v/>
      </c>
      <c r="AG10" s="204" t="str">
        <f t="shared" si="72"/>
        <v/>
      </c>
      <c r="AH10" s="204" t="str">
        <f t="shared" si="73"/>
        <v/>
      </c>
      <c r="AI10" s="287"/>
      <c r="AJ10" s="15"/>
      <c r="AK10" s="138" t="str">
        <f t="shared" si="104"/>
        <v/>
      </c>
      <c r="AL10" s="131" t="str">
        <f t="shared" si="74"/>
        <v/>
      </c>
      <c r="AM10" s="131" t="str">
        <f t="shared" si="75"/>
        <v/>
      </c>
      <c r="AN10" s="313" t="str">
        <f t="shared" si="76"/>
        <v/>
      </c>
      <c r="AO10" s="316" t="str">
        <f t="shared" si="77"/>
        <v/>
      </c>
      <c r="AP10" s="18"/>
      <c r="AQ10" s="3" t="str">
        <f>IF(F10="","",MAX($AQ$3:AQ9)+1)</f>
        <v/>
      </c>
      <c r="AR10" s="3" t="str">
        <f>IF(OR(AQ10="",BB10=""),"",MAX($AR$3:AR9)+1)</f>
        <v/>
      </c>
      <c r="AS10" s="3" t="str">
        <f>IF(CQ10="","",RANK(CQ10,CQ$3:CQ$1048576,1)+COUNTIF($CQ$3:CQ10,CQ10)-1)</f>
        <v/>
      </c>
      <c r="AT10" s="21" t="str">
        <f>IF(C10="",IF(OR(AND($H10&lt;&gt;"",C10=""),AND($F9=$F10,$AZ10&lt;&gt;""),COUNTA($H$3:$H$1048576,#REF!,$F$3:$F$1048576)&gt;COUNTA($H$3:$H10,#REF!,$F$3:$F10),$AZ10&lt;&gt;""),INDEX(AT$3:AT$1048576,MATCH(MAX($AQ$3:$AQ9),$AQ$3:$AQ$1048576,0),0),""),C10)</f>
        <v/>
      </c>
      <c r="AU10" s="21" t="str">
        <f>IF(D10="",IF(OR(AND($H10&lt;&gt;"",D10=""),AND($F9=$F10,$AZ10&lt;&gt;""),COUNTA($H$3:$H$1048576,#REF!,$F$3:$F$1048576)&gt;COUNTA($H$3:$H10,#REF!,$F$3:$F10),$AZ10&lt;&gt;""),INDEX(AU$3:AU$1048576,MATCH(MAX($AQ$3:$AQ9),$AQ$3:$AQ$1048576,0),0),""),D10)</f>
        <v/>
      </c>
      <c r="AV10" s="21" t="str">
        <f>IF(E10="",IF(OR(AND($H10&lt;&gt;"",E10=""),AND($F9=$F10,$AZ10&lt;&gt;""),COUNTA($H$3:$H$1048576,#REF!,$F$3:$F$1048576)&gt;COUNTA($H$3:$H10,#REF!,$F$3:$F10),$AZ10&lt;&gt;""),INDEX(AV$3:AV$1048576,MATCH(MAX($AQ$3:$AQ9),$AQ$3:$AQ$1048576,0),0),""),E10)</f>
        <v/>
      </c>
      <c r="AW10" s="24" t="str">
        <f t="shared" si="105"/>
        <v/>
      </c>
      <c r="AX10" s="13" t="str">
        <f t="shared" si="12"/>
        <v/>
      </c>
      <c r="AY10" s="4" t="str">
        <f t="shared" si="13"/>
        <v/>
      </c>
      <c r="AZ10" s="4" t="str">
        <f>IF(AX10="",IF(OR(AND(H10&lt;&gt;"",F10=""),COUNTA($H$3:$H$1048576)&gt;COUNTA($H$3:$H10)),INDEX(AX$3:AX10,MATCH(MAX($AQ$3:AQ10),AQ$3:AQ10,0),0),""),AX10)</f>
        <v/>
      </c>
      <c r="BA10" s="4" t="str">
        <f>IF(AY10="",IF(AND(H10&lt;&gt;"",F10=""),INDEX(AY$3:AY10,MATCH(MAX($AQ$3:AQ10),AQ$3:AQ10,0),0),""),AY10)</f>
        <v/>
      </c>
      <c r="BB10" s="82" t="str">
        <f>IF(BC10="","",RANK(BC10,BC$3:BC$1048576,1)+COUNTIF($BC$3:BC10,BC10)-1)</f>
        <v/>
      </c>
      <c r="BC10" s="139" t="str">
        <f t="shared" si="106"/>
        <v/>
      </c>
      <c r="BD10" s="46" t="str">
        <f t="shared" si="107"/>
        <v/>
      </c>
      <c r="BE10" s="46" t="str">
        <f t="shared" si="108"/>
        <v/>
      </c>
      <c r="BF10" s="46" t="str">
        <f t="shared" si="109"/>
        <v/>
      </c>
      <c r="BG10" s="4" t="str">
        <f t="shared" si="110"/>
        <v/>
      </c>
      <c r="BH10" s="180" t="str">
        <f t="shared" si="111"/>
        <v/>
      </c>
      <c r="BI10" s="16" t="str">
        <f t="shared" si="112"/>
        <v/>
      </c>
      <c r="BJ10" s="52" t="str">
        <f>IF(BI10="","",IF(W10="","",IF(AND(K10=$K$1,$K$1&lt;&gt;""),$BT$2,IFERROR(IF(INDEX(価格設定!$D$5:$D$1048576,MATCH(Q10,価格設定!$B$5:$B$1048576,0),0)=価格設定!$D$3,$BT$2,$BS$2),$BS$2))))</f>
        <v/>
      </c>
      <c r="BK10" s="16" t="str">
        <f>IF(BI10="","",IF(COUNTIF($BI$3:BI10,BI10)=1,1,IF(AND(BI9=BI10,BH10=""),BK9,COUNTIF($BH$3:BH10,BH10))))</f>
        <v/>
      </c>
      <c r="BL10" s="52" t="str">
        <f t="shared" si="19"/>
        <v/>
      </c>
      <c r="BM10" s="52" t="str">
        <f t="shared" si="79"/>
        <v/>
      </c>
      <c r="BN10" s="119" t="str">
        <f t="shared" si="113"/>
        <v/>
      </c>
      <c r="BO10" s="119" t="str">
        <f t="shared" si="114"/>
        <v/>
      </c>
      <c r="BP10" s="17" t="str">
        <f t="shared" si="21"/>
        <v/>
      </c>
      <c r="BQ10" s="17" t="str">
        <f t="shared" si="22"/>
        <v/>
      </c>
      <c r="BR10" s="17" t="str">
        <f>IF(OR(BP10="",COUNTIF($BO$3:BO10,BO10)&lt;&gt;1),"",SUMIF(BO$3:BO$1048576,BO10,BP$3:BP$1048576))</f>
        <v/>
      </c>
      <c r="BS10" s="17" t="str">
        <f t="shared" si="81"/>
        <v/>
      </c>
      <c r="BT10" s="17" t="str">
        <f t="shared" si="82"/>
        <v/>
      </c>
      <c r="BU10" s="17" t="str">
        <f t="shared" si="115"/>
        <v/>
      </c>
      <c r="BV10" s="24" t="str">
        <f t="shared" si="116"/>
        <v/>
      </c>
      <c r="BW10" s="24" t="str">
        <f t="shared" si="117"/>
        <v/>
      </c>
      <c r="BX10" s="24" t="str">
        <f t="shared" si="25"/>
        <v/>
      </c>
      <c r="BY10" s="26" t="str">
        <f t="shared" si="26"/>
        <v/>
      </c>
      <c r="BZ10" s="26" t="str">
        <f t="shared" si="27"/>
        <v/>
      </c>
      <c r="CA10" s="26" t="str">
        <f t="shared" si="28"/>
        <v/>
      </c>
      <c r="CB10" s="66" t="str">
        <f t="shared" si="1"/>
        <v/>
      </c>
      <c r="CC10" s="65" t="str">
        <f t="shared" si="2"/>
        <v/>
      </c>
      <c r="CD10" s="26" t="str">
        <f t="shared" si="29"/>
        <v/>
      </c>
      <c r="CE10" s="26" t="str">
        <f t="shared" si="30"/>
        <v/>
      </c>
      <c r="CF10" s="193" t="str">
        <f t="shared" si="31"/>
        <v/>
      </c>
      <c r="CG10" s="193" t="str">
        <f t="shared" si="32"/>
        <v/>
      </c>
      <c r="CH10" s="26" t="str">
        <f t="shared" si="118"/>
        <v/>
      </c>
      <c r="CI10" s="26" t="str">
        <f t="shared" si="34"/>
        <v/>
      </c>
      <c r="CJ10" s="65" t="str">
        <f t="shared" si="3"/>
        <v/>
      </c>
      <c r="CK10" s="65" t="str">
        <f t="shared" si="4"/>
        <v/>
      </c>
      <c r="CL10" s="64" t="str">
        <f t="shared" si="5"/>
        <v/>
      </c>
      <c r="CM10" s="64" t="str">
        <f t="shared" si="6"/>
        <v/>
      </c>
      <c r="CN10" s="65" t="str">
        <f t="shared" si="7"/>
        <v/>
      </c>
      <c r="CP10" s="63" t="str">
        <f>IF(BH10="","",MAX($CP$3:CP9)+1)</f>
        <v/>
      </c>
      <c r="CQ10" s="24" t="str">
        <f t="shared" si="35"/>
        <v/>
      </c>
      <c r="CR10" s="24" t="str">
        <f t="shared" si="36"/>
        <v/>
      </c>
      <c r="CS10" s="24" t="str">
        <f t="shared" si="37"/>
        <v/>
      </c>
      <c r="CT10" s="58" t="str">
        <f>IF(BO10="","",COUNTIF($BO$3:BO10,BO10)&amp;"@"&amp;BO10)</f>
        <v/>
      </c>
      <c r="CU10" s="16" t="str">
        <f t="shared" si="84"/>
        <v/>
      </c>
      <c r="CV10" s="63" t="str">
        <f t="shared" si="38"/>
        <v/>
      </c>
      <c r="CW10" s="16" t="str">
        <f t="shared" si="39"/>
        <v/>
      </c>
      <c r="CX10" s="16" t="str">
        <f t="shared" si="40"/>
        <v/>
      </c>
      <c r="CY10" s="16" t="str">
        <f t="shared" si="41"/>
        <v/>
      </c>
      <c r="CZ10" s="85" t="str">
        <f t="shared" si="42"/>
        <v/>
      </c>
      <c r="DA10" s="16" t="str">
        <f t="shared" si="43"/>
        <v/>
      </c>
      <c r="DB10" s="16" t="str">
        <f t="shared" si="44"/>
        <v/>
      </c>
      <c r="DC10" s="28" t="str">
        <f>IF(CP10="","",$DC$1&amp;(INDEX(価格設定!D$1:XFD$3,ROW(価格設定!$D$3),MATCH($AW10,価格設定!D$1:XFD$1,1))*100)&amp;"%")</f>
        <v/>
      </c>
      <c r="DD10" s="28" t="str">
        <f>IF(CP10="","",$DD$1&amp;(INDEX(価格設定!D$1:XFD$3,ROW(価格設定!$D$2),MATCH($AW10,価格設定!D$1:XFD$1,1))*100)&amp;"%")</f>
        <v/>
      </c>
      <c r="DE10" s="29" t="str">
        <f t="shared" si="45"/>
        <v/>
      </c>
      <c r="DG10" s="58" t="str">
        <f t="shared" si="46"/>
        <v/>
      </c>
      <c r="DH10" s="58" t="str">
        <f t="shared" si="47"/>
        <v/>
      </c>
      <c r="DI10" s="58" t="str">
        <f t="shared" si="119"/>
        <v/>
      </c>
      <c r="DJ10" s="85" t="str">
        <f t="shared" si="48"/>
        <v/>
      </c>
      <c r="DL10" s="58" t="str">
        <f>IF(COUNTIF(DG$3:DG$1048576,DG10)=COUNTIF($DG$3:$DG10,DG10),DG10,"")</f>
        <v/>
      </c>
      <c r="DM10" s="85" t="str">
        <f t="shared" si="86"/>
        <v/>
      </c>
      <c r="DN10" s="85" t="str">
        <f t="shared" si="87"/>
        <v/>
      </c>
      <c r="DO10" s="85" t="str">
        <f t="shared" si="88"/>
        <v/>
      </c>
      <c r="DP10" s="303"/>
      <c r="DQ10" s="17" t="str">
        <f t="shared" si="89"/>
        <v/>
      </c>
      <c r="DR10" s="17" t="str">
        <f t="shared" si="90"/>
        <v/>
      </c>
      <c r="DS10" s="17" t="str">
        <f t="shared" si="91"/>
        <v/>
      </c>
      <c r="DU10" s="16" t="str">
        <f t="shared" si="49"/>
        <v/>
      </c>
      <c r="DV10" s="16" t="str">
        <f>IF(DU10="","",COUNT($DU$3:DU10))</f>
        <v/>
      </c>
      <c r="DW10" s="16" t="str">
        <f t="shared" si="120"/>
        <v/>
      </c>
      <c r="DX10" s="16" t="str">
        <f t="shared" si="50"/>
        <v/>
      </c>
      <c r="DY10" s="16" t="str">
        <f>IF(DZ10="","",COUNTIF(DZ$3:DZ10,DZ10))</f>
        <v/>
      </c>
      <c r="DZ10" s="16" t="str">
        <f t="shared" si="51"/>
        <v/>
      </c>
      <c r="EA10" s="16" t="str">
        <f t="shared" si="52"/>
        <v/>
      </c>
      <c r="EB10" s="16" t="str">
        <f t="shared" si="121"/>
        <v/>
      </c>
      <c r="EC10" s="16" t="str">
        <f t="shared" si="122"/>
        <v/>
      </c>
      <c r="ED10" s="16" t="str">
        <f t="shared" si="123"/>
        <v/>
      </c>
      <c r="EE10" s="16" t="str">
        <f t="shared" si="124"/>
        <v/>
      </c>
      <c r="EF10" s="16" t="str">
        <f t="shared" si="125"/>
        <v/>
      </c>
      <c r="EG10" s="16" t="str">
        <f t="shared" si="126"/>
        <v/>
      </c>
      <c r="EH10" s="16" t="str">
        <f t="shared" si="127"/>
        <v/>
      </c>
      <c r="EI10" s="16" t="str">
        <f t="shared" si="128"/>
        <v/>
      </c>
      <c r="EJ10" s="16" t="str">
        <f t="shared" si="129"/>
        <v/>
      </c>
      <c r="EK10" s="16" t="str">
        <f t="shared" si="130"/>
        <v/>
      </c>
      <c r="EL10" s="58" t="str">
        <f t="shared" si="93"/>
        <v/>
      </c>
      <c r="EM10" s="58" t="str">
        <f>IF(OR($DZ10="",CR10=""),IF($EL10="","",$EL10),IF(OR(CR10="なし",CR10=0),領収書!$H$1,CR10))</f>
        <v/>
      </c>
      <c r="EN10" s="58" t="str">
        <f>IF(OR($DZ10="",CS10=""),IF($EL10="","",$EL10),IF(OR(CS10="なし",CS10=0),入力!$EN$1,CS10))</f>
        <v/>
      </c>
      <c r="EO10" s="63" t="str">
        <f t="shared" si="131"/>
        <v/>
      </c>
      <c r="EP10" s="63" t="str">
        <f t="shared" si="64"/>
        <v/>
      </c>
      <c r="ER10" s="16" t="str">
        <f>IF(AND(COUNTIF($ET$3:ET10,ET10)=1,ET10&lt;&gt;""),MAX($ER$3:ER9)+1,"")</f>
        <v/>
      </c>
      <c r="ES10" s="16" t="str">
        <f>IF(価格設定!B12="","",価格設定!B12)</f>
        <v/>
      </c>
      <c r="ET10" s="16" t="str">
        <f>IF(価格設定!C12="","",価格設定!C12)</f>
        <v/>
      </c>
      <c r="EV10" s="16" t="str">
        <f t="shared" si="94"/>
        <v/>
      </c>
      <c r="EW10" s="16" t="str">
        <f t="shared" si="95"/>
        <v/>
      </c>
    </row>
    <row r="11" spans="1:182" ht="30" customHeight="1" x14ac:dyDescent="0.2">
      <c r="A11" s="225"/>
      <c r="B11" s="212"/>
      <c r="C11" s="221"/>
      <c r="D11" s="164"/>
      <c r="E11" s="165"/>
      <c r="F11" s="166"/>
      <c r="G11" s="167"/>
      <c r="H11" s="179"/>
      <c r="I11" s="306"/>
      <c r="J11" s="169"/>
      <c r="K11" s="179"/>
      <c r="L11" s="186"/>
      <c r="M11" s="186"/>
      <c r="N11" s="168"/>
      <c r="O11" s="170"/>
      <c r="P11" s="212"/>
      <c r="Q11" s="179" t="str">
        <f>IFERROR(IF(H11="","",IFERROR(INDEX(価格設定!$B$5:$B$1048576,MATCH(H11,価格設定!$B$5:$B$1048576,0),0),INDEX(価格設定!$B$5:$B$1048576,MATCH("*"&amp;H11&amp;"*",価格設定!$B$5:$B$1048576,0),0))),H11)</f>
        <v/>
      </c>
      <c r="R11" s="250" t="str">
        <f>IFERROR(IF(Q11="",IF(K11="","",K11),IF(K11="",IF(INDEX(価格設定!$C$5:$C$1048576,MATCH(Q11,価格設定!$B$5:$B$1048576,0),0)=0,"",INDEX(価格設定!$C$5:$C$1048576,MATCH(Q11,価格設定!$B$5:$B$1048576,0),0)),IF(K11="なし","",K11))),"")</f>
        <v/>
      </c>
      <c r="S11" s="308" t="str">
        <f t="shared" ref="S11:S74" si="132">IF(I11="","",I11)</f>
        <v/>
      </c>
      <c r="T11" s="126" t="str">
        <f>IFERROR(IF(J11="",IF(INDEX(価格設定!$E$5:$R$1048576,MATCH($Q11,価格設定!B$5:B$1048576,0),MATCH($AW11,価格設定!E$1:X$1,1))=0,"",INDEX(価格設定!$E$5:$R$1048576,MATCH($Q11,価格設定!B$5:B$1048576,0),MATCH($AW11,価格設定!E$1:X$1,1))),J11),"")</f>
        <v/>
      </c>
      <c r="U11" s="126" t="str">
        <f t="shared" ref="U11:U74" si="133">IFERROR(IF(J11&lt;&gt;"",IF(J11="","",IF(J11&lt;0,J11,I11*J11)),IF(J11&lt;0,J11,I11*T11)),"")</f>
        <v/>
      </c>
      <c r="V11" s="132" t="str">
        <f t="shared" ref="V11:V74" si="134">IFERROR(IF(U11="","",IF(U11&lt;0,T11,IF(U11=X11,X11,U11+X11))),"")</f>
        <v/>
      </c>
      <c r="W11" s="127" t="str">
        <f>IFERROR(IF(OR(T11="",T11&lt;0),"",IFERROR(INDEX(価格設定!E$2:X$3,IF(AND(K11=$K$1,$K$1&lt;&gt;""),ROW(価格設定!$D$3)-1,MATCH(INDEX(価格設定!$D$5:$D$1048576,MATCH(Q11,価格設定!$B$5:$B$1048576,0),0),価格設定!$D$2:$D$3,0)),MATCH($AW11,価格設定!E$1:X$1,1)),INDEX(価格設定!E$2:X$2,0,MATCH($AW11,価格設定!E$1:X$1,1)))),"")</f>
        <v/>
      </c>
      <c r="X11" s="126" t="str">
        <f t="shared" si="67"/>
        <v/>
      </c>
      <c r="Y11" s="128" t="str">
        <f t="shared" ref="Y11:Y74" si="135">IF(OR(BS11="",BS11=0),"",BS11)</f>
        <v/>
      </c>
      <c r="Z11" s="126" t="str">
        <f t="shared" ref="Z11:Z74" si="136">IF(OR(BT11="",BT11=0),"",BT11)</f>
        <v/>
      </c>
      <c r="AA11" s="129" t="str">
        <f t="shared" ref="AA11:AA74" si="137">IF(OR(BU11="",COUNTIF(O11,"*"&amp;$O$1&amp;"*")),"",BU11)</f>
        <v/>
      </c>
      <c r="AB11" s="126" t="str">
        <f t="shared" ref="AB11:AB74" si="138">IF(BR11="","",BR11)</f>
        <v/>
      </c>
      <c r="AC11" s="280" t="str">
        <f t="shared" ref="AC11:AC74" si="139">IF(AB11="","",SUM(AA11:AB11))</f>
        <v/>
      </c>
      <c r="AD11" s="15"/>
      <c r="AE11" s="204" t="str">
        <f>IF(AF11="","",COUNT($AF$3:AF11))</f>
        <v/>
      </c>
      <c r="AF11" s="206" t="str">
        <f t="shared" ref="AF11:AF74" si="140">IF(DL11="","",DL11)</f>
        <v/>
      </c>
      <c r="AG11" s="204" t="str">
        <f t="shared" ref="AG11:AG74" si="141">IF(OR(DM11="",DM11=0),"",DM11)</f>
        <v/>
      </c>
      <c r="AH11" s="204" t="str">
        <f t="shared" ref="AH11:AH74" si="142">IF(OR(DN11="",DN11=0),"",DN11)</f>
        <v/>
      </c>
      <c r="AI11" s="287"/>
      <c r="AJ11" s="15"/>
      <c r="AK11" s="138" t="str">
        <f t="shared" ref="AK11:AK74" si="143">IF(AO11="","",DATE(AT11,AU11,AV11))</f>
        <v/>
      </c>
      <c r="AL11" s="131" t="str">
        <f t="shared" ref="AL11:AL74" si="144">IF(OR(DR11="",DR11=0),"",DR11)</f>
        <v/>
      </c>
      <c r="AM11" s="131" t="str">
        <f t="shared" ref="AM11:AM74" si="145">IF(OR(DS11="",DS11=0),"",DS11)</f>
        <v/>
      </c>
      <c r="AN11" s="313" t="str">
        <f t="shared" ref="AN11:AN74" si="146">IF(OR(DQ11="",DQ11=0),"",DQ11)</f>
        <v/>
      </c>
      <c r="AO11" s="316" t="str">
        <f t="shared" ref="AO11:AO74" si="147">IF(AN11="","",SUM(AL11:AN11))</f>
        <v/>
      </c>
      <c r="AP11" s="18"/>
      <c r="AQ11" s="3" t="str">
        <f>IF(F11="","",MAX($AQ$3:AQ10)+1)</f>
        <v/>
      </c>
      <c r="AR11" s="3" t="str">
        <f>IF(OR(AQ11="",BB11=""),"",MAX($AR$3:AR10)+1)</f>
        <v/>
      </c>
      <c r="AS11" s="3" t="str">
        <f>IF(CQ11="","",RANK(CQ11,CQ$3:CQ$1048576,1)+COUNTIF($CQ$3:CQ11,CQ11)-1)</f>
        <v/>
      </c>
      <c r="AT11" s="21" t="str">
        <f>IF(C11="",IF(OR(AND($H11&lt;&gt;"",C11=""),AND($F10=$F11,$AZ11&lt;&gt;""),COUNTA($H$3:$H$1048576,#REF!,$F$3:$F$1048576)&gt;COUNTA($H$3:$H11,#REF!,$F$3:$F11),$AZ11&lt;&gt;""),INDEX(AT$3:AT$1048576,MATCH(MAX($AQ$3:$AQ10),$AQ$3:$AQ$1048576,0),0),""),C11)</f>
        <v/>
      </c>
      <c r="AU11" s="21" t="str">
        <f>IF(D11="",IF(OR(AND($H11&lt;&gt;"",D11=""),AND($F10=$F11,$AZ11&lt;&gt;""),COUNTA($H$3:$H$1048576,#REF!,$F$3:$F$1048576)&gt;COUNTA($H$3:$H11,#REF!,$F$3:$F11),$AZ11&lt;&gt;""),INDEX(AU$3:AU$1048576,MATCH(MAX($AQ$3:$AQ10),$AQ$3:$AQ$1048576,0),0),""),D11)</f>
        <v/>
      </c>
      <c r="AV11" s="21" t="str">
        <f>IF(E11="",IF(OR(AND($H11&lt;&gt;"",E11=""),AND($F10=$F11,$AZ11&lt;&gt;""),COUNTA($H$3:$H$1048576,#REF!,$F$3:$F$1048576)&gt;COUNTA($H$3:$H11,#REF!,$F$3:$F11),$AZ11&lt;&gt;""),INDEX(AV$3:AV$1048576,MATCH(MAX($AQ$3:$AQ10),$AQ$3:$AQ$1048576,0),0),""),E11)</f>
        <v/>
      </c>
      <c r="AW11" s="24" t="str">
        <f t="shared" ref="AW11:AW74" si="148">IF(AV11="","",DATE(AT11,AU11,AV11))</f>
        <v/>
      </c>
      <c r="AX11" s="13" t="str">
        <f t="shared" ref="AX11:AX74" si="149">IF(F11="","",F11)</f>
        <v/>
      </c>
      <c r="AY11" s="4" t="str">
        <f t="shared" ref="AY11:AY74" si="150">IF(N11="",IF(AT11="","",$AY$1),N11)</f>
        <v/>
      </c>
      <c r="AZ11" s="4" t="str">
        <f>IF(AX11="",IF(OR(AND(H11&lt;&gt;"",F11=""),COUNTA($H$3:$H$1048576)&gt;COUNTA($H$3:$H11)),INDEX(AX$3:AX11,MATCH(MAX($AQ$3:AQ11),AQ$3:AQ11,0),0),""),AX11)</f>
        <v/>
      </c>
      <c r="BA11" s="4" t="str">
        <f>IF(AY11="",IF(AND(H11&lt;&gt;"",F11=""),INDEX(AY$3:AY11,MATCH(MAX($AQ$3:AQ11),AQ$3:AQ11,0),0),""),AY11)</f>
        <v/>
      </c>
      <c r="BB11" s="82" t="str">
        <f>IF(BC11="","",RANK(BC11,BC$3:BC$1048576,1)+COUNTIF($BC$3:BC11,BC11)-1)</f>
        <v/>
      </c>
      <c r="BC11" s="139" t="str">
        <f t="shared" ref="BC11:BC74" si="151">IF(BG11="","",IF(COUNTIF(BG11,"*"&amp;$AT$1&amp;$AU$1&amp;$AV$1&amp;$AW$1&amp;"*"),AW11,""))</f>
        <v/>
      </c>
      <c r="BD11" s="46" t="str">
        <f t="shared" ref="BD11:BD74" si="152">IF(OR(AT$1="",AT11=""),"",AT11&amp;AT$2)</f>
        <v/>
      </c>
      <c r="BE11" s="46" t="str">
        <f t="shared" ref="BE11:BE74" si="153">IF(OR(AU$1="",AU11=""),"",AU11&amp;AU$2)</f>
        <v/>
      </c>
      <c r="BF11" s="46" t="str">
        <f t="shared" ref="BF11:BF74" si="154">IF(OR(AV$1="",AV11=""),"",AV11&amp;AV$2)</f>
        <v/>
      </c>
      <c r="BG11" s="4" t="str">
        <f t="shared" ref="BG11:BG74" si="155">IF(AZ11="","",IF(AND($AT$1="",$AU$1="",$AV$1="",$AW$1=""),AZ11,BD11&amp;BE11&amp;BF11&amp;IF($AW$1="","",IF(COUNTIF(AZ11,"*"&amp;$AW$1&amp;"*"),$AW$1,""))))</f>
        <v/>
      </c>
      <c r="BH11" s="180" t="str">
        <f t="shared" ref="BH11:BH74" si="156">IF(AX11="",IF(AND(BI10="",BI11&lt;&gt;""),BI11,""),BI11)</f>
        <v/>
      </c>
      <c r="BI11" s="16" t="str">
        <f t="shared" ref="BI11:BI74" si="157">IF(AW11="","",AW11&amp;"@"&amp;AZ11)</f>
        <v/>
      </c>
      <c r="BJ11" s="52" t="str">
        <f>IF(BI11="","",IF(W11="","",IF(AND(K11=$K$1,$K$1&lt;&gt;""),$BT$2,IFERROR(IF(INDEX(価格設定!$D$5:$D$1048576,MATCH(Q11,価格設定!$B$5:$B$1048576,0),0)=価格設定!$D$3,$BT$2,$BS$2),$BS$2))))</f>
        <v/>
      </c>
      <c r="BK11" s="16" t="str">
        <f>IF(BI11="","",IF(COUNTIF($BI$3:BI11,BI11)=1,1,IF(AND(BI10=BI11,BH11=""),BK10,COUNTIF($BH$3:BH11,BH11))))</f>
        <v/>
      </c>
      <c r="BL11" s="52" t="str">
        <f t="shared" ref="BL11:BL74" si="158">IF(W11="","",W11)</f>
        <v/>
      </c>
      <c r="BM11" s="52" t="str">
        <f t="shared" ref="BM11:BM74" si="159">IF(OR(BI11="",BJ11=""),"",BI11&amp;"@"&amp;BJ11&amp;"@"&amp;BK11)</f>
        <v/>
      </c>
      <c r="BN11" s="119" t="str">
        <f t="shared" ref="BN11:BN74" si="160">IF(BI11="","",BI11&amp;"@"&amp;BY11&amp;"@"&amp;BK11)</f>
        <v/>
      </c>
      <c r="BO11" s="119" t="str">
        <f t="shared" ref="BO11:BO74" si="161">IF(BI11="","",BI11&amp;"@"&amp;BK11)</f>
        <v/>
      </c>
      <c r="BP11" s="17" t="str">
        <f t="shared" ref="BP11:BP74" si="162">IF($AZ11="","",U11)</f>
        <v/>
      </c>
      <c r="BQ11" s="17" t="str">
        <f t="shared" ref="BQ11:BQ74" si="163">IF($AZ11="","",X11)</f>
        <v/>
      </c>
      <c r="BR11" s="17" t="str">
        <f>IF(OR(BP11="",COUNTIF($BO$3:BO11,BO11)&lt;&gt;1),"",SUMIF(BO$3:BO$1048576,BO11,BP$3:BP$1048576))</f>
        <v/>
      </c>
      <c r="BS11" s="17" t="str">
        <f t="shared" ref="BS11:BS74" si="164">IF($BR11="","",SUMIF($BM$3:$BM$1048576,$BI11&amp;"@"&amp;BS$2&amp;"@"&amp;BK11,$BQ$3:$BQ$1048576))</f>
        <v/>
      </c>
      <c r="BT11" s="17" t="str">
        <f t="shared" ref="BT11:BT74" si="165">IF($BR11="","",SUMIF($BM$3:$BM$1048576,$BI11&amp;"@"&amp;BT$2&amp;"@"&amp;BK11,$BQ$3:$BQ$1048576))</f>
        <v/>
      </c>
      <c r="BU11" s="17" t="str">
        <f t="shared" ref="BU11:BU74" si="166">IF($BR11="","",SUM(BS11:BT11))</f>
        <v/>
      </c>
      <c r="BV11" s="24" t="str">
        <f t="shared" ref="BV11:BV74" si="167">IF(AW11="","",AW11)</f>
        <v/>
      </c>
      <c r="BW11" s="24" t="str">
        <f t="shared" ref="BW11:BW74" si="168">IF(AZ11="","",AZ11)</f>
        <v/>
      </c>
      <c r="BX11" s="24" t="str">
        <f t="shared" ref="BX11:BX74" si="169">IF(H11="","",Q11)</f>
        <v/>
      </c>
      <c r="BY11" s="26" t="str">
        <f t="shared" ref="BY11:BY74" si="170">IF(R11="","",R11)</f>
        <v/>
      </c>
      <c r="BZ11" s="26" t="str">
        <f t="shared" ref="BZ11:BZ74" si="171">IF(I11="","",I11)</f>
        <v/>
      </c>
      <c r="CA11" s="26" t="str">
        <f t="shared" ref="CA11:CA74" si="172">IF(T11="","",T11)</f>
        <v/>
      </c>
      <c r="CB11" s="66" t="str">
        <f t="shared" ref="CB11:CB74" si="173">IF(W11="","",W11)</f>
        <v/>
      </c>
      <c r="CC11" s="65" t="str">
        <f t="shared" ref="CC11:CC74" si="174">IF(X11="","",X11)</f>
        <v/>
      </c>
      <c r="CD11" s="26" t="str">
        <f t="shared" ref="CD11:CD74" si="175">IF(U11="","",U11)</f>
        <v/>
      </c>
      <c r="CE11" s="26" t="str">
        <f t="shared" ref="CE11:CE74" si="176">IF(V11="","",V11)</f>
        <v/>
      </c>
      <c r="CF11" s="193" t="str">
        <f t="shared" ref="CF11:CF74" si="177">IF(L11="","",L11)</f>
        <v/>
      </c>
      <c r="CG11" s="193" t="str">
        <f t="shared" ref="CG11:CG74" si="178">IF(M11="","",M11)</f>
        <v/>
      </c>
      <c r="CH11" s="26" t="str">
        <f t="shared" ref="CH11:CH74" si="179">IF(BA11="","",BA11)</f>
        <v/>
      </c>
      <c r="CI11" s="26" t="str">
        <f t="shared" ref="CI11:CI74" si="180">IF(O11="","",O11)</f>
        <v/>
      </c>
      <c r="CJ11" s="65" t="str">
        <f t="shared" ref="CJ11:CJ74" si="181">IF(Y11="","",Y11)</f>
        <v/>
      </c>
      <c r="CK11" s="65" t="str">
        <f t="shared" ref="CK11:CK74" si="182">IF(Z11="","",Z11)</f>
        <v/>
      </c>
      <c r="CL11" s="64" t="str">
        <f t="shared" ref="CL11:CL74" si="183">IF(AA11="","",AA11)</f>
        <v/>
      </c>
      <c r="CM11" s="64" t="str">
        <f t="shared" ref="CM11:CM74" si="184">IF(AB11="","",AB11)</f>
        <v/>
      </c>
      <c r="CN11" s="65" t="str">
        <f t="shared" ref="CN11:CN74" si="185">IF(AC11="","",AC11)</f>
        <v/>
      </c>
      <c r="CP11" s="63" t="str">
        <f>IF(BH11="","",MAX($CP$3:CP10)+1)</f>
        <v/>
      </c>
      <c r="CQ11" s="24" t="str">
        <f t="shared" ref="CQ11:CQ74" si="186">IF(CP11="","",AW11)</f>
        <v/>
      </c>
      <c r="CR11" s="24" t="str">
        <f t="shared" ref="CR11:CR74" si="187">IF(L11="","",L11)</f>
        <v/>
      </c>
      <c r="CS11" s="24" t="str">
        <f t="shared" ref="CS11:CS74" si="188">IF(M11="","",M11)</f>
        <v/>
      </c>
      <c r="CT11" s="58" t="str">
        <f>IF(BO11="","",COUNTIF($BO$3:BO11,BO11)&amp;"@"&amp;BO11)</f>
        <v/>
      </c>
      <c r="CU11" s="16" t="str">
        <f t="shared" si="84"/>
        <v/>
      </c>
      <c r="CV11" s="63" t="str">
        <f t="shared" ref="CV11:CV74" si="189">IF(BZ11="","",BZ11)</f>
        <v/>
      </c>
      <c r="CW11" s="16" t="str">
        <f t="shared" ref="CW11:CW74" si="190">IF(OR(T11="",0&gt;T11),"",T11)</f>
        <v/>
      </c>
      <c r="CX11" s="16" t="str">
        <f t="shared" ref="CX11:CX74" si="191">IF(U11="","",U11)</f>
        <v/>
      </c>
      <c r="CY11" s="16" t="str">
        <f t="shared" ref="CY11:CY74" si="192">IF(O11="","",O11)</f>
        <v/>
      </c>
      <c r="CZ11" s="85" t="str">
        <f t="shared" ref="CZ11:CZ74" si="193">IF($CP11="","",CN11)</f>
        <v/>
      </c>
      <c r="DA11" s="16" t="str">
        <f t="shared" ref="DA11:DA74" si="194">IF(OR($CP11="",COUNTIF(CY11,"*"&amp;$O$1&amp;"*")),"",CK11)</f>
        <v/>
      </c>
      <c r="DB11" s="16" t="str">
        <f t="shared" ref="DB11:DB74" si="195">IF(OR($CP11="",COUNTIF(CY11,"*"&amp;$O$1&amp;"*")),"",CJ11)</f>
        <v/>
      </c>
      <c r="DC11" s="28" t="str">
        <f>IF(CP11="","",$DC$1&amp;(INDEX(価格設定!D$1:XFD$3,ROW(価格設定!$D$3),MATCH($AW11,価格設定!D$1:XFD$1,1))*100)&amp;"%")</f>
        <v/>
      </c>
      <c r="DD11" s="28" t="str">
        <f>IF(CP11="","",$DD$1&amp;(INDEX(価格設定!D$1:XFD$3,ROW(価格設定!$D$2),MATCH($AW11,価格設定!D$1:XFD$1,1))*100)&amp;"%")</f>
        <v/>
      </c>
      <c r="DE11" s="29" t="str">
        <f t="shared" ref="DE11:DE74" si="196">IF(P11="","",P11)</f>
        <v/>
      </c>
      <c r="DG11" s="58" t="str">
        <f t="shared" ref="DG11:DG74" si="197">IF(AW11="","",AW11)</f>
        <v/>
      </c>
      <c r="DH11" s="58" t="str">
        <f t="shared" ref="DH11:DH74" si="198">IF(BA11="","",BA11)</f>
        <v/>
      </c>
      <c r="DI11" s="58" t="str">
        <f t="shared" ref="DI11:DI74" si="199">IF(DG11="","",DG11&amp;DH11)</f>
        <v/>
      </c>
      <c r="DJ11" s="85" t="str">
        <f t="shared" ref="DJ11:DJ74" si="200">IF(CN11="","",CN11)</f>
        <v/>
      </c>
      <c r="DL11" s="58" t="str">
        <f>IF(COUNTIF(DG$3:DG$1048576,DG11)=COUNTIF($DG$3:$DG11,DG11),DG11,"")</f>
        <v/>
      </c>
      <c r="DM11" s="85" t="str">
        <f t="shared" ref="DM11:DM74" si="201">IF(DL11="","",SUMIF(DI$3:DI$1048576,DL11&amp;$DM$2,DJ$3:DJ$1048576))</f>
        <v/>
      </c>
      <c r="DN11" s="85" t="str">
        <f t="shared" si="87"/>
        <v/>
      </c>
      <c r="DO11" s="85" t="str">
        <f t="shared" si="88"/>
        <v/>
      </c>
      <c r="DP11" s="303"/>
      <c r="DQ11" s="17" t="str">
        <f t="shared" si="89"/>
        <v/>
      </c>
      <c r="DR11" s="17" t="str">
        <f t="shared" si="90"/>
        <v/>
      </c>
      <c r="DS11" s="17" t="str">
        <f t="shared" si="91"/>
        <v/>
      </c>
      <c r="DU11" s="16" t="str">
        <f t="shared" ref="DU11:DU74" si="202">IF(B11="","",B11)</f>
        <v/>
      </c>
      <c r="DV11" s="16" t="str">
        <f>IF(DU11="","",COUNT($DU$3:DU11))</f>
        <v/>
      </c>
      <c r="DW11" s="16" t="str">
        <f t="shared" ref="DW11:DW74" si="203">IF($DV$2=0,IF(DU11="","",DU11),IF(DV11="","",DV11))</f>
        <v/>
      </c>
      <c r="DX11" s="16" t="str">
        <f t="shared" ref="DX11:DX74" si="204">IF(B11="","",BO11)</f>
        <v/>
      </c>
      <c r="DY11" s="16" t="str">
        <f>IF(DZ11="","",COUNTIF(DZ$3:DZ11,DZ11))</f>
        <v/>
      </c>
      <c r="DZ11" s="16" t="str">
        <f t="shared" ref="DZ11:DZ74" si="205">IFERROR(IF(BO11=INDEX(BO$3:BO$1048576,MATCH($DW$2,DW$3:DW$1048576,0),0),INDEX(BO$3:BO$1048576,MATCH($DW$2,DW$3:DW$1048576,0),0),""),"")</f>
        <v/>
      </c>
      <c r="EA11" s="16" t="str">
        <f t="shared" ref="EA11:EA74" si="206">IF(OR(DZ11="",DU11=0,AZ11="なし"),"",AZ11&amp;IF(G11="",$EA$1,"　"&amp;G11))</f>
        <v/>
      </c>
      <c r="EB11" s="16" t="str">
        <f t="shared" ref="EB11:EB74" si="207">IF(DZ11="","",CU11)</f>
        <v/>
      </c>
      <c r="EC11" s="16" t="str">
        <f t="shared" ref="EC11:EC74" si="208">IF($DZ11="","",CV11)</f>
        <v/>
      </c>
      <c r="ED11" s="16" t="str">
        <f t="shared" ref="ED11:ED74" si="209">IF($DZ11="","",CW11)</f>
        <v/>
      </c>
      <c r="EE11" s="16" t="str">
        <f t="shared" ref="EE11:EE74" si="210">IF($DZ11="","",CX11)</f>
        <v/>
      </c>
      <c r="EF11" s="16" t="str">
        <f t="shared" ref="EF11:EF74" si="211">IF($DZ11="","",CY11)</f>
        <v/>
      </c>
      <c r="EG11" s="16" t="str">
        <f t="shared" ref="EG11:EG74" si="212">IF($DZ11="","",CZ11)</f>
        <v/>
      </c>
      <c r="EH11" s="16" t="str">
        <f t="shared" ref="EH11:EH74" si="213">IF($DZ11="","",DA11)</f>
        <v/>
      </c>
      <c r="EI11" s="16" t="str">
        <f t="shared" ref="EI11:EI74" si="214">IF($DZ11="","",DB11)</f>
        <v/>
      </c>
      <c r="EJ11" s="16" t="str">
        <f t="shared" ref="EJ11:EJ74" si="215">IF($DZ11="","",DC11)</f>
        <v/>
      </c>
      <c r="EK11" s="16" t="str">
        <f t="shared" ref="EK11:EK74" si="216">IF($DZ11="","",DD11)</f>
        <v/>
      </c>
      <c r="EL11" s="58" t="str">
        <f t="shared" ref="EL11:EL74" si="217">IF(OR($DY11="",CQ11=""),"",CQ11)</f>
        <v/>
      </c>
      <c r="EM11" s="58" t="str">
        <f>IF(OR($DZ11="",CR11=""),IF($EL11="","",$EL11),IF(OR(CR11="なし",CR11=0),領収書!$H$1,CR11))</f>
        <v/>
      </c>
      <c r="EN11" s="58" t="str">
        <f>IF(OR($DZ11="",CS11=""),IF($EL11="","",$EL11),IF(OR(CS11="なし",CS11=0),入力!$EN$1,CS11))</f>
        <v/>
      </c>
      <c r="EO11" s="63" t="str">
        <f t="shared" ref="EO11:EO74" si="218">IF(OR(DX11="",DE11=""),"",DE11)</f>
        <v/>
      </c>
      <c r="EP11" s="63" t="str">
        <f t="shared" ref="EP11:EP74" si="219">IF(COUNTIF(DX$3:DX$1048576,BO11),BO11,"")</f>
        <v/>
      </c>
      <c r="ER11" s="16" t="str">
        <f>IF(AND(COUNTIF($ET$3:ET11,ET11)=1,ET11&lt;&gt;""),MAX($ER$3:ER10)+1,"")</f>
        <v/>
      </c>
      <c r="ES11" s="16" t="str">
        <f>IF(価格設定!B13="","",価格設定!B13)</f>
        <v/>
      </c>
      <c r="ET11" s="16" t="str">
        <f>IF(価格設定!C13="","",価格設定!C13)</f>
        <v/>
      </c>
      <c r="EV11" s="16" t="str">
        <f t="shared" si="94"/>
        <v/>
      </c>
      <c r="EW11" s="16" t="str">
        <f t="shared" ref="EW11:EW74" si="220">IFERROR(IF(EV11="","",INDEX(ET$3:ET$1048576,MATCH(EV11,ER$3:ER$1048576,0),0)),"")</f>
        <v/>
      </c>
    </row>
    <row r="12" spans="1:182" ht="30" customHeight="1" x14ac:dyDescent="0.2">
      <c r="A12" s="225"/>
      <c r="B12" s="212"/>
      <c r="C12" s="221"/>
      <c r="D12" s="164"/>
      <c r="E12" s="165"/>
      <c r="F12" s="166"/>
      <c r="G12" s="167"/>
      <c r="H12" s="179"/>
      <c r="I12" s="306"/>
      <c r="J12" s="169"/>
      <c r="K12" s="179"/>
      <c r="L12" s="186"/>
      <c r="M12" s="186"/>
      <c r="N12" s="168"/>
      <c r="O12" s="170"/>
      <c r="P12" s="212"/>
      <c r="Q12" s="179" t="str">
        <f>IFERROR(IF(H12="","",IFERROR(INDEX(価格設定!$B$5:$B$1048576,MATCH(H12,価格設定!$B$5:$B$1048576,0),0),INDEX(価格設定!$B$5:$B$1048576,MATCH("*"&amp;H12&amp;"*",価格設定!$B$5:$B$1048576,0),0))),H12)</f>
        <v/>
      </c>
      <c r="R12" s="250" t="str">
        <f>IFERROR(IF(Q12="",IF(K12="","",K12),IF(K12="",IF(INDEX(価格設定!$C$5:$C$1048576,MATCH(Q12,価格設定!$B$5:$B$1048576,0),0)=0,"",INDEX(価格設定!$C$5:$C$1048576,MATCH(Q12,価格設定!$B$5:$B$1048576,0),0)),IF(K12="なし","",K12))),"")</f>
        <v/>
      </c>
      <c r="S12" s="308" t="str">
        <f t="shared" si="132"/>
        <v/>
      </c>
      <c r="T12" s="126" t="str">
        <f>IFERROR(IF(J12="",IF(INDEX(価格設定!$E$5:$R$1048576,MATCH($Q12,価格設定!B$5:B$1048576,0),MATCH($AW12,価格設定!E$1:X$1,1))=0,"",INDEX(価格設定!$E$5:$R$1048576,MATCH($Q12,価格設定!B$5:B$1048576,0),MATCH($AW12,価格設定!E$1:X$1,1))),J12),"")</f>
        <v/>
      </c>
      <c r="U12" s="126" t="str">
        <f t="shared" si="133"/>
        <v/>
      </c>
      <c r="V12" s="132" t="str">
        <f t="shared" si="134"/>
        <v/>
      </c>
      <c r="W12" s="127" t="str">
        <f>IFERROR(IF(OR(T12="",T12&lt;0),"",IFERROR(INDEX(価格設定!E$2:X$3,IF(AND(K12=$K$1,$K$1&lt;&gt;""),ROW(価格設定!$D$3)-1,MATCH(INDEX(価格設定!$D$5:$D$1048576,MATCH(Q12,価格設定!$B$5:$B$1048576,0),0),価格設定!$D$2:$D$3,0)),MATCH($AW12,価格設定!E$1:X$1,1)),INDEX(価格設定!E$2:X$2,0,MATCH($AW12,価格設定!E$1:X$1,1)))),"")</f>
        <v/>
      </c>
      <c r="X12" s="126" t="str">
        <f t="shared" si="67"/>
        <v/>
      </c>
      <c r="Y12" s="128" t="str">
        <f t="shared" si="135"/>
        <v/>
      </c>
      <c r="Z12" s="126" t="str">
        <f t="shared" si="136"/>
        <v/>
      </c>
      <c r="AA12" s="129" t="str">
        <f t="shared" si="137"/>
        <v/>
      </c>
      <c r="AB12" s="126" t="str">
        <f t="shared" si="138"/>
        <v/>
      </c>
      <c r="AC12" s="280" t="str">
        <f t="shared" si="139"/>
        <v/>
      </c>
      <c r="AD12" s="15"/>
      <c r="AE12" s="204" t="str">
        <f>IF(AF12="","",COUNT($AF$3:AF12))</f>
        <v/>
      </c>
      <c r="AF12" s="206" t="str">
        <f t="shared" si="140"/>
        <v/>
      </c>
      <c r="AG12" s="204" t="str">
        <f t="shared" si="141"/>
        <v/>
      </c>
      <c r="AH12" s="204" t="str">
        <f t="shared" si="142"/>
        <v/>
      </c>
      <c r="AI12" s="287"/>
      <c r="AJ12" s="15"/>
      <c r="AK12" s="138" t="str">
        <f t="shared" si="143"/>
        <v/>
      </c>
      <c r="AL12" s="131" t="str">
        <f t="shared" si="144"/>
        <v/>
      </c>
      <c r="AM12" s="131" t="str">
        <f t="shared" si="145"/>
        <v/>
      </c>
      <c r="AN12" s="313" t="str">
        <f t="shared" si="146"/>
        <v/>
      </c>
      <c r="AO12" s="316" t="str">
        <f t="shared" si="147"/>
        <v/>
      </c>
      <c r="AP12" s="18"/>
      <c r="AQ12" s="3" t="str">
        <f>IF(F12="","",MAX($AQ$3:AQ11)+1)</f>
        <v/>
      </c>
      <c r="AR12" s="3" t="str">
        <f>IF(OR(AQ12="",BB12=""),"",MAX($AR$3:AR11)+1)</f>
        <v/>
      </c>
      <c r="AS12" s="3" t="str">
        <f>IF(CQ12="","",RANK(CQ12,CQ$3:CQ$1048576,1)+COUNTIF($CQ$3:CQ12,CQ12)-1)</f>
        <v/>
      </c>
      <c r="AT12" s="21" t="str">
        <f>IF(C12="",IF(OR(AND($H12&lt;&gt;"",C12=""),AND($F11=$F12,$AZ12&lt;&gt;""),COUNTA($H$3:$H$1048576,#REF!,$F$3:$F$1048576)&gt;COUNTA($H$3:$H12,#REF!,$F$3:$F12),$AZ12&lt;&gt;""),INDEX(AT$3:AT$1048576,MATCH(MAX($AQ$3:$AQ11),$AQ$3:$AQ$1048576,0),0),""),C12)</f>
        <v/>
      </c>
      <c r="AU12" s="21" t="str">
        <f>IF(D12="",IF(OR(AND($H12&lt;&gt;"",D12=""),AND($F11=$F12,$AZ12&lt;&gt;""),COUNTA($H$3:$H$1048576,#REF!,$F$3:$F$1048576)&gt;COUNTA($H$3:$H12,#REF!,$F$3:$F12),$AZ12&lt;&gt;""),INDEX(AU$3:AU$1048576,MATCH(MAX($AQ$3:$AQ11),$AQ$3:$AQ$1048576,0),0),""),D12)</f>
        <v/>
      </c>
      <c r="AV12" s="21" t="str">
        <f>IF(E12="",IF(OR(AND($H12&lt;&gt;"",E12=""),AND($F11=$F12,$AZ12&lt;&gt;""),COUNTA($H$3:$H$1048576,#REF!,$F$3:$F$1048576)&gt;COUNTA($H$3:$H12,#REF!,$F$3:$F12),$AZ12&lt;&gt;""),INDEX(AV$3:AV$1048576,MATCH(MAX($AQ$3:$AQ11),$AQ$3:$AQ$1048576,0),0),""),E12)</f>
        <v/>
      </c>
      <c r="AW12" s="24" t="str">
        <f t="shared" si="148"/>
        <v/>
      </c>
      <c r="AX12" s="13" t="str">
        <f t="shared" si="149"/>
        <v/>
      </c>
      <c r="AY12" s="4" t="str">
        <f t="shared" si="150"/>
        <v/>
      </c>
      <c r="AZ12" s="4" t="str">
        <f>IF(AX12="",IF(OR(AND(H12&lt;&gt;"",F12=""),COUNTA($H$3:$H$1048576)&gt;COUNTA($H$3:$H12)),INDEX(AX$3:AX12,MATCH(MAX($AQ$3:AQ12),AQ$3:AQ12,0),0),""),AX12)</f>
        <v/>
      </c>
      <c r="BA12" s="4" t="str">
        <f>IF(AY12="",IF(AND(H12&lt;&gt;"",F12=""),INDEX(AY$3:AY12,MATCH(MAX($AQ$3:AQ12),AQ$3:AQ12,0),0),""),AY12)</f>
        <v/>
      </c>
      <c r="BB12" s="82" t="str">
        <f>IF(BC12="","",RANK(BC12,BC$3:BC$1048576,1)+COUNTIF($BC$3:BC12,BC12)-1)</f>
        <v/>
      </c>
      <c r="BC12" s="139" t="str">
        <f t="shared" si="151"/>
        <v/>
      </c>
      <c r="BD12" s="46" t="str">
        <f t="shared" si="152"/>
        <v/>
      </c>
      <c r="BE12" s="46" t="str">
        <f t="shared" si="153"/>
        <v/>
      </c>
      <c r="BF12" s="46" t="str">
        <f t="shared" si="154"/>
        <v/>
      </c>
      <c r="BG12" s="4" t="str">
        <f t="shared" si="155"/>
        <v/>
      </c>
      <c r="BH12" s="180" t="str">
        <f t="shared" si="156"/>
        <v/>
      </c>
      <c r="BI12" s="16" t="str">
        <f t="shared" si="157"/>
        <v/>
      </c>
      <c r="BJ12" s="52" t="str">
        <f>IF(BI12="","",IF(W12="","",IF(AND(K12=$K$1,$K$1&lt;&gt;""),$BT$2,IFERROR(IF(INDEX(価格設定!$D$5:$D$1048576,MATCH(Q12,価格設定!$B$5:$B$1048576,0),0)=価格設定!$D$3,$BT$2,$BS$2),$BS$2))))</f>
        <v/>
      </c>
      <c r="BK12" s="16" t="str">
        <f>IF(BI12="","",IF(COUNTIF($BI$3:BI12,BI12)=1,1,IF(AND(BI11=BI12,BH12=""),BK11,COUNTIF($BH$3:BH12,BH12))))</f>
        <v/>
      </c>
      <c r="BL12" s="52" t="str">
        <f t="shared" si="158"/>
        <v/>
      </c>
      <c r="BM12" s="52" t="str">
        <f t="shared" si="159"/>
        <v/>
      </c>
      <c r="BN12" s="119" t="str">
        <f t="shared" si="160"/>
        <v/>
      </c>
      <c r="BO12" s="119" t="str">
        <f t="shared" si="161"/>
        <v/>
      </c>
      <c r="BP12" s="17" t="str">
        <f t="shared" si="162"/>
        <v/>
      </c>
      <c r="BQ12" s="17" t="str">
        <f t="shared" si="163"/>
        <v/>
      </c>
      <c r="BR12" s="17" t="str">
        <f>IF(OR(BP12="",COUNTIF($BO$3:BO12,BO12)&lt;&gt;1),"",SUMIF(BO$3:BO$1048576,BO12,BP$3:BP$1048576))</f>
        <v/>
      </c>
      <c r="BS12" s="17" t="str">
        <f t="shared" si="164"/>
        <v/>
      </c>
      <c r="BT12" s="17" t="str">
        <f t="shared" si="165"/>
        <v/>
      </c>
      <c r="BU12" s="17" t="str">
        <f t="shared" si="166"/>
        <v/>
      </c>
      <c r="BV12" s="24" t="str">
        <f t="shared" si="167"/>
        <v/>
      </c>
      <c r="BW12" s="24" t="str">
        <f t="shared" si="168"/>
        <v/>
      </c>
      <c r="BX12" s="24" t="str">
        <f t="shared" si="169"/>
        <v/>
      </c>
      <c r="BY12" s="26" t="str">
        <f t="shared" si="170"/>
        <v/>
      </c>
      <c r="BZ12" s="26" t="str">
        <f t="shared" si="171"/>
        <v/>
      </c>
      <c r="CA12" s="26" t="str">
        <f t="shared" si="172"/>
        <v/>
      </c>
      <c r="CB12" s="66" t="str">
        <f t="shared" si="173"/>
        <v/>
      </c>
      <c r="CC12" s="65" t="str">
        <f t="shared" si="174"/>
        <v/>
      </c>
      <c r="CD12" s="26" t="str">
        <f t="shared" si="175"/>
        <v/>
      </c>
      <c r="CE12" s="26" t="str">
        <f t="shared" si="176"/>
        <v/>
      </c>
      <c r="CF12" s="193" t="str">
        <f t="shared" si="177"/>
        <v/>
      </c>
      <c r="CG12" s="193" t="str">
        <f t="shared" si="178"/>
        <v/>
      </c>
      <c r="CH12" s="26" t="str">
        <f t="shared" si="179"/>
        <v/>
      </c>
      <c r="CI12" s="26" t="str">
        <f t="shared" si="180"/>
        <v/>
      </c>
      <c r="CJ12" s="65" t="str">
        <f t="shared" si="181"/>
        <v/>
      </c>
      <c r="CK12" s="65" t="str">
        <f t="shared" si="182"/>
        <v/>
      </c>
      <c r="CL12" s="64" t="str">
        <f t="shared" si="183"/>
        <v/>
      </c>
      <c r="CM12" s="64" t="str">
        <f t="shared" si="184"/>
        <v/>
      </c>
      <c r="CN12" s="65" t="str">
        <f t="shared" si="185"/>
        <v/>
      </c>
      <c r="CP12" s="63" t="str">
        <f>IF(BH12="","",MAX($CP$3:CP11)+1)</f>
        <v/>
      </c>
      <c r="CQ12" s="24" t="str">
        <f t="shared" si="186"/>
        <v/>
      </c>
      <c r="CR12" s="24" t="str">
        <f t="shared" si="187"/>
        <v/>
      </c>
      <c r="CS12" s="24" t="str">
        <f t="shared" si="188"/>
        <v/>
      </c>
      <c r="CT12" s="58" t="str">
        <f>IF(BO12="","",COUNTIF($BO$3:BO12,BO12)&amp;"@"&amp;BO12)</f>
        <v/>
      </c>
      <c r="CU12" s="16" t="str">
        <f t="shared" si="84"/>
        <v/>
      </c>
      <c r="CV12" s="63" t="str">
        <f t="shared" si="189"/>
        <v/>
      </c>
      <c r="CW12" s="16" t="str">
        <f t="shared" si="190"/>
        <v/>
      </c>
      <c r="CX12" s="16" t="str">
        <f t="shared" si="191"/>
        <v/>
      </c>
      <c r="CY12" s="16" t="str">
        <f t="shared" si="192"/>
        <v/>
      </c>
      <c r="CZ12" s="85" t="str">
        <f t="shared" si="193"/>
        <v/>
      </c>
      <c r="DA12" s="16" t="str">
        <f t="shared" si="194"/>
        <v/>
      </c>
      <c r="DB12" s="16" t="str">
        <f t="shared" si="195"/>
        <v/>
      </c>
      <c r="DC12" s="28" t="str">
        <f>IF(CP12="","",$DC$1&amp;(INDEX(価格設定!D$1:XFD$3,ROW(価格設定!$D$3),MATCH($AW12,価格設定!D$1:XFD$1,1))*100)&amp;"%")</f>
        <v/>
      </c>
      <c r="DD12" s="28" t="str">
        <f>IF(CP12="","",$DD$1&amp;(INDEX(価格設定!D$1:XFD$3,ROW(価格設定!$D$2),MATCH($AW12,価格設定!D$1:XFD$1,1))*100)&amp;"%")</f>
        <v/>
      </c>
      <c r="DE12" s="29" t="str">
        <f t="shared" si="196"/>
        <v/>
      </c>
      <c r="DG12" s="58" t="str">
        <f t="shared" si="197"/>
        <v/>
      </c>
      <c r="DH12" s="58" t="str">
        <f t="shared" si="198"/>
        <v/>
      </c>
      <c r="DI12" s="58" t="str">
        <f t="shared" si="199"/>
        <v/>
      </c>
      <c r="DJ12" s="85" t="str">
        <f t="shared" si="200"/>
        <v/>
      </c>
      <c r="DL12" s="58" t="str">
        <f>IF(COUNTIF(DG$3:DG$1048576,DG12)=COUNTIF($DG$3:$DG12,DG12),DG12,"")</f>
        <v/>
      </c>
      <c r="DM12" s="85" t="str">
        <f t="shared" si="201"/>
        <v/>
      </c>
      <c r="DN12" s="85" t="str">
        <f t="shared" si="87"/>
        <v/>
      </c>
      <c r="DO12" s="85" t="str">
        <f t="shared" si="88"/>
        <v/>
      </c>
      <c r="DP12" s="303"/>
      <c r="DQ12" s="17" t="str">
        <f t="shared" si="89"/>
        <v/>
      </c>
      <c r="DR12" s="17" t="str">
        <f t="shared" si="90"/>
        <v/>
      </c>
      <c r="DS12" s="17" t="str">
        <f t="shared" si="91"/>
        <v/>
      </c>
      <c r="DU12" s="16" t="str">
        <f t="shared" si="202"/>
        <v/>
      </c>
      <c r="DV12" s="16" t="str">
        <f>IF(DU12="","",COUNT($DU$3:DU12))</f>
        <v/>
      </c>
      <c r="DW12" s="16" t="str">
        <f t="shared" si="203"/>
        <v/>
      </c>
      <c r="DX12" s="16" t="str">
        <f t="shared" si="204"/>
        <v/>
      </c>
      <c r="DY12" s="16" t="str">
        <f>IF(DZ12="","",COUNTIF(DZ$3:DZ12,DZ12))</f>
        <v/>
      </c>
      <c r="DZ12" s="16" t="str">
        <f t="shared" si="205"/>
        <v/>
      </c>
      <c r="EA12" s="16" t="str">
        <f t="shared" si="206"/>
        <v/>
      </c>
      <c r="EB12" s="16" t="str">
        <f t="shared" si="207"/>
        <v/>
      </c>
      <c r="EC12" s="16" t="str">
        <f t="shared" si="208"/>
        <v/>
      </c>
      <c r="ED12" s="16" t="str">
        <f t="shared" si="209"/>
        <v/>
      </c>
      <c r="EE12" s="16" t="str">
        <f t="shared" si="210"/>
        <v/>
      </c>
      <c r="EF12" s="16" t="str">
        <f t="shared" si="211"/>
        <v/>
      </c>
      <c r="EG12" s="16" t="str">
        <f t="shared" si="212"/>
        <v/>
      </c>
      <c r="EH12" s="16" t="str">
        <f t="shared" si="213"/>
        <v/>
      </c>
      <c r="EI12" s="16" t="str">
        <f t="shared" si="214"/>
        <v/>
      </c>
      <c r="EJ12" s="16" t="str">
        <f t="shared" si="215"/>
        <v/>
      </c>
      <c r="EK12" s="16" t="str">
        <f t="shared" si="216"/>
        <v/>
      </c>
      <c r="EL12" s="58" t="str">
        <f t="shared" si="217"/>
        <v/>
      </c>
      <c r="EM12" s="58" t="str">
        <f>IF(OR($DZ12="",CR12=""),IF($EL12="","",$EL12),IF(OR(CR12="なし",CR12=0),領収書!$H$1,CR12))</f>
        <v/>
      </c>
      <c r="EN12" s="58" t="str">
        <f>IF(OR($DZ12="",CS12=""),IF($EL12="","",$EL12),IF(OR(CS12="なし",CS12=0),入力!$EN$1,CS12))</f>
        <v/>
      </c>
      <c r="EO12" s="63" t="str">
        <f t="shared" si="218"/>
        <v/>
      </c>
      <c r="EP12" s="63" t="str">
        <f t="shared" si="219"/>
        <v/>
      </c>
      <c r="ER12" s="16" t="str">
        <f>IF(AND(COUNTIF($ET$3:ET12,ET12)=1,ET12&lt;&gt;""),MAX($ER$3:ER11)+1,"")</f>
        <v/>
      </c>
      <c r="ES12" s="16" t="str">
        <f>IF(価格設定!B14="","",価格設定!B14)</f>
        <v/>
      </c>
      <c r="ET12" s="16" t="str">
        <f>IF(価格設定!C14="","",価格設定!C14)</f>
        <v/>
      </c>
      <c r="EV12" s="16" t="str">
        <f t="shared" si="94"/>
        <v/>
      </c>
      <c r="EW12" s="16" t="str">
        <f t="shared" si="220"/>
        <v/>
      </c>
    </row>
    <row r="13" spans="1:182" ht="30" customHeight="1" x14ac:dyDescent="0.2">
      <c r="A13" s="225"/>
      <c r="B13" s="212"/>
      <c r="C13" s="221"/>
      <c r="D13" s="164"/>
      <c r="E13" s="165"/>
      <c r="F13" s="166"/>
      <c r="G13" s="167"/>
      <c r="H13" s="179"/>
      <c r="I13" s="306"/>
      <c r="J13" s="169"/>
      <c r="K13" s="179"/>
      <c r="L13" s="186"/>
      <c r="M13" s="186"/>
      <c r="N13" s="168"/>
      <c r="O13" s="170"/>
      <c r="P13" s="212"/>
      <c r="Q13" s="179" t="str">
        <f>IFERROR(IF(H13="","",IFERROR(INDEX(価格設定!$B$5:$B$1048576,MATCH(H13,価格設定!$B$5:$B$1048576,0),0),INDEX(価格設定!$B$5:$B$1048576,MATCH("*"&amp;H13&amp;"*",価格設定!$B$5:$B$1048576,0),0))),H13)</f>
        <v/>
      </c>
      <c r="R13" s="250" t="str">
        <f>IFERROR(IF(Q13="",IF(K13="","",K13),IF(K13="",IF(INDEX(価格設定!$C$5:$C$1048576,MATCH(Q13,価格設定!$B$5:$B$1048576,0),0)=0,"",INDEX(価格設定!$C$5:$C$1048576,MATCH(Q13,価格設定!$B$5:$B$1048576,0),0)),IF(K13="なし","",K13))),"")</f>
        <v/>
      </c>
      <c r="S13" s="308" t="str">
        <f t="shared" si="132"/>
        <v/>
      </c>
      <c r="T13" s="126" t="str">
        <f>IFERROR(IF(J13="",IF(INDEX(価格設定!$E$5:$R$1048576,MATCH($Q13,価格設定!B$5:B$1048576,0),MATCH($AW13,価格設定!E$1:X$1,1))=0,"",INDEX(価格設定!$E$5:$R$1048576,MATCH($Q13,価格設定!B$5:B$1048576,0),MATCH($AW13,価格設定!E$1:X$1,1))),J13),"")</f>
        <v/>
      </c>
      <c r="U13" s="126" t="str">
        <f t="shared" si="133"/>
        <v/>
      </c>
      <c r="V13" s="132" t="str">
        <f t="shared" si="134"/>
        <v/>
      </c>
      <c r="W13" s="127" t="str">
        <f>IFERROR(IF(OR(T13="",T13&lt;0),"",IFERROR(INDEX(価格設定!E$2:X$3,IF(AND(K13=$K$1,$K$1&lt;&gt;""),ROW(価格設定!$D$3)-1,MATCH(INDEX(価格設定!$D$5:$D$1048576,MATCH(Q13,価格設定!$B$5:$B$1048576,0),0),価格設定!$D$2:$D$3,0)),MATCH($AW13,価格設定!E$1:X$1,1)),INDEX(価格設定!E$2:X$2,0,MATCH($AW13,価格設定!E$1:X$1,1)))),"")</f>
        <v/>
      </c>
      <c r="X13" s="126" t="str">
        <f t="shared" si="67"/>
        <v/>
      </c>
      <c r="Y13" s="128" t="str">
        <f t="shared" si="135"/>
        <v/>
      </c>
      <c r="Z13" s="126" t="str">
        <f t="shared" si="136"/>
        <v/>
      </c>
      <c r="AA13" s="129" t="str">
        <f t="shared" si="137"/>
        <v/>
      </c>
      <c r="AB13" s="126" t="str">
        <f t="shared" si="138"/>
        <v/>
      </c>
      <c r="AC13" s="280" t="str">
        <f t="shared" si="139"/>
        <v/>
      </c>
      <c r="AD13" s="15"/>
      <c r="AE13" s="204" t="str">
        <f>IF(AF13="","",COUNT($AF$3:AF13))</f>
        <v/>
      </c>
      <c r="AF13" s="206" t="str">
        <f t="shared" si="140"/>
        <v/>
      </c>
      <c r="AG13" s="204" t="str">
        <f t="shared" si="141"/>
        <v/>
      </c>
      <c r="AH13" s="204" t="str">
        <f t="shared" si="142"/>
        <v/>
      </c>
      <c r="AI13" s="287"/>
      <c r="AJ13" s="15"/>
      <c r="AK13" s="138" t="str">
        <f t="shared" si="143"/>
        <v/>
      </c>
      <c r="AL13" s="131" t="str">
        <f t="shared" si="144"/>
        <v/>
      </c>
      <c r="AM13" s="131" t="str">
        <f t="shared" si="145"/>
        <v/>
      </c>
      <c r="AN13" s="313" t="str">
        <f t="shared" si="146"/>
        <v/>
      </c>
      <c r="AO13" s="316" t="str">
        <f t="shared" si="147"/>
        <v/>
      </c>
      <c r="AP13" s="18"/>
      <c r="AQ13" s="3" t="str">
        <f>IF(F13="","",MAX($AQ$3:AQ12)+1)</f>
        <v/>
      </c>
      <c r="AR13" s="3" t="str">
        <f>IF(OR(AQ13="",BB13=""),"",MAX($AR$3:AR12)+1)</f>
        <v/>
      </c>
      <c r="AS13" s="3" t="str">
        <f>IF(CQ13="","",RANK(CQ13,CQ$3:CQ$1048576,1)+COUNTIF($CQ$3:CQ13,CQ13)-1)</f>
        <v/>
      </c>
      <c r="AT13" s="21" t="str">
        <f>IF(C13="",IF(OR(AND($H13&lt;&gt;"",C13=""),AND($F12=$F13,$AZ13&lt;&gt;""),COUNTA($H$3:$H$1048576,#REF!,$F$3:$F$1048576)&gt;COUNTA($H$3:$H13,#REF!,$F$3:$F13),$AZ13&lt;&gt;""),INDEX(AT$3:AT$1048576,MATCH(MAX($AQ$3:$AQ12),$AQ$3:$AQ$1048576,0),0),""),C13)</f>
        <v/>
      </c>
      <c r="AU13" s="21" t="str">
        <f>IF(D13="",IF(OR(AND($H13&lt;&gt;"",D13=""),AND($F12=$F13,$AZ13&lt;&gt;""),COUNTA($H$3:$H$1048576,#REF!,$F$3:$F$1048576)&gt;COUNTA($H$3:$H13,#REF!,$F$3:$F13),$AZ13&lt;&gt;""),INDEX(AU$3:AU$1048576,MATCH(MAX($AQ$3:$AQ12),$AQ$3:$AQ$1048576,0),0),""),D13)</f>
        <v/>
      </c>
      <c r="AV13" s="21" t="str">
        <f>IF(E13="",IF(OR(AND($H13&lt;&gt;"",E13=""),AND($F12=$F13,$AZ13&lt;&gt;""),COUNTA($H$3:$H$1048576,#REF!,$F$3:$F$1048576)&gt;COUNTA($H$3:$H13,#REF!,$F$3:$F13),$AZ13&lt;&gt;""),INDEX(AV$3:AV$1048576,MATCH(MAX($AQ$3:$AQ12),$AQ$3:$AQ$1048576,0),0),""),E13)</f>
        <v/>
      </c>
      <c r="AW13" s="24" t="str">
        <f t="shared" si="148"/>
        <v/>
      </c>
      <c r="AX13" s="13" t="str">
        <f t="shared" si="149"/>
        <v/>
      </c>
      <c r="AY13" s="4" t="str">
        <f t="shared" si="150"/>
        <v/>
      </c>
      <c r="AZ13" s="4" t="str">
        <f>IF(AX13="",IF(OR(AND(H13&lt;&gt;"",F13=""),COUNTA($H$3:$H$1048576)&gt;COUNTA($H$3:$H13)),INDEX(AX$3:AX13,MATCH(MAX($AQ$3:AQ13),AQ$3:AQ13,0),0),""),AX13)</f>
        <v/>
      </c>
      <c r="BA13" s="4" t="str">
        <f>IF(AY13="",IF(AND(H13&lt;&gt;"",F13=""),INDEX(AY$3:AY13,MATCH(MAX($AQ$3:AQ13),AQ$3:AQ13,0),0),""),AY13)</f>
        <v/>
      </c>
      <c r="BB13" s="82" t="str">
        <f>IF(BC13="","",RANK(BC13,BC$3:BC$1048576,1)+COUNTIF($BC$3:BC13,BC13)-1)</f>
        <v/>
      </c>
      <c r="BC13" s="139" t="str">
        <f t="shared" si="151"/>
        <v/>
      </c>
      <c r="BD13" s="46" t="str">
        <f t="shared" si="152"/>
        <v/>
      </c>
      <c r="BE13" s="46" t="str">
        <f t="shared" si="153"/>
        <v/>
      </c>
      <c r="BF13" s="46" t="str">
        <f t="shared" si="154"/>
        <v/>
      </c>
      <c r="BG13" s="4" t="str">
        <f t="shared" si="155"/>
        <v/>
      </c>
      <c r="BH13" s="180" t="str">
        <f t="shared" si="156"/>
        <v/>
      </c>
      <c r="BI13" s="16" t="str">
        <f t="shared" si="157"/>
        <v/>
      </c>
      <c r="BJ13" s="52" t="str">
        <f>IF(BI13="","",IF(W13="","",IF(AND(K13=$K$1,$K$1&lt;&gt;""),$BT$2,IFERROR(IF(INDEX(価格設定!$D$5:$D$1048576,MATCH(Q13,価格設定!$B$5:$B$1048576,0),0)=価格設定!$D$3,$BT$2,$BS$2),$BS$2))))</f>
        <v/>
      </c>
      <c r="BK13" s="16" t="str">
        <f>IF(BI13="","",IF(COUNTIF($BI$3:BI13,BI13)=1,1,IF(AND(BI12=BI13,BH13=""),BK12,COUNTIF($BH$3:BH13,BH13))))</f>
        <v/>
      </c>
      <c r="BL13" s="52" t="str">
        <f t="shared" si="158"/>
        <v/>
      </c>
      <c r="BM13" s="52" t="str">
        <f t="shared" si="159"/>
        <v/>
      </c>
      <c r="BN13" s="119" t="str">
        <f t="shared" si="160"/>
        <v/>
      </c>
      <c r="BO13" s="119" t="str">
        <f t="shared" si="161"/>
        <v/>
      </c>
      <c r="BP13" s="17" t="str">
        <f t="shared" si="162"/>
        <v/>
      </c>
      <c r="BQ13" s="17" t="str">
        <f t="shared" si="163"/>
        <v/>
      </c>
      <c r="BR13" s="17" t="str">
        <f>IF(OR(BP13="",COUNTIF($BO$3:BO13,BO13)&lt;&gt;1),"",SUMIF(BO$3:BO$1048576,BO13,BP$3:BP$1048576))</f>
        <v/>
      </c>
      <c r="BS13" s="17" t="str">
        <f t="shared" si="164"/>
        <v/>
      </c>
      <c r="BT13" s="17" t="str">
        <f t="shared" si="165"/>
        <v/>
      </c>
      <c r="BU13" s="17" t="str">
        <f t="shared" si="166"/>
        <v/>
      </c>
      <c r="BV13" s="24" t="str">
        <f t="shared" si="167"/>
        <v/>
      </c>
      <c r="BW13" s="24" t="str">
        <f t="shared" si="168"/>
        <v/>
      </c>
      <c r="BX13" s="24" t="str">
        <f t="shared" si="169"/>
        <v/>
      </c>
      <c r="BY13" s="26" t="str">
        <f t="shared" si="170"/>
        <v/>
      </c>
      <c r="BZ13" s="26" t="str">
        <f t="shared" si="171"/>
        <v/>
      </c>
      <c r="CA13" s="26" t="str">
        <f t="shared" si="172"/>
        <v/>
      </c>
      <c r="CB13" s="66" t="str">
        <f t="shared" si="173"/>
        <v/>
      </c>
      <c r="CC13" s="65" t="str">
        <f t="shared" si="174"/>
        <v/>
      </c>
      <c r="CD13" s="26" t="str">
        <f t="shared" si="175"/>
        <v/>
      </c>
      <c r="CE13" s="26" t="str">
        <f t="shared" si="176"/>
        <v/>
      </c>
      <c r="CF13" s="193" t="str">
        <f t="shared" si="177"/>
        <v/>
      </c>
      <c r="CG13" s="193" t="str">
        <f t="shared" si="178"/>
        <v/>
      </c>
      <c r="CH13" s="26" t="str">
        <f t="shared" si="179"/>
        <v/>
      </c>
      <c r="CI13" s="26" t="str">
        <f t="shared" si="180"/>
        <v/>
      </c>
      <c r="CJ13" s="65" t="str">
        <f t="shared" si="181"/>
        <v/>
      </c>
      <c r="CK13" s="65" t="str">
        <f t="shared" si="182"/>
        <v/>
      </c>
      <c r="CL13" s="64" t="str">
        <f t="shared" si="183"/>
        <v/>
      </c>
      <c r="CM13" s="64" t="str">
        <f t="shared" si="184"/>
        <v/>
      </c>
      <c r="CN13" s="65" t="str">
        <f t="shared" si="185"/>
        <v/>
      </c>
      <c r="CP13" s="63" t="str">
        <f>IF(BH13="","",MAX($CP$3:CP12)+1)</f>
        <v/>
      </c>
      <c r="CQ13" s="24" t="str">
        <f t="shared" si="186"/>
        <v/>
      </c>
      <c r="CR13" s="24" t="str">
        <f t="shared" si="187"/>
        <v/>
      </c>
      <c r="CS13" s="24" t="str">
        <f t="shared" si="188"/>
        <v/>
      </c>
      <c r="CT13" s="58" t="str">
        <f>IF(BO13="","",COUNTIF($BO$3:BO13,BO13)&amp;"@"&amp;BO13)</f>
        <v/>
      </c>
      <c r="CU13" s="16" t="str">
        <f t="shared" si="84"/>
        <v/>
      </c>
      <c r="CV13" s="63" t="str">
        <f t="shared" si="189"/>
        <v/>
      </c>
      <c r="CW13" s="16" t="str">
        <f t="shared" si="190"/>
        <v/>
      </c>
      <c r="CX13" s="16" t="str">
        <f t="shared" si="191"/>
        <v/>
      </c>
      <c r="CY13" s="16" t="str">
        <f t="shared" si="192"/>
        <v/>
      </c>
      <c r="CZ13" s="85" t="str">
        <f t="shared" si="193"/>
        <v/>
      </c>
      <c r="DA13" s="16" t="str">
        <f t="shared" si="194"/>
        <v/>
      </c>
      <c r="DB13" s="16" t="str">
        <f t="shared" si="195"/>
        <v/>
      </c>
      <c r="DC13" s="28" t="str">
        <f>IF(CP13="","",$DC$1&amp;(INDEX(価格設定!D$1:XFD$3,ROW(価格設定!$D$3),MATCH($AW13,価格設定!D$1:XFD$1,1))*100)&amp;"%")</f>
        <v/>
      </c>
      <c r="DD13" s="28" t="str">
        <f>IF(CP13="","",$DD$1&amp;(INDEX(価格設定!D$1:XFD$3,ROW(価格設定!$D$2),MATCH($AW13,価格設定!D$1:XFD$1,1))*100)&amp;"%")</f>
        <v/>
      </c>
      <c r="DE13" s="29" t="str">
        <f t="shared" si="196"/>
        <v/>
      </c>
      <c r="DG13" s="58" t="str">
        <f t="shared" si="197"/>
        <v/>
      </c>
      <c r="DH13" s="58" t="str">
        <f t="shared" si="198"/>
        <v/>
      </c>
      <c r="DI13" s="58" t="str">
        <f t="shared" si="199"/>
        <v/>
      </c>
      <c r="DJ13" s="85" t="str">
        <f t="shared" si="200"/>
        <v/>
      </c>
      <c r="DL13" s="58" t="str">
        <f>IF(COUNTIF(DG$3:DG$1048576,DG13)=COUNTIF($DG$3:$DG13,DG13),DG13,"")</f>
        <v/>
      </c>
      <c r="DM13" s="85" t="str">
        <f t="shared" si="201"/>
        <v/>
      </c>
      <c r="DN13" s="85" t="str">
        <f t="shared" si="87"/>
        <v/>
      </c>
      <c r="DO13" s="85" t="str">
        <f t="shared" si="88"/>
        <v/>
      </c>
      <c r="DP13" s="303"/>
      <c r="DQ13" s="17" t="str">
        <f t="shared" si="89"/>
        <v/>
      </c>
      <c r="DR13" s="17" t="str">
        <f t="shared" si="90"/>
        <v/>
      </c>
      <c r="DS13" s="17" t="str">
        <f t="shared" si="91"/>
        <v/>
      </c>
      <c r="DU13" s="16" t="str">
        <f t="shared" si="202"/>
        <v/>
      </c>
      <c r="DV13" s="16" t="str">
        <f>IF(DU13="","",COUNT($DU$3:DU13))</f>
        <v/>
      </c>
      <c r="DW13" s="16" t="str">
        <f t="shared" si="203"/>
        <v/>
      </c>
      <c r="DX13" s="16" t="str">
        <f t="shared" si="204"/>
        <v/>
      </c>
      <c r="DY13" s="16" t="str">
        <f>IF(DZ13="","",COUNTIF(DZ$3:DZ13,DZ13))</f>
        <v/>
      </c>
      <c r="DZ13" s="16" t="str">
        <f t="shared" si="205"/>
        <v/>
      </c>
      <c r="EA13" s="16" t="str">
        <f t="shared" si="206"/>
        <v/>
      </c>
      <c r="EB13" s="16" t="str">
        <f t="shared" si="207"/>
        <v/>
      </c>
      <c r="EC13" s="16" t="str">
        <f t="shared" si="208"/>
        <v/>
      </c>
      <c r="ED13" s="16" t="str">
        <f t="shared" si="209"/>
        <v/>
      </c>
      <c r="EE13" s="16" t="str">
        <f t="shared" si="210"/>
        <v/>
      </c>
      <c r="EF13" s="16" t="str">
        <f t="shared" si="211"/>
        <v/>
      </c>
      <c r="EG13" s="16" t="str">
        <f t="shared" si="212"/>
        <v/>
      </c>
      <c r="EH13" s="16" t="str">
        <f t="shared" si="213"/>
        <v/>
      </c>
      <c r="EI13" s="16" t="str">
        <f t="shared" si="214"/>
        <v/>
      </c>
      <c r="EJ13" s="16" t="str">
        <f t="shared" si="215"/>
        <v/>
      </c>
      <c r="EK13" s="16" t="str">
        <f t="shared" si="216"/>
        <v/>
      </c>
      <c r="EL13" s="58" t="str">
        <f t="shared" si="217"/>
        <v/>
      </c>
      <c r="EM13" s="58" t="str">
        <f>IF(OR($DZ13="",CR13=""),IF($EL13="","",$EL13),IF(OR(CR13="なし",CR13=0),領収書!$H$1,CR13))</f>
        <v/>
      </c>
      <c r="EN13" s="58" t="str">
        <f>IF(OR($DZ13="",CS13=""),IF($EL13="","",$EL13),IF(OR(CS13="なし",CS13=0),入力!$EN$1,CS13))</f>
        <v/>
      </c>
      <c r="EO13" s="63" t="str">
        <f t="shared" si="218"/>
        <v/>
      </c>
      <c r="EP13" s="63" t="str">
        <f t="shared" si="219"/>
        <v/>
      </c>
      <c r="ER13" s="16" t="str">
        <f>IF(AND(COUNTIF($ET$3:ET13,ET13)=1,ET13&lt;&gt;""),MAX($ER$3:ER12)+1,"")</f>
        <v/>
      </c>
      <c r="ES13" s="16" t="str">
        <f>IF(価格設定!B15="","",価格設定!B15)</f>
        <v/>
      </c>
      <c r="ET13" s="16" t="str">
        <f>IF(価格設定!C15="","",価格設定!C15)</f>
        <v/>
      </c>
      <c r="EV13" s="16" t="str">
        <f t="shared" si="94"/>
        <v/>
      </c>
      <c r="EW13" s="16" t="str">
        <f t="shared" si="220"/>
        <v/>
      </c>
    </row>
    <row r="14" spans="1:182" ht="30" customHeight="1" x14ac:dyDescent="0.2">
      <c r="A14" s="225"/>
      <c r="B14" s="212"/>
      <c r="C14" s="221"/>
      <c r="D14" s="164"/>
      <c r="E14" s="165"/>
      <c r="F14" s="166"/>
      <c r="G14" s="167"/>
      <c r="H14" s="179"/>
      <c r="I14" s="306"/>
      <c r="J14" s="169"/>
      <c r="K14" s="179"/>
      <c r="L14" s="186"/>
      <c r="M14" s="186"/>
      <c r="N14" s="168"/>
      <c r="O14" s="170"/>
      <c r="P14" s="212"/>
      <c r="Q14" s="179" t="str">
        <f>IFERROR(IF(H14="","",IFERROR(INDEX(価格設定!$B$5:$B$1048576,MATCH(H14,価格設定!$B$5:$B$1048576,0),0),INDEX(価格設定!$B$5:$B$1048576,MATCH("*"&amp;H14&amp;"*",価格設定!$B$5:$B$1048576,0),0))),H14)</f>
        <v/>
      </c>
      <c r="R14" s="250" t="str">
        <f>IFERROR(IF(Q14="",IF(K14="","",K14),IF(K14="",IF(INDEX(価格設定!$C$5:$C$1048576,MATCH(Q14,価格設定!$B$5:$B$1048576,0),0)=0,"",INDEX(価格設定!$C$5:$C$1048576,MATCH(Q14,価格設定!$B$5:$B$1048576,0),0)),IF(K14="なし","",K14))),"")</f>
        <v/>
      </c>
      <c r="S14" s="308" t="str">
        <f t="shared" si="132"/>
        <v/>
      </c>
      <c r="T14" s="126" t="str">
        <f>IFERROR(IF(J14="",IF(INDEX(価格設定!$E$5:$R$1048576,MATCH($Q14,価格設定!B$5:B$1048576,0),MATCH($AW14,価格設定!E$1:X$1,1))=0,"",INDEX(価格設定!$E$5:$R$1048576,MATCH($Q14,価格設定!B$5:B$1048576,0),MATCH($AW14,価格設定!E$1:X$1,1))),J14),"")</f>
        <v/>
      </c>
      <c r="U14" s="126" t="str">
        <f t="shared" si="133"/>
        <v/>
      </c>
      <c r="V14" s="132" t="str">
        <f t="shared" si="134"/>
        <v/>
      </c>
      <c r="W14" s="127" t="str">
        <f>IFERROR(IF(OR(T14="",T14&lt;0),"",IFERROR(INDEX(価格設定!E$2:X$3,IF(AND(K14=$K$1,$K$1&lt;&gt;""),ROW(価格設定!$D$3)-1,MATCH(INDEX(価格設定!$D$5:$D$1048576,MATCH(Q14,価格設定!$B$5:$B$1048576,0),0),価格設定!$D$2:$D$3,0)),MATCH($AW14,価格設定!E$1:X$1,1)),INDEX(価格設定!E$2:X$2,0,MATCH($AW14,価格設定!E$1:X$1,1)))),"")</f>
        <v/>
      </c>
      <c r="X14" s="126" t="str">
        <f t="shared" si="67"/>
        <v/>
      </c>
      <c r="Y14" s="128" t="str">
        <f t="shared" si="135"/>
        <v/>
      </c>
      <c r="Z14" s="126" t="str">
        <f t="shared" si="136"/>
        <v/>
      </c>
      <c r="AA14" s="129" t="str">
        <f t="shared" si="137"/>
        <v/>
      </c>
      <c r="AB14" s="126" t="str">
        <f t="shared" si="138"/>
        <v/>
      </c>
      <c r="AC14" s="280" t="str">
        <f t="shared" si="139"/>
        <v/>
      </c>
      <c r="AD14" s="15"/>
      <c r="AE14" s="204" t="str">
        <f>IF(AF14="","",COUNT($AF$3:AF14))</f>
        <v/>
      </c>
      <c r="AF14" s="206" t="str">
        <f t="shared" si="140"/>
        <v/>
      </c>
      <c r="AG14" s="204" t="str">
        <f t="shared" si="141"/>
        <v/>
      </c>
      <c r="AH14" s="204" t="str">
        <f t="shared" si="142"/>
        <v/>
      </c>
      <c r="AI14" s="287"/>
      <c r="AJ14" s="15"/>
      <c r="AK14" s="138" t="str">
        <f t="shared" si="143"/>
        <v/>
      </c>
      <c r="AL14" s="131" t="str">
        <f t="shared" si="144"/>
        <v/>
      </c>
      <c r="AM14" s="131" t="str">
        <f t="shared" si="145"/>
        <v/>
      </c>
      <c r="AN14" s="313" t="str">
        <f t="shared" si="146"/>
        <v/>
      </c>
      <c r="AO14" s="316" t="str">
        <f t="shared" si="147"/>
        <v/>
      </c>
      <c r="AP14" s="18"/>
      <c r="AQ14" s="3" t="str">
        <f>IF(F14="","",MAX($AQ$3:AQ13)+1)</f>
        <v/>
      </c>
      <c r="AR14" s="3" t="str">
        <f>IF(OR(AQ14="",BB14=""),"",MAX($AR$3:AR13)+1)</f>
        <v/>
      </c>
      <c r="AS14" s="3" t="str">
        <f>IF(CQ14="","",RANK(CQ14,CQ$3:CQ$1048576,1)+COUNTIF($CQ$3:CQ14,CQ14)-1)</f>
        <v/>
      </c>
      <c r="AT14" s="21" t="str">
        <f>IF(C14="",IF(OR(AND($H14&lt;&gt;"",C14=""),AND($F13=$F14,$AZ14&lt;&gt;""),COUNTA($H$3:$H$1048576,#REF!,$F$3:$F$1048576)&gt;COUNTA($H$3:$H14,#REF!,$F$3:$F14),$AZ14&lt;&gt;""),INDEX(AT$3:AT$1048576,MATCH(MAX($AQ$3:$AQ13),$AQ$3:$AQ$1048576,0),0),""),C14)</f>
        <v/>
      </c>
      <c r="AU14" s="21" t="str">
        <f>IF(D14="",IF(OR(AND($H14&lt;&gt;"",D14=""),AND($F13=$F14,$AZ14&lt;&gt;""),COUNTA($H$3:$H$1048576,#REF!,$F$3:$F$1048576)&gt;COUNTA($H$3:$H14,#REF!,$F$3:$F14),$AZ14&lt;&gt;""),INDEX(AU$3:AU$1048576,MATCH(MAX($AQ$3:$AQ13),$AQ$3:$AQ$1048576,0),0),""),D14)</f>
        <v/>
      </c>
      <c r="AV14" s="21" t="str">
        <f>IF(E14="",IF(OR(AND($H14&lt;&gt;"",E14=""),AND($F13=$F14,$AZ14&lt;&gt;""),COUNTA($H$3:$H$1048576,#REF!,$F$3:$F$1048576)&gt;COUNTA($H$3:$H14,#REF!,$F$3:$F14),$AZ14&lt;&gt;""),INDEX(AV$3:AV$1048576,MATCH(MAX($AQ$3:$AQ13),$AQ$3:$AQ$1048576,0),0),""),E14)</f>
        <v/>
      </c>
      <c r="AW14" s="24" t="str">
        <f t="shared" si="148"/>
        <v/>
      </c>
      <c r="AX14" s="13" t="str">
        <f t="shared" si="149"/>
        <v/>
      </c>
      <c r="AY14" s="4" t="str">
        <f t="shared" si="150"/>
        <v/>
      </c>
      <c r="AZ14" s="4" t="str">
        <f>IF(AX14="",IF(OR(AND(H14&lt;&gt;"",F14=""),COUNTA($H$3:$H$1048576)&gt;COUNTA($H$3:$H14)),INDEX(AX$3:AX14,MATCH(MAX($AQ$3:AQ14),AQ$3:AQ14,0),0),""),AX14)</f>
        <v/>
      </c>
      <c r="BA14" s="4" t="str">
        <f>IF(AY14="",IF(AND(H14&lt;&gt;"",F14=""),INDEX(AY$3:AY14,MATCH(MAX($AQ$3:AQ14),AQ$3:AQ14,0),0),""),AY14)</f>
        <v/>
      </c>
      <c r="BB14" s="82" t="str">
        <f>IF(BC14="","",RANK(BC14,BC$3:BC$1048576,1)+COUNTIF($BC$3:BC14,BC14)-1)</f>
        <v/>
      </c>
      <c r="BC14" s="139" t="str">
        <f t="shared" si="151"/>
        <v/>
      </c>
      <c r="BD14" s="46" t="str">
        <f t="shared" si="152"/>
        <v/>
      </c>
      <c r="BE14" s="46" t="str">
        <f t="shared" si="153"/>
        <v/>
      </c>
      <c r="BF14" s="46" t="str">
        <f t="shared" si="154"/>
        <v/>
      </c>
      <c r="BG14" s="4" t="str">
        <f t="shared" si="155"/>
        <v/>
      </c>
      <c r="BH14" s="180" t="str">
        <f t="shared" si="156"/>
        <v/>
      </c>
      <c r="BI14" s="16" t="str">
        <f t="shared" si="157"/>
        <v/>
      </c>
      <c r="BJ14" s="52" t="str">
        <f>IF(BI14="","",IF(W14="","",IF(AND(K14=$K$1,$K$1&lt;&gt;""),$BT$2,IFERROR(IF(INDEX(価格設定!$D$5:$D$1048576,MATCH(Q14,価格設定!$B$5:$B$1048576,0),0)=価格設定!$D$3,$BT$2,$BS$2),$BS$2))))</f>
        <v/>
      </c>
      <c r="BK14" s="16" t="str">
        <f>IF(BI14="","",IF(COUNTIF($BI$3:BI14,BI14)=1,1,IF(AND(BI13=BI14,BH14=""),BK13,COUNTIF($BH$3:BH14,BH14))))</f>
        <v/>
      </c>
      <c r="BL14" s="52" t="str">
        <f t="shared" si="158"/>
        <v/>
      </c>
      <c r="BM14" s="52" t="str">
        <f t="shared" si="159"/>
        <v/>
      </c>
      <c r="BN14" s="119" t="str">
        <f t="shared" si="160"/>
        <v/>
      </c>
      <c r="BO14" s="119" t="str">
        <f t="shared" si="161"/>
        <v/>
      </c>
      <c r="BP14" s="17" t="str">
        <f t="shared" si="162"/>
        <v/>
      </c>
      <c r="BQ14" s="17" t="str">
        <f t="shared" si="163"/>
        <v/>
      </c>
      <c r="BR14" s="17" t="str">
        <f>IF(OR(BP14="",COUNTIF($BO$3:BO14,BO14)&lt;&gt;1),"",SUMIF(BO$3:BO$1048576,BO14,BP$3:BP$1048576))</f>
        <v/>
      </c>
      <c r="BS14" s="17" t="str">
        <f t="shared" si="164"/>
        <v/>
      </c>
      <c r="BT14" s="17" t="str">
        <f t="shared" si="165"/>
        <v/>
      </c>
      <c r="BU14" s="17" t="str">
        <f t="shared" si="166"/>
        <v/>
      </c>
      <c r="BV14" s="24" t="str">
        <f t="shared" si="167"/>
        <v/>
      </c>
      <c r="BW14" s="24" t="str">
        <f t="shared" si="168"/>
        <v/>
      </c>
      <c r="BX14" s="24" t="str">
        <f t="shared" si="169"/>
        <v/>
      </c>
      <c r="BY14" s="26" t="str">
        <f t="shared" si="170"/>
        <v/>
      </c>
      <c r="BZ14" s="26" t="str">
        <f t="shared" si="171"/>
        <v/>
      </c>
      <c r="CA14" s="26" t="str">
        <f t="shared" si="172"/>
        <v/>
      </c>
      <c r="CB14" s="66" t="str">
        <f t="shared" si="173"/>
        <v/>
      </c>
      <c r="CC14" s="65" t="str">
        <f t="shared" si="174"/>
        <v/>
      </c>
      <c r="CD14" s="26" t="str">
        <f t="shared" si="175"/>
        <v/>
      </c>
      <c r="CE14" s="26" t="str">
        <f t="shared" si="176"/>
        <v/>
      </c>
      <c r="CF14" s="193" t="str">
        <f t="shared" si="177"/>
        <v/>
      </c>
      <c r="CG14" s="193" t="str">
        <f t="shared" si="178"/>
        <v/>
      </c>
      <c r="CH14" s="26" t="str">
        <f t="shared" si="179"/>
        <v/>
      </c>
      <c r="CI14" s="26" t="str">
        <f t="shared" si="180"/>
        <v/>
      </c>
      <c r="CJ14" s="65" t="str">
        <f t="shared" si="181"/>
        <v/>
      </c>
      <c r="CK14" s="65" t="str">
        <f t="shared" si="182"/>
        <v/>
      </c>
      <c r="CL14" s="64" t="str">
        <f t="shared" si="183"/>
        <v/>
      </c>
      <c r="CM14" s="64" t="str">
        <f t="shared" si="184"/>
        <v/>
      </c>
      <c r="CN14" s="65" t="str">
        <f t="shared" si="185"/>
        <v/>
      </c>
      <c r="CP14" s="63" t="str">
        <f>IF(BH14="","",MAX($CP$3:CP13)+1)</f>
        <v/>
      </c>
      <c r="CQ14" s="24" t="str">
        <f t="shared" si="186"/>
        <v/>
      </c>
      <c r="CR14" s="24" t="str">
        <f t="shared" si="187"/>
        <v/>
      </c>
      <c r="CS14" s="24" t="str">
        <f t="shared" si="188"/>
        <v/>
      </c>
      <c r="CT14" s="58" t="str">
        <f>IF(BO14="","",COUNTIF($BO$3:BO14,BO14)&amp;"@"&amp;BO14)</f>
        <v/>
      </c>
      <c r="CU14" s="16" t="str">
        <f t="shared" si="84"/>
        <v/>
      </c>
      <c r="CV14" s="63" t="str">
        <f t="shared" si="189"/>
        <v/>
      </c>
      <c r="CW14" s="16" t="str">
        <f t="shared" si="190"/>
        <v/>
      </c>
      <c r="CX14" s="16" t="str">
        <f t="shared" si="191"/>
        <v/>
      </c>
      <c r="CY14" s="16" t="str">
        <f t="shared" si="192"/>
        <v/>
      </c>
      <c r="CZ14" s="85" t="str">
        <f t="shared" si="193"/>
        <v/>
      </c>
      <c r="DA14" s="16" t="str">
        <f t="shared" si="194"/>
        <v/>
      </c>
      <c r="DB14" s="16" t="str">
        <f t="shared" si="195"/>
        <v/>
      </c>
      <c r="DC14" s="28" t="str">
        <f>IF(CP14="","",$DC$1&amp;(INDEX(価格設定!D$1:XFD$3,ROW(価格設定!$D$3),MATCH($AW14,価格設定!D$1:XFD$1,1))*100)&amp;"%")</f>
        <v/>
      </c>
      <c r="DD14" s="28" t="str">
        <f>IF(CP14="","",$DD$1&amp;(INDEX(価格設定!D$1:XFD$3,ROW(価格設定!$D$2),MATCH($AW14,価格設定!D$1:XFD$1,1))*100)&amp;"%")</f>
        <v/>
      </c>
      <c r="DE14" s="29" t="str">
        <f t="shared" si="196"/>
        <v/>
      </c>
      <c r="DG14" s="58" t="str">
        <f t="shared" si="197"/>
        <v/>
      </c>
      <c r="DH14" s="58" t="str">
        <f t="shared" si="198"/>
        <v/>
      </c>
      <c r="DI14" s="58" t="str">
        <f t="shared" si="199"/>
        <v/>
      </c>
      <c r="DJ14" s="85" t="str">
        <f t="shared" si="200"/>
        <v/>
      </c>
      <c r="DL14" s="58" t="str">
        <f>IF(COUNTIF(DG$3:DG$1048576,DG14)=COUNTIF($DG$3:$DG14,DG14),DG14,"")</f>
        <v/>
      </c>
      <c r="DM14" s="85" t="str">
        <f t="shared" si="201"/>
        <v/>
      </c>
      <c r="DN14" s="85" t="str">
        <f t="shared" si="87"/>
        <v/>
      </c>
      <c r="DO14" s="85" t="str">
        <f t="shared" si="88"/>
        <v/>
      </c>
      <c r="DP14" s="303"/>
      <c r="DQ14" s="17" t="str">
        <f t="shared" si="89"/>
        <v/>
      </c>
      <c r="DR14" s="17" t="str">
        <f t="shared" si="90"/>
        <v/>
      </c>
      <c r="DS14" s="17" t="str">
        <f t="shared" si="91"/>
        <v/>
      </c>
      <c r="DU14" s="16" t="str">
        <f t="shared" si="202"/>
        <v/>
      </c>
      <c r="DV14" s="16" t="str">
        <f>IF(DU14="","",COUNT($DU$3:DU14))</f>
        <v/>
      </c>
      <c r="DW14" s="16" t="str">
        <f t="shared" si="203"/>
        <v/>
      </c>
      <c r="DX14" s="16" t="str">
        <f t="shared" si="204"/>
        <v/>
      </c>
      <c r="DY14" s="16" t="str">
        <f>IF(DZ14="","",COUNTIF(DZ$3:DZ14,DZ14))</f>
        <v/>
      </c>
      <c r="DZ14" s="16" t="str">
        <f t="shared" si="205"/>
        <v/>
      </c>
      <c r="EA14" s="16" t="str">
        <f t="shared" si="206"/>
        <v/>
      </c>
      <c r="EB14" s="16" t="str">
        <f t="shared" si="207"/>
        <v/>
      </c>
      <c r="EC14" s="16" t="str">
        <f t="shared" si="208"/>
        <v/>
      </c>
      <c r="ED14" s="16" t="str">
        <f t="shared" si="209"/>
        <v/>
      </c>
      <c r="EE14" s="16" t="str">
        <f t="shared" si="210"/>
        <v/>
      </c>
      <c r="EF14" s="16" t="str">
        <f t="shared" si="211"/>
        <v/>
      </c>
      <c r="EG14" s="16" t="str">
        <f t="shared" si="212"/>
        <v/>
      </c>
      <c r="EH14" s="16" t="str">
        <f t="shared" si="213"/>
        <v/>
      </c>
      <c r="EI14" s="16" t="str">
        <f t="shared" si="214"/>
        <v/>
      </c>
      <c r="EJ14" s="16" t="str">
        <f t="shared" si="215"/>
        <v/>
      </c>
      <c r="EK14" s="16" t="str">
        <f t="shared" si="216"/>
        <v/>
      </c>
      <c r="EL14" s="58" t="str">
        <f t="shared" si="217"/>
        <v/>
      </c>
      <c r="EM14" s="58" t="str">
        <f>IF(OR($DZ14="",CR14=""),IF($EL14="","",$EL14),IF(OR(CR14="なし",CR14=0),領収書!$H$1,CR14))</f>
        <v/>
      </c>
      <c r="EN14" s="58" t="str">
        <f>IF(OR($DZ14="",CS14=""),IF($EL14="","",$EL14),IF(OR(CS14="なし",CS14=0),入力!$EN$1,CS14))</f>
        <v/>
      </c>
      <c r="EO14" s="63" t="str">
        <f t="shared" si="218"/>
        <v/>
      </c>
      <c r="EP14" s="63" t="str">
        <f t="shared" si="219"/>
        <v/>
      </c>
      <c r="ER14" s="16" t="str">
        <f>IF(AND(COUNTIF($ET$3:ET14,ET14)=1,ET14&lt;&gt;""),MAX($ER$3:ER13)+1,"")</f>
        <v/>
      </c>
      <c r="ES14" s="16" t="str">
        <f>IF(価格設定!B16="","",価格設定!B16)</f>
        <v/>
      </c>
      <c r="ET14" s="16" t="str">
        <f>IF(価格設定!C16="","",価格設定!C16)</f>
        <v/>
      </c>
      <c r="EV14" s="16" t="str">
        <f t="shared" si="94"/>
        <v/>
      </c>
      <c r="EW14" s="16" t="str">
        <f t="shared" si="220"/>
        <v/>
      </c>
    </row>
    <row r="15" spans="1:182" ht="30" customHeight="1" x14ac:dyDescent="0.2">
      <c r="A15" s="225"/>
      <c r="B15" s="212"/>
      <c r="C15" s="221"/>
      <c r="D15" s="164"/>
      <c r="E15" s="165"/>
      <c r="F15" s="166"/>
      <c r="G15" s="167"/>
      <c r="H15" s="179"/>
      <c r="I15" s="306"/>
      <c r="J15" s="169"/>
      <c r="K15" s="179"/>
      <c r="L15" s="186"/>
      <c r="M15" s="186"/>
      <c r="N15" s="168"/>
      <c r="O15" s="170"/>
      <c r="P15" s="212"/>
      <c r="Q15" s="179" t="str">
        <f>IFERROR(IF(H15="","",IFERROR(INDEX(価格設定!$B$5:$B$1048576,MATCH(H15,価格設定!$B$5:$B$1048576,0),0),INDEX(価格設定!$B$5:$B$1048576,MATCH("*"&amp;H15&amp;"*",価格設定!$B$5:$B$1048576,0),0))),H15)</f>
        <v/>
      </c>
      <c r="R15" s="250" t="str">
        <f>IFERROR(IF(Q15="",IF(K15="","",K15),IF(K15="",IF(INDEX(価格設定!$C$5:$C$1048576,MATCH(Q15,価格設定!$B$5:$B$1048576,0),0)=0,"",INDEX(価格設定!$C$5:$C$1048576,MATCH(Q15,価格設定!$B$5:$B$1048576,0),0)),IF(K15="なし","",K15))),"")</f>
        <v/>
      </c>
      <c r="S15" s="308" t="str">
        <f t="shared" si="132"/>
        <v/>
      </c>
      <c r="T15" s="126" t="str">
        <f>IFERROR(IF(J15="",IF(INDEX(価格設定!$E$5:$R$1048576,MATCH($Q15,価格設定!B$5:B$1048576,0),MATCH($AW15,価格設定!E$1:X$1,1))=0,"",INDEX(価格設定!$E$5:$R$1048576,MATCH($Q15,価格設定!B$5:B$1048576,0),MATCH($AW15,価格設定!E$1:X$1,1))),J15),"")</f>
        <v/>
      </c>
      <c r="U15" s="126" t="str">
        <f t="shared" si="133"/>
        <v/>
      </c>
      <c r="V15" s="132" t="str">
        <f t="shared" si="134"/>
        <v/>
      </c>
      <c r="W15" s="127" t="str">
        <f>IFERROR(IF(OR(T15="",T15&lt;0),"",IFERROR(INDEX(価格設定!E$2:X$3,IF(AND(K15=$K$1,$K$1&lt;&gt;""),ROW(価格設定!$D$3)-1,MATCH(INDEX(価格設定!$D$5:$D$1048576,MATCH(Q15,価格設定!$B$5:$B$1048576,0),0),価格設定!$D$2:$D$3,0)),MATCH($AW15,価格設定!E$1:X$1,1)),INDEX(価格設定!E$2:X$2,0,MATCH($AW15,価格設定!E$1:X$1,1)))),"")</f>
        <v/>
      </c>
      <c r="X15" s="126" t="str">
        <f t="shared" si="67"/>
        <v/>
      </c>
      <c r="Y15" s="128" t="str">
        <f t="shared" si="135"/>
        <v/>
      </c>
      <c r="Z15" s="126" t="str">
        <f t="shared" si="136"/>
        <v/>
      </c>
      <c r="AA15" s="129" t="str">
        <f t="shared" si="137"/>
        <v/>
      </c>
      <c r="AB15" s="126" t="str">
        <f t="shared" si="138"/>
        <v/>
      </c>
      <c r="AC15" s="280" t="str">
        <f t="shared" si="139"/>
        <v/>
      </c>
      <c r="AD15" s="15"/>
      <c r="AE15" s="204" t="str">
        <f>IF(AF15="","",COUNT($AF$3:AF15))</f>
        <v/>
      </c>
      <c r="AF15" s="206" t="str">
        <f t="shared" si="140"/>
        <v/>
      </c>
      <c r="AG15" s="204" t="str">
        <f t="shared" si="141"/>
        <v/>
      </c>
      <c r="AH15" s="204" t="str">
        <f t="shared" si="142"/>
        <v/>
      </c>
      <c r="AI15" s="287"/>
      <c r="AJ15" s="15"/>
      <c r="AK15" s="138" t="str">
        <f t="shared" si="143"/>
        <v/>
      </c>
      <c r="AL15" s="131" t="str">
        <f t="shared" si="144"/>
        <v/>
      </c>
      <c r="AM15" s="131" t="str">
        <f t="shared" si="145"/>
        <v/>
      </c>
      <c r="AN15" s="313" t="str">
        <f t="shared" si="146"/>
        <v/>
      </c>
      <c r="AO15" s="316" t="str">
        <f t="shared" si="147"/>
        <v/>
      </c>
      <c r="AP15" s="18"/>
      <c r="AQ15" s="3" t="str">
        <f>IF(F15="","",MAX($AQ$3:AQ14)+1)</f>
        <v/>
      </c>
      <c r="AR15" s="3" t="str">
        <f>IF(OR(AQ15="",BB15=""),"",MAX($AR$3:AR14)+1)</f>
        <v/>
      </c>
      <c r="AS15" s="3" t="str">
        <f>IF(CQ15="","",RANK(CQ15,CQ$3:CQ$1048576,1)+COUNTIF($CQ$3:CQ15,CQ15)-1)</f>
        <v/>
      </c>
      <c r="AT15" s="21" t="str">
        <f>IF(C15="",IF(OR(AND($H15&lt;&gt;"",C15=""),AND($F14=$F15,$AZ15&lt;&gt;""),COUNTA($H$3:$H$1048576,#REF!,$F$3:$F$1048576)&gt;COUNTA($H$3:$H15,#REF!,$F$3:$F15),$AZ15&lt;&gt;""),INDEX(AT$3:AT$1048576,MATCH(MAX($AQ$3:$AQ14),$AQ$3:$AQ$1048576,0),0),""),C15)</f>
        <v/>
      </c>
      <c r="AU15" s="21" t="str">
        <f>IF(D15="",IF(OR(AND($H15&lt;&gt;"",D15=""),AND($F14=$F15,$AZ15&lt;&gt;""),COUNTA($H$3:$H$1048576,#REF!,$F$3:$F$1048576)&gt;COUNTA($H$3:$H15,#REF!,$F$3:$F15),$AZ15&lt;&gt;""),INDEX(AU$3:AU$1048576,MATCH(MAX($AQ$3:$AQ14),$AQ$3:$AQ$1048576,0),0),""),D15)</f>
        <v/>
      </c>
      <c r="AV15" s="21" t="str">
        <f>IF(E15="",IF(OR(AND($H15&lt;&gt;"",E15=""),AND($F14=$F15,$AZ15&lt;&gt;""),COUNTA($H$3:$H$1048576,#REF!,$F$3:$F$1048576)&gt;COUNTA($H$3:$H15,#REF!,$F$3:$F15),$AZ15&lt;&gt;""),INDEX(AV$3:AV$1048576,MATCH(MAX($AQ$3:$AQ14),$AQ$3:$AQ$1048576,0),0),""),E15)</f>
        <v/>
      </c>
      <c r="AW15" s="24" t="str">
        <f t="shared" si="148"/>
        <v/>
      </c>
      <c r="AX15" s="13" t="str">
        <f t="shared" si="149"/>
        <v/>
      </c>
      <c r="AY15" s="4" t="str">
        <f t="shared" si="150"/>
        <v/>
      </c>
      <c r="AZ15" s="4" t="str">
        <f>IF(AX15="",IF(OR(AND(H15&lt;&gt;"",F15=""),COUNTA($H$3:$H$1048576)&gt;COUNTA($H$3:$H15)),INDEX(AX$3:AX15,MATCH(MAX($AQ$3:AQ15),AQ$3:AQ15,0),0),""),AX15)</f>
        <v/>
      </c>
      <c r="BA15" s="4" t="str">
        <f>IF(AY15="",IF(AND(H15&lt;&gt;"",F15=""),INDEX(AY$3:AY15,MATCH(MAX($AQ$3:AQ15),AQ$3:AQ15,0),0),""),AY15)</f>
        <v/>
      </c>
      <c r="BB15" s="82" t="str">
        <f>IF(BC15="","",RANK(BC15,BC$3:BC$1048576,1)+COUNTIF($BC$3:BC15,BC15)-1)</f>
        <v/>
      </c>
      <c r="BC15" s="139" t="str">
        <f t="shared" si="151"/>
        <v/>
      </c>
      <c r="BD15" s="46" t="str">
        <f t="shared" si="152"/>
        <v/>
      </c>
      <c r="BE15" s="46" t="str">
        <f t="shared" si="153"/>
        <v/>
      </c>
      <c r="BF15" s="46" t="str">
        <f t="shared" si="154"/>
        <v/>
      </c>
      <c r="BG15" s="4" t="str">
        <f t="shared" si="155"/>
        <v/>
      </c>
      <c r="BH15" s="180" t="str">
        <f t="shared" si="156"/>
        <v/>
      </c>
      <c r="BI15" s="16" t="str">
        <f t="shared" si="157"/>
        <v/>
      </c>
      <c r="BJ15" s="52" t="str">
        <f>IF(BI15="","",IF(W15="","",IF(AND(K15=$K$1,$K$1&lt;&gt;""),$BT$2,IFERROR(IF(INDEX(価格設定!$D$5:$D$1048576,MATCH(Q15,価格設定!$B$5:$B$1048576,0),0)=価格設定!$D$3,$BT$2,$BS$2),$BS$2))))</f>
        <v/>
      </c>
      <c r="BK15" s="16" t="str">
        <f>IF(BI15="","",IF(COUNTIF($BI$3:BI15,BI15)=1,1,IF(AND(BI14=BI15,BH15=""),BK14,COUNTIF($BH$3:BH15,BH15))))</f>
        <v/>
      </c>
      <c r="BL15" s="52" t="str">
        <f t="shared" si="158"/>
        <v/>
      </c>
      <c r="BM15" s="52" t="str">
        <f t="shared" si="159"/>
        <v/>
      </c>
      <c r="BN15" s="119" t="str">
        <f t="shared" si="160"/>
        <v/>
      </c>
      <c r="BO15" s="119" t="str">
        <f t="shared" si="161"/>
        <v/>
      </c>
      <c r="BP15" s="17" t="str">
        <f t="shared" si="162"/>
        <v/>
      </c>
      <c r="BQ15" s="17" t="str">
        <f t="shared" si="163"/>
        <v/>
      </c>
      <c r="BR15" s="17" t="str">
        <f>IF(OR(BP15="",COUNTIF($BO$3:BO15,BO15)&lt;&gt;1),"",SUMIF(BO$3:BO$1048576,BO15,BP$3:BP$1048576))</f>
        <v/>
      </c>
      <c r="BS15" s="17" t="str">
        <f t="shared" si="164"/>
        <v/>
      </c>
      <c r="BT15" s="17" t="str">
        <f t="shared" si="165"/>
        <v/>
      </c>
      <c r="BU15" s="17" t="str">
        <f t="shared" si="166"/>
        <v/>
      </c>
      <c r="BV15" s="24" t="str">
        <f t="shared" si="167"/>
        <v/>
      </c>
      <c r="BW15" s="24" t="str">
        <f t="shared" si="168"/>
        <v/>
      </c>
      <c r="BX15" s="24" t="str">
        <f t="shared" si="169"/>
        <v/>
      </c>
      <c r="BY15" s="26" t="str">
        <f t="shared" si="170"/>
        <v/>
      </c>
      <c r="BZ15" s="26" t="str">
        <f t="shared" si="171"/>
        <v/>
      </c>
      <c r="CA15" s="26" t="str">
        <f t="shared" si="172"/>
        <v/>
      </c>
      <c r="CB15" s="66" t="str">
        <f t="shared" si="173"/>
        <v/>
      </c>
      <c r="CC15" s="65" t="str">
        <f t="shared" si="174"/>
        <v/>
      </c>
      <c r="CD15" s="26" t="str">
        <f t="shared" si="175"/>
        <v/>
      </c>
      <c r="CE15" s="26" t="str">
        <f t="shared" si="176"/>
        <v/>
      </c>
      <c r="CF15" s="193" t="str">
        <f t="shared" si="177"/>
        <v/>
      </c>
      <c r="CG15" s="193" t="str">
        <f t="shared" si="178"/>
        <v/>
      </c>
      <c r="CH15" s="26" t="str">
        <f t="shared" si="179"/>
        <v/>
      </c>
      <c r="CI15" s="26" t="str">
        <f t="shared" si="180"/>
        <v/>
      </c>
      <c r="CJ15" s="65" t="str">
        <f t="shared" si="181"/>
        <v/>
      </c>
      <c r="CK15" s="65" t="str">
        <f t="shared" si="182"/>
        <v/>
      </c>
      <c r="CL15" s="64" t="str">
        <f t="shared" si="183"/>
        <v/>
      </c>
      <c r="CM15" s="64" t="str">
        <f t="shared" si="184"/>
        <v/>
      </c>
      <c r="CN15" s="65" t="str">
        <f t="shared" si="185"/>
        <v/>
      </c>
      <c r="CP15" s="63" t="str">
        <f>IF(BH15="","",MAX($CP$3:CP14)+1)</f>
        <v/>
      </c>
      <c r="CQ15" s="24" t="str">
        <f t="shared" si="186"/>
        <v/>
      </c>
      <c r="CR15" s="24" t="str">
        <f t="shared" si="187"/>
        <v/>
      </c>
      <c r="CS15" s="24" t="str">
        <f t="shared" si="188"/>
        <v/>
      </c>
      <c r="CT15" s="58" t="str">
        <f>IF(BO15="","",COUNTIF($BO$3:BO15,BO15)&amp;"@"&amp;BO15)</f>
        <v/>
      </c>
      <c r="CU15" s="16" t="str">
        <f t="shared" si="84"/>
        <v/>
      </c>
      <c r="CV15" s="63" t="str">
        <f t="shared" si="189"/>
        <v/>
      </c>
      <c r="CW15" s="16" t="str">
        <f t="shared" si="190"/>
        <v/>
      </c>
      <c r="CX15" s="16" t="str">
        <f t="shared" si="191"/>
        <v/>
      </c>
      <c r="CY15" s="16" t="str">
        <f t="shared" si="192"/>
        <v/>
      </c>
      <c r="CZ15" s="85" t="str">
        <f t="shared" si="193"/>
        <v/>
      </c>
      <c r="DA15" s="16" t="str">
        <f t="shared" si="194"/>
        <v/>
      </c>
      <c r="DB15" s="16" t="str">
        <f t="shared" si="195"/>
        <v/>
      </c>
      <c r="DC15" s="28" t="str">
        <f>IF(CP15="","",$DC$1&amp;(INDEX(価格設定!D$1:XFD$3,ROW(価格設定!$D$3),MATCH($AW15,価格設定!D$1:XFD$1,1))*100)&amp;"%")</f>
        <v/>
      </c>
      <c r="DD15" s="28" t="str">
        <f>IF(CP15="","",$DD$1&amp;(INDEX(価格設定!D$1:XFD$3,ROW(価格設定!$D$2),MATCH($AW15,価格設定!D$1:XFD$1,1))*100)&amp;"%")</f>
        <v/>
      </c>
      <c r="DE15" s="29" t="str">
        <f t="shared" si="196"/>
        <v/>
      </c>
      <c r="DG15" s="58" t="str">
        <f t="shared" si="197"/>
        <v/>
      </c>
      <c r="DH15" s="58" t="str">
        <f t="shared" si="198"/>
        <v/>
      </c>
      <c r="DI15" s="58" t="str">
        <f t="shared" si="199"/>
        <v/>
      </c>
      <c r="DJ15" s="85" t="str">
        <f t="shared" si="200"/>
        <v/>
      </c>
      <c r="DL15" s="58" t="str">
        <f>IF(COUNTIF(DG$3:DG$1048576,DG15)=COUNTIF($DG$3:$DG15,DG15),DG15,"")</f>
        <v/>
      </c>
      <c r="DM15" s="85" t="str">
        <f t="shared" si="201"/>
        <v/>
      </c>
      <c r="DN15" s="85" t="str">
        <f t="shared" si="87"/>
        <v/>
      </c>
      <c r="DO15" s="85" t="str">
        <f t="shared" si="88"/>
        <v/>
      </c>
      <c r="DP15" s="303"/>
      <c r="DQ15" s="17" t="str">
        <f t="shared" si="89"/>
        <v/>
      </c>
      <c r="DR15" s="17" t="str">
        <f t="shared" si="90"/>
        <v/>
      </c>
      <c r="DS15" s="17" t="str">
        <f t="shared" si="91"/>
        <v/>
      </c>
      <c r="DU15" s="16" t="str">
        <f t="shared" si="202"/>
        <v/>
      </c>
      <c r="DV15" s="16" t="str">
        <f>IF(DU15="","",COUNT($DU$3:DU15))</f>
        <v/>
      </c>
      <c r="DW15" s="16" t="str">
        <f t="shared" si="203"/>
        <v/>
      </c>
      <c r="DX15" s="16" t="str">
        <f t="shared" si="204"/>
        <v/>
      </c>
      <c r="DY15" s="16" t="str">
        <f>IF(DZ15="","",COUNTIF(DZ$3:DZ15,DZ15))</f>
        <v/>
      </c>
      <c r="DZ15" s="16" t="str">
        <f t="shared" si="205"/>
        <v/>
      </c>
      <c r="EA15" s="16" t="str">
        <f t="shared" si="206"/>
        <v/>
      </c>
      <c r="EB15" s="16" t="str">
        <f t="shared" si="207"/>
        <v/>
      </c>
      <c r="EC15" s="16" t="str">
        <f t="shared" si="208"/>
        <v/>
      </c>
      <c r="ED15" s="16" t="str">
        <f t="shared" si="209"/>
        <v/>
      </c>
      <c r="EE15" s="16" t="str">
        <f t="shared" si="210"/>
        <v/>
      </c>
      <c r="EF15" s="16" t="str">
        <f t="shared" si="211"/>
        <v/>
      </c>
      <c r="EG15" s="16" t="str">
        <f t="shared" si="212"/>
        <v/>
      </c>
      <c r="EH15" s="16" t="str">
        <f t="shared" si="213"/>
        <v/>
      </c>
      <c r="EI15" s="16" t="str">
        <f t="shared" si="214"/>
        <v/>
      </c>
      <c r="EJ15" s="16" t="str">
        <f t="shared" si="215"/>
        <v/>
      </c>
      <c r="EK15" s="16" t="str">
        <f t="shared" si="216"/>
        <v/>
      </c>
      <c r="EL15" s="58" t="str">
        <f t="shared" si="217"/>
        <v/>
      </c>
      <c r="EM15" s="58" t="str">
        <f>IF(OR($DZ15="",CR15=""),IF($EL15="","",$EL15),IF(OR(CR15="なし",CR15=0),領収書!$H$1,CR15))</f>
        <v/>
      </c>
      <c r="EN15" s="58" t="str">
        <f>IF(OR($DZ15="",CS15=""),IF($EL15="","",$EL15),IF(OR(CS15="なし",CS15=0),入力!$EN$1,CS15))</f>
        <v/>
      </c>
      <c r="EO15" s="63" t="str">
        <f t="shared" si="218"/>
        <v/>
      </c>
      <c r="EP15" s="63" t="str">
        <f t="shared" si="219"/>
        <v/>
      </c>
      <c r="ER15" s="16" t="str">
        <f>IF(AND(COUNTIF($ET$3:ET15,ET15)=1,ET15&lt;&gt;""),MAX($ER$3:ER14)+1,"")</f>
        <v/>
      </c>
      <c r="ES15" s="16" t="str">
        <f>IF(価格設定!B17="","",価格設定!B17)</f>
        <v/>
      </c>
      <c r="ET15" s="16" t="str">
        <f>IF(価格設定!C17="","",価格設定!C17)</f>
        <v/>
      </c>
      <c r="EV15" s="16" t="str">
        <f t="shared" si="94"/>
        <v/>
      </c>
      <c r="EW15" s="16" t="str">
        <f t="shared" si="220"/>
        <v/>
      </c>
    </row>
    <row r="16" spans="1:182" ht="30" customHeight="1" x14ac:dyDescent="0.2">
      <c r="A16" s="225"/>
      <c r="B16" s="212"/>
      <c r="C16" s="221"/>
      <c r="D16" s="164"/>
      <c r="E16" s="165"/>
      <c r="F16" s="166"/>
      <c r="G16" s="167"/>
      <c r="H16" s="179"/>
      <c r="I16" s="306"/>
      <c r="J16" s="169"/>
      <c r="K16" s="179"/>
      <c r="L16" s="186"/>
      <c r="M16" s="186"/>
      <c r="N16" s="168"/>
      <c r="O16" s="170"/>
      <c r="P16" s="212"/>
      <c r="Q16" s="179" t="str">
        <f>IFERROR(IF(H16="","",IFERROR(INDEX(価格設定!$B$5:$B$1048576,MATCH(H16,価格設定!$B$5:$B$1048576,0),0),INDEX(価格設定!$B$5:$B$1048576,MATCH("*"&amp;H16&amp;"*",価格設定!$B$5:$B$1048576,0),0))),H16)</f>
        <v/>
      </c>
      <c r="R16" s="250" t="str">
        <f>IFERROR(IF(Q16="",IF(K16="","",K16),IF(K16="",IF(INDEX(価格設定!$C$5:$C$1048576,MATCH(Q16,価格設定!$B$5:$B$1048576,0),0)=0,"",INDEX(価格設定!$C$5:$C$1048576,MATCH(Q16,価格設定!$B$5:$B$1048576,0),0)),IF(K16="なし","",K16))),"")</f>
        <v/>
      </c>
      <c r="S16" s="308" t="str">
        <f t="shared" si="132"/>
        <v/>
      </c>
      <c r="T16" s="126" t="str">
        <f>IFERROR(IF(J16="",IF(INDEX(価格設定!$E$5:$R$1048576,MATCH($Q16,価格設定!B$5:B$1048576,0),MATCH($AW16,価格設定!E$1:X$1,1))=0,"",INDEX(価格設定!$E$5:$R$1048576,MATCH($Q16,価格設定!B$5:B$1048576,0),MATCH($AW16,価格設定!E$1:X$1,1))),J16),"")</f>
        <v/>
      </c>
      <c r="U16" s="126" t="str">
        <f t="shared" si="133"/>
        <v/>
      </c>
      <c r="V16" s="132" t="str">
        <f t="shared" si="134"/>
        <v/>
      </c>
      <c r="W16" s="127" t="str">
        <f>IFERROR(IF(OR(T16="",T16&lt;0),"",IFERROR(INDEX(価格設定!E$2:X$3,IF(AND(K16=$K$1,$K$1&lt;&gt;""),ROW(価格設定!$D$3)-1,MATCH(INDEX(価格設定!$D$5:$D$1048576,MATCH(Q16,価格設定!$B$5:$B$1048576,0),0),価格設定!$D$2:$D$3,0)),MATCH($AW16,価格設定!E$1:X$1,1)),INDEX(価格設定!E$2:X$2,0,MATCH($AW16,価格設定!E$1:X$1,1)))),"")</f>
        <v/>
      </c>
      <c r="X16" s="126" t="str">
        <f t="shared" si="67"/>
        <v/>
      </c>
      <c r="Y16" s="128" t="str">
        <f t="shared" si="135"/>
        <v/>
      </c>
      <c r="Z16" s="126" t="str">
        <f t="shared" si="136"/>
        <v/>
      </c>
      <c r="AA16" s="129" t="str">
        <f t="shared" si="137"/>
        <v/>
      </c>
      <c r="AB16" s="126" t="str">
        <f t="shared" si="138"/>
        <v/>
      </c>
      <c r="AC16" s="280" t="str">
        <f t="shared" si="139"/>
        <v/>
      </c>
      <c r="AD16" s="15"/>
      <c r="AE16" s="204" t="str">
        <f>IF(AF16="","",COUNT($AF$3:AF16))</f>
        <v/>
      </c>
      <c r="AF16" s="206" t="str">
        <f t="shared" si="140"/>
        <v/>
      </c>
      <c r="AG16" s="204" t="str">
        <f t="shared" si="141"/>
        <v/>
      </c>
      <c r="AH16" s="204" t="str">
        <f t="shared" si="142"/>
        <v/>
      </c>
      <c r="AI16" s="287"/>
      <c r="AJ16" s="15"/>
      <c r="AK16" s="138" t="str">
        <f t="shared" si="143"/>
        <v/>
      </c>
      <c r="AL16" s="131" t="str">
        <f t="shared" si="144"/>
        <v/>
      </c>
      <c r="AM16" s="131" t="str">
        <f t="shared" si="145"/>
        <v/>
      </c>
      <c r="AN16" s="313" t="str">
        <f t="shared" si="146"/>
        <v/>
      </c>
      <c r="AO16" s="316" t="str">
        <f t="shared" si="147"/>
        <v/>
      </c>
      <c r="AP16" s="18"/>
      <c r="AQ16" s="3" t="str">
        <f>IF(F16="","",MAX($AQ$3:AQ15)+1)</f>
        <v/>
      </c>
      <c r="AR16" s="3" t="str">
        <f>IF(OR(AQ16="",BB16=""),"",MAX($AR$3:AR15)+1)</f>
        <v/>
      </c>
      <c r="AS16" s="3" t="str">
        <f>IF(CQ16="","",RANK(CQ16,CQ$3:CQ$1048576,1)+COUNTIF($CQ$3:CQ16,CQ16)-1)</f>
        <v/>
      </c>
      <c r="AT16" s="21" t="str">
        <f>IF(C16="",IF(OR(AND($H16&lt;&gt;"",C16=""),AND($F15=$F16,$AZ16&lt;&gt;""),COUNTA($H$3:$H$1048576,#REF!,$F$3:$F$1048576)&gt;COUNTA($H$3:$H16,#REF!,$F$3:$F16),$AZ16&lt;&gt;""),INDEX(AT$3:AT$1048576,MATCH(MAX($AQ$3:$AQ15),$AQ$3:$AQ$1048576,0),0),""),C16)</f>
        <v/>
      </c>
      <c r="AU16" s="21" t="str">
        <f>IF(D16="",IF(OR(AND($H16&lt;&gt;"",D16=""),AND($F15=$F16,$AZ16&lt;&gt;""),COUNTA($H$3:$H$1048576,#REF!,$F$3:$F$1048576)&gt;COUNTA($H$3:$H16,#REF!,$F$3:$F16),$AZ16&lt;&gt;""),INDEX(AU$3:AU$1048576,MATCH(MAX($AQ$3:$AQ15),$AQ$3:$AQ$1048576,0),0),""),D16)</f>
        <v/>
      </c>
      <c r="AV16" s="21" t="str">
        <f>IF(E16="",IF(OR(AND($H16&lt;&gt;"",E16=""),AND($F15=$F16,$AZ16&lt;&gt;""),COUNTA($H$3:$H$1048576,#REF!,$F$3:$F$1048576)&gt;COUNTA($H$3:$H16,#REF!,$F$3:$F16),$AZ16&lt;&gt;""),INDEX(AV$3:AV$1048576,MATCH(MAX($AQ$3:$AQ15),$AQ$3:$AQ$1048576,0),0),""),E16)</f>
        <v/>
      </c>
      <c r="AW16" s="24" t="str">
        <f t="shared" si="148"/>
        <v/>
      </c>
      <c r="AX16" s="13" t="str">
        <f t="shared" si="149"/>
        <v/>
      </c>
      <c r="AY16" s="4" t="str">
        <f t="shared" si="150"/>
        <v/>
      </c>
      <c r="AZ16" s="4" t="str">
        <f>IF(AX16="",IF(OR(AND(H16&lt;&gt;"",F16=""),COUNTA($H$3:$H$1048576)&gt;COUNTA($H$3:$H16)),INDEX(AX$3:AX16,MATCH(MAX($AQ$3:AQ16),AQ$3:AQ16,0),0),""),AX16)</f>
        <v/>
      </c>
      <c r="BA16" s="4" t="str">
        <f>IF(AY16="",IF(AND(H16&lt;&gt;"",F16=""),INDEX(AY$3:AY16,MATCH(MAX($AQ$3:AQ16),AQ$3:AQ16,0),0),""),AY16)</f>
        <v/>
      </c>
      <c r="BB16" s="82" t="str">
        <f>IF(BC16="","",RANK(BC16,BC$3:BC$1048576,1)+COUNTIF($BC$3:BC16,BC16)-1)</f>
        <v/>
      </c>
      <c r="BC16" s="139" t="str">
        <f t="shared" si="151"/>
        <v/>
      </c>
      <c r="BD16" s="46" t="str">
        <f t="shared" si="152"/>
        <v/>
      </c>
      <c r="BE16" s="46" t="str">
        <f t="shared" si="153"/>
        <v/>
      </c>
      <c r="BF16" s="46" t="str">
        <f t="shared" si="154"/>
        <v/>
      </c>
      <c r="BG16" s="4" t="str">
        <f t="shared" si="155"/>
        <v/>
      </c>
      <c r="BH16" s="180" t="str">
        <f t="shared" si="156"/>
        <v/>
      </c>
      <c r="BI16" s="16" t="str">
        <f t="shared" si="157"/>
        <v/>
      </c>
      <c r="BJ16" s="52" t="str">
        <f>IF(BI16="","",IF(W16="","",IF(AND(K16=$K$1,$K$1&lt;&gt;""),$BT$2,IFERROR(IF(INDEX(価格設定!$D$5:$D$1048576,MATCH(Q16,価格設定!$B$5:$B$1048576,0),0)=価格設定!$D$3,$BT$2,$BS$2),$BS$2))))</f>
        <v/>
      </c>
      <c r="BK16" s="16" t="str">
        <f>IF(BI16="","",IF(COUNTIF($BI$3:BI16,BI16)=1,1,IF(AND(BI15=BI16,BH16=""),BK15,COUNTIF($BH$3:BH16,BH16))))</f>
        <v/>
      </c>
      <c r="BL16" s="52" t="str">
        <f t="shared" si="158"/>
        <v/>
      </c>
      <c r="BM16" s="52" t="str">
        <f t="shared" si="159"/>
        <v/>
      </c>
      <c r="BN16" s="119" t="str">
        <f t="shared" si="160"/>
        <v/>
      </c>
      <c r="BO16" s="119" t="str">
        <f t="shared" si="161"/>
        <v/>
      </c>
      <c r="BP16" s="17" t="str">
        <f t="shared" si="162"/>
        <v/>
      </c>
      <c r="BQ16" s="17" t="str">
        <f t="shared" si="163"/>
        <v/>
      </c>
      <c r="BR16" s="17" t="str">
        <f>IF(OR(BP16="",COUNTIF($BO$3:BO16,BO16)&lt;&gt;1),"",SUMIF(BO$3:BO$1048576,BO16,BP$3:BP$1048576))</f>
        <v/>
      </c>
      <c r="BS16" s="17" t="str">
        <f t="shared" si="164"/>
        <v/>
      </c>
      <c r="BT16" s="17" t="str">
        <f t="shared" si="165"/>
        <v/>
      </c>
      <c r="BU16" s="17" t="str">
        <f t="shared" si="166"/>
        <v/>
      </c>
      <c r="BV16" s="24" t="str">
        <f t="shared" si="167"/>
        <v/>
      </c>
      <c r="BW16" s="24" t="str">
        <f t="shared" si="168"/>
        <v/>
      </c>
      <c r="BX16" s="24" t="str">
        <f t="shared" si="169"/>
        <v/>
      </c>
      <c r="BY16" s="26" t="str">
        <f t="shared" si="170"/>
        <v/>
      </c>
      <c r="BZ16" s="26" t="str">
        <f t="shared" si="171"/>
        <v/>
      </c>
      <c r="CA16" s="26" t="str">
        <f t="shared" si="172"/>
        <v/>
      </c>
      <c r="CB16" s="66" t="str">
        <f t="shared" si="173"/>
        <v/>
      </c>
      <c r="CC16" s="65" t="str">
        <f t="shared" si="174"/>
        <v/>
      </c>
      <c r="CD16" s="26" t="str">
        <f t="shared" si="175"/>
        <v/>
      </c>
      <c r="CE16" s="26" t="str">
        <f t="shared" si="176"/>
        <v/>
      </c>
      <c r="CF16" s="193" t="str">
        <f t="shared" si="177"/>
        <v/>
      </c>
      <c r="CG16" s="193" t="str">
        <f t="shared" si="178"/>
        <v/>
      </c>
      <c r="CH16" s="26" t="str">
        <f t="shared" si="179"/>
        <v/>
      </c>
      <c r="CI16" s="26" t="str">
        <f t="shared" si="180"/>
        <v/>
      </c>
      <c r="CJ16" s="65" t="str">
        <f t="shared" si="181"/>
        <v/>
      </c>
      <c r="CK16" s="65" t="str">
        <f t="shared" si="182"/>
        <v/>
      </c>
      <c r="CL16" s="64" t="str">
        <f t="shared" si="183"/>
        <v/>
      </c>
      <c r="CM16" s="64" t="str">
        <f t="shared" si="184"/>
        <v/>
      </c>
      <c r="CN16" s="65" t="str">
        <f t="shared" si="185"/>
        <v/>
      </c>
      <c r="CP16" s="63" t="str">
        <f>IF(BH16="","",MAX($CP$3:CP15)+1)</f>
        <v/>
      </c>
      <c r="CQ16" s="24" t="str">
        <f t="shared" si="186"/>
        <v/>
      </c>
      <c r="CR16" s="24" t="str">
        <f t="shared" si="187"/>
        <v/>
      </c>
      <c r="CS16" s="24" t="str">
        <f t="shared" si="188"/>
        <v/>
      </c>
      <c r="CT16" s="58" t="str">
        <f>IF(BO16="","",COUNTIF($BO$3:BO16,BO16)&amp;"@"&amp;BO16)</f>
        <v/>
      </c>
      <c r="CU16" s="16" t="str">
        <f t="shared" si="84"/>
        <v/>
      </c>
      <c r="CV16" s="63" t="str">
        <f t="shared" si="189"/>
        <v/>
      </c>
      <c r="CW16" s="16" t="str">
        <f t="shared" si="190"/>
        <v/>
      </c>
      <c r="CX16" s="16" t="str">
        <f t="shared" si="191"/>
        <v/>
      </c>
      <c r="CY16" s="16" t="str">
        <f t="shared" si="192"/>
        <v/>
      </c>
      <c r="CZ16" s="85" t="str">
        <f t="shared" si="193"/>
        <v/>
      </c>
      <c r="DA16" s="16" t="str">
        <f t="shared" si="194"/>
        <v/>
      </c>
      <c r="DB16" s="16" t="str">
        <f t="shared" si="195"/>
        <v/>
      </c>
      <c r="DC16" s="28" t="str">
        <f>IF(CP16="","",$DC$1&amp;(INDEX(価格設定!D$1:XFD$3,ROW(価格設定!$D$3),MATCH($AW16,価格設定!D$1:XFD$1,1))*100)&amp;"%")</f>
        <v/>
      </c>
      <c r="DD16" s="28" t="str">
        <f>IF(CP16="","",$DD$1&amp;(INDEX(価格設定!D$1:XFD$3,ROW(価格設定!$D$2),MATCH($AW16,価格設定!D$1:XFD$1,1))*100)&amp;"%")</f>
        <v/>
      </c>
      <c r="DE16" s="29" t="str">
        <f t="shared" si="196"/>
        <v/>
      </c>
      <c r="DG16" s="58" t="str">
        <f t="shared" si="197"/>
        <v/>
      </c>
      <c r="DH16" s="58" t="str">
        <f t="shared" si="198"/>
        <v/>
      </c>
      <c r="DI16" s="58" t="str">
        <f t="shared" si="199"/>
        <v/>
      </c>
      <c r="DJ16" s="85" t="str">
        <f t="shared" si="200"/>
        <v/>
      </c>
      <c r="DL16" s="58" t="str">
        <f>IF(COUNTIF(DG$3:DG$1048576,DG16)=COUNTIF($DG$3:$DG16,DG16),DG16,"")</f>
        <v/>
      </c>
      <c r="DM16" s="85" t="str">
        <f t="shared" si="201"/>
        <v/>
      </c>
      <c r="DN16" s="85" t="str">
        <f t="shared" si="87"/>
        <v/>
      </c>
      <c r="DO16" s="85" t="str">
        <f t="shared" si="88"/>
        <v/>
      </c>
      <c r="DP16" s="303"/>
      <c r="DQ16" s="17" t="str">
        <f t="shared" si="89"/>
        <v/>
      </c>
      <c r="DR16" s="17" t="str">
        <f t="shared" si="90"/>
        <v/>
      </c>
      <c r="DS16" s="17" t="str">
        <f t="shared" si="91"/>
        <v/>
      </c>
      <c r="DU16" s="16" t="str">
        <f t="shared" si="202"/>
        <v/>
      </c>
      <c r="DV16" s="16" t="str">
        <f>IF(DU16="","",COUNT($DU$3:DU16))</f>
        <v/>
      </c>
      <c r="DW16" s="16" t="str">
        <f t="shared" si="203"/>
        <v/>
      </c>
      <c r="DX16" s="16" t="str">
        <f t="shared" si="204"/>
        <v/>
      </c>
      <c r="DY16" s="16" t="str">
        <f>IF(DZ16="","",COUNTIF(DZ$3:DZ16,DZ16))</f>
        <v/>
      </c>
      <c r="DZ16" s="16" t="str">
        <f t="shared" si="205"/>
        <v/>
      </c>
      <c r="EA16" s="16" t="str">
        <f t="shared" si="206"/>
        <v/>
      </c>
      <c r="EB16" s="16" t="str">
        <f t="shared" si="207"/>
        <v/>
      </c>
      <c r="EC16" s="16" t="str">
        <f t="shared" si="208"/>
        <v/>
      </c>
      <c r="ED16" s="16" t="str">
        <f t="shared" si="209"/>
        <v/>
      </c>
      <c r="EE16" s="16" t="str">
        <f t="shared" si="210"/>
        <v/>
      </c>
      <c r="EF16" s="16" t="str">
        <f t="shared" si="211"/>
        <v/>
      </c>
      <c r="EG16" s="16" t="str">
        <f t="shared" si="212"/>
        <v/>
      </c>
      <c r="EH16" s="16" t="str">
        <f t="shared" si="213"/>
        <v/>
      </c>
      <c r="EI16" s="16" t="str">
        <f t="shared" si="214"/>
        <v/>
      </c>
      <c r="EJ16" s="16" t="str">
        <f t="shared" si="215"/>
        <v/>
      </c>
      <c r="EK16" s="16" t="str">
        <f t="shared" si="216"/>
        <v/>
      </c>
      <c r="EL16" s="58" t="str">
        <f t="shared" si="217"/>
        <v/>
      </c>
      <c r="EM16" s="58" t="str">
        <f>IF(OR($DZ16="",CR16=""),IF($EL16="","",$EL16),IF(OR(CR16="なし",CR16=0),領収書!$H$1,CR16))</f>
        <v/>
      </c>
      <c r="EN16" s="58" t="str">
        <f>IF(OR($DZ16="",CS16=""),IF($EL16="","",$EL16),IF(OR(CS16="なし",CS16=0),入力!$EN$1,CS16))</f>
        <v/>
      </c>
      <c r="EO16" s="63" t="str">
        <f t="shared" si="218"/>
        <v/>
      </c>
      <c r="EP16" s="63" t="str">
        <f t="shared" si="219"/>
        <v/>
      </c>
      <c r="ER16" s="16" t="str">
        <f>IF(AND(COUNTIF($ET$3:ET16,ET16)=1,ET16&lt;&gt;""),MAX($ER$3:ER15)+1,"")</f>
        <v/>
      </c>
      <c r="ES16" s="16" t="str">
        <f>IF(価格設定!B18="","",価格設定!B18)</f>
        <v/>
      </c>
      <c r="ET16" s="16" t="str">
        <f>IF(価格設定!C18="","",価格設定!C18)</f>
        <v/>
      </c>
      <c r="EV16" s="16" t="str">
        <f t="shared" si="94"/>
        <v/>
      </c>
      <c r="EW16" s="16" t="str">
        <f t="shared" si="220"/>
        <v/>
      </c>
    </row>
    <row r="17" spans="1:153" ht="30" customHeight="1" x14ac:dyDescent="0.2">
      <c r="A17" s="225"/>
      <c r="B17" s="212"/>
      <c r="C17" s="221"/>
      <c r="D17" s="164"/>
      <c r="E17" s="165"/>
      <c r="F17" s="166"/>
      <c r="G17" s="167"/>
      <c r="H17" s="179"/>
      <c r="I17" s="306"/>
      <c r="J17" s="169"/>
      <c r="K17" s="179"/>
      <c r="L17" s="186"/>
      <c r="M17" s="186"/>
      <c r="N17" s="168"/>
      <c r="O17" s="170"/>
      <c r="P17" s="212"/>
      <c r="Q17" s="179" t="str">
        <f>IFERROR(IF(H17="","",IFERROR(INDEX(価格設定!$B$5:$B$1048576,MATCH(H17,価格設定!$B$5:$B$1048576,0),0),INDEX(価格設定!$B$5:$B$1048576,MATCH("*"&amp;H17&amp;"*",価格設定!$B$5:$B$1048576,0),0))),H17)</f>
        <v/>
      </c>
      <c r="R17" s="250" t="str">
        <f>IFERROR(IF(Q17="",IF(K17="","",K17),IF(K17="",IF(INDEX(価格設定!$C$5:$C$1048576,MATCH(Q17,価格設定!$B$5:$B$1048576,0),0)=0,"",INDEX(価格設定!$C$5:$C$1048576,MATCH(Q17,価格設定!$B$5:$B$1048576,0),0)),IF(K17="なし","",K17))),"")</f>
        <v/>
      </c>
      <c r="S17" s="308" t="str">
        <f t="shared" si="132"/>
        <v/>
      </c>
      <c r="T17" s="126" t="str">
        <f>IFERROR(IF(J17="",IF(INDEX(価格設定!$E$5:$R$1048576,MATCH($Q17,価格設定!B$5:B$1048576,0),MATCH($AW17,価格設定!E$1:X$1,1))=0,"",INDEX(価格設定!$E$5:$R$1048576,MATCH($Q17,価格設定!B$5:B$1048576,0),MATCH($AW17,価格設定!E$1:X$1,1))),J17),"")</f>
        <v/>
      </c>
      <c r="U17" s="126" t="str">
        <f t="shared" si="133"/>
        <v/>
      </c>
      <c r="V17" s="132" t="str">
        <f t="shared" si="134"/>
        <v/>
      </c>
      <c r="W17" s="127" t="str">
        <f>IFERROR(IF(OR(T17="",T17&lt;0),"",IFERROR(INDEX(価格設定!E$2:X$3,IF(AND(K17=$K$1,$K$1&lt;&gt;""),ROW(価格設定!$D$3)-1,MATCH(INDEX(価格設定!$D$5:$D$1048576,MATCH(Q17,価格設定!$B$5:$B$1048576,0),0),価格設定!$D$2:$D$3,0)),MATCH($AW17,価格設定!E$1:X$1,1)),INDEX(価格設定!E$2:X$2,0,MATCH($AW17,価格設定!E$1:X$1,1)))),"")</f>
        <v/>
      </c>
      <c r="X17" s="126" t="str">
        <f t="shared" si="67"/>
        <v/>
      </c>
      <c r="Y17" s="128" t="str">
        <f t="shared" si="135"/>
        <v/>
      </c>
      <c r="Z17" s="126" t="str">
        <f t="shared" si="136"/>
        <v/>
      </c>
      <c r="AA17" s="129" t="str">
        <f t="shared" si="137"/>
        <v/>
      </c>
      <c r="AB17" s="126" t="str">
        <f t="shared" si="138"/>
        <v/>
      </c>
      <c r="AC17" s="280" t="str">
        <f t="shared" si="139"/>
        <v/>
      </c>
      <c r="AD17" s="15"/>
      <c r="AE17" s="204" t="str">
        <f>IF(AF17="","",COUNT($AF$3:AF17))</f>
        <v/>
      </c>
      <c r="AF17" s="206" t="str">
        <f t="shared" si="140"/>
        <v/>
      </c>
      <c r="AG17" s="204" t="str">
        <f t="shared" si="141"/>
        <v/>
      </c>
      <c r="AH17" s="204" t="str">
        <f t="shared" si="142"/>
        <v/>
      </c>
      <c r="AI17" s="287"/>
      <c r="AJ17" s="15"/>
      <c r="AK17" s="138" t="str">
        <f t="shared" si="143"/>
        <v/>
      </c>
      <c r="AL17" s="131" t="str">
        <f t="shared" si="144"/>
        <v/>
      </c>
      <c r="AM17" s="131" t="str">
        <f t="shared" si="145"/>
        <v/>
      </c>
      <c r="AN17" s="313" t="str">
        <f t="shared" si="146"/>
        <v/>
      </c>
      <c r="AO17" s="316" t="str">
        <f t="shared" si="147"/>
        <v/>
      </c>
      <c r="AP17" s="18"/>
      <c r="AQ17" s="3" t="str">
        <f>IF(F17="","",MAX($AQ$3:AQ16)+1)</f>
        <v/>
      </c>
      <c r="AR17" s="3" t="str">
        <f>IF(OR(AQ17="",BB17=""),"",MAX($AR$3:AR16)+1)</f>
        <v/>
      </c>
      <c r="AS17" s="3" t="str">
        <f>IF(CQ17="","",RANK(CQ17,CQ$3:CQ$1048576,1)+COUNTIF($CQ$3:CQ17,CQ17)-1)</f>
        <v/>
      </c>
      <c r="AT17" s="21" t="str">
        <f>IF(C17="",IF(OR(AND($H17&lt;&gt;"",C17=""),AND($F16=$F17,$AZ17&lt;&gt;""),COUNTA($H$3:$H$1048576,#REF!,$F$3:$F$1048576)&gt;COUNTA($H$3:$H17,#REF!,$F$3:$F17),$AZ17&lt;&gt;""),INDEX(AT$3:AT$1048576,MATCH(MAX($AQ$3:$AQ16),$AQ$3:$AQ$1048576,0),0),""),C17)</f>
        <v/>
      </c>
      <c r="AU17" s="21" t="str">
        <f>IF(D17="",IF(OR(AND($H17&lt;&gt;"",D17=""),AND($F16=$F17,$AZ17&lt;&gt;""),COUNTA($H$3:$H$1048576,#REF!,$F$3:$F$1048576)&gt;COUNTA($H$3:$H17,#REF!,$F$3:$F17),$AZ17&lt;&gt;""),INDEX(AU$3:AU$1048576,MATCH(MAX($AQ$3:$AQ16),$AQ$3:$AQ$1048576,0),0),""),D17)</f>
        <v/>
      </c>
      <c r="AV17" s="21" t="str">
        <f>IF(E17="",IF(OR(AND($H17&lt;&gt;"",E17=""),AND($F16=$F17,$AZ17&lt;&gt;""),COUNTA($H$3:$H$1048576,#REF!,$F$3:$F$1048576)&gt;COUNTA($H$3:$H17,#REF!,$F$3:$F17),$AZ17&lt;&gt;""),INDEX(AV$3:AV$1048576,MATCH(MAX($AQ$3:$AQ16),$AQ$3:$AQ$1048576,0),0),""),E17)</f>
        <v/>
      </c>
      <c r="AW17" s="24" t="str">
        <f t="shared" si="148"/>
        <v/>
      </c>
      <c r="AX17" s="13" t="str">
        <f t="shared" si="149"/>
        <v/>
      </c>
      <c r="AY17" s="4" t="str">
        <f t="shared" si="150"/>
        <v/>
      </c>
      <c r="AZ17" s="4" t="str">
        <f>IF(AX17="",IF(OR(AND(H17&lt;&gt;"",F17=""),COUNTA($H$3:$H$1048576)&gt;COUNTA($H$3:$H17)),INDEX(AX$3:AX17,MATCH(MAX($AQ$3:AQ17),AQ$3:AQ17,0),0),""),AX17)</f>
        <v/>
      </c>
      <c r="BA17" s="4" t="str">
        <f>IF(AY17="",IF(AND(H17&lt;&gt;"",F17=""),INDEX(AY$3:AY17,MATCH(MAX($AQ$3:AQ17),AQ$3:AQ17,0),0),""),AY17)</f>
        <v/>
      </c>
      <c r="BB17" s="82" t="str">
        <f>IF(BC17="","",RANK(BC17,BC$3:BC$1048576,1)+COUNTIF($BC$3:BC17,BC17)-1)</f>
        <v/>
      </c>
      <c r="BC17" s="139" t="str">
        <f t="shared" si="151"/>
        <v/>
      </c>
      <c r="BD17" s="46" t="str">
        <f t="shared" si="152"/>
        <v/>
      </c>
      <c r="BE17" s="46" t="str">
        <f t="shared" si="153"/>
        <v/>
      </c>
      <c r="BF17" s="46" t="str">
        <f t="shared" si="154"/>
        <v/>
      </c>
      <c r="BG17" s="4" t="str">
        <f t="shared" si="155"/>
        <v/>
      </c>
      <c r="BH17" s="180" t="str">
        <f t="shared" si="156"/>
        <v/>
      </c>
      <c r="BI17" s="16" t="str">
        <f t="shared" si="157"/>
        <v/>
      </c>
      <c r="BJ17" s="52" t="str">
        <f>IF(BI17="","",IF(W17="","",IF(AND(K17=$K$1,$K$1&lt;&gt;""),$BT$2,IFERROR(IF(INDEX(価格設定!$D$5:$D$1048576,MATCH(Q17,価格設定!$B$5:$B$1048576,0),0)=価格設定!$D$3,$BT$2,$BS$2),$BS$2))))</f>
        <v/>
      </c>
      <c r="BK17" s="16" t="str">
        <f>IF(BI17="","",IF(COUNTIF($BI$3:BI17,BI17)=1,1,IF(AND(BI16=BI17,BH17=""),BK16,COUNTIF($BH$3:BH17,BH17))))</f>
        <v/>
      </c>
      <c r="BL17" s="52" t="str">
        <f t="shared" si="158"/>
        <v/>
      </c>
      <c r="BM17" s="52" t="str">
        <f t="shared" si="159"/>
        <v/>
      </c>
      <c r="BN17" s="119" t="str">
        <f t="shared" si="160"/>
        <v/>
      </c>
      <c r="BO17" s="119" t="str">
        <f t="shared" si="161"/>
        <v/>
      </c>
      <c r="BP17" s="17" t="str">
        <f t="shared" si="162"/>
        <v/>
      </c>
      <c r="BQ17" s="17" t="str">
        <f t="shared" si="163"/>
        <v/>
      </c>
      <c r="BR17" s="17" t="str">
        <f>IF(OR(BP17="",COUNTIF($BO$3:BO17,BO17)&lt;&gt;1),"",SUMIF(BO$3:BO$1048576,BO17,BP$3:BP$1048576))</f>
        <v/>
      </c>
      <c r="BS17" s="17" t="str">
        <f t="shared" si="164"/>
        <v/>
      </c>
      <c r="BT17" s="17" t="str">
        <f t="shared" si="165"/>
        <v/>
      </c>
      <c r="BU17" s="17" t="str">
        <f t="shared" si="166"/>
        <v/>
      </c>
      <c r="BV17" s="24" t="str">
        <f t="shared" si="167"/>
        <v/>
      </c>
      <c r="BW17" s="24" t="str">
        <f t="shared" si="168"/>
        <v/>
      </c>
      <c r="BX17" s="24" t="str">
        <f t="shared" si="169"/>
        <v/>
      </c>
      <c r="BY17" s="26" t="str">
        <f t="shared" si="170"/>
        <v/>
      </c>
      <c r="BZ17" s="26" t="str">
        <f t="shared" si="171"/>
        <v/>
      </c>
      <c r="CA17" s="26" t="str">
        <f t="shared" si="172"/>
        <v/>
      </c>
      <c r="CB17" s="66" t="str">
        <f t="shared" si="173"/>
        <v/>
      </c>
      <c r="CC17" s="65" t="str">
        <f t="shared" si="174"/>
        <v/>
      </c>
      <c r="CD17" s="26" t="str">
        <f t="shared" si="175"/>
        <v/>
      </c>
      <c r="CE17" s="26" t="str">
        <f t="shared" si="176"/>
        <v/>
      </c>
      <c r="CF17" s="193" t="str">
        <f t="shared" si="177"/>
        <v/>
      </c>
      <c r="CG17" s="193" t="str">
        <f t="shared" si="178"/>
        <v/>
      </c>
      <c r="CH17" s="26" t="str">
        <f t="shared" si="179"/>
        <v/>
      </c>
      <c r="CI17" s="26" t="str">
        <f t="shared" si="180"/>
        <v/>
      </c>
      <c r="CJ17" s="65" t="str">
        <f t="shared" si="181"/>
        <v/>
      </c>
      <c r="CK17" s="65" t="str">
        <f t="shared" si="182"/>
        <v/>
      </c>
      <c r="CL17" s="64" t="str">
        <f t="shared" si="183"/>
        <v/>
      </c>
      <c r="CM17" s="64" t="str">
        <f t="shared" si="184"/>
        <v/>
      </c>
      <c r="CN17" s="65" t="str">
        <f t="shared" si="185"/>
        <v/>
      </c>
      <c r="CP17" s="63" t="str">
        <f>IF(BH17="","",MAX($CP$3:CP16)+1)</f>
        <v/>
      </c>
      <c r="CQ17" s="24" t="str">
        <f t="shared" si="186"/>
        <v/>
      </c>
      <c r="CR17" s="24" t="str">
        <f t="shared" si="187"/>
        <v/>
      </c>
      <c r="CS17" s="24" t="str">
        <f t="shared" si="188"/>
        <v/>
      </c>
      <c r="CT17" s="58" t="str">
        <f>IF(BO17="","",COUNTIF($BO$3:BO17,BO17)&amp;"@"&amp;BO17)</f>
        <v/>
      </c>
      <c r="CU17" s="16" t="str">
        <f t="shared" si="84"/>
        <v/>
      </c>
      <c r="CV17" s="63" t="str">
        <f t="shared" si="189"/>
        <v/>
      </c>
      <c r="CW17" s="16" t="str">
        <f t="shared" si="190"/>
        <v/>
      </c>
      <c r="CX17" s="16" t="str">
        <f t="shared" si="191"/>
        <v/>
      </c>
      <c r="CY17" s="16" t="str">
        <f t="shared" si="192"/>
        <v/>
      </c>
      <c r="CZ17" s="85" t="str">
        <f t="shared" si="193"/>
        <v/>
      </c>
      <c r="DA17" s="16" t="str">
        <f t="shared" si="194"/>
        <v/>
      </c>
      <c r="DB17" s="16" t="str">
        <f t="shared" si="195"/>
        <v/>
      </c>
      <c r="DC17" s="28" t="str">
        <f>IF(CP17="","",$DC$1&amp;(INDEX(価格設定!D$1:XFD$3,ROW(価格設定!$D$3),MATCH($AW17,価格設定!D$1:XFD$1,1))*100)&amp;"%")</f>
        <v/>
      </c>
      <c r="DD17" s="28" t="str">
        <f>IF(CP17="","",$DD$1&amp;(INDEX(価格設定!D$1:XFD$3,ROW(価格設定!$D$2),MATCH($AW17,価格設定!D$1:XFD$1,1))*100)&amp;"%")</f>
        <v/>
      </c>
      <c r="DE17" s="29" t="str">
        <f t="shared" si="196"/>
        <v/>
      </c>
      <c r="DG17" s="58" t="str">
        <f t="shared" si="197"/>
        <v/>
      </c>
      <c r="DH17" s="58" t="str">
        <f t="shared" si="198"/>
        <v/>
      </c>
      <c r="DI17" s="58" t="str">
        <f t="shared" si="199"/>
        <v/>
      </c>
      <c r="DJ17" s="85" t="str">
        <f t="shared" si="200"/>
        <v/>
      </c>
      <c r="DL17" s="58" t="str">
        <f>IF(COUNTIF(DG$3:DG$1048576,DG17)=COUNTIF($DG$3:$DG17,DG17),DG17,"")</f>
        <v/>
      </c>
      <c r="DM17" s="85" t="str">
        <f t="shared" si="201"/>
        <v/>
      </c>
      <c r="DN17" s="85" t="str">
        <f t="shared" si="87"/>
        <v/>
      </c>
      <c r="DO17" s="85" t="str">
        <f t="shared" si="88"/>
        <v/>
      </c>
      <c r="DP17" s="303"/>
      <c r="DQ17" s="17" t="str">
        <f t="shared" si="89"/>
        <v/>
      </c>
      <c r="DR17" s="17" t="str">
        <f t="shared" si="90"/>
        <v/>
      </c>
      <c r="DS17" s="17" t="str">
        <f t="shared" si="91"/>
        <v/>
      </c>
      <c r="DU17" s="16" t="str">
        <f t="shared" si="202"/>
        <v/>
      </c>
      <c r="DV17" s="16" t="str">
        <f>IF(DU17="","",COUNT($DU$3:DU17))</f>
        <v/>
      </c>
      <c r="DW17" s="16" t="str">
        <f t="shared" si="203"/>
        <v/>
      </c>
      <c r="DX17" s="16" t="str">
        <f t="shared" si="204"/>
        <v/>
      </c>
      <c r="DY17" s="16" t="str">
        <f>IF(DZ17="","",COUNTIF(DZ$3:DZ17,DZ17))</f>
        <v/>
      </c>
      <c r="DZ17" s="16" t="str">
        <f t="shared" si="205"/>
        <v/>
      </c>
      <c r="EA17" s="16" t="str">
        <f t="shared" si="206"/>
        <v/>
      </c>
      <c r="EB17" s="16" t="str">
        <f t="shared" si="207"/>
        <v/>
      </c>
      <c r="EC17" s="16" t="str">
        <f t="shared" si="208"/>
        <v/>
      </c>
      <c r="ED17" s="16" t="str">
        <f t="shared" si="209"/>
        <v/>
      </c>
      <c r="EE17" s="16" t="str">
        <f t="shared" si="210"/>
        <v/>
      </c>
      <c r="EF17" s="16" t="str">
        <f t="shared" si="211"/>
        <v/>
      </c>
      <c r="EG17" s="16" t="str">
        <f t="shared" si="212"/>
        <v/>
      </c>
      <c r="EH17" s="16" t="str">
        <f t="shared" si="213"/>
        <v/>
      </c>
      <c r="EI17" s="16" t="str">
        <f t="shared" si="214"/>
        <v/>
      </c>
      <c r="EJ17" s="16" t="str">
        <f t="shared" si="215"/>
        <v/>
      </c>
      <c r="EK17" s="16" t="str">
        <f t="shared" si="216"/>
        <v/>
      </c>
      <c r="EL17" s="58" t="str">
        <f t="shared" si="217"/>
        <v/>
      </c>
      <c r="EM17" s="58" t="str">
        <f>IF(OR($DZ17="",CR17=""),IF($EL17="","",$EL17),IF(OR(CR17="なし",CR17=0),領収書!$H$1,CR17))</f>
        <v/>
      </c>
      <c r="EN17" s="58" t="str">
        <f>IF(OR($DZ17="",CS17=""),IF($EL17="","",$EL17),IF(OR(CS17="なし",CS17=0),入力!$EN$1,CS17))</f>
        <v/>
      </c>
      <c r="EO17" s="63" t="str">
        <f t="shared" si="218"/>
        <v/>
      </c>
      <c r="EP17" s="63" t="str">
        <f t="shared" si="219"/>
        <v/>
      </c>
      <c r="ER17" s="16" t="str">
        <f>IF(AND(COUNTIF($ET$3:ET17,ET17)=1,ET17&lt;&gt;""),MAX($ER$3:ER16)+1,"")</f>
        <v/>
      </c>
      <c r="ES17" s="16" t="str">
        <f>IF(価格設定!B19="","",価格設定!B19)</f>
        <v/>
      </c>
      <c r="ET17" s="16" t="str">
        <f>IF(価格設定!C19="","",価格設定!C19)</f>
        <v/>
      </c>
      <c r="EV17" s="16" t="str">
        <f t="shared" si="94"/>
        <v/>
      </c>
      <c r="EW17" s="16" t="str">
        <f t="shared" si="220"/>
        <v/>
      </c>
    </row>
    <row r="18" spans="1:153" ht="30" customHeight="1" x14ac:dyDescent="0.2">
      <c r="A18" s="225"/>
      <c r="B18" s="212"/>
      <c r="C18" s="221"/>
      <c r="D18" s="164"/>
      <c r="E18" s="165"/>
      <c r="F18" s="166"/>
      <c r="G18" s="167"/>
      <c r="H18" s="179"/>
      <c r="I18" s="306"/>
      <c r="J18" s="169"/>
      <c r="K18" s="179"/>
      <c r="L18" s="186"/>
      <c r="M18" s="186"/>
      <c r="N18" s="168"/>
      <c r="O18" s="170"/>
      <c r="P18" s="212"/>
      <c r="Q18" s="179" t="str">
        <f>IFERROR(IF(H18="","",IFERROR(INDEX(価格設定!$B$5:$B$1048576,MATCH(H18,価格設定!$B$5:$B$1048576,0),0),INDEX(価格設定!$B$5:$B$1048576,MATCH("*"&amp;H18&amp;"*",価格設定!$B$5:$B$1048576,0),0))),H18)</f>
        <v/>
      </c>
      <c r="R18" s="250" t="str">
        <f>IFERROR(IF(Q18="",IF(K18="","",K18),IF(K18="",IF(INDEX(価格設定!$C$5:$C$1048576,MATCH(Q18,価格設定!$B$5:$B$1048576,0),0)=0,"",INDEX(価格設定!$C$5:$C$1048576,MATCH(Q18,価格設定!$B$5:$B$1048576,0),0)),IF(K18="なし","",K18))),"")</f>
        <v/>
      </c>
      <c r="S18" s="308" t="str">
        <f t="shared" si="132"/>
        <v/>
      </c>
      <c r="T18" s="126" t="str">
        <f>IFERROR(IF(J18="",IF(INDEX(価格設定!$E$5:$R$1048576,MATCH($Q18,価格設定!B$5:B$1048576,0),MATCH($AW18,価格設定!E$1:X$1,1))=0,"",INDEX(価格設定!$E$5:$R$1048576,MATCH($Q18,価格設定!B$5:B$1048576,0),MATCH($AW18,価格設定!E$1:X$1,1))),J18),"")</f>
        <v/>
      </c>
      <c r="U18" s="126" t="str">
        <f t="shared" si="133"/>
        <v/>
      </c>
      <c r="V18" s="132" t="str">
        <f t="shared" si="134"/>
        <v/>
      </c>
      <c r="W18" s="127" t="str">
        <f>IFERROR(IF(OR(T18="",T18&lt;0),"",IFERROR(INDEX(価格設定!E$2:X$3,IF(AND(K18=$K$1,$K$1&lt;&gt;""),ROW(価格設定!$D$3)-1,MATCH(INDEX(価格設定!$D$5:$D$1048576,MATCH(Q18,価格設定!$B$5:$B$1048576,0),0),価格設定!$D$2:$D$3,0)),MATCH($AW18,価格設定!E$1:X$1,1)),INDEX(価格設定!E$2:X$2,0,MATCH($AW18,価格設定!E$1:X$1,1)))),"")</f>
        <v/>
      </c>
      <c r="X18" s="126" t="str">
        <f t="shared" si="67"/>
        <v/>
      </c>
      <c r="Y18" s="128" t="str">
        <f t="shared" si="135"/>
        <v/>
      </c>
      <c r="Z18" s="126" t="str">
        <f t="shared" si="136"/>
        <v/>
      </c>
      <c r="AA18" s="129" t="str">
        <f t="shared" si="137"/>
        <v/>
      </c>
      <c r="AB18" s="126" t="str">
        <f t="shared" si="138"/>
        <v/>
      </c>
      <c r="AC18" s="280" t="str">
        <f t="shared" si="139"/>
        <v/>
      </c>
      <c r="AD18" s="15"/>
      <c r="AE18" s="204" t="str">
        <f>IF(AF18="","",COUNT($AF$3:AF18))</f>
        <v/>
      </c>
      <c r="AF18" s="206" t="str">
        <f t="shared" si="140"/>
        <v/>
      </c>
      <c r="AG18" s="204" t="str">
        <f t="shared" si="141"/>
        <v/>
      </c>
      <c r="AH18" s="204" t="str">
        <f t="shared" si="142"/>
        <v/>
      </c>
      <c r="AI18" s="287"/>
      <c r="AJ18" s="15"/>
      <c r="AK18" s="138" t="str">
        <f t="shared" si="143"/>
        <v/>
      </c>
      <c r="AL18" s="131" t="str">
        <f t="shared" si="144"/>
        <v/>
      </c>
      <c r="AM18" s="131" t="str">
        <f t="shared" si="145"/>
        <v/>
      </c>
      <c r="AN18" s="313" t="str">
        <f t="shared" si="146"/>
        <v/>
      </c>
      <c r="AO18" s="316" t="str">
        <f t="shared" si="147"/>
        <v/>
      </c>
      <c r="AP18" s="18"/>
      <c r="AQ18" s="3" t="str">
        <f>IF(F18="","",MAX($AQ$3:AQ17)+1)</f>
        <v/>
      </c>
      <c r="AR18" s="3" t="str">
        <f>IF(OR(AQ18="",BB18=""),"",MAX($AR$3:AR17)+1)</f>
        <v/>
      </c>
      <c r="AS18" s="3" t="str">
        <f>IF(CQ18="","",RANK(CQ18,CQ$3:CQ$1048576,1)+COUNTIF($CQ$3:CQ18,CQ18)-1)</f>
        <v/>
      </c>
      <c r="AT18" s="21" t="str">
        <f>IF(C18="",IF(OR(AND($H18&lt;&gt;"",C18=""),AND($F17=$F18,$AZ18&lt;&gt;""),COUNTA($H$3:$H$1048576,#REF!,$F$3:$F$1048576)&gt;COUNTA($H$3:$H18,#REF!,$F$3:$F18),$AZ18&lt;&gt;""),INDEX(AT$3:AT$1048576,MATCH(MAX($AQ$3:$AQ17),$AQ$3:$AQ$1048576,0),0),""),C18)</f>
        <v/>
      </c>
      <c r="AU18" s="21" t="str">
        <f>IF(D18="",IF(OR(AND($H18&lt;&gt;"",D18=""),AND($F17=$F18,$AZ18&lt;&gt;""),COUNTA($H$3:$H$1048576,#REF!,$F$3:$F$1048576)&gt;COUNTA($H$3:$H18,#REF!,$F$3:$F18),$AZ18&lt;&gt;""),INDEX(AU$3:AU$1048576,MATCH(MAX($AQ$3:$AQ17),$AQ$3:$AQ$1048576,0),0),""),D18)</f>
        <v/>
      </c>
      <c r="AV18" s="21" t="str">
        <f>IF(E18="",IF(OR(AND($H18&lt;&gt;"",E18=""),AND($F17=$F18,$AZ18&lt;&gt;""),COUNTA($H$3:$H$1048576,#REF!,$F$3:$F$1048576)&gt;COUNTA($H$3:$H18,#REF!,$F$3:$F18),$AZ18&lt;&gt;""),INDEX(AV$3:AV$1048576,MATCH(MAX($AQ$3:$AQ17),$AQ$3:$AQ$1048576,0),0),""),E18)</f>
        <v/>
      </c>
      <c r="AW18" s="24" t="str">
        <f t="shared" si="148"/>
        <v/>
      </c>
      <c r="AX18" s="13" t="str">
        <f t="shared" si="149"/>
        <v/>
      </c>
      <c r="AY18" s="4" t="str">
        <f t="shared" si="150"/>
        <v/>
      </c>
      <c r="AZ18" s="4" t="str">
        <f>IF(AX18="",IF(OR(AND(H18&lt;&gt;"",F18=""),COUNTA($H$3:$H$1048576)&gt;COUNTA($H$3:$H18)),INDEX(AX$3:AX18,MATCH(MAX($AQ$3:AQ18),AQ$3:AQ18,0),0),""),AX18)</f>
        <v/>
      </c>
      <c r="BA18" s="4" t="str">
        <f>IF(AY18="",IF(AND(H18&lt;&gt;"",F18=""),INDEX(AY$3:AY18,MATCH(MAX($AQ$3:AQ18),AQ$3:AQ18,0),0),""),AY18)</f>
        <v/>
      </c>
      <c r="BB18" s="82" t="str">
        <f>IF(BC18="","",RANK(BC18,BC$3:BC$1048576,1)+COUNTIF($BC$3:BC18,BC18)-1)</f>
        <v/>
      </c>
      <c r="BC18" s="139" t="str">
        <f t="shared" si="151"/>
        <v/>
      </c>
      <c r="BD18" s="46" t="str">
        <f t="shared" si="152"/>
        <v/>
      </c>
      <c r="BE18" s="46" t="str">
        <f t="shared" si="153"/>
        <v/>
      </c>
      <c r="BF18" s="46" t="str">
        <f t="shared" si="154"/>
        <v/>
      </c>
      <c r="BG18" s="4" t="str">
        <f t="shared" si="155"/>
        <v/>
      </c>
      <c r="BH18" s="180" t="str">
        <f t="shared" si="156"/>
        <v/>
      </c>
      <c r="BI18" s="16" t="str">
        <f t="shared" si="157"/>
        <v/>
      </c>
      <c r="BJ18" s="52" t="str">
        <f>IF(BI18="","",IF(W18="","",IF(AND(K18=$K$1,$K$1&lt;&gt;""),$BT$2,IFERROR(IF(INDEX(価格設定!$D$5:$D$1048576,MATCH(Q18,価格設定!$B$5:$B$1048576,0),0)=価格設定!$D$3,$BT$2,$BS$2),$BS$2))))</f>
        <v/>
      </c>
      <c r="BK18" s="16" t="str">
        <f>IF(BI18="","",IF(COUNTIF($BI$3:BI18,BI18)=1,1,IF(AND(BI17=BI18,BH18=""),BK17,COUNTIF($BH$3:BH18,BH18))))</f>
        <v/>
      </c>
      <c r="BL18" s="52" t="str">
        <f t="shared" si="158"/>
        <v/>
      </c>
      <c r="BM18" s="52" t="str">
        <f t="shared" si="159"/>
        <v/>
      </c>
      <c r="BN18" s="119" t="str">
        <f t="shared" si="160"/>
        <v/>
      </c>
      <c r="BO18" s="119" t="str">
        <f t="shared" si="161"/>
        <v/>
      </c>
      <c r="BP18" s="17" t="str">
        <f t="shared" si="162"/>
        <v/>
      </c>
      <c r="BQ18" s="17" t="str">
        <f t="shared" si="163"/>
        <v/>
      </c>
      <c r="BR18" s="17" t="str">
        <f>IF(OR(BP18="",COUNTIF($BO$3:BO18,BO18)&lt;&gt;1),"",SUMIF(BO$3:BO$1048576,BO18,BP$3:BP$1048576))</f>
        <v/>
      </c>
      <c r="BS18" s="17" t="str">
        <f t="shared" si="164"/>
        <v/>
      </c>
      <c r="BT18" s="17" t="str">
        <f t="shared" si="165"/>
        <v/>
      </c>
      <c r="BU18" s="17" t="str">
        <f t="shared" si="166"/>
        <v/>
      </c>
      <c r="BV18" s="24" t="str">
        <f t="shared" si="167"/>
        <v/>
      </c>
      <c r="BW18" s="24" t="str">
        <f t="shared" si="168"/>
        <v/>
      </c>
      <c r="BX18" s="24" t="str">
        <f t="shared" si="169"/>
        <v/>
      </c>
      <c r="BY18" s="26" t="str">
        <f t="shared" si="170"/>
        <v/>
      </c>
      <c r="BZ18" s="26" t="str">
        <f t="shared" si="171"/>
        <v/>
      </c>
      <c r="CA18" s="26" t="str">
        <f t="shared" si="172"/>
        <v/>
      </c>
      <c r="CB18" s="66" t="str">
        <f t="shared" si="173"/>
        <v/>
      </c>
      <c r="CC18" s="65" t="str">
        <f t="shared" si="174"/>
        <v/>
      </c>
      <c r="CD18" s="26" t="str">
        <f t="shared" si="175"/>
        <v/>
      </c>
      <c r="CE18" s="26" t="str">
        <f t="shared" si="176"/>
        <v/>
      </c>
      <c r="CF18" s="193" t="str">
        <f t="shared" si="177"/>
        <v/>
      </c>
      <c r="CG18" s="193" t="str">
        <f t="shared" si="178"/>
        <v/>
      </c>
      <c r="CH18" s="26" t="str">
        <f t="shared" si="179"/>
        <v/>
      </c>
      <c r="CI18" s="26" t="str">
        <f t="shared" si="180"/>
        <v/>
      </c>
      <c r="CJ18" s="65" t="str">
        <f t="shared" si="181"/>
        <v/>
      </c>
      <c r="CK18" s="65" t="str">
        <f t="shared" si="182"/>
        <v/>
      </c>
      <c r="CL18" s="64" t="str">
        <f t="shared" si="183"/>
        <v/>
      </c>
      <c r="CM18" s="64" t="str">
        <f t="shared" si="184"/>
        <v/>
      </c>
      <c r="CN18" s="65" t="str">
        <f t="shared" si="185"/>
        <v/>
      </c>
      <c r="CP18" s="63" t="str">
        <f>IF(BH18="","",MAX($CP$3:CP17)+1)</f>
        <v/>
      </c>
      <c r="CQ18" s="24" t="str">
        <f t="shared" si="186"/>
        <v/>
      </c>
      <c r="CR18" s="24" t="str">
        <f t="shared" si="187"/>
        <v/>
      </c>
      <c r="CS18" s="24" t="str">
        <f t="shared" si="188"/>
        <v/>
      </c>
      <c r="CT18" s="58" t="str">
        <f>IF(BO18="","",COUNTIF($BO$3:BO18,BO18)&amp;"@"&amp;BO18)</f>
        <v/>
      </c>
      <c r="CU18" s="16" t="str">
        <f t="shared" si="84"/>
        <v/>
      </c>
      <c r="CV18" s="63" t="str">
        <f t="shared" si="189"/>
        <v/>
      </c>
      <c r="CW18" s="16" t="str">
        <f t="shared" si="190"/>
        <v/>
      </c>
      <c r="CX18" s="16" t="str">
        <f t="shared" si="191"/>
        <v/>
      </c>
      <c r="CY18" s="16" t="str">
        <f t="shared" si="192"/>
        <v/>
      </c>
      <c r="CZ18" s="85" t="str">
        <f t="shared" si="193"/>
        <v/>
      </c>
      <c r="DA18" s="16" t="str">
        <f t="shared" si="194"/>
        <v/>
      </c>
      <c r="DB18" s="16" t="str">
        <f t="shared" si="195"/>
        <v/>
      </c>
      <c r="DC18" s="28" t="str">
        <f>IF(CP18="","",$DC$1&amp;(INDEX(価格設定!D$1:XFD$3,ROW(価格設定!$D$3),MATCH($AW18,価格設定!D$1:XFD$1,1))*100)&amp;"%")</f>
        <v/>
      </c>
      <c r="DD18" s="28" t="str">
        <f>IF(CP18="","",$DD$1&amp;(INDEX(価格設定!D$1:XFD$3,ROW(価格設定!$D$2),MATCH($AW18,価格設定!D$1:XFD$1,1))*100)&amp;"%")</f>
        <v/>
      </c>
      <c r="DE18" s="29" t="str">
        <f t="shared" si="196"/>
        <v/>
      </c>
      <c r="DG18" s="58" t="str">
        <f t="shared" si="197"/>
        <v/>
      </c>
      <c r="DH18" s="58" t="str">
        <f t="shared" si="198"/>
        <v/>
      </c>
      <c r="DI18" s="58" t="str">
        <f t="shared" si="199"/>
        <v/>
      </c>
      <c r="DJ18" s="85" t="str">
        <f t="shared" si="200"/>
        <v/>
      </c>
      <c r="DL18" s="58" t="str">
        <f>IF(COUNTIF(DG$3:DG$1048576,DG18)=COUNTIF($DG$3:$DG18,DG18),DG18,"")</f>
        <v/>
      </c>
      <c r="DM18" s="85" t="str">
        <f t="shared" si="201"/>
        <v/>
      </c>
      <c r="DN18" s="85" t="str">
        <f t="shared" si="87"/>
        <v/>
      </c>
      <c r="DO18" s="85" t="str">
        <f t="shared" si="88"/>
        <v/>
      </c>
      <c r="DP18" s="303"/>
      <c r="DQ18" s="17" t="str">
        <f t="shared" si="89"/>
        <v/>
      </c>
      <c r="DR18" s="17" t="str">
        <f t="shared" si="90"/>
        <v/>
      </c>
      <c r="DS18" s="17" t="str">
        <f t="shared" si="91"/>
        <v/>
      </c>
      <c r="DU18" s="16" t="str">
        <f t="shared" si="202"/>
        <v/>
      </c>
      <c r="DV18" s="16" t="str">
        <f>IF(DU18="","",COUNT($DU$3:DU18))</f>
        <v/>
      </c>
      <c r="DW18" s="16" t="str">
        <f t="shared" si="203"/>
        <v/>
      </c>
      <c r="DX18" s="16" t="str">
        <f t="shared" si="204"/>
        <v/>
      </c>
      <c r="DY18" s="16" t="str">
        <f>IF(DZ18="","",COUNTIF(DZ$3:DZ18,DZ18))</f>
        <v/>
      </c>
      <c r="DZ18" s="16" t="str">
        <f t="shared" si="205"/>
        <v/>
      </c>
      <c r="EA18" s="16" t="str">
        <f t="shared" si="206"/>
        <v/>
      </c>
      <c r="EB18" s="16" t="str">
        <f t="shared" si="207"/>
        <v/>
      </c>
      <c r="EC18" s="16" t="str">
        <f t="shared" si="208"/>
        <v/>
      </c>
      <c r="ED18" s="16" t="str">
        <f t="shared" si="209"/>
        <v/>
      </c>
      <c r="EE18" s="16" t="str">
        <f t="shared" si="210"/>
        <v/>
      </c>
      <c r="EF18" s="16" t="str">
        <f t="shared" si="211"/>
        <v/>
      </c>
      <c r="EG18" s="16" t="str">
        <f t="shared" si="212"/>
        <v/>
      </c>
      <c r="EH18" s="16" t="str">
        <f t="shared" si="213"/>
        <v/>
      </c>
      <c r="EI18" s="16" t="str">
        <f t="shared" si="214"/>
        <v/>
      </c>
      <c r="EJ18" s="16" t="str">
        <f t="shared" si="215"/>
        <v/>
      </c>
      <c r="EK18" s="16" t="str">
        <f t="shared" si="216"/>
        <v/>
      </c>
      <c r="EL18" s="58" t="str">
        <f t="shared" si="217"/>
        <v/>
      </c>
      <c r="EM18" s="58" t="str">
        <f>IF(OR($DZ18="",CR18=""),IF($EL18="","",$EL18),IF(OR(CR18="なし",CR18=0),領収書!$H$1,CR18))</f>
        <v/>
      </c>
      <c r="EN18" s="58" t="str">
        <f>IF(OR($DZ18="",CS18=""),IF($EL18="","",$EL18),IF(OR(CS18="なし",CS18=0),入力!$EN$1,CS18))</f>
        <v/>
      </c>
      <c r="EO18" s="63" t="str">
        <f t="shared" si="218"/>
        <v/>
      </c>
      <c r="EP18" s="63" t="str">
        <f t="shared" si="219"/>
        <v/>
      </c>
      <c r="ER18" s="16" t="str">
        <f>IF(AND(COUNTIF($ET$3:ET18,ET18)=1,ET18&lt;&gt;""),MAX($ER$3:ER17)+1,"")</f>
        <v/>
      </c>
      <c r="ES18" s="16" t="str">
        <f>IF(価格設定!B20="","",価格設定!B20)</f>
        <v/>
      </c>
      <c r="ET18" s="16" t="str">
        <f>IF(価格設定!C20="","",価格設定!C20)</f>
        <v/>
      </c>
      <c r="EV18" s="16" t="str">
        <f t="shared" si="94"/>
        <v/>
      </c>
      <c r="EW18" s="16" t="str">
        <f t="shared" si="220"/>
        <v/>
      </c>
    </row>
    <row r="19" spans="1:153" ht="30" customHeight="1" x14ac:dyDescent="0.2">
      <c r="A19" s="225"/>
      <c r="B19" s="212"/>
      <c r="C19" s="221"/>
      <c r="D19" s="164"/>
      <c r="E19" s="165"/>
      <c r="F19" s="166"/>
      <c r="G19" s="167"/>
      <c r="H19" s="179"/>
      <c r="I19" s="306"/>
      <c r="J19" s="169"/>
      <c r="K19" s="179"/>
      <c r="L19" s="186"/>
      <c r="M19" s="186"/>
      <c r="N19" s="168"/>
      <c r="O19" s="170"/>
      <c r="P19" s="212"/>
      <c r="Q19" s="179" t="str">
        <f>IFERROR(IF(H19="","",IFERROR(INDEX(価格設定!$B$5:$B$1048576,MATCH(H19,価格設定!$B$5:$B$1048576,0),0),INDEX(価格設定!$B$5:$B$1048576,MATCH("*"&amp;H19&amp;"*",価格設定!$B$5:$B$1048576,0),0))),H19)</f>
        <v/>
      </c>
      <c r="R19" s="250" t="str">
        <f>IFERROR(IF(Q19="",IF(K19="","",K19),IF(K19="",IF(INDEX(価格設定!$C$5:$C$1048576,MATCH(Q19,価格設定!$B$5:$B$1048576,0),0)=0,"",INDEX(価格設定!$C$5:$C$1048576,MATCH(Q19,価格設定!$B$5:$B$1048576,0),0)),IF(K19="なし","",K19))),"")</f>
        <v/>
      </c>
      <c r="S19" s="308" t="str">
        <f t="shared" si="132"/>
        <v/>
      </c>
      <c r="T19" s="126" t="str">
        <f>IFERROR(IF(J19="",IF(INDEX(価格設定!$E$5:$R$1048576,MATCH($Q19,価格設定!B$5:B$1048576,0),MATCH($AW19,価格設定!E$1:X$1,1))=0,"",INDEX(価格設定!$E$5:$R$1048576,MATCH($Q19,価格設定!B$5:B$1048576,0),MATCH($AW19,価格設定!E$1:X$1,1))),J19),"")</f>
        <v/>
      </c>
      <c r="U19" s="126" t="str">
        <f t="shared" si="133"/>
        <v/>
      </c>
      <c r="V19" s="132" t="str">
        <f t="shared" si="134"/>
        <v/>
      </c>
      <c r="W19" s="127" t="str">
        <f>IFERROR(IF(OR(T19="",T19&lt;0),"",IFERROR(INDEX(価格設定!E$2:X$3,IF(AND(K19=$K$1,$K$1&lt;&gt;""),ROW(価格設定!$D$3)-1,MATCH(INDEX(価格設定!$D$5:$D$1048576,MATCH(Q19,価格設定!$B$5:$B$1048576,0),0),価格設定!$D$2:$D$3,0)),MATCH($AW19,価格設定!E$1:X$1,1)),INDEX(価格設定!E$2:X$2,0,MATCH($AW19,価格設定!E$1:X$1,1)))),"")</f>
        <v/>
      </c>
      <c r="X19" s="126" t="str">
        <f t="shared" si="67"/>
        <v/>
      </c>
      <c r="Y19" s="128" t="str">
        <f t="shared" si="135"/>
        <v/>
      </c>
      <c r="Z19" s="126" t="str">
        <f t="shared" si="136"/>
        <v/>
      </c>
      <c r="AA19" s="129" t="str">
        <f t="shared" si="137"/>
        <v/>
      </c>
      <c r="AB19" s="126" t="str">
        <f t="shared" si="138"/>
        <v/>
      </c>
      <c r="AC19" s="280" t="str">
        <f t="shared" si="139"/>
        <v/>
      </c>
      <c r="AD19" s="15"/>
      <c r="AE19" s="204" t="str">
        <f>IF(AF19="","",COUNT($AF$3:AF19))</f>
        <v/>
      </c>
      <c r="AF19" s="206" t="str">
        <f t="shared" si="140"/>
        <v/>
      </c>
      <c r="AG19" s="204" t="str">
        <f t="shared" si="141"/>
        <v/>
      </c>
      <c r="AH19" s="204" t="str">
        <f t="shared" si="142"/>
        <v/>
      </c>
      <c r="AI19" s="287"/>
      <c r="AJ19" s="15"/>
      <c r="AK19" s="138" t="str">
        <f t="shared" si="143"/>
        <v/>
      </c>
      <c r="AL19" s="131" t="str">
        <f t="shared" si="144"/>
        <v/>
      </c>
      <c r="AM19" s="131" t="str">
        <f t="shared" si="145"/>
        <v/>
      </c>
      <c r="AN19" s="313" t="str">
        <f t="shared" si="146"/>
        <v/>
      </c>
      <c r="AO19" s="316" t="str">
        <f t="shared" si="147"/>
        <v/>
      </c>
      <c r="AP19" s="18"/>
      <c r="AQ19" s="3" t="str">
        <f>IF(F19="","",MAX($AQ$3:AQ18)+1)</f>
        <v/>
      </c>
      <c r="AR19" s="3" t="str">
        <f>IF(OR(AQ19="",BB19=""),"",MAX($AR$3:AR18)+1)</f>
        <v/>
      </c>
      <c r="AS19" s="3" t="str">
        <f>IF(CQ19="","",RANK(CQ19,CQ$3:CQ$1048576,1)+COUNTIF($CQ$3:CQ19,CQ19)-1)</f>
        <v/>
      </c>
      <c r="AT19" s="21" t="str">
        <f>IF(C19="",IF(OR(AND($H19&lt;&gt;"",C19=""),AND($F18=$F19,$AZ19&lt;&gt;""),COUNTA($H$3:$H$1048576,#REF!,$F$3:$F$1048576)&gt;COUNTA($H$3:$H19,#REF!,$F$3:$F19),$AZ19&lt;&gt;""),INDEX(AT$3:AT$1048576,MATCH(MAX($AQ$3:$AQ18),$AQ$3:$AQ$1048576,0),0),""),C19)</f>
        <v/>
      </c>
      <c r="AU19" s="21" t="str">
        <f>IF(D19="",IF(OR(AND($H19&lt;&gt;"",D19=""),AND($F18=$F19,$AZ19&lt;&gt;""),COUNTA($H$3:$H$1048576,#REF!,$F$3:$F$1048576)&gt;COUNTA($H$3:$H19,#REF!,$F$3:$F19),$AZ19&lt;&gt;""),INDEX(AU$3:AU$1048576,MATCH(MAX($AQ$3:$AQ18),$AQ$3:$AQ$1048576,0),0),""),D19)</f>
        <v/>
      </c>
      <c r="AV19" s="21" t="str">
        <f>IF(E19="",IF(OR(AND($H19&lt;&gt;"",E19=""),AND($F18=$F19,$AZ19&lt;&gt;""),COUNTA($H$3:$H$1048576,#REF!,$F$3:$F$1048576)&gt;COUNTA($H$3:$H19,#REF!,$F$3:$F19),$AZ19&lt;&gt;""),INDEX(AV$3:AV$1048576,MATCH(MAX($AQ$3:$AQ18),$AQ$3:$AQ$1048576,0),0),""),E19)</f>
        <v/>
      </c>
      <c r="AW19" s="24" t="str">
        <f t="shared" si="148"/>
        <v/>
      </c>
      <c r="AX19" s="13" t="str">
        <f t="shared" si="149"/>
        <v/>
      </c>
      <c r="AY19" s="4" t="str">
        <f t="shared" si="150"/>
        <v/>
      </c>
      <c r="AZ19" s="4" t="str">
        <f>IF(AX19="",IF(OR(AND(H19&lt;&gt;"",F19=""),COUNTA($H$3:$H$1048576)&gt;COUNTA($H$3:$H19)),INDEX(AX$3:AX19,MATCH(MAX($AQ$3:AQ19),AQ$3:AQ19,0),0),""),AX19)</f>
        <v/>
      </c>
      <c r="BA19" s="4" t="str">
        <f>IF(AY19="",IF(AND(H19&lt;&gt;"",F19=""),INDEX(AY$3:AY19,MATCH(MAX($AQ$3:AQ19),AQ$3:AQ19,0),0),""),AY19)</f>
        <v/>
      </c>
      <c r="BB19" s="82" t="str">
        <f>IF(BC19="","",RANK(BC19,BC$3:BC$1048576,1)+COUNTIF($BC$3:BC19,BC19)-1)</f>
        <v/>
      </c>
      <c r="BC19" s="139" t="str">
        <f t="shared" si="151"/>
        <v/>
      </c>
      <c r="BD19" s="46" t="str">
        <f t="shared" si="152"/>
        <v/>
      </c>
      <c r="BE19" s="46" t="str">
        <f t="shared" si="153"/>
        <v/>
      </c>
      <c r="BF19" s="46" t="str">
        <f t="shared" si="154"/>
        <v/>
      </c>
      <c r="BG19" s="4" t="str">
        <f t="shared" si="155"/>
        <v/>
      </c>
      <c r="BH19" s="180" t="str">
        <f t="shared" si="156"/>
        <v/>
      </c>
      <c r="BI19" s="16" t="str">
        <f t="shared" si="157"/>
        <v/>
      </c>
      <c r="BJ19" s="52" t="str">
        <f>IF(BI19="","",IF(W19="","",IF(AND(K19=$K$1,$K$1&lt;&gt;""),$BT$2,IFERROR(IF(INDEX(価格設定!$D$5:$D$1048576,MATCH(Q19,価格設定!$B$5:$B$1048576,0),0)=価格設定!$D$3,$BT$2,$BS$2),$BS$2))))</f>
        <v/>
      </c>
      <c r="BK19" s="16" t="str">
        <f>IF(BI19="","",IF(COUNTIF($BI$3:BI19,BI19)=1,1,IF(AND(BI18=BI19,BH19=""),BK18,COUNTIF($BH$3:BH19,BH19))))</f>
        <v/>
      </c>
      <c r="BL19" s="52" t="str">
        <f t="shared" si="158"/>
        <v/>
      </c>
      <c r="BM19" s="52" t="str">
        <f t="shared" si="159"/>
        <v/>
      </c>
      <c r="BN19" s="119" t="str">
        <f t="shared" si="160"/>
        <v/>
      </c>
      <c r="BO19" s="119" t="str">
        <f t="shared" si="161"/>
        <v/>
      </c>
      <c r="BP19" s="17" t="str">
        <f t="shared" si="162"/>
        <v/>
      </c>
      <c r="BQ19" s="17" t="str">
        <f t="shared" si="163"/>
        <v/>
      </c>
      <c r="BR19" s="17" t="str">
        <f>IF(OR(BP19="",COUNTIF($BO$3:BO19,BO19)&lt;&gt;1),"",SUMIF(BO$3:BO$1048576,BO19,BP$3:BP$1048576))</f>
        <v/>
      </c>
      <c r="BS19" s="17" t="str">
        <f t="shared" si="164"/>
        <v/>
      </c>
      <c r="BT19" s="17" t="str">
        <f t="shared" si="165"/>
        <v/>
      </c>
      <c r="BU19" s="17" t="str">
        <f t="shared" si="166"/>
        <v/>
      </c>
      <c r="BV19" s="24" t="str">
        <f t="shared" si="167"/>
        <v/>
      </c>
      <c r="BW19" s="24" t="str">
        <f t="shared" si="168"/>
        <v/>
      </c>
      <c r="BX19" s="24" t="str">
        <f t="shared" si="169"/>
        <v/>
      </c>
      <c r="BY19" s="26" t="str">
        <f t="shared" si="170"/>
        <v/>
      </c>
      <c r="BZ19" s="26" t="str">
        <f t="shared" si="171"/>
        <v/>
      </c>
      <c r="CA19" s="26" t="str">
        <f t="shared" si="172"/>
        <v/>
      </c>
      <c r="CB19" s="66" t="str">
        <f t="shared" si="173"/>
        <v/>
      </c>
      <c r="CC19" s="65" t="str">
        <f t="shared" si="174"/>
        <v/>
      </c>
      <c r="CD19" s="26" t="str">
        <f t="shared" si="175"/>
        <v/>
      </c>
      <c r="CE19" s="26" t="str">
        <f t="shared" si="176"/>
        <v/>
      </c>
      <c r="CF19" s="193" t="str">
        <f t="shared" si="177"/>
        <v/>
      </c>
      <c r="CG19" s="193" t="str">
        <f t="shared" si="178"/>
        <v/>
      </c>
      <c r="CH19" s="26" t="str">
        <f t="shared" si="179"/>
        <v/>
      </c>
      <c r="CI19" s="26" t="str">
        <f t="shared" si="180"/>
        <v/>
      </c>
      <c r="CJ19" s="65" t="str">
        <f t="shared" si="181"/>
        <v/>
      </c>
      <c r="CK19" s="65" t="str">
        <f t="shared" si="182"/>
        <v/>
      </c>
      <c r="CL19" s="64" t="str">
        <f t="shared" si="183"/>
        <v/>
      </c>
      <c r="CM19" s="64" t="str">
        <f t="shared" si="184"/>
        <v/>
      </c>
      <c r="CN19" s="65" t="str">
        <f t="shared" si="185"/>
        <v/>
      </c>
      <c r="CP19" s="63" t="str">
        <f>IF(BH19="","",MAX($CP$3:CP18)+1)</f>
        <v/>
      </c>
      <c r="CQ19" s="24" t="str">
        <f t="shared" si="186"/>
        <v/>
      </c>
      <c r="CR19" s="24" t="str">
        <f t="shared" si="187"/>
        <v/>
      </c>
      <c r="CS19" s="24" t="str">
        <f t="shared" si="188"/>
        <v/>
      </c>
      <c r="CT19" s="58" t="str">
        <f>IF(BO19="","",COUNTIF($BO$3:BO19,BO19)&amp;"@"&amp;BO19)</f>
        <v/>
      </c>
      <c r="CU19" s="16" t="str">
        <f t="shared" si="84"/>
        <v/>
      </c>
      <c r="CV19" s="63" t="str">
        <f t="shared" si="189"/>
        <v/>
      </c>
      <c r="CW19" s="16" t="str">
        <f t="shared" si="190"/>
        <v/>
      </c>
      <c r="CX19" s="16" t="str">
        <f t="shared" si="191"/>
        <v/>
      </c>
      <c r="CY19" s="16" t="str">
        <f t="shared" si="192"/>
        <v/>
      </c>
      <c r="CZ19" s="85" t="str">
        <f t="shared" si="193"/>
        <v/>
      </c>
      <c r="DA19" s="16" t="str">
        <f t="shared" si="194"/>
        <v/>
      </c>
      <c r="DB19" s="16" t="str">
        <f t="shared" si="195"/>
        <v/>
      </c>
      <c r="DC19" s="28" t="str">
        <f>IF(CP19="","",$DC$1&amp;(INDEX(価格設定!D$1:XFD$3,ROW(価格設定!$D$3),MATCH($AW19,価格設定!D$1:XFD$1,1))*100)&amp;"%")</f>
        <v/>
      </c>
      <c r="DD19" s="28" t="str">
        <f>IF(CP19="","",$DD$1&amp;(INDEX(価格設定!D$1:XFD$3,ROW(価格設定!$D$2),MATCH($AW19,価格設定!D$1:XFD$1,1))*100)&amp;"%")</f>
        <v/>
      </c>
      <c r="DE19" s="29" t="str">
        <f t="shared" si="196"/>
        <v/>
      </c>
      <c r="DG19" s="58" t="str">
        <f t="shared" si="197"/>
        <v/>
      </c>
      <c r="DH19" s="58" t="str">
        <f t="shared" si="198"/>
        <v/>
      </c>
      <c r="DI19" s="58" t="str">
        <f t="shared" si="199"/>
        <v/>
      </c>
      <c r="DJ19" s="85" t="str">
        <f t="shared" si="200"/>
        <v/>
      </c>
      <c r="DL19" s="58" t="str">
        <f>IF(COUNTIF(DG$3:DG$1048576,DG19)=COUNTIF($DG$3:$DG19,DG19),DG19,"")</f>
        <v/>
      </c>
      <c r="DM19" s="85" t="str">
        <f t="shared" si="201"/>
        <v/>
      </c>
      <c r="DN19" s="85" t="str">
        <f t="shared" si="87"/>
        <v/>
      </c>
      <c r="DO19" s="85" t="str">
        <f t="shared" si="88"/>
        <v/>
      </c>
      <c r="DP19" s="303"/>
      <c r="DQ19" s="17" t="str">
        <f t="shared" si="89"/>
        <v/>
      </c>
      <c r="DR19" s="17" t="str">
        <f t="shared" si="90"/>
        <v/>
      </c>
      <c r="DS19" s="17" t="str">
        <f t="shared" si="91"/>
        <v/>
      </c>
      <c r="DU19" s="16" t="str">
        <f t="shared" si="202"/>
        <v/>
      </c>
      <c r="DV19" s="16" t="str">
        <f>IF(DU19="","",COUNT($DU$3:DU19))</f>
        <v/>
      </c>
      <c r="DW19" s="16" t="str">
        <f t="shared" si="203"/>
        <v/>
      </c>
      <c r="DX19" s="16" t="str">
        <f t="shared" si="204"/>
        <v/>
      </c>
      <c r="DY19" s="16" t="str">
        <f>IF(DZ19="","",COUNTIF(DZ$3:DZ19,DZ19))</f>
        <v/>
      </c>
      <c r="DZ19" s="16" t="str">
        <f t="shared" si="205"/>
        <v/>
      </c>
      <c r="EA19" s="16" t="str">
        <f t="shared" si="206"/>
        <v/>
      </c>
      <c r="EB19" s="16" t="str">
        <f t="shared" si="207"/>
        <v/>
      </c>
      <c r="EC19" s="16" t="str">
        <f t="shared" si="208"/>
        <v/>
      </c>
      <c r="ED19" s="16" t="str">
        <f t="shared" si="209"/>
        <v/>
      </c>
      <c r="EE19" s="16" t="str">
        <f t="shared" si="210"/>
        <v/>
      </c>
      <c r="EF19" s="16" t="str">
        <f t="shared" si="211"/>
        <v/>
      </c>
      <c r="EG19" s="16" t="str">
        <f t="shared" si="212"/>
        <v/>
      </c>
      <c r="EH19" s="16" t="str">
        <f t="shared" si="213"/>
        <v/>
      </c>
      <c r="EI19" s="16" t="str">
        <f t="shared" si="214"/>
        <v/>
      </c>
      <c r="EJ19" s="16" t="str">
        <f t="shared" si="215"/>
        <v/>
      </c>
      <c r="EK19" s="16" t="str">
        <f t="shared" si="216"/>
        <v/>
      </c>
      <c r="EL19" s="58" t="str">
        <f t="shared" si="217"/>
        <v/>
      </c>
      <c r="EM19" s="58" t="str">
        <f>IF(OR($DZ19="",CR19=""),IF($EL19="","",$EL19),IF(OR(CR19="なし",CR19=0),領収書!$H$1,CR19))</f>
        <v/>
      </c>
      <c r="EN19" s="58" t="str">
        <f>IF(OR($DZ19="",CS19=""),IF($EL19="","",$EL19),IF(OR(CS19="なし",CS19=0),入力!$EN$1,CS19))</f>
        <v/>
      </c>
      <c r="EO19" s="63" t="str">
        <f t="shared" si="218"/>
        <v/>
      </c>
      <c r="EP19" s="63" t="str">
        <f t="shared" si="219"/>
        <v/>
      </c>
      <c r="ER19" s="16" t="str">
        <f>IF(AND(COUNTIF($ET$3:ET19,ET19)=1,ET19&lt;&gt;""),MAX($ER$3:ER18)+1,"")</f>
        <v/>
      </c>
      <c r="ES19" s="16" t="str">
        <f>IF(価格設定!B21="","",価格設定!B21)</f>
        <v/>
      </c>
      <c r="ET19" s="16" t="str">
        <f>IF(価格設定!C21="","",価格設定!C21)</f>
        <v/>
      </c>
      <c r="EV19" s="16" t="str">
        <f t="shared" si="94"/>
        <v/>
      </c>
      <c r="EW19" s="16" t="str">
        <f t="shared" si="220"/>
        <v/>
      </c>
    </row>
    <row r="20" spans="1:153" ht="30" customHeight="1" x14ac:dyDescent="0.2">
      <c r="A20" s="225"/>
      <c r="B20" s="212"/>
      <c r="C20" s="221"/>
      <c r="D20" s="164"/>
      <c r="E20" s="165"/>
      <c r="F20" s="166"/>
      <c r="G20" s="167"/>
      <c r="H20" s="179"/>
      <c r="I20" s="306"/>
      <c r="J20" s="169"/>
      <c r="K20" s="179"/>
      <c r="L20" s="186"/>
      <c r="M20" s="186"/>
      <c r="N20" s="168"/>
      <c r="O20" s="170"/>
      <c r="P20" s="212"/>
      <c r="Q20" s="179" t="str">
        <f>IFERROR(IF(H20="","",IFERROR(INDEX(価格設定!$B$5:$B$1048576,MATCH(H20,価格設定!$B$5:$B$1048576,0),0),INDEX(価格設定!$B$5:$B$1048576,MATCH("*"&amp;H20&amp;"*",価格設定!$B$5:$B$1048576,0),0))),H20)</f>
        <v/>
      </c>
      <c r="R20" s="250" t="str">
        <f>IFERROR(IF(Q20="",IF(K20="","",K20),IF(K20="",IF(INDEX(価格設定!$C$5:$C$1048576,MATCH(Q20,価格設定!$B$5:$B$1048576,0),0)=0,"",INDEX(価格設定!$C$5:$C$1048576,MATCH(Q20,価格設定!$B$5:$B$1048576,0),0)),IF(K20="なし","",K20))),"")</f>
        <v/>
      </c>
      <c r="S20" s="308" t="str">
        <f t="shared" si="132"/>
        <v/>
      </c>
      <c r="T20" s="126" t="str">
        <f>IFERROR(IF(J20="",IF(INDEX(価格設定!$E$5:$R$1048576,MATCH($Q20,価格設定!B$5:B$1048576,0),MATCH($AW20,価格設定!E$1:X$1,1))=0,"",INDEX(価格設定!$E$5:$R$1048576,MATCH($Q20,価格設定!B$5:B$1048576,0),MATCH($AW20,価格設定!E$1:X$1,1))),J20),"")</f>
        <v/>
      </c>
      <c r="U20" s="126" t="str">
        <f t="shared" si="133"/>
        <v/>
      </c>
      <c r="V20" s="132" t="str">
        <f t="shared" si="134"/>
        <v/>
      </c>
      <c r="W20" s="127" t="str">
        <f>IFERROR(IF(OR(T20="",T20&lt;0),"",IFERROR(INDEX(価格設定!E$2:X$3,IF(AND(K20=$K$1,$K$1&lt;&gt;""),ROW(価格設定!$D$3)-1,MATCH(INDEX(価格設定!$D$5:$D$1048576,MATCH(Q20,価格設定!$B$5:$B$1048576,0),0),価格設定!$D$2:$D$3,0)),MATCH($AW20,価格設定!E$1:X$1,1)),INDEX(価格設定!E$2:X$2,0,MATCH($AW20,価格設定!E$1:X$1,1)))),"")</f>
        <v/>
      </c>
      <c r="X20" s="126" t="str">
        <f t="shared" si="67"/>
        <v/>
      </c>
      <c r="Y20" s="128" t="str">
        <f t="shared" si="135"/>
        <v/>
      </c>
      <c r="Z20" s="126" t="str">
        <f t="shared" si="136"/>
        <v/>
      </c>
      <c r="AA20" s="129" t="str">
        <f t="shared" si="137"/>
        <v/>
      </c>
      <c r="AB20" s="126" t="str">
        <f t="shared" si="138"/>
        <v/>
      </c>
      <c r="AC20" s="280" t="str">
        <f t="shared" si="139"/>
        <v/>
      </c>
      <c r="AD20" s="15"/>
      <c r="AE20" s="204" t="str">
        <f>IF(AF20="","",COUNT($AF$3:AF20))</f>
        <v/>
      </c>
      <c r="AF20" s="206" t="str">
        <f t="shared" si="140"/>
        <v/>
      </c>
      <c r="AG20" s="204" t="str">
        <f t="shared" si="141"/>
        <v/>
      </c>
      <c r="AH20" s="204" t="str">
        <f t="shared" si="142"/>
        <v/>
      </c>
      <c r="AI20" s="287"/>
      <c r="AJ20" s="15"/>
      <c r="AK20" s="138" t="str">
        <f t="shared" si="143"/>
        <v/>
      </c>
      <c r="AL20" s="131" t="str">
        <f t="shared" si="144"/>
        <v/>
      </c>
      <c r="AM20" s="131" t="str">
        <f t="shared" si="145"/>
        <v/>
      </c>
      <c r="AN20" s="313" t="str">
        <f t="shared" si="146"/>
        <v/>
      </c>
      <c r="AO20" s="316" t="str">
        <f t="shared" si="147"/>
        <v/>
      </c>
      <c r="AP20" s="18"/>
      <c r="AQ20" s="3" t="str">
        <f>IF(F20="","",MAX($AQ$3:AQ19)+1)</f>
        <v/>
      </c>
      <c r="AR20" s="3" t="str">
        <f>IF(OR(AQ20="",BB20=""),"",MAX($AR$3:AR19)+1)</f>
        <v/>
      </c>
      <c r="AS20" s="3" t="str">
        <f>IF(CQ20="","",RANK(CQ20,CQ$3:CQ$1048576,1)+COUNTIF($CQ$3:CQ20,CQ20)-1)</f>
        <v/>
      </c>
      <c r="AT20" s="21" t="str">
        <f>IF(C20="",IF(OR(AND($H20&lt;&gt;"",C20=""),AND($F19=$F20,$AZ20&lt;&gt;""),COUNTA($H$3:$H$1048576,#REF!,$F$3:$F$1048576)&gt;COUNTA($H$3:$H20,#REF!,$F$3:$F20),$AZ20&lt;&gt;""),INDEX(AT$3:AT$1048576,MATCH(MAX($AQ$3:$AQ19),$AQ$3:$AQ$1048576,0),0),""),C20)</f>
        <v/>
      </c>
      <c r="AU20" s="21" t="str">
        <f>IF(D20="",IF(OR(AND($H20&lt;&gt;"",D20=""),AND($F19=$F20,$AZ20&lt;&gt;""),COUNTA($H$3:$H$1048576,#REF!,$F$3:$F$1048576)&gt;COUNTA($H$3:$H20,#REF!,$F$3:$F20),$AZ20&lt;&gt;""),INDEX(AU$3:AU$1048576,MATCH(MAX($AQ$3:$AQ19),$AQ$3:$AQ$1048576,0),0),""),D20)</f>
        <v/>
      </c>
      <c r="AV20" s="21" t="str">
        <f>IF(E20="",IF(OR(AND($H20&lt;&gt;"",E20=""),AND($F19=$F20,$AZ20&lt;&gt;""),COUNTA($H$3:$H$1048576,#REF!,$F$3:$F$1048576)&gt;COUNTA($H$3:$H20,#REF!,$F$3:$F20),$AZ20&lt;&gt;""),INDEX(AV$3:AV$1048576,MATCH(MAX($AQ$3:$AQ19),$AQ$3:$AQ$1048576,0),0),""),E20)</f>
        <v/>
      </c>
      <c r="AW20" s="24" t="str">
        <f t="shared" si="148"/>
        <v/>
      </c>
      <c r="AX20" s="13" t="str">
        <f t="shared" si="149"/>
        <v/>
      </c>
      <c r="AY20" s="4" t="str">
        <f t="shared" si="150"/>
        <v/>
      </c>
      <c r="AZ20" s="4" t="str">
        <f>IF(AX20="",IF(OR(AND(H20&lt;&gt;"",F20=""),COUNTA($H$3:$H$1048576)&gt;COUNTA($H$3:$H20)),INDEX(AX$3:AX20,MATCH(MAX($AQ$3:AQ20),AQ$3:AQ20,0),0),""),AX20)</f>
        <v/>
      </c>
      <c r="BA20" s="4" t="str">
        <f>IF(AY20="",IF(AND(H20&lt;&gt;"",F20=""),INDEX(AY$3:AY20,MATCH(MAX($AQ$3:AQ20),AQ$3:AQ20,0),0),""),AY20)</f>
        <v/>
      </c>
      <c r="BB20" s="82" t="str">
        <f>IF(BC20="","",RANK(BC20,BC$3:BC$1048576,1)+COUNTIF($BC$3:BC20,BC20)-1)</f>
        <v/>
      </c>
      <c r="BC20" s="139" t="str">
        <f t="shared" si="151"/>
        <v/>
      </c>
      <c r="BD20" s="46" t="str">
        <f t="shared" si="152"/>
        <v/>
      </c>
      <c r="BE20" s="46" t="str">
        <f t="shared" si="153"/>
        <v/>
      </c>
      <c r="BF20" s="46" t="str">
        <f t="shared" si="154"/>
        <v/>
      </c>
      <c r="BG20" s="4" t="str">
        <f t="shared" si="155"/>
        <v/>
      </c>
      <c r="BH20" s="180" t="str">
        <f t="shared" si="156"/>
        <v/>
      </c>
      <c r="BI20" s="16" t="str">
        <f t="shared" si="157"/>
        <v/>
      </c>
      <c r="BJ20" s="52" t="str">
        <f>IF(BI20="","",IF(W20="","",IF(AND(K20=$K$1,$K$1&lt;&gt;""),$BT$2,IFERROR(IF(INDEX(価格設定!$D$5:$D$1048576,MATCH(Q20,価格設定!$B$5:$B$1048576,0),0)=価格設定!$D$3,$BT$2,$BS$2),$BS$2))))</f>
        <v/>
      </c>
      <c r="BK20" s="16" t="str">
        <f>IF(BI20="","",IF(COUNTIF($BI$3:BI20,BI20)=1,1,IF(AND(BI19=BI20,BH20=""),BK19,COUNTIF($BH$3:BH20,BH20))))</f>
        <v/>
      </c>
      <c r="BL20" s="52" t="str">
        <f t="shared" si="158"/>
        <v/>
      </c>
      <c r="BM20" s="52" t="str">
        <f t="shared" si="159"/>
        <v/>
      </c>
      <c r="BN20" s="119" t="str">
        <f t="shared" si="160"/>
        <v/>
      </c>
      <c r="BO20" s="119" t="str">
        <f t="shared" si="161"/>
        <v/>
      </c>
      <c r="BP20" s="17" t="str">
        <f t="shared" si="162"/>
        <v/>
      </c>
      <c r="BQ20" s="17" t="str">
        <f t="shared" si="163"/>
        <v/>
      </c>
      <c r="BR20" s="17" t="str">
        <f>IF(OR(BP20="",COUNTIF($BO$3:BO20,BO20)&lt;&gt;1),"",SUMIF(BO$3:BO$1048576,BO20,BP$3:BP$1048576))</f>
        <v/>
      </c>
      <c r="BS20" s="17" t="str">
        <f t="shared" si="164"/>
        <v/>
      </c>
      <c r="BT20" s="17" t="str">
        <f t="shared" si="165"/>
        <v/>
      </c>
      <c r="BU20" s="17" t="str">
        <f t="shared" si="166"/>
        <v/>
      </c>
      <c r="BV20" s="24" t="str">
        <f t="shared" si="167"/>
        <v/>
      </c>
      <c r="BW20" s="24" t="str">
        <f t="shared" si="168"/>
        <v/>
      </c>
      <c r="BX20" s="24" t="str">
        <f t="shared" si="169"/>
        <v/>
      </c>
      <c r="BY20" s="26" t="str">
        <f t="shared" si="170"/>
        <v/>
      </c>
      <c r="BZ20" s="26" t="str">
        <f t="shared" si="171"/>
        <v/>
      </c>
      <c r="CA20" s="26" t="str">
        <f t="shared" si="172"/>
        <v/>
      </c>
      <c r="CB20" s="66" t="str">
        <f t="shared" si="173"/>
        <v/>
      </c>
      <c r="CC20" s="65" t="str">
        <f t="shared" si="174"/>
        <v/>
      </c>
      <c r="CD20" s="26" t="str">
        <f t="shared" si="175"/>
        <v/>
      </c>
      <c r="CE20" s="26" t="str">
        <f t="shared" si="176"/>
        <v/>
      </c>
      <c r="CF20" s="193" t="str">
        <f t="shared" si="177"/>
        <v/>
      </c>
      <c r="CG20" s="193" t="str">
        <f t="shared" si="178"/>
        <v/>
      </c>
      <c r="CH20" s="26" t="str">
        <f t="shared" si="179"/>
        <v/>
      </c>
      <c r="CI20" s="26" t="str">
        <f t="shared" si="180"/>
        <v/>
      </c>
      <c r="CJ20" s="65" t="str">
        <f t="shared" si="181"/>
        <v/>
      </c>
      <c r="CK20" s="65" t="str">
        <f t="shared" si="182"/>
        <v/>
      </c>
      <c r="CL20" s="64" t="str">
        <f t="shared" si="183"/>
        <v/>
      </c>
      <c r="CM20" s="64" t="str">
        <f t="shared" si="184"/>
        <v/>
      </c>
      <c r="CN20" s="65" t="str">
        <f t="shared" si="185"/>
        <v/>
      </c>
      <c r="CP20" s="63" t="str">
        <f>IF(BH20="","",MAX($CP$3:CP19)+1)</f>
        <v/>
      </c>
      <c r="CQ20" s="24" t="str">
        <f t="shared" si="186"/>
        <v/>
      </c>
      <c r="CR20" s="24" t="str">
        <f t="shared" si="187"/>
        <v/>
      </c>
      <c r="CS20" s="24" t="str">
        <f t="shared" si="188"/>
        <v/>
      </c>
      <c r="CT20" s="58" t="str">
        <f>IF(BO20="","",COUNTIF($BO$3:BO20,BO20)&amp;"@"&amp;BO20)</f>
        <v/>
      </c>
      <c r="CU20" s="16" t="str">
        <f t="shared" si="84"/>
        <v/>
      </c>
      <c r="CV20" s="63" t="str">
        <f t="shared" si="189"/>
        <v/>
      </c>
      <c r="CW20" s="16" t="str">
        <f t="shared" si="190"/>
        <v/>
      </c>
      <c r="CX20" s="16" t="str">
        <f t="shared" si="191"/>
        <v/>
      </c>
      <c r="CY20" s="16" t="str">
        <f t="shared" si="192"/>
        <v/>
      </c>
      <c r="CZ20" s="85" t="str">
        <f t="shared" si="193"/>
        <v/>
      </c>
      <c r="DA20" s="16" t="str">
        <f t="shared" si="194"/>
        <v/>
      </c>
      <c r="DB20" s="16" t="str">
        <f t="shared" si="195"/>
        <v/>
      </c>
      <c r="DC20" s="28" t="str">
        <f>IF(CP20="","",$DC$1&amp;(INDEX(価格設定!D$1:XFD$3,ROW(価格設定!$D$3),MATCH($AW20,価格設定!D$1:XFD$1,1))*100)&amp;"%")</f>
        <v/>
      </c>
      <c r="DD20" s="28" t="str">
        <f>IF(CP20="","",$DD$1&amp;(INDEX(価格設定!D$1:XFD$3,ROW(価格設定!$D$2),MATCH($AW20,価格設定!D$1:XFD$1,1))*100)&amp;"%")</f>
        <v/>
      </c>
      <c r="DE20" s="29" t="str">
        <f t="shared" si="196"/>
        <v/>
      </c>
      <c r="DG20" s="58" t="str">
        <f t="shared" si="197"/>
        <v/>
      </c>
      <c r="DH20" s="58" t="str">
        <f t="shared" si="198"/>
        <v/>
      </c>
      <c r="DI20" s="58" t="str">
        <f t="shared" si="199"/>
        <v/>
      </c>
      <c r="DJ20" s="85" t="str">
        <f t="shared" si="200"/>
        <v/>
      </c>
      <c r="DL20" s="58" t="str">
        <f>IF(COUNTIF(DG$3:DG$1048576,DG20)=COUNTIF($DG$3:$DG20,DG20),DG20,"")</f>
        <v/>
      </c>
      <c r="DM20" s="85" t="str">
        <f t="shared" si="201"/>
        <v/>
      </c>
      <c r="DN20" s="85" t="str">
        <f t="shared" si="87"/>
        <v/>
      </c>
      <c r="DO20" s="85" t="str">
        <f t="shared" si="88"/>
        <v/>
      </c>
      <c r="DP20" s="303"/>
      <c r="DQ20" s="17" t="str">
        <f t="shared" si="89"/>
        <v/>
      </c>
      <c r="DR20" s="17" t="str">
        <f t="shared" si="90"/>
        <v/>
      </c>
      <c r="DS20" s="17" t="str">
        <f t="shared" si="91"/>
        <v/>
      </c>
      <c r="DU20" s="16" t="str">
        <f t="shared" si="202"/>
        <v/>
      </c>
      <c r="DV20" s="16" t="str">
        <f>IF(DU20="","",COUNT($DU$3:DU20))</f>
        <v/>
      </c>
      <c r="DW20" s="16" t="str">
        <f t="shared" si="203"/>
        <v/>
      </c>
      <c r="DX20" s="16" t="str">
        <f t="shared" si="204"/>
        <v/>
      </c>
      <c r="DY20" s="16" t="str">
        <f>IF(DZ20="","",COUNTIF(DZ$3:DZ20,DZ20))</f>
        <v/>
      </c>
      <c r="DZ20" s="16" t="str">
        <f t="shared" si="205"/>
        <v/>
      </c>
      <c r="EA20" s="16" t="str">
        <f t="shared" si="206"/>
        <v/>
      </c>
      <c r="EB20" s="16" t="str">
        <f t="shared" si="207"/>
        <v/>
      </c>
      <c r="EC20" s="16" t="str">
        <f t="shared" si="208"/>
        <v/>
      </c>
      <c r="ED20" s="16" t="str">
        <f t="shared" si="209"/>
        <v/>
      </c>
      <c r="EE20" s="16" t="str">
        <f t="shared" si="210"/>
        <v/>
      </c>
      <c r="EF20" s="16" t="str">
        <f t="shared" si="211"/>
        <v/>
      </c>
      <c r="EG20" s="16" t="str">
        <f t="shared" si="212"/>
        <v/>
      </c>
      <c r="EH20" s="16" t="str">
        <f t="shared" si="213"/>
        <v/>
      </c>
      <c r="EI20" s="16" t="str">
        <f t="shared" si="214"/>
        <v/>
      </c>
      <c r="EJ20" s="16" t="str">
        <f t="shared" si="215"/>
        <v/>
      </c>
      <c r="EK20" s="16" t="str">
        <f t="shared" si="216"/>
        <v/>
      </c>
      <c r="EL20" s="58" t="str">
        <f t="shared" si="217"/>
        <v/>
      </c>
      <c r="EM20" s="58" t="str">
        <f>IF(OR($DZ20="",CR20=""),IF($EL20="","",$EL20),IF(OR(CR20="なし",CR20=0),領収書!$H$1,CR20))</f>
        <v/>
      </c>
      <c r="EN20" s="58" t="str">
        <f>IF(OR($DZ20="",CS20=""),IF($EL20="","",$EL20),IF(OR(CS20="なし",CS20=0),入力!$EN$1,CS20))</f>
        <v/>
      </c>
      <c r="EO20" s="63" t="str">
        <f t="shared" si="218"/>
        <v/>
      </c>
      <c r="EP20" s="63" t="str">
        <f t="shared" si="219"/>
        <v/>
      </c>
      <c r="ER20" s="16" t="str">
        <f>IF(AND(COUNTIF($ET$3:ET20,ET20)=1,ET20&lt;&gt;""),MAX($ER$3:ER19)+1,"")</f>
        <v/>
      </c>
      <c r="ES20" s="16" t="str">
        <f>IF(価格設定!B22="","",価格設定!B22)</f>
        <v/>
      </c>
      <c r="ET20" s="16" t="str">
        <f>IF(価格設定!C22="","",価格設定!C22)</f>
        <v/>
      </c>
      <c r="EV20" s="16" t="str">
        <f t="shared" si="94"/>
        <v/>
      </c>
      <c r="EW20" s="16" t="str">
        <f t="shared" si="220"/>
        <v/>
      </c>
    </row>
    <row r="21" spans="1:153" ht="30" customHeight="1" x14ac:dyDescent="0.2">
      <c r="A21" s="225"/>
      <c r="B21" s="212"/>
      <c r="C21" s="221"/>
      <c r="D21" s="164"/>
      <c r="E21" s="165"/>
      <c r="F21" s="166"/>
      <c r="G21" s="167"/>
      <c r="H21" s="179"/>
      <c r="I21" s="306"/>
      <c r="J21" s="169"/>
      <c r="K21" s="179"/>
      <c r="L21" s="186"/>
      <c r="M21" s="186"/>
      <c r="N21" s="168"/>
      <c r="O21" s="170"/>
      <c r="P21" s="212"/>
      <c r="Q21" s="179" t="str">
        <f>IFERROR(IF(H21="","",IFERROR(INDEX(価格設定!$B$5:$B$1048576,MATCH(H21,価格設定!$B$5:$B$1048576,0),0),INDEX(価格設定!$B$5:$B$1048576,MATCH("*"&amp;H21&amp;"*",価格設定!$B$5:$B$1048576,0),0))),H21)</f>
        <v/>
      </c>
      <c r="R21" s="250" t="str">
        <f>IFERROR(IF(Q21="",IF(K21="","",K21),IF(K21="",IF(INDEX(価格設定!$C$5:$C$1048576,MATCH(Q21,価格設定!$B$5:$B$1048576,0),0)=0,"",INDEX(価格設定!$C$5:$C$1048576,MATCH(Q21,価格設定!$B$5:$B$1048576,0),0)),IF(K21="なし","",K21))),"")</f>
        <v/>
      </c>
      <c r="S21" s="308" t="str">
        <f t="shared" si="132"/>
        <v/>
      </c>
      <c r="T21" s="126" t="str">
        <f>IFERROR(IF(J21="",IF(INDEX(価格設定!$E$5:$R$1048576,MATCH($Q21,価格設定!B$5:B$1048576,0),MATCH($AW21,価格設定!E$1:X$1,1))=0,"",INDEX(価格設定!$E$5:$R$1048576,MATCH($Q21,価格設定!B$5:B$1048576,0),MATCH($AW21,価格設定!E$1:X$1,1))),J21),"")</f>
        <v/>
      </c>
      <c r="U21" s="126" t="str">
        <f t="shared" si="133"/>
        <v/>
      </c>
      <c r="V21" s="132" t="str">
        <f t="shared" si="134"/>
        <v/>
      </c>
      <c r="W21" s="127" t="str">
        <f>IFERROR(IF(OR(T21="",T21&lt;0),"",IFERROR(INDEX(価格設定!E$2:X$3,IF(AND(K21=$K$1,$K$1&lt;&gt;""),ROW(価格設定!$D$3)-1,MATCH(INDEX(価格設定!$D$5:$D$1048576,MATCH(Q21,価格設定!$B$5:$B$1048576,0),0),価格設定!$D$2:$D$3,0)),MATCH($AW21,価格設定!E$1:X$1,1)),INDEX(価格設定!E$2:X$2,0,MATCH($AW21,価格設定!E$1:X$1,1)))),"")</f>
        <v/>
      </c>
      <c r="X21" s="126" t="str">
        <f t="shared" si="67"/>
        <v/>
      </c>
      <c r="Y21" s="128" t="str">
        <f t="shared" si="135"/>
        <v/>
      </c>
      <c r="Z21" s="126" t="str">
        <f t="shared" si="136"/>
        <v/>
      </c>
      <c r="AA21" s="129" t="str">
        <f t="shared" si="137"/>
        <v/>
      </c>
      <c r="AB21" s="126" t="str">
        <f t="shared" si="138"/>
        <v/>
      </c>
      <c r="AC21" s="280" t="str">
        <f t="shared" si="139"/>
        <v/>
      </c>
      <c r="AD21" s="15"/>
      <c r="AE21" s="204" t="str">
        <f>IF(AF21="","",COUNT($AF$3:AF21))</f>
        <v/>
      </c>
      <c r="AF21" s="206" t="str">
        <f t="shared" si="140"/>
        <v/>
      </c>
      <c r="AG21" s="204" t="str">
        <f t="shared" si="141"/>
        <v/>
      </c>
      <c r="AH21" s="204" t="str">
        <f t="shared" si="142"/>
        <v/>
      </c>
      <c r="AI21" s="287"/>
      <c r="AJ21" s="15"/>
      <c r="AK21" s="138" t="str">
        <f t="shared" si="143"/>
        <v/>
      </c>
      <c r="AL21" s="131" t="str">
        <f t="shared" si="144"/>
        <v/>
      </c>
      <c r="AM21" s="131" t="str">
        <f t="shared" si="145"/>
        <v/>
      </c>
      <c r="AN21" s="313" t="str">
        <f t="shared" si="146"/>
        <v/>
      </c>
      <c r="AO21" s="316" t="str">
        <f t="shared" si="147"/>
        <v/>
      </c>
      <c r="AP21" s="18"/>
      <c r="AQ21" s="3" t="str">
        <f>IF(F21="","",MAX($AQ$3:AQ20)+1)</f>
        <v/>
      </c>
      <c r="AR21" s="3" t="str">
        <f>IF(OR(AQ21="",BB21=""),"",MAX($AR$3:AR20)+1)</f>
        <v/>
      </c>
      <c r="AS21" s="3" t="str">
        <f>IF(CQ21="","",RANK(CQ21,CQ$3:CQ$1048576,1)+COUNTIF($CQ$3:CQ21,CQ21)-1)</f>
        <v/>
      </c>
      <c r="AT21" s="21" t="str">
        <f>IF(C21="",IF(OR(AND($H21&lt;&gt;"",C21=""),AND($F20=$F21,$AZ21&lt;&gt;""),COUNTA($H$3:$H$1048576,#REF!,$F$3:$F$1048576)&gt;COUNTA($H$3:$H21,#REF!,$F$3:$F21),$AZ21&lt;&gt;""),INDEX(AT$3:AT$1048576,MATCH(MAX($AQ$3:$AQ20),$AQ$3:$AQ$1048576,0),0),""),C21)</f>
        <v/>
      </c>
      <c r="AU21" s="21" t="str">
        <f>IF(D21="",IF(OR(AND($H21&lt;&gt;"",D21=""),AND($F20=$F21,$AZ21&lt;&gt;""),COUNTA($H$3:$H$1048576,#REF!,$F$3:$F$1048576)&gt;COUNTA($H$3:$H21,#REF!,$F$3:$F21),$AZ21&lt;&gt;""),INDEX(AU$3:AU$1048576,MATCH(MAX($AQ$3:$AQ20),$AQ$3:$AQ$1048576,0),0),""),D21)</f>
        <v/>
      </c>
      <c r="AV21" s="21" t="str">
        <f>IF(E21="",IF(OR(AND($H21&lt;&gt;"",E21=""),AND($F20=$F21,$AZ21&lt;&gt;""),COUNTA($H$3:$H$1048576,#REF!,$F$3:$F$1048576)&gt;COUNTA($H$3:$H21,#REF!,$F$3:$F21),$AZ21&lt;&gt;""),INDEX(AV$3:AV$1048576,MATCH(MAX($AQ$3:$AQ20),$AQ$3:$AQ$1048576,0),0),""),E21)</f>
        <v/>
      </c>
      <c r="AW21" s="24" t="str">
        <f t="shared" si="148"/>
        <v/>
      </c>
      <c r="AX21" s="13" t="str">
        <f t="shared" si="149"/>
        <v/>
      </c>
      <c r="AY21" s="4" t="str">
        <f t="shared" si="150"/>
        <v/>
      </c>
      <c r="AZ21" s="4" t="str">
        <f>IF(AX21="",IF(OR(AND(H21&lt;&gt;"",F21=""),COUNTA($H$3:$H$1048576)&gt;COUNTA($H$3:$H21)),INDEX(AX$3:AX21,MATCH(MAX($AQ$3:AQ21),AQ$3:AQ21,0),0),""),AX21)</f>
        <v/>
      </c>
      <c r="BA21" s="4" t="str">
        <f>IF(AY21="",IF(AND(H21&lt;&gt;"",F21=""),INDEX(AY$3:AY21,MATCH(MAX($AQ$3:AQ21),AQ$3:AQ21,0),0),""),AY21)</f>
        <v/>
      </c>
      <c r="BB21" s="82" t="str">
        <f>IF(BC21="","",RANK(BC21,BC$3:BC$1048576,1)+COUNTIF($BC$3:BC21,BC21)-1)</f>
        <v/>
      </c>
      <c r="BC21" s="139" t="str">
        <f t="shared" si="151"/>
        <v/>
      </c>
      <c r="BD21" s="46" t="str">
        <f t="shared" si="152"/>
        <v/>
      </c>
      <c r="BE21" s="46" t="str">
        <f t="shared" si="153"/>
        <v/>
      </c>
      <c r="BF21" s="46" t="str">
        <f t="shared" si="154"/>
        <v/>
      </c>
      <c r="BG21" s="4" t="str">
        <f t="shared" si="155"/>
        <v/>
      </c>
      <c r="BH21" s="180" t="str">
        <f t="shared" si="156"/>
        <v/>
      </c>
      <c r="BI21" s="16" t="str">
        <f t="shared" si="157"/>
        <v/>
      </c>
      <c r="BJ21" s="52" t="str">
        <f>IF(BI21="","",IF(W21="","",IF(AND(K21=$K$1,$K$1&lt;&gt;""),$BT$2,IFERROR(IF(INDEX(価格設定!$D$5:$D$1048576,MATCH(Q21,価格設定!$B$5:$B$1048576,0),0)=価格設定!$D$3,$BT$2,$BS$2),$BS$2))))</f>
        <v/>
      </c>
      <c r="BK21" s="16" t="str">
        <f>IF(BI21="","",IF(COUNTIF($BI$3:BI21,BI21)=1,1,IF(AND(BI20=BI21,BH21=""),BK20,COUNTIF($BH$3:BH21,BH21))))</f>
        <v/>
      </c>
      <c r="BL21" s="52" t="str">
        <f t="shared" si="158"/>
        <v/>
      </c>
      <c r="BM21" s="52" t="str">
        <f t="shared" si="159"/>
        <v/>
      </c>
      <c r="BN21" s="119" t="str">
        <f t="shared" si="160"/>
        <v/>
      </c>
      <c r="BO21" s="119" t="str">
        <f t="shared" si="161"/>
        <v/>
      </c>
      <c r="BP21" s="17" t="str">
        <f t="shared" si="162"/>
        <v/>
      </c>
      <c r="BQ21" s="17" t="str">
        <f t="shared" si="163"/>
        <v/>
      </c>
      <c r="BR21" s="17" t="str">
        <f>IF(OR(BP21="",COUNTIF($BO$3:BO21,BO21)&lt;&gt;1),"",SUMIF(BO$3:BO$1048576,BO21,BP$3:BP$1048576))</f>
        <v/>
      </c>
      <c r="BS21" s="17" t="str">
        <f t="shared" si="164"/>
        <v/>
      </c>
      <c r="BT21" s="17" t="str">
        <f t="shared" si="165"/>
        <v/>
      </c>
      <c r="BU21" s="17" t="str">
        <f t="shared" si="166"/>
        <v/>
      </c>
      <c r="BV21" s="24" t="str">
        <f t="shared" si="167"/>
        <v/>
      </c>
      <c r="BW21" s="24" t="str">
        <f t="shared" si="168"/>
        <v/>
      </c>
      <c r="BX21" s="24" t="str">
        <f t="shared" si="169"/>
        <v/>
      </c>
      <c r="BY21" s="26" t="str">
        <f t="shared" si="170"/>
        <v/>
      </c>
      <c r="BZ21" s="26" t="str">
        <f t="shared" si="171"/>
        <v/>
      </c>
      <c r="CA21" s="26" t="str">
        <f t="shared" si="172"/>
        <v/>
      </c>
      <c r="CB21" s="66" t="str">
        <f t="shared" si="173"/>
        <v/>
      </c>
      <c r="CC21" s="65" t="str">
        <f t="shared" si="174"/>
        <v/>
      </c>
      <c r="CD21" s="26" t="str">
        <f t="shared" si="175"/>
        <v/>
      </c>
      <c r="CE21" s="26" t="str">
        <f t="shared" si="176"/>
        <v/>
      </c>
      <c r="CF21" s="193" t="str">
        <f t="shared" si="177"/>
        <v/>
      </c>
      <c r="CG21" s="193" t="str">
        <f t="shared" si="178"/>
        <v/>
      </c>
      <c r="CH21" s="26" t="str">
        <f t="shared" si="179"/>
        <v/>
      </c>
      <c r="CI21" s="26" t="str">
        <f t="shared" si="180"/>
        <v/>
      </c>
      <c r="CJ21" s="65" t="str">
        <f t="shared" si="181"/>
        <v/>
      </c>
      <c r="CK21" s="65" t="str">
        <f t="shared" si="182"/>
        <v/>
      </c>
      <c r="CL21" s="64" t="str">
        <f t="shared" si="183"/>
        <v/>
      </c>
      <c r="CM21" s="64" t="str">
        <f t="shared" si="184"/>
        <v/>
      </c>
      <c r="CN21" s="65" t="str">
        <f t="shared" si="185"/>
        <v/>
      </c>
      <c r="CP21" s="63" t="str">
        <f>IF(BH21="","",MAX($CP$3:CP20)+1)</f>
        <v/>
      </c>
      <c r="CQ21" s="24" t="str">
        <f t="shared" si="186"/>
        <v/>
      </c>
      <c r="CR21" s="24" t="str">
        <f t="shared" si="187"/>
        <v/>
      </c>
      <c r="CS21" s="24" t="str">
        <f t="shared" si="188"/>
        <v/>
      </c>
      <c r="CT21" s="58" t="str">
        <f>IF(BO21="","",COUNTIF($BO$3:BO21,BO21)&amp;"@"&amp;BO21)</f>
        <v/>
      </c>
      <c r="CU21" s="16" t="str">
        <f t="shared" si="84"/>
        <v/>
      </c>
      <c r="CV21" s="63" t="str">
        <f t="shared" si="189"/>
        <v/>
      </c>
      <c r="CW21" s="16" t="str">
        <f t="shared" si="190"/>
        <v/>
      </c>
      <c r="CX21" s="16" t="str">
        <f t="shared" si="191"/>
        <v/>
      </c>
      <c r="CY21" s="16" t="str">
        <f t="shared" si="192"/>
        <v/>
      </c>
      <c r="CZ21" s="85" t="str">
        <f t="shared" si="193"/>
        <v/>
      </c>
      <c r="DA21" s="16" t="str">
        <f t="shared" si="194"/>
        <v/>
      </c>
      <c r="DB21" s="16" t="str">
        <f t="shared" si="195"/>
        <v/>
      </c>
      <c r="DC21" s="28" t="str">
        <f>IF(CP21="","",$DC$1&amp;(INDEX(価格設定!D$1:XFD$3,ROW(価格設定!$D$3),MATCH($AW21,価格設定!D$1:XFD$1,1))*100)&amp;"%")</f>
        <v/>
      </c>
      <c r="DD21" s="28" t="str">
        <f>IF(CP21="","",$DD$1&amp;(INDEX(価格設定!D$1:XFD$3,ROW(価格設定!$D$2),MATCH($AW21,価格設定!D$1:XFD$1,1))*100)&amp;"%")</f>
        <v/>
      </c>
      <c r="DE21" s="29" t="str">
        <f t="shared" si="196"/>
        <v/>
      </c>
      <c r="DG21" s="58" t="str">
        <f t="shared" si="197"/>
        <v/>
      </c>
      <c r="DH21" s="58" t="str">
        <f t="shared" si="198"/>
        <v/>
      </c>
      <c r="DI21" s="58" t="str">
        <f t="shared" si="199"/>
        <v/>
      </c>
      <c r="DJ21" s="85" t="str">
        <f t="shared" si="200"/>
        <v/>
      </c>
      <c r="DL21" s="58" t="str">
        <f>IF(COUNTIF(DG$3:DG$1048576,DG21)=COUNTIF($DG$3:$DG21,DG21),DG21,"")</f>
        <v/>
      </c>
      <c r="DM21" s="85" t="str">
        <f t="shared" si="201"/>
        <v/>
      </c>
      <c r="DN21" s="85" t="str">
        <f t="shared" si="87"/>
        <v/>
      </c>
      <c r="DO21" s="85" t="str">
        <f t="shared" si="88"/>
        <v/>
      </c>
      <c r="DP21" s="303"/>
      <c r="DQ21" s="17" t="str">
        <f t="shared" si="89"/>
        <v/>
      </c>
      <c r="DR21" s="17" t="str">
        <f t="shared" si="90"/>
        <v/>
      </c>
      <c r="DS21" s="17" t="str">
        <f t="shared" si="91"/>
        <v/>
      </c>
      <c r="DU21" s="16" t="str">
        <f t="shared" si="202"/>
        <v/>
      </c>
      <c r="DV21" s="16" t="str">
        <f>IF(DU21="","",COUNT($DU$3:DU21))</f>
        <v/>
      </c>
      <c r="DW21" s="16" t="str">
        <f t="shared" si="203"/>
        <v/>
      </c>
      <c r="DX21" s="16" t="str">
        <f t="shared" si="204"/>
        <v/>
      </c>
      <c r="DY21" s="16" t="str">
        <f>IF(DZ21="","",COUNTIF(DZ$3:DZ21,DZ21))</f>
        <v/>
      </c>
      <c r="DZ21" s="16" t="str">
        <f t="shared" si="205"/>
        <v/>
      </c>
      <c r="EA21" s="16" t="str">
        <f t="shared" si="206"/>
        <v/>
      </c>
      <c r="EB21" s="16" t="str">
        <f t="shared" si="207"/>
        <v/>
      </c>
      <c r="EC21" s="16" t="str">
        <f t="shared" si="208"/>
        <v/>
      </c>
      <c r="ED21" s="16" t="str">
        <f t="shared" si="209"/>
        <v/>
      </c>
      <c r="EE21" s="16" t="str">
        <f t="shared" si="210"/>
        <v/>
      </c>
      <c r="EF21" s="16" t="str">
        <f t="shared" si="211"/>
        <v/>
      </c>
      <c r="EG21" s="16" t="str">
        <f t="shared" si="212"/>
        <v/>
      </c>
      <c r="EH21" s="16" t="str">
        <f t="shared" si="213"/>
        <v/>
      </c>
      <c r="EI21" s="16" t="str">
        <f t="shared" si="214"/>
        <v/>
      </c>
      <c r="EJ21" s="16" t="str">
        <f t="shared" si="215"/>
        <v/>
      </c>
      <c r="EK21" s="16" t="str">
        <f t="shared" si="216"/>
        <v/>
      </c>
      <c r="EL21" s="58" t="str">
        <f t="shared" si="217"/>
        <v/>
      </c>
      <c r="EM21" s="58" t="str">
        <f>IF(OR($DZ21="",CR21=""),IF($EL21="","",$EL21),IF(OR(CR21="なし",CR21=0),領収書!$H$1,CR21))</f>
        <v/>
      </c>
      <c r="EN21" s="58" t="str">
        <f>IF(OR($DZ21="",CS21=""),IF($EL21="","",$EL21),IF(OR(CS21="なし",CS21=0),入力!$EN$1,CS21))</f>
        <v/>
      </c>
      <c r="EO21" s="63" t="str">
        <f t="shared" si="218"/>
        <v/>
      </c>
      <c r="EP21" s="63" t="str">
        <f t="shared" si="219"/>
        <v/>
      </c>
      <c r="ER21" s="16" t="str">
        <f>IF(AND(COUNTIF($ET$3:ET21,ET21)=1,ET21&lt;&gt;""),MAX($ER$3:ER20)+1,"")</f>
        <v/>
      </c>
      <c r="ES21" s="16" t="str">
        <f>IF(価格設定!B23="","",価格設定!B23)</f>
        <v/>
      </c>
      <c r="ET21" s="16" t="str">
        <f>IF(価格設定!C23="","",価格設定!C23)</f>
        <v/>
      </c>
      <c r="EV21" s="16" t="str">
        <f t="shared" si="94"/>
        <v/>
      </c>
      <c r="EW21" s="16" t="str">
        <f t="shared" si="220"/>
        <v/>
      </c>
    </row>
    <row r="22" spans="1:153" ht="30" customHeight="1" x14ac:dyDescent="0.2">
      <c r="A22" s="225"/>
      <c r="B22" s="212"/>
      <c r="C22" s="221"/>
      <c r="D22" s="164"/>
      <c r="E22" s="165"/>
      <c r="F22" s="166"/>
      <c r="G22" s="167"/>
      <c r="H22" s="179"/>
      <c r="I22" s="306"/>
      <c r="J22" s="169"/>
      <c r="K22" s="179"/>
      <c r="L22" s="186"/>
      <c r="M22" s="186"/>
      <c r="N22" s="168"/>
      <c r="O22" s="170"/>
      <c r="P22" s="212"/>
      <c r="Q22" s="179" t="str">
        <f>IFERROR(IF(H22="","",IFERROR(INDEX(価格設定!$B$5:$B$1048576,MATCH(H22,価格設定!$B$5:$B$1048576,0),0),INDEX(価格設定!$B$5:$B$1048576,MATCH("*"&amp;H22&amp;"*",価格設定!$B$5:$B$1048576,0),0))),H22)</f>
        <v/>
      </c>
      <c r="R22" s="250" t="str">
        <f>IFERROR(IF(Q22="",IF(K22="","",K22),IF(K22="",IF(INDEX(価格設定!$C$5:$C$1048576,MATCH(Q22,価格設定!$B$5:$B$1048576,0),0)=0,"",INDEX(価格設定!$C$5:$C$1048576,MATCH(Q22,価格設定!$B$5:$B$1048576,0),0)),IF(K22="なし","",K22))),"")</f>
        <v/>
      </c>
      <c r="S22" s="308" t="str">
        <f t="shared" si="132"/>
        <v/>
      </c>
      <c r="T22" s="126" t="str">
        <f>IFERROR(IF(J22="",IF(INDEX(価格設定!$E$5:$R$1048576,MATCH($Q22,価格設定!B$5:B$1048576,0),MATCH($AW22,価格設定!E$1:X$1,1))=0,"",INDEX(価格設定!$E$5:$R$1048576,MATCH($Q22,価格設定!B$5:B$1048576,0),MATCH($AW22,価格設定!E$1:X$1,1))),J22),"")</f>
        <v/>
      </c>
      <c r="U22" s="126" t="str">
        <f t="shared" si="133"/>
        <v/>
      </c>
      <c r="V22" s="132" t="str">
        <f t="shared" si="134"/>
        <v/>
      </c>
      <c r="W22" s="127" t="str">
        <f>IFERROR(IF(OR(T22="",T22&lt;0),"",IFERROR(INDEX(価格設定!E$2:X$3,IF(AND(K22=$K$1,$K$1&lt;&gt;""),ROW(価格設定!$D$3)-1,MATCH(INDEX(価格設定!$D$5:$D$1048576,MATCH(Q22,価格設定!$B$5:$B$1048576,0),0),価格設定!$D$2:$D$3,0)),MATCH($AW22,価格設定!E$1:X$1,1)),INDEX(価格設定!E$2:X$2,0,MATCH($AW22,価格設定!E$1:X$1,1)))),"")</f>
        <v/>
      </c>
      <c r="X22" s="126" t="str">
        <f t="shared" si="67"/>
        <v/>
      </c>
      <c r="Y22" s="128" t="str">
        <f t="shared" si="135"/>
        <v/>
      </c>
      <c r="Z22" s="126" t="str">
        <f t="shared" si="136"/>
        <v/>
      </c>
      <c r="AA22" s="129" t="str">
        <f t="shared" si="137"/>
        <v/>
      </c>
      <c r="AB22" s="126" t="str">
        <f t="shared" si="138"/>
        <v/>
      </c>
      <c r="AC22" s="280" t="str">
        <f t="shared" si="139"/>
        <v/>
      </c>
      <c r="AD22" s="15"/>
      <c r="AE22" s="204" t="str">
        <f>IF(AF22="","",COUNT($AF$3:AF22))</f>
        <v/>
      </c>
      <c r="AF22" s="206" t="str">
        <f t="shared" si="140"/>
        <v/>
      </c>
      <c r="AG22" s="204" t="str">
        <f t="shared" si="141"/>
        <v/>
      </c>
      <c r="AH22" s="204" t="str">
        <f t="shared" si="142"/>
        <v/>
      </c>
      <c r="AI22" s="287"/>
      <c r="AJ22" s="15"/>
      <c r="AK22" s="138" t="str">
        <f t="shared" si="143"/>
        <v/>
      </c>
      <c r="AL22" s="131" t="str">
        <f t="shared" si="144"/>
        <v/>
      </c>
      <c r="AM22" s="131" t="str">
        <f t="shared" si="145"/>
        <v/>
      </c>
      <c r="AN22" s="313" t="str">
        <f t="shared" si="146"/>
        <v/>
      </c>
      <c r="AO22" s="316" t="str">
        <f t="shared" si="147"/>
        <v/>
      </c>
      <c r="AP22" s="18"/>
      <c r="AQ22" s="3" t="str">
        <f>IF(F22="","",MAX($AQ$3:AQ21)+1)</f>
        <v/>
      </c>
      <c r="AR22" s="3" t="str">
        <f>IF(OR(AQ22="",BB22=""),"",MAX($AR$3:AR21)+1)</f>
        <v/>
      </c>
      <c r="AS22" s="3" t="str">
        <f>IF(CQ22="","",RANK(CQ22,CQ$3:CQ$1048576,1)+COUNTIF($CQ$3:CQ22,CQ22)-1)</f>
        <v/>
      </c>
      <c r="AT22" s="21" t="str">
        <f>IF(C22="",IF(OR(AND($H22&lt;&gt;"",C22=""),AND($F21=$F22,$AZ22&lt;&gt;""),COUNTA($H$3:$H$1048576,#REF!,$F$3:$F$1048576)&gt;COUNTA($H$3:$H22,#REF!,$F$3:$F22),$AZ22&lt;&gt;""),INDEX(AT$3:AT$1048576,MATCH(MAX($AQ$3:$AQ21),$AQ$3:$AQ$1048576,0),0),""),C22)</f>
        <v/>
      </c>
      <c r="AU22" s="21" t="str">
        <f>IF(D22="",IF(OR(AND($H22&lt;&gt;"",D22=""),AND($F21=$F22,$AZ22&lt;&gt;""),COUNTA($H$3:$H$1048576,#REF!,$F$3:$F$1048576)&gt;COUNTA($H$3:$H22,#REF!,$F$3:$F22),$AZ22&lt;&gt;""),INDEX(AU$3:AU$1048576,MATCH(MAX($AQ$3:$AQ21),$AQ$3:$AQ$1048576,0),0),""),D22)</f>
        <v/>
      </c>
      <c r="AV22" s="21" t="str">
        <f>IF(E22="",IF(OR(AND($H22&lt;&gt;"",E22=""),AND($F21=$F22,$AZ22&lt;&gt;""),COUNTA($H$3:$H$1048576,#REF!,$F$3:$F$1048576)&gt;COUNTA($H$3:$H22,#REF!,$F$3:$F22),$AZ22&lt;&gt;""),INDEX(AV$3:AV$1048576,MATCH(MAX($AQ$3:$AQ21),$AQ$3:$AQ$1048576,0),0),""),E22)</f>
        <v/>
      </c>
      <c r="AW22" s="24" t="str">
        <f t="shared" si="148"/>
        <v/>
      </c>
      <c r="AX22" s="13" t="str">
        <f t="shared" si="149"/>
        <v/>
      </c>
      <c r="AY22" s="4" t="str">
        <f t="shared" si="150"/>
        <v/>
      </c>
      <c r="AZ22" s="4" t="str">
        <f>IF(AX22="",IF(OR(AND(H22&lt;&gt;"",F22=""),COUNTA($H$3:$H$1048576)&gt;COUNTA($H$3:$H22)),INDEX(AX$3:AX22,MATCH(MAX($AQ$3:AQ22),AQ$3:AQ22,0),0),""),AX22)</f>
        <v/>
      </c>
      <c r="BA22" s="4" t="str">
        <f>IF(AY22="",IF(AND(H22&lt;&gt;"",F22=""),INDEX(AY$3:AY22,MATCH(MAX($AQ$3:AQ22),AQ$3:AQ22,0),0),""),AY22)</f>
        <v/>
      </c>
      <c r="BB22" s="82" t="str">
        <f>IF(BC22="","",RANK(BC22,BC$3:BC$1048576,1)+COUNTIF($BC$3:BC22,BC22)-1)</f>
        <v/>
      </c>
      <c r="BC22" s="139" t="str">
        <f t="shared" si="151"/>
        <v/>
      </c>
      <c r="BD22" s="46" t="str">
        <f t="shared" si="152"/>
        <v/>
      </c>
      <c r="BE22" s="46" t="str">
        <f t="shared" si="153"/>
        <v/>
      </c>
      <c r="BF22" s="46" t="str">
        <f t="shared" si="154"/>
        <v/>
      </c>
      <c r="BG22" s="4" t="str">
        <f t="shared" si="155"/>
        <v/>
      </c>
      <c r="BH22" s="180" t="str">
        <f t="shared" si="156"/>
        <v/>
      </c>
      <c r="BI22" s="16" t="str">
        <f t="shared" si="157"/>
        <v/>
      </c>
      <c r="BJ22" s="52" t="str">
        <f>IF(BI22="","",IF(W22="","",IF(AND(K22=$K$1,$K$1&lt;&gt;""),$BT$2,IFERROR(IF(INDEX(価格設定!$D$5:$D$1048576,MATCH(Q22,価格設定!$B$5:$B$1048576,0),0)=価格設定!$D$3,$BT$2,$BS$2),$BS$2))))</f>
        <v/>
      </c>
      <c r="BK22" s="16" t="str">
        <f>IF(BI22="","",IF(COUNTIF($BI$3:BI22,BI22)=1,1,IF(AND(BI21=BI22,BH22=""),BK21,COUNTIF($BH$3:BH22,BH22))))</f>
        <v/>
      </c>
      <c r="BL22" s="52" t="str">
        <f t="shared" si="158"/>
        <v/>
      </c>
      <c r="BM22" s="52" t="str">
        <f t="shared" si="159"/>
        <v/>
      </c>
      <c r="BN22" s="119" t="str">
        <f t="shared" si="160"/>
        <v/>
      </c>
      <c r="BO22" s="119" t="str">
        <f t="shared" si="161"/>
        <v/>
      </c>
      <c r="BP22" s="17" t="str">
        <f t="shared" si="162"/>
        <v/>
      </c>
      <c r="BQ22" s="17" t="str">
        <f t="shared" si="163"/>
        <v/>
      </c>
      <c r="BR22" s="17" t="str">
        <f>IF(OR(BP22="",COUNTIF($BO$3:BO22,BO22)&lt;&gt;1),"",SUMIF(BO$3:BO$1048576,BO22,BP$3:BP$1048576))</f>
        <v/>
      </c>
      <c r="BS22" s="17" t="str">
        <f t="shared" si="164"/>
        <v/>
      </c>
      <c r="BT22" s="17" t="str">
        <f t="shared" si="165"/>
        <v/>
      </c>
      <c r="BU22" s="17" t="str">
        <f t="shared" si="166"/>
        <v/>
      </c>
      <c r="BV22" s="24" t="str">
        <f t="shared" si="167"/>
        <v/>
      </c>
      <c r="BW22" s="24" t="str">
        <f t="shared" si="168"/>
        <v/>
      </c>
      <c r="BX22" s="24" t="str">
        <f t="shared" si="169"/>
        <v/>
      </c>
      <c r="BY22" s="26" t="str">
        <f t="shared" si="170"/>
        <v/>
      </c>
      <c r="BZ22" s="26" t="str">
        <f t="shared" si="171"/>
        <v/>
      </c>
      <c r="CA22" s="26" t="str">
        <f t="shared" si="172"/>
        <v/>
      </c>
      <c r="CB22" s="66" t="str">
        <f t="shared" si="173"/>
        <v/>
      </c>
      <c r="CC22" s="65" t="str">
        <f t="shared" si="174"/>
        <v/>
      </c>
      <c r="CD22" s="26" t="str">
        <f t="shared" si="175"/>
        <v/>
      </c>
      <c r="CE22" s="26" t="str">
        <f t="shared" si="176"/>
        <v/>
      </c>
      <c r="CF22" s="193" t="str">
        <f t="shared" si="177"/>
        <v/>
      </c>
      <c r="CG22" s="193" t="str">
        <f t="shared" si="178"/>
        <v/>
      </c>
      <c r="CH22" s="26" t="str">
        <f t="shared" si="179"/>
        <v/>
      </c>
      <c r="CI22" s="26" t="str">
        <f t="shared" si="180"/>
        <v/>
      </c>
      <c r="CJ22" s="65" t="str">
        <f t="shared" si="181"/>
        <v/>
      </c>
      <c r="CK22" s="65" t="str">
        <f t="shared" si="182"/>
        <v/>
      </c>
      <c r="CL22" s="64" t="str">
        <f t="shared" si="183"/>
        <v/>
      </c>
      <c r="CM22" s="64" t="str">
        <f t="shared" si="184"/>
        <v/>
      </c>
      <c r="CN22" s="65" t="str">
        <f t="shared" si="185"/>
        <v/>
      </c>
      <c r="CP22" s="63" t="str">
        <f>IF(BH22="","",MAX($CP$3:CP21)+1)</f>
        <v/>
      </c>
      <c r="CQ22" s="24" t="str">
        <f t="shared" si="186"/>
        <v/>
      </c>
      <c r="CR22" s="24" t="str">
        <f t="shared" si="187"/>
        <v/>
      </c>
      <c r="CS22" s="24" t="str">
        <f t="shared" si="188"/>
        <v/>
      </c>
      <c r="CT22" s="58" t="str">
        <f>IF(BO22="","",COUNTIF($BO$3:BO22,BO22)&amp;"@"&amp;BO22)</f>
        <v/>
      </c>
      <c r="CU22" s="16" t="str">
        <f t="shared" si="84"/>
        <v/>
      </c>
      <c r="CV22" s="63" t="str">
        <f t="shared" si="189"/>
        <v/>
      </c>
      <c r="CW22" s="16" t="str">
        <f t="shared" si="190"/>
        <v/>
      </c>
      <c r="CX22" s="16" t="str">
        <f t="shared" si="191"/>
        <v/>
      </c>
      <c r="CY22" s="16" t="str">
        <f t="shared" si="192"/>
        <v/>
      </c>
      <c r="CZ22" s="85" t="str">
        <f t="shared" si="193"/>
        <v/>
      </c>
      <c r="DA22" s="16" t="str">
        <f t="shared" si="194"/>
        <v/>
      </c>
      <c r="DB22" s="16" t="str">
        <f t="shared" si="195"/>
        <v/>
      </c>
      <c r="DC22" s="28" t="str">
        <f>IF(CP22="","",$DC$1&amp;(INDEX(価格設定!D$1:XFD$3,ROW(価格設定!$D$3),MATCH($AW22,価格設定!D$1:XFD$1,1))*100)&amp;"%")</f>
        <v/>
      </c>
      <c r="DD22" s="28" t="str">
        <f>IF(CP22="","",$DD$1&amp;(INDEX(価格設定!D$1:XFD$3,ROW(価格設定!$D$2),MATCH($AW22,価格設定!D$1:XFD$1,1))*100)&amp;"%")</f>
        <v/>
      </c>
      <c r="DE22" s="29" t="str">
        <f t="shared" si="196"/>
        <v/>
      </c>
      <c r="DG22" s="58" t="str">
        <f t="shared" si="197"/>
        <v/>
      </c>
      <c r="DH22" s="58" t="str">
        <f t="shared" si="198"/>
        <v/>
      </c>
      <c r="DI22" s="58" t="str">
        <f t="shared" si="199"/>
        <v/>
      </c>
      <c r="DJ22" s="85" t="str">
        <f t="shared" si="200"/>
        <v/>
      </c>
      <c r="DL22" s="58" t="str">
        <f>IF(COUNTIF(DG$3:DG$1048576,DG22)=COUNTIF($DG$3:$DG22,DG22),DG22,"")</f>
        <v/>
      </c>
      <c r="DM22" s="85" t="str">
        <f t="shared" si="201"/>
        <v/>
      </c>
      <c r="DN22" s="85" t="str">
        <f t="shared" si="87"/>
        <v/>
      </c>
      <c r="DO22" s="85" t="str">
        <f t="shared" si="88"/>
        <v/>
      </c>
      <c r="DP22" s="303"/>
      <c r="DQ22" s="17" t="str">
        <f t="shared" si="89"/>
        <v/>
      </c>
      <c r="DR22" s="17" t="str">
        <f t="shared" si="90"/>
        <v/>
      </c>
      <c r="DS22" s="17" t="str">
        <f t="shared" si="91"/>
        <v/>
      </c>
      <c r="DU22" s="16" t="str">
        <f t="shared" si="202"/>
        <v/>
      </c>
      <c r="DV22" s="16" t="str">
        <f>IF(DU22="","",COUNT($DU$3:DU22))</f>
        <v/>
      </c>
      <c r="DW22" s="16" t="str">
        <f t="shared" si="203"/>
        <v/>
      </c>
      <c r="DX22" s="16" t="str">
        <f t="shared" si="204"/>
        <v/>
      </c>
      <c r="DY22" s="16" t="str">
        <f>IF(DZ22="","",COUNTIF(DZ$3:DZ22,DZ22))</f>
        <v/>
      </c>
      <c r="DZ22" s="16" t="str">
        <f t="shared" si="205"/>
        <v/>
      </c>
      <c r="EA22" s="16" t="str">
        <f t="shared" si="206"/>
        <v/>
      </c>
      <c r="EB22" s="16" t="str">
        <f t="shared" si="207"/>
        <v/>
      </c>
      <c r="EC22" s="16" t="str">
        <f t="shared" si="208"/>
        <v/>
      </c>
      <c r="ED22" s="16" t="str">
        <f t="shared" si="209"/>
        <v/>
      </c>
      <c r="EE22" s="16" t="str">
        <f t="shared" si="210"/>
        <v/>
      </c>
      <c r="EF22" s="16" t="str">
        <f t="shared" si="211"/>
        <v/>
      </c>
      <c r="EG22" s="16" t="str">
        <f t="shared" si="212"/>
        <v/>
      </c>
      <c r="EH22" s="16" t="str">
        <f t="shared" si="213"/>
        <v/>
      </c>
      <c r="EI22" s="16" t="str">
        <f t="shared" si="214"/>
        <v/>
      </c>
      <c r="EJ22" s="16" t="str">
        <f t="shared" si="215"/>
        <v/>
      </c>
      <c r="EK22" s="16" t="str">
        <f t="shared" si="216"/>
        <v/>
      </c>
      <c r="EL22" s="58" t="str">
        <f t="shared" si="217"/>
        <v/>
      </c>
      <c r="EM22" s="58" t="str">
        <f>IF(OR($DZ22="",CR22=""),IF($EL22="","",$EL22),IF(OR(CR22="なし",CR22=0),領収書!$H$1,CR22))</f>
        <v/>
      </c>
      <c r="EN22" s="58" t="str">
        <f>IF(OR($DZ22="",CS22=""),IF($EL22="","",$EL22),IF(OR(CS22="なし",CS22=0),入力!$EN$1,CS22))</f>
        <v/>
      </c>
      <c r="EO22" s="63" t="str">
        <f t="shared" si="218"/>
        <v/>
      </c>
      <c r="EP22" s="63" t="str">
        <f t="shared" si="219"/>
        <v/>
      </c>
      <c r="ER22" s="16" t="str">
        <f>IF(AND(COUNTIF($ET$3:ET22,ET22)=1,ET22&lt;&gt;""),MAX($ER$3:ER21)+1,"")</f>
        <v/>
      </c>
      <c r="ES22" s="16" t="str">
        <f>IF(価格設定!B24="","",価格設定!B24)</f>
        <v/>
      </c>
      <c r="ET22" s="16" t="str">
        <f>IF(価格設定!C24="","",価格設定!C24)</f>
        <v/>
      </c>
      <c r="EV22" s="16" t="str">
        <f t="shared" si="94"/>
        <v/>
      </c>
      <c r="EW22" s="16" t="str">
        <f t="shared" si="220"/>
        <v/>
      </c>
    </row>
    <row r="23" spans="1:153" ht="30" customHeight="1" x14ac:dyDescent="0.2">
      <c r="A23" s="225"/>
      <c r="B23" s="212"/>
      <c r="C23" s="221"/>
      <c r="D23" s="164"/>
      <c r="E23" s="165"/>
      <c r="F23" s="166"/>
      <c r="G23" s="167"/>
      <c r="H23" s="179"/>
      <c r="I23" s="306"/>
      <c r="J23" s="169"/>
      <c r="K23" s="179"/>
      <c r="L23" s="186"/>
      <c r="M23" s="186"/>
      <c r="N23" s="168"/>
      <c r="O23" s="170"/>
      <c r="P23" s="212"/>
      <c r="Q23" s="179" t="str">
        <f>IFERROR(IF(H23="","",IFERROR(INDEX(価格設定!$B$5:$B$1048576,MATCH(H23,価格設定!$B$5:$B$1048576,0),0),INDEX(価格設定!$B$5:$B$1048576,MATCH("*"&amp;H23&amp;"*",価格設定!$B$5:$B$1048576,0),0))),H23)</f>
        <v/>
      </c>
      <c r="R23" s="250" t="str">
        <f>IFERROR(IF(Q23="",IF(K23="","",K23),IF(K23="",IF(INDEX(価格設定!$C$5:$C$1048576,MATCH(Q23,価格設定!$B$5:$B$1048576,0),0)=0,"",INDEX(価格設定!$C$5:$C$1048576,MATCH(Q23,価格設定!$B$5:$B$1048576,0),0)),IF(K23="なし","",K23))),"")</f>
        <v/>
      </c>
      <c r="S23" s="308" t="str">
        <f t="shared" si="132"/>
        <v/>
      </c>
      <c r="T23" s="126" t="str">
        <f>IFERROR(IF(J23="",IF(INDEX(価格設定!$E$5:$R$1048576,MATCH($Q23,価格設定!B$5:B$1048576,0),MATCH($AW23,価格設定!E$1:X$1,1))=0,"",INDEX(価格設定!$E$5:$R$1048576,MATCH($Q23,価格設定!B$5:B$1048576,0),MATCH($AW23,価格設定!E$1:X$1,1))),J23),"")</f>
        <v/>
      </c>
      <c r="U23" s="126" t="str">
        <f t="shared" si="133"/>
        <v/>
      </c>
      <c r="V23" s="132" t="str">
        <f t="shared" si="134"/>
        <v/>
      </c>
      <c r="W23" s="127" t="str">
        <f>IFERROR(IF(OR(T23="",T23&lt;0),"",IFERROR(INDEX(価格設定!E$2:X$3,IF(AND(K23=$K$1,$K$1&lt;&gt;""),ROW(価格設定!$D$3)-1,MATCH(INDEX(価格設定!$D$5:$D$1048576,MATCH(Q23,価格設定!$B$5:$B$1048576,0),0),価格設定!$D$2:$D$3,0)),MATCH($AW23,価格設定!E$1:X$1,1)),INDEX(価格設定!E$2:X$2,0,MATCH($AW23,価格設定!E$1:X$1,1)))),"")</f>
        <v/>
      </c>
      <c r="X23" s="126" t="str">
        <f t="shared" si="67"/>
        <v/>
      </c>
      <c r="Y23" s="128" t="str">
        <f t="shared" si="135"/>
        <v/>
      </c>
      <c r="Z23" s="126" t="str">
        <f t="shared" si="136"/>
        <v/>
      </c>
      <c r="AA23" s="129" t="str">
        <f t="shared" si="137"/>
        <v/>
      </c>
      <c r="AB23" s="126" t="str">
        <f t="shared" si="138"/>
        <v/>
      </c>
      <c r="AC23" s="280" t="str">
        <f t="shared" si="139"/>
        <v/>
      </c>
      <c r="AD23" s="15"/>
      <c r="AE23" s="204" t="str">
        <f>IF(AF23="","",COUNT($AF$3:AF23))</f>
        <v/>
      </c>
      <c r="AF23" s="206" t="str">
        <f t="shared" si="140"/>
        <v/>
      </c>
      <c r="AG23" s="204" t="str">
        <f t="shared" si="141"/>
        <v/>
      </c>
      <c r="AH23" s="204" t="str">
        <f t="shared" si="142"/>
        <v/>
      </c>
      <c r="AI23" s="287"/>
      <c r="AJ23" s="15"/>
      <c r="AK23" s="138" t="str">
        <f t="shared" si="143"/>
        <v/>
      </c>
      <c r="AL23" s="131" t="str">
        <f t="shared" si="144"/>
        <v/>
      </c>
      <c r="AM23" s="131" t="str">
        <f t="shared" si="145"/>
        <v/>
      </c>
      <c r="AN23" s="313" t="str">
        <f t="shared" si="146"/>
        <v/>
      </c>
      <c r="AO23" s="316" t="str">
        <f t="shared" si="147"/>
        <v/>
      </c>
      <c r="AP23" s="18"/>
      <c r="AQ23" s="3" t="str">
        <f>IF(F23="","",MAX($AQ$3:AQ22)+1)</f>
        <v/>
      </c>
      <c r="AR23" s="3" t="str">
        <f>IF(OR(AQ23="",BB23=""),"",MAX($AR$3:AR22)+1)</f>
        <v/>
      </c>
      <c r="AS23" s="3" t="str">
        <f>IF(CQ23="","",RANK(CQ23,CQ$3:CQ$1048576,1)+COUNTIF($CQ$3:CQ23,CQ23)-1)</f>
        <v/>
      </c>
      <c r="AT23" s="21" t="str">
        <f>IF(C23="",IF(OR(AND($H23&lt;&gt;"",C23=""),AND($F22=$F23,$AZ23&lt;&gt;""),COUNTA($H$3:$H$1048576,#REF!,$F$3:$F$1048576)&gt;COUNTA($H$3:$H23,#REF!,$F$3:$F23),$AZ23&lt;&gt;""),INDEX(AT$3:AT$1048576,MATCH(MAX($AQ$3:$AQ22),$AQ$3:$AQ$1048576,0),0),""),C23)</f>
        <v/>
      </c>
      <c r="AU23" s="21" t="str">
        <f>IF(D23="",IF(OR(AND($H23&lt;&gt;"",D23=""),AND($F22=$F23,$AZ23&lt;&gt;""),COUNTA($H$3:$H$1048576,#REF!,$F$3:$F$1048576)&gt;COUNTA($H$3:$H23,#REF!,$F$3:$F23),$AZ23&lt;&gt;""),INDEX(AU$3:AU$1048576,MATCH(MAX($AQ$3:$AQ22),$AQ$3:$AQ$1048576,0),0),""),D23)</f>
        <v/>
      </c>
      <c r="AV23" s="21" t="str">
        <f>IF(E23="",IF(OR(AND($H23&lt;&gt;"",E23=""),AND($F22=$F23,$AZ23&lt;&gt;""),COUNTA($H$3:$H$1048576,#REF!,$F$3:$F$1048576)&gt;COUNTA($H$3:$H23,#REF!,$F$3:$F23),$AZ23&lt;&gt;""),INDEX(AV$3:AV$1048576,MATCH(MAX($AQ$3:$AQ22),$AQ$3:$AQ$1048576,0),0),""),E23)</f>
        <v/>
      </c>
      <c r="AW23" s="24" t="str">
        <f t="shared" si="148"/>
        <v/>
      </c>
      <c r="AX23" s="13" t="str">
        <f t="shared" si="149"/>
        <v/>
      </c>
      <c r="AY23" s="4" t="str">
        <f t="shared" si="150"/>
        <v/>
      </c>
      <c r="AZ23" s="4" t="str">
        <f>IF(AX23="",IF(OR(AND(H23&lt;&gt;"",F23=""),COUNTA($H$3:$H$1048576)&gt;COUNTA($H$3:$H23)),INDEX(AX$3:AX23,MATCH(MAX($AQ$3:AQ23),AQ$3:AQ23,0),0),""),AX23)</f>
        <v/>
      </c>
      <c r="BA23" s="4" t="str">
        <f>IF(AY23="",IF(AND(H23&lt;&gt;"",F23=""),INDEX(AY$3:AY23,MATCH(MAX($AQ$3:AQ23),AQ$3:AQ23,0),0),""),AY23)</f>
        <v/>
      </c>
      <c r="BB23" s="82" t="str">
        <f>IF(BC23="","",RANK(BC23,BC$3:BC$1048576,1)+COUNTIF($BC$3:BC23,BC23)-1)</f>
        <v/>
      </c>
      <c r="BC23" s="139" t="str">
        <f t="shared" si="151"/>
        <v/>
      </c>
      <c r="BD23" s="46" t="str">
        <f t="shared" si="152"/>
        <v/>
      </c>
      <c r="BE23" s="46" t="str">
        <f t="shared" si="153"/>
        <v/>
      </c>
      <c r="BF23" s="46" t="str">
        <f t="shared" si="154"/>
        <v/>
      </c>
      <c r="BG23" s="4" t="str">
        <f t="shared" si="155"/>
        <v/>
      </c>
      <c r="BH23" s="180" t="str">
        <f t="shared" si="156"/>
        <v/>
      </c>
      <c r="BI23" s="16" t="str">
        <f t="shared" si="157"/>
        <v/>
      </c>
      <c r="BJ23" s="52" t="str">
        <f>IF(BI23="","",IF(W23="","",IF(AND(K23=$K$1,$K$1&lt;&gt;""),$BT$2,IFERROR(IF(INDEX(価格設定!$D$5:$D$1048576,MATCH(Q23,価格設定!$B$5:$B$1048576,0),0)=価格設定!$D$3,$BT$2,$BS$2),$BS$2))))</f>
        <v/>
      </c>
      <c r="BK23" s="16" t="str">
        <f>IF(BI23="","",IF(COUNTIF($BI$3:BI23,BI23)=1,1,IF(AND(BI22=BI23,BH23=""),BK22,COUNTIF($BH$3:BH23,BH23))))</f>
        <v/>
      </c>
      <c r="BL23" s="52" t="str">
        <f t="shared" si="158"/>
        <v/>
      </c>
      <c r="BM23" s="52" t="str">
        <f t="shared" si="159"/>
        <v/>
      </c>
      <c r="BN23" s="119" t="str">
        <f t="shared" si="160"/>
        <v/>
      </c>
      <c r="BO23" s="119" t="str">
        <f t="shared" si="161"/>
        <v/>
      </c>
      <c r="BP23" s="17" t="str">
        <f t="shared" si="162"/>
        <v/>
      </c>
      <c r="BQ23" s="17" t="str">
        <f t="shared" si="163"/>
        <v/>
      </c>
      <c r="BR23" s="17" t="str">
        <f>IF(OR(BP23="",COUNTIF($BO$3:BO23,BO23)&lt;&gt;1),"",SUMIF(BO$3:BO$1048576,BO23,BP$3:BP$1048576))</f>
        <v/>
      </c>
      <c r="BS23" s="17" t="str">
        <f t="shared" si="164"/>
        <v/>
      </c>
      <c r="BT23" s="17" t="str">
        <f t="shared" si="165"/>
        <v/>
      </c>
      <c r="BU23" s="17" t="str">
        <f t="shared" si="166"/>
        <v/>
      </c>
      <c r="BV23" s="24" t="str">
        <f t="shared" si="167"/>
        <v/>
      </c>
      <c r="BW23" s="24" t="str">
        <f t="shared" si="168"/>
        <v/>
      </c>
      <c r="BX23" s="24" t="str">
        <f t="shared" si="169"/>
        <v/>
      </c>
      <c r="BY23" s="26" t="str">
        <f t="shared" si="170"/>
        <v/>
      </c>
      <c r="BZ23" s="26" t="str">
        <f t="shared" si="171"/>
        <v/>
      </c>
      <c r="CA23" s="26" t="str">
        <f t="shared" si="172"/>
        <v/>
      </c>
      <c r="CB23" s="66" t="str">
        <f t="shared" si="173"/>
        <v/>
      </c>
      <c r="CC23" s="65" t="str">
        <f t="shared" si="174"/>
        <v/>
      </c>
      <c r="CD23" s="26" t="str">
        <f t="shared" si="175"/>
        <v/>
      </c>
      <c r="CE23" s="26" t="str">
        <f t="shared" si="176"/>
        <v/>
      </c>
      <c r="CF23" s="193" t="str">
        <f t="shared" si="177"/>
        <v/>
      </c>
      <c r="CG23" s="193" t="str">
        <f t="shared" si="178"/>
        <v/>
      </c>
      <c r="CH23" s="26" t="str">
        <f t="shared" si="179"/>
        <v/>
      </c>
      <c r="CI23" s="26" t="str">
        <f t="shared" si="180"/>
        <v/>
      </c>
      <c r="CJ23" s="65" t="str">
        <f t="shared" si="181"/>
        <v/>
      </c>
      <c r="CK23" s="65" t="str">
        <f t="shared" si="182"/>
        <v/>
      </c>
      <c r="CL23" s="64" t="str">
        <f t="shared" si="183"/>
        <v/>
      </c>
      <c r="CM23" s="64" t="str">
        <f t="shared" si="184"/>
        <v/>
      </c>
      <c r="CN23" s="65" t="str">
        <f t="shared" si="185"/>
        <v/>
      </c>
      <c r="CP23" s="63" t="str">
        <f>IF(BH23="","",MAX($CP$3:CP22)+1)</f>
        <v/>
      </c>
      <c r="CQ23" s="24" t="str">
        <f t="shared" si="186"/>
        <v/>
      </c>
      <c r="CR23" s="24" t="str">
        <f t="shared" si="187"/>
        <v/>
      </c>
      <c r="CS23" s="24" t="str">
        <f t="shared" si="188"/>
        <v/>
      </c>
      <c r="CT23" s="58" t="str">
        <f>IF(BO23="","",COUNTIF($BO$3:BO23,BO23)&amp;"@"&amp;BO23)</f>
        <v/>
      </c>
      <c r="CU23" s="16" t="str">
        <f t="shared" si="84"/>
        <v/>
      </c>
      <c r="CV23" s="63" t="str">
        <f t="shared" si="189"/>
        <v/>
      </c>
      <c r="CW23" s="16" t="str">
        <f t="shared" si="190"/>
        <v/>
      </c>
      <c r="CX23" s="16" t="str">
        <f t="shared" si="191"/>
        <v/>
      </c>
      <c r="CY23" s="16" t="str">
        <f t="shared" si="192"/>
        <v/>
      </c>
      <c r="CZ23" s="85" t="str">
        <f t="shared" si="193"/>
        <v/>
      </c>
      <c r="DA23" s="16" t="str">
        <f t="shared" si="194"/>
        <v/>
      </c>
      <c r="DB23" s="16" t="str">
        <f t="shared" si="195"/>
        <v/>
      </c>
      <c r="DC23" s="28" t="str">
        <f>IF(CP23="","",$DC$1&amp;(INDEX(価格設定!D$1:XFD$3,ROW(価格設定!$D$3),MATCH($AW23,価格設定!D$1:XFD$1,1))*100)&amp;"%")</f>
        <v/>
      </c>
      <c r="DD23" s="28" t="str">
        <f>IF(CP23="","",$DD$1&amp;(INDEX(価格設定!D$1:XFD$3,ROW(価格設定!$D$2),MATCH($AW23,価格設定!D$1:XFD$1,1))*100)&amp;"%")</f>
        <v/>
      </c>
      <c r="DE23" s="29" t="str">
        <f t="shared" si="196"/>
        <v/>
      </c>
      <c r="DG23" s="58" t="str">
        <f t="shared" si="197"/>
        <v/>
      </c>
      <c r="DH23" s="58" t="str">
        <f t="shared" si="198"/>
        <v/>
      </c>
      <c r="DI23" s="58" t="str">
        <f t="shared" si="199"/>
        <v/>
      </c>
      <c r="DJ23" s="85" t="str">
        <f t="shared" si="200"/>
        <v/>
      </c>
      <c r="DL23" s="58" t="str">
        <f>IF(COUNTIF(DG$3:DG$1048576,DG23)=COUNTIF($DG$3:$DG23,DG23),DG23,"")</f>
        <v/>
      </c>
      <c r="DM23" s="85" t="str">
        <f t="shared" si="201"/>
        <v/>
      </c>
      <c r="DN23" s="85" t="str">
        <f t="shared" si="87"/>
        <v/>
      </c>
      <c r="DO23" s="85" t="str">
        <f t="shared" si="88"/>
        <v/>
      </c>
      <c r="DP23" s="303"/>
      <c r="DQ23" s="17" t="str">
        <f t="shared" si="89"/>
        <v/>
      </c>
      <c r="DR23" s="17" t="str">
        <f t="shared" si="90"/>
        <v/>
      </c>
      <c r="DS23" s="17" t="str">
        <f t="shared" si="91"/>
        <v/>
      </c>
      <c r="DU23" s="16" t="str">
        <f t="shared" si="202"/>
        <v/>
      </c>
      <c r="DV23" s="16" t="str">
        <f>IF(DU23="","",COUNT($DU$3:DU23))</f>
        <v/>
      </c>
      <c r="DW23" s="16" t="str">
        <f t="shared" si="203"/>
        <v/>
      </c>
      <c r="DX23" s="16" t="str">
        <f t="shared" si="204"/>
        <v/>
      </c>
      <c r="DY23" s="16" t="str">
        <f>IF(DZ23="","",COUNTIF(DZ$3:DZ23,DZ23))</f>
        <v/>
      </c>
      <c r="DZ23" s="16" t="str">
        <f t="shared" si="205"/>
        <v/>
      </c>
      <c r="EA23" s="16" t="str">
        <f t="shared" si="206"/>
        <v/>
      </c>
      <c r="EB23" s="16" t="str">
        <f t="shared" si="207"/>
        <v/>
      </c>
      <c r="EC23" s="16" t="str">
        <f t="shared" si="208"/>
        <v/>
      </c>
      <c r="ED23" s="16" t="str">
        <f t="shared" si="209"/>
        <v/>
      </c>
      <c r="EE23" s="16" t="str">
        <f t="shared" si="210"/>
        <v/>
      </c>
      <c r="EF23" s="16" t="str">
        <f t="shared" si="211"/>
        <v/>
      </c>
      <c r="EG23" s="16" t="str">
        <f t="shared" si="212"/>
        <v/>
      </c>
      <c r="EH23" s="16" t="str">
        <f t="shared" si="213"/>
        <v/>
      </c>
      <c r="EI23" s="16" t="str">
        <f t="shared" si="214"/>
        <v/>
      </c>
      <c r="EJ23" s="16" t="str">
        <f t="shared" si="215"/>
        <v/>
      </c>
      <c r="EK23" s="16" t="str">
        <f t="shared" si="216"/>
        <v/>
      </c>
      <c r="EL23" s="58" t="str">
        <f t="shared" si="217"/>
        <v/>
      </c>
      <c r="EM23" s="58" t="str">
        <f>IF(OR($DZ23="",CR23=""),IF($EL23="","",$EL23),IF(OR(CR23="なし",CR23=0),領収書!$H$1,CR23))</f>
        <v/>
      </c>
      <c r="EN23" s="58" t="str">
        <f>IF(OR($DZ23="",CS23=""),IF($EL23="","",$EL23),IF(OR(CS23="なし",CS23=0),入力!$EN$1,CS23))</f>
        <v/>
      </c>
      <c r="EO23" s="63" t="str">
        <f t="shared" si="218"/>
        <v/>
      </c>
      <c r="EP23" s="63" t="str">
        <f t="shared" si="219"/>
        <v/>
      </c>
      <c r="ER23" s="16" t="str">
        <f>IF(AND(COUNTIF($ET$3:ET23,ET23)=1,ET23&lt;&gt;""),MAX($ER$3:ER22)+1,"")</f>
        <v/>
      </c>
      <c r="ES23" s="16" t="str">
        <f>IF(価格設定!B25="","",価格設定!B25)</f>
        <v/>
      </c>
      <c r="ET23" s="16" t="str">
        <f>IF(価格設定!C25="","",価格設定!C25)</f>
        <v/>
      </c>
      <c r="EV23" s="16" t="str">
        <f t="shared" si="94"/>
        <v/>
      </c>
      <c r="EW23" s="16" t="str">
        <f t="shared" si="220"/>
        <v/>
      </c>
    </row>
    <row r="24" spans="1:153" ht="30" customHeight="1" x14ac:dyDescent="0.2">
      <c r="A24" s="225"/>
      <c r="B24" s="212"/>
      <c r="C24" s="221"/>
      <c r="D24" s="164"/>
      <c r="E24" s="165"/>
      <c r="F24" s="166"/>
      <c r="G24" s="167"/>
      <c r="H24" s="179"/>
      <c r="I24" s="306"/>
      <c r="J24" s="169"/>
      <c r="K24" s="179"/>
      <c r="L24" s="186"/>
      <c r="M24" s="186"/>
      <c r="N24" s="168"/>
      <c r="O24" s="170"/>
      <c r="P24" s="212"/>
      <c r="Q24" s="179" t="str">
        <f>IFERROR(IF(H24="","",IFERROR(INDEX(価格設定!$B$5:$B$1048576,MATCH(H24,価格設定!$B$5:$B$1048576,0),0),INDEX(価格設定!$B$5:$B$1048576,MATCH("*"&amp;H24&amp;"*",価格設定!$B$5:$B$1048576,0),0))),H24)</f>
        <v/>
      </c>
      <c r="R24" s="250" t="str">
        <f>IFERROR(IF(Q24="",IF(K24="","",K24),IF(K24="",IF(INDEX(価格設定!$C$5:$C$1048576,MATCH(Q24,価格設定!$B$5:$B$1048576,0),0)=0,"",INDEX(価格設定!$C$5:$C$1048576,MATCH(Q24,価格設定!$B$5:$B$1048576,0),0)),IF(K24="なし","",K24))),"")</f>
        <v/>
      </c>
      <c r="S24" s="308" t="str">
        <f t="shared" si="132"/>
        <v/>
      </c>
      <c r="T24" s="126" t="str">
        <f>IFERROR(IF(J24="",IF(INDEX(価格設定!$E$5:$R$1048576,MATCH($Q24,価格設定!B$5:B$1048576,0),MATCH($AW24,価格設定!E$1:X$1,1))=0,"",INDEX(価格設定!$E$5:$R$1048576,MATCH($Q24,価格設定!B$5:B$1048576,0),MATCH($AW24,価格設定!E$1:X$1,1))),J24),"")</f>
        <v/>
      </c>
      <c r="U24" s="126" t="str">
        <f t="shared" si="133"/>
        <v/>
      </c>
      <c r="V24" s="132" t="str">
        <f t="shared" si="134"/>
        <v/>
      </c>
      <c r="W24" s="127" t="str">
        <f>IFERROR(IF(OR(T24="",T24&lt;0),"",IFERROR(INDEX(価格設定!E$2:X$3,IF(AND(K24=$K$1,$K$1&lt;&gt;""),ROW(価格設定!$D$3)-1,MATCH(INDEX(価格設定!$D$5:$D$1048576,MATCH(Q24,価格設定!$B$5:$B$1048576,0),0),価格設定!$D$2:$D$3,0)),MATCH($AW24,価格設定!E$1:X$1,1)),INDEX(価格設定!E$2:X$2,0,MATCH($AW24,価格設定!E$1:X$1,1)))),"")</f>
        <v/>
      </c>
      <c r="X24" s="126" t="str">
        <f t="shared" si="67"/>
        <v/>
      </c>
      <c r="Y24" s="128" t="str">
        <f t="shared" si="135"/>
        <v/>
      </c>
      <c r="Z24" s="126" t="str">
        <f t="shared" si="136"/>
        <v/>
      </c>
      <c r="AA24" s="129" t="str">
        <f t="shared" si="137"/>
        <v/>
      </c>
      <c r="AB24" s="126" t="str">
        <f t="shared" si="138"/>
        <v/>
      </c>
      <c r="AC24" s="280" t="str">
        <f t="shared" si="139"/>
        <v/>
      </c>
      <c r="AD24" s="15"/>
      <c r="AE24" s="204" t="str">
        <f>IF(AF24="","",COUNT($AF$3:AF24))</f>
        <v/>
      </c>
      <c r="AF24" s="206" t="str">
        <f t="shared" si="140"/>
        <v/>
      </c>
      <c r="AG24" s="204" t="str">
        <f t="shared" si="141"/>
        <v/>
      </c>
      <c r="AH24" s="204" t="str">
        <f t="shared" si="142"/>
        <v/>
      </c>
      <c r="AI24" s="287"/>
      <c r="AJ24" s="15"/>
      <c r="AK24" s="138" t="str">
        <f t="shared" si="143"/>
        <v/>
      </c>
      <c r="AL24" s="131" t="str">
        <f t="shared" si="144"/>
        <v/>
      </c>
      <c r="AM24" s="131" t="str">
        <f t="shared" si="145"/>
        <v/>
      </c>
      <c r="AN24" s="313" t="str">
        <f t="shared" si="146"/>
        <v/>
      </c>
      <c r="AO24" s="316" t="str">
        <f t="shared" si="147"/>
        <v/>
      </c>
      <c r="AP24" s="18"/>
      <c r="AQ24" s="3" t="str">
        <f>IF(F24="","",MAX($AQ$3:AQ23)+1)</f>
        <v/>
      </c>
      <c r="AR24" s="3" t="str">
        <f>IF(OR(AQ24="",BB24=""),"",MAX($AR$3:AR23)+1)</f>
        <v/>
      </c>
      <c r="AS24" s="3" t="str">
        <f>IF(CQ24="","",RANK(CQ24,CQ$3:CQ$1048576,1)+COUNTIF($CQ$3:CQ24,CQ24)-1)</f>
        <v/>
      </c>
      <c r="AT24" s="21" t="str">
        <f>IF(C24="",IF(OR(AND($H24&lt;&gt;"",C24=""),AND($F23=$F24,$AZ24&lt;&gt;""),COUNTA($H$3:$H$1048576,#REF!,$F$3:$F$1048576)&gt;COUNTA($H$3:$H24,#REF!,$F$3:$F24),$AZ24&lt;&gt;""),INDEX(AT$3:AT$1048576,MATCH(MAX($AQ$3:$AQ23),$AQ$3:$AQ$1048576,0),0),""),C24)</f>
        <v/>
      </c>
      <c r="AU24" s="21" t="str">
        <f>IF(D24="",IF(OR(AND($H24&lt;&gt;"",D24=""),AND($F23=$F24,$AZ24&lt;&gt;""),COUNTA($H$3:$H$1048576,#REF!,$F$3:$F$1048576)&gt;COUNTA($H$3:$H24,#REF!,$F$3:$F24),$AZ24&lt;&gt;""),INDEX(AU$3:AU$1048576,MATCH(MAX($AQ$3:$AQ23),$AQ$3:$AQ$1048576,0),0),""),D24)</f>
        <v/>
      </c>
      <c r="AV24" s="21" t="str">
        <f>IF(E24="",IF(OR(AND($H24&lt;&gt;"",E24=""),AND($F23=$F24,$AZ24&lt;&gt;""),COUNTA($H$3:$H$1048576,#REF!,$F$3:$F$1048576)&gt;COUNTA($H$3:$H24,#REF!,$F$3:$F24),$AZ24&lt;&gt;""),INDEX(AV$3:AV$1048576,MATCH(MAX($AQ$3:$AQ23),$AQ$3:$AQ$1048576,0),0),""),E24)</f>
        <v/>
      </c>
      <c r="AW24" s="24" t="str">
        <f t="shared" si="148"/>
        <v/>
      </c>
      <c r="AX24" s="13" t="str">
        <f t="shared" si="149"/>
        <v/>
      </c>
      <c r="AY24" s="4" t="str">
        <f t="shared" si="150"/>
        <v/>
      </c>
      <c r="AZ24" s="4" t="str">
        <f>IF(AX24="",IF(OR(AND(H24&lt;&gt;"",F24=""),COUNTA($H$3:$H$1048576)&gt;COUNTA($H$3:$H24)),INDEX(AX$3:AX24,MATCH(MAX($AQ$3:AQ24),AQ$3:AQ24,0),0),""),AX24)</f>
        <v/>
      </c>
      <c r="BA24" s="4" t="str">
        <f>IF(AY24="",IF(AND(H24&lt;&gt;"",F24=""),INDEX(AY$3:AY24,MATCH(MAX($AQ$3:AQ24),AQ$3:AQ24,0),0),""),AY24)</f>
        <v/>
      </c>
      <c r="BB24" s="82" t="str">
        <f>IF(BC24="","",RANK(BC24,BC$3:BC$1048576,1)+COUNTIF($BC$3:BC24,BC24)-1)</f>
        <v/>
      </c>
      <c r="BC24" s="139" t="str">
        <f t="shared" si="151"/>
        <v/>
      </c>
      <c r="BD24" s="46" t="str">
        <f t="shared" si="152"/>
        <v/>
      </c>
      <c r="BE24" s="46" t="str">
        <f t="shared" si="153"/>
        <v/>
      </c>
      <c r="BF24" s="46" t="str">
        <f t="shared" si="154"/>
        <v/>
      </c>
      <c r="BG24" s="4" t="str">
        <f t="shared" si="155"/>
        <v/>
      </c>
      <c r="BH24" s="180" t="str">
        <f t="shared" si="156"/>
        <v/>
      </c>
      <c r="BI24" s="16" t="str">
        <f t="shared" si="157"/>
        <v/>
      </c>
      <c r="BJ24" s="52" t="str">
        <f>IF(BI24="","",IF(W24="","",IF(AND(K24=$K$1,$K$1&lt;&gt;""),$BT$2,IFERROR(IF(INDEX(価格設定!$D$5:$D$1048576,MATCH(Q24,価格設定!$B$5:$B$1048576,0),0)=価格設定!$D$3,$BT$2,$BS$2),$BS$2))))</f>
        <v/>
      </c>
      <c r="BK24" s="16" t="str">
        <f>IF(BI24="","",IF(COUNTIF($BI$3:BI24,BI24)=1,1,IF(AND(BI23=BI24,BH24=""),BK23,COUNTIF($BH$3:BH24,BH24))))</f>
        <v/>
      </c>
      <c r="BL24" s="52" t="str">
        <f t="shared" si="158"/>
        <v/>
      </c>
      <c r="BM24" s="52" t="str">
        <f t="shared" si="159"/>
        <v/>
      </c>
      <c r="BN24" s="119" t="str">
        <f t="shared" si="160"/>
        <v/>
      </c>
      <c r="BO24" s="119" t="str">
        <f t="shared" si="161"/>
        <v/>
      </c>
      <c r="BP24" s="17" t="str">
        <f t="shared" si="162"/>
        <v/>
      </c>
      <c r="BQ24" s="17" t="str">
        <f t="shared" si="163"/>
        <v/>
      </c>
      <c r="BR24" s="17" t="str">
        <f>IF(OR(BP24="",COUNTIF($BO$3:BO24,BO24)&lt;&gt;1),"",SUMIF(BO$3:BO$1048576,BO24,BP$3:BP$1048576))</f>
        <v/>
      </c>
      <c r="BS24" s="17" t="str">
        <f t="shared" si="164"/>
        <v/>
      </c>
      <c r="BT24" s="17" t="str">
        <f t="shared" si="165"/>
        <v/>
      </c>
      <c r="BU24" s="17" t="str">
        <f t="shared" si="166"/>
        <v/>
      </c>
      <c r="BV24" s="24" t="str">
        <f t="shared" si="167"/>
        <v/>
      </c>
      <c r="BW24" s="24" t="str">
        <f t="shared" si="168"/>
        <v/>
      </c>
      <c r="BX24" s="24" t="str">
        <f t="shared" si="169"/>
        <v/>
      </c>
      <c r="BY24" s="26" t="str">
        <f t="shared" si="170"/>
        <v/>
      </c>
      <c r="BZ24" s="26" t="str">
        <f t="shared" si="171"/>
        <v/>
      </c>
      <c r="CA24" s="26" t="str">
        <f t="shared" si="172"/>
        <v/>
      </c>
      <c r="CB24" s="66" t="str">
        <f t="shared" si="173"/>
        <v/>
      </c>
      <c r="CC24" s="65" t="str">
        <f t="shared" si="174"/>
        <v/>
      </c>
      <c r="CD24" s="26" t="str">
        <f t="shared" si="175"/>
        <v/>
      </c>
      <c r="CE24" s="26" t="str">
        <f t="shared" si="176"/>
        <v/>
      </c>
      <c r="CF24" s="193" t="str">
        <f t="shared" si="177"/>
        <v/>
      </c>
      <c r="CG24" s="193" t="str">
        <f t="shared" si="178"/>
        <v/>
      </c>
      <c r="CH24" s="26" t="str">
        <f t="shared" si="179"/>
        <v/>
      </c>
      <c r="CI24" s="26" t="str">
        <f t="shared" si="180"/>
        <v/>
      </c>
      <c r="CJ24" s="65" t="str">
        <f t="shared" si="181"/>
        <v/>
      </c>
      <c r="CK24" s="65" t="str">
        <f t="shared" si="182"/>
        <v/>
      </c>
      <c r="CL24" s="64" t="str">
        <f t="shared" si="183"/>
        <v/>
      </c>
      <c r="CM24" s="64" t="str">
        <f t="shared" si="184"/>
        <v/>
      </c>
      <c r="CN24" s="65" t="str">
        <f t="shared" si="185"/>
        <v/>
      </c>
      <c r="CP24" s="63" t="str">
        <f>IF(BH24="","",MAX($CP$3:CP23)+1)</f>
        <v/>
      </c>
      <c r="CQ24" s="24" t="str">
        <f t="shared" si="186"/>
        <v/>
      </c>
      <c r="CR24" s="24" t="str">
        <f t="shared" si="187"/>
        <v/>
      </c>
      <c r="CS24" s="24" t="str">
        <f t="shared" si="188"/>
        <v/>
      </c>
      <c r="CT24" s="58" t="str">
        <f>IF(BO24="","",COUNTIF($BO$3:BO24,BO24)&amp;"@"&amp;BO24)</f>
        <v/>
      </c>
      <c r="CU24" s="16" t="str">
        <f t="shared" si="84"/>
        <v/>
      </c>
      <c r="CV24" s="63" t="str">
        <f t="shared" si="189"/>
        <v/>
      </c>
      <c r="CW24" s="16" t="str">
        <f t="shared" si="190"/>
        <v/>
      </c>
      <c r="CX24" s="16" t="str">
        <f t="shared" si="191"/>
        <v/>
      </c>
      <c r="CY24" s="16" t="str">
        <f t="shared" si="192"/>
        <v/>
      </c>
      <c r="CZ24" s="85" t="str">
        <f t="shared" si="193"/>
        <v/>
      </c>
      <c r="DA24" s="16" t="str">
        <f t="shared" si="194"/>
        <v/>
      </c>
      <c r="DB24" s="16" t="str">
        <f t="shared" si="195"/>
        <v/>
      </c>
      <c r="DC24" s="28" t="str">
        <f>IF(CP24="","",$DC$1&amp;(INDEX(価格設定!D$1:XFD$3,ROW(価格設定!$D$3),MATCH($AW24,価格設定!D$1:XFD$1,1))*100)&amp;"%")</f>
        <v/>
      </c>
      <c r="DD24" s="28" t="str">
        <f>IF(CP24="","",$DD$1&amp;(INDEX(価格設定!D$1:XFD$3,ROW(価格設定!$D$2),MATCH($AW24,価格設定!D$1:XFD$1,1))*100)&amp;"%")</f>
        <v/>
      </c>
      <c r="DE24" s="29" t="str">
        <f t="shared" si="196"/>
        <v/>
      </c>
      <c r="DG24" s="58" t="str">
        <f t="shared" si="197"/>
        <v/>
      </c>
      <c r="DH24" s="58" t="str">
        <f t="shared" si="198"/>
        <v/>
      </c>
      <c r="DI24" s="58" t="str">
        <f t="shared" si="199"/>
        <v/>
      </c>
      <c r="DJ24" s="85" t="str">
        <f t="shared" si="200"/>
        <v/>
      </c>
      <c r="DL24" s="58" t="str">
        <f>IF(COUNTIF(DG$3:DG$1048576,DG24)=COUNTIF($DG$3:$DG24,DG24),DG24,"")</f>
        <v/>
      </c>
      <c r="DM24" s="85" t="str">
        <f t="shared" si="201"/>
        <v/>
      </c>
      <c r="DN24" s="85" t="str">
        <f t="shared" si="87"/>
        <v/>
      </c>
      <c r="DO24" s="85" t="str">
        <f t="shared" si="88"/>
        <v/>
      </c>
      <c r="DP24" s="303"/>
      <c r="DQ24" s="17" t="str">
        <f t="shared" si="89"/>
        <v/>
      </c>
      <c r="DR24" s="17" t="str">
        <f t="shared" si="90"/>
        <v/>
      </c>
      <c r="DS24" s="17" t="str">
        <f t="shared" si="91"/>
        <v/>
      </c>
      <c r="DU24" s="16" t="str">
        <f t="shared" si="202"/>
        <v/>
      </c>
      <c r="DV24" s="16" t="str">
        <f>IF(DU24="","",COUNT($DU$3:DU24))</f>
        <v/>
      </c>
      <c r="DW24" s="16" t="str">
        <f t="shared" si="203"/>
        <v/>
      </c>
      <c r="DX24" s="16" t="str">
        <f t="shared" si="204"/>
        <v/>
      </c>
      <c r="DY24" s="16" t="str">
        <f>IF(DZ24="","",COUNTIF(DZ$3:DZ24,DZ24))</f>
        <v/>
      </c>
      <c r="DZ24" s="16" t="str">
        <f t="shared" si="205"/>
        <v/>
      </c>
      <c r="EA24" s="16" t="str">
        <f t="shared" si="206"/>
        <v/>
      </c>
      <c r="EB24" s="16" t="str">
        <f t="shared" si="207"/>
        <v/>
      </c>
      <c r="EC24" s="16" t="str">
        <f t="shared" si="208"/>
        <v/>
      </c>
      <c r="ED24" s="16" t="str">
        <f t="shared" si="209"/>
        <v/>
      </c>
      <c r="EE24" s="16" t="str">
        <f t="shared" si="210"/>
        <v/>
      </c>
      <c r="EF24" s="16" t="str">
        <f t="shared" si="211"/>
        <v/>
      </c>
      <c r="EG24" s="16" t="str">
        <f t="shared" si="212"/>
        <v/>
      </c>
      <c r="EH24" s="16" t="str">
        <f t="shared" si="213"/>
        <v/>
      </c>
      <c r="EI24" s="16" t="str">
        <f t="shared" si="214"/>
        <v/>
      </c>
      <c r="EJ24" s="16" t="str">
        <f t="shared" si="215"/>
        <v/>
      </c>
      <c r="EK24" s="16" t="str">
        <f t="shared" si="216"/>
        <v/>
      </c>
      <c r="EL24" s="58" t="str">
        <f t="shared" si="217"/>
        <v/>
      </c>
      <c r="EM24" s="58" t="str">
        <f>IF(OR($DZ24="",CR24=""),IF($EL24="","",$EL24),IF(OR(CR24="なし",CR24=0),領収書!$H$1,CR24))</f>
        <v/>
      </c>
      <c r="EN24" s="58" t="str">
        <f>IF(OR($DZ24="",CS24=""),IF($EL24="","",$EL24),IF(OR(CS24="なし",CS24=0),入力!$EN$1,CS24))</f>
        <v/>
      </c>
      <c r="EO24" s="63" t="str">
        <f t="shared" si="218"/>
        <v/>
      </c>
      <c r="EP24" s="63" t="str">
        <f t="shared" si="219"/>
        <v/>
      </c>
      <c r="ER24" s="16" t="str">
        <f>IF(AND(COUNTIF($ET$3:ET24,ET24)=1,ET24&lt;&gt;""),MAX($ER$3:ER23)+1,"")</f>
        <v/>
      </c>
      <c r="ES24" s="16" t="str">
        <f>IF(価格設定!B26="","",価格設定!B26)</f>
        <v/>
      </c>
      <c r="ET24" s="16" t="str">
        <f>IF(価格設定!C26="","",価格設定!C26)</f>
        <v/>
      </c>
      <c r="EV24" s="16" t="str">
        <f t="shared" si="94"/>
        <v/>
      </c>
      <c r="EW24" s="16" t="str">
        <f t="shared" si="220"/>
        <v/>
      </c>
    </row>
    <row r="25" spans="1:153" ht="30" customHeight="1" x14ac:dyDescent="0.2">
      <c r="A25" s="225"/>
      <c r="B25" s="212"/>
      <c r="C25" s="221"/>
      <c r="D25" s="164"/>
      <c r="E25" s="165"/>
      <c r="F25" s="166"/>
      <c r="G25" s="167"/>
      <c r="H25" s="179"/>
      <c r="I25" s="306"/>
      <c r="J25" s="169"/>
      <c r="K25" s="179"/>
      <c r="L25" s="186"/>
      <c r="M25" s="186"/>
      <c r="N25" s="168"/>
      <c r="O25" s="170"/>
      <c r="P25" s="212"/>
      <c r="Q25" s="179" t="str">
        <f>IFERROR(IF(H25="","",IFERROR(INDEX(価格設定!$B$5:$B$1048576,MATCH(H25,価格設定!$B$5:$B$1048576,0),0),INDEX(価格設定!$B$5:$B$1048576,MATCH("*"&amp;H25&amp;"*",価格設定!$B$5:$B$1048576,0),0))),H25)</f>
        <v/>
      </c>
      <c r="R25" s="250" t="str">
        <f>IFERROR(IF(Q25="",IF(K25="","",K25),IF(K25="",IF(INDEX(価格設定!$C$5:$C$1048576,MATCH(Q25,価格設定!$B$5:$B$1048576,0),0)=0,"",INDEX(価格設定!$C$5:$C$1048576,MATCH(Q25,価格設定!$B$5:$B$1048576,0),0)),IF(K25="なし","",K25))),"")</f>
        <v/>
      </c>
      <c r="S25" s="308" t="str">
        <f t="shared" si="132"/>
        <v/>
      </c>
      <c r="T25" s="126" t="str">
        <f>IFERROR(IF(J25="",IF(INDEX(価格設定!$E$5:$R$1048576,MATCH($Q25,価格設定!B$5:B$1048576,0),MATCH($AW25,価格設定!E$1:X$1,1))=0,"",INDEX(価格設定!$E$5:$R$1048576,MATCH($Q25,価格設定!B$5:B$1048576,0),MATCH($AW25,価格設定!E$1:X$1,1))),J25),"")</f>
        <v/>
      </c>
      <c r="U25" s="126" t="str">
        <f t="shared" si="133"/>
        <v/>
      </c>
      <c r="V25" s="132" t="str">
        <f t="shared" si="134"/>
        <v/>
      </c>
      <c r="W25" s="127" t="str">
        <f>IFERROR(IF(OR(T25="",T25&lt;0),"",IFERROR(INDEX(価格設定!E$2:X$3,IF(AND(K25=$K$1,$K$1&lt;&gt;""),ROW(価格設定!$D$3)-1,MATCH(INDEX(価格設定!$D$5:$D$1048576,MATCH(Q25,価格設定!$B$5:$B$1048576,0),0),価格設定!$D$2:$D$3,0)),MATCH($AW25,価格設定!E$1:X$1,1)),INDEX(価格設定!E$2:X$2,0,MATCH($AW25,価格設定!E$1:X$1,1)))),"")</f>
        <v/>
      </c>
      <c r="X25" s="126" t="str">
        <f t="shared" si="67"/>
        <v/>
      </c>
      <c r="Y25" s="128" t="str">
        <f t="shared" si="135"/>
        <v/>
      </c>
      <c r="Z25" s="126" t="str">
        <f t="shared" si="136"/>
        <v/>
      </c>
      <c r="AA25" s="129" t="str">
        <f t="shared" si="137"/>
        <v/>
      </c>
      <c r="AB25" s="126" t="str">
        <f t="shared" si="138"/>
        <v/>
      </c>
      <c r="AC25" s="280" t="str">
        <f t="shared" si="139"/>
        <v/>
      </c>
      <c r="AD25" s="15"/>
      <c r="AE25" s="204" t="str">
        <f>IF(AF25="","",COUNT($AF$3:AF25))</f>
        <v/>
      </c>
      <c r="AF25" s="206" t="str">
        <f t="shared" si="140"/>
        <v/>
      </c>
      <c r="AG25" s="204" t="str">
        <f t="shared" si="141"/>
        <v/>
      </c>
      <c r="AH25" s="204" t="str">
        <f t="shared" si="142"/>
        <v/>
      </c>
      <c r="AI25" s="287"/>
      <c r="AJ25" s="15"/>
      <c r="AK25" s="138" t="str">
        <f t="shared" si="143"/>
        <v/>
      </c>
      <c r="AL25" s="131" t="str">
        <f t="shared" si="144"/>
        <v/>
      </c>
      <c r="AM25" s="131" t="str">
        <f t="shared" si="145"/>
        <v/>
      </c>
      <c r="AN25" s="313" t="str">
        <f t="shared" si="146"/>
        <v/>
      </c>
      <c r="AO25" s="316" t="str">
        <f t="shared" si="147"/>
        <v/>
      </c>
      <c r="AP25" s="18"/>
      <c r="AQ25" s="3" t="str">
        <f>IF(F25="","",MAX($AQ$3:AQ24)+1)</f>
        <v/>
      </c>
      <c r="AR25" s="3" t="str">
        <f>IF(OR(AQ25="",BB25=""),"",MAX($AR$3:AR24)+1)</f>
        <v/>
      </c>
      <c r="AS25" s="3" t="str">
        <f>IF(CQ25="","",RANK(CQ25,CQ$3:CQ$1048576,1)+COUNTIF($CQ$3:CQ25,CQ25)-1)</f>
        <v/>
      </c>
      <c r="AT25" s="21" t="str">
        <f>IF(C25="",IF(OR(AND($H25&lt;&gt;"",C25=""),AND($F24=$F25,$AZ25&lt;&gt;""),COUNTA($H$3:$H$1048576,#REF!,$F$3:$F$1048576)&gt;COUNTA($H$3:$H25,#REF!,$F$3:$F25),$AZ25&lt;&gt;""),INDEX(AT$3:AT$1048576,MATCH(MAX($AQ$3:$AQ24),$AQ$3:$AQ$1048576,0),0),""),C25)</f>
        <v/>
      </c>
      <c r="AU25" s="21" t="str">
        <f>IF(D25="",IF(OR(AND($H25&lt;&gt;"",D25=""),AND($F24=$F25,$AZ25&lt;&gt;""),COUNTA($H$3:$H$1048576,#REF!,$F$3:$F$1048576)&gt;COUNTA($H$3:$H25,#REF!,$F$3:$F25),$AZ25&lt;&gt;""),INDEX(AU$3:AU$1048576,MATCH(MAX($AQ$3:$AQ24),$AQ$3:$AQ$1048576,0),0),""),D25)</f>
        <v/>
      </c>
      <c r="AV25" s="21" t="str">
        <f>IF(E25="",IF(OR(AND($H25&lt;&gt;"",E25=""),AND($F24=$F25,$AZ25&lt;&gt;""),COUNTA($H$3:$H$1048576,#REF!,$F$3:$F$1048576)&gt;COUNTA($H$3:$H25,#REF!,$F$3:$F25),$AZ25&lt;&gt;""),INDEX(AV$3:AV$1048576,MATCH(MAX($AQ$3:$AQ24),$AQ$3:$AQ$1048576,0),0),""),E25)</f>
        <v/>
      </c>
      <c r="AW25" s="24" t="str">
        <f t="shared" si="148"/>
        <v/>
      </c>
      <c r="AX25" s="13" t="str">
        <f t="shared" si="149"/>
        <v/>
      </c>
      <c r="AY25" s="4" t="str">
        <f t="shared" si="150"/>
        <v/>
      </c>
      <c r="AZ25" s="4" t="str">
        <f>IF(AX25="",IF(OR(AND(H25&lt;&gt;"",F25=""),COUNTA($H$3:$H$1048576)&gt;COUNTA($H$3:$H25)),INDEX(AX$3:AX25,MATCH(MAX($AQ$3:AQ25),AQ$3:AQ25,0),0),""),AX25)</f>
        <v/>
      </c>
      <c r="BA25" s="4" t="str">
        <f>IF(AY25="",IF(AND(H25&lt;&gt;"",F25=""),INDEX(AY$3:AY25,MATCH(MAX($AQ$3:AQ25),AQ$3:AQ25,0),0),""),AY25)</f>
        <v/>
      </c>
      <c r="BB25" s="82" t="str">
        <f>IF(BC25="","",RANK(BC25,BC$3:BC$1048576,1)+COUNTIF($BC$3:BC25,BC25)-1)</f>
        <v/>
      </c>
      <c r="BC25" s="139" t="str">
        <f t="shared" si="151"/>
        <v/>
      </c>
      <c r="BD25" s="46" t="str">
        <f t="shared" si="152"/>
        <v/>
      </c>
      <c r="BE25" s="46" t="str">
        <f t="shared" si="153"/>
        <v/>
      </c>
      <c r="BF25" s="46" t="str">
        <f t="shared" si="154"/>
        <v/>
      </c>
      <c r="BG25" s="4" t="str">
        <f t="shared" si="155"/>
        <v/>
      </c>
      <c r="BH25" s="180" t="str">
        <f t="shared" si="156"/>
        <v/>
      </c>
      <c r="BI25" s="16" t="str">
        <f t="shared" si="157"/>
        <v/>
      </c>
      <c r="BJ25" s="52" t="str">
        <f>IF(BI25="","",IF(W25="","",IF(AND(K25=$K$1,$K$1&lt;&gt;""),$BT$2,IFERROR(IF(INDEX(価格設定!$D$5:$D$1048576,MATCH(Q25,価格設定!$B$5:$B$1048576,0),0)=価格設定!$D$3,$BT$2,$BS$2),$BS$2))))</f>
        <v/>
      </c>
      <c r="BK25" s="16" t="str">
        <f>IF(BI25="","",IF(COUNTIF($BI$3:BI25,BI25)=1,1,IF(AND(BI24=BI25,BH25=""),BK24,COUNTIF($BH$3:BH25,BH25))))</f>
        <v/>
      </c>
      <c r="BL25" s="52" t="str">
        <f t="shared" si="158"/>
        <v/>
      </c>
      <c r="BM25" s="52" t="str">
        <f t="shared" si="159"/>
        <v/>
      </c>
      <c r="BN25" s="119" t="str">
        <f t="shared" si="160"/>
        <v/>
      </c>
      <c r="BO25" s="119" t="str">
        <f t="shared" si="161"/>
        <v/>
      </c>
      <c r="BP25" s="17" t="str">
        <f t="shared" si="162"/>
        <v/>
      </c>
      <c r="BQ25" s="17" t="str">
        <f t="shared" si="163"/>
        <v/>
      </c>
      <c r="BR25" s="17" t="str">
        <f>IF(OR(BP25="",COUNTIF($BO$3:BO25,BO25)&lt;&gt;1),"",SUMIF(BO$3:BO$1048576,BO25,BP$3:BP$1048576))</f>
        <v/>
      </c>
      <c r="BS25" s="17" t="str">
        <f t="shared" si="164"/>
        <v/>
      </c>
      <c r="BT25" s="17" t="str">
        <f t="shared" si="165"/>
        <v/>
      </c>
      <c r="BU25" s="17" t="str">
        <f t="shared" si="166"/>
        <v/>
      </c>
      <c r="BV25" s="24" t="str">
        <f t="shared" si="167"/>
        <v/>
      </c>
      <c r="BW25" s="24" t="str">
        <f t="shared" si="168"/>
        <v/>
      </c>
      <c r="BX25" s="24" t="str">
        <f t="shared" si="169"/>
        <v/>
      </c>
      <c r="BY25" s="26" t="str">
        <f t="shared" si="170"/>
        <v/>
      </c>
      <c r="BZ25" s="26" t="str">
        <f t="shared" si="171"/>
        <v/>
      </c>
      <c r="CA25" s="26" t="str">
        <f t="shared" si="172"/>
        <v/>
      </c>
      <c r="CB25" s="66" t="str">
        <f t="shared" si="173"/>
        <v/>
      </c>
      <c r="CC25" s="65" t="str">
        <f t="shared" si="174"/>
        <v/>
      </c>
      <c r="CD25" s="26" t="str">
        <f t="shared" si="175"/>
        <v/>
      </c>
      <c r="CE25" s="26" t="str">
        <f t="shared" si="176"/>
        <v/>
      </c>
      <c r="CF25" s="193" t="str">
        <f t="shared" si="177"/>
        <v/>
      </c>
      <c r="CG25" s="193" t="str">
        <f t="shared" si="178"/>
        <v/>
      </c>
      <c r="CH25" s="26" t="str">
        <f t="shared" si="179"/>
        <v/>
      </c>
      <c r="CI25" s="26" t="str">
        <f t="shared" si="180"/>
        <v/>
      </c>
      <c r="CJ25" s="65" t="str">
        <f t="shared" si="181"/>
        <v/>
      </c>
      <c r="CK25" s="65" t="str">
        <f t="shared" si="182"/>
        <v/>
      </c>
      <c r="CL25" s="64" t="str">
        <f t="shared" si="183"/>
        <v/>
      </c>
      <c r="CM25" s="64" t="str">
        <f t="shared" si="184"/>
        <v/>
      </c>
      <c r="CN25" s="65" t="str">
        <f t="shared" si="185"/>
        <v/>
      </c>
      <c r="CP25" s="63" t="str">
        <f>IF(BH25="","",MAX($CP$3:CP24)+1)</f>
        <v/>
      </c>
      <c r="CQ25" s="24" t="str">
        <f t="shared" si="186"/>
        <v/>
      </c>
      <c r="CR25" s="24" t="str">
        <f t="shared" si="187"/>
        <v/>
      </c>
      <c r="CS25" s="24" t="str">
        <f t="shared" si="188"/>
        <v/>
      </c>
      <c r="CT25" s="58" t="str">
        <f>IF(BO25="","",COUNTIF($BO$3:BO25,BO25)&amp;"@"&amp;BO25)</f>
        <v/>
      </c>
      <c r="CU25" s="16" t="str">
        <f t="shared" si="84"/>
        <v/>
      </c>
      <c r="CV25" s="63" t="str">
        <f t="shared" si="189"/>
        <v/>
      </c>
      <c r="CW25" s="16" t="str">
        <f t="shared" si="190"/>
        <v/>
      </c>
      <c r="CX25" s="16" t="str">
        <f t="shared" si="191"/>
        <v/>
      </c>
      <c r="CY25" s="16" t="str">
        <f t="shared" si="192"/>
        <v/>
      </c>
      <c r="CZ25" s="85" t="str">
        <f t="shared" si="193"/>
        <v/>
      </c>
      <c r="DA25" s="16" t="str">
        <f t="shared" si="194"/>
        <v/>
      </c>
      <c r="DB25" s="16" t="str">
        <f t="shared" si="195"/>
        <v/>
      </c>
      <c r="DC25" s="28" t="str">
        <f>IF(CP25="","",$DC$1&amp;(INDEX(価格設定!D$1:XFD$3,ROW(価格設定!$D$3),MATCH($AW25,価格設定!D$1:XFD$1,1))*100)&amp;"%")</f>
        <v/>
      </c>
      <c r="DD25" s="28" t="str">
        <f>IF(CP25="","",$DD$1&amp;(INDEX(価格設定!D$1:XFD$3,ROW(価格設定!$D$2),MATCH($AW25,価格設定!D$1:XFD$1,1))*100)&amp;"%")</f>
        <v/>
      </c>
      <c r="DE25" s="29" t="str">
        <f t="shared" si="196"/>
        <v/>
      </c>
      <c r="DG25" s="58" t="str">
        <f t="shared" si="197"/>
        <v/>
      </c>
      <c r="DH25" s="58" t="str">
        <f t="shared" si="198"/>
        <v/>
      </c>
      <c r="DI25" s="58" t="str">
        <f t="shared" si="199"/>
        <v/>
      </c>
      <c r="DJ25" s="85" t="str">
        <f t="shared" si="200"/>
        <v/>
      </c>
      <c r="DL25" s="58" t="str">
        <f>IF(COUNTIF(DG$3:DG$1048576,DG25)=COUNTIF($DG$3:$DG25,DG25),DG25,"")</f>
        <v/>
      </c>
      <c r="DM25" s="85" t="str">
        <f t="shared" si="201"/>
        <v/>
      </c>
      <c r="DN25" s="85" t="str">
        <f t="shared" si="87"/>
        <v/>
      </c>
      <c r="DO25" s="85" t="str">
        <f t="shared" si="88"/>
        <v/>
      </c>
      <c r="DP25" s="303"/>
      <c r="DQ25" s="17" t="str">
        <f t="shared" si="89"/>
        <v/>
      </c>
      <c r="DR25" s="17" t="str">
        <f t="shared" si="90"/>
        <v/>
      </c>
      <c r="DS25" s="17" t="str">
        <f t="shared" si="91"/>
        <v/>
      </c>
      <c r="DU25" s="16" t="str">
        <f t="shared" si="202"/>
        <v/>
      </c>
      <c r="DV25" s="16" t="str">
        <f>IF(DU25="","",COUNT($DU$3:DU25))</f>
        <v/>
      </c>
      <c r="DW25" s="16" t="str">
        <f t="shared" si="203"/>
        <v/>
      </c>
      <c r="DX25" s="16" t="str">
        <f t="shared" si="204"/>
        <v/>
      </c>
      <c r="DY25" s="16" t="str">
        <f>IF(DZ25="","",COUNTIF(DZ$3:DZ25,DZ25))</f>
        <v/>
      </c>
      <c r="DZ25" s="16" t="str">
        <f t="shared" si="205"/>
        <v/>
      </c>
      <c r="EA25" s="16" t="str">
        <f t="shared" si="206"/>
        <v/>
      </c>
      <c r="EB25" s="16" t="str">
        <f t="shared" si="207"/>
        <v/>
      </c>
      <c r="EC25" s="16" t="str">
        <f t="shared" si="208"/>
        <v/>
      </c>
      <c r="ED25" s="16" t="str">
        <f t="shared" si="209"/>
        <v/>
      </c>
      <c r="EE25" s="16" t="str">
        <f t="shared" si="210"/>
        <v/>
      </c>
      <c r="EF25" s="16" t="str">
        <f t="shared" si="211"/>
        <v/>
      </c>
      <c r="EG25" s="16" t="str">
        <f t="shared" si="212"/>
        <v/>
      </c>
      <c r="EH25" s="16" t="str">
        <f t="shared" si="213"/>
        <v/>
      </c>
      <c r="EI25" s="16" t="str">
        <f t="shared" si="214"/>
        <v/>
      </c>
      <c r="EJ25" s="16" t="str">
        <f t="shared" si="215"/>
        <v/>
      </c>
      <c r="EK25" s="16" t="str">
        <f t="shared" si="216"/>
        <v/>
      </c>
      <c r="EL25" s="58" t="str">
        <f t="shared" si="217"/>
        <v/>
      </c>
      <c r="EM25" s="58" t="str">
        <f>IF(OR($DZ25="",CR25=""),IF($EL25="","",$EL25),IF(OR(CR25="なし",CR25=0),領収書!$H$1,CR25))</f>
        <v/>
      </c>
      <c r="EN25" s="58" t="str">
        <f>IF(OR($DZ25="",CS25=""),IF($EL25="","",$EL25),IF(OR(CS25="なし",CS25=0),入力!$EN$1,CS25))</f>
        <v/>
      </c>
      <c r="EO25" s="63" t="str">
        <f t="shared" si="218"/>
        <v/>
      </c>
      <c r="EP25" s="63" t="str">
        <f t="shared" si="219"/>
        <v/>
      </c>
      <c r="ER25" s="16" t="str">
        <f>IF(AND(COUNTIF($ET$3:ET25,ET25)=1,ET25&lt;&gt;""),MAX($ER$3:ER24)+1,"")</f>
        <v/>
      </c>
      <c r="ES25" s="16" t="str">
        <f>IF(価格設定!B27="","",価格設定!B27)</f>
        <v/>
      </c>
      <c r="ET25" s="16" t="str">
        <f>IF(価格設定!C27="","",価格設定!C27)</f>
        <v/>
      </c>
      <c r="EV25" s="16" t="str">
        <f t="shared" si="94"/>
        <v/>
      </c>
      <c r="EW25" s="16" t="str">
        <f t="shared" si="220"/>
        <v/>
      </c>
    </row>
    <row r="26" spans="1:153" ht="30" customHeight="1" x14ac:dyDescent="0.2">
      <c r="A26" s="225"/>
      <c r="B26" s="212"/>
      <c r="C26" s="221"/>
      <c r="D26" s="164"/>
      <c r="E26" s="165"/>
      <c r="F26" s="166"/>
      <c r="G26" s="167"/>
      <c r="H26" s="179"/>
      <c r="I26" s="306"/>
      <c r="J26" s="169"/>
      <c r="K26" s="179"/>
      <c r="L26" s="186"/>
      <c r="M26" s="186"/>
      <c r="N26" s="168"/>
      <c r="O26" s="170"/>
      <c r="P26" s="212"/>
      <c r="Q26" s="179" t="str">
        <f>IFERROR(IF(H26="","",IFERROR(INDEX(価格設定!$B$5:$B$1048576,MATCH(H26,価格設定!$B$5:$B$1048576,0),0),INDEX(価格設定!$B$5:$B$1048576,MATCH("*"&amp;H26&amp;"*",価格設定!$B$5:$B$1048576,0),0))),H26)</f>
        <v/>
      </c>
      <c r="R26" s="250" t="str">
        <f>IFERROR(IF(Q26="",IF(K26="","",K26),IF(K26="",IF(INDEX(価格設定!$C$5:$C$1048576,MATCH(Q26,価格設定!$B$5:$B$1048576,0),0)=0,"",INDEX(価格設定!$C$5:$C$1048576,MATCH(Q26,価格設定!$B$5:$B$1048576,0),0)),IF(K26="なし","",K26))),"")</f>
        <v/>
      </c>
      <c r="S26" s="308" t="str">
        <f t="shared" si="132"/>
        <v/>
      </c>
      <c r="T26" s="126" t="str">
        <f>IFERROR(IF(J26="",IF(INDEX(価格設定!$E$5:$R$1048576,MATCH($Q26,価格設定!B$5:B$1048576,0),MATCH($AW26,価格設定!E$1:X$1,1))=0,"",INDEX(価格設定!$E$5:$R$1048576,MATCH($Q26,価格設定!B$5:B$1048576,0),MATCH($AW26,価格設定!E$1:X$1,1))),J26),"")</f>
        <v/>
      </c>
      <c r="U26" s="126" t="str">
        <f t="shared" si="133"/>
        <v/>
      </c>
      <c r="V26" s="132" t="str">
        <f t="shared" si="134"/>
        <v/>
      </c>
      <c r="W26" s="127" t="str">
        <f>IFERROR(IF(OR(T26="",T26&lt;0),"",IFERROR(INDEX(価格設定!E$2:X$3,IF(AND(K26=$K$1,$K$1&lt;&gt;""),ROW(価格設定!$D$3)-1,MATCH(INDEX(価格設定!$D$5:$D$1048576,MATCH(Q26,価格設定!$B$5:$B$1048576,0),0),価格設定!$D$2:$D$3,0)),MATCH($AW26,価格設定!E$1:X$1,1)),INDEX(価格設定!E$2:X$2,0,MATCH($AW26,価格設定!E$1:X$1,1)))),"")</f>
        <v/>
      </c>
      <c r="X26" s="126" t="str">
        <f t="shared" si="67"/>
        <v/>
      </c>
      <c r="Y26" s="128" t="str">
        <f t="shared" si="135"/>
        <v/>
      </c>
      <c r="Z26" s="126" t="str">
        <f t="shared" si="136"/>
        <v/>
      </c>
      <c r="AA26" s="129" t="str">
        <f t="shared" si="137"/>
        <v/>
      </c>
      <c r="AB26" s="126" t="str">
        <f t="shared" si="138"/>
        <v/>
      </c>
      <c r="AC26" s="280" t="str">
        <f t="shared" si="139"/>
        <v/>
      </c>
      <c r="AD26" s="15"/>
      <c r="AE26" s="204" t="str">
        <f>IF(AF26="","",COUNT($AF$3:AF26))</f>
        <v/>
      </c>
      <c r="AF26" s="206" t="str">
        <f t="shared" si="140"/>
        <v/>
      </c>
      <c r="AG26" s="204" t="str">
        <f t="shared" si="141"/>
        <v/>
      </c>
      <c r="AH26" s="204" t="str">
        <f t="shared" si="142"/>
        <v/>
      </c>
      <c r="AI26" s="287"/>
      <c r="AJ26" s="15"/>
      <c r="AK26" s="138" t="str">
        <f t="shared" si="143"/>
        <v/>
      </c>
      <c r="AL26" s="131" t="str">
        <f t="shared" si="144"/>
        <v/>
      </c>
      <c r="AM26" s="131" t="str">
        <f t="shared" si="145"/>
        <v/>
      </c>
      <c r="AN26" s="313" t="str">
        <f t="shared" si="146"/>
        <v/>
      </c>
      <c r="AO26" s="316" t="str">
        <f t="shared" si="147"/>
        <v/>
      </c>
      <c r="AP26" s="18"/>
      <c r="AQ26" s="3" t="str">
        <f>IF(F26="","",MAX($AQ$3:AQ25)+1)</f>
        <v/>
      </c>
      <c r="AR26" s="3" t="str">
        <f>IF(OR(AQ26="",BB26=""),"",MAX($AR$3:AR25)+1)</f>
        <v/>
      </c>
      <c r="AS26" s="3" t="str">
        <f>IF(CQ26="","",RANK(CQ26,CQ$3:CQ$1048576,1)+COUNTIF($CQ$3:CQ26,CQ26)-1)</f>
        <v/>
      </c>
      <c r="AT26" s="21" t="str">
        <f>IF(C26="",IF(OR(AND($H26&lt;&gt;"",C26=""),AND($F25=$F26,$AZ26&lt;&gt;""),COUNTA($H$3:$H$1048576,#REF!,$F$3:$F$1048576)&gt;COUNTA($H$3:$H26,#REF!,$F$3:$F26),$AZ26&lt;&gt;""),INDEX(AT$3:AT$1048576,MATCH(MAX($AQ$3:$AQ25),$AQ$3:$AQ$1048576,0),0),""),C26)</f>
        <v/>
      </c>
      <c r="AU26" s="21" t="str">
        <f>IF(D26="",IF(OR(AND($H26&lt;&gt;"",D26=""),AND($F25=$F26,$AZ26&lt;&gt;""),COUNTA($H$3:$H$1048576,#REF!,$F$3:$F$1048576)&gt;COUNTA($H$3:$H26,#REF!,$F$3:$F26),$AZ26&lt;&gt;""),INDEX(AU$3:AU$1048576,MATCH(MAX($AQ$3:$AQ25),$AQ$3:$AQ$1048576,0),0),""),D26)</f>
        <v/>
      </c>
      <c r="AV26" s="21" t="str">
        <f>IF(E26="",IF(OR(AND($H26&lt;&gt;"",E26=""),AND($F25=$F26,$AZ26&lt;&gt;""),COUNTA($H$3:$H$1048576,#REF!,$F$3:$F$1048576)&gt;COUNTA($H$3:$H26,#REF!,$F$3:$F26),$AZ26&lt;&gt;""),INDEX(AV$3:AV$1048576,MATCH(MAX($AQ$3:$AQ25),$AQ$3:$AQ$1048576,0),0),""),E26)</f>
        <v/>
      </c>
      <c r="AW26" s="24" t="str">
        <f t="shared" si="148"/>
        <v/>
      </c>
      <c r="AX26" s="13" t="str">
        <f t="shared" si="149"/>
        <v/>
      </c>
      <c r="AY26" s="4" t="str">
        <f t="shared" si="150"/>
        <v/>
      </c>
      <c r="AZ26" s="4" t="str">
        <f>IF(AX26="",IF(OR(AND(H26&lt;&gt;"",F26=""),COUNTA($H$3:$H$1048576)&gt;COUNTA($H$3:$H26)),INDEX(AX$3:AX26,MATCH(MAX($AQ$3:AQ26),AQ$3:AQ26,0),0),""),AX26)</f>
        <v/>
      </c>
      <c r="BA26" s="4" t="str">
        <f>IF(AY26="",IF(AND(H26&lt;&gt;"",F26=""),INDEX(AY$3:AY26,MATCH(MAX($AQ$3:AQ26),AQ$3:AQ26,0),0),""),AY26)</f>
        <v/>
      </c>
      <c r="BB26" s="82" t="str">
        <f>IF(BC26="","",RANK(BC26,BC$3:BC$1048576,1)+COUNTIF($BC$3:BC26,BC26)-1)</f>
        <v/>
      </c>
      <c r="BC26" s="139" t="str">
        <f t="shared" si="151"/>
        <v/>
      </c>
      <c r="BD26" s="46" t="str">
        <f t="shared" si="152"/>
        <v/>
      </c>
      <c r="BE26" s="46" t="str">
        <f t="shared" si="153"/>
        <v/>
      </c>
      <c r="BF26" s="46" t="str">
        <f t="shared" si="154"/>
        <v/>
      </c>
      <c r="BG26" s="4" t="str">
        <f t="shared" si="155"/>
        <v/>
      </c>
      <c r="BH26" s="180" t="str">
        <f t="shared" si="156"/>
        <v/>
      </c>
      <c r="BI26" s="16" t="str">
        <f t="shared" si="157"/>
        <v/>
      </c>
      <c r="BJ26" s="52" t="str">
        <f>IF(BI26="","",IF(W26="","",IF(AND(K26=$K$1,$K$1&lt;&gt;""),$BT$2,IFERROR(IF(INDEX(価格設定!$D$5:$D$1048576,MATCH(Q26,価格設定!$B$5:$B$1048576,0),0)=価格設定!$D$3,$BT$2,$BS$2),$BS$2))))</f>
        <v/>
      </c>
      <c r="BK26" s="16" t="str">
        <f>IF(BI26="","",IF(COUNTIF($BI$3:BI26,BI26)=1,1,IF(AND(BI25=BI26,BH26=""),BK25,COUNTIF($BH$3:BH26,BH26))))</f>
        <v/>
      </c>
      <c r="BL26" s="52" t="str">
        <f t="shared" si="158"/>
        <v/>
      </c>
      <c r="BM26" s="52" t="str">
        <f t="shared" si="159"/>
        <v/>
      </c>
      <c r="BN26" s="119" t="str">
        <f t="shared" si="160"/>
        <v/>
      </c>
      <c r="BO26" s="119" t="str">
        <f t="shared" si="161"/>
        <v/>
      </c>
      <c r="BP26" s="17" t="str">
        <f t="shared" si="162"/>
        <v/>
      </c>
      <c r="BQ26" s="17" t="str">
        <f t="shared" si="163"/>
        <v/>
      </c>
      <c r="BR26" s="17" t="str">
        <f>IF(OR(BP26="",COUNTIF($BO$3:BO26,BO26)&lt;&gt;1),"",SUMIF(BO$3:BO$1048576,BO26,BP$3:BP$1048576))</f>
        <v/>
      </c>
      <c r="BS26" s="17" t="str">
        <f t="shared" si="164"/>
        <v/>
      </c>
      <c r="BT26" s="17" t="str">
        <f t="shared" si="165"/>
        <v/>
      </c>
      <c r="BU26" s="17" t="str">
        <f t="shared" si="166"/>
        <v/>
      </c>
      <c r="BV26" s="24" t="str">
        <f t="shared" si="167"/>
        <v/>
      </c>
      <c r="BW26" s="24" t="str">
        <f t="shared" si="168"/>
        <v/>
      </c>
      <c r="BX26" s="24" t="str">
        <f t="shared" si="169"/>
        <v/>
      </c>
      <c r="BY26" s="26" t="str">
        <f t="shared" si="170"/>
        <v/>
      </c>
      <c r="BZ26" s="26" t="str">
        <f t="shared" si="171"/>
        <v/>
      </c>
      <c r="CA26" s="26" t="str">
        <f t="shared" si="172"/>
        <v/>
      </c>
      <c r="CB26" s="66" t="str">
        <f t="shared" si="173"/>
        <v/>
      </c>
      <c r="CC26" s="65" t="str">
        <f t="shared" si="174"/>
        <v/>
      </c>
      <c r="CD26" s="26" t="str">
        <f t="shared" si="175"/>
        <v/>
      </c>
      <c r="CE26" s="26" t="str">
        <f t="shared" si="176"/>
        <v/>
      </c>
      <c r="CF26" s="193" t="str">
        <f t="shared" si="177"/>
        <v/>
      </c>
      <c r="CG26" s="193" t="str">
        <f t="shared" si="178"/>
        <v/>
      </c>
      <c r="CH26" s="26" t="str">
        <f t="shared" si="179"/>
        <v/>
      </c>
      <c r="CI26" s="26" t="str">
        <f t="shared" si="180"/>
        <v/>
      </c>
      <c r="CJ26" s="65" t="str">
        <f t="shared" si="181"/>
        <v/>
      </c>
      <c r="CK26" s="65" t="str">
        <f t="shared" si="182"/>
        <v/>
      </c>
      <c r="CL26" s="64" t="str">
        <f t="shared" si="183"/>
        <v/>
      </c>
      <c r="CM26" s="64" t="str">
        <f t="shared" si="184"/>
        <v/>
      </c>
      <c r="CN26" s="65" t="str">
        <f t="shared" si="185"/>
        <v/>
      </c>
      <c r="CP26" s="63" t="str">
        <f>IF(BH26="","",MAX($CP$3:CP25)+1)</f>
        <v/>
      </c>
      <c r="CQ26" s="24" t="str">
        <f t="shared" si="186"/>
        <v/>
      </c>
      <c r="CR26" s="24" t="str">
        <f t="shared" si="187"/>
        <v/>
      </c>
      <c r="CS26" s="24" t="str">
        <f t="shared" si="188"/>
        <v/>
      </c>
      <c r="CT26" s="58" t="str">
        <f>IF(BO26="","",COUNTIF($BO$3:BO26,BO26)&amp;"@"&amp;BO26)</f>
        <v/>
      </c>
      <c r="CU26" s="16" t="str">
        <f t="shared" si="84"/>
        <v/>
      </c>
      <c r="CV26" s="63" t="str">
        <f t="shared" si="189"/>
        <v/>
      </c>
      <c r="CW26" s="16" t="str">
        <f t="shared" si="190"/>
        <v/>
      </c>
      <c r="CX26" s="16" t="str">
        <f t="shared" si="191"/>
        <v/>
      </c>
      <c r="CY26" s="16" t="str">
        <f t="shared" si="192"/>
        <v/>
      </c>
      <c r="CZ26" s="85" t="str">
        <f t="shared" si="193"/>
        <v/>
      </c>
      <c r="DA26" s="16" t="str">
        <f t="shared" si="194"/>
        <v/>
      </c>
      <c r="DB26" s="16" t="str">
        <f t="shared" si="195"/>
        <v/>
      </c>
      <c r="DC26" s="28" t="str">
        <f>IF(CP26="","",$DC$1&amp;(INDEX(価格設定!D$1:XFD$3,ROW(価格設定!$D$3),MATCH($AW26,価格設定!D$1:XFD$1,1))*100)&amp;"%")</f>
        <v/>
      </c>
      <c r="DD26" s="28" t="str">
        <f>IF(CP26="","",$DD$1&amp;(INDEX(価格設定!D$1:XFD$3,ROW(価格設定!$D$2),MATCH($AW26,価格設定!D$1:XFD$1,1))*100)&amp;"%")</f>
        <v/>
      </c>
      <c r="DE26" s="29" t="str">
        <f t="shared" si="196"/>
        <v/>
      </c>
      <c r="DG26" s="58" t="str">
        <f t="shared" si="197"/>
        <v/>
      </c>
      <c r="DH26" s="58" t="str">
        <f t="shared" si="198"/>
        <v/>
      </c>
      <c r="DI26" s="58" t="str">
        <f t="shared" si="199"/>
        <v/>
      </c>
      <c r="DJ26" s="85" t="str">
        <f t="shared" si="200"/>
        <v/>
      </c>
      <c r="DL26" s="58" t="str">
        <f>IF(COUNTIF(DG$3:DG$1048576,DG26)=COUNTIF($DG$3:$DG26,DG26),DG26,"")</f>
        <v/>
      </c>
      <c r="DM26" s="85" t="str">
        <f t="shared" si="201"/>
        <v/>
      </c>
      <c r="DN26" s="85" t="str">
        <f t="shared" si="87"/>
        <v/>
      </c>
      <c r="DO26" s="85" t="str">
        <f t="shared" si="88"/>
        <v/>
      </c>
      <c r="DP26" s="303"/>
      <c r="DQ26" s="17" t="str">
        <f t="shared" si="89"/>
        <v/>
      </c>
      <c r="DR26" s="17" t="str">
        <f t="shared" si="90"/>
        <v/>
      </c>
      <c r="DS26" s="17" t="str">
        <f t="shared" si="91"/>
        <v/>
      </c>
      <c r="DU26" s="16" t="str">
        <f t="shared" si="202"/>
        <v/>
      </c>
      <c r="DV26" s="16" t="str">
        <f>IF(DU26="","",COUNT($DU$3:DU26))</f>
        <v/>
      </c>
      <c r="DW26" s="16" t="str">
        <f t="shared" si="203"/>
        <v/>
      </c>
      <c r="DX26" s="16" t="str">
        <f t="shared" si="204"/>
        <v/>
      </c>
      <c r="DY26" s="16" t="str">
        <f>IF(DZ26="","",COUNTIF(DZ$3:DZ26,DZ26))</f>
        <v/>
      </c>
      <c r="DZ26" s="16" t="str">
        <f t="shared" si="205"/>
        <v/>
      </c>
      <c r="EA26" s="16" t="str">
        <f t="shared" si="206"/>
        <v/>
      </c>
      <c r="EB26" s="16" t="str">
        <f t="shared" si="207"/>
        <v/>
      </c>
      <c r="EC26" s="16" t="str">
        <f t="shared" si="208"/>
        <v/>
      </c>
      <c r="ED26" s="16" t="str">
        <f t="shared" si="209"/>
        <v/>
      </c>
      <c r="EE26" s="16" t="str">
        <f t="shared" si="210"/>
        <v/>
      </c>
      <c r="EF26" s="16" t="str">
        <f t="shared" si="211"/>
        <v/>
      </c>
      <c r="EG26" s="16" t="str">
        <f t="shared" si="212"/>
        <v/>
      </c>
      <c r="EH26" s="16" t="str">
        <f t="shared" si="213"/>
        <v/>
      </c>
      <c r="EI26" s="16" t="str">
        <f t="shared" si="214"/>
        <v/>
      </c>
      <c r="EJ26" s="16" t="str">
        <f t="shared" si="215"/>
        <v/>
      </c>
      <c r="EK26" s="16" t="str">
        <f t="shared" si="216"/>
        <v/>
      </c>
      <c r="EL26" s="58" t="str">
        <f t="shared" si="217"/>
        <v/>
      </c>
      <c r="EM26" s="58" t="str">
        <f>IF(OR($DZ26="",CR26=""),IF($EL26="","",$EL26),IF(OR(CR26="なし",CR26=0),領収書!$H$1,CR26))</f>
        <v/>
      </c>
      <c r="EN26" s="58" t="str">
        <f>IF(OR($DZ26="",CS26=""),IF($EL26="","",$EL26),IF(OR(CS26="なし",CS26=0),入力!$EN$1,CS26))</f>
        <v/>
      </c>
      <c r="EO26" s="63" t="str">
        <f t="shared" si="218"/>
        <v/>
      </c>
      <c r="EP26" s="63" t="str">
        <f t="shared" si="219"/>
        <v/>
      </c>
      <c r="ER26" s="16" t="str">
        <f>IF(AND(COUNTIF($ET$3:ET26,ET26)=1,ET26&lt;&gt;""),MAX($ER$3:ER25)+1,"")</f>
        <v/>
      </c>
      <c r="ES26" s="16" t="str">
        <f>IF(価格設定!B28="","",価格設定!B28)</f>
        <v/>
      </c>
      <c r="ET26" s="16" t="str">
        <f>IF(価格設定!C28="","",価格設定!C28)</f>
        <v/>
      </c>
      <c r="EV26" s="16" t="str">
        <f t="shared" si="94"/>
        <v/>
      </c>
      <c r="EW26" s="16" t="str">
        <f t="shared" si="220"/>
        <v/>
      </c>
    </row>
    <row r="27" spans="1:153" ht="30" customHeight="1" x14ac:dyDescent="0.2">
      <c r="A27" s="225"/>
      <c r="B27" s="212"/>
      <c r="C27" s="221"/>
      <c r="D27" s="164"/>
      <c r="E27" s="165"/>
      <c r="F27" s="166"/>
      <c r="G27" s="167"/>
      <c r="H27" s="179"/>
      <c r="I27" s="306"/>
      <c r="J27" s="169"/>
      <c r="K27" s="179"/>
      <c r="L27" s="186"/>
      <c r="M27" s="186"/>
      <c r="N27" s="168"/>
      <c r="O27" s="170"/>
      <c r="P27" s="212"/>
      <c r="Q27" s="179" t="str">
        <f>IFERROR(IF(H27="","",IFERROR(INDEX(価格設定!$B$5:$B$1048576,MATCH(H27,価格設定!$B$5:$B$1048576,0),0),INDEX(価格設定!$B$5:$B$1048576,MATCH("*"&amp;H27&amp;"*",価格設定!$B$5:$B$1048576,0),0))),H27)</f>
        <v/>
      </c>
      <c r="R27" s="250" t="str">
        <f>IFERROR(IF(Q27="",IF(K27="","",K27),IF(K27="",IF(INDEX(価格設定!$C$5:$C$1048576,MATCH(Q27,価格設定!$B$5:$B$1048576,0),0)=0,"",INDEX(価格設定!$C$5:$C$1048576,MATCH(Q27,価格設定!$B$5:$B$1048576,0),0)),IF(K27="なし","",K27))),"")</f>
        <v/>
      </c>
      <c r="S27" s="308" t="str">
        <f t="shared" si="132"/>
        <v/>
      </c>
      <c r="T27" s="126" t="str">
        <f>IFERROR(IF(J27="",IF(INDEX(価格設定!$E$5:$R$1048576,MATCH($Q27,価格設定!B$5:B$1048576,0),MATCH($AW27,価格設定!E$1:X$1,1))=0,"",INDEX(価格設定!$E$5:$R$1048576,MATCH($Q27,価格設定!B$5:B$1048576,0),MATCH($AW27,価格設定!E$1:X$1,1))),J27),"")</f>
        <v/>
      </c>
      <c r="U27" s="126" t="str">
        <f t="shared" si="133"/>
        <v/>
      </c>
      <c r="V27" s="132" t="str">
        <f t="shared" si="134"/>
        <v/>
      </c>
      <c r="W27" s="127" t="str">
        <f>IFERROR(IF(OR(T27="",T27&lt;0),"",IFERROR(INDEX(価格設定!E$2:X$3,IF(AND(K27=$K$1,$K$1&lt;&gt;""),ROW(価格設定!$D$3)-1,MATCH(INDEX(価格設定!$D$5:$D$1048576,MATCH(Q27,価格設定!$B$5:$B$1048576,0),0),価格設定!$D$2:$D$3,0)),MATCH($AW27,価格設定!E$1:X$1,1)),INDEX(価格設定!E$2:X$2,0,MATCH($AW27,価格設定!E$1:X$1,1)))),"")</f>
        <v/>
      </c>
      <c r="X27" s="126" t="str">
        <f t="shared" si="67"/>
        <v/>
      </c>
      <c r="Y27" s="128" t="str">
        <f t="shared" si="135"/>
        <v/>
      </c>
      <c r="Z27" s="126" t="str">
        <f t="shared" si="136"/>
        <v/>
      </c>
      <c r="AA27" s="129" t="str">
        <f t="shared" si="137"/>
        <v/>
      </c>
      <c r="AB27" s="126" t="str">
        <f t="shared" si="138"/>
        <v/>
      </c>
      <c r="AC27" s="280" t="str">
        <f t="shared" si="139"/>
        <v/>
      </c>
      <c r="AD27" s="15"/>
      <c r="AE27" s="204" t="str">
        <f>IF(AF27="","",COUNT($AF$3:AF27))</f>
        <v/>
      </c>
      <c r="AF27" s="206" t="str">
        <f t="shared" si="140"/>
        <v/>
      </c>
      <c r="AG27" s="204" t="str">
        <f t="shared" si="141"/>
        <v/>
      </c>
      <c r="AH27" s="204" t="str">
        <f t="shared" si="142"/>
        <v/>
      </c>
      <c r="AI27" s="287"/>
      <c r="AJ27" s="15"/>
      <c r="AK27" s="138" t="str">
        <f t="shared" si="143"/>
        <v/>
      </c>
      <c r="AL27" s="131" t="str">
        <f t="shared" si="144"/>
        <v/>
      </c>
      <c r="AM27" s="131" t="str">
        <f t="shared" si="145"/>
        <v/>
      </c>
      <c r="AN27" s="313" t="str">
        <f t="shared" si="146"/>
        <v/>
      </c>
      <c r="AO27" s="316" t="str">
        <f t="shared" si="147"/>
        <v/>
      </c>
      <c r="AP27" s="18"/>
      <c r="AQ27" s="3" t="str">
        <f>IF(F27="","",MAX($AQ$3:AQ26)+1)</f>
        <v/>
      </c>
      <c r="AR27" s="3" t="str">
        <f>IF(OR(AQ27="",BB27=""),"",MAX($AR$3:AR26)+1)</f>
        <v/>
      </c>
      <c r="AS27" s="3" t="str">
        <f>IF(CQ27="","",RANK(CQ27,CQ$3:CQ$1048576,1)+COUNTIF($CQ$3:CQ27,CQ27)-1)</f>
        <v/>
      </c>
      <c r="AT27" s="21" t="str">
        <f>IF(C27="",IF(OR(AND($H27&lt;&gt;"",C27=""),AND($F26=$F27,$AZ27&lt;&gt;""),COUNTA($H$3:$H$1048576,#REF!,$F$3:$F$1048576)&gt;COUNTA($H$3:$H27,#REF!,$F$3:$F27),$AZ27&lt;&gt;""),INDEX(AT$3:AT$1048576,MATCH(MAX($AQ$3:$AQ26),$AQ$3:$AQ$1048576,0),0),""),C27)</f>
        <v/>
      </c>
      <c r="AU27" s="21" t="str">
        <f>IF(D27="",IF(OR(AND($H27&lt;&gt;"",D27=""),AND($F26=$F27,$AZ27&lt;&gt;""),COUNTA($H$3:$H$1048576,#REF!,$F$3:$F$1048576)&gt;COUNTA($H$3:$H27,#REF!,$F$3:$F27),$AZ27&lt;&gt;""),INDEX(AU$3:AU$1048576,MATCH(MAX($AQ$3:$AQ26),$AQ$3:$AQ$1048576,0),0),""),D27)</f>
        <v/>
      </c>
      <c r="AV27" s="21" t="str">
        <f>IF(E27="",IF(OR(AND($H27&lt;&gt;"",E27=""),AND($F26=$F27,$AZ27&lt;&gt;""),COUNTA($H$3:$H$1048576,#REF!,$F$3:$F$1048576)&gt;COUNTA($H$3:$H27,#REF!,$F$3:$F27),$AZ27&lt;&gt;""),INDEX(AV$3:AV$1048576,MATCH(MAX($AQ$3:$AQ26),$AQ$3:$AQ$1048576,0),0),""),E27)</f>
        <v/>
      </c>
      <c r="AW27" s="24" t="str">
        <f t="shared" si="148"/>
        <v/>
      </c>
      <c r="AX27" s="13" t="str">
        <f t="shared" si="149"/>
        <v/>
      </c>
      <c r="AY27" s="4" t="str">
        <f t="shared" si="150"/>
        <v/>
      </c>
      <c r="AZ27" s="4" t="str">
        <f>IF(AX27="",IF(OR(AND(H27&lt;&gt;"",F27=""),COUNTA($H$3:$H$1048576)&gt;COUNTA($H$3:$H27)),INDEX(AX$3:AX27,MATCH(MAX($AQ$3:AQ27),AQ$3:AQ27,0),0),""),AX27)</f>
        <v/>
      </c>
      <c r="BA27" s="4" t="str">
        <f>IF(AY27="",IF(AND(H27&lt;&gt;"",F27=""),INDEX(AY$3:AY27,MATCH(MAX($AQ$3:AQ27),AQ$3:AQ27,0),0),""),AY27)</f>
        <v/>
      </c>
      <c r="BB27" s="82" t="str">
        <f>IF(BC27="","",RANK(BC27,BC$3:BC$1048576,1)+COUNTIF($BC$3:BC27,BC27)-1)</f>
        <v/>
      </c>
      <c r="BC27" s="139" t="str">
        <f t="shared" si="151"/>
        <v/>
      </c>
      <c r="BD27" s="46" t="str">
        <f t="shared" si="152"/>
        <v/>
      </c>
      <c r="BE27" s="46" t="str">
        <f t="shared" si="153"/>
        <v/>
      </c>
      <c r="BF27" s="46" t="str">
        <f t="shared" si="154"/>
        <v/>
      </c>
      <c r="BG27" s="4" t="str">
        <f t="shared" si="155"/>
        <v/>
      </c>
      <c r="BH27" s="180" t="str">
        <f t="shared" si="156"/>
        <v/>
      </c>
      <c r="BI27" s="16" t="str">
        <f t="shared" si="157"/>
        <v/>
      </c>
      <c r="BJ27" s="52" t="str">
        <f>IF(BI27="","",IF(W27="","",IF(AND(K27=$K$1,$K$1&lt;&gt;""),$BT$2,IFERROR(IF(INDEX(価格設定!$D$5:$D$1048576,MATCH(Q27,価格設定!$B$5:$B$1048576,0),0)=価格設定!$D$3,$BT$2,$BS$2),$BS$2))))</f>
        <v/>
      </c>
      <c r="BK27" s="16" t="str">
        <f>IF(BI27="","",IF(COUNTIF($BI$3:BI27,BI27)=1,1,IF(AND(BI26=BI27,BH27=""),BK26,COUNTIF($BH$3:BH27,BH27))))</f>
        <v/>
      </c>
      <c r="BL27" s="52" t="str">
        <f t="shared" si="158"/>
        <v/>
      </c>
      <c r="BM27" s="52" t="str">
        <f t="shared" si="159"/>
        <v/>
      </c>
      <c r="BN27" s="119" t="str">
        <f t="shared" si="160"/>
        <v/>
      </c>
      <c r="BO27" s="119" t="str">
        <f t="shared" si="161"/>
        <v/>
      </c>
      <c r="BP27" s="17" t="str">
        <f t="shared" si="162"/>
        <v/>
      </c>
      <c r="BQ27" s="17" t="str">
        <f t="shared" si="163"/>
        <v/>
      </c>
      <c r="BR27" s="17" t="str">
        <f>IF(OR(BP27="",COUNTIF($BO$3:BO27,BO27)&lt;&gt;1),"",SUMIF(BO$3:BO$1048576,BO27,BP$3:BP$1048576))</f>
        <v/>
      </c>
      <c r="BS27" s="17" t="str">
        <f t="shared" si="164"/>
        <v/>
      </c>
      <c r="BT27" s="17" t="str">
        <f t="shared" si="165"/>
        <v/>
      </c>
      <c r="BU27" s="17" t="str">
        <f t="shared" si="166"/>
        <v/>
      </c>
      <c r="BV27" s="24" t="str">
        <f t="shared" si="167"/>
        <v/>
      </c>
      <c r="BW27" s="24" t="str">
        <f t="shared" si="168"/>
        <v/>
      </c>
      <c r="BX27" s="24" t="str">
        <f t="shared" si="169"/>
        <v/>
      </c>
      <c r="BY27" s="26" t="str">
        <f t="shared" si="170"/>
        <v/>
      </c>
      <c r="BZ27" s="26" t="str">
        <f t="shared" si="171"/>
        <v/>
      </c>
      <c r="CA27" s="26" t="str">
        <f t="shared" si="172"/>
        <v/>
      </c>
      <c r="CB27" s="66" t="str">
        <f t="shared" si="173"/>
        <v/>
      </c>
      <c r="CC27" s="65" t="str">
        <f t="shared" si="174"/>
        <v/>
      </c>
      <c r="CD27" s="26" t="str">
        <f t="shared" si="175"/>
        <v/>
      </c>
      <c r="CE27" s="26" t="str">
        <f t="shared" si="176"/>
        <v/>
      </c>
      <c r="CF27" s="193" t="str">
        <f t="shared" si="177"/>
        <v/>
      </c>
      <c r="CG27" s="193" t="str">
        <f t="shared" si="178"/>
        <v/>
      </c>
      <c r="CH27" s="26" t="str">
        <f t="shared" si="179"/>
        <v/>
      </c>
      <c r="CI27" s="26" t="str">
        <f t="shared" si="180"/>
        <v/>
      </c>
      <c r="CJ27" s="65" t="str">
        <f t="shared" si="181"/>
        <v/>
      </c>
      <c r="CK27" s="65" t="str">
        <f t="shared" si="182"/>
        <v/>
      </c>
      <c r="CL27" s="64" t="str">
        <f t="shared" si="183"/>
        <v/>
      </c>
      <c r="CM27" s="64" t="str">
        <f t="shared" si="184"/>
        <v/>
      </c>
      <c r="CN27" s="65" t="str">
        <f t="shared" si="185"/>
        <v/>
      </c>
      <c r="CP27" s="63" t="str">
        <f>IF(BH27="","",MAX($CP$3:CP26)+1)</f>
        <v/>
      </c>
      <c r="CQ27" s="24" t="str">
        <f t="shared" si="186"/>
        <v/>
      </c>
      <c r="CR27" s="24" t="str">
        <f t="shared" si="187"/>
        <v/>
      </c>
      <c r="CS27" s="24" t="str">
        <f t="shared" si="188"/>
        <v/>
      </c>
      <c r="CT27" s="58" t="str">
        <f>IF(BO27="","",COUNTIF($BO$3:BO27,BO27)&amp;"@"&amp;BO27)</f>
        <v/>
      </c>
      <c r="CU27" s="16" t="str">
        <f t="shared" si="84"/>
        <v/>
      </c>
      <c r="CV27" s="63" t="str">
        <f t="shared" si="189"/>
        <v/>
      </c>
      <c r="CW27" s="16" t="str">
        <f t="shared" si="190"/>
        <v/>
      </c>
      <c r="CX27" s="16" t="str">
        <f t="shared" si="191"/>
        <v/>
      </c>
      <c r="CY27" s="16" t="str">
        <f t="shared" si="192"/>
        <v/>
      </c>
      <c r="CZ27" s="85" t="str">
        <f t="shared" si="193"/>
        <v/>
      </c>
      <c r="DA27" s="16" t="str">
        <f t="shared" si="194"/>
        <v/>
      </c>
      <c r="DB27" s="16" t="str">
        <f t="shared" si="195"/>
        <v/>
      </c>
      <c r="DC27" s="28" t="str">
        <f>IF(CP27="","",$DC$1&amp;(INDEX(価格設定!D$1:XFD$3,ROW(価格設定!$D$3),MATCH($AW27,価格設定!D$1:XFD$1,1))*100)&amp;"%")</f>
        <v/>
      </c>
      <c r="DD27" s="28" t="str">
        <f>IF(CP27="","",$DD$1&amp;(INDEX(価格設定!D$1:XFD$3,ROW(価格設定!$D$2),MATCH($AW27,価格設定!D$1:XFD$1,1))*100)&amp;"%")</f>
        <v/>
      </c>
      <c r="DE27" s="29" t="str">
        <f t="shared" si="196"/>
        <v/>
      </c>
      <c r="DG27" s="58" t="str">
        <f t="shared" si="197"/>
        <v/>
      </c>
      <c r="DH27" s="58" t="str">
        <f t="shared" si="198"/>
        <v/>
      </c>
      <c r="DI27" s="58" t="str">
        <f t="shared" si="199"/>
        <v/>
      </c>
      <c r="DJ27" s="85" t="str">
        <f t="shared" si="200"/>
        <v/>
      </c>
      <c r="DL27" s="58" t="str">
        <f>IF(COUNTIF(DG$3:DG$1048576,DG27)=COUNTIF($DG$3:$DG27,DG27),DG27,"")</f>
        <v/>
      </c>
      <c r="DM27" s="85" t="str">
        <f t="shared" si="201"/>
        <v/>
      </c>
      <c r="DN27" s="85" t="str">
        <f t="shared" si="87"/>
        <v/>
      </c>
      <c r="DO27" s="85" t="str">
        <f t="shared" si="88"/>
        <v/>
      </c>
      <c r="DP27" s="303"/>
      <c r="DQ27" s="17" t="str">
        <f t="shared" si="89"/>
        <v/>
      </c>
      <c r="DR27" s="17" t="str">
        <f t="shared" si="90"/>
        <v/>
      </c>
      <c r="DS27" s="17" t="str">
        <f t="shared" si="91"/>
        <v/>
      </c>
      <c r="DU27" s="16" t="str">
        <f t="shared" si="202"/>
        <v/>
      </c>
      <c r="DV27" s="16" t="str">
        <f>IF(DU27="","",COUNT($DU$3:DU27))</f>
        <v/>
      </c>
      <c r="DW27" s="16" t="str">
        <f t="shared" si="203"/>
        <v/>
      </c>
      <c r="DX27" s="16" t="str">
        <f t="shared" si="204"/>
        <v/>
      </c>
      <c r="DY27" s="16" t="str">
        <f>IF(DZ27="","",COUNTIF(DZ$3:DZ27,DZ27))</f>
        <v/>
      </c>
      <c r="DZ27" s="16" t="str">
        <f t="shared" si="205"/>
        <v/>
      </c>
      <c r="EA27" s="16" t="str">
        <f t="shared" si="206"/>
        <v/>
      </c>
      <c r="EB27" s="16" t="str">
        <f t="shared" si="207"/>
        <v/>
      </c>
      <c r="EC27" s="16" t="str">
        <f t="shared" si="208"/>
        <v/>
      </c>
      <c r="ED27" s="16" t="str">
        <f t="shared" si="209"/>
        <v/>
      </c>
      <c r="EE27" s="16" t="str">
        <f t="shared" si="210"/>
        <v/>
      </c>
      <c r="EF27" s="16" t="str">
        <f t="shared" si="211"/>
        <v/>
      </c>
      <c r="EG27" s="16" t="str">
        <f t="shared" si="212"/>
        <v/>
      </c>
      <c r="EH27" s="16" t="str">
        <f t="shared" si="213"/>
        <v/>
      </c>
      <c r="EI27" s="16" t="str">
        <f t="shared" si="214"/>
        <v/>
      </c>
      <c r="EJ27" s="16" t="str">
        <f t="shared" si="215"/>
        <v/>
      </c>
      <c r="EK27" s="16" t="str">
        <f t="shared" si="216"/>
        <v/>
      </c>
      <c r="EL27" s="58" t="str">
        <f t="shared" si="217"/>
        <v/>
      </c>
      <c r="EM27" s="58" t="str">
        <f>IF(OR($DZ27="",CR27=""),IF($EL27="","",$EL27),IF(OR(CR27="なし",CR27=0),領収書!$H$1,CR27))</f>
        <v/>
      </c>
      <c r="EN27" s="58" t="str">
        <f>IF(OR($DZ27="",CS27=""),IF($EL27="","",$EL27),IF(OR(CS27="なし",CS27=0),入力!$EN$1,CS27))</f>
        <v/>
      </c>
      <c r="EO27" s="63" t="str">
        <f t="shared" si="218"/>
        <v/>
      </c>
      <c r="EP27" s="63" t="str">
        <f t="shared" si="219"/>
        <v/>
      </c>
      <c r="ER27" s="16" t="str">
        <f>IF(AND(COUNTIF($ET$3:ET27,ET27)=1,ET27&lt;&gt;""),MAX($ER$3:ER26)+1,"")</f>
        <v/>
      </c>
      <c r="ES27" s="16" t="str">
        <f>IF(価格設定!B29="","",価格設定!B29)</f>
        <v/>
      </c>
      <c r="ET27" s="16" t="str">
        <f>IF(価格設定!C29="","",価格設定!C29)</f>
        <v/>
      </c>
      <c r="EV27" s="16" t="str">
        <f t="shared" si="94"/>
        <v/>
      </c>
      <c r="EW27" s="16" t="str">
        <f t="shared" si="220"/>
        <v/>
      </c>
    </row>
    <row r="28" spans="1:153" ht="30" customHeight="1" x14ac:dyDescent="0.2">
      <c r="A28" s="225"/>
      <c r="B28" s="212"/>
      <c r="C28" s="221"/>
      <c r="D28" s="164"/>
      <c r="E28" s="165"/>
      <c r="F28" s="166"/>
      <c r="G28" s="167"/>
      <c r="H28" s="179"/>
      <c r="I28" s="306"/>
      <c r="J28" s="169"/>
      <c r="K28" s="179"/>
      <c r="L28" s="186"/>
      <c r="M28" s="186"/>
      <c r="N28" s="168"/>
      <c r="O28" s="170"/>
      <c r="P28" s="212"/>
      <c r="Q28" s="179" t="str">
        <f>IFERROR(IF(H28="","",IFERROR(INDEX(価格設定!$B$5:$B$1048576,MATCH(H28,価格設定!$B$5:$B$1048576,0),0),INDEX(価格設定!$B$5:$B$1048576,MATCH("*"&amp;H28&amp;"*",価格設定!$B$5:$B$1048576,0),0))),H28)</f>
        <v/>
      </c>
      <c r="R28" s="250" t="str">
        <f>IFERROR(IF(Q28="",IF(K28="","",K28),IF(K28="",IF(INDEX(価格設定!$C$5:$C$1048576,MATCH(Q28,価格設定!$B$5:$B$1048576,0),0)=0,"",INDEX(価格設定!$C$5:$C$1048576,MATCH(Q28,価格設定!$B$5:$B$1048576,0),0)),IF(K28="なし","",K28))),"")</f>
        <v/>
      </c>
      <c r="S28" s="308" t="str">
        <f t="shared" si="132"/>
        <v/>
      </c>
      <c r="T28" s="126" t="str">
        <f>IFERROR(IF(J28="",IF(INDEX(価格設定!$E$5:$R$1048576,MATCH($Q28,価格設定!B$5:B$1048576,0),MATCH($AW28,価格設定!E$1:X$1,1))=0,"",INDEX(価格設定!$E$5:$R$1048576,MATCH($Q28,価格設定!B$5:B$1048576,0),MATCH($AW28,価格設定!E$1:X$1,1))),J28),"")</f>
        <v/>
      </c>
      <c r="U28" s="126" t="str">
        <f t="shared" si="133"/>
        <v/>
      </c>
      <c r="V28" s="132" t="str">
        <f t="shared" si="134"/>
        <v/>
      </c>
      <c r="W28" s="127" t="str">
        <f>IFERROR(IF(OR(T28="",T28&lt;0),"",IFERROR(INDEX(価格設定!E$2:X$3,IF(AND(K28=$K$1,$K$1&lt;&gt;""),ROW(価格設定!$D$3)-1,MATCH(INDEX(価格設定!$D$5:$D$1048576,MATCH(Q28,価格設定!$B$5:$B$1048576,0),0),価格設定!$D$2:$D$3,0)),MATCH($AW28,価格設定!E$1:X$1,1)),INDEX(価格設定!E$2:X$2,0,MATCH($AW28,価格設定!E$1:X$1,1)))),"")</f>
        <v/>
      </c>
      <c r="X28" s="126" t="str">
        <f t="shared" si="67"/>
        <v/>
      </c>
      <c r="Y28" s="128" t="str">
        <f t="shared" si="135"/>
        <v/>
      </c>
      <c r="Z28" s="126" t="str">
        <f t="shared" si="136"/>
        <v/>
      </c>
      <c r="AA28" s="129" t="str">
        <f t="shared" si="137"/>
        <v/>
      </c>
      <c r="AB28" s="126" t="str">
        <f t="shared" si="138"/>
        <v/>
      </c>
      <c r="AC28" s="280" t="str">
        <f t="shared" si="139"/>
        <v/>
      </c>
      <c r="AD28" s="15"/>
      <c r="AE28" s="204" t="str">
        <f>IF(AF28="","",COUNT($AF$3:AF28))</f>
        <v/>
      </c>
      <c r="AF28" s="206" t="str">
        <f t="shared" si="140"/>
        <v/>
      </c>
      <c r="AG28" s="204" t="str">
        <f t="shared" si="141"/>
        <v/>
      </c>
      <c r="AH28" s="204" t="str">
        <f t="shared" si="142"/>
        <v/>
      </c>
      <c r="AI28" s="287"/>
      <c r="AJ28" s="15"/>
      <c r="AK28" s="138" t="str">
        <f t="shared" si="143"/>
        <v/>
      </c>
      <c r="AL28" s="131" t="str">
        <f t="shared" si="144"/>
        <v/>
      </c>
      <c r="AM28" s="131" t="str">
        <f t="shared" si="145"/>
        <v/>
      </c>
      <c r="AN28" s="313" t="str">
        <f t="shared" si="146"/>
        <v/>
      </c>
      <c r="AO28" s="316" t="str">
        <f t="shared" si="147"/>
        <v/>
      </c>
      <c r="AP28" s="18"/>
      <c r="AQ28" s="3" t="str">
        <f>IF(F28="","",MAX($AQ$3:AQ27)+1)</f>
        <v/>
      </c>
      <c r="AR28" s="3" t="str">
        <f>IF(OR(AQ28="",BB28=""),"",MAX($AR$3:AR27)+1)</f>
        <v/>
      </c>
      <c r="AS28" s="3" t="str">
        <f>IF(CQ28="","",RANK(CQ28,CQ$3:CQ$1048576,1)+COUNTIF($CQ$3:CQ28,CQ28)-1)</f>
        <v/>
      </c>
      <c r="AT28" s="21" t="str">
        <f>IF(C28="",IF(OR(AND($H28&lt;&gt;"",C28=""),AND($F27=$F28,$AZ28&lt;&gt;""),COUNTA($H$3:$H$1048576,#REF!,$F$3:$F$1048576)&gt;COUNTA($H$3:$H28,#REF!,$F$3:$F28),$AZ28&lt;&gt;""),INDEX(AT$3:AT$1048576,MATCH(MAX($AQ$3:$AQ27),$AQ$3:$AQ$1048576,0),0),""),C28)</f>
        <v/>
      </c>
      <c r="AU28" s="21" t="str">
        <f>IF(D28="",IF(OR(AND($H28&lt;&gt;"",D28=""),AND($F27=$F28,$AZ28&lt;&gt;""),COUNTA($H$3:$H$1048576,#REF!,$F$3:$F$1048576)&gt;COUNTA($H$3:$H28,#REF!,$F$3:$F28),$AZ28&lt;&gt;""),INDEX(AU$3:AU$1048576,MATCH(MAX($AQ$3:$AQ27),$AQ$3:$AQ$1048576,0),0),""),D28)</f>
        <v/>
      </c>
      <c r="AV28" s="21" t="str">
        <f>IF(E28="",IF(OR(AND($H28&lt;&gt;"",E28=""),AND($F27=$F28,$AZ28&lt;&gt;""),COUNTA($H$3:$H$1048576,#REF!,$F$3:$F$1048576)&gt;COUNTA($H$3:$H28,#REF!,$F$3:$F28),$AZ28&lt;&gt;""),INDEX(AV$3:AV$1048576,MATCH(MAX($AQ$3:$AQ27),$AQ$3:$AQ$1048576,0),0),""),E28)</f>
        <v/>
      </c>
      <c r="AW28" s="24" t="str">
        <f t="shared" si="148"/>
        <v/>
      </c>
      <c r="AX28" s="13" t="str">
        <f t="shared" si="149"/>
        <v/>
      </c>
      <c r="AY28" s="4" t="str">
        <f t="shared" si="150"/>
        <v/>
      </c>
      <c r="AZ28" s="4" t="str">
        <f>IF(AX28="",IF(OR(AND(H28&lt;&gt;"",F28=""),COUNTA($H$3:$H$1048576)&gt;COUNTA($H$3:$H28)),INDEX(AX$3:AX28,MATCH(MAX($AQ$3:AQ28),AQ$3:AQ28,0),0),""),AX28)</f>
        <v/>
      </c>
      <c r="BA28" s="4" t="str">
        <f>IF(AY28="",IF(AND(H28&lt;&gt;"",F28=""),INDEX(AY$3:AY28,MATCH(MAX($AQ$3:AQ28),AQ$3:AQ28,0),0),""),AY28)</f>
        <v/>
      </c>
      <c r="BB28" s="82" t="str">
        <f>IF(BC28="","",RANK(BC28,BC$3:BC$1048576,1)+COUNTIF($BC$3:BC28,BC28)-1)</f>
        <v/>
      </c>
      <c r="BC28" s="139" t="str">
        <f t="shared" si="151"/>
        <v/>
      </c>
      <c r="BD28" s="46" t="str">
        <f t="shared" si="152"/>
        <v/>
      </c>
      <c r="BE28" s="46" t="str">
        <f t="shared" si="153"/>
        <v/>
      </c>
      <c r="BF28" s="46" t="str">
        <f t="shared" si="154"/>
        <v/>
      </c>
      <c r="BG28" s="4" t="str">
        <f t="shared" si="155"/>
        <v/>
      </c>
      <c r="BH28" s="180" t="str">
        <f t="shared" si="156"/>
        <v/>
      </c>
      <c r="BI28" s="16" t="str">
        <f t="shared" si="157"/>
        <v/>
      </c>
      <c r="BJ28" s="52" t="str">
        <f>IF(BI28="","",IF(W28="","",IF(AND(K28=$K$1,$K$1&lt;&gt;""),$BT$2,IFERROR(IF(INDEX(価格設定!$D$5:$D$1048576,MATCH(Q28,価格設定!$B$5:$B$1048576,0),0)=価格設定!$D$3,$BT$2,$BS$2),$BS$2))))</f>
        <v/>
      </c>
      <c r="BK28" s="16" t="str">
        <f>IF(BI28="","",IF(COUNTIF($BI$3:BI28,BI28)=1,1,IF(AND(BI27=BI28,BH28=""),BK27,COUNTIF($BH$3:BH28,BH28))))</f>
        <v/>
      </c>
      <c r="BL28" s="52" t="str">
        <f t="shared" si="158"/>
        <v/>
      </c>
      <c r="BM28" s="52" t="str">
        <f t="shared" si="159"/>
        <v/>
      </c>
      <c r="BN28" s="119" t="str">
        <f t="shared" si="160"/>
        <v/>
      </c>
      <c r="BO28" s="119" t="str">
        <f t="shared" si="161"/>
        <v/>
      </c>
      <c r="BP28" s="17" t="str">
        <f t="shared" si="162"/>
        <v/>
      </c>
      <c r="BQ28" s="17" t="str">
        <f t="shared" si="163"/>
        <v/>
      </c>
      <c r="BR28" s="17" t="str">
        <f>IF(OR(BP28="",COUNTIF($BO$3:BO28,BO28)&lt;&gt;1),"",SUMIF(BO$3:BO$1048576,BO28,BP$3:BP$1048576))</f>
        <v/>
      </c>
      <c r="BS28" s="17" t="str">
        <f t="shared" si="164"/>
        <v/>
      </c>
      <c r="BT28" s="17" t="str">
        <f t="shared" si="165"/>
        <v/>
      </c>
      <c r="BU28" s="17" t="str">
        <f t="shared" si="166"/>
        <v/>
      </c>
      <c r="BV28" s="24" t="str">
        <f t="shared" si="167"/>
        <v/>
      </c>
      <c r="BW28" s="24" t="str">
        <f t="shared" si="168"/>
        <v/>
      </c>
      <c r="BX28" s="24" t="str">
        <f t="shared" si="169"/>
        <v/>
      </c>
      <c r="BY28" s="26" t="str">
        <f t="shared" si="170"/>
        <v/>
      </c>
      <c r="BZ28" s="26" t="str">
        <f t="shared" si="171"/>
        <v/>
      </c>
      <c r="CA28" s="26" t="str">
        <f t="shared" si="172"/>
        <v/>
      </c>
      <c r="CB28" s="66" t="str">
        <f t="shared" si="173"/>
        <v/>
      </c>
      <c r="CC28" s="65" t="str">
        <f t="shared" si="174"/>
        <v/>
      </c>
      <c r="CD28" s="26" t="str">
        <f t="shared" si="175"/>
        <v/>
      </c>
      <c r="CE28" s="26" t="str">
        <f t="shared" si="176"/>
        <v/>
      </c>
      <c r="CF28" s="193" t="str">
        <f t="shared" si="177"/>
        <v/>
      </c>
      <c r="CG28" s="193" t="str">
        <f t="shared" si="178"/>
        <v/>
      </c>
      <c r="CH28" s="26" t="str">
        <f t="shared" si="179"/>
        <v/>
      </c>
      <c r="CI28" s="26" t="str">
        <f t="shared" si="180"/>
        <v/>
      </c>
      <c r="CJ28" s="65" t="str">
        <f t="shared" si="181"/>
        <v/>
      </c>
      <c r="CK28" s="65" t="str">
        <f t="shared" si="182"/>
        <v/>
      </c>
      <c r="CL28" s="64" t="str">
        <f t="shared" si="183"/>
        <v/>
      </c>
      <c r="CM28" s="64" t="str">
        <f t="shared" si="184"/>
        <v/>
      </c>
      <c r="CN28" s="65" t="str">
        <f t="shared" si="185"/>
        <v/>
      </c>
      <c r="CP28" s="63" t="str">
        <f>IF(BH28="","",MAX($CP$3:CP27)+1)</f>
        <v/>
      </c>
      <c r="CQ28" s="24" t="str">
        <f t="shared" si="186"/>
        <v/>
      </c>
      <c r="CR28" s="24" t="str">
        <f t="shared" si="187"/>
        <v/>
      </c>
      <c r="CS28" s="24" t="str">
        <f t="shared" si="188"/>
        <v/>
      </c>
      <c r="CT28" s="58" t="str">
        <f>IF(BO28="","",COUNTIF($BO$3:BO28,BO28)&amp;"@"&amp;BO28)</f>
        <v/>
      </c>
      <c r="CU28" s="16" t="str">
        <f t="shared" si="84"/>
        <v/>
      </c>
      <c r="CV28" s="63" t="str">
        <f t="shared" si="189"/>
        <v/>
      </c>
      <c r="CW28" s="16" t="str">
        <f t="shared" si="190"/>
        <v/>
      </c>
      <c r="CX28" s="16" t="str">
        <f t="shared" si="191"/>
        <v/>
      </c>
      <c r="CY28" s="16" t="str">
        <f t="shared" si="192"/>
        <v/>
      </c>
      <c r="CZ28" s="85" t="str">
        <f t="shared" si="193"/>
        <v/>
      </c>
      <c r="DA28" s="16" t="str">
        <f t="shared" si="194"/>
        <v/>
      </c>
      <c r="DB28" s="16" t="str">
        <f t="shared" si="195"/>
        <v/>
      </c>
      <c r="DC28" s="28" t="str">
        <f>IF(CP28="","",$DC$1&amp;(INDEX(価格設定!D$1:XFD$3,ROW(価格設定!$D$3),MATCH($AW28,価格設定!D$1:XFD$1,1))*100)&amp;"%")</f>
        <v/>
      </c>
      <c r="DD28" s="28" t="str">
        <f>IF(CP28="","",$DD$1&amp;(INDEX(価格設定!D$1:XFD$3,ROW(価格設定!$D$2),MATCH($AW28,価格設定!D$1:XFD$1,1))*100)&amp;"%")</f>
        <v/>
      </c>
      <c r="DE28" s="29" t="str">
        <f t="shared" si="196"/>
        <v/>
      </c>
      <c r="DG28" s="58" t="str">
        <f t="shared" si="197"/>
        <v/>
      </c>
      <c r="DH28" s="58" t="str">
        <f t="shared" si="198"/>
        <v/>
      </c>
      <c r="DI28" s="58" t="str">
        <f t="shared" si="199"/>
        <v/>
      </c>
      <c r="DJ28" s="85" t="str">
        <f t="shared" si="200"/>
        <v/>
      </c>
      <c r="DL28" s="58" t="str">
        <f>IF(COUNTIF(DG$3:DG$1048576,DG28)=COUNTIF($DG$3:$DG28,DG28),DG28,"")</f>
        <v/>
      </c>
      <c r="DM28" s="85" t="str">
        <f t="shared" si="201"/>
        <v/>
      </c>
      <c r="DN28" s="85" t="str">
        <f t="shared" si="87"/>
        <v/>
      </c>
      <c r="DO28" s="85" t="str">
        <f t="shared" si="88"/>
        <v/>
      </c>
      <c r="DP28" s="303"/>
      <c r="DQ28" s="17" t="str">
        <f t="shared" si="89"/>
        <v/>
      </c>
      <c r="DR28" s="17" t="str">
        <f t="shared" si="90"/>
        <v/>
      </c>
      <c r="DS28" s="17" t="str">
        <f t="shared" si="91"/>
        <v/>
      </c>
      <c r="DU28" s="16" t="str">
        <f t="shared" si="202"/>
        <v/>
      </c>
      <c r="DV28" s="16" t="str">
        <f>IF(DU28="","",COUNT($DU$3:DU28))</f>
        <v/>
      </c>
      <c r="DW28" s="16" t="str">
        <f t="shared" si="203"/>
        <v/>
      </c>
      <c r="DX28" s="16" t="str">
        <f t="shared" si="204"/>
        <v/>
      </c>
      <c r="DY28" s="16" t="str">
        <f>IF(DZ28="","",COUNTIF(DZ$3:DZ28,DZ28))</f>
        <v/>
      </c>
      <c r="DZ28" s="16" t="str">
        <f t="shared" si="205"/>
        <v/>
      </c>
      <c r="EA28" s="16" t="str">
        <f t="shared" si="206"/>
        <v/>
      </c>
      <c r="EB28" s="16" t="str">
        <f t="shared" si="207"/>
        <v/>
      </c>
      <c r="EC28" s="16" t="str">
        <f t="shared" si="208"/>
        <v/>
      </c>
      <c r="ED28" s="16" t="str">
        <f t="shared" si="209"/>
        <v/>
      </c>
      <c r="EE28" s="16" t="str">
        <f t="shared" si="210"/>
        <v/>
      </c>
      <c r="EF28" s="16" t="str">
        <f t="shared" si="211"/>
        <v/>
      </c>
      <c r="EG28" s="16" t="str">
        <f t="shared" si="212"/>
        <v/>
      </c>
      <c r="EH28" s="16" t="str">
        <f t="shared" si="213"/>
        <v/>
      </c>
      <c r="EI28" s="16" t="str">
        <f t="shared" si="214"/>
        <v/>
      </c>
      <c r="EJ28" s="16" t="str">
        <f t="shared" si="215"/>
        <v/>
      </c>
      <c r="EK28" s="16" t="str">
        <f t="shared" si="216"/>
        <v/>
      </c>
      <c r="EL28" s="58" t="str">
        <f t="shared" si="217"/>
        <v/>
      </c>
      <c r="EM28" s="58" t="str">
        <f>IF(OR($DZ28="",CR28=""),IF($EL28="","",$EL28),IF(OR(CR28="なし",CR28=0),領収書!$H$1,CR28))</f>
        <v/>
      </c>
      <c r="EN28" s="58" t="str">
        <f>IF(OR($DZ28="",CS28=""),IF($EL28="","",$EL28),IF(OR(CS28="なし",CS28=0),入力!$EN$1,CS28))</f>
        <v/>
      </c>
      <c r="EO28" s="63" t="str">
        <f t="shared" si="218"/>
        <v/>
      </c>
      <c r="EP28" s="63" t="str">
        <f t="shared" si="219"/>
        <v/>
      </c>
      <c r="ER28" s="16" t="str">
        <f>IF(AND(COUNTIF($ET$3:ET28,ET28)=1,ET28&lt;&gt;""),MAX($ER$3:ER27)+1,"")</f>
        <v/>
      </c>
      <c r="ES28" s="16" t="str">
        <f>IF(価格設定!B30="","",価格設定!B30)</f>
        <v/>
      </c>
      <c r="ET28" s="16" t="str">
        <f>IF(価格設定!C30="","",価格設定!C30)</f>
        <v/>
      </c>
      <c r="EV28" s="16" t="str">
        <f t="shared" si="94"/>
        <v/>
      </c>
      <c r="EW28" s="16" t="str">
        <f t="shared" si="220"/>
        <v/>
      </c>
    </row>
    <row r="29" spans="1:153" ht="30" customHeight="1" x14ac:dyDescent="0.2">
      <c r="A29" s="225"/>
      <c r="B29" s="212"/>
      <c r="C29" s="221"/>
      <c r="D29" s="164"/>
      <c r="E29" s="165"/>
      <c r="F29" s="166"/>
      <c r="G29" s="167"/>
      <c r="H29" s="179"/>
      <c r="I29" s="306"/>
      <c r="J29" s="169"/>
      <c r="K29" s="179"/>
      <c r="L29" s="186"/>
      <c r="M29" s="186"/>
      <c r="N29" s="168"/>
      <c r="O29" s="170"/>
      <c r="P29" s="212"/>
      <c r="Q29" s="179" t="str">
        <f>IFERROR(IF(H29="","",IFERROR(INDEX(価格設定!$B$5:$B$1048576,MATCH(H29,価格設定!$B$5:$B$1048576,0),0),INDEX(価格設定!$B$5:$B$1048576,MATCH("*"&amp;H29&amp;"*",価格設定!$B$5:$B$1048576,0),0))),H29)</f>
        <v/>
      </c>
      <c r="R29" s="250" t="str">
        <f>IFERROR(IF(Q29="",IF(K29="","",K29),IF(K29="",IF(INDEX(価格設定!$C$5:$C$1048576,MATCH(Q29,価格設定!$B$5:$B$1048576,0),0)=0,"",INDEX(価格設定!$C$5:$C$1048576,MATCH(Q29,価格設定!$B$5:$B$1048576,0),0)),IF(K29="なし","",K29))),"")</f>
        <v/>
      </c>
      <c r="S29" s="308" t="str">
        <f t="shared" si="132"/>
        <v/>
      </c>
      <c r="T29" s="126" t="str">
        <f>IFERROR(IF(J29="",IF(INDEX(価格設定!$E$5:$R$1048576,MATCH($Q29,価格設定!B$5:B$1048576,0),MATCH($AW29,価格設定!E$1:X$1,1))=0,"",INDEX(価格設定!$E$5:$R$1048576,MATCH($Q29,価格設定!B$5:B$1048576,0),MATCH($AW29,価格設定!E$1:X$1,1))),J29),"")</f>
        <v/>
      </c>
      <c r="U29" s="126" t="str">
        <f t="shared" si="133"/>
        <v/>
      </c>
      <c r="V29" s="132" t="str">
        <f t="shared" si="134"/>
        <v/>
      </c>
      <c r="W29" s="127" t="str">
        <f>IFERROR(IF(OR(T29="",T29&lt;0),"",IFERROR(INDEX(価格設定!E$2:X$3,IF(AND(K29=$K$1,$K$1&lt;&gt;""),ROW(価格設定!$D$3)-1,MATCH(INDEX(価格設定!$D$5:$D$1048576,MATCH(Q29,価格設定!$B$5:$B$1048576,0),0),価格設定!$D$2:$D$3,0)),MATCH($AW29,価格設定!E$1:X$1,1)),INDEX(価格設定!E$2:X$2,0,MATCH($AW29,価格設定!E$1:X$1,1)))),"")</f>
        <v/>
      </c>
      <c r="X29" s="126" t="str">
        <f t="shared" si="67"/>
        <v/>
      </c>
      <c r="Y29" s="128" t="str">
        <f t="shared" si="135"/>
        <v/>
      </c>
      <c r="Z29" s="126" t="str">
        <f t="shared" si="136"/>
        <v/>
      </c>
      <c r="AA29" s="129" t="str">
        <f t="shared" si="137"/>
        <v/>
      </c>
      <c r="AB29" s="126" t="str">
        <f t="shared" si="138"/>
        <v/>
      </c>
      <c r="AC29" s="280" t="str">
        <f t="shared" si="139"/>
        <v/>
      </c>
      <c r="AD29" s="15"/>
      <c r="AE29" s="204" t="str">
        <f>IF(AF29="","",COUNT($AF$3:AF29))</f>
        <v/>
      </c>
      <c r="AF29" s="206" t="str">
        <f t="shared" si="140"/>
        <v/>
      </c>
      <c r="AG29" s="204" t="str">
        <f t="shared" si="141"/>
        <v/>
      </c>
      <c r="AH29" s="204" t="str">
        <f t="shared" si="142"/>
        <v/>
      </c>
      <c r="AI29" s="287"/>
      <c r="AJ29" s="15"/>
      <c r="AK29" s="138" t="str">
        <f t="shared" si="143"/>
        <v/>
      </c>
      <c r="AL29" s="131" t="str">
        <f t="shared" si="144"/>
        <v/>
      </c>
      <c r="AM29" s="131" t="str">
        <f t="shared" si="145"/>
        <v/>
      </c>
      <c r="AN29" s="313" t="str">
        <f t="shared" si="146"/>
        <v/>
      </c>
      <c r="AO29" s="316" t="str">
        <f t="shared" si="147"/>
        <v/>
      </c>
      <c r="AP29" s="18"/>
      <c r="AQ29" s="3" t="str">
        <f>IF(F29="","",MAX($AQ$3:AQ28)+1)</f>
        <v/>
      </c>
      <c r="AR29" s="3" t="str">
        <f>IF(OR(AQ29="",BB29=""),"",MAX($AR$3:AR28)+1)</f>
        <v/>
      </c>
      <c r="AS29" s="3" t="str">
        <f>IF(CQ29="","",RANK(CQ29,CQ$3:CQ$1048576,1)+COUNTIF($CQ$3:CQ29,CQ29)-1)</f>
        <v/>
      </c>
      <c r="AT29" s="21" t="str">
        <f>IF(C29="",IF(OR(AND($H29&lt;&gt;"",C29=""),AND($F28=$F29,$AZ29&lt;&gt;""),COUNTA($H$3:$H$1048576,#REF!,$F$3:$F$1048576)&gt;COUNTA($H$3:$H29,#REF!,$F$3:$F29),$AZ29&lt;&gt;""),INDEX(AT$3:AT$1048576,MATCH(MAX($AQ$3:$AQ28),$AQ$3:$AQ$1048576,0),0),""),C29)</f>
        <v/>
      </c>
      <c r="AU29" s="21" t="str">
        <f>IF(D29="",IF(OR(AND($H29&lt;&gt;"",D29=""),AND($F28=$F29,$AZ29&lt;&gt;""),COUNTA($H$3:$H$1048576,#REF!,$F$3:$F$1048576)&gt;COUNTA($H$3:$H29,#REF!,$F$3:$F29),$AZ29&lt;&gt;""),INDEX(AU$3:AU$1048576,MATCH(MAX($AQ$3:$AQ28),$AQ$3:$AQ$1048576,0),0),""),D29)</f>
        <v/>
      </c>
      <c r="AV29" s="21" t="str">
        <f>IF(E29="",IF(OR(AND($H29&lt;&gt;"",E29=""),AND($F28=$F29,$AZ29&lt;&gt;""),COUNTA($H$3:$H$1048576,#REF!,$F$3:$F$1048576)&gt;COUNTA($H$3:$H29,#REF!,$F$3:$F29),$AZ29&lt;&gt;""),INDEX(AV$3:AV$1048576,MATCH(MAX($AQ$3:$AQ28),$AQ$3:$AQ$1048576,0),0),""),E29)</f>
        <v/>
      </c>
      <c r="AW29" s="24" t="str">
        <f t="shared" si="148"/>
        <v/>
      </c>
      <c r="AX29" s="13" t="str">
        <f t="shared" si="149"/>
        <v/>
      </c>
      <c r="AY29" s="4" t="str">
        <f t="shared" si="150"/>
        <v/>
      </c>
      <c r="AZ29" s="4" t="str">
        <f>IF(AX29="",IF(OR(AND(H29&lt;&gt;"",F29=""),COUNTA($H$3:$H$1048576)&gt;COUNTA($H$3:$H29)),INDEX(AX$3:AX29,MATCH(MAX($AQ$3:AQ29),AQ$3:AQ29,0),0),""),AX29)</f>
        <v/>
      </c>
      <c r="BA29" s="4" t="str">
        <f>IF(AY29="",IF(AND(H29&lt;&gt;"",F29=""),INDEX(AY$3:AY29,MATCH(MAX($AQ$3:AQ29),AQ$3:AQ29,0),0),""),AY29)</f>
        <v/>
      </c>
      <c r="BB29" s="82" t="str">
        <f>IF(BC29="","",RANK(BC29,BC$3:BC$1048576,1)+COUNTIF($BC$3:BC29,BC29)-1)</f>
        <v/>
      </c>
      <c r="BC29" s="139" t="str">
        <f t="shared" si="151"/>
        <v/>
      </c>
      <c r="BD29" s="46" t="str">
        <f t="shared" si="152"/>
        <v/>
      </c>
      <c r="BE29" s="46" t="str">
        <f t="shared" si="153"/>
        <v/>
      </c>
      <c r="BF29" s="46" t="str">
        <f t="shared" si="154"/>
        <v/>
      </c>
      <c r="BG29" s="4" t="str">
        <f t="shared" si="155"/>
        <v/>
      </c>
      <c r="BH29" s="180" t="str">
        <f t="shared" si="156"/>
        <v/>
      </c>
      <c r="BI29" s="16" t="str">
        <f t="shared" si="157"/>
        <v/>
      </c>
      <c r="BJ29" s="52" t="str">
        <f>IF(BI29="","",IF(W29="","",IF(AND(K29=$K$1,$K$1&lt;&gt;""),$BT$2,IFERROR(IF(INDEX(価格設定!$D$5:$D$1048576,MATCH(Q29,価格設定!$B$5:$B$1048576,0),0)=価格設定!$D$3,$BT$2,$BS$2),$BS$2))))</f>
        <v/>
      </c>
      <c r="BK29" s="16" t="str">
        <f>IF(BI29="","",IF(COUNTIF($BI$3:BI29,BI29)=1,1,IF(AND(BI28=BI29,BH29=""),BK28,COUNTIF($BH$3:BH29,BH29))))</f>
        <v/>
      </c>
      <c r="BL29" s="52" t="str">
        <f t="shared" si="158"/>
        <v/>
      </c>
      <c r="BM29" s="52" t="str">
        <f t="shared" si="159"/>
        <v/>
      </c>
      <c r="BN29" s="119" t="str">
        <f t="shared" si="160"/>
        <v/>
      </c>
      <c r="BO29" s="119" t="str">
        <f t="shared" si="161"/>
        <v/>
      </c>
      <c r="BP29" s="17" t="str">
        <f t="shared" si="162"/>
        <v/>
      </c>
      <c r="BQ29" s="17" t="str">
        <f t="shared" si="163"/>
        <v/>
      </c>
      <c r="BR29" s="17" t="str">
        <f>IF(OR(BP29="",COUNTIF($BO$3:BO29,BO29)&lt;&gt;1),"",SUMIF(BO$3:BO$1048576,BO29,BP$3:BP$1048576))</f>
        <v/>
      </c>
      <c r="BS29" s="17" t="str">
        <f t="shared" si="164"/>
        <v/>
      </c>
      <c r="BT29" s="17" t="str">
        <f t="shared" si="165"/>
        <v/>
      </c>
      <c r="BU29" s="17" t="str">
        <f t="shared" si="166"/>
        <v/>
      </c>
      <c r="BV29" s="24" t="str">
        <f t="shared" si="167"/>
        <v/>
      </c>
      <c r="BW29" s="24" t="str">
        <f t="shared" si="168"/>
        <v/>
      </c>
      <c r="BX29" s="24" t="str">
        <f t="shared" si="169"/>
        <v/>
      </c>
      <c r="BY29" s="26" t="str">
        <f t="shared" si="170"/>
        <v/>
      </c>
      <c r="BZ29" s="26" t="str">
        <f t="shared" si="171"/>
        <v/>
      </c>
      <c r="CA29" s="26" t="str">
        <f t="shared" si="172"/>
        <v/>
      </c>
      <c r="CB29" s="66" t="str">
        <f t="shared" si="173"/>
        <v/>
      </c>
      <c r="CC29" s="65" t="str">
        <f t="shared" si="174"/>
        <v/>
      </c>
      <c r="CD29" s="26" t="str">
        <f t="shared" si="175"/>
        <v/>
      </c>
      <c r="CE29" s="26" t="str">
        <f t="shared" si="176"/>
        <v/>
      </c>
      <c r="CF29" s="193" t="str">
        <f t="shared" si="177"/>
        <v/>
      </c>
      <c r="CG29" s="193" t="str">
        <f t="shared" si="178"/>
        <v/>
      </c>
      <c r="CH29" s="26" t="str">
        <f t="shared" si="179"/>
        <v/>
      </c>
      <c r="CI29" s="26" t="str">
        <f t="shared" si="180"/>
        <v/>
      </c>
      <c r="CJ29" s="65" t="str">
        <f t="shared" si="181"/>
        <v/>
      </c>
      <c r="CK29" s="65" t="str">
        <f t="shared" si="182"/>
        <v/>
      </c>
      <c r="CL29" s="64" t="str">
        <f t="shared" si="183"/>
        <v/>
      </c>
      <c r="CM29" s="64" t="str">
        <f t="shared" si="184"/>
        <v/>
      </c>
      <c r="CN29" s="65" t="str">
        <f t="shared" si="185"/>
        <v/>
      </c>
      <c r="CP29" s="63" t="str">
        <f>IF(BH29="","",MAX($CP$3:CP28)+1)</f>
        <v/>
      </c>
      <c r="CQ29" s="24" t="str">
        <f t="shared" si="186"/>
        <v/>
      </c>
      <c r="CR29" s="24" t="str">
        <f t="shared" si="187"/>
        <v/>
      </c>
      <c r="CS29" s="24" t="str">
        <f t="shared" si="188"/>
        <v/>
      </c>
      <c r="CT29" s="58" t="str">
        <f>IF(BO29="","",COUNTIF($BO$3:BO29,BO29)&amp;"@"&amp;BO29)</f>
        <v/>
      </c>
      <c r="CU29" s="16" t="str">
        <f t="shared" si="84"/>
        <v/>
      </c>
      <c r="CV29" s="63" t="str">
        <f t="shared" si="189"/>
        <v/>
      </c>
      <c r="CW29" s="16" t="str">
        <f t="shared" si="190"/>
        <v/>
      </c>
      <c r="CX29" s="16" t="str">
        <f t="shared" si="191"/>
        <v/>
      </c>
      <c r="CY29" s="16" t="str">
        <f t="shared" si="192"/>
        <v/>
      </c>
      <c r="CZ29" s="85" t="str">
        <f t="shared" si="193"/>
        <v/>
      </c>
      <c r="DA29" s="16" t="str">
        <f t="shared" si="194"/>
        <v/>
      </c>
      <c r="DB29" s="16" t="str">
        <f t="shared" si="195"/>
        <v/>
      </c>
      <c r="DC29" s="28" t="str">
        <f>IF(CP29="","",$DC$1&amp;(INDEX(価格設定!D$1:XFD$3,ROW(価格設定!$D$3),MATCH($AW29,価格設定!D$1:XFD$1,1))*100)&amp;"%")</f>
        <v/>
      </c>
      <c r="DD29" s="28" t="str">
        <f>IF(CP29="","",$DD$1&amp;(INDEX(価格設定!D$1:XFD$3,ROW(価格設定!$D$2),MATCH($AW29,価格設定!D$1:XFD$1,1))*100)&amp;"%")</f>
        <v/>
      </c>
      <c r="DE29" s="29" t="str">
        <f t="shared" si="196"/>
        <v/>
      </c>
      <c r="DG29" s="58" t="str">
        <f t="shared" si="197"/>
        <v/>
      </c>
      <c r="DH29" s="58" t="str">
        <f t="shared" si="198"/>
        <v/>
      </c>
      <c r="DI29" s="58" t="str">
        <f t="shared" si="199"/>
        <v/>
      </c>
      <c r="DJ29" s="85" t="str">
        <f t="shared" si="200"/>
        <v/>
      </c>
      <c r="DL29" s="58" t="str">
        <f>IF(COUNTIF(DG$3:DG$1048576,DG29)=COUNTIF($DG$3:$DG29,DG29),DG29,"")</f>
        <v/>
      </c>
      <c r="DM29" s="85" t="str">
        <f t="shared" si="201"/>
        <v/>
      </c>
      <c r="DN29" s="85" t="str">
        <f t="shared" si="87"/>
        <v/>
      </c>
      <c r="DO29" s="85" t="str">
        <f t="shared" si="88"/>
        <v/>
      </c>
      <c r="DP29" s="303"/>
      <c r="DQ29" s="17" t="str">
        <f t="shared" si="89"/>
        <v/>
      </c>
      <c r="DR29" s="17" t="str">
        <f t="shared" si="90"/>
        <v/>
      </c>
      <c r="DS29" s="17" t="str">
        <f t="shared" si="91"/>
        <v/>
      </c>
      <c r="DU29" s="16" t="str">
        <f t="shared" si="202"/>
        <v/>
      </c>
      <c r="DV29" s="16" t="str">
        <f>IF(DU29="","",COUNT($DU$3:DU29))</f>
        <v/>
      </c>
      <c r="DW29" s="16" t="str">
        <f t="shared" si="203"/>
        <v/>
      </c>
      <c r="DX29" s="16" t="str">
        <f t="shared" si="204"/>
        <v/>
      </c>
      <c r="DY29" s="16" t="str">
        <f>IF(DZ29="","",COUNTIF(DZ$3:DZ29,DZ29))</f>
        <v/>
      </c>
      <c r="DZ29" s="16" t="str">
        <f t="shared" si="205"/>
        <v/>
      </c>
      <c r="EA29" s="16" t="str">
        <f t="shared" si="206"/>
        <v/>
      </c>
      <c r="EB29" s="16" t="str">
        <f t="shared" si="207"/>
        <v/>
      </c>
      <c r="EC29" s="16" t="str">
        <f t="shared" si="208"/>
        <v/>
      </c>
      <c r="ED29" s="16" t="str">
        <f t="shared" si="209"/>
        <v/>
      </c>
      <c r="EE29" s="16" t="str">
        <f t="shared" si="210"/>
        <v/>
      </c>
      <c r="EF29" s="16" t="str">
        <f t="shared" si="211"/>
        <v/>
      </c>
      <c r="EG29" s="16" t="str">
        <f t="shared" si="212"/>
        <v/>
      </c>
      <c r="EH29" s="16" t="str">
        <f t="shared" si="213"/>
        <v/>
      </c>
      <c r="EI29" s="16" t="str">
        <f t="shared" si="214"/>
        <v/>
      </c>
      <c r="EJ29" s="16" t="str">
        <f t="shared" si="215"/>
        <v/>
      </c>
      <c r="EK29" s="16" t="str">
        <f t="shared" si="216"/>
        <v/>
      </c>
      <c r="EL29" s="58" t="str">
        <f t="shared" si="217"/>
        <v/>
      </c>
      <c r="EM29" s="58" t="str">
        <f>IF(OR($DZ29="",CR29=""),IF($EL29="","",$EL29),IF(OR(CR29="なし",CR29=0),領収書!$H$1,CR29))</f>
        <v/>
      </c>
      <c r="EN29" s="58" t="str">
        <f>IF(OR($DZ29="",CS29=""),IF($EL29="","",$EL29),IF(OR(CS29="なし",CS29=0),入力!$EN$1,CS29))</f>
        <v/>
      </c>
      <c r="EO29" s="63" t="str">
        <f t="shared" si="218"/>
        <v/>
      </c>
      <c r="EP29" s="63" t="str">
        <f t="shared" si="219"/>
        <v/>
      </c>
      <c r="ER29" s="16" t="str">
        <f>IF(AND(COUNTIF($ET$3:ET29,ET29)=1,ET29&lt;&gt;""),MAX($ER$3:ER28)+1,"")</f>
        <v/>
      </c>
      <c r="ES29" s="16" t="str">
        <f>IF(価格設定!B31="","",価格設定!B31)</f>
        <v/>
      </c>
      <c r="ET29" s="16" t="str">
        <f>IF(価格設定!C31="","",価格設定!C31)</f>
        <v/>
      </c>
      <c r="EV29" s="16" t="str">
        <f t="shared" si="94"/>
        <v/>
      </c>
      <c r="EW29" s="16" t="str">
        <f t="shared" si="220"/>
        <v/>
      </c>
    </row>
    <row r="30" spans="1:153" ht="30" customHeight="1" x14ac:dyDescent="0.2">
      <c r="A30" s="225"/>
      <c r="B30" s="212"/>
      <c r="C30" s="221"/>
      <c r="D30" s="164"/>
      <c r="E30" s="165"/>
      <c r="F30" s="166"/>
      <c r="G30" s="167"/>
      <c r="H30" s="179"/>
      <c r="I30" s="306"/>
      <c r="J30" s="169"/>
      <c r="K30" s="179"/>
      <c r="L30" s="186"/>
      <c r="M30" s="186"/>
      <c r="N30" s="168"/>
      <c r="O30" s="170"/>
      <c r="P30" s="212"/>
      <c r="Q30" s="179" t="str">
        <f>IFERROR(IF(H30="","",IFERROR(INDEX(価格設定!$B$5:$B$1048576,MATCH(H30,価格設定!$B$5:$B$1048576,0),0),INDEX(価格設定!$B$5:$B$1048576,MATCH("*"&amp;H30&amp;"*",価格設定!$B$5:$B$1048576,0),0))),H30)</f>
        <v/>
      </c>
      <c r="R30" s="250" t="str">
        <f>IFERROR(IF(Q30="",IF(K30="","",K30),IF(K30="",IF(INDEX(価格設定!$C$5:$C$1048576,MATCH(Q30,価格設定!$B$5:$B$1048576,0),0)=0,"",INDEX(価格設定!$C$5:$C$1048576,MATCH(Q30,価格設定!$B$5:$B$1048576,0),0)),IF(K30="なし","",K30))),"")</f>
        <v/>
      </c>
      <c r="S30" s="308" t="str">
        <f t="shared" si="132"/>
        <v/>
      </c>
      <c r="T30" s="126" t="str">
        <f>IFERROR(IF(J30="",IF(INDEX(価格設定!$E$5:$R$1048576,MATCH($Q30,価格設定!B$5:B$1048576,0),MATCH($AW30,価格設定!E$1:X$1,1))=0,"",INDEX(価格設定!$E$5:$R$1048576,MATCH($Q30,価格設定!B$5:B$1048576,0),MATCH($AW30,価格設定!E$1:X$1,1))),J30),"")</f>
        <v/>
      </c>
      <c r="U30" s="126" t="str">
        <f t="shared" si="133"/>
        <v/>
      </c>
      <c r="V30" s="132" t="str">
        <f t="shared" si="134"/>
        <v/>
      </c>
      <c r="W30" s="127" t="str">
        <f>IFERROR(IF(OR(T30="",T30&lt;0),"",IFERROR(INDEX(価格設定!E$2:X$3,IF(AND(K30=$K$1,$K$1&lt;&gt;""),ROW(価格設定!$D$3)-1,MATCH(INDEX(価格設定!$D$5:$D$1048576,MATCH(Q30,価格設定!$B$5:$B$1048576,0),0),価格設定!$D$2:$D$3,0)),MATCH($AW30,価格設定!E$1:X$1,1)),INDEX(価格設定!E$2:X$2,0,MATCH($AW30,価格設定!E$1:X$1,1)))),"")</f>
        <v/>
      </c>
      <c r="X30" s="126" t="str">
        <f t="shared" si="67"/>
        <v/>
      </c>
      <c r="Y30" s="128" t="str">
        <f t="shared" si="135"/>
        <v/>
      </c>
      <c r="Z30" s="126" t="str">
        <f t="shared" si="136"/>
        <v/>
      </c>
      <c r="AA30" s="129" t="str">
        <f t="shared" si="137"/>
        <v/>
      </c>
      <c r="AB30" s="126" t="str">
        <f t="shared" si="138"/>
        <v/>
      </c>
      <c r="AC30" s="280" t="str">
        <f t="shared" si="139"/>
        <v/>
      </c>
      <c r="AD30" s="15"/>
      <c r="AE30" s="204" t="str">
        <f>IF(AF30="","",COUNT($AF$3:AF30))</f>
        <v/>
      </c>
      <c r="AF30" s="206" t="str">
        <f t="shared" si="140"/>
        <v/>
      </c>
      <c r="AG30" s="204" t="str">
        <f t="shared" si="141"/>
        <v/>
      </c>
      <c r="AH30" s="204" t="str">
        <f t="shared" si="142"/>
        <v/>
      </c>
      <c r="AI30" s="287"/>
      <c r="AJ30" s="15"/>
      <c r="AK30" s="138" t="str">
        <f t="shared" si="143"/>
        <v/>
      </c>
      <c r="AL30" s="131" t="str">
        <f t="shared" si="144"/>
        <v/>
      </c>
      <c r="AM30" s="131" t="str">
        <f t="shared" si="145"/>
        <v/>
      </c>
      <c r="AN30" s="313" t="str">
        <f t="shared" si="146"/>
        <v/>
      </c>
      <c r="AO30" s="316" t="str">
        <f t="shared" si="147"/>
        <v/>
      </c>
      <c r="AP30" s="18"/>
      <c r="AQ30" s="3" t="str">
        <f>IF(F30="","",MAX($AQ$3:AQ29)+1)</f>
        <v/>
      </c>
      <c r="AR30" s="3" t="str">
        <f>IF(OR(AQ30="",BB30=""),"",MAX($AR$3:AR29)+1)</f>
        <v/>
      </c>
      <c r="AS30" s="3" t="str">
        <f>IF(CQ30="","",RANK(CQ30,CQ$3:CQ$1048576,1)+COUNTIF($CQ$3:CQ30,CQ30)-1)</f>
        <v/>
      </c>
      <c r="AT30" s="21" t="str">
        <f>IF(C30="",IF(OR(AND($H30&lt;&gt;"",C30=""),AND($F29=$F30,$AZ30&lt;&gt;""),COUNTA($H$3:$H$1048576,#REF!,$F$3:$F$1048576)&gt;COUNTA($H$3:$H30,#REF!,$F$3:$F30),$AZ30&lt;&gt;""),INDEX(AT$3:AT$1048576,MATCH(MAX($AQ$3:$AQ29),$AQ$3:$AQ$1048576,0),0),""),C30)</f>
        <v/>
      </c>
      <c r="AU30" s="21" t="str">
        <f>IF(D30="",IF(OR(AND($H30&lt;&gt;"",D30=""),AND($F29=$F30,$AZ30&lt;&gt;""),COUNTA($H$3:$H$1048576,#REF!,$F$3:$F$1048576)&gt;COUNTA($H$3:$H30,#REF!,$F$3:$F30),$AZ30&lt;&gt;""),INDEX(AU$3:AU$1048576,MATCH(MAX($AQ$3:$AQ29),$AQ$3:$AQ$1048576,0),0),""),D30)</f>
        <v/>
      </c>
      <c r="AV30" s="21" t="str">
        <f>IF(E30="",IF(OR(AND($H30&lt;&gt;"",E30=""),AND($F29=$F30,$AZ30&lt;&gt;""),COUNTA($H$3:$H$1048576,#REF!,$F$3:$F$1048576)&gt;COUNTA($H$3:$H30,#REF!,$F$3:$F30),$AZ30&lt;&gt;""),INDEX(AV$3:AV$1048576,MATCH(MAX($AQ$3:$AQ29),$AQ$3:$AQ$1048576,0),0),""),E30)</f>
        <v/>
      </c>
      <c r="AW30" s="24" t="str">
        <f t="shared" si="148"/>
        <v/>
      </c>
      <c r="AX30" s="13" t="str">
        <f t="shared" si="149"/>
        <v/>
      </c>
      <c r="AY30" s="4" t="str">
        <f t="shared" si="150"/>
        <v/>
      </c>
      <c r="AZ30" s="4" t="str">
        <f>IF(AX30="",IF(OR(AND(H30&lt;&gt;"",F30=""),COUNTA($H$3:$H$1048576)&gt;COUNTA($H$3:$H30)),INDEX(AX$3:AX30,MATCH(MAX($AQ$3:AQ30),AQ$3:AQ30,0),0),""),AX30)</f>
        <v/>
      </c>
      <c r="BA30" s="4" t="str">
        <f>IF(AY30="",IF(AND(H30&lt;&gt;"",F30=""),INDEX(AY$3:AY30,MATCH(MAX($AQ$3:AQ30),AQ$3:AQ30,0),0),""),AY30)</f>
        <v/>
      </c>
      <c r="BB30" s="82" t="str">
        <f>IF(BC30="","",RANK(BC30,BC$3:BC$1048576,1)+COUNTIF($BC$3:BC30,BC30)-1)</f>
        <v/>
      </c>
      <c r="BC30" s="139" t="str">
        <f t="shared" si="151"/>
        <v/>
      </c>
      <c r="BD30" s="46" t="str">
        <f t="shared" si="152"/>
        <v/>
      </c>
      <c r="BE30" s="46" t="str">
        <f t="shared" si="153"/>
        <v/>
      </c>
      <c r="BF30" s="46" t="str">
        <f t="shared" si="154"/>
        <v/>
      </c>
      <c r="BG30" s="4" t="str">
        <f t="shared" si="155"/>
        <v/>
      </c>
      <c r="BH30" s="180" t="str">
        <f t="shared" si="156"/>
        <v/>
      </c>
      <c r="BI30" s="16" t="str">
        <f t="shared" si="157"/>
        <v/>
      </c>
      <c r="BJ30" s="52" t="str">
        <f>IF(BI30="","",IF(W30="","",IF(AND(K30=$K$1,$K$1&lt;&gt;""),$BT$2,IFERROR(IF(INDEX(価格設定!$D$5:$D$1048576,MATCH(Q30,価格設定!$B$5:$B$1048576,0),0)=価格設定!$D$3,$BT$2,$BS$2),$BS$2))))</f>
        <v/>
      </c>
      <c r="BK30" s="16" t="str">
        <f>IF(BI30="","",IF(COUNTIF($BI$3:BI30,BI30)=1,1,IF(AND(BI29=BI30,BH30=""),BK29,COUNTIF($BH$3:BH30,BH30))))</f>
        <v/>
      </c>
      <c r="BL30" s="52" t="str">
        <f t="shared" si="158"/>
        <v/>
      </c>
      <c r="BM30" s="52" t="str">
        <f t="shared" si="159"/>
        <v/>
      </c>
      <c r="BN30" s="119" t="str">
        <f t="shared" si="160"/>
        <v/>
      </c>
      <c r="BO30" s="119" t="str">
        <f t="shared" si="161"/>
        <v/>
      </c>
      <c r="BP30" s="17" t="str">
        <f t="shared" si="162"/>
        <v/>
      </c>
      <c r="BQ30" s="17" t="str">
        <f t="shared" si="163"/>
        <v/>
      </c>
      <c r="BR30" s="17" t="str">
        <f>IF(OR(BP30="",COUNTIF($BO$3:BO30,BO30)&lt;&gt;1),"",SUMIF(BO$3:BO$1048576,BO30,BP$3:BP$1048576))</f>
        <v/>
      </c>
      <c r="BS30" s="17" t="str">
        <f t="shared" si="164"/>
        <v/>
      </c>
      <c r="BT30" s="17" t="str">
        <f t="shared" si="165"/>
        <v/>
      </c>
      <c r="BU30" s="17" t="str">
        <f t="shared" si="166"/>
        <v/>
      </c>
      <c r="BV30" s="24" t="str">
        <f t="shared" si="167"/>
        <v/>
      </c>
      <c r="BW30" s="24" t="str">
        <f t="shared" si="168"/>
        <v/>
      </c>
      <c r="BX30" s="24" t="str">
        <f t="shared" si="169"/>
        <v/>
      </c>
      <c r="BY30" s="26" t="str">
        <f t="shared" si="170"/>
        <v/>
      </c>
      <c r="BZ30" s="26" t="str">
        <f t="shared" si="171"/>
        <v/>
      </c>
      <c r="CA30" s="26" t="str">
        <f t="shared" si="172"/>
        <v/>
      </c>
      <c r="CB30" s="66" t="str">
        <f t="shared" si="173"/>
        <v/>
      </c>
      <c r="CC30" s="65" t="str">
        <f t="shared" si="174"/>
        <v/>
      </c>
      <c r="CD30" s="26" t="str">
        <f t="shared" si="175"/>
        <v/>
      </c>
      <c r="CE30" s="26" t="str">
        <f t="shared" si="176"/>
        <v/>
      </c>
      <c r="CF30" s="193" t="str">
        <f t="shared" si="177"/>
        <v/>
      </c>
      <c r="CG30" s="193" t="str">
        <f t="shared" si="178"/>
        <v/>
      </c>
      <c r="CH30" s="26" t="str">
        <f t="shared" si="179"/>
        <v/>
      </c>
      <c r="CI30" s="26" t="str">
        <f t="shared" si="180"/>
        <v/>
      </c>
      <c r="CJ30" s="65" t="str">
        <f t="shared" si="181"/>
        <v/>
      </c>
      <c r="CK30" s="65" t="str">
        <f t="shared" si="182"/>
        <v/>
      </c>
      <c r="CL30" s="64" t="str">
        <f t="shared" si="183"/>
        <v/>
      </c>
      <c r="CM30" s="64" t="str">
        <f t="shared" si="184"/>
        <v/>
      </c>
      <c r="CN30" s="65" t="str">
        <f t="shared" si="185"/>
        <v/>
      </c>
      <c r="CP30" s="63" t="str">
        <f>IF(BH30="","",MAX($CP$3:CP29)+1)</f>
        <v/>
      </c>
      <c r="CQ30" s="24" t="str">
        <f t="shared" si="186"/>
        <v/>
      </c>
      <c r="CR30" s="24" t="str">
        <f t="shared" si="187"/>
        <v/>
      </c>
      <c r="CS30" s="24" t="str">
        <f t="shared" si="188"/>
        <v/>
      </c>
      <c r="CT30" s="58" t="str">
        <f>IF(BO30="","",COUNTIF($BO$3:BO30,BO30)&amp;"@"&amp;BO30)</f>
        <v/>
      </c>
      <c r="CU30" s="16" t="str">
        <f t="shared" si="84"/>
        <v/>
      </c>
      <c r="CV30" s="63" t="str">
        <f t="shared" si="189"/>
        <v/>
      </c>
      <c r="CW30" s="16" t="str">
        <f t="shared" si="190"/>
        <v/>
      </c>
      <c r="CX30" s="16" t="str">
        <f t="shared" si="191"/>
        <v/>
      </c>
      <c r="CY30" s="16" t="str">
        <f t="shared" si="192"/>
        <v/>
      </c>
      <c r="CZ30" s="85" t="str">
        <f t="shared" si="193"/>
        <v/>
      </c>
      <c r="DA30" s="16" t="str">
        <f t="shared" si="194"/>
        <v/>
      </c>
      <c r="DB30" s="16" t="str">
        <f t="shared" si="195"/>
        <v/>
      </c>
      <c r="DC30" s="28" t="str">
        <f>IF(CP30="","",$DC$1&amp;(INDEX(価格設定!D$1:XFD$3,ROW(価格設定!$D$3),MATCH($AW30,価格設定!D$1:XFD$1,1))*100)&amp;"%")</f>
        <v/>
      </c>
      <c r="DD30" s="28" t="str">
        <f>IF(CP30="","",$DD$1&amp;(INDEX(価格設定!D$1:XFD$3,ROW(価格設定!$D$2),MATCH($AW30,価格設定!D$1:XFD$1,1))*100)&amp;"%")</f>
        <v/>
      </c>
      <c r="DE30" s="29" t="str">
        <f t="shared" si="196"/>
        <v/>
      </c>
      <c r="DG30" s="58" t="str">
        <f t="shared" si="197"/>
        <v/>
      </c>
      <c r="DH30" s="58" t="str">
        <f t="shared" si="198"/>
        <v/>
      </c>
      <c r="DI30" s="58" t="str">
        <f t="shared" si="199"/>
        <v/>
      </c>
      <c r="DJ30" s="85" t="str">
        <f t="shared" si="200"/>
        <v/>
      </c>
      <c r="DL30" s="58" t="str">
        <f>IF(COUNTIF(DG$3:DG$1048576,DG30)=COUNTIF($DG$3:$DG30,DG30),DG30,"")</f>
        <v/>
      </c>
      <c r="DM30" s="85" t="str">
        <f t="shared" si="201"/>
        <v/>
      </c>
      <c r="DN30" s="85" t="str">
        <f t="shared" si="87"/>
        <v/>
      </c>
      <c r="DO30" s="85" t="str">
        <f t="shared" si="88"/>
        <v/>
      </c>
      <c r="DP30" s="303"/>
      <c r="DQ30" s="17" t="str">
        <f t="shared" si="89"/>
        <v/>
      </c>
      <c r="DR30" s="17" t="str">
        <f t="shared" si="90"/>
        <v/>
      </c>
      <c r="DS30" s="17" t="str">
        <f t="shared" si="91"/>
        <v/>
      </c>
      <c r="DU30" s="16" t="str">
        <f t="shared" si="202"/>
        <v/>
      </c>
      <c r="DV30" s="16" t="str">
        <f>IF(DU30="","",COUNT($DU$3:DU30))</f>
        <v/>
      </c>
      <c r="DW30" s="16" t="str">
        <f t="shared" si="203"/>
        <v/>
      </c>
      <c r="DX30" s="16" t="str">
        <f t="shared" si="204"/>
        <v/>
      </c>
      <c r="DY30" s="16" t="str">
        <f>IF(DZ30="","",COUNTIF(DZ$3:DZ30,DZ30))</f>
        <v/>
      </c>
      <c r="DZ30" s="16" t="str">
        <f t="shared" si="205"/>
        <v/>
      </c>
      <c r="EA30" s="16" t="str">
        <f t="shared" si="206"/>
        <v/>
      </c>
      <c r="EB30" s="16" t="str">
        <f t="shared" si="207"/>
        <v/>
      </c>
      <c r="EC30" s="16" t="str">
        <f t="shared" si="208"/>
        <v/>
      </c>
      <c r="ED30" s="16" t="str">
        <f t="shared" si="209"/>
        <v/>
      </c>
      <c r="EE30" s="16" t="str">
        <f t="shared" si="210"/>
        <v/>
      </c>
      <c r="EF30" s="16" t="str">
        <f t="shared" si="211"/>
        <v/>
      </c>
      <c r="EG30" s="16" t="str">
        <f t="shared" si="212"/>
        <v/>
      </c>
      <c r="EH30" s="16" t="str">
        <f t="shared" si="213"/>
        <v/>
      </c>
      <c r="EI30" s="16" t="str">
        <f t="shared" si="214"/>
        <v/>
      </c>
      <c r="EJ30" s="16" t="str">
        <f t="shared" si="215"/>
        <v/>
      </c>
      <c r="EK30" s="16" t="str">
        <f t="shared" si="216"/>
        <v/>
      </c>
      <c r="EL30" s="58" t="str">
        <f t="shared" si="217"/>
        <v/>
      </c>
      <c r="EM30" s="58" t="str">
        <f>IF(OR($DZ30="",CR30=""),IF($EL30="","",$EL30),IF(OR(CR30="なし",CR30=0),領収書!$H$1,CR30))</f>
        <v/>
      </c>
      <c r="EN30" s="58" t="str">
        <f>IF(OR($DZ30="",CS30=""),IF($EL30="","",$EL30),IF(OR(CS30="なし",CS30=0),入力!$EN$1,CS30))</f>
        <v/>
      </c>
      <c r="EO30" s="63" t="str">
        <f t="shared" si="218"/>
        <v/>
      </c>
      <c r="EP30" s="63" t="str">
        <f t="shared" si="219"/>
        <v/>
      </c>
      <c r="ER30" s="16" t="str">
        <f>IF(AND(COUNTIF($ET$3:ET30,ET30)=1,ET30&lt;&gt;""),MAX($ER$3:ER29)+1,"")</f>
        <v/>
      </c>
      <c r="ES30" s="16" t="str">
        <f>IF(価格設定!B32="","",価格設定!B32)</f>
        <v/>
      </c>
      <c r="ET30" s="16" t="str">
        <f>IF(価格設定!C32="","",価格設定!C32)</f>
        <v/>
      </c>
      <c r="EV30" s="16" t="str">
        <f t="shared" si="94"/>
        <v/>
      </c>
      <c r="EW30" s="16" t="str">
        <f t="shared" si="220"/>
        <v/>
      </c>
    </row>
    <row r="31" spans="1:153" ht="30" customHeight="1" x14ac:dyDescent="0.2">
      <c r="A31" s="225"/>
      <c r="B31" s="212"/>
      <c r="C31" s="221"/>
      <c r="D31" s="164"/>
      <c r="E31" s="165"/>
      <c r="F31" s="166"/>
      <c r="G31" s="167"/>
      <c r="H31" s="179"/>
      <c r="I31" s="306"/>
      <c r="J31" s="169"/>
      <c r="K31" s="179"/>
      <c r="L31" s="186"/>
      <c r="M31" s="186"/>
      <c r="N31" s="168"/>
      <c r="O31" s="170"/>
      <c r="P31" s="212"/>
      <c r="Q31" s="179" t="str">
        <f>IFERROR(IF(H31="","",IFERROR(INDEX(価格設定!$B$5:$B$1048576,MATCH(H31,価格設定!$B$5:$B$1048576,0),0),INDEX(価格設定!$B$5:$B$1048576,MATCH("*"&amp;H31&amp;"*",価格設定!$B$5:$B$1048576,0),0))),H31)</f>
        <v/>
      </c>
      <c r="R31" s="250" t="str">
        <f>IFERROR(IF(Q31="",IF(K31="","",K31),IF(K31="",IF(INDEX(価格設定!$C$5:$C$1048576,MATCH(Q31,価格設定!$B$5:$B$1048576,0),0)=0,"",INDEX(価格設定!$C$5:$C$1048576,MATCH(Q31,価格設定!$B$5:$B$1048576,0),0)),IF(K31="なし","",K31))),"")</f>
        <v/>
      </c>
      <c r="S31" s="308" t="str">
        <f t="shared" si="132"/>
        <v/>
      </c>
      <c r="T31" s="126" t="str">
        <f>IFERROR(IF(J31="",IF(INDEX(価格設定!$E$5:$R$1048576,MATCH($Q31,価格設定!B$5:B$1048576,0),MATCH($AW31,価格設定!E$1:X$1,1))=0,"",INDEX(価格設定!$E$5:$R$1048576,MATCH($Q31,価格設定!B$5:B$1048576,0),MATCH($AW31,価格設定!E$1:X$1,1))),J31),"")</f>
        <v/>
      </c>
      <c r="U31" s="126" t="str">
        <f t="shared" si="133"/>
        <v/>
      </c>
      <c r="V31" s="132" t="str">
        <f t="shared" si="134"/>
        <v/>
      </c>
      <c r="W31" s="127" t="str">
        <f>IFERROR(IF(OR(T31="",T31&lt;0),"",IFERROR(INDEX(価格設定!E$2:X$3,IF(AND(K31=$K$1,$K$1&lt;&gt;""),ROW(価格設定!$D$3)-1,MATCH(INDEX(価格設定!$D$5:$D$1048576,MATCH(Q31,価格設定!$B$5:$B$1048576,0),0),価格設定!$D$2:$D$3,0)),MATCH($AW31,価格設定!E$1:X$1,1)),INDEX(価格設定!E$2:X$2,0,MATCH($AW31,価格設定!E$1:X$1,1)))),"")</f>
        <v/>
      </c>
      <c r="X31" s="126" t="str">
        <f t="shared" si="67"/>
        <v/>
      </c>
      <c r="Y31" s="128" t="str">
        <f t="shared" si="135"/>
        <v/>
      </c>
      <c r="Z31" s="126" t="str">
        <f t="shared" si="136"/>
        <v/>
      </c>
      <c r="AA31" s="129" t="str">
        <f t="shared" si="137"/>
        <v/>
      </c>
      <c r="AB31" s="126" t="str">
        <f t="shared" si="138"/>
        <v/>
      </c>
      <c r="AC31" s="280" t="str">
        <f t="shared" si="139"/>
        <v/>
      </c>
      <c r="AD31" s="15"/>
      <c r="AE31" s="204" t="str">
        <f>IF(AF31="","",COUNT($AF$3:AF31))</f>
        <v/>
      </c>
      <c r="AF31" s="206" t="str">
        <f t="shared" si="140"/>
        <v/>
      </c>
      <c r="AG31" s="204" t="str">
        <f t="shared" si="141"/>
        <v/>
      </c>
      <c r="AH31" s="204" t="str">
        <f t="shared" si="142"/>
        <v/>
      </c>
      <c r="AI31" s="287"/>
      <c r="AJ31" s="15"/>
      <c r="AK31" s="138" t="str">
        <f t="shared" si="143"/>
        <v/>
      </c>
      <c r="AL31" s="131" t="str">
        <f t="shared" si="144"/>
        <v/>
      </c>
      <c r="AM31" s="131" t="str">
        <f t="shared" si="145"/>
        <v/>
      </c>
      <c r="AN31" s="313" t="str">
        <f t="shared" si="146"/>
        <v/>
      </c>
      <c r="AO31" s="316" t="str">
        <f t="shared" si="147"/>
        <v/>
      </c>
      <c r="AP31" s="18"/>
      <c r="AQ31" s="3" t="str">
        <f>IF(F31="","",MAX($AQ$3:AQ30)+1)</f>
        <v/>
      </c>
      <c r="AR31" s="3" t="str">
        <f>IF(OR(AQ31="",BB31=""),"",MAX($AR$3:AR30)+1)</f>
        <v/>
      </c>
      <c r="AS31" s="3" t="str">
        <f>IF(CQ31="","",RANK(CQ31,CQ$3:CQ$1048576,1)+COUNTIF($CQ$3:CQ31,CQ31)-1)</f>
        <v/>
      </c>
      <c r="AT31" s="21" t="str">
        <f>IF(C31="",IF(OR(AND($H31&lt;&gt;"",C31=""),AND($F30=$F31,$AZ31&lt;&gt;""),COUNTA($H$3:$H$1048576,#REF!,$F$3:$F$1048576)&gt;COUNTA($H$3:$H31,#REF!,$F$3:$F31),$AZ31&lt;&gt;""),INDEX(AT$3:AT$1048576,MATCH(MAX($AQ$3:$AQ30),$AQ$3:$AQ$1048576,0),0),""),C31)</f>
        <v/>
      </c>
      <c r="AU31" s="21" t="str">
        <f>IF(D31="",IF(OR(AND($H31&lt;&gt;"",D31=""),AND($F30=$F31,$AZ31&lt;&gt;""),COUNTA($H$3:$H$1048576,#REF!,$F$3:$F$1048576)&gt;COUNTA($H$3:$H31,#REF!,$F$3:$F31),$AZ31&lt;&gt;""),INDEX(AU$3:AU$1048576,MATCH(MAX($AQ$3:$AQ30),$AQ$3:$AQ$1048576,0),0),""),D31)</f>
        <v/>
      </c>
      <c r="AV31" s="21" t="str">
        <f>IF(E31="",IF(OR(AND($H31&lt;&gt;"",E31=""),AND($F30=$F31,$AZ31&lt;&gt;""),COUNTA($H$3:$H$1048576,#REF!,$F$3:$F$1048576)&gt;COUNTA($H$3:$H31,#REF!,$F$3:$F31),$AZ31&lt;&gt;""),INDEX(AV$3:AV$1048576,MATCH(MAX($AQ$3:$AQ30),$AQ$3:$AQ$1048576,0),0),""),E31)</f>
        <v/>
      </c>
      <c r="AW31" s="24" t="str">
        <f t="shared" si="148"/>
        <v/>
      </c>
      <c r="AX31" s="13" t="str">
        <f t="shared" si="149"/>
        <v/>
      </c>
      <c r="AY31" s="4" t="str">
        <f t="shared" si="150"/>
        <v/>
      </c>
      <c r="AZ31" s="4" t="str">
        <f>IF(AX31="",IF(OR(AND(H31&lt;&gt;"",F31=""),COUNTA($H$3:$H$1048576)&gt;COUNTA($H$3:$H31)),INDEX(AX$3:AX31,MATCH(MAX($AQ$3:AQ31),AQ$3:AQ31,0),0),""),AX31)</f>
        <v/>
      </c>
      <c r="BA31" s="4" t="str">
        <f>IF(AY31="",IF(AND(H31&lt;&gt;"",F31=""),INDEX(AY$3:AY31,MATCH(MAX($AQ$3:AQ31),AQ$3:AQ31,0),0),""),AY31)</f>
        <v/>
      </c>
      <c r="BB31" s="82" t="str">
        <f>IF(BC31="","",RANK(BC31,BC$3:BC$1048576,1)+COUNTIF($BC$3:BC31,BC31)-1)</f>
        <v/>
      </c>
      <c r="BC31" s="139" t="str">
        <f t="shared" si="151"/>
        <v/>
      </c>
      <c r="BD31" s="46" t="str">
        <f t="shared" si="152"/>
        <v/>
      </c>
      <c r="BE31" s="46" t="str">
        <f t="shared" si="153"/>
        <v/>
      </c>
      <c r="BF31" s="46" t="str">
        <f t="shared" si="154"/>
        <v/>
      </c>
      <c r="BG31" s="4" t="str">
        <f t="shared" si="155"/>
        <v/>
      </c>
      <c r="BH31" s="180" t="str">
        <f t="shared" si="156"/>
        <v/>
      </c>
      <c r="BI31" s="16" t="str">
        <f t="shared" si="157"/>
        <v/>
      </c>
      <c r="BJ31" s="52" t="str">
        <f>IF(BI31="","",IF(W31="","",IF(AND(K31=$K$1,$K$1&lt;&gt;""),$BT$2,IFERROR(IF(INDEX(価格設定!$D$5:$D$1048576,MATCH(Q31,価格設定!$B$5:$B$1048576,0),0)=価格設定!$D$3,$BT$2,$BS$2),$BS$2))))</f>
        <v/>
      </c>
      <c r="BK31" s="16" t="str">
        <f>IF(BI31="","",IF(COUNTIF($BI$3:BI31,BI31)=1,1,IF(AND(BI30=BI31,BH31=""),BK30,COUNTIF($BH$3:BH31,BH31))))</f>
        <v/>
      </c>
      <c r="BL31" s="52" t="str">
        <f t="shared" si="158"/>
        <v/>
      </c>
      <c r="BM31" s="52" t="str">
        <f t="shared" si="159"/>
        <v/>
      </c>
      <c r="BN31" s="119" t="str">
        <f t="shared" si="160"/>
        <v/>
      </c>
      <c r="BO31" s="119" t="str">
        <f t="shared" si="161"/>
        <v/>
      </c>
      <c r="BP31" s="17" t="str">
        <f t="shared" si="162"/>
        <v/>
      </c>
      <c r="BQ31" s="17" t="str">
        <f t="shared" si="163"/>
        <v/>
      </c>
      <c r="BR31" s="17" t="str">
        <f>IF(OR(BP31="",COUNTIF($BO$3:BO31,BO31)&lt;&gt;1),"",SUMIF(BO$3:BO$1048576,BO31,BP$3:BP$1048576))</f>
        <v/>
      </c>
      <c r="BS31" s="17" t="str">
        <f t="shared" si="164"/>
        <v/>
      </c>
      <c r="BT31" s="17" t="str">
        <f t="shared" si="165"/>
        <v/>
      </c>
      <c r="BU31" s="17" t="str">
        <f t="shared" si="166"/>
        <v/>
      </c>
      <c r="BV31" s="24" t="str">
        <f t="shared" si="167"/>
        <v/>
      </c>
      <c r="BW31" s="24" t="str">
        <f t="shared" si="168"/>
        <v/>
      </c>
      <c r="BX31" s="24" t="str">
        <f t="shared" si="169"/>
        <v/>
      </c>
      <c r="BY31" s="26" t="str">
        <f t="shared" si="170"/>
        <v/>
      </c>
      <c r="BZ31" s="26" t="str">
        <f t="shared" si="171"/>
        <v/>
      </c>
      <c r="CA31" s="26" t="str">
        <f t="shared" si="172"/>
        <v/>
      </c>
      <c r="CB31" s="66" t="str">
        <f t="shared" si="173"/>
        <v/>
      </c>
      <c r="CC31" s="65" t="str">
        <f t="shared" si="174"/>
        <v/>
      </c>
      <c r="CD31" s="26" t="str">
        <f t="shared" si="175"/>
        <v/>
      </c>
      <c r="CE31" s="26" t="str">
        <f t="shared" si="176"/>
        <v/>
      </c>
      <c r="CF31" s="193" t="str">
        <f t="shared" si="177"/>
        <v/>
      </c>
      <c r="CG31" s="193" t="str">
        <f t="shared" si="178"/>
        <v/>
      </c>
      <c r="CH31" s="26" t="str">
        <f t="shared" si="179"/>
        <v/>
      </c>
      <c r="CI31" s="26" t="str">
        <f t="shared" si="180"/>
        <v/>
      </c>
      <c r="CJ31" s="65" t="str">
        <f t="shared" si="181"/>
        <v/>
      </c>
      <c r="CK31" s="65" t="str">
        <f t="shared" si="182"/>
        <v/>
      </c>
      <c r="CL31" s="64" t="str">
        <f t="shared" si="183"/>
        <v/>
      </c>
      <c r="CM31" s="64" t="str">
        <f t="shared" si="184"/>
        <v/>
      </c>
      <c r="CN31" s="65" t="str">
        <f t="shared" si="185"/>
        <v/>
      </c>
      <c r="CP31" s="63" t="str">
        <f>IF(BH31="","",MAX($CP$3:CP30)+1)</f>
        <v/>
      </c>
      <c r="CQ31" s="24" t="str">
        <f t="shared" si="186"/>
        <v/>
      </c>
      <c r="CR31" s="24" t="str">
        <f t="shared" si="187"/>
        <v/>
      </c>
      <c r="CS31" s="24" t="str">
        <f t="shared" si="188"/>
        <v/>
      </c>
      <c r="CT31" s="58" t="str">
        <f>IF(BO31="","",COUNTIF($BO$3:BO31,BO31)&amp;"@"&amp;BO31)</f>
        <v/>
      </c>
      <c r="CU31" s="16" t="str">
        <f t="shared" si="84"/>
        <v/>
      </c>
      <c r="CV31" s="63" t="str">
        <f t="shared" si="189"/>
        <v/>
      </c>
      <c r="CW31" s="16" t="str">
        <f t="shared" si="190"/>
        <v/>
      </c>
      <c r="CX31" s="16" t="str">
        <f t="shared" si="191"/>
        <v/>
      </c>
      <c r="CY31" s="16" t="str">
        <f t="shared" si="192"/>
        <v/>
      </c>
      <c r="CZ31" s="85" t="str">
        <f t="shared" si="193"/>
        <v/>
      </c>
      <c r="DA31" s="16" t="str">
        <f t="shared" si="194"/>
        <v/>
      </c>
      <c r="DB31" s="16" t="str">
        <f t="shared" si="195"/>
        <v/>
      </c>
      <c r="DC31" s="28" t="str">
        <f>IF(CP31="","",$DC$1&amp;(INDEX(価格設定!D$1:XFD$3,ROW(価格設定!$D$3),MATCH($AW31,価格設定!D$1:XFD$1,1))*100)&amp;"%")</f>
        <v/>
      </c>
      <c r="DD31" s="28" t="str">
        <f>IF(CP31="","",$DD$1&amp;(INDEX(価格設定!D$1:XFD$3,ROW(価格設定!$D$2),MATCH($AW31,価格設定!D$1:XFD$1,1))*100)&amp;"%")</f>
        <v/>
      </c>
      <c r="DE31" s="29" t="str">
        <f t="shared" si="196"/>
        <v/>
      </c>
      <c r="DG31" s="58" t="str">
        <f t="shared" si="197"/>
        <v/>
      </c>
      <c r="DH31" s="58" t="str">
        <f t="shared" si="198"/>
        <v/>
      </c>
      <c r="DI31" s="58" t="str">
        <f t="shared" si="199"/>
        <v/>
      </c>
      <c r="DJ31" s="85" t="str">
        <f t="shared" si="200"/>
        <v/>
      </c>
      <c r="DL31" s="58" t="str">
        <f>IF(COUNTIF(DG$3:DG$1048576,DG31)=COUNTIF($DG$3:$DG31,DG31),DG31,"")</f>
        <v/>
      </c>
      <c r="DM31" s="85" t="str">
        <f t="shared" si="201"/>
        <v/>
      </c>
      <c r="DN31" s="85" t="str">
        <f t="shared" si="87"/>
        <v/>
      </c>
      <c r="DO31" s="85" t="str">
        <f t="shared" si="88"/>
        <v/>
      </c>
      <c r="DP31" s="303"/>
      <c r="DQ31" s="17" t="str">
        <f t="shared" si="89"/>
        <v/>
      </c>
      <c r="DR31" s="17" t="str">
        <f t="shared" si="90"/>
        <v/>
      </c>
      <c r="DS31" s="17" t="str">
        <f t="shared" si="91"/>
        <v/>
      </c>
      <c r="DU31" s="16" t="str">
        <f t="shared" si="202"/>
        <v/>
      </c>
      <c r="DV31" s="16" t="str">
        <f>IF(DU31="","",COUNT($DU$3:DU31))</f>
        <v/>
      </c>
      <c r="DW31" s="16" t="str">
        <f t="shared" si="203"/>
        <v/>
      </c>
      <c r="DX31" s="16" t="str">
        <f t="shared" si="204"/>
        <v/>
      </c>
      <c r="DY31" s="16" t="str">
        <f>IF(DZ31="","",COUNTIF(DZ$3:DZ31,DZ31))</f>
        <v/>
      </c>
      <c r="DZ31" s="16" t="str">
        <f t="shared" si="205"/>
        <v/>
      </c>
      <c r="EA31" s="16" t="str">
        <f t="shared" si="206"/>
        <v/>
      </c>
      <c r="EB31" s="16" t="str">
        <f t="shared" si="207"/>
        <v/>
      </c>
      <c r="EC31" s="16" t="str">
        <f t="shared" si="208"/>
        <v/>
      </c>
      <c r="ED31" s="16" t="str">
        <f t="shared" si="209"/>
        <v/>
      </c>
      <c r="EE31" s="16" t="str">
        <f t="shared" si="210"/>
        <v/>
      </c>
      <c r="EF31" s="16" t="str">
        <f t="shared" si="211"/>
        <v/>
      </c>
      <c r="EG31" s="16" t="str">
        <f t="shared" si="212"/>
        <v/>
      </c>
      <c r="EH31" s="16" t="str">
        <f t="shared" si="213"/>
        <v/>
      </c>
      <c r="EI31" s="16" t="str">
        <f t="shared" si="214"/>
        <v/>
      </c>
      <c r="EJ31" s="16" t="str">
        <f t="shared" si="215"/>
        <v/>
      </c>
      <c r="EK31" s="16" t="str">
        <f t="shared" si="216"/>
        <v/>
      </c>
      <c r="EL31" s="58" t="str">
        <f t="shared" si="217"/>
        <v/>
      </c>
      <c r="EM31" s="58" t="str">
        <f>IF(OR($DZ31="",CR31=""),IF($EL31="","",$EL31),IF(OR(CR31="なし",CR31=0),領収書!$H$1,CR31))</f>
        <v/>
      </c>
      <c r="EN31" s="58" t="str">
        <f>IF(OR($DZ31="",CS31=""),IF($EL31="","",$EL31),IF(OR(CS31="なし",CS31=0),入力!$EN$1,CS31))</f>
        <v/>
      </c>
      <c r="EO31" s="63" t="str">
        <f t="shared" si="218"/>
        <v/>
      </c>
      <c r="EP31" s="63" t="str">
        <f t="shared" si="219"/>
        <v/>
      </c>
      <c r="ER31" s="16" t="str">
        <f>IF(AND(COUNTIF($ET$3:ET31,ET31)=1,ET31&lt;&gt;""),MAX($ER$3:ER30)+1,"")</f>
        <v/>
      </c>
      <c r="ES31" s="16" t="str">
        <f>IF(価格設定!B33="","",価格設定!B33)</f>
        <v/>
      </c>
      <c r="ET31" s="16" t="str">
        <f>IF(価格設定!C33="","",価格設定!C33)</f>
        <v/>
      </c>
      <c r="EV31" s="16" t="str">
        <f t="shared" si="94"/>
        <v/>
      </c>
      <c r="EW31" s="16" t="str">
        <f t="shared" si="220"/>
        <v/>
      </c>
    </row>
    <row r="32" spans="1:153" ht="30" customHeight="1" x14ac:dyDescent="0.2">
      <c r="A32" s="225"/>
      <c r="B32" s="212"/>
      <c r="C32" s="221"/>
      <c r="D32" s="164"/>
      <c r="E32" s="165"/>
      <c r="F32" s="166"/>
      <c r="G32" s="167"/>
      <c r="H32" s="179"/>
      <c r="I32" s="306"/>
      <c r="J32" s="169"/>
      <c r="K32" s="179"/>
      <c r="L32" s="186"/>
      <c r="M32" s="186"/>
      <c r="N32" s="168"/>
      <c r="O32" s="170"/>
      <c r="P32" s="212"/>
      <c r="Q32" s="179" t="str">
        <f>IFERROR(IF(H32="","",IFERROR(INDEX(価格設定!$B$5:$B$1048576,MATCH(H32,価格設定!$B$5:$B$1048576,0),0),INDEX(価格設定!$B$5:$B$1048576,MATCH("*"&amp;H32&amp;"*",価格設定!$B$5:$B$1048576,0),0))),H32)</f>
        <v/>
      </c>
      <c r="R32" s="250" t="str">
        <f>IFERROR(IF(Q32="",IF(K32="","",K32),IF(K32="",IF(INDEX(価格設定!$C$5:$C$1048576,MATCH(Q32,価格設定!$B$5:$B$1048576,0),0)=0,"",INDEX(価格設定!$C$5:$C$1048576,MATCH(Q32,価格設定!$B$5:$B$1048576,0),0)),IF(K32="なし","",K32))),"")</f>
        <v/>
      </c>
      <c r="S32" s="308" t="str">
        <f t="shared" si="132"/>
        <v/>
      </c>
      <c r="T32" s="126" t="str">
        <f>IFERROR(IF(J32="",IF(INDEX(価格設定!$E$5:$R$1048576,MATCH($Q32,価格設定!B$5:B$1048576,0),MATCH($AW32,価格設定!E$1:X$1,1))=0,"",INDEX(価格設定!$E$5:$R$1048576,MATCH($Q32,価格設定!B$5:B$1048576,0),MATCH($AW32,価格設定!E$1:X$1,1))),J32),"")</f>
        <v/>
      </c>
      <c r="U32" s="126" t="str">
        <f t="shared" si="133"/>
        <v/>
      </c>
      <c r="V32" s="132" t="str">
        <f t="shared" si="134"/>
        <v/>
      </c>
      <c r="W32" s="127" t="str">
        <f>IFERROR(IF(OR(T32="",T32&lt;0),"",IFERROR(INDEX(価格設定!E$2:X$3,IF(AND(K32=$K$1,$K$1&lt;&gt;""),ROW(価格設定!$D$3)-1,MATCH(INDEX(価格設定!$D$5:$D$1048576,MATCH(Q32,価格設定!$B$5:$B$1048576,0),0),価格設定!$D$2:$D$3,0)),MATCH($AW32,価格設定!E$1:X$1,1)),INDEX(価格設定!E$2:X$2,0,MATCH($AW32,価格設定!E$1:X$1,1)))),"")</f>
        <v/>
      </c>
      <c r="X32" s="126" t="str">
        <f t="shared" si="67"/>
        <v/>
      </c>
      <c r="Y32" s="128" t="str">
        <f t="shared" si="135"/>
        <v/>
      </c>
      <c r="Z32" s="126" t="str">
        <f t="shared" si="136"/>
        <v/>
      </c>
      <c r="AA32" s="129" t="str">
        <f t="shared" si="137"/>
        <v/>
      </c>
      <c r="AB32" s="126" t="str">
        <f t="shared" si="138"/>
        <v/>
      </c>
      <c r="AC32" s="280" t="str">
        <f t="shared" si="139"/>
        <v/>
      </c>
      <c r="AD32" s="15"/>
      <c r="AE32" s="204" t="str">
        <f>IF(AF32="","",COUNT($AF$3:AF32))</f>
        <v/>
      </c>
      <c r="AF32" s="206" t="str">
        <f t="shared" si="140"/>
        <v/>
      </c>
      <c r="AG32" s="204" t="str">
        <f t="shared" si="141"/>
        <v/>
      </c>
      <c r="AH32" s="204" t="str">
        <f t="shared" si="142"/>
        <v/>
      </c>
      <c r="AI32" s="287"/>
      <c r="AJ32" s="15"/>
      <c r="AK32" s="138" t="str">
        <f t="shared" si="143"/>
        <v/>
      </c>
      <c r="AL32" s="131" t="str">
        <f t="shared" si="144"/>
        <v/>
      </c>
      <c r="AM32" s="131" t="str">
        <f t="shared" si="145"/>
        <v/>
      </c>
      <c r="AN32" s="313" t="str">
        <f t="shared" si="146"/>
        <v/>
      </c>
      <c r="AO32" s="316" t="str">
        <f t="shared" si="147"/>
        <v/>
      </c>
      <c r="AP32" s="18"/>
      <c r="AQ32" s="3" t="str">
        <f>IF(F32="","",MAX($AQ$3:AQ31)+1)</f>
        <v/>
      </c>
      <c r="AR32" s="3" t="str">
        <f>IF(OR(AQ32="",BB32=""),"",MAX($AR$3:AR31)+1)</f>
        <v/>
      </c>
      <c r="AS32" s="3" t="str">
        <f>IF(CQ32="","",RANK(CQ32,CQ$3:CQ$1048576,1)+COUNTIF($CQ$3:CQ32,CQ32)-1)</f>
        <v/>
      </c>
      <c r="AT32" s="21" t="str">
        <f>IF(C32="",IF(OR(AND($H32&lt;&gt;"",C32=""),AND($F31=$F32,$AZ32&lt;&gt;""),COUNTA($H$3:$H$1048576,#REF!,$F$3:$F$1048576)&gt;COUNTA($H$3:$H32,#REF!,$F$3:$F32),$AZ32&lt;&gt;""),INDEX(AT$3:AT$1048576,MATCH(MAX($AQ$3:$AQ31),$AQ$3:$AQ$1048576,0),0),""),C32)</f>
        <v/>
      </c>
      <c r="AU32" s="21" t="str">
        <f>IF(D32="",IF(OR(AND($H32&lt;&gt;"",D32=""),AND($F31=$F32,$AZ32&lt;&gt;""),COUNTA($H$3:$H$1048576,#REF!,$F$3:$F$1048576)&gt;COUNTA($H$3:$H32,#REF!,$F$3:$F32),$AZ32&lt;&gt;""),INDEX(AU$3:AU$1048576,MATCH(MAX($AQ$3:$AQ31),$AQ$3:$AQ$1048576,0),0),""),D32)</f>
        <v/>
      </c>
      <c r="AV32" s="21" t="str">
        <f>IF(E32="",IF(OR(AND($H32&lt;&gt;"",E32=""),AND($F31=$F32,$AZ32&lt;&gt;""),COUNTA($H$3:$H$1048576,#REF!,$F$3:$F$1048576)&gt;COUNTA($H$3:$H32,#REF!,$F$3:$F32),$AZ32&lt;&gt;""),INDEX(AV$3:AV$1048576,MATCH(MAX($AQ$3:$AQ31),$AQ$3:$AQ$1048576,0),0),""),E32)</f>
        <v/>
      </c>
      <c r="AW32" s="24" t="str">
        <f t="shared" si="148"/>
        <v/>
      </c>
      <c r="AX32" s="13" t="str">
        <f t="shared" si="149"/>
        <v/>
      </c>
      <c r="AY32" s="4" t="str">
        <f t="shared" si="150"/>
        <v/>
      </c>
      <c r="AZ32" s="4" t="str">
        <f>IF(AX32="",IF(OR(AND(H32&lt;&gt;"",F32=""),COUNTA($H$3:$H$1048576)&gt;COUNTA($H$3:$H32)),INDEX(AX$3:AX32,MATCH(MAX($AQ$3:AQ32),AQ$3:AQ32,0),0),""),AX32)</f>
        <v/>
      </c>
      <c r="BA32" s="4" t="str">
        <f>IF(AY32="",IF(AND(H32&lt;&gt;"",F32=""),INDEX(AY$3:AY32,MATCH(MAX($AQ$3:AQ32),AQ$3:AQ32,0),0),""),AY32)</f>
        <v/>
      </c>
      <c r="BB32" s="82" t="str">
        <f>IF(BC32="","",RANK(BC32,BC$3:BC$1048576,1)+COUNTIF($BC$3:BC32,BC32)-1)</f>
        <v/>
      </c>
      <c r="BC32" s="139" t="str">
        <f t="shared" si="151"/>
        <v/>
      </c>
      <c r="BD32" s="46" t="str">
        <f t="shared" si="152"/>
        <v/>
      </c>
      <c r="BE32" s="46" t="str">
        <f t="shared" si="153"/>
        <v/>
      </c>
      <c r="BF32" s="46" t="str">
        <f t="shared" si="154"/>
        <v/>
      </c>
      <c r="BG32" s="4" t="str">
        <f t="shared" si="155"/>
        <v/>
      </c>
      <c r="BH32" s="180" t="str">
        <f t="shared" si="156"/>
        <v/>
      </c>
      <c r="BI32" s="16" t="str">
        <f t="shared" si="157"/>
        <v/>
      </c>
      <c r="BJ32" s="52" t="str">
        <f>IF(BI32="","",IF(W32="","",IF(AND(K32=$K$1,$K$1&lt;&gt;""),$BT$2,IFERROR(IF(INDEX(価格設定!$D$5:$D$1048576,MATCH(Q32,価格設定!$B$5:$B$1048576,0),0)=価格設定!$D$3,$BT$2,$BS$2),$BS$2))))</f>
        <v/>
      </c>
      <c r="BK32" s="16" t="str">
        <f>IF(BI32="","",IF(COUNTIF($BI$3:BI32,BI32)=1,1,IF(AND(BI31=BI32,BH32=""),BK31,COUNTIF($BH$3:BH32,BH32))))</f>
        <v/>
      </c>
      <c r="BL32" s="52" t="str">
        <f t="shared" si="158"/>
        <v/>
      </c>
      <c r="BM32" s="52" t="str">
        <f t="shared" si="159"/>
        <v/>
      </c>
      <c r="BN32" s="119" t="str">
        <f t="shared" si="160"/>
        <v/>
      </c>
      <c r="BO32" s="119" t="str">
        <f t="shared" si="161"/>
        <v/>
      </c>
      <c r="BP32" s="17" t="str">
        <f t="shared" si="162"/>
        <v/>
      </c>
      <c r="BQ32" s="17" t="str">
        <f t="shared" si="163"/>
        <v/>
      </c>
      <c r="BR32" s="17" t="str">
        <f>IF(OR(BP32="",COUNTIF($BO$3:BO32,BO32)&lt;&gt;1),"",SUMIF(BO$3:BO$1048576,BO32,BP$3:BP$1048576))</f>
        <v/>
      </c>
      <c r="BS32" s="17" t="str">
        <f t="shared" si="164"/>
        <v/>
      </c>
      <c r="BT32" s="17" t="str">
        <f t="shared" si="165"/>
        <v/>
      </c>
      <c r="BU32" s="17" t="str">
        <f t="shared" si="166"/>
        <v/>
      </c>
      <c r="BV32" s="24" t="str">
        <f t="shared" si="167"/>
        <v/>
      </c>
      <c r="BW32" s="24" t="str">
        <f t="shared" si="168"/>
        <v/>
      </c>
      <c r="BX32" s="24" t="str">
        <f t="shared" si="169"/>
        <v/>
      </c>
      <c r="BY32" s="26" t="str">
        <f t="shared" si="170"/>
        <v/>
      </c>
      <c r="BZ32" s="26" t="str">
        <f t="shared" si="171"/>
        <v/>
      </c>
      <c r="CA32" s="26" t="str">
        <f t="shared" si="172"/>
        <v/>
      </c>
      <c r="CB32" s="66" t="str">
        <f t="shared" si="173"/>
        <v/>
      </c>
      <c r="CC32" s="65" t="str">
        <f t="shared" si="174"/>
        <v/>
      </c>
      <c r="CD32" s="26" t="str">
        <f t="shared" si="175"/>
        <v/>
      </c>
      <c r="CE32" s="26" t="str">
        <f t="shared" si="176"/>
        <v/>
      </c>
      <c r="CF32" s="193" t="str">
        <f t="shared" si="177"/>
        <v/>
      </c>
      <c r="CG32" s="193" t="str">
        <f t="shared" si="178"/>
        <v/>
      </c>
      <c r="CH32" s="26" t="str">
        <f t="shared" si="179"/>
        <v/>
      </c>
      <c r="CI32" s="26" t="str">
        <f t="shared" si="180"/>
        <v/>
      </c>
      <c r="CJ32" s="65" t="str">
        <f t="shared" si="181"/>
        <v/>
      </c>
      <c r="CK32" s="65" t="str">
        <f t="shared" si="182"/>
        <v/>
      </c>
      <c r="CL32" s="64" t="str">
        <f t="shared" si="183"/>
        <v/>
      </c>
      <c r="CM32" s="64" t="str">
        <f t="shared" si="184"/>
        <v/>
      </c>
      <c r="CN32" s="65" t="str">
        <f t="shared" si="185"/>
        <v/>
      </c>
      <c r="CP32" s="63" t="str">
        <f>IF(BH32="","",MAX($CP$3:CP31)+1)</f>
        <v/>
      </c>
      <c r="CQ32" s="24" t="str">
        <f t="shared" si="186"/>
        <v/>
      </c>
      <c r="CR32" s="24" t="str">
        <f t="shared" si="187"/>
        <v/>
      </c>
      <c r="CS32" s="24" t="str">
        <f t="shared" si="188"/>
        <v/>
      </c>
      <c r="CT32" s="58" t="str">
        <f>IF(BO32="","",COUNTIF($BO$3:BO32,BO32)&amp;"@"&amp;BO32)</f>
        <v/>
      </c>
      <c r="CU32" s="16" t="str">
        <f t="shared" si="84"/>
        <v/>
      </c>
      <c r="CV32" s="63" t="str">
        <f t="shared" si="189"/>
        <v/>
      </c>
      <c r="CW32" s="16" t="str">
        <f t="shared" si="190"/>
        <v/>
      </c>
      <c r="CX32" s="16" t="str">
        <f t="shared" si="191"/>
        <v/>
      </c>
      <c r="CY32" s="16" t="str">
        <f t="shared" si="192"/>
        <v/>
      </c>
      <c r="CZ32" s="85" t="str">
        <f t="shared" si="193"/>
        <v/>
      </c>
      <c r="DA32" s="16" t="str">
        <f t="shared" si="194"/>
        <v/>
      </c>
      <c r="DB32" s="16" t="str">
        <f t="shared" si="195"/>
        <v/>
      </c>
      <c r="DC32" s="28" t="str">
        <f>IF(CP32="","",$DC$1&amp;(INDEX(価格設定!D$1:XFD$3,ROW(価格設定!$D$3),MATCH($AW32,価格設定!D$1:XFD$1,1))*100)&amp;"%")</f>
        <v/>
      </c>
      <c r="DD32" s="28" t="str">
        <f>IF(CP32="","",$DD$1&amp;(INDEX(価格設定!D$1:XFD$3,ROW(価格設定!$D$2),MATCH($AW32,価格設定!D$1:XFD$1,1))*100)&amp;"%")</f>
        <v/>
      </c>
      <c r="DE32" s="29" t="str">
        <f t="shared" si="196"/>
        <v/>
      </c>
      <c r="DG32" s="58" t="str">
        <f t="shared" si="197"/>
        <v/>
      </c>
      <c r="DH32" s="58" t="str">
        <f t="shared" si="198"/>
        <v/>
      </c>
      <c r="DI32" s="58" t="str">
        <f t="shared" si="199"/>
        <v/>
      </c>
      <c r="DJ32" s="85" t="str">
        <f t="shared" si="200"/>
        <v/>
      </c>
      <c r="DL32" s="58" t="str">
        <f>IF(COUNTIF(DG$3:DG$1048576,DG32)=COUNTIF($DG$3:$DG32,DG32),DG32,"")</f>
        <v/>
      </c>
      <c r="DM32" s="85" t="str">
        <f t="shared" si="201"/>
        <v/>
      </c>
      <c r="DN32" s="85" t="str">
        <f t="shared" si="87"/>
        <v/>
      </c>
      <c r="DO32" s="85" t="str">
        <f t="shared" si="88"/>
        <v/>
      </c>
      <c r="DP32" s="303"/>
      <c r="DQ32" s="17" t="str">
        <f t="shared" si="89"/>
        <v/>
      </c>
      <c r="DR32" s="17" t="str">
        <f t="shared" si="90"/>
        <v/>
      </c>
      <c r="DS32" s="17" t="str">
        <f t="shared" si="91"/>
        <v/>
      </c>
      <c r="DU32" s="16" t="str">
        <f t="shared" si="202"/>
        <v/>
      </c>
      <c r="DV32" s="16" t="str">
        <f>IF(DU32="","",COUNT($DU$3:DU32))</f>
        <v/>
      </c>
      <c r="DW32" s="16" t="str">
        <f t="shared" si="203"/>
        <v/>
      </c>
      <c r="DX32" s="16" t="str">
        <f t="shared" si="204"/>
        <v/>
      </c>
      <c r="DY32" s="16" t="str">
        <f>IF(DZ32="","",COUNTIF(DZ$3:DZ32,DZ32))</f>
        <v/>
      </c>
      <c r="DZ32" s="16" t="str">
        <f t="shared" si="205"/>
        <v/>
      </c>
      <c r="EA32" s="16" t="str">
        <f t="shared" si="206"/>
        <v/>
      </c>
      <c r="EB32" s="16" t="str">
        <f t="shared" si="207"/>
        <v/>
      </c>
      <c r="EC32" s="16" t="str">
        <f t="shared" si="208"/>
        <v/>
      </c>
      <c r="ED32" s="16" t="str">
        <f t="shared" si="209"/>
        <v/>
      </c>
      <c r="EE32" s="16" t="str">
        <f t="shared" si="210"/>
        <v/>
      </c>
      <c r="EF32" s="16" t="str">
        <f t="shared" si="211"/>
        <v/>
      </c>
      <c r="EG32" s="16" t="str">
        <f t="shared" si="212"/>
        <v/>
      </c>
      <c r="EH32" s="16" t="str">
        <f t="shared" si="213"/>
        <v/>
      </c>
      <c r="EI32" s="16" t="str">
        <f t="shared" si="214"/>
        <v/>
      </c>
      <c r="EJ32" s="16" t="str">
        <f t="shared" si="215"/>
        <v/>
      </c>
      <c r="EK32" s="16" t="str">
        <f t="shared" si="216"/>
        <v/>
      </c>
      <c r="EL32" s="58" t="str">
        <f t="shared" si="217"/>
        <v/>
      </c>
      <c r="EM32" s="58" t="str">
        <f>IF(OR($DZ32="",CR32=""),IF($EL32="","",$EL32),IF(OR(CR32="なし",CR32=0),領収書!$H$1,CR32))</f>
        <v/>
      </c>
      <c r="EN32" s="58" t="str">
        <f>IF(OR($DZ32="",CS32=""),IF($EL32="","",$EL32),IF(OR(CS32="なし",CS32=0),入力!$EN$1,CS32))</f>
        <v/>
      </c>
      <c r="EO32" s="63" t="str">
        <f t="shared" si="218"/>
        <v/>
      </c>
      <c r="EP32" s="63" t="str">
        <f t="shared" si="219"/>
        <v/>
      </c>
      <c r="ER32" s="16" t="str">
        <f>IF(AND(COUNTIF($ET$3:ET32,ET32)=1,ET32&lt;&gt;""),MAX($ER$3:ER31)+1,"")</f>
        <v/>
      </c>
      <c r="ES32" s="16" t="str">
        <f>IF(価格設定!B34="","",価格設定!B34)</f>
        <v/>
      </c>
      <c r="ET32" s="16" t="str">
        <f>IF(価格設定!C34="","",価格設定!C34)</f>
        <v/>
      </c>
      <c r="EV32" s="16" t="str">
        <f t="shared" si="94"/>
        <v/>
      </c>
      <c r="EW32" s="16" t="str">
        <f t="shared" si="220"/>
        <v/>
      </c>
    </row>
    <row r="33" spans="1:153" ht="30" customHeight="1" x14ac:dyDescent="0.2">
      <c r="A33" s="225"/>
      <c r="B33" s="212"/>
      <c r="C33" s="221"/>
      <c r="D33" s="164"/>
      <c r="E33" s="165"/>
      <c r="F33" s="166"/>
      <c r="G33" s="167"/>
      <c r="H33" s="179"/>
      <c r="I33" s="306"/>
      <c r="J33" s="169"/>
      <c r="K33" s="179"/>
      <c r="L33" s="186"/>
      <c r="M33" s="186"/>
      <c r="N33" s="168"/>
      <c r="O33" s="170"/>
      <c r="P33" s="212"/>
      <c r="Q33" s="179" t="str">
        <f>IFERROR(IF(H33="","",IFERROR(INDEX(価格設定!$B$5:$B$1048576,MATCH(H33,価格設定!$B$5:$B$1048576,0),0),INDEX(価格設定!$B$5:$B$1048576,MATCH("*"&amp;H33&amp;"*",価格設定!$B$5:$B$1048576,0),0))),H33)</f>
        <v/>
      </c>
      <c r="R33" s="250" t="str">
        <f>IFERROR(IF(Q33="",IF(K33="","",K33),IF(K33="",IF(INDEX(価格設定!$C$5:$C$1048576,MATCH(Q33,価格設定!$B$5:$B$1048576,0),0)=0,"",INDEX(価格設定!$C$5:$C$1048576,MATCH(Q33,価格設定!$B$5:$B$1048576,0),0)),IF(K33="なし","",K33))),"")</f>
        <v/>
      </c>
      <c r="S33" s="308" t="str">
        <f t="shared" si="132"/>
        <v/>
      </c>
      <c r="T33" s="126" t="str">
        <f>IFERROR(IF(J33="",IF(INDEX(価格設定!$E$5:$R$1048576,MATCH($Q33,価格設定!B$5:B$1048576,0),MATCH($AW33,価格設定!E$1:X$1,1))=0,"",INDEX(価格設定!$E$5:$R$1048576,MATCH($Q33,価格設定!B$5:B$1048576,0),MATCH($AW33,価格設定!E$1:X$1,1))),J33),"")</f>
        <v/>
      </c>
      <c r="U33" s="126" t="str">
        <f t="shared" si="133"/>
        <v/>
      </c>
      <c r="V33" s="132" t="str">
        <f t="shared" si="134"/>
        <v/>
      </c>
      <c r="W33" s="127" t="str">
        <f>IFERROR(IF(OR(T33="",T33&lt;0),"",IFERROR(INDEX(価格設定!E$2:X$3,IF(AND(K33=$K$1,$K$1&lt;&gt;""),ROW(価格設定!$D$3)-1,MATCH(INDEX(価格設定!$D$5:$D$1048576,MATCH(Q33,価格設定!$B$5:$B$1048576,0),0),価格設定!$D$2:$D$3,0)),MATCH($AW33,価格設定!E$1:X$1,1)),INDEX(価格設定!E$2:X$2,0,MATCH($AW33,価格設定!E$1:X$1,1)))),"")</f>
        <v/>
      </c>
      <c r="X33" s="126" t="str">
        <f t="shared" si="67"/>
        <v/>
      </c>
      <c r="Y33" s="128" t="str">
        <f t="shared" si="135"/>
        <v/>
      </c>
      <c r="Z33" s="126" t="str">
        <f t="shared" si="136"/>
        <v/>
      </c>
      <c r="AA33" s="129" t="str">
        <f t="shared" si="137"/>
        <v/>
      </c>
      <c r="AB33" s="126" t="str">
        <f t="shared" si="138"/>
        <v/>
      </c>
      <c r="AC33" s="280" t="str">
        <f t="shared" si="139"/>
        <v/>
      </c>
      <c r="AD33" s="15"/>
      <c r="AE33" s="204" t="str">
        <f>IF(AF33="","",COUNT($AF$3:AF33))</f>
        <v/>
      </c>
      <c r="AF33" s="206" t="str">
        <f t="shared" si="140"/>
        <v/>
      </c>
      <c r="AG33" s="204" t="str">
        <f t="shared" si="141"/>
        <v/>
      </c>
      <c r="AH33" s="204" t="str">
        <f t="shared" si="142"/>
        <v/>
      </c>
      <c r="AI33" s="287"/>
      <c r="AJ33" s="15"/>
      <c r="AK33" s="138" t="str">
        <f t="shared" si="143"/>
        <v/>
      </c>
      <c r="AL33" s="131" t="str">
        <f t="shared" si="144"/>
        <v/>
      </c>
      <c r="AM33" s="131" t="str">
        <f t="shared" si="145"/>
        <v/>
      </c>
      <c r="AN33" s="313" t="str">
        <f t="shared" si="146"/>
        <v/>
      </c>
      <c r="AO33" s="316" t="str">
        <f t="shared" si="147"/>
        <v/>
      </c>
      <c r="AP33" s="18"/>
      <c r="AQ33" s="3" t="str">
        <f>IF(F33="","",MAX($AQ$3:AQ32)+1)</f>
        <v/>
      </c>
      <c r="AR33" s="3" t="str">
        <f>IF(OR(AQ33="",BB33=""),"",MAX($AR$3:AR32)+1)</f>
        <v/>
      </c>
      <c r="AS33" s="3" t="str">
        <f>IF(CQ33="","",RANK(CQ33,CQ$3:CQ$1048576,1)+COUNTIF($CQ$3:CQ33,CQ33)-1)</f>
        <v/>
      </c>
      <c r="AT33" s="21" t="str">
        <f>IF(C33="",IF(OR(AND($H33&lt;&gt;"",C33=""),AND($F32=$F33,$AZ33&lt;&gt;""),COUNTA($H$3:$H$1048576,#REF!,$F$3:$F$1048576)&gt;COUNTA($H$3:$H33,#REF!,$F$3:$F33),$AZ33&lt;&gt;""),INDEX(AT$3:AT$1048576,MATCH(MAX($AQ$3:$AQ32),$AQ$3:$AQ$1048576,0),0),""),C33)</f>
        <v/>
      </c>
      <c r="AU33" s="21" t="str">
        <f>IF(D33="",IF(OR(AND($H33&lt;&gt;"",D33=""),AND($F32=$F33,$AZ33&lt;&gt;""),COUNTA($H$3:$H$1048576,#REF!,$F$3:$F$1048576)&gt;COUNTA($H$3:$H33,#REF!,$F$3:$F33),$AZ33&lt;&gt;""),INDEX(AU$3:AU$1048576,MATCH(MAX($AQ$3:$AQ32),$AQ$3:$AQ$1048576,0),0),""),D33)</f>
        <v/>
      </c>
      <c r="AV33" s="21" t="str">
        <f>IF(E33="",IF(OR(AND($H33&lt;&gt;"",E33=""),AND($F32=$F33,$AZ33&lt;&gt;""),COUNTA($H$3:$H$1048576,#REF!,$F$3:$F$1048576)&gt;COUNTA($H$3:$H33,#REF!,$F$3:$F33),$AZ33&lt;&gt;""),INDEX(AV$3:AV$1048576,MATCH(MAX($AQ$3:$AQ32),$AQ$3:$AQ$1048576,0),0),""),E33)</f>
        <v/>
      </c>
      <c r="AW33" s="24" t="str">
        <f t="shared" si="148"/>
        <v/>
      </c>
      <c r="AX33" s="13" t="str">
        <f t="shared" si="149"/>
        <v/>
      </c>
      <c r="AY33" s="4" t="str">
        <f t="shared" si="150"/>
        <v/>
      </c>
      <c r="AZ33" s="4" t="str">
        <f>IF(AX33="",IF(OR(AND(H33&lt;&gt;"",F33=""),COUNTA($H$3:$H$1048576)&gt;COUNTA($H$3:$H33)),INDEX(AX$3:AX33,MATCH(MAX($AQ$3:AQ33),AQ$3:AQ33,0),0),""),AX33)</f>
        <v/>
      </c>
      <c r="BA33" s="4" t="str">
        <f>IF(AY33="",IF(AND(H33&lt;&gt;"",F33=""),INDEX(AY$3:AY33,MATCH(MAX($AQ$3:AQ33),AQ$3:AQ33,0),0),""),AY33)</f>
        <v/>
      </c>
      <c r="BB33" s="82" t="str">
        <f>IF(BC33="","",RANK(BC33,BC$3:BC$1048576,1)+COUNTIF($BC$3:BC33,BC33)-1)</f>
        <v/>
      </c>
      <c r="BC33" s="139" t="str">
        <f t="shared" si="151"/>
        <v/>
      </c>
      <c r="BD33" s="46" t="str">
        <f t="shared" si="152"/>
        <v/>
      </c>
      <c r="BE33" s="46" t="str">
        <f t="shared" si="153"/>
        <v/>
      </c>
      <c r="BF33" s="46" t="str">
        <f t="shared" si="154"/>
        <v/>
      </c>
      <c r="BG33" s="4" t="str">
        <f t="shared" si="155"/>
        <v/>
      </c>
      <c r="BH33" s="180" t="str">
        <f t="shared" si="156"/>
        <v/>
      </c>
      <c r="BI33" s="16" t="str">
        <f t="shared" si="157"/>
        <v/>
      </c>
      <c r="BJ33" s="52" t="str">
        <f>IF(BI33="","",IF(W33="","",IF(AND(K33=$K$1,$K$1&lt;&gt;""),$BT$2,IFERROR(IF(INDEX(価格設定!$D$5:$D$1048576,MATCH(Q33,価格設定!$B$5:$B$1048576,0),0)=価格設定!$D$3,$BT$2,$BS$2),$BS$2))))</f>
        <v/>
      </c>
      <c r="BK33" s="16" t="str">
        <f>IF(BI33="","",IF(COUNTIF($BI$3:BI33,BI33)=1,1,IF(AND(BI32=BI33,BH33=""),BK32,COUNTIF($BH$3:BH33,BH33))))</f>
        <v/>
      </c>
      <c r="BL33" s="52" t="str">
        <f t="shared" si="158"/>
        <v/>
      </c>
      <c r="BM33" s="52" t="str">
        <f t="shared" si="159"/>
        <v/>
      </c>
      <c r="BN33" s="119" t="str">
        <f t="shared" si="160"/>
        <v/>
      </c>
      <c r="BO33" s="119" t="str">
        <f t="shared" si="161"/>
        <v/>
      </c>
      <c r="BP33" s="17" t="str">
        <f t="shared" si="162"/>
        <v/>
      </c>
      <c r="BQ33" s="17" t="str">
        <f t="shared" si="163"/>
        <v/>
      </c>
      <c r="BR33" s="17" t="str">
        <f>IF(OR(BP33="",COUNTIF($BO$3:BO33,BO33)&lt;&gt;1),"",SUMIF(BO$3:BO$1048576,BO33,BP$3:BP$1048576))</f>
        <v/>
      </c>
      <c r="BS33" s="17" t="str">
        <f t="shared" si="164"/>
        <v/>
      </c>
      <c r="BT33" s="17" t="str">
        <f t="shared" si="165"/>
        <v/>
      </c>
      <c r="BU33" s="17" t="str">
        <f t="shared" si="166"/>
        <v/>
      </c>
      <c r="BV33" s="24" t="str">
        <f t="shared" si="167"/>
        <v/>
      </c>
      <c r="BW33" s="24" t="str">
        <f t="shared" si="168"/>
        <v/>
      </c>
      <c r="BX33" s="24" t="str">
        <f t="shared" si="169"/>
        <v/>
      </c>
      <c r="BY33" s="26" t="str">
        <f t="shared" si="170"/>
        <v/>
      </c>
      <c r="BZ33" s="26" t="str">
        <f t="shared" si="171"/>
        <v/>
      </c>
      <c r="CA33" s="26" t="str">
        <f t="shared" si="172"/>
        <v/>
      </c>
      <c r="CB33" s="66" t="str">
        <f t="shared" si="173"/>
        <v/>
      </c>
      <c r="CC33" s="65" t="str">
        <f t="shared" si="174"/>
        <v/>
      </c>
      <c r="CD33" s="26" t="str">
        <f t="shared" si="175"/>
        <v/>
      </c>
      <c r="CE33" s="26" t="str">
        <f t="shared" si="176"/>
        <v/>
      </c>
      <c r="CF33" s="193" t="str">
        <f t="shared" si="177"/>
        <v/>
      </c>
      <c r="CG33" s="193" t="str">
        <f t="shared" si="178"/>
        <v/>
      </c>
      <c r="CH33" s="26" t="str">
        <f t="shared" si="179"/>
        <v/>
      </c>
      <c r="CI33" s="26" t="str">
        <f t="shared" si="180"/>
        <v/>
      </c>
      <c r="CJ33" s="65" t="str">
        <f t="shared" si="181"/>
        <v/>
      </c>
      <c r="CK33" s="65" t="str">
        <f t="shared" si="182"/>
        <v/>
      </c>
      <c r="CL33" s="64" t="str">
        <f t="shared" si="183"/>
        <v/>
      </c>
      <c r="CM33" s="64" t="str">
        <f t="shared" si="184"/>
        <v/>
      </c>
      <c r="CN33" s="65" t="str">
        <f t="shared" si="185"/>
        <v/>
      </c>
      <c r="CP33" s="63" t="str">
        <f>IF(BH33="","",MAX($CP$3:CP32)+1)</f>
        <v/>
      </c>
      <c r="CQ33" s="24" t="str">
        <f t="shared" si="186"/>
        <v/>
      </c>
      <c r="CR33" s="24" t="str">
        <f t="shared" si="187"/>
        <v/>
      </c>
      <c r="CS33" s="24" t="str">
        <f t="shared" si="188"/>
        <v/>
      </c>
      <c r="CT33" s="58" t="str">
        <f>IF(BO33="","",COUNTIF($BO$3:BO33,BO33)&amp;"@"&amp;BO33)</f>
        <v/>
      </c>
      <c r="CU33" s="16" t="str">
        <f t="shared" si="84"/>
        <v/>
      </c>
      <c r="CV33" s="63" t="str">
        <f t="shared" si="189"/>
        <v/>
      </c>
      <c r="CW33" s="16" t="str">
        <f t="shared" si="190"/>
        <v/>
      </c>
      <c r="CX33" s="16" t="str">
        <f t="shared" si="191"/>
        <v/>
      </c>
      <c r="CY33" s="16" t="str">
        <f t="shared" si="192"/>
        <v/>
      </c>
      <c r="CZ33" s="85" t="str">
        <f t="shared" si="193"/>
        <v/>
      </c>
      <c r="DA33" s="16" t="str">
        <f t="shared" si="194"/>
        <v/>
      </c>
      <c r="DB33" s="16" t="str">
        <f t="shared" si="195"/>
        <v/>
      </c>
      <c r="DC33" s="28" t="str">
        <f>IF(CP33="","",$DC$1&amp;(INDEX(価格設定!D$1:XFD$3,ROW(価格設定!$D$3),MATCH($AW33,価格設定!D$1:XFD$1,1))*100)&amp;"%")</f>
        <v/>
      </c>
      <c r="DD33" s="28" t="str">
        <f>IF(CP33="","",$DD$1&amp;(INDEX(価格設定!D$1:XFD$3,ROW(価格設定!$D$2),MATCH($AW33,価格設定!D$1:XFD$1,1))*100)&amp;"%")</f>
        <v/>
      </c>
      <c r="DE33" s="29" t="str">
        <f t="shared" si="196"/>
        <v/>
      </c>
      <c r="DG33" s="58" t="str">
        <f t="shared" si="197"/>
        <v/>
      </c>
      <c r="DH33" s="58" t="str">
        <f t="shared" si="198"/>
        <v/>
      </c>
      <c r="DI33" s="58" t="str">
        <f t="shared" si="199"/>
        <v/>
      </c>
      <c r="DJ33" s="85" t="str">
        <f t="shared" si="200"/>
        <v/>
      </c>
      <c r="DL33" s="58" t="str">
        <f>IF(COUNTIF(DG$3:DG$1048576,DG33)=COUNTIF($DG$3:$DG33,DG33),DG33,"")</f>
        <v/>
      </c>
      <c r="DM33" s="85" t="str">
        <f t="shared" si="201"/>
        <v/>
      </c>
      <c r="DN33" s="85" t="str">
        <f t="shared" si="87"/>
        <v/>
      </c>
      <c r="DO33" s="85" t="str">
        <f t="shared" si="88"/>
        <v/>
      </c>
      <c r="DP33" s="303"/>
      <c r="DQ33" s="17" t="str">
        <f t="shared" si="89"/>
        <v/>
      </c>
      <c r="DR33" s="17" t="str">
        <f t="shared" si="90"/>
        <v/>
      </c>
      <c r="DS33" s="17" t="str">
        <f t="shared" si="91"/>
        <v/>
      </c>
      <c r="DU33" s="16" t="str">
        <f t="shared" si="202"/>
        <v/>
      </c>
      <c r="DV33" s="16" t="str">
        <f>IF(DU33="","",COUNT($DU$3:DU33))</f>
        <v/>
      </c>
      <c r="DW33" s="16" t="str">
        <f t="shared" si="203"/>
        <v/>
      </c>
      <c r="DX33" s="16" t="str">
        <f t="shared" si="204"/>
        <v/>
      </c>
      <c r="DY33" s="16" t="str">
        <f>IF(DZ33="","",COUNTIF(DZ$3:DZ33,DZ33))</f>
        <v/>
      </c>
      <c r="DZ33" s="16" t="str">
        <f t="shared" si="205"/>
        <v/>
      </c>
      <c r="EA33" s="16" t="str">
        <f t="shared" si="206"/>
        <v/>
      </c>
      <c r="EB33" s="16" t="str">
        <f t="shared" si="207"/>
        <v/>
      </c>
      <c r="EC33" s="16" t="str">
        <f t="shared" si="208"/>
        <v/>
      </c>
      <c r="ED33" s="16" t="str">
        <f t="shared" si="209"/>
        <v/>
      </c>
      <c r="EE33" s="16" t="str">
        <f t="shared" si="210"/>
        <v/>
      </c>
      <c r="EF33" s="16" t="str">
        <f t="shared" si="211"/>
        <v/>
      </c>
      <c r="EG33" s="16" t="str">
        <f t="shared" si="212"/>
        <v/>
      </c>
      <c r="EH33" s="16" t="str">
        <f t="shared" si="213"/>
        <v/>
      </c>
      <c r="EI33" s="16" t="str">
        <f t="shared" si="214"/>
        <v/>
      </c>
      <c r="EJ33" s="16" t="str">
        <f t="shared" si="215"/>
        <v/>
      </c>
      <c r="EK33" s="16" t="str">
        <f t="shared" si="216"/>
        <v/>
      </c>
      <c r="EL33" s="58" t="str">
        <f t="shared" si="217"/>
        <v/>
      </c>
      <c r="EM33" s="58" t="str">
        <f>IF(OR($DZ33="",CR33=""),IF($EL33="","",$EL33),IF(OR(CR33="なし",CR33=0),領収書!$H$1,CR33))</f>
        <v/>
      </c>
      <c r="EN33" s="58" t="str">
        <f>IF(OR($DZ33="",CS33=""),IF($EL33="","",$EL33),IF(OR(CS33="なし",CS33=0),入力!$EN$1,CS33))</f>
        <v/>
      </c>
      <c r="EO33" s="63" t="str">
        <f t="shared" si="218"/>
        <v/>
      </c>
      <c r="EP33" s="63" t="str">
        <f t="shared" si="219"/>
        <v/>
      </c>
      <c r="ER33" s="16" t="str">
        <f>IF(AND(COUNTIF($ET$3:ET33,ET33)=1,ET33&lt;&gt;""),MAX($ER$3:ER32)+1,"")</f>
        <v/>
      </c>
      <c r="ES33" s="16" t="str">
        <f>IF(価格設定!B35="","",価格設定!B35)</f>
        <v/>
      </c>
      <c r="ET33" s="16" t="str">
        <f>IF(価格設定!C35="","",価格設定!C35)</f>
        <v/>
      </c>
      <c r="EV33" s="16" t="str">
        <f t="shared" si="94"/>
        <v/>
      </c>
      <c r="EW33" s="16" t="str">
        <f t="shared" si="220"/>
        <v/>
      </c>
    </row>
    <row r="34" spans="1:153" ht="30" customHeight="1" x14ac:dyDescent="0.2">
      <c r="A34" s="225"/>
      <c r="B34" s="212"/>
      <c r="C34" s="221"/>
      <c r="D34" s="164"/>
      <c r="E34" s="165"/>
      <c r="F34" s="166"/>
      <c r="G34" s="167"/>
      <c r="H34" s="179"/>
      <c r="I34" s="306"/>
      <c r="J34" s="169"/>
      <c r="K34" s="179"/>
      <c r="L34" s="186"/>
      <c r="M34" s="186"/>
      <c r="N34" s="168"/>
      <c r="O34" s="170"/>
      <c r="P34" s="212"/>
      <c r="Q34" s="179" t="str">
        <f>IFERROR(IF(H34="","",IFERROR(INDEX(価格設定!$B$5:$B$1048576,MATCH(H34,価格設定!$B$5:$B$1048576,0),0),INDEX(価格設定!$B$5:$B$1048576,MATCH("*"&amp;H34&amp;"*",価格設定!$B$5:$B$1048576,0),0))),H34)</f>
        <v/>
      </c>
      <c r="R34" s="250" t="str">
        <f>IFERROR(IF(Q34="",IF(K34="","",K34),IF(K34="",IF(INDEX(価格設定!$C$5:$C$1048576,MATCH(Q34,価格設定!$B$5:$B$1048576,0),0)=0,"",INDEX(価格設定!$C$5:$C$1048576,MATCH(Q34,価格設定!$B$5:$B$1048576,0),0)),IF(K34="なし","",K34))),"")</f>
        <v/>
      </c>
      <c r="S34" s="308" t="str">
        <f t="shared" si="132"/>
        <v/>
      </c>
      <c r="T34" s="126" t="str">
        <f>IFERROR(IF(J34="",IF(INDEX(価格設定!$E$5:$R$1048576,MATCH($Q34,価格設定!B$5:B$1048576,0),MATCH($AW34,価格設定!E$1:X$1,1))=0,"",INDEX(価格設定!$E$5:$R$1048576,MATCH($Q34,価格設定!B$5:B$1048576,0),MATCH($AW34,価格設定!E$1:X$1,1))),J34),"")</f>
        <v/>
      </c>
      <c r="U34" s="126" t="str">
        <f t="shared" si="133"/>
        <v/>
      </c>
      <c r="V34" s="132" t="str">
        <f t="shared" si="134"/>
        <v/>
      </c>
      <c r="W34" s="127" t="str">
        <f>IFERROR(IF(OR(T34="",T34&lt;0),"",IFERROR(INDEX(価格設定!E$2:X$3,IF(AND(K34=$K$1,$K$1&lt;&gt;""),ROW(価格設定!$D$3)-1,MATCH(INDEX(価格設定!$D$5:$D$1048576,MATCH(Q34,価格設定!$B$5:$B$1048576,0),0),価格設定!$D$2:$D$3,0)),MATCH($AW34,価格設定!E$1:X$1,1)),INDEX(価格設定!E$2:X$2,0,MATCH($AW34,価格設定!E$1:X$1,1)))),"")</f>
        <v/>
      </c>
      <c r="X34" s="126" t="str">
        <f t="shared" si="67"/>
        <v/>
      </c>
      <c r="Y34" s="128" t="str">
        <f t="shared" si="135"/>
        <v/>
      </c>
      <c r="Z34" s="126" t="str">
        <f t="shared" si="136"/>
        <v/>
      </c>
      <c r="AA34" s="129" t="str">
        <f t="shared" si="137"/>
        <v/>
      </c>
      <c r="AB34" s="126" t="str">
        <f t="shared" si="138"/>
        <v/>
      </c>
      <c r="AC34" s="280" t="str">
        <f t="shared" si="139"/>
        <v/>
      </c>
      <c r="AD34" s="15"/>
      <c r="AE34" s="204" t="str">
        <f>IF(AF34="","",COUNT($AF$3:AF34))</f>
        <v/>
      </c>
      <c r="AF34" s="206" t="str">
        <f t="shared" si="140"/>
        <v/>
      </c>
      <c r="AG34" s="204" t="str">
        <f t="shared" si="141"/>
        <v/>
      </c>
      <c r="AH34" s="204" t="str">
        <f t="shared" si="142"/>
        <v/>
      </c>
      <c r="AI34" s="287"/>
      <c r="AJ34" s="15"/>
      <c r="AK34" s="138" t="str">
        <f t="shared" si="143"/>
        <v/>
      </c>
      <c r="AL34" s="131" t="str">
        <f t="shared" si="144"/>
        <v/>
      </c>
      <c r="AM34" s="131" t="str">
        <f t="shared" si="145"/>
        <v/>
      </c>
      <c r="AN34" s="313" t="str">
        <f t="shared" si="146"/>
        <v/>
      </c>
      <c r="AO34" s="316" t="str">
        <f t="shared" si="147"/>
        <v/>
      </c>
      <c r="AP34" s="18"/>
      <c r="AQ34" s="3" t="str">
        <f>IF(F34="","",MAX($AQ$3:AQ33)+1)</f>
        <v/>
      </c>
      <c r="AR34" s="3" t="str">
        <f>IF(OR(AQ34="",BB34=""),"",MAX($AR$3:AR33)+1)</f>
        <v/>
      </c>
      <c r="AS34" s="3" t="str">
        <f>IF(CQ34="","",RANK(CQ34,CQ$3:CQ$1048576,1)+COUNTIF($CQ$3:CQ34,CQ34)-1)</f>
        <v/>
      </c>
      <c r="AT34" s="21" t="str">
        <f>IF(C34="",IF(OR(AND($H34&lt;&gt;"",C34=""),AND($F33=$F34,$AZ34&lt;&gt;""),COUNTA($H$3:$H$1048576,#REF!,$F$3:$F$1048576)&gt;COUNTA($H$3:$H34,#REF!,$F$3:$F34),$AZ34&lt;&gt;""),INDEX(AT$3:AT$1048576,MATCH(MAX($AQ$3:$AQ33),$AQ$3:$AQ$1048576,0),0),""),C34)</f>
        <v/>
      </c>
      <c r="AU34" s="21" t="str">
        <f>IF(D34="",IF(OR(AND($H34&lt;&gt;"",D34=""),AND($F33=$F34,$AZ34&lt;&gt;""),COUNTA($H$3:$H$1048576,#REF!,$F$3:$F$1048576)&gt;COUNTA($H$3:$H34,#REF!,$F$3:$F34),$AZ34&lt;&gt;""),INDEX(AU$3:AU$1048576,MATCH(MAX($AQ$3:$AQ33),$AQ$3:$AQ$1048576,0),0),""),D34)</f>
        <v/>
      </c>
      <c r="AV34" s="21" t="str">
        <f>IF(E34="",IF(OR(AND($H34&lt;&gt;"",E34=""),AND($F33=$F34,$AZ34&lt;&gt;""),COUNTA($H$3:$H$1048576,#REF!,$F$3:$F$1048576)&gt;COUNTA($H$3:$H34,#REF!,$F$3:$F34),$AZ34&lt;&gt;""),INDEX(AV$3:AV$1048576,MATCH(MAX($AQ$3:$AQ33),$AQ$3:$AQ$1048576,0),0),""),E34)</f>
        <v/>
      </c>
      <c r="AW34" s="24" t="str">
        <f t="shared" si="148"/>
        <v/>
      </c>
      <c r="AX34" s="13" t="str">
        <f t="shared" si="149"/>
        <v/>
      </c>
      <c r="AY34" s="4" t="str">
        <f t="shared" si="150"/>
        <v/>
      </c>
      <c r="AZ34" s="4" t="str">
        <f>IF(AX34="",IF(OR(AND(H34&lt;&gt;"",F34=""),COUNTA($H$3:$H$1048576)&gt;COUNTA($H$3:$H34)),INDEX(AX$3:AX34,MATCH(MAX($AQ$3:AQ34),AQ$3:AQ34,0),0),""),AX34)</f>
        <v/>
      </c>
      <c r="BA34" s="4" t="str">
        <f>IF(AY34="",IF(AND(H34&lt;&gt;"",F34=""),INDEX(AY$3:AY34,MATCH(MAX($AQ$3:AQ34),AQ$3:AQ34,0),0),""),AY34)</f>
        <v/>
      </c>
      <c r="BB34" s="82" t="str">
        <f>IF(BC34="","",RANK(BC34,BC$3:BC$1048576,1)+COUNTIF($BC$3:BC34,BC34)-1)</f>
        <v/>
      </c>
      <c r="BC34" s="139" t="str">
        <f t="shared" si="151"/>
        <v/>
      </c>
      <c r="BD34" s="46" t="str">
        <f t="shared" si="152"/>
        <v/>
      </c>
      <c r="BE34" s="46" t="str">
        <f t="shared" si="153"/>
        <v/>
      </c>
      <c r="BF34" s="46" t="str">
        <f t="shared" si="154"/>
        <v/>
      </c>
      <c r="BG34" s="4" t="str">
        <f t="shared" si="155"/>
        <v/>
      </c>
      <c r="BH34" s="180" t="str">
        <f t="shared" si="156"/>
        <v/>
      </c>
      <c r="BI34" s="16" t="str">
        <f t="shared" si="157"/>
        <v/>
      </c>
      <c r="BJ34" s="52" t="str">
        <f>IF(BI34="","",IF(W34="","",IF(AND(K34=$K$1,$K$1&lt;&gt;""),$BT$2,IFERROR(IF(INDEX(価格設定!$D$5:$D$1048576,MATCH(Q34,価格設定!$B$5:$B$1048576,0),0)=価格設定!$D$3,$BT$2,$BS$2),$BS$2))))</f>
        <v/>
      </c>
      <c r="BK34" s="16" t="str">
        <f>IF(BI34="","",IF(COUNTIF($BI$3:BI34,BI34)=1,1,IF(AND(BI33=BI34,BH34=""),BK33,COUNTIF($BH$3:BH34,BH34))))</f>
        <v/>
      </c>
      <c r="BL34" s="52" t="str">
        <f t="shared" si="158"/>
        <v/>
      </c>
      <c r="BM34" s="52" t="str">
        <f t="shared" si="159"/>
        <v/>
      </c>
      <c r="BN34" s="119" t="str">
        <f t="shared" si="160"/>
        <v/>
      </c>
      <c r="BO34" s="119" t="str">
        <f t="shared" si="161"/>
        <v/>
      </c>
      <c r="BP34" s="17" t="str">
        <f t="shared" si="162"/>
        <v/>
      </c>
      <c r="BQ34" s="17" t="str">
        <f t="shared" si="163"/>
        <v/>
      </c>
      <c r="BR34" s="17" t="str">
        <f>IF(OR(BP34="",COUNTIF($BO$3:BO34,BO34)&lt;&gt;1),"",SUMIF(BO$3:BO$1048576,BO34,BP$3:BP$1048576))</f>
        <v/>
      </c>
      <c r="BS34" s="17" t="str">
        <f t="shared" si="164"/>
        <v/>
      </c>
      <c r="BT34" s="17" t="str">
        <f t="shared" si="165"/>
        <v/>
      </c>
      <c r="BU34" s="17" t="str">
        <f t="shared" si="166"/>
        <v/>
      </c>
      <c r="BV34" s="24" t="str">
        <f t="shared" si="167"/>
        <v/>
      </c>
      <c r="BW34" s="24" t="str">
        <f t="shared" si="168"/>
        <v/>
      </c>
      <c r="BX34" s="24" t="str">
        <f t="shared" si="169"/>
        <v/>
      </c>
      <c r="BY34" s="26" t="str">
        <f t="shared" si="170"/>
        <v/>
      </c>
      <c r="BZ34" s="26" t="str">
        <f t="shared" si="171"/>
        <v/>
      </c>
      <c r="CA34" s="26" t="str">
        <f t="shared" si="172"/>
        <v/>
      </c>
      <c r="CB34" s="66" t="str">
        <f t="shared" si="173"/>
        <v/>
      </c>
      <c r="CC34" s="65" t="str">
        <f t="shared" si="174"/>
        <v/>
      </c>
      <c r="CD34" s="26" t="str">
        <f t="shared" si="175"/>
        <v/>
      </c>
      <c r="CE34" s="26" t="str">
        <f t="shared" si="176"/>
        <v/>
      </c>
      <c r="CF34" s="193" t="str">
        <f t="shared" si="177"/>
        <v/>
      </c>
      <c r="CG34" s="193" t="str">
        <f t="shared" si="178"/>
        <v/>
      </c>
      <c r="CH34" s="26" t="str">
        <f t="shared" si="179"/>
        <v/>
      </c>
      <c r="CI34" s="26" t="str">
        <f t="shared" si="180"/>
        <v/>
      </c>
      <c r="CJ34" s="65" t="str">
        <f t="shared" si="181"/>
        <v/>
      </c>
      <c r="CK34" s="65" t="str">
        <f t="shared" si="182"/>
        <v/>
      </c>
      <c r="CL34" s="64" t="str">
        <f t="shared" si="183"/>
        <v/>
      </c>
      <c r="CM34" s="64" t="str">
        <f t="shared" si="184"/>
        <v/>
      </c>
      <c r="CN34" s="65" t="str">
        <f t="shared" si="185"/>
        <v/>
      </c>
      <c r="CP34" s="63" t="str">
        <f>IF(BH34="","",MAX($CP$3:CP33)+1)</f>
        <v/>
      </c>
      <c r="CQ34" s="24" t="str">
        <f t="shared" si="186"/>
        <v/>
      </c>
      <c r="CR34" s="24" t="str">
        <f t="shared" si="187"/>
        <v/>
      </c>
      <c r="CS34" s="24" t="str">
        <f t="shared" si="188"/>
        <v/>
      </c>
      <c r="CT34" s="58" t="str">
        <f>IF(BO34="","",COUNTIF($BO$3:BO34,BO34)&amp;"@"&amp;BO34)</f>
        <v/>
      </c>
      <c r="CU34" s="16" t="str">
        <f t="shared" si="84"/>
        <v/>
      </c>
      <c r="CV34" s="63" t="str">
        <f t="shared" si="189"/>
        <v/>
      </c>
      <c r="CW34" s="16" t="str">
        <f t="shared" si="190"/>
        <v/>
      </c>
      <c r="CX34" s="16" t="str">
        <f t="shared" si="191"/>
        <v/>
      </c>
      <c r="CY34" s="16" t="str">
        <f t="shared" si="192"/>
        <v/>
      </c>
      <c r="CZ34" s="85" t="str">
        <f t="shared" si="193"/>
        <v/>
      </c>
      <c r="DA34" s="16" t="str">
        <f t="shared" si="194"/>
        <v/>
      </c>
      <c r="DB34" s="16" t="str">
        <f t="shared" si="195"/>
        <v/>
      </c>
      <c r="DC34" s="28" t="str">
        <f>IF(CP34="","",$DC$1&amp;(INDEX(価格設定!D$1:XFD$3,ROW(価格設定!$D$3),MATCH($AW34,価格設定!D$1:XFD$1,1))*100)&amp;"%")</f>
        <v/>
      </c>
      <c r="DD34" s="28" t="str">
        <f>IF(CP34="","",$DD$1&amp;(INDEX(価格設定!D$1:XFD$3,ROW(価格設定!$D$2),MATCH($AW34,価格設定!D$1:XFD$1,1))*100)&amp;"%")</f>
        <v/>
      </c>
      <c r="DE34" s="29" t="str">
        <f t="shared" si="196"/>
        <v/>
      </c>
      <c r="DG34" s="58" t="str">
        <f t="shared" si="197"/>
        <v/>
      </c>
      <c r="DH34" s="58" t="str">
        <f t="shared" si="198"/>
        <v/>
      </c>
      <c r="DI34" s="58" t="str">
        <f t="shared" si="199"/>
        <v/>
      </c>
      <c r="DJ34" s="85" t="str">
        <f t="shared" si="200"/>
        <v/>
      </c>
      <c r="DL34" s="58" t="str">
        <f>IF(COUNTIF(DG$3:DG$1048576,DG34)=COUNTIF($DG$3:$DG34,DG34),DG34,"")</f>
        <v/>
      </c>
      <c r="DM34" s="85" t="str">
        <f t="shared" si="201"/>
        <v/>
      </c>
      <c r="DN34" s="85" t="str">
        <f t="shared" si="87"/>
        <v/>
      </c>
      <c r="DO34" s="85" t="str">
        <f t="shared" si="88"/>
        <v/>
      </c>
      <c r="DP34" s="303"/>
      <c r="DQ34" s="17" t="str">
        <f t="shared" si="89"/>
        <v/>
      </c>
      <c r="DR34" s="17" t="str">
        <f t="shared" si="90"/>
        <v/>
      </c>
      <c r="DS34" s="17" t="str">
        <f t="shared" si="91"/>
        <v/>
      </c>
      <c r="DU34" s="16" t="str">
        <f t="shared" si="202"/>
        <v/>
      </c>
      <c r="DV34" s="16" t="str">
        <f>IF(DU34="","",COUNT($DU$3:DU34))</f>
        <v/>
      </c>
      <c r="DW34" s="16" t="str">
        <f t="shared" si="203"/>
        <v/>
      </c>
      <c r="DX34" s="16" t="str">
        <f t="shared" si="204"/>
        <v/>
      </c>
      <c r="DY34" s="16" t="str">
        <f>IF(DZ34="","",COUNTIF(DZ$3:DZ34,DZ34))</f>
        <v/>
      </c>
      <c r="DZ34" s="16" t="str">
        <f t="shared" si="205"/>
        <v/>
      </c>
      <c r="EA34" s="16" t="str">
        <f t="shared" si="206"/>
        <v/>
      </c>
      <c r="EB34" s="16" t="str">
        <f t="shared" si="207"/>
        <v/>
      </c>
      <c r="EC34" s="16" t="str">
        <f t="shared" si="208"/>
        <v/>
      </c>
      <c r="ED34" s="16" t="str">
        <f t="shared" si="209"/>
        <v/>
      </c>
      <c r="EE34" s="16" t="str">
        <f t="shared" si="210"/>
        <v/>
      </c>
      <c r="EF34" s="16" t="str">
        <f t="shared" si="211"/>
        <v/>
      </c>
      <c r="EG34" s="16" t="str">
        <f t="shared" si="212"/>
        <v/>
      </c>
      <c r="EH34" s="16" t="str">
        <f t="shared" si="213"/>
        <v/>
      </c>
      <c r="EI34" s="16" t="str">
        <f t="shared" si="214"/>
        <v/>
      </c>
      <c r="EJ34" s="16" t="str">
        <f t="shared" si="215"/>
        <v/>
      </c>
      <c r="EK34" s="16" t="str">
        <f t="shared" si="216"/>
        <v/>
      </c>
      <c r="EL34" s="58" t="str">
        <f t="shared" si="217"/>
        <v/>
      </c>
      <c r="EM34" s="58" t="str">
        <f>IF(OR($DZ34="",CR34=""),IF($EL34="","",$EL34),IF(OR(CR34="なし",CR34=0),領収書!$H$1,CR34))</f>
        <v/>
      </c>
      <c r="EN34" s="58" t="str">
        <f>IF(OR($DZ34="",CS34=""),IF($EL34="","",$EL34),IF(OR(CS34="なし",CS34=0),入力!$EN$1,CS34))</f>
        <v/>
      </c>
      <c r="EO34" s="63" t="str">
        <f t="shared" si="218"/>
        <v/>
      </c>
      <c r="EP34" s="63" t="str">
        <f t="shared" si="219"/>
        <v/>
      </c>
      <c r="ER34" s="16" t="str">
        <f>IF(AND(COUNTIF($ET$3:ET34,ET34)=1,ET34&lt;&gt;""),MAX($ER$3:ER33)+1,"")</f>
        <v/>
      </c>
      <c r="ES34" s="16" t="str">
        <f>IF(価格設定!B36="","",価格設定!B36)</f>
        <v/>
      </c>
      <c r="ET34" s="16" t="str">
        <f>IF(価格設定!C36="","",価格設定!C36)</f>
        <v/>
      </c>
      <c r="EV34" s="16" t="str">
        <f t="shared" si="94"/>
        <v/>
      </c>
      <c r="EW34" s="16" t="str">
        <f t="shared" si="220"/>
        <v/>
      </c>
    </row>
    <row r="35" spans="1:153" ht="30" customHeight="1" x14ac:dyDescent="0.2">
      <c r="A35" s="225"/>
      <c r="B35" s="212"/>
      <c r="C35" s="221"/>
      <c r="D35" s="164"/>
      <c r="E35" s="165"/>
      <c r="F35" s="166"/>
      <c r="G35" s="167"/>
      <c r="H35" s="179"/>
      <c r="I35" s="306"/>
      <c r="J35" s="169"/>
      <c r="K35" s="179"/>
      <c r="L35" s="186"/>
      <c r="M35" s="186"/>
      <c r="N35" s="168"/>
      <c r="O35" s="170"/>
      <c r="P35" s="212"/>
      <c r="Q35" s="179" t="str">
        <f>IFERROR(IF(H35="","",IFERROR(INDEX(価格設定!$B$5:$B$1048576,MATCH(H35,価格設定!$B$5:$B$1048576,0),0),INDEX(価格設定!$B$5:$B$1048576,MATCH("*"&amp;H35&amp;"*",価格設定!$B$5:$B$1048576,0),0))),H35)</f>
        <v/>
      </c>
      <c r="R35" s="250" t="str">
        <f>IFERROR(IF(Q35="",IF(K35="","",K35),IF(K35="",IF(INDEX(価格設定!$C$5:$C$1048576,MATCH(Q35,価格設定!$B$5:$B$1048576,0),0)=0,"",INDEX(価格設定!$C$5:$C$1048576,MATCH(Q35,価格設定!$B$5:$B$1048576,0),0)),IF(K35="なし","",K35))),"")</f>
        <v/>
      </c>
      <c r="S35" s="308" t="str">
        <f t="shared" si="132"/>
        <v/>
      </c>
      <c r="T35" s="126" t="str">
        <f>IFERROR(IF(J35="",IF(INDEX(価格設定!$E$5:$R$1048576,MATCH($Q35,価格設定!B$5:B$1048576,0),MATCH($AW35,価格設定!E$1:X$1,1))=0,"",INDEX(価格設定!$E$5:$R$1048576,MATCH($Q35,価格設定!B$5:B$1048576,0),MATCH($AW35,価格設定!E$1:X$1,1))),J35),"")</f>
        <v/>
      </c>
      <c r="U35" s="126" t="str">
        <f t="shared" si="133"/>
        <v/>
      </c>
      <c r="V35" s="132" t="str">
        <f t="shared" si="134"/>
        <v/>
      </c>
      <c r="W35" s="127" t="str">
        <f>IFERROR(IF(OR(T35="",T35&lt;0),"",IFERROR(INDEX(価格設定!E$2:X$3,IF(AND(K35=$K$1,$K$1&lt;&gt;""),ROW(価格設定!$D$3)-1,MATCH(INDEX(価格設定!$D$5:$D$1048576,MATCH(Q35,価格設定!$B$5:$B$1048576,0),0),価格設定!$D$2:$D$3,0)),MATCH($AW35,価格設定!E$1:X$1,1)),INDEX(価格設定!E$2:X$2,0,MATCH($AW35,価格設定!E$1:X$1,1)))),"")</f>
        <v/>
      </c>
      <c r="X35" s="126" t="str">
        <f t="shared" si="67"/>
        <v/>
      </c>
      <c r="Y35" s="128" t="str">
        <f t="shared" si="135"/>
        <v/>
      </c>
      <c r="Z35" s="126" t="str">
        <f t="shared" si="136"/>
        <v/>
      </c>
      <c r="AA35" s="129" t="str">
        <f t="shared" si="137"/>
        <v/>
      </c>
      <c r="AB35" s="126" t="str">
        <f t="shared" si="138"/>
        <v/>
      </c>
      <c r="AC35" s="280" t="str">
        <f t="shared" si="139"/>
        <v/>
      </c>
      <c r="AD35" s="15"/>
      <c r="AE35" s="204" t="str">
        <f>IF(AF35="","",COUNT($AF$3:AF35))</f>
        <v/>
      </c>
      <c r="AF35" s="206" t="str">
        <f t="shared" si="140"/>
        <v/>
      </c>
      <c r="AG35" s="204" t="str">
        <f t="shared" si="141"/>
        <v/>
      </c>
      <c r="AH35" s="204" t="str">
        <f t="shared" si="142"/>
        <v/>
      </c>
      <c r="AI35" s="287"/>
      <c r="AJ35" s="15"/>
      <c r="AK35" s="138" t="str">
        <f t="shared" si="143"/>
        <v/>
      </c>
      <c r="AL35" s="131" t="str">
        <f t="shared" si="144"/>
        <v/>
      </c>
      <c r="AM35" s="131" t="str">
        <f t="shared" si="145"/>
        <v/>
      </c>
      <c r="AN35" s="313" t="str">
        <f t="shared" si="146"/>
        <v/>
      </c>
      <c r="AO35" s="316" t="str">
        <f t="shared" si="147"/>
        <v/>
      </c>
      <c r="AP35" s="18"/>
      <c r="AQ35" s="3" t="str">
        <f>IF(F35="","",MAX($AQ$3:AQ34)+1)</f>
        <v/>
      </c>
      <c r="AR35" s="3" t="str">
        <f>IF(OR(AQ35="",BB35=""),"",MAX($AR$3:AR34)+1)</f>
        <v/>
      </c>
      <c r="AS35" s="3" t="str">
        <f>IF(CQ35="","",RANK(CQ35,CQ$3:CQ$1048576,1)+COUNTIF($CQ$3:CQ35,CQ35)-1)</f>
        <v/>
      </c>
      <c r="AT35" s="21" t="str">
        <f>IF(C35="",IF(OR(AND($H35&lt;&gt;"",C35=""),AND($F34=$F35,$AZ35&lt;&gt;""),COUNTA($H$3:$H$1048576,#REF!,$F$3:$F$1048576)&gt;COUNTA($H$3:$H35,#REF!,$F$3:$F35),$AZ35&lt;&gt;""),INDEX(AT$3:AT$1048576,MATCH(MAX($AQ$3:$AQ34),$AQ$3:$AQ$1048576,0),0),""),C35)</f>
        <v/>
      </c>
      <c r="AU35" s="21" t="str">
        <f>IF(D35="",IF(OR(AND($H35&lt;&gt;"",D35=""),AND($F34=$F35,$AZ35&lt;&gt;""),COUNTA($H$3:$H$1048576,#REF!,$F$3:$F$1048576)&gt;COUNTA($H$3:$H35,#REF!,$F$3:$F35),$AZ35&lt;&gt;""),INDEX(AU$3:AU$1048576,MATCH(MAX($AQ$3:$AQ34),$AQ$3:$AQ$1048576,0),0),""),D35)</f>
        <v/>
      </c>
      <c r="AV35" s="21" t="str">
        <f>IF(E35="",IF(OR(AND($H35&lt;&gt;"",E35=""),AND($F34=$F35,$AZ35&lt;&gt;""),COUNTA($H$3:$H$1048576,#REF!,$F$3:$F$1048576)&gt;COUNTA($H$3:$H35,#REF!,$F$3:$F35),$AZ35&lt;&gt;""),INDEX(AV$3:AV$1048576,MATCH(MAX($AQ$3:$AQ34),$AQ$3:$AQ$1048576,0),0),""),E35)</f>
        <v/>
      </c>
      <c r="AW35" s="24" t="str">
        <f t="shared" si="148"/>
        <v/>
      </c>
      <c r="AX35" s="13" t="str">
        <f t="shared" si="149"/>
        <v/>
      </c>
      <c r="AY35" s="4" t="str">
        <f t="shared" si="150"/>
        <v/>
      </c>
      <c r="AZ35" s="4" t="str">
        <f>IF(AX35="",IF(OR(AND(H35&lt;&gt;"",F35=""),COUNTA($H$3:$H$1048576)&gt;COUNTA($H$3:$H35)),INDEX(AX$3:AX35,MATCH(MAX($AQ$3:AQ35),AQ$3:AQ35,0),0),""),AX35)</f>
        <v/>
      </c>
      <c r="BA35" s="4" t="str">
        <f>IF(AY35="",IF(AND(H35&lt;&gt;"",F35=""),INDEX(AY$3:AY35,MATCH(MAX($AQ$3:AQ35),AQ$3:AQ35,0),0),""),AY35)</f>
        <v/>
      </c>
      <c r="BB35" s="82" t="str">
        <f>IF(BC35="","",RANK(BC35,BC$3:BC$1048576,1)+COUNTIF($BC$3:BC35,BC35)-1)</f>
        <v/>
      </c>
      <c r="BC35" s="139" t="str">
        <f t="shared" si="151"/>
        <v/>
      </c>
      <c r="BD35" s="46" t="str">
        <f t="shared" si="152"/>
        <v/>
      </c>
      <c r="BE35" s="46" t="str">
        <f t="shared" si="153"/>
        <v/>
      </c>
      <c r="BF35" s="46" t="str">
        <f t="shared" si="154"/>
        <v/>
      </c>
      <c r="BG35" s="4" t="str">
        <f t="shared" si="155"/>
        <v/>
      </c>
      <c r="BH35" s="180" t="str">
        <f t="shared" si="156"/>
        <v/>
      </c>
      <c r="BI35" s="16" t="str">
        <f t="shared" si="157"/>
        <v/>
      </c>
      <c r="BJ35" s="52" t="str">
        <f>IF(BI35="","",IF(W35="","",IF(AND(K35=$K$1,$K$1&lt;&gt;""),$BT$2,IFERROR(IF(INDEX(価格設定!$D$5:$D$1048576,MATCH(Q35,価格設定!$B$5:$B$1048576,0),0)=価格設定!$D$3,$BT$2,$BS$2),$BS$2))))</f>
        <v/>
      </c>
      <c r="BK35" s="16" t="str">
        <f>IF(BI35="","",IF(COUNTIF($BI$3:BI35,BI35)=1,1,IF(AND(BI34=BI35,BH35=""),BK34,COUNTIF($BH$3:BH35,BH35))))</f>
        <v/>
      </c>
      <c r="BL35" s="52" t="str">
        <f t="shared" si="158"/>
        <v/>
      </c>
      <c r="BM35" s="52" t="str">
        <f t="shared" si="159"/>
        <v/>
      </c>
      <c r="BN35" s="119" t="str">
        <f t="shared" si="160"/>
        <v/>
      </c>
      <c r="BO35" s="119" t="str">
        <f t="shared" si="161"/>
        <v/>
      </c>
      <c r="BP35" s="17" t="str">
        <f t="shared" si="162"/>
        <v/>
      </c>
      <c r="BQ35" s="17" t="str">
        <f t="shared" si="163"/>
        <v/>
      </c>
      <c r="BR35" s="17" t="str">
        <f>IF(OR(BP35="",COUNTIF($BO$3:BO35,BO35)&lt;&gt;1),"",SUMIF(BO$3:BO$1048576,BO35,BP$3:BP$1048576))</f>
        <v/>
      </c>
      <c r="BS35" s="17" t="str">
        <f t="shared" si="164"/>
        <v/>
      </c>
      <c r="BT35" s="17" t="str">
        <f t="shared" si="165"/>
        <v/>
      </c>
      <c r="BU35" s="17" t="str">
        <f t="shared" si="166"/>
        <v/>
      </c>
      <c r="BV35" s="24" t="str">
        <f t="shared" si="167"/>
        <v/>
      </c>
      <c r="BW35" s="24" t="str">
        <f t="shared" si="168"/>
        <v/>
      </c>
      <c r="BX35" s="24" t="str">
        <f t="shared" si="169"/>
        <v/>
      </c>
      <c r="BY35" s="26" t="str">
        <f t="shared" si="170"/>
        <v/>
      </c>
      <c r="BZ35" s="26" t="str">
        <f t="shared" si="171"/>
        <v/>
      </c>
      <c r="CA35" s="26" t="str">
        <f t="shared" si="172"/>
        <v/>
      </c>
      <c r="CB35" s="66" t="str">
        <f t="shared" si="173"/>
        <v/>
      </c>
      <c r="CC35" s="65" t="str">
        <f t="shared" si="174"/>
        <v/>
      </c>
      <c r="CD35" s="26" t="str">
        <f t="shared" si="175"/>
        <v/>
      </c>
      <c r="CE35" s="26" t="str">
        <f t="shared" si="176"/>
        <v/>
      </c>
      <c r="CF35" s="193" t="str">
        <f t="shared" si="177"/>
        <v/>
      </c>
      <c r="CG35" s="193" t="str">
        <f t="shared" si="178"/>
        <v/>
      </c>
      <c r="CH35" s="26" t="str">
        <f t="shared" si="179"/>
        <v/>
      </c>
      <c r="CI35" s="26" t="str">
        <f t="shared" si="180"/>
        <v/>
      </c>
      <c r="CJ35" s="65" t="str">
        <f t="shared" si="181"/>
        <v/>
      </c>
      <c r="CK35" s="65" t="str">
        <f t="shared" si="182"/>
        <v/>
      </c>
      <c r="CL35" s="64" t="str">
        <f t="shared" si="183"/>
        <v/>
      </c>
      <c r="CM35" s="64" t="str">
        <f t="shared" si="184"/>
        <v/>
      </c>
      <c r="CN35" s="65" t="str">
        <f t="shared" si="185"/>
        <v/>
      </c>
      <c r="CP35" s="63" t="str">
        <f>IF(BH35="","",MAX($CP$3:CP34)+1)</f>
        <v/>
      </c>
      <c r="CQ35" s="24" t="str">
        <f t="shared" si="186"/>
        <v/>
      </c>
      <c r="CR35" s="24" t="str">
        <f t="shared" si="187"/>
        <v/>
      </c>
      <c r="CS35" s="24" t="str">
        <f t="shared" si="188"/>
        <v/>
      </c>
      <c r="CT35" s="58" t="str">
        <f>IF(BO35="","",COUNTIF($BO$3:BO35,BO35)&amp;"@"&amp;BO35)</f>
        <v/>
      </c>
      <c r="CU35" s="16" t="str">
        <f t="shared" si="84"/>
        <v/>
      </c>
      <c r="CV35" s="63" t="str">
        <f t="shared" si="189"/>
        <v/>
      </c>
      <c r="CW35" s="16" t="str">
        <f t="shared" si="190"/>
        <v/>
      </c>
      <c r="CX35" s="16" t="str">
        <f t="shared" si="191"/>
        <v/>
      </c>
      <c r="CY35" s="16" t="str">
        <f t="shared" si="192"/>
        <v/>
      </c>
      <c r="CZ35" s="85" t="str">
        <f t="shared" si="193"/>
        <v/>
      </c>
      <c r="DA35" s="16" t="str">
        <f t="shared" si="194"/>
        <v/>
      </c>
      <c r="DB35" s="16" t="str">
        <f t="shared" si="195"/>
        <v/>
      </c>
      <c r="DC35" s="28" t="str">
        <f>IF(CP35="","",$DC$1&amp;(INDEX(価格設定!D$1:XFD$3,ROW(価格設定!$D$3),MATCH($AW35,価格設定!D$1:XFD$1,1))*100)&amp;"%")</f>
        <v/>
      </c>
      <c r="DD35" s="28" t="str">
        <f>IF(CP35="","",$DD$1&amp;(INDEX(価格設定!D$1:XFD$3,ROW(価格設定!$D$2),MATCH($AW35,価格設定!D$1:XFD$1,1))*100)&amp;"%")</f>
        <v/>
      </c>
      <c r="DE35" s="29" t="str">
        <f t="shared" si="196"/>
        <v/>
      </c>
      <c r="DG35" s="58" t="str">
        <f t="shared" si="197"/>
        <v/>
      </c>
      <c r="DH35" s="58" t="str">
        <f t="shared" si="198"/>
        <v/>
      </c>
      <c r="DI35" s="58" t="str">
        <f t="shared" si="199"/>
        <v/>
      </c>
      <c r="DJ35" s="85" t="str">
        <f t="shared" si="200"/>
        <v/>
      </c>
      <c r="DL35" s="58" t="str">
        <f>IF(COUNTIF(DG$3:DG$1048576,DG35)=COUNTIF($DG$3:$DG35,DG35),DG35,"")</f>
        <v/>
      </c>
      <c r="DM35" s="85" t="str">
        <f t="shared" si="201"/>
        <v/>
      </c>
      <c r="DN35" s="85" t="str">
        <f t="shared" si="87"/>
        <v/>
      </c>
      <c r="DO35" s="85" t="str">
        <f t="shared" si="88"/>
        <v/>
      </c>
      <c r="DP35" s="303"/>
      <c r="DQ35" s="17" t="str">
        <f t="shared" si="89"/>
        <v/>
      </c>
      <c r="DR35" s="17" t="str">
        <f t="shared" si="90"/>
        <v/>
      </c>
      <c r="DS35" s="17" t="str">
        <f t="shared" si="91"/>
        <v/>
      </c>
      <c r="DU35" s="16" t="str">
        <f t="shared" si="202"/>
        <v/>
      </c>
      <c r="DV35" s="16" t="str">
        <f>IF(DU35="","",COUNT($DU$3:DU35))</f>
        <v/>
      </c>
      <c r="DW35" s="16" t="str">
        <f t="shared" si="203"/>
        <v/>
      </c>
      <c r="DX35" s="16" t="str">
        <f t="shared" si="204"/>
        <v/>
      </c>
      <c r="DY35" s="16" t="str">
        <f>IF(DZ35="","",COUNTIF(DZ$3:DZ35,DZ35))</f>
        <v/>
      </c>
      <c r="DZ35" s="16" t="str">
        <f t="shared" si="205"/>
        <v/>
      </c>
      <c r="EA35" s="16" t="str">
        <f t="shared" si="206"/>
        <v/>
      </c>
      <c r="EB35" s="16" t="str">
        <f t="shared" si="207"/>
        <v/>
      </c>
      <c r="EC35" s="16" t="str">
        <f t="shared" si="208"/>
        <v/>
      </c>
      <c r="ED35" s="16" t="str">
        <f t="shared" si="209"/>
        <v/>
      </c>
      <c r="EE35" s="16" t="str">
        <f t="shared" si="210"/>
        <v/>
      </c>
      <c r="EF35" s="16" t="str">
        <f t="shared" si="211"/>
        <v/>
      </c>
      <c r="EG35" s="16" t="str">
        <f t="shared" si="212"/>
        <v/>
      </c>
      <c r="EH35" s="16" t="str">
        <f t="shared" si="213"/>
        <v/>
      </c>
      <c r="EI35" s="16" t="str">
        <f t="shared" si="214"/>
        <v/>
      </c>
      <c r="EJ35" s="16" t="str">
        <f t="shared" si="215"/>
        <v/>
      </c>
      <c r="EK35" s="16" t="str">
        <f t="shared" si="216"/>
        <v/>
      </c>
      <c r="EL35" s="58" t="str">
        <f t="shared" si="217"/>
        <v/>
      </c>
      <c r="EM35" s="58" t="str">
        <f>IF(OR($DZ35="",CR35=""),IF($EL35="","",$EL35),IF(OR(CR35="なし",CR35=0),領収書!$H$1,CR35))</f>
        <v/>
      </c>
      <c r="EN35" s="58" t="str">
        <f>IF(OR($DZ35="",CS35=""),IF($EL35="","",$EL35),IF(OR(CS35="なし",CS35=0),入力!$EN$1,CS35))</f>
        <v/>
      </c>
      <c r="EO35" s="63" t="str">
        <f t="shared" si="218"/>
        <v/>
      </c>
      <c r="EP35" s="63" t="str">
        <f t="shared" si="219"/>
        <v/>
      </c>
      <c r="ER35" s="16" t="str">
        <f>IF(AND(COUNTIF($ET$3:ET35,ET35)=1,ET35&lt;&gt;""),MAX($ER$3:ER34)+1,"")</f>
        <v/>
      </c>
      <c r="ES35" s="16" t="str">
        <f>IF(価格設定!B37="","",価格設定!B37)</f>
        <v/>
      </c>
      <c r="ET35" s="16" t="str">
        <f>IF(価格設定!C37="","",価格設定!C37)</f>
        <v/>
      </c>
      <c r="EV35" s="16" t="str">
        <f t="shared" si="94"/>
        <v/>
      </c>
      <c r="EW35" s="16" t="str">
        <f t="shared" si="220"/>
        <v/>
      </c>
    </row>
    <row r="36" spans="1:153" ht="30" customHeight="1" x14ac:dyDescent="0.2">
      <c r="A36" s="225"/>
      <c r="B36" s="212"/>
      <c r="C36" s="221"/>
      <c r="D36" s="164"/>
      <c r="E36" s="165"/>
      <c r="F36" s="166"/>
      <c r="G36" s="167"/>
      <c r="H36" s="179"/>
      <c r="I36" s="306"/>
      <c r="J36" s="169"/>
      <c r="K36" s="179"/>
      <c r="L36" s="186"/>
      <c r="M36" s="186"/>
      <c r="N36" s="168"/>
      <c r="O36" s="170"/>
      <c r="P36" s="212"/>
      <c r="Q36" s="179" t="str">
        <f>IFERROR(IF(H36="","",IFERROR(INDEX(価格設定!$B$5:$B$1048576,MATCH(H36,価格設定!$B$5:$B$1048576,0),0),INDEX(価格設定!$B$5:$B$1048576,MATCH("*"&amp;H36&amp;"*",価格設定!$B$5:$B$1048576,0),0))),H36)</f>
        <v/>
      </c>
      <c r="R36" s="250" t="str">
        <f>IFERROR(IF(Q36="",IF(K36="","",K36),IF(K36="",IF(INDEX(価格設定!$C$5:$C$1048576,MATCH(Q36,価格設定!$B$5:$B$1048576,0),0)=0,"",INDEX(価格設定!$C$5:$C$1048576,MATCH(Q36,価格設定!$B$5:$B$1048576,0),0)),IF(K36="なし","",K36))),"")</f>
        <v/>
      </c>
      <c r="S36" s="308" t="str">
        <f t="shared" si="132"/>
        <v/>
      </c>
      <c r="T36" s="126" t="str">
        <f>IFERROR(IF(J36="",IF(INDEX(価格設定!$E$5:$R$1048576,MATCH($Q36,価格設定!B$5:B$1048576,0),MATCH($AW36,価格設定!E$1:X$1,1))=0,"",INDEX(価格設定!$E$5:$R$1048576,MATCH($Q36,価格設定!B$5:B$1048576,0),MATCH($AW36,価格設定!E$1:X$1,1))),J36),"")</f>
        <v/>
      </c>
      <c r="U36" s="126" t="str">
        <f t="shared" si="133"/>
        <v/>
      </c>
      <c r="V36" s="132" t="str">
        <f t="shared" si="134"/>
        <v/>
      </c>
      <c r="W36" s="127" t="str">
        <f>IFERROR(IF(OR(T36="",T36&lt;0),"",IFERROR(INDEX(価格設定!E$2:X$3,IF(AND(K36=$K$1,$K$1&lt;&gt;""),ROW(価格設定!$D$3)-1,MATCH(INDEX(価格設定!$D$5:$D$1048576,MATCH(Q36,価格設定!$B$5:$B$1048576,0),0),価格設定!$D$2:$D$3,0)),MATCH($AW36,価格設定!E$1:X$1,1)),INDEX(価格設定!E$2:X$2,0,MATCH($AW36,価格設定!E$1:X$1,1)))),"")</f>
        <v/>
      </c>
      <c r="X36" s="126" t="str">
        <f t="shared" si="67"/>
        <v/>
      </c>
      <c r="Y36" s="128" t="str">
        <f t="shared" si="135"/>
        <v/>
      </c>
      <c r="Z36" s="126" t="str">
        <f t="shared" si="136"/>
        <v/>
      </c>
      <c r="AA36" s="129" t="str">
        <f t="shared" si="137"/>
        <v/>
      </c>
      <c r="AB36" s="126" t="str">
        <f t="shared" si="138"/>
        <v/>
      </c>
      <c r="AC36" s="280" t="str">
        <f t="shared" si="139"/>
        <v/>
      </c>
      <c r="AD36" s="15"/>
      <c r="AE36" s="204" t="str">
        <f>IF(AF36="","",COUNT($AF$3:AF36))</f>
        <v/>
      </c>
      <c r="AF36" s="206" t="str">
        <f t="shared" si="140"/>
        <v/>
      </c>
      <c r="AG36" s="204" t="str">
        <f t="shared" si="141"/>
        <v/>
      </c>
      <c r="AH36" s="204" t="str">
        <f t="shared" si="142"/>
        <v/>
      </c>
      <c r="AI36" s="287"/>
      <c r="AJ36" s="15"/>
      <c r="AK36" s="138" t="str">
        <f t="shared" si="143"/>
        <v/>
      </c>
      <c r="AL36" s="131" t="str">
        <f t="shared" si="144"/>
        <v/>
      </c>
      <c r="AM36" s="131" t="str">
        <f t="shared" si="145"/>
        <v/>
      </c>
      <c r="AN36" s="313" t="str">
        <f t="shared" si="146"/>
        <v/>
      </c>
      <c r="AO36" s="316" t="str">
        <f t="shared" si="147"/>
        <v/>
      </c>
      <c r="AP36" s="18"/>
      <c r="AQ36" s="3" t="str">
        <f>IF(F36="","",MAX($AQ$3:AQ35)+1)</f>
        <v/>
      </c>
      <c r="AR36" s="3" t="str">
        <f>IF(OR(AQ36="",BB36=""),"",MAX($AR$3:AR35)+1)</f>
        <v/>
      </c>
      <c r="AS36" s="3" t="str">
        <f>IF(CQ36="","",RANK(CQ36,CQ$3:CQ$1048576,1)+COUNTIF($CQ$3:CQ36,CQ36)-1)</f>
        <v/>
      </c>
      <c r="AT36" s="21" t="str">
        <f>IF(C36="",IF(OR(AND($H36&lt;&gt;"",C36=""),AND($F35=$F36,$AZ36&lt;&gt;""),COUNTA($H$3:$H$1048576,#REF!,$F$3:$F$1048576)&gt;COUNTA($H$3:$H36,#REF!,$F$3:$F36),$AZ36&lt;&gt;""),INDEX(AT$3:AT$1048576,MATCH(MAX($AQ$3:$AQ35),$AQ$3:$AQ$1048576,0),0),""),C36)</f>
        <v/>
      </c>
      <c r="AU36" s="21" t="str">
        <f>IF(D36="",IF(OR(AND($H36&lt;&gt;"",D36=""),AND($F35=$F36,$AZ36&lt;&gt;""),COUNTA($H$3:$H$1048576,#REF!,$F$3:$F$1048576)&gt;COUNTA($H$3:$H36,#REF!,$F$3:$F36),$AZ36&lt;&gt;""),INDEX(AU$3:AU$1048576,MATCH(MAX($AQ$3:$AQ35),$AQ$3:$AQ$1048576,0),0),""),D36)</f>
        <v/>
      </c>
      <c r="AV36" s="21" t="str">
        <f>IF(E36="",IF(OR(AND($H36&lt;&gt;"",E36=""),AND($F35=$F36,$AZ36&lt;&gt;""),COUNTA($H$3:$H$1048576,#REF!,$F$3:$F$1048576)&gt;COUNTA($H$3:$H36,#REF!,$F$3:$F36),$AZ36&lt;&gt;""),INDEX(AV$3:AV$1048576,MATCH(MAX($AQ$3:$AQ35),$AQ$3:$AQ$1048576,0),0),""),E36)</f>
        <v/>
      </c>
      <c r="AW36" s="24" t="str">
        <f t="shared" si="148"/>
        <v/>
      </c>
      <c r="AX36" s="13" t="str">
        <f t="shared" si="149"/>
        <v/>
      </c>
      <c r="AY36" s="4" t="str">
        <f t="shared" si="150"/>
        <v/>
      </c>
      <c r="AZ36" s="4" t="str">
        <f>IF(AX36="",IF(OR(AND(H36&lt;&gt;"",F36=""),COUNTA($H$3:$H$1048576)&gt;COUNTA($H$3:$H36)),INDEX(AX$3:AX36,MATCH(MAX($AQ$3:AQ36),AQ$3:AQ36,0),0),""),AX36)</f>
        <v/>
      </c>
      <c r="BA36" s="4" t="str">
        <f>IF(AY36="",IF(AND(H36&lt;&gt;"",F36=""),INDEX(AY$3:AY36,MATCH(MAX($AQ$3:AQ36),AQ$3:AQ36,0),0),""),AY36)</f>
        <v/>
      </c>
      <c r="BB36" s="82" t="str">
        <f>IF(BC36="","",RANK(BC36,BC$3:BC$1048576,1)+COUNTIF($BC$3:BC36,BC36)-1)</f>
        <v/>
      </c>
      <c r="BC36" s="139" t="str">
        <f t="shared" si="151"/>
        <v/>
      </c>
      <c r="BD36" s="46" t="str">
        <f t="shared" si="152"/>
        <v/>
      </c>
      <c r="BE36" s="46" t="str">
        <f t="shared" si="153"/>
        <v/>
      </c>
      <c r="BF36" s="46" t="str">
        <f t="shared" si="154"/>
        <v/>
      </c>
      <c r="BG36" s="4" t="str">
        <f t="shared" si="155"/>
        <v/>
      </c>
      <c r="BH36" s="180" t="str">
        <f t="shared" si="156"/>
        <v/>
      </c>
      <c r="BI36" s="16" t="str">
        <f t="shared" si="157"/>
        <v/>
      </c>
      <c r="BJ36" s="52" t="str">
        <f>IF(BI36="","",IF(W36="","",IF(AND(K36=$K$1,$K$1&lt;&gt;""),$BT$2,IFERROR(IF(INDEX(価格設定!$D$5:$D$1048576,MATCH(Q36,価格設定!$B$5:$B$1048576,0),0)=価格設定!$D$3,$BT$2,$BS$2),$BS$2))))</f>
        <v/>
      </c>
      <c r="BK36" s="16" t="str">
        <f>IF(BI36="","",IF(COUNTIF($BI$3:BI36,BI36)=1,1,IF(AND(BI35=BI36,BH36=""),BK35,COUNTIF($BH$3:BH36,BH36))))</f>
        <v/>
      </c>
      <c r="BL36" s="52" t="str">
        <f t="shared" si="158"/>
        <v/>
      </c>
      <c r="BM36" s="52" t="str">
        <f t="shared" si="159"/>
        <v/>
      </c>
      <c r="BN36" s="119" t="str">
        <f t="shared" si="160"/>
        <v/>
      </c>
      <c r="BO36" s="119" t="str">
        <f t="shared" si="161"/>
        <v/>
      </c>
      <c r="BP36" s="17" t="str">
        <f t="shared" si="162"/>
        <v/>
      </c>
      <c r="BQ36" s="17" t="str">
        <f t="shared" si="163"/>
        <v/>
      </c>
      <c r="BR36" s="17" t="str">
        <f>IF(OR(BP36="",COUNTIF($BO$3:BO36,BO36)&lt;&gt;1),"",SUMIF(BO$3:BO$1048576,BO36,BP$3:BP$1048576))</f>
        <v/>
      </c>
      <c r="BS36" s="17" t="str">
        <f t="shared" si="164"/>
        <v/>
      </c>
      <c r="BT36" s="17" t="str">
        <f t="shared" si="165"/>
        <v/>
      </c>
      <c r="BU36" s="17" t="str">
        <f t="shared" si="166"/>
        <v/>
      </c>
      <c r="BV36" s="24" t="str">
        <f t="shared" si="167"/>
        <v/>
      </c>
      <c r="BW36" s="24" t="str">
        <f t="shared" si="168"/>
        <v/>
      </c>
      <c r="BX36" s="24" t="str">
        <f t="shared" si="169"/>
        <v/>
      </c>
      <c r="BY36" s="26" t="str">
        <f t="shared" si="170"/>
        <v/>
      </c>
      <c r="BZ36" s="26" t="str">
        <f t="shared" si="171"/>
        <v/>
      </c>
      <c r="CA36" s="26" t="str">
        <f t="shared" si="172"/>
        <v/>
      </c>
      <c r="CB36" s="66" t="str">
        <f t="shared" si="173"/>
        <v/>
      </c>
      <c r="CC36" s="65" t="str">
        <f t="shared" si="174"/>
        <v/>
      </c>
      <c r="CD36" s="26" t="str">
        <f t="shared" si="175"/>
        <v/>
      </c>
      <c r="CE36" s="26" t="str">
        <f t="shared" si="176"/>
        <v/>
      </c>
      <c r="CF36" s="193" t="str">
        <f t="shared" si="177"/>
        <v/>
      </c>
      <c r="CG36" s="193" t="str">
        <f t="shared" si="178"/>
        <v/>
      </c>
      <c r="CH36" s="26" t="str">
        <f t="shared" si="179"/>
        <v/>
      </c>
      <c r="CI36" s="26" t="str">
        <f t="shared" si="180"/>
        <v/>
      </c>
      <c r="CJ36" s="65" t="str">
        <f t="shared" si="181"/>
        <v/>
      </c>
      <c r="CK36" s="65" t="str">
        <f t="shared" si="182"/>
        <v/>
      </c>
      <c r="CL36" s="64" t="str">
        <f t="shared" si="183"/>
        <v/>
      </c>
      <c r="CM36" s="64" t="str">
        <f t="shared" si="184"/>
        <v/>
      </c>
      <c r="CN36" s="65" t="str">
        <f t="shared" si="185"/>
        <v/>
      </c>
      <c r="CP36" s="63" t="str">
        <f>IF(BH36="","",MAX($CP$3:CP35)+1)</f>
        <v/>
      </c>
      <c r="CQ36" s="24" t="str">
        <f t="shared" si="186"/>
        <v/>
      </c>
      <c r="CR36" s="24" t="str">
        <f t="shared" si="187"/>
        <v/>
      </c>
      <c r="CS36" s="24" t="str">
        <f t="shared" si="188"/>
        <v/>
      </c>
      <c r="CT36" s="58" t="str">
        <f>IF(BO36="","",COUNTIF($BO$3:BO36,BO36)&amp;"@"&amp;BO36)</f>
        <v/>
      </c>
      <c r="CU36" s="16" t="str">
        <f t="shared" si="84"/>
        <v/>
      </c>
      <c r="CV36" s="63" t="str">
        <f t="shared" si="189"/>
        <v/>
      </c>
      <c r="CW36" s="16" t="str">
        <f t="shared" si="190"/>
        <v/>
      </c>
      <c r="CX36" s="16" t="str">
        <f t="shared" si="191"/>
        <v/>
      </c>
      <c r="CY36" s="16" t="str">
        <f t="shared" si="192"/>
        <v/>
      </c>
      <c r="CZ36" s="85" t="str">
        <f t="shared" si="193"/>
        <v/>
      </c>
      <c r="DA36" s="16" t="str">
        <f t="shared" si="194"/>
        <v/>
      </c>
      <c r="DB36" s="16" t="str">
        <f t="shared" si="195"/>
        <v/>
      </c>
      <c r="DC36" s="28" t="str">
        <f>IF(CP36="","",$DC$1&amp;(INDEX(価格設定!D$1:XFD$3,ROW(価格設定!$D$3),MATCH($AW36,価格設定!D$1:XFD$1,1))*100)&amp;"%")</f>
        <v/>
      </c>
      <c r="DD36" s="28" t="str">
        <f>IF(CP36="","",$DD$1&amp;(INDEX(価格設定!D$1:XFD$3,ROW(価格設定!$D$2),MATCH($AW36,価格設定!D$1:XFD$1,1))*100)&amp;"%")</f>
        <v/>
      </c>
      <c r="DE36" s="29" t="str">
        <f t="shared" si="196"/>
        <v/>
      </c>
      <c r="DG36" s="58" t="str">
        <f t="shared" si="197"/>
        <v/>
      </c>
      <c r="DH36" s="58" t="str">
        <f t="shared" si="198"/>
        <v/>
      </c>
      <c r="DI36" s="58" t="str">
        <f t="shared" si="199"/>
        <v/>
      </c>
      <c r="DJ36" s="85" t="str">
        <f t="shared" si="200"/>
        <v/>
      </c>
      <c r="DL36" s="58" t="str">
        <f>IF(COUNTIF(DG$3:DG$1048576,DG36)=COUNTIF($DG$3:$DG36,DG36),DG36,"")</f>
        <v/>
      </c>
      <c r="DM36" s="85" t="str">
        <f t="shared" si="201"/>
        <v/>
      </c>
      <c r="DN36" s="85" t="str">
        <f t="shared" si="87"/>
        <v/>
      </c>
      <c r="DO36" s="85" t="str">
        <f t="shared" si="88"/>
        <v/>
      </c>
      <c r="DP36" s="303"/>
      <c r="DQ36" s="17" t="str">
        <f t="shared" si="89"/>
        <v/>
      </c>
      <c r="DR36" s="17" t="str">
        <f t="shared" si="90"/>
        <v/>
      </c>
      <c r="DS36" s="17" t="str">
        <f t="shared" si="91"/>
        <v/>
      </c>
      <c r="DU36" s="16" t="str">
        <f t="shared" si="202"/>
        <v/>
      </c>
      <c r="DV36" s="16" t="str">
        <f>IF(DU36="","",COUNT($DU$3:DU36))</f>
        <v/>
      </c>
      <c r="DW36" s="16" t="str">
        <f t="shared" si="203"/>
        <v/>
      </c>
      <c r="DX36" s="16" t="str">
        <f t="shared" si="204"/>
        <v/>
      </c>
      <c r="DY36" s="16" t="str">
        <f>IF(DZ36="","",COUNTIF(DZ$3:DZ36,DZ36))</f>
        <v/>
      </c>
      <c r="DZ36" s="16" t="str">
        <f t="shared" si="205"/>
        <v/>
      </c>
      <c r="EA36" s="16" t="str">
        <f t="shared" si="206"/>
        <v/>
      </c>
      <c r="EB36" s="16" t="str">
        <f t="shared" si="207"/>
        <v/>
      </c>
      <c r="EC36" s="16" t="str">
        <f t="shared" si="208"/>
        <v/>
      </c>
      <c r="ED36" s="16" t="str">
        <f t="shared" si="209"/>
        <v/>
      </c>
      <c r="EE36" s="16" t="str">
        <f t="shared" si="210"/>
        <v/>
      </c>
      <c r="EF36" s="16" t="str">
        <f t="shared" si="211"/>
        <v/>
      </c>
      <c r="EG36" s="16" t="str">
        <f t="shared" si="212"/>
        <v/>
      </c>
      <c r="EH36" s="16" t="str">
        <f t="shared" si="213"/>
        <v/>
      </c>
      <c r="EI36" s="16" t="str">
        <f t="shared" si="214"/>
        <v/>
      </c>
      <c r="EJ36" s="16" t="str">
        <f t="shared" si="215"/>
        <v/>
      </c>
      <c r="EK36" s="16" t="str">
        <f t="shared" si="216"/>
        <v/>
      </c>
      <c r="EL36" s="58" t="str">
        <f t="shared" si="217"/>
        <v/>
      </c>
      <c r="EM36" s="58" t="str">
        <f>IF(OR($DZ36="",CR36=""),IF($EL36="","",$EL36),IF(OR(CR36="なし",CR36=0),領収書!$H$1,CR36))</f>
        <v/>
      </c>
      <c r="EN36" s="58" t="str">
        <f>IF(OR($DZ36="",CS36=""),IF($EL36="","",$EL36),IF(OR(CS36="なし",CS36=0),入力!$EN$1,CS36))</f>
        <v/>
      </c>
      <c r="EO36" s="63" t="str">
        <f t="shared" si="218"/>
        <v/>
      </c>
      <c r="EP36" s="63" t="str">
        <f t="shared" si="219"/>
        <v/>
      </c>
      <c r="ER36" s="16" t="str">
        <f>IF(AND(COUNTIF($ET$3:ET36,ET36)=1,ET36&lt;&gt;""),MAX($ER$3:ER35)+1,"")</f>
        <v/>
      </c>
      <c r="ES36" s="16" t="str">
        <f>IF(価格設定!B38="","",価格設定!B38)</f>
        <v/>
      </c>
      <c r="ET36" s="16" t="str">
        <f>IF(価格設定!C38="","",価格設定!C38)</f>
        <v/>
      </c>
      <c r="EV36" s="16" t="str">
        <f t="shared" si="94"/>
        <v/>
      </c>
      <c r="EW36" s="16" t="str">
        <f t="shared" si="220"/>
        <v/>
      </c>
    </row>
    <row r="37" spans="1:153" ht="30" customHeight="1" x14ac:dyDescent="0.2">
      <c r="A37" s="225"/>
      <c r="B37" s="212"/>
      <c r="C37" s="221"/>
      <c r="D37" s="164"/>
      <c r="E37" s="165"/>
      <c r="F37" s="166"/>
      <c r="G37" s="167"/>
      <c r="H37" s="179"/>
      <c r="I37" s="306"/>
      <c r="J37" s="169"/>
      <c r="K37" s="179"/>
      <c r="L37" s="186"/>
      <c r="M37" s="186"/>
      <c r="N37" s="168"/>
      <c r="O37" s="170"/>
      <c r="P37" s="212"/>
      <c r="Q37" s="179" t="str">
        <f>IFERROR(IF(H37="","",IFERROR(INDEX(価格設定!$B$5:$B$1048576,MATCH(H37,価格設定!$B$5:$B$1048576,0),0),INDEX(価格設定!$B$5:$B$1048576,MATCH("*"&amp;H37&amp;"*",価格設定!$B$5:$B$1048576,0),0))),H37)</f>
        <v/>
      </c>
      <c r="R37" s="250" t="str">
        <f>IFERROR(IF(Q37="",IF(K37="","",K37),IF(K37="",IF(INDEX(価格設定!$C$5:$C$1048576,MATCH(Q37,価格設定!$B$5:$B$1048576,0),0)=0,"",INDEX(価格設定!$C$5:$C$1048576,MATCH(Q37,価格設定!$B$5:$B$1048576,0),0)),IF(K37="なし","",K37))),"")</f>
        <v/>
      </c>
      <c r="S37" s="308" t="str">
        <f t="shared" si="132"/>
        <v/>
      </c>
      <c r="T37" s="126" t="str">
        <f>IFERROR(IF(J37="",IF(INDEX(価格設定!$E$5:$R$1048576,MATCH($Q37,価格設定!B$5:B$1048576,0),MATCH($AW37,価格設定!E$1:X$1,1))=0,"",INDEX(価格設定!$E$5:$R$1048576,MATCH($Q37,価格設定!B$5:B$1048576,0),MATCH($AW37,価格設定!E$1:X$1,1))),J37),"")</f>
        <v/>
      </c>
      <c r="U37" s="126" t="str">
        <f t="shared" si="133"/>
        <v/>
      </c>
      <c r="V37" s="132" t="str">
        <f t="shared" si="134"/>
        <v/>
      </c>
      <c r="W37" s="127" t="str">
        <f>IFERROR(IF(OR(T37="",T37&lt;0),"",IFERROR(INDEX(価格設定!E$2:X$3,IF(AND(K37=$K$1,$K$1&lt;&gt;""),ROW(価格設定!$D$3)-1,MATCH(INDEX(価格設定!$D$5:$D$1048576,MATCH(Q37,価格設定!$B$5:$B$1048576,0),0),価格設定!$D$2:$D$3,0)),MATCH($AW37,価格設定!E$1:X$1,1)),INDEX(価格設定!E$2:X$2,0,MATCH($AW37,価格設定!E$1:X$1,1)))),"")</f>
        <v/>
      </c>
      <c r="X37" s="126" t="str">
        <f t="shared" si="67"/>
        <v/>
      </c>
      <c r="Y37" s="128" t="str">
        <f t="shared" si="135"/>
        <v/>
      </c>
      <c r="Z37" s="126" t="str">
        <f t="shared" si="136"/>
        <v/>
      </c>
      <c r="AA37" s="129" t="str">
        <f t="shared" si="137"/>
        <v/>
      </c>
      <c r="AB37" s="126" t="str">
        <f t="shared" si="138"/>
        <v/>
      </c>
      <c r="AC37" s="280" t="str">
        <f t="shared" si="139"/>
        <v/>
      </c>
      <c r="AD37" s="15"/>
      <c r="AE37" s="204" t="str">
        <f>IF(AF37="","",COUNT($AF$3:AF37))</f>
        <v/>
      </c>
      <c r="AF37" s="206" t="str">
        <f t="shared" si="140"/>
        <v/>
      </c>
      <c r="AG37" s="204" t="str">
        <f t="shared" si="141"/>
        <v/>
      </c>
      <c r="AH37" s="204" t="str">
        <f t="shared" si="142"/>
        <v/>
      </c>
      <c r="AI37" s="287"/>
      <c r="AJ37" s="15"/>
      <c r="AK37" s="138" t="str">
        <f t="shared" si="143"/>
        <v/>
      </c>
      <c r="AL37" s="131" t="str">
        <f t="shared" si="144"/>
        <v/>
      </c>
      <c r="AM37" s="131" t="str">
        <f t="shared" si="145"/>
        <v/>
      </c>
      <c r="AN37" s="313" t="str">
        <f t="shared" si="146"/>
        <v/>
      </c>
      <c r="AO37" s="316" t="str">
        <f t="shared" si="147"/>
        <v/>
      </c>
      <c r="AP37" s="18"/>
      <c r="AQ37" s="3" t="str">
        <f>IF(F37="","",MAX($AQ$3:AQ36)+1)</f>
        <v/>
      </c>
      <c r="AR37" s="3" t="str">
        <f>IF(OR(AQ37="",BB37=""),"",MAX($AR$3:AR36)+1)</f>
        <v/>
      </c>
      <c r="AS37" s="3" t="str">
        <f>IF(CQ37="","",RANK(CQ37,CQ$3:CQ$1048576,1)+COUNTIF($CQ$3:CQ37,CQ37)-1)</f>
        <v/>
      </c>
      <c r="AT37" s="21" t="str">
        <f>IF(C37="",IF(OR(AND($H37&lt;&gt;"",C37=""),AND($F36=$F37,$AZ37&lt;&gt;""),COUNTA($H$3:$H$1048576,#REF!,$F$3:$F$1048576)&gt;COUNTA($H$3:$H37,#REF!,$F$3:$F37),$AZ37&lt;&gt;""),INDEX(AT$3:AT$1048576,MATCH(MAX($AQ$3:$AQ36),$AQ$3:$AQ$1048576,0),0),""),C37)</f>
        <v/>
      </c>
      <c r="AU37" s="21" t="str">
        <f>IF(D37="",IF(OR(AND($H37&lt;&gt;"",D37=""),AND($F36=$F37,$AZ37&lt;&gt;""),COUNTA($H$3:$H$1048576,#REF!,$F$3:$F$1048576)&gt;COUNTA($H$3:$H37,#REF!,$F$3:$F37),$AZ37&lt;&gt;""),INDEX(AU$3:AU$1048576,MATCH(MAX($AQ$3:$AQ36),$AQ$3:$AQ$1048576,0),0),""),D37)</f>
        <v/>
      </c>
      <c r="AV37" s="21" t="str">
        <f>IF(E37="",IF(OR(AND($H37&lt;&gt;"",E37=""),AND($F36=$F37,$AZ37&lt;&gt;""),COUNTA($H$3:$H$1048576,#REF!,$F$3:$F$1048576)&gt;COUNTA($H$3:$H37,#REF!,$F$3:$F37),$AZ37&lt;&gt;""),INDEX(AV$3:AV$1048576,MATCH(MAX($AQ$3:$AQ36),$AQ$3:$AQ$1048576,0),0),""),E37)</f>
        <v/>
      </c>
      <c r="AW37" s="24" t="str">
        <f t="shared" si="148"/>
        <v/>
      </c>
      <c r="AX37" s="13" t="str">
        <f t="shared" si="149"/>
        <v/>
      </c>
      <c r="AY37" s="4" t="str">
        <f t="shared" si="150"/>
        <v/>
      </c>
      <c r="AZ37" s="4" t="str">
        <f>IF(AX37="",IF(OR(AND(H37&lt;&gt;"",F37=""),COUNTA($H$3:$H$1048576)&gt;COUNTA($H$3:$H37)),INDEX(AX$3:AX37,MATCH(MAX($AQ$3:AQ37),AQ$3:AQ37,0),0),""),AX37)</f>
        <v/>
      </c>
      <c r="BA37" s="4" t="str">
        <f>IF(AY37="",IF(AND(H37&lt;&gt;"",F37=""),INDEX(AY$3:AY37,MATCH(MAX($AQ$3:AQ37),AQ$3:AQ37,0),0),""),AY37)</f>
        <v/>
      </c>
      <c r="BB37" s="82" t="str">
        <f>IF(BC37="","",RANK(BC37,BC$3:BC$1048576,1)+COUNTIF($BC$3:BC37,BC37)-1)</f>
        <v/>
      </c>
      <c r="BC37" s="139" t="str">
        <f t="shared" si="151"/>
        <v/>
      </c>
      <c r="BD37" s="46" t="str">
        <f t="shared" si="152"/>
        <v/>
      </c>
      <c r="BE37" s="46" t="str">
        <f t="shared" si="153"/>
        <v/>
      </c>
      <c r="BF37" s="46" t="str">
        <f t="shared" si="154"/>
        <v/>
      </c>
      <c r="BG37" s="4" t="str">
        <f t="shared" si="155"/>
        <v/>
      </c>
      <c r="BH37" s="180" t="str">
        <f t="shared" si="156"/>
        <v/>
      </c>
      <c r="BI37" s="16" t="str">
        <f t="shared" si="157"/>
        <v/>
      </c>
      <c r="BJ37" s="52" t="str">
        <f>IF(BI37="","",IF(W37="","",IF(AND(K37=$K$1,$K$1&lt;&gt;""),$BT$2,IFERROR(IF(INDEX(価格設定!$D$5:$D$1048576,MATCH(Q37,価格設定!$B$5:$B$1048576,0),0)=価格設定!$D$3,$BT$2,$BS$2),$BS$2))))</f>
        <v/>
      </c>
      <c r="BK37" s="16" t="str">
        <f>IF(BI37="","",IF(COUNTIF($BI$3:BI37,BI37)=1,1,IF(AND(BI36=BI37,BH37=""),BK36,COUNTIF($BH$3:BH37,BH37))))</f>
        <v/>
      </c>
      <c r="BL37" s="52" t="str">
        <f t="shared" si="158"/>
        <v/>
      </c>
      <c r="BM37" s="52" t="str">
        <f t="shared" si="159"/>
        <v/>
      </c>
      <c r="BN37" s="119" t="str">
        <f t="shared" si="160"/>
        <v/>
      </c>
      <c r="BO37" s="119" t="str">
        <f t="shared" si="161"/>
        <v/>
      </c>
      <c r="BP37" s="17" t="str">
        <f t="shared" si="162"/>
        <v/>
      </c>
      <c r="BQ37" s="17" t="str">
        <f t="shared" si="163"/>
        <v/>
      </c>
      <c r="BR37" s="17" t="str">
        <f>IF(OR(BP37="",COUNTIF($BO$3:BO37,BO37)&lt;&gt;1),"",SUMIF(BO$3:BO$1048576,BO37,BP$3:BP$1048576))</f>
        <v/>
      </c>
      <c r="BS37" s="17" t="str">
        <f t="shared" si="164"/>
        <v/>
      </c>
      <c r="BT37" s="17" t="str">
        <f t="shared" si="165"/>
        <v/>
      </c>
      <c r="BU37" s="17" t="str">
        <f t="shared" si="166"/>
        <v/>
      </c>
      <c r="BV37" s="24" t="str">
        <f t="shared" si="167"/>
        <v/>
      </c>
      <c r="BW37" s="24" t="str">
        <f t="shared" si="168"/>
        <v/>
      </c>
      <c r="BX37" s="24" t="str">
        <f t="shared" si="169"/>
        <v/>
      </c>
      <c r="BY37" s="26" t="str">
        <f t="shared" si="170"/>
        <v/>
      </c>
      <c r="BZ37" s="26" t="str">
        <f t="shared" si="171"/>
        <v/>
      </c>
      <c r="CA37" s="26" t="str">
        <f t="shared" si="172"/>
        <v/>
      </c>
      <c r="CB37" s="66" t="str">
        <f t="shared" si="173"/>
        <v/>
      </c>
      <c r="CC37" s="65" t="str">
        <f t="shared" si="174"/>
        <v/>
      </c>
      <c r="CD37" s="26" t="str">
        <f t="shared" si="175"/>
        <v/>
      </c>
      <c r="CE37" s="26" t="str">
        <f t="shared" si="176"/>
        <v/>
      </c>
      <c r="CF37" s="193" t="str">
        <f t="shared" si="177"/>
        <v/>
      </c>
      <c r="CG37" s="193" t="str">
        <f t="shared" si="178"/>
        <v/>
      </c>
      <c r="CH37" s="26" t="str">
        <f t="shared" si="179"/>
        <v/>
      </c>
      <c r="CI37" s="26" t="str">
        <f t="shared" si="180"/>
        <v/>
      </c>
      <c r="CJ37" s="65" t="str">
        <f t="shared" si="181"/>
        <v/>
      </c>
      <c r="CK37" s="65" t="str">
        <f t="shared" si="182"/>
        <v/>
      </c>
      <c r="CL37" s="64" t="str">
        <f t="shared" si="183"/>
        <v/>
      </c>
      <c r="CM37" s="64" t="str">
        <f t="shared" si="184"/>
        <v/>
      </c>
      <c r="CN37" s="65" t="str">
        <f t="shared" si="185"/>
        <v/>
      </c>
      <c r="CP37" s="63" t="str">
        <f>IF(BH37="","",MAX($CP$3:CP36)+1)</f>
        <v/>
      </c>
      <c r="CQ37" s="24" t="str">
        <f t="shared" si="186"/>
        <v/>
      </c>
      <c r="CR37" s="24" t="str">
        <f t="shared" si="187"/>
        <v/>
      </c>
      <c r="CS37" s="24" t="str">
        <f t="shared" si="188"/>
        <v/>
      </c>
      <c r="CT37" s="58" t="str">
        <f>IF(BO37="","",COUNTIF($BO$3:BO37,BO37)&amp;"@"&amp;BO37)</f>
        <v/>
      </c>
      <c r="CU37" s="16" t="str">
        <f t="shared" si="84"/>
        <v/>
      </c>
      <c r="CV37" s="63" t="str">
        <f t="shared" si="189"/>
        <v/>
      </c>
      <c r="CW37" s="16" t="str">
        <f t="shared" si="190"/>
        <v/>
      </c>
      <c r="CX37" s="16" t="str">
        <f t="shared" si="191"/>
        <v/>
      </c>
      <c r="CY37" s="16" t="str">
        <f t="shared" si="192"/>
        <v/>
      </c>
      <c r="CZ37" s="85" t="str">
        <f t="shared" si="193"/>
        <v/>
      </c>
      <c r="DA37" s="16" t="str">
        <f t="shared" si="194"/>
        <v/>
      </c>
      <c r="DB37" s="16" t="str">
        <f t="shared" si="195"/>
        <v/>
      </c>
      <c r="DC37" s="28" t="str">
        <f>IF(CP37="","",$DC$1&amp;(INDEX(価格設定!D$1:XFD$3,ROW(価格設定!$D$3),MATCH($AW37,価格設定!D$1:XFD$1,1))*100)&amp;"%")</f>
        <v/>
      </c>
      <c r="DD37" s="28" t="str">
        <f>IF(CP37="","",$DD$1&amp;(INDEX(価格設定!D$1:XFD$3,ROW(価格設定!$D$2),MATCH($AW37,価格設定!D$1:XFD$1,1))*100)&amp;"%")</f>
        <v/>
      </c>
      <c r="DE37" s="29" t="str">
        <f t="shared" si="196"/>
        <v/>
      </c>
      <c r="DG37" s="58" t="str">
        <f t="shared" si="197"/>
        <v/>
      </c>
      <c r="DH37" s="58" t="str">
        <f t="shared" si="198"/>
        <v/>
      </c>
      <c r="DI37" s="58" t="str">
        <f t="shared" si="199"/>
        <v/>
      </c>
      <c r="DJ37" s="85" t="str">
        <f t="shared" si="200"/>
        <v/>
      </c>
      <c r="DL37" s="58" t="str">
        <f>IF(COUNTIF(DG$3:DG$1048576,DG37)=COUNTIF($DG$3:$DG37,DG37),DG37,"")</f>
        <v/>
      </c>
      <c r="DM37" s="85" t="str">
        <f t="shared" si="201"/>
        <v/>
      </c>
      <c r="DN37" s="85" t="str">
        <f t="shared" si="87"/>
        <v/>
      </c>
      <c r="DO37" s="85" t="str">
        <f t="shared" si="88"/>
        <v/>
      </c>
      <c r="DP37" s="303"/>
      <c r="DQ37" s="17" t="str">
        <f t="shared" si="89"/>
        <v/>
      </c>
      <c r="DR37" s="17" t="str">
        <f t="shared" si="90"/>
        <v/>
      </c>
      <c r="DS37" s="17" t="str">
        <f t="shared" si="91"/>
        <v/>
      </c>
      <c r="DU37" s="16" t="str">
        <f t="shared" si="202"/>
        <v/>
      </c>
      <c r="DV37" s="16" t="str">
        <f>IF(DU37="","",COUNT($DU$3:DU37))</f>
        <v/>
      </c>
      <c r="DW37" s="16" t="str">
        <f t="shared" si="203"/>
        <v/>
      </c>
      <c r="DX37" s="16" t="str">
        <f t="shared" si="204"/>
        <v/>
      </c>
      <c r="DY37" s="16" t="str">
        <f>IF(DZ37="","",COUNTIF(DZ$3:DZ37,DZ37))</f>
        <v/>
      </c>
      <c r="DZ37" s="16" t="str">
        <f t="shared" si="205"/>
        <v/>
      </c>
      <c r="EA37" s="16" t="str">
        <f t="shared" si="206"/>
        <v/>
      </c>
      <c r="EB37" s="16" t="str">
        <f t="shared" si="207"/>
        <v/>
      </c>
      <c r="EC37" s="16" t="str">
        <f t="shared" si="208"/>
        <v/>
      </c>
      <c r="ED37" s="16" t="str">
        <f t="shared" si="209"/>
        <v/>
      </c>
      <c r="EE37" s="16" t="str">
        <f t="shared" si="210"/>
        <v/>
      </c>
      <c r="EF37" s="16" t="str">
        <f t="shared" si="211"/>
        <v/>
      </c>
      <c r="EG37" s="16" t="str">
        <f t="shared" si="212"/>
        <v/>
      </c>
      <c r="EH37" s="16" t="str">
        <f t="shared" si="213"/>
        <v/>
      </c>
      <c r="EI37" s="16" t="str">
        <f t="shared" si="214"/>
        <v/>
      </c>
      <c r="EJ37" s="16" t="str">
        <f t="shared" si="215"/>
        <v/>
      </c>
      <c r="EK37" s="16" t="str">
        <f t="shared" si="216"/>
        <v/>
      </c>
      <c r="EL37" s="58" t="str">
        <f t="shared" si="217"/>
        <v/>
      </c>
      <c r="EM37" s="58" t="str">
        <f>IF(OR($DZ37="",CR37=""),IF($EL37="","",$EL37),IF(OR(CR37="なし",CR37=0),領収書!$H$1,CR37))</f>
        <v/>
      </c>
      <c r="EN37" s="58" t="str">
        <f>IF(OR($DZ37="",CS37=""),IF($EL37="","",$EL37),IF(OR(CS37="なし",CS37=0),入力!$EN$1,CS37))</f>
        <v/>
      </c>
      <c r="EO37" s="63" t="str">
        <f t="shared" si="218"/>
        <v/>
      </c>
      <c r="EP37" s="63" t="str">
        <f t="shared" si="219"/>
        <v/>
      </c>
      <c r="ER37" s="16" t="str">
        <f>IF(AND(COUNTIF($ET$3:ET37,ET37)=1,ET37&lt;&gt;""),MAX($ER$3:ER36)+1,"")</f>
        <v/>
      </c>
      <c r="ES37" s="16" t="str">
        <f>IF(価格設定!B39="","",価格設定!B39)</f>
        <v/>
      </c>
      <c r="ET37" s="16" t="str">
        <f>IF(価格設定!C39="","",価格設定!C39)</f>
        <v/>
      </c>
      <c r="EV37" s="16" t="str">
        <f t="shared" si="94"/>
        <v/>
      </c>
      <c r="EW37" s="16" t="str">
        <f t="shared" si="220"/>
        <v/>
      </c>
    </row>
    <row r="38" spans="1:153" ht="30" customHeight="1" x14ac:dyDescent="0.2">
      <c r="A38" s="225"/>
      <c r="B38" s="212"/>
      <c r="C38" s="221"/>
      <c r="D38" s="164"/>
      <c r="E38" s="165"/>
      <c r="F38" s="166"/>
      <c r="G38" s="167"/>
      <c r="H38" s="179"/>
      <c r="I38" s="306"/>
      <c r="J38" s="169"/>
      <c r="K38" s="179"/>
      <c r="L38" s="186"/>
      <c r="M38" s="186"/>
      <c r="N38" s="168"/>
      <c r="O38" s="170"/>
      <c r="P38" s="212"/>
      <c r="Q38" s="179" t="str">
        <f>IFERROR(IF(H38="","",IFERROR(INDEX(価格設定!$B$5:$B$1048576,MATCH(H38,価格設定!$B$5:$B$1048576,0),0),INDEX(価格設定!$B$5:$B$1048576,MATCH("*"&amp;H38&amp;"*",価格設定!$B$5:$B$1048576,0),0))),H38)</f>
        <v/>
      </c>
      <c r="R38" s="250" t="str">
        <f>IFERROR(IF(Q38="",IF(K38="","",K38),IF(K38="",IF(INDEX(価格設定!$C$5:$C$1048576,MATCH(Q38,価格設定!$B$5:$B$1048576,0),0)=0,"",INDEX(価格設定!$C$5:$C$1048576,MATCH(Q38,価格設定!$B$5:$B$1048576,0),0)),IF(K38="なし","",K38))),"")</f>
        <v/>
      </c>
      <c r="S38" s="308" t="str">
        <f t="shared" si="132"/>
        <v/>
      </c>
      <c r="T38" s="126" t="str">
        <f>IFERROR(IF(J38="",IF(INDEX(価格設定!$E$5:$R$1048576,MATCH($Q38,価格設定!B$5:B$1048576,0),MATCH($AW38,価格設定!E$1:X$1,1))=0,"",INDEX(価格設定!$E$5:$R$1048576,MATCH($Q38,価格設定!B$5:B$1048576,0),MATCH($AW38,価格設定!E$1:X$1,1))),J38),"")</f>
        <v/>
      </c>
      <c r="U38" s="126" t="str">
        <f t="shared" si="133"/>
        <v/>
      </c>
      <c r="V38" s="132" t="str">
        <f t="shared" si="134"/>
        <v/>
      </c>
      <c r="W38" s="127" t="str">
        <f>IFERROR(IF(OR(T38="",T38&lt;0),"",IFERROR(INDEX(価格設定!E$2:X$3,IF(AND(K38=$K$1,$K$1&lt;&gt;""),ROW(価格設定!$D$3)-1,MATCH(INDEX(価格設定!$D$5:$D$1048576,MATCH(Q38,価格設定!$B$5:$B$1048576,0),0),価格設定!$D$2:$D$3,0)),MATCH($AW38,価格設定!E$1:X$1,1)),INDEX(価格設定!E$2:X$2,0,MATCH($AW38,価格設定!E$1:X$1,1)))),"")</f>
        <v/>
      </c>
      <c r="X38" s="126" t="str">
        <f t="shared" si="67"/>
        <v/>
      </c>
      <c r="Y38" s="128" t="str">
        <f t="shared" si="135"/>
        <v/>
      </c>
      <c r="Z38" s="126" t="str">
        <f t="shared" si="136"/>
        <v/>
      </c>
      <c r="AA38" s="129" t="str">
        <f t="shared" si="137"/>
        <v/>
      </c>
      <c r="AB38" s="126" t="str">
        <f t="shared" si="138"/>
        <v/>
      </c>
      <c r="AC38" s="280" t="str">
        <f t="shared" si="139"/>
        <v/>
      </c>
      <c r="AD38" s="15"/>
      <c r="AE38" s="204" t="str">
        <f>IF(AF38="","",COUNT($AF$3:AF38))</f>
        <v/>
      </c>
      <c r="AF38" s="206" t="str">
        <f t="shared" si="140"/>
        <v/>
      </c>
      <c r="AG38" s="204" t="str">
        <f t="shared" si="141"/>
        <v/>
      </c>
      <c r="AH38" s="204" t="str">
        <f t="shared" si="142"/>
        <v/>
      </c>
      <c r="AI38" s="287"/>
      <c r="AJ38" s="15"/>
      <c r="AK38" s="138" t="str">
        <f t="shared" si="143"/>
        <v/>
      </c>
      <c r="AL38" s="131" t="str">
        <f t="shared" si="144"/>
        <v/>
      </c>
      <c r="AM38" s="131" t="str">
        <f t="shared" si="145"/>
        <v/>
      </c>
      <c r="AN38" s="313" t="str">
        <f t="shared" si="146"/>
        <v/>
      </c>
      <c r="AO38" s="316" t="str">
        <f t="shared" si="147"/>
        <v/>
      </c>
      <c r="AP38" s="18"/>
      <c r="AQ38" s="3" t="str">
        <f>IF(F38="","",MAX($AQ$3:AQ37)+1)</f>
        <v/>
      </c>
      <c r="AR38" s="3" t="str">
        <f>IF(OR(AQ38="",BB38=""),"",MAX($AR$3:AR37)+1)</f>
        <v/>
      </c>
      <c r="AS38" s="3" t="str">
        <f>IF(CQ38="","",RANK(CQ38,CQ$3:CQ$1048576,1)+COUNTIF($CQ$3:CQ38,CQ38)-1)</f>
        <v/>
      </c>
      <c r="AT38" s="21" t="str">
        <f>IF(C38="",IF(OR(AND($H38&lt;&gt;"",C38=""),AND($F37=$F38,$AZ38&lt;&gt;""),COUNTA($H$3:$H$1048576,#REF!,$F$3:$F$1048576)&gt;COUNTA($H$3:$H38,#REF!,$F$3:$F38),$AZ38&lt;&gt;""),INDEX(AT$3:AT$1048576,MATCH(MAX($AQ$3:$AQ37),$AQ$3:$AQ$1048576,0),0),""),C38)</f>
        <v/>
      </c>
      <c r="AU38" s="21" t="str">
        <f>IF(D38="",IF(OR(AND($H38&lt;&gt;"",D38=""),AND($F37=$F38,$AZ38&lt;&gt;""),COUNTA($H$3:$H$1048576,#REF!,$F$3:$F$1048576)&gt;COUNTA($H$3:$H38,#REF!,$F$3:$F38),$AZ38&lt;&gt;""),INDEX(AU$3:AU$1048576,MATCH(MAX($AQ$3:$AQ37),$AQ$3:$AQ$1048576,0),0),""),D38)</f>
        <v/>
      </c>
      <c r="AV38" s="21" t="str">
        <f>IF(E38="",IF(OR(AND($H38&lt;&gt;"",E38=""),AND($F37=$F38,$AZ38&lt;&gt;""),COUNTA($H$3:$H$1048576,#REF!,$F$3:$F$1048576)&gt;COUNTA($H$3:$H38,#REF!,$F$3:$F38),$AZ38&lt;&gt;""),INDEX(AV$3:AV$1048576,MATCH(MAX($AQ$3:$AQ37),$AQ$3:$AQ$1048576,0),0),""),E38)</f>
        <v/>
      </c>
      <c r="AW38" s="24" t="str">
        <f t="shared" si="148"/>
        <v/>
      </c>
      <c r="AX38" s="13" t="str">
        <f t="shared" si="149"/>
        <v/>
      </c>
      <c r="AY38" s="4" t="str">
        <f t="shared" si="150"/>
        <v/>
      </c>
      <c r="AZ38" s="4" t="str">
        <f>IF(AX38="",IF(OR(AND(H38&lt;&gt;"",F38=""),COUNTA($H$3:$H$1048576)&gt;COUNTA($H$3:$H38)),INDEX(AX$3:AX38,MATCH(MAX($AQ$3:AQ38),AQ$3:AQ38,0),0),""),AX38)</f>
        <v/>
      </c>
      <c r="BA38" s="4" t="str">
        <f>IF(AY38="",IF(AND(H38&lt;&gt;"",F38=""),INDEX(AY$3:AY38,MATCH(MAX($AQ$3:AQ38),AQ$3:AQ38,0),0),""),AY38)</f>
        <v/>
      </c>
      <c r="BB38" s="82" t="str">
        <f>IF(BC38="","",RANK(BC38,BC$3:BC$1048576,1)+COUNTIF($BC$3:BC38,BC38)-1)</f>
        <v/>
      </c>
      <c r="BC38" s="139" t="str">
        <f t="shared" si="151"/>
        <v/>
      </c>
      <c r="BD38" s="46" t="str">
        <f t="shared" si="152"/>
        <v/>
      </c>
      <c r="BE38" s="46" t="str">
        <f t="shared" si="153"/>
        <v/>
      </c>
      <c r="BF38" s="46" t="str">
        <f t="shared" si="154"/>
        <v/>
      </c>
      <c r="BG38" s="4" t="str">
        <f t="shared" si="155"/>
        <v/>
      </c>
      <c r="BH38" s="180" t="str">
        <f t="shared" si="156"/>
        <v/>
      </c>
      <c r="BI38" s="16" t="str">
        <f t="shared" si="157"/>
        <v/>
      </c>
      <c r="BJ38" s="52" t="str">
        <f>IF(BI38="","",IF(W38="","",IF(AND(K38=$K$1,$K$1&lt;&gt;""),$BT$2,IFERROR(IF(INDEX(価格設定!$D$5:$D$1048576,MATCH(Q38,価格設定!$B$5:$B$1048576,0),0)=価格設定!$D$3,$BT$2,$BS$2),$BS$2))))</f>
        <v/>
      </c>
      <c r="BK38" s="16" t="str">
        <f>IF(BI38="","",IF(COUNTIF($BI$3:BI38,BI38)=1,1,IF(AND(BI37=BI38,BH38=""),BK37,COUNTIF($BH$3:BH38,BH38))))</f>
        <v/>
      </c>
      <c r="BL38" s="52" t="str">
        <f t="shared" si="158"/>
        <v/>
      </c>
      <c r="BM38" s="52" t="str">
        <f t="shared" si="159"/>
        <v/>
      </c>
      <c r="BN38" s="119" t="str">
        <f t="shared" si="160"/>
        <v/>
      </c>
      <c r="BO38" s="119" t="str">
        <f t="shared" si="161"/>
        <v/>
      </c>
      <c r="BP38" s="17" t="str">
        <f t="shared" si="162"/>
        <v/>
      </c>
      <c r="BQ38" s="17" t="str">
        <f t="shared" si="163"/>
        <v/>
      </c>
      <c r="BR38" s="17" t="str">
        <f>IF(OR(BP38="",COUNTIF($BO$3:BO38,BO38)&lt;&gt;1),"",SUMIF(BO$3:BO$1048576,BO38,BP$3:BP$1048576))</f>
        <v/>
      </c>
      <c r="BS38" s="17" t="str">
        <f t="shared" si="164"/>
        <v/>
      </c>
      <c r="BT38" s="17" t="str">
        <f t="shared" si="165"/>
        <v/>
      </c>
      <c r="BU38" s="17" t="str">
        <f t="shared" si="166"/>
        <v/>
      </c>
      <c r="BV38" s="24" t="str">
        <f t="shared" si="167"/>
        <v/>
      </c>
      <c r="BW38" s="24" t="str">
        <f t="shared" si="168"/>
        <v/>
      </c>
      <c r="BX38" s="24" t="str">
        <f t="shared" si="169"/>
        <v/>
      </c>
      <c r="BY38" s="26" t="str">
        <f t="shared" si="170"/>
        <v/>
      </c>
      <c r="BZ38" s="26" t="str">
        <f t="shared" si="171"/>
        <v/>
      </c>
      <c r="CA38" s="26" t="str">
        <f t="shared" si="172"/>
        <v/>
      </c>
      <c r="CB38" s="66" t="str">
        <f t="shared" si="173"/>
        <v/>
      </c>
      <c r="CC38" s="65" t="str">
        <f t="shared" si="174"/>
        <v/>
      </c>
      <c r="CD38" s="26" t="str">
        <f t="shared" si="175"/>
        <v/>
      </c>
      <c r="CE38" s="26" t="str">
        <f t="shared" si="176"/>
        <v/>
      </c>
      <c r="CF38" s="193" t="str">
        <f t="shared" si="177"/>
        <v/>
      </c>
      <c r="CG38" s="193" t="str">
        <f t="shared" si="178"/>
        <v/>
      </c>
      <c r="CH38" s="26" t="str">
        <f t="shared" si="179"/>
        <v/>
      </c>
      <c r="CI38" s="26" t="str">
        <f t="shared" si="180"/>
        <v/>
      </c>
      <c r="CJ38" s="65" t="str">
        <f t="shared" si="181"/>
        <v/>
      </c>
      <c r="CK38" s="65" t="str">
        <f t="shared" si="182"/>
        <v/>
      </c>
      <c r="CL38" s="64" t="str">
        <f t="shared" si="183"/>
        <v/>
      </c>
      <c r="CM38" s="64" t="str">
        <f t="shared" si="184"/>
        <v/>
      </c>
      <c r="CN38" s="65" t="str">
        <f t="shared" si="185"/>
        <v/>
      </c>
      <c r="CP38" s="63" t="str">
        <f>IF(BH38="","",MAX($CP$3:CP37)+1)</f>
        <v/>
      </c>
      <c r="CQ38" s="24" t="str">
        <f t="shared" si="186"/>
        <v/>
      </c>
      <c r="CR38" s="24" t="str">
        <f t="shared" si="187"/>
        <v/>
      </c>
      <c r="CS38" s="24" t="str">
        <f t="shared" si="188"/>
        <v/>
      </c>
      <c r="CT38" s="58" t="str">
        <f>IF(BO38="","",COUNTIF($BO$3:BO38,BO38)&amp;"@"&amp;BO38)</f>
        <v/>
      </c>
      <c r="CU38" s="16" t="str">
        <f t="shared" si="84"/>
        <v/>
      </c>
      <c r="CV38" s="63" t="str">
        <f t="shared" si="189"/>
        <v/>
      </c>
      <c r="CW38" s="16" t="str">
        <f t="shared" si="190"/>
        <v/>
      </c>
      <c r="CX38" s="16" t="str">
        <f t="shared" si="191"/>
        <v/>
      </c>
      <c r="CY38" s="16" t="str">
        <f t="shared" si="192"/>
        <v/>
      </c>
      <c r="CZ38" s="85" t="str">
        <f t="shared" si="193"/>
        <v/>
      </c>
      <c r="DA38" s="16" t="str">
        <f t="shared" si="194"/>
        <v/>
      </c>
      <c r="DB38" s="16" t="str">
        <f t="shared" si="195"/>
        <v/>
      </c>
      <c r="DC38" s="28" t="str">
        <f>IF(CP38="","",$DC$1&amp;(INDEX(価格設定!D$1:XFD$3,ROW(価格設定!$D$3),MATCH($AW38,価格設定!D$1:XFD$1,1))*100)&amp;"%")</f>
        <v/>
      </c>
      <c r="DD38" s="28" t="str">
        <f>IF(CP38="","",$DD$1&amp;(INDEX(価格設定!D$1:XFD$3,ROW(価格設定!$D$2),MATCH($AW38,価格設定!D$1:XFD$1,1))*100)&amp;"%")</f>
        <v/>
      </c>
      <c r="DE38" s="29" t="str">
        <f t="shared" si="196"/>
        <v/>
      </c>
      <c r="DG38" s="58" t="str">
        <f t="shared" si="197"/>
        <v/>
      </c>
      <c r="DH38" s="58" t="str">
        <f t="shared" si="198"/>
        <v/>
      </c>
      <c r="DI38" s="58" t="str">
        <f t="shared" si="199"/>
        <v/>
      </c>
      <c r="DJ38" s="85" t="str">
        <f t="shared" si="200"/>
        <v/>
      </c>
      <c r="DL38" s="58" t="str">
        <f>IF(COUNTIF(DG$3:DG$1048576,DG38)=COUNTIF($DG$3:$DG38,DG38),DG38,"")</f>
        <v/>
      </c>
      <c r="DM38" s="85" t="str">
        <f t="shared" si="201"/>
        <v/>
      </c>
      <c r="DN38" s="85" t="str">
        <f t="shared" si="87"/>
        <v/>
      </c>
      <c r="DO38" s="85" t="str">
        <f t="shared" si="88"/>
        <v/>
      </c>
      <c r="DP38" s="303"/>
      <c r="DQ38" s="17" t="str">
        <f t="shared" si="89"/>
        <v/>
      </c>
      <c r="DR38" s="17" t="str">
        <f t="shared" si="90"/>
        <v/>
      </c>
      <c r="DS38" s="17" t="str">
        <f t="shared" si="91"/>
        <v/>
      </c>
      <c r="DU38" s="16" t="str">
        <f t="shared" si="202"/>
        <v/>
      </c>
      <c r="DV38" s="16" t="str">
        <f>IF(DU38="","",COUNT($DU$3:DU38))</f>
        <v/>
      </c>
      <c r="DW38" s="16" t="str">
        <f t="shared" si="203"/>
        <v/>
      </c>
      <c r="DX38" s="16" t="str">
        <f t="shared" si="204"/>
        <v/>
      </c>
      <c r="DY38" s="16" t="str">
        <f>IF(DZ38="","",COUNTIF(DZ$3:DZ38,DZ38))</f>
        <v/>
      </c>
      <c r="DZ38" s="16" t="str">
        <f t="shared" si="205"/>
        <v/>
      </c>
      <c r="EA38" s="16" t="str">
        <f t="shared" si="206"/>
        <v/>
      </c>
      <c r="EB38" s="16" t="str">
        <f t="shared" si="207"/>
        <v/>
      </c>
      <c r="EC38" s="16" t="str">
        <f t="shared" si="208"/>
        <v/>
      </c>
      <c r="ED38" s="16" t="str">
        <f t="shared" si="209"/>
        <v/>
      </c>
      <c r="EE38" s="16" t="str">
        <f t="shared" si="210"/>
        <v/>
      </c>
      <c r="EF38" s="16" t="str">
        <f t="shared" si="211"/>
        <v/>
      </c>
      <c r="EG38" s="16" t="str">
        <f t="shared" si="212"/>
        <v/>
      </c>
      <c r="EH38" s="16" t="str">
        <f t="shared" si="213"/>
        <v/>
      </c>
      <c r="EI38" s="16" t="str">
        <f t="shared" si="214"/>
        <v/>
      </c>
      <c r="EJ38" s="16" t="str">
        <f t="shared" si="215"/>
        <v/>
      </c>
      <c r="EK38" s="16" t="str">
        <f t="shared" si="216"/>
        <v/>
      </c>
      <c r="EL38" s="58" t="str">
        <f t="shared" si="217"/>
        <v/>
      </c>
      <c r="EM38" s="58" t="str">
        <f>IF(OR($DZ38="",CR38=""),IF($EL38="","",$EL38),IF(OR(CR38="なし",CR38=0),領収書!$H$1,CR38))</f>
        <v/>
      </c>
      <c r="EN38" s="58" t="str">
        <f>IF(OR($DZ38="",CS38=""),IF($EL38="","",$EL38),IF(OR(CS38="なし",CS38=0),入力!$EN$1,CS38))</f>
        <v/>
      </c>
      <c r="EO38" s="63" t="str">
        <f t="shared" si="218"/>
        <v/>
      </c>
      <c r="EP38" s="63" t="str">
        <f t="shared" si="219"/>
        <v/>
      </c>
      <c r="ER38" s="16" t="str">
        <f>IF(AND(COUNTIF($ET$3:ET38,ET38)=1,ET38&lt;&gt;""),MAX($ER$3:ER37)+1,"")</f>
        <v/>
      </c>
      <c r="ES38" s="16" t="str">
        <f>IF(価格設定!B40="","",価格設定!B40)</f>
        <v/>
      </c>
      <c r="ET38" s="16" t="str">
        <f>IF(価格設定!C40="","",価格設定!C40)</f>
        <v/>
      </c>
      <c r="EV38" s="16" t="str">
        <f t="shared" si="94"/>
        <v/>
      </c>
      <c r="EW38" s="16" t="str">
        <f t="shared" si="220"/>
        <v/>
      </c>
    </row>
    <row r="39" spans="1:153" ht="30" customHeight="1" x14ac:dyDescent="0.2">
      <c r="A39" s="225"/>
      <c r="B39" s="212"/>
      <c r="C39" s="221"/>
      <c r="D39" s="164"/>
      <c r="E39" s="165"/>
      <c r="F39" s="166"/>
      <c r="G39" s="167"/>
      <c r="H39" s="179"/>
      <c r="I39" s="306"/>
      <c r="J39" s="169"/>
      <c r="K39" s="179"/>
      <c r="L39" s="186"/>
      <c r="M39" s="186"/>
      <c r="N39" s="168"/>
      <c r="O39" s="170"/>
      <c r="P39" s="212"/>
      <c r="Q39" s="179" t="str">
        <f>IFERROR(IF(H39="","",IFERROR(INDEX(価格設定!$B$5:$B$1048576,MATCH(H39,価格設定!$B$5:$B$1048576,0),0),INDEX(価格設定!$B$5:$B$1048576,MATCH("*"&amp;H39&amp;"*",価格設定!$B$5:$B$1048576,0),0))),H39)</f>
        <v/>
      </c>
      <c r="R39" s="250" t="str">
        <f>IFERROR(IF(Q39="",IF(K39="","",K39),IF(K39="",IF(INDEX(価格設定!$C$5:$C$1048576,MATCH(Q39,価格設定!$B$5:$B$1048576,0),0)=0,"",INDEX(価格設定!$C$5:$C$1048576,MATCH(Q39,価格設定!$B$5:$B$1048576,0),0)),IF(K39="なし","",K39))),"")</f>
        <v/>
      </c>
      <c r="S39" s="308" t="str">
        <f t="shared" si="132"/>
        <v/>
      </c>
      <c r="T39" s="126" t="str">
        <f>IFERROR(IF(J39="",IF(INDEX(価格設定!$E$5:$R$1048576,MATCH($Q39,価格設定!B$5:B$1048576,0),MATCH($AW39,価格設定!E$1:X$1,1))=0,"",INDEX(価格設定!$E$5:$R$1048576,MATCH($Q39,価格設定!B$5:B$1048576,0),MATCH($AW39,価格設定!E$1:X$1,1))),J39),"")</f>
        <v/>
      </c>
      <c r="U39" s="126" t="str">
        <f t="shared" si="133"/>
        <v/>
      </c>
      <c r="V39" s="132" t="str">
        <f t="shared" si="134"/>
        <v/>
      </c>
      <c r="W39" s="127" t="str">
        <f>IFERROR(IF(OR(T39="",T39&lt;0),"",IFERROR(INDEX(価格設定!E$2:X$3,IF(AND(K39=$K$1,$K$1&lt;&gt;""),ROW(価格設定!$D$3)-1,MATCH(INDEX(価格設定!$D$5:$D$1048576,MATCH(Q39,価格設定!$B$5:$B$1048576,0),0),価格設定!$D$2:$D$3,0)),MATCH($AW39,価格設定!E$1:X$1,1)),INDEX(価格設定!E$2:X$2,0,MATCH($AW39,価格設定!E$1:X$1,1)))),"")</f>
        <v/>
      </c>
      <c r="X39" s="126" t="str">
        <f t="shared" si="67"/>
        <v/>
      </c>
      <c r="Y39" s="128" t="str">
        <f t="shared" si="135"/>
        <v/>
      </c>
      <c r="Z39" s="126" t="str">
        <f t="shared" si="136"/>
        <v/>
      </c>
      <c r="AA39" s="129" t="str">
        <f t="shared" si="137"/>
        <v/>
      </c>
      <c r="AB39" s="126" t="str">
        <f t="shared" si="138"/>
        <v/>
      </c>
      <c r="AC39" s="280" t="str">
        <f t="shared" si="139"/>
        <v/>
      </c>
      <c r="AD39" s="15"/>
      <c r="AE39" s="204" t="str">
        <f>IF(AF39="","",COUNT($AF$3:AF39))</f>
        <v/>
      </c>
      <c r="AF39" s="206" t="str">
        <f t="shared" si="140"/>
        <v/>
      </c>
      <c r="AG39" s="204" t="str">
        <f t="shared" si="141"/>
        <v/>
      </c>
      <c r="AH39" s="204" t="str">
        <f t="shared" si="142"/>
        <v/>
      </c>
      <c r="AI39" s="287"/>
      <c r="AJ39" s="15"/>
      <c r="AK39" s="138" t="str">
        <f t="shared" si="143"/>
        <v/>
      </c>
      <c r="AL39" s="131" t="str">
        <f t="shared" si="144"/>
        <v/>
      </c>
      <c r="AM39" s="131" t="str">
        <f t="shared" si="145"/>
        <v/>
      </c>
      <c r="AN39" s="313" t="str">
        <f t="shared" si="146"/>
        <v/>
      </c>
      <c r="AO39" s="316" t="str">
        <f t="shared" si="147"/>
        <v/>
      </c>
      <c r="AP39" s="18"/>
      <c r="AQ39" s="3" t="str">
        <f>IF(F39="","",MAX($AQ$3:AQ38)+1)</f>
        <v/>
      </c>
      <c r="AR39" s="3" t="str">
        <f>IF(OR(AQ39="",BB39=""),"",MAX($AR$3:AR38)+1)</f>
        <v/>
      </c>
      <c r="AS39" s="3" t="str">
        <f>IF(CQ39="","",RANK(CQ39,CQ$3:CQ$1048576,1)+COUNTIF($CQ$3:CQ39,CQ39)-1)</f>
        <v/>
      </c>
      <c r="AT39" s="21" t="str">
        <f>IF(C39="",IF(OR(AND($H39&lt;&gt;"",C39=""),AND($F38=$F39,$AZ39&lt;&gt;""),COUNTA($H$3:$H$1048576,#REF!,$F$3:$F$1048576)&gt;COUNTA($H$3:$H39,#REF!,$F$3:$F39),$AZ39&lt;&gt;""),INDEX(AT$3:AT$1048576,MATCH(MAX($AQ$3:$AQ38),$AQ$3:$AQ$1048576,0),0),""),C39)</f>
        <v/>
      </c>
      <c r="AU39" s="21" t="str">
        <f>IF(D39="",IF(OR(AND($H39&lt;&gt;"",D39=""),AND($F38=$F39,$AZ39&lt;&gt;""),COUNTA($H$3:$H$1048576,#REF!,$F$3:$F$1048576)&gt;COUNTA($H$3:$H39,#REF!,$F$3:$F39),$AZ39&lt;&gt;""),INDEX(AU$3:AU$1048576,MATCH(MAX($AQ$3:$AQ38),$AQ$3:$AQ$1048576,0),0),""),D39)</f>
        <v/>
      </c>
      <c r="AV39" s="21" t="str">
        <f>IF(E39="",IF(OR(AND($H39&lt;&gt;"",E39=""),AND($F38=$F39,$AZ39&lt;&gt;""),COUNTA($H$3:$H$1048576,#REF!,$F$3:$F$1048576)&gt;COUNTA($H$3:$H39,#REF!,$F$3:$F39),$AZ39&lt;&gt;""),INDEX(AV$3:AV$1048576,MATCH(MAX($AQ$3:$AQ38),$AQ$3:$AQ$1048576,0),0),""),E39)</f>
        <v/>
      </c>
      <c r="AW39" s="24" t="str">
        <f t="shared" si="148"/>
        <v/>
      </c>
      <c r="AX39" s="13" t="str">
        <f t="shared" si="149"/>
        <v/>
      </c>
      <c r="AY39" s="4" t="str">
        <f t="shared" si="150"/>
        <v/>
      </c>
      <c r="AZ39" s="4" t="str">
        <f>IF(AX39="",IF(OR(AND(H39&lt;&gt;"",F39=""),COUNTA($H$3:$H$1048576)&gt;COUNTA($H$3:$H39)),INDEX(AX$3:AX39,MATCH(MAX($AQ$3:AQ39),AQ$3:AQ39,0),0),""),AX39)</f>
        <v/>
      </c>
      <c r="BA39" s="4" t="str">
        <f>IF(AY39="",IF(AND(H39&lt;&gt;"",F39=""),INDEX(AY$3:AY39,MATCH(MAX($AQ$3:AQ39),AQ$3:AQ39,0),0),""),AY39)</f>
        <v/>
      </c>
      <c r="BB39" s="82" t="str">
        <f>IF(BC39="","",RANK(BC39,BC$3:BC$1048576,1)+COUNTIF($BC$3:BC39,BC39)-1)</f>
        <v/>
      </c>
      <c r="BC39" s="139" t="str">
        <f t="shared" si="151"/>
        <v/>
      </c>
      <c r="BD39" s="46" t="str">
        <f t="shared" si="152"/>
        <v/>
      </c>
      <c r="BE39" s="46" t="str">
        <f t="shared" si="153"/>
        <v/>
      </c>
      <c r="BF39" s="46" t="str">
        <f t="shared" si="154"/>
        <v/>
      </c>
      <c r="BG39" s="4" t="str">
        <f t="shared" si="155"/>
        <v/>
      </c>
      <c r="BH39" s="180" t="str">
        <f t="shared" si="156"/>
        <v/>
      </c>
      <c r="BI39" s="16" t="str">
        <f t="shared" si="157"/>
        <v/>
      </c>
      <c r="BJ39" s="52" t="str">
        <f>IF(BI39="","",IF(W39="","",IF(AND(K39=$K$1,$K$1&lt;&gt;""),$BT$2,IFERROR(IF(INDEX(価格設定!$D$5:$D$1048576,MATCH(Q39,価格設定!$B$5:$B$1048576,0),0)=価格設定!$D$3,$BT$2,$BS$2),$BS$2))))</f>
        <v/>
      </c>
      <c r="BK39" s="16" t="str">
        <f>IF(BI39="","",IF(COUNTIF($BI$3:BI39,BI39)=1,1,IF(AND(BI38=BI39,BH39=""),BK38,COUNTIF($BH$3:BH39,BH39))))</f>
        <v/>
      </c>
      <c r="BL39" s="52" t="str">
        <f t="shared" si="158"/>
        <v/>
      </c>
      <c r="BM39" s="52" t="str">
        <f t="shared" si="159"/>
        <v/>
      </c>
      <c r="BN39" s="119" t="str">
        <f t="shared" si="160"/>
        <v/>
      </c>
      <c r="BO39" s="119" t="str">
        <f t="shared" si="161"/>
        <v/>
      </c>
      <c r="BP39" s="17" t="str">
        <f t="shared" si="162"/>
        <v/>
      </c>
      <c r="BQ39" s="17" t="str">
        <f t="shared" si="163"/>
        <v/>
      </c>
      <c r="BR39" s="17" t="str">
        <f>IF(OR(BP39="",COUNTIF($BO$3:BO39,BO39)&lt;&gt;1),"",SUMIF(BO$3:BO$1048576,BO39,BP$3:BP$1048576))</f>
        <v/>
      </c>
      <c r="BS39" s="17" t="str">
        <f t="shared" si="164"/>
        <v/>
      </c>
      <c r="BT39" s="17" t="str">
        <f t="shared" si="165"/>
        <v/>
      </c>
      <c r="BU39" s="17" t="str">
        <f t="shared" si="166"/>
        <v/>
      </c>
      <c r="BV39" s="24" t="str">
        <f t="shared" si="167"/>
        <v/>
      </c>
      <c r="BW39" s="24" t="str">
        <f t="shared" si="168"/>
        <v/>
      </c>
      <c r="BX39" s="24" t="str">
        <f t="shared" si="169"/>
        <v/>
      </c>
      <c r="BY39" s="26" t="str">
        <f t="shared" si="170"/>
        <v/>
      </c>
      <c r="BZ39" s="26" t="str">
        <f t="shared" si="171"/>
        <v/>
      </c>
      <c r="CA39" s="26" t="str">
        <f t="shared" si="172"/>
        <v/>
      </c>
      <c r="CB39" s="66" t="str">
        <f t="shared" si="173"/>
        <v/>
      </c>
      <c r="CC39" s="65" t="str">
        <f t="shared" si="174"/>
        <v/>
      </c>
      <c r="CD39" s="26" t="str">
        <f t="shared" si="175"/>
        <v/>
      </c>
      <c r="CE39" s="26" t="str">
        <f t="shared" si="176"/>
        <v/>
      </c>
      <c r="CF39" s="193" t="str">
        <f t="shared" si="177"/>
        <v/>
      </c>
      <c r="CG39" s="193" t="str">
        <f t="shared" si="178"/>
        <v/>
      </c>
      <c r="CH39" s="26" t="str">
        <f t="shared" si="179"/>
        <v/>
      </c>
      <c r="CI39" s="26" t="str">
        <f t="shared" si="180"/>
        <v/>
      </c>
      <c r="CJ39" s="65" t="str">
        <f t="shared" si="181"/>
        <v/>
      </c>
      <c r="CK39" s="65" t="str">
        <f t="shared" si="182"/>
        <v/>
      </c>
      <c r="CL39" s="64" t="str">
        <f t="shared" si="183"/>
        <v/>
      </c>
      <c r="CM39" s="64" t="str">
        <f t="shared" si="184"/>
        <v/>
      </c>
      <c r="CN39" s="65" t="str">
        <f t="shared" si="185"/>
        <v/>
      </c>
      <c r="CP39" s="63" t="str">
        <f>IF(BH39="","",MAX($CP$3:CP38)+1)</f>
        <v/>
      </c>
      <c r="CQ39" s="24" t="str">
        <f t="shared" si="186"/>
        <v/>
      </c>
      <c r="CR39" s="24" t="str">
        <f t="shared" si="187"/>
        <v/>
      </c>
      <c r="CS39" s="24" t="str">
        <f t="shared" si="188"/>
        <v/>
      </c>
      <c r="CT39" s="58" t="str">
        <f>IF(BO39="","",COUNTIF($BO$3:BO39,BO39)&amp;"@"&amp;BO39)</f>
        <v/>
      </c>
      <c r="CU39" s="16" t="str">
        <f t="shared" si="84"/>
        <v/>
      </c>
      <c r="CV39" s="63" t="str">
        <f t="shared" si="189"/>
        <v/>
      </c>
      <c r="CW39" s="16" t="str">
        <f t="shared" si="190"/>
        <v/>
      </c>
      <c r="CX39" s="16" t="str">
        <f t="shared" si="191"/>
        <v/>
      </c>
      <c r="CY39" s="16" t="str">
        <f t="shared" si="192"/>
        <v/>
      </c>
      <c r="CZ39" s="85" t="str">
        <f t="shared" si="193"/>
        <v/>
      </c>
      <c r="DA39" s="16" t="str">
        <f t="shared" si="194"/>
        <v/>
      </c>
      <c r="DB39" s="16" t="str">
        <f t="shared" si="195"/>
        <v/>
      </c>
      <c r="DC39" s="28" t="str">
        <f>IF(CP39="","",$DC$1&amp;(INDEX(価格設定!D$1:XFD$3,ROW(価格設定!$D$3),MATCH($AW39,価格設定!D$1:XFD$1,1))*100)&amp;"%")</f>
        <v/>
      </c>
      <c r="DD39" s="28" t="str">
        <f>IF(CP39="","",$DD$1&amp;(INDEX(価格設定!D$1:XFD$3,ROW(価格設定!$D$2),MATCH($AW39,価格設定!D$1:XFD$1,1))*100)&amp;"%")</f>
        <v/>
      </c>
      <c r="DE39" s="29" t="str">
        <f t="shared" si="196"/>
        <v/>
      </c>
      <c r="DG39" s="58" t="str">
        <f t="shared" si="197"/>
        <v/>
      </c>
      <c r="DH39" s="58" t="str">
        <f t="shared" si="198"/>
        <v/>
      </c>
      <c r="DI39" s="58" t="str">
        <f t="shared" si="199"/>
        <v/>
      </c>
      <c r="DJ39" s="85" t="str">
        <f t="shared" si="200"/>
        <v/>
      </c>
      <c r="DL39" s="58" t="str">
        <f>IF(COUNTIF(DG$3:DG$1048576,DG39)=COUNTIF($DG$3:$DG39,DG39),DG39,"")</f>
        <v/>
      </c>
      <c r="DM39" s="85" t="str">
        <f t="shared" si="201"/>
        <v/>
      </c>
      <c r="DN39" s="85" t="str">
        <f t="shared" si="87"/>
        <v/>
      </c>
      <c r="DO39" s="85" t="str">
        <f t="shared" si="88"/>
        <v/>
      </c>
      <c r="DP39" s="303"/>
      <c r="DQ39" s="17" t="str">
        <f t="shared" si="89"/>
        <v/>
      </c>
      <c r="DR39" s="17" t="str">
        <f t="shared" si="90"/>
        <v/>
      </c>
      <c r="DS39" s="17" t="str">
        <f t="shared" si="91"/>
        <v/>
      </c>
      <c r="DU39" s="16" t="str">
        <f t="shared" si="202"/>
        <v/>
      </c>
      <c r="DV39" s="16" t="str">
        <f>IF(DU39="","",COUNT($DU$3:DU39))</f>
        <v/>
      </c>
      <c r="DW39" s="16" t="str">
        <f t="shared" si="203"/>
        <v/>
      </c>
      <c r="DX39" s="16" t="str">
        <f t="shared" si="204"/>
        <v/>
      </c>
      <c r="DY39" s="16" t="str">
        <f>IF(DZ39="","",COUNTIF(DZ$3:DZ39,DZ39))</f>
        <v/>
      </c>
      <c r="DZ39" s="16" t="str">
        <f t="shared" si="205"/>
        <v/>
      </c>
      <c r="EA39" s="16" t="str">
        <f t="shared" si="206"/>
        <v/>
      </c>
      <c r="EB39" s="16" t="str">
        <f t="shared" si="207"/>
        <v/>
      </c>
      <c r="EC39" s="16" t="str">
        <f t="shared" si="208"/>
        <v/>
      </c>
      <c r="ED39" s="16" t="str">
        <f t="shared" si="209"/>
        <v/>
      </c>
      <c r="EE39" s="16" t="str">
        <f t="shared" si="210"/>
        <v/>
      </c>
      <c r="EF39" s="16" t="str">
        <f t="shared" si="211"/>
        <v/>
      </c>
      <c r="EG39" s="16" t="str">
        <f t="shared" si="212"/>
        <v/>
      </c>
      <c r="EH39" s="16" t="str">
        <f t="shared" si="213"/>
        <v/>
      </c>
      <c r="EI39" s="16" t="str">
        <f t="shared" si="214"/>
        <v/>
      </c>
      <c r="EJ39" s="16" t="str">
        <f t="shared" si="215"/>
        <v/>
      </c>
      <c r="EK39" s="16" t="str">
        <f t="shared" si="216"/>
        <v/>
      </c>
      <c r="EL39" s="58" t="str">
        <f t="shared" si="217"/>
        <v/>
      </c>
      <c r="EM39" s="58" t="str">
        <f>IF(OR($DZ39="",CR39=""),IF($EL39="","",$EL39),IF(OR(CR39="なし",CR39=0),領収書!$H$1,CR39))</f>
        <v/>
      </c>
      <c r="EN39" s="58" t="str">
        <f>IF(OR($DZ39="",CS39=""),IF($EL39="","",$EL39),IF(OR(CS39="なし",CS39=0),入力!$EN$1,CS39))</f>
        <v/>
      </c>
      <c r="EO39" s="63" t="str">
        <f t="shared" si="218"/>
        <v/>
      </c>
      <c r="EP39" s="63" t="str">
        <f t="shared" si="219"/>
        <v/>
      </c>
      <c r="ER39" s="16" t="str">
        <f>IF(AND(COUNTIF($ET$3:ET39,ET39)=1,ET39&lt;&gt;""),MAX($ER$3:ER38)+1,"")</f>
        <v/>
      </c>
      <c r="ES39" s="16" t="str">
        <f>IF(価格設定!B41="","",価格設定!B41)</f>
        <v/>
      </c>
      <c r="ET39" s="16" t="str">
        <f>IF(価格設定!C41="","",価格設定!C41)</f>
        <v/>
      </c>
      <c r="EV39" s="16" t="str">
        <f t="shared" si="94"/>
        <v/>
      </c>
      <c r="EW39" s="16" t="str">
        <f t="shared" si="220"/>
        <v/>
      </c>
    </row>
    <row r="40" spans="1:153" ht="30" customHeight="1" x14ac:dyDescent="0.2">
      <c r="A40" s="225"/>
      <c r="B40" s="212"/>
      <c r="C40" s="221"/>
      <c r="D40" s="164"/>
      <c r="E40" s="165"/>
      <c r="F40" s="166"/>
      <c r="G40" s="167"/>
      <c r="H40" s="179"/>
      <c r="I40" s="306"/>
      <c r="J40" s="169"/>
      <c r="K40" s="179"/>
      <c r="L40" s="186"/>
      <c r="M40" s="186"/>
      <c r="N40" s="168"/>
      <c r="O40" s="170"/>
      <c r="P40" s="212"/>
      <c r="Q40" s="179" t="str">
        <f>IFERROR(IF(H40="","",IFERROR(INDEX(価格設定!$B$5:$B$1048576,MATCH(H40,価格設定!$B$5:$B$1048576,0),0),INDEX(価格設定!$B$5:$B$1048576,MATCH("*"&amp;H40&amp;"*",価格設定!$B$5:$B$1048576,0),0))),H40)</f>
        <v/>
      </c>
      <c r="R40" s="250" t="str">
        <f>IFERROR(IF(Q40="",IF(K40="","",K40),IF(K40="",IF(INDEX(価格設定!$C$5:$C$1048576,MATCH(Q40,価格設定!$B$5:$B$1048576,0),0)=0,"",INDEX(価格設定!$C$5:$C$1048576,MATCH(Q40,価格設定!$B$5:$B$1048576,0),0)),IF(K40="なし","",K40))),"")</f>
        <v/>
      </c>
      <c r="S40" s="308" t="str">
        <f t="shared" si="132"/>
        <v/>
      </c>
      <c r="T40" s="126" t="str">
        <f>IFERROR(IF(J40="",IF(INDEX(価格設定!$E$5:$R$1048576,MATCH($Q40,価格設定!B$5:B$1048576,0),MATCH($AW40,価格設定!E$1:X$1,1))=0,"",INDEX(価格設定!$E$5:$R$1048576,MATCH($Q40,価格設定!B$5:B$1048576,0),MATCH($AW40,価格設定!E$1:X$1,1))),J40),"")</f>
        <v/>
      </c>
      <c r="U40" s="126" t="str">
        <f t="shared" si="133"/>
        <v/>
      </c>
      <c r="V40" s="132" t="str">
        <f t="shared" si="134"/>
        <v/>
      </c>
      <c r="W40" s="127" t="str">
        <f>IFERROR(IF(OR(T40="",T40&lt;0),"",IFERROR(INDEX(価格設定!E$2:X$3,IF(AND(K40=$K$1,$K$1&lt;&gt;""),ROW(価格設定!$D$3)-1,MATCH(INDEX(価格設定!$D$5:$D$1048576,MATCH(Q40,価格設定!$B$5:$B$1048576,0),0),価格設定!$D$2:$D$3,0)),MATCH($AW40,価格設定!E$1:X$1,1)),INDEX(価格設定!E$2:X$2,0,MATCH($AW40,価格設定!E$1:X$1,1)))),"")</f>
        <v/>
      </c>
      <c r="X40" s="126" t="str">
        <f t="shared" si="67"/>
        <v/>
      </c>
      <c r="Y40" s="128" t="str">
        <f t="shared" si="135"/>
        <v/>
      </c>
      <c r="Z40" s="126" t="str">
        <f t="shared" si="136"/>
        <v/>
      </c>
      <c r="AA40" s="129" t="str">
        <f t="shared" si="137"/>
        <v/>
      </c>
      <c r="AB40" s="126" t="str">
        <f t="shared" si="138"/>
        <v/>
      </c>
      <c r="AC40" s="280" t="str">
        <f t="shared" si="139"/>
        <v/>
      </c>
      <c r="AD40" s="15"/>
      <c r="AE40" s="204" t="str">
        <f>IF(AF40="","",COUNT($AF$3:AF40))</f>
        <v/>
      </c>
      <c r="AF40" s="206" t="str">
        <f t="shared" si="140"/>
        <v/>
      </c>
      <c r="AG40" s="204" t="str">
        <f t="shared" si="141"/>
        <v/>
      </c>
      <c r="AH40" s="204" t="str">
        <f t="shared" si="142"/>
        <v/>
      </c>
      <c r="AI40" s="287"/>
      <c r="AJ40" s="15"/>
      <c r="AK40" s="138" t="str">
        <f t="shared" si="143"/>
        <v/>
      </c>
      <c r="AL40" s="131" t="str">
        <f t="shared" si="144"/>
        <v/>
      </c>
      <c r="AM40" s="131" t="str">
        <f t="shared" si="145"/>
        <v/>
      </c>
      <c r="AN40" s="313" t="str">
        <f t="shared" si="146"/>
        <v/>
      </c>
      <c r="AO40" s="316" t="str">
        <f t="shared" si="147"/>
        <v/>
      </c>
      <c r="AP40" s="18"/>
      <c r="AQ40" s="3" t="str">
        <f>IF(F40="","",MAX($AQ$3:AQ39)+1)</f>
        <v/>
      </c>
      <c r="AR40" s="3" t="str">
        <f>IF(OR(AQ40="",BB40=""),"",MAX($AR$3:AR39)+1)</f>
        <v/>
      </c>
      <c r="AS40" s="3" t="str">
        <f>IF(CQ40="","",RANK(CQ40,CQ$3:CQ$1048576,1)+COUNTIF($CQ$3:CQ40,CQ40)-1)</f>
        <v/>
      </c>
      <c r="AT40" s="21" t="str">
        <f>IF(C40="",IF(OR(AND($H40&lt;&gt;"",C40=""),AND($F39=$F40,$AZ40&lt;&gt;""),COUNTA($H$3:$H$1048576,#REF!,$F$3:$F$1048576)&gt;COUNTA($H$3:$H40,#REF!,$F$3:$F40),$AZ40&lt;&gt;""),INDEX(AT$3:AT$1048576,MATCH(MAX($AQ$3:$AQ39),$AQ$3:$AQ$1048576,0),0),""),C40)</f>
        <v/>
      </c>
      <c r="AU40" s="21" t="str">
        <f>IF(D40="",IF(OR(AND($H40&lt;&gt;"",D40=""),AND($F39=$F40,$AZ40&lt;&gt;""),COUNTA($H$3:$H$1048576,#REF!,$F$3:$F$1048576)&gt;COUNTA($H$3:$H40,#REF!,$F$3:$F40),$AZ40&lt;&gt;""),INDEX(AU$3:AU$1048576,MATCH(MAX($AQ$3:$AQ39),$AQ$3:$AQ$1048576,0),0),""),D40)</f>
        <v/>
      </c>
      <c r="AV40" s="21" t="str">
        <f>IF(E40="",IF(OR(AND($H40&lt;&gt;"",E40=""),AND($F39=$F40,$AZ40&lt;&gt;""),COUNTA($H$3:$H$1048576,#REF!,$F$3:$F$1048576)&gt;COUNTA($H$3:$H40,#REF!,$F$3:$F40),$AZ40&lt;&gt;""),INDEX(AV$3:AV$1048576,MATCH(MAX($AQ$3:$AQ39),$AQ$3:$AQ$1048576,0),0),""),E40)</f>
        <v/>
      </c>
      <c r="AW40" s="24" t="str">
        <f t="shared" si="148"/>
        <v/>
      </c>
      <c r="AX40" s="13" t="str">
        <f t="shared" si="149"/>
        <v/>
      </c>
      <c r="AY40" s="4" t="str">
        <f t="shared" si="150"/>
        <v/>
      </c>
      <c r="AZ40" s="4" t="str">
        <f>IF(AX40="",IF(OR(AND(H40&lt;&gt;"",F40=""),COUNTA($H$3:$H$1048576)&gt;COUNTA($H$3:$H40)),INDEX(AX$3:AX40,MATCH(MAX($AQ$3:AQ40),AQ$3:AQ40,0),0),""),AX40)</f>
        <v/>
      </c>
      <c r="BA40" s="4" t="str">
        <f>IF(AY40="",IF(AND(H40&lt;&gt;"",F40=""),INDEX(AY$3:AY40,MATCH(MAX($AQ$3:AQ40),AQ$3:AQ40,0),0),""),AY40)</f>
        <v/>
      </c>
      <c r="BB40" s="82" t="str">
        <f>IF(BC40="","",RANK(BC40,BC$3:BC$1048576,1)+COUNTIF($BC$3:BC40,BC40)-1)</f>
        <v/>
      </c>
      <c r="BC40" s="139" t="str">
        <f t="shared" si="151"/>
        <v/>
      </c>
      <c r="BD40" s="46" t="str">
        <f t="shared" si="152"/>
        <v/>
      </c>
      <c r="BE40" s="46" t="str">
        <f t="shared" si="153"/>
        <v/>
      </c>
      <c r="BF40" s="46" t="str">
        <f t="shared" si="154"/>
        <v/>
      </c>
      <c r="BG40" s="4" t="str">
        <f t="shared" si="155"/>
        <v/>
      </c>
      <c r="BH40" s="180" t="str">
        <f t="shared" si="156"/>
        <v/>
      </c>
      <c r="BI40" s="16" t="str">
        <f t="shared" si="157"/>
        <v/>
      </c>
      <c r="BJ40" s="52" t="str">
        <f>IF(BI40="","",IF(W40="","",IF(AND(K40=$K$1,$K$1&lt;&gt;""),$BT$2,IFERROR(IF(INDEX(価格設定!$D$5:$D$1048576,MATCH(Q40,価格設定!$B$5:$B$1048576,0),0)=価格設定!$D$3,$BT$2,$BS$2),$BS$2))))</f>
        <v/>
      </c>
      <c r="BK40" s="16" t="str">
        <f>IF(BI40="","",IF(COUNTIF($BI$3:BI40,BI40)=1,1,IF(AND(BI39=BI40,BH40=""),BK39,COUNTIF($BH$3:BH40,BH40))))</f>
        <v/>
      </c>
      <c r="BL40" s="52" t="str">
        <f t="shared" si="158"/>
        <v/>
      </c>
      <c r="BM40" s="52" t="str">
        <f t="shared" si="159"/>
        <v/>
      </c>
      <c r="BN40" s="119" t="str">
        <f t="shared" si="160"/>
        <v/>
      </c>
      <c r="BO40" s="119" t="str">
        <f t="shared" si="161"/>
        <v/>
      </c>
      <c r="BP40" s="17" t="str">
        <f t="shared" si="162"/>
        <v/>
      </c>
      <c r="BQ40" s="17" t="str">
        <f t="shared" si="163"/>
        <v/>
      </c>
      <c r="BR40" s="17" t="str">
        <f>IF(OR(BP40="",COUNTIF($BO$3:BO40,BO40)&lt;&gt;1),"",SUMIF(BO$3:BO$1048576,BO40,BP$3:BP$1048576))</f>
        <v/>
      </c>
      <c r="BS40" s="17" t="str">
        <f t="shared" si="164"/>
        <v/>
      </c>
      <c r="BT40" s="17" t="str">
        <f t="shared" si="165"/>
        <v/>
      </c>
      <c r="BU40" s="17" t="str">
        <f t="shared" si="166"/>
        <v/>
      </c>
      <c r="BV40" s="24" t="str">
        <f t="shared" si="167"/>
        <v/>
      </c>
      <c r="BW40" s="24" t="str">
        <f t="shared" si="168"/>
        <v/>
      </c>
      <c r="BX40" s="24" t="str">
        <f t="shared" si="169"/>
        <v/>
      </c>
      <c r="BY40" s="26" t="str">
        <f t="shared" si="170"/>
        <v/>
      </c>
      <c r="BZ40" s="26" t="str">
        <f t="shared" si="171"/>
        <v/>
      </c>
      <c r="CA40" s="26" t="str">
        <f t="shared" si="172"/>
        <v/>
      </c>
      <c r="CB40" s="66" t="str">
        <f t="shared" si="173"/>
        <v/>
      </c>
      <c r="CC40" s="65" t="str">
        <f t="shared" si="174"/>
        <v/>
      </c>
      <c r="CD40" s="26" t="str">
        <f t="shared" si="175"/>
        <v/>
      </c>
      <c r="CE40" s="26" t="str">
        <f t="shared" si="176"/>
        <v/>
      </c>
      <c r="CF40" s="193" t="str">
        <f t="shared" si="177"/>
        <v/>
      </c>
      <c r="CG40" s="193" t="str">
        <f t="shared" si="178"/>
        <v/>
      </c>
      <c r="CH40" s="26" t="str">
        <f t="shared" si="179"/>
        <v/>
      </c>
      <c r="CI40" s="26" t="str">
        <f t="shared" si="180"/>
        <v/>
      </c>
      <c r="CJ40" s="65" t="str">
        <f t="shared" si="181"/>
        <v/>
      </c>
      <c r="CK40" s="65" t="str">
        <f t="shared" si="182"/>
        <v/>
      </c>
      <c r="CL40" s="64" t="str">
        <f t="shared" si="183"/>
        <v/>
      </c>
      <c r="CM40" s="64" t="str">
        <f t="shared" si="184"/>
        <v/>
      </c>
      <c r="CN40" s="65" t="str">
        <f t="shared" si="185"/>
        <v/>
      </c>
      <c r="CP40" s="63" t="str">
        <f>IF(BH40="","",MAX($CP$3:CP39)+1)</f>
        <v/>
      </c>
      <c r="CQ40" s="24" t="str">
        <f t="shared" si="186"/>
        <v/>
      </c>
      <c r="CR40" s="24" t="str">
        <f t="shared" si="187"/>
        <v/>
      </c>
      <c r="CS40" s="24" t="str">
        <f t="shared" si="188"/>
        <v/>
      </c>
      <c r="CT40" s="58" t="str">
        <f>IF(BO40="","",COUNTIF($BO$3:BO40,BO40)&amp;"@"&amp;BO40)</f>
        <v/>
      </c>
      <c r="CU40" s="16" t="str">
        <f t="shared" si="84"/>
        <v/>
      </c>
      <c r="CV40" s="63" t="str">
        <f t="shared" si="189"/>
        <v/>
      </c>
      <c r="CW40" s="16" t="str">
        <f t="shared" si="190"/>
        <v/>
      </c>
      <c r="CX40" s="16" t="str">
        <f t="shared" si="191"/>
        <v/>
      </c>
      <c r="CY40" s="16" t="str">
        <f t="shared" si="192"/>
        <v/>
      </c>
      <c r="CZ40" s="85" t="str">
        <f t="shared" si="193"/>
        <v/>
      </c>
      <c r="DA40" s="16" t="str">
        <f t="shared" si="194"/>
        <v/>
      </c>
      <c r="DB40" s="16" t="str">
        <f t="shared" si="195"/>
        <v/>
      </c>
      <c r="DC40" s="28" t="str">
        <f>IF(CP40="","",$DC$1&amp;(INDEX(価格設定!D$1:XFD$3,ROW(価格設定!$D$3),MATCH($AW40,価格設定!D$1:XFD$1,1))*100)&amp;"%")</f>
        <v/>
      </c>
      <c r="DD40" s="28" t="str">
        <f>IF(CP40="","",$DD$1&amp;(INDEX(価格設定!D$1:XFD$3,ROW(価格設定!$D$2),MATCH($AW40,価格設定!D$1:XFD$1,1))*100)&amp;"%")</f>
        <v/>
      </c>
      <c r="DE40" s="29" t="str">
        <f t="shared" si="196"/>
        <v/>
      </c>
      <c r="DG40" s="58" t="str">
        <f t="shared" si="197"/>
        <v/>
      </c>
      <c r="DH40" s="58" t="str">
        <f t="shared" si="198"/>
        <v/>
      </c>
      <c r="DI40" s="58" t="str">
        <f t="shared" si="199"/>
        <v/>
      </c>
      <c r="DJ40" s="85" t="str">
        <f t="shared" si="200"/>
        <v/>
      </c>
      <c r="DL40" s="58" t="str">
        <f>IF(COUNTIF(DG$3:DG$1048576,DG40)=COUNTIF($DG$3:$DG40,DG40),DG40,"")</f>
        <v/>
      </c>
      <c r="DM40" s="85" t="str">
        <f t="shared" si="201"/>
        <v/>
      </c>
      <c r="DN40" s="85" t="str">
        <f t="shared" si="87"/>
        <v/>
      </c>
      <c r="DO40" s="85" t="str">
        <f t="shared" si="88"/>
        <v/>
      </c>
      <c r="DP40" s="303"/>
      <c r="DQ40" s="17" t="str">
        <f t="shared" si="89"/>
        <v/>
      </c>
      <c r="DR40" s="17" t="str">
        <f t="shared" si="90"/>
        <v/>
      </c>
      <c r="DS40" s="17" t="str">
        <f t="shared" si="91"/>
        <v/>
      </c>
      <c r="DU40" s="16" t="str">
        <f t="shared" si="202"/>
        <v/>
      </c>
      <c r="DV40" s="16" t="str">
        <f>IF(DU40="","",COUNT($DU$3:DU40))</f>
        <v/>
      </c>
      <c r="DW40" s="16" t="str">
        <f t="shared" si="203"/>
        <v/>
      </c>
      <c r="DX40" s="16" t="str">
        <f t="shared" si="204"/>
        <v/>
      </c>
      <c r="DY40" s="16" t="str">
        <f>IF(DZ40="","",COUNTIF(DZ$3:DZ40,DZ40))</f>
        <v/>
      </c>
      <c r="DZ40" s="16" t="str">
        <f t="shared" si="205"/>
        <v/>
      </c>
      <c r="EA40" s="16" t="str">
        <f t="shared" si="206"/>
        <v/>
      </c>
      <c r="EB40" s="16" t="str">
        <f t="shared" si="207"/>
        <v/>
      </c>
      <c r="EC40" s="16" t="str">
        <f t="shared" si="208"/>
        <v/>
      </c>
      <c r="ED40" s="16" t="str">
        <f t="shared" si="209"/>
        <v/>
      </c>
      <c r="EE40" s="16" t="str">
        <f t="shared" si="210"/>
        <v/>
      </c>
      <c r="EF40" s="16" t="str">
        <f t="shared" si="211"/>
        <v/>
      </c>
      <c r="EG40" s="16" t="str">
        <f t="shared" si="212"/>
        <v/>
      </c>
      <c r="EH40" s="16" t="str">
        <f t="shared" si="213"/>
        <v/>
      </c>
      <c r="EI40" s="16" t="str">
        <f t="shared" si="214"/>
        <v/>
      </c>
      <c r="EJ40" s="16" t="str">
        <f t="shared" si="215"/>
        <v/>
      </c>
      <c r="EK40" s="16" t="str">
        <f t="shared" si="216"/>
        <v/>
      </c>
      <c r="EL40" s="58" t="str">
        <f t="shared" si="217"/>
        <v/>
      </c>
      <c r="EM40" s="58" t="str">
        <f>IF(OR($DZ40="",CR40=""),IF($EL40="","",$EL40),IF(OR(CR40="なし",CR40=0),領収書!$H$1,CR40))</f>
        <v/>
      </c>
      <c r="EN40" s="58" t="str">
        <f>IF(OR($DZ40="",CS40=""),IF($EL40="","",$EL40),IF(OR(CS40="なし",CS40=0),入力!$EN$1,CS40))</f>
        <v/>
      </c>
      <c r="EO40" s="63" t="str">
        <f t="shared" si="218"/>
        <v/>
      </c>
      <c r="EP40" s="63" t="str">
        <f t="shared" si="219"/>
        <v/>
      </c>
      <c r="ER40" s="16" t="str">
        <f>IF(AND(COUNTIF($ET$3:ET40,ET40)=1,ET40&lt;&gt;""),MAX($ER$3:ER39)+1,"")</f>
        <v/>
      </c>
      <c r="ES40" s="16" t="str">
        <f>IF(価格設定!B42="","",価格設定!B42)</f>
        <v/>
      </c>
      <c r="ET40" s="16" t="str">
        <f>IF(価格設定!C42="","",価格設定!C42)</f>
        <v/>
      </c>
      <c r="EV40" s="16" t="str">
        <f t="shared" si="94"/>
        <v/>
      </c>
      <c r="EW40" s="16" t="str">
        <f t="shared" si="220"/>
        <v/>
      </c>
    </row>
    <row r="41" spans="1:153" ht="30" customHeight="1" x14ac:dyDescent="0.2">
      <c r="A41" s="225"/>
      <c r="B41" s="212"/>
      <c r="C41" s="221"/>
      <c r="D41" s="164"/>
      <c r="E41" s="165"/>
      <c r="F41" s="166"/>
      <c r="G41" s="167"/>
      <c r="H41" s="179"/>
      <c r="I41" s="306"/>
      <c r="J41" s="169"/>
      <c r="K41" s="179"/>
      <c r="L41" s="186"/>
      <c r="M41" s="186"/>
      <c r="N41" s="168"/>
      <c r="O41" s="170"/>
      <c r="P41" s="212"/>
      <c r="Q41" s="179" t="str">
        <f>IFERROR(IF(H41="","",IFERROR(INDEX(価格設定!$B$5:$B$1048576,MATCH(H41,価格設定!$B$5:$B$1048576,0),0),INDEX(価格設定!$B$5:$B$1048576,MATCH("*"&amp;H41&amp;"*",価格設定!$B$5:$B$1048576,0),0))),H41)</f>
        <v/>
      </c>
      <c r="R41" s="250" t="str">
        <f>IFERROR(IF(Q41="",IF(K41="","",K41),IF(K41="",IF(INDEX(価格設定!$C$5:$C$1048576,MATCH(Q41,価格設定!$B$5:$B$1048576,0),0)=0,"",INDEX(価格設定!$C$5:$C$1048576,MATCH(Q41,価格設定!$B$5:$B$1048576,0),0)),IF(K41="なし","",K41))),"")</f>
        <v/>
      </c>
      <c r="S41" s="308" t="str">
        <f t="shared" si="132"/>
        <v/>
      </c>
      <c r="T41" s="126" t="str">
        <f>IFERROR(IF(J41="",IF(INDEX(価格設定!$E$5:$R$1048576,MATCH($Q41,価格設定!B$5:B$1048576,0),MATCH($AW41,価格設定!E$1:X$1,1))=0,"",INDEX(価格設定!$E$5:$R$1048576,MATCH($Q41,価格設定!B$5:B$1048576,0),MATCH($AW41,価格設定!E$1:X$1,1))),J41),"")</f>
        <v/>
      </c>
      <c r="U41" s="126" t="str">
        <f t="shared" si="133"/>
        <v/>
      </c>
      <c r="V41" s="132" t="str">
        <f t="shared" si="134"/>
        <v/>
      </c>
      <c r="W41" s="127" t="str">
        <f>IFERROR(IF(OR(T41="",T41&lt;0),"",IFERROR(INDEX(価格設定!E$2:X$3,IF(AND(K41=$K$1,$K$1&lt;&gt;""),ROW(価格設定!$D$3)-1,MATCH(INDEX(価格設定!$D$5:$D$1048576,MATCH(Q41,価格設定!$B$5:$B$1048576,0),0),価格設定!$D$2:$D$3,0)),MATCH($AW41,価格設定!E$1:X$1,1)),INDEX(価格設定!E$2:X$2,0,MATCH($AW41,価格設定!E$1:X$1,1)))),"")</f>
        <v/>
      </c>
      <c r="X41" s="126" t="str">
        <f t="shared" si="67"/>
        <v/>
      </c>
      <c r="Y41" s="128" t="str">
        <f t="shared" si="135"/>
        <v/>
      </c>
      <c r="Z41" s="126" t="str">
        <f t="shared" si="136"/>
        <v/>
      </c>
      <c r="AA41" s="129" t="str">
        <f t="shared" si="137"/>
        <v/>
      </c>
      <c r="AB41" s="126" t="str">
        <f t="shared" si="138"/>
        <v/>
      </c>
      <c r="AC41" s="280" t="str">
        <f t="shared" si="139"/>
        <v/>
      </c>
      <c r="AD41" s="15"/>
      <c r="AE41" s="204" t="str">
        <f>IF(AF41="","",COUNT($AF$3:AF41))</f>
        <v/>
      </c>
      <c r="AF41" s="206" t="str">
        <f t="shared" si="140"/>
        <v/>
      </c>
      <c r="AG41" s="204" t="str">
        <f t="shared" si="141"/>
        <v/>
      </c>
      <c r="AH41" s="204" t="str">
        <f t="shared" si="142"/>
        <v/>
      </c>
      <c r="AI41" s="287"/>
      <c r="AJ41" s="15"/>
      <c r="AK41" s="138" t="str">
        <f t="shared" si="143"/>
        <v/>
      </c>
      <c r="AL41" s="131" t="str">
        <f t="shared" si="144"/>
        <v/>
      </c>
      <c r="AM41" s="131" t="str">
        <f t="shared" si="145"/>
        <v/>
      </c>
      <c r="AN41" s="313" t="str">
        <f t="shared" si="146"/>
        <v/>
      </c>
      <c r="AO41" s="316" t="str">
        <f t="shared" si="147"/>
        <v/>
      </c>
      <c r="AP41" s="18"/>
      <c r="AQ41" s="3" t="str">
        <f>IF(F41="","",MAX($AQ$3:AQ40)+1)</f>
        <v/>
      </c>
      <c r="AR41" s="3" t="str">
        <f>IF(OR(AQ41="",BB41=""),"",MAX($AR$3:AR40)+1)</f>
        <v/>
      </c>
      <c r="AS41" s="3" t="str">
        <f>IF(CQ41="","",RANK(CQ41,CQ$3:CQ$1048576,1)+COUNTIF($CQ$3:CQ41,CQ41)-1)</f>
        <v/>
      </c>
      <c r="AT41" s="21" t="str">
        <f>IF(C41="",IF(OR(AND($H41&lt;&gt;"",C41=""),AND($F40=$F41,$AZ41&lt;&gt;""),COUNTA($H$3:$H$1048576,#REF!,$F$3:$F$1048576)&gt;COUNTA($H$3:$H41,#REF!,$F$3:$F41),$AZ41&lt;&gt;""),INDEX(AT$3:AT$1048576,MATCH(MAX($AQ$3:$AQ40),$AQ$3:$AQ$1048576,0),0),""),C41)</f>
        <v/>
      </c>
      <c r="AU41" s="21" t="str">
        <f>IF(D41="",IF(OR(AND($H41&lt;&gt;"",D41=""),AND($F40=$F41,$AZ41&lt;&gt;""),COUNTA($H$3:$H$1048576,#REF!,$F$3:$F$1048576)&gt;COUNTA($H$3:$H41,#REF!,$F$3:$F41),$AZ41&lt;&gt;""),INDEX(AU$3:AU$1048576,MATCH(MAX($AQ$3:$AQ40),$AQ$3:$AQ$1048576,0),0),""),D41)</f>
        <v/>
      </c>
      <c r="AV41" s="21" t="str">
        <f>IF(E41="",IF(OR(AND($H41&lt;&gt;"",E41=""),AND($F40=$F41,$AZ41&lt;&gt;""),COUNTA($H$3:$H$1048576,#REF!,$F$3:$F$1048576)&gt;COUNTA($H$3:$H41,#REF!,$F$3:$F41),$AZ41&lt;&gt;""),INDEX(AV$3:AV$1048576,MATCH(MAX($AQ$3:$AQ40),$AQ$3:$AQ$1048576,0),0),""),E41)</f>
        <v/>
      </c>
      <c r="AW41" s="24" t="str">
        <f t="shared" si="148"/>
        <v/>
      </c>
      <c r="AX41" s="13" t="str">
        <f t="shared" si="149"/>
        <v/>
      </c>
      <c r="AY41" s="4" t="str">
        <f t="shared" si="150"/>
        <v/>
      </c>
      <c r="AZ41" s="4" t="str">
        <f>IF(AX41="",IF(OR(AND(H41&lt;&gt;"",F41=""),COUNTA($H$3:$H$1048576)&gt;COUNTA($H$3:$H41)),INDEX(AX$3:AX41,MATCH(MAX($AQ$3:AQ41),AQ$3:AQ41,0),0),""),AX41)</f>
        <v/>
      </c>
      <c r="BA41" s="4" t="str">
        <f>IF(AY41="",IF(AND(H41&lt;&gt;"",F41=""),INDEX(AY$3:AY41,MATCH(MAX($AQ$3:AQ41),AQ$3:AQ41,0),0),""),AY41)</f>
        <v/>
      </c>
      <c r="BB41" s="82" t="str">
        <f>IF(BC41="","",RANK(BC41,BC$3:BC$1048576,1)+COUNTIF($BC$3:BC41,BC41)-1)</f>
        <v/>
      </c>
      <c r="BC41" s="139" t="str">
        <f t="shared" si="151"/>
        <v/>
      </c>
      <c r="BD41" s="46" t="str">
        <f t="shared" si="152"/>
        <v/>
      </c>
      <c r="BE41" s="46" t="str">
        <f t="shared" si="153"/>
        <v/>
      </c>
      <c r="BF41" s="46" t="str">
        <f t="shared" si="154"/>
        <v/>
      </c>
      <c r="BG41" s="4" t="str">
        <f t="shared" si="155"/>
        <v/>
      </c>
      <c r="BH41" s="180" t="str">
        <f t="shared" si="156"/>
        <v/>
      </c>
      <c r="BI41" s="16" t="str">
        <f t="shared" si="157"/>
        <v/>
      </c>
      <c r="BJ41" s="52" t="str">
        <f>IF(BI41="","",IF(W41="","",IF(AND(K41=$K$1,$K$1&lt;&gt;""),$BT$2,IFERROR(IF(INDEX(価格設定!$D$5:$D$1048576,MATCH(Q41,価格設定!$B$5:$B$1048576,0),0)=価格設定!$D$3,$BT$2,$BS$2),$BS$2))))</f>
        <v/>
      </c>
      <c r="BK41" s="16" t="str">
        <f>IF(BI41="","",IF(COUNTIF($BI$3:BI41,BI41)=1,1,IF(AND(BI40=BI41,BH41=""),BK40,COUNTIF($BH$3:BH41,BH41))))</f>
        <v/>
      </c>
      <c r="BL41" s="52" t="str">
        <f t="shared" si="158"/>
        <v/>
      </c>
      <c r="BM41" s="52" t="str">
        <f t="shared" si="159"/>
        <v/>
      </c>
      <c r="BN41" s="119" t="str">
        <f t="shared" si="160"/>
        <v/>
      </c>
      <c r="BO41" s="119" t="str">
        <f t="shared" si="161"/>
        <v/>
      </c>
      <c r="BP41" s="17" t="str">
        <f t="shared" si="162"/>
        <v/>
      </c>
      <c r="BQ41" s="17" t="str">
        <f t="shared" si="163"/>
        <v/>
      </c>
      <c r="BR41" s="17" t="str">
        <f>IF(OR(BP41="",COUNTIF($BO$3:BO41,BO41)&lt;&gt;1),"",SUMIF(BO$3:BO$1048576,BO41,BP$3:BP$1048576))</f>
        <v/>
      </c>
      <c r="BS41" s="17" t="str">
        <f t="shared" si="164"/>
        <v/>
      </c>
      <c r="BT41" s="17" t="str">
        <f t="shared" si="165"/>
        <v/>
      </c>
      <c r="BU41" s="17" t="str">
        <f t="shared" si="166"/>
        <v/>
      </c>
      <c r="BV41" s="24" t="str">
        <f t="shared" si="167"/>
        <v/>
      </c>
      <c r="BW41" s="24" t="str">
        <f t="shared" si="168"/>
        <v/>
      </c>
      <c r="BX41" s="24" t="str">
        <f t="shared" si="169"/>
        <v/>
      </c>
      <c r="BY41" s="26" t="str">
        <f t="shared" si="170"/>
        <v/>
      </c>
      <c r="BZ41" s="26" t="str">
        <f t="shared" si="171"/>
        <v/>
      </c>
      <c r="CA41" s="26" t="str">
        <f t="shared" si="172"/>
        <v/>
      </c>
      <c r="CB41" s="66" t="str">
        <f t="shared" si="173"/>
        <v/>
      </c>
      <c r="CC41" s="65" t="str">
        <f t="shared" si="174"/>
        <v/>
      </c>
      <c r="CD41" s="26" t="str">
        <f t="shared" si="175"/>
        <v/>
      </c>
      <c r="CE41" s="26" t="str">
        <f t="shared" si="176"/>
        <v/>
      </c>
      <c r="CF41" s="193" t="str">
        <f t="shared" si="177"/>
        <v/>
      </c>
      <c r="CG41" s="193" t="str">
        <f t="shared" si="178"/>
        <v/>
      </c>
      <c r="CH41" s="26" t="str">
        <f t="shared" si="179"/>
        <v/>
      </c>
      <c r="CI41" s="26" t="str">
        <f t="shared" si="180"/>
        <v/>
      </c>
      <c r="CJ41" s="65" t="str">
        <f t="shared" si="181"/>
        <v/>
      </c>
      <c r="CK41" s="65" t="str">
        <f t="shared" si="182"/>
        <v/>
      </c>
      <c r="CL41" s="64" t="str">
        <f t="shared" si="183"/>
        <v/>
      </c>
      <c r="CM41" s="64" t="str">
        <f t="shared" si="184"/>
        <v/>
      </c>
      <c r="CN41" s="65" t="str">
        <f t="shared" si="185"/>
        <v/>
      </c>
      <c r="CP41" s="63" t="str">
        <f>IF(BH41="","",MAX($CP$3:CP40)+1)</f>
        <v/>
      </c>
      <c r="CQ41" s="24" t="str">
        <f t="shared" si="186"/>
        <v/>
      </c>
      <c r="CR41" s="24" t="str">
        <f t="shared" si="187"/>
        <v/>
      </c>
      <c r="CS41" s="24" t="str">
        <f t="shared" si="188"/>
        <v/>
      </c>
      <c r="CT41" s="58" t="str">
        <f>IF(BO41="","",COUNTIF($BO$3:BO41,BO41)&amp;"@"&amp;BO41)</f>
        <v/>
      </c>
      <c r="CU41" s="16" t="str">
        <f t="shared" si="84"/>
        <v/>
      </c>
      <c r="CV41" s="63" t="str">
        <f t="shared" si="189"/>
        <v/>
      </c>
      <c r="CW41" s="16" t="str">
        <f t="shared" si="190"/>
        <v/>
      </c>
      <c r="CX41" s="16" t="str">
        <f t="shared" si="191"/>
        <v/>
      </c>
      <c r="CY41" s="16" t="str">
        <f t="shared" si="192"/>
        <v/>
      </c>
      <c r="CZ41" s="85" t="str">
        <f t="shared" si="193"/>
        <v/>
      </c>
      <c r="DA41" s="16" t="str">
        <f t="shared" si="194"/>
        <v/>
      </c>
      <c r="DB41" s="16" t="str">
        <f t="shared" si="195"/>
        <v/>
      </c>
      <c r="DC41" s="28" t="str">
        <f>IF(CP41="","",$DC$1&amp;(INDEX(価格設定!D$1:XFD$3,ROW(価格設定!$D$3),MATCH($AW41,価格設定!D$1:XFD$1,1))*100)&amp;"%")</f>
        <v/>
      </c>
      <c r="DD41" s="28" t="str">
        <f>IF(CP41="","",$DD$1&amp;(INDEX(価格設定!D$1:XFD$3,ROW(価格設定!$D$2),MATCH($AW41,価格設定!D$1:XFD$1,1))*100)&amp;"%")</f>
        <v/>
      </c>
      <c r="DE41" s="29" t="str">
        <f t="shared" si="196"/>
        <v/>
      </c>
      <c r="DG41" s="58" t="str">
        <f t="shared" si="197"/>
        <v/>
      </c>
      <c r="DH41" s="58" t="str">
        <f t="shared" si="198"/>
        <v/>
      </c>
      <c r="DI41" s="58" t="str">
        <f t="shared" si="199"/>
        <v/>
      </c>
      <c r="DJ41" s="85" t="str">
        <f t="shared" si="200"/>
        <v/>
      </c>
      <c r="DL41" s="58" t="str">
        <f>IF(COUNTIF(DG$3:DG$1048576,DG41)=COUNTIF($DG$3:$DG41,DG41),DG41,"")</f>
        <v/>
      </c>
      <c r="DM41" s="85" t="str">
        <f t="shared" si="201"/>
        <v/>
      </c>
      <c r="DN41" s="85" t="str">
        <f t="shared" si="87"/>
        <v/>
      </c>
      <c r="DO41" s="85" t="str">
        <f t="shared" si="88"/>
        <v/>
      </c>
      <c r="DP41" s="303"/>
      <c r="DQ41" s="17" t="str">
        <f t="shared" si="89"/>
        <v/>
      </c>
      <c r="DR41" s="17" t="str">
        <f t="shared" si="90"/>
        <v/>
      </c>
      <c r="DS41" s="17" t="str">
        <f t="shared" si="91"/>
        <v/>
      </c>
      <c r="DU41" s="16" t="str">
        <f t="shared" si="202"/>
        <v/>
      </c>
      <c r="DV41" s="16" t="str">
        <f>IF(DU41="","",COUNT($DU$3:DU41))</f>
        <v/>
      </c>
      <c r="DW41" s="16" t="str">
        <f t="shared" si="203"/>
        <v/>
      </c>
      <c r="DX41" s="16" t="str">
        <f t="shared" si="204"/>
        <v/>
      </c>
      <c r="DY41" s="16" t="str">
        <f>IF(DZ41="","",COUNTIF(DZ$3:DZ41,DZ41))</f>
        <v/>
      </c>
      <c r="DZ41" s="16" t="str">
        <f t="shared" si="205"/>
        <v/>
      </c>
      <c r="EA41" s="16" t="str">
        <f t="shared" si="206"/>
        <v/>
      </c>
      <c r="EB41" s="16" t="str">
        <f t="shared" si="207"/>
        <v/>
      </c>
      <c r="EC41" s="16" t="str">
        <f t="shared" si="208"/>
        <v/>
      </c>
      <c r="ED41" s="16" t="str">
        <f t="shared" si="209"/>
        <v/>
      </c>
      <c r="EE41" s="16" t="str">
        <f t="shared" si="210"/>
        <v/>
      </c>
      <c r="EF41" s="16" t="str">
        <f t="shared" si="211"/>
        <v/>
      </c>
      <c r="EG41" s="16" t="str">
        <f t="shared" si="212"/>
        <v/>
      </c>
      <c r="EH41" s="16" t="str">
        <f t="shared" si="213"/>
        <v/>
      </c>
      <c r="EI41" s="16" t="str">
        <f t="shared" si="214"/>
        <v/>
      </c>
      <c r="EJ41" s="16" t="str">
        <f t="shared" si="215"/>
        <v/>
      </c>
      <c r="EK41" s="16" t="str">
        <f t="shared" si="216"/>
        <v/>
      </c>
      <c r="EL41" s="58" t="str">
        <f t="shared" si="217"/>
        <v/>
      </c>
      <c r="EM41" s="58" t="str">
        <f>IF(OR($DZ41="",CR41=""),IF($EL41="","",$EL41),IF(OR(CR41="なし",CR41=0),領収書!$H$1,CR41))</f>
        <v/>
      </c>
      <c r="EN41" s="58" t="str">
        <f>IF(OR($DZ41="",CS41=""),IF($EL41="","",$EL41),IF(OR(CS41="なし",CS41=0),入力!$EN$1,CS41))</f>
        <v/>
      </c>
      <c r="EO41" s="63" t="str">
        <f t="shared" si="218"/>
        <v/>
      </c>
      <c r="EP41" s="63" t="str">
        <f t="shared" si="219"/>
        <v/>
      </c>
      <c r="ER41" s="16" t="str">
        <f>IF(AND(COUNTIF($ET$3:ET41,ET41)=1,ET41&lt;&gt;""),MAX($ER$3:ER40)+1,"")</f>
        <v/>
      </c>
      <c r="ES41" s="16" t="str">
        <f>IF(価格設定!B43="","",価格設定!B43)</f>
        <v/>
      </c>
      <c r="ET41" s="16" t="str">
        <f>IF(価格設定!C43="","",価格設定!C43)</f>
        <v/>
      </c>
      <c r="EV41" s="16" t="str">
        <f t="shared" si="94"/>
        <v/>
      </c>
      <c r="EW41" s="16" t="str">
        <f t="shared" si="220"/>
        <v/>
      </c>
    </row>
    <row r="42" spans="1:153" ht="30" customHeight="1" x14ac:dyDescent="0.2">
      <c r="A42" s="225"/>
      <c r="B42" s="212"/>
      <c r="C42" s="221"/>
      <c r="D42" s="164"/>
      <c r="E42" s="165"/>
      <c r="F42" s="166"/>
      <c r="G42" s="167"/>
      <c r="H42" s="179"/>
      <c r="I42" s="306"/>
      <c r="J42" s="169"/>
      <c r="K42" s="179"/>
      <c r="L42" s="186"/>
      <c r="M42" s="186"/>
      <c r="N42" s="168"/>
      <c r="O42" s="170"/>
      <c r="P42" s="212"/>
      <c r="Q42" s="179" t="str">
        <f>IFERROR(IF(H42="","",IFERROR(INDEX(価格設定!$B$5:$B$1048576,MATCH(H42,価格設定!$B$5:$B$1048576,0),0),INDEX(価格設定!$B$5:$B$1048576,MATCH("*"&amp;H42&amp;"*",価格設定!$B$5:$B$1048576,0),0))),H42)</f>
        <v/>
      </c>
      <c r="R42" s="250" t="str">
        <f>IFERROR(IF(Q42="",IF(K42="","",K42),IF(K42="",IF(INDEX(価格設定!$C$5:$C$1048576,MATCH(Q42,価格設定!$B$5:$B$1048576,0),0)=0,"",INDEX(価格設定!$C$5:$C$1048576,MATCH(Q42,価格設定!$B$5:$B$1048576,0),0)),IF(K42="なし","",K42))),"")</f>
        <v/>
      </c>
      <c r="S42" s="308" t="str">
        <f t="shared" si="132"/>
        <v/>
      </c>
      <c r="T42" s="126" t="str">
        <f>IFERROR(IF(J42="",IF(INDEX(価格設定!$E$5:$R$1048576,MATCH($Q42,価格設定!B$5:B$1048576,0),MATCH($AW42,価格設定!E$1:X$1,1))=0,"",INDEX(価格設定!$E$5:$R$1048576,MATCH($Q42,価格設定!B$5:B$1048576,0),MATCH($AW42,価格設定!E$1:X$1,1))),J42),"")</f>
        <v/>
      </c>
      <c r="U42" s="126" t="str">
        <f t="shared" si="133"/>
        <v/>
      </c>
      <c r="V42" s="132" t="str">
        <f t="shared" si="134"/>
        <v/>
      </c>
      <c r="W42" s="127" t="str">
        <f>IFERROR(IF(OR(T42="",T42&lt;0),"",IFERROR(INDEX(価格設定!E$2:X$3,IF(AND(K42=$K$1,$K$1&lt;&gt;""),ROW(価格設定!$D$3)-1,MATCH(INDEX(価格設定!$D$5:$D$1048576,MATCH(Q42,価格設定!$B$5:$B$1048576,0),0),価格設定!$D$2:$D$3,0)),MATCH($AW42,価格設定!E$1:X$1,1)),INDEX(価格設定!E$2:X$2,0,MATCH($AW42,価格設定!E$1:X$1,1)))),"")</f>
        <v/>
      </c>
      <c r="X42" s="126" t="str">
        <f t="shared" si="67"/>
        <v/>
      </c>
      <c r="Y42" s="128" t="str">
        <f t="shared" si="135"/>
        <v/>
      </c>
      <c r="Z42" s="126" t="str">
        <f t="shared" si="136"/>
        <v/>
      </c>
      <c r="AA42" s="129" t="str">
        <f t="shared" si="137"/>
        <v/>
      </c>
      <c r="AB42" s="126" t="str">
        <f t="shared" si="138"/>
        <v/>
      </c>
      <c r="AC42" s="280" t="str">
        <f t="shared" si="139"/>
        <v/>
      </c>
      <c r="AD42" s="15"/>
      <c r="AE42" s="204" t="str">
        <f>IF(AF42="","",COUNT($AF$3:AF42))</f>
        <v/>
      </c>
      <c r="AF42" s="206" t="str">
        <f t="shared" si="140"/>
        <v/>
      </c>
      <c r="AG42" s="204" t="str">
        <f t="shared" si="141"/>
        <v/>
      </c>
      <c r="AH42" s="204" t="str">
        <f t="shared" si="142"/>
        <v/>
      </c>
      <c r="AI42" s="287"/>
      <c r="AJ42" s="15"/>
      <c r="AK42" s="138" t="str">
        <f t="shared" si="143"/>
        <v/>
      </c>
      <c r="AL42" s="131" t="str">
        <f t="shared" si="144"/>
        <v/>
      </c>
      <c r="AM42" s="131" t="str">
        <f t="shared" si="145"/>
        <v/>
      </c>
      <c r="AN42" s="313" t="str">
        <f t="shared" si="146"/>
        <v/>
      </c>
      <c r="AO42" s="316" t="str">
        <f t="shared" si="147"/>
        <v/>
      </c>
      <c r="AP42" s="18"/>
      <c r="AQ42" s="3" t="str">
        <f>IF(F42="","",MAX($AQ$3:AQ41)+1)</f>
        <v/>
      </c>
      <c r="AR42" s="3" t="str">
        <f>IF(OR(AQ42="",BB42=""),"",MAX($AR$3:AR41)+1)</f>
        <v/>
      </c>
      <c r="AS42" s="3" t="str">
        <f>IF(CQ42="","",RANK(CQ42,CQ$3:CQ$1048576,1)+COUNTIF($CQ$3:CQ42,CQ42)-1)</f>
        <v/>
      </c>
      <c r="AT42" s="21" t="str">
        <f>IF(C42="",IF(OR(AND($H42&lt;&gt;"",C42=""),AND($F41=$F42,$AZ42&lt;&gt;""),COUNTA($H$3:$H$1048576,#REF!,$F$3:$F$1048576)&gt;COUNTA($H$3:$H42,#REF!,$F$3:$F42),$AZ42&lt;&gt;""),INDEX(AT$3:AT$1048576,MATCH(MAX($AQ$3:$AQ41),$AQ$3:$AQ$1048576,0),0),""),C42)</f>
        <v/>
      </c>
      <c r="AU42" s="21" t="str">
        <f>IF(D42="",IF(OR(AND($H42&lt;&gt;"",D42=""),AND($F41=$F42,$AZ42&lt;&gt;""),COUNTA($H$3:$H$1048576,#REF!,$F$3:$F$1048576)&gt;COUNTA($H$3:$H42,#REF!,$F$3:$F42),$AZ42&lt;&gt;""),INDEX(AU$3:AU$1048576,MATCH(MAX($AQ$3:$AQ41),$AQ$3:$AQ$1048576,0),0),""),D42)</f>
        <v/>
      </c>
      <c r="AV42" s="21" t="str">
        <f>IF(E42="",IF(OR(AND($H42&lt;&gt;"",E42=""),AND($F41=$F42,$AZ42&lt;&gt;""),COUNTA($H$3:$H$1048576,#REF!,$F$3:$F$1048576)&gt;COUNTA($H$3:$H42,#REF!,$F$3:$F42),$AZ42&lt;&gt;""),INDEX(AV$3:AV$1048576,MATCH(MAX($AQ$3:$AQ41),$AQ$3:$AQ$1048576,0),0),""),E42)</f>
        <v/>
      </c>
      <c r="AW42" s="24" t="str">
        <f t="shared" si="148"/>
        <v/>
      </c>
      <c r="AX42" s="13" t="str">
        <f t="shared" si="149"/>
        <v/>
      </c>
      <c r="AY42" s="4" t="str">
        <f t="shared" si="150"/>
        <v/>
      </c>
      <c r="AZ42" s="4" t="str">
        <f>IF(AX42="",IF(OR(AND(H42&lt;&gt;"",F42=""),COUNTA($H$3:$H$1048576)&gt;COUNTA($H$3:$H42)),INDEX(AX$3:AX42,MATCH(MAX($AQ$3:AQ42),AQ$3:AQ42,0),0),""),AX42)</f>
        <v/>
      </c>
      <c r="BA42" s="4" t="str">
        <f>IF(AY42="",IF(AND(H42&lt;&gt;"",F42=""),INDEX(AY$3:AY42,MATCH(MAX($AQ$3:AQ42),AQ$3:AQ42,0),0),""),AY42)</f>
        <v/>
      </c>
      <c r="BB42" s="82" t="str">
        <f>IF(BC42="","",RANK(BC42,BC$3:BC$1048576,1)+COUNTIF($BC$3:BC42,BC42)-1)</f>
        <v/>
      </c>
      <c r="BC42" s="139" t="str">
        <f t="shared" si="151"/>
        <v/>
      </c>
      <c r="BD42" s="46" t="str">
        <f t="shared" si="152"/>
        <v/>
      </c>
      <c r="BE42" s="46" t="str">
        <f t="shared" si="153"/>
        <v/>
      </c>
      <c r="BF42" s="46" t="str">
        <f t="shared" si="154"/>
        <v/>
      </c>
      <c r="BG42" s="4" t="str">
        <f t="shared" si="155"/>
        <v/>
      </c>
      <c r="BH42" s="180" t="str">
        <f t="shared" si="156"/>
        <v/>
      </c>
      <c r="BI42" s="16" t="str">
        <f t="shared" si="157"/>
        <v/>
      </c>
      <c r="BJ42" s="52" t="str">
        <f>IF(BI42="","",IF(W42="","",IF(AND(K42=$K$1,$K$1&lt;&gt;""),$BT$2,IFERROR(IF(INDEX(価格設定!$D$5:$D$1048576,MATCH(Q42,価格設定!$B$5:$B$1048576,0),0)=価格設定!$D$3,$BT$2,$BS$2),$BS$2))))</f>
        <v/>
      </c>
      <c r="BK42" s="16" t="str">
        <f>IF(BI42="","",IF(COUNTIF($BI$3:BI42,BI42)=1,1,IF(AND(BI41=BI42,BH42=""),BK41,COUNTIF($BH$3:BH42,BH42))))</f>
        <v/>
      </c>
      <c r="BL42" s="52" t="str">
        <f t="shared" si="158"/>
        <v/>
      </c>
      <c r="BM42" s="52" t="str">
        <f t="shared" si="159"/>
        <v/>
      </c>
      <c r="BN42" s="119" t="str">
        <f t="shared" si="160"/>
        <v/>
      </c>
      <c r="BO42" s="119" t="str">
        <f t="shared" si="161"/>
        <v/>
      </c>
      <c r="BP42" s="17" t="str">
        <f t="shared" si="162"/>
        <v/>
      </c>
      <c r="BQ42" s="17" t="str">
        <f t="shared" si="163"/>
        <v/>
      </c>
      <c r="BR42" s="17" t="str">
        <f>IF(OR(BP42="",COUNTIF($BO$3:BO42,BO42)&lt;&gt;1),"",SUMIF(BO$3:BO$1048576,BO42,BP$3:BP$1048576))</f>
        <v/>
      </c>
      <c r="BS42" s="17" t="str">
        <f t="shared" si="164"/>
        <v/>
      </c>
      <c r="BT42" s="17" t="str">
        <f t="shared" si="165"/>
        <v/>
      </c>
      <c r="BU42" s="17" t="str">
        <f t="shared" si="166"/>
        <v/>
      </c>
      <c r="BV42" s="24" t="str">
        <f t="shared" si="167"/>
        <v/>
      </c>
      <c r="BW42" s="24" t="str">
        <f t="shared" si="168"/>
        <v/>
      </c>
      <c r="BX42" s="24" t="str">
        <f t="shared" si="169"/>
        <v/>
      </c>
      <c r="BY42" s="26" t="str">
        <f t="shared" si="170"/>
        <v/>
      </c>
      <c r="BZ42" s="26" t="str">
        <f t="shared" si="171"/>
        <v/>
      </c>
      <c r="CA42" s="26" t="str">
        <f t="shared" si="172"/>
        <v/>
      </c>
      <c r="CB42" s="66" t="str">
        <f t="shared" si="173"/>
        <v/>
      </c>
      <c r="CC42" s="65" t="str">
        <f t="shared" si="174"/>
        <v/>
      </c>
      <c r="CD42" s="26" t="str">
        <f t="shared" si="175"/>
        <v/>
      </c>
      <c r="CE42" s="26" t="str">
        <f t="shared" si="176"/>
        <v/>
      </c>
      <c r="CF42" s="193" t="str">
        <f t="shared" si="177"/>
        <v/>
      </c>
      <c r="CG42" s="193" t="str">
        <f t="shared" si="178"/>
        <v/>
      </c>
      <c r="CH42" s="26" t="str">
        <f t="shared" si="179"/>
        <v/>
      </c>
      <c r="CI42" s="26" t="str">
        <f t="shared" si="180"/>
        <v/>
      </c>
      <c r="CJ42" s="65" t="str">
        <f t="shared" si="181"/>
        <v/>
      </c>
      <c r="CK42" s="65" t="str">
        <f t="shared" si="182"/>
        <v/>
      </c>
      <c r="CL42" s="64" t="str">
        <f t="shared" si="183"/>
        <v/>
      </c>
      <c r="CM42" s="64" t="str">
        <f t="shared" si="184"/>
        <v/>
      </c>
      <c r="CN42" s="65" t="str">
        <f t="shared" si="185"/>
        <v/>
      </c>
      <c r="CP42" s="63" t="str">
        <f>IF(BH42="","",MAX($CP$3:CP41)+1)</f>
        <v/>
      </c>
      <c r="CQ42" s="24" t="str">
        <f t="shared" si="186"/>
        <v/>
      </c>
      <c r="CR42" s="24" t="str">
        <f t="shared" si="187"/>
        <v/>
      </c>
      <c r="CS42" s="24" t="str">
        <f t="shared" si="188"/>
        <v/>
      </c>
      <c r="CT42" s="58" t="str">
        <f>IF(BO42="","",COUNTIF($BO$3:BO42,BO42)&amp;"@"&amp;BO42)</f>
        <v/>
      </c>
      <c r="CU42" s="16" t="str">
        <f t="shared" si="84"/>
        <v/>
      </c>
      <c r="CV42" s="63" t="str">
        <f t="shared" si="189"/>
        <v/>
      </c>
      <c r="CW42" s="16" t="str">
        <f t="shared" si="190"/>
        <v/>
      </c>
      <c r="CX42" s="16" t="str">
        <f t="shared" si="191"/>
        <v/>
      </c>
      <c r="CY42" s="16" t="str">
        <f t="shared" si="192"/>
        <v/>
      </c>
      <c r="CZ42" s="85" t="str">
        <f t="shared" si="193"/>
        <v/>
      </c>
      <c r="DA42" s="16" t="str">
        <f t="shared" si="194"/>
        <v/>
      </c>
      <c r="DB42" s="16" t="str">
        <f t="shared" si="195"/>
        <v/>
      </c>
      <c r="DC42" s="28" t="str">
        <f>IF(CP42="","",$DC$1&amp;(INDEX(価格設定!D$1:XFD$3,ROW(価格設定!$D$3),MATCH($AW42,価格設定!D$1:XFD$1,1))*100)&amp;"%")</f>
        <v/>
      </c>
      <c r="DD42" s="28" t="str">
        <f>IF(CP42="","",$DD$1&amp;(INDEX(価格設定!D$1:XFD$3,ROW(価格設定!$D$2),MATCH($AW42,価格設定!D$1:XFD$1,1))*100)&amp;"%")</f>
        <v/>
      </c>
      <c r="DE42" s="29" t="str">
        <f t="shared" si="196"/>
        <v/>
      </c>
      <c r="DG42" s="58" t="str">
        <f t="shared" si="197"/>
        <v/>
      </c>
      <c r="DH42" s="58" t="str">
        <f t="shared" si="198"/>
        <v/>
      </c>
      <c r="DI42" s="58" t="str">
        <f t="shared" si="199"/>
        <v/>
      </c>
      <c r="DJ42" s="85" t="str">
        <f t="shared" si="200"/>
        <v/>
      </c>
      <c r="DL42" s="58" t="str">
        <f>IF(COUNTIF(DG$3:DG$1048576,DG42)=COUNTIF($DG$3:$DG42,DG42),DG42,"")</f>
        <v/>
      </c>
      <c r="DM42" s="85" t="str">
        <f t="shared" si="201"/>
        <v/>
      </c>
      <c r="DN42" s="85" t="str">
        <f t="shared" si="87"/>
        <v/>
      </c>
      <c r="DO42" s="85" t="str">
        <f t="shared" si="88"/>
        <v/>
      </c>
      <c r="DP42" s="303"/>
      <c r="DQ42" s="17" t="str">
        <f t="shared" si="89"/>
        <v/>
      </c>
      <c r="DR42" s="17" t="str">
        <f t="shared" si="90"/>
        <v/>
      </c>
      <c r="DS42" s="17" t="str">
        <f t="shared" si="91"/>
        <v/>
      </c>
      <c r="DU42" s="16" t="str">
        <f t="shared" si="202"/>
        <v/>
      </c>
      <c r="DV42" s="16" t="str">
        <f>IF(DU42="","",COUNT($DU$3:DU42))</f>
        <v/>
      </c>
      <c r="DW42" s="16" t="str">
        <f t="shared" si="203"/>
        <v/>
      </c>
      <c r="DX42" s="16" t="str">
        <f t="shared" si="204"/>
        <v/>
      </c>
      <c r="DY42" s="16" t="str">
        <f>IF(DZ42="","",COUNTIF(DZ$3:DZ42,DZ42))</f>
        <v/>
      </c>
      <c r="DZ42" s="16" t="str">
        <f t="shared" si="205"/>
        <v/>
      </c>
      <c r="EA42" s="16" t="str">
        <f t="shared" si="206"/>
        <v/>
      </c>
      <c r="EB42" s="16" t="str">
        <f t="shared" si="207"/>
        <v/>
      </c>
      <c r="EC42" s="16" t="str">
        <f t="shared" si="208"/>
        <v/>
      </c>
      <c r="ED42" s="16" t="str">
        <f t="shared" si="209"/>
        <v/>
      </c>
      <c r="EE42" s="16" t="str">
        <f t="shared" si="210"/>
        <v/>
      </c>
      <c r="EF42" s="16" t="str">
        <f t="shared" si="211"/>
        <v/>
      </c>
      <c r="EG42" s="16" t="str">
        <f t="shared" si="212"/>
        <v/>
      </c>
      <c r="EH42" s="16" t="str">
        <f t="shared" si="213"/>
        <v/>
      </c>
      <c r="EI42" s="16" t="str">
        <f t="shared" si="214"/>
        <v/>
      </c>
      <c r="EJ42" s="16" t="str">
        <f t="shared" si="215"/>
        <v/>
      </c>
      <c r="EK42" s="16" t="str">
        <f t="shared" si="216"/>
        <v/>
      </c>
      <c r="EL42" s="58" t="str">
        <f t="shared" si="217"/>
        <v/>
      </c>
      <c r="EM42" s="58" t="str">
        <f>IF(OR($DZ42="",CR42=""),IF($EL42="","",$EL42),IF(OR(CR42="なし",CR42=0),領収書!$H$1,CR42))</f>
        <v/>
      </c>
      <c r="EN42" s="58" t="str">
        <f>IF(OR($DZ42="",CS42=""),IF($EL42="","",$EL42),IF(OR(CS42="なし",CS42=0),入力!$EN$1,CS42))</f>
        <v/>
      </c>
      <c r="EO42" s="63" t="str">
        <f t="shared" si="218"/>
        <v/>
      </c>
      <c r="EP42" s="63" t="str">
        <f t="shared" si="219"/>
        <v/>
      </c>
      <c r="ER42" s="16" t="str">
        <f>IF(AND(COUNTIF($ET$3:ET42,ET42)=1,ET42&lt;&gt;""),MAX($ER$3:ER41)+1,"")</f>
        <v/>
      </c>
      <c r="ES42" s="16" t="str">
        <f>IF(価格設定!B44="","",価格設定!B44)</f>
        <v/>
      </c>
      <c r="ET42" s="16" t="str">
        <f>IF(価格設定!C44="","",価格設定!C44)</f>
        <v/>
      </c>
      <c r="EV42" s="16" t="str">
        <f t="shared" si="94"/>
        <v/>
      </c>
      <c r="EW42" s="16" t="str">
        <f t="shared" si="220"/>
        <v/>
      </c>
    </row>
    <row r="43" spans="1:153" ht="30" customHeight="1" x14ac:dyDescent="0.2">
      <c r="A43" s="225"/>
      <c r="B43" s="212"/>
      <c r="C43" s="221"/>
      <c r="D43" s="164"/>
      <c r="E43" s="165"/>
      <c r="F43" s="166"/>
      <c r="G43" s="167"/>
      <c r="H43" s="179"/>
      <c r="I43" s="306"/>
      <c r="J43" s="169"/>
      <c r="K43" s="179"/>
      <c r="L43" s="186"/>
      <c r="M43" s="186"/>
      <c r="N43" s="168"/>
      <c r="O43" s="170"/>
      <c r="P43" s="212"/>
      <c r="Q43" s="179" t="str">
        <f>IFERROR(IF(H43="","",IFERROR(INDEX(価格設定!$B$5:$B$1048576,MATCH(H43,価格設定!$B$5:$B$1048576,0),0),INDEX(価格設定!$B$5:$B$1048576,MATCH("*"&amp;H43&amp;"*",価格設定!$B$5:$B$1048576,0),0))),H43)</f>
        <v/>
      </c>
      <c r="R43" s="250" t="str">
        <f>IFERROR(IF(Q43="",IF(K43="","",K43),IF(K43="",IF(INDEX(価格設定!$C$5:$C$1048576,MATCH(Q43,価格設定!$B$5:$B$1048576,0),0)=0,"",INDEX(価格設定!$C$5:$C$1048576,MATCH(Q43,価格設定!$B$5:$B$1048576,0),0)),IF(K43="なし","",K43))),"")</f>
        <v/>
      </c>
      <c r="S43" s="308" t="str">
        <f t="shared" si="132"/>
        <v/>
      </c>
      <c r="T43" s="126" t="str">
        <f>IFERROR(IF(J43="",IF(INDEX(価格設定!$E$5:$R$1048576,MATCH($Q43,価格設定!B$5:B$1048576,0),MATCH($AW43,価格設定!E$1:X$1,1))=0,"",INDEX(価格設定!$E$5:$R$1048576,MATCH($Q43,価格設定!B$5:B$1048576,0),MATCH($AW43,価格設定!E$1:X$1,1))),J43),"")</f>
        <v/>
      </c>
      <c r="U43" s="126" t="str">
        <f t="shared" si="133"/>
        <v/>
      </c>
      <c r="V43" s="132" t="str">
        <f t="shared" si="134"/>
        <v/>
      </c>
      <c r="W43" s="127" t="str">
        <f>IFERROR(IF(OR(T43="",T43&lt;0),"",IFERROR(INDEX(価格設定!E$2:X$3,IF(AND(K43=$K$1,$K$1&lt;&gt;""),ROW(価格設定!$D$3)-1,MATCH(INDEX(価格設定!$D$5:$D$1048576,MATCH(Q43,価格設定!$B$5:$B$1048576,0),0),価格設定!$D$2:$D$3,0)),MATCH($AW43,価格設定!E$1:X$1,1)),INDEX(価格設定!E$2:X$2,0,MATCH($AW43,価格設定!E$1:X$1,1)))),"")</f>
        <v/>
      </c>
      <c r="X43" s="126" t="str">
        <f t="shared" si="67"/>
        <v/>
      </c>
      <c r="Y43" s="128" t="str">
        <f t="shared" si="135"/>
        <v/>
      </c>
      <c r="Z43" s="126" t="str">
        <f t="shared" si="136"/>
        <v/>
      </c>
      <c r="AA43" s="129" t="str">
        <f t="shared" si="137"/>
        <v/>
      </c>
      <c r="AB43" s="126" t="str">
        <f t="shared" si="138"/>
        <v/>
      </c>
      <c r="AC43" s="280" t="str">
        <f t="shared" si="139"/>
        <v/>
      </c>
      <c r="AD43" s="15"/>
      <c r="AE43" s="204" t="str">
        <f>IF(AF43="","",COUNT($AF$3:AF43))</f>
        <v/>
      </c>
      <c r="AF43" s="206" t="str">
        <f t="shared" si="140"/>
        <v/>
      </c>
      <c r="AG43" s="204" t="str">
        <f t="shared" si="141"/>
        <v/>
      </c>
      <c r="AH43" s="204" t="str">
        <f t="shared" si="142"/>
        <v/>
      </c>
      <c r="AI43" s="287"/>
      <c r="AJ43" s="15"/>
      <c r="AK43" s="138" t="str">
        <f t="shared" si="143"/>
        <v/>
      </c>
      <c r="AL43" s="131" t="str">
        <f t="shared" si="144"/>
        <v/>
      </c>
      <c r="AM43" s="131" t="str">
        <f t="shared" si="145"/>
        <v/>
      </c>
      <c r="AN43" s="313" t="str">
        <f t="shared" si="146"/>
        <v/>
      </c>
      <c r="AO43" s="316" t="str">
        <f t="shared" si="147"/>
        <v/>
      </c>
      <c r="AP43" s="18"/>
      <c r="AQ43" s="3" t="str">
        <f>IF(F43="","",MAX($AQ$3:AQ42)+1)</f>
        <v/>
      </c>
      <c r="AR43" s="3" t="str">
        <f>IF(OR(AQ43="",BB43=""),"",MAX($AR$3:AR42)+1)</f>
        <v/>
      </c>
      <c r="AS43" s="3" t="str">
        <f>IF(CQ43="","",RANK(CQ43,CQ$3:CQ$1048576,1)+COUNTIF($CQ$3:CQ43,CQ43)-1)</f>
        <v/>
      </c>
      <c r="AT43" s="21" t="str">
        <f>IF(C43="",IF(OR(AND($H43&lt;&gt;"",C43=""),AND($F42=$F43,$AZ43&lt;&gt;""),COUNTA($H$3:$H$1048576,#REF!,$F$3:$F$1048576)&gt;COUNTA($H$3:$H43,#REF!,$F$3:$F43),$AZ43&lt;&gt;""),INDEX(AT$3:AT$1048576,MATCH(MAX($AQ$3:$AQ42),$AQ$3:$AQ$1048576,0),0),""),C43)</f>
        <v/>
      </c>
      <c r="AU43" s="21" t="str">
        <f>IF(D43="",IF(OR(AND($H43&lt;&gt;"",D43=""),AND($F42=$F43,$AZ43&lt;&gt;""),COUNTA($H$3:$H$1048576,#REF!,$F$3:$F$1048576)&gt;COUNTA($H$3:$H43,#REF!,$F$3:$F43),$AZ43&lt;&gt;""),INDEX(AU$3:AU$1048576,MATCH(MAX($AQ$3:$AQ42),$AQ$3:$AQ$1048576,0),0),""),D43)</f>
        <v/>
      </c>
      <c r="AV43" s="21" t="str">
        <f>IF(E43="",IF(OR(AND($H43&lt;&gt;"",E43=""),AND($F42=$F43,$AZ43&lt;&gt;""),COUNTA($H$3:$H$1048576,#REF!,$F$3:$F$1048576)&gt;COUNTA($H$3:$H43,#REF!,$F$3:$F43),$AZ43&lt;&gt;""),INDEX(AV$3:AV$1048576,MATCH(MAX($AQ$3:$AQ42),$AQ$3:$AQ$1048576,0),0),""),E43)</f>
        <v/>
      </c>
      <c r="AW43" s="24" t="str">
        <f t="shared" si="148"/>
        <v/>
      </c>
      <c r="AX43" s="13" t="str">
        <f t="shared" si="149"/>
        <v/>
      </c>
      <c r="AY43" s="4" t="str">
        <f t="shared" si="150"/>
        <v/>
      </c>
      <c r="AZ43" s="4" t="str">
        <f>IF(AX43="",IF(OR(AND(H43&lt;&gt;"",F43=""),COUNTA($H$3:$H$1048576)&gt;COUNTA($H$3:$H43)),INDEX(AX$3:AX43,MATCH(MAX($AQ$3:AQ43),AQ$3:AQ43,0),0),""),AX43)</f>
        <v/>
      </c>
      <c r="BA43" s="4" t="str">
        <f>IF(AY43="",IF(AND(H43&lt;&gt;"",F43=""),INDEX(AY$3:AY43,MATCH(MAX($AQ$3:AQ43),AQ$3:AQ43,0),0),""),AY43)</f>
        <v/>
      </c>
      <c r="BB43" s="82" t="str">
        <f>IF(BC43="","",RANK(BC43,BC$3:BC$1048576,1)+COUNTIF($BC$3:BC43,BC43)-1)</f>
        <v/>
      </c>
      <c r="BC43" s="139" t="str">
        <f t="shared" si="151"/>
        <v/>
      </c>
      <c r="BD43" s="46" t="str">
        <f t="shared" si="152"/>
        <v/>
      </c>
      <c r="BE43" s="46" t="str">
        <f t="shared" si="153"/>
        <v/>
      </c>
      <c r="BF43" s="46" t="str">
        <f t="shared" si="154"/>
        <v/>
      </c>
      <c r="BG43" s="4" t="str">
        <f t="shared" si="155"/>
        <v/>
      </c>
      <c r="BH43" s="180" t="str">
        <f t="shared" si="156"/>
        <v/>
      </c>
      <c r="BI43" s="16" t="str">
        <f t="shared" si="157"/>
        <v/>
      </c>
      <c r="BJ43" s="52" t="str">
        <f>IF(BI43="","",IF(W43="","",IF(AND(K43=$K$1,$K$1&lt;&gt;""),$BT$2,IFERROR(IF(INDEX(価格設定!$D$5:$D$1048576,MATCH(Q43,価格設定!$B$5:$B$1048576,0),0)=価格設定!$D$3,$BT$2,$BS$2),$BS$2))))</f>
        <v/>
      </c>
      <c r="BK43" s="16" t="str">
        <f>IF(BI43="","",IF(COUNTIF($BI$3:BI43,BI43)=1,1,IF(AND(BI42=BI43,BH43=""),BK42,COUNTIF($BH$3:BH43,BH43))))</f>
        <v/>
      </c>
      <c r="BL43" s="52" t="str">
        <f t="shared" si="158"/>
        <v/>
      </c>
      <c r="BM43" s="52" t="str">
        <f t="shared" si="159"/>
        <v/>
      </c>
      <c r="BN43" s="119" t="str">
        <f t="shared" si="160"/>
        <v/>
      </c>
      <c r="BO43" s="119" t="str">
        <f t="shared" si="161"/>
        <v/>
      </c>
      <c r="BP43" s="17" t="str">
        <f t="shared" si="162"/>
        <v/>
      </c>
      <c r="BQ43" s="17" t="str">
        <f t="shared" si="163"/>
        <v/>
      </c>
      <c r="BR43" s="17" t="str">
        <f>IF(OR(BP43="",COUNTIF($BO$3:BO43,BO43)&lt;&gt;1),"",SUMIF(BO$3:BO$1048576,BO43,BP$3:BP$1048576))</f>
        <v/>
      </c>
      <c r="BS43" s="17" t="str">
        <f t="shared" si="164"/>
        <v/>
      </c>
      <c r="BT43" s="17" t="str">
        <f t="shared" si="165"/>
        <v/>
      </c>
      <c r="BU43" s="17" t="str">
        <f t="shared" si="166"/>
        <v/>
      </c>
      <c r="BV43" s="24" t="str">
        <f t="shared" si="167"/>
        <v/>
      </c>
      <c r="BW43" s="24" t="str">
        <f t="shared" si="168"/>
        <v/>
      </c>
      <c r="BX43" s="24" t="str">
        <f t="shared" si="169"/>
        <v/>
      </c>
      <c r="BY43" s="26" t="str">
        <f t="shared" si="170"/>
        <v/>
      </c>
      <c r="BZ43" s="26" t="str">
        <f t="shared" si="171"/>
        <v/>
      </c>
      <c r="CA43" s="26" t="str">
        <f t="shared" si="172"/>
        <v/>
      </c>
      <c r="CB43" s="66" t="str">
        <f t="shared" si="173"/>
        <v/>
      </c>
      <c r="CC43" s="65" t="str">
        <f t="shared" si="174"/>
        <v/>
      </c>
      <c r="CD43" s="26" t="str">
        <f t="shared" si="175"/>
        <v/>
      </c>
      <c r="CE43" s="26" t="str">
        <f t="shared" si="176"/>
        <v/>
      </c>
      <c r="CF43" s="193" t="str">
        <f t="shared" si="177"/>
        <v/>
      </c>
      <c r="CG43" s="193" t="str">
        <f t="shared" si="178"/>
        <v/>
      </c>
      <c r="CH43" s="26" t="str">
        <f t="shared" si="179"/>
        <v/>
      </c>
      <c r="CI43" s="26" t="str">
        <f t="shared" si="180"/>
        <v/>
      </c>
      <c r="CJ43" s="65" t="str">
        <f t="shared" si="181"/>
        <v/>
      </c>
      <c r="CK43" s="65" t="str">
        <f t="shared" si="182"/>
        <v/>
      </c>
      <c r="CL43" s="64" t="str">
        <f t="shared" si="183"/>
        <v/>
      </c>
      <c r="CM43" s="64" t="str">
        <f t="shared" si="184"/>
        <v/>
      </c>
      <c r="CN43" s="65" t="str">
        <f t="shared" si="185"/>
        <v/>
      </c>
      <c r="CP43" s="63" t="str">
        <f>IF(BH43="","",MAX($CP$3:CP42)+1)</f>
        <v/>
      </c>
      <c r="CQ43" s="24" t="str">
        <f t="shared" si="186"/>
        <v/>
      </c>
      <c r="CR43" s="24" t="str">
        <f t="shared" si="187"/>
        <v/>
      </c>
      <c r="CS43" s="24" t="str">
        <f t="shared" si="188"/>
        <v/>
      </c>
      <c r="CT43" s="58" t="str">
        <f>IF(BO43="","",COUNTIF($BO$3:BO43,BO43)&amp;"@"&amp;BO43)</f>
        <v/>
      </c>
      <c r="CU43" s="16" t="str">
        <f t="shared" si="84"/>
        <v/>
      </c>
      <c r="CV43" s="63" t="str">
        <f t="shared" si="189"/>
        <v/>
      </c>
      <c r="CW43" s="16" t="str">
        <f t="shared" si="190"/>
        <v/>
      </c>
      <c r="CX43" s="16" t="str">
        <f t="shared" si="191"/>
        <v/>
      </c>
      <c r="CY43" s="16" t="str">
        <f t="shared" si="192"/>
        <v/>
      </c>
      <c r="CZ43" s="85" t="str">
        <f t="shared" si="193"/>
        <v/>
      </c>
      <c r="DA43" s="16" t="str">
        <f t="shared" si="194"/>
        <v/>
      </c>
      <c r="DB43" s="16" t="str">
        <f t="shared" si="195"/>
        <v/>
      </c>
      <c r="DC43" s="28" t="str">
        <f>IF(CP43="","",$DC$1&amp;(INDEX(価格設定!D$1:XFD$3,ROW(価格設定!$D$3),MATCH($AW43,価格設定!D$1:XFD$1,1))*100)&amp;"%")</f>
        <v/>
      </c>
      <c r="DD43" s="28" t="str">
        <f>IF(CP43="","",$DD$1&amp;(INDEX(価格設定!D$1:XFD$3,ROW(価格設定!$D$2),MATCH($AW43,価格設定!D$1:XFD$1,1))*100)&amp;"%")</f>
        <v/>
      </c>
      <c r="DE43" s="29" t="str">
        <f t="shared" si="196"/>
        <v/>
      </c>
      <c r="DG43" s="58" t="str">
        <f t="shared" si="197"/>
        <v/>
      </c>
      <c r="DH43" s="58" t="str">
        <f t="shared" si="198"/>
        <v/>
      </c>
      <c r="DI43" s="58" t="str">
        <f t="shared" si="199"/>
        <v/>
      </c>
      <c r="DJ43" s="85" t="str">
        <f t="shared" si="200"/>
        <v/>
      </c>
      <c r="DL43" s="58" t="str">
        <f>IF(COUNTIF(DG$3:DG$1048576,DG43)=COUNTIF($DG$3:$DG43,DG43),DG43,"")</f>
        <v/>
      </c>
      <c r="DM43" s="85" t="str">
        <f t="shared" si="201"/>
        <v/>
      </c>
      <c r="DN43" s="85" t="str">
        <f t="shared" si="87"/>
        <v/>
      </c>
      <c r="DO43" s="85" t="str">
        <f t="shared" si="88"/>
        <v/>
      </c>
      <c r="DP43" s="303"/>
      <c r="DQ43" s="17" t="str">
        <f t="shared" si="89"/>
        <v/>
      </c>
      <c r="DR43" s="17" t="str">
        <f t="shared" si="90"/>
        <v/>
      </c>
      <c r="DS43" s="17" t="str">
        <f t="shared" si="91"/>
        <v/>
      </c>
      <c r="DU43" s="16" t="str">
        <f t="shared" si="202"/>
        <v/>
      </c>
      <c r="DV43" s="16" t="str">
        <f>IF(DU43="","",COUNT($DU$3:DU43))</f>
        <v/>
      </c>
      <c r="DW43" s="16" t="str">
        <f t="shared" si="203"/>
        <v/>
      </c>
      <c r="DX43" s="16" t="str">
        <f t="shared" si="204"/>
        <v/>
      </c>
      <c r="DY43" s="16" t="str">
        <f>IF(DZ43="","",COUNTIF(DZ$3:DZ43,DZ43))</f>
        <v/>
      </c>
      <c r="DZ43" s="16" t="str">
        <f t="shared" si="205"/>
        <v/>
      </c>
      <c r="EA43" s="16" t="str">
        <f t="shared" si="206"/>
        <v/>
      </c>
      <c r="EB43" s="16" t="str">
        <f t="shared" si="207"/>
        <v/>
      </c>
      <c r="EC43" s="16" t="str">
        <f t="shared" si="208"/>
        <v/>
      </c>
      <c r="ED43" s="16" t="str">
        <f t="shared" si="209"/>
        <v/>
      </c>
      <c r="EE43" s="16" t="str">
        <f t="shared" si="210"/>
        <v/>
      </c>
      <c r="EF43" s="16" t="str">
        <f t="shared" si="211"/>
        <v/>
      </c>
      <c r="EG43" s="16" t="str">
        <f t="shared" si="212"/>
        <v/>
      </c>
      <c r="EH43" s="16" t="str">
        <f t="shared" si="213"/>
        <v/>
      </c>
      <c r="EI43" s="16" t="str">
        <f t="shared" si="214"/>
        <v/>
      </c>
      <c r="EJ43" s="16" t="str">
        <f t="shared" si="215"/>
        <v/>
      </c>
      <c r="EK43" s="16" t="str">
        <f t="shared" si="216"/>
        <v/>
      </c>
      <c r="EL43" s="58" t="str">
        <f t="shared" si="217"/>
        <v/>
      </c>
      <c r="EM43" s="58" t="str">
        <f>IF(OR($DZ43="",CR43=""),IF($EL43="","",$EL43),IF(OR(CR43="なし",CR43=0),領収書!$H$1,CR43))</f>
        <v/>
      </c>
      <c r="EN43" s="58" t="str">
        <f>IF(OR($DZ43="",CS43=""),IF($EL43="","",$EL43),IF(OR(CS43="なし",CS43=0),入力!$EN$1,CS43))</f>
        <v/>
      </c>
      <c r="EO43" s="63" t="str">
        <f t="shared" si="218"/>
        <v/>
      </c>
      <c r="EP43" s="63" t="str">
        <f t="shared" si="219"/>
        <v/>
      </c>
      <c r="ER43" s="16" t="str">
        <f>IF(AND(COUNTIF($ET$3:ET43,ET43)=1,ET43&lt;&gt;""),MAX($ER$3:ER42)+1,"")</f>
        <v/>
      </c>
      <c r="ES43" s="16" t="str">
        <f>IF(価格設定!B45="","",価格設定!B45)</f>
        <v/>
      </c>
      <c r="ET43" s="16" t="str">
        <f>IF(価格設定!C45="","",価格設定!C45)</f>
        <v/>
      </c>
      <c r="EV43" s="16" t="str">
        <f t="shared" si="94"/>
        <v/>
      </c>
      <c r="EW43" s="16" t="str">
        <f t="shared" si="220"/>
        <v/>
      </c>
    </row>
    <row r="44" spans="1:153" ht="30" customHeight="1" x14ac:dyDescent="0.2">
      <c r="A44" s="225"/>
      <c r="B44" s="212"/>
      <c r="C44" s="221"/>
      <c r="D44" s="164"/>
      <c r="E44" s="165"/>
      <c r="F44" s="166"/>
      <c r="G44" s="167"/>
      <c r="H44" s="179"/>
      <c r="I44" s="306"/>
      <c r="J44" s="169"/>
      <c r="K44" s="179"/>
      <c r="L44" s="186"/>
      <c r="M44" s="186"/>
      <c r="N44" s="168"/>
      <c r="O44" s="170"/>
      <c r="P44" s="212"/>
      <c r="Q44" s="179" t="str">
        <f>IFERROR(IF(H44="","",IFERROR(INDEX(価格設定!$B$5:$B$1048576,MATCH(H44,価格設定!$B$5:$B$1048576,0),0),INDEX(価格設定!$B$5:$B$1048576,MATCH("*"&amp;H44&amp;"*",価格設定!$B$5:$B$1048576,0),0))),H44)</f>
        <v/>
      </c>
      <c r="R44" s="250" t="str">
        <f>IFERROR(IF(Q44="",IF(K44="","",K44),IF(K44="",IF(INDEX(価格設定!$C$5:$C$1048576,MATCH(Q44,価格設定!$B$5:$B$1048576,0),0)=0,"",INDEX(価格設定!$C$5:$C$1048576,MATCH(Q44,価格設定!$B$5:$B$1048576,0),0)),IF(K44="なし","",K44))),"")</f>
        <v/>
      </c>
      <c r="S44" s="308" t="str">
        <f t="shared" si="132"/>
        <v/>
      </c>
      <c r="T44" s="126" t="str">
        <f>IFERROR(IF(J44="",IF(INDEX(価格設定!$E$5:$R$1048576,MATCH($Q44,価格設定!B$5:B$1048576,0),MATCH($AW44,価格設定!E$1:X$1,1))=0,"",INDEX(価格設定!$E$5:$R$1048576,MATCH($Q44,価格設定!B$5:B$1048576,0),MATCH($AW44,価格設定!E$1:X$1,1))),J44),"")</f>
        <v/>
      </c>
      <c r="U44" s="126" t="str">
        <f t="shared" si="133"/>
        <v/>
      </c>
      <c r="V44" s="132" t="str">
        <f t="shared" si="134"/>
        <v/>
      </c>
      <c r="W44" s="127" t="str">
        <f>IFERROR(IF(OR(T44="",T44&lt;0),"",IFERROR(INDEX(価格設定!E$2:X$3,IF(AND(K44=$K$1,$K$1&lt;&gt;""),ROW(価格設定!$D$3)-1,MATCH(INDEX(価格設定!$D$5:$D$1048576,MATCH(Q44,価格設定!$B$5:$B$1048576,0),0),価格設定!$D$2:$D$3,0)),MATCH($AW44,価格設定!E$1:X$1,1)),INDEX(価格設定!E$2:X$2,0,MATCH($AW44,価格設定!E$1:X$1,1)))),"")</f>
        <v/>
      </c>
      <c r="X44" s="126" t="str">
        <f t="shared" si="67"/>
        <v/>
      </c>
      <c r="Y44" s="128" t="str">
        <f t="shared" si="135"/>
        <v/>
      </c>
      <c r="Z44" s="126" t="str">
        <f t="shared" si="136"/>
        <v/>
      </c>
      <c r="AA44" s="129" t="str">
        <f t="shared" si="137"/>
        <v/>
      </c>
      <c r="AB44" s="126" t="str">
        <f t="shared" si="138"/>
        <v/>
      </c>
      <c r="AC44" s="280" t="str">
        <f t="shared" si="139"/>
        <v/>
      </c>
      <c r="AD44" s="15"/>
      <c r="AE44" s="204" t="str">
        <f>IF(AF44="","",COUNT($AF$3:AF44))</f>
        <v/>
      </c>
      <c r="AF44" s="206" t="str">
        <f t="shared" si="140"/>
        <v/>
      </c>
      <c r="AG44" s="204" t="str">
        <f t="shared" si="141"/>
        <v/>
      </c>
      <c r="AH44" s="204" t="str">
        <f t="shared" si="142"/>
        <v/>
      </c>
      <c r="AI44" s="287"/>
      <c r="AJ44" s="15"/>
      <c r="AK44" s="138" t="str">
        <f t="shared" si="143"/>
        <v/>
      </c>
      <c r="AL44" s="131" t="str">
        <f t="shared" si="144"/>
        <v/>
      </c>
      <c r="AM44" s="131" t="str">
        <f t="shared" si="145"/>
        <v/>
      </c>
      <c r="AN44" s="313" t="str">
        <f t="shared" si="146"/>
        <v/>
      </c>
      <c r="AO44" s="316" t="str">
        <f t="shared" si="147"/>
        <v/>
      </c>
      <c r="AP44" s="18"/>
      <c r="AQ44" s="3" t="str">
        <f>IF(F44="","",MAX($AQ$3:AQ43)+1)</f>
        <v/>
      </c>
      <c r="AR44" s="3" t="str">
        <f>IF(OR(AQ44="",BB44=""),"",MAX($AR$3:AR43)+1)</f>
        <v/>
      </c>
      <c r="AS44" s="3" t="str">
        <f>IF(CQ44="","",RANK(CQ44,CQ$3:CQ$1048576,1)+COUNTIF($CQ$3:CQ44,CQ44)-1)</f>
        <v/>
      </c>
      <c r="AT44" s="21" t="str">
        <f>IF(C44="",IF(OR(AND($H44&lt;&gt;"",C44=""),AND($F43=$F44,$AZ44&lt;&gt;""),COUNTA($H$3:$H$1048576,#REF!,$F$3:$F$1048576)&gt;COUNTA($H$3:$H44,#REF!,$F$3:$F44),$AZ44&lt;&gt;""),INDEX(AT$3:AT$1048576,MATCH(MAX($AQ$3:$AQ43),$AQ$3:$AQ$1048576,0),0),""),C44)</f>
        <v/>
      </c>
      <c r="AU44" s="21" t="str">
        <f>IF(D44="",IF(OR(AND($H44&lt;&gt;"",D44=""),AND($F43=$F44,$AZ44&lt;&gt;""),COUNTA($H$3:$H$1048576,#REF!,$F$3:$F$1048576)&gt;COUNTA($H$3:$H44,#REF!,$F$3:$F44),$AZ44&lt;&gt;""),INDEX(AU$3:AU$1048576,MATCH(MAX($AQ$3:$AQ43),$AQ$3:$AQ$1048576,0),0),""),D44)</f>
        <v/>
      </c>
      <c r="AV44" s="21" t="str">
        <f>IF(E44="",IF(OR(AND($H44&lt;&gt;"",E44=""),AND($F43=$F44,$AZ44&lt;&gt;""),COUNTA($H$3:$H$1048576,#REF!,$F$3:$F$1048576)&gt;COUNTA($H$3:$H44,#REF!,$F$3:$F44),$AZ44&lt;&gt;""),INDEX(AV$3:AV$1048576,MATCH(MAX($AQ$3:$AQ43),$AQ$3:$AQ$1048576,0),0),""),E44)</f>
        <v/>
      </c>
      <c r="AW44" s="24" t="str">
        <f t="shared" si="148"/>
        <v/>
      </c>
      <c r="AX44" s="13" t="str">
        <f t="shared" si="149"/>
        <v/>
      </c>
      <c r="AY44" s="4" t="str">
        <f t="shared" si="150"/>
        <v/>
      </c>
      <c r="AZ44" s="4" t="str">
        <f>IF(AX44="",IF(OR(AND(H44&lt;&gt;"",F44=""),COUNTA($H$3:$H$1048576)&gt;COUNTA($H$3:$H44)),INDEX(AX$3:AX44,MATCH(MAX($AQ$3:AQ44),AQ$3:AQ44,0),0),""),AX44)</f>
        <v/>
      </c>
      <c r="BA44" s="4" t="str">
        <f>IF(AY44="",IF(AND(H44&lt;&gt;"",F44=""),INDEX(AY$3:AY44,MATCH(MAX($AQ$3:AQ44),AQ$3:AQ44,0),0),""),AY44)</f>
        <v/>
      </c>
      <c r="BB44" s="82" t="str">
        <f>IF(BC44="","",RANK(BC44,BC$3:BC$1048576,1)+COUNTIF($BC$3:BC44,BC44)-1)</f>
        <v/>
      </c>
      <c r="BC44" s="139" t="str">
        <f t="shared" si="151"/>
        <v/>
      </c>
      <c r="BD44" s="46" t="str">
        <f t="shared" si="152"/>
        <v/>
      </c>
      <c r="BE44" s="46" t="str">
        <f t="shared" si="153"/>
        <v/>
      </c>
      <c r="BF44" s="46" t="str">
        <f t="shared" si="154"/>
        <v/>
      </c>
      <c r="BG44" s="4" t="str">
        <f t="shared" si="155"/>
        <v/>
      </c>
      <c r="BH44" s="180" t="str">
        <f t="shared" si="156"/>
        <v/>
      </c>
      <c r="BI44" s="16" t="str">
        <f t="shared" si="157"/>
        <v/>
      </c>
      <c r="BJ44" s="52" t="str">
        <f>IF(BI44="","",IF(W44="","",IF(AND(K44=$K$1,$K$1&lt;&gt;""),$BT$2,IFERROR(IF(INDEX(価格設定!$D$5:$D$1048576,MATCH(Q44,価格設定!$B$5:$B$1048576,0),0)=価格設定!$D$3,$BT$2,$BS$2),$BS$2))))</f>
        <v/>
      </c>
      <c r="BK44" s="16" t="str">
        <f>IF(BI44="","",IF(COUNTIF($BI$3:BI44,BI44)=1,1,IF(AND(BI43=BI44,BH44=""),BK43,COUNTIF($BH$3:BH44,BH44))))</f>
        <v/>
      </c>
      <c r="BL44" s="52" t="str">
        <f t="shared" si="158"/>
        <v/>
      </c>
      <c r="BM44" s="52" t="str">
        <f t="shared" si="159"/>
        <v/>
      </c>
      <c r="BN44" s="119" t="str">
        <f t="shared" si="160"/>
        <v/>
      </c>
      <c r="BO44" s="119" t="str">
        <f t="shared" si="161"/>
        <v/>
      </c>
      <c r="BP44" s="17" t="str">
        <f t="shared" si="162"/>
        <v/>
      </c>
      <c r="BQ44" s="17" t="str">
        <f t="shared" si="163"/>
        <v/>
      </c>
      <c r="BR44" s="17" t="str">
        <f>IF(OR(BP44="",COUNTIF($BO$3:BO44,BO44)&lt;&gt;1),"",SUMIF(BO$3:BO$1048576,BO44,BP$3:BP$1048576))</f>
        <v/>
      </c>
      <c r="BS44" s="17" t="str">
        <f t="shared" si="164"/>
        <v/>
      </c>
      <c r="BT44" s="17" t="str">
        <f t="shared" si="165"/>
        <v/>
      </c>
      <c r="BU44" s="17" t="str">
        <f t="shared" si="166"/>
        <v/>
      </c>
      <c r="BV44" s="24" t="str">
        <f t="shared" si="167"/>
        <v/>
      </c>
      <c r="BW44" s="24" t="str">
        <f t="shared" si="168"/>
        <v/>
      </c>
      <c r="BX44" s="24" t="str">
        <f t="shared" si="169"/>
        <v/>
      </c>
      <c r="BY44" s="26" t="str">
        <f t="shared" si="170"/>
        <v/>
      </c>
      <c r="BZ44" s="26" t="str">
        <f t="shared" si="171"/>
        <v/>
      </c>
      <c r="CA44" s="26" t="str">
        <f t="shared" si="172"/>
        <v/>
      </c>
      <c r="CB44" s="66" t="str">
        <f t="shared" si="173"/>
        <v/>
      </c>
      <c r="CC44" s="65" t="str">
        <f t="shared" si="174"/>
        <v/>
      </c>
      <c r="CD44" s="26" t="str">
        <f t="shared" si="175"/>
        <v/>
      </c>
      <c r="CE44" s="26" t="str">
        <f t="shared" si="176"/>
        <v/>
      </c>
      <c r="CF44" s="193" t="str">
        <f t="shared" si="177"/>
        <v/>
      </c>
      <c r="CG44" s="193" t="str">
        <f t="shared" si="178"/>
        <v/>
      </c>
      <c r="CH44" s="26" t="str">
        <f t="shared" si="179"/>
        <v/>
      </c>
      <c r="CI44" s="26" t="str">
        <f t="shared" si="180"/>
        <v/>
      </c>
      <c r="CJ44" s="65" t="str">
        <f t="shared" si="181"/>
        <v/>
      </c>
      <c r="CK44" s="65" t="str">
        <f t="shared" si="182"/>
        <v/>
      </c>
      <c r="CL44" s="64" t="str">
        <f t="shared" si="183"/>
        <v/>
      </c>
      <c r="CM44" s="64" t="str">
        <f t="shared" si="184"/>
        <v/>
      </c>
      <c r="CN44" s="65" t="str">
        <f t="shared" si="185"/>
        <v/>
      </c>
      <c r="CP44" s="63" t="str">
        <f>IF(BH44="","",MAX($CP$3:CP43)+1)</f>
        <v/>
      </c>
      <c r="CQ44" s="24" t="str">
        <f t="shared" si="186"/>
        <v/>
      </c>
      <c r="CR44" s="24" t="str">
        <f t="shared" si="187"/>
        <v/>
      </c>
      <c r="CS44" s="24" t="str">
        <f t="shared" si="188"/>
        <v/>
      </c>
      <c r="CT44" s="58" t="str">
        <f>IF(BO44="","",COUNTIF($BO$3:BO44,BO44)&amp;"@"&amp;BO44)</f>
        <v/>
      </c>
      <c r="CU44" s="16" t="str">
        <f t="shared" si="84"/>
        <v/>
      </c>
      <c r="CV44" s="63" t="str">
        <f t="shared" si="189"/>
        <v/>
      </c>
      <c r="CW44" s="16" t="str">
        <f t="shared" si="190"/>
        <v/>
      </c>
      <c r="CX44" s="16" t="str">
        <f t="shared" si="191"/>
        <v/>
      </c>
      <c r="CY44" s="16" t="str">
        <f t="shared" si="192"/>
        <v/>
      </c>
      <c r="CZ44" s="85" t="str">
        <f t="shared" si="193"/>
        <v/>
      </c>
      <c r="DA44" s="16" t="str">
        <f t="shared" si="194"/>
        <v/>
      </c>
      <c r="DB44" s="16" t="str">
        <f t="shared" si="195"/>
        <v/>
      </c>
      <c r="DC44" s="28" t="str">
        <f>IF(CP44="","",$DC$1&amp;(INDEX(価格設定!D$1:XFD$3,ROW(価格設定!$D$3),MATCH($AW44,価格設定!D$1:XFD$1,1))*100)&amp;"%")</f>
        <v/>
      </c>
      <c r="DD44" s="28" t="str">
        <f>IF(CP44="","",$DD$1&amp;(INDEX(価格設定!D$1:XFD$3,ROW(価格設定!$D$2),MATCH($AW44,価格設定!D$1:XFD$1,1))*100)&amp;"%")</f>
        <v/>
      </c>
      <c r="DE44" s="29" t="str">
        <f t="shared" si="196"/>
        <v/>
      </c>
      <c r="DG44" s="58" t="str">
        <f t="shared" si="197"/>
        <v/>
      </c>
      <c r="DH44" s="58" t="str">
        <f t="shared" si="198"/>
        <v/>
      </c>
      <c r="DI44" s="58" t="str">
        <f t="shared" si="199"/>
        <v/>
      </c>
      <c r="DJ44" s="85" t="str">
        <f t="shared" si="200"/>
        <v/>
      </c>
      <c r="DL44" s="58" t="str">
        <f>IF(COUNTIF(DG$3:DG$1048576,DG44)=COUNTIF($DG$3:$DG44,DG44),DG44,"")</f>
        <v/>
      </c>
      <c r="DM44" s="85" t="str">
        <f t="shared" si="201"/>
        <v/>
      </c>
      <c r="DN44" s="85" t="str">
        <f t="shared" si="87"/>
        <v/>
      </c>
      <c r="DO44" s="85" t="str">
        <f t="shared" si="88"/>
        <v/>
      </c>
      <c r="DP44" s="303"/>
      <c r="DQ44" s="17" t="str">
        <f t="shared" si="89"/>
        <v/>
      </c>
      <c r="DR44" s="17" t="str">
        <f t="shared" si="90"/>
        <v/>
      </c>
      <c r="DS44" s="17" t="str">
        <f t="shared" si="91"/>
        <v/>
      </c>
      <c r="DU44" s="16" t="str">
        <f t="shared" si="202"/>
        <v/>
      </c>
      <c r="DV44" s="16" t="str">
        <f>IF(DU44="","",COUNT($DU$3:DU44))</f>
        <v/>
      </c>
      <c r="DW44" s="16" t="str">
        <f t="shared" si="203"/>
        <v/>
      </c>
      <c r="DX44" s="16" t="str">
        <f t="shared" si="204"/>
        <v/>
      </c>
      <c r="DY44" s="16" t="str">
        <f>IF(DZ44="","",COUNTIF(DZ$3:DZ44,DZ44))</f>
        <v/>
      </c>
      <c r="DZ44" s="16" t="str">
        <f t="shared" si="205"/>
        <v/>
      </c>
      <c r="EA44" s="16" t="str">
        <f t="shared" si="206"/>
        <v/>
      </c>
      <c r="EB44" s="16" t="str">
        <f t="shared" si="207"/>
        <v/>
      </c>
      <c r="EC44" s="16" t="str">
        <f t="shared" si="208"/>
        <v/>
      </c>
      <c r="ED44" s="16" t="str">
        <f t="shared" si="209"/>
        <v/>
      </c>
      <c r="EE44" s="16" t="str">
        <f t="shared" si="210"/>
        <v/>
      </c>
      <c r="EF44" s="16" t="str">
        <f t="shared" si="211"/>
        <v/>
      </c>
      <c r="EG44" s="16" t="str">
        <f t="shared" si="212"/>
        <v/>
      </c>
      <c r="EH44" s="16" t="str">
        <f t="shared" si="213"/>
        <v/>
      </c>
      <c r="EI44" s="16" t="str">
        <f t="shared" si="214"/>
        <v/>
      </c>
      <c r="EJ44" s="16" t="str">
        <f t="shared" si="215"/>
        <v/>
      </c>
      <c r="EK44" s="16" t="str">
        <f t="shared" si="216"/>
        <v/>
      </c>
      <c r="EL44" s="58" t="str">
        <f t="shared" si="217"/>
        <v/>
      </c>
      <c r="EM44" s="58" t="str">
        <f>IF(OR($DZ44="",CR44=""),IF($EL44="","",$EL44),IF(OR(CR44="なし",CR44=0),領収書!$H$1,CR44))</f>
        <v/>
      </c>
      <c r="EN44" s="58" t="str">
        <f>IF(OR($DZ44="",CS44=""),IF($EL44="","",$EL44),IF(OR(CS44="なし",CS44=0),入力!$EN$1,CS44))</f>
        <v/>
      </c>
      <c r="EO44" s="63" t="str">
        <f t="shared" si="218"/>
        <v/>
      </c>
      <c r="EP44" s="63" t="str">
        <f t="shared" si="219"/>
        <v/>
      </c>
      <c r="ER44" s="16" t="str">
        <f>IF(AND(COUNTIF($ET$3:ET44,ET44)=1,ET44&lt;&gt;""),MAX($ER$3:ER43)+1,"")</f>
        <v/>
      </c>
      <c r="ES44" s="16" t="str">
        <f>IF(価格設定!B46="","",価格設定!B46)</f>
        <v/>
      </c>
      <c r="ET44" s="16" t="str">
        <f>IF(価格設定!C46="","",価格設定!C46)</f>
        <v/>
      </c>
      <c r="EV44" s="16" t="str">
        <f t="shared" si="94"/>
        <v/>
      </c>
      <c r="EW44" s="16" t="str">
        <f t="shared" si="220"/>
        <v/>
      </c>
    </row>
    <row r="45" spans="1:153" ht="30" customHeight="1" x14ac:dyDescent="0.2">
      <c r="A45" s="225"/>
      <c r="B45" s="212"/>
      <c r="C45" s="221"/>
      <c r="D45" s="164"/>
      <c r="E45" s="165"/>
      <c r="F45" s="166"/>
      <c r="G45" s="167"/>
      <c r="H45" s="179"/>
      <c r="I45" s="306"/>
      <c r="J45" s="169"/>
      <c r="K45" s="179"/>
      <c r="L45" s="186"/>
      <c r="M45" s="186"/>
      <c r="N45" s="168"/>
      <c r="O45" s="170"/>
      <c r="P45" s="212"/>
      <c r="Q45" s="179" t="str">
        <f>IFERROR(IF(H45="","",IFERROR(INDEX(価格設定!$B$5:$B$1048576,MATCH(H45,価格設定!$B$5:$B$1048576,0),0),INDEX(価格設定!$B$5:$B$1048576,MATCH("*"&amp;H45&amp;"*",価格設定!$B$5:$B$1048576,0),0))),H45)</f>
        <v/>
      </c>
      <c r="R45" s="250" t="str">
        <f>IFERROR(IF(Q45="",IF(K45="","",K45),IF(K45="",IF(INDEX(価格設定!$C$5:$C$1048576,MATCH(Q45,価格設定!$B$5:$B$1048576,0),0)=0,"",INDEX(価格設定!$C$5:$C$1048576,MATCH(Q45,価格設定!$B$5:$B$1048576,0),0)),IF(K45="なし","",K45))),"")</f>
        <v/>
      </c>
      <c r="S45" s="308" t="str">
        <f t="shared" si="132"/>
        <v/>
      </c>
      <c r="T45" s="126" t="str">
        <f>IFERROR(IF(J45="",IF(INDEX(価格設定!$E$5:$R$1048576,MATCH($Q45,価格設定!B$5:B$1048576,0),MATCH($AW45,価格設定!E$1:X$1,1))=0,"",INDEX(価格設定!$E$5:$R$1048576,MATCH($Q45,価格設定!B$5:B$1048576,0),MATCH($AW45,価格設定!E$1:X$1,1))),J45),"")</f>
        <v/>
      </c>
      <c r="U45" s="126" t="str">
        <f t="shared" si="133"/>
        <v/>
      </c>
      <c r="V45" s="132" t="str">
        <f t="shared" si="134"/>
        <v/>
      </c>
      <c r="W45" s="127" t="str">
        <f>IFERROR(IF(OR(T45="",T45&lt;0),"",IFERROR(INDEX(価格設定!E$2:X$3,IF(AND(K45=$K$1,$K$1&lt;&gt;""),ROW(価格設定!$D$3)-1,MATCH(INDEX(価格設定!$D$5:$D$1048576,MATCH(Q45,価格設定!$B$5:$B$1048576,0),0),価格設定!$D$2:$D$3,0)),MATCH($AW45,価格設定!E$1:X$1,1)),INDEX(価格設定!E$2:X$2,0,MATCH($AW45,価格設定!E$1:X$1,1)))),"")</f>
        <v/>
      </c>
      <c r="X45" s="126" t="str">
        <f t="shared" si="67"/>
        <v/>
      </c>
      <c r="Y45" s="128" t="str">
        <f t="shared" si="135"/>
        <v/>
      </c>
      <c r="Z45" s="126" t="str">
        <f t="shared" si="136"/>
        <v/>
      </c>
      <c r="AA45" s="129" t="str">
        <f t="shared" si="137"/>
        <v/>
      </c>
      <c r="AB45" s="126" t="str">
        <f t="shared" si="138"/>
        <v/>
      </c>
      <c r="AC45" s="280" t="str">
        <f t="shared" si="139"/>
        <v/>
      </c>
      <c r="AD45" s="15"/>
      <c r="AE45" s="204" t="str">
        <f>IF(AF45="","",COUNT($AF$3:AF45))</f>
        <v/>
      </c>
      <c r="AF45" s="206" t="str">
        <f t="shared" si="140"/>
        <v/>
      </c>
      <c r="AG45" s="204" t="str">
        <f t="shared" si="141"/>
        <v/>
      </c>
      <c r="AH45" s="204" t="str">
        <f t="shared" si="142"/>
        <v/>
      </c>
      <c r="AI45" s="287"/>
      <c r="AJ45" s="15"/>
      <c r="AK45" s="138" t="str">
        <f t="shared" si="143"/>
        <v/>
      </c>
      <c r="AL45" s="131" t="str">
        <f t="shared" si="144"/>
        <v/>
      </c>
      <c r="AM45" s="131" t="str">
        <f t="shared" si="145"/>
        <v/>
      </c>
      <c r="AN45" s="313" t="str">
        <f t="shared" si="146"/>
        <v/>
      </c>
      <c r="AO45" s="316" t="str">
        <f t="shared" si="147"/>
        <v/>
      </c>
      <c r="AP45" s="18"/>
      <c r="AQ45" s="3" t="str">
        <f>IF(F45="","",MAX($AQ$3:AQ44)+1)</f>
        <v/>
      </c>
      <c r="AR45" s="3" t="str">
        <f>IF(OR(AQ45="",BB45=""),"",MAX($AR$3:AR44)+1)</f>
        <v/>
      </c>
      <c r="AS45" s="3" t="str">
        <f>IF(CQ45="","",RANK(CQ45,CQ$3:CQ$1048576,1)+COUNTIF($CQ$3:CQ45,CQ45)-1)</f>
        <v/>
      </c>
      <c r="AT45" s="21" t="str">
        <f>IF(C45="",IF(OR(AND($H45&lt;&gt;"",C45=""),AND($F44=$F45,$AZ45&lt;&gt;""),COUNTA($H$3:$H$1048576,#REF!,$F$3:$F$1048576)&gt;COUNTA($H$3:$H45,#REF!,$F$3:$F45),$AZ45&lt;&gt;""),INDEX(AT$3:AT$1048576,MATCH(MAX($AQ$3:$AQ44),$AQ$3:$AQ$1048576,0),0),""),C45)</f>
        <v/>
      </c>
      <c r="AU45" s="21" t="str">
        <f>IF(D45="",IF(OR(AND($H45&lt;&gt;"",D45=""),AND($F44=$F45,$AZ45&lt;&gt;""),COUNTA($H$3:$H$1048576,#REF!,$F$3:$F$1048576)&gt;COUNTA($H$3:$H45,#REF!,$F$3:$F45),$AZ45&lt;&gt;""),INDEX(AU$3:AU$1048576,MATCH(MAX($AQ$3:$AQ44),$AQ$3:$AQ$1048576,0),0),""),D45)</f>
        <v/>
      </c>
      <c r="AV45" s="21" t="str">
        <f>IF(E45="",IF(OR(AND($H45&lt;&gt;"",E45=""),AND($F44=$F45,$AZ45&lt;&gt;""),COUNTA($H$3:$H$1048576,#REF!,$F$3:$F$1048576)&gt;COUNTA($H$3:$H45,#REF!,$F$3:$F45),$AZ45&lt;&gt;""),INDEX(AV$3:AV$1048576,MATCH(MAX($AQ$3:$AQ44),$AQ$3:$AQ$1048576,0),0),""),E45)</f>
        <v/>
      </c>
      <c r="AW45" s="24" t="str">
        <f t="shared" si="148"/>
        <v/>
      </c>
      <c r="AX45" s="13" t="str">
        <f t="shared" si="149"/>
        <v/>
      </c>
      <c r="AY45" s="4" t="str">
        <f t="shared" si="150"/>
        <v/>
      </c>
      <c r="AZ45" s="4" t="str">
        <f>IF(AX45="",IF(OR(AND(H45&lt;&gt;"",F45=""),COUNTA($H$3:$H$1048576)&gt;COUNTA($H$3:$H45)),INDEX(AX$3:AX45,MATCH(MAX($AQ$3:AQ45),AQ$3:AQ45,0),0),""),AX45)</f>
        <v/>
      </c>
      <c r="BA45" s="4" t="str">
        <f>IF(AY45="",IF(AND(H45&lt;&gt;"",F45=""),INDEX(AY$3:AY45,MATCH(MAX($AQ$3:AQ45),AQ$3:AQ45,0),0),""),AY45)</f>
        <v/>
      </c>
      <c r="BB45" s="82" t="str">
        <f>IF(BC45="","",RANK(BC45,BC$3:BC$1048576,1)+COUNTIF($BC$3:BC45,BC45)-1)</f>
        <v/>
      </c>
      <c r="BC45" s="139" t="str">
        <f t="shared" si="151"/>
        <v/>
      </c>
      <c r="BD45" s="46" t="str">
        <f t="shared" si="152"/>
        <v/>
      </c>
      <c r="BE45" s="46" t="str">
        <f t="shared" si="153"/>
        <v/>
      </c>
      <c r="BF45" s="46" t="str">
        <f t="shared" si="154"/>
        <v/>
      </c>
      <c r="BG45" s="4" t="str">
        <f t="shared" si="155"/>
        <v/>
      </c>
      <c r="BH45" s="180" t="str">
        <f t="shared" si="156"/>
        <v/>
      </c>
      <c r="BI45" s="16" t="str">
        <f t="shared" si="157"/>
        <v/>
      </c>
      <c r="BJ45" s="52" t="str">
        <f>IF(BI45="","",IF(W45="","",IF(AND(K45=$K$1,$K$1&lt;&gt;""),$BT$2,IFERROR(IF(INDEX(価格設定!$D$5:$D$1048576,MATCH(Q45,価格設定!$B$5:$B$1048576,0),0)=価格設定!$D$3,$BT$2,$BS$2),$BS$2))))</f>
        <v/>
      </c>
      <c r="BK45" s="16" t="str">
        <f>IF(BI45="","",IF(COUNTIF($BI$3:BI45,BI45)=1,1,IF(AND(BI44=BI45,BH45=""),BK44,COUNTIF($BH$3:BH45,BH45))))</f>
        <v/>
      </c>
      <c r="BL45" s="52" t="str">
        <f t="shared" si="158"/>
        <v/>
      </c>
      <c r="BM45" s="52" t="str">
        <f t="shared" si="159"/>
        <v/>
      </c>
      <c r="BN45" s="119" t="str">
        <f t="shared" si="160"/>
        <v/>
      </c>
      <c r="BO45" s="119" t="str">
        <f t="shared" si="161"/>
        <v/>
      </c>
      <c r="BP45" s="17" t="str">
        <f t="shared" si="162"/>
        <v/>
      </c>
      <c r="BQ45" s="17" t="str">
        <f t="shared" si="163"/>
        <v/>
      </c>
      <c r="BR45" s="17" t="str">
        <f>IF(OR(BP45="",COUNTIF($BO$3:BO45,BO45)&lt;&gt;1),"",SUMIF(BO$3:BO$1048576,BO45,BP$3:BP$1048576))</f>
        <v/>
      </c>
      <c r="BS45" s="17" t="str">
        <f t="shared" si="164"/>
        <v/>
      </c>
      <c r="BT45" s="17" t="str">
        <f t="shared" si="165"/>
        <v/>
      </c>
      <c r="BU45" s="17" t="str">
        <f t="shared" si="166"/>
        <v/>
      </c>
      <c r="BV45" s="24" t="str">
        <f t="shared" si="167"/>
        <v/>
      </c>
      <c r="BW45" s="24" t="str">
        <f t="shared" si="168"/>
        <v/>
      </c>
      <c r="BX45" s="24" t="str">
        <f t="shared" si="169"/>
        <v/>
      </c>
      <c r="BY45" s="26" t="str">
        <f t="shared" si="170"/>
        <v/>
      </c>
      <c r="BZ45" s="26" t="str">
        <f t="shared" si="171"/>
        <v/>
      </c>
      <c r="CA45" s="26" t="str">
        <f t="shared" si="172"/>
        <v/>
      </c>
      <c r="CB45" s="66" t="str">
        <f t="shared" si="173"/>
        <v/>
      </c>
      <c r="CC45" s="65" t="str">
        <f t="shared" si="174"/>
        <v/>
      </c>
      <c r="CD45" s="26" t="str">
        <f t="shared" si="175"/>
        <v/>
      </c>
      <c r="CE45" s="26" t="str">
        <f t="shared" si="176"/>
        <v/>
      </c>
      <c r="CF45" s="193" t="str">
        <f t="shared" si="177"/>
        <v/>
      </c>
      <c r="CG45" s="193" t="str">
        <f t="shared" si="178"/>
        <v/>
      </c>
      <c r="CH45" s="26" t="str">
        <f t="shared" si="179"/>
        <v/>
      </c>
      <c r="CI45" s="26" t="str">
        <f t="shared" si="180"/>
        <v/>
      </c>
      <c r="CJ45" s="65" t="str">
        <f t="shared" si="181"/>
        <v/>
      </c>
      <c r="CK45" s="65" t="str">
        <f t="shared" si="182"/>
        <v/>
      </c>
      <c r="CL45" s="64" t="str">
        <f t="shared" si="183"/>
        <v/>
      </c>
      <c r="CM45" s="64" t="str">
        <f t="shared" si="184"/>
        <v/>
      </c>
      <c r="CN45" s="65" t="str">
        <f t="shared" si="185"/>
        <v/>
      </c>
      <c r="CP45" s="63" t="str">
        <f>IF(BH45="","",MAX($CP$3:CP44)+1)</f>
        <v/>
      </c>
      <c r="CQ45" s="24" t="str">
        <f t="shared" si="186"/>
        <v/>
      </c>
      <c r="CR45" s="24" t="str">
        <f t="shared" si="187"/>
        <v/>
      </c>
      <c r="CS45" s="24" t="str">
        <f t="shared" si="188"/>
        <v/>
      </c>
      <c r="CT45" s="58" t="str">
        <f>IF(BO45="","",COUNTIF($BO$3:BO45,BO45)&amp;"@"&amp;BO45)</f>
        <v/>
      </c>
      <c r="CU45" s="16" t="str">
        <f t="shared" si="84"/>
        <v/>
      </c>
      <c r="CV45" s="63" t="str">
        <f t="shared" si="189"/>
        <v/>
      </c>
      <c r="CW45" s="16" t="str">
        <f t="shared" si="190"/>
        <v/>
      </c>
      <c r="CX45" s="16" t="str">
        <f t="shared" si="191"/>
        <v/>
      </c>
      <c r="CY45" s="16" t="str">
        <f t="shared" si="192"/>
        <v/>
      </c>
      <c r="CZ45" s="85" t="str">
        <f t="shared" si="193"/>
        <v/>
      </c>
      <c r="DA45" s="16" t="str">
        <f t="shared" si="194"/>
        <v/>
      </c>
      <c r="DB45" s="16" t="str">
        <f t="shared" si="195"/>
        <v/>
      </c>
      <c r="DC45" s="28" t="str">
        <f>IF(CP45="","",$DC$1&amp;(INDEX(価格設定!D$1:XFD$3,ROW(価格設定!$D$3),MATCH($AW45,価格設定!D$1:XFD$1,1))*100)&amp;"%")</f>
        <v/>
      </c>
      <c r="DD45" s="28" t="str">
        <f>IF(CP45="","",$DD$1&amp;(INDEX(価格設定!D$1:XFD$3,ROW(価格設定!$D$2),MATCH($AW45,価格設定!D$1:XFD$1,1))*100)&amp;"%")</f>
        <v/>
      </c>
      <c r="DE45" s="29" t="str">
        <f t="shared" si="196"/>
        <v/>
      </c>
      <c r="DG45" s="58" t="str">
        <f t="shared" si="197"/>
        <v/>
      </c>
      <c r="DH45" s="58" t="str">
        <f t="shared" si="198"/>
        <v/>
      </c>
      <c r="DI45" s="58" t="str">
        <f t="shared" si="199"/>
        <v/>
      </c>
      <c r="DJ45" s="85" t="str">
        <f t="shared" si="200"/>
        <v/>
      </c>
      <c r="DL45" s="58" t="str">
        <f>IF(COUNTIF(DG$3:DG$1048576,DG45)=COUNTIF($DG$3:$DG45,DG45),DG45,"")</f>
        <v/>
      </c>
      <c r="DM45" s="85" t="str">
        <f t="shared" si="201"/>
        <v/>
      </c>
      <c r="DN45" s="85" t="str">
        <f t="shared" si="87"/>
        <v/>
      </c>
      <c r="DO45" s="85" t="str">
        <f t="shared" si="88"/>
        <v/>
      </c>
      <c r="DP45" s="303"/>
      <c r="DQ45" s="17" t="str">
        <f t="shared" si="89"/>
        <v/>
      </c>
      <c r="DR45" s="17" t="str">
        <f t="shared" si="90"/>
        <v/>
      </c>
      <c r="DS45" s="17" t="str">
        <f t="shared" si="91"/>
        <v/>
      </c>
      <c r="DU45" s="16" t="str">
        <f t="shared" si="202"/>
        <v/>
      </c>
      <c r="DV45" s="16" t="str">
        <f>IF(DU45="","",COUNT($DU$3:DU45))</f>
        <v/>
      </c>
      <c r="DW45" s="16" t="str">
        <f t="shared" si="203"/>
        <v/>
      </c>
      <c r="DX45" s="16" t="str">
        <f t="shared" si="204"/>
        <v/>
      </c>
      <c r="DY45" s="16" t="str">
        <f>IF(DZ45="","",COUNTIF(DZ$3:DZ45,DZ45))</f>
        <v/>
      </c>
      <c r="DZ45" s="16" t="str">
        <f t="shared" si="205"/>
        <v/>
      </c>
      <c r="EA45" s="16" t="str">
        <f t="shared" si="206"/>
        <v/>
      </c>
      <c r="EB45" s="16" t="str">
        <f t="shared" si="207"/>
        <v/>
      </c>
      <c r="EC45" s="16" t="str">
        <f t="shared" si="208"/>
        <v/>
      </c>
      <c r="ED45" s="16" t="str">
        <f t="shared" si="209"/>
        <v/>
      </c>
      <c r="EE45" s="16" t="str">
        <f t="shared" si="210"/>
        <v/>
      </c>
      <c r="EF45" s="16" t="str">
        <f t="shared" si="211"/>
        <v/>
      </c>
      <c r="EG45" s="16" t="str">
        <f t="shared" si="212"/>
        <v/>
      </c>
      <c r="EH45" s="16" t="str">
        <f t="shared" si="213"/>
        <v/>
      </c>
      <c r="EI45" s="16" t="str">
        <f t="shared" si="214"/>
        <v/>
      </c>
      <c r="EJ45" s="16" t="str">
        <f t="shared" si="215"/>
        <v/>
      </c>
      <c r="EK45" s="16" t="str">
        <f t="shared" si="216"/>
        <v/>
      </c>
      <c r="EL45" s="58" t="str">
        <f t="shared" si="217"/>
        <v/>
      </c>
      <c r="EM45" s="58" t="str">
        <f>IF(OR($DZ45="",CR45=""),IF($EL45="","",$EL45),IF(OR(CR45="なし",CR45=0),領収書!$H$1,CR45))</f>
        <v/>
      </c>
      <c r="EN45" s="58" t="str">
        <f>IF(OR($DZ45="",CS45=""),IF($EL45="","",$EL45),IF(OR(CS45="なし",CS45=0),入力!$EN$1,CS45))</f>
        <v/>
      </c>
      <c r="EO45" s="63" t="str">
        <f t="shared" si="218"/>
        <v/>
      </c>
      <c r="EP45" s="63" t="str">
        <f t="shared" si="219"/>
        <v/>
      </c>
      <c r="ER45" s="16" t="str">
        <f>IF(AND(COUNTIF($ET$3:ET45,ET45)=1,ET45&lt;&gt;""),MAX($ER$3:ER44)+1,"")</f>
        <v/>
      </c>
      <c r="ES45" s="16" t="str">
        <f>IF(価格設定!B47="","",価格設定!B47)</f>
        <v/>
      </c>
      <c r="ET45" s="16" t="str">
        <f>IF(価格設定!C47="","",価格設定!C47)</f>
        <v/>
      </c>
      <c r="EV45" s="16" t="str">
        <f t="shared" si="94"/>
        <v/>
      </c>
      <c r="EW45" s="16" t="str">
        <f t="shared" si="220"/>
        <v/>
      </c>
    </row>
    <row r="46" spans="1:153" ht="30" customHeight="1" x14ac:dyDescent="0.2">
      <c r="A46" s="225"/>
      <c r="B46" s="212"/>
      <c r="C46" s="221"/>
      <c r="D46" s="164"/>
      <c r="E46" s="165"/>
      <c r="F46" s="166"/>
      <c r="G46" s="167"/>
      <c r="H46" s="179"/>
      <c r="I46" s="306"/>
      <c r="J46" s="169"/>
      <c r="K46" s="179"/>
      <c r="L46" s="186"/>
      <c r="M46" s="186"/>
      <c r="N46" s="168"/>
      <c r="O46" s="170"/>
      <c r="P46" s="212"/>
      <c r="Q46" s="179" t="str">
        <f>IFERROR(IF(H46="","",IFERROR(INDEX(価格設定!$B$5:$B$1048576,MATCH(H46,価格設定!$B$5:$B$1048576,0),0),INDEX(価格設定!$B$5:$B$1048576,MATCH("*"&amp;H46&amp;"*",価格設定!$B$5:$B$1048576,0),0))),H46)</f>
        <v/>
      </c>
      <c r="R46" s="250" t="str">
        <f>IFERROR(IF(Q46="",IF(K46="","",K46),IF(K46="",IF(INDEX(価格設定!$C$5:$C$1048576,MATCH(Q46,価格設定!$B$5:$B$1048576,0),0)=0,"",INDEX(価格設定!$C$5:$C$1048576,MATCH(Q46,価格設定!$B$5:$B$1048576,0),0)),IF(K46="なし","",K46))),"")</f>
        <v/>
      </c>
      <c r="S46" s="308" t="str">
        <f t="shared" si="132"/>
        <v/>
      </c>
      <c r="T46" s="126" t="str">
        <f>IFERROR(IF(J46="",IF(INDEX(価格設定!$E$5:$R$1048576,MATCH($Q46,価格設定!B$5:B$1048576,0),MATCH($AW46,価格設定!E$1:X$1,1))=0,"",INDEX(価格設定!$E$5:$R$1048576,MATCH($Q46,価格設定!B$5:B$1048576,0),MATCH($AW46,価格設定!E$1:X$1,1))),J46),"")</f>
        <v/>
      </c>
      <c r="U46" s="126" t="str">
        <f t="shared" si="133"/>
        <v/>
      </c>
      <c r="V46" s="132" t="str">
        <f t="shared" si="134"/>
        <v/>
      </c>
      <c r="W46" s="127" t="str">
        <f>IFERROR(IF(OR(T46="",T46&lt;0),"",IFERROR(INDEX(価格設定!E$2:X$3,IF(AND(K46=$K$1,$K$1&lt;&gt;""),ROW(価格設定!$D$3)-1,MATCH(INDEX(価格設定!$D$5:$D$1048576,MATCH(Q46,価格設定!$B$5:$B$1048576,0),0),価格設定!$D$2:$D$3,0)),MATCH($AW46,価格設定!E$1:X$1,1)),INDEX(価格設定!E$2:X$2,0,MATCH($AW46,価格設定!E$1:X$1,1)))),"")</f>
        <v/>
      </c>
      <c r="X46" s="126" t="str">
        <f t="shared" si="67"/>
        <v/>
      </c>
      <c r="Y46" s="128" t="str">
        <f t="shared" si="135"/>
        <v/>
      </c>
      <c r="Z46" s="126" t="str">
        <f t="shared" si="136"/>
        <v/>
      </c>
      <c r="AA46" s="129" t="str">
        <f t="shared" si="137"/>
        <v/>
      </c>
      <c r="AB46" s="126" t="str">
        <f t="shared" si="138"/>
        <v/>
      </c>
      <c r="AC46" s="280" t="str">
        <f t="shared" si="139"/>
        <v/>
      </c>
      <c r="AD46" s="15"/>
      <c r="AE46" s="204" t="str">
        <f>IF(AF46="","",COUNT($AF$3:AF46))</f>
        <v/>
      </c>
      <c r="AF46" s="206" t="str">
        <f t="shared" si="140"/>
        <v/>
      </c>
      <c r="AG46" s="204" t="str">
        <f t="shared" si="141"/>
        <v/>
      </c>
      <c r="AH46" s="204" t="str">
        <f t="shared" si="142"/>
        <v/>
      </c>
      <c r="AI46" s="287"/>
      <c r="AJ46" s="15"/>
      <c r="AK46" s="138" t="str">
        <f t="shared" si="143"/>
        <v/>
      </c>
      <c r="AL46" s="131" t="str">
        <f t="shared" si="144"/>
        <v/>
      </c>
      <c r="AM46" s="131" t="str">
        <f t="shared" si="145"/>
        <v/>
      </c>
      <c r="AN46" s="313" t="str">
        <f t="shared" si="146"/>
        <v/>
      </c>
      <c r="AO46" s="316" t="str">
        <f t="shared" si="147"/>
        <v/>
      </c>
      <c r="AP46" s="18"/>
      <c r="AQ46" s="3" t="str">
        <f>IF(F46="","",MAX($AQ$3:AQ45)+1)</f>
        <v/>
      </c>
      <c r="AR46" s="3" t="str">
        <f>IF(OR(AQ46="",BB46=""),"",MAX($AR$3:AR45)+1)</f>
        <v/>
      </c>
      <c r="AS46" s="3" t="str">
        <f>IF(CQ46="","",RANK(CQ46,CQ$3:CQ$1048576,1)+COUNTIF($CQ$3:CQ46,CQ46)-1)</f>
        <v/>
      </c>
      <c r="AT46" s="21" t="str">
        <f>IF(C46="",IF(OR(AND($H46&lt;&gt;"",C46=""),AND($F45=$F46,$AZ46&lt;&gt;""),COUNTA($H$3:$H$1048576,#REF!,$F$3:$F$1048576)&gt;COUNTA($H$3:$H46,#REF!,$F$3:$F46),$AZ46&lt;&gt;""),INDEX(AT$3:AT$1048576,MATCH(MAX($AQ$3:$AQ45),$AQ$3:$AQ$1048576,0),0),""),C46)</f>
        <v/>
      </c>
      <c r="AU46" s="21" t="str">
        <f>IF(D46="",IF(OR(AND($H46&lt;&gt;"",D46=""),AND($F45=$F46,$AZ46&lt;&gt;""),COUNTA($H$3:$H$1048576,#REF!,$F$3:$F$1048576)&gt;COUNTA($H$3:$H46,#REF!,$F$3:$F46),$AZ46&lt;&gt;""),INDEX(AU$3:AU$1048576,MATCH(MAX($AQ$3:$AQ45),$AQ$3:$AQ$1048576,0),0),""),D46)</f>
        <v/>
      </c>
      <c r="AV46" s="21" t="str">
        <f>IF(E46="",IF(OR(AND($H46&lt;&gt;"",E46=""),AND($F45=$F46,$AZ46&lt;&gt;""),COUNTA($H$3:$H$1048576,#REF!,$F$3:$F$1048576)&gt;COUNTA($H$3:$H46,#REF!,$F$3:$F46),$AZ46&lt;&gt;""),INDEX(AV$3:AV$1048576,MATCH(MAX($AQ$3:$AQ45),$AQ$3:$AQ$1048576,0),0),""),E46)</f>
        <v/>
      </c>
      <c r="AW46" s="24" t="str">
        <f t="shared" si="148"/>
        <v/>
      </c>
      <c r="AX46" s="13" t="str">
        <f t="shared" si="149"/>
        <v/>
      </c>
      <c r="AY46" s="4" t="str">
        <f t="shared" si="150"/>
        <v/>
      </c>
      <c r="AZ46" s="4" t="str">
        <f>IF(AX46="",IF(OR(AND(H46&lt;&gt;"",F46=""),COUNTA($H$3:$H$1048576)&gt;COUNTA($H$3:$H46)),INDEX(AX$3:AX46,MATCH(MAX($AQ$3:AQ46),AQ$3:AQ46,0),0),""),AX46)</f>
        <v/>
      </c>
      <c r="BA46" s="4" t="str">
        <f>IF(AY46="",IF(AND(H46&lt;&gt;"",F46=""),INDEX(AY$3:AY46,MATCH(MAX($AQ$3:AQ46),AQ$3:AQ46,0),0),""),AY46)</f>
        <v/>
      </c>
      <c r="BB46" s="82" t="str">
        <f>IF(BC46="","",RANK(BC46,BC$3:BC$1048576,1)+COUNTIF($BC$3:BC46,BC46)-1)</f>
        <v/>
      </c>
      <c r="BC46" s="139" t="str">
        <f t="shared" si="151"/>
        <v/>
      </c>
      <c r="BD46" s="46" t="str">
        <f t="shared" si="152"/>
        <v/>
      </c>
      <c r="BE46" s="46" t="str">
        <f t="shared" si="153"/>
        <v/>
      </c>
      <c r="BF46" s="46" t="str">
        <f t="shared" si="154"/>
        <v/>
      </c>
      <c r="BG46" s="4" t="str">
        <f t="shared" si="155"/>
        <v/>
      </c>
      <c r="BH46" s="180" t="str">
        <f t="shared" si="156"/>
        <v/>
      </c>
      <c r="BI46" s="16" t="str">
        <f t="shared" si="157"/>
        <v/>
      </c>
      <c r="BJ46" s="52" t="str">
        <f>IF(BI46="","",IF(W46="","",IF(AND(K46=$K$1,$K$1&lt;&gt;""),$BT$2,IFERROR(IF(INDEX(価格設定!$D$5:$D$1048576,MATCH(Q46,価格設定!$B$5:$B$1048576,0),0)=価格設定!$D$3,$BT$2,$BS$2),$BS$2))))</f>
        <v/>
      </c>
      <c r="BK46" s="16" t="str">
        <f>IF(BI46="","",IF(COUNTIF($BI$3:BI46,BI46)=1,1,IF(AND(BI45=BI46,BH46=""),BK45,COUNTIF($BH$3:BH46,BH46))))</f>
        <v/>
      </c>
      <c r="BL46" s="52" t="str">
        <f t="shared" si="158"/>
        <v/>
      </c>
      <c r="BM46" s="52" t="str">
        <f t="shared" si="159"/>
        <v/>
      </c>
      <c r="BN46" s="119" t="str">
        <f t="shared" si="160"/>
        <v/>
      </c>
      <c r="BO46" s="119" t="str">
        <f t="shared" si="161"/>
        <v/>
      </c>
      <c r="BP46" s="17" t="str">
        <f t="shared" si="162"/>
        <v/>
      </c>
      <c r="BQ46" s="17" t="str">
        <f t="shared" si="163"/>
        <v/>
      </c>
      <c r="BR46" s="17" t="str">
        <f>IF(OR(BP46="",COUNTIF($BO$3:BO46,BO46)&lt;&gt;1),"",SUMIF(BO$3:BO$1048576,BO46,BP$3:BP$1048576))</f>
        <v/>
      </c>
      <c r="BS46" s="17" t="str">
        <f t="shared" si="164"/>
        <v/>
      </c>
      <c r="BT46" s="17" t="str">
        <f t="shared" si="165"/>
        <v/>
      </c>
      <c r="BU46" s="17" t="str">
        <f t="shared" si="166"/>
        <v/>
      </c>
      <c r="BV46" s="24" t="str">
        <f t="shared" si="167"/>
        <v/>
      </c>
      <c r="BW46" s="24" t="str">
        <f t="shared" si="168"/>
        <v/>
      </c>
      <c r="BX46" s="24" t="str">
        <f t="shared" si="169"/>
        <v/>
      </c>
      <c r="BY46" s="26" t="str">
        <f t="shared" si="170"/>
        <v/>
      </c>
      <c r="BZ46" s="26" t="str">
        <f t="shared" si="171"/>
        <v/>
      </c>
      <c r="CA46" s="26" t="str">
        <f t="shared" si="172"/>
        <v/>
      </c>
      <c r="CB46" s="66" t="str">
        <f t="shared" si="173"/>
        <v/>
      </c>
      <c r="CC46" s="65" t="str">
        <f t="shared" si="174"/>
        <v/>
      </c>
      <c r="CD46" s="26" t="str">
        <f t="shared" si="175"/>
        <v/>
      </c>
      <c r="CE46" s="26" t="str">
        <f t="shared" si="176"/>
        <v/>
      </c>
      <c r="CF46" s="193" t="str">
        <f t="shared" si="177"/>
        <v/>
      </c>
      <c r="CG46" s="193" t="str">
        <f t="shared" si="178"/>
        <v/>
      </c>
      <c r="CH46" s="26" t="str">
        <f t="shared" si="179"/>
        <v/>
      </c>
      <c r="CI46" s="26" t="str">
        <f t="shared" si="180"/>
        <v/>
      </c>
      <c r="CJ46" s="65" t="str">
        <f t="shared" si="181"/>
        <v/>
      </c>
      <c r="CK46" s="65" t="str">
        <f t="shared" si="182"/>
        <v/>
      </c>
      <c r="CL46" s="64" t="str">
        <f t="shared" si="183"/>
        <v/>
      </c>
      <c r="CM46" s="64" t="str">
        <f t="shared" si="184"/>
        <v/>
      </c>
      <c r="CN46" s="65" t="str">
        <f t="shared" si="185"/>
        <v/>
      </c>
      <c r="CP46" s="63" t="str">
        <f>IF(BH46="","",MAX($CP$3:CP45)+1)</f>
        <v/>
      </c>
      <c r="CQ46" s="24" t="str">
        <f t="shared" si="186"/>
        <v/>
      </c>
      <c r="CR46" s="24" t="str">
        <f t="shared" si="187"/>
        <v/>
      </c>
      <c r="CS46" s="24" t="str">
        <f t="shared" si="188"/>
        <v/>
      </c>
      <c r="CT46" s="58" t="str">
        <f>IF(BO46="","",COUNTIF($BO$3:BO46,BO46)&amp;"@"&amp;BO46)</f>
        <v/>
      </c>
      <c r="CU46" s="16" t="str">
        <f t="shared" si="84"/>
        <v/>
      </c>
      <c r="CV46" s="63" t="str">
        <f t="shared" si="189"/>
        <v/>
      </c>
      <c r="CW46" s="16" t="str">
        <f t="shared" si="190"/>
        <v/>
      </c>
      <c r="CX46" s="16" t="str">
        <f t="shared" si="191"/>
        <v/>
      </c>
      <c r="CY46" s="16" t="str">
        <f t="shared" si="192"/>
        <v/>
      </c>
      <c r="CZ46" s="85" t="str">
        <f t="shared" si="193"/>
        <v/>
      </c>
      <c r="DA46" s="16" t="str">
        <f t="shared" si="194"/>
        <v/>
      </c>
      <c r="DB46" s="16" t="str">
        <f t="shared" si="195"/>
        <v/>
      </c>
      <c r="DC46" s="28" t="str">
        <f>IF(CP46="","",$DC$1&amp;(INDEX(価格設定!D$1:XFD$3,ROW(価格設定!$D$3),MATCH($AW46,価格設定!D$1:XFD$1,1))*100)&amp;"%")</f>
        <v/>
      </c>
      <c r="DD46" s="28" t="str">
        <f>IF(CP46="","",$DD$1&amp;(INDEX(価格設定!D$1:XFD$3,ROW(価格設定!$D$2),MATCH($AW46,価格設定!D$1:XFD$1,1))*100)&amp;"%")</f>
        <v/>
      </c>
      <c r="DE46" s="29" t="str">
        <f t="shared" si="196"/>
        <v/>
      </c>
      <c r="DG46" s="58" t="str">
        <f t="shared" si="197"/>
        <v/>
      </c>
      <c r="DH46" s="58" t="str">
        <f t="shared" si="198"/>
        <v/>
      </c>
      <c r="DI46" s="58" t="str">
        <f t="shared" si="199"/>
        <v/>
      </c>
      <c r="DJ46" s="85" t="str">
        <f t="shared" si="200"/>
        <v/>
      </c>
      <c r="DL46" s="58" t="str">
        <f>IF(COUNTIF(DG$3:DG$1048576,DG46)=COUNTIF($DG$3:$DG46,DG46),DG46,"")</f>
        <v/>
      </c>
      <c r="DM46" s="85" t="str">
        <f t="shared" si="201"/>
        <v/>
      </c>
      <c r="DN46" s="85" t="str">
        <f t="shared" si="87"/>
        <v/>
      </c>
      <c r="DO46" s="85" t="str">
        <f t="shared" si="88"/>
        <v/>
      </c>
      <c r="DP46" s="303"/>
      <c r="DQ46" s="17" t="str">
        <f t="shared" si="89"/>
        <v/>
      </c>
      <c r="DR46" s="17" t="str">
        <f t="shared" si="90"/>
        <v/>
      </c>
      <c r="DS46" s="17" t="str">
        <f t="shared" si="91"/>
        <v/>
      </c>
      <c r="DU46" s="16" t="str">
        <f t="shared" si="202"/>
        <v/>
      </c>
      <c r="DV46" s="16" t="str">
        <f>IF(DU46="","",COUNT($DU$3:DU46))</f>
        <v/>
      </c>
      <c r="DW46" s="16" t="str">
        <f t="shared" si="203"/>
        <v/>
      </c>
      <c r="DX46" s="16" t="str">
        <f t="shared" si="204"/>
        <v/>
      </c>
      <c r="DY46" s="16" t="str">
        <f>IF(DZ46="","",COUNTIF(DZ$3:DZ46,DZ46))</f>
        <v/>
      </c>
      <c r="DZ46" s="16" t="str">
        <f t="shared" si="205"/>
        <v/>
      </c>
      <c r="EA46" s="16" t="str">
        <f t="shared" si="206"/>
        <v/>
      </c>
      <c r="EB46" s="16" t="str">
        <f t="shared" si="207"/>
        <v/>
      </c>
      <c r="EC46" s="16" t="str">
        <f t="shared" si="208"/>
        <v/>
      </c>
      <c r="ED46" s="16" t="str">
        <f t="shared" si="209"/>
        <v/>
      </c>
      <c r="EE46" s="16" t="str">
        <f t="shared" si="210"/>
        <v/>
      </c>
      <c r="EF46" s="16" t="str">
        <f t="shared" si="211"/>
        <v/>
      </c>
      <c r="EG46" s="16" t="str">
        <f t="shared" si="212"/>
        <v/>
      </c>
      <c r="EH46" s="16" t="str">
        <f t="shared" si="213"/>
        <v/>
      </c>
      <c r="EI46" s="16" t="str">
        <f t="shared" si="214"/>
        <v/>
      </c>
      <c r="EJ46" s="16" t="str">
        <f t="shared" si="215"/>
        <v/>
      </c>
      <c r="EK46" s="16" t="str">
        <f t="shared" si="216"/>
        <v/>
      </c>
      <c r="EL46" s="58" t="str">
        <f t="shared" si="217"/>
        <v/>
      </c>
      <c r="EM46" s="58" t="str">
        <f>IF(OR($DZ46="",CR46=""),IF($EL46="","",$EL46),IF(OR(CR46="なし",CR46=0),領収書!$H$1,CR46))</f>
        <v/>
      </c>
      <c r="EN46" s="58" t="str">
        <f>IF(OR($DZ46="",CS46=""),IF($EL46="","",$EL46),IF(OR(CS46="なし",CS46=0),入力!$EN$1,CS46))</f>
        <v/>
      </c>
      <c r="EO46" s="63" t="str">
        <f t="shared" si="218"/>
        <v/>
      </c>
      <c r="EP46" s="63" t="str">
        <f t="shared" si="219"/>
        <v/>
      </c>
      <c r="ER46" s="16" t="str">
        <f>IF(AND(COUNTIF($ET$3:ET46,ET46)=1,ET46&lt;&gt;""),MAX($ER$3:ER45)+1,"")</f>
        <v/>
      </c>
      <c r="ES46" s="16" t="str">
        <f>IF(価格設定!B48="","",価格設定!B48)</f>
        <v/>
      </c>
      <c r="ET46" s="16" t="str">
        <f>IF(価格設定!C48="","",価格設定!C48)</f>
        <v/>
      </c>
      <c r="EV46" s="16" t="str">
        <f t="shared" si="94"/>
        <v/>
      </c>
      <c r="EW46" s="16" t="str">
        <f t="shared" si="220"/>
        <v/>
      </c>
    </row>
    <row r="47" spans="1:153" ht="30" customHeight="1" x14ac:dyDescent="0.2">
      <c r="A47" s="225"/>
      <c r="B47" s="212"/>
      <c r="C47" s="221"/>
      <c r="D47" s="164"/>
      <c r="E47" s="165"/>
      <c r="F47" s="166"/>
      <c r="G47" s="167"/>
      <c r="H47" s="179"/>
      <c r="I47" s="306"/>
      <c r="J47" s="169"/>
      <c r="K47" s="179"/>
      <c r="L47" s="186"/>
      <c r="M47" s="186"/>
      <c r="N47" s="168"/>
      <c r="O47" s="170"/>
      <c r="P47" s="212"/>
      <c r="Q47" s="179" t="str">
        <f>IFERROR(IF(H47="","",IFERROR(INDEX(価格設定!$B$5:$B$1048576,MATCH(H47,価格設定!$B$5:$B$1048576,0),0),INDEX(価格設定!$B$5:$B$1048576,MATCH("*"&amp;H47&amp;"*",価格設定!$B$5:$B$1048576,0),0))),H47)</f>
        <v/>
      </c>
      <c r="R47" s="250" t="str">
        <f>IFERROR(IF(Q47="",IF(K47="","",K47),IF(K47="",IF(INDEX(価格設定!$C$5:$C$1048576,MATCH(Q47,価格設定!$B$5:$B$1048576,0),0)=0,"",INDEX(価格設定!$C$5:$C$1048576,MATCH(Q47,価格設定!$B$5:$B$1048576,0),0)),IF(K47="なし","",K47))),"")</f>
        <v/>
      </c>
      <c r="S47" s="308" t="str">
        <f t="shared" si="132"/>
        <v/>
      </c>
      <c r="T47" s="126" t="str">
        <f>IFERROR(IF(J47="",IF(INDEX(価格設定!$E$5:$R$1048576,MATCH($Q47,価格設定!B$5:B$1048576,0),MATCH($AW47,価格設定!E$1:X$1,1))=0,"",INDEX(価格設定!$E$5:$R$1048576,MATCH($Q47,価格設定!B$5:B$1048576,0),MATCH($AW47,価格設定!E$1:X$1,1))),J47),"")</f>
        <v/>
      </c>
      <c r="U47" s="126" t="str">
        <f t="shared" si="133"/>
        <v/>
      </c>
      <c r="V47" s="132" t="str">
        <f t="shared" si="134"/>
        <v/>
      </c>
      <c r="W47" s="127" t="str">
        <f>IFERROR(IF(OR(T47="",T47&lt;0),"",IFERROR(INDEX(価格設定!E$2:X$3,IF(AND(K47=$K$1,$K$1&lt;&gt;""),ROW(価格設定!$D$3)-1,MATCH(INDEX(価格設定!$D$5:$D$1048576,MATCH(Q47,価格設定!$B$5:$B$1048576,0),0),価格設定!$D$2:$D$3,0)),MATCH($AW47,価格設定!E$1:X$1,1)),INDEX(価格設定!E$2:X$2,0,MATCH($AW47,価格設定!E$1:X$1,1)))),"")</f>
        <v/>
      </c>
      <c r="X47" s="126" t="str">
        <f t="shared" si="67"/>
        <v/>
      </c>
      <c r="Y47" s="128" t="str">
        <f t="shared" si="135"/>
        <v/>
      </c>
      <c r="Z47" s="126" t="str">
        <f t="shared" si="136"/>
        <v/>
      </c>
      <c r="AA47" s="129" t="str">
        <f t="shared" si="137"/>
        <v/>
      </c>
      <c r="AB47" s="126" t="str">
        <f t="shared" si="138"/>
        <v/>
      </c>
      <c r="AC47" s="280" t="str">
        <f t="shared" si="139"/>
        <v/>
      </c>
      <c r="AD47" s="15"/>
      <c r="AE47" s="204" t="str">
        <f>IF(AF47="","",COUNT($AF$3:AF47))</f>
        <v/>
      </c>
      <c r="AF47" s="206" t="str">
        <f t="shared" si="140"/>
        <v/>
      </c>
      <c r="AG47" s="204" t="str">
        <f t="shared" si="141"/>
        <v/>
      </c>
      <c r="AH47" s="204" t="str">
        <f t="shared" si="142"/>
        <v/>
      </c>
      <c r="AI47" s="287"/>
      <c r="AJ47" s="15"/>
      <c r="AK47" s="138" t="str">
        <f t="shared" si="143"/>
        <v/>
      </c>
      <c r="AL47" s="131" t="str">
        <f t="shared" si="144"/>
        <v/>
      </c>
      <c r="AM47" s="131" t="str">
        <f t="shared" si="145"/>
        <v/>
      </c>
      <c r="AN47" s="313" t="str">
        <f t="shared" si="146"/>
        <v/>
      </c>
      <c r="AO47" s="316" t="str">
        <f t="shared" si="147"/>
        <v/>
      </c>
      <c r="AP47" s="18"/>
      <c r="AQ47" s="3" t="str">
        <f>IF(F47="","",MAX($AQ$3:AQ46)+1)</f>
        <v/>
      </c>
      <c r="AR47" s="3" t="str">
        <f>IF(OR(AQ47="",BB47=""),"",MAX($AR$3:AR46)+1)</f>
        <v/>
      </c>
      <c r="AS47" s="3" t="str">
        <f>IF(CQ47="","",RANK(CQ47,CQ$3:CQ$1048576,1)+COUNTIF($CQ$3:CQ47,CQ47)-1)</f>
        <v/>
      </c>
      <c r="AT47" s="21" t="str">
        <f>IF(C47="",IF(OR(AND($H47&lt;&gt;"",C47=""),AND($F46=$F47,$AZ47&lt;&gt;""),COUNTA($H$3:$H$1048576,#REF!,$F$3:$F$1048576)&gt;COUNTA($H$3:$H47,#REF!,$F$3:$F47),$AZ47&lt;&gt;""),INDEX(AT$3:AT$1048576,MATCH(MAX($AQ$3:$AQ46),$AQ$3:$AQ$1048576,0),0),""),C47)</f>
        <v/>
      </c>
      <c r="AU47" s="21" t="str">
        <f>IF(D47="",IF(OR(AND($H47&lt;&gt;"",D47=""),AND($F46=$F47,$AZ47&lt;&gt;""),COUNTA($H$3:$H$1048576,#REF!,$F$3:$F$1048576)&gt;COUNTA($H$3:$H47,#REF!,$F$3:$F47),$AZ47&lt;&gt;""),INDEX(AU$3:AU$1048576,MATCH(MAX($AQ$3:$AQ46),$AQ$3:$AQ$1048576,0),0),""),D47)</f>
        <v/>
      </c>
      <c r="AV47" s="21" t="str">
        <f>IF(E47="",IF(OR(AND($H47&lt;&gt;"",E47=""),AND($F46=$F47,$AZ47&lt;&gt;""),COUNTA($H$3:$H$1048576,#REF!,$F$3:$F$1048576)&gt;COUNTA($H$3:$H47,#REF!,$F$3:$F47),$AZ47&lt;&gt;""),INDEX(AV$3:AV$1048576,MATCH(MAX($AQ$3:$AQ46),$AQ$3:$AQ$1048576,0),0),""),E47)</f>
        <v/>
      </c>
      <c r="AW47" s="24" t="str">
        <f t="shared" si="148"/>
        <v/>
      </c>
      <c r="AX47" s="13" t="str">
        <f t="shared" si="149"/>
        <v/>
      </c>
      <c r="AY47" s="4" t="str">
        <f t="shared" si="150"/>
        <v/>
      </c>
      <c r="AZ47" s="4" t="str">
        <f>IF(AX47="",IF(OR(AND(H47&lt;&gt;"",F47=""),COUNTA($H$3:$H$1048576)&gt;COUNTA($H$3:$H47)),INDEX(AX$3:AX47,MATCH(MAX($AQ$3:AQ47),AQ$3:AQ47,0),0),""),AX47)</f>
        <v/>
      </c>
      <c r="BA47" s="4" t="str">
        <f>IF(AY47="",IF(AND(H47&lt;&gt;"",F47=""),INDEX(AY$3:AY47,MATCH(MAX($AQ$3:AQ47),AQ$3:AQ47,0),0),""),AY47)</f>
        <v/>
      </c>
      <c r="BB47" s="82" t="str">
        <f>IF(BC47="","",RANK(BC47,BC$3:BC$1048576,1)+COUNTIF($BC$3:BC47,BC47)-1)</f>
        <v/>
      </c>
      <c r="BC47" s="139" t="str">
        <f t="shared" si="151"/>
        <v/>
      </c>
      <c r="BD47" s="46" t="str">
        <f t="shared" si="152"/>
        <v/>
      </c>
      <c r="BE47" s="46" t="str">
        <f t="shared" si="153"/>
        <v/>
      </c>
      <c r="BF47" s="46" t="str">
        <f t="shared" si="154"/>
        <v/>
      </c>
      <c r="BG47" s="4" t="str">
        <f t="shared" si="155"/>
        <v/>
      </c>
      <c r="BH47" s="180" t="str">
        <f t="shared" si="156"/>
        <v/>
      </c>
      <c r="BI47" s="16" t="str">
        <f t="shared" si="157"/>
        <v/>
      </c>
      <c r="BJ47" s="52" t="str">
        <f>IF(BI47="","",IF(W47="","",IF(AND(K47=$K$1,$K$1&lt;&gt;""),$BT$2,IFERROR(IF(INDEX(価格設定!$D$5:$D$1048576,MATCH(Q47,価格設定!$B$5:$B$1048576,0),0)=価格設定!$D$3,$BT$2,$BS$2),$BS$2))))</f>
        <v/>
      </c>
      <c r="BK47" s="16" t="str">
        <f>IF(BI47="","",IF(COUNTIF($BI$3:BI47,BI47)=1,1,IF(AND(BI46=BI47,BH47=""),BK46,COUNTIF($BH$3:BH47,BH47))))</f>
        <v/>
      </c>
      <c r="BL47" s="52" t="str">
        <f t="shared" si="158"/>
        <v/>
      </c>
      <c r="BM47" s="52" t="str">
        <f t="shared" si="159"/>
        <v/>
      </c>
      <c r="BN47" s="119" t="str">
        <f t="shared" si="160"/>
        <v/>
      </c>
      <c r="BO47" s="119" t="str">
        <f t="shared" si="161"/>
        <v/>
      </c>
      <c r="BP47" s="17" t="str">
        <f t="shared" si="162"/>
        <v/>
      </c>
      <c r="BQ47" s="17" t="str">
        <f t="shared" si="163"/>
        <v/>
      </c>
      <c r="BR47" s="17" t="str">
        <f>IF(OR(BP47="",COUNTIF($BO$3:BO47,BO47)&lt;&gt;1),"",SUMIF(BO$3:BO$1048576,BO47,BP$3:BP$1048576))</f>
        <v/>
      </c>
      <c r="BS47" s="17" t="str">
        <f t="shared" si="164"/>
        <v/>
      </c>
      <c r="BT47" s="17" t="str">
        <f t="shared" si="165"/>
        <v/>
      </c>
      <c r="BU47" s="17" t="str">
        <f t="shared" si="166"/>
        <v/>
      </c>
      <c r="BV47" s="24" t="str">
        <f t="shared" si="167"/>
        <v/>
      </c>
      <c r="BW47" s="24" t="str">
        <f t="shared" si="168"/>
        <v/>
      </c>
      <c r="BX47" s="24" t="str">
        <f t="shared" si="169"/>
        <v/>
      </c>
      <c r="BY47" s="26" t="str">
        <f t="shared" si="170"/>
        <v/>
      </c>
      <c r="BZ47" s="26" t="str">
        <f t="shared" si="171"/>
        <v/>
      </c>
      <c r="CA47" s="26" t="str">
        <f t="shared" si="172"/>
        <v/>
      </c>
      <c r="CB47" s="66" t="str">
        <f t="shared" si="173"/>
        <v/>
      </c>
      <c r="CC47" s="65" t="str">
        <f t="shared" si="174"/>
        <v/>
      </c>
      <c r="CD47" s="26" t="str">
        <f t="shared" si="175"/>
        <v/>
      </c>
      <c r="CE47" s="26" t="str">
        <f t="shared" si="176"/>
        <v/>
      </c>
      <c r="CF47" s="193" t="str">
        <f t="shared" si="177"/>
        <v/>
      </c>
      <c r="CG47" s="193" t="str">
        <f t="shared" si="178"/>
        <v/>
      </c>
      <c r="CH47" s="26" t="str">
        <f t="shared" si="179"/>
        <v/>
      </c>
      <c r="CI47" s="26" t="str">
        <f t="shared" si="180"/>
        <v/>
      </c>
      <c r="CJ47" s="65" t="str">
        <f t="shared" si="181"/>
        <v/>
      </c>
      <c r="CK47" s="65" t="str">
        <f t="shared" si="182"/>
        <v/>
      </c>
      <c r="CL47" s="64" t="str">
        <f t="shared" si="183"/>
        <v/>
      </c>
      <c r="CM47" s="64" t="str">
        <f t="shared" si="184"/>
        <v/>
      </c>
      <c r="CN47" s="65" t="str">
        <f t="shared" si="185"/>
        <v/>
      </c>
      <c r="CP47" s="63" t="str">
        <f>IF(BH47="","",MAX($CP$3:CP46)+1)</f>
        <v/>
      </c>
      <c r="CQ47" s="24" t="str">
        <f t="shared" si="186"/>
        <v/>
      </c>
      <c r="CR47" s="24" t="str">
        <f t="shared" si="187"/>
        <v/>
      </c>
      <c r="CS47" s="24" t="str">
        <f t="shared" si="188"/>
        <v/>
      </c>
      <c r="CT47" s="58" t="str">
        <f>IF(BO47="","",COUNTIF($BO$3:BO47,BO47)&amp;"@"&amp;BO47)</f>
        <v/>
      </c>
      <c r="CU47" s="16" t="str">
        <f t="shared" si="84"/>
        <v/>
      </c>
      <c r="CV47" s="63" t="str">
        <f t="shared" si="189"/>
        <v/>
      </c>
      <c r="CW47" s="16" t="str">
        <f t="shared" si="190"/>
        <v/>
      </c>
      <c r="CX47" s="16" t="str">
        <f t="shared" si="191"/>
        <v/>
      </c>
      <c r="CY47" s="16" t="str">
        <f t="shared" si="192"/>
        <v/>
      </c>
      <c r="CZ47" s="85" t="str">
        <f t="shared" si="193"/>
        <v/>
      </c>
      <c r="DA47" s="16" t="str">
        <f t="shared" si="194"/>
        <v/>
      </c>
      <c r="DB47" s="16" t="str">
        <f t="shared" si="195"/>
        <v/>
      </c>
      <c r="DC47" s="28" t="str">
        <f>IF(CP47="","",$DC$1&amp;(INDEX(価格設定!D$1:XFD$3,ROW(価格設定!$D$3),MATCH($AW47,価格設定!D$1:XFD$1,1))*100)&amp;"%")</f>
        <v/>
      </c>
      <c r="DD47" s="28" t="str">
        <f>IF(CP47="","",$DD$1&amp;(INDEX(価格設定!D$1:XFD$3,ROW(価格設定!$D$2),MATCH($AW47,価格設定!D$1:XFD$1,1))*100)&amp;"%")</f>
        <v/>
      </c>
      <c r="DE47" s="29" t="str">
        <f t="shared" si="196"/>
        <v/>
      </c>
      <c r="DG47" s="58" t="str">
        <f t="shared" si="197"/>
        <v/>
      </c>
      <c r="DH47" s="58" t="str">
        <f t="shared" si="198"/>
        <v/>
      </c>
      <c r="DI47" s="58" t="str">
        <f t="shared" si="199"/>
        <v/>
      </c>
      <c r="DJ47" s="85" t="str">
        <f t="shared" si="200"/>
        <v/>
      </c>
      <c r="DL47" s="58" t="str">
        <f>IF(COUNTIF(DG$3:DG$1048576,DG47)=COUNTIF($DG$3:$DG47,DG47),DG47,"")</f>
        <v/>
      </c>
      <c r="DM47" s="85" t="str">
        <f t="shared" si="201"/>
        <v/>
      </c>
      <c r="DN47" s="85" t="str">
        <f t="shared" si="87"/>
        <v/>
      </c>
      <c r="DO47" s="85" t="str">
        <f t="shared" si="88"/>
        <v/>
      </c>
      <c r="DP47" s="303"/>
      <c r="DQ47" s="17" t="str">
        <f t="shared" si="89"/>
        <v/>
      </c>
      <c r="DR47" s="17" t="str">
        <f t="shared" si="90"/>
        <v/>
      </c>
      <c r="DS47" s="17" t="str">
        <f t="shared" si="91"/>
        <v/>
      </c>
      <c r="DU47" s="16" t="str">
        <f t="shared" si="202"/>
        <v/>
      </c>
      <c r="DV47" s="16" t="str">
        <f>IF(DU47="","",COUNT($DU$3:DU47))</f>
        <v/>
      </c>
      <c r="DW47" s="16" t="str">
        <f t="shared" si="203"/>
        <v/>
      </c>
      <c r="DX47" s="16" t="str">
        <f t="shared" si="204"/>
        <v/>
      </c>
      <c r="DY47" s="16" t="str">
        <f>IF(DZ47="","",COUNTIF(DZ$3:DZ47,DZ47))</f>
        <v/>
      </c>
      <c r="DZ47" s="16" t="str">
        <f t="shared" si="205"/>
        <v/>
      </c>
      <c r="EA47" s="16" t="str">
        <f t="shared" si="206"/>
        <v/>
      </c>
      <c r="EB47" s="16" t="str">
        <f t="shared" si="207"/>
        <v/>
      </c>
      <c r="EC47" s="16" t="str">
        <f t="shared" si="208"/>
        <v/>
      </c>
      <c r="ED47" s="16" t="str">
        <f t="shared" si="209"/>
        <v/>
      </c>
      <c r="EE47" s="16" t="str">
        <f t="shared" si="210"/>
        <v/>
      </c>
      <c r="EF47" s="16" t="str">
        <f t="shared" si="211"/>
        <v/>
      </c>
      <c r="EG47" s="16" t="str">
        <f t="shared" si="212"/>
        <v/>
      </c>
      <c r="EH47" s="16" t="str">
        <f t="shared" si="213"/>
        <v/>
      </c>
      <c r="EI47" s="16" t="str">
        <f t="shared" si="214"/>
        <v/>
      </c>
      <c r="EJ47" s="16" t="str">
        <f t="shared" si="215"/>
        <v/>
      </c>
      <c r="EK47" s="16" t="str">
        <f t="shared" si="216"/>
        <v/>
      </c>
      <c r="EL47" s="58" t="str">
        <f t="shared" si="217"/>
        <v/>
      </c>
      <c r="EM47" s="58" t="str">
        <f>IF(OR($DZ47="",CR47=""),IF($EL47="","",$EL47),IF(OR(CR47="なし",CR47=0),領収書!$H$1,CR47))</f>
        <v/>
      </c>
      <c r="EN47" s="58" t="str">
        <f>IF(OR($DZ47="",CS47=""),IF($EL47="","",$EL47),IF(OR(CS47="なし",CS47=0),入力!$EN$1,CS47))</f>
        <v/>
      </c>
      <c r="EO47" s="63" t="str">
        <f t="shared" si="218"/>
        <v/>
      </c>
      <c r="EP47" s="63" t="str">
        <f t="shared" si="219"/>
        <v/>
      </c>
      <c r="ER47" s="16" t="str">
        <f>IF(AND(COUNTIF($ET$3:ET47,ET47)=1,ET47&lt;&gt;""),MAX($ER$3:ER46)+1,"")</f>
        <v/>
      </c>
      <c r="ES47" s="16" t="str">
        <f>IF(価格設定!B49="","",価格設定!B49)</f>
        <v/>
      </c>
      <c r="ET47" s="16" t="str">
        <f>IF(価格設定!C49="","",価格設定!C49)</f>
        <v/>
      </c>
      <c r="EV47" s="16" t="str">
        <f t="shared" si="94"/>
        <v/>
      </c>
      <c r="EW47" s="16" t="str">
        <f t="shared" si="220"/>
        <v/>
      </c>
    </row>
    <row r="48" spans="1:153" ht="30" customHeight="1" x14ac:dyDescent="0.2">
      <c r="A48" s="225"/>
      <c r="B48" s="212"/>
      <c r="C48" s="221"/>
      <c r="D48" s="164"/>
      <c r="E48" s="165"/>
      <c r="F48" s="166"/>
      <c r="G48" s="167"/>
      <c r="H48" s="179"/>
      <c r="I48" s="306"/>
      <c r="J48" s="169"/>
      <c r="K48" s="179"/>
      <c r="L48" s="186"/>
      <c r="M48" s="186"/>
      <c r="N48" s="168"/>
      <c r="O48" s="170"/>
      <c r="P48" s="212"/>
      <c r="Q48" s="179" t="str">
        <f>IFERROR(IF(H48="","",IFERROR(INDEX(価格設定!$B$5:$B$1048576,MATCH(H48,価格設定!$B$5:$B$1048576,0),0),INDEX(価格設定!$B$5:$B$1048576,MATCH("*"&amp;H48&amp;"*",価格設定!$B$5:$B$1048576,0),0))),H48)</f>
        <v/>
      </c>
      <c r="R48" s="250" t="str">
        <f>IFERROR(IF(Q48="",IF(K48="","",K48),IF(K48="",IF(INDEX(価格設定!$C$5:$C$1048576,MATCH(Q48,価格設定!$B$5:$B$1048576,0),0)=0,"",INDEX(価格設定!$C$5:$C$1048576,MATCH(Q48,価格設定!$B$5:$B$1048576,0),0)),IF(K48="なし","",K48))),"")</f>
        <v/>
      </c>
      <c r="S48" s="308" t="str">
        <f t="shared" si="132"/>
        <v/>
      </c>
      <c r="T48" s="126" t="str">
        <f>IFERROR(IF(J48="",IF(INDEX(価格設定!$E$5:$R$1048576,MATCH($Q48,価格設定!B$5:B$1048576,0),MATCH($AW48,価格設定!E$1:X$1,1))=0,"",INDEX(価格設定!$E$5:$R$1048576,MATCH($Q48,価格設定!B$5:B$1048576,0),MATCH($AW48,価格設定!E$1:X$1,1))),J48),"")</f>
        <v/>
      </c>
      <c r="U48" s="126" t="str">
        <f t="shared" si="133"/>
        <v/>
      </c>
      <c r="V48" s="132" t="str">
        <f t="shared" si="134"/>
        <v/>
      </c>
      <c r="W48" s="127" t="str">
        <f>IFERROR(IF(OR(T48="",T48&lt;0),"",IFERROR(INDEX(価格設定!E$2:X$3,IF(AND(K48=$K$1,$K$1&lt;&gt;""),ROW(価格設定!$D$3)-1,MATCH(INDEX(価格設定!$D$5:$D$1048576,MATCH(Q48,価格設定!$B$5:$B$1048576,0),0),価格設定!$D$2:$D$3,0)),MATCH($AW48,価格設定!E$1:X$1,1)),INDEX(価格設定!E$2:X$2,0,MATCH($AW48,価格設定!E$1:X$1,1)))),"")</f>
        <v/>
      </c>
      <c r="X48" s="126" t="str">
        <f t="shared" si="67"/>
        <v/>
      </c>
      <c r="Y48" s="128" t="str">
        <f t="shared" si="135"/>
        <v/>
      </c>
      <c r="Z48" s="126" t="str">
        <f t="shared" si="136"/>
        <v/>
      </c>
      <c r="AA48" s="129" t="str">
        <f t="shared" si="137"/>
        <v/>
      </c>
      <c r="AB48" s="126" t="str">
        <f t="shared" si="138"/>
        <v/>
      </c>
      <c r="AC48" s="280" t="str">
        <f t="shared" si="139"/>
        <v/>
      </c>
      <c r="AD48" s="15"/>
      <c r="AE48" s="204" t="str">
        <f>IF(AF48="","",COUNT($AF$3:AF48))</f>
        <v/>
      </c>
      <c r="AF48" s="206" t="str">
        <f t="shared" si="140"/>
        <v/>
      </c>
      <c r="AG48" s="204" t="str">
        <f t="shared" si="141"/>
        <v/>
      </c>
      <c r="AH48" s="204" t="str">
        <f t="shared" si="142"/>
        <v/>
      </c>
      <c r="AI48" s="287"/>
      <c r="AJ48" s="15"/>
      <c r="AK48" s="138" t="str">
        <f t="shared" si="143"/>
        <v/>
      </c>
      <c r="AL48" s="131" t="str">
        <f t="shared" si="144"/>
        <v/>
      </c>
      <c r="AM48" s="131" t="str">
        <f t="shared" si="145"/>
        <v/>
      </c>
      <c r="AN48" s="313" t="str">
        <f t="shared" si="146"/>
        <v/>
      </c>
      <c r="AO48" s="316" t="str">
        <f t="shared" si="147"/>
        <v/>
      </c>
      <c r="AP48" s="18"/>
      <c r="AQ48" s="3" t="str">
        <f>IF(F48="","",MAX($AQ$3:AQ47)+1)</f>
        <v/>
      </c>
      <c r="AR48" s="3" t="str">
        <f>IF(OR(AQ48="",BB48=""),"",MAX($AR$3:AR47)+1)</f>
        <v/>
      </c>
      <c r="AS48" s="3" t="str">
        <f>IF(CQ48="","",RANK(CQ48,CQ$3:CQ$1048576,1)+COUNTIF($CQ$3:CQ48,CQ48)-1)</f>
        <v/>
      </c>
      <c r="AT48" s="21" t="str">
        <f>IF(C48="",IF(OR(AND($H48&lt;&gt;"",C48=""),AND($F47=$F48,$AZ48&lt;&gt;""),COUNTA($H$3:$H$1048576,#REF!,$F$3:$F$1048576)&gt;COUNTA($H$3:$H48,#REF!,$F$3:$F48),$AZ48&lt;&gt;""),INDEX(AT$3:AT$1048576,MATCH(MAX($AQ$3:$AQ47),$AQ$3:$AQ$1048576,0),0),""),C48)</f>
        <v/>
      </c>
      <c r="AU48" s="21" t="str">
        <f>IF(D48="",IF(OR(AND($H48&lt;&gt;"",D48=""),AND($F47=$F48,$AZ48&lt;&gt;""),COUNTA($H$3:$H$1048576,#REF!,$F$3:$F$1048576)&gt;COUNTA($H$3:$H48,#REF!,$F$3:$F48),$AZ48&lt;&gt;""),INDEX(AU$3:AU$1048576,MATCH(MAX($AQ$3:$AQ47),$AQ$3:$AQ$1048576,0),0),""),D48)</f>
        <v/>
      </c>
      <c r="AV48" s="21" t="str">
        <f>IF(E48="",IF(OR(AND($H48&lt;&gt;"",E48=""),AND($F47=$F48,$AZ48&lt;&gt;""),COUNTA($H$3:$H$1048576,#REF!,$F$3:$F$1048576)&gt;COUNTA($H$3:$H48,#REF!,$F$3:$F48),$AZ48&lt;&gt;""),INDEX(AV$3:AV$1048576,MATCH(MAX($AQ$3:$AQ47),$AQ$3:$AQ$1048576,0),0),""),E48)</f>
        <v/>
      </c>
      <c r="AW48" s="24" t="str">
        <f t="shared" si="148"/>
        <v/>
      </c>
      <c r="AX48" s="13" t="str">
        <f t="shared" si="149"/>
        <v/>
      </c>
      <c r="AY48" s="4" t="str">
        <f t="shared" si="150"/>
        <v/>
      </c>
      <c r="AZ48" s="4" t="str">
        <f>IF(AX48="",IF(OR(AND(H48&lt;&gt;"",F48=""),COUNTA($H$3:$H$1048576)&gt;COUNTA($H$3:$H48)),INDEX(AX$3:AX48,MATCH(MAX($AQ$3:AQ48),AQ$3:AQ48,0),0),""),AX48)</f>
        <v/>
      </c>
      <c r="BA48" s="4" t="str">
        <f>IF(AY48="",IF(AND(H48&lt;&gt;"",F48=""),INDEX(AY$3:AY48,MATCH(MAX($AQ$3:AQ48),AQ$3:AQ48,0),0),""),AY48)</f>
        <v/>
      </c>
      <c r="BB48" s="82" t="str">
        <f>IF(BC48="","",RANK(BC48,BC$3:BC$1048576,1)+COUNTIF($BC$3:BC48,BC48)-1)</f>
        <v/>
      </c>
      <c r="BC48" s="139" t="str">
        <f t="shared" si="151"/>
        <v/>
      </c>
      <c r="BD48" s="46" t="str">
        <f t="shared" si="152"/>
        <v/>
      </c>
      <c r="BE48" s="46" t="str">
        <f t="shared" si="153"/>
        <v/>
      </c>
      <c r="BF48" s="46" t="str">
        <f t="shared" si="154"/>
        <v/>
      </c>
      <c r="BG48" s="4" t="str">
        <f t="shared" si="155"/>
        <v/>
      </c>
      <c r="BH48" s="180" t="str">
        <f t="shared" si="156"/>
        <v/>
      </c>
      <c r="BI48" s="16" t="str">
        <f t="shared" si="157"/>
        <v/>
      </c>
      <c r="BJ48" s="52" t="str">
        <f>IF(BI48="","",IF(W48="","",IF(AND(K48=$K$1,$K$1&lt;&gt;""),$BT$2,IFERROR(IF(INDEX(価格設定!$D$5:$D$1048576,MATCH(Q48,価格設定!$B$5:$B$1048576,0),0)=価格設定!$D$3,$BT$2,$BS$2),$BS$2))))</f>
        <v/>
      </c>
      <c r="BK48" s="16" t="str">
        <f>IF(BI48="","",IF(COUNTIF($BI$3:BI48,BI48)=1,1,IF(AND(BI47=BI48,BH48=""),BK47,COUNTIF($BH$3:BH48,BH48))))</f>
        <v/>
      </c>
      <c r="BL48" s="52" t="str">
        <f t="shared" si="158"/>
        <v/>
      </c>
      <c r="BM48" s="52" t="str">
        <f t="shared" si="159"/>
        <v/>
      </c>
      <c r="BN48" s="119" t="str">
        <f t="shared" si="160"/>
        <v/>
      </c>
      <c r="BO48" s="119" t="str">
        <f t="shared" si="161"/>
        <v/>
      </c>
      <c r="BP48" s="17" t="str">
        <f t="shared" si="162"/>
        <v/>
      </c>
      <c r="BQ48" s="17" t="str">
        <f t="shared" si="163"/>
        <v/>
      </c>
      <c r="BR48" s="17" t="str">
        <f>IF(OR(BP48="",COUNTIF($BO$3:BO48,BO48)&lt;&gt;1),"",SUMIF(BO$3:BO$1048576,BO48,BP$3:BP$1048576))</f>
        <v/>
      </c>
      <c r="BS48" s="17" t="str">
        <f t="shared" si="164"/>
        <v/>
      </c>
      <c r="BT48" s="17" t="str">
        <f t="shared" si="165"/>
        <v/>
      </c>
      <c r="BU48" s="17" t="str">
        <f t="shared" si="166"/>
        <v/>
      </c>
      <c r="BV48" s="24" t="str">
        <f t="shared" si="167"/>
        <v/>
      </c>
      <c r="BW48" s="24" t="str">
        <f t="shared" si="168"/>
        <v/>
      </c>
      <c r="BX48" s="24" t="str">
        <f t="shared" si="169"/>
        <v/>
      </c>
      <c r="BY48" s="26" t="str">
        <f t="shared" si="170"/>
        <v/>
      </c>
      <c r="BZ48" s="26" t="str">
        <f t="shared" si="171"/>
        <v/>
      </c>
      <c r="CA48" s="26" t="str">
        <f t="shared" si="172"/>
        <v/>
      </c>
      <c r="CB48" s="66" t="str">
        <f t="shared" si="173"/>
        <v/>
      </c>
      <c r="CC48" s="65" t="str">
        <f t="shared" si="174"/>
        <v/>
      </c>
      <c r="CD48" s="26" t="str">
        <f t="shared" si="175"/>
        <v/>
      </c>
      <c r="CE48" s="26" t="str">
        <f t="shared" si="176"/>
        <v/>
      </c>
      <c r="CF48" s="193" t="str">
        <f t="shared" si="177"/>
        <v/>
      </c>
      <c r="CG48" s="193" t="str">
        <f t="shared" si="178"/>
        <v/>
      </c>
      <c r="CH48" s="26" t="str">
        <f t="shared" si="179"/>
        <v/>
      </c>
      <c r="CI48" s="26" t="str">
        <f t="shared" si="180"/>
        <v/>
      </c>
      <c r="CJ48" s="65" t="str">
        <f t="shared" si="181"/>
        <v/>
      </c>
      <c r="CK48" s="65" t="str">
        <f t="shared" si="182"/>
        <v/>
      </c>
      <c r="CL48" s="64" t="str">
        <f t="shared" si="183"/>
        <v/>
      </c>
      <c r="CM48" s="64" t="str">
        <f t="shared" si="184"/>
        <v/>
      </c>
      <c r="CN48" s="65" t="str">
        <f t="shared" si="185"/>
        <v/>
      </c>
      <c r="CP48" s="63" t="str">
        <f>IF(BH48="","",MAX($CP$3:CP47)+1)</f>
        <v/>
      </c>
      <c r="CQ48" s="24" t="str">
        <f t="shared" si="186"/>
        <v/>
      </c>
      <c r="CR48" s="24" t="str">
        <f t="shared" si="187"/>
        <v/>
      </c>
      <c r="CS48" s="24" t="str">
        <f t="shared" si="188"/>
        <v/>
      </c>
      <c r="CT48" s="58" t="str">
        <f>IF(BO48="","",COUNTIF($BO$3:BO48,BO48)&amp;"@"&amp;BO48)</f>
        <v/>
      </c>
      <c r="CU48" s="16" t="str">
        <f t="shared" si="84"/>
        <v/>
      </c>
      <c r="CV48" s="63" t="str">
        <f t="shared" si="189"/>
        <v/>
      </c>
      <c r="CW48" s="16" t="str">
        <f t="shared" si="190"/>
        <v/>
      </c>
      <c r="CX48" s="16" t="str">
        <f t="shared" si="191"/>
        <v/>
      </c>
      <c r="CY48" s="16" t="str">
        <f t="shared" si="192"/>
        <v/>
      </c>
      <c r="CZ48" s="85" t="str">
        <f t="shared" si="193"/>
        <v/>
      </c>
      <c r="DA48" s="16" t="str">
        <f t="shared" si="194"/>
        <v/>
      </c>
      <c r="DB48" s="16" t="str">
        <f t="shared" si="195"/>
        <v/>
      </c>
      <c r="DC48" s="28" t="str">
        <f>IF(CP48="","",$DC$1&amp;(INDEX(価格設定!D$1:XFD$3,ROW(価格設定!$D$3),MATCH($AW48,価格設定!D$1:XFD$1,1))*100)&amp;"%")</f>
        <v/>
      </c>
      <c r="DD48" s="28" t="str">
        <f>IF(CP48="","",$DD$1&amp;(INDEX(価格設定!D$1:XFD$3,ROW(価格設定!$D$2),MATCH($AW48,価格設定!D$1:XFD$1,1))*100)&amp;"%")</f>
        <v/>
      </c>
      <c r="DE48" s="29" t="str">
        <f t="shared" si="196"/>
        <v/>
      </c>
      <c r="DG48" s="58" t="str">
        <f t="shared" si="197"/>
        <v/>
      </c>
      <c r="DH48" s="58" t="str">
        <f t="shared" si="198"/>
        <v/>
      </c>
      <c r="DI48" s="58" t="str">
        <f t="shared" si="199"/>
        <v/>
      </c>
      <c r="DJ48" s="85" t="str">
        <f t="shared" si="200"/>
        <v/>
      </c>
      <c r="DL48" s="58" t="str">
        <f>IF(COUNTIF(DG$3:DG$1048576,DG48)=COUNTIF($DG$3:$DG48,DG48),DG48,"")</f>
        <v/>
      </c>
      <c r="DM48" s="85" t="str">
        <f t="shared" si="201"/>
        <v/>
      </c>
      <c r="DN48" s="85" t="str">
        <f t="shared" si="87"/>
        <v/>
      </c>
      <c r="DO48" s="85" t="str">
        <f t="shared" si="88"/>
        <v/>
      </c>
      <c r="DP48" s="303"/>
      <c r="DQ48" s="17" t="str">
        <f t="shared" si="89"/>
        <v/>
      </c>
      <c r="DR48" s="17" t="str">
        <f t="shared" si="90"/>
        <v/>
      </c>
      <c r="DS48" s="17" t="str">
        <f t="shared" si="91"/>
        <v/>
      </c>
      <c r="DU48" s="16" t="str">
        <f t="shared" si="202"/>
        <v/>
      </c>
      <c r="DV48" s="16" t="str">
        <f>IF(DU48="","",COUNT($DU$3:DU48))</f>
        <v/>
      </c>
      <c r="DW48" s="16" t="str">
        <f t="shared" si="203"/>
        <v/>
      </c>
      <c r="DX48" s="16" t="str">
        <f t="shared" si="204"/>
        <v/>
      </c>
      <c r="DY48" s="16" t="str">
        <f>IF(DZ48="","",COUNTIF(DZ$3:DZ48,DZ48))</f>
        <v/>
      </c>
      <c r="DZ48" s="16" t="str">
        <f t="shared" si="205"/>
        <v/>
      </c>
      <c r="EA48" s="16" t="str">
        <f t="shared" si="206"/>
        <v/>
      </c>
      <c r="EB48" s="16" t="str">
        <f t="shared" si="207"/>
        <v/>
      </c>
      <c r="EC48" s="16" t="str">
        <f t="shared" si="208"/>
        <v/>
      </c>
      <c r="ED48" s="16" t="str">
        <f t="shared" si="209"/>
        <v/>
      </c>
      <c r="EE48" s="16" t="str">
        <f t="shared" si="210"/>
        <v/>
      </c>
      <c r="EF48" s="16" t="str">
        <f t="shared" si="211"/>
        <v/>
      </c>
      <c r="EG48" s="16" t="str">
        <f t="shared" si="212"/>
        <v/>
      </c>
      <c r="EH48" s="16" t="str">
        <f t="shared" si="213"/>
        <v/>
      </c>
      <c r="EI48" s="16" t="str">
        <f t="shared" si="214"/>
        <v/>
      </c>
      <c r="EJ48" s="16" t="str">
        <f t="shared" si="215"/>
        <v/>
      </c>
      <c r="EK48" s="16" t="str">
        <f t="shared" si="216"/>
        <v/>
      </c>
      <c r="EL48" s="58" t="str">
        <f t="shared" si="217"/>
        <v/>
      </c>
      <c r="EM48" s="58" t="str">
        <f>IF(OR($DZ48="",CR48=""),IF($EL48="","",$EL48),IF(OR(CR48="なし",CR48=0),領収書!$H$1,CR48))</f>
        <v/>
      </c>
      <c r="EN48" s="58" t="str">
        <f>IF(OR($DZ48="",CS48=""),IF($EL48="","",$EL48),IF(OR(CS48="なし",CS48=0),入力!$EN$1,CS48))</f>
        <v/>
      </c>
      <c r="EO48" s="63" t="str">
        <f t="shared" si="218"/>
        <v/>
      </c>
      <c r="EP48" s="63" t="str">
        <f t="shared" si="219"/>
        <v/>
      </c>
      <c r="ER48" s="16" t="str">
        <f>IF(AND(COUNTIF($ET$3:ET48,ET48)=1,ET48&lt;&gt;""),MAX($ER$3:ER47)+1,"")</f>
        <v/>
      </c>
      <c r="ES48" s="16" t="str">
        <f>IF(価格設定!B50="","",価格設定!B50)</f>
        <v/>
      </c>
      <c r="ET48" s="16" t="str">
        <f>IF(価格設定!C50="","",価格設定!C50)</f>
        <v/>
      </c>
      <c r="EV48" s="16" t="str">
        <f t="shared" si="94"/>
        <v/>
      </c>
      <c r="EW48" s="16" t="str">
        <f t="shared" si="220"/>
        <v/>
      </c>
    </row>
    <row r="49" spans="1:153" ht="30" customHeight="1" x14ac:dyDescent="0.2">
      <c r="A49" s="225"/>
      <c r="B49" s="212"/>
      <c r="C49" s="221"/>
      <c r="D49" s="164"/>
      <c r="E49" s="165"/>
      <c r="F49" s="166"/>
      <c r="G49" s="167"/>
      <c r="H49" s="179"/>
      <c r="I49" s="306"/>
      <c r="J49" s="169"/>
      <c r="K49" s="179"/>
      <c r="L49" s="186"/>
      <c r="M49" s="186"/>
      <c r="N49" s="168"/>
      <c r="O49" s="170"/>
      <c r="P49" s="212"/>
      <c r="Q49" s="179" t="str">
        <f>IFERROR(IF(H49="","",IFERROR(INDEX(価格設定!$B$5:$B$1048576,MATCH(H49,価格設定!$B$5:$B$1048576,0),0),INDEX(価格設定!$B$5:$B$1048576,MATCH("*"&amp;H49&amp;"*",価格設定!$B$5:$B$1048576,0),0))),H49)</f>
        <v/>
      </c>
      <c r="R49" s="250" t="str">
        <f>IFERROR(IF(Q49="",IF(K49="","",K49),IF(K49="",IF(INDEX(価格設定!$C$5:$C$1048576,MATCH(Q49,価格設定!$B$5:$B$1048576,0),0)=0,"",INDEX(価格設定!$C$5:$C$1048576,MATCH(Q49,価格設定!$B$5:$B$1048576,0),0)),IF(K49="なし","",K49))),"")</f>
        <v/>
      </c>
      <c r="S49" s="308" t="str">
        <f t="shared" si="132"/>
        <v/>
      </c>
      <c r="T49" s="126" t="str">
        <f>IFERROR(IF(J49="",IF(INDEX(価格設定!$E$5:$R$1048576,MATCH($Q49,価格設定!B$5:B$1048576,0),MATCH($AW49,価格設定!E$1:X$1,1))=0,"",INDEX(価格設定!$E$5:$R$1048576,MATCH($Q49,価格設定!B$5:B$1048576,0),MATCH($AW49,価格設定!E$1:X$1,1))),J49),"")</f>
        <v/>
      </c>
      <c r="U49" s="126" t="str">
        <f t="shared" si="133"/>
        <v/>
      </c>
      <c r="V49" s="132" t="str">
        <f t="shared" si="134"/>
        <v/>
      </c>
      <c r="W49" s="127" t="str">
        <f>IFERROR(IF(OR(T49="",T49&lt;0),"",IFERROR(INDEX(価格設定!E$2:X$3,IF(AND(K49=$K$1,$K$1&lt;&gt;""),ROW(価格設定!$D$3)-1,MATCH(INDEX(価格設定!$D$5:$D$1048576,MATCH(Q49,価格設定!$B$5:$B$1048576,0),0),価格設定!$D$2:$D$3,0)),MATCH($AW49,価格設定!E$1:X$1,1)),INDEX(価格設定!E$2:X$2,0,MATCH($AW49,価格設定!E$1:X$1,1)))),"")</f>
        <v/>
      </c>
      <c r="X49" s="126" t="str">
        <f t="shared" si="67"/>
        <v/>
      </c>
      <c r="Y49" s="128" t="str">
        <f t="shared" si="135"/>
        <v/>
      </c>
      <c r="Z49" s="126" t="str">
        <f t="shared" si="136"/>
        <v/>
      </c>
      <c r="AA49" s="129" t="str">
        <f t="shared" si="137"/>
        <v/>
      </c>
      <c r="AB49" s="126" t="str">
        <f t="shared" si="138"/>
        <v/>
      </c>
      <c r="AC49" s="280" t="str">
        <f t="shared" si="139"/>
        <v/>
      </c>
      <c r="AD49" s="15"/>
      <c r="AE49" s="204" t="str">
        <f>IF(AF49="","",COUNT($AF$3:AF49))</f>
        <v/>
      </c>
      <c r="AF49" s="206" t="str">
        <f t="shared" si="140"/>
        <v/>
      </c>
      <c r="AG49" s="204" t="str">
        <f t="shared" si="141"/>
        <v/>
      </c>
      <c r="AH49" s="204" t="str">
        <f t="shared" si="142"/>
        <v/>
      </c>
      <c r="AI49" s="287"/>
      <c r="AJ49" s="15"/>
      <c r="AK49" s="138" t="str">
        <f t="shared" si="143"/>
        <v/>
      </c>
      <c r="AL49" s="131" t="str">
        <f t="shared" si="144"/>
        <v/>
      </c>
      <c r="AM49" s="131" t="str">
        <f t="shared" si="145"/>
        <v/>
      </c>
      <c r="AN49" s="313" t="str">
        <f t="shared" si="146"/>
        <v/>
      </c>
      <c r="AO49" s="316" t="str">
        <f t="shared" si="147"/>
        <v/>
      </c>
      <c r="AP49" s="18"/>
      <c r="AQ49" s="3" t="str">
        <f>IF(F49="","",MAX($AQ$3:AQ48)+1)</f>
        <v/>
      </c>
      <c r="AR49" s="3" t="str">
        <f>IF(OR(AQ49="",BB49=""),"",MAX($AR$3:AR48)+1)</f>
        <v/>
      </c>
      <c r="AS49" s="3" t="str">
        <f>IF(CQ49="","",RANK(CQ49,CQ$3:CQ$1048576,1)+COUNTIF($CQ$3:CQ49,CQ49)-1)</f>
        <v/>
      </c>
      <c r="AT49" s="21" t="str">
        <f>IF(C49="",IF(OR(AND($H49&lt;&gt;"",C49=""),AND($F48=$F49,$AZ49&lt;&gt;""),COUNTA($H$3:$H$1048576,#REF!,$F$3:$F$1048576)&gt;COUNTA($H$3:$H49,#REF!,$F$3:$F49),$AZ49&lt;&gt;""),INDEX(AT$3:AT$1048576,MATCH(MAX($AQ$3:$AQ48),$AQ$3:$AQ$1048576,0),0),""),C49)</f>
        <v/>
      </c>
      <c r="AU49" s="21" t="str">
        <f>IF(D49="",IF(OR(AND($H49&lt;&gt;"",D49=""),AND($F48=$F49,$AZ49&lt;&gt;""),COUNTA($H$3:$H$1048576,#REF!,$F$3:$F$1048576)&gt;COUNTA($H$3:$H49,#REF!,$F$3:$F49),$AZ49&lt;&gt;""),INDEX(AU$3:AU$1048576,MATCH(MAX($AQ$3:$AQ48),$AQ$3:$AQ$1048576,0),0),""),D49)</f>
        <v/>
      </c>
      <c r="AV49" s="21" t="str">
        <f>IF(E49="",IF(OR(AND($H49&lt;&gt;"",E49=""),AND($F48=$F49,$AZ49&lt;&gt;""),COUNTA($H$3:$H$1048576,#REF!,$F$3:$F$1048576)&gt;COUNTA($H$3:$H49,#REF!,$F$3:$F49),$AZ49&lt;&gt;""),INDEX(AV$3:AV$1048576,MATCH(MAX($AQ$3:$AQ48),$AQ$3:$AQ$1048576,0),0),""),E49)</f>
        <v/>
      </c>
      <c r="AW49" s="24" t="str">
        <f t="shared" si="148"/>
        <v/>
      </c>
      <c r="AX49" s="13" t="str">
        <f t="shared" si="149"/>
        <v/>
      </c>
      <c r="AY49" s="4" t="str">
        <f t="shared" si="150"/>
        <v/>
      </c>
      <c r="AZ49" s="4" t="str">
        <f>IF(AX49="",IF(OR(AND(H49&lt;&gt;"",F49=""),COUNTA($H$3:$H$1048576)&gt;COUNTA($H$3:$H49)),INDEX(AX$3:AX49,MATCH(MAX($AQ$3:AQ49),AQ$3:AQ49,0),0),""),AX49)</f>
        <v/>
      </c>
      <c r="BA49" s="4" t="str">
        <f>IF(AY49="",IF(AND(H49&lt;&gt;"",F49=""),INDEX(AY$3:AY49,MATCH(MAX($AQ$3:AQ49),AQ$3:AQ49,0),0),""),AY49)</f>
        <v/>
      </c>
      <c r="BB49" s="82" t="str">
        <f>IF(BC49="","",RANK(BC49,BC$3:BC$1048576,1)+COUNTIF($BC$3:BC49,BC49)-1)</f>
        <v/>
      </c>
      <c r="BC49" s="139" t="str">
        <f t="shared" si="151"/>
        <v/>
      </c>
      <c r="BD49" s="46" t="str">
        <f t="shared" si="152"/>
        <v/>
      </c>
      <c r="BE49" s="46" t="str">
        <f t="shared" si="153"/>
        <v/>
      </c>
      <c r="BF49" s="46" t="str">
        <f t="shared" si="154"/>
        <v/>
      </c>
      <c r="BG49" s="4" t="str">
        <f t="shared" si="155"/>
        <v/>
      </c>
      <c r="BH49" s="180" t="str">
        <f t="shared" si="156"/>
        <v/>
      </c>
      <c r="BI49" s="16" t="str">
        <f t="shared" si="157"/>
        <v/>
      </c>
      <c r="BJ49" s="52" t="str">
        <f>IF(BI49="","",IF(W49="","",IF(AND(K49=$K$1,$K$1&lt;&gt;""),$BT$2,IFERROR(IF(INDEX(価格設定!$D$5:$D$1048576,MATCH(Q49,価格設定!$B$5:$B$1048576,0),0)=価格設定!$D$3,$BT$2,$BS$2),$BS$2))))</f>
        <v/>
      </c>
      <c r="BK49" s="16" t="str">
        <f>IF(BI49="","",IF(COUNTIF($BI$3:BI49,BI49)=1,1,IF(AND(BI48=BI49,BH49=""),BK48,COUNTIF($BH$3:BH49,BH49))))</f>
        <v/>
      </c>
      <c r="BL49" s="52" t="str">
        <f t="shared" si="158"/>
        <v/>
      </c>
      <c r="BM49" s="52" t="str">
        <f t="shared" si="159"/>
        <v/>
      </c>
      <c r="BN49" s="119" t="str">
        <f t="shared" si="160"/>
        <v/>
      </c>
      <c r="BO49" s="119" t="str">
        <f t="shared" si="161"/>
        <v/>
      </c>
      <c r="BP49" s="17" t="str">
        <f t="shared" si="162"/>
        <v/>
      </c>
      <c r="BQ49" s="17" t="str">
        <f t="shared" si="163"/>
        <v/>
      </c>
      <c r="BR49" s="17" t="str">
        <f>IF(OR(BP49="",COUNTIF($BO$3:BO49,BO49)&lt;&gt;1),"",SUMIF(BO$3:BO$1048576,BO49,BP$3:BP$1048576))</f>
        <v/>
      </c>
      <c r="BS49" s="17" t="str">
        <f t="shared" si="164"/>
        <v/>
      </c>
      <c r="BT49" s="17" t="str">
        <f t="shared" si="165"/>
        <v/>
      </c>
      <c r="BU49" s="17" t="str">
        <f t="shared" si="166"/>
        <v/>
      </c>
      <c r="BV49" s="24" t="str">
        <f t="shared" si="167"/>
        <v/>
      </c>
      <c r="BW49" s="24" t="str">
        <f t="shared" si="168"/>
        <v/>
      </c>
      <c r="BX49" s="24" t="str">
        <f t="shared" si="169"/>
        <v/>
      </c>
      <c r="BY49" s="26" t="str">
        <f t="shared" si="170"/>
        <v/>
      </c>
      <c r="BZ49" s="26" t="str">
        <f t="shared" si="171"/>
        <v/>
      </c>
      <c r="CA49" s="26" t="str">
        <f t="shared" si="172"/>
        <v/>
      </c>
      <c r="CB49" s="66" t="str">
        <f t="shared" si="173"/>
        <v/>
      </c>
      <c r="CC49" s="65" t="str">
        <f t="shared" si="174"/>
        <v/>
      </c>
      <c r="CD49" s="26" t="str">
        <f t="shared" si="175"/>
        <v/>
      </c>
      <c r="CE49" s="26" t="str">
        <f t="shared" si="176"/>
        <v/>
      </c>
      <c r="CF49" s="193" t="str">
        <f t="shared" si="177"/>
        <v/>
      </c>
      <c r="CG49" s="193" t="str">
        <f t="shared" si="178"/>
        <v/>
      </c>
      <c r="CH49" s="26" t="str">
        <f t="shared" si="179"/>
        <v/>
      </c>
      <c r="CI49" s="26" t="str">
        <f t="shared" si="180"/>
        <v/>
      </c>
      <c r="CJ49" s="65" t="str">
        <f t="shared" si="181"/>
        <v/>
      </c>
      <c r="CK49" s="65" t="str">
        <f t="shared" si="182"/>
        <v/>
      </c>
      <c r="CL49" s="64" t="str">
        <f t="shared" si="183"/>
        <v/>
      </c>
      <c r="CM49" s="64" t="str">
        <f t="shared" si="184"/>
        <v/>
      </c>
      <c r="CN49" s="65" t="str">
        <f t="shared" si="185"/>
        <v/>
      </c>
      <c r="CP49" s="63" t="str">
        <f>IF(BH49="","",MAX($CP$3:CP48)+1)</f>
        <v/>
      </c>
      <c r="CQ49" s="24" t="str">
        <f t="shared" si="186"/>
        <v/>
      </c>
      <c r="CR49" s="24" t="str">
        <f t="shared" si="187"/>
        <v/>
      </c>
      <c r="CS49" s="24" t="str">
        <f t="shared" si="188"/>
        <v/>
      </c>
      <c r="CT49" s="58" t="str">
        <f>IF(BO49="","",COUNTIF($BO$3:BO49,BO49)&amp;"@"&amp;BO49)</f>
        <v/>
      </c>
      <c r="CU49" s="16" t="str">
        <f t="shared" si="84"/>
        <v/>
      </c>
      <c r="CV49" s="63" t="str">
        <f t="shared" si="189"/>
        <v/>
      </c>
      <c r="CW49" s="16" t="str">
        <f t="shared" si="190"/>
        <v/>
      </c>
      <c r="CX49" s="16" t="str">
        <f t="shared" si="191"/>
        <v/>
      </c>
      <c r="CY49" s="16" t="str">
        <f t="shared" si="192"/>
        <v/>
      </c>
      <c r="CZ49" s="85" t="str">
        <f t="shared" si="193"/>
        <v/>
      </c>
      <c r="DA49" s="16" t="str">
        <f t="shared" si="194"/>
        <v/>
      </c>
      <c r="DB49" s="16" t="str">
        <f t="shared" si="195"/>
        <v/>
      </c>
      <c r="DC49" s="28" t="str">
        <f>IF(CP49="","",$DC$1&amp;(INDEX(価格設定!D$1:XFD$3,ROW(価格設定!$D$3),MATCH($AW49,価格設定!D$1:XFD$1,1))*100)&amp;"%")</f>
        <v/>
      </c>
      <c r="DD49" s="28" t="str">
        <f>IF(CP49="","",$DD$1&amp;(INDEX(価格設定!D$1:XFD$3,ROW(価格設定!$D$2),MATCH($AW49,価格設定!D$1:XFD$1,1))*100)&amp;"%")</f>
        <v/>
      </c>
      <c r="DE49" s="29" t="str">
        <f t="shared" si="196"/>
        <v/>
      </c>
      <c r="DG49" s="58" t="str">
        <f t="shared" si="197"/>
        <v/>
      </c>
      <c r="DH49" s="58" t="str">
        <f t="shared" si="198"/>
        <v/>
      </c>
      <c r="DI49" s="58" t="str">
        <f t="shared" si="199"/>
        <v/>
      </c>
      <c r="DJ49" s="85" t="str">
        <f t="shared" si="200"/>
        <v/>
      </c>
      <c r="DL49" s="58" t="str">
        <f>IF(COUNTIF(DG$3:DG$1048576,DG49)=COUNTIF($DG$3:$DG49,DG49),DG49,"")</f>
        <v/>
      </c>
      <c r="DM49" s="85" t="str">
        <f t="shared" si="201"/>
        <v/>
      </c>
      <c r="DN49" s="85" t="str">
        <f t="shared" si="87"/>
        <v/>
      </c>
      <c r="DO49" s="85" t="str">
        <f t="shared" si="88"/>
        <v/>
      </c>
      <c r="DP49" s="303"/>
      <c r="DQ49" s="17" t="str">
        <f t="shared" si="89"/>
        <v/>
      </c>
      <c r="DR49" s="17" t="str">
        <f t="shared" si="90"/>
        <v/>
      </c>
      <c r="DS49" s="17" t="str">
        <f t="shared" si="91"/>
        <v/>
      </c>
      <c r="DU49" s="16" t="str">
        <f t="shared" si="202"/>
        <v/>
      </c>
      <c r="DV49" s="16" t="str">
        <f>IF(DU49="","",COUNT($DU$3:DU49))</f>
        <v/>
      </c>
      <c r="DW49" s="16" t="str">
        <f t="shared" si="203"/>
        <v/>
      </c>
      <c r="DX49" s="16" t="str">
        <f t="shared" si="204"/>
        <v/>
      </c>
      <c r="DY49" s="16" t="str">
        <f>IF(DZ49="","",COUNTIF(DZ$3:DZ49,DZ49))</f>
        <v/>
      </c>
      <c r="DZ49" s="16" t="str">
        <f t="shared" si="205"/>
        <v/>
      </c>
      <c r="EA49" s="16" t="str">
        <f t="shared" si="206"/>
        <v/>
      </c>
      <c r="EB49" s="16" t="str">
        <f t="shared" si="207"/>
        <v/>
      </c>
      <c r="EC49" s="16" t="str">
        <f t="shared" si="208"/>
        <v/>
      </c>
      <c r="ED49" s="16" t="str">
        <f t="shared" si="209"/>
        <v/>
      </c>
      <c r="EE49" s="16" t="str">
        <f t="shared" si="210"/>
        <v/>
      </c>
      <c r="EF49" s="16" t="str">
        <f t="shared" si="211"/>
        <v/>
      </c>
      <c r="EG49" s="16" t="str">
        <f t="shared" si="212"/>
        <v/>
      </c>
      <c r="EH49" s="16" t="str">
        <f t="shared" si="213"/>
        <v/>
      </c>
      <c r="EI49" s="16" t="str">
        <f t="shared" si="214"/>
        <v/>
      </c>
      <c r="EJ49" s="16" t="str">
        <f t="shared" si="215"/>
        <v/>
      </c>
      <c r="EK49" s="16" t="str">
        <f t="shared" si="216"/>
        <v/>
      </c>
      <c r="EL49" s="58" t="str">
        <f t="shared" si="217"/>
        <v/>
      </c>
      <c r="EM49" s="58" t="str">
        <f>IF(OR($DZ49="",CR49=""),IF($EL49="","",$EL49),IF(OR(CR49="なし",CR49=0),領収書!$H$1,CR49))</f>
        <v/>
      </c>
      <c r="EN49" s="58" t="str">
        <f>IF(OR($DZ49="",CS49=""),IF($EL49="","",$EL49),IF(OR(CS49="なし",CS49=0),入力!$EN$1,CS49))</f>
        <v/>
      </c>
      <c r="EO49" s="63" t="str">
        <f t="shared" si="218"/>
        <v/>
      </c>
      <c r="EP49" s="63" t="str">
        <f t="shared" si="219"/>
        <v/>
      </c>
      <c r="ER49" s="16" t="str">
        <f>IF(AND(COUNTIF($ET$3:ET49,ET49)=1,ET49&lt;&gt;""),MAX($ER$3:ER48)+1,"")</f>
        <v/>
      </c>
      <c r="ES49" s="16" t="str">
        <f>IF(価格設定!B51="","",価格設定!B51)</f>
        <v/>
      </c>
      <c r="ET49" s="16" t="str">
        <f>IF(価格設定!C51="","",価格設定!C51)</f>
        <v/>
      </c>
      <c r="EV49" s="16" t="str">
        <f t="shared" si="94"/>
        <v/>
      </c>
      <c r="EW49" s="16" t="str">
        <f t="shared" si="220"/>
        <v/>
      </c>
    </row>
    <row r="50" spans="1:153" ht="30" customHeight="1" x14ac:dyDescent="0.2">
      <c r="A50" s="225"/>
      <c r="B50" s="212"/>
      <c r="C50" s="221"/>
      <c r="D50" s="164"/>
      <c r="E50" s="165"/>
      <c r="F50" s="166"/>
      <c r="G50" s="167"/>
      <c r="H50" s="179"/>
      <c r="I50" s="306"/>
      <c r="J50" s="169"/>
      <c r="K50" s="179"/>
      <c r="L50" s="186"/>
      <c r="M50" s="186"/>
      <c r="N50" s="168"/>
      <c r="O50" s="170"/>
      <c r="P50" s="212"/>
      <c r="Q50" s="179" t="str">
        <f>IFERROR(IF(H50="","",IFERROR(INDEX(価格設定!$B$5:$B$1048576,MATCH(H50,価格設定!$B$5:$B$1048576,0),0),INDEX(価格設定!$B$5:$B$1048576,MATCH("*"&amp;H50&amp;"*",価格設定!$B$5:$B$1048576,0),0))),H50)</f>
        <v/>
      </c>
      <c r="R50" s="250" t="str">
        <f>IFERROR(IF(Q50="",IF(K50="","",K50),IF(K50="",IF(INDEX(価格設定!$C$5:$C$1048576,MATCH(Q50,価格設定!$B$5:$B$1048576,0),0)=0,"",INDEX(価格設定!$C$5:$C$1048576,MATCH(Q50,価格設定!$B$5:$B$1048576,0),0)),IF(K50="なし","",K50))),"")</f>
        <v/>
      </c>
      <c r="S50" s="308" t="str">
        <f t="shared" si="132"/>
        <v/>
      </c>
      <c r="T50" s="126" t="str">
        <f>IFERROR(IF(J50="",IF(INDEX(価格設定!$E$5:$R$1048576,MATCH($Q50,価格設定!B$5:B$1048576,0),MATCH($AW50,価格設定!E$1:X$1,1))=0,"",INDEX(価格設定!$E$5:$R$1048576,MATCH($Q50,価格設定!B$5:B$1048576,0),MATCH($AW50,価格設定!E$1:X$1,1))),J50),"")</f>
        <v/>
      </c>
      <c r="U50" s="126" t="str">
        <f t="shared" si="133"/>
        <v/>
      </c>
      <c r="V50" s="132" t="str">
        <f t="shared" si="134"/>
        <v/>
      </c>
      <c r="W50" s="127" t="str">
        <f>IFERROR(IF(OR(T50="",T50&lt;0),"",IFERROR(INDEX(価格設定!E$2:X$3,IF(AND(K50=$K$1,$K$1&lt;&gt;""),ROW(価格設定!$D$3)-1,MATCH(INDEX(価格設定!$D$5:$D$1048576,MATCH(Q50,価格設定!$B$5:$B$1048576,0),0),価格設定!$D$2:$D$3,0)),MATCH($AW50,価格設定!E$1:X$1,1)),INDEX(価格設定!E$2:X$2,0,MATCH($AW50,価格設定!E$1:X$1,1)))),"")</f>
        <v/>
      </c>
      <c r="X50" s="126" t="str">
        <f t="shared" si="67"/>
        <v/>
      </c>
      <c r="Y50" s="128" t="str">
        <f t="shared" si="135"/>
        <v/>
      </c>
      <c r="Z50" s="126" t="str">
        <f t="shared" si="136"/>
        <v/>
      </c>
      <c r="AA50" s="129" t="str">
        <f t="shared" si="137"/>
        <v/>
      </c>
      <c r="AB50" s="126" t="str">
        <f t="shared" si="138"/>
        <v/>
      </c>
      <c r="AC50" s="280" t="str">
        <f t="shared" si="139"/>
        <v/>
      </c>
      <c r="AD50" s="15"/>
      <c r="AE50" s="204" t="str">
        <f>IF(AF50="","",COUNT($AF$3:AF50))</f>
        <v/>
      </c>
      <c r="AF50" s="206" t="str">
        <f t="shared" si="140"/>
        <v/>
      </c>
      <c r="AG50" s="204" t="str">
        <f t="shared" si="141"/>
        <v/>
      </c>
      <c r="AH50" s="204" t="str">
        <f t="shared" si="142"/>
        <v/>
      </c>
      <c r="AI50" s="287"/>
      <c r="AJ50" s="15"/>
      <c r="AK50" s="138" t="str">
        <f t="shared" si="143"/>
        <v/>
      </c>
      <c r="AL50" s="131" t="str">
        <f t="shared" si="144"/>
        <v/>
      </c>
      <c r="AM50" s="131" t="str">
        <f t="shared" si="145"/>
        <v/>
      </c>
      <c r="AN50" s="313" t="str">
        <f t="shared" si="146"/>
        <v/>
      </c>
      <c r="AO50" s="316" t="str">
        <f t="shared" si="147"/>
        <v/>
      </c>
      <c r="AP50" s="18"/>
      <c r="AQ50" s="3" t="str">
        <f>IF(F50="","",MAX($AQ$3:AQ49)+1)</f>
        <v/>
      </c>
      <c r="AR50" s="3" t="str">
        <f>IF(OR(AQ50="",BB50=""),"",MAX($AR$3:AR49)+1)</f>
        <v/>
      </c>
      <c r="AS50" s="3" t="str">
        <f>IF(CQ50="","",RANK(CQ50,CQ$3:CQ$1048576,1)+COUNTIF($CQ$3:CQ50,CQ50)-1)</f>
        <v/>
      </c>
      <c r="AT50" s="21" t="str">
        <f>IF(C50="",IF(OR(AND($H50&lt;&gt;"",C50=""),AND($F49=$F50,$AZ50&lt;&gt;""),COUNTA($H$3:$H$1048576,#REF!,$F$3:$F$1048576)&gt;COUNTA($H$3:$H50,#REF!,$F$3:$F50),$AZ50&lt;&gt;""),INDEX(AT$3:AT$1048576,MATCH(MAX($AQ$3:$AQ49),$AQ$3:$AQ$1048576,0),0),""),C50)</f>
        <v/>
      </c>
      <c r="AU50" s="21" t="str">
        <f>IF(D50="",IF(OR(AND($H50&lt;&gt;"",D50=""),AND($F49=$F50,$AZ50&lt;&gt;""),COUNTA($H$3:$H$1048576,#REF!,$F$3:$F$1048576)&gt;COUNTA($H$3:$H50,#REF!,$F$3:$F50),$AZ50&lt;&gt;""),INDEX(AU$3:AU$1048576,MATCH(MAX($AQ$3:$AQ49),$AQ$3:$AQ$1048576,0),0),""),D50)</f>
        <v/>
      </c>
      <c r="AV50" s="21" t="str">
        <f>IF(E50="",IF(OR(AND($H50&lt;&gt;"",E50=""),AND($F49=$F50,$AZ50&lt;&gt;""),COUNTA($H$3:$H$1048576,#REF!,$F$3:$F$1048576)&gt;COUNTA($H$3:$H50,#REF!,$F$3:$F50),$AZ50&lt;&gt;""),INDEX(AV$3:AV$1048576,MATCH(MAX($AQ$3:$AQ49),$AQ$3:$AQ$1048576,0),0),""),E50)</f>
        <v/>
      </c>
      <c r="AW50" s="24" t="str">
        <f t="shared" si="148"/>
        <v/>
      </c>
      <c r="AX50" s="13" t="str">
        <f t="shared" si="149"/>
        <v/>
      </c>
      <c r="AY50" s="4" t="str">
        <f t="shared" si="150"/>
        <v/>
      </c>
      <c r="AZ50" s="4" t="str">
        <f>IF(AX50="",IF(OR(AND(H50&lt;&gt;"",F50=""),COUNTA($H$3:$H$1048576)&gt;COUNTA($H$3:$H50)),INDEX(AX$3:AX50,MATCH(MAX($AQ$3:AQ50),AQ$3:AQ50,0),0),""),AX50)</f>
        <v/>
      </c>
      <c r="BA50" s="4" t="str">
        <f>IF(AY50="",IF(AND(H50&lt;&gt;"",F50=""),INDEX(AY$3:AY50,MATCH(MAX($AQ$3:AQ50),AQ$3:AQ50,0),0),""),AY50)</f>
        <v/>
      </c>
      <c r="BB50" s="82" t="str">
        <f>IF(BC50="","",RANK(BC50,BC$3:BC$1048576,1)+COUNTIF($BC$3:BC50,BC50)-1)</f>
        <v/>
      </c>
      <c r="BC50" s="139" t="str">
        <f t="shared" si="151"/>
        <v/>
      </c>
      <c r="BD50" s="46" t="str">
        <f t="shared" si="152"/>
        <v/>
      </c>
      <c r="BE50" s="46" t="str">
        <f t="shared" si="153"/>
        <v/>
      </c>
      <c r="BF50" s="46" t="str">
        <f t="shared" si="154"/>
        <v/>
      </c>
      <c r="BG50" s="4" t="str">
        <f t="shared" si="155"/>
        <v/>
      </c>
      <c r="BH50" s="180" t="str">
        <f t="shared" si="156"/>
        <v/>
      </c>
      <c r="BI50" s="16" t="str">
        <f t="shared" si="157"/>
        <v/>
      </c>
      <c r="BJ50" s="52" t="str">
        <f>IF(BI50="","",IF(W50="","",IF(AND(K50=$K$1,$K$1&lt;&gt;""),$BT$2,IFERROR(IF(INDEX(価格設定!$D$5:$D$1048576,MATCH(Q50,価格設定!$B$5:$B$1048576,0),0)=価格設定!$D$3,$BT$2,$BS$2),$BS$2))))</f>
        <v/>
      </c>
      <c r="BK50" s="16" t="str">
        <f>IF(BI50="","",IF(COUNTIF($BI$3:BI50,BI50)=1,1,IF(AND(BI49=BI50,BH50=""),BK49,COUNTIF($BH$3:BH50,BH50))))</f>
        <v/>
      </c>
      <c r="BL50" s="52" t="str">
        <f t="shared" si="158"/>
        <v/>
      </c>
      <c r="BM50" s="52" t="str">
        <f t="shared" si="159"/>
        <v/>
      </c>
      <c r="BN50" s="119" t="str">
        <f t="shared" si="160"/>
        <v/>
      </c>
      <c r="BO50" s="119" t="str">
        <f t="shared" si="161"/>
        <v/>
      </c>
      <c r="BP50" s="17" t="str">
        <f t="shared" si="162"/>
        <v/>
      </c>
      <c r="BQ50" s="17" t="str">
        <f t="shared" si="163"/>
        <v/>
      </c>
      <c r="BR50" s="17" t="str">
        <f>IF(OR(BP50="",COUNTIF($BO$3:BO50,BO50)&lt;&gt;1),"",SUMIF(BO$3:BO$1048576,BO50,BP$3:BP$1048576))</f>
        <v/>
      </c>
      <c r="BS50" s="17" t="str">
        <f t="shared" si="164"/>
        <v/>
      </c>
      <c r="BT50" s="17" t="str">
        <f t="shared" si="165"/>
        <v/>
      </c>
      <c r="BU50" s="17" t="str">
        <f t="shared" si="166"/>
        <v/>
      </c>
      <c r="BV50" s="24" t="str">
        <f t="shared" si="167"/>
        <v/>
      </c>
      <c r="BW50" s="24" t="str">
        <f t="shared" si="168"/>
        <v/>
      </c>
      <c r="BX50" s="24" t="str">
        <f t="shared" si="169"/>
        <v/>
      </c>
      <c r="BY50" s="26" t="str">
        <f t="shared" si="170"/>
        <v/>
      </c>
      <c r="BZ50" s="26" t="str">
        <f t="shared" si="171"/>
        <v/>
      </c>
      <c r="CA50" s="26" t="str">
        <f t="shared" si="172"/>
        <v/>
      </c>
      <c r="CB50" s="66" t="str">
        <f t="shared" si="173"/>
        <v/>
      </c>
      <c r="CC50" s="65" t="str">
        <f t="shared" si="174"/>
        <v/>
      </c>
      <c r="CD50" s="26" t="str">
        <f t="shared" si="175"/>
        <v/>
      </c>
      <c r="CE50" s="26" t="str">
        <f t="shared" si="176"/>
        <v/>
      </c>
      <c r="CF50" s="193" t="str">
        <f t="shared" si="177"/>
        <v/>
      </c>
      <c r="CG50" s="193" t="str">
        <f t="shared" si="178"/>
        <v/>
      </c>
      <c r="CH50" s="26" t="str">
        <f t="shared" si="179"/>
        <v/>
      </c>
      <c r="CI50" s="26" t="str">
        <f t="shared" si="180"/>
        <v/>
      </c>
      <c r="CJ50" s="65" t="str">
        <f t="shared" si="181"/>
        <v/>
      </c>
      <c r="CK50" s="65" t="str">
        <f t="shared" si="182"/>
        <v/>
      </c>
      <c r="CL50" s="64" t="str">
        <f t="shared" si="183"/>
        <v/>
      </c>
      <c r="CM50" s="64" t="str">
        <f t="shared" si="184"/>
        <v/>
      </c>
      <c r="CN50" s="65" t="str">
        <f t="shared" si="185"/>
        <v/>
      </c>
      <c r="CP50" s="63" t="str">
        <f>IF(BH50="","",MAX($CP$3:CP49)+1)</f>
        <v/>
      </c>
      <c r="CQ50" s="24" t="str">
        <f t="shared" si="186"/>
        <v/>
      </c>
      <c r="CR50" s="24" t="str">
        <f t="shared" si="187"/>
        <v/>
      </c>
      <c r="CS50" s="24" t="str">
        <f t="shared" si="188"/>
        <v/>
      </c>
      <c r="CT50" s="58" t="str">
        <f>IF(BO50="","",COUNTIF($BO$3:BO50,BO50)&amp;"@"&amp;BO50)</f>
        <v/>
      </c>
      <c r="CU50" s="16" t="str">
        <f t="shared" si="84"/>
        <v/>
      </c>
      <c r="CV50" s="63" t="str">
        <f t="shared" si="189"/>
        <v/>
      </c>
      <c r="CW50" s="16" t="str">
        <f t="shared" si="190"/>
        <v/>
      </c>
      <c r="CX50" s="16" t="str">
        <f t="shared" si="191"/>
        <v/>
      </c>
      <c r="CY50" s="16" t="str">
        <f t="shared" si="192"/>
        <v/>
      </c>
      <c r="CZ50" s="85" t="str">
        <f t="shared" si="193"/>
        <v/>
      </c>
      <c r="DA50" s="16" t="str">
        <f t="shared" si="194"/>
        <v/>
      </c>
      <c r="DB50" s="16" t="str">
        <f t="shared" si="195"/>
        <v/>
      </c>
      <c r="DC50" s="28" t="str">
        <f>IF(CP50="","",$DC$1&amp;(INDEX(価格設定!D$1:XFD$3,ROW(価格設定!$D$3),MATCH($AW50,価格設定!D$1:XFD$1,1))*100)&amp;"%")</f>
        <v/>
      </c>
      <c r="DD50" s="28" t="str">
        <f>IF(CP50="","",$DD$1&amp;(INDEX(価格設定!D$1:XFD$3,ROW(価格設定!$D$2),MATCH($AW50,価格設定!D$1:XFD$1,1))*100)&amp;"%")</f>
        <v/>
      </c>
      <c r="DE50" s="29" t="str">
        <f t="shared" si="196"/>
        <v/>
      </c>
      <c r="DG50" s="58" t="str">
        <f t="shared" si="197"/>
        <v/>
      </c>
      <c r="DH50" s="58" t="str">
        <f t="shared" si="198"/>
        <v/>
      </c>
      <c r="DI50" s="58" t="str">
        <f t="shared" si="199"/>
        <v/>
      </c>
      <c r="DJ50" s="85" t="str">
        <f t="shared" si="200"/>
        <v/>
      </c>
      <c r="DL50" s="58" t="str">
        <f>IF(COUNTIF(DG$3:DG$1048576,DG50)=COUNTIF($DG$3:$DG50,DG50),DG50,"")</f>
        <v/>
      </c>
      <c r="DM50" s="85" t="str">
        <f t="shared" si="201"/>
        <v/>
      </c>
      <c r="DN50" s="85" t="str">
        <f t="shared" si="87"/>
        <v/>
      </c>
      <c r="DO50" s="85" t="str">
        <f t="shared" si="88"/>
        <v/>
      </c>
      <c r="DP50" s="303"/>
      <c r="DQ50" s="17" t="str">
        <f t="shared" si="89"/>
        <v/>
      </c>
      <c r="DR50" s="17" t="str">
        <f t="shared" si="90"/>
        <v/>
      </c>
      <c r="DS50" s="17" t="str">
        <f t="shared" si="91"/>
        <v/>
      </c>
      <c r="DU50" s="16" t="str">
        <f t="shared" si="202"/>
        <v/>
      </c>
      <c r="DV50" s="16" t="str">
        <f>IF(DU50="","",COUNT($DU$3:DU50))</f>
        <v/>
      </c>
      <c r="DW50" s="16" t="str">
        <f t="shared" si="203"/>
        <v/>
      </c>
      <c r="DX50" s="16" t="str">
        <f t="shared" si="204"/>
        <v/>
      </c>
      <c r="DY50" s="16" t="str">
        <f>IF(DZ50="","",COUNTIF(DZ$3:DZ50,DZ50))</f>
        <v/>
      </c>
      <c r="DZ50" s="16" t="str">
        <f t="shared" si="205"/>
        <v/>
      </c>
      <c r="EA50" s="16" t="str">
        <f t="shared" si="206"/>
        <v/>
      </c>
      <c r="EB50" s="16" t="str">
        <f t="shared" si="207"/>
        <v/>
      </c>
      <c r="EC50" s="16" t="str">
        <f t="shared" si="208"/>
        <v/>
      </c>
      <c r="ED50" s="16" t="str">
        <f t="shared" si="209"/>
        <v/>
      </c>
      <c r="EE50" s="16" t="str">
        <f t="shared" si="210"/>
        <v/>
      </c>
      <c r="EF50" s="16" t="str">
        <f t="shared" si="211"/>
        <v/>
      </c>
      <c r="EG50" s="16" t="str">
        <f t="shared" si="212"/>
        <v/>
      </c>
      <c r="EH50" s="16" t="str">
        <f t="shared" si="213"/>
        <v/>
      </c>
      <c r="EI50" s="16" t="str">
        <f t="shared" si="214"/>
        <v/>
      </c>
      <c r="EJ50" s="16" t="str">
        <f t="shared" si="215"/>
        <v/>
      </c>
      <c r="EK50" s="16" t="str">
        <f t="shared" si="216"/>
        <v/>
      </c>
      <c r="EL50" s="58" t="str">
        <f t="shared" si="217"/>
        <v/>
      </c>
      <c r="EM50" s="58" t="str">
        <f>IF(OR($DZ50="",CR50=""),IF($EL50="","",$EL50),IF(OR(CR50="なし",CR50=0),領収書!$H$1,CR50))</f>
        <v/>
      </c>
      <c r="EN50" s="58" t="str">
        <f>IF(OR($DZ50="",CS50=""),IF($EL50="","",$EL50),IF(OR(CS50="なし",CS50=0),入力!$EN$1,CS50))</f>
        <v/>
      </c>
      <c r="EO50" s="63" t="str">
        <f t="shared" si="218"/>
        <v/>
      </c>
      <c r="EP50" s="63" t="str">
        <f t="shared" si="219"/>
        <v/>
      </c>
      <c r="ER50" s="16" t="str">
        <f>IF(AND(COUNTIF($ET$3:ET50,ET50)=1,ET50&lt;&gt;""),MAX($ER$3:ER49)+1,"")</f>
        <v/>
      </c>
      <c r="ES50" s="16" t="str">
        <f>IF(価格設定!B52="","",価格設定!B52)</f>
        <v/>
      </c>
      <c r="ET50" s="16" t="str">
        <f>IF(価格設定!C52="","",価格設定!C52)</f>
        <v/>
      </c>
      <c r="EV50" s="16" t="str">
        <f t="shared" si="94"/>
        <v/>
      </c>
      <c r="EW50" s="16" t="str">
        <f t="shared" si="220"/>
        <v/>
      </c>
    </row>
    <row r="51" spans="1:153" ht="30" customHeight="1" x14ac:dyDescent="0.2">
      <c r="A51" s="225"/>
      <c r="B51" s="212"/>
      <c r="C51" s="221"/>
      <c r="D51" s="164"/>
      <c r="E51" s="165"/>
      <c r="F51" s="166"/>
      <c r="G51" s="167"/>
      <c r="H51" s="179"/>
      <c r="I51" s="306"/>
      <c r="J51" s="169"/>
      <c r="K51" s="179"/>
      <c r="L51" s="186"/>
      <c r="M51" s="186"/>
      <c r="N51" s="168"/>
      <c r="O51" s="170"/>
      <c r="P51" s="212"/>
      <c r="Q51" s="179" t="str">
        <f>IFERROR(IF(H51="","",IFERROR(INDEX(価格設定!$B$5:$B$1048576,MATCH(H51,価格設定!$B$5:$B$1048576,0),0),INDEX(価格設定!$B$5:$B$1048576,MATCH("*"&amp;H51&amp;"*",価格設定!$B$5:$B$1048576,0),0))),H51)</f>
        <v/>
      </c>
      <c r="R51" s="250" t="str">
        <f>IFERROR(IF(Q51="",IF(K51="","",K51),IF(K51="",IF(INDEX(価格設定!$C$5:$C$1048576,MATCH(Q51,価格設定!$B$5:$B$1048576,0),0)=0,"",INDEX(価格設定!$C$5:$C$1048576,MATCH(Q51,価格設定!$B$5:$B$1048576,0),0)),IF(K51="なし","",K51))),"")</f>
        <v/>
      </c>
      <c r="S51" s="308" t="str">
        <f t="shared" si="132"/>
        <v/>
      </c>
      <c r="T51" s="126" t="str">
        <f>IFERROR(IF(J51="",IF(INDEX(価格設定!$E$5:$R$1048576,MATCH($Q51,価格設定!B$5:B$1048576,0),MATCH($AW51,価格設定!E$1:X$1,1))=0,"",INDEX(価格設定!$E$5:$R$1048576,MATCH($Q51,価格設定!B$5:B$1048576,0),MATCH($AW51,価格設定!E$1:X$1,1))),J51),"")</f>
        <v/>
      </c>
      <c r="U51" s="126" t="str">
        <f t="shared" si="133"/>
        <v/>
      </c>
      <c r="V51" s="132" t="str">
        <f t="shared" si="134"/>
        <v/>
      </c>
      <c r="W51" s="127" t="str">
        <f>IFERROR(IF(OR(T51="",T51&lt;0),"",IFERROR(INDEX(価格設定!E$2:X$3,IF(AND(K51=$K$1,$K$1&lt;&gt;""),ROW(価格設定!$D$3)-1,MATCH(INDEX(価格設定!$D$5:$D$1048576,MATCH(Q51,価格設定!$B$5:$B$1048576,0),0),価格設定!$D$2:$D$3,0)),MATCH($AW51,価格設定!E$1:X$1,1)),INDEX(価格設定!E$2:X$2,0,MATCH($AW51,価格設定!E$1:X$1,1)))),"")</f>
        <v/>
      </c>
      <c r="X51" s="126" t="str">
        <f t="shared" si="67"/>
        <v/>
      </c>
      <c r="Y51" s="128" t="str">
        <f t="shared" si="135"/>
        <v/>
      </c>
      <c r="Z51" s="126" t="str">
        <f t="shared" si="136"/>
        <v/>
      </c>
      <c r="AA51" s="129" t="str">
        <f t="shared" si="137"/>
        <v/>
      </c>
      <c r="AB51" s="126" t="str">
        <f t="shared" si="138"/>
        <v/>
      </c>
      <c r="AC51" s="280" t="str">
        <f t="shared" si="139"/>
        <v/>
      </c>
      <c r="AD51" s="15"/>
      <c r="AE51" s="204" t="str">
        <f>IF(AF51="","",COUNT($AF$3:AF51))</f>
        <v/>
      </c>
      <c r="AF51" s="206" t="str">
        <f t="shared" si="140"/>
        <v/>
      </c>
      <c r="AG51" s="204" t="str">
        <f t="shared" si="141"/>
        <v/>
      </c>
      <c r="AH51" s="204" t="str">
        <f t="shared" si="142"/>
        <v/>
      </c>
      <c r="AI51" s="287"/>
      <c r="AJ51" s="15"/>
      <c r="AK51" s="138" t="str">
        <f t="shared" si="143"/>
        <v/>
      </c>
      <c r="AL51" s="131" t="str">
        <f t="shared" si="144"/>
        <v/>
      </c>
      <c r="AM51" s="131" t="str">
        <f t="shared" si="145"/>
        <v/>
      </c>
      <c r="AN51" s="313" t="str">
        <f t="shared" si="146"/>
        <v/>
      </c>
      <c r="AO51" s="316" t="str">
        <f t="shared" si="147"/>
        <v/>
      </c>
      <c r="AP51" s="18"/>
      <c r="AQ51" s="3" t="str">
        <f>IF(F51="","",MAX($AQ$3:AQ50)+1)</f>
        <v/>
      </c>
      <c r="AR51" s="3" t="str">
        <f>IF(OR(AQ51="",BB51=""),"",MAX($AR$3:AR50)+1)</f>
        <v/>
      </c>
      <c r="AS51" s="3" t="str">
        <f>IF(CQ51="","",RANK(CQ51,CQ$3:CQ$1048576,1)+COUNTIF($CQ$3:CQ51,CQ51)-1)</f>
        <v/>
      </c>
      <c r="AT51" s="21" t="str">
        <f>IF(C51="",IF(OR(AND($H51&lt;&gt;"",C51=""),AND($F50=$F51,$AZ51&lt;&gt;""),COUNTA($H$3:$H$1048576,#REF!,$F$3:$F$1048576)&gt;COUNTA($H$3:$H51,#REF!,$F$3:$F51),$AZ51&lt;&gt;""),INDEX(AT$3:AT$1048576,MATCH(MAX($AQ$3:$AQ50),$AQ$3:$AQ$1048576,0),0),""),C51)</f>
        <v/>
      </c>
      <c r="AU51" s="21" t="str">
        <f>IF(D51="",IF(OR(AND($H51&lt;&gt;"",D51=""),AND($F50=$F51,$AZ51&lt;&gt;""),COUNTA($H$3:$H$1048576,#REF!,$F$3:$F$1048576)&gt;COUNTA($H$3:$H51,#REF!,$F$3:$F51),$AZ51&lt;&gt;""),INDEX(AU$3:AU$1048576,MATCH(MAX($AQ$3:$AQ50),$AQ$3:$AQ$1048576,0),0),""),D51)</f>
        <v/>
      </c>
      <c r="AV51" s="21" t="str">
        <f>IF(E51="",IF(OR(AND($H51&lt;&gt;"",E51=""),AND($F50=$F51,$AZ51&lt;&gt;""),COUNTA($H$3:$H$1048576,#REF!,$F$3:$F$1048576)&gt;COUNTA($H$3:$H51,#REF!,$F$3:$F51),$AZ51&lt;&gt;""),INDEX(AV$3:AV$1048576,MATCH(MAX($AQ$3:$AQ50),$AQ$3:$AQ$1048576,0),0),""),E51)</f>
        <v/>
      </c>
      <c r="AW51" s="24" t="str">
        <f t="shared" si="148"/>
        <v/>
      </c>
      <c r="AX51" s="13" t="str">
        <f t="shared" si="149"/>
        <v/>
      </c>
      <c r="AY51" s="4" t="str">
        <f t="shared" si="150"/>
        <v/>
      </c>
      <c r="AZ51" s="4" t="str">
        <f>IF(AX51="",IF(OR(AND(H51&lt;&gt;"",F51=""),COUNTA($H$3:$H$1048576)&gt;COUNTA($H$3:$H51)),INDEX(AX$3:AX51,MATCH(MAX($AQ$3:AQ51),AQ$3:AQ51,0),0),""),AX51)</f>
        <v/>
      </c>
      <c r="BA51" s="4" t="str">
        <f>IF(AY51="",IF(AND(H51&lt;&gt;"",F51=""),INDEX(AY$3:AY51,MATCH(MAX($AQ$3:AQ51),AQ$3:AQ51,0),0),""),AY51)</f>
        <v/>
      </c>
      <c r="BB51" s="82" t="str">
        <f>IF(BC51="","",RANK(BC51,BC$3:BC$1048576,1)+COUNTIF($BC$3:BC51,BC51)-1)</f>
        <v/>
      </c>
      <c r="BC51" s="139" t="str">
        <f t="shared" si="151"/>
        <v/>
      </c>
      <c r="BD51" s="46" t="str">
        <f t="shared" si="152"/>
        <v/>
      </c>
      <c r="BE51" s="46" t="str">
        <f t="shared" si="153"/>
        <v/>
      </c>
      <c r="BF51" s="46" t="str">
        <f t="shared" si="154"/>
        <v/>
      </c>
      <c r="BG51" s="4" t="str">
        <f t="shared" si="155"/>
        <v/>
      </c>
      <c r="BH51" s="180" t="str">
        <f t="shared" si="156"/>
        <v/>
      </c>
      <c r="BI51" s="16" t="str">
        <f t="shared" si="157"/>
        <v/>
      </c>
      <c r="BJ51" s="52" t="str">
        <f>IF(BI51="","",IF(W51="","",IF(AND(K51=$K$1,$K$1&lt;&gt;""),$BT$2,IFERROR(IF(INDEX(価格設定!$D$5:$D$1048576,MATCH(Q51,価格設定!$B$5:$B$1048576,0),0)=価格設定!$D$3,$BT$2,$BS$2),$BS$2))))</f>
        <v/>
      </c>
      <c r="BK51" s="16" t="str">
        <f>IF(BI51="","",IF(COUNTIF($BI$3:BI51,BI51)=1,1,IF(AND(BI50=BI51,BH51=""),BK50,COUNTIF($BH$3:BH51,BH51))))</f>
        <v/>
      </c>
      <c r="BL51" s="52" t="str">
        <f t="shared" si="158"/>
        <v/>
      </c>
      <c r="BM51" s="52" t="str">
        <f t="shared" si="159"/>
        <v/>
      </c>
      <c r="BN51" s="119" t="str">
        <f t="shared" si="160"/>
        <v/>
      </c>
      <c r="BO51" s="119" t="str">
        <f t="shared" si="161"/>
        <v/>
      </c>
      <c r="BP51" s="17" t="str">
        <f t="shared" si="162"/>
        <v/>
      </c>
      <c r="BQ51" s="17" t="str">
        <f t="shared" si="163"/>
        <v/>
      </c>
      <c r="BR51" s="17" t="str">
        <f>IF(OR(BP51="",COUNTIF($BO$3:BO51,BO51)&lt;&gt;1),"",SUMIF(BO$3:BO$1048576,BO51,BP$3:BP$1048576))</f>
        <v/>
      </c>
      <c r="BS51" s="17" t="str">
        <f t="shared" si="164"/>
        <v/>
      </c>
      <c r="BT51" s="17" t="str">
        <f t="shared" si="165"/>
        <v/>
      </c>
      <c r="BU51" s="17" t="str">
        <f t="shared" si="166"/>
        <v/>
      </c>
      <c r="BV51" s="24" t="str">
        <f t="shared" si="167"/>
        <v/>
      </c>
      <c r="BW51" s="24" t="str">
        <f t="shared" si="168"/>
        <v/>
      </c>
      <c r="BX51" s="24" t="str">
        <f t="shared" si="169"/>
        <v/>
      </c>
      <c r="BY51" s="26" t="str">
        <f t="shared" si="170"/>
        <v/>
      </c>
      <c r="BZ51" s="26" t="str">
        <f t="shared" si="171"/>
        <v/>
      </c>
      <c r="CA51" s="26" t="str">
        <f t="shared" si="172"/>
        <v/>
      </c>
      <c r="CB51" s="66" t="str">
        <f t="shared" si="173"/>
        <v/>
      </c>
      <c r="CC51" s="65" t="str">
        <f t="shared" si="174"/>
        <v/>
      </c>
      <c r="CD51" s="26" t="str">
        <f t="shared" si="175"/>
        <v/>
      </c>
      <c r="CE51" s="26" t="str">
        <f t="shared" si="176"/>
        <v/>
      </c>
      <c r="CF51" s="193" t="str">
        <f t="shared" si="177"/>
        <v/>
      </c>
      <c r="CG51" s="193" t="str">
        <f t="shared" si="178"/>
        <v/>
      </c>
      <c r="CH51" s="26" t="str">
        <f t="shared" si="179"/>
        <v/>
      </c>
      <c r="CI51" s="26" t="str">
        <f t="shared" si="180"/>
        <v/>
      </c>
      <c r="CJ51" s="65" t="str">
        <f t="shared" si="181"/>
        <v/>
      </c>
      <c r="CK51" s="65" t="str">
        <f t="shared" si="182"/>
        <v/>
      </c>
      <c r="CL51" s="64" t="str">
        <f t="shared" si="183"/>
        <v/>
      </c>
      <c r="CM51" s="64" t="str">
        <f t="shared" si="184"/>
        <v/>
      </c>
      <c r="CN51" s="65" t="str">
        <f t="shared" si="185"/>
        <v/>
      </c>
      <c r="CP51" s="63" t="str">
        <f>IF(BH51="","",MAX($CP$3:CP50)+1)</f>
        <v/>
      </c>
      <c r="CQ51" s="24" t="str">
        <f t="shared" si="186"/>
        <v/>
      </c>
      <c r="CR51" s="24" t="str">
        <f t="shared" si="187"/>
        <v/>
      </c>
      <c r="CS51" s="24" t="str">
        <f t="shared" si="188"/>
        <v/>
      </c>
      <c r="CT51" s="58" t="str">
        <f>IF(BO51="","",COUNTIF($BO$3:BO51,BO51)&amp;"@"&amp;BO51)</f>
        <v/>
      </c>
      <c r="CU51" s="16" t="str">
        <f t="shared" si="84"/>
        <v/>
      </c>
      <c r="CV51" s="63" t="str">
        <f t="shared" si="189"/>
        <v/>
      </c>
      <c r="CW51" s="16" t="str">
        <f t="shared" si="190"/>
        <v/>
      </c>
      <c r="CX51" s="16" t="str">
        <f t="shared" si="191"/>
        <v/>
      </c>
      <c r="CY51" s="16" t="str">
        <f t="shared" si="192"/>
        <v/>
      </c>
      <c r="CZ51" s="85" t="str">
        <f t="shared" si="193"/>
        <v/>
      </c>
      <c r="DA51" s="16" t="str">
        <f t="shared" si="194"/>
        <v/>
      </c>
      <c r="DB51" s="16" t="str">
        <f t="shared" si="195"/>
        <v/>
      </c>
      <c r="DC51" s="28" t="str">
        <f>IF(CP51="","",$DC$1&amp;(INDEX(価格設定!D$1:XFD$3,ROW(価格設定!$D$3),MATCH($AW51,価格設定!D$1:XFD$1,1))*100)&amp;"%")</f>
        <v/>
      </c>
      <c r="DD51" s="28" t="str">
        <f>IF(CP51="","",$DD$1&amp;(INDEX(価格設定!D$1:XFD$3,ROW(価格設定!$D$2),MATCH($AW51,価格設定!D$1:XFD$1,1))*100)&amp;"%")</f>
        <v/>
      </c>
      <c r="DE51" s="29" t="str">
        <f t="shared" si="196"/>
        <v/>
      </c>
      <c r="DG51" s="58" t="str">
        <f t="shared" si="197"/>
        <v/>
      </c>
      <c r="DH51" s="58" t="str">
        <f t="shared" si="198"/>
        <v/>
      </c>
      <c r="DI51" s="58" t="str">
        <f t="shared" si="199"/>
        <v/>
      </c>
      <c r="DJ51" s="85" t="str">
        <f t="shared" si="200"/>
        <v/>
      </c>
      <c r="DL51" s="58" t="str">
        <f>IF(COUNTIF(DG$3:DG$1048576,DG51)=COUNTIF($DG$3:$DG51,DG51),DG51,"")</f>
        <v/>
      </c>
      <c r="DM51" s="85" t="str">
        <f t="shared" si="201"/>
        <v/>
      </c>
      <c r="DN51" s="85" t="str">
        <f t="shared" si="87"/>
        <v/>
      </c>
      <c r="DO51" s="85" t="str">
        <f t="shared" si="88"/>
        <v/>
      </c>
      <c r="DP51" s="303"/>
      <c r="DQ51" s="17" t="str">
        <f t="shared" si="89"/>
        <v/>
      </c>
      <c r="DR51" s="17" t="str">
        <f t="shared" si="90"/>
        <v/>
      </c>
      <c r="DS51" s="17" t="str">
        <f t="shared" si="91"/>
        <v/>
      </c>
      <c r="DU51" s="16" t="str">
        <f t="shared" si="202"/>
        <v/>
      </c>
      <c r="DV51" s="16" t="str">
        <f>IF(DU51="","",COUNT($DU$3:DU51))</f>
        <v/>
      </c>
      <c r="DW51" s="16" t="str">
        <f t="shared" si="203"/>
        <v/>
      </c>
      <c r="DX51" s="16" t="str">
        <f t="shared" si="204"/>
        <v/>
      </c>
      <c r="DY51" s="16" t="str">
        <f>IF(DZ51="","",COUNTIF(DZ$3:DZ51,DZ51))</f>
        <v/>
      </c>
      <c r="DZ51" s="16" t="str">
        <f t="shared" si="205"/>
        <v/>
      </c>
      <c r="EA51" s="16" t="str">
        <f t="shared" si="206"/>
        <v/>
      </c>
      <c r="EB51" s="16" t="str">
        <f t="shared" si="207"/>
        <v/>
      </c>
      <c r="EC51" s="16" t="str">
        <f t="shared" si="208"/>
        <v/>
      </c>
      <c r="ED51" s="16" t="str">
        <f t="shared" si="209"/>
        <v/>
      </c>
      <c r="EE51" s="16" t="str">
        <f t="shared" si="210"/>
        <v/>
      </c>
      <c r="EF51" s="16" t="str">
        <f t="shared" si="211"/>
        <v/>
      </c>
      <c r="EG51" s="16" t="str">
        <f t="shared" si="212"/>
        <v/>
      </c>
      <c r="EH51" s="16" t="str">
        <f t="shared" si="213"/>
        <v/>
      </c>
      <c r="EI51" s="16" t="str">
        <f t="shared" si="214"/>
        <v/>
      </c>
      <c r="EJ51" s="16" t="str">
        <f t="shared" si="215"/>
        <v/>
      </c>
      <c r="EK51" s="16" t="str">
        <f t="shared" si="216"/>
        <v/>
      </c>
      <c r="EL51" s="58" t="str">
        <f t="shared" si="217"/>
        <v/>
      </c>
      <c r="EM51" s="58" t="str">
        <f>IF(OR($DZ51="",CR51=""),IF($EL51="","",$EL51),IF(OR(CR51="なし",CR51=0),領収書!$H$1,CR51))</f>
        <v/>
      </c>
      <c r="EN51" s="58" t="str">
        <f>IF(OR($DZ51="",CS51=""),IF($EL51="","",$EL51),IF(OR(CS51="なし",CS51=0),入力!$EN$1,CS51))</f>
        <v/>
      </c>
      <c r="EO51" s="63" t="str">
        <f t="shared" si="218"/>
        <v/>
      </c>
      <c r="EP51" s="63" t="str">
        <f t="shared" si="219"/>
        <v/>
      </c>
      <c r="ER51" s="16" t="str">
        <f>IF(AND(COUNTIF($ET$3:ET51,ET51)=1,ET51&lt;&gt;""),MAX($ER$3:ER50)+1,"")</f>
        <v/>
      </c>
      <c r="ES51" s="16" t="str">
        <f>IF(価格設定!B53="","",価格設定!B53)</f>
        <v/>
      </c>
      <c r="ET51" s="16" t="str">
        <f>IF(価格設定!C53="","",価格設定!C53)</f>
        <v/>
      </c>
      <c r="EV51" s="16" t="str">
        <f t="shared" si="94"/>
        <v/>
      </c>
      <c r="EW51" s="16" t="str">
        <f t="shared" si="220"/>
        <v/>
      </c>
    </row>
    <row r="52" spans="1:153" ht="30" customHeight="1" x14ac:dyDescent="0.2">
      <c r="A52" s="225"/>
      <c r="B52" s="212"/>
      <c r="C52" s="221"/>
      <c r="D52" s="164"/>
      <c r="E52" s="165"/>
      <c r="F52" s="166"/>
      <c r="G52" s="167"/>
      <c r="H52" s="179"/>
      <c r="I52" s="306"/>
      <c r="J52" s="169"/>
      <c r="K52" s="179"/>
      <c r="L52" s="186"/>
      <c r="M52" s="186"/>
      <c r="N52" s="168"/>
      <c r="O52" s="170"/>
      <c r="P52" s="212"/>
      <c r="Q52" s="179" t="str">
        <f>IFERROR(IF(H52="","",IFERROR(INDEX(価格設定!$B$5:$B$1048576,MATCH(H52,価格設定!$B$5:$B$1048576,0),0),INDEX(価格設定!$B$5:$B$1048576,MATCH("*"&amp;H52&amp;"*",価格設定!$B$5:$B$1048576,0),0))),H52)</f>
        <v/>
      </c>
      <c r="R52" s="250" t="str">
        <f>IFERROR(IF(Q52="",IF(K52="","",K52),IF(K52="",IF(INDEX(価格設定!$C$5:$C$1048576,MATCH(Q52,価格設定!$B$5:$B$1048576,0),0)=0,"",INDEX(価格設定!$C$5:$C$1048576,MATCH(Q52,価格設定!$B$5:$B$1048576,0),0)),IF(K52="なし","",K52))),"")</f>
        <v/>
      </c>
      <c r="S52" s="308" t="str">
        <f t="shared" si="132"/>
        <v/>
      </c>
      <c r="T52" s="126" t="str">
        <f>IFERROR(IF(J52="",IF(INDEX(価格設定!$E$5:$R$1048576,MATCH($Q52,価格設定!B$5:B$1048576,0),MATCH($AW52,価格設定!E$1:X$1,1))=0,"",INDEX(価格設定!$E$5:$R$1048576,MATCH($Q52,価格設定!B$5:B$1048576,0),MATCH($AW52,価格設定!E$1:X$1,1))),J52),"")</f>
        <v/>
      </c>
      <c r="U52" s="126" t="str">
        <f t="shared" si="133"/>
        <v/>
      </c>
      <c r="V52" s="132" t="str">
        <f t="shared" si="134"/>
        <v/>
      </c>
      <c r="W52" s="127" t="str">
        <f>IFERROR(IF(OR(T52="",T52&lt;0),"",IFERROR(INDEX(価格設定!E$2:X$3,IF(AND(K52=$K$1,$K$1&lt;&gt;""),ROW(価格設定!$D$3)-1,MATCH(INDEX(価格設定!$D$5:$D$1048576,MATCH(Q52,価格設定!$B$5:$B$1048576,0),0),価格設定!$D$2:$D$3,0)),MATCH($AW52,価格設定!E$1:X$1,1)),INDEX(価格設定!E$2:X$2,0,MATCH($AW52,価格設定!E$1:X$1,1)))),"")</f>
        <v/>
      </c>
      <c r="X52" s="126" t="str">
        <f t="shared" si="67"/>
        <v/>
      </c>
      <c r="Y52" s="128" t="str">
        <f t="shared" si="135"/>
        <v/>
      </c>
      <c r="Z52" s="126" t="str">
        <f t="shared" si="136"/>
        <v/>
      </c>
      <c r="AA52" s="129" t="str">
        <f t="shared" si="137"/>
        <v/>
      </c>
      <c r="AB52" s="126" t="str">
        <f t="shared" si="138"/>
        <v/>
      </c>
      <c r="AC52" s="280" t="str">
        <f t="shared" si="139"/>
        <v/>
      </c>
      <c r="AD52" s="15"/>
      <c r="AE52" s="204" t="str">
        <f>IF(AF52="","",COUNT($AF$3:AF52))</f>
        <v/>
      </c>
      <c r="AF52" s="206" t="str">
        <f t="shared" si="140"/>
        <v/>
      </c>
      <c r="AG52" s="204" t="str">
        <f t="shared" si="141"/>
        <v/>
      </c>
      <c r="AH52" s="204" t="str">
        <f t="shared" si="142"/>
        <v/>
      </c>
      <c r="AI52" s="287"/>
      <c r="AJ52" s="15"/>
      <c r="AK52" s="138" t="str">
        <f t="shared" si="143"/>
        <v/>
      </c>
      <c r="AL52" s="131" t="str">
        <f t="shared" si="144"/>
        <v/>
      </c>
      <c r="AM52" s="131" t="str">
        <f t="shared" si="145"/>
        <v/>
      </c>
      <c r="AN52" s="313" t="str">
        <f t="shared" si="146"/>
        <v/>
      </c>
      <c r="AO52" s="316" t="str">
        <f t="shared" si="147"/>
        <v/>
      </c>
      <c r="AP52" s="18"/>
      <c r="AQ52" s="3" t="str">
        <f>IF(F52="","",MAX($AQ$3:AQ51)+1)</f>
        <v/>
      </c>
      <c r="AR52" s="3" t="str">
        <f>IF(OR(AQ52="",BB52=""),"",MAX($AR$3:AR51)+1)</f>
        <v/>
      </c>
      <c r="AS52" s="3" t="str">
        <f>IF(CQ52="","",RANK(CQ52,CQ$3:CQ$1048576,1)+COUNTIF($CQ$3:CQ52,CQ52)-1)</f>
        <v/>
      </c>
      <c r="AT52" s="21" t="str">
        <f>IF(C52="",IF(OR(AND($H52&lt;&gt;"",C52=""),AND($F51=$F52,$AZ52&lt;&gt;""),COUNTA($H$3:$H$1048576,#REF!,$F$3:$F$1048576)&gt;COUNTA($H$3:$H52,#REF!,$F$3:$F52),$AZ52&lt;&gt;""),INDEX(AT$3:AT$1048576,MATCH(MAX($AQ$3:$AQ51),$AQ$3:$AQ$1048576,0),0),""),C52)</f>
        <v/>
      </c>
      <c r="AU52" s="21" t="str">
        <f>IF(D52="",IF(OR(AND($H52&lt;&gt;"",D52=""),AND($F51=$F52,$AZ52&lt;&gt;""),COUNTA($H$3:$H$1048576,#REF!,$F$3:$F$1048576)&gt;COUNTA($H$3:$H52,#REF!,$F$3:$F52),$AZ52&lt;&gt;""),INDEX(AU$3:AU$1048576,MATCH(MAX($AQ$3:$AQ51),$AQ$3:$AQ$1048576,0),0),""),D52)</f>
        <v/>
      </c>
      <c r="AV52" s="21" t="str">
        <f>IF(E52="",IF(OR(AND($H52&lt;&gt;"",E52=""),AND($F51=$F52,$AZ52&lt;&gt;""),COUNTA($H$3:$H$1048576,#REF!,$F$3:$F$1048576)&gt;COUNTA($H$3:$H52,#REF!,$F$3:$F52),$AZ52&lt;&gt;""),INDEX(AV$3:AV$1048576,MATCH(MAX($AQ$3:$AQ51),$AQ$3:$AQ$1048576,0),0),""),E52)</f>
        <v/>
      </c>
      <c r="AW52" s="24" t="str">
        <f t="shared" si="148"/>
        <v/>
      </c>
      <c r="AX52" s="13" t="str">
        <f t="shared" si="149"/>
        <v/>
      </c>
      <c r="AY52" s="4" t="str">
        <f t="shared" si="150"/>
        <v/>
      </c>
      <c r="AZ52" s="4" t="str">
        <f>IF(AX52="",IF(OR(AND(H52&lt;&gt;"",F52=""),COUNTA($H$3:$H$1048576)&gt;COUNTA($H$3:$H52)),INDEX(AX$3:AX52,MATCH(MAX($AQ$3:AQ52),AQ$3:AQ52,0),0),""),AX52)</f>
        <v/>
      </c>
      <c r="BA52" s="4" t="str">
        <f>IF(AY52="",IF(AND(H52&lt;&gt;"",F52=""),INDEX(AY$3:AY52,MATCH(MAX($AQ$3:AQ52),AQ$3:AQ52,0),0),""),AY52)</f>
        <v/>
      </c>
      <c r="BB52" s="82" t="str">
        <f>IF(BC52="","",RANK(BC52,BC$3:BC$1048576,1)+COUNTIF($BC$3:BC52,BC52)-1)</f>
        <v/>
      </c>
      <c r="BC52" s="139" t="str">
        <f t="shared" si="151"/>
        <v/>
      </c>
      <c r="BD52" s="46" t="str">
        <f t="shared" si="152"/>
        <v/>
      </c>
      <c r="BE52" s="46" t="str">
        <f t="shared" si="153"/>
        <v/>
      </c>
      <c r="BF52" s="46" t="str">
        <f t="shared" si="154"/>
        <v/>
      </c>
      <c r="BG52" s="4" t="str">
        <f t="shared" si="155"/>
        <v/>
      </c>
      <c r="BH52" s="180" t="str">
        <f t="shared" si="156"/>
        <v/>
      </c>
      <c r="BI52" s="16" t="str">
        <f t="shared" si="157"/>
        <v/>
      </c>
      <c r="BJ52" s="52" t="str">
        <f>IF(BI52="","",IF(W52="","",IF(AND(K52=$K$1,$K$1&lt;&gt;""),$BT$2,IFERROR(IF(INDEX(価格設定!$D$5:$D$1048576,MATCH(Q52,価格設定!$B$5:$B$1048576,0),0)=価格設定!$D$3,$BT$2,$BS$2),$BS$2))))</f>
        <v/>
      </c>
      <c r="BK52" s="16" t="str">
        <f>IF(BI52="","",IF(COUNTIF($BI$3:BI52,BI52)=1,1,IF(AND(BI51=BI52,BH52=""),BK51,COUNTIF($BH$3:BH52,BH52))))</f>
        <v/>
      </c>
      <c r="BL52" s="52" t="str">
        <f t="shared" si="158"/>
        <v/>
      </c>
      <c r="BM52" s="52" t="str">
        <f t="shared" si="159"/>
        <v/>
      </c>
      <c r="BN52" s="119" t="str">
        <f t="shared" si="160"/>
        <v/>
      </c>
      <c r="BO52" s="119" t="str">
        <f t="shared" si="161"/>
        <v/>
      </c>
      <c r="BP52" s="17" t="str">
        <f t="shared" si="162"/>
        <v/>
      </c>
      <c r="BQ52" s="17" t="str">
        <f t="shared" si="163"/>
        <v/>
      </c>
      <c r="BR52" s="17" t="str">
        <f>IF(OR(BP52="",COUNTIF($BO$3:BO52,BO52)&lt;&gt;1),"",SUMIF(BO$3:BO$1048576,BO52,BP$3:BP$1048576))</f>
        <v/>
      </c>
      <c r="BS52" s="17" t="str">
        <f t="shared" si="164"/>
        <v/>
      </c>
      <c r="BT52" s="17" t="str">
        <f t="shared" si="165"/>
        <v/>
      </c>
      <c r="BU52" s="17" t="str">
        <f t="shared" si="166"/>
        <v/>
      </c>
      <c r="BV52" s="24" t="str">
        <f t="shared" si="167"/>
        <v/>
      </c>
      <c r="BW52" s="24" t="str">
        <f t="shared" si="168"/>
        <v/>
      </c>
      <c r="BX52" s="24" t="str">
        <f t="shared" si="169"/>
        <v/>
      </c>
      <c r="BY52" s="26" t="str">
        <f t="shared" si="170"/>
        <v/>
      </c>
      <c r="BZ52" s="26" t="str">
        <f t="shared" si="171"/>
        <v/>
      </c>
      <c r="CA52" s="26" t="str">
        <f t="shared" si="172"/>
        <v/>
      </c>
      <c r="CB52" s="66" t="str">
        <f t="shared" si="173"/>
        <v/>
      </c>
      <c r="CC52" s="65" t="str">
        <f t="shared" si="174"/>
        <v/>
      </c>
      <c r="CD52" s="26" t="str">
        <f t="shared" si="175"/>
        <v/>
      </c>
      <c r="CE52" s="26" t="str">
        <f t="shared" si="176"/>
        <v/>
      </c>
      <c r="CF52" s="193" t="str">
        <f t="shared" si="177"/>
        <v/>
      </c>
      <c r="CG52" s="193" t="str">
        <f t="shared" si="178"/>
        <v/>
      </c>
      <c r="CH52" s="26" t="str">
        <f t="shared" si="179"/>
        <v/>
      </c>
      <c r="CI52" s="26" t="str">
        <f t="shared" si="180"/>
        <v/>
      </c>
      <c r="CJ52" s="65" t="str">
        <f t="shared" si="181"/>
        <v/>
      </c>
      <c r="CK52" s="65" t="str">
        <f t="shared" si="182"/>
        <v/>
      </c>
      <c r="CL52" s="64" t="str">
        <f t="shared" si="183"/>
        <v/>
      </c>
      <c r="CM52" s="64" t="str">
        <f t="shared" si="184"/>
        <v/>
      </c>
      <c r="CN52" s="65" t="str">
        <f t="shared" si="185"/>
        <v/>
      </c>
      <c r="CP52" s="63" t="str">
        <f>IF(BH52="","",MAX($CP$3:CP51)+1)</f>
        <v/>
      </c>
      <c r="CQ52" s="24" t="str">
        <f t="shared" si="186"/>
        <v/>
      </c>
      <c r="CR52" s="24" t="str">
        <f t="shared" si="187"/>
        <v/>
      </c>
      <c r="CS52" s="24" t="str">
        <f t="shared" si="188"/>
        <v/>
      </c>
      <c r="CT52" s="58" t="str">
        <f>IF(BO52="","",COUNTIF($BO$3:BO52,BO52)&amp;"@"&amp;BO52)</f>
        <v/>
      </c>
      <c r="CU52" s="16" t="str">
        <f t="shared" si="84"/>
        <v/>
      </c>
      <c r="CV52" s="63" t="str">
        <f t="shared" si="189"/>
        <v/>
      </c>
      <c r="CW52" s="16" t="str">
        <f t="shared" si="190"/>
        <v/>
      </c>
      <c r="CX52" s="16" t="str">
        <f t="shared" si="191"/>
        <v/>
      </c>
      <c r="CY52" s="16" t="str">
        <f t="shared" si="192"/>
        <v/>
      </c>
      <c r="CZ52" s="85" t="str">
        <f t="shared" si="193"/>
        <v/>
      </c>
      <c r="DA52" s="16" t="str">
        <f t="shared" si="194"/>
        <v/>
      </c>
      <c r="DB52" s="16" t="str">
        <f t="shared" si="195"/>
        <v/>
      </c>
      <c r="DC52" s="28" t="str">
        <f>IF(CP52="","",$DC$1&amp;(INDEX(価格設定!D$1:XFD$3,ROW(価格設定!$D$3),MATCH($AW52,価格設定!D$1:XFD$1,1))*100)&amp;"%")</f>
        <v/>
      </c>
      <c r="DD52" s="28" t="str">
        <f>IF(CP52="","",$DD$1&amp;(INDEX(価格設定!D$1:XFD$3,ROW(価格設定!$D$2),MATCH($AW52,価格設定!D$1:XFD$1,1))*100)&amp;"%")</f>
        <v/>
      </c>
      <c r="DE52" s="29" t="str">
        <f t="shared" si="196"/>
        <v/>
      </c>
      <c r="DG52" s="58" t="str">
        <f t="shared" si="197"/>
        <v/>
      </c>
      <c r="DH52" s="58" t="str">
        <f t="shared" si="198"/>
        <v/>
      </c>
      <c r="DI52" s="58" t="str">
        <f t="shared" si="199"/>
        <v/>
      </c>
      <c r="DJ52" s="85" t="str">
        <f t="shared" si="200"/>
        <v/>
      </c>
      <c r="DL52" s="58" t="str">
        <f>IF(COUNTIF(DG$3:DG$1048576,DG52)=COUNTIF($DG$3:$DG52,DG52),DG52,"")</f>
        <v/>
      </c>
      <c r="DM52" s="85" t="str">
        <f t="shared" si="201"/>
        <v/>
      </c>
      <c r="DN52" s="85" t="str">
        <f t="shared" si="87"/>
        <v/>
      </c>
      <c r="DO52" s="85" t="str">
        <f t="shared" si="88"/>
        <v/>
      </c>
      <c r="DP52" s="303"/>
      <c r="DQ52" s="17" t="str">
        <f t="shared" si="89"/>
        <v/>
      </c>
      <c r="DR52" s="17" t="str">
        <f t="shared" si="90"/>
        <v/>
      </c>
      <c r="DS52" s="17" t="str">
        <f t="shared" si="91"/>
        <v/>
      </c>
      <c r="DU52" s="16" t="str">
        <f t="shared" si="202"/>
        <v/>
      </c>
      <c r="DV52" s="16" t="str">
        <f>IF(DU52="","",COUNT($DU$3:DU52))</f>
        <v/>
      </c>
      <c r="DW52" s="16" t="str">
        <f t="shared" si="203"/>
        <v/>
      </c>
      <c r="DX52" s="16" t="str">
        <f t="shared" si="204"/>
        <v/>
      </c>
      <c r="DY52" s="16" t="str">
        <f>IF(DZ52="","",COUNTIF(DZ$3:DZ52,DZ52))</f>
        <v/>
      </c>
      <c r="DZ52" s="16" t="str">
        <f t="shared" si="205"/>
        <v/>
      </c>
      <c r="EA52" s="16" t="str">
        <f t="shared" si="206"/>
        <v/>
      </c>
      <c r="EB52" s="16" t="str">
        <f t="shared" si="207"/>
        <v/>
      </c>
      <c r="EC52" s="16" t="str">
        <f t="shared" si="208"/>
        <v/>
      </c>
      <c r="ED52" s="16" t="str">
        <f t="shared" si="209"/>
        <v/>
      </c>
      <c r="EE52" s="16" t="str">
        <f t="shared" si="210"/>
        <v/>
      </c>
      <c r="EF52" s="16" t="str">
        <f t="shared" si="211"/>
        <v/>
      </c>
      <c r="EG52" s="16" t="str">
        <f t="shared" si="212"/>
        <v/>
      </c>
      <c r="EH52" s="16" t="str">
        <f t="shared" si="213"/>
        <v/>
      </c>
      <c r="EI52" s="16" t="str">
        <f t="shared" si="214"/>
        <v/>
      </c>
      <c r="EJ52" s="16" t="str">
        <f t="shared" si="215"/>
        <v/>
      </c>
      <c r="EK52" s="16" t="str">
        <f t="shared" si="216"/>
        <v/>
      </c>
      <c r="EL52" s="58" t="str">
        <f t="shared" si="217"/>
        <v/>
      </c>
      <c r="EM52" s="58" t="str">
        <f>IF(OR($DZ52="",CR52=""),IF($EL52="","",$EL52),IF(OR(CR52="なし",CR52=0),領収書!$H$1,CR52))</f>
        <v/>
      </c>
      <c r="EN52" s="58" t="str">
        <f>IF(OR($DZ52="",CS52=""),IF($EL52="","",$EL52),IF(OR(CS52="なし",CS52=0),入力!$EN$1,CS52))</f>
        <v/>
      </c>
      <c r="EO52" s="63" t="str">
        <f t="shared" si="218"/>
        <v/>
      </c>
      <c r="EP52" s="63" t="str">
        <f t="shared" si="219"/>
        <v/>
      </c>
      <c r="ER52" s="16" t="str">
        <f>IF(AND(COUNTIF($ET$3:ET52,ET52)=1,ET52&lt;&gt;""),MAX($ER$3:ER51)+1,"")</f>
        <v/>
      </c>
      <c r="ES52" s="16" t="str">
        <f>IF(価格設定!B54="","",価格設定!B54)</f>
        <v/>
      </c>
      <c r="ET52" s="16" t="str">
        <f>IF(価格設定!C54="","",価格設定!C54)</f>
        <v/>
      </c>
      <c r="EV52" s="16" t="str">
        <f t="shared" si="94"/>
        <v/>
      </c>
      <c r="EW52" s="16" t="str">
        <f t="shared" si="220"/>
        <v/>
      </c>
    </row>
    <row r="53" spans="1:153" ht="30" customHeight="1" x14ac:dyDescent="0.2">
      <c r="A53" s="225"/>
      <c r="B53" s="212"/>
      <c r="C53" s="221"/>
      <c r="D53" s="164"/>
      <c r="E53" s="165"/>
      <c r="F53" s="166"/>
      <c r="G53" s="167"/>
      <c r="H53" s="179"/>
      <c r="I53" s="306"/>
      <c r="J53" s="169"/>
      <c r="K53" s="179"/>
      <c r="L53" s="186"/>
      <c r="M53" s="186"/>
      <c r="N53" s="168"/>
      <c r="O53" s="170"/>
      <c r="P53" s="212"/>
      <c r="Q53" s="179" t="str">
        <f>IFERROR(IF(H53="","",IFERROR(INDEX(価格設定!$B$5:$B$1048576,MATCH(H53,価格設定!$B$5:$B$1048576,0),0),INDEX(価格設定!$B$5:$B$1048576,MATCH("*"&amp;H53&amp;"*",価格設定!$B$5:$B$1048576,0),0))),H53)</f>
        <v/>
      </c>
      <c r="R53" s="250" t="str">
        <f>IFERROR(IF(Q53="",IF(K53="","",K53),IF(K53="",IF(INDEX(価格設定!$C$5:$C$1048576,MATCH(Q53,価格設定!$B$5:$B$1048576,0),0)=0,"",INDEX(価格設定!$C$5:$C$1048576,MATCH(Q53,価格設定!$B$5:$B$1048576,0),0)),IF(K53="なし","",K53))),"")</f>
        <v/>
      </c>
      <c r="S53" s="308" t="str">
        <f t="shared" si="132"/>
        <v/>
      </c>
      <c r="T53" s="126" t="str">
        <f>IFERROR(IF(J53="",IF(INDEX(価格設定!$E$5:$R$1048576,MATCH($Q53,価格設定!B$5:B$1048576,0),MATCH($AW53,価格設定!E$1:X$1,1))=0,"",INDEX(価格設定!$E$5:$R$1048576,MATCH($Q53,価格設定!B$5:B$1048576,0),MATCH($AW53,価格設定!E$1:X$1,1))),J53),"")</f>
        <v/>
      </c>
      <c r="U53" s="126" t="str">
        <f t="shared" si="133"/>
        <v/>
      </c>
      <c r="V53" s="132" t="str">
        <f t="shared" si="134"/>
        <v/>
      </c>
      <c r="W53" s="127" t="str">
        <f>IFERROR(IF(OR(T53="",T53&lt;0),"",IFERROR(INDEX(価格設定!E$2:X$3,IF(AND(K53=$K$1,$K$1&lt;&gt;""),ROW(価格設定!$D$3)-1,MATCH(INDEX(価格設定!$D$5:$D$1048576,MATCH(Q53,価格設定!$B$5:$B$1048576,0),0),価格設定!$D$2:$D$3,0)),MATCH($AW53,価格設定!E$1:X$1,1)),INDEX(価格設定!E$2:X$2,0,MATCH($AW53,価格設定!E$1:X$1,1)))),"")</f>
        <v/>
      </c>
      <c r="X53" s="126" t="str">
        <f t="shared" si="67"/>
        <v/>
      </c>
      <c r="Y53" s="128" t="str">
        <f t="shared" si="135"/>
        <v/>
      </c>
      <c r="Z53" s="126" t="str">
        <f t="shared" si="136"/>
        <v/>
      </c>
      <c r="AA53" s="129" t="str">
        <f t="shared" si="137"/>
        <v/>
      </c>
      <c r="AB53" s="126" t="str">
        <f t="shared" si="138"/>
        <v/>
      </c>
      <c r="AC53" s="280" t="str">
        <f t="shared" si="139"/>
        <v/>
      </c>
      <c r="AD53" s="15"/>
      <c r="AE53" s="204" t="str">
        <f>IF(AF53="","",COUNT($AF$3:AF53))</f>
        <v/>
      </c>
      <c r="AF53" s="206" t="str">
        <f t="shared" si="140"/>
        <v/>
      </c>
      <c r="AG53" s="204" t="str">
        <f t="shared" si="141"/>
        <v/>
      </c>
      <c r="AH53" s="204" t="str">
        <f t="shared" si="142"/>
        <v/>
      </c>
      <c r="AI53" s="287"/>
      <c r="AJ53" s="15"/>
      <c r="AK53" s="138" t="str">
        <f t="shared" si="143"/>
        <v/>
      </c>
      <c r="AL53" s="131" t="str">
        <f t="shared" si="144"/>
        <v/>
      </c>
      <c r="AM53" s="131" t="str">
        <f t="shared" si="145"/>
        <v/>
      </c>
      <c r="AN53" s="313" t="str">
        <f t="shared" si="146"/>
        <v/>
      </c>
      <c r="AO53" s="316" t="str">
        <f t="shared" si="147"/>
        <v/>
      </c>
      <c r="AP53" s="18"/>
      <c r="AQ53" s="3" t="str">
        <f>IF(F53="","",MAX($AQ$3:AQ52)+1)</f>
        <v/>
      </c>
      <c r="AR53" s="3" t="str">
        <f>IF(OR(AQ53="",BB53=""),"",MAX($AR$3:AR52)+1)</f>
        <v/>
      </c>
      <c r="AS53" s="3" t="str">
        <f>IF(CQ53="","",RANK(CQ53,CQ$3:CQ$1048576,1)+COUNTIF($CQ$3:CQ53,CQ53)-1)</f>
        <v/>
      </c>
      <c r="AT53" s="21" t="str">
        <f>IF(C53="",IF(OR(AND($H53&lt;&gt;"",C53=""),AND($F52=$F53,$AZ53&lt;&gt;""),COUNTA($H$3:$H$1048576,#REF!,$F$3:$F$1048576)&gt;COUNTA($H$3:$H53,#REF!,$F$3:$F53),$AZ53&lt;&gt;""),INDEX(AT$3:AT$1048576,MATCH(MAX($AQ$3:$AQ52),$AQ$3:$AQ$1048576,0),0),""),C53)</f>
        <v/>
      </c>
      <c r="AU53" s="21" t="str">
        <f>IF(D53="",IF(OR(AND($H53&lt;&gt;"",D53=""),AND($F52=$F53,$AZ53&lt;&gt;""),COUNTA($H$3:$H$1048576,#REF!,$F$3:$F$1048576)&gt;COUNTA($H$3:$H53,#REF!,$F$3:$F53),$AZ53&lt;&gt;""),INDEX(AU$3:AU$1048576,MATCH(MAX($AQ$3:$AQ52),$AQ$3:$AQ$1048576,0),0),""),D53)</f>
        <v/>
      </c>
      <c r="AV53" s="21" t="str">
        <f>IF(E53="",IF(OR(AND($H53&lt;&gt;"",E53=""),AND($F52=$F53,$AZ53&lt;&gt;""),COUNTA($H$3:$H$1048576,#REF!,$F$3:$F$1048576)&gt;COUNTA($H$3:$H53,#REF!,$F$3:$F53),$AZ53&lt;&gt;""),INDEX(AV$3:AV$1048576,MATCH(MAX($AQ$3:$AQ52),$AQ$3:$AQ$1048576,0),0),""),E53)</f>
        <v/>
      </c>
      <c r="AW53" s="24" t="str">
        <f t="shared" si="148"/>
        <v/>
      </c>
      <c r="AX53" s="13" t="str">
        <f t="shared" si="149"/>
        <v/>
      </c>
      <c r="AY53" s="4" t="str">
        <f t="shared" si="150"/>
        <v/>
      </c>
      <c r="AZ53" s="4" t="str">
        <f>IF(AX53="",IF(OR(AND(H53&lt;&gt;"",F53=""),COUNTA($H$3:$H$1048576)&gt;COUNTA($H$3:$H53)),INDEX(AX$3:AX53,MATCH(MAX($AQ$3:AQ53),AQ$3:AQ53,0),0),""),AX53)</f>
        <v/>
      </c>
      <c r="BA53" s="4" t="str">
        <f>IF(AY53="",IF(AND(H53&lt;&gt;"",F53=""),INDEX(AY$3:AY53,MATCH(MAX($AQ$3:AQ53),AQ$3:AQ53,0),0),""),AY53)</f>
        <v/>
      </c>
      <c r="BB53" s="82" t="str">
        <f>IF(BC53="","",RANK(BC53,BC$3:BC$1048576,1)+COUNTIF($BC$3:BC53,BC53)-1)</f>
        <v/>
      </c>
      <c r="BC53" s="139" t="str">
        <f t="shared" si="151"/>
        <v/>
      </c>
      <c r="BD53" s="46" t="str">
        <f t="shared" si="152"/>
        <v/>
      </c>
      <c r="BE53" s="46" t="str">
        <f t="shared" si="153"/>
        <v/>
      </c>
      <c r="BF53" s="46" t="str">
        <f t="shared" si="154"/>
        <v/>
      </c>
      <c r="BG53" s="4" t="str">
        <f t="shared" si="155"/>
        <v/>
      </c>
      <c r="BH53" s="180" t="str">
        <f t="shared" si="156"/>
        <v/>
      </c>
      <c r="BI53" s="16" t="str">
        <f t="shared" si="157"/>
        <v/>
      </c>
      <c r="BJ53" s="52" t="str">
        <f>IF(BI53="","",IF(W53="","",IF(AND(K53=$K$1,$K$1&lt;&gt;""),$BT$2,IFERROR(IF(INDEX(価格設定!$D$5:$D$1048576,MATCH(Q53,価格設定!$B$5:$B$1048576,0),0)=価格設定!$D$3,$BT$2,$BS$2),$BS$2))))</f>
        <v/>
      </c>
      <c r="BK53" s="16" t="str">
        <f>IF(BI53="","",IF(COUNTIF($BI$3:BI53,BI53)=1,1,IF(AND(BI52=BI53,BH53=""),BK52,COUNTIF($BH$3:BH53,BH53))))</f>
        <v/>
      </c>
      <c r="BL53" s="52" t="str">
        <f t="shared" si="158"/>
        <v/>
      </c>
      <c r="BM53" s="52" t="str">
        <f t="shared" si="159"/>
        <v/>
      </c>
      <c r="BN53" s="119" t="str">
        <f t="shared" si="160"/>
        <v/>
      </c>
      <c r="BO53" s="119" t="str">
        <f t="shared" si="161"/>
        <v/>
      </c>
      <c r="BP53" s="17" t="str">
        <f t="shared" si="162"/>
        <v/>
      </c>
      <c r="BQ53" s="17" t="str">
        <f t="shared" si="163"/>
        <v/>
      </c>
      <c r="BR53" s="17" t="str">
        <f>IF(OR(BP53="",COUNTIF($BO$3:BO53,BO53)&lt;&gt;1),"",SUMIF(BO$3:BO$1048576,BO53,BP$3:BP$1048576))</f>
        <v/>
      </c>
      <c r="BS53" s="17" t="str">
        <f t="shared" si="164"/>
        <v/>
      </c>
      <c r="BT53" s="17" t="str">
        <f t="shared" si="165"/>
        <v/>
      </c>
      <c r="BU53" s="17" t="str">
        <f t="shared" si="166"/>
        <v/>
      </c>
      <c r="BV53" s="24" t="str">
        <f t="shared" si="167"/>
        <v/>
      </c>
      <c r="BW53" s="24" t="str">
        <f t="shared" si="168"/>
        <v/>
      </c>
      <c r="BX53" s="24" t="str">
        <f t="shared" si="169"/>
        <v/>
      </c>
      <c r="BY53" s="26" t="str">
        <f t="shared" si="170"/>
        <v/>
      </c>
      <c r="BZ53" s="26" t="str">
        <f t="shared" si="171"/>
        <v/>
      </c>
      <c r="CA53" s="26" t="str">
        <f t="shared" si="172"/>
        <v/>
      </c>
      <c r="CB53" s="66" t="str">
        <f t="shared" si="173"/>
        <v/>
      </c>
      <c r="CC53" s="65" t="str">
        <f t="shared" si="174"/>
        <v/>
      </c>
      <c r="CD53" s="26" t="str">
        <f t="shared" si="175"/>
        <v/>
      </c>
      <c r="CE53" s="26" t="str">
        <f t="shared" si="176"/>
        <v/>
      </c>
      <c r="CF53" s="193" t="str">
        <f t="shared" si="177"/>
        <v/>
      </c>
      <c r="CG53" s="193" t="str">
        <f t="shared" si="178"/>
        <v/>
      </c>
      <c r="CH53" s="26" t="str">
        <f t="shared" si="179"/>
        <v/>
      </c>
      <c r="CI53" s="26" t="str">
        <f t="shared" si="180"/>
        <v/>
      </c>
      <c r="CJ53" s="65" t="str">
        <f t="shared" si="181"/>
        <v/>
      </c>
      <c r="CK53" s="65" t="str">
        <f t="shared" si="182"/>
        <v/>
      </c>
      <c r="CL53" s="64" t="str">
        <f t="shared" si="183"/>
        <v/>
      </c>
      <c r="CM53" s="64" t="str">
        <f t="shared" si="184"/>
        <v/>
      </c>
      <c r="CN53" s="65" t="str">
        <f t="shared" si="185"/>
        <v/>
      </c>
      <c r="CP53" s="63" t="str">
        <f>IF(BH53="","",MAX($CP$3:CP52)+1)</f>
        <v/>
      </c>
      <c r="CQ53" s="24" t="str">
        <f t="shared" si="186"/>
        <v/>
      </c>
      <c r="CR53" s="24" t="str">
        <f t="shared" si="187"/>
        <v/>
      </c>
      <c r="CS53" s="24" t="str">
        <f t="shared" si="188"/>
        <v/>
      </c>
      <c r="CT53" s="58" t="str">
        <f>IF(BO53="","",COUNTIF($BO$3:BO53,BO53)&amp;"@"&amp;BO53)</f>
        <v/>
      </c>
      <c r="CU53" s="16" t="str">
        <f t="shared" si="84"/>
        <v/>
      </c>
      <c r="CV53" s="63" t="str">
        <f t="shared" si="189"/>
        <v/>
      </c>
      <c r="CW53" s="16" t="str">
        <f t="shared" si="190"/>
        <v/>
      </c>
      <c r="CX53" s="16" t="str">
        <f t="shared" si="191"/>
        <v/>
      </c>
      <c r="CY53" s="16" t="str">
        <f t="shared" si="192"/>
        <v/>
      </c>
      <c r="CZ53" s="85" t="str">
        <f t="shared" si="193"/>
        <v/>
      </c>
      <c r="DA53" s="16" t="str">
        <f t="shared" si="194"/>
        <v/>
      </c>
      <c r="DB53" s="16" t="str">
        <f t="shared" si="195"/>
        <v/>
      </c>
      <c r="DC53" s="28" t="str">
        <f>IF(CP53="","",$DC$1&amp;(INDEX(価格設定!D$1:XFD$3,ROW(価格設定!$D$3),MATCH($AW53,価格設定!D$1:XFD$1,1))*100)&amp;"%")</f>
        <v/>
      </c>
      <c r="DD53" s="28" t="str">
        <f>IF(CP53="","",$DD$1&amp;(INDEX(価格設定!D$1:XFD$3,ROW(価格設定!$D$2),MATCH($AW53,価格設定!D$1:XFD$1,1))*100)&amp;"%")</f>
        <v/>
      </c>
      <c r="DE53" s="29" t="str">
        <f t="shared" si="196"/>
        <v/>
      </c>
      <c r="DG53" s="58" t="str">
        <f t="shared" si="197"/>
        <v/>
      </c>
      <c r="DH53" s="58" t="str">
        <f t="shared" si="198"/>
        <v/>
      </c>
      <c r="DI53" s="58" t="str">
        <f t="shared" si="199"/>
        <v/>
      </c>
      <c r="DJ53" s="85" t="str">
        <f t="shared" si="200"/>
        <v/>
      </c>
      <c r="DL53" s="58" t="str">
        <f>IF(COUNTIF(DG$3:DG$1048576,DG53)=COUNTIF($DG$3:$DG53,DG53),DG53,"")</f>
        <v/>
      </c>
      <c r="DM53" s="85" t="str">
        <f t="shared" si="201"/>
        <v/>
      </c>
      <c r="DN53" s="85" t="str">
        <f t="shared" si="87"/>
        <v/>
      </c>
      <c r="DO53" s="85" t="str">
        <f t="shared" si="88"/>
        <v/>
      </c>
      <c r="DP53" s="303"/>
      <c r="DQ53" s="17" t="str">
        <f t="shared" si="89"/>
        <v/>
      </c>
      <c r="DR53" s="17" t="str">
        <f t="shared" si="90"/>
        <v/>
      </c>
      <c r="DS53" s="17" t="str">
        <f t="shared" si="91"/>
        <v/>
      </c>
      <c r="DU53" s="16" t="str">
        <f t="shared" si="202"/>
        <v/>
      </c>
      <c r="DV53" s="16" t="str">
        <f>IF(DU53="","",COUNT($DU$3:DU53))</f>
        <v/>
      </c>
      <c r="DW53" s="16" t="str">
        <f t="shared" si="203"/>
        <v/>
      </c>
      <c r="DX53" s="16" t="str">
        <f t="shared" si="204"/>
        <v/>
      </c>
      <c r="DY53" s="16" t="str">
        <f>IF(DZ53="","",COUNTIF(DZ$3:DZ53,DZ53))</f>
        <v/>
      </c>
      <c r="DZ53" s="16" t="str">
        <f t="shared" si="205"/>
        <v/>
      </c>
      <c r="EA53" s="16" t="str">
        <f t="shared" si="206"/>
        <v/>
      </c>
      <c r="EB53" s="16" t="str">
        <f t="shared" si="207"/>
        <v/>
      </c>
      <c r="EC53" s="16" t="str">
        <f t="shared" si="208"/>
        <v/>
      </c>
      <c r="ED53" s="16" t="str">
        <f t="shared" si="209"/>
        <v/>
      </c>
      <c r="EE53" s="16" t="str">
        <f t="shared" si="210"/>
        <v/>
      </c>
      <c r="EF53" s="16" t="str">
        <f t="shared" si="211"/>
        <v/>
      </c>
      <c r="EG53" s="16" t="str">
        <f t="shared" si="212"/>
        <v/>
      </c>
      <c r="EH53" s="16" t="str">
        <f t="shared" si="213"/>
        <v/>
      </c>
      <c r="EI53" s="16" t="str">
        <f t="shared" si="214"/>
        <v/>
      </c>
      <c r="EJ53" s="16" t="str">
        <f t="shared" si="215"/>
        <v/>
      </c>
      <c r="EK53" s="16" t="str">
        <f t="shared" si="216"/>
        <v/>
      </c>
      <c r="EL53" s="58" t="str">
        <f t="shared" si="217"/>
        <v/>
      </c>
      <c r="EM53" s="58" t="str">
        <f>IF(OR($DZ53="",CR53=""),IF($EL53="","",$EL53),IF(OR(CR53="なし",CR53=0),領収書!$H$1,CR53))</f>
        <v/>
      </c>
      <c r="EN53" s="58" t="str">
        <f>IF(OR($DZ53="",CS53=""),IF($EL53="","",$EL53),IF(OR(CS53="なし",CS53=0),入力!$EN$1,CS53))</f>
        <v/>
      </c>
      <c r="EO53" s="63" t="str">
        <f t="shared" si="218"/>
        <v/>
      </c>
      <c r="EP53" s="63" t="str">
        <f t="shared" si="219"/>
        <v/>
      </c>
      <c r="ER53" s="16" t="str">
        <f>IF(AND(COUNTIF($ET$3:ET53,ET53)=1,ET53&lt;&gt;""),MAX($ER$3:ER52)+1,"")</f>
        <v/>
      </c>
      <c r="ES53" s="16" t="str">
        <f>IF(価格設定!B55="","",価格設定!B55)</f>
        <v/>
      </c>
      <c r="ET53" s="16" t="str">
        <f>IF(価格設定!C55="","",価格設定!C55)</f>
        <v/>
      </c>
      <c r="EV53" s="16" t="str">
        <f t="shared" si="94"/>
        <v/>
      </c>
      <c r="EW53" s="16" t="str">
        <f t="shared" si="220"/>
        <v/>
      </c>
    </row>
    <row r="54" spans="1:153" ht="30" customHeight="1" x14ac:dyDescent="0.2">
      <c r="A54" s="225"/>
      <c r="B54" s="212"/>
      <c r="C54" s="221"/>
      <c r="D54" s="164"/>
      <c r="E54" s="165"/>
      <c r="F54" s="166"/>
      <c r="G54" s="167"/>
      <c r="H54" s="179"/>
      <c r="I54" s="306"/>
      <c r="J54" s="169"/>
      <c r="K54" s="179"/>
      <c r="L54" s="186"/>
      <c r="M54" s="186"/>
      <c r="N54" s="168"/>
      <c r="O54" s="170"/>
      <c r="P54" s="212"/>
      <c r="Q54" s="179" t="str">
        <f>IFERROR(IF(H54="","",IFERROR(INDEX(価格設定!$B$5:$B$1048576,MATCH(H54,価格設定!$B$5:$B$1048576,0),0),INDEX(価格設定!$B$5:$B$1048576,MATCH("*"&amp;H54&amp;"*",価格設定!$B$5:$B$1048576,0),0))),H54)</f>
        <v/>
      </c>
      <c r="R54" s="250" t="str">
        <f>IFERROR(IF(Q54="",IF(K54="","",K54),IF(K54="",IF(INDEX(価格設定!$C$5:$C$1048576,MATCH(Q54,価格設定!$B$5:$B$1048576,0),0)=0,"",INDEX(価格設定!$C$5:$C$1048576,MATCH(Q54,価格設定!$B$5:$B$1048576,0),0)),IF(K54="なし","",K54))),"")</f>
        <v/>
      </c>
      <c r="S54" s="308" t="str">
        <f t="shared" si="132"/>
        <v/>
      </c>
      <c r="T54" s="126" t="str">
        <f>IFERROR(IF(J54="",IF(INDEX(価格設定!$E$5:$R$1048576,MATCH($Q54,価格設定!B$5:B$1048576,0),MATCH($AW54,価格設定!E$1:X$1,1))=0,"",INDEX(価格設定!$E$5:$R$1048576,MATCH($Q54,価格設定!B$5:B$1048576,0),MATCH($AW54,価格設定!E$1:X$1,1))),J54),"")</f>
        <v/>
      </c>
      <c r="U54" s="126" t="str">
        <f t="shared" si="133"/>
        <v/>
      </c>
      <c r="V54" s="132" t="str">
        <f t="shared" si="134"/>
        <v/>
      </c>
      <c r="W54" s="127" t="str">
        <f>IFERROR(IF(OR(T54="",T54&lt;0),"",IFERROR(INDEX(価格設定!E$2:X$3,IF(AND(K54=$K$1,$K$1&lt;&gt;""),ROW(価格設定!$D$3)-1,MATCH(INDEX(価格設定!$D$5:$D$1048576,MATCH(Q54,価格設定!$B$5:$B$1048576,0),0),価格設定!$D$2:$D$3,0)),MATCH($AW54,価格設定!E$1:X$1,1)),INDEX(価格設定!E$2:X$2,0,MATCH($AW54,価格設定!E$1:X$1,1)))),"")</f>
        <v/>
      </c>
      <c r="X54" s="126" t="str">
        <f t="shared" si="67"/>
        <v/>
      </c>
      <c r="Y54" s="128" t="str">
        <f t="shared" si="135"/>
        <v/>
      </c>
      <c r="Z54" s="126" t="str">
        <f t="shared" si="136"/>
        <v/>
      </c>
      <c r="AA54" s="129" t="str">
        <f t="shared" si="137"/>
        <v/>
      </c>
      <c r="AB54" s="126" t="str">
        <f t="shared" si="138"/>
        <v/>
      </c>
      <c r="AC54" s="280" t="str">
        <f t="shared" si="139"/>
        <v/>
      </c>
      <c r="AD54" s="15"/>
      <c r="AE54" s="204" t="str">
        <f>IF(AF54="","",COUNT($AF$3:AF54))</f>
        <v/>
      </c>
      <c r="AF54" s="206" t="str">
        <f t="shared" si="140"/>
        <v/>
      </c>
      <c r="AG54" s="204" t="str">
        <f t="shared" si="141"/>
        <v/>
      </c>
      <c r="AH54" s="204" t="str">
        <f t="shared" si="142"/>
        <v/>
      </c>
      <c r="AI54" s="287"/>
      <c r="AJ54" s="15"/>
      <c r="AK54" s="138" t="str">
        <f t="shared" si="143"/>
        <v/>
      </c>
      <c r="AL54" s="131" t="str">
        <f t="shared" si="144"/>
        <v/>
      </c>
      <c r="AM54" s="131" t="str">
        <f t="shared" si="145"/>
        <v/>
      </c>
      <c r="AN54" s="313" t="str">
        <f t="shared" si="146"/>
        <v/>
      </c>
      <c r="AO54" s="316" t="str">
        <f t="shared" si="147"/>
        <v/>
      </c>
      <c r="AP54" s="18"/>
      <c r="AQ54" s="3" t="str">
        <f>IF(F54="","",MAX($AQ$3:AQ53)+1)</f>
        <v/>
      </c>
      <c r="AR54" s="3" t="str">
        <f>IF(OR(AQ54="",BB54=""),"",MAX($AR$3:AR53)+1)</f>
        <v/>
      </c>
      <c r="AS54" s="3" t="str">
        <f>IF(CQ54="","",RANK(CQ54,CQ$3:CQ$1048576,1)+COUNTIF($CQ$3:CQ54,CQ54)-1)</f>
        <v/>
      </c>
      <c r="AT54" s="21" t="str">
        <f>IF(C54="",IF(OR(AND($H54&lt;&gt;"",C54=""),AND($F53=$F54,$AZ54&lt;&gt;""),COUNTA($H$3:$H$1048576,#REF!,$F$3:$F$1048576)&gt;COUNTA($H$3:$H54,#REF!,$F$3:$F54),$AZ54&lt;&gt;""),INDEX(AT$3:AT$1048576,MATCH(MAX($AQ$3:$AQ53),$AQ$3:$AQ$1048576,0),0),""),C54)</f>
        <v/>
      </c>
      <c r="AU54" s="21" t="str">
        <f>IF(D54="",IF(OR(AND($H54&lt;&gt;"",D54=""),AND($F53=$F54,$AZ54&lt;&gt;""),COUNTA($H$3:$H$1048576,#REF!,$F$3:$F$1048576)&gt;COUNTA($H$3:$H54,#REF!,$F$3:$F54),$AZ54&lt;&gt;""),INDEX(AU$3:AU$1048576,MATCH(MAX($AQ$3:$AQ53),$AQ$3:$AQ$1048576,0),0),""),D54)</f>
        <v/>
      </c>
      <c r="AV54" s="21" t="str">
        <f>IF(E54="",IF(OR(AND($H54&lt;&gt;"",E54=""),AND($F53=$F54,$AZ54&lt;&gt;""),COUNTA($H$3:$H$1048576,#REF!,$F$3:$F$1048576)&gt;COUNTA($H$3:$H54,#REF!,$F$3:$F54),$AZ54&lt;&gt;""),INDEX(AV$3:AV$1048576,MATCH(MAX($AQ$3:$AQ53),$AQ$3:$AQ$1048576,0),0),""),E54)</f>
        <v/>
      </c>
      <c r="AW54" s="24" t="str">
        <f t="shared" si="148"/>
        <v/>
      </c>
      <c r="AX54" s="13" t="str">
        <f t="shared" si="149"/>
        <v/>
      </c>
      <c r="AY54" s="4" t="str">
        <f t="shared" si="150"/>
        <v/>
      </c>
      <c r="AZ54" s="4" t="str">
        <f>IF(AX54="",IF(OR(AND(H54&lt;&gt;"",F54=""),COUNTA($H$3:$H$1048576)&gt;COUNTA($H$3:$H54)),INDEX(AX$3:AX54,MATCH(MAX($AQ$3:AQ54),AQ$3:AQ54,0),0),""),AX54)</f>
        <v/>
      </c>
      <c r="BA54" s="4" t="str">
        <f>IF(AY54="",IF(AND(H54&lt;&gt;"",F54=""),INDEX(AY$3:AY54,MATCH(MAX($AQ$3:AQ54),AQ$3:AQ54,0),0),""),AY54)</f>
        <v/>
      </c>
      <c r="BB54" s="82" t="str">
        <f>IF(BC54="","",RANK(BC54,BC$3:BC$1048576,1)+COUNTIF($BC$3:BC54,BC54)-1)</f>
        <v/>
      </c>
      <c r="BC54" s="139" t="str">
        <f t="shared" si="151"/>
        <v/>
      </c>
      <c r="BD54" s="46" t="str">
        <f t="shared" si="152"/>
        <v/>
      </c>
      <c r="BE54" s="46" t="str">
        <f t="shared" si="153"/>
        <v/>
      </c>
      <c r="BF54" s="46" t="str">
        <f t="shared" si="154"/>
        <v/>
      </c>
      <c r="BG54" s="4" t="str">
        <f t="shared" si="155"/>
        <v/>
      </c>
      <c r="BH54" s="180" t="str">
        <f t="shared" si="156"/>
        <v/>
      </c>
      <c r="BI54" s="16" t="str">
        <f t="shared" si="157"/>
        <v/>
      </c>
      <c r="BJ54" s="52" t="str">
        <f>IF(BI54="","",IF(W54="","",IF(AND(K54=$K$1,$K$1&lt;&gt;""),$BT$2,IFERROR(IF(INDEX(価格設定!$D$5:$D$1048576,MATCH(Q54,価格設定!$B$5:$B$1048576,0),0)=価格設定!$D$3,$BT$2,$BS$2),$BS$2))))</f>
        <v/>
      </c>
      <c r="BK54" s="16" t="str">
        <f>IF(BI54="","",IF(COUNTIF($BI$3:BI54,BI54)=1,1,IF(AND(BI53=BI54,BH54=""),BK53,COUNTIF($BH$3:BH54,BH54))))</f>
        <v/>
      </c>
      <c r="BL54" s="52" t="str">
        <f t="shared" si="158"/>
        <v/>
      </c>
      <c r="BM54" s="52" t="str">
        <f t="shared" si="159"/>
        <v/>
      </c>
      <c r="BN54" s="119" t="str">
        <f t="shared" si="160"/>
        <v/>
      </c>
      <c r="BO54" s="119" t="str">
        <f t="shared" si="161"/>
        <v/>
      </c>
      <c r="BP54" s="17" t="str">
        <f t="shared" si="162"/>
        <v/>
      </c>
      <c r="BQ54" s="17" t="str">
        <f t="shared" si="163"/>
        <v/>
      </c>
      <c r="BR54" s="17" t="str">
        <f>IF(OR(BP54="",COUNTIF($BO$3:BO54,BO54)&lt;&gt;1),"",SUMIF(BO$3:BO$1048576,BO54,BP$3:BP$1048576))</f>
        <v/>
      </c>
      <c r="BS54" s="17" t="str">
        <f t="shared" si="164"/>
        <v/>
      </c>
      <c r="BT54" s="17" t="str">
        <f t="shared" si="165"/>
        <v/>
      </c>
      <c r="BU54" s="17" t="str">
        <f t="shared" si="166"/>
        <v/>
      </c>
      <c r="BV54" s="24" t="str">
        <f t="shared" si="167"/>
        <v/>
      </c>
      <c r="BW54" s="24" t="str">
        <f t="shared" si="168"/>
        <v/>
      </c>
      <c r="BX54" s="24" t="str">
        <f t="shared" si="169"/>
        <v/>
      </c>
      <c r="BY54" s="26" t="str">
        <f t="shared" si="170"/>
        <v/>
      </c>
      <c r="BZ54" s="26" t="str">
        <f t="shared" si="171"/>
        <v/>
      </c>
      <c r="CA54" s="26" t="str">
        <f t="shared" si="172"/>
        <v/>
      </c>
      <c r="CB54" s="66" t="str">
        <f t="shared" si="173"/>
        <v/>
      </c>
      <c r="CC54" s="65" t="str">
        <f t="shared" si="174"/>
        <v/>
      </c>
      <c r="CD54" s="26" t="str">
        <f t="shared" si="175"/>
        <v/>
      </c>
      <c r="CE54" s="26" t="str">
        <f t="shared" si="176"/>
        <v/>
      </c>
      <c r="CF54" s="193" t="str">
        <f t="shared" si="177"/>
        <v/>
      </c>
      <c r="CG54" s="193" t="str">
        <f t="shared" si="178"/>
        <v/>
      </c>
      <c r="CH54" s="26" t="str">
        <f t="shared" si="179"/>
        <v/>
      </c>
      <c r="CI54" s="26" t="str">
        <f t="shared" si="180"/>
        <v/>
      </c>
      <c r="CJ54" s="65" t="str">
        <f t="shared" si="181"/>
        <v/>
      </c>
      <c r="CK54" s="65" t="str">
        <f t="shared" si="182"/>
        <v/>
      </c>
      <c r="CL54" s="64" t="str">
        <f t="shared" si="183"/>
        <v/>
      </c>
      <c r="CM54" s="64" t="str">
        <f t="shared" si="184"/>
        <v/>
      </c>
      <c r="CN54" s="65" t="str">
        <f t="shared" si="185"/>
        <v/>
      </c>
      <c r="CP54" s="63" t="str">
        <f>IF(BH54="","",MAX($CP$3:CP53)+1)</f>
        <v/>
      </c>
      <c r="CQ54" s="24" t="str">
        <f t="shared" si="186"/>
        <v/>
      </c>
      <c r="CR54" s="24" t="str">
        <f t="shared" si="187"/>
        <v/>
      </c>
      <c r="CS54" s="24" t="str">
        <f t="shared" si="188"/>
        <v/>
      </c>
      <c r="CT54" s="58" t="str">
        <f>IF(BO54="","",COUNTIF($BO$3:BO54,BO54)&amp;"@"&amp;BO54)</f>
        <v/>
      </c>
      <c r="CU54" s="16" t="str">
        <f t="shared" si="84"/>
        <v/>
      </c>
      <c r="CV54" s="63" t="str">
        <f t="shared" si="189"/>
        <v/>
      </c>
      <c r="CW54" s="16" t="str">
        <f t="shared" si="190"/>
        <v/>
      </c>
      <c r="CX54" s="16" t="str">
        <f t="shared" si="191"/>
        <v/>
      </c>
      <c r="CY54" s="16" t="str">
        <f t="shared" si="192"/>
        <v/>
      </c>
      <c r="CZ54" s="85" t="str">
        <f t="shared" si="193"/>
        <v/>
      </c>
      <c r="DA54" s="16" t="str">
        <f t="shared" si="194"/>
        <v/>
      </c>
      <c r="DB54" s="16" t="str">
        <f t="shared" si="195"/>
        <v/>
      </c>
      <c r="DC54" s="28" t="str">
        <f>IF(CP54="","",$DC$1&amp;(INDEX(価格設定!D$1:XFD$3,ROW(価格設定!$D$3),MATCH($AW54,価格設定!D$1:XFD$1,1))*100)&amp;"%")</f>
        <v/>
      </c>
      <c r="DD54" s="28" t="str">
        <f>IF(CP54="","",$DD$1&amp;(INDEX(価格設定!D$1:XFD$3,ROW(価格設定!$D$2),MATCH($AW54,価格設定!D$1:XFD$1,1))*100)&amp;"%")</f>
        <v/>
      </c>
      <c r="DE54" s="29" t="str">
        <f t="shared" si="196"/>
        <v/>
      </c>
      <c r="DG54" s="58" t="str">
        <f t="shared" si="197"/>
        <v/>
      </c>
      <c r="DH54" s="58" t="str">
        <f t="shared" si="198"/>
        <v/>
      </c>
      <c r="DI54" s="58" t="str">
        <f t="shared" si="199"/>
        <v/>
      </c>
      <c r="DJ54" s="85" t="str">
        <f t="shared" si="200"/>
        <v/>
      </c>
      <c r="DL54" s="58" t="str">
        <f>IF(COUNTIF(DG$3:DG$1048576,DG54)=COUNTIF($DG$3:$DG54,DG54),DG54,"")</f>
        <v/>
      </c>
      <c r="DM54" s="85" t="str">
        <f t="shared" si="201"/>
        <v/>
      </c>
      <c r="DN54" s="85" t="str">
        <f t="shared" si="87"/>
        <v/>
      </c>
      <c r="DO54" s="85" t="str">
        <f t="shared" si="88"/>
        <v/>
      </c>
      <c r="DP54" s="303"/>
      <c r="DQ54" s="17" t="str">
        <f t="shared" si="89"/>
        <v/>
      </c>
      <c r="DR54" s="17" t="str">
        <f t="shared" si="90"/>
        <v/>
      </c>
      <c r="DS54" s="17" t="str">
        <f t="shared" si="91"/>
        <v/>
      </c>
      <c r="DU54" s="16" t="str">
        <f t="shared" si="202"/>
        <v/>
      </c>
      <c r="DV54" s="16" t="str">
        <f>IF(DU54="","",COUNT($DU$3:DU54))</f>
        <v/>
      </c>
      <c r="DW54" s="16" t="str">
        <f t="shared" si="203"/>
        <v/>
      </c>
      <c r="DX54" s="16" t="str">
        <f t="shared" si="204"/>
        <v/>
      </c>
      <c r="DY54" s="16" t="str">
        <f>IF(DZ54="","",COUNTIF(DZ$3:DZ54,DZ54))</f>
        <v/>
      </c>
      <c r="DZ54" s="16" t="str">
        <f t="shared" si="205"/>
        <v/>
      </c>
      <c r="EA54" s="16" t="str">
        <f t="shared" si="206"/>
        <v/>
      </c>
      <c r="EB54" s="16" t="str">
        <f t="shared" si="207"/>
        <v/>
      </c>
      <c r="EC54" s="16" t="str">
        <f t="shared" si="208"/>
        <v/>
      </c>
      <c r="ED54" s="16" t="str">
        <f t="shared" si="209"/>
        <v/>
      </c>
      <c r="EE54" s="16" t="str">
        <f t="shared" si="210"/>
        <v/>
      </c>
      <c r="EF54" s="16" t="str">
        <f t="shared" si="211"/>
        <v/>
      </c>
      <c r="EG54" s="16" t="str">
        <f t="shared" si="212"/>
        <v/>
      </c>
      <c r="EH54" s="16" t="str">
        <f t="shared" si="213"/>
        <v/>
      </c>
      <c r="EI54" s="16" t="str">
        <f t="shared" si="214"/>
        <v/>
      </c>
      <c r="EJ54" s="16" t="str">
        <f t="shared" si="215"/>
        <v/>
      </c>
      <c r="EK54" s="16" t="str">
        <f t="shared" si="216"/>
        <v/>
      </c>
      <c r="EL54" s="58" t="str">
        <f t="shared" si="217"/>
        <v/>
      </c>
      <c r="EM54" s="58" t="str">
        <f>IF(OR($DZ54="",CR54=""),IF($EL54="","",$EL54),IF(OR(CR54="なし",CR54=0),領収書!$H$1,CR54))</f>
        <v/>
      </c>
      <c r="EN54" s="58" t="str">
        <f>IF(OR($DZ54="",CS54=""),IF($EL54="","",$EL54),IF(OR(CS54="なし",CS54=0),入力!$EN$1,CS54))</f>
        <v/>
      </c>
      <c r="EO54" s="63" t="str">
        <f t="shared" si="218"/>
        <v/>
      </c>
      <c r="EP54" s="63" t="str">
        <f t="shared" si="219"/>
        <v/>
      </c>
      <c r="ER54" s="16" t="str">
        <f>IF(AND(COUNTIF($ET$3:ET54,ET54)=1,ET54&lt;&gt;""),MAX($ER$3:ER53)+1,"")</f>
        <v/>
      </c>
      <c r="ES54" s="16" t="str">
        <f>IF(価格設定!B56="","",価格設定!B56)</f>
        <v/>
      </c>
      <c r="ET54" s="16" t="str">
        <f>IF(価格設定!C56="","",価格設定!C56)</f>
        <v/>
      </c>
      <c r="EV54" s="16" t="str">
        <f t="shared" si="94"/>
        <v/>
      </c>
      <c r="EW54" s="16" t="str">
        <f t="shared" si="220"/>
        <v/>
      </c>
    </row>
    <row r="55" spans="1:153" ht="30" customHeight="1" x14ac:dyDescent="0.2">
      <c r="A55" s="225"/>
      <c r="B55" s="212"/>
      <c r="C55" s="221"/>
      <c r="D55" s="164"/>
      <c r="E55" s="165"/>
      <c r="F55" s="166"/>
      <c r="G55" s="167"/>
      <c r="H55" s="179"/>
      <c r="I55" s="306"/>
      <c r="J55" s="169"/>
      <c r="K55" s="179"/>
      <c r="L55" s="186"/>
      <c r="M55" s="186"/>
      <c r="N55" s="168"/>
      <c r="O55" s="170"/>
      <c r="P55" s="212"/>
      <c r="Q55" s="179" t="str">
        <f>IFERROR(IF(H55="","",IFERROR(INDEX(価格設定!$B$5:$B$1048576,MATCH(H55,価格設定!$B$5:$B$1048576,0),0),INDEX(価格設定!$B$5:$B$1048576,MATCH("*"&amp;H55&amp;"*",価格設定!$B$5:$B$1048576,0),0))),H55)</f>
        <v/>
      </c>
      <c r="R55" s="250" t="str">
        <f>IFERROR(IF(Q55="",IF(K55="","",K55),IF(K55="",IF(INDEX(価格設定!$C$5:$C$1048576,MATCH(Q55,価格設定!$B$5:$B$1048576,0),0)=0,"",INDEX(価格設定!$C$5:$C$1048576,MATCH(Q55,価格設定!$B$5:$B$1048576,0),0)),IF(K55="なし","",K55))),"")</f>
        <v/>
      </c>
      <c r="S55" s="308" t="str">
        <f t="shared" si="132"/>
        <v/>
      </c>
      <c r="T55" s="126" t="str">
        <f>IFERROR(IF(J55="",IF(INDEX(価格設定!$E$5:$R$1048576,MATCH($Q55,価格設定!B$5:B$1048576,0),MATCH($AW55,価格設定!E$1:X$1,1))=0,"",INDEX(価格設定!$E$5:$R$1048576,MATCH($Q55,価格設定!B$5:B$1048576,0),MATCH($AW55,価格設定!E$1:X$1,1))),J55),"")</f>
        <v/>
      </c>
      <c r="U55" s="126" t="str">
        <f t="shared" si="133"/>
        <v/>
      </c>
      <c r="V55" s="132" t="str">
        <f t="shared" si="134"/>
        <v/>
      </c>
      <c r="W55" s="127" t="str">
        <f>IFERROR(IF(OR(T55="",T55&lt;0),"",IFERROR(INDEX(価格設定!E$2:X$3,IF(AND(K55=$K$1,$K$1&lt;&gt;""),ROW(価格設定!$D$3)-1,MATCH(INDEX(価格設定!$D$5:$D$1048576,MATCH(Q55,価格設定!$B$5:$B$1048576,0),0),価格設定!$D$2:$D$3,0)),MATCH($AW55,価格設定!E$1:X$1,1)),INDEX(価格設定!E$2:X$2,0,MATCH($AW55,価格設定!E$1:X$1,1)))),"")</f>
        <v/>
      </c>
      <c r="X55" s="126" t="str">
        <f t="shared" si="67"/>
        <v/>
      </c>
      <c r="Y55" s="128" t="str">
        <f t="shared" si="135"/>
        <v/>
      </c>
      <c r="Z55" s="126" t="str">
        <f t="shared" si="136"/>
        <v/>
      </c>
      <c r="AA55" s="129" t="str">
        <f t="shared" si="137"/>
        <v/>
      </c>
      <c r="AB55" s="126" t="str">
        <f t="shared" si="138"/>
        <v/>
      </c>
      <c r="AC55" s="280" t="str">
        <f t="shared" si="139"/>
        <v/>
      </c>
      <c r="AD55" s="15"/>
      <c r="AE55" s="204" t="str">
        <f>IF(AF55="","",COUNT($AF$3:AF55))</f>
        <v/>
      </c>
      <c r="AF55" s="206" t="str">
        <f t="shared" si="140"/>
        <v/>
      </c>
      <c r="AG55" s="204" t="str">
        <f t="shared" si="141"/>
        <v/>
      </c>
      <c r="AH55" s="204" t="str">
        <f t="shared" si="142"/>
        <v/>
      </c>
      <c r="AI55" s="287"/>
      <c r="AJ55" s="15"/>
      <c r="AK55" s="138" t="str">
        <f t="shared" si="143"/>
        <v/>
      </c>
      <c r="AL55" s="131" t="str">
        <f t="shared" si="144"/>
        <v/>
      </c>
      <c r="AM55" s="131" t="str">
        <f t="shared" si="145"/>
        <v/>
      </c>
      <c r="AN55" s="313" t="str">
        <f t="shared" si="146"/>
        <v/>
      </c>
      <c r="AO55" s="316" t="str">
        <f t="shared" si="147"/>
        <v/>
      </c>
      <c r="AP55" s="18"/>
      <c r="AQ55" s="3" t="str">
        <f>IF(F55="","",MAX($AQ$3:AQ54)+1)</f>
        <v/>
      </c>
      <c r="AR55" s="3" t="str">
        <f>IF(OR(AQ55="",BB55=""),"",MAX($AR$3:AR54)+1)</f>
        <v/>
      </c>
      <c r="AS55" s="3" t="str">
        <f>IF(CQ55="","",RANK(CQ55,CQ$3:CQ$1048576,1)+COUNTIF($CQ$3:CQ55,CQ55)-1)</f>
        <v/>
      </c>
      <c r="AT55" s="21" t="str">
        <f>IF(C55="",IF(OR(AND($H55&lt;&gt;"",C55=""),AND($F54=$F55,$AZ55&lt;&gt;""),COUNTA($H$3:$H$1048576,#REF!,$F$3:$F$1048576)&gt;COUNTA($H$3:$H55,#REF!,$F$3:$F55),$AZ55&lt;&gt;""),INDEX(AT$3:AT$1048576,MATCH(MAX($AQ$3:$AQ54),$AQ$3:$AQ$1048576,0),0),""),C55)</f>
        <v/>
      </c>
      <c r="AU55" s="21" t="str">
        <f>IF(D55="",IF(OR(AND($H55&lt;&gt;"",D55=""),AND($F54=$F55,$AZ55&lt;&gt;""),COUNTA($H$3:$H$1048576,#REF!,$F$3:$F$1048576)&gt;COUNTA($H$3:$H55,#REF!,$F$3:$F55),$AZ55&lt;&gt;""),INDEX(AU$3:AU$1048576,MATCH(MAX($AQ$3:$AQ54),$AQ$3:$AQ$1048576,0),0),""),D55)</f>
        <v/>
      </c>
      <c r="AV55" s="21" t="str">
        <f>IF(E55="",IF(OR(AND($H55&lt;&gt;"",E55=""),AND($F54=$F55,$AZ55&lt;&gt;""),COUNTA($H$3:$H$1048576,#REF!,$F$3:$F$1048576)&gt;COUNTA($H$3:$H55,#REF!,$F$3:$F55),$AZ55&lt;&gt;""),INDEX(AV$3:AV$1048576,MATCH(MAX($AQ$3:$AQ54),$AQ$3:$AQ$1048576,0),0),""),E55)</f>
        <v/>
      </c>
      <c r="AW55" s="24" t="str">
        <f t="shared" si="148"/>
        <v/>
      </c>
      <c r="AX55" s="13" t="str">
        <f t="shared" si="149"/>
        <v/>
      </c>
      <c r="AY55" s="4" t="str">
        <f t="shared" si="150"/>
        <v/>
      </c>
      <c r="AZ55" s="4" t="str">
        <f>IF(AX55="",IF(OR(AND(H55&lt;&gt;"",F55=""),COUNTA($H$3:$H$1048576)&gt;COUNTA($H$3:$H55)),INDEX(AX$3:AX55,MATCH(MAX($AQ$3:AQ55),AQ$3:AQ55,0),0),""),AX55)</f>
        <v/>
      </c>
      <c r="BA55" s="4" t="str">
        <f>IF(AY55="",IF(AND(H55&lt;&gt;"",F55=""),INDEX(AY$3:AY55,MATCH(MAX($AQ$3:AQ55),AQ$3:AQ55,0),0),""),AY55)</f>
        <v/>
      </c>
      <c r="BB55" s="82" t="str">
        <f>IF(BC55="","",RANK(BC55,BC$3:BC$1048576,1)+COUNTIF($BC$3:BC55,BC55)-1)</f>
        <v/>
      </c>
      <c r="BC55" s="139" t="str">
        <f t="shared" si="151"/>
        <v/>
      </c>
      <c r="BD55" s="46" t="str">
        <f t="shared" si="152"/>
        <v/>
      </c>
      <c r="BE55" s="46" t="str">
        <f t="shared" si="153"/>
        <v/>
      </c>
      <c r="BF55" s="46" t="str">
        <f t="shared" si="154"/>
        <v/>
      </c>
      <c r="BG55" s="4" t="str">
        <f t="shared" si="155"/>
        <v/>
      </c>
      <c r="BH55" s="180" t="str">
        <f t="shared" si="156"/>
        <v/>
      </c>
      <c r="BI55" s="16" t="str">
        <f t="shared" si="157"/>
        <v/>
      </c>
      <c r="BJ55" s="52" t="str">
        <f>IF(BI55="","",IF(W55="","",IF(AND(K55=$K$1,$K$1&lt;&gt;""),$BT$2,IFERROR(IF(INDEX(価格設定!$D$5:$D$1048576,MATCH(Q55,価格設定!$B$5:$B$1048576,0),0)=価格設定!$D$3,$BT$2,$BS$2),$BS$2))))</f>
        <v/>
      </c>
      <c r="BK55" s="16" t="str">
        <f>IF(BI55="","",IF(COUNTIF($BI$3:BI55,BI55)=1,1,IF(AND(BI54=BI55,BH55=""),BK54,COUNTIF($BH$3:BH55,BH55))))</f>
        <v/>
      </c>
      <c r="BL55" s="52" t="str">
        <f t="shared" si="158"/>
        <v/>
      </c>
      <c r="BM55" s="52" t="str">
        <f t="shared" si="159"/>
        <v/>
      </c>
      <c r="BN55" s="119" t="str">
        <f t="shared" si="160"/>
        <v/>
      </c>
      <c r="BO55" s="119" t="str">
        <f t="shared" si="161"/>
        <v/>
      </c>
      <c r="BP55" s="17" t="str">
        <f t="shared" si="162"/>
        <v/>
      </c>
      <c r="BQ55" s="17" t="str">
        <f t="shared" si="163"/>
        <v/>
      </c>
      <c r="BR55" s="17" t="str">
        <f>IF(OR(BP55="",COUNTIF($BO$3:BO55,BO55)&lt;&gt;1),"",SUMIF(BO$3:BO$1048576,BO55,BP$3:BP$1048576))</f>
        <v/>
      </c>
      <c r="BS55" s="17" t="str">
        <f t="shared" si="164"/>
        <v/>
      </c>
      <c r="BT55" s="17" t="str">
        <f t="shared" si="165"/>
        <v/>
      </c>
      <c r="BU55" s="17" t="str">
        <f t="shared" si="166"/>
        <v/>
      </c>
      <c r="BV55" s="24" t="str">
        <f t="shared" si="167"/>
        <v/>
      </c>
      <c r="BW55" s="24" t="str">
        <f t="shared" si="168"/>
        <v/>
      </c>
      <c r="BX55" s="24" t="str">
        <f t="shared" si="169"/>
        <v/>
      </c>
      <c r="BY55" s="26" t="str">
        <f t="shared" si="170"/>
        <v/>
      </c>
      <c r="BZ55" s="26" t="str">
        <f t="shared" si="171"/>
        <v/>
      </c>
      <c r="CA55" s="26" t="str">
        <f t="shared" si="172"/>
        <v/>
      </c>
      <c r="CB55" s="66" t="str">
        <f t="shared" si="173"/>
        <v/>
      </c>
      <c r="CC55" s="65" t="str">
        <f t="shared" si="174"/>
        <v/>
      </c>
      <c r="CD55" s="26" t="str">
        <f t="shared" si="175"/>
        <v/>
      </c>
      <c r="CE55" s="26" t="str">
        <f t="shared" si="176"/>
        <v/>
      </c>
      <c r="CF55" s="193" t="str">
        <f t="shared" si="177"/>
        <v/>
      </c>
      <c r="CG55" s="193" t="str">
        <f t="shared" si="178"/>
        <v/>
      </c>
      <c r="CH55" s="26" t="str">
        <f t="shared" si="179"/>
        <v/>
      </c>
      <c r="CI55" s="26" t="str">
        <f t="shared" si="180"/>
        <v/>
      </c>
      <c r="CJ55" s="65" t="str">
        <f t="shared" si="181"/>
        <v/>
      </c>
      <c r="CK55" s="65" t="str">
        <f t="shared" si="182"/>
        <v/>
      </c>
      <c r="CL55" s="64" t="str">
        <f t="shared" si="183"/>
        <v/>
      </c>
      <c r="CM55" s="64" t="str">
        <f t="shared" si="184"/>
        <v/>
      </c>
      <c r="CN55" s="65" t="str">
        <f t="shared" si="185"/>
        <v/>
      </c>
      <c r="CP55" s="63" t="str">
        <f>IF(BH55="","",MAX($CP$3:CP54)+1)</f>
        <v/>
      </c>
      <c r="CQ55" s="24" t="str">
        <f t="shared" si="186"/>
        <v/>
      </c>
      <c r="CR55" s="24" t="str">
        <f t="shared" si="187"/>
        <v/>
      </c>
      <c r="CS55" s="24" t="str">
        <f t="shared" si="188"/>
        <v/>
      </c>
      <c r="CT55" s="58" t="str">
        <f>IF(BO55="","",COUNTIF($BO$3:BO55,BO55)&amp;"@"&amp;BO55)</f>
        <v/>
      </c>
      <c r="CU55" s="16" t="str">
        <f t="shared" si="84"/>
        <v/>
      </c>
      <c r="CV55" s="63" t="str">
        <f t="shared" si="189"/>
        <v/>
      </c>
      <c r="CW55" s="16" t="str">
        <f t="shared" si="190"/>
        <v/>
      </c>
      <c r="CX55" s="16" t="str">
        <f t="shared" si="191"/>
        <v/>
      </c>
      <c r="CY55" s="16" t="str">
        <f t="shared" si="192"/>
        <v/>
      </c>
      <c r="CZ55" s="85" t="str">
        <f t="shared" si="193"/>
        <v/>
      </c>
      <c r="DA55" s="16" t="str">
        <f t="shared" si="194"/>
        <v/>
      </c>
      <c r="DB55" s="16" t="str">
        <f t="shared" si="195"/>
        <v/>
      </c>
      <c r="DC55" s="28" t="str">
        <f>IF(CP55="","",$DC$1&amp;(INDEX(価格設定!D$1:XFD$3,ROW(価格設定!$D$3),MATCH($AW55,価格設定!D$1:XFD$1,1))*100)&amp;"%")</f>
        <v/>
      </c>
      <c r="DD55" s="28" t="str">
        <f>IF(CP55="","",$DD$1&amp;(INDEX(価格設定!D$1:XFD$3,ROW(価格設定!$D$2),MATCH($AW55,価格設定!D$1:XFD$1,1))*100)&amp;"%")</f>
        <v/>
      </c>
      <c r="DE55" s="29" t="str">
        <f t="shared" si="196"/>
        <v/>
      </c>
      <c r="DG55" s="58" t="str">
        <f t="shared" si="197"/>
        <v/>
      </c>
      <c r="DH55" s="58" t="str">
        <f t="shared" si="198"/>
        <v/>
      </c>
      <c r="DI55" s="58" t="str">
        <f t="shared" si="199"/>
        <v/>
      </c>
      <c r="DJ55" s="85" t="str">
        <f t="shared" si="200"/>
        <v/>
      </c>
      <c r="DL55" s="58" t="str">
        <f>IF(COUNTIF(DG$3:DG$1048576,DG55)=COUNTIF($DG$3:$DG55,DG55),DG55,"")</f>
        <v/>
      </c>
      <c r="DM55" s="85" t="str">
        <f t="shared" si="201"/>
        <v/>
      </c>
      <c r="DN55" s="85" t="str">
        <f t="shared" si="87"/>
        <v/>
      </c>
      <c r="DO55" s="85" t="str">
        <f t="shared" si="88"/>
        <v/>
      </c>
      <c r="DP55" s="303"/>
      <c r="DQ55" s="17" t="str">
        <f t="shared" si="89"/>
        <v/>
      </c>
      <c r="DR55" s="17" t="str">
        <f t="shared" si="90"/>
        <v/>
      </c>
      <c r="DS55" s="17" t="str">
        <f t="shared" si="91"/>
        <v/>
      </c>
      <c r="DU55" s="16" t="str">
        <f t="shared" si="202"/>
        <v/>
      </c>
      <c r="DV55" s="16" t="str">
        <f>IF(DU55="","",COUNT($DU$3:DU55))</f>
        <v/>
      </c>
      <c r="DW55" s="16" t="str">
        <f t="shared" si="203"/>
        <v/>
      </c>
      <c r="DX55" s="16" t="str">
        <f t="shared" si="204"/>
        <v/>
      </c>
      <c r="DY55" s="16" t="str">
        <f>IF(DZ55="","",COUNTIF(DZ$3:DZ55,DZ55))</f>
        <v/>
      </c>
      <c r="DZ55" s="16" t="str">
        <f t="shared" si="205"/>
        <v/>
      </c>
      <c r="EA55" s="16" t="str">
        <f t="shared" si="206"/>
        <v/>
      </c>
      <c r="EB55" s="16" t="str">
        <f t="shared" si="207"/>
        <v/>
      </c>
      <c r="EC55" s="16" t="str">
        <f t="shared" si="208"/>
        <v/>
      </c>
      <c r="ED55" s="16" t="str">
        <f t="shared" si="209"/>
        <v/>
      </c>
      <c r="EE55" s="16" t="str">
        <f t="shared" si="210"/>
        <v/>
      </c>
      <c r="EF55" s="16" t="str">
        <f t="shared" si="211"/>
        <v/>
      </c>
      <c r="EG55" s="16" t="str">
        <f t="shared" si="212"/>
        <v/>
      </c>
      <c r="EH55" s="16" t="str">
        <f t="shared" si="213"/>
        <v/>
      </c>
      <c r="EI55" s="16" t="str">
        <f t="shared" si="214"/>
        <v/>
      </c>
      <c r="EJ55" s="16" t="str">
        <f t="shared" si="215"/>
        <v/>
      </c>
      <c r="EK55" s="16" t="str">
        <f t="shared" si="216"/>
        <v/>
      </c>
      <c r="EL55" s="58" t="str">
        <f t="shared" si="217"/>
        <v/>
      </c>
      <c r="EM55" s="58" t="str">
        <f>IF(OR($DZ55="",CR55=""),IF($EL55="","",$EL55),IF(OR(CR55="なし",CR55=0),領収書!$H$1,CR55))</f>
        <v/>
      </c>
      <c r="EN55" s="58" t="str">
        <f>IF(OR($DZ55="",CS55=""),IF($EL55="","",$EL55),IF(OR(CS55="なし",CS55=0),入力!$EN$1,CS55))</f>
        <v/>
      </c>
      <c r="EO55" s="63" t="str">
        <f t="shared" si="218"/>
        <v/>
      </c>
      <c r="EP55" s="63" t="str">
        <f t="shared" si="219"/>
        <v/>
      </c>
      <c r="ER55" s="16" t="str">
        <f>IF(AND(COUNTIF($ET$3:ET55,ET55)=1,ET55&lt;&gt;""),MAX($ER$3:ER54)+1,"")</f>
        <v/>
      </c>
      <c r="ES55" s="16" t="str">
        <f>IF(価格設定!B57="","",価格設定!B57)</f>
        <v/>
      </c>
      <c r="ET55" s="16" t="str">
        <f>IF(価格設定!C57="","",価格設定!C57)</f>
        <v/>
      </c>
      <c r="EV55" s="16" t="str">
        <f t="shared" si="94"/>
        <v/>
      </c>
      <c r="EW55" s="16" t="str">
        <f t="shared" si="220"/>
        <v/>
      </c>
    </row>
    <row r="56" spans="1:153" ht="30" customHeight="1" x14ac:dyDescent="0.2">
      <c r="A56" s="225"/>
      <c r="B56" s="212"/>
      <c r="C56" s="221"/>
      <c r="D56" s="164"/>
      <c r="E56" s="165"/>
      <c r="F56" s="166"/>
      <c r="G56" s="167"/>
      <c r="H56" s="179"/>
      <c r="I56" s="306"/>
      <c r="J56" s="169"/>
      <c r="K56" s="179"/>
      <c r="L56" s="186"/>
      <c r="M56" s="186"/>
      <c r="N56" s="168"/>
      <c r="O56" s="170"/>
      <c r="P56" s="212"/>
      <c r="Q56" s="179" t="str">
        <f>IFERROR(IF(H56="","",IFERROR(INDEX(価格設定!$B$5:$B$1048576,MATCH(H56,価格設定!$B$5:$B$1048576,0),0),INDEX(価格設定!$B$5:$B$1048576,MATCH("*"&amp;H56&amp;"*",価格設定!$B$5:$B$1048576,0),0))),H56)</f>
        <v/>
      </c>
      <c r="R56" s="250" t="str">
        <f>IFERROR(IF(Q56="",IF(K56="","",K56),IF(K56="",IF(INDEX(価格設定!$C$5:$C$1048576,MATCH(Q56,価格設定!$B$5:$B$1048576,0),0)=0,"",INDEX(価格設定!$C$5:$C$1048576,MATCH(Q56,価格設定!$B$5:$B$1048576,0),0)),IF(K56="なし","",K56))),"")</f>
        <v/>
      </c>
      <c r="S56" s="308" t="str">
        <f t="shared" si="132"/>
        <v/>
      </c>
      <c r="T56" s="126" t="str">
        <f>IFERROR(IF(J56="",IF(INDEX(価格設定!$E$5:$R$1048576,MATCH($Q56,価格設定!B$5:B$1048576,0),MATCH($AW56,価格設定!E$1:X$1,1))=0,"",INDEX(価格設定!$E$5:$R$1048576,MATCH($Q56,価格設定!B$5:B$1048576,0),MATCH($AW56,価格設定!E$1:X$1,1))),J56),"")</f>
        <v/>
      </c>
      <c r="U56" s="126" t="str">
        <f t="shared" si="133"/>
        <v/>
      </c>
      <c r="V56" s="132" t="str">
        <f t="shared" si="134"/>
        <v/>
      </c>
      <c r="W56" s="127" t="str">
        <f>IFERROR(IF(OR(T56="",T56&lt;0),"",IFERROR(INDEX(価格設定!E$2:X$3,IF(AND(K56=$K$1,$K$1&lt;&gt;""),ROW(価格設定!$D$3)-1,MATCH(INDEX(価格設定!$D$5:$D$1048576,MATCH(Q56,価格設定!$B$5:$B$1048576,0),0),価格設定!$D$2:$D$3,0)),MATCH($AW56,価格設定!E$1:X$1,1)),INDEX(価格設定!E$2:X$2,0,MATCH($AW56,価格設定!E$1:X$1,1)))),"")</f>
        <v/>
      </c>
      <c r="X56" s="126" t="str">
        <f t="shared" si="67"/>
        <v/>
      </c>
      <c r="Y56" s="128" t="str">
        <f t="shared" si="135"/>
        <v/>
      </c>
      <c r="Z56" s="126" t="str">
        <f t="shared" si="136"/>
        <v/>
      </c>
      <c r="AA56" s="129" t="str">
        <f t="shared" si="137"/>
        <v/>
      </c>
      <c r="AB56" s="126" t="str">
        <f t="shared" si="138"/>
        <v/>
      </c>
      <c r="AC56" s="280" t="str">
        <f t="shared" si="139"/>
        <v/>
      </c>
      <c r="AD56" s="15"/>
      <c r="AE56" s="204" t="str">
        <f>IF(AF56="","",COUNT($AF$3:AF56))</f>
        <v/>
      </c>
      <c r="AF56" s="206" t="str">
        <f t="shared" si="140"/>
        <v/>
      </c>
      <c r="AG56" s="204" t="str">
        <f t="shared" si="141"/>
        <v/>
      </c>
      <c r="AH56" s="204" t="str">
        <f t="shared" si="142"/>
        <v/>
      </c>
      <c r="AI56" s="287"/>
      <c r="AJ56" s="15"/>
      <c r="AK56" s="138" t="str">
        <f t="shared" si="143"/>
        <v/>
      </c>
      <c r="AL56" s="131" t="str">
        <f t="shared" si="144"/>
        <v/>
      </c>
      <c r="AM56" s="131" t="str">
        <f t="shared" si="145"/>
        <v/>
      </c>
      <c r="AN56" s="313" t="str">
        <f t="shared" si="146"/>
        <v/>
      </c>
      <c r="AO56" s="316" t="str">
        <f t="shared" si="147"/>
        <v/>
      </c>
      <c r="AP56" s="18"/>
      <c r="AQ56" s="3" t="str">
        <f>IF(F56="","",MAX($AQ$3:AQ55)+1)</f>
        <v/>
      </c>
      <c r="AR56" s="3" t="str">
        <f>IF(OR(AQ56="",BB56=""),"",MAX($AR$3:AR55)+1)</f>
        <v/>
      </c>
      <c r="AS56" s="3" t="str">
        <f>IF(CQ56="","",RANK(CQ56,CQ$3:CQ$1048576,1)+COUNTIF($CQ$3:CQ56,CQ56)-1)</f>
        <v/>
      </c>
      <c r="AT56" s="21" t="str">
        <f>IF(C56="",IF(OR(AND($H56&lt;&gt;"",C56=""),AND($F55=$F56,$AZ56&lt;&gt;""),COUNTA($H$3:$H$1048576,#REF!,$F$3:$F$1048576)&gt;COUNTA($H$3:$H56,#REF!,$F$3:$F56),$AZ56&lt;&gt;""),INDEX(AT$3:AT$1048576,MATCH(MAX($AQ$3:$AQ55),$AQ$3:$AQ$1048576,0),0),""),C56)</f>
        <v/>
      </c>
      <c r="AU56" s="21" t="str">
        <f>IF(D56="",IF(OR(AND($H56&lt;&gt;"",D56=""),AND($F55=$F56,$AZ56&lt;&gt;""),COUNTA($H$3:$H$1048576,#REF!,$F$3:$F$1048576)&gt;COUNTA($H$3:$H56,#REF!,$F$3:$F56),$AZ56&lt;&gt;""),INDEX(AU$3:AU$1048576,MATCH(MAX($AQ$3:$AQ55),$AQ$3:$AQ$1048576,0),0),""),D56)</f>
        <v/>
      </c>
      <c r="AV56" s="21" t="str">
        <f>IF(E56="",IF(OR(AND($H56&lt;&gt;"",E56=""),AND($F55=$F56,$AZ56&lt;&gt;""),COUNTA($H$3:$H$1048576,#REF!,$F$3:$F$1048576)&gt;COUNTA($H$3:$H56,#REF!,$F$3:$F56),$AZ56&lt;&gt;""),INDEX(AV$3:AV$1048576,MATCH(MAX($AQ$3:$AQ55),$AQ$3:$AQ$1048576,0),0),""),E56)</f>
        <v/>
      </c>
      <c r="AW56" s="24" t="str">
        <f t="shared" si="148"/>
        <v/>
      </c>
      <c r="AX56" s="13" t="str">
        <f t="shared" si="149"/>
        <v/>
      </c>
      <c r="AY56" s="4" t="str">
        <f t="shared" si="150"/>
        <v/>
      </c>
      <c r="AZ56" s="4" t="str">
        <f>IF(AX56="",IF(OR(AND(H56&lt;&gt;"",F56=""),COUNTA($H$3:$H$1048576)&gt;COUNTA($H$3:$H56)),INDEX(AX$3:AX56,MATCH(MAX($AQ$3:AQ56),AQ$3:AQ56,0),0),""),AX56)</f>
        <v/>
      </c>
      <c r="BA56" s="4" t="str">
        <f>IF(AY56="",IF(AND(H56&lt;&gt;"",F56=""),INDEX(AY$3:AY56,MATCH(MAX($AQ$3:AQ56),AQ$3:AQ56,0),0),""),AY56)</f>
        <v/>
      </c>
      <c r="BB56" s="82" t="str">
        <f>IF(BC56="","",RANK(BC56,BC$3:BC$1048576,1)+COUNTIF($BC$3:BC56,BC56)-1)</f>
        <v/>
      </c>
      <c r="BC56" s="139" t="str">
        <f t="shared" si="151"/>
        <v/>
      </c>
      <c r="BD56" s="46" t="str">
        <f t="shared" si="152"/>
        <v/>
      </c>
      <c r="BE56" s="46" t="str">
        <f t="shared" si="153"/>
        <v/>
      </c>
      <c r="BF56" s="46" t="str">
        <f t="shared" si="154"/>
        <v/>
      </c>
      <c r="BG56" s="4" t="str">
        <f t="shared" si="155"/>
        <v/>
      </c>
      <c r="BH56" s="180" t="str">
        <f t="shared" si="156"/>
        <v/>
      </c>
      <c r="BI56" s="16" t="str">
        <f t="shared" si="157"/>
        <v/>
      </c>
      <c r="BJ56" s="52" t="str">
        <f>IF(BI56="","",IF(W56="","",IF(AND(K56=$K$1,$K$1&lt;&gt;""),$BT$2,IFERROR(IF(INDEX(価格設定!$D$5:$D$1048576,MATCH(Q56,価格設定!$B$5:$B$1048576,0),0)=価格設定!$D$3,$BT$2,$BS$2),$BS$2))))</f>
        <v/>
      </c>
      <c r="BK56" s="16" t="str">
        <f>IF(BI56="","",IF(COUNTIF($BI$3:BI56,BI56)=1,1,IF(AND(BI55=BI56,BH56=""),BK55,COUNTIF($BH$3:BH56,BH56))))</f>
        <v/>
      </c>
      <c r="BL56" s="52" t="str">
        <f t="shared" si="158"/>
        <v/>
      </c>
      <c r="BM56" s="52" t="str">
        <f t="shared" si="159"/>
        <v/>
      </c>
      <c r="BN56" s="119" t="str">
        <f t="shared" si="160"/>
        <v/>
      </c>
      <c r="BO56" s="119" t="str">
        <f t="shared" si="161"/>
        <v/>
      </c>
      <c r="BP56" s="17" t="str">
        <f t="shared" si="162"/>
        <v/>
      </c>
      <c r="BQ56" s="17" t="str">
        <f t="shared" si="163"/>
        <v/>
      </c>
      <c r="BR56" s="17" t="str">
        <f>IF(OR(BP56="",COUNTIF($BO$3:BO56,BO56)&lt;&gt;1),"",SUMIF(BO$3:BO$1048576,BO56,BP$3:BP$1048576))</f>
        <v/>
      </c>
      <c r="BS56" s="17" t="str">
        <f t="shared" si="164"/>
        <v/>
      </c>
      <c r="BT56" s="17" t="str">
        <f t="shared" si="165"/>
        <v/>
      </c>
      <c r="BU56" s="17" t="str">
        <f t="shared" si="166"/>
        <v/>
      </c>
      <c r="BV56" s="24" t="str">
        <f t="shared" si="167"/>
        <v/>
      </c>
      <c r="BW56" s="24" t="str">
        <f t="shared" si="168"/>
        <v/>
      </c>
      <c r="BX56" s="24" t="str">
        <f t="shared" si="169"/>
        <v/>
      </c>
      <c r="BY56" s="26" t="str">
        <f t="shared" si="170"/>
        <v/>
      </c>
      <c r="BZ56" s="26" t="str">
        <f t="shared" si="171"/>
        <v/>
      </c>
      <c r="CA56" s="26" t="str">
        <f t="shared" si="172"/>
        <v/>
      </c>
      <c r="CB56" s="66" t="str">
        <f t="shared" si="173"/>
        <v/>
      </c>
      <c r="CC56" s="65" t="str">
        <f t="shared" si="174"/>
        <v/>
      </c>
      <c r="CD56" s="26" t="str">
        <f t="shared" si="175"/>
        <v/>
      </c>
      <c r="CE56" s="26" t="str">
        <f t="shared" si="176"/>
        <v/>
      </c>
      <c r="CF56" s="193" t="str">
        <f t="shared" si="177"/>
        <v/>
      </c>
      <c r="CG56" s="193" t="str">
        <f t="shared" si="178"/>
        <v/>
      </c>
      <c r="CH56" s="26" t="str">
        <f t="shared" si="179"/>
        <v/>
      </c>
      <c r="CI56" s="26" t="str">
        <f t="shared" si="180"/>
        <v/>
      </c>
      <c r="CJ56" s="65" t="str">
        <f t="shared" si="181"/>
        <v/>
      </c>
      <c r="CK56" s="65" t="str">
        <f t="shared" si="182"/>
        <v/>
      </c>
      <c r="CL56" s="64" t="str">
        <f t="shared" si="183"/>
        <v/>
      </c>
      <c r="CM56" s="64" t="str">
        <f t="shared" si="184"/>
        <v/>
      </c>
      <c r="CN56" s="65" t="str">
        <f t="shared" si="185"/>
        <v/>
      </c>
      <c r="CP56" s="63" t="str">
        <f>IF(BH56="","",MAX($CP$3:CP55)+1)</f>
        <v/>
      </c>
      <c r="CQ56" s="24" t="str">
        <f t="shared" si="186"/>
        <v/>
      </c>
      <c r="CR56" s="24" t="str">
        <f t="shared" si="187"/>
        <v/>
      </c>
      <c r="CS56" s="24" t="str">
        <f t="shared" si="188"/>
        <v/>
      </c>
      <c r="CT56" s="58" t="str">
        <f>IF(BO56="","",COUNTIF($BO$3:BO56,BO56)&amp;"@"&amp;BO56)</f>
        <v/>
      </c>
      <c r="CU56" s="16" t="str">
        <f t="shared" si="84"/>
        <v/>
      </c>
      <c r="CV56" s="63" t="str">
        <f t="shared" si="189"/>
        <v/>
      </c>
      <c r="CW56" s="16" t="str">
        <f t="shared" si="190"/>
        <v/>
      </c>
      <c r="CX56" s="16" t="str">
        <f t="shared" si="191"/>
        <v/>
      </c>
      <c r="CY56" s="16" t="str">
        <f t="shared" si="192"/>
        <v/>
      </c>
      <c r="CZ56" s="85" t="str">
        <f t="shared" si="193"/>
        <v/>
      </c>
      <c r="DA56" s="16" t="str">
        <f t="shared" si="194"/>
        <v/>
      </c>
      <c r="DB56" s="16" t="str">
        <f t="shared" si="195"/>
        <v/>
      </c>
      <c r="DC56" s="28" t="str">
        <f>IF(CP56="","",$DC$1&amp;(INDEX(価格設定!D$1:XFD$3,ROW(価格設定!$D$3),MATCH($AW56,価格設定!D$1:XFD$1,1))*100)&amp;"%")</f>
        <v/>
      </c>
      <c r="DD56" s="28" t="str">
        <f>IF(CP56="","",$DD$1&amp;(INDEX(価格設定!D$1:XFD$3,ROW(価格設定!$D$2),MATCH($AW56,価格設定!D$1:XFD$1,1))*100)&amp;"%")</f>
        <v/>
      </c>
      <c r="DE56" s="29" t="str">
        <f t="shared" si="196"/>
        <v/>
      </c>
      <c r="DG56" s="58" t="str">
        <f t="shared" si="197"/>
        <v/>
      </c>
      <c r="DH56" s="58" t="str">
        <f t="shared" si="198"/>
        <v/>
      </c>
      <c r="DI56" s="58" t="str">
        <f t="shared" si="199"/>
        <v/>
      </c>
      <c r="DJ56" s="85" t="str">
        <f t="shared" si="200"/>
        <v/>
      </c>
      <c r="DL56" s="58" t="str">
        <f>IF(COUNTIF(DG$3:DG$1048576,DG56)=COUNTIF($DG$3:$DG56,DG56),DG56,"")</f>
        <v/>
      </c>
      <c r="DM56" s="85" t="str">
        <f t="shared" si="201"/>
        <v/>
      </c>
      <c r="DN56" s="85" t="str">
        <f t="shared" si="87"/>
        <v/>
      </c>
      <c r="DO56" s="85" t="str">
        <f t="shared" si="88"/>
        <v/>
      </c>
      <c r="DP56" s="303"/>
      <c r="DQ56" s="17" t="str">
        <f t="shared" si="89"/>
        <v/>
      </c>
      <c r="DR56" s="17" t="str">
        <f t="shared" si="90"/>
        <v/>
      </c>
      <c r="DS56" s="17" t="str">
        <f t="shared" si="91"/>
        <v/>
      </c>
      <c r="DU56" s="16" t="str">
        <f t="shared" si="202"/>
        <v/>
      </c>
      <c r="DV56" s="16" t="str">
        <f>IF(DU56="","",COUNT($DU$3:DU56))</f>
        <v/>
      </c>
      <c r="DW56" s="16" t="str">
        <f t="shared" si="203"/>
        <v/>
      </c>
      <c r="DX56" s="16" t="str">
        <f t="shared" si="204"/>
        <v/>
      </c>
      <c r="DY56" s="16" t="str">
        <f>IF(DZ56="","",COUNTIF(DZ$3:DZ56,DZ56))</f>
        <v/>
      </c>
      <c r="DZ56" s="16" t="str">
        <f t="shared" si="205"/>
        <v/>
      </c>
      <c r="EA56" s="16" t="str">
        <f t="shared" si="206"/>
        <v/>
      </c>
      <c r="EB56" s="16" t="str">
        <f t="shared" si="207"/>
        <v/>
      </c>
      <c r="EC56" s="16" t="str">
        <f t="shared" si="208"/>
        <v/>
      </c>
      <c r="ED56" s="16" t="str">
        <f t="shared" si="209"/>
        <v/>
      </c>
      <c r="EE56" s="16" t="str">
        <f t="shared" si="210"/>
        <v/>
      </c>
      <c r="EF56" s="16" t="str">
        <f t="shared" si="211"/>
        <v/>
      </c>
      <c r="EG56" s="16" t="str">
        <f t="shared" si="212"/>
        <v/>
      </c>
      <c r="EH56" s="16" t="str">
        <f t="shared" si="213"/>
        <v/>
      </c>
      <c r="EI56" s="16" t="str">
        <f t="shared" si="214"/>
        <v/>
      </c>
      <c r="EJ56" s="16" t="str">
        <f t="shared" si="215"/>
        <v/>
      </c>
      <c r="EK56" s="16" t="str">
        <f t="shared" si="216"/>
        <v/>
      </c>
      <c r="EL56" s="58" t="str">
        <f t="shared" si="217"/>
        <v/>
      </c>
      <c r="EM56" s="58" t="str">
        <f>IF(OR($DZ56="",CR56=""),IF($EL56="","",$EL56),IF(OR(CR56="なし",CR56=0),領収書!$H$1,CR56))</f>
        <v/>
      </c>
      <c r="EN56" s="58" t="str">
        <f>IF(OR($DZ56="",CS56=""),IF($EL56="","",$EL56),IF(OR(CS56="なし",CS56=0),入力!$EN$1,CS56))</f>
        <v/>
      </c>
      <c r="EO56" s="63" t="str">
        <f t="shared" si="218"/>
        <v/>
      </c>
      <c r="EP56" s="63" t="str">
        <f t="shared" si="219"/>
        <v/>
      </c>
      <c r="ER56" s="16" t="str">
        <f>IF(AND(COUNTIF($ET$3:ET56,ET56)=1,ET56&lt;&gt;""),MAX($ER$3:ER55)+1,"")</f>
        <v/>
      </c>
      <c r="ES56" s="16" t="str">
        <f>IF(価格設定!B58="","",価格設定!B58)</f>
        <v/>
      </c>
      <c r="ET56" s="16" t="str">
        <f>IF(価格設定!C58="","",価格設定!C58)</f>
        <v/>
      </c>
      <c r="EV56" s="16" t="str">
        <f t="shared" si="94"/>
        <v/>
      </c>
      <c r="EW56" s="16" t="str">
        <f t="shared" si="220"/>
        <v/>
      </c>
    </row>
    <row r="57" spans="1:153" ht="30" customHeight="1" x14ac:dyDescent="0.2">
      <c r="A57" s="225"/>
      <c r="B57" s="212"/>
      <c r="C57" s="221"/>
      <c r="D57" s="164"/>
      <c r="E57" s="165"/>
      <c r="F57" s="166"/>
      <c r="G57" s="167"/>
      <c r="H57" s="179"/>
      <c r="I57" s="306"/>
      <c r="J57" s="169"/>
      <c r="K57" s="179"/>
      <c r="L57" s="186"/>
      <c r="M57" s="186"/>
      <c r="N57" s="168"/>
      <c r="O57" s="170"/>
      <c r="P57" s="212"/>
      <c r="Q57" s="179" t="str">
        <f>IFERROR(IF(H57="","",IFERROR(INDEX(価格設定!$B$5:$B$1048576,MATCH(H57,価格設定!$B$5:$B$1048576,0),0),INDEX(価格設定!$B$5:$B$1048576,MATCH("*"&amp;H57&amp;"*",価格設定!$B$5:$B$1048576,0),0))),H57)</f>
        <v/>
      </c>
      <c r="R57" s="250" t="str">
        <f>IFERROR(IF(Q57="",IF(K57="","",K57),IF(K57="",IF(INDEX(価格設定!$C$5:$C$1048576,MATCH(Q57,価格設定!$B$5:$B$1048576,0),0)=0,"",INDEX(価格設定!$C$5:$C$1048576,MATCH(Q57,価格設定!$B$5:$B$1048576,0),0)),IF(K57="なし","",K57))),"")</f>
        <v/>
      </c>
      <c r="S57" s="308" t="str">
        <f t="shared" si="132"/>
        <v/>
      </c>
      <c r="T57" s="126" t="str">
        <f>IFERROR(IF(J57="",IF(INDEX(価格設定!$E$5:$R$1048576,MATCH($Q57,価格設定!B$5:B$1048576,0),MATCH($AW57,価格設定!E$1:X$1,1))=0,"",INDEX(価格設定!$E$5:$R$1048576,MATCH($Q57,価格設定!B$5:B$1048576,0),MATCH($AW57,価格設定!E$1:X$1,1))),J57),"")</f>
        <v/>
      </c>
      <c r="U57" s="126" t="str">
        <f t="shared" si="133"/>
        <v/>
      </c>
      <c r="V57" s="132" t="str">
        <f t="shared" si="134"/>
        <v/>
      </c>
      <c r="W57" s="127" t="str">
        <f>IFERROR(IF(OR(T57="",T57&lt;0),"",IFERROR(INDEX(価格設定!E$2:X$3,IF(AND(K57=$K$1,$K$1&lt;&gt;""),ROW(価格設定!$D$3)-1,MATCH(INDEX(価格設定!$D$5:$D$1048576,MATCH(Q57,価格設定!$B$5:$B$1048576,0),0),価格設定!$D$2:$D$3,0)),MATCH($AW57,価格設定!E$1:X$1,1)),INDEX(価格設定!E$2:X$2,0,MATCH($AW57,価格設定!E$1:X$1,1)))),"")</f>
        <v/>
      </c>
      <c r="X57" s="126" t="str">
        <f t="shared" si="67"/>
        <v/>
      </c>
      <c r="Y57" s="128" t="str">
        <f t="shared" si="135"/>
        <v/>
      </c>
      <c r="Z57" s="126" t="str">
        <f t="shared" si="136"/>
        <v/>
      </c>
      <c r="AA57" s="129" t="str">
        <f t="shared" si="137"/>
        <v/>
      </c>
      <c r="AB57" s="126" t="str">
        <f t="shared" si="138"/>
        <v/>
      </c>
      <c r="AC57" s="280" t="str">
        <f t="shared" si="139"/>
        <v/>
      </c>
      <c r="AD57" s="15"/>
      <c r="AE57" s="204" t="str">
        <f>IF(AF57="","",COUNT($AF$3:AF57))</f>
        <v/>
      </c>
      <c r="AF57" s="206" t="str">
        <f t="shared" si="140"/>
        <v/>
      </c>
      <c r="AG57" s="204" t="str">
        <f t="shared" si="141"/>
        <v/>
      </c>
      <c r="AH57" s="204" t="str">
        <f t="shared" si="142"/>
        <v/>
      </c>
      <c r="AI57" s="287"/>
      <c r="AJ57" s="15"/>
      <c r="AK57" s="138" t="str">
        <f t="shared" si="143"/>
        <v/>
      </c>
      <c r="AL57" s="131" t="str">
        <f t="shared" si="144"/>
        <v/>
      </c>
      <c r="AM57" s="131" t="str">
        <f t="shared" si="145"/>
        <v/>
      </c>
      <c r="AN57" s="313" t="str">
        <f t="shared" si="146"/>
        <v/>
      </c>
      <c r="AO57" s="316" t="str">
        <f t="shared" si="147"/>
        <v/>
      </c>
      <c r="AP57" s="18"/>
      <c r="AQ57" s="3" t="str">
        <f>IF(F57="","",MAX($AQ$3:AQ56)+1)</f>
        <v/>
      </c>
      <c r="AR57" s="3" t="str">
        <f>IF(OR(AQ57="",BB57=""),"",MAX($AR$3:AR56)+1)</f>
        <v/>
      </c>
      <c r="AS57" s="3" t="str">
        <f>IF(CQ57="","",RANK(CQ57,CQ$3:CQ$1048576,1)+COUNTIF($CQ$3:CQ57,CQ57)-1)</f>
        <v/>
      </c>
      <c r="AT57" s="21" t="str">
        <f>IF(C57="",IF(OR(AND($H57&lt;&gt;"",C57=""),AND($F56=$F57,$AZ57&lt;&gt;""),COUNTA($H$3:$H$1048576,#REF!,$F$3:$F$1048576)&gt;COUNTA($H$3:$H57,#REF!,$F$3:$F57),$AZ57&lt;&gt;""),INDEX(AT$3:AT$1048576,MATCH(MAX($AQ$3:$AQ56),$AQ$3:$AQ$1048576,0),0),""),C57)</f>
        <v/>
      </c>
      <c r="AU57" s="21" t="str">
        <f>IF(D57="",IF(OR(AND($H57&lt;&gt;"",D57=""),AND($F56=$F57,$AZ57&lt;&gt;""),COUNTA($H$3:$H$1048576,#REF!,$F$3:$F$1048576)&gt;COUNTA($H$3:$H57,#REF!,$F$3:$F57),$AZ57&lt;&gt;""),INDEX(AU$3:AU$1048576,MATCH(MAX($AQ$3:$AQ56),$AQ$3:$AQ$1048576,0),0),""),D57)</f>
        <v/>
      </c>
      <c r="AV57" s="21" t="str">
        <f>IF(E57="",IF(OR(AND($H57&lt;&gt;"",E57=""),AND($F56=$F57,$AZ57&lt;&gt;""),COUNTA($H$3:$H$1048576,#REF!,$F$3:$F$1048576)&gt;COUNTA($H$3:$H57,#REF!,$F$3:$F57),$AZ57&lt;&gt;""),INDEX(AV$3:AV$1048576,MATCH(MAX($AQ$3:$AQ56),$AQ$3:$AQ$1048576,0),0),""),E57)</f>
        <v/>
      </c>
      <c r="AW57" s="24" t="str">
        <f t="shared" si="148"/>
        <v/>
      </c>
      <c r="AX57" s="13" t="str">
        <f t="shared" si="149"/>
        <v/>
      </c>
      <c r="AY57" s="4" t="str">
        <f t="shared" si="150"/>
        <v/>
      </c>
      <c r="AZ57" s="4" t="str">
        <f>IF(AX57="",IF(OR(AND(H57&lt;&gt;"",F57=""),COUNTA($H$3:$H$1048576)&gt;COUNTA($H$3:$H57)),INDEX(AX$3:AX57,MATCH(MAX($AQ$3:AQ57),AQ$3:AQ57,0),0),""),AX57)</f>
        <v/>
      </c>
      <c r="BA57" s="4" t="str">
        <f>IF(AY57="",IF(AND(H57&lt;&gt;"",F57=""),INDEX(AY$3:AY57,MATCH(MAX($AQ$3:AQ57),AQ$3:AQ57,0),0),""),AY57)</f>
        <v/>
      </c>
      <c r="BB57" s="82" t="str">
        <f>IF(BC57="","",RANK(BC57,BC$3:BC$1048576,1)+COUNTIF($BC$3:BC57,BC57)-1)</f>
        <v/>
      </c>
      <c r="BC57" s="139" t="str">
        <f t="shared" si="151"/>
        <v/>
      </c>
      <c r="BD57" s="46" t="str">
        <f t="shared" si="152"/>
        <v/>
      </c>
      <c r="BE57" s="46" t="str">
        <f t="shared" si="153"/>
        <v/>
      </c>
      <c r="BF57" s="46" t="str">
        <f t="shared" si="154"/>
        <v/>
      </c>
      <c r="BG57" s="4" t="str">
        <f t="shared" si="155"/>
        <v/>
      </c>
      <c r="BH57" s="180" t="str">
        <f t="shared" si="156"/>
        <v/>
      </c>
      <c r="BI57" s="16" t="str">
        <f t="shared" si="157"/>
        <v/>
      </c>
      <c r="BJ57" s="52" t="str">
        <f>IF(BI57="","",IF(W57="","",IF(AND(K57=$K$1,$K$1&lt;&gt;""),$BT$2,IFERROR(IF(INDEX(価格設定!$D$5:$D$1048576,MATCH(Q57,価格設定!$B$5:$B$1048576,0),0)=価格設定!$D$3,$BT$2,$BS$2),$BS$2))))</f>
        <v/>
      </c>
      <c r="BK57" s="16" t="str">
        <f>IF(BI57="","",IF(COUNTIF($BI$3:BI57,BI57)=1,1,IF(AND(BI56=BI57,BH57=""),BK56,COUNTIF($BH$3:BH57,BH57))))</f>
        <v/>
      </c>
      <c r="BL57" s="52" t="str">
        <f t="shared" si="158"/>
        <v/>
      </c>
      <c r="BM57" s="52" t="str">
        <f t="shared" si="159"/>
        <v/>
      </c>
      <c r="BN57" s="119" t="str">
        <f t="shared" si="160"/>
        <v/>
      </c>
      <c r="BO57" s="119" t="str">
        <f t="shared" si="161"/>
        <v/>
      </c>
      <c r="BP57" s="17" t="str">
        <f t="shared" si="162"/>
        <v/>
      </c>
      <c r="BQ57" s="17" t="str">
        <f t="shared" si="163"/>
        <v/>
      </c>
      <c r="BR57" s="17" t="str">
        <f>IF(OR(BP57="",COUNTIF($BO$3:BO57,BO57)&lt;&gt;1),"",SUMIF(BO$3:BO$1048576,BO57,BP$3:BP$1048576))</f>
        <v/>
      </c>
      <c r="BS57" s="17" t="str">
        <f t="shared" si="164"/>
        <v/>
      </c>
      <c r="BT57" s="17" t="str">
        <f t="shared" si="165"/>
        <v/>
      </c>
      <c r="BU57" s="17" t="str">
        <f t="shared" si="166"/>
        <v/>
      </c>
      <c r="BV57" s="24" t="str">
        <f t="shared" si="167"/>
        <v/>
      </c>
      <c r="BW57" s="24" t="str">
        <f t="shared" si="168"/>
        <v/>
      </c>
      <c r="BX57" s="24" t="str">
        <f t="shared" si="169"/>
        <v/>
      </c>
      <c r="BY57" s="26" t="str">
        <f t="shared" si="170"/>
        <v/>
      </c>
      <c r="BZ57" s="26" t="str">
        <f t="shared" si="171"/>
        <v/>
      </c>
      <c r="CA57" s="26" t="str">
        <f t="shared" si="172"/>
        <v/>
      </c>
      <c r="CB57" s="66" t="str">
        <f t="shared" si="173"/>
        <v/>
      </c>
      <c r="CC57" s="65" t="str">
        <f t="shared" si="174"/>
        <v/>
      </c>
      <c r="CD57" s="26" t="str">
        <f t="shared" si="175"/>
        <v/>
      </c>
      <c r="CE57" s="26" t="str">
        <f t="shared" si="176"/>
        <v/>
      </c>
      <c r="CF57" s="193" t="str">
        <f t="shared" si="177"/>
        <v/>
      </c>
      <c r="CG57" s="193" t="str">
        <f t="shared" si="178"/>
        <v/>
      </c>
      <c r="CH57" s="26" t="str">
        <f t="shared" si="179"/>
        <v/>
      </c>
      <c r="CI57" s="26" t="str">
        <f t="shared" si="180"/>
        <v/>
      </c>
      <c r="CJ57" s="65" t="str">
        <f t="shared" si="181"/>
        <v/>
      </c>
      <c r="CK57" s="65" t="str">
        <f t="shared" si="182"/>
        <v/>
      </c>
      <c r="CL57" s="64" t="str">
        <f t="shared" si="183"/>
        <v/>
      </c>
      <c r="CM57" s="64" t="str">
        <f t="shared" si="184"/>
        <v/>
      </c>
      <c r="CN57" s="65" t="str">
        <f t="shared" si="185"/>
        <v/>
      </c>
      <c r="CP57" s="63" t="str">
        <f>IF(BH57="","",MAX($CP$3:CP56)+1)</f>
        <v/>
      </c>
      <c r="CQ57" s="24" t="str">
        <f t="shared" si="186"/>
        <v/>
      </c>
      <c r="CR57" s="24" t="str">
        <f t="shared" si="187"/>
        <v/>
      </c>
      <c r="CS57" s="24" t="str">
        <f t="shared" si="188"/>
        <v/>
      </c>
      <c r="CT57" s="58" t="str">
        <f>IF(BO57="","",COUNTIF($BO$3:BO57,BO57)&amp;"@"&amp;BO57)</f>
        <v/>
      </c>
      <c r="CU57" s="16" t="str">
        <f t="shared" si="84"/>
        <v/>
      </c>
      <c r="CV57" s="63" t="str">
        <f t="shared" si="189"/>
        <v/>
      </c>
      <c r="CW57" s="16" t="str">
        <f t="shared" si="190"/>
        <v/>
      </c>
      <c r="CX57" s="16" t="str">
        <f t="shared" si="191"/>
        <v/>
      </c>
      <c r="CY57" s="16" t="str">
        <f t="shared" si="192"/>
        <v/>
      </c>
      <c r="CZ57" s="85" t="str">
        <f t="shared" si="193"/>
        <v/>
      </c>
      <c r="DA57" s="16" t="str">
        <f t="shared" si="194"/>
        <v/>
      </c>
      <c r="DB57" s="16" t="str">
        <f t="shared" si="195"/>
        <v/>
      </c>
      <c r="DC57" s="28" t="str">
        <f>IF(CP57="","",$DC$1&amp;(INDEX(価格設定!D$1:XFD$3,ROW(価格設定!$D$3),MATCH($AW57,価格設定!D$1:XFD$1,1))*100)&amp;"%")</f>
        <v/>
      </c>
      <c r="DD57" s="28" t="str">
        <f>IF(CP57="","",$DD$1&amp;(INDEX(価格設定!D$1:XFD$3,ROW(価格設定!$D$2),MATCH($AW57,価格設定!D$1:XFD$1,1))*100)&amp;"%")</f>
        <v/>
      </c>
      <c r="DE57" s="29" t="str">
        <f t="shared" si="196"/>
        <v/>
      </c>
      <c r="DG57" s="58" t="str">
        <f t="shared" si="197"/>
        <v/>
      </c>
      <c r="DH57" s="58" t="str">
        <f t="shared" si="198"/>
        <v/>
      </c>
      <c r="DI57" s="58" t="str">
        <f t="shared" si="199"/>
        <v/>
      </c>
      <c r="DJ57" s="85" t="str">
        <f t="shared" si="200"/>
        <v/>
      </c>
      <c r="DL57" s="58" t="str">
        <f>IF(COUNTIF(DG$3:DG$1048576,DG57)=COUNTIF($DG$3:$DG57,DG57),DG57,"")</f>
        <v/>
      </c>
      <c r="DM57" s="85" t="str">
        <f t="shared" si="201"/>
        <v/>
      </c>
      <c r="DN57" s="85" t="str">
        <f t="shared" si="87"/>
        <v/>
      </c>
      <c r="DO57" s="85" t="str">
        <f t="shared" si="88"/>
        <v/>
      </c>
      <c r="DP57" s="303"/>
      <c r="DQ57" s="17" t="str">
        <f t="shared" si="89"/>
        <v/>
      </c>
      <c r="DR57" s="17" t="str">
        <f t="shared" si="90"/>
        <v/>
      </c>
      <c r="DS57" s="17" t="str">
        <f t="shared" si="91"/>
        <v/>
      </c>
      <c r="DU57" s="16" t="str">
        <f t="shared" si="202"/>
        <v/>
      </c>
      <c r="DV57" s="16" t="str">
        <f>IF(DU57="","",COUNT($DU$3:DU57))</f>
        <v/>
      </c>
      <c r="DW57" s="16" t="str">
        <f t="shared" si="203"/>
        <v/>
      </c>
      <c r="DX57" s="16" t="str">
        <f t="shared" si="204"/>
        <v/>
      </c>
      <c r="DY57" s="16" t="str">
        <f>IF(DZ57="","",COUNTIF(DZ$3:DZ57,DZ57))</f>
        <v/>
      </c>
      <c r="DZ57" s="16" t="str">
        <f t="shared" si="205"/>
        <v/>
      </c>
      <c r="EA57" s="16" t="str">
        <f t="shared" si="206"/>
        <v/>
      </c>
      <c r="EB57" s="16" t="str">
        <f t="shared" si="207"/>
        <v/>
      </c>
      <c r="EC57" s="16" t="str">
        <f t="shared" si="208"/>
        <v/>
      </c>
      <c r="ED57" s="16" t="str">
        <f t="shared" si="209"/>
        <v/>
      </c>
      <c r="EE57" s="16" t="str">
        <f t="shared" si="210"/>
        <v/>
      </c>
      <c r="EF57" s="16" t="str">
        <f t="shared" si="211"/>
        <v/>
      </c>
      <c r="EG57" s="16" t="str">
        <f t="shared" si="212"/>
        <v/>
      </c>
      <c r="EH57" s="16" t="str">
        <f t="shared" si="213"/>
        <v/>
      </c>
      <c r="EI57" s="16" t="str">
        <f t="shared" si="214"/>
        <v/>
      </c>
      <c r="EJ57" s="16" t="str">
        <f t="shared" si="215"/>
        <v/>
      </c>
      <c r="EK57" s="16" t="str">
        <f t="shared" si="216"/>
        <v/>
      </c>
      <c r="EL57" s="58" t="str">
        <f t="shared" si="217"/>
        <v/>
      </c>
      <c r="EM57" s="58" t="str">
        <f>IF(OR($DZ57="",CR57=""),IF($EL57="","",$EL57),IF(OR(CR57="なし",CR57=0),領収書!$H$1,CR57))</f>
        <v/>
      </c>
      <c r="EN57" s="58" t="str">
        <f>IF(OR($DZ57="",CS57=""),IF($EL57="","",$EL57),IF(OR(CS57="なし",CS57=0),入力!$EN$1,CS57))</f>
        <v/>
      </c>
      <c r="EO57" s="63" t="str">
        <f t="shared" si="218"/>
        <v/>
      </c>
      <c r="EP57" s="63" t="str">
        <f t="shared" si="219"/>
        <v/>
      </c>
      <c r="ER57" s="16" t="str">
        <f>IF(AND(COUNTIF($ET$3:ET57,ET57)=1,ET57&lt;&gt;""),MAX($ER$3:ER56)+1,"")</f>
        <v/>
      </c>
      <c r="ES57" s="16" t="str">
        <f>IF(価格設定!B59="","",価格設定!B59)</f>
        <v/>
      </c>
      <c r="ET57" s="16" t="str">
        <f>IF(価格設定!C59="","",価格設定!C59)</f>
        <v/>
      </c>
      <c r="EV57" s="16" t="str">
        <f t="shared" si="94"/>
        <v/>
      </c>
      <c r="EW57" s="16" t="str">
        <f t="shared" si="220"/>
        <v/>
      </c>
    </row>
    <row r="58" spans="1:153" ht="30" customHeight="1" x14ac:dyDescent="0.2">
      <c r="A58" s="225"/>
      <c r="B58" s="212"/>
      <c r="C58" s="221"/>
      <c r="D58" s="164"/>
      <c r="E58" s="165"/>
      <c r="F58" s="166"/>
      <c r="G58" s="167"/>
      <c r="H58" s="179"/>
      <c r="I58" s="306"/>
      <c r="J58" s="169"/>
      <c r="K58" s="179"/>
      <c r="L58" s="186"/>
      <c r="M58" s="186"/>
      <c r="N58" s="168"/>
      <c r="O58" s="170"/>
      <c r="P58" s="212"/>
      <c r="Q58" s="179" t="str">
        <f>IFERROR(IF(H58="","",IFERROR(INDEX(価格設定!$B$5:$B$1048576,MATCH(H58,価格設定!$B$5:$B$1048576,0),0),INDEX(価格設定!$B$5:$B$1048576,MATCH("*"&amp;H58&amp;"*",価格設定!$B$5:$B$1048576,0),0))),H58)</f>
        <v/>
      </c>
      <c r="R58" s="250" t="str">
        <f>IFERROR(IF(Q58="",IF(K58="","",K58),IF(K58="",IF(INDEX(価格設定!$C$5:$C$1048576,MATCH(Q58,価格設定!$B$5:$B$1048576,0),0)=0,"",INDEX(価格設定!$C$5:$C$1048576,MATCH(Q58,価格設定!$B$5:$B$1048576,0),0)),IF(K58="なし","",K58))),"")</f>
        <v/>
      </c>
      <c r="S58" s="308" t="str">
        <f t="shared" si="132"/>
        <v/>
      </c>
      <c r="T58" s="126" t="str">
        <f>IFERROR(IF(J58="",IF(INDEX(価格設定!$E$5:$R$1048576,MATCH($Q58,価格設定!B$5:B$1048576,0),MATCH($AW58,価格設定!E$1:X$1,1))=0,"",INDEX(価格設定!$E$5:$R$1048576,MATCH($Q58,価格設定!B$5:B$1048576,0),MATCH($AW58,価格設定!E$1:X$1,1))),J58),"")</f>
        <v/>
      </c>
      <c r="U58" s="126" t="str">
        <f t="shared" si="133"/>
        <v/>
      </c>
      <c r="V58" s="132" t="str">
        <f t="shared" si="134"/>
        <v/>
      </c>
      <c r="W58" s="127" t="str">
        <f>IFERROR(IF(OR(T58="",T58&lt;0),"",IFERROR(INDEX(価格設定!E$2:X$3,IF(AND(K58=$K$1,$K$1&lt;&gt;""),ROW(価格設定!$D$3)-1,MATCH(INDEX(価格設定!$D$5:$D$1048576,MATCH(Q58,価格設定!$B$5:$B$1048576,0),0),価格設定!$D$2:$D$3,0)),MATCH($AW58,価格設定!E$1:X$1,1)),INDEX(価格設定!E$2:X$2,0,MATCH($AW58,価格設定!E$1:X$1,1)))),"")</f>
        <v/>
      </c>
      <c r="X58" s="126" t="str">
        <f t="shared" si="67"/>
        <v/>
      </c>
      <c r="Y58" s="128" t="str">
        <f t="shared" si="135"/>
        <v/>
      </c>
      <c r="Z58" s="126" t="str">
        <f t="shared" si="136"/>
        <v/>
      </c>
      <c r="AA58" s="129" t="str">
        <f t="shared" si="137"/>
        <v/>
      </c>
      <c r="AB58" s="126" t="str">
        <f t="shared" si="138"/>
        <v/>
      </c>
      <c r="AC58" s="280" t="str">
        <f t="shared" si="139"/>
        <v/>
      </c>
      <c r="AD58" s="15"/>
      <c r="AE58" s="204" t="str">
        <f>IF(AF58="","",COUNT($AF$3:AF58))</f>
        <v/>
      </c>
      <c r="AF58" s="206" t="str">
        <f t="shared" si="140"/>
        <v/>
      </c>
      <c r="AG58" s="204" t="str">
        <f t="shared" si="141"/>
        <v/>
      </c>
      <c r="AH58" s="204" t="str">
        <f t="shared" si="142"/>
        <v/>
      </c>
      <c r="AI58" s="287"/>
      <c r="AJ58" s="15"/>
      <c r="AK58" s="138" t="str">
        <f t="shared" si="143"/>
        <v/>
      </c>
      <c r="AL58" s="131" t="str">
        <f t="shared" si="144"/>
        <v/>
      </c>
      <c r="AM58" s="131" t="str">
        <f t="shared" si="145"/>
        <v/>
      </c>
      <c r="AN58" s="313" t="str">
        <f t="shared" si="146"/>
        <v/>
      </c>
      <c r="AO58" s="316" t="str">
        <f t="shared" si="147"/>
        <v/>
      </c>
      <c r="AP58" s="18"/>
      <c r="AQ58" s="3" t="str">
        <f>IF(F58="","",MAX($AQ$3:AQ57)+1)</f>
        <v/>
      </c>
      <c r="AR58" s="3" t="str">
        <f>IF(OR(AQ58="",BB58=""),"",MAX($AR$3:AR57)+1)</f>
        <v/>
      </c>
      <c r="AS58" s="3" t="str">
        <f>IF(CQ58="","",RANK(CQ58,CQ$3:CQ$1048576,1)+COUNTIF($CQ$3:CQ58,CQ58)-1)</f>
        <v/>
      </c>
      <c r="AT58" s="21" t="str">
        <f>IF(C58="",IF(OR(AND($H58&lt;&gt;"",C58=""),AND($F57=$F58,$AZ58&lt;&gt;""),COUNTA($H$3:$H$1048576,#REF!,$F$3:$F$1048576)&gt;COUNTA($H$3:$H58,#REF!,$F$3:$F58),$AZ58&lt;&gt;""),INDEX(AT$3:AT$1048576,MATCH(MAX($AQ$3:$AQ57),$AQ$3:$AQ$1048576,0),0),""),C58)</f>
        <v/>
      </c>
      <c r="AU58" s="21" t="str">
        <f>IF(D58="",IF(OR(AND($H58&lt;&gt;"",D58=""),AND($F57=$F58,$AZ58&lt;&gt;""),COUNTA($H$3:$H$1048576,#REF!,$F$3:$F$1048576)&gt;COUNTA($H$3:$H58,#REF!,$F$3:$F58),$AZ58&lt;&gt;""),INDEX(AU$3:AU$1048576,MATCH(MAX($AQ$3:$AQ57),$AQ$3:$AQ$1048576,0),0),""),D58)</f>
        <v/>
      </c>
      <c r="AV58" s="21" t="str">
        <f>IF(E58="",IF(OR(AND($H58&lt;&gt;"",E58=""),AND($F57=$F58,$AZ58&lt;&gt;""),COUNTA($H$3:$H$1048576,#REF!,$F$3:$F$1048576)&gt;COUNTA($H$3:$H58,#REF!,$F$3:$F58),$AZ58&lt;&gt;""),INDEX(AV$3:AV$1048576,MATCH(MAX($AQ$3:$AQ57),$AQ$3:$AQ$1048576,0),0),""),E58)</f>
        <v/>
      </c>
      <c r="AW58" s="24" t="str">
        <f t="shared" si="148"/>
        <v/>
      </c>
      <c r="AX58" s="13" t="str">
        <f t="shared" si="149"/>
        <v/>
      </c>
      <c r="AY58" s="4" t="str">
        <f t="shared" si="150"/>
        <v/>
      </c>
      <c r="AZ58" s="4" t="str">
        <f>IF(AX58="",IF(OR(AND(H58&lt;&gt;"",F58=""),COUNTA($H$3:$H$1048576)&gt;COUNTA($H$3:$H58)),INDEX(AX$3:AX58,MATCH(MAX($AQ$3:AQ58),AQ$3:AQ58,0),0),""),AX58)</f>
        <v/>
      </c>
      <c r="BA58" s="4" t="str">
        <f>IF(AY58="",IF(AND(H58&lt;&gt;"",F58=""),INDEX(AY$3:AY58,MATCH(MAX($AQ$3:AQ58),AQ$3:AQ58,0),0),""),AY58)</f>
        <v/>
      </c>
      <c r="BB58" s="82" t="str">
        <f>IF(BC58="","",RANK(BC58,BC$3:BC$1048576,1)+COUNTIF($BC$3:BC58,BC58)-1)</f>
        <v/>
      </c>
      <c r="BC58" s="139" t="str">
        <f t="shared" si="151"/>
        <v/>
      </c>
      <c r="BD58" s="46" t="str">
        <f t="shared" si="152"/>
        <v/>
      </c>
      <c r="BE58" s="46" t="str">
        <f t="shared" si="153"/>
        <v/>
      </c>
      <c r="BF58" s="46" t="str">
        <f t="shared" si="154"/>
        <v/>
      </c>
      <c r="BG58" s="4" t="str">
        <f t="shared" si="155"/>
        <v/>
      </c>
      <c r="BH58" s="180" t="str">
        <f t="shared" si="156"/>
        <v/>
      </c>
      <c r="BI58" s="16" t="str">
        <f t="shared" si="157"/>
        <v/>
      </c>
      <c r="BJ58" s="52" t="str">
        <f>IF(BI58="","",IF(W58="","",IF(AND(K58=$K$1,$K$1&lt;&gt;""),$BT$2,IFERROR(IF(INDEX(価格設定!$D$5:$D$1048576,MATCH(Q58,価格設定!$B$5:$B$1048576,0),0)=価格設定!$D$3,$BT$2,$BS$2),$BS$2))))</f>
        <v/>
      </c>
      <c r="BK58" s="16" t="str">
        <f>IF(BI58="","",IF(COUNTIF($BI$3:BI58,BI58)=1,1,IF(AND(BI57=BI58,BH58=""),BK57,COUNTIF($BH$3:BH58,BH58))))</f>
        <v/>
      </c>
      <c r="BL58" s="52" t="str">
        <f t="shared" si="158"/>
        <v/>
      </c>
      <c r="BM58" s="52" t="str">
        <f t="shared" si="159"/>
        <v/>
      </c>
      <c r="BN58" s="119" t="str">
        <f t="shared" si="160"/>
        <v/>
      </c>
      <c r="BO58" s="119" t="str">
        <f t="shared" si="161"/>
        <v/>
      </c>
      <c r="BP58" s="17" t="str">
        <f t="shared" si="162"/>
        <v/>
      </c>
      <c r="BQ58" s="17" t="str">
        <f t="shared" si="163"/>
        <v/>
      </c>
      <c r="BR58" s="17" t="str">
        <f>IF(OR(BP58="",COUNTIF($BO$3:BO58,BO58)&lt;&gt;1),"",SUMIF(BO$3:BO$1048576,BO58,BP$3:BP$1048576))</f>
        <v/>
      </c>
      <c r="BS58" s="17" t="str">
        <f t="shared" si="164"/>
        <v/>
      </c>
      <c r="BT58" s="17" t="str">
        <f t="shared" si="165"/>
        <v/>
      </c>
      <c r="BU58" s="17" t="str">
        <f t="shared" si="166"/>
        <v/>
      </c>
      <c r="BV58" s="24" t="str">
        <f t="shared" si="167"/>
        <v/>
      </c>
      <c r="BW58" s="24" t="str">
        <f t="shared" si="168"/>
        <v/>
      </c>
      <c r="BX58" s="24" t="str">
        <f t="shared" si="169"/>
        <v/>
      </c>
      <c r="BY58" s="26" t="str">
        <f t="shared" si="170"/>
        <v/>
      </c>
      <c r="BZ58" s="26" t="str">
        <f t="shared" si="171"/>
        <v/>
      </c>
      <c r="CA58" s="26" t="str">
        <f t="shared" si="172"/>
        <v/>
      </c>
      <c r="CB58" s="66" t="str">
        <f t="shared" si="173"/>
        <v/>
      </c>
      <c r="CC58" s="65" t="str">
        <f t="shared" si="174"/>
        <v/>
      </c>
      <c r="CD58" s="26" t="str">
        <f t="shared" si="175"/>
        <v/>
      </c>
      <c r="CE58" s="26" t="str">
        <f t="shared" si="176"/>
        <v/>
      </c>
      <c r="CF58" s="193" t="str">
        <f t="shared" si="177"/>
        <v/>
      </c>
      <c r="CG58" s="193" t="str">
        <f t="shared" si="178"/>
        <v/>
      </c>
      <c r="CH58" s="26" t="str">
        <f t="shared" si="179"/>
        <v/>
      </c>
      <c r="CI58" s="26" t="str">
        <f t="shared" si="180"/>
        <v/>
      </c>
      <c r="CJ58" s="65" t="str">
        <f t="shared" si="181"/>
        <v/>
      </c>
      <c r="CK58" s="65" t="str">
        <f t="shared" si="182"/>
        <v/>
      </c>
      <c r="CL58" s="64" t="str">
        <f t="shared" si="183"/>
        <v/>
      </c>
      <c r="CM58" s="64" t="str">
        <f t="shared" si="184"/>
        <v/>
      </c>
      <c r="CN58" s="65" t="str">
        <f t="shared" si="185"/>
        <v/>
      </c>
      <c r="CP58" s="63" t="str">
        <f>IF(BH58="","",MAX($CP$3:CP57)+1)</f>
        <v/>
      </c>
      <c r="CQ58" s="24" t="str">
        <f t="shared" si="186"/>
        <v/>
      </c>
      <c r="CR58" s="24" t="str">
        <f t="shared" si="187"/>
        <v/>
      </c>
      <c r="CS58" s="24" t="str">
        <f t="shared" si="188"/>
        <v/>
      </c>
      <c r="CT58" s="58" t="str">
        <f>IF(BO58="","",COUNTIF($BO$3:BO58,BO58)&amp;"@"&amp;BO58)</f>
        <v/>
      </c>
      <c r="CU58" s="16" t="str">
        <f t="shared" si="84"/>
        <v/>
      </c>
      <c r="CV58" s="63" t="str">
        <f t="shared" si="189"/>
        <v/>
      </c>
      <c r="CW58" s="16" t="str">
        <f t="shared" si="190"/>
        <v/>
      </c>
      <c r="CX58" s="16" t="str">
        <f t="shared" si="191"/>
        <v/>
      </c>
      <c r="CY58" s="16" t="str">
        <f t="shared" si="192"/>
        <v/>
      </c>
      <c r="CZ58" s="85" t="str">
        <f t="shared" si="193"/>
        <v/>
      </c>
      <c r="DA58" s="16" t="str">
        <f t="shared" si="194"/>
        <v/>
      </c>
      <c r="DB58" s="16" t="str">
        <f t="shared" si="195"/>
        <v/>
      </c>
      <c r="DC58" s="28" t="str">
        <f>IF(CP58="","",$DC$1&amp;(INDEX(価格設定!D$1:XFD$3,ROW(価格設定!$D$3),MATCH($AW58,価格設定!D$1:XFD$1,1))*100)&amp;"%")</f>
        <v/>
      </c>
      <c r="DD58" s="28" t="str">
        <f>IF(CP58="","",$DD$1&amp;(INDEX(価格設定!D$1:XFD$3,ROW(価格設定!$D$2),MATCH($AW58,価格設定!D$1:XFD$1,1))*100)&amp;"%")</f>
        <v/>
      </c>
      <c r="DE58" s="29" t="str">
        <f t="shared" si="196"/>
        <v/>
      </c>
      <c r="DG58" s="58" t="str">
        <f t="shared" si="197"/>
        <v/>
      </c>
      <c r="DH58" s="58" t="str">
        <f t="shared" si="198"/>
        <v/>
      </c>
      <c r="DI58" s="58" t="str">
        <f t="shared" si="199"/>
        <v/>
      </c>
      <c r="DJ58" s="85" t="str">
        <f t="shared" si="200"/>
        <v/>
      </c>
      <c r="DL58" s="58" t="str">
        <f>IF(COUNTIF(DG$3:DG$1048576,DG58)=COUNTIF($DG$3:$DG58,DG58),DG58,"")</f>
        <v/>
      </c>
      <c r="DM58" s="85" t="str">
        <f t="shared" si="201"/>
        <v/>
      </c>
      <c r="DN58" s="85" t="str">
        <f t="shared" si="87"/>
        <v/>
      </c>
      <c r="DO58" s="85" t="str">
        <f t="shared" si="88"/>
        <v/>
      </c>
      <c r="DP58" s="303"/>
      <c r="DQ58" s="17" t="str">
        <f t="shared" si="89"/>
        <v/>
      </c>
      <c r="DR58" s="17" t="str">
        <f t="shared" si="90"/>
        <v/>
      </c>
      <c r="DS58" s="17" t="str">
        <f t="shared" si="91"/>
        <v/>
      </c>
      <c r="DU58" s="16" t="str">
        <f t="shared" si="202"/>
        <v/>
      </c>
      <c r="DV58" s="16" t="str">
        <f>IF(DU58="","",COUNT($DU$3:DU58))</f>
        <v/>
      </c>
      <c r="DW58" s="16" t="str">
        <f t="shared" si="203"/>
        <v/>
      </c>
      <c r="DX58" s="16" t="str">
        <f t="shared" si="204"/>
        <v/>
      </c>
      <c r="DY58" s="16" t="str">
        <f>IF(DZ58="","",COUNTIF(DZ$3:DZ58,DZ58))</f>
        <v/>
      </c>
      <c r="DZ58" s="16" t="str">
        <f t="shared" si="205"/>
        <v/>
      </c>
      <c r="EA58" s="16" t="str">
        <f t="shared" si="206"/>
        <v/>
      </c>
      <c r="EB58" s="16" t="str">
        <f t="shared" si="207"/>
        <v/>
      </c>
      <c r="EC58" s="16" t="str">
        <f t="shared" si="208"/>
        <v/>
      </c>
      <c r="ED58" s="16" t="str">
        <f t="shared" si="209"/>
        <v/>
      </c>
      <c r="EE58" s="16" t="str">
        <f t="shared" si="210"/>
        <v/>
      </c>
      <c r="EF58" s="16" t="str">
        <f t="shared" si="211"/>
        <v/>
      </c>
      <c r="EG58" s="16" t="str">
        <f t="shared" si="212"/>
        <v/>
      </c>
      <c r="EH58" s="16" t="str">
        <f t="shared" si="213"/>
        <v/>
      </c>
      <c r="EI58" s="16" t="str">
        <f t="shared" si="214"/>
        <v/>
      </c>
      <c r="EJ58" s="16" t="str">
        <f t="shared" si="215"/>
        <v/>
      </c>
      <c r="EK58" s="16" t="str">
        <f t="shared" si="216"/>
        <v/>
      </c>
      <c r="EL58" s="58" t="str">
        <f t="shared" si="217"/>
        <v/>
      </c>
      <c r="EM58" s="58" t="str">
        <f>IF(OR($DZ58="",CR58=""),IF($EL58="","",$EL58),IF(OR(CR58="なし",CR58=0),領収書!$H$1,CR58))</f>
        <v/>
      </c>
      <c r="EN58" s="58" t="str">
        <f>IF(OR($DZ58="",CS58=""),IF($EL58="","",$EL58),IF(OR(CS58="なし",CS58=0),入力!$EN$1,CS58))</f>
        <v/>
      </c>
      <c r="EO58" s="63" t="str">
        <f t="shared" si="218"/>
        <v/>
      </c>
      <c r="EP58" s="63" t="str">
        <f t="shared" si="219"/>
        <v/>
      </c>
      <c r="ER58" s="16" t="str">
        <f>IF(AND(COUNTIF($ET$3:ET58,ET58)=1,ET58&lt;&gt;""),MAX($ER$3:ER57)+1,"")</f>
        <v/>
      </c>
      <c r="ES58" s="16" t="str">
        <f>IF(価格設定!B60="","",価格設定!B60)</f>
        <v/>
      </c>
      <c r="ET58" s="16" t="str">
        <f>IF(価格設定!C60="","",価格設定!C60)</f>
        <v/>
      </c>
      <c r="EV58" s="16" t="str">
        <f t="shared" si="94"/>
        <v/>
      </c>
      <c r="EW58" s="16" t="str">
        <f t="shared" si="220"/>
        <v/>
      </c>
    </row>
    <row r="59" spans="1:153" ht="30" customHeight="1" x14ac:dyDescent="0.2">
      <c r="A59" s="225"/>
      <c r="B59" s="212"/>
      <c r="C59" s="221"/>
      <c r="D59" s="164"/>
      <c r="E59" s="165"/>
      <c r="F59" s="166"/>
      <c r="G59" s="167"/>
      <c r="H59" s="179"/>
      <c r="I59" s="306"/>
      <c r="J59" s="169"/>
      <c r="K59" s="179"/>
      <c r="L59" s="186"/>
      <c r="M59" s="186"/>
      <c r="N59" s="168"/>
      <c r="O59" s="170"/>
      <c r="P59" s="212"/>
      <c r="Q59" s="179" t="str">
        <f>IFERROR(IF(H59="","",IFERROR(INDEX(価格設定!$B$5:$B$1048576,MATCH(H59,価格設定!$B$5:$B$1048576,0),0),INDEX(価格設定!$B$5:$B$1048576,MATCH("*"&amp;H59&amp;"*",価格設定!$B$5:$B$1048576,0),0))),H59)</f>
        <v/>
      </c>
      <c r="R59" s="250" t="str">
        <f>IFERROR(IF(Q59="",IF(K59="","",K59),IF(K59="",IF(INDEX(価格設定!$C$5:$C$1048576,MATCH(Q59,価格設定!$B$5:$B$1048576,0),0)=0,"",INDEX(価格設定!$C$5:$C$1048576,MATCH(Q59,価格設定!$B$5:$B$1048576,0),0)),IF(K59="なし","",K59))),"")</f>
        <v/>
      </c>
      <c r="S59" s="308" t="str">
        <f t="shared" si="132"/>
        <v/>
      </c>
      <c r="T59" s="126" t="str">
        <f>IFERROR(IF(J59="",IF(INDEX(価格設定!$E$5:$R$1048576,MATCH($Q59,価格設定!B$5:B$1048576,0),MATCH($AW59,価格設定!E$1:X$1,1))=0,"",INDEX(価格設定!$E$5:$R$1048576,MATCH($Q59,価格設定!B$5:B$1048576,0),MATCH($AW59,価格設定!E$1:X$1,1))),J59),"")</f>
        <v/>
      </c>
      <c r="U59" s="126" t="str">
        <f t="shared" si="133"/>
        <v/>
      </c>
      <c r="V59" s="132" t="str">
        <f t="shared" si="134"/>
        <v/>
      </c>
      <c r="W59" s="127" t="str">
        <f>IFERROR(IF(OR(T59="",T59&lt;0),"",IFERROR(INDEX(価格設定!E$2:X$3,IF(AND(K59=$K$1,$K$1&lt;&gt;""),ROW(価格設定!$D$3)-1,MATCH(INDEX(価格設定!$D$5:$D$1048576,MATCH(Q59,価格設定!$B$5:$B$1048576,0),0),価格設定!$D$2:$D$3,0)),MATCH($AW59,価格設定!E$1:X$1,1)),INDEX(価格設定!E$2:X$2,0,MATCH($AW59,価格設定!E$1:X$1,1)))),"")</f>
        <v/>
      </c>
      <c r="X59" s="126" t="str">
        <f t="shared" si="67"/>
        <v/>
      </c>
      <c r="Y59" s="128" t="str">
        <f t="shared" si="135"/>
        <v/>
      </c>
      <c r="Z59" s="126" t="str">
        <f t="shared" si="136"/>
        <v/>
      </c>
      <c r="AA59" s="129" t="str">
        <f t="shared" si="137"/>
        <v/>
      </c>
      <c r="AB59" s="126" t="str">
        <f t="shared" si="138"/>
        <v/>
      </c>
      <c r="AC59" s="280" t="str">
        <f t="shared" si="139"/>
        <v/>
      </c>
      <c r="AD59" s="15"/>
      <c r="AE59" s="204" t="str">
        <f>IF(AF59="","",COUNT($AF$3:AF59))</f>
        <v/>
      </c>
      <c r="AF59" s="206" t="str">
        <f t="shared" si="140"/>
        <v/>
      </c>
      <c r="AG59" s="204" t="str">
        <f t="shared" si="141"/>
        <v/>
      </c>
      <c r="AH59" s="204" t="str">
        <f t="shared" si="142"/>
        <v/>
      </c>
      <c r="AI59" s="287"/>
      <c r="AJ59" s="15"/>
      <c r="AK59" s="138" t="str">
        <f t="shared" si="143"/>
        <v/>
      </c>
      <c r="AL59" s="131" t="str">
        <f t="shared" si="144"/>
        <v/>
      </c>
      <c r="AM59" s="131" t="str">
        <f t="shared" si="145"/>
        <v/>
      </c>
      <c r="AN59" s="313" t="str">
        <f t="shared" si="146"/>
        <v/>
      </c>
      <c r="AO59" s="316" t="str">
        <f t="shared" si="147"/>
        <v/>
      </c>
      <c r="AP59" s="18"/>
      <c r="AQ59" s="3" t="str">
        <f>IF(F59="","",MAX($AQ$3:AQ58)+1)</f>
        <v/>
      </c>
      <c r="AR59" s="3" t="str">
        <f>IF(OR(AQ59="",BB59=""),"",MAX($AR$3:AR58)+1)</f>
        <v/>
      </c>
      <c r="AS59" s="3" t="str">
        <f>IF(CQ59="","",RANK(CQ59,CQ$3:CQ$1048576,1)+COUNTIF($CQ$3:CQ59,CQ59)-1)</f>
        <v/>
      </c>
      <c r="AT59" s="21" t="str">
        <f>IF(C59="",IF(OR(AND($H59&lt;&gt;"",C59=""),AND($F58=$F59,$AZ59&lt;&gt;""),COUNTA($H$3:$H$1048576,#REF!,$F$3:$F$1048576)&gt;COUNTA($H$3:$H59,#REF!,$F$3:$F59),$AZ59&lt;&gt;""),INDEX(AT$3:AT$1048576,MATCH(MAX($AQ$3:$AQ58),$AQ$3:$AQ$1048576,0),0),""),C59)</f>
        <v/>
      </c>
      <c r="AU59" s="21" t="str">
        <f>IF(D59="",IF(OR(AND($H59&lt;&gt;"",D59=""),AND($F58=$F59,$AZ59&lt;&gt;""),COUNTA($H$3:$H$1048576,#REF!,$F$3:$F$1048576)&gt;COUNTA($H$3:$H59,#REF!,$F$3:$F59),$AZ59&lt;&gt;""),INDEX(AU$3:AU$1048576,MATCH(MAX($AQ$3:$AQ58),$AQ$3:$AQ$1048576,0),0),""),D59)</f>
        <v/>
      </c>
      <c r="AV59" s="21" t="str">
        <f>IF(E59="",IF(OR(AND($H59&lt;&gt;"",E59=""),AND($F58=$F59,$AZ59&lt;&gt;""),COUNTA($H$3:$H$1048576,#REF!,$F$3:$F$1048576)&gt;COUNTA($H$3:$H59,#REF!,$F$3:$F59),$AZ59&lt;&gt;""),INDEX(AV$3:AV$1048576,MATCH(MAX($AQ$3:$AQ58),$AQ$3:$AQ$1048576,0),0),""),E59)</f>
        <v/>
      </c>
      <c r="AW59" s="24" t="str">
        <f t="shared" si="148"/>
        <v/>
      </c>
      <c r="AX59" s="13" t="str">
        <f t="shared" si="149"/>
        <v/>
      </c>
      <c r="AY59" s="4" t="str">
        <f t="shared" si="150"/>
        <v/>
      </c>
      <c r="AZ59" s="4" t="str">
        <f>IF(AX59="",IF(OR(AND(H59&lt;&gt;"",F59=""),COUNTA($H$3:$H$1048576)&gt;COUNTA($H$3:$H59)),INDEX(AX$3:AX59,MATCH(MAX($AQ$3:AQ59),AQ$3:AQ59,0),0),""),AX59)</f>
        <v/>
      </c>
      <c r="BA59" s="4" t="str">
        <f>IF(AY59="",IF(AND(H59&lt;&gt;"",F59=""),INDEX(AY$3:AY59,MATCH(MAX($AQ$3:AQ59),AQ$3:AQ59,0),0),""),AY59)</f>
        <v/>
      </c>
      <c r="BB59" s="82" t="str">
        <f>IF(BC59="","",RANK(BC59,BC$3:BC$1048576,1)+COUNTIF($BC$3:BC59,BC59)-1)</f>
        <v/>
      </c>
      <c r="BC59" s="139" t="str">
        <f t="shared" si="151"/>
        <v/>
      </c>
      <c r="BD59" s="46" t="str">
        <f t="shared" si="152"/>
        <v/>
      </c>
      <c r="BE59" s="46" t="str">
        <f t="shared" si="153"/>
        <v/>
      </c>
      <c r="BF59" s="46" t="str">
        <f t="shared" si="154"/>
        <v/>
      </c>
      <c r="BG59" s="4" t="str">
        <f t="shared" si="155"/>
        <v/>
      </c>
      <c r="BH59" s="180" t="str">
        <f t="shared" si="156"/>
        <v/>
      </c>
      <c r="BI59" s="16" t="str">
        <f t="shared" si="157"/>
        <v/>
      </c>
      <c r="BJ59" s="52" t="str">
        <f>IF(BI59="","",IF(W59="","",IF(AND(K59=$K$1,$K$1&lt;&gt;""),$BT$2,IFERROR(IF(INDEX(価格設定!$D$5:$D$1048576,MATCH(Q59,価格設定!$B$5:$B$1048576,0),0)=価格設定!$D$3,$BT$2,$BS$2),$BS$2))))</f>
        <v/>
      </c>
      <c r="BK59" s="16" t="str">
        <f>IF(BI59="","",IF(COUNTIF($BI$3:BI59,BI59)=1,1,IF(AND(BI58=BI59,BH59=""),BK58,COUNTIF($BH$3:BH59,BH59))))</f>
        <v/>
      </c>
      <c r="BL59" s="52" t="str">
        <f t="shared" si="158"/>
        <v/>
      </c>
      <c r="BM59" s="52" t="str">
        <f t="shared" si="159"/>
        <v/>
      </c>
      <c r="BN59" s="119" t="str">
        <f t="shared" si="160"/>
        <v/>
      </c>
      <c r="BO59" s="119" t="str">
        <f t="shared" si="161"/>
        <v/>
      </c>
      <c r="BP59" s="17" t="str">
        <f t="shared" si="162"/>
        <v/>
      </c>
      <c r="BQ59" s="17" t="str">
        <f t="shared" si="163"/>
        <v/>
      </c>
      <c r="BR59" s="17" t="str">
        <f>IF(OR(BP59="",COUNTIF($BO$3:BO59,BO59)&lt;&gt;1),"",SUMIF(BO$3:BO$1048576,BO59,BP$3:BP$1048576))</f>
        <v/>
      </c>
      <c r="BS59" s="17" t="str">
        <f t="shared" si="164"/>
        <v/>
      </c>
      <c r="BT59" s="17" t="str">
        <f t="shared" si="165"/>
        <v/>
      </c>
      <c r="BU59" s="17" t="str">
        <f t="shared" si="166"/>
        <v/>
      </c>
      <c r="BV59" s="24" t="str">
        <f t="shared" si="167"/>
        <v/>
      </c>
      <c r="BW59" s="24" t="str">
        <f t="shared" si="168"/>
        <v/>
      </c>
      <c r="BX59" s="24" t="str">
        <f t="shared" si="169"/>
        <v/>
      </c>
      <c r="BY59" s="26" t="str">
        <f t="shared" si="170"/>
        <v/>
      </c>
      <c r="BZ59" s="26" t="str">
        <f t="shared" si="171"/>
        <v/>
      </c>
      <c r="CA59" s="26" t="str">
        <f t="shared" si="172"/>
        <v/>
      </c>
      <c r="CB59" s="66" t="str">
        <f t="shared" si="173"/>
        <v/>
      </c>
      <c r="CC59" s="65" t="str">
        <f t="shared" si="174"/>
        <v/>
      </c>
      <c r="CD59" s="26" t="str">
        <f t="shared" si="175"/>
        <v/>
      </c>
      <c r="CE59" s="26" t="str">
        <f t="shared" si="176"/>
        <v/>
      </c>
      <c r="CF59" s="193" t="str">
        <f t="shared" si="177"/>
        <v/>
      </c>
      <c r="CG59" s="193" t="str">
        <f t="shared" si="178"/>
        <v/>
      </c>
      <c r="CH59" s="26" t="str">
        <f t="shared" si="179"/>
        <v/>
      </c>
      <c r="CI59" s="26" t="str">
        <f t="shared" si="180"/>
        <v/>
      </c>
      <c r="CJ59" s="65" t="str">
        <f t="shared" si="181"/>
        <v/>
      </c>
      <c r="CK59" s="65" t="str">
        <f t="shared" si="182"/>
        <v/>
      </c>
      <c r="CL59" s="64" t="str">
        <f t="shared" si="183"/>
        <v/>
      </c>
      <c r="CM59" s="64" t="str">
        <f t="shared" si="184"/>
        <v/>
      </c>
      <c r="CN59" s="65" t="str">
        <f t="shared" si="185"/>
        <v/>
      </c>
      <c r="CP59" s="63" t="str">
        <f>IF(BH59="","",MAX($CP$3:CP58)+1)</f>
        <v/>
      </c>
      <c r="CQ59" s="24" t="str">
        <f t="shared" si="186"/>
        <v/>
      </c>
      <c r="CR59" s="24" t="str">
        <f t="shared" si="187"/>
        <v/>
      </c>
      <c r="CS59" s="24" t="str">
        <f t="shared" si="188"/>
        <v/>
      </c>
      <c r="CT59" s="58" t="str">
        <f>IF(BO59="","",COUNTIF($BO$3:BO59,BO59)&amp;"@"&amp;BO59)</f>
        <v/>
      </c>
      <c r="CU59" s="16" t="str">
        <f t="shared" si="84"/>
        <v/>
      </c>
      <c r="CV59" s="63" t="str">
        <f t="shared" si="189"/>
        <v/>
      </c>
      <c r="CW59" s="16" t="str">
        <f t="shared" si="190"/>
        <v/>
      </c>
      <c r="CX59" s="16" t="str">
        <f t="shared" si="191"/>
        <v/>
      </c>
      <c r="CY59" s="16" t="str">
        <f t="shared" si="192"/>
        <v/>
      </c>
      <c r="CZ59" s="85" t="str">
        <f t="shared" si="193"/>
        <v/>
      </c>
      <c r="DA59" s="16" t="str">
        <f t="shared" si="194"/>
        <v/>
      </c>
      <c r="DB59" s="16" t="str">
        <f t="shared" si="195"/>
        <v/>
      </c>
      <c r="DC59" s="28" t="str">
        <f>IF(CP59="","",$DC$1&amp;(INDEX(価格設定!D$1:XFD$3,ROW(価格設定!$D$3),MATCH($AW59,価格設定!D$1:XFD$1,1))*100)&amp;"%")</f>
        <v/>
      </c>
      <c r="DD59" s="28" t="str">
        <f>IF(CP59="","",$DD$1&amp;(INDEX(価格設定!D$1:XFD$3,ROW(価格設定!$D$2),MATCH($AW59,価格設定!D$1:XFD$1,1))*100)&amp;"%")</f>
        <v/>
      </c>
      <c r="DE59" s="29" t="str">
        <f t="shared" si="196"/>
        <v/>
      </c>
      <c r="DG59" s="58" t="str">
        <f t="shared" si="197"/>
        <v/>
      </c>
      <c r="DH59" s="58" t="str">
        <f t="shared" si="198"/>
        <v/>
      </c>
      <c r="DI59" s="58" t="str">
        <f t="shared" si="199"/>
        <v/>
      </c>
      <c r="DJ59" s="85" t="str">
        <f t="shared" si="200"/>
        <v/>
      </c>
      <c r="DL59" s="58" t="str">
        <f>IF(COUNTIF(DG$3:DG$1048576,DG59)=COUNTIF($DG$3:$DG59,DG59),DG59,"")</f>
        <v/>
      </c>
      <c r="DM59" s="85" t="str">
        <f t="shared" si="201"/>
        <v/>
      </c>
      <c r="DN59" s="85" t="str">
        <f t="shared" si="87"/>
        <v/>
      </c>
      <c r="DO59" s="85" t="str">
        <f t="shared" si="88"/>
        <v/>
      </c>
      <c r="DP59" s="303"/>
      <c r="DQ59" s="17" t="str">
        <f t="shared" si="89"/>
        <v/>
      </c>
      <c r="DR59" s="17" t="str">
        <f t="shared" si="90"/>
        <v/>
      </c>
      <c r="DS59" s="17" t="str">
        <f t="shared" si="91"/>
        <v/>
      </c>
      <c r="DU59" s="16" t="str">
        <f t="shared" si="202"/>
        <v/>
      </c>
      <c r="DV59" s="16" t="str">
        <f>IF(DU59="","",COUNT($DU$3:DU59))</f>
        <v/>
      </c>
      <c r="DW59" s="16" t="str">
        <f t="shared" si="203"/>
        <v/>
      </c>
      <c r="DX59" s="16" t="str">
        <f t="shared" si="204"/>
        <v/>
      </c>
      <c r="DY59" s="16" t="str">
        <f>IF(DZ59="","",COUNTIF(DZ$3:DZ59,DZ59))</f>
        <v/>
      </c>
      <c r="DZ59" s="16" t="str">
        <f t="shared" si="205"/>
        <v/>
      </c>
      <c r="EA59" s="16" t="str">
        <f t="shared" si="206"/>
        <v/>
      </c>
      <c r="EB59" s="16" t="str">
        <f t="shared" si="207"/>
        <v/>
      </c>
      <c r="EC59" s="16" t="str">
        <f t="shared" si="208"/>
        <v/>
      </c>
      <c r="ED59" s="16" t="str">
        <f t="shared" si="209"/>
        <v/>
      </c>
      <c r="EE59" s="16" t="str">
        <f t="shared" si="210"/>
        <v/>
      </c>
      <c r="EF59" s="16" t="str">
        <f t="shared" si="211"/>
        <v/>
      </c>
      <c r="EG59" s="16" t="str">
        <f t="shared" si="212"/>
        <v/>
      </c>
      <c r="EH59" s="16" t="str">
        <f t="shared" si="213"/>
        <v/>
      </c>
      <c r="EI59" s="16" t="str">
        <f t="shared" si="214"/>
        <v/>
      </c>
      <c r="EJ59" s="16" t="str">
        <f t="shared" si="215"/>
        <v/>
      </c>
      <c r="EK59" s="16" t="str">
        <f t="shared" si="216"/>
        <v/>
      </c>
      <c r="EL59" s="58" t="str">
        <f t="shared" si="217"/>
        <v/>
      </c>
      <c r="EM59" s="58" t="str">
        <f>IF(OR($DZ59="",CR59=""),IF($EL59="","",$EL59),IF(OR(CR59="なし",CR59=0),領収書!$H$1,CR59))</f>
        <v/>
      </c>
      <c r="EN59" s="58" t="str">
        <f>IF(OR($DZ59="",CS59=""),IF($EL59="","",$EL59),IF(OR(CS59="なし",CS59=0),入力!$EN$1,CS59))</f>
        <v/>
      </c>
      <c r="EO59" s="63" t="str">
        <f t="shared" si="218"/>
        <v/>
      </c>
      <c r="EP59" s="63" t="str">
        <f t="shared" si="219"/>
        <v/>
      </c>
      <c r="ER59" s="16" t="str">
        <f>IF(AND(COUNTIF($ET$3:ET59,ET59)=1,ET59&lt;&gt;""),MAX($ER$3:ER58)+1,"")</f>
        <v/>
      </c>
      <c r="ES59" s="16" t="str">
        <f>IF(価格設定!B61="","",価格設定!B61)</f>
        <v/>
      </c>
      <c r="ET59" s="16" t="str">
        <f>IF(価格設定!C61="","",価格設定!C61)</f>
        <v/>
      </c>
      <c r="EV59" s="16" t="str">
        <f t="shared" si="94"/>
        <v/>
      </c>
      <c r="EW59" s="16" t="str">
        <f t="shared" si="220"/>
        <v/>
      </c>
    </row>
    <row r="60" spans="1:153" ht="30" customHeight="1" x14ac:dyDescent="0.2">
      <c r="A60" s="225"/>
      <c r="B60" s="212"/>
      <c r="C60" s="221"/>
      <c r="D60" s="164"/>
      <c r="E60" s="165"/>
      <c r="F60" s="166"/>
      <c r="G60" s="167"/>
      <c r="H60" s="179"/>
      <c r="I60" s="306"/>
      <c r="J60" s="169"/>
      <c r="K60" s="179"/>
      <c r="L60" s="186"/>
      <c r="M60" s="186"/>
      <c r="N60" s="168"/>
      <c r="O60" s="170"/>
      <c r="P60" s="212"/>
      <c r="Q60" s="179" t="str">
        <f>IFERROR(IF(H60="","",IFERROR(INDEX(価格設定!$B$5:$B$1048576,MATCH(H60,価格設定!$B$5:$B$1048576,0),0),INDEX(価格設定!$B$5:$B$1048576,MATCH("*"&amp;H60&amp;"*",価格設定!$B$5:$B$1048576,0),0))),H60)</f>
        <v/>
      </c>
      <c r="R60" s="250" t="str">
        <f>IFERROR(IF(Q60="",IF(K60="","",K60),IF(K60="",IF(INDEX(価格設定!$C$5:$C$1048576,MATCH(Q60,価格設定!$B$5:$B$1048576,0),0)=0,"",INDEX(価格設定!$C$5:$C$1048576,MATCH(Q60,価格設定!$B$5:$B$1048576,0),0)),IF(K60="なし","",K60))),"")</f>
        <v/>
      </c>
      <c r="S60" s="308" t="str">
        <f t="shared" si="132"/>
        <v/>
      </c>
      <c r="T60" s="126" t="str">
        <f>IFERROR(IF(J60="",IF(INDEX(価格設定!$E$5:$R$1048576,MATCH($Q60,価格設定!B$5:B$1048576,0),MATCH($AW60,価格設定!E$1:X$1,1))=0,"",INDEX(価格設定!$E$5:$R$1048576,MATCH($Q60,価格設定!B$5:B$1048576,0),MATCH($AW60,価格設定!E$1:X$1,1))),J60),"")</f>
        <v/>
      </c>
      <c r="U60" s="126" t="str">
        <f t="shared" si="133"/>
        <v/>
      </c>
      <c r="V60" s="132" t="str">
        <f t="shared" si="134"/>
        <v/>
      </c>
      <c r="W60" s="127" t="str">
        <f>IFERROR(IF(OR(T60="",T60&lt;0),"",IFERROR(INDEX(価格設定!E$2:X$3,IF(AND(K60=$K$1,$K$1&lt;&gt;""),ROW(価格設定!$D$3)-1,MATCH(INDEX(価格設定!$D$5:$D$1048576,MATCH(Q60,価格設定!$B$5:$B$1048576,0),0),価格設定!$D$2:$D$3,0)),MATCH($AW60,価格設定!E$1:X$1,1)),INDEX(価格設定!E$2:X$2,0,MATCH($AW60,価格設定!E$1:X$1,1)))),"")</f>
        <v/>
      </c>
      <c r="X60" s="126" t="str">
        <f t="shared" si="67"/>
        <v/>
      </c>
      <c r="Y60" s="128" t="str">
        <f t="shared" si="135"/>
        <v/>
      </c>
      <c r="Z60" s="126" t="str">
        <f t="shared" si="136"/>
        <v/>
      </c>
      <c r="AA60" s="129" t="str">
        <f t="shared" si="137"/>
        <v/>
      </c>
      <c r="AB60" s="126" t="str">
        <f t="shared" si="138"/>
        <v/>
      </c>
      <c r="AC60" s="280" t="str">
        <f t="shared" si="139"/>
        <v/>
      </c>
      <c r="AD60" s="15"/>
      <c r="AE60" s="204" t="str">
        <f>IF(AF60="","",COUNT($AF$3:AF60))</f>
        <v/>
      </c>
      <c r="AF60" s="206" t="str">
        <f t="shared" si="140"/>
        <v/>
      </c>
      <c r="AG60" s="204" t="str">
        <f t="shared" si="141"/>
        <v/>
      </c>
      <c r="AH60" s="204" t="str">
        <f t="shared" si="142"/>
        <v/>
      </c>
      <c r="AI60" s="287"/>
      <c r="AJ60" s="15"/>
      <c r="AK60" s="138" t="str">
        <f t="shared" si="143"/>
        <v/>
      </c>
      <c r="AL60" s="131" t="str">
        <f t="shared" si="144"/>
        <v/>
      </c>
      <c r="AM60" s="131" t="str">
        <f t="shared" si="145"/>
        <v/>
      </c>
      <c r="AN60" s="313" t="str">
        <f t="shared" si="146"/>
        <v/>
      </c>
      <c r="AO60" s="316" t="str">
        <f t="shared" si="147"/>
        <v/>
      </c>
      <c r="AP60" s="18"/>
      <c r="AQ60" s="3" t="str">
        <f>IF(F60="","",MAX($AQ$3:AQ59)+1)</f>
        <v/>
      </c>
      <c r="AR60" s="3" t="str">
        <f>IF(OR(AQ60="",BB60=""),"",MAX($AR$3:AR59)+1)</f>
        <v/>
      </c>
      <c r="AS60" s="3" t="str">
        <f>IF(CQ60="","",RANK(CQ60,CQ$3:CQ$1048576,1)+COUNTIF($CQ$3:CQ60,CQ60)-1)</f>
        <v/>
      </c>
      <c r="AT60" s="21" t="str">
        <f>IF(C60="",IF(OR(AND($H60&lt;&gt;"",C60=""),AND($F59=$F60,$AZ60&lt;&gt;""),COUNTA($H$3:$H$1048576,#REF!,$F$3:$F$1048576)&gt;COUNTA($H$3:$H60,#REF!,$F$3:$F60),$AZ60&lt;&gt;""),INDEX(AT$3:AT$1048576,MATCH(MAX($AQ$3:$AQ59),$AQ$3:$AQ$1048576,0),0),""),C60)</f>
        <v/>
      </c>
      <c r="AU60" s="21" t="str">
        <f>IF(D60="",IF(OR(AND($H60&lt;&gt;"",D60=""),AND($F59=$F60,$AZ60&lt;&gt;""),COUNTA($H$3:$H$1048576,#REF!,$F$3:$F$1048576)&gt;COUNTA($H$3:$H60,#REF!,$F$3:$F60),$AZ60&lt;&gt;""),INDEX(AU$3:AU$1048576,MATCH(MAX($AQ$3:$AQ59),$AQ$3:$AQ$1048576,0),0),""),D60)</f>
        <v/>
      </c>
      <c r="AV60" s="21" t="str">
        <f>IF(E60="",IF(OR(AND($H60&lt;&gt;"",E60=""),AND($F59=$F60,$AZ60&lt;&gt;""),COUNTA($H$3:$H$1048576,#REF!,$F$3:$F$1048576)&gt;COUNTA($H$3:$H60,#REF!,$F$3:$F60),$AZ60&lt;&gt;""),INDEX(AV$3:AV$1048576,MATCH(MAX($AQ$3:$AQ59),$AQ$3:$AQ$1048576,0),0),""),E60)</f>
        <v/>
      </c>
      <c r="AW60" s="24" t="str">
        <f t="shared" si="148"/>
        <v/>
      </c>
      <c r="AX60" s="13" t="str">
        <f t="shared" si="149"/>
        <v/>
      </c>
      <c r="AY60" s="4" t="str">
        <f t="shared" si="150"/>
        <v/>
      </c>
      <c r="AZ60" s="4" t="str">
        <f>IF(AX60="",IF(OR(AND(H60&lt;&gt;"",F60=""),COUNTA($H$3:$H$1048576)&gt;COUNTA($H$3:$H60)),INDEX(AX$3:AX60,MATCH(MAX($AQ$3:AQ60),AQ$3:AQ60,0),0),""),AX60)</f>
        <v/>
      </c>
      <c r="BA60" s="4" t="str">
        <f>IF(AY60="",IF(AND(H60&lt;&gt;"",F60=""),INDEX(AY$3:AY60,MATCH(MAX($AQ$3:AQ60),AQ$3:AQ60,0),0),""),AY60)</f>
        <v/>
      </c>
      <c r="BB60" s="82" t="str">
        <f>IF(BC60="","",RANK(BC60,BC$3:BC$1048576,1)+COUNTIF($BC$3:BC60,BC60)-1)</f>
        <v/>
      </c>
      <c r="BC60" s="139" t="str">
        <f t="shared" si="151"/>
        <v/>
      </c>
      <c r="BD60" s="46" t="str">
        <f t="shared" si="152"/>
        <v/>
      </c>
      <c r="BE60" s="46" t="str">
        <f t="shared" si="153"/>
        <v/>
      </c>
      <c r="BF60" s="46" t="str">
        <f t="shared" si="154"/>
        <v/>
      </c>
      <c r="BG60" s="4" t="str">
        <f t="shared" si="155"/>
        <v/>
      </c>
      <c r="BH60" s="180" t="str">
        <f t="shared" si="156"/>
        <v/>
      </c>
      <c r="BI60" s="16" t="str">
        <f t="shared" si="157"/>
        <v/>
      </c>
      <c r="BJ60" s="52" t="str">
        <f>IF(BI60="","",IF(W60="","",IF(AND(K60=$K$1,$K$1&lt;&gt;""),$BT$2,IFERROR(IF(INDEX(価格設定!$D$5:$D$1048576,MATCH(Q60,価格設定!$B$5:$B$1048576,0),0)=価格設定!$D$3,$BT$2,$BS$2),$BS$2))))</f>
        <v/>
      </c>
      <c r="BK60" s="16" t="str">
        <f>IF(BI60="","",IF(COUNTIF($BI$3:BI60,BI60)=1,1,IF(AND(BI59=BI60,BH60=""),BK59,COUNTIF($BH$3:BH60,BH60))))</f>
        <v/>
      </c>
      <c r="BL60" s="52" t="str">
        <f t="shared" si="158"/>
        <v/>
      </c>
      <c r="BM60" s="52" t="str">
        <f t="shared" si="159"/>
        <v/>
      </c>
      <c r="BN60" s="119" t="str">
        <f t="shared" si="160"/>
        <v/>
      </c>
      <c r="BO60" s="119" t="str">
        <f t="shared" si="161"/>
        <v/>
      </c>
      <c r="BP60" s="17" t="str">
        <f t="shared" si="162"/>
        <v/>
      </c>
      <c r="BQ60" s="17" t="str">
        <f t="shared" si="163"/>
        <v/>
      </c>
      <c r="BR60" s="17" t="str">
        <f>IF(OR(BP60="",COUNTIF($BO$3:BO60,BO60)&lt;&gt;1),"",SUMIF(BO$3:BO$1048576,BO60,BP$3:BP$1048576))</f>
        <v/>
      </c>
      <c r="BS60" s="17" t="str">
        <f t="shared" si="164"/>
        <v/>
      </c>
      <c r="BT60" s="17" t="str">
        <f t="shared" si="165"/>
        <v/>
      </c>
      <c r="BU60" s="17" t="str">
        <f t="shared" si="166"/>
        <v/>
      </c>
      <c r="BV60" s="24" t="str">
        <f t="shared" si="167"/>
        <v/>
      </c>
      <c r="BW60" s="24" t="str">
        <f t="shared" si="168"/>
        <v/>
      </c>
      <c r="BX60" s="24" t="str">
        <f t="shared" si="169"/>
        <v/>
      </c>
      <c r="BY60" s="26" t="str">
        <f t="shared" si="170"/>
        <v/>
      </c>
      <c r="BZ60" s="26" t="str">
        <f t="shared" si="171"/>
        <v/>
      </c>
      <c r="CA60" s="26" t="str">
        <f t="shared" si="172"/>
        <v/>
      </c>
      <c r="CB60" s="66" t="str">
        <f t="shared" si="173"/>
        <v/>
      </c>
      <c r="CC60" s="65" t="str">
        <f t="shared" si="174"/>
        <v/>
      </c>
      <c r="CD60" s="26" t="str">
        <f t="shared" si="175"/>
        <v/>
      </c>
      <c r="CE60" s="26" t="str">
        <f t="shared" si="176"/>
        <v/>
      </c>
      <c r="CF60" s="193" t="str">
        <f t="shared" si="177"/>
        <v/>
      </c>
      <c r="CG60" s="193" t="str">
        <f t="shared" si="178"/>
        <v/>
      </c>
      <c r="CH60" s="26" t="str">
        <f t="shared" si="179"/>
        <v/>
      </c>
      <c r="CI60" s="26" t="str">
        <f t="shared" si="180"/>
        <v/>
      </c>
      <c r="CJ60" s="65" t="str">
        <f t="shared" si="181"/>
        <v/>
      </c>
      <c r="CK60" s="65" t="str">
        <f t="shared" si="182"/>
        <v/>
      </c>
      <c r="CL60" s="64" t="str">
        <f t="shared" si="183"/>
        <v/>
      </c>
      <c r="CM60" s="64" t="str">
        <f t="shared" si="184"/>
        <v/>
      </c>
      <c r="CN60" s="65" t="str">
        <f t="shared" si="185"/>
        <v/>
      </c>
      <c r="CP60" s="63" t="str">
        <f>IF(BH60="","",MAX($CP$3:CP59)+1)</f>
        <v/>
      </c>
      <c r="CQ60" s="24" t="str">
        <f t="shared" si="186"/>
        <v/>
      </c>
      <c r="CR60" s="24" t="str">
        <f t="shared" si="187"/>
        <v/>
      </c>
      <c r="CS60" s="24" t="str">
        <f t="shared" si="188"/>
        <v/>
      </c>
      <c r="CT60" s="58" t="str">
        <f>IF(BO60="","",COUNTIF($BO$3:BO60,BO60)&amp;"@"&amp;BO60)</f>
        <v/>
      </c>
      <c r="CU60" s="16" t="str">
        <f t="shared" si="84"/>
        <v/>
      </c>
      <c r="CV60" s="63" t="str">
        <f t="shared" si="189"/>
        <v/>
      </c>
      <c r="CW60" s="16" t="str">
        <f t="shared" si="190"/>
        <v/>
      </c>
      <c r="CX60" s="16" t="str">
        <f t="shared" si="191"/>
        <v/>
      </c>
      <c r="CY60" s="16" t="str">
        <f t="shared" si="192"/>
        <v/>
      </c>
      <c r="CZ60" s="85" t="str">
        <f t="shared" si="193"/>
        <v/>
      </c>
      <c r="DA60" s="16" t="str">
        <f t="shared" si="194"/>
        <v/>
      </c>
      <c r="DB60" s="16" t="str">
        <f t="shared" si="195"/>
        <v/>
      </c>
      <c r="DC60" s="28" t="str">
        <f>IF(CP60="","",$DC$1&amp;(INDEX(価格設定!D$1:XFD$3,ROW(価格設定!$D$3),MATCH($AW60,価格設定!D$1:XFD$1,1))*100)&amp;"%")</f>
        <v/>
      </c>
      <c r="DD60" s="28" t="str">
        <f>IF(CP60="","",$DD$1&amp;(INDEX(価格設定!D$1:XFD$3,ROW(価格設定!$D$2),MATCH($AW60,価格設定!D$1:XFD$1,1))*100)&amp;"%")</f>
        <v/>
      </c>
      <c r="DE60" s="29" t="str">
        <f t="shared" si="196"/>
        <v/>
      </c>
      <c r="DG60" s="58" t="str">
        <f t="shared" si="197"/>
        <v/>
      </c>
      <c r="DH60" s="58" t="str">
        <f t="shared" si="198"/>
        <v/>
      </c>
      <c r="DI60" s="58" t="str">
        <f t="shared" si="199"/>
        <v/>
      </c>
      <c r="DJ60" s="85" t="str">
        <f t="shared" si="200"/>
        <v/>
      </c>
      <c r="DL60" s="58" t="str">
        <f>IF(COUNTIF(DG$3:DG$1048576,DG60)=COUNTIF($DG$3:$DG60,DG60),DG60,"")</f>
        <v/>
      </c>
      <c r="DM60" s="85" t="str">
        <f t="shared" si="201"/>
        <v/>
      </c>
      <c r="DN60" s="85" t="str">
        <f t="shared" si="87"/>
        <v/>
      </c>
      <c r="DO60" s="85" t="str">
        <f t="shared" si="88"/>
        <v/>
      </c>
      <c r="DP60" s="303"/>
      <c r="DQ60" s="17" t="str">
        <f t="shared" si="89"/>
        <v/>
      </c>
      <c r="DR60" s="17" t="str">
        <f t="shared" si="90"/>
        <v/>
      </c>
      <c r="DS60" s="17" t="str">
        <f t="shared" si="91"/>
        <v/>
      </c>
      <c r="DU60" s="16" t="str">
        <f t="shared" si="202"/>
        <v/>
      </c>
      <c r="DV60" s="16" t="str">
        <f>IF(DU60="","",COUNT($DU$3:DU60))</f>
        <v/>
      </c>
      <c r="DW60" s="16" t="str">
        <f t="shared" si="203"/>
        <v/>
      </c>
      <c r="DX60" s="16" t="str">
        <f t="shared" si="204"/>
        <v/>
      </c>
      <c r="DY60" s="16" t="str">
        <f>IF(DZ60="","",COUNTIF(DZ$3:DZ60,DZ60))</f>
        <v/>
      </c>
      <c r="DZ60" s="16" t="str">
        <f t="shared" si="205"/>
        <v/>
      </c>
      <c r="EA60" s="16" t="str">
        <f t="shared" si="206"/>
        <v/>
      </c>
      <c r="EB60" s="16" t="str">
        <f t="shared" si="207"/>
        <v/>
      </c>
      <c r="EC60" s="16" t="str">
        <f t="shared" si="208"/>
        <v/>
      </c>
      <c r="ED60" s="16" t="str">
        <f t="shared" si="209"/>
        <v/>
      </c>
      <c r="EE60" s="16" t="str">
        <f t="shared" si="210"/>
        <v/>
      </c>
      <c r="EF60" s="16" t="str">
        <f t="shared" si="211"/>
        <v/>
      </c>
      <c r="EG60" s="16" t="str">
        <f t="shared" si="212"/>
        <v/>
      </c>
      <c r="EH60" s="16" t="str">
        <f t="shared" si="213"/>
        <v/>
      </c>
      <c r="EI60" s="16" t="str">
        <f t="shared" si="214"/>
        <v/>
      </c>
      <c r="EJ60" s="16" t="str">
        <f t="shared" si="215"/>
        <v/>
      </c>
      <c r="EK60" s="16" t="str">
        <f t="shared" si="216"/>
        <v/>
      </c>
      <c r="EL60" s="58" t="str">
        <f t="shared" si="217"/>
        <v/>
      </c>
      <c r="EM60" s="58" t="str">
        <f>IF(OR($DZ60="",CR60=""),IF($EL60="","",$EL60),IF(OR(CR60="なし",CR60=0),領収書!$H$1,CR60))</f>
        <v/>
      </c>
      <c r="EN60" s="58" t="str">
        <f>IF(OR($DZ60="",CS60=""),IF($EL60="","",$EL60),IF(OR(CS60="なし",CS60=0),入力!$EN$1,CS60))</f>
        <v/>
      </c>
      <c r="EO60" s="63" t="str">
        <f t="shared" si="218"/>
        <v/>
      </c>
      <c r="EP60" s="63" t="str">
        <f t="shared" si="219"/>
        <v/>
      </c>
      <c r="ER60" s="16" t="str">
        <f>IF(AND(COUNTIF($ET$3:ET60,ET60)=1,ET60&lt;&gt;""),MAX($ER$3:ER59)+1,"")</f>
        <v/>
      </c>
      <c r="ES60" s="16" t="str">
        <f>IF(価格設定!B62="","",価格設定!B62)</f>
        <v/>
      </c>
      <c r="ET60" s="16" t="str">
        <f>IF(価格設定!C62="","",価格設定!C62)</f>
        <v/>
      </c>
      <c r="EV60" s="16" t="str">
        <f t="shared" si="94"/>
        <v/>
      </c>
      <c r="EW60" s="16" t="str">
        <f t="shared" si="220"/>
        <v/>
      </c>
    </row>
    <row r="61" spans="1:153" ht="30" customHeight="1" x14ac:dyDescent="0.2">
      <c r="A61" s="225"/>
      <c r="B61" s="212"/>
      <c r="C61" s="221"/>
      <c r="D61" s="164"/>
      <c r="E61" s="165"/>
      <c r="F61" s="166"/>
      <c r="G61" s="167"/>
      <c r="H61" s="179"/>
      <c r="I61" s="306"/>
      <c r="J61" s="169"/>
      <c r="K61" s="179"/>
      <c r="L61" s="186"/>
      <c r="M61" s="186"/>
      <c r="N61" s="168"/>
      <c r="O61" s="170"/>
      <c r="P61" s="212"/>
      <c r="Q61" s="179" t="str">
        <f>IFERROR(IF(H61="","",IFERROR(INDEX(価格設定!$B$5:$B$1048576,MATCH(H61,価格設定!$B$5:$B$1048576,0),0),INDEX(価格設定!$B$5:$B$1048576,MATCH("*"&amp;H61&amp;"*",価格設定!$B$5:$B$1048576,0),0))),H61)</f>
        <v/>
      </c>
      <c r="R61" s="250" t="str">
        <f>IFERROR(IF(Q61="",IF(K61="","",K61),IF(K61="",IF(INDEX(価格設定!$C$5:$C$1048576,MATCH(Q61,価格設定!$B$5:$B$1048576,0),0)=0,"",INDEX(価格設定!$C$5:$C$1048576,MATCH(Q61,価格設定!$B$5:$B$1048576,0),0)),IF(K61="なし","",K61))),"")</f>
        <v/>
      </c>
      <c r="S61" s="308" t="str">
        <f t="shared" si="132"/>
        <v/>
      </c>
      <c r="T61" s="126" t="str">
        <f>IFERROR(IF(J61="",IF(INDEX(価格設定!$E$5:$R$1048576,MATCH($Q61,価格設定!B$5:B$1048576,0),MATCH($AW61,価格設定!E$1:X$1,1))=0,"",INDEX(価格設定!$E$5:$R$1048576,MATCH($Q61,価格設定!B$5:B$1048576,0),MATCH($AW61,価格設定!E$1:X$1,1))),J61),"")</f>
        <v/>
      </c>
      <c r="U61" s="126" t="str">
        <f t="shared" si="133"/>
        <v/>
      </c>
      <c r="V61" s="132" t="str">
        <f t="shared" si="134"/>
        <v/>
      </c>
      <c r="W61" s="127" t="str">
        <f>IFERROR(IF(OR(T61="",T61&lt;0),"",IFERROR(INDEX(価格設定!E$2:X$3,IF(AND(K61=$K$1,$K$1&lt;&gt;""),ROW(価格設定!$D$3)-1,MATCH(INDEX(価格設定!$D$5:$D$1048576,MATCH(Q61,価格設定!$B$5:$B$1048576,0),0),価格設定!$D$2:$D$3,0)),MATCH($AW61,価格設定!E$1:X$1,1)),INDEX(価格設定!E$2:X$2,0,MATCH($AW61,価格設定!E$1:X$1,1)))),"")</f>
        <v/>
      </c>
      <c r="X61" s="126" t="str">
        <f t="shared" si="67"/>
        <v/>
      </c>
      <c r="Y61" s="128" t="str">
        <f t="shared" si="135"/>
        <v/>
      </c>
      <c r="Z61" s="126" t="str">
        <f t="shared" si="136"/>
        <v/>
      </c>
      <c r="AA61" s="129" t="str">
        <f t="shared" si="137"/>
        <v/>
      </c>
      <c r="AB61" s="126" t="str">
        <f t="shared" si="138"/>
        <v/>
      </c>
      <c r="AC61" s="280" t="str">
        <f t="shared" si="139"/>
        <v/>
      </c>
      <c r="AD61" s="15"/>
      <c r="AE61" s="204" t="str">
        <f>IF(AF61="","",COUNT($AF$3:AF61))</f>
        <v/>
      </c>
      <c r="AF61" s="206" t="str">
        <f t="shared" si="140"/>
        <v/>
      </c>
      <c r="AG61" s="204" t="str">
        <f t="shared" si="141"/>
        <v/>
      </c>
      <c r="AH61" s="204" t="str">
        <f t="shared" si="142"/>
        <v/>
      </c>
      <c r="AI61" s="287"/>
      <c r="AJ61" s="15"/>
      <c r="AK61" s="138" t="str">
        <f t="shared" si="143"/>
        <v/>
      </c>
      <c r="AL61" s="131" t="str">
        <f t="shared" si="144"/>
        <v/>
      </c>
      <c r="AM61" s="131" t="str">
        <f t="shared" si="145"/>
        <v/>
      </c>
      <c r="AN61" s="313" t="str">
        <f t="shared" si="146"/>
        <v/>
      </c>
      <c r="AO61" s="316" t="str">
        <f t="shared" si="147"/>
        <v/>
      </c>
      <c r="AP61" s="18"/>
      <c r="AQ61" s="3" t="str">
        <f>IF(F61="","",MAX($AQ$3:AQ60)+1)</f>
        <v/>
      </c>
      <c r="AR61" s="3" t="str">
        <f>IF(OR(AQ61="",BB61=""),"",MAX($AR$3:AR60)+1)</f>
        <v/>
      </c>
      <c r="AS61" s="3" t="str">
        <f>IF(CQ61="","",RANK(CQ61,CQ$3:CQ$1048576,1)+COUNTIF($CQ$3:CQ61,CQ61)-1)</f>
        <v/>
      </c>
      <c r="AT61" s="21" t="str">
        <f>IF(C61="",IF(OR(AND($H61&lt;&gt;"",C61=""),AND($F60=$F61,$AZ61&lt;&gt;""),COUNTA($H$3:$H$1048576,#REF!,$F$3:$F$1048576)&gt;COUNTA($H$3:$H61,#REF!,$F$3:$F61),$AZ61&lt;&gt;""),INDEX(AT$3:AT$1048576,MATCH(MAX($AQ$3:$AQ60),$AQ$3:$AQ$1048576,0),0),""),C61)</f>
        <v/>
      </c>
      <c r="AU61" s="21" t="str">
        <f>IF(D61="",IF(OR(AND($H61&lt;&gt;"",D61=""),AND($F60=$F61,$AZ61&lt;&gt;""),COUNTA($H$3:$H$1048576,#REF!,$F$3:$F$1048576)&gt;COUNTA($H$3:$H61,#REF!,$F$3:$F61),$AZ61&lt;&gt;""),INDEX(AU$3:AU$1048576,MATCH(MAX($AQ$3:$AQ60),$AQ$3:$AQ$1048576,0),0),""),D61)</f>
        <v/>
      </c>
      <c r="AV61" s="21" t="str">
        <f>IF(E61="",IF(OR(AND($H61&lt;&gt;"",E61=""),AND($F60=$F61,$AZ61&lt;&gt;""),COUNTA($H$3:$H$1048576,#REF!,$F$3:$F$1048576)&gt;COUNTA($H$3:$H61,#REF!,$F$3:$F61),$AZ61&lt;&gt;""),INDEX(AV$3:AV$1048576,MATCH(MAX($AQ$3:$AQ60),$AQ$3:$AQ$1048576,0),0),""),E61)</f>
        <v/>
      </c>
      <c r="AW61" s="24" t="str">
        <f t="shared" si="148"/>
        <v/>
      </c>
      <c r="AX61" s="13" t="str">
        <f t="shared" si="149"/>
        <v/>
      </c>
      <c r="AY61" s="4" t="str">
        <f t="shared" si="150"/>
        <v/>
      </c>
      <c r="AZ61" s="4" t="str">
        <f>IF(AX61="",IF(OR(AND(H61&lt;&gt;"",F61=""),COUNTA($H$3:$H$1048576)&gt;COUNTA($H$3:$H61)),INDEX(AX$3:AX61,MATCH(MAX($AQ$3:AQ61),AQ$3:AQ61,0),0),""),AX61)</f>
        <v/>
      </c>
      <c r="BA61" s="4" t="str">
        <f>IF(AY61="",IF(AND(H61&lt;&gt;"",F61=""),INDEX(AY$3:AY61,MATCH(MAX($AQ$3:AQ61),AQ$3:AQ61,0),0),""),AY61)</f>
        <v/>
      </c>
      <c r="BB61" s="82" t="str">
        <f>IF(BC61="","",RANK(BC61,BC$3:BC$1048576,1)+COUNTIF($BC$3:BC61,BC61)-1)</f>
        <v/>
      </c>
      <c r="BC61" s="139" t="str">
        <f t="shared" si="151"/>
        <v/>
      </c>
      <c r="BD61" s="46" t="str">
        <f t="shared" si="152"/>
        <v/>
      </c>
      <c r="BE61" s="46" t="str">
        <f t="shared" si="153"/>
        <v/>
      </c>
      <c r="BF61" s="46" t="str">
        <f t="shared" si="154"/>
        <v/>
      </c>
      <c r="BG61" s="4" t="str">
        <f t="shared" si="155"/>
        <v/>
      </c>
      <c r="BH61" s="180" t="str">
        <f t="shared" si="156"/>
        <v/>
      </c>
      <c r="BI61" s="16" t="str">
        <f t="shared" si="157"/>
        <v/>
      </c>
      <c r="BJ61" s="52" t="str">
        <f>IF(BI61="","",IF(W61="","",IF(AND(K61=$K$1,$K$1&lt;&gt;""),$BT$2,IFERROR(IF(INDEX(価格設定!$D$5:$D$1048576,MATCH(Q61,価格設定!$B$5:$B$1048576,0),0)=価格設定!$D$3,$BT$2,$BS$2),$BS$2))))</f>
        <v/>
      </c>
      <c r="BK61" s="16" t="str">
        <f>IF(BI61="","",IF(COUNTIF($BI$3:BI61,BI61)=1,1,IF(AND(BI60=BI61,BH61=""),BK60,COUNTIF($BH$3:BH61,BH61))))</f>
        <v/>
      </c>
      <c r="BL61" s="52" t="str">
        <f t="shared" si="158"/>
        <v/>
      </c>
      <c r="BM61" s="52" t="str">
        <f t="shared" si="159"/>
        <v/>
      </c>
      <c r="BN61" s="119" t="str">
        <f t="shared" si="160"/>
        <v/>
      </c>
      <c r="BO61" s="119" t="str">
        <f t="shared" si="161"/>
        <v/>
      </c>
      <c r="BP61" s="17" t="str">
        <f t="shared" si="162"/>
        <v/>
      </c>
      <c r="BQ61" s="17" t="str">
        <f t="shared" si="163"/>
        <v/>
      </c>
      <c r="BR61" s="17" t="str">
        <f>IF(OR(BP61="",COUNTIF($BO$3:BO61,BO61)&lt;&gt;1),"",SUMIF(BO$3:BO$1048576,BO61,BP$3:BP$1048576))</f>
        <v/>
      </c>
      <c r="BS61" s="17" t="str">
        <f t="shared" si="164"/>
        <v/>
      </c>
      <c r="BT61" s="17" t="str">
        <f t="shared" si="165"/>
        <v/>
      </c>
      <c r="BU61" s="17" t="str">
        <f t="shared" si="166"/>
        <v/>
      </c>
      <c r="BV61" s="24" t="str">
        <f t="shared" si="167"/>
        <v/>
      </c>
      <c r="BW61" s="24" t="str">
        <f t="shared" si="168"/>
        <v/>
      </c>
      <c r="BX61" s="24" t="str">
        <f t="shared" si="169"/>
        <v/>
      </c>
      <c r="BY61" s="26" t="str">
        <f t="shared" si="170"/>
        <v/>
      </c>
      <c r="BZ61" s="26" t="str">
        <f t="shared" si="171"/>
        <v/>
      </c>
      <c r="CA61" s="26" t="str">
        <f t="shared" si="172"/>
        <v/>
      </c>
      <c r="CB61" s="66" t="str">
        <f t="shared" si="173"/>
        <v/>
      </c>
      <c r="CC61" s="65" t="str">
        <f t="shared" si="174"/>
        <v/>
      </c>
      <c r="CD61" s="26" t="str">
        <f t="shared" si="175"/>
        <v/>
      </c>
      <c r="CE61" s="26" t="str">
        <f t="shared" si="176"/>
        <v/>
      </c>
      <c r="CF61" s="193" t="str">
        <f t="shared" si="177"/>
        <v/>
      </c>
      <c r="CG61" s="193" t="str">
        <f t="shared" si="178"/>
        <v/>
      </c>
      <c r="CH61" s="26" t="str">
        <f t="shared" si="179"/>
        <v/>
      </c>
      <c r="CI61" s="26" t="str">
        <f t="shared" si="180"/>
        <v/>
      </c>
      <c r="CJ61" s="65" t="str">
        <f t="shared" si="181"/>
        <v/>
      </c>
      <c r="CK61" s="65" t="str">
        <f t="shared" si="182"/>
        <v/>
      </c>
      <c r="CL61" s="64" t="str">
        <f t="shared" si="183"/>
        <v/>
      </c>
      <c r="CM61" s="64" t="str">
        <f t="shared" si="184"/>
        <v/>
      </c>
      <c r="CN61" s="65" t="str">
        <f t="shared" si="185"/>
        <v/>
      </c>
      <c r="CP61" s="63" t="str">
        <f>IF(BH61="","",MAX($CP$3:CP60)+1)</f>
        <v/>
      </c>
      <c r="CQ61" s="24" t="str">
        <f t="shared" si="186"/>
        <v/>
      </c>
      <c r="CR61" s="24" t="str">
        <f t="shared" si="187"/>
        <v/>
      </c>
      <c r="CS61" s="24" t="str">
        <f t="shared" si="188"/>
        <v/>
      </c>
      <c r="CT61" s="58" t="str">
        <f>IF(BO61="","",COUNTIF($BO$3:BO61,BO61)&amp;"@"&amp;BO61)</f>
        <v/>
      </c>
      <c r="CU61" s="16" t="str">
        <f t="shared" si="84"/>
        <v/>
      </c>
      <c r="CV61" s="63" t="str">
        <f t="shared" si="189"/>
        <v/>
      </c>
      <c r="CW61" s="16" t="str">
        <f t="shared" si="190"/>
        <v/>
      </c>
      <c r="CX61" s="16" t="str">
        <f t="shared" si="191"/>
        <v/>
      </c>
      <c r="CY61" s="16" t="str">
        <f t="shared" si="192"/>
        <v/>
      </c>
      <c r="CZ61" s="85" t="str">
        <f t="shared" si="193"/>
        <v/>
      </c>
      <c r="DA61" s="16" t="str">
        <f t="shared" si="194"/>
        <v/>
      </c>
      <c r="DB61" s="16" t="str">
        <f t="shared" si="195"/>
        <v/>
      </c>
      <c r="DC61" s="28" t="str">
        <f>IF(CP61="","",$DC$1&amp;(INDEX(価格設定!D$1:XFD$3,ROW(価格設定!$D$3),MATCH($AW61,価格設定!D$1:XFD$1,1))*100)&amp;"%")</f>
        <v/>
      </c>
      <c r="DD61" s="28" t="str">
        <f>IF(CP61="","",$DD$1&amp;(INDEX(価格設定!D$1:XFD$3,ROW(価格設定!$D$2),MATCH($AW61,価格設定!D$1:XFD$1,1))*100)&amp;"%")</f>
        <v/>
      </c>
      <c r="DE61" s="29" t="str">
        <f t="shared" si="196"/>
        <v/>
      </c>
      <c r="DG61" s="58" t="str">
        <f t="shared" si="197"/>
        <v/>
      </c>
      <c r="DH61" s="58" t="str">
        <f t="shared" si="198"/>
        <v/>
      </c>
      <c r="DI61" s="58" t="str">
        <f t="shared" si="199"/>
        <v/>
      </c>
      <c r="DJ61" s="85" t="str">
        <f t="shared" si="200"/>
        <v/>
      </c>
      <c r="DL61" s="58" t="str">
        <f>IF(COUNTIF(DG$3:DG$1048576,DG61)=COUNTIF($DG$3:$DG61,DG61),DG61,"")</f>
        <v/>
      </c>
      <c r="DM61" s="85" t="str">
        <f t="shared" si="201"/>
        <v/>
      </c>
      <c r="DN61" s="85" t="str">
        <f t="shared" si="87"/>
        <v/>
      </c>
      <c r="DO61" s="85" t="str">
        <f t="shared" si="88"/>
        <v/>
      </c>
      <c r="DP61" s="303"/>
      <c r="DQ61" s="17" t="str">
        <f t="shared" si="89"/>
        <v/>
      </c>
      <c r="DR61" s="17" t="str">
        <f t="shared" si="90"/>
        <v/>
      </c>
      <c r="DS61" s="17" t="str">
        <f t="shared" si="91"/>
        <v/>
      </c>
      <c r="DU61" s="16" t="str">
        <f t="shared" si="202"/>
        <v/>
      </c>
      <c r="DV61" s="16" t="str">
        <f>IF(DU61="","",COUNT($DU$3:DU61))</f>
        <v/>
      </c>
      <c r="DW61" s="16" t="str">
        <f t="shared" si="203"/>
        <v/>
      </c>
      <c r="DX61" s="16" t="str">
        <f t="shared" si="204"/>
        <v/>
      </c>
      <c r="DY61" s="16" t="str">
        <f>IF(DZ61="","",COUNTIF(DZ$3:DZ61,DZ61))</f>
        <v/>
      </c>
      <c r="DZ61" s="16" t="str">
        <f t="shared" si="205"/>
        <v/>
      </c>
      <c r="EA61" s="16" t="str">
        <f t="shared" si="206"/>
        <v/>
      </c>
      <c r="EB61" s="16" t="str">
        <f t="shared" si="207"/>
        <v/>
      </c>
      <c r="EC61" s="16" t="str">
        <f t="shared" si="208"/>
        <v/>
      </c>
      <c r="ED61" s="16" t="str">
        <f t="shared" si="209"/>
        <v/>
      </c>
      <c r="EE61" s="16" t="str">
        <f t="shared" si="210"/>
        <v/>
      </c>
      <c r="EF61" s="16" t="str">
        <f t="shared" si="211"/>
        <v/>
      </c>
      <c r="EG61" s="16" t="str">
        <f t="shared" si="212"/>
        <v/>
      </c>
      <c r="EH61" s="16" t="str">
        <f t="shared" si="213"/>
        <v/>
      </c>
      <c r="EI61" s="16" t="str">
        <f t="shared" si="214"/>
        <v/>
      </c>
      <c r="EJ61" s="16" t="str">
        <f t="shared" si="215"/>
        <v/>
      </c>
      <c r="EK61" s="16" t="str">
        <f t="shared" si="216"/>
        <v/>
      </c>
      <c r="EL61" s="58" t="str">
        <f t="shared" si="217"/>
        <v/>
      </c>
      <c r="EM61" s="58" t="str">
        <f>IF(OR($DZ61="",CR61=""),IF($EL61="","",$EL61),IF(OR(CR61="なし",CR61=0),領収書!$H$1,CR61))</f>
        <v/>
      </c>
      <c r="EN61" s="58" t="str">
        <f>IF(OR($DZ61="",CS61=""),IF($EL61="","",$EL61),IF(OR(CS61="なし",CS61=0),入力!$EN$1,CS61))</f>
        <v/>
      </c>
      <c r="EO61" s="63" t="str">
        <f t="shared" si="218"/>
        <v/>
      </c>
      <c r="EP61" s="63" t="str">
        <f t="shared" si="219"/>
        <v/>
      </c>
      <c r="ER61" s="16" t="str">
        <f>IF(AND(COUNTIF($ET$3:ET61,ET61)=1,ET61&lt;&gt;""),MAX($ER$3:ER60)+1,"")</f>
        <v/>
      </c>
      <c r="ES61" s="16" t="str">
        <f>IF(価格設定!B63="","",価格設定!B63)</f>
        <v/>
      </c>
      <c r="ET61" s="16" t="str">
        <f>IF(価格設定!C63="","",価格設定!C63)</f>
        <v/>
      </c>
      <c r="EV61" s="16" t="str">
        <f t="shared" si="94"/>
        <v/>
      </c>
      <c r="EW61" s="16" t="str">
        <f t="shared" si="220"/>
        <v/>
      </c>
    </row>
    <row r="62" spans="1:153" ht="30" customHeight="1" x14ac:dyDescent="0.2">
      <c r="A62" s="225"/>
      <c r="B62" s="212"/>
      <c r="C62" s="221"/>
      <c r="D62" s="164"/>
      <c r="E62" s="165"/>
      <c r="F62" s="166"/>
      <c r="G62" s="167"/>
      <c r="H62" s="179"/>
      <c r="I62" s="306"/>
      <c r="J62" s="169"/>
      <c r="K62" s="179"/>
      <c r="L62" s="186"/>
      <c r="M62" s="186"/>
      <c r="N62" s="168"/>
      <c r="O62" s="170"/>
      <c r="P62" s="212"/>
      <c r="Q62" s="179" t="str">
        <f>IFERROR(IF(H62="","",IFERROR(INDEX(価格設定!$B$5:$B$1048576,MATCH(H62,価格設定!$B$5:$B$1048576,0),0),INDEX(価格設定!$B$5:$B$1048576,MATCH("*"&amp;H62&amp;"*",価格設定!$B$5:$B$1048576,0),0))),H62)</f>
        <v/>
      </c>
      <c r="R62" s="250" t="str">
        <f>IFERROR(IF(Q62="",IF(K62="","",K62),IF(K62="",IF(INDEX(価格設定!$C$5:$C$1048576,MATCH(Q62,価格設定!$B$5:$B$1048576,0),0)=0,"",INDEX(価格設定!$C$5:$C$1048576,MATCH(Q62,価格設定!$B$5:$B$1048576,0),0)),IF(K62="なし","",K62))),"")</f>
        <v/>
      </c>
      <c r="S62" s="308" t="str">
        <f t="shared" si="132"/>
        <v/>
      </c>
      <c r="T62" s="126" t="str">
        <f>IFERROR(IF(J62="",IF(INDEX(価格設定!$E$5:$R$1048576,MATCH($Q62,価格設定!B$5:B$1048576,0),MATCH($AW62,価格設定!E$1:X$1,1))=0,"",INDEX(価格設定!$E$5:$R$1048576,MATCH($Q62,価格設定!B$5:B$1048576,0),MATCH($AW62,価格設定!E$1:X$1,1))),J62),"")</f>
        <v/>
      </c>
      <c r="U62" s="126" t="str">
        <f t="shared" si="133"/>
        <v/>
      </c>
      <c r="V62" s="132" t="str">
        <f t="shared" si="134"/>
        <v/>
      </c>
      <c r="W62" s="127" t="str">
        <f>IFERROR(IF(OR(T62="",T62&lt;0),"",IFERROR(INDEX(価格設定!E$2:X$3,IF(AND(K62=$K$1,$K$1&lt;&gt;""),ROW(価格設定!$D$3)-1,MATCH(INDEX(価格設定!$D$5:$D$1048576,MATCH(Q62,価格設定!$B$5:$B$1048576,0),0),価格設定!$D$2:$D$3,0)),MATCH($AW62,価格設定!E$1:X$1,1)),INDEX(価格設定!E$2:X$2,0,MATCH($AW62,価格設定!E$1:X$1,1)))),"")</f>
        <v/>
      </c>
      <c r="X62" s="126" t="str">
        <f t="shared" si="67"/>
        <v/>
      </c>
      <c r="Y62" s="128" t="str">
        <f t="shared" si="135"/>
        <v/>
      </c>
      <c r="Z62" s="126" t="str">
        <f t="shared" si="136"/>
        <v/>
      </c>
      <c r="AA62" s="129" t="str">
        <f t="shared" si="137"/>
        <v/>
      </c>
      <c r="AB62" s="126" t="str">
        <f t="shared" si="138"/>
        <v/>
      </c>
      <c r="AC62" s="280" t="str">
        <f t="shared" si="139"/>
        <v/>
      </c>
      <c r="AD62" s="15"/>
      <c r="AE62" s="204" t="str">
        <f>IF(AF62="","",COUNT($AF$3:AF62))</f>
        <v/>
      </c>
      <c r="AF62" s="206" t="str">
        <f t="shared" si="140"/>
        <v/>
      </c>
      <c r="AG62" s="204" t="str">
        <f t="shared" si="141"/>
        <v/>
      </c>
      <c r="AH62" s="204" t="str">
        <f t="shared" si="142"/>
        <v/>
      </c>
      <c r="AI62" s="287"/>
      <c r="AJ62" s="15"/>
      <c r="AK62" s="138" t="str">
        <f t="shared" si="143"/>
        <v/>
      </c>
      <c r="AL62" s="131" t="str">
        <f t="shared" si="144"/>
        <v/>
      </c>
      <c r="AM62" s="131" t="str">
        <f t="shared" si="145"/>
        <v/>
      </c>
      <c r="AN62" s="313" t="str">
        <f t="shared" si="146"/>
        <v/>
      </c>
      <c r="AO62" s="316" t="str">
        <f t="shared" si="147"/>
        <v/>
      </c>
      <c r="AP62" s="18"/>
      <c r="AQ62" s="3" t="str">
        <f>IF(F62="","",MAX($AQ$3:AQ61)+1)</f>
        <v/>
      </c>
      <c r="AR62" s="3" t="str">
        <f>IF(OR(AQ62="",BB62=""),"",MAX($AR$3:AR61)+1)</f>
        <v/>
      </c>
      <c r="AS62" s="3" t="str">
        <f>IF(CQ62="","",RANK(CQ62,CQ$3:CQ$1048576,1)+COUNTIF($CQ$3:CQ62,CQ62)-1)</f>
        <v/>
      </c>
      <c r="AT62" s="21" t="str">
        <f>IF(C62="",IF(OR(AND($H62&lt;&gt;"",C62=""),AND($F61=$F62,$AZ62&lt;&gt;""),COUNTA($H$3:$H$1048576,#REF!,$F$3:$F$1048576)&gt;COUNTA($H$3:$H62,#REF!,$F$3:$F62),$AZ62&lt;&gt;""),INDEX(AT$3:AT$1048576,MATCH(MAX($AQ$3:$AQ61),$AQ$3:$AQ$1048576,0),0),""),C62)</f>
        <v/>
      </c>
      <c r="AU62" s="21" t="str">
        <f>IF(D62="",IF(OR(AND($H62&lt;&gt;"",D62=""),AND($F61=$F62,$AZ62&lt;&gt;""),COUNTA($H$3:$H$1048576,#REF!,$F$3:$F$1048576)&gt;COUNTA($H$3:$H62,#REF!,$F$3:$F62),$AZ62&lt;&gt;""),INDEX(AU$3:AU$1048576,MATCH(MAX($AQ$3:$AQ61),$AQ$3:$AQ$1048576,0),0),""),D62)</f>
        <v/>
      </c>
      <c r="AV62" s="21" t="str">
        <f>IF(E62="",IF(OR(AND($H62&lt;&gt;"",E62=""),AND($F61=$F62,$AZ62&lt;&gt;""),COUNTA($H$3:$H$1048576,#REF!,$F$3:$F$1048576)&gt;COUNTA($H$3:$H62,#REF!,$F$3:$F62),$AZ62&lt;&gt;""),INDEX(AV$3:AV$1048576,MATCH(MAX($AQ$3:$AQ61),$AQ$3:$AQ$1048576,0),0),""),E62)</f>
        <v/>
      </c>
      <c r="AW62" s="24" t="str">
        <f t="shared" si="148"/>
        <v/>
      </c>
      <c r="AX62" s="13" t="str">
        <f t="shared" si="149"/>
        <v/>
      </c>
      <c r="AY62" s="4" t="str">
        <f t="shared" si="150"/>
        <v/>
      </c>
      <c r="AZ62" s="4" t="str">
        <f>IF(AX62="",IF(OR(AND(H62&lt;&gt;"",F62=""),COUNTA($H$3:$H$1048576)&gt;COUNTA($H$3:$H62)),INDEX(AX$3:AX62,MATCH(MAX($AQ$3:AQ62),AQ$3:AQ62,0),0),""),AX62)</f>
        <v/>
      </c>
      <c r="BA62" s="4" t="str">
        <f>IF(AY62="",IF(AND(H62&lt;&gt;"",F62=""),INDEX(AY$3:AY62,MATCH(MAX($AQ$3:AQ62),AQ$3:AQ62,0),0),""),AY62)</f>
        <v/>
      </c>
      <c r="BB62" s="82" t="str">
        <f>IF(BC62="","",RANK(BC62,BC$3:BC$1048576,1)+COUNTIF($BC$3:BC62,BC62)-1)</f>
        <v/>
      </c>
      <c r="BC62" s="139" t="str">
        <f t="shared" si="151"/>
        <v/>
      </c>
      <c r="BD62" s="46" t="str">
        <f t="shared" si="152"/>
        <v/>
      </c>
      <c r="BE62" s="46" t="str">
        <f t="shared" si="153"/>
        <v/>
      </c>
      <c r="BF62" s="46" t="str">
        <f t="shared" si="154"/>
        <v/>
      </c>
      <c r="BG62" s="4" t="str">
        <f t="shared" si="155"/>
        <v/>
      </c>
      <c r="BH62" s="180" t="str">
        <f t="shared" si="156"/>
        <v/>
      </c>
      <c r="BI62" s="16" t="str">
        <f t="shared" si="157"/>
        <v/>
      </c>
      <c r="BJ62" s="52" t="str">
        <f>IF(BI62="","",IF(W62="","",IF(AND(K62=$K$1,$K$1&lt;&gt;""),$BT$2,IFERROR(IF(INDEX(価格設定!$D$5:$D$1048576,MATCH(Q62,価格設定!$B$5:$B$1048576,0),0)=価格設定!$D$3,$BT$2,$BS$2),$BS$2))))</f>
        <v/>
      </c>
      <c r="BK62" s="16" t="str">
        <f>IF(BI62="","",IF(COUNTIF($BI$3:BI62,BI62)=1,1,IF(AND(BI61=BI62,BH62=""),BK61,COUNTIF($BH$3:BH62,BH62))))</f>
        <v/>
      </c>
      <c r="BL62" s="52" t="str">
        <f t="shared" si="158"/>
        <v/>
      </c>
      <c r="BM62" s="52" t="str">
        <f t="shared" si="159"/>
        <v/>
      </c>
      <c r="BN62" s="119" t="str">
        <f t="shared" si="160"/>
        <v/>
      </c>
      <c r="BO62" s="119" t="str">
        <f t="shared" si="161"/>
        <v/>
      </c>
      <c r="BP62" s="17" t="str">
        <f t="shared" si="162"/>
        <v/>
      </c>
      <c r="BQ62" s="17" t="str">
        <f t="shared" si="163"/>
        <v/>
      </c>
      <c r="BR62" s="17" t="str">
        <f>IF(OR(BP62="",COUNTIF($BO$3:BO62,BO62)&lt;&gt;1),"",SUMIF(BO$3:BO$1048576,BO62,BP$3:BP$1048576))</f>
        <v/>
      </c>
      <c r="BS62" s="17" t="str">
        <f t="shared" si="164"/>
        <v/>
      </c>
      <c r="BT62" s="17" t="str">
        <f t="shared" si="165"/>
        <v/>
      </c>
      <c r="BU62" s="17" t="str">
        <f t="shared" si="166"/>
        <v/>
      </c>
      <c r="BV62" s="24" t="str">
        <f t="shared" si="167"/>
        <v/>
      </c>
      <c r="BW62" s="24" t="str">
        <f t="shared" si="168"/>
        <v/>
      </c>
      <c r="BX62" s="24" t="str">
        <f t="shared" si="169"/>
        <v/>
      </c>
      <c r="BY62" s="26" t="str">
        <f t="shared" si="170"/>
        <v/>
      </c>
      <c r="BZ62" s="26" t="str">
        <f t="shared" si="171"/>
        <v/>
      </c>
      <c r="CA62" s="26" t="str">
        <f t="shared" si="172"/>
        <v/>
      </c>
      <c r="CB62" s="66" t="str">
        <f t="shared" si="173"/>
        <v/>
      </c>
      <c r="CC62" s="65" t="str">
        <f t="shared" si="174"/>
        <v/>
      </c>
      <c r="CD62" s="26" t="str">
        <f t="shared" si="175"/>
        <v/>
      </c>
      <c r="CE62" s="26" t="str">
        <f t="shared" si="176"/>
        <v/>
      </c>
      <c r="CF62" s="193" t="str">
        <f t="shared" si="177"/>
        <v/>
      </c>
      <c r="CG62" s="193" t="str">
        <f t="shared" si="178"/>
        <v/>
      </c>
      <c r="CH62" s="26" t="str">
        <f t="shared" si="179"/>
        <v/>
      </c>
      <c r="CI62" s="26" t="str">
        <f t="shared" si="180"/>
        <v/>
      </c>
      <c r="CJ62" s="65" t="str">
        <f t="shared" si="181"/>
        <v/>
      </c>
      <c r="CK62" s="65" t="str">
        <f t="shared" si="182"/>
        <v/>
      </c>
      <c r="CL62" s="64" t="str">
        <f t="shared" si="183"/>
        <v/>
      </c>
      <c r="CM62" s="64" t="str">
        <f t="shared" si="184"/>
        <v/>
      </c>
      <c r="CN62" s="65" t="str">
        <f t="shared" si="185"/>
        <v/>
      </c>
      <c r="CP62" s="63" t="str">
        <f>IF(BH62="","",MAX($CP$3:CP61)+1)</f>
        <v/>
      </c>
      <c r="CQ62" s="24" t="str">
        <f t="shared" si="186"/>
        <v/>
      </c>
      <c r="CR62" s="24" t="str">
        <f t="shared" si="187"/>
        <v/>
      </c>
      <c r="CS62" s="24" t="str">
        <f t="shared" si="188"/>
        <v/>
      </c>
      <c r="CT62" s="58" t="str">
        <f>IF(BO62="","",COUNTIF($BO$3:BO62,BO62)&amp;"@"&amp;BO62)</f>
        <v/>
      </c>
      <c r="CU62" s="16" t="str">
        <f t="shared" si="84"/>
        <v/>
      </c>
      <c r="CV62" s="63" t="str">
        <f t="shared" si="189"/>
        <v/>
      </c>
      <c r="CW62" s="16" t="str">
        <f t="shared" si="190"/>
        <v/>
      </c>
      <c r="CX62" s="16" t="str">
        <f t="shared" si="191"/>
        <v/>
      </c>
      <c r="CY62" s="16" t="str">
        <f t="shared" si="192"/>
        <v/>
      </c>
      <c r="CZ62" s="85" t="str">
        <f t="shared" si="193"/>
        <v/>
      </c>
      <c r="DA62" s="16" t="str">
        <f t="shared" si="194"/>
        <v/>
      </c>
      <c r="DB62" s="16" t="str">
        <f t="shared" si="195"/>
        <v/>
      </c>
      <c r="DC62" s="28" t="str">
        <f>IF(CP62="","",$DC$1&amp;(INDEX(価格設定!D$1:XFD$3,ROW(価格設定!$D$3),MATCH($AW62,価格設定!D$1:XFD$1,1))*100)&amp;"%")</f>
        <v/>
      </c>
      <c r="DD62" s="28" t="str">
        <f>IF(CP62="","",$DD$1&amp;(INDEX(価格設定!D$1:XFD$3,ROW(価格設定!$D$2),MATCH($AW62,価格設定!D$1:XFD$1,1))*100)&amp;"%")</f>
        <v/>
      </c>
      <c r="DE62" s="29" t="str">
        <f t="shared" si="196"/>
        <v/>
      </c>
      <c r="DG62" s="58" t="str">
        <f t="shared" si="197"/>
        <v/>
      </c>
      <c r="DH62" s="58" t="str">
        <f t="shared" si="198"/>
        <v/>
      </c>
      <c r="DI62" s="58" t="str">
        <f t="shared" si="199"/>
        <v/>
      </c>
      <c r="DJ62" s="85" t="str">
        <f t="shared" si="200"/>
        <v/>
      </c>
      <c r="DL62" s="58" t="str">
        <f>IF(COUNTIF(DG$3:DG$1048576,DG62)=COUNTIF($DG$3:$DG62,DG62),DG62,"")</f>
        <v/>
      </c>
      <c r="DM62" s="85" t="str">
        <f t="shared" si="201"/>
        <v/>
      </c>
      <c r="DN62" s="85" t="str">
        <f t="shared" si="87"/>
        <v/>
      </c>
      <c r="DO62" s="85" t="str">
        <f t="shared" si="88"/>
        <v/>
      </c>
      <c r="DP62" s="303"/>
      <c r="DQ62" s="17" t="str">
        <f t="shared" si="89"/>
        <v/>
      </c>
      <c r="DR62" s="17" t="str">
        <f t="shared" si="90"/>
        <v/>
      </c>
      <c r="DS62" s="17" t="str">
        <f t="shared" si="91"/>
        <v/>
      </c>
      <c r="DU62" s="16" t="str">
        <f t="shared" si="202"/>
        <v/>
      </c>
      <c r="DV62" s="16" t="str">
        <f>IF(DU62="","",COUNT($DU$3:DU62))</f>
        <v/>
      </c>
      <c r="DW62" s="16" t="str">
        <f t="shared" si="203"/>
        <v/>
      </c>
      <c r="DX62" s="16" t="str">
        <f t="shared" si="204"/>
        <v/>
      </c>
      <c r="DY62" s="16" t="str">
        <f>IF(DZ62="","",COUNTIF(DZ$3:DZ62,DZ62))</f>
        <v/>
      </c>
      <c r="DZ62" s="16" t="str">
        <f t="shared" si="205"/>
        <v/>
      </c>
      <c r="EA62" s="16" t="str">
        <f t="shared" si="206"/>
        <v/>
      </c>
      <c r="EB62" s="16" t="str">
        <f t="shared" si="207"/>
        <v/>
      </c>
      <c r="EC62" s="16" t="str">
        <f t="shared" si="208"/>
        <v/>
      </c>
      <c r="ED62" s="16" t="str">
        <f t="shared" si="209"/>
        <v/>
      </c>
      <c r="EE62" s="16" t="str">
        <f t="shared" si="210"/>
        <v/>
      </c>
      <c r="EF62" s="16" t="str">
        <f t="shared" si="211"/>
        <v/>
      </c>
      <c r="EG62" s="16" t="str">
        <f t="shared" si="212"/>
        <v/>
      </c>
      <c r="EH62" s="16" t="str">
        <f t="shared" si="213"/>
        <v/>
      </c>
      <c r="EI62" s="16" t="str">
        <f t="shared" si="214"/>
        <v/>
      </c>
      <c r="EJ62" s="16" t="str">
        <f t="shared" si="215"/>
        <v/>
      </c>
      <c r="EK62" s="16" t="str">
        <f t="shared" si="216"/>
        <v/>
      </c>
      <c r="EL62" s="58" t="str">
        <f t="shared" si="217"/>
        <v/>
      </c>
      <c r="EM62" s="58" t="str">
        <f>IF(OR($DZ62="",CR62=""),IF($EL62="","",$EL62),IF(OR(CR62="なし",CR62=0),領収書!$H$1,CR62))</f>
        <v/>
      </c>
      <c r="EN62" s="58" t="str">
        <f>IF(OR($DZ62="",CS62=""),IF($EL62="","",$EL62),IF(OR(CS62="なし",CS62=0),入力!$EN$1,CS62))</f>
        <v/>
      </c>
      <c r="EO62" s="63" t="str">
        <f t="shared" si="218"/>
        <v/>
      </c>
      <c r="EP62" s="63" t="str">
        <f t="shared" si="219"/>
        <v/>
      </c>
      <c r="ER62" s="16" t="str">
        <f>IF(AND(COUNTIF($ET$3:ET62,ET62)=1,ET62&lt;&gt;""),MAX($ER$3:ER61)+1,"")</f>
        <v/>
      </c>
      <c r="ES62" s="16" t="str">
        <f>IF(価格設定!B64="","",価格設定!B64)</f>
        <v/>
      </c>
      <c r="ET62" s="16" t="str">
        <f>IF(価格設定!C64="","",価格設定!C64)</f>
        <v/>
      </c>
      <c r="EV62" s="16" t="str">
        <f t="shared" si="94"/>
        <v/>
      </c>
      <c r="EW62" s="16" t="str">
        <f t="shared" si="220"/>
        <v/>
      </c>
    </row>
    <row r="63" spans="1:153" ht="30" customHeight="1" x14ac:dyDescent="0.2">
      <c r="A63" s="225"/>
      <c r="B63" s="212"/>
      <c r="C63" s="221"/>
      <c r="D63" s="164"/>
      <c r="E63" s="165"/>
      <c r="F63" s="166"/>
      <c r="G63" s="167"/>
      <c r="H63" s="179"/>
      <c r="I63" s="306"/>
      <c r="J63" s="169"/>
      <c r="K63" s="179"/>
      <c r="L63" s="186"/>
      <c r="M63" s="186"/>
      <c r="N63" s="168"/>
      <c r="O63" s="170"/>
      <c r="P63" s="212"/>
      <c r="Q63" s="179" t="str">
        <f>IFERROR(IF(H63="","",IFERROR(INDEX(価格設定!$B$5:$B$1048576,MATCH(H63,価格設定!$B$5:$B$1048576,0),0),INDEX(価格設定!$B$5:$B$1048576,MATCH("*"&amp;H63&amp;"*",価格設定!$B$5:$B$1048576,0),0))),H63)</f>
        <v/>
      </c>
      <c r="R63" s="250" t="str">
        <f>IFERROR(IF(Q63="",IF(K63="","",K63),IF(K63="",IF(INDEX(価格設定!$C$5:$C$1048576,MATCH(Q63,価格設定!$B$5:$B$1048576,0),0)=0,"",INDEX(価格設定!$C$5:$C$1048576,MATCH(Q63,価格設定!$B$5:$B$1048576,0),0)),IF(K63="なし","",K63))),"")</f>
        <v/>
      </c>
      <c r="S63" s="308" t="str">
        <f t="shared" si="132"/>
        <v/>
      </c>
      <c r="T63" s="126" t="str">
        <f>IFERROR(IF(J63="",IF(INDEX(価格設定!$E$5:$R$1048576,MATCH($Q63,価格設定!B$5:B$1048576,0),MATCH($AW63,価格設定!E$1:X$1,1))=0,"",INDEX(価格設定!$E$5:$R$1048576,MATCH($Q63,価格設定!B$5:B$1048576,0),MATCH($AW63,価格設定!E$1:X$1,1))),J63),"")</f>
        <v/>
      </c>
      <c r="U63" s="126" t="str">
        <f t="shared" si="133"/>
        <v/>
      </c>
      <c r="V63" s="132" t="str">
        <f t="shared" si="134"/>
        <v/>
      </c>
      <c r="W63" s="127" t="str">
        <f>IFERROR(IF(OR(T63="",T63&lt;0),"",IFERROR(INDEX(価格設定!E$2:X$3,IF(AND(K63=$K$1,$K$1&lt;&gt;""),ROW(価格設定!$D$3)-1,MATCH(INDEX(価格設定!$D$5:$D$1048576,MATCH(Q63,価格設定!$B$5:$B$1048576,0),0),価格設定!$D$2:$D$3,0)),MATCH($AW63,価格設定!E$1:X$1,1)),INDEX(価格設定!E$2:X$2,0,MATCH($AW63,価格設定!E$1:X$1,1)))),"")</f>
        <v/>
      </c>
      <c r="X63" s="126" t="str">
        <f t="shared" si="67"/>
        <v/>
      </c>
      <c r="Y63" s="128" t="str">
        <f t="shared" si="135"/>
        <v/>
      </c>
      <c r="Z63" s="126" t="str">
        <f t="shared" si="136"/>
        <v/>
      </c>
      <c r="AA63" s="129" t="str">
        <f t="shared" si="137"/>
        <v/>
      </c>
      <c r="AB63" s="126" t="str">
        <f t="shared" si="138"/>
        <v/>
      </c>
      <c r="AC63" s="280" t="str">
        <f t="shared" si="139"/>
        <v/>
      </c>
      <c r="AD63" s="15"/>
      <c r="AE63" s="204" t="str">
        <f>IF(AF63="","",COUNT($AF$3:AF63))</f>
        <v/>
      </c>
      <c r="AF63" s="206" t="str">
        <f t="shared" si="140"/>
        <v/>
      </c>
      <c r="AG63" s="204" t="str">
        <f t="shared" si="141"/>
        <v/>
      </c>
      <c r="AH63" s="204" t="str">
        <f t="shared" si="142"/>
        <v/>
      </c>
      <c r="AI63" s="287"/>
      <c r="AJ63" s="15"/>
      <c r="AK63" s="138" t="str">
        <f t="shared" si="143"/>
        <v/>
      </c>
      <c r="AL63" s="131" t="str">
        <f t="shared" si="144"/>
        <v/>
      </c>
      <c r="AM63" s="131" t="str">
        <f t="shared" si="145"/>
        <v/>
      </c>
      <c r="AN63" s="313" t="str">
        <f t="shared" si="146"/>
        <v/>
      </c>
      <c r="AO63" s="316" t="str">
        <f t="shared" si="147"/>
        <v/>
      </c>
      <c r="AP63" s="18"/>
      <c r="AQ63" s="3" t="str">
        <f>IF(F63="","",MAX($AQ$3:AQ62)+1)</f>
        <v/>
      </c>
      <c r="AR63" s="3" t="str">
        <f>IF(OR(AQ63="",BB63=""),"",MAX($AR$3:AR62)+1)</f>
        <v/>
      </c>
      <c r="AS63" s="3" t="str">
        <f>IF(CQ63="","",RANK(CQ63,CQ$3:CQ$1048576,1)+COUNTIF($CQ$3:CQ63,CQ63)-1)</f>
        <v/>
      </c>
      <c r="AT63" s="21" t="str">
        <f>IF(C63="",IF(OR(AND($H63&lt;&gt;"",C63=""),AND($F62=$F63,$AZ63&lt;&gt;""),COUNTA($H$3:$H$1048576,#REF!,$F$3:$F$1048576)&gt;COUNTA($H$3:$H63,#REF!,$F$3:$F63),$AZ63&lt;&gt;""),INDEX(AT$3:AT$1048576,MATCH(MAX($AQ$3:$AQ62),$AQ$3:$AQ$1048576,0),0),""),C63)</f>
        <v/>
      </c>
      <c r="AU63" s="21" t="str">
        <f>IF(D63="",IF(OR(AND($H63&lt;&gt;"",D63=""),AND($F62=$F63,$AZ63&lt;&gt;""),COUNTA($H$3:$H$1048576,#REF!,$F$3:$F$1048576)&gt;COUNTA($H$3:$H63,#REF!,$F$3:$F63),$AZ63&lt;&gt;""),INDEX(AU$3:AU$1048576,MATCH(MAX($AQ$3:$AQ62),$AQ$3:$AQ$1048576,0),0),""),D63)</f>
        <v/>
      </c>
      <c r="AV63" s="21" t="str">
        <f>IF(E63="",IF(OR(AND($H63&lt;&gt;"",E63=""),AND($F62=$F63,$AZ63&lt;&gt;""),COUNTA($H$3:$H$1048576,#REF!,$F$3:$F$1048576)&gt;COUNTA($H$3:$H63,#REF!,$F$3:$F63),$AZ63&lt;&gt;""),INDEX(AV$3:AV$1048576,MATCH(MAX($AQ$3:$AQ62),$AQ$3:$AQ$1048576,0),0),""),E63)</f>
        <v/>
      </c>
      <c r="AW63" s="24" t="str">
        <f t="shared" si="148"/>
        <v/>
      </c>
      <c r="AX63" s="13" t="str">
        <f t="shared" si="149"/>
        <v/>
      </c>
      <c r="AY63" s="4" t="str">
        <f t="shared" si="150"/>
        <v/>
      </c>
      <c r="AZ63" s="4" t="str">
        <f>IF(AX63="",IF(OR(AND(H63&lt;&gt;"",F63=""),COUNTA($H$3:$H$1048576)&gt;COUNTA($H$3:$H63)),INDEX(AX$3:AX63,MATCH(MAX($AQ$3:AQ63),AQ$3:AQ63,0),0),""),AX63)</f>
        <v/>
      </c>
      <c r="BA63" s="4" t="str">
        <f>IF(AY63="",IF(AND(H63&lt;&gt;"",F63=""),INDEX(AY$3:AY63,MATCH(MAX($AQ$3:AQ63),AQ$3:AQ63,0),0),""),AY63)</f>
        <v/>
      </c>
      <c r="BB63" s="82" t="str">
        <f>IF(BC63="","",RANK(BC63,BC$3:BC$1048576,1)+COUNTIF($BC$3:BC63,BC63)-1)</f>
        <v/>
      </c>
      <c r="BC63" s="139" t="str">
        <f t="shared" si="151"/>
        <v/>
      </c>
      <c r="BD63" s="46" t="str">
        <f t="shared" si="152"/>
        <v/>
      </c>
      <c r="BE63" s="46" t="str">
        <f t="shared" si="153"/>
        <v/>
      </c>
      <c r="BF63" s="46" t="str">
        <f t="shared" si="154"/>
        <v/>
      </c>
      <c r="BG63" s="4" t="str">
        <f t="shared" si="155"/>
        <v/>
      </c>
      <c r="BH63" s="180" t="str">
        <f t="shared" si="156"/>
        <v/>
      </c>
      <c r="BI63" s="16" t="str">
        <f t="shared" si="157"/>
        <v/>
      </c>
      <c r="BJ63" s="52" t="str">
        <f>IF(BI63="","",IF(W63="","",IF(AND(K63=$K$1,$K$1&lt;&gt;""),$BT$2,IFERROR(IF(INDEX(価格設定!$D$5:$D$1048576,MATCH(Q63,価格設定!$B$5:$B$1048576,0),0)=価格設定!$D$3,$BT$2,$BS$2),$BS$2))))</f>
        <v/>
      </c>
      <c r="BK63" s="16" t="str">
        <f>IF(BI63="","",IF(COUNTIF($BI$3:BI63,BI63)=1,1,IF(AND(BI62=BI63,BH63=""),BK62,COUNTIF($BH$3:BH63,BH63))))</f>
        <v/>
      </c>
      <c r="BL63" s="52" t="str">
        <f t="shared" si="158"/>
        <v/>
      </c>
      <c r="BM63" s="52" t="str">
        <f t="shared" si="159"/>
        <v/>
      </c>
      <c r="BN63" s="119" t="str">
        <f t="shared" si="160"/>
        <v/>
      </c>
      <c r="BO63" s="119" t="str">
        <f t="shared" si="161"/>
        <v/>
      </c>
      <c r="BP63" s="17" t="str">
        <f t="shared" si="162"/>
        <v/>
      </c>
      <c r="BQ63" s="17" t="str">
        <f t="shared" si="163"/>
        <v/>
      </c>
      <c r="BR63" s="17" t="str">
        <f>IF(OR(BP63="",COUNTIF($BO$3:BO63,BO63)&lt;&gt;1),"",SUMIF(BO$3:BO$1048576,BO63,BP$3:BP$1048576))</f>
        <v/>
      </c>
      <c r="BS63" s="17" t="str">
        <f t="shared" si="164"/>
        <v/>
      </c>
      <c r="BT63" s="17" t="str">
        <f t="shared" si="165"/>
        <v/>
      </c>
      <c r="BU63" s="17" t="str">
        <f t="shared" si="166"/>
        <v/>
      </c>
      <c r="BV63" s="24" t="str">
        <f t="shared" si="167"/>
        <v/>
      </c>
      <c r="BW63" s="24" t="str">
        <f t="shared" si="168"/>
        <v/>
      </c>
      <c r="BX63" s="24" t="str">
        <f t="shared" si="169"/>
        <v/>
      </c>
      <c r="BY63" s="26" t="str">
        <f t="shared" si="170"/>
        <v/>
      </c>
      <c r="BZ63" s="26" t="str">
        <f t="shared" si="171"/>
        <v/>
      </c>
      <c r="CA63" s="26" t="str">
        <f t="shared" si="172"/>
        <v/>
      </c>
      <c r="CB63" s="66" t="str">
        <f t="shared" si="173"/>
        <v/>
      </c>
      <c r="CC63" s="65" t="str">
        <f t="shared" si="174"/>
        <v/>
      </c>
      <c r="CD63" s="26" t="str">
        <f t="shared" si="175"/>
        <v/>
      </c>
      <c r="CE63" s="26" t="str">
        <f t="shared" si="176"/>
        <v/>
      </c>
      <c r="CF63" s="193" t="str">
        <f t="shared" si="177"/>
        <v/>
      </c>
      <c r="CG63" s="193" t="str">
        <f t="shared" si="178"/>
        <v/>
      </c>
      <c r="CH63" s="26" t="str">
        <f t="shared" si="179"/>
        <v/>
      </c>
      <c r="CI63" s="26" t="str">
        <f t="shared" si="180"/>
        <v/>
      </c>
      <c r="CJ63" s="65" t="str">
        <f t="shared" si="181"/>
        <v/>
      </c>
      <c r="CK63" s="65" t="str">
        <f t="shared" si="182"/>
        <v/>
      </c>
      <c r="CL63" s="64" t="str">
        <f t="shared" si="183"/>
        <v/>
      </c>
      <c r="CM63" s="64" t="str">
        <f t="shared" si="184"/>
        <v/>
      </c>
      <c r="CN63" s="65" t="str">
        <f t="shared" si="185"/>
        <v/>
      </c>
      <c r="CP63" s="63" t="str">
        <f>IF(BH63="","",MAX($CP$3:CP62)+1)</f>
        <v/>
      </c>
      <c r="CQ63" s="24" t="str">
        <f t="shared" si="186"/>
        <v/>
      </c>
      <c r="CR63" s="24" t="str">
        <f t="shared" si="187"/>
        <v/>
      </c>
      <c r="CS63" s="24" t="str">
        <f t="shared" si="188"/>
        <v/>
      </c>
      <c r="CT63" s="58" t="str">
        <f>IF(BO63="","",COUNTIF($BO$3:BO63,BO63)&amp;"@"&amp;BO63)</f>
        <v/>
      </c>
      <c r="CU63" s="16" t="str">
        <f t="shared" si="84"/>
        <v/>
      </c>
      <c r="CV63" s="63" t="str">
        <f t="shared" si="189"/>
        <v/>
      </c>
      <c r="CW63" s="16" t="str">
        <f t="shared" si="190"/>
        <v/>
      </c>
      <c r="CX63" s="16" t="str">
        <f t="shared" si="191"/>
        <v/>
      </c>
      <c r="CY63" s="16" t="str">
        <f t="shared" si="192"/>
        <v/>
      </c>
      <c r="CZ63" s="85" t="str">
        <f t="shared" si="193"/>
        <v/>
      </c>
      <c r="DA63" s="16" t="str">
        <f t="shared" si="194"/>
        <v/>
      </c>
      <c r="DB63" s="16" t="str">
        <f t="shared" si="195"/>
        <v/>
      </c>
      <c r="DC63" s="28" t="str">
        <f>IF(CP63="","",$DC$1&amp;(INDEX(価格設定!D$1:XFD$3,ROW(価格設定!$D$3),MATCH($AW63,価格設定!D$1:XFD$1,1))*100)&amp;"%")</f>
        <v/>
      </c>
      <c r="DD63" s="28" t="str">
        <f>IF(CP63="","",$DD$1&amp;(INDEX(価格設定!D$1:XFD$3,ROW(価格設定!$D$2),MATCH($AW63,価格設定!D$1:XFD$1,1))*100)&amp;"%")</f>
        <v/>
      </c>
      <c r="DE63" s="29" t="str">
        <f t="shared" si="196"/>
        <v/>
      </c>
      <c r="DG63" s="58" t="str">
        <f t="shared" si="197"/>
        <v/>
      </c>
      <c r="DH63" s="58" t="str">
        <f t="shared" si="198"/>
        <v/>
      </c>
      <c r="DI63" s="58" t="str">
        <f t="shared" si="199"/>
        <v/>
      </c>
      <c r="DJ63" s="85" t="str">
        <f t="shared" si="200"/>
        <v/>
      </c>
      <c r="DL63" s="58" t="str">
        <f>IF(COUNTIF(DG$3:DG$1048576,DG63)=COUNTIF($DG$3:$DG63,DG63),DG63,"")</f>
        <v/>
      </c>
      <c r="DM63" s="85" t="str">
        <f t="shared" si="201"/>
        <v/>
      </c>
      <c r="DN63" s="85" t="str">
        <f t="shared" si="87"/>
        <v/>
      </c>
      <c r="DO63" s="85" t="str">
        <f t="shared" si="88"/>
        <v/>
      </c>
      <c r="DP63" s="303"/>
      <c r="DQ63" s="17" t="str">
        <f t="shared" si="89"/>
        <v/>
      </c>
      <c r="DR63" s="17" t="str">
        <f t="shared" si="90"/>
        <v/>
      </c>
      <c r="DS63" s="17" t="str">
        <f t="shared" si="91"/>
        <v/>
      </c>
      <c r="DU63" s="16" t="str">
        <f t="shared" si="202"/>
        <v/>
      </c>
      <c r="DV63" s="16" t="str">
        <f>IF(DU63="","",COUNT($DU$3:DU63))</f>
        <v/>
      </c>
      <c r="DW63" s="16" t="str">
        <f t="shared" si="203"/>
        <v/>
      </c>
      <c r="DX63" s="16" t="str">
        <f t="shared" si="204"/>
        <v/>
      </c>
      <c r="DY63" s="16" t="str">
        <f>IF(DZ63="","",COUNTIF(DZ$3:DZ63,DZ63))</f>
        <v/>
      </c>
      <c r="DZ63" s="16" t="str">
        <f t="shared" si="205"/>
        <v/>
      </c>
      <c r="EA63" s="16" t="str">
        <f t="shared" si="206"/>
        <v/>
      </c>
      <c r="EB63" s="16" t="str">
        <f t="shared" si="207"/>
        <v/>
      </c>
      <c r="EC63" s="16" t="str">
        <f t="shared" si="208"/>
        <v/>
      </c>
      <c r="ED63" s="16" t="str">
        <f t="shared" si="209"/>
        <v/>
      </c>
      <c r="EE63" s="16" t="str">
        <f t="shared" si="210"/>
        <v/>
      </c>
      <c r="EF63" s="16" t="str">
        <f t="shared" si="211"/>
        <v/>
      </c>
      <c r="EG63" s="16" t="str">
        <f t="shared" si="212"/>
        <v/>
      </c>
      <c r="EH63" s="16" t="str">
        <f t="shared" si="213"/>
        <v/>
      </c>
      <c r="EI63" s="16" t="str">
        <f t="shared" si="214"/>
        <v/>
      </c>
      <c r="EJ63" s="16" t="str">
        <f t="shared" si="215"/>
        <v/>
      </c>
      <c r="EK63" s="16" t="str">
        <f t="shared" si="216"/>
        <v/>
      </c>
      <c r="EL63" s="58" t="str">
        <f t="shared" si="217"/>
        <v/>
      </c>
      <c r="EM63" s="58" t="str">
        <f>IF(OR($DZ63="",CR63=""),IF($EL63="","",$EL63),IF(OR(CR63="なし",CR63=0),領収書!$H$1,CR63))</f>
        <v/>
      </c>
      <c r="EN63" s="58" t="str">
        <f>IF(OR($DZ63="",CS63=""),IF($EL63="","",$EL63),IF(OR(CS63="なし",CS63=0),入力!$EN$1,CS63))</f>
        <v/>
      </c>
      <c r="EO63" s="63" t="str">
        <f t="shared" si="218"/>
        <v/>
      </c>
      <c r="EP63" s="63" t="str">
        <f t="shared" si="219"/>
        <v/>
      </c>
      <c r="ER63" s="16" t="str">
        <f>IF(AND(COUNTIF($ET$3:ET63,ET63)=1,ET63&lt;&gt;""),MAX($ER$3:ER62)+1,"")</f>
        <v/>
      </c>
      <c r="ES63" s="16" t="str">
        <f>IF(価格設定!B65="","",価格設定!B65)</f>
        <v/>
      </c>
      <c r="ET63" s="16" t="str">
        <f>IF(価格設定!C65="","",価格設定!C65)</f>
        <v/>
      </c>
      <c r="EV63" s="16" t="str">
        <f t="shared" si="94"/>
        <v/>
      </c>
      <c r="EW63" s="16" t="str">
        <f t="shared" si="220"/>
        <v/>
      </c>
    </row>
    <row r="64" spans="1:153" ht="30" customHeight="1" x14ac:dyDescent="0.2">
      <c r="A64" s="225"/>
      <c r="B64" s="212"/>
      <c r="C64" s="221"/>
      <c r="D64" s="164"/>
      <c r="E64" s="165"/>
      <c r="F64" s="166"/>
      <c r="G64" s="167"/>
      <c r="H64" s="179"/>
      <c r="I64" s="306"/>
      <c r="J64" s="169"/>
      <c r="K64" s="179"/>
      <c r="L64" s="186"/>
      <c r="M64" s="186"/>
      <c r="N64" s="168"/>
      <c r="O64" s="170"/>
      <c r="P64" s="212"/>
      <c r="Q64" s="179" t="str">
        <f>IFERROR(IF(H64="","",IFERROR(INDEX(価格設定!$B$5:$B$1048576,MATCH(H64,価格設定!$B$5:$B$1048576,0),0),INDEX(価格設定!$B$5:$B$1048576,MATCH("*"&amp;H64&amp;"*",価格設定!$B$5:$B$1048576,0),0))),H64)</f>
        <v/>
      </c>
      <c r="R64" s="250" t="str">
        <f>IFERROR(IF(Q64="",IF(K64="","",K64),IF(K64="",IF(INDEX(価格設定!$C$5:$C$1048576,MATCH(Q64,価格設定!$B$5:$B$1048576,0),0)=0,"",INDEX(価格設定!$C$5:$C$1048576,MATCH(Q64,価格設定!$B$5:$B$1048576,0),0)),IF(K64="なし","",K64))),"")</f>
        <v/>
      </c>
      <c r="S64" s="308" t="str">
        <f t="shared" si="132"/>
        <v/>
      </c>
      <c r="T64" s="126" t="str">
        <f>IFERROR(IF(J64="",IF(INDEX(価格設定!$E$5:$R$1048576,MATCH($Q64,価格設定!B$5:B$1048576,0),MATCH($AW64,価格設定!E$1:X$1,1))=0,"",INDEX(価格設定!$E$5:$R$1048576,MATCH($Q64,価格設定!B$5:B$1048576,0),MATCH($AW64,価格設定!E$1:X$1,1))),J64),"")</f>
        <v/>
      </c>
      <c r="U64" s="126" t="str">
        <f t="shared" si="133"/>
        <v/>
      </c>
      <c r="V64" s="132" t="str">
        <f t="shared" si="134"/>
        <v/>
      </c>
      <c r="W64" s="127" t="str">
        <f>IFERROR(IF(OR(T64="",T64&lt;0),"",IFERROR(INDEX(価格設定!E$2:X$3,IF(AND(K64=$K$1,$K$1&lt;&gt;""),ROW(価格設定!$D$3)-1,MATCH(INDEX(価格設定!$D$5:$D$1048576,MATCH(Q64,価格設定!$B$5:$B$1048576,0),0),価格設定!$D$2:$D$3,0)),MATCH($AW64,価格設定!E$1:X$1,1)),INDEX(価格設定!E$2:X$2,0,MATCH($AW64,価格設定!E$1:X$1,1)))),"")</f>
        <v/>
      </c>
      <c r="X64" s="126" t="str">
        <f t="shared" si="67"/>
        <v/>
      </c>
      <c r="Y64" s="128" t="str">
        <f t="shared" si="135"/>
        <v/>
      </c>
      <c r="Z64" s="126" t="str">
        <f t="shared" si="136"/>
        <v/>
      </c>
      <c r="AA64" s="129" t="str">
        <f t="shared" si="137"/>
        <v/>
      </c>
      <c r="AB64" s="126" t="str">
        <f t="shared" si="138"/>
        <v/>
      </c>
      <c r="AC64" s="280" t="str">
        <f t="shared" si="139"/>
        <v/>
      </c>
      <c r="AD64" s="15"/>
      <c r="AE64" s="204" t="str">
        <f>IF(AF64="","",COUNT($AF$3:AF64))</f>
        <v/>
      </c>
      <c r="AF64" s="206" t="str">
        <f t="shared" si="140"/>
        <v/>
      </c>
      <c r="AG64" s="204" t="str">
        <f t="shared" si="141"/>
        <v/>
      </c>
      <c r="AH64" s="204" t="str">
        <f t="shared" si="142"/>
        <v/>
      </c>
      <c r="AI64" s="287"/>
      <c r="AJ64" s="15"/>
      <c r="AK64" s="138" t="str">
        <f t="shared" si="143"/>
        <v/>
      </c>
      <c r="AL64" s="131" t="str">
        <f t="shared" si="144"/>
        <v/>
      </c>
      <c r="AM64" s="131" t="str">
        <f t="shared" si="145"/>
        <v/>
      </c>
      <c r="AN64" s="313" t="str">
        <f t="shared" si="146"/>
        <v/>
      </c>
      <c r="AO64" s="316" t="str">
        <f t="shared" si="147"/>
        <v/>
      </c>
      <c r="AP64" s="18"/>
      <c r="AQ64" s="3" t="str">
        <f>IF(F64="","",MAX($AQ$3:AQ63)+1)</f>
        <v/>
      </c>
      <c r="AR64" s="3" t="str">
        <f>IF(OR(AQ64="",BB64=""),"",MAX($AR$3:AR63)+1)</f>
        <v/>
      </c>
      <c r="AS64" s="3" t="str">
        <f>IF(CQ64="","",RANK(CQ64,CQ$3:CQ$1048576,1)+COUNTIF($CQ$3:CQ64,CQ64)-1)</f>
        <v/>
      </c>
      <c r="AT64" s="21" t="str">
        <f>IF(C64="",IF(OR(AND($H64&lt;&gt;"",C64=""),AND($F63=$F64,$AZ64&lt;&gt;""),COUNTA($H$3:$H$1048576,#REF!,$F$3:$F$1048576)&gt;COUNTA($H$3:$H64,#REF!,$F$3:$F64),$AZ64&lt;&gt;""),INDEX(AT$3:AT$1048576,MATCH(MAX($AQ$3:$AQ63),$AQ$3:$AQ$1048576,0),0),""),C64)</f>
        <v/>
      </c>
      <c r="AU64" s="21" t="str">
        <f>IF(D64="",IF(OR(AND($H64&lt;&gt;"",D64=""),AND($F63=$F64,$AZ64&lt;&gt;""),COUNTA($H$3:$H$1048576,#REF!,$F$3:$F$1048576)&gt;COUNTA($H$3:$H64,#REF!,$F$3:$F64),$AZ64&lt;&gt;""),INDEX(AU$3:AU$1048576,MATCH(MAX($AQ$3:$AQ63),$AQ$3:$AQ$1048576,0),0),""),D64)</f>
        <v/>
      </c>
      <c r="AV64" s="21" t="str">
        <f>IF(E64="",IF(OR(AND($H64&lt;&gt;"",E64=""),AND($F63=$F64,$AZ64&lt;&gt;""),COUNTA($H$3:$H$1048576,#REF!,$F$3:$F$1048576)&gt;COUNTA($H$3:$H64,#REF!,$F$3:$F64),$AZ64&lt;&gt;""),INDEX(AV$3:AV$1048576,MATCH(MAX($AQ$3:$AQ63),$AQ$3:$AQ$1048576,0),0),""),E64)</f>
        <v/>
      </c>
      <c r="AW64" s="24" t="str">
        <f t="shared" si="148"/>
        <v/>
      </c>
      <c r="AX64" s="13" t="str">
        <f t="shared" si="149"/>
        <v/>
      </c>
      <c r="AY64" s="4" t="str">
        <f t="shared" si="150"/>
        <v/>
      </c>
      <c r="AZ64" s="4" t="str">
        <f>IF(AX64="",IF(OR(AND(H64&lt;&gt;"",F64=""),COUNTA($H$3:$H$1048576)&gt;COUNTA($H$3:$H64)),INDEX(AX$3:AX64,MATCH(MAX($AQ$3:AQ64),AQ$3:AQ64,0),0),""),AX64)</f>
        <v/>
      </c>
      <c r="BA64" s="4" t="str">
        <f>IF(AY64="",IF(AND(H64&lt;&gt;"",F64=""),INDEX(AY$3:AY64,MATCH(MAX($AQ$3:AQ64),AQ$3:AQ64,0),0),""),AY64)</f>
        <v/>
      </c>
      <c r="BB64" s="82" t="str">
        <f>IF(BC64="","",RANK(BC64,BC$3:BC$1048576,1)+COUNTIF($BC$3:BC64,BC64)-1)</f>
        <v/>
      </c>
      <c r="BC64" s="139" t="str">
        <f t="shared" si="151"/>
        <v/>
      </c>
      <c r="BD64" s="46" t="str">
        <f t="shared" si="152"/>
        <v/>
      </c>
      <c r="BE64" s="46" t="str">
        <f t="shared" si="153"/>
        <v/>
      </c>
      <c r="BF64" s="46" t="str">
        <f t="shared" si="154"/>
        <v/>
      </c>
      <c r="BG64" s="4" t="str">
        <f t="shared" si="155"/>
        <v/>
      </c>
      <c r="BH64" s="180" t="str">
        <f t="shared" si="156"/>
        <v/>
      </c>
      <c r="BI64" s="16" t="str">
        <f t="shared" si="157"/>
        <v/>
      </c>
      <c r="BJ64" s="52" t="str">
        <f>IF(BI64="","",IF(W64="","",IF(AND(K64=$K$1,$K$1&lt;&gt;""),$BT$2,IFERROR(IF(INDEX(価格設定!$D$5:$D$1048576,MATCH(Q64,価格設定!$B$5:$B$1048576,0),0)=価格設定!$D$3,$BT$2,$BS$2),$BS$2))))</f>
        <v/>
      </c>
      <c r="BK64" s="16" t="str">
        <f>IF(BI64="","",IF(COUNTIF($BI$3:BI64,BI64)=1,1,IF(AND(BI63=BI64,BH64=""),BK63,COUNTIF($BH$3:BH64,BH64))))</f>
        <v/>
      </c>
      <c r="BL64" s="52" t="str">
        <f t="shared" si="158"/>
        <v/>
      </c>
      <c r="BM64" s="52" t="str">
        <f t="shared" si="159"/>
        <v/>
      </c>
      <c r="BN64" s="119" t="str">
        <f t="shared" si="160"/>
        <v/>
      </c>
      <c r="BO64" s="119" t="str">
        <f t="shared" si="161"/>
        <v/>
      </c>
      <c r="BP64" s="17" t="str">
        <f t="shared" si="162"/>
        <v/>
      </c>
      <c r="BQ64" s="17" t="str">
        <f t="shared" si="163"/>
        <v/>
      </c>
      <c r="BR64" s="17" t="str">
        <f>IF(OR(BP64="",COUNTIF($BO$3:BO64,BO64)&lt;&gt;1),"",SUMIF(BO$3:BO$1048576,BO64,BP$3:BP$1048576))</f>
        <v/>
      </c>
      <c r="BS64" s="17" t="str">
        <f t="shared" si="164"/>
        <v/>
      </c>
      <c r="BT64" s="17" t="str">
        <f t="shared" si="165"/>
        <v/>
      </c>
      <c r="BU64" s="17" t="str">
        <f t="shared" si="166"/>
        <v/>
      </c>
      <c r="BV64" s="24" t="str">
        <f t="shared" si="167"/>
        <v/>
      </c>
      <c r="BW64" s="24" t="str">
        <f t="shared" si="168"/>
        <v/>
      </c>
      <c r="BX64" s="24" t="str">
        <f t="shared" si="169"/>
        <v/>
      </c>
      <c r="BY64" s="26" t="str">
        <f t="shared" si="170"/>
        <v/>
      </c>
      <c r="BZ64" s="26" t="str">
        <f t="shared" si="171"/>
        <v/>
      </c>
      <c r="CA64" s="26" t="str">
        <f t="shared" si="172"/>
        <v/>
      </c>
      <c r="CB64" s="66" t="str">
        <f t="shared" si="173"/>
        <v/>
      </c>
      <c r="CC64" s="65" t="str">
        <f t="shared" si="174"/>
        <v/>
      </c>
      <c r="CD64" s="26" t="str">
        <f t="shared" si="175"/>
        <v/>
      </c>
      <c r="CE64" s="26" t="str">
        <f t="shared" si="176"/>
        <v/>
      </c>
      <c r="CF64" s="193" t="str">
        <f t="shared" si="177"/>
        <v/>
      </c>
      <c r="CG64" s="193" t="str">
        <f t="shared" si="178"/>
        <v/>
      </c>
      <c r="CH64" s="26" t="str">
        <f t="shared" si="179"/>
        <v/>
      </c>
      <c r="CI64" s="26" t="str">
        <f t="shared" si="180"/>
        <v/>
      </c>
      <c r="CJ64" s="65" t="str">
        <f t="shared" si="181"/>
        <v/>
      </c>
      <c r="CK64" s="65" t="str">
        <f t="shared" si="182"/>
        <v/>
      </c>
      <c r="CL64" s="64" t="str">
        <f t="shared" si="183"/>
        <v/>
      </c>
      <c r="CM64" s="64" t="str">
        <f t="shared" si="184"/>
        <v/>
      </c>
      <c r="CN64" s="65" t="str">
        <f t="shared" si="185"/>
        <v/>
      </c>
      <c r="CP64" s="63" t="str">
        <f>IF(BH64="","",MAX($CP$3:CP63)+1)</f>
        <v/>
      </c>
      <c r="CQ64" s="24" t="str">
        <f t="shared" si="186"/>
        <v/>
      </c>
      <c r="CR64" s="24" t="str">
        <f t="shared" si="187"/>
        <v/>
      </c>
      <c r="CS64" s="24" t="str">
        <f t="shared" si="188"/>
        <v/>
      </c>
      <c r="CT64" s="58" t="str">
        <f>IF(BO64="","",COUNTIF($BO$3:BO64,BO64)&amp;"@"&amp;BO64)</f>
        <v/>
      </c>
      <c r="CU64" s="16" t="str">
        <f t="shared" si="84"/>
        <v/>
      </c>
      <c r="CV64" s="63" t="str">
        <f t="shared" si="189"/>
        <v/>
      </c>
      <c r="CW64" s="16" t="str">
        <f t="shared" si="190"/>
        <v/>
      </c>
      <c r="CX64" s="16" t="str">
        <f t="shared" si="191"/>
        <v/>
      </c>
      <c r="CY64" s="16" t="str">
        <f t="shared" si="192"/>
        <v/>
      </c>
      <c r="CZ64" s="85" t="str">
        <f t="shared" si="193"/>
        <v/>
      </c>
      <c r="DA64" s="16" t="str">
        <f t="shared" si="194"/>
        <v/>
      </c>
      <c r="DB64" s="16" t="str">
        <f t="shared" si="195"/>
        <v/>
      </c>
      <c r="DC64" s="28" t="str">
        <f>IF(CP64="","",$DC$1&amp;(INDEX(価格設定!D$1:XFD$3,ROW(価格設定!$D$3),MATCH($AW64,価格設定!D$1:XFD$1,1))*100)&amp;"%")</f>
        <v/>
      </c>
      <c r="DD64" s="28" t="str">
        <f>IF(CP64="","",$DD$1&amp;(INDEX(価格設定!D$1:XFD$3,ROW(価格設定!$D$2),MATCH($AW64,価格設定!D$1:XFD$1,1))*100)&amp;"%")</f>
        <v/>
      </c>
      <c r="DE64" s="29" t="str">
        <f t="shared" si="196"/>
        <v/>
      </c>
      <c r="DG64" s="58" t="str">
        <f t="shared" si="197"/>
        <v/>
      </c>
      <c r="DH64" s="58" t="str">
        <f t="shared" si="198"/>
        <v/>
      </c>
      <c r="DI64" s="58" t="str">
        <f t="shared" si="199"/>
        <v/>
      </c>
      <c r="DJ64" s="85" t="str">
        <f t="shared" si="200"/>
        <v/>
      </c>
      <c r="DL64" s="58" t="str">
        <f>IF(COUNTIF(DG$3:DG$1048576,DG64)=COUNTIF($DG$3:$DG64,DG64),DG64,"")</f>
        <v/>
      </c>
      <c r="DM64" s="85" t="str">
        <f t="shared" si="201"/>
        <v/>
      </c>
      <c r="DN64" s="85" t="str">
        <f t="shared" si="87"/>
        <v/>
      </c>
      <c r="DO64" s="85" t="str">
        <f t="shared" si="88"/>
        <v/>
      </c>
      <c r="DP64" s="303"/>
      <c r="DQ64" s="17" t="str">
        <f t="shared" si="89"/>
        <v/>
      </c>
      <c r="DR64" s="17" t="str">
        <f t="shared" si="90"/>
        <v/>
      </c>
      <c r="DS64" s="17" t="str">
        <f t="shared" si="91"/>
        <v/>
      </c>
      <c r="DU64" s="16" t="str">
        <f t="shared" si="202"/>
        <v/>
      </c>
      <c r="DV64" s="16" t="str">
        <f>IF(DU64="","",COUNT($DU$3:DU64))</f>
        <v/>
      </c>
      <c r="DW64" s="16" t="str">
        <f t="shared" si="203"/>
        <v/>
      </c>
      <c r="DX64" s="16" t="str">
        <f t="shared" si="204"/>
        <v/>
      </c>
      <c r="DY64" s="16" t="str">
        <f>IF(DZ64="","",COUNTIF(DZ$3:DZ64,DZ64))</f>
        <v/>
      </c>
      <c r="DZ64" s="16" t="str">
        <f t="shared" si="205"/>
        <v/>
      </c>
      <c r="EA64" s="16" t="str">
        <f t="shared" si="206"/>
        <v/>
      </c>
      <c r="EB64" s="16" t="str">
        <f t="shared" si="207"/>
        <v/>
      </c>
      <c r="EC64" s="16" t="str">
        <f t="shared" si="208"/>
        <v/>
      </c>
      <c r="ED64" s="16" t="str">
        <f t="shared" si="209"/>
        <v/>
      </c>
      <c r="EE64" s="16" t="str">
        <f t="shared" si="210"/>
        <v/>
      </c>
      <c r="EF64" s="16" t="str">
        <f t="shared" si="211"/>
        <v/>
      </c>
      <c r="EG64" s="16" t="str">
        <f t="shared" si="212"/>
        <v/>
      </c>
      <c r="EH64" s="16" t="str">
        <f t="shared" si="213"/>
        <v/>
      </c>
      <c r="EI64" s="16" t="str">
        <f t="shared" si="214"/>
        <v/>
      </c>
      <c r="EJ64" s="16" t="str">
        <f t="shared" si="215"/>
        <v/>
      </c>
      <c r="EK64" s="16" t="str">
        <f t="shared" si="216"/>
        <v/>
      </c>
      <c r="EL64" s="58" t="str">
        <f t="shared" si="217"/>
        <v/>
      </c>
      <c r="EM64" s="58" t="str">
        <f>IF(OR($DZ64="",CR64=""),IF($EL64="","",$EL64),IF(OR(CR64="なし",CR64=0),領収書!$H$1,CR64))</f>
        <v/>
      </c>
      <c r="EN64" s="58" t="str">
        <f>IF(OR($DZ64="",CS64=""),IF($EL64="","",$EL64),IF(OR(CS64="なし",CS64=0),入力!$EN$1,CS64))</f>
        <v/>
      </c>
      <c r="EO64" s="63" t="str">
        <f t="shared" si="218"/>
        <v/>
      </c>
      <c r="EP64" s="63" t="str">
        <f t="shared" si="219"/>
        <v/>
      </c>
      <c r="ER64" s="16" t="str">
        <f>IF(AND(COUNTIF($ET$3:ET64,ET64)=1,ET64&lt;&gt;""),MAX($ER$3:ER63)+1,"")</f>
        <v/>
      </c>
      <c r="ES64" s="16" t="str">
        <f>IF(価格設定!B66="","",価格設定!B66)</f>
        <v/>
      </c>
      <c r="ET64" s="16" t="str">
        <f>IF(価格設定!C66="","",価格設定!C66)</f>
        <v/>
      </c>
      <c r="EV64" s="16" t="str">
        <f t="shared" si="94"/>
        <v/>
      </c>
      <c r="EW64" s="16" t="str">
        <f t="shared" si="220"/>
        <v/>
      </c>
    </row>
    <row r="65" spans="1:153" ht="30" customHeight="1" x14ac:dyDescent="0.2">
      <c r="A65" s="225"/>
      <c r="B65" s="212"/>
      <c r="C65" s="221"/>
      <c r="D65" s="164"/>
      <c r="E65" s="165"/>
      <c r="F65" s="166"/>
      <c r="G65" s="167"/>
      <c r="H65" s="179"/>
      <c r="I65" s="306"/>
      <c r="J65" s="169"/>
      <c r="K65" s="179"/>
      <c r="L65" s="186"/>
      <c r="M65" s="186"/>
      <c r="N65" s="168"/>
      <c r="O65" s="170"/>
      <c r="P65" s="212"/>
      <c r="Q65" s="179" t="str">
        <f>IFERROR(IF(H65="","",IFERROR(INDEX(価格設定!$B$5:$B$1048576,MATCH(H65,価格設定!$B$5:$B$1048576,0),0),INDEX(価格設定!$B$5:$B$1048576,MATCH("*"&amp;H65&amp;"*",価格設定!$B$5:$B$1048576,0),0))),H65)</f>
        <v/>
      </c>
      <c r="R65" s="250" t="str">
        <f>IFERROR(IF(Q65="",IF(K65="","",K65),IF(K65="",IF(INDEX(価格設定!$C$5:$C$1048576,MATCH(Q65,価格設定!$B$5:$B$1048576,0),0)=0,"",INDEX(価格設定!$C$5:$C$1048576,MATCH(Q65,価格設定!$B$5:$B$1048576,0),0)),IF(K65="なし","",K65))),"")</f>
        <v/>
      </c>
      <c r="S65" s="308" t="str">
        <f t="shared" si="132"/>
        <v/>
      </c>
      <c r="T65" s="126" t="str">
        <f>IFERROR(IF(J65="",IF(INDEX(価格設定!$E$5:$R$1048576,MATCH($Q65,価格設定!B$5:B$1048576,0),MATCH($AW65,価格設定!E$1:X$1,1))=0,"",INDEX(価格設定!$E$5:$R$1048576,MATCH($Q65,価格設定!B$5:B$1048576,0),MATCH($AW65,価格設定!E$1:X$1,1))),J65),"")</f>
        <v/>
      </c>
      <c r="U65" s="126" t="str">
        <f t="shared" si="133"/>
        <v/>
      </c>
      <c r="V65" s="132" t="str">
        <f t="shared" si="134"/>
        <v/>
      </c>
      <c r="W65" s="127" t="str">
        <f>IFERROR(IF(OR(T65="",T65&lt;0),"",IFERROR(INDEX(価格設定!E$2:X$3,IF(AND(K65=$K$1,$K$1&lt;&gt;""),ROW(価格設定!$D$3)-1,MATCH(INDEX(価格設定!$D$5:$D$1048576,MATCH(Q65,価格設定!$B$5:$B$1048576,0),0),価格設定!$D$2:$D$3,0)),MATCH($AW65,価格設定!E$1:X$1,1)),INDEX(価格設定!E$2:X$2,0,MATCH($AW65,価格設定!E$1:X$1,1)))),"")</f>
        <v/>
      </c>
      <c r="X65" s="126" t="str">
        <f t="shared" si="67"/>
        <v/>
      </c>
      <c r="Y65" s="128" t="str">
        <f t="shared" si="135"/>
        <v/>
      </c>
      <c r="Z65" s="126" t="str">
        <f t="shared" si="136"/>
        <v/>
      </c>
      <c r="AA65" s="129" t="str">
        <f t="shared" si="137"/>
        <v/>
      </c>
      <c r="AB65" s="126" t="str">
        <f t="shared" si="138"/>
        <v/>
      </c>
      <c r="AC65" s="280" t="str">
        <f t="shared" si="139"/>
        <v/>
      </c>
      <c r="AD65" s="15"/>
      <c r="AE65" s="204" t="str">
        <f>IF(AF65="","",COUNT($AF$3:AF65))</f>
        <v/>
      </c>
      <c r="AF65" s="206" t="str">
        <f t="shared" si="140"/>
        <v/>
      </c>
      <c r="AG65" s="204" t="str">
        <f t="shared" si="141"/>
        <v/>
      </c>
      <c r="AH65" s="204" t="str">
        <f t="shared" si="142"/>
        <v/>
      </c>
      <c r="AI65" s="287"/>
      <c r="AJ65" s="15"/>
      <c r="AK65" s="138" t="str">
        <f t="shared" si="143"/>
        <v/>
      </c>
      <c r="AL65" s="131" t="str">
        <f t="shared" si="144"/>
        <v/>
      </c>
      <c r="AM65" s="131" t="str">
        <f t="shared" si="145"/>
        <v/>
      </c>
      <c r="AN65" s="313" t="str">
        <f t="shared" si="146"/>
        <v/>
      </c>
      <c r="AO65" s="316" t="str">
        <f t="shared" si="147"/>
        <v/>
      </c>
      <c r="AP65" s="18"/>
      <c r="AQ65" s="3" t="str">
        <f>IF(F65="","",MAX($AQ$3:AQ64)+1)</f>
        <v/>
      </c>
      <c r="AR65" s="3" t="str">
        <f>IF(OR(AQ65="",BB65=""),"",MAX($AR$3:AR64)+1)</f>
        <v/>
      </c>
      <c r="AS65" s="3" t="str">
        <f>IF(CQ65="","",RANK(CQ65,CQ$3:CQ$1048576,1)+COUNTIF($CQ$3:CQ65,CQ65)-1)</f>
        <v/>
      </c>
      <c r="AT65" s="21" t="str">
        <f>IF(C65="",IF(OR(AND($H65&lt;&gt;"",C65=""),AND($F64=$F65,$AZ65&lt;&gt;""),COUNTA($H$3:$H$1048576,#REF!,$F$3:$F$1048576)&gt;COUNTA($H$3:$H65,#REF!,$F$3:$F65),$AZ65&lt;&gt;""),INDEX(AT$3:AT$1048576,MATCH(MAX($AQ$3:$AQ64),$AQ$3:$AQ$1048576,0),0),""),C65)</f>
        <v/>
      </c>
      <c r="AU65" s="21" t="str">
        <f>IF(D65="",IF(OR(AND($H65&lt;&gt;"",D65=""),AND($F64=$F65,$AZ65&lt;&gt;""),COUNTA($H$3:$H$1048576,#REF!,$F$3:$F$1048576)&gt;COUNTA($H$3:$H65,#REF!,$F$3:$F65),$AZ65&lt;&gt;""),INDEX(AU$3:AU$1048576,MATCH(MAX($AQ$3:$AQ64),$AQ$3:$AQ$1048576,0),0),""),D65)</f>
        <v/>
      </c>
      <c r="AV65" s="21" t="str">
        <f>IF(E65="",IF(OR(AND($H65&lt;&gt;"",E65=""),AND($F64=$F65,$AZ65&lt;&gt;""),COUNTA($H$3:$H$1048576,#REF!,$F$3:$F$1048576)&gt;COUNTA($H$3:$H65,#REF!,$F$3:$F65),$AZ65&lt;&gt;""),INDEX(AV$3:AV$1048576,MATCH(MAX($AQ$3:$AQ64),$AQ$3:$AQ$1048576,0),0),""),E65)</f>
        <v/>
      </c>
      <c r="AW65" s="24" t="str">
        <f t="shared" si="148"/>
        <v/>
      </c>
      <c r="AX65" s="13" t="str">
        <f t="shared" si="149"/>
        <v/>
      </c>
      <c r="AY65" s="4" t="str">
        <f t="shared" si="150"/>
        <v/>
      </c>
      <c r="AZ65" s="4" t="str">
        <f>IF(AX65="",IF(OR(AND(H65&lt;&gt;"",F65=""),COUNTA($H$3:$H$1048576)&gt;COUNTA($H$3:$H65)),INDEX(AX$3:AX65,MATCH(MAX($AQ$3:AQ65),AQ$3:AQ65,0),0),""),AX65)</f>
        <v/>
      </c>
      <c r="BA65" s="4" t="str">
        <f>IF(AY65="",IF(AND(H65&lt;&gt;"",F65=""),INDEX(AY$3:AY65,MATCH(MAX($AQ$3:AQ65),AQ$3:AQ65,0),0),""),AY65)</f>
        <v/>
      </c>
      <c r="BB65" s="82" t="str">
        <f>IF(BC65="","",RANK(BC65,BC$3:BC$1048576,1)+COUNTIF($BC$3:BC65,BC65)-1)</f>
        <v/>
      </c>
      <c r="BC65" s="139" t="str">
        <f t="shared" si="151"/>
        <v/>
      </c>
      <c r="BD65" s="46" t="str">
        <f t="shared" si="152"/>
        <v/>
      </c>
      <c r="BE65" s="46" t="str">
        <f t="shared" si="153"/>
        <v/>
      </c>
      <c r="BF65" s="46" t="str">
        <f t="shared" si="154"/>
        <v/>
      </c>
      <c r="BG65" s="4" t="str">
        <f t="shared" si="155"/>
        <v/>
      </c>
      <c r="BH65" s="180" t="str">
        <f t="shared" si="156"/>
        <v/>
      </c>
      <c r="BI65" s="16" t="str">
        <f t="shared" si="157"/>
        <v/>
      </c>
      <c r="BJ65" s="52" t="str">
        <f>IF(BI65="","",IF(W65="","",IF(AND(K65=$K$1,$K$1&lt;&gt;""),$BT$2,IFERROR(IF(INDEX(価格設定!$D$5:$D$1048576,MATCH(Q65,価格設定!$B$5:$B$1048576,0),0)=価格設定!$D$3,$BT$2,$BS$2),$BS$2))))</f>
        <v/>
      </c>
      <c r="BK65" s="16" t="str">
        <f>IF(BI65="","",IF(COUNTIF($BI$3:BI65,BI65)=1,1,IF(AND(BI64=BI65,BH65=""),BK64,COUNTIF($BH$3:BH65,BH65))))</f>
        <v/>
      </c>
      <c r="BL65" s="52" t="str">
        <f t="shared" si="158"/>
        <v/>
      </c>
      <c r="BM65" s="52" t="str">
        <f t="shared" si="159"/>
        <v/>
      </c>
      <c r="BN65" s="119" t="str">
        <f t="shared" si="160"/>
        <v/>
      </c>
      <c r="BO65" s="119" t="str">
        <f t="shared" si="161"/>
        <v/>
      </c>
      <c r="BP65" s="17" t="str">
        <f t="shared" si="162"/>
        <v/>
      </c>
      <c r="BQ65" s="17" t="str">
        <f t="shared" si="163"/>
        <v/>
      </c>
      <c r="BR65" s="17" t="str">
        <f>IF(OR(BP65="",COUNTIF($BO$3:BO65,BO65)&lt;&gt;1),"",SUMIF(BO$3:BO$1048576,BO65,BP$3:BP$1048576))</f>
        <v/>
      </c>
      <c r="BS65" s="17" t="str">
        <f t="shared" si="164"/>
        <v/>
      </c>
      <c r="BT65" s="17" t="str">
        <f t="shared" si="165"/>
        <v/>
      </c>
      <c r="BU65" s="17" t="str">
        <f t="shared" si="166"/>
        <v/>
      </c>
      <c r="BV65" s="24" t="str">
        <f t="shared" si="167"/>
        <v/>
      </c>
      <c r="BW65" s="24" t="str">
        <f t="shared" si="168"/>
        <v/>
      </c>
      <c r="BX65" s="24" t="str">
        <f t="shared" si="169"/>
        <v/>
      </c>
      <c r="BY65" s="26" t="str">
        <f t="shared" si="170"/>
        <v/>
      </c>
      <c r="BZ65" s="26" t="str">
        <f t="shared" si="171"/>
        <v/>
      </c>
      <c r="CA65" s="26" t="str">
        <f t="shared" si="172"/>
        <v/>
      </c>
      <c r="CB65" s="66" t="str">
        <f t="shared" si="173"/>
        <v/>
      </c>
      <c r="CC65" s="65" t="str">
        <f t="shared" si="174"/>
        <v/>
      </c>
      <c r="CD65" s="26" t="str">
        <f t="shared" si="175"/>
        <v/>
      </c>
      <c r="CE65" s="26" t="str">
        <f t="shared" si="176"/>
        <v/>
      </c>
      <c r="CF65" s="193" t="str">
        <f t="shared" si="177"/>
        <v/>
      </c>
      <c r="CG65" s="193" t="str">
        <f t="shared" si="178"/>
        <v/>
      </c>
      <c r="CH65" s="26" t="str">
        <f t="shared" si="179"/>
        <v/>
      </c>
      <c r="CI65" s="26" t="str">
        <f t="shared" si="180"/>
        <v/>
      </c>
      <c r="CJ65" s="65" t="str">
        <f t="shared" si="181"/>
        <v/>
      </c>
      <c r="CK65" s="65" t="str">
        <f t="shared" si="182"/>
        <v/>
      </c>
      <c r="CL65" s="64" t="str">
        <f t="shared" si="183"/>
        <v/>
      </c>
      <c r="CM65" s="64" t="str">
        <f t="shared" si="184"/>
        <v/>
      </c>
      <c r="CN65" s="65" t="str">
        <f t="shared" si="185"/>
        <v/>
      </c>
      <c r="CP65" s="63" t="str">
        <f>IF(BH65="","",MAX($CP$3:CP64)+1)</f>
        <v/>
      </c>
      <c r="CQ65" s="24" t="str">
        <f t="shared" si="186"/>
        <v/>
      </c>
      <c r="CR65" s="24" t="str">
        <f t="shared" si="187"/>
        <v/>
      </c>
      <c r="CS65" s="24" t="str">
        <f t="shared" si="188"/>
        <v/>
      </c>
      <c r="CT65" s="58" t="str">
        <f>IF(BO65="","",COUNTIF($BO$3:BO65,BO65)&amp;"@"&amp;BO65)</f>
        <v/>
      </c>
      <c r="CU65" s="16" t="str">
        <f t="shared" si="84"/>
        <v/>
      </c>
      <c r="CV65" s="63" t="str">
        <f t="shared" si="189"/>
        <v/>
      </c>
      <c r="CW65" s="16" t="str">
        <f t="shared" si="190"/>
        <v/>
      </c>
      <c r="CX65" s="16" t="str">
        <f t="shared" si="191"/>
        <v/>
      </c>
      <c r="CY65" s="16" t="str">
        <f t="shared" si="192"/>
        <v/>
      </c>
      <c r="CZ65" s="85" t="str">
        <f t="shared" si="193"/>
        <v/>
      </c>
      <c r="DA65" s="16" t="str">
        <f t="shared" si="194"/>
        <v/>
      </c>
      <c r="DB65" s="16" t="str">
        <f t="shared" si="195"/>
        <v/>
      </c>
      <c r="DC65" s="28" t="str">
        <f>IF(CP65="","",$DC$1&amp;(INDEX(価格設定!D$1:XFD$3,ROW(価格設定!$D$3),MATCH($AW65,価格設定!D$1:XFD$1,1))*100)&amp;"%")</f>
        <v/>
      </c>
      <c r="DD65" s="28" t="str">
        <f>IF(CP65="","",$DD$1&amp;(INDEX(価格設定!D$1:XFD$3,ROW(価格設定!$D$2),MATCH($AW65,価格設定!D$1:XFD$1,1))*100)&amp;"%")</f>
        <v/>
      </c>
      <c r="DE65" s="29" t="str">
        <f t="shared" si="196"/>
        <v/>
      </c>
      <c r="DG65" s="58" t="str">
        <f t="shared" si="197"/>
        <v/>
      </c>
      <c r="DH65" s="58" t="str">
        <f t="shared" si="198"/>
        <v/>
      </c>
      <c r="DI65" s="58" t="str">
        <f t="shared" si="199"/>
        <v/>
      </c>
      <c r="DJ65" s="85" t="str">
        <f t="shared" si="200"/>
        <v/>
      </c>
      <c r="DL65" s="58" t="str">
        <f>IF(COUNTIF(DG$3:DG$1048576,DG65)=COUNTIF($DG$3:$DG65,DG65),DG65,"")</f>
        <v/>
      </c>
      <c r="DM65" s="85" t="str">
        <f t="shared" si="201"/>
        <v/>
      </c>
      <c r="DN65" s="85" t="str">
        <f t="shared" si="87"/>
        <v/>
      </c>
      <c r="DO65" s="85" t="str">
        <f t="shared" si="88"/>
        <v/>
      </c>
      <c r="DP65" s="303"/>
      <c r="DQ65" s="17" t="str">
        <f t="shared" si="89"/>
        <v/>
      </c>
      <c r="DR65" s="17" t="str">
        <f t="shared" si="90"/>
        <v/>
      </c>
      <c r="DS65" s="17" t="str">
        <f t="shared" si="91"/>
        <v/>
      </c>
      <c r="DU65" s="16" t="str">
        <f t="shared" si="202"/>
        <v/>
      </c>
      <c r="DV65" s="16" t="str">
        <f>IF(DU65="","",COUNT($DU$3:DU65))</f>
        <v/>
      </c>
      <c r="DW65" s="16" t="str">
        <f t="shared" si="203"/>
        <v/>
      </c>
      <c r="DX65" s="16" t="str">
        <f t="shared" si="204"/>
        <v/>
      </c>
      <c r="DY65" s="16" t="str">
        <f>IF(DZ65="","",COUNTIF(DZ$3:DZ65,DZ65))</f>
        <v/>
      </c>
      <c r="DZ65" s="16" t="str">
        <f t="shared" si="205"/>
        <v/>
      </c>
      <c r="EA65" s="16" t="str">
        <f t="shared" si="206"/>
        <v/>
      </c>
      <c r="EB65" s="16" t="str">
        <f t="shared" si="207"/>
        <v/>
      </c>
      <c r="EC65" s="16" t="str">
        <f t="shared" si="208"/>
        <v/>
      </c>
      <c r="ED65" s="16" t="str">
        <f t="shared" si="209"/>
        <v/>
      </c>
      <c r="EE65" s="16" t="str">
        <f t="shared" si="210"/>
        <v/>
      </c>
      <c r="EF65" s="16" t="str">
        <f t="shared" si="211"/>
        <v/>
      </c>
      <c r="EG65" s="16" t="str">
        <f t="shared" si="212"/>
        <v/>
      </c>
      <c r="EH65" s="16" t="str">
        <f t="shared" si="213"/>
        <v/>
      </c>
      <c r="EI65" s="16" t="str">
        <f t="shared" si="214"/>
        <v/>
      </c>
      <c r="EJ65" s="16" t="str">
        <f t="shared" si="215"/>
        <v/>
      </c>
      <c r="EK65" s="16" t="str">
        <f t="shared" si="216"/>
        <v/>
      </c>
      <c r="EL65" s="58" t="str">
        <f t="shared" si="217"/>
        <v/>
      </c>
      <c r="EM65" s="58" t="str">
        <f>IF(OR($DZ65="",CR65=""),IF($EL65="","",$EL65),IF(OR(CR65="なし",CR65=0),領収書!$H$1,CR65))</f>
        <v/>
      </c>
      <c r="EN65" s="58" t="str">
        <f>IF(OR($DZ65="",CS65=""),IF($EL65="","",$EL65),IF(OR(CS65="なし",CS65=0),入力!$EN$1,CS65))</f>
        <v/>
      </c>
      <c r="EO65" s="63" t="str">
        <f t="shared" si="218"/>
        <v/>
      </c>
      <c r="EP65" s="63" t="str">
        <f t="shared" si="219"/>
        <v/>
      </c>
      <c r="ER65" s="16" t="str">
        <f>IF(AND(COUNTIF($ET$3:ET65,ET65)=1,ET65&lt;&gt;""),MAX($ER$3:ER64)+1,"")</f>
        <v/>
      </c>
      <c r="ES65" s="16" t="str">
        <f>IF(価格設定!B67="","",価格設定!B67)</f>
        <v/>
      </c>
      <c r="ET65" s="16" t="str">
        <f>IF(価格設定!C67="","",価格設定!C67)</f>
        <v/>
      </c>
      <c r="EV65" s="16" t="str">
        <f t="shared" si="94"/>
        <v/>
      </c>
      <c r="EW65" s="16" t="str">
        <f t="shared" si="220"/>
        <v/>
      </c>
    </row>
    <row r="66" spans="1:153" ht="30" customHeight="1" x14ac:dyDescent="0.2">
      <c r="A66" s="225"/>
      <c r="B66" s="212"/>
      <c r="C66" s="221"/>
      <c r="D66" s="164"/>
      <c r="E66" s="165"/>
      <c r="F66" s="166"/>
      <c r="G66" s="167"/>
      <c r="H66" s="179"/>
      <c r="I66" s="306"/>
      <c r="J66" s="169"/>
      <c r="K66" s="179"/>
      <c r="L66" s="186"/>
      <c r="M66" s="186"/>
      <c r="N66" s="168"/>
      <c r="O66" s="170"/>
      <c r="P66" s="212"/>
      <c r="Q66" s="179" t="str">
        <f>IFERROR(IF(H66="","",IFERROR(INDEX(価格設定!$B$5:$B$1048576,MATCH(H66,価格設定!$B$5:$B$1048576,0),0),INDEX(価格設定!$B$5:$B$1048576,MATCH("*"&amp;H66&amp;"*",価格設定!$B$5:$B$1048576,0),0))),H66)</f>
        <v/>
      </c>
      <c r="R66" s="250" t="str">
        <f>IFERROR(IF(Q66="",IF(K66="","",K66),IF(K66="",IF(INDEX(価格設定!$C$5:$C$1048576,MATCH(Q66,価格設定!$B$5:$B$1048576,0),0)=0,"",INDEX(価格設定!$C$5:$C$1048576,MATCH(Q66,価格設定!$B$5:$B$1048576,0),0)),IF(K66="なし","",K66))),"")</f>
        <v/>
      </c>
      <c r="S66" s="308" t="str">
        <f t="shared" si="132"/>
        <v/>
      </c>
      <c r="T66" s="126" t="str">
        <f>IFERROR(IF(J66="",IF(INDEX(価格設定!$E$5:$R$1048576,MATCH($Q66,価格設定!B$5:B$1048576,0),MATCH($AW66,価格設定!E$1:X$1,1))=0,"",INDEX(価格設定!$E$5:$R$1048576,MATCH($Q66,価格設定!B$5:B$1048576,0),MATCH($AW66,価格設定!E$1:X$1,1))),J66),"")</f>
        <v/>
      </c>
      <c r="U66" s="126" t="str">
        <f t="shared" si="133"/>
        <v/>
      </c>
      <c r="V66" s="132" t="str">
        <f t="shared" si="134"/>
        <v/>
      </c>
      <c r="W66" s="127" t="str">
        <f>IFERROR(IF(OR(T66="",T66&lt;0),"",IFERROR(INDEX(価格設定!E$2:X$3,IF(AND(K66=$K$1,$K$1&lt;&gt;""),ROW(価格設定!$D$3)-1,MATCH(INDEX(価格設定!$D$5:$D$1048576,MATCH(Q66,価格設定!$B$5:$B$1048576,0),0),価格設定!$D$2:$D$3,0)),MATCH($AW66,価格設定!E$1:X$1,1)),INDEX(価格設定!E$2:X$2,0,MATCH($AW66,価格設定!E$1:X$1,1)))),"")</f>
        <v/>
      </c>
      <c r="X66" s="126" t="str">
        <f t="shared" si="67"/>
        <v/>
      </c>
      <c r="Y66" s="128" t="str">
        <f t="shared" si="135"/>
        <v/>
      </c>
      <c r="Z66" s="126" t="str">
        <f t="shared" si="136"/>
        <v/>
      </c>
      <c r="AA66" s="129" t="str">
        <f t="shared" si="137"/>
        <v/>
      </c>
      <c r="AB66" s="126" t="str">
        <f t="shared" si="138"/>
        <v/>
      </c>
      <c r="AC66" s="280" t="str">
        <f t="shared" si="139"/>
        <v/>
      </c>
      <c r="AD66" s="15"/>
      <c r="AE66" s="204" t="str">
        <f>IF(AF66="","",COUNT($AF$3:AF66))</f>
        <v/>
      </c>
      <c r="AF66" s="206" t="str">
        <f t="shared" si="140"/>
        <v/>
      </c>
      <c r="AG66" s="204" t="str">
        <f t="shared" si="141"/>
        <v/>
      </c>
      <c r="AH66" s="204" t="str">
        <f t="shared" si="142"/>
        <v/>
      </c>
      <c r="AI66" s="287"/>
      <c r="AJ66" s="15"/>
      <c r="AK66" s="138" t="str">
        <f t="shared" si="143"/>
        <v/>
      </c>
      <c r="AL66" s="131" t="str">
        <f t="shared" si="144"/>
        <v/>
      </c>
      <c r="AM66" s="131" t="str">
        <f t="shared" si="145"/>
        <v/>
      </c>
      <c r="AN66" s="313" t="str">
        <f t="shared" si="146"/>
        <v/>
      </c>
      <c r="AO66" s="316" t="str">
        <f t="shared" si="147"/>
        <v/>
      </c>
      <c r="AP66" s="18"/>
      <c r="AQ66" s="3" t="str">
        <f>IF(F66="","",MAX($AQ$3:AQ65)+1)</f>
        <v/>
      </c>
      <c r="AR66" s="3" t="str">
        <f>IF(OR(AQ66="",BB66=""),"",MAX($AR$3:AR65)+1)</f>
        <v/>
      </c>
      <c r="AS66" s="3" t="str">
        <f>IF(CQ66="","",RANK(CQ66,CQ$3:CQ$1048576,1)+COUNTIF($CQ$3:CQ66,CQ66)-1)</f>
        <v/>
      </c>
      <c r="AT66" s="21" t="str">
        <f>IF(C66="",IF(OR(AND($H66&lt;&gt;"",C66=""),AND($F65=$F66,$AZ66&lt;&gt;""),COUNTA($H$3:$H$1048576,#REF!,$F$3:$F$1048576)&gt;COUNTA($H$3:$H66,#REF!,$F$3:$F66),$AZ66&lt;&gt;""),INDEX(AT$3:AT$1048576,MATCH(MAX($AQ$3:$AQ65),$AQ$3:$AQ$1048576,0),0),""),C66)</f>
        <v/>
      </c>
      <c r="AU66" s="21" t="str">
        <f>IF(D66="",IF(OR(AND($H66&lt;&gt;"",D66=""),AND($F65=$F66,$AZ66&lt;&gt;""),COUNTA($H$3:$H$1048576,#REF!,$F$3:$F$1048576)&gt;COUNTA($H$3:$H66,#REF!,$F$3:$F66),$AZ66&lt;&gt;""),INDEX(AU$3:AU$1048576,MATCH(MAX($AQ$3:$AQ65),$AQ$3:$AQ$1048576,0),0),""),D66)</f>
        <v/>
      </c>
      <c r="AV66" s="21" t="str">
        <f>IF(E66="",IF(OR(AND($H66&lt;&gt;"",E66=""),AND($F65=$F66,$AZ66&lt;&gt;""),COUNTA($H$3:$H$1048576,#REF!,$F$3:$F$1048576)&gt;COUNTA($H$3:$H66,#REF!,$F$3:$F66),$AZ66&lt;&gt;""),INDEX(AV$3:AV$1048576,MATCH(MAX($AQ$3:$AQ65),$AQ$3:$AQ$1048576,0),0),""),E66)</f>
        <v/>
      </c>
      <c r="AW66" s="24" t="str">
        <f t="shared" si="148"/>
        <v/>
      </c>
      <c r="AX66" s="13" t="str">
        <f t="shared" si="149"/>
        <v/>
      </c>
      <c r="AY66" s="4" t="str">
        <f t="shared" si="150"/>
        <v/>
      </c>
      <c r="AZ66" s="4" t="str">
        <f>IF(AX66="",IF(OR(AND(H66&lt;&gt;"",F66=""),COUNTA($H$3:$H$1048576)&gt;COUNTA($H$3:$H66)),INDEX(AX$3:AX66,MATCH(MAX($AQ$3:AQ66),AQ$3:AQ66,0),0),""),AX66)</f>
        <v/>
      </c>
      <c r="BA66" s="4" t="str">
        <f>IF(AY66="",IF(AND(H66&lt;&gt;"",F66=""),INDEX(AY$3:AY66,MATCH(MAX($AQ$3:AQ66),AQ$3:AQ66,0),0),""),AY66)</f>
        <v/>
      </c>
      <c r="BB66" s="82" t="str">
        <f>IF(BC66="","",RANK(BC66,BC$3:BC$1048576,1)+COUNTIF($BC$3:BC66,BC66)-1)</f>
        <v/>
      </c>
      <c r="BC66" s="139" t="str">
        <f t="shared" si="151"/>
        <v/>
      </c>
      <c r="BD66" s="46" t="str">
        <f t="shared" si="152"/>
        <v/>
      </c>
      <c r="BE66" s="46" t="str">
        <f t="shared" si="153"/>
        <v/>
      </c>
      <c r="BF66" s="46" t="str">
        <f t="shared" si="154"/>
        <v/>
      </c>
      <c r="BG66" s="4" t="str">
        <f t="shared" si="155"/>
        <v/>
      </c>
      <c r="BH66" s="180" t="str">
        <f t="shared" si="156"/>
        <v/>
      </c>
      <c r="BI66" s="16" t="str">
        <f t="shared" si="157"/>
        <v/>
      </c>
      <c r="BJ66" s="52" t="str">
        <f>IF(BI66="","",IF(W66="","",IF(AND(K66=$K$1,$K$1&lt;&gt;""),$BT$2,IFERROR(IF(INDEX(価格設定!$D$5:$D$1048576,MATCH(Q66,価格設定!$B$5:$B$1048576,0),0)=価格設定!$D$3,$BT$2,$BS$2),$BS$2))))</f>
        <v/>
      </c>
      <c r="BK66" s="16" t="str">
        <f>IF(BI66="","",IF(COUNTIF($BI$3:BI66,BI66)=1,1,IF(AND(BI65=BI66,BH66=""),BK65,COUNTIF($BH$3:BH66,BH66))))</f>
        <v/>
      </c>
      <c r="BL66" s="52" t="str">
        <f t="shared" si="158"/>
        <v/>
      </c>
      <c r="BM66" s="52" t="str">
        <f t="shared" si="159"/>
        <v/>
      </c>
      <c r="BN66" s="119" t="str">
        <f t="shared" si="160"/>
        <v/>
      </c>
      <c r="BO66" s="119" t="str">
        <f t="shared" si="161"/>
        <v/>
      </c>
      <c r="BP66" s="17" t="str">
        <f t="shared" si="162"/>
        <v/>
      </c>
      <c r="BQ66" s="17" t="str">
        <f t="shared" si="163"/>
        <v/>
      </c>
      <c r="BR66" s="17" t="str">
        <f>IF(OR(BP66="",COUNTIF($BO$3:BO66,BO66)&lt;&gt;1),"",SUMIF(BO$3:BO$1048576,BO66,BP$3:BP$1048576))</f>
        <v/>
      </c>
      <c r="BS66" s="17" t="str">
        <f t="shared" si="164"/>
        <v/>
      </c>
      <c r="BT66" s="17" t="str">
        <f t="shared" si="165"/>
        <v/>
      </c>
      <c r="BU66" s="17" t="str">
        <f t="shared" si="166"/>
        <v/>
      </c>
      <c r="BV66" s="24" t="str">
        <f t="shared" si="167"/>
        <v/>
      </c>
      <c r="BW66" s="24" t="str">
        <f t="shared" si="168"/>
        <v/>
      </c>
      <c r="BX66" s="24" t="str">
        <f t="shared" si="169"/>
        <v/>
      </c>
      <c r="BY66" s="26" t="str">
        <f t="shared" si="170"/>
        <v/>
      </c>
      <c r="BZ66" s="26" t="str">
        <f t="shared" si="171"/>
        <v/>
      </c>
      <c r="CA66" s="26" t="str">
        <f t="shared" si="172"/>
        <v/>
      </c>
      <c r="CB66" s="66" t="str">
        <f t="shared" si="173"/>
        <v/>
      </c>
      <c r="CC66" s="65" t="str">
        <f t="shared" si="174"/>
        <v/>
      </c>
      <c r="CD66" s="26" t="str">
        <f t="shared" si="175"/>
        <v/>
      </c>
      <c r="CE66" s="26" t="str">
        <f t="shared" si="176"/>
        <v/>
      </c>
      <c r="CF66" s="193" t="str">
        <f t="shared" si="177"/>
        <v/>
      </c>
      <c r="CG66" s="193" t="str">
        <f t="shared" si="178"/>
        <v/>
      </c>
      <c r="CH66" s="26" t="str">
        <f t="shared" si="179"/>
        <v/>
      </c>
      <c r="CI66" s="26" t="str">
        <f t="shared" si="180"/>
        <v/>
      </c>
      <c r="CJ66" s="65" t="str">
        <f t="shared" si="181"/>
        <v/>
      </c>
      <c r="CK66" s="65" t="str">
        <f t="shared" si="182"/>
        <v/>
      </c>
      <c r="CL66" s="64" t="str">
        <f t="shared" si="183"/>
        <v/>
      </c>
      <c r="CM66" s="64" t="str">
        <f t="shared" si="184"/>
        <v/>
      </c>
      <c r="CN66" s="65" t="str">
        <f t="shared" si="185"/>
        <v/>
      </c>
      <c r="CP66" s="63" t="str">
        <f>IF(BH66="","",MAX($CP$3:CP65)+1)</f>
        <v/>
      </c>
      <c r="CQ66" s="24" t="str">
        <f t="shared" si="186"/>
        <v/>
      </c>
      <c r="CR66" s="24" t="str">
        <f t="shared" si="187"/>
        <v/>
      </c>
      <c r="CS66" s="24" t="str">
        <f t="shared" si="188"/>
        <v/>
      </c>
      <c r="CT66" s="58" t="str">
        <f>IF(BO66="","",COUNTIF($BO$3:BO66,BO66)&amp;"@"&amp;BO66)</f>
        <v/>
      </c>
      <c r="CU66" s="16" t="str">
        <f t="shared" si="84"/>
        <v/>
      </c>
      <c r="CV66" s="63" t="str">
        <f t="shared" si="189"/>
        <v/>
      </c>
      <c r="CW66" s="16" t="str">
        <f t="shared" si="190"/>
        <v/>
      </c>
      <c r="CX66" s="16" t="str">
        <f t="shared" si="191"/>
        <v/>
      </c>
      <c r="CY66" s="16" t="str">
        <f t="shared" si="192"/>
        <v/>
      </c>
      <c r="CZ66" s="85" t="str">
        <f t="shared" si="193"/>
        <v/>
      </c>
      <c r="DA66" s="16" t="str">
        <f t="shared" si="194"/>
        <v/>
      </c>
      <c r="DB66" s="16" t="str">
        <f t="shared" si="195"/>
        <v/>
      </c>
      <c r="DC66" s="28" t="str">
        <f>IF(CP66="","",$DC$1&amp;(INDEX(価格設定!D$1:XFD$3,ROW(価格設定!$D$3),MATCH($AW66,価格設定!D$1:XFD$1,1))*100)&amp;"%")</f>
        <v/>
      </c>
      <c r="DD66" s="28" t="str">
        <f>IF(CP66="","",$DD$1&amp;(INDEX(価格設定!D$1:XFD$3,ROW(価格設定!$D$2),MATCH($AW66,価格設定!D$1:XFD$1,1))*100)&amp;"%")</f>
        <v/>
      </c>
      <c r="DE66" s="29" t="str">
        <f t="shared" si="196"/>
        <v/>
      </c>
      <c r="DG66" s="58" t="str">
        <f t="shared" si="197"/>
        <v/>
      </c>
      <c r="DH66" s="58" t="str">
        <f t="shared" si="198"/>
        <v/>
      </c>
      <c r="DI66" s="58" t="str">
        <f t="shared" si="199"/>
        <v/>
      </c>
      <c r="DJ66" s="85" t="str">
        <f t="shared" si="200"/>
        <v/>
      </c>
      <c r="DL66" s="58" t="str">
        <f>IF(COUNTIF(DG$3:DG$1048576,DG66)=COUNTIF($DG$3:$DG66,DG66),DG66,"")</f>
        <v/>
      </c>
      <c r="DM66" s="85" t="str">
        <f t="shared" si="201"/>
        <v/>
      </c>
      <c r="DN66" s="85" t="str">
        <f t="shared" si="87"/>
        <v/>
      </c>
      <c r="DO66" s="85" t="str">
        <f t="shared" si="88"/>
        <v/>
      </c>
      <c r="DP66" s="303"/>
      <c r="DQ66" s="17" t="str">
        <f t="shared" si="89"/>
        <v/>
      </c>
      <c r="DR66" s="17" t="str">
        <f t="shared" si="90"/>
        <v/>
      </c>
      <c r="DS66" s="17" t="str">
        <f t="shared" si="91"/>
        <v/>
      </c>
      <c r="DU66" s="16" t="str">
        <f t="shared" si="202"/>
        <v/>
      </c>
      <c r="DV66" s="16" t="str">
        <f>IF(DU66="","",COUNT($DU$3:DU66))</f>
        <v/>
      </c>
      <c r="DW66" s="16" t="str">
        <f t="shared" si="203"/>
        <v/>
      </c>
      <c r="DX66" s="16" t="str">
        <f t="shared" si="204"/>
        <v/>
      </c>
      <c r="DY66" s="16" t="str">
        <f>IF(DZ66="","",COUNTIF(DZ$3:DZ66,DZ66))</f>
        <v/>
      </c>
      <c r="DZ66" s="16" t="str">
        <f t="shared" si="205"/>
        <v/>
      </c>
      <c r="EA66" s="16" t="str">
        <f t="shared" si="206"/>
        <v/>
      </c>
      <c r="EB66" s="16" t="str">
        <f t="shared" si="207"/>
        <v/>
      </c>
      <c r="EC66" s="16" t="str">
        <f t="shared" si="208"/>
        <v/>
      </c>
      <c r="ED66" s="16" t="str">
        <f t="shared" si="209"/>
        <v/>
      </c>
      <c r="EE66" s="16" t="str">
        <f t="shared" si="210"/>
        <v/>
      </c>
      <c r="EF66" s="16" t="str">
        <f t="shared" si="211"/>
        <v/>
      </c>
      <c r="EG66" s="16" t="str">
        <f t="shared" si="212"/>
        <v/>
      </c>
      <c r="EH66" s="16" t="str">
        <f t="shared" si="213"/>
        <v/>
      </c>
      <c r="EI66" s="16" t="str">
        <f t="shared" si="214"/>
        <v/>
      </c>
      <c r="EJ66" s="16" t="str">
        <f t="shared" si="215"/>
        <v/>
      </c>
      <c r="EK66" s="16" t="str">
        <f t="shared" si="216"/>
        <v/>
      </c>
      <c r="EL66" s="58" t="str">
        <f t="shared" si="217"/>
        <v/>
      </c>
      <c r="EM66" s="58" t="str">
        <f>IF(OR($DZ66="",CR66=""),IF($EL66="","",$EL66),IF(OR(CR66="なし",CR66=0),領収書!$H$1,CR66))</f>
        <v/>
      </c>
      <c r="EN66" s="58" t="str">
        <f>IF(OR($DZ66="",CS66=""),IF($EL66="","",$EL66),IF(OR(CS66="なし",CS66=0),入力!$EN$1,CS66))</f>
        <v/>
      </c>
      <c r="EO66" s="63" t="str">
        <f t="shared" si="218"/>
        <v/>
      </c>
      <c r="EP66" s="63" t="str">
        <f t="shared" si="219"/>
        <v/>
      </c>
      <c r="ER66" s="16" t="str">
        <f>IF(AND(COUNTIF($ET$3:ET66,ET66)=1,ET66&lt;&gt;""),MAX($ER$3:ER65)+1,"")</f>
        <v/>
      </c>
      <c r="ES66" s="16" t="str">
        <f>IF(価格設定!B68="","",価格設定!B68)</f>
        <v/>
      </c>
      <c r="ET66" s="16" t="str">
        <f>IF(価格設定!C68="","",価格設定!C68)</f>
        <v/>
      </c>
      <c r="EV66" s="16" t="str">
        <f t="shared" si="94"/>
        <v/>
      </c>
      <c r="EW66" s="16" t="str">
        <f t="shared" si="220"/>
        <v/>
      </c>
    </row>
    <row r="67" spans="1:153" ht="30" customHeight="1" x14ac:dyDescent="0.2">
      <c r="A67" s="225"/>
      <c r="B67" s="212"/>
      <c r="C67" s="221"/>
      <c r="D67" s="164"/>
      <c r="E67" s="165"/>
      <c r="F67" s="166"/>
      <c r="G67" s="167"/>
      <c r="H67" s="179"/>
      <c r="I67" s="306"/>
      <c r="J67" s="169"/>
      <c r="K67" s="179"/>
      <c r="L67" s="186"/>
      <c r="M67" s="186"/>
      <c r="N67" s="168"/>
      <c r="O67" s="170"/>
      <c r="P67" s="212"/>
      <c r="Q67" s="179" t="str">
        <f>IFERROR(IF(H67="","",IFERROR(INDEX(価格設定!$B$5:$B$1048576,MATCH(H67,価格設定!$B$5:$B$1048576,0),0),INDEX(価格設定!$B$5:$B$1048576,MATCH("*"&amp;H67&amp;"*",価格設定!$B$5:$B$1048576,0),0))),H67)</f>
        <v/>
      </c>
      <c r="R67" s="250" t="str">
        <f>IFERROR(IF(Q67="",IF(K67="","",K67),IF(K67="",IF(INDEX(価格設定!$C$5:$C$1048576,MATCH(Q67,価格設定!$B$5:$B$1048576,0),0)=0,"",INDEX(価格設定!$C$5:$C$1048576,MATCH(Q67,価格設定!$B$5:$B$1048576,0),0)),IF(K67="なし","",K67))),"")</f>
        <v/>
      </c>
      <c r="S67" s="308" t="str">
        <f t="shared" si="132"/>
        <v/>
      </c>
      <c r="T67" s="126" t="str">
        <f>IFERROR(IF(J67="",IF(INDEX(価格設定!$E$5:$R$1048576,MATCH($Q67,価格設定!B$5:B$1048576,0),MATCH($AW67,価格設定!E$1:X$1,1))=0,"",INDEX(価格設定!$E$5:$R$1048576,MATCH($Q67,価格設定!B$5:B$1048576,0),MATCH($AW67,価格設定!E$1:X$1,1))),J67),"")</f>
        <v/>
      </c>
      <c r="U67" s="126" t="str">
        <f t="shared" si="133"/>
        <v/>
      </c>
      <c r="V67" s="132" t="str">
        <f t="shared" si="134"/>
        <v/>
      </c>
      <c r="W67" s="127" t="str">
        <f>IFERROR(IF(OR(T67="",T67&lt;0),"",IFERROR(INDEX(価格設定!E$2:X$3,IF(AND(K67=$K$1,$K$1&lt;&gt;""),ROW(価格設定!$D$3)-1,MATCH(INDEX(価格設定!$D$5:$D$1048576,MATCH(Q67,価格設定!$B$5:$B$1048576,0),0),価格設定!$D$2:$D$3,0)),MATCH($AW67,価格設定!E$1:X$1,1)),INDEX(価格設定!E$2:X$2,0,MATCH($AW67,価格設定!E$1:X$1,1)))),"")</f>
        <v/>
      </c>
      <c r="X67" s="126" t="str">
        <f t="shared" si="67"/>
        <v/>
      </c>
      <c r="Y67" s="128" t="str">
        <f t="shared" si="135"/>
        <v/>
      </c>
      <c r="Z67" s="126" t="str">
        <f t="shared" si="136"/>
        <v/>
      </c>
      <c r="AA67" s="129" t="str">
        <f t="shared" si="137"/>
        <v/>
      </c>
      <c r="AB67" s="126" t="str">
        <f t="shared" si="138"/>
        <v/>
      </c>
      <c r="AC67" s="280" t="str">
        <f t="shared" si="139"/>
        <v/>
      </c>
      <c r="AD67" s="15"/>
      <c r="AE67" s="204" t="str">
        <f>IF(AF67="","",COUNT($AF$3:AF67))</f>
        <v/>
      </c>
      <c r="AF67" s="206" t="str">
        <f t="shared" si="140"/>
        <v/>
      </c>
      <c r="AG67" s="204" t="str">
        <f t="shared" si="141"/>
        <v/>
      </c>
      <c r="AH67" s="204" t="str">
        <f t="shared" si="142"/>
        <v/>
      </c>
      <c r="AI67" s="287"/>
      <c r="AJ67" s="15"/>
      <c r="AK67" s="138" t="str">
        <f t="shared" si="143"/>
        <v/>
      </c>
      <c r="AL67" s="131" t="str">
        <f t="shared" si="144"/>
        <v/>
      </c>
      <c r="AM67" s="131" t="str">
        <f t="shared" si="145"/>
        <v/>
      </c>
      <c r="AN67" s="313" t="str">
        <f t="shared" si="146"/>
        <v/>
      </c>
      <c r="AO67" s="316" t="str">
        <f t="shared" si="147"/>
        <v/>
      </c>
      <c r="AP67" s="18"/>
      <c r="AQ67" s="3" t="str">
        <f>IF(F67="","",MAX($AQ$3:AQ66)+1)</f>
        <v/>
      </c>
      <c r="AR67" s="3" t="str">
        <f>IF(OR(AQ67="",BB67=""),"",MAX($AR$3:AR66)+1)</f>
        <v/>
      </c>
      <c r="AS67" s="3" t="str">
        <f>IF(CQ67="","",RANK(CQ67,CQ$3:CQ$1048576,1)+COUNTIF($CQ$3:CQ67,CQ67)-1)</f>
        <v/>
      </c>
      <c r="AT67" s="21" t="str">
        <f>IF(C67="",IF(OR(AND($H67&lt;&gt;"",C67=""),AND($F66=$F67,$AZ67&lt;&gt;""),COUNTA($H$3:$H$1048576,#REF!,$F$3:$F$1048576)&gt;COUNTA($H$3:$H67,#REF!,$F$3:$F67),$AZ67&lt;&gt;""),INDEX(AT$3:AT$1048576,MATCH(MAX($AQ$3:$AQ66),$AQ$3:$AQ$1048576,0),0),""),C67)</f>
        <v/>
      </c>
      <c r="AU67" s="21" t="str">
        <f>IF(D67="",IF(OR(AND($H67&lt;&gt;"",D67=""),AND($F66=$F67,$AZ67&lt;&gt;""),COUNTA($H$3:$H$1048576,#REF!,$F$3:$F$1048576)&gt;COUNTA($H$3:$H67,#REF!,$F$3:$F67),$AZ67&lt;&gt;""),INDEX(AU$3:AU$1048576,MATCH(MAX($AQ$3:$AQ66),$AQ$3:$AQ$1048576,0),0),""),D67)</f>
        <v/>
      </c>
      <c r="AV67" s="21" t="str">
        <f>IF(E67="",IF(OR(AND($H67&lt;&gt;"",E67=""),AND($F66=$F67,$AZ67&lt;&gt;""),COUNTA($H$3:$H$1048576,#REF!,$F$3:$F$1048576)&gt;COUNTA($H$3:$H67,#REF!,$F$3:$F67),$AZ67&lt;&gt;""),INDEX(AV$3:AV$1048576,MATCH(MAX($AQ$3:$AQ66),$AQ$3:$AQ$1048576,0),0),""),E67)</f>
        <v/>
      </c>
      <c r="AW67" s="24" t="str">
        <f t="shared" si="148"/>
        <v/>
      </c>
      <c r="AX67" s="13" t="str">
        <f t="shared" si="149"/>
        <v/>
      </c>
      <c r="AY67" s="4" t="str">
        <f t="shared" si="150"/>
        <v/>
      </c>
      <c r="AZ67" s="4" t="str">
        <f>IF(AX67="",IF(OR(AND(H67&lt;&gt;"",F67=""),COUNTA($H$3:$H$1048576)&gt;COUNTA($H$3:$H67)),INDEX(AX$3:AX67,MATCH(MAX($AQ$3:AQ67),AQ$3:AQ67,0),0),""),AX67)</f>
        <v/>
      </c>
      <c r="BA67" s="4" t="str">
        <f>IF(AY67="",IF(AND(H67&lt;&gt;"",F67=""),INDEX(AY$3:AY67,MATCH(MAX($AQ$3:AQ67),AQ$3:AQ67,0),0),""),AY67)</f>
        <v/>
      </c>
      <c r="BB67" s="82" t="str">
        <f>IF(BC67="","",RANK(BC67,BC$3:BC$1048576,1)+COUNTIF($BC$3:BC67,BC67)-1)</f>
        <v/>
      </c>
      <c r="BC67" s="139" t="str">
        <f t="shared" si="151"/>
        <v/>
      </c>
      <c r="BD67" s="46" t="str">
        <f t="shared" si="152"/>
        <v/>
      </c>
      <c r="BE67" s="46" t="str">
        <f t="shared" si="153"/>
        <v/>
      </c>
      <c r="BF67" s="46" t="str">
        <f t="shared" si="154"/>
        <v/>
      </c>
      <c r="BG67" s="4" t="str">
        <f t="shared" si="155"/>
        <v/>
      </c>
      <c r="BH67" s="180" t="str">
        <f t="shared" si="156"/>
        <v/>
      </c>
      <c r="BI67" s="16" t="str">
        <f t="shared" si="157"/>
        <v/>
      </c>
      <c r="BJ67" s="52" t="str">
        <f>IF(BI67="","",IF(W67="","",IF(AND(K67=$K$1,$K$1&lt;&gt;""),$BT$2,IFERROR(IF(INDEX(価格設定!$D$5:$D$1048576,MATCH(Q67,価格設定!$B$5:$B$1048576,0),0)=価格設定!$D$3,$BT$2,$BS$2),$BS$2))))</f>
        <v/>
      </c>
      <c r="BK67" s="16" t="str">
        <f>IF(BI67="","",IF(COUNTIF($BI$3:BI67,BI67)=1,1,IF(AND(BI66=BI67,BH67=""),BK66,COUNTIF($BH$3:BH67,BH67))))</f>
        <v/>
      </c>
      <c r="BL67" s="52" t="str">
        <f t="shared" si="158"/>
        <v/>
      </c>
      <c r="BM67" s="52" t="str">
        <f t="shared" si="159"/>
        <v/>
      </c>
      <c r="BN67" s="119" t="str">
        <f t="shared" si="160"/>
        <v/>
      </c>
      <c r="BO67" s="119" t="str">
        <f t="shared" si="161"/>
        <v/>
      </c>
      <c r="BP67" s="17" t="str">
        <f t="shared" si="162"/>
        <v/>
      </c>
      <c r="BQ67" s="17" t="str">
        <f t="shared" si="163"/>
        <v/>
      </c>
      <c r="BR67" s="17" t="str">
        <f>IF(OR(BP67="",COUNTIF($BO$3:BO67,BO67)&lt;&gt;1),"",SUMIF(BO$3:BO$1048576,BO67,BP$3:BP$1048576))</f>
        <v/>
      </c>
      <c r="BS67" s="17" t="str">
        <f t="shared" si="164"/>
        <v/>
      </c>
      <c r="BT67" s="17" t="str">
        <f t="shared" si="165"/>
        <v/>
      </c>
      <c r="BU67" s="17" t="str">
        <f t="shared" si="166"/>
        <v/>
      </c>
      <c r="BV67" s="24" t="str">
        <f t="shared" si="167"/>
        <v/>
      </c>
      <c r="BW67" s="24" t="str">
        <f t="shared" si="168"/>
        <v/>
      </c>
      <c r="BX67" s="24" t="str">
        <f t="shared" si="169"/>
        <v/>
      </c>
      <c r="BY67" s="26" t="str">
        <f t="shared" si="170"/>
        <v/>
      </c>
      <c r="BZ67" s="26" t="str">
        <f t="shared" si="171"/>
        <v/>
      </c>
      <c r="CA67" s="26" t="str">
        <f t="shared" si="172"/>
        <v/>
      </c>
      <c r="CB67" s="66" t="str">
        <f t="shared" si="173"/>
        <v/>
      </c>
      <c r="CC67" s="65" t="str">
        <f t="shared" si="174"/>
        <v/>
      </c>
      <c r="CD67" s="26" t="str">
        <f t="shared" si="175"/>
        <v/>
      </c>
      <c r="CE67" s="26" t="str">
        <f t="shared" si="176"/>
        <v/>
      </c>
      <c r="CF67" s="193" t="str">
        <f t="shared" si="177"/>
        <v/>
      </c>
      <c r="CG67" s="193" t="str">
        <f t="shared" si="178"/>
        <v/>
      </c>
      <c r="CH67" s="26" t="str">
        <f t="shared" si="179"/>
        <v/>
      </c>
      <c r="CI67" s="26" t="str">
        <f t="shared" si="180"/>
        <v/>
      </c>
      <c r="CJ67" s="65" t="str">
        <f t="shared" si="181"/>
        <v/>
      </c>
      <c r="CK67" s="65" t="str">
        <f t="shared" si="182"/>
        <v/>
      </c>
      <c r="CL67" s="64" t="str">
        <f t="shared" si="183"/>
        <v/>
      </c>
      <c r="CM67" s="64" t="str">
        <f t="shared" si="184"/>
        <v/>
      </c>
      <c r="CN67" s="65" t="str">
        <f t="shared" si="185"/>
        <v/>
      </c>
      <c r="CP67" s="63" t="str">
        <f>IF(BH67="","",MAX($CP$3:CP66)+1)</f>
        <v/>
      </c>
      <c r="CQ67" s="24" t="str">
        <f t="shared" si="186"/>
        <v/>
      </c>
      <c r="CR67" s="24" t="str">
        <f t="shared" si="187"/>
        <v/>
      </c>
      <c r="CS67" s="24" t="str">
        <f t="shared" si="188"/>
        <v/>
      </c>
      <c r="CT67" s="58" t="str">
        <f>IF(BO67="","",COUNTIF($BO$3:BO67,BO67)&amp;"@"&amp;BO67)</f>
        <v/>
      </c>
      <c r="CU67" s="16" t="str">
        <f t="shared" si="84"/>
        <v/>
      </c>
      <c r="CV67" s="63" t="str">
        <f t="shared" si="189"/>
        <v/>
      </c>
      <c r="CW67" s="16" t="str">
        <f t="shared" si="190"/>
        <v/>
      </c>
      <c r="CX67" s="16" t="str">
        <f t="shared" si="191"/>
        <v/>
      </c>
      <c r="CY67" s="16" t="str">
        <f t="shared" si="192"/>
        <v/>
      </c>
      <c r="CZ67" s="85" t="str">
        <f t="shared" si="193"/>
        <v/>
      </c>
      <c r="DA67" s="16" t="str">
        <f t="shared" si="194"/>
        <v/>
      </c>
      <c r="DB67" s="16" t="str">
        <f t="shared" si="195"/>
        <v/>
      </c>
      <c r="DC67" s="28" t="str">
        <f>IF(CP67="","",$DC$1&amp;(INDEX(価格設定!D$1:XFD$3,ROW(価格設定!$D$3),MATCH($AW67,価格設定!D$1:XFD$1,1))*100)&amp;"%")</f>
        <v/>
      </c>
      <c r="DD67" s="28" t="str">
        <f>IF(CP67="","",$DD$1&amp;(INDEX(価格設定!D$1:XFD$3,ROW(価格設定!$D$2),MATCH($AW67,価格設定!D$1:XFD$1,1))*100)&amp;"%")</f>
        <v/>
      </c>
      <c r="DE67" s="29" t="str">
        <f t="shared" si="196"/>
        <v/>
      </c>
      <c r="DG67" s="58" t="str">
        <f t="shared" si="197"/>
        <v/>
      </c>
      <c r="DH67" s="58" t="str">
        <f t="shared" si="198"/>
        <v/>
      </c>
      <c r="DI67" s="58" t="str">
        <f t="shared" si="199"/>
        <v/>
      </c>
      <c r="DJ67" s="85" t="str">
        <f t="shared" si="200"/>
        <v/>
      </c>
      <c r="DL67" s="58" t="str">
        <f>IF(COUNTIF(DG$3:DG$1048576,DG67)=COUNTIF($DG$3:$DG67,DG67),DG67,"")</f>
        <v/>
      </c>
      <c r="DM67" s="85" t="str">
        <f t="shared" si="201"/>
        <v/>
      </c>
      <c r="DN67" s="85" t="str">
        <f t="shared" si="87"/>
        <v/>
      </c>
      <c r="DO67" s="85" t="str">
        <f t="shared" si="88"/>
        <v/>
      </c>
      <c r="DP67" s="303"/>
      <c r="DQ67" s="17" t="str">
        <f t="shared" si="89"/>
        <v/>
      </c>
      <c r="DR67" s="17" t="str">
        <f t="shared" si="90"/>
        <v/>
      </c>
      <c r="DS67" s="17" t="str">
        <f t="shared" si="91"/>
        <v/>
      </c>
      <c r="DU67" s="16" t="str">
        <f t="shared" si="202"/>
        <v/>
      </c>
      <c r="DV67" s="16" t="str">
        <f>IF(DU67="","",COUNT($DU$3:DU67))</f>
        <v/>
      </c>
      <c r="DW67" s="16" t="str">
        <f t="shared" si="203"/>
        <v/>
      </c>
      <c r="DX67" s="16" t="str">
        <f t="shared" si="204"/>
        <v/>
      </c>
      <c r="DY67" s="16" t="str">
        <f>IF(DZ67="","",COUNTIF(DZ$3:DZ67,DZ67))</f>
        <v/>
      </c>
      <c r="DZ67" s="16" t="str">
        <f t="shared" si="205"/>
        <v/>
      </c>
      <c r="EA67" s="16" t="str">
        <f t="shared" si="206"/>
        <v/>
      </c>
      <c r="EB67" s="16" t="str">
        <f t="shared" si="207"/>
        <v/>
      </c>
      <c r="EC67" s="16" t="str">
        <f t="shared" si="208"/>
        <v/>
      </c>
      <c r="ED67" s="16" t="str">
        <f t="shared" si="209"/>
        <v/>
      </c>
      <c r="EE67" s="16" t="str">
        <f t="shared" si="210"/>
        <v/>
      </c>
      <c r="EF67" s="16" t="str">
        <f t="shared" si="211"/>
        <v/>
      </c>
      <c r="EG67" s="16" t="str">
        <f t="shared" si="212"/>
        <v/>
      </c>
      <c r="EH67" s="16" t="str">
        <f t="shared" si="213"/>
        <v/>
      </c>
      <c r="EI67" s="16" t="str">
        <f t="shared" si="214"/>
        <v/>
      </c>
      <c r="EJ67" s="16" t="str">
        <f t="shared" si="215"/>
        <v/>
      </c>
      <c r="EK67" s="16" t="str">
        <f t="shared" si="216"/>
        <v/>
      </c>
      <c r="EL67" s="58" t="str">
        <f t="shared" si="217"/>
        <v/>
      </c>
      <c r="EM67" s="58" t="str">
        <f>IF(OR($DZ67="",CR67=""),IF($EL67="","",$EL67),IF(OR(CR67="なし",CR67=0),領収書!$H$1,CR67))</f>
        <v/>
      </c>
      <c r="EN67" s="58" t="str">
        <f>IF(OR($DZ67="",CS67=""),IF($EL67="","",$EL67),IF(OR(CS67="なし",CS67=0),入力!$EN$1,CS67))</f>
        <v/>
      </c>
      <c r="EO67" s="63" t="str">
        <f t="shared" si="218"/>
        <v/>
      </c>
      <c r="EP67" s="63" t="str">
        <f t="shared" si="219"/>
        <v/>
      </c>
      <c r="ER67" s="16" t="str">
        <f>IF(AND(COUNTIF($ET$3:ET67,ET67)=1,ET67&lt;&gt;""),MAX($ER$3:ER66)+1,"")</f>
        <v/>
      </c>
      <c r="ES67" s="16" t="str">
        <f>IF(価格設定!B69="","",価格設定!B69)</f>
        <v/>
      </c>
      <c r="ET67" s="16" t="str">
        <f>IF(価格設定!C69="","",価格設定!C69)</f>
        <v/>
      </c>
      <c r="EV67" s="16" t="str">
        <f t="shared" si="94"/>
        <v/>
      </c>
      <c r="EW67" s="16" t="str">
        <f t="shared" si="220"/>
        <v/>
      </c>
    </row>
    <row r="68" spans="1:153" ht="30" customHeight="1" x14ac:dyDescent="0.2">
      <c r="A68" s="225"/>
      <c r="B68" s="212"/>
      <c r="C68" s="221"/>
      <c r="D68" s="164"/>
      <c r="E68" s="165"/>
      <c r="F68" s="166"/>
      <c r="G68" s="167"/>
      <c r="H68" s="179"/>
      <c r="I68" s="306"/>
      <c r="J68" s="169"/>
      <c r="K68" s="179"/>
      <c r="L68" s="186"/>
      <c r="M68" s="186"/>
      <c r="N68" s="168"/>
      <c r="O68" s="170"/>
      <c r="P68" s="212"/>
      <c r="Q68" s="179" t="str">
        <f>IFERROR(IF(H68="","",IFERROR(INDEX(価格設定!$B$5:$B$1048576,MATCH(H68,価格設定!$B$5:$B$1048576,0),0),INDEX(価格設定!$B$5:$B$1048576,MATCH("*"&amp;H68&amp;"*",価格設定!$B$5:$B$1048576,0),0))),H68)</f>
        <v/>
      </c>
      <c r="R68" s="250" t="str">
        <f>IFERROR(IF(Q68="",IF(K68="","",K68),IF(K68="",IF(INDEX(価格設定!$C$5:$C$1048576,MATCH(Q68,価格設定!$B$5:$B$1048576,0),0)=0,"",INDEX(価格設定!$C$5:$C$1048576,MATCH(Q68,価格設定!$B$5:$B$1048576,0),0)),IF(K68="なし","",K68))),"")</f>
        <v/>
      </c>
      <c r="S68" s="308" t="str">
        <f t="shared" si="132"/>
        <v/>
      </c>
      <c r="T68" s="126" t="str">
        <f>IFERROR(IF(J68="",IF(INDEX(価格設定!$E$5:$R$1048576,MATCH($Q68,価格設定!B$5:B$1048576,0),MATCH($AW68,価格設定!E$1:X$1,1))=0,"",INDEX(価格設定!$E$5:$R$1048576,MATCH($Q68,価格設定!B$5:B$1048576,0),MATCH($AW68,価格設定!E$1:X$1,1))),J68),"")</f>
        <v/>
      </c>
      <c r="U68" s="126" t="str">
        <f t="shared" si="133"/>
        <v/>
      </c>
      <c r="V68" s="132" t="str">
        <f t="shared" si="134"/>
        <v/>
      </c>
      <c r="W68" s="127" t="str">
        <f>IFERROR(IF(OR(T68="",T68&lt;0),"",IFERROR(INDEX(価格設定!E$2:X$3,IF(AND(K68=$K$1,$K$1&lt;&gt;""),ROW(価格設定!$D$3)-1,MATCH(INDEX(価格設定!$D$5:$D$1048576,MATCH(Q68,価格設定!$B$5:$B$1048576,0),0),価格設定!$D$2:$D$3,0)),MATCH($AW68,価格設定!E$1:X$1,1)),INDEX(価格設定!E$2:X$2,0,MATCH($AW68,価格設定!E$1:X$1,1)))),"")</f>
        <v/>
      </c>
      <c r="X68" s="126" t="str">
        <f t="shared" ref="X68:X131" si="221">IFERROR(IF(U68="","",ROUNDDOWN(U68*W68,0)),"")</f>
        <v/>
      </c>
      <c r="Y68" s="128" t="str">
        <f t="shared" si="135"/>
        <v/>
      </c>
      <c r="Z68" s="126" t="str">
        <f t="shared" si="136"/>
        <v/>
      </c>
      <c r="AA68" s="129" t="str">
        <f t="shared" si="137"/>
        <v/>
      </c>
      <c r="AB68" s="126" t="str">
        <f t="shared" si="138"/>
        <v/>
      </c>
      <c r="AC68" s="280" t="str">
        <f t="shared" si="139"/>
        <v/>
      </c>
      <c r="AD68" s="15"/>
      <c r="AE68" s="204" t="str">
        <f>IF(AF68="","",COUNT($AF$3:AF68))</f>
        <v/>
      </c>
      <c r="AF68" s="206" t="str">
        <f t="shared" si="140"/>
        <v/>
      </c>
      <c r="AG68" s="204" t="str">
        <f t="shared" si="141"/>
        <v/>
      </c>
      <c r="AH68" s="204" t="str">
        <f t="shared" si="142"/>
        <v/>
      </c>
      <c r="AI68" s="287"/>
      <c r="AJ68" s="15"/>
      <c r="AK68" s="138" t="str">
        <f t="shared" si="143"/>
        <v/>
      </c>
      <c r="AL68" s="131" t="str">
        <f t="shared" si="144"/>
        <v/>
      </c>
      <c r="AM68" s="131" t="str">
        <f t="shared" si="145"/>
        <v/>
      </c>
      <c r="AN68" s="313" t="str">
        <f t="shared" si="146"/>
        <v/>
      </c>
      <c r="AO68" s="316" t="str">
        <f t="shared" si="147"/>
        <v/>
      </c>
      <c r="AP68" s="18"/>
      <c r="AQ68" s="3" t="str">
        <f>IF(F68="","",MAX($AQ$3:AQ67)+1)</f>
        <v/>
      </c>
      <c r="AR68" s="3" t="str">
        <f>IF(OR(AQ68="",BB68=""),"",MAX($AR$3:AR67)+1)</f>
        <v/>
      </c>
      <c r="AS68" s="3" t="str">
        <f>IF(CQ68="","",RANK(CQ68,CQ$3:CQ$1048576,1)+COUNTIF($CQ$3:CQ68,CQ68)-1)</f>
        <v/>
      </c>
      <c r="AT68" s="21" t="str">
        <f>IF(C68="",IF(OR(AND($H68&lt;&gt;"",C68=""),AND($F67=$F68,$AZ68&lt;&gt;""),COUNTA($H$3:$H$1048576,#REF!,$F$3:$F$1048576)&gt;COUNTA($H$3:$H68,#REF!,$F$3:$F68),$AZ68&lt;&gt;""),INDEX(AT$3:AT$1048576,MATCH(MAX($AQ$3:$AQ67),$AQ$3:$AQ$1048576,0),0),""),C68)</f>
        <v/>
      </c>
      <c r="AU68" s="21" t="str">
        <f>IF(D68="",IF(OR(AND($H68&lt;&gt;"",D68=""),AND($F67=$F68,$AZ68&lt;&gt;""),COUNTA($H$3:$H$1048576,#REF!,$F$3:$F$1048576)&gt;COUNTA($H$3:$H68,#REF!,$F$3:$F68),$AZ68&lt;&gt;""),INDEX(AU$3:AU$1048576,MATCH(MAX($AQ$3:$AQ67),$AQ$3:$AQ$1048576,0),0),""),D68)</f>
        <v/>
      </c>
      <c r="AV68" s="21" t="str">
        <f>IF(E68="",IF(OR(AND($H68&lt;&gt;"",E68=""),AND($F67=$F68,$AZ68&lt;&gt;""),COUNTA($H$3:$H$1048576,#REF!,$F$3:$F$1048576)&gt;COUNTA($H$3:$H68,#REF!,$F$3:$F68),$AZ68&lt;&gt;""),INDEX(AV$3:AV$1048576,MATCH(MAX($AQ$3:$AQ67),$AQ$3:$AQ$1048576,0),0),""),E68)</f>
        <v/>
      </c>
      <c r="AW68" s="24" t="str">
        <f t="shared" si="148"/>
        <v/>
      </c>
      <c r="AX68" s="13" t="str">
        <f t="shared" si="149"/>
        <v/>
      </c>
      <c r="AY68" s="4" t="str">
        <f t="shared" si="150"/>
        <v/>
      </c>
      <c r="AZ68" s="4" t="str">
        <f>IF(AX68="",IF(OR(AND(H68&lt;&gt;"",F68=""),COUNTA($H$3:$H$1048576)&gt;COUNTA($H$3:$H68)),INDEX(AX$3:AX68,MATCH(MAX($AQ$3:AQ68),AQ$3:AQ68,0),0),""),AX68)</f>
        <v/>
      </c>
      <c r="BA68" s="4" t="str">
        <f>IF(AY68="",IF(AND(H68&lt;&gt;"",F68=""),INDEX(AY$3:AY68,MATCH(MAX($AQ$3:AQ68),AQ$3:AQ68,0),0),""),AY68)</f>
        <v/>
      </c>
      <c r="BB68" s="82" t="str">
        <f>IF(BC68="","",RANK(BC68,BC$3:BC$1048576,1)+COUNTIF($BC$3:BC68,BC68)-1)</f>
        <v/>
      </c>
      <c r="BC68" s="139" t="str">
        <f t="shared" si="151"/>
        <v/>
      </c>
      <c r="BD68" s="46" t="str">
        <f t="shared" si="152"/>
        <v/>
      </c>
      <c r="BE68" s="46" t="str">
        <f t="shared" si="153"/>
        <v/>
      </c>
      <c r="BF68" s="46" t="str">
        <f t="shared" si="154"/>
        <v/>
      </c>
      <c r="BG68" s="4" t="str">
        <f t="shared" si="155"/>
        <v/>
      </c>
      <c r="BH68" s="180" t="str">
        <f t="shared" si="156"/>
        <v/>
      </c>
      <c r="BI68" s="16" t="str">
        <f t="shared" si="157"/>
        <v/>
      </c>
      <c r="BJ68" s="52" t="str">
        <f>IF(BI68="","",IF(W68="","",IF(AND(K68=$K$1,$K$1&lt;&gt;""),$BT$2,IFERROR(IF(INDEX(価格設定!$D$5:$D$1048576,MATCH(Q68,価格設定!$B$5:$B$1048576,0),0)=価格設定!$D$3,$BT$2,$BS$2),$BS$2))))</f>
        <v/>
      </c>
      <c r="BK68" s="16" t="str">
        <f>IF(BI68="","",IF(COUNTIF($BI$3:BI68,BI68)=1,1,IF(AND(BI67=BI68,BH68=""),BK67,COUNTIF($BH$3:BH68,BH68))))</f>
        <v/>
      </c>
      <c r="BL68" s="52" t="str">
        <f t="shared" si="158"/>
        <v/>
      </c>
      <c r="BM68" s="52" t="str">
        <f t="shared" si="159"/>
        <v/>
      </c>
      <c r="BN68" s="119" t="str">
        <f t="shared" si="160"/>
        <v/>
      </c>
      <c r="BO68" s="119" t="str">
        <f t="shared" si="161"/>
        <v/>
      </c>
      <c r="BP68" s="17" t="str">
        <f t="shared" si="162"/>
        <v/>
      </c>
      <c r="BQ68" s="17" t="str">
        <f t="shared" si="163"/>
        <v/>
      </c>
      <c r="BR68" s="17" t="str">
        <f>IF(OR(BP68="",COUNTIF($BO$3:BO68,BO68)&lt;&gt;1),"",SUMIF(BO$3:BO$1048576,BO68,BP$3:BP$1048576))</f>
        <v/>
      </c>
      <c r="BS68" s="17" t="str">
        <f t="shared" si="164"/>
        <v/>
      </c>
      <c r="BT68" s="17" t="str">
        <f t="shared" si="165"/>
        <v/>
      </c>
      <c r="BU68" s="17" t="str">
        <f t="shared" si="166"/>
        <v/>
      </c>
      <c r="BV68" s="24" t="str">
        <f t="shared" si="167"/>
        <v/>
      </c>
      <c r="BW68" s="24" t="str">
        <f t="shared" si="168"/>
        <v/>
      </c>
      <c r="BX68" s="24" t="str">
        <f t="shared" si="169"/>
        <v/>
      </c>
      <c r="BY68" s="26" t="str">
        <f t="shared" si="170"/>
        <v/>
      </c>
      <c r="BZ68" s="26" t="str">
        <f t="shared" si="171"/>
        <v/>
      </c>
      <c r="CA68" s="26" t="str">
        <f t="shared" si="172"/>
        <v/>
      </c>
      <c r="CB68" s="66" t="str">
        <f t="shared" si="173"/>
        <v/>
      </c>
      <c r="CC68" s="65" t="str">
        <f t="shared" si="174"/>
        <v/>
      </c>
      <c r="CD68" s="26" t="str">
        <f t="shared" si="175"/>
        <v/>
      </c>
      <c r="CE68" s="26" t="str">
        <f t="shared" si="176"/>
        <v/>
      </c>
      <c r="CF68" s="193" t="str">
        <f t="shared" si="177"/>
        <v/>
      </c>
      <c r="CG68" s="193" t="str">
        <f t="shared" si="178"/>
        <v/>
      </c>
      <c r="CH68" s="26" t="str">
        <f t="shared" si="179"/>
        <v/>
      </c>
      <c r="CI68" s="26" t="str">
        <f t="shared" si="180"/>
        <v/>
      </c>
      <c r="CJ68" s="65" t="str">
        <f t="shared" si="181"/>
        <v/>
      </c>
      <c r="CK68" s="65" t="str">
        <f t="shared" si="182"/>
        <v/>
      </c>
      <c r="CL68" s="64" t="str">
        <f t="shared" si="183"/>
        <v/>
      </c>
      <c r="CM68" s="64" t="str">
        <f t="shared" si="184"/>
        <v/>
      </c>
      <c r="CN68" s="65" t="str">
        <f t="shared" si="185"/>
        <v/>
      </c>
      <c r="CP68" s="63" t="str">
        <f>IF(BH68="","",MAX($CP$3:CP67)+1)</f>
        <v/>
      </c>
      <c r="CQ68" s="24" t="str">
        <f t="shared" si="186"/>
        <v/>
      </c>
      <c r="CR68" s="24" t="str">
        <f t="shared" si="187"/>
        <v/>
      </c>
      <c r="CS68" s="24" t="str">
        <f t="shared" si="188"/>
        <v/>
      </c>
      <c r="CT68" s="58" t="str">
        <f>IF(BO68="","",COUNTIF($BO$3:BO68,BO68)&amp;"@"&amp;BO68)</f>
        <v/>
      </c>
      <c r="CU68" s="16" t="str">
        <f t="shared" ref="CU68:CU131" si="222">IF(BX68="","",IF($CV$1="無",BX68,BX68&amp;" "&amp;IF(OR(BX68=R68,R68=""),"","("&amp;R68&amp;")")))</f>
        <v/>
      </c>
      <c r="CV68" s="63" t="str">
        <f t="shared" si="189"/>
        <v/>
      </c>
      <c r="CW68" s="16" t="str">
        <f t="shared" si="190"/>
        <v/>
      </c>
      <c r="CX68" s="16" t="str">
        <f t="shared" si="191"/>
        <v/>
      </c>
      <c r="CY68" s="16" t="str">
        <f t="shared" si="192"/>
        <v/>
      </c>
      <c r="CZ68" s="85" t="str">
        <f t="shared" si="193"/>
        <v/>
      </c>
      <c r="DA68" s="16" t="str">
        <f t="shared" si="194"/>
        <v/>
      </c>
      <c r="DB68" s="16" t="str">
        <f t="shared" si="195"/>
        <v/>
      </c>
      <c r="DC68" s="28" t="str">
        <f>IF(CP68="","",$DC$1&amp;(INDEX(価格設定!D$1:XFD$3,ROW(価格設定!$D$3),MATCH($AW68,価格設定!D$1:XFD$1,1))*100)&amp;"%")</f>
        <v/>
      </c>
      <c r="DD68" s="28" t="str">
        <f>IF(CP68="","",$DD$1&amp;(INDEX(価格設定!D$1:XFD$3,ROW(価格設定!$D$2),MATCH($AW68,価格設定!D$1:XFD$1,1))*100)&amp;"%")</f>
        <v/>
      </c>
      <c r="DE68" s="29" t="str">
        <f t="shared" si="196"/>
        <v/>
      </c>
      <c r="DG68" s="58" t="str">
        <f t="shared" si="197"/>
        <v/>
      </c>
      <c r="DH68" s="58" t="str">
        <f t="shared" si="198"/>
        <v/>
      </c>
      <c r="DI68" s="58" t="str">
        <f t="shared" si="199"/>
        <v/>
      </c>
      <c r="DJ68" s="85" t="str">
        <f t="shared" si="200"/>
        <v/>
      </c>
      <c r="DL68" s="58" t="str">
        <f>IF(COUNTIF(DG$3:DG$1048576,DG68)=COUNTIF($DG$3:$DG68,DG68),DG68,"")</f>
        <v/>
      </c>
      <c r="DM68" s="85" t="str">
        <f t="shared" si="201"/>
        <v/>
      </c>
      <c r="DN68" s="85" t="str">
        <f t="shared" ref="DN68:DO131" si="223">IF($DL68="","",SUMIF($DI$3:$DI$1048576,$DL68&amp;DN$2,$DJ$3:$DJ$1048576))</f>
        <v/>
      </c>
      <c r="DO68" s="85" t="str">
        <f t="shared" si="223"/>
        <v/>
      </c>
      <c r="DP68" s="303"/>
      <c r="DQ68" s="17" t="str">
        <f t="shared" ref="DQ68:DQ131" si="224">IF($DL68="","",SUMIF($DG$3:$DG$1048576,$DL68,$CX$3:$CX$1048576))</f>
        <v/>
      </c>
      <c r="DR68" s="17" t="str">
        <f t="shared" ref="DR68:DR131" si="225">IF($DL68="","",SUMIF($DG$3:$DG$1048576,$DL68,$DB$3:$DB$1048576))</f>
        <v/>
      </c>
      <c r="DS68" s="17" t="str">
        <f t="shared" ref="DS68:DS131" si="226">IF($DL68="","",SUMIF($DG$3:$DG$1048576,$DL68,$DA$3:$DA$1048576))</f>
        <v/>
      </c>
      <c r="DU68" s="16" t="str">
        <f t="shared" si="202"/>
        <v/>
      </c>
      <c r="DV68" s="16" t="str">
        <f>IF(DU68="","",COUNT($DU$3:DU68))</f>
        <v/>
      </c>
      <c r="DW68" s="16" t="str">
        <f t="shared" si="203"/>
        <v/>
      </c>
      <c r="DX68" s="16" t="str">
        <f t="shared" si="204"/>
        <v/>
      </c>
      <c r="DY68" s="16" t="str">
        <f>IF(DZ68="","",COUNTIF(DZ$3:DZ68,DZ68))</f>
        <v/>
      </c>
      <c r="DZ68" s="16" t="str">
        <f t="shared" si="205"/>
        <v/>
      </c>
      <c r="EA68" s="16" t="str">
        <f t="shared" si="206"/>
        <v/>
      </c>
      <c r="EB68" s="16" t="str">
        <f t="shared" si="207"/>
        <v/>
      </c>
      <c r="EC68" s="16" t="str">
        <f t="shared" si="208"/>
        <v/>
      </c>
      <c r="ED68" s="16" t="str">
        <f t="shared" si="209"/>
        <v/>
      </c>
      <c r="EE68" s="16" t="str">
        <f t="shared" si="210"/>
        <v/>
      </c>
      <c r="EF68" s="16" t="str">
        <f t="shared" si="211"/>
        <v/>
      </c>
      <c r="EG68" s="16" t="str">
        <f t="shared" si="212"/>
        <v/>
      </c>
      <c r="EH68" s="16" t="str">
        <f t="shared" si="213"/>
        <v/>
      </c>
      <c r="EI68" s="16" t="str">
        <f t="shared" si="214"/>
        <v/>
      </c>
      <c r="EJ68" s="16" t="str">
        <f t="shared" si="215"/>
        <v/>
      </c>
      <c r="EK68" s="16" t="str">
        <f t="shared" si="216"/>
        <v/>
      </c>
      <c r="EL68" s="58" t="str">
        <f t="shared" si="217"/>
        <v/>
      </c>
      <c r="EM68" s="58" t="str">
        <f>IF(OR($DZ68="",CR68=""),IF($EL68="","",$EL68),IF(OR(CR68="なし",CR68=0),領収書!$H$1,CR68))</f>
        <v/>
      </c>
      <c r="EN68" s="58" t="str">
        <f>IF(OR($DZ68="",CS68=""),IF($EL68="","",$EL68),IF(OR(CS68="なし",CS68=0),入力!$EN$1,CS68))</f>
        <v/>
      </c>
      <c r="EO68" s="63" t="str">
        <f t="shared" si="218"/>
        <v/>
      </c>
      <c r="EP68" s="63" t="str">
        <f t="shared" si="219"/>
        <v/>
      </c>
      <c r="ER68" s="16" t="str">
        <f>IF(AND(COUNTIF($ET$3:ET68,ET68)=1,ET68&lt;&gt;""),MAX($ER$3:ER67)+1,"")</f>
        <v/>
      </c>
      <c r="ES68" s="16" t="str">
        <f>IF(価格設定!B70="","",価格設定!B70)</f>
        <v/>
      </c>
      <c r="ET68" s="16" t="str">
        <f>IF(価格設定!C70="","",価格設定!C70)</f>
        <v/>
      </c>
      <c r="EV68" s="16" t="str">
        <f t="shared" ref="EV68:EV131" si="227">IF((ROW(EV68)-ROW($EV$2))&lt;=$EV$2,ROW(EV68)-ROW($EV$2),"")</f>
        <v/>
      </c>
      <c r="EW68" s="16" t="str">
        <f t="shared" si="220"/>
        <v/>
      </c>
    </row>
    <row r="69" spans="1:153" ht="30" customHeight="1" x14ac:dyDescent="0.2">
      <c r="A69" s="225"/>
      <c r="B69" s="212"/>
      <c r="C69" s="221"/>
      <c r="D69" s="164"/>
      <c r="E69" s="165"/>
      <c r="F69" s="166"/>
      <c r="G69" s="167"/>
      <c r="H69" s="179"/>
      <c r="I69" s="306"/>
      <c r="J69" s="169"/>
      <c r="K69" s="179"/>
      <c r="L69" s="186"/>
      <c r="M69" s="186"/>
      <c r="N69" s="168"/>
      <c r="O69" s="170"/>
      <c r="P69" s="212"/>
      <c r="Q69" s="179" t="str">
        <f>IFERROR(IF(H69="","",IFERROR(INDEX(価格設定!$B$5:$B$1048576,MATCH(H69,価格設定!$B$5:$B$1048576,0),0),INDEX(価格設定!$B$5:$B$1048576,MATCH("*"&amp;H69&amp;"*",価格設定!$B$5:$B$1048576,0),0))),H69)</f>
        <v/>
      </c>
      <c r="R69" s="250" t="str">
        <f>IFERROR(IF(Q69="",IF(K69="","",K69),IF(K69="",IF(INDEX(価格設定!$C$5:$C$1048576,MATCH(Q69,価格設定!$B$5:$B$1048576,0),0)=0,"",INDEX(価格設定!$C$5:$C$1048576,MATCH(Q69,価格設定!$B$5:$B$1048576,0),0)),IF(K69="なし","",K69))),"")</f>
        <v/>
      </c>
      <c r="S69" s="308" t="str">
        <f t="shared" si="132"/>
        <v/>
      </c>
      <c r="T69" s="126" t="str">
        <f>IFERROR(IF(J69="",IF(INDEX(価格設定!$E$5:$R$1048576,MATCH($Q69,価格設定!B$5:B$1048576,0),MATCH($AW69,価格設定!E$1:X$1,1))=0,"",INDEX(価格設定!$E$5:$R$1048576,MATCH($Q69,価格設定!B$5:B$1048576,0),MATCH($AW69,価格設定!E$1:X$1,1))),J69),"")</f>
        <v/>
      </c>
      <c r="U69" s="126" t="str">
        <f t="shared" si="133"/>
        <v/>
      </c>
      <c r="V69" s="132" t="str">
        <f t="shared" si="134"/>
        <v/>
      </c>
      <c r="W69" s="127" t="str">
        <f>IFERROR(IF(OR(T69="",T69&lt;0),"",IFERROR(INDEX(価格設定!E$2:X$3,IF(AND(K69=$K$1,$K$1&lt;&gt;""),ROW(価格設定!$D$3)-1,MATCH(INDEX(価格設定!$D$5:$D$1048576,MATCH(Q69,価格設定!$B$5:$B$1048576,0),0),価格設定!$D$2:$D$3,0)),MATCH($AW69,価格設定!E$1:X$1,1)),INDEX(価格設定!E$2:X$2,0,MATCH($AW69,価格設定!E$1:X$1,1)))),"")</f>
        <v/>
      </c>
      <c r="X69" s="126" t="str">
        <f t="shared" si="221"/>
        <v/>
      </c>
      <c r="Y69" s="128" t="str">
        <f t="shared" si="135"/>
        <v/>
      </c>
      <c r="Z69" s="126" t="str">
        <f t="shared" si="136"/>
        <v/>
      </c>
      <c r="AA69" s="129" t="str">
        <f t="shared" si="137"/>
        <v/>
      </c>
      <c r="AB69" s="126" t="str">
        <f t="shared" si="138"/>
        <v/>
      </c>
      <c r="AC69" s="280" t="str">
        <f t="shared" si="139"/>
        <v/>
      </c>
      <c r="AD69" s="15"/>
      <c r="AE69" s="204" t="str">
        <f>IF(AF69="","",COUNT($AF$3:AF69))</f>
        <v/>
      </c>
      <c r="AF69" s="206" t="str">
        <f t="shared" si="140"/>
        <v/>
      </c>
      <c r="AG69" s="204" t="str">
        <f t="shared" si="141"/>
        <v/>
      </c>
      <c r="AH69" s="204" t="str">
        <f t="shared" si="142"/>
        <v/>
      </c>
      <c r="AI69" s="287"/>
      <c r="AJ69" s="15"/>
      <c r="AK69" s="138" t="str">
        <f t="shared" si="143"/>
        <v/>
      </c>
      <c r="AL69" s="131" t="str">
        <f t="shared" si="144"/>
        <v/>
      </c>
      <c r="AM69" s="131" t="str">
        <f t="shared" si="145"/>
        <v/>
      </c>
      <c r="AN69" s="313" t="str">
        <f t="shared" si="146"/>
        <v/>
      </c>
      <c r="AO69" s="316" t="str">
        <f t="shared" si="147"/>
        <v/>
      </c>
      <c r="AP69" s="18"/>
      <c r="AQ69" s="3" t="str">
        <f>IF(F69="","",MAX($AQ$3:AQ68)+1)</f>
        <v/>
      </c>
      <c r="AR69" s="3" t="str">
        <f>IF(OR(AQ69="",BB69=""),"",MAX($AR$3:AR68)+1)</f>
        <v/>
      </c>
      <c r="AS69" s="3" t="str">
        <f>IF(CQ69="","",RANK(CQ69,CQ$3:CQ$1048576,1)+COUNTIF($CQ$3:CQ69,CQ69)-1)</f>
        <v/>
      </c>
      <c r="AT69" s="21" t="str">
        <f>IF(C69="",IF(OR(AND($H69&lt;&gt;"",C69=""),AND($F68=$F69,$AZ69&lt;&gt;""),COUNTA($H$3:$H$1048576,#REF!,$F$3:$F$1048576)&gt;COUNTA($H$3:$H69,#REF!,$F$3:$F69),$AZ69&lt;&gt;""),INDEX(AT$3:AT$1048576,MATCH(MAX($AQ$3:$AQ68),$AQ$3:$AQ$1048576,0),0),""),C69)</f>
        <v/>
      </c>
      <c r="AU69" s="21" t="str">
        <f>IF(D69="",IF(OR(AND($H69&lt;&gt;"",D69=""),AND($F68=$F69,$AZ69&lt;&gt;""),COUNTA($H$3:$H$1048576,#REF!,$F$3:$F$1048576)&gt;COUNTA($H$3:$H69,#REF!,$F$3:$F69),$AZ69&lt;&gt;""),INDEX(AU$3:AU$1048576,MATCH(MAX($AQ$3:$AQ68),$AQ$3:$AQ$1048576,0),0),""),D69)</f>
        <v/>
      </c>
      <c r="AV69" s="21" t="str">
        <f>IF(E69="",IF(OR(AND($H69&lt;&gt;"",E69=""),AND($F68=$F69,$AZ69&lt;&gt;""),COUNTA($H$3:$H$1048576,#REF!,$F$3:$F$1048576)&gt;COUNTA($H$3:$H69,#REF!,$F$3:$F69),$AZ69&lt;&gt;""),INDEX(AV$3:AV$1048576,MATCH(MAX($AQ$3:$AQ68),$AQ$3:$AQ$1048576,0),0),""),E69)</f>
        <v/>
      </c>
      <c r="AW69" s="24" t="str">
        <f t="shared" si="148"/>
        <v/>
      </c>
      <c r="AX69" s="13" t="str">
        <f t="shared" si="149"/>
        <v/>
      </c>
      <c r="AY69" s="4" t="str">
        <f t="shared" si="150"/>
        <v/>
      </c>
      <c r="AZ69" s="4" t="str">
        <f>IF(AX69="",IF(OR(AND(H69&lt;&gt;"",F69=""),COUNTA($H$3:$H$1048576)&gt;COUNTA($H$3:$H69)),INDEX(AX$3:AX69,MATCH(MAX($AQ$3:AQ69),AQ$3:AQ69,0),0),""),AX69)</f>
        <v/>
      </c>
      <c r="BA69" s="4" t="str">
        <f>IF(AY69="",IF(AND(H69&lt;&gt;"",F69=""),INDEX(AY$3:AY69,MATCH(MAX($AQ$3:AQ69),AQ$3:AQ69,0),0),""),AY69)</f>
        <v/>
      </c>
      <c r="BB69" s="82" t="str">
        <f>IF(BC69="","",RANK(BC69,BC$3:BC$1048576,1)+COUNTIF($BC$3:BC69,BC69)-1)</f>
        <v/>
      </c>
      <c r="BC69" s="139" t="str">
        <f t="shared" si="151"/>
        <v/>
      </c>
      <c r="BD69" s="46" t="str">
        <f t="shared" si="152"/>
        <v/>
      </c>
      <c r="BE69" s="46" t="str">
        <f t="shared" si="153"/>
        <v/>
      </c>
      <c r="BF69" s="46" t="str">
        <f t="shared" si="154"/>
        <v/>
      </c>
      <c r="BG69" s="4" t="str">
        <f t="shared" si="155"/>
        <v/>
      </c>
      <c r="BH69" s="180" t="str">
        <f t="shared" si="156"/>
        <v/>
      </c>
      <c r="BI69" s="16" t="str">
        <f t="shared" si="157"/>
        <v/>
      </c>
      <c r="BJ69" s="52" t="str">
        <f>IF(BI69="","",IF(W69="","",IF(AND(K69=$K$1,$K$1&lt;&gt;""),$BT$2,IFERROR(IF(INDEX(価格設定!$D$5:$D$1048576,MATCH(Q69,価格設定!$B$5:$B$1048576,0),0)=価格設定!$D$3,$BT$2,$BS$2),$BS$2))))</f>
        <v/>
      </c>
      <c r="BK69" s="16" t="str">
        <f>IF(BI69="","",IF(COUNTIF($BI$3:BI69,BI69)=1,1,IF(AND(BI68=BI69,BH69=""),BK68,COUNTIF($BH$3:BH69,BH69))))</f>
        <v/>
      </c>
      <c r="BL69" s="52" t="str">
        <f t="shared" si="158"/>
        <v/>
      </c>
      <c r="BM69" s="52" t="str">
        <f t="shared" si="159"/>
        <v/>
      </c>
      <c r="BN69" s="119" t="str">
        <f t="shared" si="160"/>
        <v/>
      </c>
      <c r="BO69" s="119" t="str">
        <f t="shared" si="161"/>
        <v/>
      </c>
      <c r="BP69" s="17" t="str">
        <f t="shared" si="162"/>
        <v/>
      </c>
      <c r="BQ69" s="17" t="str">
        <f t="shared" si="163"/>
        <v/>
      </c>
      <c r="BR69" s="17" t="str">
        <f>IF(OR(BP69="",COUNTIF($BO$3:BO69,BO69)&lt;&gt;1),"",SUMIF(BO$3:BO$1048576,BO69,BP$3:BP$1048576))</f>
        <v/>
      </c>
      <c r="BS69" s="17" t="str">
        <f t="shared" si="164"/>
        <v/>
      </c>
      <c r="BT69" s="17" t="str">
        <f t="shared" si="165"/>
        <v/>
      </c>
      <c r="BU69" s="17" t="str">
        <f t="shared" si="166"/>
        <v/>
      </c>
      <c r="BV69" s="24" t="str">
        <f t="shared" si="167"/>
        <v/>
      </c>
      <c r="BW69" s="24" t="str">
        <f t="shared" si="168"/>
        <v/>
      </c>
      <c r="BX69" s="24" t="str">
        <f t="shared" si="169"/>
        <v/>
      </c>
      <c r="BY69" s="26" t="str">
        <f t="shared" si="170"/>
        <v/>
      </c>
      <c r="BZ69" s="26" t="str">
        <f t="shared" si="171"/>
        <v/>
      </c>
      <c r="CA69" s="26" t="str">
        <f t="shared" si="172"/>
        <v/>
      </c>
      <c r="CB69" s="66" t="str">
        <f t="shared" si="173"/>
        <v/>
      </c>
      <c r="CC69" s="65" t="str">
        <f t="shared" si="174"/>
        <v/>
      </c>
      <c r="CD69" s="26" t="str">
        <f t="shared" si="175"/>
        <v/>
      </c>
      <c r="CE69" s="26" t="str">
        <f t="shared" si="176"/>
        <v/>
      </c>
      <c r="CF69" s="193" t="str">
        <f t="shared" si="177"/>
        <v/>
      </c>
      <c r="CG69" s="193" t="str">
        <f t="shared" si="178"/>
        <v/>
      </c>
      <c r="CH69" s="26" t="str">
        <f t="shared" si="179"/>
        <v/>
      </c>
      <c r="CI69" s="26" t="str">
        <f t="shared" si="180"/>
        <v/>
      </c>
      <c r="CJ69" s="65" t="str">
        <f t="shared" si="181"/>
        <v/>
      </c>
      <c r="CK69" s="65" t="str">
        <f t="shared" si="182"/>
        <v/>
      </c>
      <c r="CL69" s="64" t="str">
        <f t="shared" si="183"/>
        <v/>
      </c>
      <c r="CM69" s="64" t="str">
        <f t="shared" si="184"/>
        <v/>
      </c>
      <c r="CN69" s="65" t="str">
        <f t="shared" si="185"/>
        <v/>
      </c>
      <c r="CP69" s="63" t="str">
        <f>IF(BH69="","",MAX($CP$3:CP68)+1)</f>
        <v/>
      </c>
      <c r="CQ69" s="24" t="str">
        <f t="shared" si="186"/>
        <v/>
      </c>
      <c r="CR69" s="24" t="str">
        <f t="shared" si="187"/>
        <v/>
      </c>
      <c r="CS69" s="24" t="str">
        <f t="shared" si="188"/>
        <v/>
      </c>
      <c r="CT69" s="58" t="str">
        <f>IF(BO69="","",COUNTIF($BO$3:BO69,BO69)&amp;"@"&amp;BO69)</f>
        <v/>
      </c>
      <c r="CU69" s="16" t="str">
        <f t="shared" si="222"/>
        <v/>
      </c>
      <c r="CV69" s="63" t="str">
        <f t="shared" si="189"/>
        <v/>
      </c>
      <c r="CW69" s="16" t="str">
        <f t="shared" si="190"/>
        <v/>
      </c>
      <c r="CX69" s="16" t="str">
        <f t="shared" si="191"/>
        <v/>
      </c>
      <c r="CY69" s="16" t="str">
        <f t="shared" si="192"/>
        <v/>
      </c>
      <c r="CZ69" s="85" t="str">
        <f t="shared" si="193"/>
        <v/>
      </c>
      <c r="DA69" s="16" t="str">
        <f t="shared" si="194"/>
        <v/>
      </c>
      <c r="DB69" s="16" t="str">
        <f t="shared" si="195"/>
        <v/>
      </c>
      <c r="DC69" s="28" t="str">
        <f>IF(CP69="","",$DC$1&amp;(INDEX(価格設定!D$1:XFD$3,ROW(価格設定!$D$3),MATCH($AW69,価格設定!D$1:XFD$1,1))*100)&amp;"%")</f>
        <v/>
      </c>
      <c r="DD69" s="28" t="str">
        <f>IF(CP69="","",$DD$1&amp;(INDEX(価格設定!D$1:XFD$3,ROW(価格設定!$D$2),MATCH($AW69,価格設定!D$1:XFD$1,1))*100)&amp;"%")</f>
        <v/>
      </c>
      <c r="DE69" s="29" t="str">
        <f t="shared" si="196"/>
        <v/>
      </c>
      <c r="DG69" s="58" t="str">
        <f t="shared" si="197"/>
        <v/>
      </c>
      <c r="DH69" s="58" t="str">
        <f t="shared" si="198"/>
        <v/>
      </c>
      <c r="DI69" s="58" t="str">
        <f t="shared" si="199"/>
        <v/>
      </c>
      <c r="DJ69" s="85" t="str">
        <f t="shared" si="200"/>
        <v/>
      </c>
      <c r="DL69" s="58" t="str">
        <f>IF(COUNTIF(DG$3:DG$1048576,DG69)=COUNTIF($DG$3:$DG69,DG69),DG69,"")</f>
        <v/>
      </c>
      <c r="DM69" s="85" t="str">
        <f t="shared" si="201"/>
        <v/>
      </c>
      <c r="DN69" s="85" t="str">
        <f t="shared" si="223"/>
        <v/>
      </c>
      <c r="DO69" s="85" t="str">
        <f t="shared" si="223"/>
        <v/>
      </c>
      <c r="DP69" s="303"/>
      <c r="DQ69" s="17" t="str">
        <f t="shared" si="224"/>
        <v/>
      </c>
      <c r="DR69" s="17" t="str">
        <f t="shared" si="225"/>
        <v/>
      </c>
      <c r="DS69" s="17" t="str">
        <f t="shared" si="226"/>
        <v/>
      </c>
      <c r="DU69" s="16" t="str">
        <f t="shared" si="202"/>
        <v/>
      </c>
      <c r="DV69" s="16" t="str">
        <f>IF(DU69="","",COUNT($DU$3:DU69))</f>
        <v/>
      </c>
      <c r="DW69" s="16" t="str">
        <f t="shared" si="203"/>
        <v/>
      </c>
      <c r="DX69" s="16" t="str">
        <f t="shared" si="204"/>
        <v/>
      </c>
      <c r="DY69" s="16" t="str">
        <f>IF(DZ69="","",COUNTIF(DZ$3:DZ69,DZ69))</f>
        <v/>
      </c>
      <c r="DZ69" s="16" t="str">
        <f t="shared" si="205"/>
        <v/>
      </c>
      <c r="EA69" s="16" t="str">
        <f t="shared" si="206"/>
        <v/>
      </c>
      <c r="EB69" s="16" t="str">
        <f t="shared" si="207"/>
        <v/>
      </c>
      <c r="EC69" s="16" t="str">
        <f t="shared" si="208"/>
        <v/>
      </c>
      <c r="ED69" s="16" t="str">
        <f t="shared" si="209"/>
        <v/>
      </c>
      <c r="EE69" s="16" t="str">
        <f t="shared" si="210"/>
        <v/>
      </c>
      <c r="EF69" s="16" t="str">
        <f t="shared" si="211"/>
        <v/>
      </c>
      <c r="EG69" s="16" t="str">
        <f t="shared" si="212"/>
        <v/>
      </c>
      <c r="EH69" s="16" t="str">
        <f t="shared" si="213"/>
        <v/>
      </c>
      <c r="EI69" s="16" t="str">
        <f t="shared" si="214"/>
        <v/>
      </c>
      <c r="EJ69" s="16" t="str">
        <f t="shared" si="215"/>
        <v/>
      </c>
      <c r="EK69" s="16" t="str">
        <f t="shared" si="216"/>
        <v/>
      </c>
      <c r="EL69" s="58" t="str">
        <f t="shared" si="217"/>
        <v/>
      </c>
      <c r="EM69" s="58" t="str">
        <f>IF(OR($DZ69="",CR69=""),IF($EL69="","",$EL69),IF(OR(CR69="なし",CR69=0),領収書!$H$1,CR69))</f>
        <v/>
      </c>
      <c r="EN69" s="58" t="str">
        <f>IF(OR($DZ69="",CS69=""),IF($EL69="","",$EL69),IF(OR(CS69="なし",CS69=0),入力!$EN$1,CS69))</f>
        <v/>
      </c>
      <c r="EO69" s="63" t="str">
        <f t="shared" si="218"/>
        <v/>
      </c>
      <c r="EP69" s="63" t="str">
        <f t="shared" si="219"/>
        <v/>
      </c>
      <c r="ER69" s="16" t="str">
        <f>IF(AND(COUNTIF($ET$3:ET69,ET69)=1,ET69&lt;&gt;""),MAX($ER$3:ER68)+1,"")</f>
        <v/>
      </c>
      <c r="ES69" s="16" t="str">
        <f>IF(価格設定!B71="","",価格設定!B71)</f>
        <v/>
      </c>
      <c r="ET69" s="16" t="str">
        <f>IF(価格設定!C71="","",価格設定!C71)</f>
        <v/>
      </c>
      <c r="EV69" s="16" t="str">
        <f t="shared" si="227"/>
        <v/>
      </c>
      <c r="EW69" s="16" t="str">
        <f t="shared" si="220"/>
        <v/>
      </c>
    </row>
    <row r="70" spans="1:153" ht="30" customHeight="1" x14ac:dyDescent="0.2">
      <c r="A70" s="225"/>
      <c r="B70" s="212"/>
      <c r="C70" s="221"/>
      <c r="D70" s="164"/>
      <c r="E70" s="165"/>
      <c r="F70" s="166"/>
      <c r="G70" s="167"/>
      <c r="H70" s="179"/>
      <c r="I70" s="306"/>
      <c r="J70" s="169"/>
      <c r="K70" s="179"/>
      <c r="L70" s="186"/>
      <c r="M70" s="186"/>
      <c r="N70" s="168"/>
      <c r="O70" s="170"/>
      <c r="P70" s="212"/>
      <c r="Q70" s="179" t="str">
        <f>IFERROR(IF(H70="","",IFERROR(INDEX(価格設定!$B$5:$B$1048576,MATCH(H70,価格設定!$B$5:$B$1048576,0),0),INDEX(価格設定!$B$5:$B$1048576,MATCH("*"&amp;H70&amp;"*",価格設定!$B$5:$B$1048576,0),0))),H70)</f>
        <v/>
      </c>
      <c r="R70" s="250" t="str">
        <f>IFERROR(IF(Q70="",IF(K70="","",K70),IF(K70="",IF(INDEX(価格設定!$C$5:$C$1048576,MATCH(Q70,価格設定!$B$5:$B$1048576,0),0)=0,"",INDEX(価格設定!$C$5:$C$1048576,MATCH(Q70,価格設定!$B$5:$B$1048576,0),0)),IF(K70="なし","",K70))),"")</f>
        <v/>
      </c>
      <c r="S70" s="308" t="str">
        <f t="shared" si="132"/>
        <v/>
      </c>
      <c r="T70" s="126" t="str">
        <f>IFERROR(IF(J70="",IF(INDEX(価格設定!$E$5:$R$1048576,MATCH($Q70,価格設定!B$5:B$1048576,0),MATCH($AW70,価格設定!E$1:X$1,1))=0,"",INDEX(価格設定!$E$5:$R$1048576,MATCH($Q70,価格設定!B$5:B$1048576,0),MATCH($AW70,価格設定!E$1:X$1,1))),J70),"")</f>
        <v/>
      </c>
      <c r="U70" s="126" t="str">
        <f t="shared" si="133"/>
        <v/>
      </c>
      <c r="V70" s="132" t="str">
        <f t="shared" si="134"/>
        <v/>
      </c>
      <c r="W70" s="127" t="str">
        <f>IFERROR(IF(OR(T70="",T70&lt;0),"",IFERROR(INDEX(価格設定!E$2:X$3,IF(AND(K70=$K$1,$K$1&lt;&gt;""),ROW(価格設定!$D$3)-1,MATCH(INDEX(価格設定!$D$5:$D$1048576,MATCH(Q70,価格設定!$B$5:$B$1048576,0),0),価格設定!$D$2:$D$3,0)),MATCH($AW70,価格設定!E$1:X$1,1)),INDEX(価格設定!E$2:X$2,0,MATCH($AW70,価格設定!E$1:X$1,1)))),"")</f>
        <v/>
      </c>
      <c r="X70" s="126" t="str">
        <f t="shared" si="221"/>
        <v/>
      </c>
      <c r="Y70" s="128" t="str">
        <f t="shared" si="135"/>
        <v/>
      </c>
      <c r="Z70" s="126" t="str">
        <f t="shared" si="136"/>
        <v/>
      </c>
      <c r="AA70" s="129" t="str">
        <f t="shared" si="137"/>
        <v/>
      </c>
      <c r="AB70" s="126" t="str">
        <f t="shared" si="138"/>
        <v/>
      </c>
      <c r="AC70" s="280" t="str">
        <f t="shared" si="139"/>
        <v/>
      </c>
      <c r="AD70" s="15"/>
      <c r="AE70" s="204" t="str">
        <f>IF(AF70="","",COUNT($AF$3:AF70))</f>
        <v/>
      </c>
      <c r="AF70" s="206" t="str">
        <f t="shared" si="140"/>
        <v/>
      </c>
      <c r="AG70" s="204" t="str">
        <f t="shared" si="141"/>
        <v/>
      </c>
      <c r="AH70" s="204" t="str">
        <f t="shared" si="142"/>
        <v/>
      </c>
      <c r="AI70" s="287"/>
      <c r="AJ70" s="15"/>
      <c r="AK70" s="138" t="str">
        <f t="shared" si="143"/>
        <v/>
      </c>
      <c r="AL70" s="131" t="str">
        <f t="shared" si="144"/>
        <v/>
      </c>
      <c r="AM70" s="131" t="str">
        <f t="shared" si="145"/>
        <v/>
      </c>
      <c r="AN70" s="313" t="str">
        <f t="shared" si="146"/>
        <v/>
      </c>
      <c r="AO70" s="316" t="str">
        <f t="shared" si="147"/>
        <v/>
      </c>
      <c r="AP70" s="18"/>
      <c r="AQ70" s="3" t="str">
        <f>IF(F70="","",MAX($AQ$3:AQ69)+1)</f>
        <v/>
      </c>
      <c r="AR70" s="3" t="str">
        <f>IF(OR(AQ70="",BB70=""),"",MAX($AR$3:AR69)+1)</f>
        <v/>
      </c>
      <c r="AS70" s="3" t="str">
        <f>IF(CQ70="","",RANK(CQ70,CQ$3:CQ$1048576,1)+COUNTIF($CQ$3:CQ70,CQ70)-1)</f>
        <v/>
      </c>
      <c r="AT70" s="21" t="str">
        <f>IF(C70="",IF(OR(AND($H70&lt;&gt;"",C70=""),AND($F69=$F70,$AZ70&lt;&gt;""),COUNTA($H$3:$H$1048576,#REF!,$F$3:$F$1048576)&gt;COUNTA($H$3:$H70,#REF!,$F$3:$F70),$AZ70&lt;&gt;""),INDEX(AT$3:AT$1048576,MATCH(MAX($AQ$3:$AQ69),$AQ$3:$AQ$1048576,0),0),""),C70)</f>
        <v/>
      </c>
      <c r="AU70" s="21" t="str">
        <f>IF(D70="",IF(OR(AND($H70&lt;&gt;"",D70=""),AND($F69=$F70,$AZ70&lt;&gt;""),COUNTA($H$3:$H$1048576,#REF!,$F$3:$F$1048576)&gt;COUNTA($H$3:$H70,#REF!,$F$3:$F70),$AZ70&lt;&gt;""),INDEX(AU$3:AU$1048576,MATCH(MAX($AQ$3:$AQ69),$AQ$3:$AQ$1048576,0),0),""),D70)</f>
        <v/>
      </c>
      <c r="AV70" s="21" t="str">
        <f>IF(E70="",IF(OR(AND($H70&lt;&gt;"",E70=""),AND($F69=$F70,$AZ70&lt;&gt;""),COUNTA($H$3:$H$1048576,#REF!,$F$3:$F$1048576)&gt;COUNTA($H$3:$H70,#REF!,$F$3:$F70),$AZ70&lt;&gt;""),INDEX(AV$3:AV$1048576,MATCH(MAX($AQ$3:$AQ69),$AQ$3:$AQ$1048576,0),0),""),E70)</f>
        <v/>
      </c>
      <c r="AW70" s="24" t="str">
        <f t="shared" si="148"/>
        <v/>
      </c>
      <c r="AX70" s="13" t="str">
        <f t="shared" si="149"/>
        <v/>
      </c>
      <c r="AY70" s="4" t="str">
        <f t="shared" si="150"/>
        <v/>
      </c>
      <c r="AZ70" s="4" t="str">
        <f>IF(AX70="",IF(OR(AND(H70&lt;&gt;"",F70=""),COUNTA($H$3:$H$1048576)&gt;COUNTA($H$3:$H70)),INDEX(AX$3:AX70,MATCH(MAX($AQ$3:AQ70),AQ$3:AQ70,0),0),""),AX70)</f>
        <v/>
      </c>
      <c r="BA70" s="4" t="str">
        <f>IF(AY70="",IF(AND(H70&lt;&gt;"",F70=""),INDEX(AY$3:AY70,MATCH(MAX($AQ$3:AQ70),AQ$3:AQ70,0),0),""),AY70)</f>
        <v/>
      </c>
      <c r="BB70" s="82" t="str">
        <f>IF(BC70="","",RANK(BC70,BC$3:BC$1048576,1)+COUNTIF($BC$3:BC70,BC70)-1)</f>
        <v/>
      </c>
      <c r="BC70" s="139" t="str">
        <f t="shared" si="151"/>
        <v/>
      </c>
      <c r="BD70" s="46" t="str">
        <f t="shared" si="152"/>
        <v/>
      </c>
      <c r="BE70" s="46" t="str">
        <f t="shared" si="153"/>
        <v/>
      </c>
      <c r="BF70" s="46" t="str">
        <f t="shared" si="154"/>
        <v/>
      </c>
      <c r="BG70" s="4" t="str">
        <f t="shared" si="155"/>
        <v/>
      </c>
      <c r="BH70" s="180" t="str">
        <f t="shared" si="156"/>
        <v/>
      </c>
      <c r="BI70" s="16" t="str">
        <f t="shared" si="157"/>
        <v/>
      </c>
      <c r="BJ70" s="52" t="str">
        <f>IF(BI70="","",IF(W70="","",IF(AND(K70=$K$1,$K$1&lt;&gt;""),$BT$2,IFERROR(IF(INDEX(価格設定!$D$5:$D$1048576,MATCH(Q70,価格設定!$B$5:$B$1048576,0),0)=価格設定!$D$3,$BT$2,$BS$2),$BS$2))))</f>
        <v/>
      </c>
      <c r="BK70" s="16" t="str">
        <f>IF(BI70="","",IF(COUNTIF($BI$3:BI70,BI70)=1,1,IF(AND(BI69=BI70,BH70=""),BK69,COUNTIF($BH$3:BH70,BH70))))</f>
        <v/>
      </c>
      <c r="BL70" s="52" t="str">
        <f t="shared" si="158"/>
        <v/>
      </c>
      <c r="BM70" s="52" t="str">
        <f t="shared" si="159"/>
        <v/>
      </c>
      <c r="BN70" s="119" t="str">
        <f t="shared" si="160"/>
        <v/>
      </c>
      <c r="BO70" s="119" t="str">
        <f t="shared" si="161"/>
        <v/>
      </c>
      <c r="BP70" s="17" t="str">
        <f t="shared" si="162"/>
        <v/>
      </c>
      <c r="BQ70" s="17" t="str">
        <f t="shared" si="163"/>
        <v/>
      </c>
      <c r="BR70" s="17" t="str">
        <f>IF(OR(BP70="",COUNTIF($BO$3:BO70,BO70)&lt;&gt;1),"",SUMIF(BO$3:BO$1048576,BO70,BP$3:BP$1048576))</f>
        <v/>
      </c>
      <c r="BS70" s="17" t="str">
        <f t="shared" si="164"/>
        <v/>
      </c>
      <c r="BT70" s="17" t="str">
        <f t="shared" si="165"/>
        <v/>
      </c>
      <c r="BU70" s="17" t="str">
        <f t="shared" si="166"/>
        <v/>
      </c>
      <c r="BV70" s="24" t="str">
        <f t="shared" si="167"/>
        <v/>
      </c>
      <c r="BW70" s="24" t="str">
        <f t="shared" si="168"/>
        <v/>
      </c>
      <c r="BX70" s="24" t="str">
        <f t="shared" si="169"/>
        <v/>
      </c>
      <c r="BY70" s="26" t="str">
        <f t="shared" si="170"/>
        <v/>
      </c>
      <c r="BZ70" s="26" t="str">
        <f t="shared" si="171"/>
        <v/>
      </c>
      <c r="CA70" s="26" t="str">
        <f t="shared" si="172"/>
        <v/>
      </c>
      <c r="CB70" s="66" t="str">
        <f t="shared" si="173"/>
        <v/>
      </c>
      <c r="CC70" s="65" t="str">
        <f t="shared" si="174"/>
        <v/>
      </c>
      <c r="CD70" s="26" t="str">
        <f t="shared" si="175"/>
        <v/>
      </c>
      <c r="CE70" s="26" t="str">
        <f t="shared" si="176"/>
        <v/>
      </c>
      <c r="CF70" s="193" t="str">
        <f t="shared" si="177"/>
        <v/>
      </c>
      <c r="CG70" s="193" t="str">
        <f t="shared" si="178"/>
        <v/>
      </c>
      <c r="CH70" s="26" t="str">
        <f t="shared" si="179"/>
        <v/>
      </c>
      <c r="CI70" s="26" t="str">
        <f t="shared" si="180"/>
        <v/>
      </c>
      <c r="CJ70" s="65" t="str">
        <f t="shared" si="181"/>
        <v/>
      </c>
      <c r="CK70" s="65" t="str">
        <f t="shared" si="182"/>
        <v/>
      </c>
      <c r="CL70" s="64" t="str">
        <f t="shared" si="183"/>
        <v/>
      </c>
      <c r="CM70" s="64" t="str">
        <f t="shared" si="184"/>
        <v/>
      </c>
      <c r="CN70" s="65" t="str">
        <f t="shared" si="185"/>
        <v/>
      </c>
      <c r="CP70" s="63" t="str">
        <f>IF(BH70="","",MAX($CP$3:CP69)+1)</f>
        <v/>
      </c>
      <c r="CQ70" s="24" t="str">
        <f t="shared" si="186"/>
        <v/>
      </c>
      <c r="CR70" s="24" t="str">
        <f t="shared" si="187"/>
        <v/>
      </c>
      <c r="CS70" s="24" t="str">
        <f t="shared" si="188"/>
        <v/>
      </c>
      <c r="CT70" s="58" t="str">
        <f>IF(BO70="","",COUNTIF($BO$3:BO70,BO70)&amp;"@"&amp;BO70)</f>
        <v/>
      </c>
      <c r="CU70" s="16" t="str">
        <f t="shared" si="222"/>
        <v/>
      </c>
      <c r="CV70" s="63" t="str">
        <f t="shared" si="189"/>
        <v/>
      </c>
      <c r="CW70" s="16" t="str">
        <f t="shared" si="190"/>
        <v/>
      </c>
      <c r="CX70" s="16" t="str">
        <f t="shared" si="191"/>
        <v/>
      </c>
      <c r="CY70" s="16" t="str">
        <f t="shared" si="192"/>
        <v/>
      </c>
      <c r="CZ70" s="85" t="str">
        <f t="shared" si="193"/>
        <v/>
      </c>
      <c r="DA70" s="16" t="str">
        <f t="shared" si="194"/>
        <v/>
      </c>
      <c r="DB70" s="16" t="str">
        <f t="shared" si="195"/>
        <v/>
      </c>
      <c r="DC70" s="28" t="str">
        <f>IF(CP70="","",$DC$1&amp;(INDEX(価格設定!D$1:XFD$3,ROW(価格設定!$D$3),MATCH($AW70,価格設定!D$1:XFD$1,1))*100)&amp;"%")</f>
        <v/>
      </c>
      <c r="DD70" s="28" t="str">
        <f>IF(CP70="","",$DD$1&amp;(INDEX(価格設定!D$1:XFD$3,ROW(価格設定!$D$2),MATCH($AW70,価格設定!D$1:XFD$1,1))*100)&amp;"%")</f>
        <v/>
      </c>
      <c r="DE70" s="29" t="str">
        <f t="shared" si="196"/>
        <v/>
      </c>
      <c r="DG70" s="58" t="str">
        <f t="shared" si="197"/>
        <v/>
      </c>
      <c r="DH70" s="58" t="str">
        <f t="shared" si="198"/>
        <v/>
      </c>
      <c r="DI70" s="58" t="str">
        <f t="shared" si="199"/>
        <v/>
      </c>
      <c r="DJ70" s="85" t="str">
        <f t="shared" si="200"/>
        <v/>
      </c>
      <c r="DL70" s="58" t="str">
        <f>IF(COUNTIF(DG$3:DG$1048576,DG70)=COUNTIF($DG$3:$DG70,DG70),DG70,"")</f>
        <v/>
      </c>
      <c r="DM70" s="85" t="str">
        <f t="shared" si="201"/>
        <v/>
      </c>
      <c r="DN70" s="85" t="str">
        <f t="shared" si="223"/>
        <v/>
      </c>
      <c r="DO70" s="85" t="str">
        <f t="shared" si="223"/>
        <v/>
      </c>
      <c r="DP70" s="303"/>
      <c r="DQ70" s="17" t="str">
        <f t="shared" si="224"/>
        <v/>
      </c>
      <c r="DR70" s="17" t="str">
        <f t="shared" si="225"/>
        <v/>
      </c>
      <c r="DS70" s="17" t="str">
        <f t="shared" si="226"/>
        <v/>
      </c>
      <c r="DU70" s="16" t="str">
        <f t="shared" si="202"/>
        <v/>
      </c>
      <c r="DV70" s="16" t="str">
        <f>IF(DU70="","",COUNT($DU$3:DU70))</f>
        <v/>
      </c>
      <c r="DW70" s="16" t="str">
        <f t="shared" si="203"/>
        <v/>
      </c>
      <c r="DX70" s="16" t="str">
        <f t="shared" si="204"/>
        <v/>
      </c>
      <c r="DY70" s="16" t="str">
        <f>IF(DZ70="","",COUNTIF(DZ$3:DZ70,DZ70))</f>
        <v/>
      </c>
      <c r="DZ70" s="16" t="str">
        <f t="shared" si="205"/>
        <v/>
      </c>
      <c r="EA70" s="16" t="str">
        <f t="shared" si="206"/>
        <v/>
      </c>
      <c r="EB70" s="16" t="str">
        <f t="shared" si="207"/>
        <v/>
      </c>
      <c r="EC70" s="16" t="str">
        <f t="shared" si="208"/>
        <v/>
      </c>
      <c r="ED70" s="16" t="str">
        <f t="shared" si="209"/>
        <v/>
      </c>
      <c r="EE70" s="16" t="str">
        <f t="shared" si="210"/>
        <v/>
      </c>
      <c r="EF70" s="16" t="str">
        <f t="shared" si="211"/>
        <v/>
      </c>
      <c r="EG70" s="16" t="str">
        <f t="shared" si="212"/>
        <v/>
      </c>
      <c r="EH70" s="16" t="str">
        <f t="shared" si="213"/>
        <v/>
      </c>
      <c r="EI70" s="16" t="str">
        <f t="shared" si="214"/>
        <v/>
      </c>
      <c r="EJ70" s="16" t="str">
        <f t="shared" si="215"/>
        <v/>
      </c>
      <c r="EK70" s="16" t="str">
        <f t="shared" si="216"/>
        <v/>
      </c>
      <c r="EL70" s="58" t="str">
        <f t="shared" si="217"/>
        <v/>
      </c>
      <c r="EM70" s="58" t="str">
        <f>IF(OR($DZ70="",CR70=""),IF($EL70="","",$EL70),IF(OR(CR70="なし",CR70=0),領収書!$H$1,CR70))</f>
        <v/>
      </c>
      <c r="EN70" s="58" t="str">
        <f>IF(OR($DZ70="",CS70=""),IF($EL70="","",$EL70),IF(OR(CS70="なし",CS70=0),入力!$EN$1,CS70))</f>
        <v/>
      </c>
      <c r="EO70" s="63" t="str">
        <f t="shared" si="218"/>
        <v/>
      </c>
      <c r="EP70" s="63" t="str">
        <f t="shared" si="219"/>
        <v/>
      </c>
      <c r="ER70" s="16" t="str">
        <f>IF(AND(COUNTIF($ET$3:ET70,ET70)=1,ET70&lt;&gt;""),MAX($ER$3:ER69)+1,"")</f>
        <v/>
      </c>
      <c r="ES70" s="16" t="str">
        <f>IF(価格設定!B72="","",価格設定!B72)</f>
        <v/>
      </c>
      <c r="ET70" s="16" t="str">
        <f>IF(価格設定!C72="","",価格設定!C72)</f>
        <v/>
      </c>
      <c r="EV70" s="16" t="str">
        <f t="shared" si="227"/>
        <v/>
      </c>
      <c r="EW70" s="16" t="str">
        <f t="shared" si="220"/>
        <v/>
      </c>
    </row>
    <row r="71" spans="1:153" ht="30" customHeight="1" x14ac:dyDescent="0.2">
      <c r="A71" s="225"/>
      <c r="B71" s="212"/>
      <c r="C71" s="221"/>
      <c r="D71" s="164"/>
      <c r="E71" s="165"/>
      <c r="F71" s="166"/>
      <c r="G71" s="167"/>
      <c r="H71" s="179"/>
      <c r="I71" s="306"/>
      <c r="J71" s="169"/>
      <c r="K71" s="179"/>
      <c r="L71" s="186"/>
      <c r="M71" s="186"/>
      <c r="N71" s="168"/>
      <c r="O71" s="170"/>
      <c r="P71" s="212"/>
      <c r="Q71" s="179" t="str">
        <f>IFERROR(IF(H71="","",IFERROR(INDEX(価格設定!$B$5:$B$1048576,MATCH(H71,価格設定!$B$5:$B$1048576,0),0),INDEX(価格設定!$B$5:$B$1048576,MATCH("*"&amp;H71&amp;"*",価格設定!$B$5:$B$1048576,0),0))),H71)</f>
        <v/>
      </c>
      <c r="R71" s="250" t="str">
        <f>IFERROR(IF(Q71="",IF(K71="","",K71),IF(K71="",IF(INDEX(価格設定!$C$5:$C$1048576,MATCH(Q71,価格設定!$B$5:$B$1048576,0),0)=0,"",INDEX(価格設定!$C$5:$C$1048576,MATCH(Q71,価格設定!$B$5:$B$1048576,0),0)),IF(K71="なし","",K71))),"")</f>
        <v/>
      </c>
      <c r="S71" s="308" t="str">
        <f t="shared" si="132"/>
        <v/>
      </c>
      <c r="T71" s="126" t="str">
        <f>IFERROR(IF(J71="",IF(INDEX(価格設定!$E$5:$R$1048576,MATCH($Q71,価格設定!B$5:B$1048576,0),MATCH($AW71,価格設定!E$1:X$1,1))=0,"",INDEX(価格設定!$E$5:$R$1048576,MATCH($Q71,価格設定!B$5:B$1048576,0),MATCH($AW71,価格設定!E$1:X$1,1))),J71),"")</f>
        <v/>
      </c>
      <c r="U71" s="126" t="str">
        <f t="shared" si="133"/>
        <v/>
      </c>
      <c r="V71" s="132" t="str">
        <f t="shared" si="134"/>
        <v/>
      </c>
      <c r="W71" s="127" t="str">
        <f>IFERROR(IF(OR(T71="",T71&lt;0),"",IFERROR(INDEX(価格設定!E$2:X$3,IF(AND(K71=$K$1,$K$1&lt;&gt;""),ROW(価格設定!$D$3)-1,MATCH(INDEX(価格設定!$D$5:$D$1048576,MATCH(Q71,価格設定!$B$5:$B$1048576,0),0),価格設定!$D$2:$D$3,0)),MATCH($AW71,価格設定!E$1:X$1,1)),INDEX(価格設定!E$2:X$2,0,MATCH($AW71,価格設定!E$1:X$1,1)))),"")</f>
        <v/>
      </c>
      <c r="X71" s="126" t="str">
        <f t="shared" si="221"/>
        <v/>
      </c>
      <c r="Y71" s="128" t="str">
        <f t="shared" si="135"/>
        <v/>
      </c>
      <c r="Z71" s="126" t="str">
        <f t="shared" si="136"/>
        <v/>
      </c>
      <c r="AA71" s="129" t="str">
        <f t="shared" si="137"/>
        <v/>
      </c>
      <c r="AB71" s="126" t="str">
        <f t="shared" si="138"/>
        <v/>
      </c>
      <c r="AC71" s="280" t="str">
        <f t="shared" si="139"/>
        <v/>
      </c>
      <c r="AD71" s="15"/>
      <c r="AE71" s="204" t="str">
        <f>IF(AF71="","",COUNT($AF$3:AF71))</f>
        <v/>
      </c>
      <c r="AF71" s="206" t="str">
        <f t="shared" si="140"/>
        <v/>
      </c>
      <c r="AG71" s="204" t="str">
        <f t="shared" si="141"/>
        <v/>
      </c>
      <c r="AH71" s="204" t="str">
        <f t="shared" si="142"/>
        <v/>
      </c>
      <c r="AI71" s="287"/>
      <c r="AJ71" s="15"/>
      <c r="AK71" s="138" t="str">
        <f t="shared" si="143"/>
        <v/>
      </c>
      <c r="AL71" s="131" t="str">
        <f t="shared" si="144"/>
        <v/>
      </c>
      <c r="AM71" s="131" t="str">
        <f t="shared" si="145"/>
        <v/>
      </c>
      <c r="AN71" s="313" t="str">
        <f t="shared" si="146"/>
        <v/>
      </c>
      <c r="AO71" s="316" t="str">
        <f t="shared" si="147"/>
        <v/>
      </c>
      <c r="AP71" s="18"/>
      <c r="AQ71" s="3" t="str">
        <f>IF(F71="","",MAX($AQ$3:AQ70)+1)</f>
        <v/>
      </c>
      <c r="AR71" s="3" t="str">
        <f>IF(OR(AQ71="",BB71=""),"",MAX($AR$3:AR70)+1)</f>
        <v/>
      </c>
      <c r="AS71" s="3" t="str">
        <f>IF(CQ71="","",RANK(CQ71,CQ$3:CQ$1048576,1)+COUNTIF($CQ$3:CQ71,CQ71)-1)</f>
        <v/>
      </c>
      <c r="AT71" s="21" t="str">
        <f>IF(C71="",IF(OR(AND($H71&lt;&gt;"",C71=""),AND($F70=$F71,$AZ71&lt;&gt;""),COUNTA($H$3:$H$1048576,#REF!,$F$3:$F$1048576)&gt;COUNTA($H$3:$H71,#REF!,$F$3:$F71),$AZ71&lt;&gt;""),INDEX(AT$3:AT$1048576,MATCH(MAX($AQ$3:$AQ70),$AQ$3:$AQ$1048576,0),0),""),C71)</f>
        <v/>
      </c>
      <c r="AU71" s="21" t="str">
        <f>IF(D71="",IF(OR(AND($H71&lt;&gt;"",D71=""),AND($F70=$F71,$AZ71&lt;&gt;""),COUNTA($H$3:$H$1048576,#REF!,$F$3:$F$1048576)&gt;COUNTA($H$3:$H71,#REF!,$F$3:$F71),$AZ71&lt;&gt;""),INDEX(AU$3:AU$1048576,MATCH(MAX($AQ$3:$AQ70),$AQ$3:$AQ$1048576,0),0),""),D71)</f>
        <v/>
      </c>
      <c r="AV71" s="21" t="str">
        <f>IF(E71="",IF(OR(AND($H71&lt;&gt;"",E71=""),AND($F70=$F71,$AZ71&lt;&gt;""),COUNTA($H$3:$H$1048576,#REF!,$F$3:$F$1048576)&gt;COUNTA($H$3:$H71,#REF!,$F$3:$F71),$AZ71&lt;&gt;""),INDEX(AV$3:AV$1048576,MATCH(MAX($AQ$3:$AQ70),$AQ$3:$AQ$1048576,0),0),""),E71)</f>
        <v/>
      </c>
      <c r="AW71" s="24" t="str">
        <f t="shared" si="148"/>
        <v/>
      </c>
      <c r="AX71" s="13" t="str">
        <f t="shared" si="149"/>
        <v/>
      </c>
      <c r="AY71" s="4" t="str">
        <f t="shared" si="150"/>
        <v/>
      </c>
      <c r="AZ71" s="4" t="str">
        <f>IF(AX71="",IF(OR(AND(H71&lt;&gt;"",F71=""),COUNTA($H$3:$H$1048576)&gt;COUNTA($H$3:$H71)),INDEX(AX$3:AX71,MATCH(MAX($AQ$3:AQ71),AQ$3:AQ71,0),0),""),AX71)</f>
        <v/>
      </c>
      <c r="BA71" s="4" t="str">
        <f>IF(AY71="",IF(AND(H71&lt;&gt;"",F71=""),INDEX(AY$3:AY71,MATCH(MAX($AQ$3:AQ71),AQ$3:AQ71,0),0),""),AY71)</f>
        <v/>
      </c>
      <c r="BB71" s="82" t="str">
        <f>IF(BC71="","",RANK(BC71,BC$3:BC$1048576,1)+COUNTIF($BC$3:BC71,BC71)-1)</f>
        <v/>
      </c>
      <c r="BC71" s="139" t="str">
        <f t="shared" si="151"/>
        <v/>
      </c>
      <c r="BD71" s="46" t="str">
        <f t="shared" si="152"/>
        <v/>
      </c>
      <c r="BE71" s="46" t="str">
        <f t="shared" si="153"/>
        <v/>
      </c>
      <c r="BF71" s="46" t="str">
        <f t="shared" si="154"/>
        <v/>
      </c>
      <c r="BG71" s="4" t="str">
        <f t="shared" si="155"/>
        <v/>
      </c>
      <c r="BH71" s="180" t="str">
        <f t="shared" si="156"/>
        <v/>
      </c>
      <c r="BI71" s="16" t="str">
        <f t="shared" si="157"/>
        <v/>
      </c>
      <c r="BJ71" s="52" t="str">
        <f>IF(BI71="","",IF(W71="","",IF(AND(K71=$K$1,$K$1&lt;&gt;""),$BT$2,IFERROR(IF(INDEX(価格設定!$D$5:$D$1048576,MATCH(Q71,価格設定!$B$5:$B$1048576,0),0)=価格設定!$D$3,$BT$2,$BS$2),$BS$2))))</f>
        <v/>
      </c>
      <c r="BK71" s="16" t="str">
        <f>IF(BI71="","",IF(COUNTIF($BI$3:BI71,BI71)=1,1,IF(AND(BI70=BI71,BH71=""),BK70,COUNTIF($BH$3:BH71,BH71))))</f>
        <v/>
      </c>
      <c r="BL71" s="52" t="str">
        <f t="shared" si="158"/>
        <v/>
      </c>
      <c r="BM71" s="52" t="str">
        <f t="shared" si="159"/>
        <v/>
      </c>
      <c r="BN71" s="119" t="str">
        <f t="shared" si="160"/>
        <v/>
      </c>
      <c r="BO71" s="119" t="str">
        <f t="shared" si="161"/>
        <v/>
      </c>
      <c r="BP71" s="17" t="str">
        <f t="shared" si="162"/>
        <v/>
      </c>
      <c r="BQ71" s="17" t="str">
        <f t="shared" si="163"/>
        <v/>
      </c>
      <c r="BR71" s="17" t="str">
        <f>IF(OR(BP71="",COUNTIF($BO$3:BO71,BO71)&lt;&gt;1),"",SUMIF(BO$3:BO$1048576,BO71,BP$3:BP$1048576))</f>
        <v/>
      </c>
      <c r="BS71" s="17" t="str">
        <f t="shared" si="164"/>
        <v/>
      </c>
      <c r="BT71" s="17" t="str">
        <f t="shared" si="165"/>
        <v/>
      </c>
      <c r="BU71" s="17" t="str">
        <f t="shared" si="166"/>
        <v/>
      </c>
      <c r="BV71" s="24" t="str">
        <f t="shared" si="167"/>
        <v/>
      </c>
      <c r="BW71" s="24" t="str">
        <f t="shared" si="168"/>
        <v/>
      </c>
      <c r="BX71" s="24" t="str">
        <f t="shared" si="169"/>
        <v/>
      </c>
      <c r="BY71" s="26" t="str">
        <f t="shared" si="170"/>
        <v/>
      </c>
      <c r="BZ71" s="26" t="str">
        <f t="shared" si="171"/>
        <v/>
      </c>
      <c r="CA71" s="26" t="str">
        <f t="shared" si="172"/>
        <v/>
      </c>
      <c r="CB71" s="66" t="str">
        <f t="shared" si="173"/>
        <v/>
      </c>
      <c r="CC71" s="65" t="str">
        <f t="shared" si="174"/>
        <v/>
      </c>
      <c r="CD71" s="26" t="str">
        <f t="shared" si="175"/>
        <v/>
      </c>
      <c r="CE71" s="26" t="str">
        <f t="shared" si="176"/>
        <v/>
      </c>
      <c r="CF71" s="193" t="str">
        <f t="shared" si="177"/>
        <v/>
      </c>
      <c r="CG71" s="193" t="str">
        <f t="shared" si="178"/>
        <v/>
      </c>
      <c r="CH71" s="26" t="str">
        <f t="shared" si="179"/>
        <v/>
      </c>
      <c r="CI71" s="26" t="str">
        <f t="shared" si="180"/>
        <v/>
      </c>
      <c r="CJ71" s="65" t="str">
        <f t="shared" si="181"/>
        <v/>
      </c>
      <c r="CK71" s="65" t="str">
        <f t="shared" si="182"/>
        <v/>
      </c>
      <c r="CL71" s="64" t="str">
        <f t="shared" si="183"/>
        <v/>
      </c>
      <c r="CM71" s="64" t="str">
        <f t="shared" si="184"/>
        <v/>
      </c>
      <c r="CN71" s="65" t="str">
        <f t="shared" si="185"/>
        <v/>
      </c>
      <c r="CP71" s="63" t="str">
        <f>IF(BH71="","",MAX($CP$3:CP70)+1)</f>
        <v/>
      </c>
      <c r="CQ71" s="24" t="str">
        <f t="shared" si="186"/>
        <v/>
      </c>
      <c r="CR71" s="24" t="str">
        <f t="shared" si="187"/>
        <v/>
      </c>
      <c r="CS71" s="24" t="str">
        <f t="shared" si="188"/>
        <v/>
      </c>
      <c r="CT71" s="58" t="str">
        <f>IF(BO71="","",COUNTIF($BO$3:BO71,BO71)&amp;"@"&amp;BO71)</f>
        <v/>
      </c>
      <c r="CU71" s="16" t="str">
        <f t="shared" si="222"/>
        <v/>
      </c>
      <c r="CV71" s="63" t="str">
        <f t="shared" si="189"/>
        <v/>
      </c>
      <c r="CW71" s="16" t="str">
        <f t="shared" si="190"/>
        <v/>
      </c>
      <c r="CX71" s="16" t="str">
        <f t="shared" si="191"/>
        <v/>
      </c>
      <c r="CY71" s="16" t="str">
        <f t="shared" si="192"/>
        <v/>
      </c>
      <c r="CZ71" s="85" t="str">
        <f t="shared" si="193"/>
        <v/>
      </c>
      <c r="DA71" s="16" t="str">
        <f t="shared" si="194"/>
        <v/>
      </c>
      <c r="DB71" s="16" t="str">
        <f t="shared" si="195"/>
        <v/>
      </c>
      <c r="DC71" s="28" t="str">
        <f>IF(CP71="","",$DC$1&amp;(INDEX(価格設定!D$1:XFD$3,ROW(価格設定!$D$3),MATCH($AW71,価格設定!D$1:XFD$1,1))*100)&amp;"%")</f>
        <v/>
      </c>
      <c r="DD71" s="28" t="str">
        <f>IF(CP71="","",$DD$1&amp;(INDEX(価格設定!D$1:XFD$3,ROW(価格設定!$D$2),MATCH($AW71,価格設定!D$1:XFD$1,1))*100)&amp;"%")</f>
        <v/>
      </c>
      <c r="DE71" s="29" t="str">
        <f t="shared" si="196"/>
        <v/>
      </c>
      <c r="DG71" s="58" t="str">
        <f t="shared" si="197"/>
        <v/>
      </c>
      <c r="DH71" s="58" t="str">
        <f t="shared" si="198"/>
        <v/>
      </c>
      <c r="DI71" s="58" t="str">
        <f t="shared" si="199"/>
        <v/>
      </c>
      <c r="DJ71" s="85" t="str">
        <f t="shared" si="200"/>
        <v/>
      </c>
      <c r="DL71" s="58" t="str">
        <f>IF(COUNTIF(DG$3:DG$1048576,DG71)=COUNTIF($DG$3:$DG71,DG71),DG71,"")</f>
        <v/>
      </c>
      <c r="DM71" s="85" t="str">
        <f t="shared" si="201"/>
        <v/>
      </c>
      <c r="DN71" s="85" t="str">
        <f t="shared" si="223"/>
        <v/>
      </c>
      <c r="DO71" s="85" t="str">
        <f t="shared" si="223"/>
        <v/>
      </c>
      <c r="DP71" s="303"/>
      <c r="DQ71" s="17" t="str">
        <f t="shared" si="224"/>
        <v/>
      </c>
      <c r="DR71" s="17" t="str">
        <f t="shared" si="225"/>
        <v/>
      </c>
      <c r="DS71" s="17" t="str">
        <f t="shared" si="226"/>
        <v/>
      </c>
      <c r="DU71" s="16" t="str">
        <f t="shared" si="202"/>
        <v/>
      </c>
      <c r="DV71" s="16" t="str">
        <f>IF(DU71="","",COUNT($DU$3:DU71))</f>
        <v/>
      </c>
      <c r="DW71" s="16" t="str">
        <f t="shared" si="203"/>
        <v/>
      </c>
      <c r="DX71" s="16" t="str">
        <f t="shared" si="204"/>
        <v/>
      </c>
      <c r="DY71" s="16" t="str">
        <f>IF(DZ71="","",COUNTIF(DZ$3:DZ71,DZ71))</f>
        <v/>
      </c>
      <c r="DZ71" s="16" t="str">
        <f t="shared" si="205"/>
        <v/>
      </c>
      <c r="EA71" s="16" t="str">
        <f t="shared" si="206"/>
        <v/>
      </c>
      <c r="EB71" s="16" t="str">
        <f t="shared" si="207"/>
        <v/>
      </c>
      <c r="EC71" s="16" t="str">
        <f t="shared" si="208"/>
        <v/>
      </c>
      <c r="ED71" s="16" t="str">
        <f t="shared" si="209"/>
        <v/>
      </c>
      <c r="EE71" s="16" t="str">
        <f t="shared" si="210"/>
        <v/>
      </c>
      <c r="EF71" s="16" t="str">
        <f t="shared" si="211"/>
        <v/>
      </c>
      <c r="EG71" s="16" t="str">
        <f t="shared" si="212"/>
        <v/>
      </c>
      <c r="EH71" s="16" t="str">
        <f t="shared" si="213"/>
        <v/>
      </c>
      <c r="EI71" s="16" t="str">
        <f t="shared" si="214"/>
        <v/>
      </c>
      <c r="EJ71" s="16" t="str">
        <f t="shared" si="215"/>
        <v/>
      </c>
      <c r="EK71" s="16" t="str">
        <f t="shared" si="216"/>
        <v/>
      </c>
      <c r="EL71" s="58" t="str">
        <f t="shared" si="217"/>
        <v/>
      </c>
      <c r="EM71" s="58" t="str">
        <f>IF(OR($DZ71="",CR71=""),IF($EL71="","",$EL71),IF(OR(CR71="なし",CR71=0),領収書!$H$1,CR71))</f>
        <v/>
      </c>
      <c r="EN71" s="58" t="str">
        <f>IF(OR($DZ71="",CS71=""),IF($EL71="","",$EL71),IF(OR(CS71="なし",CS71=0),入力!$EN$1,CS71))</f>
        <v/>
      </c>
      <c r="EO71" s="63" t="str">
        <f t="shared" si="218"/>
        <v/>
      </c>
      <c r="EP71" s="63" t="str">
        <f t="shared" si="219"/>
        <v/>
      </c>
      <c r="ER71" s="16" t="str">
        <f>IF(AND(COUNTIF($ET$3:ET71,ET71)=1,ET71&lt;&gt;""),MAX($ER$3:ER70)+1,"")</f>
        <v/>
      </c>
      <c r="ES71" s="16" t="str">
        <f>IF(価格設定!B73="","",価格設定!B73)</f>
        <v/>
      </c>
      <c r="ET71" s="16" t="str">
        <f>IF(価格設定!C73="","",価格設定!C73)</f>
        <v/>
      </c>
      <c r="EV71" s="16" t="str">
        <f t="shared" si="227"/>
        <v/>
      </c>
      <c r="EW71" s="16" t="str">
        <f t="shared" si="220"/>
        <v/>
      </c>
    </row>
    <row r="72" spans="1:153" ht="30" customHeight="1" x14ac:dyDescent="0.2">
      <c r="A72" s="225"/>
      <c r="B72" s="212"/>
      <c r="C72" s="221"/>
      <c r="D72" s="164"/>
      <c r="E72" s="165"/>
      <c r="F72" s="166"/>
      <c r="G72" s="167"/>
      <c r="H72" s="179"/>
      <c r="I72" s="306"/>
      <c r="J72" s="169"/>
      <c r="K72" s="179"/>
      <c r="L72" s="186"/>
      <c r="M72" s="186"/>
      <c r="N72" s="168"/>
      <c r="O72" s="170"/>
      <c r="P72" s="212"/>
      <c r="Q72" s="179" t="str">
        <f>IFERROR(IF(H72="","",IFERROR(INDEX(価格設定!$B$5:$B$1048576,MATCH(H72,価格設定!$B$5:$B$1048576,0),0),INDEX(価格設定!$B$5:$B$1048576,MATCH("*"&amp;H72&amp;"*",価格設定!$B$5:$B$1048576,0),0))),H72)</f>
        <v/>
      </c>
      <c r="R72" s="250" t="str">
        <f>IFERROR(IF(Q72="",IF(K72="","",K72),IF(K72="",IF(INDEX(価格設定!$C$5:$C$1048576,MATCH(Q72,価格設定!$B$5:$B$1048576,0),0)=0,"",INDEX(価格設定!$C$5:$C$1048576,MATCH(Q72,価格設定!$B$5:$B$1048576,0),0)),IF(K72="なし","",K72))),"")</f>
        <v/>
      </c>
      <c r="S72" s="308" t="str">
        <f t="shared" si="132"/>
        <v/>
      </c>
      <c r="T72" s="126" t="str">
        <f>IFERROR(IF(J72="",IF(INDEX(価格設定!$E$5:$R$1048576,MATCH($Q72,価格設定!B$5:B$1048576,0),MATCH($AW72,価格設定!E$1:X$1,1))=0,"",INDEX(価格設定!$E$5:$R$1048576,MATCH($Q72,価格設定!B$5:B$1048576,0),MATCH($AW72,価格設定!E$1:X$1,1))),J72),"")</f>
        <v/>
      </c>
      <c r="U72" s="126" t="str">
        <f t="shared" si="133"/>
        <v/>
      </c>
      <c r="V72" s="132" t="str">
        <f t="shared" si="134"/>
        <v/>
      </c>
      <c r="W72" s="127" t="str">
        <f>IFERROR(IF(OR(T72="",T72&lt;0),"",IFERROR(INDEX(価格設定!E$2:X$3,IF(AND(K72=$K$1,$K$1&lt;&gt;""),ROW(価格設定!$D$3)-1,MATCH(INDEX(価格設定!$D$5:$D$1048576,MATCH(Q72,価格設定!$B$5:$B$1048576,0),0),価格設定!$D$2:$D$3,0)),MATCH($AW72,価格設定!E$1:X$1,1)),INDEX(価格設定!E$2:X$2,0,MATCH($AW72,価格設定!E$1:X$1,1)))),"")</f>
        <v/>
      </c>
      <c r="X72" s="126" t="str">
        <f t="shared" si="221"/>
        <v/>
      </c>
      <c r="Y72" s="128" t="str">
        <f t="shared" si="135"/>
        <v/>
      </c>
      <c r="Z72" s="126" t="str">
        <f t="shared" si="136"/>
        <v/>
      </c>
      <c r="AA72" s="129" t="str">
        <f t="shared" si="137"/>
        <v/>
      </c>
      <c r="AB72" s="126" t="str">
        <f t="shared" si="138"/>
        <v/>
      </c>
      <c r="AC72" s="280" t="str">
        <f t="shared" si="139"/>
        <v/>
      </c>
      <c r="AD72" s="15"/>
      <c r="AE72" s="204" t="str">
        <f>IF(AF72="","",COUNT($AF$3:AF72))</f>
        <v/>
      </c>
      <c r="AF72" s="206" t="str">
        <f t="shared" si="140"/>
        <v/>
      </c>
      <c r="AG72" s="204" t="str">
        <f t="shared" si="141"/>
        <v/>
      </c>
      <c r="AH72" s="204" t="str">
        <f t="shared" si="142"/>
        <v/>
      </c>
      <c r="AI72" s="287"/>
      <c r="AJ72" s="15"/>
      <c r="AK72" s="138" t="str">
        <f t="shared" si="143"/>
        <v/>
      </c>
      <c r="AL72" s="131" t="str">
        <f t="shared" si="144"/>
        <v/>
      </c>
      <c r="AM72" s="131" t="str">
        <f t="shared" si="145"/>
        <v/>
      </c>
      <c r="AN72" s="313" t="str">
        <f t="shared" si="146"/>
        <v/>
      </c>
      <c r="AO72" s="316" t="str">
        <f t="shared" si="147"/>
        <v/>
      </c>
      <c r="AP72" s="18"/>
      <c r="AQ72" s="3" t="str">
        <f>IF(F72="","",MAX($AQ$3:AQ71)+1)</f>
        <v/>
      </c>
      <c r="AR72" s="3" t="str">
        <f>IF(OR(AQ72="",BB72=""),"",MAX($AR$3:AR71)+1)</f>
        <v/>
      </c>
      <c r="AS72" s="3" t="str">
        <f>IF(CQ72="","",RANK(CQ72,CQ$3:CQ$1048576,1)+COUNTIF($CQ$3:CQ72,CQ72)-1)</f>
        <v/>
      </c>
      <c r="AT72" s="21" t="str">
        <f>IF(C72="",IF(OR(AND($H72&lt;&gt;"",C72=""),AND($F71=$F72,$AZ72&lt;&gt;""),COUNTA($H$3:$H$1048576,#REF!,$F$3:$F$1048576)&gt;COUNTA($H$3:$H72,#REF!,$F$3:$F72),$AZ72&lt;&gt;""),INDEX(AT$3:AT$1048576,MATCH(MAX($AQ$3:$AQ71),$AQ$3:$AQ$1048576,0),0),""),C72)</f>
        <v/>
      </c>
      <c r="AU72" s="21" t="str">
        <f>IF(D72="",IF(OR(AND($H72&lt;&gt;"",D72=""),AND($F71=$F72,$AZ72&lt;&gt;""),COUNTA($H$3:$H$1048576,#REF!,$F$3:$F$1048576)&gt;COUNTA($H$3:$H72,#REF!,$F$3:$F72),$AZ72&lt;&gt;""),INDEX(AU$3:AU$1048576,MATCH(MAX($AQ$3:$AQ71),$AQ$3:$AQ$1048576,0),0),""),D72)</f>
        <v/>
      </c>
      <c r="AV72" s="21" t="str">
        <f>IF(E72="",IF(OR(AND($H72&lt;&gt;"",E72=""),AND($F71=$F72,$AZ72&lt;&gt;""),COUNTA($H$3:$H$1048576,#REF!,$F$3:$F$1048576)&gt;COUNTA($H$3:$H72,#REF!,$F$3:$F72),$AZ72&lt;&gt;""),INDEX(AV$3:AV$1048576,MATCH(MAX($AQ$3:$AQ71),$AQ$3:$AQ$1048576,0),0),""),E72)</f>
        <v/>
      </c>
      <c r="AW72" s="24" t="str">
        <f t="shared" si="148"/>
        <v/>
      </c>
      <c r="AX72" s="13" t="str">
        <f t="shared" si="149"/>
        <v/>
      </c>
      <c r="AY72" s="4" t="str">
        <f t="shared" si="150"/>
        <v/>
      </c>
      <c r="AZ72" s="4" t="str">
        <f>IF(AX72="",IF(OR(AND(H72&lt;&gt;"",F72=""),COUNTA($H$3:$H$1048576)&gt;COUNTA($H$3:$H72)),INDEX(AX$3:AX72,MATCH(MAX($AQ$3:AQ72),AQ$3:AQ72,0),0),""),AX72)</f>
        <v/>
      </c>
      <c r="BA72" s="4" t="str">
        <f>IF(AY72="",IF(AND(H72&lt;&gt;"",F72=""),INDEX(AY$3:AY72,MATCH(MAX($AQ$3:AQ72),AQ$3:AQ72,0),0),""),AY72)</f>
        <v/>
      </c>
      <c r="BB72" s="82" t="str">
        <f>IF(BC72="","",RANK(BC72,BC$3:BC$1048576,1)+COUNTIF($BC$3:BC72,BC72)-1)</f>
        <v/>
      </c>
      <c r="BC72" s="139" t="str">
        <f t="shared" si="151"/>
        <v/>
      </c>
      <c r="BD72" s="46" t="str">
        <f t="shared" si="152"/>
        <v/>
      </c>
      <c r="BE72" s="46" t="str">
        <f t="shared" si="153"/>
        <v/>
      </c>
      <c r="BF72" s="46" t="str">
        <f t="shared" si="154"/>
        <v/>
      </c>
      <c r="BG72" s="4" t="str">
        <f t="shared" si="155"/>
        <v/>
      </c>
      <c r="BH72" s="180" t="str">
        <f t="shared" si="156"/>
        <v/>
      </c>
      <c r="BI72" s="16" t="str">
        <f t="shared" si="157"/>
        <v/>
      </c>
      <c r="BJ72" s="52" t="str">
        <f>IF(BI72="","",IF(W72="","",IF(AND(K72=$K$1,$K$1&lt;&gt;""),$BT$2,IFERROR(IF(INDEX(価格設定!$D$5:$D$1048576,MATCH(Q72,価格設定!$B$5:$B$1048576,0),0)=価格設定!$D$3,$BT$2,$BS$2),$BS$2))))</f>
        <v/>
      </c>
      <c r="BK72" s="16" t="str">
        <f>IF(BI72="","",IF(COUNTIF($BI$3:BI72,BI72)=1,1,IF(AND(BI71=BI72,BH72=""),BK71,COUNTIF($BH$3:BH72,BH72))))</f>
        <v/>
      </c>
      <c r="BL72" s="52" t="str">
        <f t="shared" si="158"/>
        <v/>
      </c>
      <c r="BM72" s="52" t="str">
        <f t="shared" si="159"/>
        <v/>
      </c>
      <c r="BN72" s="119" t="str">
        <f t="shared" si="160"/>
        <v/>
      </c>
      <c r="BO72" s="119" t="str">
        <f t="shared" si="161"/>
        <v/>
      </c>
      <c r="BP72" s="17" t="str">
        <f t="shared" si="162"/>
        <v/>
      </c>
      <c r="BQ72" s="17" t="str">
        <f t="shared" si="163"/>
        <v/>
      </c>
      <c r="BR72" s="17" t="str">
        <f>IF(OR(BP72="",COUNTIF($BO$3:BO72,BO72)&lt;&gt;1),"",SUMIF(BO$3:BO$1048576,BO72,BP$3:BP$1048576))</f>
        <v/>
      </c>
      <c r="BS72" s="17" t="str">
        <f t="shared" si="164"/>
        <v/>
      </c>
      <c r="BT72" s="17" t="str">
        <f t="shared" si="165"/>
        <v/>
      </c>
      <c r="BU72" s="17" t="str">
        <f t="shared" si="166"/>
        <v/>
      </c>
      <c r="BV72" s="24" t="str">
        <f t="shared" si="167"/>
        <v/>
      </c>
      <c r="BW72" s="24" t="str">
        <f t="shared" si="168"/>
        <v/>
      </c>
      <c r="BX72" s="24" t="str">
        <f t="shared" si="169"/>
        <v/>
      </c>
      <c r="BY72" s="26" t="str">
        <f t="shared" si="170"/>
        <v/>
      </c>
      <c r="BZ72" s="26" t="str">
        <f t="shared" si="171"/>
        <v/>
      </c>
      <c r="CA72" s="26" t="str">
        <f t="shared" si="172"/>
        <v/>
      </c>
      <c r="CB72" s="66" t="str">
        <f t="shared" si="173"/>
        <v/>
      </c>
      <c r="CC72" s="65" t="str">
        <f t="shared" si="174"/>
        <v/>
      </c>
      <c r="CD72" s="26" t="str">
        <f t="shared" si="175"/>
        <v/>
      </c>
      <c r="CE72" s="26" t="str">
        <f t="shared" si="176"/>
        <v/>
      </c>
      <c r="CF72" s="193" t="str">
        <f t="shared" si="177"/>
        <v/>
      </c>
      <c r="CG72" s="193" t="str">
        <f t="shared" si="178"/>
        <v/>
      </c>
      <c r="CH72" s="26" t="str">
        <f t="shared" si="179"/>
        <v/>
      </c>
      <c r="CI72" s="26" t="str">
        <f t="shared" si="180"/>
        <v/>
      </c>
      <c r="CJ72" s="65" t="str">
        <f t="shared" si="181"/>
        <v/>
      </c>
      <c r="CK72" s="65" t="str">
        <f t="shared" si="182"/>
        <v/>
      </c>
      <c r="CL72" s="64" t="str">
        <f t="shared" si="183"/>
        <v/>
      </c>
      <c r="CM72" s="64" t="str">
        <f t="shared" si="184"/>
        <v/>
      </c>
      <c r="CN72" s="65" t="str">
        <f t="shared" si="185"/>
        <v/>
      </c>
      <c r="CP72" s="63" t="str">
        <f>IF(BH72="","",MAX($CP$3:CP71)+1)</f>
        <v/>
      </c>
      <c r="CQ72" s="24" t="str">
        <f t="shared" si="186"/>
        <v/>
      </c>
      <c r="CR72" s="24" t="str">
        <f t="shared" si="187"/>
        <v/>
      </c>
      <c r="CS72" s="24" t="str">
        <f t="shared" si="188"/>
        <v/>
      </c>
      <c r="CT72" s="58" t="str">
        <f>IF(BO72="","",COUNTIF($BO$3:BO72,BO72)&amp;"@"&amp;BO72)</f>
        <v/>
      </c>
      <c r="CU72" s="16" t="str">
        <f t="shared" si="222"/>
        <v/>
      </c>
      <c r="CV72" s="63" t="str">
        <f t="shared" si="189"/>
        <v/>
      </c>
      <c r="CW72" s="16" t="str">
        <f t="shared" si="190"/>
        <v/>
      </c>
      <c r="CX72" s="16" t="str">
        <f t="shared" si="191"/>
        <v/>
      </c>
      <c r="CY72" s="16" t="str">
        <f t="shared" si="192"/>
        <v/>
      </c>
      <c r="CZ72" s="85" t="str">
        <f t="shared" si="193"/>
        <v/>
      </c>
      <c r="DA72" s="16" t="str">
        <f t="shared" si="194"/>
        <v/>
      </c>
      <c r="DB72" s="16" t="str">
        <f t="shared" si="195"/>
        <v/>
      </c>
      <c r="DC72" s="28" t="str">
        <f>IF(CP72="","",$DC$1&amp;(INDEX(価格設定!D$1:XFD$3,ROW(価格設定!$D$3),MATCH($AW72,価格設定!D$1:XFD$1,1))*100)&amp;"%")</f>
        <v/>
      </c>
      <c r="DD72" s="28" t="str">
        <f>IF(CP72="","",$DD$1&amp;(INDEX(価格設定!D$1:XFD$3,ROW(価格設定!$D$2),MATCH($AW72,価格設定!D$1:XFD$1,1))*100)&amp;"%")</f>
        <v/>
      </c>
      <c r="DE72" s="29" t="str">
        <f t="shared" si="196"/>
        <v/>
      </c>
      <c r="DG72" s="58" t="str">
        <f t="shared" si="197"/>
        <v/>
      </c>
      <c r="DH72" s="58" t="str">
        <f t="shared" si="198"/>
        <v/>
      </c>
      <c r="DI72" s="58" t="str">
        <f t="shared" si="199"/>
        <v/>
      </c>
      <c r="DJ72" s="85" t="str">
        <f t="shared" si="200"/>
        <v/>
      </c>
      <c r="DL72" s="58" t="str">
        <f>IF(COUNTIF(DG$3:DG$1048576,DG72)=COUNTIF($DG$3:$DG72,DG72),DG72,"")</f>
        <v/>
      </c>
      <c r="DM72" s="85" t="str">
        <f t="shared" si="201"/>
        <v/>
      </c>
      <c r="DN72" s="85" t="str">
        <f t="shared" si="223"/>
        <v/>
      </c>
      <c r="DO72" s="85" t="str">
        <f t="shared" si="223"/>
        <v/>
      </c>
      <c r="DP72" s="303"/>
      <c r="DQ72" s="17" t="str">
        <f t="shared" si="224"/>
        <v/>
      </c>
      <c r="DR72" s="17" t="str">
        <f t="shared" si="225"/>
        <v/>
      </c>
      <c r="DS72" s="17" t="str">
        <f t="shared" si="226"/>
        <v/>
      </c>
      <c r="DU72" s="16" t="str">
        <f t="shared" si="202"/>
        <v/>
      </c>
      <c r="DV72" s="16" t="str">
        <f>IF(DU72="","",COUNT($DU$3:DU72))</f>
        <v/>
      </c>
      <c r="DW72" s="16" t="str">
        <f t="shared" si="203"/>
        <v/>
      </c>
      <c r="DX72" s="16" t="str">
        <f t="shared" si="204"/>
        <v/>
      </c>
      <c r="DY72" s="16" t="str">
        <f>IF(DZ72="","",COUNTIF(DZ$3:DZ72,DZ72))</f>
        <v/>
      </c>
      <c r="DZ72" s="16" t="str">
        <f t="shared" si="205"/>
        <v/>
      </c>
      <c r="EA72" s="16" t="str">
        <f t="shared" si="206"/>
        <v/>
      </c>
      <c r="EB72" s="16" t="str">
        <f t="shared" si="207"/>
        <v/>
      </c>
      <c r="EC72" s="16" t="str">
        <f t="shared" si="208"/>
        <v/>
      </c>
      <c r="ED72" s="16" t="str">
        <f t="shared" si="209"/>
        <v/>
      </c>
      <c r="EE72" s="16" t="str">
        <f t="shared" si="210"/>
        <v/>
      </c>
      <c r="EF72" s="16" t="str">
        <f t="shared" si="211"/>
        <v/>
      </c>
      <c r="EG72" s="16" t="str">
        <f t="shared" si="212"/>
        <v/>
      </c>
      <c r="EH72" s="16" t="str">
        <f t="shared" si="213"/>
        <v/>
      </c>
      <c r="EI72" s="16" t="str">
        <f t="shared" si="214"/>
        <v/>
      </c>
      <c r="EJ72" s="16" t="str">
        <f t="shared" si="215"/>
        <v/>
      </c>
      <c r="EK72" s="16" t="str">
        <f t="shared" si="216"/>
        <v/>
      </c>
      <c r="EL72" s="58" t="str">
        <f t="shared" si="217"/>
        <v/>
      </c>
      <c r="EM72" s="58" t="str">
        <f>IF(OR($DZ72="",CR72=""),IF($EL72="","",$EL72),IF(OR(CR72="なし",CR72=0),領収書!$H$1,CR72))</f>
        <v/>
      </c>
      <c r="EN72" s="58" t="str">
        <f>IF(OR($DZ72="",CS72=""),IF($EL72="","",$EL72),IF(OR(CS72="なし",CS72=0),入力!$EN$1,CS72))</f>
        <v/>
      </c>
      <c r="EO72" s="63" t="str">
        <f t="shared" si="218"/>
        <v/>
      </c>
      <c r="EP72" s="63" t="str">
        <f t="shared" si="219"/>
        <v/>
      </c>
      <c r="ER72" s="16" t="str">
        <f>IF(AND(COUNTIF($ET$3:ET72,ET72)=1,ET72&lt;&gt;""),MAX($ER$3:ER71)+1,"")</f>
        <v/>
      </c>
      <c r="ES72" s="16" t="str">
        <f>IF(価格設定!B74="","",価格設定!B74)</f>
        <v/>
      </c>
      <c r="ET72" s="16" t="str">
        <f>IF(価格設定!C74="","",価格設定!C74)</f>
        <v/>
      </c>
      <c r="EV72" s="16" t="str">
        <f t="shared" si="227"/>
        <v/>
      </c>
      <c r="EW72" s="16" t="str">
        <f t="shared" si="220"/>
        <v/>
      </c>
    </row>
    <row r="73" spans="1:153" ht="30" customHeight="1" x14ac:dyDescent="0.2">
      <c r="A73" s="225"/>
      <c r="B73" s="212"/>
      <c r="C73" s="221"/>
      <c r="D73" s="164"/>
      <c r="E73" s="165"/>
      <c r="F73" s="166"/>
      <c r="G73" s="167"/>
      <c r="H73" s="179"/>
      <c r="I73" s="306"/>
      <c r="J73" s="169"/>
      <c r="K73" s="179"/>
      <c r="L73" s="186"/>
      <c r="M73" s="186"/>
      <c r="N73" s="168"/>
      <c r="O73" s="170"/>
      <c r="P73" s="212"/>
      <c r="Q73" s="179" t="str">
        <f>IFERROR(IF(H73="","",IFERROR(INDEX(価格設定!$B$5:$B$1048576,MATCH(H73,価格設定!$B$5:$B$1048576,0),0),INDEX(価格設定!$B$5:$B$1048576,MATCH("*"&amp;H73&amp;"*",価格設定!$B$5:$B$1048576,0),0))),H73)</f>
        <v/>
      </c>
      <c r="R73" s="250" t="str">
        <f>IFERROR(IF(Q73="",IF(K73="","",K73),IF(K73="",IF(INDEX(価格設定!$C$5:$C$1048576,MATCH(Q73,価格設定!$B$5:$B$1048576,0),0)=0,"",INDEX(価格設定!$C$5:$C$1048576,MATCH(Q73,価格設定!$B$5:$B$1048576,0),0)),IF(K73="なし","",K73))),"")</f>
        <v/>
      </c>
      <c r="S73" s="308" t="str">
        <f t="shared" si="132"/>
        <v/>
      </c>
      <c r="T73" s="126" t="str">
        <f>IFERROR(IF(J73="",IF(INDEX(価格設定!$E$5:$R$1048576,MATCH($Q73,価格設定!B$5:B$1048576,0),MATCH($AW73,価格設定!E$1:X$1,1))=0,"",INDEX(価格設定!$E$5:$R$1048576,MATCH($Q73,価格設定!B$5:B$1048576,0),MATCH($AW73,価格設定!E$1:X$1,1))),J73),"")</f>
        <v/>
      </c>
      <c r="U73" s="126" t="str">
        <f t="shared" si="133"/>
        <v/>
      </c>
      <c r="V73" s="132" t="str">
        <f t="shared" si="134"/>
        <v/>
      </c>
      <c r="W73" s="127" t="str">
        <f>IFERROR(IF(OR(T73="",T73&lt;0),"",IFERROR(INDEX(価格設定!E$2:X$3,IF(AND(K73=$K$1,$K$1&lt;&gt;""),ROW(価格設定!$D$3)-1,MATCH(INDEX(価格設定!$D$5:$D$1048576,MATCH(Q73,価格設定!$B$5:$B$1048576,0),0),価格設定!$D$2:$D$3,0)),MATCH($AW73,価格設定!E$1:X$1,1)),INDEX(価格設定!E$2:X$2,0,MATCH($AW73,価格設定!E$1:X$1,1)))),"")</f>
        <v/>
      </c>
      <c r="X73" s="126" t="str">
        <f t="shared" si="221"/>
        <v/>
      </c>
      <c r="Y73" s="128" t="str">
        <f t="shared" si="135"/>
        <v/>
      </c>
      <c r="Z73" s="126" t="str">
        <f t="shared" si="136"/>
        <v/>
      </c>
      <c r="AA73" s="129" t="str">
        <f t="shared" si="137"/>
        <v/>
      </c>
      <c r="AB73" s="126" t="str">
        <f t="shared" si="138"/>
        <v/>
      </c>
      <c r="AC73" s="280" t="str">
        <f t="shared" si="139"/>
        <v/>
      </c>
      <c r="AD73" s="15"/>
      <c r="AE73" s="204" t="str">
        <f>IF(AF73="","",COUNT($AF$3:AF73))</f>
        <v/>
      </c>
      <c r="AF73" s="206" t="str">
        <f t="shared" si="140"/>
        <v/>
      </c>
      <c r="AG73" s="204" t="str">
        <f t="shared" si="141"/>
        <v/>
      </c>
      <c r="AH73" s="204" t="str">
        <f t="shared" si="142"/>
        <v/>
      </c>
      <c r="AI73" s="287"/>
      <c r="AJ73" s="15"/>
      <c r="AK73" s="138" t="str">
        <f t="shared" si="143"/>
        <v/>
      </c>
      <c r="AL73" s="131" t="str">
        <f t="shared" si="144"/>
        <v/>
      </c>
      <c r="AM73" s="131" t="str">
        <f t="shared" si="145"/>
        <v/>
      </c>
      <c r="AN73" s="313" t="str">
        <f t="shared" si="146"/>
        <v/>
      </c>
      <c r="AO73" s="316" t="str">
        <f t="shared" si="147"/>
        <v/>
      </c>
      <c r="AP73" s="18"/>
      <c r="AQ73" s="3" t="str">
        <f>IF(F73="","",MAX($AQ$3:AQ72)+1)</f>
        <v/>
      </c>
      <c r="AR73" s="3" t="str">
        <f>IF(OR(AQ73="",BB73=""),"",MAX($AR$3:AR72)+1)</f>
        <v/>
      </c>
      <c r="AS73" s="3" t="str">
        <f>IF(CQ73="","",RANK(CQ73,CQ$3:CQ$1048576,1)+COUNTIF($CQ$3:CQ73,CQ73)-1)</f>
        <v/>
      </c>
      <c r="AT73" s="21" t="str">
        <f>IF(C73="",IF(OR(AND($H73&lt;&gt;"",C73=""),AND($F72=$F73,$AZ73&lt;&gt;""),COUNTA($H$3:$H$1048576,#REF!,$F$3:$F$1048576)&gt;COUNTA($H$3:$H73,#REF!,$F$3:$F73),$AZ73&lt;&gt;""),INDEX(AT$3:AT$1048576,MATCH(MAX($AQ$3:$AQ72),$AQ$3:$AQ$1048576,0),0),""),C73)</f>
        <v/>
      </c>
      <c r="AU73" s="21" t="str">
        <f>IF(D73="",IF(OR(AND($H73&lt;&gt;"",D73=""),AND($F72=$F73,$AZ73&lt;&gt;""),COUNTA($H$3:$H$1048576,#REF!,$F$3:$F$1048576)&gt;COUNTA($H$3:$H73,#REF!,$F$3:$F73),$AZ73&lt;&gt;""),INDEX(AU$3:AU$1048576,MATCH(MAX($AQ$3:$AQ72),$AQ$3:$AQ$1048576,0),0),""),D73)</f>
        <v/>
      </c>
      <c r="AV73" s="21" t="str">
        <f>IF(E73="",IF(OR(AND($H73&lt;&gt;"",E73=""),AND($F72=$F73,$AZ73&lt;&gt;""),COUNTA($H$3:$H$1048576,#REF!,$F$3:$F$1048576)&gt;COUNTA($H$3:$H73,#REF!,$F$3:$F73),$AZ73&lt;&gt;""),INDEX(AV$3:AV$1048576,MATCH(MAX($AQ$3:$AQ72),$AQ$3:$AQ$1048576,0),0),""),E73)</f>
        <v/>
      </c>
      <c r="AW73" s="24" t="str">
        <f t="shared" si="148"/>
        <v/>
      </c>
      <c r="AX73" s="13" t="str">
        <f t="shared" si="149"/>
        <v/>
      </c>
      <c r="AY73" s="4" t="str">
        <f t="shared" si="150"/>
        <v/>
      </c>
      <c r="AZ73" s="4" t="str">
        <f>IF(AX73="",IF(OR(AND(H73&lt;&gt;"",F73=""),COUNTA($H$3:$H$1048576)&gt;COUNTA($H$3:$H73)),INDEX(AX$3:AX73,MATCH(MAX($AQ$3:AQ73),AQ$3:AQ73,0),0),""),AX73)</f>
        <v/>
      </c>
      <c r="BA73" s="4" t="str">
        <f>IF(AY73="",IF(AND(H73&lt;&gt;"",F73=""),INDEX(AY$3:AY73,MATCH(MAX($AQ$3:AQ73),AQ$3:AQ73,0),0),""),AY73)</f>
        <v/>
      </c>
      <c r="BB73" s="82" t="str">
        <f>IF(BC73="","",RANK(BC73,BC$3:BC$1048576,1)+COUNTIF($BC$3:BC73,BC73)-1)</f>
        <v/>
      </c>
      <c r="BC73" s="139" t="str">
        <f t="shared" si="151"/>
        <v/>
      </c>
      <c r="BD73" s="46" t="str">
        <f t="shared" si="152"/>
        <v/>
      </c>
      <c r="BE73" s="46" t="str">
        <f t="shared" si="153"/>
        <v/>
      </c>
      <c r="BF73" s="46" t="str">
        <f t="shared" si="154"/>
        <v/>
      </c>
      <c r="BG73" s="4" t="str">
        <f t="shared" si="155"/>
        <v/>
      </c>
      <c r="BH73" s="180" t="str">
        <f t="shared" si="156"/>
        <v/>
      </c>
      <c r="BI73" s="16" t="str">
        <f t="shared" si="157"/>
        <v/>
      </c>
      <c r="BJ73" s="52" t="str">
        <f>IF(BI73="","",IF(W73="","",IF(AND(K73=$K$1,$K$1&lt;&gt;""),$BT$2,IFERROR(IF(INDEX(価格設定!$D$5:$D$1048576,MATCH(Q73,価格設定!$B$5:$B$1048576,0),0)=価格設定!$D$3,$BT$2,$BS$2),$BS$2))))</f>
        <v/>
      </c>
      <c r="BK73" s="16" t="str">
        <f>IF(BI73="","",IF(COUNTIF($BI$3:BI73,BI73)=1,1,IF(AND(BI72=BI73,BH73=""),BK72,COUNTIF($BH$3:BH73,BH73))))</f>
        <v/>
      </c>
      <c r="BL73" s="52" t="str">
        <f t="shared" si="158"/>
        <v/>
      </c>
      <c r="BM73" s="52" t="str">
        <f t="shared" si="159"/>
        <v/>
      </c>
      <c r="BN73" s="119" t="str">
        <f t="shared" si="160"/>
        <v/>
      </c>
      <c r="BO73" s="119" t="str">
        <f t="shared" si="161"/>
        <v/>
      </c>
      <c r="BP73" s="17" t="str">
        <f t="shared" si="162"/>
        <v/>
      </c>
      <c r="BQ73" s="17" t="str">
        <f t="shared" si="163"/>
        <v/>
      </c>
      <c r="BR73" s="17" t="str">
        <f>IF(OR(BP73="",COUNTIF($BO$3:BO73,BO73)&lt;&gt;1),"",SUMIF(BO$3:BO$1048576,BO73,BP$3:BP$1048576))</f>
        <v/>
      </c>
      <c r="BS73" s="17" t="str">
        <f t="shared" si="164"/>
        <v/>
      </c>
      <c r="BT73" s="17" t="str">
        <f t="shared" si="165"/>
        <v/>
      </c>
      <c r="BU73" s="17" t="str">
        <f t="shared" si="166"/>
        <v/>
      </c>
      <c r="BV73" s="24" t="str">
        <f t="shared" si="167"/>
        <v/>
      </c>
      <c r="BW73" s="24" t="str">
        <f t="shared" si="168"/>
        <v/>
      </c>
      <c r="BX73" s="24" t="str">
        <f t="shared" si="169"/>
        <v/>
      </c>
      <c r="BY73" s="26" t="str">
        <f t="shared" si="170"/>
        <v/>
      </c>
      <c r="BZ73" s="26" t="str">
        <f t="shared" si="171"/>
        <v/>
      </c>
      <c r="CA73" s="26" t="str">
        <f t="shared" si="172"/>
        <v/>
      </c>
      <c r="CB73" s="66" t="str">
        <f t="shared" si="173"/>
        <v/>
      </c>
      <c r="CC73" s="65" t="str">
        <f t="shared" si="174"/>
        <v/>
      </c>
      <c r="CD73" s="26" t="str">
        <f t="shared" si="175"/>
        <v/>
      </c>
      <c r="CE73" s="26" t="str">
        <f t="shared" si="176"/>
        <v/>
      </c>
      <c r="CF73" s="193" t="str">
        <f t="shared" si="177"/>
        <v/>
      </c>
      <c r="CG73" s="193" t="str">
        <f t="shared" si="178"/>
        <v/>
      </c>
      <c r="CH73" s="26" t="str">
        <f t="shared" si="179"/>
        <v/>
      </c>
      <c r="CI73" s="26" t="str">
        <f t="shared" si="180"/>
        <v/>
      </c>
      <c r="CJ73" s="65" t="str">
        <f t="shared" si="181"/>
        <v/>
      </c>
      <c r="CK73" s="65" t="str">
        <f t="shared" si="182"/>
        <v/>
      </c>
      <c r="CL73" s="64" t="str">
        <f t="shared" si="183"/>
        <v/>
      </c>
      <c r="CM73" s="64" t="str">
        <f t="shared" si="184"/>
        <v/>
      </c>
      <c r="CN73" s="65" t="str">
        <f t="shared" si="185"/>
        <v/>
      </c>
      <c r="CP73" s="63" t="str">
        <f>IF(BH73="","",MAX($CP$3:CP72)+1)</f>
        <v/>
      </c>
      <c r="CQ73" s="24" t="str">
        <f t="shared" si="186"/>
        <v/>
      </c>
      <c r="CR73" s="24" t="str">
        <f t="shared" si="187"/>
        <v/>
      </c>
      <c r="CS73" s="24" t="str">
        <f t="shared" si="188"/>
        <v/>
      </c>
      <c r="CT73" s="58" t="str">
        <f>IF(BO73="","",COUNTIF($BO$3:BO73,BO73)&amp;"@"&amp;BO73)</f>
        <v/>
      </c>
      <c r="CU73" s="16" t="str">
        <f t="shared" si="222"/>
        <v/>
      </c>
      <c r="CV73" s="63" t="str">
        <f t="shared" si="189"/>
        <v/>
      </c>
      <c r="CW73" s="16" t="str">
        <f t="shared" si="190"/>
        <v/>
      </c>
      <c r="CX73" s="16" t="str">
        <f t="shared" si="191"/>
        <v/>
      </c>
      <c r="CY73" s="16" t="str">
        <f t="shared" si="192"/>
        <v/>
      </c>
      <c r="CZ73" s="85" t="str">
        <f t="shared" si="193"/>
        <v/>
      </c>
      <c r="DA73" s="16" t="str">
        <f t="shared" si="194"/>
        <v/>
      </c>
      <c r="DB73" s="16" t="str">
        <f t="shared" si="195"/>
        <v/>
      </c>
      <c r="DC73" s="28" t="str">
        <f>IF(CP73="","",$DC$1&amp;(INDEX(価格設定!D$1:XFD$3,ROW(価格設定!$D$3),MATCH($AW73,価格設定!D$1:XFD$1,1))*100)&amp;"%")</f>
        <v/>
      </c>
      <c r="DD73" s="28" t="str">
        <f>IF(CP73="","",$DD$1&amp;(INDEX(価格設定!D$1:XFD$3,ROW(価格設定!$D$2),MATCH($AW73,価格設定!D$1:XFD$1,1))*100)&amp;"%")</f>
        <v/>
      </c>
      <c r="DE73" s="29" t="str">
        <f t="shared" si="196"/>
        <v/>
      </c>
      <c r="DG73" s="58" t="str">
        <f t="shared" si="197"/>
        <v/>
      </c>
      <c r="DH73" s="58" t="str">
        <f t="shared" si="198"/>
        <v/>
      </c>
      <c r="DI73" s="58" t="str">
        <f t="shared" si="199"/>
        <v/>
      </c>
      <c r="DJ73" s="85" t="str">
        <f t="shared" si="200"/>
        <v/>
      </c>
      <c r="DL73" s="58" t="str">
        <f>IF(COUNTIF(DG$3:DG$1048576,DG73)=COUNTIF($DG$3:$DG73,DG73),DG73,"")</f>
        <v/>
      </c>
      <c r="DM73" s="85" t="str">
        <f t="shared" si="201"/>
        <v/>
      </c>
      <c r="DN73" s="85" t="str">
        <f t="shared" si="223"/>
        <v/>
      </c>
      <c r="DO73" s="85" t="str">
        <f t="shared" si="223"/>
        <v/>
      </c>
      <c r="DP73" s="303"/>
      <c r="DQ73" s="17" t="str">
        <f t="shared" si="224"/>
        <v/>
      </c>
      <c r="DR73" s="17" t="str">
        <f t="shared" si="225"/>
        <v/>
      </c>
      <c r="DS73" s="17" t="str">
        <f t="shared" si="226"/>
        <v/>
      </c>
      <c r="DU73" s="16" t="str">
        <f t="shared" si="202"/>
        <v/>
      </c>
      <c r="DV73" s="16" t="str">
        <f>IF(DU73="","",COUNT($DU$3:DU73))</f>
        <v/>
      </c>
      <c r="DW73" s="16" t="str">
        <f t="shared" si="203"/>
        <v/>
      </c>
      <c r="DX73" s="16" t="str">
        <f t="shared" si="204"/>
        <v/>
      </c>
      <c r="DY73" s="16" t="str">
        <f>IF(DZ73="","",COUNTIF(DZ$3:DZ73,DZ73))</f>
        <v/>
      </c>
      <c r="DZ73" s="16" t="str">
        <f t="shared" si="205"/>
        <v/>
      </c>
      <c r="EA73" s="16" t="str">
        <f t="shared" si="206"/>
        <v/>
      </c>
      <c r="EB73" s="16" t="str">
        <f t="shared" si="207"/>
        <v/>
      </c>
      <c r="EC73" s="16" t="str">
        <f t="shared" si="208"/>
        <v/>
      </c>
      <c r="ED73" s="16" t="str">
        <f t="shared" si="209"/>
        <v/>
      </c>
      <c r="EE73" s="16" t="str">
        <f t="shared" si="210"/>
        <v/>
      </c>
      <c r="EF73" s="16" t="str">
        <f t="shared" si="211"/>
        <v/>
      </c>
      <c r="EG73" s="16" t="str">
        <f t="shared" si="212"/>
        <v/>
      </c>
      <c r="EH73" s="16" t="str">
        <f t="shared" si="213"/>
        <v/>
      </c>
      <c r="EI73" s="16" t="str">
        <f t="shared" si="214"/>
        <v/>
      </c>
      <c r="EJ73" s="16" t="str">
        <f t="shared" si="215"/>
        <v/>
      </c>
      <c r="EK73" s="16" t="str">
        <f t="shared" si="216"/>
        <v/>
      </c>
      <c r="EL73" s="58" t="str">
        <f t="shared" si="217"/>
        <v/>
      </c>
      <c r="EM73" s="58" t="str">
        <f>IF(OR($DZ73="",CR73=""),IF($EL73="","",$EL73),IF(OR(CR73="なし",CR73=0),領収書!$H$1,CR73))</f>
        <v/>
      </c>
      <c r="EN73" s="58" t="str">
        <f>IF(OR($DZ73="",CS73=""),IF($EL73="","",$EL73),IF(OR(CS73="なし",CS73=0),入力!$EN$1,CS73))</f>
        <v/>
      </c>
      <c r="EO73" s="63" t="str">
        <f t="shared" si="218"/>
        <v/>
      </c>
      <c r="EP73" s="63" t="str">
        <f t="shared" si="219"/>
        <v/>
      </c>
      <c r="ER73" s="16" t="str">
        <f>IF(AND(COUNTIF($ET$3:ET73,ET73)=1,ET73&lt;&gt;""),MAX($ER$3:ER72)+1,"")</f>
        <v/>
      </c>
      <c r="ES73" s="16" t="str">
        <f>IF(価格設定!B75="","",価格設定!B75)</f>
        <v/>
      </c>
      <c r="ET73" s="16" t="str">
        <f>IF(価格設定!C75="","",価格設定!C75)</f>
        <v/>
      </c>
      <c r="EV73" s="16" t="str">
        <f t="shared" si="227"/>
        <v/>
      </c>
      <c r="EW73" s="16" t="str">
        <f t="shared" si="220"/>
        <v/>
      </c>
    </row>
    <row r="74" spans="1:153" ht="30" customHeight="1" x14ac:dyDescent="0.2">
      <c r="A74" s="225"/>
      <c r="B74" s="212"/>
      <c r="C74" s="221"/>
      <c r="D74" s="164"/>
      <c r="E74" s="165"/>
      <c r="F74" s="166"/>
      <c r="G74" s="167"/>
      <c r="H74" s="179"/>
      <c r="I74" s="306"/>
      <c r="J74" s="169"/>
      <c r="K74" s="179"/>
      <c r="L74" s="186"/>
      <c r="M74" s="186"/>
      <c r="N74" s="168"/>
      <c r="O74" s="170"/>
      <c r="P74" s="212"/>
      <c r="Q74" s="179" t="str">
        <f>IFERROR(IF(H74="","",IFERROR(INDEX(価格設定!$B$5:$B$1048576,MATCH(H74,価格設定!$B$5:$B$1048576,0),0),INDEX(価格設定!$B$5:$B$1048576,MATCH("*"&amp;H74&amp;"*",価格設定!$B$5:$B$1048576,0),0))),H74)</f>
        <v/>
      </c>
      <c r="R74" s="250" t="str">
        <f>IFERROR(IF(Q74="",IF(K74="","",K74),IF(K74="",IF(INDEX(価格設定!$C$5:$C$1048576,MATCH(Q74,価格設定!$B$5:$B$1048576,0),0)=0,"",INDEX(価格設定!$C$5:$C$1048576,MATCH(Q74,価格設定!$B$5:$B$1048576,0),0)),IF(K74="なし","",K74))),"")</f>
        <v/>
      </c>
      <c r="S74" s="308" t="str">
        <f t="shared" si="132"/>
        <v/>
      </c>
      <c r="T74" s="126" t="str">
        <f>IFERROR(IF(J74="",IF(INDEX(価格設定!$E$5:$R$1048576,MATCH($Q74,価格設定!B$5:B$1048576,0),MATCH($AW74,価格設定!E$1:X$1,1))=0,"",INDEX(価格設定!$E$5:$R$1048576,MATCH($Q74,価格設定!B$5:B$1048576,0),MATCH($AW74,価格設定!E$1:X$1,1))),J74),"")</f>
        <v/>
      </c>
      <c r="U74" s="126" t="str">
        <f t="shared" si="133"/>
        <v/>
      </c>
      <c r="V74" s="132" t="str">
        <f t="shared" si="134"/>
        <v/>
      </c>
      <c r="W74" s="127" t="str">
        <f>IFERROR(IF(OR(T74="",T74&lt;0),"",IFERROR(INDEX(価格設定!E$2:X$3,IF(AND(K74=$K$1,$K$1&lt;&gt;""),ROW(価格設定!$D$3)-1,MATCH(INDEX(価格設定!$D$5:$D$1048576,MATCH(Q74,価格設定!$B$5:$B$1048576,0),0),価格設定!$D$2:$D$3,0)),MATCH($AW74,価格設定!E$1:X$1,1)),INDEX(価格設定!E$2:X$2,0,MATCH($AW74,価格設定!E$1:X$1,1)))),"")</f>
        <v/>
      </c>
      <c r="X74" s="126" t="str">
        <f t="shared" si="221"/>
        <v/>
      </c>
      <c r="Y74" s="128" t="str">
        <f t="shared" si="135"/>
        <v/>
      </c>
      <c r="Z74" s="126" t="str">
        <f t="shared" si="136"/>
        <v/>
      </c>
      <c r="AA74" s="129" t="str">
        <f t="shared" si="137"/>
        <v/>
      </c>
      <c r="AB74" s="126" t="str">
        <f t="shared" si="138"/>
        <v/>
      </c>
      <c r="AC74" s="280" t="str">
        <f t="shared" si="139"/>
        <v/>
      </c>
      <c r="AD74" s="15"/>
      <c r="AE74" s="204" t="str">
        <f>IF(AF74="","",COUNT($AF$3:AF74))</f>
        <v/>
      </c>
      <c r="AF74" s="206" t="str">
        <f t="shared" si="140"/>
        <v/>
      </c>
      <c r="AG74" s="204" t="str">
        <f t="shared" si="141"/>
        <v/>
      </c>
      <c r="AH74" s="204" t="str">
        <f t="shared" si="142"/>
        <v/>
      </c>
      <c r="AI74" s="287"/>
      <c r="AJ74" s="15"/>
      <c r="AK74" s="138" t="str">
        <f t="shared" si="143"/>
        <v/>
      </c>
      <c r="AL74" s="131" t="str">
        <f t="shared" si="144"/>
        <v/>
      </c>
      <c r="AM74" s="131" t="str">
        <f t="shared" si="145"/>
        <v/>
      </c>
      <c r="AN74" s="313" t="str">
        <f t="shared" si="146"/>
        <v/>
      </c>
      <c r="AO74" s="316" t="str">
        <f t="shared" si="147"/>
        <v/>
      </c>
      <c r="AP74" s="18"/>
      <c r="AQ74" s="3" t="str">
        <f>IF(F74="","",MAX($AQ$3:AQ73)+1)</f>
        <v/>
      </c>
      <c r="AR74" s="3" t="str">
        <f>IF(OR(AQ74="",BB74=""),"",MAX($AR$3:AR73)+1)</f>
        <v/>
      </c>
      <c r="AS74" s="3" t="str">
        <f>IF(CQ74="","",RANK(CQ74,CQ$3:CQ$1048576,1)+COUNTIF($CQ$3:CQ74,CQ74)-1)</f>
        <v/>
      </c>
      <c r="AT74" s="21" t="str">
        <f>IF(C74="",IF(OR(AND($H74&lt;&gt;"",C74=""),AND($F73=$F74,$AZ74&lt;&gt;""),COUNTA($H$3:$H$1048576,#REF!,$F$3:$F$1048576)&gt;COUNTA($H$3:$H74,#REF!,$F$3:$F74),$AZ74&lt;&gt;""),INDEX(AT$3:AT$1048576,MATCH(MAX($AQ$3:$AQ73),$AQ$3:$AQ$1048576,0),0),""),C74)</f>
        <v/>
      </c>
      <c r="AU74" s="21" t="str">
        <f>IF(D74="",IF(OR(AND($H74&lt;&gt;"",D74=""),AND($F73=$F74,$AZ74&lt;&gt;""),COUNTA($H$3:$H$1048576,#REF!,$F$3:$F$1048576)&gt;COUNTA($H$3:$H74,#REF!,$F$3:$F74),$AZ74&lt;&gt;""),INDEX(AU$3:AU$1048576,MATCH(MAX($AQ$3:$AQ73),$AQ$3:$AQ$1048576,0),0),""),D74)</f>
        <v/>
      </c>
      <c r="AV74" s="21" t="str">
        <f>IF(E74="",IF(OR(AND($H74&lt;&gt;"",E74=""),AND($F73=$F74,$AZ74&lt;&gt;""),COUNTA($H$3:$H$1048576,#REF!,$F$3:$F$1048576)&gt;COUNTA($H$3:$H74,#REF!,$F$3:$F74),$AZ74&lt;&gt;""),INDEX(AV$3:AV$1048576,MATCH(MAX($AQ$3:$AQ73),$AQ$3:$AQ$1048576,0),0),""),E74)</f>
        <v/>
      </c>
      <c r="AW74" s="24" t="str">
        <f t="shared" si="148"/>
        <v/>
      </c>
      <c r="AX74" s="13" t="str">
        <f t="shared" si="149"/>
        <v/>
      </c>
      <c r="AY74" s="4" t="str">
        <f t="shared" si="150"/>
        <v/>
      </c>
      <c r="AZ74" s="4" t="str">
        <f>IF(AX74="",IF(OR(AND(H74&lt;&gt;"",F74=""),COUNTA($H$3:$H$1048576)&gt;COUNTA($H$3:$H74)),INDEX(AX$3:AX74,MATCH(MAX($AQ$3:AQ74),AQ$3:AQ74,0),0),""),AX74)</f>
        <v/>
      </c>
      <c r="BA74" s="4" t="str">
        <f>IF(AY74="",IF(AND(H74&lt;&gt;"",F74=""),INDEX(AY$3:AY74,MATCH(MAX($AQ$3:AQ74),AQ$3:AQ74,0),0),""),AY74)</f>
        <v/>
      </c>
      <c r="BB74" s="82" t="str">
        <f>IF(BC74="","",RANK(BC74,BC$3:BC$1048576,1)+COUNTIF($BC$3:BC74,BC74)-1)</f>
        <v/>
      </c>
      <c r="BC74" s="139" t="str">
        <f t="shared" si="151"/>
        <v/>
      </c>
      <c r="BD74" s="46" t="str">
        <f t="shared" si="152"/>
        <v/>
      </c>
      <c r="BE74" s="46" t="str">
        <f t="shared" si="153"/>
        <v/>
      </c>
      <c r="BF74" s="46" t="str">
        <f t="shared" si="154"/>
        <v/>
      </c>
      <c r="BG74" s="4" t="str">
        <f t="shared" si="155"/>
        <v/>
      </c>
      <c r="BH74" s="180" t="str">
        <f t="shared" si="156"/>
        <v/>
      </c>
      <c r="BI74" s="16" t="str">
        <f t="shared" si="157"/>
        <v/>
      </c>
      <c r="BJ74" s="52" t="str">
        <f>IF(BI74="","",IF(W74="","",IF(AND(K74=$K$1,$K$1&lt;&gt;""),$BT$2,IFERROR(IF(INDEX(価格設定!$D$5:$D$1048576,MATCH(Q74,価格設定!$B$5:$B$1048576,0),0)=価格設定!$D$3,$BT$2,$BS$2),$BS$2))))</f>
        <v/>
      </c>
      <c r="BK74" s="16" t="str">
        <f>IF(BI74="","",IF(COUNTIF($BI$3:BI74,BI74)=1,1,IF(AND(BI73=BI74,BH74=""),BK73,COUNTIF($BH$3:BH74,BH74))))</f>
        <v/>
      </c>
      <c r="BL74" s="52" t="str">
        <f t="shared" si="158"/>
        <v/>
      </c>
      <c r="BM74" s="52" t="str">
        <f t="shared" si="159"/>
        <v/>
      </c>
      <c r="BN74" s="119" t="str">
        <f t="shared" si="160"/>
        <v/>
      </c>
      <c r="BO74" s="119" t="str">
        <f t="shared" si="161"/>
        <v/>
      </c>
      <c r="BP74" s="17" t="str">
        <f t="shared" si="162"/>
        <v/>
      </c>
      <c r="BQ74" s="17" t="str">
        <f t="shared" si="163"/>
        <v/>
      </c>
      <c r="BR74" s="17" t="str">
        <f>IF(OR(BP74="",COUNTIF($BO$3:BO74,BO74)&lt;&gt;1),"",SUMIF(BO$3:BO$1048576,BO74,BP$3:BP$1048576))</f>
        <v/>
      </c>
      <c r="BS74" s="17" t="str">
        <f t="shared" si="164"/>
        <v/>
      </c>
      <c r="BT74" s="17" t="str">
        <f t="shared" si="165"/>
        <v/>
      </c>
      <c r="BU74" s="17" t="str">
        <f t="shared" si="166"/>
        <v/>
      </c>
      <c r="BV74" s="24" t="str">
        <f t="shared" si="167"/>
        <v/>
      </c>
      <c r="BW74" s="24" t="str">
        <f t="shared" si="168"/>
        <v/>
      </c>
      <c r="BX74" s="24" t="str">
        <f t="shared" si="169"/>
        <v/>
      </c>
      <c r="BY74" s="26" t="str">
        <f t="shared" si="170"/>
        <v/>
      </c>
      <c r="BZ74" s="26" t="str">
        <f t="shared" si="171"/>
        <v/>
      </c>
      <c r="CA74" s="26" t="str">
        <f t="shared" si="172"/>
        <v/>
      </c>
      <c r="CB74" s="66" t="str">
        <f t="shared" si="173"/>
        <v/>
      </c>
      <c r="CC74" s="65" t="str">
        <f t="shared" si="174"/>
        <v/>
      </c>
      <c r="CD74" s="26" t="str">
        <f t="shared" si="175"/>
        <v/>
      </c>
      <c r="CE74" s="26" t="str">
        <f t="shared" si="176"/>
        <v/>
      </c>
      <c r="CF74" s="193" t="str">
        <f t="shared" si="177"/>
        <v/>
      </c>
      <c r="CG74" s="193" t="str">
        <f t="shared" si="178"/>
        <v/>
      </c>
      <c r="CH74" s="26" t="str">
        <f t="shared" si="179"/>
        <v/>
      </c>
      <c r="CI74" s="26" t="str">
        <f t="shared" si="180"/>
        <v/>
      </c>
      <c r="CJ74" s="65" t="str">
        <f t="shared" si="181"/>
        <v/>
      </c>
      <c r="CK74" s="65" t="str">
        <f t="shared" si="182"/>
        <v/>
      </c>
      <c r="CL74" s="64" t="str">
        <f t="shared" si="183"/>
        <v/>
      </c>
      <c r="CM74" s="64" t="str">
        <f t="shared" si="184"/>
        <v/>
      </c>
      <c r="CN74" s="65" t="str">
        <f t="shared" si="185"/>
        <v/>
      </c>
      <c r="CP74" s="63" t="str">
        <f>IF(BH74="","",MAX($CP$3:CP73)+1)</f>
        <v/>
      </c>
      <c r="CQ74" s="24" t="str">
        <f t="shared" si="186"/>
        <v/>
      </c>
      <c r="CR74" s="24" t="str">
        <f t="shared" si="187"/>
        <v/>
      </c>
      <c r="CS74" s="24" t="str">
        <f t="shared" si="188"/>
        <v/>
      </c>
      <c r="CT74" s="58" t="str">
        <f>IF(BO74="","",COUNTIF($BO$3:BO74,BO74)&amp;"@"&amp;BO74)</f>
        <v/>
      </c>
      <c r="CU74" s="16" t="str">
        <f t="shared" si="222"/>
        <v/>
      </c>
      <c r="CV74" s="63" t="str">
        <f t="shared" si="189"/>
        <v/>
      </c>
      <c r="CW74" s="16" t="str">
        <f t="shared" si="190"/>
        <v/>
      </c>
      <c r="CX74" s="16" t="str">
        <f t="shared" si="191"/>
        <v/>
      </c>
      <c r="CY74" s="16" t="str">
        <f t="shared" si="192"/>
        <v/>
      </c>
      <c r="CZ74" s="85" t="str">
        <f t="shared" si="193"/>
        <v/>
      </c>
      <c r="DA74" s="16" t="str">
        <f t="shared" si="194"/>
        <v/>
      </c>
      <c r="DB74" s="16" t="str">
        <f t="shared" si="195"/>
        <v/>
      </c>
      <c r="DC74" s="28" t="str">
        <f>IF(CP74="","",$DC$1&amp;(INDEX(価格設定!D$1:XFD$3,ROW(価格設定!$D$3),MATCH($AW74,価格設定!D$1:XFD$1,1))*100)&amp;"%")</f>
        <v/>
      </c>
      <c r="DD74" s="28" t="str">
        <f>IF(CP74="","",$DD$1&amp;(INDEX(価格設定!D$1:XFD$3,ROW(価格設定!$D$2),MATCH($AW74,価格設定!D$1:XFD$1,1))*100)&amp;"%")</f>
        <v/>
      </c>
      <c r="DE74" s="29" t="str">
        <f t="shared" si="196"/>
        <v/>
      </c>
      <c r="DG74" s="58" t="str">
        <f t="shared" si="197"/>
        <v/>
      </c>
      <c r="DH74" s="58" t="str">
        <f t="shared" si="198"/>
        <v/>
      </c>
      <c r="DI74" s="58" t="str">
        <f t="shared" si="199"/>
        <v/>
      </c>
      <c r="DJ74" s="85" t="str">
        <f t="shared" si="200"/>
        <v/>
      </c>
      <c r="DL74" s="58" t="str">
        <f>IF(COUNTIF(DG$3:DG$1048576,DG74)=COUNTIF($DG$3:$DG74,DG74),DG74,"")</f>
        <v/>
      </c>
      <c r="DM74" s="85" t="str">
        <f t="shared" si="201"/>
        <v/>
      </c>
      <c r="DN74" s="85" t="str">
        <f t="shared" si="223"/>
        <v/>
      </c>
      <c r="DO74" s="85" t="str">
        <f t="shared" si="223"/>
        <v/>
      </c>
      <c r="DP74" s="303"/>
      <c r="DQ74" s="17" t="str">
        <f t="shared" si="224"/>
        <v/>
      </c>
      <c r="DR74" s="17" t="str">
        <f t="shared" si="225"/>
        <v/>
      </c>
      <c r="DS74" s="17" t="str">
        <f t="shared" si="226"/>
        <v/>
      </c>
      <c r="DU74" s="16" t="str">
        <f t="shared" si="202"/>
        <v/>
      </c>
      <c r="DV74" s="16" t="str">
        <f>IF(DU74="","",COUNT($DU$3:DU74))</f>
        <v/>
      </c>
      <c r="DW74" s="16" t="str">
        <f t="shared" si="203"/>
        <v/>
      </c>
      <c r="DX74" s="16" t="str">
        <f t="shared" si="204"/>
        <v/>
      </c>
      <c r="DY74" s="16" t="str">
        <f>IF(DZ74="","",COUNTIF(DZ$3:DZ74,DZ74))</f>
        <v/>
      </c>
      <c r="DZ74" s="16" t="str">
        <f t="shared" si="205"/>
        <v/>
      </c>
      <c r="EA74" s="16" t="str">
        <f t="shared" si="206"/>
        <v/>
      </c>
      <c r="EB74" s="16" t="str">
        <f t="shared" si="207"/>
        <v/>
      </c>
      <c r="EC74" s="16" t="str">
        <f t="shared" si="208"/>
        <v/>
      </c>
      <c r="ED74" s="16" t="str">
        <f t="shared" si="209"/>
        <v/>
      </c>
      <c r="EE74" s="16" t="str">
        <f t="shared" si="210"/>
        <v/>
      </c>
      <c r="EF74" s="16" t="str">
        <f t="shared" si="211"/>
        <v/>
      </c>
      <c r="EG74" s="16" t="str">
        <f t="shared" si="212"/>
        <v/>
      </c>
      <c r="EH74" s="16" t="str">
        <f t="shared" si="213"/>
        <v/>
      </c>
      <c r="EI74" s="16" t="str">
        <f t="shared" si="214"/>
        <v/>
      </c>
      <c r="EJ74" s="16" t="str">
        <f t="shared" si="215"/>
        <v/>
      </c>
      <c r="EK74" s="16" t="str">
        <f t="shared" si="216"/>
        <v/>
      </c>
      <c r="EL74" s="58" t="str">
        <f t="shared" si="217"/>
        <v/>
      </c>
      <c r="EM74" s="58" t="str">
        <f>IF(OR($DZ74="",CR74=""),IF($EL74="","",$EL74),IF(OR(CR74="なし",CR74=0),領収書!$H$1,CR74))</f>
        <v/>
      </c>
      <c r="EN74" s="58" t="str">
        <f>IF(OR($DZ74="",CS74=""),IF($EL74="","",$EL74),IF(OR(CS74="なし",CS74=0),入力!$EN$1,CS74))</f>
        <v/>
      </c>
      <c r="EO74" s="63" t="str">
        <f t="shared" si="218"/>
        <v/>
      </c>
      <c r="EP74" s="63" t="str">
        <f t="shared" si="219"/>
        <v/>
      </c>
      <c r="ER74" s="16" t="str">
        <f>IF(AND(COUNTIF($ET$3:ET74,ET74)=1,ET74&lt;&gt;""),MAX($ER$3:ER73)+1,"")</f>
        <v/>
      </c>
      <c r="ES74" s="16" t="str">
        <f>IF(価格設定!B76="","",価格設定!B76)</f>
        <v/>
      </c>
      <c r="ET74" s="16" t="str">
        <f>IF(価格設定!C76="","",価格設定!C76)</f>
        <v/>
      </c>
      <c r="EV74" s="16" t="str">
        <f t="shared" si="227"/>
        <v/>
      </c>
      <c r="EW74" s="16" t="str">
        <f t="shared" si="220"/>
        <v/>
      </c>
    </row>
    <row r="75" spans="1:153" ht="30" customHeight="1" x14ac:dyDescent="0.2">
      <c r="A75" s="225"/>
      <c r="B75" s="212"/>
      <c r="C75" s="221"/>
      <c r="D75" s="164"/>
      <c r="E75" s="165"/>
      <c r="F75" s="166"/>
      <c r="G75" s="167"/>
      <c r="H75" s="179"/>
      <c r="I75" s="306"/>
      <c r="J75" s="169"/>
      <c r="K75" s="179"/>
      <c r="L75" s="186"/>
      <c r="M75" s="186"/>
      <c r="N75" s="168"/>
      <c r="O75" s="170"/>
      <c r="P75" s="212"/>
      <c r="Q75" s="179" t="str">
        <f>IFERROR(IF(H75="","",IFERROR(INDEX(価格設定!$B$5:$B$1048576,MATCH(H75,価格設定!$B$5:$B$1048576,0),0),INDEX(価格設定!$B$5:$B$1048576,MATCH("*"&amp;H75&amp;"*",価格設定!$B$5:$B$1048576,0),0))),H75)</f>
        <v/>
      </c>
      <c r="R75" s="250" t="str">
        <f>IFERROR(IF(Q75="",IF(K75="","",K75),IF(K75="",IF(INDEX(価格設定!$C$5:$C$1048576,MATCH(Q75,価格設定!$B$5:$B$1048576,0),0)=0,"",INDEX(価格設定!$C$5:$C$1048576,MATCH(Q75,価格設定!$B$5:$B$1048576,0),0)),IF(K75="なし","",K75))),"")</f>
        <v/>
      </c>
      <c r="S75" s="308" t="str">
        <f t="shared" ref="S75:S138" si="228">IF(I75="","",I75)</f>
        <v/>
      </c>
      <c r="T75" s="126" t="str">
        <f>IFERROR(IF(J75="",IF(INDEX(価格設定!$E$5:$R$1048576,MATCH($Q75,価格設定!B$5:B$1048576,0),MATCH($AW75,価格設定!E$1:X$1,1))=0,"",INDEX(価格設定!$E$5:$R$1048576,MATCH($Q75,価格設定!B$5:B$1048576,0),MATCH($AW75,価格設定!E$1:X$1,1))),J75),"")</f>
        <v/>
      </c>
      <c r="U75" s="126" t="str">
        <f t="shared" ref="U75:U138" si="229">IFERROR(IF(J75&lt;&gt;"",IF(J75="","",IF(J75&lt;0,J75,I75*J75)),IF(J75&lt;0,J75,I75*T75)),"")</f>
        <v/>
      </c>
      <c r="V75" s="132" t="str">
        <f t="shared" ref="V75:V138" si="230">IFERROR(IF(U75="","",IF(U75&lt;0,T75,IF(U75=X75,X75,U75+X75))),"")</f>
        <v/>
      </c>
      <c r="W75" s="127" t="str">
        <f>IFERROR(IF(OR(T75="",T75&lt;0),"",IFERROR(INDEX(価格設定!E$2:X$3,IF(AND(K75=$K$1,$K$1&lt;&gt;""),ROW(価格設定!$D$3)-1,MATCH(INDEX(価格設定!$D$5:$D$1048576,MATCH(Q75,価格設定!$B$5:$B$1048576,0),0),価格設定!$D$2:$D$3,0)),MATCH($AW75,価格設定!E$1:X$1,1)),INDEX(価格設定!E$2:X$2,0,MATCH($AW75,価格設定!E$1:X$1,1)))),"")</f>
        <v/>
      </c>
      <c r="X75" s="126" t="str">
        <f t="shared" si="221"/>
        <v/>
      </c>
      <c r="Y75" s="128" t="str">
        <f t="shared" ref="Y75:Y138" si="231">IF(OR(BS75="",BS75=0),"",BS75)</f>
        <v/>
      </c>
      <c r="Z75" s="126" t="str">
        <f t="shared" ref="Z75:Z138" si="232">IF(OR(BT75="",BT75=0),"",BT75)</f>
        <v/>
      </c>
      <c r="AA75" s="129" t="str">
        <f t="shared" ref="AA75:AA138" si="233">IF(OR(BU75="",COUNTIF(O75,"*"&amp;$O$1&amp;"*")),"",BU75)</f>
        <v/>
      </c>
      <c r="AB75" s="126" t="str">
        <f t="shared" ref="AB75:AB138" si="234">IF(BR75="","",BR75)</f>
        <v/>
      </c>
      <c r="AC75" s="280" t="str">
        <f t="shared" ref="AC75:AC138" si="235">IF(AB75="","",SUM(AA75:AB75))</f>
        <v/>
      </c>
      <c r="AD75" s="15"/>
      <c r="AE75" s="204" t="str">
        <f>IF(AF75="","",COUNT($AF$3:AF75))</f>
        <v/>
      </c>
      <c r="AF75" s="206" t="str">
        <f t="shared" ref="AF75:AF138" si="236">IF(DL75="","",DL75)</f>
        <v/>
      </c>
      <c r="AG75" s="204" t="str">
        <f t="shared" ref="AG75:AG138" si="237">IF(OR(DM75="",DM75=0),"",DM75)</f>
        <v/>
      </c>
      <c r="AH75" s="204" t="str">
        <f t="shared" ref="AH75:AH138" si="238">IF(OR(DN75="",DN75=0),"",DN75)</f>
        <v/>
      </c>
      <c r="AI75" s="287"/>
      <c r="AJ75" s="15"/>
      <c r="AK75" s="138" t="str">
        <f t="shared" ref="AK75:AK138" si="239">IF(AO75="","",DATE(AT75,AU75,AV75))</f>
        <v/>
      </c>
      <c r="AL75" s="131" t="str">
        <f t="shared" ref="AL75:AL138" si="240">IF(OR(DR75="",DR75=0),"",DR75)</f>
        <v/>
      </c>
      <c r="AM75" s="131" t="str">
        <f t="shared" ref="AM75:AM138" si="241">IF(OR(DS75="",DS75=0),"",DS75)</f>
        <v/>
      </c>
      <c r="AN75" s="313" t="str">
        <f t="shared" ref="AN75:AN138" si="242">IF(OR(DQ75="",DQ75=0),"",DQ75)</f>
        <v/>
      </c>
      <c r="AO75" s="316" t="str">
        <f t="shared" ref="AO75:AO138" si="243">IF(AN75="","",SUM(AL75:AN75))</f>
        <v/>
      </c>
      <c r="AP75" s="18"/>
      <c r="AQ75" s="3" t="str">
        <f>IF(F75="","",MAX($AQ$3:AQ74)+1)</f>
        <v/>
      </c>
      <c r="AR75" s="3" t="str">
        <f>IF(OR(AQ75="",BB75=""),"",MAX($AR$3:AR74)+1)</f>
        <v/>
      </c>
      <c r="AS75" s="3" t="str">
        <f>IF(CQ75="","",RANK(CQ75,CQ$3:CQ$1048576,1)+COUNTIF($CQ$3:CQ75,CQ75)-1)</f>
        <v/>
      </c>
      <c r="AT75" s="21" t="str">
        <f>IF(C75="",IF(OR(AND($H75&lt;&gt;"",C75=""),AND($F74=$F75,$AZ75&lt;&gt;""),COUNTA($H$3:$H$1048576,#REF!,$F$3:$F$1048576)&gt;COUNTA($H$3:$H75,#REF!,$F$3:$F75),$AZ75&lt;&gt;""),INDEX(AT$3:AT$1048576,MATCH(MAX($AQ$3:$AQ74),$AQ$3:$AQ$1048576,0),0),""),C75)</f>
        <v/>
      </c>
      <c r="AU75" s="21" t="str">
        <f>IF(D75="",IF(OR(AND($H75&lt;&gt;"",D75=""),AND($F74=$F75,$AZ75&lt;&gt;""),COUNTA($H$3:$H$1048576,#REF!,$F$3:$F$1048576)&gt;COUNTA($H$3:$H75,#REF!,$F$3:$F75),$AZ75&lt;&gt;""),INDEX(AU$3:AU$1048576,MATCH(MAX($AQ$3:$AQ74),$AQ$3:$AQ$1048576,0),0),""),D75)</f>
        <v/>
      </c>
      <c r="AV75" s="21" t="str">
        <f>IF(E75="",IF(OR(AND($H75&lt;&gt;"",E75=""),AND($F74=$F75,$AZ75&lt;&gt;""),COUNTA($H$3:$H$1048576,#REF!,$F$3:$F$1048576)&gt;COUNTA($H$3:$H75,#REF!,$F$3:$F75),$AZ75&lt;&gt;""),INDEX(AV$3:AV$1048576,MATCH(MAX($AQ$3:$AQ74),$AQ$3:$AQ$1048576,0),0),""),E75)</f>
        <v/>
      </c>
      <c r="AW75" s="24" t="str">
        <f t="shared" ref="AW75:AW138" si="244">IF(AV75="","",DATE(AT75,AU75,AV75))</f>
        <v/>
      </c>
      <c r="AX75" s="13" t="str">
        <f t="shared" ref="AX75:AX138" si="245">IF(F75="","",F75)</f>
        <v/>
      </c>
      <c r="AY75" s="4" t="str">
        <f t="shared" ref="AY75:AY138" si="246">IF(N75="",IF(AT75="","",$AY$1),N75)</f>
        <v/>
      </c>
      <c r="AZ75" s="4" t="str">
        <f>IF(AX75="",IF(OR(AND(H75&lt;&gt;"",F75=""),COUNTA($H$3:$H$1048576)&gt;COUNTA($H$3:$H75)),INDEX(AX$3:AX75,MATCH(MAX($AQ$3:AQ75),AQ$3:AQ75,0),0),""),AX75)</f>
        <v/>
      </c>
      <c r="BA75" s="4" t="str">
        <f>IF(AY75="",IF(AND(H75&lt;&gt;"",F75=""),INDEX(AY$3:AY75,MATCH(MAX($AQ$3:AQ75),AQ$3:AQ75,0),0),""),AY75)</f>
        <v/>
      </c>
      <c r="BB75" s="82" t="str">
        <f>IF(BC75="","",RANK(BC75,BC$3:BC$1048576,1)+COUNTIF($BC$3:BC75,BC75)-1)</f>
        <v/>
      </c>
      <c r="BC75" s="139" t="str">
        <f t="shared" ref="BC75:BC138" si="247">IF(BG75="","",IF(COUNTIF(BG75,"*"&amp;$AT$1&amp;$AU$1&amp;$AV$1&amp;$AW$1&amp;"*"),AW75,""))</f>
        <v/>
      </c>
      <c r="BD75" s="46" t="str">
        <f t="shared" ref="BD75:BD138" si="248">IF(OR(AT$1="",AT75=""),"",AT75&amp;AT$2)</f>
        <v/>
      </c>
      <c r="BE75" s="46" t="str">
        <f t="shared" ref="BE75:BE138" si="249">IF(OR(AU$1="",AU75=""),"",AU75&amp;AU$2)</f>
        <v/>
      </c>
      <c r="BF75" s="46" t="str">
        <f t="shared" ref="BF75:BF138" si="250">IF(OR(AV$1="",AV75=""),"",AV75&amp;AV$2)</f>
        <v/>
      </c>
      <c r="BG75" s="4" t="str">
        <f t="shared" ref="BG75:BG138" si="251">IF(AZ75="","",IF(AND($AT$1="",$AU$1="",$AV$1="",$AW$1=""),AZ75,BD75&amp;BE75&amp;BF75&amp;IF($AW$1="","",IF(COUNTIF(AZ75,"*"&amp;$AW$1&amp;"*"),$AW$1,""))))</f>
        <v/>
      </c>
      <c r="BH75" s="180" t="str">
        <f t="shared" ref="BH75:BH138" si="252">IF(AX75="",IF(AND(BI74="",BI75&lt;&gt;""),BI75,""),BI75)</f>
        <v/>
      </c>
      <c r="BI75" s="16" t="str">
        <f t="shared" ref="BI75:BI138" si="253">IF(AW75="","",AW75&amp;"@"&amp;AZ75)</f>
        <v/>
      </c>
      <c r="BJ75" s="52" t="str">
        <f>IF(BI75="","",IF(W75="","",IF(AND(K75=$K$1,$K$1&lt;&gt;""),$BT$2,IFERROR(IF(INDEX(価格設定!$D$5:$D$1048576,MATCH(Q75,価格設定!$B$5:$B$1048576,0),0)=価格設定!$D$3,$BT$2,$BS$2),$BS$2))))</f>
        <v/>
      </c>
      <c r="BK75" s="16" t="str">
        <f>IF(BI75="","",IF(COUNTIF($BI$3:BI75,BI75)=1,1,IF(AND(BI74=BI75,BH75=""),BK74,COUNTIF($BH$3:BH75,BH75))))</f>
        <v/>
      </c>
      <c r="BL75" s="52" t="str">
        <f t="shared" ref="BL75:BL138" si="254">IF(W75="","",W75)</f>
        <v/>
      </c>
      <c r="BM75" s="52" t="str">
        <f t="shared" ref="BM75:BM138" si="255">IF(OR(BI75="",BJ75=""),"",BI75&amp;"@"&amp;BJ75&amp;"@"&amp;BK75)</f>
        <v/>
      </c>
      <c r="BN75" s="119" t="str">
        <f t="shared" ref="BN75:BN138" si="256">IF(BI75="","",BI75&amp;"@"&amp;BY75&amp;"@"&amp;BK75)</f>
        <v/>
      </c>
      <c r="BO75" s="119" t="str">
        <f t="shared" ref="BO75:BO138" si="257">IF(BI75="","",BI75&amp;"@"&amp;BK75)</f>
        <v/>
      </c>
      <c r="BP75" s="17" t="str">
        <f t="shared" ref="BP75:BP138" si="258">IF($AZ75="","",U75)</f>
        <v/>
      </c>
      <c r="BQ75" s="17" t="str">
        <f t="shared" ref="BQ75:BQ138" si="259">IF($AZ75="","",X75)</f>
        <v/>
      </c>
      <c r="BR75" s="17" t="str">
        <f>IF(OR(BP75="",COUNTIF($BO$3:BO75,BO75)&lt;&gt;1),"",SUMIF(BO$3:BO$1048576,BO75,BP$3:BP$1048576))</f>
        <v/>
      </c>
      <c r="BS75" s="17" t="str">
        <f t="shared" ref="BS75:BS138" si="260">IF($BR75="","",SUMIF($BM$3:$BM$1048576,$BI75&amp;"@"&amp;BS$2&amp;"@"&amp;BK75,$BQ$3:$BQ$1048576))</f>
        <v/>
      </c>
      <c r="BT75" s="17" t="str">
        <f t="shared" ref="BT75:BT138" si="261">IF($BR75="","",SUMIF($BM$3:$BM$1048576,$BI75&amp;"@"&amp;BT$2&amp;"@"&amp;BK75,$BQ$3:$BQ$1048576))</f>
        <v/>
      </c>
      <c r="BU75" s="17" t="str">
        <f t="shared" ref="BU75:BU138" si="262">IF($BR75="","",SUM(BS75:BT75))</f>
        <v/>
      </c>
      <c r="BV75" s="24" t="str">
        <f t="shared" ref="BV75:BV138" si="263">IF(AW75="","",AW75)</f>
        <v/>
      </c>
      <c r="BW75" s="24" t="str">
        <f t="shared" ref="BW75:BW138" si="264">IF(AZ75="","",AZ75)</f>
        <v/>
      </c>
      <c r="BX75" s="24" t="str">
        <f t="shared" ref="BX75:BX138" si="265">IF(H75="","",Q75)</f>
        <v/>
      </c>
      <c r="BY75" s="26" t="str">
        <f t="shared" ref="BY75:BY138" si="266">IF(R75="","",R75)</f>
        <v/>
      </c>
      <c r="BZ75" s="26" t="str">
        <f t="shared" ref="BZ75:BZ138" si="267">IF(I75="","",I75)</f>
        <v/>
      </c>
      <c r="CA75" s="26" t="str">
        <f t="shared" ref="CA75:CA138" si="268">IF(T75="","",T75)</f>
        <v/>
      </c>
      <c r="CB75" s="66" t="str">
        <f t="shared" ref="CB75:CB138" si="269">IF(W75="","",W75)</f>
        <v/>
      </c>
      <c r="CC75" s="65" t="str">
        <f t="shared" ref="CC75:CC138" si="270">IF(X75="","",X75)</f>
        <v/>
      </c>
      <c r="CD75" s="26" t="str">
        <f t="shared" ref="CD75:CD138" si="271">IF(U75="","",U75)</f>
        <v/>
      </c>
      <c r="CE75" s="26" t="str">
        <f t="shared" ref="CE75:CE138" si="272">IF(V75="","",V75)</f>
        <v/>
      </c>
      <c r="CF75" s="193" t="str">
        <f t="shared" ref="CF75:CF138" si="273">IF(L75="","",L75)</f>
        <v/>
      </c>
      <c r="CG75" s="193" t="str">
        <f t="shared" ref="CG75:CG138" si="274">IF(M75="","",M75)</f>
        <v/>
      </c>
      <c r="CH75" s="26" t="str">
        <f t="shared" ref="CH75:CH138" si="275">IF(BA75="","",BA75)</f>
        <v/>
      </c>
      <c r="CI75" s="26" t="str">
        <f t="shared" ref="CI75:CI138" si="276">IF(O75="","",O75)</f>
        <v/>
      </c>
      <c r="CJ75" s="65" t="str">
        <f t="shared" ref="CJ75:CJ138" si="277">IF(Y75="","",Y75)</f>
        <v/>
      </c>
      <c r="CK75" s="65" t="str">
        <f t="shared" ref="CK75:CK138" si="278">IF(Z75="","",Z75)</f>
        <v/>
      </c>
      <c r="CL75" s="64" t="str">
        <f t="shared" ref="CL75:CL138" si="279">IF(AA75="","",AA75)</f>
        <v/>
      </c>
      <c r="CM75" s="64" t="str">
        <f t="shared" ref="CM75:CM138" si="280">IF(AB75="","",AB75)</f>
        <v/>
      </c>
      <c r="CN75" s="65" t="str">
        <f t="shared" ref="CN75:CN138" si="281">IF(AC75="","",AC75)</f>
        <v/>
      </c>
      <c r="CP75" s="63" t="str">
        <f>IF(BH75="","",MAX($CP$3:CP74)+1)</f>
        <v/>
      </c>
      <c r="CQ75" s="24" t="str">
        <f t="shared" ref="CQ75:CQ138" si="282">IF(CP75="","",AW75)</f>
        <v/>
      </c>
      <c r="CR75" s="24" t="str">
        <f t="shared" ref="CR75:CR138" si="283">IF(L75="","",L75)</f>
        <v/>
      </c>
      <c r="CS75" s="24" t="str">
        <f t="shared" ref="CS75:CS138" si="284">IF(M75="","",M75)</f>
        <v/>
      </c>
      <c r="CT75" s="58" t="str">
        <f>IF(BO75="","",COUNTIF($BO$3:BO75,BO75)&amp;"@"&amp;BO75)</f>
        <v/>
      </c>
      <c r="CU75" s="16" t="str">
        <f t="shared" si="222"/>
        <v/>
      </c>
      <c r="CV75" s="63" t="str">
        <f t="shared" ref="CV75:CV138" si="285">IF(BZ75="","",BZ75)</f>
        <v/>
      </c>
      <c r="CW75" s="16" t="str">
        <f t="shared" ref="CW75:CW138" si="286">IF(OR(T75="",0&gt;T75),"",T75)</f>
        <v/>
      </c>
      <c r="CX75" s="16" t="str">
        <f t="shared" ref="CX75:CX138" si="287">IF(U75="","",U75)</f>
        <v/>
      </c>
      <c r="CY75" s="16" t="str">
        <f t="shared" ref="CY75:CY138" si="288">IF(O75="","",O75)</f>
        <v/>
      </c>
      <c r="CZ75" s="85" t="str">
        <f t="shared" ref="CZ75:CZ138" si="289">IF($CP75="","",CN75)</f>
        <v/>
      </c>
      <c r="DA75" s="16" t="str">
        <f t="shared" ref="DA75:DA138" si="290">IF(OR($CP75="",COUNTIF(CY75,"*"&amp;$O$1&amp;"*")),"",CK75)</f>
        <v/>
      </c>
      <c r="DB75" s="16" t="str">
        <f t="shared" ref="DB75:DB138" si="291">IF(OR($CP75="",COUNTIF(CY75,"*"&amp;$O$1&amp;"*")),"",CJ75)</f>
        <v/>
      </c>
      <c r="DC75" s="28" t="str">
        <f>IF(CP75="","",$DC$1&amp;(INDEX(価格設定!D$1:XFD$3,ROW(価格設定!$D$3),MATCH($AW75,価格設定!D$1:XFD$1,1))*100)&amp;"%")</f>
        <v/>
      </c>
      <c r="DD75" s="28" t="str">
        <f>IF(CP75="","",$DD$1&amp;(INDEX(価格設定!D$1:XFD$3,ROW(価格設定!$D$2),MATCH($AW75,価格設定!D$1:XFD$1,1))*100)&amp;"%")</f>
        <v/>
      </c>
      <c r="DE75" s="29" t="str">
        <f t="shared" ref="DE75:DE138" si="292">IF(P75="","",P75)</f>
        <v/>
      </c>
      <c r="DG75" s="58" t="str">
        <f t="shared" ref="DG75:DG138" si="293">IF(AW75="","",AW75)</f>
        <v/>
      </c>
      <c r="DH75" s="58" t="str">
        <f t="shared" ref="DH75:DH138" si="294">IF(BA75="","",BA75)</f>
        <v/>
      </c>
      <c r="DI75" s="58" t="str">
        <f t="shared" ref="DI75:DI138" si="295">IF(DG75="","",DG75&amp;DH75)</f>
        <v/>
      </c>
      <c r="DJ75" s="85" t="str">
        <f t="shared" ref="DJ75:DJ138" si="296">IF(CN75="","",CN75)</f>
        <v/>
      </c>
      <c r="DL75" s="58" t="str">
        <f>IF(COUNTIF(DG$3:DG$1048576,DG75)=COUNTIF($DG$3:$DG75,DG75),DG75,"")</f>
        <v/>
      </c>
      <c r="DM75" s="85" t="str">
        <f t="shared" ref="DM75:DM138" si="297">IF(DL75="","",SUMIF(DI$3:DI$1048576,DL75&amp;$DM$2,DJ$3:DJ$1048576))</f>
        <v/>
      </c>
      <c r="DN75" s="85" t="str">
        <f t="shared" si="223"/>
        <v/>
      </c>
      <c r="DO75" s="85" t="str">
        <f t="shared" si="223"/>
        <v/>
      </c>
      <c r="DP75" s="303"/>
      <c r="DQ75" s="17" t="str">
        <f t="shared" si="224"/>
        <v/>
      </c>
      <c r="DR75" s="17" t="str">
        <f t="shared" si="225"/>
        <v/>
      </c>
      <c r="DS75" s="17" t="str">
        <f t="shared" si="226"/>
        <v/>
      </c>
      <c r="DU75" s="16" t="str">
        <f t="shared" ref="DU75:DU138" si="298">IF(B75="","",B75)</f>
        <v/>
      </c>
      <c r="DV75" s="16" t="str">
        <f>IF(DU75="","",COUNT($DU$3:DU75))</f>
        <v/>
      </c>
      <c r="DW75" s="16" t="str">
        <f t="shared" ref="DW75:DW138" si="299">IF($DV$2=0,IF(DU75="","",DU75),IF(DV75="","",DV75))</f>
        <v/>
      </c>
      <c r="DX75" s="16" t="str">
        <f t="shared" ref="DX75:DX138" si="300">IF(B75="","",BO75)</f>
        <v/>
      </c>
      <c r="DY75" s="16" t="str">
        <f>IF(DZ75="","",COUNTIF(DZ$3:DZ75,DZ75))</f>
        <v/>
      </c>
      <c r="DZ75" s="16" t="str">
        <f t="shared" ref="DZ75:DZ138" si="301">IFERROR(IF(BO75=INDEX(BO$3:BO$1048576,MATCH($DW$2,DW$3:DW$1048576,0),0),INDEX(BO$3:BO$1048576,MATCH($DW$2,DW$3:DW$1048576,0),0),""),"")</f>
        <v/>
      </c>
      <c r="EA75" s="16" t="str">
        <f t="shared" ref="EA75:EA138" si="302">IF(OR(DZ75="",DU75=0,AZ75="なし"),"",AZ75&amp;IF(G75="",$EA$1,"　"&amp;G75))</f>
        <v/>
      </c>
      <c r="EB75" s="16" t="str">
        <f t="shared" ref="EB75:EB138" si="303">IF(DZ75="","",CU75)</f>
        <v/>
      </c>
      <c r="EC75" s="16" t="str">
        <f t="shared" ref="EC75:EC138" si="304">IF($DZ75="","",CV75)</f>
        <v/>
      </c>
      <c r="ED75" s="16" t="str">
        <f t="shared" ref="ED75:ED138" si="305">IF($DZ75="","",CW75)</f>
        <v/>
      </c>
      <c r="EE75" s="16" t="str">
        <f t="shared" ref="EE75:EE138" si="306">IF($DZ75="","",CX75)</f>
        <v/>
      </c>
      <c r="EF75" s="16" t="str">
        <f t="shared" ref="EF75:EF138" si="307">IF($DZ75="","",CY75)</f>
        <v/>
      </c>
      <c r="EG75" s="16" t="str">
        <f t="shared" ref="EG75:EG138" si="308">IF($DZ75="","",CZ75)</f>
        <v/>
      </c>
      <c r="EH75" s="16" t="str">
        <f t="shared" ref="EH75:EH138" si="309">IF($DZ75="","",DA75)</f>
        <v/>
      </c>
      <c r="EI75" s="16" t="str">
        <f t="shared" ref="EI75:EI138" si="310">IF($DZ75="","",DB75)</f>
        <v/>
      </c>
      <c r="EJ75" s="16" t="str">
        <f t="shared" ref="EJ75:EJ138" si="311">IF($DZ75="","",DC75)</f>
        <v/>
      </c>
      <c r="EK75" s="16" t="str">
        <f t="shared" ref="EK75:EK138" si="312">IF($DZ75="","",DD75)</f>
        <v/>
      </c>
      <c r="EL75" s="58" t="str">
        <f t="shared" ref="EL75:EL138" si="313">IF(OR($DY75="",CQ75=""),"",CQ75)</f>
        <v/>
      </c>
      <c r="EM75" s="58" t="str">
        <f>IF(OR($DZ75="",CR75=""),IF($EL75="","",$EL75),IF(OR(CR75="なし",CR75=0),領収書!$H$1,CR75))</f>
        <v/>
      </c>
      <c r="EN75" s="58" t="str">
        <f>IF(OR($DZ75="",CS75=""),IF($EL75="","",$EL75),IF(OR(CS75="なし",CS75=0),入力!$EN$1,CS75))</f>
        <v/>
      </c>
      <c r="EO75" s="63" t="str">
        <f t="shared" ref="EO75:EO138" si="314">IF(OR(DX75="",DE75=""),"",DE75)</f>
        <v/>
      </c>
      <c r="EP75" s="63" t="str">
        <f t="shared" ref="EP75:EP138" si="315">IF(COUNTIF(DX$3:DX$1048576,BO75),BO75,"")</f>
        <v/>
      </c>
      <c r="ER75" s="16" t="str">
        <f>IF(AND(COUNTIF($ET$3:ET75,ET75)=1,ET75&lt;&gt;""),MAX($ER$3:ER74)+1,"")</f>
        <v/>
      </c>
      <c r="ES75" s="16" t="str">
        <f>IF(価格設定!B77="","",価格設定!B77)</f>
        <v/>
      </c>
      <c r="ET75" s="16" t="str">
        <f>IF(価格設定!C77="","",価格設定!C77)</f>
        <v/>
      </c>
      <c r="EV75" s="16" t="str">
        <f t="shared" si="227"/>
        <v/>
      </c>
      <c r="EW75" s="16" t="str">
        <f t="shared" ref="EW75:EW138" si="316">IFERROR(IF(EV75="","",INDEX(ET$3:ET$1048576,MATCH(EV75,ER$3:ER$1048576,0),0)),"")</f>
        <v/>
      </c>
    </row>
    <row r="76" spans="1:153" ht="30" customHeight="1" x14ac:dyDescent="0.2">
      <c r="A76" s="225"/>
      <c r="B76" s="212"/>
      <c r="C76" s="221"/>
      <c r="D76" s="164"/>
      <c r="E76" s="165"/>
      <c r="F76" s="166"/>
      <c r="G76" s="167"/>
      <c r="H76" s="179"/>
      <c r="I76" s="306"/>
      <c r="J76" s="169"/>
      <c r="K76" s="179"/>
      <c r="L76" s="186"/>
      <c r="M76" s="186"/>
      <c r="N76" s="168"/>
      <c r="O76" s="170"/>
      <c r="P76" s="212"/>
      <c r="Q76" s="179" t="str">
        <f>IFERROR(IF(H76="","",IFERROR(INDEX(価格設定!$B$5:$B$1048576,MATCH(H76,価格設定!$B$5:$B$1048576,0),0),INDEX(価格設定!$B$5:$B$1048576,MATCH("*"&amp;H76&amp;"*",価格設定!$B$5:$B$1048576,0),0))),H76)</f>
        <v/>
      </c>
      <c r="R76" s="250" t="str">
        <f>IFERROR(IF(Q76="",IF(K76="","",K76),IF(K76="",IF(INDEX(価格設定!$C$5:$C$1048576,MATCH(Q76,価格設定!$B$5:$B$1048576,0),0)=0,"",INDEX(価格設定!$C$5:$C$1048576,MATCH(Q76,価格設定!$B$5:$B$1048576,0),0)),IF(K76="なし","",K76))),"")</f>
        <v/>
      </c>
      <c r="S76" s="308" t="str">
        <f t="shared" si="228"/>
        <v/>
      </c>
      <c r="T76" s="126" t="str">
        <f>IFERROR(IF(J76="",IF(INDEX(価格設定!$E$5:$R$1048576,MATCH($Q76,価格設定!B$5:B$1048576,0),MATCH($AW76,価格設定!E$1:X$1,1))=0,"",INDEX(価格設定!$E$5:$R$1048576,MATCH($Q76,価格設定!B$5:B$1048576,0),MATCH($AW76,価格設定!E$1:X$1,1))),J76),"")</f>
        <v/>
      </c>
      <c r="U76" s="126" t="str">
        <f t="shared" si="229"/>
        <v/>
      </c>
      <c r="V76" s="132" t="str">
        <f t="shared" si="230"/>
        <v/>
      </c>
      <c r="W76" s="127" t="str">
        <f>IFERROR(IF(OR(T76="",T76&lt;0),"",IFERROR(INDEX(価格設定!E$2:X$3,IF(AND(K76=$K$1,$K$1&lt;&gt;""),ROW(価格設定!$D$3)-1,MATCH(INDEX(価格設定!$D$5:$D$1048576,MATCH(Q76,価格設定!$B$5:$B$1048576,0),0),価格設定!$D$2:$D$3,0)),MATCH($AW76,価格設定!E$1:X$1,1)),INDEX(価格設定!E$2:X$2,0,MATCH($AW76,価格設定!E$1:X$1,1)))),"")</f>
        <v/>
      </c>
      <c r="X76" s="126" t="str">
        <f t="shared" si="221"/>
        <v/>
      </c>
      <c r="Y76" s="128" t="str">
        <f t="shared" si="231"/>
        <v/>
      </c>
      <c r="Z76" s="126" t="str">
        <f t="shared" si="232"/>
        <v/>
      </c>
      <c r="AA76" s="129" t="str">
        <f t="shared" si="233"/>
        <v/>
      </c>
      <c r="AB76" s="126" t="str">
        <f t="shared" si="234"/>
        <v/>
      </c>
      <c r="AC76" s="280" t="str">
        <f t="shared" si="235"/>
        <v/>
      </c>
      <c r="AD76" s="15"/>
      <c r="AE76" s="204" t="str">
        <f>IF(AF76="","",COUNT($AF$3:AF76))</f>
        <v/>
      </c>
      <c r="AF76" s="206" t="str">
        <f t="shared" si="236"/>
        <v/>
      </c>
      <c r="AG76" s="204" t="str">
        <f t="shared" si="237"/>
        <v/>
      </c>
      <c r="AH76" s="204" t="str">
        <f t="shared" si="238"/>
        <v/>
      </c>
      <c r="AI76" s="287"/>
      <c r="AJ76" s="15"/>
      <c r="AK76" s="138" t="str">
        <f t="shared" si="239"/>
        <v/>
      </c>
      <c r="AL76" s="131" t="str">
        <f t="shared" si="240"/>
        <v/>
      </c>
      <c r="AM76" s="131" t="str">
        <f t="shared" si="241"/>
        <v/>
      </c>
      <c r="AN76" s="313" t="str">
        <f t="shared" si="242"/>
        <v/>
      </c>
      <c r="AO76" s="316" t="str">
        <f t="shared" si="243"/>
        <v/>
      </c>
      <c r="AP76" s="18"/>
      <c r="AQ76" s="3" t="str">
        <f>IF(F76="","",MAX($AQ$3:AQ75)+1)</f>
        <v/>
      </c>
      <c r="AR76" s="3" t="str">
        <f>IF(OR(AQ76="",BB76=""),"",MAX($AR$3:AR75)+1)</f>
        <v/>
      </c>
      <c r="AS76" s="3" t="str">
        <f>IF(CQ76="","",RANK(CQ76,CQ$3:CQ$1048576,1)+COUNTIF($CQ$3:CQ76,CQ76)-1)</f>
        <v/>
      </c>
      <c r="AT76" s="21" t="str">
        <f>IF(C76="",IF(OR(AND($H76&lt;&gt;"",C76=""),AND($F75=$F76,$AZ76&lt;&gt;""),COUNTA($H$3:$H$1048576,#REF!,$F$3:$F$1048576)&gt;COUNTA($H$3:$H76,#REF!,$F$3:$F76),$AZ76&lt;&gt;""),INDEX(AT$3:AT$1048576,MATCH(MAX($AQ$3:$AQ75),$AQ$3:$AQ$1048576,0),0),""),C76)</f>
        <v/>
      </c>
      <c r="AU76" s="21" t="str">
        <f>IF(D76="",IF(OR(AND($H76&lt;&gt;"",D76=""),AND($F75=$F76,$AZ76&lt;&gt;""),COUNTA($H$3:$H$1048576,#REF!,$F$3:$F$1048576)&gt;COUNTA($H$3:$H76,#REF!,$F$3:$F76),$AZ76&lt;&gt;""),INDEX(AU$3:AU$1048576,MATCH(MAX($AQ$3:$AQ75),$AQ$3:$AQ$1048576,0),0),""),D76)</f>
        <v/>
      </c>
      <c r="AV76" s="21" t="str">
        <f>IF(E76="",IF(OR(AND($H76&lt;&gt;"",E76=""),AND($F75=$F76,$AZ76&lt;&gt;""),COUNTA($H$3:$H$1048576,#REF!,$F$3:$F$1048576)&gt;COUNTA($H$3:$H76,#REF!,$F$3:$F76),$AZ76&lt;&gt;""),INDEX(AV$3:AV$1048576,MATCH(MAX($AQ$3:$AQ75),$AQ$3:$AQ$1048576,0),0),""),E76)</f>
        <v/>
      </c>
      <c r="AW76" s="24" t="str">
        <f t="shared" si="244"/>
        <v/>
      </c>
      <c r="AX76" s="13" t="str">
        <f t="shared" si="245"/>
        <v/>
      </c>
      <c r="AY76" s="4" t="str">
        <f t="shared" si="246"/>
        <v/>
      </c>
      <c r="AZ76" s="4" t="str">
        <f>IF(AX76="",IF(OR(AND(H76&lt;&gt;"",F76=""),COUNTA($H$3:$H$1048576)&gt;COUNTA($H$3:$H76)),INDEX(AX$3:AX76,MATCH(MAX($AQ$3:AQ76),AQ$3:AQ76,0),0),""),AX76)</f>
        <v/>
      </c>
      <c r="BA76" s="4" t="str">
        <f>IF(AY76="",IF(AND(H76&lt;&gt;"",F76=""),INDEX(AY$3:AY76,MATCH(MAX($AQ$3:AQ76),AQ$3:AQ76,0),0),""),AY76)</f>
        <v/>
      </c>
      <c r="BB76" s="82" t="str">
        <f>IF(BC76="","",RANK(BC76,BC$3:BC$1048576,1)+COUNTIF($BC$3:BC76,BC76)-1)</f>
        <v/>
      </c>
      <c r="BC76" s="139" t="str">
        <f t="shared" si="247"/>
        <v/>
      </c>
      <c r="BD76" s="46" t="str">
        <f t="shared" si="248"/>
        <v/>
      </c>
      <c r="BE76" s="46" t="str">
        <f t="shared" si="249"/>
        <v/>
      </c>
      <c r="BF76" s="46" t="str">
        <f t="shared" si="250"/>
        <v/>
      </c>
      <c r="BG76" s="4" t="str">
        <f t="shared" si="251"/>
        <v/>
      </c>
      <c r="BH76" s="180" t="str">
        <f t="shared" si="252"/>
        <v/>
      </c>
      <c r="BI76" s="16" t="str">
        <f t="shared" si="253"/>
        <v/>
      </c>
      <c r="BJ76" s="52" t="str">
        <f>IF(BI76="","",IF(W76="","",IF(AND(K76=$K$1,$K$1&lt;&gt;""),$BT$2,IFERROR(IF(INDEX(価格設定!$D$5:$D$1048576,MATCH(Q76,価格設定!$B$5:$B$1048576,0),0)=価格設定!$D$3,$BT$2,$BS$2),$BS$2))))</f>
        <v/>
      </c>
      <c r="BK76" s="16" t="str">
        <f>IF(BI76="","",IF(COUNTIF($BI$3:BI76,BI76)=1,1,IF(AND(BI75=BI76,BH76=""),BK75,COUNTIF($BH$3:BH76,BH76))))</f>
        <v/>
      </c>
      <c r="BL76" s="52" t="str">
        <f t="shared" si="254"/>
        <v/>
      </c>
      <c r="BM76" s="52" t="str">
        <f t="shared" si="255"/>
        <v/>
      </c>
      <c r="BN76" s="119" t="str">
        <f t="shared" si="256"/>
        <v/>
      </c>
      <c r="BO76" s="119" t="str">
        <f t="shared" si="257"/>
        <v/>
      </c>
      <c r="BP76" s="17" t="str">
        <f t="shared" si="258"/>
        <v/>
      </c>
      <c r="BQ76" s="17" t="str">
        <f t="shared" si="259"/>
        <v/>
      </c>
      <c r="BR76" s="17" t="str">
        <f>IF(OR(BP76="",COUNTIF($BO$3:BO76,BO76)&lt;&gt;1),"",SUMIF(BO$3:BO$1048576,BO76,BP$3:BP$1048576))</f>
        <v/>
      </c>
      <c r="BS76" s="17" t="str">
        <f t="shared" si="260"/>
        <v/>
      </c>
      <c r="BT76" s="17" t="str">
        <f t="shared" si="261"/>
        <v/>
      </c>
      <c r="BU76" s="17" t="str">
        <f t="shared" si="262"/>
        <v/>
      </c>
      <c r="BV76" s="24" t="str">
        <f t="shared" si="263"/>
        <v/>
      </c>
      <c r="BW76" s="24" t="str">
        <f t="shared" si="264"/>
        <v/>
      </c>
      <c r="BX76" s="24" t="str">
        <f t="shared" si="265"/>
        <v/>
      </c>
      <c r="BY76" s="26" t="str">
        <f t="shared" si="266"/>
        <v/>
      </c>
      <c r="BZ76" s="26" t="str">
        <f t="shared" si="267"/>
        <v/>
      </c>
      <c r="CA76" s="26" t="str">
        <f t="shared" si="268"/>
        <v/>
      </c>
      <c r="CB76" s="66" t="str">
        <f t="shared" si="269"/>
        <v/>
      </c>
      <c r="CC76" s="65" t="str">
        <f t="shared" si="270"/>
        <v/>
      </c>
      <c r="CD76" s="26" t="str">
        <f t="shared" si="271"/>
        <v/>
      </c>
      <c r="CE76" s="26" t="str">
        <f t="shared" si="272"/>
        <v/>
      </c>
      <c r="CF76" s="193" t="str">
        <f t="shared" si="273"/>
        <v/>
      </c>
      <c r="CG76" s="193" t="str">
        <f t="shared" si="274"/>
        <v/>
      </c>
      <c r="CH76" s="26" t="str">
        <f t="shared" si="275"/>
        <v/>
      </c>
      <c r="CI76" s="26" t="str">
        <f t="shared" si="276"/>
        <v/>
      </c>
      <c r="CJ76" s="65" t="str">
        <f t="shared" si="277"/>
        <v/>
      </c>
      <c r="CK76" s="65" t="str">
        <f t="shared" si="278"/>
        <v/>
      </c>
      <c r="CL76" s="64" t="str">
        <f t="shared" si="279"/>
        <v/>
      </c>
      <c r="CM76" s="64" t="str">
        <f t="shared" si="280"/>
        <v/>
      </c>
      <c r="CN76" s="65" t="str">
        <f t="shared" si="281"/>
        <v/>
      </c>
      <c r="CP76" s="63" t="str">
        <f>IF(BH76="","",MAX($CP$3:CP75)+1)</f>
        <v/>
      </c>
      <c r="CQ76" s="24" t="str">
        <f t="shared" si="282"/>
        <v/>
      </c>
      <c r="CR76" s="24" t="str">
        <f t="shared" si="283"/>
        <v/>
      </c>
      <c r="CS76" s="24" t="str">
        <f t="shared" si="284"/>
        <v/>
      </c>
      <c r="CT76" s="58" t="str">
        <f>IF(BO76="","",COUNTIF($BO$3:BO76,BO76)&amp;"@"&amp;BO76)</f>
        <v/>
      </c>
      <c r="CU76" s="16" t="str">
        <f t="shared" si="222"/>
        <v/>
      </c>
      <c r="CV76" s="63" t="str">
        <f t="shared" si="285"/>
        <v/>
      </c>
      <c r="CW76" s="16" t="str">
        <f t="shared" si="286"/>
        <v/>
      </c>
      <c r="CX76" s="16" t="str">
        <f t="shared" si="287"/>
        <v/>
      </c>
      <c r="CY76" s="16" t="str">
        <f t="shared" si="288"/>
        <v/>
      </c>
      <c r="CZ76" s="85" t="str">
        <f t="shared" si="289"/>
        <v/>
      </c>
      <c r="DA76" s="16" t="str">
        <f t="shared" si="290"/>
        <v/>
      </c>
      <c r="DB76" s="16" t="str">
        <f t="shared" si="291"/>
        <v/>
      </c>
      <c r="DC76" s="28" t="str">
        <f>IF(CP76="","",$DC$1&amp;(INDEX(価格設定!D$1:XFD$3,ROW(価格設定!$D$3),MATCH($AW76,価格設定!D$1:XFD$1,1))*100)&amp;"%")</f>
        <v/>
      </c>
      <c r="DD76" s="28" t="str">
        <f>IF(CP76="","",$DD$1&amp;(INDEX(価格設定!D$1:XFD$3,ROW(価格設定!$D$2),MATCH($AW76,価格設定!D$1:XFD$1,1))*100)&amp;"%")</f>
        <v/>
      </c>
      <c r="DE76" s="29" t="str">
        <f t="shared" si="292"/>
        <v/>
      </c>
      <c r="DG76" s="58" t="str">
        <f t="shared" si="293"/>
        <v/>
      </c>
      <c r="DH76" s="58" t="str">
        <f t="shared" si="294"/>
        <v/>
      </c>
      <c r="DI76" s="58" t="str">
        <f t="shared" si="295"/>
        <v/>
      </c>
      <c r="DJ76" s="85" t="str">
        <f t="shared" si="296"/>
        <v/>
      </c>
      <c r="DL76" s="58" t="str">
        <f>IF(COUNTIF(DG$3:DG$1048576,DG76)=COUNTIF($DG$3:$DG76,DG76),DG76,"")</f>
        <v/>
      </c>
      <c r="DM76" s="85" t="str">
        <f t="shared" si="297"/>
        <v/>
      </c>
      <c r="DN76" s="85" t="str">
        <f t="shared" si="223"/>
        <v/>
      </c>
      <c r="DO76" s="85" t="str">
        <f t="shared" si="223"/>
        <v/>
      </c>
      <c r="DP76" s="303"/>
      <c r="DQ76" s="17" t="str">
        <f t="shared" si="224"/>
        <v/>
      </c>
      <c r="DR76" s="17" t="str">
        <f t="shared" si="225"/>
        <v/>
      </c>
      <c r="DS76" s="17" t="str">
        <f t="shared" si="226"/>
        <v/>
      </c>
      <c r="DU76" s="16" t="str">
        <f t="shared" si="298"/>
        <v/>
      </c>
      <c r="DV76" s="16" t="str">
        <f>IF(DU76="","",COUNT($DU$3:DU76))</f>
        <v/>
      </c>
      <c r="DW76" s="16" t="str">
        <f t="shared" si="299"/>
        <v/>
      </c>
      <c r="DX76" s="16" t="str">
        <f t="shared" si="300"/>
        <v/>
      </c>
      <c r="DY76" s="16" t="str">
        <f>IF(DZ76="","",COUNTIF(DZ$3:DZ76,DZ76))</f>
        <v/>
      </c>
      <c r="DZ76" s="16" t="str">
        <f t="shared" si="301"/>
        <v/>
      </c>
      <c r="EA76" s="16" t="str">
        <f t="shared" si="302"/>
        <v/>
      </c>
      <c r="EB76" s="16" t="str">
        <f t="shared" si="303"/>
        <v/>
      </c>
      <c r="EC76" s="16" t="str">
        <f t="shared" si="304"/>
        <v/>
      </c>
      <c r="ED76" s="16" t="str">
        <f t="shared" si="305"/>
        <v/>
      </c>
      <c r="EE76" s="16" t="str">
        <f t="shared" si="306"/>
        <v/>
      </c>
      <c r="EF76" s="16" t="str">
        <f t="shared" si="307"/>
        <v/>
      </c>
      <c r="EG76" s="16" t="str">
        <f t="shared" si="308"/>
        <v/>
      </c>
      <c r="EH76" s="16" t="str">
        <f t="shared" si="309"/>
        <v/>
      </c>
      <c r="EI76" s="16" t="str">
        <f t="shared" si="310"/>
        <v/>
      </c>
      <c r="EJ76" s="16" t="str">
        <f t="shared" si="311"/>
        <v/>
      </c>
      <c r="EK76" s="16" t="str">
        <f t="shared" si="312"/>
        <v/>
      </c>
      <c r="EL76" s="58" t="str">
        <f t="shared" si="313"/>
        <v/>
      </c>
      <c r="EM76" s="58" t="str">
        <f>IF(OR($DZ76="",CR76=""),IF($EL76="","",$EL76),IF(OR(CR76="なし",CR76=0),領収書!$H$1,CR76))</f>
        <v/>
      </c>
      <c r="EN76" s="58" t="str">
        <f>IF(OR($DZ76="",CS76=""),IF($EL76="","",$EL76),IF(OR(CS76="なし",CS76=0),入力!$EN$1,CS76))</f>
        <v/>
      </c>
      <c r="EO76" s="63" t="str">
        <f t="shared" si="314"/>
        <v/>
      </c>
      <c r="EP76" s="63" t="str">
        <f t="shared" si="315"/>
        <v/>
      </c>
      <c r="ER76" s="16" t="str">
        <f>IF(AND(COUNTIF($ET$3:ET76,ET76)=1,ET76&lt;&gt;""),MAX($ER$3:ER75)+1,"")</f>
        <v/>
      </c>
      <c r="ES76" s="16" t="str">
        <f>IF(価格設定!B78="","",価格設定!B78)</f>
        <v/>
      </c>
      <c r="ET76" s="16" t="str">
        <f>IF(価格設定!C78="","",価格設定!C78)</f>
        <v/>
      </c>
      <c r="EV76" s="16" t="str">
        <f t="shared" si="227"/>
        <v/>
      </c>
      <c r="EW76" s="16" t="str">
        <f t="shared" si="316"/>
        <v/>
      </c>
    </row>
    <row r="77" spans="1:153" ht="30" customHeight="1" x14ac:dyDescent="0.2">
      <c r="A77" s="225"/>
      <c r="B77" s="212"/>
      <c r="C77" s="221"/>
      <c r="D77" s="164"/>
      <c r="E77" s="165"/>
      <c r="F77" s="166"/>
      <c r="G77" s="167"/>
      <c r="H77" s="179"/>
      <c r="I77" s="306"/>
      <c r="J77" s="169"/>
      <c r="K77" s="179"/>
      <c r="L77" s="186"/>
      <c r="M77" s="186"/>
      <c r="N77" s="168"/>
      <c r="O77" s="170"/>
      <c r="P77" s="212"/>
      <c r="Q77" s="179" t="str">
        <f>IFERROR(IF(H77="","",IFERROR(INDEX(価格設定!$B$5:$B$1048576,MATCH(H77,価格設定!$B$5:$B$1048576,0),0),INDEX(価格設定!$B$5:$B$1048576,MATCH("*"&amp;H77&amp;"*",価格設定!$B$5:$B$1048576,0),0))),H77)</f>
        <v/>
      </c>
      <c r="R77" s="250" t="str">
        <f>IFERROR(IF(Q77="",IF(K77="","",K77),IF(K77="",IF(INDEX(価格設定!$C$5:$C$1048576,MATCH(Q77,価格設定!$B$5:$B$1048576,0),0)=0,"",INDEX(価格設定!$C$5:$C$1048576,MATCH(Q77,価格設定!$B$5:$B$1048576,0),0)),IF(K77="なし","",K77))),"")</f>
        <v/>
      </c>
      <c r="S77" s="308" t="str">
        <f t="shared" si="228"/>
        <v/>
      </c>
      <c r="T77" s="126" t="str">
        <f>IFERROR(IF(J77="",IF(INDEX(価格設定!$E$5:$R$1048576,MATCH($Q77,価格設定!B$5:B$1048576,0),MATCH($AW77,価格設定!E$1:X$1,1))=0,"",INDEX(価格設定!$E$5:$R$1048576,MATCH($Q77,価格設定!B$5:B$1048576,0),MATCH($AW77,価格設定!E$1:X$1,1))),J77),"")</f>
        <v/>
      </c>
      <c r="U77" s="126" t="str">
        <f t="shared" si="229"/>
        <v/>
      </c>
      <c r="V77" s="132" t="str">
        <f t="shared" si="230"/>
        <v/>
      </c>
      <c r="W77" s="127" t="str">
        <f>IFERROR(IF(OR(T77="",T77&lt;0),"",IFERROR(INDEX(価格設定!E$2:X$3,IF(AND(K77=$K$1,$K$1&lt;&gt;""),ROW(価格設定!$D$3)-1,MATCH(INDEX(価格設定!$D$5:$D$1048576,MATCH(Q77,価格設定!$B$5:$B$1048576,0),0),価格設定!$D$2:$D$3,0)),MATCH($AW77,価格設定!E$1:X$1,1)),INDEX(価格設定!E$2:X$2,0,MATCH($AW77,価格設定!E$1:X$1,1)))),"")</f>
        <v/>
      </c>
      <c r="X77" s="126" t="str">
        <f t="shared" si="221"/>
        <v/>
      </c>
      <c r="Y77" s="128" t="str">
        <f t="shared" si="231"/>
        <v/>
      </c>
      <c r="Z77" s="126" t="str">
        <f t="shared" si="232"/>
        <v/>
      </c>
      <c r="AA77" s="129" t="str">
        <f t="shared" si="233"/>
        <v/>
      </c>
      <c r="AB77" s="126" t="str">
        <f t="shared" si="234"/>
        <v/>
      </c>
      <c r="AC77" s="280" t="str">
        <f t="shared" si="235"/>
        <v/>
      </c>
      <c r="AD77" s="15"/>
      <c r="AE77" s="204" t="str">
        <f>IF(AF77="","",COUNT($AF$3:AF77))</f>
        <v/>
      </c>
      <c r="AF77" s="206" t="str">
        <f t="shared" si="236"/>
        <v/>
      </c>
      <c r="AG77" s="204" t="str">
        <f t="shared" si="237"/>
        <v/>
      </c>
      <c r="AH77" s="204" t="str">
        <f t="shared" si="238"/>
        <v/>
      </c>
      <c r="AI77" s="287"/>
      <c r="AJ77" s="15"/>
      <c r="AK77" s="138" t="str">
        <f t="shared" si="239"/>
        <v/>
      </c>
      <c r="AL77" s="131" t="str">
        <f t="shared" si="240"/>
        <v/>
      </c>
      <c r="AM77" s="131" t="str">
        <f t="shared" si="241"/>
        <v/>
      </c>
      <c r="AN77" s="313" t="str">
        <f t="shared" si="242"/>
        <v/>
      </c>
      <c r="AO77" s="316" t="str">
        <f t="shared" si="243"/>
        <v/>
      </c>
      <c r="AP77" s="18"/>
      <c r="AQ77" s="3" t="str">
        <f>IF(F77="","",MAX($AQ$3:AQ76)+1)</f>
        <v/>
      </c>
      <c r="AR77" s="3" t="str">
        <f>IF(OR(AQ77="",BB77=""),"",MAX($AR$3:AR76)+1)</f>
        <v/>
      </c>
      <c r="AS77" s="3" t="str">
        <f>IF(CQ77="","",RANK(CQ77,CQ$3:CQ$1048576,1)+COUNTIF($CQ$3:CQ77,CQ77)-1)</f>
        <v/>
      </c>
      <c r="AT77" s="21" t="str">
        <f>IF(C77="",IF(OR(AND($H77&lt;&gt;"",C77=""),AND($F76=$F77,$AZ77&lt;&gt;""),COUNTA($H$3:$H$1048576,#REF!,$F$3:$F$1048576)&gt;COUNTA($H$3:$H77,#REF!,$F$3:$F77),$AZ77&lt;&gt;""),INDEX(AT$3:AT$1048576,MATCH(MAX($AQ$3:$AQ76),$AQ$3:$AQ$1048576,0),0),""),C77)</f>
        <v/>
      </c>
      <c r="AU77" s="21" t="str">
        <f>IF(D77="",IF(OR(AND($H77&lt;&gt;"",D77=""),AND($F76=$F77,$AZ77&lt;&gt;""),COUNTA($H$3:$H$1048576,#REF!,$F$3:$F$1048576)&gt;COUNTA($H$3:$H77,#REF!,$F$3:$F77),$AZ77&lt;&gt;""),INDEX(AU$3:AU$1048576,MATCH(MAX($AQ$3:$AQ76),$AQ$3:$AQ$1048576,0),0),""),D77)</f>
        <v/>
      </c>
      <c r="AV77" s="21" t="str">
        <f>IF(E77="",IF(OR(AND($H77&lt;&gt;"",E77=""),AND($F76=$F77,$AZ77&lt;&gt;""),COUNTA($H$3:$H$1048576,#REF!,$F$3:$F$1048576)&gt;COUNTA($H$3:$H77,#REF!,$F$3:$F77),$AZ77&lt;&gt;""),INDEX(AV$3:AV$1048576,MATCH(MAX($AQ$3:$AQ76),$AQ$3:$AQ$1048576,0),0),""),E77)</f>
        <v/>
      </c>
      <c r="AW77" s="24" t="str">
        <f t="shared" si="244"/>
        <v/>
      </c>
      <c r="AX77" s="13" t="str">
        <f t="shared" si="245"/>
        <v/>
      </c>
      <c r="AY77" s="4" t="str">
        <f t="shared" si="246"/>
        <v/>
      </c>
      <c r="AZ77" s="4" t="str">
        <f>IF(AX77="",IF(OR(AND(H77&lt;&gt;"",F77=""),COUNTA($H$3:$H$1048576)&gt;COUNTA($H$3:$H77)),INDEX(AX$3:AX77,MATCH(MAX($AQ$3:AQ77),AQ$3:AQ77,0),0),""),AX77)</f>
        <v/>
      </c>
      <c r="BA77" s="4" t="str">
        <f>IF(AY77="",IF(AND(H77&lt;&gt;"",F77=""),INDEX(AY$3:AY77,MATCH(MAX($AQ$3:AQ77),AQ$3:AQ77,0),0),""),AY77)</f>
        <v/>
      </c>
      <c r="BB77" s="82" t="str">
        <f>IF(BC77="","",RANK(BC77,BC$3:BC$1048576,1)+COUNTIF($BC$3:BC77,BC77)-1)</f>
        <v/>
      </c>
      <c r="BC77" s="139" t="str">
        <f t="shared" si="247"/>
        <v/>
      </c>
      <c r="BD77" s="46" t="str">
        <f t="shared" si="248"/>
        <v/>
      </c>
      <c r="BE77" s="46" t="str">
        <f t="shared" si="249"/>
        <v/>
      </c>
      <c r="BF77" s="46" t="str">
        <f t="shared" si="250"/>
        <v/>
      </c>
      <c r="BG77" s="4" t="str">
        <f t="shared" si="251"/>
        <v/>
      </c>
      <c r="BH77" s="180" t="str">
        <f t="shared" si="252"/>
        <v/>
      </c>
      <c r="BI77" s="16" t="str">
        <f t="shared" si="253"/>
        <v/>
      </c>
      <c r="BJ77" s="52" t="str">
        <f>IF(BI77="","",IF(W77="","",IF(AND(K77=$K$1,$K$1&lt;&gt;""),$BT$2,IFERROR(IF(INDEX(価格設定!$D$5:$D$1048576,MATCH(Q77,価格設定!$B$5:$B$1048576,0),0)=価格設定!$D$3,$BT$2,$BS$2),$BS$2))))</f>
        <v/>
      </c>
      <c r="BK77" s="16" t="str">
        <f>IF(BI77="","",IF(COUNTIF($BI$3:BI77,BI77)=1,1,IF(AND(BI76=BI77,BH77=""),BK76,COUNTIF($BH$3:BH77,BH77))))</f>
        <v/>
      </c>
      <c r="BL77" s="52" t="str">
        <f t="shared" si="254"/>
        <v/>
      </c>
      <c r="BM77" s="52" t="str">
        <f t="shared" si="255"/>
        <v/>
      </c>
      <c r="BN77" s="119" t="str">
        <f t="shared" si="256"/>
        <v/>
      </c>
      <c r="BO77" s="119" t="str">
        <f t="shared" si="257"/>
        <v/>
      </c>
      <c r="BP77" s="17" t="str">
        <f t="shared" si="258"/>
        <v/>
      </c>
      <c r="BQ77" s="17" t="str">
        <f t="shared" si="259"/>
        <v/>
      </c>
      <c r="BR77" s="17" t="str">
        <f>IF(OR(BP77="",COUNTIF($BO$3:BO77,BO77)&lt;&gt;1),"",SUMIF(BO$3:BO$1048576,BO77,BP$3:BP$1048576))</f>
        <v/>
      </c>
      <c r="BS77" s="17" t="str">
        <f t="shared" si="260"/>
        <v/>
      </c>
      <c r="BT77" s="17" t="str">
        <f t="shared" si="261"/>
        <v/>
      </c>
      <c r="BU77" s="17" t="str">
        <f t="shared" si="262"/>
        <v/>
      </c>
      <c r="BV77" s="24" t="str">
        <f t="shared" si="263"/>
        <v/>
      </c>
      <c r="BW77" s="24" t="str">
        <f t="shared" si="264"/>
        <v/>
      </c>
      <c r="BX77" s="24" t="str">
        <f t="shared" si="265"/>
        <v/>
      </c>
      <c r="BY77" s="26" t="str">
        <f t="shared" si="266"/>
        <v/>
      </c>
      <c r="BZ77" s="26" t="str">
        <f t="shared" si="267"/>
        <v/>
      </c>
      <c r="CA77" s="26" t="str">
        <f t="shared" si="268"/>
        <v/>
      </c>
      <c r="CB77" s="66" t="str">
        <f t="shared" si="269"/>
        <v/>
      </c>
      <c r="CC77" s="65" t="str">
        <f t="shared" si="270"/>
        <v/>
      </c>
      <c r="CD77" s="26" t="str">
        <f t="shared" si="271"/>
        <v/>
      </c>
      <c r="CE77" s="26" t="str">
        <f t="shared" si="272"/>
        <v/>
      </c>
      <c r="CF77" s="193" t="str">
        <f t="shared" si="273"/>
        <v/>
      </c>
      <c r="CG77" s="193" t="str">
        <f t="shared" si="274"/>
        <v/>
      </c>
      <c r="CH77" s="26" t="str">
        <f t="shared" si="275"/>
        <v/>
      </c>
      <c r="CI77" s="26" t="str">
        <f t="shared" si="276"/>
        <v/>
      </c>
      <c r="CJ77" s="65" t="str">
        <f t="shared" si="277"/>
        <v/>
      </c>
      <c r="CK77" s="65" t="str">
        <f t="shared" si="278"/>
        <v/>
      </c>
      <c r="CL77" s="64" t="str">
        <f t="shared" si="279"/>
        <v/>
      </c>
      <c r="CM77" s="64" t="str">
        <f t="shared" si="280"/>
        <v/>
      </c>
      <c r="CN77" s="65" t="str">
        <f t="shared" si="281"/>
        <v/>
      </c>
      <c r="CP77" s="63" t="str">
        <f>IF(BH77="","",MAX($CP$3:CP76)+1)</f>
        <v/>
      </c>
      <c r="CQ77" s="24" t="str">
        <f t="shared" si="282"/>
        <v/>
      </c>
      <c r="CR77" s="24" t="str">
        <f t="shared" si="283"/>
        <v/>
      </c>
      <c r="CS77" s="24" t="str">
        <f t="shared" si="284"/>
        <v/>
      </c>
      <c r="CT77" s="58" t="str">
        <f>IF(BO77="","",COUNTIF($BO$3:BO77,BO77)&amp;"@"&amp;BO77)</f>
        <v/>
      </c>
      <c r="CU77" s="16" t="str">
        <f t="shared" si="222"/>
        <v/>
      </c>
      <c r="CV77" s="63" t="str">
        <f t="shared" si="285"/>
        <v/>
      </c>
      <c r="CW77" s="16" t="str">
        <f t="shared" si="286"/>
        <v/>
      </c>
      <c r="CX77" s="16" t="str">
        <f t="shared" si="287"/>
        <v/>
      </c>
      <c r="CY77" s="16" t="str">
        <f t="shared" si="288"/>
        <v/>
      </c>
      <c r="CZ77" s="85" t="str">
        <f t="shared" si="289"/>
        <v/>
      </c>
      <c r="DA77" s="16" t="str">
        <f t="shared" si="290"/>
        <v/>
      </c>
      <c r="DB77" s="16" t="str">
        <f t="shared" si="291"/>
        <v/>
      </c>
      <c r="DC77" s="28" t="str">
        <f>IF(CP77="","",$DC$1&amp;(INDEX(価格設定!D$1:XFD$3,ROW(価格設定!$D$3),MATCH($AW77,価格設定!D$1:XFD$1,1))*100)&amp;"%")</f>
        <v/>
      </c>
      <c r="DD77" s="28" t="str">
        <f>IF(CP77="","",$DD$1&amp;(INDEX(価格設定!D$1:XFD$3,ROW(価格設定!$D$2),MATCH($AW77,価格設定!D$1:XFD$1,1))*100)&amp;"%")</f>
        <v/>
      </c>
      <c r="DE77" s="29" t="str">
        <f t="shared" si="292"/>
        <v/>
      </c>
      <c r="DG77" s="58" t="str">
        <f t="shared" si="293"/>
        <v/>
      </c>
      <c r="DH77" s="58" t="str">
        <f t="shared" si="294"/>
        <v/>
      </c>
      <c r="DI77" s="58" t="str">
        <f t="shared" si="295"/>
        <v/>
      </c>
      <c r="DJ77" s="85" t="str">
        <f t="shared" si="296"/>
        <v/>
      </c>
      <c r="DL77" s="58" t="str">
        <f>IF(COUNTIF(DG$3:DG$1048576,DG77)=COUNTIF($DG$3:$DG77,DG77),DG77,"")</f>
        <v/>
      </c>
      <c r="DM77" s="85" t="str">
        <f t="shared" si="297"/>
        <v/>
      </c>
      <c r="DN77" s="85" t="str">
        <f t="shared" si="223"/>
        <v/>
      </c>
      <c r="DO77" s="85" t="str">
        <f t="shared" si="223"/>
        <v/>
      </c>
      <c r="DP77" s="303"/>
      <c r="DQ77" s="17" t="str">
        <f t="shared" si="224"/>
        <v/>
      </c>
      <c r="DR77" s="17" t="str">
        <f t="shared" si="225"/>
        <v/>
      </c>
      <c r="DS77" s="17" t="str">
        <f t="shared" si="226"/>
        <v/>
      </c>
      <c r="DU77" s="16" t="str">
        <f t="shared" si="298"/>
        <v/>
      </c>
      <c r="DV77" s="16" t="str">
        <f>IF(DU77="","",COUNT($DU$3:DU77))</f>
        <v/>
      </c>
      <c r="DW77" s="16" t="str">
        <f t="shared" si="299"/>
        <v/>
      </c>
      <c r="DX77" s="16" t="str">
        <f t="shared" si="300"/>
        <v/>
      </c>
      <c r="DY77" s="16" t="str">
        <f>IF(DZ77="","",COUNTIF(DZ$3:DZ77,DZ77))</f>
        <v/>
      </c>
      <c r="DZ77" s="16" t="str">
        <f t="shared" si="301"/>
        <v/>
      </c>
      <c r="EA77" s="16" t="str">
        <f t="shared" si="302"/>
        <v/>
      </c>
      <c r="EB77" s="16" t="str">
        <f t="shared" si="303"/>
        <v/>
      </c>
      <c r="EC77" s="16" t="str">
        <f t="shared" si="304"/>
        <v/>
      </c>
      <c r="ED77" s="16" t="str">
        <f t="shared" si="305"/>
        <v/>
      </c>
      <c r="EE77" s="16" t="str">
        <f t="shared" si="306"/>
        <v/>
      </c>
      <c r="EF77" s="16" t="str">
        <f t="shared" si="307"/>
        <v/>
      </c>
      <c r="EG77" s="16" t="str">
        <f t="shared" si="308"/>
        <v/>
      </c>
      <c r="EH77" s="16" t="str">
        <f t="shared" si="309"/>
        <v/>
      </c>
      <c r="EI77" s="16" t="str">
        <f t="shared" si="310"/>
        <v/>
      </c>
      <c r="EJ77" s="16" t="str">
        <f t="shared" si="311"/>
        <v/>
      </c>
      <c r="EK77" s="16" t="str">
        <f t="shared" si="312"/>
        <v/>
      </c>
      <c r="EL77" s="58" t="str">
        <f t="shared" si="313"/>
        <v/>
      </c>
      <c r="EM77" s="58" t="str">
        <f>IF(OR($DZ77="",CR77=""),IF($EL77="","",$EL77),IF(OR(CR77="なし",CR77=0),領収書!$H$1,CR77))</f>
        <v/>
      </c>
      <c r="EN77" s="58" t="str">
        <f>IF(OR($DZ77="",CS77=""),IF($EL77="","",$EL77),IF(OR(CS77="なし",CS77=0),入力!$EN$1,CS77))</f>
        <v/>
      </c>
      <c r="EO77" s="63" t="str">
        <f t="shared" si="314"/>
        <v/>
      </c>
      <c r="EP77" s="63" t="str">
        <f t="shared" si="315"/>
        <v/>
      </c>
      <c r="ER77" s="16" t="str">
        <f>IF(AND(COUNTIF($ET$3:ET77,ET77)=1,ET77&lt;&gt;""),MAX($ER$3:ER76)+1,"")</f>
        <v/>
      </c>
      <c r="ES77" s="16" t="str">
        <f>IF(価格設定!B79="","",価格設定!B79)</f>
        <v/>
      </c>
      <c r="ET77" s="16" t="str">
        <f>IF(価格設定!C79="","",価格設定!C79)</f>
        <v/>
      </c>
      <c r="EV77" s="16" t="str">
        <f t="shared" si="227"/>
        <v/>
      </c>
      <c r="EW77" s="16" t="str">
        <f t="shared" si="316"/>
        <v/>
      </c>
    </row>
    <row r="78" spans="1:153" ht="30" customHeight="1" x14ac:dyDescent="0.2">
      <c r="A78" s="225"/>
      <c r="B78" s="212"/>
      <c r="C78" s="221"/>
      <c r="D78" s="164"/>
      <c r="E78" s="165"/>
      <c r="F78" s="166"/>
      <c r="G78" s="167"/>
      <c r="H78" s="179"/>
      <c r="I78" s="306"/>
      <c r="J78" s="169"/>
      <c r="K78" s="179"/>
      <c r="L78" s="186"/>
      <c r="M78" s="186"/>
      <c r="N78" s="168"/>
      <c r="O78" s="170"/>
      <c r="P78" s="212"/>
      <c r="Q78" s="179" t="str">
        <f>IFERROR(IF(H78="","",IFERROR(INDEX(価格設定!$B$5:$B$1048576,MATCH(H78,価格設定!$B$5:$B$1048576,0),0),INDEX(価格設定!$B$5:$B$1048576,MATCH("*"&amp;H78&amp;"*",価格設定!$B$5:$B$1048576,0),0))),H78)</f>
        <v/>
      </c>
      <c r="R78" s="250" t="str">
        <f>IFERROR(IF(Q78="",IF(K78="","",K78),IF(K78="",IF(INDEX(価格設定!$C$5:$C$1048576,MATCH(Q78,価格設定!$B$5:$B$1048576,0),0)=0,"",INDEX(価格設定!$C$5:$C$1048576,MATCH(Q78,価格設定!$B$5:$B$1048576,0),0)),IF(K78="なし","",K78))),"")</f>
        <v/>
      </c>
      <c r="S78" s="308" t="str">
        <f t="shared" si="228"/>
        <v/>
      </c>
      <c r="T78" s="126" t="str">
        <f>IFERROR(IF(J78="",IF(INDEX(価格設定!$E$5:$R$1048576,MATCH($Q78,価格設定!B$5:B$1048576,0),MATCH($AW78,価格設定!E$1:X$1,1))=0,"",INDEX(価格設定!$E$5:$R$1048576,MATCH($Q78,価格設定!B$5:B$1048576,0),MATCH($AW78,価格設定!E$1:X$1,1))),J78),"")</f>
        <v/>
      </c>
      <c r="U78" s="126" t="str">
        <f t="shared" si="229"/>
        <v/>
      </c>
      <c r="V78" s="132" t="str">
        <f t="shared" si="230"/>
        <v/>
      </c>
      <c r="W78" s="127" t="str">
        <f>IFERROR(IF(OR(T78="",T78&lt;0),"",IFERROR(INDEX(価格設定!E$2:X$3,IF(AND(K78=$K$1,$K$1&lt;&gt;""),ROW(価格設定!$D$3)-1,MATCH(INDEX(価格設定!$D$5:$D$1048576,MATCH(Q78,価格設定!$B$5:$B$1048576,0),0),価格設定!$D$2:$D$3,0)),MATCH($AW78,価格設定!E$1:X$1,1)),INDEX(価格設定!E$2:X$2,0,MATCH($AW78,価格設定!E$1:X$1,1)))),"")</f>
        <v/>
      </c>
      <c r="X78" s="126" t="str">
        <f t="shared" si="221"/>
        <v/>
      </c>
      <c r="Y78" s="128" t="str">
        <f t="shared" si="231"/>
        <v/>
      </c>
      <c r="Z78" s="126" t="str">
        <f t="shared" si="232"/>
        <v/>
      </c>
      <c r="AA78" s="129" t="str">
        <f t="shared" si="233"/>
        <v/>
      </c>
      <c r="AB78" s="126" t="str">
        <f t="shared" si="234"/>
        <v/>
      </c>
      <c r="AC78" s="280" t="str">
        <f t="shared" si="235"/>
        <v/>
      </c>
      <c r="AD78" s="15"/>
      <c r="AE78" s="204" t="str">
        <f>IF(AF78="","",COUNT($AF$3:AF78))</f>
        <v/>
      </c>
      <c r="AF78" s="206" t="str">
        <f t="shared" si="236"/>
        <v/>
      </c>
      <c r="AG78" s="204" t="str">
        <f t="shared" si="237"/>
        <v/>
      </c>
      <c r="AH78" s="204" t="str">
        <f t="shared" si="238"/>
        <v/>
      </c>
      <c r="AI78" s="287"/>
      <c r="AJ78" s="15"/>
      <c r="AK78" s="138" t="str">
        <f t="shared" si="239"/>
        <v/>
      </c>
      <c r="AL78" s="131" t="str">
        <f t="shared" si="240"/>
        <v/>
      </c>
      <c r="AM78" s="131" t="str">
        <f t="shared" si="241"/>
        <v/>
      </c>
      <c r="AN78" s="313" t="str">
        <f t="shared" si="242"/>
        <v/>
      </c>
      <c r="AO78" s="316" t="str">
        <f t="shared" si="243"/>
        <v/>
      </c>
      <c r="AP78" s="18"/>
      <c r="AQ78" s="3" t="str">
        <f>IF(F78="","",MAX($AQ$3:AQ77)+1)</f>
        <v/>
      </c>
      <c r="AR78" s="3" t="str">
        <f>IF(OR(AQ78="",BB78=""),"",MAX($AR$3:AR77)+1)</f>
        <v/>
      </c>
      <c r="AS78" s="3" t="str">
        <f>IF(CQ78="","",RANK(CQ78,CQ$3:CQ$1048576,1)+COUNTIF($CQ$3:CQ78,CQ78)-1)</f>
        <v/>
      </c>
      <c r="AT78" s="21" t="str">
        <f>IF(C78="",IF(OR(AND($H78&lt;&gt;"",C78=""),AND($F77=$F78,$AZ78&lt;&gt;""),COUNTA($H$3:$H$1048576,#REF!,$F$3:$F$1048576)&gt;COUNTA($H$3:$H78,#REF!,$F$3:$F78),$AZ78&lt;&gt;""),INDEX(AT$3:AT$1048576,MATCH(MAX($AQ$3:$AQ77),$AQ$3:$AQ$1048576,0),0),""),C78)</f>
        <v/>
      </c>
      <c r="AU78" s="21" t="str">
        <f>IF(D78="",IF(OR(AND($H78&lt;&gt;"",D78=""),AND($F77=$F78,$AZ78&lt;&gt;""),COUNTA($H$3:$H$1048576,#REF!,$F$3:$F$1048576)&gt;COUNTA($H$3:$H78,#REF!,$F$3:$F78),$AZ78&lt;&gt;""),INDEX(AU$3:AU$1048576,MATCH(MAX($AQ$3:$AQ77),$AQ$3:$AQ$1048576,0),0),""),D78)</f>
        <v/>
      </c>
      <c r="AV78" s="21" t="str">
        <f>IF(E78="",IF(OR(AND($H78&lt;&gt;"",E78=""),AND($F77=$F78,$AZ78&lt;&gt;""),COUNTA($H$3:$H$1048576,#REF!,$F$3:$F$1048576)&gt;COUNTA($H$3:$H78,#REF!,$F$3:$F78),$AZ78&lt;&gt;""),INDEX(AV$3:AV$1048576,MATCH(MAX($AQ$3:$AQ77),$AQ$3:$AQ$1048576,0),0),""),E78)</f>
        <v/>
      </c>
      <c r="AW78" s="24" t="str">
        <f t="shared" si="244"/>
        <v/>
      </c>
      <c r="AX78" s="13" t="str">
        <f t="shared" si="245"/>
        <v/>
      </c>
      <c r="AY78" s="4" t="str">
        <f t="shared" si="246"/>
        <v/>
      </c>
      <c r="AZ78" s="4" t="str">
        <f>IF(AX78="",IF(OR(AND(H78&lt;&gt;"",F78=""),COUNTA($H$3:$H$1048576)&gt;COUNTA($H$3:$H78)),INDEX(AX$3:AX78,MATCH(MAX($AQ$3:AQ78),AQ$3:AQ78,0),0),""),AX78)</f>
        <v/>
      </c>
      <c r="BA78" s="4" t="str">
        <f>IF(AY78="",IF(AND(H78&lt;&gt;"",F78=""),INDEX(AY$3:AY78,MATCH(MAX($AQ$3:AQ78),AQ$3:AQ78,0),0),""),AY78)</f>
        <v/>
      </c>
      <c r="BB78" s="82" t="str">
        <f>IF(BC78="","",RANK(BC78,BC$3:BC$1048576,1)+COUNTIF($BC$3:BC78,BC78)-1)</f>
        <v/>
      </c>
      <c r="BC78" s="139" t="str">
        <f t="shared" si="247"/>
        <v/>
      </c>
      <c r="BD78" s="46" t="str">
        <f t="shared" si="248"/>
        <v/>
      </c>
      <c r="BE78" s="46" t="str">
        <f t="shared" si="249"/>
        <v/>
      </c>
      <c r="BF78" s="46" t="str">
        <f t="shared" si="250"/>
        <v/>
      </c>
      <c r="BG78" s="4" t="str">
        <f t="shared" si="251"/>
        <v/>
      </c>
      <c r="BH78" s="180" t="str">
        <f t="shared" si="252"/>
        <v/>
      </c>
      <c r="BI78" s="16" t="str">
        <f t="shared" si="253"/>
        <v/>
      </c>
      <c r="BJ78" s="52" t="str">
        <f>IF(BI78="","",IF(W78="","",IF(AND(K78=$K$1,$K$1&lt;&gt;""),$BT$2,IFERROR(IF(INDEX(価格設定!$D$5:$D$1048576,MATCH(Q78,価格設定!$B$5:$B$1048576,0),0)=価格設定!$D$3,$BT$2,$BS$2),$BS$2))))</f>
        <v/>
      </c>
      <c r="BK78" s="16" t="str">
        <f>IF(BI78="","",IF(COUNTIF($BI$3:BI78,BI78)=1,1,IF(AND(BI77=BI78,BH78=""),BK77,COUNTIF($BH$3:BH78,BH78))))</f>
        <v/>
      </c>
      <c r="BL78" s="52" t="str">
        <f t="shared" si="254"/>
        <v/>
      </c>
      <c r="BM78" s="52" t="str">
        <f t="shared" si="255"/>
        <v/>
      </c>
      <c r="BN78" s="119" t="str">
        <f t="shared" si="256"/>
        <v/>
      </c>
      <c r="BO78" s="119" t="str">
        <f t="shared" si="257"/>
        <v/>
      </c>
      <c r="BP78" s="17" t="str">
        <f t="shared" si="258"/>
        <v/>
      </c>
      <c r="BQ78" s="17" t="str">
        <f t="shared" si="259"/>
        <v/>
      </c>
      <c r="BR78" s="17" t="str">
        <f>IF(OR(BP78="",COUNTIF($BO$3:BO78,BO78)&lt;&gt;1),"",SUMIF(BO$3:BO$1048576,BO78,BP$3:BP$1048576))</f>
        <v/>
      </c>
      <c r="BS78" s="17" t="str">
        <f t="shared" si="260"/>
        <v/>
      </c>
      <c r="BT78" s="17" t="str">
        <f t="shared" si="261"/>
        <v/>
      </c>
      <c r="BU78" s="17" t="str">
        <f t="shared" si="262"/>
        <v/>
      </c>
      <c r="BV78" s="24" t="str">
        <f t="shared" si="263"/>
        <v/>
      </c>
      <c r="BW78" s="24" t="str">
        <f t="shared" si="264"/>
        <v/>
      </c>
      <c r="BX78" s="24" t="str">
        <f t="shared" si="265"/>
        <v/>
      </c>
      <c r="BY78" s="26" t="str">
        <f t="shared" si="266"/>
        <v/>
      </c>
      <c r="BZ78" s="26" t="str">
        <f t="shared" si="267"/>
        <v/>
      </c>
      <c r="CA78" s="26" t="str">
        <f t="shared" si="268"/>
        <v/>
      </c>
      <c r="CB78" s="66" t="str">
        <f t="shared" si="269"/>
        <v/>
      </c>
      <c r="CC78" s="65" t="str">
        <f t="shared" si="270"/>
        <v/>
      </c>
      <c r="CD78" s="26" t="str">
        <f t="shared" si="271"/>
        <v/>
      </c>
      <c r="CE78" s="26" t="str">
        <f t="shared" si="272"/>
        <v/>
      </c>
      <c r="CF78" s="193" t="str">
        <f t="shared" si="273"/>
        <v/>
      </c>
      <c r="CG78" s="193" t="str">
        <f t="shared" si="274"/>
        <v/>
      </c>
      <c r="CH78" s="26" t="str">
        <f t="shared" si="275"/>
        <v/>
      </c>
      <c r="CI78" s="26" t="str">
        <f t="shared" si="276"/>
        <v/>
      </c>
      <c r="CJ78" s="65" t="str">
        <f t="shared" si="277"/>
        <v/>
      </c>
      <c r="CK78" s="65" t="str">
        <f t="shared" si="278"/>
        <v/>
      </c>
      <c r="CL78" s="64" t="str">
        <f t="shared" si="279"/>
        <v/>
      </c>
      <c r="CM78" s="64" t="str">
        <f t="shared" si="280"/>
        <v/>
      </c>
      <c r="CN78" s="65" t="str">
        <f t="shared" si="281"/>
        <v/>
      </c>
      <c r="CP78" s="63" t="str">
        <f>IF(BH78="","",MAX($CP$3:CP77)+1)</f>
        <v/>
      </c>
      <c r="CQ78" s="24" t="str">
        <f t="shared" si="282"/>
        <v/>
      </c>
      <c r="CR78" s="24" t="str">
        <f t="shared" si="283"/>
        <v/>
      </c>
      <c r="CS78" s="24" t="str">
        <f t="shared" si="284"/>
        <v/>
      </c>
      <c r="CT78" s="58" t="str">
        <f>IF(BO78="","",COUNTIF($BO$3:BO78,BO78)&amp;"@"&amp;BO78)</f>
        <v/>
      </c>
      <c r="CU78" s="16" t="str">
        <f t="shared" si="222"/>
        <v/>
      </c>
      <c r="CV78" s="63" t="str">
        <f t="shared" si="285"/>
        <v/>
      </c>
      <c r="CW78" s="16" t="str">
        <f t="shared" si="286"/>
        <v/>
      </c>
      <c r="CX78" s="16" t="str">
        <f t="shared" si="287"/>
        <v/>
      </c>
      <c r="CY78" s="16" t="str">
        <f t="shared" si="288"/>
        <v/>
      </c>
      <c r="CZ78" s="85" t="str">
        <f t="shared" si="289"/>
        <v/>
      </c>
      <c r="DA78" s="16" t="str">
        <f t="shared" si="290"/>
        <v/>
      </c>
      <c r="DB78" s="16" t="str">
        <f t="shared" si="291"/>
        <v/>
      </c>
      <c r="DC78" s="28" t="str">
        <f>IF(CP78="","",$DC$1&amp;(INDEX(価格設定!D$1:XFD$3,ROW(価格設定!$D$3),MATCH($AW78,価格設定!D$1:XFD$1,1))*100)&amp;"%")</f>
        <v/>
      </c>
      <c r="DD78" s="28" t="str">
        <f>IF(CP78="","",$DD$1&amp;(INDEX(価格設定!D$1:XFD$3,ROW(価格設定!$D$2),MATCH($AW78,価格設定!D$1:XFD$1,1))*100)&amp;"%")</f>
        <v/>
      </c>
      <c r="DE78" s="29" t="str">
        <f t="shared" si="292"/>
        <v/>
      </c>
      <c r="DG78" s="58" t="str">
        <f t="shared" si="293"/>
        <v/>
      </c>
      <c r="DH78" s="58" t="str">
        <f t="shared" si="294"/>
        <v/>
      </c>
      <c r="DI78" s="58" t="str">
        <f t="shared" si="295"/>
        <v/>
      </c>
      <c r="DJ78" s="85" t="str">
        <f t="shared" si="296"/>
        <v/>
      </c>
      <c r="DL78" s="58" t="str">
        <f>IF(COUNTIF(DG$3:DG$1048576,DG78)=COUNTIF($DG$3:$DG78,DG78),DG78,"")</f>
        <v/>
      </c>
      <c r="DM78" s="85" t="str">
        <f t="shared" si="297"/>
        <v/>
      </c>
      <c r="DN78" s="85" t="str">
        <f t="shared" si="223"/>
        <v/>
      </c>
      <c r="DO78" s="85" t="str">
        <f t="shared" si="223"/>
        <v/>
      </c>
      <c r="DP78" s="303"/>
      <c r="DQ78" s="17" t="str">
        <f t="shared" si="224"/>
        <v/>
      </c>
      <c r="DR78" s="17" t="str">
        <f t="shared" si="225"/>
        <v/>
      </c>
      <c r="DS78" s="17" t="str">
        <f t="shared" si="226"/>
        <v/>
      </c>
      <c r="DU78" s="16" t="str">
        <f t="shared" si="298"/>
        <v/>
      </c>
      <c r="DV78" s="16" t="str">
        <f>IF(DU78="","",COUNT($DU$3:DU78))</f>
        <v/>
      </c>
      <c r="DW78" s="16" t="str">
        <f t="shared" si="299"/>
        <v/>
      </c>
      <c r="DX78" s="16" t="str">
        <f t="shared" si="300"/>
        <v/>
      </c>
      <c r="DY78" s="16" t="str">
        <f>IF(DZ78="","",COUNTIF(DZ$3:DZ78,DZ78))</f>
        <v/>
      </c>
      <c r="DZ78" s="16" t="str">
        <f t="shared" si="301"/>
        <v/>
      </c>
      <c r="EA78" s="16" t="str">
        <f t="shared" si="302"/>
        <v/>
      </c>
      <c r="EB78" s="16" t="str">
        <f t="shared" si="303"/>
        <v/>
      </c>
      <c r="EC78" s="16" t="str">
        <f t="shared" si="304"/>
        <v/>
      </c>
      <c r="ED78" s="16" t="str">
        <f t="shared" si="305"/>
        <v/>
      </c>
      <c r="EE78" s="16" t="str">
        <f t="shared" si="306"/>
        <v/>
      </c>
      <c r="EF78" s="16" t="str">
        <f t="shared" si="307"/>
        <v/>
      </c>
      <c r="EG78" s="16" t="str">
        <f t="shared" si="308"/>
        <v/>
      </c>
      <c r="EH78" s="16" t="str">
        <f t="shared" si="309"/>
        <v/>
      </c>
      <c r="EI78" s="16" t="str">
        <f t="shared" si="310"/>
        <v/>
      </c>
      <c r="EJ78" s="16" t="str">
        <f t="shared" si="311"/>
        <v/>
      </c>
      <c r="EK78" s="16" t="str">
        <f t="shared" si="312"/>
        <v/>
      </c>
      <c r="EL78" s="58" t="str">
        <f t="shared" si="313"/>
        <v/>
      </c>
      <c r="EM78" s="58" t="str">
        <f>IF(OR($DZ78="",CR78=""),IF($EL78="","",$EL78),IF(OR(CR78="なし",CR78=0),領収書!$H$1,CR78))</f>
        <v/>
      </c>
      <c r="EN78" s="58" t="str">
        <f>IF(OR($DZ78="",CS78=""),IF($EL78="","",$EL78),IF(OR(CS78="なし",CS78=0),入力!$EN$1,CS78))</f>
        <v/>
      </c>
      <c r="EO78" s="63" t="str">
        <f t="shared" si="314"/>
        <v/>
      </c>
      <c r="EP78" s="63" t="str">
        <f t="shared" si="315"/>
        <v/>
      </c>
      <c r="ER78" s="16" t="str">
        <f>IF(AND(COUNTIF($ET$3:ET78,ET78)=1,ET78&lt;&gt;""),MAX($ER$3:ER77)+1,"")</f>
        <v/>
      </c>
      <c r="ES78" s="16" t="str">
        <f>IF(価格設定!B80="","",価格設定!B80)</f>
        <v/>
      </c>
      <c r="ET78" s="16" t="str">
        <f>IF(価格設定!C80="","",価格設定!C80)</f>
        <v/>
      </c>
      <c r="EV78" s="16" t="str">
        <f t="shared" si="227"/>
        <v/>
      </c>
      <c r="EW78" s="16" t="str">
        <f t="shared" si="316"/>
        <v/>
      </c>
    </row>
    <row r="79" spans="1:153" ht="30" customHeight="1" x14ac:dyDescent="0.2">
      <c r="A79" s="225"/>
      <c r="B79" s="212"/>
      <c r="C79" s="221"/>
      <c r="D79" s="164"/>
      <c r="E79" s="165"/>
      <c r="F79" s="166"/>
      <c r="G79" s="167"/>
      <c r="H79" s="179"/>
      <c r="I79" s="306"/>
      <c r="J79" s="169"/>
      <c r="K79" s="179"/>
      <c r="L79" s="186"/>
      <c r="M79" s="186"/>
      <c r="N79" s="168"/>
      <c r="O79" s="170"/>
      <c r="P79" s="212"/>
      <c r="Q79" s="179" t="str">
        <f>IFERROR(IF(H79="","",IFERROR(INDEX(価格設定!$B$5:$B$1048576,MATCH(H79,価格設定!$B$5:$B$1048576,0),0),INDEX(価格設定!$B$5:$B$1048576,MATCH("*"&amp;H79&amp;"*",価格設定!$B$5:$B$1048576,0),0))),H79)</f>
        <v/>
      </c>
      <c r="R79" s="250" t="str">
        <f>IFERROR(IF(Q79="",IF(K79="","",K79),IF(K79="",IF(INDEX(価格設定!$C$5:$C$1048576,MATCH(Q79,価格設定!$B$5:$B$1048576,0),0)=0,"",INDEX(価格設定!$C$5:$C$1048576,MATCH(Q79,価格設定!$B$5:$B$1048576,0),0)),IF(K79="なし","",K79))),"")</f>
        <v/>
      </c>
      <c r="S79" s="308" t="str">
        <f t="shared" si="228"/>
        <v/>
      </c>
      <c r="T79" s="126" t="str">
        <f>IFERROR(IF(J79="",IF(INDEX(価格設定!$E$5:$R$1048576,MATCH($Q79,価格設定!B$5:B$1048576,0),MATCH($AW79,価格設定!E$1:X$1,1))=0,"",INDEX(価格設定!$E$5:$R$1048576,MATCH($Q79,価格設定!B$5:B$1048576,0),MATCH($AW79,価格設定!E$1:X$1,1))),J79),"")</f>
        <v/>
      </c>
      <c r="U79" s="126" t="str">
        <f t="shared" si="229"/>
        <v/>
      </c>
      <c r="V79" s="132" t="str">
        <f t="shared" si="230"/>
        <v/>
      </c>
      <c r="W79" s="127" t="str">
        <f>IFERROR(IF(OR(T79="",T79&lt;0),"",IFERROR(INDEX(価格設定!E$2:X$3,IF(AND(K79=$K$1,$K$1&lt;&gt;""),ROW(価格設定!$D$3)-1,MATCH(INDEX(価格設定!$D$5:$D$1048576,MATCH(Q79,価格設定!$B$5:$B$1048576,0),0),価格設定!$D$2:$D$3,0)),MATCH($AW79,価格設定!E$1:X$1,1)),INDEX(価格設定!E$2:X$2,0,MATCH($AW79,価格設定!E$1:X$1,1)))),"")</f>
        <v/>
      </c>
      <c r="X79" s="126" t="str">
        <f t="shared" si="221"/>
        <v/>
      </c>
      <c r="Y79" s="128" t="str">
        <f t="shared" si="231"/>
        <v/>
      </c>
      <c r="Z79" s="126" t="str">
        <f t="shared" si="232"/>
        <v/>
      </c>
      <c r="AA79" s="129" t="str">
        <f t="shared" si="233"/>
        <v/>
      </c>
      <c r="AB79" s="126" t="str">
        <f t="shared" si="234"/>
        <v/>
      </c>
      <c r="AC79" s="280" t="str">
        <f t="shared" si="235"/>
        <v/>
      </c>
      <c r="AD79" s="15"/>
      <c r="AE79" s="204" t="str">
        <f>IF(AF79="","",COUNT($AF$3:AF79))</f>
        <v/>
      </c>
      <c r="AF79" s="206" t="str">
        <f t="shared" si="236"/>
        <v/>
      </c>
      <c r="AG79" s="204" t="str">
        <f t="shared" si="237"/>
        <v/>
      </c>
      <c r="AH79" s="204" t="str">
        <f t="shared" si="238"/>
        <v/>
      </c>
      <c r="AI79" s="287"/>
      <c r="AJ79" s="15"/>
      <c r="AK79" s="138" t="str">
        <f t="shared" si="239"/>
        <v/>
      </c>
      <c r="AL79" s="131" t="str">
        <f t="shared" si="240"/>
        <v/>
      </c>
      <c r="AM79" s="131" t="str">
        <f t="shared" si="241"/>
        <v/>
      </c>
      <c r="AN79" s="313" t="str">
        <f t="shared" si="242"/>
        <v/>
      </c>
      <c r="AO79" s="316" t="str">
        <f t="shared" si="243"/>
        <v/>
      </c>
      <c r="AP79" s="18"/>
      <c r="AQ79" s="3" t="str">
        <f>IF(F79="","",MAX($AQ$3:AQ78)+1)</f>
        <v/>
      </c>
      <c r="AR79" s="3" t="str">
        <f>IF(OR(AQ79="",BB79=""),"",MAX($AR$3:AR78)+1)</f>
        <v/>
      </c>
      <c r="AS79" s="3" t="str">
        <f>IF(CQ79="","",RANK(CQ79,CQ$3:CQ$1048576,1)+COUNTIF($CQ$3:CQ79,CQ79)-1)</f>
        <v/>
      </c>
      <c r="AT79" s="21" t="str">
        <f>IF(C79="",IF(OR(AND($H79&lt;&gt;"",C79=""),AND($F78=$F79,$AZ79&lt;&gt;""),COUNTA($H$3:$H$1048576,#REF!,$F$3:$F$1048576)&gt;COUNTA($H$3:$H79,#REF!,$F$3:$F79),$AZ79&lt;&gt;""),INDEX(AT$3:AT$1048576,MATCH(MAX($AQ$3:$AQ78),$AQ$3:$AQ$1048576,0),0),""),C79)</f>
        <v/>
      </c>
      <c r="AU79" s="21" t="str">
        <f>IF(D79="",IF(OR(AND($H79&lt;&gt;"",D79=""),AND($F78=$F79,$AZ79&lt;&gt;""),COUNTA($H$3:$H$1048576,#REF!,$F$3:$F$1048576)&gt;COUNTA($H$3:$H79,#REF!,$F$3:$F79),$AZ79&lt;&gt;""),INDEX(AU$3:AU$1048576,MATCH(MAX($AQ$3:$AQ78),$AQ$3:$AQ$1048576,0),0),""),D79)</f>
        <v/>
      </c>
      <c r="AV79" s="21" t="str">
        <f>IF(E79="",IF(OR(AND($H79&lt;&gt;"",E79=""),AND($F78=$F79,$AZ79&lt;&gt;""),COUNTA($H$3:$H$1048576,#REF!,$F$3:$F$1048576)&gt;COUNTA($H$3:$H79,#REF!,$F$3:$F79),$AZ79&lt;&gt;""),INDEX(AV$3:AV$1048576,MATCH(MAX($AQ$3:$AQ78),$AQ$3:$AQ$1048576,0),0),""),E79)</f>
        <v/>
      </c>
      <c r="AW79" s="24" t="str">
        <f t="shared" si="244"/>
        <v/>
      </c>
      <c r="AX79" s="13" t="str">
        <f t="shared" si="245"/>
        <v/>
      </c>
      <c r="AY79" s="4" t="str">
        <f t="shared" si="246"/>
        <v/>
      </c>
      <c r="AZ79" s="4" t="str">
        <f>IF(AX79="",IF(OR(AND(H79&lt;&gt;"",F79=""),COUNTA($H$3:$H$1048576)&gt;COUNTA($H$3:$H79)),INDEX(AX$3:AX79,MATCH(MAX($AQ$3:AQ79),AQ$3:AQ79,0),0),""),AX79)</f>
        <v/>
      </c>
      <c r="BA79" s="4" t="str">
        <f>IF(AY79="",IF(AND(H79&lt;&gt;"",F79=""),INDEX(AY$3:AY79,MATCH(MAX($AQ$3:AQ79),AQ$3:AQ79,0),0),""),AY79)</f>
        <v/>
      </c>
      <c r="BB79" s="82" t="str">
        <f>IF(BC79="","",RANK(BC79,BC$3:BC$1048576,1)+COUNTIF($BC$3:BC79,BC79)-1)</f>
        <v/>
      </c>
      <c r="BC79" s="139" t="str">
        <f t="shared" si="247"/>
        <v/>
      </c>
      <c r="BD79" s="46" t="str">
        <f t="shared" si="248"/>
        <v/>
      </c>
      <c r="BE79" s="46" t="str">
        <f t="shared" si="249"/>
        <v/>
      </c>
      <c r="BF79" s="46" t="str">
        <f t="shared" si="250"/>
        <v/>
      </c>
      <c r="BG79" s="4" t="str">
        <f t="shared" si="251"/>
        <v/>
      </c>
      <c r="BH79" s="180" t="str">
        <f t="shared" si="252"/>
        <v/>
      </c>
      <c r="BI79" s="16" t="str">
        <f t="shared" si="253"/>
        <v/>
      </c>
      <c r="BJ79" s="52" t="str">
        <f>IF(BI79="","",IF(W79="","",IF(AND(K79=$K$1,$K$1&lt;&gt;""),$BT$2,IFERROR(IF(INDEX(価格設定!$D$5:$D$1048576,MATCH(Q79,価格設定!$B$5:$B$1048576,0),0)=価格設定!$D$3,$BT$2,$BS$2),$BS$2))))</f>
        <v/>
      </c>
      <c r="BK79" s="16" t="str">
        <f>IF(BI79="","",IF(COUNTIF($BI$3:BI79,BI79)=1,1,IF(AND(BI78=BI79,BH79=""),BK78,COUNTIF($BH$3:BH79,BH79))))</f>
        <v/>
      </c>
      <c r="BL79" s="52" t="str">
        <f t="shared" si="254"/>
        <v/>
      </c>
      <c r="BM79" s="52" t="str">
        <f t="shared" si="255"/>
        <v/>
      </c>
      <c r="BN79" s="119" t="str">
        <f t="shared" si="256"/>
        <v/>
      </c>
      <c r="BO79" s="119" t="str">
        <f t="shared" si="257"/>
        <v/>
      </c>
      <c r="BP79" s="17" t="str">
        <f t="shared" si="258"/>
        <v/>
      </c>
      <c r="BQ79" s="17" t="str">
        <f t="shared" si="259"/>
        <v/>
      </c>
      <c r="BR79" s="17" t="str">
        <f>IF(OR(BP79="",COUNTIF($BO$3:BO79,BO79)&lt;&gt;1),"",SUMIF(BO$3:BO$1048576,BO79,BP$3:BP$1048576))</f>
        <v/>
      </c>
      <c r="BS79" s="17" t="str">
        <f t="shared" si="260"/>
        <v/>
      </c>
      <c r="BT79" s="17" t="str">
        <f t="shared" si="261"/>
        <v/>
      </c>
      <c r="BU79" s="17" t="str">
        <f t="shared" si="262"/>
        <v/>
      </c>
      <c r="BV79" s="24" t="str">
        <f t="shared" si="263"/>
        <v/>
      </c>
      <c r="BW79" s="24" t="str">
        <f t="shared" si="264"/>
        <v/>
      </c>
      <c r="BX79" s="24" t="str">
        <f t="shared" si="265"/>
        <v/>
      </c>
      <c r="BY79" s="26" t="str">
        <f t="shared" si="266"/>
        <v/>
      </c>
      <c r="BZ79" s="26" t="str">
        <f t="shared" si="267"/>
        <v/>
      </c>
      <c r="CA79" s="26" t="str">
        <f t="shared" si="268"/>
        <v/>
      </c>
      <c r="CB79" s="66" t="str">
        <f t="shared" si="269"/>
        <v/>
      </c>
      <c r="CC79" s="65" t="str">
        <f t="shared" si="270"/>
        <v/>
      </c>
      <c r="CD79" s="26" t="str">
        <f t="shared" si="271"/>
        <v/>
      </c>
      <c r="CE79" s="26" t="str">
        <f t="shared" si="272"/>
        <v/>
      </c>
      <c r="CF79" s="193" t="str">
        <f t="shared" si="273"/>
        <v/>
      </c>
      <c r="CG79" s="193" t="str">
        <f t="shared" si="274"/>
        <v/>
      </c>
      <c r="CH79" s="26" t="str">
        <f t="shared" si="275"/>
        <v/>
      </c>
      <c r="CI79" s="26" t="str">
        <f t="shared" si="276"/>
        <v/>
      </c>
      <c r="CJ79" s="65" t="str">
        <f t="shared" si="277"/>
        <v/>
      </c>
      <c r="CK79" s="65" t="str">
        <f t="shared" si="278"/>
        <v/>
      </c>
      <c r="CL79" s="64" t="str">
        <f t="shared" si="279"/>
        <v/>
      </c>
      <c r="CM79" s="64" t="str">
        <f t="shared" si="280"/>
        <v/>
      </c>
      <c r="CN79" s="65" t="str">
        <f t="shared" si="281"/>
        <v/>
      </c>
      <c r="CP79" s="63" t="str">
        <f>IF(BH79="","",MAX($CP$3:CP78)+1)</f>
        <v/>
      </c>
      <c r="CQ79" s="24" t="str">
        <f t="shared" si="282"/>
        <v/>
      </c>
      <c r="CR79" s="24" t="str">
        <f t="shared" si="283"/>
        <v/>
      </c>
      <c r="CS79" s="24" t="str">
        <f t="shared" si="284"/>
        <v/>
      </c>
      <c r="CT79" s="58" t="str">
        <f>IF(BO79="","",COUNTIF($BO$3:BO79,BO79)&amp;"@"&amp;BO79)</f>
        <v/>
      </c>
      <c r="CU79" s="16" t="str">
        <f t="shared" si="222"/>
        <v/>
      </c>
      <c r="CV79" s="63" t="str">
        <f t="shared" si="285"/>
        <v/>
      </c>
      <c r="CW79" s="16" t="str">
        <f t="shared" si="286"/>
        <v/>
      </c>
      <c r="CX79" s="16" t="str">
        <f t="shared" si="287"/>
        <v/>
      </c>
      <c r="CY79" s="16" t="str">
        <f t="shared" si="288"/>
        <v/>
      </c>
      <c r="CZ79" s="85" t="str">
        <f t="shared" si="289"/>
        <v/>
      </c>
      <c r="DA79" s="16" t="str">
        <f t="shared" si="290"/>
        <v/>
      </c>
      <c r="DB79" s="16" t="str">
        <f t="shared" si="291"/>
        <v/>
      </c>
      <c r="DC79" s="28" t="str">
        <f>IF(CP79="","",$DC$1&amp;(INDEX(価格設定!D$1:XFD$3,ROW(価格設定!$D$3),MATCH($AW79,価格設定!D$1:XFD$1,1))*100)&amp;"%")</f>
        <v/>
      </c>
      <c r="DD79" s="28" t="str">
        <f>IF(CP79="","",$DD$1&amp;(INDEX(価格設定!D$1:XFD$3,ROW(価格設定!$D$2),MATCH($AW79,価格設定!D$1:XFD$1,1))*100)&amp;"%")</f>
        <v/>
      </c>
      <c r="DE79" s="29" t="str">
        <f t="shared" si="292"/>
        <v/>
      </c>
      <c r="DG79" s="58" t="str">
        <f t="shared" si="293"/>
        <v/>
      </c>
      <c r="DH79" s="58" t="str">
        <f t="shared" si="294"/>
        <v/>
      </c>
      <c r="DI79" s="58" t="str">
        <f t="shared" si="295"/>
        <v/>
      </c>
      <c r="DJ79" s="85" t="str">
        <f t="shared" si="296"/>
        <v/>
      </c>
      <c r="DL79" s="58" t="str">
        <f>IF(COUNTIF(DG$3:DG$1048576,DG79)=COUNTIF($DG$3:$DG79,DG79),DG79,"")</f>
        <v/>
      </c>
      <c r="DM79" s="85" t="str">
        <f t="shared" si="297"/>
        <v/>
      </c>
      <c r="DN79" s="85" t="str">
        <f t="shared" si="223"/>
        <v/>
      </c>
      <c r="DO79" s="85" t="str">
        <f t="shared" si="223"/>
        <v/>
      </c>
      <c r="DP79" s="303"/>
      <c r="DQ79" s="17" t="str">
        <f t="shared" si="224"/>
        <v/>
      </c>
      <c r="DR79" s="17" t="str">
        <f t="shared" si="225"/>
        <v/>
      </c>
      <c r="DS79" s="17" t="str">
        <f t="shared" si="226"/>
        <v/>
      </c>
      <c r="DU79" s="16" t="str">
        <f t="shared" si="298"/>
        <v/>
      </c>
      <c r="DV79" s="16" t="str">
        <f>IF(DU79="","",COUNT($DU$3:DU79))</f>
        <v/>
      </c>
      <c r="DW79" s="16" t="str">
        <f t="shared" si="299"/>
        <v/>
      </c>
      <c r="DX79" s="16" t="str">
        <f t="shared" si="300"/>
        <v/>
      </c>
      <c r="DY79" s="16" t="str">
        <f>IF(DZ79="","",COUNTIF(DZ$3:DZ79,DZ79))</f>
        <v/>
      </c>
      <c r="DZ79" s="16" t="str">
        <f t="shared" si="301"/>
        <v/>
      </c>
      <c r="EA79" s="16" t="str">
        <f t="shared" si="302"/>
        <v/>
      </c>
      <c r="EB79" s="16" t="str">
        <f t="shared" si="303"/>
        <v/>
      </c>
      <c r="EC79" s="16" t="str">
        <f t="shared" si="304"/>
        <v/>
      </c>
      <c r="ED79" s="16" t="str">
        <f t="shared" si="305"/>
        <v/>
      </c>
      <c r="EE79" s="16" t="str">
        <f t="shared" si="306"/>
        <v/>
      </c>
      <c r="EF79" s="16" t="str">
        <f t="shared" si="307"/>
        <v/>
      </c>
      <c r="EG79" s="16" t="str">
        <f t="shared" si="308"/>
        <v/>
      </c>
      <c r="EH79" s="16" t="str">
        <f t="shared" si="309"/>
        <v/>
      </c>
      <c r="EI79" s="16" t="str">
        <f t="shared" si="310"/>
        <v/>
      </c>
      <c r="EJ79" s="16" t="str">
        <f t="shared" si="311"/>
        <v/>
      </c>
      <c r="EK79" s="16" t="str">
        <f t="shared" si="312"/>
        <v/>
      </c>
      <c r="EL79" s="58" t="str">
        <f t="shared" si="313"/>
        <v/>
      </c>
      <c r="EM79" s="58" t="str">
        <f>IF(OR($DZ79="",CR79=""),IF($EL79="","",$EL79),IF(OR(CR79="なし",CR79=0),領収書!$H$1,CR79))</f>
        <v/>
      </c>
      <c r="EN79" s="58" t="str">
        <f>IF(OR($DZ79="",CS79=""),IF($EL79="","",$EL79),IF(OR(CS79="なし",CS79=0),入力!$EN$1,CS79))</f>
        <v/>
      </c>
      <c r="EO79" s="63" t="str">
        <f t="shared" si="314"/>
        <v/>
      </c>
      <c r="EP79" s="63" t="str">
        <f t="shared" si="315"/>
        <v/>
      </c>
      <c r="ER79" s="16" t="str">
        <f>IF(AND(COUNTIF($ET$3:ET79,ET79)=1,ET79&lt;&gt;""),MAX($ER$3:ER78)+1,"")</f>
        <v/>
      </c>
      <c r="ES79" s="16" t="str">
        <f>IF(価格設定!B81="","",価格設定!B81)</f>
        <v/>
      </c>
      <c r="ET79" s="16" t="str">
        <f>IF(価格設定!C81="","",価格設定!C81)</f>
        <v/>
      </c>
      <c r="EV79" s="16" t="str">
        <f t="shared" si="227"/>
        <v/>
      </c>
      <c r="EW79" s="16" t="str">
        <f t="shared" si="316"/>
        <v/>
      </c>
    </row>
    <row r="80" spans="1:153" ht="30" customHeight="1" x14ac:dyDescent="0.2">
      <c r="A80" s="225"/>
      <c r="B80" s="212"/>
      <c r="C80" s="221"/>
      <c r="D80" s="164"/>
      <c r="E80" s="165"/>
      <c r="F80" s="166"/>
      <c r="G80" s="167"/>
      <c r="H80" s="179"/>
      <c r="I80" s="306"/>
      <c r="J80" s="169"/>
      <c r="K80" s="179"/>
      <c r="L80" s="186"/>
      <c r="M80" s="186"/>
      <c r="N80" s="168"/>
      <c r="O80" s="170"/>
      <c r="P80" s="212"/>
      <c r="Q80" s="179" t="str">
        <f>IFERROR(IF(H80="","",IFERROR(INDEX(価格設定!$B$5:$B$1048576,MATCH(H80,価格設定!$B$5:$B$1048576,0),0),INDEX(価格設定!$B$5:$B$1048576,MATCH("*"&amp;H80&amp;"*",価格設定!$B$5:$B$1048576,0),0))),H80)</f>
        <v/>
      </c>
      <c r="R80" s="250" t="str">
        <f>IFERROR(IF(Q80="",IF(K80="","",K80),IF(K80="",IF(INDEX(価格設定!$C$5:$C$1048576,MATCH(Q80,価格設定!$B$5:$B$1048576,0),0)=0,"",INDEX(価格設定!$C$5:$C$1048576,MATCH(Q80,価格設定!$B$5:$B$1048576,0),0)),IF(K80="なし","",K80))),"")</f>
        <v/>
      </c>
      <c r="S80" s="308" t="str">
        <f t="shared" si="228"/>
        <v/>
      </c>
      <c r="T80" s="126" t="str">
        <f>IFERROR(IF(J80="",IF(INDEX(価格設定!$E$5:$R$1048576,MATCH($Q80,価格設定!B$5:B$1048576,0),MATCH($AW80,価格設定!E$1:X$1,1))=0,"",INDEX(価格設定!$E$5:$R$1048576,MATCH($Q80,価格設定!B$5:B$1048576,0),MATCH($AW80,価格設定!E$1:X$1,1))),J80),"")</f>
        <v/>
      </c>
      <c r="U80" s="126" t="str">
        <f t="shared" si="229"/>
        <v/>
      </c>
      <c r="V80" s="132" t="str">
        <f t="shared" si="230"/>
        <v/>
      </c>
      <c r="W80" s="127" t="str">
        <f>IFERROR(IF(OR(T80="",T80&lt;0),"",IFERROR(INDEX(価格設定!E$2:X$3,IF(AND(K80=$K$1,$K$1&lt;&gt;""),ROW(価格設定!$D$3)-1,MATCH(INDEX(価格設定!$D$5:$D$1048576,MATCH(Q80,価格設定!$B$5:$B$1048576,0),0),価格設定!$D$2:$D$3,0)),MATCH($AW80,価格設定!E$1:X$1,1)),INDEX(価格設定!E$2:X$2,0,MATCH($AW80,価格設定!E$1:X$1,1)))),"")</f>
        <v/>
      </c>
      <c r="X80" s="126" t="str">
        <f t="shared" si="221"/>
        <v/>
      </c>
      <c r="Y80" s="128" t="str">
        <f t="shared" si="231"/>
        <v/>
      </c>
      <c r="Z80" s="126" t="str">
        <f t="shared" si="232"/>
        <v/>
      </c>
      <c r="AA80" s="129" t="str">
        <f t="shared" si="233"/>
        <v/>
      </c>
      <c r="AB80" s="126" t="str">
        <f t="shared" si="234"/>
        <v/>
      </c>
      <c r="AC80" s="280" t="str">
        <f t="shared" si="235"/>
        <v/>
      </c>
      <c r="AD80" s="15"/>
      <c r="AE80" s="204" t="str">
        <f>IF(AF80="","",COUNT($AF$3:AF80))</f>
        <v/>
      </c>
      <c r="AF80" s="206" t="str">
        <f t="shared" si="236"/>
        <v/>
      </c>
      <c r="AG80" s="204" t="str">
        <f t="shared" si="237"/>
        <v/>
      </c>
      <c r="AH80" s="204" t="str">
        <f t="shared" si="238"/>
        <v/>
      </c>
      <c r="AI80" s="287"/>
      <c r="AJ80" s="15"/>
      <c r="AK80" s="138" t="str">
        <f t="shared" si="239"/>
        <v/>
      </c>
      <c r="AL80" s="131" t="str">
        <f t="shared" si="240"/>
        <v/>
      </c>
      <c r="AM80" s="131" t="str">
        <f t="shared" si="241"/>
        <v/>
      </c>
      <c r="AN80" s="313" t="str">
        <f t="shared" si="242"/>
        <v/>
      </c>
      <c r="AO80" s="316" t="str">
        <f t="shared" si="243"/>
        <v/>
      </c>
      <c r="AP80" s="18"/>
      <c r="AQ80" s="3" t="str">
        <f>IF(F80="","",MAX($AQ$3:AQ79)+1)</f>
        <v/>
      </c>
      <c r="AR80" s="3" t="str">
        <f>IF(OR(AQ80="",BB80=""),"",MAX($AR$3:AR79)+1)</f>
        <v/>
      </c>
      <c r="AS80" s="3" t="str">
        <f>IF(CQ80="","",RANK(CQ80,CQ$3:CQ$1048576,1)+COUNTIF($CQ$3:CQ80,CQ80)-1)</f>
        <v/>
      </c>
      <c r="AT80" s="21" t="str">
        <f>IF(C80="",IF(OR(AND($H80&lt;&gt;"",C80=""),AND($F79=$F80,$AZ80&lt;&gt;""),COUNTA($H$3:$H$1048576,#REF!,$F$3:$F$1048576)&gt;COUNTA($H$3:$H80,#REF!,$F$3:$F80),$AZ80&lt;&gt;""),INDEX(AT$3:AT$1048576,MATCH(MAX($AQ$3:$AQ79),$AQ$3:$AQ$1048576,0),0),""),C80)</f>
        <v/>
      </c>
      <c r="AU80" s="21" t="str">
        <f>IF(D80="",IF(OR(AND($H80&lt;&gt;"",D80=""),AND($F79=$F80,$AZ80&lt;&gt;""),COUNTA($H$3:$H$1048576,#REF!,$F$3:$F$1048576)&gt;COUNTA($H$3:$H80,#REF!,$F$3:$F80),$AZ80&lt;&gt;""),INDEX(AU$3:AU$1048576,MATCH(MAX($AQ$3:$AQ79),$AQ$3:$AQ$1048576,0),0),""),D80)</f>
        <v/>
      </c>
      <c r="AV80" s="21" t="str">
        <f>IF(E80="",IF(OR(AND($H80&lt;&gt;"",E80=""),AND($F79=$F80,$AZ80&lt;&gt;""),COUNTA($H$3:$H$1048576,#REF!,$F$3:$F$1048576)&gt;COUNTA($H$3:$H80,#REF!,$F$3:$F80),$AZ80&lt;&gt;""),INDEX(AV$3:AV$1048576,MATCH(MAX($AQ$3:$AQ79),$AQ$3:$AQ$1048576,0),0),""),E80)</f>
        <v/>
      </c>
      <c r="AW80" s="24" t="str">
        <f t="shared" si="244"/>
        <v/>
      </c>
      <c r="AX80" s="13" t="str">
        <f t="shared" si="245"/>
        <v/>
      </c>
      <c r="AY80" s="4" t="str">
        <f t="shared" si="246"/>
        <v/>
      </c>
      <c r="AZ80" s="4" t="str">
        <f>IF(AX80="",IF(OR(AND(H80&lt;&gt;"",F80=""),COUNTA($H$3:$H$1048576)&gt;COUNTA($H$3:$H80)),INDEX(AX$3:AX80,MATCH(MAX($AQ$3:AQ80),AQ$3:AQ80,0),0),""),AX80)</f>
        <v/>
      </c>
      <c r="BA80" s="4" t="str">
        <f>IF(AY80="",IF(AND(H80&lt;&gt;"",F80=""),INDEX(AY$3:AY80,MATCH(MAX($AQ$3:AQ80),AQ$3:AQ80,0),0),""),AY80)</f>
        <v/>
      </c>
      <c r="BB80" s="82" t="str">
        <f>IF(BC80="","",RANK(BC80,BC$3:BC$1048576,1)+COUNTIF($BC$3:BC80,BC80)-1)</f>
        <v/>
      </c>
      <c r="BC80" s="139" t="str">
        <f t="shared" si="247"/>
        <v/>
      </c>
      <c r="BD80" s="46" t="str">
        <f t="shared" si="248"/>
        <v/>
      </c>
      <c r="BE80" s="46" t="str">
        <f t="shared" si="249"/>
        <v/>
      </c>
      <c r="BF80" s="46" t="str">
        <f t="shared" si="250"/>
        <v/>
      </c>
      <c r="BG80" s="4" t="str">
        <f t="shared" si="251"/>
        <v/>
      </c>
      <c r="BH80" s="180" t="str">
        <f t="shared" si="252"/>
        <v/>
      </c>
      <c r="BI80" s="16" t="str">
        <f t="shared" si="253"/>
        <v/>
      </c>
      <c r="BJ80" s="52" t="str">
        <f>IF(BI80="","",IF(W80="","",IF(AND(K80=$K$1,$K$1&lt;&gt;""),$BT$2,IFERROR(IF(INDEX(価格設定!$D$5:$D$1048576,MATCH(Q80,価格設定!$B$5:$B$1048576,0),0)=価格設定!$D$3,$BT$2,$BS$2),$BS$2))))</f>
        <v/>
      </c>
      <c r="BK80" s="16" t="str">
        <f>IF(BI80="","",IF(COUNTIF($BI$3:BI80,BI80)=1,1,IF(AND(BI79=BI80,BH80=""),BK79,COUNTIF($BH$3:BH80,BH80))))</f>
        <v/>
      </c>
      <c r="BL80" s="52" t="str">
        <f t="shared" si="254"/>
        <v/>
      </c>
      <c r="BM80" s="52" t="str">
        <f t="shared" si="255"/>
        <v/>
      </c>
      <c r="BN80" s="119" t="str">
        <f t="shared" si="256"/>
        <v/>
      </c>
      <c r="BO80" s="119" t="str">
        <f t="shared" si="257"/>
        <v/>
      </c>
      <c r="BP80" s="17" t="str">
        <f t="shared" si="258"/>
        <v/>
      </c>
      <c r="BQ80" s="17" t="str">
        <f t="shared" si="259"/>
        <v/>
      </c>
      <c r="BR80" s="17" t="str">
        <f>IF(OR(BP80="",COUNTIF($BO$3:BO80,BO80)&lt;&gt;1),"",SUMIF(BO$3:BO$1048576,BO80,BP$3:BP$1048576))</f>
        <v/>
      </c>
      <c r="BS80" s="17" t="str">
        <f t="shared" si="260"/>
        <v/>
      </c>
      <c r="BT80" s="17" t="str">
        <f t="shared" si="261"/>
        <v/>
      </c>
      <c r="BU80" s="17" t="str">
        <f t="shared" si="262"/>
        <v/>
      </c>
      <c r="BV80" s="24" t="str">
        <f t="shared" si="263"/>
        <v/>
      </c>
      <c r="BW80" s="24" t="str">
        <f t="shared" si="264"/>
        <v/>
      </c>
      <c r="BX80" s="24" t="str">
        <f t="shared" si="265"/>
        <v/>
      </c>
      <c r="BY80" s="26" t="str">
        <f t="shared" si="266"/>
        <v/>
      </c>
      <c r="BZ80" s="26" t="str">
        <f t="shared" si="267"/>
        <v/>
      </c>
      <c r="CA80" s="26" t="str">
        <f t="shared" si="268"/>
        <v/>
      </c>
      <c r="CB80" s="66" t="str">
        <f t="shared" si="269"/>
        <v/>
      </c>
      <c r="CC80" s="65" t="str">
        <f t="shared" si="270"/>
        <v/>
      </c>
      <c r="CD80" s="26" t="str">
        <f t="shared" si="271"/>
        <v/>
      </c>
      <c r="CE80" s="26" t="str">
        <f t="shared" si="272"/>
        <v/>
      </c>
      <c r="CF80" s="193" t="str">
        <f t="shared" si="273"/>
        <v/>
      </c>
      <c r="CG80" s="193" t="str">
        <f t="shared" si="274"/>
        <v/>
      </c>
      <c r="CH80" s="26" t="str">
        <f t="shared" si="275"/>
        <v/>
      </c>
      <c r="CI80" s="26" t="str">
        <f t="shared" si="276"/>
        <v/>
      </c>
      <c r="CJ80" s="65" t="str">
        <f t="shared" si="277"/>
        <v/>
      </c>
      <c r="CK80" s="65" t="str">
        <f t="shared" si="278"/>
        <v/>
      </c>
      <c r="CL80" s="64" t="str">
        <f t="shared" si="279"/>
        <v/>
      </c>
      <c r="CM80" s="64" t="str">
        <f t="shared" si="280"/>
        <v/>
      </c>
      <c r="CN80" s="65" t="str">
        <f t="shared" si="281"/>
        <v/>
      </c>
      <c r="CP80" s="63" t="str">
        <f>IF(BH80="","",MAX($CP$3:CP79)+1)</f>
        <v/>
      </c>
      <c r="CQ80" s="24" t="str">
        <f t="shared" si="282"/>
        <v/>
      </c>
      <c r="CR80" s="24" t="str">
        <f t="shared" si="283"/>
        <v/>
      </c>
      <c r="CS80" s="24" t="str">
        <f t="shared" si="284"/>
        <v/>
      </c>
      <c r="CT80" s="58" t="str">
        <f>IF(BO80="","",COUNTIF($BO$3:BO80,BO80)&amp;"@"&amp;BO80)</f>
        <v/>
      </c>
      <c r="CU80" s="16" t="str">
        <f t="shared" si="222"/>
        <v/>
      </c>
      <c r="CV80" s="63" t="str">
        <f t="shared" si="285"/>
        <v/>
      </c>
      <c r="CW80" s="16" t="str">
        <f t="shared" si="286"/>
        <v/>
      </c>
      <c r="CX80" s="16" t="str">
        <f t="shared" si="287"/>
        <v/>
      </c>
      <c r="CY80" s="16" t="str">
        <f t="shared" si="288"/>
        <v/>
      </c>
      <c r="CZ80" s="85" t="str">
        <f t="shared" si="289"/>
        <v/>
      </c>
      <c r="DA80" s="16" t="str">
        <f t="shared" si="290"/>
        <v/>
      </c>
      <c r="DB80" s="16" t="str">
        <f t="shared" si="291"/>
        <v/>
      </c>
      <c r="DC80" s="28" t="str">
        <f>IF(CP80="","",$DC$1&amp;(INDEX(価格設定!D$1:XFD$3,ROW(価格設定!$D$3),MATCH($AW80,価格設定!D$1:XFD$1,1))*100)&amp;"%")</f>
        <v/>
      </c>
      <c r="DD80" s="28" t="str">
        <f>IF(CP80="","",$DD$1&amp;(INDEX(価格設定!D$1:XFD$3,ROW(価格設定!$D$2),MATCH($AW80,価格設定!D$1:XFD$1,1))*100)&amp;"%")</f>
        <v/>
      </c>
      <c r="DE80" s="29" t="str">
        <f t="shared" si="292"/>
        <v/>
      </c>
      <c r="DG80" s="58" t="str">
        <f t="shared" si="293"/>
        <v/>
      </c>
      <c r="DH80" s="58" t="str">
        <f t="shared" si="294"/>
        <v/>
      </c>
      <c r="DI80" s="58" t="str">
        <f t="shared" si="295"/>
        <v/>
      </c>
      <c r="DJ80" s="85" t="str">
        <f t="shared" si="296"/>
        <v/>
      </c>
      <c r="DL80" s="58" t="str">
        <f>IF(COUNTIF(DG$3:DG$1048576,DG80)=COUNTIF($DG$3:$DG80,DG80),DG80,"")</f>
        <v/>
      </c>
      <c r="DM80" s="85" t="str">
        <f t="shared" si="297"/>
        <v/>
      </c>
      <c r="DN80" s="85" t="str">
        <f t="shared" si="223"/>
        <v/>
      </c>
      <c r="DO80" s="85" t="str">
        <f t="shared" si="223"/>
        <v/>
      </c>
      <c r="DP80" s="303"/>
      <c r="DQ80" s="17" t="str">
        <f t="shared" si="224"/>
        <v/>
      </c>
      <c r="DR80" s="17" t="str">
        <f t="shared" si="225"/>
        <v/>
      </c>
      <c r="DS80" s="17" t="str">
        <f t="shared" si="226"/>
        <v/>
      </c>
      <c r="DU80" s="16" t="str">
        <f t="shared" si="298"/>
        <v/>
      </c>
      <c r="DV80" s="16" t="str">
        <f>IF(DU80="","",COUNT($DU$3:DU80))</f>
        <v/>
      </c>
      <c r="DW80" s="16" t="str">
        <f t="shared" si="299"/>
        <v/>
      </c>
      <c r="DX80" s="16" t="str">
        <f t="shared" si="300"/>
        <v/>
      </c>
      <c r="DY80" s="16" t="str">
        <f>IF(DZ80="","",COUNTIF(DZ$3:DZ80,DZ80))</f>
        <v/>
      </c>
      <c r="DZ80" s="16" t="str">
        <f t="shared" si="301"/>
        <v/>
      </c>
      <c r="EA80" s="16" t="str">
        <f t="shared" si="302"/>
        <v/>
      </c>
      <c r="EB80" s="16" t="str">
        <f t="shared" si="303"/>
        <v/>
      </c>
      <c r="EC80" s="16" t="str">
        <f t="shared" si="304"/>
        <v/>
      </c>
      <c r="ED80" s="16" t="str">
        <f t="shared" si="305"/>
        <v/>
      </c>
      <c r="EE80" s="16" t="str">
        <f t="shared" si="306"/>
        <v/>
      </c>
      <c r="EF80" s="16" t="str">
        <f t="shared" si="307"/>
        <v/>
      </c>
      <c r="EG80" s="16" t="str">
        <f t="shared" si="308"/>
        <v/>
      </c>
      <c r="EH80" s="16" t="str">
        <f t="shared" si="309"/>
        <v/>
      </c>
      <c r="EI80" s="16" t="str">
        <f t="shared" si="310"/>
        <v/>
      </c>
      <c r="EJ80" s="16" t="str">
        <f t="shared" si="311"/>
        <v/>
      </c>
      <c r="EK80" s="16" t="str">
        <f t="shared" si="312"/>
        <v/>
      </c>
      <c r="EL80" s="58" t="str">
        <f t="shared" si="313"/>
        <v/>
      </c>
      <c r="EM80" s="58" t="str">
        <f>IF(OR($DZ80="",CR80=""),IF($EL80="","",$EL80),IF(OR(CR80="なし",CR80=0),領収書!$H$1,CR80))</f>
        <v/>
      </c>
      <c r="EN80" s="58" t="str">
        <f>IF(OR($DZ80="",CS80=""),IF($EL80="","",$EL80),IF(OR(CS80="なし",CS80=0),入力!$EN$1,CS80))</f>
        <v/>
      </c>
      <c r="EO80" s="63" t="str">
        <f t="shared" si="314"/>
        <v/>
      </c>
      <c r="EP80" s="63" t="str">
        <f t="shared" si="315"/>
        <v/>
      </c>
      <c r="ER80" s="16" t="str">
        <f>IF(AND(COUNTIF($ET$3:ET80,ET80)=1,ET80&lt;&gt;""),MAX($ER$3:ER79)+1,"")</f>
        <v/>
      </c>
      <c r="ES80" s="16" t="str">
        <f>IF(価格設定!B82="","",価格設定!B82)</f>
        <v/>
      </c>
      <c r="ET80" s="16" t="str">
        <f>IF(価格設定!C82="","",価格設定!C82)</f>
        <v/>
      </c>
      <c r="EV80" s="16" t="str">
        <f t="shared" si="227"/>
        <v/>
      </c>
      <c r="EW80" s="16" t="str">
        <f t="shared" si="316"/>
        <v/>
      </c>
    </row>
    <row r="81" spans="1:153" ht="30" customHeight="1" x14ac:dyDescent="0.2">
      <c r="A81" s="225"/>
      <c r="B81" s="212"/>
      <c r="C81" s="221"/>
      <c r="D81" s="164"/>
      <c r="E81" s="165"/>
      <c r="F81" s="166"/>
      <c r="G81" s="167"/>
      <c r="H81" s="179"/>
      <c r="I81" s="306"/>
      <c r="J81" s="169"/>
      <c r="K81" s="179"/>
      <c r="L81" s="186"/>
      <c r="M81" s="186"/>
      <c r="N81" s="168"/>
      <c r="O81" s="170"/>
      <c r="P81" s="212"/>
      <c r="Q81" s="179" t="str">
        <f>IFERROR(IF(H81="","",IFERROR(INDEX(価格設定!$B$5:$B$1048576,MATCH(H81,価格設定!$B$5:$B$1048576,0),0),INDEX(価格設定!$B$5:$B$1048576,MATCH("*"&amp;H81&amp;"*",価格設定!$B$5:$B$1048576,0),0))),H81)</f>
        <v/>
      </c>
      <c r="R81" s="250" t="str">
        <f>IFERROR(IF(Q81="",IF(K81="","",K81),IF(K81="",IF(INDEX(価格設定!$C$5:$C$1048576,MATCH(Q81,価格設定!$B$5:$B$1048576,0),0)=0,"",INDEX(価格設定!$C$5:$C$1048576,MATCH(Q81,価格設定!$B$5:$B$1048576,0),0)),IF(K81="なし","",K81))),"")</f>
        <v/>
      </c>
      <c r="S81" s="308" t="str">
        <f t="shared" si="228"/>
        <v/>
      </c>
      <c r="T81" s="126" t="str">
        <f>IFERROR(IF(J81="",IF(INDEX(価格設定!$E$5:$R$1048576,MATCH($Q81,価格設定!B$5:B$1048576,0),MATCH($AW81,価格設定!E$1:X$1,1))=0,"",INDEX(価格設定!$E$5:$R$1048576,MATCH($Q81,価格設定!B$5:B$1048576,0),MATCH($AW81,価格設定!E$1:X$1,1))),J81),"")</f>
        <v/>
      </c>
      <c r="U81" s="126" t="str">
        <f t="shared" si="229"/>
        <v/>
      </c>
      <c r="V81" s="132" t="str">
        <f t="shared" si="230"/>
        <v/>
      </c>
      <c r="W81" s="127" t="str">
        <f>IFERROR(IF(OR(T81="",T81&lt;0),"",IFERROR(INDEX(価格設定!E$2:X$3,IF(AND(K81=$K$1,$K$1&lt;&gt;""),ROW(価格設定!$D$3)-1,MATCH(INDEX(価格設定!$D$5:$D$1048576,MATCH(Q81,価格設定!$B$5:$B$1048576,0),0),価格設定!$D$2:$D$3,0)),MATCH($AW81,価格設定!E$1:X$1,1)),INDEX(価格設定!E$2:X$2,0,MATCH($AW81,価格設定!E$1:X$1,1)))),"")</f>
        <v/>
      </c>
      <c r="X81" s="126" t="str">
        <f t="shared" si="221"/>
        <v/>
      </c>
      <c r="Y81" s="128" t="str">
        <f t="shared" si="231"/>
        <v/>
      </c>
      <c r="Z81" s="126" t="str">
        <f t="shared" si="232"/>
        <v/>
      </c>
      <c r="AA81" s="129" t="str">
        <f t="shared" si="233"/>
        <v/>
      </c>
      <c r="AB81" s="126" t="str">
        <f t="shared" si="234"/>
        <v/>
      </c>
      <c r="AC81" s="280" t="str">
        <f t="shared" si="235"/>
        <v/>
      </c>
      <c r="AD81" s="15"/>
      <c r="AE81" s="204" t="str">
        <f>IF(AF81="","",COUNT($AF$3:AF81))</f>
        <v/>
      </c>
      <c r="AF81" s="206" t="str">
        <f t="shared" si="236"/>
        <v/>
      </c>
      <c r="AG81" s="204" t="str">
        <f t="shared" si="237"/>
        <v/>
      </c>
      <c r="AH81" s="204" t="str">
        <f t="shared" si="238"/>
        <v/>
      </c>
      <c r="AI81" s="287"/>
      <c r="AJ81" s="15"/>
      <c r="AK81" s="138" t="str">
        <f t="shared" si="239"/>
        <v/>
      </c>
      <c r="AL81" s="131" t="str">
        <f t="shared" si="240"/>
        <v/>
      </c>
      <c r="AM81" s="131" t="str">
        <f t="shared" si="241"/>
        <v/>
      </c>
      <c r="AN81" s="313" t="str">
        <f t="shared" si="242"/>
        <v/>
      </c>
      <c r="AO81" s="316" t="str">
        <f t="shared" si="243"/>
        <v/>
      </c>
      <c r="AP81" s="18"/>
      <c r="AQ81" s="3" t="str">
        <f>IF(F81="","",MAX($AQ$3:AQ80)+1)</f>
        <v/>
      </c>
      <c r="AR81" s="3" t="str">
        <f>IF(OR(AQ81="",BB81=""),"",MAX($AR$3:AR80)+1)</f>
        <v/>
      </c>
      <c r="AS81" s="3" t="str">
        <f>IF(CQ81="","",RANK(CQ81,CQ$3:CQ$1048576,1)+COUNTIF($CQ$3:CQ81,CQ81)-1)</f>
        <v/>
      </c>
      <c r="AT81" s="21" t="str">
        <f>IF(C81="",IF(OR(AND($H81&lt;&gt;"",C81=""),AND($F80=$F81,$AZ81&lt;&gt;""),COUNTA($H$3:$H$1048576,#REF!,$F$3:$F$1048576)&gt;COUNTA($H$3:$H81,#REF!,$F$3:$F81),$AZ81&lt;&gt;""),INDEX(AT$3:AT$1048576,MATCH(MAX($AQ$3:$AQ80),$AQ$3:$AQ$1048576,0),0),""),C81)</f>
        <v/>
      </c>
      <c r="AU81" s="21" t="str">
        <f>IF(D81="",IF(OR(AND($H81&lt;&gt;"",D81=""),AND($F80=$F81,$AZ81&lt;&gt;""),COUNTA($H$3:$H$1048576,#REF!,$F$3:$F$1048576)&gt;COUNTA($H$3:$H81,#REF!,$F$3:$F81),$AZ81&lt;&gt;""),INDEX(AU$3:AU$1048576,MATCH(MAX($AQ$3:$AQ80),$AQ$3:$AQ$1048576,0),0),""),D81)</f>
        <v/>
      </c>
      <c r="AV81" s="21" t="str">
        <f>IF(E81="",IF(OR(AND($H81&lt;&gt;"",E81=""),AND($F80=$F81,$AZ81&lt;&gt;""),COUNTA($H$3:$H$1048576,#REF!,$F$3:$F$1048576)&gt;COUNTA($H$3:$H81,#REF!,$F$3:$F81),$AZ81&lt;&gt;""),INDEX(AV$3:AV$1048576,MATCH(MAX($AQ$3:$AQ80),$AQ$3:$AQ$1048576,0),0),""),E81)</f>
        <v/>
      </c>
      <c r="AW81" s="24" t="str">
        <f t="shared" si="244"/>
        <v/>
      </c>
      <c r="AX81" s="13" t="str">
        <f t="shared" si="245"/>
        <v/>
      </c>
      <c r="AY81" s="4" t="str">
        <f t="shared" si="246"/>
        <v/>
      </c>
      <c r="AZ81" s="4" t="str">
        <f>IF(AX81="",IF(OR(AND(H81&lt;&gt;"",F81=""),COUNTA($H$3:$H$1048576)&gt;COUNTA($H$3:$H81)),INDEX(AX$3:AX81,MATCH(MAX($AQ$3:AQ81),AQ$3:AQ81,0),0),""),AX81)</f>
        <v/>
      </c>
      <c r="BA81" s="4" t="str">
        <f>IF(AY81="",IF(AND(H81&lt;&gt;"",F81=""),INDEX(AY$3:AY81,MATCH(MAX($AQ$3:AQ81),AQ$3:AQ81,0),0),""),AY81)</f>
        <v/>
      </c>
      <c r="BB81" s="82" t="str">
        <f>IF(BC81="","",RANK(BC81,BC$3:BC$1048576,1)+COUNTIF($BC$3:BC81,BC81)-1)</f>
        <v/>
      </c>
      <c r="BC81" s="139" t="str">
        <f t="shared" si="247"/>
        <v/>
      </c>
      <c r="BD81" s="46" t="str">
        <f t="shared" si="248"/>
        <v/>
      </c>
      <c r="BE81" s="46" t="str">
        <f t="shared" si="249"/>
        <v/>
      </c>
      <c r="BF81" s="46" t="str">
        <f t="shared" si="250"/>
        <v/>
      </c>
      <c r="BG81" s="4" t="str">
        <f t="shared" si="251"/>
        <v/>
      </c>
      <c r="BH81" s="180" t="str">
        <f t="shared" si="252"/>
        <v/>
      </c>
      <c r="BI81" s="16" t="str">
        <f t="shared" si="253"/>
        <v/>
      </c>
      <c r="BJ81" s="52" t="str">
        <f>IF(BI81="","",IF(W81="","",IF(AND(K81=$K$1,$K$1&lt;&gt;""),$BT$2,IFERROR(IF(INDEX(価格設定!$D$5:$D$1048576,MATCH(Q81,価格設定!$B$5:$B$1048576,0),0)=価格設定!$D$3,$BT$2,$BS$2),$BS$2))))</f>
        <v/>
      </c>
      <c r="BK81" s="16" t="str">
        <f>IF(BI81="","",IF(COUNTIF($BI$3:BI81,BI81)=1,1,IF(AND(BI80=BI81,BH81=""),BK80,COUNTIF($BH$3:BH81,BH81))))</f>
        <v/>
      </c>
      <c r="BL81" s="52" t="str">
        <f t="shared" si="254"/>
        <v/>
      </c>
      <c r="BM81" s="52" t="str">
        <f t="shared" si="255"/>
        <v/>
      </c>
      <c r="BN81" s="119" t="str">
        <f t="shared" si="256"/>
        <v/>
      </c>
      <c r="BO81" s="119" t="str">
        <f t="shared" si="257"/>
        <v/>
      </c>
      <c r="BP81" s="17" t="str">
        <f t="shared" si="258"/>
        <v/>
      </c>
      <c r="BQ81" s="17" t="str">
        <f t="shared" si="259"/>
        <v/>
      </c>
      <c r="BR81" s="17" t="str">
        <f>IF(OR(BP81="",COUNTIF($BO$3:BO81,BO81)&lt;&gt;1),"",SUMIF(BO$3:BO$1048576,BO81,BP$3:BP$1048576))</f>
        <v/>
      </c>
      <c r="BS81" s="17" t="str">
        <f t="shared" si="260"/>
        <v/>
      </c>
      <c r="BT81" s="17" t="str">
        <f t="shared" si="261"/>
        <v/>
      </c>
      <c r="BU81" s="17" t="str">
        <f t="shared" si="262"/>
        <v/>
      </c>
      <c r="BV81" s="24" t="str">
        <f t="shared" si="263"/>
        <v/>
      </c>
      <c r="BW81" s="24" t="str">
        <f t="shared" si="264"/>
        <v/>
      </c>
      <c r="BX81" s="24" t="str">
        <f t="shared" si="265"/>
        <v/>
      </c>
      <c r="BY81" s="26" t="str">
        <f t="shared" si="266"/>
        <v/>
      </c>
      <c r="BZ81" s="26" t="str">
        <f t="shared" si="267"/>
        <v/>
      </c>
      <c r="CA81" s="26" t="str">
        <f t="shared" si="268"/>
        <v/>
      </c>
      <c r="CB81" s="66" t="str">
        <f t="shared" si="269"/>
        <v/>
      </c>
      <c r="CC81" s="65" t="str">
        <f t="shared" si="270"/>
        <v/>
      </c>
      <c r="CD81" s="26" t="str">
        <f t="shared" si="271"/>
        <v/>
      </c>
      <c r="CE81" s="26" t="str">
        <f t="shared" si="272"/>
        <v/>
      </c>
      <c r="CF81" s="193" t="str">
        <f t="shared" si="273"/>
        <v/>
      </c>
      <c r="CG81" s="193" t="str">
        <f t="shared" si="274"/>
        <v/>
      </c>
      <c r="CH81" s="26" t="str">
        <f t="shared" si="275"/>
        <v/>
      </c>
      <c r="CI81" s="26" t="str">
        <f t="shared" si="276"/>
        <v/>
      </c>
      <c r="CJ81" s="65" t="str">
        <f t="shared" si="277"/>
        <v/>
      </c>
      <c r="CK81" s="65" t="str">
        <f t="shared" si="278"/>
        <v/>
      </c>
      <c r="CL81" s="64" t="str">
        <f t="shared" si="279"/>
        <v/>
      </c>
      <c r="CM81" s="64" t="str">
        <f t="shared" si="280"/>
        <v/>
      </c>
      <c r="CN81" s="65" t="str">
        <f t="shared" si="281"/>
        <v/>
      </c>
      <c r="CP81" s="63" t="str">
        <f>IF(BH81="","",MAX($CP$3:CP80)+1)</f>
        <v/>
      </c>
      <c r="CQ81" s="24" t="str">
        <f t="shared" si="282"/>
        <v/>
      </c>
      <c r="CR81" s="24" t="str">
        <f t="shared" si="283"/>
        <v/>
      </c>
      <c r="CS81" s="24" t="str">
        <f t="shared" si="284"/>
        <v/>
      </c>
      <c r="CT81" s="58" t="str">
        <f>IF(BO81="","",COUNTIF($BO$3:BO81,BO81)&amp;"@"&amp;BO81)</f>
        <v/>
      </c>
      <c r="CU81" s="16" t="str">
        <f t="shared" si="222"/>
        <v/>
      </c>
      <c r="CV81" s="63" t="str">
        <f t="shared" si="285"/>
        <v/>
      </c>
      <c r="CW81" s="16" t="str">
        <f t="shared" si="286"/>
        <v/>
      </c>
      <c r="CX81" s="16" t="str">
        <f t="shared" si="287"/>
        <v/>
      </c>
      <c r="CY81" s="16" t="str">
        <f t="shared" si="288"/>
        <v/>
      </c>
      <c r="CZ81" s="85" t="str">
        <f t="shared" si="289"/>
        <v/>
      </c>
      <c r="DA81" s="16" t="str">
        <f t="shared" si="290"/>
        <v/>
      </c>
      <c r="DB81" s="16" t="str">
        <f t="shared" si="291"/>
        <v/>
      </c>
      <c r="DC81" s="28" t="str">
        <f>IF(CP81="","",$DC$1&amp;(INDEX(価格設定!D$1:XFD$3,ROW(価格設定!$D$3),MATCH($AW81,価格設定!D$1:XFD$1,1))*100)&amp;"%")</f>
        <v/>
      </c>
      <c r="DD81" s="28" t="str">
        <f>IF(CP81="","",$DD$1&amp;(INDEX(価格設定!D$1:XFD$3,ROW(価格設定!$D$2),MATCH($AW81,価格設定!D$1:XFD$1,1))*100)&amp;"%")</f>
        <v/>
      </c>
      <c r="DE81" s="29" t="str">
        <f t="shared" si="292"/>
        <v/>
      </c>
      <c r="DG81" s="58" t="str">
        <f t="shared" si="293"/>
        <v/>
      </c>
      <c r="DH81" s="58" t="str">
        <f t="shared" si="294"/>
        <v/>
      </c>
      <c r="DI81" s="58" t="str">
        <f t="shared" si="295"/>
        <v/>
      </c>
      <c r="DJ81" s="85" t="str">
        <f t="shared" si="296"/>
        <v/>
      </c>
      <c r="DL81" s="58" t="str">
        <f>IF(COUNTIF(DG$3:DG$1048576,DG81)=COUNTIF($DG$3:$DG81,DG81),DG81,"")</f>
        <v/>
      </c>
      <c r="DM81" s="85" t="str">
        <f t="shared" si="297"/>
        <v/>
      </c>
      <c r="DN81" s="85" t="str">
        <f t="shared" si="223"/>
        <v/>
      </c>
      <c r="DO81" s="85" t="str">
        <f t="shared" si="223"/>
        <v/>
      </c>
      <c r="DP81" s="303"/>
      <c r="DQ81" s="17" t="str">
        <f t="shared" si="224"/>
        <v/>
      </c>
      <c r="DR81" s="17" t="str">
        <f t="shared" si="225"/>
        <v/>
      </c>
      <c r="DS81" s="17" t="str">
        <f t="shared" si="226"/>
        <v/>
      </c>
      <c r="DU81" s="16" t="str">
        <f t="shared" si="298"/>
        <v/>
      </c>
      <c r="DV81" s="16" t="str">
        <f>IF(DU81="","",COUNT($DU$3:DU81))</f>
        <v/>
      </c>
      <c r="DW81" s="16" t="str">
        <f t="shared" si="299"/>
        <v/>
      </c>
      <c r="DX81" s="16" t="str">
        <f t="shared" si="300"/>
        <v/>
      </c>
      <c r="DY81" s="16" t="str">
        <f>IF(DZ81="","",COUNTIF(DZ$3:DZ81,DZ81))</f>
        <v/>
      </c>
      <c r="DZ81" s="16" t="str">
        <f t="shared" si="301"/>
        <v/>
      </c>
      <c r="EA81" s="16" t="str">
        <f t="shared" si="302"/>
        <v/>
      </c>
      <c r="EB81" s="16" t="str">
        <f t="shared" si="303"/>
        <v/>
      </c>
      <c r="EC81" s="16" t="str">
        <f t="shared" si="304"/>
        <v/>
      </c>
      <c r="ED81" s="16" t="str">
        <f t="shared" si="305"/>
        <v/>
      </c>
      <c r="EE81" s="16" t="str">
        <f t="shared" si="306"/>
        <v/>
      </c>
      <c r="EF81" s="16" t="str">
        <f t="shared" si="307"/>
        <v/>
      </c>
      <c r="EG81" s="16" t="str">
        <f t="shared" si="308"/>
        <v/>
      </c>
      <c r="EH81" s="16" t="str">
        <f t="shared" si="309"/>
        <v/>
      </c>
      <c r="EI81" s="16" t="str">
        <f t="shared" si="310"/>
        <v/>
      </c>
      <c r="EJ81" s="16" t="str">
        <f t="shared" si="311"/>
        <v/>
      </c>
      <c r="EK81" s="16" t="str">
        <f t="shared" si="312"/>
        <v/>
      </c>
      <c r="EL81" s="58" t="str">
        <f t="shared" si="313"/>
        <v/>
      </c>
      <c r="EM81" s="58" t="str">
        <f>IF(OR($DZ81="",CR81=""),IF($EL81="","",$EL81),IF(OR(CR81="なし",CR81=0),領収書!$H$1,CR81))</f>
        <v/>
      </c>
      <c r="EN81" s="58" t="str">
        <f>IF(OR($DZ81="",CS81=""),IF($EL81="","",$EL81),IF(OR(CS81="なし",CS81=0),入力!$EN$1,CS81))</f>
        <v/>
      </c>
      <c r="EO81" s="63" t="str">
        <f t="shared" si="314"/>
        <v/>
      </c>
      <c r="EP81" s="63" t="str">
        <f t="shared" si="315"/>
        <v/>
      </c>
      <c r="ER81" s="16" t="str">
        <f>IF(AND(COUNTIF($ET$3:ET81,ET81)=1,ET81&lt;&gt;""),MAX($ER$3:ER80)+1,"")</f>
        <v/>
      </c>
      <c r="ES81" s="16" t="str">
        <f>IF(価格設定!B83="","",価格設定!B83)</f>
        <v/>
      </c>
      <c r="ET81" s="16" t="str">
        <f>IF(価格設定!C83="","",価格設定!C83)</f>
        <v/>
      </c>
      <c r="EV81" s="16" t="str">
        <f t="shared" si="227"/>
        <v/>
      </c>
      <c r="EW81" s="16" t="str">
        <f t="shared" si="316"/>
        <v/>
      </c>
    </row>
    <row r="82" spans="1:153" ht="30" customHeight="1" x14ac:dyDescent="0.2">
      <c r="A82" s="225"/>
      <c r="B82" s="212"/>
      <c r="C82" s="221"/>
      <c r="D82" s="164"/>
      <c r="E82" s="165"/>
      <c r="F82" s="166"/>
      <c r="G82" s="167"/>
      <c r="H82" s="179"/>
      <c r="I82" s="306"/>
      <c r="J82" s="169"/>
      <c r="K82" s="179"/>
      <c r="L82" s="186"/>
      <c r="M82" s="186"/>
      <c r="N82" s="168"/>
      <c r="O82" s="170"/>
      <c r="P82" s="212"/>
      <c r="Q82" s="179" t="str">
        <f>IFERROR(IF(H82="","",IFERROR(INDEX(価格設定!$B$5:$B$1048576,MATCH(H82,価格設定!$B$5:$B$1048576,0),0),INDEX(価格設定!$B$5:$B$1048576,MATCH("*"&amp;H82&amp;"*",価格設定!$B$5:$B$1048576,0),0))),H82)</f>
        <v/>
      </c>
      <c r="R82" s="250" t="str">
        <f>IFERROR(IF(Q82="",IF(K82="","",K82),IF(K82="",IF(INDEX(価格設定!$C$5:$C$1048576,MATCH(Q82,価格設定!$B$5:$B$1048576,0),0)=0,"",INDEX(価格設定!$C$5:$C$1048576,MATCH(Q82,価格設定!$B$5:$B$1048576,0),0)),IF(K82="なし","",K82))),"")</f>
        <v/>
      </c>
      <c r="S82" s="308" t="str">
        <f t="shared" si="228"/>
        <v/>
      </c>
      <c r="T82" s="126" t="str">
        <f>IFERROR(IF(J82="",IF(INDEX(価格設定!$E$5:$R$1048576,MATCH($Q82,価格設定!B$5:B$1048576,0),MATCH($AW82,価格設定!E$1:X$1,1))=0,"",INDEX(価格設定!$E$5:$R$1048576,MATCH($Q82,価格設定!B$5:B$1048576,0),MATCH($AW82,価格設定!E$1:X$1,1))),J82),"")</f>
        <v/>
      </c>
      <c r="U82" s="126" t="str">
        <f t="shared" si="229"/>
        <v/>
      </c>
      <c r="V82" s="132" t="str">
        <f t="shared" si="230"/>
        <v/>
      </c>
      <c r="W82" s="127" t="str">
        <f>IFERROR(IF(OR(T82="",T82&lt;0),"",IFERROR(INDEX(価格設定!E$2:X$3,IF(AND(K82=$K$1,$K$1&lt;&gt;""),ROW(価格設定!$D$3)-1,MATCH(INDEX(価格設定!$D$5:$D$1048576,MATCH(Q82,価格設定!$B$5:$B$1048576,0),0),価格設定!$D$2:$D$3,0)),MATCH($AW82,価格設定!E$1:X$1,1)),INDEX(価格設定!E$2:X$2,0,MATCH($AW82,価格設定!E$1:X$1,1)))),"")</f>
        <v/>
      </c>
      <c r="X82" s="126" t="str">
        <f t="shared" si="221"/>
        <v/>
      </c>
      <c r="Y82" s="128" t="str">
        <f t="shared" si="231"/>
        <v/>
      </c>
      <c r="Z82" s="126" t="str">
        <f t="shared" si="232"/>
        <v/>
      </c>
      <c r="AA82" s="129" t="str">
        <f t="shared" si="233"/>
        <v/>
      </c>
      <c r="AB82" s="126" t="str">
        <f t="shared" si="234"/>
        <v/>
      </c>
      <c r="AC82" s="280" t="str">
        <f t="shared" si="235"/>
        <v/>
      </c>
      <c r="AD82" s="15"/>
      <c r="AE82" s="204" t="str">
        <f>IF(AF82="","",COUNT($AF$3:AF82))</f>
        <v/>
      </c>
      <c r="AF82" s="206" t="str">
        <f t="shared" si="236"/>
        <v/>
      </c>
      <c r="AG82" s="204" t="str">
        <f t="shared" si="237"/>
        <v/>
      </c>
      <c r="AH82" s="204" t="str">
        <f t="shared" si="238"/>
        <v/>
      </c>
      <c r="AI82" s="287"/>
      <c r="AJ82" s="15"/>
      <c r="AK82" s="138" t="str">
        <f t="shared" si="239"/>
        <v/>
      </c>
      <c r="AL82" s="131" t="str">
        <f t="shared" si="240"/>
        <v/>
      </c>
      <c r="AM82" s="131" t="str">
        <f t="shared" si="241"/>
        <v/>
      </c>
      <c r="AN82" s="313" t="str">
        <f t="shared" si="242"/>
        <v/>
      </c>
      <c r="AO82" s="316" t="str">
        <f t="shared" si="243"/>
        <v/>
      </c>
      <c r="AP82" s="18"/>
      <c r="AQ82" s="3" t="str">
        <f>IF(F82="","",MAX($AQ$3:AQ81)+1)</f>
        <v/>
      </c>
      <c r="AR82" s="3" t="str">
        <f>IF(OR(AQ82="",BB82=""),"",MAX($AR$3:AR81)+1)</f>
        <v/>
      </c>
      <c r="AS82" s="3" t="str">
        <f>IF(CQ82="","",RANK(CQ82,CQ$3:CQ$1048576,1)+COUNTIF($CQ$3:CQ82,CQ82)-1)</f>
        <v/>
      </c>
      <c r="AT82" s="21" t="str">
        <f>IF(C82="",IF(OR(AND($H82&lt;&gt;"",C82=""),AND($F81=$F82,$AZ82&lt;&gt;""),COUNTA($H$3:$H$1048576,#REF!,$F$3:$F$1048576)&gt;COUNTA($H$3:$H82,#REF!,$F$3:$F82),$AZ82&lt;&gt;""),INDEX(AT$3:AT$1048576,MATCH(MAX($AQ$3:$AQ81),$AQ$3:$AQ$1048576,0),0),""),C82)</f>
        <v/>
      </c>
      <c r="AU82" s="21" t="str">
        <f>IF(D82="",IF(OR(AND($H82&lt;&gt;"",D82=""),AND($F81=$F82,$AZ82&lt;&gt;""),COUNTA($H$3:$H$1048576,#REF!,$F$3:$F$1048576)&gt;COUNTA($H$3:$H82,#REF!,$F$3:$F82),$AZ82&lt;&gt;""),INDEX(AU$3:AU$1048576,MATCH(MAX($AQ$3:$AQ81),$AQ$3:$AQ$1048576,0),0),""),D82)</f>
        <v/>
      </c>
      <c r="AV82" s="21" t="str">
        <f>IF(E82="",IF(OR(AND($H82&lt;&gt;"",E82=""),AND($F81=$F82,$AZ82&lt;&gt;""),COUNTA($H$3:$H$1048576,#REF!,$F$3:$F$1048576)&gt;COUNTA($H$3:$H82,#REF!,$F$3:$F82),$AZ82&lt;&gt;""),INDEX(AV$3:AV$1048576,MATCH(MAX($AQ$3:$AQ81),$AQ$3:$AQ$1048576,0),0),""),E82)</f>
        <v/>
      </c>
      <c r="AW82" s="24" t="str">
        <f t="shared" si="244"/>
        <v/>
      </c>
      <c r="AX82" s="13" t="str">
        <f t="shared" si="245"/>
        <v/>
      </c>
      <c r="AY82" s="4" t="str">
        <f t="shared" si="246"/>
        <v/>
      </c>
      <c r="AZ82" s="4" t="str">
        <f>IF(AX82="",IF(OR(AND(H82&lt;&gt;"",F82=""),COUNTA($H$3:$H$1048576)&gt;COUNTA($H$3:$H82)),INDEX(AX$3:AX82,MATCH(MAX($AQ$3:AQ82),AQ$3:AQ82,0),0),""),AX82)</f>
        <v/>
      </c>
      <c r="BA82" s="4" t="str">
        <f>IF(AY82="",IF(AND(H82&lt;&gt;"",F82=""),INDEX(AY$3:AY82,MATCH(MAX($AQ$3:AQ82),AQ$3:AQ82,0),0),""),AY82)</f>
        <v/>
      </c>
      <c r="BB82" s="82" t="str">
        <f>IF(BC82="","",RANK(BC82,BC$3:BC$1048576,1)+COUNTIF($BC$3:BC82,BC82)-1)</f>
        <v/>
      </c>
      <c r="BC82" s="139" t="str">
        <f t="shared" si="247"/>
        <v/>
      </c>
      <c r="BD82" s="46" t="str">
        <f t="shared" si="248"/>
        <v/>
      </c>
      <c r="BE82" s="46" t="str">
        <f t="shared" si="249"/>
        <v/>
      </c>
      <c r="BF82" s="46" t="str">
        <f t="shared" si="250"/>
        <v/>
      </c>
      <c r="BG82" s="4" t="str">
        <f t="shared" si="251"/>
        <v/>
      </c>
      <c r="BH82" s="180" t="str">
        <f t="shared" si="252"/>
        <v/>
      </c>
      <c r="BI82" s="16" t="str">
        <f t="shared" si="253"/>
        <v/>
      </c>
      <c r="BJ82" s="52" t="str">
        <f>IF(BI82="","",IF(W82="","",IF(AND(K82=$K$1,$K$1&lt;&gt;""),$BT$2,IFERROR(IF(INDEX(価格設定!$D$5:$D$1048576,MATCH(Q82,価格設定!$B$5:$B$1048576,0),0)=価格設定!$D$3,$BT$2,$BS$2),$BS$2))))</f>
        <v/>
      </c>
      <c r="BK82" s="16" t="str">
        <f>IF(BI82="","",IF(COUNTIF($BI$3:BI82,BI82)=1,1,IF(AND(BI81=BI82,BH82=""),BK81,COUNTIF($BH$3:BH82,BH82))))</f>
        <v/>
      </c>
      <c r="BL82" s="52" t="str">
        <f t="shared" si="254"/>
        <v/>
      </c>
      <c r="BM82" s="52" t="str">
        <f t="shared" si="255"/>
        <v/>
      </c>
      <c r="BN82" s="119" t="str">
        <f t="shared" si="256"/>
        <v/>
      </c>
      <c r="BO82" s="119" t="str">
        <f t="shared" si="257"/>
        <v/>
      </c>
      <c r="BP82" s="17" t="str">
        <f t="shared" si="258"/>
        <v/>
      </c>
      <c r="BQ82" s="17" t="str">
        <f t="shared" si="259"/>
        <v/>
      </c>
      <c r="BR82" s="17" t="str">
        <f>IF(OR(BP82="",COUNTIF($BO$3:BO82,BO82)&lt;&gt;1),"",SUMIF(BO$3:BO$1048576,BO82,BP$3:BP$1048576))</f>
        <v/>
      </c>
      <c r="BS82" s="17" t="str">
        <f t="shared" si="260"/>
        <v/>
      </c>
      <c r="BT82" s="17" t="str">
        <f t="shared" si="261"/>
        <v/>
      </c>
      <c r="BU82" s="17" t="str">
        <f t="shared" si="262"/>
        <v/>
      </c>
      <c r="BV82" s="24" t="str">
        <f t="shared" si="263"/>
        <v/>
      </c>
      <c r="BW82" s="24" t="str">
        <f t="shared" si="264"/>
        <v/>
      </c>
      <c r="BX82" s="24" t="str">
        <f t="shared" si="265"/>
        <v/>
      </c>
      <c r="BY82" s="26" t="str">
        <f t="shared" si="266"/>
        <v/>
      </c>
      <c r="BZ82" s="26" t="str">
        <f t="shared" si="267"/>
        <v/>
      </c>
      <c r="CA82" s="26" t="str">
        <f t="shared" si="268"/>
        <v/>
      </c>
      <c r="CB82" s="66" t="str">
        <f t="shared" si="269"/>
        <v/>
      </c>
      <c r="CC82" s="65" t="str">
        <f t="shared" si="270"/>
        <v/>
      </c>
      <c r="CD82" s="26" t="str">
        <f t="shared" si="271"/>
        <v/>
      </c>
      <c r="CE82" s="26" t="str">
        <f t="shared" si="272"/>
        <v/>
      </c>
      <c r="CF82" s="193" t="str">
        <f t="shared" si="273"/>
        <v/>
      </c>
      <c r="CG82" s="193" t="str">
        <f t="shared" si="274"/>
        <v/>
      </c>
      <c r="CH82" s="26" t="str">
        <f t="shared" si="275"/>
        <v/>
      </c>
      <c r="CI82" s="26" t="str">
        <f t="shared" si="276"/>
        <v/>
      </c>
      <c r="CJ82" s="65" t="str">
        <f t="shared" si="277"/>
        <v/>
      </c>
      <c r="CK82" s="65" t="str">
        <f t="shared" si="278"/>
        <v/>
      </c>
      <c r="CL82" s="64" t="str">
        <f t="shared" si="279"/>
        <v/>
      </c>
      <c r="CM82" s="64" t="str">
        <f t="shared" si="280"/>
        <v/>
      </c>
      <c r="CN82" s="65" t="str">
        <f t="shared" si="281"/>
        <v/>
      </c>
      <c r="CP82" s="63" t="str">
        <f>IF(BH82="","",MAX($CP$3:CP81)+1)</f>
        <v/>
      </c>
      <c r="CQ82" s="24" t="str">
        <f t="shared" si="282"/>
        <v/>
      </c>
      <c r="CR82" s="24" t="str">
        <f t="shared" si="283"/>
        <v/>
      </c>
      <c r="CS82" s="24" t="str">
        <f t="shared" si="284"/>
        <v/>
      </c>
      <c r="CT82" s="58" t="str">
        <f>IF(BO82="","",COUNTIF($BO$3:BO82,BO82)&amp;"@"&amp;BO82)</f>
        <v/>
      </c>
      <c r="CU82" s="16" t="str">
        <f t="shared" si="222"/>
        <v/>
      </c>
      <c r="CV82" s="63" t="str">
        <f t="shared" si="285"/>
        <v/>
      </c>
      <c r="CW82" s="16" t="str">
        <f t="shared" si="286"/>
        <v/>
      </c>
      <c r="CX82" s="16" t="str">
        <f t="shared" si="287"/>
        <v/>
      </c>
      <c r="CY82" s="16" t="str">
        <f t="shared" si="288"/>
        <v/>
      </c>
      <c r="CZ82" s="85" t="str">
        <f t="shared" si="289"/>
        <v/>
      </c>
      <c r="DA82" s="16" t="str">
        <f t="shared" si="290"/>
        <v/>
      </c>
      <c r="DB82" s="16" t="str">
        <f t="shared" si="291"/>
        <v/>
      </c>
      <c r="DC82" s="28" t="str">
        <f>IF(CP82="","",$DC$1&amp;(INDEX(価格設定!D$1:XFD$3,ROW(価格設定!$D$3),MATCH($AW82,価格設定!D$1:XFD$1,1))*100)&amp;"%")</f>
        <v/>
      </c>
      <c r="DD82" s="28" t="str">
        <f>IF(CP82="","",$DD$1&amp;(INDEX(価格設定!D$1:XFD$3,ROW(価格設定!$D$2),MATCH($AW82,価格設定!D$1:XFD$1,1))*100)&amp;"%")</f>
        <v/>
      </c>
      <c r="DE82" s="29" t="str">
        <f t="shared" si="292"/>
        <v/>
      </c>
      <c r="DG82" s="58" t="str">
        <f t="shared" si="293"/>
        <v/>
      </c>
      <c r="DH82" s="58" t="str">
        <f t="shared" si="294"/>
        <v/>
      </c>
      <c r="DI82" s="58" t="str">
        <f t="shared" si="295"/>
        <v/>
      </c>
      <c r="DJ82" s="85" t="str">
        <f t="shared" si="296"/>
        <v/>
      </c>
      <c r="DL82" s="58" t="str">
        <f>IF(COUNTIF(DG$3:DG$1048576,DG82)=COUNTIF($DG$3:$DG82,DG82),DG82,"")</f>
        <v/>
      </c>
      <c r="DM82" s="85" t="str">
        <f t="shared" si="297"/>
        <v/>
      </c>
      <c r="DN82" s="85" t="str">
        <f t="shared" si="223"/>
        <v/>
      </c>
      <c r="DO82" s="85" t="str">
        <f t="shared" si="223"/>
        <v/>
      </c>
      <c r="DP82" s="303"/>
      <c r="DQ82" s="17" t="str">
        <f t="shared" si="224"/>
        <v/>
      </c>
      <c r="DR82" s="17" t="str">
        <f t="shared" si="225"/>
        <v/>
      </c>
      <c r="DS82" s="17" t="str">
        <f t="shared" si="226"/>
        <v/>
      </c>
      <c r="DU82" s="16" t="str">
        <f t="shared" si="298"/>
        <v/>
      </c>
      <c r="DV82" s="16" t="str">
        <f>IF(DU82="","",COUNT($DU$3:DU82))</f>
        <v/>
      </c>
      <c r="DW82" s="16" t="str">
        <f t="shared" si="299"/>
        <v/>
      </c>
      <c r="DX82" s="16" t="str">
        <f t="shared" si="300"/>
        <v/>
      </c>
      <c r="DY82" s="16" t="str">
        <f>IF(DZ82="","",COUNTIF(DZ$3:DZ82,DZ82))</f>
        <v/>
      </c>
      <c r="DZ82" s="16" t="str">
        <f t="shared" si="301"/>
        <v/>
      </c>
      <c r="EA82" s="16" t="str">
        <f t="shared" si="302"/>
        <v/>
      </c>
      <c r="EB82" s="16" t="str">
        <f t="shared" si="303"/>
        <v/>
      </c>
      <c r="EC82" s="16" t="str">
        <f t="shared" si="304"/>
        <v/>
      </c>
      <c r="ED82" s="16" t="str">
        <f t="shared" si="305"/>
        <v/>
      </c>
      <c r="EE82" s="16" t="str">
        <f t="shared" si="306"/>
        <v/>
      </c>
      <c r="EF82" s="16" t="str">
        <f t="shared" si="307"/>
        <v/>
      </c>
      <c r="EG82" s="16" t="str">
        <f t="shared" si="308"/>
        <v/>
      </c>
      <c r="EH82" s="16" t="str">
        <f t="shared" si="309"/>
        <v/>
      </c>
      <c r="EI82" s="16" t="str">
        <f t="shared" si="310"/>
        <v/>
      </c>
      <c r="EJ82" s="16" t="str">
        <f t="shared" si="311"/>
        <v/>
      </c>
      <c r="EK82" s="16" t="str">
        <f t="shared" si="312"/>
        <v/>
      </c>
      <c r="EL82" s="58" t="str">
        <f t="shared" si="313"/>
        <v/>
      </c>
      <c r="EM82" s="58" t="str">
        <f>IF(OR($DZ82="",CR82=""),IF($EL82="","",$EL82),IF(OR(CR82="なし",CR82=0),領収書!$H$1,CR82))</f>
        <v/>
      </c>
      <c r="EN82" s="58" t="str">
        <f>IF(OR($DZ82="",CS82=""),IF($EL82="","",$EL82),IF(OR(CS82="なし",CS82=0),入力!$EN$1,CS82))</f>
        <v/>
      </c>
      <c r="EO82" s="63" t="str">
        <f t="shared" si="314"/>
        <v/>
      </c>
      <c r="EP82" s="63" t="str">
        <f t="shared" si="315"/>
        <v/>
      </c>
      <c r="ER82" s="16" t="str">
        <f>IF(AND(COUNTIF($ET$3:ET82,ET82)=1,ET82&lt;&gt;""),MAX($ER$3:ER81)+1,"")</f>
        <v/>
      </c>
      <c r="ES82" s="16" t="str">
        <f>IF(価格設定!B84="","",価格設定!B84)</f>
        <v/>
      </c>
      <c r="ET82" s="16" t="str">
        <f>IF(価格設定!C84="","",価格設定!C84)</f>
        <v/>
      </c>
      <c r="EV82" s="16" t="str">
        <f t="shared" si="227"/>
        <v/>
      </c>
      <c r="EW82" s="16" t="str">
        <f t="shared" si="316"/>
        <v/>
      </c>
    </row>
    <row r="83" spans="1:153" ht="30" customHeight="1" x14ac:dyDescent="0.2">
      <c r="A83" s="225"/>
      <c r="B83" s="212"/>
      <c r="C83" s="221"/>
      <c r="D83" s="164"/>
      <c r="E83" s="165"/>
      <c r="F83" s="166"/>
      <c r="G83" s="167"/>
      <c r="H83" s="179"/>
      <c r="I83" s="306"/>
      <c r="J83" s="169"/>
      <c r="K83" s="179"/>
      <c r="L83" s="186"/>
      <c r="M83" s="186"/>
      <c r="N83" s="168"/>
      <c r="O83" s="170"/>
      <c r="P83" s="212"/>
      <c r="Q83" s="179" t="str">
        <f>IFERROR(IF(H83="","",IFERROR(INDEX(価格設定!$B$5:$B$1048576,MATCH(H83,価格設定!$B$5:$B$1048576,0),0),INDEX(価格設定!$B$5:$B$1048576,MATCH("*"&amp;H83&amp;"*",価格設定!$B$5:$B$1048576,0),0))),H83)</f>
        <v/>
      </c>
      <c r="R83" s="250" t="str">
        <f>IFERROR(IF(Q83="",IF(K83="","",K83),IF(K83="",IF(INDEX(価格設定!$C$5:$C$1048576,MATCH(Q83,価格設定!$B$5:$B$1048576,0),0)=0,"",INDEX(価格設定!$C$5:$C$1048576,MATCH(Q83,価格設定!$B$5:$B$1048576,0),0)),IF(K83="なし","",K83))),"")</f>
        <v/>
      </c>
      <c r="S83" s="308" t="str">
        <f t="shared" si="228"/>
        <v/>
      </c>
      <c r="T83" s="126" t="str">
        <f>IFERROR(IF(J83="",IF(INDEX(価格設定!$E$5:$R$1048576,MATCH($Q83,価格設定!B$5:B$1048576,0),MATCH($AW83,価格設定!E$1:X$1,1))=0,"",INDEX(価格設定!$E$5:$R$1048576,MATCH($Q83,価格設定!B$5:B$1048576,0),MATCH($AW83,価格設定!E$1:X$1,1))),J83),"")</f>
        <v/>
      </c>
      <c r="U83" s="126" t="str">
        <f t="shared" si="229"/>
        <v/>
      </c>
      <c r="V83" s="132" t="str">
        <f t="shared" si="230"/>
        <v/>
      </c>
      <c r="W83" s="127" t="str">
        <f>IFERROR(IF(OR(T83="",T83&lt;0),"",IFERROR(INDEX(価格設定!E$2:X$3,IF(AND(K83=$K$1,$K$1&lt;&gt;""),ROW(価格設定!$D$3)-1,MATCH(INDEX(価格設定!$D$5:$D$1048576,MATCH(Q83,価格設定!$B$5:$B$1048576,0),0),価格設定!$D$2:$D$3,0)),MATCH($AW83,価格設定!E$1:X$1,1)),INDEX(価格設定!E$2:X$2,0,MATCH($AW83,価格設定!E$1:X$1,1)))),"")</f>
        <v/>
      </c>
      <c r="X83" s="126" t="str">
        <f t="shared" si="221"/>
        <v/>
      </c>
      <c r="Y83" s="128" t="str">
        <f t="shared" si="231"/>
        <v/>
      </c>
      <c r="Z83" s="126" t="str">
        <f t="shared" si="232"/>
        <v/>
      </c>
      <c r="AA83" s="129" t="str">
        <f t="shared" si="233"/>
        <v/>
      </c>
      <c r="AB83" s="126" t="str">
        <f t="shared" si="234"/>
        <v/>
      </c>
      <c r="AC83" s="280" t="str">
        <f t="shared" si="235"/>
        <v/>
      </c>
      <c r="AD83" s="15"/>
      <c r="AE83" s="204" t="str">
        <f>IF(AF83="","",COUNT($AF$3:AF83))</f>
        <v/>
      </c>
      <c r="AF83" s="206" t="str">
        <f t="shared" si="236"/>
        <v/>
      </c>
      <c r="AG83" s="204" t="str">
        <f t="shared" si="237"/>
        <v/>
      </c>
      <c r="AH83" s="204" t="str">
        <f t="shared" si="238"/>
        <v/>
      </c>
      <c r="AI83" s="287"/>
      <c r="AJ83" s="15"/>
      <c r="AK83" s="138" t="str">
        <f t="shared" si="239"/>
        <v/>
      </c>
      <c r="AL83" s="131" t="str">
        <f t="shared" si="240"/>
        <v/>
      </c>
      <c r="AM83" s="131" t="str">
        <f t="shared" si="241"/>
        <v/>
      </c>
      <c r="AN83" s="313" t="str">
        <f t="shared" si="242"/>
        <v/>
      </c>
      <c r="AO83" s="316" t="str">
        <f t="shared" si="243"/>
        <v/>
      </c>
      <c r="AP83" s="18"/>
      <c r="AQ83" s="3" t="str">
        <f>IF(F83="","",MAX($AQ$3:AQ82)+1)</f>
        <v/>
      </c>
      <c r="AR83" s="3" t="str">
        <f>IF(OR(AQ83="",BB83=""),"",MAX($AR$3:AR82)+1)</f>
        <v/>
      </c>
      <c r="AS83" s="3" t="str">
        <f>IF(CQ83="","",RANK(CQ83,CQ$3:CQ$1048576,1)+COUNTIF($CQ$3:CQ83,CQ83)-1)</f>
        <v/>
      </c>
      <c r="AT83" s="21" t="str">
        <f>IF(C83="",IF(OR(AND($H83&lt;&gt;"",C83=""),AND($F82=$F83,$AZ83&lt;&gt;""),COUNTA($H$3:$H$1048576,#REF!,$F$3:$F$1048576)&gt;COUNTA($H$3:$H83,#REF!,$F$3:$F83),$AZ83&lt;&gt;""),INDEX(AT$3:AT$1048576,MATCH(MAX($AQ$3:$AQ82),$AQ$3:$AQ$1048576,0),0),""),C83)</f>
        <v/>
      </c>
      <c r="AU83" s="21" t="str">
        <f>IF(D83="",IF(OR(AND($H83&lt;&gt;"",D83=""),AND($F82=$F83,$AZ83&lt;&gt;""),COUNTA($H$3:$H$1048576,#REF!,$F$3:$F$1048576)&gt;COUNTA($H$3:$H83,#REF!,$F$3:$F83),$AZ83&lt;&gt;""),INDEX(AU$3:AU$1048576,MATCH(MAX($AQ$3:$AQ82),$AQ$3:$AQ$1048576,0),0),""),D83)</f>
        <v/>
      </c>
      <c r="AV83" s="21" t="str">
        <f>IF(E83="",IF(OR(AND($H83&lt;&gt;"",E83=""),AND($F82=$F83,$AZ83&lt;&gt;""),COUNTA($H$3:$H$1048576,#REF!,$F$3:$F$1048576)&gt;COUNTA($H$3:$H83,#REF!,$F$3:$F83),$AZ83&lt;&gt;""),INDEX(AV$3:AV$1048576,MATCH(MAX($AQ$3:$AQ82),$AQ$3:$AQ$1048576,0),0),""),E83)</f>
        <v/>
      </c>
      <c r="AW83" s="24" t="str">
        <f t="shared" si="244"/>
        <v/>
      </c>
      <c r="AX83" s="13" t="str">
        <f t="shared" si="245"/>
        <v/>
      </c>
      <c r="AY83" s="4" t="str">
        <f t="shared" si="246"/>
        <v/>
      </c>
      <c r="AZ83" s="4" t="str">
        <f>IF(AX83="",IF(OR(AND(H83&lt;&gt;"",F83=""),COUNTA($H$3:$H$1048576)&gt;COUNTA($H$3:$H83)),INDEX(AX$3:AX83,MATCH(MAX($AQ$3:AQ83),AQ$3:AQ83,0),0),""),AX83)</f>
        <v/>
      </c>
      <c r="BA83" s="4" t="str">
        <f>IF(AY83="",IF(AND(H83&lt;&gt;"",F83=""),INDEX(AY$3:AY83,MATCH(MAX($AQ$3:AQ83),AQ$3:AQ83,0),0),""),AY83)</f>
        <v/>
      </c>
      <c r="BB83" s="82" t="str">
        <f>IF(BC83="","",RANK(BC83,BC$3:BC$1048576,1)+COUNTIF($BC$3:BC83,BC83)-1)</f>
        <v/>
      </c>
      <c r="BC83" s="139" t="str">
        <f t="shared" si="247"/>
        <v/>
      </c>
      <c r="BD83" s="46" t="str">
        <f t="shared" si="248"/>
        <v/>
      </c>
      <c r="BE83" s="46" t="str">
        <f t="shared" si="249"/>
        <v/>
      </c>
      <c r="BF83" s="46" t="str">
        <f t="shared" si="250"/>
        <v/>
      </c>
      <c r="BG83" s="4" t="str">
        <f t="shared" si="251"/>
        <v/>
      </c>
      <c r="BH83" s="180" t="str">
        <f t="shared" si="252"/>
        <v/>
      </c>
      <c r="BI83" s="16" t="str">
        <f t="shared" si="253"/>
        <v/>
      </c>
      <c r="BJ83" s="52" t="str">
        <f>IF(BI83="","",IF(W83="","",IF(AND(K83=$K$1,$K$1&lt;&gt;""),$BT$2,IFERROR(IF(INDEX(価格設定!$D$5:$D$1048576,MATCH(Q83,価格設定!$B$5:$B$1048576,0),0)=価格設定!$D$3,$BT$2,$BS$2),$BS$2))))</f>
        <v/>
      </c>
      <c r="BK83" s="16" t="str">
        <f>IF(BI83="","",IF(COUNTIF($BI$3:BI83,BI83)=1,1,IF(AND(BI82=BI83,BH83=""),BK82,COUNTIF($BH$3:BH83,BH83))))</f>
        <v/>
      </c>
      <c r="BL83" s="52" t="str">
        <f t="shared" si="254"/>
        <v/>
      </c>
      <c r="BM83" s="52" t="str">
        <f t="shared" si="255"/>
        <v/>
      </c>
      <c r="BN83" s="119" t="str">
        <f t="shared" si="256"/>
        <v/>
      </c>
      <c r="BO83" s="119" t="str">
        <f t="shared" si="257"/>
        <v/>
      </c>
      <c r="BP83" s="17" t="str">
        <f t="shared" si="258"/>
        <v/>
      </c>
      <c r="BQ83" s="17" t="str">
        <f t="shared" si="259"/>
        <v/>
      </c>
      <c r="BR83" s="17" t="str">
        <f>IF(OR(BP83="",COUNTIF($BO$3:BO83,BO83)&lt;&gt;1),"",SUMIF(BO$3:BO$1048576,BO83,BP$3:BP$1048576))</f>
        <v/>
      </c>
      <c r="BS83" s="17" t="str">
        <f t="shared" si="260"/>
        <v/>
      </c>
      <c r="BT83" s="17" t="str">
        <f t="shared" si="261"/>
        <v/>
      </c>
      <c r="BU83" s="17" t="str">
        <f t="shared" si="262"/>
        <v/>
      </c>
      <c r="BV83" s="24" t="str">
        <f t="shared" si="263"/>
        <v/>
      </c>
      <c r="BW83" s="24" t="str">
        <f t="shared" si="264"/>
        <v/>
      </c>
      <c r="BX83" s="24" t="str">
        <f t="shared" si="265"/>
        <v/>
      </c>
      <c r="BY83" s="26" t="str">
        <f t="shared" si="266"/>
        <v/>
      </c>
      <c r="BZ83" s="26" t="str">
        <f t="shared" si="267"/>
        <v/>
      </c>
      <c r="CA83" s="26" t="str">
        <f t="shared" si="268"/>
        <v/>
      </c>
      <c r="CB83" s="66" t="str">
        <f t="shared" si="269"/>
        <v/>
      </c>
      <c r="CC83" s="65" t="str">
        <f t="shared" si="270"/>
        <v/>
      </c>
      <c r="CD83" s="26" t="str">
        <f t="shared" si="271"/>
        <v/>
      </c>
      <c r="CE83" s="26" t="str">
        <f t="shared" si="272"/>
        <v/>
      </c>
      <c r="CF83" s="193" t="str">
        <f t="shared" si="273"/>
        <v/>
      </c>
      <c r="CG83" s="193" t="str">
        <f t="shared" si="274"/>
        <v/>
      </c>
      <c r="CH83" s="26" t="str">
        <f t="shared" si="275"/>
        <v/>
      </c>
      <c r="CI83" s="26" t="str">
        <f t="shared" si="276"/>
        <v/>
      </c>
      <c r="CJ83" s="65" t="str">
        <f t="shared" si="277"/>
        <v/>
      </c>
      <c r="CK83" s="65" t="str">
        <f t="shared" si="278"/>
        <v/>
      </c>
      <c r="CL83" s="64" t="str">
        <f t="shared" si="279"/>
        <v/>
      </c>
      <c r="CM83" s="64" t="str">
        <f t="shared" si="280"/>
        <v/>
      </c>
      <c r="CN83" s="65" t="str">
        <f t="shared" si="281"/>
        <v/>
      </c>
      <c r="CP83" s="63" t="str">
        <f>IF(BH83="","",MAX($CP$3:CP82)+1)</f>
        <v/>
      </c>
      <c r="CQ83" s="24" t="str">
        <f t="shared" si="282"/>
        <v/>
      </c>
      <c r="CR83" s="24" t="str">
        <f t="shared" si="283"/>
        <v/>
      </c>
      <c r="CS83" s="24" t="str">
        <f t="shared" si="284"/>
        <v/>
      </c>
      <c r="CT83" s="58" t="str">
        <f>IF(BO83="","",COUNTIF($BO$3:BO83,BO83)&amp;"@"&amp;BO83)</f>
        <v/>
      </c>
      <c r="CU83" s="16" t="str">
        <f t="shared" si="222"/>
        <v/>
      </c>
      <c r="CV83" s="63" t="str">
        <f t="shared" si="285"/>
        <v/>
      </c>
      <c r="CW83" s="16" t="str">
        <f t="shared" si="286"/>
        <v/>
      </c>
      <c r="CX83" s="16" t="str">
        <f t="shared" si="287"/>
        <v/>
      </c>
      <c r="CY83" s="16" t="str">
        <f t="shared" si="288"/>
        <v/>
      </c>
      <c r="CZ83" s="85" t="str">
        <f t="shared" si="289"/>
        <v/>
      </c>
      <c r="DA83" s="16" t="str">
        <f t="shared" si="290"/>
        <v/>
      </c>
      <c r="DB83" s="16" t="str">
        <f t="shared" si="291"/>
        <v/>
      </c>
      <c r="DC83" s="28" t="str">
        <f>IF(CP83="","",$DC$1&amp;(INDEX(価格設定!D$1:XFD$3,ROW(価格設定!$D$3),MATCH($AW83,価格設定!D$1:XFD$1,1))*100)&amp;"%")</f>
        <v/>
      </c>
      <c r="DD83" s="28" t="str">
        <f>IF(CP83="","",$DD$1&amp;(INDEX(価格設定!D$1:XFD$3,ROW(価格設定!$D$2),MATCH($AW83,価格設定!D$1:XFD$1,1))*100)&amp;"%")</f>
        <v/>
      </c>
      <c r="DE83" s="29" t="str">
        <f t="shared" si="292"/>
        <v/>
      </c>
      <c r="DG83" s="58" t="str">
        <f t="shared" si="293"/>
        <v/>
      </c>
      <c r="DH83" s="58" t="str">
        <f t="shared" si="294"/>
        <v/>
      </c>
      <c r="DI83" s="58" t="str">
        <f t="shared" si="295"/>
        <v/>
      </c>
      <c r="DJ83" s="85" t="str">
        <f t="shared" si="296"/>
        <v/>
      </c>
      <c r="DL83" s="58" t="str">
        <f>IF(COUNTIF(DG$3:DG$1048576,DG83)=COUNTIF($DG$3:$DG83,DG83),DG83,"")</f>
        <v/>
      </c>
      <c r="DM83" s="85" t="str">
        <f t="shared" si="297"/>
        <v/>
      </c>
      <c r="DN83" s="85" t="str">
        <f t="shared" si="223"/>
        <v/>
      </c>
      <c r="DO83" s="85" t="str">
        <f t="shared" si="223"/>
        <v/>
      </c>
      <c r="DP83" s="303"/>
      <c r="DQ83" s="17" t="str">
        <f t="shared" si="224"/>
        <v/>
      </c>
      <c r="DR83" s="17" t="str">
        <f t="shared" si="225"/>
        <v/>
      </c>
      <c r="DS83" s="17" t="str">
        <f t="shared" si="226"/>
        <v/>
      </c>
      <c r="DU83" s="16" t="str">
        <f t="shared" si="298"/>
        <v/>
      </c>
      <c r="DV83" s="16" t="str">
        <f>IF(DU83="","",COUNT($DU$3:DU83))</f>
        <v/>
      </c>
      <c r="DW83" s="16" t="str">
        <f t="shared" si="299"/>
        <v/>
      </c>
      <c r="DX83" s="16" t="str">
        <f t="shared" si="300"/>
        <v/>
      </c>
      <c r="DY83" s="16" t="str">
        <f>IF(DZ83="","",COUNTIF(DZ$3:DZ83,DZ83))</f>
        <v/>
      </c>
      <c r="DZ83" s="16" t="str">
        <f t="shared" si="301"/>
        <v/>
      </c>
      <c r="EA83" s="16" t="str">
        <f t="shared" si="302"/>
        <v/>
      </c>
      <c r="EB83" s="16" t="str">
        <f t="shared" si="303"/>
        <v/>
      </c>
      <c r="EC83" s="16" t="str">
        <f t="shared" si="304"/>
        <v/>
      </c>
      <c r="ED83" s="16" t="str">
        <f t="shared" si="305"/>
        <v/>
      </c>
      <c r="EE83" s="16" t="str">
        <f t="shared" si="306"/>
        <v/>
      </c>
      <c r="EF83" s="16" t="str">
        <f t="shared" si="307"/>
        <v/>
      </c>
      <c r="EG83" s="16" t="str">
        <f t="shared" si="308"/>
        <v/>
      </c>
      <c r="EH83" s="16" t="str">
        <f t="shared" si="309"/>
        <v/>
      </c>
      <c r="EI83" s="16" t="str">
        <f t="shared" si="310"/>
        <v/>
      </c>
      <c r="EJ83" s="16" t="str">
        <f t="shared" si="311"/>
        <v/>
      </c>
      <c r="EK83" s="16" t="str">
        <f t="shared" si="312"/>
        <v/>
      </c>
      <c r="EL83" s="58" t="str">
        <f t="shared" si="313"/>
        <v/>
      </c>
      <c r="EM83" s="58" t="str">
        <f>IF(OR($DZ83="",CR83=""),IF($EL83="","",$EL83),IF(OR(CR83="なし",CR83=0),領収書!$H$1,CR83))</f>
        <v/>
      </c>
      <c r="EN83" s="58" t="str">
        <f>IF(OR($DZ83="",CS83=""),IF($EL83="","",$EL83),IF(OR(CS83="なし",CS83=0),入力!$EN$1,CS83))</f>
        <v/>
      </c>
      <c r="EO83" s="63" t="str">
        <f t="shared" si="314"/>
        <v/>
      </c>
      <c r="EP83" s="63" t="str">
        <f t="shared" si="315"/>
        <v/>
      </c>
      <c r="ER83" s="16" t="str">
        <f>IF(AND(COUNTIF($ET$3:ET83,ET83)=1,ET83&lt;&gt;""),MAX($ER$3:ER82)+1,"")</f>
        <v/>
      </c>
      <c r="ES83" s="16" t="str">
        <f>IF(価格設定!B85="","",価格設定!B85)</f>
        <v/>
      </c>
      <c r="ET83" s="16" t="str">
        <f>IF(価格設定!C85="","",価格設定!C85)</f>
        <v/>
      </c>
      <c r="EV83" s="16" t="str">
        <f t="shared" si="227"/>
        <v/>
      </c>
      <c r="EW83" s="16" t="str">
        <f t="shared" si="316"/>
        <v/>
      </c>
    </row>
    <row r="84" spans="1:153" ht="30" customHeight="1" x14ac:dyDescent="0.2">
      <c r="A84" s="225"/>
      <c r="B84" s="212"/>
      <c r="C84" s="221"/>
      <c r="D84" s="164"/>
      <c r="E84" s="165"/>
      <c r="F84" s="166"/>
      <c r="G84" s="167"/>
      <c r="H84" s="179"/>
      <c r="I84" s="306"/>
      <c r="J84" s="169"/>
      <c r="K84" s="179"/>
      <c r="L84" s="186"/>
      <c r="M84" s="186"/>
      <c r="N84" s="168"/>
      <c r="O84" s="170"/>
      <c r="P84" s="212"/>
      <c r="Q84" s="179" t="str">
        <f>IFERROR(IF(H84="","",IFERROR(INDEX(価格設定!$B$5:$B$1048576,MATCH(H84,価格設定!$B$5:$B$1048576,0),0),INDEX(価格設定!$B$5:$B$1048576,MATCH("*"&amp;H84&amp;"*",価格設定!$B$5:$B$1048576,0),0))),H84)</f>
        <v/>
      </c>
      <c r="R84" s="250" t="str">
        <f>IFERROR(IF(Q84="",IF(K84="","",K84),IF(K84="",IF(INDEX(価格設定!$C$5:$C$1048576,MATCH(Q84,価格設定!$B$5:$B$1048576,0),0)=0,"",INDEX(価格設定!$C$5:$C$1048576,MATCH(Q84,価格設定!$B$5:$B$1048576,0),0)),IF(K84="なし","",K84))),"")</f>
        <v/>
      </c>
      <c r="S84" s="308" t="str">
        <f t="shared" si="228"/>
        <v/>
      </c>
      <c r="T84" s="126" t="str">
        <f>IFERROR(IF(J84="",IF(INDEX(価格設定!$E$5:$R$1048576,MATCH($Q84,価格設定!B$5:B$1048576,0),MATCH($AW84,価格設定!E$1:X$1,1))=0,"",INDEX(価格設定!$E$5:$R$1048576,MATCH($Q84,価格設定!B$5:B$1048576,0),MATCH($AW84,価格設定!E$1:X$1,1))),J84),"")</f>
        <v/>
      </c>
      <c r="U84" s="126" t="str">
        <f t="shared" si="229"/>
        <v/>
      </c>
      <c r="V84" s="132" t="str">
        <f t="shared" si="230"/>
        <v/>
      </c>
      <c r="W84" s="127" t="str">
        <f>IFERROR(IF(OR(T84="",T84&lt;0),"",IFERROR(INDEX(価格設定!E$2:X$3,IF(AND(K84=$K$1,$K$1&lt;&gt;""),ROW(価格設定!$D$3)-1,MATCH(INDEX(価格設定!$D$5:$D$1048576,MATCH(Q84,価格設定!$B$5:$B$1048576,0),0),価格設定!$D$2:$D$3,0)),MATCH($AW84,価格設定!E$1:X$1,1)),INDEX(価格設定!E$2:X$2,0,MATCH($AW84,価格設定!E$1:X$1,1)))),"")</f>
        <v/>
      </c>
      <c r="X84" s="126" t="str">
        <f t="shared" si="221"/>
        <v/>
      </c>
      <c r="Y84" s="128" t="str">
        <f t="shared" si="231"/>
        <v/>
      </c>
      <c r="Z84" s="126" t="str">
        <f t="shared" si="232"/>
        <v/>
      </c>
      <c r="AA84" s="129" t="str">
        <f t="shared" si="233"/>
        <v/>
      </c>
      <c r="AB84" s="126" t="str">
        <f t="shared" si="234"/>
        <v/>
      </c>
      <c r="AC84" s="280" t="str">
        <f t="shared" si="235"/>
        <v/>
      </c>
      <c r="AD84" s="15"/>
      <c r="AE84" s="204" t="str">
        <f>IF(AF84="","",COUNT($AF$3:AF84))</f>
        <v/>
      </c>
      <c r="AF84" s="206" t="str">
        <f t="shared" si="236"/>
        <v/>
      </c>
      <c r="AG84" s="204" t="str">
        <f t="shared" si="237"/>
        <v/>
      </c>
      <c r="AH84" s="204" t="str">
        <f t="shared" si="238"/>
        <v/>
      </c>
      <c r="AI84" s="287"/>
      <c r="AJ84" s="15"/>
      <c r="AK84" s="138" t="str">
        <f t="shared" si="239"/>
        <v/>
      </c>
      <c r="AL84" s="131" t="str">
        <f t="shared" si="240"/>
        <v/>
      </c>
      <c r="AM84" s="131" t="str">
        <f t="shared" si="241"/>
        <v/>
      </c>
      <c r="AN84" s="313" t="str">
        <f t="shared" si="242"/>
        <v/>
      </c>
      <c r="AO84" s="316" t="str">
        <f t="shared" si="243"/>
        <v/>
      </c>
      <c r="AP84" s="18"/>
      <c r="AQ84" s="3" t="str">
        <f>IF(F84="","",MAX($AQ$3:AQ83)+1)</f>
        <v/>
      </c>
      <c r="AR84" s="3" t="str">
        <f>IF(OR(AQ84="",BB84=""),"",MAX($AR$3:AR83)+1)</f>
        <v/>
      </c>
      <c r="AS84" s="3" t="str">
        <f>IF(CQ84="","",RANK(CQ84,CQ$3:CQ$1048576,1)+COUNTIF($CQ$3:CQ84,CQ84)-1)</f>
        <v/>
      </c>
      <c r="AT84" s="21" t="str">
        <f>IF(C84="",IF(OR(AND($H84&lt;&gt;"",C84=""),AND($F83=$F84,$AZ84&lt;&gt;""),COUNTA($H$3:$H$1048576,#REF!,$F$3:$F$1048576)&gt;COUNTA($H$3:$H84,#REF!,$F$3:$F84),$AZ84&lt;&gt;""),INDEX(AT$3:AT$1048576,MATCH(MAX($AQ$3:$AQ83),$AQ$3:$AQ$1048576,0),0),""),C84)</f>
        <v/>
      </c>
      <c r="AU84" s="21" t="str">
        <f>IF(D84="",IF(OR(AND($H84&lt;&gt;"",D84=""),AND($F83=$F84,$AZ84&lt;&gt;""),COUNTA($H$3:$H$1048576,#REF!,$F$3:$F$1048576)&gt;COUNTA($H$3:$H84,#REF!,$F$3:$F84),$AZ84&lt;&gt;""),INDEX(AU$3:AU$1048576,MATCH(MAX($AQ$3:$AQ83),$AQ$3:$AQ$1048576,0),0),""),D84)</f>
        <v/>
      </c>
      <c r="AV84" s="21" t="str">
        <f>IF(E84="",IF(OR(AND($H84&lt;&gt;"",E84=""),AND($F83=$F84,$AZ84&lt;&gt;""),COUNTA($H$3:$H$1048576,#REF!,$F$3:$F$1048576)&gt;COUNTA($H$3:$H84,#REF!,$F$3:$F84),$AZ84&lt;&gt;""),INDEX(AV$3:AV$1048576,MATCH(MAX($AQ$3:$AQ83),$AQ$3:$AQ$1048576,0),0),""),E84)</f>
        <v/>
      </c>
      <c r="AW84" s="24" t="str">
        <f t="shared" si="244"/>
        <v/>
      </c>
      <c r="AX84" s="13" t="str">
        <f t="shared" si="245"/>
        <v/>
      </c>
      <c r="AY84" s="4" t="str">
        <f t="shared" si="246"/>
        <v/>
      </c>
      <c r="AZ84" s="4" t="str">
        <f>IF(AX84="",IF(OR(AND(H84&lt;&gt;"",F84=""),COUNTA($H$3:$H$1048576)&gt;COUNTA($H$3:$H84)),INDEX(AX$3:AX84,MATCH(MAX($AQ$3:AQ84),AQ$3:AQ84,0),0),""),AX84)</f>
        <v/>
      </c>
      <c r="BA84" s="4" t="str">
        <f>IF(AY84="",IF(AND(H84&lt;&gt;"",F84=""),INDEX(AY$3:AY84,MATCH(MAX($AQ$3:AQ84),AQ$3:AQ84,0),0),""),AY84)</f>
        <v/>
      </c>
      <c r="BB84" s="82" t="str">
        <f>IF(BC84="","",RANK(BC84,BC$3:BC$1048576,1)+COUNTIF($BC$3:BC84,BC84)-1)</f>
        <v/>
      </c>
      <c r="BC84" s="139" t="str">
        <f t="shared" si="247"/>
        <v/>
      </c>
      <c r="BD84" s="46" t="str">
        <f t="shared" si="248"/>
        <v/>
      </c>
      <c r="BE84" s="46" t="str">
        <f t="shared" si="249"/>
        <v/>
      </c>
      <c r="BF84" s="46" t="str">
        <f t="shared" si="250"/>
        <v/>
      </c>
      <c r="BG84" s="4" t="str">
        <f t="shared" si="251"/>
        <v/>
      </c>
      <c r="BH84" s="180" t="str">
        <f t="shared" si="252"/>
        <v/>
      </c>
      <c r="BI84" s="16" t="str">
        <f t="shared" si="253"/>
        <v/>
      </c>
      <c r="BJ84" s="52" t="str">
        <f>IF(BI84="","",IF(W84="","",IF(AND(K84=$K$1,$K$1&lt;&gt;""),$BT$2,IFERROR(IF(INDEX(価格設定!$D$5:$D$1048576,MATCH(Q84,価格設定!$B$5:$B$1048576,0),0)=価格設定!$D$3,$BT$2,$BS$2),$BS$2))))</f>
        <v/>
      </c>
      <c r="BK84" s="16" t="str">
        <f>IF(BI84="","",IF(COUNTIF($BI$3:BI84,BI84)=1,1,IF(AND(BI83=BI84,BH84=""),BK83,COUNTIF($BH$3:BH84,BH84))))</f>
        <v/>
      </c>
      <c r="BL84" s="52" t="str">
        <f t="shared" si="254"/>
        <v/>
      </c>
      <c r="BM84" s="52" t="str">
        <f t="shared" si="255"/>
        <v/>
      </c>
      <c r="BN84" s="119" t="str">
        <f t="shared" si="256"/>
        <v/>
      </c>
      <c r="BO84" s="119" t="str">
        <f t="shared" si="257"/>
        <v/>
      </c>
      <c r="BP84" s="17" t="str">
        <f t="shared" si="258"/>
        <v/>
      </c>
      <c r="BQ84" s="17" t="str">
        <f t="shared" si="259"/>
        <v/>
      </c>
      <c r="BR84" s="17" t="str">
        <f>IF(OR(BP84="",COUNTIF($BO$3:BO84,BO84)&lt;&gt;1),"",SUMIF(BO$3:BO$1048576,BO84,BP$3:BP$1048576))</f>
        <v/>
      </c>
      <c r="BS84" s="17" t="str">
        <f t="shared" si="260"/>
        <v/>
      </c>
      <c r="BT84" s="17" t="str">
        <f t="shared" si="261"/>
        <v/>
      </c>
      <c r="BU84" s="17" t="str">
        <f t="shared" si="262"/>
        <v/>
      </c>
      <c r="BV84" s="24" t="str">
        <f t="shared" si="263"/>
        <v/>
      </c>
      <c r="BW84" s="24" t="str">
        <f t="shared" si="264"/>
        <v/>
      </c>
      <c r="BX84" s="24" t="str">
        <f t="shared" si="265"/>
        <v/>
      </c>
      <c r="BY84" s="26" t="str">
        <f t="shared" si="266"/>
        <v/>
      </c>
      <c r="BZ84" s="26" t="str">
        <f t="shared" si="267"/>
        <v/>
      </c>
      <c r="CA84" s="26" t="str">
        <f t="shared" si="268"/>
        <v/>
      </c>
      <c r="CB84" s="66" t="str">
        <f t="shared" si="269"/>
        <v/>
      </c>
      <c r="CC84" s="65" t="str">
        <f t="shared" si="270"/>
        <v/>
      </c>
      <c r="CD84" s="26" t="str">
        <f t="shared" si="271"/>
        <v/>
      </c>
      <c r="CE84" s="26" t="str">
        <f t="shared" si="272"/>
        <v/>
      </c>
      <c r="CF84" s="193" t="str">
        <f t="shared" si="273"/>
        <v/>
      </c>
      <c r="CG84" s="193" t="str">
        <f t="shared" si="274"/>
        <v/>
      </c>
      <c r="CH84" s="26" t="str">
        <f t="shared" si="275"/>
        <v/>
      </c>
      <c r="CI84" s="26" t="str">
        <f t="shared" si="276"/>
        <v/>
      </c>
      <c r="CJ84" s="65" t="str">
        <f t="shared" si="277"/>
        <v/>
      </c>
      <c r="CK84" s="65" t="str">
        <f t="shared" si="278"/>
        <v/>
      </c>
      <c r="CL84" s="64" t="str">
        <f t="shared" si="279"/>
        <v/>
      </c>
      <c r="CM84" s="64" t="str">
        <f t="shared" si="280"/>
        <v/>
      </c>
      <c r="CN84" s="65" t="str">
        <f t="shared" si="281"/>
        <v/>
      </c>
      <c r="CP84" s="63" t="str">
        <f>IF(BH84="","",MAX($CP$3:CP83)+1)</f>
        <v/>
      </c>
      <c r="CQ84" s="24" t="str">
        <f t="shared" si="282"/>
        <v/>
      </c>
      <c r="CR84" s="24" t="str">
        <f t="shared" si="283"/>
        <v/>
      </c>
      <c r="CS84" s="24" t="str">
        <f t="shared" si="284"/>
        <v/>
      </c>
      <c r="CT84" s="58" t="str">
        <f>IF(BO84="","",COUNTIF($BO$3:BO84,BO84)&amp;"@"&amp;BO84)</f>
        <v/>
      </c>
      <c r="CU84" s="16" t="str">
        <f t="shared" si="222"/>
        <v/>
      </c>
      <c r="CV84" s="63" t="str">
        <f t="shared" si="285"/>
        <v/>
      </c>
      <c r="CW84" s="16" t="str">
        <f t="shared" si="286"/>
        <v/>
      </c>
      <c r="CX84" s="16" t="str">
        <f t="shared" si="287"/>
        <v/>
      </c>
      <c r="CY84" s="16" t="str">
        <f t="shared" si="288"/>
        <v/>
      </c>
      <c r="CZ84" s="85" t="str">
        <f t="shared" si="289"/>
        <v/>
      </c>
      <c r="DA84" s="16" t="str">
        <f t="shared" si="290"/>
        <v/>
      </c>
      <c r="DB84" s="16" t="str">
        <f t="shared" si="291"/>
        <v/>
      </c>
      <c r="DC84" s="28" t="str">
        <f>IF(CP84="","",$DC$1&amp;(INDEX(価格設定!D$1:XFD$3,ROW(価格設定!$D$3),MATCH($AW84,価格設定!D$1:XFD$1,1))*100)&amp;"%")</f>
        <v/>
      </c>
      <c r="DD84" s="28" t="str">
        <f>IF(CP84="","",$DD$1&amp;(INDEX(価格設定!D$1:XFD$3,ROW(価格設定!$D$2),MATCH($AW84,価格設定!D$1:XFD$1,1))*100)&amp;"%")</f>
        <v/>
      </c>
      <c r="DE84" s="29" t="str">
        <f t="shared" si="292"/>
        <v/>
      </c>
      <c r="DG84" s="58" t="str">
        <f t="shared" si="293"/>
        <v/>
      </c>
      <c r="DH84" s="58" t="str">
        <f t="shared" si="294"/>
        <v/>
      </c>
      <c r="DI84" s="58" t="str">
        <f t="shared" si="295"/>
        <v/>
      </c>
      <c r="DJ84" s="85" t="str">
        <f t="shared" si="296"/>
        <v/>
      </c>
      <c r="DL84" s="58" t="str">
        <f>IF(COUNTIF(DG$3:DG$1048576,DG84)=COUNTIF($DG$3:$DG84,DG84),DG84,"")</f>
        <v/>
      </c>
      <c r="DM84" s="85" t="str">
        <f t="shared" si="297"/>
        <v/>
      </c>
      <c r="DN84" s="85" t="str">
        <f t="shared" si="223"/>
        <v/>
      </c>
      <c r="DO84" s="85" t="str">
        <f t="shared" si="223"/>
        <v/>
      </c>
      <c r="DP84" s="303"/>
      <c r="DQ84" s="17" t="str">
        <f t="shared" si="224"/>
        <v/>
      </c>
      <c r="DR84" s="17" t="str">
        <f t="shared" si="225"/>
        <v/>
      </c>
      <c r="DS84" s="17" t="str">
        <f t="shared" si="226"/>
        <v/>
      </c>
      <c r="DU84" s="16" t="str">
        <f t="shared" si="298"/>
        <v/>
      </c>
      <c r="DV84" s="16" t="str">
        <f>IF(DU84="","",COUNT($DU$3:DU84))</f>
        <v/>
      </c>
      <c r="DW84" s="16" t="str">
        <f t="shared" si="299"/>
        <v/>
      </c>
      <c r="DX84" s="16" t="str">
        <f t="shared" si="300"/>
        <v/>
      </c>
      <c r="DY84" s="16" t="str">
        <f>IF(DZ84="","",COUNTIF(DZ$3:DZ84,DZ84))</f>
        <v/>
      </c>
      <c r="DZ84" s="16" t="str">
        <f t="shared" si="301"/>
        <v/>
      </c>
      <c r="EA84" s="16" t="str">
        <f t="shared" si="302"/>
        <v/>
      </c>
      <c r="EB84" s="16" t="str">
        <f t="shared" si="303"/>
        <v/>
      </c>
      <c r="EC84" s="16" t="str">
        <f t="shared" si="304"/>
        <v/>
      </c>
      <c r="ED84" s="16" t="str">
        <f t="shared" si="305"/>
        <v/>
      </c>
      <c r="EE84" s="16" t="str">
        <f t="shared" si="306"/>
        <v/>
      </c>
      <c r="EF84" s="16" t="str">
        <f t="shared" si="307"/>
        <v/>
      </c>
      <c r="EG84" s="16" t="str">
        <f t="shared" si="308"/>
        <v/>
      </c>
      <c r="EH84" s="16" t="str">
        <f t="shared" si="309"/>
        <v/>
      </c>
      <c r="EI84" s="16" t="str">
        <f t="shared" si="310"/>
        <v/>
      </c>
      <c r="EJ84" s="16" t="str">
        <f t="shared" si="311"/>
        <v/>
      </c>
      <c r="EK84" s="16" t="str">
        <f t="shared" si="312"/>
        <v/>
      </c>
      <c r="EL84" s="58" t="str">
        <f t="shared" si="313"/>
        <v/>
      </c>
      <c r="EM84" s="58" t="str">
        <f>IF(OR($DZ84="",CR84=""),IF($EL84="","",$EL84),IF(OR(CR84="なし",CR84=0),領収書!$H$1,CR84))</f>
        <v/>
      </c>
      <c r="EN84" s="58" t="str">
        <f>IF(OR($DZ84="",CS84=""),IF($EL84="","",$EL84),IF(OR(CS84="なし",CS84=0),入力!$EN$1,CS84))</f>
        <v/>
      </c>
      <c r="EO84" s="63" t="str">
        <f t="shared" si="314"/>
        <v/>
      </c>
      <c r="EP84" s="63" t="str">
        <f t="shared" si="315"/>
        <v/>
      </c>
      <c r="ER84" s="16" t="str">
        <f>IF(AND(COUNTIF($ET$3:ET84,ET84)=1,ET84&lt;&gt;""),MAX($ER$3:ER83)+1,"")</f>
        <v/>
      </c>
      <c r="ES84" s="16" t="str">
        <f>IF(価格設定!B86="","",価格設定!B86)</f>
        <v/>
      </c>
      <c r="ET84" s="16" t="str">
        <f>IF(価格設定!C86="","",価格設定!C86)</f>
        <v/>
      </c>
      <c r="EV84" s="16" t="str">
        <f t="shared" si="227"/>
        <v/>
      </c>
      <c r="EW84" s="16" t="str">
        <f t="shared" si="316"/>
        <v/>
      </c>
    </row>
    <row r="85" spans="1:153" ht="30" customHeight="1" x14ac:dyDescent="0.2">
      <c r="A85" s="225"/>
      <c r="B85" s="212"/>
      <c r="C85" s="221"/>
      <c r="D85" s="164"/>
      <c r="E85" s="165"/>
      <c r="F85" s="166"/>
      <c r="G85" s="167"/>
      <c r="H85" s="179"/>
      <c r="I85" s="306"/>
      <c r="J85" s="169"/>
      <c r="K85" s="179"/>
      <c r="L85" s="186"/>
      <c r="M85" s="186"/>
      <c r="N85" s="168"/>
      <c r="O85" s="170"/>
      <c r="P85" s="212"/>
      <c r="Q85" s="179" t="str">
        <f>IFERROR(IF(H85="","",IFERROR(INDEX(価格設定!$B$5:$B$1048576,MATCH(H85,価格設定!$B$5:$B$1048576,0),0),INDEX(価格設定!$B$5:$B$1048576,MATCH("*"&amp;H85&amp;"*",価格設定!$B$5:$B$1048576,0),0))),H85)</f>
        <v/>
      </c>
      <c r="R85" s="250" t="str">
        <f>IFERROR(IF(Q85="",IF(K85="","",K85),IF(K85="",IF(INDEX(価格設定!$C$5:$C$1048576,MATCH(Q85,価格設定!$B$5:$B$1048576,0),0)=0,"",INDEX(価格設定!$C$5:$C$1048576,MATCH(Q85,価格設定!$B$5:$B$1048576,0),0)),IF(K85="なし","",K85))),"")</f>
        <v/>
      </c>
      <c r="S85" s="308" t="str">
        <f t="shared" si="228"/>
        <v/>
      </c>
      <c r="T85" s="126" t="str">
        <f>IFERROR(IF(J85="",IF(INDEX(価格設定!$E$5:$R$1048576,MATCH($Q85,価格設定!B$5:B$1048576,0),MATCH($AW85,価格設定!E$1:X$1,1))=0,"",INDEX(価格設定!$E$5:$R$1048576,MATCH($Q85,価格設定!B$5:B$1048576,0),MATCH($AW85,価格設定!E$1:X$1,1))),J85),"")</f>
        <v/>
      </c>
      <c r="U85" s="126" t="str">
        <f t="shared" si="229"/>
        <v/>
      </c>
      <c r="V85" s="132" t="str">
        <f t="shared" si="230"/>
        <v/>
      </c>
      <c r="W85" s="127" t="str">
        <f>IFERROR(IF(OR(T85="",T85&lt;0),"",IFERROR(INDEX(価格設定!E$2:X$3,IF(AND(K85=$K$1,$K$1&lt;&gt;""),ROW(価格設定!$D$3)-1,MATCH(INDEX(価格設定!$D$5:$D$1048576,MATCH(Q85,価格設定!$B$5:$B$1048576,0),0),価格設定!$D$2:$D$3,0)),MATCH($AW85,価格設定!E$1:X$1,1)),INDEX(価格設定!E$2:X$2,0,MATCH($AW85,価格設定!E$1:X$1,1)))),"")</f>
        <v/>
      </c>
      <c r="X85" s="126" t="str">
        <f t="shared" si="221"/>
        <v/>
      </c>
      <c r="Y85" s="128" t="str">
        <f t="shared" si="231"/>
        <v/>
      </c>
      <c r="Z85" s="126" t="str">
        <f t="shared" si="232"/>
        <v/>
      </c>
      <c r="AA85" s="129" t="str">
        <f t="shared" si="233"/>
        <v/>
      </c>
      <c r="AB85" s="126" t="str">
        <f t="shared" si="234"/>
        <v/>
      </c>
      <c r="AC85" s="280" t="str">
        <f t="shared" si="235"/>
        <v/>
      </c>
      <c r="AD85" s="15"/>
      <c r="AE85" s="204" t="str">
        <f>IF(AF85="","",COUNT($AF$3:AF85))</f>
        <v/>
      </c>
      <c r="AF85" s="206" t="str">
        <f t="shared" si="236"/>
        <v/>
      </c>
      <c r="AG85" s="204" t="str">
        <f t="shared" si="237"/>
        <v/>
      </c>
      <c r="AH85" s="204" t="str">
        <f t="shared" si="238"/>
        <v/>
      </c>
      <c r="AI85" s="287"/>
      <c r="AJ85" s="15"/>
      <c r="AK85" s="138" t="str">
        <f t="shared" si="239"/>
        <v/>
      </c>
      <c r="AL85" s="131" t="str">
        <f t="shared" si="240"/>
        <v/>
      </c>
      <c r="AM85" s="131" t="str">
        <f t="shared" si="241"/>
        <v/>
      </c>
      <c r="AN85" s="313" t="str">
        <f t="shared" si="242"/>
        <v/>
      </c>
      <c r="AO85" s="316" t="str">
        <f t="shared" si="243"/>
        <v/>
      </c>
      <c r="AP85" s="18"/>
      <c r="AQ85" s="3" t="str">
        <f>IF(F85="","",MAX($AQ$3:AQ84)+1)</f>
        <v/>
      </c>
      <c r="AR85" s="3" t="str">
        <f>IF(OR(AQ85="",BB85=""),"",MAX($AR$3:AR84)+1)</f>
        <v/>
      </c>
      <c r="AS85" s="3" t="str">
        <f>IF(CQ85="","",RANK(CQ85,CQ$3:CQ$1048576,1)+COUNTIF($CQ$3:CQ85,CQ85)-1)</f>
        <v/>
      </c>
      <c r="AT85" s="21" t="str">
        <f>IF(C85="",IF(OR(AND($H85&lt;&gt;"",C85=""),AND($F84=$F85,$AZ85&lt;&gt;""),COUNTA($H$3:$H$1048576,#REF!,$F$3:$F$1048576)&gt;COUNTA($H$3:$H85,#REF!,$F$3:$F85),$AZ85&lt;&gt;""),INDEX(AT$3:AT$1048576,MATCH(MAX($AQ$3:$AQ84),$AQ$3:$AQ$1048576,0),0),""),C85)</f>
        <v/>
      </c>
      <c r="AU85" s="21" t="str">
        <f>IF(D85="",IF(OR(AND($H85&lt;&gt;"",D85=""),AND($F84=$F85,$AZ85&lt;&gt;""),COUNTA($H$3:$H$1048576,#REF!,$F$3:$F$1048576)&gt;COUNTA($H$3:$H85,#REF!,$F$3:$F85),$AZ85&lt;&gt;""),INDEX(AU$3:AU$1048576,MATCH(MAX($AQ$3:$AQ84),$AQ$3:$AQ$1048576,0),0),""),D85)</f>
        <v/>
      </c>
      <c r="AV85" s="21" t="str">
        <f>IF(E85="",IF(OR(AND($H85&lt;&gt;"",E85=""),AND($F84=$F85,$AZ85&lt;&gt;""),COUNTA($H$3:$H$1048576,#REF!,$F$3:$F$1048576)&gt;COUNTA($H$3:$H85,#REF!,$F$3:$F85),$AZ85&lt;&gt;""),INDEX(AV$3:AV$1048576,MATCH(MAX($AQ$3:$AQ84),$AQ$3:$AQ$1048576,0),0),""),E85)</f>
        <v/>
      </c>
      <c r="AW85" s="24" t="str">
        <f t="shared" si="244"/>
        <v/>
      </c>
      <c r="AX85" s="13" t="str">
        <f t="shared" si="245"/>
        <v/>
      </c>
      <c r="AY85" s="4" t="str">
        <f t="shared" si="246"/>
        <v/>
      </c>
      <c r="AZ85" s="4" t="str">
        <f>IF(AX85="",IF(OR(AND(H85&lt;&gt;"",F85=""),COUNTA($H$3:$H$1048576)&gt;COUNTA($H$3:$H85)),INDEX(AX$3:AX85,MATCH(MAX($AQ$3:AQ85),AQ$3:AQ85,0),0),""),AX85)</f>
        <v/>
      </c>
      <c r="BA85" s="4" t="str">
        <f>IF(AY85="",IF(AND(H85&lt;&gt;"",F85=""),INDEX(AY$3:AY85,MATCH(MAX($AQ$3:AQ85),AQ$3:AQ85,0),0),""),AY85)</f>
        <v/>
      </c>
      <c r="BB85" s="82" t="str">
        <f>IF(BC85="","",RANK(BC85,BC$3:BC$1048576,1)+COUNTIF($BC$3:BC85,BC85)-1)</f>
        <v/>
      </c>
      <c r="BC85" s="139" t="str">
        <f t="shared" si="247"/>
        <v/>
      </c>
      <c r="BD85" s="46" t="str">
        <f t="shared" si="248"/>
        <v/>
      </c>
      <c r="BE85" s="46" t="str">
        <f t="shared" si="249"/>
        <v/>
      </c>
      <c r="BF85" s="46" t="str">
        <f t="shared" si="250"/>
        <v/>
      </c>
      <c r="BG85" s="4" t="str">
        <f t="shared" si="251"/>
        <v/>
      </c>
      <c r="BH85" s="180" t="str">
        <f t="shared" si="252"/>
        <v/>
      </c>
      <c r="BI85" s="16" t="str">
        <f t="shared" si="253"/>
        <v/>
      </c>
      <c r="BJ85" s="52" t="str">
        <f>IF(BI85="","",IF(W85="","",IF(AND(K85=$K$1,$K$1&lt;&gt;""),$BT$2,IFERROR(IF(INDEX(価格設定!$D$5:$D$1048576,MATCH(Q85,価格設定!$B$5:$B$1048576,0),0)=価格設定!$D$3,$BT$2,$BS$2),$BS$2))))</f>
        <v/>
      </c>
      <c r="BK85" s="16" t="str">
        <f>IF(BI85="","",IF(COUNTIF($BI$3:BI85,BI85)=1,1,IF(AND(BI84=BI85,BH85=""),BK84,COUNTIF($BH$3:BH85,BH85))))</f>
        <v/>
      </c>
      <c r="BL85" s="52" t="str">
        <f t="shared" si="254"/>
        <v/>
      </c>
      <c r="BM85" s="52" t="str">
        <f t="shared" si="255"/>
        <v/>
      </c>
      <c r="BN85" s="119" t="str">
        <f t="shared" si="256"/>
        <v/>
      </c>
      <c r="BO85" s="119" t="str">
        <f t="shared" si="257"/>
        <v/>
      </c>
      <c r="BP85" s="17" t="str">
        <f t="shared" si="258"/>
        <v/>
      </c>
      <c r="BQ85" s="17" t="str">
        <f t="shared" si="259"/>
        <v/>
      </c>
      <c r="BR85" s="17" t="str">
        <f>IF(OR(BP85="",COUNTIF($BO$3:BO85,BO85)&lt;&gt;1),"",SUMIF(BO$3:BO$1048576,BO85,BP$3:BP$1048576))</f>
        <v/>
      </c>
      <c r="BS85" s="17" t="str">
        <f t="shared" si="260"/>
        <v/>
      </c>
      <c r="BT85" s="17" t="str">
        <f t="shared" si="261"/>
        <v/>
      </c>
      <c r="BU85" s="17" t="str">
        <f t="shared" si="262"/>
        <v/>
      </c>
      <c r="BV85" s="24" t="str">
        <f t="shared" si="263"/>
        <v/>
      </c>
      <c r="BW85" s="24" t="str">
        <f t="shared" si="264"/>
        <v/>
      </c>
      <c r="BX85" s="24" t="str">
        <f t="shared" si="265"/>
        <v/>
      </c>
      <c r="BY85" s="26" t="str">
        <f t="shared" si="266"/>
        <v/>
      </c>
      <c r="BZ85" s="26" t="str">
        <f t="shared" si="267"/>
        <v/>
      </c>
      <c r="CA85" s="26" t="str">
        <f t="shared" si="268"/>
        <v/>
      </c>
      <c r="CB85" s="66" t="str">
        <f t="shared" si="269"/>
        <v/>
      </c>
      <c r="CC85" s="65" t="str">
        <f t="shared" si="270"/>
        <v/>
      </c>
      <c r="CD85" s="26" t="str">
        <f t="shared" si="271"/>
        <v/>
      </c>
      <c r="CE85" s="26" t="str">
        <f t="shared" si="272"/>
        <v/>
      </c>
      <c r="CF85" s="193" t="str">
        <f t="shared" si="273"/>
        <v/>
      </c>
      <c r="CG85" s="193" t="str">
        <f t="shared" si="274"/>
        <v/>
      </c>
      <c r="CH85" s="26" t="str">
        <f t="shared" si="275"/>
        <v/>
      </c>
      <c r="CI85" s="26" t="str">
        <f t="shared" si="276"/>
        <v/>
      </c>
      <c r="CJ85" s="65" t="str">
        <f t="shared" si="277"/>
        <v/>
      </c>
      <c r="CK85" s="65" t="str">
        <f t="shared" si="278"/>
        <v/>
      </c>
      <c r="CL85" s="64" t="str">
        <f t="shared" si="279"/>
        <v/>
      </c>
      <c r="CM85" s="64" t="str">
        <f t="shared" si="280"/>
        <v/>
      </c>
      <c r="CN85" s="65" t="str">
        <f t="shared" si="281"/>
        <v/>
      </c>
      <c r="CP85" s="63" t="str">
        <f>IF(BH85="","",MAX($CP$3:CP84)+1)</f>
        <v/>
      </c>
      <c r="CQ85" s="24" t="str">
        <f t="shared" si="282"/>
        <v/>
      </c>
      <c r="CR85" s="24" t="str">
        <f t="shared" si="283"/>
        <v/>
      </c>
      <c r="CS85" s="24" t="str">
        <f t="shared" si="284"/>
        <v/>
      </c>
      <c r="CT85" s="58" t="str">
        <f>IF(BO85="","",COUNTIF($BO$3:BO85,BO85)&amp;"@"&amp;BO85)</f>
        <v/>
      </c>
      <c r="CU85" s="16" t="str">
        <f t="shared" si="222"/>
        <v/>
      </c>
      <c r="CV85" s="63" t="str">
        <f t="shared" si="285"/>
        <v/>
      </c>
      <c r="CW85" s="16" t="str">
        <f t="shared" si="286"/>
        <v/>
      </c>
      <c r="CX85" s="16" t="str">
        <f t="shared" si="287"/>
        <v/>
      </c>
      <c r="CY85" s="16" t="str">
        <f t="shared" si="288"/>
        <v/>
      </c>
      <c r="CZ85" s="85" t="str">
        <f t="shared" si="289"/>
        <v/>
      </c>
      <c r="DA85" s="16" t="str">
        <f t="shared" si="290"/>
        <v/>
      </c>
      <c r="DB85" s="16" t="str">
        <f t="shared" si="291"/>
        <v/>
      </c>
      <c r="DC85" s="28" t="str">
        <f>IF(CP85="","",$DC$1&amp;(INDEX(価格設定!D$1:XFD$3,ROW(価格設定!$D$3),MATCH($AW85,価格設定!D$1:XFD$1,1))*100)&amp;"%")</f>
        <v/>
      </c>
      <c r="DD85" s="28" t="str">
        <f>IF(CP85="","",$DD$1&amp;(INDEX(価格設定!D$1:XFD$3,ROW(価格設定!$D$2),MATCH($AW85,価格設定!D$1:XFD$1,1))*100)&amp;"%")</f>
        <v/>
      </c>
      <c r="DE85" s="29" t="str">
        <f t="shared" si="292"/>
        <v/>
      </c>
      <c r="DG85" s="58" t="str">
        <f t="shared" si="293"/>
        <v/>
      </c>
      <c r="DH85" s="58" t="str">
        <f t="shared" si="294"/>
        <v/>
      </c>
      <c r="DI85" s="58" t="str">
        <f t="shared" si="295"/>
        <v/>
      </c>
      <c r="DJ85" s="85" t="str">
        <f t="shared" si="296"/>
        <v/>
      </c>
      <c r="DL85" s="58" t="str">
        <f>IF(COUNTIF(DG$3:DG$1048576,DG85)=COUNTIF($DG$3:$DG85,DG85),DG85,"")</f>
        <v/>
      </c>
      <c r="DM85" s="85" t="str">
        <f t="shared" si="297"/>
        <v/>
      </c>
      <c r="DN85" s="85" t="str">
        <f t="shared" si="223"/>
        <v/>
      </c>
      <c r="DO85" s="85" t="str">
        <f t="shared" si="223"/>
        <v/>
      </c>
      <c r="DP85" s="303"/>
      <c r="DQ85" s="17" t="str">
        <f t="shared" si="224"/>
        <v/>
      </c>
      <c r="DR85" s="17" t="str">
        <f t="shared" si="225"/>
        <v/>
      </c>
      <c r="DS85" s="17" t="str">
        <f t="shared" si="226"/>
        <v/>
      </c>
      <c r="DU85" s="16" t="str">
        <f t="shared" si="298"/>
        <v/>
      </c>
      <c r="DV85" s="16" t="str">
        <f>IF(DU85="","",COUNT($DU$3:DU85))</f>
        <v/>
      </c>
      <c r="DW85" s="16" t="str">
        <f t="shared" si="299"/>
        <v/>
      </c>
      <c r="DX85" s="16" t="str">
        <f t="shared" si="300"/>
        <v/>
      </c>
      <c r="DY85" s="16" t="str">
        <f>IF(DZ85="","",COUNTIF(DZ$3:DZ85,DZ85))</f>
        <v/>
      </c>
      <c r="DZ85" s="16" t="str">
        <f t="shared" si="301"/>
        <v/>
      </c>
      <c r="EA85" s="16" t="str">
        <f t="shared" si="302"/>
        <v/>
      </c>
      <c r="EB85" s="16" t="str">
        <f t="shared" si="303"/>
        <v/>
      </c>
      <c r="EC85" s="16" t="str">
        <f t="shared" si="304"/>
        <v/>
      </c>
      <c r="ED85" s="16" t="str">
        <f t="shared" si="305"/>
        <v/>
      </c>
      <c r="EE85" s="16" t="str">
        <f t="shared" si="306"/>
        <v/>
      </c>
      <c r="EF85" s="16" t="str">
        <f t="shared" si="307"/>
        <v/>
      </c>
      <c r="EG85" s="16" t="str">
        <f t="shared" si="308"/>
        <v/>
      </c>
      <c r="EH85" s="16" t="str">
        <f t="shared" si="309"/>
        <v/>
      </c>
      <c r="EI85" s="16" t="str">
        <f t="shared" si="310"/>
        <v/>
      </c>
      <c r="EJ85" s="16" t="str">
        <f t="shared" si="311"/>
        <v/>
      </c>
      <c r="EK85" s="16" t="str">
        <f t="shared" si="312"/>
        <v/>
      </c>
      <c r="EL85" s="58" t="str">
        <f t="shared" si="313"/>
        <v/>
      </c>
      <c r="EM85" s="58" t="str">
        <f>IF(OR($DZ85="",CR85=""),IF($EL85="","",$EL85),IF(OR(CR85="なし",CR85=0),領収書!$H$1,CR85))</f>
        <v/>
      </c>
      <c r="EN85" s="58" t="str">
        <f>IF(OR($DZ85="",CS85=""),IF($EL85="","",$EL85),IF(OR(CS85="なし",CS85=0),入力!$EN$1,CS85))</f>
        <v/>
      </c>
      <c r="EO85" s="63" t="str">
        <f t="shared" si="314"/>
        <v/>
      </c>
      <c r="EP85" s="63" t="str">
        <f t="shared" si="315"/>
        <v/>
      </c>
      <c r="ER85" s="16" t="str">
        <f>IF(AND(COUNTIF($ET$3:ET85,ET85)=1,ET85&lt;&gt;""),MAX($ER$3:ER84)+1,"")</f>
        <v/>
      </c>
      <c r="ES85" s="16" t="str">
        <f>IF(価格設定!B87="","",価格設定!B87)</f>
        <v/>
      </c>
      <c r="ET85" s="16" t="str">
        <f>IF(価格設定!C87="","",価格設定!C87)</f>
        <v/>
      </c>
      <c r="EV85" s="16" t="str">
        <f t="shared" si="227"/>
        <v/>
      </c>
      <c r="EW85" s="16" t="str">
        <f t="shared" si="316"/>
        <v/>
      </c>
    </row>
    <row r="86" spans="1:153" ht="30" customHeight="1" x14ac:dyDescent="0.2">
      <c r="A86" s="225"/>
      <c r="B86" s="212"/>
      <c r="C86" s="221"/>
      <c r="D86" s="164"/>
      <c r="E86" s="165"/>
      <c r="F86" s="166"/>
      <c r="G86" s="167"/>
      <c r="H86" s="179"/>
      <c r="I86" s="306"/>
      <c r="J86" s="169"/>
      <c r="K86" s="179"/>
      <c r="L86" s="186"/>
      <c r="M86" s="186"/>
      <c r="N86" s="168"/>
      <c r="O86" s="170"/>
      <c r="P86" s="212"/>
      <c r="Q86" s="179" t="str">
        <f>IFERROR(IF(H86="","",IFERROR(INDEX(価格設定!$B$5:$B$1048576,MATCH(H86,価格設定!$B$5:$B$1048576,0),0),INDEX(価格設定!$B$5:$B$1048576,MATCH("*"&amp;H86&amp;"*",価格設定!$B$5:$B$1048576,0),0))),H86)</f>
        <v/>
      </c>
      <c r="R86" s="250" t="str">
        <f>IFERROR(IF(Q86="",IF(K86="","",K86),IF(K86="",IF(INDEX(価格設定!$C$5:$C$1048576,MATCH(Q86,価格設定!$B$5:$B$1048576,0),0)=0,"",INDEX(価格設定!$C$5:$C$1048576,MATCH(Q86,価格設定!$B$5:$B$1048576,0),0)),IF(K86="なし","",K86))),"")</f>
        <v/>
      </c>
      <c r="S86" s="308" t="str">
        <f t="shared" si="228"/>
        <v/>
      </c>
      <c r="T86" s="126" t="str">
        <f>IFERROR(IF(J86="",IF(INDEX(価格設定!$E$5:$R$1048576,MATCH($Q86,価格設定!B$5:B$1048576,0),MATCH($AW86,価格設定!E$1:X$1,1))=0,"",INDEX(価格設定!$E$5:$R$1048576,MATCH($Q86,価格設定!B$5:B$1048576,0),MATCH($AW86,価格設定!E$1:X$1,1))),J86),"")</f>
        <v/>
      </c>
      <c r="U86" s="126" t="str">
        <f t="shared" si="229"/>
        <v/>
      </c>
      <c r="V86" s="132" t="str">
        <f t="shared" si="230"/>
        <v/>
      </c>
      <c r="W86" s="127" t="str">
        <f>IFERROR(IF(OR(T86="",T86&lt;0),"",IFERROR(INDEX(価格設定!E$2:X$3,IF(AND(K86=$K$1,$K$1&lt;&gt;""),ROW(価格設定!$D$3)-1,MATCH(INDEX(価格設定!$D$5:$D$1048576,MATCH(Q86,価格設定!$B$5:$B$1048576,0),0),価格設定!$D$2:$D$3,0)),MATCH($AW86,価格設定!E$1:X$1,1)),INDEX(価格設定!E$2:X$2,0,MATCH($AW86,価格設定!E$1:X$1,1)))),"")</f>
        <v/>
      </c>
      <c r="X86" s="126" t="str">
        <f t="shared" si="221"/>
        <v/>
      </c>
      <c r="Y86" s="128" t="str">
        <f t="shared" si="231"/>
        <v/>
      </c>
      <c r="Z86" s="126" t="str">
        <f t="shared" si="232"/>
        <v/>
      </c>
      <c r="AA86" s="129" t="str">
        <f t="shared" si="233"/>
        <v/>
      </c>
      <c r="AB86" s="126" t="str">
        <f t="shared" si="234"/>
        <v/>
      </c>
      <c r="AC86" s="280" t="str">
        <f t="shared" si="235"/>
        <v/>
      </c>
      <c r="AD86" s="15"/>
      <c r="AE86" s="204" t="str">
        <f>IF(AF86="","",COUNT($AF$3:AF86))</f>
        <v/>
      </c>
      <c r="AF86" s="206" t="str">
        <f t="shared" si="236"/>
        <v/>
      </c>
      <c r="AG86" s="204" t="str">
        <f t="shared" si="237"/>
        <v/>
      </c>
      <c r="AH86" s="204" t="str">
        <f t="shared" si="238"/>
        <v/>
      </c>
      <c r="AI86" s="287"/>
      <c r="AJ86" s="15"/>
      <c r="AK86" s="138" t="str">
        <f t="shared" si="239"/>
        <v/>
      </c>
      <c r="AL86" s="131" t="str">
        <f t="shared" si="240"/>
        <v/>
      </c>
      <c r="AM86" s="131" t="str">
        <f t="shared" si="241"/>
        <v/>
      </c>
      <c r="AN86" s="313" t="str">
        <f t="shared" si="242"/>
        <v/>
      </c>
      <c r="AO86" s="316" t="str">
        <f t="shared" si="243"/>
        <v/>
      </c>
      <c r="AP86" s="18"/>
      <c r="AQ86" s="3" t="str">
        <f>IF(F86="","",MAX($AQ$3:AQ85)+1)</f>
        <v/>
      </c>
      <c r="AR86" s="3" t="str">
        <f>IF(OR(AQ86="",BB86=""),"",MAX($AR$3:AR85)+1)</f>
        <v/>
      </c>
      <c r="AS86" s="3" t="str">
        <f>IF(CQ86="","",RANK(CQ86,CQ$3:CQ$1048576,1)+COUNTIF($CQ$3:CQ86,CQ86)-1)</f>
        <v/>
      </c>
      <c r="AT86" s="21" t="str">
        <f>IF(C86="",IF(OR(AND($H86&lt;&gt;"",C86=""),AND($F85=$F86,$AZ86&lt;&gt;""),COUNTA($H$3:$H$1048576,#REF!,$F$3:$F$1048576)&gt;COUNTA($H$3:$H86,#REF!,$F$3:$F86),$AZ86&lt;&gt;""),INDEX(AT$3:AT$1048576,MATCH(MAX($AQ$3:$AQ85),$AQ$3:$AQ$1048576,0),0),""),C86)</f>
        <v/>
      </c>
      <c r="AU86" s="21" t="str">
        <f>IF(D86="",IF(OR(AND($H86&lt;&gt;"",D86=""),AND($F85=$F86,$AZ86&lt;&gt;""),COUNTA($H$3:$H$1048576,#REF!,$F$3:$F$1048576)&gt;COUNTA($H$3:$H86,#REF!,$F$3:$F86),$AZ86&lt;&gt;""),INDEX(AU$3:AU$1048576,MATCH(MAX($AQ$3:$AQ85),$AQ$3:$AQ$1048576,0),0),""),D86)</f>
        <v/>
      </c>
      <c r="AV86" s="21" t="str">
        <f>IF(E86="",IF(OR(AND($H86&lt;&gt;"",E86=""),AND($F85=$F86,$AZ86&lt;&gt;""),COUNTA($H$3:$H$1048576,#REF!,$F$3:$F$1048576)&gt;COUNTA($H$3:$H86,#REF!,$F$3:$F86),$AZ86&lt;&gt;""),INDEX(AV$3:AV$1048576,MATCH(MAX($AQ$3:$AQ85),$AQ$3:$AQ$1048576,0),0),""),E86)</f>
        <v/>
      </c>
      <c r="AW86" s="24" t="str">
        <f t="shared" si="244"/>
        <v/>
      </c>
      <c r="AX86" s="13" t="str">
        <f t="shared" si="245"/>
        <v/>
      </c>
      <c r="AY86" s="4" t="str">
        <f t="shared" si="246"/>
        <v/>
      </c>
      <c r="AZ86" s="4" t="str">
        <f>IF(AX86="",IF(OR(AND(H86&lt;&gt;"",F86=""),COUNTA($H$3:$H$1048576)&gt;COUNTA($H$3:$H86)),INDEX(AX$3:AX86,MATCH(MAX($AQ$3:AQ86),AQ$3:AQ86,0),0),""),AX86)</f>
        <v/>
      </c>
      <c r="BA86" s="4" t="str">
        <f>IF(AY86="",IF(AND(H86&lt;&gt;"",F86=""),INDEX(AY$3:AY86,MATCH(MAX($AQ$3:AQ86),AQ$3:AQ86,0),0),""),AY86)</f>
        <v/>
      </c>
      <c r="BB86" s="82" t="str">
        <f>IF(BC86="","",RANK(BC86,BC$3:BC$1048576,1)+COUNTIF($BC$3:BC86,BC86)-1)</f>
        <v/>
      </c>
      <c r="BC86" s="139" t="str">
        <f t="shared" si="247"/>
        <v/>
      </c>
      <c r="BD86" s="46" t="str">
        <f t="shared" si="248"/>
        <v/>
      </c>
      <c r="BE86" s="46" t="str">
        <f t="shared" si="249"/>
        <v/>
      </c>
      <c r="BF86" s="46" t="str">
        <f t="shared" si="250"/>
        <v/>
      </c>
      <c r="BG86" s="4" t="str">
        <f t="shared" si="251"/>
        <v/>
      </c>
      <c r="BH86" s="180" t="str">
        <f t="shared" si="252"/>
        <v/>
      </c>
      <c r="BI86" s="16" t="str">
        <f t="shared" si="253"/>
        <v/>
      </c>
      <c r="BJ86" s="52" t="str">
        <f>IF(BI86="","",IF(W86="","",IF(AND(K86=$K$1,$K$1&lt;&gt;""),$BT$2,IFERROR(IF(INDEX(価格設定!$D$5:$D$1048576,MATCH(Q86,価格設定!$B$5:$B$1048576,0),0)=価格設定!$D$3,$BT$2,$BS$2),$BS$2))))</f>
        <v/>
      </c>
      <c r="BK86" s="16" t="str">
        <f>IF(BI86="","",IF(COUNTIF($BI$3:BI86,BI86)=1,1,IF(AND(BI85=BI86,BH86=""),BK85,COUNTIF($BH$3:BH86,BH86))))</f>
        <v/>
      </c>
      <c r="BL86" s="52" t="str">
        <f t="shared" si="254"/>
        <v/>
      </c>
      <c r="BM86" s="52" t="str">
        <f t="shared" si="255"/>
        <v/>
      </c>
      <c r="BN86" s="119" t="str">
        <f t="shared" si="256"/>
        <v/>
      </c>
      <c r="BO86" s="119" t="str">
        <f t="shared" si="257"/>
        <v/>
      </c>
      <c r="BP86" s="17" t="str">
        <f t="shared" si="258"/>
        <v/>
      </c>
      <c r="BQ86" s="17" t="str">
        <f t="shared" si="259"/>
        <v/>
      </c>
      <c r="BR86" s="17" t="str">
        <f>IF(OR(BP86="",COUNTIF($BO$3:BO86,BO86)&lt;&gt;1),"",SUMIF(BO$3:BO$1048576,BO86,BP$3:BP$1048576))</f>
        <v/>
      </c>
      <c r="BS86" s="17" t="str">
        <f t="shared" si="260"/>
        <v/>
      </c>
      <c r="BT86" s="17" t="str">
        <f t="shared" si="261"/>
        <v/>
      </c>
      <c r="BU86" s="17" t="str">
        <f t="shared" si="262"/>
        <v/>
      </c>
      <c r="BV86" s="24" t="str">
        <f t="shared" si="263"/>
        <v/>
      </c>
      <c r="BW86" s="24" t="str">
        <f t="shared" si="264"/>
        <v/>
      </c>
      <c r="BX86" s="24" t="str">
        <f t="shared" si="265"/>
        <v/>
      </c>
      <c r="BY86" s="26" t="str">
        <f t="shared" si="266"/>
        <v/>
      </c>
      <c r="BZ86" s="26" t="str">
        <f t="shared" si="267"/>
        <v/>
      </c>
      <c r="CA86" s="26" t="str">
        <f t="shared" si="268"/>
        <v/>
      </c>
      <c r="CB86" s="66" t="str">
        <f t="shared" si="269"/>
        <v/>
      </c>
      <c r="CC86" s="65" t="str">
        <f t="shared" si="270"/>
        <v/>
      </c>
      <c r="CD86" s="26" t="str">
        <f t="shared" si="271"/>
        <v/>
      </c>
      <c r="CE86" s="26" t="str">
        <f t="shared" si="272"/>
        <v/>
      </c>
      <c r="CF86" s="193" t="str">
        <f t="shared" si="273"/>
        <v/>
      </c>
      <c r="CG86" s="193" t="str">
        <f t="shared" si="274"/>
        <v/>
      </c>
      <c r="CH86" s="26" t="str">
        <f t="shared" si="275"/>
        <v/>
      </c>
      <c r="CI86" s="26" t="str">
        <f t="shared" si="276"/>
        <v/>
      </c>
      <c r="CJ86" s="65" t="str">
        <f t="shared" si="277"/>
        <v/>
      </c>
      <c r="CK86" s="65" t="str">
        <f t="shared" si="278"/>
        <v/>
      </c>
      <c r="CL86" s="64" t="str">
        <f t="shared" si="279"/>
        <v/>
      </c>
      <c r="CM86" s="64" t="str">
        <f t="shared" si="280"/>
        <v/>
      </c>
      <c r="CN86" s="65" t="str">
        <f t="shared" si="281"/>
        <v/>
      </c>
      <c r="CP86" s="63" t="str">
        <f>IF(BH86="","",MAX($CP$3:CP85)+1)</f>
        <v/>
      </c>
      <c r="CQ86" s="24" t="str">
        <f t="shared" si="282"/>
        <v/>
      </c>
      <c r="CR86" s="24" t="str">
        <f t="shared" si="283"/>
        <v/>
      </c>
      <c r="CS86" s="24" t="str">
        <f t="shared" si="284"/>
        <v/>
      </c>
      <c r="CT86" s="58" t="str">
        <f>IF(BO86="","",COUNTIF($BO$3:BO86,BO86)&amp;"@"&amp;BO86)</f>
        <v/>
      </c>
      <c r="CU86" s="16" t="str">
        <f t="shared" si="222"/>
        <v/>
      </c>
      <c r="CV86" s="63" t="str">
        <f t="shared" si="285"/>
        <v/>
      </c>
      <c r="CW86" s="16" t="str">
        <f t="shared" si="286"/>
        <v/>
      </c>
      <c r="CX86" s="16" t="str">
        <f t="shared" si="287"/>
        <v/>
      </c>
      <c r="CY86" s="16" t="str">
        <f t="shared" si="288"/>
        <v/>
      </c>
      <c r="CZ86" s="85" t="str">
        <f t="shared" si="289"/>
        <v/>
      </c>
      <c r="DA86" s="16" t="str">
        <f t="shared" si="290"/>
        <v/>
      </c>
      <c r="DB86" s="16" t="str">
        <f t="shared" si="291"/>
        <v/>
      </c>
      <c r="DC86" s="28" t="str">
        <f>IF(CP86="","",$DC$1&amp;(INDEX(価格設定!D$1:XFD$3,ROW(価格設定!$D$3),MATCH($AW86,価格設定!D$1:XFD$1,1))*100)&amp;"%")</f>
        <v/>
      </c>
      <c r="DD86" s="28" t="str">
        <f>IF(CP86="","",$DD$1&amp;(INDEX(価格設定!D$1:XFD$3,ROW(価格設定!$D$2),MATCH($AW86,価格設定!D$1:XFD$1,1))*100)&amp;"%")</f>
        <v/>
      </c>
      <c r="DE86" s="29" t="str">
        <f t="shared" si="292"/>
        <v/>
      </c>
      <c r="DG86" s="58" t="str">
        <f t="shared" si="293"/>
        <v/>
      </c>
      <c r="DH86" s="58" t="str">
        <f t="shared" si="294"/>
        <v/>
      </c>
      <c r="DI86" s="58" t="str">
        <f t="shared" si="295"/>
        <v/>
      </c>
      <c r="DJ86" s="85" t="str">
        <f t="shared" si="296"/>
        <v/>
      </c>
      <c r="DL86" s="58" t="str">
        <f>IF(COUNTIF(DG$3:DG$1048576,DG86)=COUNTIF($DG$3:$DG86,DG86),DG86,"")</f>
        <v/>
      </c>
      <c r="DM86" s="85" t="str">
        <f t="shared" si="297"/>
        <v/>
      </c>
      <c r="DN86" s="85" t="str">
        <f t="shared" si="223"/>
        <v/>
      </c>
      <c r="DO86" s="85" t="str">
        <f t="shared" si="223"/>
        <v/>
      </c>
      <c r="DP86" s="303"/>
      <c r="DQ86" s="17" t="str">
        <f t="shared" si="224"/>
        <v/>
      </c>
      <c r="DR86" s="17" t="str">
        <f t="shared" si="225"/>
        <v/>
      </c>
      <c r="DS86" s="17" t="str">
        <f t="shared" si="226"/>
        <v/>
      </c>
      <c r="DU86" s="16" t="str">
        <f t="shared" si="298"/>
        <v/>
      </c>
      <c r="DV86" s="16" t="str">
        <f>IF(DU86="","",COUNT($DU$3:DU86))</f>
        <v/>
      </c>
      <c r="DW86" s="16" t="str">
        <f t="shared" si="299"/>
        <v/>
      </c>
      <c r="DX86" s="16" t="str">
        <f t="shared" si="300"/>
        <v/>
      </c>
      <c r="DY86" s="16" t="str">
        <f>IF(DZ86="","",COUNTIF(DZ$3:DZ86,DZ86))</f>
        <v/>
      </c>
      <c r="DZ86" s="16" t="str">
        <f t="shared" si="301"/>
        <v/>
      </c>
      <c r="EA86" s="16" t="str">
        <f t="shared" si="302"/>
        <v/>
      </c>
      <c r="EB86" s="16" t="str">
        <f t="shared" si="303"/>
        <v/>
      </c>
      <c r="EC86" s="16" t="str">
        <f t="shared" si="304"/>
        <v/>
      </c>
      <c r="ED86" s="16" t="str">
        <f t="shared" si="305"/>
        <v/>
      </c>
      <c r="EE86" s="16" t="str">
        <f t="shared" si="306"/>
        <v/>
      </c>
      <c r="EF86" s="16" t="str">
        <f t="shared" si="307"/>
        <v/>
      </c>
      <c r="EG86" s="16" t="str">
        <f t="shared" si="308"/>
        <v/>
      </c>
      <c r="EH86" s="16" t="str">
        <f t="shared" si="309"/>
        <v/>
      </c>
      <c r="EI86" s="16" t="str">
        <f t="shared" si="310"/>
        <v/>
      </c>
      <c r="EJ86" s="16" t="str">
        <f t="shared" si="311"/>
        <v/>
      </c>
      <c r="EK86" s="16" t="str">
        <f t="shared" si="312"/>
        <v/>
      </c>
      <c r="EL86" s="58" t="str">
        <f t="shared" si="313"/>
        <v/>
      </c>
      <c r="EM86" s="58" t="str">
        <f>IF(OR($DZ86="",CR86=""),IF($EL86="","",$EL86),IF(OR(CR86="なし",CR86=0),領収書!$H$1,CR86))</f>
        <v/>
      </c>
      <c r="EN86" s="58" t="str">
        <f>IF(OR($DZ86="",CS86=""),IF($EL86="","",$EL86),IF(OR(CS86="なし",CS86=0),入力!$EN$1,CS86))</f>
        <v/>
      </c>
      <c r="EO86" s="63" t="str">
        <f t="shared" si="314"/>
        <v/>
      </c>
      <c r="EP86" s="63" t="str">
        <f t="shared" si="315"/>
        <v/>
      </c>
      <c r="ER86" s="16" t="str">
        <f>IF(AND(COUNTIF($ET$3:ET86,ET86)=1,ET86&lt;&gt;""),MAX($ER$3:ER85)+1,"")</f>
        <v/>
      </c>
      <c r="ES86" s="16" t="str">
        <f>IF(価格設定!B88="","",価格設定!B88)</f>
        <v/>
      </c>
      <c r="ET86" s="16" t="str">
        <f>IF(価格設定!C88="","",価格設定!C88)</f>
        <v/>
      </c>
      <c r="EV86" s="16" t="str">
        <f t="shared" si="227"/>
        <v/>
      </c>
      <c r="EW86" s="16" t="str">
        <f t="shared" si="316"/>
        <v/>
      </c>
    </row>
    <row r="87" spans="1:153" ht="30" customHeight="1" x14ac:dyDescent="0.2">
      <c r="A87" s="225"/>
      <c r="B87" s="212"/>
      <c r="C87" s="221"/>
      <c r="D87" s="164"/>
      <c r="E87" s="165"/>
      <c r="F87" s="166"/>
      <c r="G87" s="167"/>
      <c r="H87" s="179"/>
      <c r="I87" s="306"/>
      <c r="J87" s="169"/>
      <c r="K87" s="179"/>
      <c r="L87" s="186"/>
      <c r="M87" s="186"/>
      <c r="N87" s="168"/>
      <c r="O87" s="170"/>
      <c r="P87" s="212"/>
      <c r="Q87" s="179" t="str">
        <f>IFERROR(IF(H87="","",IFERROR(INDEX(価格設定!$B$5:$B$1048576,MATCH(H87,価格設定!$B$5:$B$1048576,0),0),INDEX(価格設定!$B$5:$B$1048576,MATCH("*"&amp;H87&amp;"*",価格設定!$B$5:$B$1048576,0),0))),H87)</f>
        <v/>
      </c>
      <c r="R87" s="250" t="str">
        <f>IFERROR(IF(Q87="",IF(K87="","",K87),IF(K87="",IF(INDEX(価格設定!$C$5:$C$1048576,MATCH(Q87,価格設定!$B$5:$B$1048576,0),0)=0,"",INDEX(価格設定!$C$5:$C$1048576,MATCH(Q87,価格設定!$B$5:$B$1048576,0),0)),IF(K87="なし","",K87))),"")</f>
        <v/>
      </c>
      <c r="S87" s="308" t="str">
        <f t="shared" si="228"/>
        <v/>
      </c>
      <c r="T87" s="126" t="str">
        <f>IFERROR(IF(J87="",IF(INDEX(価格設定!$E$5:$R$1048576,MATCH($Q87,価格設定!B$5:B$1048576,0),MATCH($AW87,価格設定!E$1:X$1,1))=0,"",INDEX(価格設定!$E$5:$R$1048576,MATCH($Q87,価格設定!B$5:B$1048576,0),MATCH($AW87,価格設定!E$1:X$1,1))),J87),"")</f>
        <v/>
      </c>
      <c r="U87" s="126" t="str">
        <f t="shared" si="229"/>
        <v/>
      </c>
      <c r="V87" s="132" t="str">
        <f t="shared" si="230"/>
        <v/>
      </c>
      <c r="W87" s="127" t="str">
        <f>IFERROR(IF(OR(T87="",T87&lt;0),"",IFERROR(INDEX(価格設定!E$2:X$3,IF(AND(K87=$K$1,$K$1&lt;&gt;""),ROW(価格設定!$D$3)-1,MATCH(INDEX(価格設定!$D$5:$D$1048576,MATCH(Q87,価格設定!$B$5:$B$1048576,0),0),価格設定!$D$2:$D$3,0)),MATCH($AW87,価格設定!E$1:X$1,1)),INDEX(価格設定!E$2:X$2,0,MATCH($AW87,価格設定!E$1:X$1,1)))),"")</f>
        <v/>
      </c>
      <c r="X87" s="126" t="str">
        <f t="shared" si="221"/>
        <v/>
      </c>
      <c r="Y87" s="128" t="str">
        <f t="shared" si="231"/>
        <v/>
      </c>
      <c r="Z87" s="126" t="str">
        <f t="shared" si="232"/>
        <v/>
      </c>
      <c r="AA87" s="129" t="str">
        <f t="shared" si="233"/>
        <v/>
      </c>
      <c r="AB87" s="126" t="str">
        <f t="shared" si="234"/>
        <v/>
      </c>
      <c r="AC87" s="280" t="str">
        <f t="shared" si="235"/>
        <v/>
      </c>
      <c r="AD87" s="15"/>
      <c r="AE87" s="204" t="str">
        <f>IF(AF87="","",COUNT($AF$3:AF87))</f>
        <v/>
      </c>
      <c r="AF87" s="206" t="str">
        <f t="shared" si="236"/>
        <v/>
      </c>
      <c r="AG87" s="204" t="str">
        <f t="shared" si="237"/>
        <v/>
      </c>
      <c r="AH87" s="204" t="str">
        <f t="shared" si="238"/>
        <v/>
      </c>
      <c r="AI87" s="287"/>
      <c r="AJ87" s="15"/>
      <c r="AK87" s="138" t="str">
        <f t="shared" si="239"/>
        <v/>
      </c>
      <c r="AL87" s="131" t="str">
        <f t="shared" si="240"/>
        <v/>
      </c>
      <c r="AM87" s="131" t="str">
        <f t="shared" si="241"/>
        <v/>
      </c>
      <c r="AN87" s="313" t="str">
        <f t="shared" si="242"/>
        <v/>
      </c>
      <c r="AO87" s="316" t="str">
        <f t="shared" si="243"/>
        <v/>
      </c>
      <c r="AP87" s="18"/>
      <c r="AQ87" s="3" t="str">
        <f>IF(F87="","",MAX($AQ$3:AQ86)+1)</f>
        <v/>
      </c>
      <c r="AR87" s="3" t="str">
        <f>IF(OR(AQ87="",BB87=""),"",MAX($AR$3:AR86)+1)</f>
        <v/>
      </c>
      <c r="AS87" s="3" t="str">
        <f>IF(CQ87="","",RANK(CQ87,CQ$3:CQ$1048576,1)+COUNTIF($CQ$3:CQ87,CQ87)-1)</f>
        <v/>
      </c>
      <c r="AT87" s="21" t="str">
        <f>IF(C87="",IF(OR(AND($H87&lt;&gt;"",C87=""),AND($F86=$F87,$AZ87&lt;&gt;""),COUNTA($H$3:$H$1048576,#REF!,$F$3:$F$1048576)&gt;COUNTA($H$3:$H87,#REF!,$F$3:$F87),$AZ87&lt;&gt;""),INDEX(AT$3:AT$1048576,MATCH(MAX($AQ$3:$AQ86),$AQ$3:$AQ$1048576,0),0),""),C87)</f>
        <v/>
      </c>
      <c r="AU87" s="21" t="str">
        <f>IF(D87="",IF(OR(AND($H87&lt;&gt;"",D87=""),AND($F86=$F87,$AZ87&lt;&gt;""),COUNTA($H$3:$H$1048576,#REF!,$F$3:$F$1048576)&gt;COUNTA($H$3:$H87,#REF!,$F$3:$F87),$AZ87&lt;&gt;""),INDEX(AU$3:AU$1048576,MATCH(MAX($AQ$3:$AQ86),$AQ$3:$AQ$1048576,0),0),""),D87)</f>
        <v/>
      </c>
      <c r="AV87" s="21" t="str">
        <f>IF(E87="",IF(OR(AND($H87&lt;&gt;"",E87=""),AND($F86=$F87,$AZ87&lt;&gt;""),COUNTA($H$3:$H$1048576,#REF!,$F$3:$F$1048576)&gt;COUNTA($H$3:$H87,#REF!,$F$3:$F87),$AZ87&lt;&gt;""),INDEX(AV$3:AV$1048576,MATCH(MAX($AQ$3:$AQ86),$AQ$3:$AQ$1048576,0),0),""),E87)</f>
        <v/>
      </c>
      <c r="AW87" s="24" t="str">
        <f t="shared" si="244"/>
        <v/>
      </c>
      <c r="AX87" s="13" t="str">
        <f t="shared" si="245"/>
        <v/>
      </c>
      <c r="AY87" s="4" t="str">
        <f t="shared" si="246"/>
        <v/>
      </c>
      <c r="AZ87" s="4" t="str">
        <f>IF(AX87="",IF(OR(AND(H87&lt;&gt;"",F87=""),COUNTA($H$3:$H$1048576)&gt;COUNTA($H$3:$H87)),INDEX(AX$3:AX87,MATCH(MAX($AQ$3:AQ87),AQ$3:AQ87,0),0),""),AX87)</f>
        <v/>
      </c>
      <c r="BA87" s="4" t="str">
        <f>IF(AY87="",IF(AND(H87&lt;&gt;"",F87=""),INDEX(AY$3:AY87,MATCH(MAX($AQ$3:AQ87),AQ$3:AQ87,0),0),""),AY87)</f>
        <v/>
      </c>
      <c r="BB87" s="82" t="str">
        <f>IF(BC87="","",RANK(BC87,BC$3:BC$1048576,1)+COUNTIF($BC$3:BC87,BC87)-1)</f>
        <v/>
      </c>
      <c r="BC87" s="139" t="str">
        <f t="shared" si="247"/>
        <v/>
      </c>
      <c r="BD87" s="46" t="str">
        <f t="shared" si="248"/>
        <v/>
      </c>
      <c r="BE87" s="46" t="str">
        <f t="shared" si="249"/>
        <v/>
      </c>
      <c r="BF87" s="46" t="str">
        <f t="shared" si="250"/>
        <v/>
      </c>
      <c r="BG87" s="4" t="str">
        <f t="shared" si="251"/>
        <v/>
      </c>
      <c r="BH87" s="180" t="str">
        <f t="shared" si="252"/>
        <v/>
      </c>
      <c r="BI87" s="16" t="str">
        <f t="shared" si="253"/>
        <v/>
      </c>
      <c r="BJ87" s="52" t="str">
        <f>IF(BI87="","",IF(W87="","",IF(AND(K87=$K$1,$K$1&lt;&gt;""),$BT$2,IFERROR(IF(INDEX(価格設定!$D$5:$D$1048576,MATCH(Q87,価格設定!$B$5:$B$1048576,0),0)=価格設定!$D$3,$BT$2,$BS$2),$BS$2))))</f>
        <v/>
      </c>
      <c r="BK87" s="16" t="str">
        <f>IF(BI87="","",IF(COUNTIF($BI$3:BI87,BI87)=1,1,IF(AND(BI86=BI87,BH87=""),BK86,COUNTIF($BH$3:BH87,BH87))))</f>
        <v/>
      </c>
      <c r="BL87" s="52" t="str">
        <f t="shared" si="254"/>
        <v/>
      </c>
      <c r="BM87" s="52" t="str">
        <f t="shared" si="255"/>
        <v/>
      </c>
      <c r="BN87" s="119" t="str">
        <f t="shared" si="256"/>
        <v/>
      </c>
      <c r="BO87" s="119" t="str">
        <f t="shared" si="257"/>
        <v/>
      </c>
      <c r="BP87" s="17" t="str">
        <f t="shared" si="258"/>
        <v/>
      </c>
      <c r="BQ87" s="17" t="str">
        <f t="shared" si="259"/>
        <v/>
      </c>
      <c r="BR87" s="17" t="str">
        <f>IF(OR(BP87="",COUNTIF($BO$3:BO87,BO87)&lt;&gt;1),"",SUMIF(BO$3:BO$1048576,BO87,BP$3:BP$1048576))</f>
        <v/>
      </c>
      <c r="BS87" s="17" t="str">
        <f t="shared" si="260"/>
        <v/>
      </c>
      <c r="BT87" s="17" t="str">
        <f t="shared" si="261"/>
        <v/>
      </c>
      <c r="BU87" s="17" t="str">
        <f t="shared" si="262"/>
        <v/>
      </c>
      <c r="BV87" s="24" t="str">
        <f t="shared" si="263"/>
        <v/>
      </c>
      <c r="BW87" s="24" t="str">
        <f t="shared" si="264"/>
        <v/>
      </c>
      <c r="BX87" s="24" t="str">
        <f t="shared" si="265"/>
        <v/>
      </c>
      <c r="BY87" s="26" t="str">
        <f t="shared" si="266"/>
        <v/>
      </c>
      <c r="BZ87" s="26" t="str">
        <f t="shared" si="267"/>
        <v/>
      </c>
      <c r="CA87" s="26" t="str">
        <f t="shared" si="268"/>
        <v/>
      </c>
      <c r="CB87" s="66" t="str">
        <f t="shared" si="269"/>
        <v/>
      </c>
      <c r="CC87" s="65" t="str">
        <f t="shared" si="270"/>
        <v/>
      </c>
      <c r="CD87" s="26" t="str">
        <f t="shared" si="271"/>
        <v/>
      </c>
      <c r="CE87" s="26" t="str">
        <f t="shared" si="272"/>
        <v/>
      </c>
      <c r="CF87" s="193" t="str">
        <f t="shared" si="273"/>
        <v/>
      </c>
      <c r="CG87" s="193" t="str">
        <f t="shared" si="274"/>
        <v/>
      </c>
      <c r="CH87" s="26" t="str">
        <f t="shared" si="275"/>
        <v/>
      </c>
      <c r="CI87" s="26" t="str">
        <f t="shared" si="276"/>
        <v/>
      </c>
      <c r="CJ87" s="65" t="str">
        <f t="shared" si="277"/>
        <v/>
      </c>
      <c r="CK87" s="65" t="str">
        <f t="shared" si="278"/>
        <v/>
      </c>
      <c r="CL87" s="64" t="str">
        <f t="shared" si="279"/>
        <v/>
      </c>
      <c r="CM87" s="64" t="str">
        <f t="shared" si="280"/>
        <v/>
      </c>
      <c r="CN87" s="65" t="str">
        <f t="shared" si="281"/>
        <v/>
      </c>
      <c r="CP87" s="63" t="str">
        <f>IF(BH87="","",MAX($CP$3:CP86)+1)</f>
        <v/>
      </c>
      <c r="CQ87" s="24" t="str">
        <f t="shared" si="282"/>
        <v/>
      </c>
      <c r="CR87" s="24" t="str">
        <f t="shared" si="283"/>
        <v/>
      </c>
      <c r="CS87" s="24" t="str">
        <f t="shared" si="284"/>
        <v/>
      </c>
      <c r="CT87" s="58" t="str">
        <f>IF(BO87="","",COUNTIF($BO$3:BO87,BO87)&amp;"@"&amp;BO87)</f>
        <v/>
      </c>
      <c r="CU87" s="16" t="str">
        <f t="shared" si="222"/>
        <v/>
      </c>
      <c r="CV87" s="63" t="str">
        <f t="shared" si="285"/>
        <v/>
      </c>
      <c r="CW87" s="16" t="str">
        <f t="shared" si="286"/>
        <v/>
      </c>
      <c r="CX87" s="16" t="str">
        <f t="shared" si="287"/>
        <v/>
      </c>
      <c r="CY87" s="16" t="str">
        <f t="shared" si="288"/>
        <v/>
      </c>
      <c r="CZ87" s="85" t="str">
        <f t="shared" si="289"/>
        <v/>
      </c>
      <c r="DA87" s="16" t="str">
        <f t="shared" si="290"/>
        <v/>
      </c>
      <c r="DB87" s="16" t="str">
        <f t="shared" si="291"/>
        <v/>
      </c>
      <c r="DC87" s="28" t="str">
        <f>IF(CP87="","",$DC$1&amp;(INDEX(価格設定!D$1:XFD$3,ROW(価格設定!$D$3),MATCH($AW87,価格設定!D$1:XFD$1,1))*100)&amp;"%")</f>
        <v/>
      </c>
      <c r="DD87" s="28" t="str">
        <f>IF(CP87="","",$DD$1&amp;(INDEX(価格設定!D$1:XFD$3,ROW(価格設定!$D$2),MATCH($AW87,価格設定!D$1:XFD$1,1))*100)&amp;"%")</f>
        <v/>
      </c>
      <c r="DE87" s="29" t="str">
        <f t="shared" si="292"/>
        <v/>
      </c>
      <c r="DG87" s="58" t="str">
        <f t="shared" si="293"/>
        <v/>
      </c>
      <c r="DH87" s="58" t="str">
        <f t="shared" si="294"/>
        <v/>
      </c>
      <c r="DI87" s="58" t="str">
        <f t="shared" si="295"/>
        <v/>
      </c>
      <c r="DJ87" s="85" t="str">
        <f t="shared" si="296"/>
        <v/>
      </c>
      <c r="DL87" s="58" t="str">
        <f>IF(COUNTIF(DG$3:DG$1048576,DG87)=COUNTIF($DG$3:$DG87,DG87),DG87,"")</f>
        <v/>
      </c>
      <c r="DM87" s="85" t="str">
        <f t="shared" si="297"/>
        <v/>
      </c>
      <c r="DN87" s="85" t="str">
        <f t="shared" si="223"/>
        <v/>
      </c>
      <c r="DO87" s="85" t="str">
        <f t="shared" si="223"/>
        <v/>
      </c>
      <c r="DP87" s="303"/>
      <c r="DQ87" s="17" t="str">
        <f t="shared" si="224"/>
        <v/>
      </c>
      <c r="DR87" s="17" t="str">
        <f t="shared" si="225"/>
        <v/>
      </c>
      <c r="DS87" s="17" t="str">
        <f t="shared" si="226"/>
        <v/>
      </c>
      <c r="DU87" s="16" t="str">
        <f t="shared" si="298"/>
        <v/>
      </c>
      <c r="DV87" s="16" t="str">
        <f>IF(DU87="","",COUNT($DU$3:DU87))</f>
        <v/>
      </c>
      <c r="DW87" s="16" t="str">
        <f t="shared" si="299"/>
        <v/>
      </c>
      <c r="DX87" s="16" t="str">
        <f t="shared" si="300"/>
        <v/>
      </c>
      <c r="DY87" s="16" t="str">
        <f>IF(DZ87="","",COUNTIF(DZ$3:DZ87,DZ87))</f>
        <v/>
      </c>
      <c r="DZ87" s="16" t="str">
        <f t="shared" si="301"/>
        <v/>
      </c>
      <c r="EA87" s="16" t="str">
        <f t="shared" si="302"/>
        <v/>
      </c>
      <c r="EB87" s="16" t="str">
        <f t="shared" si="303"/>
        <v/>
      </c>
      <c r="EC87" s="16" t="str">
        <f t="shared" si="304"/>
        <v/>
      </c>
      <c r="ED87" s="16" t="str">
        <f t="shared" si="305"/>
        <v/>
      </c>
      <c r="EE87" s="16" t="str">
        <f t="shared" si="306"/>
        <v/>
      </c>
      <c r="EF87" s="16" t="str">
        <f t="shared" si="307"/>
        <v/>
      </c>
      <c r="EG87" s="16" t="str">
        <f t="shared" si="308"/>
        <v/>
      </c>
      <c r="EH87" s="16" t="str">
        <f t="shared" si="309"/>
        <v/>
      </c>
      <c r="EI87" s="16" t="str">
        <f t="shared" si="310"/>
        <v/>
      </c>
      <c r="EJ87" s="16" t="str">
        <f t="shared" si="311"/>
        <v/>
      </c>
      <c r="EK87" s="16" t="str">
        <f t="shared" si="312"/>
        <v/>
      </c>
      <c r="EL87" s="58" t="str">
        <f t="shared" si="313"/>
        <v/>
      </c>
      <c r="EM87" s="58" t="str">
        <f>IF(OR($DZ87="",CR87=""),IF($EL87="","",$EL87),IF(OR(CR87="なし",CR87=0),領収書!$H$1,CR87))</f>
        <v/>
      </c>
      <c r="EN87" s="58" t="str">
        <f>IF(OR($DZ87="",CS87=""),IF($EL87="","",$EL87),IF(OR(CS87="なし",CS87=0),入力!$EN$1,CS87))</f>
        <v/>
      </c>
      <c r="EO87" s="63" t="str">
        <f t="shared" si="314"/>
        <v/>
      </c>
      <c r="EP87" s="63" t="str">
        <f t="shared" si="315"/>
        <v/>
      </c>
      <c r="ER87" s="16" t="str">
        <f>IF(AND(COUNTIF($ET$3:ET87,ET87)=1,ET87&lt;&gt;""),MAX($ER$3:ER86)+1,"")</f>
        <v/>
      </c>
      <c r="ES87" s="16" t="str">
        <f>IF(価格設定!B89="","",価格設定!B89)</f>
        <v/>
      </c>
      <c r="ET87" s="16" t="str">
        <f>IF(価格設定!C89="","",価格設定!C89)</f>
        <v/>
      </c>
      <c r="EV87" s="16" t="str">
        <f t="shared" si="227"/>
        <v/>
      </c>
      <c r="EW87" s="16" t="str">
        <f t="shared" si="316"/>
        <v/>
      </c>
    </row>
    <row r="88" spans="1:153" ht="30" customHeight="1" x14ac:dyDescent="0.2">
      <c r="A88" s="225"/>
      <c r="B88" s="212"/>
      <c r="C88" s="221"/>
      <c r="D88" s="164"/>
      <c r="E88" s="165"/>
      <c r="F88" s="166"/>
      <c r="G88" s="167"/>
      <c r="H88" s="179"/>
      <c r="I88" s="306"/>
      <c r="J88" s="169"/>
      <c r="K88" s="179"/>
      <c r="L88" s="186"/>
      <c r="M88" s="186"/>
      <c r="N88" s="168"/>
      <c r="O88" s="170"/>
      <c r="P88" s="212"/>
      <c r="Q88" s="179" t="str">
        <f>IFERROR(IF(H88="","",IFERROR(INDEX(価格設定!$B$5:$B$1048576,MATCH(H88,価格設定!$B$5:$B$1048576,0),0),INDEX(価格設定!$B$5:$B$1048576,MATCH("*"&amp;H88&amp;"*",価格設定!$B$5:$B$1048576,0),0))),H88)</f>
        <v/>
      </c>
      <c r="R88" s="250" t="str">
        <f>IFERROR(IF(Q88="",IF(K88="","",K88),IF(K88="",IF(INDEX(価格設定!$C$5:$C$1048576,MATCH(Q88,価格設定!$B$5:$B$1048576,0),0)=0,"",INDEX(価格設定!$C$5:$C$1048576,MATCH(Q88,価格設定!$B$5:$B$1048576,0),0)),IF(K88="なし","",K88))),"")</f>
        <v/>
      </c>
      <c r="S88" s="308" t="str">
        <f t="shared" si="228"/>
        <v/>
      </c>
      <c r="T88" s="126" t="str">
        <f>IFERROR(IF(J88="",IF(INDEX(価格設定!$E$5:$R$1048576,MATCH($Q88,価格設定!B$5:B$1048576,0),MATCH($AW88,価格設定!E$1:X$1,1))=0,"",INDEX(価格設定!$E$5:$R$1048576,MATCH($Q88,価格設定!B$5:B$1048576,0),MATCH($AW88,価格設定!E$1:X$1,1))),J88),"")</f>
        <v/>
      </c>
      <c r="U88" s="126" t="str">
        <f t="shared" si="229"/>
        <v/>
      </c>
      <c r="V88" s="132" t="str">
        <f t="shared" si="230"/>
        <v/>
      </c>
      <c r="W88" s="127" t="str">
        <f>IFERROR(IF(OR(T88="",T88&lt;0),"",IFERROR(INDEX(価格設定!E$2:X$3,IF(AND(K88=$K$1,$K$1&lt;&gt;""),ROW(価格設定!$D$3)-1,MATCH(INDEX(価格設定!$D$5:$D$1048576,MATCH(Q88,価格設定!$B$5:$B$1048576,0),0),価格設定!$D$2:$D$3,0)),MATCH($AW88,価格設定!E$1:X$1,1)),INDEX(価格設定!E$2:X$2,0,MATCH($AW88,価格設定!E$1:X$1,1)))),"")</f>
        <v/>
      </c>
      <c r="X88" s="126" t="str">
        <f t="shared" si="221"/>
        <v/>
      </c>
      <c r="Y88" s="128" t="str">
        <f t="shared" si="231"/>
        <v/>
      </c>
      <c r="Z88" s="126" t="str">
        <f t="shared" si="232"/>
        <v/>
      </c>
      <c r="AA88" s="129" t="str">
        <f t="shared" si="233"/>
        <v/>
      </c>
      <c r="AB88" s="126" t="str">
        <f t="shared" si="234"/>
        <v/>
      </c>
      <c r="AC88" s="280" t="str">
        <f t="shared" si="235"/>
        <v/>
      </c>
      <c r="AD88" s="15"/>
      <c r="AE88" s="204" t="str">
        <f>IF(AF88="","",COUNT($AF$3:AF88))</f>
        <v/>
      </c>
      <c r="AF88" s="206" t="str">
        <f t="shared" si="236"/>
        <v/>
      </c>
      <c r="AG88" s="204" t="str">
        <f t="shared" si="237"/>
        <v/>
      </c>
      <c r="AH88" s="204" t="str">
        <f t="shared" si="238"/>
        <v/>
      </c>
      <c r="AI88" s="287"/>
      <c r="AJ88" s="15"/>
      <c r="AK88" s="138" t="str">
        <f t="shared" si="239"/>
        <v/>
      </c>
      <c r="AL88" s="131" t="str">
        <f t="shared" si="240"/>
        <v/>
      </c>
      <c r="AM88" s="131" t="str">
        <f t="shared" si="241"/>
        <v/>
      </c>
      <c r="AN88" s="313" t="str">
        <f t="shared" si="242"/>
        <v/>
      </c>
      <c r="AO88" s="316" t="str">
        <f t="shared" si="243"/>
        <v/>
      </c>
      <c r="AP88" s="18"/>
      <c r="AQ88" s="3" t="str">
        <f>IF(F88="","",MAX($AQ$3:AQ87)+1)</f>
        <v/>
      </c>
      <c r="AR88" s="3" t="str">
        <f>IF(OR(AQ88="",BB88=""),"",MAX($AR$3:AR87)+1)</f>
        <v/>
      </c>
      <c r="AS88" s="3" t="str">
        <f>IF(CQ88="","",RANK(CQ88,CQ$3:CQ$1048576,1)+COUNTIF($CQ$3:CQ88,CQ88)-1)</f>
        <v/>
      </c>
      <c r="AT88" s="21" t="str">
        <f>IF(C88="",IF(OR(AND($H88&lt;&gt;"",C88=""),AND($F87=$F88,$AZ88&lt;&gt;""),COUNTA($H$3:$H$1048576,#REF!,$F$3:$F$1048576)&gt;COUNTA($H$3:$H88,#REF!,$F$3:$F88),$AZ88&lt;&gt;""),INDEX(AT$3:AT$1048576,MATCH(MAX($AQ$3:$AQ87),$AQ$3:$AQ$1048576,0),0),""),C88)</f>
        <v/>
      </c>
      <c r="AU88" s="21" t="str">
        <f>IF(D88="",IF(OR(AND($H88&lt;&gt;"",D88=""),AND($F87=$F88,$AZ88&lt;&gt;""),COUNTA($H$3:$H$1048576,#REF!,$F$3:$F$1048576)&gt;COUNTA($H$3:$H88,#REF!,$F$3:$F88),$AZ88&lt;&gt;""),INDEX(AU$3:AU$1048576,MATCH(MAX($AQ$3:$AQ87),$AQ$3:$AQ$1048576,0),0),""),D88)</f>
        <v/>
      </c>
      <c r="AV88" s="21" t="str">
        <f>IF(E88="",IF(OR(AND($H88&lt;&gt;"",E88=""),AND($F87=$F88,$AZ88&lt;&gt;""),COUNTA($H$3:$H$1048576,#REF!,$F$3:$F$1048576)&gt;COUNTA($H$3:$H88,#REF!,$F$3:$F88),$AZ88&lt;&gt;""),INDEX(AV$3:AV$1048576,MATCH(MAX($AQ$3:$AQ87),$AQ$3:$AQ$1048576,0),0),""),E88)</f>
        <v/>
      </c>
      <c r="AW88" s="24" t="str">
        <f t="shared" si="244"/>
        <v/>
      </c>
      <c r="AX88" s="13" t="str">
        <f t="shared" si="245"/>
        <v/>
      </c>
      <c r="AY88" s="4" t="str">
        <f t="shared" si="246"/>
        <v/>
      </c>
      <c r="AZ88" s="4" t="str">
        <f>IF(AX88="",IF(OR(AND(H88&lt;&gt;"",F88=""),COUNTA($H$3:$H$1048576)&gt;COUNTA($H$3:$H88)),INDEX(AX$3:AX88,MATCH(MAX($AQ$3:AQ88),AQ$3:AQ88,0),0),""),AX88)</f>
        <v/>
      </c>
      <c r="BA88" s="4" t="str">
        <f>IF(AY88="",IF(AND(H88&lt;&gt;"",F88=""),INDEX(AY$3:AY88,MATCH(MAX($AQ$3:AQ88),AQ$3:AQ88,0),0),""),AY88)</f>
        <v/>
      </c>
      <c r="BB88" s="82" t="str">
        <f>IF(BC88="","",RANK(BC88,BC$3:BC$1048576,1)+COUNTIF($BC$3:BC88,BC88)-1)</f>
        <v/>
      </c>
      <c r="BC88" s="139" t="str">
        <f t="shared" si="247"/>
        <v/>
      </c>
      <c r="BD88" s="46" t="str">
        <f t="shared" si="248"/>
        <v/>
      </c>
      <c r="BE88" s="46" t="str">
        <f t="shared" si="249"/>
        <v/>
      </c>
      <c r="BF88" s="46" t="str">
        <f t="shared" si="250"/>
        <v/>
      </c>
      <c r="BG88" s="4" t="str">
        <f t="shared" si="251"/>
        <v/>
      </c>
      <c r="BH88" s="180" t="str">
        <f t="shared" si="252"/>
        <v/>
      </c>
      <c r="BI88" s="16" t="str">
        <f t="shared" si="253"/>
        <v/>
      </c>
      <c r="BJ88" s="52" t="str">
        <f>IF(BI88="","",IF(W88="","",IF(AND(K88=$K$1,$K$1&lt;&gt;""),$BT$2,IFERROR(IF(INDEX(価格設定!$D$5:$D$1048576,MATCH(Q88,価格設定!$B$5:$B$1048576,0),0)=価格設定!$D$3,$BT$2,$BS$2),$BS$2))))</f>
        <v/>
      </c>
      <c r="BK88" s="16" t="str">
        <f>IF(BI88="","",IF(COUNTIF($BI$3:BI88,BI88)=1,1,IF(AND(BI87=BI88,BH88=""),BK87,COUNTIF($BH$3:BH88,BH88))))</f>
        <v/>
      </c>
      <c r="BL88" s="52" t="str">
        <f t="shared" si="254"/>
        <v/>
      </c>
      <c r="BM88" s="52" t="str">
        <f t="shared" si="255"/>
        <v/>
      </c>
      <c r="BN88" s="119" t="str">
        <f t="shared" si="256"/>
        <v/>
      </c>
      <c r="BO88" s="119" t="str">
        <f t="shared" si="257"/>
        <v/>
      </c>
      <c r="BP88" s="17" t="str">
        <f t="shared" si="258"/>
        <v/>
      </c>
      <c r="BQ88" s="17" t="str">
        <f t="shared" si="259"/>
        <v/>
      </c>
      <c r="BR88" s="17" t="str">
        <f>IF(OR(BP88="",COUNTIF($BO$3:BO88,BO88)&lt;&gt;1),"",SUMIF(BO$3:BO$1048576,BO88,BP$3:BP$1048576))</f>
        <v/>
      </c>
      <c r="BS88" s="17" t="str">
        <f t="shared" si="260"/>
        <v/>
      </c>
      <c r="BT88" s="17" t="str">
        <f t="shared" si="261"/>
        <v/>
      </c>
      <c r="BU88" s="17" t="str">
        <f t="shared" si="262"/>
        <v/>
      </c>
      <c r="BV88" s="24" t="str">
        <f t="shared" si="263"/>
        <v/>
      </c>
      <c r="BW88" s="24" t="str">
        <f t="shared" si="264"/>
        <v/>
      </c>
      <c r="BX88" s="24" t="str">
        <f t="shared" si="265"/>
        <v/>
      </c>
      <c r="BY88" s="26" t="str">
        <f t="shared" si="266"/>
        <v/>
      </c>
      <c r="BZ88" s="26" t="str">
        <f t="shared" si="267"/>
        <v/>
      </c>
      <c r="CA88" s="26" t="str">
        <f t="shared" si="268"/>
        <v/>
      </c>
      <c r="CB88" s="66" t="str">
        <f t="shared" si="269"/>
        <v/>
      </c>
      <c r="CC88" s="65" t="str">
        <f t="shared" si="270"/>
        <v/>
      </c>
      <c r="CD88" s="26" t="str">
        <f t="shared" si="271"/>
        <v/>
      </c>
      <c r="CE88" s="26" t="str">
        <f t="shared" si="272"/>
        <v/>
      </c>
      <c r="CF88" s="193" t="str">
        <f t="shared" si="273"/>
        <v/>
      </c>
      <c r="CG88" s="193" t="str">
        <f t="shared" si="274"/>
        <v/>
      </c>
      <c r="CH88" s="26" t="str">
        <f t="shared" si="275"/>
        <v/>
      </c>
      <c r="CI88" s="26" t="str">
        <f t="shared" si="276"/>
        <v/>
      </c>
      <c r="CJ88" s="65" t="str">
        <f t="shared" si="277"/>
        <v/>
      </c>
      <c r="CK88" s="65" t="str">
        <f t="shared" si="278"/>
        <v/>
      </c>
      <c r="CL88" s="64" t="str">
        <f t="shared" si="279"/>
        <v/>
      </c>
      <c r="CM88" s="64" t="str">
        <f t="shared" si="280"/>
        <v/>
      </c>
      <c r="CN88" s="65" t="str">
        <f t="shared" si="281"/>
        <v/>
      </c>
      <c r="CP88" s="63" t="str">
        <f>IF(BH88="","",MAX($CP$3:CP87)+1)</f>
        <v/>
      </c>
      <c r="CQ88" s="24" t="str">
        <f t="shared" si="282"/>
        <v/>
      </c>
      <c r="CR88" s="24" t="str">
        <f t="shared" si="283"/>
        <v/>
      </c>
      <c r="CS88" s="24" t="str">
        <f t="shared" si="284"/>
        <v/>
      </c>
      <c r="CT88" s="58" t="str">
        <f>IF(BO88="","",COUNTIF($BO$3:BO88,BO88)&amp;"@"&amp;BO88)</f>
        <v/>
      </c>
      <c r="CU88" s="16" t="str">
        <f t="shared" si="222"/>
        <v/>
      </c>
      <c r="CV88" s="63" t="str">
        <f t="shared" si="285"/>
        <v/>
      </c>
      <c r="CW88" s="16" t="str">
        <f t="shared" si="286"/>
        <v/>
      </c>
      <c r="CX88" s="16" t="str">
        <f t="shared" si="287"/>
        <v/>
      </c>
      <c r="CY88" s="16" t="str">
        <f t="shared" si="288"/>
        <v/>
      </c>
      <c r="CZ88" s="85" t="str">
        <f t="shared" si="289"/>
        <v/>
      </c>
      <c r="DA88" s="16" t="str">
        <f t="shared" si="290"/>
        <v/>
      </c>
      <c r="DB88" s="16" t="str">
        <f t="shared" si="291"/>
        <v/>
      </c>
      <c r="DC88" s="28" t="str">
        <f>IF(CP88="","",$DC$1&amp;(INDEX(価格設定!D$1:XFD$3,ROW(価格設定!$D$3),MATCH($AW88,価格設定!D$1:XFD$1,1))*100)&amp;"%")</f>
        <v/>
      </c>
      <c r="DD88" s="28" t="str">
        <f>IF(CP88="","",$DD$1&amp;(INDEX(価格設定!D$1:XFD$3,ROW(価格設定!$D$2),MATCH($AW88,価格設定!D$1:XFD$1,1))*100)&amp;"%")</f>
        <v/>
      </c>
      <c r="DE88" s="29" t="str">
        <f t="shared" si="292"/>
        <v/>
      </c>
      <c r="DG88" s="58" t="str">
        <f t="shared" si="293"/>
        <v/>
      </c>
      <c r="DH88" s="58" t="str">
        <f t="shared" si="294"/>
        <v/>
      </c>
      <c r="DI88" s="58" t="str">
        <f t="shared" si="295"/>
        <v/>
      </c>
      <c r="DJ88" s="85" t="str">
        <f t="shared" si="296"/>
        <v/>
      </c>
      <c r="DL88" s="58" t="str">
        <f>IF(COUNTIF(DG$3:DG$1048576,DG88)=COUNTIF($DG$3:$DG88,DG88),DG88,"")</f>
        <v/>
      </c>
      <c r="DM88" s="85" t="str">
        <f t="shared" si="297"/>
        <v/>
      </c>
      <c r="DN88" s="85" t="str">
        <f t="shared" si="223"/>
        <v/>
      </c>
      <c r="DO88" s="85" t="str">
        <f t="shared" si="223"/>
        <v/>
      </c>
      <c r="DP88" s="303"/>
      <c r="DQ88" s="17" t="str">
        <f t="shared" si="224"/>
        <v/>
      </c>
      <c r="DR88" s="17" t="str">
        <f t="shared" si="225"/>
        <v/>
      </c>
      <c r="DS88" s="17" t="str">
        <f t="shared" si="226"/>
        <v/>
      </c>
      <c r="DU88" s="16" t="str">
        <f t="shared" si="298"/>
        <v/>
      </c>
      <c r="DV88" s="16" t="str">
        <f>IF(DU88="","",COUNT($DU$3:DU88))</f>
        <v/>
      </c>
      <c r="DW88" s="16" t="str">
        <f t="shared" si="299"/>
        <v/>
      </c>
      <c r="DX88" s="16" t="str">
        <f t="shared" si="300"/>
        <v/>
      </c>
      <c r="DY88" s="16" t="str">
        <f>IF(DZ88="","",COUNTIF(DZ$3:DZ88,DZ88))</f>
        <v/>
      </c>
      <c r="DZ88" s="16" t="str">
        <f t="shared" si="301"/>
        <v/>
      </c>
      <c r="EA88" s="16" t="str">
        <f t="shared" si="302"/>
        <v/>
      </c>
      <c r="EB88" s="16" t="str">
        <f t="shared" si="303"/>
        <v/>
      </c>
      <c r="EC88" s="16" t="str">
        <f t="shared" si="304"/>
        <v/>
      </c>
      <c r="ED88" s="16" t="str">
        <f t="shared" si="305"/>
        <v/>
      </c>
      <c r="EE88" s="16" t="str">
        <f t="shared" si="306"/>
        <v/>
      </c>
      <c r="EF88" s="16" t="str">
        <f t="shared" si="307"/>
        <v/>
      </c>
      <c r="EG88" s="16" t="str">
        <f t="shared" si="308"/>
        <v/>
      </c>
      <c r="EH88" s="16" t="str">
        <f t="shared" si="309"/>
        <v/>
      </c>
      <c r="EI88" s="16" t="str">
        <f t="shared" si="310"/>
        <v/>
      </c>
      <c r="EJ88" s="16" t="str">
        <f t="shared" si="311"/>
        <v/>
      </c>
      <c r="EK88" s="16" t="str">
        <f t="shared" si="312"/>
        <v/>
      </c>
      <c r="EL88" s="58" t="str">
        <f t="shared" si="313"/>
        <v/>
      </c>
      <c r="EM88" s="58" t="str">
        <f>IF(OR($DZ88="",CR88=""),IF($EL88="","",$EL88),IF(OR(CR88="なし",CR88=0),領収書!$H$1,CR88))</f>
        <v/>
      </c>
      <c r="EN88" s="58" t="str">
        <f>IF(OR($DZ88="",CS88=""),IF($EL88="","",$EL88),IF(OR(CS88="なし",CS88=0),入力!$EN$1,CS88))</f>
        <v/>
      </c>
      <c r="EO88" s="63" t="str">
        <f t="shared" si="314"/>
        <v/>
      </c>
      <c r="EP88" s="63" t="str">
        <f t="shared" si="315"/>
        <v/>
      </c>
      <c r="ER88" s="16" t="str">
        <f>IF(AND(COUNTIF($ET$3:ET88,ET88)=1,ET88&lt;&gt;""),MAX($ER$3:ER87)+1,"")</f>
        <v/>
      </c>
      <c r="ES88" s="16" t="str">
        <f>IF(価格設定!B90="","",価格設定!B90)</f>
        <v/>
      </c>
      <c r="ET88" s="16" t="str">
        <f>IF(価格設定!C90="","",価格設定!C90)</f>
        <v/>
      </c>
      <c r="EV88" s="16" t="str">
        <f t="shared" si="227"/>
        <v/>
      </c>
      <c r="EW88" s="16" t="str">
        <f t="shared" si="316"/>
        <v/>
      </c>
    </row>
    <row r="89" spans="1:153" ht="30" customHeight="1" x14ac:dyDescent="0.2">
      <c r="A89" s="225"/>
      <c r="B89" s="212"/>
      <c r="C89" s="221"/>
      <c r="D89" s="164"/>
      <c r="E89" s="165"/>
      <c r="F89" s="166"/>
      <c r="G89" s="167"/>
      <c r="H89" s="179"/>
      <c r="I89" s="306"/>
      <c r="J89" s="169"/>
      <c r="K89" s="179"/>
      <c r="L89" s="186"/>
      <c r="M89" s="186"/>
      <c r="N89" s="168"/>
      <c r="O89" s="170"/>
      <c r="P89" s="212"/>
      <c r="Q89" s="179" t="str">
        <f>IFERROR(IF(H89="","",IFERROR(INDEX(価格設定!$B$5:$B$1048576,MATCH(H89,価格設定!$B$5:$B$1048576,0),0),INDEX(価格設定!$B$5:$B$1048576,MATCH("*"&amp;H89&amp;"*",価格設定!$B$5:$B$1048576,0),0))),H89)</f>
        <v/>
      </c>
      <c r="R89" s="250" t="str">
        <f>IFERROR(IF(Q89="",IF(K89="","",K89),IF(K89="",IF(INDEX(価格設定!$C$5:$C$1048576,MATCH(Q89,価格設定!$B$5:$B$1048576,0),0)=0,"",INDEX(価格設定!$C$5:$C$1048576,MATCH(Q89,価格設定!$B$5:$B$1048576,0),0)),IF(K89="なし","",K89))),"")</f>
        <v/>
      </c>
      <c r="S89" s="308" t="str">
        <f t="shared" si="228"/>
        <v/>
      </c>
      <c r="T89" s="126" t="str">
        <f>IFERROR(IF(J89="",IF(INDEX(価格設定!$E$5:$R$1048576,MATCH($Q89,価格設定!B$5:B$1048576,0),MATCH($AW89,価格設定!E$1:X$1,1))=0,"",INDEX(価格設定!$E$5:$R$1048576,MATCH($Q89,価格設定!B$5:B$1048576,0),MATCH($AW89,価格設定!E$1:X$1,1))),J89),"")</f>
        <v/>
      </c>
      <c r="U89" s="126" t="str">
        <f t="shared" si="229"/>
        <v/>
      </c>
      <c r="V89" s="132" t="str">
        <f t="shared" si="230"/>
        <v/>
      </c>
      <c r="W89" s="127" t="str">
        <f>IFERROR(IF(OR(T89="",T89&lt;0),"",IFERROR(INDEX(価格設定!E$2:X$3,IF(AND(K89=$K$1,$K$1&lt;&gt;""),ROW(価格設定!$D$3)-1,MATCH(INDEX(価格設定!$D$5:$D$1048576,MATCH(Q89,価格設定!$B$5:$B$1048576,0),0),価格設定!$D$2:$D$3,0)),MATCH($AW89,価格設定!E$1:X$1,1)),INDEX(価格設定!E$2:X$2,0,MATCH($AW89,価格設定!E$1:X$1,1)))),"")</f>
        <v/>
      </c>
      <c r="X89" s="126" t="str">
        <f t="shared" si="221"/>
        <v/>
      </c>
      <c r="Y89" s="128" t="str">
        <f t="shared" si="231"/>
        <v/>
      </c>
      <c r="Z89" s="126" t="str">
        <f t="shared" si="232"/>
        <v/>
      </c>
      <c r="AA89" s="129" t="str">
        <f t="shared" si="233"/>
        <v/>
      </c>
      <c r="AB89" s="126" t="str">
        <f t="shared" si="234"/>
        <v/>
      </c>
      <c r="AC89" s="280" t="str">
        <f t="shared" si="235"/>
        <v/>
      </c>
      <c r="AD89" s="15"/>
      <c r="AE89" s="204" t="str">
        <f>IF(AF89="","",COUNT($AF$3:AF89))</f>
        <v/>
      </c>
      <c r="AF89" s="206" t="str">
        <f t="shared" si="236"/>
        <v/>
      </c>
      <c r="AG89" s="204" t="str">
        <f t="shared" si="237"/>
        <v/>
      </c>
      <c r="AH89" s="204" t="str">
        <f t="shared" si="238"/>
        <v/>
      </c>
      <c r="AI89" s="287"/>
      <c r="AJ89" s="15"/>
      <c r="AK89" s="138" t="str">
        <f t="shared" si="239"/>
        <v/>
      </c>
      <c r="AL89" s="131" t="str">
        <f t="shared" si="240"/>
        <v/>
      </c>
      <c r="AM89" s="131" t="str">
        <f t="shared" si="241"/>
        <v/>
      </c>
      <c r="AN89" s="313" t="str">
        <f t="shared" si="242"/>
        <v/>
      </c>
      <c r="AO89" s="316" t="str">
        <f t="shared" si="243"/>
        <v/>
      </c>
      <c r="AP89" s="18"/>
      <c r="AQ89" s="3" t="str">
        <f>IF(F89="","",MAX($AQ$3:AQ88)+1)</f>
        <v/>
      </c>
      <c r="AR89" s="3" t="str">
        <f>IF(OR(AQ89="",BB89=""),"",MAX($AR$3:AR88)+1)</f>
        <v/>
      </c>
      <c r="AS89" s="3" t="str">
        <f>IF(CQ89="","",RANK(CQ89,CQ$3:CQ$1048576,1)+COUNTIF($CQ$3:CQ89,CQ89)-1)</f>
        <v/>
      </c>
      <c r="AT89" s="21" t="str">
        <f>IF(C89="",IF(OR(AND($H89&lt;&gt;"",C89=""),AND($F88=$F89,$AZ89&lt;&gt;""),COUNTA($H$3:$H$1048576,#REF!,$F$3:$F$1048576)&gt;COUNTA($H$3:$H89,#REF!,$F$3:$F89),$AZ89&lt;&gt;""),INDEX(AT$3:AT$1048576,MATCH(MAX($AQ$3:$AQ88),$AQ$3:$AQ$1048576,0),0),""),C89)</f>
        <v/>
      </c>
      <c r="AU89" s="21" t="str">
        <f>IF(D89="",IF(OR(AND($H89&lt;&gt;"",D89=""),AND($F88=$F89,$AZ89&lt;&gt;""),COUNTA($H$3:$H$1048576,#REF!,$F$3:$F$1048576)&gt;COUNTA($H$3:$H89,#REF!,$F$3:$F89),$AZ89&lt;&gt;""),INDEX(AU$3:AU$1048576,MATCH(MAX($AQ$3:$AQ88),$AQ$3:$AQ$1048576,0),0),""),D89)</f>
        <v/>
      </c>
      <c r="AV89" s="21" t="str">
        <f>IF(E89="",IF(OR(AND($H89&lt;&gt;"",E89=""),AND($F88=$F89,$AZ89&lt;&gt;""),COUNTA($H$3:$H$1048576,#REF!,$F$3:$F$1048576)&gt;COUNTA($H$3:$H89,#REF!,$F$3:$F89),$AZ89&lt;&gt;""),INDEX(AV$3:AV$1048576,MATCH(MAX($AQ$3:$AQ88),$AQ$3:$AQ$1048576,0),0),""),E89)</f>
        <v/>
      </c>
      <c r="AW89" s="24" t="str">
        <f t="shared" si="244"/>
        <v/>
      </c>
      <c r="AX89" s="13" t="str">
        <f t="shared" si="245"/>
        <v/>
      </c>
      <c r="AY89" s="4" t="str">
        <f t="shared" si="246"/>
        <v/>
      </c>
      <c r="AZ89" s="4" t="str">
        <f>IF(AX89="",IF(OR(AND(H89&lt;&gt;"",F89=""),COUNTA($H$3:$H$1048576)&gt;COUNTA($H$3:$H89)),INDEX(AX$3:AX89,MATCH(MAX($AQ$3:AQ89),AQ$3:AQ89,0),0),""),AX89)</f>
        <v/>
      </c>
      <c r="BA89" s="4" t="str">
        <f>IF(AY89="",IF(AND(H89&lt;&gt;"",F89=""),INDEX(AY$3:AY89,MATCH(MAX($AQ$3:AQ89),AQ$3:AQ89,0),0),""),AY89)</f>
        <v/>
      </c>
      <c r="BB89" s="82" t="str">
        <f>IF(BC89="","",RANK(BC89,BC$3:BC$1048576,1)+COUNTIF($BC$3:BC89,BC89)-1)</f>
        <v/>
      </c>
      <c r="BC89" s="139" t="str">
        <f t="shared" si="247"/>
        <v/>
      </c>
      <c r="BD89" s="46" t="str">
        <f t="shared" si="248"/>
        <v/>
      </c>
      <c r="BE89" s="46" t="str">
        <f t="shared" si="249"/>
        <v/>
      </c>
      <c r="BF89" s="46" t="str">
        <f t="shared" si="250"/>
        <v/>
      </c>
      <c r="BG89" s="4" t="str">
        <f t="shared" si="251"/>
        <v/>
      </c>
      <c r="BH89" s="180" t="str">
        <f t="shared" si="252"/>
        <v/>
      </c>
      <c r="BI89" s="16" t="str">
        <f t="shared" si="253"/>
        <v/>
      </c>
      <c r="BJ89" s="52" t="str">
        <f>IF(BI89="","",IF(W89="","",IF(AND(K89=$K$1,$K$1&lt;&gt;""),$BT$2,IFERROR(IF(INDEX(価格設定!$D$5:$D$1048576,MATCH(Q89,価格設定!$B$5:$B$1048576,0),0)=価格設定!$D$3,$BT$2,$BS$2),$BS$2))))</f>
        <v/>
      </c>
      <c r="BK89" s="16" t="str">
        <f>IF(BI89="","",IF(COUNTIF($BI$3:BI89,BI89)=1,1,IF(AND(BI88=BI89,BH89=""),BK88,COUNTIF($BH$3:BH89,BH89))))</f>
        <v/>
      </c>
      <c r="BL89" s="52" t="str">
        <f t="shared" si="254"/>
        <v/>
      </c>
      <c r="BM89" s="52" t="str">
        <f t="shared" si="255"/>
        <v/>
      </c>
      <c r="BN89" s="119" t="str">
        <f t="shared" si="256"/>
        <v/>
      </c>
      <c r="BO89" s="119" t="str">
        <f t="shared" si="257"/>
        <v/>
      </c>
      <c r="BP89" s="17" t="str">
        <f t="shared" si="258"/>
        <v/>
      </c>
      <c r="BQ89" s="17" t="str">
        <f t="shared" si="259"/>
        <v/>
      </c>
      <c r="BR89" s="17" t="str">
        <f>IF(OR(BP89="",COUNTIF($BO$3:BO89,BO89)&lt;&gt;1),"",SUMIF(BO$3:BO$1048576,BO89,BP$3:BP$1048576))</f>
        <v/>
      </c>
      <c r="BS89" s="17" t="str">
        <f t="shared" si="260"/>
        <v/>
      </c>
      <c r="BT89" s="17" t="str">
        <f t="shared" si="261"/>
        <v/>
      </c>
      <c r="BU89" s="17" t="str">
        <f t="shared" si="262"/>
        <v/>
      </c>
      <c r="BV89" s="24" t="str">
        <f t="shared" si="263"/>
        <v/>
      </c>
      <c r="BW89" s="24" t="str">
        <f t="shared" si="264"/>
        <v/>
      </c>
      <c r="BX89" s="24" t="str">
        <f t="shared" si="265"/>
        <v/>
      </c>
      <c r="BY89" s="26" t="str">
        <f t="shared" si="266"/>
        <v/>
      </c>
      <c r="BZ89" s="26" t="str">
        <f t="shared" si="267"/>
        <v/>
      </c>
      <c r="CA89" s="26" t="str">
        <f t="shared" si="268"/>
        <v/>
      </c>
      <c r="CB89" s="66" t="str">
        <f t="shared" si="269"/>
        <v/>
      </c>
      <c r="CC89" s="65" t="str">
        <f t="shared" si="270"/>
        <v/>
      </c>
      <c r="CD89" s="26" t="str">
        <f t="shared" si="271"/>
        <v/>
      </c>
      <c r="CE89" s="26" t="str">
        <f t="shared" si="272"/>
        <v/>
      </c>
      <c r="CF89" s="193" t="str">
        <f t="shared" si="273"/>
        <v/>
      </c>
      <c r="CG89" s="193" t="str">
        <f t="shared" si="274"/>
        <v/>
      </c>
      <c r="CH89" s="26" t="str">
        <f t="shared" si="275"/>
        <v/>
      </c>
      <c r="CI89" s="26" t="str">
        <f t="shared" si="276"/>
        <v/>
      </c>
      <c r="CJ89" s="65" t="str">
        <f t="shared" si="277"/>
        <v/>
      </c>
      <c r="CK89" s="65" t="str">
        <f t="shared" si="278"/>
        <v/>
      </c>
      <c r="CL89" s="64" t="str">
        <f t="shared" si="279"/>
        <v/>
      </c>
      <c r="CM89" s="64" t="str">
        <f t="shared" si="280"/>
        <v/>
      </c>
      <c r="CN89" s="65" t="str">
        <f t="shared" si="281"/>
        <v/>
      </c>
      <c r="CP89" s="63" t="str">
        <f>IF(BH89="","",MAX($CP$3:CP88)+1)</f>
        <v/>
      </c>
      <c r="CQ89" s="24" t="str">
        <f t="shared" si="282"/>
        <v/>
      </c>
      <c r="CR89" s="24" t="str">
        <f t="shared" si="283"/>
        <v/>
      </c>
      <c r="CS89" s="24" t="str">
        <f t="shared" si="284"/>
        <v/>
      </c>
      <c r="CT89" s="58" t="str">
        <f>IF(BO89="","",COUNTIF($BO$3:BO89,BO89)&amp;"@"&amp;BO89)</f>
        <v/>
      </c>
      <c r="CU89" s="16" t="str">
        <f t="shared" si="222"/>
        <v/>
      </c>
      <c r="CV89" s="63" t="str">
        <f t="shared" si="285"/>
        <v/>
      </c>
      <c r="CW89" s="16" t="str">
        <f t="shared" si="286"/>
        <v/>
      </c>
      <c r="CX89" s="16" t="str">
        <f t="shared" si="287"/>
        <v/>
      </c>
      <c r="CY89" s="16" t="str">
        <f t="shared" si="288"/>
        <v/>
      </c>
      <c r="CZ89" s="85" t="str">
        <f t="shared" si="289"/>
        <v/>
      </c>
      <c r="DA89" s="16" t="str">
        <f t="shared" si="290"/>
        <v/>
      </c>
      <c r="DB89" s="16" t="str">
        <f t="shared" si="291"/>
        <v/>
      </c>
      <c r="DC89" s="28" t="str">
        <f>IF(CP89="","",$DC$1&amp;(INDEX(価格設定!D$1:XFD$3,ROW(価格設定!$D$3),MATCH($AW89,価格設定!D$1:XFD$1,1))*100)&amp;"%")</f>
        <v/>
      </c>
      <c r="DD89" s="28" t="str">
        <f>IF(CP89="","",$DD$1&amp;(INDEX(価格設定!D$1:XFD$3,ROW(価格設定!$D$2),MATCH($AW89,価格設定!D$1:XFD$1,1))*100)&amp;"%")</f>
        <v/>
      </c>
      <c r="DE89" s="29" t="str">
        <f t="shared" si="292"/>
        <v/>
      </c>
      <c r="DG89" s="58" t="str">
        <f t="shared" si="293"/>
        <v/>
      </c>
      <c r="DH89" s="58" t="str">
        <f t="shared" si="294"/>
        <v/>
      </c>
      <c r="DI89" s="58" t="str">
        <f t="shared" si="295"/>
        <v/>
      </c>
      <c r="DJ89" s="85" t="str">
        <f t="shared" si="296"/>
        <v/>
      </c>
      <c r="DL89" s="58" t="str">
        <f>IF(COUNTIF(DG$3:DG$1048576,DG89)=COUNTIF($DG$3:$DG89,DG89),DG89,"")</f>
        <v/>
      </c>
      <c r="DM89" s="85" t="str">
        <f t="shared" si="297"/>
        <v/>
      </c>
      <c r="DN89" s="85" t="str">
        <f t="shared" si="223"/>
        <v/>
      </c>
      <c r="DO89" s="85" t="str">
        <f t="shared" si="223"/>
        <v/>
      </c>
      <c r="DP89" s="303"/>
      <c r="DQ89" s="17" t="str">
        <f t="shared" si="224"/>
        <v/>
      </c>
      <c r="DR89" s="17" t="str">
        <f t="shared" si="225"/>
        <v/>
      </c>
      <c r="DS89" s="17" t="str">
        <f t="shared" si="226"/>
        <v/>
      </c>
      <c r="DU89" s="16" t="str">
        <f t="shared" si="298"/>
        <v/>
      </c>
      <c r="DV89" s="16" t="str">
        <f>IF(DU89="","",COUNT($DU$3:DU89))</f>
        <v/>
      </c>
      <c r="DW89" s="16" t="str">
        <f t="shared" si="299"/>
        <v/>
      </c>
      <c r="DX89" s="16" t="str">
        <f t="shared" si="300"/>
        <v/>
      </c>
      <c r="DY89" s="16" t="str">
        <f>IF(DZ89="","",COUNTIF(DZ$3:DZ89,DZ89))</f>
        <v/>
      </c>
      <c r="DZ89" s="16" t="str">
        <f t="shared" si="301"/>
        <v/>
      </c>
      <c r="EA89" s="16" t="str">
        <f t="shared" si="302"/>
        <v/>
      </c>
      <c r="EB89" s="16" t="str">
        <f t="shared" si="303"/>
        <v/>
      </c>
      <c r="EC89" s="16" t="str">
        <f t="shared" si="304"/>
        <v/>
      </c>
      <c r="ED89" s="16" t="str">
        <f t="shared" si="305"/>
        <v/>
      </c>
      <c r="EE89" s="16" t="str">
        <f t="shared" si="306"/>
        <v/>
      </c>
      <c r="EF89" s="16" t="str">
        <f t="shared" si="307"/>
        <v/>
      </c>
      <c r="EG89" s="16" t="str">
        <f t="shared" si="308"/>
        <v/>
      </c>
      <c r="EH89" s="16" t="str">
        <f t="shared" si="309"/>
        <v/>
      </c>
      <c r="EI89" s="16" t="str">
        <f t="shared" si="310"/>
        <v/>
      </c>
      <c r="EJ89" s="16" t="str">
        <f t="shared" si="311"/>
        <v/>
      </c>
      <c r="EK89" s="16" t="str">
        <f t="shared" si="312"/>
        <v/>
      </c>
      <c r="EL89" s="58" t="str">
        <f t="shared" si="313"/>
        <v/>
      </c>
      <c r="EM89" s="58" t="str">
        <f>IF(OR($DZ89="",CR89=""),IF($EL89="","",$EL89),IF(OR(CR89="なし",CR89=0),領収書!$H$1,CR89))</f>
        <v/>
      </c>
      <c r="EN89" s="58" t="str">
        <f>IF(OR($DZ89="",CS89=""),IF($EL89="","",$EL89),IF(OR(CS89="なし",CS89=0),入力!$EN$1,CS89))</f>
        <v/>
      </c>
      <c r="EO89" s="63" t="str">
        <f t="shared" si="314"/>
        <v/>
      </c>
      <c r="EP89" s="63" t="str">
        <f t="shared" si="315"/>
        <v/>
      </c>
      <c r="ER89" s="16" t="str">
        <f>IF(AND(COUNTIF($ET$3:ET89,ET89)=1,ET89&lt;&gt;""),MAX($ER$3:ER88)+1,"")</f>
        <v/>
      </c>
      <c r="ES89" s="16" t="str">
        <f>IF(価格設定!B91="","",価格設定!B91)</f>
        <v/>
      </c>
      <c r="ET89" s="16" t="str">
        <f>IF(価格設定!C91="","",価格設定!C91)</f>
        <v/>
      </c>
      <c r="EV89" s="16" t="str">
        <f t="shared" si="227"/>
        <v/>
      </c>
      <c r="EW89" s="16" t="str">
        <f t="shared" si="316"/>
        <v/>
      </c>
    </row>
    <row r="90" spans="1:153" ht="30" customHeight="1" x14ac:dyDescent="0.2">
      <c r="A90" s="225"/>
      <c r="B90" s="212"/>
      <c r="C90" s="221"/>
      <c r="D90" s="164"/>
      <c r="E90" s="165"/>
      <c r="F90" s="166"/>
      <c r="G90" s="167"/>
      <c r="H90" s="179"/>
      <c r="I90" s="306"/>
      <c r="J90" s="169"/>
      <c r="K90" s="179"/>
      <c r="L90" s="186"/>
      <c r="M90" s="186"/>
      <c r="N90" s="168"/>
      <c r="O90" s="170"/>
      <c r="P90" s="212"/>
      <c r="Q90" s="179" t="str">
        <f>IFERROR(IF(H90="","",IFERROR(INDEX(価格設定!$B$5:$B$1048576,MATCH(H90,価格設定!$B$5:$B$1048576,0),0),INDEX(価格設定!$B$5:$B$1048576,MATCH("*"&amp;H90&amp;"*",価格設定!$B$5:$B$1048576,0),0))),H90)</f>
        <v/>
      </c>
      <c r="R90" s="250" t="str">
        <f>IFERROR(IF(Q90="",IF(K90="","",K90),IF(K90="",IF(INDEX(価格設定!$C$5:$C$1048576,MATCH(Q90,価格設定!$B$5:$B$1048576,0),0)=0,"",INDEX(価格設定!$C$5:$C$1048576,MATCH(Q90,価格設定!$B$5:$B$1048576,0),0)),IF(K90="なし","",K90))),"")</f>
        <v/>
      </c>
      <c r="S90" s="308" t="str">
        <f t="shared" si="228"/>
        <v/>
      </c>
      <c r="T90" s="126" t="str">
        <f>IFERROR(IF(J90="",IF(INDEX(価格設定!$E$5:$R$1048576,MATCH($Q90,価格設定!B$5:B$1048576,0),MATCH($AW90,価格設定!E$1:X$1,1))=0,"",INDEX(価格設定!$E$5:$R$1048576,MATCH($Q90,価格設定!B$5:B$1048576,0),MATCH($AW90,価格設定!E$1:X$1,1))),J90),"")</f>
        <v/>
      </c>
      <c r="U90" s="126" t="str">
        <f t="shared" si="229"/>
        <v/>
      </c>
      <c r="V90" s="132" t="str">
        <f t="shared" si="230"/>
        <v/>
      </c>
      <c r="W90" s="127" t="str">
        <f>IFERROR(IF(OR(T90="",T90&lt;0),"",IFERROR(INDEX(価格設定!E$2:X$3,IF(AND(K90=$K$1,$K$1&lt;&gt;""),ROW(価格設定!$D$3)-1,MATCH(INDEX(価格設定!$D$5:$D$1048576,MATCH(Q90,価格設定!$B$5:$B$1048576,0),0),価格設定!$D$2:$D$3,0)),MATCH($AW90,価格設定!E$1:X$1,1)),INDEX(価格設定!E$2:X$2,0,MATCH($AW90,価格設定!E$1:X$1,1)))),"")</f>
        <v/>
      </c>
      <c r="X90" s="126" t="str">
        <f t="shared" si="221"/>
        <v/>
      </c>
      <c r="Y90" s="128" t="str">
        <f t="shared" si="231"/>
        <v/>
      </c>
      <c r="Z90" s="126" t="str">
        <f t="shared" si="232"/>
        <v/>
      </c>
      <c r="AA90" s="129" t="str">
        <f t="shared" si="233"/>
        <v/>
      </c>
      <c r="AB90" s="126" t="str">
        <f t="shared" si="234"/>
        <v/>
      </c>
      <c r="AC90" s="280" t="str">
        <f t="shared" si="235"/>
        <v/>
      </c>
      <c r="AD90" s="15"/>
      <c r="AE90" s="204" t="str">
        <f>IF(AF90="","",COUNT($AF$3:AF90))</f>
        <v/>
      </c>
      <c r="AF90" s="206" t="str">
        <f t="shared" si="236"/>
        <v/>
      </c>
      <c r="AG90" s="204" t="str">
        <f t="shared" si="237"/>
        <v/>
      </c>
      <c r="AH90" s="204" t="str">
        <f t="shared" si="238"/>
        <v/>
      </c>
      <c r="AI90" s="287"/>
      <c r="AJ90" s="15"/>
      <c r="AK90" s="138" t="str">
        <f t="shared" si="239"/>
        <v/>
      </c>
      <c r="AL90" s="131" t="str">
        <f t="shared" si="240"/>
        <v/>
      </c>
      <c r="AM90" s="131" t="str">
        <f t="shared" si="241"/>
        <v/>
      </c>
      <c r="AN90" s="313" t="str">
        <f t="shared" si="242"/>
        <v/>
      </c>
      <c r="AO90" s="316" t="str">
        <f t="shared" si="243"/>
        <v/>
      </c>
      <c r="AP90" s="18"/>
      <c r="AQ90" s="3" t="str">
        <f>IF(F90="","",MAX($AQ$3:AQ89)+1)</f>
        <v/>
      </c>
      <c r="AR90" s="3" t="str">
        <f>IF(OR(AQ90="",BB90=""),"",MAX($AR$3:AR89)+1)</f>
        <v/>
      </c>
      <c r="AS90" s="3" t="str">
        <f>IF(CQ90="","",RANK(CQ90,CQ$3:CQ$1048576,1)+COUNTIF($CQ$3:CQ90,CQ90)-1)</f>
        <v/>
      </c>
      <c r="AT90" s="21" t="str">
        <f>IF(C90="",IF(OR(AND($H90&lt;&gt;"",C90=""),AND($F89=$F90,$AZ90&lt;&gt;""),COUNTA($H$3:$H$1048576,#REF!,$F$3:$F$1048576)&gt;COUNTA($H$3:$H90,#REF!,$F$3:$F90),$AZ90&lt;&gt;""),INDEX(AT$3:AT$1048576,MATCH(MAX($AQ$3:$AQ89),$AQ$3:$AQ$1048576,0),0),""),C90)</f>
        <v/>
      </c>
      <c r="AU90" s="21" t="str">
        <f>IF(D90="",IF(OR(AND($H90&lt;&gt;"",D90=""),AND($F89=$F90,$AZ90&lt;&gt;""),COUNTA($H$3:$H$1048576,#REF!,$F$3:$F$1048576)&gt;COUNTA($H$3:$H90,#REF!,$F$3:$F90),$AZ90&lt;&gt;""),INDEX(AU$3:AU$1048576,MATCH(MAX($AQ$3:$AQ89),$AQ$3:$AQ$1048576,0),0),""),D90)</f>
        <v/>
      </c>
      <c r="AV90" s="21" t="str">
        <f>IF(E90="",IF(OR(AND($H90&lt;&gt;"",E90=""),AND($F89=$F90,$AZ90&lt;&gt;""),COUNTA($H$3:$H$1048576,#REF!,$F$3:$F$1048576)&gt;COUNTA($H$3:$H90,#REF!,$F$3:$F90),$AZ90&lt;&gt;""),INDEX(AV$3:AV$1048576,MATCH(MAX($AQ$3:$AQ89),$AQ$3:$AQ$1048576,0),0),""),E90)</f>
        <v/>
      </c>
      <c r="AW90" s="24" t="str">
        <f t="shared" si="244"/>
        <v/>
      </c>
      <c r="AX90" s="13" t="str">
        <f t="shared" si="245"/>
        <v/>
      </c>
      <c r="AY90" s="4" t="str">
        <f t="shared" si="246"/>
        <v/>
      </c>
      <c r="AZ90" s="4" t="str">
        <f>IF(AX90="",IF(OR(AND(H90&lt;&gt;"",F90=""),COUNTA($H$3:$H$1048576)&gt;COUNTA($H$3:$H90)),INDEX(AX$3:AX90,MATCH(MAX($AQ$3:AQ90),AQ$3:AQ90,0),0),""),AX90)</f>
        <v/>
      </c>
      <c r="BA90" s="4" t="str">
        <f>IF(AY90="",IF(AND(H90&lt;&gt;"",F90=""),INDEX(AY$3:AY90,MATCH(MAX($AQ$3:AQ90),AQ$3:AQ90,0),0),""),AY90)</f>
        <v/>
      </c>
      <c r="BB90" s="82" t="str">
        <f>IF(BC90="","",RANK(BC90,BC$3:BC$1048576,1)+COUNTIF($BC$3:BC90,BC90)-1)</f>
        <v/>
      </c>
      <c r="BC90" s="139" t="str">
        <f t="shared" si="247"/>
        <v/>
      </c>
      <c r="BD90" s="46" t="str">
        <f t="shared" si="248"/>
        <v/>
      </c>
      <c r="BE90" s="46" t="str">
        <f t="shared" si="249"/>
        <v/>
      </c>
      <c r="BF90" s="46" t="str">
        <f t="shared" si="250"/>
        <v/>
      </c>
      <c r="BG90" s="4" t="str">
        <f t="shared" si="251"/>
        <v/>
      </c>
      <c r="BH90" s="180" t="str">
        <f t="shared" si="252"/>
        <v/>
      </c>
      <c r="BI90" s="16" t="str">
        <f t="shared" si="253"/>
        <v/>
      </c>
      <c r="BJ90" s="52" t="str">
        <f>IF(BI90="","",IF(W90="","",IF(AND(K90=$K$1,$K$1&lt;&gt;""),$BT$2,IFERROR(IF(INDEX(価格設定!$D$5:$D$1048576,MATCH(Q90,価格設定!$B$5:$B$1048576,0),0)=価格設定!$D$3,$BT$2,$BS$2),$BS$2))))</f>
        <v/>
      </c>
      <c r="BK90" s="16" t="str">
        <f>IF(BI90="","",IF(COUNTIF($BI$3:BI90,BI90)=1,1,IF(AND(BI89=BI90,BH90=""),BK89,COUNTIF($BH$3:BH90,BH90))))</f>
        <v/>
      </c>
      <c r="BL90" s="52" t="str">
        <f t="shared" si="254"/>
        <v/>
      </c>
      <c r="BM90" s="52" t="str">
        <f t="shared" si="255"/>
        <v/>
      </c>
      <c r="BN90" s="119" t="str">
        <f t="shared" si="256"/>
        <v/>
      </c>
      <c r="BO90" s="119" t="str">
        <f t="shared" si="257"/>
        <v/>
      </c>
      <c r="BP90" s="17" t="str">
        <f t="shared" si="258"/>
        <v/>
      </c>
      <c r="BQ90" s="17" t="str">
        <f t="shared" si="259"/>
        <v/>
      </c>
      <c r="BR90" s="17" t="str">
        <f>IF(OR(BP90="",COUNTIF($BO$3:BO90,BO90)&lt;&gt;1),"",SUMIF(BO$3:BO$1048576,BO90,BP$3:BP$1048576))</f>
        <v/>
      </c>
      <c r="BS90" s="17" t="str">
        <f t="shared" si="260"/>
        <v/>
      </c>
      <c r="BT90" s="17" t="str">
        <f t="shared" si="261"/>
        <v/>
      </c>
      <c r="BU90" s="17" t="str">
        <f t="shared" si="262"/>
        <v/>
      </c>
      <c r="BV90" s="24" t="str">
        <f t="shared" si="263"/>
        <v/>
      </c>
      <c r="BW90" s="24" t="str">
        <f t="shared" si="264"/>
        <v/>
      </c>
      <c r="BX90" s="24" t="str">
        <f t="shared" si="265"/>
        <v/>
      </c>
      <c r="BY90" s="26" t="str">
        <f t="shared" si="266"/>
        <v/>
      </c>
      <c r="BZ90" s="26" t="str">
        <f t="shared" si="267"/>
        <v/>
      </c>
      <c r="CA90" s="26" t="str">
        <f t="shared" si="268"/>
        <v/>
      </c>
      <c r="CB90" s="66" t="str">
        <f t="shared" si="269"/>
        <v/>
      </c>
      <c r="CC90" s="65" t="str">
        <f t="shared" si="270"/>
        <v/>
      </c>
      <c r="CD90" s="26" t="str">
        <f t="shared" si="271"/>
        <v/>
      </c>
      <c r="CE90" s="26" t="str">
        <f t="shared" si="272"/>
        <v/>
      </c>
      <c r="CF90" s="193" t="str">
        <f t="shared" si="273"/>
        <v/>
      </c>
      <c r="CG90" s="193" t="str">
        <f t="shared" si="274"/>
        <v/>
      </c>
      <c r="CH90" s="26" t="str">
        <f t="shared" si="275"/>
        <v/>
      </c>
      <c r="CI90" s="26" t="str">
        <f t="shared" si="276"/>
        <v/>
      </c>
      <c r="CJ90" s="65" t="str">
        <f t="shared" si="277"/>
        <v/>
      </c>
      <c r="CK90" s="65" t="str">
        <f t="shared" si="278"/>
        <v/>
      </c>
      <c r="CL90" s="64" t="str">
        <f t="shared" si="279"/>
        <v/>
      </c>
      <c r="CM90" s="64" t="str">
        <f t="shared" si="280"/>
        <v/>
      </c>
      <c r="CN90" s="65" t="str">
        <f t="shared" si="281"/>
        <v/>
      </c>
      <c r="CP90" s="63" t="str">
        <f>IF(BH90="","",MAX($CP$3:CP89)+1)</f>
        <v/>
      </c>
      <c r="CQ90" s="24" t="str">
        <f t="shared" si="282"/>
        <v/>
      </c>
      <c r="CR90" s="24" t="str">
        <f t="shared" si="283"/>
        <v/>
      </c>
      <c r="CS90" s="24" t="str">
        <f t="shared" si="284"/>
        <v/>
      </c>
      <c r="CT90" s="58" t="str">
        <f>IF(BO90="","",COUNTIF($BO$3:BO90,BO90)&amp;"@"&amp;BO90)</f>
        <v/>
      </c>
      <c r="CU90" s="16" t="str">
        <f t="shared" si="222"/>
        <v/>
      </c>
      <c r="CV90" s="63" t="str">
        <f t="shared" si="285"/>
        <v/>
      </c>
      <c r="CW90" s="16" t="str">
        <f t="shared" si="286"/>
        <v/>
      </c>
      <c r="CX90" s="16" t="str">
        <f t="shared" si="287"/>
        <v/>
      </c>
      <c r="CY90" s="16" t="str">
        <f t="shared" si="288"/>
        <v/>
      </c>
      <c r="CZ90" s="85" t="str">
        <f t="shared" si="289"/>
        <v/>
      </c>
      <c r="DA90" s="16" t="str">
        <f t="shared" si="290"/>
        <v/>
      </c>
      <c r="DB90" s="16" t="str">
        <f t="shared" si="291"/>
        <v/>
      </c>
      <c r="DC90" s="28" t="str">
        <f>IF(CP90="","",$DC$1&amp;(INDEX(価格設定!D$1:XFD$3,ROW(価格設定!$D$3),MATCH($AW90,価格設定!D$1:XFD$1,1))*100)&amp;"%")</f>
        <v/>
      </c>
      <c r="DD90" s="28" t="str">
        <f>IF(CP90="","",$DD$1&amp;(INDEX(価格設定!D$1:XFD$3,ROW(価格設定!$D$2),MATCH($AW90,価格設定!D$1:XFD$1,1))*100)&amp;"%")</f>
        <v/>
      </c>
      <c r="DE90" s="29" t="str">
        <f t="shared" si="292"/>
        <v/>
      </c>
      <c r="DG90" s="58" t="str">
        <f t="shared" si="293"/>
        <v/>
      </c>
      <c r="DH90" s="58" t="str">
        <f t="shared" si="294"/>
        <v/>
      </c>
      <c r="DI90" s="58" t="str">
        <f t="shared" si="295"/>
        <v/>
      </c>
      <c r="DJ90" s="85" t="str">
        <f t="shared" si="296"/>
        <v/>
      </c>
      <c r="DL90" s="58" t="str">
        <f>IF(COUNTIF(DG$3:DG$1048576,DG90)=COUNTIF($DG$3:$DG90,DG90),DG90,"")</f>
        <v/>
      </c>
      <c r="DM90" s="85" t="str">
        <f t="shared" si="297"/>
        <v/>
      </c>
      <c r="DN90" s="85" t="str">
        <f t="shared" si="223"/>
        <v/>
      </c>
      <c r="DO90" s="85" t="str">
        <f t="shared" si="223"/>
        <v/>
      </c>
      <c r="DP90" s="303"/>
      <c r="DQ90" s="17" t="str">
        <f t="shared" si="224"/>
        <v/>
      </c>
      <c r="DR90" s="17" t="str">
        <f t="shared" si="225"/>
        <v/>
      </c>
      <c r="DS90" s="17" t="str">
        <f t="shared" si="226"/>
        <v/>
      </c>
      <c r="DU90" s="16" t="str">
        <f t="shared" si="298"/>
        <v/>
      </c>
      <c r="DV90" s="16" t="str">
        <f>IF(DU90="","",COUNT($DU$3:DU90))</f>
        <v/>
      </c>
      <c r="DW90" s="16" t="str">
        <f t="shared" si="299"/>
        <v/>
      </c>
      <c r="DX90" s="16" t="str">
        <f t="shared" si="300"/>
        <v/>
      </c>
      <c r="DY90" s="16" t="str">
        <f>IF(DZ90="","",COUNTIF(DZ$3:DZ90,DZ90))</f>
        <v/>
      </c>
      <c r="DZ90" s="16" t="str">
        <f t="shared" si="301"/>
        <v/>
      </c>
      <c r="EA90" s="16" t="str">
        <f t="shared" si="302"/>
        <v/>
      </c>
      <c r="EB90" s="16" t="str">
        <f t="shared" si="303"/>
        <v/>
      </c>
      <c r="EC90" s="16" t="str">
        <f t="shared" si="304"/>
        <v/>
      </c>
      <c r="ED90" s="16" t="str">
        <f t="shared" si="305"/>
        <v/>
      </c>
      <c r="EE90" s="16" t="str">
        <f t="shared" si="306"/>
        <v/>
      </c>
      <c r="EF90" s="16" t="str">
        <f t="shared" si="307"/>
        <v/>
      </c>
      <c r="EG90" s="16" t="str">
        <f t="shared" si="308"/>
        <v/>
      </c>
      <c r="EH90" s="16" t="str">
        <f t="shared" si="309"/>
        <v/>
      </c>
      <c r="EI90" s="16" t="str">
        <f t="shared" si="310"/>
        <v/>
      </c>
      <c r="EJ90" s="16" t="str">
        <f t="shared" si="311"/>
        <v/>
      </c>
      <c r="EK90" s="16" t="str">
        <f t="shared" si="312"/>
        <v/>
      </c>
      <c r="EL90" s="58" t="str">
        <f t="shared" si="313"/>
        <v/>
      </c>
      <c r="EM90" s="58" t="str">
        <f>IF(OR($DZ90="",CR90=""),IF($EL90="","",$EL90),IF(OR(CR90="なし",CR90=0),領収書!$H$1,CR90))</f>
        <v/>
      </c>
      <c r="EN90" s="58" t="str">
        <f>IF(OR($DZ90="",CS90=""),IF($EL90="","",$EL90),IF(OR(CS90="なし",CS90=0),入力!$EN$1,CS90))</f>
        <v/>
      </c>
      <c r="EO90" s="63" t="str">
        <f t="shared" si="314"/>
        <v/>
      </c>
      <c r="EP90" s="63" t="str">
        <f t="shared" si="315"/>
        <v/>
      </c>
      <c r="ER90" s="16" t="str">
        <f>IF(AND(COUNTIF($ET$3:ET90,ET90)=1,ET90&lt;&gt;""),MAX($ER$3:ER89)+1,"")</f>
        <v/>
      </c>
      <c r="ES90" s="16" t="str">
        <f>IF(価格設定!B92="","",価格設定!B92)</f>
        <v/>
      </c>
      <c r="ET90" s="16" t="str">
        <f>IF(価格設定!C92="","",価格設定!C92)</f>
        <v/>
      </c>
      <c r="EV90" s="16" t="str">
        <f t="shared" si="227"/>
        <v/>
      </c>
      <c r="EW90" s="16" t="str">
        <f t="shared" si="316"/>
        <v/>
      </c>
    </row>
    <row r="91" spans="1:153" ht="30" customHeight="1" x14ac:dyDescent="0.2">
      <c r="A91" s="225"/>
      <c r="B91" s="212"/>
      <c r="C91" s="221"/>
      <c r="D91" s="164"/>
      <c r="E91" s="165"/>
      <c r="F91" s="166"/>
      <c r="G91" s="167"/>
      <c r="H91" s="179"/>
      <c r="I91" s="306"/>
      <c r="J91" s="169"/>
      <c r="K91" s="179"/>
      <c r="L91" s="186"/>
      <c r="M91" s="186"/>
      <c r="N91" s="168"/>
      <c r="O91" s="170"/>
      <c r="P91" s="212"/>
      <c r="Q91" s="179" t="str">
        <f>IFERROR(IF(H91="","",IFERROR(INDEX(価格設定!$B$5:$B$1048576,MATCH(H91,価格設定!$B$5:$B$1048576,0),0),INDEX(価格設定!$B$5:$B$1048576,MATCH("*"&amp;H91&amp;"*",価格設定!$B$5:$B$1048576,0),0))),H91)</f>
        <v/>
      </c>
      <c r="R91" s="250" t="str">
        <f>IFERROR(IF(Q91="",IF(K91="","",K91),IF(K91="",IF(INDEX(価格設定!$C$5:$C$1048576,MATCH(Q91,価格設定!$B$5:$B$1048576,0),0)=0,"",INDEX(価格設定!$C$5:$C$1048576,MATCH(Q91,価格設定!$B$5:$B$1048576,0),0)),IF(K91="なし","",K91))),"")</f>
        <v/>
      </c>
      <c r="S91" s="308" t="str">
        <f t="shared" si="228"/>
        <v/>
      </c>
      <c r="T91" s="126" t="str">
        <f>IFERROR(IF(J91="",IF(INDEX(価格設定!$E$5:$R$1048576,MATCH($Q91,価格設定!B$5:B$1048576,0),MATCH($AW91,価格設定!E$1:X$1,1))=0,"",INDEX(価格設定!$E$5:$R$1048576,MATCH($Q91,価格設定!B$5:B$1048576,0),MATCH($AW91,価格設定!E$1:X$1,1))),J91),"")</f>
        <v/>
      </c>
      <c r="U91" s="126" t="str">
        <f t="shared" si="229"/>
        <v/>
      </c>
      <c r="V91" s="132" t="str">
        <f t="shared" si="230"/>
        <v/>
      </c>
      <c r="W91" s="127" t="str">
        <f>IFERROR(IF(OR(T91="",T91&lt;0),"",IFERROR(INDEX(価格設定!E$2:X$3,IF(AND(K91=$K$1,$K$1&lt;&gt;""),ROW(価格設定!$D$3)-1,MATCH(INDEX(価格設定!$D$5:$D$1048576,MATCH(Q91,価格設定!$B$5:$B$1048576,0),0),価格設定!$D$2:$D$3,0)),MATCH($AW91,価格設定!E$1:X$1,1)),INDEX(価格設定!E$2:X$2,0,MATCH($AW91,価格設定!E$1:X$1,1)))),"")</f>
        <v/>
      </c>
      <c r="X91" s="126" t="str">
        <f t="shared" si="221"/>
        <v/>
      </c>
      <c r="Y91" s="128" t="str">
        <f t="shared" si="231"/>
        <v/>
      </c>
      <c r="Z91" s="126" t="str">
        <f t="shared" si="232"/>
        <v/>
      </c>
      <c r="AA91" s="129" t="str">
        <f t="shared" si="233"/>
        <v/>
      </c>
      <c r="AB91" s="126" t="str">
        <f t="shared" si="234"/>
        <v/>
      </c>
      <c r="AC91" s="280" t="str">
        <f t="shared" si="235"/>
        <v/>
      </c>
      <c r="AD91" s="15"/>
      <c r="AE91" s="204" t="str">
        <f>IF(AF91="","",COUNT($AF$3:AF91))</f>
        <v/>
      </c>
      <c r="AF91" s="206" t="str">
        <f t="shared" si="236"/>
        <v/>
      </c>
      <c r="AG91" s="204" t="str">
        <f t="shared" si="237"/>
        <v/>
      </c>
      <c r="AH91" s="204" t="str">
        <f t="shared" si="238"/>
        <v/>
      </c>
      <c r="AI91" s="287"/>
      <c r="AJ91" s="15"/>
      <c r="AK91" s="138" t="str">
        <f t="shared" si="239"/>
        <v/>
      </c>
      <c r="AL91" s="131" t="str">
        <f t="shared" si="240"/>
        <v/>
      </c>
      <c r="AM91" s="131" t="str">
        <f t="shared" si="241"/>
        <v/>
      </c>
      <c r="AN91" s="313" t="str">
        <f t="shared" si="242"/>
        <v/>
      </c>
      <c r="AO91" s="316" t="str">
        <f t="shared" si="243"/>
        <v/>
      </c>
      <c r="AP91" s="18"/>
      <c r="AQ91" s="3" t="str">
        <f>IF(F91="","",MAX($AQ$3:AQ90)+1)</f>
        <v/>
      </c>
      <c r="AR91" s="3" t="str">
        <f>IF(OR(AQ91="",BB91=""),"",MAX($AR$3:AR90)+1)</f>
        <v/>
      </c>
      <c r="AS91" s="3" t="str">
        <f>IF(CQ91="","",RANK(CQ91,CQ$3:CQ$1048576,1)+COUNTIF($CQ$3:CQ91,CQ91)-1)</f>
        <v/>
      </c>
      <c r="AT91" s="21" t="str">
        <f>IF(C91="",IF(OR(AND($H91&lt;&gt;"",C91=""),AND($F90=$F91,$AZ91&lt;&gt;""),COUNTA($H$3:$H$1048576,#REF!,$F$3:$F$1048576)&gt;COUNTA($H$3:$H91,#REF!,$F$3:$F91),$AZ91&lt;&gt;""),INDEX(AT$3:AT$1048576,MATCH(MAX($AQ$3:$AQ90),$AQ$3:$AQ$1048576,0),0),""),C91)</f>
        <v/>
      </c>
      <c r="AU91" s="21" t="str">
        <f>IF(D91="",IF(OR(AND($H91&lt;&gt;"",D91=""),AND($F90=$F91,$AZ91&lt;&gt;""),COUNTA($H$3:$H$1048576,#REF!,$F$3:$F$1048576)&gt;COUNTA($H$3:$H91,#REF!,$F$3:$F91),$AZ91&lt;&gt;""),INDEX(AU$3:AU$1048576,MATCH(MAX($AQ$3:$AQ90),$AQ$3:$AQ$1048576,0),0),""),D91)</f>
        <v/>
      </c>
      <c r="AV91" s="21" t="str">
        <f>IF(E91="",IF(OR(AND($H91&lt;&gt;"",E91=""),AND($F90=$F91,$AZ91&lt;&gt;""),COUNTA($H$3:$H$1048576,#REF!,$F$3:$F$1048576)&gt;COUNTA($H$3:$H91,#REF!,$F$3:$F91),$AZ91&lt;&gt;""),INDEX(AV$3:AV$1048576,MATCH(MAX($AQ$3:$AQ90),$AQ$3:$AQ$1048576,0),0),""),E91)</f>
        <v/>
      </c>
      <c r="AW91" s="24" t="str">
        <f t="shared" si="244"/>
        <v/>
      </c>
      <c r="AX91" s="13" t="str">
        <f t="shared" si="245"/>
        <v/>
      </c>
      <c r="AY91" s="4" t="str">
        <f t="shared" si="246"/>
        <v/>
      </c>
      <c r="AZ91" s="4" t="str">
        <f>IF(AX91="",IF(OR(AND(H91&lt;&gt;"",F91=""),COUNTA($H$3:$H$1048576)&gt;COUNTA($H$3:$H91)),INDEX(AX$3:AX91,MATCH(MAX($AQ$3:AQ91),AQ$3:AQ91,0),0),""),AX91)</f>
        <v/>
      </c>
      <c r="BA91" s="4" t="str">
        <f>IF(AY91="",IF(AND(H91&lt;&gt;"",F91=""),INDEX(AY$3:AY91,MATCH(MAX($AQ$3:AQ91),AQ$3:AQ91,0),0),""),AY91)</f>
        <v/>
      </c>
      <c r="BB91" s="82" t="str">
        <f>IF(BC91="","",RANK(BC91,BC$3:BC$1048576,1)+COUNTIF($BC$3:BC91,BC91)-1)</f>
        <v/>
      </c>
      <c r="BC91" s="139" t="str">
        <f t="shared" si="247"/>
        <v/>
      </c>
      <c r="BD91" s="46" t="str">
        <f t="shared" si="248"/>
        <v/>
      </c>
      <c r="BE91" s="46" t="str">
        <f t="shared" si="249"/>
        <v/>
      </c>
      <c r="BF91" s="46" t="str">
        <f t="shared" si="250"/>
        <v/>
      </c>
      <c r="BG91" s="4" t="str">
        <f t="shared" si="251"/>
        <v/>
      </c>
      <c r="BH91" s="180" t="str">
        <f t="shared" si="252"/>
        <v/>
      </c>
      <c r="BI91" s="16" t="str">
        <f t="shared" si="253"/>
        <v/>
      </c>
      <c r="BJ91" s="52" t="str">
        <f>IF(BI91="","",IF(W91="","",IF(AND(K91=$K$1,$K$1&lt;&gt;""),$BT$2,IFERROR(IF(INDEX(価格設定!$D$5:$D$1048576,MATCH(Q91,価格設定!$B$5:$B$1048576,0),0)=価格設定!$D$3,$BT$2,$BS$2),$BS$2))))</f>
        <v/>
      </c>
      <c r="BK91" s="16" t="str">
        <f>IF(BI91="","",IF(COUNTIF($BI$3:BI91,BI91)=1,1,IF(AND(BI90=BI91,BH91=""),BK90,COUNTIF($BH$3:BH91,BH91))))</f>
        <v/>
      </c>
      <c r="BL91" s="52" t="str">
        <f t="shared" si="254"/>
        <v/>
      </c>
      <c r="BM91" s="52" t="str">
        <f t="shared" si="255"/>
        <v/>
      </c>
      <c r="BN91" s="119" t="str">
        <f t="shared" si="256"/>
        <v/>
      </c>
      <c r="BO91" s="119" t="str">
        <f t="shared" si="257"/>
        <v/>
      </c>
      <c r="BP91" s="17" t="str">
        <f t="shared" si="258"/>
        <v/>
      </c>
      <c r="BQ91" s="17" t="str">
        <f t="shared" si="259"/>
        <v/>
      </c>
      <c r="BR91" s="17" t="str">
        <f>IF(OR(BP91="",COUNTIF($BO$3:BO91,BO91)&lt;&gt;1),"",SUMIF(BO$3:BO$1048576,BO91,BP$3:BP$1048576))</f>
        <v/>
      </c>
      <c r="BS91" s="17" t="str">
        <f t="shared" si="260"/>
        <v/>
      </c>
      <c r="BT91" s="17" t="str">
        <f t="shared" si="261"/>
        <v/>
      </c>
      <c r="BU91" s="17" t="str">
        <f t="shared" si="262"/>
        <v/>
      </c>
      <c r="BV91" s="24" t="str">
        <f t="shared" si="263"/>
        <v/>
      </c>
      <c r="BW91" s="24" t="str">
        <f t="shared" si="264"/>
        <v/>
      </c>
      <c r="BX91" s="24" t="str">
        <f t="shared" si="265"/>
        <v/>
      </c>
      <c r="BY91" s="26" t="str">
        <f t="shared" si="266"/>
        <v/>
      </c>
      <c r="BZ91" s="26" t="str">
        <f t="shared" si="267"/>
        <v/>
      </c>
      <c r="CA91" s="26" t="str">
        <f t="shared" si="268"/>
        <v/>
      </c>
      <c r="CB91" s="66" t="str">
        <f t="shared" si="269"/>
        <v/>
      </c>
      <c r="CC91" s="65" t="str">
        <f t="shared" si="270"/>
        <v/>
      </c>
      <c r="CD91" s="26" t="str">
        <f t="shared" si="271"/>
        <v/>
      </c>
      <c r="CE91" s="26" t="str">
        <f t="shared" si="272"/>
        <v/>
      </c>
      <c r="CF91" s="193" t="str">
        <f t="shared" si="273"/>
        <v/>
      </c>
      <c r="CG91" s="193" t="str">
        <f t="shared" si="274"/>
        <v/>
      </c>
      <c r="CH91" s="26" t="str">
        <f t="shared" si="275"/>
        <v/>
      </c>
      <c r="CI91" s="26" t="str">
        <f t="shared" si="276"/>
        <v/>
      </c>
      <c r="CJ91" s="65" t="str">
        <f t="shared" si="277"/>
        <v/>
      </c>
      <c r="CK91" s="65" t="str">
        <f t="shared" si="278"/>
        <v/>
      </c>
      <c r="CL91" s="64" t="str">
        <f t="shared" si="279"/>
        <v/>
      </c>
      <c r="CM91" s="64" t="str">
        <f t="shared" si="280"/>
        <v/>
      </c>
      <c r="CN91" s="65" t="str">
        <f t="shared" si="281"/>
        <v/>
      </c>
      <c r="CP91" s="63" t="str">
        <f>IF(BH91="","",MAX($CP$3:CP90)+1)</f>
        <v/>
      </c>
      <c r="CQ91" s="24" t="str">
        <f t="shared" si="282"/>
        <v/>
      </c>
      <c r="CR91" s="24" t="str">
        <f t="shared" si="283"/>
        <v/>
      </c>
      <c r="CS91" s="24" t="str">
        <f t="shared" si="284"/>
        <v/>
      </c>
      <c r="CT91" s="58" t="str">
        <f>IF(BO91="","",COUNTIF($BO$3:BO91,BO91)&amp;"@"&amp;BO91)</f>
        <v/>
      </c>
      <c r="CU91" s="16" t="str">
        <f t="shared" si="222"/>
        <v/>
      </c>
      <c r="CV91" s="63" t="str">
        <f t="shared" si="285"/>
        <v/>
      </c>
      <c r="CW91" s="16" t="str">
        <f t="shared" si="286"/>
        <v/>
      </c>
      <c r="CX91" s="16" t="str">
        <f t="shared" si="287"/>
        <v/>
      </c>
      <c r="CY91" s="16" t="str">
        <f t="shared" si="288"/>
        <v/>
      </c>
      <c r="CZ91" s="85" t="str">
        <f t="shared" si="289"/>
        <v/>
      </c>
      <c r="DA91" s="16" t="str">
        <f t="shared" si="290"/>
        <v/>
      </c>
      <c r="DB91" s="16" t="str">
        <f t="shared" si="291"/>
        <v/>
      </c>
      <c r="DC91" s="28" t="str">
        <f>IF(CP91="","",$DC$1&amp;(INDEX(価格設定!D$1:XFD$3,ROW(価格設定!$D$3),MATCH($AW91,価格設定!D$1:XFD$1,1))*100)&amp;"%")</f>
        <v/>
      </c>
      <c r="DD91" s="28" t="str">
        <f>IF(CP91="","",$DD$1&amp;(INDEX(価格設定!D$1:XFD$3,ROW(価格設定!$D$2),MATCH($AW91,価格設定!D$1:XFD$1,1))*100)&amp;"%")</f>
        <v/>
      </c>
      <c r="DE91" s="29" t="str">
        <f t="shared" si="292"/>
        <v/>
      </c>
      <c r="DG91" s="58" t="str">
        <f t="shared" si="293"/>
        <v/>
      </c>
      <c r="DH91" s="58" t="str">
        <f t="shared" si="294"/>
        <v/>
      </c>
      <c r="DI91" s="58" t="str">
        <f t="shared" si="295"/>
        <v/>
      </c>
      <c r="DJ91" s="85" t="str">
        <f t="shared" si="296"/>
        <v/>
      </c>
      <c r="DL91" s="58" t="str">
        <f>IF(COUNTIF(DG$3:DG$1048576,DG91)=COUNTIF($DG$3:$DG91,DG91),DG91,"")</f>
        <v/>
      </c>
      <c r="DM91" s="85" t="str">
        <f t="shared" si="297"/>
        <v/>
      </c>
      <c r="DN91" s="85" t="str">
        <f t="shared" si="223"/>
        <v/>
      </c>
      <c r="DO91" s="85" t="str">
        <f t="shared" si="223"/>
        <v/>
      </c>
      <c r="DP91" s="303"/>
      <c r="DQ91" s="17" t="str">
        <f t="shared" si="224"/>
        <v/>
      </c>
      <c r="DR91" s="17" t="str">
        <f t="shared" si="225"/>
        <v/>
      </c>
      <c r="DS91" s="17" t="str">
        <f t="shared" si="226"/>
        <v/>
      </c>
      <c r="DU91" s="16" t="str">
        <f t="shared" si="298"/>
        <v/>
      </c>
      <c r="DV91" s="16" t="str">
        <f>IF(DU91="","",COUNT($DU$3:DU91))</f>
        <v/>
      </c>
      <c r="DW91" s="16" t="str">
        <f t="shared" si="299"/>
        <v/>
      </c>
      <c r="DX91" s="16" t="str">
        <f t="shared" si="300"/>
        <v/>
      </c>
      <c r="DY91" s="16" t="str">
        <f>IF(DZ91="","",COUNTIF(DZ$3:DZ91,DZ91))</f>
        <v/>
      </c>
      <c r="DZ91" s="16" t="str">
        <f t="shared" si="301"/>
        <v/>
      </c>
      <c r="EA91" s="16" t="str">
        <f t="shared" si="302"/>
        <v/>
      </c>
      <c r="EB91" s="16" t="str">
        <f t="shared" si="303"/>
        <v/>
      </c>
      <c r="EC91" s="16" t="str">
        <f t="shared" si="304"/>
        <v/>
      </c>
      <c r="ED91" s="16" t="str">
        <f t="shared" si="305"/>
        <v/>
      </c>
      <c r="EE91" s="16" t="str">
        <f t="shared" si="306"/>
        <v/>
      </c>
      <c r="EF91" s="16" t="str">
        <f t="shared" si="307"/>
        <v/>
      </c>
      <c r="EG91" s="16" t="str">
        <f t="shared" si="308"/>
        <v/>
      </c>
      <c r="EH91" s="16" t="str">
        <f t="shared" si="309"/>
        <v/>
      </c>
      <c r="EI91" s="16" t="str">
        <f t="shared" si="310"/>
        <v/>
      </c>
      <c r="EJ91" s="16" t="str">
        <f t="shared" si="311"/>
        <v/>
      </c>
      <c r="EK91" s="16" t="str">
        <f t="shared" si="312"/>
        <v/>
      </c>
      <c r="EL91" s="58" t="str">
        <f t="shared" si="313"/>
        <v/>
      </c>
      <c r="EM91" s="58" t="str">
        <f>IF(OR($DZ91="",CR91=""),IF($EL91="","",$EL91),IF(OR(CR91="なし",CR91=0),領収書!$H$1,CR91))</f>
        <v/>
      </c>
      <c r="EN91" s="58" t="str">
        <f>IF(OR($DZ91="",CS91=""),IF($EL91="","",$EL91),IF(OR(CS91="なし",CS91=0),入力!$EN$1,CS91))</f>
        <v/>
      </c>
      <c r="EO91" s="63" t="str">
        <f t="shared" si="314"/>
        <v/>
      </c>
      <c r="EP91" s="63" t="str">
        <f t="shared" si="315"/>
        <v/>
      </c>
      <c r="ER91" s="16" t="str">
        <f>IF(AND(COUNTIF($ET$3:ET91,ET91)=1,ET91&lt;&gt;""),MAX($ER$3:ER90)+1,"")</f>
        <v/>
      </c>
      <c r="ES91" s="16" t="str">
        <f>IF(価格設定!B93="","",価格設定!B93)</f>
        <v/>
      </c>
      <c r="ET91" s="16" t="str">
        <f>IF(価格設定!C93="","",価格設定!C93)</f>
        <v/>
      </c>
      <c r="EV91" s="16" t="str">
        <f t="shared" si="227"/>
        <v/>
      </c>
      <c r="EW91" s="16" t="str">
        <f t="shared" si="316"/>
        <v/>
      </c>
    </row>
    <row r="92" spans="1:153" ht="30" customHeight="1" x14ac:dyDescent="0.2">
      <c r="A92" s="225"/>
      <c r="B92" s="212"/>
      <c r="C92" s="221"/>
      <c r="D92" s="164"/>
      <c r="E92" s="165"/>
      <c r="F92" s="166"/>
      <c r="G92" s="167"/>
      <c r="H92" s="179"/>
      <c r="I92" s="306"/>
      <c r="J92" s="169"/>
      <c r="K92" s="179"/>
      <c r="L92" s="186"/>
      <c r="M92" s="186"/>
      <c r="N92" s="168"/>
      <c r="O92" s="170"/>
      <c r="P92" s="212"/>
      <c r="Q92" s="179" t="str">
        <f>IFERROR(IF(H92="","",IFERROR(INDEX(価格設定!$B$5:$B$1048576,MATCH(H92,価格設定!$B$5:$B$1048576,0),0),INDEX(価格設定!$B$5:$B$1048576,MATCH("*"&amp;H92&amp;"*",価格設定!$B$5:$B$1048576,0),0))),H92)</f>
        <v/>
      </c>
      <c r="R92" s="250" t="str">
        <f>IFERROR(IF(Q92="",IF(K92="","",K92),IF(K92="",IF(INDEX(価格設定!$C$5:$C$1048576,MATCH(Q92,価格設定!$B$5:$B$1048576,0),0)=0,"",INDEX(価格設定!$C$5:$C$1048576,MATCH(Q92,価格設定!$B$5:$B$1048576,0),0)),IF(K92="なし","",K92))),"")</f>
        <v/>
      </c>
      <c r="S92" s="308" t="str">
        <f t="shared" si="228"/>
        <v/>
      </c>
      <c r="T92" s="126" t="str">
        <f>IFERROR(IF(J92="",IF(INDEX(価格設定!$E$5:$R$1048576,MATCH($Q92,価格設定!B$5:B$1048576,0),MATCH($AW92,価格設定!E$1:X$1,1))=0,"",INDEX(価格設定!$E$5:$R$1048576,MATCH($Q92,価格設定!B$5:B$1048576,0),MATCH($AW92,価格設定!E$1:X$1,1))),J92),"")</f>
        <v/>
      </c>
      <c r="U92" s="126" t="str">
        <f t="shared" si="229"/>
        <v/>
      </c>
      <c r="V92" s="132" t="str">
        <f t="shared" si="230"/>
        <v/>
      </c>
      <c r="W92" s="127" t="str">
        <f>IFERROR(IF(OR(T92="",T92&lt;0),"",IFERROR(INDEX(価格設定!E$2:X$3,IF(AND(K92=$K$1,$K$1&lt;&gt;""),ROW(価格設定!$D$3)-1,MATCH(INDEX(価格設定!$D$5:$D$1048576,MATCH(Q92,価格設定!$B$5:$B$1048576,0),0),価格設定!$D$2:$D$3,0)),MATCH($AW92,価格設定!E$1:X$1,1)),INDEX(価格設定!E$2:X$2,0,MATCH($AW92,価格設定!E$1:X$1,1)))),"")</f>
        <v/>
      </c>
      <c r="X92" s="126" t="str">
        <f t="shared" si="221"/>
        <v/>
      </c>
      <c r="Y92" s="128" t="str">
        <f t="shared" si="231"/>
        <v/>
      </c>
      <c r="Z92" s="126" t="str">
        <f t="shared" si="232"/>
        <v/>
      </c>
      <c r="AA92" s="129" t="str">
        <f t="shared" si="233"/>
        <v/>
      </c>
      <c r="AB92" s="126" t="str">
        <f t="shared" si="234"/>
        <v/>
      </c>
      <c r="AC92" s="280" t="str">
        <f t="shared" si="235"/>
        <v/>
      </c>
      <c r="AD92" s="15"/>
      <c r="AE92" s="204" t="str">
        <f>IF(AF92="","",COUNT($AF$3:AF92))</f>
        <v/>
      </c>
      <c r="AF92" s="206" t="str">
        <f t="shared" si="236"/>
        <v/>
      </c>
      <c r="AG92" s="204" t="str">
        <f t="shared" si="237"/>
        <v/>
      </c>
      <c r="AH92" s="204" t="str">
        <f t="shared" si="238"/>
        <v/>
      </c>
      <c r="AI92" s="287"/>
      <c r="AJ92" s="15"/>
      <c r="AK92" s="138" t="str">
        <f t="shared" si="239"/>
        <v/>
      </c>
      <c r="AL92" s="131" t="str">
        <f t="shared" si="240"/>
        <v/>
      </c>
      <c r="AM92" s="131" t="str">
        <f t="shared" si="241"/>
        <v/>
      </c>
      <c r="AN92" s="313" t="str">
        <f t="shared" si="242"/>
        <v/>
      </c>
      <c r="AO92" s="316" t="str">
        <f t="shared" si="243"/>
        <v/>
      </c>
      <c r="AP92" s="18"/>
      <c r="AQ92" s="3" t="str">
        <f>IF(F92="","",MAX($AQ$3:AQ91)+1)</f>
        <v/>
      </c>
      <c r="AR92" s="3" t="str">
        <f>IF(OR(AQ92="",BB92=""),"",MAX($AR$3:AR91)+1)</f>
        <v/>
      </c>
      <c r="AS92" s="3" t="str">
        <f>IF(CQ92="","",RANK(CQ92,CQ$3:CQ$1048576,1)+COUNTIF($CQ$3:CQ92,CQ92)-1)</f>
        <v/>
      </c>
      <c r="AT92" s="21" t="str">
        <f>IF(C92="",IF(OR(AND($H92&lt;&gt;"",C92=""),AND($F91=$F92,$AZ92&lt;&gt;""),COUNTA($H$3:$H$1048576,#REF!,$F$3:$F$1048576)&gt;COUNTA($H$3:$H92,#REF!,$F$3:$F92),$AZ92&lt;&gt;""),INDEX(AT$3:AT$1048576,MATCH(MAX($AQ$3:$AQ91),$AQ$3:$AQ$1048576,0),0),""),C92)</f>
        <v/>
      </c>
      <c r="AU92" s="21" t="str">
        <f>IF(D92="",IF(OR(AND($H92&lt;&gt;"",D92=""),AND($F91=$F92,$AZ92&lt;&gt;""),COUNTA($H$3:$H$1048576,#REF!,$F$3:$F$1048576)&gt;COUNTA($H$3:$H92,#REF!,$F$3:$F92),$AZ92&lt;&gt;""),INDEX(AU$3:AU$1048576,MATCH(MAX($AQ$3:$AQ91),$AQ$3:$AQ$1048576,0),0),""),D92)</f>
        <v/>
      </c>
      <c r="AV92" s="21" t="str">
        <f>IF(E92="",IF(OR(AND($H92&lt;&gt;"",E92=""),AND($F91=$F92,$AZ92&lt;&gt;""),COUNTA($H$3:$H$1048576,#REF!,$F$3:$F$1048576)&gt;COUNTA($H$3:$H92,#REF!,$F$3:$F92),$AZ92&lt;&gt;""),INDEX(AV$3:AV$1048576,MATCH(MAX($AQ$3:$AQ91),$AQ$3:$AQ$1048576,0),0),""),E92)</f>
        <v/>
      </c>
      <c r="AW92" s="24" t="str">
        <f t="shared" si="244"/>
        <v/>
      </c>
      <c r="AX92" s="13" t="str">
        <f t="shared" si="245"/>
        <v/>
      </c>
      <c r="AY92" s="4" t="str">
        <f t="shared" si="246"/>
        <v/>
      </c>
      <c r="AZ92" s="4" t="str">
        <f>IF(AX92="",IF(OR(AND(H92&lt;&gt;"",F92=""),COUNTA($H$3:$H$1048576)&gt;COUNTA($H$3:$H92)),INDEX(AX$3:AX92,MATCH(MAX($AQ$3:AQ92),AQ$3:AQ92,0),0),""),AX92)</f>
        <v/>
      </c>
      <c r="BA92" s="4" t="str">
        <f>IF(AY92="",IF(AND(H92&lt;&gt;"",F92=""),INDEX(AY$3:AY92,MATCH(MAX($AQ$3:AQ92),AQ$3:AQ92,0),0),""),AY92)</f>
        <v/>
      </c>
      <c r="BB92" s="82" t="str">
        <f>IF(BC92="","",RANK(BC92,BC$3:BC$1048576,1)+COUNTIF($BC$3:BC92,BC92)-1)</f>
        <v/>
      </c>
      <c r="BC92" s="139" t="str">
        <f t="shared" si="247"/>
        <v/>
      </c>
      <c r="BD92" s="46" t="str">
        <f t="shared" si="248"/>
        <v/>
      </c>
      <c r="BE92" s="46" t="str">
        <f t="shared" si="249"/>
        <v/>
      </c>
      <c r="BF92" s="46" t="str">
        <f t="shared" si="250"/>
        <v/>
      </c>
      <c r="BG92" s="4" t="str">
        <f t="shared" si="251"/>
        <v/>
      </c>
      <c r="BH92" s="180" t="str">
        <f t="shared" si="252"/>
        <v/>
      </c>
      <c r="BI92" s="16" t="str">
        <f t="shared" si="253"/>
        <v/>
      </c>
      <c r="BJ92" s="52" t="str">
        <f>IF(BI92="","",IF(W92="","",IF(AND(K92=$K$1,$K$1&lt;&gt;""),$BT$2,IFERROR(IF(INDEX(価格設定!$D$5:$D$1048576,MATCH(Q92,価格設定!$B$5:$B$1048576,0),0)=価格設定!$D$3,$BT$2,$BS$2),$BS$2))))</f>
        <v/>
      </c>
      <c r="BK92" s="16" t="str">
        <f>IF(BI92="","",IF(COUNTIF($BI$3:BI92,BI92)=1,1,IF(AND(BI91=BI92,BH92=""),BK91,COUNTIF($BH$3:BH92,BH92))))</f>
        <v/>
      </c>
      <c r="BL92" s="52" t="str">
        <f t="shared" si="254"/>
        <v/>
      </c>
      <c r="BM92" s="52" t="str">
        <f t="shared" si="255"/>
        <v/>
      </c>
      <c r="BN92" s="119" t="str">
        <f t="shared" si="256"/>
        <v/>
      </c>
      <c r="BO92" s="119" t="str">
        <f t="shared" si="257"/>
        <v/>
      </c>
      <c r="BP92" s="17" t="str">
        <f t="shared" si="258"/>
        <v/>
      </c>
      <c r="BQ92" s="17" t="str">
        <f t="shared" si="259"/>
        <v/>
      </c>
      <c r="BR92" s="17" t="str">
        <f>IF(OR(BP92="",COUNTIF($BO$3:BO92,BO92)&lt;&gt;1),"",SUMIF(BO$3:BO$1048576,BO92,BP$3:BP$1048576))</f>
        <v/>
      </c>
      <c r="BS92" s="17" t="str">
        <f t="shared" si="260"/>
        <v/>
      </c>
      <c r="BT92" s="17" t="str">
        <f t="shared" si="261"/>
        <v/>
      </c>
      <c r="BU92" s="17" t="str">
        <f t="shared" si="262"/>
        <v/>
      </c>
      <c r="BV92" s="24" t="str">
        <f t="shared" si="263"/>
        <v/>
      </c>
      <c r="BW92" s="24" t="str">
        <f t="shared" si="264"/>
        <v/>
      </c>
      <c r="BX92" s="24" t="str">
        <f t="shared" si="265"/>
        <v/>
      </c>
      <c r="BY92" s="26" t="str">
        <f t="shared" si="266"/>
        <v/>
      </c>
      <c r="BZ92" s="26" t="str">
        <f t="shared" si="267"/>
        <v/>
      </c>
      <c r="CA92" s="26" t="str">
        <f t="shared" si="268"/>
        <v/>
      </c>
      <c r="CB92" s="66" t="str">
        <f t="shared" si="269"/>
        <v/>
      </c>
      <c r="CC92" s="65" t="str">
        <f t="shared" si="270"/>
        <v/>
      </c>
      <c r="CD92" s="26" t="str">
        <f t="shared" si="271"/>
        <v/>
      </c>
      <c r="CE92" s="26" t="str">
        <f t="shared" si="272"/>
        <v/>
      </c>
      <c r="CF92" s="193" t="str">
        <f t="shared" si="273"/>
        <v/>
      </c>
      <c r="CG92" s="193" t="str">
        <f t="shared" si="274"/>
        <v/>
      </c>
      <c r="CH92" s="26" t="str">
        <f t="shared" si="275"/>
        <v/>
      </c>
      <c r="CI92" s="26" t="str">
        <f t="shared" si="276"/>
        <v/>
      </c>
      <c r="CJ92" s="65" t="str">
        <f t="shared" si="277"/>
        <v/>
      </c>
      <c r="CK92" s="65" t="str">
        <f t="shared" si="278"/>
        <v/>
      </c>
      <c r="CL92" s="64" t="str">
        <f t="shared" si="279"/>
        <v/>
      </c>
      <c r="CM92" s="64" t="str">
        <f t="shared" si="280"/>
        <v/>
      </c>
      <c r="CN92" s="65" t="str">
        <f t="shared" si="281"/>
        <v/>
      </c>
      <c r="CP92" s="63" t="str">
        <f>IF(BH92="","",MAX($CP$3:CP91)+1)</f>
        <v/>
      </c>
      <c r="CQ92" s="24" t="str">
        <f t="shared" si="282"/>
        <v/>
      </c>
      <c r="CR92" s="24" t="str">
        <f t="shared" si="283"/>
        <v/>
      </c>
      <c r="CS92" s="24" t="str">
        <f t="shared" si="284"/>
        <v/>
      </c>
      <c r="CT92" s="58" t="str">
        <f>IF(BO92="","",COUNTIF($BO$3:BO92,BO92)&amp;"@"&amp;BO92)</f>
        <v/>
      </c>
      <c r="CU92" s="16" t="str">
        <f t="shared" si="222"/>
        <v/>
      </c>
      <c r="CV92" s="63" t="str">
        <f t="shared" si="285"/>
        <v/>
      </c>
      <c r="CW92" s="16" t="str">
        <f t="shared" si="286"/>
        <v/>
      </c>
      <c r="CX92" s="16" t="str">
        <f t="shared" si="287"/>
        <v/>
      </c>
      <c r="CY92" s="16" t="str">
        <f t="shared" si="288"/>
        <v/>
      </c>
      <c r="CZ92" s="85" t="str">
        <f t="shared" si="289"/>
        <v/>
      </c>
      <c r="DA92" s="16" t="str">
        <f t="shared" si="290"/>
        <v/>
      </c>
      <c r="DB92" s="16" t="str">
        <f t="shared" si="291"/>
        <v/>
      </c>
      <c r="DC92" s="28" t="str">
        <f>IF(CP92="","",$DC$1&amp;(INDEX(価格設定!D$1:XFD$3,ROW(価格設定!$D$3),MATCH($AW92,価格設定!D$1:XFD$1,1))*100)&amp;"%")</f>
        <v/>
      </c>
      <c r="DD92" s="28" t="str">
        <f>IF(CP92="","",$DD$1&amp;(INDEX(価格設定!D$1:XFD$3,ROW(価格設定!$D$2),MATCH($AW92,価格設定!D$1:XFD$1,1))*100)&amp;"%")</f>
        <v/>
      </c>
      <c r="DE92" s="29" t="str">
        <f t="shared" si="292"/>
        <v/>
      </c>
      <c r="DG92" s="58" t="str">
        <f t="shared" si="293"/>
        <v/>
      </c>
      <c r="DH92" s="58" t="str">
        <f t="shared" si="294"/>
        <v/>
      </c>
      <c r="DI92" s="58" t="str">
        <f t="shared" si="295"/>
        <v/>
      </c>
      <c r="DJ92" s="85" t="str">
        <f t="shared" si="296"/>
        <v/>
      </c>
      <c r="DL92" s="58" t="str">
        <f>IF(COUNTIF(DG$3:DG$1048576,DG92)=COUNTIF($DG$3:$DG92,DG92),DG92,"")</f>
        <v/>
      </c>
      <c r="DM92" s="85" t="str">
        <f t="shared" si="297"/>
        <v/>
      </c>
      <c r="DN92" s="85" t="str">
        <f t="shared" si="223"/>
        <v/>
      </c>
      <c r="DO92" s="85" t="str">
        <f t="shared" si="223"/>
        <v/>
      </c>
      <c r="DP92" s="303"/>
      <c r="DQ92" s="17" t="str">
        <f t="shared" si="224"/>
        <v/>
      </c>
      <c r="DR92" s="17" t="str">
        <f t="shared" si="225"/>
        <v/>
      </c>
      <c r="DS92" s="17" t="str">
        <f t="shared" si="226"/>
        <v/>
      </c>
      <c r="DU92" s="16" t="str">
        <f t="shared" si="298"/>
        <v/>
      </c>
      <c r="DV92" s="16" t="str">
        <f>IF(DU92="","",COUNT($DU$3:DU92))</f>
        <v/>
      </c>
      <c r="DW92" s="16" t="str">
        <f t="shared" si="299"/>
        <v/>
      </c>
      <c r="DX92" s="16" t="str">
        <f t="shared" si="300"/>
        <v/>
      </c>
      <c r="DY92" s="16" t="str">
        <f>IF(DZ92="","",COUNTIF(DZ$3:DZ92,DZ92))</f>
        <v/>
      </c>
      <c r="DZ92" s="16" t="str">
        <f t="shared" si="301"/>
        <v/>
      </c>
      <c r="EA92" s="16" t="str">
        <f t="shared" si="302"/>
        <v/>
      </c>
      <c r="EB92" s="16" t="str">
        <f t="shared" si="303"/>
        <v/>
      </c>
      <c r="EC92" s="16" t="str">
        <f t="shared" si="304"/>
        <v/>
      </c>
      <c r="ED92" s="16" t="str">
        <f t="shared" si="305"/>
        <v/>
      </c>
      <c r="EE92" s="16" t="str">
        <f t="shared" si="306"/>
        <v/>
      </c>
      <c r="EF92" s="16" t="str">
        <f t="shared" si="307"/>
        <v/>
      </c>
      <c r="EG92" s="16" t="str">
        <f t="shared" si="308"/>
        <v/>
      </c>
      <c r="EH92" s="16" t="str">
        <f t="shared" si="309"/>
        <v/>
      </c>
      <c r="EI92" s="16" t="str">
        <f t="shared" si="310"/>
        <v/>
      </c>
      <c r="EJ92" s="16" t="str">
        <f t="shared" si="311"/>
        <v/>
      </c>
      <c r="EK92" s="16" t="str">
        <f t="shared" si="312"/>
        <v/>
      </c>
      <c r="EL92" s="58" t="str">
        <f t="shared" si="313"/>
        <v/>
      </c>
      <c r="EM92" s="58" t="str">
        <f>IF(OR($DZ92="",CR92=""),IF($EL92="","",$EL92),IF(OR(CR92="なし",CR92=0),領収書!$H$1,CR92))</f>
        <v/>
      </c>
      <c r="EN92" s="58" t="str">
        <f>IF(OR($DZ92="",CS92=""),IF($EL92="","",$EL92),IF(OR(CS92="なし",CS92=0),入力!$EN$1,CS92))</f>
        <v/>
      </c>
      <c r="EO92" s="63" t="str">
        <f t="shared" si="314"/>
        <v/>
      </c>
      <c r="EP92" s="63" t="str">
        <f t="shared" si="315"/>
        <v/>
      </c>
      <c r="ER92" s="16" t="str">
        <f>IF(AND(COUNTIF($ET$3:ET92,ET92)=1,ET92&lt;&gt;""),MAX($ER$3:ER91)+1,"")</f>
        <v/>
      </c>
      <c r="ES92" s="16" t="str">
        <f>IF(価格設定!B94="","",価格設定!B94)</f>
        <v/>
      </c>
      <c r="ET92" s="16" t="str">
        <f>IF(価格設定!C94="","",価格設定!C94)</f>
        <v/>
      </c>
      <c r="EV92" s="16" t="str">
        <f t="shared" si="227"/>
        <v/>
      </c>
      <c r="EW92" s="16" t="str">
        <f t="shared" si="316"/>
        <v/>
      </c>
    </row>
    <row r="93" spans="1:153" ht="30" customHeight="1" x14ac:dyDescent="0.2">
      <c r="A93" s="225"/>
      <c r="B93" s="212"/>
      <c r="C93" s="221"/>
      <c r="D93" s="164"/>
      <c r="E93" s="165"/>
      <c r="F93" s="166"/>
      <c r="G93" s="167"/>
      <c r="H93" s="179"/>
      <c r="I93" s="306"/>
      <c r="J93" s="169"/>
      <c r="K93" s="179"/>
      <c r="L93" s="186"/>
      <c r="M93" s="186"/>
      <c r="N93" s="168"/>
      <c r="O93" s="170"/>
      <c r="P93" s="212"/>
      <c r="Q93" s="179" t="str">
        <f>IFERROR(IF(H93="","",IFERROR(INDEX(価格設定!$B$5:$B$1048576,MATCH(H93,価格設定!$B$5:$B$1048576,0),0),INDEX(価格設定!$B$5:$B$1048576,MATCH("*"&amp;H93&amp;"*",価格設定!$B$5:$B$1048576,0),0))),H93)</f>
        <v/>
      </c>
      <c r="R93" s="250" t="str">
        <f>IFERROR(IF(Q93="",IF(K93="","",K93),IF(K93="",IF(INDEX(価格設定!$C$5:$C$1048576,MATCH(Q93,価格設定!$B$5:$B$1048576,0),0)=0,"",INDEX(価格設定!$C$5:$C$1048576,MATCH(Q93,価格設定!$B$5:$B$1048576,0),0)),IF(K93="なし","",K93))),"")</f>
        <v/>
      </c>
      <c r="S93" s="308" t="str">
        <f t="shared" si="228"/>
        <v/>
      </c>
      <c r="T93" s="126" t="str">
        <f>IFERROR(IF(J93="",IF(INDEX(価格設定!$E$5:$R$1048576,MATCH($Q93,価格設定!B$5:B$1048576,0),MATCH($AW93,価格設定!E$1:X$1,1))=0,"",INDEX(価格設定!$E$5:$R$1048576,MATCH($Q93,価格設定!B$5:B$1048576,0),MATCH($AW93,価格設定!E$1:X$1,1))),J93),"")</f>
        <v/>
      </c>
      <c r="U93" s="126" t="str">
        <f t="shared" si="229"/>
        <v/>
      </c>
      <c r="V93" s="132" t="str">
        <f t="shared" si="230"/>
        <v/>
      </c>
      <c r="W93" s="127" t="str">
        <f>IFERROR(IF(OR(T93="",T93&lt;0),"",IFERROR(INDEX(価格設定!E$2:X$3,IF(AND(K93=$K$1,$K$1&lt;&gt;""),ROW(価格設定!$D$3)-1,MATCH(INDEX(価格設定!$D$5:$D$1048576,MATCH(Q93,価格設定!$B$5:$B$1048576,0),0),価格設定!$D$2:$D$3,0)),MATCH($AW93,価格設定!E$1:X$1,1)),INDEX(価格設定!E$2:X$2,0,MATCH($AW93,価格設定!E$1:X$1,1)))),"")</f>
        <v/>
      </c>
      <c r="X93" s="126" t="str">
        <f t="shared" si="221"/>
        <v/>
      </c>
      <c r="Y93" s="128" t="str">
        <f t="shared" si="231"/>
        <v/>
      </c>
      <c r="Z93" s="126" t="str">
        <f t="shared" si="232"/>
        <v/>
      </c>
      <c r="AA93" s="129" t="str">
        <f t="shared" si="233"/>
        <v/>
      </c>
      <c r="AB93" s="126" t="str">
        <f t="shared" si="234"/>
        <v/>
      </c>
      <c r="AC93" s="280" t="str">
        <f t="shared" si="235"/>
        <v/>
      </c>
      <c r="AD93" s="15"/>
      <c r="AE93" s="204" t="str">
        <f>IF(AF93="","",COUNT($AF$3:AF93))</f>
        <v/>
      </c>
      <c r="AF93" s="206" t="str">
        <f t="shared" si="236"/>
        <v/>
      </c>
      <c r="AG93" s="204" t="str">
        <f t="shared" si="237"/>
        <v/>
      </c>
      <c r="AH93" s="204" t="str">
        <f t="shared" si="238"/>
        <v/>
      </c>
      <c r="AI93" s="287"/>
      <c r="AJ93" s="15"/>
      <c r="AK93" s="138" t="str">
        <f t="shared" si="239"/>
        <v/>
      </c>
      <c r="AL93" s="131" t="str">
        <f t="shared" si="240"/>
        <v/>
      </c>
      <c r="AM93" s="131" t="str">
        <f t="shared" si="241"/>
        <v/>
      </c>
      <c r="AN93" s="313" t="str">
        <f t="shared" si="242"/>
        <v/>
      </c>
      <c r="AO93" s="316" t="str">
        <f t="shared" si="243"/>
        <v/>
      </c>
      <c r="AP93" s="18"/>
      <c r="AQ93" s="3" t="str">
        <f>IF(F93="","",MAX($AQ$3:AQ92)+1)</f>
        <v/>
      </c>
      <c r="AR93" s="3" t="str">
        <f>IF(OR(AQ93="",BB93=""),"",MAX($AR$3:AR92)+1)</f>
        <v/>
      </c>
      <c r="AS93" s="3" t="str">
        <f>IF(CQ93="","",RANK(CQ93,CQ$3:CQ$1048576,1)+COUNTIF($CQ$3:CQ93,CQ93)-1)</f>
        <v/>
      </c>
      <c r="AT93" s="21" t="str">
        <f>IF(C93="",IF(OR(AND($H93&lt;&gt;"",C93=""),AND($F92=$F93,$AZ93&lt;&gt;""),COUNTA($H$3:$H$1048576,#REF!,$F$3:$F$1048576)&gt;COUNTA($H$3:$H93,#REF!,$F$3:$F93),$AZ93&lt;&gt;""),INDEX(AT$3:AT$1048576,MATCH(MAX($AQ$3:$AQ92),$AQ$3:$AQ$1048576,0),0),""),C93)</f>
        <v/>
      </c>
      <c r="AU93" s="21" t="str">
        <f>IF(D93="",IF(OR(AND($H93&lt;&gt;"",D93=""),AND($F92=$F93,$AZ93&lt;&gt;""),COUNTA($H$3:$H$1048576,#REF!,$F$3:$F$1048576)&gt;COUNTA($H$3:$H93,#REF!,$F$3:$F93),$AZ93&lt;&gt;""),INDEX(AU$3:AU$1048576,MATCH(MAX($AQ$3:$AQ92),$AQ$3:$AQ$1048576,0),0),""),D93)</f>
        <v/>
      </c>
      <c r="AV93" s="21" t="str">
        <f>IF(E93="",IF(OR(AND($H93&lt;&gt;"",E93=""),AND($F92=$F93,$AZ93&lt;&gt;""),COUNTA($H$3:$H$1048576,#REF!,$F$3:$F$1048576)&gt;COUNTA($H$3:$H93,#REF!,$F$3:$F93),$AZ93&lt;&gt;""),INDEX(AV$3:AV$1048576,MATCH(MAX($AQ$3:$AQ92),$AQ$3:$AQ$1048576,0),0),""),E93)</f>
        <v/>
      </c>
      <c r="AW93" s="24" t="str">
        <f t="shared" si="244"/>
        <v/>
      </c>
      <c r="AX93" s="13" t="str">
        <f t="shared" si="245"/>
        <v/>
      </c>
      <c r="AY93" s="4" t="str">
        <f t="shared" si="246"/>
        <v/>
      </c>
      <c r="AZ93" s="4" t="str">
        <f>IF(AX93="",IF(OR(AND(H93&lt;&gt;"",F93=""),COUNTA($H$3:$H$1048576)&gt;COUNTA($H$3:$H93)),INDEX(AX$3:AX93,MATCH(MAX($AQ$3:AQ93),AQ$3:AQ93,0),0),""),AX93)</f>
        <v/>
      </c>
      <c r="BA93" s="4" t="str">
        <f>IF(AY93="",IF(AND(H93&lt;&gt;"",F93=""),INDEX(AY$3:AY93,MATCH(MAX($AQ$3:AQ93),AQ$3:AQ93,0),0),""),AY93)</f>
        <v/>
      </c>
      <c r="BB93" s="82" t="str">
        <f>IF(BC93="","",RANK(BC93,BC$3:BC$1048576,1)+COUNTIF($BC$3:BC93,BC93)-1)</f>
        <v/>
      </c>
      <c r="BC93" s="139" t="str">
        <f t="shared" si="247"/>
        <v/>
      </c>
      <c r="BD93" s="46" t="str">
        <f t="shared" si="248"/>
        <v/>
      </c>
      <c r="BE93" s="46" t="str">
        <f t="shared" si="249"/>
        <v/>
      </c>
      <c r="BF93" s="46" t="str">
        <f t="shared" si="250"/>
        <v/>
      </c>
      <c r="BG93" s="4" t="str">
        <f t="shared" si="251"/>
        <v/>
      </c>
      <c r="BH93" s="180" t="str">
        <f t="shared" si="252"/>
        <v/>
      </c>
      <c r="BI93" s="16" t="str">
        <f t="shared" si="253"/>
        <v/>
      </c>
      <c r="BJ93" s="52" t="str">
        <f>IF(BI93="","",IF(W93="","",IF(AND(K93=$K$1,$K$1&lt;&gt;""),$BT$2,IFERROR(IF(INDEX(価格設定!$D$5:$D$1048576,MATCH(Q93,価格設定!$B$5:$B$1048576,0),0)=価格設定!$D$3,$BT$2,$BS$2),$BS$2))))</f>
        <v/>
      </c>
      <c r="BK93" s="16" t="str">
        <f>IF(BI93="","",IF(COUNTIF($BI$3:BI93,BI93)=1,1,IF(AND(BI92=BI93,BH93=""),BK92,COUNTIF($BH$3:BH93,BH93))))</f>
        <v/>
      </c>
      <c r="BL93" s="52" t="str">
        <f t="shared" si="254"/>
        <v/>
      </c>
      <c r="BM93" s="52" t="str">
        <f t="shared" si="255"/>
        <v/>
      </c>
      <c r="BN93" s="119" t="str">
        <f t="shared" si="256"/>
        <v/>
      </c>
      <c r="BO93" s="119" t="str">
        <f t="shared" si="257"/>
        <v/>
      </c>
      <c r="BP93" s="17" t="str">
        <f t="shared" si="258"/>
        <v/>
      </c>
      <c r="BQ93" s="17" t="str">
        <f t="shared" si="259"/>
        <v/>
      </c>
      <c r="BR93" s="17" t="str">
        <f>IF(OR(BP93="",COUNTIF($BO$3:BO93,BO93)&lt;&gt;1),"",SUMIF(BO$3:BO$1048576,BO93,BP$3:BP$1048576))</f>
        <v/>
      </c>
      <c r="BS93" s="17" t="str">
        <f t="shared" si="260"/>
        <v/>
      </c>
      <c r="BT93" s="17" t="str">
        <f t="shared" si="261"/>
        <v/>
      </c>
      <c r="BU93" s="17" t="str">
        <f t="shared" si="262"/>
        <v/>
      </c>
      <c r="BV93" s="24" t="str">
        <f t="shared" si="263"/>
        <v/>
      </c>
      <c r="BW93" s="24" t="str">
        <f t="shared" si="264"/>
        <v/>
      </c>
      <c r="BX93" s="24" t="str">
        <f t="shared" si="265"/>
        <v/>
      </c>
      <c r="BY93" s="26" t="str">
        <f t="shared" si="266"/>
        <v/>
      </c>
      <c r="BZ93" s="26" t="str">
        <f t="shared" si="267"/>
        <v/>
      </c>
      <c r="CA93" s="26" t="str">
        <f t="shared" si="268"/>
        <v/>
      </c>
      <c r="CB93" s="66" t="str">
        <f t="shared" si="269"/>
        <v/>
      </c>
      <c r="CC93" s="65" t="str">
        <f t="shared" si="270"/>
        <v/>
      </c>
      <c r="CD93" s="26" t="str">
        <f t="shared" si="271"/>
        <v/>
      </c>
      <c r="CE93" s="26" t="str">
        <f t="shared" si="272"/>
        <v/>
      </c>
      <c r="CF93" s="193" t="str">
        <f t="shared" si="273"/>
        <v/>
      </c>
      <c r="CG93" s="193" t="str">
        <f t="shared" si="274"/>
        <v/>
      </c>
      <c r="CH93" s="26" t="str">
        <f t="shared" si="275"/>
        <v/>
      </c>
      <c r="CI93" s="26" t="str">
        <f t="shared" si="276"/>
        <v/>
      </c>
      <c r="CJ93" s="65" t="str">
        <f t="shared" si="277"/>
        <v/>
      </c>
      <c r="CK93" s="65" t="str">
        <f t="shared" si="278"/>
        <v/>
      </c>
      <c r="CL93" s="64" t="str">
        <f t="shared" si="279"/>
        <v/>
      </c>
      <c r="CM93" s="64" t="str">
        <f t="shared" si="280"/>
        <v/>
      </c>
      <c r="CN93" s="65" t="str">
        <f t="shared" si="281"/>
        <v/>
      </c>
      <c r="CP93" s="63" t="str">
        <f>IF(BH93="","",MAX($CP$3:CP92)+1)</f>
        <v/>
      </c>
      <c r="CQ93" s="24" t="str">
        <f t="shared" si="282"/>
        <v/>
      </c>
      <c r="CR93" s="24" t="str">
        <f t="shared" si="283"/>
        <v/>
      </c>
      <c r="CS93" s="24" t="str">
        <f t="shared" si="284"/>
        <v/>
      </c>
      <c r="CT93" s="58" t="str">
        <f>IF(BO93="","",COUNTIF($BO$3:BO93,BO93)&amp;"@"&amp;BO93)</f>
        <v/>
      </c>
      <c r="CU93" s="16" t="str">
        <f t="shared" si="222"/>
        <v/>
      </c>
      <c r="CV93" s="63" t="str">
        <f t="shared" si="285"/>
        <v/>
      </c>
      <c r="CW93" s="16" t="str">
        <f t="shared" si="286"/>
        <v/>
      </c>
      <c r="CX93" s="16" t="str">
        <f t="shared" si="287"/>
        <v/>
      </c>
      <c r="CY93" s="16" t="str">
        <f t="shared" si="288"/>
        <v/>
      </c>
      <c r="CZ93" s="85" t="str">
        <f t="shared" si="289"/>
        <v/>
      </c>
      <c r="DA93" s="16" t="str">
        <f t="shared" si="290"/>
        <v/>
      </c>
      <c r="DB93" s="16" t="str">
        <f t="shared" si="291"/>
        <v/>
      </c>
      <c r="DC93" s="28" t="str">
        <f>IF(CP93="","",$DC$1&amp;(INDEX(価格設定!D$1:XFD$3,ROW(価格設定!$D$3),MATCH($AW93,価格設定!D$1:XFD$1,1))*100)&amp;"%")</f>
        <v/>
      </c>
      <c r="DD93" s="28" t="str">
        <f>IF(CP93="","",$DD$1&amp;(INDEX(価格設定!D$1:XFD$3,ROW(価格設定!$D$2),MATCH($AW93,価格設定!D$1:XFD$1,1))*100)&amp;"%")</f>
        <v/>
      </c>
      <c r="DE93" s="29" t="str">
        <f t="shared" si="292"/>
        <v/>
      </c>
      <c r="DG93" s="58" t="str">
        <f t="shared" si="293"/>
        <v/>
      </c>
      <c r="DH93" s="58" t="str">
        <f t="shared" si="294"/>
        <v/>
      </c>
      <c r="DI93" s="58" t="str">
        <f t="shared" si="295"/>
        <v/>
      </c>
      <c r="DJ93" s="85" t="str">
        <f t="shared" si="296"/>
        <v/>
      </c>
      <c r="DL93" s="58" t="str">
        <f>IF(COUNTIF(DG$3:DG$1048576,DG93)=COUNTIF($DG$3:$DG93,DG93),DG93,"")</f>
        <v/>
      </c>
      <c r="DM93" s="85" t="str">
        <f t="shared" si="297"/>
        <v/>
      </c>
      <c r="DN93" s="85" t="str">
        <f t="shared" si="223"/>
        <v/>
      </c>
      <c r="DO93" s="85" t="str">
        <f t="shared" si="223"/>
        <v/>
      </c>
      <c r="DP93" s="303"/>
      <c r="DQ93" s="17" t="str">
        <f t="shared" si="224"/>
        <v/>
      </c>
      <c r="DR93" s="17" t="str">
        <f t="shared" si="225"/>
        <v/>
      </c>
      <c r="DS93" s="17" t="str">
        <f t="shared" si="226"/>
        <v/>
      </c>
      <c r="DU93" s="16" t="str">
        <f t="shared" si="298"/>
        <v/>
      </c>
      <c r="DV93" s="16" t="str">
        <f>IF(DU93="","",COUNT($DU$3:DU93))</f>
        <v/>
      </c>
      <c r="DW93" s="16" t="str">
        <f t="shared" si="299"/>
        <v/>
      </c>
      <c r="DX93" s="16" t="str">
        <f t="shared" si="300"/>
        <v/>
      </c>
      <c r="DY93" s="16" t="str">
        <f>IF(DZ93="","",COUNTIF(DZ$3:DZ93,DZ93))</f>
        <v/>
      </c>
      <c r="DZ93" s="16" t="str">
        <f t="shared" si="301"/>
        <v/>
      </c>
      <c r="EA93" s="16" t="str">
        <f t="shared" si="302"/>
        <v/>
      </c>
      <c r="EB93" s="16" t="str">
        <f t="shared" si="303"/>
        <v/>
      </c>
      <c r="EC93" s="16" t="str">
        <f t="shared" si="304"/>
        <v/>
      </c>
      <c r="ED93" s="16" t="str">
        <f t="shared" si="305"/>
        <v/>
      </c>
      <c r="EE93" s="16" t="str">
        <f t="shared" si="306"/>
        <v/>
      </c>
      <c r="EF93" s="16" t="str">
        <f t="shared" si="307"/>
        <v/>
      </c>
      <c r="EG93" s="16" t="str">
        <f t="shared" si="308"/>
        <v/>
      </c>
      <c r="EH93" s="16" t="str">
        <f t="shared" si="309"/>
        <v/>
      </c>
      <c r="EI93" s="16" t="str">
        <f t="shared" si="310"/>
        <v/>
      </c>
      <c r="EJ93" s="16" t="str">
        <f t="shared" si="311"/>
        <v/>
      </c>
      <c r="EK93" s="16" t="str">
        <f t="shared" si="312"/>
        <v/>
      </c>
      <c r="EL93" s="58" t="str">
        <f t="shared" si="313"/>
        <v/>
      </c>
      <c r="EM93" s="58" t="str">
        <f>IF(OR($DZ93="",CR93=""),IF($EL93="","",$EL93),IF(OR(CR93="なし",CR93=0),領収書!$H$1,CR93))</f>
        <v/>
      </c>
      <c r="EN93" s="58" t="str">
        <f>IF(OR($DZ93="",CS93=""),IF($EL93="","",$EL93),IF(OR(CS93="なし",CS93=0),入力!$EN$1,CS93))</f>
        <v/>
      </c>
      <c r="EO93" s="63" t="str">
        <f t="shared" si="314"/>
        <v/>
      </c>
      <c r="EP93" s="63" t="str">
        <f t="shared" si="315"/>
        <v/>
      </c>
      <c r="ER93" s="16" t="str">
        <f>IF(AND(COUNTIF($ET$3:ET93,ET93)=1,ET93&lt;&gt;""),MAX($ER$3:ER92)+1,"")</f>
        <v/>
      </c>
      <c r="ES93" s="16" t="str">
        <f>IF(価格設定!B95="","",価格設定!B95)</f>
        <v/>
      </c>
      <c r="ET93" s="16" t="str">
        <f>IF(価格設定!C95="","",価格設定!C95)</f>
        <v/>
      </c>
      <c r="EV93" s="16" t="str">
        <f t="shared" si="227"/>
        <v/>
      </c>
      <c r="EW93" s="16" t="str">
        <f t="shared" si="316"/>
        <v/>
      </c>
    </row>
    <row r="94" spans="1:153" ht="30" customHeight="1" x14ac:dyDescent="0.2">
      <c r="A94" s="225"/>
      <c r="B94" s="212"/>
      <c r="C94" s="221"/>
      <c r="D94" s="164"/>
      <c r="E94" s="165"/>
      <c r="F94" s="166"/>
      <c r="G94" s="167"/>
      <c r="H94" s="179"/>
      <c r="I94" s="306"/>
      <c r="J94" s="169"/>
      <c r="K94" s="179"/>
      <c r="L94" s="186"/>
      <c r="M94" s="186"/>
      <c r="N94" s="168"/>
      <c r="O94" s="170"/>
      <c r="P94" s="212"/>
      <c r="Q94" s="179" t="str">
        <f>IFERROR(IF(H94="","",IFERROR(INDEX(価格設定!$B$5:$B$1048576,MATCH(H94,価格設定!$B$5:$B$1048576,0),0),INDEX(価格設定!$B$5:$B$1048576,MATCH("*"&amp;H94&amp;"*",価格設定!$B$5:$B$1048576,0),0))),H94)</f>
        <v/>
      </c>
      <c r="R94" s="250" t="str">
        <f>IFERROR(IF(Q94="",IF(K94="","",K94),IF(K94="",IF(INDEX(価格設定!$C$5:$C$1048576,MATCH(Q94,価格設定!$B$5:$B$1048576,0),0)=0,"",INDEX(価格設定!$C$5:$C$1048576,MATCH(Q94,価格設定!$B$5:$B$1048576,0),0)),IF(K94="なし","",K94))),"")</f>
        <v/>
      </c>
      <c r="S94" s="308" t="str">
        <f t="shared" si="228"/>
        <v/>
      </c>
      <c r="T94" s="126" t="str">
        <f>IFERROR(IF(J94="",IF(INDEX(価格設定!$E$5:$R$1048576,MATCH($Q94,価格設定!B$5:B$1048576,0),MATCH($AW94,価格設定!E$1:X$1,1))=0,"",INDEX(価格設定!$E$5:$R$1048576,MATCH($Q94,価格設定!B$5:B$1048576,0),MATCH($AW94,価格設定!E$1:X$1,1))),J94),"")</f>
        <v/>
      </c>
      <c r="U94" s="126" t="str">
        <f t="shared" si="229"/>
        <v/>
      </c>
      <c r="V94" s="132" t="str">
        <f t="shared" si="230"/>
        <v/>
      </c>
      <c r="W94" s="127" t="str">
        <f>IFERROR(IF(OR(T94="",T94&lt;0),"",IFERROR(INDEX(価格設定!E$2:X$3,IF(AND(K94=$K$1,$K$1&lt;&gt;""),ROW(価格設定!$D$3)-1,MATCH(INDEX(価格設定!$D$5:$D$1048576,MATCH(Q94,価格設定!$B$5:$B$1048576,0),0),価格設定!$D$2:$D$3,0)),MATCH($AW94,価格設定!E$1:X$1,1)),INDEX(価格設定!E$2:X$2,0,MATCH($AW94,価格設定!E$1:X$1,1)))),"")</f>
        <v/>
      </c>
      <c r="X94" s="126" t="str">
        <f t="shared" si="221"/>
        <v/>
      </c>
      <c r="Y94" s="128" t="str">
        <f t="shared" si="231"/>
        <v/>
      </c>
      <c r="Z94" s="126" t="str">
        <f t="shared" si="232"/>
        <v/>
      </c>
      <c r="AA94" s="129" t="str">
        <f t="shared" si="233"/>
        <v/>
      </c>
      <c r="AB94" s="126" t="str">
        <f t="shared" si="234"/>
        <v/>
      </c>
      <c r="AC94" s="280" t="str">
        <f t="shared" si="235"/>
        <v/>
      </c>
      <c r="AD94" s="15"/>
      <c r="AE94" s="204" t="str">
        <f>IF(AF94="","",COUNT($AF$3:AF94))</f>
        <v/>
      </c>
      <c r="AF94" s="206" t="str">
        <f t="shared" si="236"/>
        <v/>
      </c>
      <c r="AG94" s="204" t="str">
        <f t="shared" si="237"/>
        <v/>
      </c>
      <c r="AH94" s="204" t="str">
        <f t="shared" si="238"/>
        <v/>
      </c>
      <c r="AI94" s="287"/>
      <c r="AJ94" s="15"/>
      <c r="AK94" s="138" t="str">
        <f t="shared" si="239"/>
        <v/>
      </c>
      <c r="AL94" s="131" t="str">
        <f t="shared" si="240"/>
        <v/>
      </c>
      <c r="AM94" s="131" t="str">
        <f t="shared" si="241"/>
        <v/>
      </c>
      <c r="AN94" s="313" t="str">
        <f t="shared" si="242"/>
        <v/>
      </c>
      <c r="AO94" s="316" t="str">
        <f t="shared" si="243"/>
        <v/>
      </c>
      <c r="AP94" s="18"/>
      <c r="AQ94" s="3" t="str">
        <f>IF(F94="","",MAX($AQ$3:AQ93)+1)</f>
        <v/>
      </c>
      <c r="AR94" s="3" t="str">
        <f>IF(OR(AQ94="",BB94=""),"",MAX($AR$3:AR93)+1)</f>
        <v/>
      </c>
      <c r="AS94" s="3" t="str">
        <f>IF(CQ94="","",RANK(CQ94,CQ$3:CQ$1048576,1)+COUNTIF($CQ$3:CQ94,CQ94)-1)</f>
        <v/>
      </c>
      <c r="AT94" s="21" t="str">
        <f>IF(C94="",IF(OR(AND($H94&lt;&gt;"",C94=""),AND($F93=$F94,$AZ94&lt;&gt;""),COUNTA($H$3:$H$1048576,#REF!,$F$3:$F$1048576)&gt;COUNTA($H$3:$H94,#REF!,$F$3:$F94),$AZ94&lt;&gt;""),INDEX(AT$3:AT$1048576,MATCH(MAX($AQ$3:$AQ93),$AQ$3:$AQ$1048576,0),0),""),C94)</f>
        <v/>
      </c>
      <c r="AU94" s="21" t="str">
        <f>IF(D94="",IF(OR(AND($H94&lt;&gt;"",D94=""),AND($F93=$F94,$AZ94&lt;&gt;""),COUNTA($H$3:$H$1048576,#REF!,$F$3:$F$1048576)&gt;COUNTA($H$3:$H94,#REF!,$F$3:$F94),$AZ94&lt;&gt;""),INDEX(AU$3:AU$1048576,MATCH(MAX($AQ$3:$AQ93),$AQ$3:$AQ$1048576,0),0),""),D94)</f>
        <v/>
      </c>
      <c r="AV94" s="21" t="str">
        <f>IF(E94="",IF(OR(AND($H94&lt;&gt;"",E94=""),AND($F93=$F94,$AZ94&lt;&gt;""),COUNTA($H$3:$H$1048576,#REF!,$F$3:$F$1048576)&gt;COUNTA($H$3:$H94,#REF!,$F$3:$F94),$AZ94&lt;&gt;""),INDEX(AV$3:AV$1048576,MATCH(MAX($AQ$3:$AQ93),$AQ$3:$AQ$1048576,0),0),""),E94)</f>
        <v/>
      </c>
      <c r="AW94" s="24" t="str">
        <f t="shared" si="244"/>
        <v/>
      </c>
      <c r="AX94" s="13" t="str">
        <f t="shared" si="245"/>
        <v/>
      </c>
      <c r="AY94" s="4" t="str">
        <f t="shared" si="246"/>
        <v/>
      </c>
      <c r="AZ94" s="4" t="str">
        <f>IF(AX94="",IF(OR(AND(H94&lt;&gt;"",F94=""),COUNTA($H$3:$H$1048576)&gt;COUNTA($H$3:$H94)),INDEX(AX$3:AX94,MATCH(MAX($AQ$3:AQ94),AQ$3:AQ94,0),0),""),AX94)</f>
        <v/>
      </c>
      <c r="BA94" s="4" t="str">
        <f>IF(AY94="",IF(AND(H94&lt;&gt;"",F94=""),INDEX(AY$3:AY94,MATCH(MAX($AQ$3:AQ94),AQ$3:AQ94,0),0),""),AY94)</f>
        <v/>
      </c>
      <c r="BB94" s="82" t="str">
        <f>IF(BC94="","",RANK(BC94,BC$3:BC$1048576,1)+COUNTIF($BC$3:BC94,BC94)-1)</f>
        <v/>
      </c>
      <c r="BC94" s="139" t="str">
        <f t="shared" si="247"/>
        <v/>
      </c>
      <c r="BD94" s="46" t="str">
        <f t="shared" si="248"/>
        <v/>
      </c>
      <c r="BE94" s="46" t="str">
        <f t="shared" si="249"/>
        <v/>
      </c>
      <c r="BF94" s="46" t="str">
        <f t="shared" si="250"/>
        <v/>
      </c>
      <c r="BG94" s="4" t="str">
        <f t="shared" si="251"/>
        <v/>
      </c>
      <c r="BH94" s="180" t="str">
        <f t="shared" si="252"/>
        <v/>
      </c>
      <c r="BI94" s="16" t="str">
        <f t="shared" si="253"/>
        <v/>
      </c>
      <c r="BJ94" s="52" t="str">
        <f>IF(BI94="","",IF(W94="","",IF(AND(K94=$K$1,$K$1&lt;&gt;""),$BT$2,IFERROR(IF(INDEX(価格設定!$D$5:$D$1048576,MATCH(Q94,価格設定!$B$5:$B$1048576,0),0)=価格設定!$D$3,$BT$2,$BS$2),$BS$2))))</f>
        <v/>
      </c>
      <c r="BK94" s="16" t="str">
        <f>IF(BI94="","",IF(COUNTIF($BI$3:BI94,BI94)=1,1,IF(AND(BI93=BI94,BH94=""),BK93,COUNTIF($BH$3:BH94,BH94))))</f>
        <v/>
      </c>
      <c r="BL94" s="52" t="str">
        <f t="shared" si="254"/>
        <v/>
      </c>
      <c r="BM94" s="52" t="str">
        <f t="shared" si="255"/>
        <v/>
      </c>
      <c r="BN94" s="119" t="str">
        <f t="shared" si="256"/>
        <v/>
      </c>
      <c r="BO94" s="119" t="str">
        <f t="shared" si="257"/>
        <v/>
      </c>
      <c r="BP94" s="17" t="str">
        <f t="shared" si="258"/>
        <v/>
      </c>
      <c r="BQ94" s="17" t="str">
        <f t="shared" si="259"/>
        <v/>
      </c>
      <c r="BR94" s="17" t="str">
        <f>IF(OR(BP94="",COUNTIF($BO$3:BO94,BO94)&lt;&gt;1),"",SUMIF(BO$3:BO$1048576,BO94,BP$3:BP$1048576))</f>
        <v/>
      </c>
      <c r="BS94" s="17" t="str">
        <f t="shared" si="260"/>
        <v/>
      </c>
      <c r="BT94" s="17" t="str">
        <f t="shared" si="261"/>
        <v/>
      </c>
      <c r="BU94" s="17" t="str">
        <f t="shared" si="262"/>
        <v/>
      </c>
      <c r="BV94" s="24" t="str">
        <f t="shared" si="263"/>
        <v/>
      </c>
      <c r="BW94" s="24" t="str">
        <f t="shared" si="264"/>
        <v/>
      </c>
      <c r="BX94" s="24" t="str">
        <f t="shared" si="265"/>
        <v/>
      </c>
      <c r="BY94" s="26" t="str">
        <f t="shared" si="266"/>
        <v/>
      </c>
      <c r="BZ94" s="26" t="str">
        <f t="shared" si="267"/>
        <v/>
      </c>
      <c r="CA94" s="26" t="str">
        <f t="shared" si="268"/>
        <v/>
      </c>
      <c r="CB94" s="66" t="str">
        <f t="shared" si="269"/>
        <v/>
      </c>
      <c r="CC94" s="65" t="str">
        <f t="shared" si="270"/>
        <v/>
      </c>
      <c r="CD94" s="26" t="str">
        <f t="shared" si="271"/>
        <v/>
      </c>
      <c r="CE94" s="26" t="str">
        <f t="shared" si="272"/>
        <v/>
      </c>
      <c r="CF94" s="193" t="str">
        <f t="shared" si="273"/>
        <v/>
      </c>
      <c r="CG94" s="193" t="str">
        <f t="shared" si="274"/>
        <v/>
      </c>
      <c r="CH94" s="26" t="str">
        <f t="shared" si="275"/>
        <v/>
      </c>
      <c r="CI94" s="26" t="str">
        <f t="shared" si="276"/>
        <v/>
      </c>
      <c r="CJ94" s="65" t="str">
        <f t="shared" si="277"/>
        <v/>
      </c>
      <c r="CK94" s="65" t="str">
        <f t="shared" si="278"/>
        <v/>
      </c>
      <c r="CL94" s="64" t="str">
        <f t="shared" si="279"/>
        <v/>
      </c>
      <c r="CM94" s="64" t="str">
        <f t="shared" si="280"/>
        <v/>
      </c>
      <c r="CN94" s="65" t="str">
        <f t="shared" si="281"/>
        <v/>
      </c>
      <c r="CP94" s="63" t="str">
        <f>IF(BH94="","",MAX($CP$3:CP93)+1)</f>
        <v/>
      </c>
      <c r="CQ94" s="24" t="str">
        <f t="shared" si="282"/>
        <v/>
      </c>
      <c r="CR94" s="24" t="str">
        <f t="shared" si="283"/>
        <v/>
      </c>
      <c r="CS94" s="24" t="str">
        <f t="shared" si="284"/>
        <v/>
      </c>
      <c r="CT94" s="58" t="str">
        <f>IF(BO94="","",COUNTIF($BO$3:BO94,BO94)&amp;"@"&amp;BO94)</f>
        <v/>
      </c>
      <c r="CU94" s="16" t="str">
        <f t="shared" si="222"/>
        <v/>
      </c>
      <c r="CV94" s="63" t="str">
        <f t="shared" si="285"/>
        <v/>
      </c>
      <c r="CW94" s="16" t="str">
        <f t="shared" si="286"/>
        <v/>
      </c>
      <c r="CX94" s="16" t="str">
        <f t="shared" si="287"/>
        <v/>
      </c>
      <c r="CY94" s="16" t="str">
        <f t="shared" si="288"/>
        <v/>
      </c>
      <c r="CZ94" s="85" t="str">
        <f t="shared" si="289"/>
        <v/>
      </c>
      <c r="DA94" s="16" t="str">
        <f t="shared" si="290"/>
        <v/>
      </c>
      <c r="DB94" s="16" t="str">
        <f t="shared" si="291"/>
        <v/>
      </c>
      <c r="DC94" s="28" t="str">
        <f>IF(CP94="","",$DC$1&amp;(INDEX(価格設定!D$1:XFD$3,ROW(価格設定!$D$3),MATCH($AW94,価格設定!D$1:XFD$1,1))*100)&amp;"%")</f>
        <v/>
      </c>
      <c r="DD94" s="28" t="str">
        <f>IF(CP94="","",$DD$1&amp;(INDEX(価格設定!D$1:XFD$3,ROW(価格設定!$D$2),MATCH($AW94,価格設定!D$1:XFD$1,1))*100)&amp;"%")</f>
        <v/>
      </c>
      <c r="DE94" s="29" t="str">
        <f t="shared" si="292"/>
        <v/>
      </c>
      <c r="DG94" s="58" t="str">
        <f t="shared" si="293"/>
        <v/>
      </c>
      <c r="DH94" s="58" t="str">
        <f t="shared" si="294"/>
        <v/>
      </c>
      <c r="DI94" s="58" t="str">
        <f t="shared" si="295"/>
        <v/>
      </c>
      <c r="DJ94" s="85" t="str">
        <f t="shared" si="296"/>
        <v/>
      </c>
      <c r="DL94" s="58" t="str">
        <f>IF(COUNTIF(DG$3:DG$1048576,DG94)=COUNTIF($DG$3:$DG94,DG94),DG94,"")</f>
        <v/>
      </c>
      <c r="DM94" s="85" t="str">
        <f t="shared" si="297"/>
        <v/>
      </c>
      <c r="DN94" s="85" t="str">
        <f t="shared" si="223"/>
        <v/>
      </c>
      <c r="DO94" s="85" t="str">
        <f t="shared" si="223"/>
        <v/>
      </c>
      <c r="DP94" s="303"/>
      <c r="DQ94" s="17" t="str">
        <f t="shared" si="224"/>
        <v/>
      </c>
      <c r="DR94" s="17" t="str">
        <f t="shared" si="225"/>
        <v/>
      </c>
      <c r="DS94" s="17" t="str">
        <f t="shared" si="226"/>
        <v/>
      </c>
      <c r="DU94" s="16" t="str">
        <f t="shared" si="298"/>
        <v/>
      </c>
      <c r="DV94" s="16" t="str">
        <f>IF(DU94="","",COUNT($DU$3:DU94))</f>
        <v/>
      </c>
      <c r="DW94" s="16" t="str">
        <f t="shared" si="299"/>
        <v/>
      </c>
      <c r="DX94" s="16" t="str">
        <f t="shared" si="300"/>
        <v/>
      </c>
      <c r="DY94" s="16" t="str">
        <f>IF(DZ94="","",COUNTIF(DZ$3:DZ94,DZ94))</f>
        <v/>
      </c>
      <c r="DZ94" s="16" t="str">
        <f t="shared" si="301"/>
        <v/>
      </c>
      <c r="EA94" s="16" t="str">
        <f t="shared" si="302"/>
        <v/>
      </c>
      <c r="EB94" s="16" t="str">
        <f t="shared" si="303"/>
        <v/>
      </c>
      <c r="EC94" s="16" t="str">
        <f t="shared" si="304"/>
        <v/>
      </c>
      <c r="ED94" s="16" t="str">
        <f t="shared" si="305"/>
        <v/>
      </c>
      <c r="EE94" s="16" t="str">
        <f t="shared" si="306"/>
        <v/>
      </c>
      <c r="EF94" s="16" t="str">
        <f t="shared" si="307"/>
        <v/>
      </c>
      <c r="EG94" s="16" t="str">
        <f t="shared" si="308"/>
        <v/>
      </c>
      <c r="EH94" s="16" t="str">
        <f t="shared" si="309"/>
        <v/>
      </c>
      <c r="EI94" s="16" t="str">
        <f t="shared" si="310"/>
        <v/>
      </c>
      <c r="EJ94" s="16" t="str">
        <f t="shared" si="311"/>
        <v/>
      </c>
      <c r="EK94" s="16" t="str">
        <f t="shared" si="312"/>
        <v/>
      </c>
      <c r="EL94" s="58" t="str">
        <f t="shared" si="313"/>
        <v/>
      </c>
      <c r="EM94" s="58" t="str">
        <f>IF(OR($DZ94="",CR94=""),IF($EL94="","",$EL94),IF(OR(CR94="なし",CR94=0),領収書!$H$1,CR94))</f>
        <v/>
      </c>
      <c r="EN94" s="58" t="str">
        <f>IF(OR($DZ94="",CS94=""),IF($EL94="","",$EL94),IF(OR(CS94="なし",CS94=0),入力!$EN$1,CS94))</f>
        <v/>
      </c>
      <c r="EO94" s="63" t="str">
        <f t="shared" si="314"/>
        <v/>
      </c>
      <c r="EP94" s="63" t="str">
        <f t="shared" si="315"/>
        <v/>
      </c>
      <c r="ER94" s="16" t="str">
        <f>IF(AND(COUNTIF($ET$3:ET94,ET94)=1,ET94&lt;&gt;""),MAX($ER$3:ER93)+1,"")</f>
        <v/>
      </c>
      <c r="ES94" s="16" t="str">
        <f>IF(価格設定!B96="","",価格設定!B96)</f>
        <v/>
      </c>
      <c r="ET94" s="16" t="str">
        <f>IF(価格設定!C96="","",価格設定!C96)</f>
        <v/>
      </c>
      <c r="EV94" s="16" t="str">
        <f t="shared" si="227"/>
        <v/>
      </c>
      <c r="EW94" s="16" t="str">
        <f t="shared" si="316"/>
        <v/>
      </c>
    </row>
    <row r="95" spans="1:153" ht="30" customHeight="1" x14ac:dyDescent="0.2">
      <c r="A95" s="225"/>
      <c r="B95" s="212"/>
      <c r="C95" s="221"/>
      <c r="D95" s="164"/>
      <c r="E95" s="165"/>
      <c r="F95" s="166"/>
      <c r="G95" s="167"/>
      <c r="H95" s="179"/>
      <c r="I95" s="306"/>
      <c r="J95" s="169"/>
      <c r="K95" s="179"/>
      <c r="L95" s="186"/>
      <c r="M95" s="186"/>
      <c r="N95" s="168"/>
      <c r="O95" s="170"/>
      <c r="P95" s="212"/>
      <c r="Q95" s="179" t="str">
        <f>IFERROR(IF(H95="","",IFERROR(INDEX(価格設定!$B$5:$B$1048576,MATCH(H95,価格設定!$B$5:$B$1048576,0),0),INDEX(価格設定!$B$5:$B$1048576,MATCH("*"&amp;H95&amp;"*",価格設定!$B$5:$B$1048576,0),0))),H95)</f>
        <v/>
      </c>
      <c r="R95" s="250" t="str">
        <f>IFERROR(IF(Q95="",IF(K95="","",K95),IF(K95="",IF(INDEX(価格設定!$C$5:$C$1048576,MATCH(Q95,価格設定!$B$5:$B$1048576,0),0)=0,"",INDEX(価格設定!$C$5:$C$1048576,MATCH(Q95,価格設定!$B$5:$B$1048576,0),0)),IF(K95="なし","",K95))),"")</f>
        <v/>
      </c>
      <c r="S95" s="308" t="str">
        <f t="shared" si="228"/>
        <v/>
      </c>
      <c r="T95" s="126" t="str">
        <f>IFERROR(IF(J95="",IF(INDEX(価格設定!$E$5:$R$1048576,MATCH($Q95,価格設定!B$5:B$1048576,0),MATCH($AW95,価格設定!E$1:X$1,1))=0,"",INDEX(価格設定!$E$5:$R$1048576,MATCH($Q95,価格設定!B$5:B$1048576,0),MATCH($AW95,価格設定!E$1:X$1,1))),J95),"")</f>
        <v/>
      </c>
      <c r="U95" s="126" t="str">
        <f t="shared" si="229"/>
        <v/>
      </c>
      <c r="V95" s="132" t="str">
        <f t="shared" si="230"/>
        <v/>
      </c>
      <c r="W95" s="127" t="str">
        <f>IFERROR(IF(OR(T95="",T95&lt;0),"",IFERROR(INDEX(価格設定!E$2:X$3,IF(AND(K95=$K$1,$K$1&lt;&gt;""),ROW(価格設定!$D$3)-1,MATCH(INDEX(価格設定!$D$5:$D$1048576,MATCH(Q95,価格設定!$B$5:$B$1048576,0),0),価格設定!$D$2:$D$3,0)),MATCH($AW95,価格設定!E$1:X$1,1)),INDEX(価格設定!E$2:X$2,0,MATCH($AW95,価格設定!E$1:X$1,1)))),"")</f>
        <v/>
      </c>
      <c r="X95" s="126" t="str">
        <f t="shared" si="221"/>
        <v/>
      </c>
      <c r="Y95" s="128" t="str">
        <f t="shared" si="231"/>
        <v/>
      </c>
      <c r="Z95" s="126" t="str">
        <f t="shared" si="232"/>
        <v/>
      </c>
      <c r="AA95" s="129" t="str">
        <f t="shared" si="233"/>
        <v/>
      </c>
      <c r="AB95" s="126" t="str">
        <f t="shared" si="234"/>
        <v/>
      </c>
      <c r="AC95" s="280" t="str">
        <f t="shared" si="235"/>
        <v/>
      </c>
      <c r="AD95" s="15"/>
      <c r="AE95" s="204" t="str">
        <f>IF(AF95="","",COUNT($AF$3:AF95))</f>
        <v/>
      </c>
      <c r="AF95" s="206" t="str">
        <f t="shared" si="236"/>
        <v/>
      </c>
      <c r="AG95" s="204" t="str">
        <f t="shared" si="237"/>
        <v/>
      </c>
      <c r="AH95" s="204" t="str">
        <f t="shared" si="238"/>
        <v/>
      </c>
      <c r="AI95" s="287"/>
      <c r="AJ95" s="15"/>
      <c r="AK95" s="138" t="str">
        <f t="shared" si="239"/>
        <v/>
      </c>
      <c r="AL95" s="131" t="str">
        <f t="shared" si="240"/>
        <v/>
      </c>
      <c r="AM95" s="131" t="str">
        <f t="shared" si="241"/>
        <v/>
      </c>
      <c r="AN95" s="313" t="str">
        <f t="shared" si="242"/>
        <v/>
      </c>
      <c r="AO95" s="316" t="str">
        <f t="shared" si="243"/>
        <v/>
      </c>
      <c r="AP95" s="18"/>
      <c r="AQ95" s="3" t="str">
        <f>IF(F95="","",MAX($AQ$3:AQ94)+1)</f>
        <v/>
      </c>
      <c r="AR95" s="3" t="str">
        <f>IF(OR(AQ95="",BB95=""),"",MAX($AR$3:AR94)+1)</f>
        <v/>
      </c>
      <c r="AS95" s="3" t="str">
        <f>IF(CQ95="","",RANK(CQ95,CQ$3:CQ$1048576,1)+COUNTIF($CQ$3:CQ95,CQ95)-1)</f>
        <v/>
      </c>
      <c r="AT95" s="21" t="str">
        <f>IF(C95="",IF(OR(AND($H95&lt;&gt;"",C95=""),AND($F94=$F95,$AZ95&lt;&gt;""),COUNTA($H$3:$H$1048576,#REF!,$F$3:$F$1048576)&gt;COUNTA($H$3:$H95,#REF!,$F$3:$F95),$AZ95&lt;&gt;""),INDEX(AT$3:AT$1048576,MATCH(MAX($AQ$3:$AQ94),$AQ$3:$AQ$1048576,0),0),""),C95)</f>
        <v/>
      </c>
      <c r="AU95" s="21" t="str">
        <f>IF(D95="",IF(OR(AND($H95&lt;&gt;"",D95=""),AND($F94=$F95,$AZ95&lt;&gt;""),COUNTA($H$3:$H$1048576,#REF!,$F$3:$F$1048576)&gt;COUNTA($H$3:$H95,#REF!,$F$3:$F95),$AZ95&lt;&gt;""),INDEX(AU$3:AU$1048576,MATCH(MAX($AQ$3:$AQ94),$AQ$3:$AQ$1048576,0),0),""),D95)</f>
        <v/>
      </c>
      <c r="AV95" s="21" t="str">
        <f>IF(E95="",IF(OR(AND($H95&lt;&gt;"",E95=""),AND($F94=$F95,$AZ95&lt;&gt;""),COUNTA($H$3:$H$1048576,#REF!,$F$3:$F$1048576)&gt;COUNTA($H$3:$H95,#REF!,$F$3:$F95),$AZ95&lt;&gt;""),INDEX(AV$3:AV$1048576,MATCH(MAX($AQ$3:$AQ94),$AQ$3:$AQ$1048576,0),0),""),E95)</f>
        <v/>
      </c>
      <c r="AW95" s="24" t="str">
        <f t="shared" si="244"/>
        <v/>
      </c>
      <c r="AX95" s="13" t="str">
        <f t="shared" si="245"/>
        <v/>
      </c>
      <c r="AY95" s="4" t="str">
        <f t="shared" si="246"/>
        <v/>
      </c>
      <c r="AZ95" s="4" t="str">
        <f>IF(AX95="",IF(OR(AND(H95&lt;&gt;"",F95=""),COUNTA($H$3:$H$1048576)&gt;COUNTA($H$3:$H95)),INDEX(AX$3:AX95,MATCH(MAX($AQ$3:AQ95),AQ$3:AQ95,0),0),""),AX95)</f>
        <v/>
      </c>
      <c r="BA95" s="4" t="str">
        <f>IF(AY95="",IF(AND(H95&lt;&gt;"",F95=""),INDEX(AY$3:AY95,MATCH(MAX($AQ$3:AQ95),AQ$3:AQ95,0),0),""),AY95)</f>
        <v/>
      </c>
      <c r="BB95" s="82" t="str">
        <f>IF(BC95="","",RANK(BC95,BC$3:BC$1048576,1)+COUNTIF($BC$3:BC95,BC95)-1)</f>
        <v/>
      </c>
      <c r="BC95" s="139" t="str">
        <f t="shared" si="247"/>
        <v/>
      </c>
      <c r="BD95" s="46" t="str">
        <f t="shared" si="248"/>
        <v/>
      </c>
      <c r="BE95" s="46" t="str">
        <f t="shared" si="249"/>
        <v/>
      </c>
      <c r="BF95" s="46" t="str">
        <f t="shared" si="250"/>
        <v/>
      </c>
      <c r="BG95" s="4" t="str">
        <f t="shared" si="251"/>
        <v/>
      </c>
      <c r="BH95" s="180" t="str">
        <f t="shared" si="252"/>
        <v/>
      </c>
      <c r="BI95" s="16" t="str">
        <f t="shared" si="253"/>
        <v/>
      </c>
      <c r="BJ95" s="52" t="str">
        <f>IF(BI95="","",IF(W95="","",IF(AND(K95=$K$1,$K$1&lt;&gt;""),$BT$2,IFERROR(IF(INDEX(価格設定!$D$5:$D$1048576,MATCH(Q95,価格設定!$B$5:$B$1048576,0),0)=価格設定!$D$3,$BT$2,$BS$2),$BS$2))))</f>
        <v/>
      </c>
      <c r="BK95" s="16" t="str">
        <f>IF(BI95="","",IF(COUNTIF($BI$3:BI95,BI95)=1,1,IF(AND(BI94=BI95,BH95=""),BK94,COUNTIF($BH$3:BH95,BH95))))</f>
        <v/>
      </c>
      <c r="BL95" s="52" t="str">
        <f t="shared" si="254"/>
        <v/>
      </c>
      <c r="BM95" s="52" t="str">
        <f t="shared" si="255"/>
        <v/>
      </c>
      <c r="BN95" s="119" t="str">
        <f t="shared" si="256"/>
        <v/>
      </c>
      <c r="BO95" s="119" t="str">
        <f t="shared" si="257"/>
        <v/>
      </c>
      <c r="BP95" s="17" t="str">
        <f t="shared" si="258"/>
        <v/>
      </c>
      <c r="BQ95" s="17" t="str">
        <f t="shared" si="259"/>
        <v/>
      </c>
      <c r="BR95" s="17" t="str">
        <f>IF(OR(BP95="",COUNTIF($BO$3:BO95,BO95)&lt;&gt;1),"",SUMIF(BO$3:BO$1048576,BO95,BP$3:BP$1048576))</f>
        <v/>
      </c>
      <c r="BS95" s="17" t="str">
        <f t="shared" si="260"/>
        <v/>
      </c>
      <c r="BT95" s="17" t="str">
        <f t="shared" si="261"/>
        <v/>
      </c>
      <c r="BU95" s="17" t="str">
        <f t="shared" si="262"/>
        <v/>
      </c>
      <c r="BV95" s="24" t="str">
        <f t="shared" si="263"/>
        <v/>
      </c>
      <c r="BW95" s="24" t="str">
        <f t="shared" si="264"/>
        <v/>
      </c>
      <c r="BX95" s="24" t="str">
        <f t="shared" si="265"/>
        <v/>
      </c>
      <c r="BY95" s="26" t="str">
        <f t="shared" si="266"/>
        <v/>
      </c>
      <c r="BZ95" s="26" t="str">
        <f t="shared" si="267"/>
        <v/>
      </c>
      <c r="CA95" s="26" t="str">
        <f t="shared" si="268"/>
        <v/>
      </c>
      <c r="CB95" s="66" t="str">
        <f t="shared" si="269"/>
        <v/>
      </c>
      <c r="CC95" s="65" t="str">
        <f t="shared" si="270"/>
        <v/>
      </c>
      <c r="CD95" s="26" t="str">
        <f t="shared" si="271"/>
        <v/>
      </c>
      <c r="CE95" s="26" t="str">
        <f t="shared" si="272"/>
        <v/>
      </c>
      <c r="CF95" s="193" t="str">
        <f t="shared" si="273"/>
        <v/>
      </c>
      <c r="CG95" s="193" t="str">
        <f t="shared" si="274"/>
        <v/>
      </c>
      <c r="CH95" s="26" t="str">
        <f t="shared" si="275"/>
        <v/>
      </c>
      <c r="CI95" s="26" t="str">
        <f t="shared" si="276"/>
        <v/>
      </c>
      <c r="CJ95" s="65" t="str">
        <f t="shared" si="277"/>
        <v/>
      </c>
      <c r="CK95" s="65" t="str">
        <f t="shared" si="278"/>
        <v/>
      </c>
      <c r="CL95" s="64" t="str">
        <f t="shared" si="279"/>
        <v/>
      </c>
      <c r="CM95" s="64" t="str">
        <f t="shared" si="280"/>
        <v/>
      </c>
      <c r="CN95" s="65" t="str">
        <f t="shared" si="281"/>
        <v/>
      </c>
      <c r="CP95" s="63" t="str">
        <f>IF(BH95="","",MAX($CP$3:CP94)+1)</f>
        <v/>
      </c>
      <c r="CQ95" s="24" t="str">
        <f t="shared" si="282"/>
        <v/>
      </c>
      <c r="CR95" s="24" t="str">
        <f t="shared" si="283"/>
        <v/>
      </c>
      <c r="CS95" s="24" t="str">
        <f t="shared" si="284"/>
        <v/>
      </c>
      <c r="CT95" s="58" t="str">
        <f>IF(BO95="","",COUNTIF($BO$3:BO95,BO95)&amp;"@"&amp;BO95)</f>
        <v/>
      </c>
      <c r="CU95" s="16" t="str">
        <f t="shared" si="222"/>
        <v/>
      </c>
      <c r="CV95" s="63" t="str">
        <f t="shared" si="285"/>
        <v/>
      </c>
      <c r="CW95" s="16" t="str">
        <f t="shared" si="286"/>
        <v/>
      </c>
      <c r="CX95" s="16" t="str">
        <f t="shared" si="287"/>
        <v/>
      </c>
      <c r="CY95" s="16" t="str">
        <f t="shared" si="288"/>
        <v/>
      </c>
      <c r="CZ95" s="85" t="str">
        <f t="shared" si="289"/>
        <v/>
      </c>
      <c r="DA95" s="16" t="str">
        <f t="shared" si="290"/>
        <v/>
      </c>
      <c r="DB95" s="16" t="str">
        <f t="shared" si="291"/>
        <v/>
      </c>
      <c r="DC95" s="28" t="str">
        <f>IF(CP95="","",$DC$1&amp;(INDEX(価格設定!D$1:XFD$3,ROW(価格設定!$D$3),MATCH($AW95,価格設定!D$1:XFD$1,1))*100)&amp;"%")</f>
        <v/>
      </c>
      <c r="DD95" s="28" t="str">
        <f>IF(CP95="","",$DD$1&amp;(INDEX(価格設定!D$1:XFD$3,ROW(価格設定!$D$2),MATCH($AW95,価格設定!D$1:XFD$1,1))*100)&amp;"%")</f>
        <v/>
      </c>
      <c r="DE95" s="29" t="str">
        <f t="shared" si="292"/>
        <v/>
      </c>
      <c r="DG95" s="58" t="str">
        <f t="shared" si="293"/>
        <v/>
      </c>
      <c r="DH95" s="58" t="str">
        <f t="shared" si="294"/>
        <v/>
      </c>
      <c r="DI95" s="58" t="str">
        <f t="shared" si="295"/>
        <v/>
      </c>
      <c r="DJ95" s="85" t="str">
        <f t="shared" si="296"/>
        <v/>
      </c>
      <c r="DL95" s="58" t="str">
        <f>IF(COUNTIF(DG$3:DG$1048576,DG95)=COUNTIF($DG$3:$DG95,DG95),DG95,"")</f>
        <v/>
      </c>
      <c r="DM95" s="85" t="str">
        <f t="shared" si="297"/>
        <v/>
      </c>
      <c r="DN95" s="85" t="str">
        <f t="shared" si="223"/>
        <v/>
      </c>
      <c r="DO95" s="85" t="str">
        <f t="shared" si="223"/>
        <v/>
      </c>
      <c r="DP95" s="303"/>
      <c r="DQ95" s="17" t="str">
        <f t="shared" si="224"/>
        <v/>
      </c>
      <c r="DR95" s="17" t="str">
        <f t="shared" si="225"/>
        <v/>
      </c>
      <c r="DS95" s="17" t="str">
        <f t="shared" si="226"/>
        <v/>
      </c>
      <c r="DU95" s="16" t="str">
        <f t="shared" si="298"/>
        <v/>
      </c>
      <c r="DV95" s="16" t="str">
        <f>IF(DU95="","",COUNT($DU$3:DU95))</f>
        <v/>
      </c>
      <c r="DW95" s="16" t="str">
        <f t="shared" si="299"/>
        <v/>
      </c>
      <c r="DX95" s="16" t="str">
        <f t="shared" si="300"/>
        <v/>
      </c>
      <c r="DY95" s="16" t="str">
        <f>IF(DZ95="","",COUNTIF(DZ$3:DZ95,DZ95))</f>
        <v/>
      </c>
      <c r="DZ95" s="16" t="str">
        <f t="shared" si="301"/>
        <v/>
      </c>
      <c r="EA95" s="16" t="str">
        <f t="shared" si="302"/>
        <v/>
      </c>
      <c r="EB95" s="16" t="str">
        <f t="shared" si="303"/>
        <v/>
      </c>
      <c r="EC95" s="16" t="str">
        <f t="shared" si="304"/>
        <v/>
      </c>
      <c r="ED95" s="16" t="str">
        <f t="shared" si="305"/>
        <v/>
      </c>
      <c r="EE95" s="16" t="str">
        <f t="shared" si="306"/>
        <v/>
      </c>
      <c r="EF95" s="16" t="str">
        <f t="shared" si="307"/>
        <v/>
      </c>
      <c r="EG95" s="16" t="str">
        <f t="shared" si="308"/>
        <v/>
      </c>
      <c r="EH95" s="16" t="str">
        <f t="shared" si="309"/>
        <v/>
      </c>
      <c r="EI95" s="16" t="str">
        <f t="shared" si="310"/>
        <v/>
      </c>
      <c r="EJ95" s="16" t="str">
        <f t="shared" si="311"/>
        <v/>
      </c>
      <c r="EK95" s="16" t="str">
        <f t="shared" si="312"/>
        <v/>
      </c>
      <c r="EL95" s="58" t="str">
        <f t="shared" si="313"/>
        <v/>
      </c>
      <c r="EM95" s="58" t="str">
        <f>IF(OR($DZ95="",CR95=""),IF($EL95="","",$EL95),IF(OR(CR95="なし",CR95=0),領収書!$H$1,CR95))</f>
        <v/>
      </c>
      <c r="EN95" s="58" t="str">
        <f>IF(OR($DZ95="",CS95=""),IF($EL95="","",$EL95),IF(OR(CS95="なし",CS95=0),入力!$EN$1,CS95))</f>
        <v/>
      </c>
      <c r="EO95" s="63" t="str">
        <f t="shared" si="314"/>
        <v/>
      </c>
      <c r="EP95" s="63" t="str">
        <f t="shared" si="315"/>
        <v/>
      </c>
      <c r="ER95" s="16" t="str">
        <f>IF(AND(COUNTIF($ET$3:ET95,ET95)=1,ET95&lt;&gt;""),MAX($ER$3:ER94)+1,"")</f>
        <v/>
      </c>
      <c r="ES95" s="16" t="str">
        <f>IF(価格設定!B97="","",価格設定!B97)</f>
        <v/>
      </c>
      <c r="ET95" s="16" t="str">
        <f>IF(価格設定!C97="","",価格設定!C97)</f>
        <v/>
      </c>
      <c r="EV95" s="16" t="str">
        <f t="shared" si="227"/>
        <v/>
      </c>
      <c r="EW95" s="16" t="str">
        <f t="shared" si="316"/>
        <v/>
      </c>
    </row>
    <row r="96" spans="1:153" ht="30" customHeight="1" x14ac:dyDescent="0.2">
      <c r="A96" s="225"/>
      <c r="B96" s="212"/>
      <c r="C96" s="221"/>
      <c r="D96" s="164"/>
      <c r="E96" s="165"/>
      <c r="F96" s="166"/>
      <c r="G96" s="167"/>
      <c r="H96" s="179"/>
      <c r="I96" s="306"/>
      <c r="J96" s="169"/>
      <c r="K96" s="179"/>
      <c r="L96" s="186"/>
      <c r="M96" s="186"/>
      <c r="N96" s="168"/>
      <c r="O96" s="170"/>
      <c r="P96" s="212"/>
      <c r="Q96" s="179" t="str">
        <f>IFERROR(IF(H96="","",IFERROR(INDEX(価格設定!$B$5:$B$1048576,MATCH(H96,価格設定!$B$5:$B$1048576,0),0),INDEX(価格設定!$B$5:$B$1048576,MATCH("*"&amp;H96&amp;"*",価格設定!$B$5:$B$1048576,0),0))),H96)</f>
        <v/>
      </c>
      <c r="R96" s="250" t="str">
        <f>IFERROR(IF(Q96="",IF(K96="","",K96),IF(K96="",IF(INDEX(価格設定!$C$5:$C$1048576,MATCH(Q96,価格設定!$B$5:$B$1048576,0),0)=0,"",INDEX(価格設定!$C$5:$C$1048576,MATCH(Q96,価格設定!$B$5:$B$1048576,0),0)),IF(K96="なし","",K96))),"")</f>
        <v/>
      </c>
      <c r="S96" s="308" t="str">
        <f t="shared" si="228"/>
        <v/>
      </c>
      <c r="T96" s="126" t="str">
        <f>IFERROR(IF(J96="",IF(INDEX(価格設定!$E$5:$R$1048576,MATCH($Q96,価格設定!B$5:B$1048576,0),MATCH($AW96,価格設定!E$1:X$1,1))=0,"",INDEX(価格設定!$E$5:$R$1048576,MATCH($Q96,価格設定!B$5:B$1048576,0),MATCH($AW96,価格設定!E$1:X$1,1))),J96),"")</f>
        <v/>
      </c>
      <c r="U96" s="126" t="str">
        <f t="shared" si="229"/>
        <v/>
      </c>
      <c r="V96" s="132" t="str">
        <f t="shared" si="230"/>
        <v/>
      </c>
      <c r="W96" s="127" t="str">
        <f>IFERROR(IF(OR(T96="",T96&lt;0),"",IFERROR(INDEX(価格設定!E$2:X$3,IF(AND(K96=$K$1,$K$1&lt;&gt;""),ROW(価格設定!$D$3)-1,MATCH(INDEX(価格設定!$D$5:$D$1048576,MATCH(Q96,価格設定!$B$5:$B$1048576,0),0),価格設定!$D$2:$D$3,0)),MATCH($AW96,価格設定!E$1:X$1,1)),INDEX(価格設定!E$2:X$2,0,MATCH($AW96,価格設定!E$1:X$1,1)))),"")</f>
        <v/>
      </c>
      <c r="X96" s="126" t="str">
        <f t="shared" si="221"/>
        <v/>
      </c>
      <c r="Y96" s="128" t="str">
        <f t="shared" si="231"/>
        <v/>
      </c>
      <c r="Z96" s="126" t="str">
        <f t="shared" si="232"/>
        <v/>
      </c>
      <c r="AA96" s="129" t="str">
        <f t="shared" si="233"/>
        <v/>
      </c>
      <c r="AB96" s="126" t="str">
        <f t="shared" si="234"/>
        <v/>
      </c>
      <c r="AC96" s="280" t="str">
        <f t="shared" si="235"/>
        <v/>
      </c>
      <c r="AD96" s="15"/>
      <c r="AE96" s="204" t="str">
        <f>IF(AF96="","",COUNT($AF$3:AF96))</f>
        <v/>
      </c>
      <c r="AF96" s="206" t="str">
        <f t="shared" si="236"/>
        <v/>
      </c>
      <c r="AG96" s="204" t="str">
        <f t="shared" si="237"/>
        <v/>
      </c>
      <c r="AH96" s="204" t="str">
        <f t="shared" si="238"/>
        <v/>
      </c>
      <c r="AI96" s="287"/>
      <c r="AJ96" s="15"/>
      <c r="AK96" s="138" t="str">
        <f t="shared" si="239"/>
        <v/>
      </c>
      <c r="AL96" s="131" t="str">
        <f t="shared" si="240"/>
        <v/>
      </c>
      <c r="AM96" s="131" t="str">
        <f t="shared" si="241"/>
        <v/>
      </c>
      <c r="AN96" s="313" t="str">
        <f t="shared" si="242"/>
        <v/>
      </c>
      <c r="AO96" s="316" t="str">
        <f t="shared" si="243"/>
        <v/>
      </c>
      <c r="AP96" s="18"/>
      <c r="AQ96" s="3" t="str">
        <f>IF(F96="","",MAX($AQ$3:AQ95)+1)</f>
        <v/>
      </c>
      <c r="AR96" s="3" t="str">
        <f>IF(OR(AQ96="",BB96=""),"",MAX($AR$3:AR95)+1)</f>
        <v/>
      </c>
      <c r="AS96" s="3" t="str">
        <f>IF(CQ96="","",RANK(CQ96,CQ$3:CQ$1048576,1)+COUNTIF($CQ$3:CQ96,CQ96)-1)</f>
        <v/>
      </c>
      <c r="AT96" s="21" t="str">
        <f>IF(C96="",IF(OR(AND($H96&lt;&gt;"",C96=""),AND($F95=$F96,$AZ96&lt;&gt;""),COUNTA($H$3:$H$1048576,#REF!,$F$3:$F$1048576)&gt;COUNTA($H$3:$H96,#REF!,$F$3:$F96),$AZ96&lt;&gt;""),INDEX(AT$3:AT$1048576,MATCH(MAX($AQ$3:$AQ95),$AQ$3:$AQ$1048576,0),0),""),C96)</f>
        <v/>
      </c>
      <c r="AU96" s="21" t="str">
        <f>IF(D96="",IF(OR(AND($H96&lt;&gt;"",D96=""),AND($F95=$F96,$AZ96&lt;&gt;""),COUNTA($H$3:$H$1048576,#REF!,$F$3:$F$1048576)&gt;COUNTA($H$3:$H96,#REF!,$F$3:$F96),$AZ96&lt;&gt;""),INDEX(AU$3:AU$1048576,MATCH(MAX($AQ$3:$AQ95),$AQ$3:$AQ$1048576,0),0),""),D96)</f>
        <v/>
      </c>
      <c r="AV96" s="21" t="str">
        <f>IF(E96="",IF(OR(AND($H96&lt;&gt;"",E96=""),AND($F95=$F96,$AZ96&lt;&gt;""),COUNTA($H$3:$H$1048576,#REF!,$F$3:$F$1048576)&gt;COUNTA($H$3:$H96,#REF!,$F$3:$F96),$AZ96&lt;&gt;""),INDEX(AV$3:AV$1048576,MATCH(MAX($AQ$3:$AQ95),$AQ$3:$AQ$1048576,0),0),""),E96)</f>
        <v/>
      </c>
      <c r="AW96" s="24" t="str">
        <f t="shared" si="244"/>
        <v/>
      </c>
      <c r="AX96" s="13" t="str">
        <f t="shared" si="245"/>
        <v/>
      </c>
      <c r="AY96" s="4" t="str">
        <f t="shared" si="246"/>
        <v/>
      </c>
      <c r="AZ96" s="4" t="str">
        <f>IF(AX96="",IF(OR(AND(H96&lt;&gt;"",F96=""),COUNTA($H$3:$H$1048576)&gt;COUNTA($H$3:$H96)),INDEX(AX$3:AX96,MATCH(MAX($AQ$3:AQ96),AQ$3:AQ96,0),0),""),AX96)</f>
        <v/>
      </c>
      <c r="BA96" s="4" t="str">
        <f>IF(AY96="",IF(AND(H96&lt;&gt;"",F96=""),INDEX(AY$3:AY96,MATCH(MAX($AQ$3:AQ96),AQ$3:AQ96,0),0),""),AY96)</f>
        <v/>
      </c>
      <c r="BB96" s="82" t="str">
        <f>IF(BC96="","",RANK(BC96,BC$3:BC$1048576,1)+COUNTIF($BC$3:BC96,BC96)-1)</f>
        <v/>
      </c>
      <c r="BC96" s="139" t="str">
        <f t="shared" si="247"/>
        <v/>
      </c>
      <c r="BD96" s="46" t="str">
        <f t="shared" si="248"/>
        <v/>
      </c>
      <c r="BE96" s="46" t="str">
        <f t="shared" si="249"/>
        <v/>
      </c>
      <c r="BF96" s="46" t="str">
        <f t="shared" si="250"/>
        <v/>
      </c>
      <c r="BG96" s="4" t="str">
        <f t="shared" si="251"/>
        <v/>
      </c>
      <c r="BH96" s="180" t="str">
        <f t="shared" si="252"/>
        <v/>
      </c>
      <c r="BI96" s="16" t="str">
        <f t="shared" si="253"/>
        <v/>
      </c>
      <c r="BJ96" s="52" t="str">
        <f>IF(BI96="","",IF(W96="","",IF(AND(K96=$K$1,$K$1&lt;&gt;""),$BT$2,IFERROR(IF(INDEX(価格設定!$D$5:$D$1048576,MATCH(Q96,価格設定!$B$5:$B$1048576,0),0)=価格設定!$D$3,$BT$2,$BS$2),$BS$2))))</f>
        <v/>
      </c>
      <c r="BK96" s="16" t="str">
        <f>IF(BI96="","",IF(COUNTIF($BI$3:BI96,BI96)=1,1,IF(AND(BI95=BI96,BH96=""),BK95,COUNTIF($BH$3:BH96,BH96))))</f>
        <v/>
      </c>
      <c r="BL96" s="52" t="str">
        <f t="shared" si="254"/>
        <v/>
      </c>
      <c r="BM96" s="52" t="str">
        <f t="shared" si="255"/>
        <v/>
      </c>
      <c r="BN96" s="119" t="str">
        <f t="shared" si="256"/>
        <v/>
      </c>
      <c r="BO96" s="119" t="str">
        <f t="shared" si="257"/>
        <v/>
      </c>
      <c r="BP96" s="17" t="str">
        <f t="shared" si="258"/>
        <v/>
      </c>
      <c r="BQ96" s="17" t="str">
        <f t="shared" si="259"/>
        <v/>
      </c>
      <c r="BR96" s="17" t="str">
        <f>IF(OR(BP96="",COUNTIF($BO$3:BO96,BO96)&lt;&gt;1),"",SUMIF(BO$3:BO$1048576,BO96,BP$3:BP$1048576))</f>
        <v/>
      </c>
      <c r="BS96" s="17" t="str">
        <f t="shared" si="260"/>
        <v/>
      </c>
      <c r="BT96" s="17" t="str">
        <f t="shared" si="261"/>
        <v/>
      </c>
      <c r="BU96" s="17" t="str">
        <f t="shared" si="262"/>
        <v/>
      </c>
      <c r="BV96" s="24" t="str">
        <f t="shared" si="263"/>
        <v/>
      </c>
      <c r="BW96" s="24" t="str">
        <f t="shared" si="264"/>
        <v/>
      </c>
      <c r="BX96" s="24" t="str">
        <f t="shared" si="265"/>
        <v/>
      </c>
      <c r="BY96" s="26" t="str">
        <f t="shared" si="266"/>
        <v/>
      </c>
      <c r="BZ96" s="26" t="str">
        <f t="shared" si="267"/>
        <v/>
      </c>
      <c r="CA96" s="26" t="str">
        <f t="shared" si="268"/>
        <v/>
      </c>
      <c r="CB96" s="66" t="str">
        <f t="shared" si="269"/>
        <v/>
      </c>
      <c r="CC96" s="65" t="str">
        <f t="shared" si="270"/>
        <v/>
      </c>
      <c r="CD96" s="26" t="str">
        <f t="shared" si="271"/>
        <v/>
      </c>
      <c r="CE96" s="26" t="str">
        <f t="shared" si="272"/>
        <v/>
      </c>
      <c r="CF96" s="193" t="str">
        <f t="shared" si="273"/>
        <v/>
      </c>
      <c r="CG96" s="193" t="str">
        <f t="shared" si="274"/>
        <v/>
      </c>
      <c r="CH96" s="26" t="str">
        <f t="shared" si="275"/>
        <v/>
      </c>
      <c r="CI96" s="26" t="str">
        <f t="shared" si="276"/>
        <v/>
      </c>
      <c r="CJ96" s="65" t="str">
        <f t="shared" si="277"/>
        <v/>
      </c>
      <c r="CK96" s="65" t="str">
        <f t="shared" si="278"/>
        <v/>
      </c>
      <c r="CL96" s="64" t="str">
        <f t="shared" si="279"/>
        <v/>
      </c>
      <c r="CM96" s="64" t="str">
        <f t="shared" si="280"/>
        <v/>
      </c>
      <c r="CN96" s="65" t="str">
        <f t="shared" si="281"/>
        <v/>
      </c>
      <c r="CP96" s="63" t="str">
        <f>IF(BH96="","",MAX($CP$3:CP95)+1)</f>
        <v/>
      </c>
      <c r="CQ96" s="24" t="str">
        <f t="shared" si="282"/>
        <v/>
      </c>
      <c r="CR96" s="24" t="str">
        <f t="shared" si="283"/>
        <v/>
      </c>
      <c r="CS96" s="24" t="str">
        <f t="shared" si="284"/>
        <v/>
      </c>
      <c r="CT96" s="58" t="str">
        <f>IF(BO96="","",COUNTIF($BO$3:BO96,BO96)&amp;"@"&amp;BO96)</f>
        <v/>
      </c>
      <c r="CU96" s="16" t="str">
        <f t="shared" si="222"/>
        <v/>
      </c>
      <c r="CV96" s="63" t="str">
        <f t="shared" si="285"/>
        <v/>
      </c>
      <c r="CW96" s="16" t="str">
        <f t="shared" si="286"/>
        <v/>
      </c>
      <c r="CX96" s="16" t="str">
        <f t="shared" si="287"/>
        <v/>
      </c>
      <c r="CY96" s="16" t="str">
        <f t="shared" si="288"/>
        <v/>
      </c>
      <c r="CZ96" s="85" t="str">
        <f t="shared" si="289"/>
        <v/>
      </c>
      <c r="DA96" s="16" t="str">
        <f t="shared" si="290"/>
        <v/>
      </c>
      <c r="DB96" s="16" t="str">
        <f t="shared" si="291"/>
        <v/>
      </c>
      <c r="DC96" s="28" t="str">
        <f>IF(CP96="","",$DC$1&amp;(INDEX(価格設定!D$1:XFD$3,ROW(価格設定!$D$3),MATCH($AW96,価格設定!D$1:XFD$1,1))*100)&amp;"%")</f>
        <v/>
      </c>
      <c r="DD96" s="28" t="str">
        <f>IF(CP96="","",$DD$1&amp;(INDEX(価格設定!D$1:XFD$3,ROW(価格設定!$D$2),MATCH($AW96,価格設定!D$1:XFD$1,1))*100)&amp;"%")</f>
        <v/>
      </c>
      <c r="DE96" s="29" t="str">
        <f t="shared" si="292"/>
        <v/>
      </c>
      <c r="DG96" s="58" t="str">
        <f t="shared" si="293"/>
        <v/>
      </c>
      <c r="DH96" s="58" t="str">
        <f t="shared" si="294"/>
        <v/>
      </c>
      <c r="DI96" s="58" t="str">
        <f t="shared" si="295"/>
        <v/>
      </c>
      <c r="DJ96" s="85" t="str">
        <f t="shared" si="296"/>
        <v/>
      </c>
      <c r="DL96" s="58" t="str">
        <f>IF(COUNTIF(DG$3:DG$1048576,DG96)=COUNTIF($DG$3:$DG96,DG96),DG96,"")</f>
        <v/>
      </c>
      <c r="DM96" s="85" t="str">
        <f t="shared" si="297"/>
        <v/>
      </c>
      <c r="DN96" s="85" t="str">
        <f t="shared" si="223"/>
        <v/>
      </c>
      <c r="DO96" s="85" t="str">
        <f t="shared" si="223"/>
        <v/>
      </c>
      <c r="DP96" s="303"/>
      <c r="DQ96" s="17" t="str">
        <f t="shared" si="224"/>
        <v/>
      </c>
      <c r="DR96" s="17" t="str">
        <f t="shared" si="225"/>
        <v/>
      </c>
      <c r="DS96" s="17" t="str">
        <f t="shared" si="226"/>
        <v/>
      </c>
      <c r="DU96" s="16" t="str">
        <f t="shared" si="298"/>
        <v/>
      </c>
      <c r="DV96" s="16" t="str">
        <f>IF(DU96="","",COUNT($DU$3:DU96))</f>
        <v/>
      </c>
      <c r="DW96" s="16" t="str">
        <f t="shared" si="299"/>
        <v/>
      </c>
      <c r="DX96" s="16" t="str">
        <f t="shared" si="300"/>
        <v/>
      </c>
      <c r="DY96" s="16" t="str">
        <f>IF(DZ96="","",COUNTIF(DZ$3:DZ96,DZ96))</f>
        <v/>
      </c>
      <c r="DZ96" s="16" t="str">
        <f t="shared" si="301"/>
        <v/>
      </c>
      <c r="EA96" s="16" t="str">
        <f t="shared" si="302"/>
        <v/>
      </c>
      <c r="EB96" s="16" t="str">
        <f t="shared" si="303"/>
        <v/>
      </c>
      <c r="EC96" s="16" t="str">
        <f t="shared" si="304"/>
        <v/>
      </c>
      <c r="ED96" s="16" t="str">
        <f t="shared" si="305"/>
        <v/>
      </c>
      <c r="EE96" s="16" t="str">
        <f t="shared" si="306"/>
        <v/>
      </c>
      <c r="EF96" s="16" t="str">
        <f t="shared" si="307"/>
        <v/>
      </c>
      <c r="EG96" s="16" t="str">
        <f t="shared" si="308"/>
        <v/>
      </c>
      <c r="EH96" s="16" t="str">
        <f t="shared" si="309"/>
        <v/>
      </c>
      <c r="EI96" s="16" t="str">
        <f t="shared" si="310"/>
        <v/>
      </c>
      <c r="EJ96" s="16" t="str">
        <f t="shared" si="311"/>
        <v/>
      </c>
      <c r="EK96" s="16" t="str">
        <f t="shared" si="312"/>
        <v/>
      </c>
      <c r="EL96" s="58" t="str">
        <f t="shared" si="313"/>
        <v/>
      </c>
      <c r="EM96" s="58" t="str">
        <f>IF(OR($DZ96="",CR96=""),IF($EL96="","",$EL96),IF(OR(CR96="なし",CR96=0),領収書!$H$1,CR96))</f>
        <v/>
      </c>
      <c r="EN96" s="58" t="str">
        <f>IF(OR($DZ96="",CS96=""),IF($EL96="","",$EL96),IF(OR(CS96="なし",CS96=0),入力!$EN$1,CS96))</f>
        <v/>
      </c>
      <c r="EO96" s="63" t="str">
        <f t="shared" si="314"/>
        <v/>
      </c>
      <c r="EP96" s="63" t="str">
        <f t="shared" si="315"/>
        <v/>
      </c>
      <c r="ER96" s="16" t="str">
        <f>IF(AND(COUNTIF($ET$3:ET96,ET96)=1,ET96&lt;&gt;""),MAX($ER$3:ER95)+1,"")</f>
        <v/>
      </c>
      <c r="ES96" s="16" t="str">
        <f>IF(価格設定!B98="","",価格設定!B98)</f>
        <v/>
      </c>
      <c r="ET96" s="16" t="str">
        <f>IF(価格設定!C98="","",価格設定!C98)</f>
        <v/>
      </c>
      <c r="EV96" s="16" t="str">
        <f t="shared" si="227"/>
        <v/>
      </c>
      <c r="EW96" s="16" t="str">
        <f t="shared" si="316"/>
        <v/>
      </c>
    </row>
    <row r="97" spans="1:153" ht="30" customHeight="1" x14ac:dyDescent="0.2">
      <c r="A97" s="225"/>
      <c r="B97" s="212"/>
      <c r="C97" s="221"/>
      <c r="D97" s="164"/>
      <c r="E97" s="165"/>
      <c r="F97" s="166"/>
      <c r="G97" s="167"/>
      <c r="H97" s="179"/>
      <c r="I97" s="306"/>
      <c r="J97" s="169"/>
      <c r="K97" s="179"/>
      <c r="L97" s="186"/>
      <c r="M97" s="186"/>
      <c r="N97" s="168"/>
      <c r="O97" s="170"/>
      <c r="P97" s="212"/>
      <c r="Q97" s="179" t="str">
        <f>IFERROR(IF(H97="","",IFERROR(INDEX(価格設定!$B$5:$B$1048576,MATCH(H97,価格設定!$B$5:$B$1048576,0),0),INDEX(価格設定!$B$5:$B$1048576,MATCH("*"&amp;H97&amp;"*",価格設定!$B$5:$B$1048576,0),0))),H97)</f>
        <v/>
      </c>
      <c r="R97" s="250" t="str">
        <f>IFERROR(IF(Q97="",IF(K97="","",K97),IF(K97="",IF(INDEX(価格設定!$C$5:$C$1048576,MATCH(Q97,価格設定!$B$5:$B$1048576,0),0)=0,"",INDEX(価格設定!$C$5:$C$1048576,MATCH(Q97,価格設定!$B$5:$B$1048576,0),0)),IF(K97="なし","",K97))),"")</f>
        <v/>
      </c>
      <c r="S97" s="308" t="str">
        <f t="shared" si="228"/>
        <v/>
      </c>
      <c r="T97" s="126" t="str">
        <f>IFERROR(IF(J97="",IF(INDEX(価格設定!$E$5:$R$1048576,MATCH($Q97,価格設定!B$5:B$1048576,0),MATCH($AW97,価格設定!E$1:X$1,1))=0,"",INDEX(価格設定!$E$5:$R$1048576,MATCH($Q97,価格設定!B$5:B$1048576,0),MATCH($AW97,価格設定!E$1:X$1,1))),J97),"")</f>
        <v/>
      </c>
      <c r="U97" s="126" t="str">
        <f t="shared" si="229"/>
        <v/>
      </c>
      <c r="V97" s="132" t="str">
        <f t="shared" si="230"/>
        <v/>
      </c>
      <c r="W97" s="127" t="str">
        <f>IFERROR(IF(OR(T97="",T97&lt;0),"",IFERROR(INDEX(価格設定!E$2:X$3,IF(AND(K97=$K$1,$K$1&lt;&gt;""),ROW(価格設定!$D$3)-1,MATCH(INDEX(価格設定!$D$5:$D$1048576,MATCH(Q97,価格設定!$B$5:$B$1048576,0),0),価格設定!$D$2:$D$3,0)),MATCH($AW97,価格設定!E$1:X$1,1)),INDEX(価格設定!E$2:X$2,0,MATCH($AW97,価格設定!E$1:X$1,1)))),"")</f>
        <v/>
      </c>
      <c r="X97" s="126" t="str">
        <f t="shared" si="221"/>
        <v/>
      </c>
      <c r="Y97" s="128" t="str">
        <f t="shared" si="231"/>
        <v/>
      </c>
      <c r="Z97" s="126" t="str">
        <f t="shared" si="232"/>
        <v/>
      </c>
      <c r="AA97" s="129" t="str">
        <f t="shared" si="233"/>
        <v/>
      </c>
      <c r="AB97" s="126" t="str">
        <f t="shared" si="234"/>
        <v/>
      </c>
      <c r="AC97" s="280" t="str">
        <f t="shared" si="235"/>
        <v/>
      </c>
      <c r="AD97" s="15"/>
      <c r="AE97" s="204" t="str">
        <f>IF(AF97="","",COUNT($AF$3:AF97))</f>
        <v/>
      </c>
      <c r="AF97" s="206" t="str">
        <f t="shared" si="236"/>
        <v/>
      </c>
      <c r="AG97" s="204" t="str">
        <f t="shared" si="237"/>
        <v/>
      </c>
      <c r="AH97" s="204" t="str">
        <f t="shared" si="238"/>
        <v/>
      </c>
      <c r="AI97" s="287"/>
      <c r="AJ97" s="15"/>
      <c r="AK97" s="138" t="str">
        <f t="shared" si="239"/>
        <v/>
      </c>
      <c r="AL97" s="131" t="str">
        <f t="shared" si="240"/>
        <v/>
      </c>
      <c r="AM97" s="131" t="str">
        <f t="shared" si="241"/>
        <v/>
      </c>
      <c r="AN97" s="313" t="str">
        <f t="shared" si="242"/>
        <v/>
      </c>
      <c r="AO97" s="316" t="str">
        <f t="shared" si="243"/>
        <v/>
      </c>
      <c r="AP97" s="18"/>
      <c r="AQ97" s="3" t="str">
        <f>IF(F97="","",MAX($AQ$3:AQ96)+1)</f>
        <v/>
      </c>
      <c r="AR97" s="3" t="str">
        <f>IF(OR(AQ97="",BB97=""),"",MAX($AR$3:AR96)+1)</f>
        <v/>
      </c>
      <c r="AS97" s="3" t="str">
        <f>IF(CQ97="","",RANK(CQ97,CQ$3:CQ$1048576,1)+COUNTIF($CQ$3:CQ97,CQ97)-1)</f>
        <v/>
      </c>
      <c r="AT97" s="21" t="str">
        <f>IF(C97="",IF(OR(AND($H97&lt;&gt;"",C97=""),AND($F96=$F97,$AZ97&lt;&gt;""),COUNTA($H$3:$H$1048576,#REF!,$F$3:$F$1048576)&gt;COUNTA($H$3:$H97,#REF!,$F$3:$F97),$AZ97&lt;&gt;""),INDEX(AT$3:AT$1048576,MATCH(MAX($AQ$3:$AQ96),$AQ$3:$AQ$1048576,0),0),""),C97)</f>
        <v/>
      </c>
      <c r="AU97" s="21" t="str">
        <f>IF(D97="",IF(OR(AND($H97&lt;&gt;"",D97=""),AND($F96=$F97,$AZ97&lt;&gt;""),COUNTA($H$3:$H$1048576,#REF!,$F$3:$F$1048576)&gt;COUNTA($H$3:$H97,#REF!,$F$3:$F97),$AZ97&lt;&gt;""),INDEX(AU$3:AU$1048576,MATCH(MAX($AQ$3:$AQ96),$AQ$3:$AQ$1048576,0),0),""),D97)</f>
        <v/>
      </c>
      <c r="AV97" s="21" t="str">
        <f>IF(E97="",IF(OR(AND($H97&lt;&gt;"",E97=""),AND($F96=$F97,$AZ97&lt;&gt;""),COUNTA($H$3:$H$1048576,#REF!,$F$3:$F$1048576)&gt;COUNTA($H$3:$H97,#REF!,$F$3:$F97),$AZ97&lt;&gt;""),INDEX(AV$3:AV$1048576,MATCH(MAX($AQ$3:$AQ96),$AQ$3:$AQ$1048576,0),0),""),E97)</f>
        <v/>
      </c>
      <c r="AW97" s="24" t="str">
        <f t="shared" si="244"/>
        <v/>
      </c>
      <c r="AX97" s="13" t="str">
        <f t="shared" si="245"/>
        <v/>
      </c>
      <c r="AY97" s="4" t="str">
        <f t="shared" si="246"/>
        <v/>
      </c>
      <c r="AZ97" s="4" t="str">
        <f>IF(AX97="",IF(OR(AND(H97&lt;&gt;"",F97=""),COUNTA($H$3:$H$1048576)&gt;COUNTA($H$3:$H97)),INDEX(AX$3:AX97,MATCH(MAX($AQ$3:AQ97),AQ$3:AQ97,0),0),""),AX97)</f>
        <v/>
      </c>
      <c r="BA97" s="4" t="str">
        <f>IF(AY97="",IF(AND(H97&lt;&gt;"",F97=""),INDEX(AY$3:AY97,MATCH(MAX($AQ$3:AQ97),AQ$3:AQ97,0),0),""),AY97)</f>
        <v/>
      </c>
      <c r="BB97" s="82" t="str">
        <f>IF(BC97="","",RANK(BC97,BC$3:BC$1048576,1)+COUNTIF($BC$3:BC97,BC97)-1)</f>
        <v/>
      </c>
      <c r="BC97" s="139" t="str">
        <f t="shared" si="247"/>
        <v/>
      </c>
      <c r="BD97" s="46" t="str">
        <f t="shared" si="248"/>
        <v/>
      </c>
      <c r="BE97" s="46" t="str">
        <f t="shared" si="249"/>
        <v/>
      </c>
      <c r="BF97" s="46" t="str">
        <f t="shared" si="250"/>
        <v/>
      </c>
      <c r="BG97" s="4" t="str">
        <f t="shared" si="251"/>
        <v/>
      </c>
      <c r="BH97" s="180" t="str">
        <f t="shared" si="252"/>
        <v/>
      </c>
      <c r="BI97" s="16" t="str">
        <f t="shared" si="253"/>
        <v/>
      </c>
      <c r="BJ97" s="52" t="str">
        <f>IF(BI97="","",IF(W97="","",IF(AND(K97=$K$1,$K$1&lt;&gt;""),$BT$2,IFERROR(IF(INDEX(価格設定!$D$5:$D$1048576,MATCH(Q97,価格設定!$B$5:$B$1048576,0),0)=価格設定!$D$3,$BT$2,$BS$2),$BS$2))))</f>
        <v/>
      </c>
      <c r="BK97" s="16" t="str">
        <f>IF(BI97="","",IF(COUNTIF($BI$3:BI97,BI97)=1,1,IF(AND(BI96=BI97,BH97=""),BK96,COUNTIF($BH$3:BH97,BH97))))</f>
        <v/>
      </c>
      <c r="BL97" s="52" t="str">
        <f t="shared" si="254"/>
        <v/>
      </c>
      <c r="BM97" s="52" t="str">
        <f t="shared" si="255"/>
        <v/>
      </c>
      <c r="BN97" s="119" t="str">
        <f t="shared" si="256"/>
        <v/>
      </c>
      <c r="BO97" s="119" t="str">
        <f t="shared" si="257"/>
        <v/>
      </c>
      <c r="BP97" s="17" t="str">
        <f t="shared" si="258"/>
        <v/>
      </c>
      <c r="BQ97" s="17" t="str">
        <f t="shared" si="259"/>
        <v/>
      </c>
      <c r="BR97" s="17" t="str">
        <f>IF(OR(BP97="",COUNTIF($BO$3:BO97,BO97)&lt;&gt;1),"",SUMIF(BO$3:BO$1048576,BO97,BP$3:BP$1048576))</f>
        <v/>
      </c>
      <c r="BS97" s="17" t="str">
        <f t="shared" si="260"/>
        <v/>
      </c>
      <c r="BT97" s="17" t="str">
        <f t="shared" si="261"/>
        <v/>
      </c>
      <c r="BU97" s="17" t="str">
        <f t="shared" si="262"/>
        <v/>
      </c>
      <c r="BV97" s="24" t="str">
        <f t="shared" si="263"/>
        <v/>
      </c>
      <c r="BW97" s="24" t="str">
        <f t="shared" si="264"/>
        <v/>
      </c>
      <c r="BX97" s="24" t="str">
        <f t="shared" si="265"/>
        <v/>
      </c>
      <c r="BY97" s="26" t="str">
        <f t="shared" si="266"/>
        <v/>
      </c>
      <c r="BZ97" s="26" t="str">
        <f t="shared" si="267"/>
        <v/>
      </c>
      <c r="CA97" s="26" t="str">
        <f t="shared" si="268"/>
        <v/>
      </c>
      <c r="CB97" s="66" t="str">
        <f t="shared" si="269"/>
        <v/>
      </c>
      <c r="CC97" s="65" t="str">
        <f t="shared" si="270"/>
        <v/>
      </c>
      <c r="CD97" s="26" t="str">
        <f t="shared" si="271"/>
        <v/>
      </c>
      <c r="CE97" s="26" t="str">
        <f t="shared" si="272"/>
        <v/>
      </c>
      <c r="CF97" s="193" t="str">
        <f t="shared" si="273"/>
        <v/>
      </c>
      <c r="CG97" s="193" t="str">
        <f t="shared" si="274"/>
        <v/>
      </c>
      <c r="CH97" s="26" t="str">
        <f t="shared" si="275"/>
        <v/>
      </c>
      <c r="CI97" s="26" t="str">
        <f t="shared" si="276"/>
        <v/>
      </c>
      <c r="CJ97" s="65" t="str">
        <f t="shared" si="277"/>
        <v/>
      </c>
      <c r="CK97" s="65" t="str">
        <f t="shared" si="278"/>
        <v/>
      </c>
      <c r="CL97" s="64" t="str">
        <f t="shared" si="279"/>
        <v/>
      </c>
      <c r="CM97" s="64" t="str">
        <f t="shared" si="280"/>
        <v/>
      </c>
      <c r="CN97" s="65" t="str">
        <f t="shared" si="281"/>
        <v/>
      </c>
      <c r="CP97" s="63" t="str">
        <f>IF(BH97="","",MAX($CP$3:CP96)+1)</f>
        <v/>
      </c>
      <c r="CQ97" s="24" t="str">
        <f t="shared" si="282"/>
        <v/>
      </c>
      <c r="CR97" s="24" t="str">
        <f t="shared" si="283"/>
        <v/>
      </c>
      <c r="CS97" s="24" t="str">
        <f t="shared" si="284"/>
        <v/>
      </c>
      <c r="CT97" s="58" t="str">
        <f>IF(BO97="","",COUNTIF($BO$3:BO97,BO97)&amp;"@"&amp;BO97)</f>
        <v/>
      </c>
      <c r="CU97" s="16" t="str">
        <f t="shared" si="222"/>
        <v/>
      </c>
      <c r="CV97" s="63" t="str">
        <f t="shared" si="285"/>
        <v/>
      </c>
      <c r="CW97" s="16" t="str">
        <f t="shared" si="286"/>
        <v/>
      </c>
      <c r="CX97" s="16" t="str">
        <f t="shared" si="287"/>
        <v/>
      </c>
      <c r="CY97" s="16" t="str">
        <f t="shared" si="288"/>
        <v/>
      </c>
      <c r="CZ97" s="85" t="str">
        <f t="shared" si="289"/>
        <v/>
      </c>
      <c r="DA97" s="16" t="str">
        <f t="shared" si="290"/>
        <v/>
      </c>
      <c r="DB97" s="16" t="str">
        <f t="shared" si="291"/>
        <v/>
      </c>
      <c r="DC97" s="28" t="str">
        <f>IF(CP97="","",$DC$1&amp;(INDEX(価格設定!D$1:XFD$3,ROW(価格設定!$D$3),MATCH($AW97,価格設定!D$1:XFD$1,1))*100)&amp;"%")</f>
        <v/>
      </c>
      <c r="DD97" s="28" t="str">
        <f>IF(CP97="","",$DD$1&amp;(INDEX(価格設定!D$1:XFD$3,ROW(価格設定!$D$2),MATCH($AW97,価格設定!D$1:XFD$1,1))*100)&amp;"%")</f>
        <v/>
      </c>
      <c r="DE97" s="29" t="str">
        <f t="shared" si="292"/>
        <v/>
      </c>
      <c r="DG97" s="58" t="str">
        <f t="shared" si="293"/>
        <v/>
      </c>
      <c r="DH97" s="58" t="str">
        <f t="shared" si="294"/>
        <v/>
      </c>
      <c r="DI97" s="58" t="str">
        <f t="shared" si="295"/>
        <v/>
      </c>
      <c r="DJ97" s="85" t="str">
        <f t="shared" si="296"/>
        <v/>
      </c>
      <c r="DL97" s="58" t="str">
        <f>IF(COUNTIF(DG$3:DG$1048576,DG97)=COUNTIF($DG$3:$DG97,DG97),DG97,"")</f>
        <v/>
      </c>
      <c r="DM97" s="85" t="str">
        <f t="shared" si="297"/>
        <v/>
      </c>
      <c r="DN97" s="85" t="str">
        <f t="shared" si="223"/>
        <v/>
      </c>
      <c r="DO97" s="85" t="str">
        <f t="shared" si="223"/>
        <v/>
      </c>
      <c r="DP97" s="303"/>
      <c r="DQ97" s="17" t="str">
        <f t="shared" si="224"/>
        <v/>
      </c>
      <c r="DR97" s="17" t="str">
        <f t="shared" si="225"/>
        <v/>
      </c>
      <c r="DS97" s="17" t="str">
        <f t="shared" si="226"/>
        <v/>
      </c>
      <c r="DU97" s="16" t="str">
        <f t="shared" si="298"/>
        <v/>
      </c>
      <c r="DV97" s="16" t="str">
        <f>IF(DU97="","",COUNT($DU$3:DU97))</f>
        <v/>
      </c>
      <c r="DW97" s="16" t="str">
        <f t="shared" si="299"/>
        <v/>
      </c>
      <c r="DX97" s="16" t="str">
        <f t="shared" si="300"/>
        <v/>
      </c>
      <c r="DY97" s="16" t="str">
        <f>IF(DZ97="","",COUNTIF(DZ$3:DZ97,DZ97))</f>
        <v/>
      </c>
      <c r="DZ97" s="16" t="str">
        <f t="shared" si="301"/>
        <v/>
      </c>
      <c r="EA97" s="16" t="str">
        <f t="shared" si="302"/>
        <v/>
      </c>
      <c r="EB97" s="16" t="str">
        <f t="shared" si="303"/>
        <v/>
      </c>
      <c r="EC97" s="16" t="str">
        <f t="shared" si="304"/>
        <v/>
      </c>
      <c r="ED97" s="16" t="str">
        <f t="shared" si="305"/>
        <v/>
      </c>
      <c r="EE97" s="16" t="str">
        <f t="shared" si="306"/>
        <v/>
      </c>
      <c r="EF97" s="16" t="str">
        <f t="shared" si="307"/>
        <v/>
      </c>
      <c r="EG97" s="16" t="str">
        <f t="shared" si="308"/>
        <v/>
      </c>
      <c r="EH97" s="16" t="str">
        <f t="shared" si="309"/>
        <v/>
      </c>
      <c r="EI97" s="16" t="str">
        <f t="shared" si="310"/>
        <v/>
      </c>
      <c r="EJ97" s="16" t="str">
        <f t="shared" si="311"/>
        <v/>
      </c>
      <c r="EK97" s="16" t="str">
        <f t="shared" si="312"/>
        <v/>
      </c>
      <c r="EL97" s="58" t="str">
        <f t="shared" si="313"/>
        <v/>
      </c>
      <c r="EM97" s="58" t="str">
        <f>IF(OR($DZ97="",CR97=""),IF($EL97="","",$EL97),IF(OR(CR97="なし",CR97=0),領収書!$H$1,CR97))</f>
        <v/>
      </c>
      <c r="EN97" s="58" t="str">
        <f>IF(OR($DZ97="",CS97=""),IF($EL97="","",$EL97),IF(OR(CS97="なし",CS97=0),入力!$EN$1,CS97))</f>
        <v/>
      </c>
      <c r="EO97" s="63" t="str">
        <f t="shared" si="314"/>
        <v/>
      </c>
      <c r="EP97" s="63" t="str">
        <f t="shared" si="315"/>
        <v/>
      </c>
      <c r="ER97" s="16" t="str">
        <f>IF(AND(COUNTIF($ET$3:ET97,ET97)=1,ET97&lt;&gt;""),MAX($ER$3:ER96)+1,"")</f>
        <v/>
      </c>
      <c r="ES97" s="16" t="str">
        <f>IF(価格設定!B99="","",価格設定!B99)</f>
        <v/>
      </c>
      <c r="ET97" s="16" t="str">
        <f>IF(価格設定!C99="","",価格設定!C99)</f>
        <v/>
      </c>
      <c r="EV97" s="16" t="str">
        <f t="shared" si="227"/>
        <v/>
      </c>
      <c r="EW97" s="16" t="str">
        <f t="shared" si="316"/>
        <v/>
      </c>
    </row>
    <row r="98" spans="1:153" ht="30" customHeight="1" x14ac:dyDescent="0.2">
      <c r="A98" s="225"/>
      <c r="B98" s="212"/>
      <c r="C98" s="221"/>
      <c r="D98" s="164"/>
      <c r="E98" s="165"/>
      <c r="F98" s="166"/>
      <c r="G98" s="167"/>
      <c r="H98" s="179"/>
      <c r="I98" s="306"/>
      <c r="J98" s="169"/>
      <c r="K98" s="179"/>
      <c r="L98" s="186"/>
      <c r="M98" s="186"/>
      <c r="N98" s="168"/>
      <c r="O98" s="170"/>
      <c r="P98" s="212"/>
      <c r="Q98" s="179" t="str">
        <f>IFERROR(IF(H98="","",IFERROR(INDEX(価格設定!$B$5:$B$1048576,MATCH(H98,価格設定!$B$5:$B$1048576,0),0),INDEX(価格設定!$B$5:$B$1048576,MATCH("*"&amp;H98&amp;"*",価格設定!$B$5:$B$1048576,0),0))),H98)</f>
        <v/>
      </c>
      <c r="R98" s="250" t="str">
        <f>IFERROR(IF(Q98="",IF(K98="","",K98),IF(K98="",IF(INDEX(価格設定!$C$5:$C$1048576,MATCH(Q98,価格設定!$B$5:$B$1048576,0),0)=0,"",INDEX(価格設定!$C$5:$C$1048576,MATCH(Q98,価格設定!$B$5:$B$1048576,0),0)),IF(K98="なし","",K98))),"")</f>
        <v/>
      </c>
      <c r="S98" s="308" t="str">
        <f t="shared" si="228"/>
        <v/>
      </c>
      <c r="T98" s="126" t="str">
        <f>IFERROR(IF(J98="",IF(INDEX(価格設定!$E$5:$R$1048576,MATCH($Q98,価格設定!B$5:B$1048576,0),MATCH($AW98,価格設定!E$1:X$1,1))=0,"",INDEX(価格設定!$E$5:$R$1048576,MATCH($Q98,価格設定!B$5:B$1048576,0),MATCH($AW98,価格設定!E$1:X$1,1))),J98),"")</f>
        <v/>
      </c>
      <c r="U98" s="126" t="str">
        <f t="shared" si="229"/>
        <v/>
      </c>
      <c r="V98" s="132" t="str">
        <f t="shared" si="230"/>
        <v/>
      </c>
      <c r="W98" s="127" t="str">
        <f>IFERROR(IF(OR(T98="",T98&lt;0),"",IFERROR(INDEX(価格設定!E$2:X$3,IF(AND(K98=$K$1,$K$1&lt;&gt;""),ROW(価格設定!$D$3)-1,MATCH(INDEX(価格設定!$D$5:$D$1048576,MATCH(Q98,価格設定!$B$5:$B$1048576,0),0),価格設定!$D$2:$D$3,0)),MATCH($AW98,価格設定!E$1:X$1,1)),INDEX(価格設定!E$2:X$2,0,MATCH($AW98,価格設定!E$1:X$1,1)))),"")</f>
        <v/>
      </c>
      <c r="X98" s="126" t="str">
        <f t="shared" si="221"/>
        <v/>
      </c>
      <c r="Y98" s="128" t="str">
        <f t="shared" si="231"/>
        <v/>
      </c>
      <c r="Z98" s="126" t="str">
        <f t="shared" si="232"/>
        <v/>
      </c>
      <c r="AA98" s="129" t="str">
        <f t="shared" si="233"/>
        <v/>
      </c>
      <c r="AB98" s="126" t="str">
        <f t="shared" si="234"/>
        <v/>
      </c>
      <c r="AC98" s="280" t="str">
        <f t="shared" si="235"/>
        <v/>
      </c>
      <c r="AD98" s="15"/>
      <c r="AE98" s="204" t="str">
        <f>IF(AF98="","",COUNT($AF$3:AF98))</f>
        <v/>
      </c>
      <c r="AF98" s="206" t="str">
        <f t="shared" si="236"/>
        <v/>
      </c>
      <c r="AG98" s="204" t="str">
        <f t="shared" si="237"/>
        <v/>
      </c>
      <c r="AH98" s="204" t="str">
        <f t="shared" si="238"/>
        <v/>
      </c>
      <c r="AI98" s="287"/>
      <c r="AJ98" s="15"/>
      <c r="AK98" s="138" t="str">
        <f t="shared" si="239"/>
        <v/>
      </c>
      <c r="AL98" s="131" t="str">
        <f t="shared" si="240"/>
        <v/>
      </c>
      <c r="AM98" s="131" t="str">
        <f t="shared" si="241"/>
        <v/>
      </c>
      <c r="AN98" s="313" t="str">
        <f t="shared" si="242"/>
        <v/>
      </c>
      <c r="AO98" s="316" t="str">
        <f t="shared" si="243"/>
        <v/>
      </c>
      <c r="AP98" s="18"/>
      <c r="AQ98" s="3" t="str">
        <f>IF(F98="","",MAX($AQ$3:AQ97)+1)</f>
        <v/>
      </c>
      <c r="AR98" s="3" t="str">
        <f>IF(OR(AQ98="",BB98=""),"",MAX($AR$3:AR97)+1)</f>
        <v/>
      </c>
      <c r="AS98" s="3" t="str">
        <f>IF(CQ98="","",RANK(CQ98,CQ$3:CQ$1048576,1)+COUNTIF($CQ$3:CQ98,CQ98)-1)</f>
        <v/>
      </c>
      <c r="AT98" s="21" t="str">
        <f>IF(C98="",IF(OR(AND($H98&lt;&gt;"",C98=""),AND($F97=$F98,$AZ98&lt;&gt;""),COUNTA($H$3:$H$1048576,#REF!,$F$3:$F$1048576)&gt;COUNTA($H$3:$H98,#REF!,$F$3:$F98),$AZ98&lt;&gt;""),INDEX(AT$3:AT$1048576,MATCH(MAX($AQ$3:$AQ97),$AQ$3:$AQ$1048576,0),0),""),C98)</f>
        <v/>
      </c>
      <c r="AU98" s="21" t="str">
        <f>IF(D98="",IF(OR(AND($H98&lt;&gt;"",D98=""),AND($F97=$F98,$AZ98&lt;&gt;""),COUNTA($H$3:$H$1048576,#REF!,$F$3:$F$1048576)&gt;COUNTA($H$3:$H98,#REF!,$F$3:$F98),$AZ98&lt;&gt;""),INDEX(AU$3:AU$1048576,MATCH(MAX($AQ$3:$AQ97),$AQ$3:$AQ$1048576,0),0),""),D98)</f>
        <v/>
      </c>
      <c r="AV98" s="21" t="str">
        <f>IF(E98="",IF(OR(AND($H98&lt;&gt;"",E98=""),AND($F97=$F98,$AZ98&lt;&gt;""),COUNTA($H$3:$H$1048576,#REF!,$F$3:$F$1048576)&gt;COUNTA($H$3:$H98,#REF!,$F$3:$F98),$AZ98&lt;&gt;""),INDEX(AV$3:AV$1048576,MATCH(MAX($AQ$3:$AQ97),$AQ$3:$AQ$1048576,0),0),""),E98)</f>
        <v/>
      </c>
      <c r="AW98" s="24" t="str">
        <f t="shared" si="244"/>
        <v/>
      </c>
      <c r="AX98" s="13" t="str">
        <f t="shared" si="245"/>
        <v/>
      </c>
      <c r="AY98" s="4" t="str">
        <f t="shared" si="246"/>
        <v/>
      </c>
      <c r="AZ98" s="4" t="str">
        <f>IF(AX98="",IF(OR(AND(H98&lt;&gt;"",F98=""),COUNTA($H$3:$H$1048576)&gt;COUNTA($H$3:$H98)),INDEX(AX$3:AX98,MATCH(MAX($AQ$3:AQ98),AQ$3:AQ98,0),0),""),AX98)</f>
        <v/>
      </c>
      <c r="BA98" s="4" t="str">
        <f>IF(AY98="",IF(AND(H98&lt;&gt;"",F98=""),INDEX(AY$3:AY98,MATCH(MAX($AQ$3:AQ98),AQ$3:AQ98,0),0),""),AY98)</f>
        <v/>
      </c>
      <c r="BB98" s="82" t="str">
        <f>IF(BC98="","",RANK(BC98,BC$3:BC$1048576,1)+COUNTIF($BC$3:BC98,BC98)-1)</f>
        <v/>
      </c>
      <c r="BC98" s="139" t="str">
        <f t="shared" si="247"/>
        <v/>
      </c>
      <c r="BD98" s="46" t="str">
        <f t="shared" si="248"/>
        <v/>
      </c>
      <c r="BE98" s="46" t="str">
        <f t="shared" si="249"/>
        <v/>
      </c>
      <c r="BF98" s="46" t="str">
        <f t="shared" si="250"/>
        <v/>
      </c>
      <c r="BG98" s="4" t="str">
        <f t="shared" si="251"/>
        <v/>
      </c>
      <c r="BH98" s="180" t="str">
        <f t="shared" si="252"/>
        <v/>
      </c>
      <c r="BI98" s="16" t="str">
        <f t="shared" si="253"/>
        <v/>
      </c>
      <c r="BJ98" s="52" t="str">
        <f>IF(BI98="","",IF(W98="","",IF(AND(K98=$K$1,$K$1&lt;&gt;""),$BT$2,IFERROR(IF(INDEX(価格設定!$D$5:$D$1048576,MATCH(Q98,価格設定!$B$5:$B$1048576,0),0)=価格設定!$D$3,$BT$2,$BS$2),$BS$2))))</f>
        <v/>
      </c>
      <c r="BK98" s="16" t="str">
        <f>IF(BI98="","",IF(COUNTIF($BI$3:BI98,BI98)=1,1,IF(AND(BI97=BI98,BH98=""),BK97,COUNTIF($BH$3:BH98,BH98))))</f>
        <v/>
      </c>
      <c r="BL98" s="52" t="str">
        <f t="shared" si="254"/>
        <v/>
      </c>
      <c r="BM98" s="52" t="str">
        <f t="shared" si="255"/>
        <v/>
      </c>
      <c r="BN98" s="119" t="str">
        <f t="shared" si="256"/>
        <v/>
      </c>
      <c r="BO98" s="119" t="str">
        <f t="shared" si="257"/>
        <v/>
      </c>
      <c r="BP98" s="17" t="str">
        <f t="shared" si="258"/>
        <v/>
      </c>
      <c r="BQ98" s="17" t="str">
        <f t="shared" si="259"/>
        <v/>
      </c>
      <c r="BR98" s="17" t="str">
        <f>IF(OR(BP98="",COUNTIF($BO$3:BO98,BO98)&lt;&gt;1),"",SUMIF(BO$3:BO$1048576,BO98,BP$3:BP$1048576))</f>
        <v/>
      </c>
      <c r="BS98" s="17" t="str">
        <f t="shared" si="260"/>
        <v/>
      </c>
      <c r="BT98" s="17" t="str">
        <f t="shared" si="261"/>
        <v/>
      </c>
      <c r="BU98" s="17" t="str">
        <f t="shared" si="262"/>
        <v/>
      </c>
      <c r="BV98" s="24" t="str">
        <f t="shared" si="263"/>
        <v/>
      </c>
      <c r="BW98" s="24" t="str">
        <f t="shared" si="264"/>
        <v/>
      </c>
      <c r="BX98" s="24" t="str">
        <f t="shared" si="265"/>
        <v/>
      </c>
      <c r="BY98" s="26" t="str">
        <f t="shared" si="266"/>
        <v/>
      </c>
      <c r="BZ98" s="26" t="str">
        <f t="shared" si="267"/>
        <v/>
      </c>
      <c r="CA98" s="26" t="str">
        <f t="shared" si="268"/>
        <v/>
      </c>
      <c r="CB98" s="66" t="str">
        <f t="shared" si="269"/>
        <v/>
      </c>
      <c r="CC98" s="65" t="str">
        <f t="shared" si="270"/>
        <v/>
      </c>
      <c r="CD98" s="26" t="str">
        <f t="shared" si="271"/>
        <v/>
      </c>
      <c r="CE98" s="26" t="str">
        <f t="shared" si="272"/>
        <v/>
      </c>
      <c r="CF98" s="193" t="str">
        <f t="shared" si="273"/>
        <v/>
      </c>
      <c r="CG98" s="193" t="str">
        <f t="shared" si="274"/>
        <v/>
      </c>
      <c r="CH98" s="26" t="str">
        <f t="shared" si="275"/>
        <v/>
      </c>
      <c r="CI98" s="26" t="str">
        <f t="shared" si="276"/>
        <v/>
      </c>
      <c r="CJ98" s="65" t="str">
        <f t="shared" si="277"/>
        <v/>
      </c>
      <c r="CK98" s="65" t="str">
        <f t="shared" si="278"/>
        <v/>
      </c>
      <c r="CL98" s="64" t="str">
        <f t="shared" si="279"/>
        <v/>
      </c>
      <c r="CM98" s="64" t="str">
        <f t="shared" si="280"/>
        <v/>
      </c>
      <c r="CN98" s="65" t="str">
        <f t="shared" si="281"/>
        <v/>
      </c>
      <c r="CP98" s="63" t="str">
        <f>IF(BH98="","",MAX($CP$3:CP97)+1)</f>
        <v/>
      </c>
      <c r="CQ98" s="24" t="str">
        <f t="shared" si="282"/>
        <v/>
      </c>
      <c r="CR98" s="24" t="str">
        <f t="shared" si="283"/>
        <v/>
      </c>
      <c r="CS98" s="24" t="str">
        <f t="shared" si="284"/>
        <v/>
      </c>
      <c r="CT98" s="58" t="str">
        <f>IF(BO98="","",COUNTIF($BO$3:BO98,BO98)&amp;"@"&amp;BO98)</f>
        <v/>
      </c>
      <c r="CU98" s="16" t="str">
        <f t="shared" si="222"/>
        <v/>
      </c>
      <c r="CV98" s="63" t="str">
        <f t="shared" si="285"/>
        <v/>
      </c>
      <c r="CW98" s="16" t="str">
        <f t="shared" si="286"/>
        <v/>
      </c>
      <c r="CX98" s="16" t="str">
        <f t="shared" si="287"/>
        <v/>
      </c>
      <c r="CY98" s="16" t="str">
        <f t="shared" si="288"/>
        <v/>
      </c>
      <c r="CZ98" s="85" t="str">
        <f t="shared" si="289"/>
        <v/>
      </c>
      <c r="DA98" s="16" t="str">
        <f t="shared" si="290"/>
        <v/>
      </c>
      <c r="DB98" s="16" t="str">
        <f t="shared" si="291"/>
        <v/>
      </c>
      <c r="DC98" s="28" t="str">
        <f>IF(CP98="","",$DC$1&amp;(INDEX(価格設定!D$1:XFD$3,ROW(価格設定!$D$3),MATCH($AW98,価格設定!D$1:XFD$1,1))*100)&amp;"%")</f>
        <v/>
      </c>
      <c r="DD98" s="28" t="str">
        <f>IF(CP98="","",$DD$1&amp;(INDEX(価格設定!D$1:XFD$3,ROW(価格設定!$D$2),MATCH($AW98,価格設定!D$1:XFD$1,1))*100)&amp;"%")</f>
        <v/>
      </c>
      <c r="DE98" s="29" t="str">
        <f t="shared" si="292"/>
        <v/>
      </c>
      <c r="DG98" s="58" t="str">
        <f t="shared" si="293"/>
        <v/>
      </c>
      <c r="DH98" s="58" t="str">
        <f t="shared" si="294"/>
        <v/>
      </c>
      <c r="DI98" s="58" t="str">
        <f t="shared" si="295"/>
        <v/>
      </c>
      <c r="DJ98" s="85" t="str">
        <f t="shared" si="296"/>
        <v/>
      </c>
      <c r="DL98" s="58" t="str">
        <f>IF(COUNTIF(DG$3:DG$1048576,DG98)=COUNTIF($DG$3:$DG98,DG98),DG98,"")</f>
        <v/>
      </c>
      <c r="DM98" s="85" t="str">
        <f t="shared" si="297"/>
        <v/>
      </c>
      <c r="DN98" s="85" t="str">
        <f t="shared" si="223"/>
        <v/>
      </c>
      <c r="DO98" s="85" t="str">
        <f t="shared" si="223"/>
        <v/>
      </c>
      <c r="DP98" s="303"/>
      <c r="DQ98" s="17" t="str">
        <f t="shared" si="224"/>
        <v/>
      </c>
      <c r="DR98" s="17" t="str">
        <f t="shared" si="225"/>
        <v/>
      </c>
      <c r="DS98" s="17" t="str">
        <f t="shared" si="226"/>
        <v/>
      </c>
      <c r="DU98" s="16" t="str">
        <f t="shared" si="298"/>
        <v/>
      </c>
      <c r="DV98" s="16" t="str">
        <f>IF(DU98="","",COUNT($DU$3:DU98))</f>
        <v/>
      </c>
      <c r="DW98" s="16" t="str">
        <f t="shared" si="299"/>
        <v/>
      </c>
      <c r="DX98" s="16" t="str">
        <f t="shared" si="300"/>
        <v/>
      </c>
      <c r="DY98" s="16" t="str">
        <f>IF(DZ98="","",COUNTIF(DZ$3:DZ98,DZ98))</f>
        <v/>
      </c>
      <c r="DZ98" s="16" t="str">
        <f t="shared" si="301"/>
        <v/>
      </c>
      <c r="EA98" s="16" t="str">
        <f t="shared" si="302"/>
        <v/>
      </c>
      <c r="EB98" s="16" t="str">
        <f t="shared" si="303"/>
        <v/>
      </c>
      <c r="EC98" s="16" t="str">
        <f t="shared" si="304"/>
        <v/>
      </c>
      <c r="ED98" s="16" t="str">
        <f t="shared" si="305"/>
        <v/>
      </c>
      <c r="EE98" s="16" t="str">
        <f t="shared" si="306"/>
        <v/>
      </c>
      <c r="EF98" s="16" t="str">
        <f t="shared" si="307"/>
        <v/>
      </c>
      <c r="EG98" s="16" t="str">
        <f t="shared" si="308"/>
        <v/>
      </c>
      <c r="EH98" s="16" t="str">
        <f t="shared" si="309"/>
        <v/>
      </c>
      <c r="EI98" s="16" t="str">
        <f t="shared" si="310"/>
        <v/>
      </c>
      <c r="EJ98" s="16" t="str">
        <f t="shared" si="311"/>
        <v/>
      </c>
      <c r="EK98" s="16" t="str">
        <f t="shared" si="312"/>
        <v/>
      </c>
      <c r="EL98" s="58" t="str">
        <f t="shared" si="313"/>
        <v/>
      </c>
      <c r="EM98" s="58" t="str">
        <f>IF(OR($DZ98="",CR98=""),IF($EL98="","",$EL98),IF(OR(CR98="なし",CR98=0),領収書!$H$1,CR98))</f>
        <v/>
      </c>
      <c r="EN98" s="58" t="str">
        <f>IF(OR($DZ98="",CS98=""),IF($EL98="","",$EL98),IF(OR(CS98="なし",CS98=0),入力!$EN$1,CS98))</f>
        <v/>
      </c>
      <c r="EO98" s="63" t="str">
        <f t="shared" si="314"/>
        <v/>
      </c>
      <c r="EP98" s="63" t="str">
        <f t="shared" si="315"/>
        <v/>
      </c>
      <c r="ER98" s="16" t="str">
        <f>IF(AND(COUNTIF($ET$3:ET98,ET98)=1,ET98&lt;&gt;""),MAX($ER$3:ER97)+1,"")</f>
        <v/>
      </c>
      <c r="ES98" s="16" t="str">
        <f>IF(価格設定!B100="","",価格設定!B100)</f>
        <v/>
      </c>
      <c r="ET98" s="16" t="str">
        <f>IF(価格設定!C100="","",価格設定!C100)</f>
        <v/>
      </c>
      <c r="EV98" s="16" t="str">
        <f t="shared" si="227"/>
        <v/>
      </c>
      <c r="EW98" s="16" t="str">
        <f t="shared" si="316"/>
        <v/>
      </c>
    </row>
    <row r="99" spans="1:153" ht="30" customHeight="1" x14ac:dyDescent="0.2">
      <c r="A99" s="225"/>
      <c r="B99" s="212"/>
      <c r="C99" s="221"/>
      <c r="D99" s="164"/>
      <c r="E99" s="165"/>
      <c r="F99" s="166"/>
      <c r="G99" s="167"/>
      <c r="H99" s="179"/>
      <c r="I99" s="306"/>
      <c r="J99" s="169"/>
      <c r="K99" s="179"/>
      <c r="L99" s="186"/>
      <c r="M99" s="186"/>
      <c r="N99" s="168"/>
      <c r="O99" s="170"/>
      <c r="P99" s="212"/>
      <c r="Q99" s="179" t="str">
        <f>IFERROR(IF(H99="","",IFERROR(INDEX(価格設定!$B$5:$B$1048576,MATCH(H99,価格設定!$B$5:$B$1048576,0),0),INDEX(価格設定!$B$5:$B$1048576,MATCH("*"&amp;H99&amp;"*",価格設定!$B$5:$B$1048576,0),0))),H99)</f>
        <v/>
      </c>
      <c r="R99" s="250" t="str">
        <f>IFERROR(IF(Q99="",IF(K99="","",K99),IF(K99="",IF(INDEX(価格設定!$C$5:$C$1048576,MATCH(Q99,価格設定!$B$5:$B$1048576,0),0)=0,"",INDEX(価格設定!$C$5:$C$1048576,MATCH(Q99,価格設定!$B$5:$B$1048576,0),0)),IF(K99="なし","",K99))),"")</f>
        <v/>
      </c>
      <c r="S99" s="308" t="str">
        <f t="shared" si="228"/>
        <v/>
      </c>
      <c r="T99" s="126" t="str">
        <f>IFERROR(IF(J99="",IF(INDEX(価格設定!$E$5:$R$1048576,MATCH($Q99,価格設定!B$5:B$1048576,0),MATCH($AW99,価格設定!E$1:X$1,1))=0,"",INDEX(価格設定!$E$5:$R$1048576,MATCH($Q99,価格設定!B$5:B$1048576,0),MATCH($AW99,価格設定!E$1:X$1,1))),J99),"")</f>
        <v/>
      </c>
      <c r="U99" s="126" t="str">
        <f t="shared" si="229"/>
        <v/>
      </c>
      <c r="V99" s="132" t="str">
        <f t="shared" si="230"/>
        <v/>
      </c>
      <c r="W99" s="127" t="str">
        <f>IFERROR(IF(OR(T99="",T99&lt;0),"",IFERROR(INDEX(価格設定!E$2:X$3,IF(AND(K99=$K$1,$K$1&lt;&gt;""),ROW(価格設定!$D$3)-1,MATCH(INDEX(価格設定!$D$5:$D$1048576,MATCH(Q99,価格設定!$B$5:$B$1048576,0),0),価格設定!$D$2:$D$3,0)),MATCH($AW99,価格設定!E$1:X$1,1)),INDEX(価格設定!E$2:X$2,0,MATCH($AW99,価格設定!E$1:X$1,1)))),"")</f>
        <v/>
      </c>
      <c r="X99" s="126" t="str">
        <f t="shared" si="221"/>
        <v/>
      </c>
      <c r="Y99" s="128" t="str">
        <f t="shared" si="231"/>
        <v/>
      </c>
      <c r="Z99" s="126" t="str">
        <f t="shared" si="232"/>
        <v/>
      </c>
      <c r="AA99" s="129" t="str">
        <f t="shared" si="233"/>
        <v/>
      </c>
      <c r="AB99" s="126" t="str">
        <f t="shared" si="234"/>
        <v/>
      </c>
      <c r="AC99" s="280" t="str">
        <f t="shared" si="235"/>
        <v/>
      </c>
      <c r="AD99" s="15"/>
      <c r="AE99" s="204" t="str">
        <f>IF(AF99="","",COUNT($AF$3:AF99))</f>
        <v/>
      </c>
      <c r="AF99" s="206" t="str">
        <f t="shared" si="236"/>
        <v/>
      </c>
      <c r="AG99" s="204" t="str">
        <f t="shared" si="237"/>
        <v/>
      </c>
      <c r="AH99" s="204" t="str">
        <f t="shared" si="238"/>
        <v/>
      </c>
      <c r="AI99" s="287"/>
      <c r="AJ99" s="15"/>
      <c r="AK99" s="138" t="str">
        <f t="shared" si="239"/>
        <v/>
      </c>
      <c r="AL99" s="131" t="str">
        <f t="shared" si="240"/>
        <v/>
      </c>
      <c r="AM99" s="131" t="str">
        <f t="shared" si="241"/>
        <v/>
      </c>
      <c r="AN99" s="313" t="str">
        <f t="shared" si="242"/>
        <v/>
      </c>
      <c r="AO99" s="316" t="str">
        <f t="shared" si="243"/>
        <v/>
      </c>
      <c r="AP99" s="18"/>
      <c r="AQ99" s="3" t="str">
        <f>IF(F99="","",MAX($AQ$3:AQ98)+1)</f>
        <v/>
      </c>
      <c r="AR99" s="3" t="str">
        <f>IF(OR(AQ99="",BB99=""),"",MAX($AR$3:AR98)+1)</f>
        <v/>
      </c>
      <c r="AS99" s="3" t="str">
        <f>IF(CQ99="","",RANK(CQ99,CQ$3:CQ$1048576,1)+COUNTIF($CQ$3:CQ99,CQ99)-1)</f>
        <v/>
      </c>
      <c r="AT99" s="21" t="str">
        <f>IF(C99="",IF(OR(AND($H99&lt;&gt;"",C99=""),AND($F98=$F99,$AZ99&lt;&gt;""),COUNTA($H$3:$H$1048576,#REF!,$F$3:$F$1048576)&gt;COUNTA($H$3:$H99,#REF!,$F$3:$F99),$AZ99&lt;&gt;""),INDEX(AT$3:AT$1048576,MATCH(MAX($AQ$3:$AQ98),$AQ$3:$AQ$1048576,0),0),""),C99)</f>
        <v/>
      </c>
      <c r="AU99" s="21" t="str">
        <f>IF(D99="",IF(OR(AND($H99&lt;&gt;"",D99=""),AND($F98=$F99,$AZ99&lt;&gt;""),COUNTA($H$3:$H$1048576,#REF!,$F$3:$F$1048576)&gt;COUNTA($H$3:$H99,#REF!,$F$3:$F99),$AZ99&lt;&gt;""),INDEX(AU$3:AU$1048576,MATCH(MAX($AQ$3:$AQ98),$AQ$3:$AQ$1048576,0),0),""),D99)</f>
        <v/>
      </c>
      <c r="AV99" s="21" t="str">
        <f>IF(E99="",IF(OR(AND($H99&lt;&gt;"",E99=""),AND($F98=$F99,$AZ99&lt;&gt;""),COUNTA($H$3:$H$1048576,#REF!,$F$3:$F$1048576)&gt;COUNTA($H$3:$H99,#REF!,$F$3:$F99),$AZ99&lt;&gt;""),INDEX(AV$3:AV$1048576,MATCH(MAX($AQ$3:$AQ98),$AQ$3:$AQ$1048576,0),0),""),E99)</f>
        <v/>
      </c>
      <c r="AW99" s="24" t="str">
        <f t="shared" si="244"/>
        <v/>
      </c>
      <c r="AX99" s="13" t="str">
        <f t="shared" si="245"/>
        <v/>
      </c>
      <c r="AY99" s="4" t="str">
        <f t="shared" si="246"/>
        <v/>
      </c>
      <c r="AZ99" s="4" t="str">
        <f>IF(AX99="",IF(OR(AND(H99&lt;&gt;"",F99=""),COUNTA($H$3:$H$1048576)&gt;COUNTA($H$3:$H99)),INDEX(AX$3:AX99,MATCH(MAX($AQ$3:AQ99),AQ$3:AQ99,0),0),""),AX99)</f>
        <v/>
      </c>
      <c r="BA99" s="4" t="str">
        <f>IF(AY99="",IF(AND(H99&lt;&gt;"",F99=""),INDEX(AY$3:AY99,MATCH(MAX($AQ$3:AQ99),AQ$3:AQ99,0),0),""),AY99)</f>
        <v/>
      </c>
      <c r="BB99" s="82" t="str">
        <f>IF(BC99="","",RANK(BC99,BC$3:BC$1048576,1)+COUNTIF($BC$3:BC99,BC99)-1)</f>
        <v/>
      </c>
      <c r="BC99" s="139" t="str">
        <f t="shared" si="247"/>
        <v/>
      </c>
      <c r="BD99" s="46" t="str">
        <f t="shared" si="248"/>
        <v/>
      </c>
      <c r="BE99" s="46" t="str">
        <f t="shared" si="249"/>
        <v/>
      </c>
      <c r="BF99" s="46" t="str">
        <f t="shared" si="250"/>
        <v/>
      </c>
      <c r="BG99" s="4" t="str">
        <f t="shared" si="251"/>
        <v/>
      </c>
      <c r="BH99" s="180" t="str">
        <f t="shared" si="252"/>
        <v/>
      </c>
      <c r="BI99" s="16" t="str">
        <f t="shared" si="253"/>
        <v/>
      </c>
      <c r="BJ99" s="52" t="str">
        <f>IF(BI99="","",IF(W99="","",IF(AND(K99=$K$1,$K$1&lt;&gt;""),$BT$2,IFERROR(IF(INDEX(価格設定!$D$5:$D$1048576,MATCH(Q99,価格設定!$B$5:$B$1048576,0),0)=価格設定!$D$3,$BT$2,$BS$2),$BS$2))))</f>
        <v/>
      </c>
      <c r="BK99" s="16" t="str">
        <f>IF(BI99="","",IF(COUNTIF($BI$3:BI99,BI99)=1,1,IF(AND(BI98=BI99,BH99=""),BK98,COUNTIF($BH$3:BH99,BH99))))</f>
        <v/>
      </c>
      <c r="BL99" s="52" t="str">
        <f t="shared" si="254"/>
        <v/>
      </c>
      <c r="BM99" s="52" t="str">
        <f t="shared" si="255"/>
        <v/>
      </c>
      <c r="BN99" s="119" t="str">
        <f t="shared" si="256"/>
        <v/>
      </c>
      <c r="BO99" s="119" t="str">
        <f t="shared" si="257"/>
        <v/>
      </c>
      <c r="BP99" s="17" t="str">
        <f t="shared" si="258"/>
        <v/>
      </c>
      <c r="BQ99" s="17" t="str">
        <f t="shared" si="259"/>
        <v/>
      </c>
      <c r="BR99" s="17" t="str">
        <f>IF(OR(BP99="",COUNTIF($BO$3:BO99,BO99)&lt;&gt;1),"",SUMIF(BO$3:BO$1048576,BO99,BP$3:BP$1048576))</f>
        <v/>
      </c>
      <c r="BS99" s="17" t="str">
        <f t="shared" si="260"/>
        <v/>
      </c>
      <c r="BT99" s="17" t="str">
        <f t="shared" si="261"/>
        <v/>
      </c>
      <c r="BU99" s="17" t="str">
        <f t="shared" si="262"/>
        <v/>
      </c>
      <c r="BV99" s="24" t="str">
        <f t="shared" si="263"/>
        <v/>
      </c>
      <c r="BW99" s="24" t="str">
        <f t="shared" si="264"/>
        <v/>
      </c>
      <c r="BX99" s="24" t="str">
        <f t="shared" si="265"/>
        <v/>
      </c>
      <c r="BY99" s="26" t="str">
        <f t="shared" si="266"/>
        <v/>
      </c>
      <c r="BZ99" s="26" t="str">
        <f t="shared" si="267"/>
        <v/>
      </c>
      <c r="CA99" s="26" t="str">
        <f t="shared" si="268"/>
        <v/>
      </c>
      <c r="CB99" s="66" t="str">
        <f t="shared" si="269"/>
        <v/>
      </c>
      <c r="CC99" s="65" t="str">
        <f t="shared" si="270"/>
        <v/>
      </c>
      <c r="CD99" s="26" t="str">
        <f t="shared" si="271"/>
        <v/>
      </c>
      <c r="CE99" s="26" t="str">
        <f t="shared" si="272"/>
        <v/>
      </c>
      <c r="CF99" s="193" t="str">
        <f t="shared" si="273"/>
        <v/>
      </c>
      <c r="CG99" s="193" t="str">
        <f t="shared" si="274"/>
        <v/>
      </c>
      <c r="CH99" s="26" t="str">
        <f t="shared" si="275"/>
        <v/>
      </c>
      <c r="CI99" s="26" t="str">
        <f t="shared" si="276"/>
        <v/>
      </c>
      <c r="CJ99" s="65" t="str">
        <f t="shared" si="277"/>
        <v/>
      </c>
      <c r="CK99" s="65" t="str">
        <f t="shared" si="278"/>
        <v/>
      </c>
      <c r="CL99" s="64" t="str">
        <f t="shared" si="279"/>
        <v/>
      </c>
      <c r="CM99" s="64" t="str">
        <f t="shared" si="280"/>
        <v/>
      </c>
      <c r="CN99" s="65" t="str">
        <f t="shared" si="281"/>
        <v/>
      </c>
      <c r="CP99" s="63" t="str">
        <f>IF(BH99="","",MAX($CP$3:CP98)+1)</f>
        <v/>
      </c>
      <c r="CQ99" s="24" t="str">
        <f t="shared" si="282"/>
        <v/>
      </c>
      <c r="CR99" s="24" t="str">
        <f t="shared" si="283"/>
        <v/>
      </c>
      <c r="CS99" s="24" t="str">
        <f t="shared" si="284"/>
        <v/>
      </c>
      <c r="CT99" s="58" t="str">
        <f>IF(BO99="","",COUNTIF($BO$3:BO99,BO99)&amp;"@"&amp;BO99)</f>
        <v/>
      </c>
      <c r="CU99" s="16" t="str">
        <f t="shared" si="222"/>
        <v/>
      </c>
      <c r="CV99" s="63" t="str">
        <f t="shared" si="285"/>
        <v/>
      </c>
      <c r="CW99" s="16" t="str">
        <f t="shared" si="286"/>
        <v/>
      </c>
      <c r="CX99" s="16" t="str">
        <f t="shared" si="287"/>
        <v/>
      </c>
      <c r="CY99" s="16" t="str">
        <f t="shared" si="288"/>
        <v/>
      </c>
      <c r="CZ99" s="85" t="str">
        <f t="shared" si="289"/>
        <v/>
      </c>
      <c r="DA99" s="16" t="str">
        <f t="shared" si="290"/>
        <v/>
      </c>
      <c r="DB99" s="16" t="str">
        <f t="shared" si="291"/>
        <v/>
      </c>
      <c r="DC99" s="28" t="str">
        <f>IF(CP99="","",$DC$1&amp;(INDEX(価格設定!D$1:XFD$3,ROW(価格設定!$D$3),MATCH($AW99,価格設定!D$1:XFD$1,1))*100)&amp;"%")</f>
        <v/>
      </c>
      <c r="DD99" s="28" t="str">
        <f>IF(CP99="","",$DD$1&amp;(INDEX(価格設定!D$1:XFD$3,ROW(価格設定!$D$2),MATCH($AW99,価格設定!D$1:XFD$1,1))*100)&amp;"%")</f>
        <v/>
      </c>
      <c r="DE99" s="29" t="str">
        <f t="shared" si="292"/>
        <v/>
      </c>
      <c r="DG99" s="58" t="str">
        <f t="shared" si="293"/>
        <v/>
      </c>
      <c r="DH99" s="58" t="str">
        <f t="shared" si="294"/>
        <v/>
      </c>
      <c r="DI99" s="58" t="str">
        <f t="shared" si="295"/>
        <v/>
      </c>
      <c r="DJ99" s="85" t="str">
        <f t="shared" si="296"/>
        <v/>
      </c>
      <c r="DL99" s="58" t="str">
        <f>IF(COUNTIF(DG$3:DG$1048576,DG99)=COUNTIF($DG$3:$DG99,DG99),DG99,"")</f>
        <v/>
      </c>
      <c r="DM99" s="85" t="str">
        <f t="shared" si="297"/>
        <v/>
      </c>
      <c r="DN99" s="85" t="str">
        <f t="shared" si="223"/>
        <v/>
      </c>
      <c r="DO99" s="85" t="str">
        <f t="shared" si="223"/>
        <v/>
      </c>
      <c r="DP99" s="303"/>
      <c r="DQ99" s="17" t="str">
        <f t="shared" si="224"/>
        <v/>
      </c>
      <c r="DR99" s="17" t="str">
        <f t="shared" si="225"/>
        <v/>
      </c>
      <c r="DS99" s="17" t="str">
        <f t="shared" si="226"/>
        <v/>
      </c>
      <c r="DU99" s="16" t="str">
        <f t="shared" si="298"/>
        <v/>
      </c>
      <c r="DV99" s="16" t="str">
        <f>IF(DU99="","",COUNT($DU$3:DU99))</f>
        <v/>
      </c>
      <c r="DW99" s="16" t="str">
        <f t="shared" si="299"/>
        <v/>
      </c>
      <c r="DX99" s="16" t="str">
        <f t="shared" si="300"/>
        <v/>
      </c>
      <c r="DY99" s="16" t="str">
        <f>IF(DZ99="","",COUNTIF(DZ$3:DZ99,DZ99))</f>
        <v/>
      </c>
      <c r="DZ99" s="16" t="str">
        <f t="shared" si="301"/>
        <v/>
      </c>
      <c r="EA99" s="16" t="str">
        <f t="shared" si="302"/>
        <v/>
      </c>
      <c r="EB99" s="16" t="str">
        <f t="shared" si="303"/>
        <v/>
      </c>
      <c r="EC99" s="16" t="str">
        <f t="shared" si="304"/>
        <v/>
      </c>
      <c r="ED99" s="16" t="str">
        <f t="shared" si="305"/>
        <v/>
      </c>
      <c r="EE99" s="16" t="str">
        <f t="shared" si="306"/>
        <v/>
      </c>
      <c r="EF99" s="16" t="str">
        <f t="shared" si="307"/>
        <v/>
      </c>
      <c r="EG99" s="16" t="str">
        <f t="shared" si="308"/>
        <v/>
      </c>
      <c r="EH99" s="16" t="str">
        <f t="shared" si="309"/>
        <v/>
      </c>
      <c r="EI99" s="16" t="str">
        <f t="shared" si="310"/>
        <v/>
      </c>
      <c r="EJ99" s="16" t="str">
        <f t="shared" si="311"/>
        <v/>
      </c>
      <c r="EK99" s="16" t="str">
        <f t="shared" si="312"/>
        <v/>
      </c>
      <c r="EL99" s="58" t="str">
        <f t="shared" si="313"/>
        <v/>
      </c>
      <c r="EM99" s="58" t="str">
        <f>IF(OR($DZ99="",CR99=""),IF($EL99="","",$EL99),IF(OR(CR99="なし",CR99=0),領収書!$H$1,CR99))</f>
        <v/>
      </c>
      <c r="EN99" s="58" t="str">
        <f>IF(OR($DZ99="",CS99=""),IF($EL99="","",$EL99),IF(OR(CS99="なし",CS99=0),入力!$EN$1,CS99))</f>
        <v/>
      </c>
      <c r="EO99" s="63" t="str">
        <f t="shared" si="314"/>
        <v/>
      </c>
      <c r="EP99" s="63" t="str">
        <f t="shared" si="315"/>
        <v/>
      </c>
      <c r="ER99" s="16" t="str">
        <f>IF(AND(COUNTIF($ET$3:ET99,ET99)=1,ET99&lt;&gt;""),MAX($ER$3:ER98)+1,"")</f>
        <v/>
      </c>
      <c r="ES99" s="16" t="str">
        <f>IF(価格設定!B101="","",価格設定!B101)</f>
        <v/>
      </c>
      <c r="ET99" s="16" t="str">
        <f>IF(価格設定!C101="","",価格設定!C101)</f>
        <v/>
      </c>
      <c r="EV99" s="16" t="str">
        <f t="shared" si="227"/>
        <v/>
      </c>
      <c r="EW99" s="16" t="str">
        <f t="shared" si="316"/>
        <v/>
      </c>
    </row>
    <row r="100" spans="1:153" ht="30" customHeight="1" x14ac:dyDescent="0.2">
      <c r="A100" s="225"/>
      <c r="B100" s="212"/>
      <c r="C100" s="221"/>
      <c r="D100" s="164"/>
      <c r="E100" s="165"/>
      <c r="F100" s="166"/>
      <c r="G100" s="167"/>
      <c r="H100" s="179"/>
      <c r="I100" s="306"/>
      <c r="J100" s="169"/>
      <c r="K100" s="179"/>
      <c r="L100" s="186"/>
      <c r="M100" s="186"/>
      <c r="N100" s="168"/>
      <c r="O100" s="170"/>
      <c r="P100" s="212"/>
      <c r="Q100" s="179" t="str">
        <f>IFERROR(IF(H100="","",IFERROR(INDEX(価格設定!$B$5:$B$1048576,MATCH(H100,価格設定!$B$5:$B$1048576,0),0),INDEX(価格設定!$B$5:$B$1048576,MATCH("*"&amp;H100&amp;"*",価格設定!$B$5:$B$1048576,0),0))),H100)</f>
        <v/>
      </c>
      <c r="R100" s="250" t="str">
        <f>IFERROR(IF(Q100="",IF(K100="","",K100),IF(K100="",IF(INDEX(価格設定!$C$5:$C$1048576,MATCH(Q100,価格設定!$B$5:$B$1048576,0),0)=0,"",INDEX(価格設定!$C$5:$C$1048576,MATCH(Q100,価格設定!$B$5:$B$1048576,0),0)),IF(K100="なし","",K100))),"")</f>
        <v/>
      </c>
      <c r="S100" s="308" t="str">
        <f t="shared" si="228"/>
        <v/>
      </c>
      <c r="T100" s="126" t="str">
        <f>IFERROR(IF(J100="",IF(INDEX(価格設定!$E$5:$R$1048576,MATCH($Q100,価格設定!B$5:B$1048576,0),MATCH($AW100,価格設定!E$1:X$1,1))=0,"",INDEX(価格設定!$E$5:$R$1048576,MATCH($Q100,価格設定!B$5:B$1048576,0),MATCH($AW100,価格設定!E$1:X$1,1))),J100),"")</f>
        <v/>
      </c>
      <c r="U100" s="126" t="str">
        <f t="shared" si="229"/>
        <v/>
      </c>
      <c r="V100" s="132" t="str">
        <f t="shared" si="230"/>
        <v/>
      </c>
      <c r="W100" s="127" t="str">
        <f>IFERROR(IF(OR(T100="",T100&lt;0),"",IFERROR(INDEX(価格設定!E$2:X$3,IF(AND(K100=$K$1,$K$1&lt;&gt;""),ROW(価格設定!$D$3)-1,MATCH(INDEX(価格設定!$D$5:$D$1048576,MATCH(Q100,価格設定!$B$5:$B$1048576,0),0),価格設定!$D$2:$D$3,0)),MATCH($AW100,価格設定!E$1:X$1,1)),INDEX(価格設定!E$2:X$2,0,MATCH($AW100,価格設定!E$1:X$1,1)))),"")</f>
        <v/>
      </c>
      <c r="X100" s="126" t="str">
        <f t="shared" si="221"/>
        <v/>
      </c>
      <c r="Y100" s="128" t="str">
        <f t="shared" si="231"/>
        <v/>
      </c>
      <c r="Z100" s="126" t="str">
        <f t="shared" si="232"/>
        <v/>
      </c>
      <c r="AA100" s="129" t="str">
        <f t="shared" si="233"/>
        <v/>
      </c>
      <c r="AB100" s="126" t="str">
        <f t="shared" si="234"/>
        <v/>
      </c>
      <c r="AC100" s="280" t="str">
        <f t="shared" si="235"/>
        <v/>
      </c>
      <c r="AD100" s="15"/>
      <c r="AE100" s="204" t="str">
        <f>IF(AF100="","",COUNT($AF$3:AF100))</f>
        <v/>
      </c>
      <c r="AF100" s="206" t="str">
        <f t="shared" si="236"/>
        <v/>
      </c>
      <c r="AG100" s="204" t="str">
        <f t="shared" si="237"/>
        <v/>
      </c>
      <c r="AH100" s="204" t="str">
        <f t="shared" si="238"/>
        <v/>
      </c>
      <c r="AI100" s="287"/>
      <c r="AJ100" s="15"/>
      <c r="AK100" s="138" t="str">
        <f t="shared" si="239"/>
        <v/>
      </c>
      <c r="AL100" s="131" t="str">
        <f t="shared" si="240"/>
        <v/>
      </c>
      <c r="AM100" s="131" t="str">
        <f t="shared" si="241"/>
        <v/>
      </c>
      <c r="AN100" s="313" t="str">
        <f t="shared" si="242"/>
        <v/>
      </c>
      <c r="AO100" s="316" t="str">
        <f t="shared" si="243"/>
        <v/>
      </c>
      <c r="AP100" s="18"/>
      <c r="AQ100" s="3" t="str">
        <f>IF(F100="","",MAX($AQ$3:AQ99)+1)</f>
        <v/>
      </c>
      <c r="AR100" s="3" t="str">
        <f>IF(OR(AQ100="",BB100=""),"",MAX($AR$3:AR99)+1)</f>
        <v/>
      </c>
      <c r="AS100" s="3" t="str">
        <f>IF(CQ100="","",RANK(CQ100,CQ$3:CQ$1048576,1)+COUNTIF($CQ$3:CQ100,CQ100)-1)</f>
        <v/>
      </c>
      <c r="AT100" s="21" t="str">
        <f>IF(C100="",IF(OR(AND($H100&lt;&gt;"",C100=""),AND($F99=$F100,$AZ100&lt;&gt;""),COUNTA($H$3:$H$1048576,#REF!,$F$3:$F$1048576)&gt;COUNTA($H$3:$H100,#REF!,$F$3:$F100),$AZ100&lt;&gt;""),INDEX(AT$3:AT$1048576,MATCH(MAX($AQ$3:$AQ99),$AQ$3:$AQ$1048576,0),0),""),C100)</f>
        <v/>
      </c>
      <c r="AU100" s="21" t="str">
        <f>IF(D100="",IF(OR(AND($H100&lt;&gt;"",D100=""),AND($F99=$F100,$AZ100&lt;&gt;""),COUNTA($H$3:$H$1048576,#REF!,$F$3:$F$1048576)&gt;COUNTA($H$3:$H100,#REF!,$F$3:$F100),$AZ100&lt;&gt;""),INDEX(AU$3:AU$1048576,MATCH(MAX($AQ$3:$AQ99),$AQ$3:$AQ$1048576,0),0),""),D100)</f>
        <v/>
      </c>
      <c r="AV100" s="21" t="str">
        <f>IF(E100="",IF(OR(AND($H100&lt;&gt;"",E100=""),AND($F99=$F100,$AZ100&lt;&gt;""),COUNTA($H$3:$H$1048576,#REF!,$F$3:$F$1048576)&gt;COUNTA($H$3:$H100,#REF!,$F$3:$F100),$AZ100&lt;&gt;""),INDEX(AV$3:AV$1048576,MATCH(MAX($AQ$3:$AQ99),$AQ$3:$AQ$1048576,0),0),""),E100)</f>
        <v/>
      </c>
      <c r="AW100" s="24" t="str">
        <f t="shared" si="244"/>
        <v/>
      </c>
      <c r="AX100" s="13" t="str">
        <f t="shared" si="245"/>
        <v/>
      </c>
      <c r="AY100" s="4" t="str">
        <f t="shared" si="246"/>
        <v/>
      </c>
      <c r="AZ100" s="4" t="str">
        <f>IF(AX100="",IF(OR(AND(H100&lt;&gt;"",F100=""),COUNTA($H$3:$H$1048576)&gt;COUNTA($H$3:$H100)),INDEX(AX$3:AX100,MATCH(MAX($AQ$3:AQ100),AQ$3:AQ100,0),0),""),AX100)</f>
        <v/>
      </c>
      <c r="BA100" s="4" t="str">
        <f>IF(AY100="",IF(AND(H100&lt;&gt;"",F100=""),INDEX(AY$3:AY100,MATCH(MAX($AQ$3:AQ100),AQ$3:AQ100,0),0),""),AY100)</f>
        <v/>
      </c>
      <c r="BB100" s="82" t="str">
        <f>IF(BC100="","",RANK(BC100,BC$3:BC$1048576,1)+COUNTIF($BC$3:BC100,BC100)-1)</f>
        <v/>
      </c>
      <c r="BC100" s="139" t="str">
        <f t="shared" si="247"/>
        <v/>
      </c>
      <c r="BD100" s="46" t="str">
        <f t="shared" si="248"/>
        <v/>
      </c>
      <c r="BE100" s="46" t="str">
        <f t="shared" si="249"/>
        <v/>
      </c>
      <c r="BF100" s="46" t="str">
        <f t="shared" si="250"/>
        <v/>
      </c>
      <c r="BG100" s="4" t="str">
        <f t="shared" si="251"/>
        <v/>
      </c>
      <c r="BH100" s="180" t="str">
        <f t="shared" si="252"/>
        <v/>
      </c>
      <c r="BI100" s="16" t="str">
        <f t="shared" si="253"/>
        <v/>
      </c>
      <c r="BJ100" s="52" t="str">
        <f>IF(BI100="","",IF(W100="","",IF(AND(K100=$K$1,$K$1&lt;&gt;""),$BT$2,IFERROR(IF(INDEX(価格設定!$D$5:$D$1048576,MATCH(Q100,価格設定!$B$5:$B$1048576,0),0)=価格設定!$D$3,$BT$2,$BS$2),$BS$2))))</f>
        <v/>
      </c>
      <c r="BK100" s="16" t="str">
        <f>IF(BI100="","",IF(COUNTIF($BI$3:BI100,BI100)=1,1,IF(AND(BI99=BI100,BH100=""),BK99,COUNTIF($BH$3:BH100,BH100))))</f>
        <v/>
      </c>
      <c r="BL100" s="52" t="str">
        <f t="shared" si="254"/>
        <v/>
      </c>
      <c r="BM100" s="52" t="str">
        <f t="shared" si="255"/>
        <v/>
      </c>
      <c r="BN100" s="119" t="str">
        <f t="shared" si="256"/>
        <v/>
      </c>
      <c r="BO100" s="119" t="str">
        <f t="shared" si="257"/>
        <v/>
      </c>
      <c r="BP100" s="17" t="str">
        <f t="shared" si="258"/>
        <v/>
      </c>
      <c r="BQ100" s="17" t="str">
        <f t="shared" si="259"/>
        <v/>
      </c>
      <c r="BR100" s="17" t="str">
        <f>IF(OR(BP100="",COUNTIF($BO$3:BO100,BO100)&lt;&gt;1),"",SUMIF(BO$3:BO$1048576,BO100,BP$3:BP$1048576))</f>
        <v/>
      </c>
      <c r="BS100" s="17" t="str">
        <f t="shared" si="260"/>
        <v/>
      </c>
      <c r="BT100" s="17" t="str">
        <f t="shared" si="261"/>
        <v/>
      </c>
      <c r="BU100" s="17" t="str">
        <f t="shared" si="262"/>
        <v/>
      </c>
      <c r="BV100" s="24" t="str">
        <f t="shared" si="263"/>
        <v/>
      </c>
      <c r="BW100" s="24" t="str">
        <f t="shared" si="264"/>
        <v/>
      </c>
      <c r="BX100" s="24" t="str">
        <f t="shared" si="265"/>
        <v/>
      </c>
      <c r="BY100" s="26" t="str">
        <f t="shared" si="266"/>
        <v/>
      </c>
      <c r="BZ100" s="26" t="str">
        <f t="shared" si="267"/>
        <v/>
      </c>
      <c r="CA100" s="26" t="str">
        <f t="shared" si="268"/>
        <v/>
      </c>
      <c r="CB100" s="66" t="str">
        <f t="shared" si="269"/>
        <v/>
      </c>
      <c r="CC100" s="65" t="str">
        <f t="shared" si="270"/>
        <v/>
      </c>
      <c r="CD100" s="26" t="str">
        <f t="shared" si="271"/>
        <v/>
      </c>
      <c r="CE100" s="26" t="str">
        <f t="shared" si="272"/>
        <v/>
      </c>
      <c r="CF100" s="193" t="str">
        <f t="shared" si="273"/>
        <v/>
      </c>
      <c r="CG100" s="193" t="str">
        <f t="shared" si="274"/>
        <v/>
      </c>
      <c r="CH100" s="26" t="str">
        <f t="shared" si="275"/>
        <v/>
      </c>
      <c r="CI100" s="26" t="str">
        <f t="shared" si="276"/>
        <v/>
      </c>
      <c r="CJ100" s="65" t="str">
        <f t="shared" si="277"/>
        <v/>
      </c>
      <c r="CK100" s="65" t="str">
        <f t="shared" si="278"/>
        <v/>
      </c>
      <c r="CL100" s="64" t="str">
        <f t="shared" si="279"/>
        <v/>
      </c>
      <c r="CM100" s="64" t="str">
        <f t="shared" si="280"/>
        <v/>
      </c>
      <c r="CN100" s="65" t="str">
        <f t="shared" si="281"/>
        <v/>
      </c>
      <c r="CP100" s="63" t="str">
        <f>IF(BH100="","",MAX($CP$3:CP99)+1)</f>
        <v/>
      </c>
      <c r="CQ100" s="24" t="str">
        <f t="shared" si="282"/>
        <v/>
      </c>
      <c r="CR100" s="24" t="str">
        <f t="shared" si="283"/>
        <v/>
      </c>
      <c r="CS100" s="24" t="str">
        <f t="shared" si="284"/>
        <v/>
      </c>
      <c r="CT100" s="58" t="str">
        <f>IF(BO100="","",COUNTIF($BO$3:BO100,BO100)&amp;"@"&amp;BO100)</f>
        <v/>
      </c>
      <c r="CU100" s="16" t="str">
        <f t="shared" si="222"/>
        <v/>
      </c>
      <c r="CV100" s="63" t="str">
        <f t="shared" si="285"/>
        <v/>
      </c>
      <c r="CW100" s="16" t="str">
        <f t="shared" si="286"/>
        <v/>
      </c>
      <c r="CX100" s="16" t="str">
        <f t="shared" si="287"/>
        <v/>
      </c>
      <c r="CY100" s="16" t="str">
        <f t="shared" si="288"/>
        <v/>
      </c>
      <c r="CZ100" s="85" t="str">
        <f t="shared" si="289"/>
        <v/>
      </c>
      <c r="DA100" s="16" t="str">
        <f t="shared" si="290"/>
        <v/>
      </c>
      <c r="DB100" s="16" t="str">
        <f t="shared" si="291"/>
        <v/>
      </c>
      <c r="DC100" s="28" t="str">
        <f>IF(CP100="","",$DC$1&amp;(INDEX(価格設定!D$1:XFD$3,ROW(価格設定!$D$3),MATCH($AW100,価格設定!D$1:XFD$1,1))*100)&amp;"%")</f>
        <v/>
      </c>
      <c r="DD100" s="28" t="str">
        <f>IF(CP100="","",$DD$1&amp;(INDEX(価格設定!D$1:XFD$3,ROW(価格設定!$D$2),MATCH($AW100,価格設定!D$1:XFD$1,1))*100)&amp;"%")</f>
        <v/>
      </c>
      <c r="DE100" s="29" t="str">
        <f t="shared" si="292"/>
        <v/>
      </c>
      <c r="DG100" s="58" t="str">
        <f t="shared" si="293"/>
        <v/>
      </c>
      <c r="DH100" s="58" t="str">
        <f t="shared" si="294"/>
        <v/>
      </c>
      <c r="DI100" s="58" t="str">
        <f t="shared" si="295"/>
        <v/>
      </c>
      <c r="DJ100" s="85" t="str">
        <f t="shared" si="296"/>
        <v/>
      </c>
      <c r="DL100" s="58" t="str">
        <f>IF(COUNTIF(DG$3:DG$1048576,DG100)=COUNTIF($DG$3:$DG100,DG100),DG100,"")</f>
        <v/>
      </c>
      <c r="DM100" s="85" t="str">
        <f t="shared" si="297"/>
        <v/>
      </c>
      <c r="DN100" s="85" t="str">
        <f t="shared" si="223"/>
        <v/>
      </c>
      <c r="DO100" s="85" t="str">
        <f t="shared" si="223"/>
        <v/>
      </c>
      <c r="DP100" s="303"/>
      <c r="DQ100" s="17" t="str">
        <f t="shared" si="224"/>
        <v/>
      </c>
      <c r="DR100" s="17" t="str">
        <f t="shared" si="225"/>
        <v/>
      </c>
      <c r="DS100" s="17" t="str">
        <f t="shared" si="226"/>
        <v/>
      </c>
      <c r="DU100" s="16" t="str">
        <f t="shared" si="298"/>
        <v/>
      </c>
      <c r="DV100" s="16" t="str">
        <f>IF(DU100="","",COUNT($DU$3:DU100))</f>
        <v/>
      </c>
      <c r="DW100" s="16" t="str">
        <f t="shared" si="299"/>
        <v/>
      </c>
      <c r="DX100" s="16" t="str">
        <f t="shared" si="300"/>
        <v/>
      </c>
      <c r="DY100" s="16" t="str">
        <f>IF(DZ100="","",COUNTIF(DZ$3:DZ100,DZ100))</f>
        <v/>
      </c>
      <c r="DZ100" s="16" t="str">
        <f t="shared" si="301"/>
        <v/>
      </c>
      <c r="EA100" s="16" t="str">
        <f t="shared" si="302"/>
        <v/>
      </c>
      <c r="EB100" s="16" t="str">
        <f t="shared" si="303"/>
        <v/>
      </c>
      <c r="EC100" s="16" t="str">
        <f t="shared" si="304"/>
        <v/>
      </c>
      <c r="ED100" s="16" t="str">
        <f t="shared" si="305"/>
        <v/>
      </c>
      <c r="EE100" s="16" t="str">
        <f t="shared" si="306"/>
        <v/>
      </c>
      <c r="EF100" s="16" t="str">
        <f t="shared" si="307"/>
        <v/>
      </c>
      <c r="EG100" s="16" t="str">
        <f t="shared" si="308"/>
        <v/>
      </c>
      <c r="EH100" s="16" t="str">
        <f t="shared" si="309"/>
        <v/>
      </c>
      <c r="EI100" s="16" t="str">
        <f t="shared" si="310"/>
        <v/>
      </c>
      <c r="EJ100" s="16" t="str">
        <f t="shared" si="311"/>
        <v/>
      </c>
      <c r="EK100" s="16" t="str">
        <f t="shared" si="312"/>
        <v/>
      </c>
      <c r="EL100" s="58" t="str">
        <f t="shared" si="313"/>
        <v/>
      </c>
      <c r="EM100" s="58" t="str">
        <f>IF(OR($DZ100="",CR100=""),IF($EL100="","",$EL100),IF(OR(CR100="なし",CR100=0),領収書!$H$1,CR100))</f>
        <v/>
      </c>
      <c r="EN100" s="58" t="str">
        <f>IF(OR($DZ100="",CS100=""),IF($EL100="","",$EL100),IF(OR(CS100="なし",CS100=0),入力!$EN$1,CS100))</f>
        <v/>
      </c>
      <c r="EO100" s="63" t="str">
        <f t="shared" si="314"/>
        <v/>
      </c>
      <c r="EP100" s="63" t="str">
        <f t="shared" si="315"/>
        <v/>
      </c>
      <c r="ER100" s="16" t="str">
        <f>IF(AND(COUNTIF($ET$3:ET100,ET100)=1,ET100&lt;&gt;""),MAX($ER$3:ER99)+1,"")</f>
        <v/>
      </c>
      <c r="ES100" s="16" t="str">
        <f>IF(価格設定!B102="","",価格設定!B102)</f>
        <v/>
      </c>
      <c r="ET100" s="16" t="str">
        <f>IF(価格設定!C102="","",価格設定!C102)</f>
        <v/>
      </c>
      <c r="EV100" s="16" t="str">
        <f t="shared" si="227"/>
        <v/>
      </c>
      <c r="EW100" s="16" t="str">
        <f t="shared" si="316"/>
        <v/>
      </c>
    </row>
    <row r="101" spans="1:153" ht="30" customHeight="1" x14ac:dyDescent="0.2">
      <c r="A101" s="225"/>
      <c r="B101" s="212"/>
      <c r="C101" s="221"/>
      <c r="D101" s="164"/>
      <c r="E101" s="165"/>
      <c r="F101" s="166"/>
      <c r="G101" s="167"/>
      <c r="H101" s="179"/>
      <c r="I101" s="306"/>
      <c r="J101" s="169"/>
      <c r="K101" s="179"/>
      <c r="L101" s="186"/>
      <c r="M101" s="186"/>
      <c r="N101" s="168"/>
      <c r="O101" s="170"/>
      <c r="P101" s="212"/>
      <c r="Q101" s="179" t="str">
        <f>IFERROR(IF(H101="","",IFERROR(INDEX(価格設定!$B$5:$B$1048576,MATCH(H101,価格設定!$B$5:$B$1048576,0),0),INDEX(価格設定!$B$5:$B$1048576,MATCH("*"&amp;H101&amp;"*",価格設定!$B$5:$B$1048576,0),0))),H101)</f>
        <v/>
      </c>
      <c r="R101" s="250" t="str">
        <f>IFERROR(IF(Q101="",IF(K101="","",K101),IF(K101="",IF(INDEX(価格設定!$C$5:$C$1048576,MATCH(Q101,価格設定!$B$5:$B$1048576,0),0)=0,"",INDEX(価格設定!$C$5:$C$1048576,MATCH(Q101,価格設定!$B$5:$B$1048576,0),0)),IF(K101="なし","",K101))),"")</f>
        <v/>
      </c>
      <c r="S101" s="308" t="str">
        <f t="shared" si="228"/>
        <v/>
      </c>
      <c r="T101" s="126" t="str">
        <f>IFERROR(IF(J101="",IF(INDEX(価格設定!$E$5:$R$1048576,MATCH($Q101,価格設定!B$5:B$1048576,0),MATCH($AW101,価格設定!E$1:X$1,1))=0,"",INDEX(価格設定!$E$5:$R$1048576,MATCH($Q101,価格設定!B$5:B$1048576,0),MATCH($AW101,価格設定!E$1:X$1,1))),J101),"")</f>
        <v/>
      </c>
      <c r="U101" s="126" t="str">
        <f t="shared" si="229"/>
        <v/>
      </c>
      <c r="V101" s="132" t="str">
        <f t="shared" si="230"/>
        <v/>
      </c>
      <c r="W101" s="127" t="str">
        <f>IFERROR(IF(OR(T101="",T101&lt;0),"",IFERROR(INDEX(価格設定!E$2:X$3,IF(AND(K101=$K$1,$K$1&lt;&gt;""),ROW(価格設定!$D$3)-1,MATCH(INDEX(価格設定!$D$5:$D$1048576,MATCH(Q101,価格設定!$B$5:$B$1048576,0),0),価格設定!$D$2:$D$3,0)),MATCH($AW101,価格設定!E$1:X$1,1)),INDEX(価格設定!E$2:X$2,0,MATCH($AW101,価格設定!E$1:X$1,1)))),"")</f>
        <v/>
      </c>
      <c r="X101" s="126" t="str">
        <f t="shared" si="221"/>
        <v/>
      </c>
      <c r="Y101" s="128" t="str">
        <f t="shared" si="231"/>
        <v/>
      </c>
      <c r="Z101" s="126" t="str">
        <f t="shared" si="232"/>
        <v/>
      </c>
      <c r="AA101" s="129" t="str">
        <f t="shared" si="233"/>
        <v/>
      </c>
      <c r="AB101" s="126" t="str">
        <f t="shared" si="234"/>
        <v/>
      </c>
      <c r="AC101" s="280" t="str">
        <f t="shared" si="235"/>
        <v/>
      </c>
      <c r="AD101" s="15"/>
      <c r="AE101" s="204" t="str">
        <f>IF(AF101="","",COUNT($AF$3:AF101))</f>
        <v/>
      </c>
      <c r="AF101" s="206" t="str">
        <f t="shared" si="236"/>
        <v/>
      </c>
      <c r="AG101" s="204" t="str">
        <f t="shared" si="237"/>
        <v/>
      </c>
      <c r="AH101" s="204" t="str">
        <f t="shared" si="238"/>
        <v/>
      </c>
      <c r="AI101" s="287"/>
      <c r="AJ101" s="15"/>
      <c r="AK101" s="138" t="str">
        <f t="shared" si="239"/>
        <v/>
      </c>
      <c r="AL101" s="131" t="str">
        <f t="shared" si="240"/>
        <v/>
      </c>
      <c r="AM101" s="131" t="str">
        <f t="shared" si="241"/>
        <v/>
      </c>
      <c r="AN101" s="313" t="str">
        <f t="shared" si="242"/>
        <v/>
      </c>
      <c r="AO101" s="316" t="str">
        <f t="shared" si="243"/>
        <v/>
      </c>
      <c r="AP101" s="18"/>
      <c r="AQ101" s="3" t="str">
        <f>IF(F101="","",MAX($AQ$3:AQ100)+1)</f>
        <v/>
      </c>
      <c r="AR101" s="3" t="str">
        <f>IF(OR(AQ101="",BB101=""),"",MAX($AR$3:AR100)+1)</f>
        <v/>
      </c>
      <c r="AS101" s="3" t="str">
        <f>IF(CQ101="","",RANK(CQ101,CQ$3:CQ$1048576,1)+COUNTIF($CQ$3:CQ101,CQ101)-1)</f>
        <v/>
      </c>
      <c r="AT101" s="21" t="str">
        <f>IF(C101="",IF(OR(AND($H101&lt;&gt;"",C101=""),AND($F100=$F101,$AZ101&lt;&gt;""),COUNTA($H$3:$H$1048576,#REF!,$F$3:$F$1048576)&gt;COUNTA($H$3:$H101,#REF!,$F$3:$F101),$AZ101&lt;&gt;""),INDEX(AT$3:AT$1048576,MATCH(MAX($AQ$3:$AQ100),$AQ$3:$AQ$1048576,0),0),""),C101)</f>
        <v/>
      </c>
      <c r="AU101" s="21" t="str">
        <f>IF(D101="",IF(OR(AND($H101&lt;&gt;"",D101=""),AND($F100=$F101,$AZ101&lt;&gt;""),COUNTA($H$3:$H$1048576,#REF!,$F$3:$F$1048576)&gt;COUNTA($H$3:$H101,#REF!,$F$3:$F101),$AZ101&lt;&gt;""),INDEX(AU$3:AU$1048576,MATCH(MAX($AQ$3:$AQ100),$AQ$3:$AQ$1048576,0),0),""),D101)</f>
        <v/>
      </c>
      <c r="AV101" s="21" t="str">
        <f>IF(E101="",IF(OR(AND($H101&lt;&gt;"",E101=""),AND($F100=$F101,$AZ101&lt;&gt;""),COUNTA($H$3:$H$1048576,#REF!,$F$3:$F$1048576)&gt;COUNTA($H$3:$H101,#REF!,$F$3:$F101),$AZ101&lt;&gt;""),INDEX(AV$3:AV$1048576,MATCH(MAX($AQ$3:$AQ100),$AQ$3:$AQ$1048576,0),0),""),E101)</f>
        <v/>
      </c>
      <c r="AW101" s="24" t="str">
        <f t="shared" si="244"/>
        <v/>
      </c>
      <c r="AX101" s="13" t="str">
        <f t="shared" si="245"/>
        <v/>
      </c>
      <c r="AY101" s="4" t="str">
        <f t="shared" si="246"/>
        <v/>
      </c>
      <c r="AZ101" s="4" t="str">
        <f>IF(AX101="",IF(OR(AND(H101&lt;&gt;"",F101=""),COUNTA($H$3:$H$1048576)&gt;COUNTA($H$3:$H101)),INDEX(AX$3:AX101,MATCH(MAX($AQ$3:AQ101),AQ$3:AQ101,0),0),""),AX101)</f>
        <v/>
      </c>
      <c r="BA101" s="4" t="str">
        <f>IF(AY101="",IF(AND(H101&lt;&gt;"",F101=""),INDEX(AY$3:AY101,MATCH(MAX($AQ$3:AQ101),AQ$3:AQ101,0),0),""),AY101)</f>
        <v/>
      </c>
      <c r="BB101" s="82" t="str">
        <f>IF(BC101="","",RANK(BC101,BC$3:BC$1048576,1)+COUNTIF($BC$3:BC101,BC101)-1)</f>
        <v/>
      </c>
      <c r="BC101" s="139" t="str">
        <f t="shared" si="247"/>
        <v/>
      </c>
      <c r="BD101" s="46" t="str">
        <f t="shared" si="248"/>
        <v/>
      </c>
      <c r="BE101" s="46" t="str">
        <f t="shared" si="249"/>
        <v/>
      </c>
      <c r="BF101" s="46" t="str">
        <f t="shared" si="250"/>
        <v/>
      </c>
      <c r="BG101" s="4" t="str">
        <f t="shared" si="251"/>
        <v/>
      </c>
      <c r="BH101" s="180" t="str">
        <f t="shared" si="252"/>
        <v/>
      </c>
      <c r="BI101" s="16" t="str">
        <f t="shared" si="253"/>
        <v/>
      </c>
      <c r="BJ101" s="52" t="str">
        <f>IF(BI101="","",IF(W101="","",IF(AND(K101=$K$1,$K$1&lt;&gt;""),$BT$2,IFERROR(IF(INDEX(価格設定!$D$5:$D$1048576,MATCH(Q101,価格設定!$B$5:$B$1048576,0),0)=価格設定!$D$3,$BT$2,$BS$2),$BS$2))))</f>
        <v/>
      </c>
      <c r="BK101" s="16" t="str">
        <f>IF(BI101="","",IF(COUNTIF($BI$3:BI101,BI101)=1,1,IF(AND(BI100=BI101,BH101=""),BK100,COUNTIF($BH$3:BH101,BH101))))</f>
        <v/>
      </c>
      <c r="BL101" s="52" t="str">
        <f t="shared" si="254"/>
        <v/>
      </c>
      <c r="BM101" s="52" t="str">
        <f t="shared" si="255"/>
        <v/>
      </c>
      <c r="BN101" s="119" t="str">
        <f t="shared" si="256"/>
        <v/>
      </c>
      <c r="BO101" s="119" t="str">
        <f t="shared" si="257"/>
        <v/>
      </c>
      <c r="BP101" s="17" t="str">
        <f t="shared" si="258"/>
        <v/>
      </c>
      <c r="BQ101" s="17" t="str">
        <f t="shared" si="259"/>
        <v/>
      </c>
      <c r="BR101" s="17" t="str">
        <f>IF(OR(BP101="",COUNTIF($BO$3:BO101,BO101)&lt;&gt;1),"",SUMIF(BO$3:BO$1048576,BO101,BP$3:BP$1048576))</f>
        <v/>
      </c>
      <c r="BS101" s="17" t="str">
        <f t="shared" si="260"/>
        <v/>
      </c>
      <c r="BT101" s="17" t="str">
        <f t="shared" si="261"/>
        <v/>
      </c>
      <c r="BU101" s="17" t="str">
        <f t="shared" si="262"/>
        <v/>
      </c>
      <c r="BV101" s="24" t="str">
        <f t="shared" si="263"/>
        <v/>
      </c>
      <c r="BW101" s="24" t="str">
        <f t="shared" si="264"/>
        <v/>
      </c>
      <c r="BX101" s="24" t="str">
        <f t="shared" si="265"/>
        <v/>
      </c>
      <c r="BY101" s="26" t="str">
        <f t="shared" si="266"/>
        <v/>
      </c>
      <c r="BZ101" s="26" t="str">
        <f t="shared" si="267"/>
        <v/>
      </c>
      <c r="CA101" s="26" t="str">
        <f t="shared" si="268"/>
        <v/>
      </c>
      <c r="CB101" s="66" t="str">
        <f t="shared" si="269"/>
        <v/>
      </c>
      <c r="CC101" s="65" t="str">
        <f t="shared" si="270"/>
        <v/>
      </c>
      <c r="CD101" s="26" t="str">
        <f t="shared" si="271"/>
        <v/>
      </c>
      <c r="CE101" s="26" t="str">
        <f t="shared" si="272"/>
        <v/>
      </c>
      <c r="CF101" s="193" t="str">
        <f t="shared" si="273"/>
        <v/>
      </c>
      <c r="CG101" s="193" t="str">
        <f t="shared" si="274"/>
        <v/>
      </c>
      <c r="CH101" s="26" t="str">
        <f t="shared" si="275"/>
        <v/>
      </c>
      <c r="CI101" s="26" t="str">
        <f t="shared" si="276"/>
        <v/>
      </c>
      <c r="CJ101" s="65" t="str">
        <f t="shared" si="277"/>
        <v/>
      </c>
      <c r="CK101" s="65" t="str">
        <f t="shared" si="278"/>
        <v/>
      </c>
      <c r="CL101" s="64" t="str">
        <f t="shared" si="279"/>
        <v/>
      </c>
      <c r="CM101" s="64" t="str">
        <f t="shared" si="280"/>
        <v/>
      </c>
      <c r="CN101" s="65" t="str">
        <f t="shared" si="281"/>
        <v/>
      </c>
      <c r="CP101" s="63" t="str">
        <f>IF(BH101="","",MAX($CP$3:CP100)+1)</f>
        <v/>
      </c>
      <c r="CQ101" s="24" t="str">
        <f t="shared" si="282"/>
        <v/>
      </c>
      <c r="CR101" s="24" t="str">
        <f t="shared" si="283"/>
        <v/>
      </c>
      <c r="CS101" s="24" t="str">
        <f t="shared" si="284"/>
        <v/>
      </c>
      <c r="CT101" s="58" t="str">
        <f>IF(BO101="","",COUNTIF($BO$3:BO101,BO101)&amp;"@"&amp;BO101)</f>
        <v/>
      </c>
      <c r="CU101" s="16" t="str">
        <f t="shared" si="222"/>
        <v/>
      </c>
      <c r="CV101" s="63" t="str">
        <f t="shared" si="285"/>
        <v/>
      </c>
      <c r="CW101" s="16" t="str">
        <f t="shared" si="286"/>
        <v/>
      </c>
      <c r="CX101" s="16" t="str">
        <f t="shared" si="287"/>
        <v/>
      </c>
      <c r="CY101" s="16" t="str">
        <f t="shared" si="288"/>
        <v/>
      </c>
      <c r="CZ101" s="85" t="str">
        <f t="shared" si="289"/>
        <v/>
      </c>
      <c r="DA101" s="16" t="str">
        <f t="shared" si="290"/>
        <v/>
      </c>
      <c r="DB101" s="16" t="str">
        <f t="shared" si="291"/>
        <v/>
      </c>
      <c r="DC101" s="28" t="str">
        <f>IF(CP101="","",$DC$1&amp;(INDEX(価格設定!D$1:XFD$3,ROW(価格設定!$D$3),MATCH($AW101,価格設定!D$1:XFD$1,1))*100)&amp;"%")</f>
        <v/>
      </c>
      <c r="DD101" s="28" t="str">
        <f>IF(CP101="","",$DD$1&amp;(INDEX(価格設定!D$1:XFD$3,ROW(価格設定!$D$2),MATCH($AW101,価格設定!D$1:XFD$1,1))*100)&amp;"%")</f>
        <v/>
      </c>
      <c r="DE101" s="29" t="str">
        <f t="shared" si="292"/>
        <v/>
      </c>
      <c r="DG101" s="58" t="str">
        <f t="shared" si="293"/>
        <v/>
      </c>
      <c r="DH101" s="58" t="str">
        <f t="shared" si="294"/>
        <v/>
      </c>
      <c r="DI101" s="58" t="str">
        <f t="shared" si="295"/>
        <v/>
      </c>
      <c r="DJ101" s="85" t="str">
        <f t="shared" si="296"/>
        <v/>
      </c>
      <c r="DL101" s="58" t="str">
        <f>IF(COUNTIF(DG$3:DG$1048576,DG101)=COUNTIF($DG$3:$DG101,DG101),DG101,"")</f>
        <v/>
      </c>
      <c r="DM101" s="85" t="str">
        <f t="shared" si="297"/>
        <v/>
      </c>
      <c r="DN101" s="85" t="str">
        <f t="shared" si="223"/>
        <v/>
      </c>
      <c r="DO101" s="85" t="str">
        <f t="shared" si="223"/>
        <v/>
      </c>
      <c r="DP101" s="303"/>
      <c r="DQ101" s="17" t="str">
        <f t="shared" si="224"/>
        <v/>
      </c>
      <c r="DR101" s="17" t="str">
        <f t="shared" si="225"/>
        <v/>
      </c>
      <c r="DS101" s="17" t="str">
        <f t="shared" si="226"/>
        <v/>
      </c>
      <c r="DU101" s="16" t="str">
        <f t="shared" si="298"/>
        <v/>
      </c>
      <c r="DV101" s="16" t="str">
        <f>IF(DU101="","",COUNT($DU$3:DU101))</f>
        <v/>
      </c>
      <c r="DW101" s="16" t="str">
        <f t="shared" si="299"/>
        <v/>
      </c>
      <c r="DX101" s="16" t="str">
        <f t="shared" si="300"/>
        <v/>
      </c>
      <c r="DY101" s="16" t="str">
        <f>IF(DZ101="","",COUNTIF(DZ$3:DZ101,DZ101))</f>
        <v/>
      </c>
      <c r="DZ101" s="16" t="str">
        <f t="shared" si="301"/>
        <v/>
      </c>
      <c r="EA101" s="16" t="str">
        <f t="shared" si="302"/>
        <v/>
      </c>
      <c r="EB101" s="16" t="str">
        <f t="shared" si="303"/>
        <v/>
      </c>
      <c r="EC101" s="16" t="str">
        <f t="shared" si="304"/>
        <v/>
      </c>
      <c r="ED101" s="16" t="str">
        <f t="shared" si="305"/>
        <v/>
      </c>
      <c r="EE101" s="16" t="str">
        <f t="shared" si="306"/>
        <v/>
      </c>
      <c r="EF101" s="16" t="str">
        <f t="shared" si="307"/>
        <v/>
      </c>
      <c r="EG101" s="16" t="str">
        <f t="shared" si="308"/>
        <v/>
      </c>
      <c r="EH101" s="16" t="str">
        <f t="shared" si="309"/>
        <v/>
      </c>
      <c r="EI101" s="16" t="str">
        <f t="shared" si="310"/>
        <v/>
      </c>
      <c r="EJ101" s="16" t="str">
        <f t="shared" si="311"/>
        <v/>
      </c>
      <c r="EK101" s="16" t="str">
        <f t="shared" si="312"/>
        <v/>
      </c>
      <c r="EL101" s="58" t="str">
        <f t="shared" si="313"/>
        <v/>
      </c>
      <c r="EM101" s="58" t="str">
        <f>IF(OR($DZ101="",CR101=""),IF($EL101="","",$EL101),IF(OR(CR101="なし",CR101=0),領収書!$H$1,CR101))</f>
        <v/>
      </c>
      <c r="EN101" s="58" t="str">
        <f>IF(OR($DZ101="",CS101=""),IF($EL101="","",$EL101),IF(OR(CS101="なし",CS101=0),入力!$EN$1,CS101))</f>
        <v/>
      </c>
      <c r="EO101" s="63" t="str">
        <f t="shared" si="314"/>
        <v/>
      </c>
      <c r="EP101" s="63" t="str">
        <f t="shared" si="315"/>
        <v/>
      </c>
      <c r="ER101" s="16" t="str">
        <f>IF(AND(COUNTIF($ET$3:ET101,ET101)=1,ET101&lt;&gt;""),MAX($ER$3:ER100)+1,"")</f>
        <v/>
      </c>
      <c r="ES101" s="16" t="str">
        <f>IF(価格設定!B103="","",価格設定!B103)</f>
        <v/>
      </c>
      <c r="ET101" s="16" t="str">
        <f>IF(価格設定!C103="","",価格設定!C103)</f>
        <v/>
      </c>
      <c r="EV101" s="16" t="str">
        <f t="shared" si="227"/>
        <v/>
      </c>
      <c r="EW101" s="16" t="str">
        <f t="shared" si="316"/>
        <v/>
      </c>
    </row>
    <row r="102" spans="1:153" ht="30" customHeight="1" x14ac:dyDescent="0.2">
      <c r="A102" s="225"/>
      <c r="B102" s="212"/>
      <c r="C102" s="221"/>
      <c r="D102" s="164"/>
      <c r="E102" s="165"/>
      <c r="F102" s="166"/>
      <c r="G102" s="167"/>
      <c r="H102" s="179"/>
      <c r="I102" s="306"/>
      <c r="J102" s="169"/>
      <c r="K102" s="179"/>
      <c r="L102" s="186"/>
      <c r="M102" s="186"/>
      <c r="N102" s="168"/>
      <c r="O102" s="170"/>
      <c r="P102" s="212"/>
      <c r="Q102" s="179" t="str">
        <f>IFERROR(IF(H102="","",IFERROR(INDEX(価格設定!$B$5:$B$1048576,MATCH(H102,価格設定!$B$5:$B$1048576,0),0),INDEX(価格設定!$B$5:$B$1048576,MATCH("*"&amp;H102&amp;"*",価格設定!$B$5:$B$1048576,0),0))),H102)</f>
        <v/>
      </c>
      <c r="R102" s="250" t="str">
        <f>IFERROR(IF(Q102="",IF(K102="","",K102),IF(K102="",IF(INDEX(価格設定!$C$5:$C$1048576,MATCH(Q102,価格設定!$B$5:$B$1048576,0),0)=0,"",INDEX(価格設定!$C$5:$C$1048576,MATCH(Q102,価格設定!$B$5:$B$1048576,0),0)),IF(K102="なし","",K102))),"")</f>
        <v/>
      </c>
      <c r="S102" s="308" t="str">
        <f t="shared" si="228"/>
        <v/>
      </c>
      <c r="T102" s="126" t="str">
        <f>IFERROR(IF(J102="",IF(INDEX(価格設定!$E$5:$R$1048576,MATCH($Q102,価格設定!B$5:B$1048576,0),MATCH($AW102,価格設定!E$1:X$1,1))=0,"",INDEX(価格設定!$E$5:$R$1048576,MATCH($Q102,価格設定!B$5:B$1048576,0),MATCH($AW102,価格設定!E$1:X$1,1))),J102),"")</f>
        <v/>
      </c>
      <c r="U102" s="126" t="str">
        <f t="shared" si="229"/>
        <v/>
      </c>
      <c r="V102" s="132" t="str">
        <f t="shared" si="230"/>
        <v/>
      </c>
      <c r="W102" s="127" t="str">
        <f>IFERROR(IF(OR(T102="",T102&lt;0),"",IFERROR(INDEX(価格設定!E$2:X$3,IF(AND(K102=$K$1,$K$1&lt;&gt;""),ROW(価格設定!$D$3)-1,MATCH(INDEX(価格設定!$D$5:$D$1048576,MATCH(Q102,価格設定!$B$5:$B$1048576,0),0),価格設定!$D$2:$D$3,0)),MATCH($AW102,価格設定!E$1:X$1,1)),INDEX(価格設定!E$2:X$2,0,MATCH($AW102,価格設定!E$1:X$1,1)))),"")</f>
        <v/>
      </c>
      <c r="X102" s="126" t="str">
        <f t="shared" si="221"/>
        <v/>
      </c>
      <c r="Y102" s="128" t="str">
        <f t="shared" si="231"/>
        <v/>
      </c>
      <c r="Z102" s="126" t="str">
        <f t="shared" si="232"/>
        <v/>
      </c>
      <c r="AA102" s="129" t="str">
        <f t="shared" si="233"/>
        <v/>
      </c>
      <c r="AB102" s="126" t="str">
        <f t="shared" si="234"/>
        <v/>
      </c>
      <c r="AC102" s="280" t="str">
        <f t="shared" si="235"/>
        <v/>
      </c>
      <c r="AD102" s="15"/>
      <c r="AE102" s="204" t="str">
        <f>IF(AF102="","",COUNT($AF$3:AF102))</f>
        <v/>
      </c>
      <c r="AF102" s="206" t="str">
        <f t="shared" si="236"/>
        <v/>
      </c>
      <c r="AG102" s="204" t="str">
        <f t="shared" si="237"/>
        <v/>
      </c>
      <c r="AH102" s="204" t="str">
        <f t="shared" si="238"/>
        <v/>
      </c>
      <c r="AI102" s="287"/>
      <c r="AJ102" s="15"/>
      <c r="AK102" s="138" t="str">
        <f t="shared" si="239"/>
        <v/>
      </c>
      <c r="AL102" s="131" t="str">
        <f t="shared" si="240"/>
        <v/>
      </c>
      <c r="AM102" s="131" t="str">
        <f t="shared" si="241"/>
        <v/>
      </c>
      <c r="AN102" s="313" t="str">
        <f t="shared" si="242"/>
        <v/>
      </c>
      <c r="AO102" s="316" t="str">
        <f t="shared" si="243"/>
        <v/>
      </c>
      <c r="AP102" s="18"/>
      <c r="AQ102" s="3" t="str">
        <f>IF(F102="","",MAX($AQ$3:AQ101)+1)</f>
        <v/>
      </c>
      <c r="AR102" s="3" t="str">
        <f>IF(OR(AQ102="",BB102=""),"",MAX($AR$3:AR101)+1)</f>
        <v/>
      </c>
      <c r="AS102" s="3" t="str">
        <f>IF(CQ102="","",RANK(CQ102,CQ$3:CQ$1048576,1)+COUNTIF($CQ$3:CQ102,CQ102)-1)</f>
        <v/>
      </c>
      <c r="AT102" s="21" t="str">
        <f>IF(C102="",IF(OR(AND($H102&lt;&gt;"",C102=""),AND($F101=$F102,$AZ102&lt;&gt;""),COUNTA($H$3:$H$1048576,#REF!,$F$3:$F$1048576)&gt;COUNTA($H$3:$H102,#REF!,$F$3:$F102),$AZ102&lt;&gt;""),INDEX(AT$3:AT$1048576,MATCH(MAX($AQ$3:$AQ101),$AQ$3:$AQ$1048576,0),0),""),C102)</f>
        <v/>
      </c>
      <c r="AU102" s="21" t="str">
        <f>IF(D102="",IF(OR(AND($H102&lt;&gt;"",D102=""),AND($F101=$F102,$AZ102&lt;&gt;""),COUNTA($H$3:$H$1048576,#REF!,$F$3:$F$1048576)&gt;COUNTA($H$3:$H102,#REF!,$F$3:$F102),$AZ102&lt;&gt;""),INDEX(AU$3:AU$1048576,MATCH(MAX($AQ$3:$AQ101),$AQ$3:$AQ$1048576,0),0),""),D102)</f>
        <v/>
      </c>
      <c r="AV102" s="21" t="str">
        <f>IF(E102="",IF(OR(AND($H102&lt;&gt;"",E102=""),AND($F101=$F102,$AZ102&lt;&gt;""),COUNTA($H$3:$H$1048576,#REF!,$F$3:$F$1048576)&gt;COUNTA($H$3:$H102,#REF!,$F$3:$F102),$AZ102&lt;&gt;""),INDEX(AV$3:AV$1048576,MATCH(MAX($AQ$3:$AQ101),$AQ$3:$AQ$1048576,0),0),""),E102)</f>
        <v/>
      </c>
      <c r="AW102" s="24" t="str">
        <f t="shared" si="244"/>
        <v/>
      </c>
      <c r="AX102" s="13" t="str">
        <f t="shared" si="245"/>
        <v/>
      </c>
      <c r="AY102" s="4" t="str">
        <f t="shared" si="246"/>
        <v/>
      </c>
      <c r="AZ102" s="4" t="str">
        <f>IF(AX102="",IF(OR(AND(H102&lt;&gt;"",F102=""),COUNTA($H$3:$H$1048576)&gt;COUNTA($H$3:$H102)),INDEX(AX$3:AX102,MATCH(MAX($AQ$3:AQ102),AQ$3:AQ102,0),0),""),AX102)</f>
        <v/>
      </c>
      <c r="BA102" s="4" t="str">
        <f>IF(AY102="",IF(AND(H102&lt;&gt;"",F102=""),INDEX(AY$3:AY102,MATCH(MAX($AQ$3:AQ102),AQ$3:AQ102,0),0),""),AY102)</f>
        <v/>
      </c>
      <c r="BB102" s="82" t="str">
        <f>IF(BC102="","",RANK(BC102,BC$3:BC$1048576,1)+COUNTIF($BC$3:BC102,BC102)-1)</f>
        <v/>
      </c>
      <c r="BC102" s="139" t="str">
        <f t="shared" si="247"/>
        <v/>
      </c>
      <c r="BD102" s="46" t="str">
        <f t="shared" si="248"/>
        <v/>
      </c>
      <c r="BE102" s="46" t="str">
        <f t="shared" si="249"/>
        <v/>
      </c>
      <c r="BF102" s="46" t="str">
        <f t="shared" si="250"/>
        <v/>
      </c>
      <c r="BG102" s="4" t="str">
        <f t="shared" si="251"/>
        <v/>
      </c>
      <c r="BH102" s="180" t="str">
        <f t="shared" si="252"/>
        <v/>
      </c>
      <c r="BI102" s="16" t="str">
        <f t="shared" si="253"/>
        <v/>
      </c>
      <c r="BJ102" s="52" t="str">
        <f>IF(BI102="","",IF(W102="","",IF(AND(K102=$K$1,$K$1&lt;&gt;""),$BT$2,IFERROR(IF(INDEX(価格設定!$D$5:$D$1048576,MATCH(Q102,価格設定!$B$5:$B$1048576,0),0)=価格設定!$D$3,$BT$2,$BS$2),$BS$2))))</f>
        <v/>
      </c>
      <c r="BK102" s="16" t="str">
        <f>IF(BI102="","",IF(COUNTIF($BI$3:BI102,BI102)=1,1,IF(AND(BI101=BI102,BH102=""),BK101,COUNTIF($BH$3:BH102,BH102))))</f>
        <v/>
      </c>
      <c r="BL102" s="52" t="str">
        <f t="shared" si="254"/>
        <v/>
      </c>
      <c r="BM102" s="52" t="str">
        <f t="shared" si="255"/>
        <v/>
      </c>
      <c r="BN102" s="119" t="str">
        <f t="shared" si="256"/>
        <v/>
      </c>
      <c r="BO102" s="119" t="str">
        <f t="shared" si="257"/>
        <v/>
      </c>
      <c r="BP102" s="17" t="str">
        <f t="shared" si="258"/>
        <v/>
      </c>
      <c r="BQ102" s="17" t="str">
        <f t="shared" si="259"/>
        <v/>
      </c>
      <c r="BR102" s="17" t="str">
        <f>IF(OR(BP102="",COUNTIF($BO$3:BO102,BO102)&lt;&gt;1),"",SUMIF(BO$3:BO$1048576,BO102,BP$3:BP$1048576))</f>
        <v/>
      </c>
      <c r="BS102" s="17" t="str">
        <f t="shared" si="260"/>
        <v/>
      </c>
      <c r="BT102" s="17" t="str">
        <f t="shared" si="261"/>
        <v/>
      </c>
      <c r="BU102" s="17" t="str">
        <f t="shared" si="262"/>
        <v/>
      </c>
      <c r="BV102" s="24" t="str">
        <f t="shared" si="263"/>
        <v/>
      </c>
      <c r="BW102" s="24" t="str">
        <f t="shared" si="264"/>
        <v/>
      </c>
      <c r="BX102" s="24" t="str">
        <f t="shared" si="265"/>
        <v/>
      </c>
      <c r="BY102" s="26" t="str">
        <f t="shared" si="266"/>
        <v/>
      </c>
      <c r="BZ102" s="26" t="str">
        <f t="shared" si="267"/>
        <v/>
      </c>
      <c r="CA102" s="26" t="str">
        <f t="shared" si="268"/>
        <v/>
      </c>
      <c r="CB102" s="66" t="str">
        <f t="shared" si="269"/>
        <v/>
      </c>
      <c r="CC102" s="65" t="str">
        <f t="shared" si="270"/>
        <v/>
      </c>
      <c r="CD102" s="26" t="str">
        <f t="shared" si="271"/>
        <v/>
      </c>
      <c r="CE102" s="26" t="str">
        <f t="shared" si="272"/>
        <v/>
      </c>
      <c r="CF102" s="193" t="str">
        <f t="shared" si="273"/>
        <v/>
      </c>
      <c r="CG102" s="193" t="str">
        <f t="shared" si="274"/>
        <v/>
      </c>
      <c r="CH102" s="26" t="str">
        <f t="shared" si="275"/>
        <v/>
      </c>
      <c r="CI102" s="26" t="str">
        <f t="shared" si="276"/>
        <v/>
      </c>
      <c r="CJ102" s="65" t="str">
        <f t="shared" si="277"/>
        <v/>
      </c>
      <c r="CK102" s="65" t="str">
        <f t="shared" si="278"/>
        <v/>
      </c>
      <c r="CL102" s="64" t="str">
        <f t="shared" si="279"/>
        <v/>
      </c>
      <c r="CM102" s="64" t="str">
        <f t="shared" si="280"/>
        <v/>
      </c>
      <c r="CN102" s="65" t="str">
        <f t="shared" si="281"/>
        <v/>
      </c>
      <c r="CP102" s="63" t="str">
        <f>IF(BH102="","",MAX($CP$3:CP101)+1)</f>
        <v/>
      </c>
      <c r="CQ102" s="24" t="str">
        <f t="shared" si="282"/>
        <v/>
      </c>
      <c r="CR102" s="24" t="str">
        <f t="shared" si="283"/>
        <v/>
      </c>
      <c r="CS102" s="24" t="str">
        <f t="shared" si="284"/>
        <v/>
      </c>
      <c r="CT102" s="58" t="str">
        <f>IF(BO102="","",COUNTIF($BO$3:BO102,BO102)&amp;"@"&amp;BO102)</f>
        <v/>
      </c>
      <c r="CU102" s="16" t="str">
        <f t="shared" si="222"/>
        <v/>
      </c>
      <c r="CV102" s="63" t="str">
        <f t="shared" si="285"/>
        <v/>
      </c>
      <c r="CW102" s="16" t="str">
        <f t="shared" si="286"/>
        <v/>
      </c>
      <c r="CX102" s="16" t="str">
        <f t="shared" si="287"/>
        <v/>
      </c>
      <c r="CY102" s="16" t="str">
        <f t="shared" si="288"/>
        <v/>
      </c>
      <c r="CZ102" s="85" t="str">
        <f t="shared" si="289"/>
        <v/>
      </c>
      <c r="DA102" s="16" t="str">
        <f t="shared" si="290"/>
        <v/>
      </c>
      <c r="DB102" s="16" t="str">
        <f t="shared" si="291"/>
        <v/>
      </c>
      <c r="DC102" s="28" t="str">
        <f>IF(CP102="","",$DC$1&amp;(INDEX(価格設定!D$1:XFD$3,ROW(価格設定!$D$3),MATCH($AW102,価格設定!D$1:XFD$1,1))*100)&amp;"%")</f>
        <v/>
      </c>
      <c r="DD102" s="28" t="str">
        <f>IF(CP102="","",$DD$1&amp;(INDEX(価格設定!D$1:XFD$3,ROW(価格設定!$D$2),MATCH($AW102,価格設定!D$1:XFD$1,1))*100)&amp;"%")</f>
        <v/>
      </c>
      <c r="DE102" s="29" t="str">
        <f t="shared" si="292"/>
        <v/>
      </c>
      <c r="DG102" s="58" t="str">
        <f t="shared" si="293"/>
        <v/>
      </c>
      <c r="DH102" s="58" t="str">
        <f t="shared" si="294"/>
        <v/>
      </c>
      <c r="DI102" s="58" t="str">
        <f t="shared" si="295"/>
        <v/>
      </c>
      <c r="DJ102" s="85" t="str">
        <f t="shared" si="296"/>
        <v/>
      </c>
      <c r="DL102" s="58" t="str">
        <f>IF(COUNTIF(DG$3:DG$1048576,DG102)=COUNTIF($DG$3:$DG102,DG102),DG102,"")</f>
        <v/>
      </c>
      <c r="DM102" s="85" t="str">
        <f t="shared" si="297"/>
        <v/>
      </c>
      <c r="DN102" s="85" t="str">
        <f t="shared" si="223"/>
        <v/>
      </c>
      <c r="DO102" s="85" t="str">
        <f t="shared" si="223"/>
        <v/>
      </c>
      <c r="DP102" s="303"/>
      <c r="DQ102" s="17" t="str">
        <f t="shared" si="224"/>
        <v/>
      </c>
      <c r="DR102" s="17" t="str">
        <f t="shared" si="225"/>
        <v/>
      </c>
      <c r="DS102" s="17" t="str">
        <f t="shared" si="226"/>
        <v/>
      </c>
      <c r="DU102" s="16" t="str">
        <f t="shared" si="298"/>
        <v/>
      </c>
      <c r="DV102" s="16" t="str">
        <f>IF(DU102="","",COUNT($DU$3:DU102))</f>
        <v/>
      </c>
      <c r="DW102" s="16" t="str">
        <f t="shared" si="299"/>
        <v/>
      </c>
      <c r="DX102" s="16" t="str">
        <f t="shared" si="300"/>
        <v/>
      </c>
      <c r="DY102" s="16" t="str">
        <f>IF(DZ102="","",COUNTIF(DZ$3:DZ102,DZ102))</f>
        <v/>
      </c>
      <c r="DZ102" s="16" t="str">
        <f t="shared" si="301"/>
        <v/>
      </c>
      <c r="EA102" s="16" t="str">
        <f t="shared" si="302"/>
        <v/>
      </c>
      <c r="EB102" s="16" t="str">
        <f t="shared" si="303"/>
        <v/>
      </c>
      <c r="EC102" s="16" t="str">
        <f t="shared" si="304"/>
        <v/>
      </c>
      <c r="ED102" s="16" t="str">
        <f t="shared" si="305"/>
        <v/>
      </c>
      <c r="EE102" s="16" t="str">
        <f t="shared" si="306"/>
        <v/>
      </c>
      <c r="EF102" s="16" t="str">
        <f t="shared" si="307"/>
        <v/>
      </c>
      <c r="EG102" s="16" t="str">
        <f t="shared" si="308"/>
        <v/>
      </c>
      <c r="EH102" s="16" t="str">
        <f t="shared" si="309"/>
        <v/>
      </c>
      <c r="EI102" s="16" t="str">
        <f t="shared" si="310"/>
        <v/>
      </c>
      <c r="EJ102" s="16" t="str">
        <f t="shared" si="311"/>
        <v/>
      </c>
      <c r="EK102" s="16" t="str">
        <f t="shared" si="312"/>
        <v/>
      </c>
      <c r="EL102" s="58" t="str">
        <f t="shared" si="313"/>
        <v/>
      </c>
      <c r="EM102" s="58" t="str">
        <f>IF(OR($DZ102="",CR102=""),IF($EL102="","",$EL102),IF(OR(CR102="なし",CR102=0),領収書!$H$1,CR102))</f>
        <v/>
      </c>
      <c r="EN102" s="58" t="str">
        <f>IF(OR($DZ102="",CS102=""),IF($EL102="","",$EL102),IF(OR(CS102="なし",CS102=0),入力!$EN$1,CS102))</f>
        <v/>
      </c>
      <c r="EO102" s="63" t="str">
        <f t="shared" si="314"/>
        <v/>
      </c>
      <c r="EP102" s="63" t="str">
        <f t="shared" si="315"/>
        <v/>
      </c>
      <c r="ER102" s="16" t="str">
        <f>IF(AND(COUNTIF($ET$3:ET102,ET102)=1,ET102&lt;&gt;""),MAX($ER$3:ER101)+1,"")</f>
        <v/>
      </c>
      <c r="ES102" s="16" t="str">
        <f>IF(価格設定!B104="","",価格設定!B104)</f>
        <v/>
      </c>
      <c r="ET102" s="16" t="str">
        <f>IF(価格設定!C104="","",価格設定!C104)</f>
        <v/>
      </c>
      <c r="EV102" s="16" t="str">
        <f t="shared" si="227"/>
        <v/>
      </c>
      <c r="EW102" s="16" t="str">
        <f t="shared" si="316"/>
        <v/>
      </c>
    </row>
    <row r="103" spans="1:153" ht="30" customHeight="1" x14ac:dyDescent="0.2">
      <c r="A103" s="225"/>
      <c r="B103" s="212"/>
      <c r="C103" s="221"/>
      <c r="D103" s="164"/>
      <c r="E103" s="165"/>
      <c r="F103" s="166"/>
      <c r="G103" s="167"/>
      <c r="H103" s="179"/>
      <c r="I103" s="306"/>
      <c r="J103" s="169"/>
      <c r="K103" s="179"/>
      <c r="L103" s="186"/>
      <c r="M103" s="186"/>
      <c r="N103" s="168"/>
      <c r="O103" s="170"/>
      <c r="P103" s="212"/>
      <c r="Q103" s="179" t="str">
        <f>IFERROR(IF(H103="","",IFERROR(INDEX(価格設定!$B$5:$B$1048576,MATCH(H103,価格設定!$B$5:$B$1048576,0),0),INDEX(価格設定!$B$5:$B$1048576,MATCH("*"&amp;H103&amp;"*",価格設定!$B$5:$B$1048576,0),0))),H103)</f>
        <v/>
      </c>
      <c r="R103" s="250" t="str">
        <f>IFERROR(IF(Q103="",IF(K103="","",K103),IF(K103="",IF(INDEX(価格設定!$C$5:$C$1048576,MATCH(Q103,価格設定!$B$5:$B$1048576,0),0)=0,"",INDEX(価格設定!$C$5:$C$1048576,MATCH(Q103,価格設定!$B$5:$B$1048576,0),0)),IF(K103="なし","",K103))),"")</f>
        <v/>
      </c>
      <c r="S103" s="308" t="str">
        <f t="shared" si="228"/>
        <v/>
      </c>
      <c r="T103" s="126" t="str">
        <f>IFERROR(IF(J103="",IF(INDEX(価格設定!$E$5:$R$1048576,MATCH($Q103,価格設定!B$5:B$1048576,0),MATCH($AW103,価格設定!E$1:X$1,1))=0,"",INDEX(価格設定!$E$5:$R$1048576,MATCH($Q103,価格設定!B$5:B$1048576,0),MATCH($AW103,価格設定!E$1:X$1,1))),J103),"")</f>
        <v/>
      </c>
      <c r="U103" s="126" t="str">
        <f t="shared" si="229"/>
        <v/>
      </c>
      <c r="V103" s="132" t="str">
        <f t="shared" si="230"/>
        <v/>
      </c>
      <c r="W103" s="127" t="str">
        <f>IFERROR(IF(OR(T103="",T103&lt;0),"",IFERROR(INDEX(価格設定!E$2:X$3,IF(AND(K103=$K$1,$K$1&lt;&gt;""),ROW(価格設定!$D$3)-1,MATCH(INDEX(価格設定!$D$5:$D$1048576,MATCH(Q103,価格設定!$B$5:$B$1048576,0),0),価格設定!$D$2:$D$3,0)),MATCH($AW103,価格設定!E$1:X$1,1)),INDEX(価格設定!E$2:X$2,0,MATCH($AW103,価格設定!E$1:X$1,1)))),"")</f>
        <v/>
      </c>
      <c r="X103" s="126" t="str">
        <f t="shared" si="221"/>
        <v/>
      </c>
      <c r="Y103" s="128" t="str">
        <f t="shared" si="231"/>
        <v/>
      </c>
      <c r="Z103" s="126" t="str">
        <f t="shared" si="232"/>
        <v/>
      </c>
      <c r="AA103" s="129" t="str">
        <f t="shared" si="233"/>
        <v/>
      </c>
      <c r="AB103" s="126" t="str">
        <f t="shared" si="234"/>
        <v/>
      </c>
      <c r="AC103" s="280" t="str">
        <f t="shared" si="235"/>
        <v/>
      </c>
      <c r="AD103" s="15"/>
      <c r="AE103" s="204" t="str">
        <f>IF(AF103="","",COUNT($AF$3:AF103))</f>
        <v/>
      </c>
      <c r="AF103" s="206" t="str">
        <f t="shared" si="236"/>
        <v/>
      </c>
      <c r="AG103" s="204" t="str">
        <f t="shared" si="237"/>
        <v/>
      </c>
      <c r="AH103" s="204" t="str">
        <f t="shared" si="238"/>
        <v/>
      </c>
      <c r="AI103" s="287"/>
      <c r="AJ103" s="15"/>
      <c r="AK103" s="138" t="str">
        <f t="shared" si="239"/>
        <v/>
      </c>
      <c r="AL103" s="131" t="str">
        <f t="shared" si="240"/>
        <v/>
      </c>
      <c r="AM103" s="131" t="str">
        <f t="shared" si="241"/>
        <v/>
      </c>
      <c r="AN103" s="313" t="str">
        <f t="shared" si="242"/>
        <v/>
      </c>
      <c r="AO103" s="316" t="str">
        <f t="shared" si="243"/>
        <v/>
      </c>
      <c r="AP103" s="18"/>
      <c r="AQ103" s="3" t="str">
        <f>IF(F103="","",MAX($AQ$3:AQ102)+1)</f>
        <v/>
      </c>
      <c r="AR103" s="3" t="str">
        <f>IF(OR(AQ103="",BB103=""),"",MAX($AR$3:AR102)+1)</f>
        <v/>
      </c>
      <c r="AS103" s="3" t="str">
        <f>IF(CQ103="","",RANK(CQ103,CQ$3:CQ$1048576,1)+COUNTIF($CQ$3:CQ103,CQ103)-1)</f>
        <v/>
      </c>
      <c r="AT103" s="21" t="str">
        <f>IF(C103="",IF(OR(AND($H103&lt;&gt;"",C103=""),AND($F102=$F103,$AZ103&lt;&gt;""),COUNTA($H$3:$H$1048576,#REF!,$F$3:$F$1048576)&gt;COUNTA($H$3:$H103,#REF!,$F$3:$F103),$AZ103&lt;&gt;""),INDEX(AT$3:AT$1048576,MATCH(MAX($AQ$3:$AQ102),$AQ$3:$AQ$1048576,0),0),""),C103)</f>
        <v/>
      </c>
      <c r="AU103" s="21" t="str">
        <f>IF(D103="",IF(OR(AND($H103&lt;&gt;"",D103=""),AND($F102=$F103,$AZ103&lt;&gt;""),COUNTA($H$3:$H$1048576,#REF!,$F$3:$F$1048576)&gt;COUNTA($H$3:$H103,#REF!,$F$3:$F103),$AZ103&lt;&gt;""),INDEX(AU$3:AU$1048576,MATCH(MAX($AQ$3:$AQ102),$AQ$3:$AQ$1048576,0),0),""),D103)</f>
        <v/>
      </c>
      <c r="AV103" s="21" t="str">
        <f>IF(E103="",IF(OR(AND($H103&lt;&gt;"",E103=""),AND($F102=$F103,$AZ103&lt;&gt;""),COUNTA($H$3:$H$1048576,#REF!,$F$3:$F$1048576)&gt;COUNTA($H$3:$H103,#REF!,$F$3:$F103),$AZ103&lt;&gt;""),INDEX(AV$3:AV$1048576,MATCH(MAX($AQ$3:$AQ102),$AQ$3:$AQ$1048576,0),0),""),E103)</f>
        <v/>
      </c>
      <c r="AW103" s="24" t="str">
        <f t="shared" si="244"/>
        <v/>
      </c>
      <c r="AX103" s="13" t="str">
        <f t="shared" si="245"/>
        <v/>
      </c>
      <c r="AY103" s="4" t="str">
        <f t="shared" si="246"/>
        <v/>
      </c>
      <c r="AZ103" s="4" t="str">
        <f>IF(AX103="",IF(OR(AND(H103&lt;&gt;"",F103=""),COUNTA($H$3:$H$1048576)&gt;COUNTA($H$3:$H103)),INDEX(AX$3:AX103,MATCH(MAX($AQ$3:AQ103),AQ$3:AQ103,0),0),""),AX103)</f>
        <v/>
      </c>
      <c r="BA103" s="4" t="str">
        <f>IF(AY103="",IF(AND(H103&lt;&gt;"",F103=""),INDEX(AY$3:AY103,MATCH(MAX($AQ$3:AQ103),AQ$3:AQ103,0),0),""),AY103)</f>
        <v/>
      </c>
      <c r="BB103" s="82" t="str">
        <f>IF(BC103="","",RANK(BC103,BC$3:BC$1048576,1)+COUNTIF($BC$3:BC103,BC103)-1)</f>
        <v/>
      </c>
      <c r="BC103" s="139" t="str">
        <f t="shared" si="247"/>
        <v/>
      </c>
      <c r="BD103" s="46" t="str">
        <f t="shared" si="248"/>
        <v/>
      </c>
      <c r="BE103" s="46" t="str">
        <f t="shared" si="249"/>
        <v/>
      </c>
      <c r="BF103" s="46" t="str">
        <f t="shared" si="250"/>
        <v/>
      </c>
      <c r="BG103" s="4" t="str">
        <f t="shared" si="251"/>
        <v/>
      </c>
      <c r="BH103" s="180" t="str">
        <f t="shared" si="252"/>
        <v/>
      </c>
      <c r="BI103" s="16" t="str">
        <f t="shared" si="253"/>
        <v/>
      </c>
      <c r="BJ103" s="52" t="str">
        <f>IF(BI103="","",IF(W103="","",IF(AND(K103=$K$1,$K$1&lt;&gt;""),$BT$2,IFERROR(IF(INDEX(価格設定!$D$5:$D$1048576,MATCH(Q103,価格設定!$B$5:$B$1048576,0),0)=価格設定!$D$3,$BT$2,$BS$2),$BS$2))))</f>
        <v/>
      </c>
      <c r="BK103" s="16" t="str">
        <f>IF(BI103="","",IF(COUNTIF($BI$3:BI103,BI103)=1,1,IF(AND(BI102=BI103,BH103=""),BK102,COUNTIF($BH$3:BH103,BH103))))</f>
        <v/>
      </c>
      <c r="BL103" s="52" t="str">
        <f t="shared" si="254"/>
        <v/>
      </c>
      <c r="BM103" s="52" t="str">
        <f t="shared" si="255"/>
        <v/>
      </c>
      <c r="BN103" s="119" t="str">
        <f t="shared" si="256"/>
        <v/>
      </c>
      <c r="BO103" s="119" t="str">
        <f t="shared" si="257"/>
        <v/>
      </c>
      <c r="BP103" s="17" t="str">
        <f t="shared" si="258"/>
        <v/>
      </c>
      <c r="BQ103" s="17" t="str">
        <f t="shared" si="259"/>
        <v/>
      </c>
      <c r="BR103" s="17" t="str">
        <f>IF(OR(BP103="",COUNTIF($BO$3:BO103,BO103)&lt;&gt;1),"",SUMIF(BO$3:BO$1048576,BO103,BP$3:BP$1048576))</f>
        <v/>
      </c>
      <c r="BS103" s="17" t="str">
        <f t="shared" si="260"/>
        <v/>
      </c>
      <c r="BT103" s="17" t="str">
        <f t="shared" si="261"/>
        <v/>
      </c>
      <c r="BU103" s="17" t="str">
        <f t="shared" si="262"/>
        <v/>
      </c>
      <c r="BV103" s="24" t="str">
        <f t="shared" si="263"/>
        <v/>
      </c>
      <c r="BW103" s="24" t="str">
        <f t="shared" si="264"/>
        <v/>
      </c>
      <c r="BX103" s="24" t="str">
        <f t="shared" si="265"/>
        <v/>
      </c>
      <c r="BY103" s="26" t="str">
        <f t="shared" si="266"/>
        <v/>
      </c>
      <c r="BZ103" s="26" t="str">
        <f t="shared" si="267"/>
        <v/>
      </c>
      <c r="CA103" s="26" t="str">
        <f t="shared" si="268"/>
        <v/>
      </c>
      <c r="CB103" s="66" t="str">
        <f t="shared" si="269"/>
        <v/>
      </c>
      <c r="CC103" s="65" t="str">
        <f t="shared" si="270"/>
        <v/>
      </c>
      <c r="CD103" s="26" t="str">
        <f t="shared" si="271"/>
        <v/>
      </c>
      <c r="CE103" s="26" t="str">
        <f t="shared" si="272"/>
        <v/>
      </c>
      <c r="CF103" s="193" t="str">
        <f t="shared" si="273"/>
        <v/>
      </c>
      <c r="CG103" s="193" t="str">
        <f t="shared" si="274"/>
        <v/>
      </c>
      <c r="CH103" s="26" t="str">
        <f t="shared" si="275"/>
        <v/>
      </c>
      <c r="CI103" s="26" t="str">
        <f t="shared" si="276"/>
        <v/>
      </c>
      <c r="CJ103" s="65" t="str">
        <f t="shared" si="277"/>
        <v/>
      </c>
      <c r="CK103" s="65" t="str">
        <f t="shared" si="278"/>
        <v/>
      </c>
      <c r="CL103" s="64" t="str">
        <f t="shared" si="279"/>
        <v/>
      </c>
      <c r="CM103" s="64" t="str">
        <f t="shared" si="280"/>
        <v/>
      </c>
      <c r="CN103" s="65" t="str">
        <f t="shared" si="281"/>
        <v/>
      </c>
      <c r="CP103" s="63" t="str">
        <f>IF(BH103="","",MAX($CP$3:CP102)+1)</f>
        <v/>
      </c>
      <c r="CQ103" s="24" t="str">
        <f t="shared" si="282"/>
        <v/>
      </c>
      <c r="CR103" s="24" t="str">
        <f t="shared" si="283"/>
        <v/>
      </c>
      <c r="CS103" s="24" t="str">
        <f t="shared" si="284"/>
        <v/>
      </c>
      <c r="CT103" s="58" t="str">
        <f>IF(BO103="","",COUNTIF($BO$3:BO103,BO103)&amp;"@"&amp;BO103)</f>
        <v/>
      </c>
      <c r="CU103" s="16" t="str">
        <f t="shared" si="222"/>
        <v/>
      </c>
      <c r="CV103" s="63" t="str">
        <f t="shared" si="285"/>
        <v/>
      </c>
      <c r="CW103" s="16" t="str">
        <f t="shared" si="286"/>
        <v/>
      </c>
      <c r="CX103" s="16" t="str">
        <f t="shared" si="287"/>
        <v/>
      </c>
      <c r="CY103" s="16" t="str">
        <f t="shared" si="288"/>
        <v/>
      </c>
      <c r="CZ103" s="85" t="str">
        <f t="shared" si="289"/>
        <v/>
      </c>
      <c r="DA103" s="16" t="str">
        <f t="shared" si="290"/>
        <v/>
      </c>
      <c r="DB103" s="16" t="str">
        <f t="shared" si="291"/>
        <v/>
      </c>
      <c r="DC103" s="28" t="str">
        <f>IF(CP103="","",$DC$1&amp;(INDEX(価格設定!D$1:XFD$3,ROW(価格設定!$D$3),MATCH($AW103,価格設定!D$1:XFD$1,1))*100)&amp;"%")</f>
        <v/>
      </c>
      <c r="DD103" s="28" t="str">
        <f>IF(CP103="","",$DD$1&amp;(INDEX(価格設定!D$1:XFD$3,ROW(価格設定!$D$2),MATCH($AW103,価格設定!D$1:XFD$1,1))*100)&amp;"%")</f>
        <v/>
      </c>
      <c r="DE103" s="29" t="str">
        <f t="shared" si="292"/>
        <v/>
      </c>
      <c r="DG103" s="58" t="str">
        <f t="shared" si="293"/>
        <v/>
      </c>
      <c r="DH103" s="58" t="str">
        <f t="shared" si="294"/>
        <v/>
      </c>
      <c r="DI103" s="58" t="str">
        <f t="shared" si="295"/>
        <v/>
      </c>
      <c r="DJ103" s="85" t="str">
        <f t="shared" si="296"/>
        <v/>
      </c>
      <c r="DL103" s="58" t="str">
        <f>IF(COUNTIF(DG$3:DG$1048576,DG103)=COUNTIF($DG$3:$DG103,DG103),DG103,"")</f>
        <v/>
      </c>
      <c r="DM103" s="85" t="str">
        <f t="shared" si="297"/>
        <v/>
      </c>
      <c r="DN103" s="85" t="str">
        <f t="shared" si="223"/>
        <v/>
      </c>
      <c r="DO103" s="85" t="str">
        <f t="shared" si="223"/>
        <v/>
      </c>
      <c r="DP103" s="303"/>
      <c r="DQ103" s="17" t="str">
        <f t="shared" si="224"/>
        <v/>
      </c>
      <c r="DR103" s="17" t="str">
        <f t="shared" si="225"/>
        <v/>
      </c>
      <c r="DS103" s="17" t="str">
        <f t="shared" si="226"/>
        <v/>
      </c>
      <c r="DU103" s="16" t="str">
        <f t="shared" si="298"/>
        <v/>
      </c>
      <c r="DV103" s="16" t="str">
        <f>IF(DU103="","",COUNT($DU$3:DU103))</f>
        <v/>
      </c>
      <c r="DW103" s="16" t="str">
        <f t="shared" si="299"/>
        <v/>
      </c>
      <c r="DX103" s="16" t="str">
        <f t="shared" si="300"/>
        <v/>
      </c>
      <c r="DY103" s="16" t="str">
        <f>IF(DZ103="","",COUNTIF(DZ$3:DZ103,DZ103))</f>
        <v/>
      </c>
      <c r="DZ103" s="16" t="str">
        <f t="shared" si="301"/>
        <v/>
      </c>
      <c r="EA103" s="16" t="str">
        <f t="shared" si="302"/>
        <v/>
      </c>
      <c r="EB103" s="16" t="str">
        <f t="shared" si="303"/>
        <v/>
      </c>
      <c r="EC103" s="16" t="str">
        <f t="shared" si="304"/>
        <v/>
      </c>
      <c r="ED103" s="16" t="str">
        <f t="shared" si="305"/>
        <v/>
      </c>
      <c r="EE103" s="16" t="str">
        <f t="shared" si="306"/>
        <v/>
      </c>
      <c r="EF103" s="16" t="str">
        <f t="shared" si="307"/>
        <v/>
      </c>
      <c r="EG103" s="16" t="str">
        <f t="shared" si="308"/>
        <v/>
      </c>
      <c r="EH103" s="16" t="str">
        <f t="shared" si="309"/>
        <v/>
      </c>
      <c r="EI103" s="16" t="str">
        <f t="shared" si="310"/>
        <v/>
      </c>
      <c r="EJ103" s="16" t="str">
        <f t="shared" si="311"/>
        <v/>
      </c>
      <c r="EK103" s="16" t="str">
        <f t="shared" si="312"/>
        <v/>
      </c>
      <c r="EL103" s="58" t="str">
        <f t="shared" si="313"/>
        <v/>
      </c>
      <c r="EM103" s="58" t="str">
        <f>IF(OR($DZ103="",CR103=""),IF($EL103="","",$EL103),IF(OR(CR103="なし",CR103=0),領収書!$H$1,CR103))</f>
        <v/>
      </c>
      <c r="EN103" s="58" t="str">
        <f>IF(OR($DZ103="",CS103=""),IF($EL103="","",$EL103),IF(OR(CS103="なし",CS103=0),入力!$EN$1,CS103))</f>
        <v/>
      </c>
      <c r="EO103" s="63" t="str">
        <f t="shared" si="314"/>
        <v/>
      </c>
      <c r="EP103" s="63" t="str">
        <f t="shared" si="315"/>
        <v/>
      </c>
      <c r="ER103" s="16" t="str">
        <f>IF(AND(COUNTIF($ET$3:ET103,ET103)=1,ET103&lt;&gt;""),MAX($ER$3:ER102)+1,"")</f>
        <v/>
      </c>
      <c r="ES103" s="16" t="str">
        <f>IF(価格設定!B105="","",価格設定!B105)</f>
        <v/>
      </c>
      <c r="ET103" s="16" t="str">
        <f>IF(価格設定!C105="","",価格設定!C105)</f>
        <v/>
      </c>
      <c r="EV103" s="16" t="str">
        <f t="shared" si="227"/>
        <v/>
      </c>
      <c r="EW103" s="16" t="str">
        <f t="shared" si="316"/>
        <v/>
      </c>
    </row>
    <row r="104" spans="1:153" ht="30" customHeight="1" x14ac:dyDescent="0.2">
      <c r="A104" s="225"/>
      <c r="B104" s="212"/>
      <c r="C104" s="221"/>
      <c r="D104" s="164"/>
      <c r="E104" s="165"/>
      <c r="F104" s="166"/>
      <c r="G104" s="167"/>
      <c r="H104" s="179"/>
      <c r="I104" s="306"/>
      <c r="J104" s="169"/>
      <c r="K104" s="179"/>
      <c r="L104" s="186"/>
      <c r="M104" s="186"/>
      <c r="N104" s="168"/>
      <c r="O104" s="170"/>
      <c r="P104" s="212"/>
      <c r="Q104" s="179" t="str">
        <f>IFERROR(IF(H104="","",IFERROR(INDEX(価格設定!$B$5:$B$1048576,MATCH(H104,価格設定!$B$5:$B$1048576,0),0),INDEX(価格設定!$B$5:$B$1048576,MATCH("*"&amp;H104&amp;"*",価格設定!$B$5:$B$1048576,0),0))),H104)</f>
        <v/>
      </c>
      <c r="R104" s="250" t="str">
        <f>IFERROR(IF(Q104="",IF(K104="","",K104),IF(K104="",IF(INDEX(価格設定!$C$5:$C$1048576,MATCH(Q104,価格設定!$B$5:$B$1048576,0),0)=0,"",INDEX(価格設定!$C$5:$C$1048576,MATCH(Q104,価格設定!$B$5:$B$1048576,0),0)),IF(K104="なし","",K104))),"")</f>
        <v/>
      </c>
      <c r="S104" s="308" t="str">
        <f t="shared" si="228"/>
        <v/>
      </c>
      <c r="T104" s="126" t="str">
        <f>IFERROR(IF(J104="",IF(INDEX(価格設定!$E$5:$R$1048576,MATCH($Q104,価格設定!B$5:B$1048576,0),MATCH($AW104,価格設定!E$1:X$1,1))=0,"",INDEX(価格設定!$E$5:$R$1048576,MATCH($Q104,価格設定!B$5:B$1048576,0),MATCH($AW104,価格設定!E$1:X$1,1))),J104),"")</f>
        <v/>
      </c>
      <c r="U104" s="126" t="str">
        <f t="shared" si="229"/>
        <v/>
      </c>
      <c r="V104" s="132" t="str">
        <f t="shared" si="230"/>
        <v/>
      </c>
      <c r="W104" s="127" t="str">
        <f>IFERROR(IF(OR(T104="",T104&lt;0),"",IFERROR(INDEX(価格設定!E$2:X$3,IF(AND(K104=$K$1,$K$1&lt;&gt;""),ROW(価格設定!$D$3)-1,MATCH(INDEX(価格設定!$D$5:$D$1048576,MATCH(Q104,価格設定!$B$5:$B$1048576,0),0),価格設定!$D$2:$D$3,0)),MATCH($AW104,価格設定!E$1:X$1,1)),INDEX(価格設定!E$2:X$2,0,MATCH($AW104,価格設定!E$1:X$1,1)))),"")</f>
        <v/>
      </c>
      <c r="X104" s="126" t="str">
        <f t="shared" si="221"/>
        <v/>
      </c>
      <c r="Y104" s="128" t="str">
        <f t="shared" si="231"/>
        <v/>
      </c>
      <c r="Z104" s="126" t="str">
        <f t="shared" si="232"/>
        <v/>
      </c>
      <c r="AA104" s="129" t="str">
        <f t="shared" si="233"/>
        <v/>
      </c>
      <c r="AB104" s="126" t="str">
        <f t="shared" si="234"/>
        <v/>
      </c>
      <c r="AC104" s="280" t="str">
        <f t="shared" si="235"/>
        <v/>
      </c>
      <c r="AD104" s="15"/>
      <c r="AE104" s="204" t="str">
        <f>IF(AF104="","",COUNT($AF$3:AF104))</f>
        <v/>
      </c>
      <c r="AF104" s="206" t="str">
        <f t="shared" si="236"/>
        <v/>
      </c>
      <c r="AG104" s="204" t="str">
        <f t="shared" si="237"/>
        <v/>
      </c>
      <c r="AH104" s="204" t="str">
        <f t="shared" si="238"/>
        <v/>
      </c>
      <c r="AI104" s="287"/>
      <c r="AJ104" s="15"/>
      <c r="AK104" s="138" t="str">
        <f t="shared" si="239"/>
        <v/>
      </c>
      <c r="AL104" s="131" t="str">
        <f t="shared" si="240"/>
        <v/>
      </c>
      <c r="AM104" s="131" t="str">
        <f t="shared" si="241"/>
        <v/>
      </c>
      <c r="AN104" s="313" t="str">
        <f t="shared" si="242"/>
        <v/>
      </c>
      <c r="AO104" s="316" t="str">
        <f t="shared" si="243"/>
        <v/>
      </c>
      <c r="AP104" s="18"/>
      <c r="AQ104" s="3" t="str">
        <f>IF(F104="","",MAX($AQ$3:AQ103)+1)</f>
        <v/>
      </c>
      <c r="AR104" s="3" t="str">
        <f>IF(OR(AQ104="",BB104=""),"",MAX($AR$3:AR103)+1)</f>
        <v/>
      </c>
      <c r="AS104" s="3" t="str">
        <f>IF(CQ104="","",RANK(CQ104,CQ$3:CQ$1048576,1)+COUNTIF($CQ$3:CQ104,CQ104)-1)</f>
        <v/>
      </c>
      <c r="AT104" s="21" t="str">
        <f>IF(C104="",IF(OR(AND($H104&lt;&gt;"",C104=""),AND($F103=$F104,$AZ104&lt;&gt;""),COUNTA($H$3:$H$1048576,#REF!,$F$3:$F$1048576)&gt;COUNTA($H$3:$H104,#REF!,$F$3:$F104),$AZ104&lt;&gt;""),INDEX(AT$3:AT$1048576,MATCH(MAX($AQ$3:$AQ103),$AQ$3:$AQ$1048576,0),0),""),C104)</f>
        <v/>
      </c>
      <c r="AU104" s="21" t="str">
        <f>IF(D104="",IF(OR(AND($H104&lt;&gt;"",D104=""),AND($F103=$F104,$AZ104&lt;&gt;""),COUNTA($H$3:$H$1048576,#REF!,$F$3:$F$1048576)&gt;COUNTA($H$3:$H104,#REF!,$F$3:$F104),$AZ104&lt;&gt;""),INDEX(AU$3:AU$1048576,MATCH(MAX($AQ$3:$AQ103),$AQ$3:$AQ$1048576,0),0),""),D104)</f>
        <v/>
      </c>
      <c r="AV104" s="21" t="str">
        <f>IF(E104="",IF(OR(AND($H104&lt;&gt;"",E104=""),AND($F103=$F104,$AZ104&lt;&gt;""),COUNTA($H$3:$H$1048576,#REF!,$F$3:$F$1048576)&gt;COUNTA($H$3:$H104,#REF!,$F$3:$F104),$AZ104&lt;&gt;""),INDEX(AV$3:AV$1048576,MATCH(MAX($AQ$3:$AQ103),$AQ$3:$AQ$1048576,0),0),""),E104)</f>
        <v/>
      </c>
      <c r="AW104" s="24" t="str">
        <f t="shared" si="244"/>
        <v/>
      </c>
      <c r="AX104" s="13" t="str">
        <f t="shared" si="245"/>
        <v/>
      </c>
      <c r="AY104" s="4" t="str">
        <f t="shared" si="246"/>
        <v/>
      </c>
      <c r="AZ104" s="4" t="str">
        <f>IF(AX104="",IF(OR(AND(H104&lt;&gt;"",F104=""),COUNTA($H$3:$H$1048576)&gt;COUNTA($H$3:$H104)),INDEX(AX$3:AX104,MATCH(MAX($AQ$3:AQ104),AQ$3:AQ104,0),0),""),AX104)</f>
        <v/>
      </c>
      <c r="BA104" s="4" t="str">
        <f>IF(AY104="",IF(AND(H104&lt;&gt;"",F104=""),INDEX(AY$3:AY104,MATCH(MAX($AQ$3:AQ104),AQ$3:AQ104,0),0),""),AY104)</f>
        <v/>
      </c>
      <c r="BB104" s="82" t="str">
        <f>IF(BC104="","",RANK(BC104,BC$3:BC$1048576,1)+COUNTIF($BC$3:BC104,BC104)-1)</f>
        <v/>
      </c>
      <c r="BC104" s="139" t="str">
        <f t="shared" si="247"/>
        <v/>
      </c>
      <c r="BD104" s="46" t="str">
        <f t="shared" si="248"/>
        <v/>
      </c>
      <c r="BE104" s="46" t="str">
        <f t="shared" si="249"/>
        <v/>
      </c>
      <c r="BF104" s="46" t="str">
        <f t="shared" si="250"/>
        <v/>
      </c>
      <c r="BG104" s="4" t="str">
        <f t="shared" si="251"/>
        <v/>
      </c>
      <c r="BH104" s="180" t="str">
        <f t="shared" si="252"/>
        <v/>
      </c>
      <c r="BI104" s="16" t="str">
        <f t="shared" si="253"/>
        <v/>
      </c>
      <c r="BJ104" s="52" t="str">
        <f>IF(BI104="","",IF(W104="","",IF(AND(K104=$K$1,$K$1&lt;&gt;""),$BT$2,IFERROR(IF(INDEX(価格設定!$D$5:$D$1048576,MATCH(Q104,価格設定!$B$5:$B$1048576,0),0)=価格設定!$D$3,$BT$2,$BS$2),$BS$2))))</f>
        <v/>
      </c>
      <c r="BK104" s="16" t="str">
        <f>IF(BI104="","",IF(COUNTIF($BI$3:BI104,BI104)=1,1,IF(AND(BI103=BI104,BH104=""),BK103,COUNTIF($BH$3:BH104,BH104))))</f>
        <v/>
      </c>
      <c r="BL104" s="52" t="str">
        <f t="shared" si="254"/>
        <v/>
      </c>
      <c r="BM104" s="52" t="str">
        <f t="shared" si="255"/>
        <v/>
      </c>
      <c r="BN104" s="119" t="str">
        <f t="shared" si="256"/>
        <v/>
      </c>
      <c r="BO104" s="119" t="str">
        <f t="shared" si="257"/>
        <v/>
      </c>
      <c r="BP104" s="17" t="str">
        <f t="shared" si="258"/>
        <v/>
      </c>
      <c r="BQ104" s="17" t="str">
        <f t="shared" si="259"/>
        <v/>
      </c>
      <c r="BR104" s="17" t="str">
        <f>IF(OR(BP104="",COUNTIF($BO$3:BO104,BO104)&lt;&gt;1),"",SUMIF(BO$3:BO$1048576,BO104,BP$3:BP$1048576))</f>
        <v/>
      </c>
      <c r="BS104" s="17" t="str">
        <f t="shared" si="260"/>
        <v/>
      </c>
      <c r="BT104" s="17" t="str">
        <f t="shared" si="261"/>
        <v/>
      </c>
      <c r="BU104" s="17" t="str">
        <f t="shared" si="262"/>
        <v/>
      </c>
      <c r="BV104" s="24" t="str">
        <f t="shared" si="263"/>
        <v/>
      </c>
      <c r="BW104" s="24" t="str">
        <f t="shared" si="264"/>
        <v/>
      </c>
      <c r="BX104" s="24" t="str">
        <f t="shared" si="265"/>
        <v/>
      </c>
      <c r="BY104" s="26" t="str">
        <f t="shared" si="266"/>
        <v/>
      </c>
      <c r="BZ104" s="26" t="str">
        <f t="shared" si="267"/>
        <v/>
      </c>
      <c r="CA104" s="26" t="str">
        <f t="shared" si="268"/>
        <v/>
      </c>
      <c r="CB104" s="66" t="str">
        <f t="shared" si="269"/>
        <v/>
      </c>
      <c r="CC104" s="65" t="str">
        <f t="shared" si="270"/>
        <v/>
      </c>
      <c r="CD104" s="26" t="str">
        <f t="shared" si="271"/>
        <v/>
      </c>
      <c r="CE104" s="26" t="str">
        <f t="shared" si="272"/>
        <v/>
      </c>
      <c r="CF104" s="193" t="str">
        <f t="shared" si="273"/>
        <v/>
      </c>
      <c r="CG104" s="193" t="str">
        <f t="shared" si="274"/>
        <v/>
      </c>
      <c r="CH104" s="26" t="str">
        <f t="shared" si="275"/>
        <v/>
      </c>
      <c r="CI104" s="26" t="str">
        <f t="shared" si="276"/>
        <v/>
      </c>
      <c r="CJ104" s="65" t="str">
        <f t="shared" si="277"/>
        <v/>
      </c>
      <c r="CK104" s="65" t="str">
        <f t="shared" si="278"/>
        <v/>
      </c>
      <c r="CL104" s="64" t="str">
        <f t="shared" si="279"/>
        <v/>
      </c>
      <c r="CM104" s="64" t="str">
        <f t="shared" si="280"/>
        <v/>
      </c>
      <c r="CN104" s="65" t="str">
        <f t="shared" si="281"/>
        <v/>
      </c>
      <c r="CP104" s="63" t="str">
        <f>IF(BH104="","",MAX($CP$3:CP103)+1)</f>
        <v/>
      </c>
      <c r="CQ104" s="24" t="str">
        <f t="shared" si="282"/>
        <v/>
      </c>
      <c r="CR104" s="24" t="str">
        <f t="shared" si="283"/>
        <v/>
      </c>
      <c r="CS104" s="24" t="str">
        <f t="shared" si="284"/>
        <v/>
      </c>
      <c r="CT104" s="58" t="str">
        <f>IF(BO104="","",COUNTIF($BO$3:BO104,BO104)&amp;"@"&amp;BO104)</f>
        <v/>
      </c>
      <c r="CU104" s="16" t="str">
        <f t="shared" si="222"/>
        <v/>
      </c>
      <c r="CV104" s="63" t="str">
        <f t="shared" si="285"/>
        <v/>
      </c>
      <c r="CW104" s="16" t="str">
        <f t="shared" si="286"/>
        <v/>
      </c>
      <c r="CX104" s="16" t="str">
        <f t="shared" si="287"/>
        <v/>
      </c>
      <c r="CY104" s="16" t="str">
        <f t="shared" si="288"/>
        <v/>
      </c>
      <c r="CZ104" s="85" t="str">
        <f t="shared" si="289"/>
        <v/>
      </c>
      <c r="DA104" s="16" t="str">
        <f t="shared" si="290"/>
        <v/>
      </c>
      <c r="DB104" s="16" t="str">
        <f t="shared" si="291"/>
        <v/>
      </c>
      <c r="DC104" s="28" t="str">
        <f>IF(CP104="","",$DC$1&amp;(INDEX(価格設定!D$1:XFD$3,ROW(価格設定!$D$3),MATCH($AW104,価格設定!D$1:XFD$1,1))*100)&amp;"%")</f>
        <v/>
      </c>
      <c r="DD104" s="28" t="str">
        <f>IF(CP104="","",$DD$1&amp;(INDEX(価格設定!D$1:XFD$3,ROW(価格設定!$D$2),MATCH($AW104,価格設定!D$1:XFD$1,1))*100)&amp;"%")</f>
        <v/>
      </c>
      <c r="DE104" s="29" t="str">
        <f t="shared" si="292"/>
        <v/>
      </c>
      <c r="DG104" s="58" t="str">
        <f t="shared" si="293"/>
        <v/>
      </c>
      <c r="DH104" s="58" t="str">
        <f t="shared" si="294"/>
        <v/>
      </c>
      <c r="DI104" s="58" t="str">
        <f t="shared" si="295"/>
        <v/>
      </c>
      <c r="DJ104" s="85" t="str">
        <f t="shared" si="296"/>
        <v/>
      </c>
      <c r="DL104" s="58" t="str">
        <f>IF(COUNTIF(DG$3:DG$1048576,DG104)=COUNTIF($DG$3:$DG104,DG104),DG104,"")</f>
        <v/>
      </c>
      <c r="DM104" s="85" t="str">
        <f t="shared" si="297"/>
        <v/>
      </c>
      <c r="DN104" s="85" t="str">
        <f t="shared" si="223"/>
        <v/>
      </c>
      <c r="DO104" s="85" t="str">
        <f t="shared" si="223"/>
        <v/>
      </c>
      <c r="DP104" s="303"/>
      <c r="DQ104" s="17" t="str">
        <f t="shared" si="224"/>
        <v/>
      </c>
      <c r="DR104" s="17" t="str">
        <f t="shared" si="225"/>
        <v/>
      </c>
      <c r="DS104" s="17" t="str">
        <f t="shared" si="226"/>
        <v/>
      </c>
      <c r="DU104" s="16" t="str">
        <f t="shared" si="298"/>
        <v/>
      </c>
      <c r="DV104" s="16" t="str">
        <f>IF(DU104="","",COUNT($DU$3:DU104))</f>
        <v/>
      </c>
      <c r="DW104" s="16" t="str">
        <f t="shared" si="299"/>
        <v/>
      </c>
      <c r="DX104" s="16" t="str">
        <f t="shared" si="300"/>
        <v/>
      </c>
      <c r="DY104" s="16" t="str">
        <f>IF(DZ104="","",COUNTIF(DZ$3:DZ104,DZ104))</f>
        <v/>
      </c>
      <c r="DZ104" s="16" t="str">
        <f t="shared" si="301"/>
        <v/>
      </c>
      <c r="EA104" s="16" t="str">
        <f t="shared" si="302"/>
        <v/>
      </c>
      <c r="EB104" s="16" t="str">
        <f t="shared" si="303"/>
        <v/>
      </c>
      <c r="EC104" s="16" t="str">
        <f t="shared" si="304"/>
        <v/>
      </c>
      <c r="ED104" s="16" t="str">
        <f t="shared" si="305"/>
        <v/>
      </c>
      <c r="EE104" s="16" t="str">
        <f t="shared" si="306"/>
        <v/>
      </c>
      <c r="EF104" s="16" t="str">
        <f t="shared" si="307"/>
        <v/>
      </c>
      <c r="EG104" s="16" t="str">
        <f t="shared" si="308"/>
        <v/>
      </c>
      <c r="EH104" s="16" t="str">
        <f t="shared" si="309"/>
        <v/>
      </c>
      <c r="EI104" s="16" t="str">
        <f t="shared" si="310"/>
        <v/>
      </c>
      <c r="EJ104" s="16" t="str">
        <f t="shared" si="311"/>
        <v/>
      </c>
      <c r="EK104" s="16" t="str">
        <f t="shared" si="312"/>
        <v/>
      </c>
      <c r="EL104" s="58" t="str">
        <f t="shared" si="313"/>
        <v/>
      </c>
      <c r="EM104" s="58" t="str">
        <f>IF(OR($DZ104="",CR104=""),IF($EL104="","",$EL104),IF(OR(CR104="なし",CR104=0),領収書!$H$1,CR104))</f>
        <v/>
      </c>
      <c r="EN104" s="58" t="str">
        <f>IF(OR($DZ104="",CS104=""),IF($EL104="","",$EL104),IF(OR(CS104="なし",CS104=0),入力!$EN$1,CS104))</f>
        <v/>
      </c>
      <c r="EO104" s="63" t="str">
        <f t="shared" si="314"/>
        <v/>
      </c>
      <c r="EP104" s="63" t="str">
        <f t="shared" si="315"/>
        <v/>
      </c>
      <c r="ER104" s="16" t="str">
        <f>IF(AND(COUNTIF($ET$3:ET104,ET104)=1,ET104&lt;&gt;""),MAX($ER$3:ER103)+1,"")</f>
        <v/>
      </c>
      <c r="ES104" s="16" t="str">
        <f>IF(価格設定!B106="","",価格設定!B106)</f>
        <v/>
      </c>
      <c r="ET104" s="16" t="str">
        <f>IF(価格設定!C106="","",価格設定!C106)</f>
        <v/>
      </c>
      <c r="EV104" s="16" t="str">
        <f t="shared" si="227"/>
        <v/>
      </c>
      <c r="EW104" s="16" t="str">
        <f t="shared" si="316"/>
        <v/>
      </c>
    </row>
    <row r="105" spans="1:153" ht="30" customHeight="1" x14ac:dyDescent="0.2">
      <c r="A105" s="225"/>
      <c r="B105" s="212"/>
      <c r="C105" s="221"/>
      <c r="D105" s="164"/>
      <c r="E105" s="165"/>
      <c r="F105" s="166"/>
      <c r="G105" s="167"/>
      <c r="H105" s="179"/>
      <c r="I105" s="306"/>
      <c r="J105" s="169"/>
      <c r="K105" s="179"/>
      <c r="L105" s="186"/>
      <c r="M105" s="186"/>
      <c r="N105" s="168"/>
      <c r="O105" s="170"/>
      <c r="P105" s="212"/>
      <c r="Q105" s="179" t="str">
        <f>IFERROR(IF(H105="","",IFERROR(INDEX(価格設定!$B$5:$B$1048576,MATCH(H105,価格設定!$B$5:$B$1048576,0),0),INDEX(価格設定!$B$5:$B$1048576,MATCH("*"&amp;H105&amp;"*",価格設定!$B$5:$B$1048576,0),0))),H105)</f>
        <v/>
      </c>
      <c r="R105" s="250" t="str">
        <f>IFERROR(IF(Q105="",IF(K105="","",K105),IF(K105="",IF(INDEX(価格設定!$C$5:$C$1048576,MATCH(Q105,価格設定!$B$5:$B$1048576,0),0)=0,"",INDEX(価格設定!$C$5:$C$1048576,MATCH(Q105,価格設定!$B$5:$B$1048576,0),0)),IF(K105="なし","",K105))),"")</f>
        <v/>
      </c>
      <c r="S105" s="308" t="str">
        <f t="shared" si="228"/>
        <v/>
      </c>
      <c r="T105" s="126" t="str">
        <f>IFERROR(IF(J105="",IF(INDEX(価格設定!$E$5:$R$1048576,MATCH($Q105,価格設定!B$5:B$1048576,0),MATCH($AW105,価格設定!E$1:X$1,1))=0,"",INDEX(価格設定!$E$5:$R$1048576,MATCH($Q105,価格設定!B$5:B$1048576,0),MATCH($AW105,価格設定!E$1:X$1,1))),J105),"")</f>
        <v/>
      </c>
      <c r="U105" s="126" t="str">
        <f t="shared" si="229"/>
        <v/>
      </c>
      <c r="V105" s="132" t="str">
        <f t="shared" si="230"/>
        <v/>
      </c>
      <c r="W105" s="127" t="str">
        <f>IFERROR(IF(OR(T105="",T105&lt;0),"",IFERROR(INDEX(価格設定!E$2:X$3,IF(AND(K105=$K$1,$K$1&lt;&gt;""),ROW(価格設定!$D$3)-1,MATCH(INDEX(価格設定!$D$5:$D$1048576,MATCH(Q105,価格設定!$B$5:$B$1048576,0),0),価格設定!$D$2:$D$3,0)),MATCH($AW105,価格設定!E$1:X$1,1)),INDEX(価格設定!E$2:X$2,0,MATCH($AW105,価格設定!E$1:X$1,1)))),"")</f>
        <v/>
      </c>
      <c r="X105" s="126" t="str">
        <f t="shared" si="221"/>
        <v/>
      </c>
      <c r="Y105" s="128" t="str">
        <f t="shared" si="231"/>
        <v/>
      </c>
      <c r="Z105" s="126" t="str">
        <f t="shared" si="232"/>
        <v/>
      </c>
      <c r="AA105" s="129" t="str">
        <f t="shared" si="233"/>
        <v/>
      </c>
      <c r="AB105" s="126" t="str">
        <f t="shared" si="234"/>
        <v/>
      </c>
      <c r="AC105" s="280" t="str">
        <f t="shared" si="235"/>
        <v/>
      </c>
      <c r="AD105" s="15"/>
      <c r="AE105" s="204" t="str">
        <f>IF(AF105="","",COUNT($AF$3:AF105))</f>
        <v/>
      </c>
      <c r="AF105" s="206" t="str">
        <f t="shared" si="236"/>
        <v/>
      </c>
      <c r="AG105" s="204" t="str">
        <f t="shared" si="237"/>
        <v/>
      </c>
      <c r="AH105" s="204" t="str">
        <f t="shared" si="238"/>
        <v/>
      </c>
      <c r="AI105" s="287"/>
      <c r="AJ105" s="15"/>
      <c r="AK105" s="138" t="str">
        <f t="shared" si="239"/>
        <v/>
      </c>
      <c r="AL105" s="131" t="str">
        <f t="shared" si="240"/>
        <v/>
      </c>
      <c r="AM105" s="131" t="str">
        <f t="shared" si="241"/>
        <v/>
      </c>
      <c r="AN105" s="313" t="str">
        <f t="shared" si="242"/>
        <v/>
      </c>
      <c r="AO105" s="316" t="str">
        <f t="shared" si="243"/>
        <v/>
      </c>
      <c r="AP105" s="18"/>
      <c r="AQ105" s="3" t="str">
        <f>IF(F105="","",MAX($AQ$3:AQ104)+1)</f>
        <v/>
      </c>
      <c r="AR105" s="3" t="str">
        <f>IF(OR(AQ105="",BB105=""),"",MAX($AR$3:AR104)+1)</f>
        <v/>
      </c>
      <c r="AS105" s="3" t="str">
        <f>IF(CQ105="","",RANK(CQ105,CQ$3:CQ$1048576,1)+COUNTIF($CQ$3:CQ105,CQ105)-1)</f>
        <v/>
      </c>
      <c r="AT105" s="21" t="str">
        <f>IF(C105="",IF(OR(AND($H105&lt;&gt;"",C105=""),AND($F104=$F105,$AZ105&lt;&gt;""),COUNTA($H$3:$H$1048576,#REF!,$F$3:$F$1048576)&gt;COUNTA($H$3:$H105,#REF!,$F$3:$F105),$AZ105&lt;&gt;""),INDEX(AT$3:AT$1048576,MATCH(MAX($AQ$3:$AQ104),$AQ$3:$AQ$1048576,0),0),""),C105)</f>
        <v/>
      </c>
      <c r="AU105" s="21" t="str">
        <f>IF(D105="",IF(OR(AND($H105&lt;&gt;"",D105=""),AND($F104=$F105,$AZ105&lt;&gt;""),COUNTA($H$3:$H$1048576,#REF!,$F$3:$F$1048576)&gt;COUNTA($H$3:$H105,#REF!,$F$3:$F105),$AZ105&lt;&gt;""),INDEX(AU$3:AU$1048576,MATCH(MAX($AQ$3:$AQ104),$AQ$3:$AQ$1048576,0),0),""),D105)</f>
        <v/>
      </c>
      <c r="AV105" s="21" t="str">
        <f>IF(E105="",IF(OR(AND($H105&lt;&gt;"",E105=""),AND($F104=$F105,$AZ105&lt;&gt;""),COUNTA($H$3:$H$1048576,#REF!,$F$3:$F$1048576)&gt;COUNTA($H$3:$H105,#REF!,$F$3:$F105),$AZ105&lt;&gt;""),INDEX(AV$3:AV$1048576,MATCH(MAX($AQ$3:$AQ104),$AQ$3:$AQ$1048576,0),0),""),E105)</f>
        <v/>
      </c>
      <c r="AW105" s="24" t="str">
        <f t="shared" si="244"/>
        <v/>
      </c>
      <c r="AX105" s="13" t="str">
        <f t="shared" si="245"/>
        <v/>
      </c>
      <c r="AY105" s="4" t="str">
        <f t="shared" si="246"/>
        <v/>
      </c>
      <c r="AZ105" s="4" t="str">
        <f>IF(AX105="",IF(OR(AND(H105&lt;&gt;"",F105=""),COUNTA($H$3:$H$1048576)&gt;COUNTA($H$3:$H105)),INDEX(AX$3:AX105,MATCH(MAX($AQ$3:AQ105),AQ$3:AQ105,0),0),""),AX105)</f>
        <v/>
      </c>
      <c r="BA105" s="4" t="str">
        <f>IF(AY105="",IF(AND(H105&lt;&gt;"",F105=""),INDEX(AY$3:AY105,MATCH(MAX($AQ$3:AQ105),AQ$3:AQ105,0),0),""),AY105)</f>
        <v/>
      </c>
      <c r="BB105" s="82" t="str">
        <f>IF(BC105="","",RANK(BC105,BC$3:BC$1048576,1)+COUNTIF($BC$3:BC105,BC105)-1)</f>
        <v/>
      </c>
      <c r="BC105" s="139" t="str">
        <f t="shared" si="247"/>
        <v/>
      </c>
      <c r="BD105" s="46" t="str">
        <f t="shared" si="248"/>
        <v/>
      </c>
      <c r="BE105" s="46" t="str">
        <f t="shared" si="249"/>
        <v/>
      </c>
      <c r="BF105" s="46" t="str">
        <f t="shared" si="250"/>
        <v/>
      </c>
      <c r="BG105" s="4" t="str">
        <f t="shared" si="251"/>
        <v/>
      </c>
      <c r="BH105" s="180" t="str">
        <f t="shared" si="252"/>
        <v/>
      </c>
      <c r="BI105" s="16" t="str">
        <f t="shared" si="253"/>
        <v/>
      </c>
      <c r="BJ105" s="52" t="str">
        <f>IF(BI105="","",IF(W105="","",IF(AND(K105=$K$1,$K$1&lt;&gt;""),$BT$2,IFERROR(IF(INDEX(価格設定!$D$5:$D$1048576,MATCH(Q105,価格設定!$B$5:$B$1048576,0),0)=価格設定!$D$3,$BT$2,$BS$2),$BS$2))))</f>
        <v/>
      </c>
      <c r="BK105" s="16" t="str">
        <f>IF(BI105="","",IF(COUNTIF($BI$3:BI105,BI105)=1,1,IF(AND(BI104=BI105,BH105=""),BK104,COUNTIF($BH$3:BH105,BH105))))</f>
        <v/>
      </c>
      <c r="BL105" s="52" t="str">
        <f t="shared" si="254"/>
        <v/>
      </c>
      <c r="BM105" s="52" t="str">
        <f t="shared" si="255"/>
        <v/>
      </c>
      <c r="BN105" s="119" t="str">
        <f t="shared" si="256"/>
        <v/>
      </c>
      <c r="BO105" s="119" t="str">
        <f t="shared" si="257"/>
        <v/>
      </c>
      <c r="BP105" s="17" t="str">
        <f t="shared" si="258"/>
        <v/>
      </c>
      <c r="BQ105" s="17" t="str">
        <f t="shared" si="259"/>
        <v/>
      </c>
      <c r="BR105" s="17" t="str">
        <f>IF(OR(BP105="",COUNTIF($BO$3:BO105,BO105)&lt;&gt;1),"",SUMIF(BO$3:BO$1048576,BO105,BP$3:BP$1048576))</f>
        <v/>
      </c>
      <c r="BS105" s="17" t="str">
        <f t="shared" si="260"/>
        <v/>
      </c>
      <c r="BT105" s="17" t="str">
        <f t="shared" si="261"/>
        <v/>
      </c>
      <c r="BU105" s="17" t="str">
        <f t="shared" si="262"/>
        <v/>
      </c>
      <c r="BV105" s="24" t="str">
        <f t="shared" si="263"/>
        <v/>
      </c>
      <c r="BW105" s="24" t="str">
        <f t="shared" si="264"/>
        <v/>
      </c>
      <c r="BX105" s="24" t="str">
        <f t="shared" si="265"/>
        <v/>
      </c>
      <c r="BY105" s="26" t="str">
        <f t="shared" si="266"/>
        <v/>
      </c>
      <c r="BZ105" s="26" t="str">
        <f t="shared" si="267"/>
        <v/>
      </c>
      <c r="CA105" s="26" t="str">
        <f t="shared" si="268"/>
        <v/>
      </c>
      <c r="CB105" s="66" t="str">
        <f t="shared" si="269"/>
        <v/>
      </c>
      <c r="CC105" s="65" t="str">
        <f t="shared" si="270"/>
        <v/>
      </c>
      <c r="CD105" s="26" t="str">
        <f t="shared" si="271"/>
        <v/>
      </c>
      <c r="CE105" s="26" t="str">
        <f t="shared" si="272"/>
        <v/>
      </c>
      <c r="CF105" s="193" t="str">
        <f t="shared" si="273"/>
        <v/>
      </c>
      <c r="CG105" s="193" t="str">
        <f t="shared" si="274"/>
        <v/>
      </c>
      <c r="CH105" s="26" t="str">
        <f t="shared" si="275"/>
        <v/>
      </c>
      <c r="CI105" s="26" t="str">
        <f t="shared" si="276"/>
        <v/>
      </c>
      <c r="CJ105" s="65" t="str">
        <f t="shared" si="277"/>
        <v/>
      </c>
      <c r="CK105" s="65" t="str">
        <f t="shared" si="278"/>
        <v/>
      </c>
      <c r="CL105" s="64" t="str">
        <f t="shared" si="279"/>
        <v/>
      </c>
      <c r="CM105" s="64" t="str">
        <f t="shared" si="280"/>
        <v/>
      </c>
      <c r="CN105" s="65" t="str">
        <f t="shared" si="281"/>
        <v/>
      </c>
      <c r="CP105" s="63" t="str">
        <f>IF(BH105="","",MAX($CP$3:CP104)+1)</f>
        <v/>
      </c>
      <c r="CQ105" s="24" t="str">
        <f t="shared" si="282"/>
        <v/>
      </c>
      <c r="CR105" s="24" t="str">
        <f t="shared" si="283"/>
        <v/>
      </c>
      <c r="CS105" s="24" t="str">
        <f t="shared" si="284"/>
        <v/>
      </c>
      <c r="CT105" s="58" t="str">
        <f>IF(BO105="","",COUNTIF($BO$3:BO105,BO105)&amp;"@"&amp;BO105)</f>
        <v/>
      </c>
      <c r="CU105" s="16" t="str">
        <f t="shared" si="222"/>
        <v/>
      </c>
      <c r="CV105" s="63" t="str">
        <f t="shared" si="285"/>
        <v/>
      </c>
      <c r="CW105" s="16" t="str">
        <f t="shared" si="286"/>
        <v/>
      </c>
      <c r="CX105" s="16" t="str">
        <f t="shared" si="287"/>
        <v/>
      </c>
      <c r="CY105" s="16" t="str">
        <f t="shared" si="288"/>
        <v/>
      </c>
      <c r="CZ105" s="85" t="str">
        <f t="shared" si="289"/>
        <v/>
      </c>
      <c r="DA105" s="16" t="str">
        <f t="shared" si="290"/>
        <v/>
      </c>
      <c r="DB105" s="16" t="str">
        <f t="shared" si="291"/>
        <v/>
      </c>
      <c r="DC105" s="28" t="str">
        <f>IF(CP105="","",$DC$1&amp;(INDEX(価格設定!D$1:XFD$3,ROW(価格設定!$D$3),MATCH($AW105,価格設定!D$1:XFD$1,1))*100)&amp;"%")</f>
        <v/>
      </c>
      <c r="DD105" s="28" t="str">
        <f>IF(CP105="","",$DD$1&amp;(INDEX(価格設定!D$1:XFD$3,ROW(価格設定!$D$2),MATCH($AW105,価格設定!D$1:XFD$1,1))*100)&amp;"%")</f>
        <v/>
      </c>
      <c r="DE105" s="29" t="str">
        <f t="shared" si="292"/>
        <v/>
      </c>
      <c r="DG105" s="58" t="str">
        <f t="shared" si="293"/>
        <v/>
      </c>
      <c r="DH105" s="58" t="str">
        <f t="shared" si="294"/>
        <v/>
      </c>
      <c r="DI105" s="58" t="str">
        <f t="shared" si="295"/>
        <v/>
      </c>
      <c r="DJ105" s="85" t="str">
        <f t="shared" si="296"/>
        <v/>
      </c>
      <c r="DL105" s="58" t="str">
        <f>IF(COUNTIF(DG$3:DG$1048576,DG105)=COUNTIF($DG$3:$DG105,DG105),DG105,"")</f>
        <v/>
      </c>
      <c r="DM105" s="85" t="str">
        <f t="shared" si="297"/>
        <v/>
      </c>
      <c r="DN105" s="85" t="str">
        <f t="shared" si="223"/>
        <v/>
      </c>
      <c r="DO105" s="85" t="str">
        <f t="shared" si="223"/>
        <v/>
      </c>
      <c r="DP105" s="303"/>
      <c r="DQ105" s="17" t="str">
        <f t="shared" si="224"/>
        <v/>
      </c>
      <c r="DR105" s="17" t="str">
        <f t="shared" si="225"/>
        <v/>
      </c>
      <c r="DS105" s="17" t="str">
        <f t="shared" si="226"/>
        <v/>
      </c>
      <c r="DU105" s="16" t="str">
        <f t="shared" si="298"/>
        <v/>
      </c>
      <c r="DV105" s="16" t="str">
        <f>IF(DU105="","",COUNT($DU$3:DU105))</f>
        <v/>
      </c>
      <c r="DW105" s="16" t="str">
        <f t="shared" si="299"/>
        <v/>
      </c>
      <c r="DX105" s="16" t="str">
        <f t="shared" si="300"/>
        <v/>
      </c>
      <c r="DY105" s="16" t="str">
        <f>IF(DZ105="","",COUNTIF(DZ$3:DZ105,DZ105))</f>
        <v/>
      </c>
      <c r="DZ105" s="16" t="str">
        <f t="shared" si="301"/>
        <v/>
      </c>
      <c r="EA105" s="16" t="str">
        <f t="shared" si="302"/>
        <v/>
      </c>
      <c r="EB105" s="16" t="str">
        <f t="shared" si="303"/>
        <v/>
      </c>
      <c r="EC105" s="16" t="str">
        <f t="shared" si="304"/>
        <v/>
      </c>
      <c r="ED105" s="16" t="str">
        <f t="shared" si="305"/>
        <v/>
      </c>
      <c r="EE105" s="16" t="str">
        <f t="shared" si="306"/>
        <v/>
      </c>
      <c r="EF105" s="16" t="str">
        <f t="shared" si="307"/>
        <v/>
      </c>
      <c r="EG105" s="16" t="str">
        <f t="shared" si="308"/>
        <v/>
      </c>
      <c r="EH105" s="16" t="str">
        <f t="shared" si="309"/>
        <v/>
      </c>
      <c r="EI105" s="16" t="str">
        <f t="shared" si="310"/>
        <v/>
      </c>
      <c r="EJ105" s="16" t="str">
        <f t="shared" si="311"/>
        <v/>
      </c>
      <c r="EK105" s="16" t="str">
        <f t="shared" si="312"/>
        <v/>
      </c>
      <c r="EL105" s="58" t="str">
        <f t="shared" si="313"/>
        <v/>
      </c>
      <c r="EM105" s="58" t="str">
        <f>IF(OR($DZ105="",CR105=""),IF($EL105="","",$EL105),IF(OR(CR105="なし",CR105=0),領収書!$H$1,CR105))</f>
        <v/>
      </c>
      <c r="EN105" s="58" t="str">
        <f>IF(OR($DZ105="",CS105=""),IF($EL105="","",$EL105),IF(OR(CS105="なし",CS105=0),入力!$EN$1,CS105))</f>
        <v/>
      </c>
      <c r="EO105" s="63" t="str">
        <f t="shared" si="314"/>
        <v/>
      </c>
      <c r="EP105" s="63" t="str">
        <f t="shared" si="315"/>
        <v/>
      </c>
      <c r="ER105" s="16" t="str">
        <f>IF(AND(COUNTIF($ET$3:ET105,ET105)=1,ET105&lt;&gt;""),MAX($ER$3:ER104)+1,"")</f>
        <v/>
      </c>
      <c r="ES105" s="16" t="str">
        <f>IF(価格設定!B107="","",価格設定!B107)</f>
        <v/>
      </c>
      <c r="ET105" s="16" t="str">
        <f>IF(価格設定!C107="","",価格設定!C107)</f>
        <v/>
      </c>
      <c r="EV105" s="16" t="str">
        <f t="shared" si="227"/>
        <v/>
      </c>
      <c r="EW105" s="16" t="str">
        <f t="shared" si="316"/>
        <v/>
      </c>
    </row>
    <row r="106" spans="1:153" ht="30" customHeight="1" x14ac:dyDescent="0.2">
      <c r="A106" s="225"/>
      <c r="B106" s="212"/>
      <c r="C106" s="221"/>
      <c r="D106" s="164"/>
      <c r="E106" s="165"/>
      <c r="F106" s="166"/>
      <c r="G106" s="167"/>
      <c r="H106" s="179"/>
      <c r="I106" s="306"/>
      <c r="J106" s="169"/>
      <c r="K106" s="179"/>
      <c r="L106" s="186"/>
      <c r="M106" s="186"/>
      <c r="N106" s="168"/>
      <c r="O106" s="170"/>
      <c r="P106" s="212"/>
      <c r="Q106" s="179" t="str">
        <f>IFERROR(IF(H106="","",IFERROR(INDEX(価格設定!$B$5:$B$1048576,MATCH(H106,価格設定!$B$5:$B$1048576,0),0),INDEX(価格設定!$B$5:$B$1048576,MATCH("*"&amp;H106&amp;"*",価格設定!$B$5:$B$1048576,0),0))),H106)</f>
        <v/>
      </c>
      <c r="R106" s="250" t="str">
        <f>IFERROR(IF(Q106="",IF(K106="","",K106),IF(K106="",IF(INDEX(価格設定!$C$5:$C$1048576,MATCH(Q106,価格設定!$B$5:$B$1048576,0),0)=0,"",INDEX(価格設定!$C$5:$C$1048576,MATCH(Q106,価格設定!$B$5:$B$1048576,0),0)),IF(K106="なし","",K106))),"")</f>
        <v/>
      </c>
      <c r="S106" s="308" t="str">
        <f t="shared" si="228"/>
        <v/>
      </c>
      <c r="T106" s="126" t="str">
        <f>IFERROR(IF(J106="",IF(INDEX(価格設定!$E$5:$R$1048576,MATCH($Q106,価格設定!B$5:B$1048576,0),MATCH($AW106,価格設定!E$1:X$1,1))=0,"",INDEX(価格設定!$E$5:$R$1048576,MATCH($Q106,価格設定!B$5:B$1048576,0),MATCH($AW106,価格設定!E$1:X$1,1))),J106),"")</f>
        <v/>
      </c>
      <c r="U106" s="126" t="str">
        <f t="shared" si="229"/>
        <v/>
      </c>
      <c r="V106" s="132" t="str">
        <f t="shared" si="230"/>
        <v/>
      </c>
      <c r="W106" s="127" t="str">
        <f>IFERROR(IF(OR(T106="",T106&lt;0),"",IFERROR(INDEX(価格設定!E$2:X$3,IF(AND(K106=$K$1,$K$1&lt;&gt;""),ROW(価格設定!$D$3)-1,MATCH(INDEX(価格設定!$D$5:$D$1048576,MATCH(Q106,価格設定!$B$5:$B$1048576,0),0),価格設定!$D$2:$D$3,0)),MATCH($AW106,価格設定!E$1:X$1,1)),INDEX(価格設定!E$2:X$2,0,MATCH($AW106,価格設定!E$1:X$1,1)))),"")</f>
        <v/>
      </c>
      <c r="X106" s="126" t="str">
        <f t="shared" si="221"/>
        <v/>
      </c>
      <c r="Y106" s="128" t="str">
        <f t="shared" si="231"/>
        <v/>
      </c>
      <c r="Z106" s="126" t="str">
        <f t="shared" si="232"/>
        <v/>
      </c>
      <c r="AA106" s="129" t="str">
        <f t="shared" si="233"/>
        <v/>
      </c>
      <c r="AB106" s="126" t="str">
        <f t="shared" si="234"/>
        <v/>
      </c>
      <c r="AC106" s="280" t="str">
        <f t="shared" si="235"/>
        <v/>
      </c>
      <c r="AD106" s="15"/>
      <c r="AE106" s="204" t="str">
        <f>IF(AF106="","",COUNT($AF$3:AF106))</f>
        <v/>
      </c>
      <c r="AF106" s="206" t="str">
        <f t="shared" si="236"/>
        <v/>
      </c>
      <c r="AG106" s="204" t="str">
        <f t="shared" si="237"/>
        <v/>
      </c>
      <c r="AH106" s="204" t="str">
        <f t="shared" si="238"/>
        <v/>
      </c>
      <c r="AI106" s="287"/>
      <c r="AJ106" s="15"/>
      <c r="AK106" s="138" t="str">
        <f t="shared" si="239"/>
        <v/>
      </c>
      <c r="AL106" s="131" t="str">
        <f t="shared" si="240"/>
        <v/>
      </c>
      <c r="AM106" s="131" t="str">
        <f t="shared" si="241"/>
        <v/>
      </c>
      <c r="AN106" s="313" t="str">
        <f t="shared" si="242"/>
        <v/>
      </c>
      <c r="AO106" s="316" t="str">
        <f t="shared" si="243"/>
        <v/>
      </c>
      <c r="AP106" s="18"/>
      <c r="AQ106" s="3" t="str">
        <f>IF(F106="","",MAX($AQ$3:AQ105)+1)</f>
        <v/>
      </c>
      <c r="AR106" s="3" t="str">
        <f>IF(OR(AQ106="",BB106=""),"",MAX($AR$3:AR105)+1)</f>
        <v/>
      </c>
      <c r="AS106" s="3" t="str">
        <f>IF(CQ106="","",RANK(CQ106,CQ$3:CQ$1048576,1)+COUNTIF($CQ$3:CQ106,CQ106)-1)</f>
        <v/>
      </c>
      <c r="AT106" s="21" t="str">
        <f>IF(C106="",IF(OR(AND($H106&lt;&gt;"",C106=""),AND($F105=$F106,$AZ106&lt;&gt;""),COUNTA($H$3:$H$1048576,#REF!,$F$3:$F$1048576)&gt;COUNTA($H$3:$H106,#REF!,$F$3:$F106),$AZ106&lt;&gt;""),INDEX(AT$3:AT$1048576,MATCH(MAX($AQ$3:$AQ105),$AQ$3:$AQ$1048576,0),0),""),C106)</f>
        <v/>
      </c>
      <c r="AU106" s="21" t="str">
        <f>IF(D106="",IF(OR(AND($H106&lt;&gt;"",D106=""),AND($F105=$F106,$AZ106&lt;&gt;""),COUNTA($H$3:$H$1048576,#REF!,$F$3:$F$1048576)&gt;COUNTA($H$3:$H106,#REF!,$F$3:$F106),$AZ106&lt;&gt;""),INDEX(AU$3:AU$1048576,MATCH(MAX($AQ$3:$AQ105),$AQ$3:$AQ$1048576,0),0),""),D106)</f>
        <v/>
      </c>
      <c r="AV106" s="21" t="str">
        <f>IF(E106="",IF(OR(AND($H106&lt;&gt;"",E106=""),AND($F105=$F106,$AZ106&lt;&gt;""),COUNTA($H$3:$H$1048576,#REF!,$F$3:$F$1048576)&gt;COUNTA($H$3:$H106,#REF!,$F$3:$F106),$AZ106&lt;&gt;""),INDEX(AV$3:AV$1048576,MATCH(MAX($AQ$3:$AQ105),$AQ$3:$AQ$1048576,0),0),""),E106)</f>
        <v/>
      </c>
      <c r="AW106" s="24" t="str">
        <f t="shared" si="244"/>
        <v/>
      </c>
      <c r="AX106" s="13" t="str">
        <f t="shared" si="245"/>
        <v/>
      </c>
      <c r="AY106" s="4" t="str">
        <f t="shared" si="246"/>
        <v/>
      </c>
      <c r="AZ106" s="4" t="str">
        <f>IF(AX106="",IF(OR(AND(H106&lt;&gt;"",F106=""),COUNTA($H$3:$H$1048576)&gt;COUNTA($H$3:$H106)),INDEX(AX$3:AX106,MATCH(MAX($AQ$3:AQ106),AQ$3:AQ106,0),0),""),AX106)</f>
        <v/>
      </c>
      <c r="BA106" s="4" t="str">
        <f>IF(AY106="",IF(AND(H106&lt;&gt;"",F106=""),INDEX(AY$3:AY106,MATCH(MAX($AQ$3:AQ106),AQ$3:AQ106,0),0),""),AY106)</f>
        <v/>
      </c>
      <c r="BB106" s="82" t="str">
        <f>IF(BC106="","",RANK(BC106,BC$3:BC$1048576,1)+COUNTIF($BC$3:BC106,BC106)-1)</f>
        <v/>
      </c>
      <c r="BC106" s="139" t="str">
        <f t="shared" si="247"/>
        <v/>
      </c>
      <c r="BD106" s="46" t="str">
        <f t="shared" si="248"/>
        <v/>
      </c>
      <c r="BE106" s="46" t="str">
        <f t="shared" si="249"/>
        <v/>
      </c>
      <c r="BF106" s="46" t="str">
        <f t="shared" si="250"/>
        <v/>
      </c>
      <c r="BG106" s="4" t="str">
        <f t="shared" si="251"/>
        <v/>
      </c>
      <c r="BH106" s="180" t="str">
        <f t="shared" si="252"/>
        <v/>
      </c>
      <c r="BI106" s="16" t="str">
        <f t="shared" si="253"/>
        <v/>
      </c>
      <c r="BJ106" s="52" t="str">
        <f>IF(BI106="","",IF(W106="","",IF(AND(K106=$K$1,$K$1&lt;&gt;""),$BT$2,IFERROR(IF(INDEX(価格設定!$D$5:$D$1048576,MATCH(Q106,価格設定!$B$5:$B$1048576,0),0)=価格設定!$D$3,$BT$2,$BS$2),$BS$2))))</f>
        <v/>
      </c>
      <c r="BK106" s="16" t="str">
        <f>IF(BI106="","",IF(COUNTIF($BI$3:BI106,BI106)=1,1,IF(AND(BI105=BI106,BH106=""),BK105,COUNTIF($BH$3:BH106,BH106))))</f>
        <v/>
      </c>
      <c r="BL106" s="52" t="str">
        <f t="shared" si="254"/>
        <v/>
      </c>
      <c r="BM106" s="52" t="str">
        <f t="shared" si="255"/>
        <v/>
      </c>
      <c r="BN106" s="119" t="str">
        <f t="shared" si="256"/>
        <v/>
      </c>
      <c r="BO106" s="119" t="str">
        <f t="shared" si="257"/>
        <v/>
      </c>
      <c r="BP106" s="17" t="str">
        <f t="shared" si="258"/>
        <v/>
      </c>
      <c r="BQ106" s="17" t="str">
        <f t="shared" si="259"/>
        <v/>
      </c>
      <c r="BR106" s="17" t="str">
        <f>IF(OR(BP106="",COUNTIF($BO$3:BO106,BO106)&lt;&gt;1),"",SUMIF(BO$3:BO$1048576,BO106,BP$3:BP$1048576))</f>
        <v/>
      </c>
      <c r="BS106" s="17" t="str">
        <f t="shared" si="260"/>
        <v/>
      </c>
      <c r="BT106" s="17" t="str">
        <f t="shared" si="261"/>
        <v/>
      </c>
      <c r="BU106" s="17" t="str">
        <f t="shared" si="262"/>
        <v/>
      </c>
      <c r="BV106" s="24" t="str">
        <f t="shared" si="263"/>
        <v/>
      </c>
      <c r="BW106" s="24" t="str">
        <f t="shared" si="264"/>
        <v/>
      </c>
      <c r="BX106" s="24" t="str">
        <f t="shared" si="265"/>
        <v/>
      </c>
      <c r="BY106" s="26" t="str">
        <f t="shared" si="266"/>
        <v/>
      </c>
      <c r="BZ106" s="26" t="str">
        <f t="shared" si="267"/>
        <v/>
      </c>
      <c r="CA106" s="26" t="str">
        <f t="shared" si="268"/>
        <v/>
      </c>
      <c r="CB106" s="66" t="str">
        <f t="shared" si="269"/>
        <v/>
      </c>
      <c r="CC106" s="65" t="str">
        <f t="shared" si="270"/>
        <v/>
      </c>
      <c r="CD106" s="26" t="str">
        <f t="shared" si="271"/>
        <v/>
      </c>
      <c r="CE106" s="26" t="str">
        <f t="shared" si="272"/>
        <v/>
      </c>
      <c r="CF106" s="193" t="str">
        <f t="shared" si="273"/>
        <v/>
      </c>
      <c r="CG106" s="193" t="str">
        <f t="shared" si="274"/>
        <v/>
      </c>
      <c r="CH106" s="26" t="str">
        <f t="shared" si="275"/>
        <v/>
      </c>
      <c r="CI106" s="26" t="str">
        <f t="shared" si="276"/>
        <v/>
      </c>
      <c r="CJ106" s="65" t="str">
        <f t="shared" si="277"/>
        <v/>
      </c>
      <c r="CK106" s="65" t="str">
        <f t="shared" si="278"/>
        <v/>
      </c>
      <c r="CL106" s="64" t="str">
        <f t="shared" si="279"/>
        <v/>
      </c>
      <c r="CM106" s="64" t="str">
        <f t="shared" si="280"/>
        <v/>
      </c>
      <c r="CN106" s="65" t="str">
        <f t="shared" si="281"/>
        <v/>
      </c>
      <c r="CP106" s="63" t="str">
        <f>IF(BH106="","",MAX($CP$3:CP105)+1)</f>
        <v/>
      </c>
      <c r="CQ106" s="24" t="str">
        <f t="shared" si="282"/>
        <v/>
      </c>
      <c r="CR106" s="24" t="str">
        <f t="shared" si="283"/>
        <v/>
      </c>
      <c r="CS106" s="24" t="str">
        <f t="shared" si="284"/>
        <v/>
      </c>
      <c r="CT106" s="58" t="str">
        <f>IF(BO106="","",COUNTIF($BO$3:BO106,BO106)&amp;"@"&amp;BO106)</f>
        <v/>
      </c>
      <c r="CU106" s="16" t="str">
        <f t="shared" si="222"/>
        <v/>
      </c>
      <c r="CV106" s="63" t="str">
        <f t="shared" si="285"/>
        <v/>
      </c>
      <c r="CW106" s="16" t="str">
        <f t="shared" si="286"/>
        <v/>
      </c>
      <c r="CX106" s="16" t="str">
        <f t="shared" si="287"/>
        <v/>
      </c>
      <c r="CY106" s="16" t="str">
        <f t="shared" si="288"/>
        <v/>
      </c>
      <c r="CZ106" s="85" t="str">
        <f t="shared" si="289"/>
        <v/>
      </c>
      <c r="DA106" s="16" t="str">
        <f t="shared" si="290"/>
        <v/>
      </c>
      <c r="DB106" s="16" t="str">
        <f t="shared" si="291"/>
        <v/>
      </c>
      <c r="DC106" s="28" t="str">
        <f>IF(CP106="","",$DC$1&amp;(INDEX(価格設定!D$1:XFD$3,ROW(価格設定!$D$3),MATCH($AW106,価格設定!D$1:XFD$1,1))*100)&amp;"%")</f>
        <v/>
      </c>
      <c r="DD106" s="28" t="str">
        <f>IF(CP106="","",$DD$1&amp;(INDEX(価格設定!D$1:XFD$3,ROW(価格設定!$D$2),MATCH($AW106,価格設定!D$1:XFD$1,1))*100)&amp;"%")</f>
        <v/>
      </c>
      <c r="DE106" s="29" t="str">
        <f t="shared" si="292"/>
        <v/>
      </c>
      <c r="DG106" s="58" t="str">
        <f t="shared" si="293"/>
        <v/>
      </c>
      <c r="DH106" s="58" t="str">
        <f t="shared" si="294"/>
        <v/>
      </c>
      <c r="DI106" s="58" t="str">
        <f t="shared" si="295"/>
        <v/>
      </c>
      <c r="DJ106" s="85" t="str">
        <f t="shared" si="296"/>
        <v/>
      </c>
      <c r="DL106" s="58" t="str">
        <f>IF(COUNTIF(DG$3:DG$1048576,DG106)=COUNTIF($DG$3:$DG106,DG106),DG106,"")</f>
        <v/>
      </c>
      <c r="DM106" s="85" t="str">
        <f t="shared" si="297"/>
        <v/>
      </c>
      <c r="DN106" s="85" t="str">
        <f t="shared" si="223"/>
        <v/>
      </c>
      <c r="DO106" s="85" t="str">
        <f t="shared" si="223"/>
        <v/>
      </c>
      <c r="DP106" s="303"/>
      <c r="DQ106" s="17" t="str">
        <f t="shared" si="224"/>
        <v/>
      </c>
      <c r="DR106" s="17" t="str">
        <f t="shared" si="225"/>
        <v/>
      </c>
      <c r="DS106" s="17" t="str">
        <f t="shared" si="226"/>
        <v/>
      </c>
      <c r="DU106" s="16" t="str">
        <f t="shared" si="298"/>
        <v/>
      </c>
      <c r="DV106" s="16" t="str">
        <f>IF(DU106="","",COUNT($DU$3:DU106))</f>
        <v/>
      </c>
      <c r="DW106" s="16" t="str">
        <f t="shared" si="299"/>
        <v/>
      </c>
      <c r="DX106" s="16" t="str">
        <f t="shared" si="300"/>
        <v/>
      </c>
      <c r="DY106" s="16" t="str">
        <f>IF(DZ106="","",COUNTIF(DZ$3:DZ106,DZ106))</f>
        <v/>
      </c>
      <c r="DZ106" s="16" t="str">
        <f t="shared" si="301"/>
        <v/>
      </c>
      <c r="EA106" s="16" t="str">
        <f t="shared" si="302"/>
        <v/>
      </c>
      <c r="EB106" s="16" t="str">
        <f t="shared" si="303"/>
        <v/>
      </c>
      <c r="EC106" s="16" t="str">
        <f t="shared" si="304"/>
        <v/>
      </c>
      <c r="ED106" s="16" t="str">
        <f t="shared" si="305"/>
        <v/>
      </c>
      <c r="EE106" s="16" t="str">
        <f t="shared" si="306"/>
        <v/>
      </c>
      <c r="EF106" s="16" t="str">
        <f t="shared" si="307"/>
        <v/>
      </c>
      <c r="EG106" s="16" t="str">
        <f t="shared" si="308"/>
        <v/>
      </c>
      <c r="EH106" s="16" t="str">
        <f t="shared" si="309"/>
        <v/>
      </c>
      <c r="EI106" s="16" t="str">
        <f t="shared" si="310"/>
        <v/>
      </c>
      <c r="EJ106" s="16" t="str">
        <f t="shared" si="311"/>
        <v/>
      </c>
      <c r="EK106" s="16" t="str">
        <f t="shared" si="312"/>
        <v/>
      </c>
      <c r="EL106" s="58" t="str">
        <f t="shared" si="313"/>
        <v/>
      </c>
      <c r="EM106" s="58" t="str">
        <f>IF(OR($DZ106="",CR106=""),IF($EL106="","",$EL106),IF(OR(CR106="なし",CR106=0),領収書!$H$1,CR106))</f>
        <v/>
      </c>
      <c r="EN106" s="58" t="str">
        <f>IF(OR($DZ106="",CS106=""),IF($EL106="","",$EL106),IF(OR(CS106="なし",CS106=0),入力!$EN$1,CS106))</f>
        <v/>
      </c>
      <c r="EO106" s="63" t="str">
        <f t="shared" si="314"/>
        <v/>
      </c>
      <c r="EP106" s="63" t="str">
        <f t="shared" si="315"/>
        <v/>
      </c>
      <c r="ER106" s="16" t="str">
        <f>IF(AND(COUNTIF($ET$3:ET106,ET106)=1,ET106&lt;&gt;""),MAX($ER$3:ER105)+1,"")</f>
        <v/>
      </c>
      <c r="ES106" s="16" t="str">
        <f>IF(価格設定!B108="","",価格設定!B108)</f>
        <v/>
      </c>
      <c r="ET106" s="16" t="str">
        <f>IF(価格設定!C108="","",価格設定!C108)</f>
        <v/>
      </c>
      <c r="EV106" s="16" t="str">
        <f t="shared" si="227"/>
        <v/>
      </c>
      <c r="EW106" s="16" t="str">
        <f t="shared" si="316"/>
        <v/>
      </c>
    </row>
    <row r="107" spans="1:153" ht="30" customHeight="1" x14ac:dyDescent="0.2">
      <c r="A107" s="225"/>
      <c r="B107" s="212"/>
      <c r="C107" s="221"/>
      <c r="D107" s="164"/>
      <c r="E107" s="165"/>
      <c r="F107" s="166"/>
      <c r="G107" s="167"/>
      <c r="H107" s="179"/>
      <c r="I107" s="306"/>
      <c r="J107" s="169"/>
      <c r="K107" s="179"/>
      <c r="L107" s="186"/>
      <c r="M107" s="186"/>
      <c r="N107" s="168"/>
      <c r="O107" s="170"/>
      <c r="P107" s="212"/>
      <c r="Q107" s="179" t="str">
        <f>IFERROR(IF(H107="","",IFERROR(INDEX(価格設定!$B$5:$B$1048576,MATCH(H107,価格設定!$B$5:$B$1048576,0),0),INDEX(価格設定!$B$5:$B$1048576,MATCH("*"&amp;H107&amp;"*",価格設定!$B$5:$B$1048576,0),0))),H107)</f>
        <v/>
      </c>
      <c r="R107" s="250" t="str">
        <f>IFERROR(IF(Q107="",IF(K107="","",K107),IF(K107="",IF(INDEX(価格設定!$C$5:$C$1048576,MATCH(Q107,価格設定!$B$5:$B$1048576,0),0)=0,"",INDEX(価格設定!$C$5:$C$1048576,MATCH(Q107,価格設定!$B$5:$B$1048576,0),0)),IF(K107="なし","",K107))),"")</f>
        <v/>
      </c>
      <c r="S107" s="308" t="str">
        <f t="shared" si="228"/>
        <v/>
      </c>
      <c r="T107" s="126" t="str">
        <f>IFERROR(IF(J107="",IF(INDEX(価格設定!$E$5:$R$1048576,MATCH($Q107,価格設定!B$5:B$1048576,0),MATCH($AW107,価格設定!E$1:X$1,1))=0,"",INDEX(価格設定!$E$5:$R$1048576,MATCH($Q107,価格設定!B$5:B$1048576,0),MATCH($AW107,価格設定!E$1:X$1,1))),J107),"")</f>
        <v/>
      </c>
      <c r="U107" s="126" t="str">
        <f t="shared" si="229"/>
        <v/>
      </c>
      <c r="V107" s="132" t="str">
        <f t="shared" si="230"/>
        <v/>
      </c>
      <c r="W107" s="127" t="str">
        <f>IFERROR(IF(OR(T107="",T107&lt;0),"",IFERROR(INDEX(価格設定!E$2:X$3,IF(AND(K107=$K$1,$K$1&lt;&gt;""),ROW(価格設定!$D$3)-1,MATCH(INDEX(価格設定!$D$5:$D$1048576,MATCH(Q107,価格設定!$B$5:$B$1048576,0),0),価格設定!$D$2:$D$3,0)),MATCH($AW107,価格設定!E$1:X$1,1)),INDEX(価格設定!E$2:X$2,0,MATCH($AW107,価格設定!E$1:X$1,1)))),"")</f>
        <v/>
      </c>
      <c r="X107" s="126" t="str">
        <f t="shared" si="221"/>
        <v/>
      </c>
      <c r="Y107" s="128" t="str">
        <f t="shared" si="231"/>
        <v/>
      </c>
      <c r="Z107" s="126" t="str">
        <f t="shared" si="232"/>
        <v/>
      </c>
      <c r="AA107" s="129" t="str">
        <f t="shared" si="233"/>
        <v/>
      </c>
      <c r="AB107" s="126" t="str">
        <f t="shared" si="234"/>
        <v/>
      </c>
      <c r="AC107" s="280" t="str">
        <f t="shared" si="235"/>
        <v/>
      </c>
      <c r="AD107" s="15"/>
      <c r="AE107" s="204" t="str">
        <f>IF(AF107="","",COUNT($AF$3:AF107))</f>
        <v/>
      </c>
      <c r="AF107" s="206" t="str">
        <f t="shared" si="236"/>
        <v/>
      </c>
      <c r="AG107" s="204" t="str">
        <f t="shared" si="237"/>
        <v/>
      </c>
      <c r="AH107" s="204" t="str">
        <f t="shared" si="238"/>
        <v/>
      </c>
      <c r="AI107" s="287"/>
      <c r="AJ107" s="15"/>
      <c r="AK107" s="138" t="str">
        <f t="shared" si="239"/>
        <v/>
      </c>
      <c r="AL107" s="131" t="str">
        <f t="shared" si="240"/>
        <v/>
      </c>
      <c r="AM107" s="131" t="str">
        <f t="shared" si="241"/>
        <v/>
      </c>
      <c r="AN107" s="313" t="str">
        <f t="shared" si="242"/>
        <v/>
      </c>
      <c r="AO107" s="316" t="str">
        <f t="shared" si="243"/>
        <v/>
      </c>
      <c r="AP107" s="18"/>
      <c r="AQ107" s="3" t="str">
        <f>IF(F107="","",MAX($AQ$3:AQ106)+1)</f>
        <v/>
      </c>
      <c r="AR107" s="3" t="str">
        <f>IF(OR(AQ107="",BB107=""),"",MAX($AR$3:AR106)+1)</f>
        <v/>
      </c>
      <c r="AS107" s="3" t="str">
        <f>IF(CQ107="","",RANK(CQ107,CQ$3:CQ$1048576,1)+COUNTIF($CQ$3:CQ107,CQ107)-1)</f>
        <v/>
      </c>
      <c r="AT107" s="21" t="str">
        <f>IF(C107="",IF(OR(AND($H107&lt;&gt;"",C107=""),AND($F106=$F107,$AZ107&lt;&gt;""),COUNTA($H$3:$H$1048576,#REF!,$F$3:$F$1048576)&gt;COUNTA($H$3:$H107,#REF!,$F$3:$F107),$AZ107&lt;&gt;""),INDEX(AT$3:AT$1048576,MATCH(MAX($AQ$3:$AQ106),$AQ$3:$AQ$1048576,0),0),""),C107)</f>
        <v/>
      </c>
      <c r="AU107" s="21" t="str">
        <f>IF(D107="",IF(OR(AND($H107&lt;&gt;"",D107=""),AND($F106=$F107,$AZ107&lt;&gt;""),COUNTA($H$3:$H$1048576,#REF!,$F$3:$F$1048576)&gt;COUNTA($H$3:$H107,#REF!,$F$3:$F107),$AZ107&lt;&gt;""),INDEX(AU$3:AU$1048576,MATCH(MAX($AQ$3:$AQ106),$AQ$3:$AQ$1048576,0),0),""),D107)</f>
        <v/>
      </c>
      <c r="AV107" s="21" t="str">
        <f>IF(E107="",IF(OR(AND($H107&lt;&gt;"",E107=""),AND($F106=$F107,$AZ107&lt;&gt;""),COUNTA($H$3:$H$1048576,#REF!,$F$3:$F$1048576)&gt;COUNTA($H$3:$H107,#REF!,$F$3:$F107),$AZ107&lt;&gt;""),INDEX(AV$3:AV$1048576,MATCH(MAX($AQ$3:$AQ106),$AQ$3:$AQ$1048576,0),0),""),E107)</f>
        <v/>
      </c>
      <c r="AW107" s="24" t="str">
        <f t="shared" si="244"/>
        <v/>
      </c>
      <c r="AX107" s="13" t="str">
        <f t="shared" si="245"/>
        <v/>
      </c>
      <c r="AY107" s="4" t="str">
        <f t="shared" si="246"/>
        <v/>
      </c>
      <c r="AZ107" s="4" t="str">
        <f>IF(AX107="",IF(OR(AND(H107&lt;&gt;"",F107=""),COUNTA($H$3:$H$1048576)&gt;COUNTA($H$3:$H107)),INDEX(AX$3:AX107,MATCH(MAX($AQ$3:AQ107),AQ$3:AQ107,0),0),""),AX107)</f>
        <v/>
      </c>
      <c r="BA107" s="4" t="str">
        <f>IF(AY107="",IF(AND(H107&lt;&gt;"",F107=""),INDEX(AY$3:AY107,MATCH(MAX($AQ$3:AQ107),AQ$3:AQ107,0),0),""),AY107)</f>
        <v/>
      </c>
      <c r="BB107" s="82" t="str">
        <f>IF(BC107="","",RANK(BC107,BC$3:BC$1048576,1)+COUNTIF($BC$3:BC107,BC107)-1)</f>
        <v/>
      </c>
      <c r="BC107" s="139" t="str">
        <f t="shared" si="247"/>
        <v/>
      </c>
      <c r="BD107" s="46" t="str">
        <f t="shared" si="248"/>
        <v/>
      </c>
      <c r="BE107" s="46" t="str">
        <f t="shared" si="249"/>
        <v/>
      </c>
      <c r="BF107" s="46" t="str">
        <f t="shared" si="250"/>
        <v/>
      </c>
      <c r="BG107" s="4" t="str">
        <f t="shared" si="251"/>
        <v/>
      </c>
      <c r="BH107" s="180" t="str">
        <f t="shared" si="252"/>
        <v/>
      </c>
      <c r="BI107" s="16" t="str">
        <f t="shared" si="253"/>
        <v/>
      </c>
      <c r="BJ107" s="52" t="str">
        <f>IF(BI107="","",IF(W107="","",IF(AND(K107=$K$1,$K$1&lt;&gt;""),$BT$2,IFERROR(IF(INDEX(価格設定!$D$5:$D$1048576,MATCH(Q107,価格設定!$B$5:$B$1048576,0),0)=価格設定!$D$3,$BT$2,$BS$2),$BS$2))))</f>
        <v/>
      </c>
      <c r="BK107" s="16" t="str">
        <f>IF(BI107="","",IF(COUNTIF($BI$3:BI107,BI107)=1,1,IF(AND(BI106=BI107,BH107=""),BK106,COUNTIF($BH$3:BH107,BH107))))</f>
        <v/>
      </c>
      <c r="BL107" s="52" t="str">
        <f t="shared" si="254"/>
        <v/>
      </c>
      <c r="BM107" s="52" t="str">
        <f t="shared" si="255"/>
        <v/>
      </c>
      <c r="BN107" s="119" t="str">
        <f t="shared" si="256"/>
        <v/>
      </c>
      <c r="BO107" s="119" t="str">
        <f t="shared" si="257"/>
        <v/>
      </c>
      <c r="BP107" s="17" t="str">
        <f t="shared" si="258"/>
        <v/>
      </c>
      <c r="BQ107" s="17" t="str">
        <f t="shared" si="259"/>
        <v/>
      </c>
      <c r="BR107" s="17" t="str">
        <f>IF(OR(BP107="",COUNTIF($BO$3:BO107,BO107)&lt;&gt;1),"",SUMIF(BO$3:BO$1048576,BO107,BP$3:BP$1048576))</f>
        <v/>
      </c>
      <c r="BS107" s="17" t="str">
        <f t="shared" si="260"/>
        <v/>
      </c>
      <c r="BT107" s="17" t="str">
        <f t="shared" si="261"/>
        <v/>
      </c>
      <c r="BU107" s="17" t="str">
        <f t="shared" si="262"/>
        <v/>
      </c>
      <c r="BV107" s="24" t="str">
        <f t="shared" si="263"/>
        <v/>
      </c>
      <c r="BW107" s="24" t="str">
        <f t="shared" si="264"/>
        <v/>
      </c>
      <c r="BX107" s="24" t="str">
        <f t="shared" si="265"/>
        <v/>
      </c>
      <c r="BY107" s="26" t="str">
        <f t="shared" si="266"/>
        <v/>
      </c>
      <c r="BZ107" s="26" t="str">
        <f t="shared" si="267"/>
        <v/>
      </c>
      <c r="CA107" s="26" t="str">
        <f t="shared" si="268"/>
        <v/>
      </c>
      <c r="CB107" s="66" t="str">
        <f t="shared" si="269"/>
        <v/>
      </c>
      <c r="CC107" s="65" t="str">
        <f t="shared" si="270"/>
        <v/>
      </c>
      <c r="CD107" s="26" t="str">
        <f t="shared" si="271"/>
        <v/>
      </c>
      <c r="CE107" s="26" t="str">
        <f t="shared" si="272"/>
        <v/>
      </c>
      <c r="CF107" s="193" t="str">
        <f t="shared" si="273"/>
        <v/>
      </c>
      <c r="CG107" s="193" t="str">
        <f t="shared" si="274"/>
        <v/>
      </c>
      <c r="CH107" s="26" t="str">
        <f t="shared" si="275"/>
        <v/>
      </c>
      <c r="CI107" s="26" t="str">
        <f t="shared" si="276"/>
        <v/>
      </c>
      <c r="CJ107" s="65" t="str">
        <f t="shared" si="277"/>
        <v/>
      </c>
      <c r="CK107" s="65" t="str">
        <f t="shared" si="278"/>
        <v/>
      </c>
      <c r="CL107" s="64" t="str">
        <f t="shared" si="279"/>
        <v/>
      </c>
      <c r="CM107" s="64" t="str">
        <f t="shared" si="280"/>
        <v/>
      </c>
      <c r="CN107" s="65" t="str">
        <f t="shared" si="281"/>
        <v/>
      </c>
      <c r="CP107" s="63" t="str">
        <f>IF(BH107="","",MAX($CP$3:CP106)+1)</f>
        <v/>
      </c>
      <c r="CQ107" s="24" t="str">
        <f t="shared" si="282"/>
        <v/>
      </c>
      <c r="CR107" s="24" t="str">
        <f t="shared" si="283"/>
        <v/>
      </c>
      <c r="CS107" s="24" t="str">
        <f t="shared" si="284"/>
        <v/>
      </c>
      <c r="CT107" s="58" t="str">
        <f>IF(BO107="","",COUNTIF($BO$3:BO107,BO107)&amp;"@"&amp;BO107)</f>
        <v/>
      </c>
      <c r="CU107" s="16" t="str">
        <f t="shared" si="222"/>
        <v/>
      </c>
      <c r="CV107" s="63" t="str">
        <f t="shared" si="285"/>
        <v/>
      </c>
      <c r="CW107" s="16" t="str">
        <f t="shared" si="286"/>
        <v/>
      </c>
      <c r="CX107" s="16" t="str">
        <f t="shared" si="287"/>
        <v/>
      </c>
      <c r="CY107" s="16" t="str">
        <f t="shared" si="288"/>
        <v/>
      </c>
      <c r="CZ107" s="85" t="str">
        <f t="shared" si="289"/>
        <v/>
      </c>
      <c r="DA107" s="16" t="str">
        <f t="shared" si="290"/>
        <v/>
      </c>
      <c r="DB107" s="16" t="str">
        <f t="shared" si="291"/>
        <v/>
      </c>
      <c r="DC107" s="28" t="str">
        <f>IF(CP107="","",$DC$1&amp;(INDEX(価格設定!D$1:XFD$3,ROW(価格設定!$D$3),MATCH($AW107,価格設定!D$1:XFD$1,1))*100)&amp;"%")</f>
        <v/>
      </c>
      <c r="DD107" s="28" t="str">
        <f>IF(CP107="","",$DD$1&amp;(INDEX(価格設定!D$1:XFD$3,ROW(価格設定!$D$2),MATCH($AW107,価格設定!D$1:XFD$1,1))*100)&amp;"%")</f>
        <v/>
      </c>
      <c r="DE107" s="29" t="str">
        <f t="shared" si="292"/>
        <v/>
      </c>
      <c r="DG107" s="58" t="str">
        <f t="shared" si="293"/>
        <v/>
      </c>
      <c r="DH107" s="58" t="str">
        <f t="shared" si="294"/>
        <v/>
      </c>
      <c r="DI107" s="58" t="str">
        <f t="shared" si="295"/>
        <v/>
      </c>
      <c r="DJ107" s="85" t="str">
        <f t="shared" si="296"/>
        <v/>
      </c>
      <c r="DL107" s="58" t="str">
        <f>IF(COUNTIF(DG$3:DG$1048576,DG107)=COUNTIF($DG$3:$DG107,DG107),DG107,"")</f>
        <v/>
      </c>
      <c r="DM107" s="85" t="str">
        <f t="shared" si="297"/>
        <v/>
      </c>
      <c r="DN107" s="85" t="str">
        <f t="shared" si="223"/>
        <v/>
      </c>
      <c r="DO107" s="85" t="str">
        <f t="shared" si="223"/>
        <v/>
      </c>
      <c r="DP107" s="303"/>
      <c r="DQ107" s="17" t="str">
        <f t="shared" si="224"/>
        <v/>
      </c>
      <c r="DR107" s="17" t="str">
        <f t="shared" si="225"/>
        <v/>
      </c>
      <c r="DS107" s="17" t="str">
        <f t="shared" si="226"/>
        <v/>
      </c>
      <c r="DU107" s="16" t="str">
        <f t="shared" si="298"/>
        <v/>
      </c>
      <c r="DV107" s="16" t="str">
        <f>IF(DU107="","",COUNT($DU$3:DU107))</f>
        <v/>
      </c>
      <c r="DW107" s="16" t="str">
        <f t="shared" si="299"/>
        <v/>
      </c>
      <c r="DX107" s="16" t="str">
        <f t="shared" si="300"/>
        <v/>
      </c>
      <c r="DY107" s="16" t="str">
        <f>IF(DZ107="","",COUNTIF(DZ$3:DZ107,DZ107))</f>
        <v/>
      </c>
      <c r="DZ107" s="16" t="str">
        <f t="shared" si="301"/>
        <v/>
      </c>
      <c r="EA107" s="16" t="str">
        <f t="shared" si="302"/>
        <v/>
      </c>
      <c r="EB107" s="16" t="str">
        <f t="shared" si="303"/>
        <v/>
      </c>
      <c r="EC107" s="16" t="str">
        <f t="shared" si="304"/>
        <v/>
      </c>
      <c r="ED107" s="16" t="str">
        <f t="shared" si="305"/>
        <v/>
      </c>
      <c r="EE107" s="16" t="str">
        <f t="shared" si="306"/>
        <v/>
      </c>
      <c r="EF107" s="16" t="str">
        <f t="shared" si="307"/>
        <v/>
      </c>
      <c r="EG107" s="16" t="str">
        <f t="shared" si="308"/>
        <v/>
      </c>
      <c r="EH107" s="16" t="str">
        <f t="shared" si="309"/>
        <v/>
      </c>
      <c r="EI107" s="16" t="str">
        <f t="shared" si="310"/>
        <v/>
      </c>
      <c r="EJ107" s="16" t="str">
        <f t="shared" si="311"/>
        <v/>
      </c>
      <c r="EK107" s="16" t="str">
        <f t="shared" si="312"/>
        <v/>
      </c>
      <c r="EL107" s="58" t="str">
        <f t="shared" si="313"/>
        <v/>
      </c>
      <c r="EM107" s="58" t="str">
        <f>IF(OR($DZ107="",CR107=""),IF($EL107="","",$EL107),IF(OR(CR107="なし",CR107=0),領収書!$H$1,CR107))</f>
        <v/>
      </c>
      <c r="EN107" s="58" t="str">
        <f>IF(OR($DZ107="",CS107=""),IF($EL107="","",$EL107),IF(OR(CS107="なし",CS107=0),入力!$EN$1,CS107))</f>
        <v/>
      </c>
      <c r="EO107" s="63" t="str">
        <f t="shared" si="314"/>
        <v/>
      </c>
      <c r="EP107" s="63" t="str">
        <f t="shared" si="315"/>
        <v/>
      </c>
      <c r="ER107" s="16" t="str">
        <f>IF(AND(COUNTIF($ET$3:ET107,ET107)=1,ET107&lt;&gt;""),MAX($ER$3:ER106)+1,"")</f>
        <v/>
      </c>
      <c r="ES107" s="16" t="str">
        <f>IF(価格設定!B109="","",価格設定!B109)</f>
        <v/>
      </c>
      <c r="ET107" s="16" t="str">
        <f>IF(価格設定!C109="","",価格設定!C109)</f>
        <v/>
      </c>
      <c r="EV107" s="16" t="str">
        <f t="shared" si="227"/>
        <v/>
      </c>
      <c r="EW107" s="16" t="str">
        <f t="shared" si="316"/>
        <v/>
      </c>
    </row>
    <row r="108" spans="1:153" ht="30" customHeight="1" x14ac:dyDescent="0.2">
      <c r="A108" s="225"/>
      <c r="B108" s="212"/>
      <c r="C108" s="221"/>
      <c r="D108" s="164"/>
      <c r="E108" s="165"/>
      <c r="F108" s="166"/>
      <c r="G108" s="167"/>
      <c r="H108" s="179"/>
      <c r="I108" s="306"/>
      <c r="J108" s="169"/>
      <c r="K108" s="179"/>
      <c r="L108" s="186"/>
      <c r="M108" s="186"/>
      <c r="N108" s="168"/>
      <c r="O108" s="170"/>
      <c r="P108" s="212"/>
      <c r="Q108" s="179" t="str">
        <f>IFERROR(IF(H108="","",IFERROR(INDEX(価格設定!$B$5:$B$1048576,MATCH(H108,価格設定!$B$5:$B$1048576,0),0),INDEX(価格設定!$B$5:$B$1048576,MATCH("*"&amp;H108&amp;"*",価格設定!$B$5:$B$1048576,0),0))),H108)</f>
        <v/>
      </c>
      <c r="R108" s="250" t="str">
        <f>IFERROR(IF(Q108="",IF(K108="","",K108),IF(K108="",IF(INDEX(価格設定!$C$5:$C$1048576,MATCH(Q108,価格設定!$B$5:$B$1048576,0),0)=0,"",INDEX(価格設定!$C$5:$C$1048576,MATCH(Q108,価格設定!$B$5:$B$1048576,0),0)),IF(K108="なし","",K108))),"")</f>
        <v/>
      </c>
      <c r="S108" s="308" t="str">
        <f t="shared" si="228"/>
        <v/>
      </c>
      <c r="T108" s="126" t="str">
        <f>IFERROR(IF(J108="",IF(INDEX(価格設定!$E$5:$R$1048576,MATCH($Q108,価格設定!B$5:B$1048576,0),MATCH($AW108,価格設定!E$1:X$1,1))=0,"",INDEX(価格設定!$E$5:$R$1048576,MATCH($Q108,価格設定!B$5:B$1048576,0),MATCH($AW108,価格設定!E$1:X$1,1))),J108),"")</f>
        <v/>
      </c>
      <c r="U108" s="126" t="str">
        <f t="shared" si="229"/>
        <v/>
      </c>
      <c r="V108" s="132" t="str">
        <f t="shared" si="230"/>
        <v/>
      </c>
      <c r="W108" s="127" t="str">
        <f>IFERROR(IF(OR(T108="",T108&lt;0),"",IFERROR(INDEX(価格設定!E$2:X$3,IF(AND(K108=$K$1,$K$1&lt;&gt;""),ROW(価格設定!$D$3)-1,MATCH(INDEX(価格設定!$D$5:$D$1048576,MATCH(Q108,価格設定!$B$5:$B$1048576,0),0),価格設定!$D$2:$D$3,0)),MATCH($AW108,価格設定!E$1:X$1,1)),INDEX(価格設定!E$2:X$2,0,MATCH($AW108,価格設定!E$1:X$1,1)))),"")</f>
        <v/>
      </c>
      <c r="X108" s="126" t="str">
        <f t="shared" si="221"/>
        <v/>
      </c>
      <c r="Y108" s="128" t="str">
        <f t="shared" si="231"/>
        <v/>
      </c>
      <c r="Z108" s="126" t="str">
        <f t="shared" si="232"/>
        <v/>
      </c>
      <c r="AA108" s="129" t="str">
        <f t="shared" si="233"/>
        <v/>
      </c>
      <c r="AB108" s="126" t="str">
        <f t="shared" si="234"/>
        <v/>
      </c>
      <c r="AC108" s="280" t="str">
        <f t="shared" si="235"/>
        <v/>
      </c>
      <c r="AD108" s="15"/>
      <c r="AE108" s="204" t="str">
        <f>IF(AF108="","",COUNT($AF$3:AF108))</f>
        <v/>
      </c>
      <c r="AF108" s="206" t="str">
        <f t="shared" si="236"/>
        <v/>
      </c>
      <c r="AG108" s="204" t="str">
        <f t="shared" si="237"/>
        <v/>
      </c>
      <c r="AH108" s="204" t="str">
        <f t="shared" si="238"/>
        <v/>
      </c>
      <c r="AI108" s="287"/>
      <c r="AJ108" s="15"/>
      <c r="AK108" s="138" t="str">
        <f t="shared" si="239"/>
        <v/>
      </c>
      <c r="AL108" s="131" t="str">
        <f t="shared" si="240"/>
        <v/>
      </c>
      <c r="AM108" s="131" t="str">
        <f t="shared" si="241"/>
        <v/>
      </c>
      <c r="AN108" s="313" t="str">
        <f t="shared" si="242"/>
        <v/>
      </c>
      <c r="AO108" s="316" t="str">
        <f t="shared" si="243"/>
        <v/>
      </c>
      <c r="AP108" s="18"/>
      <c r="AQ108" s="3" t="str">
        <f>IF(F108="","",MAX($AQ$3:AQ107)+1)</f>
        <v/>
      </c>
      <c r="AR108" s="3" t="str">
        <f>IF(OR(AQ108="",BB108=""),"",MAX($AR$3:AR107)+1)</f>
        <v/>
      </c>
      <c r="AS108" s="3" t="str">
        <f>IF(CQ108="","",RANK(CQ108,CQ$3:CQ$1048576,1)+COUNTIF($CQ$3:CQ108,CQ108)-1)</f>
        <v/>
      </c>
      <c r="AT108" s="21" t="str">
        <f>IF(C108="",IF(OR(AND($H108&lt;&gt;"",C108=""),AND($F107=$F108,$AZ108&lt;&gt;""),COUNTA($H$3:$H$1048576,#REF!,$F$3:$F$1048576)&gt;COUNTA($H$3:$H108,#REF!,$F$3:$F108),$AZ108&lt;&gt;""),INDEX(AT$3:AT$1048576,MATCH(MAX($AQ$3:$AQ107),$AQ$3:$AQ$1048576,0),0),""),C108)</f>
        <v/>
      </c>
      <c r="AU108" s="21" t="str">
        <f>IF(D108="",IF(OR(AND($H108&lt;&gt;"",D108=""),AND($F107=$F108,$AZ108&lt;&gt;""),COUNTA($H$3:$H$1048576,#REF!,$F$3:$F$1048576)&gt;COUNTA($H$3:$H108,#REF!,$F$3:$F108),$AZ108&lt;&gt;""),INDEX(AU$3:AU$1048576,MATCH(MAX($AQ$3:$AQ107),$AQ$3:$AQ$1048576,0),0),""),D108)</f>
        <v/>
      </c>
      <c r="AV108" s="21" t="str">
        <f>IF(E108="",IF(OR(AND($H108&lt;&gt;"",E108=""),AND($F107=$F108,$AZ108&lt;&gt;""),COUNTA($H$3:$H$1048576,#REF!,$F$3:$F$1048576)&gt;COUNTA($H$3:$H108,#REF!,$F$3:$F108),$AZ108&lt;&gt;""),INDEX(AV$3:AV$1048576,MATCH(MAX($AQ$3:$AQ107),$AQ$3:$AQ$1048576,0),0),""),E108)</f>
        <v/>
      </c>
      <c r="AW108" s="24" t="str">
        <f t="shared" si="244"/>
        <v/>
      </c>
      <c r="AX108" s="13" t="str">
        <f t="shared" si="245"/>
        <v/>
      </c>
      <c r="AY108" s="4" t="str">
        <f t="shared" si="246"/>
        <v/>
      </c>
      <c r="AZ108" s="4" t="str">
        <f>IF(AX108="",IF(OR(AND(H108&lt;&gt;"",F108=""),COUNTA($H$3:$H$1048576)&gt;COUNTA($H$3:$H108)),INDEX(AX$3:AX108,MATCH(MAX($AQ$3:AQ108),AQ$3:AQ108,0),0),""),AX108)</f>
        <v/>
      </c>
      <c r="BA108" s="4" t="str">
        <f>IF(AY108="",IF(AND(H108&lt;&gt;"",F108=""),INDEX(AY$3:AY108,MATCH(MAX($AQ$3:AQ108),AQ$3:AQ108,0),0),""),AY108)</f>
        <v/>
      </c>
      <c r="BB108" s="82" t="str">
        <f>IF(BC108="","",RANK(BC108,BC$3:BC$1048576,1)+COUNTIF($BC$3:BC108,BC108)-1)</f>
        <v/>
      </c>
      <c r="BC108" s="139" t="str">
        <f t="shared" si="247"/>
        <v/>
      </c>
      <c r="BD108" s="46" t="str">
        <f t="shared" si="248"/>
        <v/>
      </c>
      <c r="BE108" s="46" t="str">
        <f t="shared" si="249"/>
        <v/>
      </c>
      <c r="BF108" s="46" t="str">
        <f t="shared" si="250"/>
        <v/>
      </c>
      <c r="BG108" s="4" t="str">
        <f t="shared" si="251"/>
        <v/>
      </c>
      <c r="BH108" s="180" t="str">
        <f t="shared" si="252"/>
        <v/>
      </c>
      <c r="BI108" s="16" t="str">
        <f t="shared" si="253"/>
        <v/>
      </c>
      <c r="BJ108" s="52" t="str">
        <f>IF(BI108="","",IF(W108="","",IF(AND(K108=$K$1,$K$1&lt;&gt;""),$BT$2,IFERROR(IF(INDEX(価格設定!$D$5:$D$1048576,MATCH(Q108,価格設定!$B$5:$B$1048576,0),0)=価格設定!$D$3,$BT$2,$BS$2),$BS$2))))</f>
        <v/>
      </c>
      <c r="BK108" s="16" t="str">
        <f>IF(BI108="","",IF(COUNTIF($BI$3:BI108,BI108)=1,1,IF(AND(BI107=BI108,BH108=""),BK107,COUNTIF($BH$3:BH108,BH108))))</f>
        <v/>
      </c>
      <c r="BL108" s="52" t="str">
        <f t="shared" si="254"/>
        <v/>
      </c>
      <c r="BM108" s="52" t="str">
        <f t="shared" si="255"/>
        <v/>
      </c>
      <c r="BN108" s="119" t="str">
        <f t="shared" si="256"/>
        <v/>
      </c>
      <c r="BO108" s="119" t="str">
        <f t="shared" si="257"/>
        <v/>
      </c>
      <c r="BP108" s="17" t="str">
        <f t="shared" si="258"/>
        <v/>
      </c>
      <c r="BQ108" s="17" t="str">
        <f t="shared" si="259"/>
        <v/>
      </c>
      <c r="BR108" s="17" t="str">
        <f>IF(OR(BP108="",COUNTIF($BO$3:BO108,BO108)&lt;&gt;1),"",SUMIF(BO$3:BO$1048576,BO108,BP$3:BP$1048576))</f>
        <v/>
      </c>
      <c r="BS108" s="17" t="str">
        <f t="shared" si="260"/>
        <v/>
      </c>
      <c r="BT108" s="17" t="str">
        <f t="shared" si="261"/>
        <v/>
      </c>
      <c r="BU108" s="17" t="str">
        <f t="shared" si="262"/>
        <v/>
      </c>
      <c r="BV108" s="24" t="str">
        <f t="shared" si="263"/>
        <v/>
      </c>
      <c r="BW108" s="24" t="str">
        <f t="shared" si="264"/>
        <v/>
      </c>
      <c r="BX108" s="24" t="str">
        <f t="shared" si="265"/>
        <v/>
      </c>
      <c r="BY108" s="26" t="str">
        <f t="shared" si="266"/>
        <v/>
      </c>
      <c r="BZ108" s="26" t="str">
        <f t="shared" si="267"/>
        <v/>
      </c>
      <c r="CA108" s="26" t="str">
        <f t="shared" si="268"/>
        <v/>
      </c>
      <c r="CB108" s="66" t="str">
        <f t="shared" si="269"/>
        <v/>
      </c>
      <c r="CC108" s="65" t="str">
        <f t="shared" si="270"/>
        <v/>
      </c>
      <c r="CD108" s="26" t="str">
        <f t="shared" si="271"/>
        <v/>
      </c>
      <c r="CE108" s="26" t="str">
        <f t="shared" si="272"/>
        <v/>
      </c>
      <c r="CF108" s="193" t="str">
        <f t="shared" si="273"/>
        <v/>
      </c>
      <c r="CG108" s="193" t="str">
        <f t="shared" si="274"/>
        <v/>
      </c>
      <c r="CH108" s="26" t="str">
        <f t="shared" si="275"/>
        <v/>
      </c>
      <c r="CI108" s="26" t="str">
        <f t="shared" si="276"/>
        <v/>
      </c>
      <c r="CJ108" s="65" t="str">
        <f t="shared" si="277"/>
        <v/>
      </c>
      <c r="CK108" s="65" t="str">
        <f t="shared" si="278"/>
        <v/>
      </c>
      <c r="CL108" s="64" t="str">
        <f t="shared" si="279"/>
        <v/>
      </c>
      <c r="CM108" s="64" t="str">
        <f t="shared" si="280"/>
        <v/>
      </c>
      <c r="CN108" s="65" t="str">
        <f t="shared" si="281"/>
        <v/>
      </c>
      <c r="CP108" s="63" t="str">
        <f>IF(BH108="","",MAX($CP$3:CP107)+1)</f>
        <v/>
      </c>
      <c r="CQ108" s="24" t="str">
        <f t="shared" si="282"/>
        <v/>
      </c>
      <c r="CR108" s="24" t="str">
        <f t="shared" si="283"/>
        <v/>
      </c>
      <c r="CS108" s="24" t="str">
        <f t="shared" si="284"/>
        <v/>
      </c>
      <c r="CT108" s="58" t="str">
        <f>IF(BO108="","",COUNTIF($BO$3:BO108,BO108)&amp;"@"&amp;BO108)</f>
        <v/>
      </c>
      <c r="CU108" s="16" t="str">
        <f t="shared" si="222"/>
        <v/>
      </c>
      <c r="CV108" s="63" t="str">
        <f t="shared" si="285"/>
        <v/>
      </c>
      <c r="CW108" s="16" t="str">
        <f t="shared" si="286"/>
        <v/>
      </c>
      <c r="CX108" s="16" t="str">
        <f t="shared" si="287"/>
        <v/>
      </c>
      <c r="CY108" s="16" t="str">
        <f t="shared" si="288"/>
        <v/>
      </c>
      <c r="CZ108" s="85" t="str">
        <f t="shared" si="289"/>
        <v/>
      </c>
      <c r="DA108" s="16" t="str">
        <f t="shared" si="290"/>
        <v/>
      </c>
      <c r="DB108" s="16" t="str">
        <f t="shared" si="291"/>
        <v/>
      </c>
      <c r="DC108" s="28" t="str">
        <f>IF(CP108="","",$DC$1&amp;(INDEX(価格設定!D$1:XFD$3,ROW(価格設定!$D$3),MATCH($AW108,価格設定!D$1:XFD$1,1))*100)&amp;"%")</f>
        <v/>
      </c>
      <c r="DD108" s="28" t="str">
        <f>IF(CP108="","",$DD$1&amp;(INDEX(価格設定!D$1:XFD$3,ROW(価格設定!$D$2),MATCH($AW108,価格設定!D$1:XFD$1,1))*100)&amp;"%")</f>
        <v/>
      </c>
      <c r="DE108" s="29" t="str">
        <f t="shared" si="292"/>
        <v/>
      </c>
      <c r="DG108" s="58" t="str">
        <f t="shared" si="293"/>
        <v/>
      </c>
      <c r="DH108" s="58" t="str">
        <f t="shared" si="294"/>
        <v/>
      </c>
      <c r="DI108" s="58" t="str">
        <f t="shared" si="295"/>
        <v/>
      </c>
      <c r="DJ108" s="85" t="str">
        <f t="shared" si="296"/>
        <v/>
      </c>
      <c r="DL108" s="58" t="str">
        <f>IF(COUNTIF(DG$3:DG$1048576,DG108)=COUNTIF($DG$3:$DG108,DG108),DG108,"")</f>
        <v/>
      </c>
      <c r="DM108" s="85" t="str">
        <f t="shared" si="297"/>
        <v/>
      </c>
      <c r="DN108" s="85" t="str">
        <f t="shared" si="223"/>
        <v/>
      </c>
      <c r="DO108" s="85" t="str">
        <f t="shared" si="223"/>
        <v/>
      </c>
      <c r="DP108" s="303"/>
      <c r="DQ108" s="17" t="str">
        <f t="shared" si="224"/>
        <v/>
      </c>
      <c r="DR108" s="17" t="str">
        <f t="shared" si="225"/>
        <v/>
      </c>
      <c r="DS108" s="17" t="str">
        <f t="shared" si="226"/>
        <v/>
      </c>
      <c r="DU108" s="16" t="str">
        <f t="shared" si="298"/>
        <v/>
      </c>
      <c r="DV108" s="16" t="str">
        <f>IF(DU108="","",COUNT($DU$3:DU108))</f>
        <v/>
      </c>
      <c r="DW108" s="16" t="str">
        <f t="shared" si="299"/>
        <v/>
      </c>
      <c r="DX108" s="16" t="str">
        <f t="shared" si="300"/>
        <v/>
      </c>
      <c r="DY108" s="16" t="str">
        <f>IF(DZ108="","",COUNTIF(DZ$3:DZ108,DZ108))</f>
        <v/>
      </c>
      <c r="DZ108" s="16" t="str">
        <f t="shared" si="301"/>
        <v/>
      </c>
      <c r="EA108" s="16" t="str">
        <f t="shared" si="302"/>
        <v/>
      </c>
      <c r="EB108" s="16" t="str">
        <f t="shared" si="303"/>
        <v/>
      </c>
      <c r="EC108" s="16" t="str">
        <f t="shared" si="304"/>
        <v/>
      </c>
      <c r="ED108" s="16" t="str">
        <f t="shared" si="305"/>
        <v/>
      </c>
      <c r="EE108" s="16" t="str">
        <f t="shared" si="306"/>
        <v/>
      </c>
      <c r="EF108" s="16" t="str">
        <f t="shared" si="307"/>
        <v/>
      </c>
      <c r="EG108" s="16" t="str">
        <f t="shared" si="308"/>
        <v/>
      </c>
      <c r="EH108" s="16" t="str">
        <f t="shared" si="309"/>
        <v/>
      </c>
      <c r="EI108" s="16" t="str">
        <f t="shared" si="310"/>
        <v/>
      </c>
      <c r="EJ108" s="16" t="str">
        <f t="shared" si="311"/>
        <v/>
      </c>
      <c r="EK108" s="16" t="str">
        <f t="shared" si="312"/>
        <v/>
      </c>
      <c r="EL108" s="58" t="str">
        <f t="shared" si="313"/>
        <v/>
      </c>
      <c r="EM108" s="58" t="str">
        <f>IF(OR($DZ108="",CR108=""),IF($EL108="","",$EL108),IF(OR(CR108="なし",CR108=0),領収書!$H$1,CR108))</f>
        <v/>
      </c>
      <c r="EN108" s="58" t="str">
        <f>IF(OR($DZ108="",CS108=""),IF($EL108="","",$EL108),IF(OR(CS108="なし",CS108=0),入力!$EN$1,CS108))</f>
        <v/>
      </c>
      <c r="EO108" s="63" t="str">
        <f t="shared" si="314"/>
        <v/>
      </c>
      <c r="EP108" s="63" t="str">
        <f t="shared" si="315"/>
        <v/>
      </c>
      <c r="ER108" s="16" t="str">
        <f>IF(AND(COUNTIF($ET$3:ET108,ET108)=1,ET108&lt;&gt;""),MAX($ER$3:ER107)+1,"")</f>
        <v/>
      </c>
      <c r="ES108" s="16" t="str">
        <f>IF(価格設定!B110="","",価格設定!B110)</f>
        <v/>
      </c>
      <c r="ET108" s="16" t="str">
        <f>IF(価格設定!C110="","",価格設定!C110)</f>
        <v/>
      </c>
      <c r="EV108" s="16" t="str">
        <f t="shared" si="227"/>
        <v/>
      </c>
      <c r="EW108" s="16" t="str">
        <f t="shared" si="316"/>
        <v/>
      </c>
    </row>
    <row r="109" spans="1:153" ht="30" customHeight="1" x14ac:dyDescent="0.2">
      <c r="A109" s="225"/>
      <c r="B109" s="212"/>
      <c r="C109" s="221"/>
      <c r="D109" s="164"/>
      <c r="E109" s="165"/>
      <c r="F109" s="166"/>
      <c r="G109" s="167"/>
      <c r="H109" s="179"/>
      <c r="I109" s="306"/>
      <c r="J109" s="169"/>
      <c r="K109" s="179"/>
      <c r="L109" s="186"/>
      <c r="M109" s="186"/>
      <c r="N109" s="168"/>
      <c r="O109" s="170"/>
      <c r="P109" s="212"/>
      <c r="Q109" s="179" t="str">
        <f>IFERROR(IF(H109="","",IFERROR(INDEX(価格設定!$B$5:$B$1048576,MATCH(H109,価格設定!$B$5:$B$1048576,0),0),INDEX(価格設定!$B$5:$B$1048576,MATCH("*"&amp;H109&amp;"*",価格設定!$B$5:$B$1048576,0),0))),H109)</f>
        <v/>
      </c>
      <c r="R109" s="250" t="str">
        <f>IFERROR(IF(Q109="",IF(K109="","",K109),IF(K109="",IF(INDEX(価格設定!$C$5:$C$1048576,MATCH(Q109,価格設定!$B$5:$B$1048576,0),0)=0,"",INDEX(価格設定!$C$5:$C$1048576,MATCH(Q109,価格設定!$B$5:$B$1048576,0),0)),IF(K109="なし","",K109))),"")</f>
        <v/>
      </c>
      <c r="S109" s="308" t="str">
        <f t="shared" si="228"/>
        <v/>
      </c>
      <c r="T109" s="126" t="str">
        <f>IFERROR(IF(J109="",IF(INDEX(価格設定!$E$5:$R$1048576,MATCH($Q109,価格設定!B$5:B$1048576,0),MATCH($AW109,価格設定!E$1:X$1,1))=0,"",INDEX(価格設定!$E$5:$R$1048576,MATCH($Q109,価格設定!B$5:B$1048576,0),MATCH($AW109,価格設定!E$1:X$1,1))),J109),"")</f>
        <v/>
      </c>
      <c r="U109" s="126" t="str">
        <f t="shared" si="229"/>
        <v/>
      </c>
      <c r="V109" s="132" t="str">
        <f t="shared" si="230"/>
        <v/>
      </c>
      <c r="W109" s="127" t="str">
        <f>IFERROR(IF(OR(T109="",T109&lt;0),"",IFERROR(INDEX(価格設定!E$2:X$3,IF(AND(K109=$K$1,$K$1&lt;&gt;""),ROW(価格設定!$D$3)-1,MATCH(INDEX(価格設定!$D$5:$D$1048576,MATCH(Q109,価格設定!$B$5:$B$1048576,0),0),価格設定!$D$2:$D$3,0)),MATCH($AW109,価格設定!E$1:X$1,1)),INDEX(価格設定!E$2:X$2,0,MATCH($AW109,価格設定!E$1:X$1,1)))),"")</f>
        <v/>
      </c>
      <c r="X109" s="126" t="str">
        <f t="shared" si="221"/>
        <v/>
      </c>
      <c r="Y109" s="128" t="str">
        <f t="shared" si="231"/>
        <v/>
      </c>
      <c r="Z109" s="126" t="str">
        <f t="shared" si="232"/>
        <v/>
      </c>
      <c r="AA109" s="129" t="str">
        <f t="shared" si="233"/>
        <v/>
      </c>
      <c r="AB109" s="126" t="str">
        <f t="shared" si="234"/>
        <v/>
      </c>
      <c r="AC109" s="280" t="str">
        <f t="shared" si="235"/>
        <v/>
      </c>
      <c r="AD109" s="15"/>
      <c r="AE109" s="204" t="str">
        <f>IF(AF109="","",COUNT($AF$3:AF109))</f>
        <v/>
      </c>
      <c r="AF109" s="206" t="str">
        <f t="shared" si="236"/>
        <v/>
      </c>
      <c r="AG109" s="204" t="str">
        <f t="shared" si="237"/>
        <v/>
      </c>
      <c r="AH109" s="204" t="str">
        <f t="shared" si="238"/>
        <v/>
      </c>
      <c r="AI109" s="287"/>
      <c r="AJ109" s="15"/>
      <c r="AK109" s="138" t="str">
        <f t="shared" si="239"/>
        <v/>
      </c>
      <c r="AL109" s="131" t="str">
        <f t="shared" si="240"/>
        <v/>
      </c>
      <c r="AM109" s="131" t="str">
        <f t="shared" si="241"/>
        <v/>
      </c>
      <c r="AN109" s="313" t="str">
        <f t="shared" si="242"/>
        <v/>
      </c>
      <c r="AO109" s="316" t="str">
        <f t="shared" si="243"/>
        <v/>
      </c>
      <c r="AP109" s="18"/>
      <c r="AQ109" s="3" t="str">
        <f>IF(F109="","",MAX($AQ$3:AQ108)+1)</f>
        <v/>
      </c>
      <c r="AR109" s="3" t="str">
        <f>IF(OR(AQ109="",BB109=""),"",MAX($AR$3:AR108)+1)</f>
        <v/>
      </c>
      <c r="AS109" s="3" t="str">
        <f>IF(CQ109="","",RANK(CQ109,CQ$3:CQ$1048576,1)+COUNTIF($CQ$3:CQ109,CQ109)-1)</f>
        <v/>
      </c>
      <c r="AT109" s="21" t="str">
        <f>IF(C109="",IF(OR(AND($H109&lt;&gt;"",C109=""),AND($F108=$F109,$AZ109&lt;&gt;""),COUNTA($H$3:$H$1048576,#REF!,$F$3:$F$1048576)&gt;COUNTA($H$3:$H109,#REF!,$F$3:$F109),$AZ109&lt;&gt;""),INDEX(AT$3:AT$1048576,MATCH(MAX($AQ$3:$AQ108),$AQ$3:$AQ$1048576,0),0),""),C109)</f>
        <v/>
      </c>
      <c r="AU109" s="21" t="str">
        <f>IF(D109="",IF(OR(AND($H109&lt;&gt;"",D109=""),AND($F108=$F109,$AZ109&lt;&gt;""),COUNTA($H$3:$H$1048576,#REF!,$F$3:$F$1048576)&gt;COUNTA($H$3:$H109,#REF!,$F$3:$F109),$AZ109&lt;&gt;""),INDEX(AU$3:AU$1048576,MATCH(MAX($AQ$3:$AQ108),$AQ$3:$AQ$1048576,0),0),""),D109)</f>
        <v/>
      </c>
      <c r="AV109" s="21" t="str">
        <f>IF(E109="",IF(OR(AND($H109&lt;&gt;"",E109=""),AND($F108=$F109,$AZ109&lt;&gt;""),COUNTA($H$3:$H$1048576,#REF!,$F$3:$F$1048576)&gt;COUNTA($H$3:$H109,#REF!,$F$3:$F109),$AZ109&lt;&gt;""),INDEX(AV$3:AV$1048576,MATCH(MAX($AQ$3:$AQ108),$AQ$3:$AQ$1048576,0),0),""),E109)</f>
        <v/>
      </c>
      <c r="AW109" s="24" t="str">
        <f t="shared" si="244"/>
        <v/>
      </c>
      <c r="AX109" s="13" t="str">
        <f t="shared" si="245"/>
        <v/>
      </c>
      <c r="AY109" s="4" t="str">
        <f t="shared" si="246"/>
        <v/>
      </c>
      <c r="AZ109" s="4" t="str">
        <f>IF(AX109="",IF(OR(AND(H109&lt;&gt;"",F109=""),COUNTA($H$3:$H$1048576)&gt;COUNTA($H$3:$H109)),INDEX(AX$3:AX109,MATCH(MAX($AQ$3:AQ109),AQ$3:AQ109,0),0),""),AX109)</f>
        <v/>
      </c>
      <c r="BA109" s="4" t="str">
        <f>IF(AY109="",IF(AND(H109&lt;&gt;"",F109=""),INDEX(AY$3:AY109,MATCH(MAX($AQ$3:AQ109),AQ$3:AQ109,0),0),""),AY109)</f>
        <v/>
      </c>
      <c r="BB109" s="82" t="str">
        <f>IF(BC109="","",RANK(BC109,BC$3:BC$1048576,1)+COUNTIF($BC$3:BC109,BC109)-1)</f>
        <v/>
      </c>
      <c r="BC109" s="139" t="str">
        <f t="shared" si="247"/>
        <v/>
      </c>
      <c r="BD109" s="46" t="str">
        <f t="shared" si="248"/>
        <v/>
      </c>
      <c r="BE109" s="46" t="str">
        <f t="shared" si="249"/>
        <v/>
      </c>
      <c r="BF109" s="46" t="str">
        <f t="shared" si="250"/>
        <v/>
      </c>
      <c r="BG109" s="4" t="str">
        <f t="shared" si="251"/>
        <v/>
      </c>
      <c r="BH109" s="180" t="str">
        <f t="shared" si="252"/>
        <v/>
      </c>
      <c r="BI109" s="16" t="str">
        <f t="shared" si="253"/>
        <v/>
      </c>
      <c r="BJ109" s="52" t="str">
        <f>IF(BI109="","",IF(W109="","",IF(AND(K109=$K$1,$K$1&lt;&gt;""),$BT$2,IFERROR(IF(INDEX(価格設定!$D$5:$D$1048576,MATCH(Q109,価格設定!$B$5:$B$1048576,0),0)=価格設定!$D$3,$BT$2,$BS$2),$BS$2))))</f>
        <v/>
      </c>
      <c r="BK109" s="16" t="str">
        <f>IF(BI109="","",IF(COUNTIF($BI$3:BI109,BI109)=1,1,IF(AND(BI108=BI109,BH109=""),BK108,COUNTIF($BH$3:BH109,BH109))))</f>
        <v/>
      </c>
      <c r="BL109" s="52" t="str">
        <f t="shared" si="254"/>
        <v/>
      </c>
      <c r="BM109" s="52" t="str">
        <f t="shared" si="255"/>
        <v/>
      </c>
      <c r="BN109" s="119" t="str">
        <f t="shared" si="256"/>
        <v/>
      </c>
      <c r="BO109" s="119" t="str">
        <f t="shared" si="257"/>
        <v/>
      </c>
      <c r="BP109" s="17" t="str">
        <f t="shared" si="258"/>
        <v/>
      </c>
      <c r="BQ109" s="17" t="str">
        <f t="shared" si="259"/>
        <v/>
      </c>
      <c r="BR109" s="17" t="str">
        <f>IF(OR(BP109="",COUNTIF($BO$3:BO109,BO109)&lt;&gt;1),"",SUMIF(BO$3:BO$1048576,BO109,BP$3:BP$1048576))</f>
        <v/>
      </c>
      <c r="BS109" s="17" t="str">
        <f t="shared" si="260"/>
        <v/>
      </c>
      <c r="BT109" s="17" t="str">
        <f t="shared" si="261"/>
        <v/>
      </c>
      <c r="BU109" s="17" t="str">
        <f t="shared" si="262"/>
        <v/>
      </c>
      <c r="BV109" s="24" t="str">
        <f t="shared" si="263"/>
        <v/>
      </c>
      <c r="BW109" s="24" t="str">
        <f t="shared" si="264"/>
        <v/>
      </c>
      <c r="BX109" s="24" t="str">
        <f t="shared" si="265"/>
        <v/>
      </c>
      <c r="BY109" s="26" t="str">
        <f t="shared" si="266"/>
        <v/>
      </c>
      <c r="BZ109" s="26" t="str">
        <f t="shared" si="267"/>
        <v/>
      </c>
      <c r="CA109" s="26" t="str">
        <f t="shared" si="268"/>
        <v/>
      </c>
      <c r="CB109" s="66" t="str">
        <f t="shared" si="269"/>
        <v/>
      </c>
      <c r="CC109" s="65" t="str">
        <f t="shared" si="270"/>
        <v/>
      </c>
      <c r="CD109" s="26" t="str">
        <f t="shared" si="271"/>
        <v/>
      </c>
      <c r="CE109" s="26" t="str">
        <f t="shared" si="272"/>
        <v/>
      </c>
      <c r="CF109" s="193" t="str">
        <f t="shared" si="273"/>
        <v/>
      </c>
      <c r="CG109" s="193" t="str">
        <f t="shared" si="274"/>
        <v/>
      </c>
      <c r="CH109" s="26" t="str">
        <f t="shared" si="275"/>
        <v/>
      </c>
      <c r="CI109" s="26" t="str">
        <f t="shared" si="276"/>
        <v/>
      </c>
      <c r="CJ109" s="65" t="str">
        <f t="shared" si="277"/>
        <v/>
      </c>
      <c r="CK109" s="65" t="str">
        <f t="shared" si="278"/>
        <v/>
      </c>
      <c r="CL109" s="64" t="str">
        <f t="shared" si="279"/>
        <v/>
      </c>
      <c r="CM109" s="64" t="str">
        <f t="shared" si="280"/>
        <v/>
      </c>
      <c r="CN109" s="65" t="str">
        <f t="shared" si="281"/>
        <v/>
      </c>
      <c r="CP109" s="63" t="str">
        <f>IF(BH109="","",MAX($CP$3:CP108)+1)</f>
        <v/>
      </c>
      <c r="CQ109" s="24" t="str">
        <f t="shared" si="282"/>
        <v/>
      </c>
      <c r="CR109" s="24" t="str">
        <f t="shared" si="283"/>
        <v/>
      </c>
      <c r="CS109" s="24" t="str">
        <f t="shared" si="284"/>
        <v/>
      </c>
      <c r="CT109" s="58" t="str">
        <f>IF(BO109="","",COUNTIF($BO$3:BO109,BO109)&amp;"@"&amp;BO109)</f>
        <v/>
      </c>
      <c r="CU109" s="16" t="str">
        <f t="shared" si="222"/>
        <v/>
      </c>
      <c r="CV109" s="63" t="str">
        <f t="shared" si="285"/>
        <v/>
      </c>
      <c r="CW109" s="16" t="str">
        <f t="shared" si="286"/>
        <v/>
      </c>
      <c r="CX109" s="16" t="str">
        <f t="shared" si="287"/>
        <v/>
      </c>
      <c r="CY109" s="16" t="str">
        <f t="shared" si="288"/>
        <v/>
      </c>
      <c r="CZ109" s="85" t="str">
        <f t="shared" si="289"/>
        <v/>
      </c>
      <c r="DA109" s="16" t="str">
        <f t="shared" si="290"/>
        <v/>
      </c>
      <c r="DB109" s="16" t="str">
        <f t="shared" si="291"/>
        <v/>
      </c>
      <c r="DC109" s="28" t="str">
        <f>IF(CP109="","",$DC$1&amp;(INDEX(価格設定!D$1:XFD$3,ROW(価格設定!$D$3),MATCH($AW109,価格設定!D$1:XFD$1,1))*100)&amp;"%")</f>
        <v/>
      </c>
      <c r="DD109" s="28" t="str">
        <f>IF(CP109="","",$DD$1&amp;(INDEX(価格設定!D$1:XFD$3,ROW(価格設定!$D$2),MATCH($AW109,価格設定!D$1:XFD$1,1))*100)&amp;"%")</f>
        <v/>
      </c>
      <c r="DE109" s="29" t="str">
        <f t="shared" si="292"/>
        <v/>
      </c>
      <c r="DG109" s="58" t="str">
        <f t="shared" si="293"/>
        <v/>
      </c>
      <c r="DH109" s="58" t="str">
        <f t="shared" si="294"/>
        <v/>
      </c>
      <c r="DI109" s="58" t="str">
        <f t="shared" si="295"/>
        <v/>
      </c>
      <c r="DJ109" s="85" t="str">
        <f t="shared" si="296"/>
        <v/>
      </c>
      <c r="DL109" s="58" t="str">
        <f>IF(COUNTIF(DG$3:DG$1048576,DG109)=COUNTIF($DG$3:$DG109,DG109),DG109,"")</f>
        <v/>
      </c>
      <c r="DM109" s="85" t="str">
        <f t="shared" si="297"/>
        <v/>
      </c>
      <c r="DN109" s="85" t="str">
        <f t="shared" si="223"/>
        <v/>
      </c>
      <c r="DO109" s="85" t="str">
        <f t="shared" si="223"/>
        <v/>
      </c>
      <c r="DP109" s="303"/>
      <c r="DQ109" s="17" t="str">
        <f t="shared" si="224"/>
        <v/>
      </c>
      <c r="DR109" s="17" t="str">
        <f t="shared" si="225"/>
        <v/>
      </c>
      <c r="DS109" s="17" t="str">
        <f t="shared" si="226"/>
        <v/>
      </c>
      <c r="DU109" s="16" t="str">
        <f t="shared" si="298"/>
        <v/>
      </c>
      <c r="DV109" s="16" t="str">
        <f>IF(DU109="","",COUNT($DU$3:DU109))</f>
        <v/>
      </c>
      <c r="DW109" s="16" t="str">
        <f t="shared" si="299"/>
        <v/>
      </c>
      <c r="DX109" s="16" t="str">
        <f t="shared" si="300"/>
        <v/>
      </c>
      <c r="DY109" s="16" t="str">
        <f>IF(DZ109="","",COUNTIF(DZ$3:DZ109,DZ109))</f>
        <v/>
      </c>
      <c r="DZ109" s="16" t="str">
        <f t="shared" si="301"/>
        <v/>
      </c>
      <c r="EA109" s="16" t="str">
        <f t="shared" si="302"/>
        <v/>
      </c>
      <c r="EB109" s="16" t="str">
        <f t="shared" si="303"/>
        <v/>
      </c>
      <c r="EC109" s="16" t="str">
        <f t="shared" si="304"/>
        <v/>
      </c>
      <c r="ED109" s="16" t="str">
        <f t="shared" si="305"/>
        <v/>
      </c>
      <c r="EE109" s="16" t="str">
        <f t="shared" si="306"/>
        <v/>
      </c>
      <c r="EF109" s="16" t="str">
        <f t="shared" si="307"/>
        <v/>
      </c>
      <c r="EG109" s="16" t="str">
        <f t="shared" si="308"/>
        <v/>
      </c>
      <c r="EH109" s="16" t="str">
        <f t="shared" si="309"/>
        <v/>
      </c>
      <c r="EI109" s="16" t="str">
        <f t="shared" si="310"/>
        <v/>
      </c>
      <c r="EJ109" s="16" t="str">
        <f t="shared" si="311"/>
        <v/>
      </c>
      <c r="EK109" s="16" t="str">
        <f t="shared" si="312"/>
        <v/>
      </c>
      <c r="EL109" s="58" t="str">
        <f t="shared" si="313"/>
        <v/>
      </c>
      <c r="EM109" s="58" t="str">
        <f>IF(OR($DZ109="",CR109=""),IF($EL109="","",$EL109),IF(OR(CR109="なし",CR109=0),領収書!$H$1,CR109))</f>
        <v/>
      </c>
      <c r="EN109" s="58" t="str">
        <f>IF(OR($DZ109="",CS109=""),IF($EL109="","",$EL109),IF(OR(CS109="なし",CS109=0),入力!$EN$1,CS109))</f>
        <v/>
      </c>
      <c r="EO109" s="63" t="str">
        <f t="shared" si="314"/>
        <v/>
      </c>
      <c r="EP109" s="63" t="str">
        <f t="shared" si="315"/>
        <v/>
      </c>
      <c r="ER109" s="16" t="str">
        <f>IF(AND(COUNTIF($ET$3:ET109,ET109)=1,ET109&lt;&gt;""),MAX($ER$3:ER108)+1,"")</f>
        <v/>
      </c>
      <c r="ES109" s="16" t="str">
        <f>IF(価格設定!B111="","",価格設定!B111)</f>
        <v/>
      </c>
      <c r="ET109" s="16" t="str">
        <f>IF(価格設定!C111="","",価格設定!C111)</f>
        <v/>
      </c>
      <c r="EV109" s="16" t="str">
        <f t="shared" si="227"/>
        <v/>
      </c>
      <c r="EW109" s="16" t="str">
        <f t="shared" si="316"/>
        <v/>
      </c>
    </row>
    <row r="110" spans="1:153" ht="30" customHeight="1" x14ac:dyDescent="0.2">
      <c r="A110" s="225"/>
      <c r="B110" s="212"/>
      <c r="C110" s="221"/>
      <c r="D110" s="164"/>
      <c r="E110" s="165"/>
      <c r="F110" s="166"/>
      <c r="G110" s="167"/>
      <c r="H110" s="179"/>
      <c r="I110" s="306"/>
      <c r="J110" s="169"/>
      <c r="K110" s="179"/>
      <c r="L110" s="186"/>
      <c r="M110" s="186"/>
      <c r="N110" s="168"/>
      <c r="O110" s="170"/>
      <c r="P110" s="212"/>
      <c r="Q110" s="179" t="str">
        <f>IFERROR(IF(H110="","",IFERROR(INDEX(価格設定!$B$5:$B$1048576,MATCH(H110,価格設定!$B$5:$B$1048576,0),0),INDEX(価格設定!$B$5:$B$1048576,MATCH("*"&amp;H110&amp;"*",価格設定!$B$5:$B$1048576,0),0))),H110)</f>
        <v/>
      </c>
      <c r="R110" s="250" t="str">
        <f>IFERROR(IF(Q110="",IF(K110="","",K110),IF(K110="",IF(INDEX(価格設定!$C$5:$C$1048576,MATCH(Q110,価格設定!$B$5:$B$1048576,0),0)=0,"",INDEX(価格設定!$C$5:$C$1048576,MATCH(Q110,価格設定!$B$5:$B$1048576,0),0)),IF(K110="なし","",K110))),"")</f>
        <v/>
      </c>
      <c r="S110" s="308" t="str">
        <f t="shared" si="228"/>
        <v/>
      </c>
      <c r="T110" s="126" t="str">
        <f>IFERROR(IF(J110="",IF(INDEX(価格設定!$E$5:$R$1048576,MATCH($Q110,価格設定!B$5:B$1048576,0),MATCH($AW110,価格設定!E$1:X$1,1))=0,"",INDEX(価格設定!$E$5:$R$1048576,MATCH($Q110,価格設定!B$5:B$1048576,0),MATCH($AW110,価格設定!E$1:X$1,1))),J110),"")</f>
        <v/>
      </c>
      <c r="U110" s="126" t="str">
        <f t="shared" si="229"/>
        <v/>
      </c>
      <c r="V110" s="132" t="str">
        <f t="shared" si="230"/>
        <v/>
      </c>
      <c r="W110" s="127" t="str">
        <f>IFERROR(IF(OR(T110="",T110&lt;0),"",IFERROR(INDEX(価格設定!E$2:X$3,IF(AND(K110=$K$1,$K$1&lt;&gt;""),ROW(価格設定!$D$3)-1,MATCH(INDEX(価格設定!$D$5:$D$1048576,MATCH(Q110,価格設定!$B$5:$B$1048576,0),0),価格設定!$D$2:$D$3,0)),MATCH($AW110,価格設定!E$1:X$1,1)),INDEX(価格設定!E$2:X$2,0,MATCH($AW110,価格設定!E$1:X$1,1)))),"")</f>
        <v/>
      </c>
      <c r="X110" s="126" t="str">
        <f t="shared" si="221"/>
        <v/>
      </c>
      <c r="Y110" s="128" t="str">
        <f t="shared" si="231"/>
        <v/>
      </c>
      <c r="Z110" s="126" t="str">
        <f t="shared" si="232"/>
        <v/>
      </c>
      <c r="AA110" s="129" t="str">
        <f t="shared" si="233"/>
        <v/>
      </c>
      <c r="AB110" s="126" t="str">
        <f t="shared" si="234"/>
        <v/>
      </c>
      <c r="AC110" s="280" t="str">
        <f t="shared" si="235"/>
        <v/>
      </c>
      <c r="AD110" s="15"/>
      <c r="AE110" s="204" t="str">
        <f>IF(AF110="","",COUNT($AF$3:AF110))</f>
        <v/>
      </c>
      <c r="AF110" s="206" t="str">
        <f t="shared" si="236"/>
        <v/>
      </c>
      <c r="AG110" s="204" t="str">
        <f t="shared" si="237"/>
        <v/>
      </c>
      <c r="AH110" s="204" t="str">
        <f t="shared" si="238"/>
        <v/>
      </c>
      <c r="AI110" s="287"/>
      <c r="AJ110" s="15"/>
      <c r="AK110" s="138" t="str">
        <f t="shared" si="239"/>
        <v/>
      </c>
      <c r="AL110" s="131" t="str">
        <f t="shared" si="240"/>
        <v/>
      </c>
      <c r="AM110" s="131" t="str">
        <f t="shared" si="241"/>
        <v/>
      </c>
      <c r="AN110" s="313" t="str">
        <f t="shared" si="242"/>
        <v/>
      </c>
      <c r="AO110" s="316" t="str">
        <f t="shared" si="243"/>
        <v/>
      </c>
      <c r="AP110" s="18"/>
      <c r="AQ110" s="3" t="str">
        <f>IF(F110="","",MAX($AQ$3:AQ109)+1)</f>
        <v/>
      </c>
      <c r="AR110" s="3" t="str">
        <f>IF(OR(AQ110="",BB110=""),"",MAX($AR$3:AR109)+1)</f>
        <v/>
      </c>
      <c r="AS110" s="3" t="str">
        <f>IF(CQ110="","",RANK(CQ110,CQ$3:CQ$1048576,1)+COUNTIF($CQ$3:CQ110,CQ110)-1)</f>
        <v/>
      </c>
      <c r="AT110" s="21" t="str">
        <f>IF(C110="",IF(OR(AND($H110&lt;&gt;"",C110=""),AND($F109=$F110,$AZ110&lt;&gt;""),COUNTA($H$3:$H$1048576,#REF!,$F$3:$F$1048576)&gt;COUNTA($H$3:$H110,#REF!,$F$3:$F110),$AZ110&lt;&gt;""),INDEX(AT$3:AT$1048576,MATCH(MAX($AQ$3:$AQ109),$AQ$3:$AQ$1048576,0),0),""),C110)</f>
        <v/>
      </c>
      <c r="AU110" s="21" t="str">
        <f>IF(D110="",IF(OR(AND($H110&lt;&gt;"",D110=""),AND($F109=$F110,$AZ110&lt;&gt;""),COUNTA($H$3:$H$1048576,#REF!,$F$3:$F$1048576)&gt;COUNTA($H$3:$H110,#REF!,$F$3:$F110),$AZ110&lt;&gt;""),INDEX(AU$3:AU$1048576,MATCH(MAX($AQ$3:$AQ109),$AQ$3:$AQ$1048576,0),0),""),D110)</f>
        <v/>
      </c>
      <c r="AV110" s="21" t="str">
        <f>IF(E110="",IF(OR(AND($H110&lt;&gt;"",E110=""),AND($F109=$F110,$AZ110&lt;&gt;""),COUNTA($H$3:$H$1048576,#REF!,$F$3:$F$1048576)&gt;COUNTA($H$3:$H110,#REF!,$F$3:$F110),$AZ110&lt;&gt;""),INDEX(AV$3:AV$1048576,MATCH(MAX($AQ$3:$AQ109),$AQ$3:$AQ$1048576,0),0),""),E110)</f>
        <v/>
      </c>
      <c r="AW110" s="24" t="str">
        <f t="shared" si="244"/>
        <v/>
      </c>
      <c r="AX110" s="13" t="str">
        <f t="shared" si="245"/>
        <v/>
      </c>
      <c r="AY110" s="4" t="str">
        <f t="shared" si="246"/>
        <v/>
      </c>
      <c r="AZ110" s="4" t="str">
        <f>IF(AX110="",IF(OR(AND(H110&lt;&gt;"",F110=""),COUNTA($H$3:$H$1048576)&gt;COUNTA($H$3:$H110)),INDEX(AX$3:AX110,MATCH(MAX($AQ$3:AQ110),AQ$3:AQ110,0),0),""),AX110)</f>
        <v/>
      </c>
      <c r="BA110" s="4" t="str">
        <f>IF(AY110="",IF(AND(H110&lt;&gt;"",F110=""),INDEX(AY$3:AY110,MATCH(MAX($AQ$3:AQ110),AQ$3:AQ110,0),0),""),AY110)</f>
        <v/>
      </c>
      <c r="BB110" s="82" t="str">
        <f>IF(BC110="","",RANK(BC110,BC$3:BC$1048576,1)+COUNTIF($BC$3:BC110,BC110)-1)</f>
        <v/>
      </c>
      <c r="BC110" s="139" t="str">
        <f t="shared" si="247"/>
        <v/>
      </c>
      <c r="BD110" s="46" t="str">
        <f t="shared" si="248"/>
        <v/>
      </c>
      <c r="BE110" s="46" t="str">
        <f t="shared" si="249"/>
        <v/>
      </c>
      <c r="BF110" s="46" t="str">
        <f t="shared" si="250"/>
        <v/>
      </c>
      <c r="BG110" s="4" t="str">
        <f t="shared" si="251"/>
        <v/>
      </c>
      <c r="BH110" s="180" t="str">
        <f t="shared" si="252"/>
        <v/>
      </c>
      <c r="BI110" s="16" t="str">
        <f t="shared" si="253"/>
        <v/>
      </c>
      <c r="BJ110" s="52" t="str">
        <f>IF(BI110="","",IF(W110="","",IF(AND(K110=$K$1,$K$1&lt;&gt;""),$BT$2,IFERROR(IF(INDEX(価格設定!$D$5:$D$1048576,MATCH(Q110,価格設定!$B$5:$B$1048576,0),0)=価格設定!$D$3,$BT$2,$BS$2),$BS$2))))</f>
        <v/>
      </c>
      <c r="BK110" s="16" t="str">
        <f>IF(BI110="","",IF(COUNTIF($BI$3:BI110,BI110)=1,1,IF(AND(BI109=BI110,BH110=""),BK109,COUNTIF($BH$3:BH110,BH110))))</f>
        <v/>
      </c>
      <c r="BL110" s="52" t="str">
        <f t="shared" si="254"/>
        <v/>
      </c>
      <c r="BM110" s="52" t="str">
        <f t="shared" si="255"/>
        <v/>
      </c>
      <c r="BN110" s="119" t="str">
        <f t="shared" si="256"/>
        <v/>
      </c>
      <c r="BO110" s="119" t="str">
        <f t="shared" si="257"/>
        <v/>
      </c>
      <c r="BP110" s="17" t="str">
        <f t="shared" si="258"/>
        <v/>
      </c>
      <c r="BQ110" s="17" t="str">
        <f t="shared" si="259"/>
        <v/>
      </c>
      <c r="BR110" s="17" t="str">
        <f>IF(OR(BP110="",COUNTIF($BO$3:BO110,BO110)&lt;&gt;1),"",SUMIF(BO$3:BO$1048576,BO110,BP$3:BP$1048576))</f>
        <v/>
      </c>
      <c r="BS110" s="17" t="str">
        <f t="shared" si="260"/>
        <v/>
      </c>
      <c r="BT110" s="17" t="str">
        <f t="shared" si="261"/>
        <v/>
      </c>
      <c r="BU110" s="17" t="str">
        <f t="shared" si="262"/>
        <v/>
      </c>
      <c r="BV110" s="24" t="str">
        <f t="shared" si="263"/>
        <v/>
      </c>
      <c r="BW110" s="24" t="str">
        <f t="shared" si="264"/>
        <v/>
      </c>
      <c r="BX110" s="24" t="str">
        <f t="shared" si="265"/>
        <v/>
      </c>
      <c r="BY110" s="26" t="str">
        <f t="shared" si="266"/>
        <v/>
      </c>
      <c r="BZ110" s="26" t="str">
        <f t="shared" si="267"/>
        <v/>
      </c>
      <c r="CA110" s="26" t="str">
        <f t="shared" si="268"/>
        <v/>
      </c>
      <c r="CB110" s="66" t="str">
        <f t="shared" si="269"/>
        <v/>
      </c>
      <c r="CC110" s="65" t="str">
        <f t="shared" si="270"/>
        <v/>
      </c>
      <c r="CD110" s="26" t="str">
        <f t="shared" si="271"/>
        <v/>
      </c>
      <c r="CE110" s="26" t="str">
        <f t="shared" si="272"/>
        <v/>
      </c>
      <c r="CF110" s="193" t="str">
        <f t="shared" si="273"/>
        <v/>
      </c>
      <c r="CG110" s="193" t="str">
        <f t="shared" si="274"/>
        <v/>
      </c>
      <c r="CH110" s="26" t="str">
        <f t="shared" si="275"/>
        <v/>
      </c>
      <c r="CI110" s="26" t="str">
        <f t="shared" si="276"/>
        <v/>
      </c>
      <c r="CJ110" s="65" t="str">
        <f t="shared" si="277"/>
        <v/>
      </c>
      <c r="CK110" s="65" t="str">
        <f t="shared" si="278"/>
        <v/>
      </c>
      <c r="CL110" s="64" t="str">
        <f t="shared" si="279"/>
        <v/>
      </c>
      <c r="CM110" s="64" t="str">
        <f t="shared" si="280"/>
        <v/>
      </c>
      <c r="CN110" s="65" t="str">
        <f t="shared" si="281"/>
        <v/>
      </c>
      <c r="CP110" s="63" t="str">
        <f>IF(BH110="","",MAX($CP$3:CP109)+1)</f>
        <v/>
      </c>
      <c r="CQ110" s="24" t="str">
        <f t="shared" si="282"/>
        <v/>
      </c>
      <c r="CR110" s="24" t="str">
        <f t="shared" si="283"/>
        <v/>
      </c>
      <c r="CS110" s="24" t="str">
        <f t="shared" si="284"/>
        <v/>
      </c>
      <c r="CT110" s="58" t="str">
        <f>IF(BO110="","",COUNTIF($BO$3:BO110,BO110)&amp;"@"&amp;BO110)</f>
        <v/>
      </c>
      <c r="CU110" s="16" t="str">
        <f t="shared" si="222"/>
        <v/>
      </c>
      <c r="CV110" s="63" t="str">
        <f t="shared" si="285"/>
        <v/>
      </c>
      <c r="CW110" s="16" t="str">
        <f t="shared" si="286"/>
        <v/>
      </c>
      <c r="CX110" s="16" t="str">
        <f t="shared" si="287"/>
        <v/>
      </c>
      <c r="CY110" s="16" t="str">
        <f t="shared" si="288"/>
        <v/>
      </c>
      <c r="CZ110" s="85" t="str">
        <f t="shared" si="289"/>
        <v/>
      </c>
      <c r="DA110" s="16" t="str">
        <f t="shared" si="290"/>
        <v/>
      </c>
      <c r="DB110" s="16" t="str">
        <f t="shared" si="291"/>
        <v/>
      </c>
      <c r="DC110" s="28" t="str">
        <f>IF(CP110="","",$DC$1&amp;(INDEX(価格設定!D$1:XFD$3,ROW(価格設定!$D$3),MATCH($AW110,価格設定!D$1:XFD$1,1))*100)&amp;"%")</f>
        <v/>
      </c>
      <c r="DD110" s="28" t="str">
        <f>IF(CP110="","",$DD$1&amp;(INDEX(価格設定!D$1:XFD$3,ROW(価格設定!$D$2),MATCH($AW110,価格設定!D$1:XFD$1,1))*100)&amp;"%")</f>
        <v/>
      </c>
      <c r="DE110" s="29" t="str">
        <f t="shared" si="292"/>
        <v/>
      </c>
      <c r="DG110" s="58" t="str">
        <f t="shared" si="293"/>
        <v/>
      </c>
      <c r="DH110" s="58" t="str">
        <f t="shared" si="294"/>
        <v/>
      </c>
      <c r="DI110" s="58" t="str">
        <f t="shared" si="295"/>
        <v/>
      </c>
      <c r="DJ110" s="85" t="str">
        <f t="shared" si="296"/>
        <v/>
      </c>
      <c r="DL110" s="58" t="str">
        <f>IF(COUNTIF(DG$3:DG$1048576,DG110)=COUNTIF($DG$3:$DG110,DG110),DG110,"")</f>
        <v/>
      </c>
      <c r="DM110" s="85" t="str">
        <f t="shared" si="297"/>
        <v/>
      </c>
      <c r="DN110" s="85" t="str">
        <f t="shared" si="223"/>
        <v/>
      </c>
      <c r="DO110" s="85" t="str">
        <f t="shared" si="223"/>
        <v/>
      </c>
      <c r="DP110" s="303"/>
      <c r="DQ110" s="17" t="str">
        <f t="shared" si="224"/>
        <v/>
      </c>
      <c r="DR110" s="17" t="str">
        <f t="shared" si="225"/>
        <v/>
      </c>
      <c r="DS110" s="17" t="str">
        <f t="shared" si="226"/>
        <v/>
      </c>
      <c r="DU110" s="16" t="str">
        <f t="shared" si="298"/>
        <v/>
      </c>
      <c r="DV110" s="16" t="str">
        <f>IF(DU110="","",COUNT($DU$3:DU110))</f>
        <v/>
      </c>
      <c r="DW110" s="16" t="str">
        <f t="shared" si="299"/>
        <v/>
      </c>
      <c r="DX110" s="16" t="str">
        <f t="shared" si="300"/>
        <v/>
      </c>
      <c r="DY110" s="16" t="str">
        <f>IF(DZ110="","",COUNTIF(DZ$3:DZ110,DZ110))</f>
        <v/>
      </c>
      <c r="DZ110" s="16" t="str">
        <f t="shared" si="301"/>
        <v/>
      </c>
      <c r="EA110" s="16" t="str">
        <f t="shared" si="302"/>
        <v/>
      </c>
      <c r="EB110" s="16" t="str">
        <f t="shared" si="303"/>
        <v/>
      </c>
      <c r="EC110" s="16" t="str">
        <f t="shared" si="304"/>
        <v/>
      </c>
      <c r="ED110" s="16" t="str">
        <f t="shared" si="305"/>
        <v/>
      </c>
      <c r="EE110" s="16" t="str">
        <f t="shared" si="306"/>
        <v/>
      </c>
      <c r="EF110" s="16" t="str">
        <f t="shared" si="307"/>
        <v/>
      </c>
      <c r="EG110" s="16" t="str">
        <f t="shared" si="308"/>
        <v/>
      </c>
      <c r="EH110" s="16" t="str">
        <f t="shared" si="309"/>
        <v/>
      </c>
      <c r="EI110" s="16" t="str">
        <f t="shared" si="310"/>
        <v/>
      </c>
      <c r="EJ110" s="16" t="str">
        <f t="shared" si="311"/>
        <v/>
      </c>
      <c r="EK110" s="16" t="str">
        <f t="shared" si="312"/>
        <v/>
      </c>
      <c r="EL110" s="58" t="str">
        <f t="shared" si="313"/>
        <v/>
      </c>
      <c r="EM110" s="58" t="str">
        <f>IF(OR($DZ110="",CR110=""),IF($EL110="","",$EL110),IF(OR(CR110="なし",CR110=0),領収書!$H$1,CR110))</f>
        <v/>
      </c>
      <c r="EN110" s="58" t="str">
        <f>IF(OR($DZ110="",CS110=""),IF($EL110="","",$EL110),IF(OR(CS110="なし",CS110=0),入力!$EN$1,CS110))</f>
        <v/>
      </c>
      <c r="EO110" s="63" t="str">
        <f t="shared" si="314"/>
        <v/>
      </c>
      <c r="EP110" s="63" t="str">
        <f t="shared" si="315"/>
        <v/>
      </c>
      <c r="ER110" s="16" t="str">
        <f>IF(AND(COUNTIF($ET$3:ET110,ET110)=1,ET110&lt;&gt;""),MAX($ER$3:ER109)+1,"")</f>
        <v/>
      </c>
      <c r="ES110" s="16" t="str">
        <f>IF(価格設定!B112="","",価格設定!B112)</f>
        <v/>
      </c>
      <c r="ET110" s="16" t="str">
        <f>IF(価格設定!C112="","",価格設定!C112)</f>
        <v/>
      </c>
      <c r="EV110" s="16" t="str">
        <f t="shared" si="227"/>
        <v/>
      </c>
      <c r="EW110" s="16" t="str">
        <f t="shared" si="316"/>
        <v/>
      </c>
    </row>
    <row r="111" spans="1:153" ht="30" customHeight="1" x14ac:dyDescent="0.2">
      <c r="A111" s="225"/>
      <c r="B111" s="212"/>
      <c r="C111" s="221"/>
      <c r="D111" s="164"/>
      <c r="E111" s="165"/>
      <c r="F111" s="166"/>
      <c r="G111" s="167"/>
      <c r="H111" s="179"/>
      <c r="I111" s="306"/>
      <c r="J111" s="169"/>
      <c r="K111" s="179"/>
      <c r="L111" s="186"/>
      <c r="M111" s="186"/>
      <c r="N111" s="168"/>
      <c r="O111" s="170"/>
      <c r="P111" s="212"/>
      <c r="Q111" s="179" t="str">
        <f>IFERROR(IF(H111="","",IFERROR(INDEX(価格設定!$B$5:$B$1048576,MATCH(H111,価格設定!$B$5:$B$1048576,0),0),INDEX(価格設定!$B$5:$B$1048576,MATCH("*"&amp;H111&amp;"*",価格設定!$B$5:$B$1048576,0),0))),H111)</f>
        <v/>
      </c>
      <c r="R111" s="250" t="str">
        <f>IFERROR(IF(Q111="",IF(K111="","",K111),IF(K111="",IF(INDEX(価格設定!$C$5:$C$1048576,MATCH(Q111,価格設定!$B$5:$B$1048576,0),0)=0,"",INDEX(価格設定!$C$5:$C$1048576,MATCH(Q111,価格設定!$B$5:$B$1048576,0),0)),IF(K111="なし","",K111))),"")</f>
        <v/>
      </c>
      <c r="S111" s="308" t="str">
        <f t="shared" si="228"/>
        <v/>
      </c>
      <c r="T111" s="126" t="str">
        <f>IFERROR(IF(J111="",IF(INDEX(価格設定!$E$5:$R$1048576,MATCH($Q111,価格設定!B$5:B$1048576,0),MATCH($AW111,価格設定!E$1:X$1,1))=0,"",INDEX(価格設定!$E$5:$R$1048576,MATCH($Q111,価格設定!B$5:B$1048576,0),MATCH($AW111,価格設定!E$1:X$1,1))),J111),"")</f>
        <v/>
      </c>
      <c r="U111" s="126" t="str">
        <f t="shared" si="229"/>
        <v/>
      </c>
      <c r="V111" s="132" t="str">
        <f t="shared" si="230"/>
        <v/>
      </c>
      <c r="W111" s="127" t="str">
        <f>IFERROR(IF(OR(T111="",T111&lt;0),"",IFERROR(INDEX(価格設定!E$2:X$3,IF(AND(K111=$K$1,$K$1&lt;&gt;""),ROW(価格設定!$D$3)-1,MATCH(INDEX(価格設定!$D$5:$D$1048576,MATCH(Q111,価格設定!$B$5:$B$1048576,0),0),価格設定!$D$2:$D$3,0)),MATCH($AW111,価格設定!E$1:X$1,1)),INDEX(価格設定!E$2:X$2,0,MATCH($AW111,価格設定!E$1:X$1,1)))),"")</f>
        <v/>
      </c>
      <c r="X111" s="126" t="str">
        <f t="shared" si="221"/>
        <v/>
      </c>
      <c r="Y111" s="128" t="str">
        <f t="shared" si="231"/>
        <v/>
      </c>
      <c r="Z111" s="126" t="str">
        <f t="shared" si="232"/>
        <v/>
      </c>
      <c r="AA111" s="129" t="str">
        <f t="shared" si="233"/>
        <v/>
      </c>
      <c r="AB111" s="126" t="str">
        <f t="shared" si="234"/>
        <v/>
      </c>
      <c r="AC111" s="280" t="str">
        <f t="shared" si="235"/>
        <v/>
      </c>
      <c r="AD111" s="15"/>
      <c r="AE111" s="204" t="str">
        <f>IF(AF111="","",COUNT($AF$3:AF111))</f>
        <v/>
      </c>
      <c r="AF111" s="206" t="str">
        <f t="shared" si="236"/>
        <v/>
      </c>
      <c r="AG111" s="204" t="str">
        <f t="shared" si="237"/>
        <v/>
      </c>
      <c r="AH111" s="204" t="str">
        <f t="shared" si="238"/>
        <v/>
      </c>
      <c r="AI111" s="287"/>
      <c r="AJ111" s="15"/>
      <c r="AK111" s="138" t="str">
        <f t="shared" si="239"/>
        <v/>
      </c>
      <c r="AL111" s="131" t="str">
        <f t="shared" si="240"/>
        <v/>
      </c>
      <c r="AM111" s="131" t="str">
        <f t="shared" si="241"/>
        <v/>
      </c>
      <c r="AN111" s="313" t="str">
        <f t="shared" si="242"/>
        <v/>
      </c>
      <c r="AO111" s="316" t="str">
        <f t="shared" si="243"/>
        <v/>
      </c>
      <c r="AP111" s="18"/>
      <c r="AQ111" s="3" t="str">
        <f>IF(F111="","",MAX($AQ$3:AQ110)+1)</f>
        <v/>
      </c>
      <c r="AR111" s="3" t="str">
        <f>IF(OR(AQ111="",BB111=""),"",MAX($AR$3:AR110)+1)</f>
        <v/>
      </c>
      <c r="AS111" s="3" t="str">
        <f>IF(CQ111="","",RANK(CQ111,CQ$3:CQ$1048576,1)+COUNTIF($CQ$3:CQ111,CQ111)-1)</f>
        <v/>
      </c>
      <c r="AT111" s="21" t="str">
        <f>IF(C111="",IF(OR(AND($H111&lt;&gt;"",C111=""),AND($F110=$F111,$AZ111&lt;&gt;""),COUNTA($H$3:$H$1048576,#REF!,$F$3:$F$1048576)&gt;COUNTA($H$3:$H111,#REF!,$F$3:$F111),$AZ111&lt;&gt;""),INDEX(AT$3:AT$1048576,MATCH(MAX($AQ$3:$AQ110),$AQ$3:$AQ$1048576,0),0),""),C111)</f>
        <v/>
      </c>
      <c r="AU111" s="21" t="str">
        <f>IF(D111="",IF(OR(AND($H111&lt;&gt;"",D111=""),AND($F110=$F111,$AZ111&lt;&gt;""),COUNTA($H$3:$H$1048576,#REF!,$F$3:$F$1048576)&gt;COUNTA($H$3:$H111,#REF!,$F$3:$F111),$AZ111&lt;&gt;""),INDEX(AU$3:AU$1048576,MATCH(MAX($AQ$3:$AQ110),$AQ$3:$AQ$1048576,0),0),""),D111)</f>
        <v/>
      </c>
      <c r="AV111" s="21" t="str">
        <f>IF(E111="",IF(OR(AND($H111&lt;&gt;"",E111=""),AND($F110=$F111,$AZ111&lt;&gt;""),COUNTA($H$3:$H$1048576,#REF!,$F$3:$F$1048576)&gt;COUNTA($H$3:$H111,#REF!,$F$3:$F111),$AZ111&lt;&gt;""),INDEX(AV$3:AV$1048576,MATCH(MAX($AQ$3:$AQ110),$AQ$3:$AQ$1048576,0),0),""),E111)</f>
        <v/>
      </c>
      <c r="AW111" s="24" t="str">
        <f t="shared" si="244"/>
        <v/>
      </c>
      <c r="AX111" s="13" t="str">
        <f t="shared" si="245"/>
        <v/>
      </c>
      <c r="AY111" s="4" t="str">
        <f t="shared" si="246"/>
        <v/>
      </c>
      <c r="AZ111" s="4" t="str">
        <f>IF(AX111="",IF(OR(AND(H111&lt;&gt;"",F111=""),COUNTA($H$3:$H$1048576)&gt;COUNTA($H$3:$H111)),INDEX(AX$3:AX111,MATCH(MAX($AQ$3:AQ111),AQ$3:AQ111,0),0),""),AX111)</f>
        <v/>
      </c>
      <c r="BA111" s="4" t="str">
        <f>IF(AY111="",IF(AND(H111&lt;&gt;"",F111=""),INDEX(AY$3:AY111,MATCH(MAX($AQ$3:AQ111),AQ$3:AQ111,0),0),""),AY111)</f>
        <v/>
      </c>
      <c r="BB111" s="82" t="str">
        <f>IF(BC111="","",RANK(BC111,BC$3:BC$1048576,1)+COUNTIF($BC$3:BC111,BC111)-1)</f>
        <v/>
      </c>
      <c r="BC111" s="139" t="str">
        <f t="shared" si="247"/>
        <v/>
      </c>
      <c r="BD111" s="46" t="str">
        <f t="shared" si="248"/>
        <v/>
      </c>
      <c r="BE111" s="46" t="str">
        <f t="shared" si="249"/>
        <v/>
      </c>
      <c r="BF111" s="46" t="str">
        <f t="shared" si="250"/>
        <v/>
      </c>
      <c r="BG111" s="4" t="str">
        <f t="shared" si="251"/>
        <v/>
      </c>
      <c r="BH111" s="180" t="str">
        <f t="shared" si="252"/>
        <v/>
      </c>
      <c r="BI111" s="16" t="str">
        <f t="shared" si="253"/>
        <v/>
      </c>
      <c r="BJ111" s="52" t="str">
        <f>IF(BI111="","",IF(W111="","",IF(AND(K111=$K$1,$K$1&lt;&gt;""),$BT$2,IFERROR(IF(INDEX(価格設定!$D$5:$D$1048576,MATCH(Q111,価格設定!$B$5:$B$1048576,0),0)=価格設定!$D$3,$BT$2,$BS$2),$BS$2))))</f>
        <v/>
      </c>
      <c r="BK111" s="16" t="str">
        <f>IF(BI111="","",IF(COUNTIF($BI$3:BI111,BI111)=1,1,IF(AND(BI110=BI111,BH111=""),BK110,COUNTIF($BH$3:BH111,BH111))))</f>
        <v/>
      </c>
      <c r="BL111" s="52" t="str">
        <f t="shared" si="254"/>
        <v/>
      </c>
      <c r="BM111" s="52" t="str">
        <f t="shared" si="255"/>
        <v/>
      </c>
      <c r="BN111" s="119" t="str">
        <f t="shared" si="256"/>
        <v/>
      </c>
      <c r="BO111" s="119" t="str">
        <f t="shared" si="257"/>
        <v/>
      </c>
      <c r="BP111" s="17" t="str">
        <f t="shared" si="258"/>
        <v/>
      </c>
      <c r="BQ111" s="17" t="str">
        <f t="shared" si="259"/>
        <v/>
      </c>
      <c r="BR111" s="17" t="str">
        <f>IF(OR(BP111="",COUNTIF($BO$3:BO111,BO111)&lt;&gt;1),"",SUMIF(BO$3:BO$1048576,BO111,BP$3:BP$1048576))</f>
        <v/>
      </c>
      <c r="BS111" s="17" t="str">
        <f t="shared" si="260"/>
        <v/>
      </c>
      <c r="BT111" s="17" t="str">
        <f t="shared" si="261"/>
        <v/>
      </c>
      <c r="BU111" s="17" t="str">
        <f t="shared" si="262"/>
        <v/>
      </c>
      <c r="BV111" s="24" t="str">
        <f t="shared" si="263"/>
        <v/>
      </c>
      <c r="BW111" s="24" t="str">
        <f t="shared" si="264"/>
        <v/>
      </c>
      <c r="BX111" s="24" t="str">
        <f t="shared" si="265"/>
        <v/>
      </c>
      <c r="BY111" s="26" t="str">
        <f t="shared" si="266"/>
        <v/>
      </c>
      <c r="BZ111" s="26" t="str">
        <f t="shared" si="267"/>
        <v/>
      </c>
      <c r="CA111" s="26" t="str">
        <f t="shared" si="268"/>
        <v/>
      </c>
      <c r="CB111" s="66" t="str">
        <f t="shared" si="269"/>
        <v/>
      </c>
      <c r="CC111" s="65" t="str">
        <f t="shared" si="270"/>
        <v/>
      </c>
      <c r="CD111" s="26" t="str">
        <f t="shared" si="271"/>
        <v/>
      </c>
      <c r="CE111" s="26" t="str">
        <f t="shared" si="272"/>
        <v/>
      </c>
      <c r="CF111" s="193" t="str">
        <f t="shared" si="273"/>
        <v/>
      </c>
      <c r="CG111" s="193" t="str">
        <f t="shared" si="274"/>
        <v/>
      </c>
      <c r="CH111" s="26" t="str">
        <f t="shared" si="275"/>
        <v/>
      </c>
      <c r="CI111" s="26" t="str">
        <f t="shared" si="276"/>
        <v/>
      </c>
      <c r="CJ111" s="65" t="str">
        <f t="shared" si="277"/>
        <v/>
      </c>
      <c r="CK111" s="65" t="str">
        <f t="shared" si="278"/>
        <v/>
      </c>
      <c r="CL111" s="64" t="str">
        <f t="shared" si="279"/>
        <v/>
      </c>
      <c r="CM111" s="64" t="str">
        <f t="shared" si="280"/>
        <v/>
      </c>
      <c r="CN111" s="65" t="str">
        <f t="shared" si="281"/>
        <v/>
      </c>
      <c r="CP111" s="63" t="str">
        <f>IF(BH111="","",MAX($CP$3:CP110)+1)</f>
        <v/>
      </c>
      <c r="CQ111" s="24" t="str">
        <f t="shared" si="282"/>
        <v/>
      </c>
      <c r="CR111" s="24" t="str">
        <f t="shared" si="283"/>
        <v/>
      </c>
      <c r="CS111" s="24" t="str">
        <f t="shared" si="284"/>
        <v/>
      </c>
      <c r="CT111" s="58" t="str">
        <f>IF(BO111="","",COUNTIF($BO$3:BO111,BO111)&amp;"@"&amp;BO111)</f>
        <v/>
      </c>
      <c r="CU111" s="16" t="str">
        <f t="shared" si="222"/>
        <v/>
      </c>
      <c r="CV111" s="63" t="str">
        <f t="shared" si="285"/>
        <v/>
      </c>
      <c r="CW111" s="16" t="str">
        <f t="shared" si="286"/>
        <v/>
      </c>
      <c r="CX111" s="16" t="str">
        <f t="shared" si="287"/>
        <v/>
      </c>
      <c r="CY111" s="16" t="str">
        <f t="shared" si="288"/>
        <v/>
      </c>
      <c r="CZ111" s="85" t="str">
        <f t="shared" si="289"/>
        <v/>
      </c>
      <c r="DA111" s="16" t="str">
        <f t="shared" si="290"/>
        <v/>
      </c>
      <c r="DB111" s="16" t="str">
        <f t="shared" si="291"/>
        <v/>
      </c>
      <c r="DC111" s="28" t="str">
        <f>IF(CP111="","",$DC$1&amp;(INDEX(価格設定!D$1:XFD$3,ROW(価格設定!$D$3),MATCH($AW111,価格設定!D$1:XFD$1,1))*100)&amp;"%")</f>
        <v/>
      </c>
      <c r="DD111" s="28" t="str">
        <f>IF(CP111="","",$DD$1&amp;(INDEX(価格設定!D$1:XFD$3,ROW(価格設定!$D$2),MATCH($AW111,価格設定!D$1:XFD$1,1))*100)&amp;"%")</f>
        <v/>
      </c>
      <c r="DE111" s="29" t="str">
        <f t="shared" si="292"/>
        <v/>
      </c>
      <c r="DG111" s="58" t="str">
        <f t="shared" si="293"/>
        <v/>
      </c>
      <c r="DH111" s="58" t="str">
        <f t="shared" si="294"/>
        <v/>
      </c>
      <c r="DI111" s="58" t="str">
        <f t="shared" si="295"/>
        <v/>
      </c>
      <c r="DJ111" s="85" t="str">
        <f t="shared" si="296"/>
        <v/>
      </c>
      <c r="DL111" s="58" t="str">
        <f>IF(COUNTIF(DG$3:DG$1048576,DG111)=COUNTIF($DG$3:$DG111,DG111),DG111,"")</f>
        <v/>
      </c>
      <c r="DM111" s="85" t="str">
        <f t="shared" si="297"/>
        <v/>
      </c>
      <c r="DN111" s="85" t="str">
        <f t="shared" si="223"/>
        <v/>
      </c>
      <c r="DO111" s="85" t="str">
        <f t="shared" si="223"/>
        <v/>
      </c>
      <c r="DP111" s="303"/>
      <c r="DQ111" s="17" t="str">
        <f t="shared" si="224"/>
        <v/>
      </c>
      <c r="DR111" s="17" t="str">
        <f t="shared" si="225"/>
        <v/>
      </c>
      <c r="DS111" s="17" t="str">
        <f t="shared" si="226"/>
        <v/>
      </c>
      <c r="DU111" s="16" t="str">
        <f t="shared" si="298"/>
        <v/>
      </c>
      <c r="DV111" s="16" t="str">
        <f>IF(DU111="","",COUNT($DU$3:DU111))</f>
        <v/>
      </c>
      <c r="DW111" s="16" t="str">
        <f t="shared" si="299"/>
        <v/>
      </c>
      <c r="DX111" s="16" t="str">
        <f t="shared" si="300"/>
        <v/>
      </c>
      <c r="DY111" s="16" t="str">
        <f>IF(DZ111="","",COUNTIF(DZ$3:DZ111,DZ111))</f>
        <v/>
      </c>
      <c r="DZ111" s="16" t="str">
        <f t="shared" si="301"/>
        <v/>
      </c>
      <c r="EA111" s="16" t="str">
        <f t="shared" si="302"/>
        <v/>
      </c>
      <c r="EB111" s="16" t="str">
        <f t="shared" si="303"/>
        <v/>
      </c>
      <c r="EC111" s="16" t="str">
        <f t="shared" si="304"/>
        <v/>
      </c>
      <c r="ED111" s="16" t="str">
        <f t="shared" si="305"/>
        <v/>
      </c>
      <c r="EE111" s="16" t="str">
        <f t="shared" si="306"/>
        <v/>
      </c>
      <c r="EF111" s="16" t="str">
        <f t="shared" si="307"/>
        <v/>
      </c>
      <c r="EG111" s="16" t="str">
        <f t="shared" si="308"/>
        <v/>
      </c>
      <c r="EH111" s="16" t="str">
        <f t="shared" si="309"/>
        <v/>
      </c>
      <c r="EI111" s="16" t="str">
        <f t="shared" si="310"/>
        <v/>
      </c>
      <c r="EJ111" s="16" t="str">
        <f t="shared" si="311"/>
        <v/>
      </c>
      <c r="EK111" s="16" t="str">
        <f t="shared" si="312"/>
        <v/>
      </c>
      <c r="EL111" s="58" t="str">
        <f t="shared" si="313"/>
        <v/>
      </c>
      <c r="EM111" s="58" t="str">
        <f>IF(OR($DZ111="",CR111=""),IF($EL111="","",$EL111),IF(OR(CR111="なし",CR111=0),領収書!$H$1,CR111))</f>
        <v/>
      </c>
      <c r="EN111" s="58" t="str">
        <f>IF(OR($DZ111="",CS111=""),IF($EL111="","",$EL111),IF(OR(CS111="なし",CS111=0),入力!$EN$1,CS111))</f>
        <v/>
      </c>
      <c r="EO111" s="63" t="str">
        <f t="shared" si="314"/>
        <v/>
      </c>
      <c r="EP111" s="63" t="str">
        <f t="shared" si="315"/>
        <v/>
      </c>
      <c r="ER111" s="16" t="str">
        <f>IF(AND(COUNTIF($ET$3:ET111,ET111)=1,ET111&lt;&gt;""),MAX($ER$3:ER110)+1,"")</f>
        <v/>
      </c>
      <c r="ES111" s="16" t="str">
        <f>IF(価格設定!B113="","",価格設定!B113)</f>
        <v/>
      </c>
      <c r="ET111" s="16" t="str">
        <f>IF(価格設定!C113="","",価格設定!C113)</f>
        <v/>
      </c>
      <c r="EV111" s="16" t="str">
        <f t="shared" si="227"/>
        <v/>
      </c>
      <c r="EW111" s="16" t="str">
        <f t="shared" si="316"/>
        <v/>
      </c>
    </row>
    <row r="112" spans="1:153" ht="30" customHeight="1" x14ac:dyDescent="0.2">
      <c r="A112" s="225"/>
      <c r="B112" s="212"/>
      <c r="C112" s="221"/>
      <c r="D112" s="164"/>
      <c r="E112" s="165"/>
      <c r="F112" s="166"/>
      <c r="G112" s="167"/>
      <c r="H112" s="179"/>
      <c r="I112" s="306"/>
      <c r="J112" s="169"/>
      <c r="K112" s="179"/>
      <c r="L112" s="186"/>
      <c r="M112" s="186"/>
      <c r="N112" s="168"/>
      <c r="O112" s="170"/>
      <c r="P112" s="212"/>
      <c r="Q112" s="179" t="str">
        <f>IFERROR(IF(H112="","",IFERROR(INDEX(価格設定!$B$5:$B$1048576,MATCH(H112,価格設定!$B$5:$B$1048576,0),0),INDEX(価格設定!$B$5:$B$1048576,MATCH("*"&amp;H112&amp;"*",価格設定!$B$5:$B$1048576,0),0))),H112)</f>
        <v/>
      </c>
      <c r="R112" s="250" t="str">
        <f>IFERROR(IF(Q112="",IF(K112="","",K112),IF(K112="",IF(INDEX(価格設定!$C$5:$C$1048576,MATCH(Q112,価格設定!$B$5:$B$1048576,0),0)=0,"",INDEX(価格設定!$C$5:$C$1048576,MATCH(Q112,価格設定!$B$5:$B$1048576,0),0)),IF(K112="なし","",K112))),"")</f>
        <v/>
      </c>
      <c r="S112" s="308" t="str">
        <f t="shared" si="228"/>
        <v/>
      </c>
      <c r="T112" s="126" t="str">
        <f>IFERROR(IF(J112="",IF(INDEX(価格設定!$E$5:$R$1048576,MATCH($Q112,価格設定!B$5:B$1048576,0),MATCH($AW112,価格設定!E$1:X$1,1))=0,"",INDEX(価格設定!$E$5:$R$1048576,MATCH($Q112,価格設定!B$5:B$1048576,0),MATCH($AW112,価格設定!E$1:X$1,1))),J112),"")</f>
        <v/>
      </c>
      <c r="U112" s="126" t="str">
        <f t="shared" si="229"/>
        <v/>
      </c>
      <c r="V112" s="132" t="str">
        <f t="shared" si="230"/>
        <v/>
      </c>
      <c r="W112" s="127" t="str">
        <f>IFERROR(IF(OR(T112="",T112&lt;0),"",IFERROR(INDEX(価格設定!E$2:X$3,IF(AND(K112=$K$1,$K$1&lt;&gt;""),ROW(価格設定!$D$3)-1,MATCH(INDEX(価格設定!$D$5:$D$1048576,MATCH(Q112,価格設定!$B$5:$B$1048576,0),0),価格設定!$D$2:$D$3,0)),MATCH($AW112,価格設定!E$1:X$1,1)),INDEX(価格設定!E$2:X$2,0,MATCH($AW112,価格設定!E$1:X$1,1)))),"")</f>
        <v/>
      </c>
      <c r="X112" s="126" t="str">
        <f t="shared" si="221"/>
        <v/>
      </c>
      <c r="Y112" s="128" t="str">
        <f t="shared" si="231"/>
        <v/>
      </c>
      <c r="Z112" s="126" t="str">
        <f t="shared" si="232"/>
        <v/>
      </c>
      <c r="AA112" s="129" t="str">
        <f t="shared" si="233"/>
        <v/>
      </c>
      <c r="AB112" s="126" t="str">
        <f t="shared" si="234"/>
        <v/>
      </c>
      <c r="AC112" s="280" t="str">
        <f t="shared" si="235"/>
        <v/>
      </c>
      <c r="AD112" s="15"/>
      <c r="AE112" s="204" t="str">
        <f>IF(AF112="","",COUNT($AF$3:AF112))</f>
        <v/>
      </c>
      <c r="AF112" s="206" t="str">
        <f t="shared" si="236"/>
        <v/>
      </c>
      <c r="AG112" s="204" t="str">
        <f t="shared" si="237"/>
        <v/>
      </c>
      <c r="AH112" s="204" t="str">
        <f t="shared" si="238"/>
        <v/>
      </c>
      <c r="AI112" s="287"/>
      <c r="AJ112" s="15"/>
      <c r="AK112" s="138" t="str">
        <f t="shared" si="239"/>
        <v/>
      </c>
      <c r="AL112" s="131" t="str">
        <f t="shared" si="240"/>
        <v/>
      </c>
      <c r="AM112" s="131" t="str">
        <f t="shared" si="241"/>
        <v/>
      </c>
      <c r="AN112" s="313" t="str">
        <f t="shared" si="242"/>
        <v/>
      </c>
      <c r="AO112" s="316" t="str">
        <f t="shared" si="243"/>
        <v/>
      </c>
      <c r="AP112" s="18"/>
      <c r="AQ112" s="3" t="str">
        <f>IF(F112="","",MAX($AQ$3:AQ111)+1)</f>
        <v/>
      </c>
      <c r="AR112" s="3" t="str">
        <f>IF(OR(AQ112="",BB112=""),"",MAX($AR$3:AR111)+1)</f>
        <v/>
      </c>
      <c r="AS112" s="3" t="str">
        <f>IF(CQ112="","",RANK(CQ112,CQ$3:CQ$1048576,1)+COUNTIF($CQ$3:CQ112,CQ112)-1)</f>
        <v/>
      </c>
      <c r="AT112" s="21" t="str">
        <f>IF(C112="",IF(OR(AND($H112&lt;&gt;"",C112=""),AND($F111=$F112,$AZ112&lt;&gt;""),COUNTA($H$3:$H$1048576,#REF!,$F$3:$F$1048576)&gt;COUNTA($H$3:$H112,#REF!,$F$3:$F112),$AZ112&lt;&gt;""),INDEX(AT$3:AT$1048576,MATCH(MAX($AQ$3:$AQ111),$AQ$3:$AQ$1048576,0),0),""),C112)</f>
        <v/>
      </c>
      <c r="AU112" s="21" t="str">
        <f>IF(D112="",IF(OR(AND($H112&lt;&gt;"",D112=""),AND($F111=$F112,$AZ112&lt;&gt;""),COUNTA($H$3:$H$1048576,#REF!,$F$3:$F$1048576)&gt;COUNTA($H$3:$H112,#REF!,$F$3:$F112),$AZ112&lt;&gt;""),INDEX(AU$3:AU$1048576,MATCH(MAX($AQ$3:$AQ111),$AQ$3:$AQ$1048576,0),0),""),D112)</f>
        <v/>
      </c>
      <c r="AV112" s="21" t="str">
        <f>IF(E112="",IF(OR(AND($H112&lt;&gt;"",E112=""),AND($F111=$F112,$AZ112&lt;&gt;""),COUNTA($H$3:$H$1048576,#REF!,$F$3:$F$1048576)&gt;COUNTA($H$3:$H112,#REF!,$F$3:$F112),$AZ112&lt;&gt;""),INDEX(AV$3:AV$1048576,MATCH(MAX($AQ$3:$AQ111),$AQ$3:$AQ$1048576,0),0),""),E112)</f>
        <v/>
      </c>
      <c r="AW112" s="24" t="str">
        <f t="shared" si="244"/>
        <v/>
      </c>
      <c r="AX112" s="13" t="str">
        <f t="shared" si="245"/>
        <v/>
      </c>
      <c r="AY112" s="4" t="str">
        <f t="shared" si="246"/>
        <v/>
      </c>
      <c r="AZ112" s="4" t="str">
        <f>IF(AX112="",IF(OR(AND(H112&lt;&gt;"",F112=""),COUNTA($H$3:$H$1048576)&gt;COUNTA($H$3:$H112)),INDEX(AX$3:AX112,MATCH(MAX($AQ$3:AQ112),AQ$3:AQ112,0),0),""),AX112)</f>
        <v/>
      </c>
      <c r="BA112" s="4" t="str">
        <f>IF(AY112="",IF(AND(H112&lt;&gt;"",F112=""),INDEX(AY$3:AY112,MATCH(MAX($AQ$3:AQ112),AQ$3:AQ112,0),0),""),AY112)</f>
        <v/>
      </c>
      <c r="BB112" s="82" t="str">
        <f>IF(BC112="","",RANK(BC112,BC$3:BC$1048576,1)+COUNTIF($BC$3:BC112,BC112)-1)</f>
        <v/>
      </c>
      <c r="BC112" s="139" t="str">
        <f t="shared" si="247"/>
        <v/>
      </c>
      <c r="BD112" s="46" t="str">
        <f t="shared" si="248"/>
        <v/>
      </c>
      <c r="BE112" s="46" t="str">
        <f t="shared" si="249"/>
        <v/>
      </c>
      <c r="BF112" s="46" t="str">
        <f t="shared" si="250"/>
        <v/>
      </c>
      <c r="BG112" s="4" t="str">
        <f t="shared" si="251"/>
        <v/>
      </c>
      <c r="BH112" s="180" t="str">
        <f t="shared" si="252"/>
        <v/>
      </c>
      <c r="BI112" s="16" t="str">
        <f t="shared" si="253"/>
        <v/>
      </c>
      <c r="BJ112" s="52" t="str">
        <f>IF(BI112="","",IF(W112="","",IF(AND(K112=$K$1,$K$1&lt;&gt;""),$BT$2,IFERROR(IF(INDEX(価格設定!$D$5:$D$1048576,MATCH(Q112,価格設定!$B$5:$B$1048576,0),0)=価格設定!$D$3,$BT$2,$BS$2),$BS$2))))</f>
        <v/>
      </c>
      <c r="BK112" s="16" t="str">
        <f>IF(BI112="","",IF(COUNTIF($BI$3:BI112,BI112)=1,1,IF(AND(BI111=BI112,BH112=""),BK111,COUNTIF($BH$3:BH112,BH112))))</f>
        <v/>
      </c>
      <c r="BL112" s="52" t="str">
        <f t="shared" si="254"/>
        <v/>
      </c>
      <c r="BM112" s="52" t="str">
        <f t="shared" si="255"/>
        <v/>
      </c>
      <c r="BN112" s="119" t="str">
        <f t="shared" si="256"/>
        <v/>
      </c>
      <c r="BO112" s="119" t="str">
        <f t="shared" si="257"/>
        <v/>
      </c>
      <c r="BP112" s="17" t="str">
        <f t="shared" si="258"/>
        <v/>
      </c>
      <c r="BQ112" s="17" t="str">
        <f t="shared" si="259"/>
        <v/>
      </c>
      <c r="BR112" s="17" t="str">
        <f>IF(OR(BP112="",COUNTIF($BO$3:BO112,BO112)&lt;&gt;1),"",SUMIF(BO$3:BO$1048576,BO112,BP$3:BP$1048576))</f>
        <v/>
      </c>
      <c r="BS112" s="17" t="str">
        <f t="shared" si="260"/>
        <v/>
      </c>
      <c r="BT112" s="17" t="str">
        <f t="shared" si="261"/>
        <v/>
      </c>
      <c r="BU112" s="17" t="str">
        <f t="shared" si="262"/>
        <v/>
      </c>
      <c r="BV112" s="24" t="str">
        <f t="shared" si="263"/>
        <v/>
      </c>
      <c r="BW112" s="24" t="str">
        <f t="shared" si="264"/>
        <v/>
      </c>
      <c r="BX112" s="24" t="str">
        <f t="shared" si="265"/>
        <v/>
      </c>
      <c r="BY112" s="26" t="str">
        <f t="shared" si="266"/>
        <v/>
      </c>
      <c r="BZ112" s="26" t="str">
        <f t="shared" si="267"/>
        <v/>
      </c>
      <c r="CA112" s="26" t="str">
        <f t="shared" si="268"/>
        <v/>
      </c>
      <c r="CB112" s="66" t="str">
        <f t="shared" si="269"/>
        <v/>
      </c>
      <c r="CC112" s="65" t="str">
        <f t="shared" si="270"/>
        <v/>
      </c>
      <c r="CD112" s="26" t="str">
        <f t="shared" si="271"/>
        <v/>
      </c>
      <c r="CE112" s="26" t="str">
        <f t="shared" si="272"/>
        <v/>
      </c>
      <c r="CF112" s="193" t="str">
        <f t="shared" si="273"/>
        <v/>
      </c>
      <c r="CG112" s="193" t="str">
        <f t="shared" si="274"/>
        <v/>
      </c>
      <c r="CH112" s="26" t="str">
        <f t="shared" si="275"/>
        <v/>
      </c>
      <c r="CI112" s="26" t="str">
        <f t="shared" si="276"/>
        <v/>
      </c>
      <c r="CJ112" s="65" t="str">
        <f t="shared" si="277"/>
        <v/>
      </c>
      <c r="CK112" s="65" t="str">
        <f t="shared" si="278"/>
        <v/>
      </c>
      <c r="CL112" s="64" t="str">
        <f t="shared" si="279"/>
        <v/>
      </c>
      <c r="CM112" s="64" t="str">
        <f t="shared" si="280"/>
        <v/>
      </c>
      <c r="CN112" s="65" t="str">
        <f t="shared" si="281"/>
        <v/>
      </c>
      <c r="CP112" s="63" t="str">
        <f>IF(BH112="","",MAX($CP$3:CP111)+1)</f>
        <v/>
      </c>
      <c r="CQ112" s="24" t="str">
        <f t="shared" si="282"/>
        <v/>
      </c>
      <c r="CR112" s="24" t="str">
        <f t="shared" si="283"/>
        <v/>
      </c>
      <c r="CS112" s="24" t="str">
        <f t="shared" si="284"/>
        <v/>
      </c>
      <c r="CT112" s="58" t="str">
        <f>IF(BO112="","",COUNTIF($BO$3:BO112,BO112)&amp;"@"&amp;BO112)</f>
        <v/>
      </c>
      <c r="CU112" s="16" t="str">
        <f t="shared" si="222"/>
        <v/>
      </c>
      <c r="CV112" s="63" t="str">
        <f t="shared" si="285"/>
        <v/>
      </c>
      <c r="CW112" s="16" t="str">
        <f t="shared" si="286"/>
        <v/>
      </c>
      <c r="CX112" s="16" t="str">
        <f t="shared" si="287"/>
        <v/>
      </c>
      <c r="CY112" s="16" t="str">
        <f t="shared" si="288"/>
        <v/>
      </c>
      <c r="CZ112" s="85" t="str">
        <f t="shared" si="289"/>
        <v/>
      </c>
      <c r="DA112" s="16" t="str">
        <f t="shared" si="290"/>
        <v/>
      </c>
      <c r="DB112" s="16" t="str">
        <f t="shared" si="291"/>
        <v/>
      </c>
      <c r="DC112" s="28" t="str">
        <f>IF(CP112="","",$DC$1&amp;(INDEX(価格設定!D$1:XFD$3,ROW(価格設定!$D$3),MATCH($AW112,価格設定!D$1:XFD$1,1))*100)&amp;"%")</f>
        <v/>
      </c>
      <c r="DD112" s="28" t="str">
        <f>IF(CP112="","",$DD$1&amp;(INDEX(価格設定!D$1:XFD$3,ROW(価格設定!$D$2),MATCH($AW112,価格設定!D$1:XFD$1,1))*100)&amp;"%")</f>
        <v/>
      </c>
      <c r="DE112" s="29" t="str">
        <f t="shared" si="292"/>
        <v/>
      </c>
      <c r="DG112" s="58" t="str">
        <f t="shared" si="293"/>
        <v/>
      </c>
      <c r="DH112" s="58" t="str">
        <f t="shared" si="294"/>
        <v/>
      </c>
      <c r="DI112" s="58" t="str">
        <f t="shared" si="295"/>
        <v/>
      </c>
      <c r="DJ112" s="85" t="str">
        <f t="shared" si="296"/>
        <v/>
      </c>
      <c r="DL112" s="58" t="str">
        <f>IF(COUNTIF(DG$3:DG$1048576,DG112)=COUNTIF($DG$3:$DG112,DG112),DG112,"")</f>
        <v/>
      </c>
      <c r="DM112" s="85" t="str">
        <f t="shared" si="297"/>
        <v/>
      </c>
      <c r="DN112" s="85" t="str">
        <f t="shared" si="223"/>
        <v/>
      </c>
      <c r="DO112" s="85" t="str">
        <f t="shared" si="223"/>
        <v/>
      </c>
      <c r="DP112" s="303"/>
      <c r="DQ112" s="17" t="str">
        <f t="shared" si="224"/>
        <v/>
      </c>
      <c r="DR112" s="17" t="str">
        <f t="shared" si="225"/>
        <v/>
      </c>
      <c r="DS112" s="17" t="str">
        <f t="shared" si="226"/>
        <v/>
      </c>
      <c r="DU112" s="16" t="str">
        <f t="shared" si="298"/>
        <v/>
      </c>
      <c r="DV112" s="16" t="str">
        <f>IF(DU112="","",COUNT($DU$3:DU112))</f>
        <v/>
      </c>
      <c r="DW112" s="16" t="str">
        <f t="shared" si="299"/>
        <v/>
      </c>
      <c r="DX112" s="16" t="str">
        <f t="shared" si="300"/>
        <v/>
      </c>
      <c r="DY112" s="16" t="str">
        <f>IF(DZ112="","",COUNTIF(DZ$3:DZ112,DZ112))</f>
        <v/>
      </c>
      <c r="DZ112" s="16" t="str">
        <f t="shared" si="301"/>
        <v/>
      </c>
      <c r="EA112" s="16" t="str">
        <f t="shared" si="302"/>
        <v/>
      </c>
      <c r="EB112" s="16" t="str">
        <f t="shared" si="303"/>
        <v/>
      </c>
      <c r="EC112" s="16" t="str">
        <f t="shared" si="304"/>
        <v/>
      </c>
      <c r="ED112" s="16" t="str">
        <f t="shared" si="305"/>
        <v/>
      </c>
      <c r="EE112" s="16" t="str">
        <f t="shared" si="306"/>
        <v/>
      </c>
      <c r="EF112" s="16" t="str">
        <f t="shared" si="307"/>
        <v/>
      </c>
      <c r="EG112" s="16" t="str">
        <f t="shared" si="308"/>
        <v/>
      </c>
      <c r="EH112" s="16" t="str">
        <f t="shared" si="309"/>
        <v/>
      </c>
      <c r="EI112" s="16" t="str">
        <f t="shared" si="310"/>
        <v/>
      </c>
      <c r="EJ112" s="16" t="str">
        <f t="shared" si="311"/>
        <v/>
      </c>
      <c r="EK112" s="16" t="str">
        <f t="shared" si="312"/>
        <v/>
      </c>
      <c r="EL112" s="58" t="str">
        <f t="shared" si="313"/>
        <v/>
      </c>
      <c r="EM112" s="58" t="str">
        <f>IF(OR($DZ112="",CR112=""),IF($EL112="","",$EL112),IF(OR(CR112="なし",CR112=0),領収書!$H$1,CR112))</f>
        <v/>
      </c>
      <c r="EN112" s="58" t="str">
        <f>IF(OR($DZ112="",CS112=""),IF($EL112="","",$EL112),IF(OR(CS112="なし",CS112=0),入力!$EN$1,CS112))</f>
        <v/>
      </c>
      <c r="EO112" s="63" t="str">
        <f t="shared" si="314"/>
        <v/>
      </c>
      <c r="EP112" s="63" t="str">
        <f t="shared" si="315"/>
        <v/>
      </c>
      <c r="ER112" s="16" t="str">
        <f>IF(AND(COUNTIF($ET$3:ET112,ET112)=1,ET112&lt;&gt;""),MAX($ER$3:ER111)+1,"")</f>
        <v/>
      </c>
      <c r="ES112" s="16" t="str">
        <f>IF(価格設定!B114="","",価格設定!B114)</f>
        <v/>
      </c>
      <c r="ET112" s="16" t="str">
        <f>IF(価格設定!C114="","",価格設定!C114)</f>
        <v/>
      </c>
      <c r="EV112" s="16" t="str">
        <f t="shared" si="227"/>
        <v/>
      </c>
      <c r="EW112" s="16" t="str">
        <f t="shared" si="316"/>
        <v/>
      </c>
    </row>
    <row r="113" spans="1:153" ht="30" customHeight="1" x14ac:dyDescent="0.2">
      <c r="A113" s="225"/>
      <c r="B113" s="212"/>
      <c r="C113" s="221"/>
      <c r="D113" s="164"/>
      <c r="E113" s="165"/>
      <c r="F113" s="166"/>
      <c r="G113" s="167"/>
      <c r="H113" s="179"/>
      <c r="I113" s="306"/>
      <c r="J113" s="169"/>
      <c r="K113" s="179"/>
      <c r="L113" s="186"/>
      <c r="M113" s="186"/>
      <c r="N113" s="168"/>
      <c r="O113" s="170"/>
      <c r="P113" s="212"/>
      <c r="Q113" s="179" t="str">
        <f>IFERROR(IF(H113="","",IFERROR(INDEX(価格設定!$B$5:$B$1048576,MATCH(H113,価格設定!$B$5:$B$1048576,0),0),INDEX(価格設定!$B$5:$B$1048576,MATCH("*"&amp;H113&amp;"*",価格設定!$B$5:$B$1048576,0),0))),H113)</f>
        <v/>
      </c>
      <c r="R113" s="250" t="str">
        <f>IFERROR(IF(Q113="",IF(K113="","",K113),IF(K113="",IF(INDEX(価格設定!$C$5:$C$1048576,MATCH(Q113,価格設定!$B$5:$B$1048576,0),0)=0,"",INDEX(価格設定!$C$5:$C$1048576,MATCH(Q113,価格設定!$B$5:$B$1048576,0),0)),IF(K113="なし","",K113))),"")</f>
        <v/>
      </c>
      <c r="S113" s="308" t="str">
        <f t="shared" si="228"/>
        <v/>
      </c>
      <c r="T113" s="126" t="str">
        <f>IFERROR(IF(J113="",IF(INDEX(価格設定!$E$5:$R$1048576,MATCH($Q113,価格設定!B$5:B$1048576,0),MATCH($AW113,価格設定!E$1:X$1,1))=0,"",INDEX(価格設定!$E$5:$R$1048576,MATCH($Q113,価格設定!B$5:B$1048576,0),MATCH($AW113,価格設定!E$1:X$1,1))),J113),"")</f>
        <v/>
      </c>
      <c r="U113" s="126" t="str">
        <f t="shared" si="229"/>
        <v/>
      </c>
      <c r="V113" s="132" t="str">
        <f t="shared" si="230"/>
        <v/>
      </c>
      <c r="W113" s="127" t="str">
        <f>IFERROR(IF(OR(T113="",T113&lt;0),"",IFERROR(INDEX(価格設定!E$2:X$3,IF(AND(K113=$K$1,$K$1&lt;&gt;""),ROW(価格設定!$D$3)-1,MATCH(INDEX(価格設定!$D$5:$D$1048576,MATCH(Q113,価格設定!$B$5:$B$1048576,0),0),価格設定!$D$2:$D$3,0)),MATCH($AW113,価格設定!E$1:X$1,1)),INDEX(価格設定!E$2:X$2,0,MATCH($AW113,価格設定!E$1:X$1,1)))),"")</f>
        <v/>
      </c>
      <c r="X113" s="126" t="str">
        <f t="shared" si="221"/>
        <v/>
      </c>
      <c r="Y113" s="128" t="str">
        <f t="shared" si="231"/>
        <v/>
      </c>
      <c r="Z113" s="126" t="str">
        <f t="shared" si="232"/>
        <v/>
      </c>
      <c r="AA113" s="129" t="str">
        <f t="shared" si="233"/>
        <v/>
      </c>
      <c r="AB113" s="126" t="str">
        <f t="shared" si="234"/>
        <v/>
      </c>
      <c r="AC113" s="280" t="str">
        <f t="shared" si="235"/>
        <v/>
      </c>
      <c r="AD113" s="15"/>
      <c r="AE113" s="204" t="str">
        <f>IF(AF113="","",COUNT($AF$3:AF113))</f>
        <v/>
      </c>
      <c r="AF113" s="206" t="str">
        <f t="shared" si="236"/>
        <v/>
      </c>
      <c r="AG113" s="204" t="str">
        <f t="shared" si="237"/>
        <v/>
      </c>
      <c r="AH113" s="204" t="str">
        <f t="shared" si="238"/>
        <v/>
      </c>
      <c r="AI113" s="287"/>
      <c r="AJ113" s="15"/>
      <c r="AK113" s="138" t="str">
        <f t="shared" si="239"/>
        <v/>
      </c>
      <c r="AL113" s="131" t="str">
        <f t="shared" si="240"/>
        <v/>
      </c>
      <c r="AM113" s="131" t="str">
        <f t="shared" si="241"/>
        <v/>
      </c>
      <c r="AN113" s="313" t="str">
        <f t="shared" si="242"/>
        <v/>
      </c>
      <c r="AO113" s="316" t="str">
        <f t="shared" si="243"/>
        <v/>
      </c>
      <c r="AP113" s="18"/>
      <c r="AQ113" s="3" t="str">
        <f>IF(F113="","",MAX($AQ$3:AQ112)+1)</f>
        <v/>
      </c>
      <c r="AR113" s="3" t="str">
        <f>IF(OR(AQ113="",BB113=""),"",MAX($AR$3:AR112)+1)</f>
        <v/>
      </c>
      <c r="AS113" s="3" t="str">
        <f>IF(CQ113="","",RANK(CQ113,CQ$3:CQ$1048576,1)+COUNTIF($CQ$3:CQ113,CQ113)-1)</f>
        <v/>
      </c>
      <c r="AT113" s="21" t="str">
        <f>IF(C113="",IF(OR(AND($H113&lt;&gt;"",C113=""),AND($F112=$F113,$AZ113&lt;&gt;""),COUNTA($H$3:$H$1048576,#REF!,$F$3:$F$1048576)&gt;COUNTA($H$3:$H113,#REF!,$F$3:$F113),$AZ113&lt;&gt;""),INDEX(AT$3:AT$1048576,MATCH(MAX($AQ$3:$AQ112),$AQ$3:$AQ$1048576,0),0),""),C113)</f>
        <v/>
      </c>
      <c r="AU113" s="21" t="str">
        <f>IF(D113="",IF(OR(AND($H113&lt;&gt;"",D113=""),AND($F112=$F113,$AZ113&lt;&gt;""),COUNTA($H$3:$H$1048576,#REF!,$F$3:$F$1048576)&gt;COUNTA($H$3:$H113,#REF!,$F$3:$F113),$AZ113&lt;&gt;""),INDEX(AU$3:AU$1048576,MATCH(MAX($AQ$3:$AQ112),$AQ$3:$AQ$1048576,0),0),""),D113)</f>
        <v/>
      </c>
      <c r="AV113" s="21" t="str">
        <f>IF(E113="",IF(OR(AND($H113&lt;&gt;"",E113=""),AND($F112=$F113,$AZ113&lt;&gt;""),COUNTA($H$3:$H$1048576,#REF!,$F$3:$F$1048576)&gt;COUNTA($H$3:$H113,#REF!,$F$3:$F113),$AZ113&lt;&gt;""),INDEX(AV$3:AV$1048576,MATCH(MAX($AQ$3:$AQ112),$AQ$3:$AQ$1048576,0),0),""),E113)</f>
        <v/>
      </c>
      <c r="AW113" s="24" t="str">
        <f t="shared" si="244"/>
        <v/>
      </c>
      <c r="AX113" s="13" t="str">
        <f t="shared" si="245"/>
        <v/>
      </c>
      <c r="AY113" s="4" t="str">
        <f t="shared" si="246"/>
        <v/>
      </c>
      <c r="AZ113" s="4" t="str">
        <f>IF(AX113="",IF(OR(AND(H113&lt;&gt;"",F113=""),COUNTA($H$3:$H$1048576)&gt;COUNTA($H$3:$H113)),INDEX(AX$3:AX113,MATCH(MAX($AQ$3:AQ113),AQ$3:AQ113,0),0),""),AX113)</f>
        <v/>
      </c>
      <c r="BA113" s="4" t="str">
        <f>IF(AY113="",IF(AND(H113&lt;&gt;"",F113=""),INDEX(AY$3:AY113,MATCH(MAX($AQ$3:AQ113),AQ$3:AQ113,0),0),""),AY113)</f>
        <v/>
      </c>
      <c r="BB113" s="82" t="str">
        <f>IF(BC113="","",RANK(BC113,BC$3:BC$1048576,1)+COUNTIF($BC$3:BC113,BC113)-1)</f>
        <v/>
      </c>
      <c r="BC113" s="139" t="str">
        <f t="shared" si="247"/>
        <v/>
      </c>
      <c r="BD113" s="46" t="str">
        <f t="shared" si="248"/>
        <v/>
      </c>
      <c r="BE113" s="46" t="str">
        <f t="shared" si="249"/>
        <v/>
      </c>
      <c r="BF113" s="46" t="str">
        <f t="shared" si="250"/>
        <v/>
      </c>
      <c r="BG113" s="4" t="str">
        <f t="shared" si="251"/>
        <v/>
      </c>
      <c r="BH113" s="180" t="str">
        <f t="shared" si="252"/>
        <v/>
      </c>
      <c r="BI113" s="16" t="str">
        <f t="shared" si="253"/>
        <v/>
      </c>
      <c r="BJ113" s="52" t="str">
        <f>IF(BI113="","",IF(W113="","",IF(AND(K113=$K$1,$K$1&lt;&gt;""),$BT$2,IFERROR(IF(INDEX(価格設定!$D$5:$D$1048576,MATCH(Q113,価格設定!$B$5:$B$1048576,0),0)=価格設定!$D$3,$BT$2,$BS$2),$BS$2))))</f>
        <v/>
      </c>
      <c r="BK113" s="16" t="str">
        <f>IF(BI113="","",IF(COUNTIF($BI$3:BI113,BI113)=1,1,IF(AND(BI112=BI113,BH113=""),BK112,COUNTIF($BH$3:BH113,BH113))))</f>
        <v/>
      </c>
      <c r="BL113" s="52" t="str">
        <f t="shared" si="254"/>
        <v/>
      </c>
      <c r="BM113" s="52" t="str">
        <f t="shared" si="255"/>
        <v/>
      </c>
      <c r="BN113" s="119" t="str">
        <f t="shared" si="256"/>
        <v/>
      </c>
      <c r="BO113" s="119" t="str">
        <f t="shared" si="257"/>
        <v/>
      </c>
      <c r="BP113" s="17" t="str">
        <f t="shared" si="258"/>
        <v/>
      </c>
      <c r="BQ113" s="17" t="str">
        <f t="shared" si="259"/>
        <v/>
      </c>
      <c r="BR113" s="17" t="str">
        <f>IF(OR(BP113="",COUNTIF($BO$3:BO113,BO113)&lt;&gt;1),"",SUMIF(BO$3:BO$1048576,BO113,BP$3:BP$1048576))</f>
        <v/>
      </c>
      <c r="BS113" s="17" t="str">
        <f t="shared" si="260"/>
        <v/>
      </c>
      <c r="BT113" s="17" t="str">
        <f t="shared" si="261"/>
        <v/>
      </c>
      <c r="BU113" s="17" t="str">
        <f t="shared" si="262"/>
        <v/>
      </c>
      <c r="BV113" s="24" t="str">
        <f t="shared" si="263"/>
        <v/>
      </c>
      <c r="BW113" s="24" t="str">
        <f t="shared" si="264"/>
        <v/>
      </c>
      <c r="BX113" s="24" t="str">
        <f t="shared" si="265"/>
        <v/>
      </c>
      <c r="BY113" s="26" t="str">
        <f t="shared" si="266"/>
        <v/>
      </c>
      <c r="BZ113" s="26" t="str">
        <f t="shared" si="267"/>
        <v/>
      </c>
      <c r="CA113" s="26" t="str">
        <f t="shared" si="268"/>
        <v/>
      </c>
      <c r="CB113" s="66" t="str">
        <f t="shared" si="269"/>
        <v/>
      </c>
      <c r="CC113" s="65" t="str">
        <f t="shared" si="270"/>
        <v/>
      </c>
      <c r="CD113" s="26" t="str">
        <f t="shared" si="271"/>
        <v/>
      </c>
      <c r="CE113" s="26" t="str">
        <f t="shared" si="272"/>
        <v/>
      </c>
      <c r="CF113" s="193" t="str">
        <f t="shared" si="273"/>
        <v/>
      </c>
      <c r="CG113" s="193" t="str">
        <f t="shared" si="274"/>
        <v/>
      </c>
      <c r="CH113" s="26" t="str">
        <f t="shared" si="275"/>
        <v/>
      </c>
      <c r="CI113" s="26" t="str">
        <f t="shared" si="276"/>
        <v/>
      </c>
      <c r="CJ113" s="65" t="str">
        <f t="shared" si="277"/>
        <v/>
      </c>
      <c r="CK113" s="65" t="str">
        <f t="shared" si="278"/>
        <v/>
      </c>
      <c r="CL113" s="64" t="str">
        <f t="shared" si="279"/>
        <v/>
      </c>
      <c r="CM113" s="64" t="str">
        <f t="shared" si="280"/>
        <v/>
      </c>
      <c r="CN113" s="65" t="str">
        <f t="shared" si="281"/>
        <v/>
      </c>
      <c r="CP113" s="63" t="str">
        <f>IF(BH113="","",MAX($CP$3:CP112)+1)</f>
        <v/>
      </c>
      <c r="CQ113" s="24" t="str">
        <f t="shared" si="282"/>
        <v/>
      </c>
      <c r="CR113" s="24" t="str">
        <f t="shared" si="283"/>
        <v/>
      </c>
      <c r="CS113" s="24" t="str">
        <f t="shared" si="284"/>
        <v/>
      </c>
      <c r="CT113" s="58" t="str">
        <f>IF(BO113="","",COUNTIF($BO$3:BO113,BO113)&amp;"@"&amp;BO113)</f>
        <v/>
      </c>
      <c r="CU113" s="16" t="str">
        <f t="shared" si="222"/>
        <v/>
      </c>
      <c r="CV113" s="63" t="str">
        <f t="shared" si="285"/>
        <v/>
      </c>
      <c r="CW113" s="16" t="str">
        <f t="shared" si="286"/>
        <v/>
      </c>
      <c r="CX113" s="16" t="str">
        <f t="shared" si="287"/>
        <v/>
      </c>
      <c r="CY113" s="16" t="str">
        <f t="shared" si="288"/>
        <v/>
      </c>
      <c r="CZ113" s="85" t="str">
        <f t="shared" si="289"/>
        <v/>
      </c>
      <c r="DA113" s="16" t="str">
        <f t="shared" si="290"/>
        <v/>
      </c>
      <c r="DB113" s="16" t="str">
        <f t="shared" si="291"/>
        <v/>
      </c>
      <c r="DC113" s="28" t="str">
        <f>IF(CP113="","",$DC$1&amp;(INDEX(価格設定!D$1:XFD$3,ROW(価格設定!$D$3),MATCH($AW113,価格設定!D$1:XFD$1,1))*100)&amp;"%")</f>
        <v/>
      </c>
      <c r="DD113" s="28" t="str">
        <f>IF(CP113="","",$DD$1&amp;(INDEX(価格設定!D$1:XFD$3,ROW(価格設定!$D$2),MATCH($AW113,価格設定!D$1:XFD$1,1))*100)&amp;"%")</f>
        <v/>
      </c>
      <c r="DE113" s="29" t="str">
        <f t="shared" si="292"/>
        <v/>
      </c>
      <c r="DG113" s="58" t="str">
        <f t="shared" si="293"/>
        <v/>
      </c>
      <c r="DH113" s="58" t="str">
        <f t="shared" si="294"/>
        <v/>
      </c>
      <c r="DI113" s="58" t="str">
        <f t="shared" si="295"/>
        <v/>
      </c>
      <c r="DJ113" s="85" t="str">
        <f t="shared" si="296"/>
        <v/>
      </c>
      <c r="DL113" s="58" t="str">
        <f>IF(COUNTIF(DG$3:DG$1048576,DG113)=COUNTIF($DG$3:$DG113,DG113),DG113,"")</f>
        <v/>
      </c>
      <c r="DM113" s="85" t="str">
        <f t="shared" si="297"/>
        <v/>
      </c>
      <c r="DN113" s="85" t="str">
        <f t="shared" si="223"/>
        <v/>
      </c>
      <c r="DO113" s="85" t="str">
        <f t="shared" si="223"/>
        <v/>
      </c>
      <c r="DP113" s="303"/>
      <c r="DQ113" s="17" t="str">
        <f t="shared" si="224"/>
        <v/>
      </c>
      <c r="DR113" s="17" t="str">
        <f t="shared" si="225"/>
        <v/>
      </c>
      <c r="DS113" s="17" t="str">
        <f t="shared" si="226"/>
        <v/>
      </c>
      <c r="DU113" s="16" t="str">
        <f t="shared" si="298"/>
        <v/>
      </c>
      <c r="DV113" s="16" t="str">
        <f>IF(DU113="","",COUNT($DU$3:DU113))</f>
        <v/>
      </c>
      <c r="DW113" s="16" t="str">
        <f t="shared" si="299"/>
        <v/>
      </c>
      <c r="DX113" s="16" t="str">
        <f t="shared" si="300"/>
        <v/>
      </c>
      <c r="DY113" s="16" t="str">
        <f>IF(DZ113="","",COUNTIF(DZ$3:DZ113,DZ113))</f>
        <v/>
      </c>
      <c r="DZ113" s="16" t="str">
        <f t="shared" si="301"/>
        <v/>
      </c>
      <c r="EA113" s="16" t="str">
        <f t="shared" si="302"/>
        <v/>
      </c>
      <c r="EB113" s="16" t="str">
        <f t="shared" si="303"/>
        <v/>
      </c>
      <c r="EC113" s="16" t="str">
        <f t="shared" si="304"/>
        <v/>
      </c>
      <c r="ED113" s="16" t="str">
        <f t="shared" si="305"/>
        <v/>
      </c>
      <c r="EE113" s="16" t="str">
        <f t="shared" si="306"/>
        <v/>
      </c>
      <c r="EF113" s="16" t="str">
        <f t="shared" si="307"/>
        <v/>
      </c>
      <c r="EG113" s="16" t="str">
        <f t="shared" si="308"/>
        <v/>
      </c>
      <c r="EH113" s="16" t="str">
        <f t="shared" si="309"/>
        <v/>
      </c>
      <c r="EI113" s="16" t="str">
        <f t="shared" si="310"/>
        <v/>
      </c>
      <c r="EJ113" s="16" t="str">
        <f t="shared" si="311"/>
        <v/>
      </c>
      <c r="EK113" s="16" t="str">
        <f t="shared" si="312"/>
        <v/>
      </c>
      <c r="EL113" s="58" t="str">
        <f t="shared" si="313"/>
        <v/>
      </c>
      <c r="EM113" s="58" t="str">
        <f>IF(OR($DZ113="",CR113=""),IF($EL113="","",$EL113),IF(OR(CR113="なし",CR113=0),領収書!$H$1,CR113))</f>
        <v/>
      </c>
      <c r="EN113" s="58" t="str">
        <f>IF(OR($DZ113="",CS113=""),IF($EL113="","",$EL113),IF(OR(CS113="なし",CS113=0),入力!$EN$1,CS113))</f>
        <v/>
      </c>
      <c r="EO113" s="63" t="str">
        <f t="shared" si="314"/>
        <v/>
      </c>
      <c r="EP113" s="63" t="str">
        <f t="shared" si="315"/>
        <v/>
      </c>
      <c r="ER113" s="16" t="str">
        <f>IF(AND(COUNTIF($ET$3:ET113,ET113)=1,ET113&lt;&gt;""),MAX($ER$3:ER112)+1,"")</f>
        <v/>
      </c>
      <c r="ES113" s="16" t="str">
        <f>IF(価格設定!B115="","",価格設定!B115)</f>
        <v/>
      </c>
      <c r="ET113" s="16" t="str">
        <f>IF(価格設定!C115="","",価格設定!C115)</f>
        <v/>
      </c>
      <c r="EV113" s="16" t="str">
        <f t="shared" si="227"/>
        <v/>
      </c>
      <c r="EW113" s="16" t="str">
        <f t="shared" si="316"/>
        <v/>
      </c>
    </row>
    <row r="114" spans="1:153" ht="30" customHeight="1" x14ac:dyDescent="0.2">
      <c r="A114" s="225"/>
      <c r="B114" s="212"/>
      <c r="C114" s="221"/>
      <c r="D114" s="164"/>
      <c r="E114" s="165"/>
      <c r="F114" s="166"/>
      <c r="G114" s="167"/>
      <c r="H114" s="179"/>
      <c r="I114" s="306"/>
      <c r="J114" s="169"/>
      <c r="K114" s="179"/>
      <c r="L114" s="186"/>
      <c r="M114" s="186"/>
      <c r="N114" s="168"/>
      <c r="O114" s="170"/>
      <c r="P114" s="212"/>
      <c r="Q114" s="179" t="str">
        <f>IFERROR(IF(H114="","",IFERROR(INDEX(価格設定!$B$5:$B$1048576,MATCH(H114,価格設定!$B$5:$B$1048576,0),0),INDEX(価格設定!$B$5:$B$1048576,MATCH("*"&amp;H114&amp;"*",価格設定!$B$5:$B$1048576,0),0))),H114)</f>
        <v/>
      </c>
      <c r="R114" s="250" t="str">
        <f>IFERROR(IF(Q114="",IF(K114="","",K114),IF(K114="",IF(INDEX(価格設定!$C$5:$C$1048576,MATCH(Q114,価格設定!$B$5:$B$1048576,0),0)=0,"",INDEX(価格設定!$C$5:$C$1048576,MATCH(Q114,価格設定!$B$5:$B$1048576,0),0)),IF(K114="なし","",K114))),"")</f>
        <v/>
      </c>
      <c r="S114" s="308" t="str">
        <f t="shared" si="228"/>
        <v/>
      </c>
      <c r="T114" s="126" t="str">
        <f>IFERROR(IF(J114="",IF(INDEX(価格設定!$E$5:$R$1048576,MATCH($Q114,価格設定!B$5:B$1048576,0),MATCH($AW114,価格設定!E$1:X$1,1))=0,"",INDEX(価格設定!$E$5:$R$1048576,MATCH($Q114,価格設定!B$5:B$1048576,0),MATCH($AW114,価格設定!E$1:X$1,1))),J114),"")</f>
        <v/>
      </c>
      <c r="U114" s="126" t="str">
        <f t="shared" si="229"/>
        <v/>
      </c>
      <c r="V114" s="132" t="str">
        <f t="shared" si="230"/>
        <v/>
      </c>
      <c r="W114" s="127" t="str">
        <f>IFERROR(IF(OR(T114="",T114&lt;0),"",IFERROR(INDEX(価格設定!E$2:X$3,IF(AND(K114=$K$1,$K$1&lt;&gt;""),ROW(価格設定!$D$3)-1,MATCH(INDEX(価格設定!$D$5:$D$1048576,MATCH(Q114,価格設定!$B$5:$B$1048576,0),0),価格設定!$D$2:$D$3,0)),MATCH($AW114,価格設定!E$1:X$1,1)),INDEX(価格設定!E$2:X$2,0,MATCH($AW114,価格設定!E$1:X$1,1)))),"")</f>
        <v/>
      </c>
      <c r="X114" s="126" t="str">
        <f t="shared" si="221"/>
        <v/>
      </c>
      <c r="Y114" s="128" t="str">
        <f t="shared" si="231"/>
        <v/>
      </c>
      <c r="Z114" s="126" t="str">
        <f t="shared" si="232"/>
        <v/>
      </c>
      <c r="AA114" s="129" t="str">
        <f t="shared" si="233"/>
        <v/>
      </c>
      <c r="AB114" s="126" t="str">
        <f t="shared" si="234"/>
        <v/>
      </c>
      <c r="AC114" s="280" t="str">
        <f t="shared" si="235"/>
        <v/>
      </c>
      <c r="AD114" s="15"/>
      <c r="AE114" s="204" t="str">
        <f>IF(AF114="","",COUNT($AF$3:AF114))</f>
        <v/>
      </c>
      <c r="AF114" s="206" t="str">
        <f t="shared" si="236"/>
        <v/>
      </c>
      <c r="AG114" s="204" t="str">
        <f t="shared" si="237"/>
        <v/>
      </c>
      <c r="AH114" s="204" t="str">
        <f t="shared" si="238"/>
        <v/>
      </c>
      <c r="AI114" s="287"/>
      <c r="AJ114" s="15"/>
      <c r="AK114" s="138" t="str">
        <f t="shared" si="239"/>
        <v/>
      </c>
      <c r="AL114" s="131" t="str">
        <f t="shared" si="240"/>
        <v/>
      </c>
      <c r="AM114" s="131" t="str">
        <f t="shared" si="241"/>
        <v/>
      </c>
      <c r="AN114" s="313" t="str">
        <f t="shared" si="242"/>
        <v/>
      </c>
      <c r="AO114" s="316" t="str">
        <f t="shared" si="243"/>
        <v/>
      </c>
      <c r="AP114" s="18"/>
      <c r="AQ114" s="3" t="str">
        <f>IF(F114="","",MAX($AQ$3:AQ113)+1)</f>
        <v/>
      </c>
      <c r="AR114" s="3" t="str">
        <f>IF(OR(AQ114="",BB114=""),"",MAX($AR$3:AR113)+1)</f>
        <v/>
      </c>
      <c r="AS114" s="3" t="str">
        <f>IF(CQ114="","",RANK(CQ114,CQ$3:CQ$1048576,1)+COUNTIF($CQ$3:CQ114,CQ114)-1)</f>
        <v/>
      </c>
      <c r="AT114" s="21" t="str">
        <f>IF(C114="",IF(OR(AND($H114&lt;&gt;"",C114=""),AND($F113=$F114,$AZ114&lt;&gt;""),COUNTA($H$3:$H$1048576,#REF!,$F$3:$F$1048576)&gt;COUNTA($H$3:$H114,#REF!,$F$3:$F114),$AZ114&lt;&gt;""),INDEX(AT$3:AT$1048576,MATCH(MAX($AQ$3:$AQ113),$AQ$3:$AQ$1048576,0),0),""),C114)</f>
        <v/>
      </c>
      <c r="AU114" s="21" t="str">
        <f>IF(D114="",IF(OR(AND($H114&lt;&gt;"",D114=""),AND($F113=$F114,$AZ114&lt;&gt;""),COUNTA($H$3:$H$1048576,#REF!,$F$3:$F$1048576)&gt;COUNTA($H$3:$H114,#REF!,$F$3:$F114),$AZ114&lt;&gt;""),INDEX(AU$3:AU$1048576,MATCH(MAX($AQ$3:$AQ113),$AQ$3:$AQ$1048576,0),0),""),D114)</f>
        <v/>
      </c>
      <c r="AV114" s="21" t="str">
        <f>IF(E114="",IF(OR(AND($H114&lt;&gt;"",E114=""),AND($F113=$F114,$AZ114&lt;&gt;""),COUNTA($H$3:$H$1048576,#REF!,$F$3:$F$1048576)&gt;COUNTA($H$3:$H114,#REF!,$F$3:$F114),$AZ114&lt;&gt;""),INDEX(AV$3:AV$1048576,MATCH(MAX($AQ$3:$AQ113),$AQ$3:$AQ$1048576,0),0),""),E114)</f>
        <v/>
      </c>
      <c r="AW114" s="24" t="str">
        <f t="shared" si="244"/>
        <v/>
      </c>
      <c r="AX114" s="13" t="str">
        <f t="shared" si="245"/>
        <v/>
      </c>
      <c r="AY114" s="4" t="str">
        <f t="shared" si="246"/>
        <v/>
      </c>
      <c r="AZ114" s="4" t="str">
        <f>IF(AX114="",IF(OR(AND(H114&lt;&gt;"",F114=""),COUNTA($H$3:$H$1048576)&gt;COUNTA($H$3:$H114)),INDEX(AX$3:AX114,MATCH(MAX($AQ$3:AQ114),AQ$3:AQ114,0),0),""),AX114)</f>
        <v/>
      </c>
      <c r="BA114" s="4" t="str">
        <f>IF(AY114="",IF(AND(H114&lt;&gt;"",F114=""),INDEX(AY$3:AY114,MATCH(MAX($AQ$3:AQ114),AQ$3:AQ114,0),0),""),AY114)</f>
        <v/>
      </c>
      <c r="BB114" s="82" t="str">
        <f>IF(BC114="","",RANK(BC114,BC$3:BC$1048576,1)+COUNTIF($BC$3:BC114,BC114)-1)</f>
        <v/>
      </c>
      <c r="BC114" s="139" t="str">
        <f t="shared" si="247"/>
        <v/>
      </c>
      <c r="BD114" s="46" t="str">
        <f t="shared" si="248"/>
        <v/>
      </c>
      <c r="BE114" s="46" t="str">
        <f t="shared" si="249"/>
        <v/>
      </c>
      <c r="BF114" s="46" t="str">
        <f t="shared" si="250"/>
        <v/>
      </c>
      <c r="BG114" s="4" t="str">
        <f t="shared" si="251"/>
        <v/>
      </c>
      <c r="BH114" s="180" t="str">
        <f t="shared" si="252"/>
        <v/>
      </c>
      <c r="BI114" s="16" t="str">
        <f t="shared" si="253"/>
        <v/>
      </c>
      <c r="BJ114" s="52" t="str">
        <f>IF(BI114="","",IF(W114="","",IF(AND(K114=$K$1,$K$1&lt;&gt;""),$BT$2,IFERROR(IF(INDEX(価格設定!$D$5:$D$1048576,MATCH(Q114,価格設定!$B$5:$B$1048576,0),0)=価格設定!$D$3,$BT$2,$BS$2),$BS$2))))</f>
        <v/>
      </c>
      <c r="BK114" s="16" t="str">
        <f>IF(BI114="","",IF(COUNTIF($BI$3:BI114,BI114)=1,1,IF(AND(BI113=BI114,BH114=""),BK113,COUNTIF($BH$3:BH114,BH114))))</f>
        <v/>
      </c>
      <c r="BL114" s="52" t="str">
        <f t="shared" si="254"/>
        <v/>
      </c>
      <c r="BM114" s="52" t="str">
        <f t="shared" si="255"/>
        <v/>
      </c>
      <c r="BN114" s="119" t="str">
        <f t="shared" si="256"/>
        <v/>
      </c>
      <c r="BO114" s="119" t="str">
        <f t="shared" si="257"/>
        <v/>
      </c>
      <c r="BP114" s="17" t="str">
        <f t="shared" si="258"/>
        <v/>
      </c>
      <c r="BQ114" s="17" t="str">
        <f t="shared" si="259"/>
        <v/>
      </c>
      <c r="BR114" s="17" t="str">
        <f>IF(OR(BP114="",COUNTIF($BO$3:BO114,BO114)&lt;&gt;1),"",SUMIF(BO$3:BO$1048576,BO114,BP$3:BP$1048576))</f>
        <v/>
      </c>
      <c r="BS114" s="17" t="str">
        <f t="shared" si="260"/>
        <v/>
      </c>
      <c r="BT114" s="17" t="str">
        <f t="shared" si="261"/>
        <v/>
      </c>
      <c r="BU114" s="17" t="str">
        <f t="shared" si="262"/>
        <v/>
      </c>
      <c r="BV114" s="24" t="str">
        <f t="shared" si="263"/>
        <v/>
      </c>
      <c r="BW114" s="24" t="str">
        <f t="shared" si="264"/>
        <v/>
      </c>
      <c r="BX114" s="24" t="str">
        <f t="shared" si="265"/>
        <v/>
      </c>
      <c r="BY114" s="26" t="str">
        <f t="shared" si="266"/>
        <v/>
      </c>
      <c r="BZ114" s="26" t="str">
        <f t="shared" si="267"/>
        <v/>
      </c>
      <c r="CA114" s="26" t="str">
        <f t="shared" si="268"/>
        <v/>
      </c>
      <c r="CB114" s="66" t="str">
        <f t="shared" si="269"/>
        <v/>
      </c>
      <c r="CC114" s="65" t="str">
        <f t="shared" si="270"/>
        <v/>
      </c>
      <c r="CD114" s="26" t="str">
        <f t="shared" si="271"/>
        <v/>
      </c>
      <c r="CE114" s="26" t="str">
        <f t="shared" si="272"/>
        <v/>
      </c>
      <c r="CF114" s="193" t="str">
        <f t="shared" si="273"/>
        <v/>
      </c>
      <c r="CG114" s="193" t="str">
        <f t="shared" si="274"/>
        <v/>
      </c>
      <c r="CH114" s="26" t="str">
        <f t="shared" si="275"/>
        <v/>
      </c>
      <c r="CI114" s="26" t="str">
        <f t="shared" si="276"/>
        <v/>
      </c>
      <c r="CJ114" s="65" t="str">
        <f t="shared" si="277"/>
        <v/>
      </c>
      <c r="CK114" s="65" t="str">
        <f t="shared" si="278"/>
        <v/>
      </c>
      <c r="CL114" s="64" t="str">
        <f t="shared" si="279"/>
        <v/>
      </c>
      <c r="CM114" s="64" t="str">
        <f t="shared" si="280"/>
        <v/>
      </c>
      <c r="CN114" s="65" t="str">
        <f t="shared" si="281"/>
        <v/>
      </c>
      <c r="CP114" s="63" t="str">
        <f>IF(BH114="","",MAX($CP$3:CP113)+1)</f>
        <v/>
      </c>
      <c r="CQ114" s="24" t="str">
        <f t="shared" si="282"/>
        <v/>
      </c>
      <c r="CR114" s="24" t="str">
        <f t="shared" si="283"/>
        <v/>
      </c>
      <c r="CS114" s="24" t="str">
        <f t="shared" si="284"/>
        <v/>
      </c>
      <c r="CT114" s="58" t="str">
        <f>IF(BO114="","",COUNTIF($BO$3:BO114,BO114)&amp;"@"&amp;BO114)</f>
        <v/>
      </c>
      <c r="CU114" s="16" t="str">
        <f t="shared" si="222"/>
        <v/>
      </c>
      <c r="CV114" s="63" t="str">
        <f t="shared" si="285"/>
        <v/>
      </c>
      <c r="CW114" s="16" t="str">
        <f t="shared" si="286"/>
        <v/>
      </c>
      <c r="CX114" s="16" t="str">
        <f t="shared" si="287"/>
        <v/>
      </c>
      <c r="CY114" s="16" t="str">
        <f t="shared" si="288"/>
        <v/>
      </c>
      <c r="CZ114" s="85" t="str">
        <f t="shared" si="289"/>
        <v/>
      </c>
      <c r="DA114" s="16" t="str">
        <f t="shared" si="290"/>
        <v/>
      </c>
      <c r="DB114" s="16" t="str">
        <f t="shared" si="291"/>
        <v/>
      </c>
      <c r="DC114" s="28" t="str">
        <f>IF(CP114="","",$DC$1&amp;(INDEX(価格設定!D$1:XFD$3,ROW(価格設定!$D$3),MATCH($AW114,価格設定!D$1:XFD$1,1))*100)&amp;"%")</f>
        <v/>
      </c>
      <c r="DD114" s="28" t="str">
        <f>IF(CP114="","",$DD$1&amp;(INDEX(価格設定!D$1:XFD$3,ROW(価格設定!$D$2),MATCH($AW114,価格設定!D$1:XFD$1,1))*100)&amp;"%")</f>
        <v/>
      </c>
      <c r="DE114" s="29" t="str">
        <f t="shared" si="292"/>
        <v/>
      </c>
      <c r="DG114" s="58" t="str">
        <f t="shared" si="293"/>
        <v/>
      </c>
      <c r="DH114" s="58" t="str">
        <f t="shared" si="294"/>
        <v/>
      </c>
      <c r="DI114" s="58" t="str">
        <f t="shared" si="295"/>
        <v/>
      </c>
      <c r="DJ114" s="85" t="str">
        <f t="shared" si="296"/>
        <v/>
      </c>
      <c r="DL114" s="58" t="str">
        <f>IF(COUNTIF(DG$3:DG$1048576,DG114)=COUNTIF($DG$3:$DG114,DG114),DG114,"")</f>
        <v/>
      </c>
      <c r="DM114" s="85" t="str">
        <f t="shared" si="297"/>
        <v/>
      </c>
      <c r="DN114" s="85" t="str">
        <f t="shared" si="223"/>
        <v/>
      </c>
      <c r="DO114" s="85" t="str">
        <f t="shared" si="223"/>
        <v/>
      </c>
      <c r="DP114" s="303"/>
      <c r="DQ114" s="17" t="str">
        <f t="shared" si="224"/>
        <v/>
      </c>
      <c r="DR114" s="17" t="str">
        <f t="shared" si="225"/>
        <v/>
      </c>
      <c r="DS114" s="17" t="str">
        <f t="shared" si="226"/>
        <v/>
      </c>
      <c r="DU114" s="16" t="str">
        <f t="shared" si="298"/>
        <v/>
      </c>
      <c r="DV114" s="16" t="str">
        <f>IF(DU114="","",COUNT($DU$3:DU114))</f>
        <v/>
      </c>
      <c r="DW114" s="16" t="str">
        <f t="shared" si="299"/>
        <v/>
      </c>
      <c r="DX114" s="16" t="str">
        <f t="shared" si="300"/>
        <v/>
      </c>
      <c r="DY114" s="16" t="str">
        <f>IF(DZ114="","",COUNTIF(DZ$3:DZ114,DZ114))</f>
        <v/>
      </c>
      <c r="DZ114" s="16" t="str">
        <f t="shared" si="301"/>
        <v/>
      </c>
      <c r="EA114" s="16" t="str">
        <f t="shared" si="302"/>
        <v/>
      </c>
      <c r="EB114" s="16" t="str">
        <f t="shared" si="303"/>
        <v/>
      </c>
      <c r="EC114" s="16" t="str">
        <f t="shared" si="304"/>
        <v/>
      </c>
      <c r="ED114" s="16" t="str">
        <f t="shared" si="305"/>
        <v/>
      </c>
      <c r="EE114" s="16" t="str">
        <f t="shared" si="306"/>
        <v/>
      </c>
      <c r="EF114" s="16" t="str">
        <f t="shared" si="307"/>
        <v/>
      </c>
      <c r="EG114" s="16" t="str">
        <f t="shared" si="308"/>
        <v/>
      </c>
      <c r="EH114" s="16" t="str">
        <f t="shared" si="309"/>
        <v/>
      </c>
      <c r="EI114" s="16" t="str">
        <f t="shared" si="310"/>
        <v/>
      </c>
      <c r="EJ114" s="16" t="str">
        <f t="shared" si="311"/>
        <v/>
      </c>
      <c r="EK114" s="16" t="str">
        <f t="shared" si="312"/>
        <v/>
      </c>
      <c r="EL114" s="58" t="str">
        <f t="shared" si="313"/>
        <v/>
      </c>
      <c r="EM114" s="58" t="str">
        <f>IF(OR($DZ114="",CR114=""),IF($EL114="","",$EL114),IF(OR(CR114="なし",CR114=0),領収書!$H$1,CR114))</f>
        <v/>
      </c>
      <c r="EN114" s="58" t="str">
        <f>IF(OR($DZ114="",CS114=""),IF($EL114="","",$EL114),IF(OR(CS114="なし",CS114=0),入力!$EN$1,CS114))</f>
        <v/>
      </c>
      <c r="EO114" s="63" t="str">
        <f t="shared" si="314"/>
        <v/>
      </c>
      <c r="EP114" s="63" t="str">
        <f t="shared" si="315"/>
        <v/>
      </c>
      <c r="ER114" s="16" t="str">
        <f>IF(AND(COUNTIF($ET$3:ET114,ET114)=1,ET114&lt;&gt;""),MAX($ER$3:ER113)+1,"")</f>
        <v/>
      </c>
      <c r="ES114" s="16" t="str">
        <f>IF(価格設定!B116="","",価格設定!B116)</f>
        <v/>
      </c>
      <c r="ET114" s="16" t="str">
        <f>IF(価格設定!C116="","",価格設定!C116)</f>
        <v/>
      </c>
      <c r="EV114" s="16" t="str">
        <f t="shared" si="227"/>
        <v/>
      </c>
      <c r="EW114" s="16" t="str">
        <f t="shared" si="316"/>
        <v/>
      </c>
    </row>
    <row r="115" spans="1:153" ht="30" customHeight="1" x14ac:dyDescent="0.2">
      <c r="A115" s="225"/>
      <c r="B115" s="212"/>
      <c r="C115" s="221"/>
      <c r="D115" s="164"/>
      <c r="E115" s="165"/>
      <c r="F115" s="166"/>
      <c r="G115" s="167"/>
      <c r="H115" s="179"/>
      <c r="I115" s="306"/>
      <c r="J115" s="169"/>
      <c r="K115" s="179"/>
      <c r="L115" s="186"/>
      <c r="M115" s="186"/>
      <c r="N115" s="168"/>
      <c r="O115" s="170"/>
      <c r="P115" s="212"/>
      <c r="Q115" s="179" t="str">
        <f>IFERROR(IF(H115="","",IFERROR(INDEX(価格設定!$B$5:$B$1048576,MATCH(H115,価格設定!$B$5:$B$1048576,0),0),INDEX(価格設定!$B$5:$B$1048576,MATCH("*"&amp;H115&amp;"*",価格設定!$B$5:$B$1048576,0),0))),H115)</f>
        <v/>
      </c>
      <c r="R115" s="250" t="str">
        <f>IFERROR(IF(Q115="",IF(K115="","",K115),IF(K115="",IF(INDEX(価格設定!$C$5:$C$1048576,MATCH(Q115,価格設定!$B$5:$B$1048576,0),0)=0,"",INDEX(価格設定!$C$5:$C$1048576,MATCH(Q115,価格設定!$B$5:$B$1048576,0),0)),IF(K115="なし","",K115))),"")</f>
        <v/>
      </c>
      <c r="S115" s="308" t="str">
        <f t="shared" si="228"/>
        <v/>
      </c>
      <c r="T115" s="126" t="str">
        <f>IFERROR(IF(J115="",IF(INDEX(価格設定!$E$5:$R$1048576,MATCH($Q115,価格設定!B$5:B$1048576,0),MATCH($AW115,価格設定!E$1:X$1,1))=0,"",INDEX(価格設定!$E$5:$R$1048576,MATCH($Q115,価格設定!B$5:B$1048576,0),MATCH($AW115,価格設定!E$1:X$1,1))),J115),"")</f>
        <v/>
      </c>
      <c r="U115" s="126" t="str">
        <f t="shared" si="229"/>
        <v/>
      </c>
      <c r="V115" s="132" t="str">
        <f t="shared" si="230"/>
        <v/>
      </c>
      <c r="W115" s="127" t="str">
        <f>IFERROR(IF(OR(T115="",T115&lt;0),"",IFERROR(INDEX(価格設定!E$2:X$3,IF(AND(K115=$K$1,$K$1&lt;&gt;""),ROW(価格設定!$D$3)-1,MATCH(INDEX(価格設定!$D$5:$D$1048576,MATCH(Q115,価格設定!$B$5:$B$1048576,0),0),価格設定!$D$2:$D$3,0)),MATCH($AW115,価格設定!E$1:X$1,1)),INDEX(価格設定!E$2:X$2,0,MATCH($AW115,価格設定!E$1:X$1,1)))),"")</f>
        <v/>
      </c>
      <c r="X115" s="126" t="str">
        <f t="shared" si="221"/>
        <v/>
      </c>
      <c r="Y115" s="128" t="str">
        <f t="shared" si="231"/>
        <v/>
      </c>
      <c r="Z115" s="126" t="str">
        <f t="shared" si="232"/>
        <v/>
      </c>
      <c r="AA115" s="129" t="str">
        <f t="shared" si="233"/>
        <v/>
      </c>
      <c r="AB115" s="126" t="str">
        <f t="shared" si="234"/>
        <v/>
      </c>
      <c r="AC115" s="280" t="str">
        <f t="shared" si="235"/>
        <v/>
      </c>
      <c r="AD115" s="15"/>
      <c r="AE115" s="204" t="str">
        <f>IF(AF115="","",COUNT($AF$3:AF115))</f>
        <v/>
      </c>
      <c r="AF115" s="206" t="str">
        <f t="shared" si="236"/>
        <v/>
      </c>
      <c r="AG115" s="204" t="str">
        <f t="shared" si="237"/>
        <v/>
      </c>
      <c r="AH115" s="204" t="str">
        <f t="shared" si="238"/>
        <v/>
      </c>
      <c r="AI115" s="287"/>
      <c r="AJ115" s="15"/>
      <c r="AK115" s="138" t="str">
        <f t="shared" si="239"/>
        <v/>
      </c>
      <c r="AL115" s="131" t="str">
        <f t="shared" si="240"/>
        <v/>
      </c>
      <c r="AM115" s="131" t="str">
        <f t="shared" si="241"/>
        <v/>
      </c>
      <c r="AN115" s="313" t="str">
        <f t="shared" si="242"/>
        <v/>
      </c>
      <c r="AO115" s="316" t="str">
        <f t="shared" si="243"/>
        <v/>
      </c>
      <c r="AP115" s="18"/>
      <c r="AQ115" s="3" t="str">
        <f>IF(F115="","",MAX($AQ$3:AQ114)+1)</f>
        <v/>
      </c>
      <c r="AR115" s="3" t="str">
        <f>IF(OR(AQ115="",BB115=""),"",MAX($AR$3:AR114)+1)</f>
        <v/>
      </c>
      <c r="AS115" s="3" t="str">
        <f>IF(CQ115="","",RANK(CQ115,CQ$3:CQ$1048576,1)+COUNTIF($CQ$3:CQ115,CQ115)-1)</f>
        <v/>
      </c>
      <c r="AT115" s="21" t="str">
        <f>IF(C115="",IF(OR(AND($H115&lt;&gt;"",C115=""),AND($F114=$F115,$AZ115&lt;&gt;""),COUNTA($H$3:$H$1048576,#REF!,$F$3:$F$1048576)&gt;COUNTA($H$3:$H115,#REF!,$F$3:$F115),$AZ115&lt;&gt;""),INDEX(AT$3:AT$1048576,MATCH(MAX($AQ$3:$AQ114),$AQ$3:$AQ$1048576,0),0),""),C115)</f>
        <v/>
      </c>
      <c r="AU115" s="21" t="str">
        <f>IF(D115="",IF(OR(AND($H115&lt;&gt;"",D115=""),AND($F114=$F115,$AZ115&lt;&gt;""),COUNTA($H$3:$H$1048576,#REF!,$F$3:$F$1048576)&gt;COUNTA($H$3:$H115,#REF!,$F$3:$F115),$AZ115&lt;&gt;""),INDEX(AU$3:AU$1048576,MATCH(MAX($AQ$3:$AQ114),$AQ$3:$AQ$1048576,0),0),""),D115)</f>
        <v/>
      </c>
      <c r="AV115" s="21" t="str">
        <f>IF(E115="",IF(OR(AND($H115&lt;&gt;"",E115=""),AND($F114=$F115,$AZ115&lt;&gt;""),COUNTA($H$3:$H$1048576,#REF!,$F$3:$F$1048576)&gt;COUNTA($H$3:$H115,#REF!,$F$3:$F115),$AZ115&lt;&gt;""),INDEX(AV$3:AV$1048576,MATCH(MAX($AQ$3:$AQ114),$AQ$3:$AQ$1048576,0),0),""),E115)</f>
        <v/>
      </c>
      <c r="AW115" s="24" t="str">
        <f t="shared" si="244"/>
        <v/>
      </c>
      <c r="AX115" s="13" t="str">
        <f t="shared" si="245"/>
        <v/>
      </c>
      <c r="AY115" s="4" t="str">
        <f t="shared" si="246"/>
        <v/>
      </c>
      <c r="AZ115" s="4" t="str">
        <f>IF(AX115="",IF(OR(AND(H115&lt;&gt;"",F115=""),COUNTA($H$3:$H$1048576)&gt;COUNTA($H$3:$H115)),INDEX(AX$3:AX115,MATCH(MAX($AQ$3:AQ115),AQ$3:AQ115,0),0),""),AX115)</f>
        <v/>
      </c>
      <c r="BA115" s="4" t="str">
        <f>IF(AY115="",IF(AND(H115&lt;&gt;"",F115=""),INDEX(AY$3:AY115,MATCH(MAX($AQ$3:AQ115),AQ$3:AQ115,0),0),""),AY115)</f>
        <v/>
      </c>
      <c r="BB115" s="82" t="str">
        <f>IF(BC115="","",RANK(BC115,BC$3:BC$1048576,1)+COUNTIF($BC$3:BC115,BC115)-1)</f>
        <v/>
      </c>
      <c r="BC115" s="139" t="str">
        <f t="shared" si="247"/>
        <v/>
      </c>
      <c r="BD115" s="46" t="str">
        <f t="shared" si="248"/>
        <v/>
      </c>
      <c r="BE115" s="46" t="str">
        <f t="shared" si="249"/>
        <v/>
      </c>
      <c r="BF115" s="46" t="str">
        <f t="shared" si="250"/>
        <v/>
      </c>
      <c r="BG115" s="4" t="str">
        <f t="shared" si="251"/>
        <v/>
      </c>
      <c r="BH115" s="180" t="str">
        <f t="shared" si="252"/>
        <v/>
      </c>
      <c r="BI115" s="16" t="str">
        <f t="shared" si="253"/>
        <v/>
      </c>
      <c r="BJ115" s="52" t="str">
        <f>IF(BI115="","",IF(W115="","",IF(AND(K115=$K$1,$K$1&lt;&gt;""),$BT$2,IFERROR(IF(INDEX(価格設定!$D$5:$D$1048576,MATCH(Q115,価格設定!$B$5:$B$1048576,0),0)=価格設定!$D$3,$BT$2,$BS$2),$BS$2))))</f>
        <v/>
      </c>
      <c r="BK115" s="16" t="str">
        <f>IF(BI115="","",IF(COUNTIF($BI$3:BI115,BI115)=1,1,IF(AND(BI114=BI115,BH115=""),BK114,COUNTIF($BH$3:BH115,BH115))))</f>
        <v/>
      </c>
      <c r="BL115" s="52" t="str">
        <f t="shared" si="254"/>
        <v/>
      </c>
      <c r="BM115" s="52" t="str">
        <f t="shared" si="255"/>
        <v/>
      </c>
      <c r="BN115" s="119" t="str">
        <f t="shared" si="256"/>
        <v/>
      </c>
      <c r="BO115" s="119" t="str">
        <f t="shared" si="257"/>
        <v/>
      </c>
      <c r="BP115" s="17" t="str">
        <f t="shared" si="258"/>
        <v/>
      </c>
      <c r="BQ115" s="17" t="str">
        <f t="shared" si="259"/>
        <v/>
      </c>
      <c r="BR115" s="17" t="str">
        <f>IF(OR(BP115="",COUNTIF($BO$3:BO115,BO115)&lt;&gt;1),"",SUMIF(BO$3:BO$1048576,BO115,BP$3:BP$1048576))</f>
        <v/>
      </c>
      <c r="BS115" s="17" t="str">
        <f t="shared" si="260"/>
        <v/>
      </c>
      <c r="BT115" s="17" t="str">
        <f t="shared" si="261"/>
        <v/>
      </c>
      <c r="BU115" s="17" t="str">
        <f t="shared" si="262"/>
        <v/>
      </c>
      <c r="BV115" s="24" t="str">
        <f t="shared" si="263"/>
        <v/>
      </c>
      <c r="BW115" s="24" t="str">
        <f t="shared" si="264"/>
        <v/>
      </c>
      <c r="BX115" s="24" t="str">
        <f t="shared" si="265"/>
        <v/>
      </c>
      <c r="BY115" s="26" t="str">
        <f t="shared" si="266"/>
        <v/>
      </c>
      <c r="BZ115" s="26" t="str">
        <f t="shared" si="267"/>
        <v/>
      </c>
      <c r="CA115" s="26" t="str">
        <f t="shared" si="268"/>
        <v/>
      </c>
      <c r="CB115" s="66" t="str">
        <f t="shared" si="269"/>
        <v/>
      </c>
      <c r="CC115" s="65" t="str">
        <f t="shared" si="270"/>
        <v/>
      </c>
      <c r="CD115" s="26" t="str">
        <f t="shared" si="271"/>
        <v/>
      </c>
      <c r="CE115" s="26" t="str">
        <f t="shared" si="272"/>
        <v/>
      </c>
      <c r="CF115" s="193" t="str">
        <f t="shared" si="273"/>
        <v/>
      </c>
      <c r="CG115" s="193" t="str">
        <f t="shared" si="274"/>
        <v/>
      </c>
      <c r="CH115" s="26" t="str">
        <f t="shared" si="275"/>
        <v/>
      </c>
      <c r="CI115" s="26" t="str">
        <f t="shared" si="276"/>
        <v/>
      </c>
      <c r="CJ115" s="65" t="str">
        <f t="shared" si="277"/>
        <v/>
      </c>
      <c r="CK115" s="65" t="str">
        <f t="shared" si="278"/>
        <v/>
      </c>
      <c r="CL115" s="64" t="str">
        <f t="shared" si="279"/>
        <v/>
      </c>
      <c r="CM115" s="64" t="str">
        <f t="shared" si="280"/>
        <v/>
      </c>
      <c r="CN115" s="65" t="str">
        <f t="shared" si="281"/>
        <v/>
      </c>
      <c r="CP115" s="63" t="str">
        <f>IF(BH115="","",MAX($CP$3:CP114)+1)</f>
        <v/>
      </c>
      <c r="CQ115" s="24" t="str">
        <f t="shared" si="282"/>
        <v/>
      </c>
      <c r="CR115" s="24" t="str">
        <f t="shared" si="283"/>
        <v/>
      </c>
      <c r="CS115" s="24" t="str">
        <f t="shared" si="284"/>
        <v/>
      </c>
      <c r="CT115" s="58" t="str">
        <f>IF(BO115="","",COUNTIF($BO$3:BO115,BO115)&amp;"@"&amp;BO115)</f>
        <v/>
      </c>
      <c r="CU115" s="16" t="str">
        <f t="shared" si="222"/>
        <v/>
      </c>
      <c r="CV115" s="63" t="str">
        <f t="shared" si="285"/>
        <v/>
      </c>
      <c r="CW115" s="16" t="str">
        <f t="shared" si="286"/>
        <v/>
      </c>
      <c r="CX115" s="16" t="str">
        <f t="shared" si="287"/>
        <v/>
      </c>
      <c r="CY115" s="16" t="str">
        <f t="shared" si="288"/>
        <v/>
      </c>
      <c r="CZ115" s="85" t="str">
        <f t="shared" si="289"/>
        <v/>
      </c>
      <c r="DA115" s="16" t="str">
        <f t="shared" si="290"/>
        <v/>
      </c>
      <c r="DB115" s="16" t="str">
        <f t="shared" si="291"/>
        <v/>
      </c>
      <c r="DC115" s="28" t="str">
        <f>IF(CP115="","",$DC$1&amp;(INDEX(価格設定!D$1:XFD$3,ROW(価格設定!$D$3),MATCH($AW115,価格設定!D$1:XFD$1,1))*100)&amp;"%")</f>
        <v/>
      </c>
      <c r="DD115" s="28" t="str">
        <f>IF(CP115="","",$DD$1&amp;(INDEX(価格設定!D$1:XFD$3,ROW(価格設定!$D$2),MATCH($AW115,価格設定!D$1:XFD$1,1))*100)&amp;"%")</f>
        <v/>
      </c>
      <c r="DE115" s="29" t="str">
        <f t="shared" si="292"/>
        <v/>
      </c>
      <c r="DG115" s="58" t="str">
        <f t="shared" si="293"/>
        <v/>
      </c>
      <c r="DH115" s="58" t="str">
        <f t="shared" si="294"/>
        <v/>
      </c>
      <c r="DI115" s="58" t="str">
        <f t="shared" si="295"/>
        <v/>
      </c>
      <c r="DJ115" s="85" t="str">
        <f t="shared" si="296"/>
        <v/>
      </c>
      <c r="DL115" s="58" t="str">
        <f>IF(COUNTIF(DG$3:DG$1048576,DG115)=COUNTIF($DG$3:$DG115,DG115),DG115,"")</f>
        <v/>
      </c>
      <c r="DM115" s="85" t="str">
        <f t="shared" si="297"/>
        <v/>
      </c>
      <c r="DN115" s="85" t="str">
        <f t="shared" si="223"/>
        <v/>
      </c>
      <c r="DO115" s="85" t="str">
        <f t="shared" si="223"/>
        <v/>
      </c>
      <c r="DP115" s="303"/>
      <c r="DQ115" s="17" t="str">
        <f t="shared" si="224"/>
        <v/>
      </c>
      <c r="DR115" s="17" t="str">
        <f t="shared" si="225"/>
        <v/>
      </c>
      <c r="DS115" s="17" t="str">
        <f t="shared" si="226"/>
        <v/>
      </c>
      <c r="DU115" s="16" t="str">
        <f t="shared" si="298"/>
        <v/>
      </c>
      <c r="DV115" s="16" t="str">
        <f>IF(DU115="","",COUNT($DU$3:DU115))</f>
        <v/>
      </c>
      <c r="DW115" s="16" t="str">
        <f t="shared" si="299"/>
        <v/>
      </c>
      <c r="DX115" s="16" t="str">
        <f t="shared" si="300"/>
        <v/>
      </c>
      <c r="DY115" s="16" t="str">
        <f>IF(DZ115="","",COUNTIF(DZ$3:DZ115,DZ115))</f>
        <v/>
      </c>
      <c r="DZ115" s="16" t="str">
        <f t="shared" si="301"/>
        <v/>
      </c>
      <c r="EA115" s="16" t="str">
        <f t="shared" si="302"/>
        <v/>
      </c>
      <c r="EB115" s="16" t="str">
        <f t="shared" si="303"/>
        <v/>
      </c>
      <c r="EC115" s="16" t="str">
        <f t="shared" si="304"/>
        <v/>
      </c>
      <c r="ED115" s="16" t="str">
        <f t="shared" si="305"/>
        <v/>
      </c>
      <c r="EE115" s="16" t="str">
        <f t="shared" si="306"/>
        <v/>
      </c>
      <c r="EF115" s="16" t="str">
        <f t="shared" si="307"/>
        <v/>
      </c>
      <c r="EG115" s="16" t="str">
        <f t="shared" si="308"/>
        <v/>
      </c>
      <c r="EH115" s="16" t="str">
        <f t="shared" si="309"/>
        <v/>
      </c>
      <c r="EI115" s="16" t="str">
        <f t="shared" si="310"/>
        <v/>
      </c>
      <c r="EJ115" s="16" t="str">
        <f t="shared" si="311"/>
        <v/>
      </c>
      <c r="EK115" s="16" t="str">
        <f t="shared" si="312"/>
        <v/>
      </c>
      <c r="EL115" s="58" t="str">
        <f t="shared" si="313"/>
        <v/>
      </c>
      <c r="EM115" s="58" t="str">
        <f>IF(OR($DZ115="",CR115=""),IF($EL115="","",$EL115),IF(OR(CR115="なし",CR115=0),領収書!$H$1,CR115))</f>
        <v/>
      </c>
      <c r="EN115" s="58" t="str">
        <f>IF(OR($DZ115="",CS115=""),IF($EL115="","",$EL115),IF(OR(CS115="なし",CS115=0),入力!$EN$1,CS115))</f>
        <v/>
      </c>
      <c r="EO115" s="63" t="str">
        <f t="shared" si="314"/>
        <v/>
      </c>
      <c r="EP115" s="63" t="str">
        <f t="shared" si="315"/>
        <v/>
      </c>
      <c r="ER115" s="16" t="str">
        <f>IF(AND(COUNTIF($ET$3:ET115,ET115)=1,ET115&lt;&gt;""),MAX($ER$3:ER114)+1,"")</f>
        <v/>
      </c>
      <c r="ES115" s="16" t="str">
        <f>IF(価格設定!B117="","",価格設定!B117)</f>
        <v/>
      </c>
      <c r="ET115" s="16" t="str">
        <f>IF(価格設定!C117="","",価格設定!C117)</f>
        <v/>
      </c>
      <c r="EV115" s="16" t="str">
        <f t="shared" si="227"/>
        <v/>
      </c>
      <c r="EW115" s="16" t="str">
        <f t="shared" si="316"/>
        <v/>
      </c>
    </row>
    <row r="116" spans="1:153" ht="30" customHeight="1" x14ac:dyDescent="0.2">
      <c r="A116" s="225"/>
      <c r="B116" s="212"/>
      <c r="C116" s="221"/>
      <c r="D116" s="164"/>
      <c r="E116" s="165"/>
      <c r="F116" s="166"/>
      <c r="G116" s="167"/>
      <c r="H116" s="179"/>
      <c r="I116" s="306"/>
      <c r="J116" s="169"/>
      <c r="K116" s="179"/>
      <c r="L116" s="186"/>
      <c r="M116" s="186"/>
      <c r="N116" s="168"/>
      <c r="O116" s="170"/>
      <c r="P116" s="212"/>
      <c r="Q116" s="179" t="str">
        <f>IFERROR(IF(H116="","",IFERROR(INDEX(価格設定!$B$5:$B$1048576,MATCH(H116,価格設定!$B$5:$B$1048576,0),0),INDEX(価格設定!$B$5:$B$1048576,MATCH("*"&amp;H116&amp;"*",価格設定!$B$5:$B$1048576,0),0))),H116)</f>
        <v/>
      </c>
      <c r="R116" s="250" t="str">
        <f>IFERROR(IF(Q116="",IF(K116="","",K116),IF(K116="",IF(INDEX(価格設定!$C$5:$C$1048576,MATCH(Q116,価格設定!$B$5:$B$1048576,0),0)=0,"",INDEX(価格設定!$C$5:$C$1048576,MATCH(Q116,価格設定!$B$5:$B$1048576,0),0)),IF(K116="なし","",K116))),"")</f>
        <v/>
      </c>
      <c r="S116" s="308" t="str">
        <f t="shared" si="228"/>
        <v/>
      </c>
      <c r="T116" s="126" t="str">
        <f>IFERROR(IF(J116="",IF(INDEX(価格設定!$E$5:$R$1048576,MATCH($Q116,価格設定!B$5:B$1048576,0),MATCH($AW116,価格設定!E$1:X$1,1))=0,"",INDEX(価格設定!$E$5:$R$1048576,MATCH($Q116,価格設定!B$5:B$1048576,0),MATCH($AW116,価格設定!E$1:X$1,1))),J116),"")</f>
        <v/>
      </c>
      <c r="U116" s="126" t="str">
        <f t="shared" si="229"/>
        <v/>
      </c>
      <c r="V116" s="132" t="str">
        <f t="shared" si="230"/>
        <v/>
      </c>
      <c r="W116" s="127" t="str">
        <f>IFERROR(IF(OR(T116="",T116&lt;0),"",IFERROR(INDEX(価格設定!E$2:X$3,IF(AND(K116=$K$1,$K$1&lt;&gt;""),ROW(価格設定!$D$3)-1,MATCH(INDEX(価格設定!$D$5:$D$1048576,MATCH(Q116,価格設定!$B$5:$B$1048576,0),0),価格設定!$D$2:$D$3,0)),MATCH($AW116,価格設定!E$1:X$1,1)),INDEX(価格設定!E$2:X$2,0,MATCH($AW116,価格設定!E$1:X$1,1)))),"")</f>
        <v/>
      </c>
      <c r="X116" s="126" t="str">
        <f t="shared" si="221"/>
        <v/>
      </c>
      <c r="Y116" s="128" t="str">
        <f t="shared" si="231"/>
        <v/>
      </c>
      <c r="Z116" s="126" t="str">
        <f t="shared" si="232"/>
        <v/>
      </c>
      <c r="AA116" s="129" t="str">
        <f t="shared" si="233"/>
        <v/>
      </c>
      <c r="AB116" s="126" t="str">
        <f t="shared" si="234"/>
        <v/>
      </c>
      <c r="AC116" s="280" t="str">
        <f t="shared" si="235"/>
        <v/>
      </c>
      <c r="AD116" s="15"/>
      <c r="AE116" s="204" t="str">
        <f>IF(AF116="","",COUNT($AF$3:AF116))</f>
        <v/>
      </c>
      <c r="AF116" s="206" t="str">
        <f t="shared" si="236"/>
        <v/>
      </c>
      <c r="AG116" s="204" t="str">
        <f t="shared" si="237"/>
        <v/>
      </c>
      <c r="AH116" s="204" t="str">
        <f t="shared" si="238"/>
        <v/>
      </c>
      <c r="AI116" s="287"/>
      <c r="AJ116" s="15"/>
      <c r="AK116" s="138" t="str">
        <f t="shared" si="239"/>
        <v/>
      </c>
      <c r="AL116" s="131" t="str">
        <f t="shared" si="240"/>
        <v/>
      </c>
      <c r="AM116" s="131" t="str">
        <f t="shared" si="241"/>
        <v/>
      </c>
      <c r="AN116" s="313" t="str">
        <f t="shared" si="242"/>
        <v/>
      </c>
      <c r="AO116" s="316" t="str">
        <f t="shared" si="243"/>
        <v/>
      </c>
      <c r="AP116" s="18"/>
      <c r="AQ116" s="3" t="str">
        <f>IF(F116="","",MAX($AQ$3:AQ115)+1)</f>
        <v/>
      </c>
      <c r="AR116" s="3" t="str">
        <f>IF(OR(AQ116="",BB116=""),"",MAX($AR$3:AR115)+1)</f>
        <v/>
      </c>
      <c r="AS116" s="3" t="str">
        <f>IF(CQ116="","",RANK(CQ116,CQ$3:CQ$1048576,1)+COUNTIF($CQ$3:CQ116,CQ116)-1)</f>
        <v/>
      </c>
      <c r="AT116" s="21" t="str">
        <f>IF(C116="",IF(OR(AND($H116&lt;&gt;"",C116=""),AND($F115=$F116,$AZ116&lt;&gt;""),COUNTA($H$3:$H$1048576,#REF!,$F$3:$F$1048576)&gt;COUNTA($H$3:$H116,#REF!,$F$3:$F116),$AZ116&lt;&gt;""),INDEX(AT$3:AT$1048576,MATCH(MAX($AQ$3:$AQ115),$AQ$3:$AQ$1048576,0),0),""),C116)</f>
        <v/>
      </c>
      <c r="AU116" s="21" t="str">
        <f>IF(D116="",IF(OR(AND($H116&lt;&gt;"",D116=""),AND($F115=$F116,$AZ116&lt;&gt;""),COUNTA($H$3:$H$1048576,#REF!,$F$3:$F$1048576)&gt;COUNTA($H$3:$H116,#REF!,$F$3:$F116),$AZ116&lt;&gt;""),INDEX(AU$3:AU$1048576,MATCH(MAX($AQ$3:$AQ115),$AQ$3:$AQ$1048576,0),0),""),D116)</f>
        <v/>
      </c>
      <c r="AV116" s="21" t="str">
        <f>IF(E116="",IF(OR(AND($H116&lt;&gt;"",E116=""),AND($F115=$F116,$AZ116&lt;&gt;""),COUNTA($H$3:$H$1048576,#REF!,$F$3:$F$1048576)&gt;COUNTA($H$3:$H116,#REF!,$F$3:$F116),$AZ116&lt;&gt;""),INDEX(AV$3:AV$1048576,MATCH(MAX($AQ$3:$AQ115),$AQ$3:$AQ$1048576,0),0),""),E116)</f>
        <v/>
      </c>
      <c r="AW116" s="24" t="str">
        <f t="shared" si="244"/>
        <v/>
      </c>
      <c r="AX116" s="13" t="str">
        <f t="shared" si="245"/>
        <v/>
      </c>
      <c r="AY116" s="4" t="str">
        <f t="shared" si="246"/>
        <v/>
      </c>
      <c r="AZ116" s="4" t="str">
        <f>IF(AX116="",IF(OR(AND(H116&lt;&gt;"",F116=""),COUNTA($H$3:$H$1048576)&gt;COUNTA($H$3:$H116)),INDEX(AX$3:AX116,MATCH(MAX($AQ$3:AQ116),AQ$3:AQ116,0),0),""),AX116)</f>
        <v/>
      </c>
      <c r="BA116" s="4" t="str">
        <f>IF(AY116="",IF(AND(H116&lt;&gt;"",F116=""),INDEX(AY$3:AY116,MATCH(MAX($AQ$3:AQ116),AQ$3:AQ116,0),0),""),AY116)</f>
        <v/>
      </c>
      <c r="BB116" s="82" t="str">
        <f>IF(BC116="","",RANK(BC116,BC$3:BC$1048576,1)+COUNTIF($BC$3:BC116,BC116)-1)</f>
        <v/>
      </c>
      <c r="BC116" s="139" t="str">
        <f t="shared" si="247"/>
        <v/>
      </c>
      <c r="BD116" s="46" t="str">
        <f t="shared" si="248"/>
        <v/>
      </c>
      <c r="BE116" s="46" t="str">
        <f t="shared" si="249"/>
        <v/>
      </c>
      <c r="BF116" s="46" t="str">
        <f t="shared" si="250"/>
        <v/>
      </c>
      <c r="BG116" s="4" t="str">
        <f t="shared" si="251"/>
        <v/>
      </c>
      <c r="BH116" s="180" t="str">
        <f t="shared" si="252"/>
        <v/>
      </c>
      <c r="BI116" s="16" t="str">
        <f t="shared" si="253"/>
        <v/>
      </c>
      <c r="BJ116" s="52" t="str">
        <f>IF(BI116="","",IF(W116="","",IF(AND(K116=$K$1,$K$1&lt;&gt;""),$BT$2,IFERROR(IF(INDEX(価格設定!$D$5:$D$1048576,MATCH(Q116,価格設定!$B$5:$B$1048576,0),0)=価格設定!$D$3,$BT$2,$BS$2),$BS$2))))</f>
        <v/>
      </c>
      <c r="BK116" s="16" t="str">
        <f>IF(BI116="","",IF(COUNTIF($BI$3:BI116,BI116)=1,1,IF(AND(BI115=BI116,BH116=""),BK115,COUNTIF($BH$3:BH116,BH116))))</f>
        <v/>
      </c>
      <c r="BL116" s="52" t="str">
        <f t="shared" si="254"/>
        <v/>
      </c>
      <c r="BM116" s="52" t="str">
        <f t="shared" si="255"/>
        <v/>
      </c>
      <c r="BN116" s="119" t="str">
        <f t="shared" si="256"/>
        <v/>
      </c>
      <c r="BO116" s="119" t="str">
        <f t="shared" si="257"/>
        <v/>
      </c>
      <c r="BP116" s="17" t="str">
        <f t="shared" si="258"/>
        <v/>
      </c>
      <c r="BQ116" s="17" t="str">
        <f t="shared" si="259"/>
        <v/>
      </c>
      <c r="BR116" s="17" t="str">
        <f>IF(OR(BP116="",COUNTIF($BO$3:BO116,BO116)&lt;&gt;1),"",SUMIF(BO$3:BO$1048576,BO116,BP$3:BP$1048576))</f>
        <v/>
      </c>
      <c r="BS116" s="17" t="str">
        <f t="shared" si="260"/>
        <v/>
      </c>
      <c r="BT116" s="17" t="str">
        <f t="shared" si="261"/>
        <v/>
      </c>
      <c r="BU116" s="17" t="str">
        <f t="shared" si="262"/>
        <v/>
      </c>
      <c r="BV116" s="24" t="str">
        <f t="shared" si="263"/>
        <v/>
      </c>
      <c r="BW116" s="24" t="str">
        <f t="shared" si="264"/>
        <v/>
      </c>
      <c r="BX116" s="24" t="str">
        <f t="shared" si="265"/>
        <v/>
      </c>
      <c r="BY116" s="26" t="str">
        <f t="shared" si="266"/>
        <v/>
      </c>
      <c r="BZ116" s="26" t="str">
        <f t="shared" si="267"/>
        <v/>
      </c>
      <c r="CA116" s="26" t="str">
        <f t="shared" si="268"/>
        <v/>
      </c>
      <c r="CB116" s="66" t="str">
        <f t="shared" si="269"/>
        <v/>
      </c>
      <c r="CC116" s="65" t="str">
        <f t="shared" si="270"/>
        <v/>
      </c>
      <c r="CD116" s="26" t="str">
        <f t="shared" si="271"/>
        <v/>
      </c>
      <c r="CE116" s="26" t="str">
        <f t="shared" si="272"/>
        <v/>
      </c>
      <c r="CF116" s="193" t="str">
        <f t="shared" si="273"/>
        <v/>
      </c>
      <c r="CG116" s="193" t="str">
        <f t="shared" si="274"/>
        <v/>
      </c>
      <c r="CH116" s="26" t="str">
        <f t="shared" si="275"/>
        <v/>
      </c>
      <c r="CI116" s="26" t="str">
        <f t="shared" si="276"/>
        <v/>
      </c>
      <c r="CJ116" s="65" t="str">
        <f t="shared" si="277"/>
        <v/>
      </c>
      <c r="CK116" s="65" t="str">
        <f t="shared" si="278"/>
        <v/>
      </c>
      <c r="CL116" s="64" t="str">
        <f t="shared" si="279"/>
        <v/>
      </c>
      <c r="CM116" s="64" t="str">
        <f t="shared" si="280"/>
        <v/>
      </c>
      <c r="CN116" s="65" t="str">
        <f t="shared" si="281"/>
        <v/>
      </c>
      <c r="CP116" s="63" t="str">
        <f>IF(BH116="","",MAX($CP$3:CP115)+1)</f>
        <v/>
      </c>
      <c r="CQ116" s="24" t="str">
        <f t="shared" si="282"/>
        <v/>
      </c>
      <c r="CR116" s="24" t="str">
        <f t="shared" si="283"/>
        <v/>
      </c>
      <c r="CS116" s="24" t="str">
        <f t="shared" si="284"/>
        <v/>
      </c>
      <c r="CT116" s="58" t="str">
        <f>IF(BO116="","",COUNTIF($BO$3:BO116,BO116)&amp;"@"&amp;BO116)</f>
        <v/>
      </c>
      <c r="CU116" s="16" t="str">
        <f t="shared" si="222"/>
        <v/>
      </c>
      <c r="CV116" s="63" t="str">
        <f t="shared" si="285"/>
        <v/>
      </c>
      <c r="CW116" s="16" t="str">
        <f t="shared" si="286"/>
        <v/>
      </c>
      <c r="CX116" s="16" t="str">
        <f t="shared" si="287"/>
        <v/>
      </c>
      <c r="CY116" s="16" t="str">
        <f t="shared" si="288"/>
        <v/>
      </c>
      <c r="CZ116" s="85" t="str">
        <f t="shared" si="289"/>
        <v/>
      </c>
      <c r="DA116" s="16" t="str">
        <f t="shared" si="290"/>
        <v/>
      </c>
      <c r="DB116" s="16" t="str">
        <f t="shared" si="291"/>
        <v/>
      </c>
      <c r="DC116" s="28" t="str">
        <f>IF(CP116="","",$DC$1&amp;(INDEX(価格設定!D$1:XFD$3,ROW(価格設定!$D$3),MATCH($AW116,価格設定!D$1:XFD$1,1))*100)&amp;"%")</f>
        <v/>
      </c>
      <c r="DD116" s="28" t="str">
        <f>IF(CP116="","",$DD$1&amp;(INDEX(価格設定!D$1:XFD$3,ROW(価格設定!$D$2),MATCH($AW116,価格設定!D$1:XFD$1,1))*100)&amp;"%")</f>
        <v/>
      </c>
      <c r="DE116" s="29" t="str">
        <f t="shared" si="292"/>
        <v/>
      </c>
      <c r="DG116" s="58" t="str">
        <f t="shared" si="293"/>
        <v/>
      </c>
      <c r="DH116" s="58" t="str">
        <f t="shared" si="294"/>
        <v/>
      </c>
      <c r="DI116" s="58" t="str">
        <f t="shared" si="295"/>
        <v/>
      </c>
      <c r="DJ116" s="85" t="str">
        <f t="shared" si="296"/>
        <v/>
      </c>
      <c r="DL116" s="58" t="str">
        <f>IF(COUNTIF(DG$3:DG$1048576,DG116)=COUNTIF($DG$3:$DG116,DG116),DG116,"")</f>
        <v/>
      </c>
      <c r="DM116" s="85" t="str">
        <f t="shared" si="297"/>
        <v/>
      </c>
      <c r="DN116" s="85" t="str">
        <f t="shared" si="223"/>
        <v/>
      </c>
      <c r="DO116" s="85" t="str">
        <f t="shared" si="223"/>
        <v/>
      </c>
      <c r="DP116" s="303"/>
      <c r="DQ116" s="17" t="str">
        <f t="shared" si="224"/>
        <v/>
      </c>
      <c r="DR116" s="17" t="str">
        <f t="shared" si="225"/>
        <v/>
      </c>
      <c r="DS116" s="17" t="str">
        <f t="shared" si="226"/>
        <v/>
      </c>
      <c r="DU116" s="16" t="str">
        <f t="shared" si="298"/>
        <v/>
      </c>
      <c r="DV116" s="16" t="str">
        <f>IF(DU116="","",COUNT($DU$3:DU116))</f>
        <v/>
      </c>
      <c r="DW116" s="16" t="str">
        <f t="shared" si="299"/>
        <v/>
      </c>
      <c r="DX116" s="16" t="str">
        <f t="shared" si="300"/>
        <v/>
      </c>
      <c r="DY116" s="16" t="str">
        <f>IF(DZ116="","",COUNTIF(DZ$3:DZ116,DZ116))</f>
        <v/>
      </c>
      <c r="DZ116" s="16" t="str">
        <f t="shared" si="301"/>
        <v/>
      </c>
      <c r="EA116" s="16" t="str">
        <f t="shared" si="302"/>
        <v/>
      </c>
      <c r="EB116" s="16" t="str">
        <f t="shared" si="303"/>
        <v/>
      </c>
      <c r="EC116" s="16" t="str">
        <f t="shared" si="304"/>
        <v/>
      </c>
      <c r="ED116" s="16" t="str">
        <f t="shared" si="305"/>
        <v/>
      </c>
      <c r="EE116" s="16" t="str">
        <f t="shared" si="306"/>
        <v/>
      </c>
      <c r="EF116" s="16" t="str">
        <f t="shared" si="307"/>
        <v/>
      </c>
      <c r="EG116" s="16" t="str">
        <f t="shared" si="308"/>
        <v/>
      </c>
      <c r="EH116" s="16" t="str">
        <f t="shared" si="309"/>
        <v/>
      </c>
      <c r="EI116" s="16" t="str">
        <f t="shared" si="310"/>
        <v/>
      </c>
      <c r="EJ116" s="16" t="str">
        <f t="shared" si="311"/>
        <v/>
      </c>
      <c r="EK116" s="16" t="str">
        <f t="shared" si="312"/>
        <v/>
      </c>
      <c r="EL116" s="58" t="str">
        <f t="shared" si="313"/>
        <v/>
      </c>
      <c r="EM116" s="58" t="str">
        <f>IF(OR($DZ116="",CR116=""),IF($EL116="","",$EL116),IF(OR(CR116="なし",CR116=0),領収書!$H$1,CR116))</f>
        <v/>
      </c>
      <c r="EN116" s="58" t="str">
        <f>IF(OR($DZ116="",CS116=""),IF($EL116="","",$EL116),IF(OR(CS116="なし",CS116=0),入力!$EN$1,CS116))</f>
        <v/>
      </c>
      <c r="EO116" s="63" t="str">
        <f t="shared" si="314"/>
        <v/>
      </c>
      <c r="EP116" s="63" t="str">
        <f t="shared" si="315"/>
        <v/>
      </c>
      <c r="ER116" s="16" t="str">
        <f>IF(AND(COUNTIF($ET$3:ET116,ET116)=1,ET116&lt;&gt;""),MAX($ER$3:ER115)+1,"")</f>
        <v/>
      </c>
      <c r="ES116" s="16" t="str">
        <f>IF(価格設定!B118="","",価格設定!B118)</f>
        <v/>
      </c>
      <c r="ET116" s="16" t="str">
        <f>IF(価格設定!C118="","",価格設定!C118)</f>
        <v/>
      </c>
      <c r="EV116" s="16" t="str">
        <f t="shared" si="227"/>
        <v/>
      </c>
      <c r="EW116" s="16" t="str">
        <f t="shared" si="316"/>
        <v/>
      </c>
    </row>
    <row r="117" spans="1:153" ht="30" customHeight="1" x14ac:dyDescent="0.2">
      <c r="A117" s="225"/>
      <c r="B117" s="212"/>
      <c r="C117" s="221"/>
      <c r="D117" s="164"/>
      <c r="E117" s="165"/>
      <c r="F117" s="166"/>
      <c r="G117" s="167"/>
      <c r="H117" s="179"/>
      <c r="I117" s="306"/>
      <c r="J117" s="169"/>
      <c r="K117" s="179"/>
      <c r="L117" s="186"/>
      <c r="M117" s="186"/>
      <c r="N117" s="168"/>
      <c r="O117" s="170"/>
      <c r="P117" s="212"/>
      <c r="Q117" s="179" t="str">
        <f>IFERROR(IF(H117="","",IFERROR(INDEX(価格設定!$B$5:$B$1048576,MATCH(H117,価格設定!$B$5:$B$1048576,0),0),INDEX(価格設定!$B$5:$B$1048576,MATCH("*"&amp;H117&amp;"*",価格設定!$B$5:$B$1048576,0),0))),H117)</f>
        <v/>
      </c>
      <c r="R117" s="250" t="str">
        <f>IFERROR(IF(Q117="",IF(K117="","",K117),IF(K117="",IF(INDEX(価格設定!$C$5:$C$1048576,MATCH(Q117,価格設定!$B$5:$B$1048576,0),0)=0,"",INDEX(価格設定!$C$5:$C$1048576,MATCH(Q117,価格設定!$B$5:$B$1048576,0),0)),IF(K117="なし","",K117))),"")</f>
        <v/>
      </c>
      <c r="S117" s="308" t="str">
        <f t="shared" si="228"/>
        <v/>
      </c>
      <c r="T117" s="126" t="str">
        <f>IFERROR(IF(J117="",IF(INDEX(価格設定!$E$5:$R$1048576,MATCH($Q117,価格設定!B$5:B$1048576,0),MATCH($AW117,価格設定!E$1:X$1,1))=0,"",INDEX(価格設定!$E$5:$R$1048576,MATCH($Q117,価格設定!B$5:B$1048576,0),MATCH($AW117,価格設定!E$1:X$1,1))),J117),"")</f>
        <v/>
      </c>
      <c r="U117" s="126" t="str">
        <f t="shared" si="229"/>
        <v/>
      </c>
      <c r="V117" s="132" t="str">
        <f t="shared" si="230"/>
        <v/>
      </c>
      <c r="W117" s="127" t="str">
        <f>IFERROR(IF(OR(T117="",T117&lt;0),"",IFERROR(INDEX(価格設定!E$2:X$3,IF(AND(K117=$K$1,$K$1&lt;&gt;""),ROW(価格設定!$D$3)-1,MATCH(INDEX(価格設定!$D$5:$D$1048576,MATCH(Q117,価格設定!$B$5:$B$1048576,0),0),価格設定!$D$2:$D$3,0)),MATCH($AW117,価格設定!E$1:X$1,1)),INDEX(価格設定!E$2:X$2,0,MATCH($AW117,価格設定!E$1:X$1,1)))),"")</f>
        <v/>
      </c>
      <c r="X117" s="126" t="str">
        <f t="shared" si="221"/>
        <v/>
      </c>
      <c r="Y117" s="128" t="str">
        <f t="shared" si="231"/>
        <v/>
      </c>
      <c r="Z117" s="126" t="str">
        <f t="shared" si="232"/>
        <v/>
      </c>
      <c r="AA117" s="129" t="str">
        <f t="shared" si="233"/>
        <v/>
      </c>
      <c r="AB117" s="126" t="str">
        <f t="shared" si="234"/>
        <v/>
      </c>
      <c r="AC117" s="280" t="str">
        <f t="shared" si="235"/>
        <v/>
      </c>
      <c r="AD117" s="15"/>
      <c r="AE117" s="204" t="str">
        <f>IF(AF117="","",COUNT($AF$3:AF117))</f>
        <v/>
      </c>
      <c r="AF117" s="206" t="str">
        <f t="shared" si="236"/>
        <v/>
      </c>
      <c r="AG117" s="204" t="str">
        <f t="shared" si="237"/>
        <v/>
      </c>
      <c r="AH117" s="204" t="str">
        <f t="shared" si="238"/>
        <v/>
      </c>
      <c r="AI117" s="287"/>
      <c r="AJ117" s="15"/>
      <c r="AK117" s="138" t="str">
        <f t="shared" si="239"/>
        <v/>
      </c>
      <c r="AL117" s="131" t="str">
        <f t="shared" si="240"/>
        <v/>
      </c>
      <c r="AM117" s="131" t="str">
        <f t="shared" si="241"/>
        <v/>
      </c>
      <c r="AN117" s="313" t="str">
        <f t="shared" si="242"/>
        <v/>
      </c>
      <c r="AO117" s="316" t="str">
        <f t="shared" si="243"/>
        <v/>
      </c>
      <c r="AP117" s="18"/>
      <c r="AQ117" s="3" t="str">
        <f>IF(F117="","",MAX($AQ$3:AQ116)+1)</f>
        <v/>
      </c>
      <c r="AR117" s="3" t="str">
        <f>IF(OR(AQ117="",BB117=""),"",MAX($AR$3:AR116)+1)</f>
        <v/>
      </c>
      <c r="AS117" s="3" t="str">
        <f>IF(CQ117="","",RANK(CQ117,CQ$3:CQ$1048576,1)+COUNTIF($CQ$3:CQ117,CQ117)-1)</f>
        <v/>
      </c>
      <c r="AT117" s="21" t="str">
        <f>IF(C117="",IF(OR(AND($H117&lt;&gt;"",C117=""),AND($F116=$F117,$AZ117&lt;&gt;""),COUNTA($H$3:$H$1048576,#REF!,$F$3:$F$1048576)&gt;COUNTA($H$3:$H117,#REF!,$F$3:$F117),$AZ117&lt;&gt;""),INDEX(AT$3:AT$1048576,MATCH(MAX($AQ$3:$AQ116),$AQ$3:$AQ$1048576,0),0),""),C117)</f>
        <v/>
      </c>
      <c r="AU117" s="21" t="str">
        <f>IF(D117="",IF(OR(AND($H117&lt;&gt;"",D117=""),AND($F116=$F117,$AZ117&lt;&gt;""),COUNTA($H$3:$H$1048576,#REF!,$F$3:$F$1048576)&gt;COUNTA($H$3:$H117,#REF!,$F$3:$F117),$AZ117&lt;&gt;""),INDEX(AU$3:AU$1048576,MATCH(MAX($AQ$3:$AQ116),$AQ$3:$AQ$1048576,0),0),""),D117)</f>
        <v/>
      </c>
      <c r="AV117" s="21" t="str">
        <f>IF(E117="",IF(OR(AND($H117&lt;&gt;"",E117=""),AND($F116=$F117,$AZ117&lt;&gt;""),COUNTA($H$3:$H$1048576,#REF!,$F$3:$F$1048576)&gt;COUNTA($H$3:$H117,#REF!,$F$3:$F117),$AZ117&lt;&gt;""),INDEX(AV$3:AV$1048576,MATCH(MAX($AQ$3:$AQ116),$AQ$3:$AQ$1048576,0),0),""),E117)</f>
        <v/>
      </c>
      <c r="AW117" s="24" t="str">
        <f t="shared" si="244"/>
        <v/>
      </c>
      <c r="AX117" s="13" t="str">
        <f t="shared" si="245"/>
        <v/>
      </c>
      <c r="AY117" s="4" t="str">
        <f t="shared" si="246"/>
        <v/>
      </c>
      <c r="AZ117" s="4" t="str">
        <f>IF(AX117="",IF(OR(AND(H117&lt;&gt;"",F117=""),COUNTA($H$3:$H$1048576)&gt;COUNTA($H$3:$H117)),INDEX(AX$3:AX117,MATCH(MAX($AQ$3:AQ117),AQ$3:AQ117,0),0),""),AX117)</f>
        <v/>
      </c>
      <c r="BA117" s="4" t="str">
        <f>IF(AY117="",IF(AND(H117&lt;&gt;"",F117=""),INDEX(AY$3:AY117,MATCH(MAX($AQ$3:AQ117),AQ$3:AQ117,0),0),""),AY117)</f>
        <v/>
      </c>
      <c r="BB117" s="82" t="str">
        <f>IF(BC117="","",RANK(BC117,BC$3:BC$1048576,1)+COUNTIF($BC$3:BC117,BC117)-1)</f>
        <v/>
      </c>
      <c r="BC117" s="139" t="str">
        <f t="shared" si="247"/>
        <v/>
      </c>
      <c r="BD117" s="46" t="str">
        <f t="shared" si="248"/>
        <v/>
      </c>
      <c r="BE117" s="46" t="str">
        <f t="shared" si="249"/>
        <v/>
      </c>
      <c r="BF117" s="46" t="str">
        <f t="shared" si="250"/>
        <v/>
      </c>
      <c r="BG117" s="4" t="str">
        <f t="shared" si="251"/>
        <v/>
      </c>
      <c r="BH117" s="180" t="str">
        <f t="shared" si="252"/>
        <v/>
      </c>
      <c r="BI117" s="16" t="str">
        <f t="shared" si="253"/>
        <v/>
      </c>
      <c r="BJ117" s="52" t="str">
        <f>IF(BI117="","",IF(W117="","",IF(AND(K117=$K$1,$K$1&lt;&gt;""),$BT$2,IFERROR(IF(INDEX(価格設定!$D$5:$D$1048576,MATCH(Q117,価格設定!$B$5:$B$1048576,0),0)=価格設定!$D$3,$BT$2,$BS$2),$BS$2))))</f>
        <v/>
      </c>
      <c r="BK117" s="16" t="str">
        <f>IF(BI117="","",IF(COUNTIF($BI$3:BI117,BI117)=1,1,IF(AND(BI116=BI117,BH117=""),BK116,COUNTIF($BH$3:BH117,BH117))))</f>
        <v/>
      </c>
      <c r="BL117" s="52" t="str">
        <f t="shared" si="254"/>
        <v/>
      </c>
      <c r="BM117" s="52" t="str">
        <f t="shared" si="255"/>
        <v/>
      </c>
      <c r="BN117" s="119" t="str">
        <f t="shared" si="256"/>
        <v/>
      </c>
      <c r="BO117" s="119" t="str">
        <f t="shared" si="257"/>
        <v/>
      </c>
      <c r="BP117" s="17" t="str">
        <f t="shared" si="258"/>
        <v/>
      </c>
      <c r="BQ117" s="17" t="str">
        <f t="shared" si="259"/>
        <v/>
      </c>
      <c r="BR117" s="17" t="str">
        <f>IF(OR(BP117="",COUNTIF($BO$3:BO117,BO117)&lt;&gt;1),"",SUMIF(BO$3:BO$1048576,BO117,BP$3:BP$1048576))</f>
        <v/>
      </c>
      <c r="BS117" s="17" t="str">
        <f t="shared" si="260"/>
        <v/>
      </c>
      <c r="BT117" s="17" t="str">
        <f t="shared" si="261"/>
        <v/>
      </c>
      <c r="BU117" s="17" t="str">
        <f t="shared" si="262"/>
        <v/>
      </c>
      <c r="BV117" s="24" t="str">
        <f t="shared" si="263"/>
        <v/>
      </c>
      <c r="BW117" s="24" t="str">
        <f t="shared" si="264"/>
        <v/>
      </c>
      <c r="BX117" s="24" t="str">
        <f t="shared" si="265"/>
        <v/>
      </c>
      <c r="BY117" s="26" t="str">
        <f t="shared" si="266"/>
        <v/>
      </c>
      <c r="BZ117" s="26" t="str">
        <f t="shared" si="267"/>
        <v/>
      </c>
      <c r="CA117" s="26" t="str">
        <f t="shared" si="268"/>
        <v/>
      </c>
      <c r="CB117" s="66" t="str">
        <f t="shared" si="269"/>
        <v/>
      </c>
      <c r="CC117" s="65" t="str">
        <f t="shared" si="270"/>
        <v/>
      </c>
      <c r="CD117" s="26" t="str">
        <f t="shared" si="271"/>
        <v/>
      </c>
      <c r="CE117" s="26" t="str">
        <f t="shared" si="272"/>
        <v/>
      </c>
      <c r="CF117" s="193" t="str">
        <f t="shared" si="273"/>
        <v/>
      </c>
      <c r="CG117" s="193" t="str">
        <f t="shared" si="274"/>
        <v/>
      </c>
      <c r="CH117" s="26" t="str">
        <f t="shared" si="275"/>
        <v/>
      </c>
      <c r="CI117" s="26" t="str">
        <f t="shared" si="276"/>
        <v/>
      </c>
      <c r="CJ117" s="65" t="str">
        <f t="shared" si="277"/>
        <v/>
      </c>
      <c r="CK117" s="65" t="str">
        <f t="shared" si="278"/>
        <v/>
      </c>
      <c r="CL117" s="64" t="str">
        <f t="shared" si="279"/>
        <v/>
      </c>
      <c r="CM117" s="64" t="str">
        <f t="shared" si="280"/>
        <v/>
      </c>
      <c r="CN117" s="65" t="str">
        <f t="shared" si="281"/>
        <v/>
      </c>
      <c r="CP117" s="63" t="str">
        <f>IF(BH117="","",MAX($CP$3:CP116)+1)</f>
        <v/>
      </c>
      <c r="CQ117" s="24" t="str">
        <f t="shared" si="282"/>
        <v/>
      </c>
      <c r="CR117" s="24" t="str">
        <f t="shared" si="283"/>
        <v/>
      </c>
      <c r="CS117" s="24" t="str">
        <f t="shared" si="284"/>
        <v/>
      </c>
      <c r="CT117" s="58" t="str">
        <f>IF(BO117="","",COUNTIF($BO$3:BO117,BO117)&amp;"@"&amp;BO117)</f>
        <v/>
      </c>
      <c r="CU117" s="16" t="str">
        <f t="shared" si="222"/>
        <v/>
      </c>
      <c r="CV117" s="63" t="str">
        <f t="shared" si="285"/>
        <v/>
      </c>
      <c r="CW117" s="16" t="str">
        <f t="shared" si="286"/>
        <v/>
      </c>
      <c r="CX117" s="16" t="str">
        <f t="shared" si="287"/>
        <v/>
      </c>
      <c r="CY117" s="16" t="str">
        <f t="shared" si="288"/>
        <v/>
      </c>
      <c r="CZ117" s="85" t="str">
        <f t="shared" si="289"/>
        <v/>
      </c>
      <c r="DA117" s="16" t="str">
        <f t="shared" si="290"/>
        <v/>
      </c>
      <c r="DB117" s="16" t="str">
        <f t="shared" si="291"/>
        <v/>
      </c>
      <c r="DC117" s="28" t="str">
        <f>IF(CP117="","",$DC$1&amp;(INDEX(価格設定!D$1:XFD$3,ROW(価格設定!$D$3),MATCH($AW117,価格設定!D$1:XFD$1,1))*100)&amp;"%")</f>
        <v/>
      </c>
      <c r="DD117" s="28" t="str">
        <f>IF(CP117="","",$DD$1&amp;(INDEX(価格設定!D$1:XFD$3,ROW(価格設定!$D$2),MATCH($AW117,価格設定!D$1:XFD$1,1))*100)&amp;"%")</f>
        <v/>
      </c>
      <c r="DE117" s="29" t="str">
        <f t="shared" si="292"/>
        <v/>
      </c>
      <c r="DG117" s="58" t="str">
        <f t="shared" si="293"/>
        <v/>
      </c>
      <c r="DH117" s="58" t="str">
        <f t="shared" si="294"/>
        <v/>
      </c>
      <c r="DI117" s="58" t="str">
        <f t="shared" si="295"/>
        <v/>
      </c>
      <c r="DJ117" s="85" t="str">
        <f t="shared" si="296"/>
        <v/>
      </c>
      <c r="DL117" s="58" t="str">
        <f>IF(COUNTIF(DG$3:DG$1048576,DG117)=COUNTIF($DG$3:$DG117,DG117),DG117,"")</f>
        <v/>
      </c>
      <c r="DM117" s="85" t="str">
        <f t="shared" si="297"/>
        <v/>
      </c>
      <c r="DN117" s="85" t="str">
        <f t="shared" si="223"/>
        <v/>
      </c>
      <c r="DO117" s="85" t="str">
        <f t="shared" si="223"/>
        <v/>
      </c>
      <c r="DP117" s="303"/>
      <c r="DQ117" s="17" t="str">
        <f t="shared" si="224"/>
        <v/>
      </c>
      <c r="DR117" s="17" t="str">
        <f t="shared" si="225"/>
        <v/>
      </c>
      <c r="DS117" s="17" t="str">
        <f t="shared" si="226"/>
        <v/>
      </c>
      <c r="DU117" s="16" t="str">
        <f t="shared" si="298"/>
        <v/>
      </c>
      <c r="DV117" s="16" t="str">
        <f>IF(DU117="","",COUNT($DU$3:DU117))</f>
        <v/>
      </c>
      <c r="DW117" s="16" t="str">
        <f t="shared" si="299"/>
        <v/>
      </c>
      <c r="DX117" s="16" t="str">
        <f t="shared" si="300"/>
        <v/>
      </c>
      <c r="DY117" s="16" t="str">
        <f>IF(DZ117="","",COUNTIF(DZ$3:DZ117,DZ117))</f>
        <v/>
      </c>
      <c r="DZ117" s="16" t="str">
        <f t="shared" si="301"/>
        <v/>
      </c>
      <c r="EA117" s="16" t="str">
        <f t="shared" si="302"/>
        <v/>
      </c>
      <c r="EB117" s="16" t="str">
        <f t="shared" si="303"/>
        <v/>
      </c>
      <c r="EC117" s="16" t="str">
        <f t="shared" si="304"/>
        <v/>
      </c>
      <c r="ED117" s="16" t="str">
        <f t="shared" si="305"/>
        <v/>
      </c>
      <c r="EE117" s="16" t="str">
        <f t="shared" si="306"/>
        <v/>
      </c>
      <c r="EF117" s="16" t="str">
        <f t="shared" si="307"/>
        <v/>
      </c>
      <c r="EG117" s="16" t="str">
        <f t="shared" si="308"/>
        <v/>
      </c>
      <c r="EH117" s="16" t="str">
        <f t="shared" si="309"/>
        <v/>
      </c>
      <c r="EI117" s="16" t="str">
        <f t="shared" si="310"/>
        <v/>
      </c>
      <c r="EJ117" s="16" t="str">
        <f t="shared" si="311"/>
        <v/>
      </c>
      <c r="EK117" s="16" t="str">
        <f t="shared" si="312"/>
        <v/>
      </c>
      <c r="EL117" s="58" t="str">
        <f t="shared" si="313"/>
        <v/>
      </c>
      <c r="EM117" s="58" t="str">
        <f>IF(OR($DZ117="",CR117=""),IF($EL117="","",$EL117),IF(OR(CR117="なし",CR117=0),領収書!$H$1,CR117))</f>
        <v/>
      </c>
      <c r="EN117" s="58" t="str">
        <f>IF(OR($DZ117="",CS117=""),IF($EL117="","",$EL117),IF(OR(CS117="なし",CS117=0),入力!$EN$1,CS117))</f>
        <v/>
      </c>
      <c r="EO117" s="63" t="str">
        <f t="shared" si="314"/>
        <v/>
      </c>
      <c r="EP117" s="63" t="str">
        <f t="shared" si="315"/>
        <v/>
      </c>
      <c r="ER117" s="16" t="str">
        <f>IF(AND(COUNTIF($ET$3:ET117,ET117)=1,ET117&lt;&gt;""),MAX($ER$3:ER116)+1,"")</f>
        <v/>
      </c>
      <c r="ES117" s="16" t="str">
        <f>IF(価格設定!B119="","",価格設定!B119)</f>
        <v/>
      </c>
      <c r="ET117" s="16" t="str">
        <f>IF(価格設定!C119="","",価格設定!C119)</f>
        <v/>
      </c>
      <c r="EV117" s="16" t="str">
        <f t="shared" si="227"/>
        <v/>
      </c>
      <c r="EW117" s="16" t="str">
        <f t="shared" si="316"/>
        <v/>
      </c>
    </row>
    <row r="118" spans="1:153" ht="30" customHeight="1" x14ac:dyDescent="0.2">
      <c r="A118" s="225"/>
      <c r="B118" s="212"/>
      <c r="C118" s="221"/>
      <c r="D118" s="164"/>
      <c r="E118" s="165"/>
      <c r="F118" s="166"/>
      <c r="G118" s="167"/>
      <c r="H118" s="179"/>
      <c r="I118" s="306"/>
      <c r="J118" s="169"/>
      <c r="K118" s="179"/>
      <c r="L118" s="186"/>
      <c r="M118" s="186"/>
      <c r="N118" s="168"/>
      <c r="O118" s="170"/>
      <c r="P118" s="212"/>
      <c r="Q118" s="179" t="str">
        <f>IFERROR(IF(H118="","",IFERROR(INDEX(価格設定!$B$5:$B$1048576,MATCH(H118,価格設定!$B$5:$B$1048576,0),0),INDEX(価格設定!$B$5:$B$1048576,MATCH("*"&amp;H118&amp;"*",価格設定!$B$5:$B$1048576,0),0))),H118)</f>
        <v/>
      </c>
      <c r="R118" s="250" t="str">
        <f>IFERROR(IF(Q118="",IF(K118="","",K118),IF(K118="",IF(INDEX(価格設定!$C$5:$C$1048576,MATCH(Q118,価格設定!$B$5:$B$1048576,0),0)=0,"",INDEX(価格設定!$C$5:$C$1048576,MATCH(Q118,価格設定!$B$5:$B$1048576,0),0)),IF(K118="なし","",K118))),"")</f>
        <v/>
      </c>
      <c r="S118" s="308" t="str">
        <f t="shared" si="228"/>
        <v/>
      </c>
      <c r="T118" s="126" t="str">
        <f>IFERROR(IF(J118="",IF(INDEX(価格設定!$E$5:$R$1048576,MATCH($Q118,価格設定!B$5:B$1048576,0),MATCH($AW118,価格設定!E$1:X$1,1))=0,"",INDEX(価格設定!$E$5:$R$1048576,MATCH($Q118,価格設定!B$5:B$1048576,0),MATCH($AW118,価格設定!E$1:X$1,1))),J118),"")</f>
        <v/>
      </c>
      <c r="U118" s="126" t="str">
        <f t="shared" si="229"/>
        <v/>
      </c>
      <c r="V118" s="132" t="str">
        <f t="shared" si="230"/>
        <v/>
      </c>
      <c r="W118" s="127" t="str">
        <f>IFERROR(IF(OR(T118="",T118&lt;0),"",IFERROR(INDEX(価格設定!E$2:X$3,IF(AND(K118=$K$1,$K$1&lt;&gt;""),ROW(価格設定!$D$3)-1,MATCH(INDEX(価格設定!$D$5:$D$1048576,MATCH(Q118,価格設定!$B$5:$B$1048576,0),0),価格設定!$D$2:$D$3,0)),MATCH($AW118,価格設定!E$1:X$1,1)),INDEX(価格設定!E$2:X$2,0,MATCH($AW118,価格設定!E$1:X$1,1)))),"")</f>
        <v/>
      </c>
      <c r="X118" s="126" t="str">
        <f t="shared" si="221"/>
        <v/>
      </c>
      <c r="Y118" s="128" t="str">
        <f t="shared" si="231"/>
        <v/>
      </c>
      <c r="Z118" s="126" t="str">
        <f t="shared" si="232"/>
        <v/>
      </c>
      <c r="AA118" s="129" t="str">
        <f t="shared" si="233"/>
        <v/>
      </c>
      <c r="AB118" s="126" t="str">
        <f t="shared" si="234"/>
        <v/>
      </c>
      <c r="AC118" s="280" t="str">
        <f t="shared" si="235"/>
        <v/>
      </c>
      <c r="AD118" s="15"/>
      <c r="AE118" s="204" t="str">
        <f>IF(AF118="","",COUNT($AF$3:AF118))</f>
        <v/>
      </c>
      <c r="AF118" s="206" t="str">
        <f t="shared" si="236"/>
        <v/>
      </c>
      <c r="AG118" s="204" t="str">
        <f t="shared" si="237"/>
        <v/>
      </c>
      <c r="AH118" s="204" t="str">
        <f t="shared" si="238"/>
        <v/>
      </c>
      <c r="AI118" s="287"/>
      <c r="AJ118" s="15"/>
      <c r="AK118" s="138" t="str">
        <f t="shared" si="239"/>
        <v/>
      </c>
      <c r="AL118" s="131" t="str">
        <f t="shared" si="240"/>
        <v/>
      </c>
      <c r="AM118" s="131" t="str">
        <f t="shared" si="241"/>
        <v/>
      </c>
      <c r="AN118" s="313" t="str">
        <f t="shared" si="242"/>
        <v/>
      </c>
      <c r="AO118" s="316" t="str">
        <f t="shared" si="243"/>
        <v/>
      </c>
      <c r="AP118" s="18"/>
      <c r="AQ118" s="3" t="str">
        <f>IF(F118="","",MAX($AQ$3:AQ117)+1)</f>
        <v/>
      </c>
      <c r="AR118" s="3" t="str">
        <f>IF(OR(AQ118="",BB118=""),"",MAX($AR$3:AR117)+1)</f>
        <v/>
      </c>
      <c r="AS118" s="3" t="str">
        <f>IF(CQ118="","",RANK(CQ118,CQ$3:CQ$1048576,1)+COUNTIF($CQ$3:CQ118,CQ118)-1)</f>
        <v/>
      </c>
      <c r="AT118" s="21" t="str">
        <f>IF(C118="",IF(OR(AND($H118&lt;&gt;"",C118=""),AND($F117=$F118,$AZ118&lt;&gt;""),COUNTA($H$3:$H$1048576,#REF!,$F$3:$F$1048576)&gt;COUNTA($H$3:$H118,#REF!,$F$3:$F118),$AZ118&lt;&gt;""),INDEX(AT$3:AT$1048576,MATCH(MAX($AQ$3:$AQ117),$AQ$3:$AQ$1048576,0),0),""),C118)</f>
        <v/>
      </c>
      <c r="AU118" s="21" t="str">
        <f>IF(D118="",IF(OR(AND($H118&lt;&gt;"",D118=""),AND($F117=$F118,$AZ118&lt;&gt;""),COUNTA($H$3:$H$1048576,#REF!,$F$3:$F$1048576)&gt;COUNTA($H$3:$H118,#REF!,$F$3:$F118),$AZ118&lt;&gt;""),INDEX(AU$3:AU$1048576,MATCH(MAX($AQ$3:$AQ117),$AQ$3:$AQ$1048576,0),0),""),D118)</f>
        <v/>
      </c>
      <c r="AV118" s="21" t="str">
        <f>IF(E118="",IF(OR(AND($H118&lt;&gt;"",E118=""),AND($F117=$F118,$AZ118&lt;&gt;""),COUNTA($H$3:$H$1048576,#REF!,$F$3:$F$1048576)&gt;COUNTA($H$3:$H118,#REF!,$F$3:$F118),$AZ118&lt;&gt;""),INDEX(AV$3:AV$1048576,MATCH(MAX($AQ$3:$AQ117),$AQ$3:$AQ$1048576,0),0),""),E118)</f>
        <v/>
      </c>
      <c r="AW118" s="24" t="str">
        <f t="shared" si="244"/>
        <v/>
      </c>
      <c r="AX118" s="13" t="str">
        <f t="shared" si="245"/>
        <v/>
      </c>
      <c r="AY118" s="4" t="str">
        <f t="shared" si="246"/>
        <v/>
      </c>
      <c r="AZ118" s="4" t="str">
        <f>IF(AX118="",IF(OR(AND(H118&lt;&gt;"",F118=""),COUNTA($H$3:$H$1048576)&gt;COUNTA($H$3:$H118)),INDEX(AX$3:AX118,MATCH(MAX($AQ$3:AQ118),AQ$3:AQ118,0),0),""),AX118)</f>
        <v/>
      </c>
      <c r="BA118" s="4" t="str">
        <f>IF(AY118="",IF(AND(H118&lt;&gt;"",F118=""),INDEX(AY$3:AY118,MATCH(MAX($AQ$3:AQ118),AQ$3:AQ118,0),0),""),AY118)</f>
        <v/>
      </c>
      <c r="BB118" s="82" t="str">
        <f>IF(BC118="","",RANK(BC118,BC$3:BC$1048576,1)+COUNTIF($BC$3:BC118,BC118)-1)</f>
        <v/>
      </c>
      <c r="BC118" s="139" t="str">
        <f t="shared" si="247"/>
        <v/>
      </c>
      <c r="BD118" s="46" t="str">
        <f t="shared" si="248"/>
        <v/>
      </c>
      <c r="BE118" s="46" t="str">
        <f t="shared" si="249"/>
        <v/>
      </c>
      <c r="BF118" s="46" t="str">
        <f t="shared" si="250"/>
        <v/>
      </c>
      <c r="BG118" s="4" t="str">
        <f t="shared" si="251"/>
        <v/>
      </c>
      <c r="BH118" s="180" t="str">
        <f t="shared" si="252"/>
        <v/>
      </c>
      <c r="BI118" s="16" t="str">
        <f t="shared" si="253"/>
        <v/>
      </c>
      <c r="BJ118" s="52" t="str">
        <f>IF(BI118="","",IF(W118="","",IF(AND(K118=$K$1,$K$1&lt;&gt;""),$BT$2,IFERROR(IF(INDEX(価格設定!$D$5:$D$1048576,MATCH(Q118,価格設定!$B$5:$B$1048576,0),0)=価格設定!$D$3,$BT$2,$BS$2),$BS$2))))</f>
        <v/>
      </c>
      <c r="BK118" s="16" t="str">
        <f>IF(BI118="","",IF(COUNTIF($BI$3:BI118,BI118)=1,1,IF(AND(BI117=BI118,BH118=""),BK117,COUNTIF($BH$3:BH118,BH118))))</f>
        <v/>
      </c>
      <c r="BL118" s="52" t="str">
        <f t="shared" si="254"/>
        <v/>
      </c>
      <c r="BM118" s="52" t="str">
        <f t="shared" si="255"/>
        <v/>
      </c>
      <c r="BN118" s="119" t="str">
        <f t="shared" si="256"/>
        <v/>
      </c>
      <c r="BO118" s="119" t="str">
        <f t="shared" si="257"/>
        <v/>
      </c>
      <c r="BP118" s="17" t="str">
        <f t="shared" si="258"/>
        <v/>
      </c>
      <c r="BQ118" s="17" t="str">
        <f t="shared" si="259"/>
        <v/>
      </c>
      <c r="BR118" s="17" t="str">
        <f>IF(OR(BP118="",COUNTIF($BO$3:BO118,BO118)&lt;&gt;1),"",SUMIF(BO$3:BO$1048576,BO118,BP$3:BP$1048576))</f>
        <v/>
      </c>
      <c r="BS118" s="17" t="str">
        <f t="shared" si="260"/>
        <v/>
      </c>
      <c r="BT118" s="17" t="str">
        <f t="shared" si="261"/>
        <v/>
      </c>
      <c r="BU118" s="17" t="str">
        <f t="shared" si="262"/>
        <v/>
      </c>
      <c r="BV118" s="24" t="str">
        <f t="shared" si="263"/>
        <v/>
      </c>
      <c r="BW118" s="24" t="str">
        <f t="shared" si="264"/>
        <v/>
      </c>
      <c r="BX118" s="24" t="str">
        <f t="shared" si="265"/>
        <v/>
      </c>
      <c r="BY118" s="26" t="str">
        <f t="shared" si="266"/>
        <v/>
      </c>
      <c r="BZ118" s="26" t="str">
        <f t="shared" si="267"/>
        <v/>
      </c>
      <c r="CA118" s="26" t="str">
        <f t="shared" si="268"/>
        <v/>
      </c>
      <c r="CB118" s="66" t="str">
        <f t="shared" si="269"/>
        <v/>
      </c>
      <c r="CC118" s="65" t="str">
        <f t="shared" si="270"/>
        <v/>
      </c>
      <c r="CD118" s="26" t="str">
        <f t="shared" si="271"/>
        <v/>
      </c>
      <c r="CE118" s="26" t="str">
        <f t="shared" si="272"/>
        <v/>
      </c>
      <c r="CF118" s="193" t="str">
        <f t="shared" si="273"/>
        <v/>
      </c>
      <c r="CG118" s="193" t="str">
        <f t="shared" si="274"/>
        <v/>
      </c>
      <c r="CH118" s="26" t="str">
        <f t="shared" si="275"/>
        <v/>
      </c>
      <c r="CI118" s="26" t="str">
        <f t="shared" si="276"/>
        <v/>
      </c>
      <c r="CJ118" s="65" t="str">
        <f t="shared" si="277"/>
        <v/>
      </c>
      <c r="CK118" s="65" t="str">
        <f t="shared" si="278"/>
        <v/>
      </c>
      <c r="CL118" s="64" t="str">
        <f t="shared" si="279"/>
        <v/>
      </c>
      <c r="CM118" s="64" t="str">
        <f t="shared" si="280"/>
        <v/>
      </c>
      <c r="CN118" s="65" t="str">
        <f t="shared" si="281"/>
        <v/>
      </c>
      <c r="CP118" s="63" t="str">
        <f>IF(BH118="","",MAX($CP$3:CP117)+1)</f>
        <v/>
      </c>
      <c r="CQ118" s="24" t="str">
        <f t="shared" si="282"/>
        <v/>
      </c>
      <c r="CR118" s="24" t="str">
        <f t="shared" si="283"/>
        <v/>
      </c>
      <c r="CS118" s="24" t="str">
        <f t="shared" si="284"/>
        <v/>
      </c>
      <c r="CT118" s="58" t="str">
        <f>IF(BO118="","",COUNTIF($BO$3:BO118,BO118)&amp;"@"&amp;BO118)</f>
        <v/>
      </c>
      <c r="CU118" s="16" t="str">
        <f t="shared" si="222"/>
        <v/>
      </c>
      <c r="CV118" s="63" t="str">
        <f t="shared" si="285"/>
        <v/>
      </c>
      <c r="CW118" s="16" t="str">
        <f t="shared" si="286"/>
        <v/>
      </c>
      <c r="CX118" s="16" t="str">
        <f t="shared" si="287"/>
        <v/>
      </c>
      <c r="CY118" s="16" t="str">
        <f t="shared" si="288"/>
        <v/>
      </c>
      <c r="CZ118" s="85" t="str">
        <f t="shared" si="289"/>
        <v/>
      </c>
      <c r="DA118" s="16" t="str">
        <f t="shared" si="290"/>
        <v/>
      </c>
      <c r="DB118" s="16" t="str">
        <f t="shared" si="291"/>
        <v/>
      </c>
      <c r="DC118" s="28" t="str">
        <f>IF(CP118="","",$DC$1&amp;(INDEX(価格設定!D$1:XFD$3,ROW(価格設定!$D$3),MATCH($AW118,価格設定!D$1:XFD$1,1))*100)&amp;"%")</f>
        <v/>
      </c>
      <c r="DD118" s="28" t="str">
        <f>IF(CP118="","",$DD$1&amp;(INDEX(価格設定!D$1:XFD$3,ROW(価格設定!$D$2),MATCH($AW118,価格設定!D$1:XFD$1,1))*100)&amp;"%")</f>
        <v/>
      </c>
      <c r="DE118" s="29" t="str">
        <f t="shared" si="292"/>
        <v/>
      </c>
      <c r="DG118" s="58" t="str">
        <f t="shared" si="293"/>
        <v/>
      </c>
      <c r="DH118" s="58" t="str">
        <f t="shared" si="294"/>
        <v/>
      </c>
      <c r="DI118" s="58" t="str">
        <f t="shared" si="295"/>
        <v/>
      </c>
      <c r="DJ118" s="85" t="str">
        <f t="shared" si="296"/>
        <v/>
      </c>
      <c r="DL118" s="58" t="str">
        <f>IF(COUNTIF(DG$3:DG$1048576,DG118)=COUNTIF($DG$3:$DG118,DG118),DG118,"")</f>
        <v/>
      </c>
      <c r="DM118" s="85" t="str">
        <f t="shared" si="297"/>
        <v/>
      </c>
      <c r="DN118" s="85" t="str">
        <f t="shared" si="223"/>
        <v/>
      </c>
      <c r="DO118" s="85" t="str">
        <f t="shared" si="223"/>
        <v/>
      </c>
      <c r="DP118" s="303"/>
      <c r="DQ118" s="17" t="str">
        <f t="shared" si="224"/>
        <v/>
      </c>
      <c r="DR118" s="17" t="str">
        <f t="shared" si="225"/>
        <v/>
      </c>
      <c r="DS118" s="17" t="str">
        <f t="shared" si="226"/>
        <v/>
      </c>
      <c r="DU118" s="16" t="str">
        <f t="shared" si="298"/>
        <v/>
      </c>
      <c r="DV118" s="16" t="str">
        <f>IF(DU118="","",COUNT($DU$3:DU118))</f>
        <v/>
      </c>
      <c r="DW118" s="16" t="str">
        <f t="shared" si="299"/>
        <v/>
      </c>
      <c r="DX118" s="16" t="str">
        <f t="shared" si="300"/>
        <v/>
      </c>
      <c r="DY118" s="16" t="str">
        <f>IF(DZ118="","",COUNTIF(DZ$3:DZ118,DZ118))</f>
        <v/>
      </c>
      <c r="DZ118" s="16" t="str">
        <f t="shared" si="301"/>
        <v/>
      </c>
      <c r="EA118" s="16" t="str">
        <f t="shared" si="302"/>
        <v/>
      </c>
      <c r="EB118" s="16" t="str">
        <f t="shared" si="303"/>
        <v/>
      </c>
      <c r="EC118" s="16" t="str">
        <f t="shared" si="304"/>
        <v/>
      </c>
      <c r="ED118" s="16" t="str">
        <f t="shared" si="305"/>
        <v/>
      </c>
      <c r="EE118" s="16" t="str">
        <f t="shared" si="306"/>
        <v/>
      </c>
      <c r="EF118" s="16" t="str">
        <f t="shared" si="307"/>
        <v/>
      </c>
      <c r="EG118" s="16" t="str">
        <f t="shared" si="308"/>
        <v/>
      </c>
      <c r="EH118" s="16" t="str">
        <f t="shared" si="309"/>
        <v/>
      </c>
      <c r="EI118" s="16" t="str">
        <f t="shared" si="310"/>
        <v/>
      </c>
      <c r="EJ118" s="16" t="str">
        <f t="shared" si="311"/>
        <v/>
      </c>
      <c r="EK118" s="16" t="str">
        <f t="shared" si="312"/>
        <v/>
      </c>
      <c r="EL118" s="58" t="str">
        <f t="shared" si="313"/>
        <v/>
      </c>
      <c r="EM118" s="58" t="str">
        <f>IF(OR($DZ118="",CR118=""),IF($EL118="","",$EL118),IF(OR(CR118="なし",CR118=0),領収書!$H$1,CR118))</f>
        <v/>
      </c>
      <c r="EN118" s="58" t="str">
        <f>IF(OR($DZ118="",CS118=""),IF($EL118="","",$EL118),IF(OR(CS118="なし",CS118=0),入力!$EN$1,CS118))</f>
        <v/>
      </c>
      <c r="EO118" s="63" t="str">
        <f t="shared" si="314"/>
        <v/>
      </c>
      <c r="EP118" s="63" t="str">
        <f t="shared" si="315"/>
        <v/>
      </c>
      <c r="ER118" s="16" t="str">
        <f>IF(AND(COUNTIF($ET$3:ET118,ET118)=1,ET118&lt;&gt;""),MAX($ER$3:ER117)+1,"")</f>
        <v/>
      </c>
      <c r="ES118" s="16" t="str">
        <f>IF(価格設定!B120="","",価格設定!B120)</f>
        <v/>
      </c>
      <c r="ET118" s="16" t="str">
        <f>IF(価格設定!C120="","",価格設定!C120)</f>
        <v/>
      </c>
      <c r="EV118" s="16" t="str">
        <f t="shared" si="227"/>
        <v/>
      </c>
      <c r="EW118" s="16" t="str">
        <f t="shared" si="316"/>
        <v/>
      </c>
    </row>
    <row r="119" spans="1:153" ht="30" customHeight="1" x14ac:dyDescent="0.2">
      <c r="A119" s="225"/>
      <c r="B119" s="212"/>
      <c r="C119" s="221"/>
      <c r="D119" s="164"/>
      <c r="E119" s="165"/>
      <c r="F119" s="166"/>
      <c r="G119" s="167"/>
      <c r="H119" s="179"/>
      <c r="I119" s="306"/>
      <c r="J119" s="169"/>
      <c r="K119" s="179"/>
      <c r="L119" s="186"/>
      <c r="M119" s="186"/>
      <c r="N119" s="168"/>
      <c r="O119" s="170"/>
      <c r="P119" s="212"/>
      <c r="Q119" s="179" t="str">
        <f>IFERROR(IF(H119="","",IFERROR(INDEX(価格設定!$B$5:$B$1048576,MATCH(H119,価格設定!$B$5:$B$1048576,0),0),INDEX(価格設定!$B$5:$B$1048576,MATCH("*"&amp;H119&amp;"*",価格設定!$B$5:$B$1048576,0),0))),H119)</f>
        <v/>
      </c>
      <c r="R119" s="250" t="str">
        <f>IFERROR(IF(Q119="",IF(K119="","",K119),IF(K119="",IF(INDEX(価格設定!$C$5:$C$1048576,MATCH(Q119,価格設定!$B$5:$B$1048576,0),0)=0,"",INDEX(価格設定!$C$5:$C$1048576,MATCH(Q119,価格設定!$B$5:$B$1048576,0),0)),IF(K119="なし","",K119))),"")</f>
        <v/>
      </c>
      <c r="S119" s="308" t="str">
        <f t="shared" si="228"/>
        <v/>
      </c>
      <c r="T119" s="126" t="str">
        <f>IFERROR(IF(J119="",IF(INDEX(価格設定!$E$5:$R$1048576,MATCH($Q119,価格設定!B$5:B$1048576,0),MATCH($AW119,価格設定!E$1:X$1,1))=0,"",INDEX(価格設定!$E$5:$R$1048576,MATCH($Q119,価格設定!B$5:B$1048576,0),MATCH($AW119,価格設定!E$1:X$1,1))),J119),"")</f>
        <v/>
      </c>
      <c r="U119" s="126" t="str">
        <f t="shared" si="229"/>
        <v/>
      </c>
      <c r="V119" s="132" t="str">
        <f t="shared" si="230"/>
        <v/>
      </c>
      <c r="W119" s="127" t="str">
        <f>IFERROR(IF(OR(T119="",T119&lt;0),"",IFERROR(INDEX(価格設定!E$2:X$3,IF(AND(K119=$K$1,$K$1&lt;&gt;""),ROW(価格設定!$D$3)-1,MATCH(INDEX(価格設定!$D$5:$D$1048576,MATCH(Q119,価格設定!$B$5:$B$1048576,0),0),価格設定!$D$2:$D$3,0)),MATCH($AW119,価格設定!E$1:X$1,1)),INDEX(価格設定!E$2:X$2,0,MATCH($AW119,価格設定!E$1:X$1,1)))),"")</f>
        <v/>
      </c>
      <c r="X119" s="126" t="str">
        <f t="shared" si="221"/>
        <v/>
      </c>
      <c r="Y119" s="128" t="str">
        <f t="shared" si="231"/>
        <v/>
      </c>
      <c r="Z119" s="126" t="str">
        <f t="shared" si="232"/>
        <v/>
      </c>
      <c r="AA119" s="129" t="str">
        <f t="shared" si="233"/>
        <v/>
      </c>
      <c r="AB119" s="126" t="str">
        <f t="shared" si="234"/>
        <v/>
      </c>
      <c r="AC119" s="280" t="str">
        <f t="shared" si="235"/>
        <v/>
      </c>
      <c r="AD119" s="15"/>
      <c r="AE119" s="204" t="str">
        <f>IF(AF119="","",COUNT($AF$3:AF119))</f>
        <v/>
      </c>
      <c r="AF119" s="206" t="str">
        <f t="shared" si="236"/>
        <v/>
      </c>
      <c r="AG119" s="204" t="str">
        <f t="shared" si="237"/>
        <v/>
      </c>
      <c r="AH119" s="204" t="str">
        <f t="shared" si="238"/>
        <v/>
      </c>
      <c r="AI119" s="287"/>
      <c r="AJ119" s="15"/>
      <c r="AK119" s="138" t="str">
        <f t="shared" si="239"/>
        <v/>
      </c>
      <c r="AL119" s="131" t="str">
        <f t="shared" si="240"/>
        <v/>
      </c>
      <c r="AM119" s="131" t="str">
        <f t="shared" si="241"/>
        <v/>
      </c>
      <c r="AN119" s="313" t="str">
        <f t="shared" si="242"/>
        <v/>
      </c>
      <c r="AO119" s="316" t="str">
        <f t="shared" si="243"/>
        <v/>
      </c>
      <c r="AP119" s="18"/>
      <c r="AQ119" s="3" t="str">
        <f>IF(F119="","",MAX($AQ$3:AQ118)+1)</f>
        <v/>
      </c>
      <c r="AR119" s="3" t="str">
        <f>IF(OR(AQ119="",BB119=""),"",MAX($AR$3:AR118)+1)</f>
        <v/>
      </c>
      <c r="AS119" s="3" t="str">
        <f>IF(CQ119="","",RANK(CQ119,CQ$3:CQ$1048576,1)+COUNTIF($CQ$3:CQ119,CQ119)-1)</f>
        <v/>
      </c>
      <c r="AT119" s="21" t="str">
        <f>IF(C119="",IF(OR(AND($H119&lt;&gt;"",C119=""),AND($F118=$F119,$AZ119&lt;&gt;""),COUNTA($H$3:$H$1048576,#REF!,$F$3:$F$1048576)&gt;COUNTA($H$3:$H119,#REF!,$F$3:$F119),$AZ119&lt;&gt;""),INDEX(AT$3:AT$1048576,MATCH(MAX($AQ$3:$AQ118),$AQ$3:$AQ$1048576,0),0),""),C119)</f>
        <v/>
      </c>
      <c r="AU119" s="21" t="str">
        <f>IF(D119="",IF(OR(AND($H119&lt;&gt;"",D119=""),AND($F118=$F119,$AZ119&lt;&gt;""),COUNTA($H$3:$H$1048576,#REF!,$F$3:$F$1048576)&gt;COUNTA($H$3:$H119,#REF!,$F$3:$F119),$AZ119&lt;&gt;""),INDEX(AU$3:AU$1048576,MATCH(MAX($AQ$3:$AQ118),$AQ$3:$AQ$1048576,0),0),""),D119)</f>
        <v/>
      </c>
      <c r="AV119" s="21" t="str">
        <f>IF(E119="",IF(OR(AND($H119&lt;&gt;"",E119=""),AND($F118=$F119,$AZ119&lt;&gt;""),COUNTA($H$3:$H$1048576,#REF!,$F$3:$F$1048576)&gt;COUNTA($H$3:$H119,#REF!,$F$3:$F119),$AZ119&lt;&gt;""),INDEX(AV$3:AV$1048576,MATCH(MAX($AQ$3:$AQ118),$AQ$3:$AQ$1048576,0),0),""),E119)</f>
        <v/>
      </c>
      <c r="AW119" s="24" t="str">
        <f t="shared" si="244"/>
        <v/>
      </c>
      <c r="AX119" s="13" t="str">
        <f t="shared" si="245"/>
        <v/>
      </c>
      <c r="AY119" s="4" t="str">
        <f t="shared" si="246"/>
        <v/>
      </c>
      <c r="AZ119" s="4" t="str">
        <f>IF(AX119="",IF(OR(AND(H119&lt;&gt;"",F119=""),COUNTA($H$3:$H$1048576)&gt;COUNTA($H$3:$H119)),INDEX(AX$3:AX119,MATCH(MAX($AQ$3:AQ119),AQ$3:AQ119,0),0),""),AX119)</f>
        <v/>
      </c>
      <c r="BA119" s="4" t="str">
        <f>IF(AY119="",IF(AND(H119&lt;&gt;"",F119=""),INDEX(AY$3:AY119,MATCH(MAX($AQ$3:AQ119),AQ$3:AQ119,0),0),""),AY119)</f>
        <v/>
      </c>
      <c r="BB119" s="82" t="str">
        <f>IF(BC119="","",RANK(BC119,BC$3:BC$1048576,1)+COUNTIF($BC$3:BC119,BC119)-1)</f>
        <v/>
      </c>
      <c r="BC119" s="139" t="str">
        <f t="shared" si="247"/>
        <v/>
      </c>
      <c r="BD119" s="46" t="str">
        <f t="shared" si="248"/>
        <v/>
      </c>
      <c r="BE119" s="46" t="str">
        <f t="shared" si="249"/>
        <v/>
      </c>
      <c r="BF119" s="46" t="str">
        <f t="shared" si="250"/>
        <v/>
      </c>
      <c r="BG119" s="4" t="str">
        <f t="shared" si="251"/>
        <v/>
      </c>
      <c r="BH119" s="180" t="str">
        <f t="shared" si="252"/>
        <v/>
      </c>
      <c r="BI119" s="16" t="str">
        <f t="shared" si="253"/>
        <v/>
      </c>
      <c r="BJ119" s="52" t="str">
        <f>IF(BI119="","",IF(W119="","",IF(AND(K119=$K$1,$K$1&lt;&gt;""),$BT$2,IFERROR(IF(INDEX(価格設定!$D$5:$D$1048576,MATCH(Q119,価格設定!$B$5:$B$1048576,0),0)=価格設定!$D$3,$BT$2,$BS$2),$BS$2))))</f>
        <v/>
      </c>
      <c r="BK119" s="16" t="str">
        <f>IF(BI119="","",IF(COUNTIF($BI$3:BI119,BI119)=1,1,IF(AND(BI118=BI119,BH119=""),BK118,COUNTIF($BH$3:BH119,BH119))))</f>
        <v/>
      </c>
      <c r="BL119" s="52" t="str">
        <f t="shared" si="254"/>
        <v/>
      </c>
      <c r="BM119" s="52" t="str">
        <f t="shared" si="255"/>
        <v/>
      </c>
      <c r="BN119" s="119" t="str">
        <f t="shared" si="256"/>
        <v/>
      </c>
      <c r="BO119" s="119" t="str">
        <f t="shared" si="257"/>
        <v/>
      </c>
      <c r="BP119" s="17" t="str">
        <f t="shared" si="258"/>
        <v/>
      </c>
      <c r="BQ119" s="17" t="str">
        <f t="shared" si="259"/>
        <v/>
      </c>
      <c r="BR119" s="17" t="str">
        <f>IF(OR(BP119="",COUNTIF($BO$3:BO119,BO119)&lt;&gt;1),"",SUMIF(BO$3:BO$1048576,BO119,BP$3:BP$1048576))</f>
        <v/>
      </c>
      <c r="BS119" s="17" t="str">
        <f t="shared" si="260"/>
        <v/>
      </c>
      <c r="BT119" s="17" t="str">
        <f t="shared" si="261"/>
        <v/>
      </c>
      <c r="BU119" s="17" t="str">
        <f t="shared" si="262"/>
        <v/>
      </c>
      <c r="BV119" s="24" t="str">
        <f t="shared" si="263"/>
        <v/>
      </c>
      <c r="BW119" s="24" t="str">
        <f t="shared" si="264"/>
        <v/>
      </c>
      <c r="BX119" s="24" t="str">
        <f t="shared" si="265"/>
        <v/>
      </c>
      <c r="BY119" s="26" t="str">
        <f t="shared" si="266"/>
        <v/>
      </c>
      <c r="BZ119" s="26" t="str">
        <f t="shared" si="267"/>
        <v/>
      </c>
      <c r="CA119" s="26" t="str">
        <f t="shared" si="268"/>
        <v/>
      </c>
      <c r="CB119" s="66" t="str">
        <f t="shared" si="269"/>
        <v/>
      </c>
      <c r="CC119" s="65" t="str">
        <f t="shared" si="270"/>
        <v/>
      </c>
      <c r="CD119" s="26" t="str">
        <f t="shared" si="271"/>
        <v/>
      </c>
      <c r="CE119" s="26" t="str">
        <f t="shared" si="272"/>
        <v/>
      </c>
      <c r="CF119" s="193" t="str">
        <f t="shared" si="273"/>
        <v/>
      </c>
      <c r="CG119" s="193" t="str">
        <f t="shared" si="274"/>
        <v/>
      </c>
      <c r="CH119" s="26" t="str">
        <f t="shared" si="275"/>
        <v/>
      </c>
      <c r="CI119" s="26" t="str">
        <f t="shared" si="276"/>
        <v/>
      </c>
      <c r="CJ119" s="65" t="str">
        <f t="shared" si="277"/>
        <v/>
      </c>
      <c r="CK119" s="65" t="str">
        <f t="shared" si="278"/>
        <v/>
      </c>
      <c r="CL119" s="64" t="str">
        <f t="shared" si="279"/>
        <v/>
      </c>
      <c r="CM119" s="64" t="str">
        <f t="shared" si="280"/>
        <v/>
      </c>
      <c r="CN119" s="65" t="str">
        <f t="shared" si="281"/>
        <v/>
      </c>
      <c r="CP119" s="63" t="str">
        <f>IF(BH119="","",MAX($CP$3:CP118)+1)</f>
        <v/>
      </c>
      <c r="CQ119" s="24" t="str">
        <f t="shared" si="282"/>
        <v/>
      </c>
      <c r="CR119" s="24" t="str">
        <f t="shared" si="283"/>
        <v/>
      </c>
      <c r="CS119" s="24" t="str">
        <f t="shared" si="284"/>
        <v/>
      </c>
      <c r="CT119" s="58" t="str">
        <f>IF(BO119="","",COUNTIF($BO$3:BO119,BO119)&amp;"@"&amp;BO119)</f>
        <v/>
      </c>
      <c r="CU119" s="16" t="str">
        <f t="shared" si="222"/>
        <v/>
      </c>
      <c r="CV119" s="63" t="str">
        <f t="shared" si="285"/>
        <v/>
      </c>
      <c r="CW119" s="16" t="str">
        <f t="shared" si="286"/>
        <v/>
      </c>
      <c r="CX119" s="16" t="str">
        <f t="shared" si="287"/>
        <v/>
      </c>
      <c r="CY119" s="16" t="str">
        <f t="shared" si="288"/>
        <v/>
      </c>
      <c r="CZ119" s="85" t="str">
        <f t="shared" si="289"/>
        <v/>
      </c>
      <c r="DA119" s="16" t="str">
        <f t="shared" si="290"/>
        <v/>
      </c>
      <c r="DB119" s="16" t="str">
        <f t="shared" si="291"/>
        <v/>
      </c>
      <c r="DC119" s="28" t="str">
        <f>IF(CP119="","",$DC$1&amp;(INDEX(価格設定!D$1:XFD$3,ROW(価格設定!$D$3),MATCH($AW119,価格設定!D$1:XFD$1,1))*100)&amp;"%")</f>
        <v/>
      </c>
      <c r="DD119" s="28" t="str">
        <f>IF(CP119="","",$DD$1&amp;(INDEX(価格設定!D$1:XFD$3,ROW(価格設定!$D$2),MATCH($AW119,価格設定!D$1:XFD$1,1))*100)&amp;"%")</f>
        <v/>
      </c>
      <c r="DE119" s="29" t="str">
        <f t="shared" si="292"/>
        <v/>
      </c>
      <c r="DG119" s="58" t="str">
        <f t="shared" si="293"/>
        <v/>
      </c>
      <c r="DH119" s="58" t="str">
        <f t="shared" si="294"/>
        <v/>
      </c>
      <c r="DI119" s="58" t="str">
        <f t="shared" si="295"/>
        <v/>
      </c>
      <c r="DJ119" s="85" t="str">
        <f t="shared" si="296"/>
        <v/>
      </c>
      <c r="DL119" s="58" t="str">
        <f>IF(COUNTIF(DG$3:DG$1048576,DG119)=COUNTIF($DG$3:$DG119,DG119),DG119,"")</f>
        <v/>
      </c>
      <c r="DM119" s="85" t="str">
        <f t="shared" si="297"/>
        <v/>
      </c>
      <c r="DN119" s="85" t="str">
        <f t="shared" si="223"/>
        <v/>
      </c>
      <c r="DO119" s="85" t="str">
        <f t="shared" si="223"/>
        <v/>
      </c>
      <c r="DP119" s="303"/>
      <c r="DQ119" s="17" t="str">
        <f t="shared" si="224"/>
        <v/>
      </c>
      <c r="DR119" s="17" t="str">
        <f t="shared" si="225"/>
        <v/>
      </c>
      <c r="DS119" s="17" t="str">
        <f t="shared" si="226"/>
        <v/>
      </c>
      <c r="DU119" s="16" t="str">
        <f t="shared" si="298"/>
        <v/>
      </c>
      <c r="DV119" s="16" t="str">
        <f>IF(DU119="","",COUNT($DU$3:DU119))</f>
        <v/>
      </c>
      <c r="DW119" s="16" t="str">
        <f t="shared" si="299"/>
        <v/>
      </c>
      <c r="DX119" s="16" t="str">
        <f t="shared" si="300"/>
        <v/>
      </c>
      <c r="DY119" s="16" t="str">
        <f>IF(DZ119="","",COUNTIF(DZ$3:DZ119,DZ119))</f>
        <v/>
      </c>
      <c r="DZ119" s="16" t="str">
        <f t="shared" si="301"/>
        <v/>
      </c>
      <c r="EA119" s="16" t="str">
        <f t="shared" si="302"/>
        <v/>
      </c>
      <c r="EB119" s="16" t="str">
        <f t="shared" si="303"/>
        <v/>
      </c>
      <c r="EC119" s="16" t="str">
        <f t="shared" si="304"/>
        <v/>
      </c>
      <c r="ED119" s="16" t="str">
        <f t="shared" si="305"/>
        <v/>
      </c>
      <c r="EE119" s="16" t="str">
        <f t="shared" si="306"/>
        <v/>
      </c>
      <c r="EF119" s="16" t="str">
        <f t="shared" si="307"/>
        <v/>
      </c>
      <c r="EG119" s="16" t="str">
        <f t="shared" si="308"/>
        <v/>
      </c>
      <c r="EH119" s="16" t="str">
        <f t="shared" si="309"/>
        <v/>
      </c>
      <c r="EI119" s="16" t="str">
        <f t="shared" si="310"/>
        <v/>
      </c>
      <c r="EJ119" s="16" t="str">
        <f t="shared" si="311"/>
        <v/>
      </c>
      <c r="EK119" s="16" t="str">
        <f t="shared" si="312"/>
        <v/>
      </c>
      <c r="EL119" s="58" t="str">
        <f t="shared" si="313"/>
        <v/>
      </c>
      <c r="EM119" s="58" t="str">
        <f>IF(OR($DZ119="",CR119=""),IF($EL119="","",$EL119),IF(OR(CR119="なし",CR119=0),領収書!$H$1,CR119))</f>
        <v/>
      </c>
      <c r="EN119" s="58" t="str">
        <f>IF(OR($DZ119="",CS119=""),IF($EL119="","",$EL119),IF(OR(CS119="なし",CS119=0),入力!$EN$1,CS119))</f>
        <v/>
      </c>
      <c r="EO119" s="63" t="str">
        <f t="shared" si="314"/>
        <v/>
      </c>
      <c r="EP119" s="63" t="str">
        <f t="shared" si="315"/>
        <v/>
      </c>
      <c r="ER119" s="16" t="str">
        <f>IF(AND(COUNTIF($ET$3:ET119,ET119)=1,ET119&lt;&gt;""),MAX($ER$3:ER118)+1,"")</f>
        <v/>
      </c>
      <c r="ES119" s="16" t="str">
        <f>IF(価格設定!B121="","",価格設定!B121)</f>
        <v/>
      </c>
      <c r="ET119" s="16" t="str">
        <f>IF(価格設定!C121="","",価格設定!C121)</f>
        <v/>
      </c>
      <c r="EV119" s="16" t="str">
        <f t="shared" si="227"/>
        <v/>
      </c>
      <c r="EW119" s="16" t="str">
        <f t="shared" si="316"/>
        <v/>
      </c>
    </row>
    <row r="120" spans="1:153" ht="30" customHeight="1" x14ac:dyDescent="0.2">
      <c r="A120" s="225"/>
      <c r="B120" s="212"/>
      <c r="C120" s="221"/>
      <c r="D120" s="164"/>
      <c r="E120" s="165"/>
      <c r="F120" s="166"/>
      <c r="G120" s="167"/>
      <c r="H120" s="179"/>
      <c r="I120" s="306"/>
      <c r="J120" s="169"/>
      <c r="K120" s="179"/>
      <c r="L120" s="186"/>
      <c r="M120" s="186"/>
      <c r="N120" s="168"/>
      <c r="O120" s="170"/>
      <c r="P120" s="212"/>
      <c r="Q120" s="179" t="str">
        <f>IFERROR(IF(H120="","",IFERROR(INDEX(価格設定!$B$5:$B$1048576,MATCH(H120,価格設定!$B$5:$B$1048576,0),0),INDEX(価格設定!$B$5:$B$1048576,MATCH("*"&amp;H120&amp;"*",価格設定!$B$5:$B$1048576,0),0))),H120)</f>
        <v/>
      </c>
      <c r="R120" s="250" t="str">
        <f>IFERROR(IF(Q120="",IF(K120="","",K120),IF(K120="",IF(INDEX(価格設定!$C$5:$C$1048576,MATCH(Q120,価格設定!$B$5:$B$1048576,0),0)=0,"",INDEX(価格設定!$C$5:$C$1048576,MATCH(Q120,価格設定!$B$5:$B$1048576,0),0)),IF(K120="なし","",K120))),"")</f>
        <v/>
      </c>
      <c r="S120" s="308" t="str">
        <f t="shared" si="228"/>
        <v/>
      </c>
      <c r="T120" s="126" t="str">
        <f>IFERROR(IF(J120="",IF(INDEX(価格設定!$E$5:$R$1048576,MATCH($Q120,価格設定!B$5:B$1048576,0),MATCH($AW120,価格設定!E$1:X$1,1))=0,"",INDEX(価格設定!$E$5:$R$1048576,MATCH($Q120,価格設定!B$5:B$1048576,0),MATCH($AW120,価格設定!E$1:X$1,1))),J120),"")</f>
        <v/>
      </c>
      <c r="U120" s="126" t="str">
        <f t="shared" si="229"/>
        <v/>
      </c>
      <c r="V120" s="132" t="str">
        <f t="shared" si="230"/>
        <v/>
      </c>
      <c r="W120" s="127" t="str">
        <f>IFERROR(IF(OR(T120="",T120&lt;0),"",IFERROR(INDEX(価格設定!E$2:X$3,IF(AND(K120=$K$1,$K$1&lt;&gt;""),ROW(価格設定!$D$3)-1,MATCH(INDEX(価格設定!$D$5:$D$1048576,MATCH(Q120,価格設定!$B$5:$B$1048576,0),0),価格設定!$D$2:$D$3,0)),MATCH($AW120,価格設定!E$1:X$1,1)),INDEX(価格設定!E$2:X$2,0,MATCH($AW120,価格設定!E$1:X$1,1)))),"")</f>
        <v/>
      </c>
      <c r="X120" s="126" t="str">
        <f t="shared" si="221"/>
        <v/>
      </c>
      <c r="Y120" s="128" t="str">
        <f t="shared" si="231"/>
        <v/>
      </c>
      <c r="Z120" s="126" t="str">
        <f t="shared" si="232"/>
        <v/>
      </c>
      <c r="AA120" s="129" t="str">
        <f t="shared" si="233"/>
        <v/>
      </c>
      <c r="AB120" s="126" t="str">
        <f t="shared" si="234"/>
        <v/>
      </c>
      <c r="AC120" s="280" t="str">
        <f t="shared" si="235"/>
        <v/>
      </c>
      <c r="AD120" s="15"/>
      <c r="AE120" s="204" t="str">
        <f>IF(AF120="","",COUNT($AF$3:AF120))</f>
        <v/>
      </c>
      <c r="AF120" s="206" t="str">
        <f t="shared" si="236"/>
        <v/>
      </c>
      <c r="AG120" s="204" t="str">
        <f t="shared" si="237"/>
        <v/>
      </c>
      <c r="AH120" s="204" t="str">
        <f t="shared" si="238"/>
        <v/>
      </c>
      <c r="AI120" s="287"/>
      <c r="AJ120" s="15"/>
      <c r="AK120" s="138" t="str">
        <f t="shared" si="239"/>
        <v/>
      </c>
      <c r="AL120" s="131" t="str">
        <f t="shared" si="240"/>
        <v/>
      </c>
      <c r="AM120" s="131" t="str">
        <f t="shared" si="241"/>
        <v/>
      </c>
      <c r="AN120" s="313" t="str">
        <f t="shared" si="242"/>
        <v/>
      </c>
      <c r="AO120" s="316" t="str">
        <f t="shared" si="243"/>
        <v/>
      </c>
      <c r="AP120" s="18"/>
      <c r="AQ120" s="3" t="str">
        <f>IF(F120="","",MAX($AQ$3:AQ119)+1)</f>
        <v/>
      </c>
      <c r="AR120" s="3" t="str">
        <f>IF(OR(AQ120="",BB120=""),"",MAX($AR$3:AR119)+1)</f>
        <v/>
      </c>
      <c r="AS120" s="3" t="str">
        <f>IF(CQ120="","",RANK(CQ120,CQ$3:CQ$1048576,1)+COUNTIF($CQ$3:CQ120,CQ120)-1)</f>
        <v/>
      </c>
      <c r="AT120" s="21" t="str">
        <f>IF(C120="",IF(OR(AND($H120&lt;&gt;"",C120=""),AND($F119=$F120,$AZ120&lt;&gt;""),COUNTA($H$3:$H$1048576,#REF!,$F$3:$F$1048576)&gt;COUNTA($H$3:$H120,#REF!,$F$3:$F120),$AZ120&lt;&gt;""),INDEX(AT$3:AT$1048576,MATCH(MAX($AQ$3:$AQ119),$AQ$3:$AQ$1048576,0),0),""),C120)</f>
        <v/>
      </c>
      <c r="AU120" s="21" t="str">
        <f>IF(D120="",IF(OR(AND($H120&lt;&gt;"",D120=""),AND($F119=$F120,$AZ120&lt;&gt;""),COUNTA($H$3:$H$1048576,#REF!,$F$3:$F$1048576)&gt;COUNTA($H$3:$H120,#REF!,$F$3:$F120),$AZ120&lt;&gt;""),INDEX(AU$3:AU$1048576,MATCH(MAX($AQ$3:$AQ119),$AQ$3:$AQ$1048576,0),0),""),D120)</f>
        <v/>
      </c>
      <c r="AV120" s="21" t="str">
        <f>IF(E120="",IF(OR(AND($H120&lt;&gt;"",E120=""),AND($F119=$F120,$AZ120&lt;&gt;""),COUNTA($H$3:$H$1048576,#REF!,$F$3:$F$1048576)&gt;COUNTA($H$3:$H120,#REF!,$F$3:$F120),$AZ120&lt;&gt;""),INDEX(AV$3:AV$1048576,MATCH(MAX($AQ$3:$AQ119),$AQ$3:$AQ$1048576,0),0),""),E120)</f>
        <v/>
      </c>
      <c r="AW120" s="24" t="str">
        <f t="shared" si="244"/>
        <v/>
      </c>
      <c r="AX120" s="13" t="str">
        <f t="shared" si="245"/>
        <v/>
      </c>
      <c r="AY120" s="4" t="str">
        <f t="shared" si="246"/>
        <v/>
      </c>
      <c r="AZ120" s="4" t="str">
        <f>IF(AX120="",IF(OR(AND(H120&lt;&gt;"",F120=""),COUNTA($H$3:$H$1048576)&gt;COUNTA($H$3:$H120)),INDEX(AX$3:AX120,MATCH(MAX($AQ$3:AQ120),AQ$3:AQ120,0),0),""),AX120)</f>
        <v/>
      </c>
      <c r="BA120" s="4" t="str">
        <f>IF(AY120="",IF(AND(H120&lt;&gt;"",F120=""),INDEX(AY$3:AY120,MATCH(MAX($AQ$3:AQ120),AQ$3:AQ120,0),0),""),AY120)</f>
        <v/>
      </c>
      <c r="BB120" s="82" t="str">
        <f>IF(BC120="","",RANK(BC120,BC$3:BC$1048576,1)+COUNTIF($BC$3:BC120,BC120)-1)</f>
        <v/>
      </c>
      <c r="BC120" s="139" t="str">
        <f t="shared" si="247"/>
        <v/>
      </c>
      <c r="BD120" s="46" t="str">
        <f t="shared" si="248"/>
        <v/>
      </c>
      <c r="BE120" s="46" t="str">
        <f t="shared" si="249"/>
        <v/>
      </c>
      <c r="BF120" s="46" t="str">
        <f t="shared" si="250"/>
        <v/>
      </c>
      <c r="BG120" s="4" t="str">
        <f t="shared" si="251"/>
        <v/>
      </c>
      <c r="BH120" s="180" t="str">
        <f t="shared" si="252"/>
        <v/>
      </c>
      <c r="BI120" s="16" t="str">
        <f t="shared" si="253"/>
        <v/>
      </c>
      <c r="BJ120" s="52" t="str">
        <f>IF(BI120="","",IF(W120="","",IF(AND(K120=$K$1,$K$1&lt;&gt;""),$BT$2,IFERROR(IF(INDEX(価格設定!$D$5:$D$1048576,MATCH(Q120,価格設定!$B$5:$B$1048576,0),0)=価格設定!$D$3,$BT$2,$BS$2),$BS$2))))</f>
        <v/>
      </c>
      <c r="BK120" s="16" t="str">
        <f>IF(BI120="","",IF(COUNTIF($BI$3:BI120,BI120)=1,1,IF(AND(BI119=BI120,BH120=""),BK119,COUNTIF($BH$3:BH120,BH120))))</f>
        <v/>
      </c>
      <c r="BL120" s="52" t="str">
        <f t="shared" si="254"/>
        <v/>
      </c>
      <c r="BM120" s="52" t="str">
        <f t="shared" si="255"/>
        <v/>
      </c>
      <c r="BN120" s="119" t="str">
        <f t="shared" si="256"/>
        <v/>
      </c>
      <c r="BO120" s="119" t="str">
        <f t="shared" si="257"/>
        <v/>
      </c>
      <c r="BP120" s="17" t="str">
        <f t="shared" si="258"/>
        <v/>
      </c>
      <c r="BQ120" s="17" t="str">
        <f t="shared" si="259"/>
        <v/>
      </c>
      <c r="BR120" s="17" t="str">
        <f>IF(OR(BP120="",COUNTIF($BO$3:BO120,BO120)&lt;&gt;1),"",SUMIF(BO$3:BO$1048576,BO120,BP$3:BP$1048576))</f>
        <v/>
      </c>
      <c r="BS120" s="17" t="str">
        <f t="shared" si="260"/>
        <v/>
      </c>
      <c r="BT120" s="17" t="str">
        <f t="shared" si="261"/>
        <v/>
      </c>
      <c r="BU120" s="17" t="str">
        <f t="shared" si="262"/>
        <v/>
      </c>
      <c r="BV120" s="24" t="str">
        <f t="shared" si="263"/>
        <v/>
      </c>
      <c r="BW120" s="24" t="str">
        <f t="shared" si="264"/>
        <v/>
      </c>
      <c r="BX120" s="24" t="str">
        <f t="shared" si="265"/>
        <v/>
      </c>
      <c r="BY120" s="26" t="str">
        <f t="shared" si="266"/>
        <v/>
      </c>
      <c r="BZ120" s="26" t="str">
        <f t="shared" si="267"/>
        <v/>
      </c>
      <c r="CA120" s="26" t="str">
        <f t="shared" si="268"/>
        <v/>
      </c>
      <c r="CB120" s="66" t="str">
        <f t="shared" si="269"/>
        <v/>
      </c>
      <c r="CC120" s="65" t="str">
        <f t="shared" si="270"/>
        <v/>
      </c>
      <c r="CD120" s="26" t="str">
        <f t="shared" si="271"/>
        <v/>
      </c>
      <c r="CE120" s="26" t="str">
        <f t="shared" si="272"/>
        <v/>
      </c>
      <c r="CF120" s="193" t="str">
        <f t="shared" si="273"/>
        <v/>
      </c>
      <c r="CG120" s="193" t="str">
        <f t="shared" si="274"/>
        <v/>
      </c>
      <c r="CH120" s="26" t="str">
        <f t="shared" si="275"/>
        <v/>
      </c>
      <c r="CI120" s="26" t="str">
        <f t="shared" si="276"/>
        <v/>
      </c>
      <c r="CJ120" s="65" t="str">
        <f t="shared" si="277"/>
        <v/>
      </c>
      <c r="CK120" s="65" t="str">
        <f t="shared" si="278"/>
        <v/>
      </c>
      <c r="CL120" s="64" t="str">
        <f t="shared" si="279"/>
        <v/>
      </c>
      <c r="CM120" s="64" t="str">
        <f t="shared" si="280"/>
        <v/>
      </c>
      <c r="CN120" s="65" t="str">
        <f t="shared" si="281"/>
        <v/>
      </c>
      <c r="CP120" s="63" t="str">
        <f>IF(BH120="","",MAX($CP$3:CP119)+1)</f>
        <v/>
      </c>
      <c r="CQ120" s="24" t="str">
        <f t="shared" si="282"/>
        <v/>
      </c>
      <c r="CR120" s="24" t="str">
        <f t="shared" si="283"/>
        <v/>
      </c>
      <c r="CS120" s="24" t="str">
        <f t="shared" si="284"/>
        <v/>
      </c>
      <c r="CT120" s="58" t="str">
        <f>IF(BO120="","",COUNTIF($BO$3:BO120,BO120)&amp;"@"&amp;BO120)</f>
        <v/>
      </c>
      <c r="CU120" s="16" t="str">
        <f t="shared" si="222"/>
        <v/>
      </c>
      <c r="CV120" s="63" t="str">
        <f t="shared" si="285"/>
        <v/>
      </c>
      <c r="CW120" s="16" t="str">
        <f t="shared" si="286"/>
        <v/>
      </c>
      <c r="CX120" s="16" t="str">
        <f t="shared" si="287"/>
        <v/>
      </c>
      <c r="CY120" s="16" t="str">
        <f t="shared" si="288"/>
        <v/>
      </c>
      <c r="CZ120" s="85" t="str">
        <f t="shared" si="289"/>
        <v/>
      </c>
      <c r="DA120" s="16" t="str">
        <f t="shared" si="290"/>
        <v/>
      </c>
      <c r="DB120" s="16" t="str">
        <f t="shared" si="291"/>
        <v/>
      </c>
      <c r="DC120" s="28" t="str">
        <f>IF(CP120="","",$DC$1&amp;(INDEX(価格設定!D$1:XFD$3,ROW(価格設定!$D$3),MATCH($AW120,価格設定!D$1:XFD$1,1))*100)&amp;"%")</f>
        <v/>
      </c>
      <c r="DD120" s="28" t="str">
        <f>IF(CP120="","",$DD$1&amp;(INDEX(価格設定!D$1:XFD$3,ROW(価格設定!$D$2),MATCH($AW120,価格設定!D$1:XFD$1,1))*100)&amp;"%")</f>
        <v/>
      </c>
      <c r="DE120" s="29" t="str">
        <f t="shared" si="292"/>
        <v/>
      </c>
      <c r="DG120" s="58" t="str">
        <f t="shared" si="293"/>
        <v/>
      </c>
      <c r="DH120" s="58" t="str">
        <f t="shared" si="294"/>
        <v/>
      </c>
      <c r="DI120" s="58" t="str">
        <f t="shared" si="295"/>
        <v/>
      </c>
      <c r="DJ120" s="85" t="str">
        <f t="shared" si="296"/>
        <v/>
      </c>
      <c r="DL120" s="58" t="str">
        <f>IF(COUNTIF(DG$3:DG$1048576,DG120)=COUNTIF($DG$3:$DG120,DG120),DG120,"")</f>
        <v/>
      </c>
      <c r="DM120" s="85" t="str">
        <f t="shared" si="297"/>
        <v/>
      </c>
      <c r="DN120" s="85" t="str">
        <f t="shared" si="223"/>
        <v/>
      </c>
      <c r="DO120" s="85" t="str">
        <f t="shared" si="223"/>
        <v/>
      </c>
      <c r="DP120" s="303"/>
      <c r="DQ120" s="17" t="str">
        <f t="shared" si="224"/>
        <v/>
      </c>
      <c r="DR120" s="17" t="str">
        <f t="shared" si="225"/>
        <v/>
      </c>
      <c r="DS120" s="17" t="str">
        <f t="shared" si="226"/>
        <v/>
      </c>
      <c r="DU120" s="16" t="str">
        <f t="shared" si="298"/>
        <v/>
      </c>
      <c r="DV120" s="16" t="str">
        <f>IF(DU120="","",COUNT($DU$3:DU120))</f>
        <v/>
      </c>
      <c r="DW120" s="16" t="str">
        <f t="shared" si="299"/>
        <v/>
      </c>
      <c r="DX120" s="16" t="str">
        <f t="shared" si="300"/>
        <v/>
      </c>
      <c r="DY120" s="16" t="str">
        <f>IF(DZ120="","",COUNTIF(DZ$3:DZ120,DZ120))</f>
        <v/>
      </c>
      <c r="DZ120" s="16" t="str">
        <f t="shared" si="301"/>
        <v/>
      </c>
      <c r="EA120" s="16" t="str">
        <f t="shared" si="302"/>
        <v/>
      </c>
      <c r="EB120" s="16" t="str">
        <f t="shared" si="303"/>
        <v/>
      </c>
      <c r="EC120" s="16" t="str">
        <f t="shared" si="304"/>
        <v/>
      </c>
      <c r="ED120" s="16" t="str">
        <f t="shared" si="305"/>
        <v/>
      </c>
      <c r="EE120" s="16" t="str">
        <f t="shared" si="306"/>
        <v/>
      </c>
      <c r="EF120" s="16" t="str">
        <f t="shared" si="307"/>
        <v/>
      </c>
      <c r="EG120" s="16" t="str">
        <f t="shared" si="308"/>
        <v/>
      </c>
      <c r="EH120" s="16" t="str">
        <f t="shared" si="309"/>
        <v/>
      </c>
      <c r="EI120" s="16" t="str">
        <f t="shared" si="310"/>
        <v/>
      </c>
      <c r="EJ120" s="16" t="str">
        <f t="shared" si="311"/>
        <v/>
      </c>
      <c r="EK120" s="16" t="str">
        <f t="shared" si="312"/>
        <v/>
      </c>
      <c r="EL120" s="58" t="str">
        <f t="shared" si="313"/>
        <v/>
      </c>
      <c r="EM120" s="58" t="str">
        <f>IF(OR($DZ120="",CR120=""),IF($EL120="","",$EL120),IF(OR(CR120="なし",CR120=0),領収書!$H$1,CR120))</f>
        <v/>
      </c>
      <c r="EN120" s="58" t="str">
        <f>IF(OR($DZ120="",CS120=""),IF($EL120="","",$EL120),IF(OR(CS120="なし",CS120=0),入力!$EN$1,CS120))</f>
        <v/>
      </c>
      <c r="EO120" s="63" t="str">
        <f t="shared" si="314"/>
        <v/>
      </c>
      <c r="EP120" s="63" t="str">
        <f t="shared" si="315"/>
        <v/>
      </c>
      <c r="ER120" s="16" t="str">
        <f>IF(AND(COUNTIF($ET$3:ET120,ET120)=1,ET120&lt;&gt;""),MAX($ER$3:ER119)+1,"")</f>
        <v/>
      </c>
      <c r="ES120" s="16" t="str">
        <f>IF(価格設定!B122="","",価格設定!B122)</f>
        <v/>
      </c>
      <c r="ET120" s="16" t="str">
        <f>IF(価格設定!C122="","",価格設定!C122)</f>
        <v/>
      </c>
      <c r="EV120" s="16" t="str">
        <f t="shared" si="227"/>
        <v/>
      </c>
      <c r="EW120" s="16" t="str">
        <f t="shared" si="316"/>
        <v/>
      </c>
    </row>
    <row r="121" spans="1:153" ht="30" customHeight="1" x14ac:dyDescent="0.2">
      <c r="A121" s="225"/>
      <c r="B121" s="212"/>
      <c r="C121" s="221"/>
      <c r="D121" s="164"/>
      <c r="E121" s="165"/>
      <c r="F121" s="166"/>
      <c r="G121" s="167"/>
      <c r="H121" s="179"/>
      <c r="I121" s="306"/>
      <c r="J121" s="169"/>
      <c r="K121" s="179"/>
      <c r="L121" s="186"/>
      <c r="M121" s="186"/>
      <c r="N121" s="168"/>
      <c r="O121" s="170"/>
      <c r="P121" s="212"/>
      <c r="Q121" s="179" t="str">
        <f>IFERROR(IF(H121="","",IFERROR(INDEX(価格設定!$B$5:$B$1048576,MATCH(H121,価格設定!$B$5:$B$1048576,0),0),INDEX(価格設定!$B$5:$B$1048576,MATCH("*"&amp;H121&amp;"*",価格設定!$B$5:$B$1048576,0),0))),H121)</f>
        <v/>
      </c>
      <c r="R121" s="250" t="str">
        <f>IFERROR(IF(Q121="",IF(K121="","",K121),IF(K121="",IF(INDEX(価格設定!$C$5:$C$1048576,MATCH(Q121,価格設定!$B$5:$B$1048576,0),0)=0,"",INDEX(価格設定!$C$5:$C$1048576,MATCH(Q121,価格設定!$B$5:$B$1048576,0),0)),IF(K121="なし","",K121))),"")</f>
        <v/>
      </c>
      <c r="S121" s="308" t="str">
        <f t="shared" si="228"/>
        <v/>
      </c>
      <c r="T121" s="126" t="str">
        <f>IFERROR(IF(J121="",IF(INDEX(価格設定!$E$5:$R$1048576,MATCH($Q121,価格設定!B$5:B$1048576,0),MATCH($AW121,価格設定!E$1:X$1,1))=0,"",INDEX(価格設定!$E$5:$R$1048576,MATCH($Q121,価格設定!B$5:B$1048576,0),MATCH($AW121,価格設定!E$1:X$1,1))),J121),"")</f>
        <v/>
      </c>
      <c r="U121" s="126" t="str">
        <f t="shared" si="229"/>
        <v/>
      </c>
      <c r="V121" s="132" t="str">
        <f t="shared" si="230"/>
        <v/>
      </c>
      <c r="W121" s="127" t="str">
        <f>IFERROR(IF(OR(T121="",T121&lt;0),"",IFERROR(INDEX(価格設定!E$2:X$3,IF(AND(K121=$K$1,$K$1&lt;&gt;""),ROW(価格設定!$D$3)-1,MATCH(INDEX(価格設定!$D$5:$D$1048576,MATCH(Q121,価格設定!$B$5:$B$1048576,0),0),価格設定!$D$2:$D$3,0)),MATCH($AW121,価格設定!E$1:X$1,1)),INDEX(価格設定!E$2:X$2,0,MATCH($AW121,価格設定!E$1:X$1,1)))),"")</f>
        <v/>
      </c>
      <c r="X121" s="126" t="str">
        <f t="shared" si="221"/>
        <v/>
      </c>
      <c r="Y121" s="128" t="str">
        <f t="shared" si="231"/>
        <v/>
      </c>
      <c r="Z121" s="126" t="str">
        <f t="shared" si="232"/>
        <v/>
      </c>
      <c r="AA121" s="129" t="str">
        <f t="shared" si="233"/>
        <v/>
      </c>
      <c r="AB121" s="126" t="str">
        <f t="shared" si="234"/>
        <v/>
      </c>
      <c r="AC121" s="280" t="str">
        <f t="shared" si="235"/>
        <v/>
      </c>
      <c r="AD121" s="15"/>
      <c r="AE121" s="204" t="str">
        <f>IF(AF121="","",COUNT($AF$3:AF121))</f>
        <v/>
      </c>
      <c r="AF121" s="206" t="str">
        <f t="shared" si="236"/>
        <v/>
      </c>
      <c r="AG121" s="204" t="str">
        <f t="shared" si="237"/>
        <v/>
      </c>
      <c r="AH121" s="204" t="str">
        <f t="shared" si="238"/>
        <v/>
      </c>
      <c r="AI121" s="287"/>
      <c r="AJ121" s="15"/>
      <c r="AK121" s="138" t="str">
        <f t="shared" si="239"/>
        <v/>
      </c>
      <c r="AL121" s="131" t="str">
        <f t="shared" si="240"/>
        <v/>
      </c>
      <c r="AM121" s="131" t="str">
        <f t="shared" si="241"/>
        <v/>
      </c>
      <c r="AN121" s="313" t="str">
        <f t="shared" si="242"/>
        <v/>
      </c>
      <c r="AO121" s="316" t="str">
        <f t="shared" si="243"/>
        <v/>
      </c>
      <c r="AP121" s="18"/>
      <c r="AQ121" s="3" t="str">
        <f>IF(F121="","",MAX($AQ$3:AQ120)+1)</f>
        <v/>
      </c>
      <c r="AR121" s="3" t="str">
        <f>IF(OR(AQ121="",BB121=""),"",MAX($AR$3:AR120)+1)</f>
        <v/>
      </c>
      <c r="AS121" s="3" t="str">
        <f>IF(CQ121="","",RANK(CQ121,CQ$3:CQ$1048576,1)+COUNTIF($CQ$3:CQ121,CQ121)-1)</f>
        <v/>
      </c>
      <c r="AT121" s="21" t="str">
        <f>IF(C121="",IF(OR(AND($H121&lt;&gt;"",C121=""),AND($F120=$F121,$AZ121&lt;&gt;""),COUNTA($H$3:$H$1048576,#REF!,$F$3:$F$1048576)&gt;COUNTA($H$3:$H121,#REF!,$F$3:$F121),$AZ121&lt;&gt;""),INDEX(AT$3:AT$1048576,MATCH(MAX($AQ$3:$AQ120),$AQ$3:$AQ$1048576,0),0),""),C121)</f>
        <v/>
      </c>
      <c r="AU121" s="21" t="str">
        <f>IF(D121="",IF(OR(AND($H121&lt;&gt;"",D121=""),AND($F120=$F121,$AZ121&lt;&gt;""),COUNTA($H$3:$H$1048576,#REF!,$F$3:$F$1048576)&gt;COUNTA($H$3:$H121,#REF!,$F$3:$F121),$AZ121&lt;&gt;""),INDEX(AU$3:AU$1048576,MATCH(MAX($AQ$3:$AQ120),$AQ$3:$AQ$1048576,0),0),""),D121)</f>
        <v/>
      </c>
      <c r="AV121" s="21" t="str">
        <f>IF(E121="",IF(OR(AND($H121&lt;&gt;"",E121=""),AND($F120=$F121,$AZ121&lt;&gt;""),COUNTA($H$3:$H$1048576,#REF!,$F$3:$F$1048576)&gt;COUNTA($H$3:$H121,#REF!,$F$3:$F121),$AZ121&lt;&gt;""),INDEX(AV$3:AV$1048576,MATCH(MAX($AQ$3:$AQ120),$AQ$3:$AQ$1048576,0),0),""),E121)</f>
        <v/>
      </c>
      <c r="AW121" s="24" t="str">
        <f t="shared" si="244"/>
        <v/>
      </c>
      <c r="AX121" s="13" t="str">
        <f t="shared" si="245"/>
        <v/>
      </c>
      <c r="AY121" s="4" t="str">
        <f t="shared" si="246"/>
        <v/>
      </c>
      <c r="AZ121" s="4" t="str">
        <f>IF(AX121="",IF(OR(AND(H121&lt;&gt;"",F121=""),COUNTA($H$3:$H$1048576)&gt;COUNTA($H$3:$H121)),INDEX(AX$3:AX121,MATCH(MAX($AQ$3:AQ121),AQ$3:AQ121,0),0),""),AX121)</f>
        <v/>
      </c>
      <c r="BA121" s="4" t="str">
        <f>IF(AY121="",IF(AND(H121&lt;&gt;"",F121=""),INDEX(AY$3:AY121,MATCH(MAX($AQ$3:AQ121),AQ$3:AQ121,0),0),""),AY121)</f>
        <v/>
      </c>
      <c r="BB121" s="82" t="str">
        <f>IF(BC121="","",RANK(BC121,BC$3:BC$1048576,1)+COUNTIF($BC$3:BC121,BC121)-1)</f>
        <v/>
      </c>
      <c r="BC121" s="139" t="str">
        <f t="shared" si="247"/>
        <v/>
      </c>
      <c r="BD121" s="46" t="str">
        <f t="shared" si="248"/>
        <v/>
      </c>
      <c r="BE121" s="46" t="str">
        <f t="shared" si="249"/>
        <v/>
      </c>
      <c r="BF121" s="46" t="str">
        <f t="shared" si="250"/>
        <v/>
      </c>
      <c r="BG121" s="4" t="str">
        <f t="shared" si="251"/>
        <v/>
      </c>
      <c r="BH121" s="180" t="str">
        <f t="shared" si="252"/>
        <v/>
      </c>
      <c r="BI121" s="16" t="str">
        <f t="shared" si="253"/>
        <v/>
      </c>
      <c r="BJ121" s="52" t="str">
        <f>IF(BI121="","",IF(W121="","",IF(AND(K121=$K$1,$K$1&lt;&gt;""),$BT$2,IFERROR(IF(INDEX(価格設定!$D$5:$D$1048576,MATCH(Q121,価格設定!$B$5:$B$1048576,0),0)=価格設定!$D$3,$BT$2,$BS$2),$BS$2))))</f>
        <v/>
      </c>
      <c r="BK121" s="16" t="str">
        <f>IF(BI121="","",IF(COUNTIF($BI$3:BI121,BI121)=1,1,IF(AND(BI120=BI121,BH121=""),BK120,COUNTIF($BH$3:BH121,BH121))))</f>
        <v/>
      </c>
      <c r="BL121" s="52" t="str">
        <f t="shared" si="254"/>
        <v/>
      </c>
      <c r="BM121" s="52" t="str">
        <f t="shared" si="255"/>
        <v/>
      </c>
      <c r="BN121" s="119" t="str">
        <f t="shared" si="256"/>
        <v/>
      </c>
      <c r="BO121" s="119" t="str">
        <f t="shared" si="257"/>
        <v/>
      </c>
      <c r="BP121" s="17" t="str">
        <f t="shared" si="258"/>
        <v/>
      </c>
      <c r="BQ121" s="17" t="str">
        <f t="shared" si="259"/>
        <v/>
      </c>
      <c r="BR121" s="17" t="str">
        <f>IF(OR(BP121="",COUNTIF($BO$3:BO121,BO121)&lt;&gt;1),"",SUMIF(BO$3:BO$1048576,BO121,BP$3:BP$1048576))</f>
        <v/>
      </c>
      <c r="BS121" s="17" t="str">
        <f t="shared" si="260"/>
        <v/>
      </c>
      <c r="BT121" s="17" t="str">
        <f t="shared" si="261"/>
        <v/>
      </c>
      <c r="BU121" s="17" t="str">
        <f t="shared" si="262"/>
        <v/>
      </c>
      <c r="BV121" s="24" t="str">
        <f t="shared" si="263"/>
        <v/>
      </c>
      <c r="BW121" s="24" t="str">
        <f t="shared" si="264"/>
        <v/>
      </c>
      <c r="BX121" s="24" t="str">
        <f t="shared" si="265"/>
        <v/>
      </c>
      <c r="BY121" s="26" t="str">
        <f t="shared" si="266"/>
        <v/>
      </c>
      <c r="BZ121" s="26" t="str">
        <f t="shared" si="267"/>
        <v/>
      </c>
      <c r="CA121" s="26" t="str">
        <f t="shared" si="268"/>
        <v/>
      </c>
      <c r="CB121" s="66" t="str">
        <f t="shared" si="269"/>
        <v/>
      </c>
      <c r="CC121" s="65" t="str">
        <f t="shared" si="270"/>
        <v/>
      </c>
      <c r="CD121" s="26" t="str">
        <f t="shared" si="271"/>
        <v/>
      </c>
      <c r="CE121" s="26" t="str">
        <f t="shared" si="272"/>
        <v/>
      </c>
      <c r="CF121" s="193" t="str">
        <f t="shared" si="273"/>
        <v/>
      </c>
      <c r="CG121" s="193" t="str">
        <f t="shared" si="274"/>
        <v/>
      </c>
      <c r="CH121" s="26" t="str">
        <f t="shared" si="275"/>
        <v/>
      </c>
      <c r="CI121" s="26" t="str">
        <f t="shared" si="276"/>
        <v/>
      </c>
      <c r="CJ121" s="65" t="str">
        <f t="shared" si="277"/>
        <v/>
      </c>
      <c r="CK121" s="65" t="str">
        <f t="shared" si="278"/>
        <v/>
      </c>
      <c r="CL121" s="64" t="str">
        <f t="shared" si="279"/>
        <v/>
      </c>
      <c r="CM121" s="64" t="str">
        <f t="shared" si="280"/>
        <v/>
      </c>
      <c r="CN121" s="65" t="str">
        <f t="shared" si="281"/>
        <v/>
      </c>
      <c r="CP121" s="63" t="str">
        <f>IF(BH121="","",MAX($CP$3:CP120)+1)</f>
        <v/>
      </c>
      <c r="CQ121" s="24" t="str">
        <f t="shared" si="282"/>
        <v/>
      </c>
      <c r="CR121" s="24" t="str">
        <f t="shared" si="283"/>
        <v/>
      </c>
      <c r="CS121" s="24" t="str">
        <f t="shared" si="284"/>
        <v/>
      </c>
      <c r="CT121" s="58" t="str">
        <f>IF(BO121="","",COUNTIF($BO$3:BO121,BO121)&amp;"@"&amp;BO121)</f>
        <v/>
      </c>
      <c r="CU121" s="16" t="str">
        <f t="shared" si="222"/>
        <v/>
      </c>
      <c r="CV121" s="63" t="str">
        <f t="shared" si="285"/>
        <v/>
      </c>
      <c r="CW121" s="16" t="str">
        <f t="shared" si="286"/>
        <v/>
      </c>
      <c r="CX121" s="16" t="str">
        <f t="shared" si="287"/>
        <v/>
      </c>
      <c r="CY121" s="16" t="str">
        <f t="shared" si="288"/>
        <v/>
      </c>
      <c r="CZ121" s="85" t="str">
        <f t="shared" si="289"/>
        <v/>
      </c>
      <c r="DA121" s="16" t="str">
        <f t="shared" si="290"/>
        <v/>
      </c>
      <c r="DB121" s="16" t="str">
        <f t="shared" si="291"/>
        <v/>
      </c>
      <c r="DC121" s="28" t="str">
        <f>IF(CP121="","",$DC$1&amp;(INDEX(価格設定!D$1:XFD$3,ROW(価格設定!$D$3),MATCH($AW121,価格設定!D$1:XFD$1,1))*100)&amp;"%")</f>
        <v/>
      </c>
      <c r="DD121" s="28" t="str">
        <f>IF(CP121="","",$DD$1&amp;(INDEX(価格設定!D$1:XFD$3,ROW(価格設定!$D$2),MATCH($AW121,価格設定!D$1:XFD$1,1))*100)&amp;"%")</f>
        <v/>
      </c>
      <c r="DE121" s="29" t="str">
        <f t="shared" si="292"/>
        <v/>
      </c>
      <c r="DG121" s="58" t="str">
        <f t="shared" si="293"/>
        <v/>
      </c>
      <c r="DH121" s="58" t="str">
        <f t="shared" si="294"/>
        <v/>
      </c>
      <c r="DI121" s="58" t="str">
        <f t="shared" si="295"/>
        <v/>
      </c>
      <c r="DJ121" s="85" t="str">
        <f t="shared" si="296"/>
        <v/>
      </c>
      <c r="DL121" s="58" t="str">
        <f>IF(COUNTIF(DG$3:DG$1048576,DG121)=COUNTIF($DG$3:$DG121,DG121),DG121,"")</f>
        <v/>
      </c>
      <c r="DM121" s="85" t="str">
        <f t="shared" si="297"/>
        <v/>
      </c>
      <c r="DN121" s="85" t="str">
        <f t="shared" si="223"/>
        <v/>
      </c>
      <c r="DO121" s="85" t="str">
        <f t="shared" si="223"/>
        <v/>
      </c>
      <c r="DP121" s="303"/>
      <c r="DQ121" s="17" t="str">
        <f t="shared" si="224"/>
        <v/>
      </c>
      <c r="DR121" s="17" t="str">
        <f t="shared" si="225"/>
        <v/>
      </c>
      <c r="DS121" s="17" t="str">
        <f t="shared" si="226"/>
        <v/>
      </c>
      <c r="DU121" s="16" t="str">
        <f t="shared" si="298"/>
        <v/>
      </c>
      <c r="DV121" s="16" t="str">
        <f>IF(DU121="","",COUNT($DU$3:DU121))</f>
        <v/>
      </c>
      <c r="DW121" s="16" t="str">
        <f t="shared" si="299"/>
        <v/>
      </c>
      <c r="DX121" s="16" t="str">
        <f t="shared" si="300"/>
        <v/>
      </c>
      <c r="DY121" s="16" t="str">
        <f>IF(DZ121="","",COUNTIF(DZ$3:DZ121,DZ121))</f>
        <v/>
      </c>
      <c r="DZ121" s="16" t="str">
        <f t="shared" si="301"/>
        <v/>
      </c>
      <c r="EA121" s="16" t="str">
        <f t="shared" si="302"/>
        <v/>
      </c>
      <c r="EB121" s="16" t="str">
        <f t="shared" si="303"/>
        <v/>
      </c>
      <c r="EC121" s="16" t="str">
        <f t="shared" si="304"/>
        <v/>
      </c>
      <c r="ED121" s="16" t="str">
        <f t="shared" si="305"/>
        <v/>
      </c>
      <c r="EE121" s="16" t="str">
        <f t="shared" si="306"/>
        <v/>
      </c>
      <c r="EF121" s="16" t="str">
        <f t="shared" si="307"/>
        <v/>
      </c>
      <c r="EG121" s="16" t="str">
        <f t="shared" si="308"/>
        <v/>
      </c>
      <c r="EH121" s="16" t="str">
        <f t="shared" si="309"/>
        <v/>
      </c>
      <c r="EI121" s="16" t="str">
        <f t="shared" si="310"/>
        <v/>
      </c>
      <c r="EJ121" s="16" t="str">
        <f t="shared" si="311"/>
        <v/>
      </c>
      <c r="EK121" s="16" t="str">
        <f t="shared" si="312"/>
        <v/>
      </c>
      <c r="EL121" s="58" t="str">
        <f t="shared" si="313"/>
        <v/>
      </c>
      <c r="EM121" s="58" t="str">
        <f>IF(OR($DZ121="",CR121=""),IF($EL121="","",$EL121),IF(OR(CR121="なし",CR121=0),領収書!$H$1,CR121))</f>
        <v/>
      </c>
      <c r="EN121" s="58" t="str">
        <f>IF(OR($DZ121="",CS121=""),IF($EL121="","",$EL121),IF(OR(CS121="なし",CS121=0),入力!$EN$1,CS121))</f>
        <v/>
      </c>
      <c r="EO121" s="63" t="str">
        <f t="shared" si="314"/>
        <v/>
      </c>
      <c r="EP121" s="63" t="str">
        <f t="shared" si="315"/>
        <v/>
      </c>
      <c r="ER121" s="16" t="str">
        <f>IF(AND(COUNTIF($ET$3:ET121,ET121)=1,ET121&lt;&gt;""),MAX($ER$3:ER120)+1,"")</f>
        <v/>
      </c>
      <c r="ES121" s="16" t="str">
        <f>IF(価格設定!B123="","",価格設定!B123)</f>
        <v/>
      </c>
      <c r="ET121" s="16" t="str">
        <f>IF(価格設定!C123="","",価格設定!C123)</f>
        <v/>
      </c>
      <c r="EV121" s="16" t="str">
        <f t="shared" si="227"/>
        <v/>
      </c>
      <c r="EW121" s="16" t="str">
        <f t="shared" si="316"/>
        <v/>
      </c>
    </row>
    <row r="122" spans="1:153" ht="30" customHeight="1" x14ac:dyDescent="0.2">
      <c r="A122" s="225"/>
      <c r="B122" s="212"/>
      <c r="C122" s="221"/>
      <c r="D122" s="164"/>
      <c r="E122" s="165"/>
      <c r="F122" s="166"/>
      <c r="G122" s="167"/>
      <c r="H122" s="179"/>
      <c r="I122" s="306"/>
      <c r="J122" s="169"/>
      <c r="K122" s="179"/>
      <c r="L122" s="186"/>
      <c r="M122" s="186"/>
      <c r="N122" s="168"/>
      <c r="O122" s="170"/>
      <c r="P122" s="212"/>
      <c r="Q122" s="179" t="str">
        <f>IFERROR(IF(H122="","",IFERROR(INDEX(価格設定!$B$5:$B$1048576,MATCH(H122,価格設定!$B$5:$B$1048576,0),0),INDEX(価格設定!$B$5:$B$1048576,MATCH("*"&amp;H122&amp;"*",価格設定!$B$5:$B$1048576,0),0))),H122)</f>
        <v/>
      </c>
      <c r="R122" s="250" t="str">
        <f>IFERROR(IF(Q122="",IF(K122="","",K122),IF(K122="",IF(INDEX(価格設定!$C$5:$C$1048576,MATCH(Q122,価格設定!$B$5:$B$1048576,0),0)=0,"",INDEX(価格設定!$C$5:$C$1048576,MATCH(Q122,価格設定!$B$5:$B$1048576,0),0)),IF(K122="なし","",K122))),"")</f>
        <v/>
      </c>
      <c r="S122" s="308" t="str">
        <f t="shared" si="228"/>
        <v/>
      </c>
      <c r="T122" s="126" t="str">
        <f>IFERROR(IF(J122="",IF(INDEX(価格設定!$E$5:$R$1048576,MATCH($Q122,価格設定!B$5:B$1048576,0),MATCH($AW122,価格設定!E$1:X$1,1))=0,"",INDEX(価格設定!$E$5:$R$1048576,MATCH($Q122,価格設定!B$5:B$1048576,0),MATCH($AW122,価格設定!E$1:X$1,1))),J122),"")</f>
        <v/>
      </c>
      <c r="U122" s="126" t="str">
        <f t="shared" si="229"/>
        <v/>
      </c>
      <c r="V122" s="132" t="str">
        <f t="shared" si="230"/>
        <v/>
      </c>
      <c r="W122" s="127" t="str">
        <f>IFERROR(IF(OR(T122="",T122&lt;0),"",IFERROR(INDEX(価格設定!E$2:X$3,IF(AND(K122=$K$1,$K$1&lt;&gt;""),ROW(価格設定!$D$3)-1,MATCH(INDEX(価格設定!$D$5:$D$1048576,MATCH(Q122,価格設定!$B$5:$B$1048576,0),0),価格設定!$D$2:$D$3,0)),MATCH($AW122,価格設定!E$1:X$1,1)),INDEX(価格設定!E$2:X$2,0,MATCH($AW122,価格設定!E$1:X$1,1)))),"")</f>
        <v/>
      </c>
      <c r="X122" s="126" t="str">
        <f t="shared" si="221"/>
        <v/>
      </c>
      <c r="Y122" s="128" t="str">
        <f t="shared" si="231"/>
        <v/>
      </c>
      <c r="Z122" s="126" t="str">
        <f t="shared" si="232"/>
        <v/>
      </c>
      <c r="AA122" s="129" t="str">
        <f t="shared" si="233"/>
        <v/>
      </c>
      <c r="AB122" s="126" t="str">
        <f t="shared" si="234"/>
        <v/>
      </c>
      <c r="AC122" s="280" t="str">
        <f t="shared" si="235"/>
        <v/>
      </c>
      <c r="AD122" s="15"/>
      <c r="AE122" s="204" t="str">
        <f>IF(AF122="","",COUNT($AF$3:AF122))</f>
        <v/>
      </c>
      <c r="AF122" s="206" t="str">
        <f t="shared" si="236"/>
        <v/>
      </c>
      <c r="AG122" s="204" t="str">
        <f t="shared" si="237"/>
        <v/>
      </c>
      <c r="AH122" s="204" t="str">
        <f t="shared" si="238"/>
        <v/>
      </c>
      <c r="AI122" s="287"/>
      <c r="AJ122" s="15"/>
      <c r="AK122" s="138" t="str">
        <f t="shared" si="239"/>
        <v/>
      </c>
      <c r="AL122" s="131" t="str">
        <f t="shared" si="240"/>
        <v/>
      </c>
      <c r="AM122" s="131" t="str">
        <f t="shared" si="241"/>
        <v/>
      </c>
      <c r="AN122" s="313" t="str">
        <f t="shared" si="242"/>
        <v/>
      </c>
      <c r="AO122" s="316" t="str">
        <f t="shared" si="243"/>
        <v/>
      </c>
      <c r="AP122" s="18"/>
      <c r="AQ122" s="3" t="str">
        <f>IF(F122="","",MAX($AQ$3:AQ121)+1)</f>
        <v/>
      </c>
      <c r="AR122" s="3" t="str">
        <f>IF(OR(AQ122="",BB122=""),"",MAX($AR$3:AR121)+1)</f>
        <v/>
      </c>
      <c r="AS122" s="3" t="str">
        <f>IF(CQ122="","",RANK(CQ122,CQ$3:CQ$1048576,1)+COUNTIF($CQ$3:CQ122,CQ122)-1)</f>
        <v/>
      </c>
      <c r="AT122" s="21" t="str">
        <f>IF(C122="",IF(OR(AND($H122&lt;&gt;"",C122=""),AND($F121=$F122,$AZ122&lt;&gt;""),COUNTA($H$3:$H$1048576,#REF!,$F$3:$F$1048576)&gt;COUNTA($H$3:$H122,#REF!,$F$3:$F122),$AZ122&lt;&gt;""),INDEX(AT$3:AT$1048576,MATCH(MAX($AQ$3:$AQ121),$AQ$3:$AQ$1048576,0),0),""),C122)</f>
        <v/>
      </c>
      <c r="AU122" s="21" t="str">
        <f>IF(D122="",IF(OR(AND($H122&lt;&gt;"",D122=""),AND($F121=$F122,$AZ122&lt;&gt;""),COUNTA($H$3:$H$1048576,#REF!,$F$3:$F$1048576)&gt;COUNTA($H$3:$H122,#REF!,$F$3:$F122),$AZ122&lt;&gt;""),INDEX(AU$3:AU$1048576,MATCH(MAX($AQ$3:$AQ121),$AQ$3:$AQ$1048576,0),0),""),D122)</f>
        <v/>
      </c>
      <c r="AV122" s="21" t="str">
        <f>IF(E122="",IF(OR(AND($H122&lt;&gt;"",E122=""),AND($F121=$F122,$AZ122&lt;&gt;""),COUNTA($H$3:$H$1048576,#REF!,$F$3:$F$1048576)&gt;COUNTA($H$3:$H122,#REF!,$F$3:$F122),$AZ122&lt;&gt;""),INDEX(AV$3:AV$1048576,MATCH(MAX($AQ$3:$AQ121),$AQ$3:$AQ$1048576,0),0),""),E122)</f>
        <v/>
      </c>
      <c r="AW122" s="24" t="str">
        <f t="shared" si="244"/>
        <v/>
      </c>
      <c r="AX122" s="13" t="str">
        <f t="shared" si="245"/>
        <v/>
      </c>
      <c r="AY122" s="4" t="str">
        <f t="shared" si="246"/>
        <v/>
      </c>
      <c r="AZ122" s="4" t="str">
        <f>IF(AX122="",IF(OR(AND(H122&lt;&gt;"",F122=""),COUNTA($H$3:$H$1048576)&gt;COUNTA($H$3:$H122)),INDEX(AX$3:AX122,MATCH(MAX($AQ$3:AQ122),AQ$3:AQ122,0),0),""),AX122)</f>
        <v/>
      </c>
      <c r="BA122" s="4" t="str">
        <f>IF(AY122="",IF(AND(H122&lt;&gt;"",F122=""),INDEX(AY$3:AY122,MATCH(MAX($AQ$3:AQ122),AQ$3:AQ122,0),0),""),AY122)</f>
        <v/>
      </c>
      <c r="BB122" s="82" t="str">
        <f>IF(BC122="","",RANK(BC122,BC$3:BC$1048576,1)+COUNTIF($BC$3:BC122,BC122)-1)</f>
        <v/>
      </c>
      <c r="BC122" s="139" t="str">
        <f t="shared" si="247"/>
        <v/>
      </c>
      <c r="BD122" s="46" t="str">
        <f t="shared" si="248"/>
        <v/>
      </c>
      <c r="BE122" s="46" t="str">
        <f t="shared" si="249"/>
        <v/>
      </c>
      <c r="BF122" s="46" t="str">
        <f t="shared" si="250"/>
        <v/>
      </c>
      <c r="BG122" s="4" t="str">
        <f t="shared" si="251"/>
        <v/>
      </c>
      <c r="BH122" s="180" t="str">
        <f t="shared" si="252"/>
        <v/>
      </c>
      <c r="BI122" s="16" t="str">
        <f t="shared" si="253"/>
        <v/>
      </c>
      <c r="BJ122" s="52" t="str">
        <f>IF(BI122="","",IF(W122="","",IF(AND(K122=$K$1,$K$1&lt;&gt;""),$BT$2,IFERROR(IF(INDEX(価格設定!$D$5:$D$1048576,MATCH(Q122,価格設定!$B$5:$B$1048576,0),0)=価格設定!$D$3,$BT$2,$BS$2),$BS$2))))</f>
        <v/>
      </c>
      <c r="BK122" s="16" t="str">
        <f>IF(BI122="","",IF(COUNTIF($BI$3:BI122,BI122)=1,1,IF(AND(BI121=BI122,BH122=""),BK121,COUNTIF($BH$3:BH122,BH122))))</f>
        <v/>
      </c>
      <c r="BL122" s="52" t="str">
        <f t="shared" si="254"/>
        <v/>
      </c>
      <c r="BM122" s="52" t="str">
        <f t="shared" si="255"/>
        <v/>
      </c>
      <c r="BN122" s="119" t="str">
        <f t="shared" si="256"/>
        <v/>
      </c>
      <c r="BO122" s="119" t="str">
        <f t="shared" si="257"/>
        <v/>
      </c>
      <c r="BP122" s="17" t="str">
        <f t="shared" si="258"/>
        <v/>
      </c>
      <c r="BQ122" s="17" t="str">
        <f t="shared" si="259"/>
        <v/>
      </c>
      <c r="BR122" s="17" t="str">
        <f>IF(OR(BP122="",COUNTIF($BO$3:BO122,BO122)&lt;&gt;1),"",SUMIF(BO$3:BO$1048576,BO122,BP$3:BP$1048576))</f>
        <v/>
      </c>
      <c r="BS122" s="17" t="str">
        <f t="shared" si="260"/>
        <v/>
      </c>
      <c r="BT122" s="17" t="str">
        <f t="shared" si="261"/>
        <v/>
      </c>
      <c r="BU122" s="17" t="str">
        <f t="shared" si="262"/>
        <v/>
      </c>
      <c r="BV122" s="24" t="str">
        <f t="shared" si="263"/>
        <v/>
      </c>
      <c r="BW122" s="24" t="str">
        <f t="shared" si="264"/>
        <v/>
      </c>
      <c r="BX122" s="24" t="str">
        <f t="shared" si="265"/>
        <v/>
      </c>
      <c r="BY122" s="26" t="str">
        <f t="shared" si="266"/>
        <v/>
      </c>
      <c r="BZ122" s="26" t="str">
        <f t="shared" si="267"/>
        <v/>
      </c>
      <c r="CA122" s="26" t="str">
        <f t="shared" si="268"/>
        <v/>
      </c>
      <c r="CB122" s="66" t="str">
        <f t="shared" si="269"/>
        <v/>
      </c>
      <c r="CC122" s="65" t="str">
        <f t="shared" si="270"/>
        <v/>
      </c>
      <c r="CD122" s="26" t="str">
        <f t="shared" si="271"/>
        <v/>
      </c>
      <c r="CE122" s="26" t="str">
        <f t="shared" si="272"/>
        <v/>
      </c>
      <c r="CF122" s="193" t="str">
        <f t="shared" si="273"/>
        <v/>
      </c>
      <c r="CG122" s="193" t="str">
        <f t="shared" si="274"/>
        <v/>
      </c>
      <c r="CH122" s="26" t="str">
        <f t="shared" si="275"/>
        <v/>
      </c>
      <c r="CI122" s="26" t="str">
        <f t="shared" si="276"/>
        <v/>
      </c>
      <c r="CJ122" s="65" t="str">
        <f t="shared" si="277"/>
        <v/>
      </c>
      <c r="CK122" s="65" t="str">
        <f t="shared" si="278"/>
        <v/>
      </c>
      <c r="CL122" s="64" t="str">
        <f t="shared" si="279"/>
        <v/>
      </c>
      <c r="CM122" s="64" t="str">
        <f t="shared" si="280"/>
        <v/>
      </c>
      <c r="CN122" s="65" t="str">
        <f t="shared" si="281"/>
        <v/>
      </c>
      <c r="CP122" s="63" t="str">
        <f>IF(BH122="","",MAX($CP$3:CP121)+1)</f>
        <v/>
      </c>
      <c r="CQ122" s="24" t="str">
        <f t="shared" si="282"/>
        <v/>
      </c>
      <c r="CR122" s="24" t="str">
        <f t="shared" si="283"/>
        <v/>
      </c>
      <c r="CS122" s="24" t="str">
        <f t="shared" si="284"/>
        <v/>
      </c>
      <c r="CT122" s="58" t="str">
        <f>IF(BO122="","",COUNTIF($BO$3:BO122,BO122)&amp;"@"&amp;BO122)</f>
        <v/>
      </c>
      <c r="CU122" s="16" t="str">
        <f t="shared" si="222"/>
        <v/>
      </c>
      <c r="CV122" s="63" t="str">
        <f t="shared" si="285"/>
        <v/>
      </c>
      <c r="CW122" s="16" t="str">
        <f t="shared" si="286"/>
        <v/>
      </c>
      <c r="CX122" s="16" t="str">
        <f t="shared" si="287"/>
        <v/>
      </c>
      <c r="CY122" s="16" t="str">
        <f t="shared" si="288"/>
        <v/>
      </c>
      <c r="CZ122" s="85" t="str">
        <f t="shared" si="289"/>
        <v/>
      </c>
      <c r="DA122" s="16" t="str">
        <f t="shared" si="290"/>
        <v/>
      </c>
      <c r="DB122" s="16" t="str">
        <f t="shared" si="291"/>
        <v/>
      </c>
      <c r="DC122" s="28" t="str">
        <f>IF(CP122="","",$DC$1&amp;(INDEX(価格設定!D$1:XFD$3,ROW(価格設定!$D$3),MATCH($AW122,価格設定!D$1:XFD$1,1))*100)&amp;"%")</f>
        <v/>
      </c>
      <c r="DD122" s="28" t="str">
        <f>IF(CP122="","",$DD$1&amp;(INDEX(価格設定!D$1:XFD$3,ROW(価格設定!$D$2),MATCH($AW122,価格設定!D$1:XFD$1,1))*100)&amp;"%")</f>
        <v/>
      </c>
      <c r="DE122" s="29" t="str">
        <f t="shared" si="292"/>
        <v/>
      </c>
      <c r="DG122" s="58" t="str">
        <f t="shared" si="293"/>
        <v/>
      </c>
      <c r="DH122" s="58" t="str">
        <f t="shared" si="294"/>
        <v/>
      </c>
      <c r="DI122" s="58" t="str">
        <f t="shared" si="295"/>
        <v/>
      </c>
      <c r="DJ122" s="85" t="str">
        <f t="shared" si="296"/>
        <v/>
      </c>
      <c r="DL122" s="58" t="str">
        <f>IF(COUNTIF(DG$3:DG$1048576,DG122)=COUNTIF($DG$3:$DG122,DG122),DG122,"")</f>
        <v/>
      </c>
      <c r="DM122" s="85" t="str">
        <f t="shared" si="297"/>
        <v/>
      </c>
      <c r="DN122" s="85" t="str">
        <f t="shared" si="223"/>
        <v/>
      </c>
      <c r="DO122" s="85" t="str">
        <f t="shared" si="223"/>
        <v/>
      </c>
      <c r="DP122" s="303"/>
      <c r="DQ122" s="17" t="str">
        <f t="shared" si="224"/>
        <v/>
      </c>
      <c r="DR122" s="17" t="str">
        <f t="shared" si="225"/>
        <v/>
      </c>
      <c r="DS122" s="17" t="str">
        <f t="shared" si="226"/>
        <v/>
      </c>
      <c r="DU122" s="16" t="str">
        <f t="shared" si="298"/>
        <v/>
      </c>
      <c r="DV122" s="16" t="str">
        <f>IF(DU122="","",COUNT($DU$3:DU122))</f>
        <v/>
      </c>
      <c r="DW122" s="16" t="str">
        <f t="shared" si="299"/>
        <v/>
      </c>
      <c r="DX122" s="16" t="str">
        <f t="shared" si="300"/>
        <v/>
      </c>
      <c r="DY122" s="16" t="str">
        <f>IF(DZ122="","",COUNTIF(DZ$3:DZ122,DZ122))</f>
        <v/>
      </c>
      <c r="DZ122" s="16" t="str">
        <f t="shared" si="301"/>
        <v/>
      </c>
      <c r="EA122" s="16" t="str">
        <f t="shared" si="302"/>
        <v/>
      </c>
      <c r="EB122" s="16" t="str">
        <f t="shared" si="303"/>
        <v/>
      </c>
      <c r="EC122" s="16" t="str">
        <f t="shared" si="304"/>
        <v/>
      </c>
      <c r="ED122" s="16" t="str">
        <f t="shared" si="305"/>
        <v/>
      </c>
      <c r="EE122" s="16" t="str">
        <f t="shared" si="306"/>
        <v/>
      </c>
      <c r="EF122" s="16" t="str">
        <f t="shared" si="307"/>
        <v/>
      </c>
      <c r="EG122" s="16" t="str">
        <f t="shared" si="308"/>
        <v/>
      </c>
      <c r="EH122" s="16" t="str">
        <f t="shared" si="309"/>
        <v/>
      </c>
      <c r="EI122" s="16" t="str">
        <f t="shared" si="310"/>
        <v/>
      </c>
      <c r="EJ122" s="16" t="str">
        <f t="shared" si="311"/>
        <v/>
      </c>
      <c r="EK122" s="16" t="str">
        <f t="shared" si="312"/>
        <v/>
      </c>
      <c r="EL122" s="58" t="str">
        <f t="shared" si="313"/>
        <v/>
      </c>
      <c r="EM122" s="58" t="str">
        <f>IF(OR($DZ122="",CR122=""),IF($EL122="","",$EL122),IF(OR(CR122="なし",CR122=0),領収書!$H$1,CR122))</f>
        <v/>
      </c>
      <c r="EN122" s="58" t="str">
        <f>IF(OR($DZ122="",CS122=""),IF($EL122="","",$EL122),IF(OR(CS122="なし",CS122=0),入力!$EN$1,CS122))</f>
        <v/>
      </c>
      <c r="EO122" s="63" t="str">
        <f t="shared" si="314"/>
        <v/>
      </c>
      <c r="EP122" s="63" t="str">
        <f t="shared" si="315"/>
        <v/>
      </c>
      <c r="ER122" s="16" t="str">
        <f>IF(AND(COUNTIF($ET$3:ET122,ET122)=1,ET122&lt;&gt;""),MAX($ER$3:ER121)+1,"")</f>
        <v/>
      </c>
      <c r="ES122" s="16" t="str">
        <f>IF(価格設定!B124="","",価格設定!B124)</f>
        <v/>
      </c>
      <c r="ET122" s="16" t="str">
        <f>IF(価格設定!C124="","",価格設定!C124)</f>
        <v/>
      </c>
      <c r="EV122" s="16" t="str">
        <f t="shared" si="227"/>
        <v/>
      </c>
      <c r="EW122" s="16" t="str">
        <f t="shared" si="316"/>
        <v/>
      </c>
    </row>
    <row r="123" spans="1:153" ht="30" customHeight="1" x14ac:dyDescent="0.2">
      <c r="A123" s="225"/>
      <c r="B123" s="212"/>
      <c r="C123" s="221"/>
      <c r="D123" s="164"/>
      <c r="E123" s="165"/>
      <c r="F123" s="166"/>
      <c r="G123" s="167"/>
      <c r="H123" s="179"/>
      <c r="I123" s="306"/>
      <c r="J123" s="169"/>
      <c r="K123" s="179"/>
      <c r="L123" s="186"/>
      <c r="M123" s="186"/>
      <c r="N123" s="168"/>
      <c r="O123" s="170"/>
      <c r="P123" s="212"/>
      <c r="Q123" s="179" t="str">
        <f>IFERROR(IF(H123="","",IFERROR(INDEX(価格設定!$B$5:$B$1048576,MATCH(H123,価格設定!$B$5:$B$1048576,0),0),INDEX(価格設定!$B$5:$B$1048576,MATCH("*"&amp;H123&amp;"*",価格設定!$B$5:$B$1048576,0),0))),H123)</f>
        <v/>
      </c>
      <c r="R123" s="250" t="str">
        <f>IFERROR(IF(Q123="",IF(K123="","",K123),IF(K123="",IF(INDEX(価格設定!$C$5:$C$1048576,MATCH(Q123,価格設定!$B$5:$B$1048576,0),0)=0,"",INDEX(価格設定!$C$5:$C$1048576,MATCH(Q123,価格設定!$B$5:$B$1048576,0),0)),IF(K123="なし","",K123))),"")</f>
        <v/>
      </c>
      <c r="S123" s="308" t="str">
        <f t="shared" si="228"/>
        <v/>
      </c>
      <c r="T123" s="126" t="str">
        <f>IFERROR(IF(J123="",IF(INDEX(価格設定!$E$5:$R$1048576,MATCH($Q123,価格設定!B$5:B$1048576,0),MATCH($AW123,価格設定!E$1:X$1,1))=0,"",INDEX(価格設定!$E$5:$R$1048576,MATCH($Q123,価格設定!B$5:B$1048576,0),MATCH($AW123,価格設定!E$1:X$1,1))),J123),"")</f>
        <v/>
      </c>
      <c r="U123" s="126" t="str">
        <f t="shared" si="229"/>
        <v/>
      </c>
      <c r="V123" s="132" t="str">
        <f t="shared" si="230"/>
        <v/>
      </c>
      <c r="W123" s="127" t="str">
        <f>IFERROR(IF(OR(T123="",T123&lt;0),"",IFERROR(INDEX(価格設定!E$2:X$3,IF(AND(K123=$K$1,$K$1&lt;&gt;""),ROW(価格設定!$D$3)-1,MATCH(INDEX(価格設定!$D$5:$D$1048576,MATCH(Q123,価格設定!$B$5:$B$1048576,0),0),価格設定!$D$2:$D$3,0)),MATCH($AW123,価格設定!E$1:X$1,1)),INDEX(価格設定!E$2:X$2,0,MATCH($AW123,価格設定!E$1:X$1,1)))),"")</f>
        <v/>
      </c>
      <c r="X123" s="126" t="str">
        <f t="shared" si="221"/>
        <v/>
      </c>
      <c r="Y123" s="128" t="str">
        <f t="shared" si="231"/>
        <v/>
      </c>
      <c r="Z123" s="126" t="str">
        <f t="shared" si="232"/>
        <v/>
      </c>
      <c r="AA123" s="129" t="str">
        <f t="shared" si="233"/>
        <v/>
      </c>
      <c r="AB123" s="126" t="str">
        <f t="shared" si="234"/>
        <v/>
      </c>
      <c r="AC123" s="280" t="str">
        <f t="shared" si="235"/>
        <v/>
      </c>
      <c r="AD123" s="15"/>
      <c r="AE123" s="204" t="str">
        <f>IF(AF123="","",COUNT($AF$3:AF123))</f>
        <v/>
      </c>
      <c r="AF123" s="206" t="str">
        <f t="shared" si="236"/>
        <v/>
      </c>
      <c r="AG123" s="204" t="str">
        <f t="shared" si="237"/>
        <v/>
      </c>
      <c r="AH123" s="204" t="str">
        <f t="shared" si="238"/>
        <v/>
      </c>
      <c r="AI123" s="287"/>
      <c r="AJ123" s="15"/>
      <c r="AK123" s="138" t="str">
        <f t="shared" si="239"/>
        <v/>
      </c>
      <c r="AL123" s="131" t="str">
        <f t="shared" si="240"/>
        <v/>
      </c>
      <c r="AM123" s="131" t="str">
        <f t="shared" si="241"/>
        <v/>
      </c>
      <c r="AN123" s="313" t="str">
        <f t="shared" si="242"/>
        <v/>
      </c>
      <c r="AO123" s="316" t="str">
        <f t="shared" si="243"/>
        <v/>
      </c>
      <c r="AP123" s="18"/>
      <c r="AQ123" s="3" t="str">
        <f>IF(F123="","",MAX($AQ$3:AQ122)+1)</f>
        <v/>
      </c>
      <c r="AR123" s="3" t="str">
        <f>IF(OR(AQ123="",BB123=""),"",MAX($AR$3:AR122)+1)</f>
        <v/>
      </c>
      <c r="AS123" s="3" t="str">
        <f>IF(CQ123="","",RANK(CQ123,CQ$3:CQ$1048576,1)+COUNTIF($CQ$3:CQ123,CQ123)-1)</f>
        <v/>
      </c>
      <c r="AT123" s="21" t="str">
        <f>IF(C123="",IF(OR(AND($H123&lt;&gt;"",C123=""),AND($F122=$F123,$AZ123&lt;&gt;""),COUNTA($H$3:$H$1048576,#REF!,$F$3:$F$1048576)&gt;COUNTA($H$3:$H123,#REF!,$F$3:$F123),$AZ123&lt;&gt;""),INDEX(AT$3:AT$1048576,MATCH(MAX($AQ$3:$AQ122),$AQ$3:$AQ$1048576,0),0),""),C123)</f>
        <v/>
      </c>
      <c r="AU123" s="21" t="str">
        <f>IF(D123="",IF(OR(AND($H123&lt;&gt;"",D123=""),AND($F122=$F123,$AZ123&lt;&gt;""),COUNTA($H$3:$H$1048576,#REF!,$F$3:$F$1048576)&gt;COUNTA($H$3:$H123,#REF!,$F$3:$F123),$AZ123&lt;&gt;""),INDEX(AU$3:AU$1048576,MATCH(MAX($AQ$3:$AQ122),$AQ$3:$AQ$1048576,0),0),""),D123)</f>
        <v/>
      </c>
      <c r="AV123" s="21" t="str">
        <f>IF(E123="",IF(OR(AND($H123&lt;&gt;"",E123=""),AND($F122=$F123,$AZ123&lt;&gt;""),COUNTA($H$3:$H$1048576,#REF!,$F$3:$F$1048576)&gt;COUNTA($H$3:$H123,#REF!,$F$3:$F123),$AZ123&lt;&gt;""),INDEX(AV$3:AV$1048576,MATCH(MAX($AQ$3:$AQ122),$AQ$3:$AQ$1048576,0),0),""),E123)</f>
        <v/>
      </c>
      <c r="AW123" s="24" t="str">
        <f t="shared" si="244"/>
        <v/>
      </c>
      <c r="AX123" s="13" t="str">
        <f t="shared" si="245"/>
        <v/>
      </c>
      <c r="AY123" s="4" t="str">
        <f t="shared" si="246"/>
        <v/>
      </c>
      <c r="AZ123" s="4" t="str">
        <f>IF(AX123="",IF(OR(AND(H123&lt;&gt;"",F123=""),COUNTA($H$3:$H$1048576)&gt;COUNTA($H$3:$H123)),INDEX(AX$3:AX123,MATCH(MAX($AQ$3:AQ123),AQ$3:AQ123,0),0),""),AX123)</f>
        <v/>
      </c>
      <c r="BA123" s="4" t="str">
        <f>IF(AY123="",IF(AND(H123&lt;&gt;"",F123=""),INDEX(AY$3:AY123,MATCH(MAX($AQ$3:AQ123),AQ$3:AQ123,0),0),""),AY123)</f>
        <v/>
      </c>
      <c r="BB123" s="82" t="str">
        <f>IF(BC123="","",RANK(BC123,BC$3:BC$1048576,1)+COUNTIF($BC$3:BC123,BC123)-1)</f>
        <v/>
      </c>
      <c r="BC123" s="139" t="str">
        <f t="shared" si="247"/>
        <v/>
      </c>
      <c r="BD123" s="46" t="str">
        <f t="shared" si="248"/>
        <v/>
      </c>
      <c r="BE123" s="46" t="str">
        <f t="shared" si="249"/>
        <v/>
      </c>
      <c r="BF123" s="46" t="str">
        <f t="shared" si="250"/>
        <v/>
      </c>
      <c r="BG123" s="4" t="str">
        <f t="shared" si="251"/>
        <v/>
      </c>
      <c r="BH123" s="180" t="str">
        <f t="shared" si="252"/>
        <v/>
      </c>
      <c r="BI123" s="16" t="str">
        <f t="shared" si="253"/>
        <v/>
      </c>
      <c r="BJ123" s="52" t="str">
        <f>IF(BI123="","",IF(W123="","",IF(AND(K123=$K$1,$K$1&lt;&gt;""),$BT$2,IFERROR(IF(INDEX(価格設定!$D$5:$D$1048576,MATCH(Q123,価格設定!$B$5:$B$1048576,0),0)=価格設定!$D$3,$BT$2,$BS$2),$BS$2))))</f>
        <v/>
      </c>
      <c r="BK123" s="16" t="str">
        <f>IF(BI123="","",IF(COUNTIF($BI$3:BI123,BI123)=1,1,IF(AND(BI122=BI123,BH123=""),BK122,COUNTIF($BH$3:BH123,BH123))))</f>
        <v/>
      </c>
      <c r="BL123" s="52" t="str">
        <f t="shared" si="254"/>
        <v/>
      </c>
      <c r="BM123" s="52" t="str">
        <f t="shared" si="255"/>
        <v/>
      </c>
      <c r="BN123" s="119" t="str">
        <f t="shared" si="256"/>
        <v/>
      </c>
      <c r="BO123" s="119" t="str">
        <f t="shared" si="257"/>
        <v/>
      </c>
      <c r="BP123" s="17" t="str">
        <f t="shared" si="258"/>
        <v/>
      </c>
      <c r="BQ123" s="17" t="str">
        <f t="shared" si="259"/>
        <v/>
      </c>
      <c r="BR123" s="17" t="str">
        <f>IF(OR(BP123="",COUNTIF($BO$3:BO123,BO123)&lt;&gt;1),"",SUMIF(BO$3:BO$1048576,BO123,BP$3:BP$1048576))</f>
        <v/>
      </c>
      <c r="BS123" s="17" t="str">
        <f t="shared" si="260"/>
        <v/>
      </c>
      <c r="BT123" s="17" t="str">
        <f t="shared" si="261"/>
        <v/>
      </c>
      <c r="BU123" s="17" t="str">
        <f t="shared" si="262"/>
        <v/>
      </c>
      <c r="BV123" s="24" t="str">
        <f t="shared" si="263"/>
        <v/>
      </c>
      <c r="BW123" s="24" t="str">
        <f t="shared" si="264"/>
        <v/>
      </c>
      <c r="BX123" s="24" t="str">
        <f t="shared" si="265"/>
        <v/>
      </c>
      <c r="BY123" s="26" t="str">
        <f t="shared" si="266"/>
        <v/>
      </c>
      <c r="BZ123" s="26" t="str">
        <f t="shared" si="267"/>
        <v/>
      </c>
      <c r="CA123" s="26" t="str">
        <f t="shared" si="268"/>
        <v/>
      </c>
      <c r="CB123" s="66" t="str">
        <f t="shared" si="269"/>
        <v/>
      </c>
      <c r="CC123" s="65" t="str">
        <f t="shared" si="270"/>
        <v/>
      </c>
      <c r="CD123" s="26" t="str">
        <f t="shared" si="271"/>
        <v/>
      </c>
      <c r="CE123" s="26" t="str">
        <f t="shared" si="272"/>
        <v/>
      </c>
      <c r="CF123" s="193" t="str">
        <f t="shared" si="273"/>
        <v/>
      </c>
      <c r="CG123" s="193" t="str">
        <f t="shared" si="274"/>
        <v/>
      </c>
      <c r="CH123" s="26" t="str">
        <f t="shared" si="275"/>
        <v/>
      </c>
      <c r="CI123" s="26" t="str">
        <f t="shared" si="276"/>
        <v/>
      </c>
      <c r="CJ123" s="65" t="str">
        <f t="shared" si="277"/>
        <v/>
      </c>
      <c r="CK123" s="65" t="str">
        <f t="shared" si="278"/>
        <v/>
      </c>
      <c r="CL123" s="64" t="str">
        <f t="shared" si="279"/>
        <v/>
      </c>
      <c r="CM123" s="64" t="str">
        <f t="shared" si="280"/>
        <v/>
      </c>
      <c r="CN123" s="65" t="str">
        <f t="shared" si="281"/>
        <v/>
      </c>
      <c r="CP123" s="63" t="str">
        <f>IF(BH123="","",MAX($CP$3:CP122)+1)</f>
        <v/>
      </c>
      <c r="CQ123" s="24" t="str">
        <f t="shared" si="282"/>
        <v/>
      </c>
      <c r="CR123" s="24" t="str">
        <f t="shared" si="283"/>
        <v/>
      </c>
      <c r="CS123" s="24" t="str">
        <f t="shared" si="284"/>
        <v/>
      </c>
      <c r="CT123" s="58" t="str">
        <f>IF(BO123="","",COUNTIF($BO$3:BO123,BO123)&amp;"@"&amp;BO123)</f>
        <v/>
      </c>
      <c r="CU123" s="16" t="str">
        <f t="shared" si="222"/>
        <v/>
      </c>
      <c r="CV123" s="63" t="str">
        <f t="shared" si="285"/>
        <v/>
      </c>
      <c r="CW123" s="16" t="str">
        <f t="shared" si="286"/>
        <v/>
      </c>
      <c r="CX123" s="16" t="str">
        <f t="shared" si="287"/>
        <v/>
      </c>
      <c r="CY123" s="16" t="str">
        <f t="shared" si="288"/>
        <v/>
      </c>
      <c r="CZ123" s="85" t="str">
        <f t="shared" si="289"/>
        <v/>
      </c>
      <c r="DA123" s="16" t="str">
        <f t="shared" si="290"/>
        <v/>
      </c>
      <c r="DB123" s="16" t="str">
        <f t="shared" si="291"/>
        <v/>
      </c>
      <c r="DC123" s="28" t="str">
        <f>IF(CP123="","",$DC$1&amp;(INDEX(価格設定!D$1:XFD$3,ROW(価格設定!$D$3),MATCH($AW123,価格設定!D$1:XFD$1,1))*100)&amp;"%")</f>
        <v/>
      </c>
      <c r="DD123" s="28" t="str">
        <f>IF(CP123="","",$DD$1&amp;(INDEX(価格設定!D$1:XFD$3,ROW(価格設定!$D$2),MATCH($AW123,価格設定!D$1:XFD$1,1))*100)&amp;"%")</f>
        <v/>
      </c>
      <c r="DE123" s="29" t="str">
        <f t="shared" si="292"/>
        <v/>
      </c>
      <c r="DG123" s="58" t="str">
        <f t="shared" si="293"/>
        <v/>
      </c>
      <c r="DH123" s="58" t="str">
        <f t="shared" si="294"/>
        <v/>
      </c>
      <c r="DI123" s="58" t="str">
        <f t="shared" si="295"/>
        <v/>
      </c>
      <c r="DJ123" s="85" t="str">
        <f t="shared" si="296"/>
        <v/>
      </c>
      <c r="DL123" s="58" t="str">
        <f>IF(COUNTIF(DG$3:DG$1048576,DG123)=COUNTIF($DG$3:$DG123,DG123),DG123,"")</f>
        <v/>
      </c>
      <c r="DM123" s="85" t="str">
        <f t="shared" si="297"/>
        <v/>
      </c>
      <c r="DN123" s="85" t="str">
        <f t="shared" si="223"/>
        <v/>
      </c>
      <c r="DO123" s="85" t="str">
        <f t="shared" si="223"/>
        <v/>
      </c>
      <c r="DP123" s="303"/>
      <c r="DQ123" s="17" t="str">
        <f t="shared" si="224"/>
        <v/>
      </c>
      <c r="DR123" s="17" t="str">
        <f t="shared" si="225"/>
        <v/>
      </c>
      <c r="DS123" s="17" t="str">
        <f t="shared" si="226"/>
        <v/>
      </c>
      <c r="DU123" s="16" t="str">
        <f t="shared" si="298"/>
        <v/>
      </c>
      <c r="DV123" s="16" t="str">
        <f>IF(DU123="","",COUNT($DU$3:DU123))</f>
        <v/>
      </c>
      <c r="DW123" s="16" t="str">
        <f t="shared" si="299"/>
        <v/>
      </c>
      <c r="DX123" s="16" t="str">
        <f t="shared" si="300"/>
        <v/>
      </c>
      <c r="DY123" s="16" t="str">
        <f>IF(DZ123="","",COUNTIF(DZ$3:DZ123,DZ123))</f>
        <v/>
      </c>
      <c r="DZ123" s="16" t="str">
        <f t="shared" si="301"/>
        <v/>
      </c>
      <c r="EA123" s="16" t="str">
        <f t="shared" si="302"/>
        <v/>
      </c>
      <c r="EB123" s="16" t="str">
        <f t="shared" si="303"/>
        <v/>
      </c>
      <c r="EC123" s="16" t="str">
        <f t="shared" si="304"/>
        <v/>
      </c>
      <c r="ED123" s="16" t="str">
        <f t="shared" si="305"/>
        <v/>
      </c>
      <c r="EE123" s="16" t="str">
        <f t="shared" si="306"/>
        <v/>
      </c>
      <c r="EF123" s="16" t="str">
        <f t="shared" si="307"/>
        <v/>
      </c>
      <c r="EG123" s="16" t="str">
        <f t="shared" si="308"/>
        <v/>
      </c>
      <c r="EH123" s="16" t="str">
        <f t="shared" si="309"/>
        <v/>
      </c>
      <c r="EI123" s="16" t="str">
        <f t="shared" si="310"/>
        <v/>
      </c>
      <c r="EJ123" s="16" t="str">
        <f t="shared" si="311"/>
        <v/>
      </c>
      <c r="EK123" s="16" t="str">
        <f t="shared" si="312"/>
        <v/>
      </c>
      <c r="EL123" s="58" t="str">
        <f t="shared" si="313"/>
        <v/>
      </c>
      <c r="EM123" s="58" t="str">
        <f>IF(OR($DZ123="",CR123=""),IF($EL123="","",$EL123),IF(OR(CR123="なし",CR123=0),領収書!$H$1,CR123))</f>
        <v/>
      </c>
      <c r="EN123" s="58" t="str">
        <f>IF(OR($DZ123="",CS123=""),IF($EL123="","",$EL123),IF(OR(CS123="なし",CS123=0),入力!$EN$1,CS123))</f>
        <v/>
      </c>
      <c r="EO123" s="63" t="str">
        <f t="shared" si="314"/>
        <v/>
      </c>
      <c r="EP123" s="63" t="str">
        <f t="shared" si="315"/>
        <v/>
      </c>
      <c r="ER123" s="16" t="str">
        <f>IF(AND(COUNTIF($ET$3:ET123,ET123)=1,ET123&lt;&gt;""),MAX($ER$3:ER122)+1,"")</f>
        <v/>
      </c>
      <c r="ES123" s="16" t="str">
        <f>IF(価格設定!B125="","",価格設定!B125)</f>
        <v/>
      </c>
      <c r="ET123" s="16" t="str">
        <f>IF(価格設定!C125="","",価格設定!C125)</f>
        <v/>
      </c>
      <c r="EV123" s="16" t="str">
        <f t="shared" si="227"/>
        <v/>
      </c>
      <c r="EW123" s="16" t="str">
        <f t="shared" si="316"/>
        <v/>
      </c>
    </row>
    <row r="124" spans="1:153" ht="30" customHeight="1" x14ac:dyDescent="0.2">
      <c r="A124" s="225"/>
      <c r="B124" s="212"/>
      <c r="C124" s="221"/>
      <c r="D124" s="164"/>
      <c r="E124" s="165"/>
      <c r="F124" s="166"/>
      <c r="G124" s="167"/>
      <c r="H124" s="179"/>
      <c r="I124" s="306"/>
      <c r="J124" s="169"/>
      <c r="K124" s="179"/>
      <c r="L124" s="186"/>
      <c r="M124" s="186"/>
      <c r="N124" s="168"/>
      <c r="O124" s="170"/>
      <c r="P124" s="212"/>
      <c r="Q124" s="179" t="str">
        <f>IFERROR(IF(H124="","",IFERROR(INDEX(価格設定!$B$5:$B$1048576,MATCH(H124,価格設定!$B$5:$B$1048576,0),0),INDEX(価格設定!$B$5:$B$1048576,MATCH("*"&amp;H124&amp;"*",価格設定!$B$5:$B$1048576,0),0))),H124)</f>
        <v/>
      </c>
      <c r="R124" s="250" t="str">
        <f>IFERROR(IF(Q124="",IF(K124="","",K124),IF(K124="",IF(INDEX(価格設定!$C$5:$C$1048576,MATCH(Q124,価格設定!$B$5:$B$1048576,0),0)=0,"",INDEX(価格設定!$C$5:$C$1048576,MATCH(Q124,価格設定!$B$5:$B$1048576,0),0)),IF(K124="なし","",K124))),"")</f>
        <v/>
      </c>
      <c r="S124" s="308" t="str">
        <f t="shared" si="228"/>
        <v/>
      </c>
      <c r="T124" s="126" t="str">
        <f>IFERROR(IF(J124="",IF(INDEX(価格設定!$E$5:$R$1048576,MATCH($Q124,価格設定!B$5:B$1048576,0),MATCH($AW124,価格設定!E$1:X$1,1))=0,"",INDEX(価格設定!$E$5:$R$1048576,MATCH($Q124,価格設定!B$5:B$1048576,0),MATCH($AW124,価格設定!E$1:X$1,1))),J124),"")</f>
        <v/>
      </c>
      <c r="U124" s="126" t="str">
        <f t="shared" si="229"/>
        <v/>
      </c>
      <c r="V124" s="132" t="str">
        <f t="shared" si="230"/>
        <v/>
      </c>
      <c r="W124" s="127" t="str">
        <f>IFERROR(IF(OR(T124="",T124&lt;0),"",IFERROR(INDEX(価格設定!E$2:X$3,IF(AND(K124=$K$1,$K$1&lt;&gt;""),ROW(価格設定!$D$3)-1,MATCH(INDEX(価格設定!$D$5:$D$1048576,MATCH(Q124,価格設定!$B$5:$B$1048576,0),0),価格設定!$D$2:$D$3,0)),MATCH($AW124,価格設定!E$1:X$1,1)),INDEX(価格設定!E$2:X$2,0,MATCH($AW124,価格設定!E$1:X$1,1)))),"")</f>
        <v/>
      </c>
      <c r="X124" s="126" t="str">
        <f t="shared" si="221"/>
        <v/>
      </c>
      <c r="Y124" s="128" t="str">
        <f t="shared" si="231"/>
        <v/>
      </c>
      <c r="Z124" s="126" t="str">
        <f t="shared" si="232"/>
        <v/>
      </c>
      <c r="AA124" s="129" t="str">
        <f t="shared" si="233"/>
        <v/>
      </c>
      <c r="AB124" s="126" t="str">
        <f t="shared" si="234"/>
        <v/>
      </c>
      <c r="AC124" s="280" t="str">
        <f t="shared" si="235"/>
        <v/>
      </c>
      <c r="AD124" s="15"/>
      <c r="AE124" s="204" t="str">
        <f>IF(AF124="","",COUNT($AF$3:AF124))</f>
        <v/>
      </c>
      <c r="AF124" s="206" t="str">
        <f t="shared" si="236"/>
        <v/>
      </c>
      <c r="AG124" s="204" t="str">
        <f t="shared" si="237"/>
        <v/>
      </c>
      <c r="AH124" s="204" t="str">
        <f t="shared" si="238"/>
        <v/>
      </c>
      <c r="AI124" s="287"/>
      <c r="AJ124" s="15"/>
      <c r="AK124" s="138" t="str">
        <f t="shared" si="239"/>
        <v/>
      </c>
      <c r="AL124" s="131" t="str">
        <f t="shared" si="240"/>
        <v/>
      </c>
      <c r="AM124" s="131" t="str">
        <f t="shared" si="241"/>
        <v/>
      </c>
      <c r="AN124" s="313" t="str">
        <f t="shared" si="242"/>
        <v/>
      </c>
      <c r="AO124" s="316" t="str">
        <f t="shared" si="243"/>
        <v/>
      </c>
      <c r="AP124" s="18"/>
      <c r="AQ124" s="3" t="str">
        <f>IF(F124="","",MAX($AQ$3:AQ123)+1)</f>
        <v/>
      </c>
      <c r="AR124" s="3" t="str">
        <f>IF(OR(AQ124="",BB124=""),"",MAX($AR$3:AR123)+1)</f>
        <v/>
      </c>
      <c r="AS124" s="3" t="str">
        <f>IF(CQ124="","",RANK(CQ124,CQ$3:CQ$1048576,1)+COUNTIF($CQ$3:CQ124,CQ124)-1)</f>
        <v/>
      </c>
      <c r="AT124" s="21" t="str">
        <f>IF(C124="",IF(OR(AND($H124&lt;&gt;"",C124=""),AND($F123=$F124,$AZ124&lt;&gt;""),COUNTA($H$3:$H$1048576,#REF!,$F$3:$F$1048576)&gt;COUNTA($H$3:$H124,#REF!,$F$3:$F124),$AZ124&lt;&gt;""),INDEX(AT$3:AT$1048576,MATCH(MAX($AQ$3:$AQ123),$AQ$3:$AQ$1048576,0),0),""),C124)</f>
        <v/>
      </c>
      <c r="AU124" s="21" t="str">
        <f>IF(D124="",IF(OR(AND($H124&lt;&gt;"",D124=""),AND($F123=$F124,$AZ124&lt;&gt;""),COUNTA($H$3:$H$1048576,#REF!,$F$3:$F$1048576)&gt;COUNTA($H$3:$H124,#REF!,$F$3:$F124),$AZ124&lt;&gt;""),INDEX(AU$3:AU$1048576,MATCH(MAX($AQ$3:$AQ123),$AQ$3:$AQ$1048576,0),0),""),D124)</f>
        <v/>
      </c>
      <c r="AV124" s="21" t="str">
        <f>IF(E124="",IF(OR(AND($H124&lt;&gt;"",E124=""),AND($F123=$F124,$AZ124&lt;&gt;""),COUNTA($H$3:$H$1048576,#REF!,$F$3:$F$1048576)&gt;COUNTA($H$3:$H124,#REF!,$F$3:$F124),$AZ124&lt;&gt;""),INDEX(AV$3:AV$1048576,MATCH(MAX($AQ$3:$AQ123),$AQ$3:$AQ$1048576,0),0),""),E124)</f>
        <v/>
      </c>
      <c r="AW124" s="24" t="str">
        <f t="shared" si="244"/>
        <v/>
      </c>
      <c r="AX124" s="13" t="str">
        <f t="shared" si="245"/>
        <v/>
      </c>
      <c r="AY124" s="4" t="str">
        <f t="shared" si="246"/>
        <v/>
      </c>
      <c r="AZ124" s="4" t="str">
        <f>IF(AX124="",IF(OR(AND(H124&lt;&gt;"",F124=""),COUNTA($H$3:$H$1048576)&gt;COUNTA($H$3:$H124)),INDEX(AX$3:AX124,MATCH(MAX($AQ$3:AQ124),AQ$3:AQ124,0),0),""),AX124)</f>
        <v/>
      </c>
      <c r="BA124" s="4" t="str">
        <f>IF(AY124="",IF(AND(H124&lt;&gt;"",F124=""),INDEX(AY$3:AY124,MATCH(MAX($AQ$3:AQ124),AQ$3:AQ124,0),0),""),AY124)</f>
        <v/>
      </c>
      <c r="BB124" s="82" t="str">
        <f>IF(BC124="","",RANK(BC124,BC$3:BC$1048576,1)+COUNTIF($BC$3:BC124,BC124)-1)</f>
        <v/>
      </c>
      <c r="BC124" s="139" t="str">
        <f t="shared" si="247"/>
        <v/>
      </c>
      <c r="BD124" s="46" t="str">
        <f t="shared" si="248"/>
        <v/>
      </c>
      <c r="BE124" s="46" t="str">
        <f t="shared" si="249"/>
        <v/>
      </c>
      <c r="BF124" s="46" t="str">
        <f t="shared" si="250"/>
        <v/>
      </c>
      <c r="BG124" s="4" t="str">
        <f t="shared" si="251"/>
        <v/>
      </c>
      <c r="BH124" s="180" t="str">
        <f t="shared" si="252"/>
        <v/>
      </c>
      <c r="BI124" s="16" t="str">
        <f t="shared" si="253"/>
        <v/>
      </c>
      <c r="BJ124" s="52" t="str">
        <f>IF(BI124="","",IF(W124="","",IF(AND(K124=$K$1,$K$1&lt;&gt;""),$BT$2,IFERROR(IF(INDEX(価格設定!$D$5:$D$1048576,MATCH(Q124,価格設定!$B$5:$B$1048576,0),0)=価格設定!$D$3,$BT$2,$BS$2),$BS$2))))</f>
        <v/>
      </c>
      <c r="BK124" s="16" t="str">
        <f>IF(BI124="","",IF(COUNTIF($BI$3:BI124,BI124)=1,1,IF(AND(BI123=BI124,BH124=""),BK123,COUNTIF($BH$3:BH124,BH124))))</f>
        <v/>
      </c>
      <c r="BL124" s="52" t="str">
        <f t="shared" si="254"/>
        <v/>
      </c>
      <c r="BM124" s="52" t="str">
        <f t="shared" si="255"/>
        <v/>
      </c>
      <c r="BN124" s="119" t="str">
        <f t="shared" si="256"/>
        <v/>
      </c>
      <c r="BO124" s="119" t="str">
        <f t="shared" si="257"/>
        <v/>
      </c>
      <c r="BP124" s="17" t="str">
        <f t="shared" si="258"/>
        <v/>
      </c>
      <c r="BQ124" s="17" t="str">
        <f t="shared" si="259"/>
        <v/>
      </c>
      <c r="BR124" s="17" t="str">
        <f>IF(OR(BP124="",COUNTIF($BO$3:BO124,BO124)&lt;&gt;1),"",SUMIF(BO$3:BO$1048576,BO124,BP$3:BP$1048576))</f>
        <v/>
      </c>
      <c r="BS124" s="17" t="str">
        <f t="shared" si="260"/>
        <v/>
      </c>
      <c r="BT124" s="17" t="str">
        <f t="shared" si="261"/>
        <v/>
      </c>
      <c r="BU124" s="17" t="str">
        <f t="shared" si="262"/>
        <v/>
      </c>
      <c r="BV124" s="24" t="str">
        <f t="shared" si="263"/>
        <v/>
      </c>
      <c r="BW124" s="24" t="str">
        <f t="shared" si="264"/>
        <v/>
      </c>
      <c r="BX124" s="24" t="str">
        <f t="shared" si="265"/>
        <v/>
      </c>
      <c r="BY124" s="26" t="str">
        <f t="shared" si="266"/>
        <v/>
      </c>
      <c r="BZ124" s="26" t="str">
        <f t="shared" si="267"/>
        <v/>
      </c>
      <c r="CA124" s="26" t="str">
        <f t="shared" si="268"/>
        <v/>
      </c>
      <c r="CB124" s="66" t="str">
        <f t="shared" si="269"/>
        <v/>
      </c>
      <c r="CC124" s="65" t="str">
        <f t="shared" si="270"/>
        <v/>
      </c>
      <c r="CD124" s="26" t="str">
        <f t="shared" si="271"/>
        <v/>
      </c>
      <c r="CE124" s="26" t="str">
        <f t="shared" si="272"/>
        <v/>
      </c>
      <c r="CF124" s="193" t="str">
        <f t="shared" si="273"/>
        <v/>
      </c>
      <c r="CG124" s="193" t="str">
        <f t="shared" si="274"/>
        <v/>
      </c>
      <c r="CH124" s="26" t="str">
        <f t="shared" si="275"/>
        <v/>
      </c>
      <c r="CI124" s="26" t="str">
        <f t="shared" si="276"/>
        <v/>
      </c>
      <c r="CJ124" s="65" t="str">
        <f t="shared" si="277"/>
        <v/>
      </c>
      <c r="CK124" s="65" t="str">
        <f t="shared" si="278"/>
        <v/>
      </c>
      <c r="CL124" s="64" t="str">
        <f t="shared" si="279"/>
        <v/>
      </c>
      <c r="CM124" s="64" t="str">
        <f t="shared" si="280"/>
        <v/>
      </c>
      <c r="CN124" s="65" t="str">
        <f t="shared" si="281"/>
        <v/>
      </c>
      <c r="CP124" s="63" t="str">
        <f>IF(BH124="","",MAX($CP$3:CP123)+1)</f>
        <v/>
      </c>
      <c r="CQ124" s="24" t="str">
        <f t="shared" si="282"/>
        <v/>
      </c>
      <c r="CR124" s="24" t="str">
        <f t="shared" si="283"/>
        <v/>
      </c>
      <c r="CS124" s="24" t="str">
        <f t="shared" si="284"/>
        <v/>
      </c>
      <c r="CT124" s="58" t="str">
        <f>IF(BO124="","",COUNTIF($BO$3:BO124,BO124)&amp;"@"&amp;BO124)</f>
        <v/>
      </c>
      <c r="CU124" s="16" t="str">
        <f t="shared" si="222"/>
        <v/>
      </c>
      <c r="CV124" s="63" t="str">
        <f t="shared" si="285"/>
        <v/>
      </c>
      <c r="CW124" s="16" t="str">
        <f t="shared" si="286"/>
        <v/>
      </c>
      <c r="CX124" s="16" t="str">
        <f t="shared" si="287"/>
        <v/>
      </c>
      <c r="CY124" s="16" t="str">
        <f t="shared" si="288"/>
        <v/>
      </c>
      <c r="CZ124" s="85" t="str">
        <f t="shared" si="289"/>
        <v/>
      </c>
      <c r="DA124" s="16" t="str">
        <f t="shared" si="290"/>
        <v/>
      </c>
      <c r="DB124" s="16" t="str">
        <f t="shared" si="291"/>
        <v/>
      </c>
      <c r="DC124" s="28" t="str">
        <f>IF(CP124="","",$DC$1&amp;(INDEX(価格設定!D$1:XFD$3,ROW(価格設定!$D$3),MATCH($AW124,価格設定!D$1:XFD$1,1))*100)&amp;"%")</f>
        <v/>
      </c>
      <c r="DD124" s="28" t="str">
        <f>IF(CP124="","",$DD$1&amp;(INDEX(価格設定!D$1:XFD$3,ROW(価格設定!$D$2),MATCH($AW124,価格設定!D$1:XFD$1,1))*100)&amp;"%")</f>
        <v/>
      </c>
      <c r="DE124" s="29" t="str">
        <f t="shared" si="292"/>
        <v/>
      </c>
      <c r="DG124" s="58" t="str">
        <f t="shared" si="293"/>
        <v/>
      </c>
      <c r="DH124" s="58" t="str">
        <f t="shared" si="294"/>
        <v/>
      </c>
      <c r="DI124" s="58" t="str">
        <f t="shared" si="295"/>
        <v/>
      </c>
      <c r="DJ124" s="85" t="str">
        <f t="shared" si="296"/>
        <v/>
      </c>
      <c r="DL124" s="58" t="str">
        <f>IF(COUNTIF(DG$3:DG$1048576,DG124)=COUNTIF($DG$3:$DG124,DG124),DG124,"")</f>
        <v/>
      </c>
      <c r="DM124" s="85" t="str">
        <f t="shared" si="297"/>
        <v/>
      </c>
      <c r="DN124" s="85" t="str">
        <f t="shared" si="223"/>
        <v/>
      </c>
      <c r="DO124" s="85" t="str">
        <f t="shared" si="223"/>
        <v/>
      </c>
      <c r="DP124" s="303"/>
      <c r="DQ124" s="17" t="str">
        <f t="shared" si="224"/>
        <v/>
      </c>
      <c r="DR124" s="17" t="str">
        <f t="shared" si="225"/>
        <v/>
      </c>
      <c r="DS124" s="17" t="str">
        <f t="shared" si="226"/>
        <v/>
      </c>
      <c r="DU124" s="16" t="str">
        <f t="shared" si="298"/>
        <v/>
      </c>
      <c r="DV124" s="16" t="str">
        <f>IF(DU124="","",COUNT($DU$3:DU124))</f>
        <v/>
      </c>
      <c r="DW124" s="16" t="str">
        <f t="shared" si="299"/>
        <v/>
      </c>
      <c r="DX124" s="16" t="str">
        <f t="shared" si="300"/>
        <v/>
      </c>
      <c r="DY124" s="16" t="str">
        <f>IF(DZ124="","",COUNTIF(DZ$3:DZ124,DZ124))</f>
        <v/>
      </c>
      <c r="DZ124" s="16" t="str">
        <f t="shared" si="301"/>
        <v/>
      </c>
      <c r="EA124" s="16" t="str">
        <f t="shared" si="302"/>
        <v/>
      </c>
      <c r="EB124" s="16" t="str">
        <f t="shared" si="303"/>
        <v/>
      </c>
      <c r="EC124" s="16" t="str">
        <f t="shared" si="304"/>
        <v/>
      </c>
      <c r="ED124" s="16" t="str">
        <f t="shared" si="305"/>
        <v/>
      </c>
      <c r="EE124" s="16" t="str">
        <f t="shared" si="306"/>
        <v/>
      </c>
      <c r="EF124" s="16" t="str">
        <f t="shared" si="307"/>
        <v/>
      </c>
      <c r="EG124" s="16" t="str">
        <f t="shared" si="308"/>
        <v/>
      </c>
      <c r="EH124" s="16" t="str">
        <f t="shared" si="309"/>
        <v/>
      </c>
      <c r="EI124" s="16" t="str">
        <f t="shared" si="310"/>
        <v/>
      </c>
      <c r="EJ124" s="16" t="str">
        <f t="shared" si="311"/>
        <v/>
      </c>
      <c r="EK124" s="16" t="str">
        <f t="shared" si="312"/>
        <v/>
      </c>
      <c r="EL124" s="58" t="str">
        <f t="shared" si="313"/>
        <v/>
      </c>
      <c r="EM124" s="58" t="str">
        <f>IF(OR($DZ124="",CR124=""),IF($EL124="","",$EL124),IF(OR(CR124="なし",CR124=0),領収書!$H$1,CR124))</f>
        <v/>
      </c>
      <c r="EN124" s="58" t="str">
        <f>IF(OR($DZ124="",CS124=""),IF($EL124="","",$EL124),IF(OR(CS124="なし",CS124=0),入力!$EN$1,CS124))</f>
        <v/>
      </c>
      <c r="EO124" s="63" t="str">
        <f t="shared" si="314"/>
        <v/>
      </c>
      <c r="EP124" s="63" t="str">
        <f t="shared" si="315"/>
        <v/>
      </c>
      <c r="ER124" s="16" t="str">
        <f>IF(AND(COUNTIF($ET$3:ET124,ET124)=1,ET124&lt;&gt;""),MAX($ER$3:ER123)+1,"")</f>
        <v/>
      </c>
      <c r="ES124" s="16" t="str">
        <f>IF(価格設定!B126="","",価格設定!B126)</f>
        <v/>
      </c>
      <c r="ET124" s="16" t="str">
        <f>IF(価格設定!C126="","",価格設定!C126)</f>
        <v/>
      </c>
      <c r="EV124" s="16" t="str">
        <f t="shared" si="227"/>
        <v/>
      </c>
      <c r="EW124" s="16" t="str">
        <f t="shared" si="316"/>
        <v/>
      </c>
    </row>
    <row r="125" spans="1:153" ht="30" customHeight="1" x14ac:dyDescent="0.2">
      <c r="A125" s="225"/>
      <c r="B125" s="212"/>
      <c r="C125" s="221"/>
      <c r="D125" s="164"/>
      <c r="E125" s="165"/>
      <c r="F125" s="166"/>
      <c r="G125" s="167"/>
      <c r="H125" s="179"/>
      <c r="I125" s="306"/>
      <c r="J125" s="169"/>
      <c r="K125" s="179"/>
      <c r="L125" s="186"/>
      <c r="M125" s="186"/>
      <c r="N125" s="168"/>
      <c r="O125" s="170"/>
      <c r="P125" s="212"/>
      <c r="Q125" s="179" t="str">
        <f>IFERROR(IF(H125="","",IFERROR(INDEX(価格設定!$B$5:$B$1048576,MATCH(H125,価格設定!$B$5:$B$1048576,0),0),INDEX(価格設定!$B$5:$B$1048576,MATCH("*"&amp;H125&amp;"*",価格設定!$B$5:$B$1048576,0),0))),H125)</f>
        <v/>
      </c>
      <c r="R125" s="250" t="str">
        <f>IFERROR(IF(Q125="",IF(K125="","",K125),IF(K125="",IF(INDEX(価格設定!$C$5:$C$1048576,MATCH(Q125,価格設定!$B$5:$B$1048576,0),0)=0,"",INDEX(価格設定!$C$5:$C$1048576,MATCH(Q125,価格設定!$B$5:$B$1048576,0),0)),IF(K125="なし","",K125))),"")</f>
        <v/>
      </c>
      <c r="S125" s="308" t="str">
        <f t="shared" si="228"/>
        <v/>
      </c>
      <c r="T125" s="126" t="str">
        <f>IFERROR(IF(J125="",IF(INDEX(価格設定!$E$5:$R$1048576,MATCH($Q125,価格設定!B$5:B$1048576,0),MATCH($AW125,価格設定!E$1:X$1,1))=0,"",INDEX(価格設定!$E$5:$R$1048576,MATCH($Q125,価格設定!B$5:B$1048576,0),MATCH($AW125,価格設定!E$1:X$1,1))),J125),"")</f>
        <v/>
      </c>
      <c r="U125" s="126" t="str">
        <f t="shared" si="229"/>
        <v/>
      </c>
      <c r="V125" s="132" t="str">
        <f t="shared" si="230"/>
        <v/>
      </c>
      <c r="W125" s="127" t="str">
        <f>IFERROR(IF(OR(T125="",T125&lt;0),"",IFERROR(INDEX(価格設定!E$2:X$3,IF(AND(K125=$K$1,$K$1&lt;&gt;""),ROW(価格設定!$D$3)-1,MATCH(INDEX(価格設定!$D$5:$D$1048576,MATCH(Q125,価格設定!$B$5:$B$1048576,0),0),価格設定!$D$2:$D$3,0)),MATCH($AW125,価格設定!E$1:X$1,1)),INDEX(価格設定!E$2:X$2,0,MATCH($AW125,価格設定!E$1:X$1,1)))),"")</f>
        <v/>
      </c>
      <c r="X125" s="126" t="str">
        <f t="shared" si="221"/>
        <v/>
      </c>
      <c r="Y125" s="128" t="str">
        <f t="shared" si="231"/>
        <v/>
      </c>
      <c r="Z125" s="126" t="str">
        <f t="shared" si="232"/>
        <v/>
      </c>
      <c r="AA125" s="129" t="str">
        <f t="shared" si="233"/>
        <v/>
      </c>
      <c r="AB125" s="126" t="str">
        <f t="shared" si="234"/>
        <v/>
      </c>
      <c r="AC125" s="280" t="str">
        <f t="shared" si="235"/>
        <v/>
      </c>
      <c r="AD125" s="15"/>
      <c r="AE125" s="204" t="str">
        <f>IF(AF125="","",COUNT($AF$3:AF125))</f>
        <v/>
      </c>
      <c r="AF125" s="206" t="str">
        <f t="shared" si="236"/>
        <v/>
      </c>
      <c r="AG125" s="204" t="str">
        <f t="shared" si="237"/>
        <v/>
      </c>
      <c r="AH125" s="204" t="str">
        <f t="shared" si="238"/>
        <v/>
      </c>
      <c r="AI125" s="287"/>
      <c r="AJ125" s="15"/>
      <c r="AK125" s="138" t="str">
        <f t="shared" si="239"/>
        <v/>
      </c>
      <c r="AL125" s="131" t="str">
        <f t="shared" si="240"/>
        <v/>
      </c>
      <c r="AM125" s="131" t="str">
        <f t="shared" si="241"/>
        <v/>
      </c>
      <c r="AN125" s="313" t="str">
        <f t="shared" si="242"/>
        <v/>
      </c>
      <c r="AO125" s="316" t="str">
        <f t="shared" si="243"/>
        <v/>
      </c>
      <c r="AP125" s="18"/>
      <c r="AQ125" s="3" t="str">
        <f>IF(F125="","",MAX($AQ$3:AQ124)+1)</f>
        <v/>
      </c>
      <c r="AR125" s="3" t="str">
        <f>IF(OR(AQ125="",BB125=""),"",MAX($AR$3:AR124)+1)</f>
        <v/>
      </c>
      <c r="AS125" s="3" t="str">
        <f>IF(CQ125="","",RANK(CQ125,CQ$3:CQ$1048576,1)+COUNTIF($CQ$3:CQ125,CQ125)-1)</f>
        <v/>
      </c>
      <c r="AT125" s="21" t="str">
        <f>IF(C125="",IF(OR(AND($H125&lt;&gt;"",C125=""),AND($F124=$F125,$AZ125&lt;&gt;""),COUNTA($H$3:$H$1048576,#REF!,$F$3:$F$1048576)&gt;COUNTA($H$3:$H125,#REF!,$F$3:$F125),$AZ125&lt;&gt;""),INDEX(AT$3:AT$1048576,MATCH(MAX($AQ$3:$AQ124),$AQ$3:$AQ$1048576,0),0),""),C125)</f>
        <v/>
      </c>
      <c r="AU125" s="21" t="str">
        <f>IF(D125="",IF(OR(AND($H125&lt;&gt;"",D125=""),AND($F124=$F125,$AZ125&lt;&gt;""),COUNTA($H$3:$H$1048576,#REF!,$F$3:$F$1048576)&gt;COUNTA($H$3:$H125,#REF!,$F$3:$F125),$AZ125&lt;&gt;""),INDEX(AU$3:AU$1048576,MATCH(MAX($AQ$3:$AQ124),$AQ$3:$AQ$1048576,0),0),""),D125)</f>
        <v/>
      </c>
      <c r="AV125" s="21" t="str">
        <f>IF(E125="",IF(OR(AND($H125&lt;&gt;"",E125=""),AND($F124=$F125,$AZ125&lt;&gt;""),COUNTA($H$3:$H$1048576,#REF!,$F$3:$F$1048576)&gt;COUNTA($H$3:$H125,#REF!,$F$3:$F125),$AZ125&lt;&gt;""),INDEX(AV$3:AV$1048576,MATCH(MAX($AQ$3:$AQ124),$AQ$3:$AQ$1048576,0),0),""),E125)</f>
        <v/>
      </c>
      <c r="AW125" s="24" t="str">
        <f t="shared" si="244"/>
        <v/>
      </c>
      <c r="AX125" s="13" t="str">
        <f t="shared" si="245"/>
        <v/>
      </c>
      <c r="AY125" s="4" t="str">
        <f t="shared" si="246"/>
        <v/>
      </c>
      <c r="AZ125" s="4" t="str">
        <f>IF(AX125="",IF(OR(AND(H125&lt;&gt;"",F125=""),COUNTA($H$3:$H$1048576)&gt;COUNTA($H$3:$H125)),INDEX(AX$3:AX125,MATCH(MAX($AQ$3:AQ125),AQ$3:AQ125,0),0),""),AX125)</f>
        <v/>
      </c>
      <c r="BA125" s="4" t="str">
        <f>IF(AY125="",IF(AND(H125&lt;&gt;"",F125=""),INDEX(AY$3:AY125,MATCH(MAX($AQ$3:AQ125),AQ$3:AQ125,0),0),""),AY125)</f>
        <v/>
      </c>
      <c r="BB125" s="82" t="str">
        <f>IF(BC125="","",RANK(BC125,BC$3:BC$1048576,1)+COUNTIF($BC$3:BC125,BC125)-1)</f>
        <v/>
      </c>
      <c r="BC125" s="139" t="str">
        <f t="shared" si="247"/>
        <v/>
      </c>
      <c r="BD125" s="46" t="str">
        <f t="shared" si="248"/>
        <v/>
      </c>
      <c r="BE125" s="46" t="str">
        <f t="shared" si="249"/>
        <v/>
      </c>
      <c r="BF125" s="46" t="str">
        <f t="shared" si="250"/>
        <v/>
      </c>
      <c r="BG125" s="4" t="str">
        <f t="shared" si="251"/>
        <v/>
      </c>
      <c r="BH125" s="180" t="str">
        <f t="shared" si="252"/>
        <v/>
      </c>
      <c r="BI125" s="16" t="str">
        <f t="shared" si="253"/>
        <v/>
      </c>
      <c r="BJ125" s="52" t="str">
        <f>IF(BI125="","",IF(W125="","",IF(AND(K125=$K$1,$K$1&lt;&gt;""),$BT$2,IFERROR(IF(INDEX(価格設定!$D$5:$D$1048576,MATCH(Q125,価格設定!$B$5:$B$1048576,0),0)=価格設定!$D$3,$BT$2,$BS$2),$BS$2))))</f>
        <v/>
      </c>
      <c r="BK125" s="16" t="str">
        <f>IF(BI125="","",IF(COUNTIF($BI$3:BI125,BI125)=1,1,IF(AND(BI124=BI125,BH125=""),BK124,COUNTIF($BH$3:BH125,BH125))))</f>
        <v/>
      </c>
      <c r="BL125" s="52" t="str">
        <f t="shared" si="254"/>
        <v/>
      </c>
      <c r="BM125" s="52" t="str">
        <f t="shared" si="255"/>
        <v/>
      </c>
      <c r="BN125" s="119" t="str">
        <f t="shared" si="256"/>
        <v/>
      </c>
      <c r="BO125" s="119" t="str">
        <f t="shared" si="257"/>
        <v/>
      </c>
      <c r="BP125" s="17" t="str">
        <f t="shared" si="258"/>
        <v/>
      </c>
      <c r="BQ125" s="17" t="str">
        <f t="shared" si="259"/>
        <v/>
      </c>
      <c r="BR125" s="17" t="str">
        <f>IF(OR(BP125="",COUNTIF($BO$3:BO125,BO125)&lt;&gt;1),"",SUMIF(BO$3:BO$1048576,BO125,BP$3:BP$1048576))</f>
        <v/>
      </c>
      <c r="BS125" s="17" t="str">
        <f t="shared" si="260"/>
        <v/>
      </c>
      <c r="BT125" s="17" t="str">
        <f t="shared" si="261"/>
        <v/>
      </c>
      <c r="BU125" s="17" t="str">
        <f t="shared" si="262"/>
        <v/>
      </c>
      <c r="BV125" s="24" t="str">
        <f t="shared" si="263"/>
        <v/>
      </c>
      <c r="BW125" s="24" t="str">
        <f t="shared" si="264"/>
        <v/>
      </c>
      <c r="BX125" s="24" t="str">
        <f t="shared" si="265"/>
        <v/>
      </c>
      <c r="BY125" s="26" t="str">
        <f t="shared" si="266"/>
        <v/>
      </c>
      <c r="BZ125" s="26" t="str">
        <f t="shared" si="267"/>
        <v/>
      </c>
      <c r="CA125" s="26" t="str">
        <f t="shared" si="268"/>
        <v/>
      </c>
      <c r="CB125" s="66" t="str">
        <f t="shared" si="269"/>
        <v/>
      </c>
      <c r="CC125" s="65" t="str">
        <f t="shared" si="270"/>
        <v/>
      </c>
      <c r="CD125" s="26" t="str">
        <f t="shared" si="271"/>
        <v/>
      </c>
      <c r="CE125" s="26" t="str">
        <f t="shared" si="272"/>
        <v/>
      </c>
      <c r="CF125" s="193" t="str">
        <f t="shared" si="273"/>
        <v/>
      </c>
      <c r="CG125" s="193" t="str">
        <f t="shared" si="274"/>
        <v/>
      </c>
      <c r="CH125" s="26" t="str">
        <f t="shared" si="275"/>
        <v/>
      </c>
      <c r="CI125" s="26" t="str">
        <f t="shared" si="276"/>
        <v/>
      </c>
      <c r="CJ125" s="65" t="str">
        <f t="shared" si="277"/>
        <v/>
      </c>
      <c r="CK125" s="65" t="str">
        <f t="shared" si="278"/>
        <v/>
      </c>
      <c r="CL125" s="64" t="str">
        <f t="shared" si="279"/>
        <v/>
      </c>
      <c r="CM125" s="64" t="str">
        <f t="shared" si="280"/>
        <v/>
      </c>
      <c r="CN125" s="65" t="str">
        <f t="shared" si="281"/>
        <v/>
      </c>
      <c r="CP125" s="63" t="str">
        <f>IF(BH125="","",MAX($CP$3:CP124)+1)</f>
        <v/>
      </c>
      <c r="CQ125" s="24" t="str">
        <f t="shared" si="282"/>
        <v/>
      </c>
      <c r="CR125" s="24" t="str">
        <f t="shared" si="283"/>
        <v/>
      </c>
      <c r="CS125" s="24" t="str">
        <f t="shared" si="284"/>
        <v/>
      </c>
      <c r="CT125" s="58" t="str">
        <f>IF(BO125="","",COUNTIF($BO$3:BO125,BO125)&amp;"@"&amp;BO125)</f>
        <v/>
      </c>
      <c r="CU125" s="16" t="str">
        <f t="shared" si="222"/>
        <v/>
      </c>
      <c r="CV125" s="63" t="str">
        <f t="shared" si="285"/>
        <v/>
      </c>
      <c r="CW125" s="16" t="str">
        <f t="shared" si="286"/>
        <v/>
      </c>
      <c r="CX125" s="16" t="str">
        <f t="shared" si="287"/>
        <v/>
      </c>
      <c r="CY125" s="16" t="str">
        <f t="shared" si="288"/>
        <v/>
      </c>
      <c r="CZ125" s="85" t="str">
        <f t="shared" si="289"/>
        <v/>
      </c>
      <c r="DA125" s="16" t="str">
        <f t="shared" si="290"/>
        <v/>
      </c>
      <c r="DB125" s="16" t="str">
        <f t="shared" si="291"/>
        <v/>
      </c>
      <c r="DC125" s="28" t="str">
        <f>IF(CP125="","",$DC$1&amp;(INDEX(価格設定!D$1:XFD$3,ROW(価格設定!$D$3),MATCH($AW125,価格設定!D$1:XFD$1,1))*100)&amp;"%")</f>
        <v/>
      </c>
      <c r="DD125" s="28" t="str">
        <f>IF(CP125="","",$DD$1&amp;(INDEX(価格設定!D$1:XFD$3,ROW(価格設定!$D$2),MATCH($AW125,価格設定!D$1:XFD$1,1))*100)&amp;"%")</f>
        <v/>
      </c>
      <c r="DE125" s="29" t="str">
        <f t="shared" si="292"/>
        <v/>
      </c>
      <c r="DG125" s="58" t="str">
        <f t="shared" si="293"/>
        <v/>
      </c>
      <c r="DH125" s="58" t="str">
        <f t="shared" si="294"/>
        <v/>
      </c>
      <c r="DI125" s="58" t="str">
        <f t="shared" si="295"/>
        <v/>
      </c>
      <c r="DJ125" s="85" t="str">
        <f t="shared" si="296"/>
        <v/>
      </c>
      <c r="DL125" s="58" t="str">
        <f>IF(COUNTIF(DG$3:DG$1048576,DG125)=COUNTIF($DG$3:$DG125,DG125),DG125,"")</f>
        <v/>
      </c>
      <c r="DM125" s="85" t="str">
        <f t="shared" si="297"/>
        <v/>
      </c>
      <c r="DN125" s="85" t="str">
        <f t="shared" si="223"/>
        <v/>
      </c>
      <c r="DO125" s="85" t="str">
        <f t="shared" si="223"/>
        <v/>
      </c>
      <c r="DP125" s="303"/>
      <c r="DQ125" s="17" t="str">
        <f t="shared" si="224"/>
        <v/>
      </c>
      <c r="DR125" s="17" t="str">
        <f t="shared" si="225"/>
        <v/>
      </c>
      <c r="DS125" s="17" t="str">
        <f t="shared" si="226"/>
        <v/>
      </c>
      <c r="DU125" s="16" t="str">
        <f t="shared" si="298"/>
        <v/>
      </c>
      <c r="DV125" s="16" t="str">
        <f>IF(DU125="","",COUNT($DU$3:DU125))</f>
        <v/>
      </c>
      <c r="DW125" s="16" t="str">
        <f t="shared" si="299"/>
        <v/>
      </c>
      <c r="DX125" s="16" t="str">
        <f t="shared" si="300"/>
        <v/>
      </c>
      <c r="DY125" s="16" t="str">
        <f>IF(DZ125="","",COUNTIF(DZ$3:DZ125,DZ125))</f>
        <v/>
      </c>
      <c r="DZ125" s="16" t="str">
        <f t="shared" si="301"/>
        <v/>
      </c>
      <c r="EA125" s="16" t="str">
        <f t="shared" si="302"/>
        <v/>
      </c>
      <c r="EB125" s="16" t="str">
        <f t="shared" si="303"/>
        <v/>
      </c>
      <c r="EC125" s="16" t="str">
        <f t="shared" si="304"/>
        <v/>
      </c>
      <c r="ED125" s="16" t="str">
        <f t="shared" si="305"/>
        <v/>
      </c>
      <c r="EE125" s="16" t="str">
        <f t="shared" si="306"/>
        <v/>
      </c>
      <c r="EF125" s="16" t="str">
        <f t="shared" si="307"/>
        <v/>
      </c>
      <c r="EG125" s="16" t="str">
        <f t="shared" si="308"/>
        <v/>
      </c>
      <c r="EH125" s="16" t="str">
        <f t="shared" si="309"/>
        <v/>
      </c>
      <c r="EI125" s="16" t="str">
        <f t="shared" si="310"/>
        <v/>
      </c>
      <c r="EJ125" s="16" t="str">
        <f t="shared" si="311"/>
        <v/>
      </c>
      <c r="EK125" s="16" t="str">
        <f t="shared" si="312"/>
        <v/>
      </c>
      <c r="EL125" s="58" t="str">
        <f t="shared" si="313"/>
        <v/>
      </c>
      <c r="EM125" s="58" t="str">
        <f>IF(OR($DZ125="",CR125=""),IF($EL125="","",$EL125),IF(OR(CR125="なし",CR125=0),領収書!$H$1,CR125))</f>
        <v/>
      </c>
      <c r="EN125" s="58" t="str">
        <f>IF(OR($DZ125="",CS125=""),IF($EL125="","",$EL125),IF(OR(CS125="なし",CS125=0),入力!$EN$1,CS125))</f>
        <v/>
      </c>
      <c r="EO125" s="63" t="str">
        <f t="shared" si="314"/>
        <v/>
      </c>
      <c r="EP125" s="63" t="str">
        <f t="shared" si="315"/>
        <v/>
      </c>
      <c r="ER125" s="16" t="str">
        <f>IF(AND(COUNTIF($ET$3:ET125,ET125)=1,ET125&lt;&gt;""),MAX($ER$3:ER124)+1,"")</f>
        <v/>
      </c>
      <c r="ES125" s="16" t="str">
        <f>IF(価格設定!B127="","",価格設定!B127)</f>
        <v/>
      </c>
      <c r="ET125" s="16" t="str">
        <f>IF(価格設定!C127="","",価格設定!C127)</f>
        <v/>
      </c>
      <c r="EV125" s="16" t="str">
        <f t="shared" si="227"/>
        <v/>
      </c>
      <c r="EW125" s="16" t="str">
        <f t="shared" si="316"/>
        <v/>
      </c>
    </row>
    <row r="126" spans="1:153" ht="30" customHeight="1" x14ac:dyDescent="0.2">
      <c r="A126" s="225"/>
      <c r="B126" s="212"/>
      <c r="C126" s="221"/>
      <c r="D126" s="164"/>
      <c r="E126" s="165"/>
      <c r="F126" s="166"/>
      <c r="G126" s="167"/>
      <c r="H126" s="179"/>
      <c r="I126" s="306"/>
      <c r="J126" s="169"/>
      <c r="K126" s="179"/>
      <c r="L126" s="186"/>
      <c r="M126" s="186"/>
      <c r="N126" s="168"/>
      <c r="O126" s="170"/>
      <c r="P126" s="212"/>
      <c r="Q126" s="179" t="str">
        <f>IFERROR(IF(H126="","",IFERROR(INDEX(価格設定!$B$5:$B$1048576,MATCH(H126,価格設定!$B$5:$B$1048576,0),0),INDEX(価格設定!$B$5:$B$1048576,MATCH("*"&amp;H126&amp;"*",価格設定!$B$5:$B$1048576,0),0))),H126)</f>
        <v/>
      </c>
      <c r="R126" s="250" t="str">
        <f>IFERROR(IF(Q126="",IF(K126="","",K126),IF(K126="",IF(INDEX(価格設定!$C$5:$C$1048576,MATCH(Q126,価格設定!$B$5:$B$1048576,0),0)=0,"",INDEX(価格設定!$C$5:$C$1048576,MATCH(Q126,価格設定!$B$5:$B$1048576,0),0)),IF(K126="なし","",K126))),"")</f>
        <v/>
      </c>
      <c r="S126" s="308" t="str">
        <f t="shared" si="228"/>
        <v/>
      </c>
      <c r="T126" s="126" t="str">
        <f>IFERROR(IF(J126="",IF(INDEX(価格設定!$E$5:$R$1048576,MATCH($Q126,価格設定!B$5:B$1048576,0),MATCH($AW126,価格設定!E$1:X$1,1))=0,"",INDEX(価格設定!$E$5:$R$1048576,MATCH($Q126,価格設定!B$5:B$1048576,0),MATCH($AW126,価格設定!E$1:X$1,1))),J126),"")</f>
        <v/>
      </c>
      <c r="U126" s="126" t="str">
        <f t="shared" si="229"/>
        <v/>
      </c>
      <c r="V126" s="132" t="str">
        <f t="shared" si="230"/>
        <v/>
      </c>
      <c r="W126" s="127" t="str">
        <f>IFERROR(IF(OR(T126="",T126&lt;0),"",IFERROR(INDEX(価格設定!E$2:X$3,IF(AND(K126=$K$1,$K$1&lt;&gt;""),ROW(価格設定!$D$3)-1,MATCH(INDEX(価格設定!$D$5:$D$1048576,MATCH(Q126,価格設定!$B$5:$B$1048576,0),0),価格設定!$D$2:$D$3,0)),MATCH($AW126,価格設定!E$1:X$1,1)),INDEX(価格設定!E$2:X$2,0,MATCH($AW126,価格設定!E$1:X$1,1)))),"")</f>
        <v/>
      </c>
      <c r="X126" s="126" t="str">
        <f t="shared" si="221"/>
        <v/>
      </c>
      <c r="Y126" s="128" t="str">
        <f t="shared" si="231"/>
        <v/>
      </c>
      <c r="Z126" s="126" t="str">
        <f t="shared" si="232"/>
        <v/>
      </c>
      <c r="AA126" s="129" t="str">
        <f t="shared" si="233"/>
        <v/>
      </c>
      <c r="AB126" s="126" t="str">
        <f t="shared" si="234"/>
        <v/>
      </c>
      <c r="AC126" s="280" t="str">
        <f t="shared" si="235"/>
        <v/>
      </c>
      <c r="AD126" s="15"/>
      <c r="AE126" s="204" t="str">
        <f>IF(AF126="","",COUNT($AF$3:AF126))</f>
        <v/>
      </c>
      <c r="AF126" s="206" t="str">
        <f t="shared" si="236"/>
        <v/>
      </c>
      <c r="AG126" s="204" t="str">
        <f t="shared" si="237"/>
        <v/>
      </c>
      <c r="AH126" s="204" t="str">
        <f t="shared" si="238"/>
        <v/>
      </c>
      <c r="AI126" s="287"/>
      <c r="AJ126" s="15"/>
      <c r="AK126" s="138" t="str">
        <f t="shared" si="239"/>
        <v/>
      </c>
      <c r="AL126" s="131" t="str">
        <f t="shared" si="240"/>
        <v/>
      </c>
      <c r="AM126" s="131" t="str">
        <f t="shared" si="241"/>
        <v/>
      </c>
      <c r="AN126" s="313" t="str">
        <f t="shared" si="242"/>
        <v/>
      </c>
      <c r="AO126" s="316" t="str">
        <f t="shared" si="243"/>
        <v/>
      </c>
      <c r="AP126" s="18"/>
      <c r="AQ126" s="3" t="str">
        <f>IF(F126="","",MAX($AQ$3:AQ125)+1)</f>
        <v/>
      </c>
      <c r="AR126" s="3" t="str">
        <f>IF(OR(AQ126="",BB126=""),"",MAX($AR$3:AR125)+1)</f>
        <v/>
      </c>
      <c r="AS126" s="3" t="str">
        <f>IF(CQ126="","",RANK(CQ126,CQ$3:CQ$1048576,1)+COUNTIF($CQ$3:CQ126,CQ126)-1)</f>
        <v/>
      </c>
      <c r="AT126" s="21" t="str">
        <f>IF(C126="",IF(OR(AND($H126&lt;&gt;"",C126=""),AND($F125=$F126,$AZ126&lt;&gt;""),COUNTA($H$3:$H$1048576,#REF!,$F$3:$F$1048576)&gt;COUNTA($H$3:$H126,#REF!,$F$3:$F126),$AZ126&lt;&gt;""),INDEX(AT$3:AT$1048576,MATCH(MAX($AQ$3:$AQ125),$AQ$3:$AQ$1048576,0),0),""),C126)</f>
        <v/>
      </c>
      <c r="AU126" s="21" t="str">
        <f>IF(D126="",IF(OR(AND($H126&lt;&gt;"",D126=""),AND($F125=$F126,$AZ126&lt;&gt;""),COUNTA($H$3:$H$1048576,#REF!,$F$3:$F$1048576)&gt;COUNTA($H$3:$H126,#REF!,$F$3:$F126),$AZ126&lt;&gt;""),INDEX(AU$3:AU$1048576,MATCH(MAX($AQ$3:$AQ125),$AQ$3:$AQ$1048576,0),0),""),D126)</f>
        <v/>
      </c>
      <c r="AV126" s="21" t="str">
        <f>IF(E126="",IF(OR(AND($H126&lt;&gt;"",E126=""),AND($F125=$F126,$AZ126&lt;&gt;""),COUNTA($H$3:$H$1048576,#REF!,$F$3:$F$1048576)&gt;COUNTA($H$3:$H126,#REF!,$F$3:$F126),$AZ126&lt;&gt;""),INDEX(AV$3:AV$1048576,MATCH(MAX($AQ$3:$AQ125),$AQ$3:$AQ$1048576,0),0),""),E126)</f>
        <v/>
      </c>
      <c r="AW126" s="24" t="str">
        <f t="shared" si="244"/>
        <v/>
      </c>
      <c r="AX126" s="13" t="str">
        <f t="shared" si="245"/>
        <v/>
      </c>
      <c r="AY126" s="4" t="str">
        <f t="shared" si="246"/>
        <v/>
      </c>
      <c r="AZ126" s="4" t="str">
        <f>IF(AX126="",IF(OR(AND(H126&lt;&gt;"",F126=""),COUNTA($H$3:$H$1048576)&gt;COUNTA($H$3:$H126)),INDEX(AX$3:AX126,MATCH(MAX($AQ$3:AQ126),AQ$3:AQ126,0),0),""),AX126)</f>
        <v/>
      </c>
      <c r="BA126" s="4" t="str">
        <f>IF(AY126="",IF(AND(H126&lt;&gt;"",F126=""),INDEX(AY$3:AY126,MATCH(MAX($AQ$3:AQ126),AQ$3:AQ126,0),0),""),AY126)</f>
        <v/>
      </c>
      <c r="BB126" s="82" t="str">
        <f>IF(BC126="","",RANK(BC126,BC$3:BC$1048576,1)+COUNTIF($BC$3:BC126,BC126)-1)</f>
        <v/>
      </c>
      <c r="BC126" s="139" t="str">
        <f t="shared" si="247"/>
        <v/>
      </c>
      <c r="BD126" s="46" t="str">
        <f t="shared" si="248"/>
        <v/>
      </c>
      <c r="BE126" s="46" t="str">
        <f t="shared" si="249"/>
        <v/>
      </c>
      <c r="BF126" s="46" t="str">
        <f t="shared" si="250"/>
        <v/>
      </c>
      <c r="BG126" s="4" t="str">
        <f t="shared" si="251"/>
        <v/>
      </c>
      <c r="BH126" s="180" t="str">
        <f t="shared" si="252"/>
        <v/>
      </c>
      <c r="BI126" s="16" t="str">
        <f t="shared" si="253"/>
        <v/>
      </c>
      <c r="BJ126" s="52" t="str">
        <f>IF(BI126="","",IF(W126="","",IF(AND(K126=$K$1,$K$1&lt;&gt;""),$BT$2,IFERROR(IF(INDEX(価格設定!$D$5:$D$1048576,MATCH(Q126,価格設定!$B$5:$B$1048576,0),0)=価格設定!$D$3,$BT$2,$BS$2),$BS$2))))</f>
        <v/>
      </c>
      <c r="BK126" s="16" t="str">
        <f>IF(BI126="","",IF(COUNTIF($BI$3:BI126,BI126)=1,1,IF(AND(BI125=BI126,BH126=""),BK125,COUNTIF($BH$3:BH126,BH126))))</f>
        <v/>
      </c>
      <c r="BL126" s="52" t="str">
        <f t="shared" si="254"/>
        <v/>
      </c>
      <c r="BM126" s="52" t="str">
        <f t="shared" si="255"/>
        <v/>
      </c>
      <c r="BN126" s="119" t="str">
        <f t="shared" si="256"/>
        <v/>
      </c>
      <c r="BO126" s="119" t="str">
        <f t="shared" si="257"/>
        <v/>
      </c>
      <c r="BP126" s="17" t="str">
        <f t="shared" si="258"/>
        <v/>
      </c>
      <c r="BQ126" s="17" t="str">
        <f t="shared" si="259"/>
        <v/>
      </c>
      <c r="BR126" s="17" t="str">
        <f>IF(OR(BP126="",COUNTIF($BO$3:BO126,BO126)&lt;&gt;1),"",SUMIF(BO$3:BO$1048576,BO126,BP$3:BP$1048576))</f>
        <v/>
      </c>
      <c r="BS126" s="17" t="str">
        <f t="shared" si="260"/>
        <v/>
      </c>
      <c r="BT126" s="17" t="str">
        <f t="shared" si="261"/>
        <v/>
      </c>
      <c r="BU126" s="17" t="str">
        <f t="shared" si="262"/>
        <v/>
      </c>
      <c r="BV126" s="24" t="str">
        <f t="shared" si="263"/>
        <v/>
      </c>
      <c r="BW126" s="24" t="str">
        <f t="shared" si="264"/>
        <v/>
      </c>
      <c r="BX126" s="24" t="str">
        <f t="shared" si="265"/>
        <v/>
      </c>
      <c r="BY126" s="26" t="str">
        <f t="shared" si="266"/>
        <v/>
      </c>
      <c r="BZ126" s="26" t="str">
        <f t="shared" si="267"/>
        <v/>
      </c>
      <c r="CA126" s="26" t="str">
        <f t="shared" si="268"/>
        <v/>
      </c>
      <c r="CB126" s="66" t="str">
        <f t="shared" si="269"/>
        <v/>
      </c>
      <c r="CC126" s="65" t="str">
        <f t="shared" si="270"/>
        <v/>
      </c>
      <c r="CD126" s="26" t="str">
        <f t="shared" si="271"/>
        <v/>
      </c>
      <c r="CE126" s="26" t="str">
        <f t="shared" si="272"/>
        <v/>
      </c>
      <c r="CF126" s="193" t="str">
        <f t="shared" si="273"/>
        <v/>
      </c>
      <c r="CG126" s="193" t="str">
        <f t="shared" si="274"/>
        <v/>
      </c>
      <c r="CH126" s="26" t="str">
        <f t="shared" si="275"/>
        <v/>
      </c>
      <c r="CI126" s="26" t="str">
        <f t="shared" si="276"/>
        <v/>
      </c>
      <c r="CJ126" s="65" t="str">
        <f t="shared" si="277"/>
        <v/>
      </c>
      <c r="CK126" s="65" t="str">
        <f t="shared" si="278"/>
        <v/>
      </c>
      <c r="CL126" s="64" t="str">
        <f t="shared" si="279"/>
        <v/>
      </c>
      <c r="CM126" s="64" t="str">
        <f t="shared" si="280"/>
        <v/>
      </c>
      <c r="CN126" s="65" t="str">
        <f t="shared" si="281"/>
        <v/>
      </c>
      <c r="CP126" s="63" t="str">
        <f>IF(BH126="","",MAX($CP$3:CP125)+1)</f>
        <v/>
      </c>
      <c r="CQ126" s="24" t="str">
        <f t="shared" si="282"/>
        <v/>
      </c>
      <c r="CR126" s="24" t="str">
        <f t="shared" si="283"/>
        <v/>
      </c>
      <c r="CS126" s="24" t="str">
        <f t="shared" si="284"/>
        <v/>
      </c>
      <c r="CT126" s="58" t="str">
        <f>IF(BO126="","",COUNTIF($BO$3:BO126,BO126)&amp;"@"&amp;BO126)</f>
        <v/>
      </c>
      <c r="CU126" s="16" t="str">
        <f t="shared" si="222"/>
        <v/>
      </c>
      <c r="CV126" s="63" t="str">
        <f t="shared" si="285"/>
        <v/>
      </c>
      <c r="CW126" s="16" t="str">
        <f t="shared" si="286"/>
        <v/>
      </c>
      <c r="CX126" s="16" t="str">
        <f t="shared" si="287"/>
        <v/>
      </c>
      <c r="CY126" s="16" t="str">
        <f t="shared" si="288"/>
        <v/>
      </c>
      <c r="CZ126" s="85" t="str">
        <f t="shared" si="289"/>
        <v/>
      </c>
      <c r="DA126" s="16" t="str">
        <f t="shared" si="290"/>
        <v/>
      </c>
      <c r="DB126" s="16" t="str">
        <f t="shared" si="291"/>
        <v/>
      </c>
      <c r="DC126" s="28" t="str">
        <f>IF(CP126="","",$DC$1&amp;(INDEX(価格設定!D$1:XFD$3,ROW(価格設定!$D$3),MATCH($AW126,価格設定!D$1:XFD$1,1))*100)&amp;"%")</f>
        <v/>
      </c>
      <c r="DD126" s="28" t="str">
        <f>IF(CP126="","",$DD$1&amp;(INDEX(価格設定!D$1:XFD$3,ROW(価格設定!$D$2),MATCH($AW126,価格設定!D$1:XFD$1,1))*100)&amp;"%")</f>
        <v/>
      </c>
      <c r="DE126" s="29" t="str">
        <f t="shared" si="292"/>
        <v/>
      </c>
      <c r="DG126" s="58" t="str">
        <f t="shared" si="293"/>
        <v/>
      </c>
      <c r="DH126" s="58" t="str">
        <f t="shared" si="294"/>
        <v/>
      </c>
      <c r="DI126" s="58" t="str">
        <f t="shared" si="295"/>
        <v/>
      </c>
      <c r="DJ126" s="85" t="str">
        <f t="shared" si="296"/>
        <v/>
      </c>
      <c r="DL126" s="58" t="str">
        <f>IF(COUNTIF(DG$3:DG$1048576,DG126)=COUNTIF($DG$3:$DG126,DG126),DG126,"")</f>
        <v/>
      </c>
      <c r="DM126" s="85" t="str">
        <f t="shared" si="297"/>
        <v/>
      </c>
      <c r="DN126" s="85" t="str">
        <f t="shared" si="223"/>
        <v/>
      </c>
      <c r="DO126" s="85" t="str">
        <f t="shared" si="223"/>
        <v/>
      </c>
      <c r="DP126" s="303"/>
      <c r="DQ126" s="17" t="str">
        <f t="shared" si="224"/>
        <v/>
      </c>
      <c r="DR126" s="17" t="str">
        <f t="shared" si="225"/>
        <v/>
      </c>
      <c r="DS126" s="17" t="str">
        <f t="shared" si="226"/>
        <v/>
      </c>
      <c r="DU126" s="16" t="str">
        <f t="shared" si="298"/>
        <v/>
      </c>
      <c r="DV126" s="16" t="str">
        <f>IF(DU126="","",COUNT($DU$3:DU126))</f>
        <v/>
      </c>
      <c r="DW126" s="16" t="str">
        <f t="shared" si="299"/>
        <v/>
      </c>
      <c r="DX126" s="16" t="str">
        <f t="shared" si="300"/>
        <v/>
      </c>
      <c r="DY126" s="16" t="str">
        <f>IF(DZ126="","",COUNTIF(DZ$3:DZ126,DZ126))</f>
        <v/>
      </c>
      <c r="DZ126" s="16" t="str">
        <f t="shared" si="301"/>
        <v/>
      </c>
      <c r="EA126" s="16" t="str">
        <f t="shared" si="302"/>
        <v/>
      </c>
      <c r="EB126" s="16" t="str">
        <f t="shared" si="303"/>
        <v/>
      </c>
      <c r="EC126" s="16" t="str">
        <f t="shared" si="304"/>
        <v/>
      </c>
      <c r="ED126" s="16" t="str">
        <f t="shared" si="305"/>
        <v/>
      </c>
      <c r="EE126" s="16" t="str">
        <f t="shared" si="306"/>
        <v/>
      </c>
      <c r="EF126" s="16" t="str">
        <f t="shared" si="307"/>
        <v/>
      </c>
      <c r="EG126" s="16" t="str">
        <f t="shared" si="308"/>
        <v/>
      </c>
      <c r="EH126" s="16" t="str">
        <f t="shared" si="309"/>
        <v/>
      </c>
      <c r="EI126" s="16" t="str">
        <f t="shared" si="310"/>
        <v/>
      </c>
      <c r="EJ126" s="16" t="str">
        <f t="shared" si="311"/>
        <v/>
      </c>
      <c r="EK126" s="16" t="str">
        <f t="shared" si="312"/>
        <v/>
      </c>
      <c r="EL126" s="58" t="str">
        <f t="shared" si="313"/>
        <v/>
      </c>
      <c r="EM126" s="58" t="str">
        <f>IF(OR($DZ126="",CR126=""),IF($EL126="","",$EL126),IF(OR(CR126="なし",CR126=0),領収書!$H$1,CR126))</f>
        <v/>
      </c>
      <c r="EN126" s="58" t="str">
        <f>IF(OR($DZ126="",CS126=""),IF($EL126="","",$EL126),IF(OR(CS126="なし",CS126=0),入力!$EN$1,CS126))</f>
        <v/>
      </c>
      <c r="EO126" s="63" t="str">
        <f t="shared" si="314"/>
        <v/>
      </c>
      <c r="EP126" s="63" t="str">
        <f t="shared" si="315"/>
        <v/>
      </c>
      <c r="ER126" s="16" t="str">
        <f>IF(AND(COUNTIF($ET$3:ET126,ET126)=1,ET126&lt;&gt;""),MAX($ER$3:ER125)+1,"")</f>
        <v/>
      </c>
      <c r="ES126" s="16" t="str">
        <f>IF(価格設定!B128="","",価格設定!B128)</f>
        <v/>
      </c>
      <c r="ET126" s="16" t="str">
        <f>IF(価格設定!C128="","",価格設定!C128)</f>
        <v/>
      </c>
      <c r="EV126" s="16" t="str">
        <f t="shared" si="227"/>
        <v/>
      </c>
      <c r="EW126" s="16" t="str">
        <f t="shared" si="316"/>
        <v/>
      </c>
    </row>
    <row r="127" spans="1:153" ht="30" customHeight="1" x14ac:dyDescent="0.2">
      <c r="A127" s="225"/>
      <c r="B127" s="212"/>
      <c r="C127" s="221"/>
      <c r="D127" s="164"/>
      <c r="E127" s="165"/>
      <c r="F127" s="166"/>
      <c r="G127" s="167"/>
      <c r="H127" s="179"/>
      <c r="I127" s="306"/>
      <c r="J127" s="169"/>
      <c r="K127" s="179"/>
      <c r="L127" s="186"/>
      <c r="M127" s="186"/>
      <c r="N127" s="168"/>
      <c r="O127" s="170"/>
      <c r="P127" s="212"/>
      <c r="Q127" s="179" t="str">
        <f>IFERROR(IF(H127="","",IFERROR(INDEX(価格設定!$B$5:$B$1048576,MATCH(H127,価格設定!$B$5:$B$1048576,0),0),INDEX(価格設定!$B$5:$B$1048576,MATCH("*"&amp;H127&amp;"*",価格設定!$B$5:$B$1048576,0),0))),H127)</f>
        <v/>
      </c>
      <c r="R127" s="250" t="str">
        <f>IFERROR(IF(Q127="",IF(K127="","",K127),IF(K127="",IF(INDEX(価格設定!$C$5:$C$1048576,MATCH(Q127,価格設定!$B$5:$B$1048576,0),0)=0,"",INDEX(価格設定!$C$5:$C$1048576,MATCH(Q127,価格設定!$B$5:$B$1048576,0),0)),IF(K127="なし","",K127))),"")</f>
        <v/>
      </c>
      <c r="S127" s="308" t="str">
        <f t="shared" si="228"/>
        <v/>
      </c>
      <c r="T127" s="126" t="str">
        <f>IFERROR(IF(J127="",IF(INDEX(価格設定!$E$5:$R$1048576,MATCH($Q127,価格設定!B$5:B$1048576,0),MATCH($AW127,価格設定!E$1:X$1,1))=0,"",INDEX(価格設定!$E$5:$R$1048576,MATCH($Q127,価格設定!B$5:B$1048576,0),MATCH($AW127,価格設定!E$1:X$1,1))),J127),"")</f>
        <v/>
      </c>
      <c r="U127" s="126" t="str">
        <f t="shared" si="229"/>
        <v/>
      </c>
      <c r="V127" s="132" t="str">
        <f t="shared" si="230"/>
        <v/>
      </c>
      <c r="W127" s="127" t="str">
        <f>IFERROR(IF(OR(T127="",T127&lt;0),"",IFERROR(INDEX(価格設定!E$2:X$3,IF(AND(K127=$K$1,$K$1&lt;&gt;""),ROW(価格設定!$D$3)-1,MATCH(INDEX(価格設定!$D$5:$D$1048576,MATCH(Q127,価格設定!$B$5:$B$1048576,0),0),価格設定!$D$2:$D$3,0)),MATCH($AW127,価格設定!E$1:X$1,1)),INDEX(価格設定!E$2:X$2,0,MATCH($AW127,価格設定!E$1:X$1,1)))),"")</f>
        <v/>
      </c>
      <c r="X127" s="126" t="str">
        <f t="shared" si="221"/>
        <v/>
      </c>
      <c r="Y127" s="128" t="str">
        <f t="shared" si="231"/>
        <v/>
      </c>
      <c r="Z127" s="126" t="str">
        <f t="shared" si="232"/>
        <v/>
      </c>
      <c r="AA127" s="129" t="str">
        <f t="shared" si="233"/>
        <v/>
      </c>
      <c r="AB127" s="126" t="str">
        <f t="shared" si="234"/>
        <v/>
      </c>
      <c r="AC127" s="280" t="str">
        <f t="shared" si="235"/>
        <v/>
      </c>
      <c r="AD127" s="15"/>
      <c r="AE127" s="204" t="str">
        <f>IF(AF127="","",COUNT($AF$3:AF127))</f>
        <v/>
      </c>
      <c r="AF127" s="206" t="str">
        <f t="shared" si="236"/>
        <v/>
      </c>
      <c r="AG127" s="204" t="str">
        <f t="shared" si="237"/>
        <v/>
      </c>
      <c r="AH127" s="204" t="str">
        <f t="shared" si="238"/>
        <v/>
      </c>
      <c r="AI127" s="287"/>
      <c r="AJ127" s="15"/>
      <c r="AK127" s="138" t="str">
        <f t="shared" si="239"/>
        <v/>
      </c>
      <c r="AL127" s="131" t="str">
        <f t="shared" si="240"/>
        <v/>
      </c>
      <c r="AM127" s="131" t="str">
        <f t="shared" si="241"/>
        <v/>
      </c>
      <c r="AN127" s="313" t="str">
        <f t="shared" si="242"/>
        <v/>
      </c>
      <c r="AO127" s="316" t="str">
        <f t="shared" si="243"/>
        <v/>
      </c>
      <c r="AP127" s="18"/>
      <c r="AQ127" s="3" t="str">
        <f>IF(F127="","",MAX($AQ$3:AQ126)+1)</f>
        <v/>
      </c>
      <c r="AR127" s="3" t="str">
        <f>IF(OR(AQ127="",BB127=""),"",MAX($AR$3:AR126)+1)</f>
        <v/>
      </c>
      <c r="AS127" s="3" t="str">
        <f>IF(CQ127="","",RANK(CQ127,CQ$3:CQ$1048576,1)+COUNTIF($CQ$3:CQ127,CQ127)-1)</f>
        <v/>
      </c>
      <c r="AT127" s="21" t="str">
        <f>IF(C127="",IF(OR(AND($H127&lt;&gt;"",C127=""),AND($F126=$F127,$AZ127&lt;&gt;""),COUNTA($H$3:$H$1048576,#REF!,$F$3:$F$1048576)&gt;COUNTA($H$3:$H127,#REF!,$F$3:$F127),$AZ127&lt;&gt;""),INDEX(AT$3:AT$1048576,MATCH(MAX($AQ$3:$AQ126),$AQ$3:$AQ$1048576,0),0),""),C127)</f>
        <v/>
      </c>
      <c r="AU127" s="21" t="str">
        <f>IF(D127="",IF(OR(AND($H127&lt;&gt;"",D127=""),AND($F126=$F127,$AZ127&lt;&gt;""),COUNTA($H$3:$H$1048576,#REF!,$F$3:$F$1048576)&gt;COUNTA($H$3:$H127,#REF!,$F$3:$F127),$AZ127&lt;&gt;""),INDEX(AU$3:AU$1048576,MATCH(MAX($AQ$3:$AQ126),$AQ$3:$AQ$1048576,0),0),""),D127)</f>
        <v/>
      </c>
      <c r="AV127" s="21" t="str">
        <f>IF(E127="",IF(OR(AND($H127&lt;&gt;"",E127=""),AND($F126=$F127,$AZ127&lt;&gt;""),COUNTA($H$3:$H$1048576,#REF!,$F$3:$F$1048576)&gt;COUNTA($H$3:$H127,#REF!,$F$3:$F127),$AZ127&lt;&gt;""),INDEX(AV$3:AV$1048576,MATCH(MAX($AQ$3:$AQ126),$AQ$3:$AQ$1048576,0),0),""),E127)</f>
        <v/>
      </c>
      <c r="AW127" s="24" t="str">
        <f t="shared" si="244"/>
        <v/>
      </c>
      <c r="AX127" s="13" t="str">
        <f t="shared" si="245"/>
        <v/>
      </c>
      <c r="AY127" s="4" t="str">
        <f t="shared" si="246"/>
        <v/>
      </c>
      <c r="AZ127" s="4" t="str">
        <f>IF(AX127="",IF(OR(AND(H127&lt;&gt;"",F127=""),COUNTA($H$3:$H$1048576)&gt;COUNTA($H$3:$H127)),INDEX(AX$3:AX127,MATCH(MAX($AQ$3:AQ127),AQ$3:AQ127,0),0),""),AX127)</f>
        <v/>
      </c>
      <c r="BA127" s="4" t="str">
        <f>IF(AY127="",IF(AND(H127&lt;&gt;"",F127=""),INDEX(AY$3:AY127,MATCH(MAX($AQ$3:AQ127),AQ$3:AQ127,0),0),""),AY127)</f>
        <v/>
      </c>
      <c r="BB127" s="82" t="str">
        <f>IF(BC127="","",RANK(BC127,BC$3:BC$1048576,1)+COUNTIF($BC$3:BC127,BC127)-1)</f>
        <v/>
      </c>
      <c r="BC127" s="139" t="str">
        <f t="shared" si="247"/>
        <v/>
      </c>
      <c r="BD127" s="46" t="str">
        <f t="shared" si="248"/>
        <v/>
      </c>
      <c r="BE127" s="46" t="str">
        <f t="shared" si="249"/>
        <v/>
      </c>
      <c r="BF127" s="46" t="str">
        <f t="shared" si="250"/>
        <v/>
      </c>
      <c r="BG127" s="4" t="str">
        <f t="shared" si="251"/>
        <v/>
      </c>
      <c r="BH127" s="180" t="str">
        <f t="shared" si="252"/>
        <v/>
      </c>
      <c r="BI127" s="16" t="str">
        <f t="shared" si="253"/>
        <v/>
      </c>
      <c r="BJ127" s="52" t="str">
        <f>IF(BI127="","",IF(W127="","",IF(AND(K127=$K$1,$K$1&lt;&gt;""),$BT$2,IFERROR(IF(INDEX(価格設定!$D$5:$D$1048576,MATCH(Q127,価格設定!$B$5:$B$1048576,0),0)=価格設定!$D$3,$BT$2,$BS$2),$BS$2))))</f>
        <v/>
      </c>
      <c r="BK127" s="16" t="str">
        <f>IF(BI127="","",IF(COUNTIF($BI$3:BI127,BI127)=1,1,IF(AND(BI126=BI127,BH127=""),BK126,COUNTIF($BH$3:BH127,BH127))))</f>
        <v/>
      </c>
      <c r="BL127" s="52" t="str">
        <f t="shared" si="254"/>
        <v/>
      </c>
      <c r="BM127" s="52" t="str">
        <f t="shared" si="255"/>
        <v/>
      </c>
      <c r="BN127" s="119" t="str">
        <f t="shared" si="256"/>
        <v/>
      </c>
      <c r="BO127" s="119" t="str">
        <f t="shared" si="257"/>
        <v/>
      </c>
      <c r="BP127" s="17" t="str">
        <f t="shared" si="258"/>
        <v/>
      </c>
      <c r="BQ127" s="17" t="str">
        <f t="shared" si="259"/>
        <v/>
      </c>
      <c r="BR127" s="17" t="str">
        <f>IF(OR(BP127="",COUNTIF($BO$3:BO127,BO127)&lt;&gt;1),"",SUMIF(BO$3:BO$1048576,BO127,BP$3:BP$1048576))</f>
        <v/>
      </c>
      <c r="BS127" s="17" t="str">
        <f t="shared" si="260"/>
        <v/>
      </c>
      <c r="BT127" s="17" t="str">
        <f t="shared" si="261"/>
        <v/>
      </c>
      <c r="BU127" s="17" t="str">
        <f t="shared" si="262"/>
        <v/>
      </c>
      <c r="BV127" s="24" t="str">
        <f t="shared" si="263"/>
        <v/>
      </c>
      <c r="BW127" s="24" t="str">
        <f t="shared" si="264"/>
        <v/>
      </c>
      <c r="BX127" s="24" t="str">
        <f t="shared" si="265"/>
        <v/>
      </c>
      <c r="BY127" s="26" t="str">
        <f t="shared" si="266"/>
        <v/>
      </c>
      <c r="BZ127" s="26" t="str">
        <f t="shared" si="267"/>
        <v/>
      </c>
      <c r="CA127" s="26" t="str">
        <f t="shared" si="268"/>
        <v/>
      </c>
      <c r="CB127" s="66" t="str">
        <f t="shared" si="269"/>
        <v/>
      </c>
      <c r="CC127" s="65" t="str">
        <f t="shared" si="270"/>
        <v/>
      </c>
      <c r="CD127" s="26" t="str">
        <f t="shared" si="271"/>
        <v/>
      </c>
      <c r="CE127" s="26" t="str">
        <f t="shared" si="272"/>
        <v/>
      </c>
      <c r="CF127" s="193" t="str">
        <f t="shared" si="273"/>
        <v/>
      </c>
      <c r="CG127" s="193" t="str">
        <f t="shared" si="274"/>
        <v/>
      </c>
      <c r="CH127" s="26" t="str">
        <f t="shared" si="275"/>
        <v/>
      </c>
      <c r="CI127" s="26" t="str">
        <f t="shared" si="276"/>
        <v/>
      </c>
      <c r="CJ127" s="65" t="str">
        <f t="shared" si="277"/>
        <v/>
      </c>
      <c r="CK127" s="65" t="str">
        <f t="shared" si="278"/>
        <v/>
      </c>
      <c r="CL127" s="64" t="str">
        <f t="shared" si="279"/>
        <v/>
      </c>
      <c r="CM127" s="64" t="str">
        <f t="shared" si="280"/>
        <v/>
      </c>
      <c r="CN127" s="65" t="str">
        <f t="shared" si="281"/>
        <v/>
      </c>
      <c r="CP127" s="63" t="str">
        <f>IF(BH127="","",MAX($CP$3:CP126)+1)</f>
        <v/>
      </c>
      <c r="CQ127" s="24" t="str">
        <f t="shared" si="282"/>
        <v/>
      </c>
      <c r="CR127" s="24" t="str">
        <f t="shared" si="283"/>
        <v/>
      </c>
      <c r="CS127" s="24" t="str">
        <f t="shared" si="284"/>
        <v/>
      </c>
      <c r="CT127" s="58" t="str">
        <f>IF(BO127="","",COUNTIF($BO$3:BO127,BO127)&amp;"@"&amp;BO127)</f>
        <v/>
      </c>
      <c r="CU127" s="16" t="str">
        <f t="shared" si="222"/>
        <v/>
      </c>
      <c r="CV127" s="63" t="str">
        <f t="shared" si="285"/>
        <v/>
      </c>
      <c r="CW127" s="16" t="str">
        <f t="shared" si="286"/>
        <v/>
      </c>
      <c r="CX127" s="16" t="str">
        <f t="shared" si="287"/>
        <v/>
      </c>
      <c r="CY127" s="16" t="str">
        <f t="shared" si="288"/>
        <v/>
      </c>
      <c r="CZ127" s="85" t="str">
        <f t="shared" si="289"/>
        <v/>
      </c>
      <c r="DA127" s="16" t="str">
        <f t="shared" si="290"/>
        <v/>
      </c>
      <c r="DB127" s="16" t="str">
        <f t="shared" si="291"/>
        <v/>
      </c>
      <c r="DC127" s="28" t="str">
        <f>IF(CP127="","",$DC$1&amp;(INDEX(価格設定!D$1:XFD$3,ROW(価格設定!$D$3),MATCH($AW127,価格設定!D$1:XFD$1,1))*100)&amp;"%")</f>
        <v/>
      </c>
      <c r="DD127" s="28" t="str">
        <f>IF(CP127="","",$DD$1&amp;(INDEX(価格設定!D$1:XFD$3,ROW(価格設定!$D$2),MATCH($AW127,価格設定!D$1:XFD$1,1))*100)&amp;"%")</f>
        <v/>
      </c>
      <c r="DE127" s="29" t="str">
        <f t="shared" si="292"/>
        <v/>
      </c>
      <c r="DG127" s="58" t="str">
        <f t="shared" si="293"/>
        <v/>
      </c>
      <c r="DH127" s="58" t="str">
        <f t="shared" si="294"/>
        <v/>
      </c>
      <c r="DI127" s="58" t="str">
        <f t="shared" si="295"/>
        <v/>
      </c>
      <c r="DJ127" s="85" t="str">
        <f t="shared" si="296"/>
        <v/>
      </c>
      <c r="DL127" s="58" t="str">
        <f>IF(COUNTIF(DG$3:DG$1048576,DG127)=COUNTIF($DG$3:$DG127,DG127),DG127,"")</f>
        <v/>
      </c>
      <c r="DM127" s="85" t="str">
        <f t="shared" si="297"/>
        <v/>
      </c>
      <c r="DN127" s="85" t="str">
        <f t="shared" si="223"/>
        <v/>
      </c>
      <c r="DO127" s="85" t="str">
        <f t="shared" si="223"/>
        <v/>
      </c>
      <c r="DP127" s="303"/>
      <c r="DQ127" s="17" t="str">
        <f t="shared" si="224"/>
        <v/>
      </c>
      <c r="DR127" s="17" t="str">
        <f t="shared" si="225"/>
        <v/>
      </c>
      <c r="DS127" s="17" t="str">
        <f t="shared" si="226"/>
        <v/>
      </c>
      <c r="DU127" s="16" t="str">
        <f t="shared" si="298"/>
        <v/>
      </c>
      <c r="DV127" s="16" t="str">
        <f>IF(DU127="","",COUNT($DU$3:DU127))</f>
        <v/>
      </c>
      <c r="DW127" s="16" t="str">
        <f t="shared" si="299"/>
        <v/>
      </c>
      <c r="DX127" s="16" t="str">
        <f t="shared" si="300"/>
        <v/>
      </c>
      <c r="DY127" s="16" t="str">
        <f>IF(DZ127="","",COUNTIF(DZ$3:DZ127,DZ127))</f>
        <v/>
      </c>
      <c r="DZ127" s="16" t="str">
        <f t="shared" si="301"/>
        <v/>
      </c>
      <c r="EA127" s="16" t="str">
        <f t="shared" si="302"/>
        <v/>
      </c>
      <c r="EB127" s="16" t="str">
        <f t="shared" si="303"/>
        <v/>
      </c>
      <c r="EC127" s="16" t="str">
        <f t="shared" si="304"/>
        <v/>
      </c>
      <c r="ED127" s="16" t="str">
        <f t="shared" si="305"/>
        <v/>
      </c>
      <c r="EE127" s="16" t="str">
        <f t="shared" si="306"/>
        <v/>
      </c>
      <c r="EF127" s="16" t="str">
        <f t="shared" si="307"/>
        <v/>
      </c>
      <c r="EG127" s="16" t="str">
        <f t="shared" si="308"/>
        <v/>
      </c>
      <c r="EH127" s="16" t="str">
        <f t="shared" si="309"/>
        <v/>
      </c>
      <c r="EI127" s="16" t="str">
        <f t="shared" si="310"/>
        <v/>
      </c>
      <c r="EJ127" s="16" t="str">
        <f t="shared" si="311"/>
        <v/>
      </c>
      <c r="EK127" s="16" t="str">
        <f t="shared" si="312"/>
        <v/>
      </c>
      <c r="EL127" s="58" t="str">
        <f t="shared" si="313"/>
        <v/>
      </c>
      <c r="EM127" s="58" t="str">
        <f>IF(OR($DZ127="",CR127=""),IF($EL127="","",$EL127),IF(OR(CR127="なし",CR127=0),領収書!$H$1,CR127))</f>
        <v/>
      </c>
      <c r="EN127" s="58" t="str">
        <f>IF(OR($DZ127="",CS127=""),IF($EL127="","",$EL127),IF(OR(CS127="なし",CS127=0),入力!$EN$1,CS127))</f>
        <v/>
      </c>
      <c r="EO127" s="63" t="str">
        <f t="shared" si="314"/>
        <v/>
      </c>
      <c r="EP127" s="63" t="str">
        <f t="shared" si="315"/>
        <v/>
      </c>
      <c r="ER127" s="16" t="str">
        <f>IF(AND(COUNTIF($ET$3:ET127,ET127)=1,ET127&lt;&gt;""),MAX($ER$3:ER126)+1,"")</f>
        <v/>
      </c>
      <c r="ES127" s="16" t="str">
        <f>IF(価格設定!B129="","",価格設定!B129)</f>
        <v/>
      </c>
      <c r="ET127" s="16" t="str">
        <f>IF(価格設定!C129="","",価格設定!C129)</f>
        <v/>
      </c>
      <c r="EV127" s="16" t="str">
        <f t="shared" si="227"/>
        <v/>
      </c>
      <c r="EW127" s="16" t="str">
        <f t="shared" si="316"/>
        <v/>
      </c>
    </row>
    <row r="128" spans="1:153" ht="30" customHeight="1" x14ac:dyDescent="0.2">
      <c r="A128" s="225"/>
      <c r="B128" s="212"/>
      <c r="C128" s="221"/>
      <c r="D128" s="164"/>
      <c r="E128" s="165"/>
      <c r="F128" s="166"/>
      <c r="G128" s="167"/>
      <c r="H128" s="179"/>
      <c r="I128" s="306"/>
      <c r="J128" s="169"/>
      <c r="K128" s="179"/>
      <c r="L128" s="186"/>
      <c r="M128" s="186"/>
      <c r="N128" s="168"/>
      <c r="O128" s="170"/>
      <c r="P128" s="212"/>
      <c r="Q128" s="179" t="str">
        <f>IFERROR(IF(H128="","",IFERROR(INDEX(価格設定!$B$5:$B$1048576,MATCH(H128,価格設定!$B$5:$B$1048576,0),0),INDEX(価格設定!$B$5:$B$1048576,MATCH("*"&amp;H128&amp;"*",価格設定!$B$5:$B$1048576,0),0))),H128)</f>
        <v/>
      </c>
      <c r="R128" s="250" t="str">
        <f>IFERROR(IF(Q128="",IF(K128="","",K128),IF(K128="",IF(INDEX(価格設定!$C$5:$C$1048576,MATCH(Q128,価格設定!$B$5:$B$1048576,0),0)=0,"",INDEX(価格設定!$C$5:$C$1048576,MATCH(Q128,価格設定!$B$5:$B$1048576,0),0)),IF(K128="なし","",K128))),"")</f>
        <v/>
      </c>
      <c r="S128" s="308" t="str">
        <f t="shared" si="228"/>
        <v/>
      </c>
      <c r="T128" s="126" t="str">
        <f>IFERROR(IF(J128="",IF(INDEX(価格設定!$E$5:$R$1048576,MATCH($Q128,価格設定!B$5:B$1048576,0),MATCH($AW128,価格設定!E$1:X$1,1))=0,"",INDEX(価格設定!$E$5:$R$1048576,MATCH($Q128,価格設定!B$5:B$1048576,0),MATCH($AW128,価格設定!E$1:X$1,1))),J128),"")</f>
        <v/>
      </c>
      <c r="U128" s="126" t="str">
        <f t="shared" si="229"/>
        <v/>
      </c>
      <c r="V128" s="132" t="str">
        <f t="shared" si="230"/>
        <v/>
      </c>
      <c r="W128" s="127" t="str">
        <f>IFERROR(IF(OR(T128="",T128&lt;0),"",IFERROR(INDEX(価格設定!E$2:X$3,IF(AND(K128=$K$1,$K$1&lt;&gt;""),ROW(価格設定!$D$3)-1,MATCH(INDEX(価格設定!$D$5:$D$1048576,MATCH(Q128,価格設定!$B$5:$B$1048576,0),0),価格設定!$D$2:$D$3,0)),MATCH($AW128,価格設定!E$1:X$1,1)),INDEX(価格設定!E$2:X$2,0,MATCH($AW128,価格設定!E$1:X$1,1)))),"")</f>
        <v/>
      </c>
      <c r="X128" s="126" t="str">
        <f t="shared" si="221"/>
        <v/>
      </c>
      <c r="Y128" s="128" t="str">
        <f t="shared" si="231"/>
        <v/>
      </c>
      <c r="Z128" s="126" t="str">
        <f t="shared" si="232"/>
        <v/>
      </c>
      <c r="AA128" s="129" t="str">
        <f t="shared" si="233"/>
        <v/>
      </c>
      <c r="AB128" s="126" t="str">
        <f t="shared" si="234"/>
        <v/>
      </c>
      <c r="AC128" s="280" t="str">
        <f t="shared" si="235"/>
        <v/>
      </c>
      <c r="AD128" s="15"/>
      <c r="AE128" s="204" t="str">
        <f>IF(AF128="","",COUNT($AF$3:AF128))</f>
        <v/>
      </c>
      <c r="AF128" s="206" t="str">
        <f t="shared" si="236"/>
        <v/>
      </c>
      <c r="AG128" s="204" t="str">
        <f t="shared" si="237"/>
        <v/>
      </c>
      <c r="AH128" s="204" t="str">
        <f t="shared" si="238"/>
        <v/>
      </c>
      <c r="AI128" s="287"/>
      <c r="AJ128" s="15"/>
      <c r="AK128" s="138" t="str">
        <f t="shared" si="239"/>
        <v/>
      </c>
      <c r="AL128" s="131" t="str">
        <f t="shared" si="240"/>
        <v/>
      </c>
      <c r="AM128" s="131" t="str">
        <f t="shared" si="241"/>
        <v/>
      </c>
      <c r="AN128" s="313" t="str">
        <f t="shared" si="242"/>
        <v/>
      </c>
      <c r="AO128" s="316" t="str">
        <f t="shared" si="243"/>
        <v/>
      </c>
      <c r="AP128" s="18"/>
      <c r="AQ128" s="3" t="str">
        <f>IF(F128="","",MAX($AQ$3:AQ127)+1)</f>
        <v/>
      </c>
      <c r="AR128" s="3" t="str">
        <f>IF(OR(AQ128="",BB128=""),"",MAX($AR$3:AR127)+1)</f>
        <v/>
      </c>
      <c r="AS128" s="3" t="str">
        <f>IF(CQ128="","",RANK(CQ128,CQ$3:CQ$1048576,1)+COUNTIF($CQ$3:CQ128,CQ128)-1)</f>
        <v/>
      </c>
      <c r="AT128" s="21" t="str">
        <f>IF(C128="",IF(OR(AND($H128&lt;&gt;"",C128=""),AND($F127=$F128,$AZ128&lt;&gt;""),COUNTA($H$3:$H$1048576,#REF!,$F$3:$F$1048576)&gt;COUNTA($H$3:$H128,#REF!,$F$3:$F128),$AZ128&lt;&gt;""),INDEX(AT$3:AT$1048576,MATCH(MAX($AQ$3:$AQ127),$AQ$3:$AQ$1048576,0),0),""),C128)</f>
        <v/>
      </c>
      <c r="AU128" s="21" t="str">
        <f>IF(D128="",IF(OR(AND($H128&lt;&gt;"",D128=""),AND($F127=$F128,$AZ128&lt;&gt;""),COUNTA($H$3:$H$1048576,#REF!,$F$3:$F$1048576)&gt;COUNTA($H$3:$H128,#REF!,$F$3:$F128),$AZ128&lt;&gt;""),INDEX(AU$3:AU$1048576,MATCH(MAX($AQ$3:$AQ127),$AQ$3:$AQ$1048576,0),0),""),D128)</f>
        <v/>
      </c>
      <c r="AV128" s="21" t="str">
        <f>IF(E128="",IF(OR(AND($H128&lt;&gt;"",E128=""),AND($F127=$F128,$AZ128&lt;&gt;""),COUNTA($H$3:$H$1048576,#REF!,$F$3:$F$1048576)&gt;COUNTA($H$3:$H128,#REF!,$F$3:$F128),$AZ128&lt;&gt;""),INDEX(AV$3:AV$1048576,MATCH(MAX($AQ$3:$AQ127),$AQ$3:$AQ$1048576,0),0),""),E128)</f>
        <v/>
      </c>
      <c r="AW128" s="24" t="str">
        <f t="shared" si="244"/>
        <v/>
      </c>
      <c r="AX128" s="13" t="str">
        <f t="shared" si="245"/>
        <v/>
      </c>
      <c r="AY128" s="4" t="str">
        <f t="shared" si="246"/>
        <v/>
      </c>
      <c r="AZ128" s="4" t="str">
        <f>IF(AX128="",IF(OR(AND(H128&lt;&gt;"",F128=""),COUNTA($H$3:$H$1048576)&gt;COUNTA($H$3:$H128)),INDEX(AX$3:AX128,MATCH(MAX($AQ$3:AQ128),AQ$3:AQ128,0),0),""),AX128)</f>
        <v/>
      </c>
      <c r="BA128" s="4" t="str">
        <f>IF(AY128="",IF(AND(H128&lt;&gt;"",F128=""),INDEX(AY$3:AY128,MATCH(MAX($AQ$3:AQ128),AQ$3:AQ128,0),0),""),AY128)</f>
        <v/>
      </c>
      <c r="BB128" s="82" t="str">
        <f>IF(BC128="","",RANK(BC128,BC$3:BC$1048576,1)+COUNTIF($BC$3:BC128,BC128)-1)</f>
        <v/>
      </c>
      <c r="BC128" s="139" t="str">
        <f t="shared" si="247"/>
        <v/>
      </c>
      <c r="BD128" s="46" t="str">
        <f t="shared" si="248"/>
        <v/>
      </c>
      <c r="BE128" s="46" t="str">
        <f t="shared" si="249"/>
        <v/>
      </c>
      <c r="BF128" s="46" t="str">
        <f t="shared" si="250"/>
        <v/>
      </c>
      <c r="BG128" s="4" t="str">
        <f t="shared" si="251"/>
        <v/>
      </c>
      <c r="BH128" s="180" t="str">
        <f t="shared" si="252"/>
        <v/>
      </c>
      <c r="BI128" s="16" t="str">
        <f t="shared" si="253"/>
        <v/>
      </c>
      <c r="BJ128" s="52" t="str">
        <f>IF(BI128="","",IF(W128="","",IF(AND(K128=$K$1,$K$1&lt;&gt;""),$BT$2,IFERROR(IF(INDEX(価格設定!$D$5:$D$1048576,MATCH(Q128,価格設定!$B$5:$B$1048576,0),0)=価格設定!$D$3,$BT$2,$BS$2),$BS$2))))</f>
        <v/>
      </c>
      <c r="BK128" s="16" t="str">
        <f>IF(BI128="","",IF(COUNTIF($BI$3:BI128,BI128)=1,1,IF(AND(BI127=BI128,BH128=""),BK127,COUNTIF($BH$3:BH128,BH128))))</f>
        <v/>
      </c>
      <c r="BL128" s="52" t="str">
        <f t="shared" si="254"/>
        <v/>
      </c>
      <c r="BM128" s="52" t="str">
        <f t="shared" si="255"/>
        <v/>
      </c>
      <c r="BN128" s="119" t="str">
        <f t="shared" si="256"/>
        <v/>
      </c>
      <c r="BO128" s="119" t="str">
        <f t="shared" si="257"/>
        <v/>
      </c>
      <c r="BP128" s="17" t="str">
        <f t="shared" si="258"/>
        <v/>
      </c>
      <c r="BQ128" s="17" t="str">
        <f t="shared" si="259"/>
        <v/>
      </c>
      <c r="BR128" s="17" t="str">
        <f>IF(OR(BP128="",COUNTIF($BO$3:BO128,BO128)&lt;&gt;1),"",SUMIF(BO$3:BO$1048576,BO128,BP$3:BP$1048576))</f>
        <v/>
      </c>
      <c r="BS128" s="17" t="str">
        <f t="shared" si="260"/>
        <v/>
      </c>
      <c r="BT128" s="17" t="str">
        <f t="shared" si="261"/>
        <v/>
      </c>
      <c r="BU128" s="17" t="str">
        <f t="shared" si="262"/>
        <v/>
      </c>
      <c r="BV128" s="24" t="str">
        <f t="shared" si="263"/>
        <v/>
      </c>
      <c r="BW128" s="24" t="str">
        <f t="shared" si="264"/>
        <v/>
      </c>
      <c r="BX128" s="24" t="str">
        <f t="shared" si="265"/>
        <v/>
      </c>
      <c r="BY128" s="26" t="str">
        <f t="shared" si="266"/>
        <v/>
      </c>
      <c r="BZ128" s="26" t="str">
        <f t="shared" si="267"/>
        <v/>
      </c>
      <c r="CA128" s="26" t="str">
        <f t="shared" si="268"/>
        <v/>
      </c>
      <c r="CB128" s="66" t="str">
        <f t="shared" si="269"/>
        <v/>
      </c>
      <c r="CC128" s="65" t="str">
        <f t="shared" si="270"/>
        <v/>
      </c>
      <c r="CD128" s="26" t="str">
        <f t="shared" si="271"/>
        <v/>
      </c>
      <c r="CE128" s="26" t="str">
        <f t="shared" si="272"/>
        <v/>
      </c>
      <c r="CF128" s="193" t="str">
        <f t="shared" si="273"/>
        <v/>
      </c>
      <c r="CG128" s="193" t="str">
        <f t="shared" si="274"/>
        <v/>
      </c>
      <c r="CH128" s="26" t="str">
        <f t="shared" si="275"/>
        <v/>
      </c>
      <c r="CI128" s="26" t="str">
        <f t="shared" si="276"/>
        <v/>
      </c>
      <c r="CJ128" s="65" t="str">
        <f t="shared" si="277"/>
        <v/>
      </c>
      <c r="CK128" s="65" t="str">
        <f t="shared" si="278"/>
        <v/>
      </c>
      <c r="CL128" s="64" t="str">
        <f t="shared" si="279"/>
        <v/>
      </c>
      <c r="CM128" s="64" t="str">
        <f t="shared" si="280"/>
        <v/>
      </c>
      <c r="CN128" s="65" t="str">
        <f t="shared" si="281"/>
        <v/>
      </c>
      <c r="CP128" s="63" t="str">
        <f>IF(BH128="","",MAX($CP$3:CP127)+1)</f>
        <v/>
      </c>
      <c r="CQ128" s="24" t="str">
        <f t="shared" si="282"/>
        <v/>
      </c>
      <c r="CR128" s="24" t="str">
        <f t="shared" si="283"/>
        <v/>
      </c>
      <c r="CS128" s="24" t="str">
        <f t="shared" si="284"/>
        <v/>
      </c>
      <c r="CT128" s="58" t="str">
        <f>IF(BO128="","",COUNTIF($BO$3:BO128,BO128)&amp;"@"&amp;BO128)</f>
        <v/>
      </c>
      <c r="CU128" s="16" t="str">
        <f t="shared" si="222"/>
        <v/>
      </c>
      <c r="CV128" s="63" t="str">
        <f t="shared" si="285"/>
        <v/>
      </c>
      <c r="CW128" s="16" t="str">
        <f t="shared" si="286"/>
        <v/>
      </c>
      <c r="CX128" s="16" t="str">
        <f t="shared" si="287"/>
        <v/>
      </c>
      <c r="CY128" s="16" t="str">
        <f t="shared" si="288"/>
        <v/>
      </c>
      <c r="CZ128" s="85" t="str">
        <f t="shared" si="289"/>
        <v/>
      </c>
      <c r="DA128" s="16" t="str">
        <f t="shared" si="290"/>
        <v/>
      </c>
      <c r="DB128" s="16" t="str">
        <f t="shared" si="291"/>
        <v/>
      </c>
      <c r="DC128" s="28" t="str">
        <f>IF(CP128="","",$DC$1&amp;(INDEX(価格設定!D$1:XFD$3,ROW(価格設定!$D$3),MATCH($AW128,価格設定!D$1:XFD$1,1))*100)&amp;"%")</f>
        <v/>
      </c>
      <c r="DD128" s="28" t="str">
        <f>IF(CP128="","",$DD$1&amp;(INDEX(価格設定!D$1:XFD$3,ROW(価格設定!$D$2),MATCH($AW128,価格設定!D$1:XFD$1,1))*100)&amp;"%")</f>
        <v/>
      </c>
      <c r="DE128" s="29" t="str">
        <f t="shared" si="292"/>
        <v/>
      </c>
      <c r="DG128" s="58" t="str">
        <f t="shared" si="293"/>
        <v/>
      </c>
      <c r="DH128" s="58" t="str">
        <f t="shared" si="294"/>
        <v/>
      </c>
      <c r="DI128" s="58" t="str">
        <f t="shared" si="295"/>
        <v/>
      </c>
      <c r="DJ128" s="85" t="str">
        <f t="shared" si="296"/>
        <v/>
      </c>
      <c r="DL128" s="58" t="str">
        <f>IF(COUNTIF(DG$3:DG$1048576,DG128)=COUNTIF($DG$3:$DG128,DG128),DG128,"")</f>
        <v/>
      </c>
      <c r="DM128" s="85" t="str">
        <f t="shared" si="297"/>
        <v/>
      </c>
      <c r="DN128" s="85" t="str">
        <f t="shared" si="223"/>
        <v/>
      </c>
      <c r="DO128" s="85" t="str">
        <f t="shared" si="223"/>
        <v/>
      </c>
      <c r="DP128" s="303"/>
      <c r="DQ128" s="17" t="str">
        <f t="shared" si="224"/>
        <v/>
      </c>
      <c r="DR128" s="17" t="str">
        <f t="shared" si="225"/>
        <v/>
      </c>
      <c r="DS128" s="17" t="str">
        <f t="shared" si="226"/>
        <v/>
      </c>
      <c r="DU128" s="16" t="str">
        <f t="shared" si="298"/>
        <v/>
      </c>
      <c r="DV128" s="16" t="str">
        <f>IF(DU128="","",COUNT($DU$3:DU128))</f>
        <v/>
      </c>
      <c r="DW128" s="16" t="str">
        <f t="shared" si="299"/>
        <v/>
      </c>
      <c r="DX128" s="16" t="str">
        <f t="shared" si="300"/>
        <v/>
      </c>
      <c r="DY128" s="16" t="str">
        <f>IF(DZ128="","",COUNTIF(DZ$3:DZ128,DZ128))</f>
        <v/>
      </c>
      <c r="DZ128" s="16" t="str">
        <f t="shared" si="301"/>
        <v/>
      </c>
      <c r="EA128" s="16" t="str">
        <f t="shared" si="302"/>
        <v/>
      </c>
      <c r="EB128" s="16" t="str">
        <f t="shared" si="303"/>
        <v/>
      </c>
      <c r="EC128" s="16" t="str">
        <f t="shared" si="304"/>
        <v/>
      </c>
      <c r="ED128" s="16" t="str">
        <f t="shared" si="305"/>
        <v/>
      </c>
      <c r="EE128" s="16" t="str">
        <f t="shared" si="306"/>
        <v/>
      </c>
      <c r="EF128" s="16" t="str">
        <f t="shared" si="307"/>
        <v/>
      </c>
      <c r="EG128" s="16" t="str">
        <f t="shared" si="308"/>
        <v/>
      </c>
      <c r="EH128" s="16" t="str">
        <f t="shared" si="309"/>
        <v/>
      </c>
      <c r="EI128" s="16" t="str">
        <f t="shared" si="310"/>
        <v/>
      </c>
      <c r="EJ128" s="16" t="str">
        <f t="shared" si="311"/>
        <v/>
      </c>
      <c r="EK128" s="16" t="str">
        <f t="shared" si="312"/>
        <v/>
      </c>
      <c r="EL128" s="58" t="str">
        <f t="shared" si="313"/>
        <v/>
      </c>
      <c r="EM128" s="58" t="str">
        <f>IF(OR($DZ128="",CR128=""),IF($EL128="","",$EL128),IF(OR(CR128="なし",CR128=0),領収書!$H$1,CR128))</f>
        <v/>
      </c>
      <c r="EN128" s="58" t="str">
        <f>IF(OR($DZ128="",CS128=""),IF($EL128="","",$EL128),IF(OR(CS128="なし",CS128=0),入力!$EN$1,CS128))</f>
        <v/>
      </c>
      <c r="EO128" s="63" t="str">
        <f t="shared" si="314"/>
        <v/>
      </c>
      <c r="EP128" s="63" t="str">
        <f t="shared" si="315"/>
        <v/>
      </c>
      <c r="ER128" s="16" t="str">
        <f>IF(AND(COUNTIF($ET$3:ET128,ET128)=1,ET128&lt;&gt;""),MAX($ER$3:ER127)+1,"")</f>
        <v/>
      </c>
      <c r="ES128" s="16" t="str">
        <f>IF(価格設定!B130="","",価格設定!B130)</f>
        <v/>
      </c>
      <c r="ET128" s="16" t="str">
        <f>IF(価格設定!C130="","",価格設定!C130)</f>
        <v/>
      </c>
      <c r="EV128" s="16" t="str">
        <f t="shared" si="227"/>
        <v/>
      </c>
      <c r="EW128" s="16" t="str">
        <f t="shared" si="316"/>
        <v/>
      </c>
    </row>
    <row r="129" spans="1:153" ht="30" customHeight="1" x14ac:dyDescent="0.2">
      <c r="A129" s="225"/>
      <c r="B129" s="212"/>
      <c r="C129" s="221"/>
      <c r="D129" s="164"/>
      <c r="E129" s="165"/>
      <c r="F129" s="166"/>
      <c r="G129" s="167"/>
      <c r="H129" s="179"/>
      <c r="I129" s="306"/>
      <c r="J129" s="169"/>
      <c r="K129" s="179"/>
      <c r="L129" s="186"/>
      <c r="M129" s="186"/>
      <c r="N129" s="168"/>
      <c r="O129" s="170"/>
      <c r="P129" s="212"/>
      <c r="Q129" s="179" t="str">
        <f>IFERROR(IF(H129="","",IFERROR(INDEX(価格設定!$B$5:$B$1048576,MATCH(H129,価格設定!$B$5:$B$1048576,0),0),INDEX(価格設定!$B$5:$B$1048576,MATCH("*"&amp;H129&amp;"*",価格設定!$B$5:$B$1048576,0),0))),H129)</f>
        <v/>
      </c>
      <c r="R129" s="250" t="str">
        <f>IFERROR(IF(Q129="",IF(K129="","",K129),IF(K129="",IF(INDEX(価格設定!$C$5:$C$1048576,MATCH(Q129,価格設定!$B$5:$B$1048576,0),0)=0,"",INDEX(価格設定!$C$5:$C$1048576,MATCH(Q129,価格設定!$B$5:$B$1048576,0),0)),IF(K129="なし","",K129))),"")</f>
        <v/>
      </c>
      <c r="S129" s="308" t="str">
        <f t="shared" si="228"/>
        <v/>
      </c>
      <c r="T129" s="126" t="str">
        <f>IFERROR(IF(J129="",IF(INDEX(価格設定!$E$5:$R$1048576,MATCH($Q129,価格設定!B$5:B$1048576,0),MATCH($AW129,価格設定!E$1:X$1,1))=0,"",INDEX(価格設定!$E$5:$R$1048576,MATCH($Q129,価格設定!B$5:B$1048576,0),MATCH($AW129,価格設定!E$1:X$1,1))),J129),"")</f>
        <v/>
      </c>
      <c r="U129" s="126" t="str">
        <f t="shared" si="229"/>
        <v/>
      </c>
      <c r="V129" s="132" t="str">
        <f t="shared" si="230"/>
        <v/>
      </c>
      <c r="W129" s="127" t="str">
        <f>IFERROR(IF(OR(T129="",T129&lt;0),"",IFERROR(INDEX(価格設定!E$2:X$3,IF(AND(K129=$K$1,$K$1&lt;&gt;""),ROW(価格設定!$D$3)-1,MATCH(INDEX(価格設定!$D$5:$D$1048576,MATCH(Q129,価格設定!$B$5:$B$1048576,0),0),価格設定!$D$2:$D$3,0)),MATCH($AW129,価格設定!E$1:X$1,1)),INDEX(価格設定!E$2:X$2,0,MATCH($AW129,価格設定!E$1:X$1,1)))),"")</f>
        <v/>
      </c>
      <c r="X129" s="126" t="str">
        <f t="shared" si="221"/>
        <v/>
      </c>
      <c r="Y129" s="128" t="str">
        <f t="shared" si="231"/>
        <v/>
      </c>
      <c r="Z129" s="126" t="str">
        <f t="shared" si="232"/>
        <v/>
      </c>
      <c r="AA129" s="129" t="str">
        <f t="shared" si="233"/>
        <v/>
      </c>
      <c r="AB129" s="126" t="str">
        <f t="shared" si="234"/>
        <v/>
      </c>
      <c r="AC129" s="280" t="str">
        <f t="shared" si="235"/>
        <v/>
      </c>
      <c r="AD129" s="15"/>
      <c r="AE129" s="204" t="str">
        <f>IF(AF129="","",COUNT($AF$3:AF129))</f>
        <v/>
      </c>
      <c r="AF129" s="206" t="str">
        <f t="shared" si="236"/>
        <v/>
      </c>
      <c r="AG129" s="204" t="str">
        <f t="shared" si="237"/>
        <v/>
      </c>
      <c r="AH129" s="204" t="str">
        <f t="shared" si="238"/>
        <v/>
      </c>
      <c r="AI129" s="287"/>
      <c r="AJ129" s="15"/>
      <c r="AK129" s="138" t="str">
        <f t="shared" si="239"/>
        <v/>
      </c>
      <c r="AL129" s="131" t="str">
        <f t="shared" si="240"/>
        <v/>
      </c>
      <c r="AM129" s="131" t="str">
        <f t="shared" si="241"/>
        <v/>
      </c>
      <c r="AN129" s="313" t="str">
        <f t="shared" si="242"/>
        <v/>
      </c>
      <c r="AO129" s="316" t="str">
        <f t="shared" si="243"/>
        <v/>
      </c>
      <c r="AP129" s="18"/>
      <c r="AQ129" s="3" t="str">
        <f>IF(F129="","",MAX($AQ$3:AQ128)+1)</f>
        <v/>
      </c>
      <c r="AR129" s="3" t="str">
        <f>IF(OR(AQ129="",BB129=""),"",MAX($AR$3:AR128)+1)</f>
        <v/>
      </c>
      <c r="AS129" s="3" t="str">
        <f>IF(CQ129="","",RANK(CQ129,CQ$3:CQ$1048576,1)+COUNTIF($CQ$3:CQ129,CQ129)-1)</f>
        <v/>
      </c>
      <c r="AT129" s="21" t="str">
        <f>IF(C129="",IF(OR(AND($H129&lt;&gt;"",C129=""),AND($F128=$F129,$AZ129&lt;&gt;""),COUNTA($H$3:$H$1048576,#REF!,$F$3:$F$1048576)&gt;COUNTA($H$3:$H129,#REF!,$F$3:$F129),$AZ129&lt;&gt;""),INDEX(AT$3:AT$1048576,MATCH(MAX($AQ$3:$AQ128),$AQ$3:$AQ$1048576,0),0),""),C129)</f>
        <v/>
      </c>
      <c r="AU129" s="21" t="str">
        <f>IF(D129="",IF(OR(AND($H129&lt;&gt;"",D129=""),AND($F128=$F129,$AZ129&lt;&gt;""),COUNTA($H$3:$H$1048576,#REF!,$F$3:$F$1048576)&gt;COUNTA($H$3:$H129,#REF!,$F$3:$F129),$AZ129&lt;&gt;""),INDEX(AU$3:AU$1048576,MATCH(MAX($AQ$3:$AQ128),$AQ$3:$AQ$1048576,0),0),""),D129)</f>
        <v/>
      </c>
      <c r="AV129" s="21" t="str">
        <f>IF(E129="",IF(OR(AND($H129&lt;&gt;"",E129=""),AND($F128=$F129,$AZ129&lt;&gt;""),COUNTA($H$3:$H$1048576,#REF!,$F$3:$F$1048576)&gt;COUNTA($H$3:$H129,#REF!,$F$3:$F129),$AZ129&lt;&gt;""),INDEX(AV$3:AV$1048576,MATCH(MAX($AQ$3:$AQ128),$AQ$3:$AQ$1048576,0),0),""),E129)</f>
        <v/>
      </c>
      <c r="AW129" s="24" t="str">
        <f t="shared" si="244"/>
        <v/>
      </c>
      <c r="AX129" s="13" t="str">
        <f t="shared" si="245"/>
        <v/>
      </c>
      <c r="AY129" s="4" t="str">
        <f t="shared" si="246"/>
        <v/>
      </c>
      <c r="AZ129" s="4" t="str">
        <f>IF(AX129="",IF(OR(AND(H129&lt;&gt;"",F129=""),COUNTA($H$3:$H$1048576)&gt;COUNTA($H$3:$H129)),INDEX(AX$3:AX129,MATCH(MAX($AQ$3:AQ129),AQ$3:AQ129,0),0),""),AX129)</f>
        <v/>
      </c>
      <c r="BA129" s="4" t="str">
        <f>IF(AY129="",IF(AND(H129&lt;&gt;"",F129=""),INDEX(AY$3:AY129,MATCH(MAX($AQ$3:AQ129),AQ$3:AQ129,0),0),""),AY129)</f>
        <v/>
      </c>
      <c r="BB129" s="82" t="str">
        <f>IF(BC129="","",RANK(BC129,BC$3:BC$1048576,1)+COUNTIF($BC$3:BC129,BC129)-1)</f>
        <v/>
      </c>
      <c r="BC129" s="139" t="str">
        <f t="shared" si="247"/>
        <v/>
      </c>
      <c r="BD129" s="46" t="str">
        <f t="shared" si="248"/>
        <v/>
      </c>
      <c r="BE129" s="46" t="str">
        <f t="shared" si="249"/>
        <v/>
      </c>
      <c r="BF129" s="46" t="str">
        <f t="shared" si="250"/>
        <v/>
      </c>
      <c r="BG129" s="4" t="str">
        <f t="shared" si="251"/>
        <v/>
      </c>
      <c r="BH129" s="180" t="str">
        <f t="shared" si="252"/>
        <v/>
      </c>
      <c r="BI129" s="16" t="str">
        <f t="shared" si="253"/>
        <v/>
      </c>
      <c r="BJ129" s="52" t="str">
        <f>IF(BI129="","",IF(W129="","",IF(AND(K129=$K$1,$K$1&lt;&gt;""),$BT$2,IFERROR(IF(INDEX(価格設定!$D$5:$D$1048576,MATCH(Q129,価格設定!$B$5:$B$1048576,0),0)=価格設定!$D$3,$BT$2,$BS$2),$BS$2))))</f>
        <v/>
      </c>
      <c r="BK129" s="16" t="str">
        <f>IF(BI129="","",IF(COUNTIF($BI$3:BI129,BI129)=1,1,IF(AND(BI128=BI129,BH129=""),BK128,COUNTIF($BH$3:BH129,BH129))))</f>
        <v/>
      </c>
      <c r="BL129" s="52" t="str">
        <f t="shared" si="254"/>
        <v/>
      </c>
      <c r="BM129" s="52" t="str">
        <f t="shared" si="255"/>
        <v/>
      </c>
      <c r="BN129" s="119" t="str">
        <f t="shared" si="256"/>
        <v/>
      </c>
      <c r="BO129" s="119" t="str">
        <f t="shared" si="257"/>
        <v/>
      </c>
      <c r="BP129" s="17" t="str">
        <f t="shared" si="258"/>
        <v/>
      </c>
      <c r="BQ129" s="17" t="str">
        <f t="shared" si="259"/>
        <v/>
      </c>
      <c r="BR129" s="17" t="str">
        <f>IF(OR(BP129="",COUNTIF($BO$3:BO129,BO129)&lt;&gt;1),"",SUMIF(BO$3:BO$1048576,BO129,BP$3:BP$1048576))</f>
        <v/>
      </c>
      <c r="BS129" s="17" t="str">
        <f t="shared" si="260"/>
        <v/>
      </c>
      <c r="BT129" s="17" t="str">
        <f t="shared" si="261"/>
        <v/>
      </c>
      <c r="BU129" s="17" t="str">
        <f t="shared" si="262"/>
        <v/>
      </c>
      <c r="BV129" s="24" t="str">
        <f t="shared" si="263"/>
        <v/>
      </c>
      <c r="BW129" s="24" t="str">
        <f t="shared" si="264"/>
        <v/>
      </c>
      <c r="BX129" s="24" t="str">
        <f t="shared" si="265"/>
        <v/>
      </c>
      <c r="BY129" s="26" t="str">
        <f t="shared" si="266"/>
        <v/>
      </c>
      <c r="BZ129" s="26" t="str">
        <f t="shared" si="267"/>
        <v/>
      </c>
      <c r="CA129" s="26" t="str">
        <f t="shared" si="268"/>
        <v/>
      </c>
      <c r="CB129" s="66" t="str">
        <f t="shared" si="269"/>
        <v/>
      </c>
      <c r="CC129" s="65" t="str">
        <f t="shared" si="270"/>
        <v/>
      </c>
      <c r="CD129" s="26" t="str">
        <f t="shared" si="271"/>
        <v/>
      </c>
      <c r="CE129" s="26" t="str">
        <f t="shared" si="272"/>
        <v/>
      </c>
      <c r="CF129" s="193" t="str">
        <f t="shared" si="273"/>
        <v/>
      </c>
      <c r="CG129" s="193" t="str">
        <f t="shared" si="274"/>
        <v/>
      </c>
      <c r="CH129" s="26" t="str">
        <f t="shared" si="275"/>
        <v/>
      </c>
      <c r="CI129" s="26" t="str">
        <f t="shared" si="276"/>
        <v/>
      </c>
      <c r="CJ129" s="65" t="str">
        <f t="shared" si="277"/>
        <v/>
      </c>
      <c r="CK129" s="65" t="str">
        <f t="shared" si="278"/>
        <v/>
      </c>
      <c r="CL129" s="64" t="str">
        <f t="shared" si="279"/>
        <v/>
      </c>
      <c r="CM129" s="64" t="str">
        <f t="shared" si="280"/>
        <v/>
      </c>
      <c r="CN129" s="65" t="str">
        <f t="shared" si="281"/>
        <v/>
      </c>
      <c r="CP129" s="63" t="str">
        <f>IF(BH129="","",MAX($CP$3:CP128)+1)</f>
        <v/>
      </c>
      <c r="CQ129" s="24" t="str">
        <f t="shared" si="282"/>
        <v/>
      </c>
      <c r="CR129" s="24" t="str">
        <f t="shared" si="283"/>
        <v/>
      </c>
      <c r="CS129" s="24" t="str">
        <f t="shared" si="284"/>
        <v/>
      </c>
      <c r="CT129" s="58" t="str">
        <f>IF(BO129="","",COUNTIF($BO$3:BO129,BO129)&amp;"@"&amp;BO129)</f>
        <v/>
      </c>
      <c r="CU129" s="16" t="str">
        <f t="shared" si="222"/>
        <v/>
      </c>
      <c r="CV129" s="63" t="str">
        <f t="shared" si="285"/>
        <v/>
      </c>
      <c r="CW129" s="16" t="str">
        <f t="shared" si="286"/>
        <v/>
      </c>
      <c r="CX129" s="16" t="str">
        <f t="shared" si="287"/>
        <v/>
      </c>
      <c r="CY129" s="16" t="str">
        <f t="shared" si="288"/>
        <v/>
      </c>
      <c r="CZ129" s="85" t="str">
        <f t="shared" si="289"/>
        <v/>
      </c>
      <c r="DA129" s="16" t="str">
        <f t="shared" si="290"/>
        <v/>
      </c>
      <c r="DB129" s="16" t="str">
        <f t="shared" si="291"/>
        <v/>
      </c>
      <c r="DC129" s="28" t="str">
        <f>IF(CP129="","",$DC$1&amp;(INDEX(価格設定!D$1:XFD$3,ROW(価格設定!$D$3),MATCH($AW129,価格設定!D$1:XFD$1,1))*100)&amp;"%")</f>
        <v/>
      </c>
      <c r="DD129" s="28" t="str">
        <f>IF(CP129="","",$DD$1&amp;(INDEX(価格設定!D$1:XFD$3,ROW(価格設定!$D$2),MATCH($AW129,価格設定!D$1:XFD$1,1))*100)&amp;"%")</f>
        <v/>
      </c>
      <c r="DE129" s="29" t="str">
        <f t="shared" si="292"/>
        <v/>
      </c>
      <c r="DG129" s="58" t="str">
        <f t="shared" si="293"/>
        <v/>
      </c>
      <c r="DH129" s="58" t="str">
        <f t="shared" si="294"/>
        <v/>
      </c>
      <c r="DI129" s="58" t="str">
        <f t="shared" si="295"/>
        <v/>
      </c>
      <c r="DJ129" s="85" t="str">
        <f t="shared" si="296"/>
        <v/>
      </c>
      <c r="DL129" s="58" t="str">
        <f>IF(COUNTIF(DG$3:DG$1048576,DG129)=COUNTIF($DG$3:$DG129,DG129),DG129,"")</f>
        <v/>
      </c>
      <c r="DM129" s="85" t="str">
        <f t="shared" si="297"/>
        <v/>
      </c>
      <c r="DN129" s="85" t="str">
        <f t="shared" si="223"/>
        <v/>
      </c>
      <c r="DO129" s="85" t="str">
        <f t="shared" si="223"/>
        <v/>
      </c>
      <c r="DP129" s="303"/>
      <c r="DQ129" s="17" t="str">
        <f t="shared" si="224"/>
        <v/>
      </c>
      <c r="DR129" s="17" t="str">
        <f t="shared" si="225"/>
        <v/>
      </c>
      <c r="DS129" s="17" t="str">
        <f t="shared" si="226"/>
        <v/>
      </c>
      <c r="DU129" s="16" t="str">
        <f t="shared" si="298"/>
        <v/>
      </c>
      <c r="DV129" s="16" t="str">
        <f>IF(DU129="","",COUNT($DU$3:DU129))</f>
        <v/>
      </c>
      <c r="DW129" s="16" t="str">
        <f t="shared" si="299"/>
        <v/>
      </c>
      <c r="DX129" s="16" t="str">
        <f t="shared" si="300"/>
        <v/>
      </c>
      <c r="DY129" s="16" t="str">
        <f>IF(DZ129="","",COUNTIF(DZ$3:DZ129,DZ129))</f>
        <v/>
      </c>
      <c r="DZ129" s="16" t="str">
        <f t="shared" si="301"/>
        <v/>
      </c>
      <c r="EA129" s="16" t="str">
        <f t="shared" si="302"/>
        <v/>
      </c>
      <c r="EB129" s="16" t="str">
        <f t="shared" si="303"/>
        <v/>
      </c>
      <c r="EC129" s="16" t="str">
        <f t="shared" si="304"/>
        <v/>
      </c>
      <c r="ED129" s="16" t="str">
        <f t="shared" si="305"/>
        <v/>
      </c>
      <c r="EE129" s="16" t="str">
        <f t="shared" si="306"/>
        <v/>
      </c>
      <c r="EF129" s="16" t="str">
        <f t="shared" si="307"/>
        <v/>
      </c>
      <c r="EG129" s="16" t="str">
        <f t="shared" si="308"/>
        <v/>
      </c>
      <c r="EH129" s="16" t="str">
        <f t="shared" si="309"/>
        <v/>
      </c>
      <c r="EI129" s="16" t="str">
        <f t="shared" si="310"/>
        <v/>
      </c>
      <c r="EJ129" s="16" t="str">
        <f t="shared" si="311"/>
        <v/>
      </c>
      <c r="EK129" s="16" t="str">
        <f t="shared" si="312"/>
        <v/>
      </c>
      <c r="EL129" s="58" t="str">
        <f t="shared" si="313"/>
        <v/>
      </c>
      <c r="EM129" s="58" t="str">
        <f>IF(OR($DZ129="",CR129=""),IF($EL129="","",$EL129),IF(OR(CR129="なし",CR129=0),領収書!$H$1,CR129))</f>
        <v/>
      </c>
      <c r="EN129" s="58" t="str">
        <f>IF(OR($DZ129="",CS129=""),IF($EL129="","",$EL129),IF(OR(CS129="なし",CS129=0),入力!$EN$1,CS129))</f>
        <v/>
      </c>
      <c r="EO129" s="63" t="str">
        <f t="shared" si="314"/>
        <v/>
      </c>
      <c r="EP129" s="63" t="str">
        <f t="shared" si="315"/>
        <v/>
      </c>
      <c r="ER129" s="16" t="str">
        <f>IF(AND(COUNTIF($ET$3:ET129,ET129)=1,ET129&lt;&gt;""),MAX($ER$3:ER128)+1,"")</f>
        <v/>
      </c>
      <c r="ES129" s="16" t="str">
        <f>IF(価格設定!B131="","",価格設定!B131)</f>
        <v/>
      </c>
      <c r="ET129" s="16" t="str">
        <f>IF(価格設定!C131="","",価格設定!C131)</f>
        <v/>
      </c>
      <c r="EV129" s="16" t="str">
        <f t="shared" si="227"/>
        <v/>
      </c>
      <c r="EW129" s="16" t="str">
        <f t="shared" si="316"/>
        <v/>
      </c>
    </row>
    <row r="130" spans="1:153" ht="30" customHeight="1" x14ac:dyDescent="0.2">
      <c r="A130" s="225"/>
      <c r="B130" s="212"/>
      <c r="C130" s="221"/>
      <c r="D130" s="164"/>
      <c r="E130" s="165"/>
      <c r="F130" s="166"/>
      <c r="G130" s="167"/>
      <c r="H130" s="179"/>
      <c r="I130" s="306"/>
      <c r="J130" s="169"/>
      <c r="K130" s="179"/>
      <c r="L130" s="186"/>
      <c r="M130" s="186"/>
      <c r="N130" s="168"/>
      <c r="O130" s="170"/>
      <c r="P130" s="212"/>
      <c r="Q130" s="179" t="str">
        <f>IFERROR(IF(H130="","",IFERROR(INDEX(価格設定!$B$5:$B$1048576,MATCH(H130,価格設定!$B$5:$B$1048576,0),0),INDEX(価格設定!$B$5:$B$1048576,MATCH("*"&amp;H130&amp;"*",価格設定!$B$5:$B$1048576,0),0))),H130)</f>
        <v/>
      </c>
      <c r="R130" s="250" t="str">
        <f>IFERROR(IF(Q130="",IF(K130="","",K130),IF(K130="",IF(INDEX(価格設定!$C$5:$C$1048576,MATCH(Q130,価格設定!$B$5:$B$1048576,0),0)=0,"",INDEX(価格設定!$C$5:$C$1048576,MATCH(Q130,価格設定!$B$5:$B$1048576,0),0)),IF(K130="なし","",K130))),"")</f>
        <v/>
      </c>
      <c r="S130" s="308" t="str">
        <f t="shared" si="228"/>
        <v/>
      </c>
      <c r="T130" s="126" t="str">
        <f>IFERROR(IF(J130="",IF(INDEX(価格設定!$E$5:$R$1048576,MATCH($Q130,価格設定!B$5:B$1048576,0),MATCH($AW130,価格設定!E$1:X$1,1))=0,"",INDEX(価格設定!$E$5:$R$1048576,MATCH($Q130,価格設定!B$5:B$1048576,0),MATCH($AW130,価格設定!E$1:X$1,1))),J130),"")</f>
        <v/>
      </c>
      <c r="U130" s="126" t="str">
        <f t="shared" si="229"/>
        <v/>
      </c>
      <c r="V130" s="132" t="str">
        <f t="shared" si="230"/>
        <v/>
      </c>
      <c r="W130" s="127" t="str">
        <f>IFERROR(IF(OR(T130="",T130&lt;0),"",IFERROR(INDEX(価格設定!E$2:X$3,IF(AND(K130=$K$1,$K$1&lt;&gt;""),ROW(価格設定!$D$3)-1,MATCH(INDEX(価格設定!$D$5:$D$1048576,MATCH(Q130,価格設定!$B$5:$B$1048576,0),0),価格設定!$D$2:$D$3,0)),MATCH($AW130,価格設定!E$1:X$1,1)),INDEX(価格設定!E$2:X$2,0,MATCH($AW130,価格設定!E$1:X$1,1)))),"")</f>
        <v/>
      </c>
      <c r="X130" s="126" t="str">
        <f t="shared" si="221"/>
        <v/>
      </c>
      <c r="Y130" s="128" t="str">
        <f t="shared" si="231"/>
        <v/>
      </c>
      <c r="Z130" s="126" t="str">
        <f t="shared" si="232"/>
        <v/>
      </c>
      <c r="AA130" s="129" t="str">
        <f t="shared" si="233"/>
        <v/>
      </c>
      <c r="AB130" s="126" t="str">
        <f t="shared" si="234"/>
        <v/>
      </c>
      <c r="AC130" s="280" t="str">
        <f t="shared" si="235"/>
        <v/>
      </c>
      <c r="AD130" s="15"/>
      <c r="AE130" s="204" t="str">
        <f>IF(AF130="","",COUNT($AF$3:AF130))</f>
        <v/>
      </c>
      <c r="AF130" s="206" t="str">
        <f t="shared" si="236"/>
        <v/>
      </c>
      <c r="AG130" s="204" t="str">
        <f t="shared" si="237"/>
        <v/>
      </c>
      <c r="AH130" s="204" t="str">
        <f t="shared" si="238"/>
        <v/>
      </c>
      <c r="AI130" s="287"/>
      <c r="AJ130" s="15"/>
      <c r="AK130" s="138" t="str">
        <f t="shared" si="239"/>
        <v/>
      </c>
      <c r="AL130" s="131" t="str">
        <f t="shared" si="240"/>
        <v/>
      </c>
      <c r="AM130" s="131" t="str">
        <f t="shared" si="241"/>
        <v/>
      </c>
      <c r="AN130" s="313" t="str">
        <f t="shared" si="242"/>
        <v/>
      </c>
      <c r="AO130" s="316" t="str">
        <f t="shared" si="243"/>
        <v/>
      </c>
      <c r="AP130" s="18"/>
      <c r="AQ130" s="3" t="str">
        <f>IF(F130="","",MAX($AQ$3:AQ129)+1)</f>
        <v/>
      </c>
      <c r="AR130" s="3" t="str">
        <f>IF(OR(AQ130="",BB130=""),"",MAX($AR$3:AR129)+1)</f>
        <v/>
      </c>
      <c r="AS130" s="3" t="str">
        <f>IF(CQ130="","",RANK(CQ130,CQ$3:CQ$1048576,1)+COUNTIF($CQ$3:CQ130,CQ130)-1)</f>
        <v/>
      </c>
      <c r="AT130" s="21" t="str">
        <f>IF(C130="",IF(OR(AND($H130&lt;&gt;"",C130=""),AND($F129=$F130,$AZ130&lt;&gt;""),COUNTA($H$3:$H$1048576,#REF!,$F$3:$F$1048576)&gt;COUNTA($H$3:$H130,#REF!,$F$3:$F130),$AZ130&lt;&gt;""),INDEX(AT$3:AT$1048576,MATCH(MAX($AQ$3:$AQ129),$AQ$3:$AQ$1048576,0),0),""),C130)</f>
        <v/>
      </c>
      <c r="AU130" s="21" t="str">
        <f>IF(D130="",IF(OR(AND($H130&lt;&gt;"",D130=""),AND($F129=$F130,$AZ130&lt;&gt;""),COUNTA($H$3:$H$1048576,#REF!,$F$3:$F$1048576)&gt;COUNTA($H$3:$H130,#REF!,$F$3:$F130),$AZ130&lt;&gt;""),INDEX(AU$3:AU$1048576,MATCH(MAX($AQ$3:$AQ129),$AQ$3:$AQ$1048576,0),0),""),D130)</f>
        <v/>
      </c>
      <c r="AV130" s="21" t="str">
        <f>IF(E130="",IF(OR(AND($H130&lt;&gt;"",E130=""),AND($F129=$F130,$AZ130&lt;&gt;""),COUNTA($H$3:$H$1048576,#REF!,$F$3:$F$1048576)&gt;COUNTA($H$3:$H130,#REF!,$F$3:$F130),$AZ130&lt;&gt;""),INDEX(AV$3:AV$1048576,MATCH(MAX($AQ$3:$AQ129),$AQ$3:$AQ$1048576,0),0),""),E130)</f>
        <v/>
      </c>
      <c r="AW130" s="24" t="str">
        <f t="shared" si="244"/>
        <v/>
      </c>
      <c r="AX130" s="13" t="str">
        <f t="shared" si="245"/>
        <v/>
      </c>
      <c r="AY130" s="4" t="str">
        <f t="shared" si="246"/>
        <v/>
      </c>
      <c r="AZ130" s="4" t="str">
        <f>IF(AX130="",IF(OR(AND(H130&lt;&gt;"",F130=""),COUNTA($H$3:$H$1048576)&gt;COUNTA($H$3:$H130)),INDEX(AX$3:AX130,MATCH(MAX($AQ$3:AQ130),AQ$3:AQ130,0),0),""),AX130)</f>
        <v/>
      </c>
      <c r="BA130" s="4" t="str">
        <f>IF(AY130="",IF(AND(H130&lt;&gt;"",F130=""),INDEX(AY$3:AY130,MATCH(MAX($AQ$3:AQ130),AQ$3:AQ130,0),0),""),AY130)</f>
        <v/>
      </c>
      <c r="BB130" s="82" t="str">
        <f>IF(BC130="","",RANK(BC130,BC$3:BC$1048576,1)+COUNTIF($BC$3:BC130,BC130)-1)</f>
        <v/>
      </c>
      <c r="BC130" s="139" t="str">
        <f t="shared" si="247"/>
        <v/>
      </c>
      <c r="BD130" s="46" t="str">
        <f t="shared" si="248"/>
        <v/>
      </c>
      <c r="BE130" s="46" t="str">
        <f t="shared" si="249"/>
        <v/>
      </c>
      <c r="BF130" s="46" t="str">
        <f t="shared" si="250"/>
        <v/>
      </c>
      <c r="BG130" s="4" t="str">
        <f t="shared" si="251"/>
        <v/>
      </c>
      <c r="BH130" s="180" t="str">
        <f t="shared" si="252"/>
        <v/>
      </c>
      <c r="BI130" s="16" t="str">
        <f t="shared" si="253"/>
        <v/>
      </c>
      <c r="BJ130" s="52" t="str">
        <f>IF(BI130="","",IF(W130="","",IF(AND(K130=$K$1,$K$1&lt;&gt;""),$BT$2,IFERROR(IF(INDEX(価格設定!$D$5:$D$1048576,MATCH(Q130,価格設定!$B$5:$B$1048576,0),0)=価格設定!$D$3,$BT$2,$BS$2),$BS$2))))</f>
        <v/>
      </c>
      <c r="BK130" s="16" t="str">
        <f>IF(BI130="","",IF(COUNTIF($BI$3:BI130,BI130)=1,1,IF(AND(BI129=BI130,BH130=""),BK129,COUNTIF($BH$3:BH130,BH130))))</f>
        <v/>
      </c>
      <c r="BL130" s="52" t="str">
        <f t="shared" si="254"/>
        <v/>
      </c>
      <c r="BM130" s="52" t="str">
        <f t="shared" si="255"/>
        <v/>
      </c>
      <c r="BN130" s="119" t="str">
        <f t="shared" si="256"/>
        <v/>
      </c>
      <c r="BO130" s="119" t="str">
        <f t="shared" si="257"/>
        <v/>
      </c>
      <c r="BP130" s="17" t="str">
        <f t="shared" si="258"/>
        <v/>
      </c>
      <c r="BQ130" s="17" t="str">
        <f t="shared" si="259"/>
        <v/>
      </c>
      <c r="BR130" s="17" t="str">
        <f>IF(OR(BP130="",COUNTIF($BO$3:BO130,BO130)&lt;&gt;1),"",SUMIF(BO$3:BO$1048576,BO130,BP$3:BP$1048576))</f>
        <v/>
      </c>
      <c r="BS130" s="17" t="str">
        <f t="shared" si="260"/>
        <v/>
      </c>
      <c r="BT130" s="17" t="str">
        <f t="shared" si="261"/>
        <v/>
      </c>
      <c r="BU130" s="17" t="str">
        <f t="shared" si="262"/>
        <v/>
      </c>
      <c r="BV130" s="24" t="str">
        <f t="shared" si="263"/>
        <v/>
      </c>
      <c r="BW130" s="24" t="str">
        <f t="shared" si="264"/>
        <v/>
      </c>
      <c r="BX130" s="24" t="str">
        <f t="shared" si="265"/>
        <v/>
      </c>
      <c r="BY130" s="26" t="str">
        <f t="shared" si="266"/>
        <v/>
      </c>
      <c r="BZ130" s="26" t="str">
        <f t="shared" si="267"/>
        <v/>
      </c>
      <c r="CA130" s="26" t="str">
        <f t="shared" si="268"/>
        <v/>
      </c>
      <c r="CB130" s="66" t="str">
        <f t="shared" si="269"/>
        <v/>
      </c>
      <c r="CC130" s="65" t="str">
        <f t="shared" si="270"/>
        <v/>
      </c>
      <c r="CD130" s="26" t="str">
        <f t="shared" si="271"/>
        <v/>
      </c>
      <c r="CE130" s="26" t="str">
        <f t="shared" si="272"/>
        <v/>
      </c>
      <c r="CF130" s="193" t="str">
        <f t="shared" si="273"/>
        <v/>
      </c>
      <c r="CG130" s="193" t="str">
        <f t="shared" si="274"/>
        <v/>
      </c>
      <c r="CH130" s="26" t="str">
        <f t="shared" si="275"/>
        <v/>
      </c>
      <c r="CI130" s="26" t="str">
        <f t="shared" si="276"/>
        <v/>
      </c>
      <c r="CJ130" s="65" t="str">
        <f t="shared" si="277"/>
        <v/>
      </c>
      <c r="CK130" s="65" t="str">
        <f t="shared" si="278"/>
        <v/>
      </c>
      <c r="CL130" s="64" t="str">
        <f t="shared" si="279"/>
        <v/>
      </c>
      <c r="CM130" s="64" t="str">
        <f t="shared" si="280"/>
        <v/>
      </c>
      <c r="CN130" s="65" t="str">
        <f t="shared" si="281"/>
        <v/>
      </c>
      <c r="CP130" s="63" t="str">
        <f>IF(BH130="","",MAX($CP$3:CP129)+1)</f>
        <v/>
      </c>
      <c r="CQ130" s="24" t="str">
        <f t="shared" si="282"/>
        <v/>
      </c>
      <c r="CR130" s="24" t="str">
        <f t="shared" si="283"/>
        <v/>
      </c>
      <c r="CS130" s="24" t="str">
        <f t="shared" si="284"/>
        <v/>
      </c>
      <c r="CT130" s="58" t="str">
        <f>IF(BO130="","",COUNTIF($BO$3:BO130,BO130)&amp;"@"&amp;BO130)</f>
        <v/>
      </c>
      <c r="CU130" s="16" t="str">
        <f t="shared" si="222"/>
        <v/>
      </c>
      <c r="CV130" s="63" t="str">
        <f t="shared" si="285"/>
        <v/>
      </c>
      <c r="CW130" s="16" t="str">
        <f t="shared" si="286"/>
        <v/>
      </c>
      <c r="CX130" s="16" t="str">
        <f t="shared" si="287"/>
        <v/>
      </c>
      <c r="CY130" s="16" t="str">
        <f t="shared" si="288"/>
        <v/>
      </c>
      <c r="CZ130" s="85" t="str">
        <f t="shared" si="289"/>
        <v/>
      </c>
      <c r="DA130" s="16" t="str">
        <f t="shared" si="290"/>
        <v/>
      </c>
      <c r="DB130" s="16" t="str">
        <f t="shared" si="291"/>
        <v/>
      </c>
      <c r="DC130" s="28" t="str">
        <f>IF(CP130="","",$DC$1&amp;(INDEX(価格設定!D$1:XFD$3,ROW(価格設定!$D$3),MATCH($AW130,価格設定!D$1:XFD$1,1))*100)&amp;"%")</f>
        <v/>
      </c>
      <c r="DD130" s="28" t="str">
        <f>IF(CP130="","",$DD$1&amp;(INDEX(価格設定!D$1:XFD$3,ROW(価格設定!$D$2),MATCH($AW130,価格設定!D$1:XFD$1,1))*100)&amp;"%")</f>
        <v/>
      </c>
      <c r="DE130" s="29" t="str">
        <f t="shared" si="292"/>
        <v/>
      </c>
      <c r="DG130" s="58" t="str">
        <f t="shared" si="293"/>
        <v/>
      </c>
      <c r="DH130" s="58" t="str">
        <f t="shared" si="294"/>
        <v/>
      </c>
      <c r="DI130" s="58" t="str">
        <f t="shared" si="295"/>
        <v/>
      </c>
      <c r="DJ130" s="85" t="str">
        <f t="shared" si="296"/>
        <v/>
      </c>
      <c r="DL130" s="58" t="str">
        <f>IF(COUNTIF(DG$3:DG$1048576,DG130)=COUNTIF($DG$3:$DG130,DG130),DG130,"")</f>
        <v/>
      </c>
      <c r="DM130" s="85" t="str">
        <f t="shared" si="297"/>
        <v/>
      </c>
      <c r="DN130" s="85" t="str">
        <f t="shared" si="223"/>
        <v/>
      </c>
      <c r="DO130" s="85" t="str">
        <f t="shared" si="223"/>
        <v/>
      </c>
      <c r="DP130" s="303"/>
      <c r="DQ130" s="17" t="str">
        <f t="shared" si="224"/>
        <v/>
      </c>
      <c r="DR130" s="17" t="str">
        <f t="shared" si="225"/>
        <v/>
      </c>
      <c r="DS130" s="17" t="str">
        <f t="shared" si="226"/>
        <v/>
      </c>
      <c r="DU130" s="16" t="str">
        <f t="shared" si="298"/>
        <v/>
      </c>
      <c r="DV130" s="16" t="str">
        <f>IF(DU130="","",COUNT($DU$3:DU130))</f>
        <v/>
      </c>
      <c r="DW130" s="16" t="str">
        <f t="shared" si="299"/>
        <v/>
      </c>
      <c r="DX130" s="16" t="str">
        <f t="shared" si="300"/>
        <v/>
      </c>
      <c r="DY130" s="16" t="str">
        <f>IF(DZ130="","",COUNTIF(DZ$3:DZ130,DZ130))</f>
        <v/>
      </c>
      <c r="DZ130" s="16" t="str">
        <f t="shared" si="301"/>
        <v/>
      </c>
      <c r="EA130" s="16" t="str">
        <f t="shared" si="302"/>
        <v/>
      </c>
      <c r="EB130" s="16" t="str">
        <f t="shared" si="303"/>
        <v/>
      </c>
      <c r="EC130" s="16" t="str">
        <f t="shared" si="304"/>
        <v/>
      </c>
      <c r="ED130" s="16" t="str">
        <f t="shared" si="305"/>
        <v/>
      </c>
      <c r="EE130" s="16" t="str">
        <f t="shared" si="306"/>
        <v/>
      </c>
      <c r="EF130" s="16" t="str">
        <f t="shared" si="307"/>
        <v/>
      </c>
      <c r="EG130" s="16" t="str">
        <f t="shared" si="308"/>
        <v/>
      </c>
      <c r="EH130" s="16" t="str">
        <f t="shared" si="309"/>
        <v/>
      </c>
      <c r="EI130" s="16" t="str">
        <f t="shared" si="310"/>
        <v/>
      </c>
      <c r="EJ130" s="16" t="str">
        <f t="shared" si="311"/>
        <v/>
      </c>
      <c r="EK130" s="16" t="str">
        <f t="shared" si="312"/>
        <v/>
      </c>
      <c r="EL130" s="58" t="str">
        <f t="shared" si="313"/>
        <v/>
      </c>
      <c r="EM130" s="58" t="str">
        <f>IF(OR($DZ130="",CR130=""),IF($EL130="","",$EL130),IF(OR(CR130="なし",CR130=0),領収書!$H$1,CR130))</f>
        <v/>
      </c>
      <c r="EN130" s="58" t="str">
        <f>IF(OR($DZ130="",CS130=""),IF($EL130="","",$EL130),IF(OR(CS130="なし",CS130=0),入力!$EN$1,CS130))</f>
        <v/>
      </c>
      <c r="EO130" s="63" t="str">
        <f t="shared" si="314"/>
        <v/>
      </c>
      <c r="EP130" s="63" t="str">
        <f t="shared" si="315"/>
        <v/>
      </c>
      <c r="ER130" s="16" t="str">
        <f>IF(AND(COUNTIF($ET$3:ET130,ET130)=1,ET130&lt;&gt;""),MAX($ER$3:ER129)+1,"")</f>
        <v/>
      </c>
      <c r="ES130" s="16" t="str">
        <f>IF(価格設定!B132="","",価格設定!B132)</f>
        <v/>
      </c>
      <c r="ET130" s="16" t="str">
        <f>IF(価格設定!C132="","",価格設定!C132)</f>
        <v/>
      </c>
      <c r="EV130" s="16" t="str">
        <f t="shared" si="227"/>
        <v/>
      </c>
      <c r="EW130" s="16" t="str">
        <f t="shared" si="316"/>
        <v/>
      </c>
    </row>
    <row r="131" spans="1:153" ht="30" customHeight="1" x14ac:dyDescent="0.2">
      <c r="A131" s="225"/>
      <c r="B131" s="212"/>
      <c r="C131" s="221"/>
      <c r="D131" s="164"/>
      <c r="E131" s="165"/>
      <c r="F131" s="166"/>
      <c r="G131" s="167"/>
      <c r="H131" s="179"/>
      <c r="I131" s="306"/>
      <c r="J131" s="169"/>
      <c r="K131" s="179"/>
      <c r="L131" s="186"/>
      <c r="M131" s="186"/>
      <c r="N131" s="168"/>
      <c r="O131" s="170"/>
      <c r="P131" s="212"/>
      <c r="Q131" s="179" t="str">
        <f>IFERROR(IF(H131="","",IFERROR(INDEX(価格設定!$B$5:$B$1048576,MATCH(H131,価格設定!$B$5:$B$1048576,0),0),INDEX(価格設定!$B$5:$B$1048576,MATCH("*"&amp;H131&amp;"*",価格設定!$B$5:$B$1048576,0),0))),H131)</f>
        <v/>
      </c>
      <c r="R131" s="250" t="str">
        <f>IFERROR(IF(Q131="",IF(K131="","",K131),IF(K131="",IF(INDEX(価格設定!$C$5:$C$1048576,MATCH(Q131,価格設定!$B$5:$B$1048576,0),0)=0,"",INDEX(価格設定!$C$5:$C$1048576,MATCH(Q131,価格設定!$B$5:$B$1048576,0),0)),IF(K131="なし","",K131))),"")</f>
        <v/>
      </c>
      <c r="S131" s="308" t="str">
        <f t="shared" si="228"/>
        <v/>
      </c>
      <c r="T131" s="126" t="str">
        <f>IFERROR(IF(J131="",IF(INDEX(価格設定!$E$5:$R$1048576,MATCH($Q131,価格設定!B$5:B$1048576,0),MATCH($AW131,価格設定!E$1:X$1,1))=0,"",INDEX(価格設定!$E$5:$R$1048576,MATCH($Q131,価格設定!B$5:B$1048576,0),MATCH($AW131,価格設定!E$1:X$1,1))),J131),"")</f>
        <v/>
      </c>
      <c r="U131" s="126" t="str">
        <f t="shared" si="229"/>
        <v/>
      </c>
      <c r="V131" s="132" t="str">
        <f t="shared" si="230"/>
        <v/>
      </c>
      <c r="W131" s="127" t="str">
        <f>IFERROR(IF(OR(T131="",T131&lt;0),"",IFERROR(INDEX(価格設定!E$2:X$3,IF(AND(K131=$K$1,$K$1&lt;&gt;""),ROW(価格設定!$D$3)-1,MATCH(INDEX(価格設定!$D$5:$D$1048576,MATCH(Q131,価格設定!$B$5:$B$1048576,0),0),価格設定!$D$2:$D$3,0)),MATCH($AW131,価格設定!E$1:X$1,1)),INDEX(価格設定!E$2:X$2,0,MATCH($AW131,価格設定!E$1:X$1,1)))),"")</f>
        <v/>
      </c>
      <c r="X131" s="126" t="str">
        <f t="shared" si="221"/>
        <v/>
      </c>
      <c r="Y131" s="128" t="str">
        <f t="shared" si="231"/>
        <v/>
      </c>
      <c r="Z131" s="126" t="str">
        <f t="shared" si="232"/>
        <v/>
      </c>
      <c r="AA131" s="129" t="str">
        <f t="shared" si="233"/>
        <v/>
      </c>
      <c r="AB131" s="126" t="str">
        <f t="shared" si="234"/>
        <v/>
      </c>
      <c r="AC131" s="280" t="str">
        <f t="shared" si="235"/>
        <v/>
      </c>
      <c r="AD131" s="15"/>
      <c r="AE131" s="204" t="str">
        <f>IF(AF131="","",COUNT($AF$3:AF131))</f>
        <v/>
      </c>
      <c r="AF131" s="206" t="str">
        <f t="shared" si="236"/>
        <v/>
      </c>
      <c r="AG131" s="204" t="str">
        <f t="shared" si="237"/>
        <v/>
      </c>
      <c r="AH131" s="204" t="str">
        <f t="shared" si="238"/>
        <v/>
      </c>
      <c r="AI131" s="287"/>
      <c r="AJ131" s="15"/>
      <c r="AK131" s="138" t="str">
        <f t="shared" si="239"/>
        <v/>
      </c>
      <c r="AL131" s="131" t="str">
        <f t="shared" si="240"/>
        <v/>
      </c>
      <c r="AM131" s="131" t="str">
        <f t="shared" si="241"/>
        <v/>
      </c>
      <c r="AN131" s="313" t="str">
        <f t="shared" si="242"/>
        <v/>
      </c>
      <c r="AO131" s="316" t="str">
        <f t="shared" si="243"/>
        <v/>
      </c>
      <c r="AP131" s="18"/>
      <c r="AQ131" s="3" t="str">
        <f>IF(F131="","",MAX($AQ$3:AQ130)+1)</f>
        <v/>
      </c>
      <c r="AR131" s="3" t="str">
        <f>IF(OR(AQ131="",BB131=""),"",MAX($AR$3:AR130)+1)</f>
        <v/>
      </c>
      <c r="AS131" s="3" t="str">
        <f>IF(CQ131="","",RANK(CQ131,CQ$3:CQ$1048576,1)+COUNTIF($CQ$3:CQ131,CQ131)-1)</f>
        <v/>
      </c>
      <c r="AT131" s="21" t="str">
        <f>IF(C131="",IF(OR(AND($H131&lt;&gt;"",C131=""),AND($F130=$F131,$AZ131&lt;&gt;""),COUNTA($H$3:$H$1048576,#REF!,$F$3:$F$1048576)&gt;COUNTA($H$3:$H131,#REF!,$F$3:$F131),$AZ131&lt;&gt;""),INDEX(AT$3:AT$1048576,MATCH(MAX($AQ$3:$AQ130),$AQ$3:$AQ$1048576,0),0),""),C131)</f>
        <v/>
      </c>
      <c r="AU131" s="21" t="str">
        <f>IF(D131="",IF(OR(AND($H131&lt;&gt;"",D131=""),AND($F130=$F131,$AZ131&lt;&gt;""),COUNTA($H$3:$H$1048576,#REF!,$F$3:$F$1048576)&gt;COUNTA($H$3:$H131,#REF!,$F$3:$F131),$AZ131&lt;&gt;""),INDEX(AU$3:AU$1048576,MATCH(MAX($AQ$3:$AQ130),$AQ$3:$AQ$1048576,0),0),""),D131)</f>
        <v/>
      </c>
      <c r="AV131" s="21" t="str">
        <f>IF(E131="",IF(OR(AND($H131&lt;&gt;"",E131=""),AND($F130=$F131,$AZ131&lt;&gt;""),COUNTA($H$3:$H$1048576,#REF!,$F$3:$F$1048576)&gt;COUNTA($H$3:$H131,#REF!,$F$3:$F131),$AZ131&lt;&gt;""),INDEX(AV$3:AV$1048576,MATCH(MAX($AQ$3:$AQ130),$AQ$3:$AQ$1048576,0),0),""),E131)</f>
        <v/>
      </c>
      <c r="AW131" s="24" t="str">
        <f t="shared" si="244"/>
        <v/>
      </c>
      <c r="AX131" s="13" t="str">
        <f t="shared" si="245"/>
        <v/>
      </c>
      <c r="AY131" s="4" t="str">
        <f t="shared" si="246"/>
        <v/>
      </c>
      <c r="AZ131" s="4" t="str">
        <f>IF(AX131="",IF(OR(AND(H131&lt;&gt;"",F131=""),COUNTA($H$3:$H$1048576)&gt;COUNTA($H$3:$H131)),INDEX(AX$3:AX131,MATCH(MAX($AQ$3:AQ131),AQ$3:AQ131,0),0),""),AX131)</f>
        <v/>
      </c>
      <c r="BA131" s="4" t="str">
        <f>IF(AY131="",IF(AND(H131&lt;&gt;"",F131=""),INDEX(AY$3:AY131,MATCH(MAX($AQ$3:AQ131),AQ$3:AQ131,0),0),""),AY131)</f>
        <v/>
      </c>
      <c r="BB131" s="82" t="str">
        <f>IF(BC131="","",RANK(BC131,BC$3:BC$1048576,1)+COUNTIF($BC$3:BC131,BC131)-1)</f>
        <v/>
      </c>
      <c r="BC131" s="139" t="str">
        <f t="shared" si="247"/>
        <v/>
      </c>
      <c r="BD131" s="46" t="str">
        <f t="shared" si="248"/>
        <v/>
      </c>
      <c r="BE131" s="46" t="str">
        <f t="shared" si="249"/>
        <v/>
      </c>
      <c r="BF131" s="46" t="str">
        <f t="shared" si="250"/>
        <v/>
      </c>
      <c r="BG131" s="4" t="str">
        <f t="shared" si="251"/>
        <v/>
      </c>
      <c r="BH131" s="180" t="str">
        <f t="shared" si="252"/>
        <v/>
      </c>
      <c r="BI131" s="16" t="str">
        <f t="shared" si="253"/>
        <v/>
      </c>
      <c r="BJ131" s="52" t="str">
        <f>IF(BI131="","",IF(W131="","",IF(AND(K131=$K$1,$K$1&lt;&gt;""),$BT$2,IFERROR(IF(INDEX(価格設定!$D$5:$D$1048576,MATCH(Q131,価格設定!$B$5:$B$1048576,0),0)=価格設定!$D$3,$BT$2,$BS$2),$BS$2))))</f>
        <v/>
      </c>
      <c r="BK131" s="16" t="str">
        <f>IF(BI131="","",IF(COUNTIF($BI$3:BI131,BI131)=1,1,IF(AND(BI130=BI131,BH131=""),BK130,COUNTIF($BH$3:BH131,BH131))))</f>
        <v/>
      </c>
      <c r="BL131" s="52" t="str">
        <f t="shared" si="254"/>
        <v/>
      </c>
      <c r="BM131" s="52" t="str">
        <f t="shared" si="255"/>
        <v/>
      </c>
      <c r="BN131" s="119" t="str">
        <f t="shared" si="256"/>
        <v/>
      </c>
      <c r="BO131" s="119" t="str">
        <f t="shared" si="257"/>
        <v/>
      </c>
      <c r="BP131" s="17" t="str">
        <f t="shared" si="258"/>
        <v/>
      </c>
      <c r="BQ131" s="17" t="str">
        <f t="shared" si="259"/>
        <v/>
      </c>
      <c r="BR131" s="17" t="str">
        <f>IF(OR(BP131="",COUNTIF($BO$3:BO131,BO131)&lt;&gt;1),"",SUMIF(BO$3:BO$1048576,BO131,BP$3:BP$1048576))</f>
        <v/>
      </c>
      <c r="BS131" s="17" t="str">
        <f t="shared" si="260"/>
        <v/>
      </c>
      <c r="BT131" s="17" t="str">
        <f t="shared" si="261"/>
        <v/>
      </c>
      <c r="BU131" s="17" t="str">
        <f t="shared" si="262"/>
        <v/>
      </c>
      <c r="BV131" s="24" t="str">
        <f t="shared" si="263"/>
        <v/>
      </c>
      <c r="BW131" s="24" t="str">
        <f t="shared" si="264"/>
        <v/>
      </c>
      <c r="BX131" s="24" t="str">
        <f t="shared" si="265"/>
        <v/>
      </c>
      <c r="BY131" s="26" t="str">
        <f t="shared" si="266"/>
        <v/>
      </c>
      <c r="BZ131" s="26" t="str">
        <f t="shared" si="267"/>
        <v/>
      </c>
      <c r="CA131" s="26" t="str">
        <f t="shared" si="268"/>
        <v/>
      </c>
      <c r="CB131" s="66" t="str">
        <f t="shared" si="269"/>
        <v/>
      </c>
      <c r="CC131" s="65" t="str">
        <f t="shared" si="270"/>
        <v/>
      </c>
      <c r="CD131" s="26" t="str">
        <f t="shared" si="271"/>
        <v/>
      </c>
      <c r="CE131" s="26" t="str">
        <f t="shared" si="272"/>
        <v/>
      </c>
      <c r="CF131" s="193" t="str">
        <f t="shared" si="273"/>
        <v/>
      </c>
      <c r="CG131" s="193" t="str">
        <f t="shared" si="274"/>
        <v/>
      </c>
      <c r="CH131" s="26" t="str">
        <f t="shared" si="275"/>
        <v/>
      </c>
      <c r="CI131" s="26" t="str">
        <f t="shared" si="276"/>
        <v/>
      </c>
      <c r="CJ131" s="65" t="str">
        <f t="shared" si="277"/>
        <v/>
      </c>
      <c r="CK131" s="65" t="str">
        <f t="shared" si="278"/>
        <v/>
      </c>
      <c r="CL131" s="64" t="str">
        <f t="shared" si="279"/>
        <v/>
      </c>
      <c r="CM131" s="64" t="str">
        <f t="shared" si="280"/>
        <v/>
      </c>
      <c r="CN131" s="65" t="str">
        <f t="shared" si="281"/>
        <v/>
      </c>
      <c r="CP131" s="63" t="str">
        <f>IF(BH131="","",MAX($CP$3:CP130)+1)</f>
        <v/>
      </c>
      <c r="CQ131" s="24" t="str">
        <f t="shared" si="282"/>
        <v/>
      </c>
      <c r="CR131" s="24" t="str">
        <f t="shared" si="283"/>
        <v/>
      </c>
      <c r="CS131" s="24" t="str">
        <f t="shared" si="284"/>
        <v/>
      </c>
      <c r="CT131" s="58" t="str">
        <f>IF(BO131="","",COUNTIF($BO$3:BO131,BO131)&amp;"@"&amp;BO131)</f>
        <v/>
      </c>
      <c r="CU131" s="16" t="str">
        <f t="shared" si="222"/>
        <v/>
      </c>
      <c r="CV131" s="63" t="str">
        <f t="shared" si="285"/>
        <v/>
      </c>
      <c r="CW131" s="16" t="str">
        <f t="shared" si="286"/>
        <v/>
      </c>
      <c r="CX131" s="16" t="str">
        <f t="shared" si="287"/>
        <v/>
      </c>
      <c r="CY131" s="16" t="str">
        <f t="shared" si="288"/>
        <v/>
      </c>
      <c r="CZ131" s="85" t="str">
        <f t="shared" si="289"/>
        <v/>
      </c>
      <c r="DA131" s="16" t="str">
        <f t="shared" si="290"/>
        <v/>
      </c>
      <c r="DB131" s="16" t="str">
        <f t="shared" si="291"/>
        <v/>
      </c>
      <c r="DC131" s="28" t="str">
        <f>IF(CP131="","",$DC$1&amp;(INDEX(価格設定!D$1:XFD$3,ROW(価格設定!$D$3),MATCH($AW131,価格設定!D$1:XFD$1,1))*100)&amp;"%")</f>
        <v/>
      </c>
      <c r="DD131" s="28" t="str">
        <f>IF(CP131="","",$DD$1&amp;(INDEX(価格設定!D$1:XFD$3,ROW(価格設定!$D$2),MATCH($AW131,価格設定!D$1:XFD$1,1))*100)&amp;"%")</f>
        <v/>
      </c>
      <c r="DE131" s="29" t="str">
        <f t="shared" si="292"/>
        <v/>
      </c>
      <c r="DG131" s="58" t="str">
        <f t="shared" si="293"/>
        <v/>
      </c>
      <c r="DH131" s="58" t="str">
        <f t="shared" si="294"/>
        <v/>
      </c>
      <c r="DI131" s="58" t="str">
        <f t="shared" si="295"/>
        <v/>
      </c>
      <c r="DJ131" s="85" t="str">
        <f t="shared" si="296"/>
        <v/>
      </c>
      <c r="DL131" s="58" t="str">
        <f>IF(COUNTIF(DG$3:DG$1048576,DG131)=COUNTIF($DG$3:$DG131,DG131),DG131,"")</f>
        <v/>
      </c>
      <c r="DM131" s="85" t="str">
        <f t="shared" si="297"/>
        <v/>
      </c>
      <c r="DN131" s="85" t="str">
        <f t="shared" si="223"/>
        <v/>
      </c>
      <c r="DO131" s="85" t="str">
        <f t="shared" si="223"/>
        <v/>
      </c>
      <c r="DP131" s="303"/>
      <c r="DQ131" s="17" t="str">
        <f t="shared" si="224"/>
        <v/>
      </c>
      <c r="DR131" s="17" t="str">
        <f t="shared" si="225"/>
        <v/>
      </c>
      <c r="DS131" s="17" t="str">
        <f t="shared" si="226"/>
        <v/>
      </c>
      <c r="DU131" s="16" t="str">
        <f t="shared" si="298"/>
        <v/>
      </c>
      <c r="DV131" s="16" t="str">
        <f>IF(DU131="","",COUNT($DU$3:DU131))</f>
        <v/>
      </c>
      <c r="DW131" s="16" t="str">
        <f t="shared" si="299"/>
        <v/>
      </c>
      <c r="DX131" s="16" t="str">
        <f t="shared" si="300"/>
        <v/>
      </c>
      <c r="DY131" s="16" t="str">
        <f>IF(DZ131="","",COUNTIF(DZ$3:DZ131,DZ131))</f>
        <v/>
      </c>
      <c r="DZ131" s="16" t="str">
        <f t="shared" si="301"/>
        <v/>
      </c>
      <c r="EA131" s="16" t="str">
        <f t="shared" si="302"/>
        <v/>
      </c>
      <c r="EB131" s="16" t="str">
        <f t="shared" si="303"/>
        <v/>
      </c>
      <c r="EC131" s="16" t="str">
        <f t="shared" si="304"/>
        <v/>
      </c>
      <c r="ED131" s="16" t="str">
        <f t="shared" si="305"/>
        <v/>
      </c>
      <c r="EE131" s="16" t="str">
        <f t="shared" si="306"/>
        <v/>
      </c>
      <c r="EF131" s="16" t="str">
        <f t="shared" si="307"/>
        <v/>
      </c>
      <c r="EG131" s="16" t="str">
        <f t="shared" si="308"/>
        <v/>
      </c>
      <c r="EH131" s="16" t="str">
        <f t="shared" si="309"/>
        <v/>
      </c>
      <c r="EI131" s="16" t="str">
        <f t="shared" si="310"/>
        <v/>
      </c>
      <c r="EJ131" s="16" t="str">
        <f t="shared" si="311"/>
        <v/>
      </c>
      <c r="EK131" s="16" t="str">
        <f t="shared" si="312"/>
        <v/>
      </c>
      <c r="EL131" s="58" t="str">
        <f t="shared" si="313"/>
        <v/>
      </c>
      <c r="EM131" s="58" t="str">
        <f>IF(OR($DZ131="",CR131=""),IF($EL131="","",$EL131),IF(OR(CR131="なし",CR131=0),領収書!$H$1,CR131))</f>
        <v/>
      </c>
      <c r="EN131" s="58" t="str">
        <f>IF(OR($DZ131="",CS131=""),IF($EL131="","",$EL131),IF(OR(CS131="なし",CS131=0),入力!$EN$1,CS131))</f>
        <v/>
      </c>
      <c r="EO131" s="63" t="str">
        <f t="shared" si="314"/>
        <v/>
      </c>
      <c r="EP131" s="63" t="str">
        <f t="shared" si="315"/>
        <v/>
      </c>
      <c r="ER131" s="16" t="str">
        <f>IF(AND(COUNTIF($ET$3:ET131,ET131)=1,ET131&lt;&gt;""),MAX($ER$3:ER130)+1,"")</f>
        <v/>
      </c>
      <c r="ES131" s="16" t="str">
        <f>IF(価格設定!B133="","",価格設定!B133)</f>
        <v/>
      </c>
      <c r="ET131" s="16" t="str">
        <f>IF(価格設定!C133="","",価格設定!C133)</f>
        <v/>
      </c>
      <c r="EV131" s="16" t="str">
        <f t="shared" si="227"/>
        <v/>
      </c>
      <c r="EW131" s="16" t="str">
        <f t="shared" si="316"/>
        <v/>
      </c>
    </row>
    <row r="132" spans="1:153" ht="30" customHeight="1" x14ac:dyDescent="0.2">
      <c r="A132" s="225"/>
      <c r="B132" s="212"/>
      <c r="C132" s="221"/>
      <c r="D132" s="164"/>
      <c r="E132" s="165"/>
      <c r="F132" s="166"/>
      <c r="G132" s="167"/>
      <c r="H132" s="179"/>
      <c r="I132" s="306"/>
      <c r="J132" s="169"/>
      <c r="K132" s="179"/>
      <c r="L132" s="186"/>
      <c r="M132" s="186"/>
      <c r="N132" s="168"/>
      <c r="O132" s="170"/>
      <c r="P132" s="212"/>
      <c r="Q132" s="179" t="str">
        <f>IFERROR(IF(H132="","",IFERROR(INDEX(価格設定!$B$5:$B$1048576,MATCH(H132,価格設定!$B$5:$B$1048576,0),0),INDEX(価格設定!$B$5:$B$1048576,MATCH("*"&amp;H132&amp;"*",価格設定!$B$5:$B$1048576,0),0))),H132)</f>
        <v/>
      </c>
      <c r="R132" s="250" t="str">
        <f>IFERROR(IF(Q132="",IF(K132="","",K132),IF(K132="",IF(INDEX(価格設定!$C$5:$C$1048576,MATCH(Q132,価格設定!$B$5:$B$1048576,0),0)=0,"",INDEX(価格設定!$C$5:$C$1048576,MATCH(Q132,価格設定!$B$5:$B$1048576,0),0)),IF(K132="なし","",K132))),"")</f>
        <v/>
      </c>
      <c r="S132" s="308" t="str">
        <f t="shared" si="228"/>
        <v/>
      </c>
      <c r="T132" s="126" t="str">
        <f>IFERROR(IF(J132="",IF(INDEX(価格設定!$E$5:$R$1048576,MATCH($Q132,価格設定!B$5:B$1048576,0),MATCH($AW132,価格設定!E$1:X$1,1))=0,"",INDEX(価格設定!$E$5:$R$1048576,MATCH($Q132,価格設定!B$5:B$1048576,0),MATCH($AW132,価格設定!E$1:X$1,1))),J132),"")</f>
        <v/>
      </c>
      <c r="U132" s="126" t="str">
        <f t="shared" si="229"/>
        <v/>
      </c>
      <c r="V132" s="132" t="str">
        <f t="shared" si="230"/>
        <v/>
      </c>
      <c r="W132" s="127" t="str">
        <f>IFERROR(IF(OR(T132="",T132&lt;0),"",IFERROR(INDEX(価格設定!E$2:X$3,IF(AND(K132=$K$1,$K$1&lt;&gt;""),ROW(価格設定!$D$3)-1,MATCH(INDEX(価格設定!$D$5:$D$1048576,MATCH(Q132,価格設定!$B$5:$B$1048576,0),0),価格設定!$D$2:$D$3,0)),MATCH($AW132,価格設定!E$1:X$1,1)),INDEX(価格設定!E$2:X$2,0,MATCH($AW132,価格設定!E$1:X$1,1)))),"")</f>
        <v/>
      </c>
      <c r="X132" s="126" t="str">
        <f t="shared" ref="X132:X195" si="317">IFERROR(IF(U132="","",ROUNDDOWN(U132*W132,0)),"")</f>
        <v/>
      </c>
      <c r="Y132" s="128" t="str">
        <f t="shared" si="231"/>
        <v/>
      </c>
      <c r="Z132" s="126" t="str">
        <f t="shared" si="232"/>
        <v/>
      </c>
      <c r="AA132" s="129" t="str">
        <f t="shared" si="233"/>
        <v/>
      </c>
      <c r="AB132" s="126" t="str">
        <f t="shared" si="234"/>
        <v/>
      </c>
      <c r="AC132" s="280" t="str">
        <f t="shared" si="235"/>
        <v/>
      </c>
      <c r="AD132" s="15"/>
      <c r="AE132" s="204" t="str">
        <f>IF(AF132="","",COUNT($AF$3:AF132))</f>
        <v/>
      </c>
      <c r="AF132" s="206" t="str">
        <f t="shared" si="236"/>
        <v/>
      </c>
      <c r="AG132" s="204" t="str">
        <f t="shared" si="237"/>
        <v/>
      </c>
      <c r="AH132" s="204" t="str">
        <f t="shared" si="238"/>
        <v/>
      </c>
      <c r="AI132" s="287"/>
      <c r="AJ132" s="15"/>
      <c r="AK132" s="138" t="str">
        <f t="shared" si="239"/>
        <v/>
      </c>
      <c r="AL132" s="131" t="str">
        <f t="shared" si="240"/>
        <v/>
      </c>
      <c r="AM132" s="131" t="str">
        <f t="shared" si="241"/>
        <v/>
      </c>
      <c r="AN132" s="313" t="str">
        <f t="shared" si="242"/>
        <v/>
      </c>
      <c r="AO132" s="316" t="str">
        <f t="shared" si="243"/>
        <v/>
      </c>
      <c r="AP132" s="18"/>
      <c r="AQ132" s="3" t="str">
        <f>IF(F132="","",MAX($AQ$3:AQ131)+1)</f>
        <v/>
      </c>
      <c r="AR132" s="3" t="str">
        <f>IF(OR(AQ132="",BB132=""),"",MAX($AR$3:AR131)+1)</f>
        <v/>
      </c>
      <c r="AS132" s="3" t="str">
        <f>IF(CQ132="","",RANK(CQ132,CQ$3:CQ$1048576,1)+COUNTIF($CQ$3:CQ132,CQ132)-1)</f>
        <v/>
      </c>
      <c r="AT132" s="21" t="str">
        <f>IF(C132="",IF(OR(AND($H132&lt;&gt;"",C132=""),AND($F131=$F132,$AZ132&lt;&gt;""),COUNTA($H$3:$H$1048576,#REF!,$F$3:$F$1048576)&gt;COUNTA($H$3:$H132,#REF!,$F$3:$F132),$AZ132&lt;&gt;""),INDEX(AT$3:AT$1048576,MATCH(MAX($AQ$3:$AQ131),$AQ$3:$AQ$1048576,0),0),""),C132)</f>
        <v/>
      </c>
      <c r="AU132" s="21" t="str">
        <f>IF(D132="",IF(OR(AND($H132&lt;&gt;"",D132=""),AND($F131=$F132,$AZ132&lt;&gt;""),COUNTA($H$3:$H$1048576,#REF!,$F$3:$F$1048576)&gt;COUNTA($H$3:$H132,#REF!,$F$3:$F132),$AZ132&lt;&gt;""),INDEX(AU$3:AU$1048576,MATCH(MAX($AQ$3:$AQ131),$AQ$3:$AQ$1048576,0),0),""),D132)</f>
        <v/>
      </c>
      <c r="AV132" s="21" t="str">
        <f>IF(E132="",IF(OR(AND($H132&lt;&gt;"",E132=""),AND($F131=$F132,$AZ132&lt;&gt;""),COUNTA($H$3:$H$1048576,#REF!,$F$3:$F$1048576)&gt;COUNTA($H$3:$H132,#REF!,$F$3:$F132),$AZ132&lt;&gt;""),INDEX(AV$3:AV$1048576,MATCH(MAX($AQ$3:$AQ131),$AQ$3:$AQ$1048576,0),0),""),E132)</f>
        <v/>
      </c>
      <c r="AW132" s="24" t="str">
        <f t="shared" si="244"/>
        <v/>
      </c>
      <c r="AX132" s="13" t="str">
        <f t="shared" si="245"/>
        <v/>
      </c>
      <c r="AY132" s="4" t="str">
        <f t="shared" si="246"/>
        <v/>
      </c>
      <c r="AZ132" s="4" t="str">
        <f>IF(AX132="",IF(OR(AND(H132&lt;&gt;"",F132=""),COUNTA($H$3:$H$1048576)&gt;COUNTA($H$3:$H132)),INDEX(AX$3:AX132,MATCH(MAX($AQ$3:AQ132),AQ$3:AQ132,0),0),""),AX132)</f>
        <v/>
      </c>
      <c r="BA132" s="4" t="str">
        <f>IF(AY132="",IF(AND(H132&lt;&gt;"",F132=""),INDEX(AY$3:AY132,MATCH(MAX($AQ$3:AQ132),AQ$3:AQ132,0),0),""),AY132)</f>
        <v/>
      </c>
      <c r="BB132" s="82" t="str">
        <f>IF(BC132="","",RANK(BC132,BC$3:BC$1048576,1)+COUNTIF($BC$3:BC132,BC132)-1)</f>
        <v/>
      </c>
      <c r="BC132" s="139" t="str">
        <f t="shared" si="247"/>
        <v/>
      </c>
      <c r="BD132" s="46" t="str">
        <f t="shared" si="248"/>
        <v/>
      </c>
      <c r="BE132" s="46" t="str">
        <f t="shared" si="249"/>
        <v/>
      </c>
      <c r="BF132" s="46" t="str">
        <f t="shared" si="250"/>
        <v/>
      </c>
      <c r="BG132" s="4" t="str">
        <f t="shared" si="251"/>
        <v/>
      </c>
      <c r="BH132" s="180" t="str">
        <f t="shared" si="252"/>
        <v/>
      </c>
      <c r="BI132" s="16" t="str">
        <f t="shared" si="253"/>
        <v/>
      </c>
      <c r="BJ132" s="52" t="str">
        <f>IF(BI132="","",IF(W132="","",IF(AND(K132=$K$1,$K$1&lt;&gt;""),$BT$2,IFERROR(IF(INDEX(価格設定!$D$5:$D$1048576,MATCH(Q132,価格設定!$B$5:$B$1048576,0),0)=価格設定!$D$3,$BT$2,$BS$2),$BS$2))))</f>
        <v/>
      </c>
      <c r="BK132" s="16" t="str">
        <f>IF(BI132="","",IF(COUNTIF($BI$3:BI132,BI132)=1,1,IF(AND(BI131=BI132,BH132=""),BK131,COUNTIF($BH$3:BH132,BH132))))</f>
        <v/>
      </c>
      <c r="BL132" s="52" t="str">
        <f t="shared" si="254"/>
        <v/>
      </c>
      <c r="BM132" s="52" t="str">
        <f t="shared" si="255"/>
        <v/>
      </c>
      <c r="BN132" s="119" t="str">
        <f t="shared" si="256"/>
        <v/>
      </c>
      <c r="BO132" s="119" t="str">
        <f t="shared" si="257"/>
        <v/>
      </c>
      <c r="BP132" s="17" t="str">
        <f t="shared" si="258"/>
        <v/>
      </c>
      <c r="BQ132" s="17" t="str">
        <f t="shared" si="259"/>
        <v/>
      </c>
      <c r="BR132" s="17" t="str">
        <f>IF(OR(BP132="",COUNTIF($BO$3:BO132,BO132)&lt;&gt;1),"",SUMIF(BO$3:BO$1048576,BO132,BP$3:BP$1048576))</f>
        <v/>
      </c>
      <c r="BS132" s="17" t="str">
        <f t="shared" si="260"/>
        <v/>
      </c>
      <c r="BT132" s="17" t="str">
        <f t="shared" si="261"/>
        <v/>
      </c>
      <c r="BU132" s="17" t="str">
        <f t="shared" si="262"/>
        <v/>
      </c>
      <c r="BV132" s="24" t="str">
        <f t="shared" si="263"/>
        <v/>
      </c>
      <c r="BW132" s="24" t="str">
        <f t="shared" si="264"/>
        <v/>
      </c>
      <c r="BX132" s="24" t="str">
        <f t="shared" si="265"/>
        <v/>
      </c>
      <c r="BY132" s="26" t="str">
        <f t="shared" si="266"/>
        <v/>
      </c>
      <c r="BZ132" s="26" t="str">
        <f t="shared" si="267"/>
        <v/>
      </c>
      <c r="CA132" s="26" t="str">
        <f t="shared" si="268"/>
        <v/>
      </c>
      <c r="CB132" s="66" t="str">
        <f t="shared" si="269"/>
        <v/>
      </c>
      <c r="CC132" s="65" t="str">
        <f t="shared" si="270"/>
        <v/>
      </c>
      <c r="CD132" s="26" t="str">
        <f t="shared" si="271"/>
        <v/>
      </c>
      <c r="CE132" s="26" t="str">
        <f t="shared" si="272"/>
        <v/>
      </c>
      <c r="CF132" s="193" t="str">
        <f t="shared" si="273"/>
        <v/>
      </c>
      <c r="CG132" s="193" t="str">
        <f t="shared" si="274"/>
        <v/>
      </c>
      <c r="CH132" s="26" t="str">
        <f t="shared" si="275"/>
        <v/>
      </c>
      <c r="CI132" s="26" t="str">
        <f t="shared" si="276"/>
        <v/>
      </c>
      <c r="CJ132" s="65" t="str">
        <f t="shared" si="277"/>
        <v/>
      </c>
      <c r="CK132" s="65" t="str">
        <f t="shared" si="278"/>
        <v/>
      </c>
      <c r="CL132" s="64" t="str">
        <f t="shared" si="279"/>
        <v/>
      </c>
      <c r="CM132" s="64" t="str">
        <f t="shared" si="280"/>
        <v/>
      </c>
      <c r="CN132" s="65" t="str">
        <f t="shared" si="281"/>
        <v/>
      </c>
      <c r="CP132" s="63" t="str">
        <f>IF(BH132="","",MAX($CP$3:CP131)+1)</f>
        <v/>
      </c>
      <c r="CQ132" s="24" t="str">
        <f t="shared" si="282"/>
        <v/>
      </c>
      <c r="CR132" s="24" t="str">
        <f t="shared" si="283"/>
        <v/>
      </c>
      <c r="CS132" s="24" t="str">
        <f t="shared" si="284"/>
        <v/>
      </c>
      <c r="CT132" s="58" t="str">
        <f>IF(BO132="","",COUNTIF($BO$3:BO132,BO132)&amp;"@"&amp;BO132)</f>
        <v/>
      </c>
      <c r="CU132" s="16" t="str">
        <f t="shared" ref="CU132:CU195" si="318">IF(BX132="","",IF($CV$1="無",BX132,BX132&amp;" "&amp;IF(OR(BX132=R132,R132=""),"","("&amp;R132&amp;")")))</f>
        <v/>
      </c>
      <c r="CV132" s="63" t="str">
        <f t="shared" si="285"/>
        <v/>
      </c>
      <c r="CW132" s="16" t="str">
        <f t="shared" si="286"/>
        <v/>
      </c>
      <c r="CX132" s="16" t="str">
        <f t="shared" si="287"/>
        <v/>
      </c>
      <c r="CY132" s="16" t="str">
        <f t="shared" si="288"/>
        <v/>
      </c>
      <c r="CZ132" s="85" t="str">
        <f t="shared" si="289"/>
        <v/>
      </c>
      <c r="DA132" s="16" t="str">
        <f t="shared" si="290"/>
        <v/>
      </c>
      <c r="DB132" s="16" t="str">
        <f t="shared" si="291"/>
        <v/>
      </c>
      <c r="DC132" s="28" t="str">
        <f>IF(CP132="","",$DC$1&amp;(INDEX(価格設定!D$1:XFD$3,ROW(価格設定!$D$3),MATCH($AW132,価格設定!D$1:XFD$1,1))*100)&amp;"%")</f>
        <v/>
      </c>
      <c r="DD132" s="28" t="str">
        <f>IF(CP132="","",$DD$1&amp;(INDEX(価格設定!D$1:XFD$3,ROW(価格設定!$D$2),MATCH($AW132,価格設定!D$1:XFD$1,1))*100)&amp;"%")</f>
        <v/>
      </c>
      <c r="DE132" s="29" t="str">
        <f t="shared" si="292"/>
        <v/>
      </c>
      <c r="DG132" s="58" t="str">
        <f t="shared" si="293"/>
        <v/>
      </c>
      <c r="DH132" s="58" t="str">
        <f t="shared" si="294"/>
        <v/>
      </c>
      <c r="DI132" s="58" t="str">
        <f t="shared" si="295"/>
        <v/>
      </c>
      <c r="DJ132" s="85" t="str">
        <f t="shared" si="296"/>
        <v/>
      </c>
      <c r="DL132" s="58" t="str">
        <f>IF(COUNTIF(DG$3:DG$1048576,DG132)=COUNTIF($DG$3:$DG132,DG132),DG132,"")</f>
        <v/>
      </c>
      <c r="DM132" s="85" t="str">
        <f t="shared" si="297"/>
        <v/>
      </c>
      <c r="DN132" s="85" t="str">
        <f t="shared" ref="DN132:DO195" si="319">IF($DL132="","",SUMIF($DI$3:$DI$1048576,$DL132&amp;DN$2,$DJ$3:$DJ$1048576))</f>
        <v/>
      </c>
      <c r="DO132" s="85" t="str">
        <f t="shared" si="319"/>
        <v/>
      </c>
      <c r="DP132" s="303"/>
      <c r="DQ132" s="17" t="str">
        <f t="shared" ref="DQ132:DQ195" si="320">IF($DL132="","",SUMIF($DG$3:$DG$1048576,$DL132,$CX$3:$CX$1048576))</f>
        <v/>
      </c>
      <c r="DR132" s="17" t="str">
        <f t="shared" ref="DR132:DR195" si="321">IF($DL132="","",SUMIF($DG$3:$DG$1048576,$DL132,$DB$3:$DB$1048576))</f>
        <v/>
      </c>
      <c r="DS132" s="17" t="str">
        <f t="shared" ref="DS132:DS195" si="322">IF($DL132="","",SUMIF($DG$3:$DG$1048576,$DL132,$DA$3:$DA$1048576))</f>
        <v/>
      </c>
      <c r="DU132" s="16" t="str">
        <f t="shared" si="298"/>
        <v/>
      </c>
      <c r="DV132" s="16" t="str">
        <f>IF(DU132="","",COUNT($DU$3:DU132))</f>
        <v/>
      </c>
      <c r="DW132" s="16" t="str">
        <f t="shared" si="299"/>
        <v/>
      </c>
      <c r="DX132" s="16" t="str">
        <f t="shared" si="300"/>
        <v/>
      </c>
      <c r="DY132" s="16" t="str">
        <f>IF(DZ132="","",COUNTIF(DZ$3:DZ132,DZ132))</f>
        <v/>
      </c>
      <c r="DZ132" s="16" t="str">
        <f t="shared" si="301"/>
        <v/>
      </c>
      <c r="EA132" s="16" t="str">
        <f t="shared" si="302"/>
        <v/>
      </c>
      <c r="EB132" s="16" t="str">
        <f t="shared" si="303"/>
        <v/>
      </c>
      <c r="EC132" s="16" t="str">
        <f t="shared" si="304"/>
        <v/>
      </c>
      <c r="ED132" s="16" t="str">
        <f t="shared" si="305"/>
        <v/>
      </c>
      <c r="EE132" s="16" t="str">
        <f t="shared" si="306"/>
        <v/>
      </c>
      <c r="EF132" s="16" t="str">
        <f t="shared" si="307"/>
        <v/>
      </c>
      <c r="EG132" s="16" t="str">
        <f t="shared" si="308"/>
        <v/>
      </c>
      <c r="EH132" s="16" t="str">
        <f t="shared" si="309"/>
        <v/>
      </c>
      <c r="EI132" s="16" t="str">
        <f t="shared" si="310"/>
        <v/>
      </c>
      <c r="EJ132" s="16" t="str">
        <f t="shared" si="311"/>
        <v/>
      </c>
      <c r="EK132" s="16" t="str">
        <f t="shared" si="312"/>
        <v/>
      </c>
      <c r="EL132" s="58" t="str">
        <f t="shared" si="313"/>
        <v/>
      </c>
      <c r="EM132" s="58" t="str">
        <f>IF(OR($DZ132="",CR132=""),IF($EL132="","",$EL132),IF(OR(CR132="なし",CR132=0),領収書!$H$1,CR132))</f>
        <v/>
      </c>
      <c r="EN132" s="58" t="str">
        <f>IF(OR($DZ132="",CS132=""),IF($EL132="","",$EL132),IF(OR(CS132="なし",CS132=0),入力!$EN$1,CS132))</f>
        <v/>
      </c>
      <c r="EO132" s="63" t="str">
        <f t="shared" si="314"/>
        <v/>
      </c>
      <c r="EP132" s="63" t="str">
        <f t="shared" si="315"/>
        <v/>
      </c>
      <c r="ER132" s="16" t="str">
        <f>IF(AND(COUNTIF($ET$3:ET132,ET132)=1,ET132&lt;&gt;""),MAX($ER$3:ER131)+1,"")</f>
        <v/>
      </c>
      <c r="ES132" s="16" t="str">
        <f>IF(価格設定!B134="","",価格設定!B134)</f>
        <v/>
      </c>
      <c r="ET132" s="16" t="str">
        <f>IF(価格設定!C134="","",価格設定!C134)</f>
        <v/>
      </c>
      <c r="EV132" s="16" t="str">
        <f t="shared" ref="EV132:EV195" si="323">IF((ROW(EV132)-ROW($EV$2))&lt;=$EV$2,ROW(EV132)-ROW($EV$2),"")</f>
        <v/>
      </c>
      <c r="EW132" s="16" t="str">
        <f t="shared" si="316"/>
        <v/>
      </c>
    </row>
    <row r="133" spans="1:153" ht="30" customHeight="1" x14ac:dyDescent="0.2">
      <c r="A133" s="225"/>
      <c r="B133" s="212"/>
      <c r="C133" s="221"/>
      <c r="D133" s="164"/>
      <c r="E133" s="165"/>
      <c r="F133" s="166"/>
      <c r="G133" s="167"/>
      <c r="H133" s="179"/>
      <c r="I133" s="306"/>
      <c r="J133" s="169"/>
      <c r="K133" s="179"/>
      <c r="L133" s="186"/>
      <c r="M133" s="186"/>
      <c r="N133" s="168"/>
      <c r="O133" s="170"/>
      <c r="P133" s="212"/>
      <c r="Q133" s="179" t="str">
        <f>IFERROR(IF(H133="","",IFERROR(INDEX(価格設定!$B$5:$B$1048576,MATCH(H133,価格設定!$B$5:$B$1048576,0),0),INDEX(価格設定!$B$5:$B$1048576,MATCH("*"&amp;H133&amp;"*",価格設定!$B$5:$B$1048576,0),0))),H133)</f>
        <v/>
      </c>
      <c r="R133" s="250" t="str">
        <f>IFERROR(IF(Q133="",IF(K133="","",K133),IF(K133="",IF(INDEX(価格設定!$C$5:$C$1048576,MATCH(Q133,価格設定!$B$5:$B$1048576,0),0)=0,"",INDEX(価格設定!$C$5:$C$1048576,MATCH(Q133,価格設定!$B$5:$B$1048576,0),0)),IF(K133="なし","",K133))),"")</f>
        <v/>
      </c>
      <c r="S133" s="308" t="str">
        <f t="shared" si="228"/>
        <v/>
      </c>
      <c r="T133" s="126" t="str">
        <f>IFERROR(IF(J133="",IF(INDEX(価格設定!$E$5:$R$1048576,MATCH($Q133,価格設定!B$5:B$1048576,0),MATCH($AW133,価格設定!E$1:X$1,1))=0,"",INDEX(価格設定!$E$5:$R$1048576,MATCH($Q133,価格設定!B$5:B$1048576,0),MATCH($AW133,価格設定!E$1:X$1,1))),J133),"")</f>
        <v/>
      </c>
      <c r="U133" s="126" t="str">
        <f t="shared" si="229"/>
        <v/>
      </c>
      <c r="V133" s="132" t="str">
        <f t="shared" si="230"/>
        <v/>
      </c>
      <c r="W133" s="127" t="str">
        <f>IFERROR(IF(OR(T133="",T133&lt;0),"",IFERROR(INDEX(価格設定!E$2:X$3,IF(AND(K133=$K$1,$K$1&lt;&gt;""),ROW(価格設定!$D$3)-1,MATCH(INDEX(価格設定!$D$5:$D$1048576,MATCH(Q133,価格設定!$B$5:$B$1048576,0),0),価格設定!$D$2:$D$3,0)),MATCH($AW133,価格設定!E$1:X$1,1)),INDEX(価格設定!E$2:X$2,0,MATCH($AW133,価格設定!E$1:X$1,1)))),"")</f>
        <v/>
      </c>
      <c r="X133" s="126" t="str">
        <f t="shared" si="317"/>
        <v/>
      </c>
      <c r="Y133" s="128" t="str">
        <f t="shared" si="231"/>
        <v/>
      </c>
      <c r="Z133" s="126" t="str">
        <f t="shared" si="232"/>
        <v/>
      </c>
      <c r="AA133" s="129" t="str">
        <f t="shared" si="233"/>
        <v/>
      </c>
      <c r="AB133" s="126" t="str">
        <f t="shared" si="234"/>
        <v/>
      </c>
      <c r="AC133" s="280" t="str">
        <f t="shared" si="235"/>
        <v/>
      </c>
      <c r="AD133" s="15"/>
      <c r="AE133" s="204" t="str">
        <f>IF(AF133="","",COUNT($AF$3:AF133))</f>
        <v/>
      </c>
      <c r="AF133" s="206" t="str">
        <f t="shared" si="236"/>
        <v/>
      </c>
      <c r="AG133" s="204" t="str">
        <f t="shared" si="237"/>
        <v/>
      </c>
      <c r="AH133" s="204" t="str">
        <f t="shared" si="238"/>
        <v/>
      </c>
      <c r="AI133" s="287"/>
      <c r="AJ133" s="15"/>
      <c r="AK133" s="138" t="str">
        <f t="shared" si="239"/>
        <v/>
      </c>
      <c r="AL133" s="131" t="str">
        <f t="shared" si="240"/>
        <v/>
      </c>
      <c r="AM133" s="131" t="str">
        <f t="shared" si="241"/>
        <v/>
      </c>
      <c r="AN133" s="313" t="str">
        <f t="shared" si="242"/>
        <v/>
      </c>
      <c r="AO133" s="316" t="str">
        <f t="shared" si="243"/>
        <v/>
      </c>
      <c r="AP133" s="18"/>
      <c r="AQ133" s="3" t="str">
        <f>IF(F133="","",MAX($AQ$3:AQ132)+1)</f>
        <v/>
      </c>
      <c r="AR133" s="3" t="str">
        <f>IF(OR(AQ133="",BB133=""),"",MAX($AR$3:AR132)+1)</f>
        <v/>
      </c>
      <c r="AS133" s="3" t="str">
        <f>IF(CQ133="","",RANK(CQ133,CQ$3:CQ$1048576,1)+COUNTIF($CQ$3:CQ133,CQ133)-1)</f>
        <v/>
      </c>
      <c r="AT133" s="21" t="str">
        <f>IF(C133="",IF(OR(AND($H133&lt;&gt;"",C133=""),AND($F132=$F133,$AZ133&lt;&gt;""),COUNTA($H$3:$H$1048576,#REF!,$F$3:$F$1048576)&gt;COUNTA($H$3:$H133,#REF!,$F$3:$F133),$AZ133&lt;&gt;""),INDEX(AT$3:AT$1048576,MATCH(MAX($AQ$3:$AQ132),$AQ$3:$AQ$1048576,0),0),""),C133)</f>
        <v/>
      </c>
      <c r="AU133" s="21" t="str">
        <f>IF(D133="",IF(OR(AND($H133&lt;&gt;"",D133=""),AND($F132=$F133,$AZ133&lt;&gt;""),COUNTA($H$3:$H$1048576,#REF!,$F$3:$F$1048576)&gt;COUNTA($H$3:$H133,#REF!,$F$3:$F133),$AZ133&lt;&gt;""),INDEX(AU$3:AU$1048576,MATCH(MAX($AQ$3:$AQ132),$AQ$3:$AQ$1048576,0),0),""),D133)</f>
        <v/>
      </c>
      <c r="AV133" s="21" t="str">
        <f>IF(E133="",IF(OR(AND($H133&lt;&gt;"",E133=""),AND($F132=$F133,$AZ133&lt;&gt;""),COUNTA($H$3:$H$1048576,#REF!,$F$3:$F$1048576)&gt;COUNTA($H$3:$H133,#REF!,$F$3:$F133),$AZ133&lt;&gt;""),INDEX(AV$3:AV$1048576,MATCH(MAX($AQ$3:$AQ132),$AQ$3:$AQ$1048576,0),0),""),E133)</f>
        <v/>
      </c>
      <c r="AW133" s="24" t="str">
        <f t="shared" si="244"/>
        <v/>
      </c>
      <c r="AX133" s="13" t="str">
        <f t="shared" si="245"/>
        <v/>
      </c>
      <c r="AY133" s="4" t="str">
        <f t="shared" si="246"/>
        <v/>
      </c>
      <c r="AZ133" s="4" t="str">
        <f>IF(AX133="",IF(OR(AND(H133&lt;&gt;"",F133=""),COUNTA($H$3:$H$1048576)&gt;COUNTA($H$3:$H133)),INDEX(AX$3:AX133,MATCH(MAX($AQ$3:AQ133),AQ$3:AQ133,0),0),""),AX133)</f>
        <v/>
      </c>
      <c r="BA133" s="4" t="str">
        <f>IF(AY133="",IF(AND(H133&lt;&gt;"",F133=""),INDEX(AY$3:AY133,MATCH(MAX($AQ$3:AQ133),AQ$3:AQ133,0),0),""),AY133)</f>
        <v/>
      </c>
      <c r="BB133" s="82" t="str">
        <f>IF(BC133="","",RANK(BC133,BC$3:BC$1048576,1)+COUNTIF($BC$3:BC133,BC133)-1)</f>
        <v/>
      </c>
      <c r="BC133" s="139" t="str">
        <f t="shared" si="247"/>
        <v/>
      </c>
      <c r="BD133" s="46" t="str">
        <f t="shared" si="248"/>
        <v/>
      </c>
      <c r="BE133" s="46" t="str">
        <f t="shared" si="249"/>
        <v/>
      </c>
      <c r="BF133" s="46" t="str">
        <f t="shared" si="250"/>
        <v/>
      </c>
      <c r="BG133" s="4" t="str">
        <f t="shared" si="251"/>
        <v/>
      </c>
      <c r="BH133" s="180" t="str">
        <f t="shared" si="252"/>
        <v/>
      </c>
      <c r="BI133" s="16" t="str">
        <f t="shared" si="253"/>
        <v/>
      </c>
      <c r="BJ133" s="52" t="str">
        <f>IF(BI133="","",IF(W133="","",IF(AND(K133=$K$1,$K$1&lt;&gt;""),$BT$2,IFERROR(IF(INDEX(価格設定!$D$5:$D$1048576,MATCH(Q133,価格設定!$B$5:$B$1048576,0),0)=価格設定!$D$3,$BT$2,$BS$2),$BS$2))))</f>
        <v/>
      </c>
      <c r="BK133" s="16" t="str">
        <f>IF(BI133="","",IF(COUNTIF($BI$3:BI133,BI133)=1,1,IF(AND(BI132=BI133,BH133=""),BK132,COUNTIF($BH$3:BH133,BH133))))</f>
        <v/>
      </c>
      <c r="BL133" s="52" t="str">
        <f t="shared" si="254"/>
        <v/>
      </c>
      <c r="BM133" s="52" t="str">
        <f t="shared" si="255"/>
        <v/>
      </c>
      <c r="BN133" s="119" t="str">
        <f t="shared" si="256"/>
        <v/>
      </c>
      <c r="BO133" s="119" t="str">
        <f t="shared" si="257"/>
        <v/>
      </c>
      <c r="BP133" s="17" t="str">
        <f t="shared" si="258"/>
        <v/>
      </c>
      <c r="BQ133" s="17" t="str">
        <f t="shared" si="259"/>
        <v/>
      </c>
      <c r="BR133" s="17" t="str">
        <f>IF(OR(BP133="",COUNTIF($BO$3:BO133,BO133)&lt;&gt;1),"",SUMIF(BO$3:BO$1048576,BO133,BP$3:BP$1048576))</f>
        <v/>
      </c>
      <c r="BS133" s="17" t="str">
        <f t="shared" si="260"/>
        <v/>
      </c>
      <c r="BT133" s="17" t="str">
        <f t="shared" si="261"/>
        <v/>
      </c>
      <c r="BU133" s="17" t="str">
        <f t="shared" si="262"/>
        <v/>
      </c>
      <c r="BV133" s="24" t="str">
        <f t="shared" si="263"/>
        <v/>
      </c>
      <c r="BW133" s="24" t="str">
        <f t="shared" si="264"/>
        <v/>
      </c>
      <c r="BX133" s="24" t="str">
        <f t="shared" si="265"/>
        <v/>
      </c>
      <c r="BY133" s="26" t="str">
        <f t="shared" si="266"/>
        <v/>
      </c>
      <c r="BZ133" s="26" t="str">
        <f t="shared" si="267"/>
        <v/>
      </c>
      <c r="CA133" s="26" t="str">
        <f t="shared" si="268"/>
        <v/>
      </c>
      <c r="CB133" s="66" t="str">
        <f t="shared" si="269"/>
        <v/>
      </c>
      <c r="CC133" s="65" t="str">
        <f t="shared" si="270"/>
        <v/>
      </c>
      <c r="CD133" s="26" t="str">
        <f t="shared" si="271"/>
        <v/>
      </c>
      <c r="CE133" s="26" t="str">
        <f t="shared" si="272"/>
        <v/>
      </c>
      <c r="CF133" s="193" t="str">
        <f t="shared" si="273"/>
        <v/>
      </c>
      <c r="CG133" s="193" t="str">
        <f t="shared" si="274"/>
        <v/>
      </c>
      <c r="CH133" s="26" t="str">
        <f t="shared" si="275"/>
        <v/>
      </c>
      <c r="CI133" s="26" t="str">
        <f t="shared" si="276"/>
        <v/>
      </c>
      <c r="CJ133" s="65" t="str">
        <f t="shared" si="277"/>
        <v/>
      </c>
      <c r="CK133" s="65" t="str">
        <f t="shared" si="278"/>
        <v/>
      </c>
      <c r="CL133" s="64" t="str">
        <f t="shared" si="279"/>
        <v/>
      </c>
      <c r="CM133" s="64" t="str">
        <f t="shared" si="280"/>
        <v/>
      </c>
      <c r="CN133" s="65" t="str">
        <f t="shared" si="281"/>
        <v/>
      </c>
      <c r="CP133" s="63" t="str">
        <f>IF(BH133="","",MAX($CP$3:CP132)+1)</f>
        <v/>
      </c>
      <c r="CQ133" s="24" t="str">
        <f t="shared" si="282"/>
        <v/>
      </c>
      <c r="CR133" s="24" t="str">
        <f t="shared" si="283"/>
        <v/>
      </c>
      <c r="CS133" s="24" t="str">
        <f t="shared" si="284"/>
        <v/>
      </c>
      <c r="CT133" s="58" t="str">
        <f>IF(BO133="","",COUNTIF($BO$3:BO133,BO133)&amp;"@"&amp;BO133)</f>
        <v/>
      </c>
      <c r="CU133" s="16" t="str">
        <f t="shared" si="318"/>
        <v/>
      </c>
      <c r="CV133" s="63" t="str">
        <f t="shared" si="285"/>
        <v/>
      </c>
      <c r="CW133" s="16" t="str">
        <f t="shared" si="286"/>
        <v/>
      </c>
      <c r="CX133" s="16" t="str">
        <f t="shared" si="287"/>
        <v/>
      </c>
      <c r="CY133" s="16" t="str">
        <f t="shared" si="288"/>
        <v/>
      </c>
      <c r="CZ133" s="85" t="str">
        <f t="shared" si="289"/>
        <v/>
      </c>
      <c r="DA133" s="16" t="str">
        <f t="shared" si="290"/>
        <v/>
      </c>
      <c r="DB133" s="16" t="str">
        <f t="shared" si="291"/>
        <v/>
      </c>
      <c r="DC133" s="28" t="str">
        <f>IF(CP133="","",$DC$1&amp;(INDEX(価格設定!D$1:XFD$3,ROW(価格設定!$D$3),MATCH($AW133,価格設定!D$1:XFD$1,1))*100)&amp;"%")</f>
        <v/>
      </c>
      <c r="DD133" s="28" t="str">
        <f>IF(CP133="","",$DD$1&amp;(INDEX(価格設定!D$1:XFD$3,ROW(価格設定!$D$2),MATCH($AW133,価格設定!D$1:XFD$1,1))*100)&amp;"%")</f>
        <v/>
      </c>
      <c r="DE133" s="29" t="str">
        <f t="shared" si="292"/>
        <v/>
      </c>
      <c r="DG133" s="58" t="str">
        <f t="shared" si="293"/>
        <v/>
      </c>
      <c r="DH133" s="58" t="str">
        <f t="shared" si="294"/>
        <v/>
      </c>
      <c r="DI133" s="58" t="str">
        <f t="shared" si="295"/>
        <v/>
      </c>
      <c r="DJ133" s="85" t="str">
        <f t="shared" si="296"/>
        <v/>
      </c>
      <c r="DL133" s="58" t="str">
        <f>IF(COUNTIF(DG$3:DG$1048576,DG133)=COUNTIF($DG$3:$DG133,DG133),DG133,"")</f>
        <v/>
      </c>
      <c r="DM133" s="85" t="str">
        <f t="shared" si="297"/>
        <v/>
      </c>
      <c r="DN133" s="85" t="str">
        <f t="shared" si="319"/>
        <v/>
      </c>
      <c r="DO133" s="85" t="str">
        <f t="shared" si="319"/>
        <v/>
      </c>
      <c r="DP133" s="303"/>
      <c r="DQ133" s="17" t="str">
        <f t="shared" si="320"/>
        <v/>
      </c>
      <c r="DR133" s="17" t="str">
        <f t="shared" si="321"/>
        <v/>
      </c>
      <c r="DS133" s="17" t="str">
        <f t="shared" si="322"/>
        <v/>
      </c>
      <c r="DU133" s="16" t="str">
        <f t="shared" si="298"/>
        <v/>
      </c>
      <c r="DV133" s="16" t="str">
        <f>IF(DU133="","",COUNT($DU$3:DU133))</f>
        <v/>
      </c>
      <c r="DW133" s="16" t="str">
        <f t="shared" si="299"/>
        <v/>
      </c>
      <c r="DX133" s="16" t="str">
        <f t="shared" si="300"/>
        <v/>
      </c>
      <c r="DY133" s="16" t="str">
        <f>IF(DZ133="","",COUNTIF(DZ$3:DZ133,DZ133))</f>
        <v/>
      </c>
      <c r="DZ133" s="16" t="str">
        <f t="shared" si="301"/>
        <v/>
      </c>
      <c r="EA133" s="16" t="str">
        <f t="shared" si="302"/>
        <v/>
      </c>
      <c r="EB133" s="16" t="str">
        <f t="shared" si="303"/>
        <v/>
      </c>
      <c r="EC133" s="16" t="str">
        <f t="shared" si="304"/>
        <v/>
      </c>
      <c r="ED133" s="16" t="str">
        <f t="shared" si="305"/>
        <v/>
      </c>
      <c r="EE133" s="16" t="str">
        <f t="shared" si="306"/>
        <v/>
      </c>
      <c r="EF133" s="16" t="str">
        <f t="shared" si="307"/>
        <v/>
      </c>
      <c r="EG133" s="16" t="str">
        <f t="shared" si="308"/>
        <v/>
      </c>
      <c r="EH133" s="16" t="str">
        <f t="shared" si="309"/>
        <v/>
      </c>
      <c r="EI133" s="16" t="str">
        <f t="shared" si="310"/>
        <v/>
      </c>
      <c r="EJ133" s="16" t="str">
        <f t="shared" si="311"/>
        <v/>
      </c>
      <c r="EK133" s="16" t="str">
        <f t="shared" si="312"/>
        <v/>
      </c>
      <c r="EL133" s="58" t="str">
        <f t="shared" si="313"/>
        <v/>
      </c>
      <c r="EM133" s="58" t="str">
        <f>IF(OR($DZ133="",CR133=""),IF($EL133="","",$EL133),IF(OR(CR133="なし",CR133=0),領収書!$H$1,CR133))</f>
        <v/>
      </c>
      <c r="EN133" s="58" t="str">
        <f>IF(OR($DZ133="",CS133=""),IF($EL133="","",$EL133),IF(OR(CS133="なし",CS133=0),入力!$EN$1,CS133))</f>
        <v/>
      </c>
      <c r="EO133" s="63" t="str">
        <f t="shared" si="314"/>
        <v/>
      </c>
      <c r="EP133" s="63" t="str">
        <f t="shared" si="315"/>
        <v/>
      </c>
      <c r="ER133" s="16" t="str">
        <f>IF(AND(COUNTIF($ET$3:ET133,ET133)=1,ET133&lt;&gt;""),MAX($ER$3:ER132)+1,"")</f>
        <v/>
      </c>
      <c r="ES133" s="16" t="str">
        <f>IF(価格設定!B135="","",価格設定!B135)</f>
        <v/>
      </c>
      <c r="ET133" s="16" t="str">
        <f>IF(価格設定!C135="","",価格設定!C135)</f>
        <v/>
      </c>
      <c r="EV133" s="16" t="str">
        <f t="shared" si="323"/>
        <v/>
      </c>
      <c r="EW133" s="16" t="str">
        <f t="shared" si="316"/>
        <v/>
      </c>
    </row>
    <row r="134" spans="1:153" ht="30" customHeight="1" x14ac:dyDescent="0.2">
      <c r="A134" s="225"/>
      <c r="B134" s="212"/>
      <c r="C134" s="221"/>
      <c r="D134" s="164"/>
      <c r="E134" s="165"/>
      <c r="F134" s="166"/>
      <c r="G134" s="167"/>
      <c r="H134" s="179"/>
      <c r="I134" s="306"/>
      <c r="J134" s="169"/>
      <c r="K134" s="179"/>
      <c r="L134" s="186"/>
      <c r="M134" s="186"/>
      <c r="N134" s="168"/>
      <c r="O134" s="170"/>
      <c r="P134" s="212"/>
      <c r="Q134" s="179" t="str">
        <f>IFERROR(IF(H134="","",IFERROR(INDEX(価格設定!$B$5:$B$1048576,MATCH(H134,価格設定!$B$5:$B$1048576,0),0),INDEX(価格設定!$B$5:$B$1048576,MATCH("*"&amp;H134&amp;"*",価格設定!$B$5:$B$1048576,0),0))),H134)</f>
        <v/>
      </c>
      <c r="R134" s="250" t="str">
        <f>IFERROR(IF(Q134="",IF(K134="","",K134),IF(K134="",IF(INDEX(価格設定!$C$5:$C$1048576,MATCH(Q134,価格設定!$B$5:$B$1048576,0),0)=0,"",INDEX(価格設定!$C$5:$C$1048576,MATCH(Q134,価格設定!$B$5:$B$1048576,0),0)),IF(K134="なし","",K134))),"")</f>
        <v/>
      </c>
      <c r="S134" s="308" t="str">
        <f t="shared" si="228"/>
        <v/>
      </c>
      <c r="T134" s="126" t="str">
        <f>IFERROR(IF(J134="",IF(INDEX(価格設定!$E$5:$R$1048576,MATCH($Q134,価格設定!B$5:B$1048576,0),MATCH($AW134,価格設定!E$1:X$1,1))=0,"",INDEX(価格設定!$E$5:$R$1048576,MATCH($Q134,価格設定!B$5:B$1048576,0),MATCH($AW134,価格設定!E$1:X$1,1))),J134),"")</f>
        <v/>
      </c>
      <c r="U134" s="126" t="str">
        <f t="shared" si="229"/>
        <v/>
      </c>
      <c r="V134" s="132" t="str">
        <f t="shared" si="230"/>
        <v/>
      </c>
      <c r="W134" s="127" t="str">
        <f>IFERROR(IF(OR(T134="",T134&lt;0),"",IFERROR(INDEX(価格設定!E$2:X$3,IF(AND(K134=$K$1,$K$1&lt;&gt;""),ROW(価格設定!$D$3)-1,MATCH(INDEX(価格設定!$D$5:$D$1048576,MATCH(Q134,価格設定!$B$5:$B$1048576,0),0),価格設定!$D$2:$D$3,0)),MATCH($AW134,価格設定!E$1:X$1,1)),INDEX(価格設定!E$2:X$2,0,MATCH($AW134,価格設定!E$1:X$1,1)))),"")</f>
        <v/>
      </c>
      <c r="X134" s="126" t="str">
        <f t="shared" si="317"/>
        <v/>
      </c>
      <c r="Y134" s="128" t="str">
        <f t="shared" si="231"/>
        <v/>
      </c>
      <c r="Z134" s="126" t="str">
        <f t="shared" si="232"/>
        <v/>
      </c>
      <c r="AA134" s="129" t="str">
        <f t="shared" si="233"/>
        <v/>
      </c>
      <c r="AB134" s="126" t="str">
        <f t="shared" si="234"/>
        <v/>
      </c>
      <c r="AC134" s="280" t="str">
        <f t="shared" si="235"/>
        <v/>
      </c>
      <c r="AD134" s="15"/>
      <c r="AE134" s="204" t="str">
        <f>IF(AF134="","",COUNT($AF$3:AF134))</f>
        <v/>
      </c>
      <c r="AF134" s="206" t="str">
        <f t="shared" si="236"/>
        <v/>
      </c>
      <c r="AG134" s="204" t="str">
        <f t="shared" si="237"/>
        <v/>
      </c>
      <c r="AH134" s="204" t="str">
        <f t="shared" si="238"/>
        <v/>
      </c>
      <c r="AI134" s="287"/>
      <c r="AJ134" s="15"/>
      <c r="AK134" s="138" t="str">
        <f t="shared" si="239"/>
        <v/>
      </c>
      <c r="AL134" s="131" t="str">
        <f t="shared" si="240"/>
        <v/>
      </c>
      <c r="AM134" s="131" t="str">
        <f t="shared" si="241"/>
        <v/>
      </c>
      <c r="AN134" s="313" t="str">
        <f t="shared" si="242"/>
        <v/>
      </c>
      <c r="AO134" s="316" t="str">
        <f t="shared" si="243"/>
        <v/>
      </c>
      <c r="AP134" s="18"/>
      <c r="AQ134" s="3" t="str">
        <f>IF(F134="","",MAX($AQ$3:AQ133)+1)</f>
        <v/>
      </c>
      <c r="AR134" s="3" t="str">
        <f>IF(OR(AQ134="",BB134=""),"",MAX($AR$3:AR133)+1)</f>
        <v/>
      </c>
      <c r="AS134" s="3" t="str">
        <f>IF(CQ134="","",RANK(CQ134,CQ$3:CQ$1048576,1)+COUNTIF($CQ$3:CQ134,CQ134)-1)</f>
        <v/>
      </c>
      <c r="AT134" s="21" t="str">
        <f>IF(C134="",IF(OR(AND($H134&lt;&gt;"",C134=""),AND($F133=$F134,$AZ134&lt;&gt;""),COUNTA($H$3:$H$1048576,#REF!,$F$3:$F$1048576)&gt;COUNTA($H$3:$H134,#REF!,$F$3:$F134),$AZ134&lt;&gt;""),INDEX(AT$3:AT$1048576,MATCH(MAX($AQ$3:$AQ133),$AQ$3:$AQ$1048576,0),0),""),C134)</f>
        <v/>
      </c>
      <c r="AU134" s="21" t="str">
        <f>IF(D134="",IF(OR(AND($H134&lt;&gt;"",D134=""),AND($F133=$F134,$AZ134&lt;&gt;""),COUNTA($H$3:$H$1048576,#REF!,$F$3:$F$1048576)&gt;COUNTA($H$3:$H134,#REF!,$F$3:$F134),$AZ134&lt;&gt;""),INDEX(AU$3:AU$1048576,MATCH(MAX($AQ$3:$AQ133),$AQ$3:$AQ$1048576,0),0),""),D134)</f>
        <v/>
      </c>
      <c r="AV134" s="21" t="str">
        <f>IF(E134="",IF(OR(AND($H134&lt;&gt;"",E134=""),AND($F133=$F134,$AZ134&lt;&gt;""),COUNTA($H$3:$H$1048576,#REF!,$F$3:$F$1048576)&gt;COUNTA($H$3:$H134,#REF!,$F$3:$F134),$AZ134&lt;&gt;""),INDEX(AV$3:AV$1048576,MATCH(MAX($AQ$3:$AQ133),$AQ$3:$AQ$1048576,0),0),""),E134)</f>
        <v/>
      </c>
      <c r="AW134" s="24" t="str">
        <f t="shared" si="244"/>
        <v/>
      </c>
      <c r="AX134" s="13" t="str">
        <f t="shared" si="245"/>
        <v/>
      </c>
      <c r="AY134" s="4" t="str">
        <f t="shared" si="246"/>
        <v/>
      </c>
      <c r="AZ134" s="4" t="str">
        <f>IF(AX134="",IF(OR(AND(H134&lt;&gt;"",F134=""),COUNTA($H$3:$H$1048576)&gt;COUNTA($H$3:$H134)),INDEX(AX$3:AX134,MATCH(MAX($AQ$3:AQ134),AQ$3:AQ134,0),0),""),AX134)</f>
        <v/>
      </c>
      <c r="BA134" s="4" t="str">
        <f>IF(AY134="",IF(AND(H134&lt;&gt;"",F134=""),INDEX(AY$3:AY134,MATCH(MAX($AQ$3:AQ134),AQ$3:AQ134,0),0),""),AY134)</f>
        <v/>
      </c>
      <c r="BB134" s="82" t="str">
        <f>IF(BC134="","",RANK(BC134,BC$3:BC$1048576,1)+COUNTIF($BC$3:BC134,BC134)-1)</f>
        <v/>
      </c>
      <c r="BC134" s="139" t="str">
        <f t="shared" si="247"/>
        <v/>
      </c>
      <c r="BD134" s="46" t="str">
        <f t="shared" si="248"/>
        <v/>
      </c>
      <c r="BE134" s="46" t="str">
        <f t="shared" si="249"/>
        <v/>
      </c>
      <c r="BF134" s="46" t="str">
        <f t="shared" si="250"/>
        <v/>
      </c>
      <c r="BG134" s="4" t="str">
        <f t="shared" si="251"/>
        <v/>
      </c>
      <c r="BH134" s="180" t="str">
        <f t="shared" si="252"/>
        <v/>
      </c>
      <c r="BI134" s="16" t="str">
        <f t="shared" si="253"/>
        <v/>
      </c>
      <c r="BJ134" s="52" t="str">
        <f>IF(BI134="","",IF(W134="","",IF(AND(K134=$K$1,$K$1&lt;&gt;""),$BT$2,IFERROR(IF(INDEX(価格設定!$D$5:$D$1048576,MATCH(Q134,価格設定!$B$5:$B$1048576,0),0)=価格設定!$D$3,$BT$2,$BS$2),$BS$2))))</f>
        <v/>
      </c>
      <c r="BK134" s="16" t="str">
        <f>IF(BI134="","",IF(COUNTIF($BI$3:BI134,BI134)=1,1,IF(AND(BI133=BI134,BH134=""),BK133,COUNTIF($BH$3:BH134,BH134))))</f>
        <v/>
      </c>
      <c r="BL134" s="52" t="str">
        <f t="shared" si="254"/>
        <v/>
      </c>
      <c r="BM134" s="52" t="str">
        <f t="shared" si="255"/>
        <v/>
      </c>
      <c r="BN134" s="119" t="str">
        <f t="shared" si="256"/>
        <v/>
      </c>
      <c r="BO134" s="119" t="str">
        <f t="shared" si="257"/>
        <v/>
      </c>
      <c r="BP134" s="17" t="str">
        <f t="shared" si="258"/>
        <v/>
      </c>
      <c r="BQ134" s="17" t="str">
        <f t="shared" si="259"/>
        <v/>
      </c>
      <c r="BR134" s="17" t="str">
        <f>IF(OR(BP134="",COUNTIF($BO$3:BO134,BO134)&lt;&gt;1),"",SUMIF(BO$3:BO$1048576,BO134,BP$3:BP$1048576))</f>
        <v/>
      </c>
      <c r="BS134" s="17" t="str">
        <f t="shared" si="260"/>
        <v/>
      </c>
      <c r="BT134" s="17" t="str">
        <f t="shared" si="261"/>
        <v/>
      </c>
      <c r="BU134" s="17" t="str">
        <f t="shared" si="262"/>
        <v/>
      </c>
      <c r="BV134" s="24" t="str">
        <f t="shared" si="263"/>
        <v/>
      </c>
      <c r="BW134" s="24" t="str">
        <f t="shared" si="264"/>
        <v/>
      </c>
      <c r="BX134" s="24" t="str">
        <f t="shared" si="265"/>
        <v/>
      </c>
      <c r="BY134" s="26" t="str">
        <f t="shared" si="266"/>
        <v/>
      </c>
      <c r="BZ134" s="26" t="str">
        <f t="shared" si="267"/>
        <v/>
      </c>
      <c r="CA134" s="26" t="str">
        <f t="shared" si="268"/>
        <v/>
      </c>
      <c r="CB134" s="66" t="str">
        <f t="shared" si="269"/>
        <v/>
      </c>
      <c r="CC134" s="65" t="str">
        <f t="shared" si="270"/>
        <v/>
      </c>
      <c r="CD134" s="26" t="str">
        <f t="shared" si="271"/>
        <v/>
      </c>
      <c r="CE134" s="26" t="str">
        <f t="shared" si="272"/>
        <v/>
      </c>
      <c r="CF134" s="193" t="str">
        <f t="shared" si="273"/>
        <v/>
      </c>
      <c r="CG134" s="193" t="str">
        <f t="shared" si="274"/>
        <v/>
      </c>
      <c r="CH134" s="26" t="str">
        <f t="shared" si="275"/>
        <v/>
      </c>
      <c r="CI134" s="26" t="str">
        <f t="shared" si="276"/>
        <v/>
      </c>
      <c r="CJ134" s="65" t="str">
        <f t="shared" si="277"/>
        <v/>
      </c>
      <c r="CK134" s="65" t="str">
        <f t="shared" si="278"/>
        <v/>
      </c>
      <c r="CL134" s="64" t="str">
        <f t="shared" si="279"/>
        <v/>
      </c>
      <c r="CM134" s="64" t="str">
        <f t="shared" si="280"/>
        <v/>
      </c>
      <c r="CN134" s="65" t="str">
        <f t="shared" si="281"/>
        <v/>
      </c>
      <c r="CP134" s="63" t="str">
        <f>IF(BH134="","",MAX($CP$3:CP133)+1)</f>
        <v/>
      </c>
      <c r="CQ134" s="24" t="str">
        <f t="shared" si="282"/>
        <v/>
      </c>
      <c r="CR134" s="24" t="str">
        <f t="shared" si="283"/>
        <v/>
      </c>
      <c r="CS134" s="24" t="str">
        <f t="shared" si="284"/>
        <v/>
      </c>
      <c r="CT134" s="58" t="str">
        <f>IF(BO134="","",COUNTIF($BO$3:BO134,BO134)&amp;"@"&amp;BO134)</f>
        <v/>
      </c>
      <c r="CU134" s="16" t="str">
        <f t="shared" si="318"/>
        <v/>
      </c>
      <c r="CV134" s="63" t="str">
        <f t="shared" si="285"/>
        <v/>
      </c>
      <c r="CW134" s="16" t="str">
        <f t="shared" si="286"/>
        <v/>
      </c>
      <c r="CX134" s="16" t="str">
        <f t="shared" si="287"/>
        <v/>
      </c>
      <c r="CY134" s="16" t="str">
        <f t="shared" si="288"/>
        <v/>
      </c>
      <c r="CZ134" s="85" t="str">
        <f t="shared" si="289"/>
        <v/>
      </c>
      <c r="DA134" s="16" t="str">
        <f t="shared" si="290"/>
        <v/>
      </c>
      <c r="DB134" s="16" t="str">
        <f t="shared" si="291"/>
        <v/>
      </c>
      <c r="DC134" s="28" t="str">
        <f>IF(CP134="","",$DC$1&amp;(INDEX(価格設定!D$1:XFD$3,ROW(価格設定!$D$3),MATCH($AW134,価格設定!D$1:XFD$1,1))*100)&amp;"%")</f>
        <v/>
      </c>
      <c r="DD134" s="28" t="str">
        <f>IF(CP134="","",$DD$1&amp;(INDEX(価格設定!D$1:XFD$3,ROW(価格設定!$D$2),MATCH($AW134,価格設定!D$1:XFD$1,1))*100)&amp;"%")</f>
        <v/>
      </c>
      <c r="DE134" s="29" t="str">
        <f t="shared" si="292"/>
        <v/>
      </c>
      <c r="DG134" s="58" t="str">
        <f t="shared" si="293"/>
        <v/>
      </c>
      <c r="DH134" s="58" t="str">
        <f t="shared" si="294"/>
        <v/>
      </c>
      <c r="DI134" s="58" t="str">
        <f t="shared" si="295"/>
        <v/>
      </c>
      <c r="DJ134" s="85" t="str">
        <f t="shared" si="296"/>
        <v/>
      </c>
      <c r="DL134" s="58" t="str">
        <f>IF(COUNTIF(DG$3:DG$1048576,DG134)=COUNTIF($DG$3:$DG134,DG134),DG134,"")</f>
        <v/>
      </c>
      <c r="DM134" s="85" t="str">
        <f t="shared" si="297"/>
        <v/>
      </c>
      <c r="DN134" s="85" t="str">
        <f t="shared" si="319"/>
        <v/>
      </c>
      <c r="DO134" s="85" t="str">
        <f t="shared" si="319"/>
        <v/>
      </c>
      <c r="DP134" s="303"/>
      <c r="DQ134" s="17" t="str">
        <f t="shared" si="320"/>
        <v/>
      </c>
      <c r="DR134" s="17" t="str">
        <f t="shared" si="321"/>
        <v/>
      </c>
      <c r="DS134" s="17" t="str">
        <f t="shared" si="322"/>
        <v/>
      </c>
      <c r="DU134" s="16" t="str">
        <f t="shared" si="298"/>
        <v/>
      </c>
      <c r="DV134" s="16" t="str">
        <f>IF(DU134="","",COUNT($DU$3:DU134))</f>
        <v/>
      </c>
      <c r="DW134" s="16" t="str">
        <f t="shared" si="299"/>
        <v/>
      </c>
      <c r="DX134" s="16" t="str">
        <f t="shared" si="300"/>
        <v/>
      </c>
      <c r="DY134" s="16" t="str">
        <f>IF(DZ134="","",COUNTIF(DZ$3:DZ134,DZ134))</f>
        <v/>
      </c>
      <c r="DZ134" s="16" t="str">
        <f t="shared" si="301"/>
        <v/>
      </c>
      <c r="EA134" s="16" t="str">
        <f t="shared" si="302"/>
        <v/>
      </c>
      <c r="EB134" s="16" t="str">
        <f t="shared" si="303"/>
        <v/>
      </c>
      <c r="EC134" s="16" t="str">
        <f t="shared" si="304"/>
        <v/>
      </c>
      <c r="ED134" s="16" t="str">
        <f t="shared" si="305"/>
        <v/>
      </c>
      <c r="EE134" s="16" t="str">
        <f t="shared" si="306"/>
        <v/>
      </c>
      <c r="EF134" s="16" t="str">
        <f t="shared" si="307"/>
        <v/>
      </c>
      <c r="EG134" s="16" t="str">
        <f t="shared" si="308"/>
        <v/>
      </c>
      <c r="EH134" s="16" t="str">
        <f t="shared" si="309"/>
        <v/>
      </c>
      <c r="EI134" s="16" t="str">
        <f t="shared" si="310"/>
        <v/>
      </c>
      <c r="EJ134" s="16" t="str">
        <f t="shared" si="311"/>
        <v/>
      </c>
      <c r="EK134" s="16" t="str">
        <f t="shared" si="312"/>
        <v/>
      </c>
      <c r="EL134" s="58" t="str">
        <f t="shared" si="313"/>
        <v/>
      </c>
      <c r="EM134" s="58" t="str">
        <f>IF(OR($DZ134="",CR134=""),IF($EL134="","",$EL134),IF(OR(CR134="なし",CR134=0),領収書!$H$1,CR134))</f>
        <v/>
      </c>
      <c r="EN134" s="58" t="str">
        <f>IF(OR($DZ134="",CS134=""),IF($EL134="","",$EL134),IF(OR(CS134="なし",CS134=0),入力!$EN$1,CS134))</f>
        <v/>
      </c>
      <c r="EO134" s="63" t="str">
        <f t="shared" si="314"/>
        <v/>
      </c>
      <c r="EP134" s="63" t="str">
        <f t="shared" si="315"/>
        <v/>
      </c>
      <c r="ER134" s="16" t="str">
        <f>IF(AND(COUNTIF($ET$3:ET134,ET134)=1,ET134&lt;&gt;""),MAX($ER$3:ER133)+1,"")</f>
        <v/>
      </c>
      <c r="ES134" s="16" t="str">
        <f>IF(価格設定!B136="","",価格設定!B136)</f>
        <v/>
      </c>
      <c r="ET134" s="16" t="str">
        <f>IF(価格設定!C136="","",価格設定!C136)</f>
        <v/>
      </c>
      <c r="EV134" s="16" t="str">
        <f t="shared" si="323"/>
        <v/>
      </c>
      <c r="EW134" s="16" t="str">
        <f t="shared" si="316"/>
        <v/>
      </c>
    </row>
    <row r="135" spans="1:153" ht="30" customHeight="1" x14ac:dyDescent="0.2">
      <c r="A135" s="225"/>
      <c r="B135" s="212"/>
      <c r="C135" s="221"/>
      <c r="D135" s="164"/>
      <c r="E135" s="165"/>
      <c r="F135" s="166"/>
      <c r="G135" s="167"/>
      <c r="H135" s="179"/>
      <c r="I135" s="306"/>
      <c r="J135" s="169"/>
      <c r="K135" s="179"/>
      <c r="L135" s="186"/>
      <c r="M135" s="186"/>
      <c r="N135" s="168"/>
      <c r="O135" s="170"/>
      <c r="P135" s="212"/>
      <c r="Q135" s="179" t="str">
        <f>IFERROR(IF(H135="","",IFERROR(INDEX(価格設定!$B$5:$B$1048576,MATCH(H135,価格設定!$B$5:$B$1048576,0),0),INDEX(価格設定!$B$5:$B$1048576,MATCH("*"&amp;H135&amp;"*",価格設定!$B$5:$B$1048576,0),0))),H135)</f>
        <v/>
      </c>
      <c r="R135" s="250" t="str">
        <f>IFERROR(IF(Q135="",IF(K135="","",K135),IF(K135="",IF(INDEX(価格設定!$C$5:$C$1048576,MATCH(Q135,価格設定!$B$5:$B$1048576,0),0)=0,"",INDEX(価格設定!$C$5:$C$1048576,MATCH(Q135,価格設定!$B$5:$B$1048576,0),0)),IF(K135="なし","",K135))),"")</f>
        <v/>
      </c>
      <c r="S135" s="308" t="str">
        <f t="shared" si="228"/>
        <v/>
      </c>
      <c r="T135" s="126" t="str">
        <f>IFERROR(IF(J135="",IF(INDEX(価格設定!$E$5:$R$1048576,MATCH($Q135,価格設定!B$5:B$1048576,0),MATCH($AW135,価格設定!E$1:X$1,1))=0,"",INDEX(価格設定!$E$5:$R$1048576,MATCH($Q135,価格設定!B$5:B$1048576,0),MATCH($AW135,価格設定!E$1:X$1,1))),J135),"")</f>
        <v/>
      </c>
      <c r="U135" s="126" t="str">
        <f t="shared" si="229"/>
        <v/>
      </c>
      <c r="V135" s="132" t="str">
        <f t="shared" si="230"/>
        <v/>
      </c>
      <c r="W135" s="127" t="str">
        <f>IFERROR(IF(OR(T135="",T135&lt;0),"",IFERROR(INDEX(価格設定!E$2:X$3,IF(AND(K135=$K$1,$K$1&lt;&gt;""),ROW(価格設定!$D$3)-1,MATCH(INDEX(価格設定!$D$5:$D$1048576,MATCH(Q135,価格設定!$B$5:$B$1048576,0),0),価格設定!$D$2:$D$3,0)),MATCH($AW135,価格設定!E$1:X$1,1)),INDEX(価格設定!E$2:X$2,0,MATCH($AW135,価格設定!E$1:X$1,1)))),"")</f>
        <v/>
      </c>
      <c r="X135" s="126" t="str">
        <f t="shared" si="317"/>
        <v/>
      </c>
      <c r="Y135" s="128" t="str">
        <f t="shared" si="231"/>
        <v/>
      </c>
      <c r="Z135" s="126" t="str">
        <f t="shared" si="232"/>
        <v/>
      </c>
      <c r="AA135" s="129" t="str">
        <f t="shared" si="233"/>
        <v/>
      </c>
      <c r="AB135" s="126" t="str">
        <f t="shared" si="234"/>
        <v/>
      </c>
      <c r="AC135" s="280" t="str">
        <f t="shared" si="235"/>
        <v/>
      </c>
      <c r="AD135" s="15"/>
      <c r="AE135" s="204" t="str">
        <f>IF(AF135="","",COUNT($AF$3:AF135))</f>
        <v/>
      </c>
      <c r="AF135" s="206" t="str">
        <f t="shared" si="236"/>
        <v/>
      </c>
      <c r="AG135" s="204" t="str">
        <f t="shared" si="237"/>
        <v/>
      </c>
      <c r="AH135" s="204" t="str">
        <f t="shared" si="238"/>
        <v/>
      </c>
      <c r="AI135" s="287"/>
      <c r="AJ135" s="15"/>
      <c r="AK135" s="138" t="str">
        <f t="shared" si="239"/>
        <v/>
      </c>
      <c r="AL135" s="131" t="str">
        <f t="shared" si="240"/>
        <v/>
      </c>
      <c r="AM135" s="131" t="str">
        <f t="shared" si="241"/>
        <v/>
      </c>
      <c r="AN135" s="313" t="str">
        <f t="shared" si="242"/>
        <v/>
      </c>
      <c r="AO135" s="316" t="str">
        <f t="shared" si="243"/>
        <v/>
      </c>
      <c r="AP135" s="18"/>
      <c r="AQ135" s="3" t="str">
        <f>IF(F135="","",MAX($AQ$3:AQ134)+1)</f>
        <v/>
      </c>
      <c r="AR135" s="3" t="str">
        <f>IF(OR(AQ135="",BB135=""),"",MAX($AR$3:AR134)+1)</f>
        <v/>
      </c>
      <c r="AS135" s="3" t="str">
        <f>IF(CQ135="","",RANK(CQ135,CQ$3:CQ$1048576,1)+COUNTIF($CQ$3:CQ135,CQ135)-1)</f>
        <v/>
      </c>
      <c r="AT135" s="21" t="str">
        <f>IF(C135="",IF(OR(AND($H135&lt;&gt;"",C135=""),AND($F134=$F135,$AZ135&lt;&gt;""),COUNTA($H$3:$H$1048576,#REF!,$F$3:$F$1048576)&gt;COUNTA($H$3:$H135,#REF!,$F$3:$F135),$AZ135&lt;&gt;""),INDEX(AT$3:AT$1048576,MATCH(MAX($AQ$3:$AQ134),$AQ$3:$AQ$1048576,0),0),""),C135)</f>
        <v/>
      </c>
      <c r="AU135" s="21" t="str">
        <f>IF(D135="",IF(OR(AND($H135&lt;&gt;"",D135=""),AND($F134=$F135,$AZ135&lt;&gt;""),COUNTA($H$3:$H$1048576,#REF!,$F$3:$F$1048576)&gt;COUNTA($H$3:$H135,#REF!,$F$3:$F135),$AZ135&lt;&gt;""),INDEX(AU$3:AU$1048576,MATCH(MAX($AQ$3:$AQ134),$AQ$3:$AQ$1048576,0),0),""),D135)</f>
        <v/>
      </c>
      <c r="AV135" s="21" t="str">
        <f>IF(E135="",IF(OR(AND($H135&lt;&gt;"",E135=""),AND($F134=$F135,$AZ135&lt;&gt;""),COUNTA($H$3:$H$1048576,#REF!,$F$3:$F$1048576)&gt;COUNTA($H$3:$H135,#REF!,$F$3:$F135),$AZ135&lt;&gt;""),INDEX(AV$3:AV$1048576,MATCH(MAX($AQ$3:$AQ134),$AQ$3:$AQ$1048576,0),0),""),E135)</f>
        <v/>
      </c>
      <c r="AW135" s="24" t="str">
        <f t="shared" si="244"/>
        <v/>
      </c>
      <c r="AX135" s="13" t="str">
        <f t="shared" si="245"/>
        <v/>
      </c>
      <c r="AY135" s="4" t="str">
        <f t="shared" si="246"/>
        <v/>
      </c>
      <c r="AZ135" s="4" t="str">
        <f>IF(AX135="",IF(OR(AND(H135&lt;&gt;"",F135=""),COUNTA($H$3:$H$1048576)&gt;COUNTA($H$3:$H135)),INDEX(AX$3:AX135,MATCH(MAX($AQ$3:AQ135),AQ$3:AQ135,0),0),""),AX135)</f>
        <v/>
      </c>
      <c r="BA135" s="4" t="str">
        <f>IF(AY135="",IF(AND(H135&lt;&gt;"",F135=""),INDEX(AY$3:AY135,MATCH(MAX($AQ$3:AQ135),AQ$3:AQ135,0),0),""),AY135)</f>
        <v/>
      </c>
      <c r="BB135" s="82" t="str">
        <f>IF(BC135="","",RANK(BC135,BC$3:BC$1048576,1)+COUNTIF($BC$3:BC135,BC135)-1)</f>
        <v/>
      </c>
      <c r="BC135" s="139" t="str">
        <f t="shared" si="247"/>
        <v/>
      </c>
      <c r="BD135" s="46" t="str">
        <f t="shared" si="248"/>
        <v/>
      </c>
      <c r="BE135" s="46" t="str">
        <f t="shared" si="249"/>
        <v/>
      </c>
      <c r="BF135" s="46" t="str">
        <f t="shared" si="250"/>
        <v/>
      </c>
      <c r="BG135" s="4" t="str">
        <f t="shared" si="251"/>
        <v/>
      </c>
      <c r="BH135" s="180" t="str">
        <f t="shared" si="252"/>
        <v/>
      </c>
      <c r="BI135" s="16" t="str">
        <f t="shared" si="253"/>
        <v/>
      </c>
      <c r="BJ135" s="52" t="str">
        <f>IF(BI135="","",IF(W135="","",IF(AND(K135=$K$1,$K$1&lt;&gt;""),$BT$2,IFERROR(IF(INDEX(価格設定!$D$5:$D$1048576,MATCH(Q135,価格設定!$B$5:$B$1048576,0),0)=価格設定!$D$3,$BT$2,$BS$2),$BS$2))))</f>
        <v/>
      </c>
      <c r="BK135" s="16" t="str">
        <f>IF(BI135="","",IF(COUNTIF($BI$3:BI135,BI135)=1,1,IF(AND(BI134=BI135,BH135=""),BK134,COUNTIF($BH$3:BH135,BH135))))</f>
        <v/>
      </c>
      <c r="BL135" s="52" t="str">
        <f t="shared" si="254"/>
        <v/>
      </c>
      <c r="BM135" s="52" t="str">
        <f t="shared" si="255"/>
        <v/>
      </c>
      <c r="BN135" s="119" t="str">
        <f t="shared" si="256"/>
        <v/>
      </c>
      <c r="BO135" s="119" t="str">
        <f t="shared" si="257"/>
        <v/>
      </c>
      <c r="BP135" s="17" t="str">
        <f t="shared" si="258"/>
        <v/>
      </c>
      <c r="BQ135" s="17" t="str">
        <f t="shared" si="259"/>
        <v/>
      </c>
      <c r="BR135" s="17" t="str">
        <f>IF(OR(BP135="",COUNTIF($BO$3:BO135,BO135)&lt;&gt;1),"",SUMIF(BO$3:BO$1048576,BO135,BP$3:BP$1048576))</f>
        <v/>
      </c>
      <c r="BS135" s="17" t="str">
        <f t="shared" si="260"/>
        <v/>
      </c>
      <c r="BT135" s="17" t="str">
        <f t="shared" si="261"/>
        <v/>
      </c>
      <c r="BU135" s="17" t="str">
        <f t="shared" si="262"/>
        <v/>
      </c>
      <c r="BV135" s="24" t="str">
        <f t="shared" si="263"/>
        <v/>
      </c>
      <c r="BW135" s="24" t="str">
        <f t="shared" si="264"/>
        <v/>
      </c>
      <c r="BX135" s="24" t="str">
        <f t="shared" si="265"/>
        <v/>
      </c>
      <c r="BY135" s="26" t="str">
        <f t="shared" si="266"/>
        <v/>
      </c>
      <c r="BZ135" s="26" t="str">
        <f t="shared" si="267"/>
        <v/>
      </c>
      <c r="CA135" s="26" t="str">
        <f t="shared" si="268"/>
        <v/>
      </c>
      <c r="CB135" s="66" t="str">
        <f t="shared" si="269"/>
        <v/>
      </c>
      <c r="CC135" s="65" t="str">
        <f t="shared" si="270"/>
        <v/>
      </c>
      <c r="CD135" s="26" t="str">
        <f t="shared" si="271"/>
        <v/>
      </c>
      <c r="CE135" s="26" t="str">
        <f t="shared" si="272"/>
        <v/>
      </c>
      <c r="CF135" s="193" t="str">
        <f t="shared" si="273"/>
        <v/>
      </c>
      <c r="CG135" s="193" t="str">
        <f t="shared" si="274"/>
        <v/>
      </c>
      <c r="CH135" s="26" t="str">
        <f t="shared" si="275"/>
        <v/>
      </c>
      <c r="CI135" s="26" t="str">
        <f t="shared" si="276"/>
        <v/>
      </c>
      <c r="CJ135" s="65" t="str">
        <f t="shared" si="277"/>
        <v/>
      </c>
      <c r="CK135" s="65" t="str">
        <f t="shared" si="278"/>
        <v/>
      </c>
      <c r="CL135" s="64" t="str">
        <f t="shared" si="279"/>
        <v/>
      </c>
      <c r="CM135" s="64" t="str">
        <f t="shared" si="280"/>
        <v/>
      </c>
      <c r="CN135" s="65" t="str">
        <f t="shared" si="281"/>
        <v/>
      </c>
      <c r="CP135" s="63" t="str">
        <f>IF(BH135="","",MAX($CP$3:CP134)+1)</f>
        <v/>
      </c>
      <c r="CQ135" s="24" t="str">
        <f t="shared" si="282"/>
        <v/>
      </c>
      <c r="CR135" s="24" t="str">
        <f t="shared" si="283"/>
        <v/>
      </c>
      <c r="CS135" s="24" t="str">
        <f t="shared" si="284"/>
        <v/>
      </c>
      <c r="CT135" s="58" t="str">
        <f>IF(BO135="","",COUNTIF($BO$3:BO135,BO135)&amp;"@"&amp;BO135)</f>
        <v/>
      </c>
      <c r="CU135" s="16" t="str">
        <f t="shared" si="318"/>
        <v/>
      </c>
      <c r="CV135" s="63" t="str">
        <f t="shared" si="285"/>
        <v/>
      </c>
      <c r="CW135" s="16" t="str">
        <f t="shared" si="286"/>
        <v/>
      </c>
      <c r="CX135" s="16" t="str">
        <f t="shared" si="287"/>
        <v/>
      </c>
      <c r="CY135" s="16" t="str">
        <f t="shared" si="288"/>
        <v/>
      </c>
      <c r="CZ135" s="85" t="str">
        <f t="shared" si="289"/>
        <v/>
      </c>
      <c r="DA135" s="16" t="str">
        <f t="shared" si="290"/>
        <v/>
      </c>
      <c r="DB135" s="16" t="str">
        <f t="shared" si="291"/>
        <v/>
      </c>
      <c r="DC135" s="28" t="str">
        <f>IF(CP135="","",$DC$1&amp;(INDEX(価格設定!D$1:XFD$3,ROW(価格設定!$D$3),MATCH($AW135,価格設定!D$1:XFD$1,1))*100)&amp;"%")</f>
        <v/>
      </c>
      <c r="DD135" s="28" t="str">
        <f>IF(CP135="","",$DD$1&amp;(INDEX(価格設定!D$1:XFD$3,ROW(価格設定!$D$2),MATCH($AW135,価格設定!D$1:XFD$1,1))*100)&amp;"%")</f>
        <v/>
      </c>
      <c r="DE135" s="29" t="str">
        <f t="shared" si="292"/>
        <v/>
      </c>
      <c r="DG135" s="58" t="str">
        <f t="shared" si="293"/>
        <v/>
      </c>
      <c r="DH135" s="58" t="str">
        <f t="shared" si="294"/>
        <v/>
      </c>
      <c r="DI135" s="58" t="str">
        <f t="shared" si="295"/>
        <v/>
      </c>
      <c r="DJ135" s="85" t="str">
        <f t="shared" si="296"/>
        <v/>
      </c>
      <c r="DL135" s="58" t="str">
        <f>IF(COUNTIF(DG$3:DG$1048576,DG135)=COUNTIF($DG$3:$DG135,DG135),DG135,"")</f>
        <v/>
      </c>
      <c r="DM135" s="85" t="str">
        <f t="shared" si="297"/>
        <v/>
      </c>
      <c r="DN135" s="85" t="str">
        <f t="shared" si="319"/>
        <v/>
      </c>
      <c r="DO135" s="85" t="str">
        <f t="shared" si="319"/>
        <v/>
      </c>
      <c r="DP135" s="303"/>
      <c r="DQ135" s="17" t="str">
        <f t="shared" si="320"/>
        <v/>
      </c>
      <c r="DR135" s="17" t="str">
        <f t="shared" si="321"/>
        <v/>
      </c>
      <c r="DS135" s="17" t="str">
        <f t="shared" si="322"/>
        <v/>
      </c>
      <c r="DU135" s="16" t="str">
        <f t="shared" si="298"/>
        <v/>
      </c>
      <c r="DV135" s="16" t="str">
        <f>IF(DU135="","",COUNT($DU$3:DU135))</f>
        <v/>
      </c>
      <c r="DW135" s="16" t="str">
        <f t="shared" si="299"/>
        <v/>
      </c>
      <c r="DX135" s="16" t="str">
        <f t="shared" si="300"/>
        <v/>
      </c>
      <c r="DY135" s="16" t="str">
        <f>IF(DZ135="","",COUNTIF(DZ$3:DZ135,DZ135))</f>
        <v/>
      </c>
      <c r="DZ135" s="16" t="str">
        <f t="shared" si="301"/>
        <v/>
      </c>
      <c r="EA135" s="16" t="str">
        <f t="shared" si="302"/>
        <v/>
      </c>
      <c r="EB135" s="16" t="str">
        <f t="shared" si="303"/>
        <v/>
      </c>
      <c r="EC135" s="16" t="str">
        <f t="shared" si="304"/>
        <v/>
      </c>
      <c r="ED135" s="16" t="str">
        <f t="shared" si="305"/>
        <v/>
      </c>
      <c r="EE135" s="16" t="str">
        <f t="shared" si="306"/>
        <v/>
      </c>
      <c r="EF135" s="16" t="str">
        <f t="shared" si="307"/>
        <v/>
      </c>
      <c r="EG135" s="16" t="str">
        <f t="shared" si="308"/>
        <v/>
      </c>
      <c r="EH135" s="16" t="str">
        <f t="shared" si="309"/>
        <v/>
      </c>
      <c r="EI135" s="16" t="str">
        <f t="shared" si="310"/>
        <v/>
      </c>
      <c r="EJ135" s="16" t="str">
        <f t="shared" si="311"/>
        <v/>
      </c>
      <c r="EK135" s="16" t="str">
        <f t="shared" si="312"/>
        <v/>
      </c>
      <c r="EL135" s="58" t="str">
        <f t="shared" si="313"/>
        <v/>
      </c>
      <c r="EM135" s="58" t="str">
        <f>IF(OR($DZ135="",CR135=""),IF($EL135="","",$EL135),IF(OR(CR135="なし",CR135=0),領収書!$H$1,CR135))</f>
        <v/>
      </c>
      <c r="EN135" s="58" t="str">
        <f>IF(OR($DZ135="",CS135=""),IF($EL135="","",$EL135),IF(OR(CS135="なし",CS135=0),入力!$EN$1,CS135))</f>
        <v/>
      </c>
      <c r="EO135" s="63" t="str">
        <f t="shared" si="314"/>
        <v/>
      </c>
      <c r="EP135" s="63" t="str">
        <f t="shared" si="315"/>
        <v/>
      </c>
      <c r="ER135" s="16" t="str">
        <f>IF(AND(COUNTIF($ET$3:ET135,ET135)=1,ET135&lt;&gt;""),MAX($ER$3:ER134)+1,"")</f>
        <v/>
      </c>
      <c r="ES135" s="16" t="str">
        <f>IF(価格設定!B137="","",価格設定!B137)</f>
        <v/>
      </c>
      <c r="ET135" s="16" t="str">
        <f>IF(価格設定!C137="","",価格設定!C137)</f>
        <v/>
      </c>
      <c r="EV135" s="16" t="str">
        <f t="shared" si="323"/>
        <v/>
      </c>
      <c r="EW135" s="16" t="str">
        <f t="shared" si="316"/>
        <v/>
      </c>
    </row>
    <row r="136" spans="1:153" ht="30" customHeight="1" x14ac:dyDescent="0.2">
      <c r="A136" s="225"/>
      <c r="B136" s="212"/>
      <c r="C136" s="221"/>
      <c r="D136" s="164"/>
      <c r="E136" s="165"/>
      <c r="F136" s="166"/>
      <c r="G136" s="167"/>
      <c r="H136" s="179"/>
      <c r="I136" s="306"/>
      <c r="J136" s="169"/>
      <c r="K136" s="179"/>
      <c r="L136" s="186"/>
      <c r="M136" s="186"/>
      <c r="N136" s="168"/>
      <c r="O136" s="170"/>
      <c r="P136" s="212"/>
      <c r="Q136" s="179" t="str">
        <f>IFERROR(IF(H136="","",IFERROR(INDEX(価格設定!$B$5:$B$1048576,MATCH(H136,価格設定!$B$5:$B$1048576,0),0),INDEX(価格設定!$B$5:$B$1048576,MATCH("*"&amp;H136&amp;"*",価格設定!$B$5:$B$1048576,0),0))),H136)</f>
        <v/>
      </c>
      <c r="R136" s="250" t="str">
        <f>IFERROR(IF(Q136="",IF(K136="","",K136),IF(K136="",IF(INDEX(価格設定!$C$5:$C$1048576,MATCH(Q136,価格設定!$B$5:$B$1048576,0),0)=0,"",INDEX(価格設定!$C$5:$C$1048576,MATCH(Q136,価格設定!$B$5:$B$1048576,0),0)),IF(K136="なし","",K136))),"")</f>
        <v/>
      </c>
      <c r="S136" s="308" t="str">
        <f t="shared" si="228"/>
        <v/>
      </c>
      <c r="T136" s="126" t="str">
        <f>IFERROR(IF(J136="",IF(INDEX(価格設定!$E$5:$R$1048576,MATCH($Q136,価格設定!B$5:B$1048576,0),MATCH($AW136,価格設定!E$1:X$1,1))=0,"",INDEX(価格設定!$E$5:$R$1048576,MATCH($Q136,価格設定!B$5:B$1048576,0),MATCH($AW136,価格設定!E$1:X$1,1))),J136),"")</f>
        <v/>
      </c>
      <c r="U136" s="126" t="str">
        <f t="shared" si="229"/>
        <v/>
      </c>
      <c r="V136" s="132" t="str">
        <f t="shared" si="230"/>
        <v/>
      </c>
      <c r="W136" s="127" t="str">
        <f>IFERROR(IF(OR(T136="",T136&lt;0),"",IFERROR(INDEX(価格設定!E$2:X$3,IF(AND(K136=$K$1,$K$1&lt;&gt;""),ROW(価格設定!$D$3)-1,MATCH(INDEX(価格設定!$D$5:$D$1048576,MATCH(Q136,価格設定!$B$5:$B$1048576,0),0),価格設定!$D$2:$D$3,0)),MATCH($AW136,価格設定!E$1:X$1,1)),INDEX(価格設定!E$2:X$2,0,MATCH($AW136,価格設定!E$1:X$1,1)))),"")</f>
        <v/>
      </c>
      <c r="X136" s="126" t="str">
        <f t="shared" si="317"/>
        <v/>
      </c>
      <c r="Y136" s="128" t="str">
        <f t="shared" si="231"/>
        <v/>
      </c>
      <c r="Z136" s="126" t="str">
        <f t="shared" si="232"/>
        <v/>
      </c>
      <c r="AA136" s="129" t="str">
        <f t="shared" si="233"/>
        <v/>
      </c>
      <c r="AB136" s="126" t="str">
        <f t="shared" si="234"/>
        <v/>
      </c>
      <c r="AC136" s="280" t="str">
        <f t="shared" si="235"/>
        <v/>
      </c>
      <c r="AD136" s="15"/>
      <c r="AE136" s="204" t="str">
        <f>IF(AF136="","",COUNT($AF$3:AF136))</f>
        <v/>
      </c>
      <c r="AF136" s="206" t="str">
        <f t="shared" si="236"/>
        <v/>
      </c>
      <c r="AG136" s="204" t="str">
        <f t="shared" si="237"/>
        <v/>
      </c>
      <c r="AH136" s="204" t="str">
        <f t="shared" si="238"/>
        <v/>
      </c>
      <c r="AI136" s="287"/>
      <c r="AJ136" s="15"/>
      <c r="AK136" s="138" t="str">
        <f t="shared" si="239"/>
        <v/>
      </c>
      <c r="AL136" s="131" t="str">
        <f t="shared" si="240"/>
        <v/>
      </c>
      <c r="AM136" s="131" t="str">
        <f t="shared" si="241"/>
        <v/>
      </c>
      <c r="AN136" s="313" t="str">
        <f t="shared" si="242"/>
        <v/>
      </c>
      <c r="AO136" s="316" t="str">
        <f t="shared" si="243"/>
        <v/>
      </c>
      <c r="AP136" s="18"/>
      <c r="AQ136" s="3" t="str">
        <f>IF(F136="","",MAX($AQ$3:AQ135)+1)</f>
        <v/>
      </c>
      <c r="AR136" s="3" t="str">
        <f>IF(OR(AQ136="",BB136=""),"",MAX($AR$3:AR135)+1)</f>
        <v/>
      </c>
      <c r="AS136" s="3" t="str">
        <f>IF(CQ136="","",RANK(CQ136,CQ$3:CQ$1048576,1)+COUNTIF($CQ$3:CQ136,CQ136)-1)</f>
        <v/>
      </c>
      <c r="AT136" s="21" t="str">
        <f>IF(C136="",IF(OR(AND($H136&lt;&gt;"",C136=""),AND($F135=$F136,$AZ136&lt;&gt;""),COUNTA($H$3:$H$1048576,#REF!,$F$3:$F$1048576)&gt;COUNTA($H$3:$H136,#REF!,$F$3:$F136),$AZ136&lt;&gt;""),INDEX(AT$3:AT$1048576,MATCH(MAX($AQ$3:$AQ135),$AQ$3:$AQ$1048576,0),0),""),C136)</f>
        <v/>
      </c>
      <c r="AU136" s="21" t="str">
        <f>IF(D136="",IF(OR(AND($H136&lt;&gt;"",D136=""),AND($F135=$F136,$AZ136&lt;&gt;""),COUNTA($H$3:$H$1048576,#REF!,$F$3:$F$1048576)&gt;COUNTA($H$3:$H136,#REF!,$F$3:$F136),$AZ136&lt;&gt;""),INDEX(AU$3:AU$1048576,MATCH(MAX($AQ$3:$AQ135),$AQ$3:$AQ$1048576,0),0),""),D136)</f>
        <v/>
      </c>
      <c r="AV136" s="21" t="str">
        <f>IF(E136="",IF(OR(AND($H136&lt;&gt;"",E136=""),AND($F135=$F136,$AZ136&lt;&gt;""),COUNTA($H$3:$H$1048576,#REF!,$F$3:$F$1048576)&gt;COUNTA($H$3:$H136,#REF!,$F$3:$F136),$AZ136&lt;&gt;""),INDEX(AV$3:AV$1048576,MATCH(MAX($AQ$3:$AQ135),$AQ$3:$AQ$1048576,0),0),""),E136)</f>
        <v/>
      </c>
      <c r="AW136" s="24" t="str">
        <f t="shared" si="244"/>
        <v/>
      </c>
      <c r="AX136" s="13" t="str">
        <f t="shared" si="245"/>
        <v/>
      </c>
      <c r="AY136" s="4" t="str">
        <f t="shared" si="246"/>
        <v/>
      </c>
      <c r="AZ136" s="4" t="str">
        <f>IF(AX136="",IF(OR(AND(H136&lt;&gt;"",F136=""),COUNTA($H$3:$H$1048576)&gt;COUNTA($H$3:$H136)),INDEX(AX$3:AX136,MATCH(MAX($AQ$3:AQ136),AQ$3:AQ136,0),0),""),AX136)</f>
        <v/>
      </c>
      <c r="BA136" s="4" t="str">
        <f>IF(AY136="",IF(AND(H136&lt;&gt;"",F136=""),INDEX(AY$3:AY136,MATCH(MAX($AQ$3:AQ136),AQ$3:AQ136,0),0),""),AY136)</f>
        <v/>
      </c>
      <c r="BB136" s="82" t="str">
        <f>IF(BC136="","",RANK(BC136,BC$3:BC$1048576,1)+COUNTIF($BC$3:BC136,BC136)-1)</f>
        <v/>
      </c>
      <c r="BC136" s="139" t="str">
        <f t="shared" si="247"/>
        <v/>
      </c>
      <c r="BD136" s="46" t="str">
        <f t="shared" si="248"/>
        <v/>
      </c>
      <c r="BE136" s="46" t="str">
        <f t="shared" si="249"/>
        <v/>
      </c>
      <c r="BF136" s="46" t="str">
        <f t="shared" si="250"/>
        <v/>
      </c>
      <c r="BG136" s="4" t="str">
        <f t="shared" si="251"/>
        <v/>
      </c>
      <c r="BH136" s="180" t="str">
        <f t="shared" si="252"/>
        <v/>
      </c>
      <c r="BI136" s="16" t="str">
        <f t="shared" si="253"/>
        <v/>
      </c>
      <c r="BJ136" s="52" t="str">
        <f>IF(BI136="","",IF(W136="","",IF(AND(K136=$K$1,$K$1&lt;&gt;""),$BT$2,IFERROR(IF(INDEX(価格設定!$D$5:$D$1048576,MATCH(Q136,価格設定!$B$5:$B$1048576,0),0)=価格設定!$D$3,$BT$2,$BS$2),$BS$2))))</f>
        <v/>
      </c>
      <c r="BK136" s="16" t="str">
        <f>IF(BI136="","",IF(COUNTIF($BI$3:BI136,BI136)=1,1,IF(AND(BI135=BI136,BH136=""),BK135,COUNTIF($BH$3:BH136,BH136))))</f>
        <v/>
      </c>
      <c r="BL136" s="52" t="str">
        <f t="shared" si="254"/>
        <v/>
      </c>
      <c r="BM136" s="52" t="str">
        <f t="shared" si="255"/>
        <v/>
      </c>
      <c r="BN136" s="119" t="str">
        <f t="shared" si="256"/>
        <v/>
      </c>
      <c r="BO136" s="119" t="str">
        <f t="shared" si="257"/>
        <v/>
      </c>
      <c r="BP136" s="17" t="str">
        <f t="shared" si="258"/>
        <v/>
      </c>
      <c r="BQ136" s="17" t="str">
        <f t="shared" si="259"/>
        <v/>
      </c>
      <c r="BR136" s="17" t="str">
        <f>IF(OR(BP136="",COUNTIF($BO$3:BO136,BO136)&lt;&gt;1),"",SUMIF(BO$3:BO$1048576,BO136,BP$3:BP$1048576))</f>
        <v/>
      </c>
      <c r="BS136" s="17" t="str">
        <f t="shared" si="260"/>
        <v/>
      </c>
      <c r="BT136" s="17" t="str">
        <f t="shared" si="261"/>
        <v/>
      </c>
      <c r="BU136" s="17" t="str">
        <f t="shared" si="262"/>
        <v/>
      </c>
      <c r="BV136" s="24" t="str">
        <f t="shared" si="263"/>
        <v/>
      </c>
      <c r="BW136" s="24" t="str">
        <f t="shared" si="264"/>
        <v/>
      </c>
      <c r="BX136" s="24" t="str">
        <f t="shared" si="265"/>
        <v/>
      </c>
      <c r="BY136" s="26" t="str">
        <f t="shared" si="266"/>
        <v/>
      </c>
      <c r="BZ136" s="26" t="str">
        <f t="shared" si="267"/>
        <v/>
      </c>
      <c r="CA136" s="26" t="str">
        <f t="shared" si="268"/>
        <v/>
      </c>
      <c r="CB136" s="66" t="str">
        <f t="shared" si="269"/>
        <v/>
      </c>
      <c r="CC136" s="65" t="str">
        <f t="shared" si="270"/>
        <v/>
      </c>
      <c r="CD136" s="26" t="str">
        <f t="shared" si="271"/>
        <v/>
      </c>
      <c r="CE136" s="26" t="str">
        <f t="shared" si="272"/>
        <v/>
      </c>
      <c r="CF136" s="193" t="str">
        <f t="shared" si="273"/>
        <v/>
      </c>
      <c r="CG136" s="193" t="str">
        <f t="shared" si="274"/>
        <v/>
      </c>
      <c r="CH136" s="26" t="str">
        <f t="shared" si="275"/>
        <v/>
      </c>
      <c r="CI136" s="26" t="str">
        <f t="shared" si="276"/>
        <v/>
      </c>
      <c r="CJ136" s="65" t="str">
        <f t="shared" si="277"/>
        <v/>
      </c>
      <c r="CK136" s="65" t="str">
        <f t="shared" si="278"/>
        <v/>
      </c>
      <c r="CL136" s="64" t="str">
        <f t="shared" si="279"/>
        <v/>
      </c>
      <c r="CM136" s="64" t="str">
        <f t="shared" si="280"/>
        <v/>
      </c>
      <c r="CN136" s="65" t="str">
        <f t="shared" si="281"/>
        <v/>
      </c>
      <c r="CP136" s="63" t="str">
        <f>IF(BH136="","",MAX($CP$3:CP135)+1)</f>
        <v/>
      </c>
      <c r="CQ136" s="24" t="str">
        <f t="shared" si="282"/>
        <v/>
      </c>
      <c r="CR136" s="24" t="str">
        <f t="shared" si="283"/>
        <v/>
      </c>
      <c r="CS136" s="24" t="str">
        <f t="shared" si="284"/>
        <v/>
      </c>
      <c r="CT136" s="58" t="str">
        <f>IF(BO136="","",COUNTIF($BO$3:BO136,BO136)&amp;"@"&amp;BO136)</f>
        <v/>
      </c>
      <c r="CU136" s="16" t="str">
        <f t="shared" si="318"/>
        <v/>
      </c>
      <c r="CV136" s="63" t="str">
        <f t="shared" si="285"/>
        <v/>
      </c>
      <c r="CW136" s="16" t="str">
        <f t="shared" si="286"/>
        <v/>
      </c>
      <c r="CX136" s="16" t="str">
        <f t="shared" si="287"/>
        <v/>
      </c>
      <c r="CY136" s="16" t="str">
        <f t="shared" si="288"/>
        <v/>
      </c>
      <c r="CZ136" s="85" t="str">
        <f t="shared" si="289"/>
        <v/>
      </c>
      <c r="DA136" s="16" t="str">
        <f t="shared" si="290"/>
        <v/>
      </c>
      <c r="DB136" s="16" t="str">
        <f t="shared" si="291"/>
        <v/>
      </c>
      <c r="DC136" s="28" t="str">
        <f>IF(CP136="","",$DC$1&amp;(INDEX(価格設定!D$1:XFD$3,ROW(価格設定!$D$3),MATCH($AW136,価格設定!D$1:XFD$1,1))*100)&amp;"%")</f>
        <v/>
      </c>
      <c r="DD136" s="28" t="str">
        <f>IF(CP136="","",$DD$1&amp;(INDEX(価格設定!D$1:XFD$3,ROW(価格設定!$D$2),MATCH($AW136,価格設定!D$1:XFD$1,1))*100)&amp;"%")</f>
        <v/>
      </c>
      <c r="DE136" s="29" t="str">
        <f t="shared" si="292"/>
        <v/>
      </c>
      <c r="DG136" s="58" t="str">
        <f t="shared" si="293"/>
        <v/>
      </c>
      <c r="DH136" s="58" t="str">
        <f t="shared" si="294"/>
        <v/>
      </c>
      <c r="DI136" s="58" t="str">
        <f t="shared" si="295"/>
        <v/>
      </c>
      <c r="DJ136" s="85" t="str">
        <f t="shared" si="296"/>
        <v/>
      </c>
      <c r="DL136" s="58" t="str">
        <f>IF(COUNTIF(DG$3:DG$1048576,DG136)=COUNTIF($DG$3:$DG136,DG136),DG136,"")</f>
        <v/>
      </c>
      <c r="DM136" s="85" t="str">
        <f t="shared" si="297"/>
        <v/>
      </c>
      <c r="DN136" s="85" t="str">
        <f t="shared" si="319"/>
        <v/>
      </c>
      <c r="DO136" s="85" t="str">
        <f t="shared" si="319"/>
        <v/>
      </c>
      <c r="DP136" s="303"/>
      <c r="DQ136" s="17" t="str">
        <f t="shared" si="320"/>
        <v/>
      </c>
      <c r="DR136" s="17" t="str">
        <f t="shared" si="321"/>
        <v/>
      </c>
      <c r="DS136" s="17" t="str">
        <f t="shared" si="322"/>
        <v/>
      </c>
      <c r="DU136" s="16" t="str">
        <f t="shared" si="298"/>
        <v/>
      </c>
      <c r="DV136" s="16" t="str">
        <f>IF(DU136="","",COUNT($DU$3:DU136))</f>
        <v/>
      </c>
      <c r="DW136" s="16" t="str">
        <f t="shared" si="299"/>
        <v/>
      </c>
      <c r="DX136" s="16" t="str">
        <f t="shared" si="300"/>
        <v/>
      </c>
      <c r="DY136" s="16" t="str">
        <f>IF(DZ136="","",COUNTIF(DZ$3:DZ136,DZ136))</f>
        <v/>
      </c>
      <c r="DZ136" s="16" t="str">
        <f t="shared" si="301"/>
        <v/>
      </c>
      <c r="EA136" s="16" t="str">
        <f t="shared" si="302"/>
        <v/>
      </c>
      <c r="EB136" s="16" t="str">
        <f t="shared" si="303"/>
        <v/>
      </c>
      <c r="EC136" s="16" t="str">
        <f t="shared" si="304"/>
        <v/>
      </c>
      <c r="ED136" s="16" t="str">
        <f t="shared" si="305"/>
        <v/>
      </c>
      <c r="EE136" s="16" t="str">
        <f t="shared" si="306"/>
        <v/>
      </c>
      <c r="EF136" s="16" t="str">
        <f t="shared" si="307"/>
        <v/>
      </c>
      <c r="EG136" s="16" t="str">
        <f t="shared" si="308"/>
        <v/>
      </c>
      <c r="EH136" s="16" t="str">
        <f t="shared" si="309"/>
        <v/>
      </c>
      <c r="EI136" s="16" t="str">
        <f t="shared" si="310"/>
        <v/>
      </c>
      <c r="EJ136" s="16" t="str">
        <f t="shared" si="311"/>
        <v/>
      </c>
      <c r="EK136" s="16" t="str">
        <f t="shared" si="312"/>
        <v/>
      </c>
      <c r="EL136" s="58" t="str">
        <f t="shared" si="313"/>
        <v/>
      </c>
      <c r="EM136" s="58" t="str">
        <f>IF(OR($DZ136="",CR136=""),IF($EL136="","",$EL136),IF(OR(CR136="なし",CR136=0),領収書!$H$1,CR136))</f>
        <v/>
      </c>
      <c r="EN136" s="58" t="str">
        <f>IF(OR($DZ136="",CS136=""),IF($EL136="","",$EL136),IF(OR(CS136="なし",CS136=0),入力!$EN$1,CS136))</f>
        <v/>
      </c>
      <c r="EO136" s="63" t="str">
        <f t="shared" si="314"/>
        <v/>
      </c>
      <c r="EP136" s="63" t="str">
        <f t="shared" si="315"/>
        <v/>
      </c>
      <c r="ER136" s="16" t="str">
        <f>IF(AND(COUNTIF($ET$3:ET136,ET136)=1,ET136&lt;&gt;""),MAX($ER$3:ER135)+1,"")</f>
        <v/>
      </c>
      <c r="ES136" s="16" t="str">
        <f>IF(価格設定!B138="","",価格設定!B138)</f>
        <v/>
      </c>
      <c r="ET136" s="16" t="str">
        <f>IF(価格設定!C138="","",価格設定!C138)</f>
        <v/>
      </c>
      <c r="EV136" s="16" t="str">
        <f t="shared" si="323"/>
        <v/>
      </c>
      <c r="EW136" s="16" t="str">
        <f t="shared" si="316"/>
        <v/>
      </c>
    </row>
    <row r="137" spans="1:153" ht="30" customHeight="1" x14ac:dyDescent="0.2">
      <c r="A137" s="225"/>
      <c r="B137" s="212"/>
      <c r="C137" s="221"/>
      <c r="D137" s="164"/>
      <c r="E137" s="165"/>
      <c r="F137" s="166"/>
      <c r="G137" s="167"/>
      <c r="H137" s="179"/>
      <c r="I137" s="306"/>
      <c r="J137" s="169"/>
      <c r="K137" s="179"/>
      <c r="L137" s="186"/>
      <c r="M137" s="186"/>
      <c r="N137" s="168"/>
      <c r="O137" s="170"/>
      <c r="P137" s="212"/>
      <c r="Q137" s="179" t="str">
        <f>IFERROR(IF(H137="","",IFERROR(INDEX(価格設定!$B$5:$B$1048576,MATCH(H137,価格設定!$B$5:$B$1048576,0),0),INDEX(価格設定!$B$5:$B$1048576,MATCH("*"&amp;H137&amp;"*",価格設定!$B$5:$B$1048576,0),0))),H137)</f>
        <v/>
      </c>
      <c r="R137" s="250" t="str">
        <f>IFERROR(IF(Q137="",IF(K137="","",K137),IF(K137="",IF(INDEX(価格設定!$C$5:$C$1048576,MATCH(Q137,価格設定!$B$5:$B$1048576,0),0)=0,"",INDEX(価格設定!$C$5:$C$1048576,MATCH(Q137,価格設定!$B$5:$B$1048576,0),0)),IF(K137="なし","",K137))),"")</f>
        <v/>
      </c>
      <c r="S137" s="308" t="str">
        <f t="shared" si="228"/>
        <v/>
      </c>
      <c r="T137" s="126" t="str">
        <f>IFERROR(IF(J137="",IF(INDEX(価格設定!$E$5:$R$1048576,MATCH($Q137,価格設定!B$5:B$1048576,0),MATCH($AW137,価格設定!E$1:X$1,1))=0,"",INDEX(価格設定!$E$5:$R$1048576,MATCH($Q137,価格設定!B$5:B$1048576,0),MATCH($AW137,価格設定!E$1:X$1,1))),J137),"")</f>
        <v/>
      </c>
      <c r="U137" s="126" t="str">
        <f t="shared" si="229"/>
        <v/>
      </c>
      <c r="V137" s="132" t="str">
        <f t="shared" si="230"/>
        <v/>
      </c>
      <c r="W137" s="127" t="str">
        <f>IFERROR(IF(OR(T137="",T137&lt;0),"",IFERROR(INDEX(価格設定!E$2:X$3,IF(AND(K137=$K$1,$K$1&lt;&gt;""),ROW(価格設定!$D$3)-1,MATCH(INDEX(価格設定!$D$5:$D$1048576,MATCH(Q137,価格設定!$B$5:$B$1048576,0),0),価格設定!$D$2:$D$3,0)),MATCH($AW137,価格設定!E$1:X$1,1)),INDEX(価格設定!E$2:X$2,0,MATCH($AW137,価格設定!E$1:X$1,1)))),"")</f>
        <v/>
      </c>
      <c r="X137" s="126" t="str">
        <f t="shared" si="317"/>
        <v/>
      </c>
      <c r="Y137" s="128" t="str">
        <f t="shared" si="231"/>
        <v/>
      </c>
      <c r="Z137" s="126" t="str">
        <f t="shared" si="232"/>
        <v/>
      </c>
      <c r="AA137" s="129" t="str">
        <f t="shared" si="233"/>
        <v/>
      </c>
      <c r="AB137" s="126" t="str">
        <f t="shared" si="234"/>
        <v/>
      </c>
      <c r="AC137" s="280" t="str">
        <f t="shared" si="235"/>
        <v/>
      </c>
      <c r="AD137" s="15"/>
      <c r="AE137" s="204" t="str">
        <f>IF(AF137="","",COUNT($AF$3:AF137))</f>
        <v/>
      </c>
      <c r="AF137" s="206" t="str">
        <f t="shared" si="236"/>
        <v/>
      </c>
      <c r="AG137" s="204" t="str">
        <f t="shared" si="237"/>
        <v/>
      </c>
      <c r="AH137" s="204" t="str">
        <f t="shared" si="238"/>
        <v/>
      </c>
      <c r="AI137" s="287"/>
      <c r="AJ137" s="15"/>
      <c r="AK137" s="138" t="str">
        <f t="shared" si="239"/>
        <v/>
      </c>
      <c r="AL137" s="131" t="str">
        <f t="shared" si="240"/>
        <v/>
      </c>
      <c r="AM137" s="131" t="str">
        <f t="shared" si="241"/>
        <v/>
      </c>
      <c r="AN137" s="313" t="str">
        <f t="shared" si="242"/>
        <v/>
      </c>
      <c r="AO137" s="316" t="str">
        <f t="shared" si="243"/>
        <v/>
      </c>
      <c r="AP137" s="18"/>
      <c r="AQ137" s="3" t="str">
        <f>IF(F137="","",MAX($AQ$3:AQ136)+1)</f>
        <v/>
      </c>
      <c r="AR137" s="3" t="str">
        <f>IF(OR(AQ137="",BB137=""),"",MAX($AR$3:AR136)+1)</f>
        <v/>
      </c>
      <c r="AS137" s="3" t="str">
        <f>IF(CQ137="","",RANK(CQ137,CQ$3:CQ$1048576,1)+COUNTIF($CQ$3:CQ137,CQ137)-1)</f>
        <v/>
      </c>
      <c r="AT137" s="21" t="str">
        <f>IF(C137="",IF(OR(AND($H137&lt;&gt;"",C137=""),AND($F136=$F137,$AZ137&lt;&gt;""),COUNTA($H$3:$H$1048576,#REF!,$F$3:$F$1048576)&gt;COUNTA($H$3:$H137,#REF!,$F$3:$F137),$AZ137&lt;&gt;""),INDEX(AT$3:AT$1048576,MATCH(MAX($AQ$3:$AQ136),$AQ$3:$AQ$1048576,0),0),""),C137)</f>
        <v/>
      </c>
      <c r="AU137" s="21" t="str">
        <f>IF(D137="",IF(OR(AND($H137&lt;&gt;"",D137=""),AND($F136=$F137,$AZ137&lt;&gt;""),COUNTA($H$3:$H$1048576,#REF!,$F$3:$F$1048576)&gt;COUNTA($H$3:$H137,#REF!,$F$3:$F137),$AZ137&lt;&gt;""),INDEX(AU$3:AU$1048576,MATCH(MAX($AQ$3:$AQ136),$AQ$3:$AQ$1048576,0),0),""),D137)</f>
        <v/>
      </c>
      <c r="AV137" s="21" t="str">
        <f>IF(E137="",IF(OR(AND($H137&lt;&gt;"",E137=""),AND($F136=$F137,$AZ137&lt;&gt;""),COUNTA($H$3:$H$1048576,#REF!,$F$3:$F$1048576)&gt;COUNTA($H$3:$H137,#REF!,$F$3:$F137),$AZ137&lt;&gt;""),INDEX(AV$3:AV$1048576,MATCH(MAX($AQ$3:$AQ136),$AQ$3:$AQ$1048576,0),0),""),E137)</f>
        <v/>
      </c>
      <c r="AW137" s="24" t="str">
        <f t="shared" si="244"/>
        <v/>
      </c>
      <c r="AX137" s="13" t="str">
        <f t="shared" si="245"/>
        <v/>
      </c>
      <c r="AY137" s="4" t="str">
        <f t="shared" si="246"/>
        <v/>
      </c>
      <c r="AZ137" s="4" t="str">
        <f>IF(AX137="",IF(OR(AND(H137&lt;&gt;"",F137=""),COUNTA($H$3:$H$1048576)&gt;COUNTA($H$3:$H137)),INDEX(AX$3:AX137,MATCH(MAX($AQ$3:AQ137),AQ$3:AQ137,0),0),""),AX137)</f>
        <v/>
      </c>
      <c r="BA137" s="4" t="str">
        <f>IF(AY137="",IF(AND(H137&lt;&gt;"",F137=""),INDEX(AY$3:AY137,MATCH(MAX($AQ$3:AQ137),AQ$3:AQ137,0),0),""),AY137)</f>
        <v/>
      </c>
      <c r="BB137" s="82" t="str">
        <f>IF(BC137="","",RANK(BC137,BC$3:BC$1048576,1)+COUNTIF($BC$3:BC137,BC137)-1)</f>
        <v/>
      </c>
      <c r="BC137" s="139" t="str">
        <f t="shared" si="247"/>
        <v/>
      </c>
      <c r="BD137" s="46" t="str">
        <f t="shared" si="248"/>
        <v/>
      </c>
      <c r="BE137" s="46" t="str">
        <f t="shared" si="249"/>
        <v/>
      </c>
      <c r="BF137" s="46" t="str">
        <f t="shared" si="250"/>
        <v/>
      </c>
      <c r="BG137" s="4" t="str">
        <f t="shared" si="251"/>
        <v/>
      </c>
      <c r="BH137" s="180" t="str">
        <f t="shared" si="252"/>
        <v/>
      </c>
      <c r="BI137" s="16" t="str">
        <f t="shared" si="253"/>
        <v/>
      </c>
      <c r="BJ137" s="52" t="str">
        <f>IF(BI137="","",IF(W137="","",IF(AND(K137=$K$1,$K$1&lt;&gt;""),$BT$2,IFERROR(IF(INDEX(価格設定!$D$5:$D$1048576,MATCH(Q137,価格設定!$B$5:$B$1048576,0),0)=価格設定!$D$3,$BT$2,$BS$2),$BS$2))))</f>
        <v/>
      </c>
      <c r="BK137" s="16" t="str">
        <f>IF(BI137="","",IF(COUNTIF($BI$3:BI137,BI137)=1,1,IF(AND(BI136=BI137,BH137=""),BK136,COUNTIF($BH$3:BH137,BH137))))</f>
        <v/>
      </c>
      <c r="BL137" s="52" t="str">
        <f t="shared" si="254"/>
        <v/>
      </c>
      <c r="BM137" s="52" t="str">
        <f t="shared" si="255"/>
        <v/>
      </c>
      <c r="BN137" s="119" t="str">
        <f t="shared" si="256"/>
        <v/>
      </c>
      <c r="BO137" s="119" t="str">
        <f t="shared" si="257"/>
        <v/>
      </c>
      <c r="BP137" s="17" t="str">
        <f t="shared" si="258"/>
        <v/>
      </c>
      <c r="BQ137" s="17" t="str">
        <f t="shared" si="259"/>
        <v/>
      </c>
      <c r="BR137" s="17" t="str">
        <f>IF(OR(BP137="",COUNTIF($BO$3:BO137,BO137)&lt;&gt;1),"",SUMIF(BO$3:BO$1048576,BO137,BP$3:BP$1048576))</f>
        <v/>
      </c>
      <c r="BS137" s="17" t="str">
        <f t="shared" si="260"/>
        <v/>
      </c>
      <c r="BT137" s="17" t="str">
        <f t="shared" si="261"/>
        <v/>
      </c>
      <c r="BU137" s="17" t="str">
        <f t="shared" si="262"/>
        <v/>
      </c>
      <c r="BV137" s="24" t="str">
        <f t="shared" si="263"/>
        <v/>
      </c>
      <c r="BW137" s="24" t="str">
        <f t="shared" si="264"/>
        <v/>
      </c>
      <c r="BX137" s="24" t="str">
        <f t="shared" si="265"/>
        <v/>
      </c>
      <c r="BY137" s="26" t="str">
        <f t="shared" si="266"/>
        <v/>
      </c>
      <c r="BZ137" s="26" t="str">
        <f t="shared" si="267"/>
        <v/>
      </c>
      <c r="CA137" s="26" t="str">
        <f t="shared" si="268"/>
        <v/>
      </c>
      <c r="CB137" s="66" t="str">
        <f t="shared" si="269"/>
        <v/>
      </c>
      <c r="CC137" s="65" t="str">
        <f t="shared" si="270"/>
        <v/>
      </c>
      <c r="CD137" s="26" t="str">
        <f t="shared" si="271"/>
        <v/>
      </c>
      <c r="CE137" s="26" t="str">
        <f t="shared" si="272"/>
        <v/>
      </c>
      <c r="CF137" s="193" t="str">
        <f t="shared" si="273"/>
        <v/>
      </c>
      <c r="CG137" s="193" t="str">
        <f t="shared" si="274"/>
        <v/>
      </c>
      <c r="CH137" s="26" t="str">
        <f t="shared" si="275"/>
        <v/>
      </c>
      <c r="CI137" s="26" t="str">
        <f t="shared" si="276"/>
        <v/>
      </c>
      <c r="CJ137" s="65" t="str">
        <f t="shared" si="277"/>
        <v/>
      </c>
      <c r="CK137" s="65" t="str">
        <f t="shared" si="278"/>
        <v/>
      </c>
      <c r="CL137" s="64" t="str">
        <f t="shared" si="279"/>
        <v/>
      </c>
      <c r="CM137" s="64" t="str">
        <f t="shared" si="280"/>
        <v/>
      </c>
      <c r="CN137" s="65" t="str">
        <f t="shared" si="281"/>
        <v/>
      </c>
      <c r="CP137" s="63" t="str">
        <f>IF(BH137="","",MAX($CP$3:CP136)+1)</f>
        <v/>
      </c>
      <c r="CQ137" s="24" t="str">
        <f t="shared" si="282"/>
        <v/>
      </c>
      <c r="CR137" s="24" t="str">
        <f t="shared" si="283"/>
        <v/>
      </c>
      <c r="CS137" s="24" t="str">
        <f t="shared" si="284"/>
        <v/>
      </c>
      <c r="CT137" s="58" t="str">
        <f>IF(BO137="","",COUNTIF($BO$3:BO137,BO137)&amp;"@"&amp;BO137)</f>
        <v/>
      </c>
      <c r="CU137" s="16" t="str">
        <f t="shared" si="318"/>
        <v/>
      </c>
      <c r="CV137" s="63" t="str">
        <f t="shared" si="285"/>
        <v/>
      </c>
      <c r="CW137" s="16" t="str">
        <f t="shared" si="286"/>
        <v/>
      </c>
      <c r="CX137" s="16" t="str">
        <f t="shared" si="287"/>
        <v/>
      </c>
      <c r="CY137" s="16" t="str">
        <f t="shared" si="288"/>
        <v/>
      </c>
      <c r="CZ137" s="85" t="str">
        <f t="shared" si="289"/>
        <v/>
      </c>
      <c r="DA137" s="16" t="str">
        <f t="shared" si="290"/>
        <v/>
      </c>
      <c r="DB137" s="16" t="str">
        <f t="shared" si="291"/>
        <v/>
      </c>
      <c r="DC137" s="28" t="str">
        <f>IF(CP137="","",$DC$1&amp;(INDEX(価格設定!D$1:XFD$3,ROW(価格設定!$D$3),MATCH($AW137,価格設定!D$1:XFD$1,1))*100)&amp;"%")</f>
        <v/>
      </c>
      <c r="DD137" s="28" t="str">
        <f>IF(CP137="","",$DD$1&amp;(INDEX(価格設定!D$1:XFD$3,ROW(価格設定!$D$2),MATCH($AW137,価格設定!D$1:XFD$1,1))*100)&amp;"%")</f>
        <v/>
      </c>
      <c r="DE137" s="29" t="str">
        <f t="shared" si="292"/>
        <v/>
      </c>
      <c r="DG137" s="58" t="str">
        <f t="shared" si="293"/>
        <v/>
      </c>
      <c r="DH137" s="58" t="str">
        <f t="shared" si="294"/>
        <v/>
      </c>
      <c r="DI137" s="58" t="str">
        <f t="shared" si="295"/>
        <v/>
      </c>
      <c r="DJ137" s="85" t="str">
        <f t="shared" si="296"/>
        <v/>
      </c>
      <c r="DL137" s="58" t="str">
        <f>IF(COUNTIF(DG$3:DG$1048576,DG137)=COUNTIF($DG$3:$DG137,DG137),DG137,"")</f>
        <v/>
      </c>
      <c r="DM137" s="85" t="str">
        <f t="shared" si="297"/>
        <v/>
      </c>
      <c r="DN137" s="85" t="str">
        <f t="shared" si="319"/>
        <v/>
      </c>
      <c r="DO137" s="85" t="str">
        <f t="shared" si="319"/>
        <v/>
      </c>
      <c r="DP137" s="303"/>
      <c r="DQ137" s="17" t="str">
        <f t="shared" si="320"/>
        <v/>
      </c>
      <c r="DR137" s="17" t="str">
        <f t="shared" si="321"/>
        <v/>
      </c>
      <c r="DS137" s="17" t="str">
        <f t="shared" si="322"/>
        <v/>
      </c>
      <c r="DU137" s="16" t="str">
        <f t="shared" si="298"/>
        <v/>
      </c>
      <c r="DV137" s="16" t="str">
        <f>IF(DU137="","",COUNT($DU$3:DU137))</f>
        <v/>
      </c>
      <c r="DW137" s="16" t="str">
        <f t="shared" si="299"/>
        <v/>
      </c>
      <c r="DX137" s="16" t="str">
        <f t="shared" si="300"/>
        <v/>
      </c>
      <c r="DY137" s="16" t="str">
        <f>IF(DZ137="","",COUNTIF(DZ$3:DZ137,DZ137))</f>
        <v/>
      </c>
      <c r="DZ137" s="16" t="str">
        <f t="shared" si="301"/>
        <v/>
      </c>
      <c r="EA137" s="16" t="str">
        <f t="shared" si="302"/>
        <v/>
      </c>
      <c r="EB137" s="16" t="str">
        <f t="shared" si="303"/>
        <v/>
      </c>
      <c r="EC137" s="16" t="str">
        <f t="shared" si="304"/>
        <v/>
      </c>
      <c r="ED137" s="16" t="str">
        <f t="shared" si="305"/>
        <v/>
      </c>
      <c r="EE137" s="16" t="str">
        <f t="shared" si="306"/>
        <v/>
      </c>
      <c r="EF137" s="16" t="str">
        <f t="shared" si="307"/>
        <v/>
      </c>
      <c r="EG137" s="16" t="str">
        <f t="shared" si="308"/>
        <v/>
      </c>
      <c r="EH137" s="16" t="str">
        <f t="shared" si="309"/>
        <v/>
      </c>
      <c r="EI137" s="16" t="str">
        <f t="shared" si="310"/>
        <v/>
      </c>
      <c r="EJ137" s="16" t="str">
        <f t="shared" si="311"/>
        <v/>
      </c>
      <c r="EK137" s="16" t="str">
        <f t="shared" si="312"/>
        <v/>
      </c>
      <c r="EL137" s="58" t="str">
        <f t="shared" si="313"/>
        <v/>
      </c>
      <c r="EM137" s="58" t="str">
        <f>IF(OR($DZ137="",CR137=""),IF($EL137="","",$EL137),IF(OR(CR137="なし",CR137=0),領収書!$H$1,CR137))</f>
        <v/>
      </c>
      <c r="EN137" s="58" t="str">
        <f>IF(OR($DZ137="",CS137=""),IF($EL137="","",$EL137),IF(OR(CS137="なし",CS137=0),入力!$EN$1,CS137))</f>
        <v/>
      </c>
      <c r="EO137" s="63" t="str">
        <f t="shared" si="314"/>
        <v/>
      </c>
      <c r="EP137" s="63" t="str">
        <f t="shared" si="315"/>
        <v/>
      </c>
      <c r="ER137" s="16" t="str">
        <f>IF(AND(COUNTIF($ET$3:ET137,ET137)=1,ET137&lt;&gt;""),MAX($ER$3:ER136)+1,"")</f>
        <v/>
      </c>
      <c r="ES137" s="16" t="str">
        <f>IF(価格設定!B139="","",価格設定!B139)</f>
        <v/>
      </c>
      <c r="ET137" s="16" t="str">
        <f>IF(価格設定!C139="","",価格設定!C139)</f>
        <v/>
      </c>
      <c r="EV137" s="16" t="str">
        <f t="shared" si="323"/>
        <v/>
      </c>
      <c r="EW137" s="16" t="str">
        <f t="shared" si="316"/>
        <v/>
      </c>
    </row>
    <row r="138" spans="1:153" ht="30" customHeight="1" x14ac:dyDescent="0.2">
      <c r="A138" s="225"/>
      <c r="B138" s="212"/>
      <c r="C138" s="221"/>
      <c r="D138" s="164"/>
      <c r="E138" s="165"/>
      <c r="F138" s="166"/>
      <c r="G138" s="167"/>
      <c r="H138" s="179"/>
      <c r="I138" s="306"/>
      <c r="J138" s="169"/>
      <c r="K138" s="179"/>
      <c r="L138" s="186"/>
      <c r="M138" s="186"/>
      <c r="N138" s="168"/>
      <c r="O138" s="170"/>
      <c r="P138" s="212"/>
      <c r="Q138" s="179" t="str">
        <f>IFERROR(IF(H138="","",IFERROR(INDEX(価格設定!$B$5:$B$1048576,MATCH(H138,価格設定!$B$5:$B$1048576,0),0),INDEX(価格設定!$B$5:$B$1048576,MATCH("*"&amp;H138&amp;"*",価格設定!$B$5:$B$1048576,0),0))),H138)</f>
        <v/>
      </c>
      <c r="R138" s="250" t="str">
        <f>IFERROR(IF(Q138="",IF(K138="","",K138),IF(K138="",IF(INDEX(価格設定!$C$5:$C$1048576,MATCH(Q138,価格設定!$B$5:$B$1048576,0),0)=0,"",INDEX(価格設定!$C$5:$C$1048576,MATCH(Q138,価格設定!$B$5:$B$1048576,0),0)),IF(K138="なし","",K138))),"")</f>
        <v/>
      </c>
      <c r="S138" s="308" t="str">
        <f t="shared" si="228"/>
        <v/>
      </c>
      <c r="T138" s="126" t="str">
        <f>IFERROR(IF(J138="",IF(INDEX(価格設定!$E$5:$R$1048576,MATCH($Q138,価格設定!B$5:B$1048576,0),MATCH($AW138,価格設定!E$1:X$1,1))=0,"",INDEX(価格設定!$E$5:$R$1048576,MATCH($Q138,価格設定!B$5:B$1048576,0),MATCH($AW138,価格設定!E$1:X$1,1))),J138),"")</f>
        <v/>
      </c>
      <c r="U138" s="126" t="str">
        <f t="shared" si="229"/>
        <v/>
      </c>
      <c r="V138" s="132" t="str">
        <f t="shared" si="230"/>
        <v/>
      </c>
      <c r="W138" s="127" t="str">
        <f>IFERROR(IF(OR(T138="",T138&lt;0),"",IFERROR(INDEX(価格設定!E$2:X$3,IF(AND(K138=$K$1,$K$1&lt;&gt;""),ROW(価格設定!$D$3)-1,MATCH(INDEX(価格設定!$D$5:$D$1048576,MATCH(Q138,価格設定!$B$5:$B$1048576,0),0),価格設定!$D$2:$D$3,0)),MATCH($AW138,価格設定!E$1:X$1,1)),INDEX(価格設定!E$2:X$2,0,MATCH($AW138,価格設定!E$1:X$1,1)))),"")</f>
        <v/>
      </c>
      <c r="X138" s="126" t="str">
        <f t="shared" si="317"/>
        <v/>
      </c>
      <c r="Y138" s="128" t="str">
        <f t="shared" si="231"/>
        <v/>
      </c>
      <c r="Z138" s="126" t="str">
        <f t="shared" si="232"/>
        <v/>
      </c>
      <c r="AA138" s="129" t="str">
        <f t="shared" si="233"/>
        <v/>
      </c>
      <c r="AB138" s="126" t="str">
        <f t="shared" si="234"/>
        <v/>
      </c>
      <c r="AC138" s="280" t="str">
        <f t="shared" si="235"/>
        <v/>
      </c>
      <c r="AD138" s="15"/>
      <c r="AE138" s="204" t="str">
        <f>IF(AF138="","",COUNT($AF$3:AF138))</f>
        <v/>
      </c>
      <c r="AF138" s="206" t="str">
        <f t="shared" si="236"/>
        <v/>
      </c>
      <c r="AG138" s="204" t="str">
        <f t="shared" si="237"/>
        <v/>
      </c>
      <c r="AH138" s="204" t="str">
        <f t="shared" si="238"/>
        <v/>
      </c>
      <c r="AI138" s="287"/>
      <c r="AJ138" s="15"/>
      <c r="AK138" s="138" t="str">
        <f t="shared" si="239"/>
        <v/>
      </c>
      <c r="AL138" s="131" t="str">
        <f t="shared" si="240"/>
        <v/>
      </c>
      <c r="AM138" s="131" t="str">
        <f t="shared" si="241"/>
        <v/>
      </c>
      <c r="AN138" s="313" t="str">
        <f t="shared" si="242"/>
        <v/>
      </c>
      <c r="AO138" s="316" t="str">
        <f t="shared" si="243"/>
        <v/>
      </c>
      <c r="AP138" s="18"/>
      <c r="AQ138" s="3" t="str">
        <f>IF(F138="","",MAX($AQ$3:AQ137)+1)</f>
        <v/>
      </c>
      <c r="AR138" s="3" t="str">
        <f>IF(OR(AQ138="",BB138=""),"",MAX($AR$3:AR137)+1)</f>
        <v/>
      </c>
      <c r="AS138" s="3" t="str">
        <f>IF(CQ138="","",RANK(CQ138,CQ$3:CQ$1048576,1)+COUNTIF($CQ$3:CQ138,CQ138)-1)</f>
        <v/>
      </c>
      <c r="AT138" s="21" t="str">
        <f>IF(C138="",IF(OR(AND($H138&lt;&gt;"",C138=""),AND($F137=$F138,$AZ138&lt;&gt;""),COUNTA($H$3:$H$1048576,#REF!,$F$3:$F$1048576)&gt;COUNTA($H$3:$H138,#REF!,$F$3:$F138),$AZ138&lt;&gt;""),INDEX(AT$3:AT$1048576,MATCH(MAX($AQ$3:$AQ137),$AQ$3:$AQ$1048576,0),0),""),C138)</f>
        <v/>
      </c>
      <c r="AU138" s="21" t="str">
        <f>IF(D138="",IF(OR(AND($H138&lt;&gt;"",D138=""),AND($F137=$F138,$AZ138&lt;&gt;""),COUNTA($H$3:$H$1048576,#REF!,$F$3:$F$1048576)&gt;COUNTA($H$3:$H138,#REF!,$F$3:$F138),$AZ138&lt;&gt;""),INDEX(AU$3:AU$1048576,MATCH(MAX($AQ$3:$AQ137),$AQ$3:$AQ$1048576,0),0),""),D138)</f>
        <v/>
      </c>
      <c r="AV138" s="21" t="str">
        <f>IF(E138="",IF(OR(AND($H138&lt;&gt;"",E138=""),AND($F137=$F138,$AZ138&lt;&gt;""),COUNTA($H$3:$H$1048576,#REF!,$F$3:$F$1048576)&gt;COUNTA($H$3:$H138,#REF!,$F$3:$F138),$AZ138&lt;&gt;""),INDEX(AV$3:AV$1048576,MATCH(MAX($AQ$3:$AQ137),$AQ$3:$AQ$1048576,0),0),""),E138)</f>
        <v/>
      </c>
      <c r="AW138" s="24" t="str">
        <f t="shared" si="244"/>
        <v/>
      </c>
      <c r="AX138" s="13" t="str">
        <f t="shared" si="245"/>
        <v/>
      </c>
      <c r="AY138" s="4" t="str">
        <f t="shared" si="246"/>
        <v/>
      </c>
      <c r="AZ138" s="4" t="str">
        <f>IF(AX138="",IF(OR(AND(H138&lt;&gt;"",F138=""),COUNTA($H$3:$H$1048576)&gt;COUNTA($H$3:$H138)),INDEX(AX$3:AX138,MATCH(MAX($AQ$3:AQ138),AQ$3:AQ138,0),0),""),AX138)</f>
        <v/>
      </c>
      <c r="BA138" s="4" t="str">
        <f>IF(AY138="",IF(AND(H138&lt;&gt;"",F138=""),INDEX(AY$3:AY138,MATCH(MAX($AQ$3:AQ138),AQ$3:AQ138,0),0),""),AY138)</f>
        <v/>
      </c>
      <c r="BB138" s="82" t="str">
        <f>IF(BC138="","",RANK(BC138,BC$3:BC$1048576,1)+COUNTIF($BC$3:BC138,BC138)-1)</f>
        <v/>
      </c>
      <c r="BC138" s="139" t="str">
        <f t="shared" si="247"/>
        <v/>
      </c>
      <c r="BD138" s="46" t="str">
        <f t="shared" si="248"/>
        <v/>
      </c>
      <c r="BE138" s="46" t="str">
        <f t="shared" si="249"/>
        <v/>
      </c>
      <c r="BF138" s="46" t="str">
        <f t="shared" si="250"/>
        <v/>
      </c>
      <c r="BG138" s="4" t="str">
        <f t="shared" si="251"/>
        <v/>
      </c>
      <c r="BH138" s="180" t="str">
        <f t="shared" si="252"/>
        <v/>
      </c>
      <c r="BI138" s="16" t="str">
        <f t="shared" si="253"/>
        <v/>
      </c>
      <c r="BJ138" s="52" t="str">
        <f>IF(BI138="","",IF(W138="","",IF(AND(K138=$K$1,$K$1&lt;&gt;""),$BT$2,IFERROR(IF(INDEX(価格設定!$D$5:$D$1048576,MATCH(Q138,価格設定!$B$5:$B$1048576,0),0)=価格設定!$D$3,$BT$2,$BS$2),$BS$2))))</f>
        <v/>
      </c>
      <c r="BK138" s="16" t="str">
        <f>IF(BI138="","",IF(COUNTIF($BI$3:BI138,BI138)=1,1,IF(AND(BI137=BI138,BH138=""),BK137,COUNTIF($BH$3:BH138,BH138))))</f>
        <v/>
      </c>
      <c r="BL138" s="52" t="str">
        <f t="shared" si="254"/>
        <v/>
      </c>
      <c r="BM138" s="52" t="str">
        <f t="shared" si="255"/>
        <v/>
      </c>
      <c r="BN138" s="119" t="str">
        <f t="shared" si="256"/>
        <v/>
      </c>
      <c r="BO138" s="119" t="str">
        <f t="shared" si="257"/>
        <v/>
      </c>
      <c r="BP138" s="17" t="str">
        <f t="shared" si="258"/>
        <v/>
      </c>
      <c r="BQ138" s="17" t="str">
        <f t="shared" si="259"/>
        <v/>
      </c>
      <c r="BR138" s="17" t="str">
        <f>IF(OR(BP138="",COUNTIF($BO$3:BO138,BO138)&lt;&gt;1),"",SUMIF(BO$3:BO$1048576,BO138,BP$3:BP$1048576))</f>
        <v/>
      </c>
      <c r="BS138" s="17" t="str">
        <f t="shared" si="260"/>
        <v/>
      </c>
      <c r="BT138" s="17" t="str">
        <f t="shared" si="261"/>
        <v/>
      </c>
      <c r="BU138" s="17" t="str">
        <f t="shared" si="262"/>
        <v/>
      </c>
      <c r="BV138" s="24" t="str">
        <f t="shared" si="263"/>
        <v/>
      </c>
      <c r="BW138" s="24" t="str">
        <f t="shared" si="264"/>
        <v/>
      </c>
      <c r="BX138" s="24" t="str">
        <f t="shared" si="265"/>
        <v/>
      </c>
      <c r="BY138" s="26" t="str">
        <f t="shared" si="266"/>
        <v/>
      </c>
      <c r="BZ138" s="26" t="str">
        <f t="shared" si="267"/>
        <v/>
      </c>
      <c r="CA138" s="26" t="str">
        <f t="shared" si="268"/>
        <v/>
      </c>
      <c r="CB138" s="66" t="str">
        <f t="shared" si="269"/>
        <v/>
      </c>
      <c r="CC138" s="65" t="str">
        <f t="shared" si="270"/>
        <v/>
      </c>
      <c r="CD138" s="26" t="str">
        <f t="shared" si="271"/>
        <v/>
      </c>
      <c r="CE138" s="26" t="str">
        <f t="shared" si="272"/>
        <v/>
      </c>
      <c r="CF138" s="193" t="str">
        <f t="shared" si="273"/>
        <v/>
      </c>
      <c r="CG138" s="193" t="str">
        <f t="shared" si="274"/>
        <v/>
      </c>
      <c r="CH138" s="26" t="str">
        <f t="shared" si="275"/>
        <v/>
      </c>
      <c r="CI138" s="26" t="str">
        <f t="shared" si="276"/>
        <v/>
      </c>
      <c r="CJ138" s="65" t="str">
        <f t="shared" si="277"/>
        <v/>
      </c>
      <c r="CK138" s="65" t="str">
        <f t="shared" si="278"/>
        <v/>
      </c>
      <c r="CL138" s="64" t="str">
        <f t="shared" si="279"/>
        <v/>
      </c>
      <c r="CM138" s="64" t="str">
        <f t="shared" si="280"/>
        <v/>
      </c>
      <c r="CN138" s="65" t="str">
        <f t="shared" si="281"/>
        <v/>
      </c>
      <c r="CP138" s="63" t="str">
        <f>IF(BH138="","",MAX($CP$3:CP137)+1)</f>
        <v/>
      </c>
      <c r="CQ138" s="24" t="str">
        <f t="shared" si="282"/>
        <v/>
      </c>
      <c r="CR138" s="24" t="str">
        <f t="shared" si="283"/>
        <v/>
      </c>
      <c r="CS138" s="24" t="str">
        <f t="shared" si="284"/>
        <v/>
      </c>
      <c r="CT138" s="58" t="str">
        <f>IF(BO138="","",COUNTIF($BO$3:BO138,BO138)&amp;"@"&amp;BO138)</f>
        <v/>
      </c>
      <c r="CU138" s="16" t="str">
        <f t="shared" si="318"/>
        <v/>
      </c>
      <c r="CV138" s="63" t="str">
        <f t="shared" si="285"/>
        <v/>
      </c>
      <c r="CW138" s="16" t="str">
        <f t="shared" si="286"/>
        <v/>
      </c>
      <c r="CX138" s="16" t="str">
        <f t="shared" si="287"/>
        <v/>
      </c>
      <c r="CY138" s="16" t="str">
        <f t="shared" si="288"/>
        <v/>
      </c>
      <c r="CZ138" s="85" t="str">
        <f t="shared" si="289"/>
        <v/>
      </c>
      <c r="DA138" s="16" t="str">
        <f t="shared" si="290"/>
        <v/>
      </c>
      <c r="DB138" s="16" t="str">
        <f t="shared" si="291"/>
        <v/>
      </c>
      <c r="DC138" s="28" t="str">
        <f>IF(CP138="","",$DC$1&amp;(INDEX(価格設定!D$1:XFD$3,ROW(価格設定!$D$3),MATCH($AW138,価格設定!D$1:XFD$1,1))*100)&amp;"%")</f>
        <v/>
      </c>
      <c r="DD138" s="28" t="str">
        <f>IF(CP138="","",$DD$1&amp;(INDEX(価格設定!D$1:XFD$3,ROW(価格設定!$D$2),MATCH($AW138,価格設定!D$1:XFD$1,1))*100)&amp;"%")</f>
        <v/>
      </c>
      <c r="DE138" s="29" t="str">
        <f t="shared" si="292"/>
        <v/>
      </c>
      <c r="DG138" s="58" t="str">
        <f t="shared" si="293"/>
        <v/>
      </c>
      <c r="DH138" s="58" t="str">
        <f t="shared" si="294"/>
        <v/>
      </c>
      <c r="DI138" s="58" t="str">
        <f t="shared" si="295"/>
        <v/>
      </c>
      <c r="DJ138" s="85" t="str">
        <f t="shared" si="296"/>
        <v/>
      </c>
      <c r="DL138" s="58" t="str">
        <f>IF(COUNTIF(DG$3:DG$1048576,DG138)=COUNTIF($DG$3:$DG138,DG138),DG138,"")</f>
        <v/>
      </c>
      <c r="DM138" s="85" t="str">
        <f t="shared" si="297"/>
        <v/>
      </c>
      <c r="DN138" s="85" t="str">
        <f t="shared" si="319"/>
        <v/>
      </c>
      <c r="DO138" s="85" t="str">
        <f t="shared" si="319"/>
        <v/>
      </c>
      <c r="DP138" s="303"/>
      <c r="DQ138" s="17" t="str">
        <f t="shared" si="320"/>
        <v/>
      </c>
      <c r="DR138" s="17" t="str">
        <f t="shared" si="321"/>
        <v/>
      </c>
      <c r="DS138" s="17" t="str">
        <f t="shared" si="322"/>
        <v/>
      </c>
      <c r="DU138" s="16" t="str">
        <f t="shared" si="298"/>
        <v/>
      </c>
      <c r="DV138" s="16" t="str">
        <f>IF(DU138="","",COUNT($DU$3:DU138))</f>
        <v/>
      </c>
      <c r="DW138" s="16" t="str">
        <f t="shared" si="299"/>
        <v/>
      </c>
      <c r="DX138" s="16" t="str">
        <f t="shared" si="300"/>
        <v/>
      </c>
      <c r="DY138" s="16" t="str">
        <f>IF(DZ138="","",COUNTIF(DZ$3:DZ138,DZ138))</f>
        <v/>
      </c>
      <c r="DZ138" s="16" t="str">
        <f t="shared" si="301"/>
        <v/>
      </c>
      <c r="EA138" s="16" t="str">
        <f t="shared" si="302"/>
        <v/>
      </c>
      <c r="EB138" s="16" t="str">
        <f t="shared" si="303"/>
        <v/>
      </c>
      <c r="EC138" s="16" t="str">
        <f t="shared" si="304"/>
        <v/>
      </c>
      <c r="ED138" s="16" t="str">
        <f t="shared" si="305"/>
        <v/>
      </c>
      <c r="EE138" s="16" t="str">
        <f t="shared" si="306"/>
        <v/>
      </c>
      <c r="EF138" s="16" t="str">
        <f t="shared" si="307"/>
        <v/>
      </c>
      <c r="EG138" s="16" t="str">
        <f t="shared" si="308"/>
        <v/>
      </c>
      <c r="EH138" s="16" t="str">
        <f t="shared" si="309"/>
        <v/>
      </c>
      <c r="EI138" s="16" t="str">
        <f t="shared" si="310"/>
        <v/>
      </c>
      <c r="EJ138" s="16" t="str">
        <f t="shared" si="311"/>
        <v/>
      </c>
      <c r="EK138" s="16" t="str">
        <f t="shared" si="312"/>
        <v/>
      </c>
      <c r="EL138" s="58" t="str">
        <f t="shared" si="313"/>
        <v/>
      </c>
      <c r="EM138" s="58" t="str">
        <f>IF(OR($DZ138="",CR138=""),IF($EL138="","",$EL138),IF(OR(CR138="なし",CR138=0),領収書!$H$1,CR138))</f>
        <v/>
      </c>
      <c r="EN138" s="58" t="str">
        <f>IF(OR($DZ138="",CS138=""),IF($EL138="","",$EL138),IF(OR(CS138="なし",CS138=0),入力!$EN$1,CS138))</f>
        <v/>
      </c>
      <c r="EO138" s="63" t="str">
        <f t="shared" si="314"/>
        <v/>
      </c>
      <c r="EP138" s="63" t="str">
        <f t="shared" si="315"/>
        <v/>
      </c>
      <c r="ER138" s="16" t="str">
        <f>IF(AND(COUNTIF($ET$3:ET138,ET138)=1,ET138&lt;&gt;""),MAX($ER$3:ER137)+1,"")</f>
        <v/>
      </c>
      <c r="ES138" s="16" t="str">
        <f>IF(価格設定!B140="","",価格設定!B140)</f>
        <v/>
      </c>
      <c r="ET138" s="16" t="str">
        <f>IF(価格設定!C140="","",価格設定!C140)</f>
        <v/>
      </c>
      <c r="EV138" s="16" t="str">
        <f t="shared" si="323"/>
        <v/>
      </c>
      <c r="EW138" s="16" t="str">
        <f t="shared" si="316"/>
        <v/>
      </c>
    </row>
    <row r="139" spans="1:153" ht="30" customHeight="1" x14ac:dyDescent="0.2">
      <c r="A139" s="225"/>
      <c r="B139" s="212"/>
      <c r="C139" s="221"/>
      <c r="D139" s="164"/>
      <c r="E139" s="165"/>
      <c r="F139" s="166"/>
      <c r="G139" s="167"/>
      <c r="H139" s="179"/>
      <c r="I139" s="306"/>
      <c r="J139" s="169"/>
      <c r="K139" s="179"/>
      <c r="L139" s="186"/>
      <c r="M139" s="186"/>
      <c r="N139" s="168"/>
      <c r="O139" s="170"/>
      <c r="P139" s="212"/>
      <c r="Q139" s="179" t="str">
        <f>IFERROR(IF(H139="","",IFERROR(INDEX(価格設定!$B$5:$B$1048576,MATCH(H139,価格設定!$B$5:$B$1048576,0),0),INDEX(価格設定!$B$5:$B$1048576,MATCH("*"&amp;H139&amp;"*",価格設定!$B$5:$B$1048576,0),0))),H139)</f>
        <v/>
      </c>
      <c r="R139" s="250" t="str">
        <f>IFERROR(IF(Q139="",IF(K139="","",K139),IF(K139="",IF(INDEX(価格設定!$C$5:$C$1048576,MATCH(Q139,価格設定!$B$5:$B$1048576,0),0)=0,"",INDEX(価格設定!$C$5:$C$1048576,MATCH(Q139,価格設定!$B$5:$B$1048576,0),0)),IF(K139="なし","",K139))),"")</f>
        <v/>
      </c>
      <c r="S139" s="308" t="str">
        <f t="shared" ref="S139:S202" si="324">IF(I139="","",I139)</f>
        <v/>
      </c>
      <c r="T139" s="126" t="str">
        <f>IFERROR(IF(J139="",IF(INDEX(価格設定!$E$5:$R$1048576,MATCH($Q139,価格設定!B$5:B$1048576,0),MATCH($AW139,価格設定!E$1:X$1,1))=0,"",INDEX(価格設定!$E$5:$R$1048576,MATCH($Q139,価格設定!B$5:B$1048576,0),MATCH($AW139,価格設定!E$1:X$1,1))),J139),"")</f>
        <v/>
      </c>
      <c r="U139" s="126" t="str">
        <f t="shared" ref="U139:U202" si="325">IFERROR(IF(J139&lt;&gt;"",IF(J139="","",IF(J139&lt;0,J139,I139*J139)),IF(J139&lt;0,J139,I139*T139)),"")</f>
        <v/>
      </c>
      <c r="V139" s="132" t="str">
        <f t="shared" ref="V139:V202" si="326">IFERROR(IF(U139="","",IF(U139&lt;0,T139,IF(U139=X139,X139,U139+X139))),"")</f>
        <v/>
      </c>
      <c r="W139" s="127" t="str">
        <f>IFERROR(IF(OR(T139="",T139&lt;0),"",IFERROR(INDEX(価格設定!E$2:X$3,IF(AND(K139=$K$1,$K$1&lt;&gt;""),ROW(価格設定!$D$3)-1,MATCH(INDEX(価格設定!$D$5:$D$1048576,MATCH(Q139,価格設定!$B$5:$B$1048576,0),0),価格設定!$D$2:$D$3,0)),MATCH($AW139,価格設定!E$1:X$1,1)),INDEX(価格設定!E$2:X$2,0,MATCH($AW139,価格設定!E$1:X$1,1)))),"")</f>
        <v/>
      </c>
      <c r="X139" s="126" t="str">
        <f t="shared" si="317"/>
        <v/>
      </c>
      <c r="Y139" s="128" t="str">
        <f t="shared" ref="Y139:Y202" si="327">IF(OR(BS139="",BS139=0),"",BS139)</f>
        <v/>
      </c>
      <c r="Z139" s="126" t="str">
        <f t="shared" ref="Z139:Z202" si="328">IF(OR(BT139="",BT139=0),"",BT139)</f>
        <v/>
      </c>
      <c r="AA139" s="129" t="str">
        <f t="shared" ref="AA139:AA202" si="329">IF(OR(BU139="",COUNTIF(O139,"*"&amp;$O$1&amp;"*")),"",BU139)</f>
        <v/>
      </c>
      <c r="AB139" s="126" t="str">
        <f t="shared" ref="AB139:AB202" si="330">IF(BR139="","",BR139)</f>
        <v/>
      </c>
      <c r="AC139" s="280" t="str">
        <f t="shared" ref="AC139:AC202" si="331">IF(AB139="","",SUM(AA139:AB139))</f>
        <v/>
      </c>
      <c r="AD139" s="15"/>
      <c r="AE139" s="204" t="str">
        <f>IF(AF139="","",COUNT($AF$3:AF139))</f>
        <v/>
      </c>
      <c r="AF139" s="206" t="str">
        <f t="shared" ref="AF139:AF202" si="332">IF(DL139="","",DL139)</f>
        <v/>
      </c>
      <c r="AG139" s="204" t="str">
        <f t="shared" ref="AG139:AG202" si="333">IF(OR(DM139="",DM139=0),"",DM139)</f>
        <v/>
      </c>
      <c r="AH139" s="204" t="str">
        <f t="shared" ref="AH139:AH202" si="334">IF(OR(DN139="",DN139=0),"",DN139)</f>
        <v/>
      </c>
      <c r="AI139" s="287"/>
      <c r="AJ139" s="15"/>
      <c r="AK139" s="138" t="str">
        <f t="shared" ref="AK139:AK202" si="335">IF(AO139="","",DATE(AT139,AU139,AV139))</f>
        <v/>
      </c>
      <c r="AL139" s="131" t="str">
        <f t="shared" ref="AL139:AL202" si="336">IF(OR(DR139="",DR139=0),"",DR139)</f>
        <v/>
      </c>
      <c r="AM139" s="131" t="str">
        <f t="shared" ref="AM139:AM202" si="337">IF(OR(DS139="",DS139=0),"",DS139)</f>
        <v/>
      </c>
      <c r="AN139" s="313" t="str">
        <f t="shared" ref="AN139:AN202" si="338">IF(OR(DQ139="",DQ139=0),"",DQ139)</f>
        <v/>
      </c>
      <c r="AO139" s="316" t="str">
        <f t="shared" ref="AO139:AO202" si="339">IF(AN139="","",SUM(AL139:AN139))</f>
        <v/>
      </c>
      <c r="AP139" s="18"/>
      <c r="AQ139" s="3" t="str">
        <f>IF(F139="","",MAX($AQ$3:AQ138)+1)</f>
        <v/>
      </c>
      <c r="AR139" s="3" t="str">
        <f>IF(OR(AQ139="",BB139=""),"",MAX($AR$3:AR138)+1)</f>
        <v/>
      </c>
      <c r="AS139" s="3" t="str">
        <f>IF(CQ139="","",RANK(CQ139,CQ$3:CQ$1048576,1)+COUNTIF($CQ$3:CQ139,CQ139)-1)</f>
        <v/>
      </c>
      <c r="AT139" s="21" t="str">
        <f>IF(C139="",IF(OR(AND($H139&lt;&gt;"",C139=""),AND($F138=$F139,$AZ139&lt;&gt;""),COUNTA($H$3:$H$1048576,#REF!,$F$3:$F$1048576)&gt;COUNTA($H$3:$H139,#REF!,$F$3:$F139),$AZ139&lt;&gt;""),INDEX(AT$3:AT$1048576,MATCH(MAX($AQ$3:$AQ138),$AQ$3:$AQ$1048576,0),0),""),C139)</f>
        <v/>
      </c>
      <c r="AU139" s="21" t="str">
        <f>IF(D139="",IF(OR(AND($H139&lt;&gt;"",D139=""),AND($F138=$F139,$AZ139&lt;&gt;""),COUNTA($H$3:$H$1048576,#REF!,$F$3:$F$1048576)&gt;COUNTA($H$3:$H139,#REF!,$F$3:$F139),$AZ139&lt;&gt;""),INDEX(AU$3:AU$1048576,MATCH(MAX($AQ$3:$AQ138),$AQ$3:$AQ$1048576,0),0),""),D139)</f>
        <v/>
      </c>
      <c r="AV139" s="21" t="str">
        <f>IF(E139="",IF(OR(AND($H139&lt;&gt;"",E139=""),AND($F138=$F139,$AZ139&lt;&gt;""),COUNTA($H$3:$H$1048576,#REF!,$F$3:$F$1048576)&gt;COUNTA($H$3:$H139,#REF!,$F$3:$F139),$AZ139&lt;&gt;""),INDEX(AV$3:AV$1048576,MATCH(MAX($AQ$3:$AQ138),$AQ$3:$AQ$1048576,0),0),""),E139)</f>
        <v/>
      </c>
      <c r="AW139" s="24" t="str">
        <f t="shared" ref="AW139:AW202" si="340">IF(AV139="","",DATE(AT139,AU139,AV139))</f>
        <v/>
      </c>
      <c r="AX139" s="13" t="str">
        <f t="shared" ref="AX139:AX202" si="341">IF(F139="","",F139)</f>
        <v/>
      </c>
      <c r="AY139" s="4" t="str">
        <f t="shared" ref="AY139:AY202" si="342">IF(N139="",IF(AT139="","",$AY$1),N139)</f>
        <v/>
      </c>
      <c r="AZ139" s="4" t="str">
        <f>IF(AX139="",IF(OR(AND(H139&lt;&gt;"",F139=""),COUNTA($H$3:$H$1048576)&gt;COUNTA($H$3:$H139)),INDEX(AX$3:AX139,MATCH(MAX($AQ$3:AQ139),AQ$3:AQ139,0),0),""),AX139)</f>
        <v/>
      </c>
      <c r="BA139" s="4" t="str">
        <f>IF(AY139="",IF(AND(H139&lt;&gt;"",F139=""),INDEX(AY$3:AY139,MATCH(MAX($AQ$3:AQ139),AQ$3:AQ139,0),0),""),AY139)</f>
        <v/>
      </c>
      <c r="BB139" s="82" t="str">
        <f>IF(BC139="","",RANK(BC139,BC$3:BC$1048576,1)+COUNTIF($BC$3:BC139,BC139)-1)</f>
        <v/>
      </c>
      <c r="BC139" s="139" t="str">
        <f t="shared" ref="BC139:BC202" si="343">IF(BG139="","",IF(COUNTIF(BG139,"*"&amp;$AT$1&amp;$AU$1&amp;$AV$1&amp;$AW$1&amp;"*"),AW139,""))</f>
        <v/>
      </c>
      <c r="BD139" s="46" t="str">
        <f t="shared" ref="BD139:BD202" si="344">IF(OR(AT$1="",AT139=""),"",AT139&amp;AT$2)</f>
        <v/>
      </c>
      <c r="BE139" s="46" t="str">
        <f t="shared" ref="BE139:BE202" si="345">IF(OR(AU$1="",AU139=""),"",AU139&amp;AU$2)</f>
        <v/>
      </c>
      <c r="BF139" s="46" t="str">
        <f t="shared" ref="BF139:BF202" si="346">IF(OR(AV$1="",AV139=""),"",AV139&amp;AV$2)</f>
        <v/>
      </c>
      <c r="BG139" s="4" t="str">
        <f t="shared" ref="BG139:BG202" si="347">IF(AZ139="","",IF(AND($AT$1="",$AU$1="",$AV$1="",$AW$1=""),AZ139,BD139&amp;BE139&amp;BF139&amp;IF($AW$1="","",IF(COUNTIF(AZ139,"*"&amp;$AW$1&amp;"*"),$AW$1,""))))</f>
        <v/>
      </c>
      <c r="BH139" s="180" t="str">
        <f t="shared" ref="BH139:BH202" si="348">IF(AX139="",IF(AND(BI138="",BI139&lt;&gt;""),BI139,""),BI139)</f>
        <v/>
      </c>
      <c r="BI139" s="16" t="str">
        <f t="shared" ref="BI139:BI202" si="349">IF(AW139="","",AW139&amp;"@"&amp;AZ139)</f>
        <v/>
      </c>
      <c r="BJ139" s="52" t="str">
        <f>IF(BI139="","",IF(W139="","",IF(AND(K139=$K$1,$K$1&lt;&gt;""),$BT$2,IFERROR(IF(INDEX(価格設定!$D$5:$D$1048576,MATCH(Q139,価格設定!$B$5:$B$1048576,0),0)=価格設定!$D$3,$BT$2,$BS$2),$BS$2))))</f>
        <v/>
      </c>
      <c r="BK139" s="16" t="str">
        <f>IF(BI139="","",IF(COUNTIF($BI$3:BI139,BI139)=1,1,IF(AND(BI138=BI139,BH139=""),BK138,COUNTIF($BH$3:BH139,BH139))))</f>
        <v/>
      </c>
      <c r="BL139" s="52" t="str">
        <f t="shared" ref="BL139:BL202" si="350">IF(W139="","",W139)</f>
        <v/>
      </c>
      <c r="BM139" s="52" t="str">
        <f t="shared" ref="BM139:BM202" si="351">IF(OR(BI139="",BJ139=""),"",BI139&amp;"@"&amp;BJ139&amp;"@"&amp;BK139)</f>
        <v/>
      </c>
      <c r="BN139" s="119" t="str">
        <f t="shared" ref="BN139:BN202" si="352">IF(BI139="","",BI139&amp;"@"&amp;BY139&amp;"@"&amp;BK139)</f>
        <v/>
      </c>
      <c r="BO139" s="119" t="str">
        <f t="shared" ref="BO139:BO202" si="353">IF(BI139="","",BI139&amp;"@"&amp;BK139)</f>
        <v/>
      </c>
      <c r="BP139" s="17" t="str">
        <f t="shared" ref="BP139:BP202" si="354">IF($AZ139="","",U139)</f>
        <v/>
      </c>
      <c r="BQ139" s="17" t="str">
        <f t="shared" ref="BQ139:BQ202" si="355">IF($AZ139="","",X139)</f>
        <v/>
      </c>
      <c r="BR139" s="17" t="str">
        <f>IF(OR(BP139="",COUNTIF($BO$3:BO139,BO139)&lt;&gt;1),"",SUMIF(BO$3:BO$1048576,BO139,BP$3:BP$1048576))</f>
        <v/>
      </c>
      <c r="BS139" s="17" t="str">
        <f t="shared" ref="BS139:BS202" si="356">IF($BR139="","",SUMIF($BM$3:$BM$1048576,$BI139&amp;"@"&amp;BS$2&amp;"@"&amp;BK139,$BQ$3:$BQ$1048576))</f>
        <v/>
      </c>
      <c r="BT139" s="17" t="str">
        <f t="shared" ref="BT139:BT202" si="357">IF($BR139="","",SUMIF($BM$3:$BM$1048576,$BI139&amp;"@"&amp;BT$2&amp;"@"&amp;BK139,$BQ$3:$BQ$1048576))</f>
        <v/>
      </c>
      <c r="BU139" s="17" t="str">
        <f t="shared" ref="BU139:BU202" si="358">IF($BR139="","",SUM(BS139:BT139))</f>
        <v/>
      </c>
      <c r="BV139" s="24" t="str">
        <f t="shared" ref="BV139:BV202" si="359">IF(AW139="","",AW139)</f>
        <v/>
      </c>
      <c r="BW139" s="24" t="str">
        <f t="shared" ref="BW139:BW202" si="360">IF(AZ139="","",AZ139)</f>
        <v/>
      </c>
      <c r="BX139" s="24" t="str">
        <f t="shared" ref="BX139:BX202" si="361">IF(H139="","",Q139)</f>
        <v/>
      </c>
      <c r="BY139" s="26" t="str">
        <f t="shared" ref="BY139:BY202" si="362">IF(R139="","",R139)</f>
        <v/>
      </c>
      <c r="BZ139" s="26" t="str">
        <f t="shared" ref="BZ139:BZ202" si="363">IF(I139="","",I139)</f>
        <v/>
      </c>
      <c r="CA139" s="26" t="str">
        <f t="shared" ref="CA139:CA202" si="364">IF(T139="","",T139)</f>
        <v/>
      </c>
      <c r="CB139" s="66" t="str">
        <f t="shared" ref="CB139:CB202" si="365">IF(W139="","",W139)</f>
        <v/>
      </c>
      <c r="CC139" s="65" t="str">
        <f t="shared" ref="CC139:CC202" si="366">IF(X139="","",X139)</f>
        <v/>
      </c>
      <c r="CD139" s="26" t="str">
        <f t="shared" ref="CD139:CD202" si="367">IF(U139="","",U139)</f>
        <v/>
      </c>
      <c r="CE139" s="26" t="str">
        <f t="shared" ref="CE139:CE202" si="368">IF(V139="","",V139)</f>
        <v/>
      </c>
      <c r="CF139" s="193" t="str">
        <f t="shared" ref="CF139:CF202" si="369">IF(L139="","",L139)</f>
        <v/>
      </c>
      <c r="CG139" s="193" t="str">
        <f t="shared" ref="CG139:CG202" si="370">IF(M139="","",M139)</f>
        <v/>
      </c>
      <c r="CH139" s="26" t="str">
        <f t="shared" ref="CH139:CH202" si="371">IF(BA139="","",BA139)</f>
        <v/>
      </c>
      <c r="CI139" s="26" t="str">
        <f t="shared" ref="CI139:CI202" si="372">IF(O139="","",O139)</f>
        <v/>
      </c>
      <c r="CJ139" s="65" t="str">
        <f t="shared" ref="CJ139:CJ202" si="373">IF(Y139="","",Y139)</f>
        <v/>
      </c>
      <c r="CK139" s="65" t="str">
        <f t="shared" ref="CK139:CK202" si="374">IF(Z139="","",Z139)</f>
        <v/>
      </c>
      <c r="CL139" s="64" t="str">
        <f t="shared" ref="CL139:CL202" si="375">IF(AA139="","",AA139)</f>
        <v/>
      </c>
      <c r="CM139" s="64" t="str">
        <f t="shared" ref="CM139:CM202" si="376">IF(AB139="","",AB139)</f>
        <v/>
      </c>
      <c r="CN139" s="65" t="str">
        <f t="shared" ref="CN139:CN202" si="377">IF(AC139="","",AC139)</f>
        <v/>
      </c>
      <c r="CP139" s="63" t="str">
        <f>IF(BH139="","",MAX($CP$3:CP138)+1)</f>
        <v/>
      </c>
      <c r="CQ139" s="24" t="str">
        <f t="shared" ref="CQ139:CQ202" si="378">IF(CP139="","",AW139)</f>
        <v/>
      </c>
      <c r="CR139" s="24" t="str">
        <f t="shared" ref="CR139:CR202" si="379">IF(L139="","",L139)</f>
        <v/>
      </c>
      <c r="CS139" s="24" t="str">
        <f t="shared" ref="CS139:CS202" si="380">IF(M139="","",M139)</f>
        <v/>
      </c>
      <c r="CT139" s="58" t="str">
        <f>IF(BO139="","",COUNTIF($BO$3:BO139,BO139)&amp;"@"&amp;BO139)</f>
        <v/>
      </c>
      <c r="CU139" s="16" t="str">
        <f t="shared" si="318"/>
        <v/>
      </c>
      <c r="CV139" s="63" t="str">
        <f t="shared" ref="CV139:CV202" si="381">IF(BZ139="","",BZ139)</f>
        <v/>
      </c>
      <c r="CW139" s="16" t="str">
        <f t="shared" ref="CW139:CW202" si="382">IF(OR(T139="",0&gt;T139),"",T139)</f>
        <v/>
      </c>
      <c r="CX139" s="16" t="str">
        <f t="shared" ref="CX139:CX202" si="383">IF(U139="","",U139)</f>
        <v/>
      </c>
      <c r="CY139" s="16" t="str">
        <f t="shared" ref="CY139:CY202" si="384">IF(O139="","",O139)</f>
        <v/>
      </c>
      <c r="CZ139" s="85" t="str">
        <f t="shared" ref="CZ139:CZ202" si="385">IF($CP139="","",CN139)</f>
        <v/>
      </c>
      <c r="DA139" s="16" t="str">
        <f t="shared" ref="DA139:DA202" si="386">IF(OR($CP139="",COUNTIF(CY139,"*"&amp;$O$1&amp;"*")),"",CK139)</f>
        <v/>
      </c>
      <c r="DB139" s="16" t="str">
        <f t="shared" ref="DB139:DB202" si="387">IF(OR($CP139="",COUNTIF(CY139,"*"&amp;$O$1&amp;"*")),"",CJ139)</f>
        <v/>
      </c>
      <c r="DC139" s="28" t="str">
        <f>IF(CP139="","",$DC$1&amp;(INDEX(価格設定!D$1:XFD$3,ROW(価格設定!$D$3),MATCH($AW139,価格設定!D$1:XFD$1,1))*100)&amp;"%")</f>
        <v/>
      </c>
      <c r="DD139" s="28" t="str">
        <f>IF(CP139="","",$DD$1&amp;(INDEX(価格設定!D$1:XFD$3,ROW(価格設定!$D$2),MATCH($AW139,価格設定!D$1:XFD$1,1))*100)&amp;"%")</f>
        <v/>
      </c>
      <c r="DE139" s="29" t="str">
        <f t="shared" ref="DE139:DE202" si="388">IF(P139="","",P139)</f>
        <v/>
      </c>
      <c r="DG139" s="58" t="str">
        <f t="shared" ref="DG139:DG202" si="389">IF(AW139="","",AW139)</f>
        <v/>
      </c>
      <c r="DH139" s="58" t="str">
        <f t="shared" ref="DH139:DH202" si="390">IF(BA139="","",BA139)</f>
        <v/>
      </c>
      <c r="DI139" s="58" t="str">
        <f t="shared" ref="DI139:DI202" si="391">IF(DG139="","",DG139&amp;DH139)</f>
        <v/>
      </c>
      <c r="DJ139" s="85" t="str">
        <f t="shared" ref="DJ139:DJ202" si="392">IF(CN139="","",CN139)</f>
        <v/>
      </c>
      <c r="DL139" s="58" t="str">
        <f>IF(COUNTIF(DG$3:DG$1048576,DG139)=COUNTIF($DG$3:$DG139,DG139),DG139,"")</f>
        <v/>
      </c>
      <c r="DM139" s="85" t="str">
        <f t="shared" ref="DM139:DM202" si="393">IF(DL139="","",SUMIF(DI$3:DI$1048576,DL139&amp;$DM$2,DJ$3:DJ$1048576))</f>
        <v/>
      </c>
      <c r="DN139" s="85" t="str">
        <f t="shared" si="319"/>
        <v/>
      </c>
      <c r="DO139" s="85" t="str">
        <f t="shared" si="319"/>
        <v/>
      </c>
      <c r="DP139" s="303"/>
      <c r="DQ139" s="17" t="str">
        <f t="shared" si="320"/>
        <v/>
      </c>
      <c r="DR139" s="17" t="str">
        <f t="shared" si="321"/>
        <v/>
      </c>
      <c r="DS139" s="17" t="str">
        <f t="shared" si="322"/>
        <v/>
      </c>
      <c r="DU139" s="16" t="str">
        <f t="shared" ref="DU139:DU202" si="394">IF(B139="","",B139)</f>
        <v/>
      </c>
      <c r="DV139" s="16" t="str">
        <f>IF(DU139="","",COUNT($DU$3:DU139))</f>
        <v/>
      </c>
      <c r="DW139" s="16" t="str">
        <f t="shared" ref="DW139:DW202" si="395">IF($DV$2=0,IF(DU139="","",DU139),IF(DV139="","",DV139))</f>
        <v/>
      </c>
      <c r="DX139" s="16" t="str">
        <f t="shared" ref="DX139:DX202" si="396">IF(B139="","",BO139)</f>
        <v/>
      </c>
      <c r="DY139" s="16" t="str">
        <f>IF(DZ139="","",COUNTIF(DZ$3:DZ139,DZ139))</f>
        <v/>
      </c>
      <c r="DZ139" s="16" t="str">
        <f t="shared" ref="DZ139:DZ202" si="397">IFERROR(IF(BO139=INDEX(BO$3:BO$1048576,MATCH($DW$2,DW$3:DW$1048576,0),0),INDEX(BO$3:BO$1048576,MATCH($DW$2,DW$3:DW$1048576,0),0),""),"")</f>
        <v/>
      </c>
      <c r="EA139" s="16" t="str">
        <f t="shared" ref="EA139:EA202" si="398">IF(OR(DZ139="",DU139=0,AZ139="なし"),"",AZ139&amp;IF(G139="",$EA$1,"　"&amp;G139))</f>
        <v/>
      </c>
      <c r="EB139" s="16" t="str">
        <f t="shared" ref="EB139:EB202" si="399">IF(DZ139="","",CU139)</f>
        <v/>
      </c>
      <c r="EC139" s="16" t="str">
        <f t="shared" ref="EC139:EC202" si="400">IF($DZ139="","",CV139)</f>
        <v/>
      </c>
      <c r="ED139" s="16" t="str">
        <f t="shared" ref="ED139:ED202" si="401">IF($DZ139="","",CW139)</f>
        <v/>
      </c>
      <c r="EE139" s="16" t="str">
        <f t="shared" ref="EE139:EE202" si="402">IF($DZ139="","",CX139)</f>
        <v/>
      </c>
      <c r="EF139" s="16" t="str">
        <f t="shared" ref="EF139:EF202" si="403">IF($DZ139="","",CY139)</f>
        <v/>
      </c>
      <c r="EG139" s="16" t="str">
        <f t="shared" ref="EG139:EG202" si="404">IF($DZ139="","",CZ139)</f>
        <v/>
      </c>
      <c r="EH139" s="16" t="str">
        <f t="shared" ref="EH139:EH202" si="405">IF($DZ139="","",DA139)</f>
        <v/>
      </c>
      <c r="EI139" s="16" t="str">
        <f t="shared" ref="EI139:EI202" si="406">IF($DZ139="","",DB139)</f>
        <v/>
      </c>
      <c r="EJ139" s="16" t="str">
        <f t="shared" ref="EJ139:EJ202" si="407">IF($DZ139="","",DC139)</f>
        <v/>
      </c>
      <c r="EK139" s="16" t="str">
        <f t="shared" ref="EK139:EK202" si="408">IF($DZ139="","",DD139)</f>
        <v/>
      </c>
      <c r="EL139" s="58" t="str">
        <f t="shared" ref="EL139:EL202" si="409">IF(OR($DY139="",CQ139=""),"",CQ139)</f>
        <v/>
      </c>
      <c r="EM139" s="58" t="str">
        <f>IF(OR($DZ139="",CR139=""),IF($EL139="","",$EL139),IF(OR(CR139="なし",CR139=0),領収書!$H$1,CR139))</f>
        <v/>
      </c>
      <c r="EN139" s="58" t="str">
        <f>IF(OR($DZ139="",CS139=""),IF($EL139="","",$EL139),IF(OR(CS139="なし",CS139=0),入力!$EN$1,CS139))</f>
        <v/>
      </c>
      <c r="EO139" s="63" t="str">
        <f t="shared" ref="EO139:EO202" si="410">IF(OR(DX139="",DE139=""),"",DE139)</f>
        <v/>
      </c>
      <c r="EP139" s="63" t="str">
        <f t="shared" ref="EP139:EP202" si="411">IF(COUNTIF(DX$3:DX$1048576,BO139),BO139,"")</f>
        <v/>
      </c>
      <c r="ER139" s="16" t="str">
        <f>IF(AND(COUNTIF($ET$3:ET139,ET139)=1,ET139&lt;&gt;""),MAX($ER$3:ER138)+1,"")</f>
        <v/>
      </c>
      <c r="ES139" s="16" t="str">
        <f>IF(価格設定!B141="","",価格設定!B141)</f>
        <v/>
      </c>
      <c r="ET139" s="16" t="str">
        <f>IF(価格設定!C141="","",価格設定!C141)</f>
        <v/>
      </c>
      <c r="EV139" s="16" t="str">
        <f t="shared" si="323"/>
        <v/>
      </c>
      <c r="EW139" s="16" t="str">
        <f t="shared" ref="EW139:EW202" si="412">IFERROR(IF(EV139="","",INDEX(ET$3:ET$1048576,MATCH(EV139,ER$3:ER$1048576,0),0)),"")</f>
        <v/>
      </c>
    </row>
    <row r="140" spans="1:153" ht="30" customHeight="1" x14ac:dyDescent="0.2">
      <c r="A140" s="225"/>
      <c r="B140" s="212"/>
      <c r="C140" s="221"/>
      <c r="D140" s="164"/>
      <c r="E140" s="165"/>
      <c r="F140" s="166"/>
      <c r="G140" s="167"/>
      <c r="H140" s="179"/>
      <c r="I140" s="306"/>
      <c r="J140" s="169"/>
      <c r="K140" s="179"/>
      <c r="L140" s="186"/>
      <c r="M140" s="186"/>
      <c r="N140" s="168"/>
      <c r="O140" s="170"/>
      <c r="P140" s="212"/>
      <c r="Q140" s="179" t="str">
        <f>IFERROR(IF(H140="","",IFERROR(INDEX(価格設定!$B$5:$B$1048576,MATCH(H140,価格設定!$B$5:$B$1048576,0),0),INDEX(価格設定!$B$5:$B$1048576,MATCH("*"&amp;H140&amp;"*",価格設定!$B$5:$B$1048576,0),0))),H140)</f>
        <v/>
      </c>
      <c r="R140" s="250" t="str">
        <f>IFERROR(IF(Q140="",IF(K140="","",K140),IF(K140="",IF(INDEX(価格設定!$C$5:$C$1048576,MATCH(Q140,価格設定!$B$5:$B$1048576,0),0)=0,"",INDEX(価格設定!$C$5:$C$1048576,MATCH(Q140,価格設定!$B$5:$B$1048576,0),0)),IF(K140="なし","",K140))),"")</f>
        <v/>
      </c>
      <c r="S140" s="308" t="str">
        <f t="shared" si="324"/>
        <v/>
      </c>
      <c r="T140" s="126" t="str">
        <f>IFERROR(IF(J140="",IF(INDEX(価格設定!$E$5:$R$1048576,MATCH($Q140,価格設定!B$5:B$1048576,0),MATCH($AW140,価格設定!E$1:X$1,1))=0,"",INDEX(価格設定!$E$5:$R$1048576,MATCH($Q140,価格設定!B$5:B$1048576,0),MATCH($AW140,価格設定!E$1:X$1,1))),J140),"")</f>
        <v/>
      </c>
      <c r="U140" s="126" t="str">
        <f t="shared" si="325"/>
        <v/>
      </c>
      <c r="V140" s="132" t="str">
        <f t="shared" si="326"/>
        <v/>
      </c>
      <c r="W140" s="127" t="str">
        <f>IFERROR(IF(OR(T140="",T140&lt;0),"",IFERROR(INDEX(価格設定!E$2:X$3,IF(AND(K140=$K$1,$K$1&lt;&gt;""),ROW(価格設定!$D$3)-1,MATCH(INDEX(価格設定!$D$5:$D$1048576,MATCH(Q140,価格設定!$B$5:$B$1048576,0),0),価格設定!$D$2:$D$3,0)),MATCH($AW140,価格設定!E$1:X$1,1)),INDEX(価格設定!E$2:X$2,0,MATCH($AW140,価格設定!E$1:X$1,1)))),"")</f>
        <v/>
      </c>
      <c r="X140" s="126" t="str">
        <f t="shared" si="317"/>
        <v/>
      </c>
      <c r="Y140" s="128" t="str">
        <f t="shared" si="327"/>
        <v/>
      </c>
      <c r="Z140" s="126" t="str">
        <f t="shared" si="328"/>
        <v/>
      </c>
      <c r="AA140" s="129" t="str">
        <f t="shared" si="329"/>
        <v/>
      </c>
      <c r="AB140" s="126" t="str">
        <f t="shared" si="330"/>
        <v/>
      </c>
      <c r="AC140" s="280" t="str">
        <f t="shared" si="331"/>
        <v/>
      </c>
      <c r="AD140" s="15"/>
      <c r="AE140" s="204" t="str">
        <f>IF(AF140="","",COUNT($AF$3:AF140))</f>
        <v/>
      </c>
      <c r="AF140" s="206" t="str">
        <f t="shared" si="332"/>
        <v/>
      </c>
      <c r="AG140" s="204" t="str">
        <f t="shared" si="333"/>
        <v/>
      </c>
      <c r="AH140" s="204" t="str">
        <f t="shared" si="334"/>
        <v/>
      </c>
      <c r="AI140" s="287"/>
      <c r="AJ140" s="15"/>
      <c r="AK140" s="138" t="str">
        <f t="shared" si="335"/>
        <v/>
      </c>
      <c r="AL140" s="131" t="str">
        <f t="shared" si="336"/>
        <v/>
      </c>
      <c r="AM140" s="131" t="str">
        <f t="shared" si="337"/>
        <v/>
      </c>
      <c r="AN140" s="313" t="str">
        <f t="shared" si="338"/>
        <v/>
      </c>
      <c r="AO140" s="316" t="str">
        <f t="shared" si="339"/>
        <v/>
      </c>
      <c r="AP140" s="18"/>
      <c r="AQ140" s="3" t="str">
        <f>IF(F140="","",MAX($AQ$3:AQ139)+1)</f>
        <v/>
      </c>
      <c r="AR140" s="3" t="str">
        <f>IF(OR(AQ140="",BB140=""),"",MAX($AR$3:AR139)+1)</f>
        <v/>
      </c>
      <c r="AS140" s="3" t="str">
        <f>IF(CQ140="","",RANK(CQ140,CQ$3:CQ$1048576,1)+COUNTIF($CQ$3:CQ140,CQ140)-1)</f>
        <v/>
      </c>
      <c r="AT140" s="21" t="str">
        <f>IF(C140="",IF(OR(AND($H140&lt;&gt;"",C140=""),AND($F139=$F140,$AZ140&lt;&gt;""),COUNTA($H$3:$H$1048576,#REF!,$F$3:$F$1048576)&gt;COUNTA($H$3:$H140,#REF!,$F$3:$F140),$AZ140&lt;&gt;""),INDEX(AT$3:AT$1048576,MATCH(MAX($AQ$3:$AQ139),$AQ$3:$AQ$1048576,0),0),""),C140)</f>
        <v/>
      </c>
      <c r="AU140" s="21" t="str">
        <f>IF(D140="",IF(OR(AND($H140&lt;&gt;"",D140=""),AND($F139=$F140,$AZ140&lt;&gt;""),COUNTA($H$3:$H$1048576,#REF!,$F$3:$F$1048576)&gt;COUNTA($H$3:$H140,#REF!,$F$3:$F140),$AZ140&lt;&gt;""),INDEX(AU$3:AU$1048576,MATCH(MAX($AQ$3:$AQ139),$AQ$3:$AQ$1048576,0),0),""),D140)</f>
        <v/>
      </c>
      <c r="AV140" s="21" t="str">
        <f>IF(E140="",IF(OR(AND($H140&lt;&gt;"",E140=""),AND($F139=$F140,$AZ140&lt;&gt;""),COUNTA($H$3:$H$1048576,#REF!,$F$3:$F$1048576)&gt;COUNTA($H$3:$H140,#REF!,$F$3:$F140),$AZ140&lt;&gt;""),INDEX(AV$3:AV$1048576,MATCH(MAX($AQ$3:$AQ139),$AQ$3:$AQ$1048576,0),0),""),E140)</f>
        <v/>
      </c>
      <c r="AW140" s="24" t="str">
        <f t="shared" si="340"/>
        <v/>
      </c>
      <c r="AX140" s="13" t="str">
        <f t="shared" si="341"/>
        <v/>
      </c>
      <c r="AY140" s="4" t="str">
        <f t="shared" si="342"/>
        <v/>
      </c>
      <c r="AZ140" s="4" t="str">
        <f>IF(AX140="",IF(OR(AND(H140&lt;&gt;"",F140=""),COUNTA($H$3:$H$1048576)&gt;COUNTA($H$3:$H140)),INDEX(AX$3:AX140,MATCH(MAX($AQ$3:AQ140),AQ$3:AQ140,0),0),""),AX140)</f>
        <v/>
      </c>
      <c r="BA140" s="4" t="str">
        <f>IF(AY140="",IF(AND(H140&lt;&gt;"",F140=""),INDEX(AY$3:AY140,MATCH(MAX($AQ$3:AQ140),AQ$3:AQ140,0),0),""),AY140)</f>
        <v/>
      </c>
      <c r="BB140" s="82" t="str">
        <f>IF(BC140="","",RANK(BC140,BC$3:BC$1048576,1)+COUNTIF($BC$3:BC140,BC140)-1)</f>
        <v/>
      </c>
      <c r="BC140" s="139" t="str">
        <f t="shared" si="343"/>
        <v/>
      </c>
      <c r="BD140" s="46" t="str">
        <f t="shared" si="344"/>
        <v/>
      </c>
      <c r="BE140" s="46" t="str">
        <f t="shared" si="345"/>
        <v/>
      </c>
      <c r="BF140" s="46" t="str">
        <f t="shared" si="346"/>
        <v/>
      </c>
      <c r="BG140" s="4" t="str">
        <f t="shared" si="347"/>
        <v/>
      </c>
      <c r="BH140" s="180" t="str">
        <f t="shared" si="348"/>
        <v/>
      </c>
      <c r="BI140" s="16" t="str">
        <f t="shared" si="349"/>
        <v/>
      </c>
      <c r="BJ140" s="52" t="str">
        <f>IF(BI140="","",IF(W140="","",IF(AND(K140=$K$1,$K$1&lt;&gt;""),$BT$2,IFERROR(IF(INDEX(価格設定!$D$5:$D$1048576,MATCH(Q140,価格設定!$B$5:$B$1048576,0),0)=価格設定!$D$3,$BT$2,$BS$2),$BS$2))))</f>
        <v/>
      </c>
      <c r="BK140" s="16" t="str">
        <f>IF(BI140="","",IF(COUNTIF($BI$3:BI140,BI140)=1,1,IF(AND(BI139=BI140,BH140=""),BK139,COUNTIF($BH$3:BH140,BH140))))</f>
        <v/>
      </c>
      <c r="BL140" s="52" t="str">
        <f t="shared" si="350"/>
        <v/>
      </c>
      <c r="BM140" s="52" t="str">
        <f t="shared" si="351"/>
        <v/>
      </c>
      <c r="BN140" s="119" t="str">
        <f t="shared" si="352"/>
        <v/>
      </c>
      <c r="BO140" s="119" t="str">
        <f t="shared" si="353"/>
        <v/>
      </c>
      <c r="BP140" s="17" t="str">
        <f t="shared" si="354"/>
        <v/>
      </c>
      <c r="BQ140" s="17" t="str">
        <f t="shared" si="355"/>
        <v/>
      </c>
      <c r="BR140" s="17" t="str">
        <f>IF(OR(BP140="",COUNTIF($BO$3:BO140,BO140)&lt;&gt;1),"",SUMIF(BO$3:BO$1048576,BO140,BP$3:BP$1048576))</f>
        <v/>
      </c>
      <c r="BS140" s="17" t="str">
        <f t="shared" si="356"/>
        <v/>
      </c>
      <c r="BT140" s="17" t="str">
        <f t="shared" si="357"/>
        <v/>
      </c>
      <c r="BU140" s="17" t="str">
        <f t="shared" si="358"/>
        <v/>
      </c>
      <c r="BV140" s="24" t="str">
        <f t="shared" si="359"/>
        <v/>
      </c>
      <c r="BW140" s="24" t="str">
        <f t="shared" si="360"/>
        <v/>
      </c>
      <c r="BX140" s="24" t="str">
        <f t="shared" si="361"/>
        <v/>
      </c>
      <c r="BY140" s="26" t="str">
        <f t="shared" si="362"/>
        <v/>
      </c>
      <c r="BZ140" s="26" t="str">
        <f t="shared" si="363"/>
        <v/>
      </c>
      <c r="CA140" s="26" t="str">
        <f t="shared" si="364"/>
        <v/>
      </c>
      <c r="CB140" s="66" t="str">
        <f t="shared" si="365"/>
        <v/>
      </c>
      <c r="CC140" s="65" t="str">
        <f t="shared" si="366"/>
        <v/>
      </c>
      <c r="CD140" s="26" t="str">
        <f t="shared" si="367"/>
        <v/>
      </c>
      <c r="CE140" s="26" t="str">
        <f t="shared" si="368"/>
        <v/>
      </c>
      <c r="CF140" s="193" t="str">
        <f t="shared" si="369"/>
        <v/>
      </c>
      <c r="CG140" s="193" t="str">
        <f t="shared" si="370"/>
        <v/>
      </c>
      <c r="CH140" s="26" t="str">
        <f t="shared" si="371"/>
        <v/>
      </c>
      <c r="CI140" s="26" t="str">
        <f t="shared" si="372"/>
        <v/>
      </c>
      <c r="CJ140" s="65" t="str">
        <f t="shared" si="373"/>
        <v/>
      </c>
      <c r="CK140" s="65" t="str">
        <f t="shared" si="374"/>
        <v/>
      </c>
      <c r="CL140" s="64" t="str">
        <f t="shared" si="375"/>
        <v/>
      </c>
      <c r="CM140" s="64" t="str">
        <f t="shared" si="376"/>
        <v/>
      </c>
      <c r="CN140" s="65" t="str">
        <f t="shared" si="377"/>
        <v/>
      </c>
      <c r="CP140" s="63" t="str">
        <f>IF(BH140="","",MAX($CP$3:CP139)+1)</f>
        <v/>
      </c>
      <c r="CQ140" s="24" t="str">
        <f t="shared" si="378"/>
        <v/>
      </c>
      <c r="CR140" s="24" t="str">
        <f t="shared" si="379"/>
        <v/>
      </c>
      <c r="CS140" s="24" t="str">
        <f t="shared" si="380"/>
        <v/>
      </c>
      <c r="CT140" s="58" t="str">
        <f>IF(BO140="","",COUNTIF($BO$3:BO140,BO140)&amp;"@"&amp;BO140)</f>
        <v/>
      </c>
      <c r="CU140" s="16" t="str">
        <f t="shared" si="318"/>
        <v/>
      </c>
      <c r="CV140" s="63" t="str">
        <f t="shared" si="381"/>
        <v/>
      </c>
      <c r="CW140" s="16" t="str">
        <f t="shared" si="382"/>
        <v/>
      </c>
      <c r="CX140" s="16" t="str">
        <f t="shared" si="383"/>
        <v/>
      </c>
      <c r="CY140" s="16" t="str">
        <f t="shared" si="384"/>
        <v/>
      </c>
      <c r="CZ140" s="85" t="str">
        <f t="shared" si="385"/>
        <v/>
      </c>
      <c r="DA140" s="16" t="str">
        <f t="shared" si="386"/>
        <v/>
      </c>
      <c r="DB140" s="16" t="str">
        <f t="shared" si="387"/>
        <v/>
      </c>
      <c r="DC140" s="28" t="str">
        <f>IF(CP140="","",$DC$1&amp;(INDEX(価格設定!D$1:XFD$3,ROW(価格設定!$D$3),MATCH($AW140,価格設定!D$1:XFD$1,1))*100)&amp;"%")</f>
        <v/>
      </c>
      <c r="DD140" s="28" t="str">
        <f>IF(CP140="","",$DD$1&amp;(INDEX(価格設定!D$1:XFD$3,ROW(価格設定!$D$2),MATCH($AW140,価格設定!D$1:XFD$1,1))*100)&amp;"%")</f>
        <v/>
      </c>
      <c r="DE140" s="29" t="str">
        <f t="shared" si="388"/>
        <v/>
      </c>
      <c r="DG140" s="58" t="str">
        <f t="shared" si="389"/>
        <v/>
      </c>
      <c r="DH140" s="58" t="str">
        <f t="shared" si="390"/>
        <v/>
      </c>
      <c r="DI140" s="58" t="str">
        <f t="shared" si="391"/>
        <v/>
      </c>
      <c r="DJ140" s="85" t="str">
        <f t="shared" si="392"/>
        <v/>
      </c>
      <c r="DL140" s="58" t="str">
        <f>IF(COUNTIF(DG$3:DG$1048576,DG140)=COUNTIF($DG$3:$DG140,DG140),DG140,"")</f>
        <v/>
      </c>
      <c r="DM140" s="85" t="str">
        <f t="shared" si="393"/>
        <v/>
      </c>
      <c r="DN140" s="85" t="str">
        <f t="shared" si="319"/>
        <v/>
      </c>
      <c r="DO140" s="85" t="str">
        <f t="shared" si="319"/>
        <v/>
      </c>
      <c r="DP140" s="303"/>
      <c r="DQ140" s="17" t="str">
        <f t="shared" si="320"/>
        <v/>
      </c>
      <c r="DR140" s="17" t="str">
        <f t="shared" si="321"/>
        <v/>
      </c>
      <c r="DS140" s="17" t="str">
        <f t="shared" si="322"/>
        <v/>
      </c>
      <c r="DU140" s="16" t="str">
        <f t="shared" si="394"/>
        <v/>
      </c>
      <c r="DV140" s="16" t="str">
        <f>IF(DU140="","",COUNT($DU$3:DU140))</f>
        <v/>
      </c>
      <c r="DW140" s="16" t="str">
        <f t="shared" si="395"/>
        <v/>
      </c>
      <c r="DX140" s="16" t="str">
        <f t="shared" si="396"/>
        <v/>
      </c>
      <c r="DY140" s="16" t="str">
        <f>IF(DZ140="","",COUNTIF(DZ$3:DZ140,DZ140))</f>
        <v/>
      </c>
      <c r="DZ140" s="16" t="str">
        <f t="shared" si="397"/>
        <v/>
      </c>
      <c r="EA140" s="16" t="str">
        <f t="shared" si="398"/>
        <v/>
      </c>
      <c r="EB140" s="16" t="str">
        <f t="shared" si="399"/>
        <v/>
      </c>
      <c r="EC140" s="16" t="str">
        <f t="shared" si="400"/>
        <v/>
      </c>
      <c r="ED140" s="16" t="str">
        <f t="shared" si="401"/>
        <v/>
      </c>
      <c r="EE140" s="16" t="str">
        <f t="shared" si="402"/>
        <v/>
      </c>
      <c r="EF140" s="16" t="str">
        <f t="shared" si="403"/>
        <v/>
      </c>
      <c r="EG140" s="16" t="str">
        <f t="shared" si="404"/>
        <v/>
      </c>
      <c r="EH140" s="16" t="str">
        <f t="shared" si="405"/>
        <v/>
      </c>
      <c r="EI140" s="16" t="str">
        <f t="shared" si="406"/>
        <v/>
      </c>
      <c r="EJ140" s="16" t="str">
        <f t="shared" si="407"/>
        <v/>
      </c>
      <c r="EK140" s="16" t="str">
        <f t="shared" si="408"/>
        <v/>
      </c>
      <c r="EL140" s="58" t="str">
        <f t="shared" si="409"/>
        <v/>
      </c>
      <c r="EM140" s="58" t="str">
        <f>IF(OR($DZ140="",CR140=""),IF($EL140="","",$EL140),IF(OR(CR140="なし",CR140=0),領収書!$H$1,CR140))</f>
        <v/>
      </c>
      <c r="EN140" s="58" t="str">
        <f>IF(OR($DZ140="",CS140=""),IF($EL140="","",$EL140),IF(OR(CS140="なし",CS140=0),入力!$EN$1,CS140))</f>
        <v/>
      </c>
      <c r="EO140" s="63" t="str">
        <f t="shared" si="410"/>
        <v/>
      </c>
      <c r="EP140" s="63" t="str">
        <f t="shared" si="411"/>
        <v/>
      </c>
      <c r="ER140" s="16" t="str">
        <f>IF(AND(COUNTIF($ET$3:ET140,ET140)=1,ET140&lt;&gt;""),MAX($ER$3:ER139)+1,"")</f>
        <v/>
      </c>
      <c r="ES140" s="16" t="str">
        <f>IF(価格設定!B142="","",価格設定!B142)</f>
        <v/>
      </c>
      <c r="ET140" s="16" t="str">
        <f>IF(価格設定!C142="","",価格設定!C142)</f>
        <v/>
      </c>
      <c r="EV140" s="16" t="str">
        <f t="shared" si="323"/>
        <v/>
      </c>
      <c r="EW140" s="16" t="str">
        <f t="shared" si="412"/>
        <v/>
      </c>
    </row>
    <row r="141" spans="1:153" ht="30" customHeight="1" x14ac:dyDescent="0.2">
      <c r="A141" s="225"/>
      <c r="B141" s="212"/>
      <c r="C141" s="221"/>
      <c r="D141" s="164"/>
      <c r="E141" s="165"/>
      <c r="F141" s="166"/>
      <c r="G141" s="167"/>
      <c r="H141" s="179"/>
      <c r="I141" s="306"/>
      <c r="J141" s="169"/>
      <c r="K141" s="179"/>
      <c r="L141" s="186"/>
      <c r="M141" s="186"/>
      <c r="N141" s="168"/>
      <c r="O141" s="170"/>
      <c r="P141" s="212"/>
      <c r="Q141" s="179" t="str">
        <f>IFERROR(IF(H141="","",IFERROR(INDEX(価格設定!$B$5:$B$1048576,MATCH(H141,価格設定!$B$5:$B$1048576,0),0),INDEX(価格設定!$B$5:$B$1048576,MATCH("*"&amp;H141&amp;"*",価格設定!$B$5:$B$1048576,0),0))),H141)</f>
        <v/>
      </c>
      <c r="R141" s="250" t="str">
        <f>IFERROR(IF(Q141="",IF(K141="","",K141),IF(K141="",IF(INDEX(価格設定!$C$5:$C$1048576,MATCH(Q141,価格設定!$B$5:$B$1048576,0),0)=0,"",INDEX(価格設定!$C$5:$C$1048576,MATCH(Q141,価格設定!$B$5:$B$1048576,0),0)),IF(K141="なし","",K141))),"")</f>
        <v/>
      </c>
      <c r="S141" s="308" t="str">
        <f t="shared" si="324"/>
        <v/>
      </c>
      <c r="T141" s="126" t="str">
        <f>IFERROR(IF(J141="",IF(INDEX(価格設定!$E$5:$R$1048576,MATCH($Q141,価格設定!B$5:B$1048576,0),MATCH($AW141,価格設定!E$1:X$1,1))=0,"",INDEX(価格設定!$E$5:$R$1048576,MATCH($Q141,価格設定!B$5:B$1048576,0),MATCH($AW141,価格設定!E$1:X$1,1))),J141),"")</f>
        <v/>
      </c>
      <c r="U141" s="126" t="str">
        <f t="shared" si="325"/>
        <v/>
      </c>
      <c r="V141" s="132" t="str">
        <f t="shared" si="326"/>
        <v/>
      </c>
      <c r="W141" s="127" t="str">
        <f>IFERROR(IF(OR(T141="",T141&lt;0),"",IFERROR(INDEX(価格設定!E$2:X$3,IF(AND(K141=$K$1,$K$1&lt;&gt;""),ROW(価格設定!$D$3)-1,MATCH(INDEX(価格設定!$D$5:$D$1048576,MATCH(Q141,価格設定!$B$5:$B$1048576,0),0),価格設定!$D$2:$D$3,0)),MATCH($AW141,価格設定!E$1:X$1,1)),INDEX(価格設定!E$2:X$2,0,MATCH($AW141,価格設定!E$1:X$1,1)))),"")</f>
        <v/>
      </c>
      <c r="X141" s="126" t="str">
        <f t="shared" si="317"/>
        <v/>
      </c>
      <c r="Y141" s="128" t="str">
        <f t="shared" si="327"/>
        <v/>
      </c>
      <c r="Z141" s="126" t="str">
        <f t="shared" si="328"/>
        <v/>
      </c>
      <c r="AA141" s="129" t="str">
        <f t="shared" si="329"/>
        <v/>
      </c>
      <c r="AB141" s="126" t="str">
        <f t="shared" si="330"/>
        <v/>
      </c>
      <c r="AC141" s="280" t="str">
        <f t="shared" si="331"/>
        <v/>
      </c>
      <c r="AD141" s="15"/>
      <c r="AE141" s="204" t="str">
        <f>IF(AF141="","",COUNT($AF$3:AF141))</f>
        <v/>
      </c>
      <c r="AF141" s="206" t="str">
        <f t="shared" si="332"/>
        <v/>
      </c>
      <c r="AG141" s="204" t="str">
        <f t="shared" si="333"/>
        <v/>
      </c>
      <c r="AH141" s="204" t="str">
        <f t="shared" si="334"/>
        <v/>
      </c>
      <c r="AI141" s="287"/>
      <c r="AJ141" s="15"/>
      <c r="AK141" s="138" t="str">
        <f t="shared" si="335"/>
        <v/>
      </c>
      <c r="AL141" s="131" t="str">
        <f t="shared" si="336"/>
        <v/>
      </c>
      <c r="AM141" s="131" t="str">
        <f t="shared" si="337"/>
        <v/>
      </c>
      <c r="AN141" s="313" t="str">
        <f t="shared" si="338"/>
        <v/>
      </c>
      <c r="AO141" s="316" t="str">
        <f t="shared" si="339"/>
        <v/>
      </c>
      <c r="AP141" s="18"/>
      <c r="AQ141" s="3" t="str">
        <f>IF(F141="","",MAX($AQ$3:AQ140)+1)</f>
        <v/>
      </c>
      <c r="AR141" s="3" t="str">
        <f>IF(OR(AQ141="",BB141=""),"",MAX($AR$3:AR140)+1)</f>
        <v/>
      </c>
      <c r="AS141" s="3" t="str">
        <f>IF(CQ141="","",RANK(CQ141,CQ$3:CQ$1048576,1)+COUNTIF($CQ$3:CQ141,CQ141)-1)</f>
        <v/>
      </c>
      <c r="AT141" s="21" t="str">
        <f>IF(C141="",IF(OR(AND($H141&lt;&gt;"",C141=""),AND($F140=$F141,$AZ141&lt;&gt;""),COUNTA($H$3:$H$1048576,#REF!,$F$3:$F$1048576)&gt;COUNTA($H$3:$H141,#REF!,$F$3:$F141),$AZ141&lt;&gt;""),INDEX(AT$3:AT$1048576,MATCH(MAX($AQ$3:$AQ140),$AQ$3:$AQ$1048576,0),0),""),C141)</f>
        <v/>
      </c>
      <c r="AU141" s="21" t="str">
        <f>IF(D141="",IF(OR(AND($H141&lt;&gt;"",D141=""),AND($F140=$F141,$AZ141&lt;&gt;""),COUNTA($H$3:$H$1048576,#REF!,$F$3:$F$1048576)&gt;COUNTA($H$3:$H141,#REF!,$F$3:$F141),$AZ141&lt;&gt;""),INDEX(AU$3:AU$1048576,MATCH(MAX($AQ$3:$AQ140),$AQ$3:$AQ$1048576,0),0),""),D141)</f>
        <v/>
      </c>
      <c r="AV141" s="21" t="str">
        <f>IF(E141="",IF(OR(AND($H141&lt;&gt;"",E141=""),AND($F140=$F141,$AZ141&lt;&gt;""),COUNTA($H$3:$H$1048576,#REF!,$F$3:$F$1048576)&gt;COUNTA($H$3:$H141,#REF!,$F$3:$F141),$AZ141&lt;&gt;""),INDEX(AV$3:AV$1048576,MATCH(MAX($AQ$3:$AQ140),$AQ$3:$AQ$1048576,0),0),""),E141)</f>
        <v/>
      </c>
      <c r="AW141" s="24" t="str">
        <f t="shared" si="340"/>
        <v/>
      </c>
      <c r="AX141" s="13" t="str">
        <f t="shared" si="341"/>
        <v/>
      </c>
      <c r="AY141" s="4" t="str">
        <f t="shared" si="342"/>
        <v/>
      </c>
      <c r="AZ141" s="4" t="str">
        <f>IF(AX141="",IF(OR(AND(H141&lt;&gt;"",F141=""),COUNTA($H$3:$H$1048576)&gt;COUNTA($H$3:$H141)),INDEX(AX$3:AX141,MATCH(MAX($AQ$3:AQ141),AQ$3:AQ141,0),0),""),AX141)</f>
        <v/>
      </c>
      <c r="BA141" s="4" t="str">
        <f>IF(AY141="",IF(AND(H141&lt;&gt;"",F141=""),INDEX(AY$3:AY141,MATCH(MAX($AQ$3:AQ141),AQ$3:AQ141,0),0),""),AY141)</f>
        <v/>
      </c>
      <c r="BB141" s="82" t="str">
        <f>IF(BC141="","",RANK(BC141,BC$3:BC$1048576,1)+COUNTIF($BC$3:BC141,BC141)-1)</f>
        <v/>
      </c>
      <c r="BC141" s="139" t="str">
        <f t="shared" si="343"/>
        <v/>
      </c>
      <c r="BD141" s="46" t="str">
        <f t="shared" si="344"/>
        <v/>
      </c>
      <c r="BE141" s="46" t="str">
        <f t="shared" si="345"/>
        <v/>
      </c>
      <c r="BF141" s="46" t="str">
        <f t="shared" si="346"/>
        <v/>
      </c>
      <c r="BG141" s="4" t="str">
        <f t="shared" si="347"/>
        <v/>
      </c>
      <c r="BH141" s="180" t="str">
        <f t="shared" si="348"/>
        <v/>
      </c>
      <c r="BI141" s="16" t="str">
        <f t="shared" si="349"/>
        <v/>
      </c>
      <c r="BJ141" s="52" t="str">
        <f>IF(BI141="","",IF(W141="","",IF(AND(K141=$K$1,$K$1&lt;&gt;""),$BT$2,IFERROR(IF(INDEX(価格設定!$D$5:$D$1048576,MATCH(Q141,価格設定!$B$5:$B$1048576,0),0)=価格設定!$D$3,$BT$2,$BS$2),$BS$2))))</f>
        <v/>
      </c>
      <c r="BK141" s="16" t="str">
        <f>IF(BI141="","",IF(COUNTIF($BI$3:BI141,BI141)=1,1,IF(AND(BI140=BI141,BH141=""),BK140,COUNTIF($BH$3:BH141,BH141))))</f>
        <v/>
      </c>
      <c r="BL141" s="52" t="str">
        <f t="shared" si="350"/>
        <v/>
      </c>
      <c r="BM141" s="52" t="str">
        <f t="shared" si="351"/>
        <v/>
      </c>
      <c r="BN141" s="119" t="str">
        <f t="shared" si="352"/>
        <v/>
      </c>
      <c r="BO141" s="119" t="str">
        <f t="shared" si="353"/>
        <v/>
      </c>
      <c r="BP141" s="17" t="str">
        <f t="shared" si="354"/>
        <v/>
      </c>
      <c r="BQ141" s="17" t="str">
        <f t="shared" si="355"/>
        <v/>
      </c>
      <c r="BR141" s="17" t="str">
        <f>IF(OR(BP141="",COUNTIF($BO$3:BO141,BO141)&lt;&gt;1),"",SUMIF(BO$3:BO$1048576,BO141,BP$3:BP$1048576))</f>
        <v/>
      </c>
      <c r="BS141" s="17" t="str">
        <f t="shared" si="356"/>
        <v/>
      </c>
      <c r="BT141" s="17" t="str">
        <f t="shared" si="357"/>
        <v/>
      </c>
      <c r="BU141" s="17" t="str">
        <f t="shared" si="358"/>
        <v/>
      </c>
      <c r="BV141" s="24" t="str">
        <f t="shared" si="359"/>
        <v/>
      </c>
      <c r="BW141" s="24" t="str">
        <f t="shared" si="360"/>
        <v/>
      </c>
      <c r="BX141" s="24" t="str">
        <f t="shared" si="361"/>
        <v/>
      </c>
      <c r="BY141" s="26" t="str">
        <f t="shared" si="362"/>
        <v/>
      </c>
      <c r="BZ141" s="26" t="str">
        <f t="shared" si="363"/>
        <v/>
      </c>
      <c r="CA141" s="26" t="str">
        <f t="shared" si="364"/>
        <v/>
      </c>
      <c r="CB141" s="66" t="str">
        <f t="shared" si="365"/>
        <v/>
      </c>
      <c r="CC141" s="65" t="str">
        <f t="shared" si="366"/>
        <v/>
      </c>
      <c r="CD141" s="26" t="str">
        <f t="shared" si="367"/>
        <v/>
      </c>
      <c r="CE141" s="26" t="str">
        <f t="shared" si="368"/>
        <v/>
      </c>
      <c r="CF141" s="193" t="str">
        <f t="shared" si="369"/>
        <v/>
      </c>
      <c r="CG141" s="193" t="str">
        <f t="shared" si="370"/>
        <v/>
      </c>
      <c r="CH141" s="26" t="str">
        <f t="shared" si="371"/>
        <v/>
      </c>
      <c r="CI141" s="26" t="str">
        <f t="shared" si="372"/>
        <v/>
      </c>
      <c r="CJ141" s="65" t="str">
        <f t="shared" si="373"/>
        <v/>
      </c>
      <c r="CK141" s="65" t="str">
        <f t="shared" si="374"/>
        <v/>
      </c>
      <c r="CL141" s="64" t="str">
        <f t="shared" si="375"/>
        <v/>
      </c>
      <c r="CM141" s="64" t="str">
        <f t="shared" si="376"/>
        <v/>
      </c>
      <c r="CN141" s="65" t="str">
        <f t="shared" si="377"/>
        <v/>
      </c>
      <c r="CP141" s="63" t="str">
        <f>IF(BH141="","",MAX($CP$3:CP140)+1)</f>
        <v/>
      </c>
      <c r="CQ141" s="24" t="str">
        <f t="shared" si="378"/>
        <v/>
      </c>
      <c r="CR141" s="24" t="str">
        <f t="shared" si="379"/>
        <v/>
      </c>
      <c r="CS141" s="24" t="str">
        <f t="shared" si="380"/>
        <v/>
      </c>
      <c r="CT141" s="58" t="str">
        <f>IF(BO141="","",COUNTIF($BO$3:BO141,BO141)&amp;"@"&amp;BO141)</f>
        <v/>
      </c>
      <c r="CU141" s="16" t="str">
        <f t="shared" si="318"/>
        <v/>
      </c>
      <c r="CV141" s="63" t="str">
        <f t="shared" si="381"/>
        <v/>
      </c>
      <c r="CW141" s="16" t="str">
        <f t="shared" si="382"/>
        <v/>
      </c>
      <c r="CX141" s="16" t="str">
        <f t="shared" si="383"/>
        <v/>
      </c>
      <c r="CY141" s="16" t="str">
        <f t="shared" si="384"/>
        <v/>
      </c>
      <c r="CZ141" s="85" t="str">
        <f t="shared" si="385"/>
        <v/>
      </c>
      <c r="DA141" s="16" t="str">
        <f t="shared" si="386"/>
        <v/>
      </c>
      <c r="DB141" s="16" t="str">
        <f t="shared" si="387"/>
        <v/>
      </c>
      <c r="DC141" s="28" t="str">
        <f>IF(CP141="","",$DC$1&amp;(INDEX(価格設定!D$1:XFD$3,ROW(価格設定!$D$3),MATCH($AW141,価格設定!D$1:XFD$1,1))*100)&amp;"%")</f>
        <v/>
      </c>
      <c r="DD141" s="28" t="str">
        <f>IF(CP141="","",$DD$1&amp;(INDEX(価格設定!D$1:XFD$3,ROW(価格設定!$D$2),MATCH($AW141,価格設定!D$1:XFD$1,1))*100)&amp;"%")</f>
        <v/>
      </c>
      <c r="DE141" s="29" t="str">
        <f t="shared" si="388"/>
        <v/>
      </c>
      <c r="DG141" s="58" t="str">
        <f t="shared" si="389"/>
        <v/>
      </c>
      <c r="DH141" s="58" t="str">
        <f t="shared" si="390"/>
        <v/>
      </c>
      <c r="DI141" s="58" t="str">
        <f t="shared" si="391"/>
        <v/>
      </c>
      <c r="DJ141" s="85" t="str">
        <f t="shared" si="392"/>
        <v/>
      </c>
      <c r="DL141" s="58" t="str">
        <f>IF(COUNTIF(DG$3:DG$1048576,DG141)=COUNTIF($DG$3:$DG141,DG141),DG141,"")</f>
        <v/>
      </c>
      <c r="DM141" s="85" t="str">
        <f t="shared" si="393"/>
        <v/>
      </c>
      <c r="DN141" s="85" t="str">
        <f t="shared" si="319"/>
        <v/>
      </c>
      <c r="DO141" s="85" t="str">
        <f t="shared" si="319"/>
        <v/>
      </c>
      <c r="DP141" s="303"/>
      <c r="DQ141" s="17" t="str">
        <f t="shared" si="320"/>
        <v/>
      </c>
      <c r="DR141" s="17" t="str">
        <f t="shared" si="321"/>
        <v/>
      </c>
      <c r="DS141" s="17" t="str">
        <f t="shared" si="322"/>
        <v/>
      </c>
      <c r="DU141" s="16" t="str">
        <f t="shared" si="394"/>
        <v/>
      </c>
      <c r="DV141" s="16" t="str">
        <f>IF(DU141="","",COUNT($DU$3:DU141))</f>
        <v/>
      </c>
      <c r="DW141" s="16" t="str">
        <f t="shared" si="395"/>
        <v/>
      </c>
      <c r="DX141" s="16" t="str">
        <f t="shared" si="396"/>
        <v/>
      </c>
      <c r="DY141" s="16" t="str">
        <f>IF(DZ141="","",COUNTIF(DZ$3:DZ141,DZ141))</f>
        <v/>
      </c>
      <c r="DZ141" s="16" t="str">
        <f t="shared" si="397"/>
        <v/>
      </c>
      <c r="EA141" s="16" t="str">
        <f t="shared" si="398"/>
        <v/>
      </c>
      <c r="EB141" s="16" t="str">
        <f t="shared" si="399"/>
        <v/>
      </c>
      <c r="EC141" s="16" t="str">
        <f t="shared" si="400"/>
        <v/>
      </c>
      <c r="ED141" s="16" t="str">
        <f t="shared" si="401"/>
        <v/>
      </c>
      <c r="EE141" s="16" t="str">
        <f t="shared" si="402"/>
        <v/>
      </c>
      <c r="EF141" s="16" t="str">
        <f t="shared" si="403"/>
        <v/>
      </c>
      <c r="EG141" s="16" t="str">
        <f t="shared" si="404"/>
        <v/>
      </c>
      <c r="EH141" s="16" t="str">
        <f t="shared" si="405"/>
        <v/>
      </c>
      <c r="EI141" s="16" t="str">
        <f t="shared" si="406"/>
        <v/>
      </c>
      <c r="EJ141" s="16" t="str">
        <f t="shared" si="407"/>
        <v/>
      </c>
      <c r="EK141" s="16" t="str">
        <f t="shared" si="408"/>
        <v/>
      </c>
      <c r="EL141" s="58" t="str">
        <f t="shared" si="409"/>
        <v/>
      </c>
      <c r="EM141" s="58" t="str">
        <f>IF(OR($DZ141="",CR141=""),IF($EL141="","",$EL141),IF(OR(CR141="なし",CR141=0),領収書!$H$1,CR141))</f>
        <v/>
      </c>
      <c r="EN141" s="58" t="str">
        <f>IF(OR($DZ141="",CS141=""),IF($EL141="","",$EL141),IF(OR(CS141="なし",CS141=0),入力!$EN$1,CS141))</f>
        <v/>
      </c>
      <c r="EO141" s="63" t="str">
        <f t="shared" si="410"/>
        <v/>
      </c>
      <c r="EP141" s="63" t="str">
        <f t="shared" si="411"/>
        <v/>
      </c>
      <c r="ER141" s="16" t="str">
        <f>IF(AND(COUNTIF($ET$3:ET141,ET141)=1,ET141&lt;&gt;""),MAX($ER$3:ER140)+1,"")</f>
        <v/>
      </c>
      <c r="ES141" s="16" t="str">
        <f>IF(価格設定!B143="","",価格設定!B143)</f>
        <v/>
      </c>
      <c r="ET141" s="16" t="str">
        <f>IF(価格設定!C143="","",価格設定!C143)</f>
        <v/>
      </c>
      <c r="EV141" s="16" t="str">
        <f t="shared" si="323"/>
        <v/>
      </c>
      <c r="EW141" s="16" t="str">
        <f t="shared" si="412"/>
        <v/>
      </c>
    </row>
    <row r="142" spans="1:153" ht="30" customHeight="1" x14ac:dyDescent="0.2">
      <c r="A142" s="225"/>
      <c r="B142" s="212"/>
      <c r="C142" s="221"/>
      <c r="D142" s="164"/>
      <c r="E142" s="165"/>
      <c r="F142" s="166"/>
      <c r="G142" s="167"/>
      <c r="H142" s="179"/>
      <c r="I142" s="306"/>
      <c r="J142" s="169"/>
      <c r="K142" s="179"/>
      <c r="L142" s="186"/>
      <c r="M142" s="186"/>
      <c r="N142" s="168"/>
      <c r="O142" s="170"/>
      <c r="P142" s="212"/>
      <c r="Q142" s="179" t="str">
        <f>IFERROR(IF(H142="","",IFERROR(INDEX(価格設定!$B$5:$B$1048576,MATCH(H142,価格設定!$B$5:$B$1048576,0),0),INDEX(価格設定!$B$5:$B$1048576,MATCH("*"&amp;H142&amp;"*",価格設定!$B$5:$B$1048576,0),0))),H142)</f>
        <v/>
      </c>
      <c r="R142" s="250" t="str">
        <f>IFERROR(IF(Q142="",IF(K142="","",K142),IF(K142="",IF(INDEX(価格設定!$C$5:$C$1048576,MATCH(Q142,価格設定!$B$5:$B$1048576,0),0)=0,"",INDEX(価格設定!$C$5:$C$1048576,MATCH(Q142,価格設定!$B$5:$B$1048576,0),0)),IF(K142="なし","",K142))),"")</f>
        <v/>
      </c>
      <c r="S142" s="308" t="str">
        <f t="shared" si="324"/>
        <v/>
      </c>
      <c r="T142" s="126" t="str">
        <f>IFERROR(IF(J142="",IF(INDEX(価格設定!$E$5:$R$1048576,MATCH($Q142,価格設定!B$5:B$1048576,0),MATCH($AW142,価格設定!E$1:X$1,1))=0,"",INDEX(価格設定!$E$5:$R$1048576,MATCH($Q142,価格設定!B$5:B$1048576,0),MATCH($AW142,価格設定!E$1:X$1,1))),J142),"")</f>
        <v/>
      </c>
      <c r="U142" s="126" t="str">
        <f t="shared" si="325"/>
        <v/>
      </c>
      <c r="V142" s="132" t="str">
        <f t="shared" si="326"/>
        <v/>
      </c>
      <c r="W142" s="127" t="str">
        <f>IFERROR(IF(OR(T142="",T142&lt;0),"",IFERROR(INDEX(価格設定!E$2:X$3,IF(AND(K142=$K$1,$K$1&lt;&gt;""),ROW(価格設定!$D$3)-1,MATCH(INDEX(価格設定!$D$5:$D$1048576,MATCH(Q142,価格設定!$B$5:$B$1048576,0),0),価格設定!$D$2:$D$3,0)),MATCH($AW142,価格設定!E$1:X$1,1)),INDEX(価格設定!E$2:X$2,0,MATCH($AW142,価格設定!E$1:X$1,1)))),"")</f>
        <v/>
      </c>
      <c r="X142" s="126" t="str">
        <f t="shared" si="317"/>
        <v/>
      </c>
      <c r="Y142" s="128" t="str">
        <f t="shared" si="327"/>
        <v/>
      </c>
      <c r="Z142" s="126" t="str">
        <f t="shared" si="328"/>
        <v/>
      </c>
      <c r="AA142" s="129" t="str">
        <f t="shared" si="329"/>
        <v/>
      </c>
      <c r="AB142" s="126" t="str">
        <f t="shared" si="330"/>
        <v/>
      </c>
      <c r="AC142" s="280" t="str">
        <f t="shared" si="331"/>
        <v/>
      </c>
      <c r="AD142" s="15"/>
      <c r="AE142" s="204" t="str">
        <f>IF(AF142="","",COUNT($AF$3:AF142))</f>
        <v/>
      </c>
      <c r="AF142" s="206" t="str">
        <f t="shared" si="332"/>
        <v/>
      </c>
      <c r="AG142" s="204" t="str">
        <f t="shared" si="333"/>
        <v/>
      </c>
      <c r="AH142" s="204" t="str">
        <f t="shared" si="334"/>
        <v/>
      </c>
      <c r="AI142" s="287"/>
      <c r="AJ142" s="15"/>
      <c r="AK142" s="138" t="str">
        <f t="shared" si="335"/>
        <v/>
      </c>
      <c r="AL142" s="131" t="str">
        <f t="shared" si="336"/>
        <v/>
      </c>
      <c r="AM142" s="131" t="str">
        <f t="shared" si="337"/>
        <v/>
      </c>
      <c r="AN142" s="313" t="str">
        <f t="shared" si="338"/>
        <v/>
      </c>
      <c r="AO142" s="316" t="str">
        <f t="shared" si="339"/>
        <v/>
      </c>
      <c r="AP142" s="18"/>
      <c r="AQ142" s="3" t="str">
        <f>IF(F142="","",MAX($AQ$3:AQ141)+1)</f>
        <v/>
      </c>
      <c r="AR142" s="3" t="str">
        <f>IF(OR(AQ142="",BB142=""),"",MAX($AR$3:AR141)+1)</f>
        <v/>
      </c>
      <c r="AS142" s="3" t="str">
        <f>IF(CQ142="","",RANK(CQ142,CQ$3:CQ$1048576,1)+COUNTIF($CQ$3:CQ142,CQ142)-1)</f>
        <v/>
      </c>
      <c r="AT142" s="21" t="str">
        <f>IF(C142="",IF(OR(AND($H142&lt;&gt;"",C142=""),AND($F141=$F142,$AZ142&lt;&gt;""),COUNTA($H$3:$H$1048576,#REF!,$F$3:$F$1048576)&gt;COUNTA($H$3:$H142,#REF!,$F$3:$F142),$AZ142&lt;&gt;""),INDEX(AT$3:AT$1048576,MATCH(MAX($AQ$3:$AQ141),$AQ$3:$AQ$1048576,0),0),""),C142)</f>
        <v/>
      </c>
      <c r="AU142" s="21" t="str">
        <f>IF(D142="",IF(OR(AND($H142&lt;&gt;"",D142=""),AND($F141=$F142,$AZ142&lt;&gt;""),COUNTA($H$3:$H$1048576,#REF!,$F$3:$F$1048576)&gt;COUNTA($H$3:$H142,#REF!,$F$3:$F142),$AZ142&lt;&gt;""),INDEX(AU$3:AU$1048576,MATCH(MAX($AQ$3:$AQ141),$AQ$3:$AQ$1048576,0),0),""),D142)</f>
        <v/>
      </c>
      <c r="AV142" s="21" t="str">
        <f>IF(E142="",IF(OR(AND($H142&lt;&gt;"",E142=""),AND($F141=$F142,$AZ142&lt;&gt;""),COUNTA($H$3:$H$1048576,#REF!,$F$3:$F$1048576)&gt;COUNTA($H$3:$H142,#REF!,$F$3:$F142),$AZ142&lt;&gt;""),INDEX(AV$3:AV$1048576,MATCH(MAX($AQ$3:$AQ141),$AQ$3:$AQ$1048576,0),0),""),E142)</f>
        <v/>
      </c>
      <c r="AW142" s="24" t="str">
        <f t="shared" si="340"/>
        <v/>
      </c>
      <c r="AX142" s="13" t="str">
        <f t="shared" si="341"/>
        <v/>
      </c>
      <c r="AY142" s="4" t="str">
        <f t="shared" si="342"/>
        <v/>
      </c>
      <c r="AZ142" s="4" t="str">
        <f>IF(AX142="",IF(OR(AND(H142&lt;&gt;"",F142=""),COUNTA($H$3:$H$1048576)&gt;COUNTA($H$3:$H142)),INDEX(AX$3:AX142,MATCH(MAX($AQ$3:AQ142),AQ$3:AQ142,0),0),""),AX142)</f>
        <v/>
      </c>
      <c r="BA142" s="4" t="str">
        <f>IF(AY142="",IF(AND(H142&lt;&gt;"",F142=""),INDEX(AY$3:AY142,MATCH(MAX($AQ$3:AQ142),AQ$3:AQ142,0),0),""),AY142)</f>
        <v/>
      </c>
      <c r="BB142" s="82" t="str">
        <f>IF(BC142="","",RANK(BC142,BC$3:BC$1048576,1)+COUNTIF($BC$3:BC142,BC142)-1)</f>
        <v/>
      </c>
      <c r="BC142" s="139" t="str">
        <f t="shared" si="343"/>
        <v/>
      </c>
      <c r="BD142" s="46" t="str">
        <f t="shared" si="344"/>
        <v/>
      </c>
      <c r="BE142" s="46" t="str">
        <f t="shared" si="345"/>
        <v/>
      </c>
      <c r="BF142" s="46" t="str">
        <f t="shared" si="346"/>
        <v/>
      </c>
      <c r="BG142" s="4" t="str">
        <f t="shared" si="347"/>
        <v/>
      </c>
      <c r="BH142" s="180" t="str">
        <f t="shared" si="348"/>
        <v/>
      </c>
      <c r="BI142" s="16" t="str">
        <f t="shared" si="349"/>
        <v/>
      </c>
      <c r="BJ142" s="52" t="str">
        <f>IF(BI142="","",IF(W142="","",IF(AND(K142=$K$1,$K$1&lt;&gt;""),$BT$2,IFERROR(IF(INDEX(価格設定!$D$5:$D$1048576,MATCH(Q142,価格設定!$B$5:$B$1048576,0),0)=価格設定!$D$3,$BT$2,$BS$2),$BS$2))))</f>
        <v/>
      </c>
      <c r="BK142" s="16" t="str">
        <f>IF(BI142="","",IF(COUNTIF($BI$3:BI142,BI142)=1,1,IF(AND(BI141=BI142,BH142=""),BK141,COUNTIF($BH$3:BH142,BH142))))</f>
        <v/>
      </c>
      <c r="BL142" s="52" t="str">
        <f t="shared" si="350"/>
        <v/>
      </c>
      <c r="BM142" s="52" t="str">
        <f t="shared" si="351"/>
        <v/>
      </c>
      <c r="BN142" s="119" t="str">
        <f t="shared" si="352"/>
        <v/>
      </c>
      <c r="BO142" s="119" t="str">
        <f t="shared" si="353"/>
        <v/>
      </c>
      <c r="BP142" s="17" t="str">
        <f t="shared" si="354"/>
        <v/>
      </c>
      <c r="BQ142" s="17" t="str">
        <f t="shared" si="355"/>
        <v/>
      </c>
      <c r="BR142" s="17" t="str">
        <f>IF(OR(BP142="",COUNTIF($BO$3:BO142,BO142)&lt;&gt;1),"",SUMIF(BO$3:BO$1048576,BO142,BP$3:BP$1048576))</f>
        <v/>
      </c>
      <c r="BS142" s="17" t="str">
        <f t="shared" si="356"/>
        <v/>
      </c>
      <c r="BT142" s="17" t="str">
        <f t="shared" si="357"/>
        <v/>
      </c>
      <c r="BU142" s="17" t="str">
        <f t="shared" si="358"/>
        <v/>
      </c>
      <c r="BV142" s="24" t="str">
        <f t="shared" si="359"/>
        <v/>
      </c>
      <c r="BW142" s="24" t="str">
        <f t="shared" si="360"/>
        <v/>
      </c>
      <c r="BX142" s="24" t="str">
        <f t="shared" si="361"/>
        <v/>
      </c>
      <c r="BY142" s="26" t="str">
        <f t="shared" si="362"/>
        <v/>
      </c>
      <c r="BZ142" s="26" t="str">
        <f t="shared" si="363"/>
        <v/>
      </c>
      <c r="CA142" s="26" t="str">
        <f t="shared" si="364"/>
        <v/>
      </c>
      <c r="CB142" s="66" t="str">
        <f t="shared" si="365"/>
        <v/>
      </c>
      <c r="CC142" s="65" t="str">
        <f t="shared" si="366"/>
        <v/>
      </c>
      <c r="CD142" s="26" t="str">
        <f t="shared" si="367"/>
        <v/>
      </c>
      <c r="CE142" s="26" t="str">
        <f t="shared" si="368"/>
        <v/>
      </c>
      <c r="CF142" s="193" t="str">
        <f t="shared" si="369"/>
        <v/>
      </c>
      <c r="CG142" s="193" t="str">
        <f t="shared" si="370"/>
        <v/>
      </c>
      <c r="CH142" s="26" t="str">
        <f t="shared" si="371"/>
        <v/>
      </c>
      <c r="CI142" s="26" t="str">
        <f t="shared" si="372"/>
        <v/>
      </c>
      <c r="CJ142" s="65" t="str">
        <f t="shared" si="373"/>
        <v/>
      </c>
      <c r="CK142" s="65" t="str">
        <f t="shared" si="374"/>
        <v/>
      </c>
      <c r="CL142" s="64" t="str">
        <f t="shared" si="375"/>
        <v/>
      </c>
      <c r="CM142" s="64" t="str">
        <f t="shared" si="376"/>
        <v/>
      </c>
      <c r="CN142" s="65" t="str">
        <f t="shared" si="377"/>
        <v/>
      </c>
      <c r="CP142" s="63" t="str">
        <f>IF(BH142="","",MAX($CP$3:CP141)+1)</f>
        <v/>
      </c>
      <c r="CQ142" s="24" t="str">
        <f t="shared" si="378"/>
        <v/>
      </c>
      <c r="CR142" s="24" t="str">
        <f t="shared" si="379"/>
        <v/>
      </c>
      <c r="CS142" s="24" t="str">
        <f t="shared" si="380"/>
        <v/>
      </c>
      <c r="CT142" s="58" t="str">
        <f>IF(BO142="","",COUNTIF($BO$3:BO142,BO142)&amp;"@"&amp;BO142)</f>
        <v/>
      </c>
      <c r="CU142" s="16" t="str">
        <f t="shared" si="318"/>
        <v/>
      </c>
      <c r="CV142" s="63" t="str">
        <f t="shared" si="381"/>
        <v/>
      </c>
      <c r="CW142" s="16" t="str">
        <f t="shared" si="382"/>
        <v/>
      </c>
      <c r="CX142" s="16" t="str">
        <f t="shared" si="383"/>
        <v/>
      </c>
      <c r="CY142" s="16" t="str">
        <f t="shared" si="384"/>
        <v/>
      </c>
      <c r="CZ142" s="85" t="str">
        <f t="shared" si="385"/>
        <v/>
      </c>
      <c r="DA142" s="16" t="str">
        <f t="shared" si="386"/>
        <v/>
      </c>
      <c r="DB142" s="16" t="str">
        <f t="shared" si="387"/>
        <v/>
      </c>
      <c r="DC142" s="28" t="str">
        <f>IF(CP142="","",$DC$1&amp;(INDEX(価格設定!D$1:XFD$3,ROW(価格設定!$D$3),MATCH($AW142,価格設定!D$1:XFD$1,1))*100)&amp;"%")</f>
        <v/>
      </c>
      <c r="DD142" s="28" t="str">
        <f>IF(CP142="","",$DD$1&amp;(INDEX(価格設定!D$1:XFD$3,ROW(価格設定!$D$2),MATCH($AW142,価格設定!D$1:XFD$1,1))*100)&amp;"%")</f>
        <v/>
      </c>
      <c r="DE142" s="29" t="str">
        <f t="shared" si="388"/>
        <v/>
      </c>
      <c r="DG142" s="58" t="str">
        <f t="shared" si="389"/>
        <v/>
      </c>
      <c r="DH142" s="58" t="str">
        <f t="shared" si="390"/>
        <v/>
      </c>
      <c r="DI142" s="58" t="str">
        <f t="shared" si="391"/>
        <v/>
      </c>
      <c r="DJ142" s="85" t="str">
        <f t="shared" si="392"/>
        <v/>
      </c>
      <c r="DL142" s="58" t="str">
        <f>IF(COUNTIF(DG$3:DG$1048576,DG142)=COUNTIF($DG$3:$DG142,DG142),DG142,"")</f>
        <v/>
      </c>
      <c r="DM142" s="85" t="str">
        <f t="shared" si="393"/>
        <v/>
      </c>
      <c r="DN142" s="85" t="str">
        <f t="shared" si="319"/>
        <v/>
      </c>
      <c r="DO142" s="85" t="str">
        <f t="shared" si="319"/>
        <v/>
      </c>
      <c r="DP142" s="303"/>
      <c r="DQ142" s="17" t="str">
        <f t="shared" si="320"/>
        <v/>
      </c>
      <c r="DR142" s="17" t="str">
        <f t="shared" si="321"/>
        <v/>
      </c>
      <c r="DS142" s="17" t="str">
        <f t="shared" si="322"/>
        <v/>
      </c>
      <c r="DU142" s="16" t="str">
        <f t="shared" si="394"/>
        <v/>
      </c>
      <c r="DV142" s="16" t="str">
        <f>IF(DU142="","",COUNT($DU$3:DU142))</f>
        <v/>
      </c>
      <c r="DW142" s="16" t="str">
        <f t="shared" si="395"/>
        <v/>
      </c>
      <c r="DX142" s="16" t="str">
        <f t="shared" si="396"/>
        <v/>
      </c>
      <c r="DY142" s="16" t="str">
        <f>IF(DZ142="","",COUNTIF(DZ$3:DZ142,DZ142))</f>
        <v/>
      </c>
      <c r="DZ142" s="16" t="str">
        <f t="shared" si="397"/>
        <v/>
      </c>
      <c r="EA142" s="16" t="str">
        <f t="shared" si="398"/>
        <v/>
      </c>
      <c r="EB142" s="16" t="str">
        <f t="shared" si="399"/>
        <v/>
      </c>
      <c r="EC142" s="16" t="str">
        <f t="shared" si="400"/>
        <v/>
      </c>
      <c r="ED142" s="16" t="str">
        <f t="shared" si="401"/>
        <v/>
      </c>
      <c r="EE142" s="16" t="str">
        <f t="shared" si="402"/>
        <v/>
      </c>
      <c r="EF142" s="16" t="str">
        <f t="shared" si="403"/>
        <v/>
      </c>
      <c r="EG142" s="16" t="str">
        <f t="shared" si="404"/>
        <v/>
      </c>
      <c r="EH142" s="16" t="str">
        <f t="shared" si="405"/>
        <v/>
      </c>
      <c r="EI142" s="16" t="str">
        <f t="shared" si="406"/>
        <v/>
      </c>
      <c r="EJ142" s="16" t="str">
        <f t="shared" si="407"/>
        <v/>
      </c>
      <c r="EK142" s="16" t="str">
        <f t="shared" si="408"/>
        <v/>
      </c>
      <c r="EL142" s="58" t="str">
        <f t="shared" si="409"/>
        <v/>
      </c>
      <c r="EM142" s="58" t="str">
        <f>IF(OR($DZ142="",CR142=""),IF($EL142="","",$EL142),IF(OR(CR142="なし",CR142=0),領収書!$H$1,CR142))</f>
        <v/>
      </c>
      <c r="EN142" s="58" t="str">
        <f>IF(OR($DZ142="",CS142=""),IF($EL142="","",$EL142),IF(OR(CS142="なし",CS142=0),入力!$EN$1,CS142))</f>
        <v/>
      </c>
      <c r="EO142" s="63" t="str">
        <f t="shared" si="410"/>
        <v/>
      </c>
      <c r="EP142" s="63" t="str">
        <f t="shared" si="411"/>
        <v/>
      </c>
      <c r="ER142" s="16" t="str">
        <f>IF(AND(COUNTIF($ET$3:ET142,ET142)=1,ET142&lt;&gt;""),MAX($ER$3:ER141)+1,"")</f>
        <v/>
      </c>
      <c r="ES142" s="16" t="str">
        <f>IF(価格設定!B144="","",価格設定!B144)</f>
        <v/>
      </c>
      <c r="ET142" s="16" t="str">
        <f>IF(価格設定!C144="","",価格設定!C144)</f>
        <v/>
      </c>
      <c r="EV142" s="16" t="str">
        <f t="shared" si="323"/>
        <v/>
      </c>
      <c r="EW142" s="16" t="str">
        <f t="shared" si="412"/>
        <v/>
      </c>
    </row>
    <row r="143" spans="1:153" ht="30" customHeight="1" x14ac:dyDescent="0.2">
      <c r="A143" s="225"/>
      <c r="B143" s="212"/>
      <c r="C143" s="221"/>
      <c r="D143" s="164"/>
      <c r="E143" s="165"/>
      <c r="F143" s="166"/>
      <c r="G143" s="167"/>
      <c r="H143" s="179"/>
      <c r="I143" s="306"/>
      <c r="J143" s="169"/>
      <c r="K143" s="179"/>
      <c r="L143" s="186"/>
      <c r="M143" s="186"/>
      <c r="N143" s="168"/>
      <c r="O143" s="170"/>
      <c r="P143" s="212"/>
      <c r="Q143" s="179" t="str">
        <f>IFERROR(IF(H143="","",IFERROR(INDEX(価格設定!$B$5:$B$1048576,MATCH(H143,価格設定!$B$5:$B$1048576,0),0),INDEX(価格設定!$B$5:$B$1048576,MATCH("*"&amp;H143&amp;"*",価格設定!$B$5:$B$1048576,0),0))),H143)</f>
        <v/>
      </c>
      <c r="R143" s="250" t="str">
        <f>IFERROR(IF(Q143="",IF(K143="","",K143),IF(K143="",IF(INDEX(価格設定!$C$5:$C$1048576,MATCH(Q143,価格設定!$B$5:$B$1048576,0),0)=0,"",INDEX(価格設定!$C$5:$C$1048576,MATCH(Q143,価格設定!$B$5:$B$1048576,0),0)),IF(K143="なし","",K143))),"")</f>
        <v/>
      </c>
      <c r="S143" s="308" t="str">
        <f t="shared" si="324"/>
        <v/>
      </c>
      <c r="T143" s="126" t="str">
        <f>IFERROR(IF(J143="",IF(INDEX(価格設定!$E$5:$R$1048576,MATCH($Q143,価格設定!B$5:B$1048576,0),MATCH($AW143,価格設定!E$1:X$1,1))=0,"",INDEX(価格設定!$E$5:$R$1048576,MATCH($Q143,価格設定!B$5:B$1048576,0),MATCH($AW143,価格設定!E$1:X$1,1))),J143),"")</f>
        <v/>
      </c>
      <c r="U143" s="126" t="str">
        <f t="shared" si="325"/>
        <v/>
      </c>
      <c r="V143" s="132" t="str">
        <f t="shared" si="326"/>
        <v/>
      </c>
      <c r="W143" s="127" t="str">
        <f>IFERROR(IF(OR(T143="",T143&lt;0),"",IFERROR(INDEX(価格設定!E$2:X$3,IF(AND(K143=$K$1,$K$1&lt;&gt;""),ROW(価格設定!$D$3)-1,MATCH(INDEX(価格設定!$D$5:$D$1048576,MATCH(Q143,価格設定!$B$5:$B$1048576,0),0),価格設定!$D$2:$D$3,0)),MATCH($AW143,価格設定!E$1:X$1,1)),INDEX(価格設定!E$2:X$2,0,MATCH($AW143,価格設定!E$1:X$1,1)))),"")</f>
        <v/>
      </c>
      <c r="X143" s="126" t="str">
        <f t="shared" si="317"/>
        <v/>
      </c>
      <c r="Y143" s="128" t="str">
        <f t="shared" si="327"/>
        <v/>
      </c>
      <c r="Z143" s="126" t="str">
        <f t="shared" si="328"/>
        <v/>
      </c>
      <c r="AA143" s="129" t="str">
        <f t="shared" si="329"/>
        <v/>
      </c>
      <c r="AB143" s="126" t="str">
        <f t="shared" si="330"/>
        <v/>
      </c>
      <c r="AC143" s="280" t="str">
        <f t="shared" si="331"/>
        <v/>
      </c>
      <c r="AD143" s="15"/>
      <c r="AE143" s="204" t="str">
        <f>IF(AF143="","",COUNT($AF$3:AF143))</f>
        <v/>
      </c>
      <c r="AF143" s="206" t="str">
        <f t="shared" si="332"/>
        <v/>
      </c>
      <c r="AG143" s="204" t="str">
        <f t="shared" si="333"/>
        <v/>
      </c>
      <c r="AH143" s="204" t="str">
        <f t="shared" si="334"/>
        <v/>
      </c>
      <c r="AI143" s="287"/>
      <c r="AJ143" s="15"/>
      <c r="AK143" s="138" t="str">
        <f t="shared" si="335"/>
        <v/>
      </c>
      <c r="AL143" s="131" t="str">
        <f t="shared" si="336"/>
        <v/>
      </c>
      <c r="AM143" s="131" t="str">
        <f t="shared" si="337"/>
        <v/>
      </c>
      <c r="AN143" s="313" t="str">
        <f t="shared" si="338"/>
        <v/>
      </c>
      <c r="AO143" s="316" t="str">
        <f t="shared" si="339"/>
        <v/>
      </c>
      <c r="AP143" s="18"/>
      <c r="AQ143" s="3" t="str">
        <f>IF(F143="","",MAX($AQ$3:AQ142)+1)</f>
        <v/>
      </c>
      <c r="AR143" s="3" t="str">
        <f>IF(OR(AQ143="",BB143=""),"",MAX($AR$3:AR142)+1)</f>
        <v/>
      </c>
      <c r="AS143" s="3" t="str">
        <f>IF(CQ143="","",RANK(CQ143,CQ$3:CQ$1048576,1)+COUNTIF($CQ$3:CQ143,CQ143)-1)</f>
        <v/>
      </c>
      <c r="AT143" s="21" t="str">
        <f>IF(C143="",IF(OR(AND($H143&lt;&gt;"",C143=""),AND($F142=$F143,$AZ143&lt;&gt;""),COUNTA($H$3:$H$1048576,#REF!,$F$3:$F$1048576)&gt;COUNTA($H$3:$H143,#REF!,$F$3:$F143),$AZ143&lt;&gt;""),INDEX(AT$3:AT$1048576,MATCH(MAX($AQ$3:$AQ142),$AQ$3:$AQ$1048576,0),0),""),C143)</f>
        <v/>
      </c>
      <c r="AU143" s="21" t="str">
        <f>IF(D143="",IF(OR(AND($H143&lt;&gt;"",D143=""),AND($F142=$F143,$AZ143&lt;&gt;""),COUNTA($H$3:$H$1048576,#REF!,$F$3:$F$1048576)&gt;COUNTA($H$3:$H143,#REF!,$F$3:$F143),$AZ143&lt;&gt;""),INDEX(AU$3:AU$1048576,MATCH(MAX($AQ$3:$AQ142),$AQ$3:$AQ$1048576,0),0),""),D143)</f>
        <v/>
      </c>
      <c r="AV143" s="21" t="str">
        <f>IF(E143="",IF(OR(AND($H143&lt;&gt;"",E143=""),AND($F142=$F143,$AZ143&lt;&gt;""),COUNTA($H$3:$H$1048576,#REF!,$F$3:$F$1048576)&gt;COUNTA($H$3:$H143,#REF!,$F$3:$F143),$AZ143&lt;&gt;""),INDEX(AV$3:AV$1048576,MATCH(MAX($AQ$3:$AQ142),$AQ$3:$AQ$1048576,0),0),""),E143)</f>
        <v/>
      </c>
      <c r="AW143" s="24" t="str">
        <f t="shared" si="340"/>
        <v/>
      </c>
      <c r="AX143" s="13" t="str">
        <f t="shared" si="341"/>
        <v/>
      </c>
      <c r="AY143" s="4" t="str">
        <f t="shared" si="342"/>
        <v/>
      </c>
      <c r="AZ143" s="4" t="str">
        <f>IF(AX143="",IF(OR(AND(H143&lt;&gt;"",F143=""),COUNTA($H$3:$H$1048576)&gt;COUNTA($H$3:$H143)),INDEX(AX$3:AX143,MATCH(MAX($AQ$3:AQ143),AQ$3:AQ143,0),0),""),AX143)</f>
        <v/>
      </c>
      <c r="BA143" s="4" t="str">
        <f>IF(AY143="",IF(AND(H143&lt;&gt;"",F143=""),INDEX(AY$3:AY143,MATCH(MAX($AQ$3:AQ143),AQ$3:AQ143,0),0),""),AY143)</f>
        <v/>
      </c>
      <c r="BB143" s="82" t="str">
        <f>IF(BC143="","",RANK(BC143,BC$3:BC$1048576,1)+COUNTIF($BC$3:BC143,BC143)-1)</f>
        <v/>
      </c>
      <c r="BC143" s="139" t="str">
        <f t="shared" si="343"/>
        <v/>
      </c>
      <c r="BD143" s="46" t="str">
        <f t="shared" si="344"/>
        <v/>
      </c>
      <c r="BE143" s="46" t="str">
        <f t="shared" si="345"/>
        <v/>
      </c>
      <c r="BF143" s="46" t="str">
        <f t="shared" si="346"/>
        <v/>
      </c>
      <c r="BG143" s="4" t="str">
        <f t="shared" si="347"/>
        <v/>
      </c>
      <c r="BH143" s="180" t="str">
        <f t="shared" si="348"/>
        <v/>
      </c>
      <c r="BI143" s="16" t="str">
        <f t="shared" si="349"/>
        <v/>
      </c>
      <c r="BJ143" s="52" t="str">
        <f>IF(BI143="","",IF(W143="","",IF(AND(K143=$K$1,$K$1&lt;&gt;""),$BT$2,IFERROR(IF(INDEX(価格設定!$D$5:$D$1048576,MATCH(Q143,価格設定!$B$5:$B$1048576,0),0)=価格設定!$D$3,$BT$2,$BS$2),$BS$2))))</f>
        <v/>
      </c>
      <c r="BK143" s="16" t="str">
        <f>IF(BI143="","",IF(COUNTIF($BI$3:BI143,BI143)=1,1,IF(AND(BI142=BI143,BH143=""),BK142,COUNTIF($BH$3:BH143,BH143))))</f>
        <v/>
      </c>
      <c r="BL143" s="52" t="str">
        <f t="shared" si="350"/>
        <v/>
      </c>
      <c r="BM143" s="52" t="str">
        <f t="shared" si="351"/>
        <v/>
      </c>
      <c r="BN143" s="119" t="str">
        <f t="shared" si="352"/>
        <v/>
      </c>
      <c r="BO143" s="119" t="str">
        <f t="shared" si="353"/>
        <v/>
      </c>
      <c r="BP143" s="17" t="str">
        <f t="shared" si="354"/>
        <v/>
      </c>
      <c r="BQ143" s="17" t="str">
        <f t="shared" si="355"/>
        <v/>
      </c>
      <c r="BR143" s="17" t="str">
        <f>IF(OR(BP143="",COUNTIF($BO$3:BO143,BO143)&lt;&gt;1),"",SUMIF(BO$3:BO$1048576,BO143,BP$3:BP$1048576))</f>
        <v/>
      </c>
      <c r="BS143" s="17" t="str">
        <f t="shared" si="356"/>
        <v/>
      </c>
      <c r="BT143" s="17" t="str">
        <f t="shared" si="357"/>
        <v/>
      </c>
      <c r="BU143" s="17" t="str">
        <f t="shared" si="358"/>
        <v/>
      </c>
      <c r="BV143" s="24" t="str">
        <f t="shared" si="359"/>
        <v/>
      </c>
      <c r="BW143" s="24" t="str">
        <f t="shared" si="360"/>
        <v/>
      </c>
      <c r="BX143" s="24" t="str">
        <f t="shared" si="361"/>
        <v/>
      </c>
      <c r="BY143" s="26" t="str">
        <f t="shared" si="362"/>
        <v/>
      </c>
      <c r="BZ143" s="26" t="str">
        <f t="shared" si="363"/>
        <v/>
      </c>
      <c r="CA143" s="26" t="str">
        <f t="shared" si="364"/>
        <v/>
      </c>
      <c r="CB143" s="66" t="str">
        <f t="shared" si="365"/>
        <v/>
      </c>
      <c r="CC143" s="65" t="str">
        <f t="shared" si="366"/>
        <v/>
      </c>
      <c r="CD143" s="26" t="str">
        <f t="shared" si="367"/>
        <v/>
      </c>
      <c r="CE143" s="26" t="str">
        <f t="shared" si="368"/>
        <v/>
      </c>
      <c r="CF143" s="193" t="str">
        <f t="shared" si="369"/>
        <v/>
      </c>
      <c r="CG143" s="193" t="str">
        <f t="shared" si="370"/>
        <v/>
      </c>
      <c r="CH143" s="26" t="str">
        <f t="shared" si="371"/>
        <v/>
      </c>
      <c r="CI143" s="26" t="str">
        <f t="shared" si="372"/>
        <v/>
      </c>
      <c r="CJ143" s="65" t="str">
        <f t="shared" si="373"/>
        <v/>
      </c>
      <c r="CK143" s="65" t="str">
        <f t="shared" si="374"/>
        <v/>
      </c>
      <c r="CL143" s="64" t="str">
        <f t="shared" si="375"/>
        <v/>
      </c>
      <c r="CM143" s="64" t="str">
        <f t="shared" si="376"/>
        <v/>
      </c>
      <c r="CN143" s="65" t="str">
        <f t="shared" si="377"/>
        <v/>
      </c>
      <c r="CP143" s="63" t="str">
        <f>IF(BH143="","",MAX($CP$3:CP142)+1)</f>
        <v/>
      </c>
      <c r="CQ143" s="24" t="str">
        <f t="shared" si="378"/>
        <v/>
      </c>
      <c r="CR143" s="24" t="str">
        <f t="shared" si="379"/>
        <v/>
      </c>
      <c r="CS143" s="24" t="str">
        <f t="shared" si="380"/>
        <v/>
      </c>
      <c r="CT143" s="58" t="str">
        <f>IF(BO143="","",COUNTIF($BO$3:BO143,BO143)&amp;"@"&amp;BO143)</f>
        <v/>
      </c>
      <c r="CU143" s="16" t="str">
        <f t="shared" si="318"/>
        <v/>
      </c>
      <c r="CV143" s="63" t="str">
        <f t="shared" si="381"/>
        <v/>
      </c>
      <c r="CW143" s="16" t="str">
        <f t="shared" si="382"/>
        <v/>
      </c>
      <c r="CX143" s="16" t="str">
        <f t="shared" si="383"/>
        <v/>
      </c>
      <c r="CY143" s="16" t="str">
        <f t="shared" si="384"/>
        <v/>
      </c>
      <c r="CZ143" s="85" t="str">
        <f t="shared" si="385"/>
        <v/>
      </c>
      <c r="DA143" s="16" t="str">
        <f t="shared" si="386"/>
        <v/>
      </c>
      <c r="DB143" s="16" t="str">
        <f t="shared" si="387"/>
        <v/>
      </c>
      <c r="DC143" s="28" t="str">
        <f>IF(CP143="","",$DC$1&amp;(INDEX(価格設定!D$1:XFD$3,ROW(価格設定!$D$3),MATCH($AW143,価格設定!D$1:XFD$1,1))*100)&amp;"%")</f>
        <v/>
      </c>
      <c r="DD143" s="28" t="str">
        <f>IF(CP143="","",$DD$1&amp;(INDEX(価格設定!D$1:XFD$3,ROW(価格設定!$D$2),MATCH($AW143,価格設定!D$1:XFD$1,1))*100)&amp;"%")</f>
        <v/>
      </c>
      <c r="DE143" s="29" t="str">
        <f t="shared" si="388"/>
        <v/>
      </c>
      <c r="DG143" s="58" t="str">
        <f t="shared" si="389"/>
        <v/>
      </c>
      <c r="DH143" s="58" t="str">
        <f t="shared" si="390"/>
        <v/>
      </c>
      <c r="DI143" s="58" t="str">
        <f t="shared" si="391"/>
        <v/>
      </c>
      <c r="DJ143" s="85" t="str">
        <f t="shared" si="392"/>
        <v/>
      </c>
      <c r="DL143" s="58" t="str">
        <f>IF(COUNTIF(DG$3:DG$1048576,DG143)=COUNTIF($DG$3:$DG143,DG143),DG143,"")</f>
        <v/>
      </c>
      <c r="DM143" s="85" t="str">
        <f t="shared" si="393"/>
        <v/>
      </c>
      <c r="DN143" s="85" t="str">
        <f t="shared" si="319"/>
        <v/>
      </c>
      <c r="DO143" s="85" t="str">
        <f t="shared" si="319"/>
        <v/>
      </c>
      <c r="DP143" s="303"/>
      <c r="DQ143" s="17" t="str">
        <f t="shared" si="320"/>
        <v/>
      </c>
      <c r="DR143" s="17" t="str">
        <f t="shared" si="321"/>
        <v/>
      </c>
      <c r="DS143" s="17" t="str">
        <f t="shared" si="322"/>
        <v/>
      </c>
      <c r="DU143" s="16" t="str">
        <f t="shared" si="394"/>
        <v/>
      </c>
      <c r="DV143" s="16" t="str">
        <f>IF(DU143="","",COUNT($DU$3:DU143))</f>
        <v/>
      </c>
      <c r="DW143" s="16" t="str">
        <f t="shared" si="395"/>
        <v/>
      </c>
      <c r="DX143" s="16" t="str">
        <f t="shared" si="396"/>
        <v/>
      </c>
      <c r="DY143" s="16" t="str">
        <f>IF(DZ143="","",COUNTIF(DZ$3:DZ143,DZ143))</f>
        <v/>
      </c>
      <c r="DZ143" s="16" t="str">
        <f t="shared" si="397"/>
        <v/>
      </c>
      <c r="EA143" s="16" t="str">
        <f t="shared" si="398"/>
        <v/>
      </c>
      <c r="EB143" s="16" t="str">
        <f t="shared" si="399"/>
        <v/>
      </c>
      <c r="EC143" s="16" t="str">
        <f t="shared" si="400"/>
        <v/>
      </c>
      <c r="ED143" s="16" t="str">
        <f t="shared" si="401"/>
        <v/>
      </c>
      <c r="EE143" s="16" t="str">
        <f t="shared" si="402"/>
        <v/>
      </c>
      <c r="EF143" s="16" t="str">
        <f t="shared" si="403"/>
        <v/>
      </c>
      <c r="EG143" s="16" t="str">
        <f t="shared" si="404"/>
        <v/>
      </c>
      <c r="EH143" s="16" t="str">
        <f t="shared" si="405"/>
        <v/>
      </c>
      <c r="EI143" s="16" t="str">
        <f t="shared" si="406"/>
        <v/>
      </c>
      <c r="EJ143" s="16" t="str">
        <f t="shared" si="407"/>
        <v/>
      </c>
      <c r="EK143" s="16" t="str">
        <f t="shared" si="408"/>
        <v/>
      </c>
      <c r="EL143" s="58" t="str">
        <f t="shared" si="409"/>
        <v/>
      </c>
      <c r="EM143" s="58" t="str">
        <f>IF(OR($DZ143="",CR143=""),IF($EL143="","",$EL143),IF(OR(CR143="なし",CR143=0),領収書!$H$1,CR143))</f>
        <v/>
      </c>
      <c r="EN143" s="58" t="str">
        <f>IF(OR($DZ143="",CS143=""),IF($EL143="","",$EL143),IF(OR(CS143="なし",CS143=0),入力!$EN$1,CS143))</f>
        <v/>
      </c>
      <c r="EO143" s="63" t="str">
        <f t="shared" si="410"/>
        <v/>
      </c>
      <c r="EP143" s="63" t="str">
        <f t="shared" si="411"/>
        <v/>
      </c>
      <c r="ER143" s="16" t="str">
        <f>IF(AND(COUNTIF($ET$3:ET143,ET143)=1,ET143&lt;&gt;""),MAX($ER$3:ER142)+1,"")</f>
        <v/>
      </c>
      <c r="ES143" s="16" t="str">
        <f>IF(価格設定!B145="","",価格設定!B145)</f>
        <v/>
      </c>
      <c r="ET143" s="16" t="str">
        <f>IF(価格設定!C145="","",価格設定!C145)</f>
        <v/>
      </c>
      <c r="EV143" s="16" t="str">
        <f t="shared" si="323"/>
        <v/>
      </c>
      <c r="EW143" s="16" t="str">
        <f t="shared" si="412"/>
        <v/>
      </c>
    </row>
    <row r="144" spans="1:153" ht="30" customHeight="1" x14ac:dyDescent="0.2">
      <c r="A144" s="225"/>
      <c r="B144" s="212"/>
      <c r="C144" s="221"/>
      <c r="D144" s="164"/>
      <c r="E144" s="165"/>
      <c r="F144" s="166"/>
      <c r="G144" s="167"/>
      <c r="H144" s="179"/>
      <c r="I144" s="306"/>
      <c r="J144" s="169"/>
      <c r="K144" s="179"/>
      <c r="L144" s="186"/>
      <c r="M144" s="186"/>
      <c r="N144" s="168"/>
      <c r="O144" s="170"/>
      <c r="P144" s="212"/>
      <c r="Q144" s="179" t="str">
        <f>IFERROR(IF(H144="","",IFERROR(INDEX(価格設定!$B$5:$B$1048576,MATCH(H144,価格設定!$B$5:$B$1048576,0),0),INDEX(価格設定!$B$5:$B$1048576,MATCH("*"&amp;H144&amp;"*",価格設定!$B$5:$B$1048576,0),0))),H144)</f>
        <v/>
      </c>
      <c r="R144" s="250" t="str">
        <f>IFERROR(IF(Q144="",IF(K144="","",K144),IF(K144="",IF(INDEX(価格設定!$C$5:$C$1048576,MATCH(Q144,価格設定!$B$5:$B$1048576,0),0)=0,"",INDEX(価格設定!$C$5:$C$1048576,MATCH(Q144,価格設定!$B$5:$B$1048576,0),0)),IF(K144="なし","",K144))),"")</f>
        <v/>
      </c>
      <c r="S144" s="308" t="str">
        <f t="shared" si="324"/>
        <v/>
      </c>
      <c r="T144" s="126" t="str">
        <f>IFERROR(IF(J144="",IF(INDEX(価格設定!$E$5:$R$1048576,MATCH($Q144,価格設定!B$5:B$1048576,0),MATCH($AW144,価格設定!E$1:X$1,1))=0,"",INDEX(価格設定!$E$5:$R$1048576,MATCH($Q144,価格設定!B$5:B$1048576,0),MATCH($AW144,価格設定!E$1:X$1,1))),J144),"")</f>
        <v/>
      </c>
      <c r="U144" s="126" t="str">
        <f t="shared" si="325"/>
        <v/>
      </c>
      <c r="V144" s="132" t="str">
        <f t="shared" si="326"/>
        <v/>
      </c>
      <c r="W144" s="127" t="str">
        <f>IFERROR(IF(OR(T144="",T144&lt;0),"",IFERROR(INDEX(価格設定!E$2:X$3,IF(AND(K144=$K$1,$K$1&lt;&gt;""),ROW(価格設定!$D$3)-1,MATCH(INDEX(価格設定!$D$5:$D$1048576,MATCH(Q144,価格設定!$B$5:$B$1048576,0),0),価格設定!$D$2:$D$3,0)),MATCH($AW144,価格設定!E$1:X$1,1)),INDEX(価格設定!E$2:X$2,0,MATCH($AW144,価格設定!E$1:X$1,1)))),"")</f>
        <v/>
      </c>
      <c r="X144" s="126" t="str">
        <f t="shared" si="317"/>
        <v/>
      </c>
      <c r="Y144" s="128" t="str">
        <f t="shared" si="327"/>
        <v/>
      </c>
      <c r="Z144" s="126" t="str">
        <f t="shared" si="328"/>
        <v/>
      </c>
      <c r="AA144" s="129" t="str">
        <f t="shared" si="329"/>
        <v/>
      </c>
      <c r="AB144" s="126" t="str">
        <f t="shared" si="330"/>
        <v/>
      </c>
      <c r="AC144" s="280" t="str">
        <f t="shared" si="331"/>
        <v/>
      </c>
      <c r="AD144" s="15"/>
      <c r="AE144" s="204" t="str">
        <f>IF(AF144="","",COUNT($AF$3:AF144))</f>
        <v/>
      </c>
      <c r="AF144" s="206" t="str">
        <f t="shared" si="332"/>
        <v/>
      </c>
      <c r="AG144" s="204" t="str">
        <f t="shared" si="333"/>
        <v/>
      </c>
      <c r="AH144" s="204" t="str">
        <f t="shared" si="334"/>
        <v/>
      </c>
      <c r="AI144" s="287"/>
      <c r="AJ144" s="15"/>
      <c r="AK144" s="138" t="str">
        <f t="shared" si="335"/>
        <v/>
      </c>
      <c r="AL144" s="131" t="str">
        <f t="shared" si="336"/>
        <v/>
      </c>
      <c r="AM144" s="131" t="str">
        <f t="shared" si="337"/>
        <v/>
      </c>
      <c r="AN144" s="313" t="str">
        <f t="shared" si="338"/>
        <v/>
      </c>
      <c r="AO144" s="316" t="str">
        <f t="shared" si="339"/>
        <v/>
      </c>
      <c r="AP144" s="18"/>
      <c r="AQ144" s="3" t="str">
        <f>IF(F144="","",MAX($AQ$3:AQ143)+1)</f>
        <v/>
      </c>
      <c r="AR144" s="3" t="str">
        <f>IF(OR(AQ144="",BB144=""),"",MAX($AR$3:AR143)+1)</f>
        <v/>
      </c>
      <c r="AS144" s="3" t="str">
        <f>IF(CQ144="","",RANK(CQ144,CQ$3:CQ$1048576,1)+COUNTIF($CQ$3:CQ144,CQ144)-1)</f>
        <v/>
      </c>
      <c r="AT144" s="21" t="str">
        <f>IF(C144="",IF(OR(AND($H144&lt;&gt;"",C144=""),AND($F143=$F144,$AZ144&lt;&gt;""),COUNTA($H$3:$H$1048576,#REF!,$F$3:$F$1048576)&gt;COUNTA($H$3:$H144,#REF!,$F$3:$F144),$AZ144&lt;&gt;""),INDEX(AT$3:AT$1048576,MATCH(MAX($AQ$3:$AQ143),$AQ$3:$AQ$1048576,0),0),""),C144)</f>
        <v/>
      </c>
      <c r="AU144" s="21" t="str">
        <f>IF(D144="",IF(OR(AND($H144&lt;&gt;"",D144=""),AND($F143=$F144,$AZ144&lt;&gt;""),COUNTA($H$3:$H$1048576,#REF!,$F$3:$F$1048576)&gt;COUNTA($H$3:$H144,#REF!,$F$3:$F144),$AZ144&lt;&gt;""),INDEX(AU$3:AU$1048576,MATCH(MAX($AQ$3:$AQ143),$AQ$3:$AQ$1048576,0),0),""),D144)</f>
        <v/>
      </c>
      <c r="AV144" s="21" t="str">
        <f>IF(E144="",IF(OR(AND($H144&lt;&gt;"",E144=""),AND($F143=$F144,$AZ144&lt;&gt;""),COUNTA($H$3:$H$1048576,#REF!,$F$3:$F$1048576)&gt;COUNTA($H$3:$H144,#REF!,$F$3:$F144),$AZ144&lt;&gt;""),INDEX(AV$3:AV$1048576,MATCH(MAX($AQ$3:$AQ143),$AQ$3:$AQ$1048576,0),0),""),E144)</f>
        <v/>
      </c>
      <c r="AW144" s="24" t="str">
        <f t="shared" si="340"/>
        <v/>
      </c>
      <c r="AX144" s="13" t="str">
        <f t="shared" si="341"/>
        <v/>
      </c>
      <c r="AY144" s="4" t="str">
        <f t="shared" si="342"/>
        <v/>
      </c>
      <c r="AZ144" s="4" t="str">
        <f>IF(AX144="",IF(OR(AND(H144&lt;&gt;"",F144=""),COUNTA($H$3:$H$1048576)&gt;COUNTA($H$3:$H144)),INDEX(AX$3:AX144,MATCH(MAX($AQ$3:AQ144),AQ$3:AQ144,0),0),""),AX144)</f>
        <v/>
      </c>
      <c r="BA144" s="4" t="str">
        <f>IF(AY144="",IF(AND(H144&lt;&gt;"",F144=""),INDEX(AY$3:AY144,MATCH(MAX($AQ$3:AQ144),AQ$3:AQ144,0),0),""),AY144)</f>
        <v/>
      </c>
      <c r="BB144" s="82" t="str">
        <f>IF(BC144="","",RANK(BC144,BC$3:BC$1048576,1)+COUNTIF($BC$3:BC144,BC144)-1)</f>
        <v/>
      </c>
      <c r="BC144" s="139" t="str">
        <f t="shared" si="343"/>
        <v/>
      </c>
      <c r="BD144" s="46" t="str">
        <f t="shared" si="344"/>
        <v/>
      </c>
      <c r="BE144" s="46" t="str">
        <f t="shared" si="345"/>
        <v/>
      </c>
      <c r="BF144" s="46" t="str">
        <f t="shared" si="346"/>
        <v/>
      </c>
      <c r="BG144" s="4" t="str">
        <f t="shared" si="347"/>
        <v/>
      </c>
      <c r="BH144" s="180" t="str">
        <f t="shared" si="348"/>
        <v/>
      </c>
      <c r="BI144" s="16" t="str">
        <f t="shared" si="349"/>
        <v/>
      </c>
      <c r="BJ144" s="52" t="str">
        <f>IF(BI144="","",IF(W144="","",IF(AND(K144=$K$1,$K$1&lt;&gt;""),$BT$2,IFERROR(IF(INDEX(価格設定!$D$5:$D$1048576,MATCH(Q144,価格設定!$B$5:$B$1048576,0),0)=価格設定!$D$3,$BT$2,$BS$2),$BS$2))))</f>
        <v/>
      </c>
      <c r="BK144" s="16" t="str">
        <f>IF(BI144="","",IF(COUNTIF($BI$3:BI144,BI144)=1,1,IF(AND(BI143=BI144,BH144=""),BK143,COUNTIF($BH$3:BH144,BH144))))</f>
        <v/>
      </c>
      <c r="BL144" s="52" t="str">
        <f t="shared" si="350"/>
        <v/>
      </c>
      <c r="BM144" s="52" t="str">
        <f t="shared" si="351"/>
        <v/>
      </c>
      <c r="BN144" s="119" t="str">
        <f t="shared" si="352"/>
        <v/>
      </c>
      <c r="BO144" s="119" t="str">
        <f t="shared" si="353"/>
        <v/>
      </c>
      <c r="BP144" s="17" t="str">
        <f t="shared" si="354"/>
        <v/>
      </c>
      <c r="BQ144" s="17" t="str">
        <f t="shared" si="355"/>
        <v/>
      </c>
      <c r="BR144" s="17" t="str">
        <f>IF(OR(BP144="",COUNTIF($BO$3:BO144,BO144)&lt;&gt;1),"",SUMIF(BO$3:BO$1048576,BO144,BP$3:BP$1048576))</f>
        <v/>
      </c>
      <c r="BS144" s="17" t="str">
        <f t="shared" si="356"/>
        <v/>
      </c>
      <c r="BT144" s="17" t="str">
        <f t="shared" si="357"/>
        <v/>
      </c>
      <c r="BU144" s="17" t="str">
        <f t="shared" si="358"/>
        <v/>
      </c>
      <c r="BV144" s="24" t="str">
        <f t="shared" si="359"/>
        <v/>
      </c>
      <c r="BW144" s="24" t="str">
        <f t="shared" si="360"/>
        <v/>
      </c>
      <c r="BX144" s="24" t="str">
        <f t="shared" si="361"/>
        <v/>
      </c>
      <c r="BY144" s="26" t="str">
        <f t="shared" si="362"/>
        <v/>
      </c>
      <c r="BZ144" s="26" t="str">
        <f t="shared" si="363"/>
        <v/>
      </c>
      <c r="CA144" s="26" t="str">
        <f t="shared" si="364"/>
        <v/>
      </c>
      <c r="CB144" s="66" t="str">
        <f t="shared" si="365"/>
        <v/>
      </c>
      <c r="CC144" s="65" t="str">
        <f t="shared" si="366"/>
        <v/>
      </c>
      <c r="CD144" s="26" t="str">
        <f t="shared" si="367"/>
        <v/>
      </c>
      <c r="CE144" s="26" t="str">
        <f t="shared" si="368"/>
        <v/>
      </c>
      <c r="CF144" s="193" t="str">
        <f t="shared" si="369"/>
        <v/>
      </c>
      <c r="CG144" s="193" t="str">
        <f t="shared" si="370"/>
        <v/>
      </c>
      <c r="CH144" s="26" t="str">
        <f t="shared" si="371"/>
        <v/>
      </c>
      <c r="CI144" s="26" t="str">
        <f t="shared" si="372"/>
        <v/>
      </c>
      <c r="CJ144" s="65" t="str">
        <f t="shared" si="373"/>
        <v/>
      </c>
      <c r="CK144" s="65" t="str">
        <f t="shared" si="374"/>
        <v/>
      </c>
      <c r="CL144" s="64" t="str">
        <f t="shared" si="375"/>
        <v/>
      </c>
      <c r="CM144" s="64" t="str">
        <f t="shared" si="376"/>
        <v/>
      </c>
      <c r="CN144" s="65" t="str">
        <f t="shared" si="377"/>
        <v/>
      </c>
      <c r="CP144" s="63" t="str">
        <f>IF(BH144="","",MAX($CP$3:CP143)+1)</f>
        <v/>
      </c>
      <c r="CQ144" s="24" t="str">
        <f t="shared" si="378"/>
        <v/>
      </c>
      <c r="CR144" s="24" t="str">
        <f t="shared" si="379"/>
        <v/>
      </c>
      <c r="CS144" s="24" t="str">
        <f t="shared" si="380"/>
        <v/>
      </c>
      <c r="CT144" s="58" t="str">
        <f>IF(BO144="","",COUNTIF($BO$3:BO144,BO144)&amp;"@"&amp;BO144)</f>
        <v/>
      </c>
      <c r="CU144" s="16" t="str">
        <f t="shared" si="318"/>
        <v/>
      </c>
      <c r="CV144" s="63" t="str">
        <f t="shared" si="381"/>
        <v/>
      </c>
      <c r="CW144" s="16" t="str">
        <f t="shared" si="382"/>
        <v/>
      </c>
      <c r="CX144" s="16" t="str">
        <f t="shared" si="383"/>
        <v/>
      </c>
      <c r="CY144" s="16" t="str">
        <f t="shared" si="384"/>
        <v/>
      </c>
      <c r="CZ144" s="85" t="str">
        <f t="shared" si="385"/>
        <v/>
      </c>
      <c r="DA144" s="16" t="str">
        <f t="shared" si="386"/>
        <v/>
      </c>
      <c r="DB144" s="16" t="str">
        <f t="shared" si="387"/>
        <v/>
      </c>
      <c r="DC144" s="28" t="str">
        <f>IF(CP144="","",$DC$1&amp;(INDEX(価格設定!D$1:XFD$3,ROW(価格設定!$D$3),MATCH($AW144,価格設定!D$1:XFD$1,1))*100)&amp;"%")</f>
        <v/>
      </c>
      <c r="DD144" s="28" t="str">
        <f>IF(CP144="","",$DD$1&amp;(INDEX(価格設定!D$1:XFD$3,ROW(価格設定!$D$2),MATCH($AW144,価格設定!D$1:XFD$1,1))*100)&amp;"%")</f>
        <v/>
      </c>
      <c r="DE144" s="29" t="str">
        <f t="shared" si="388"/>
        <v/>
      </c>
      <c r="DG144" s="58" t="str">
        <f t="shared" si="389"/>
        <v/>
      </c>
      <c r="DH144" s="58" t="str">
        <f t="shared" si="390"/>
        <v/>
      </c>
      <c r="DI144" s="58" t="str">
        <f t="shared" si="391"/>
        <v/>
      </c>
      <c r="DJ144" s="85" t="str">
        <f t="shared" si="392"/>
        <v/>
      </c>
      <c r="DL144" s="58" t="str">
        <f>IF(COUNTIF(DG$3:DG$1048576,DG144)=COUNTIF($DG$3:$DG144,DG144),DG144,"")</f>
        <v/>
      </c>
      <c r="DM144" s="85" t="str">
        <f t="shared" si="393"/>
        <v/>
      </c>
      <c r="DN144" s="85" t="str">
        <f t="shared" si="319"/>
        <v/>
      </c>
      <c r="DO144" s="85" t="str">
        <f t="shared" si="319"/>
        <v/>
      </c>
      <c r="DP144" s="303"/>
      <c r="DQ144" s="17" t="str">
        <f t="shared" si="320"/>
        <v/>
      </c>
      <c r="DR144" s="17" t="str">
        <f t="shared" si="321"/>
        <v/>
      </c>
      <c r="DS144" s="17" t="str">
        <f t="shared" si="322"/>
        <v/>
      </c>
      <c r="DU144" s="16" t="str">
        <f t="shared" si="394"/>
        <v/>
      </c>
      <c r="DV144" s="16" t="str">
        <f>IF(DU144="","",COUNT($DU$3:DU144))</f>
        <v/>
      </c>
      <c r="DW144" s="16" t="str">
        <f t="shared" si="395"/>
        <v/>
      </c>
      <c r="DX144" s="16" t="str">
        <f t="shared" si="396"/>
        <v/>
      </c>
      <c r="DY144" s="16" t="str">
        <f>IF(DZ144="","",COUNTIF(DZ$3:DZ144,DZ144))</f>
        <v/>
      </c>
      <c r="DZ144" s="16" t="str">
        <f t="shared" si="397"/>
        <v/>
      </c>
      <c r="EA144" s="16" t="str">
        <f t="shared" si="398"/>
        <v/>
      </c>
      <c r="EB144" s="16" t="str">
        <f t="shared" si="399"/>
        <v/>
      </c>
      <c r="EC144" s="16" t="str">
        <f t="shared" si="400"/>
        <v/>
      </c>
      <c r="ED144" s="16" t="str">
        <f t="shared" si="401"/>
        <v/>
      </c>
      <c r="EE144" s="16" t="str">
        <f t="shared" si="402"/>
        <v/>
      </c>
      <c r="EF144" s="16" t="str">
        <f t="shared" si="403"/>
        <v/>
      </c>
      <c r="EG144" s="16" t="str">
        <f t="shared" si="404"/>
        <v/>
      </c>
      <c r="EH144" s="16" t="str">
        <f t="shared" si="405"/>
        <v/>
      </c>
      <c r="EI144" s="16" t="str">
        <f t="shared" si="406"/>
        <v/>
      </c>
      <c r="EJ144" s="16" t="str">
        <f t="shared" si="407"/>
        <v/>
      </c>
      <c r="EK144" s="16" t="str">
        <f t="shared" si="408"/>
        <v/>
      </c>
      <c r="EL144" s="58" t="str">
        <f t="shared" si="409"/>
        <v/>
      </c>
      <c r="EM144" s="58" t="str">
        <f>IF(OR($DZ144="",CR144=""),IF($EL144="","",$EL144),IF(OR(CR144="なし",CR144=0),領収書!$H$1,CR144))</f>
        <v/>
      </c>
      <c r="EN144" s="58" t="str">
        <f>IF(OR($DZ144="",CS144=""),IF($EL144="","",$EL144),IF(OR(CS144="なし",CS144=0),入力!$EN$1,CS144))</f>
        <v/>
      </c>
      <c r="EO144" s="63" t="str">
        <f t="shared" si="410"/>
        <v/>
      </c>
      <c r="EP144" s="63" t="str">
        <f t="shared" si="411"/>
        <v/>
      </c>
      <c r="ER144" s="16" t="str">
        <f>IF(AND(COUNTIF($ET$3:ET144,ET144)=1,ET144&lt;&gt;""),MAX($ER$3:ER143)+1,"")</f>
        <v/>
      </c>
      <c r="ES144" s="16" t="str">
        <f>IF(価格設定!B146="","",価格設定!B146)</f>
        <v/>
      </c>
      <c r="ET144" s="16" t="str">
        <f>IF(価格設定!C146="","",価格設定!C146)</f>
        <v/>
      </c>
      <c r="EV144" s="16" t="str">
        <f t="shared" si="323"/>
        <v/>
      </c>
      <c r="EW144" s="16" t="str">
        <f t="shared" si="412"/>
        <v/>
      </c>
    </row>
    <row r="145" spans="1:153" ht="30" customHeight="1" x14ac:dyDescent="0.2">
      <c r="A145" s="225"/>
      <c r="B145" s="212"/>
      <c r="C145" s="221"/>
      <c r="D145" s="164"/>
      <c r="E145" s="165"/>
      <c r="F145" s="166"/>
      <c r="G145" s="167"/>
      <c r="H145" s="179"/>
      <c r="I145" s="306"/>
      <c r="J145" s="169"/>
      <c r="K145" s="179"/>
      <c r="L145" s="186"/>
      <c r="M145" s="186"/>
      <c r="N145" s="168"/>
      <c r="O145" s="170"/>
      <c r="P145" s="212"/>
      <c r="Q145" s="179" t="str">
        <f>IFERROR(IF(H145="","",IFERROR(INDEX(価格設定!$B$5:$B$1048576,MATCH(H145,価格設定!$B$5:$B$1048576,0),0),INDEX(価格設定!$B$5:$B$1048576,MATCH("*"&amp;H145&amp;"*",価格設定!$B$5:$B$1048576,0),0))),H145)</f>
        <v/>
      </c>
      <c r="R145" s="250" t="str">
        <f>IFERROR(IF(Q145="",IF(K145="","",K145),IF(K145="",IF(INDEX(価格設定!$C$5:$C$1048576,MATCH(Q145,価格設定!$B$5:$B$1048576,0),0)=0,"",INDEX(価格設定!$C$5:$C$1048576,MATCH(Q145,価格設定!$B$5:$B$1048576,0),0)),IF(K145="なし","",K145))),"")</f>
        <v/>
      </c>
      <c r="S145" s="308" t="str">
        <f t="shared" si="324"/>
        <v/>
      </c>
      <c r="T145" s="126" t="str">
        <f>IFERROR(IF(J145="",IF(INDEX(価格設定!$E$5:$R$1048576,MATCH($Q145,価格設定!B$5:B$1048576,0),MATCH($AW145,価格設定!E$1:X$1,1))=0,"",INDEX(価格設定!$E$5:$R$1048576,MATCH($Q145,価格設定!B$5:B$1048576,0),MATCH($AW145,価格設定!E$1:X$1,1))),J145),"")</f>
        <v/>
      </c>
      <c r="U145" s="126" t="str">
        <f t="shared" si="325"/>
        <v/>
      </c>
      <c r="V145" s="132" t="str">
        <f t="shared" si="326"/>
        <v/>
      </c>
      <c r="W145" s="127" t="str">
        <f>IFERROR(IF(OR(T145="",T145&lt;0),"",IFERROR(INDEX(価格設定!E$2:X$3,IF(AND(K145=$K$1,$K$1&lt;&gt;""),ROW(価格設定!$D$3)-1,MATCH(INDEX(価格設定!$D$5:$D$1048576,MATCH(Q145,価格設定!$B$5:$B$1048576,0),0),価格設定!$D$2:$D$3,0)),MATCH($AW145,価格設定!E$1:X$1,1)),INDEX(価格設定!E$2:X$2,0,MATCH($AW145,価格設定!E$1:X$1,1)))),"")</f>
        <v/>
      </c>
      <c r="X145" s="126" t="str">
        <f t="shared" si="317"/>
        <v/>
      </c>
      <c r="Y145" s="128" t="str">
        <f t="shared" si="327"/>
        <v/>
      </c>
      <c r="Z145" s="126" t="str">
        <f t="shared" si="328"/>
        <v/>
      </c>
      <c r="AA145" s="129" t="str">
        <f t="shared" si="329"/>
        <v/>
      </c>
      <c r="AB145" s="126" t="str">
        <f t="shared" si="330"/>
        <v/>
      </c>
      <c r="AC145" s="280" t="str">
        <f t="shared" si="331"/>
        <v/>
      </c>
      <c r="AD145" s="15"/>
      <c r="AE145" s="204" t="str">
        <f>IF(AF145="","",COUNT($AF$3:AF145))</f>
        <v/>
      </c>
      <c r="AF145" s="206" t="str">
        <f t="shared" si="332"/>
        <v/>
      </c>
      <c r="AG145" s="204" t="str">
        <f t="shared" si="333"/>
        <v/>
      </c>
      <c r="AH145" s="204" t="str">
        <f t="shared" si="334"/>
        <v/>
      </c>
      <c r="AI145" s="287"/>
      <c r="AJ145" s="15"/>
      <c r="AK145" s="138" t="str">
        <f t="shared" si="335"/>
        <v/>
      </c>
      <c r="AL145" s="131" t="str">
        <f t="shared" si="336"/>
        <v/>
      </c>
      <c r="AM145" s="131" t="str">
        <f t="shared" si="337"/>
        <v/>
      </c>
      <c r="AN145" s="313" t="str">
        <f t="shared" si="338"/>
        <v/>
      </c>
      <c r="AO145" s="316" t="str">
        <f t="shared" si="339"/>
        <v/>
      </c>
      <c r="AP145" s="18"/>
      <c r="AQ145" s="3" t="str">
        <f>IF(F145="","",MAX($AQ$3:AQ144)+1)</f>
        <v/>
      </c>
      <c r="AR145" s="3" t="str">
        <f>IF(OR(AQ145="",BB145=""),"",MAX($AR$3:AR144)+1)</f>
        <v/>
      </c>
      <c r="AS145" s="3" t="str">
        <f>IF(CQ145="","",RANK(CQ145,CQ$3:CQ$1048576,1)+COUNTIF($CQ$3:CQ145,CQ145)-1)</f>
        <v/>
      </c>
      <c r="AT145" s="21" t="str">
        <f>IF(C145="",IF(OR(AND($H145&lt;&gt;"",C145=""),AND($F144=$F145,$AZ145&lt;&gt;""),COUNTA($H$3:$H$1048576,#REF!,$F$3:$F$1048576)&gt;COUNTA($H$3:$H145,#REF!,$F$3:$F145),$AZ145&lt;&gt;""),INDEX(AT$3:AT$1048576,MATCH(MAX($AQ$3:$AQ144),$AQ$3:$AQ$1048576,0),0),""),C145)</f>
        <v/>
      </c>
      <c r="AU145" s="21" t="str">
        <f>IF(D145="",IF(OR(AND($H145&lt;&gt;"",D145=""),AND($F144=$F145,$AZ145&lt;&gt;""),COUNTA($H$3:$H$1048576,#REF!,$F$3:$F$1048576)&gt;COUNTA($H$3:$H145,#REF!,$F$3:$F145),$AZ145&lt;&gt;""),INDEX(AU$3:AU$1048576,MATCH(MAX($AQ$3:$AQ144),$AQ$3:$AQ$1048576,0),0),""),D145)</f>
        <v/>
      </c>
      <c r="AV145" s="21" t="str">
        <f>IF(E145="",IF(OR(AND($H145&lt;&gt;"",E145=""),AND($F144=$F145,$AZ145&lt;&gt;""),COUNTA($H$3:$H$1048576,#REF!,$F$3:$F$1048576)&gt;COUNTA($H$3:$H145,#REF!,$F$3:$F145),$AZ145&lt;&gt;""),INDEX(AV$3:AV$1048576,MATCH(MAX($AQ$3:$AQ144),$AQ$3:$AQ$1048576,0),0),""),E145)</f>
        <v/>
      </c>
      <c r="AW145" s="24" t="str">
        <f t="shared" si="340"/>
        <v/>
      </c>
      <c r="AX145" s="13" t="str">
        <f t="shared" si="341"/>
        <v/>
      </c>
      <c r="AY145" s="4" t="str">
        <f t="shared" si="342"/>
        <v/>
      </c>
      <c r="AZ145" s="4" t="str">
        <f>IF(AX145="",IF(OR(AND(H145&lt;&gt;"",F145=""),COUNTA($H$3:$H$1048576)&gt;COUNTA($H$3:$H145)),INDEX(AX$3:AX145,MATCH(MAX($AQ$3:AQ145),AQ$3:AQ145,0),0),""),AX145)</f>
        <v/>
      </c>
      <c r="BA145" s="4" t="str">
        <f>IF(AY145="",IF(AND(H145&lt;&gt;"",F145=""),INDEX(AY$3:AY145,MATCH(MAX($AQ$3:AQ145),AQ$3:AQ145,0),0),""),AY145)</f>
        <v/>
      </c>
      <c r="BB145" s="82" t="str">
        <f>IF(BC145="","",RANK(BC145,BC$3:BC$1048576,1)+COUNTIF($BC$3:BC145,BC145)-1)</f>
        <v/>
      </c>
      <c r="BC145" s="139" t="str">
        <f t="shared" si="343"/>
        <v/>
      </c>
      <c r="BD145" s="46" t="str">
        <f t="shared" si="344"/>
        <v/>
      </c>
      <c r="BE145" s="46" t="str">
        <f t="shared" si="345"/>
        <v/>
      </c>
      <c r="BF145" s="46" t="str">
        <f t="shared" si="346"/>
        <v/>
      </c>
      <c r="BG145" s="4" t="str">
        <f t="shared" si="347"/>
        <v/>
      </c>
      <c r="BH145" s="180" t="str">
        <f t="shared" si="348"/>
        <v/>
      </c>
      <c r="BI145" s="16" t="str">
        <f t="shared" si="349"/>
        <v/>
      </c>
      <c r="BJ145" s="52" t="str">
        <f>IF(BI145="","",IF(W145="","",IF(AND(K145=$K$1,$K$1&lt;&gt;""),$BT$2,IFERROR(IF(INDEX(価格設定!$D$5:$D$1048576,MATCH(Q145,価格設定!$B$5:$B$1048576,0),0)=価格設定!$D$3,$BT$2,$BS$2),$BS$2))))</f>
        <v/>
      </c>
      <c r="BK145" s="16" t="str">
        <f>IF(BI145="","",IF(COUNTIF($BI$3:BI145,BI145)=1,1,IF(AND(BI144=BI145,BH145=""),BK144,COUNTIF($BH$3:BH145,BH145))))</f>
        <v/>
      </c>
      <c r="BL145" s="52" t="str">
        <f t="shared" si="350"/>
        <v/>
      </c>
      <c r="BM145" s="52" t="str">
        <f t="shared" si="351"/>
        <v/>
      </c>
      <c r="BN145" s="119" t="str">
        <f t="shared" si="352"/>
        <v/>
      </c>
      <c r="BO145" s="119" t="str">
        <f t="shared" si="353"/>
        <v/>
      </c>
      <c r="BP145" s="17" t="str">
        <f t="shared" si="354"/>
        <v/>
      </c>
      <c r="BQ145" s="17" t="str">
        <f t="shared" si="355"/>
        <v/>
      </c>
      <c r="BR145" s="17" t="str">
        <f>IF(OR(BP145="",COUNTIF($BO$3:BO145,BO145)&lt;&gt;1),"",SUMIF(BO$3:BO$1048576,BO145,BP$3:BP$1048576))</f>
        <v/>
      </c>
      <c r="BS145" s="17" t="str">
        <f t="shared" si="356"/>
        <v/>
      </c>
      <c r="BT145" s="17" t="str">
        <f t="shared" si="357"/>
        <v/>
      </c>
      <c r="BU145" s="17" t="str">
        <f t="shared" si="358"/>
        <v/>
      </c>
      <c r="BV145" s="24" t="str">
        <f t="shared" si="359"/>
        <v/>
      </c>
      <c r="BW145" s="24" t="str">
        <f t="shared" si="360"/>
        <v/>
      </c>
      <c r="BX145" s="24" t="str">
        <f t="shared" si="361"/>
        <v/>
      </c>
      <c r="BY145" s="26" t="str">
        <f t="shared" si="362"/>
        <v/>
      </c>
      <c r="BZ145" s="26" t="str">
        <f t="shared" si="363"/>
        <v/>
      </c>
      <c r="CA145" s="26" t="str">
        <f t="shared" si="364"/>
        <v/>
      </c>
      <c r="CB145" s="66" t="str">
        <f t="shared" si="365"/>
        <v/>
      </c>
      <c r="CC145" s="65" t="str">
        <f t="shared" si="366"/>
        <v/>
      </c>
      <c r="CD145" s="26" t="str">
        <f t="shared" si="367"/>
        <v/>
      </c>
      <c r="CE145" s="26" t="str">
        <f t="shared" si="368"/>
        <v/>
      </c>
      <c r="CF145" s="193" t="str">
        <f t="shared" si="369"/>
        <v/>
      </c>
      <c r="CG145" s="193" t="str">
        <f t="shared" si="370"/>
        <v/>
      </c>
      <c r="CH145" s="26" t="str">
        <f t="shared" si="371"/>
        <v/>
      </c>
      <c r="CI145" s="26" t="str">
        <f t="shared" si="372"/>
        <v/>
      </c>
      <c r="CJ145" s="65" t="str">
        <f t="shared" si="373"/>
        <v/>
      </c>
      <c r="CK145" s="65" t="str">
        <f t="shared" si="374"/>
        <v/>
      </c>
      <c r="CL145" s="64" t="str">
        <f t="shared" si="375"/>
        <v/>
      </c>
      <c r="CM145" s="64" t="str">
        <f t="shared" si="376"/>
        <v/>
      </c>
      <c r="CN145" s="65" t="str">
        <f t="shared" si="377"/>
        <v/>
      </c>
      <c r="CP145" s="63" t="str">
        <f>IF(BH145="","",MAX($CP$3:CP144)+1)</f>
        <v/>
      </c>
      <c r="CQ145" s="24" t="str">
        <f t="shared" si="378"/>
        <v/>
      </c>
      <c r="CR145" s="24" t="str">
        <f t="shared" si="379"/>
        <v/>
      </c>
      <c r="CS145" s="24" t="str">
        <f t="shared" si="380"/>
        <v/>
      </c>
      <c r="CT145" s="58" t="str">
        <f>IF(BO145="","",COUNTIF($BO$3:BO145,BO145)&amp;"@"&amp;BO145)</f>
        <v/>
      </c>
      <c r="CU145" s="16" t="str">
        <f t="shared" si="318"/>
        <v/>
      </c>
      <c r="CV145" s="63" t="str">
        <f t="shared" si="381"/>
        <v/>
      </c>
      <c r="CW145" s="16" t="str">
        <f t="shared" si="382"/>
        <v/>
      </c>
      <c r="CX145" s="16" t="str">
        <f t="shared" si="383"/>
        <v/>
      </c>
      <c r="CY145" s="16" t="str">
        <f t="shared" si="384"/>
        <v/>
      </c>
      <c r="CZ145" s="85" t="str">
        <f t="shared" si="385"/>
        <v/>
      </c>
      <c r="DA145" s="16" t="str">
        <f t="shared" si="386"/>
        <v/>
      </c>
      <c r="DB145" s="16" t="str">
        <f t="shared" si="387"/>
        <v/>
      </c>
      <c r="DC145" s="28" t="str">
        <f>IF(CP145="","",$DC$1&amp;(INDEX(価格設定!D$1:XFD$3,ROW(価格設定!$D$3),MATCH($AW145,価格設定!D$1:XFD$1,1))*100)&amp;"%")</f>
        <v/>
      </c>
      <c r="DD145" s="28" t="str">
        <f>IF(CP145="","",$DD$1&amp;(INDEX(価格設定!D$1:XFD$3,ROW(価格設定!$D$2),MATCH($AW145,価格設定!D$1:XFD$1,1))*100)&amp;"%")</f>
        <v/>
      </c>
      <c r="DE145" s="29" t="str">
        <f t="shared" si="388"/>
        <v/>
      </c>
      <c r="DG145" s="58" t="str">
        <f t="shared" si="389"/>
        <v/>
      </c>
      <c r="DH145" s="58" t="str">
        <f t="shared" si="390"/>
        <v/>
      </c>
      <c r="DI145" s="58" t="str">
        <f t="shared" si="391"/>
        <v/>
      </c>
      <c r="DJ145" s="85" t="str">
        <f t="shared" si="392"/>
        <v/>
      </c>
      <c r="DL145" s="58" t="str">
        <f>IF(COUNTIF(DG$3:DG$1048576,DG145)=COUNTIF($DG$3:$DG145,DG145),DG145,"")</f>
        <v/>
      </c>
      <c r="DM145" s="85" t="str">
        <f t="shared" si="393"/>
        <v/>
      </c>
      <c r="DN145" s="85" t="str">
        <f t="shared" si="319"/>
        <v/>
      </c>
      <c r="DO145" s="85" t="str">
        <f t="shared" si="319"/>
        <v/>
      </c>
      <c r="DP145" s="303"/>
      <c r="DQ145" s="17" t="str">
        <f t="shared" si="320"/>
        <v/>
      </c>
      <c r="DR145" s="17" t="str">
        <f t="shared" si="321"/>
        <v/>
      </c>
      <c r="DS145" s="17" t="str">
        <f t="shared" si="322"/>
        <v/>
      </c>
      <c r="DU145" s="16" t="str">
        <f t="shared" si="394"/>
        <v/>
      </c>
      <c r="DV145" s="16" t="str">
        <f>IF(DU145="","",COUNT($DU$3:DU145))</f>
        <v/>
      </c>
      <c r="DW145" s="16" t="str">
        <f t="shared" si="395"/>
        <v/>
      </c>
      <c r="DX145" s="16" t="str">
        <f t="shared" si="396"/>
        <v/>
      </c>
      <c r="DY145" s="16" t="str">
        <f>IF(DZ145="","",COUNTIF(DZ$3:DZ145,DZ145))</f>
        <v/>
      </c>
      <c r="DZ145" s="16" t="str">
        <f t="shared" si="397"/>
        <v/>
      </c>
      <c r="EA145" s="16" t="str">
        <f t="shared" si="398"/>
        <v/>
      </c>
      <c r="EB145" s="16" t="str">
        <f t="shared" si="399"/>
        <v/>
      </c>
      <c r="EC145" s="16" t="str">
        <f t="shared" si="400"/>
        <v/>
      </c>
      <c r="ED145" s="16" t="str">
        <f t="shared" si="401"/>
        <v/>
      </c>
      <c r="EE145" s="16" t="str">
        <f t="shared" si="402"/>
        <v/>
      </c>
      <c r="EF145" s="16" t="str">
        <f t="shared" si="403"/>
        <v/>
      </c>
      <c r="EG145" s="16" t="str">
        <f t="shared" si="404"/>
        <v/>
      </c>
      <c r="EH145" s="16" t="str">
        <f t="shared" si="405"/>
        <v/>
      </c>
      <c r="EI145" s="16" t="str">
        <f t="shared" si="406"/>
        <v/>
      </c>
      <c r="EJ145" s="16" t="str">
        <f t="shared" si="407"/>
        <v/>
      </c>
      <c r="EK145" s="16" t="str">
        <f t="shared" si="408"/>
        <v/>
      </c>
      <c r="EL145" s="58" t="str">
        <f t="shared" si="409"/>
        <v/>
      </c>
      <c r="EM145" s="58" t="str">
        <f>IF(OR($DZ145="",CR145=""),IF($EL145="","",$EL145),IF(OR(CR145="なし",CR145=0),領収書!$H$1,CR145))</f>
        <v/>
      </c>
      <c r="EN145" s="58" t="str">
        <f>IF(OR($DZ145="",CS145=""),IF($EL145="","",$EL145),IF(OR(CS145="なし",CS145=0),入力!$EN$1,CS145))</f>
        <v/>
      </c>
      <c r="EO145" s="63" t="str">
        <f t="shared" si="410"/>
        <v/>
      </c>
      <c r="EP145" s="63" t="str">
        <f t="shared" si="411"/>
        <v/>
      </c>
      <c r="ER145" s="16" t="str">
        <f>IF(AND(COUNTIF($ET$3:ET145,ET145)=1,ET145&lt;&gt;""),MAX($ER$3:ER144)+1,"")</f>
        <v/>
      </c>
      <c r="ES145" s="16" t="str">
        <f>IF(価格設定!B147="","",価格設定!B147)</f>
        <v/>
      </c>
      <c r="ET145" s="16" t="str">
        <f>IF(価格設定!C147="","",価格設定!C147)</f>
        <v/>
      </c>
      <c r="EV145" s="16" t="str">
        <f t="shared" si="323"/>
        <v/>
      </c>
      <c r="EW145" s="16" t="str">
        <f t="shared" si="412"/>
        <v/>
      </c>
    </row>
    <row r="146" spans="1:153" ht="30" customHeight="1" x14ac:dyDescent="0.2">
      <c r="A146" s="225"/>
      <c r="B146" s="212"/>
      <c r="C146" s="221"/>
      <c r="D146" s="164"/>
      <c r="E146" s="165"/>
      <c r="F146" s="166"/>
      <c r="G146" s="167"/>
      <c r="H146" s="179"/>
      <c r="I146" s="306"/>
      <c r="J146" s="169"/>
      <c r="K146" s="179"/>
      <c r="L146" s="186"/>
      <c r="M146" s="186"/>
      <c r="N146" s="168"/>
      <c r="O146" s="170"/>
      <c r="P146" s="212"/>
      <c r="Q146" s="179" t="str">
        <f>IFERROR(IF(H146="","",IFERROR(INDEX(価格設定!$B$5:$B$1048576,MATCH(H146,価格設定!$B$5:$B$1048576,0),0),INDEX(価格設定!$B$5:$B$1048576,MATCH("*"&amp;H146&amp;"*",価格設定!$B$5:$B$1048576,0),0))),H146)</f>
        <v/>
      </c>
      <c r="R146" s="250" t="str">
        <f>IFERROR(IF(Q146="",IF(K146="","",K146),IF(K146="",IF(INDEX(価格設定!$C$5:$C$1048576,MATCH(Q146,価格設定!$B$5:$B$1048576,0),0)=0,"",INDEX(価格設定!$C$5:$C$1048576,MATCH(Q146,価格設定!$B$5:$B$1048576,0),0)),IF(K146="なし","",K146))),"")</f>
        <v/>
      </c>
      <c r="S146" s="308" t="str">
        <f t="shared" si="324"/>
        <v/>
      </c>
      <c r="T146" s="126" t="str">
        <f>IFERROR(IF(J146="",IF(INDEX(価格設定!$E$5:$R$1048576,MATCH($Q146,価格設定!B$5:B$1048576,0),MATCH($AW146,価格設定!E$1:X$1,1))=0,"",INDEX(価格設定!$E$5:$R$1048576,MATCH($Q146,価格設定!B$5:B$1048576,0),MATCH($AW146,価格設定!E$1:X$1,1))),J146),"")</f>
        <v/>
      </c>
      <c r="U146" s="126" t="str">
        <f t="shared" si="325"/>
        <v/>
      </c>
      <c r="V146" s="132" t="str">
        <f t="shared" si="326"/>
        <v/>
      </c>
      <c r="W146" s="127" t="str">
        <f>IFERROR(IF(OR(T146="",T146&lt;0),"",IFERROR(INDEX(価格設定!E$2:X$3,IF(AND(K146=$K$1,$K$1&lt;&gt;""),ROW(価格設定!$D$3)-1,MATCH(INDEX(価格設定!$D$5:$D$1048576,MATCH(Q146,価格設定!$B$5:$B$1048576,0),0),価格設定!$D$2:$D$3,0)),MATCH($AW146,価格設定!E$1:X$1,1)),INDEX(価格設定!E$2:X$2,0,MATCH($AW146,価格設定!E$1:X$1,1)))),"")</f>
        <v/>
      </c>
      <c r="X146" s="126" t="str">
        <f t="shared" si="317"/>
        <v/>
      </c>
      <c r="Y146" s="128" t="str">
        <f t="shared" si="327"/>
        <v/>
      </c>
      <c r="Z146" s="126" t="str">
        <f t="shared" si="328"/>
        <v/>
      </c>
      <c r="AA146" s="129" t="str">
        <f t="shared" si="329"/>
        <v/>
      </c>
      <c r="AB146" s="126" t="str">
        <f t="shared" si="330"/>
        <v/>
      </c>
      <c r="AC146" s="280" t="str">
        <f t="shared" si="331"/>
        <v/>
      </c>
      <c r="AD146" s="15"/>
      <c r="AE146" s="204" t="str">
        <f>IF(AF146="","",COUNT($AF$3:AF146))</f>
        <v/>
      </c>
      <c r="AF146" s="206" t="str">
        <f t="shared" si="332"/>
        <v/>
      </c>
      <c r="AG146" s="204" t="str">
        <f t="shared" si="333"/>
        <v/>
      </c>
      <c r="AH146" s="204" t="str">
        <f t="shared" si="334"/>
        <v/>
      </c>
      <c r="AI146" s="287"/>
      <c r="AJ146" s="15"/>
      <c r="AK146" s="138" t="str">
        <f t="shared" si="335"/>
        <v/>
      </c>
      <c r="AL146" s="131" t="str">
        <f t="shared" si="336"/>
        <v/>
      </c>
      <c r="AM146" s="131" t="str">
        <f t="shared" si="337"/>
        <v/>
      </c>
      <c r="AN146" s="313" t="str">
        <f t="shared" si="338"/>
        <v/>
      </c>
      <c r="AO146" s="316" t="str">
        <f t="shared" si="339"/>
        <v/>
      </c>
      <c r="AP146" s="18"/>
      <c r="AQ146" s="3" t="str">
        <f>IF(F146="","",MAX($AQ$3:AQ145)+1)</f>
        <v/>
      </c>
      <c r="AR146" s="3" t="str">
        <f>IF(OR(AQ146="",BB146=""),"",MAX($AR$3:AR145)+1)</f>
        <v/>
      </c>
      <c r="AS146" s="3" t="str">
        <f>IF(CQ146="","",RANK(CQ146,CQ$3:CQ$1048576,1)+COUNTIF($CQ$3:CQ146,CQ146)-1)</f>
        <v/>
      </c>
      <c r="AT146" s="21" t="str">
        <f>IF(C146="",IF(OR(AND($H146&lt;&gt;"",C146=""),AND($F145=$F146,$AZ146&lt;&gt;""),COUNTA($H$3:$H$1048576,#REF!,$F$3:$F$1048576)&gt;COUNTA($H$3:$H146,#REF!,$F$3:$F146),$AZ146&lt;&gt;""),INDEX(AT$3:AT$1048576,MATCH(MAX($AQ$3:$AQ145),$AQ$3:$AQ$1048576,0),0),""),C146)</f>
        <v/>
      </c>
      <c r="AU146" s="21" t="str">
        <f>IF(D146="",IF(OR(AND($H146&lt;&gt;"",D146=""),AND($F145=$F146,$AZ146&lt;&gt;""),COUNTA($H$3:$H$1048576,#REF!,$F$3:$F$1048576)&gt;COUNTA($H$3:$H146,#REF!,$F$3:$F146),$AZ146&lt;&gt;""),INDEX(AU$3:AU$1048576,MATCH(MAX($AQ$3:$AQ145),$AQ$3:$AQ$1048576,0),0),""),D146)</f>
        <v/>
      </c>
      <c r="AV146" s="21" t="str">
        <f>IF(E146="",IF(OR(AND($H146&lt;&gt;"",E146=""),AND($F145=$F146,$AZ146&lt;&gt;""),COUNTA($H$3:$H$1048576,#REF!,$F$3:$F$1048576)&gt;COUNTA($H$3:$H146,#REF!,$F$3:$F146),$AZ146&lt;&gt;""),INDEX(AV$3:AV$1048576,MATCH(MAX($AQ$3:$AQ145),$AQ$3:$AQ$1048576,0),0),""),E146)</f>
        <v/>
      </c>
      <c r="AW146" s="24" t="str">
        <f t="shared" si="340"/>
        <v/>
      </c>
      <c r="AX146" s="13" t="str">
        <f t="shared" si="341"/>
        <v/>
      </c>
      <c r="AY146" s="4" t="str">
        <f t="shared" si="342"/>
        <v/>
      </c>
      <c r="AZ146" s="4" t="str">
        <f>IF(AX146="",IF(OR(AND(H146&lt;&gt;"",F146=""),COUNTA($H$3:$H$1048576)&gt;COUNTA($H$3:$H146)),INDEX(AX$3:AX146,MATCH(MAX($AQ$3:AQ146),AQ$3:AQ146,0),0),""),AX146)</f>
        <v/>
      </c>
      <c r="BA146" s="4" t="str">
        <f>IF(AY146="",IF(AND(H146&lt;&gt;"",F146=""),INDEX(AY$3:AY146,MATCH(MAX($AQ$3:AQ146),AQ$3:AQ146,0),0),""),AY146)</f>
        <v/>
      </c>
      <c r="BB146" s="82" t="str">
        <f>IF(BC146="","",RANK(BC146,BC$3:BC$1048576,1)+COUNTIF($BC$3:BC146,BC146)-1)</f>
        <v/>
      </c>
      <c r="BC146" s="139" t="str">
        <f t="shared" si="343"/>
        <v/>
      </c>
      <c r="BD146" s="46" t="str">
        <f t="shared" si="344"/>
        <v/>
      </c>
      <c r="BE146" s="46" t="str">
        <f t="shared" si="345"/>
        <v/>
      </c>
      <c r="BF146" s="46" t="str">
        <f t="shared" si="346"/>
        <v/>
      </c>
      <c r="BG146" s="4" t="str">
        <f t="shared" si="347"/>
        <v/>
      </c>
      <c r="BH146" s="180" t="str">
        <f t="shared" si="348"/>
        <v/>
      </c>
      <c r="BI146" s="16" t="str">
        <f t="shared" si="349"/>
        <v/>
      </c>
      <c r="BJ146" s="52" t="str">
        <f>IF(BI146="","",IF(W146="","",IF(AND(K146=$K$1,$K$1&lt;&gt;""),$BT$2,IFERROR(IF(INDEX(価格設定!$D$5:$D$1048576,MATCH(Q146,価格設定!$B$5:$B$1048576,0),0)=価格設定!$D$3,$BT$2,$BS$2),$BS$2))))</f>
        <v/>
      </c>
      <c r="BK146" s="16" t="str">
        <f>IF(BI146="","",IF(COUNTIF($BI$3:BI146,BI146)=1,1,IF(AND(BI145=BI146,BH146=""),BK145,COUNTIF($BH$3:BH146,BH146))))</f>
        <v/>
      </c>
      <c r="BL146" s="52" t="str">
        <f t="shared" si="350"/>
        <v/>
      </c>
      <c r="BM146" s="52" t="str">
        <f t="shared" si="351"/>
        <v/>
      </c>
      <c r="BN146" s="119" t="str">
        <f t="shared" si="352"/>
        <v/>
      </c>
      <c r="BO146" s="119" t="str">
        <f t="shared" si="353"/>
        <v/>
      </c>
      <c r="BP146" s="17" t="str">
        <f t="shared" si="354"/>
        <v/>
      </c>
      <c r="BQ146" s="17" t="str">
        <f t="shared" si="355"/>
        <v/>
      </c>
      <c r="BR146" s="17" t="str">
        <f>IF(OR(BP146="",COUNTIF($BO$3:BO146,BO146)&lt;&gt;1),"",SUMIF(BO$3:BO$1048576,BO146,BP$3:BP$1048576))</f>
        <v/>
      </c>
      <c r="BS146" s="17" t="str">
        <f t="shared" si="356"/>
        <v/>
      </c>
      <c r="BT146" s="17" t="str">
        <f t="shared" si="357"/>
        <v/>
      </c>
      <c r="BU146" s="17" t="str">
        <f t="shared" si="358"/>
        <v/>
      </c>
      <c r="BV146" s="24" t="str">
        <f t="shared" si="359"/>
        <v/>
      </c>
      <c r="BW146" s="24" t="str">
        <f t="shared" si="360"/>
        <v/>
      </c>
      <c r="BX146" s="24" t="str">
        <f t="shared" si="361"/>
        <v/>
      </c>
      <c r="BY146" s="26" t="str">
        <f t="shared" si="362"/>
        <v/>
      </c>
      <c r="BZ146" s="26" t="str">
        <f t="shared" si="363"/>
        <v/>
      </c>
      <c r="CA146" s="26" t="str">
        <f t="shared" si="364"/>
        <v/>
      </c>
      <c r="CB146" s="66" t="str">
        <f t="shared" si="365"/>
        <v/>
      </c>
      <c r="CC146" s="65" t="str">
        <f t="shared" si="366"/>
        <v/>
      </c>
      <c r="CD146" s="26" t="str">
        <f t="shared" si="367"/>
        <v/>
      </c>
      <c r="CE146" s="26" t="str">
        <f t="shared" si="368"/>
        <v/>
      </c>
      <c r="CF146" s="193" t="str">
        <f t="shared" si="369"/>
        <v/>
      </c>
      <c r="CG146" s="193" t="str">
        <f t="shared" si="370"/>
        <v/>
      </c>
      <c r="CH146" s="26" t="str">
        <f t="shared" si="371"/>
        <v/>
      </c>
      <c r="CI146" s="26" t="str">
        <f t="shared" si="372"/>
        <v/>
      </c>
      <c r="CJ146" s="65" t="str">
        <f t="shared" si="373"/>
        <v/>
      </c>
      <c r="CK146" s="65" t="str">
        <f t="shared" si="374"/>
        <v/>
      </c>
      <c r="CL146" s="64" t="str">
        <f t="shared" si="375"/>
        <v/>
      </c>
      <c r="CM146" s="64" t="str">
        <f t="shared" si="376"/>
        <v/>
      </c>
      <c r="CN146" s="65" t="str">
        <f t="shared" si="377"/>
        <v/>
      </c>
      <c r="CP146" s="63" t="str">
        <f>IF(BH146="","",MAX($CP$3:CP145)+1)</f>
        <v/>
      </c>
      <c r="CQ146" s="24" t="str">
        <f t="shared" si="378"/>
        <v/>
      </c>
      <c r="CR146" s="24" t="str">
        <f t="shared" si="379"/>
        <v/>
      </c>
      <c r="CS146" s="24" t="str">
        <f t="shared" si="380"/>
        <v/>
      </c>
      <c r="CT146" s="58" t="str">
        <f>IF(BO146="","",COUNTIF($BO$3:BO146,BO146)&amp;"@"&amp;BO146)</f>
        <v/>
      </c>
      <c r="CU146" s="16" t="str">
        <f t="shared" si="318"/>
        <v/>
      </c>
      <c r="CV146" s="63" t="str">
        <f t="shared" si="381"/>
        <v/>
      </c>
      <c r="CW146" s="16" t="str">
        <f t="shared" si="382"/>
        <v/>
      </c>
      <c r="CX146" s="16" t="str">
        <f t="shared" si="383"/>
        <v/>
      </c>
      <c r="CY146" s="16" t="str">
        <f t="shared" si="384"/>
        <v/>
      </c>
      <c r="CZ146" s="85" t="str">
        <f t="shared" si="385"/>
        <v/>
      </c>
      <c r="DA146" s="16" t="str">
        <f t="shared" si="386"/>
        <v/>
      </c>
      <c r="DB146" s="16" t="str">
        <f t="shared" si="387"/>
        <v/>
      </c>
      <c r="DC146" s="28" t="str">
        <f>IF(CP146="","",$DC$1&amp;(INDEX(価格設定!D$1:XFD$3,ROW(価格設定!$D$3),MATCH($AW146,価格設定!D$1:XFD$1,1))*100)&amp;"%")</f>
        <v/>
      </c>
      <c r="DD146" s="28" t="str">
        <f>IF(CP146="","",$DD$1&amp;(INDEX(価格設定!D$1:XFD$3,ROW(価格設定!$D$2),MATCH($AW146,価格設定!D$1:XFD$1,1))*100)&amp;"%")</f>
        <v/>
      </c>
      <c r="DE146" s="29" t="str">
        <f t="shared" si="388"/>
        <v/>
      </c>
      <c r="DG146" s="58" t="str">
        <f t="shared" si="389"/>
        <v/>
      </c>
      <c r="DH146" s="58" t="str">
        <f t="shared" si="390"/>
        <v/>
      </c>
      <c r="DI146" s="58" t="str">
        <f t="shared" si="391"/>
        <v/>
      </c>
      <c r="DJ146" s="85" t="str">
        <f t="shared" si="392"/>
        <v/>
      </c>
      <c r="DL146" s="58" t="str">
        <f>IF(COUNTIF(DG$3:DG$1048576,DG146)=COUNTIF($DG$3:$DG146,DG146),DG146,"")</f>
        <v/>
      </c>
      <c r="DM146" s="85" t="str">
        <f t="shared" si="393"/>
        <v/>
      </c>
      <c r="DN146" s="85" t="str">
        <f t="shared" si="319"/>
        <v/>
      </c>
      <c r="DO146" s="85" t="str">
        <f t="shared" si="319"/>
        <v/>
      </c>
      <c r="DP146" s="303"/>
      <c r="DQ146" s="17" t="str">
        <f t="shared" si="320"/>
        <v/>
      </c>
      <c r="DR146" s="17" t="str">
        <f t="shared" si="321"/>
        <v/>
      </c>
      <c r="DS146" s="17" t="str">
        <f t="shared" si="322"/>
        <v/>
      </c>
      <c r="DU146" s="16" t="str">
        <f t="shared" si="394"/>
        <v/>
      </c>
      <c r="DV146" s="16" t="str">
        <f>IF(DU146="","",COUNT($DU$3:DU146))</f>
        <v/>
      </c>
      <c r="DW146" s="16" t="str">
        <f t="shared" si="395"/>
        <v/>
      </c>
      <c r="DX146" s="16" t="str">
        <f t="shared" si="396"/>
        <v/>
      </c>
      <c r="DY146" s="16" t="str">
        <f>IF(DZ146="","",COUNTIF(DZ$3:DZ146,DZ146))</f>
        <v/>
      </c>
      <c r="DZ146" s="16" t="str">
        <f t="shared" si="397"/>
        <v/>
      </c>
      <c r="EA146" s="16" t="str">
        <f t="shared" si="398"/>
        <v/>
      </c>
      <c r="EB146" s="16" t="str">
        <f t="shared" si="399"/>
        <v/>
      </c>
      <c r="EC146" s="16" t="str">
        <f t="shared" si="400"/>
        <v/>
      </c>
      <c r="ED146" s="16" t="str">
        <f t="shared" si="401"/>
        <v/>
      </c>
      <c r="EE146" s="16" t="str">
        <f t="shared" si="402"/>
        <v/>
      </c>
      <c r="EF146" s="16" t="str">
        <f t="shared" si="403"/>
        <v/>
      </c>
      <c r="EG146" s="16" t="str">
        <f t="shared" si="404"/>
        <v/>
      </c>
      <c r="EH146" s="16" t="str">
        <f t="shared" si="405"/>
        <v/>
      </c>
      <c r="EI146" s="16" t="str">
        <f t="shared" si="406"/>
        <v/>
      </c>
      <c r="EJ146" s="16" t="str">
        <f t="shared" si="407"/>
        <v/>
      </c>
      <c r="EK146" s="16" t="str">
        <f t="shared" si="408"/>
        <v/>
      </c>
      <c r="EL146" s="58" t="str">
        <f t="shared" si="409"/>
        <v/>
      </c>
      <c r="EM146" s="58" t="str">
        <f>IF(OR($DZ146="",CR146=""),IF($EL146="","",$EL146),IF(OR(CR146="なし",CR146=0),領収書!$H$1,CR146))</f>
        <v/>
      </c>
      <c r="EN146" s="58" t="str">
        <f>IF(OR($DZ146="",CS146=""),IF($EL146="","",$EL146),IF(OR(CS146="なし",CS146=0),入力!$EN$1,CS146))</f>
        <v/>
      </c>
      <c r="EO146" s="63" t="str">
        <f t="shared" si="410"/>
        <v/>
      </c>
      <c r="EP146" s="63" t="str">
        <f t="shared" si="411"/>
        <v/>
      </c>
      <c r="ER146" s="16" t="str">
        <f>IF(AND(COUNTIF($ET$3:ET146,ET146)=1,ET146&lt;&gt;""),MAX($ER$3:ER145)+1,"")</f>
        <v/>
      </c>
      <c r="ES146" s="16" t="str">
        <f>IF(価格設定!B148="","",価格設定!B148)</f>
        <v/>
      </c>
      <c r="ET146" s="16" t="str">
        <f>IF(価格設定!C148="","",価格設定!C148)</f>
        <v/>
      </c>
      <c r="EV146" s="16" t="str">
        <f t="shared" si="323"/>
        <v/>
      </c>
      <c r="EW146" s="16" t="str">
        <f t="shared" si="412"/>
        <v/>
      </c>
    </row>
    <row r="147" spans="1:153" ht="30" customHeight="1" x14ac:dyDescent="0.2">
      <c r="A147" s="225"/>
      <c r="B147" s="212"/>
      <c r="C147" s="221"/>
      <c r="D147" s="164"/>
      <c r="E147" s="165"/>
      <c r="F147" s="166"/>
      <c r="G147" s="167"/>
      <c r="H147" s="179"/>
      <c r="I147" s="306"/>
      <c r="J147" s="169"/>
      <c r="K147" s="179"/>
      <c r="L147" s="186"/>
      <c r="M147" s="186"/>
      <c r="N147" s="168"/>
      <c r="O147" s="170"/>
      <c r="P147" s="212"/>
      <c r="Q147" s="179" t="str">
        <f>IFERROR(IF(H147="","",IFERROR(INDEX(価格設定!$B$5:$B$1048576,MATCH(H147,価格設定!$B$5:$B$1048576,0),0),INDEX(価格設定!$B$5:$B$1048576,MATCH("*"&amp;H147&amp;"*",価格設定!$B$5:$B$1048576,0),0))),H147)</f>
        <v/>
      </c>
      <c r="R147" s="250" t="str">
        <f>IFERROR(IF(Q147="",IF(K147="","",K147),IF(K147="",IF(INDEX(価格設定!$C$5:$C$1048576,MATCH(Q147,価格設定!$B$5:$B$1048576,0),0)=0,"",INDEX(価格設定!$C$5:$C$1048576,MATCH(Q147,価格設定!$B$5:$B$1048576,0),0)),IF(K147="なし","",K147))),"")</f>
        <v/>
      </c>
      <c r="S147" s="308" t="str">
        <f t="shared" si="324"/>
        <v/>
      </c>
      <c r="T147" s="126" t="str">
        <f>IFERROR(IF(J147="",IF(INDEX(価格設定!$E$5:$R$1048576,MATCH($Q147,価格設定!B$5:B$1048576,0),MATCH($AW147,価格設定!E$1:X$1,1))=0,"",INDEX(価格設定!$E$5:$R$1048576,MATCH($Q147,価格設定!B$5:B$1048576,0),MATCH($AW147,価格設定!E$1:X$1,1))),J147),"")</f>
        <v/>
      </c>
      <c r="U147" s="126" t="str">
        <f t="shared" si="325"/>
        <v/>
      </c>
      <c r="V147" s="132" t="str">
        <f t="shared" si="326"/>
        <v/>
      </c>
      <c r="W147" s="127" t="str">
        <f>IFERROR(IF(OR(T147="",T147&lt;0),"",IFERROR(INDEX(価格設定!E$2:X$3,IF(AND(K147=$K$1,$K$1&lt;&gt;""),ROW(価格設定!$D$3)-1,MATCH(INDEX(価格設定!$D$5:$D$1048576,MATCH(Q147,価格設定!$B$5:$B$1048576,0),0),価格設定!$D$2:$D$3,0)),MATCH($AW147,価格設定!E$1:X$1,1)),INDEX(価格設定!E$2:X$2,0,MATCH($AW147,価格設定!E$1:X$1,1)))),"")</f>
        <v/>
      </c>
      <c r="X147" s="126" t="str">
        <f t="shared" si="317"/>
        <v/>
      </c>
      <c r="Y147" s="128" t="str">
        <f t="shared" si="327"/>
        <v/>
      </c>
      <c r="Z147" s="126" t="str">
        <f t="shared" si="328"/>
        <v/>
      </c>
      <c r="AA147" s="129" t="str">
        <f t="shared" si="329"/>
        <v/>
      </c>
      <c r="AB147" s="126" t="str">
        <f t="shared" si="330"/>
        <v/>
      </c>
      <c r="AC147" s="280" t="str">
        <f t="shared" si="331"/>
        <v/>
      </c>
      <c r="AD147" s="15"/>
      <c r="AE147" s="204" t="str">
        <f>IF(AF147="","",COUNT($AF$3:AF147))</f>
        <v/>
      </c>
      <c r="AF147" s="206" t="str">
        <f t="shared" si="332"/>
        <v/>
      </c>
      <c r="AG147" s="204" t="str">
        <f t="shared" si="333"/>
        <v/>
      </c>
      <c r="AH147" s="204" t="str">
        <f t="shared" si="334"/>
        <v/>
      </c>
      <c r="AI147" s="287"/>
      <c r="AJ147" s="15"/>
      <c r="AK147" s="138" t="str">
        <f t="shared" si="335"/>
        <v/>
      </c>
      <c r="AL147" s="131" t="str">
        <f t="shared" si="336"/>
        <v/>
      </c>
      <c r="AM147" s="131" t="str">
        <f t="shared" si="337"/>
        <v/>
      </c>
      <c r="AN147" s="313" t="str">
        <f t="shared" si="338"/>
        <v/>
      </c>
      <c r="AO147" s="316" t="str">
        <f t="shared" si="339"/>
        <v/>
      </c>
      <c r="AP147" s="18"/>
      <c r="AQ147" s="3" t="str">
        <f>IF(F147="","",MAX($AQ$3:AQ146)+1)</f>
        <v/>
      </c>
      <c r="AR147" s="3" t="str">
        <f>IF(OR(AQ147="",BB147=""),"",MAX($AR$3:AR146)+1)</f>
        <v/>
      </c>
      <c r="AS147" s="3" t="str">
        <f>IF(CQ147="","",RANK(CQ147,CQ$3:CQ$1048576,1)+COUNTIF($CQ$3:CQ147,CQ147)-1)</f>
        <v/>
      </c>
      <c r="AT147" s="21" t="str">
        <f>IF(C147="",IF(OR(AND($H147&lt;&gt;"",C147=""),AND($F146=$F147,$AZ147&lt;&gt;""),COUNTA($H$3:$H$1048576,#REF!,$F$3:$F$1048576)&gt;COUNTA($H$3:$H147,#REF!,$F$3:$F147),$AZ147&lt;&gt;""),INDEX(AT$3:AT$1048576,MATCH(MAX($AQ$3:$AQ146),$AQ$3:$AQ$1048576,0),0),""),C147)</f>
        <v/>
      </c>
      <c r="AU147" s="21" t="str">
        <f>IF(D147="",IF(OR(AND($H147&lt;&gt;"",D147=""),AND($F146=$F147,$AZ147&lt;&gt;""),COUNTA($H$3:$H$1048576,#REF!,$F$3:$F$1048576)&gt;COUNTA($H$3:$H147,#REF!,$F$3:$F147),$AZ147&lt;&gt;""),INDEX(AU$3:AU$1048576,MATCH(MAX($AQ$3:$AQ146),$AQ$3:$AQ$1048576,0),0),""),D147)</f>
        <v/>
      </c>
      <c r="AV147" s="21" t="str">
        <f>IF(E147="",IF(OR(AND($H147&lt;&gt;"",E147=""),AND($F146=$F147,$AZ147&lt;&gt;""),COUNTA($H$3:$H$1048576,#REF!,$F$3:$F$1048576)&gt;COUNTA($H$3:$H147,#REF!,$F$3:$F147),$AZ147&lt;&gt;""),INDEX(AV$3:AV$1048576,MATCH(MAX($AQ$3:$AQ146),$AQ$3:$AQ$1048576,0),0),""),E147)</f>
        <v/>
      </c>
      <c r="AW147" s="24" t="str">
        <f t="shared" si="340"/>
        <v/>
      </c>
      <c r="AX147" s="13" t="str">
        <f t="shared" si="341"/>
        <v/>
      </c>
      <c r="AY147" s="4" t="str">
        <f t="shared" si="342"/>
        <v/>
      </c>
      <c r="AZ147" s="4" t="str">
        <f>IF(AX147="",IF(OR(AND(H147&lt;&gt;"",F147=""),COUNTA($H$3:$H$1048576)&gt;COUNTA($H$3:$H147)),INDEX(AX$3:AX147,MATCH(MAX($AQ$3:AQ147),AQ$3:AQ147,0),0),""),AX147)</f>
        <v/>
      </c>
      <c r="BA147" s="4" t="str">
        <f>IF(AY147="",IF(AND(H147&lt;&gt;"",F147=""),INDEX(AY$3:AY147,MATCH(MAX($AQ$3:AQ147),AQ$3:AQ147,0),0),""),AY147)</f>
        <v/>
      </c>
      <c r="BB147" s="82" t="str">
        <f>IF(BC147="","",RANK(BC147,BC$3:BC$1048576,1)+COUNTIF($BC$3:BC147,BC147)-1)</f>
        <v/>
      </c>
      <c r="BC147" s="139" t="str">
        <f t="shared" si="343"/>
        <v/>
      </c>
      <c r="BD147" s="46" t="str">
        <f t="shared" si="344"/>
        <v/>
      </c>
      <c r="BE147" s="46" t="str">
        <f t="shared" si="345"/>
        <v/>
      </c>
      <c r="BF147" s="46" t="str">
        <f t="shared" si="346"/>
        <v/>
      </c>
      <c r="BG147" s="4" t="str">
        <f t="shared" si="347"/>
        <v/>
      </c>
      <c r="BH147" s="180" t="str">
        <f t="shared" si="348"/>
        <v/>
      </c>
      <c r="BI147" s="16" t="str">
        <f t="shared" si="349"/>
        <v/>
      </c>
      <c r="BJ147" s="52" t="str">
        <f>IF(BI147="","",IF(W147="","",IF(AND(K147=$K$1,$K$1&lt;&gt;""),$BT$2,IFERROR(IF(INDEX(価格設定!$D$5:$D$1048576,MATCH(Q147,価格設定!$B$5:$B$1048576,0),0)=価格設定!$D$3,$BT$2,$BS$2),$BS$2))))</f>
        <v/>
      </c>
      <c r="BK147" s="16" t="str">
        <f>IF(BI147="","",IF(COUNTIF($BI$3:BI147,BI147)=1,1,IF(AND(BI146=BI147,BH147=""),BK146,COUNTIF($BH$3:BH147,BH147))))</f>
        <v/>
      </c>
      <c r="BL147" s="52" t="str">
        <f t="shared" si="350"/>
        <v/>
      </c>
      <c r="BM147" s="52" t="str">
        <f t="shared" si="351"/>
        <v/>
      </c>
      <c r="BN147" s="119" t="str">
        <f t="shared" si="352"/>
        <v/>
      </c>
      <c r="BO147" s="119" t="str">
        <f t="shared" si="353"/>
        <v/>
      </c>
      <c r="BP147" s="17" t="str">
        <f t="shared" si="354"/>
        <v/>
      </c>
      <c r="BQ147" s="17" t="str">
        <f t="shared" si="355"/>
        <v/>
      </c>
      <c r="BR147" s="17" t="str">
        <f>IF(OR(BP147="",COUNTIF($BO$3:BO147,BO147)&lt;&gt;1),"",SUMIF(BO$3:BO$1048576,BO147,BP$3:BP$1048576))</f>
        <v/>
      </c>
      <c r="BS147" s="17" t="str">
        <f t="shared" si="356"/>
        <v/>
      </c>
      <c r="BT147" s="17" t="str">
        <f t="shared" si="357"/>
        <v/>
      </c>
      <c r="BU147" s="17" t="str">
        <f t="shared" si="358"/>
        <v/>
      </c>
      <c r="BV147" s="24" t="str">
        <f t="shared" si="359"/>
        <v/>
      </c>
      <c r="BW147" s="24" t="str">
        <f t="shared" si="360"/>
        <v/>
      </c>
      <c r="BX147" s="24" t="str">
        <f t="shared" si="361"/>
        <v/>
      </c>
      <c r="BY147" s="26" t="str">
        <f t="shared" si="362"/>
        <v/>
      </c>
      <c r="BZ147" s="26" t="str">
        <f t="shared" si="363"/>
        <v/>
      </c>
      <c r="CA147" s="26" t="str">
        <f t="shared" si="364"/>
        <v/>
      </c>
      <c r="CB147" s="66" t="str">
        <f t="shared" si="365"/>
        <v/>
      </c>
      <c r="CC147" s="65" t="str">
        <f t="shared" si="366"/>
        <v/>
      </c>
      <c r="CD147" s="26" t="str">
        <f t="shared" si="367"/>
        <v/>
      </c>
      <c r="CE147" s="26" t="str">
        <f t="shared" si="368"/>
        <v/>
      </c>
      <c r="CF147" s="193" t="str">
        <f t="shared" si="369"/>
        <v/>
      </c>
      <c r="CG147" s="193" t="str">
        <f t="shared" si="370"/>
        <v/>
      </c>
      <c r="CH147" s="26" t="str">
        <f t="shared" si="371"/>
        <v/>
      </c>
      <c r="CI147" s="26" t="str">
        <f t="shared" si="372"/>
        <v/>
      </c>
      <c r="CJ147" s="65" t="str">
        <f t="shared" si="373"/>
        <v/>
      </c>
      <c r="CK147" s="65" t="str">
        <f t="shared" si="374"/>
        <v/>
      </c>
      <c r="CL147" s="64" t="str">
        <f t="shared" si="375"/>
        <v/>
      </c>
      <c r="CM147" s="64" t="str">
        <f t="shared" si="376"/>
        <v/>
      </c>
      <c r="CN147" s="65" t="str">
        <f t="shared" si="377"/>
        <v/>
      </c>
      <c r="CP147" s="63" t="str">
        <f>IF(BH147="","",MAX($CP$3:CP146)+1)</f>
        <v/>
      </c>
      <c r="CQ147" s="24" t="str">
        <f t="shared" si="378"/>
        <v/>
      </c>
      <c r="CR147" s="24" t="str">
        <f t="shared" si="379"/>
        <v/>
      </c>
      <c r="CS147" s="24" t="str">
        <f t="shared" si="380"/>
        <v/>
      </c>
      <c r="CT147" s="58" t="str">
        <f>IF(BO147="","",COUNTIF($BO$3:BO147,BO147)&amp;"@"&amp;BO147)</f>
        <v/>
      </c>
      <c r="CU147" s="16" t="str">
        <f t="shared" si="318"/>
        <v/>
      </c>
      <c r="CV147" s="63" t="str">
        <f t="shared" si="381"/>
        <v/>
      </c>
      <c r="CW147" s="16" t="str">
        <f t="shared" si="382"/>
        <v/>
      </c>
      <c r="CX147" s="16" t="str">
        <f t="shared" si="383"/>
        <v/>
      </c>
      <c r="CY147" s="16" t="str">
        <f t="shared" si="384"/>
        <v/>
      </c>
      <c r="CZ147" s="85" t="str">
        <f t="shared" si="385"/>
        <v/>
      </c>
      <c r="DA147" s="16" t="str">
        <f t="shared" si="386"/>
        <v/>
      </c>
      <c r="DB147" s="16" t="str">
        <f t="shared" si="387"/>
        <v/>
      </c>
      <c r="DC147" s="28" t="str">
        <f>IF(CP147="","",$DC$1&amp;(INDEX(価格設定!D$1:XFD$3,ROW(価格設定!$D$3),MATCH($AW147,価格設定!D$1:XFD$1,1))*100)&amp;"%")</f>
        <v/>
      </c>
      <c r="DD147" s="28" t="str">
        <f>IF(CP147="","",$DD$1&amp;(INDEX(価格設定!D$1:XFD$3,ROW(価格設定!$D$2),MATCH($AW147,価格設定!D$1:XFD$1,1))*100)&amp;"%")</f>
        <v/>
      </c>
      <c r="DE147" s="29" t="str">
        <f t="shared" si="388"/>
        <v/>
      </c>
      <c r="DG147" s="58" t="str">
        <f t="shared" si="389"/>
        <v/>
      </c>
      <c r="DH147" s="58" t="str">
        <f t="shared" si="390"/>
        <v/>
      </c>
      <c r="DI147" s="58" t="str">
        <f t="shared" si="391"/>
        <v/>
      </c>
      <c r="DJ147" s="85" t="str">
        <f t="shared" si="392"/>
        <v/>
      </c>
      <c r="DL147" s="58" t="str">
        <f>IF(COUNTIF(DG$3:DG$1048576,DG147)=COUNTIF($DG$3:$DG147,DG147),DG147,"")</f>
        <v/>
      </c>
      <c r="DM147" s="85" t="str">
        <f t="shared" si="393"/>
        <v/>
      </c>
      <c r="DN147" s="85" t="str">
        <f t="shared" si="319"/>
        <v/>
      </c>
      <c r="DO147" s="85" t="str">
        <f t="shared" si="319"/>
        <v/>
      </c>
      <c r="DP147" s="303"/>
      <c r="DQ147" s="17" t="str">
        <f t="shared" si="320"/>
        <v/>
      </c>
      <c r="DR147" s="17" t="str">
        <f t="shared" si="321"/>
        <v/>
      </c>
      <c r="DS147" s="17" t="str">
        <f t="shared" si="322"/>
        <v/>
      </c>
      <c r="DU147" s="16" t="str">
        <f t="shared" si="394"/>
        <v/>
      </c>
      <c r="DV147" s="16" t="str">
        <f>IF(DU147="","",COUNT($DU$3:DU147))</f>
        <v/>
      </c>
      <c r="DW147" s="16" t="str">
        <f t="shared" si="395"/>
        <v/>
      </c>
      <c r="DX147" s="16" t="str">
        <f t="shared" si="396"/>
        <v/>
      </c>
      <c r="DY147" s="16" t="str">
        <f>IF(DZ147="","",COUNTIF(DZ$3:DZ147,DZ147))</f>
        <v/>
      </c>
      <c r="DZ147" s="16" t="str">
        <f t="shared" si="397"/>
        <v/>
      </c>
      <c r="EA147" s="16" t="str">
        <f t="shared" si="398"/>
        <v/>
      </c>
      <c r="EB147" s="16" t="str">
        <f t="shared" si="399"/>
        <v/>
      </c>
      <c r="EC147" s="16" t="str">
        <f t="shared" si="400"/>
        <v/>
      </c>
      <c r="ED147" s="16" t="str">
        <f t="shared" si="401"/>
        <v/>
      </c>
      <c r="EE147" s="16" t="str">
        <f t="shared" si="402"/>
        <v/>
      </c>
      <c r="EF147" s="16" t="str">
        <f t="shared" si="403"/>
        <v/>
      </c>
      <c r="EG147" s="16" t="str">
        <f t="shared" si="404"/>
        <v/>
      </c>
      <c r="EH147" s="16" t="str">
        <f t="shared" si="405"/>
        <v/>
      </c>
      <c r="EI147" s="16" t="str">
        <f t="shared" si="406"/>
        <v/>
      </c>
      <c r="EJ147" s="16" t="str">
        <f t="shared" si="407"/>
        <v/>
      </c>
      <c r="EK147" s="16" t="str">
        <f t="shared" si="408"/>
        <v/>
      </c>
      <c r="EL147" s="58" t="str">
        <f t="shared" si="409"/>
        <v/>
      </c>
      <c r="EM147" s="58" t="str">
        <f>IF(OR($DZ147="",CR147=""),IF($EL147="","",$EL147),IF(OR(CR147="なし",CR147=0),領収書!$H$1,CR147))</f>
        <v/>
      </c>
      <c r="EN147" s="58" t="str">
        <f>IF(OR($DZ147="",CS147=""),IF($EL147="","",$EL147),IF(OR(CS147="なし",CS147=0),入力!$EN$1,CS147))</f>
        <v/>
      </c>
      <c r="EO147" s="63" t="str">
        <f t="shared" si="410"/>
        <v/>
      </c>
      <c r="EP147" s="63" t="str">
        <f t="shared" si="411"/>
        <v/>
      </c>
      <c r="ER147" s="16" t="str">
        <f>IF(AND(COUNTIF($ET$3:ET147,ET147)=1,ET147&lt;&gt;""),MAX($ER$3:ER146)+1,"")</f>
        <v/>
      </c>
      <c r="ES147" s="16" t="str">
        <f>IF(価格設定!B149="","",価格設定!B149)</f>
        <v/>
      </c>
      <c r="ET147" s="16" t="str">
        <f>IF(価格設定!C149="","",価格設定!C149)</f>
        <v/>
      </c>
      <c r="EV147" s="16" t="str">
        <f t="shared" si="323"/>
        <v/>
      </c>
      <c r="EW147" s="16" t="str">
        <f t="shared" si="412"/>
        <v/>
      </c>
    </row>
    <row r="148" spans="1:153" ht="30" customHeight="1" x14ac:dyDescent="0.2">
      <c r="A148" s="225"/>
      <c r="B148" s="212"/>
      <c r="C148" s="221"/>
      <c r="D148" s="164"/>
      <c r="E148" s="165"/>
      <c r="F148" s="166"/>
      <c r="G148" s="167"/>
      <c r="H148" s="179"/>
      <c r="I148" s="306"/>
      <c r="J148" s="169"/>
      <c r="K148" s="179"/>
      <c r="L148" s="186"/>
      <c r="M148" s="186"/>
      <c r="N148" s="168"/>
      <c r="O148" s="170"/>
      <c r="P148" s="212"/>
      <c r="Q148" s="179" t="str">
        <f>IFERROR(IF(H148="","",IFERROR(INDEX(価格設定!$B$5:$B$1048576,MATCH(H148,価格設定!$B$5:$B$1048576,0),0),INDEX(価格設定!$B$5:$B$1048576,MATCH("*"&amp;H148&amp;"*",価格設定!$B$5:$B$1048576,0),0))),H148)</f>
        <v/>
      </c>
      <c r="R148" s="250" t="str">
        <f>IFERROR(IF(Q148="",IF(K148="","",K148),IF(K148="",IF(INDEX(価格設定!$C$5:$C$1048576,MATCH(Q148,価格設定!$B$5:$B$1048576,0),0)=0,"",INDEX(価格設定!$C$5:$C$1048576,MATCH(Q148,価格設定!$B$5:$B$1048576,0),0)),IF(K148="なし","",K148))),"")</f>
        <v/>
      </c>
      <c r="S148" s="308" t="str">
        <f t="shared" si="324"/>
        <v/>
      </c>
      <c r="T148" s="126" t="str">
        <f>IFERROR(IF(J148="",IF(INDEX(価格設定!$E$5:$R$1048576,MATCH($Q148,価格設定!B$5:B$1048576,0),MATCH($AW148,価格設定!E$1:X$1,1))=0,"",INDEX(価格設定!$E$5:$R$1048576,MATCH($Q148,価格設定!B$5:B$1048576,0),MATCH($AW148,価格設定!E$1:X$1,1))),J148),"")</f>
        <v/>
      </c>
      <c r="U148" s="126" t="str">
        <f t="shared" si="325"/>
        <v/>
      </c>
      <c r="V148" s="132" t="str">
        <f t="shared" si="326"/>
        <v/>
      </c>
      <c r="W148" s="127" t="str">
        <f>IFERROR(IF(OR(T148="",T148&lt;0),"",IFERROR(INDEX(価格設定!E$2:X$3,IF(AND(K148=$K$1,$K$1&lt;&gt;""),ROW(価格設定!$D$3)-1,MATCH(INDEX(価格設定!$D$5:$D$1048576,MATCH(Q148,価格設定!$B$5:$B$1048576,0),0),価格設定!$D$2:$D$3,0)),MATCH($AW148,価格設定!E$1:X$1,1)),INDEX(価格設定!E$2:X$2,0,MATCH($AW148,価格設定!E$1:X$1,1)))),"")</f>
        <v/>
      </c>
      <c r="X148" s="126" t="str">
        <f t="shared" si="317"/>
        <v/>
      </c>
      <c r="Y148" s="128" t="str">
        <f t="shared" si="327"/>
        <v/>
      </c>
      <c r="Z148" s="126" t="str">
        <f t="shared" si="328"/>
        <v/>
      </c>
      <c r="AA148" s="129" t="str">
        <f t="shared" si="329"/>
        <v/>
      </c>
      <c r="AB148" s="126" t="str">
        <f t="shared" si="330"/>
        <v/>
      </c>
      <c r="AC148" s="280" t="str">
        <f t="shared" si="331"/>
        <v/>
      </c>
      <c r="AD148" s="15"/>
      <c r="AE148" s="204" t="str">
        <f>IF(AF148="","",COUNT($AF$3:AF148))</f>
        <v/>
      </c>
      <c r="AF148" s="206" t="str">
        <f t="shared" si="332"/>
        <v/>
      </c>
      <c r="AG148" s="204" t="str">
        <f t="shared" si="333"/>
        <v/>
      </c>
      <c r="AH148" s="204" t="str">
        <f t="shared" si="334"/>
        <v/>
      </c>
      <c r="AI148" s="287"/>
      <c r="AJ148" s="15"/>
      <c r="AK148" s="138" t="str">
        <f t="shared" si="335"/>
        <v/>
      </c>
      <c r="AL148" s="131" t="str">
        <f t="shared" si="336"/>
        <v/>
      </c>
      <c r="AM148" s="131" t="str">
        <f t="shared" si="337"/>
        <v/>
      </c>
      <c r="AN148" s="313" t="str">
        <f t="shared" si="338"/>
        <v/>
      </c>
      <c r="AO148" s="316" t="str">
        <f t="shared" si="339"/>
        <v/>
      </c>
      <c r="AP148" s="18"/>
      <c r="AQ148" s="3" t="str">
        <f>IF(F148="","",MAX($AQ$3:AQ147)+1)</f>
        <v/>
      </c>
      <c r="AR148" s="3" t="str">
        <f>IF(OR(AQ148="",BB148=""),"",MAX($AR$3:AR147)+1)</f>
        <v/>
      </c>
      <c r="AS148" s="3" t="str">
        <f>IF(CQ148="","",RANK(CQ148,CQ$3:CQ$1048576,1)+COUNTIF($CQ$3:CQ148,CQ148)-1)</f>
        <v/>
      </c>
      <c r="AT148" s="21" t="str">
        <f>IF(C148="",IF(OR(AND($H148&lt;&gt;"",C148=""),AND($F147=$F148,$AZ148&lt;&gt;""),COUNTA($H$3:$H$1048576,#REF!,$F$3:$F$1048576)&gt;COUNTA($H$3:$H148,#REF!,$F$3:$F148),$AZ148&lt;&gt;""),INDEX(AT$3:AT$1048576,MATCH(MAX($AQ$3:$AQ147),$AQ$3:$AQ$1048576,0),0),""),C148)</f>
        <v/>
      </c>
      <c r="AU148" s="21" t="str">
        <f>IF(D148="",IF(OR(AND($H148&lt;&gt;"",D148=""),AND($F147=$F148,$AZ148&lt;&gt;""),COUNTA($H$3:$H$1048576,#REF!,$F$3:$F$1048576)&gt;COUNTA($H$3:$H148,#REF!,$F$3:$F148),$AZ148&lt;&gt;""),INDEX(AU$3:AU$1048576,MATCH(MAX($AQ$3:$AQ147),$AQ$3:$AQ$1048576,0),0),""),D148)</f>
        <v/>
      </c>
      <c r="AV148" s="21" t="str">
        <f>IF(E148="",IF(OR(AND($H148&lt;&gt;"",E148=""),AND($F147=$F148,$AZ148&lt;&gt;""),COUNTA($H$3:$H$1048576,#REF!,$F$3:$F$1048576)&gt;COUNTA($H$3:$H148,#REF!,$F$3:$F148),$AZ148&lt;&gt;""),INDEX(AV$3:AV$1048576,MATCH(MAX($AQ$3:$AQ147),$AQ$3:$AQ$1048576,0),0),""),E148)</f>
        <v/>
      </c>
      <c r="AW148" s="24" t="str">
        <f t="shared" si="340"/>
        <v/>
      </c>
      <c r="AX148" s="13" t="str">
        <f t="shared" si="341"/>
        <v/>
      </c>
      <c r="AY148" s="4" t="str">
        <f t="shared" si="342"/>
        <v/>
      </c>
      <c r="AZ148" s="4" t="str">
        <f>IF(AX148="",IF(OR(AND(H148&lt;&gt;"",F148=""),COUNTA($H$3:$H$1048576)&gt;COUNTA($H$3:$H148)),INDEX(AX$3:AX148,MATCH(MAX($AQ$3:AQ148),AQ$3:AQ148,0),0),""),AX148)</f>
        <v/>
      </c>
      <c r="BA148" s="4" t="str">
        <f>IF(AY148="",IF(AND(H148&lt;&gt;"",F148=""),INDEX(AY$3:AY148,MATCH(MAX($AQ$3:AQ148),AQ$3:AQ148,0),0),""),AY148)</f>
        <v/>
      </c>
      <c r="BB148" s="82" t="str">
        <f>IF(BC148="","",RANK(BC148,BC$3:BC$1048576,1)+COUNTIF($BC$3:BC148,BC148)-1)</f>
        <v/>
      </c>
      <c r="BC148" s="139" t="str">
        <f t="shared" si="343"/>
        <v/>
      </c>
      <c r="BD148" s="46" t="str">
        <f t="shared" si="344"/>
        <v/>
      </c>
      <c r="BE148" s="46" t="str">
        <f t="shared" si="345"/>
        <v/>
      </c>
      <c r="BF148" s="46" t="str">
        <f t="shared" si="346"/>
        <v/>
      </c>
      <c r="BG148" s="4" t="str">
        <f t="shared" si="347"/>
        <v/>
      </c>
      <c r="BH148" s="180" t="str">
        <f t="shared" si="348"/>
        <v/>
      </c>
      <c r="BI148" s="16" t="str">
        <f t="shared" si="349"/>
        <v/>
      </c>
      <c r="BJ148" s="52" t="str">
        <f>IF(BI148="","",IF(W148="","",IF(AND(K148=$K$1,$K$1&lt;&gt;""),$BT$2,IFERROR(IF(INDEX(価格設定!$D$5:$D$1048576,MATCH(Q148,価格設定!$B$5:$B$1048576,0),0)=価格設定!$D$3,$BT$2,$BS$2),$BS$2))))</f>
        <v/>
      </c>
      <c r="BK148" s="16" t="str">
        <f>IF(BI148="","",IF(COUNTIF($BI$3:BI148,BI148)=1,1,IF(AND(BI147=BI148,BH148=""),BK147,COUNTIF($BH$3:BH148,BH148))))</f>
        <v/>
      </c>
      <c r="BL148" s="52" t="str">
        <f t="shared" si="350"/>
        <v/>
      </c>
      <c r="BM148" s="52" t="str">
        <f t="shared" si="351"/>
        <v/>
      </c>
      <c r="BN148" s="119" t="str">
        <f t="shared" si="352"/>
        <v/>
      </c>
      <c r="BO148" s="119" t="str">
        <f t="shared" si="353"/>
        <v/>
      </c>
      <c r="BP148" s="17" t="str">
        <f t="shared" si="354"/>
        <v/>
      </c>
      <c r="BQ148" s="17" t="str">
        <f t="shared" si="355"/>
        <v/>
      </c>
      <c r="BR148" s="17" t="str">
        <f>IF(OR(BP148="",COUNTIF($BO$3:BO148,BO148)&lt;&gt;1),"",SUMIF(BO$3:BO$1048576,BO148,BP$3:BP$1048576))</f>
        <v/>
      </c>
      <c r="BS148" s="17" t="str">
        <f t="shared" si="356"/>
        <v/>
      </c>
      <c r="BT148" s="17" t="str">
        <f t="shared" si="357"/>
        <v/>
      </c>
      <c r="BU148" s="17" t="str">
        <f t="shared" si="358"/>
        <v/>
      </c>
      <c r="BV148" s="24" t="str">
        <f t="shared" si="359"/>
        <v/>
      </c>
      <c r="BW148" s="24" t="str">
        <f t="shared" si="360"/>
        <v/>
      </c>
      <c r="BX148" s="24" t="str">
        <f t="shared" si="361"/>
        <v/>
      </c>
      <c r="BY148" s="26" t="str">
        <f t="shared" si="362"/>
        <v/>
      </c>
      <c r="BZ148" s="26" t="str">
        <f t="shared" si="363"/>
        <v/>
      </c>
      <c r="CA148" s="26" t="str">
        <f t="shared" si="364"/>
        <v/>
      </c>
      <c r="CB148" s="66" t="str">
        <f t="shared" si="365"/>
        <v/>
      </c>
      <c r="CC148" s="65" t="str">
        <f t="shared" si="366"/>
        <v/>
      </c>
      <c r="CD148" s="26" t="str">
        <f t="shared" si="367"/>
        <v/>
      </c>
      <c r="CE148" s="26" t="str">
        <f t="shared" si="368"/>
        <v/>
      </c>
      <c r="CF148" s="193" t="str">
        <f t="shared" si="369"/>
        <v/>
      </c>
      <c r="CG148" s="193" t="str">
        <f t="shared" si="370"/>
        <v/>
      </c>
      <c r="CH148" s="26" t="str">
        <f t="shared" si="371"/>
        <v/>
      </c>
      <c r="CI148" s="26" t="str">
        <f t="shared" si="372"/>
        <v/>
      </c>
      <c r="CJ148" s="65" t="str">
        <f t="shared" si="373"/>
        <v/>
      </c>
      <c r="CK148" s="65" t="str">
        <f t="shared" si="374"/>
        <v/>
      </c>
      <c r="CL148" s="64" t="str">
        <f t="shared" si="375"/>
        <v/>
      </c>
      <c r="CM148" s="64" t="str">
        <f t="shared" si="376"/>
        <v/>
      </c>
      <c r="CN148" s="65" t="str">
        <f t="shared" si="377"/>
        <v/>
      </c>
      <c r="CP148" s="63" t="str">
        <f>IF(BH148="","",MAX($CP$3:CP147)+1)</f>
        <v/>
      </c>
      <c r="CQ148" s="24" t="str">
        <f t="shared" si="378"/>
        <v/>
      </c>
      <c r="CR148" s="24" t="str">
        <f t="shared" si="379"/>
        <v/>
      </c>
      <c r="CS148" s="24" t="str">
        <f t="shared" si="380"/>
        <v/>
      </c>
      <c r="CT148" s="58" t="str">
        <f>IF(BO148="","",COUNTIF($BO$3:BO148,BO148)&amp;"@"&amp;BO148)</f>
        <v/>
      </c>
      <c r="CU148" s="16" t="str">
        <f t="shared" si="318"/>
        <v/>
      </c>
      <c r="CV148" s="63" t="str">
        <f t="shared" si="381"/>
        <v/>
      </c>
      <c r="CW148" s="16" t="str">
        <f t="shared" si="382"/>
        <v/>
      </c>
      <c r="CX148" s="16" t="str">
        <f t="shared" si="383"/>
        <v/>
      </c>
      <c r="CY148" s="16" t="str">
        <f t="shared" si="384"/>
        <v/>
      </c>
      <c r="CZ148" s="85" t="str">
        <f t="shared" si="385"/>
        <v/>
      </c>
      <c r="DA148" s="16" t="str">
        <f t="shared" si="386"/>
        <v/>
      </c>
      <c r="DB148" s="16" t="str">
        <f t="shared" si="387"/>
        <v/>
      </c>
      <c r="DC148" s="28" t="str">
        <f>IF(CP148="","",$DC$1&amp;(INDEX(価格設定!D$1:XFD$3,ROW(価格設定!$D$3),MATCH($AW148,価格設定!D$1:XFD$1,1))*100)&amp;"%")</f>
        <v/>
      </c>
      <c r="DD148" s="28" t="str">
        <f>IF(CP148="","",$DD$1&amp;(INDEX(価格設定!D$1:XFD$3,ROW(価格設定!$D$2),MATCH($AW148,価格設定!D$1:XFD$1,1))*100)&amp;"%")</f>
        <v/>
      </c>
      <c r="DE148" s="29" t="str">
        <f t="shared" si="388"/>
        <v/>
      </c>
      <c r="DG148" s="58" t="str">
        <f t="shared" si="389"/>
        <v/>
      </c>
      <c r="DH148" s="58" t="str">
        <f t="shared" si="390"/>
        <v/>
      </c>
      <c r="DI148" s="58" t="str">
        <f t="shared" si="391"/>
        <v/>
      </c>
      <c r="DJ148" s="85" t="str">
        <f t="shared" si="392"/>
        <v/>
      </c>
      <c r="DL148" s="58" t="str">
        <f>IF(COUNTIF(DG$3:DG$1048576,DG148)=COUNTIF($DG$3:$DG148,DG148),DG148,"")</f>
        <v/>
      </c>
      <c r="DM148" s="85" t="str">
        <f t="shared" si="393"/>
        <v/>
      </c>
      <c r="DN148" s="85" t="str">
        <f t="shared" si="319"/>
        <v/>
      </c>
      <c r="DO148" s="85" t="str">
        <f t="shared" si="319"/>
        <v/>
      </c>
      <c r="DP148" s="303"/>
      <c r="DQ148" s="17" t="str">
        <f t="shared" si="320"/>
        <v/>
      </c>
      <c r="DR148" s="17" t="str">
        <f t="shared" si="321"/>
        <v/>
      </c>
      <c r="DS148" s="17" t="str">
        <f t="shared" si="322"/>
        <v/>
      </c>
      <c r="DU148" s="16" t="str">
        <f t="shared" si="394"/>
        <v/>
      </c>
      <c r="DV148" s="16" t="str">
        <f>IF(DU148="","",COUNT($DU$3:DU148))</f>
        <v/>
      </c>
      <c r="DW148" s="16" t="str">
        <f t="shared" si="395"/>
        <v/>
      </c>
      <c r="DX148" s="16" t="str">
        <f t="shared" si="396"/>
        <v/>
      </c>
      <c r="DY148" s="16" t="str">
        <f>IF(DZ148="","",COUNTIF(DZ$3:DZ148,DZ148))</f>
        <v/>
      </c>
      <c r="DZ148" s="16" t="str">
        <f t="shared" si="397"/>
        <v/>
      </c>
      <c r="EA148" s="16" t="str">
        <f t="shared" si="398"/>
        <v/>
      </c>
      <c r="EB148" s="16" t="str">
        <f t="shared" si="399"/>
        <v/>
      </c>
      <c r="EC148" s="16" t="str">
        <f t="shared" si="400"/>
        <v/>
      </c>
      <c r="ED148" s="16" t="str">
        <f t="shared" si="401"/>
        <v/>
      </c>
      <c r="EE148" s="16" t="str">
        <f t="shared" si="402"/>
        <v/>
      </c>
      <c r="EF148" s="16" t="str">
        <f t="shared" si="403"/>
        <v/>
      </c>
      <c r="EG148" s="16" t="str">
        <f t="shared" si="404"/>
        <v/>
      </c>
      <c r="EH148" s="16" t="str">
        <f t="shared" si="405"/>
        <v/>
      </c>
      <c r="EI148" s="16" t="str">
        <f t="shared" si="406"/>
        <v/>
      </c>
      <c r="EJ148" s="16" t="str">
        <f t="shared" si="407"/>
        <v/>
      </c>
      <c r="EK148" s="16" t="str">
        <f t="shared" si="408"/>
        <v/>
      </c>
      <c r="EL148" s="58" t="str">
        <f t="shared" si="409"/>
        <v/>
      </c>
      <c r="EM148" s="58" t="str">
        <f>IF(OR($DZ148="",CR148=""),IF($EL148="","",$EL148),IF(OR(CR148="なし",CR148=0),領収書!$H$1,CR148))</f>
        <v/>
      </c>
      <c r="EN148" s="58" t="str">
        <f>IF(OR($DZ148="",CS148=""),IF($EL148="","",$EL148),IF(OR(CS148="なし",CS148=0),入力!$EN$1,CS148))</f>
        <v/>
      </c>
      <c r="EO148" s="63" t="str">
        <f t="shared" si="410"/>
        <v/>
      </c>
      <c r="EP148" s="63" t="str">
        <f t="shared" si="411"/>
        <v/>
      </c>
      <c r="ER148" s="16" t="str">
        <f>IF(AND(COUNTIF($ET$3:ET148,ET148)=1,ET148&lt;&gt;""),MAX($ER$3:ER147)+1,"")</f>
        <v/>
      </c>
      <c r="ES148" s="16" t="str">
        <f>IF(価格設定!B150="","",価格設定!B150)</f>
        <v/>
      </c>
      <c r="ET148" s="16" t="str">
        <f>IF(価格設定!C150="","",価格設定!C150)</f>
        <v/>
      </c>
      <c r="EV148" s="16" t="str">
        <f t="shared" si="323"/>
        <v/>
      </c>
      <c r="EW148" s="16" t="str">
        <f t="shared" si="412"/>
        <v/>
      </c>
    </row>
    <row r="149" spans="1:153" ht="30" customHeight="1" x14ac:dyDescent="0.2">
      <c r="A149" s="225"/>
      <c r="B149" s="212"/>
      <c r="C149" s="221"/>
      <c r="D149" s="164"/>
      <c r="E149" s="165"/>
      <c r="F149" s="166"/>
      <c r="G149" s="167"/>
      <c r="H149" s="179"/>
      <c r="I149" s="306"/>
      <c r="J149" s="169"/>
      <c r="K149" s="179"/>
      <c r="L149" s="186"/>
      <c r="M149" s="186"/>
      <c r="N149" s="168"/>
      <c r="O149" s="170"/>
      <c r="P149" s="212"/>
      <c r="Q149" s="179" t="str">
        <f>IFERROR(IF(H149="","",IFERROR(INDEX(価格設定!$B$5:$B$1048576,MATCH(H149,価格設定!$B$5:$B$1048576,0),0),INDEX(価格設定!$B$5:$B$1048576,MATCH("*"&amp;H149&amp;"*",価格設定!$B$5:$B$1048576,0),0))),H149)</f>
        <v/>
      </c>
      <c r="R149" s="250" t="str">
        <f>IFERROR(IF(Q149="",IF(K149="","",K149),IF(K149="",IF(INDEX(価格設定!$C$5:$C$1048576,MATCH(Q149,価格設定!$B$5:$B$1048576,0),0)=0,"",INDEX(価格設定!$C$5:$C$1048576,MATCH(Q149,価格設定!$B$5:$B$1048576,0),0)),IF(K149="なし","",K149))),"")</f>
        <v/>
      </c>
      <c r="S149" s="308" t="str">
        <f t="shared" si="324"/>
        <v/>
      </c>
      <c r="T149" s="126" t="str">
        <f>IFERROR(IF(J149="",IF(INDEX(価格設定!$E$5:$R$1048576,MATCH($Q149,価格設定!B$5:B$1048576,0),MATCH($AW149,価格設定!E$1:X$1,1))=0,"",INDEX(価格設定!$E$5:$R$1048576,MATCH($Q149,価格設定!B$5:B$1048576,0),MATCH($AW149,価格設定!E$1:X$1,1))),J149),"")</f>
        <v/>
      </c>
      <c r="U149" s="126" t="str">
        <f t="shared" si="325"/>
        <v/>
      </c>
      <c r="V149" s="132" t="str">
        <f t="shared" si="326"/>
        <v/>
      </c>
      <c r="W149" s="127" t="str">
        <f>IFERROR(IF(OR(T149="",T149&lt;0),"",IFERROR(INDEX(価格設定!E$2:X$3,IF(AND(K149=$K$1,$K$1&lt;&gt;""),ROW(価格設定!$D$3)-1,MATCH(INDEX(価格設定!$D$5:$D$1048576,MATCH(Q149,価格設定!$B$5:$B$1048576,0),0),価格設定!$D$2:$D$3,0)),MATCH($AW149,価格設定!E$1:X$1,1)),INDEX(価格設定!E$2:X$2,0,MATCH($AW149,価格設定!E$1:X$1,1)))),"")</f>
        <v/>
      </c>
      <c r="X149" s="126" t="str">
        <f t="shared" si="317"/>
        <v/>
      </c>
      <c r="Y149" s="128" t="str">
        <f t="shared" si="327"/>
        <v/>
      </c>
      <c r="Z149" s="126" t="str">
        <f t="shared" si="328"/>
        <v/>
      </c>
      <c r="AA149" s="129" t="str">
        <f t="shared" si="329"/>
        <v/>
      </c>
      <c r="AB149" s="126" t="str">
        <f t="shared" si="330"/>
        <v/>
      </c>
      <c r="AC149" s="280" t="str">
        <f t="shared" si="331"/>
        <v/>
      </c>
      <c r="AD149" s="15"/>
      <c r="AE149" s="204" t="str">
        <f>IF(AF149="","",COUNT($AF$3:AF149))</f>
        <v/>
      </c>
      <c r="AF149" s="206" t="str">
        <f t="shared" si="332"/>
        <v/>
      </c>
      <c r="AG149" s="204" t="str">
        <f t="shared" si="333"/>
        <v/>
      </c>
      <c r="AH149" s="204" t="str">
        <f t="shared" si="334"/>
        <v/>
      </c>
      <c r="AI149" s="287"/>
      <c r="AJ149" s="15"/>
      <c r="AK149" s="138" t="str">
        <f t="shared" si="335"/>
        <v/>
      </c>
      <c r="AL149" s="131" t="str">
        <f t="shared" si="336"/>
        <v/>
      </c>
      <c r="AM149" s="131" t="str">
        <f t="shared" si="337"/>
        <v/>
      </c>
      <c r="AN149" s="313" t="str">
        <f t="shared" si="338"/>
        <v/>
      </c>
      <c r="AO149" s="316" t="str">
        <f t="shared" si="339"/>
        <v/>
      </c>
      <c r="AP149" s="18"/>
      <c r="AQ149" s="3" t="str">
        <f>IF(F149="","",MAX($AQ$3:AQ148)+1)</f>
        <v/>
      </c>
      <c r="AR149" s="3" t="str">
        <f>IF(OR(AQ149="",BB149=""),"",MAX($AR$3:AR148)+1)</f>
        <v/>
      </c>
      <c r="AS149" s="3" t="str">
        <f>IF(CQ149="","",RANK(CQ149,CQ$3:CQ$1048576,1)+COUNTIF($CQ$3:CQ149,CQ149)-1)</f>
        <v/>
      </c>
      <c r="AT149" s="21" t="str">
        <f>IF(C149="",IF(OR(AND($H149&lt;&gt;"",C149=""),AND($F148=$F149,$AZ149&lt;&gt;""),COUNTA($H$3:$H$1048576,#REF!,$F$3:$F$1048576)&gt;COUNTA($H$3:$H149,#REF!,$F$3:$F149),$AZ149&lt;&gt;""),INDEX(AT$3:AT$1048576,MATCH(MAX($AQ$3:$AQ148),$AQ$3:$AQ$1048576,0),0),""),C149)</f>
        <v/>
      </c>
      <c r="AU149" s="21" t="str">
        <f>IF(D149="",IF(OR(AND($H149&lt;&gt;"",D149=""),AND($F148=$F149,$AZ149&lt;&gt;""),COUNTA($H$3:$H$1048576,#REF!,$F$3:$F$1048576)&gt;COUNTA($H$3:$H149,#REF!,$F$3:$F149),$AZ149&lt;&gt;""),INDEX(AU$3:AU$1048576,MATCH(MAX($AQ$3:$AQ148),$AQ$3:$AQ$1048576,0),0),""),D149)</f>
        <v/>
      </c>
      <c r="AV149" s="21" t="str">
        <f>IF(E149="",IF(OR(AND($H149&lt;&gt;"",E149=""),AND($F148=$F149,$AZ149&lt;&gt;""),COUNTA($H$3:$H$1048576,#REF!,$F$3:$F$1048576)&gt;COUNTA($H$3:$H149,#REF!,$F$3:$F149),$AZ149&lt;&gt;""),INDEX(AV$3:AV$1048576,MATCH(MAX($AQ$3:$AQ148),$AQ$3:$AQ$1048576,0),0),""),E149)</f>
        <v/>
      </c>
      <c r="AW149" s="24" t="str">
        <f t="shared" si="340"/>
        <v/>
      </c>
      <c r="AX149" s="13" t="str">
        <f t="shared" si="341"/>
        <v/>
      </c>
      <c r="AY149" s="4" t="str">
        <f t="shared" si="342"/>
        <v/>
      </c>
      <c r="AZ149" s="4" t="str">
        <f>IF(AX149="",IF(OR(AND(H149&lt;&gt;"",F149=""),COUNTA($H$3:$H$1048576)&gt;COUNTA($H$3:$H149)),INDEX(AX$3:AX149,MATCH(MAX($AQ$3:AQ149),AQ$3:AQ149,0),0),""),AX149)</f>
        <v/>
      </c>
      <c r="BA149" s="4" t="str">
        <f>IF(AY149="",IF(AND(H149&lt;&gt;"",F149=""),INDEX(AY$3:AY149,MATCH(MAX($AQ$3:AQ149),AQ$3:AQ149,0),0),""),AY149)</f>
        <v/>
      </c>
      <c r="BB149" s="82" t="str">
        <f>IF(BC149="","",RANK(BC149,BC$3:BC$1048576,1)+COUNTIF($BC$3:BC149,BC149)-1)</f>
        <v/>
      </c>
      <c r="BC149" s="139" t="str">
        <f t="shared" si="343"/>
        <v/>
      </c>
      <c r="BD149" s="46" t="str">
        <f t="shared" si="344"/>
        <v/>
      </c>
      <c r="BE149" s="46" t="str">
        <f t="shared" si="345"/>
        <v/>
      </c>
      <c r="BF149" s="46" t="str">
        <f t="shared" si="346"/>
        <v/>
      </c>
      <c r="BG149" s="4" t="str">
        <f t="shared" si="347"/>
        <v/>
      </c>
      <c r="BH149" s="180" t="str">
        <f t="shared" si="348"/>
        <v/>
      </c>
      <c r="BI149" s="16" t="str">
        <f t="shared" si="349"/>
        <v/>
      </c>
      <c r="BJ149" s="52" t="str">
        <f>IF(BI149="","",IF(W149="","",IF(AND(K149=$K$1,$K$1&lt;&gt;""),$BT$2,IFERROR(IF(INDEX(価格設定!$D$5:$D$1048576,MATCH(Q149,価格設定!$B$5:$B$1048576,0),0)=価格設定!$D$3,$BT$2,$BS$2),$BS$2))))</f>
        <v/>
      </c>
      <c r="BK149" s="16" t="str">
        <f>IF(BI149="","",IF(COUNTIF($BI$3:BI149,BI149)=1,1,IF(AND(BI148=BI149,BH149=""),BK148,COUNTIF($BH$3:BH149,BH149))))</f>
        <v/>
      </c>
      <c r="BL149" s="52" t="str">
        <f t="shared" si="350"/>
        <v/>
      </c>
      <c r="BM149" s="52" t="str">
        <f t="shared" si="351"/>
        <v/>
      </c>
      <c r="BN149" s="119" t="str">
        <f t="shared" si="352"/>
        <v/>
      </c>
      <c r="BO149" s="119" t="str">
        <f t="shared" si="353"/>
        <v/>
      </c>
      <c r="BP149" s="17" t="str">
        <f t="shared" si="354"/>
        <v/>
      </c>
      <c r="BQ149" s="17" t="str">
        <f t="shared" si="355"/>
        <v/>
      </c>
      <c r="BR149" s="17" t="str">
        <f>IF(OR(BP149="",COUNTIF($BO$3:BO149,BO149)&lt;&gt;1),"",SUMIF(BO$3:BO$1048576,BO149,BP$3:BP$1048576))</f>
        <v/>
      </c>
      <c r="BS149" s="17" t="str">
        <f t="shared" si="356"/>
        <v/>
      </c>
      <c r="BT149" s="17" t="str">
        <f t="shared" si="357"/>
        <v/>
      </c>
      <c r="BU149" s="17" t="str">
        <f t="shared" si="358"/>
        <v/>
      </c>
      <c r="BV149" s="24" t="str">
        <f t="shared" si="359"/>
        <v/>
      </c>
      <c r="BW149" s="24" t="str">
        <f t="shared" si="360"/>
        <v/>
      </c>
      <c r="BX149" s="24" t="str">
        <f t="shared" si="361"/>
        <v/>
      </c>
      <c r="BY149" s="26" t="str">
        <f t="shared" si="362"/>
        <v/>
      </c>
      <c r="BZ149" s="26" t="str">
        <f t="shared" si="363"/>
        <v/>
      </c>
      <c r="CA149" s="26" t="str">
        <f t="shared" si="364"/>
        <v/>
      </c>
      <c r="CB149" s="66" t="str">
        <f t="shared" si="365"/>
        <v/>
      </c>
      <c r="CC149" s="65" t="str">
        <f t="shared" si="366"/>
        <v/>
      </c>
      <c r="CD149" s="26" t="str">
        <f t="shared" si="367"/>
        <v/>
      </c>
      <c r="CE149" s="26" t="str">
        <f t="shared" si="368"/>
        <v/>
      </c>
      <c r="CF149" s="193" t="str">
        <f t="shared" si="369"/>
        <v/>
      </c>
      <c r="CG149" s="193" t="str">
        <f t="shared" si="370"/>
        <v/>
      </c>
      <c r="CH149" s="26" t="str">
        <f t="shared" si="371"/>
        <v/>
      </c>
      <c r="CI149" s="26" t="str">
        <f t="shared" si="372"/>
        <v/>
      </c>
      <c r="CJ149" s="65" t="str">
        <f t="shared" si="373"/>
        <v/>
      </c>
      <c r="CK149" s="65" t="str">
        <f t="shared" si="374"/>
        <v/>
      </c>
      <c r="CL149" s="64" t="str">
        <f t="shared" si="375"/>
        <v/>
      </c>
      <c r="CM149" s="64" t="str">
        <f t="shared" si="376"/>
        <v/>
      </c>
      <c r="CN149" s="65" t="str">
        <f t="shared" si="377"/>
        <v/>
      </c>
      <c r="CP149" s="63" t="str">
        <f>IF(BH149="","",MAX($CP$3:CP148)+1)</f>
        <v/>
      </c>
      <c r="CQ149" s="24" t="str">
        <f t="shared" si="378"/>
        <v/>
      </c>
      <c r="CR149" s="24" t="str">
        <f t="shared" si="379"/>
        <v/>
      </c>
      <c r="CS149" s="24" t="str">
        <f t="shared" si="380"/>
        <v/>
      </c>
      <c r="CT149" s="58" t="str">
        <f>IF(BO149="","",COUNTIF($BO$3:BO149,BO149)&amp;"@"&amp;BO149)</f>
        <v/>
      </c>
      <c r="CU149" s="16" t="str">
        <f t="shared" si="318"/>
        <v/>
      </c>
      <c r="CV149" s="63" t="str">
        <f t="shared" si="381"/>
        <v/>
      </c>
      <c r="CW149" s="16" t="str">
        <f t="shared" si="382"/>
        <v/>
      </c>
      <c r="CX149" s="16" t="str">
        <f t="shared" si="383"/>
        <v/>
      </c>
      <c r="CY149" s="16" t="str">
        <f t="shared" si="384"/>
        <v/>
      </c>
      <c r="CZ149" s="85" t="str">
        <f t="shared" si="385"/>
        <v/>
      </c>
      <c r="DA149" s="16" t="str">
        <f t="shared" si="386"/>
        <v/>
      </c>
      <c r="DB149" s="16" t="str">
        <f t="shared" si="387"/>
        <v/>
      </c>
      <c r="DC149" s="28" t="str">
        <f>IF(CP149="","",$DC$1&amp;(INDEX(価格設定!D$1:XFD$3,ROW(価格設定!$D$3),MATCH($AW149,価格設定!D$1:XFD$1,1))*100)&amp;"%")</f>
        <v/>
      </c>
      <c r="DD149" s="28" t="str">
        <f>IF(CP149="","",$DD$1&amp;(INDEX(価格設定!D$1:XFD$3,ROW(価格設定!$D$2),MATCH($AW149,価格設定!D$1:XFD$1,1))*100)&amp;"%")</f>
        <v/>
      </c>
      <c r="DE149" s="29" t="str">
        <f t="shared" si="388"/>
        <v/>
      </c>
      <c r="DG149" s="58" t="str">
        <f t="shared" si="389"/>
        <v/>
      </c>
      <c r="DH149" s="58" t="str">
        <f t="shared" si="390"/>
        <v/>
      </c>
      <c r="DI149" s="58" t="str">
        <f t="shared" si="391"/>
        <v/>
      </c>
      <c r="DJ149" s="85" t="str">
        <f t="shared" si="392"/>
        <v/>
      </c>
      <c r="DL149" s="58" t="str">
        <f>IF(COUNTIF(DG$3:DG$1048576,DG149)=COUNTIF($DG$3:$DG149,DG149),DG149,"")</f>
        <v/>
      </c>
      <c r="DM149" s="85" t="str">
        <f t="shared" si="393"/>
        <v/>
      </c>
      <c r="DN149" s="85" t="str">
        <f t="shared" si="319"/>
        <v/>
      </c>
      <c r="DO149" s="85" t="str">
        <f t="shared" si="319"/>
        <v/>
      </c>
      <c r="DP149" s="303"/>
      <c r="DQ149" s="17" t="str">
        <f t="shared" si="320"/>
        <v/>
      </c>
      <c r="DR149" s="17" t="str">
        <f t="shared" si="321"/>
        <v/>
      </c>
      <c r="DS149" s="17" t="str">
        <f t="shared" si="322"/>
        <v/>
      </c>
      <c r="DU149" s="16" t="str">
        <f t="shared" si="394"/>
        <v/>
      </c>
      <c r="DV149" s="16" t="str">
        <f>IF(DU149="","",COUNT($DU$3:DU149))</f>
        <v/>
      </c>
      <c r="DW149" s="16" t="str">
        <f t="shared" si="395"/>
        <v/>
      </c>
      <c r="DX149" s="16" t="str">
        <f t="shared" si="396"/>
        <v/>
      </c>
      <c r="DY149" s="16" t="str">
        <f>IF(DZ149="","",COUNTIF(DZ$3:DZ149,DZ149))</f>
        <v/>
      </c>
      <c r="DZ149" s="16" t="str">
        <f t="shared" si="397"/>
        <v/>
      </c>
      <c r="EA149" s="16" t="str">
        <f t="shared" si="398"/>
        <v/>
      </c>
      <c r="EB149" s="16" t="str">
        <f t="shared" si="399"/>
        <v/>
      </c>
      <c r="EC149" s="16" t="str">
        <f t="shared" si="400"/>
        <v/>
      </c>
      <c r="ED149" s="16" t="str">
        <f t="shared" si="401"/>
        <v/>
      </c>
      <c r="EE149" s="16" t="str">
        <f t="shared" si="402"/>
        <v/>
      </c>
      <c r="EF149" s="16" t="str">
        <f t="shared" si="403"/>
        <v/>
      </c>
      <c r="EG149" s="16" t="str">
        <f t="shared" si="404"/>
        <v/>
      </c>
      <c r="EH149" s="16" t="str">
        <f t="shared" si="405"/>
        <v/>
      </c>
      <c r="EI149" s="16" t="str">
        <f t="shared" si="406"/>
        <v/>
      </c>
      <c r="EJ149" s="16" t="str">
        <f t="shared" si="407"/>
        <v/>
      </c>
      <c r="EK149" s="16" t="str">
        <f t="shared" si="408"/>
        <v/>
      </c>
      <c r="EL149" s="58" t="str">
        <f t="shared" si="409"/>
        <v/>
      </c>
      <c r="EM149" s="58" t="str">
        <f>IF(OR($DZ149="",CR149=""),IF($EL149="","",$EL149),IF(OR(CR149="なし",CR149=0),領収書!$H$1,CR149))</f>
        <v/>
      </c>
      <c r="EN149" s="58" t="str">
        <f>IF(OR($DZ149="",CS149=""),IF($EL149="","",$EL149),IF(OR(CS149="なし",CS149=0),入力!$EN$1,CS149))</f>
        <v/>
      </c>
      <c r="EO149" s="63" t="str">
        <f t="shared" si="410"/>
        <v/>
      </c>
      <c r="EP149" s="63" t="str">
        <f t="shared" si="411"/>
        <v/>
      </c>
      <c r="ER149" s="16" t="str">
        <f>IF(AND(COUNTIF($ET$3:ET149,ET149)=1,ET149&lt;&gt;""),MAX($ER$3:ER148)+1,"")</f>
        <v/>
      </c>
      <c r="ES149" s="16" t="str">
        <f>IF(価格設定!B151="","",価格設定!B151)</f>
        <v/>
      </c>
      <c r="ET149" s="16" t="str">
        <f>IF(価格設定!C151="","",価格設定!C151)</f>
        <v/>
      </c>
      <c r="EV149" s="16" t="str">
        <f t="shared" si="323"/>
        <v/>
      </c>
      <c r="EW149" s="16" t="str">
        <f t="shared" si="412"/>
        <v/>
      </c>
    </row>
    <row r="150" spans="1:153" ht="30" customHeight="1" x14ac:dyDescent="0.2">
      <c r="A150" s="225"/>
      <c r="B150" s="212"/>
      <c r="C150" s="221"/>
      <c r="D150" s="164"/>
      <c r="E150" s="165"/>
      <c r="F150" s="166"/>
      <c r="G150" s="167"/>
      <c r="H150" s="179"/>
      <c r="I150" s="306"/>
      <c r="J150" s="169"/>
      <c r="K150" s="179"/>
      <c r="L150" s="186"/>
      <c r="M150" s="186"/>
      <c r="N150" s="168"/>
      <c r="O150" s="170"/>
      <c r="P150" s="212"/>
      <c r="Q150" s="179" t="str">
        <f>IFERROR(IF(H150="","",IFERROR(INDEX(価格設定!$B$5:$B$1048576,MATCH(H150,価格設定!$B$5:$B$1048576,0),0),INDEX(価格設定!$B$5:$B$1048576,MATCH("*"&amp;H150&amp;"*",価格設定!$B$5:$B$1048576,0),0))),H150)</f>
        <v/>
      </c>
      <c r="R150" s="250" t="str">
        <f>IFERROR(IF(Q150="",IF(K150="","",K150),IF(K150="",IF(INDEX(価格設定!$C$5:$C$1048576,MATCH(Q150,価格設定!$B$5:$B$1048576,0),0)=0,"",INDEX(価格設定!$C$5:$C$1048576,MATCH(Q150,価格設定!$B$5:$B$1048576,0),0)),IF(K150="なし","",K150))),"")</f>
        <v/>
      </c>
      <c r="S150" s="308" t="str">
        <f t="shared" si="324"/>
        <v/>
      </c>
      <c r="T150" s="126" t="str">
        <f>IFERROR(IF(J150="",IF(INDEX(価格設定!$E$5:$R$1048576,MATCH($Q150,価格設定!B$5:B$1048576,0),MATCH($AW150,価格設定!E$1:X$1,1))=0,"",INDEX(価格設定!$E$5:$R$1048576,MATCH($Q150,価格設定!B$5:B$1048576,0),MATCH($AW150,価格設定!E$1:X$1,1))),J150),"")</f>
        <v/>
      </c>
      <c r="U150" s="126" t="str">
        <f t="shared" si="325"/>
        <v/>
      </c>
      <c r="V150" s="132" t="str">
        <f t="shared" si="326"/>
        <v/>
      </c>
      <c r="W150" s="127" t="str">
        <f>IFERROR(IF(OR(T150="",T150&lt;0),"",IFERROR(INDEX(価格設定!E$2:X$3,IF(AND(K150=$K$1,$K$1&lt;&gt;""),ROW(価格設定!$D$3)-1,MATCH(INDEX(価格設定!$D$5:$D$1048576,MATCH(Q150,価格設定!$B$5:$B$1048576,0),0),価格設定!$D$2:$D$3,0)),MATCH($AW150,価格設定!E$1:X$1,1)),INDEX(価格設定!E$2:X$2,0,MATCH($AW150,価格設定!E$1:X$1,1)))),"")</f>
        <v/>
      </c>
      <c r="X150" s="126" t="str">
        <f t="shared" si="317"/>
        <v/>
      </c>
      <c r="Y150" s="128" t="str">
        <f t="shared" si="327"/>
        <v/>
      </c>
      <c r="Z150" s="126" t="str">
        <f t="shared" si="328"/>
        <v/>
      </c>
      <c r="AA150" s="129" t="str">
        <f t="shared" si="329"/>
        <v/>
      </c>
      <c r="AB150" s="126" t="str">
        <f t="shared" si="330"/>
        <v/>
      </c>
      <c r="AC150" s="280" t="str">
        <f t="shared" si="331"/>
        <v/>
      </c>
      <c r="AD150" s="15"/>
      <c r="AE150" s="204" t="str">
        <f>IF(AF150="","",COUNT($AF$3:AF150))</f>
        <v/>
      </c>
      <c r="AF150" s="206" t="str">
        <f t="shared" si="332"/>
        <v/>
      </c>
      <c r="AG150" s="204" t="str">
        <f t="shared" si="333"/>
        <v/>
      </c>
      <c r="AH150" s="204" t="str">
        <f t="shared" si="334"/>
        <v/>
      </c>
      <c r="AI150" s="287"/>
      <c r="AJ150" s="15"/>
      <c r="AK150" s="138" t="str">
        <f t="shared" si="335"/>
        <v/>
      </c>
      <c r="AL150" s="131" t="str">
        <f t="shared" si="336"/>
        <v/>
      </c>
      <c r="AM150" s="131" t="str">
        <f t="shared" si="337"/>
        <v/>
      </c>
      <c r="AN150" s="313" t="str">
        <f t="shared" si="338"/>
        <v/>
      </c>
      <c r="AO150" s="316" t="str">
        <f t="shared" si="339"/>
        <v/>
      </c>
      <c r="AP150" s="18"/>
      <c r="AQ150" s="3" t="str">
        <f>IF(F150="","",MAX($AQ$3:AQ149)+1)</f>
        <v/>
      </c>
      <c r="AR150" s="3" t="str">
        <f>IF(OR(AQ150="",BB150=""),"",MAX($AR$3:AR149)+1)</f>
        <v/>
      </c>
      <c r="AS150" s="3" t="str">
        <f>IF(CQ150="","",RANK(CQ150,CQ$3:CQ$1048576,1)+COUNTIF($CQ$3:CQ150,CQ150)-1)</f>
        <v/>
      </c>
      <c r="AT150" s="21" t="str">
        <f>IF(C150="",IF(OR(AND($H150&lt;&gt;"",C150=""),AND($F149=$F150,$AZ150&lt;&gt;""),COUNTA($H$3:$H$1048576,#REF!,$F$3:$F$1048576)&gt;COUNTA($H$3:$H150,#REF!,$F$3:$F150),$AZ150&lt;&gt;""),INDEX(AT$3:AT$1048576,MATCH(MAX($AQ$3:$AQ149),$AQ$3:$AQ$1048576,0),0),""),C150)</f>
        <v/>
      </c>
      <c r="AU150" s="21" t="str">
        <f>IF(D150="",IF(OR(AND($H150&lt;&gt;"",D150=""),AND($F149=$F150,$AZ150&lt;&gt;""),COUNTA($H$3:$H$1048576,#REF!,$F$3:$F$1048576)&gt;COUNTA($H$3:$H150,#REF!,$F$3:$F150),$AZ150&lt;&gt;""),INDEX(AU$3:AU$1048576,MATCH(MAX($AQ$3:$AQ149),$AQ$3:$AQ$1048576,0),0),""),D150)</f>
        <v/>
      </c>
      <c r="AV150" s="21" t="str">
        <f>IF(E150="",IF(OR(AND($H150&lt;&gt;"",E150=""),AND($F149=$F150,$AZ150&lt;&gt;""),COUNTA($H$3:$H$1048576,#REF!,$F$3:$F$1048576)&gt;COUNTA($H$3:$H150,#REF!,$F$3:$F150),$AZ150&lt;&gt;""),INDEX(AV$3:AV$1048576,MATCH(MAX($AQ$3:$AQ149),$AQ$3:$AQ$1048576,0),0),""),E150)</f>
        <v/>
      </c>
      <c r="AW150" s="24" t="str">
        <f t="shared" si="340"/>
        <v/>
      </c>
      <c r="AX150" s="13" t="str">
        <f t="shared" si="341"/>
        <v/>
      </c>
      <c r="AY150" s="4" t="str">
        <f t="shared" si="342"/>
        <v/>
      </c>
      <c r="AZ150" s="4" t="str">
        <f>IF(AX150="",IF(OR(AND(H150&lt;&gt;"",F150=""),COUNTA($H$3:$H$1048576)&gt;COUNTA($H$3:$H150)),INDEX(AX$3:AX150,MATCH(MAX($AQ$3:AQ150),AQ$3:AQ150,0),0),""),AX150)</f>
        <v/>
      </c>
      <c r="BA150" s="4" t="str">
        <f>IF(AY150="",IF(AND(H150&lt;&gt;"",F150=""),INDEX(AY$3:AY150,MATCH(MAX($AQ$3:AQ150),AQ$3:AQ150,0),0),""),AY150)</f>
        <v/>
      </c>
      <c r="BB150" s="82" t="str">
        <f>IF(BC150="","",RANK(BC150,BC$3:BC$1048576,1)+COUNTIF($BC$3:BC150,BC150)-1)</f>
        <v/>
      </c>
      <c r="BC150" s="139" t="str">
        <f t="shared" si="343"/>
        <v/>
      </c>
      <c r="BD150" s="46" t="str">
        <f t="shared" si="344"/>
        <v/>
      </c>
      <c r="BE150" s="46" t="str">
        <f t="shared" si="345"/>
        <v/>
      </c>
      <c r="BF150" s="46" t="str">
        <f t="shared" si="346"/>
        <v/>
      </c>
      <c r="BG150" s="4" t="str">
        <f t="shared" si="347"/>
        <v/>
      </c>
      <c r="BH150" s="180" t="str">
        <f t="shared" si="348"/>
        <v/>
      </c>
      <c r="BI150" s="16" t="str">
        <f t="shared" si="349"/>
        <v/>
      </c>
      <c r="BJ150" s="52" t="str">
        <f>IF(BI150="","",IF(W150="","",IF(AND(K150=$K$1,$K$1&lt;&gt;""),$BT$2,IFERROR(IF(INDEX(価格設定!$D$5:$D$1048576,MATCH(Q150,価格設定!$B$5:$B$1048576,0),0)=価格設定!$D$3,$BT$2,$BS$2),$BS$2))))</f>
        <v/>
      </c>
      <c r="BK150" s="16" t="str">
        <f>IF(BI150="","",IF(COUNTIF($BI$3:BI150,BI150)=1,1,IF(AND(BI149=BI150,BH150=""),BK149,COUNTIF($BH$3:BH150,BH150))))</f>
        <v/>
      </c>
      <c r="BL150" s="52" t="str">
        <f t="shared" si="350"/>
        <v/>
      </c>
      <c r="BM150" s="52" t="str">
        <f t="shared" si="351"/>
        <v/>
      </c>
      <c r="BN150" s="119" t="str">
        <f t="shared" si="352"/>
        <v/>
      </c>
      <c r="BO150" s="119" t="str">
        <f t="shared" si="353"/>
        <v/>
      </c>
      <c r="BP150" s="17" t="str">
        <f t="shared" si="354"/>
        <v/>
      </c>
      <c r="BQ150" s="17" t="str">
        <f t="shared" si="355"/>
        <v/>
      </c>
      <c r="BR150" s="17" t="str">
        <f>IF(OR(BP150="",COUNTIF($BO$3:BO150,BO150)&lt;&gt;1),"",SUMIF(BO$3:BO$1048576,BO150,BP$3:BP$1048576))</f>
        <v/>
      </c>
      <c r="BS150" s="17" t="str">
        <f t="shared" si="356"/>
        <v/>
      </c>
      <c r="BT150" s="17" t="str">
        <f t="shared" si="357"/>
        <v/>
      </c>
      <c r="BU150" s="17" t="str">
        <f t="shared" si="358"/>
        <v/>
      </c>
      <c r="BV150" s="24" t="str">
        <f t="shared" si="359"/>
        <v/>
      </c>
      <c r="BW150" s="24" t="str">
        <f t="shared" si="360"/>
        <v/>
      </c>
      <c r="BX150" s="24" t="str">
        <f t="shared" si="361"/>
        <v/>
      </c>
      <c r="BY150" s="26" t="str">
        <f t="shared" si="362"/>
        <v/>
      </c>
      <c r="BZ150" s="26" t="str">
        <f t="shared" si="363"/>
        <v/>
      </c>
      <c r="CA150" s="26" t="str">
        <f t="shared" si="364"/>
        <v/>
      </c>
      <c r="CB150" s="66" t="str">
        <f t="shared" si="365"/>
        <v/>
      </c>
      <c r="CC150" s="65" t="str">
        <f t="shared" si="366"/>
        <v/>
      </c>
      <c r="CD150" s="26" t="str">
        <f t="shared" si="367"/>
        <v/>
      </c>
      <c r="CE150" s="26" t="str">
        <f t="shared" si="368"/>
        <v/>
      </c>
      <c r="CF150" s="193" t="str">
        <f t="shared" si="369"/>
        <v/>
      </c>
      <c r="CG150" s="193" t="str">
        <f t="shared" si="370"/>
        <v/>
      </c>
      <c r="CH150" s="26" t="str">
        <f t="shared" si="371"/>
        <v/>
      </c>
      <c r="CI150" s="26" t="str">
        <f t="shared" si="372"/>
        <v/>
      </c>
      <c r="CJ150" s="65" t="str">
        <f t="shared" si="373"/>
        <v/>
      </c>
      <c r="CK150" s="65" t="str">
        <f t="shared" si="374"/>
        <v/>
      </c>
      <c r="CL150" s="64" t="str">
        <f t="shared" si="375"/>
        <v/>
      </c>
      <c r="CM150" s="64" t="str">
        <f t="shared" si="376"/>
        <v/>
      </c>
      <c r="CN150" s="65" t="str">
        <f t="shared" si="377"/>
        <v/>
      </c>
      <c r="CP150" s="63" t="str">
        <f>IF(BH150="","",MAX($CP$3:CP149)+1)</f>
        <v/>
      </c>
      <c r="CQ150" s="24" t="str">
        <f t="shared" si="378"/>
        <v/>
      </c>
      <c r="CR150" s="24" t="str">
        <f t="shared" si="379"/>
        <v/>
      </c>
      <c r="CS150" s="24" t="str">
        <f t="shared" si="380"/>
        <v/>
      </c>
      <c r="CT150" s="58" t="str">
        <f>IF(BO150="","",COUNTIF($BO$3:BO150,BO150)&amp;"@"&amp;BO150)</f>
        <v/>
      </c>
      <c r="CU150" s="16" t="str">
        <f t="shared" si="318"/>
        <v/>
      </c>
      <c r="CV150" s="63" t="str">
        <f t="shared" si="381"/>
        <v/>
      </c>
      <c r="CW150" s="16" t="str">
        <f t="shared" si="382"/>
        <v/>
      </c>
      <c r="CX150" s="16" t="str">
        <f t="shared" si="383"/>
        <v/>
      </c>
      <c r="CY150" s="16" t="str">
        <f t="shared" si="384"/>
        <v/>
      </c>
      <c r="CZ150" s="85" t="str">
        <f t="shared" si="385"/>
        <v/>
      </c>
      <c r="DA150" s="16" t="str">
        <f t="shared" si="386"/>
        <v/>
      </c>
      <c r="DB150" s="16" t="str">
        <f t="shared" si="387"/>
        <v/>
      </c>
      <c r="DC150" s="28" t="str">
        <f>IF(CP150="","",$DC$1&amp;(INDEX(価格設定!D$1:XFD$3,ROW(価格設定!$D$3),MATCH($AW150,価格設定!D$1:XFD$1,1))*100)&amp;"%")</f>
        <v/>
      </c>
      <c r="DD150" s="28" t="str">
        <f>IF(CP150="","",$DD$1&amp;(INDEX(価格設定!D$1:XFD$3,ROW(価格設定!$D$2),MATCH($AW150,価格設定!D$1:XFD$1,1))*100)&amp;"%")</f>
        <v/>
      </c>
      <c r="DE150" s="29" t="str">
        <f t="shared" si="388"/>
        <v/>
      </c>
      <c r="DG150" s="58" t="str">
        <f t="shared" si="389"/>
        <v/>
      </c>
      <c r="DH150" s="58" t="str">
        <f t="shared" si="390"/>
        <v/>
      </c>
      <c r="DI150" s="58" t="str">
        <f t="shared" si="391"/>
        <v/>
      </c>
      <c r="DJ150" s="85" t="str">
        <f t="shared" si="392"/>
        <v/>
      </c>
      <c r="DL150" s="58" t="str">
        <f>IF(COUNTIF(DG$3:DG$1048576,DG150)=COUNTIF($DG$3:$DG150,DG150),DG150,"")</f>
        <v/>
      </c>
      <c r="DM150" s="85" t="str">
        <f t="shared" si="393"/>
        <v/>
      </c>
      <c r="DN150" s="85" t="str">
        <f t="shared" si="319"/>
        <v/>
      </c>
      <c r="DO150" s="85" t="str">
        <f t="shared" si="319"/>
        <v/>
      </c>
      <c r="DP150" s="303"/>
      <c r="DQ150" s="17" t="str">
        <f t="shared" si="320"/>
        <v/>
      </c>
      <c r="DR150" s="17" t="str">
        <f t="shared" si="321"/>
        <v/>
      </c>
      <c r="DS150" s="17" t="str">
        <f t="shared" si="322"/>
        <v/>
      </c>
      <c r="DU150" s="16" t="str">
        <f t="shared" si="394"/>
        <v/>
      </c>
      <c r="DV150" s="16" t="str">
        <f>IF(DU150="","",COUNT($DU$3:DU150))</f>
        <v/>
      </c>
      <c r="DW150" s="16" t="str">
        <f t="shared" si="395"/>
        <v/>
      </c>
      <c r="DX150" s="16" t="str">
        <f t="shared" si="396"/>
        <v/>
      </c>
      <c r="DY150" s="16" t="str">
        <f>IF(DZ150="","",COUNTIF(DZ$3:DZ150,DZ150))</f>
        <v/>
      </c>
      <c r="DZ150" s="16" t="str">
        <f t="shared" si="397"/>
        <v/>
      </c>
      <c r="EA150" s="16" t="str">
        <f t="shared" si="398"/>
        <v/>
      </c>
      <c r="EB150" s="16" t="str">
        <f t="shared" si="399"/>
        <v/>
      </c>
      <c r="EC150" s="16" t="str">
        <f t="shared" si="400"/>
        <v/>
      </c>
      <c r="ED150" s="16" t="str">
        <f t="shared" si="401"/>
        <v/>
      </c>
      <c r="EE150" s="16" t="str">
        <f t="shared" si="402"/>
        <v/>
      </c>
      <c r="EF150" s="16" t="str">
        <f t="shared" si="403"/>
        <v/>
      </c>
      <c r="EG150" s="16" t="str">
        <f t="shared" si="404"/>
        <v/>
      </c>
      <c r="EH150" s="16" t="str">
        <f t="shared" si="405"/>
        <v/>
      </c>
      <c r="EI150" s="16" t="str">
        <f t="shared" si="406"/>
        <v/>
      </c>
      <c r="EJ150" s="16" t="str">
        <f t="shared" si="407"/>
        <v/>
      </c>
      <c r="EK150" s="16" t="str">
        <f t="shared" si="408"/>
        <v/>
      </c>
      <c r="EL150" s="58" t="str">
        <f t="shared" si="409"/>
        <v/>
      </c>
      <c r="EM150" s="58" t="str">
        <f>IF(OR($DZ150="",CR150=""),IF($EL150="","",$EL150),IF(OR(CR150="なし",CR150=0),領収書!$H$1,CR150))</f>
        <v/>
      </c>
      <c r="EN150" s="58" t="str">
        <f>IF(OR($DZ150="",CS150=""),IF($EL150="","",$EL150),IF(OR(CS150="なし",CS150=0),入力!$EN$1,CS150))</f>
        <v/>
      </c>
      <c r="EO150" s="63" t="str">
        <f t="shared" si="410"/>
        <v/>
      </c>
      <c r="EP150" s="63" t="str">
        <f t="shared" si="411"/>
        <v/>
      </c>
      <c r="ER150" s="16" t="str">
        <f>IF(AND(COUNTIF($ET$3:ET150,ET150)=1,ET150&lt;&gt;""),MAX($ER$3:ER149)+1,"")</f>
        <v/>
      </c>
      <c r="ES150" s="16" t="str">
        <f>IF(価格設定!B152="","",価格設定!B152)</f>
        <v/>
      </c>
      <c r="ET150" s="16" t="str">
        <f>IF(価格設定!C152="","",価格設定!C152)</f>
        <v/>
      </c>
      <c r="EV150" s="16" t="str">
        <f t="shared" si="323"/>
        <v/>
      </c>
      <c r="EW150" s="16" t="str">
        <f t="shared" si="412"/>
        <v/>
      </c>
    </row>
    <row r="151" spans="1:153" ht="30" customHeight="1" x14ac:dyDescent="0.2">
      <c r="A151" s="225"/>
      <c r="B151" s="212"/>
      <c r="C151" s="221"/>
      <c r="D151" s="164"/>
      <c r="E151" s="165"/>
      <c r="F151" s="166"/>
      <c r="G151" s="167"/>
      <c r="H151" s="179"/>
      <c r="I151" s="306"/>
      <c r="J151" s="169"/>
      <c r="K151" s="179"/>
      <c r="L151" s="186"/>
      <c r="M151" s="186"/>
      <c r="N151" s="168"/>
      <c r="O151" s="170"/>
      <c r="P151" s="212"/>
      <c r="Q151" s="179" t="str">
        <f>IFERROR(IF(H151="","",IFERROR(INDEX(価格設定!$B$5:$B$1048576,MATCH(H151,価格設定!$B$5:$B$1048576,0),0),INDEX(価格設定!$B$5:$B$1048576,MATCH("*"&amp;H151&amp;"*",価格設定!$B$5:$B$1048576,0),0))),H151)</f>
        <v/>
      </c>
      <c r="R151" s="250" t="str">
        <f>IFERROR(IF(Q151="",IF(K151="","",K151),IF(K151="",IF(INDEX(価格設定!$C$5:$C$1048576,MATCH(Q151,価格設定!$B$5:$B$1048576,0),0)=0,"",INDEX(価格設定!$C$5:$C$1048576,MATCH(Q151,価格設定!$B$5:$B$1048576,0),0)),IF(K151="なし","",K151))),"")</f>
        <v/>
      </c>
      <c r="S151" s="308" t="str">
        <f t="shared" si="324"/>
        <v/>
      </c>
      <c r="T151" s="126" t="str">
        <f>IFERROR(IF(J151="",IF(INDEX(価格設定!$E$5:$R$1048576,MATCH($Q151,価格設定!B$5:B$1048576,0),MATCH($AW151,価格設定!E$1:X$1,1))=0,"",INDEX(価格設定!$E$5:$R$1048576,MATCH($Q151,価格設定!B$5:B$1048576,0),MATCH($AW151,価格設定!E$1:X$1,1))),J151),"")</f>
        <v/>
      </c>
      <c r="U151" s="126" t="str">
        <f t="shared" si="325"/>
        <v/>
      </c>
      <c r="V151" s="132" t="str">
        <f t="shared" si="326"/>
        <v/>
      </c>
      <c r="W151" s="127" t="str">
        <f>IFERROR(IF(OR(T151="",T151&lt;0),"",IFERROR(INDEX(価格設定!E$2:X$3,IF(AND(K151=$K$1,$K$1&lt;&gt;""),ROW(価格設定!$D$3)-1,MATCH(INDEX(価格設定!$D$5:$D$1048576,MATCH(Q151,価格設定!$B$5:$B$1048576,0),0),価格設定!$D$2:$D$3,0)),MATCH($AW151,価格設定!E$1:X$1,1)),INDEX(価格設定!E$2:X$2,0,MATCH($AW151,価格設定!E$1:X$1,1)))),"")</f>
        <v/>
      </c>
      <c r="X151" s="126" t="str">
        <f t="shared" si="317"/>
        <v/>
      </c>
      <c r="Y151" s="128" t="str">
        <f t="shared" si="327"/>
        <v/>
      </c>
      <c r="Z151" s="126" t="str">
        <f t="shared" si="328"/>
        <v/>
      </c>
      <c r="AA151" s="129" t="str">
        <f t="shared" si="329"/>
        <v/>
      </c>
      <c r="AB151" s="126" t="str">
        <f t="shared" si="330"/>
        <v/>
      </c>
      <c r="AC151" s="280" t="str">
        <f t="shared" si="331"/>
        <v/>
      </c>
      <c r="AD151" s="15"/>
      <c r="AE151" s="204" t="str">
        <f>IF(AF151="","",COUNT($AF$3:AF151))</f>
        <v/>
      </c>
      <c r="AF151" s="206" t="str">
        <f t="shared" si="332"/>
        <v/>
      </c>
      <c r="AG151" s="204" t="str">
        <f t="shared" si="333"/>
        <v/>
      </c>
      <c r="AH151" s="204" t="str">
        <f t="shared" si="334"/>
        <v/>
      </c>
      <c r="AI151" s="287"/>
      <c r="AJ151" s="15"/>
      <c r="AK151" s="138" t="str">
        <f t="shared" si="335"/>
        <v/>
      </c>
      <c r="AL151" s="131" t="str">
        <f t="shared" si="336"/>
        <v/>
      </c>
      <c r="AM151" s="131" t="str">
        <f t="shared" si="337"/>
        <v/>
      </c>
      <c r="AN151" s="313" t="str">
        <f t="shared" si="338"/>
        <v/>
      </c>
      <c r="AO151" s="316" t="str">
        <f t="shared" si="339"/>
        <v/>
      </c>
      <c r="AP151" s="18"/>
      <c r="AQ151" s="3" t="str">
        <f>IF(F151="","",MAX($AQ$3:AQ150)+1)</f>
        <v/>
      </c>
      <c r="AR151" s="3" t="str">
        <f>IF(OR(AQ151="",BB151=""),"",MAX($AR$3:AR150)+1)</f>
        <v/>
      </c>
      <c r="AS151" s="3" t="str">
        <f>IF(CQ151="","",RANK(CQ151,CQ$3:CQ$1048576,1)+COUNTIF($CQ$3:CQ151,CQ151)-1)</f>
        <v/>
      </c>
      <c r="AT151" s="21" t="str">
        <f>IF(C151="",IF(OR(AND($H151&lt;&gt;"",C151=""),AND($F150=$F151,$AZ151&lt;&gt;""),COUNTA($H$3:$H$1048576,#REF!,$F$3:$F$1048576)&gt;COUNTA($H$3:$H151,#REF!,$F$3:$F151),$AZ151&lt;&gt;""),INDEX(AT$3:AT$1048576,MATCH(MAX($AQ$3:$AQ150),$AQ$3:$AQ$1048576,0),0),""),C151)</f>
        <v/>
      </c>
      <c r="AU151" s="21" t="str">
        <f>IF(D151="",IF(OR(AND($H151&lt;&gt;"",D151=""),AND($F150=$F151,$AZ151&lt;&gt;""),COUNTA($H$3:$H$1048576,#REF!,$F$3:$F$1048576)&gt;COUNTA($H$3:$H151,#REF!,$F$3:$F151),$AZ151&lt;&gt;""),INDEX(AU$3:AU$1048576,MATCH(MAX($AQ$3:$AQ150),$AQ$3:$AQ$1048576,0),0),""),D151)</f>
        <v/>
      </c>
      <c r="AV151" s="21" t="str">
        <f>IF(E151="",IF(OR(AND($H151&lt;&gt;"",E151=""),AND($F150=$F151,$AZ151&lt;&gt;""),COUNTA($H$3:$H$1048576,#REF!,$F$3:$F$1048576)&gt;COUNTA($H$3:$H151,#REF!,$F$3:$F151),$AZ151&lt;&gt;""),INDEX(AV$3:AV$1048576,MATCH(MAX($AQ$3:$AQ150),$AQ$3:$AQ$1048576,0),0),""),E151)</f>
        <v/>
      </c>
      <c r="AW151" s="24" t="str">
        <f t="shared" si="340"/>
        <v/>
      </c>
      <c r="AX151" s="13" t="str">
        <f t="shared" si="341"/>
        <v/>
      </c>
      <c r="AY151" s="4" t="str">
        <f t="shared" si="342"/>
        <v/>
      </c>
      <c r="AZ151" s="4" t="str">
        <f>IF(AX151="",IF(OR(AND(H151&lt;&gt;"",F151=""),COUNTA($H$3:$H$1048576)&gt;COUNTA($H$3:$H151)),INDEX(AX$3:AX151,MATCH(MAX($AQ$3:AQ151),AQ$3:AQ151,0),0),""),AX151)</f>
        <v/>
      </c>
      <c r="BA151" s="4" t="str">
        <f>IF(AY151="",IF(AND(H151&lt;&gt;"",F151=""),INDEX(AY$3:AY151,MATCH(MAX($AQ$3:AQ151),AQ$3:AQ151,0),0),""),AY151)</f>
        <v/>
      </c>
      <c r="BB151" s="82" t="str">
        <f>IF(BC151="","",RANK(BC151,BC$3:BC$1048576,1)+COUNTIF($BC$3:BC151,BC151)-1)</f>
        <v/>
      </c>
      <c r="BC151" s="139" t="str">
        <f t="shared" si="343"/>
        <v/>
      </c>
      <c r="BD151" s="46" t="str">
        <f t="shared" si="344"/>
        <v/>
      </c>
      <c r="BE151" s="46" t="str">
        <f t="shared" si="345"/>
        <v/>
      </c>
      <c r="BF151" s="46" t="str">
        <f t="shared" si="346"/>
        <v/>
      </c>
      <c r="BG151" s="4" t="str">
        <f t="shared" si="347"/>
        <v/>
      </c>
      <c r="BH151" s="180" t="str">
        <f t="shared" si="348"/>
        <v/>
      </c>
      <c r="BI151" s="16" t="str">
        <f t="shared" si="349"/>
        <v/>
      </c>
      <c r="BJ151" s="52" t="str">
        <f>IF(BI151="","",IF(W151="","",IF(AND(K151=$K$1,$K$1&lt;&gt;""),$BT$2,IFERROR(IF(INDEX(価格設定!$D$5:$D$1048576,MATCH(Q151,価格設定!$B$5:$B$1048576,0),0)=価格設定!$D$3,$BT$2,$BS$2),$BS$2))))</f>
        <v/>
      </c>
      <c r="BK151" s="16" t="str">
        <f>IF(BI151="","",IF(COUNTIF($BI$3:BI151,BI151)=1,1,IF(AND(BI150=BI151,BH151=""),BK150,COUNTIF($BH$3:BH151,BH151))))</f>
        <v/>
      </c>
      <c r="BL151" s="52" t="str">
        <f t="shared" si="350"/>
        <v/>
      </c>
      <c r="BM151" s="52" t="str">
        <f t="shared" si="351"/>
        <v/>
      </c>
      <c r="BN151" s="119" t="str">
        <f t="shared" si="352"/>
        <v/>
      </c>
      <c r="BO151" s="119" t="str">
        <f t="shared" si="353"/>
        <v/>
      </c>
      <c r="BP151" s="17" t="str">
        <f t="shared" si="354"/>
        <v/>
      </c>
      <c r="BQ151" s="17" t="str">
        <f t="shared" si="355"/>
        <v/>
      </c>
      <c r="BR151" s="17" t="str">
        <f>IF(OR(BP151="",COUNTIF($BO$3:BO151,BO151)&lt;&gt;1),"",SUMIF(BO$3:BO$1048576,BO151,BP$3:BP$1048576))</f>
        <v/>
      </c>
      <c r="BS151" s="17" t="str">
        <f t="shared" si="356"/>
        <v/>
      </c>
      <c r="BT151" s="17" t="str">
        <f t="shared" si="357"/>
        <v/>
      </c>
      <c r="BU151" s="17" t="str">
        <f t="shared" si="358"/>
        <v/>
      </c>
      <c r="BV151" s="24" t="str">
        <f t="shared" si="359"/>
        <v/>
      </c>
      <c r="BW151" s="24" t="str">
        <f t="shared" si="360"/>
        <v/>
      </c>
      <c r="BX151" s="24" t="str">
        <f t="shared" si="361"/>
        <v/>
      </c>
      <c r="BY151" s="26" t="str">
        <f t="shared" si="362"/>
        <v/>
      </c>
      <c r="BZ151" s="26" t="str">
        <f t="shared" si="363"/>
        <v/>
      </c>
      <c r="CA151" s="26" t="str">
        <f t="shared" si="364"/>
        <v/>
      </c>
      <c r="CB151" s="66" t="str">
        <f t="shared" si="365"/>
        <v/>
      </c>
      <c r="CC151" s="65" t="str">
        <f t="shared" si="366"/>
        <v/>
      </c>
      <c r="CD151" s="26" t="str">
        <f t="shared" si="367"/>
        <v/>
      </c>
      <c r="CE151" s="26" t="str">
        <f t="shared" si="368"/>
        <v/>
      </c>
      <c r="CF151" s="193" t="str">
        <f t="shared" si="369"/>
        <v/>
      </c>
      <c r="CG151" s="193" t="str">
        <f t="shared" si="370"/>
        <v/>
      </c>
      <c r="CH151" s="26" t="str">
        <f t="shared" si="371"/>
        <v/>
      </c>
      <c r="CI151" s="26" t="str">
        <f t="shared" si="372"/>
        <v/>
      </c>
      <c r="CJ151" s="65" t="str">
        <f t="shared" si="373"/>
        <v/>
      </c>
      <c r="CK151" s="65" t="str">
        <f t="shared" si="374"/>
        <v/>
      </c>
      <c r="CL151" s="64" t="str">
        <f t="shared" si="375"/>
        <v/>
      </c>
      <c r="CM151" s="64" t="str">
        <f t="shared" si="376"/>
        <v/>
      </c>
      <c r="CN151" s="65" t="str">
        <f t="shared" si="377"/>
        <v/>
      </c>
      <c r="CP151" s="63" t="str">
        <f>IF(BH151="","",MAX($CP$3:CP150)+1)</f>
        <v/>
      </c>
      <c r="CQ151" s="24" t="str">
        <f t="shared" si="378"/>
        <v/>
      </c>
      <c r="CR151" s="24" t="str">
        <f t="shared" si="379"/>
        <v/>
      </c>
      <c r="CS151" s="24" t="str">
        <f t="shared" si="380"/>
        <v/>
      </c>
      <c r="CT151" s="58" t="str">
        <f>IF(BO151="","",COUNTIF($BO$3:BO151,BO151)&amp;"@"&amp;BO151)</f>
        <v/>
      </c>
      <c r="CU151" s="16" t="str">
        <f t="shared" si="318"/>
        <v/>
      </c>
      <c r="CV151" s="63" t="str">
        <f t="shared" si="381"/>
        <v/>
      </c>
      <c r="CW151" s="16" t="str">
        <f t="shared" si="382"/>
        <v/>
      </c>
      <c r="CX151" s="16" t="str">
        <f t="shared" si="383"/>
        <v/>
      </c>
      <c r="CY151" s="16" t="str">
        <f t="shared" si="384"/>
        <v/>
      </c>
      <c r="CZ151" s="85" t="str">
        <f t="shared" si="385"/>
        <v/>
      </c>
      <c r="DA151" s="16" t="str">
        <f t="shared" si="386"/>
        <v/>
      </c>
      <c r="DB151" s="16" t="str">
        <f t="shared" si="387"/>
        <v/>
      </c>
      <c r="DC151" s="28" t="str">
        <f>IF(CP151="","",$DC$1&amp;(INDEX(価格設定!D$1:XFD$3,ROW(価格設定!$D$3),MATCH($AW151,価格設定!D$1:XFD$1,1))*100)&amp;"%")</f>
        <v/>
      </c>
      <c r="DD151" s="28" t="str">
        <f>IF(CP151="","",$DD$1&amp;(INDEX(価格設定!D$1:XFD$3,ROW(価格設定!$D$2),MATCH($AW151,価格設定!D$1:XFD$1,1))*100)&amp;"%")</f>
        <v/>
      </c>
      <c r="DE151" s="29" t="str">
        <f t="shared" si="388"/>
        <v/>
      </c>
      <c r="DG151" s="58" t="str">
        <f t="shared" si="389"/>
        <v/>
      </c>
      <c r="DH151" s="58" t="str">
        <f t="shared" si="390"/>
        <v/>
      </c>
      <c r="DI151" s="58" t="str">
        <f t="shared" si="391"/>
        <v/>
      </c>
      <c r="DJ151" s="85" t="str">
        <f t="shared" si="392"/>
        <v/>
      </c>
      <c r="DL151" s="58" t="str">
        <f>IF(COUNTIF(DG$3:DG$1048576,DG151)=COUNTIF($DG$3:$DG151,DG151),DG151,"")</f>
        <v/>
      </c>
      <c r="DM151" s="85" t="str">
        <f t="shared" si="393"/>
        <v/>
      </c>
      <c r="DN151" s="85" t="str">
        <f t="shared" si="319"/>
        <v/>
      </c>
      <c r="DO151" s="85" t="str">
        <f t="shared" si="319"/>
        <v/>
      </c>
      <c r="DP151" s="303"/>
      <c r="DQ151" s="17" t="str">
        <f t="shared" si="320"/>
        <v/>
      </c>
      <c r="DR151" s="17" t="str">
        <f t="shared" si="321"/>
        <v/>
      </c>
      <c r="DS151" s="17" t="str">
        <f t="shared" si="322"/>
        <v/>
      </c>
      <c r="DU151" s="16" t="str">
        <f t="shared" si="394"/>
        <v/>
      </c>
      <c r="DV151" s="16" t="str">
        <f>IF(DU151="","",COUNT($DU$3:DU151))</f>
        <v/>
      </c>
      <c r="DW151" s="16" t="str">
        <f t="shared" si="395"/>
        <v/>
      </c>
      <c r="DX151" s="16" t="str">
        <f t="shared" si="396"/>
        <v/>
      </c>
      <c r="DY151" s="16" t="str">
        <f>IF(DZ151="","",COUNTIF(DZ$3:DZ151,DZ151))</f>
        <v/>
      </c>
      <c r="DZ151" s="16" t="str">
        <f t="shared" si="397"/>
        <v/>
      </c>
      <c r="EA151" s="16" t="str">
        <f t="shared" si="398"/>
        <v/>
      </c>
      <c r="EB151" s="16" t="str">
        <f t="shared" si="399"/>
        <v/>
      </c>
      <c r="EC151" s="16" t="str">
        <f t="shared" si="400"/>
        <v/>
      </c>
      <c r="ED151" s="16" t="str">
        <f t="shared" si="401"/>
        <v/>
      </c>
      <c r="EE151" s="16" t="str">
        <f t="shared" si="402"/>
        <v/>
      </c>
      <c r="EF151" s="16" t="str">
        <f t="shared" si="403"/>
        <v/>
      </c>
      <c r="EG151" s="16" t="str">
        <f t="shared" si="404"/>
        <v/>
      </c>
      <c r="EH151" s="16" t="str">
        <f t="shared" si="405"/>
        <v/>
      </c>
      <c r="EI151" s="16" t="str">
        <f t="shared" si="406"/>
        <v/>
      </c>
      <c r="EJ151" s="16" t="str">
        <f t="shared" si="407"/>
        <v/>
      </c>
      <c r="EK151" s="16" t="str">
        <f t="shared" si="408"/>
        <v/>
      </c>
      <c r="EL151" s="58" t="str">
        <f t="shared" si="409"/>
        <v/>
      </c>
      <c r="EM151" s="58" t="str">
        <f>IF(OR($DZ151="",CR151=""),IF($EL151="","",$EL151),IF(OR(CR151="なし",CR151=0),領収書!$H$1,CR151))</f>
        <v/>
      </c>
      <c r="EN151" s="58" t="str">
        <f>IF(OR($DZ151="",CS151=""),IF($EL151="","",$EL151),IF(OR(CS151="なし",CS151=0),入力!$EN$1,CS151))</f>
        <v/>
      </c>
      <c r="EO151" s="63" t="str">
        <f t="shared" si="410"/>
        <v/>
      </c>
      <c r="EP151" s="63" t="str">
        <f t="shared" si="411"/>
        <v/>
      </c>
      <c r="ER151" s="16" t="str">
        <f>IF(AND(COUNTIF($ET$3:ET151,ET151)=1,ET151&lt;&gt;""),MAX($ER$3:ER150)+1,"")</f>
        <v/>
      </c>
      <c r="ES151" s="16" t="str">
        <f>IF(価格設定!B153="","",価格設定!B153)</f>
        <v/>
      </c>
      <c r="ET151" s="16" t="str">
        <f>IF(価格設定!C153="","",価格設定!C153)</f>
        <v/>
      </c>
      <c r="EV151" s="16" t="str">
        <f t="shared" si="323"/>
        <v/>
      </c>
      <c r="EW151" s="16" t="str">
        <f t="shared" si="412"/>
        <v/>
      </c>
    </row>
    <row r="152" spans="1:153" ht="30" customHeight="1" x14ac:dyDescent="0.2">
      <c r="A152" s="225"/>
      <c r="B152" s="212"/>
      <c r="C152" s="221"/>
      <c r="D152" s="164"/>
      <c r="E152" s="165"/>
      <c r="F152" s="166"/>
      <c r="G152" s="167"/>
      <c r="H152" s="179"/>
      <c r="I152" s="306"/>
      <c r="J152" s="169"/>
      <c r="K152" s="179"/>
      <c r="L152" s="186"/>
      <c r="M152" s="186"/>
      <c r="N152" s="168"/>
      <c r="O152" s="170"/>
      <c r="P152" s="212"/>
      <c r="Q152" s="179" t="str">
        <f>IFERROR(IF(H152="","",IFERROR(INDEX(価格設定!$B$5:$B$1048576,MATCH(H152,価格設定!$B$5:$B$1048576,0),0),INDEX(価格設定!$B$5:$B$1048576,MATCH("*"&amp;H152&amp;"*",価格設定!$B$5:$B$1048576,0),0))),H152)</f>
        <v/>
      </c>
      <c r="R152" s="250" t="str">
        <f>IFERROR(IF(Q152="",IF(K152="","",K152),IF(K152="",IF(INDEX(価格設定!$C$5:$C$1048576,MATCH(Q152,価格設定!$B$5:$B$1048576,0),0)=0,"",INDEX(価格設定!$C$5:$C$1048576,MATCH(Q152,価格設定!$B$5:$B$1048576,0),0)),IF(K152="なし","",K152))),"")</f>
        <v/>
      </c>
      <c r="S152" s="308" t="str">
        <f t="shared" si="324"/>
        <v/>
      </c>
      <c r="T152" s="126" t="str">
        <f>IFERROR(IF(J152="",IF(INDEX(価格設定!$E$5:$R$1048576,MATCH($Q152,価格設定!B$5:B$1048576,0),MATCH($AW152,価格設定!E$1:X$1,1))=0,"",INDEX(価格設定!$E$5:$R$1048576,MATCH($Q152,価格設定!B$5:B$1048576,0),MATCH($AW152,価格設定!E$1:X$1,1))),J152),"")</f>
        <v/>
      </c>
      <c r="U152" s="126" t="str">
        <f t="shared" si="325"/>
        <v/>
      </c>
      <c r="V152" s="132" t="str">
        <f t="shared" si="326"/>
        <v/>
      </c>
      <c r="W152" s="127" t="str">
        <f>IFERROR(IF(OR(T152="",T152&lt;0),"",IFERROR(INDEX(価格設定!E$2:X$3,IF(AND(K152=$K$1,$K$1&lt;&gt;""),ROW(価格設定!$D$3)-1,MATCH(INDEX(価格設定!$D$5:$D$1048576,MATCH(Q152,価格設定!$B$5:$B$1048576,0),0),価格設定!$D$2:$D$3,0)),MATCH($AW152,価格設定!E$1:X$1,1)),INDEX(価格設定!E$2:X$2,0,MATCH($AW152,価格設定!E$1:X$1,1)))),"")</f>
        <v/>
      </c>
      <c r="X152" s="126" t="str">
        <f t="shared" si="317"/>
        <v/>
      </c>
      <c r="Y152" s="128" t="str">
        <f t="shared" si="327"/>
        <v/>
      </c>
      <c r="Z152" s="126" t="str">
        <f t="shared" si="328"/>
        <v/>
      </c>
      <c r="AA152" s="129" t="str">
        <f t="shared" si="329"/>
        <v/>
      </c>
      <c r="AB152" s="126" t="str">
        <f t="shared" si="330"/>
        <v/>
      </c>
      <c r="AC152" s="280" t="str">
        <f t="shared" si="331"/>
        <v/>
      </c>
      <c r="AD152" s="15"/>
      <c r="AE152" s="204" t="str">
        <f>IF(AF152="","",COUNT($AF$3:AF152))</f>
        <v/>
      </c>
      <c r="AF152" s="206" t="str">
        <f t="shared" si="332"/>
        <v/>
      </c>
      <c r="AG152" s="204" t="str">
        <f t="shared" si="333"/>
        <v/>
      </c>
      <c r="AH152" s="204" t="str">
        <f t="shared" si="334"/>
        <v/>
      </c>
      <c r="AI152" s="287"/>
      <c r="AJ152" s="15"/>
      <c r="AK152" s="138" t="str">
        <f t="shared" si="335"/>
        <v/>
      </c>
      <c r="AL152" s="131" t="str">
        <f t="shared" si="336"/>
        <v/>
      </c>
      <c r="AM152" s="131" t="str">
        <f t="shared" si="337"/>
        <v/>
      </c>
      <c r="AN152" s="313" t="str">
        <f t="shared" si="338"/>
        <v/>
      </c>
      <c r="AO152" s="316" t="str">
        <f t="shared" si="339"/>
        <v/>
      </c>
      <c r="AP152" s="18"/>
      <c r="AQ152" s="3" t="str">
        <f>IF(F152="","",MAX($AQ$3:AQ151)+1)</f>
        <v/>
      </c>
      <c r="AR152" s="3" t="str">
        <f>IF(OR(AQ152="",BB152=""),"",MAX($AR$3:AR151)+1)</f>
        <v/>
      </c>
      <c r="AS152" s="3" t="str">
        <f>IF(CQ152="","",RANK(CQ152,CQ$3:CQ$1048576,1)+COUNTIF($CQ$3:CQ152,CQ152)-1)</f>
        <v/>
      </c>
      <c r="AT152" s="21" t="str">
        <f>IF(C152="",IF(OR(AND($H152&lt;&gt;"",C152=""),AND($F151=$F152,$AZ152&lt;&gt;""),COUNTA($H$3:$H$1048576,#REF!,$F$3:$F$1048576)&gt;COUNTA($H$3:$H152,#REF!,$F$3:$F152),$AZ152&lt;&gt;""),INDEX(AT$3:AT$1048576,MATCH(MAX($AQ$3:$AQ151),$AQ$3:$AQ$1048576,0),0),""),C152)</f>
        <v/>
      </c>
      <c r="AU152" s="21" t="str">
        <f>IF(D152="",IF(OR(AND($H152&lt;&gt;"",D152=""),AND($F151=$F152,$AZ152&lt;&gt;""),COUNTA($H$3:$H$1048576,#REF!,$F$3:$F$1048576)&gt;COUNTA($H$3:$H152,#REF!,$F$3:$F152),$AZ152&lt;&gt;""),INDEX(AU$3:AU$1048576,MATCH(MAX($AQ$3:$AQ151),$AQ$3:$AQ$1048576,0),0),""),D152)</f>
        <v/>
      </c>
      <c r="AV152" s="21" t="str">
        <f>IF(E152="",IF(OR(AND($H152&lt;&gt;"",E152=""),AND($F151=$F152,$AZ152&lt;&gt;""),COUNTA($H$3:$H$1048576,#REF!,$F$3:$F$1048576)&gt;COUNTA($H$3:$H152,#REF!,$F$3:$F152),$AZ152&lt;&gt;""),INDEX(AV$3:AV$1048576,MATCH(MAX($AQ$3:$AQ151),$AQ$3:$AQ$1048576,0),0),""),E152)</f>
        <v/>
      </c>
      <c r="AW152" s="24" t="str">
        <f t="shared" si="340"/>
        <v/>
      </c>
      <c r="AX152" s="13" t="str">
        <f t="shared" si="341"/>
        <v/>
      </c>
      <c r="AY152" s="4" t="str">
        <f t="shared" si="342"/>
        <v/>
      </c>
      <c r="AZ152" s="4" t="str">
        <f>IF(AX152="",IF(OR(AND(H152&lt;&gt;"",F152=""),COUNTA($H$3:$H$1048576)&gt;COUNTA($H$3:$H152)),INDEX(AX$3:AX152,MATCH(MAX($AQ$3:AQ152),AQ$3:AQ152,0),0),""),AX152)</f>
        <v/>
      </c>
      <c r="BA152" s="4" t="str">
        <f>IF(AY152="",IF(AND(H152&lt;&gt;"",F152=""),INDEX(AY$3:AY152,MATCH(MAX($AQ$3:AQ152),AQ$3:AQ152,0),0),""),AY152)</f>
        <v/>
      </c>
      <c r="BB152" s="82" t="str">
        <f>IF(BC152="","",RANK(BC152,BC$3:BC$1048576,1)+COUNTIF($BC$3:BC152,BC152)-1)</f>
        <v/>
      </c>
      <c r="BC152" s="139" t="str">
        <f t="shared" si="343"/>
        <v/>
      </c>
      <c r="BD152" s="46" t="str">
        <f t="shared" si="344"/>
        <v/>
      </c>
      <c r="BE152" s="46" t="str">
        <f t="shared" si="345"/>
        <v/>
      </c>
      <c r="BF152" s="46" t="str">
        <f t="shared" si="346"/>
        <v/>
      </c>
      <c r="BG152" s="4" t="str">
        <f t="shared" si="347"/>
        <v/>
      </c>
      <c r="BH152" s="180" t="str">
        <f t="shared" si="348"/>
        <v/>
      </c>
      <c r="BI152" s="16" t="str">
        <f t="shared" si="349"/>
        <v/>
      </c>
      <c r="BJ152" s="52" t="str">
        <f>IF(BI152="","",IF(W152="","",IF(AND(K152=$K$1,$K$1&lt;&gt;""),$BT$2,IFERROR(IF(INDEX(価格設定!$D$5:$D$1048576,MATCH(Q152,価格設定!$B$5:$B$1048576,0),0)=価格設定!$D$3,$BT$2,$BS$2),$BS$2))))</f>
        <v/>
      </c>
      <c r="BK152" s="16" t="str">
        <f>IF(BI152="","",IF(COUNTIF($BI$3:BI152,BI152)=1,1,IF(AND(BI151=BI152,BH152=""),BK151,COUNTIF($BH$3:BH152,BH152))))</f>
        <v/>
      </c>
      <c r="BL152" s="52" t="str">
        <f t="shared" si="350"/>
        <v/>
      </c>
      <c r="BM152" s="52" t="str">
        <f t="shared" si="351"/>
        <v/>
      </c>
      <c r="BN152" s="119" t="str">
        <f t="shared" si="352"/>
        <v/>
      </c>
      <c r="BO152" s="119" t="str">
        <f t="shared" si="353"/>
        <v/>
      </c>
      <c r="BP152" s="17" t="str">
        <f t="shared" si="354"/>
        <v/>
      </c>
      <c r="BQ152" s="17" t="str">
        <f t="shared" si="355"/>
        <v/>
      </c>
      <c r="BR152" s="17" t="str">
        <f>IF(OR(BP152="",COUNTIF($BO$3:BO152,BO152)&lt;&gt;1),"",SUMIF(BO$3:BO$1048576,BO152,BP$3:BP$1048576))</f>
        <v/>
      </c>
      <c r="BS152" s="17" t="str">
        <f t="shared" si="356"/>
        <v/>
      </c>
      <c r="BT152" s="17" t="str">
        <f t="shared" si="357"/>
        <v/>
      </c>
      <c r="BU152" s="17" t="str">
        <f t="shared" si="358"/>
        <v/>
      </c>
      <c r="BV152" s="24" t="str">
        <f t="shared" si="359"/>
        <v/>
      </c>
      <c r="BW152" s="24" t="str">
        <f t="shared" si="360"/>
        <v/>
      </c>
      <c r="BX152" s="24" t="str">
        <f t="shared" si="361"/>
        <v/>
      </c>
      <c r="BY152" s="26" t="str">
        <f t="shared" si="362"/>
        <v/>
      </c>
      <c r="BZ152" s="26" t="str">
        <f t="shared" si="363"/>
        <v/>
      </c>
      <c r="CA152" s="26" t="str">
        <f t="shared" si="364"/>
        <v/>
      </c>
      <c r="CB152" s="66" t="str">
        <f t="shared" si="365"/>
        <v/>
      </c>
      <c r="CC152" s="65" t="str">
        <f t="shared" si="366"/>
        <v/>
      </c>
      <c r="CD152" s="26" t="str">
        <f t="shared" si="367"/>
        <v/>
      </c>
      <c r="CE152" s="26" t="str">
        <f t="shared" si="368"/>
        <v/>
      </c>
      <c r="CF152" s="193" t="str">
        <f t="shared" si="369"/>
        <v/>
      </c>
      <c r="CG152" s="193" t="str">
        <f t="shared" si="370"/>
        <v/>
      </c>
      <c r="CH152" s="26" t="str">
        <f t="shared" si="371"/>
        <v/>
      </c>
      <c r="CI152" s="26" t="str">
        <f t="shared" si="372"/>
        <v/>
      </c>
      <c r="CJ152" s="65" t="str">
        <f t="shared" si="373"/>
        <v/>
      </c>
      <c r="CK152" s="65" t="str">
        <f t="shared" si="374"/>
        <v/>
      </c>
      <c r="CL152" s="64" t="str">
        <f t="shared" si="375"/>
        <v/>
      </c>
      <c r="CM152" s="64" t="str">
        <f t="shared" si="376"/>
        <v/>
      </c>
      <c r="CN152" s="65" t="str">
        <f t="shared" si="377"/>
        <v/>
      </c>
      <c r="CP152" s="63" t="str">
        <f>IF(BH152="","",MAX($CP$3:CP151)+1)</f>
        <v/>
      </c>
      <c r="CQ152" s="24" t="str">
        <f t="shared" si="378"/>
        <v/>
      </c>
      <c r="CR152" s="24" t="str">
        <f t="shared" si="379"/>
        <v/>
      </c>
      <c r="CS152" s="24" t="str">
        <f t="shared" si="380"/>
        <v/>
      </c>
      <c r="CT152" s="58" t="str">
        <f>IF(BO152="","",COUNTIF($BO$3:BO152,BO152)&amp;"@"&amp;BO152)</f>
        <v/>
      </c>
      <c r="CU152" s="16" t="str">
        <f t="shared" si="318"/>
        <v/>
      </c>
      <c r="CV152" s="63" t="str">
        <f t="shared" si="381"/>
        <v/>
      </c>
      <c r="CW152" s="16" t="str">
        <f t="shared" si="382"/>
        <v/>
      </c>
      <c r="CX152" s="16" t="str">
        <f t="shared" si="383"/>
        <v/>
      </c>
      <c r="CY152" s="16" t="str">
        <f t="shared" si="384"/>
        <v/>
      </c>
      <c r="CZ152" s="85" t="str">
        <f t="shared" si="385"/>
        <v/>
      </c>
      <c r="DA152" s="16" t="str">
        <f t="shared" si="386"/>
        <v/>
      </c>
      <c r="DB152" s="16" t="str">
        <f t="shared" si="387"/>
        <v/>
      </c>
      <c r="DC152" s="28" t="str">
        <f>IF(CP152="","",$DC$1&amp;(INDEX(価格設定!D$1:XFD$3,ROW(価格設定!$D$3),MATCH($AW152,価格設定!D$1:XFD$1,1))*100)&amp;"%")</f>
        <v/>
      </c>
      <c r="DD152" s="28" t="str">
        <f>IF(CP152="","",$DD$1&amp;(INDEX(価格設定!D$1:XFD$3,ROW(価格設定!$D$2),MATCH($AW152,価格設定!D$1:XFD$1,1))*100)&amp;"%")</f>
        <v/>
      </c>
      <c r="DE152" s="29" t="str">
        <f t="shared" si="388"/>
        <v/>
      </c>
      <c r="DG152" s="58" t="str">
        <f t="shared" si="389"/>
        <v/>
      </c>
      <c r="DH152" s="58" t="str">
        <f t="shared" si="390"/>
        <v/>
      </c>
      <c r="DI152" s="58" t="str">
        <f t="shared" si="391"/>
        <v/>
      </c>
      <c r="DJ152" s="85" t="str">
        <f t="shared" si="392"/>
        <v/>
      </c>
      <c r="DL152" s="58" t="str">
        <f>IF(COUNTIF(DG$3:DG$1048576,DG152)=COUNTIF($DG$3:$DG152,DG152),DG152,"")</f>
        <v/>
      </c>
      <c r="DM152" s="85" t="str">
        <f t="shared" si="393"/>
        <v/>
      </c>
      <c r="DN152" s="85" t="str">
        <f t="shared" si="319"/>
        <v/>
      </c>
      <c r="DO152" s="85" t="str">
        <f t="shared" si="319"/>
        <v/>
      </c>
      <c r="DP152" s="303"/>
      <c r="DQ152" s="17" t="str">
        <f t="shared" si="320"/>
        <v/>
      </c>
      <c r="DR152" s="17" t="str">
        <f t="shared" si="321"/>
        <v/>
      </c>
      <c r="DS152" s="17" t="str">
        <f t="shared" si="322"/>
        <v/>
      </c>
      <c r="DU152" s="16" t="str">
        <f t="shared" si="394"/>
        <v/>
      </c>
      <c r="DV152" s="16" t="str">
        <f>IF(DU152="","",COUNT($DU$3:DU152))</f>
        <v/>
      </c>
      <c r="DW152" s="16" t="str">
        <f t="shared" si="395"/>
        <v/>
      </c>
      <c r="DX152" s="16" t="str">
        <f t="shared" si="396"/>
        <v/>
      </c>
      <c r="DY152" s="16" t="str">
        <f>IF(DZ152="","",COUNTIF(DZ$3:DZ152,DZ152))</f>
        <v/>
      </c>
      <c r="DZ152" s="16" t="str">
        <f t="shared" si="397"/>
        <v/>
      </c>
      <c r="EA152" s="16" t="str">
        <f t="shared" si="398"/>
        <v/>
      </c>
      <c r="EB152" s="16" t="str">
        <f t="shared" si="399"/>
        <v/>
      </c>
      <c r="EC152" s="16" t="str">
        <f t="shared" si="400"/>
        <v/>
      </c>
      <c r="ED152" s="16" t="str">
        <f t="shared" si="401"/>
        <v/>
      </c>
      <c r="EE152" s="16" t="str">
        <f t="shared" si="402"/>
        <v/>
      </c>
      <c r="EF152" s="16" t="str">
        <f t="shared" si="403"/>
        <v/>
      </c>
      <c r="EG152" s="16" t="str">
        <f t="shared" si="404"/>
        <v/>
      </c>
      <c r="EH152" s="16" t="str">
        <f t="shared" si="405"/>
        <v/>
      </c>
      <c r="EI152" s="16" t="str">
        <f t="shared" si="406"/>
        <v/>
      </c>
      <c r="EJ152" s="16" t="str">
        <f t="shared" si="407"/>
        <v/>
      </c>
      <c r="EK152" s="16" t="str">
        <f t="shared" si="408"/>
        <v/>
      </c>
      <c r="EL152" s="58" t="str">
        <f t="shared" si="409"/>
        <v/>
      </c>
      <c r="EM152" s="58" t="str">
        <f>IF(OR($DZ152="",CR152=""),IF($EL152="","",$EL152),IF(OR(CR152="なし",CR152=0),領収書!$H$1,CR152))</f>
        <v/>
      </c>
      <c r="EN152" s="58" t="str">
        <f>IF(OR($DZ152="",CS152=""),IF($EL152="","",$EL152),IF(OR(CS152="なし",CS152=0),入力!$EN$1,CS152))</f>
        <v/>
      </c>
      <c r="EO152" s="63" t="str">
        <f t="shared" si="410"/>
        <v/>
      </c>
      <c r="EP152" s="63" t="str">
        <f t="shared" si="411"/>
        <v/>
      </c>
      <c r="ER152" s="16" t="str">
        <f>IF(AND(COUNTIF($ET$3:ET152,ET152)=1,ET152&lt;&gt;""),MAX($ER$3:ER151)+1,"")</f>
        <v/>
      </c>
      <c r="ES152" s="16" t="str">
        <f>IF(価格設定!B154="","",価格設定!B154)</f>
        <v/>
      </c>
      <c r="ET152" s="16" t="str">
        <f>IF(価格設定!C154="","",価格設定!C154)</f>
        <v/>
      </c>
      <c r="EV152" s="16" t="str">
        <f t="shared" si="323"/>
        <v/>
      </c>
      <c r="EW152" s="16" t="str">
        <f t="shared" si="412"/>
        <v/>
      </c>
    </row>
    <row r="153" spans="1:153" ht="30" customHeight="1" x14ac:dyDescent="0.2">
      <c r="A153" s="225"/>
      <c r="B153" s="212"/>
      <c r="C153" s="221"/>
      <c r="D153" s="164"/>
      <c r="E153" s="165"/>
      <c r="F153" s="166"/>
      <c r="G153" s="167"/>
      <c r="H153" s="179"/>
      <c r="I153" s="306"/>
      <c r="J153" s="169"/>
      <c r="K153" s="179"/>
      <c r="L153" s="186"/>
      <c r="M153" s="186"/>
      <c r="N153" s="168"/>
      <c r="O153" s="170"/>
      <c r="P153" s="212"/>
      <c r="Q153" s="179" t="str">
        <f>IFERROR(IF(H153="","",IFERROR(INDEX(価格設定!$B$5:$B$1048576,MATCH(H153,価格設定!$B$5:$B$1048576,0),0),INDEX(価格設定!$B$5:$B$1048576,MATCH("*"&amp;H153&amp;"*",価格設定!$B$5:$B$1048576,0),0))),H153)</f>
        <v/>
      </c>
      <c r="R153" s="250" t="str">
        <f>IFERROR(IF(Q153="",IF(K153="","",K153),IF(K153="",IF(INDEX(価格設定!$C$5:$C$1048576,MATCH(Q153,価格設定!$B$5:$B$1048576,0),0)=0,"",INDEX(価格設定!$C$5:$C$1048576,MATCH(Q153,価格設定!$B$5:$B$1048576,0),0)),IF(K153="なし","",K153))),"")</f>
        <v/>
      </c>
      <c r="S153" s="308" t="str">
        <f t="shared" si="324"/>
        <v/>
      </c>
      <c r="T153" s="126" t="str">
        <f>IFERROR(IF(J153="",IF(INDEX(価格設定!$E$5:$R$1048576,MATCH($Q153,価格設定!B$5:B$1048576,0),MATCH($AW153,価格設定!E$1:X$1,1))=0,"",INDEX(価格設定!$E$5:$R$1048576,MATCH($Q153,価格設定!B$5:B$1048576,0),MATCH($AW153,価格設定!E$1:X$1,1))),J153),"")</f>
        <v/>
      </c>
      <c r="U153" s="126" t="str">
        <f t="shared" si="325"/>
        <v/>
      </c>
      <c r="V153" s="132" t="str">
        <f t="shared" si="326"/>
        <v/>
      </c>
      <c r="W153" s="127" t="str">
        <f>IFERROR(IF(OR(T153="",T153&lt;0),"",IFERROR(INDEX(価格設定!E$2:X$3,IF(AND(K153=$K$1,$K$1&lt;&gt;""),ROW(価格設定!$D$3)-1,MATCH(INDEX(価格設定!$D$5:$D$1048576,MATCH(Q153,価格設定!$B$5:$B$1048576,0),0),価格設定!$D$2:$D$3,0)),MATCH($AW153,価格設定!E$1:X$1,1)),INDEX(価格設定!E$2:X$2,0,MATCH($AW153,価格設定!E$1:X$1,1)))),"")</f>
        <v/>
      </c>
      <c r="X153" s="126" t="str">
        <f t="shared" si="317"/>
        <v/>
      </c>
      <c r="Y153" s="128" t="str">
        <f t="shared" si="327"/>
        <v/>
      </c>
      <c r="Z153" s="126" t="str">
        <f t="shared" si="328"/>
        <v/>
      </c>
      <c r="AA153" s="129" t="str">
        <f t="shared" si="329"/>
        <v/>
      </c>
      <c r="AB153" s="126" t="str">
        <f t="shared" si="330"/>
        <v/>
      </c>
      <c r="AC153" s="280" t="str">
        <f t="shared" si="331"/>
        <v/>
      </c>
      <c r="AD153" s="15"/>
      <c r="AE153" s="204" t="str">
        <f>IF(AF153="","",COUNT($AF$3:AF153))</f>
        <v/>
      </c>
      <c r="AF153" s="206" t="str">
        <f t="shared" si="332"/>
        <v/>
      </c>
      <c r="AG153" s="204" t="str">
        <f t="shared" si="333"/>
        <v/>
      </c>
      <c r="AH153" s="204" t="str">
        <f t="shared" si="334"/>
        <v/>
      </c>
      <c r="AI153" s="287"/>
      <c r="AJ153" s="15"/>
      <c r="AK153" s="138" t="str">
        <f t="shared" si="335"/>
        <v/>
      </c>
      <c r="AL153" s="131" t="str">
        <f t="shared" si="336"/>
        <v/>
      </c>
      <c r="AM153" s="131" t="str">
        <f t="shared" si="337"/>
        <v/>
      </c>
      <c r="AN153" s="313" t="str">
        <f t="shared" si="338"/>
        <v/>
      </c>
      <c r="AO153" s="316" t="str">
        <f t="shared" si="339"/>
        <v/>
      </c>
      <c r="AP153" s="18"/>
      <c r="AQ153" s="3" t="str">
        <f>IF(F153="","",MAX($AQ$3:AQ152)+1)</f>
        <v/>
      </c>
      <c r="AR153" s="3" t="str">
        <f>IF(OR(AQ153="",BB153=""),"",MAX($AR$3:AR152)+1)</f>
        <v/>
      </c>
      <c r="AS153" s="3" t="str">
        <f>IF(CQ153="","",RANK(CQ153,CQ$3:CQ$1048576,1)+COUNTIF($CQ$3:CQ153,CQ153)-1)</f>
        <v/>
      </c>
      <c r="AT153" s="21" t="str">
        <f>IF(C153="",IF(OR(AND($H153&lt;&gt;"",C153=""),AND($F152=$F153,$AZ153&lt;&gt;""),COUNTA($H$3:$H$1048576,#REF!,$F$3:$F$1048576)&gt;COUNTA($H$3:$H153,#REF!,$F$3:$F153),$AZ153&lt;&gt;""),INDEX(AT$3:AT$1048576,MATCH(MAX($AQ$3:$AQ152),$AQ$3:$AQ$1048576,0),0),""),C153)</f>
        <v/>
      </c>
      <c r="AU153" s="21" t="str">
        <f>IF(D153="",IF(OR(AND($H153&lt;&gt;"",D153=""),AND($F152=$F153,$AZ153&lt;&gt;""),COUNTA($H$3:$H$1048576,#REF!,$F$3:$F$1048576)&gt;COUNTA($H$3:$H153,#REF!,$F$3:$F153),$AZ153&lt;&gt;""),INDEX(AU$3:AU$1048576,MATCH(MAX($AQ$3:$AQ152),$AQ$3:$AQ$1048576,0),0),""),D153)</f>
        <v/>
      </c>
      <c r="AV153" s="21" t="str">
        <f>IF(E153="",IF(OR(AND($H153&lt;&gt;"",E153=""),AND($F152=$F153,$AZ153&lt;&gt;""),COUNTA($H$3:$H$1048576,#REF!,$F$3:$F$1048576)&gt;COUNTA($H$3:$H153,#REF!,$F$3:$F153),$AZ153&lt;&gt;""),INDEX(AV$3:AV$1048576,MATCH(MAX($AQ$3:$AQ152),$AQ$3:$AQ$1048576,0),0),""),E153)</f>
        <v/>
      </c>
      <c r="AW153" s="24" t="str">
        <f t="shared" si="340"/>
        <v/>
      </c>
      <c r="AX153" s="13" t="str">
        <f t="shared" si="341"/>
        <v/>
      </c>
      <c r="AY153" s="4" t="str">
        <f t="shared" si="342"/>
        <v/>
      </c>
      <c r="AZ153" s="4" t="str">
        <f>IF(AX153="",IF(OR(AND(H153&lt;&gt;"",F153=""),COUNTA($H$3:$H$1048576)&gt;COUNTA($H$3:$H153)),INDEX(AX$3:AX153,MATCH(MAX($AQ$3:AQ153),AQ$3:AQ153,0),0),""),AX153)</f>
        <v/>
      </c>
      <c r="BA153" s="4" t="str">
        <f>IF(AY153="",IF(AND(H153&lt;&gt;"",F153=""),INDEX(AY$3:AY153,MATCH(MAX($AQ$3:AQ153),AQ$3:AQ153,0),0),""),AY153)</f>
        <v/>
      </c>
      <c r="BB153" s="82" t="str">
        <f>IF(BC153="","",RANK(BC153,BC$3:BC$1048576,1)+COUNTIF($BC$3:BC153,BC153)-1)</f>
        <v/>
      </c>
      <c r="BC153" s="139" t="str">
        <f t="shared" si="343"/>
        <v/>
      </c>
      <c r="BD153" s="46" t="str">
        <f t="shared" si="344"/>
        <v/>
      </c>
      <c r="BE153" s="46" t="str">
        <f t="shared" si="345"/>
        <v/>
      </c>
      <c r="BF153" s="46" t="str">
        <f t="shared" si="346"/>
        <v/>
      </c>
      <c r="BG153" s="4" t="str">
        <f t="shared" si="347"/>
        <v/>
      </c>
      <c r="BH153" s="180" t="str">
        <f t="shared" si="348"/>
        <v/>
      </c>
      <c r="BI153" s="16" t="str">
        <f t="shared" si="349"/>
        <v/>
      </c>
      <c r="BJ153" s="52" t="str">
        <f>IF(BI153="","",IF(W153="","",IF(AND(K153=$K$1,$K$1&lt;&gt;""),$BT$2,IFERROR(IF(INDEX(価格設定!$D$5:$D$1048576,MATCH(Q153,価格設定!$B$5:$B$1048576,0),0)=価格設定!$D$3,$BT$2,$BS$2),$BS$2))))</f>
        <v/>
      </c>
      <c r="BK153" s="16" t="str">
        <f>IF(BI153="","",IF(COUNTIF($BI$3:BI153,BI153)=1,1,IF(AND(BI152=BI153,BH153=""),BK152,COUNTIF($BH$3:BH153,BH153))))</f>
        <v/>
      </c>
      <c r="BL153" s="52" t="str">
        <f t="shared" si="350"/>
        <v/>
      </c>
      <c r="BM153" s="52" t="str">
        <f t="shared" si="351"/>
        <v/>
      </c>
      <c r="BN153" s="119" t="str">
        <f t="shared" si="352"/>
        <v/>
      </c>
      <c r="BO153" s="119" t="str">
        <f t="shared" si="353"/>
        <v/>
      </c>
      <c r="BP153" s="17" t="str">
        <f t="shared" si="354"/>
        <v/>
      </c>
      <c r="BQ153" s="17" t="str">
        <f t="shared" si="355"/>
        <v/>
      </c>
      <c r="BR153" s="17" t="str">
        <f>IF(OR(BP153="",COUNTIF($BO$3:BO153,BO153)&lt;&gt;1),"",SUMIF(BO$3:BO$1048576,BO153,BP$3:BP$1048576))</f>
        <v/>
      </c>
      <c r="BS153" s="17" t="str">
        <f t="shared" si="356"/>
        <v/>
      </c>
      <c r="BT153" s="17" t="str">
        <f t="shared" si="357"/>
        <v/>
      </c>
      <c r="BU153" s="17" t="str">
        <f t="shared" si="358"/>
        <v/>
      </c>
      <c r="BV153" s="24" t="str">
        <f t="shared" si="359"/>
        <v/>
      </c>
      <c r="BW153" s="24" t="str">
        <f t="shared" si="360"/>
        <v/>
      </c>
      <c r="BX153" s="24" t="str">
        <f t="shared" si="361"/>
        <v/>
      </c>
      <c r="BY153" s="26" t="str">
        <f t="shared" si="362"/>
        <v/>
      </c>
      <c r="BZ153" s="26" t="str">
        <f t="shared" si="363"/>
        <v/>
      </c>
      <c r="CA153" s="26" t="str">
        <f t="shared" si="364"/>
        <v/>
      </c>
      <c r="CB153" s="66" t="str">
        <f t="shared" si="365"/>
        <v/>
      </c>
      <c r="CC153" s="65" t="str">
        <f t="shared" si="366"/>
        <v/>
      </c>
      <c r="CD153" s="26" t="str">
        <f t="shared" si="367"/>
        <v/>
      </c>
      <c r="CE153" s="26" t="str">
        <f t="shared" si="368"/>
        <v/>
      </c>
      <c r="CF153" s="193" t="str">
        <f t="shared" si="369"/>
        <v/>
      </c>
      <c r="CG153" s="193" t="str">
        <f t="shared" si="370"/>
        <v/>
      </c>
      <c r="CH153" s="26" t="str">
        <f t="shared" si="371"/>
        <v/>
      </c>
      <c r="CI153" s="26" t="str">
        <f t="shared" si="372"/>
        <v/>
      </c>
      <c r="CJ153" s="65" t="str">
        <f t="shared" si="373"/>
        <v/>
      </c>
      <c r="CK153" s="65" t="str">
        <f t="shared" si="374"/>
        <v/>
      </c>
      <c r="CL153" s="64" t="str">
        <f t="shared" si="375"/>
        <v/>
      </c>
      <c r="CM153" s="64" t="str">
        <f t="shared" si="376"/>
        <v/>
      </c>
      <c r="CN153" s="65" t="str">
        <f t="shared" si="377"/>
        <v/>
      </c>
      <c r="CP153" s="63" t="str">
        <f>IF(BH153="","",MAX($CP$3:CP152)+1)</f>
        <v/>
      </c>
      <c r="CQ153" s="24" t="str">
        <f t="shared" si="378"/>
        <v/>
      </c>
      <c r="CR153" s="24" t="str">
        <f t="shared" si="379"/>
        <v/>
      </c>
      <c r="CS153" s="24" t="str">
        <f t="shared" si="380"/>
        <v/>
      </c>
      <c r="CT153" s="58" t="str">
        <f>IF(BO153="","",COUNTIF($BO$3:BO153,BO153)&amp;"@"&amp;BO153)</f>
        <v/>
      </c>
      <c r="CU153" s="16" t="str">
        <f t="shared" si="318"/>
        <v/>
      </c>
      <c r="CV153" s="63" t="str">
        <f t="shared" si="381"/>
        <v/>
      </c>
      <c r="CW153" s="16" t="str">
        <f t="shared" si="382"/>
        <v/>
      </c>
      <c r="CX153" s="16" t="str">
        <f t="shared" si="383"/>
        <v/>
      </c>
      <c r="CY153" s="16" t="str">
        <f t="shared" si="384"/>
        <v/>
      </c>
      <c r="CZ153" s="85" t="str">
        <f t="shared" si="385"/>
        <v/>
      </c>
      <c r="DA153" s="16" t="str">
        <f t="shared" si="386"/>
        <v/>
      </c>
      <c r="DB153" s="16" t="str">
        <f t="shared" si="387"/>
        <v/>
      </c>
      <c r="DC153" s="28" t="str">
        <f>IF(CP153="","",$DC$1&amp;(INDEX(価格設定!D$1:XFD$3,ROW(価格設定!$D$3),MATCH($AW153,価格設定!D$1:XFD$1,1))*100)&amp;"%")</f>
        <v/>
      </c>
      <c r="DD153" s="28" t="str">
        <f>IF(CP153="","",$DD$1&amp;(INDEX(価格設定!D$1:XFD$3,ROW(価格設定!$D$2),MATCH($AW153,価格設定!D$1:XFD$1,1))*100)&amp;"%")</f>
        <v/>
      </c>
      <c r="DE153" s="29" t="str">
        <f t="shared" si="388"/>
        <v/>
      </c>
      <c r="DG153" s="58" t="str">
        <f t="shared" si="389"/>
        <v/>
      </c>
      <c r="DH153" s="58" t="str">
        <f t="shared" si="390"/>
        <v/>
      </c>
      <c r="DI153" s="58" t="str">
        <f t="shared" si="391"/>
        <v/>
      </c>
      <c r="DJ153" s="85" t="str">
        <f t="shared" si="392"/>
        <v/>
      </c>
      <c r="DL153" s="58" t="str">
        <f>IF(COUNTIF(DG$3:DG$1048576,DG153)=COUNTIF($DG$3:$DG153,DG153),DG153,"")</f>
        <v/>
      </c>
      <c r="DM153" s="85" t="str">
        <f t="shared" si="393"/>
        <v/>
      </c>
      <c r="DN153" s="85" t="str">
        <f t="shared" si="319"/>
        <v/>
      </c>
      <c r="DO153" s="85" t="str">
        <f t="shared" si="319"/>
        <v/>
      </c>
      <c r="DP153" s="303"/>
      <c r="DQ153" s="17" t="str">
        <f t="shared" si="320"/>
        <v/>
      </c>
      <c r="DR153" s="17" t="str">
        <f t="shared" si="321"/>
        <v/>
      </c>
      <c r="DS153" s="17" t="str">
        <f t="shared" si="322"/>
        <v/>
      </c>
      <c r="DU153" s="16" t="str">
        <f t="shared" si="394"/>
        <v/>
      </c>
      <c r="DV153" s="16" t="str">
        <f>IF(DU153="","",COUNT($DU$3:DU153))</f>
        <v/>
      </c>
      <c r="DW153" s="16" t="str">
        <f t="shared" si="395"/>
        <v/>
      </c>
      <c r="DX153" s="16" t="str">
        <f t="shared" si="396"/>
        <v/>
      </c>
      <c r="DY153" s="16" t="str">
        <f>IF(DZ153="","",COUNTIF(DZ$3:DZ153,DZ153))</f>
        <v/>
      </c>
      <c r="DZ153" s="16" t="str">
        <f t="shared" si="397"/>
        <v/>
      </c>
      <c r="EA153" s="16" t="str">
        <f t="shared" si="398"/>
        <v/>
      </c>
      <c r="EB153" s="16" t="str">
        <f t="shared" si="399"/>
        <v/>
      </c>
      <c r="EC153" s="16" t="str">
        <f t="shared" si="400"/>
        <v/>
      </c>
      <c r="ED153" s="16" t="str">
        <f t="shared" si="401"/>
        <v/>
      </c>
      <c r="EE153" s="16" t="str">
        <f t="shared" si="402"/>
        <v/>
      </c>
      <c r="EF153" s="16" t="str">
        <f t="shared" si="403"/>
        <v/>
      </c>
      <c r="EG153" s="16" t="str">
        <f t="shared" si="404"/>
        <v/>
      </c>
      <c r="EH153" s="16" t="str">
        <f t="shared" si="405"/>
        <v/>
      </c>
      <c r="EI153" s="16" t="str">
        <f t="shared" si="406"/>
        <v/>
      </c>
      <c r="EJ153" s="16" t="str">
        <f t="shared" si="407"/>
        <v/>
      </c>
      <c r="EK153" s="16" t="str">
        <f t="shared" si="408"/>
        <v/>
      </c>
      <c r="EL153" s="58" t="str">
        <f t="shared" si="409"/>
        <v/>
      </c>
      <c r="EM153" s="58" t="str">
        <f>IF(OR($DZ153="",CR153=""),IF($EL153="","",$EL153),IF(OR(CR153="なし",CR153=0),領収書!$H$1,CR153))</f>
        <v/>
      </c>
      <c r="EN153" s="58" t="str">
        <f>IF(OR($DZ153="",CS153=""),IF($EL153="","",$EL153),IF(OR(CS153="なし",CS153=0),入力!$EN$1,CS153))</f>
        <v/>
      </c>
      <c r="EO153" s="63" t="str">
        <f t="shared" si="410"/>
        <v/>
      </c>
      <c r="EP153" s="63" t="str">
        <f t="shared" si="411"/>
        <v/>
      </c>
      <c r="ER153" s="16" t="str">
        <f>IF(AND(COUNTIF($ET$3:ET153,ET153)=1,ET153&lt;&gt;""),MAX($ER$3:ER152)+1,"")</f>
        <v/>
      </c>
      <c r="ES153" s="16" t="str">
        <f>IF(価格設定!B155="","",価格設定!B155)</f>
        <v/>
      </c>
      <c r="ET153" s="16" t="str">
        <f>IF(価格設定!C155="","",価格設定!C155)</f>
        <v/>
      </c>
      <c r="EV153" s="16" t="str">
        <f t="shared" si="323"/>
        <v/>
      </c>
      <c r="EW153" s="16" t="str">
        <f t="shared" si="412"/>
        <v/>
      </c>
    </row>
    <row r="154" spans="1:153" ht="30" customHeight="1" x14ac:dyDescent="0.2">
      <c r="A154" s="225"/>
      <c r="B154" s="212"/>
      <c r="C154" s="221"/>
      <c r="D154" s="164"/>
      <c r="E154" s="165"/>
      <c r="F154" s="166"/>
      <c r="G154" s="167"/>
      <c r="H154" s="179"/>
      <c r="I154" s="306"/>
      <c r="J154" s="169"/>
      <c r="K154" s="179"/>
      <c r="L154" s="186"/>
      <c r="M154" s="186"/>
      <c r="N154" s="168"/>
      <c r="O154" s="170"/>
      <c r="P154" s="212"/>
      <c r="Q154" s="179" t="str">
        <f>IFERROR(IF(H154="","",IFERROR(INDEX(価格設定!$B$5:$B$1048576,MATCH(H154,価格設定!$B$5:$B$1048576,0),0),INDEX(価格設定!$B$5:$B$1048576,MATCH("*"&amp;H154&amp;"*",価格設定!$B$5:$B$1048576,0),0))),H154)</f>
        <v/>
      </c>
      <c r="R154" s="250" t="str">
        <f>IFERROR(IF(Q154="",IF(K154="","",K154),IF(K154="",IF(INDEX(価格設定!$C$5:$C$1048576,MATCH(Q154,価格設定!$B$5:$B$1048576,0),0)=0,"",INDEX(価格設定!$C$5:$C$1048576,MATCH(Q154,価格設定!$B$5:$B$1048576,0),0)),IF(K154="なし","",K154))),"")</f>
        <v/>
      </c>
      <c r="S154" s="308" t="str">
        <f t="shared" si="324"/>
        <v/>
      </c>
      <c r="T154" s="126" t="str">
        <f>IFERROR(IF(J154="",IF(INDEX(価格設定!$E$5:$R$1048576,MATCH($Q154,価格設定!B$5:B$1048576,0),MATCH($AW154,価格設定!E$1:X$1,1))=0,"",INDEX(価格設定!$E$5:$R$1048576,MATCH($Q154,価格設定!B$5:B$1048576,0),MATCH($AW154,価格設定!E$1:X$1,1))),J154),"")</f>
        <v/>
      </c>
      <c r="U154" s="126" t="str">
        <f t="shared" si="325"/>
        <v/>
      </c>
      <c r="V154" s="132" t="str">
        <f t="shared" si="326"/>
        <v/>
      </c>
      <c r="W154" s="127" t="str">
        <f>IFERROR(IF(OR(T154="",T154&lt;0),"",IFERROR(INDEX(価格設定!E$2:X$3,IF(AND(K154=$K$1,$K$1&lt;&gt;""),ROW(価格設定!$D$3)-1,MATCH(INDEX(価格設定!$D$5:$D$1048576,MATCH(Q154,価格設定!$B$5:$B$1048576,0),0),価格設定!$D$2:$D$3,0)),MATCH($AW154,価格設定!E$1:X$1,1)),INDEX(価格設定!E$2:X$2,0,MATCH($AW154,価格設定!E$1:X$1,1)))),"")</f>
        <v/>
      </c>
      <c r="X154" s="126" t="str">
        <f t="shared" si="317"/>
        <v/>
      </c>
      <c r="Y154" s="128" t="str">
        <f t="shared" si="327"/>
        <v/>
      </c>
      <c r="Z154" s="126" t="str">
        <f t="shared" si="328"/>
        <v/>
      </c>
      <c r="AA154" s="129" t="str">
        <f t="shared" si="329"/>
        <v/>
      </c>
      <c r="AB154" s="126" t="str">
        <f t="shared" si="330"/>
        <v/>
      </c>
      <c r="AC154" s="280" t="str">
        <f t="shared" si="331"/>
        <v/>
      </c>
      <c r="AD154" s="15"/>
      <c r="AE154" s="204" t="str">
        <f>IF(AF154="","",COUNT($AF$3:AF154))</f>
        <v/>
      </c>
      <c r="AF154" s="206" t="str">
        <f t="shared" si="332"/>
        <v/>
      </c>
      <c r="AG154" s="204" t="str">
        <f t="shared" si="333"/>
        <v/>
      </c>
      <c r="AH154" s="204" t="str">
        <f t="shared" si="334"/>
        <v/>
      </c>
      <c r="AI154" s="287"/>
      <c r="AJ154" s="15"/>
      <c r="AK154" s="138" t="str">
        <f t="shared" si="335"/>
        <v/>
      </c>
      <c r="AL154" s="131" t="str">
        <f t="shared" si="336"/>
        <v/>
      </c>
      <c r="AM154" s="131" t="str">
        <f t="shared" si="337"/>
        <v/>
      </c>
      <c r="AN154" s="313" t="str">
        <f t="shared" si="338"/>
        <v/>
      </c>
      <c r="AO154" s="316" t="str">
        <f t="shared" si="339"/>
        <v/>
      </c>
      <c r="AP154" s="18"/>
      <c r="AQ154" s="3" t="str">
        <f>IF(F154="","",MAX($AQ$3:AQ153)+1)</f>
        <v/>
      </c>
      <c r="AR154" s="3" t="str">
        <f>IF(OR(AQ154="",BB154=""),"",MAX($AR$3:AR153)+1)</f>
        <v/>
      </c>
      <c r="AS154" s="3" t="str">
        <f>IF(CQ154="","",RANK(CQ154,CQ$3:CQ$1048576,1)+COUNTIF($CQ$3:CQ154,CQ154)-1)</f>
        <v/>
      </c>
      <c r="AT154" s="21" t="str">
        <f>IF(C154="",IF(OR(AND($H154&lt;&gt;"",C154=""),AND($F153=$F154,$AZ154&lt;&gt;""),COUNTA($H$3:$H$1048576,#REF!,$F$3:$F$1048576)&gt;COUNTA($H$3:$H154,#REF!,$F$3:$F154),$AZ154&lt;&gt;""),INDEX(AT$3:AT$1048576,MATCH(MAX($AQ$3:$AQ153),$AQ$3:$AQ$1048576,0),0),""),C154)</f>
        <v/>
      </c>
      <c r="AU154" s="21" t="str">
        <f>IF(D154="",IF(OR(AND($H154&lt;&gt;"",D154=""),AND($F153=$F154,$AZ154&lt;&gt;""),COUNTA($H$3:$H$1048576,#REF!,$F$3:$F$1048576)&gt;COUNTA($H$3:$H154,#REF!,$F$3:$F154),$AZ154&lt;&gt;""),INDEX(AU$3:AU$1048576,MATCH(MAX($AQ$3:$AQ153),$AQ$3:$AQ$1048576,0),0),""),D154)</f>
        <v/>
      </c>
      <c r="AV154" s="21" t="str">
        <f>IF(E154="",IF(OR(AND($H154&lt;&gt;"",E154=""),AND($F153=$F154,$AZ154&lt;&gt;""),COUNTA($H$3:$H$1048576,#REF!,$F$3:$F$1048576)&gt;COUNTA($H$3:$H154,#REF!,$F$3:$F154),$AZ154&lt;&gt;""),INDEX(AV$3:AV$1048576,MATCH(MAX($AQ$3:$AQ153),$AQ$3:$AQ$1048576,0),0),""),E154)</f>
        <v/>
      </c>
      <c r="AW154" s="24" t="str">
        <f t="shared" si="340"/>
        <v/>
      </c>
      <c r="AX154" s="13" t="str">
        <f t="shared" si="341"/>
        <v/>
      </c>
      <c r="AY154" s="4" t="str">
        <f t="shared" si="342"/>
        <v/>
      </c>
      <c r="AZ154" s="4" t="str">
        <f>IF(AX154="",IF(OR(AND(H154&lt;&gt;"",F154=""),COUNTA($H$3:$H$1048576)&gt;COUNTA($H$3:$H154)),INDEX(AX$3:AX154,MATCH(MAX($AQ$3:AQ154),AQ$3:AQ154,0),0),""),AX154)</f>
        <v/>
      </c>
      <c r="BA154" s="4" t="str">
        <f>IF(AY154="",IF(AND(H154&lt;&gt;"",F154=""),INDEX(AY$3:AY154,MATCH(MAX($AQ$3:AQ154),AQ$3:AQ154,0),0),""),AY154)</f>
        <v/>
      </c>
      <c r="BB154" s="82" t="str">
        <f>IF(BC154="","",RANK(BC154,BC$3:BC$1048576,1)+COUNTIF($BC$3:BC154,BC154)-1)</f>
        <v/>
      </c>
      <c r="BC154" s="139" t="str">
        <f t="shared" si="343"/>
        <v/>
      </c>
      <c r="BD154" s="46" t="str">
        <f t="shared" si="344"/>
        <v/>
      </c>
      <c r="BE154" s="46" t="str">
        <f t="shared" si="345"/>
        <v/>
      </c>
      <c r="BF154" s="46" t="str">
        <f t="shared" si="346"/>
        <v/>
      </c>
      <c r="BG154" s="4" t="str">
        <f t="shared" si="347"/>
        <v/>
      </c>
      <c r="BH154" s="180" t="str">
        <f t="shared" si="348"/>
        <v/>
      </c>
      <c r="BI154" s="16" t="str">
        <f t="shared" si="349"/>
        <v/>
      </c>
      <c r="BJ154" s="52" t="str">
        <f>IF(BI154="","",IF(W154="","",IF(AND(K154=$K$1,$K$1&lt;&gt;""),$BT$2,IFERROR(IF(INDEX(価格設定!$D$5:$D$1048576,MATCH(Q154,価格設定!$B$5:$B$1048576,0),0)=価格設定!$D$3,$BT$2,$BS$2),$BS$2))))</f>
        <v/>
      </c>
      <c r="BK154" s="16" t="str">
        <f>IF(BI154="","",IF(COUNTIF($BI$3:BI154,BI154)=1,1,IF(AND(BI153=BI154,BH154=""),BK153,COUNTIF($BH$3:BH154,BH154))))</f>
        <v/>
      </c>
      <c r="BL154" s="52" t="str">
        <f t="shared" si="350"/>
        <v/>
      </c>
      <c r="BM154" s="52" t="str">
        <f t="shared" si="351"/>
        <v/>
      </c>
      <c r="BN154" s="119" t="str">
        <f t="shared" si="352"/>
        <v/>
      </c>
      <c r="BO154" s="119" t="str">
        <f t="shared" si="353"/>
        <v/>
      </c>
      <c r="BP154" s="17" t="str">
        <f t="shared" si="354"/>
        <v/>
      </c>
      <c r="BQ154" s="17" t="str">
        <f t="shared" si="355"/>
        <v/>
      </c>
      <c r="BR154" s="17" t="str">
        <f>IF(OR(BP154="",COUNTIF($BO$3:BO154,BO154)&lt;&gt;1),"",SUMIF(BO$3:BO$1048576,BO154,BP$3:BP$1048576))</f>
        <v/>
      </c>
      <c r="BS154" s="17" t="str">
        <f t="shared" si="356"/>
        <v/>
      </c>
      <c r="BT154" s="17" t="str">
        <f t="shared" si="357"/>
        <v/>
      </c>
      <c r="BU154" s="17" t="str">
        <f t="shared" si="358"/>
        <v/>
      </c>
      <c r="BV154" s="24" t="str">
        <f t="shared" si="359"/>
        <v/>
      </c>
      <c r="BW154" s="24" t="str">
        <f t="shared" si="360"/>
        <v/>
      </c>
      <c r="BX154" s="24" t="str">
        <f t="shared" si="361"/>
        <v/>
      </c>
      <c r="BY154" s="26" t="str">
        <f t="shared" si="362"/>
        <v/>
      </c>
      <c r="BZ154" s="26" t="str">
        <f t="shared" si="363"/>
        <v/>
      </c>
      <c r="CA154" s="26" t="str">
        <f t="shared" si="364"/>
        <v/>
      </c>
      <c r="CB154" s="66" t="str">
        <f t="shared" si="365"/>
        <v/>
      </c>
      <c r="CC154" s="65" t="str">
        <f t="shared" si="366"/>
        <v/>
      </c>
      <c r="CD154" s="26" t="str">
        <f t="shared" si="367"/>
        <v/>
      </c>
      <c r="CE154" s="26" t="str">
        <f t="shared" si="368"/>
        <v/>
      </c>
      <c r="CF154" s="193" t="str">
        <f t="shared" si="369"/>
        <v/>
      </c>
      <c r="CG154" s="193" t="str">
        <f t="shared" si="370"/>
        <v/>
      </c>
      <c r="CH154" s="26" t="str">
        <f t="shared" si="371"/>
        <v/>
      </c>
      <c r="CI154" s="26" t="str">
        <f t="shared" si="372"/>
        <v/>
      </c>
      <c r="CJ154" s="65" t="str">
        <f t="shared" si="373"/>
        <v/>
      </c>
      <c r="CK154" s="65" t="str">
        <f t="shared" si="374"/>
        <v/>
      </c>
      <c r="CL154" s="64" t="str">
        <f t="shared" si="375"/>
        <v/>
      </c>
      <c r="CM154" s="64" t="str">
        <f t="shared" si="376"/>
        <v/>
      </c>
      <c r="CN154" s="65" t="str">
        <f t="shared" si="377"/>
        <v/>
      </c>
      <c r="CP154" s="63" t="str">
        <f>IF(BH154="","",MAX($CP$3:CP153)+1)</f>
        <v/>
      </c>
      <c r="CQ154" s="24" t="str">
        <f t="shared" si="378"/>
        <v/>
      </c>
      <c r="CR154" s="24" t="str">
        <f t="shared" si="379"/>
        <v/>
      </c>
      <c r="CS154" s="24" t="str">
        <f t="shared" si="380"/>
        <v/>
      </c>
      <c r="CT154" s="58" t="str">
        <f>IF(BO154="","",COUNTIF($BO$3:BO154,BO154)&amp;"@"&amp;BO154)</f>
        <v/>
      </c>
      <c r="CU154" s="16" t="str">
        <f t="shared" si="318"/>
        <v/>
      </c>
      <c r="CV154" s="63" t="str">
        <f t="shared" si="381"/>
        <v/>
      </c>
      <c r="CW154" s="16" t="str">
        <f t="shared" si="382"/>
        <v/>
      </c>
      <c r="CX154" s="16" t="str">
        <f t="shared" si="383"/>
        <v/>
      </c>
      <c r="CY154" s="16" t="str">
        <f t="shared" si="384"/>
        <v/>
      </c>
      <c r="CZ154" s="85" t="str">
        <f t="shared" si="385"/>
        <v/>
      </c>
      <c r="DA154" s="16" t="str">
        <f t="shared" si="386"/>
        <v/>
      </c>
      <c r="DB154" s="16" t="str">
        <f t="shared" si="387"/>
        <v/>
      </c>
      <c r="DC154" s="28" t="str">
        <f>IF(CP154="","",$DC$1&amp;(INDEX(価格設定!D$1:XFD$3,ROW(価格設定!$D$3),MATCH($AW154,価格設定!D$1:XFD$1,1))*100)&amp;"%")</f>
        <v/>
      </c>
      <c r="DD154" s="28" t="str">
        <f>IF(CP154="","",$DD$1&amp;(INDEX(価格設定!D$1:XFD$3,ROW(価格設定!$D$2),MATCH($AW154,価格設定!D$1:XFD$1,1))*100)&amp;"%")</f>
        <v/>
      </c>
      <c r="DE154" s="29" t="str">
        <f t="shared" si="388"/>
        <v/>
      </c>
      <c r="DG154" s="58" t="str">
        <f t="shared" si="389"/>
        <v/>
      </c>
      <c r="DH154" s="58" t="str">
        <f t="shared" si="390"/>
        <v/>
      </c>
      <c r="DI154" s="58" t="str">
        <f t="shared" si="391"/>
        <v/>
      </c>
      <c r="DJ154" s="85" t="str">
        <f t="shared" si="392"/>
        <v/>
      </c>
      <c r="DL154" s="58" t="str">
        <f>IF(COUNTIF(DG$3:DG$1048576,DG154)=COUNTIF($DG$3:$DG154,DG154),DG154,"")</f>
        <v/>
      </c>
      <c r="DM154" s="85" t="str">
        <f t="shared" si="393"/>
        <v/>
      </c>
      <c r="DN154" s="85" t="str">
        <f t="shared" si="319"/>
        <v/>
      </c>
      <c r="DO154" s="85" t="str">
        <f t="shared" si="319"/>
        <v/>
      </c>
      <c r="DP154" s="303"/>
      <c r="DQ154" s="17" t="str">
        <f t="shared" si="320"/>
        <v/>
      </c>
      <c r="DR154" s="17" t="str">
        <f t="shared" si="321"/>
        <v/>
      </c>
      <c r="DS154" s="17" t="str">
        <f t="shared" si="322"/>
        <v/>
      </c>
      <c r="DU154" s="16" t="str">
        <f t="shared" si="394"/>
        <v/>
      </c>
      <c r="DV154" s="16" t="str">
        <f>IF(DU154="","",COUNT($DU$3:DU154))</f>
        <v/>
      </c>
      <c r="DW154" s="16" t="str">
        <f t="shared" si="395"/>
        <v/>
      </c>
      <c r="DX154" s="16" t="str">
        <f t="shared" si="396"/>
        <v/>
      </c>
      <c r="DY154" s="16" t="str">
        <f>IF(DZ154="","",COUNTIF(DZ$3:DZ154,DZ154))</f>
        <v/>
      </c>
      <c r="DZ154" s="16" t="str">
        <f t="shared" si="397"/>
        <v/>
      </c>
      <c r="EA154" s="16" t="str">
        <f t="shared" si="398"/>
        <v/>
      </c>
      <c r="EB154" s="16" t="str">
        <f t="shared" si="399"/>
        <v/>
      </c>
      <c r="EC154" s="16" t="str">
        <f t="shared" si="400"/>
        <v/>
      </c>
      <c r="ED154" s="16" t="str">
        <f t="shared" si="401"/>
        <v/>
      </c>
      <c r="EE154" s="16" t="str">
        <f t="shared" si="402"/>
        <v/>
      </c>
      <c r="EF154" s="16" t="str">
        <f t="shared" si="403"/>
        <v/>
      </c>
      <c r="EG154" s="16" t="str">
        <f t="shared" si="404"/>
        <v/>
      </c>
      <c r="EH154" s="16" t="str">
        <f t="shared" si="405"/>
        <v/>
      </c>
      <c r="EI154" s="16" t="str">
        <f t="shared" si="406"/>
        <v/>
      </c>
      <c r="EJ154" s="16" t="str">
        <f t="shared" si="407"/>
        <v/>
      </c>
      <c r="EK154" s="16" t="str">
        <f t="shared" si="408"/>
        <v/>
      </c>
      <c r="EL154" s="58" t="str">
        <f t="shared" si="409"/>
        <v/>
      </c>
      <c r="EM154" s="58" t="str">
        <f>IF(OR($DZ154="",CR154=""),IF($EL154="","",$EL154),IF(OR(CR154="なし",CR154=0),領収書!$H$1,CR154))</f>
        <v/>
      </c>
      <c r="EN154" s="58" t="str">
        <f>IF(OR($DZ154="",CS154=""),IF($EL154="","",$EL154),IF(OR(CS154="なし",CS154=0),入力!$EN$1,CS154))</f>
        <v/>
      </c>
      <c r="EO154" s="63" t="str">
        <f t="shared" si="410"/>
        <v/>
      </c>
      <c r="EP154" s="63" t="str">
        <f t="shared" si="411"/>
        <v/>
      </c>
      <c r="ER154" s="16" t="str">
        <f>IF(AND(COUNTIF($ET$3:ET154,ET154)=1,ET154&lt;&gt;""),MAX($ER$3:ER153)+1,"")</f>
        <v/>
      </c>
      <c r="ES154" s="16" t="str">
        <f>IF(価格設定!B156="","",価格設定!B156)</f>
        <v/>
      </c>
      <c r="ET154" s="16" t="str">
        <f>IF(価格設定!C156="","",価格設定!C156)</f>
        <v/>
      </c>
      <c r="EV154" s="16" t="str">
        <f t="shared" si="323"/>
        <v/>
      </c>
      <c r="EW154" s="16" t="str">
        <f t="shared" si="412"/>
        <v/>
      </c>
    </row>
    <row r="155" spans="1:153" ht="30" customHeight="1" x14ac:dyDescent="0.2">
      <c r="A155" s="225"/>
      <c r="B155" s="212"/>
      <c r="C155" s="221"/>
      <c r="D155" s="164"/>
      <c r="E155" s="165"/>
      <c r="F155" s="166"/>
      <c r="G155" s="167"/>
      <c r="H155" s="179"/>
      <c r="I155" s="306"/>
      <c r="J155" s="169"/>
      <c r="K155" s="179"/>
      <c r="L155" s="186"/>
      <c r="M155" s="186"/>
      <c r="N155" s="168"/>
      <c r="O155" s="170"/>
      <c r="P155" s="212"/>
      <c r="Q155" s="179" t="str">
        <f>IFERROR(IF(H155="","",IFERROR(INDEX(価格設定!$B$5:$B$1048576,MATCH(H155,価格設定!$B$5:$B$1048576,0),0),INDEX(価格設定!$B$5:$B$1048576,MATCH("*"&amp;H155&amp;"*",価格設定!$B$5:$B$1048576,0),0))),H155)</f>
        <v/>
      </c>
      <c r="R155" s="250" t="str">
        <f>IFERROR(IF(Q155="",IF(K155="","",K155),IF(K155="",IF(INDEX(価格設定!$C$5:$C$1048576,MATCH(Q155,価格設定!$B$5:$B$1048576,0),0)=0,"",INDEX(価格設定!$C$5:$C$1048576,MATCH(Q155,価格設定!$B$5:$B$1048576,0),0)),IF(K155="なし","",K155))),"")</f>
        <v/>
      </c>
      <c r="S155" s="308" t="str">
        <f t="shared" si="324"/>
        <v/>
      </c>
      <c r="T155" s="126" t="str">
        <f>IFERROR(IF(J155="",IF(INDEX(価格設定!$E$5:$R$1048576,MATCH($Q155,価格設定!B$5:B$1048576,0),MATCH($AW155,価格設定!E$1:X$1,1))=0,"",INDEX(価格設定!$E$5:$R$1048576,MATCH($Q155,価格設定!B$5:B$1048576,0),MATCH($AW155,価格設定!E$1:X$1,1))),J155),"")</f>
        <v/>
      </c>
      <c r="U155" s="126" t="str">
        <f t="shared" si="325"/>
        <v/>
      </c>
      <c r="V155" s="132" t="str">
        <f t="shared" si="326"/>
        <v/>
      </c>
      <c r="W155" s="127" t="str">
        <f>IFERROR(IF(OR(T155="",T155&lt;0),"",IFERROR(INDEX(価格設定!E$2:X$3,IF(AND(K155=$K$1,$K$1&lt;&gt;""),ROW(価格設定!$D$3)-1,MATCH(INDEX(価格設定!$D$5:$D$1048576,MATCH(Q155,価格設定!$B$5:$B$1048576,0),0),価格設定!$D$2:$D$3,0)),MATCH($AW155,価格設定!E$1:X$1,1)),INDEX(価格設定!E$2:X$2,0,MATCH($AW155,価格設定!E$1:X$1,1)))),"")</f>
        <v/>
      </c>
      <c r="X155" s="126" t="str">
        <f t="shared" si="317"/>
        <v/>
      </c>
      <c r="Y155" s="128" t="str">
        <f t="shared" si="327"/>
        <v/>
      </c>
      <c r="Z155" s="126" t="str">
        <f t="shared" si="328"/>
        <v/>
      </c>
      <c r="AA155" s="129" t="str">
        <f t="shared" si="329"/>
        <v/>
      </c>
      <c r="AB155" s="126" t="str">
        <f t="shared" si="330"/>
        <v/>
      </c>
      <c r="AC155" s="280" t="str">
        <f t="shared" si="331"/>
        <v/>
      </c>
      <c r="AD155" s="15"/>
      <c r="AE155" s="204" t="str">
        <f>IF(AF155="","",COUNT($AF$3:AF155))</f>
        <v/>
      </c>
      <c r="AF155" s="206" t="str">
        <f t="shared" si="332"/>
        <v/>
      </c>
      <c r="AG155" s="204" t="str">
        <f t="shared" si="333"/>
        <v/>
      </c>
      <c r="AH155" s="204" t="str">
        <f t="shared" si="334"/>
        <v/>
      </c>
      <c r="AI155" s="287"/>
      <c r="AJ155" s="15"/>
      <c r="AK155" s="138" t="str">
        <f t="shared" si="335"/>
        <v/>
      </c>
      <c r="AL155" s="131" t="str">
        <f t="shared" si="336"/>
        <v/>
      </c>
      <c r="AM155" s="131" t="str">
        <f t="shared" si="337"/>
        <v/>
      </c>
      <c r="AN155" s="313" t="str">
        <f t="shared" si="338"/>
        <v/>
      </c>
      <c r="AO155" s="316" t="str">
        <f t="shared" si="339"/>
        <v/>
      </c>
      <c r="AP155" s="18"/>
      <c r="AQ155" s="3" t="str">
        <f>IF(F155="","",MAX($AQ$3:AQ154)+1)</f>
        <v/>
      </c>
      <c r="AR155" s="3" t="str">
        <f>IF(OR(AQ155="",BB155=""),"",MAX($AR$3:AR154)+1)</f>
        <v/>
      </c>
      <c r="AS155" s="3" t="str">
        <f>IF(CQ155="","",RANK(CQ155,CQ$3:CQ$1048576,1)+COUNTIF($CQ$3:CQ155,CQ155)-1)</f>
        <v/>
      </c>
      <c r="AT155" s="21" t="str">
        <f>IF(C155="",IF(OR(AND($H155&lt;&gt;"",C155=""),AND($F154=$F155,$AZ155&lt;&gt;""),COUNTA($H$3:$H$1048576,#REF!,$F$3:$F$1048576)&gt;COUNTA($H$3:$H155,#REF!,$F$3:$F155),$AZ155&lt;&gt;""),INDEX(AT$3:AT$1048576,MATCH(MAX($AQ$3:$AQ154),$AQ$3:$AQ$1048576,0),0),""),C155)</f>
        <v/>
      </c>
      <c r="AU155" s="21" t="str">
        <f>IF(D155="",IF(OR(AND($H155&lt;&gt;"",D155=""),AND($F154=$F155,$AZ155&lt;&gt;""),COUNTA($H$3:$H$1048576,#REF!,$F$3:$F$1048576)&gt;COUNTA($H$3:$H155,#REF!,$F$3:$F155),$AZ155&lt;&gt;""),INDEX(AU$3:AU$1048576,MATCH(MAX($AQ$3:$AQ154),$AQ$3:$AQ$1048576,0),0),""),D155)</f>
        <v/>
      </c>
      <c r="AV155" s="21" t="str">
        <f>IF(E155="",IF(OR(AND($H155&lt;&gt;"",E155=""),AND($F154=$F155,$AZ155&lt;&gt;""),COUNTA($H$3:$H$1048576,#REF!,$F$3:$F$1048576)&gt;COUNTA($H$3:$H155,#REF!,$F$3:$F155),$AZ155&lt;&gt;""),INDEX(AV$3:AV$1048576,MATCH(MAX($AQ$3:$AQ154),$AQ$3:$AQ$1048576,0),0),""),E155)</f>
        <v/>
      </c>
      <c r="AW155" s="24" t="str">
        <f t="shared" si="340"/>
        <v/>
      </c>
      <c r="AX155" s="13" t="str">
        <f t="shared" si="341"/>
        <v/>
      </c>
      <c r="AY155" s="4" t="str">
        <f t="shared" si="342"/>
        <v/>
      </c>
      <c r="AZ155" s="4" t="str">
        <f>IF(AX155="",IF(OR(AND(H155&lt;&gt;"",F155=""),COUNTA($H$3:$H$1048576)&gt;COUNTA($H$3:$H155)),INDEX(AX$3:AX155,MATCH(MAX($AQ$3:AQ155),AQ$3:AQ155,0),0),""),AX155)</f>
        <v/>
      </c>
      <c r="BA155" s="4" t="str">
        <f>IF(AY155="",IF(AND(H155&lt;&gt;"",F155=""),INDEX(AY$3:AY155,MATCH(MAX($AQ$3:AQ155),AQ$3:AQ155,0),0),""),AY155)</f>
        <v/>
      </c>
      <c r="BB155" s="82" t="str">
        <f>IF(BC155="","",RANK(BC155,BC$3:BC$1048576,1)+COUNTIF($BC$3:BC155,BC155)-1)</f>
        <v/>
      </c>
      <c r="BC155" s="139" t="str">
        <f t="shared" si="343"/>
        <v/>
      </c>
      <c r="BD155" s="46" t="str">
        <f t="shared" si="344"/>
        <v/>
      </c>
      <c r="BE155" s="46" t="str">
        <f t="shared" si="345"/>
        <v/>
      </c>
      <c r="BF155" s="46" t="str">
        <f t="shared" si="346"/>
        <v/>
      </c>
      <c r="BG155" s="4" t="str">
        <f t="shared" si="347"/>
        <v/>
      </c>
      <c r="BH155" s="180" t="str">
        <f t="shared" si="348"/>
        <v/>
      </c>
      <c r="BI155" s="16" t="str">
        <f t="shared" si="349"/>
        <v/>
      </c>
      <c r="BJ155" s="52" t="str">
        <f>IF(BI155="","",IF(W155="","",IF(AND(K155=$K$1,$K$1&lt;&gt;""),$BT$2,IFERROR(IF(INDEX(価格設定!$D$5:$D$1048576,MATCH(Q155,価格設定!$B$5:$B$1048576,0),0)=価格設定!$D$3,$BT$2,$BS$2),$BS$2))))</f>
        <v/>
      </c>
      <c r="BK155" s="16" t="str">
        <f>IF(BI155="","",IF(COUNTIF($BI$3:BI155,BI155)=1,1,IF(AND(BI154=BI155,BH155=""),BK154,COUNTIF($BH$3:BH155,BH155))))</f>
        <v/>
      </c>
      <c r="BL155" s="52" t="str">
        <f t="shared" si="350"/>
        <v/>
      </c>
      <c r="BM155" s="52" t="str">
        <f t="shared" si="351"/>
        <v/>
      </c>
      <c r="BN155" s="119" t="str">
        <f t="shared" si="352"/>
        <v/>
      </c>
      <c r="BO155" s="119" t="str">
        <f t="shared" si="353"/>
        <v/>
      </c>
      <c r="BP155" s="17" t="str">
        <f t="shared" si="354"/>
        <v/>
      </c>
      <c r="BQ155" s="17" t="str">
        <f t="shared" si="355"/>
        <v/>
      </c>
      <c r="BR155" s="17" t="str">
        <f>IF(OR(BP155="",COUNTIF($BO$3:BO155,BO155)&lt;&gt;1),"",SUMIF(BO$3:BO$1048576,BO155,BP$3:BP$1048576))</f>
        <v/>
      </c>
      <c r="BS155" s="17" t="str">
        <f t="shared" si="356"/>
        <v/>
      </c>
      <c r="BT155" s="17" t="str">
        <f t="shared" si="357"/>
        <v/>
      </c>
      <c r="BU155" s="17" t="str">
        <f t="shared" si="358"/>
        <v/>
      </c>
      <c r="BV155" s="24" t="str">
        <f t="shared" si="359"/>
        <v/>
      </c>
      <c r="BW155" s="24" t="str">
        <f t="shared" si="360"/>
        <v/>
      </c>
      <c r="BX155" s="24" t="str">
        <f t="shared" si="361"/>
        <v/>
      </c>
      <c r="BY155" s="26" t="str">
        <f t="shared" si="362"/>
        <v/>
      </c>
      <c r="BZ155" s="26" t="str">
        <f t="shared" si="363"/>
        <v/>
      </c>
      <c r="CA155" s="26" t="str">
        <f t="shared" si="364"/>
        <v/>
      </c>
      <c r="CB155" s="66" t="str">
        <f t="shared" si="365"/>
        <v/>
      </c>
      <c r="CC155" s="65" t="str">
        <f t="shared" si="366"/>
        <v/>
      </c>
      <c r="CD155" s="26" t="str">
        <f t="shared" si="367"/>
        <v/>
      </c>
      <c r="CE155" s="26" t="str">
        <f t="shared" si="368"/>
        <v/>
      </c>
      <c r="CF155" s="193" t="str">
        <f t="shared" si="369"/>
        <v/>
      </c>
      <c r="CG155" s="193" t="str">
        <f t="shared" si="370"/>
        <v/>
      </c>
      <c r="CH155" s="26" t="str">
        <f t="shared" si="371"/>
        <v/>
      </c>
      <c r="CI155" s="26" t="str">
        <f t="shared" si="372"/>
        <v/>
      </c>
      <c r="CJ155" s="65" t="str">
        <f t="shared" si="373"/>
        <v/>
      </c>
      <c r="CK155" s="65" t="str">
        <f t="shared" si="374"/>
        <v/>
      </c>
      <c r="CL155" s="64" t="str">
        <f t="shared" si="375"/>
        <v/>
      </c>
      <c r="CM155" s="64" t="str">
        <f t="shared" si="376"/>
        <v/>
      </c>
      <c r="CN155" s="65" t="str">
        <f t="shared" si="377"/>
        <v/>
      </c>
      <c r="CP155" s="63" t="str">
        <f>IF(BH155="","",MAX($CP$3:CP154)+1)</f>
        <v/>
      </c>
      <c r="CQ155" s="24" t="str">
        <f t="shared" si="378"/>
        <v/>
      </c>
      <c r="CR155" s="24" t="str">
        <f t="shared" si="379"/>
        <v/>
      </c>
      <c r="CS155" s="24" t="str">
        <f t="shared" si="380"/>
        <v/>
      </c>
      <c r="CT155" s="58" t="str">
        <f>IF(BO155="","",COUNTIF($BO$3:BO155,BO155)&amp;"@"&amp;BO155)</f>
        <v/>
      </c>
      <c r="CU155" s="16" t="str">
        <f t="shared" si="318"/>
        <v/>
      </c>
      <c r="CV155" s="63" t="str">
        <f t="shared" si="381"/>
        <v/>
      </c>
      <c r="CW155" s="16" t="str">
        <f t="shared" si="382"/>
        <v/>
      </c>
      <c r="CX155" s="16" t="str">
        <f t="shared" si="383"/>
        <v/>
      </c>
      <c r="CY155" s="16" t="str">
        <f t="shared" si="384"/>
        <v/>
      </c>
      <c r="CZ155" s="85" t="str">
        <f t="shared" si="385"/>
        <v/>
      </c>
      <c r="DA155" s="16" t="str">
        <f t="shared" si="386"/>
        <v/>
      </c>
      <c r="DB155" s="16" t="str">
        <f t="shared" si="387"/>
        <v/>
      </c>
      <c r="DC155" s="28" t="str">
        <f>IF(CP155="","",$DC$1&amp;(INDEX(価格設定!D$1:XFD$3,ROW(価格設定!$D$3),MATCH($AW155,価格設定!D$1:XFD$1,1))*100)&amp;"%")</f>
        <v/>
      </c>
      <c r="DD155" s="28" t="str">
        <f>IF(CP155="","",$DD$1&amp;(INDEX(価格設定!D$1:XFD$3,ROW(価格設定!$D$2),MATCH($AW155,価格設定!D$1:XFD$1,1))*100)&amp;"%")</f>
        <v/>
      </c>
      <c r="DE155" s="29" t="str">
        <f t="shared" si="388"/>
        <v/>
      </c>
      <c r="DG155" s="58" t="str">
        <f t="shared" si="389"/>
        <v/>
      </c>
      <c r="DH155" s="58" t="str">
        <f t="shared" si="390"/>
        <v/>
      </c>
      <c r="DI155" s="58" t="str">
        <f t="shared" si="391"/>
        <v/>
      </c>
      <c r="DJ155" s="85" t="str">
        <f t="shared" si="392"/>
        <v/>
      </c>
      <c r="DL155" s="58" t="str">
        <f>IF(COUNTIF(DG$3:DG$1048576,DG155)=COUNTIF($DG$3:$DG155,DG155),DG155,"")</f>
        <v/>
      </c>
      <c r="DM155" s="85" t="str">
        <f t="shared" si="393"/>
        <v/>
      </c>
      <c r="DN155" s="85" t="str">
        <f t="shared" si="319"/>
        <v/>
      </c>
      <c r="DO155" s="85" t="str">
        <f t="shared" si="319"/>
        <v/>
      </c>
      <c r="DP155" s="303"/>
      <c r="DQ155" s="17" t="str">
        <f t="shared" si="320"/>
        <v/>
      </c>
      <c r="DR155" s="17" t="str">
        <f t="shared" si="321"/>
        <v/>
      </c>
      <c r="DS155" s="17" t="str">
        <f t="shared" si="322"/>
        <v/>
      </c>
      <c r="DU155" s="16" t="str">
        <f t="shared" si="394"/>
        <v/>
      </c>
      <c r="DV155" s="16" t="str">
        <f>IF(DU155="","",COUNT($DU$3:DU155))</f>
        <v/>
      </c>
      <c r="DW155" s="16" t="str">
        <f t="shared" si="395"/>
        <v/>
      </c>
      <c r="DX155" s="16" t="str">
        <f t="shared" si="396"/>
        <v/>
      </c>
      <c r="DY155" s="16" t="str">
        <f>IF(DZ155="","",COUNTIF(DZ$3:DZ155,DZ155))</f>
        <v/>
      </c>
      <c r="DZ155" s="16" t="str">
        <f t="shared" si="397"/>
        <v/>
      </c>
      <c r="EA155" s="16" t="str">
        <f t="shared" si="398"/>
        <v/>
      </c>
      <c r="EB155" s="16" t="str">
        <f t="shared" si="399"/>
        <v/>
      </c>
      <c r="EC155" s="16" t="str">
        <f t="shared" si="400"/>
        <v/>
      </c>
      <c r="ED155" s="16" t="str">
        <f t="shared" si="401"/>
        <v/>
      </c>
      <c r="EE155" s="16" t="str">
        <f t="shared" si="402"/>
        <v/>
      </c>
      <c r="EF155" s="16" t="str">
        <f t="shared" si="403"/>
        <v/>
      </c>
      <c r="EG155" s="16" t="str">
        <f t="shared" si="404"/>
        <v/>
      </c>
      <c r="EH155" s="16" t="str">
        <f t="shared" si="405"/>
        <v/>
      </c>
      <c r="EI155" s="16" t="str">
        <f t="shared" si="406"/>
        <v/>
      </c>
      <c r="EJ155" s="16" t="str">
        <f t="shared" si="407"/>
        <v/>
      </c>
      <c r="EK155" s="16" t="str">
        <f t="shared" si="408"/>
        <v/>
      </c>
      <c r="EL155" s="58" t="str">
        <f t="shared" si="409"/>
        <v/>
      </c>
      <c r="EM155" s="58" t="str">
        <f>IF(OR($DZ155="",CR155=""),IF($EL155="","",$EL155),IF(OR(CR155="なし",CR155=0),領収書!$H$1,CR155))</f>
        <v/>
      </c>
      <c r="EN155" s="58" t="str">
        <f>IF(OR($DZ155="",CS155=""),IF($EL155="","",$EL155),IF(OR(CS155="なし",CS155=0),入力!$EN$1,CS155))</f>
        <v/>
      </c>
      <c r="EO155" s="63" t="str">
        <f t="shared" si="410"/>
        <v/>
      </c>
      <c r="EP155" s="63" t="str">
        <f t="shared" si="411"/>
        <v/>
      </c>
      <c r="ER155" s="16" t="str">
        <f>IF(AND(COUNTIF($ET$3:ET155,ET155)=1,ET155&lt;&gt;""),MAX($ER$3:ER154)+1,"")</f>
        <v/>
      </c>
      <c r="ES155" s="16" t="str">
        <f>IF(価格設定!B157="","",価格設定!B157)</f>
        <v/>
      </c>
      <c r="ET155" s="16" t="str">
        <f>IF(価格設定!C157="","",価格設定!C157)</f>
        <v/>
      </c>
      <c r="EV155" s="16" t="str">
        <f t="shared" si="323"/>
        <v/>
      </c>
      <c r="EW155" s="16" t="str">
        <f t="shared" si="412"/>
        <v/>
      </c>
    </row>
    <row r="156" spans="1:153" ht="30" customHeight="1" x14ac:dyDescent="0.2">
      <c r="A156" s="225"/>
      <c r="B156" s="212"/>
      <c r="C156" s="221"/>
      <c r="D156" s="164"/>
      <c r="E156" s="165"/>
      <c r="F156" s="166"/>
      <c r="G156" s="167"/>
      <c r="H156" s="179"/>
      <c r="I156" s="306"/>
      <c r="J156" s="169"/>
      <c r="K156" s="179"/>
      <c r="L156" s="186"/>
      <c r="M156" s="186"/>
      <c r="N156" s="168"/>
      <c r="O156" s="170"/>
      <c r="P156" s="212"/>
      <c r="Q156" s="179" t="str">
        <f>IFERROR(IF(H156="","",IFERROR(INDEX(価格設定!$B$5:$B$1048576,MATCH(H156,価格設定!$B$5:$B$1048576,0),0),INDEX(価格設定!$B$5:$B$1048576,MATCH("*"&amp;H156&amp;"*",価格設定!$B$5:$B$1048576,0),0))),H156)</f>
        <v/>
      </c>
      <c r="R156" s="250" t="str">
        <f>IFERROR(IF(Q156="",IF(K156="","",K156),IF(K156="",IF(INDEX(価格設定!$C$5:$C$1048576,MATCH(Q156,価格設定!$B$5:$B$1048576,0),0)=0,"",INDEX(価格設定!$C$5:$C$1048576,MATCH(Q156,価格設定!$B$5:$B$1048576,0),0)),IF(K156="なし","",K156))),"")</f>
        <v/>
      </c>
      <c r="S156" s="308" t="str">
        <f t="shared" si="324"/>
        <v/>
      </c>
      <c r="T156" s="126" t="str">
        <f>IFERROR(IF(J156="",IF(INDEX(価格設定!$E$5:$R$1048576,MATCH($Q156,価格設定!B$5:B$1048576,0),MATCH($AW156,価格設定!E$1:X$1,1))=0,"",INDEX(価格設定!$E$5:$R$1048576,MATCH($Q156,価格設定!B$5:B$1048576,0),MATCH($AW156,価格設定!E$1:X$1,1))),J156),"")</f>
        <v/>
      </c>
      <c r="U156" s="126" t="str">
        <f t="shared" si="325"/>
        <v/>
      </c>
      <c r="V156" s="132" t="str">
        <f t="shared" si="326"/>
        <v/>
      </c>
      <c r="W156" s="127" t="str">
        <f>IFERROR(IF(OR(T156="",T156&lt;0),"",IFERROR(INDEX(価格設定!E$2:X$3,IF(AND(K156=$K$1,$K$1&lt;&gt;""),ROW(価格設定!$D$3)-1,MATCH(INDEX(価格設定!$D$5:$D$1048576,MATCH(Q156,価格設定!$B$5:$B$1048576,0),0),価格設定!$D$2:$D$3,0)),MATCH($AW156,価格設定!E$1:X$1,1)),INDEX(価格設定!E$2:X$2,0,MATCH($AW156,価格設定!E$1:X$1,1)))),"")</f>
        <v/>
      </c>
      <c r="X156" s="126" t="str">
        <f t="shared" si="317"/>
        <v/>
      </c>
      <c r="Y156" s="128" t="str">
        <f t="shared" si="327"/>
        <v/>
      </c>
      <c r="Z156" s="126" t="str">
        <f t="shared" si="328"/>
        <v/>
      </c>
      <c r="AA156" s="129" t="str">
        <f t="shared" si="329"/>
        <v/>
      </c>
      <c r="AB156" s="126" t="str">
        <f t="shared" si="330"/>
        <v/>
      </c>
      <c r="AC156" s="280" t="str">
        <f t="shared" si="331"/>
        <v/>
      </c>
      <c r="AD156" s="15"/>
      <c r="AE156" s="204" t="str">
        <f>IF(AF156="","",COUNT($AF$3:AF156))</f>
        <v/>
      </c>
      <c r="AF156" s="206" t="str">
        <f t="shared" si="332"/>
        <v/>
      </c>
      <c r="AG156" s="204" t="str">
        <f t="shared" si="333"/>
        <v/>
      </c>
      <c r="AH156" s="204" t="str">
        <f t="shared" si="334"/>
        <v/>
      </c>
      <c r="AI156" s="287"/>
      <c r="AJ156" s="15"/>
      <c r="AK156" s="138" t="str">
        <f t="shared" si="335"/>
        <v/>
      </c>
      <c r="AL156" s="131" t="str">
        <f t="shared" si="336"/>
        <v/>
      </c>
      <c r="AM156" s="131" t="str">
        <f t="shared" si="337"/>
        <v/>
      </c>
      <c r="AN156" s="313" t="str">
        <f t="shared" si="338"/>
        <v/>
      </c>
      <c r="AO156" s="316" t="str">
        <f t="shared" si="339"/>
        <v/>
      </c>
      <c r="AP156" s="18"/>
      <c r="AQ156" s="3" t="str">
        <f>IF(F156="","",MAX($AQ$3:AQ155)+1)</f>
        <v/>
      </c>
      <c r="AR156" s="3" t="str">
        <f>IF(OR(AQ156="",BB156=""),"",MAX($AR$3:AR155)+1)</f>
        <v/>
      </c>
      <c r="AS156" s="3" t="str">
        <f>IF(CQ156="","",RANK(CQ156,CQ$3:CQ$1048576,1)+COUNTIF($CQ$3:CQ156,CQ156)-1)</f>
        <v/>
      </c>
      <c r="AT156" s="21" t="str">
        <f>IF(C156="",IF(OR(AND($H156&lt;&gt;"",C156=""),AND($F155=$F156,$AZ156&lt;&gt;""),COUNTA($H$3:$H$1048576,#REF!,$F$3:$F$1048576)&gt;COUNTA($H$3:$H156,#REF!,$F$3:$F156),$AZ156&lt;&gt;""),INDEX(AT$3:AT$1048576,MATCH(MAX($AQ$3:$AQ155),$AQ$3:$AQ$1048576,0),0),""),C156)</f>
        <v/>
      </c>
      <c r="AU156" s="21" t="str">
        <f>IF(D156="",IF(OR(AND($H156&lt;&gt;"",D156=""),AND($F155=$F156,$AZ156&lt;&gt;""),COUNTA($H$3:$H$1048576,#REF!,$F$3:$F$1048576)&gt;COUNTA($H$3:$H156,#REF!,$F$3:$F156),$AZ156&lt;&gt;""),INDEX(AU$3:AU$1048576,MATCH(MAX($AQ$3:$AQ155),$AQ$3:$AQ$1048576,0),0),""),D156)</f>
        <v/>
      </c>
      <c r="AV156" s="21" t="str">
        <f>IF(E156="",IF(OR(AND($H156&lt;&gt;"",E156=""),AND($F155=$F156,$AZ156&lt;&gt;""),COUNTA($H$3:$H$1048576,#REF!,$F$3:$F$1048576)&gt;COUNTA($H$3:$H156,#REF!,$F$3:$F156),$AZ156&lt;&gt;""),INDEX(AV$3:AV$1048576,MATCH(MAX($AQ$3:$AQ155),$AQ$3:$AQ$1048576,0),0),""),E156)</f>
        <v/>
      </c>
      <c r="AW156" s="24" t="str">
        <f t="shared" si="340"/>
        <v/>
      </c>
      <c r="AX156" s="13" t="str">
        <f t="shared" si="341"/>
        <v/>
      </c>
      <c r="AY156" s="4" t="str">
        <f t="shared" si="342"/>
        <v/>
      </c>
      <c r="AZ156" s="4" t="str">
        <f>IF(AX156="",IF(OR(AND(H156&lt;&gt;"",F156=""),COUNTA($H$3:$H$1048576)&gt;COUNTA($H$3:$H156)),INDEX(AX$3:AX156,MATCH(MAX($AQ$3:AQ156),AQ$3:AQ156,0),0),""),AX156)</f>
        <v/>
      </c>
      <c r="BA156" s="4" t="str">
        <f>IF(AY156="",IF(AND(H156&lt;&gt;"",F156=""),INDEX(AY$3:AY156,MATCH(MAX($AQ$3:AQ156),AQ$3:AQ156,0),0),""),AY156)</f>
        <v/>
      </c>
      <c r="BB156" s="82" t="str">
        <f>IF(BC156="","",RANK(BC156,BC$3:BC$1048576,1)+COUNTIF($BC$3:BC156,BC156)-1)</f>
        <v/>
      </c>
      <c r="BC156" s="139" t="str">
        <f t="shared" si="343"/>
        <v/>
      </c>
      <c r="BD156" s="46" t="str">
        <f t="shared" si="344"/>
        <v/>
      </c>
      <c r="BE156" s="46" t="str">
        <f t="shared" si="345"/>
        <v/>
      </c>
      <c r="BF156" s="46" t="str">
        <f t="shared" si="346"/>
        <v/>
      </c>
      <c r="BG156" s="4" t="str">
        <f t="shared" si="347"/>
        <v/>
      </c>
      <c r="BH156" s="180" t="str">
        <f t="shared" si="348"/>
        <v/>
      </c>
      <c r="BI156" s="16" t="str">
        <f t="shared" si="349"/>
        <v/>
      </c>
      <c r="BJ156" s="52" t="str">
        <f>IF(BI156="","",IF(W156="","",IF(AND(K156=$K$1,$K$1&lt;&gt;""),$BT$2,IFERROR(IF(INDEX(価格設定!$D$5:$D$1048576,MATCH(Q156,価格設定!$B$5:$B$1048576,0),0)=価格設定!$D$3,$BT$2,$BS$2),$BS$2))))</f>
        <v/>
      </c>
      <c r="BK156" s="16" t="str">
        <f>IF(BI156="","",IF(COUNTIF($BI$3:BI156,BI156)=1,1,IF(AND(BI155=BI156,BH156=""),BK155,COUNTIF($BH$3:BH156,BH156))))</f>
        <v/>
      </c>
      <c r="BL156" s="52" t="str">
        <f t="shared" si="350"/>
        <v/>
      </c>
      <c r="BM156" s="52" t="str">
        <f t="shared" si="351"/>
        <v/>
      </c>
      <c r="BN156" s="119" t="str">
        <f t="shared" si="352"/>
        <v/>
      </c>
      <c r="BO156" s="119" t="str">
        <f t="shared" si="353"/>
        <v/>
      </c>
      <c r="BP156" s="17" t="str">
        <f t="shared" si="354"/>
        <v/>
      </c>
      <c r="BQ156" s="17" t="str">
        <f t="shared" si="355"/>
        <v/>
      </c>
      <c r="BR156" s="17" t="str">
        <f>IF(OR(BP156="",COUNTIF($BO$3:BO156,BO156)&lt;&gt;1),"",SUMIF(BO$3:BO$1048576,BO156,BP$3:BP$1048576))</f>
        <v/>
      </c>
      <c r="BS156" s="17" t="str">
        <f t="shared" si="356"/>
        <v/>
      </c>
      <c r="BT156" s="17" t="str">
        <f t="shared" si="357"/>
        <v/>
      </c>
      <c r="BU156" s="17" t="str">
        <f t="shared" si="358"/>
        <v/>
      </c>
      <c r="BV156" s="24" t="str">
        <f t="shared" si="359"/>
        <v/>
      </c>
      <c r="BW156" s="24" t="str">
        <f t="shared" si="360"/>
        <v/>
      </c>
      <c r="BX156" s="24" t="str">
        <f t="shared" si="361"/>
        <v/>
      </c>
      <c r="BY156" s="26" t="str">
        <f t="shared" si="362"/>
        <v/>
      </c>
      <c r="BZ156" s="26" t="str">
        <f t="shared" si="363"/>
        <v/>
      </c>
      <c r="CA156" s="26" t="str">
        <f t="shared" si="364"/>
        <v/>
      </c>
      <c r="CB156" s="66" t="str">
        <f t="shared" si="365"/>
        <v/>
      </c>
      <c r="CC156" s="65" t="str">
        <f t="shared" si="366"/>
        <v/>
      </c>
      <c r="CD156" s="26" t="str">
        <f t="shared" si="367"/>
        <v/>
      </c>
      <c r="CE156" s="26" t="str">
        <f t="shared" si="368"/>
        <v/>
      </c>
      <c r="CF156" s="193" t="str">
        <f t="shared" si="369"/>
        <v/>
      </c>
      <c r="CG156" s="193" t="str">
        <f t="shared" si="370"/>
        <v/>
      </c>
      <c r="CH156" s="26" t="str">
        <f t="shared" si="371"/>
        <v/>
      </c>
      <c r="CI156" s="26" t="str">
        <f t="shared" si="372"/>
        <v/>
      </c>
      <c r="CJ156" s="65" t="str">
        <f t="shared" si="373"/>
        <v/>
      </c>
      <c r="CK156" s="65" t="str">
        <f t="shared" si="374"/>
        <v/>
      </c>
      <c r="CL156" s="64" t="str">
        <f t="shared" si="375"/>
        <v/>
      </c>
      <c r="CM156" s="64" t="str">
        <f t="shared" si="376"/>
        <v/>
      </c>
      <c r="CN156" s="65" t="str">
        <f t="shared" si="377"/>
        <v/>
      </c>
      <c r="CP156" s="63" t="str">
        <f>IF(BH156="","",MAX($CP$3:CP155)+1)</f>
        <v/>
      </c>
      <c r="CQ156" s="24" t="str">
        <f t="shared" si="378"/>
        <v/>
      </c>
      <c r="CR156" s="24" t="str">
        <f t="shared" si="379"/>
        <v/>
      </c>
      <c r="CS156" s="24" t="str">
        <f t="shared" si="380"/>
        <v/>
      </c>
      <c r="CT156" s="58" t="str">
        <f>IF(BO156="","",COUNTIF($BO$3:BO156,BO156)&amp;"@"&amp;BO156)</f>
        <v/>
      </c>
      <c r="CU156" s="16" t="str">
        <f t="shared" si="318"/>
        <v/>
      </c>
      <c r="CV156" s="63" t="str">
        <f t="shared" si="381"/>
        <v/>
      </c>
      <c r="CW156" s="16" t="str">
        <f t="shared" si="382"/>
        <v/>
      </c>
      <c r="CX156" s="16" t="str">
        <f t="shared" si="383"/>
        <v/>
      </c>
      <c r="CY156" s="16" t="str">
        <f t="shared" si="384"/>
        <v/>
      </c>
      <c r="CZ156" s="85" t="str">
        <f t="shared" si="385"/>
        <v/>
      </c>
      <c r="DA156" s="16" t="str">
        <f t="shared" si="386"/>
        <v/>
      </c>
      <c r="DB156" s="16" t="str">
        <f t="shared" si="387"/>
        <v/>
      </c>
      <c r="DC156" s="28" t="str">
        <f>IF(CP156="","",$DC$1&amp;(INDEX(価格設定!D$1:XFD$3,ROW(価格設定!$D$3),MATCH($AW156,価格設定!D$1:XFD$1,1))*100)&amp;"%")</f>
        <v/>
      </c>
      <c r="DD156" s="28" t="str">
        <f>IF(CP156="","",$DD$1&amp;(INDEX(価格設定!D$1:XFD$3,ROW(価格設定!$D$2),MATCH($AW156,価格設定!D$1:XFD$1,1))*100)&amp;"%")</f>
        <v/>
      </c>
      <c r="DE156" s="29" t="str">
        <f t="shared" si="388"/>
        <v/>
      </c>
      <c r="DG156" s="58" t="str">
        <f t="shared" si="389"/>
        <v/>
      </c>
      <c r="DH156" s="58" t="str">
        <f t="shared" si="390"/>
        <v/>
      </c>
      <c r="DI156" s="58" t="str">
        <f t="shared" si="391"/>
        <v/>
      </c>
      <c r="DJ156" s="85" t="str">
        <f t="shared" si="392"/>
        <v/>
      </c>
      <c r="DL156" s="58" t="str">
        <f>IF(COUNTIF(DG$3:DG$1048576,DG156)=COUNTIF($DG$3:$DG156,DG156),DG156,"")</f>
        <v/>
      </c>
      <c r="DM156" s="85" t="str">
        <f t="shared" si="393"/>
        <v/>
      </c>
      <c r="DN156" s="85" t="str">
        <f t="shared" si="319"/>
        <v/>
      </c>
      <c r="DO156" s="85" t="str">
        <f t="shared" si="319"/>
        <v/>
      </c>
      <c r="DP156" s="303"/>
      <c r="DQ156" s="17" t="str">
        <f t="shared" si="320"/>
        <v/>
      </c>
      <c r="DR156" s="17" t="str">
        <f t="shared" si="321"/>
        <v/>
      </c>
      <c r="DS156" s="17" t="str">
        <f t="shared" si="322"/>
        <v/>
      </c>
      <c r="DU156" s="16" t="str">
        <f t="shared" si="394"/>
        <v/>
      </c>
      <c r="DV156" s="16" t="str">
        <f>IF(DU156="","",COUNT($DU$3:DU156))</f>
        <v/>
      </c>
      <c r="DW156" s="16" t="str">
        <f t="shared" si="395"/>
        <v/>
      </c>
      <c r="DX156" s="16" t="str">
        <f t="shared" si="396"/>
        <v/>
      </c>
      <c r="DY156" s="16" t="str">
        <f>IF(DZ156="","",COUNTIF(DZ$3:DZ156,DZ156))</f>
        <v/>
      </c>
      <c r="DZ156" s="16" t="str">
        <f t="shared" si="397"/>
        <v/>
      </c>
      <c r="EA156" s="16" t="str">
        <f t="shared" si="398"/>
        <v/>
      </c>
      <c r="EB156" s="16" t="str">
        <f t="shared" si="399"/>
        <v/>
      </c>
      <c r="EC156" s="16" t="str">
        <f t="shared" si="400"/>
        <v/>
      </c>
      <c r="ED156" s="16" t="str">
        <f t="shared" si="401"/>
        <v/>
      </c>
      <c r="EE156" s="16" t="str">
        <f t="shared" si="402"/>
        <v/>
      </c>
      <c r="EF156" s="16" t="str">
        <f t="shared" si="403"/>
        <v/>
      </c>
      <c r="EG156" s="16" t="str">
        <f t="shared" si="404"/>
        <v/>
      </c>
      <c r="EH156" s="16" t="str">
        <f t="shared" si="405"/>
        <v/>
      </c>
      <c r="EI156" s="16" t="str">
        <f t="shared" si="406"/>
        <v/>
      </c>
      <c r="EJ156" s="16" t="str">
        <f t="shared" si="407"/>
        <v/>
      </c>
      <c r="EK156" s="16" t="str">
        <f t="shared" si="408"/>
        <v/>
      </c>
      <c r="EL156" s="58" t="str">
        <f t="shared" si="409"/>
        <v/>
      </c>
      <c r="EM156" s="58" t="str">
        <f>IF(OR($DZ156="",CR156=""),IF($EL156="","",$EL156),IF(OR(CR156="なし",CR156=0),領収書!$H$1,CR156))</f>
        <v/>
      </c>
      <c r="EN156" s="58" t="str">
        <f>IF(OR($DZ156="",CS156=""),IF($EL156="","",$EL156),IF(OR(CS156="なし",CS156=0),入力!$EN$1,CS156))</f>
        <v/>
      </c>
      <c r="EO156" s="63" t="str">
        <f t="shared" si="410"/>
        <v/>
      </c>
      <c r="EP156" s="63" t="str">
        <f t="shared" si="411"/>
        <v/>
      </c>
      <c r="ER156" s="16" t="str">
        <f>IF(AND(COUNTIF($ET$3:ET156,ET156)=1,ET156&lt;&gt;""),MAX($ER$3:ER155)+1,"")</f>
        <v/>
      </c>
      <c r="ES156" s="16" t="str">
        <f>IF(価格設定!B158="","",価格設定!B158)</f>
        <v/>
      </c>
      <c r="ET156" s="16" t="str">
        <f>IF(価格設定!C158="","",価格設定!C158)</f>
        <v/>
      </c>
      <c r="EV156" s="16" t="str">
        <f t="shared" si="323"/>
        <v/>
      </c>
      <c r="EW156" s="16" t="str">
        <f t="shared" si="412"/>
        <v/>
      </c>
    </row>
    <row r="157" spans="1:153" ht="30" customHeight="1" x14ac:dyDescent="0.2">
      <c r="A157" s="225"/>
      <c r="B157" s="212"/>
      <c r="C157" s="221"/>
      <c r="D157" s="164"/>
      <c r="E157" s="165"/>
      <c r="F157" s="166"/>
      <c r="G157" s="167"/>
      <c r="H157" s="179"/>
      <c r="I157" s="306"/>
      <c r="J157" s="169"/>
      <c r="K157" s="179"/>
      <c r="L157" s="186"/>
      <c r="M157" s="186"/>
      <c r="N157" s="168"/>
      <c r="O157" s="170"/>
      <c r="P157" s="212"/>
      <c r="Q157" s="179" t="str">
        <f>IFERROR(IF(H157="","",IFERROR(INDEX(価格設定!$B$5:$B$1048576,MATCH(H157,価格設定!$B$5:$B$1048576,0),0),INDEX(価格設定!$B$5:$B$1048576,MATCH("*"&amp;H157&amp;"*",価格設定!$B$5:$B$1048576,0),0))),H157)</f>
        <v/>
      </c>
      <c r="R157" s="250" t="str">
        <f>IFERROR(IF(Q157="",IF(K157="","",K157),IF(K157="",IF(INDEX(価格設定!$C$5:$C$1048576,MATCH(Q157,価格設定!$B$5:$B$1048576,0),0)=0,"",INDEX(価格設定!$C$5:$C$1048576,MATCH(Q157,価格設定!$B$5:$B$1048576,0),0)),IF(K157="なし","",K157))),"")</f>
        <v/>
      </c>
      <c r="S157" s="308" t="str">
        <f t="shared" si="324"/>
        <v/>
      </c>
      <c r="T157" s="126" t="str">
        <f>IFERROR(IF(J157="",IF(INDEX(価格設定!$E$5:$R$1048576,MATCH($Q157,価格設定!B$5:B$1048576,0),MATCH($AW157,価格設定!E$1:X$1,1))=0,"",INDEX(価格設定!$E$5:$R$1048576,MATCH($Q157,価格設定!B$5:B$1048576,0),MATCH($AW157,価格設定!E$1:X$1,1))),J157),"")</f>
        <v/>
      </c>
      <c r="U157" s="126" t="str">
        <f t="shared" si="325"/>
        <v/>
      </c>
      <c r="V157" s="132" t="str">
        <f t="shared" si="326"/>
        <v/>
      </c>
      <c r="W157" s="127" t="str">
        <f>IFERROR(IF(OR(T157="",T157&lt;0),"",IFERROR(INDEX(価格設定!E$2:X$3,IF(AND(K157=$K$1,$K$1&lt;&gt;""),ROW(価格設定!$D$3)-1,MATCH(INDEX(価格設定!$D$5:$D$1048576,MATCH(Q157,価格設定!$B$5:$B$1048576,0),0),価格設定!$D$2:$D$3,0)),MATCH($AW157,価格設定!E$1:X$1,1)),INDEX(価格設定!E$2:X$2,0,MATCH($AW157,価格設定!E$1:X$1,1)))),"")</f>
        <v/>
      </c>
      <c r="X157" s="126" t="str">
        <f t="shared" si="317"/>
        <v/>
      </c>
      <c r="Y157" s="128" t="str">
        <f t="shared" si="327"/>
        <v/>
      </c>
      <c r="Z157" s="126" t="str">
        <f t="shared" si="328"/>
        <v/>
      </c>
      <c r="AA157" s="129" t="str">
        <f t="shared" si="329"/>
        <v/>
      </c>
      <c r="AB157" s="126" t="str">
        <f t="shared" si="330"/>
        <v/>
      </c>
      <c r="AC157" s="280" t="str">
        <f t="shared" si="331"/>
        <v/>
      </c>
      <c r="AD157" s="15"/>
      <c r="AE157" s="204" t="str">
        <f>IF(AF157="","",COUNT($AF$3:AF157))</f>
        <v/>
      </c>
      <c r="AF157" s="206" t="str">
        <f t="shared" si="332"/>
        <v/>
      </c>
      <c r="AG157" s="204" t="str">
        <f t="shared" si="333"/>
        <v/>
      </c>
      <c r="AH157" s="204" t="str">
        <f t="shared" si="334"/>
        <v/>
      </c>
      <c r="AI157" s="287"/>
      <c r="AJ157" s="15"/>
      <c r="AK157" s="138" t="str">
        <f t="shared" si="335"/>
        <v/>
      </c>
      <c r="AL157" s="131" t="str">
        <f t="shared" si="336"/>
        <v/>
      </c>
      <c r="AM157" s="131" t="str">
        <f t="shared" si="337"/>
        <v/>
      </c>
      <c r="AN157" s="313" t="str">
        <f t="shared" si="338"/>
        <v/>
      </c>
      <c r="AO157" s="316" t="str">
        <f t="shared" si="339"/>
        <v/>
      </c>
      <c r="AP157" s="18"/>
      <c r="AQ157" s="3" t="str">
        <f>IF(F157="","",MAX($AQ$3:AQ156)+1)</f>
        <v/>
      </c>
      <c r="AR157" s="3" t="str">
        <f>IF(OR(AQ157="",BB157=""),"",MAX($AR$3:AR156)+1)</f>
        <v/>
      </c>
      <c r="AS157" s="3" t="str">
        <f>IF(CQ157="","",RANK(CQ157,CQ$3:CQ$1048576,1)+COUNTIF($CQ$3:CQ157,CQ157)-1)</f>
        <v/>
      </c>
      <c r="AT157" s="21" t="str">
        <f>IF(C157="",IF(OR(AND($H157&lt;&gt;"",C157=""),AND($F156=$F157,$AZ157&lt;&gt;""),COUNTA($H$3:$H$1048576,#REF!,$F$3:$F$1048576)&gt;COUNTA($H$3:$H157,#REF!,$F$3:$F157),$AZ157&lt;&gt;""),INDEX(AT$3:AT$1048576,MATCH(MAX($AQ$3:$AQ156),$AQ$3:$AQ$1048576,0),0),""),C157)</f>
        <v/>
      </c>
      <c r="AU157" s="21" t="str">
        <f>IF(D157="",IF(OR(AND($H157&lt;&gt;"",D157=""),AND($F156=$F157,$AZ157&lt;&gt;""),COUNTA($H$3:$H$1048576,#REF!,$F$3:$F$1048576)&gt;COUNTA($H$3:$H157,#REF!,$F$3:$F157),$AZ157&lt;&gt;""),INDEX(AU$3:AU$1048576,MATCH(MAX($AQ$3:$AQ156),$AQ$3:$AQ$1048576,0),0),""),D157)</f>
        <v/>
      </c>
      <c r="AV157" s="21" t="str">
        <f>IF(E157="",IF(OR(AND($H157&lt;&gt;"",E157=""),AND($F156=$F157,$AZ157&lt;&gt;""),COUNTA($H$3:$H$1048576,#REF!,$F$3:$F$1048576)&gt;COUNTA($H$3:$H157,#REF!,$F$3:$F157),$AZ157&lt;&gt;""),INDEX(AV$3:AV$1048576,MATCH(MAX($AQ$3:$AQ156),$AQ$3:$AQ$1048576,0),0),""),E157)</f>
        <v/>
      </c>
      <c r="AW157" s="24" t="str">
        <f t="shared" si="340"/>
        <v/>
      </c>
      <c r="AX157" s="13" t="str">
        <f t="shared" si="341"/>
        <v/>
      </c>
      <c r="AY157" s="4" t="str">
        <f t="shared" si="342"/>
        <v/>
      </c>
      <c r="AZ157" s="4" t="str">
        <f>IF(AX157="",IF(OR(AND(H157&lt;&gt;"",F157=""),COUNTA($H$3:$H$1048576)&gt;COUNTA($H$3:$H157)),INDEX(AX$3:AX157,MATCH(MAX($AQ$3:AQ157),AQ$3:AQ157,0),0),""),AX157)</f>
        <v/>
      </c>
      <c r="BA157" s="4" t="str">
        <f>IF(AY157="",IF(AND(H157&lt;&gt;"",F157=""),INDEX(AY$3:AY157,MATCH(MAX($AQ$3:AQ157),AQ$3:AQ157,0),0),""),AY157)</f>
        <v/>
      </c>
      <c r="BB157" s="82" t="str">
        <f>IF(BC157="","",RANK(BC157,BC$3:BC$1048576,1)+COUNTIF($BC$3:BC157,BC157)-1)</f>
        <v/>
      </c>
      <c r="BC157" s="139" t="str">
        <f t="shared" si="343"/>
        <v/>
      </c>
      <c r="BD157" s="46" t="str">
        <f t="shared" si="344"/>
        <v/>
      </c>
      <c r="BE157" s="46" t="str">
        <f t="shared" si="345"/>
        <v/>
      </c>
      <c r="BF157" s="46" t="str">
        <f t="shared" si="346"/>
        <v/>
      </c>
      <c r="BG157" s="4" t="str">
        <f t="shared" si="347"/>
        <v/>
      </c>
      <c r="BH157" s="180" t="str">
        <f t="shared" si="348"/>
        <v/>
      </c>
      <c r="BI157" s="16" t="str">
        <f t="shared" si="349"/>
        <v/>
      </c>
      <c r="BJ157" s="52" t="str">
        <f>IF(BI157="","",IF(W157="","",IF(AND(K157=$K$1,$K$1&lt;&gt;""),$BT$2,IFERROR(IF(INDEX(価格設定!$D$5:$D$1048576,MATCH(Q157,価格設定!$B$5:$B$1048576,0),0)=価格設定!$D$3,$BT$2,$BS$2),$BS$2))))</f>
        <v/>
      </c>
      <c r="BK157" s="16" t="str">
        <f>IF(BI157="","",IF(COUNTIF($BI$3:BI157,BI157)=1,1,IF(AND(BI156=BI157,BH157=""),BK156,COUNTIF($BH$3:BH157,BH157))))</f>
        <v/>
      </c>
      <c r="BL157" s="52" t="str">
        <f t="shared" si="350"/>
        <v/>
      </c>
      <c r="BM157" s="52" t="str">
        <f t="shared" si="351"/>
        <v/>
      </c>
      <c r="BN157" s="119" t="str">
        <f t="shared" si="352"/>
        <v/>
      </c>
      <c r="BO157" s="119" t="str">
        <f t="shared" si="353"/>
        <v/>
      </c>
      <c r="BP157" s="17" t="str">
        <f t="shared" si="354"/>
        <v/>
      </c>
      <c r="BQ157" s="17" t="str">
        <f t="shared" si="355"/>
        <v/>
      </c>
      <c r="BR157" s="17" t="str">
        <f>IF(OR(BP157="",COUNTIF($BO$3:BO157,BO157)&lt;&gt;1),"",SUMIF(BO$3:BO$1048576,BO157,BP$3:BP$1048576))</f>
        <v/>
      </c>
      <c r="BS157" s="17" t="str">
        <f t="shared" si="356"/>
        <v/>
      </c>
      <c r="BT157" s="17" t="str">
        <f t="shared" si="357"/>
        <v/>
      </c>
      <c r="BU157" s="17" t="str">
        <f t="shared" si="358"/>
        <v/>
      </c>
      <c r="BV157" s="24" t="str">
        <f t="shared" si="359"/>
        <v/>
      </c>
      <c r="BW157" s="24" t="str">
        <f t="shared" si="360"/>
        <v/>
      </c>
      <c r="BX157" s="24" t="str">
        <f t="shared" si="361"/>
        <v/>
      </c>
      <c r="BY157" s="26" t="str">
        <f t="shared" si="362"/>
        <v/>
      </c>
      <c r="BZ157" s="26" t="str">
        <f t="shared" si="363"/>
        <v/>
      </c>
      <c r="CA157" s="26" t="str">
        <f t="shared" si="364"/>
        <v/>
      </c>
      <c r="CB157" s="66" t="str">
        <f t="shared" si="365"/>
        <v/>
      </c>
      <c r="CC157" s="65" t="str">
        <f t="shared" si="366"/>
        <v/>
      </c>
      <c r="CD157" s="26" t="str">
        <f t="shared" si="367"/>
        <v/>
      </c>
      <c r="CE157" s="26" t="str">
        <f t="shared" si="368"/>
        <v/>
      </c>
      <c r="CF157" s="193" t="str">
        <f t="shared" si="369"/>
        <v/>
      </c>
      <c r="CG157" s="193" t="str">
        <f t="shared" si="370"/>
        <v/>
      </c>
      <c r="CH157" s="26" t="str">
        <f t="shared" si="371"/>
        <v/>
      </c>
      <c r="CI157" s="26" t="str">
        <f t="shared" si="372"/>
        <v/>
      </c>
      <c r="CJ157" s="65" t="str">
        <f t="shared" si="373"/>
        <v/>
      </c>
      <c r="CK157" s="65" t="str">
        <f t="shared" si="374"/>
        <v/>
      </c>
      <c r="CL157" s="64" t="str">
        <f t="shared" si="375"/>
        <v/>
      </c>
      <c r="CM157" s="64" t="str">
        <f t="shared" si="376"/>
        <v/>
      </c>
      <c r="CN157" s="65" t="str">
        <f t="shared" si="377"/>
        <v/>
      </c>
      <c r="CP157" s="63" t="str">
        <f>IF(BH157="","",MAX($CP$3:CP156)+1)</f>
        <v/>
      </c>
      <c r="CQ157" s="24" t="str">
        <f t="shared" si="378"/>
        <v/>
      </c>
      <c r="CR157" s="24" t="str">
        <f t="shared" si="379"/>
        <v/>
      </c>
      <c r="CS157" s="24" t="str">
        <f t="shared" si="380"/>
        <v/>
      </c>
      <c r="CT157" s="58" t="str">
        <f>IF(BO157="","",COUNTIF($BO$3:BO157,BO157)&amp;"@"&amp;BO157)</f>
        <v/>
      </c>
      <c r="CU157" s="16" t="str">
        <f t="shared" si="318"/>
        <v/>
      </c>
      <c r="CV157" s="63" t="str">
        <f t="shared" si="381"/>
        <v/>
      </c>
      <c r="CW157" s="16" t="str">
        <f t="shared" si="382"/>
        <v/>
      </c>
      <c r="CX157" s="16" t="str">
        <f t="shared" si="383"/>
        <v/>
      </c>
      <c r="CY157" s="16" t="str">
        <f t="shared" si="384"/>
        <v/>
      </c>
      <c r="CZ157" s="85" t="str">
        <f t="shared" si="385"/>
        <v/>
      </c>
      <c r="DA157" s="16" t="str">
        <f t="shared" si="386"/>
        <v/>
      </c>
      <c r="DB157" s="16" t="str">
        <f t="shared" si="387"/>
        <v/>
      </c>
      <c r="DC157" s="28" t="str">
        <f>IF(CP157="","",$DC$1&amp;(INDEX(価格設定!D$1:XFD$3,ROW(価格設定!$D$3),MATCH($AW157,価格設定!D$1:XFD$1,1))*100)&amp;"%")</f>
        <v/>
      </c>
      <c r="DD157" s="28" t="str">
        <f>IF(CP157="","",$DD$1&amp;(INDEX(価格設定!D$1:XFD$3,ROW(価格設定!$D$2),MATCH($AW157,価格設定!D$1:XFD$1,1))*100)&amp;"%")</f>
        <v/>
      </c>
      <c r="DE157" s="29" t="str">
        <f t="shared" si="388"/>
        <v/>
      </c>
      <c r="DG157" s="58" t="str">
        <f t="shared" si="389"/>
        <v/>
      </c>
      <c r="DH157" s="58" t="str">
        <f t="shared" si="390"/>
        <v/>
      </c>
      <c r="DI157" s="58" t="str">
        <f t="shared" si="391"/>
        <v/>
      </c>
      <c r="DJ157" s="85" t="str">
        <f t="shared" si="392"/>
        <v/>
      </c>
      <c r="DL157" s="58" t="str">
        <f>IF(COUNTIF(DG$3:DG$1048576,DG157)=COUNTIF($DG$3:$DG157,DG157),DG157,"")</f>
        <v/>
      </c>
      <c r="DM157" s="85" t="str">
        <f t="shared" si="393"/>
        <v/>
      </c>
      <c r="DN157" s="85" t="str">
        <f t="shared" si="319"/>
        <v/>
      </c>
      <c r="DO157" s="85" t="str">
        <f t="shared" si="319"/>
        <v/>
      </c>
      <c r="DP157" s="303"/>
      <c r="DQ157" s="17" t="str">
        <f t="shared" si="320"/>
        <v/>
      </c>
      <c r="DR157" s="17" t="str">
        <f t="shared" si="321"/>
        <v/>
      </c>
      <c r="DS157" s="17" t="str">
        <f t="shared" si="322"/>
        <v/>
      </c>
      <c r="DU157" s="16" t="str">
        <f t="shared" si="394"/>
        <v/>
      </c>
      <c r="DV157" s="16" t="str">
        <f>IF(DU157="","",COUNT($DU$3:DU157))</f>
        <v/>
      </c>
      <c r="DW157" s="16" t="str">
        <f t="shared" si="395"/>
        <v/>
      </c>
      <c r="DX157" s="16" t="str">
        <f t="shared" si="396"/>
        <v/>
      </c>
      <c r="DY157" s="16" t="str">
        <f>IF(DZ157="","",COUNTIF(DZ$3:DZ157,DZ157))</f>
        <v/>
      </c>
      <c r="DZ157" s="16" t="str">
        <f t="shared" si="397"/>
        <v/>
      </c>
      <c r="EA157" s="16" t="str">
        <f t="shared" si="398"/>
        <v/>
      </c>
      <c r="EB157" s="16" t="str">
        <f t="shared" si="399"/>
        <v/>
      </c>
      <c r="EC157" s="16" t="str">
        <f t="shared" si="400"/>
        <v/>
      </c>
      <c r="ED157" s="16" t="str">
        <f t="shared" si="401"/>
        <v/>
      </c>
      <c r="EE157" s="16" t="str">
        <f t="shared" si="402"/>
        <v/>
      </c>
      <c r="EF157" s="16" t="str">
        <f t="shared" si="403"/>
        <v/>
      </c>
      <c r="EG157" s="16" t="str">
        <f t="shared" si="404"/>
        <v/>
      </c>
      <c r="EH157" s="16" t="str">
        <f t="shared" si="405"/>
        <v/>
      </c>
      <c r="EI157" s="16" t="str">
        <f t="shared" si="406"/>
        <v/>
      </c>
      <c r="EJ157" s="16" t="str">
        <f t="shared" si="407"/>
        <v/>
      </c>
      <c r="EK157" s="16" t="str">
        <f t="shared" si="408"/>
        <v/>
      </c>
      <c r="EL157" s="58" t="str">
        <f t="shared" si="409"/>
        <v/>
      </c>
      <c r="EM157" s="58" t="str">
        <f>IF(OR($DZ157="",CR157=""),IF($EL157="","",$EL157),IF(OR(CR157="なし",CR157=0),領収書!$H$1,CR157))</f>
        <v/>
      </c>
      <c r="EN157" s="58" t="str">
        <f>IF(OR($DZ157="",CS157=""),IF($EL157="","",$EL157),IF(OR(CS157="なし",CS157=0),入力!$EN$1,CS157))</f>
        <v/>
      </c>
      <c r="EO157" s="63" t="str">
        <f t="shared" si="410"/>
        <v/>
      </c>
      <c r="EP157" s="63" t="str">
        <f t="shared" si="411"/>
        <v/>
      </c>
      <c r="ER157" s="16" t="str">
        <f>IF(AND(COUNTIF($ET$3:ET157,ET157)=1,ET157&lt;&gt;""),MAX($ER$3:ER156)+1,"")</f>
        <v/>
      </c>
      <c r="ES157" s="16" t="str">
        <f>IF(価格設定!B159="","",価格設定!B159)</f>
        <v/>
      </c>
      <c r="ET157" s="16" t="str">
        <f>IF(価格設定!C159="","",価格設定!C159)</f>
        <v/>
      </c>
      <c r="EV157" s="16" t="str">
        <f t="shared" si="323"/>
        <v/>
      </c>
      <c r="EW157" s="16" t="str">
        <f t="shared" si="412"/>
        <v/>
      </c>
    </row>
    <row r="158" spans="1:153" ht="30" customHeight="1" x14ac:dyDescent="0.2">
      <c r="A158" s="225"/>
      <c r="B158" s="212"/>
      <c r="C158" s="221"/>
      <c r="D158" s="164"/>
      <c r="E158" s="165"/>
      <c r="F158" s="166"/>
      <c r="G158" s="167"/>
      <c r="H158" s="179"/>
      <c r="I158" s="306"/>
      <c r="J158" s="169"/>
      <c r="K158" s="179"/>
      <c r="L158" s="186"/>
      <c r="M158" s="186"/>
      <c r="N158" s="168"/>
      <c r="O158" s="170"/>
      <c r="P158" s="212"/>
      <c r="Q158" s="179" t="str">
        <f>IFERROR(IF(H158="","",IFERROR(INDEX(価格設定!$B$5:$B$1048576,MATCH(H158,価格設定!$B$5:$B$1048576,0),0),INDEX(価格設定!$B$5:$B$1048576,MATCH("*"&amp;H158&amp;"*",価格設定!$B$5:$B$1048576,0),0))),H158)</f>
        <v/>
      </c>
      <c r="R158" s="250" t="str">
        <f>IFERROR(IF(Q158="",IF(K158="","",K158),IF(K158="",IF(INDEX(価格設定!$C$5:$C$1048576,MATCH(Q158,価格設定!$B$5:$B$1048576,0),0)=0,"",INDEX(価格設定!$C$5:$C$1048576,MATCH(Q158,価格設定!$B$5:$B$1048576,0),0)),IF(K158="なし","",K158))),"")</f>
        <v/>
      </c>
      <c r="S158" s="308" t="str">
        <f t="shared" si="324"/>
        <v/>
      </c>
      <c r="T158" s="126" t="str">
        <f>IFERROR(IF(J158="",IF(INDEX(価格設定!$E$5:$R$1048576,MATCH($Q158,価格設定!B$5:B$1048576,0),MATCH($AW158,価格設定!E$1:X$1,1))=0,"",INDEX(価格設定!$E$5:$R$1048576,MATCH($Q158,価格設定!B$5:B$1048576,0),MATCH($AW158,価格設定!E$1:X$1,1))),J158),"")</f>
        <v/>
      </c>
      <c r="U158" s="126" t="str">
        <f t="shared" si="325"/>
        <v/>
      </c>
      <c r="V158" s="132" t="str">
        <f t="shared" si="326"/>
        <v/>
      </c>
      <c r="W158" s="127" t="str">
        <f>IFERROR(IF(OR(T158="",T158&lt;0),"",IFERROR(INDEX(価格設定!E$2:X$3,IF(AND(K158=$K$1,$K$1&lt;&gt;""),ROW(価格設定!$D$3)-1,MATCH(INDEX(価格設定!$D$5:$D$1048576,MATCH(Q158,価格設定!$B$5:$B$1048576,0),0),価格設定!$D$2:$D$3,0)),MATCH($AW158,価格設定!E$1:X$1,1)),INDEX(価格設定!E$2:X$2,0,MATCH($AW158,価格設定!E$1:X$1,1)))),"")</f>
        <v/>
      </c>
      <c r="X158" s="126" t="str">
        <f t="shared" si="317"/>
        <v/>
      </c>
      <c r="Y158" s="128" t="str">
        <f t="shared" si="327"/>
        <v/>
      </c>
      <c r="Z158" s="126" t="str">
        <f t="shared" si="328"/>
        <v/>
      </c>
      <c r="AA158" s="129" t="str">
        <f t="shared" si="329"/>
        <v/>
      </c>
      <c r="AB158" s="126" t="str">
        <f t="shared" si="330"/>
        <v/>
      </c>
      <c r="AC158" s="280" t="str">
        <f t="shared" si="331"/>
        <v/>
      </c>
      <c r="AD158" s="15"/>
      <c r="AE158" s="204" t="str">
        <f>IF(AF158="","",COUNT($AF$3:AF158))</f>
        <v/>
      </c>
      <c r="AF158" s="206" t="str">
        <f t="shared" si="332"/>
        <v/>
      </c>
      <c r="AG158" s="204" t="str">
        <f t="shared" si="333"/>
        <v/>
      </c>
      <c r="AH158" s="204" t="str">
        <f t="shared" si="334"/>
        <v/>
      </c>
      <c r="AI158" s="287"/>
      <c r="AJ158" s="15"/>
      <c r="AK158" s="138" t="str">
        <f t="shared" si="335"/>
        <v/>
      </c>
      <c r="AL158" s="131" t="str">
        <f t="shared" si="336"/>
        <v/>
      </c>
      <c r="AM158" s="131" t="str">
        <f t="shared" si="337"/>
        <v/>
      </c>
      <c r="AN158" s="313" t="str">
        <f t="shared" si="338"/>
        <v/>
      </c>
      <c r="AO158" s="316" t="str">
        <f t="shared" si="339"/>
        <v/>
      </c>
      <c r="AP158" s="18"/>
      <c r="AQ158" s="3" t="str">
        <f>IF(F158="","",MAX($AQ$3:AQ157)+1)</f>
        <v/>
      </c>
      <c r="AR158" s="3" t="str">
        <f>IF(OR(AQ158="",BB158=""),"",MAX($AR$3:AR157)+1)</f>
        <v/>
      </c>
      <c r="AS158" s="3" t="str">
        <f>IF(CQ158="","",RANK(CQ158,CQ$3:CQ$1048576,1)+COUNTIF($CQ$3:CQ158,CQ158)-1)</f>
        <v/>
      </c>
      <c r="AT158" s="21" t="str">
        <f>IF(C158="",IF(OR(AND($H158&lt;&gt;"",C158=""),AND($F157=$F158,$AZ158&lt;&gt;""),COUNTA($H$3:$H$1048576,#REF!,$F$3:$F$1048576)&gt;COUNTA($H$3:$H158,#REF!,$F$3:$F158),$AZ158&lt;&gt;""),INDEX(AT$3:AT$1048576,MATCH(MAX($AQ$3:$AQ157),$AQ$3:$AQ$1048576,0),0),""),C158)</f>
        <v/>
      </c>
      <c r="AU158" s="21" t="str">
        <f>IF(D158="",IF(OR(AND($H158&lt;&gt;"",D158=""),AND($F157=$F158,$AZ158&lt;&gt;""),COUNTA($H$3:$H$1048576,#REF!,$F$3:$F$1048576)&gt;COUNTA($H$3:$H158,#REF!,$F$3:$F158),$AZ158&lt;&gt;""),INDEX(AU$3:AU$1048576,MATCH(MAX($AQ$3:$AQ157),$AQ$3:$AQ$1048576,0),0),""),D158)</f>
        <v/>
      </c>
      <c r="AV158" s="21" t="str">
        <f>IF(E158="",IF(OR(AND($H158&lt;&gt;"",E158=""),AND($F157=$F158,$AZ158&lt;&gt;""),COUNTA($H$3:$H$1048576,#REF!,$F$3:$F$1048576)&gt;COUNTA($H$3:$H158,#REF!,$F$3:$F158),$AZ158&lt;&gt;""),INDEX(AV$3:AV$1048576,MATCH(MAX($AQ$3:$AQ157),$AQ$3:$AQ$1048576,0),0),""),E158)</f>
        <v/>
      </c>
      <c r="AW158" s="24" t="str">
        <f t="shared" si="340"/>
        <v/>
      </c>
      <c r="AX158" s="13" t="str">
        <f t="shared" si="341"/>
        <v/>
      </c>
      <c r="AY158" s="4" t="str">
        <f t="shared" si="342"/>
        <v/>
      </c>
      <c r="AZ158" s="4" t="str">
        <f>IF(AX158="",IF(OR(AND(H158&lt;&gt;"",F158=""),COUNTA($H$3:$H$1048576)&gt;COUNTA($H$3:$H158)),INDEX(AX$3:AX158,MATCH(MAX($AQ$3:AQ158),AQ$3:AQ158,0),0),""),AX158)</f>
        <v/>
      </c>
      <c r="BA158" s="4" t="str">
        <f>IF(AY158="",IF(AND(H158&lt;&gt;"",F158=""),INDEX(AY$3:AY158,MATCH(MAX($AQ$3:AQ158),AQ$3:AQ158,0),0),""),AY158)</f>
        <v/>
      </c>
      <c r="BB158" s="82" t="str">
        <f>IF(BC158="","",RANK(BC158,BC$3:BC$1048576,1)+COUNTIF($BC$3:BC158,BC158)-1)</f>
        <v/>
      </c>
      <c r="BC158" s="139" t="str">
        <f t="shared" si="343"/>
        <v/>
      </c>
      <c r="BD158" s="46" t="str">
        <f t="shared" si="344"/>
        <v/>
      </c>
      <c r="BE158" s="46" t="str">
        <f t="shared" si="345"/>
        <v/>
      </c>
      <c r="BF158" s="46" t="str">
        <f t="shared" si="346"/>
        <v/>
      </c>
      <c r="BG158" s="4" t="str">
        <f t="shared" si="347"/>
        <v/>
      </c>
      <c r="BH158" s="180" t="str">
        <f t="shared" si="348"/>
        <v/>
      </c>
      <c r="BI158" s="16" t="str">
        <f t="shared" si="349"/>
        <v/>
      </c>
      <c r="BJ158" s="52" t="str">
        <f>IF(BI158="","",IF(W158="","",IF(AND(K158=$K$1,$K$1&lt;&gt;""),$BT$2,IFERROR(IF(INDEX(価格設定!$D$5:$D$1048576,MATCH(Q158,価格設定!$B$5:$B$1048576,0),0)=価格設定!$D$3,$BT$2,$BS$2),$BS$2))))</f>
        <v/>
      </c>
      <c r="BK158" s="16" t="str">
        <f>IF(BI158="","",IF(COUNTIF($BI$3:BI158,BI158)=1,1,IF(AND(BI157=BI158,BH158=""),BK157,COUNTIF($BH$3:BH158,BH158))))</f>
        <v/>
      </c>
      <c r="BL158" s="52" t="str">
        <f t="shared" si="350"/>
        <v/>
      </c>
      <c r="BM158" s="52" t="str">
        <f t="shared" si="351"/>
        <v/>
      </c>
      <c r="BN158" s="119" t="str">
        <f t="shared" si="352"/>
        <v/>
      </c>
      <c r="BO158" s="119" t="str">
        <f t="shared" si="353"/>
        <v/>
      </c>
      <c r="BP158" s="17" t="str">
        <f t="shared" si="354"/>
        <v/>
      </c>
      <c r="BQ158" s="17" t="str">
        <f t="shared" si="355"/>
        <v/>
      </c>
      <c r="BR158" s="17" t="str">
        <f>IF(OR(BP158="",COUNTIF($BO$3:BO158,BO158)&lt;&gt;1),"",SUMIF(BO$3:BO$1048576,BO158,BP$3:BP$1048576))</f>
        <v/>
      </c>
      <c r="BS158" s="17" t="str">
        <f t="shared" si="356"/>
        <v/>
      </c>
      <c r="BT158" s="17" t="str">
        <f t="shared" si="357"/>
        <v/>
      </c>
      <c r="BU158" s="17" t="str">
        <f t="shared" si="358"/>
        <v/>
      </c>
      <c r="BV158" s="24" t="str">
        <f t="shared" si="359"/>
        <v/>
      </c>
      <c r="BW158" s="24" t="str">
        <f t="shared" si="360"/>
        <v/>
      </c>
      <c r="BX158" s="24" t="str">
        <f t="shared" si="361"/>
        <v/>
      </c>
      <c r="BY158" s="26" t="str">
        <f t="shared" si="362"/>
        <v/>
      </c>
      <c r="BZ158" s="26" t="str">
        <f t="shared" si="363"/>
        <v/>
      </c>
      <c r="CA158" s="26" t="str">
        <f t="shared" si="364"/>
        <v/>
      </c>
      <c r="CB158" s="66" t="str">
        <f t="shared" si="365"/>
        <v/>
      </c>
      <c r="CC158" s="65" t="str">
        <f t="shared" si="366"/>
        <v/>
      </c>
      <c r="CD158" s="26" t="str">
        <f t="shared" si="367"/>
        <v/>
      </c>
      <c r="CE158" s="26" t="str">
        <f t="shared" si="368"/>
        <v/>
      </c>
      <c r="CF158" s="193" t="str">
        <f t="shared" si="369"/>
        <v/>
      </c>
      <c r="CG158" s="193" t="str">
        <f t="shared" si="370"/>
        <v/>
      </c>
      <c r="CH158" s="26" t="str">
        <f t="shared" si="371"/>
        <v/>
      </c>
      <c r="CI158" s="26" t="str">
        <f t="shared" si="372"/>
        <v/>
      </c>
      <c r="CJ158" s="65" t="str">
        <f t="shared" si="373"/>
        <v/>
      </c>
      <c r="CK158" s="65" t="str">
        <f t="shared" si="374"/>
        <v/>
      </c>
      <c r="CL158" s="64" t="str">
        <f t="shared" si="375"/>
        <v/>
      </c>
      <c r="CM158" s="64" t="str">
        <f t="shared" si="376"/>
        <v/>
      </c>
      <c r="CN158" s="65" t="str">
        <f t="shared" si="377"/>
        <v/>
      </c>
      <c r="CP158" s="63" t="str">
        <f>IF(BH158="","",MAX($CP$3:CP157)+1)</f>
        <v/>
      </c>
      <c r="CQ158" s="24" t="str">
        <f t="shared" si="378"/>
        <v/>
      </c>
      <c r="CR158" s="24" t="str">
        <f t="shared" si="379"/>
        <v/>
      </c>
      <c r="CS158" s="24" t="str">
        <f t="shared" si="380"/>
        <v/>
      </c>
      <c r="CT158" s="58" t="str">
        <f>IF(BO158="","",COUNTIF($BO$3:BO158,BO158)&amp;"@"&amp;BO158)</f>
        <v/>
      </c>
      <c r="CU158" s="16" t="str">
        <f t="shared" si="318"/>
        <v/>
      </c>
      <c r="CV158" s="63" t="str">
        <f t="shared" si="381"/>
        <v/>
      </c>
      <c r="CW158" s="16" t="str">
        <f t="shared" si="382"/>
        <v/>
      </c>
      <c r="CX158" s="16" t="str">
        <f t="shared" si="383"/>
        <v/>
      </c>
      <c r="CY158" s="16" t="str">
        <f t="shared" si="384"/>
        <v/>
      </c>
      <c r="CZ158" s="85" t="str">
        <f t="shared" si="385"/>
        <v/>
      </c>
      <c r="DA158" s="16" t="str">
        <f t="shared" si="386"/>
        <v/>
      </c>
      <c r="DB158" s="16" t="str">
        <f t="shared" si="387"/>
        <v/>
      </c>
      <c r="DC158" s="28" t="str">
        <f>IF(CP158="","",$DC$1&amp;(INDEX(価格設定!D$1:XFD$3,ROW(価格設定!$D$3),MATCH($AW158,価格設定!D$1:XFD$1,1))*100)&amp;"%")</f>
        <v/>
      </c>
      <c r="DD158" s="28" t="str">
        <f>IF(CP158="","",$DD$1&amp;(INDEX(価格設定!D$1:XFD$3,ROW(価格設定!$D$2),MATCH($AW158,価格設定!D$1:XFD$1,1))*100)&amp;"%")</f>
        <v/>
      </c>
      <c r="DE158" s="29" t="str">
        <f t="shared" si="388"/>
        <v/>
      </c>
      <c r="DG158" s="58" t="str">
        <f t="shared" si="389"/>
        <v/>
      </c>
      <c r="DH158" s="58" t="str">
        <f t="shared" si="390"/>
        <v/>
      </c>
      <c r="DI158" s="58" t="str">
        <f t="shared" si="391"/>
        <v/>
      </c>
      <c r="DJ158" s="85" t="str">
        <f t="shared" si="392"/>
        <v/>
      </c>
      <c r="DL158" s="58" t="str">
        <f>IF(COUNTIF(DG$3:DG$1048576,DG158)=COUNTIF($DG$3:$DG158,DG158),DG158,"")</f>
        <v/>
      </c>
      <c r="DM158" s="85" t="str">
        <f t="shared" si="393"/>
        <v/>
      </c>
      <c r="DN158" s="85" t="str">
        <f t="shared" si="319"/>
        <v/>
      </c>
      <c r="DO158" s="85" t="str">
        <f t="shared" si="319"/>
        <v/>
      </c>
      <c r="DP158" s="303"/>
      <c r="DQ158" s="17" t="str">
        <f t="shared" si="320"/>
        <v/>
      </c>
      <c r="DR158" s="17" t="str">
        <f t="shared" si="321"/>
        <v/>
      </c>
      <c r="DS158" s="17" t="str">
        <f t="shared" si="322"/>
        <v/>
      </c>
      <c r="DU158" s="16" t="str">
        <f t="shared" si="394"/>
        <v/>
      </c>
      <c r="DV158" s="16" t="str">
        <f>IF(DU158="","",COUNT($DU$3:DU158))</f>
        <v/>
      </c>
      <c r="DW158" s="16" t="str">
        <f t="shared" si="395"/>
        <v/>
      </c>
      <c r="DX158" s="16" t="str">
        <f t="shared" si="396"/>
        <v/>
      </c>
      <c r="DY158" s="16" t="str">
        <f>IF(DZ158="","",COUNTIF(DZ$3:DZ158,DZ158))</f>
        <v/>
      </c>
      <c r="DZ158" s="16" t="str">
        <f t="shared" si="397"/>
        <v/>
      </c>
      <c r="EA158" s="16" t="str">
        <f t="shared" si="398"/>
        <v/>
      </c>
      <c r="EB158" s="16" t="str">
        <f t="shared" si="399"/>
        <v/>
      </c>
      <c r="EC158" s="16" t="str">
        <f t="shared" si="400"/>
        <v/>
      </c>
      <c r="ED158" s="16" t="str">
        <f t="shared" si="401"/>
        <v/>
      </c>
      <c r="EE158" s="16" t="str">
        <f t="shared" si="402"/>
        <v/>
      </c>
      <c r="EF158" s="16" t="str">
        <f t="shared" si="403"/>
        <v/>
      </c>
      <c r="EG158" s="16" t="str">
        <f t="shared" si="404"/>
        <v/>
      </c>
      <c r="EH158" s="16" t="str">
        <f t="shared" si="405"/>
        <v/>
      </c>
      <c r="EI158" s="16" t="str">
        <f t="shared" si="406"/>
        <v/>
      </c>
      <c r="EJ158" s="16" t="str">
        <f t="shared" si="407"/>
        <v/>
      </c>
      <c r="EK158" s="16" t="str">
        <f t="shared" si="408"/>
        <v/>
      </c>
      <c r="EL158" s="58" t="str">
        <f t="shared" si="409"/>
        <v/>
      </c>
      <c r="EM158" s="58" t="str">
        <f>IF(OR($DZ158="",CR158=""),IF($EL158="","",$EL158),IF(OR(CR158="なし",CR158=0),領収書!$H$1,CR158))</f>
        <v/>
      </c>
      <c r="EN158" s="58" t="str">
        <f>IF(OR($DZ158="",CS158=""),IF($EL158="","",$EL158),IF(OR(CS158="なし",CS158=0),入力!$EN$1,CS158))</f>
        <v/>
      </c>
      <c r="EO158" s="63" t="str">
        <f t="shared" si="410"/>
        <v/>
      </c>
      <c r="EP158" s="63" t="str">
        <f t="shared" si="411"/>
        <v/>
      </c>
      <c r="ER158" s="16" t="str">
        <f>IF(AND(COUNTIF($ET$3:ET158,ET158)=1,ET158&lt;&gt;""),MAX($ER$3:ER157)+1,"")</f>
        <v/>
      </c>
      <c r="ES158" s="16" t="str">
        <f>IF(価格設定!B160="","",価格設定!B160)</f>
        <v/>
      </c>
      <c r="ET158" s="16" t="str">
        <f>IF(価格設定!C160="","",価格設定!C160)</f>
        <v/>
      </c>
      <c r="EV158" s="16" t="str">
        <f t="shared" si="323"/>
        <v/>
      </c>
      <c r="EW158" s="16" t="str">
        <f t="shared" si="412"/>
        <v/>
      </c>
    </row>
    <row r="159" spans="1:153" ht="30" customHeight="1" x14ac:dyDescent="0.2">
      <c r="A159" s="225"/>
      <c r="B159" s="212"/>
      <c r="C159" s="221"/>
      <c r="D159" s="164"/>
      <c r="E159" s="165"/>
      <c r="F159" s="166"/>
      <c r="G159" s="167"/>
      <c r="H159" s="179"/>
      <c r="I159" s="306"/>
      <c r="J159" s="169"/>
      <c r="K159" s="179"/>
      <c r="L159" s="186"/>
      <c r="M159" s="186"/>
      <c r="N159" s="168"/>
      <c r="O159" s="170"/>
      <c r="P159" s="212"/>
      <c r="Q159" s="179" t="str">
        <f>IFERROR(IF(H159="","",IFERROR(INDEX(価格設定!$B$5:$B$1048576,MATCH(H159,価格設定!$B$5:$B$1048576,0),0),INDEX(価格設定!$B$5:$B$1048576,MATCH("*"&amp;H159&amp;"*",価格設定!$B$5:$B$1048576,0),0))),H159)</f>
        <v/>
      </c>
      <c r="R159" s="250" t="str">
        <f>IFERROR(IF(Q159="",IF(K159="","",K159),IF(K159="",IF(INDEX(価格設定!$C$5:$C$1048576,MATCH(Q159,価格設定!$B$5:$B$1048576,0),0)=0,"",INDEX(価格設定!$C$5:$C$1048576,MATCH(Q159,価格設定!$B$5:$B$1048576,0),0)),IF(K159="なし","",K159))),"")</f>
        <v/>
      </c>
      <c r="S159" s="308" t="str">
        <f t="shared" si="324"/>
        <v/>
      </c>
      <c r="T159" s="126" t="str">
        <f>IFERROR(IF(J159="",IF(INDEX(価格設定!$E$5:$R$1048576,MATCH($Q159,価格設定!B$5:B$1048576,0),MATCH($AW159,価格設定!E$1:X$1,1))=0,"",INDEX(価格設定!$E$5:$R$1048576,MATCH($Q159,価格設定!B$5:B$1048576,0),MATCH($AW159,価格設定!E$1:X$1,1))),J159),"")</f>
        <v/>
      </c>
      <c r="U159" s="126" t="str">
        <f t="shared" si="325"/>
        <v/>
      </c>
      <c r="V159" s="132" t="str">
        <f t="shared" si="326"/>
        <v/>
      </c>
      <c r="W159" s="127" t="str">
        <f>IFERROR(IF(OR(T159="",T159&lt;0),"",IFERROR(INDEX(価格設定!E$2:X$3,IF(AND(K159=$K$1,$K$1&lt;&gt;""),ROW(価格設定!$D$3)-1,MATCH(INDEX(価格設定!$D$5:$D$1048576,MATCH(Q159,価格設定!$B$5:$B$1048576,0),0),価格設定!$D$2:$D$3,0)),MATCH($AW159,価格設定!E$1:X$1,1)),INDEX(価格設定!E$2:X$2,0,MATCH($AW159,価格設定!E$1:X$1,1)))),"")</f>
        <v/>
      </c>
      <c r="X159" s="126" t="str">
        <f t="shared" si="317"/>
        <v/>
      </c>
      <c r="Y159" s="128" t="str">
        <f t="shared" si="327"/>
        <v/>
      </c>
      <c r="Z159" s="126" t="str">
        <f t="shared" si="328"/>
        <v/>
      </c>
      <c r="AA159" s="129" t="str">
        <f t="shared" si="329"/>
        <v/>
      </c>
      <c r="AB159" s="126" t="str">
        <f t="shared" si="330"/>
        <v/>
      </c>
      <c r="AC159" s="280" t="str">
        <f t="shared" si="331"/>
        <v/>
      </c>
      <c r="AD159" s="15"/>
      <c r="AE159" s="204" t="str">
        <f>IF(AF159="","",COUNT($AF$3:AF159))</f>
        <v/>
      </c>
      <c r="AF159" s="206" t="str">
        <f t="shared" si="332"/>
        <v/>
      </c>
      <c r="AG159" s="204" t="str">
        <f t="shared" si="333"/>
        <v/>
      </c>
      <c r="AH159" s="204" t="str">
        <f t="shared" si="334"/>
        <v/>
      </c>
      <c r="AI159" s="287"/>
      <c r="AJ159" s="15"/>
      <c r="AK159" s="138" t="str">
        <f t="shared" si="335"/>
        <v/>
      </c>
      <c r="AL159" s="131" t="str">
        <f t="shared" si="336"/>
        <v/>
      </c>
      <c r="AM159" s="131" t="str">
        <f t="shared" si="337"/>
        <v/>
      </c>
      <c r="AN159" s="313" t="str">
        <f t="shared" si="338"/>
        <v/>
      </c>
      <c r="AO159" s="316" t="str">
        <f t="shared" si="339"/>
        <v/>
      </c>
      <c r="AP159" s="18"/>
      <c r="AQ159" s="3" t="str">
        <f>IF(F159="","",MAX($AQ$3:AQ158)+1)</f>
        <v/>
      </c>
      <c r="AR159" s="3" t="str">
        <f>IF(OR(AQ159="",BB159=""),"",MAX($AR$3:AR158)+1)</f>
        <v/>
      </c>
      <c r="AS159" s="3" t="str">
        <f>IF(CQ159="","",RANK(CQ159,CQ$3:CQ$1048576,1)+COUNTIF($CQ$3:CQ159,CQ159)-1)</f>
        <v/>
      </c>
      <c r="AT159" s="21" t="str">
        <f>IF(C159="",IF(OR(AND($H159&lt;&gt;"",C159=""),AND($F158=$F159,$AZ159&lt;&gt;""),COUNTA($H$3:$H$1048576,#REF!,$F$3:$F$1048576)&gt;COUNTA($H$3:$H159,#REF!,$F$3:$F159),$AZ159&lt;&gt;""),INDEX(AT$3:AT$1048576,MATCH(MAX($AQ$3:$AQ158),$AQ$3:$AQ$1048576,0),0),""),C159)</f>
        <v/>
      </c>
      <c r="AU159" s="21" t="str">
        <f>IF(D159="",IF(OR(AND($H159&lt;&gt;"",D159=""),AND($F158=$F159,$AZ159&lt;&gt;""),COUNTA($H$3:$H$1048576,#REF!,$F$3:$F$1048576)&gt;COUNTA($H$3:$H159,#REF!,$F$3:$F159),$AZ159&lt;&gt;""),INDEX(AU$3:AU$1048576,MATCH(MAX($AQ$3:$AQ158),$AQ$3:$AQ$1048576,0),0),""),D159)</f>
        <v/>
      </c>
      <c r="AV159" s="21" t="str">
        <f>IF(E159="",IF(OR(AND($H159&lt;&gt;"",E159=""),AND($F158=$F159,$AZ159&lt;&gt;""),COUNTA($H$3:$H$1048576,#REF!,$F$3:$F$1048576)&gt;COUNTA($H$3:$H159,#REF!,$F$3:$F159),$AZ159&lt;&gt;""),INDEX(AV$3:AV$1048576,MATCH(MAX($AQ$3:$AQ158),$AQ$3:$AQ$1048576,0),0),""),E159)</f>
        <v/>
      </c>
      <c r="AW159" s="24" t="str">
        <f t="shared" si="340"/>
        <v/>
      </c>
      <c r="AX159" s="13" t="str">
        <f t="shared" si="341"/>
        <v/>
      </c>
      <c r="AY159" s="4" t="str">
        <f t="shared" si="342"/>
        <v/>
      </c>
      <c r="AZ159" s="4" t="str">
        <f>IF(AX159="",IF(OR(AND(H159&lt;&gt;"",F159=""),COUNTA($H$3:$H$1048576)&gt;COUNTA($H$3:$H159)),INDEX(AX$3:AX159,MATCH(MAX($AQ$3:AQ159),AQ$3:AQ159,0),0),""),AX159)</f>
        <v/>
      </c>
      <c r="BA159" s="4" t="str">
        <f>IF(AY159="",IF(AND(H159&lt;&gt;"",F159=""),INDEX(AY$3:AY159,MATCH(MAX($AQ$3:AQ159),AQ$3:AQ159,0),0),""),AY159)</f>
        <v/>
      </c>
      <c r="BB159" s="82" t="str">
        <f>IF(BC159="","",RANK(BC159,BC$3:BC$1048576,1)+COUNTIF($BC$3:BC159,BC159)-1)</f>
        <v/>
      </c>
      <c r="BC159" s="139" t="str">
        <f t="shared" si="343"/>
        <v/>
      </c>
      <c r="BD159" s="46" t="str">
        <f t="shared" si="344"/>
        <v/>
      </c>
      <c r="BE159" s="46" t="str">
        <f t="shared" si="345"/>
        <v/>
      </c>
      <c r="BF159" s="46" t="str">
        <f t="shared" si="346"/>
        <v/>
      </c>
      <c r="BG159" s="4" t="str">
        <f t="shared" si="347"/>
        <v/>
      </c>
      <c r="BH159" s="180" t="str">
        <f t="shared" si="348"/>
        <v/>
      </c>
      <c r="BI159" s="16" t="str">
        <f t="shared" si="349"/>
        <v/>
      </c>
      <c r="BJ159" s="52" t="str">
        <f>IF(BI159="","",IF(W159="","",IF(AND(K159=$K$1,$K$1&lt;&gt;""),$BT$2,IFERROR(IF(INDEX(価格設定!$D$5:$D$1048576,MATCH(Q159,価格設定!$B$5:$B$1048576,0),0)=価格設定!$D$3,$BT$2,$BS$2),$BS$2))))</f>
        <v/>
      </c>
      <c r="BK159" s="16" t="str">
        <f>IF(BI159="","",IF(COUNTIF($BI$3:BI159,BI159)=1,1,IF(AND(BI158=BI159,BH159=""),BK158,COUNTIF($BH$3:BH159,BH159))))</f>
        <v/>
      </c>
      <c r="BL159" s="52" t="str">
        <f t="shared" si="350"/>
        <v/>
      </c>
      <c r="BM159" s="52" t="str">
        <f t="shared" si="351"/>
        <v/>
      </c>
      <c r="BN159" s="119" t="str">
        <f t="shared" si="352"/>
        <v/>
      </c>
      <c r="BO159" s="119" t="str">
        <f t="shared" si="353"/>
        <v/>
      </c>
      <c r="BP159" s="17" t="str">
        <f t="shared" si="354"/>
        <v/>
      </c>
      <c r="BQ159" s="17" t="str">
        <f t="shared" si="355"/>
        <v/>
      </c>
      <c r="BR159" s="17" t="str">
        <f>IF(OR(BP159="",COUNTIF($BO$3:BO159,BO159)&lt;&gt;1),"",SUMIF(BO$3:BO$1048576,BO159,BP$3:BP$1048576))</f>
        <v/>
      </c>
      <c r="BS159" s="17" t="str">
        <f t="shared" si="356"/>
        <v/>
      </c>
      <c r="BT159" s="17" t="str">
        <f t="shared" si="357"/>
        <v/>
      </c>
      <c r="BU159" s="17" t="str">
        <f t="shared" si="358"/>
        <v/>
      </c>
      <c r="BV159" s="24" t="str">
        <f t="shared" si="359"/>
        <v/>
      </c>
      <c r="BW159" s="24" t="str">
        <f t="shared" si="360"/>
        <v/>
      </c>
      <c r="BX159" s="24" t="str">
        <f t="shared" si="361"/>
        <v/>
      </c>
      <c r="BY159" s="26" t="str">
        <f t="shared" si="362"/>
        <v/>
      </c>
      <c r="BZ159" s="26" t="str">
        <f t="shared" si="363"/>
        <v/>
      </c>
      <c r="CA159" s="26" t="str">
        <f t="shared" si="364"/>
        <v/>
      </c>
      <c r="CB159" s="66" t="str">
        <f t="shared" si="365"/>
        <v/>
      </c>
      <c r="CC159" s="65" t="str">
        <f t="shared" si="366"/>
        <v/>
      </c>
      <c r="CD159" s="26" t="str">
        <f t="shared" si="367"/>
        <v/>
      </c>
      <c r="CE159" s="26" t="str">
        <f t="shared" si="368"/>
        <v/>
      </c>
      <c r="CF159" s="193" t="str">
        <f t="shared" si="369"/>
        <v/>
      </c>
      <c r="CG159" s="193" t="str">
        <f t="shared" si="370"/>
        <v/>
      </c>
      <c r="CH159" s="26" t="str">
        <f t="shared" si="371"/>
        <v/>
      </c>
      <c r="CI159" s="26" t="str">
        <f t="shared" si="372"/>
        <v/>
      </c>
      <c r="CJ159" s="65" t="str">
        <f t="shared" si="373"/>
        <v/>
      </c>
      <c r="CK159" s="65" t="str">
        <f t="shared" si="374"/>
        <v/>
      </c>
      <c r="CL159" s="64" t="str">
        <f t="shared" si="375"/>
        <v/>
      </c>
      <c r="CM159" s="64" t="str">
        <f t="shared" si="376"/>
        <v/>
      </c>
      <c r="CN159" s="65" t="str">
        <f t="shared" si="377"/>
        <v/>
      </c>
      <c r="CP159" s="63" t="str">
        <f>IF(BH159="","",MAX($CP$3:CP158)+1)</f>
        <v/>
      </c>
      <c r="CQ159" s="24" t="str">
        <f t="shared" si="378"/>
        <v/>
      </c>
      <c r="CR159" s="24" t="str">
        <f t="shared" si="379"/>
        <v/>
      </c>
      <c r="CS159" s="24" t="str">
        <f t="shared" si="380"/>
        <v/>
      </c>
      <c r="CT159" s="58" t="str">
        <f>IF(BO159="","",COUNTIF($BO$3:BO159,BO159)&amp;"@"&amp;BO159)</f>
        <v/>
      </c>
      <c r="CU159" s="16" t="str">
        <f t="shared" si="318"/>
        <v/>
      </c>
      <c r="CV159" s="63" t="str">
        <f t="shared" si="381"/>
        <v/>
      </c>
      <c r="CW159" s="16" t="str">
        <f t="shared" si="382"/>
        <v/>
      </c>
      <c r="CX159" s="16" t="str">
        <f t="shared" si="383"/>
        <v/>
      </c>
      <c r="CY159" s="16" t="str">
        <f t="shared" si="384"/>
        <v/>
      </c>
      <c r="CZ159" s="85" t="str">
        <f t="shared" si="385"/>
        <v/>
      </c>
      <c r="DA159" s="16" t="str">
        <f t="shared" si="386"/>
        <v/>
      </c>
      <c r="DB159" s="16" t="str">
        <f t="shared" si="387"/>
        <v/>
      </c>
      <c r="DC159" s="28" t="str">
        <f>IF(CP159="","",$DC$1&amp;(INDEX(価格設定!D$1:XFD$3,ROW(価格設定!$D$3),MATCH($AW159,価格設定!D$1:XFD$1,1))*100)&amp;"%")</f>
        <v/>
      </c>
      <c r="DD159" s="28" t="str">
        <f>IF(CP159="","",$DD$1&amp;(INDEX(価格設定!D$1:XFD$3,ROW(価格設定!$D$2),MATCH($AW159,価格設定!D$1:XFD$1,1))*100)&amp;"%")</f>
        <v/>
      </c>
      <c r="DE159" s="29" t="str">
        <f t="shared" si="388"/>
        <v/>
      </c>
      <c r="DG159" s="58" t="str">
        <f t="shared" si="389"/>
        <v/>
      </c>
      <c r="DH159" s="58" t="str">
        <f t="shared" si="390"/>
        <v/>
      </c>
      <c r="DI159" s="58" t="str">
        <f t="shared" si="391"/>
        <v/>
      </c>
      <c r="DJ159" s="85" t="str">
        <f t="shared" si="392"/>
        <v/>
      </c>
      <c r="DL159" s="58" t="str">
        <f>IF(COUNTIF(DG$3:DG$1048576,DG159)=COUNTIF($DG$3:$DG159,DG159),DG159,"")</f>
        <v/>
      </c>
      <c r="DM159" s="85" t="str">
        <f t="shared" si="393"/>
        <v/>
      </c>
      <c r="DN159" s="85" t="str">
        <f t="shared" si="319"/>
        <v/>
      </c>
      <c r="DO159" s="85" t="str">
        <f t="shared" si="319"/>
        <v/>
      </c>
      <c r="DP159" s="303"/>
      <c r="DQ159" s="17" t="str">
        <f t="shared" si="320"/>
        <v/>
      </c>
      <c r="DR159" s="17" t="str">
        <f t="shared" si="321"/>
        <v/>
      </c>
      <c r="DS159" s="17" t="str">
        <f t="shared" si="322"/>
        <v/>
      </c>
      <c r="DU159" s="16" t="str">
        <f t="shared" si="394"/>
        <v/>
      </c>
      <c r="DV159" s="16" t="str">
        <f>IF(DU159="","",COUNT($DU$3:DU159))</f>
        <v/>
      </c>
      <c r="DW159" s="16" t="str">
        <f t="shared" si="395"/>
        <v/>
      </c>
      <c r="DX159" s="16" t="str">
        <f t="shared" si="396"/>
        <v/>
      </c>
      <c r="DY159" s="16" t="str">
        <f>IF(DZ159="","",COUNTIF(DZ$3:DZ159,DZ159))</f>
        <v/>
      </c>
      <c r="DZ159" s="16" t="str">
        <f t="shared" si="397"/>
        <v/>
      </c>
      <c r="EA159" s="16" t="str">
        <f t="shared" si="398"/>
        <v/>
      </c>
      <c r="EB159" s="16" t="str">
        <f t="shared" si="399"/>
        <v/>
      </c>
      <c r="EC159" s="16" t="str">
        <f t="shared" si="400"/>
        <v/>
      </c>
      <c r="ED159" s="16" t="str">
        <f t="shared" si="401"/>
        <v/>
      </c>
      <c r="EE159" s="16" t="str">
        <f t="shared" si="402"/>
        <v/>
      </c>
      <c r="EF159" s="16" t="str">
        <f t="shared" si="403"/>
        <v/>
      </c>
      <c r="EG159" s="16" t="str">
        <f t="shared" si="404"/>
        <v/>
      </c>
      <c r="EH159" s="16" t="str">
        <f t="shared" si="405"/>
        <v/>
      </c>
      <c r="EI159" s="16" t="str">
        <f t="shared" si="406"/>
        <v/>
      </c>
      <c r="EJ159" s="16" t="str">
        <f t="shared" si="407"/>
        <v/>
      </c>
      <c r="EK159" s="16" t="str">
        <f t="shared" si="408"/>
        <v/>
      </c>
      <c r="EL159" s="58" t="str">
        <f t="shared" si="409"/>
        <v/>
      </c>
      <c r="EM159" s="58" t="str">
        <f>IF(OR($DZ159="",CR159=""),IF($EL159="","",$EL159),IF(OR(CR159="なし",CR159=0),領収書!$H$1,CR159))</f>
        <v/>
      </c>
      <c r="EN159" s="58" t="str">
        <f>IF(OR($DZ159="",CS159=""),IF($EL159="","",$EL159),IF(OR(CS159="なし",CS159=0),入力!$EN$1,CS159))</f>
        <v/>
      </c>
      <c r="EO159" s="63" t="str">
        <f t="shared" si="410"/>
        <v/>
      </c>
      <c r="EP159" s="63" t="str">
        <f t="shared" si="411"/>
        <v/>
      </c>
      <c r="ER159" s="16" t="str">
        <f>IF(AND(COUNTIF($ET$3:ET159,ET159)=1,ET159&lt;&gt;""),MAX($ER$3:ER158)+1,"")</f>
        <v/>
      </c>
      <c r="ES159" s="16" t="str">
        <f>IF(価格設定!B161="","",価格設定!B161)</f>
        <v/>
      </c>
      <c r="ET159" s="16" t="str">
        <f>IF(価格設定!C161="","",価格設定!C161)</f>
        <v/>
      </c>
      <c r="EV159" s="16" t="str">
        <f t="shared" si="323"/>
        <v/>
      </c>
      <c r="EW159" s="16" t="str">
        <f t="shared" si="412"/>
        <v/>
      </c>
    </row>
    <row r="160" spans="1:153" ht="30" customHeight="1" x14ac:dyDescent="0.2">
      <c r="A160" s="225"/>
      <c r="B160" s="212"/>
      <c r="C160" s="221"/>
      <c r="D160" s="164"/>
      <c r="E160" s="165"/>
      <c r="F160" s="166"/>
      <c r="G160" s="167"/>
      <c r="H160" s="179"/>
      <c r="I160" s="306"/>
      <c r="J160" s="169"/>
      <c r="K160" s="179"/>
      <c r="L160" s="186"/>
      <c r="M160" s="186"/>
      <c r="N160" s="168"/>
      <c r="O160" s="170"/>
      <c r="P160" s="212"/>
      <c r="Q160" s="179" t="str">
        <f>IFERROR(IF(H160="","",IFERROR(INDEX(価格設定!$B$5:$B$1048576,MATCH(H160,価格設定!$B$5:$B$1048576,0),0),INDEX(価格設定!$B$5:$B$1048576,MATCH("*"&amp;H160&amp;"*",価格設定!$B$5:$B$1048576,0),0))),H160)</f>
        <v/>
      </c>
      <c r="R160" s="250" t="str">
        <f>IFERROR(IF(Q160="",IF(K160="","",K160),IF(K160="",IF(INDEX(価格設定!$C$5:$C$1048576,MATCH(Q160,価格設定!$B$5:$B$1048576,0),0)=0,"",INDEX(価格設定!$C$5:$C$1048576,MATCH(Q160,価格設定!$B$5:$B$1048576,0),0)),IF(K160="なし","",K160))),"")</f>
        <v/>
      </c>
      <c r="S160" s="308" t="str">
        <f t="shared" si="324"/>
        <v/>
      </c>
      <c r="T160" s="126" t="str">
        <f>IFERROR(IF(J160="",IF(INDEX(価格設定!$E$5:$R$1048576,MATCH($Q160,価格設定!B$5:B$1048576,0),MATCH($AW160,価格設定!E$1:X$1,1))=0,"",INDEX(価格設定!$E$5:$R$1048576,MATCH($Q160,価格設定!B$5:B$1048576,0),MATCH($AW160,価格設定!E$1:X$1,1))),J160),"")</f>
        <v/>
      </c>
      <c r="U160" s="126" t="str">
        <f t="shared" si="325"/>
        <v/>
      </c>
      <c r="V160" s="132" t="str">
        <f t="shared" si="326"/>
        <v/>
      </c>
      <c r="W160" s="127" t="str">
        <f>IFERROR(IF(OR(T160="",T160&lt;0),"",IFERROR(INDEX(価格設定!E$2:X$3,IF(AND(K160=$K$1,$K$1&lt;&gt;""),ROW(価格設定!$D$3)-1,MATCH(INDEX(価格設定!$D$5:$D$1048576,MATCH(Q160,価格設定!$B$5:$B$1048576,0),0),価格設定!$D$2:$D$3,0)),MATCH($AW160,価格設定!E$1:X$1,1)),INDEX(価格設定!E$2:X$2,0,MATCH($AW160,価格設定!E$1:X$1,1)))),"")</f>
        <v/>
      </c>
      <c r="X160" s="126" t="str">
        <f t="shared" si="317"/>
        <v/>
      </c>
      <c r="Y160" s="128" t="str">
        <f t="shared" si="327"/>
        <v/>
      </c>
      <c r="Z160" s="126" t="str">
        <f t="shared" si="328"/>
        <v/>
      </c>
      <c r="AA160" s="129" t="str">
        <f t="shared" si="329"/>
        <v/>
      </c>
      <c r="AB160" s="126" t="str">
        <f t="shared" si="330"/>
        <v/>
      </c>
      <c r="AC160" s="280" t="str">
        <f t="shared" si="331"/>
        <v/>
      </c>
      <c r="AD160" s="15"/>
      <c r="AE160" s="204" t="str">
        <f>IF(AF160="","",COUNT($AF$3:AF160))</f>
        <v/>
      </c>
      <c r="AF160" s="206" t="str">
        <f t="shared" si="332"/>
        <v/>
      </c>
      <c r="AG160" s="204" t="str">
        <f t="shared" si="333"/>
        <v/>
      </c>
      <c r="AH160" s="204" t="str">
        <f t="shared" si="334"/>
        <v/>
      </c>
      <c r="AI160" s="287"/>
      <c r="AJ160" s="15"/>
      <c r="AK160" s="138" t="str">
        <f t="shared" si="335"/>
        <v/>
      </c>
      <c r="AL160" s="131" t="str">
        <f t="shared" si="336"/>
        <v/>
      </c>
      <c r="AM160" s="131" t="str">
        <f t="shared" si="337"/>
        <v/>
      </c>
      <c r="AN160" s="313" t="str">
        <f t="shared" si="338"/>
        <v/>
      </c>
      <c r="AO160" s="316" t="str">
        <f t="shared" si="339"/>
        <v/>
      </c>
      <c r="AP160" s="18"/>
      <c r="AQ160" s="3" t="str">
        <f>IF(F160="","",MAX($AQ$3:AQ159)+1)</f>
        <v/>
      </c>
      <c r="AR160" s="3" t="str">
        <f>IF(OR(AQ160="",BB160=""),"",MAX($AR$3:AR159)+1)</f>
        <v/>
      </c>
      <c r="AS160" s="3" t="str">
        <f>IF(CQ160="","",RANK(CQ160,CQ$3:CQ$1048576,1)+COUNTIF($CQ$3:CQ160,CQ160)-1)</f>
        <v/>
      </c>
      <c r="AT160" s="21" t="str">
        <f>IF(C160="",IF(OR(AND($H160&lt;&gt;"",C160=""),AND($F159=$F160,$AZ160&lt;&gt;""),COUNTA($H$3:$H$1048576,#REF!,$F$3:$F$1048576)&gt;COUNTA($H$3:$H160,#REF!,$F$3:$F160),$AZ160&lt;&gt;""),INDEX(AT$3:AT$1048576,MATCH(MAX($AQ$3:$AQ159),$AQ$3:$AQ$1048576,0),0),""),C160)</f>
        <v/>
      </c>
      <c r="AU160" s="21" t="str">
        <f>IF(D160="",IF(OR(AND($H160&lt;&gt;"",D160=""),AND($F159=$F160,$AZ160&lt;&gt;""),COUNTA($H$3:$H$1048576,#REF!,$F$3:$F$1048576)&gt;COUNTA($H$3:$H160,#REF!,$F$3:$F160),$AZ160&lt;&gt;""),INDEX(AU$3:AU$1048576,MATCH(MAX($AQ$3:$AQ159),$AQ$3:$AQ$1048576,0),0),""),D160)</f>
        <v/>
      </c>
      <c r="AV160" s="21" t="str">
        <f>IF(E160="",IF(OR(AND($H160&lt;&gt;"",E160=""),AND($F159=$F160,$AZ160&lt;&gt;""),COUNTA($H$3:$H$1048576,#REF!,$F$3:$F$1048576)&gt;COUNTA($H$3:$H160,#REF!,$F$3:$F160),$AZ160&lt;&gt;""),INDEX(AV$3:AV$1048576,MATCH(MAX($AQ$3:$AQ159),$AQ$3:$AQ$1048576,0),0),""),E160)</f>
        <v/>
      </c>
      <c r="AW160" s="24" t="str">
        <f t="shared" si="340"/>
        <v/>
      </c>
      <c r="AX160" s="13" t="str">
        <f t="shared" si="341"/>
        <v/>
      </c>
      <c r="AY160" s="4" t="str">
        <f t="shared" si="342"/>
        <v/>
      </c>
      <c r="AZ160" s="4" t="str">
        <f>IF(AX160="",IF(OR(AND(H160&lt;&gt;"",F160=""),COUNTA($H$3:$H$1048576)&gt;COUNTA($H$3:$H160)),INDEX(AX$3:AX160,MATCH(MAX($AQ$3:AQ160),AQ$3:AQ160,0),0),""),AX160)</f>
        <v/>
      </c>
      <c r="BA160" s="4" t="str">
        <f>IF(AY160="",IF(AND(H160&lt;&gt;"",F160=""),INDEX(AY$3:AY160,MATCH(MAX($AQ$3:AQ160),AQ$3:AQ160,0),0),""),AY160)</f>
        <v/>
      </c>
      <c r="BB160" s="82" t="str">
        <f>IF(BC160="","",RANK(BC160,BC$3:BC$1048576,1)+COUNTIF($BC$3:BC160,BC160)-1)</f>
        <v/>
      </c>
      <c r="BC160" s="139" t="str">
        <f t="shared" si="343"/>
        <v/>
      </c>
      <c r="BD160" s="46" t="str">
        <f t="shared" si="344"/>
        <v/>
      </c>
      <c r="BE160" s="46" t="str">
        <f t="shared" si="345"/>
        <v/>
      </c>
      <c r="BF160" s="46" t="str">
        <f t="shared" si="346"/>
        <v/>
      </c>
      <c r="BG160" s="4" t="str">
        <f t="shared" si="347"/>
        <v/>
      </c>
      <c r="BH160" s="180" t="str">
        <f t="shared" si="348"/>
        <v/>
      </c>
      <c r="BI160" s="16" t="str">
        <f t="shared" si="349"/>
        <v/>
      </c>
      <c r="BJ160" s="52" t="str">
        <f>IF(BI160="","",IF(W160="","",IF(AND(K160=$K$1,$K$1&lt;&gt;""),$BT$2,IFERROR(IF(INDEX(価格設定!$D$5:$D$1048576,MATCH(Q160,価格設定!$B$5:$B$1048576,0),0)=価格設定!$D$3,$BT$2,$BS$2),$BS$2))))</f>
        <v/>
      </c>
      <c r="BK160" s="16" t="str">
        <f>IF(BI160="","",IF(COUNTIF($BI$3:BI160,BI160)=1,1,IF(AND(BI159=BI160,BH160=""),BK159,COUNTIF($BH$3:BH160,BH160))))</f>
        <v/>
      </c>
      <c r="BL160" s="52" t="str">
        <f t="shared" si="350"/>
        <v/>
      </c>
      <c r="BM160" s="52" t="str">
        <f t="shared" si="351"/>
        <v/>
      </c>
      <c r="BN160" s="119" t="str">
        <f t="shared" si="352"/>
        <v/>
      </c>
      <c r="BO160" s="119" t="str">
        <f t="shared" si="353"/>
        <v/>
      </c>
      <c r="BP160" s="17" t="str">
        <f t="shared" si="354"/>
        <v/>
      </c>
      <c r="BQ160" s="17" t="str">
        <f t="shared" si="355"/>
        <v/>
      </c>
      <c r="BR160" s="17" t="str">
        <f>IF(OR(BP160="",COUNTIF($BO$3:BO160,BO160)&lt;&gt;1),"",SUMIF(BO$3:BO$1048576,BO160,BP$3:BP$1048576))</f>
        <v/>
      </c>
      <c r="BS160" s="17" t="str">
        <f t="shared" si="356"/>
        <v/>
      </c>
      <c r="BT160" s="17" t="str">
        <f t="shared" si="357"/>
        <v/>
      </c>
      <c r="BU160" s="17" t="str">
        <f t="shared" si="358"/>
        <v/>
      </c>
      <c r="BV160" s="24" t="str">
        <f t="shared" si="359"/>
        <v/>
      </c>
      <c r="BW160" s="24" t="str">
        <f t="shared" si="360"/>
        <v/>
      </c>
      <c r="BX160" s="24" t="str">
        <f t="shared" si="361"/>
        <v/>
      </c>
      <c r="BY160" s="26" t="str">
        <f t="shared" si="362"/>
        <v/>
      </c>
      <c r="BZ160" s="26" t="str">
        <f t="shared" si="363"/>
        <v/>
      </c>
      <c r="CA160" s="26" t="str">
        <f t="shared" si="364"/>
        <v/>
      </c>
      <c r="CB160" s="66" t="str">
        <f t="shared" si="365"/>
        <v/>
      </c>
      <c r="CC160" s="65" t="str">
        <f t="shared" si="366"/>
        <v/>
      </c>
      <c r="CD160" s="26" t="str">
        <f t="shared" si="367"/>
        <v/>
      </c>
      <c r="CE160" s="26" t="str">
        <f t="shared" si="368"/>
        <v/>
      </c>
      <c r="CF160" s="193" t="str">
        <f t="shared" si="369"/>
        <v/>
      </c>
      <c r="CG160" s="193" t="str">
        <f t="shared" si="370"/>
        <v/>
      </c>
      <c r="CH160" s="26" t="str">
        <f t="shared" si="371"/>
        <v/>
      </c>
      <c r="CI160" s="26" t="str">
        <f t="shared" si="372"/>
        <v/>
      </c>
      <c r="CJ160" s="65" t="str">
        <f t="shared" si="373"/>
        <v/>
      </c>
      <c r="CK160" s="65" t="str">
        <f t="shared" si="374"/>
        <v/>
      </c>
      <c r="CL160" s="64" t="str">
        <f t="shared" si="375"/>
        <v/>
      </c>
      <c r="CM160" s="64" t="str">
        <f t="shared" si="376"/>
        <v/>
      </c>
      <c r="CN160" s="65" t="str">
        <f t="shared" si="377"/>
        <v/>
      </c>
      <c r="CP160" s="63" t="str">
        <f>IF(BH160="","",MAX($CP$3:CP159)+1)</f>
        <v/>
      </c>
      <c r="CQ160" s="24" t="str">
        <f t="shared" si="378"/>
        <v/>
      </c>
      <c r="CR160" s="24" t="str">
        <f t="shared" si="379"/>
        <v/>
      </c>
      <c r="CS160" s="24" t="str">
        <f t="shared" si="380"/>
        <v/>
      </c>
      <c r="CT160" s="58" t="str">
        <f>IF(BO160="","",COUNTIF($BO$3:BO160,BO160)&amp;"@"&amp;BO160)</f>
        <v/>
      </c>
      <c r="CU160" s="16" t="str">
        <f t="shared" si="318"/>
        <v/>
      </c>
      <c r="CV160" s="63" t="str">
        <f t="shared" si="381"/>
        <v/>
      </c>
      <c r="CW160" s="16" t="str">
        <f t="shared" si="382"/>
        <v/>
      </c>
      <c r="CX160" s="16" t="str">
        <f t="shared" si="383"/>
        <v/>
      </c>
      <c r="CY160" s="16" t="str">
        <f t="shared" si="384"/>
        <v/>
      </c>
      <c r="CZ160" s="85" t="str">
        <f t="shared" si="385"/>
        <v/>
      </c>
      <c r="DA160" s="16" t="str">
        <f t="shared" si="386"/>
        <v/>
      </c>
      <c r="DB160" s="16" t="str">
        <f t="shared" si="387"/>
        <v/>
      </c>
      <c r="DC160" s="28" t="str">
        <f>IF(CP160="","",$DC$1&amp;(INDEX(価格設定!D$1:XFD$3,ROW(価格設定!$D$3),MATCH($AW160,価格設定!D$1:XFD$1,1))*100)&amp;"%")</f>
        <v/>
      </c>
      <c r="DD160" s="28" t="str">
        <f>IF(CP160="","",$DD$1&amp;(INDEX(価格設定!D$1:XFD$3,ROW(価格設定!$D$2),MATCH($AW160,価格設定!D$1:XFD$1,1))*100)&amp;"%")</f>
        <v/>
      </c>
      <c r="DE160" s="29" t="str">
        <f t="shared" si="388"/>
        <v/>
      </c>
      <c r="DG160" s="58" t="str">
        <f t="shared" si="389"/>
        <v/>
      </c>
      <c r="DH160" s="58" t="str">
        <f t="shared" si="390"/>
        <v/>
      </c>
      <c r="DI160" s="58" t="str">
        <f t="shared" si="391"/>
        <v/>
      </c>
      <c r="DJ160" s="85" t="str">
        <f t="shared" si="392"/>
        <v/>
      </c>
      <c r="DL160" s="58" t="str">
        <f>IF(COUNTIF(DG$3:DG$1048576,DG160)=COUNTIF($DG$3:$DG160,DG160),DG160,"")</f>
        <v/>
      </c>
      <c r="DM160" s="85" t="str">
        <f t="shared" si="393"/>
        <v/>
      </c>
      <c r="DN160" s="85" t="str">
        <f t="shared" si="319"/>
        <v/>
      </c>
      <c r="DO160" s="85" t="str">
        <f t="shared" si="319"/>
        <v/>
      </c>
      <c r="DP160" s="303"/>
      <c r="DQ160" s="17" t="str">
        <f t="shared" si="320"/>
        <v/>
      </c>
      <c r="DR160" s="17" t="str">
        <f t="shared" si="321"/>
        <v/>
      </c>
      <c r="DS160" s="17" t="str">
        <f t="shared" si="322"/>
        <v/>
      </c>
      <c r="DU160" s="16" t="str">
        <f t="shared" si="394"/>
        <v/>
      </c>
      <c r="DV160" s="16" t="str">
        <f>IF(DU160="","",COUNT($DU$3:DU160))</f>
        <v/>
      </c>
      <c r="DW160" s="16" t="str">
        <f t="shared" si="395"/>
        <v/>
      </c>
      <c r="DX160" s="16" t="str">
        <f t="shared" si="396"/>
        <v/>
      </c>
      <c r="DY160" s="16" t="str">
        <f>IF(DZ160="","",COUNTIF(DZ$3:DZ160,DZ160))</f>
        <v/>
      </c>
      <c r="DZ160" s="16" t="str">
        <f t="shared" si="397"/>
        <v/>
      </c>
      <c r="EA160" s="16" t="str">
        <f t="shared" si="398"/>
        <v/>
      </c>
      <c r="EB160" s="16" t="str">
        <f t="shared" si="399"/>
        <v/>
      </c>
      <c r="EC160" s="16" t="str">
        <f t="shared" si="400"/>
        <v/>
      </c>
      <c r="ED160" s="16" t="str">
        <f t="shared" si="401"/>
        <v/>
      </c>
      <c r="EE160" s="16" t="str">
        <f t="shared" si="402"/>
        <v/>
      </c>
      <c r="EF160" s="16" t="str">
        <f t="shared" si="403"/>
        <v/>
      </c>
      <c r="EG160" s="16" t="str">
        <f t="shared" si="404"/>
        <v/>
      </c>
      <c r="EH160" s="16" t="str">
        <f t="shared" si="405"/>
        <v/>
      </c>
      <c r="EI160" s="16" t="str">
        <f t="shared" si="406"/>
        <v/>
      </c>
      <c r="EJ160" s="16" t="str">
        <f t="shared" si="407"/>
        <v/>
      </c>
      <c r="EK160" s="16" t="str">
        <f t="shared" si="408"/>
        <v/>
      </c>
      <c r="EL160" s="58" t="str">
        <f t="shared" si="409"/>
        <v/>
      </c>
      <c r="EM160" s="58" t="str">
        <f>IF(OR($DZ160="",CR160=""),IF($EL160="","",$EL160),IF(OR(CR160="なし",CR160=0),領収書!$H$1,CR160))</f>
        <v/>
      </c>
      <c r="EN160" s="58" t="str">
        <f>IF(OR($DZ160="",CS160=""),IF($EL160="","",$EL160),IF(OR(CS160="なし",CS160=0),入力!$EN$1,CS160))</f>
        <v/>
      </c>
      <c r="EO160" s="63" t="str">
        <f t="shared" si="410"/>
        <v/>
      </c>
      <c r="EP160" s="63" t="str">
        <f t="shared" si="411"/>
        <v/>
      </c>
      <c r="ER160" s="16" t="str">
        <f>IF(AND(COUNTIF($ET$3:ET160,ET160)=1,ET160&lt;&gt;""),MAX($ER$3:ER159)+1,"")</f>
        <v/>
      </c>
      <c r="ES160" s="16" t="str">
        <f>IF(価格設定!B162="","",価格設定!B162)</f>
        <v/>
      </c>
      <c r="ET160" s="16" t="str">
        <f>IF(価格設定!C162="","",価格設定!C162)</f>
        <v/>
      </c>
      <c r="EV160" s="16" t="str">
        <f t="shared" si="323"/>
        <v/>
      </c>
      <c r="EW160" s="16" t="str">
        <f t="shared" si="412"/>
        <v/>
      </c>
    </row>
    <row r="161" spans="1:153" ht="30" customHeight="1" x14ac:dyDescent="0.2">
      <c r="A161" s="225"/>
      <c r="B161" s="212"/>
      <c r="C161" s="221"/>
      <c r="D161" s="164"/>
      <c r="E161" s="165"/>
      <c r="F161" s="166"/>
      <c r="G161" s="167"/>
      <c r="H161" s="179"/>
      <c r="I161" s="306"/>
      <c r="J161" s="169"/>
      <c r="K161" s="179"/>
      <c r="L161" s="186"/>
      <c r="M161" s="186"/>
      <c r="N161" s="168"/>
      <c r="O161" s="170"/>
      <c r="P161" s="212"/>
      <c r="Q161" s="179" t="str">
        <f>IFERROR(IF(H161="","",IFERROR(INDEX(価格設定!$B$5:$B$1048576,MATCH(H161,価格設定!$B$5:$B$1048576,0),0),INDEX(価格設定!$B$5:$B$1048576,MATCH("*"&amp;H161&amp;"*",価格設定!$B$5:$B$1048576,0),0))),H161)</f>
        <v/>
      </c>
      <c r="R161" s="250" t="str">
        <f>IFERROR(IF(Q161="",IF(K161="","",K161),IF(K161="",IF(INDEX(価格設定!$C$5:$C$1048576,MATCH(Q161,価格設定!$B$5:$B$1048576,0),0)=0,"",INDEX(価格設定!$C$5:$C$1048576,MATCH(Q161,価格設定!$B$5:$B$1048576,0),0)),IF(K161="なし","",K161))),"")</f>
        <v/>
      </c>
      <c r="S161" s="308" t="str">
        <f t="shared" si="324"/>
        <v/>
      </c>
      <c r="T161" s="126" t="str">
        <f>IFERROR(IF(J161="",IF(INDEX(価格設定!$E$5:$R$1048576,MATCH($Q161,価格設定!B$5:B$1048576,0),MATCH($AW161,価格設定!E$1:X$1,1))=0,"",INDEX(価格設定!$E$5:$R$1048576,MATCH($Q161,価格設定!B$5:B$1048576,0),MATCH($AW161,価格設定!E$1:X$1,1))),J161),"")</f>
        <v/>
      </c>
      <c r="U161" s="126" t="str">
        <f t="shared" si="325"/>
        <v/>
      </c>
      <c r="V161" s="132" t="str">
        <f t="shared" si="326"/>
        <v/>
      </c>
      <c r="W161" s="127" t="str">
        <f>IFERROR(IF(OR(T161="",T161&lt;0),"",IFERROR(INDEX(価格設定!E$2:X$3,IF(AND(K161=$K$1,$K$1&lt;&gt;""),ROW(価格設定!$D$3)-1,MATCH(INDEX(価格設定!$D$5:$D$1048576,MATCH(Q161,価格設定!$B$5:$B$1048576,0),0),価格設定!$D$2:$D$3,0)),MATCH($AW161,価格設定!E$1:X$1,1)),INDEX(価格設定!E$2:X$2,0,MATCH($AW161,価格設定!E$1:X$1,1)))),"")</f>
        <v/>
      </c>
      <c r="X161" s="126" t="str">
        <f t="shared" si="317"/>
        <v/>
      </c>
      <c r="Y161" s="128" t="str">
        <f t="shared" si="327"/>
        <v/>
      </c>
      <c r="Z161" s="126" t="str">
        <f t="shared" si="328"/>
        <v/>
      </c>
      <c r="AA161" s="129" t="str">
        <f t="shared" si="329"/>
        <v/>
      </c>
      <c r="AB161" s="126" t="str">
        <f t="shared" si="330"/>
        <v/>
      </c>
      <c r="AC161" s="280" t="str">
        <f t="shared" si="331"/>
        <v/>
      </c>
      <c r="AD161" s="15"/>
      <c r="AE161" s="204" t="str">
        <f>IF(AF161="","",COUNT($AF$3:AF161))</f>
        <v/>
      </c>
      <c r="AF161" s="206" t="str">
        <f t="shared" si="332"/>
        <v/>
      </c>
      <c r="AG161" s="204" t="str">
        <f t="shared" si="333"/>
        <v/>
      </c>
      <c r="AH161" s="204" t="str">
        <f t="shared" si="334"/>
        <v/>
      </c>
      <c r="AI161" s="287"/>
      <c r="AJ161" s="15"/>
      <c r="AK161" s="138" t="str">
        <f t="shared" si="335"/>
        <v/>
      </c>
      <c r="AL161" s="131" t="str">
        <f t="shared" si="336"/>
        <v/>
      </c>
      <c r="AM161" s="131" t="str">
        <f t="shared" si="337"/>
        <v/>
      </c>
      <c r="AN161" s="313" t="str">
        <f t="shared" si="338"/>
        <v/>
      </c>
      <c r="AO161" s="316" t="str">
        <f t="shared" si="339"/>
        <v/>
      </c>
      <c r="AP161" s="18"/>
      <c r="AQ161" s="3" t="str">
        <f>IF(F161="","",MAX($AQ$3:AQ160)+1)</f>
        <v/>
      </c>
      <c r="AR161" s="3" t="str">
        <f>IF(OR(AQ161="",BB161=""),"",MAX($AR$3:AR160)+1)</f>
        <v/>
      </c>
      <c r="AS161" s="3" t="str">
        <f>IF(CQ161="","",RANK(CQ161,CQ$3:CQ$1048576,1)+COUNTIF($CQ$3:CQ161,CQ161)-1)</f>
        <v/>
      </c>
      <c r="AT161" s="21" t="str">
        <f>IF(C161="",IF(OR(AND($H161&lt;&gt;"",C161=""),AND($F160=$F161,$AZ161&lt;&gt;""),COUNTA($H$3:$H$1048576,#REF!,$F$3:$F$1048576)&gt;COUNTA($H$3:$H161,#REF!,$F$3:$F161),$AZ161&lt;&gt;""),INDEX(AT$3:AT$1048576,MATCH(MAX($AQ$3:$AQ160),$AQ$3:$AQ$1048576,0),0),""),C161)</f>
        <v/>
      </c>
      <c r="AU161" s="21" t="str">
        <f>IF(D161="",IF(OR(AND($H161&lt;&gt;"",D161=""),AND($F160=$F161,$AZ161&lt;&gt;""),COUNTA($H$3:$H$1048576,#REF!,$F$3:$F$1048576)&gt;COUNTA($H$3:$H161,#REF!,$F$3:$F161),$AZ161&lt;&gt;""),INDEX(AU$3:AU$1048576,MATCH(MAX($AQ$3:$AQ160),$AQ$3:$AQ$1048576,0),0),""),D161)</f>
        <v/>
      </c>
      <c r="AV161" s="21" t="str">
        <f>IF(E161="",IF(OR(AND($H161&lt;&gt;"",E161=""),AND($F160=$F161,$AZ161&lt;&gt;""),COUNTA($H$3:$H$1048576,#REF!,$F$3:$F$1048576)&gt;COUNTA($H$3:$H161,#REF!,$F$3:$F161),$AZ161&lt;&gt;""),INDEX(AV$3:AV$1048576,MATCH(MAX($AQ$3:$AQ160),$AQ$3:$AQ$1048576,0),0),""),E161)</f>
        <v/>
      </c>
      <c r="AW161" s="24" t="str">
        <f t="shared" si="340"/>
        <v/>
      </c>
      <c r="AX161" s="13" t="str">
        <f t="shared" si="341"/>
        <v/>
      </c>
      <c r="AY161" s="4" t="str">
        <f t="shared" si="342"/>
        <v/>
      </c>
      <c r="AZ161" s="4" t="str">
        <f>IF(AX161="",IF(OR(AND(H161&lt;&gt;"",F161=""),COUNTA($H$3:$H$1048576)&gt;COUNTA($H$3:$H161)),INDEX(AX$3:AX161,MATCH(MAX($AQ$3:AQ161),AQ$3:AQ161,0),0),""),AX161)</f>
        <v/>
      </c>
      <c r="BA161" s="4" t="str">
        <f>IF(AY161="",IF(AND(H161&lt;&gt;"",F161=""),INDEX(AY$3:AY161,MATCH(MAX($AQ$3:AQ161),AQ$3:AQ161,0),0),""),AY161)</f>
        <v/>
      </c>
      <c r="BB161" s="82" t="str">
        <f>IF(BC161="","",RANK(BC161,BC$3:BC$1048576,1)+COUNTIF($BC$3:BC161,BC161)-1)</f>
        <v/>
      </c>
      <c r="BC161" s="139" t="str">
        <f t="shared" si="343"/>
        <v/>
      </c>
      <c r="BD161" s="46" t="str">
        <f t="shared" si="344"/>
        <v/>
      </c>
      <c r="BE161" s="46" t="str">
        <f t="shared" si="345"/>
        <v/>
      </c>
      <c r="BF161" s="46" t="str">
        <f t="shared" si="346"/>
        <v/>
      </c>
      <c r="BG161" s="4" t="str">
        <f t="shared" si="347"/>
        <v/>
      </c>
      <c r="BH161" s="180" t="str">
        <f t="shared" si="348"/>
        <v/>
      </c>
      <c r="BI161" s="16" t="str">
        <f t="shared" si="349"/>
        <v/>
      </c>
      <c r="BJ161" s="52" t="str">
        <f>IF(BI161="","",IF(W161="","",IF(AND(K161=$K$1,$K$1&lt;&gt;""),$BT$2,IFERROR(IF(INDEX(価格設定!$D$5:$D$1048576,MATCH(Q161,価格設定!$B$5:$B$1048576,0),0)=価格設定!$D$3,$BT$2,$BS$2),$BS$2))))</f>
        <v/>
      </c>
      <c r="BK161" s="16" t="str">
        <f>IF(BI161="","",IF(COUNTIF($BI$3:BI161,BI161)=1,1,IF(AND(BI160=BI161,BH161=""),BK160,COUNTIF($BH$3:BH161,BH161))))</f>
        <v/>
      </c>
      <c r="BL161" s="52" t="str">
        <f t="shared" si="350"/>
        <v/>
      </c>
      <c r="BM161" s="52" t="str">
        <f t="shared" si="351"/>
        <v/>
      </c>
      <c r="BN161" s="119" t="str">
        <f t="shared" si="352"/>
        <v/>
      </c>
      <c r="BO161" s="119" t="str">
        <f t="shared" si="353"/>
        <v/>
      </c>
      <c r="BP161" s="17" t="str">
        <f t="shared" si="354"/>
        <v/>
      </c>
      <c r="BQ161" s="17" t="str">
        <f t="shared" si="355"/>
        <v/>
      </c>
      <c r="BR161" s="17" t="str">
        <f>IF(OR(BP161="",COUNTIF($BO$3:BO161,BO161)&lt;&gt;1),"",SUMIF(BO$3:BO$1048576,BO161,BP$3:BP$1048576))</f>
        <v/>
      </c>
      <c r="BS161" s="17" t="str">
        <f t="shared" si="356"/>
        <v/>
      </c>
      <c r="BT161" s="17" t="str">
        <f t="shared" si="357"/>
        <v/>
      </c>
      <c r="BU161" s="17" t="str">
        <f t="shared" si="358"/>
        <v/>
      </c>
      <c r="BV161" s="24" t="str">
        <f t="shared" si="359"/>
        <v/>
      </c>
      <c r="BW161" s="24" t="str">
        <f t="shared" si="360"/>
        <v/>
      </c>
      <c r="BX161" s="24" t="str">
        <f t="shared" si="361"/>
        <v/>
      </c>
      <c r="BY161" s="26" t="str">
        <f t="shared" si="362"/>
        <v/>
      </c>
      <c r="BZ161" s="26" t="str">
        <f t="shared" si="363"/>
        <v/>
      </c>
      <c r="CA161" s="26" t="str">
        <f t="shared" si="364"/>
        <v/>
      </c>
      <c r="CB161" s="66" t="str">
        <f t="shared" si="365"/>
        <v/>
      </c>
      <c r="CC161" s="65" t="str">
        <f t="shared" si="366"/>
        <v/>
      </c>
      <c r="CD161" s="26" t="str">
        <f t="shared" si="367"/>
        <v/>
      </c>
      <c r="CE161" s="26" t="str">
        <f t="shared" si="368"/>
        <v/>
      </c>
      <c r="CF161" s="193" t="str">
        <f t="shared" si="369"/>
        <v/>
      </c>
      <c r="CG161" s="193" t="str">
        <f t="shared" si="370"/>
        <v/>
      </c>
      <c r="CH161" s="26" t="str">
        <f t="shared" si="371"/>
        <v/>
      </c>
      <c r="CI161" s="26" t="str">
        <f t="shared" si="372"/>
        <v/>
      </c>
      <c r="CJ161" s="65" t="str">
        <f t="shared" si="373"/>
        <v/>
      </c>
      <c r="CK161" s="65" t="str">
        <f t="shared" si="374"/>
        <v/>
      </c>
      <c r="CL161" s="64" t="str">
        <f t="shared" si="375"/>
        <v/>
      </c>
      <c r="CM161" s="64" t="str">
        <f t="shared" si="376"/>
        <v/>
      </c>
      <c r="CN161" s="65" t="str">
        <f t="shared" si="377"/>
        <v/>
      </c>
      <c r="CP161" s="63" t="str">
        <f>IF(BH161="","",MAX($CP$3:CP160)+1)</f>
        <v/>
      </c>
      <c r="CQ161" s="24" t="str">
        <f t="shared" si="378"/>
        <v/>
      </c>
      <c r="CR161" s="24" t="str">
        <f t="shared" si="379"/>
        <v/>
      </c>
      <c r="CS161" s="24" t="str">
        <f t="shared" si="380"/>
        <v/>
      </c>
      <c r="CT161" s="58" t="str">
        <f>IF(BO161="","",COUNTIF($BO$3:BO161,BO161)&amp;"@"&amp;BO161)</f>
        <v/>
      </c>
      <c r="CU161" s="16" t="str">
        <f t="shared" si="318"/>
        <v/>
      </c>
      <c r="CV161" s="63" t="str">
        <f t="shared" si="381"/>
        <v/>
      </c>
      <c r="CW161" s="16" t="str">
        <f t="shared" si="382"/>
        <v/>
      </c>
      <c r="CX161" s="16" t="str">
        <f t="shared" si="383"/>
        <v/>
      </c>
      <c r="CY161" s="16" t="str">
        <f t="shared" si="384"/>
        <v/>
      </c>
      <c r="CZ161" s="85" t="str">
        <f t="shared" si="385"/>
        <v/>
      </c>
      <c r="DA161" s="16" t="str">
        <f t="shared" si="386"/>
        <v/>
      </c>
      <c r="DB161" s="16" t="str">
        <f t="shared" si="387"/>
        <v/>
      </c>
      <c r="DC161" s="28" t="str">
        <f>IF(CP161="","",$DC$1&amp;(INDEX(価格設定!D$1:XFD$3,ROW(価格設定!$D$3),MATCH($AW161,価格設定!D$1:XFD$1,1))*100)&amp;"%")</f>
        <v/>
      </c>
      <c r="DD161" s="28" t="str">
        <f>IF(CP161="","",$DD$1&amp;(INDEX(価格設定!D$1:XFD$3,ROW(価格設定!$D$2),MATCH($AW161,価格設定!D$1:XFD$1,1))*100)&amp;"%")</f>
        <v/>
      </c>
      <c r="DE161" s="29" t="str">
        <f t="shared" si="388"/>
        <v/>
      </c>
      <c r="DG161" s="58" t="str">
        <f t="shared" si="389"/>
        <v/>
      </c>
      <c r="DH161" s="58" t="str">
        <f t="shared" si="390"/>
        <v/>
      </c>
      <c r="DI161" s="58" t="str">
        <f t="shared" si="391"/>
        <v/>
      </c>
      <c r="DJ161" s="85" t="str">
        <f t="shared" si="392"/>
        <v/>
      </c>
      <c r="DL161" s="58" t="str">
        <f>IF(COUNTIF(DG$3:DG$1048576,DG161)=COUNTIF($DG$3:$DG161,DG161),DG161,"")</f>
        <v/>
      </c>
      <c r="DM161" s="85" t="str">
        <f t="shared" si="393"/>
        <v/>
      </c>
      <c r="DN161" s="85" t="str">
        <f t="shared" si="319"/>
        <v/>
      </c>
      <c r="DO161" s="85" t="str">
        <f t="shared" si="319"/>
        <v/>
      </c>
      <c r="DP161" s="303"/>
      <c r="DQ161" s="17" t="str">
        <f t="shared" si="320"/>
        <v/>
      </c>
      <c r="DR161" s="17" t="str">
        <f t="shared" si="321"/>
        <v/>
      </c>
      <c r="DS161" s="17" t="str">
        <f t="shared" si="322"/>
        <v/>
      </c>
      <c r="DU161" s="16" t="str">
        <f t="shared" si="394"/>
        <v/>
      </c>
      <c r="DV161" s="16" t="str">
        <f>IF(DU161="","",COUNT($DU$3:DU161))</f>
        <v/>
      </c>
      <c r="DW161" s="16" t="str">
        <f t="shared" si="395"/>
        <v/>
      </c>
      <c r="DX161" s="16" t="str">
        <f t="shared" si="396"/>
        <v/>
      </c>
      <c r="DY161" s="16" t="str">
        <f>IF(DZ161="","",COUNTIF(DZ$3:DZ161,DZ161))</f>
        <v/>
      </c>
      <c r="DZ161" s="16" t="str">
        <f t="shared" si="397"/>
        <v/>
      </c>
      <c r="EA161" s="16" t="str">
        <f t="shared" si="398"/>
        <v/>
      </c>
      <c r="EB161" s="16" t="str">
        <f t="shared" si="399"/>
        <v/>
      </c>
      <c r="EC161" s="16" t="str">
        <f t="shared" si="400"/>
        <v/>
      </c>
      <c r="ED161" s="16" t="str">
        <f t="shared" si="401"/>
        <v/>
      </c>
      <c r="EE161" s="16" t="str">
        <f t="shared" si="402"/>
        <v/>
      </c>
      <c r="EF161" s="16" t="str">
        <f t="shared" si="403"/>
        <v/>
      </c>
      <c r="EG161" s="16" t="str">
        <f t="shared" si="404"/>
        <v/>
      </c>
      <c r="EH161" s="16" t="str">
        <f t="shared" si="405"/>
        <v/>
      </c>
      <c r="EI161" s="16" t="str">
        <f t="shared" si="406"/>
        <v/>
      </c>
      <c r="EJ161" s="16" t="str">
        <f t="shared" si="407"/>
        <v/>
      </c>
      <c r="EK161" s="16" t="str">
        <f t="shared" si="408"/>
        <v/>
      </c>
      <c r="EL161" s="58" t="str">
        <f t="shared" si="409"/>
        <v/>
      </c>
      <c r="EM161" s="58" t="str">
        <f>IF(OR($DZ161="",CR161=""),IF($EL161="","",$EL161),IF(OR(CR161="なし",CR161=0),領収書!$H$1,CR161))</f>
        <v/>
      </c>
      <c r="EN161" s="58" t="str">
        <f>IF(OR($DZ161="",CS161=""),IF($EL161="","",$EL161),IF(OR(CS161="なし",CS161=0),入力!$EN$1,CS161))</f>
        <v/>
      </c>
      <c r="EO161" s="63" t="str">
        <f t="shared" si="410"/>
        <v/>
      </c>
      <c r="EP161" s="63" t="str">
        <f t="shared" si="411"/>
        <v/>
      </c>
      <c r="ER161" s="16" t="str">
        <f>IF(AND(COUNTIF($ET$3:ET161,ET161)=1,ET161&lt;&gt;""),MAX($ER$3:ER160)+1,"")</f>
        <v/>
      </c>
      <c r="ES161" s="16" t="str">
        <f>IF(価格設定!B163="","",価格設定!B163)</f>
        <v/>
      </c>
      <c r="ET161" s="16" t="str">
        <f>IF(価格設定!C163="","",価格設定!C163)</f>
        <v/>
      </c>
      <c r="EV161" s="16" t="str">
        <f t="shared" si="323"/>
        <v/>
      </c>
      <c r="EW161" s="16" t="str">
        <f t="shared" si="412"/>
        <v/>
      </c>
    </row>
    <row r="162" spans="1:153" ht="30" customHeight="1" x14ac:dyDescent="0.2">
      <c r="A162" s="225"/>
      <c r="B162" s="212"/>
      <c r="C162" s="221"/>
      <c r="D162" s="164"/>
      <c r="E162" s="165"/>
      <c r="F162" s="166"/>
      <c r="G162" s="167"/>
      <c r="H162" s="179"/>
      <c r="I162" s="306"/>
      <c r="J162" s="169"/>
      <c r="K162" s="179"/>
      <c r="L162" s="186"/>
      <c r="M162" s="186"/>
      <c r="N162" s="168"/>
      <c r="O162" s="170"/>
      <c r="P162" s="212"/>
      <c r="Q162" s="179" t="str">
        <f>IFERROR(IF(H162="","",IFERROR(INDEX(価格設定!$B$5:$B$1048576,MATCH(H162,価格設定!$B$5:$B$1048576,0),0),INDEX(価格設定!$B$5:$B$1048576,MATCH("*"&amp;H162&amp;"*",価格設定!$B$5:$B$1048576,0),0))),H162)</f>
        <v/>
      </c>
      <c r="R162" s="250" t="str">
        <f>IFERROR(IF(Q162="",IF(K162="","",K162),IF(K162="",IF(INDEX(価格設定!$C$5:$C$1048576,MATCH(Q162,価格設定!$B$5:$B$1048576,0),0)=0,"",INDEX(価格設定!$C$5:$C$1048576,MATCH(Q162,価格設定!$B$5:$B$1048576,0),0)),IF(K162="なし","",K162))),"")</f>
        <v/>
      </c>
      <c r="S162" s="308" t="str">
        <f t="shared" si="324"/>
        <v/>
      </c>
      <c r="T162" s="126" t="str">
        <f>IFERROR(IF(J162="",IF(INDEX(価格設定!$E$5:$R$1048576,MATCH($Q162,価格設定!B$5:B$1048576,0),MATCH($AW162,価格設定!E$1:X$1,1))=0,"",INDEX(価格設定!$E$5:$R$1048576,MATCH($Q162,価格設定!B$5:B$1048576,0),MATCH($AW162,価格設定!E$1:X$1,1))),J162),"")</f>
        <v/>
      </c>
      <c r="U162" s="126" t="str">
        <f t="shared" si="325"/>
        <v/>
      </c>
      <c r="V162" s="132" t="str">
        <f t="shared" si="326"/>
        <v/>
      </c>
      <c r="W162" s="127" t="str">
        <f>IFERROR(IF(OR(T162="",T162&lt;0),"",IFERROR(INDEX(価格設定!E$2:X$3,IF(AND(K162=$K$1,$K$1&lt;&gt;""),ROW(価格設定!$D$3)-1,MATCH(INDEX(価格設定!$D$5:$D$1048576,MATCH(Q162,価格設定!$B$5:$B$1048576,0),0),価格設定!$D$2:$D$3,0)),MATCH($AW162,価格設定!E$1:X$1,1)),INDEX(価格設定!E$2:X$2,0,MATCH($AW162,価格設定!E$1:X$1,1)))),"")</f>
        <v/>
      </c>
      <c r="X162" s="126" t="str">
        <f t="shared" si="317"/>
        <v/>
      </c>
      <c r="Y162" s="128" t="str">
        <f t="shared" si="327"/>
        <v/>
      </c>
      <c r="Z162" s="126" t="str">
        <f t="shared" si="328"/>
        <v/>
      </c>
      <c r="AA162" s="129" t="str">
        <f t="shared" si="329"/>
        <v/>
      </c>
      <c r="AB162" s="126" t="str">
        <f t="shared" si="330"/>
        <v/>
      </c>
      <c r="AC162" s="280" t="str">
        <f t="shared" si="331"/>
        <v/>
      </c>
      <c r="AD162" s="15"/>
      <c r="AE162" s="204" t="str">
        <f>IF(AF162="","",COUNT($AF$3:AF162))</f>
        <v/>
      </c>
      <c r="AF162" s="206" t="str">
        <f t="shared" si="332"/>
        <v/>
      </c>
      <c r="AG162" s="204" t="str">
        <f t="shared" si="333"/>
        <v/>
      </c>
      <c r="AH162" s="204" t="str">
        <f t="shared" si="334"/>
        <v/>
      </c>
      <c r="AI162" s="287"/>
      <c r="AJ162" s="15"/>
      <c r="AK162" s="138" t="str">
        <f t="shared" si="335"/>
        <v/>
      </c>
      <c r="AL162" s="131" t="str">
        <f t="shared" si="336"/>
        <v/>
      </c>
      <c r="AM162" s="131" t="str">
        <f t="shared" si="337"/>
        <v/>
      </c>
      <c r="AN162" s="313" t="str">
        <f t="shared" si="338"/>
        <v/>
      </c>
      <c r="AO162" s="316" t="str">
        <f t="shared" si="339"/>
        <v/>
      </c>
      <c r="AP162" s="18"/>
      <c r="AQ162" s="3" t="str">
        <f>IF(F162="","",MAX($AQ$3:AQ161)+1)</f>
        <v/>
      </c>
      <c r="AR162" s="3" t="str">
        <f>IF(OR(AQ162="",BB162=""),"",MAX($AR$3:AR161)+1)</f>
        <v/>
      </c>
      <c r="AS162" s="3" t="str">
        <f>IF(CQ162="","",RANK(CQ162,CQ$3:CQ$1048576,1)+COUNTIF($CQ$3:CQ162,CQ162)-1)</f>
        <v/>
      </c>
      <c r="AT162" s="21" t="str">
        <f>IF(C162="",IF(OR(AND($H162&lt;&gt;"",C162=""),AND($F161=$F162,$AZ162&lt;&gt;""),COUNTA($H$3:$H$1048576,#REF!,$F$3:$F$1048576)&gt;COUNTA($H$3:$H162,#REF!,$F$3:$F162),$AZ162&lt;&gt;""),INDEX(AT$3:AT$1048576,MATCH(MAX($AQ$3:$AQ161),$AQ$3:$AQ$1048576,0),0),""),C162)</f>
        <v/>
      </c>
      <c r="AU162" s="21" t="str">
        <f>IF(D162="",IF(OR(AND($H162&lt;&gt;"",D162=""),AND($F161=$F162,$AZ162&lt;&gt;""),COUNTA($H$3:$H$1048576,#REF!,$F$3:$F$1048576)&gt;COUNTA($H$3:$H162,#REF!,$F$3:$F162),$AZ162&lt;&gt;""),INDEX(AU$3:AU$1048576,MATCH(MAX($AQ$3:$AQ161),$AQ$3:$AQ$1048576,0),0),""),D162)</f>
        <v/>
      </c>
      <c r="AV162" s="21" t="str">
        <f>IF(E162="",IF(OR(AND($H162&lt;&gt;"",E162=""),AND($F161=$F162,$AZ162&lt;&gt;""),COUNTA($H$3:$H$1048576,#REF!,$F$3:$F$1048576)&gt;COUNTA($H$3:$H162,#REF!,$F$3:$F162),$AZ162&lt;&gt;""),INDEX(AV$3:AV$1048576,MATCH(MAX($AQ$3:$AQ161),$AQ$3:$AQ$1048576,0),0),""),E162)</f>
        <v/>
      </c>
      <c r="AW162" s="24" t="str">
        <f t="shared" si="340"/>
        <v/>
      </c>
      <c r="AX162" s="13" t="str">
        <f t="shared" si="341"/>
        <v/>
      </c>
      <c r="AY162" s="4" t="str">
        <f t="shared" si="342"/>
        <v/>
      </c>
      <c r="AZ162" s="4" t="str">
        <f>IF(AX162="",IF(OR(AND(H162&lt;&gt;"",F162=""),COUNTA($H$3:$H$1048576)&gt;COUNTA($H$3:$H162)),INDEX(AX$3:AX162,MATCH(MAX($AQ$3:AQ162),AQ$3:AQ162,0),0),""),AX162)</f>
        <v/>
      </c>
      <c r="BA162" s="4" t="str">
        <f>IF(AY162="",IF(AND(H162&lt;&gt;"",F162=""),INDEX(AY$3:AY162,MATCH(MAX($AQ$3:AQ162),AQ$3:AQ162,0),0),""),AY162)</f>
        <v/>
      </c>
      <c r="BB162" s="82" t="str">
        <f>IF(BC162="","",RANK(BC162,BC$3:BC$1048576,1)+COUNTIF($BC$3:BC162,BC162)-1)</f>
        <v/>
      </c>
      <c r="BC162" s="139" t="str">
        <f t="shared" si="343"/>
        <v/>
      </c>
      <c r="BD162" s="46" t="str">
        <f t="shared" si="344"/>
        <v/>
      </c>
      <c r="BE162" s="46" t="str">
        <f t="shared" si="345"/>
        <v/>
      </c>
      <c r="BF162" s="46" t="str">
        <f t="shared" si="346"/>
        <v/>
      </c>
      <c r="BG162" s="4" t="str">
        <f t="shared" si="347"/>
        <v/>
      </c>
      <c r="BH162" s="180" t="str">
        <f t="shared" si="348"/>
        <v/>
      </c>
      <c r="BI162" s="16" t="str">
        <f t="shared" si="349"/>
        <v/>
      </c>
      <c r="BJ162" s="52" t="str">
        <f>IF(BI162="","",IF(W162="","",IF(AND(K162=$K$1,$K$1&lt;&gt;""),$BT$2,IFERROR(IF(INDEX(価格設定!$D$5:$D$1048576,MATCH(Q162,価格設定!$B$5:$B$1048576,0),0)=価格設定!$D$3,$BT$2,$BS$2),$BS$2))))</f>
        <v/>
      </c>
      <c r="BK162" s="16" t="str">
        <f>IF(BI162="","",IF(COUNTIF($BI$3:BI162,BI162)=1,1,IF(AND(BI161=BI162,BH162=""),BK161,COUNTIF($BH$3:BH162,BH162))))</f>
        <v/>
      </c>
      <c r="BL162" s="52" t="str">
        <f t="shared" si="350"/>
        <v/>
      </c>
      <c r="BM162" s="52" t="str">
        <f t="shared" si="351"/>
        <v/>
      </c>
      <c r="BN162" s="119" t="str">
        <f t="shared" si="352"/>
        <v/>
      </c>
      <c r="BO162" s="119" t="str">
        <f t="shared" si="353"/>
        <v/>
      </c>
      <c r="BP162" s="17" t="str">
        <f t="shared" si="354"/>
        <v/>
      </c>
      <c r="BQ162" s="17" t="str">
        <f t="shared" si="355"/>
        <v/>
      </c>
      <c r="BR162" s="17" t="str">
        <f>IF(OR(BP162="",COUNTIF($BO$3:BO162,BO162)&lt;&gt;1),"",SUMIF(BO$3:BO$1048576,BO162,BP$3:BP$1048576))</f>
        <v/>
      </c>
      <c r="BS162" s="17" t="str">
        <f t="shared" si="356"/>
        <v/>
      </c>
      <c r="BT162" s="17" t="str">
        <f t="shared" si="357"/>
        <v/>
      </c>
      <c r="BU162" s="17" t="str">
        <f t="shared" si="358"/>
        <v/>
      </c>
      <c r="BV162" s="24" t="str">
        <f t="shared" si="359"/>
        <v/>
      </c>
      <c r="BW162" s="24" t="str">
        <f t="shared" si="360"/>
        <v/>
      </c>
      <c r="BX162" s="24" t="str">
        <f t="shared" si="361"/>
        <v/>
      </c>
      <c r="BY162" s="26" t="str">
        <f t="shared" si="362"/>
        <v/>
      </c>
      <c r="BZ162" s="26" t="str">
        <f t="shared" si="363"/>
        <v/>
      </c>
      <c r="CA162" s="26" t="str">
        <f t="shared" si="364"/>
        <v/>
      </c>
      <c r="CB162" s="66" t="str">
        <f t="shared" si="365"/>
        <v/>
      </c>
      <c r="CC162" s="65" t="str">
        <f t="shared" si="366"/>
        <v/>
      </c>
      <c r="CD162" s="26" t="str">
        <f t="shared" si="367"/>
        <v/>
      </c>
      <c r="CE162" s="26" t="str">
        <f t="shared" si="368"/>
        <v/>
      </c>
      <c r="CF162" s="193" t="str">
        <f t="shared" si="369"/>
        <v/>
      </c>
      <c r="CG162" s="193" t="str">
        <f t="shared" si="370"/>
        <v/>
      </c>
      <c r="CH162" s="26" t="str">
        <f t="shared" si="371"/>
        <v/>
      </c>
      <c r="CI162" s="26" t="str">
        <f t="shared" si="372"/>
        <v/>
      </c>
      <c r="CJ162" s="65" t="str">
        <f t="shared" si="373"/>
        <v/>
      </c>
      <c r="CK162" s="65" t="str">
        <f t="shared" si="374"/>
        <v/>
      </c>
      <c r="CL162" s="64" t="str">
        <f t="shared" si="375"/>
        <v/>
      </c>
      <c r="CM162" s="64" t="str">
        <f t="shared" si="376"/>
        <v/>
      </c>
      <c r="CN162" s="65" t="str">
        <f t="shared" si="377"/>
        <v/>
      </c>
      <c r="CP162" s="63" t="str">
        <f>IF(BH162="","",MAX($CP$3:CP161)+1)</f>
        <v/>
      </c>
      <c r="CQ162" s="24" t="str">
        <f t="shared" si="378"/>
        <v/>
      </c>
      <c r="CR162" s="24" t="str">
        <f t="shared" si="379"/>
        <v/>
      </c>
      <c r="CS162" s="24" t="str">
        <f t="shared" si="380"/>
        <v/>
      </c>
      <c r="CT162" s="58" t="str">
        <f>IF(BO162="","",COUNTIF($BO$3:BO162,BO162)&amp;"@"&amp;BO162)</f>
        <v/>
      </c>
      <c r="CU162" s="16" t="str">
        <f t="shared" si="318"/>
        <v/>
      </c>
      <c r="CV162" s="63" t="str">
        <f t="shared" si="381"/>
        <v/>
      </c>
      <c r="CW162" s="16" t="str">
        <f t="shared" si="382"/>
        <v/>
      </c>
      <c r="CX162" s="16" t="str">
        <f t="shared" si="383"/>
        <v/>
      </c>
      <c r="CY162" s="16" t="str">
        <f t="shared" si="384"/>
        <v/>
      </c>
      <c r="CZ162" s="85" t="str">
        <f t="shared" si="385"/>
        <v/>
      </c>
      <c r="DA162" s="16" t="str">
        <f t="shared" si="386"/>
        <v/>
      </c>
      <c r="DB162" s="16" t="str">
        <f t="shared" si="387"/>
        <v/>
      </c>
      <c r="DC162" s="28" t="str">
        <f>IF(CP162="","",$DC$1&amp;(INDEX(価格設定!D$1:XFD$3,ROW(価格設定!$D$3),MATCH($AW162,価格設定!D$1:XFD$1,1))*100)&amp;"%")</f>
        <v/>
      </c>
      <c r="DD162" s="28" t="str">
        <f>IF(CP162="","",$DD$1&amp;(INDEX(価格設定!D$1:XFD$3,ROW(価格設定!$D$2),MATCH($AW162,価格設定!D$1:XFD$1,1))*100)&amp;"%")</f>
        <v/>
      </c>
      <c r="DE162" s="29" t="str">
        <f t="shared" si="388"/>
        <v/>
      </c>
      <c r="DG162" s="58" t="str">
        <f t="shared" si="389"/>
        <v/>
      </c>
      <c r="DH162" s="58" t="str">
        <f t="shared" si="390"/>
        <v/>
      </c>
      <c r="DI162" s="58" t="str">
        <f t="shared" si="391"/>
        <v/>
      </c>
      <c r="DJ162" s="85" t="str">
        <f t="shared" si="392"/>
        <v/>
      </c>
      <c r="DL162" s="58" t="str">
        <f>IF(COUNTIF(DG$3:DG$1048576,DG162)=COUNTIF($DG$3:$DG162,DG162),DG162,"")</f>
        <v/>
      </c>
      <c r="DM162" s="85" t="str">
        <f t="shared" si="393"/>
        <v/>
      </c>
      <c r="DN162" s="85" t="str">
        <f t="shared" si="319"/>
        <v/>
      </c>
      <c r="DO162" s="85" t="str">
        <f t="shared" si="319"/>
        <v/>
      </c>
      <c r="DP162" s="303"/>
      <c r="DQ162" s="17" t="str">
        <f t="shared" si="320"/>
        <v/>
      </c>
      <c r="DR162" s="17" t="str">
        <f t="shared" si="321"/>
        <v/>
      </c>
      <c r="DS162" s="17" t="str">
        <f t="shared" si="322"/>
        <v/>
      </c>
      <c r="DU162" s="16" t="str">
        <f t="shared" si="394"/>
        <v/>
      </c>
      <c r="DV162" s="16" t="str">
        <f>IF(DU162="","",COUNT($DU$3:DU162))</f>
        <v/>
      </c>
      <c r="DW162" s="16" t="str">
        <f t="shared" si="395"/>
        <v/>
      </c>
      <c r="DX162" s="16" t="str">
        <f t="shared" si="396"/>
        <v/>
      </c>
      <c r="DY162" s="16" t="str">
        <f>IF(DZ162="","",COUNTIF(DZ$3:DZ162,DZ162))</f>
        <v/>
      </c>
      <c r="DZ162" s="16" t="str">
        <f t="shared" si="397"/>
        <v/>
      </c>
      <c r="EA162" s="16" t="str">
        <f t="shared" si="398"/>
        <v/>
      </c>
      <c r="EB162" s="16" t="str">
        <f t="shared" si="399"/>
        <v/>
      </c>
      <c r="EC162" s="16" t="str">
        <f t="shared" si="400"/>
        <v/>
      </c>
      <c r="ED162" s="16" t="str">
        <f t="shared" si="401"/>
        <v/>
      </c>
      <c r="EE162" s="16" t="str">
        <f t="shared" si="402"/>
        <v/>
      </c>
      <c r="EF162" s="16" t="str">
        <f t="shared" si="403"/>
        <v/>
      </c>
      <c r="EG162" s="16" t="str">
        <f t="shared" si="404"/>
        <v/>
      </c>
      <c r="EH162" s="16" t="str">
        <f t="shared" si="405"/>
        <v/>
      </c>
      <c r="EI162" s="16" t="str">
        <f t="shared" si="406"/>
        <v/>
      </c>
      <c r="EJ162" s="16" t="str">
        <f t="shared" si="407"/>
        <v/>
      </c>
      <c r="EK162" s="16" t="str">
        <f t="shared" si="408"/>
        <v/>
      </c>
      <c r="EL162" s="58" t="str">
        <f t="shared" si="409"/>
        <v/>
      </c>
      <c r="EM162" s="58" t="str">
        <f>IF(OR($DZ162="",CR162=""),IF($EL162="","",$EL162),IF(OR(CR162="なし",CR162=0),領収書!$H$1,CR162))</f>
        <v/>
      </c>
      <c r="EN162" s="58" t="str">
        <f>IF(OR($DZ162="",CS162=""),IF($EL162="","",$EL162),IF(OR(CS162="なし",CS162=0),入力!$EN$1,CS162))</f>
        <v/>
      </c>
      <c r="EO162" s="63" t="str">
        <f t="shared" si="410"/>
        <v/>
      </c>
      <c r="EP162" s="63" t="str">
        <f t="shared" si="411"/>
        <v/>
      </c>
      <c r="ER162" s="16" t="str">
        <f>IF(AND(COUNTIF($ET$3:ET162,ET162)=1,ET162&lt;&gt;""),MAX($ER$3:ER161)+1,"")</f>
        <v/>
      </c>
      <c r="ES162" s="16" t="str">
        <f>IF(価格設定!B164="","",価格設定!B164)</f>
        <v/>
      </c>
      <c r="ET162" s="16" t="str">
        <f>IF(価格設定!C164="","",価格設定!C164)</f>
        <v/>
      </c>
      <c r="EV162" s="16" t="str">
        <f t="shared" si="323"/>
        <v/>
      </c>
      <c r="EW162" s="16" t="str">
        <f t="shared" si="412"/>
        <v/>
      </c>
    </row>
    <row r="163" spans="1:153" ht="30" customHeight="1" x14ac:dyDescent="0.2">
      <c r="A163" s="225"/>
      <c r="B163" s="212"/>
      <c r="C163" s="221"/>
      <c r="D163" s="164"/>
      <c r="E163" s="165"/>
      <c r="F163" s="166"/>
      <c r="G163" s="167"/>
      <c r="H163" s="179"/>
      <c r="I163" s="306"/>
      <c r="J163" s="169"/>
      <c r="K163" s="179"/>
      <c r="L163" s="186"/>
      <c r="M163" s="186"/>
      <c r="N163" s="168"/>
      <c r="O163" s="170"/>
      <c r="P163" s="212"/>
      <c r="Q163" s="179" t="str">
        <f>IFERROR(IF(H163="","",IFERROR(INDEX(価格設定!$B$5:$B$1048576,MATCH(H163,価格設定!$B$5:$B$1048576,0),0),INDEX(価格設定!$B$5:$B$1048576,MATCH("*"&amp;H163&amp;"*",価格設定!$B$5:$B$1048576,0),0))),H163)</f>
        <v/>
      </c>
      <c r="R163" s="250" t="str">
        <f>IFERROR(IF(Q163="",IF(K163="","",K163),IF(K163="",IF(INDEX(価格設定!$C$5:$C$1048576,MATCH(Q163,価格設定!$B$5:$B$1048576,0),0)=0,"",INDEX(価格設定!$C$5:$C$1048576,MATCH(Q163,価格設定!$B$5:$B$1048576,0),0)),IF(K163="なし","",K163))),"")</f>
        <v/>
      </c>
      <c r="S163" s="308" t="str">
        <f t="shared" si="324"/>
        <v/>
      </c>
      <c r="T163" s="126" t="str">
        <f>IFERROR(IF(J163="",IF(INDEX(価格設定!$E$5:$R$1048576,MATCH($Q163,価格設定!B$5:B$1048576,0),MATCH($AW163,価格設定!E$1:X$1,1))=0,"",INDEX(価格設定!$E$5:$R$1048576,MATCH($Q163,価格設定!B$5:B$1048576,0),MATCH($AW163,価格設定!E$1:X$1,1))),J163),"")</f>
        <v/>
      </c>
      <c r="U163" s="126" t="str">
        <f t="shared" si="325"/>
        <v/>
      </c>
      <c r="V163" s="132" t="str">
        <f t="shared" si="326"/>
        <v/>
      </c>
      <c r="W163" s="127" t="str">
        <f>IFERROR(IF(OR(T163="",T163&lt;0),"",IFERROR(INDEX(価格設定!E$2:X$3,IF(AND(K163=$K$1,$K$1&lt;&gt;""),ROW(価格設定!$D$3)-1,MATCH(INDEX(価格設定!$D$5:$D$1048576,MATCH(Q163,価格設定!$B$5:$B$1048576,0),0),価格設定!$D$2:$D$3,0)),MATCH($AW163,価格設定!E$1:X$1,1)),INDEX(価格設定!E$2:X$2,0,MATCH($AW163,価格設定!E$1:X$1,1)))),"")</f>
        <v/>
      </c>
      <c r="X163" s="126" t="str">
        <f t="shared" si="317"/>
        <v/>
      </c>
      <c r="Y163" s="128" t="str">
        <f t="shared" si="327"/>
        <v/>
      </c>
      <c r="Z163" s="126" t="str">
        <f t="shared" si="328"/>
        <v/>
      </c>
      <c r="AA163" s="129" t="str">
        <f t="shared" si="329"/>
        <v/>
      </c>
      <c r="AB163" s="126" t="str">
        <f t="shared" si="330"/>
        <v/>
      </c>
      <c r="AC163" s="280" t="str">
        <f t="shared" si="331"/>
        <v/>
      </c>
      <c r="AD163" s="15"/>
      <c r="AE163" s="204" t="str">
        <f>IF(AF163="","",COUNT($AF$3:AF163))</f>
        <v/>
      </c>
      <c r="AF163" s="206" t="str">
        <f t="shared" si="332"/>
        <v/>
      </c>
      <c r="AG163" s="204" t="str">
        <f t="shared" si="333"/>
        <v/>
      </c>
      <c r="AH163" s="204" t="str">
        <f t="shared" si="334"/>
        <v/>
      </c>
      <c r="AI163" s="287"/>
      <c r="AJ163" s="15"/>
      <c r="AK163" s="138" t="str">
        <f t="shared" si="335"/>
        <v/>
      </c>
      <c r="AL163" s="131" t="str">
        <f t="shared" si="336"/>
        <v/>
      </c>
      <c r="AM163" s="131" t="str">
        <f t="shared" si="337"/>
        <v/>
      </c>
      <c r="AN163" s="313" t="str">
        <f t="shared" si="338"/>
        <v/>
      </c>
      <c r="AO163" s="316" t="str">
        <f t="shared" si="339"/>
        <v/>
      </c>
      <c r="AP163" s="18"/>
      <c r="AQ163" s="3" t="str">
        <f>IF(F163="","",MAX($AQ$3:AQ162)+1)</f>
        <v/>
      </c>
      <c r="AR163" s="3" t="str">
        <f>IF(OR(AQ163="",BB163=""),"",MAX($AR$3:AR162)+1)</f>
        <v/>
      </c>
      <c r="AS163" s="3" t="str">
        <f>IF(CQ163="","",RANK(CQ163,CQ$3:CQ$1048576,1)+COUNTIF($CQ$3:CQ163,CQ163)-1)</f>
        <v/>
      </c>
      <c r="AT163" s="21" t="str">
        <f>IF(C163="",IF(OR(AND($H163&lt;&gt;"",C163=""),AND($F162=$F163,$AZ163&lt;&gt;""),COUNTA($H$3:$H$1048576,#REF!,$F$3:$F$1048576)&gt;COUNTA($H$3:$H163,#REF!,$F$3:$F163),$AZ163&lt;&gt;""),INDEX(AT$3:AT$1048576,MATCH(MAX($AQ$3:$AQ162),$AQ$3:$AQ$1048576,0),0),""),C163)</f>
        <v/>
      </c>
      <c r="AU163" s="21" t="str">
        <f>IF(D163="",IF(OR(AND($H163&lt;&gt;"",D163=""),AND($F162=$F163,$AZ163&lt;&gt;""),COUNTA($H$3:$H$1048576,#REF!,$F$3:$F$1048576)&gt;COUNTA($H$3:$H163,#REF!,$F$3:$F163),$AZ163&lt;&gt;""),INDEX(AU$3:AU$1048576,MATCH(MAX($AQ$3:$AQ162),$AQ$3:$AQ$1048576,0),0),""),D163)</f>
        <v/>
      </c>
      <c r="AV163" s="21" t="str">
        <f>IF(E163="",IF(OR(AND($H163&lt;&gt;"",E163=""),AND($F162=$F163,$AZ163&lt;&gt;""),COUNTA($H$3:$H$1048576,#REF!,$F$3:$F$1048576)&gt;COUNTA($H$3:$H163,#REF!,$F$3:$F163),$AZ163&lt;&gt;""),INDEX(AV$3:AV$1048576,MATCH(MAX($AQ$3:$AQ162),$AQ$3:$AQ$1048576,0),0),""),E163)</f>
        <v/>
      </c>
      <c r="AW163" s="24" t="str">
        <f t="shared" si="340"/>
        <v/>
      </c>
      <c r="AX163" s="13" t="str">
        <f t="shared" si="341"/>
        <v/>
      </c>
      <c r="AY163" s="4" t="str">
        <f t="shared" si="342"/>
        <v/>
      </c>
      <c r="AZ163" s="4" t="str">
        <f>IF(AX163="",IF(OR(AND(H163&lt;&gt;"",F163=""),COUNTA($H$3:$H$1048576)&gt;COUNTA($H$3:$H163)),INDEX(AX$3:AX163,MATCH(MAX($AQ$3:AQ163),AQ$3:AQ163,0),0),""),AX163)</f>
        <v/>
      </c>
      <c r="BA163" s="4" t="str">
        <f>IF(AY163="",IF(AND(H163&lt;&gt;"",F163=""),INDEX(AY$3:AY163,MATCH(MAX($AQ$3:AQ163),AQ$3:AQ163,0),0),""),AY163)</f>
        <v/>
      </c>
      <c r="BB163" s="82" t="str">
        <f>IF(BC163="","",RANK(BC163,BC$3:BC$1048576,1)+COUNTIF($BC$3:BC163,BC163)-1)</f>
        <v/>
      </c>
      <c r="BC163" s="139" t="str">
        <f t="shared" si="343"/>
        <v/>
      </c>
      <c r="BD163" s="46" t="str">
        <f t="shared" si="344"/>
        <v/>
      </c>
      <c r="BE163" s="46" t="str">
        <f t="shared" si="345"/>
        <v/>
      </c>
      <c r="BF163" s="46" t="str">
        <f t="shared" si="346"/>
        <v/>
      </c>
      <c r="BG163" s="4" t="str">
        <f t="shared" si="347"/>
        <v/>
      </c>
      <c r="BH163" s="180" t="str">
        <f t="shared" si="348"/>
        <v/>
      </c>
      <c r="BI163" s="16" t="str">
        <f t="shared" si="349"/>
        <v/>
      </c>
      <c r="BJ163" s="52" t="str">
        <f>IF(BI163="","",IF(W163="","",IF(AND(K163=$K$1,$K$1&lt;&gt;""),$BT$2,IFERROR(IF(INDEX(価格設定!$D$5:$D$1048576,MATCH(Q163,価格設定!$B$5:$B$1048576,0),0)=価格設定!$D$3,$BT$2,$BS$2),$BS$2))))</f>
        <v/>
      </c>
      <c r="BK163" s="16" t="str">
        <f>IF(BI163="","",IF(COUNTIF($BI$3:BI163,BI163)=1,1,IF(AND(BI162=BI163,BH163=""),BK162,COUNTIF($BH$3:BH163,BH163))))</f>
        <v/>
      </c>
      <c r="BL163" s="52" t="str">
        <f t="shared" si="350"/>
        <v/>
      </c>
      <c r="BM163" s="52" t="str">
        <f t="shared" si="351"/>
        <v/>
      </c>
      <c r="BN163" s="119" t="str">
        <f t="shared" si="352"/>
        <v/>
      </c>
      <c r="BO163" s="119" t="str">
        <f t="shared" si="353"/>
        <v/>
      </c>
      <c r="BP163" s="17" t="str">
        <f t="shared" si="354"/>
        <v/>
      </c>
      <c r="BQ163" s="17" t="str">
        <f t="shared" si="355"/>
        <v/>
      </c>
      <c r="BR163" s="17" t="str">
        <f>IF(OR(BP163="",COUNTIF($BO$3:BO163,BO163)&lt;&gt;1),"",SUMIF(BO$3:BO$1048576,BO163,BP$3:BP$1048576))</f>
        <v/>
      </c>
      <c r="BS163" s="17" t="str">
        <f t="shared" si="356"/>
        <v/>
      </c>
      <c r="BT163" s="17" t="str">
        <f t="shared" si="357"/>
        <v/>
      </c>
      <c r="BU163" s="17" t="str">
        <f t="shared" si="358"/>
        <v/>
      </c>
      <c r="BV163" s="24" t="str">
        <f t="shared" si="359"/>
        <v/>
      </c>
      <c r="BW163" s="24" t="str">
        <f t="shared" si="360"/>
        <v/>
      </c>
      <c r="BX163" s="24" t="str">
        <f t="shared" si="361"/>
        <v/>
      </c>
      <c r="BY163" s="26" t="str">
        <f t="shared" si="362"/>
        <v/>
      </c>
      <c r="BZ163" s="26" t="str">
        <f t="shared" si="363"/>
        <v/>
      </c>
      <c r="CA163" s="26" t="str">
        <f t="shared" si="364"/>
        <v/>
      </c>
      <c r="CB163" s="66" t="str">
        <f t="shared" si="365"/>
        <v/>
      </c>
      <c r="CC163" s="65" t="str">
        <f t="shared" si="366"/>
        <v/>
      </c>
      <c r="CD163" s="26" t="str">
        <f t="shared" si="367"/>
        <v/>
      </c>
      <c r="CE163" s="26" t="str">
        <f t="shared" si="368"/>
        <v/>
      </c>
      <c r="CF163" s="193" t="str">
        <f t="shared" si="369"/>
        <v/>
      </c>
      <c r="CG163" s="193" t="str">
        <f t="shared" si="370"/>
        <v/>
      </c>
      <c r="CH163" s="26" t="str">
        <f t="shared" si="371"/>
        <v/>
      </c>
      <c r="CI163" s="26" t="str">
        <f t="shared" si="372"/>
        <v/>
      </c>
      <c r="CJ163" s="65" t="str">
        <f t="shared" si="373"/>
        <v/>
      </c>
      <c r="CK163" s="65" t="str">
        <f t="shared" si="374"/>
        <v/>
      </c>
      <c r="CL163" s="64" t="str">
        <f t="shared" si="375"/>
        <v/>
      </c>
      <c r="CM163" s="64" t="str">
        <f t="shared" si="376"/>
        <v/>
      </c>
      <c r="CN163" s="65" t="str">
        <f t="shared" si="377"/>
        <v/>
      </c>
      <c r="CP163" s="63" t="str">
        <f>IF(BH163="","",MAX($CP$3:CP162)+1)</f>
        <v/>
      </c>
      <c r="CQ163" s="24" t="str">
        <f t="shared" si="378"/>
        <v/>
      </c>
      <c r="CR163" s="24" t="str">
        <f t="shared" si="379"/>
        <v/>
      </c>
      <c r="CS163" s="24" t="str">
        <f t="shared" si="380"/>
        <v/>
      </c>
      <c r="CT163" s="58" t="str">
        <f>IF(BO163="","",COUNTIF($BO$3:BO163,BO163)&amp;"@"&amp;BO163)</f>
        <v/>
      </c>
      <c r="CU163" s="16" t="str">
        <f t="shared" si="318"/>
        <v/>
      </c>
      <c r="CV163" s="63" t="str">
        <f t="shared" si="381"/>
        <v/>
      </c>
      <c r="CW163" s="16" t="str">
        <f t="shared" si="382"/>
        <v/>
      </c>
      <c r="CX163" s="16" t="str">
        <f t="shared" si="383"/>
        <v/>
      </c>
      <c r="CY163" s="16" t="str">
        <f t="shared" si="384"/>
        <v/>
      </c>
      <c r="CZ163" s="85" t="str">
        <f t="shared" si="385"/>
        <v/>
      </c>
      <c r="DA163" s="16" t="str">
        <f t="shared" si="386"/>
        <v/>
      </c>
      <c r="DB163" s="16" t="str">
        <f t="shared" si="387"/>
        <v/>
      </c>
      <c r="DC163" s="28" t="str">
        <f>IF(CP163="","",$DC$1&amp;(INDEX(価格設定!D$1:XFD$3,ROW(価格設定!$D$3),MATCH($AW163,価格設定!D$1:XFD$1,1))*100)&amp;"%")</f>
        <v/>
      </c>
      <c r="DD163" s="28" t="str">
        <f>IF(CP163="","",$DD$1&amp;(INDEX(価格設定!D$1:XFD$3,ROW(価格設定!$D$2),MATCH($AW163,価格設定!D$1:XFD$1,1))*100)&amp;"%")</f>
        <v/>
      </c>
      <c r="DE163" s="29" t="str">
        <f t="shared" si="388"/>
        <v/>
      </c>
      <c r="DG163" s="58" t="str">
        <f t="shared" si="389"/>
        <v/>
      </c>
      <c r="DH163" s="58" t="str">
        <f t="shared" si="390"/>
        <v/>
      </c>
      <c r="DI163" s="58" t="str">
        <f t="shared" si="391"/>
        <v/>
      </c>
      <c r="DJ163" s="85" t="str">
        <f t="shared" si="392"/>
        <v/>
      </c>
      <c r="DL163" s="58" t="str">
        <f>IF(COUNTIF(DG$3:DG$1048576,DG163)=COUNTIF($DG$3:$DG163,DG163),DG163,"")</f>
        <v/>
      </c>
      <c r="DM163" s="85" t="str">
        <f t="shared" si="393"/>
        <v/>
      </c>
      <c r="DN163" s="85" t="str">
        <f t="shared" si="319"/>
        <v/>
      </c>
      <c r="DO163" s="85" t="str">
        <f t="shared" si="319"/>
        <v/>
      </c>
      <c r="DP163" s="303"/>
      <c r="DQ163" s="17" t="str">
        <f t="shared" si="320"/>
        <v/>
      </c>
      <c r="DR163" s="17" t="str">
        <f t="shared" si="321"/>
        <v/>
      </c>
      <c r="DS163" s="17" t="str">
        <f t="shared" si="322"/>
        <v/>
      </c>
      <c r="DU163" s="16" t="str">
        <f t="shared" si="394"/>
        <v/>
      </c>
      <c r="DV163" s="16" t="str">
        <f>IF(DU163="","",COUNT($DU$3:DU163))</f>
        <v/>
      </c>
      <c r="DW163" s="16" t="str">
        <f t="shared" si="395"/>
        <v/>
      </c>
      <c r="DX163" s="16" t="str">
        <f t="shared" si="396"/>
        <v/>
      </c>
      <c r="DY163" s="16" t="str">
        <f>IF(DZ163="","",COUNTIF(DZ$3:DZ163,DZ163))</f>
        <v/>
      </c>
      <c r="DZ163" s="16" t="str">
        <f t="shared" si="397"/>
        <v/>
      </c>
      <c r="EA163" s="16" t="str">
        <f t="shared" si="398"/>
        <v/>
      </c>
      <c r="EB163" s="16" t="str">
        <f t="shared" si="399"/>
        <v/>
      </c>
      <c r="EC163" s="16" t="str">
        <f t="shared" si="400"/>
        <v/>
      </c>
      <c r="ED163" s="16" t="str">
        <f t="shared" si="401"/>
        <v/>
      </c>
      <c r="EE163" s="16" t="str">
        <f t="shared" si="402"/>
        <v/>
      </c>
      <c r="EF163" s="16" t="str">
        <f t="shared" si="403"/>
        <v/>
      </c>
      <c r="EG163" s="16" t="str">
        <f t="shared" si="404"/>
        <v/>
      </c>
      <c r="EH163" s="16" t="str">
        <f t="shared" si="405"/>
        <v/>
      </c>
      <c r="EI163" s="16" t="str">
        <f t="shared" si="406"/>
        <v/>
      </c>
      <c r="EJ163" s="16" t="str">
        <f t="shared" si="407"/>
        <v/>
      </c>
      <c r="EK163" s="16" t="str">
        <f t="shared" si="408"/>
        <v/>
      </c>
      <c r="EL163" s="58" t="str">
        <f t="shared" si="409"/>
        <v/>
      </c>
      <c r="EM163" s="58" t="str">
        <f>IF(OR($DZ163="",CR163=""),IF($EL163="","",$EL163),IF(OR(CR163="なし",CR163=0),領収書!$H$1,CR163))</f>
        <v/>
      </c>
      <c r="EN163" s="58" t="str">
        <f>IF(OR($DZ163="",CS163=""),IF($EL163="","",$EL163),IF(OR(CS163="なし",CS163=0),入力!$EN$1,CS163))</f>
        <v/>
      </c>
      <c r="EO163" s="63" t="str">
        <f t="shared" si="410"/>
        <v/>
      </c>
      <c r="EP163" s="63" t="str">
        <f t="shared" si="411"/>
        <v/>
      </c>
      <c r="ER163" s="16" t="str">
        <f>IF(AND(COUNTIF($ET$3:ET163,ET163)=1,ET163&lt;&gt;""),MAX($ER$3:ER162)+1,"")</f>
        <v/>
      </c>
      <c r="ES163" s="16" t="str">
        <f>IF(価格設定!B165="","",価格設定!B165)</f>
        <v/>
      </c>
      <c r="ET163" s="16" t="str">
        <f>IF(価格設定!C165="","",価格設定!C165)</f>
        <v/>
      </c>
      <c r="EV163" s="16" t="str">
        <f t="shared" si="323"/>
        <v/>
      </c>
      <c r="EW163" s="16" t="str">
        <f t="shared" si="412"/>
        <v/>
      </c>
    </row>
    <row r="164" spans="1:153" ht="30" customHeight="1" x14ac:dyDescent="0.2">
      <c r="A164" s="225"/>
      <c r="B164" s="212"/>
      <c r="C164" s="221"/>
      <c r="D164" s="164"/>
      <c r="E164" s="165"/>
      <c r="F164" s="166"/>
      <c r="G164" s="167"/>
      <c r="H164" s="179"/>
      <c r="I164" s="306"/>
      <c r="J164" s="169"/>
      <c r="K164" s="179"/>
      <c r="L164" s="186"/>
      <c r="M164" s="186"/>
      <c r="N164" s="168"/>
      <c r="O164" s="170"/>
      <c r="P164" s="212"/>
      <c r="Q164" s="179" t="str">
        <f>IFERROR(IF(H164="","",IFERROR(INDEX(価格設定!$B$5:$B$1048576,MATCH(H164,価格設定!$B$5:$B$1048576,0),0),INDEX(価格設定!$B$5:$B$1048576,MATCH("*"&amp;H164&amp;"*",価格設定!$B$5:$B$1048576,0),0))),H164)</f>
        <v/>
      </c>
      <c r="R164" s="250" t="str">
        <f>IFERROR(IF(Q164="",IF(K164="","",K164),IF(K164="",IF(INDEX(価格設定!$C$5:$C$1048576,MATCH(Q164,価格設定!$B$5:$B$1048576,0),0)=0,"",INDEX(価格設定!$C$5:$C$1048576,MATCH(Q164,価格設定!$B$5:$B$1048576,0),0)),IF(K164="なし","",K164))),"")</f>
        <v/>
      </c>
      <c r="S164" s="308" t="str">
        <f t="shared" si="324"/>
        <v/>
      </c>
      <c r="T164" s="126" t="str">
        <f>IFERROR(IF(J164="",IF(INDEX(価格設定!$E$5:$R$1048576,MATCH($Q164,価格設定!B$5:B$1048576,0),MATCH($AW164,価格設定!E$1:X$1,1))=0,"",INDEX(価格設定!$E$5:$R$1048576,MATCH($Q164,価格設定!B$5:B$1048576,0),MATCH($AW164,価格設定!E$1:X$1,1))),J164),"")</f>
        <v/>
      </c>
      <c r="U164" s="126" t="str">
        <f t="shared" si="325"/>
        <v/>
      </c>
      <c r="V164" s="132" t="str">
        <f t="shared" si="326"/>
        <v/>
      </c>
      <c r="W164" s="127" t="str">
        <f>IFERROR(IF(OR(T164="",T164&lt;0),"",IFERROR(INDEX(価格設定!E$2:X$3,IF(AND(K164=$K$1,$K$1&lt;&gt;""),ROW(価格設定!$D$3)-1,MATCH(INDEX(価格設定!$D$5:$D$1048576,MATCH(Q164,価格設定!$B$5:$B$1048576,0),0),価格設定!$D$2:$D$3,0)),MATCH($AW164,価格設定!E$1:X$1,1)),INDEX(価格設定!E$2:X$2,0,MATCH($AW164,価格設定!E$1:X$1,1)))),"")</f>
        <v/>
      </c>
      <c r="X164" s="126" t="str">
        <f t="shared" si="317"/>
        <v/>
      </c>
      <c r="Y164" s="128" t="str">
        <f t="shared" si="327"/>
        <v/>
      </c>
      <c r="Z164" s="126" t="str">
        <f t="shared" si="328"/>
        <v/>
      </c>
      <c r="AA164" s="129" t="str">
        <f t="shared" si="329"/>
        <v/>
      </c>
      <c r="AB164" s="126" t="str">
        <f t="shared" si="330"/>
        <v/>
      </c>
      <c r="AC164" s="280" t="str">
        <f t="shared" si="331"/>
        <v/>
      </c>
      <c r="AD164" s="15"/>
      <c r="AE164" s="204" t="str">
        <f>IF(AF164="","",COUNT($AF$3:AF164))</f>
        <v/>
      </c>
      <c r="AF164" s="206" t="str">
        <f t="shared" si="332"/>
        <v/>
      </c>
      <c r="AG164" s="204" t="str">
        <f t="shared" si="333"/>
        <v/>
      </c>
      <c r="AH164" s="204" t="str">
        <f t="shared" si="334"/>
        <v/>
      </c>
      <c r="AI164" s="287"/>
      <c r="AJ164" s="15"/>
      <c r="AK164" s="138" t="str">
        <f t="shared" si="335"/>
        <v/>
      </c>
      <c r="AL164" s="131" t="str">
        <f t="shared" si="336"/>
        <v/>
      </c>
      <c r="AM164" s="131" t="str">
        <f t="shared" si="337"/>
        <v/>
      </c>
      <c r="AN164" s="313" t="str">
        <f t="shared" si="338"/>
        <v/>
      </c>
      <c r="AO164" s="316" t="str">
        <f t="shared" si="339"/>
        <v/>
      </c>
      <c r="AP164" s="18"/>
      <c r="AQ164" s="3" t="str">
        <f>IF(F164="","",MAX($AQ$3:AQ163)+1)</f>
        <v/>
      </c>
      <c r="AR164" s="3" t="str">
        <f>IF(OR(AQ164="",BB164=""),"",MAX($AR$3:AR163)+1)</f>
        <v/>
      </c>
      <c r="AS164" s="3" t="str">
        <f>IF(CQ164="","",RANK(CQ164,CQ$3:CQ$1048576,1)+COUNTIF($CQ$3:CQ164,CQ164)-1)</f>
        <v/>
      </c>
      <c r="AT164" s="21" t="str">
        <f>IF(C164="",IF(OR(AND($H164&lt;&gt;"",C164=""),AND($F163=$F164,$AZ164&lt;&gt;""),COUNTA($H$3:$H$1048576,#REF!,$F$3:$F$1048576)&gt;COUNTA($H$3:$H164,#REF!,$F$3:$F164),$AZ164&lt;&gt;""),INDEX(AT$3:AT$1048576,MATCH(MAX($AQ$3:$AQ163),$AQ$3:$AQ$1048576,0),0),""),C164)</f>
        <v/>
      </c>
      <c r="AU164" s="21" t="str">
        <f>IF(D164="",IF(OR(AND($H164&lt;&gt;"",D164=""),AND($F163=$F164,$AZ164&lt;&gt;""),COUNTA($H$3:$H$1048576,#REF!,$F$3:$F$1048576)&gt;COUNTA($H$3:$H164,#REF!,$F$3:$F164),$AZ164&lt;&gt;""),INDEX(AU$3:AU$1048576,MATCH(MAX($AQ$3:$AQ163),$AQ$3:$AQ$1048576,0),0),""),D164)</f>
        <v/>
      </c>
      <c r="AV164" s="21" t="str">
        <f>IF(E164="",IF(OR(AND($H164&lt;&gt;"",E164=""),AND($F163=$F164,$AZ164&lt;&gt;""),COUNTA($H$3:$H$1048576,#REF!,$F$3:$F$1048576)&gt;COUNTA($H$3:$H164,#REF!,$F$3:$F164),$AZ164&lt;&gt;""),INDEX(AV$3:AV$1048576,MATCH(MAX($AQ$3:$AQ163),$AQ$3:$AQ$1048576,0),0),""),E164)</f>
        <v/>
      </c>
      <c r="AW164" s="24" t="str">
        <f t="shared" si="340"/>
        <v/>
      </c>
      <c r="AX164" s="13" t="str">
        <f t="shared" si="341"/>
        <v/>
      </c>
      <c r="AY164" s="4" t="str">
        <f t="shared" si="342"/>
        <v/>
      </c>
      <c r="AZ164" s="4" t="str">
        <f>IF(AX164="",IF(OR(AND(H164&lt;&gt;"",F164=""),COUNTA($H$3:$H$1048576)&gt;COUNTA($H$3:$H164)),INDEX(AX$3:AX164,MATCH(MAX($AQ$3:AQ164),AQ$3:AQ164,0),0),""),AX164)</f>
        <v/>
      </c>
      <c r="BA164" s="4" t="str">
        <f>IF(AY164="",IF(AND(H164&lt;&gt;"",F164=""),INDEX(AY$3:AY164,MATCH(MAX($AQ$3:AQ164),AQ$3:AQ164,0),0),""),AY164)</f>
        <v/>
      </c>
      <c r="BB164" s="82" t="str">
        <f>IF(BC164="","",RANK(BC164,BC$3:BC$1048576,1)+COUNTIF($BC$3:BC164,BC164)-1)</f>
        <v/>
      </c>
      <c r="BC164" s="139" t="str">
        <f t="shared" si="343"/>
        <v/>
      </c>
      <c r="BD164" s="46" t="str">
        <f t="shared" si="344"/>
        <v/>
      </c>
      <c r="BE164" s="46" t="str">
        <f t="shared" si="345"/>
        <v/>
      </c>
      <c r="BF164" s="46" t="str">
        <f t="shared" si="346"/>
        <v/>
      </c>
      <c r="BG164" s="4" t="str">
        <f t="shared" si="347"/>
        <v/>
      </c>
      <c r="BH164" s="180" t="str">
        <f t="shared" si="348"/>
        <v/>
      </c>
      <c r="BI164" s="16" t="str">
        <f t="shared" si="349"/>
        <v/>
      </c>
      <c r="BJ164" s="52" t="str">
        <f>IF(BI164="","",IF(W164="","",IF(AND(K164=$K$1,$K$1&lt;&gt;""),$BT$2,IFERROR(IF(INDEX(価格設定!$D$5:$D$1048576,MATCH(Q164,価格設定!$B$5:$B$1048576,0),0)=価格設定!$D$3,$BT$2,$BS$2),$BS$2))))</f>
        <v/>
      </c>
      <c r="BK164" s="16" t="str">
        <f>IF(BI164="","",IF(COUNTIF($BI$3:BI164,BI164)=1,1,IF(AND(BI163=BI164,BH164=""),BK163,COUNTIF($BH$3:BH164,BH164))))</f>
        <v/>
      </c>
      <c r="BL164" s="52" t="str">
        <f t="shared" si="350"/>
        <v/>
      </c>
      <c r="BM164" s="52" t="str">
        <f t="shared" si="351"/>
        <v/>
      </c>
      <c r="BN164" s="119" t="str">
        <f t="shared" si="352"/>
        <v/>
      </c>
      <c r="BO164" s="119" t="str">
        <f t="shared" si="353"/>
        <v/>
      </c>
      <c r="BP164" s="17" t="str">
        <f t="shared" si="354"/>
        <v/>
      </c>
      <c r="BQ164" s="17" t="str">
        <f t="shared" si="355"/>
        <v/>
      </c>
      <c r="BR164" s="17" t="str">
        <f>IF(OR(BP164="",COUNTIF($BO$3:BO164,BO164)&lt;&gt;1),"",SUMIF(BO$3:BO$1048576,BO164,BP$3:BP$1048576))</f>
        <v/>
      </c>
      <c r="BS164" s="17" t="str">
        <f t="shared" si="356"/>
        <v/>
      </c>
      <c r="BT164" s="17" t="str">
        <f t="shared" si="357"/>
        <v/>
      </c>
      <c r="BU164" s="17" t="str">
        <f t="shared" si="358"/>
        <v/>
      </c>
      <c r="BV164" s="24" t="str">
        <f t="shared" si="359"/>
        <v/>
      </c>
      <c r="BW164" s="24" t="str">
        <f t="shared" si="360"/>
        <v/>
      </c>
      <c r="BX164" s="24" t="str">
        <f t="shared" si="361"/>
        <v/>
      </c>
      <c r="BY164" s="26" t="str">
        <f t="shared" si="362"/>
        <v/>
      </c>
      <c r="BZ164" s="26" t="str">
        <f t="shared" si="363"/>
        <v/>
      </c>
      <c r="CA164" s="26" t="str">
        <f t="shared" si="364"/>
        <v/>
      </c>
      <c r="CB164" s="66" t="str">
        <f t="shared" si="365"/>
        <v/>
      </c>
      <c r="CC164" s="65" t="str">
        <f t="shared" si="366"/>
        <v/>
      </c>
      <c r="CD164" s="26" t="str">
        <f t="shared" si="367"/>
        <v/>
      </c>
      <c r="CE164" s="26" t="str">
        <f t="shared" si="368"/>
        <v/>
      </c>
      <c r="CF164" s="193" t="str">
        <f t="shared" si="369"/>
        <v/>
      </c>
      <c r="CG164" s="193" t="str">
        <f t="shared" si="370"/>
        <v/>
      </c>
      <c r="CH164" s="26" t="str">
        <f t="shared" si="371"/>
        <v/>
      </c>
      <c r="CI164" s="26" t="str">
        <f t="shared" si="372"/>
        <v/>
      </c>
      <c r="CJ164" s="65" t="str">
        <f t="shared" si="373"/>
        <v/>
      </c>
      <c r="CK164" s="65" t="str">
        <f t="shared" si="374"/>
        <v/>
      </c>
      <c r="CL164" s="64" t="str">
        <f t="shared" si="375"/>
        <v/>
      </c>
      <c r="CM164" s="64" t="str">
        <f t="shared" si="376"/>
        <v/>
      </c>
      <c r="CN164" s="65" t="str">
        <f t="shared" si="377"/>
        <v/>
      </c>
      <c r="CP164" s="63" t="str">
        <f>IF(BH164="","",MAX($CP$3:CP163)+1)</f>
        <v/>
      </c>
      <c r="CQ164" s="24" t="str">
        <f t="shared" si="378"/>
        <v/>
      </c>
      <c r="CR164" s="24" t="str">
        <f t="shared" si="379"/>
        <v/>
      </c>
      <c r="CS164" s="24" t="str">
        <f t="shared" si="380"/>
        <v/>
      </c>
      <c r="CT164" s="58" t="str">
        <f>IF(BO164="","",COUNTIF($BO$3:BO164,BO164)&amp;"@"&amp;BO164)</f>
        <v/>
      </c>
      <c r="CU164" s="16" t="str">
        <f t="shared" si="318"/>
        <v/>
      </c>
      <c r="CV164" s="63" t="str">
        <f t="shared" si="381"/>
        <v/>
      </c>
      <c r="CW164" s="16" t="str">
        <f t="shared" si="382"/>
        <v/>
      </c>
      <c r="CX164" s="16" t="str">
        <f t="shared" si="383"/>
        <v/>
      </c>
      <c r="CY164" s="16" t="str">
        <f t="shared" si="384"/>
        <v/>
      </c>
      <c r="CZ164" s="85" t="str">
        <f t="shared" si="385"/>
        <v/>
      </c>
      <c r="DA164" s="16" t="str">
        <f t="shared" si="386"/>
        <v/>
      </c>
      <c r="DB164" s="16" t="str">
        <f t="shared" si="387"/>
        <v/>
      </c>
      <c r="DC164" s="28" t="str">
        <f>IF(CP164="","",$DC$1&amp;(INDEX(価格設定!D$1:XFD$3,ROW(価格設定!$D$3),MATCH($AW164,価格設定!D$1:XFD$1,1))*100)&amp;"%")</f>
        <v/>
      </c>
      <c r="DD164" s="28" t="str">
        <f>IF(CP164="","",$DD$1&amp;(INDEX(価格設定!D$1:XFD$3,ROW(価格設定!$D$2),MATCH($AW164,価格設定!D$1:XFD$1,1))*100)&amp;"%")</f>
        <v/>
      </c>
      <c r="DE164" s="29" t="str">
        <f t="shared" si="388"/>
        <v/>
      </c>
      <c r="DG164" s="58" t="str">
        <f t="shared" si="389"/>
        <v/>
      </c>
      <c r="DH164" s="58" t="str">
        <f t="shared" si="390"/>
        <v/>
      </c>
      <c r="DI164" s="58" t="str">
        <f t="shared" si="391"/>
        <v/>
      </c>
      <c r="DJ164" s="85" t="str">
        <f t="shared" si="392"/>
        <v/>
      </c>
      <c r="DL164" s="58" t="str">
        <f>IF(COUNTIF(DG$3:DG$1048576,DG164)=COUNTIF($DG$3:$DG164,DG164),DG164,"")</f>
        <v/>
      </c>
      <c r="DM164" s="85" t="str">
        <f t="shared" si="393"/>
        <v/>
      </c>
      <c r="DN164" s="85" t="str">
        <f t="shared" si="319"/>
        <v/>
      </c>
      <c r="DO164" s="85" t="str">
        <f t="shared" si="319"/>
        <v/>
      </c>
      <c r="DP164" s="303"/>
      <c r="DQ164" s="17" t="str">
        <f t="shared" si="320"/>
        <v/>
      </c>
      <c r="DR164" s="17" t="str">
        <f t="shared" si="321"/>
        <v/>
      </c>
      <c r="DS164" s="17" t="str">
        <f t="shared" si="322"/>
        <v/>
      </c>
      <c r="DU164" s="16" t="str">
        <f t="shared" si="394"/>
        <v/>
      </c>
      <c r="DV164" s="16" t="str">
        <f>IF(DU164="","",COUNT($DU$3:DU164))</f>
        <v/>
      </c>
      <c r="DW164" s="16" t="str">
        <f t="shared" si="395"/>
        <v/>
      </c>
      <c r="DX164" s="16" t="str">
        <f t="shared" si="396"/>
        <v/>
      </c>
      <c r="DY164" s="16" t="str">
        <f>IF(DZ164="","",COUNTIF(DZ$3:DZ164,DZ164))</f>
        <v/>
      </c>
      <c r="DZ164" s="16" t="str">
        <f t="shared" si="397"/>
        <v/>
      </c>
      <c r="EA164" s="16" t="str">
        <f t="shared" si="398"/>
        <v/>
      </c>
      <c r="EB164" s="16" t="str">
        <f t="shared" si="399"/>
        <v/>
      </c>
      <c r="EC164" s="16" t="str">
        <f t="shared" si="400"/>
        <v/>
      </c>
      <c r="ED164" s="16" t="str">
        <f t="shared" si="401"/>
        <v/>
      </c>
      <c r="EE164" s="16" t="str">
        <f t="shared" si="402"/>
        <v/>
      </c>
      <c r="EF164" s="16" t="str">
        <f t="shared" si="403"/>
        <v/>
      </c>
      <c r="EG164" s="16" t="str">
        <f t="shared" si="404"/>
        <v/>
      </c>
      <c r="EH164" s="16" t="str">
        <f t="shared" si="405"/>
        <v/>
      </c>
      <c r="EI164" s="16" t="str">
        <f t="shared" si="406"/>
        <v/>
      </c>
      <c r="EJ164" s="16" t="str">
        <f t="shared" si="407"/>
        <v/>
      </c>
      <c r="EK164" s="16" t="str">
        <f t="shared" si="408"/>
        <v/>
      </c>
      <c r="EL164" s="58" t="str">
        <f t="shared" si="409"/>
        <v/>
      </c>
      <c r="EM164" s="58" t="str">
        <f>IF(OR($DZ164="",CR164=""),IF($EL164="","",$EL164),IF(OR(CR164="なし",CR164=0),領収書!$H$1,CR164))</f>
        <v/>
      </c>
      <c r="EN164" s="58" t="str">
        <f>IF(OR($DZ164="",CS164=""),IF($EL164="","",$EL164),IF(OR(CS164="なし",CS164=0),入力!$EN$1,CS164))</f>
        <v/>
      </c>
      <c r="EO164" s="63" t="str">
        <f t="shared" si="410"/>
        <v/>
      </c>
      <c r="EP164" s="63" t="str">
        <f t="shared" si="411"/>
        <v/>
      </c>
      <c r="ER164" s="16" t="str">
        <f>IF(AND(COUNTIF($ET$3:ET164,ET164)=1,ET164&lt;&gt;""),MAX($ER$3:ER163)+1,"")</f>
        <v/>
      </c>
      <c r="ES164" s="16" t="str">
        <f>IF(価格設定!B166="","",価格設定!B166)</f>
        <v/>
      </c>
      <c r="ET164" s="16" t="str">
        <f>IF(価格設定!C166="","",価格設定!C166)</f>
        <v/>
      </c>
      <c r="EV164" s="16" t="str">
        <f t="shared" si="323"/>
        <v/>
      </c>
      <c r="EW164" s="16" t="str">
        <f t="shared" si="412"/>
        <v/>
      </c>
    </row>
    <row r="165" spans="1:153" ht="30" customHeight="1" x14ac:dyDescent="0.2">
      <c r="A165" s="225"/>
      <c r="B165" s="212"/>
      <c r="C165" s="221"/>
      <c r="D165" s="164"/>
      <c r="E165" s="165"/>
      <c r="F165" s="166"/>
      <c r="G165" s="167"/>
      <c r="H165" s="179"/>
      <c r="I165" s="306"/>
      <c r="J165" s="169"/>
      <c r="K165" s="179"/>
      <c r="L165" s="186"/>
      <c r="M165" s="186"/>
      <c r="N165" s="168"/>
      <c r="O165" s="170"/>
      <c r="P165" s="212"/>
      <c r="Q165" s="179" t="str">
        <f>IFERROR(IF(H165="","",IFERROR(INDEX(価格設定!$B$5:$B$1048576,MATCH(H165,価格設定!$B$5:$B$1048576,0),0),INDEX(価格設定!$B$5:$B$1048576,MATCH("*"&amp;H165&amp;"*",価格設定!$B$5:$B$1048576,0),0))),H165)</f>
        <v/>
      </c>
      <c r="R165" s="250" t="str">
        <f>IFERROR(IF(Q165="",IF(K165="","",K165),IF(K165="",IF(INDEX(価格設定!$C$5:$C$1048576,MATCH(Q165,価格設定!$B$5:$B$1048576,0),0)=0,"",INDEX(価格設定!$C$5:$C$1048576,MATCH(Q165,価格設定!$B$5:$B$1048576,0),0)),IF(K165="なし","",K165))),"")</f>
        <v/>
      </c>
      <c r="S165" s="308" t="str">
        <f t="shared" si="324"/>
        <v/>
      </c>
      <c r="T165" s="126" t="str">
        <f>IFERROR(IF(J165="",IF(INDEX(価格設定!$E$5:$R$1048576,MATCH($Q165,価格設定!B$5:B$1048576,0),MATCH($AW165,価格設定!E$1:X$1,1))=0,"",INDEX(価格設定!$E$5:$R$1048576,MATCH($Q165,価格設定!B$5:B$1048576,0),MATCH($AW165,価格設定!E$1:X$1,1))),J165),"")</f>
        <v/>
      </c>
      <c r="U165" s="126" t="str">
        <f t="shared" si="325"/>
        <v/>
      </c>
      <c r="V165" s="132" t="str">
        <f t="shared" si="326"/>
        <v/>
      </c>
      <c r="W165" s="127" t="str">
        <f>IFERROR(IF(OR(T165="",T165&lt;0),"",IFERROR(INDEX(価格設定!E$2:X$3,IF(AND(K165=$K$1,$K$1&lt;&gt;""),ROW(価格設定!$D$3)-1,MATCH(INDEX(価格設定!$D$5:$D$1048576,MATCH(Q165,価格設定!$B$5:$B$1048576,0),0),価格設定!$D$2:$D$3,0)),MATCH($AW165,価格設定!E$1:X$1,1)),INDEX(価格設定!E$2:X$2,0,MATCH($AW165,価格設定!E$1:X$1,1)))),"")</f>
        <v/>
      </c>
      <c r="X165" s="126" t="str">
        <f t="shared" si="317"/>
        <v/>
      </c>
      <c r="Y165" s="128" t="str">
        <f t="shared" si="327"/>
        <v/>
      </c>
      <c r="Z165" s="126" t="str">
        <f t="shared" si="328"/>
        <v/>
      </c>
      <c r="AA165" s="129" t="str">
        <f t="shared" si="329"/>
        <v/>
      </c>
      <c r="AB165" s="126" t="str">
        <f t="shared" si="330"/>
        <v/>
      </c>
      <c r="AC165" s="280" t="str">
        <f t="shared" si="331"/>
        <v/>
      </c>
      <c r="AD165" s="15"/>
      <c r="AE165" s="204" t="str">
        <f>IF(AF165="","",COUNT($AF$3:AF165))</f>
        <v/>
      </c>
      <c r="AF165" s="206" t="str">
        <f t="shared" si="332"/>
        <v/>
      </c>
      <c r="AG165" s="204" t="str">
        <f t="shared" si="333"/>
        <v/>
      </c>
      <c r="AH165" s="204" t="str">
        <f t="shared" si="334"/>
        <v/>
      </c>
      <c r="AI165" s="287"/>
      <c r="AJ165" s="15"/>
      <c r="AK165" s="138" t="str">
        <f t="shared" si="335"/>
        <v/>
      </c>
      <c r="AL165" s="131" t="str">
        <f t="shared" si="336"/>
        <v/>
      </c>
      <c r="AM165" s="131" t="str">
        <f t="shared" si="337"/>
        <v/>
      </c>
      <c r="AN165" s="313" t="str">
        <f t="shared" si="338"/>
        <v/>
      </c>
      <c r="AO165" s="316" t="str">
        <f t="shared" si="339"/>
        <v/>
      </c>
      <c r="AP165" s="18"/>
      <c r="AQ165" s="3" t="str">
        <f>IF(F165="","",MAX($AQ$3:AQ164)+1)</f>
        <v/>
      </c>
      <c r="AR165" s="3" t="str">
        <f>IF(OR(AQ165="",BB165=""),"",MAX($AR$3:AR164)+1)</f>
        <v/>
      </c>
      <c r="AS165" s="3" t="str">
        <f>IF(CQ165="","",RANK(CQ165,CQ$3:CQ$1048576,1)+COUNTIF($CQ$3:CQ165,CQ165)-1)</f>
        <v/>
      </c>
      <c r="AT165" s="21" t="str">
        <f>IF(C165="",IF(OR(AND($H165&lt;&gt;"",C165=""),AND($F164=$F165,$AZ165&lt;&gt;""),COUNTA($H$3:$H$1048576,#REF!,$F$3:$F$1048576)&gt;COUNTA($H$3:$H165,#REF!,$F$3:$F165),$AZ165&lt;&gt;""),INDEX(AT$3:AT$1048576,MATCH(MAX($AQ$3:$AQ164),$AQ$3:$AQ$1048576,0),0),""),C165)</f>
        <v/>
      </c>
      <c r="AU165" s="21" t="str">
        <f>IF(D165="",IF(OR(AND($H165&lt;&gt;"",D165=""),AND($F164=$F165,$AZ165&lt;&gt;""),COUNTA($H$3:$H$1048576,#REF!,$F$3:$F$1048576)&gt;COUNTA($H$3:$H165,#REF!,$F$3:$F165),$AZ165&lt;&gt;""),INDEX(AU$3:AU$1048576,MATCH(MAX($AQ$3:$AQ164),$AQ$3:$AQ$1048576,0),0),""),D165)</f>
        <v/>
      </c>
      <c r="AV165" s="21" t="str">
        <f>IF(E165="",IF(OR(AND($H165&lt;&gt;"",E165=""),AND($F164=$F165,$AZ165&lt;&gt;""),COUNTA($H$3:$H$1048576,#REF!,$F$3:$F$1048576)&gt;COUNTA($H$3:$H165,#REF!,$F$3:$F165),$AZ165&lt;&gt;""),INDEX(AV$3:AV$1048576,MATCH(MAX($AQ$3:$AQ164),$AQ$3:$AQ$1048576,0),0),""),E165)</f>
        <v/>
      </c>
      <c r="AW165" s="24" t="str">
        <f t="shared" si="340"/>
        <v/>
      </c>
      <c r="AX165" s="13" t="str">
        <f t="shared" si="341"/>
        <v/>
      </c>
      <c r="AY165" s="4" t="str">
        <f t="shared" si="342"/>
        <v/>
      </c>
      <c r="AZ165" s="4" t="str">
        <f>IF(AX165="",IF(OR(AND(H165&lt;&gt;"",F165=""),COUNTA($H$3:$H$1048576)&gt;COUNTA($H$3:$H165)),INDEX(AX$3:AX165,MATCH(MAX($AQ$3:AQ165),AQ$3:AQ165,0),0),""),AX165)</f>
        <v/>
      </c>
      <c r="BA165" s="4" t="str">
        <f>IF(AY165="",IF(AND(H165&lt;&gt;"",F165=""),INDEX(AY$3:AY165,MATCH(MAX($AQ$3:AQ165),AQ$3:AQ165,0),0),""),AY165)</f>
        <v/>
      </c>
      <c r="BB165" s="82" t="str">
        <f>IF(BC165="","",RANK(BC165,BC$3:BC$1048576,1)+COUNTIF($BC$3:BC165,BC165)-1)</f>
        <v/>
      </c>
      <c r="BC165" s="139" t="str">
        <f t="shared" si="343"/>
        <v/>
      </c>
      <c r="BD165" s="46" t="str">
        <f t="shared" si="344"/>
        <v/>
      </c>
      <c r="BE165" s="46" t="str">
        <f t="shared" si="345"/>
        <v/>
      </c>
      <c r="BF165" s="46" t="str">
        <f t="shared" si="346"/>
        <v/>
      </c>
      <c r="BG165" s="4" t="str">
        <f t="shared" si="347"/>
        <v/>
      </c>
      <c r="BH165" s="180" t="str">
        <f t="shared" si="348"/>
        <v/>
      </c>
      <c r="BI165" s="16" t="str">
        <f t="shared" si="349"/>
        <v/>
      </c>
      <c r="BJ165" s="52" t="str">
        <f>IF(BI165="","",IF(W165="","",IF(AND(K165=$K$1,$K$1&lt;&gt;""),$BT$2,IFERROR(IF(INDEX(価格設定!$D$5:$D$1048576,MATCH(Q165,価格設定!$B$5:$B$1048576,0),0)=価格設定!$D$3,$BT$2,$BS$2),$BS$2))))</f>
        <v/>
      </c>
      <c r="BK165" s="16" t="str">
        <f>IF(BI165="","",IF(COUNTIF($BI$3:BI165,BI165)=1,1,IF(AND(BI164=BI165,BH165=""),BK164,COUNTIF($BH$3:BH165,BH165))))</f>
        <v/>
      </c>
      <c r="BL165" s="52" t="str">
        <f t="shared" si="350"/>
        <v/>
      </c>
      <c r="BM165" s="52" t="str">
        <f t="shared" si="351"/>
        <v/>
      </c>
      <c r="BN165" s="119" t="str">
        <f t="shared" si="352"/>
        <v/>
      </c>
      <c r="BO165" s="119" t="str">
        <f t="shared" si="353"/>
        <v/>
      </c>
      <c r="BP165" s="17" t="str">
        <f t="shared" si="354"/>
        <v/>
      </c>
      <c r="BQ165" s="17" t="str">
        <f t="shared" si="355"/>
        <v/>
      </c>
      <c r="BR165" s="17" t="str">
        <f>IF(OR(BP165="",COUNTIF($BO$3:BO165,BO165)&lt;&gt;1),"",SUMIF(BO$3:BO$1048576,BO165,BP$3:BP$1048576))</f>
        <v/>
      </c>
      <c r="BS165" s="17" t="str">
        <f t="shared" si="356"/>
        <v/>
      </c>
      <c r="BT165" s="17" t="str">
        <f t="shared" si="357"/>
        <v/>
      </c>
      <c r="BU165" s="17" t="str">
        <f t="shared" si="358"/>
        <v/>
      </c>
      <c r="BV165" s="24" t="str">
        <f t="shared" si="359"/>
        <v/>
      </c>
      <c r="BW165" s="24" t="str">
        <f t="shared" si="360"/>
        <v/>
      </c>
      <c r="BX165" s="24" t="str">
        <f t="shared" si="361"/>
        <v/>
      </c>
      <c r="BY165" s="26" t="str">
        <f t="shared" si="362"/>
        <v/>
      </c>
      <c r="BZ165" s="26" t="str">
        <f t="shared" si="363"/>
        <v/>
      </c>
      <c r="CA165" s="26" t="str">
        <f t="shared" si="364"/>
        <v/>
      </c>
      <c r="CB165" s="66" t="str">
        <f t="shared" si="365"/>
        <v/>
      </c>
      <c r="CC165" s="65" t="str">
        <f t="shared" si="366"/>
        <v/>
      </c>
      <c r="CD165" s="26" t="str">
        <f t="shared" si="367"/>
        <v/>
      </c>
      <c r="CE165" s="26" t="str">
        <f t="shared" si="368"/>
        <v/>
      </c>
      <c r="CF165" s="193" t="str">
        <f t="shared" si="369"/>
        <v/>
      </c>
      <c r="CG165" s="193" t="str">
        <f t="shared" si="370"/>
        <v/>
      </c>
      <c r="CH165" s="26" t="str">
        <f t="shared" si="371"/>
        <v/>
      </c>
      <c r="CI165" s="26" t="str">
        <f t="shared" si="372"/>
        <v/>
      </c>
      <c r="CJ165" s="65" t="str">
        <f t="shared" si="373"/>
        <v/>
      </c>
      <c r="CK165" s="65" t="str">
        <f t="shared" si="374"/>
        <v/>
      </c>
      <c r="CL165" s="64" t="str">
        <f t="shared" si="375"/>
        <v/>
      </c>
      <c r="CM165" s="64" t="str">
        <f t="shared" si="376"/>
        <v/>
      </c>
      <c r="CN165" s="65" t="str">
        <f t="shared" si="377"/>
        <v/>
      </c>
      <c r="CP165" s="63" t="str">
        <f>IF(BH165="","",MAX($CP$3:CP164)+1)</f>
        <v/>
      </c>
      <c r="CQ165" s="24" t="str">
        <f t="shared" si="378"/>
        <v/>
      </c>
      <c r="CR165" s="24" t="str">
        <f t="shared" si="379"/>
        <v/>
      </c>
      <c r="CS165" s="24" t="str">
        <f t="shared" si="380"/>
        <v/>
      </c>
      <c r="CT165" s="58" t="str">
        <f>IF(BO165="","",COUNTIF($BO$3:BO165,BO165)&amp;"@"&amp;BO165)</f>
        <v/>
      </c>
      <c r="CU165" s="16" t="str">
        <f t="shared" si="318"/>
        <v/>
      </c>
      <c r="CV165" s="63" t="str">
        <f t="shared" si="381"/>
        <v/>
      </c>
      <c r="CW165" s="16" t="str">
        <f t="shared" si="382"/>
        <v/>
      </c>
      <c r="CX165" s="16" t="str">
        <f t="shared" si="383"/>
        <v/>
      </c>
      <c r="CY165" s="16" t="str">
        <f t="shared" si="384"/>
        <v/>
      </c>
      <c r="CZ165" s="85" t="str">
        <f t="shared" si="385"/>
        <v/>
      </c>
      <c r="DA165" s="16" t="str">
        <f t="shared" si="386"/>
        <v/>
      </c>
      <c r="DB165" s="16" t="str">
        <f t="shared" si="387"/>
        <v/>
      </c>
      <c r="DC165" s="28" t="str">
        <f>IF(CP165="","",$DC$1&amp;(INDEX(価格設定!D$1:XFD$3,ROW(価格設定!$D$3),MATCH($AW165,価格設定!D$1:XFD$1,1))*100)&amp;"%")</f>
        <v/>
      </c>
      <c r="DD165" s="28" t="str">
        <f>IF(CP165="","",$DD$1&amp;(INDEX(価格設定!D$1:XFD$3,ROW(価格設定!$D$2),MATCH($AW165,価格設定!D$1:XFD$1,1))*100)&amp;"%")</f>
        <v/>
      </c>
      <c r="DE165" s="29" t="str">
        <f t="shared" si="388"/>
        <v/>
      </c>
      <c r="DG165" s="58" t="str">
        <f t="shared" si="389"/>
        <v/>
      </c>
      <c r="DH165" s="58" t="str">
        <f t="shared" si="390"/>
        <v/>
      </c>
      <c r="DI165" s="58" t="str">
        <f t="shared" si="391"/>
        <v/>
      </c>
      <c r="DJ165" s="85" t="str">
        <f t="shared" si="392"/>
        <v/>
      </c>
      <c r="DL165" s="58" t="str">
        <f>IF(COUNTIF(DG$3:DG$1048576,DG165)=COUNTIF($DG$3:$DG165,DG165),DG165,"")</f>
        <v/>
      </c>
      <c r="DM165" s="85" t="str">
        <f t="shared" si="393"/>
        <v/>
      </c>
      <c r="DN165" s="85" t="str">
        <f t="shared" si="319"/>
        <v/>
      </c>
      <c r="DO165" s="85" t="str">
        <f t="shared" si="319"/>
        <v/>
      </c>
      <c r="DP165" s="303"/>
      <c r="DQ165" s="17" t="str">
        <f t="shared" si="320"/>
        <v/>
      </c>
      <c r="DR165" s="17" t="str">
        <f t="shared" si="321"/>
        <v/>
      </c>
      <c r="DS165" s="17" t="str">
        <f t="shared" si="322"/>
        <v/>
      </c>
      <c r="DU165" s="16" t="str">
        <f t="shared" si="394"/>
        <v/>
      </c>
      <c r="DV165" s="16" t="str">
        <f>IF(DU165="","",COUNT($DU$3:DU165))</f>
        <v/>
      </c>
      <c r="DW165" s="16" t="str">
        <f t="shared" si="395"/>
        <v/>
      </c>
      <c r="DX165" s="16" t="str">
        <f t="shared" si="396"/>
        <v/>
      </c>
      <c r="DY165" s="16" t="str">
        <f>IF(DZ165="","",COUNTIF(DZ$3:DZ165,DZ165))</f>
        <v/>
      </c>
      <c r="DZ165" s="16" t="str">
        <f t="shared" si="397"/>
        <v/>
      </c>
      <c r="EA165" s="16" t="str">
        <f t="shared" si="398"/>
        <v/>
      </c>
      <c r="EB165" s="16" t="str">
        <f t="shared" si="399"/>
        <v/>
      </c>
      <c r="EC165" s="16" t="str">
        <f t="shared" si="400"/>
        <v/>
      </c>
      <c r="ED165" s="16" t="str">
        <f t="shared" si="401"/>
        <v/>
      </c>
      <c r="EE165" s="16" t="str">
        <f t="shared" si="402"/>
        <v/>
      </c>
      <c r="EF165" s="16" t="str">
        <f t="shared" si="403"/>
        <v/>
      </c>
      <c r="EG165" s="16" t="str">
        <f t="shared" si="404"/>
        <v/>
      </c>
      <c r="EH165" s="16" t="str">
        <f t="shared" si="405"/>
        <v/>
      </c>
      <c r="EI165" s="16" t="str">
        <f t="shared" si="406"/>
        <v/>
      </c>
      <c r="EJ165" s="16" t="str">
        <f t="shared" si="407"/>
        <v/>
      </c>
      <c r="EK165" s="16" t="str">
        <f t="shared" si="408"/>
        <v/>
      </c>
      <c r="EL165" s="58" t="str">
        <f t="shared" si="409"/>
        <v/>
      </c>
      <c r="EM165" s="58" t="str">
        <f>IF(OR($DZ165="",CR165=""),IF($EL165="","",$EL165),IF(OR(CR165="なし",CR165=0),領収書!$H$1,CR165))</f>
        <v/>
      </c>
      <c r="EN165" s="58" t="str">
        <f>IF(OR($DZ165="",CS165=""),IF($EL165="","",$EL165),IF(OR(CS165="なし",CS165=0),入力!$EN$1,CS165))</f>
        <v/>
      </c>
      <c r="EO165" s="63" t="str">
        <f t="shared" si="410"/>
        <v/>
      </c>
      <c r="EP165" s="63" t="str">
        <f t="shared" si="411"/>
        <v/>
      </c>
      <c r="ER165" s="16" t="str">
        <f>IF(AND(COUNTIF($ET$3:ET165,ET165)=1,ET165&lt;&gt;""),MAX($ER$3:ER164)+1,"")</f>
        <v/>
      </c>
      <c r="ES165" s="16" t="str">
        <f>IF(価格設定!B167="","",価格設定!B167)</f>
        <v/>
      </c>
      <c r="ET165" s="16" t="str">
        <f>IF(価格設定!C167="","",価格設定!C167)</f>
        <v/>
      </c>
      <c r="EV165" s="16" t="str">
        <f t="shared" si="323"/>
        <v/>
      </c>
      <c r="EW165" s="16" t="str">
        <f t="shared" si="412"/>
        <v/>
      </c>
    </row>
    <row r="166" spans="1:153" ht="30" customHeight="1" x14ac:dyDescent="0.2">
      <c r="A166" s="225"/>
      <c r="B166" s="212"/>
      <c r="C166" s="221"/>
      <c r="D166" s="164"/>
      <c r="E166" s="165"/>
      <c r="F166" s="166"/>
      <c r="G166" s="167"/>
      <c r="H166" s="179"/>
      <c r="I166" s="306"/>
      <c r="J166" s="169"/>
      <c r="K166" s="179"/>
      <c r="L166" s="186"/>
      <c r="M166" s="186"/>
      <c r="N166" s="168"/>
      <c r="O166" s="170"/>
      <c r="P166" s="212"/>
      <c r="Q166" s="179" t="str">
        <f>IFERROR(IF(H166="","",IFERROR(INDEX(価格設定!$B$5:$B$1048576,MATCH(H166,価格設定!$B$5:$B$1048576,0),0),INDEX(価格設定!$B$5:$B$1048576,MATCH("*"&amp;H166&amp;"*",価格設定!$B$5:$B$1048576,0),0))),H166)</f>
        <v/>
      </c>
      <c r="R166" s="250" t="str">
        <f>IFERROR(IF(Q166="",IF(K166="","",K166),IF(K166="",IF(INDEX(価格設定!$C$5:$C$1048576,MATCH(Q166,価格設定!$B$5:$B$1048576,0),0)=0,"",INDEX(価格設定!$C$5:$C$1048576,MATCH(Q166,価格設定!$B$5:$B$1048576,0),0)),IF(K166="なし","",K166))),"")</f>
        <v/>
      </c>
      <c r="S166" s="308" t="str">
        <f t="shared" si="324"/>
        <v/>
      </c>
      <c r="T166" s="126" t="str">
        <f>IFERROR(IF(J166="",IF(INDEX(価格設定!$E$5:$R$1048576,MATCH($Q166,価格設定!B$5:B$1048576,0),MATCH($AW166,価格設定!E$1:X$1,1))=0,"",INDEX(価格設定!$E$5:$R$1048576,MATCH($Q166,価格設定!B$5:B$1048576,0),MATCH($AW166,価格設定!E$1:X$1,1))),J166),"")</f>
        <v/>
      </c>
      <c r="U166" s="126" t="str">
        <f t="shared" si="325"/>
        <v/>
      </c>
      <c r="V166" s="132" t="str">
        <f t="shared" si="326"/>
        <v/>
      </c>
      <c r="W166" s="127" t="str">
        <f>IFERROR(IF(OR(T166="",T166&lt;0),"",IFERROR(INDEX(価格設定!E$2:X$3,IF(AND(K166=$K$1,$K$1&lt;&gt;""),ROW(価格設定!$D$3)-1,MATCH(INDEX(価格設定!$D$5:$D$1048576,MATCH(Q166,価格設定!$B$5:$B$1048576,0),0),価格設定!$D$2:$D$3,0)),MATCH($AW166,価格設定!E$1:X$1,1)),INDEX(価格設定!E$2:X$2,0,MATCH($AW166,価格設定!E$1:X$1,1)))),"")</f>
        <v/>
      </c>
      <c r="X166" s="126" t="str">
        <f t="shared" si="317"/>
        <v/>
      </c>
      <c r="Y166" s="128" t="str">
        <f t="shared" si="327"/>
        <v/>
      </c>
      <c r="Z166" s="126" t="str">
        <f t="shared" si="328"/>
        <v/>
      </c>
      <c r="AA166" s="129" t="str">
        <f t="shared" si="329"/>
        <v/>
      </c>
      <c r="AB166" s="126" t="str">
        <f t="shared" si="330"/>
        <v/>
      </c>
      <c r="AC166" s="280" t="str">
        <f t="shared" si="331"/>
        <v/>
      </c>
      <c r="AD166" s="15"/>
      <c r="AE166" s="204" t="str">
        <f>IF(AF166="","",COUNT($AF$3:AF166))</f>
        <v/>
      </c>
      <c r="AF166" s="206" t="str">
        <f t="shared" si="332"/>
        <v/>
      </c>
      <c r="AG166" s="204" t="str">
        <f t="shared" si="333"/>
        <v/>
      </c>
      <c r="AH166" s="204" t="str">
        <f t="shared" si="334"/>
        <v/>
      </c>
      <c r="AI166" s="287"/>
      <c r="AJ166" s="15"/>
      <c r="AK166" s="138" t="str">
        <f t="shared" si="335"/>
        <v/>
      </c>
      <c r="AL166" s="131" t="str">
        <f t="shared" si="336"/>
        <v/>
      </c>
      <c r="AM166" s="131" t="str">
        <f t="shared" si="337"/>
        <v/>
      </c>
      <c r="AN166" s="313" t="str">
        <f t="shared" si="338"/>
        <v/>
      </c>
      <c r="AO166" s="316" t="str">
        <f t="shared" si="339"/>
        <v/>
      </c>
      <c r="AP166" s="18"/>
      <c r="AQ166" s="3" t="str">
        <f>IF(F166="","",MAX($AQ$3:AQ165)+1)</f>
        <v/>
      </c>
      <c r="AR166" s="3" t="str">
        <f>IF(OR(AQ166="",BB166=""),"",MAX($AR$3:AR165)+1)</f>
        <v/>
      </c>
      <c r="AS166" s="3" t="str">
        <f>IF(CQ166="","",RANK(CQ166,CQ$3:CQ$1048576,1)+COUNTIF($CQ$3:CQ166,CQ166)-1)</f>
        <v/>
      </c>
      <c r="AT166" s="21" t="str">
        <f>IF(C166="",IF(OR(AND($H166&lt;&gt;"",C166=""),AND($F165=$F166,$AZ166&lt;&gt;""),COUNTA($H$3:$H$1048576,#REF!,$F$3:$F$1048576)&gt;COUNTA($H$3:$H166,#REF!,$F$3:$F166),$AZ166&lt;&gt;""),INDEX(AT$3:AT$1048576,MATCH(MAX($AQ$3:$AQ165),$AQ$3:$AQ$1048576,0),0),""),C166)</f>
        <v/>
      </c>
      <c r="AU166" s="21" t="str">
        <f>IF(D166="",IF(OR(AND($H166&lt;&gt;"",D166=""),AND($F165=$F166,$AZ166&lt;&gt;""),COUNTA($H$3:$H$1048576,#REF!,$F$3:$F$1048576)&gt;COUNTA($H$3:$H166,#REF!,$F$3:$F166),$AZ166&lt;&gt;""),INDEX(AU$3:AU$1048576,MATCH(MAX($AQ$3:$AQ165),$AQ$3:$AQ$1048576,0),0),""),D166)</f>
        <v/>
      </c>
      <c r="AV166" s="21" t="str">
        <f>IF(E166="",IF(OR(AND($H166&lt;&gt;"",E166=""),AND($F165=$F166,$AZ166&lt;&gt;""),COUNTA($H$3:$H$1048576,#REF!,$F$3:$F$1048576)&gt;COUNTA($H$3:$H166,#REF!,$F$3:$F166),$AZ166&lt;&gt;""),INDEX(AV$3:AV$1048576,MATCH(MAX($AQ$3:$AQ165),$AQ$3:$AQ$1048576,0),0),""),E166)</f>
        <v/>
      </c>
      <c r="AW166" s="24" t="str">
        <f t="shared" si="340"/>
        <v/>
      </c>
      <c r="AX166" s="13" t="str">
        <f t="shared" si="341"/>
        <v/>
      </c>
      <c r="AY166" s="4" t="str">
        <f t="shared" si="342"/>
        <v/>
      </c>
      <c r="AZ166" s="4" t="str">
        <f>IF(AX166="",IF(OR(AND(H166&lt;&gt;"",F166=""),COUNTA($H$3:$H$1048576)&gt;COUNTA($H$3:$H166)),INDEX(AX$3:AX166,MATCH(MAX($AQ$3:AQ166),AQ$3:AQ166,0),0),""),AX166)</f>
        <v/>
      </c>
      <c r="BA166" s="4" t="str">
        <f>IF(AY166="",IF(AND(H166&lt;&gt;"",F166=""),INDEX(AY$3:AY166,MATCH(MAX($AQ$3:AQ166),AQ$3:AQ166,0),0),""),AY166)</f>
        <v/>
      </c>
      <c r="BB166" s="82" t="str">
        <f>IF(BC166="","",RANK(BC166,BC$3:BC$1048576,1)+COUNTIF($BC$3:BC166,BC166)-1)</f>
        <v/>
      </c>
      <c r="BC166" s="139" t="str">
        <f t="shared" si="343"/>
        <v/>
      </c>
      <c r="BD166" s="46" t="str">
        <f t="shared" si="344"/>
        <v/>
      </c>
      <c r="BE166" s="46" t="str">
        <f t="shared" si="345"/>
        <v/>
      </c>
      <c r="BF166" s="46" t="str">
        <f t="shared" si="346"/>
        <v/>
      </c>
      <c r="BG166" s="4" t="str">
        <f t="shared" si="347"/>
        <v/>
      </c>
      <c r="BH166" s="180" t="str">
        <f t="shared" si="348"/>
        <v/>
      </c>
      <c r="BI166" s="16" t="str">
        <f t="shared" si="349"/>
        <v/>
      </c>
      <c r="BJ166" s="52" t="str">
        <f>IF(BI166="","",IF(W166="","",IF(AND(K166=$K$1,$K$1&lt;&gt;""),$BT$2,IFERROR(IF(INDEX(価格設定!$D$5:$D$1048576,MATCH(Q166,価格設定!$B$5:$B$1048576,0),0)=価格設定!$D$3,$BT$2,$BS$2),$BS$2))))</f>
        <v/>
      </c>
      <c r="BK166" s="16" t="str">
        <f>IF(BI166="","",IF(COUNTIF($BI$3:BI166,BI166)=1,1,IF(AND(BI165=BI166,BH166=""),BK165,COUNTIF($BH$3:BH166,BH166))))</f>
        <v/>
      </c>
      <c r="BL166" s="52" t="str">
        <f t="shared" si="350"/>
        <v/>
      </c>
      <c r="BM166" s="52" t="str">
        <f t="shared" si="351"/>
        <v/>
      </c>
      <c r="BN166" s="119" t="str">
        <f t="shared" si="352"/>
        <v/>
      </c>
      <c r="BO166" s="119" t="str">
        <f t="shared" si="353"/>
        <v/>
      </c>
      <c r="BP166" s="17" t="str">
        <f t="shared" si="354"/>
        <v/>
      </c>
      <c r="BQ166" s="17" t="str">
        <f t="shared" si="355"/>
        <v/>
      </c>
      <c r="BR166" s="17" t="str">
        <f>IF(OR(BP166="",COUNTIF($BO$3:BO166,BO166)&lt;&gt;1),"",SUMIF(BO$3:BO$1048576,BO166,BP$3:BP$1048576))</f>
        <v/>
      </c>
      <c r="BS166" s="17" t="str">
        <f t="shared" si="356"/>
        <v/>
      </c>
      <c r="BT166" s="17" t="str">
        <f t="shared" si="357"/>
        <v/>
      </c>
      <c r="BU166" s="17" t="str">
        <f t="shared" si="358"/>
        <v/>
      </c>
      <c r="BV166" s="24" t="str">
        <f t="shared" si="359"/>
        <v/>
      </c>
      <c r="BW166" s="24" t="str">
        <f t="shared" si="360"/>
        <v/>
      </c>
      <c r="BX166" s="24" t="str">
        <f t="shared" si="361"/>
        <v/>
      </c>
      <c r="BY166" s="26" t="str">
        <f t="shared" si="362"/>
        <v/>
      </c>
      <c r="BZ166" s="26" t="str">
        <f t="shared" si="363"/>
        <v/>
      </c>
      <c r="CA166" s="26" t="str">
        <f t="shared" si="364"/>
        <v/>
      </c>
      <c r="CB166" s="66" t="str">
        <f t="shared" si="365"/>
        <v/>
      </c>
      <c r="CC166" s="65" t="str">
        <f t="shared" si="366"/>
        <v/>
      </c>
      <c r="CD166" s="26" t="str">
        <f t="shared" si="367"/>
        <v/>
      </c>
      <c r="CE166" s="26" t="str">
        <f t="shared" si="368"/>
        <v/>
      </c>
      <c r="CF166" s="193" t="str">
        <f t="shared" si="369"/>
        <v/>
      </c>
      <c r="CG166" s="193" t="str">
        <f t="shared" si="370"/>
        <v/>
      </c>
      <c r="CH166" s="26" t="str">
        <f t="shared" si="371"/>
        <v/>
      </c>
      <c r="CI166" s="26" t="str">
        <f t="shared" si="372"/>
        <v/>
      </c>
      <c r="CJ166" s="65" t="str">
        <f t="shared" si="373"/>
        <v/>
      </c>
      <c r="CK166" s="65" t="str">
        <f t="shared" si="374"/>
        <v/>
      </c>
      <c r="CL166" s="64" t="str">
        <f t="shared" si="375"/>
        <v/>
      </c>
      <c r="CM166" s="64" t="str">
        <f t="shared" si="376"/>
        <v/>
      </c>
      <c r="CN166" s="65" t="str">
        <f t="shared" si="377"/>
        <v/>
      </c>
      <c r="CP166" s="63" t="str">
        <f>IF(BH166="","",MAX($CP$3:CP165)+1)</f>
        <v/>
      </c>
      <c r="CQ166" s="24" t="str">
        <f t="shared" si="378"/>
        <v/>
      </c>
      <c r="CR166" s="24" t="str">
        <f t="shared" si="379"/>
        <v/>
      </c>
      <c r="CS166" s="24" t="str">
        <f t="shared" si="380"/>
        <v/>
      </c>
      <c r="CT166" s="58" t="str">
        <f>IF(BO166="","",COUNTIF($BO$3:BO166,BO166)&amp;"@"&amp;BO166)</f>
        <v/>
      </c>
      <c r="CU166" s="16" t="str">
        <f t="shared" si="318"/>
        <v/>
      </c>
      <c r="CV166" s="63" t="str">
        <f t="shared" si="381"/>
        <v/>
      </c>
      <c r="CW166" s="16" t="str">
        <f t="shared" si="382"/>
        <v/>
      </c>
      <c r="CX166" s="16" t="str">
        <f t="shared" si="383"/>
        <v/>
      </c>
      <c r="CY166" s="16" t="str">
        <f t="shared" si="384"/>
        <v/>
      </c>
      <c r="CZ166" s="85" t="str">
        <f t="shared" si="385"/>
        <v/>
      </c>
      <c r="DA166" s="16" t="str">
        <f t="shared" si="386"/>
        <v/>
      </c>
      <c r="DB166" s="16" t="str">
        <f t="shared" si="387"/>
        <v/>
      </c>
      <c r="DC166" s="28" t="str">
        <f>IF(CP166="","",$DC$1&amp;(INDEX(価格設定!D$1:XFD$3,ROW(価格設定!$D$3),MATCH($AW166,価格設定!D$1:XFD$1,1))*100)&amp;"%")</f>
        <v/>
      </c>
      <c r="DD166" s="28" t="str">
        <f>IF(CP166="","",$DD$1&amp;(INDEX(価格設定!D$1:XFD$3,ROW(価格設定!$D$2),MATCH($AW166,価格設定!D$1:XFD$1,1))*100)&amp;"%")</f>
        <v/>
      </c>
      <c r="DE166" s="29" t="str">
        <f t="shared" si="388"/>
        <v/>
      </c>
      <c r="DG166" s="58" t="str">
        <f t="shared" si="389"/>
        <v/>
      </c>
      <c r="DH166" s="58" t="str">
        <f t="shared" si="390"/>
        <v/>
      </c>
      <c r="DI166" s="58" t="str">
        <f t="shared" si="391"/>
        <v/>
      </c>
      <c r="DJ166" s="85" t="str">
        <f t="shared" si="392"/>
        <v/>
      </c>
      <c r="DL166" s="58" t="str">
        <f>IF(COUNTIF(DG$3:DG$1048576,DG166)=COUNTIF($DG$3:$DG166,DG166),DG166,"")</f>
        <v/>
      </c>
      <c r="DM166" s="85" t="str">
        <f t="shared" si="393"/>
        <v/>
      </c>
      <c r="DN166" s="85" t="str">
        <f t="shared" si="319"/>
        <v/>
      </c>
      <c r="DO166" s="85" t="str">
        <f t="shared" si="319"/>
        <v/>
      </c>
      <c r="DP166" s="303"/>
      <c r="DQ166" s="17" t="str">
        <f t="shared" si="320"/>
        <v/>
      </c>
      <c r="DR166" s="17" t="str">
        <f t="shared" si="321"/>
        <v/>
      </c>
      <c r="DS166" s="17" t="str">
        <f t="shared" si="322"/>
        <v/>
      </c>
      <c r="DU166" s="16" t="str">
        <f t="shared" si="394"/>
        <v/>
      </c>
      <c r="DV166" s="16" t="str">
        <f>IF(DU166="","",COUNT($DU$3:DU166))</f>
        <v/>
      </c>
      <c r="DW166" s="16" t="str">
        <f t="shared" si="395"/>
        <v/>
      </c>
      <c r="DX166" s="16" t="str">
        <f t="shared" si="396"/>
        <v/>
      </c>
      <c r="DY166" s="16" t="str">
        <f>IF(DZ166="","",COUNTIF(DZ$3:DZ166,DZ166))</f>
        <v/>
      </c>
      <c r="DZ166" s="16" t="str">
        <f t="shared" si="397"/>
        <v/>
      </c>
      <c r="EA166" s="16" t="str">
        <f t="shared" si="398"/>
        <v/>
      </c>
      <c r="EB166" s="16" t="str">
        <f t="shared" si="399"/>
        <v/>
      </c>
      <c r="EC166" s="16" t="str">
        <f t="shared" si="400"/>
        <v/>
      </c>
      <c r="ED166" s="16" t="str">
        <f t="shared" si="401"/>
        <v/>
      </c>
      <c r="EE166" s="16" t="str">
        <f t="shared" si="402"/>
        <v/>
      </c>
      <c r="EF166" s="16" t="str">
        <f t="shared" si="403"/>
        <v/>
      </c>
      <c r="EG166" s="16" t="str">
        <f t="shared" si="404"/>
        <v/>
      </c>
      <c r="EH166" s="16" t="str">
        <f t="shared" si="405"/>
        <v/>
      </c>
      <c r="EI166" s="16" t="str">
        <f t="shared" si="406"/>
        <v/>
      </c>
      <c r="EJ166" s="16" t="str">
        <f t="shared" si="407"/>
        <v/>
      </c>
      <c r="EK166" s="16" t="str">
        <f t="shared" si="408"/>
        <v/>
      </c>
      <c r="EL166" s="58" t="str">
        <f t="shared" si="409"/>
        <v/>
      </c>
      <c r="EM166" s="58" t="str">
        <f>IF(OR($DZ166="",CR166=""),IF($EL166="","",$EL166),IF(OR(CR166="なし",CR166=0),領収書!$H$1,CR166))</f>
        <v/>
      </c>
      <c r="EN166" s="58" t="str">
        <f>IF(OR($DZ166="",CS166=""),IF($EL166="","",$EL166),IF(OR(CS166="なし",CS166=0),入力!$EN$1,CS166))</f>
        <v/>
      </c>
      <c r="EO166" s="63" t="str">
        <f t="shared" si="410"/>
        <v/>
      </c>
      <c r="EP166" s="63" t="str">
        <f t="shared" si="411"/>
        <v/>
      </c>
      <c r="ER166" s="16" t="str">
        <f>IF(AND(COUNTIF($ET$3:ET166,ET166)=1,ET166&lt;&gt;""),MAX($ER$3:ER165)+1,"")</f>
        <v/>
      </c>
      <c r="ES166" s="16" t="str">
        <f>IF(価格設定!B168="","",価格設定!B168)</f>
        <v/>
      </c>
      <c r="ET166" s="16" t="str">
        <f>IF(価格設定!C168="","",価格設定!C168)</f>
        <v/>
      </c>
      <c r="EV166" s="16" t="str">
        <f t="shared" si="323"/>
        <v/>
      </c>
      <c r="EW166" s="16" t="str">
        <f t="shared" si="412"/>
        <v/>
      </c>
    </row>
    <row r="167" spans="1:153" ht="30" customHeight="1" x14ac:dyDescent="0.2">
      <c r="A167" s="225"/>
      <c r="B167" s="212"/>
      <c r="C167" s="221"/>
      <c r="D167" s="164"/>
      <c r="E167" s="165"/>
      <c r="F167" s="166"/>
      <c r="G167" s="167"/>
      <c r="H167" s="179"/>
      <c r="I167" s="306"/>
      <c r="J167" s="169"/>
      <c r="K167" s="179"/>
      <c r="L167" s="186"/>
      <c r="M167" s="186"/>
      <c r="N167" s="168"/>
      <c r="O167" s="170"/>
      <c r="P167" s="212"/>
      <c r="Q167" s="179" t="str">
        <f>IFERROR(IF(H167="","",IFERROR(INDEX(価格設定!$B$5:$B$1048576,MATCH(H167,価格設定!$B$5:$B$1048576,0),0),INDEX(価格設定!$B$5:$B$1048576,MATCH("*"&amp;H167&amp;"*",価格設定!$B$5:$B$1048576,0),0))),H167)</f>
        <v/>
      </c>
      <c r="R167" s="250" t="str">
        <f>IFERROR(IF(Q167="",IF(K167="","",K167),IF(K167="",IF(INDEX(価格設定!$C$5:$C$1048576,MATCH(Q167,価格設定!$B$5:$B$1048576,0),0)=0,"",INDEX(価格設定!$C$5:$C$1048576,MATCH(Q167,価格設定!$B$5:$B$1048576,0),0)),IF(K167="なし","",K167))),"")</f>
        <v/>
      </c>
      <c r="S167" s="308" t="str">
        <f t="shared" si="324"/>
        <v/>
      </c>
      <c r="T167" s="126" t="str">
        <f>IFERROR(IF(J167="",IF(INDEX(価格設定!$E$5:$R$1048576,MATCH($Q167,価格設定!B$5:B$1048576,0),MATCH($AW167,価格設定!E$1:X$1,1))=0,"",INDEX(価格設定!$E$5:$R$1048576,MATCH($Q167,価格設定!B$5:B$1048576,0),MATCH($AW167,価格設定!E$1:X$1,1))),J167),"")</f>
        <v/>
      </c>
      <c r="U167" s="126" t="str">
        <f t="shared" si="325"/>
        <v/>
      </c>
      <c r="V167" s="132" t="str">
        <f t="shared" si="326"/>
        <v/>
      </c>
      <c r="W167" s="127" t="str">
        <f>IFERROR(IF(OR(T167="",T167&lt;0),"",IFERROR(INDEX(価格設定!E$2:X$3,IF(AND(K167=$K$1,$K$1&lt;&gt;""),ROW(価格設定!$D$3)-1,MATCH(INDEX(価格設定!$D$5:$D$1048576,MATCH(Q167,価格設定!$B$5:$B$1048576,0),0),価格設定!$D$2:$D$3,0)),MATCH($AW167,価格設定!E$1:X$1,1)),INDEX(価格設定!E$2:X$2,0,MATCH($AW167,価格設定!E$1:X$1,1)))),"")</f>
        <v/>
      </c>
      <c r="X167" s="126" t="str">
        <f t="shared" si="317"/>
        <v/>
      </c>
      <c r="Y167" s="128" t="str">
        <f t="shared" si="327"/>
        <v/>
      </c>
      <c r="Z167" s="126" t="str">
        <f t="shared" si="328"/>
        <v/>
      </c>
      <c r="AA167" s="129" t="str">
        <f t="shared" si="329"/>
        <v/>
      </c>
      <c r="AB167" s="126" t="str">
        <f t="shared" si="330"/>
        <v/>
      </c>
      <c r="AC167" s="280" t="str">
        <f t="shared" si="331"/>
        <v/>
      </c>
      <c r="AD167" s="15"/>
      <c r="AE167" s="204" t="str">
        <f>IF(AF167="","",COUNT($AF$3:AF167))</f>
        <v/>
      </c>
      <c r="AF167" s="206" t="str">
        <f t="shared" si="332"/>
        <v/>
      </c>
      <c r="AG167" s="204" t="str">
        <f t="shared" si="333"/>
        <v/>
      </c>
      <c r="AH167" s="204" t="str">
        <f t="shared" si="334"/>
        <v/>
      </c>
      <c r="AI167" s="287"/>
      <c r="AJ167" s="15"/>
      <c r="AK167" s="138" t="str">
        <f t="shared" si="335"/>
        <v/>
      </c>
      <c r="AL167" s="131" t="str">
        <f t="shared" si="336"/>
        <v/>
      </c>
      <c r="AM167" s="131" t="str">
        <f t="shared" si="337"/>
        <v/>
      </c>
      <c r="AN167" s="313" t="str">
        <f t="shared" si="338"/>
        <v/>
      </c>
      <c r="AO167" s="316" t="str">
        <f t="shared" si="339"/>
        <v/>
      </c>
      <c r="AP167" s="18"/>
      <c r="AQ167" s="3" t="str">
        <f>IF(F167="","",MAX($AQ$3:AQ166)+1)</f>
        <v/>
      </c>
      <c r="AR167" s="3" t="str">
        <f>IF(OR(AQ167="",BB167=""),"",MAX($AR$3:AR166)+1)</f>
        <v/>
      </c>
      <c r="AS167" s="3" t="str">
        <f>IF(CQ167="","",RANK(CQ167,CQ$3:CQ$1048576,1)+COUNTIF($CQ$3:CQ167,CQ167)-1)</f>
        <v/>
      </c>
      <c r="AT167" s="21" t="str">
        <f>IF(C167="",IF(OR(AND($H167&lt;&gt;"",C167=""),AND($F166=$F167,$AZ167&lt;&gt;""),COUNTA($H$3:$H$1048576,#REF!,$F$3:$F$1048576)&gt;COUNTA($H$3:$H167,#REF!,$F$3:$F167),$AZ167&lt;&gt;""),INDEX(AT$3:AT$1048576,MATCH(MAX($AQ$3:$AQ166),$AQ$3:$AQ$1048576,0),0),""),C167)</f>
        <v/>
      </c>
      <c r="AU167" s="21" t="str">
        <f>IF(D167="",IF(OR(AND($H167&lt;&gt;"",D167=""),AND($F166=$F167,$AZ167&lt;&gt;""),COUNTA($H$3:$H$1048576,#REF!,$F$3:$F$1048576)&gt;COUNTA($H$3:$H167,#REF!,$F$3:$F167),$AZ167&lt;&gt;""),INDEX(AU$3:AU$1048576,MATCH(MAX($AQ$3:$AQ166),$AQ$3:$AQ$1048576,0),0),""),D167)</f>
        <v/>
      </c>
      <c r="AV167" s="21" t="str">
        <f>IF(E167="",IF(OR(AND($H167&lt;&gt;"",E167=""),AND($F166=$F167,$AZ167&lt;&gt;""),COUNTA($H$3:$H$1048576,#REF!,$F$3:$F$1048576)&gt;COUNTA($H$3:$H167,#REF!,$F$3:$F167),$AZ167&lt;&gt;""),INDEX(AV$3:AV$1048576,MATCH(MAX($AQ$3:$AQ166),$AQ$3:$AQ$1048576,0),0),""),E167)</f>
        <v/>
      </c>
      <c r="AW167" s="24" t="str">
        <f t="shared" si="340"/>
        <v/>
      </c>
      <c r="AX167" s="13" t="str">
        <f t="shared" si="341"/>
        <v/>
      </c>
      <c r="AY167" s="4" t="str">
        <f t="shared" si="342"/>
        <v/>
      </c>
      <c r="AZ167" s="4" t="str">
        <f>IF(AX167="",IF(OR(AND(H167&lt;&gt;"",F167=""),COUNTA($H$3:$H$1048576)&gt;COUNTA($H$3:$H167)),INDEX(AX$3:AX167,MATCH(MAX($AQ$3:AQ167),AQ$3:AQ167,0),0),""),AX167)</f>
        <v/>
      </c>
      <c r="BA167" s="4" t="str">
        <f>IF(AY167="",IF(AND(H167&lt;&gt;"",F167=""),INDEX(AY$3:AY167,MATCH(MAX($AQ$3:AQ167),AQ$3:AQ167,0),0),""),AY167)</f>
        <v/>
      </c>
      <c r="BB167" s="82" t="str">
        <f>IF(BC167="","",RANK(BC167,BC$3:BC$1048576,1)+COUNTIF($BC$3:BC167,BC167)-1)</f>
        <v/>
      </c>
      <c r="BC167" s="139" t="str">
        <f t="shared" si="343"/>
        <v/>
      </c>
      <c r="BD167" s="46" t="str">
        <f t="shared" si="344"/>
        <v/>
      </c>
      <c r="BE167" s="46" t="str">
        <f t="shared" si="345"/>
        <v/>
      </c>
      <c r="BF167" s="46" t="str">
        <f t="shared" si="346"/>
        <v/>
      </c>
      <c r="BG167" s="4" t="str">
        <f t="shared" si="347"/>
        <v/>
      </c>
      <c r="BH167" s="180" t="str">
        <f t="shared" si="348"/>
        <v/>
      </c>
      <c r="BI167" s="16" t="str">
        <f t="shared" si="349"/>
        <v/>
      </c>
      <c r="BJ167" s="52" t="str">
        <f>IF(BI167="","",IF(W167="","",IF(AND(K167=$K$1,$K$1&lt;&gt;""),$BT$2,IFERROR(IF(INDEX(価格設定!$D$5:$D$1048576,MATCH(Q167,価格設定!$B$5:$B$1048576,0),0)=価格設定!$D$3,$BT$2,$BS$2),$BS$2))))</f>
        <v/>
      </c>
      <c r="BK167" s="16" t="str">
        <f>IF(BI167="","",IF(COUNTIF($BI$3:BI167,BI167)=1,1,IF(AND(BI166=BI167,BH167=""),BK166,COUNTIF($BH$3:BH167,BH167))))</f>
        <v/>
      </c>
      <c r="BL167" s="52" t="str">
        <f t="shared" si="350"/>
        <v/>
      </c>
      <c r="BM167" s="52" t="str">
        <f t="shared" si="351"/>
        <v/>
      </c>
      <c r="BN167" s="119" t="str">
        <f t="shared" si="352"/>
        <v/>
      </c>
      <c r="BO167" s="119" t="str">
        <f t="shared" si="353"/>
        <v/>
      </c>
      <c r="BP167" s="17" t="str">
        <f t="shared" si="354"/>
        <v/>
      </c>
      <c r="BQ167" s="17" t="str">
        <f t="shared" si="355"/>
        <v/>
      </c>
      <c r="BR167" s="17" t="str">
        <f>IF(OR(BP167="",COUNTIF($BO$3:BO167,BO167)&lt;&gt;1),"",SUMIF(BO$3:BO$1048576,BO167,BP$3:BP$1048576))</f>
        <v/>
      </c>
      <c r="BS167" s="17" t="str">
        <f t="shared" si="356"/>
        <v/>
      </c>
      <c r="BT167" s="17" t="str">
        <f t="shared" si="357"/>
        <v/>
      </c>
      <c r="BU167" s="17" t="str">
        <f t="shared" si="358"/>
        <v/>
      </c>
      <c r="BV167" s="24" t="str">
        <f t="shared" si="359"/>
        <v/>
      </c>
      <c r="BW167" s="24" t="str">
        <f t="shared" si="360"/>
        <v/>
      </c>
      <c r="BX167" s="24" t="str">
        <f t="shared" si="361"/>
        <v/>
      </c>
      <c r="BY167" s="26" t="str">
        <f t="shared" si="362"/>
        <v/>
      </c>
      <c r="BZ167" s="26" t="str">
        <f t="shared" si="363"/>
        <v/>
      </c>
      <c r="CA167" s="26" t="str">
        <f t="shared" si="364"/>
        <v/>
      </c>
      <c r="CB167" s="66" t="str">
        <f t="shared" si="365"/>
        <v/>
      </c>
      <c r="CC167" s="65" t="str">
        <f t="shared" si="366"/>
        <v/>
      </c>
      <c r="CD167" s="26" t="str">
        <f t="shared" si="367"/>
        <v/>
      </c>
      <c r="CE167" s="26" t="str">
        <f t="shared" si="368"/>
        <v/>
      </c>
      <c r="CF167" s="193" t="str">
        <f t="shared" si="369"/>
        <v/>
      </c>
      <c r="CG167" s="193" t="str">
        <f t="shared" si="370"/>
        <v/>
      </c>
      <c r="CH167" s="26" t="str">
        <f t="shared" si="371"/>
        <v/>
      </c>
      <c r="CI167" s="26" t="str">
        <f t="shared" si="372"/>
        <v/>
      </c>
      <c r="CJ167" s="65" t="str">
        <f t="shared" si="373"/>
        <v/>
      </c>
      <c r="CK167" s="65" t="str">
        <f t="shared" si="374"/>
        <v/>
      </c>
      <c r="CL167" s="64" t="str">
        <f t="shared" si="375"/>
        <v/>
      </c>
      <c r="CM167" s="64" t="str">
        <f t="shared" si="376"/>
        <v/>
      </c>
      <c r="CN167" s="65" t="str">
        <f t="shared" si="377"/>
        <v/>
      </c>
      <c r="CP167" s="63" t="str">
        <f>IF(BH167="","",MAX($CP$3:CP166)+1)</f>
        <v/>
      </c>
      <c r="CQ167" s="24" t="str">
        <f t="shared" si="378"/>
        <v/>
      </c>
      <c r="CR167" s="24" t="str">
        <f t="shared" si="379"/>
        <v/>
      </c>
      <c r="CS167" s="24" t="str">
        <f t="shared" si="380"/>
        <v/>
      </c>
      <c r="CT167" s="58" t="str">
        <f>IF(BO167="","",COUNTIF($BO$3:BO167,BO167)&amp;"@"&amp;BO167)</f>
        <v/>
      </c>
      <c r="CU167" s="16" t="str">
        <f t="shared" si="318"/>
        <v/>
      </c>
      <c r="CV167" s="63" t="str">
        <f t="shared" si="381"/>
        <v/>
      </c>
      <c r="CW167" s="16" t="str">
        <f t="shared" si="382"/>
        <v/>
      </c>
      <c r="CX167" s="16" t="str">
        <f t="shared" si="383"/>
        <v/>
      </c>
      <c r="CY167" s="16" t="str">
        <f t="shared" si="384"/>
        <v/>
      </c>
      <c r="CZ167" s="85" t="str">
        <f t="shared" si="385"/>
        <v/>
      </c>
      <c r="DA167" s="16" t="str">
        <f t="shared" si="386"/>
        <v/>
      </c>
      <c r="DB167" s="16" t="str">
        <f t="shared" si="387"/>
        <v/>
      </c>
      <c r="DC167" s="28" t="str">
        <f>IF(CP167="","",$DC$1&amp;(INDEX(価格設定!D$1:XFD$3,ROW(価格設定!$D$3),MATCH($AW167,価格設定!D$1:XFD$1,1))*100)&amp;"%")</f>
        <v/>
      </c>
      <c r="DD167" s="28" t="str">
        <f>IF(CP167="","",$DD$1&amp;(INDEX(価格設定!D$1:XFD$3,ROW(価格設定!$D$2),MATCH($AW167,価格設定!D$1:XFD$1,1))*100)&amp;"%")</f>
        <v/>
      </c>
      <c r="DE167" s="29" t="str">
        <f t="shared" si="388"/>
        <v/>
      </c>
      <c r="DG167" s="58" t="str">
        <f t="shared" si="389"/>
        <v/>
      </c>
      <c r="DH167" s="58" t="str">
        <f t="shared" si="390"/>
        <v/>
      </c>
      <c r="DI167" s="58" t="str">
        <f t="shared" si="391"/>
        <v/>
      </c>
      <c r="DJ167" s="85" t="str">
        <f t="shared" si="392"/>
        <v/>
      </c>
      <c r="DL167" s="58" t="str">
        <f>IF(COUNTIF(DG$3:DG$1048576,DG167)=COUNTIF($DG$3:$DG167,DG167),DG167,"")</f>
        <v/>
      </c>
      <c r="DM167" s="85" t="str">
        <f t="shared" si="393"/>
        <v/>
      </c>
      <c r="DN167" s="85" t="str">
        <f t="shared" si="319"/>
        <v/>
      </c>
      <c r="DO167" s="85" t="str">
        <f t="shared" si="319"/>
        <v/>
      </c>
      <c r="DP167" s="303"/>
      <c r="DQ167" s="17" t="str">
        <f t="shared" si="320"/>
        <v/>
      </c>
      <c r="DR167" s="17" t="str">
        <f t="shared" si="321"/>
        <v/>
      </c>
      <c r="DS167" s="17" t="str">
        <f t="shared" si="322"/>
        <v/>
      </c>
      <c r="DU167" s="16" t="str">
        <f t="shared" si="394"/>
        <v/>
      </c>
      <c r="DV167" s="16" t="str">
        <f>IF(DU167="","",COUNT($DU$3:DU167))</f>
        <v/>
      </c>
      <c r="DW167" s="16" t="str">
        <f t="shared" si="395"/>
        <v/>
      </c>
      <c r="DX167" s="16" t="str">
        <f t="shared" si="396"/>
        <v/>
      </c>
      <c r="DY167" s="16" t="str">
        <f>IF(DZ167="","",COUNTIF(DZ$3:DZ167,DZ167))</f>
        <v/>
      </c>
      <c r="DZ167" s="16" t="str">
        <f t="shared" si="397"/>
        <v/>
      </c>
      <c r="EA167" s="16" t="str">
        <f t="shared" si="398"/>
        <v/>
      </c>
      <c r="EB167" s="16" t="str">
        <f t="shared" si="399"/>
        <v/>
      </c>
      <c r="EC167" s="16" t="str">
        <f t="shared" si="400"/>
        <v/>
      </c>
      <c r="ED167" s="16" t="str">
        <f t="shared" si="401"/>
        <v/>
      </c>
      <c r="EE167" s="16" t="str">
        <f t="shared" si="402"/>
        <v/>
      </c>
      <c r="EF167" s="16" t="str">
        <f t="shared" si="403"/>
        <v/>
      </c>
      <c r="EG167" s="16" t="str">
        <f t="shared" si="404"/>
        <v/>
      </c>
      <c r="EH167" s="16" t="str">
        <f t="shared" si="405"/>
        <v/>
      </c>
      <c r="EI167" s="16" t="str">
        <f t="shared" si="406"/>
        <v/>
      </c>
      <c r="EJ167" s="16" t="str">
        <f t="shared" si="407"/>
        <v/>
      </c>
      <c r="EK167" s="16" t="str">
        <f t="shared" si="408"/>
        <v/>
      </c>
      <c r="EL167" s="58" t="str">
        <f t="shared" si="409"/>
        <v/>
      </c>
      <c r="EM167" s="58" t="str">
        <f>IF(OR($DZ167="",CR167=""),IF($EL167="","",$EL167),IF(OR(CR167="なし",CR167=0),領収書!$H$1,CR167))</f>
        <v/>
      </c>
      <c r="EN167" s="58" t="str">
        <f>IF(OR($DZ167="",CS167=""),IF($EL167="","",$EL167),IF(OR(CS167="なし",CS167=0),入力!$EN$1,CS167))</f>
        <v/>
      </c>
      <c r="EO167" s="63" t="str">
        <f t="shared" si="410"/>
        <v/>
      </c>
      <c r="EP167" s="63" t="str">
        <f t="shared" si="411"/>
        <v/>
      </c>
      <c r="ER167" s="16" t="str">
        <f>IF(AND(COUNTIF($ET$3:ET167,ET167)=1,ET167&lt;&gt;""),MAX($ER$3:ER166)+1,"")</f>
        <v/>
      </c>
      <c r="ES167" s="16" t="str">
        <f>IF(価格設定!B169="","",価格設定!B169)</f>
        <v/>
      </c>
      <c r="ET167" s="16" t="str">
        <f>IF(価格設定!C169="","",価格設定!C169)</f>
        <v/>
      </c>
      <c r="EV167" s="16" t="str">
        <f t="shared" si="323"/>
        <v/>
      </c>
      <c r="EW167" s="16" t="str">
        <f t="shared" si="412"/>
        <v/>
      </c>
    </row>
    <row r="168" spans="1:153" ht="30" customHeight="1" x14ac:dyDescent="0.2">
      <c r="A168" s="225"/>
      <c r="B168" s="212"/>
      <c r="C168" s="221"/>
      <c r="D168" s="164"/>
      <c r="E168" s="165"/>
      <c r="F168" s="166"/>
      <c r="G168" s="167"/>
      <c r="H168" s="179"/>
      <c r="I168" s="306"/>
      <c r="J168" s="169"/>
      <c r="K168" s="179"/>
      <c r="L168" s="186"/>
      <c r="M168" s="186"/>
      <c r="N168" s="168"/>
      <c r="O168" s="170"/>
      <c r="P168" s="212"/>
      <c r="Q168" s="179" t="str">
        <f>IFERROR(IF(H168="","",IFERROR(INDEX(価格設定!$B$5:$B$1048576,MATCH(H168,価格設定!$B$5:$B$1048576,0),0),INDEX(価格設定!$B$5:$B$1048576,MATCH("*"&amp;H168&amp;"*",価格設定!$B$5:$B$1048576,0),0))),H168)</f>
        <v/>
      </c>
      <c r="R168" s="250" t="str">
        <f>IFERROR(IF(Q168="",IF(K168="","",K168),IF(K168="",IF(INDEX(価格設定!$C$5:$C$1048576,MATCH(Q168,価格設定!$B$5:$B$1048576,0),0)=0,"",INDEX(価格設定!$C$5:$C$1048576,MATCH(Q168,価格設定!$B$5:$B$1048576,0),0)),IF(K168="なし","",K168))),"")</f>
        <v/>
      </c>
      <c r="S168" s="308" t="str">
        <f t="shared" si="324"/>
        <v/>
      </c>
      <c r="T168" s="126" t="str">
        <f>IFERROR(IF(J168="",IF(INDEX(価格設定!$E$5:$R$1048576,MATCH($Q168,価格設定!B$5:B$1048576,0),MATCH($AW168,価格設定!E$1:X$1,1))=0,"",INDEX(価格設定!$E$5:$R$1048576,MATCH($Q168,価格設定!B$5:B$1048576,0),MATCH($AW168,価格設定!E$1:X$1,1))),J168),"")</f>
        <v/>
      </c>
      <c r="U168" s="126" t="str">
        <f t="shared" si="325"/>
        <v/>
      </c>
      <c r="V168" s="132" t="str">
        <f t="shared" si="326"/>
        <v/>
      </c>
      <c r="W168" s="127" t="str">
        <f>IFERROR(IF(OR(T168="",T168&lt;0),"",IFERROR(INDEX(価格設定!E$2:X$3,IF(AND(K168=$K$1,$K$1&lt;&gt;""),ROW(価格設定!$D$3)-1,MATCH(INDEX(価格設定!$D$5:$D$1048576,MATCH(Q168,価格設定!$B$5:$B$1048576,0),0),価格設定!$D$2:$D$3,0)),MATCH($AW168,価格設定!E$1:X$1,1)),INDEX(価格設定!E$2:X$2,0,MATCH($AW168,価格設定!E$1:X$1,1)))),"")</f>
        <v/>
      </c>
      <c r="X168" s="126" t="str">
        <f t="shared" si="317"/>
        <v/>
      </c>
      <c r="Y168" s="128" t="str">
        <f t="shared" si="327"/>
        <v/>
      </c>
      <c r="Z168" s="126" t="str">
        <f t="shared" si="328"/>
        <v/>
      </c>
      <c r="AA168" s="129" t="str">
        <f t="shared" si="329"/>
        <v/>
      </c>
      <c r="AB168" s="126" t="str">
        <f t="shared" si="330"/>
        <v/>
      </c>
      <c r="AC168" s="280" t="str">
        <f t="shared" si="331"/>
        <v/>
      </c>
      <c r="AD168" s="15"/>
      <c r="AE168" s="204" t="str">
        <f>IF(AF168="","",COUNT($AF$3:AF168))</f>
        <v/>
      </c>
      <c r="AF168" s="206" t="str">
        <f t="shared" si="332"/>
        <v/>
      </c>
      <c r="AG168" s="204" t="str">
        <f t="shared" si="333"/>
        <v/>
      </c>
      <c r="AH168" s="204" t="str">
        <f t="shared" si="334"/>
        <v/>
      </c>
      <c r="AI168" s="287"/>
      <c r="AJ168" s="15"/>
      <c r="AK168" s="138" t="str">
        <f t="shared" si="335"/>
        <v/>
      </c>
      <c r="AL168" s="131" t="str">
        <f t="shared" si="336"/>
        <v/>
      </c>
      <c r="AM168" s="131" t="str">
        <f t="shared" si="337"/>
        <v/>
      </c>
      <c r="AN168" s="313" t="str">
        <f t="shared" si="338"/>
        <v/>
      </c>
      <c r="AO168" s="316" t="str">
        <f t="shared" si="339"/>
        <v/>
      </c>
      <c r="AP168" s="18"/>
      <c r="AQ168" s="3" t="str">
        <f>IF(F168="","",MAX($AQ$3:AQ167)+1)</f>
        <v/>
      </c>
      <c r="AR168" s="3" t="str">
        <f>IF(OR(AQ168="",BB168=""),"",MAX($AR$3:AR167)+1)</f>
        <v/>
      </c>
      <c r="AS168" s="3" t="str">
        <f>IF(CQ168="","",RANK(CQ168,CQ$3:CQ$1048576,1)+COUNTIF($CQ$3:CQ168,CQ168)-1)</f>
        <v/>
      </c>
      <c r="AT168" s="21" t="str">
        <f>IF(C168="",IF(OR(AND($H168&lt;&gt;"",C168=""),AND($F167=$F168,$AZ168&lt;&gt;""),COUNTA($H$3:$H$1048576,#REF!,$F$3:$F$1048576)&gt;COUNTA($H$3:$H168,#REF!,$F$3:$F168),$AZ168&lt;&gt;""),INDEX(AT$3:AT$1048576,MATCH(MAX($AQ$3:$AQ167),$AQ$3:$AQ$1048576,0),0),""),C168)</f>
        <v/>
      </c>
      <c r="AU168" s="21" t="str">
        <f>IF(D168="",IF(OR(AND($H168&lt;&gt;"",D168=""),AND($F167=$F168,$AZ168&lt;&gt;""),COUNTA($H$3:$H$1048576,#REF!,$F$3:$F$1048576)&gt;COUNTA($H$3:$H168,#REF!,$F$3:$F168),$AZ168&lt;&gt;""),INDEX(AU$3:AU$1048576,MATCH(MAX($AQ$3:$AQ167),$AQ$3:$AQ$1048576,0),0),""),D168)</f>
        <v/>
      </c>
      <c r="AV168" s="21" t="str">
        <f>IF(E168="",IF(OR(AND($H168&lt;&gt;"",E168=""),AND($F167=$F168,$AZ168&lt;&gt;""),COUNTA($H$3:$H$1048576,#REF!,$F$3:$F$1048576)&gt;COUNTA($H$3:$H168,#REF!,$F$3:$F168),$AZ168&lt;&gt;""),INDEX(AV$3:AV$1048576,MATCH(MAX($AQ$3:$AQ167),$AQ$3:$AQ$1048576,0),0),""),E168)</f>
        <v/>
      </c>
      <c r="AW168" s="24" t="str">
        <f t="shared" si="340"/>
        <v/>
      </c>
      <c r="AX168" s="13" t="str">
        <f t="shared" si="341"/>
        <v/>
      </c>
      <c r="AY168" s="4" t="str">
        <f t="shared" si="342"/>
        <v/>
      </c>
      <c r="AZ168" s="4" t="str">
        <f>IF(AX168="",IF(OR(AND(H168&lt;&gt;"",F168=""),COUNTA($H$3:$H$1048576)&gt;COUNTA($H$3:$H168)),INDEX(AX$3:AX168,MATCH(MAX($AQ$3:AQ168),AQ$3:AQ168,0),0),""),AX168)</f>
        <v/>
      </c>
      <c r="BA168" s="4" t="str">
        <f>IF(AY168="",IF(AND(H168&lt;&gt;"",F168=""),INDEX(AY$3:AY168,MATCH(MAX($AQ$3:AQ168),AQ$3:AQ168,0),0),""),AY168)</f>
        <v/>
      </c>
      <c r="BB168" s="82" t="str">
        <f>IF(BC168="","",RANK(BC168,BC$3:BC$1048576,1)+COUNTIF($BC$3:BC168,BC168)-1)</f>
        <v/>
      </c>
      <c r="BC168" s="139" t="str">
        <f t="shared" si="343"/>
        <v/>
      </c>
      <c r="BD168" s="46" t="str">
        <f t="shared" si="344"/>
        <v/>
      </c>
      <c r="BE168" s="46" t="str">
        <f t="shared" si="345"/>
        <v/>
      </c>
      <c r="BF168" s="46" t="str">
        <f t="shared" si="346"/>
        <v/>
      </c>
      <c r="BG168" s="4" t="str">
        <f t="shared" si="347"/>
        <v/>
      </c>
      <c r="BH168" s="180" t="str">
        <f t="shared" si="348"/>
        <v/>
      </c>
      <c r="BI168" s="16" t="str">
        <f t="shared" si="349"/>
        <v/>
      </c>
      <c r="BJ168" s="52" t="str">
        <f>IF(BI168="","",IF(W168="","",IF(AND(K168=$K$1,$K$1&lt;&gt;""),$BT$2,IFERROR(IF(INDEX(価格設定!$D$5:$D$1048576,MATCH(Q168,価格設定!$B$5:$B$1048576,0),0)=価格設定!$D$3,$BT$2,$BS$2),$BS$2))))</f>
        <v/>
      </c>
      <c r="BK168" s="16" t="str">
        <f>IF(BI168="","",IF(COUNTIF($BI$3:BI168,BI168)=1,1,IF(AND(BI167=BI168,BH168=""),BK167,COUNTIF($BH$3:BH168,BH168))))</f>
        <v/>
      </c>
      <c r="BL168" s="52" t="str">
        <f t="shared" si="350"/>
        <v/>
      </c>
      <c r="BM168" s="52" t="str">
        <f t="shared" si="351"/>
        <v/>
      </c>
      <c r="BN168" s="119" t="str">
        <f t="shared" si="352"/>
        <v/>
      </c>
      <c r="BO168" s="119" t="str">
        <f t="shared" si="353"/>
        <v/>
      </c>
      <c r="BP168" s="17" t="str">
        <f t="shared" si="354"/>
        <v/>
      </c>
      <c r="BQ168" s="17" t="str">
        <f t="shared" si="355"/>
        <v/>
      </c>
      <c r="BR168" s="17" t="str">
        <f>IF(OR(BP168="",COUNTIF($BO$3:BO168,BO168)&lt;&gt;1),"",SUMIF(BO$3:BO$1048576,BO168,BP$3:BP$1048576))</f>
        <v/>
      </c>
      <c r="BS168" s="17" t="str">
        <f t="shared" si="356"/>
        <v/>
      </c>
      <c r="BT168" s="17" t="str">
        <f t="shared" si="357"/>
        <v/>
      </c>
      <c r="BU168" s="17" t="str">
        <f t="shared" si="358"/>
        <v/>
      </c>
      <c r="BV168" s="24" t="str">
        <f t="shared" si="359"/>
        <v/>
      </c>
      <c r="BW168" s="24" t="str">
        <f t="shared" si="360"/>
        <v/>
      </c>
      <c r="BX168" s="24" t="str">
        <f t="shared" si="361"/>
        <v/>
      </c>
      <c r="BY168" s="26" t="str">
        <f t="shared" si="362"/>
        <v/>
      </c>
      <c r="BZ168" s="26" t="str">
        <f t="shared" si="363"/>
        <v/>
      </c>
      <c r="CA168" s="26" t="str">
        <f t="shared" si="364"/>
        <v/>
      </c>
      <c r="CB168" s="66" t="str">
        <f t="shared" si="365"/>
        <v/>
      </c>
      <c r="CC168" s="65" t="str">
        <f t="shared" si="366"/>
        <v/>
      </c>
      <c r="CD168" s="26" t="str">
        <f t="shared" si="367"/>
        <v/>
      </c>
      <c r="CE168" s="26" t="str">
        <f t="shared" si="368"/>
        <v/>
      </c>
      <c r="CF168" s="193" t="str">
        <f t="shared" si="369"/>
        <v/>
      </c>
      <c r="CG168" s="193" t="str">
        <f t="shared" si="370"/>
        <v/>
      </c>
      <c r="CH168" s="26" t="str">
        <f t="shared" si="371"/>
        <v/>
      </c>
      <c r="CI168" s="26" t="str">
        <f t="shared" si="372"/>
        <v/>
      </c>
      <c r="CJ168" s="65" t="str">
        <f t="shared" si="373"/>
        <v/>
      </c>
      <c r="CK168" s="65" t="str">
        <f t="shared" si="374"/>
        <v/>
      </c>
      <c r="CL168" s="64" t="str">
        <f t="shared" si="375"/>
        <v/>
      </c>
      <c r="CM168" s="64" t="str">
        <f t="shared" si="376"/>
        <v/>
      </c>
      <c r="CN168" s="65" t="str">
        <f t="shared" si="377"/>
        <v/>
      </c>
      <c r="CP168" s="63" t="str">
        <f>IF(BH168="","",MAX($CP$3:CP167)+1)</f>
        <v/>
      </c>
      <c r="CQ168" s="24" t="str">
        <f t="shared" si="378"/>
        <v/>
      </c>
      <c r="CR168" s="24" t="str">
        <f t="shared" si="379"/>
        <v/>
      </c>
      <c r="CS168" s="24" t="str">
        <f t="shared" si="380"/>
        <v/>
      </c>
      <c r="CT168" s="58" t="str">
        <f>IF(BO168="","",COUNTIF($BO$3:BO168,BO168)&amp;"@"&amp;BO168)</f>
        <v/>
      </c>
      <c r="CU168" s="16" t="str">
        <f t="shared" si="318"/>
        <v/>
      </c>
      <c r="CV168" s="63" t="str">
        <f t="shared" si="381"/>
        <v/>
      </c>
      <c r="CW168" s="16" t="str">
        <f t="shared" si="382"/>
        <v/>
      </c>
      <c r="CX168" s="16" t="str">
        <f t="shared" si="383"/>
        <v/>
      </c>
      <c r="CY168" s="16" t="str">
        <f t="shared" si="384"/>
        <v/>
      </c>
      <c r="CZ168" s="85" t="str">
        <f t="shared" si="385"/>
        <v/>
      </c>
      <c r="DA168" s="16" t="str">
        <f t="shared" si="386"/>
        <v/>
      </c>
      <c r="DB168" s="16" t="str">
        <f t="shared" si="387"/>
        <v/>
      </c>
      <c r="DC168" s="28" t="str">
        <f>IF(CP168="","",$DC$1&amp;(INDEX(価格設定!D$1:XFD$3,ROW(価格設定!$D$3),MATCH($AW168,価格設定!D$1:XFD$1,1))*100)&amp;"%")</f>
        <v/>
      </c>
      <c r="DD168" s="28" t="str">
        <f>IF(CP168="","",$DD$1&amp;(INDEX(価格設定!D$1:XFD$3,ROW(価格設定!$D$2),MATCH($AW168,価格設定!D$1:XFD$1,1))*100)&amp;"%")</f>
        <v/>
      </c>
      <c r="DE168" s="29" t="str">
        <f t="shared" si="388"/>
        <v/>
      </c>
      <c r="DG168" s="58" t="str">
        <f t="shared" si="389"/>
        <v/>
      </c>
      <c r="DH168" s="58" t="str">
        <f t="shared" si="390"/>
        <v/>
      </c>
      <c r="DI168" s="58" t="str">
        <f t="shared" si="391"/>
        <v/>
      </c>
      <c r="DJ168" s="85" t="str">
        <f t="shared" si="392"/>
        <v/>
      </c>
      <c r="DL168" s="58" t="str">
        <f>IF(COUNTIF(DG$3:DG$1048576,DG168)=COUNTIF($DG$3:$DG168,DG168),DG168,"")</f>
        <v/>
      </c>
      <c r="DM168" s="85" t="str">
        <f t="shared" si="393"/>
        <v/>
      </c>
      <c r="DN168" s="85" t="str">
        <f t="shared" si="319"/>
        <v/>
      </c>
      <c r="DO168" s="85" t="str">
        <f t="shared" si="319"/>
        <v/>
      </c>
      <c r="DP168" s="303"/>
      <c r="DQ168" s="17" t="str">
        <f t="shared" si="320"/>
        <v/>
      </c>
      <c r="DR168" s="17" t="str">
        <f t="shared" si="321"/>
        <v/>
      </c>
      <c r="DS168" s="17" t="str">
        <f t="shared" si="322"/>
        <v/>
      </c>
      <c r="DU168" s="16" t="str">
        <f t="shared" si="394"/>
        <v/>
      </c>
      <c r="DV168" s="16" t="str">
        <f>IF(DU168="","",COUNT($DU$3:DU168))</f>
        <v/>
      </c>
      <c r="DW168" s="16" t="str">
        <f t="shared" si="395"/>
        <v/>
      </c>
      <c r="DX168" s="16" t="str">
        <f t="shared" si="396"/>
        <v/>
      </c>
      <c r="DY168" s="16" t="str">
        <f>IF(DZ168="","",COUNTIF(DZ$3:DZ168,DZ168))</f>
        <v/>
      </c>
      <c r="DZ168" s="16" t="str">
        <f t="shared" si="397"/>
        <v/>
      </c>
      <c r="EA168" s="16" t="str">
        <f t="shared" si="398"/>
        <v/>
      </c>
      <c r="EB168" s="16" t="str">
        <f t="shared" si="399"/>
        <v/>
      </c>
      <c r="EC168" s="16" t="str">
        <f t="shared" si="400"/>
        <v/>
      </c>
      <c r="ED168" s="16" t="str">
        <f t="shared" si="401"/>
        <v/>
      </c>
      <c r="EE168" s="16" t="str">
        <f t="shared" si="402"/>
        <v/>
      </c>
      <c r="EF168" s="16" t="str">
        <f t="shared" si="403"/>
        <v/>
      </c>
      <c r="EG168" s="16" t="str">
        <f t="shared" si="404"/>
        <v/>
      </c>
      <c r="EH168" s="16" t="str">
        <f t="shared" si="405"/>
        <v/>
      </c>
      <c r="EI168" s="16" t="str">
        <f t="shared" si="406"/>
        <v/>
      </c>
      <c r="EJ168" s="16" t="str">
        <f t="shared" si="407"/>
        <v/>
      </c>
      <c r="EK168" s="16" t="str">
        <f t="shared" si="408"/>
        <v/>
      </c>
      <c r="EL168" s="58" t="str">
        <f t="shared" si="409"/>
        <v/>
      </c>
      <c r="EM168" s="58" t="str">
        <f>IF(OR($DZ168="",CR168=""),IF($EL168="","",$EL168),IF(OR(CR168="なし",CR168=0),領収書!$H$1,CR168))</f>
        <v/>
      </c>
      <c r="EN168" s="58" t="str">
        <f>IF(OR($DZ168="",CS168=""),IF($EL168="","",$EL168),IF(OR(CS168="なし",CS168=0),入力!$EN$1,CS168))</f>
        <v/>
      </c>
      <c r="EO168" s="63" t="str">
        <f t="shared" si="410"/>
        <v/>
      </c>
      <c r="EP168" s="63" t="str">
        <f t="shared" si="411"/>
        <v/>
      </c>
      <c r="ER168" s="16" t="str">
        <f>IF(AND(COUNTIF($ET$3:ET168,ET168)=1,ET168&lt;&gt;""),MAX($ER$3:ER167)+1,"")</f>
        <v/>
      </c>
      <c r="ES168" s="16" t="str">
        <f>IF(価格設定!B170="","",価格設定!B170)</f>
        <v/>
      </c>
      <c r="ET168" s="16" t="str">
        <f>IF(価格設定!C170="","",価格設定!C170)</f>
        <v/>
      </c>
      <c r="EV168" s="16" t="str">
        <f t="shared" si="323"/>
        <v/>
      </c>
      <c r="EW168" s="16" t="str">
        <f t="shared" si="412"/>
        <v/>
      </c>
    </row>
    <row r="169" spans="1:153" ht="30" customHeight="1" x14ac:dyDescent="0.2">
      <c r="A169" s="225"/>
      <c r="B169" s="212"/>
      <c r="C169" s="221"/>
      <c r="D169" s="164"/>
      <c r="E169" s="165"/>
      <c r="F169" s="166"/>
      <c r="G169" s="167"/>
      <c r="H169" s="179"/>
      <c r="I169" s="306"/>
      <c r="J169" s="169"/>
      <c r="K169" s="179"/>
      <c r="L169" s="186"/>
      <c r="M169" s="186"/>
      <c r="N169" s="168"/>
      <c r="O169" s="170"/>
      <c r="P169" s="212"/>
      <c r="Q169" s="179" t="str">
        <f>IFERROR(IF(H169="","",IFERROR(INDEX(価格設定!$B$5:$B$1048576,MATCH(H169,価格設定!$B$5:$B$1048576,0),0),INDEX(価格設定!$B$5:$B$1048576,MATCH("*"&amp;H169&amp;"*",価格設定!$B$5:$B$1048576,0),0))),H169)</f>
        <v/>
      </c>
      <c r="R169" s="250" t="str">
        <f>IFERROR(IF(Q169="",IF(K169="","",K169),IF(K169="",IF(INDEX(価格設定!$C$5:$C$1048576,MATCH(Q169,価格設定!$B$5:$B$1048576,0),0)=0,"",INDEX(価格設定!$C$5:$C$1048576,MATCH(Q169,価格設定!$B$5:$B$1048576,0),0)),IF(K169="なし","",K169))),"")</f>
        <v/>
      </c>
      <c r="S169" s="308" t="str">
        <f t="shared" si="324"/>
        <v/>
      </c>
      <c r="T169" s="126" t="str">
        <f>IFERROR(IF(J169="",IF(INDEX(価格設定!$E$5:$R$1048576,MATCH($Q169,価格設定!B$5:B$1048576,0),MATCH($AW169,価格設定!E$1:X$1,1))=0,"",INDEX(価格設定!$E$5:$R$1048576,MATCH($Q169,価格設定!B$5:B$1048576,0),MATCH($AW169,価格設定!E$1:X$1,1))),J169),"")</f>
        <v/>
      </c>
      <c r="U169" s="126" t="str">
        <f t="shared" si="325"/>
        <v/>
      </c>
      <c r="V169" s="132" t="str">
        <f t="shared" si="326"/>
        <v/>
      </c>
      <c r="W169" s="127" t="str">
        <f>IFERROR(IF(OR(T169="",T169&lt;0),"",IFERROR(INDEX(価格設定!E$2:X$3,IF(AND(K169=$K$1,$K$1&lt;&gt;""),ROW(価格設定!$D$3)-1,MATCH(INDEX(価格設定!$D$5:$D$1048576,MATCH(Q169,価格設定!$B$5:$B$1048576,0),0),価格設定!$D$2:$D$3,0)),MATCH($AW169,価格設定!E$1:X$1,1)),INDEX(価格設定!E$2:X$2,0,MATCH($AW169,価格設定!E$1:X$1,1)))),"")</f>
        <v/>
      </c>
      <c r="X169" s="126" t="str">
        <f t="shared" si="317"/>
        <v/>
      </c>
      <c r="Y169" s="128" t="str">
        <f t="shared" si="327"/>
        <v/>
      </c>
      <c r="Z169" s="126" t="str">
        <f t="shared" si="328"/>
        <v/>
      </c>
      <c r="AA169" s="129" t="str">
        <f t="shared" si="329"/>
        <v/>
      </c>
      <c r="AB169" s="126" t="str">
        <f t="shared" si="330"/>
        <v/>
      </c>
      <c r="AC169" s="280" t="str">
        <f t="shared" si="331"/>
        <v/>
      </c>
      <c r="AD169" s="15"/>
      <c r="AE169" s="204" t="str">
        <f>IF(AF169="","",COUNT($AF$3:AF169))</f>
        <v/>
      </c>
      <c r="AF169" s="206" t="str">
        <f t="shared" si="332"/>
        <v/>
      </c>
      <c r="AG169" s="204" t="str">
        <f t="shared" si="333"/>
        <v/>
      </c>
      <c r="AH169" s="204" t="str">
        <f t="shared" si="334"/>
        <v/>
      </c>
      <c r="AI169" s="287"/>
      <c r="AJ169" s="15"/>
      <c r="AK169" s="138" t="str">
        <f t="shared" si="335"/>
        <v/>
      </c>
      <c r="AL169" s="131" t="str">
        <f t="shared" si="336"/>
        <v/>
      </c>
      <c r="AM169" s="131" t="str">
        <f t="shared" si="337"/>
        <v/>
      </c>
      <c r="AN169" s="313" t="str">
        <f t="shared" si="338"/>
        <v/>
      </c>
      <c r="AO169" s="316" t="str">
        <f t="shared" si="339"/>
        <v/>
      </c>
      <c r="AP169" s="18"/>
      <c r="AQ169" s="3" t="str">
        <f>IF(F169="","",MAX($AQ$3:AQ168)+1)</f>
        <v/>
      </c>
      <c r="AR169" s="3" t="str">
        <f>IF(OR(AQ169="",BB169=""),"",MAX($AR$3:AR168)+1)</f>
        <v/>
      </c>
      <c r="AS169" s="3" t="str">
        <f>IF(CQ169="","",RANK(CQ169,CQ$3:CQ$1048576,1)+COUNTIF($CQ$3:CQ169,CQ169)-1)</f>
        <v/>
      </c>
      <c r="AT169" s="21" t="str">
        <f>IF(C169="",IF(OR(AND($H169&lt;&gt;"",C169=""),AND($F168=$F169,$AZ169&lt;&gt;""),COUNTA($H$3:$H$1048576,#REF!,$F$3:$F$1048576)&gt;COUNTA($H$3:$H169,#REF!,$F$3:$F169),$AZ169&lt;&gt;""),INDEX(AT$3:AT$1048576,MATCH(MAX($AQ$3:$AQ168),$AQ$3:$AQ$1048576,0),0),""),C169)</f>
        <v/>
      </c>
      <c r="AU169" s="21" t="str">
        <f>IF(D169="",IF(OR(AND($H169&lt;&gt;"",D169=""),AND($F168=$F169,$AZ169&lt;&gt;""),COUNTA($H$3:$H$1048576,#REF!,$F$3:$F$1048576)&gt;COUNTA($H$3:$H169,#REF!,$F$3:$F169),$AZ169&lt;&gt;""),INDEX(AU$3:AU$1048576,MATCH(MAX($AQ$3:$AQ168),$AQ$3:$AQ$1048576,0),0),""),D169)</f>
        <v/>
      </c>
      <c r="AV169" s="21" t="str">
        <f>IF(E169="",IF(OR(AND($H169&lt;&gt;"",E169=""),AND($F168=$F169,$AZ169&lt;&gt;""),COUNTA($H$3:$H$1048576,#REF!,$F$3:$F$1048576)&gt;COUNTA($H$3:$H169,#REF!,$F$3:$F169),$AZ169&lt;&gt;""),INDEX(AV$3:AV$1048576,MATCH(MAX($AQ$3:$AQ168),$AQ$3:$AQ$1048576,0),0),""),E169)</f>
        <v/>
      </c>
      <c r="AW169" s="24" t="str">
        <f t="shared" si="340"/>
        <v/>
      </c>
      <c r="AX169" s="13" t="str">
        <f t="shared" si="341"/>
        <v/>
      </c>
      <c r="AY169" s="4" t="str">
        <f t="shared" si="342"/>
        <v/>
      </c>
      <c r="AZ169" s="4" t="str">
        <f>IF(AX169="",IF(OR(AND(H169&lt;&gt;"",F169=""),COUNTA($H$3:$H$1048576)&gt;COUNTA($H$3:$H169)),INDEX(AX$3:AX169,MATCH(MAX($AQ$3:AQ169),AQ$3:AQ169,0),0),""),AX169)</f>
        <v/>
      </c>
      <c r="BA169" s="4" t="str">
        <f>IF(AY169="",IF(AND(H169&lt;&gt;"",F169=""),INDEX(AY$3:AY169,MATCH(MAX($AQ$3:AQ169),AQ$3:AQ169,0),0),""),AY169)</f>
        <v/>
      </c>
      <c r="BB169" s="82" t="str">
        <f>IF(BC169="","",RANK(BC169,BC$3:BC$1048576,1)+COUNTIF($BC$3:BC169,BC169)-1)</f>
        <v/>
      </c>
      <c r="BC169" s="139" t="str">
        <f t="shared" si="343"/>
        <v/>
      </c>
      <c r="BD169" s="46" t="str">
        <f t="shared" si="344"/>
        <v/>
      </c>
      <c r="BE169" s="46" t="str">
        <f t="shared" si="345"/>
        <v/>
      </c>
      <c r="BF169" s="46" t="str">
        <f t="shared" si="346"/>
        <v/>
      </c>
      <c r="BG169" s="4" t="str">
        <f t="shared" si="347"/>
        <v/>
      </c>
      <c r="BH169" s="180" t="str">
        <f t="shared" si="348"/>
        <v/>
      </c>
      <c r="BI169" s="16" t="str">
        <f t="shared" si="349"/>
        <v/>
      </c>
      <c r="BJ169" s="52" t="str">
        <f>IF(BI169="","",IF(W169="","",IF(AND(K169=$K$1,$K$1&lt;&gt;""),$BT$2,IFERROR(IF(INDEX(価格設定!$D$5:$D$1048576,MATCH(Q169,価格設定!$B$5:$B$1048576,0),0)=価格設定!$D$3,$BT$2,$BS$2),$BS$2))))</f>
        <v/>
      </c>
      <c r="BK169" s="16" t="str">
        <f>IF(BI169="","",IF(COUNTIF($BI$3:BI169,BI169)=1,1,IF(AND(BI168=BI169,BH169=""),BK168,COUNTIF($BH$3:BH169,BH169))))</f>
        <v/>
      </c>
      <c r="BL169" s="52" t="str">
        <f t="shared" si="350"/>
        <v/>
      </c>
      <c r="BM169" s="52" t="str">
        <f t="shared" si="351"/>
        <v/>
      </c>
      <c r="BN169" s="119" t="str">
        <f t="shared" si="352"/>
        <v/>
      </c>
      <c r="BO169" s="119" t="str">
        <f t="shared" si="353"/>
        <v/>
      </c>
      <c r="BP169" s="17" t="str">
        <f t="shared" si="354"/>
        <v/>
      </c>
      <c r="BQ169" s="17" t="str">
        <f t="shared" si="355"/>
        <v/>
      </c>
      <c r="BR169" s="17" t="str">
        <f>IF(OR(BP169="",COUNTIF($BO$3:BO169,BO169)&lt;&gt;1),"",SUMIF(BO$3:BO$1048576,BO169,BP$3:BP$1048576))</f>
        <v/>
      </c>
      <c r="BS169" s="17" t="str">
        <f t="shared" si="356"/>
        <v/>
      </c>
      <c r="BT169" s="17" t="str">
        <f t="shared" si="357"/>
        <v/>
      </c>
      <c r="BU169" s="17" t="str">
        <f t="shared" si="358"/>
        <v/>
      </c>
      <c r="BV169" s="24" t="str">
        <f t="shared" si="359"/>
        <v/>
      </c>
      <c r="BW169" s="24" t="str">
        <f t="shared" si="360"/>
        <v/>
      </c>
      <c r="BX169" s="24" t="str">
        <f t="shared" si="361"/>
        <v/>
      </c>
      <c r="BY169" s="26" t="str">
        <f t="shared" si="362"/>
        <v/>
      </c>
      <c r="BZ169" s="26" t="str">
        <f t="shared" si="363"/>
        <v/>
      </c>
      <c r="CA169" s="26" t="str">
        <f t="shared" si="364"/>
        <v/>
      </c>
      <c r="CB169" s="66" t="str">
        <f t="shared" si="365"/>
        <v/>
      </c>
      <c r="CC169" s="65" t="str">
        <f t="shared" si="366"/>
        <v/>
      </c>
      <c r="CD169" s="26" t="str">
        <f t="shared" si="367"/>
        <v/>
      </c>
      <c r="CE169" s="26" t="str">
        <f t="shared" si="368"/>
        <v/>
      </c>
      <c r="CF169" s="193" t="str">
        <f t="shared" si="369"/>
        <v/>
      </c>
      <c r="CG169" s="193" t="str">
        <f t="shared" si="370"/>
        <v/>
      </c>
      <c r="CH169" s="26" t="str">
        <f t="shared" si="371"/>
        <v/>
      </c>
      <c r="CI169" s="26" t="str">
        <f t="shared" si="372"/>
        <v/>
      </c>
      <c r="CJ169" s="65" t="str">
        <f t="shared" si="373"/>
        <v/>
      </c>
      <c r="CK169" s="65" t="str">
        <f t="shared" si="374"/>
        <v/>
      </c>
      <c r="CL169" s="64" t="str">
        <f t="shared" si="375"/>
        <v/>
      </c>
      <c r="CM169" s="64" t="str">
        <f t="shared" si="376"/>
        <v/>
      </c>
      <c r="CN169" s="65" t="str">
        <f t="shared" si="377"/>
        <v/>
      </c>
      <c r="CP169" s="63" t="str">
        <f>IF(BH169="","",MAX($CP$3:CP168)+1)</f>
        <v/>
      </c>
      <c r="CQ169" s="24" t="str">
        <f t="shared" si="378"/>
        <v/>
      </c>
      <c r="CR169" s="24" t="str">
        <f t="shared" si="379"/>
        <v/>
      </c>
      <c r="CS169" s="24" t="str">
        <f t="shared" si="380"/>
        <v/>
      </c>
      <c r="CT169" s="58" t="str">
        <f>IF(BO169="","",COUNTIF($BO$3:BO169,BO169)&amp;"@"&amp;BO169)</f>
        <v/>
      </c>
      <c r="CU169" s="16" t="str">
        <f t="shared" si="318"/>
        <v/>
      </c>
      <c r="CV169" s="63" t="str">
        <f t="shared" si="381"/>
        <v/>
      </c>
      <c r="CW169" s="16" t="str">
        <f t="shared" si="382"/>
        <v/>
      </c>
      <c r="CX169" s="16" t="str">
        <f t="shared" si="383"/>
        <v/>
      </c>
      <c r="CY169" s="16" t="str">
        <f t="shared" si="384"/>
        <v/>
      </c>
      <c r="CZ169" s="85" t="str">
        <f t="shared" si="385"/>
        <v/>
      </c>
      <c r="DA169" s="16" t="str">
        <f t="shared" si="386"/>
        <v/>
      </c>
      <c r="DB169" s="16" t="str">
        <f t="shared" si="387"/>
        <v/>
      </c>
      <c r="DC169" s="28" t="str">
        <f>IF(CP169="","",$DC$1&amp;(INDEX(価格設定!D$1:XFD$3,ROW(価格設定!$D$3),MATCH($AW169,価格設定!D$1:XFD$1,1))*100)&amp;"%")</f>
        <v/>
      </c>
      <c r="DD169" s="28" t="str">
        <f>IF(CP169="","",$DD$1&amp;(INDEX(価格設定!D$1:XFD$3,ROW(価格設定!$D$2),MATCH($AW169,価格設定!D$1:XFD$1,1))*100)&amp;"%")</f>
        <v/>
      </c>
      <c r="DE169" s="29" t="str">
        <f t="shared" si="388"/>
        <v/>
      </c>
      <c r="DG169" s="58" t="str">
        <f t="shared" si="389"/>
        <v/>
      </c>
      <c r="DH169" s="58" t="str">
        <f t="shared" si="390"/>
        <v/>
      </c>
      <c r="DI169" s="58" t="str">
        <f t="shared" si="391"/>
        <v/>
      </c>
      <c r="DJ169" s="85" t="str">
        <f t="shared" si="392"/>
        <v/>
      </c>
      <c r="DL169" s="58" t="str">
        <f>IF(COUNTIF(DG$3:DG$1048576,DG169)=COUNTIF($DG$3:$DG169,DG169),DG169,"")</f>
        <v/>
      </c>
      <c r="DM169" s="85" t="str">
        <f t="shared" si="393"/>
        <v/>
      </c>
      <c r="DN169" s="85" t="str">
        <f t="shared" si="319"/>
        <v/>
      </c>
      <c r="DO169" s="85" t="str">
        <f t="shared" si="319"/>
        <v/>
      </c>
      <c r="DP169" s="303"/>
      <c r="DQ169" s="17" t="str">
        <f t="shared" si="320"/>
        <v/>
      </c>
      <c r="DR169" s="17" t="str">
        <f t="shared" si="321"/>
        <v/>
      </c>
      <c r="DS169" s="17" t="str">
        <f t="shared" si="322"/>
        <v/>
      </c>
      <c r="DU169" s="16" t="str">
        <f t="shared" si="394"/>
        <v/>
      </c>
      <c r="DV169" s="16" t="str">
        <f>IF(DU169="","",COUNT($DU$3:DU169))</f>
        <v/>
      </c>
      <c r="DW169" s="16" t="str">
        <f t="shared" si="395"/>
        <v/>
      </c>
      <c r="DX169" s="16" t="str">
        <f t="shared" si="396"/>
        <v/>
      </c>
      <c r="DY169" s="16" t="str">
        <f>IF(DZ169="","",COUNTIF(DZ$3:DZ169,DZ169))</f>
        <v/>
      </c>
      <c r="DZ169" s="16" t="str">
        <f t="shared" si="397"/>
        <v/>
      </c>
      <c r="EA169" s="16" t="str">
        <f t="shared" si="398"/>
        <v/>
      </c>
      <c r="EB169" s="16" t="str">
        <f t="shared" si="399"/>
        <v/>
      </c>
      <c r="EC169" s="16" t="str">
        <f t="shared" si="400"/>
        <v/>
      </c>
      <c r="ED169" s="16" t="str">
        <f t="shared" si="401"/>
        <v/>
      </c>
      <c r="EE169" s="16" t="str">
        <f t="shared" si="402"/>
        <v/>
      </c>
      <c r="EF169" s="16" t="str">
        <f t="shared" si="403"/>
        <v/>
      </c>
      <c r="EG169" s="16" t="str">
        <f t="shared" si="404"/>
        <v/>
      </c>
      <c r="EH169" s="16" t="str">
        <f t="shared" si="405"/>
        <v/>
      </c>
      <c r="EI169" s="16" t="str">
        <f t="shared" si="406"/>
        <v/>
      </c>
      <c r="EJ169" s="16" t="str">
        <f t="shared" si="407"/>
        <v/>
      </c>
      <c r="EK169" s="16" t="str">
        <f t="shared" si="408"/>
        <v/>
      </c>
      <c r="EL169" s="58" t="str">
        <f t="shared" si="409"/>
        <v/>
      </c>
      <c r="EM169" s="58" t="str">
        <f>IF(OR($DZ169="",CR169=""),IF($EL169="","",$EL169),IF(OR(CR169="なし",CR169=0),領収書!$H$1,CR169))</f>
        <v/>
      </c>
      <c r="EN169" s="58" t="str">
        <f>IF(OR($DZ169="",CS169=""),IF($EL169="","",$EL169),IF(OR(CS169="なし",CS169=0),入力!$EN$1,CS169))</f>
        <v/>
      </c>
      <c r="EO169" s="63" t="str">
        <f t="shared" si="410"/>
        <v/>
      </c>
      <c r="EP169" s="63" t="str">
        <f t="shared" si="411"/>
        <v/>
      </c>
      <c r="ER169" s="16" t="str">
        <f>IF(AND(COUNTIF($ET$3:ET169,ET169)=1,ET169&lt;&gt;""),MAX($ER$3:ER168)+1,"")</f>
        <v/>
      </c>
      <c r="ES169" s="16" t="str">
        <f>IF(価格設定!B171="","",価格設定!B171)</f>
        <v/>
      </c>
      <c r="ET169" s="16" t="str">
        <f>IF(価格設定!C171="","",価格設定!C171)</f>
        <v/>
      </c>
      <c r="EV169" s="16" t="str">
        <f t="shared" si="323"/>
        <v/>
      </c>
      <c r="EW169" s="16" t="str">
        <f t="shared" si="412"/>
        <v/>
      </c>
    </row>
    <row r="170" spans="1:153" ht="30" customHeight="1" x14ac:dyDescent="0.2">
      <c r="A170" s="225"/>
      <c r="B170" s="212"/>
      <c r="C170" s="221"/>
      <c r="D170" s="164"/>
      <c r="E170" s="165"/>
      <c r="F170" s="166"/>
      <c r="G170" s="167"/>
      <c r="H170" s="179"/>
      <c r="I170" s="306"/>
      <c r="J170" s="169"/>
      <c r="K170" s="179"/>
      <c r="L170" s="186"/>
      <c r="M170" s="186"/>
      <c r="N170" s="168"/>
      <c r="O170" s="170"/>
      <c r="P170" s="212"/>
      <c r="Q170" s="179" t="str">
        <f>IFERROR(IF(H170="","",IFERROR(INDEX(価格設定!$B$5:$B$1048576,MATCH(H170,価格設定!$B$5:$B$1048576,0),0),INDEX(価格設定!$B$5:$B$1048576,MATCH("*"&amp;H170&amp;"*",価格設定!$B$5:$B$1048576,0),0))),H170)</f>
        <v/>
      </c>
      <c r="R170" s="250" t="str">
        <f>IFERROR(IF(Q170="",IF(K170="","",K170),IF(K170="",IF(INDEX(価格設定!$C$5:$C$1048576,MATCH(Q170,価格設定!$B$5:$B$1048576,0),0)=0,"",INDEX(価格設定!$C$5:$C$1048576,MATCH(Q170,価格設定!$B$5:$B$1048576,0),0)),IF(K170="なし","",K170))),"")</f>
        <v/>
      </c>
      <c r="S170" s="308" t="str">
        <f t="shared" si="324"/>
        <v/>
      </c>
      <c r="T170" s="126" t="str">
        <f>IFERROR(IF(J170="",IF(INDEX(価格設定!$E$5:$R$1048576,MATCH($Q170,価格設定!B$5:B$1048576,0),MATCH($AW170,価格設定!E$1:X$1,1))=0,"",INDEX(価格設定!$E$5:$R$1048576,MATCH($Q170,価格設定!B$5:B$1048576,0),MATCH($AW170,価格設定!E$1:X$1,1))),J170),"")</f>
        <v/>
      </c>
      <c r="U170" s="126" t="str">
        <f t="shared" si="325"/>
        <v/>
      </c>
      <c r="V170" s="132" t="str">
        <f t="shared" si="326"/>
        <v/>
      </c>
      <c r="W170" s="127" t="str">
        <f>IFERROR(IF(OR(T170="",T170&lt;0),"",IFERROR(INDEX(価格設定!E$2:X$3,IF(AND(K170=$K$1,$K$1&lt;&gt;""),ROW(価格設定!$D$3)-1,MATCH(INDEX(価格設定!$D$5:$D$1048576,MATCH(Q170,価格設定!$B$5:$B$1048576,0),0),価格設定!$D$2:$D$3,0)),MATCH($AW170,価格設定!E$1:X$1,1)),INDEX(価格設定!E$2:X$2,0,MATCH($AW170,価格設定!E$1:X$1,1)))),"")</f>
        <v/>
      </c>
      <c r="X170" s="126" t="str">
        <f t="shared" si="317"/>
        <v/>
      </c>
      <c r="Y170" s="128" t="str">
        <f t="shared" si="327"/>
        <v/>
      </c>
      <c r="Z170" s="126" t="str">
        <f t="shared" si="328"/>
        <v/>
      </c>
      <c r="AA170" s="129" t="str">
        <f t="shared" si="329"/>
        <v/>
      </c>
      <c r="AB170" s="126" t="str">
        <f t="shared" si="330"/>
        <v/>
      </c>
      <c r="AC170" s="280" t="str">
        <f t="shared" si="331"/>
        <v/>
      </c>
      <c r="AD170" s="15"/>
      <c r="AE170" s="204" t="str">
        <f>IF(AF170="","",COUNT($AF$3:AF170))</f>
        <v/>
      </c>
      <c r="AF170" s="206" t="str">
        <f t="shared" si="332"/>
        <v/>
      </c>
      <c r="AG170" s="204" t="str">
        <f t="shared" si="333"/>
        <v/>
      </c>
      <c r="AH170" s="204" t="str">
        <f t="shared" si="334"/>
        <v/>
      </c>
      <c r="AI170" s="287"/>
      <c r="AJ170" s="15"/>
      <c r="AK170" s="138" t="str">
        <f t="shared" si="335"/>
        <v/>
      </c>
      <c r="AL170" s="131" t="str">
        <f t="shared" si="336"/>
        <v/>
      </c>
      <c r="AM170" s="131" t="str">
        <f t="shared" si="337"/>
        <v/>
      </c>
      <c r="AN170" s="313" t="str">
        <f t="shared" si="338"/>
        <v/>
      </c>
      <c r="AO170" s="316" t="str">
        <f t="shared" si="339"/>
        <v/>
      </c>
      <c r="AP170" s="18"/>
      <c r="AQ170" s="3" t="str">
        <f>IF(F170="","",MAX($AQ$3:AQ169)+1)</f>
        <v/>
      </c>
      <c r="AR170" s="3" t="str">
        <f>IF(OR(AQ170="",BB170=""),"",MAX($AR$3:AR169)+1)</f>
        <v/>
      </c>
      <c r="AS170" s="3" t="str">
        <f>IF(CQ170="","",RANK(CQ170,CQ$3:CQ$1048576,1)+COUNTIF($CQ$3:CQ170,CQ170)-1)</f>
        <v/>
      </c>
      <c r="AT170" s="21" t="str">
        <f>IF(C170="",IF(OR(AND($H170&lt;&gt;"",C170=""),AND($F169=$F170,$AZ170&lt;&gt;""),COUNTA($H$3:$H$1048576,#REF!,$F$3:$F$1048576)&gt;COUNTA($H$3:$H170,#REF!,$F$3:$F170),$AZ170&lt;&gt;""),INDEX(AT$3:AT$1048576,MATCH(MAX($AQ$3:$AQ169),$AQ$3:$AQ$1048576,0),0),""),C170)</f>
        <v/>
      </c>
      <c r="AU170" s="21" t="str">
        <f>IF(D170="",IF(OR(AND($H170&lt;&gt;"",D170=""),AND($F169=$F170,$AZ170&lt;&gt;""),COUNTA($H$3:$H$1048576,#REF!,$F$3:$F$1048576)&gt;COUNTA($H$3:$H170,#REF!,$F$3:$F170),$AZ170&lt;&gt;""),INDEX(AU$3:AU$1048576,MATCH(MAX($AQ$3:$AQ169),$AQ$3:$AQ$1048576,0),0),""),D170)</f>
        <v/>
      </c>
      <c r="AV170" s="21" t="str">
        <f>IF(E170="",IF(OR(AND($H170&lt;&gt;"",E170=""),AND($F169=$F170,$AZ170&lt;&gt;""),COUNTA($H$3:$H$1048576,#REF!,$F$3:$F$1048576)&gt;COUNTA($H$3:$H170,#REF!,$F$3:$F170),$AZ170&lt;&gt;""),INDEX(AV$3:AV$1048576,MATCH(MAX($AQ$3:$AQ169),$AQ$3:$AQ$1048576,0),0),""),E170)</f>
        <v/>
      </c>
      <c r="AW170" s="24" t="str">
        <f t="shared" si="340"/>
        <v/>
      </c>
      <c r="AX170" s="13" t="str">
        <f t="shared" si="341"/>
        <v/>
      </c>
      <c r="AY170" s="4" t="str">
        <f t="shared" si="342"/>
        <v/>
      </c>
      <c r="AZ170" s="4" t="str">
        <f>IF(AX170="",IF(OR(AND(H170&lt;&gt;"",F170=""),COUNTA($H$3:$H$1048576)&gt;COUNTA($H$3:$H170)),INDEX(AX$3:AX170,MATCH(MAX($AQ$3:AQ170),AQ$3:AQ170,0),0),""),AX170)</f>
        <v/>
      </c>
      <c r="BA170" s="4" t="str">
        <f>IF(AY170="",IF(AND(H170&lt;&gt;"",F170=""),INDEX(AY$3:AY170,MATCH(MAX($AQ$3:AQ170),AQ$3:AQ170,0),0),""),AY170)</f>
        <v/>
      </c>
      <c r="BB170" s="82" t="str">
        <f>IF(BC170="","",RANK(BC170,BC$3:BC$1048576,1)+COUNTIF($BC$3:BC170,BC170)-1)</f>
        <v/>
      </c>
      <c r="BC170" s="139" t="str">
        <f t="shared" si="343"/>
        <v/>
      </c>
      <c r="BD170" s="46" t="str">
        <f t="shared" si="344"/>
        <v/>
      </c>
      <c r="BE170" s="46" t="str">
        <f t="shared" si="345"/>
        <v/>
      </c>
      <c r="BF170" s="46" t="str">
        <f t="shared" si="346"/>
        <v/>
      </c>
      <c r="BG170" s="4" t="str">
        <f t="shared" si="347"/>
        <v/>
      </c>
      <c r="BH170" s="180" t="str">
        <f t="shared" si="348"/>
        <v/>
      </c>
      <c r="BI170" s="16" t="str">
        <f t="shared" si="349"/>
        <v/>
      </c>
      <c r="BJ170" s="52" t="str">
        <f>IF(BI170="","",IF(W170="","",IF(AND(K170=$K$1,$K$1&lt;&gt;""),$BT$2,IFERROR(IF(INDEX(価格設定!$D$5:$D$1048576,MATCH(Q170,価格設定!$B$5:$B$1048576,0),0)=価格設定!$D$3,$BT$2,$BS$2),$BS$2))))</f>
        <v/>
      </c>
      <c r="BK170" s="16" t="str">
        <f>IF(BI170="","",IF(COUNTIF($BI$3:BI170,BI170)=1,1,IF(AND(BI169=BI170,BH170=""),BK169,COUNTIF($BH$3:BH170,BH170))))</f>
        <v/>
      </c>
      <c r="BL170" s="52" t="str">
        <f t="shared" si="350"/>
        <v/>
      </c>
      <c r="BM170" s="52" t="str">
        <f t="shared" si="351"/>
        <v/>
      </c>
      <c r="BN170" s="119" t="str">
        <f t="shared" si="352"/>
        <v/>
      </c>
      <c r="BO170" s="119" t="str">
        <f t="shared" si="353"/>
        <v/>
      </c>
      <c r="BP170" s="17" t="str">
        <f t="shared" si="354"/>
        <v/>
      </c>
      <c r="BQ170" s="17" t="str">
        <f t="shared" si="355"/>
        <v/>
      </c>
      <c r="BR170" s="17" t="str">
        <f>IF(OR(BP170="",COUNTIF($BO$3:BO170,BO170)&lt;&gt;1),"",SUMIF(BO$3:BO$1048576,BO170,BP$3:BP$1048576))</f>
        <v/>
      </c>
      <c r="BS170" s="17" t="str">
        <f t="shared" si="356"/>
        <v/>
      </c>
      <c r="BT170" s="17" t="str">
        <f t="shared" si="357"/>
        <v/>
      </c>
      <c r="BU170" s="17" t="str">
        <f t="shared" si="358"/>
        <v/>
      </c>
      <c r="BV170" s="24" t="str">
        <f t="shared" si="359"/>
        <v/>
      </c>
      <c r="BW170" s="24" t="str">
        <f t="shared" si="360"/>
        <v/>
      </c>
      <c r="BX170" s="24" t="str">
        <f t="shared" si="361"/>
        <v/>
      </c>
      <c r="BY170" s="26" t="str">
        <f t="shared" si="362"/>
        <v/>
      </c>
      <c r="BZ170" s="26" t="str">
        <f t="shared" si="363"/>
        <v/>
      </c>
      <c r="CA170" s="26" t="str">
        <f t="shared" si="364"/>
        <v/>
      </c>
      <c r="CB170" s="66" t="str">
        <f t="shared" si="365"/>
        <v/>
      </c>
      <c r="CC170" s="65" t="str">
        <f t="shared" si="366"/>
        <v/>
      </c>
      <c r="CD170" s="26" t="str">
        <f t="shared" si="367"/>
        <v/>
      </c>
      <c r="CE170" s="26" t="str">
        <f t="shared" si="368"/>
        <v/>
      </c>
      <c r="CF170" s="193" t="str">
        <f t="shared" si="369"/>
        <v/>
      </c>
      <c r="CG170" s="193" t="str">
        <f t="shared" si="370"/>
        <v/>
      </c>
      <c r="CH170" s="26" t="str">
        <f t="shared" si="371"/>
        <v/>
      </c>
      <c r="CI170" s="26" t="str">
        <f t="shared" si="372"/>
        <v/>
      </c>
      <c r="CJ170" s="65" t="str">
        <f t="shared" si="373"/>
        <v/>
      </c>
      <c r="CK170" s="65" t="str">
        <f t="shared" si="374"/>
        <v/>
      </c>
      <c r="CL170" s="64" t="str">
        <f t="shared" si="375"/>
        <v/>
      </c>
      <c r="CM170" s="64" t="str">
        <f t="shared" si="376"/>
        <v/>
      </c>
      <c r="CN170" s="65" t="str">
        <f t="shared" si="377"/>
        <v/>
      </c>
      <c r="CP170" s="63" t="str">
        <f>IF(BH170="","",MAX($CP$3:CP169)+1)</f>
        <v/>
      </c>
      <c r="CQ170" s="24" t="str">
        <f t="shared" si="378"/>
        <v/>
      </c>
      <c r="CR170" s="24" t="str">
        <f t="shared" si="379"/>
        <v/>
      </c>
      <c r="CS170" s="24" t="str">
        <f t="shared" si="380"/>
        <v/>
      </c>
      <c r="CT170" s="58" t="str">
        <f>IF(BO170="","",COUNTIF($BO$3:BO170,BO170)&amp;"@"&amp;BO170)</f>
        <v/>
      </c>
      <c r="CU170" s="16" t="str">
        <f t="shared" si="318"/>
        <v/>
      </c>
      <c r="CV170" s="63" t="str">
        <f t="shared" si="381"/>
        <v/>
      </c>
      <c r="CW170" s="16" t="str">
        <f t="shared" si="382"/>
        <v/>
      </c>
      <c r="CX170" s="16" t="str">
        <f t="shared" si="383"/>
        <v/>
      </c>
      <c r="CY170" s="16" t="str">
        <f t="shared" si="384"/>
        <v/>
      </c>
      <c r="CZ170" s="85" t="str">
        <f t="shared" si="385"/>
        <v/>
      </c>
      <c r="DA170" s="16" t="str">
        <f t="shared" si="386"/>
        <v/>
      </c>
      <c r="DB170" s="16" t="str">
        <f t="shared" si="387"/>
        <v/>
      </c>
      <c r="DC170" s="28" t="str">
        <f>IF(CP170="","",$DC$1&amp;(INDEX(価格設定!D$1:XFD$3,ROW(価格設定!$D$3),MATCH($AW170,価格設定!D$1:XFD$1,1))*100)&amp;"%")</f>
        <v/>
      </c>
      <c r="DD170" s="28" t="str">
        <f>IF(CP170="","",$DD$1&amp;(INDEX(価格設定!D$1:XFD$3,ROW(価格設定!$D$2),MATCH($AW170,価格設定!D$1:XFD$1,1))*100)&amp;"%")</f>
        <v/>
      </c>
      <c r="DE170" s="29" t="str">
        <f t="shared" si="388"/>
        <v/>
      </c>
      <c r="DG170" s="58" t="str">
        <f t="shared" si="389"/>
        <v/>
      </c>
      <c r="DH170" s="58" t="str">
        <f t="shared" si="390"/>
        <v/>
      </c>
      <c r="DI170" s="58" t="str">
        <f t="shared" si="391"/>
        <v/>
      </c>
      <c r="DJ170" s="85" t="str">
        <f t="shared" si="392"/>
        <v/>
      </c>
      <c r="DL170" s="58" t="str">
        <f>IF(COUNTIF(DG$3:DG$1048576,DG170)=COUNTIF($DG$3:$DG170,DG170),DG170,"")</f>
        <v/>
      </c>
      <c r="DM170" s="85" t="str">
        <f t="shared" si="393"/>
        <v/>
      </c>
      <c r="DN170" s="85" t="str">
        <f t="shared" si="319"/>
        <v/>
      </c>
      <c r="DO170" s="85" t="str">
        <f t="shared" si="319"/>
        <v/>
      </c>
      <c r="DP170" s="303"/>
      <c r="DQ170" s="17" t="str">
        <f t="shared" si="320"/>
        <v/>
      </c>
      <c r="DR170" s="17" t="str">
        <f t="shared" si="321"/>
        <v/>
      </c>
      <c r="DS170" s="17" t="str">
        <f t="shared" si="322"/>
        <v/>
      </c>
      <c r="DU170" s="16" t="str">
        <f t="shared" si="394"/>
        <v/>
      </c>
      <c r="DV170" s="16" t="str">
        <f>IF(DU170="","",COUNT($DU$3:DU170))</f>
        <v/>
      </c>
      <c r="DW170" s="16" t="str">
        <f t="shared" si="395"/>
        <v/>
      </c>
      <c r="DX170" s="16" t="str">
        <f t="shared" si="396"/>
        <v/>
      </c>
      <c r="DY170" s="16" t="str">
        <f>IF(DZ170="","",COUNTIF(DZ$3:DZ170,DZ170))</f>
        <v/>
      </c>
      <c r="DZ170" s="16" t="str">
        <f t="shared" si="397"/>
        <v/>
      </c>
      <c r="EA170" s="16" t="str">
        <f t="shared" si="398"/>
        <v/>
      </c>
      <c r="EB170" s="16" t="str">
        <f t="shared" si="399"/>
        <v/>
      </c>
      <c r="EC170" s="16" t="str">
        <f t="shared" si="400"/>
        <v/>
      </c>
      <c r="ED170" s="16" t="str">
        <f t="shared" si="401"/>
        <v/>
      </c>
      <c r="EE170" s="16" t="str">
        <f t="shared" si="402"/>
        <v/>
      </c>
      <c r="EF170" s="16" t="str">
        <f t="shared" si="403"/>
        <v/>
      </c>
      <c r="EG170" s="16" t="str">
        <f t="shared" si="404"/>
        <v/>
      </c>
      <c r="EH170" s="16" t="str">
        <f t="shared" si="405"/>
        <v/>
      </c>
      <c r="EI170" s="16" t="str">
        <f t="shared" si="406"/>
        <v/>
      </c>
      <c r="EJ170" s="16" t="str">
        <f t="shared" si="407"/>
        <v/>
      </c>
      <c r="EK170" s="16" t="str">
        <f t="shared" si="408"/>
        <v/>
      </c>
      <c r="EL170" s="58" t="str">
        <f t="shared" si="409"/>
        <v/>
      </c>
      <c r="EM170" s="58" t="str">
        <f>IF(OR($DZ170="",CR170=""),IF($EL170="","",$EL170),IF(OR(CR170="なし",CR170=0),領収書!$H$1,CR170))</f>
        <v/>
      </c>
      <c r="EN170" s="58" t="str">
        <f>IF(OR($DZ170="",CS170=""),IF($EL170="","",$EL170),IF(OR(CS170="なし",CS170=0),入力!$EN$1,CS170))</f>
        <v/>
      </c>
      <c r="EO170" s="63" t="str">
        <f t="shared" si="410"/>
        <v/>
      </c>
      <c r="EP170" s="63" t="str">
        <f t="shared" si="411"/>
        <v/>
      </c>
      <c r="ER170" s="16" t="str">
        <f>IF(AND(COUNTIF($ET$3:ET170,ET170)=1,ET170&lt;&gt;""),MAX($ER$3:ER169)+1,"")</f>
        <v/>
      </c>
      <c r="ES170" s="16" t="str">
        <f>IF(価格設定!B172="","",価格設定!B172)</f>
        <v/>
      </c>
      <c r="ET170" s="16" t="str">
        <f>IF(価格設定!C172="","",価格設定!C172)</f>
        <v/>
      </c>
      <c r="EV170" s="16" t="str">
        <f t="shared" si="323"/>
        <v/>
      </c>
      <c r="EW170" s="16" t="str">
        <f t="shared" si="412"/>
        <v/>
      </c>
    </row>
    <row r="171" spans="1:153" ht="30" customHeight="1" x14ac:dyDescent="0.2">
      <c r="A171" s="225"/>
      <c r="B171" s="212"/>
      <c r="C171" s="221"/>
      <c r="D171" s="164"/>
      <c r="E171" s="165"/>
      <c r="F171" s="166"/>
      <c r="G171" s="167"/>
      <c r="H171" s="179"/>
      <c r="I171" s="306"/>
      <c r="J171" s="169"/>
      <c r="K171" s="179"/>
      <c r="L171" s="186"/>
      <c r="M171" s="186"/>
      <c r="N171" s="168"/>
      <c r="O171" s="170"/>
      <c r="P171" s="212"/>
      <c r="Q171" s="179" t="str">
        <f>IFERROR(IF(H171="","",IFERROR(INDEX(価格設定!$B$5:$B$1048576,MATCH(H171,価格設定!$B$5:$B$1048576,0),0),INDEX(価格設定!$B$5:$B$1048576,MATCH("*"&amp;H171&amp;"*",価格設定!$B$5:$B$1048576,0),0))),H171)</f>
        <v/>
      </c>
      <c r="R171" s="250" t="str">
        <f>IFERROR(IF(Q171="",IF(K171="","",K171),IF(K171="",IF(INDEX(価格設定!$C$5:$C$1048576,MATCH(Q171,価格設定!$B$5:$B$1048576,0),0)=0,"",INDEX(価格設定!$C$5:$C$1048576,MATCH(Q171,価格設定!$B$5:$B$1048576,0),0)),IF(K171="なし","",K171))),"")</f>
        <v/>
      </c>
      <c r="S171" s="308" t="str">
        <f t="shared" si="324"/>
        <v/>
      </c>
      <c r="T171" s="126" t="str">
        <f>IFERROR(IF(J171="",IF(INDEX(価格設定!$E$5:$R$1048576,MATCH($Q171,価格設定!B$5:B$1048576,0),MATCH($AW171,価格設定!E$1:X$1,1))=0,"",INDEX(価格設定!$E$5:$R$1048576,MATCH($Q171,価格設定!B$5:B$1048576,0),MATCH($AW171,価格設定!E$1:X$1,1))),J171),"")</f>
        <v/>
      </c>
      <c r="U171" s="126" t="str">
        <f t="shared" si="325"/>
        <v/>
      </c>
      <c r="V171" s="132" t="str">
        <f t="shared" si="326"/>
        <v/>
      </c>
      <c r="W171" s="127" t="str">
        <f>IFERROR(IF(OR(T171="",T171&lt;0),"",IFERROR(INDEX(価格設定!E$2:X$3,IF(AND(K171=$K$1,$K$1&lt;&gt;""),ROW(価格設定!$D$3)-1,MATCH(INDEX(価格設定!$D$5:$D$1048576,MATCH(Q171,価格設定!$B$5:$B$1048576,0),0),価格設定!$D$2:$D$3,0)),MATCH($AW171,価格設定!E$1:X$1,1)),INDEX(価格設定!E$2:X$2,0,MATCH($AW171,価格設定!E$1:X$1,1)))),"")</f>
        <v/>
      </c>
      <c r="X171" s="126" t="str">
        <f t="shared" si="317"/>
        <v/>
      </c>
      <c r="Y171" s="128" t="str">
        <f t="shared" si="327"/>
        <v/>
      </c>
      <c r="Z171" s="126" t="str">
        <f t="shared" si="328"/>
        <v/>
      </c>
      <c r="AA171" s="129" t="str">
        <f t="shared" si="329"/>
        <v/>
      </c>
      <c r="AB171" s="126" t="str">
        <f t="shared" si="330"/>
        <v/>
      </c>
      <c r="AC171" s="280" t="str">
        <f t="shared" si="331"/>
        <v/>
      </c>
      <c r="AD171" s="15"/>
      <c r="AE171" s="204" t="str">
        <f>IF(AF171="","",COUNT($AF$3:AF171))</f>
        <v/>
      </c>
      <c r="AF171" s="206" t="str">
        <f t="shared" si="332"/>
        <v/>
      </c>
      <c r="AG171" s="204" t="str">
        <f t="shared" si="333"/>
        <v/>
      </c>
      <c r="AH171" s="204" t="str">
        <f t="shared" si="334"/>
        <v/>
      </c>
      <c r="AI171" s="287"/>
      <c r="AJ171" s="15"/>
      <c r="AK171" s="138" t="str">
        <f t="shared" si="335"/>
        <v/>
      </c>
      <c r="AL171" s="131" t="str">
        <f t="shared" si="336"/>
        <v/>
      </c>
      <c r="AM171" s="131" t="str">
        <f t="shared" si="337"/>
        <v/>
      </c>
      <c r="AN171" s="313" t="str">
        <f t="shared" si="338"/>
        <v/>
      </c>
      <c r="AO171" s="316" t="str">
        <f t="shared" si="339"/>
        <v/>
      </c>
      <c r="AP171" s="18"/>
      <c r="AQ171" s="3" t="str">
        <f>IF(F171="","",MAX($AQ$3:AQ170)+1)</f>
        <v/>
      </c>
      <c r="AR171" s="3" t="str">
        <f>IF(OR(AQ171="",BB171=""),"",MAX($AR$3:AR170)+1)</f>
        <v/>
      </c>
      <c r="AS171" s="3" t="str">
        <f>IF(CQ171="","",RANK(CQ171,CQ$3:CQ$1048576,1)+COUNTIF($CQ$3:CQ171,CQ171)-1)</f>
        <v/>
      </c>
      <c r="AT171" s="21" t="str">
        <f>IF(C171="",IF(OR(AND($H171&lt;&gt;"",C171=""),AND($F170=$F171,$AZ171&lt;&gt;""),COUNTA($H$3:$H$1048576,#REF!,$F$3:$F$1048576)&gt;COUNTA($H$3:$H171,#REF!,$F$3:$F171),$AZ171&lt;&gt;""),INDEX(AT$3:AT$1048576,MATCH(MAX($AQ$3:$AQ170),$AQ$3:$AQ$1048576,0),0),""),C171)</f>
        <v/>
      </c>
      <c r="AU171" s="21" t="str">
        <f>IF(D171="",IF(OR(AND($H171&lt;&gt;"",D171=""),AND($F170=$F171,$AZ171&lt;&gt;""),COUNTA($H$3:$H$1048576,#REF!,$F$3:$F$1048576)&gt;COUNTA($H$3:$H171,#REF!,$F$3:$F171),$AZ171&lt;&gt;""),INDEX(AU$3:AU$1048576,MATCH(MAX($AQ$3:$AQ170),$AQ$3:$AQ$1048576,0),0),""),D171)</f>
        <v/>
      </c>
      <c r="AV171" s="21" t="str">
        <f>IF(E171="",IF(OR(AND($H171&lt;&gt;"",E171=""),AND($F170=$F171,$AZ171&lt;&gt;""),COUNTA($H$3:$H$1048576,#REF!,$F$3:$F$1048576)&gt;COUNTA($H$3:$H171,#REF!,$F$3:$F171),$AZ171&lt;&gt;""),INDEX(AV$3:AV$1048576,MATCH(MAX($AQ$3:$AQ170),$AQ$3:$AQ$1048576,0),0),""),E171)</f>
        <v/>
      </c>
      <c r="AW171" s="24" t="str">
        <f t="shared" si="340"/>
        <v/>
      </c>
      <c r="AX171" s="13" t="str">
        <f t="shared" si="341"/>
        <v/>
      </c>
      <c r="AY171" s="4" t="str">
        <f t="shared" si="342"/>
        <v/>
      </c>
      <c r="AZ171" s="4" t="str">
        <f>IF(AX171="",IF(OR(AND(H171&lt;&gt;"",F171=""),COUNTA($H$3:$H$1048576)&gt;COUNTA($H$3:$H171)),INDEX(AX$3:AX171,MATCH(MAX($AQ$3:AQ171),AQ$3:AQ171,0),0),""),AX171)</f>
        <v/>
      </c>
      <c r="BA171" s="4" t="str">
        <f>IF(AY171="",IF(AND(H171&lt;&gt;"",F171=""),INDEX(AY$3:AY171,MATCH(MAX($AQ$3:AQ171),AQ$3:AQ171,0),0),""),AY171)</f>
        <v/>
      </c>
      <c r="BB171" s="82" t="str">
        <f>IF(BC171="","",RANK(BC171,BC$3:BC$1048576,1)+COUNTIF($BC$3:BC171,BC171)-1)</f>
        <v/>
      </c>
      <c r="BC171" s="139" t="str">
        <f t="shared" si="343"/>
        <v/>
      </c>
      <c r="BD171" s="46" t="str">
        <f t="shared" si="344"/>
        <v/>
      </c>
      <c r="BE171" s="46" t="str">
        <f t="shared" si="345"/>
        <v/>
      </c>
      <c r="BF171" s="46" t="str">
        <f t="shared" si="346"/>
        <v/>
      </c>
      <c r="BG171" s="4" t="str">
        <f t="shared" si="347"/>
        <v/>
      </c>
      <c r="BH171" s="180" t="str">
        <f t="shared" si="348"/>
        <v/>
      </c>
      <c r="BI171" s="16" t="str">
        <f t="shared" si="349"/>
        <v/>
      </c>
      <c r="BJ171" s="52" t="str">
        <f>IF(BI171="","",IF(W171="","",IF(AND(K171=$K$1,$K$1&lt;&gt;""),$BT$2,IFERROR(IF(INDEX(価格設定!$D$5:$D$1048576,MATCH(Q171,価格設定!$B$5:$B$1048576,0),0)=価格設定!$D$3,$BT$2,$BS$2),$BS$2))))</f>
        <v/>
      </c>
      <c r="BK171" s="16" t="str">
        <f>IF(BI171="","",IF(COUNTIF($BI$3:BI171,BI171)=1,1,IF(AND(BI170=BI171,BH171=""),BK170,COUNTIF($BH$3:BH171,BH171))))</f>
        <v/>
      </c>
      <c r="BL171" s="52" t="str">
        <f t="shared" si="350"/>
        <v/>
      </c>
      <c r="BM171" s="52" t="str">
        <f t="shared" si="351"/>
        <v/>
      </c>
      <c r="BN171" s="119" t="str">
        <f t="shared" si="352"/>
        <v/>
      </c>
      <c r="BO171" s="119" t="str">
        <f t="shared" si="353"/>
        <v/>
      </c>
      <c r="BP171" s="17" t="str">
        <f t="shared" si="354"/>
        <v/>
      </c>
      <c r="BQ171" s="17" t="str">
        <f t="shared" si="355"/>
        <v/>
      </c>
      <c r="BR171" s="17" t="str">
        <f>IF(OR(BP171="",COUNTIF($BO$3:BO171,BO171)&lt;&gt;1),"",SUMIF(BO$3:BO$1048576,BO171,BP$3:BP$1048576))</f>
        <v/>
      </c>
      <c r="BS171" s="17" t="str">
        <f t="shared" si="356"/>
        <v/>
      </c>
      <c r="BT171" s="17" t="str">
        <f t="shared" si="357"/>
        <v/>
      </c>
      <c r="BU171" s="17" t="str">
        <f t="shared" si="358"/>
        <v/>
      </c>
      <c r="BV171" s="24" t="str">
        <f t="shared" si="359"/>
        <v/>
      </c>
      <c r="BW171" s="24" t="str">
        <f t="shared" si="360"/>
        <v/>
      </c>
      <c r="BX171" s="24" t="str">
        <f t="shared" si="361"/>
        <v/>
      </c>
      <c r="BY171" s="26" t="str">
        <f t="shared" si="362"/>
        <v/>
      </c>
      <c r="BZ171" s="26" t="str">
        <f t="shared" si="363"/>
        <v/>
      </c>
      <c r="CA171" s="26" t="str">
        <f t="shared" si="364"/>
        <v/>
      </c>
      <c r="CB171" s="66" t="str">
        <f t="shared" si="365"/>
        <v/>
      </c>
      <c r="CC171" s="65" t="str">
        <f t="shared" si="366"/>
        <v/>
      </c>
      <c r="CD171" s="26" t="str">
        <f t="shared" si="367"/>
        <v/>
      </c>
      <c r="CE171" s="26" t="str">
        <f t="shared" si="368"/>
        <v/>
      </c>
      <c r="CF171" s="193" t="str">
        <f t="shared" si="369"/>
        <v/>
      </c>
      <c r="CG171" s="193" t="str">
        <f t="shared" si="370"/>
        <v/>
      </c>
      <c r="CH171" s="26" t="str">
        <f t="shared" si="371"/>
        <v/>
      </c>
      <c r="CI171" s="26" t="str">
        <f t="shared" si="372"/>
        <v/>
      </c>
      <c r="CJ171" s="65" t="str">
        <f t="shared" si="373"/>
        <v/>
      </c>
      <c r="CK171" s="65" t="str">
        <f t="shared" si="374"/>
        <v/>
      </c>
      <c r="CL171" s="64" t="str">
        <f t="shared" si="375"/>
        <v/>
      </c>
      <c r="CM171" s="64" t="str">
        <f t="shared" si="376"/>
        <v/>
      </c>
      <c r="CN171" s="65" t="str">
        <f t="shared" si="377"/>
        <v/>
      </c>
      <c r="CP171" s="63" t="str">
        <f>IF(BH171="","",MAX($CP$3:CP170)+1)</f>
        <v/>
      </c>
      <c r="CQ171" s="24" t="str">
        <f t="shared" si="378"/>
        <v/>
      </c>
      <c r="CR171" s="24" t="str">
        <f t="shared" si="379"/>
        <v/>
      </c>
      <c r="CS171" s="24" t="str">
        <f t="shared" si="380"/>
        <v/>
      </c>
      <c r="CT171" s="58" t="str">
        <f>IF(BO171="","",COUNTIF($BO$3:BO171,BO171)&amp;"@"&amp;BO171)</f>
        <v/>
      </c>
      <c r="CU171" s="16" t="str">
        <f t="shared" si="318"/>
        <v/>
      </c>
      <c r="CV171" s="63" t="str">
        <f t="shared" si="381"/>
        <v/>
      </c>
      <c r="CW171" s="16" t="str">
        <f t="shared" si="382"/>
        <v/>
      </c>
      <c r="CX171" s="16" t="str">
        <f t="shared" si="383"/>
        <v/>
      </c>
      <c r="CY171" s="16" t="str">
        <f t="shared" si="384"/>
        <v/>
      </c>
      <c r="CZ171" s="85" t="str">
        <f t="shared" si="385"/>
        <v/>
      </c>
      <c r="DA171" s="16" t="str">
        <f t="shared" si="386"/>
        <v/>
      </c>
      <c r="DB171" s="16" t="str">
        <f t="shared" si="387"/>
        <v/>
      </c>
      <c r="DC171" s="28" t="str">
        <f>IF(CP171="","",$DC$1&amp;(INDEX(価格設定!D$1:XFD$3,ROW(価格設定!$D$3),MATCH($AW171,価格設定!D$1:XFD$1,1))*100)&amp;"%")</f>
        <v/>
      </c>
      <c r="DD171" s="28" t="str">
        <f>IF(CP171="","",$DD$1&amp;(INDEX(価格設定!D$1:XFD$3,ROW(価格設定!$D$2),MATCH($AW171,価格設定!D$1:XFD$1,1))*100)&amp;"%")</f>
        <v/>
      </c>
      <c r="DE171" s="29" t="str">
        <f t="shared" si="388"/>
        <v/>
      </c>
      <c r="DG171" s="58" t="str">
        <f t="shared" si="389"/>
        <v/>
      </c>
      <c r="DH171" s="58" t="str">
        <f t="shared" si="390"/>
        <v/>
      </c>
      <c r="DI171" s="58" t="str">
        <f t="shared" si="391"/>
        <v/>
      </c>
      <c r="DJ171" s="85" t="str">
        <f t="shared" si="392"/>
        <v/>
      </c>
      <c r="DL171" s="58" t="str">
        <f>IF(COUNTIF(DG$3:DG$1048576,DG171)=COUNTIF($DG$3:$DG171,DG171),DG171,"")</f>
        <v/>
      </c>
      <c r="DM171" s="85" t="str">
        <f t="shared" si="393"/>
        <v/>
      </c>
      <c r="DN171" s="85" t="str">
        <f t="shared" si="319"/>
        <v/>
      </c>
      <c r="DO171" s="85" t="str">
        <f t="shared" si="319"/>
        <v/>
      </c>
      <c r="DP171" s="303"/>
      <c r="DQ171" s="17" t="str">
        <f t="shared" si="320"/>
        <v/>
      </c>
      <c r="DR171" s="17" t="str">
        <f t="shared" si="321"/>
        <v/>
      </c>
      <c r="DS171" s="17" t="str">
        <f t="shared" si="322"/>
        <v/>
      </c>
      <c r="DU171" s="16" t="str">
        <f t="shared" si="394"/>
        <v/>
      </c>
      <c r="DV171" s="16" t="str">
        <f>IF(DU171="","",COUNT($DU$3:DU171))</f>
        <v/>
      </c>
      <c r="DW171" s="16" t="str">
        <f t="shared" si="395"/>
        <v/>
      </c>
      <c r="DX171" s="16" t="str">
        <f t="shared" si="396"/>
        <v/>
      </c>
      <c r="DY171" s="16" t="str">
        <f>IF(DZ171="","",COUNTIF(DZ$3:DZ171,DZ171))</f>
        <v/>
      </c>
      <c r="DZ171" s="16" t="str">
        <f t="shared" si="397"/>
        <v/>
      </c>
      <c r="EA171" s="16" t="str">
        <f t="shared" si="398"/>
        <v/>
      </c>
      <c r="EB171" s="16" t="str">
        <f t="shared" si="399"/>
        <v/>
      </c>
      <c r="EC171" s="16" t="str">
        <f t="shared" si="400"/>
        <v/>
      </c>
      <c r="ED171" s="16" t="str">
        <f t="shared" si="401"/>
        <v/>
      </c>
      <c r="EE171" s="16" t="str">
        <f t="shared" si="402"/>
        <v/>
      </c>
      <c r="EF171" s="16" t="str">
        <f t="shared" si="403"/>
        <v/>
      </c>
      <c r="EG171" s="16" t="str">
        <f t="shared" si="404"/>
        <v/>
      </c>
      <c r="EH171" s="16" t="str">
        <f t="shared" si="405"/>
        <v/>
      </c>
      <c r="EI171" s="16" t="str">
        <f t="shared" si="406"/>
        <v/>
      </c>
      <c r="EJ171" s="16" t="str">
        <f t="shared" si="407"/>
        <v/>
      </c>
      <c r="EK171" s="16" t="str">
        <f t="shared" si="408"/>
        <v/>
      </c>
      <c r="EL171" s="58" t="str">
        <f t="shared" si="409"/>
        <v/>
      </c>
      <c r="EM171" s="58" t="str">
        <f>IF(OR($DZ171="",CR171=""),IF($EL171="","",$EL171),IF(OR(CR171="なし",CR171=0),領収書!$H$1,CR171))</f>
        <v/>
      </c>
      <c r="EN171" s="58" t="str">
        <f>IF(OR($DZ171="",CS171=""),IF($EL171="","",$EL171),IF(OR(CS171="なし",CS171=0),入力!$EN$1,CS171))</f>
        <v/>
      </c>
      <c r="EO171" s="63" t="str">
        <f t="shared" si="410"/>
        <v/>
      </c>
      <c r="EP171" s="63" t="str">
        <f t="shared" si="411"/>
        <v/>
      </c>
      <c r="ER171" s="16" t="str">
        <f>IF(AND(COUNTIF($ET$3:ET171,ET171)=1,ET171&lt;&gt;""),MAX($ER$3:ER170)+1,"")</f>
        <v/>
      </c>
      <c r="ES171" s="16" t="str">
        <f>IF(価格設定!B173="","",価格設定!B173)</f>
        <v/>
      </c>
      <c r="ET171" s="16" t="str">
        <f>IF(価格設定!C173="","",価格設定!C173)</f>
        <v/>
      </c>
      <c r="EV171" s="16" t="str">
        <f t="shared" si="323"/>
        <v/>
      </c>
      <c r="EW171" s="16" t="str">
        <f t="shared" si="412"/>
        <v/>
      </c>
    </row>
    <row r="172" spans="1:153" ht="30" customHeight="1" x14ac:dyDescent="0.2">
      <c r="A172" s="225"/>
      <c r="B172" s="212"/>
      <c r="C172" s="221"/>
      <c r="D172" s="164"/>
      <c r="E172" s="165"/>
      <c r="F172" s="166"/>
      <c r="G172" s="167"/>
      <c r="H172" s="179"/>
      <c r="I172" s="306"/>
      <c r="J172" s="169"/>
      <c r="K172" s="179"/>
      <c r="L172" s="186"/>
      <c r="M172" s="186"/>
      <c r="N172" s="168"/>
      <c r="O172" s="170"/>
      <c r="P172" s="212"/>
      <c r="Q172" s="179" t="str">
        <f>IFERROR(IF(H172="","",IFERROR(INDEX(価格設定!$B$5:$B$1048576,MATCH(H172,価格設定!$B$5:$B$1048576,0),0),INDEX(価格設定!$B$5:$B$1048576,MATCH("*"&amp;H172&amp;"*",価格設定!$B$5:$B$1048576,0),0))),H172)</f>
        <v/>
      </c>
      <c r="R172" s="250" t="str">
        <f>IFERROR(IF(Q172="",IF(K172="","",K172),IF(K172="",IF(INDEX(価格設定!$C$5:$C$1048576,MATCH(Q172,価格設定!$B$5:$B$1048576,0),0)=0,"",INDEX(価格設定!$C$5:$C$1048576,MATCH(Q172,価格設定!$B$5:$B$1048576,0),0)),IF(K172="なし","",K172))),"")</f>
        <v/>
      </c>
      <c r="S172" s="308" t="str">
        <f t="shared" si="324"/>
        <v/>
      </c>
      <c r="T172" s="126" t="str">
        <f>IFERROR(IF(J172="",IF(INDEX(価格設定!$E$5:$R$1048576,MATCH($Q172,価格設定!B$5:B$1048576,0),MATCH($AW172,価格設定!E$1:X$1,1))=0,"",INDEX(価格設定!$E$5:$R$1048576,MATCH($Q172,価格設定!B$5:B$1048576,0),MATCH($AW172,価格設定!E$1:X$1,1))),J172),"")</f>
        <v/>
      </c>
      <c r="U172" s="126" t="str">
        <f t="shared" si="325"/>
        <v/>
      </c>
      <c r="V172" s="132" t="str">
        <f t="shared" si="326"/>
        <v/>
      </c>
      <c r="W172" s="127" t="str">
        <f>IFERROR(IF(OR(T172="",T172&lt;0),"",IFERROR(INDEX(価格設定!E$2:X$3,IF(AND(K172=$K$1,$K$1&lt;&gt;""),ROW(価格設定!$D$3)-1,MATCH(INDEX(価格設定!$D$5:$D$1048576,MATCH(Q172,価格設定!$B$5:$B$1048576,0),0),価格設定!$D$2:$D$3,0)),MATCH($AW172,価格設定!E$1:X$1,1)),INDEX(価格設定!E$2:X$2,0,MATCH($AW172,価格設定!E$1:X$1,1)))),"")</f>
        <v/>
      </c>
      <c r="X172" s="126" t="str">
        <f t="shared" si="317"/>
        <v/>
      </c>
      <c r="Y172" s="128" t="str">
        <f t="shared" si="327"/>
        <v/>
      </c>
      <c r="Z172" s="126" t="str">
        <f t="shared" si="328"/>
        <v/>
      </c>
      <c r="AA172" s="129" t="str">
        <f t="shared" si="329"/>
        <v/>
      </c>
      <c r="AB172" s="126" t="str">
        <f t="shared" si="330"/>
        <v/>
      </c>
      <c r="AC172" s="280" t="str">
        <f t="shared" si="331"/>
        <v/>
      </c>
      <c r="AD172" s="15"/>
      <c r="AE172" s="204" t="str">
        <f>IF(AF172="","",COUNT($AF$3:AF172))</f>
        <v/>
      </c>
      <c r="AF172" s="206" t="str">
        <f t="shared" si="332"/>
        <v/>
      </c>
      <c r="AG172" s="204" t="str">
        <f t="shared" si="333"/>
        <v/>
      </c>
      <c r="AH172" s="204" t="str">
        <f t="shared" si="334"/>
        <v/>
      </c>
      <c r="AI172" s="287"/>
      <c r="AJ172" s="15"/>
      <c r="AK172" s="138" t="str">
        <f t="shared" si="335"/>
        <v/>
      </c>
      <c r="AL172" s="131" t="str">
        <f t="shared" si="336"/>
        <v/>
      </c>
      <c r="AM172" s="131" t="str">
        <f t="shared" si="337"/>
        <v/>
      </c>
      <c r="AN172" s="313" t="str">
        <f t="shared" si="338"/>
        <v/>
      </c>
      <c r="AO172" s="316" t="str">
        <f t="shared" si="339"/>
        <v/>
      </c>
      <c r="AP172" s="18"/>
      <c r="AQ172" s="3" t="str">
        <f>IF(F172="","",MAX($AQ$3:AQ171)+1)</f>
        <v/>
      </c>
      <c r="AR172" s="3" t="str">
        <f>IF(OR(AQ172="",BB172=""),"",MAX($AR$3:AR171)+1)</f>
        <v/>
      </c>
      <c r="AS172" s="3" t="str">
        <f>IF(CQ172="","",RANK(CQ172,CQ$3:CQ$1048576,1)+COUNTIF($CQ$3:CQ172,CQ172)-1)</f>
        <v/>
      </c>
      <c r="AT172" s="21" t="str">
        <f>IF(C172="",IF(OR(AND($H172&lt;&gt;"",C172=""),AND($F171=$F172,$AZ172&lt;&gt;""),COUNTA($H$3:$H$1048576,#REF!,$F$3:$F$1048576)&gt;COUNTA($H$3:$H172,#REF!,$F$3:$F172),$AZ172&lt;&gt;""),INDEX(AT$3:AT$1048576,MATCH(MAX($AQ$3:$AQ171),$AQ$3:$AQ$1048576,0),0),""),C172)</f>
        <v/>
      </c>
      <c r="AU172" s="21" t="str">
        <f>IF(D172="",IF(OR(AND($H172&lt;&gt;"",D172=""),AND($F171=$F172,$AZ172&lt;&gt;""),COUNTA($H$3:$H$1048576,#REF!,$F$3:$F$1048576)&gt;COUNTA($H$3:$H172,#REF!,$F$3:$F172),$AZ172&lt;&gt;""),INDEX(AU$3:AU$1048576,MATCH(MAX($AQ$3:$AQ171),$AQ$3:$AQ$1048576,0),0),""),D172)</f>
        <v/>
      </c>
      <c r="AV172" s="21" t="str">
        <f>IF(E172="",IF(OR(AND($H172&lt;&gt;"",E172=""),AND($F171=$F172,$AZ172&lt;&gt;""),COUNTA($H$3:$H$1048576,#REF!,$F$3:$F$1048576)&gt;COUNTA($H$3:$H172,#REF!,$F$3:$F172),$AZ172&lt;&gt;""),INDEX(AV$3:AV$1048576,MATCH(MAX($AQ$3:$AQ171),$AQ$3:$AQ$1048576,0),0),""),E172)</f>
        <v/>
      </c>
      <c r="AW172" s="24" t="str">
        <f t="shared" si="340"/>
        <v/>
      </c>
      <c r="AX172" s="13" t="str">
        <f t="shared" si="341"/>
        <v/>
      </c>
      <c r="AY172" s="4" t="str">
        <f t="shared" si="342"/>
        <v/>
      </c>
      <c r="AZ172" s="4" t="str">
        <f>IF(AX172="",IF(OR(AND(H172&lt;&gt;"",F172=""),COUNTA($H$3:$H$1048576)&gt;COUNTA($H$3:$H172)),INDEX(AX$3:AX172,MATCH(MAX($AQ$3:AQ172),AQ$3:AQ172,0),0),""),AX172)</f>
        <v/>
      </c>
      <c r="BA172" s="4" t="str">
        <f>IF(AY172="",IF(AND(H172&lt;&gt;"",F172=""),INDEX(AY$3:AY172,MATCH(MAX($AQ$3:AQ172),AQ$3:AQ172,0),0),""),AY172)</f>
        <v/>
      </c>
      <c r="BB172" s="82" t="str">
        <f>IF(BC172="","",RANK(BC172,BC$3:BC$1048576,1)+COUNTIF($BC$3:BC172,BC172)-1)</f>
        <v/>
      </c>
      <c r="BC172" s="139" t="str">
        <f t="shared" si="343"/>
        <v/>
      </c>
      <c r="BD172" s="46" t="str">
        <f t="shared" si="344"/>
        <v/>
      </c>
      <c r="BE172" s="46" t="str">
        <f t="shared" si="345"/>
        <v/>
      </c>
      <c r="BF172" s="46" t="str">
        <f t="shared" si="346"/>
        <v/>
      </c>
      <c r="BG172" s="4" t="str">
        <f t="shared" si="347"/>
        <v/>
      </c>
      <c r="BH172" s="180" t="str">
        <f t="shared" si="348"/>
        <v/>
      </c>
      <c r="BI172" s="16" t="str">
        <f t="shared" si="349"/>
        <v/>
      </c>
      <c r="BJ172" s="52" t="str">
        <f>IF(BI172="","",IF(W172="","",IF(AND(K172=$K$1,$K$1&lt;&gt;""),$BT$2,IFERROR(IF(INDEX(価格設定!$D$5:$D$1048576,MATCH(Q172,価格設定!$B$5:$B$1048576,0),0)=価格設定!$D$3,$BT$2,$BS$2),$BS$2))))</f>
        <v/>
      </c>
      <c r="BK172" s="16" t="str">
        <f>IF(BI172="","",IF(COUNTIF($BI$3:BI172,BI172)=1,1,IF(AND(BI171=BI172,BH172=""),BK171,COUNTIF($BH$3:BH172,BH172))))</f>
        <v/>
      </c>
      <c r="BL172" s="52" t="str">
        <f t="shared" si="350"/>
        <v/>
      </c>
      <c r="BM172" s="52" t="str">
        <f t="shared" si="351"/>
        <v/>
      </c>
      <c r="BN172" s="119" t="str">
        <f t="shared" si="352"/>
        <v/>
      </c>
      <c r="BO172" s="119" t="str">
        <f t="shared" si="353"/>
        <v/>
      </c>
      <c r="BP172" s="17" t="str">
        <f t="shared" si="354"/>
        <v/>
      </c>
      <c r="BQ172" s="17" t="str">
        <f t="shared" si="355"/>
        <v/>
      </c>
      <c r="BR172" s="17" t="str">
        <f>IF(OR(BP172="",COUNTIF($BO$3:BO172,BO172)&lt;&gt;1),"",SUMIF(BO$3:BO$1048576,BO172,BP$3:BP$1048576))</f>
        <v/>
      </c>
      <c r="BS172" s="17" t="str">
        <f t="shared" si="356"/>
        <v/>
      </c>
      <c r="BT172" s="17" t="str">
        <f t="shared" si="357"/>
        <v/>
      </c>
      <c r="BU172" s="17" t="str">
        <f t="shared" si="358"/>
        <v/>
      </c>
      <c r="BV172" s="24" t="str">
        <f t="shared" si="359"/>
        <v/>
      </c>
      <c r="BW172" s="24" t="str">
        <f t="shared" si="360"/>
        <v/>
      </c>
      <c r="BX172" s="24" t="str">
        <f t="shared" si="361"/>
        <v/>
      </c>
      <c r="BY172" s="26" t="str">
        <f t="shared" si="362"/>
        <v/>
      </c>
      <c r="BZ172" s="26" t="str">
        <f t="shared" si="363"/>
        <v/>
      </c>
      <c r="CA172" s="26" t="str">
        <f t="shared" si="364"/>
        <v/>
      </c>
      <c r="CB172" s="66" t="str">
        <f t="shared" si="365"/>
        <v/>
      </c>
      <c r="CC172" s="65" t="str">
        <f t="shared" si="366"/>
        <v/>
      </c>
      <c r="CD172" s="26" t="str">
        <f t="shared" si="367"/>
        <v/>
      </c>
      <c r="CE172" s="26" t="str">
        <f t="shared" si="368"/>
        <v/>
      </c>
      <c r="CF172" s="193" t="str">
        <f t="shared" si="369"/>
        <v/>
      </c>
      <c r="CG172" s="193" t="str">
        <f t="shared" si="370"/>
        <v/>
      </c>
      <c r="CH172" s="26" t="str">
        <f t="shared" si="371"/>
        <v/>
      </c>
      <c r="CI172" s="26" t="str">
        <f t="shared" si="372"/>
        <v/>
      </c>
      <c r="CJ172" s="65" t="str">
        <f t="shared" si="373"/>
        <v/>
      </c>
      <c r="CK172" s="65" t="str">
        <f t="shared" si="374"/>
        <v/>
      </c>
      <c r="CL172" s="64" t="str">
        <f t="shared" si="375"/>
        <v/>
      </c>
      <c r="CM172" s="64" t="str">
        <f t="shared" si="376"/>
        <v/>
      </c>
      <c r="CN172" s="65" t="str">
        <f t="shared" si="377"/>
        <v/>
      </c>
      <c r="CP172" s="63" t="str">
        <f>IF(BH172="","",MAX($CP$3:CP171)+1)</f>
        <v/>
      </c>
      <c r="CQ172" s="24" t="str">
        <f t="shared" si="378"/>
        <v/>
      </c>
      <c r="CR172" s="24" t="str">
        <f t="shared" si="379"/>
        <v/>
      </c>
      <c r="CS172" s="24" t="str">
        <f t="shared" si="380"/>
        <v/>
      </c>
      <c r="CT172" s="58" t="str">
        <f>IF(BO172="","",COUNTIF($BO$3:BO172,BO172)&amp;"@"&amp;BO172)</f>
        <v/>
      </c>
      <c r="CU172" s="16" t="str">
        <f t="shared" si="318"/>
        <v/>
      </c>
      <c r="CV172" s="63" t="str">
        <f t="shared" si="381"/>
        <v/>
      </c>
      <c r="CW172" s="16" t="str">
        <f t="shared" si="382"/>
        <v/>
      </c>
      <c r="CX172" s="16" t="str">
        <f t="shared" si="383"/>
        <v/>
      </c>
      <c r="CY172" s="16" t="str">
        <f t="shared" si="384"/>
        <v/>
      </c>
      <c r="CZ172" s="85" t="str">
        <f t="shared" si="385"/>
        <v/>
      </c>
      <c r="DA172" s="16" t="str">
        <f t="shared" si="386"/>
        <v/>
      </c>
      <c r="DB172" s="16" t="str">
        <f t="shared" si="387"/>
        <v/>
      </c>
      <c r="DC172" s="28" t="str">
        <f>IF(CP172="","",$DC$1&amp;(INDEX(価格設定!D$1:XFD$3,ROW(価格設定!$D$3),MATCH($AW172,価格設定!D$1:XFD$1,1))*100)&amp;"%")</f>
        <v/>
      </c>
      <c r="DD172" s="28" t="str">
        <f>IF(CP172="","",$DD$1&amp;(INDEX(価格設定!D$1:XFD$3,ROW(価格設定!$D$2),MATCH($AW172,価格設定!D$1:XFD$1,1))*100)&amp;"%")</f>
        <v/>
      </c>
      <c r="DE172" s="29" t="str">
        <f t="shared" si="388"/>
        <v/>
      </c>
      <c r="DG172" s="58" t="str">
        <f t="shared" si="389"/>
        <v/>
      </c>
      <c r="DH172" s="58" t="str">
        <f t="shared" si="390"/>
        <v/>
      </c>
      <c r="DI172" s="58" t="str">
        <f t="shared" si="391"/>
        <v/>
      </c>
      <c r="DJ172" s="85" t="str">
        <f t="shared" si="392"/>
        <v/>
      </c>
      <c r="DL172" s="58" t="str">
        <f>IF(COUNTIF(DG$3:DG$1048576,DG172)=COUNTIF($DG$3:$DG172,DG172),DG172,"")</f>
        <v/>
      </c>
      <c r="DM172" s="85" t="str">
        <f t="shared" si="393"/>
        <v/>
      </c>
      <c r="DN172" s="85" t="str">
        <f t="shared" si="319"/>
        <v/>
      </c>
      <c r="DO172" s="85" t="str">
        <f t="shared" si="319"/>
        <v/>
      </c>
      <c r="DP172" s="303"/>
      <c r="DQ172" s="17" t="str">
        <f t="shared" si="320"/>
        <v/>
      </c>
      <c r="DR172" s="17" t="str">
        <f t="shared" si="321"/>
        <v/>
      </c>
      <c r="DS172" s="17" t="str">
        <f t="shared" si="322"/>
        <v/>
      </c>
      <c r="DU172" s="16" t="str">
        <f t="shared" si="394"/>
        <v/>
      </c>
      <c r="DV172" s="16" t="str">
        <f>IF(DU172="","",COUNT($DU$3:DU172))</f>
        <v/>
      </c>
      <c r="DW172" s="16" t="str">
        <f t="shared" si="395"/>
        <v/>
      </c>
      <c r="DX172" s="16" t="str">
        <f t="shared" si="396"/>
        <v/>
      </c>
      <c r="DY172" s="16" t="str">
        <f>IF(DZ172="","",COUNTIF(DZ$3:DZ172,DZ172))</f>
        <v/>
      </c>
      <c r="DZ172" s="16" t="str">
        <f t="shared" si="397"/>
        <v/>
      </c>
      <c r="EA172" s="16" t="str">
        <f t="shared" si="398"/>
        <v/>
      </c>
      <c r="EB172" s="16" t="str">
        <f t="shared" si="399"/>
        <v/>
      </c>
      <c r="EC172" s="16" t="str">
        <f t="shared" si="400"/>
        <v/>
      </c>
      <c r="ED172" s="16" t="str">
        <f t="shared" si="401"/>
        <v/>
      </c>
      <c r="EE172" s="16" t="str">
        <f t="shared" si="402"/>
        <v/>
      </c>
      <c r="EF172" s="16" t="str">
        <f t="shared" si="403"/>
        <v/>
      </c>
      <c r="EG172" s="16" t="str">
        <f t="shared" si="404"/>
        <v/>
      </c>
      <c r="EH172" s="16" t="str">
        <f t="shared" si="405"/>
        <v/>
      </c>
      <c r="EI172" s="16" t="str">
        <f t="shared" si="406"/>
        <v/>
      </c>
      <c r="EJ172" s="16" t="str">
        <f t="shared" si="407"/>
        <v/>
      </c>
      <c r="EK172" s="16" t="str">
        <f t="shared" si="408"/>
        <v/>
      </c>
      <c r="EL172" s="58" t="str">
        <f t="shared" si="409"/>
        <v/>
      </c>
      <c r="EM172" s="58" t="str">
        <f>IF(OR($DZ172="",CR172=""),IF($EL172="","",$EL172),IF(OR(CR172="なし",CR172=0),領収書!$H$1,CR172))</f>
        <v/>
      </c>
      <c r="EN172" s="58" t="str">
        <f>IF(OR($DZ172="",CS172=""),IF($EL172="","",$EL172),IF(OR(CS172="なし",CS172=0),入力!$EN$1,CS172))</f>
        <v/>
      </c>
      <c r="EO172" s="63" t="str">
        <f t="shared" si="410"/>
        <v/>
      </c>
      <c r="EP172" s="63" t="str">
        <f t="shared" si="411"/>
        <v/>
      </c>
      <c r="ER172" s="16" t="str">
        <f>IF(AND(COUNTIF($ET$3:ET172,ET172)=1,ET172&lt;&gt;""),MAX($ER$3:ER171)+1,"")</f>
        <v/>
      </c>
      <c r="ES172" s="16" t="str">
        <f>IF(価格設定!B174="","",価格設定!B174)</f>
        <v/>
      </c>
      <c r="ET172" s="16" t="str">
        <f>IF(価格設定!C174="","",価格設定!C174)</f>
        <v/>
      </c>
      <c r="EV172" s="16" t="str">
        <f t="shared" si="323"/>
        <v/>
      </c>
      <c r="EW172" s="16" t="str">
        <f t="shared" si="412"/>
        <v/>
      </c>
    </row>
    <row r="173" spans="1:153" ht="30" customHeight="1" x14ac:dyDescent="0.2">
      <c r="A173" s="225"/>
      <c r="B173" s="212"/>
      <c r="C173" s="221"/>
      <c r="D173" s="164"/>
      <c r="E173" s="165"/>
      <c r="F173" s="166"/>
      <c r="G173" s="167"/>
      <c r="H173" s="179"/>
      <c r="I173" s="306"/>
      <c r="J173" s="169"/>
      <c r="K173" s="179"/>
      <c r="L173" s="186"/>
      <c r="M173" s="186"/>
      <c r="N173" s="168"/>
      <c r="O173" s="170"/>
      <c r="P173" s="212"/>
      <c r="Q173" s="179" t="str">
        <f>IFERROR(IF(H173="","",IFERROR(INDEX(価格設定!$B$5:$B$1048576,MATCH(H173,価格設定!$B$5:$B$1048576,0),0),INDEX(価格設定!$B$5:$B$1048576,MATCH("*"&amp;H173&amp;"*",価格設定!$B$5:$B$1048576,0),0))),H173)</f>
        <v/>
      </c>
      <c r="R173" s="250" t="str">
        <f>IFERROR(IF(Q173="",IF(K173="","",K173),IF(K173="",IF(INDEX(価格設定!$C$5:$C$1048576,MATCH(Q173,価格設定!$B$5:$B$1048576,0),0)=0,"",INDEX(価格設定!$C$5:$C$1048576,MATCH(Q173,価格設定!$B$5:$B$1048576,0),0)),IF(K173="なし","",K173))),"")</f>
        <v/>
      </c>
      <c r="S173" s="308" t="str">
        <f t="shared" si="324"/>
        <v/>
      </c>
      <c r="T173" s="126" t="str">
        <f>IFERROR(IF(J173="",IF(INDEX(価格設定!$E$5:$R$1048576,MATCH($Q173,価格設定!B$5:B$1048576,0),MATCH($AW173,価格設定!E$1:X$1,1))=0,"",INDEX(価格設定!$E$5:$R$1048576,MATCH($Q173,価格設定!B$5:B$1048576,0),MATCH($AW173,価格設定!E$1:X$1,1))),J173),"")</f>
        <v/>
      </c>
      <c r="U173" s="126" t="str">
        <f t="shared" si="325"/>
        <v/>
      </c>
      <c r="V173" s="132" t="str">
        <f t="shared" si="326"/>
        <v/>
      </c>
      <c r="W173" s="127" t="str">
        <f>IFERROR(IF(OR(T173="",T173&lt;0),"",IFERROR(INDEX(価格設定!E$2:X$3,IF(AND(K173=$K$1,$K$1&lt;&gt;""),ROW(価格設定!$D$3)-1,MATCH(INDEX(価格設定!$D$5:$D$1048576,MATCH(Q173,価格設定!$B$5:$B$1048576,0),0),価格設定!$D$2:$D$3,0)),MATCH($AW173,価格設定!E$1:X$1,1)),INDEX(価格設定!E$2:X$2,0,MATCH($AW173,価格設定!E$1:X$1,1)))),"")</f>
        <v/>
      </c>
      <c r="X173" s="126" t="str">
        <f t="shared" si="317"/>
        <v/>
      </c>
      <c r="Y173" s="128" t="str">
        <f t="shared" si="327"/>
        <v/>
      </c>
      <c r="Z173" s="126" t="str">
        <f t="shared" si="328"/>
        <v/>
      </c>
      <c r="AA173" s="129" t="str">
        <f t="shared" si="329"/>
        <v/>
      </c>
      <c r="AB173" s="126" t="str">
        <f t="shared" si="330"/>
        <v/>
      </c>
      <c r="AC173" s="280" t="str">
        <f t="shared" si="331"/>
        <v/>
      </c>
      <c r="AD173" s="15"/>
      <c r="AE173" s="204" t="str">
        <f>IF(AF173="","",COUNT($AF$3:AF173))</f>
        <v/>
      </c>
      <c r="AF173" s="206" t="str">
        <f t="shared" si="332"/>
        <v/>
      </c>
      <c r="AG173" s="204" t="str">
        <f t="shared" si="333"/>
        <v/>
      </c>
      <c r="AH173" s="204" t="str">
        <f t="shared" si="334"/>
        <v/>
      </c>
      <c r="AI173" s="287"/>
      <c r="AJ173" s="15"/>
      <c r="AK173" s="138" t="str">
        <f t="shared" si="335"/>
        <v/>
      </c>
      <c r="AL173" s="131" t="str">
        <f t="shared" si="336"/>
        <v/>
      </c>
      <c r="AM173" s="131" t="str">
        <f t="shared" si="337"/>
        <v/>
      </c>
      <c r="AN173" s="313" t="str">
        <f t="shared" si="338"/>
        <v/>
      </c>
      <c r="AO173" s="316" t="str">
        <f t="shared" si="339"/>
        <v/>
      </c>
      <c r="AP173" s="18"/>
      <c r="AQ173" s="3" t="str">
        <f>IF(F173="","",MAX($AQ$3:AQ172)+1)</f>
        <v/>
      </c>
      <c r="AR173" s="3" t="str">
        <f>IF(OR(AQ173="",BB173=""),"",MAX($AR$3:AR172)+1)</f>
        <v/>
      </c>
      <c r="AS173" s="3" t="str">
        <f>IF(CQ173="","",RANK(CQ173,CQ$3:CQ$1048576,1)+COUNTIF($CQ$3:CQ173,CQ173)-1)</f>
        <v/>
      </c>
      <c r="AT173" s="21" t="str">
        <f>IF(C173="",IF(OR(AND($H173&lt;&gt;"",C173=""),AND($F172=$F173,$AZ173&lt;&gt;""),COUNTA($H$3:$H$1048576,#REF!,$F$3:$F$1048576)&gt;COUNTA($H$3:$H173,#REF!,$F$3:$F173),$AZ173&lt;&gt;""),INDEX(AT$3:AT$1048576,MATCH(MAX($AQ$3:$AQ172),$AQ$3:$AQ$1048576,0),0),""),C173)</f>
        <v/>
      </c>
      <c r="AU173" s="21" t="str">
        <f>IF(D173="",IF(OR(AND($H173&lt;&gt;"",D173=""),AND($F172=$F173,$AZ173&lt;&gt;""),COUNTA($H$3:$H$1048576,#REF!,$F$3:$F$1048576)&gt;COUNTA($H$3:$H173,#REF!,$F$3:$F173),$AZ173&lt;&gt;""),INDEX(AU$3:AU$1048576,MATCH(MAX($AQ$3:$AQ172),$AQ$3:$AQ$1048576,0),0),""),D173)</f>
        <v/>
      </c>
      <c r="AV173" s="21" t="str">
        <f>IF(E173="",IF(OR(AND($H173&lt;&gt;"",E173=""),AND($F172=$F173,$AZ173&lt;&gt;""),COUNTA($H$3:$H$1048576,#REF!,$F$3:$F$1048576)&gt;COUNTA($H$3:$H173,#REF!,$F$3:$F173),$AZ173&lt;&gt;""),INDEX(AV$3:AV$1048576,MATCH(MAX($AQ$3:$AQ172),$AQ$3:$AQ$1048576,0),0),""),E173)</f>
        <v/>
      </c>
      <c r="AW173" s="24" t="str">
        <f t="shared" si="340"/>
        <v/>
      </c>
      <c r="AX173" s="13" t="str">
        <f t="shared" si="341"/>
        <v/>
      </c>
      <c r="AY173" s="4" t="str">
        <f t="shared" si="342"/>
        <v/>
      </c>
      <c r="AZ173" s="4" t="str">
        <f>IF(AX173="",IF(OR(AND(H173&lt;&gt;"",F173=""),COUNTA($H$3:$H$1048576)&gt;COUNTA($H$3:$H173)),INDEX(AX$3:AX173,MATCH(MAX($AQ$3:AQ173),AQ$3:AQ173,0),0),""),AX173)</f>
        <v/>
      </c>
      <c r="BA173" s="4" t="str">
        <f>IF(AY173="",IF(AND(H173&lt;&gt;"",F173=""),INDEX(AY$3:AY173,MATCH(MAX($AQ$3:AQ173),AQ$3:AQ173,0),0),""),AY173)</f>
        <v/>
      </c>
      <c r="BB173" s="82" t="str">
        <f>IF(BC173="","",RANK(BC173,BC$3:BC$1048576,1)+COUNTIF($BC$3:BC173,BC173)-1)</f>
        <v/>
      </c>
      <c r="BC173" s="139" t="str">
        <f t="shared" si="343"/>
        <v/>
      </c>
      <c r="BD173" s="46" t="str">
        <f t="shared" si="344"/>
        <v/>
      </c>
      <c r="BE173" s="46" t="str">
        <f t="shared" si="345"/>
        <v/>
      </c>
      <c r="BF173" s="46" t="str">
        <f t="shared" si="346"/>
        <v/>
      </c>
      <c r="BG173" s="4" t="str">
        <f t="shared" si="347"/>
        <v/>
      </c>
      <c r="BH173" s="180" t="str">
        <f t="shared" si="348"/>
        <v/>
      </c>
      <c r="BI173" s="16" t="str">
        <f t="shared" si="349"/>
        <v/>
      </c>
      <c r="BJ173" s="52" t="str">
        <f>IF(BI173="","",IF(W173="","",IF(AND(K173=$K$1,$K$1&lt;&gt;""),$BT$2,IFERROR(IF(INDEX(価格設定!$D$5:$D$1048576,MATCH(Q173,価格設定!$B$5:$B$1048576,0),0)=価格設定!$D$3,$BT$2,$BS$2),$BS$2))))</f>
        <v/>
      </c>
      <c r="BK173" s="16" t="str">
        <f>IF(BI173="","",IF(COUNTIF($BI$3:BI173,BI173)=1,1,IF(AND(BI172=BI173,BH173=""),BK172,COUNTIF($BH$3:BH173,BH173))))</f>
        <v/>
      </c>
      <c r="BL173" s="52" t="str">
        <f t="shared" si="350"/>
        <v/>
      </c>
      <c r="BM173" s="52" t="str">
        <f t="shared" si="351"/>
        <v/>
      </c>
      <c r="BN173" s="119" t="str">
        <f t="shared" si="352"/>
        <v/>
      </c>
      <c r="BO173" s="119" t="str">
        <f t="shared" si="353"/>
        <v/>
      </c>
      <c r="BP173" s="17" t="str">
        <f t="shared" si="354"/>
        <v/>
      </c>
      <c r="BQ173" s="17" t="str">
        <f t="shared" si="355"/>
        <v/>
      </c>
      <c r="BR173" s="17" t="str">
        <f>IF(OR(BP173="",COUNTIF($BO$3:BO173,BO173)&lt;&gt;1),"",SUMIF(BO$3:BO$1048576,BO173,BP$3:BP$1048576))</f>
        <v/>
      </c>
      <c r="BS173" s="17" t="str">
        <f t="shared" si="356"/>
        <v/>
      </c>
      <c r="BT173" s="17" t="str">
        <f t="shared" si="357"/>
        <v/>
      </c>
      <c r="BU173" s="17" t="str">
        <f t="shared" si="358"/>
        <v/>
      </c>
      <c r="BV173" s="24" t="str">
        <f t="shared" si="359"/>
        <v/>
      </c>
      <c r="BW173" s="24" t="str">
        <f t="shared" si="360"/>
        <v/>
      </c>
      <c r="BX173" s="24" t="str">
        <f t="shared" si="361"/>
        <v/>
      </c>
      <c r="BY173" s="26" t="str">
        <f t="shared" si="362"/>
        <v/>
      </c>
      <c r="BZ173" s="26" t="str">
        <f t="shared" si="363"/>
        <v/>
      </c>
      <c r="CA173" s="26" t="str">
        <f t="shared" si="364"/>
        <v/>
      </c>
      <c r="CB173" s="66" t="str">
        <f t="shared" si="365"/>
        <v/>
      </c>
      <c r="CC173" s="65" t="str">
        <f t="shared" si="366"/>
        <v/>
      </c>
      <c r="CD173" s="26" t="str">
        <f t="shared" si="367"/>
        <v/>
      </c>
      <c r="CE173" s="26" t="str">
        <f t="shared" si="368"/>
        <v/>
      </c>
      <c r="CF173" s="193" t="str">
        <f t="shared" si="369"/>
        <v/>
      </c>
      <c r="CG173" s="193" t="str">
        <f t="shared" si="370"/>
        <v/>
      </c>
      <c r="CH173" s="26" t="str">
        <f t="shared" si="371"/>
        <v/>
      </c>
      <c r="CI173" s="26" t="str">
        <f t="shared" si="372"/>
        <v/>
      </c>
      <c r="CJ173" s="65" t="str">
        <f t="shared" si="373"/>
        <v/>
      </c>
      <c r="CK173" s="65" t="str">
        <f t="shared" si="374"/>
        <v/>
      </c>
      <c r="CL173" s="64" t="str">
        <f t="shared" si="375"/>
        <v/>
      </c>
      <c r="CM173" s="64" t="str">
        <f t="shared" si="376"/>
        <v/>
      </c>
      <c r="CN173" s="65" t="str">
        <f t="shared" si="377"/>
        <v/>
      </c>
      <c r="CP173" s="63" t="str">
        <f>IF(BH173="","",MAX($CP$3:CP172)+1)</f>
        <v/>
      </c>
      <c r="CQ173" s="24" t="str">
        <f t="shared" si="378"/>
        <v/>
      </c>
      <c r="CR173" s="24" t="str">
        <f t="shared" si="379"/>
        <v/>
      </c>
      <c r="CS173" s="24" t="str">
        <f t="shared" si="380"/>
        <v/>
      </c>
      <c r="CT173" s="58" t="str">
        <f>IF(BO173="","",COUNTIF($BO$3:BO173,BO173)&amp;"@"&amp;BO173)</f>
        <v/>
      </c>
      <c r="CU173" s="16" t="str">
        <f t="shared" si="318"/>
        <v/>
      </c>
      <c r="CV173" s="63" t="str">
        <f t="shared" si="381"/>
        <v/>
      </c>
      <c r="CW173" s="16" t="str">
        <f t="shared" si="382"/>
        <v/>
      </c>
      <c r="CX173" s="16" t="str">
        <f t="shared" si="383"/>
        <v/>
      </c>
      <c r="CY173" s="16" t="str">
        <f t="shared" si="384"/>
        <v/>
      </c>
      <c r="CZ173" s="85" t="str">
        <f t="shared" si="385"/>
        <v/>
      </c>
      <c r="DA173" s="16" t="str">
        <f t="shared" si="386"/>
        <v/>
      </c>
      <c r="DB173" s="16" t="str">
        <f t="shared" si="387"/>
        <v/>
      </c>
      <c r="DC173" s="28" t="str">
        <f>IF(CP173="","",$DC$1&amp;(INDEX(価格設定!D$1:XFD$3,ROW(価格設定!$D$3),MATCH($AW173,価格設定!D$1:XFD$1,1))*100)&amp;"%")</f>
        <v/>
      </c>
      <c r="DD173" s="28" t="str">
        <f>IF(CP173="","",$DD$1&amp;(INDEX(価格設定!D$1:XFD$3,ROW(価格設定!$D$2),MATCH($AW173,価格設定!D$1:XFD$1,1))*100)&amp;"%")</f>
        <v/>
      </c>
      <c r="DE173" s="29" t="str">
        <f t="shared" si="388"/>
        <v/>
      </c>
      <c r="DG173" s="58" t="str">
        <f t="shared" si="389"/>
        <v/>
      </c>
      <c r="DH173" s="58" t="str">
        <f t="shared" si="390"/>
        <v/>
      </c>
      <c r="DI173" s="58" t="str">
        <f t="shared" si="391"/>
        <v/>
      </c>
      <c r="DJ173" s="85" t="str">
        <f t="shared" si="392"/>
        <v/>
      </c>
      <c r="DL173" s="58" t="str">
        <f>IF(COUNTIF(DG$3:DG$1048576,DG173)=COUNTIF($DG$3:$DG173,DG173),DG173,"")</f>
        <v/>
      </c>
      <c r="DM173" s="85" t="str">
        <f t="shared" si="393"/>
        <v/>
      </c>
      <c r="DN173" s="85" t="str">
        <f t="shared" si="319"/>
        <v/>
      </c>
      <c r="DO173" s="85" t="str">
        <f t="shared" si="319"/>
        <v/>
      </c>
      <c r="DP173" s="303"/>
      <c r="DQ173" s="17" t="str">
        <f t="shared" si="320"/>
        <v/>
      </c>
      <c r="DR173" s="17" t="str">
        <f t="shared" si="321"/>
        <v/>
      </c>
      <c r="DS173" s="17" t="str">
        <f t="shared" si="322"/>
        <v/>
      </c>
      <c r="DU173" s="16" t="str">
        <f t="shared" si="394"/>
        <v/>
      </c>
      <c r="DV173" s="16" t="str">
        <f>IF(DU173="","",COUNT($DU$3:DU173))</f>
        <v/>
      </c>
      <c r="DW173" s="16" t="str">
        <f t="shared" si="395"/>
        <v/>
      </c>
      <c r="DX173" s="16" t="str">
        <f t="shared" si="396"/>
        <v/>
      </c>
      <c r="DY173" s="16" t="str">
        <f>IF(DZ173="","",COUNTIF(DZ$3:DZ173,DZ173))</f>
        <v/>
      </c>
      <c r="DZ173" s="16" t="str">
        <f t="shared" si="397"/>
        <v/>
      </c>
      <c r="EA173" s="16" t="str">
        <f t="shared" si="398"/>
        <v/>
      </c>
      <c r="EB173" s="16" t="str">
        <f t="shared" si="399"/>
        <v/>
      </c>
      <c r="EC173" s="16" t="str">
        <f t="shared" si="400"/>
        <v/>
      </c>
      <c r="ED173" s="16" t="str">
        <f t="shared" si="401"/>
        <v/>
      </c>
      <c r="EE173" s="16" t="str">
        <f t="shared" si="402"/>
        <v/>
      </c>
      <c r="EF173" s="16" t="str">
        <f t="shared" si="403"/>
        <v/>
      </c>
      <c r="EG173" s="16" t="str">
        <f t="shared" si="404"/>
        <v/>
      </c>
      <c r="EH173" s="16" t="str">
        <f t="shared" si="405"/>
        <v/>
      </c>
      <c r="EI173" s="16" t="str">
        <f t="shared" si="406"/>
        <v/>
      </c>
      <c r="EJ173" s="16" t="str">
        <f t="shared" si="407"/>
        <v/>
      </c>
      <c r="EK173" s="16" t="str">
        <f t="shared" si="408"/>
        <v/>
      </c>
      <c r="EL173" s="58" t="str">
        <f t="shared" si="409"/>
        <v/>
      </c>
      <c r="EM173" s="58" t="str">
        <f>IF(OR($DZ173="",CR173=""),IF($EL173="","",$EL173),IF(OR(CR173="なし",CR173=0),領収書!$H$1,CR173))</f>
        <v/>
      </c>
      <c r="EN173" s="58" t="str">
        <f>IF(OR($DZ173="",CS173=""),IF($EL173="","",$EL173),IF(OR(CS173="なし",CS173=0),入力!$EN$1,CS173))</f>
        <v/>
      </c>
      <c r="EO173" s="63" t="str">
        <f t="shared" si="410"/>
        <v/>
      </c>
      <c r="EP173" s="63" t="str">
        <f t="shared" si="411"/>
        <v/>
      </c>
      <c r="ER173" s="16" t="str">
        <f>IF(AND(COUNTIF($ET$3:ET173,ET173)=1,ET173&lt;&gt;""),MAX($ER$3:ER172)+1,"")</f>
        <v/>
      </c>
      <c r="ES173" s="16" t="str">
        <f>IF(価格設定!B175="","",価格設定!B175)</f>
        <v/>
      </c>
      <c r="ET173" s="16" t="str">
        <f>IF(価格設定!C175="","",価格設定!C175)</f>
        <v/>
      </c>
      <c r="EV173" s="16" t="str">
        <f t="shared" si="323"/>
        <v/>
      </c>
      <c r="EW173" s="16" t="str">
        <f t="shared" si="412"/>
        <v/>
      </c>
    </row>
    <row r="174" spans="1:153" ht="30" customHeight="1" x14ac:dyDescent="0.2">
      <c r="A174" s="225"/>
      <c r="B174" s="212"/>
      <c r="C174" s="221"/>
      <c r="D174" s="164"/>
      <c r="E174" s="165"/>
      <c r="F174" s="166"/>
      <c r="G174" s="167"/>
      <c r="H174" s="179"/>
      <c r="I174" s="306"/>
      <c r="J174" s="169"/>
      <c r="K174" s="179"/>
      <c r="L174" s="186"/>
      <c r="M174" s="186"/>
      <c r="N174" s="168"/>
      <c r="O174" s="170"/>
      <c r="P174" s="212"/>
      <c r="Q174" s="179" t="str">
        <f>IFERROR(IF(H174="","",IFERROR(INDEX(価格設定!$B$5:$B$1048576,MATCH(H174,価格設定!$B$5:$B$1048576,0),0),INDEX(価格設定!$B$5:$B$1048576,MATCH("*"&amp;H174&amp;"*",価格設定!$B$5:$B$1048576,0),0))),H174)</f>
        <v/>
      </c>
      <c r="R174" s="250" t="str">
        <f>IFERROR(IF(Q174="",IF(K174="","",K174),IF(K174="",IF(INDEX(価格設定!$C$5:$C$1048576,MATCH(Q174,価格設定!$B$5:$B$1048576,0),0)=0,"",INDEX(価格設定!$C$5:$C$1048576,MATCH(Q174,価格設定!$B$5:$B$1048576,0),0)),IF(K174="なし","",K174))),"")</f>
        <v/>
      </c>
      <c r="S174" s="308" t="str">
        <f t="shared" si="324"/>
        <v/>
      </c>
      <c r="T174" s="126" t="str">
        <f>IFERROR(IF(J174="",IF(INDEX(価格設定!$E$5:$R$1048576,MATCH($Q174,価格設定!B$5:B$1048576,0),MATCH($AW174,価格設定!E$1:X$1,1))=0,"",INDEX(価格設定!$E$5:$R$1048576,MATCH($Q174,価格設定!B$5:B$1048576,0),MATCH($AW174,価格設定!E$1:X$1,1))),J174),"")</f>
        <v/>
      </c>
      <c r="U174" s="126" t="str">
        <f t="shared" si="325"/>
        <v/>
      </c>
      <c r="V174" s="132" t="str">
        <f t="shared" si="326"/>
        <v/>
      </c>
      <c r="W174" s="127" t="str">
        <f>IFERROR(IF(OR(T174="",T174&lt;0),"",IFERROR(INDEX(価格設定!E$2:X$3,IF(AND(K174=$K$1,$K$1&lt;&gt;""),ROW(価格設定!$D$3)-1,MATCH(INDEX(価格設定!$D$5:$D$1048576,MATCH(Q174,価格設定!$B$5:$B$1048576,0),0),価格設定!$D$2:$D$3,0)),MATCH($AW174,価格設定!E$1:X$1,1)),INDEX(価格設定!E$2:X$2,0,MATCH($AW174,価格設定!E$1:X$1,1)))),"")</f>
        <v/>
      </c>
      <c r="X174" s="126" t="str">
        <f t="shared" si="317"/>
        <v/>
      </c>
      <c r="Y174" s="128" t="str">
        <f t="shared" si="327"/>
        <v/>
      </c>
      <c r="Z174" s="126" t="str">
        <f t="shared" si="328"/>
        <v/>
      </c>
      <c r="AA174" s="129" t="str">
        <f t="shared" si="329"/>
        <v/>
      </c>
      <c r="AB174" s="126" t="str">
        <f t="shared" si="330"/>
        <v/>
      </c>
      <c r="AC174" s="280" t="str">
        <f t="shared" si="331"/>
        <v/>
      </c>
      <c r="AD174" s="15"/>
      <c r="AE174" s="204" t="str">
        <f>IF(AF174="","",COUNT($AF$3:AF174))</f>
        <v/>
      </c>
      <c r="AF174" s="206" t="str">
        <f t="shared" si="332"/>
        <v/>
      </c>
      <c r="AG174" s="204" t="str">
        <f t="shared" si="333"/>
        <v/>
      </c>
      <c r="AH174" s="204" t="str">
        <f t="shared" si="334"/>
        <v/>
      </c>
      <c r="AI174" s="287"/>
      <c r="AJ174" s="15"/>
      <c r="AK174" s="138" t="str">
        <f t="shared" si="335"/>
        <v/>
      </c>
      <c r="AL174" s="131" t="str">
        <f t="shared" si="336"/>
        <v/>
      </c>
      <c r="AM174" s="131" t="str">
        <f t="shared" si="337"/>
        <v/>
      </c>
      <c r="AN174" s="313" t="str">
        <f t="shared" si="338"/>
        <v/>
      </c>
      <c r="AO174" s="316" t="str">
        <f t="shared" si="339"/>
        <v/>
      </c>
      <c r="AP174" s="18"/>
      <c r="AQ174" s="3" t="str">
        <f>IF(F174="","",MAX($AQ$3:AQ173)+1)</f>
        <v/>
      </c>
      <c r="AR174" s="3" t="str">
        <f>IF(OR(AQ174="",BB174=""),"",MAX($AR$3:AR173)+1)</f>
        <v/>
      </c>
      <c r="AS174" s="3" t="str">
        <f>IF(CQ174="","",RANK(CQ174,CQ$3:CQ$1048576,1)+COUNTIF($CQ$3:CQ174,CQ174)-1)</f>
        <v/>
      </c>
      <c r="AT174" s="21" t="str">
        <f>IF(C174="",IF(OR(AND($H174&lt;&gt;"",C174=""),AND($F173=$F174,$AZ174&lt;&gt;""),COUNTA($H$3:$H$1048576,#REF!,$F$3:$F$1048576)&gt;COUNTA($H$3:$H174,#REF!,$F$3:$F174),$AZ174&lt;&gt;""),INDEX(AT$3:AT$1048576,MATCH(MAX($AQ$3:$AQ173),$AQ$3:$AQ$1048576,0),0),""),C174)</f>
        <v/>
      </c>
      <c r="AU174" s="21" t="str">
        <f>IF(D174="",IF(OR(AND($H174&lt;&gt;"",D174=""),AND($F173=$F174,$AZ174&lt;&gt;""),COUNTA($H$3:$H$1048576,#REF!,$F$3:$F$1048576)&gt;COUNTA($H$3:$H174,#REF!,$F$3:$F174),$AZ174&lt;&gt;""),INDEX(AU$3:AU$1048576,MATCH(MAX($AQ$3:$AQ173),$AQ$3:$AQ$1048576,0),0),""),D174)</f>
        <v/>
      </c>
      <c r="AV174" s="21" t="str">
        <f>IF(E174="",IF(OR(AND($H174&lt;&gt;"",E174=""),AND($F173=$F174,$AZ174&lt;&gt;""),COUNTA($H$3:$H$1048576,#REF!,$F$3:$F$1048576)&gt;COUNTA($H$3:$H174,#REF!,$F$3:$F174),$AZ174&lt;&gt;""),INDEX(AV$3:AV$1048576,MATCH(MAX($AQ$3:$AQ173),$AQ$3:$AQ$1048576,0),0),""),E174)</f>
        <v/>
      </c>
      <c r="AW174" s="24" t="str">
        <f t="shared" si="340"/>
        <v/>
      </c>
      <c r="AX174" s="13" t="str">
        <f t="shared" si="341"/>
        <v/>
      </c>
      <c r="AY174" s="4" t="str">
        <f t="shared" si="342"/>
        <v/>
      </c>
      <c r="AZ174" s="4" t="str">
        <f>IF(AX174="",IF(OR(AND(H174&lt;&gt;"",F174=""),COUNTA($H$3:$H$1048576)&gt;COUNTA($H$3:$H174)),INDEX(AX$3:AX174,MATCH(MAX($AQ$3:AQ174),AQ$3:AQ174,0),0),""),AX174)</f>
        <v/>
      </c>
      <c r="BA174" s="4" t="str">
        <f>IF(AY174="",IF(AND(H174&lt;&gt;"",F174=""),INDEX(AY$3:AY174,MATCH(MAX($AQ$3:AQ174),AQ$3:AQ174,0),0),""),AY174)</f>
        <v/>
      </c>
      <c r="BB174" s="82" t="str">
        <f>IF(BC174="","",RANK(BC174,BC$3:BC$1048576,1)+COUNTIF($BC$3:BC174,BC174)-1)</f>
        <v/>
      </c>
      <c r="BC174" s="139" t="str">
        <f t="shared" si="343"/>
        <v/>
      </c>
      <c r="BD174" s="46" t="str">
        <f t="shared" si="344"/>
        <v/>
      </c>
      <c r="BE174" s="46" t="str">
        <f t="shared" si="345"/>
        <v/>
      </c>
      <c r="BF174" s="46" t="str">
        <f t="shared" si="346"/>
        <v/>
      </c>
      <c r="BG174" s="4" t="str">
        <f t="shared" si="347"/>
        <v/>
      </c>
      <c r="BH174" s="180" t="str">
        <f t="shared" si="348"/>
        <v/>
      </c>
      <c r="BI174" s="16" t="str">
        <f t="shared" si="349"/>
        <v/>
      </c>
      <c r="BJ174" s="52" t="str">
        <f>IF(BI174="","",IF(W174="","",IF(AND(K174=$K$1,$K$1&lt;&gt;""),$BT$2,IFERROR(IF(INDEX(価格設定!$D$5:$D$1048576,MATCH(Q174,価格設定!$B$5:$B$1048576,0),0)=価格設定!$D$3,$BT$2,$BS$2),$BS$2))))</f>
        <v/>
      </c>
      <c r="BK174" s="16" t="str">
        <f>IF(BI174="","",IF(COUNTIF($BI$3:BI174,BI174)=1,1,IF(AND(BI173=BI174,BH174=""),BK173,COUNTIF($BH$3:BH174,BH174))))</f>
        <v/>
      </c>
      <c r="BL174" s="52" t="str">
        <f t="shared" si="350"/>
        <v/>
      </c>
      <c r="BM174" s="52" t="str">
        <f t="shared" si="351"/>
        <v/>
      </c>
      <c r="BN174" s="119" t="str">
        <f t="shared" si="352"/>
        <v/>
      </c>
      <c r="BO174" s="119" t="str">
        <f t="shared" si="353"/>
        <v/>
      </c>
      <c r="BP174" s="17" t="str">
        <f t="shared" si="354"/>
        <v/>
      </c>
      <c r="BQ174" s="17" t="str">
        <f t="shared" si="355"/>
        <v/>
      </c>
      <c r="BR174" s="17" t="str">
        <f>IF(OR(BP174="",COUNTIF($BO$3:BO174,BO174)&lt;&gt;1),"",SUMIF(BO$3:BO$1048576,BO174,BP$3:BP$1048576))</f>
        <v/>
      </c>
      <c r="BS174" s="17" t="str">
        <f t="shared" si="356"/>
        <v/>
      </c>
      <c r="BT174" s="17" t="str">
        <f t="shared" si="357"/>
        <v/>
      </c>
      <c r="BU174" s="17" t="str">
        <f t="shared" si="358"/>
        <v/>
      </c>
      <c r="BV174" s="24" t="str">
        <f t="shared" si="359"/>
        <v/>
      </c>
      <c r="BW174" s="24" t="str">
        <f t="shared" si="360"/>
        <v/>
      </c>
      <c r="BX174" s="24" t="str">
        <f t="shared" si="361"/>
        <v/>
      </c>
      <c r="BY174" s="26" t="str">
        <f t="shared" si="362"/>
        <v/>
      </c>
      <c r="BZ174" s="26" t="str">
        <f t="shared" si="363"/>
        <v/>
      </c>
      <c r="CA174" s="26" t="str">
        <f t="shared" si="364"/>
        <v/>
      </c>
      <c r="CB174" s="66" t="str">
        <f t="shared" si="365"/>
        <v/>
      </c>
      <c r="CC174" s="65" t="str">
        <f t="shared" si="366"/>
        <v/>
      </c>
      <c r="CD174" s="26" t="str">
        <f t="shared" si="367"/>
        <v/>
      </c>
      <c r="CE174" s="26" t="str">
        <f t="shared" si="368"/>
        <v/>
      </c>
      <c r="CF174" s="193" t="str">
        <f t="shared" si="369"/>
        <v/>
      </c>
      <c r="CG174" s="193" t="str">
        <f t="shared" si="370"/>
        <v/>
      </c>
      <c r="CH174" s="26" t="str">
        <f t="shared" si="371"/>
        <v/>
      </c>
      <c r="CI174" s="26" t="str">
        <f t="shared" si="372"/>
        <v/>
      </c>
      <c r="CJ174" s="65" t="str">
        <f t="shared" si="373"/>
        <v/>
      </c>
      <c r="CK174" s="65" t="str">
        <f t="shared" si="374"/>
        <v/>
      </c>
      <c r="CL174" s="64" t="str">
        <f t="shared" si="375"/>
        <v/>
      </c>
      <c r="CM174" s="64" t="str">
        <f t="shared" si="376"/>
        <v/>
      </c>
      <c r="CN174" s="65" t="str">
        <f t="shared" si="377"/>
        <v/>
      </c>
      <c r="CP174" s="63" t="str">
        <f>IF(BH174="","",MAX($CP$3:CP173)+1)</f>
        <v/>
      </c>
      <c r="CQ174" s="24" t="str">
        <f t="shared" si="378"/>
        <v/>
      </c>
      <c r="CR174" s="24" t="str">
        <f t="shared" si="379"/>
        <v/>
      </c>
      <c r="CS174" s="24" t="str">
        <f t="shared" si="380"/>
        <v/>
      </c>
      <c r="CT174" s="58" t="str">
        <f>IF(BO174="","",COUNTIF($BO$3:BO174,BO174)&amp;"@"&amp;BO174)</f>
        <v/>
      </c>
      <c r="CU174" s="16" t="str">
        <f t="shared" si="318"/>
        <v/>
      </c>
      <c r="CV174" s="63" t="str">
        <f t="shared" si="381"/>
        <v/>
      </c>
      <c r="CW174" s="16" t="str">
        <f t="shared" si="382"/>
        <v/>
      </c>
      <c r="CX174" s="16" t="str">
        <f t="shared" si="383"/>
        <v/>
      </c>
      <c r="CY174" s="16" t="str">
        <f t="shared" si="384"/>
        <v/>
      </c>
      <c r="CZ174" s="85" t="str">
        <f t="shared" si="385"/>
        <v/>
      </c>
      <c r="DA174" s="16" t="str">
        <f t="shared" si="386"/>
        <v/>
      </c>
      <c r="DB174" s="16" t="str">
        <f t="shared" si="387"/>
        <v/>
      </c>
      <c r="DC174" s="28" t="str">
        <f>IF(CP174="","",$DC$1&amp;(INDEX(価格設定!D$1:XFD$3,ROW(価格設定!$D$3),MATCH($AW174,価格設定!D$1:XFD$1,1))*100)&amp;"%")</f>
        <v/>
      </c>
      <c r="DD174" s="28" t="str">
        <f>IF(CP174="","",$DD$1&amp;(INDEX(価格設定!D$1:XFD$3,ROW(価格設定!$D$2),MATCH($AW174,価格設定!D$1:XFD$1,1))*100)&amp;"%")</f>
        <v/>
      </c>
      <c r="DE174" s="29" t="str">
        <f t="shared" si="388"/>
        <v/>
      </c>
      <c r="DG174" s="58" t="str">
        <f t="shared" si="389"/>
        <v/>
      </c>
      <c r="DH174" s="58" t="str">
        <f t="shared" si="390"/>
        <v/>
      </c>
      <c r="DI174" s="58" t="str">
        <f t="shared" si="391"/>
        <v/>
      </c>
      <c r="DJ174" s="85" t="str">
        <f t="shared" si="392"/>
        <v/>
      </c>
      <c r="DL174" s="58" t="str">
        <f>IF(COUNTIF(DG$3:DG$1048576,DG174)=COUNTIF($DG$3:$DG174,DG174),DG174,"")</f>
        <v/>
      </c>
      <c r="DM174" s="85" t="str">
        <f t="shared" si="393"/>
        <v/>
      </c>
      <c r="DN174" s="85" t="str">
        <f t="shared" si="319"/>
        <v/>
      </c>
      <c r="DO174" s="85" t="str">
        <f t="shared" si="319"/>
        <v/>
      </c>
      <c r="DP174" s="303"/>
      <c r="DQ174" s="17" t="str">
        <f t="shared" si="320"/>
        <v/>
      </c>
      <c r="DR174" s="17" t="str">
        <f t="shared" si="321"/>
        <v/>
      </c>
      <c r="DS174" s="17" t="str">
        <f t="shared" si="322"/>
        <v/>
      </c>
      <c r="DU174" s="16" t="str">
        <f t="shared" si="394"/>
        <v/>
      </c>
      <c r="DV174" s="16" t="str">
        <f>IF(DU174="","",COUNT($DU$3:DU174))</f>
        <v/>
      </c>
      <c r="DW174" s="16" t="str">
        <f t="shared" si="395"/>
        <v/>
      </c>
      <c r="DX174" s="16" t="str">
        <f t="shared" si="396"/>
        <v/>
      </c>
      <c r="DY174" s="16" t="str">
        <f>IF(DZ174="","",COUNTIF(DZ$3:DZ174,DZ174))</f>
        <v/>
      </c>
      <c r="DZ174" s="16" t="str">
        <f t="shared" si="397"/>
        <v/>
      </c>
      <c r="EA174" s="16" t="str">
        <f t="shared" si="398"/>
        <v/>
      </c>
      <c r="EB174" s="16" t="str">
        <f t="shared" si="399"/>
        <v/>
      </c>
      <c r="EC174" s="16" t="str">
        <f t="shared" si="400"/>
        <v/>
      </c>
      <c r="ED174" s="16" t="str">
        <f t="shared" si="401"/>
        <v/>
      </c>
      <c r="EE174" s="16" t="str">
        <f t="shared" si="402"/>
        <v/>
      </c>
      <c r="EF174" s="16" t="str">
        <f t="shared" si="403"/>
        <v/>
      </c>
      <c r="EG174" s="16" t="str">
        <f t="shared" si="404"/>
        <v/>
      </c>
      <c r="EH174" s="16" t="str">
        <f t="shared" si="405"/>
        <v/>
      </c>
      <c r="EI174" s="16" t="str">
        <f t="shared" si="406"/>
        <v/>
      </c>
      <c r="EJ174" s="16" t="str">
        <f t="shared" si="407"/>
        <v/>
      </c>
      <c r="EK174" s="16" t="str">
        <f t="shared" si="408"/>
        <v/>
      </c>
      <c r="EL174" s="58" t="str">
        <f t="shared" si="409"/>
        <v/>
      </c>
      <c r="EM174" s="58" t="str">
        <f>IF(OR($DZ174="",CR174=""),IF($EL174="","",$EL174),IF(OR(CR174="なし",CR174=0),領収書!$H$1,CR174))</f>
        <v/>
      </c>
      <c r="EN174" s="58" t="str">
        <f>IF(OR($DZ174="",CS174=""),IF($EL174="","",$EL174),IF(OR(CS174="なし",CS174=0),入力!$EN$1,CS174))</f>
        <v/>
      </c>
      <c r="EO174" s="63" t="str">
        <f t="shared" si="410"/>
        <v/>
      </c>
      <c r="EP174" s="63" t="str">
        <f t="shared" si="411"/>
        <v/>
      </c>
      <c r="ER174" s="16" t="str">
        <f>IF(AND(COUNTIF($ET$3:ET174,ET174)=1,ET174&lt;&gt;""),MAX($ER$3:ER173)+1,"")</f>
        <v/>
      </c>
      <c r="ES174" s="16" t="str">
        <f>IF(価格設定!B176="","",価格設定!B176)</f>
        <v/>
      </c>
      <c r="ET174" s="16" t="str">
        <f>IF(価格設定!C176="","",価格設定!C176)</f>
        <v/>
      </c>
      <c r="EV174" s="16" t="str">
        <f t="shared" si="323"/>
        <v/>
      </c>
      <c r="EW174" s="16" t="str">
        <f t="shared" si="412"/>
        <v/>
      </c>
    </row>
    <row r="175" spans="1:153" ht="30" customHeight="1" x14ac:dyDescent="0.2">
      <c r="A175" s="225"/>
      <c r="B175" s="212"/>
      <c r="C175" s="221"/>
      <c r="D175" s="164"/>
      <c r="E175" s="165"/>
      <c r="F175" s="166"/>
      <c r="G175" s="167"/>
      <c r="H175" s="179"/>
      <c r="I175" s="306"/>
      <c r="J175" s="169"/>
      <c r="K175" s="179"/>
      <c r="L175" s="186"/>
      <c r="M175" s="186"/>
      <c r="N175" s="168"/>
      <c r="O175" s="170"/>
      <c r="P175" s="212"/>
      <c r="Q175" s="179" t="str">
        <f>IFERROR(IF(H175="","",IFERROR(INDEX(価格設定!$B$5:$B$1048576,MATCH(H175,価格設定!$B$5:$B$1048576,0),0),INDEX(価格設定!$B$5:$B$1048576,MATCH("*"&amp;H175&amp;"*",価格設定!$B$5:$B$1048576,0),0))),H175)</f>
        <v/>
      </c>
      <c r="R175" s="250" t="str">
        <f>IFERROR(IF(Q175="",IF(K175="","",K175),IF(K175="",IF(INDEX(価格設定!$C$5:$C$1048576,MATCH(Q175,価格設定!$B$5:$B$1048576,0),0)=0,"",INDEX(価格設定!$C$5:$C$1048576,MATCH(Q175,価格設定!$B$5:$B$1048576,0),0)),IF(K175="なし","",K175))),"")</f>
        <v/>
      </c>
      <c r="S175" s="308" t="str">
        <f t="shared" si="324"/>
        <v/>
      </c>
      <c r="T175" s="126" t="str">
        <f>IFERROR(IF(J175="",IF(INDEX(価格設定!$E$5:$R$1048576,MATCH($Q175,価格設定!B$5:B$1048576,0),MATCH($AW175,価格設定!E$1:X$1,1))=0,"",INDEX(価格設定!$E$5:$R$1048576,MATCH($Q175,価格設定!B$5:B$1048576,0),MATCH($AW175,価格設定!E$1:X$1,1))),J175),"")</f>
        <v/>
      </c>
      <c r="U175" s="126" t="str">
        <f t="shared" si="325"/>
        <v/>
      </c>
      <c r="V175" s="132" t="str">
        <f t="shared" si="326"/>
        <v/>
      </c>
      <c r="W175" s="127" t="str">
        <f>IFERROR(IF(OR(T175="",T175&lt;0),"",IFERROR(INDEX(価格設定!E$2:X$3,IF(AND(K175=$K$1,$K$1&lt;&gt;""),ROW(価格設定!$D$3)-1,MATCH(INDEX(価格設定!$D$5:$D$1048576,MATCH(Q175,価格設定!$B$5:$B$1048576,0),0),価格設定!$D$2:$D$3,0)),MATCH($AW175,価格設定!E$1:X$1,1)),INDEX(価格設定!E$2:X$2,0,MATCH($AW175,価格設定!E$1:X$1,1)))),"")</f>
        <v/>
      </c>
      <c r="X175" s="126" t="str">
        <f t="shared" si="317"/>
        <v/>
      </c>
      <c r="Y175" s="128" t="str">
        <f t="shared" si="327"/>
        <v/>
      </c>
      <c r="Z175" s="126" t="str">
        <f t="shared" si="328"/>
        <v/>
      </c>
      <c r="AA175" s="129" t="str">
        <f t="shared" si="329"/>
        <v/>
      </c>
      <c r="AB175" s="126" t="str">
        <f t="shared" si="330"/>
        <v/>
      </c>
      <c r="AC175" s="280" t="str">
        <f t="shared" si="331"/>
        <v/>
      </c>
      <c r="AD175" s="15"/>
      <c r="AE175" s="204" t="str">
        <f>IF(AF175="","",COUNT($AF$3:AF175))</f>
        <v/>
      </c>
      <c r="AF175" s="206" t="str">
        <f t="shared" si="332"/>
        <v/>
      </c>
      <c r="AG175" s="204" t="str">
        <f t="shared" si="333"/>
        <v/>
      </c>
      <c r="AH175" s="204" t="str">
        <f t="shared" si="334"/>
        <v/>
      </c>
      <c r="AI175" s="287"/>
      <c r="AJ175" s="15"/>
      <c r="AK175" s="138" t="str">
        <f t="shared" si="335"/>
        <v/>
      </c>
      <c r="AL175" s="131" t="str">
        <f t="shared" si="336"/>
        <v/>
      </c>
      <c r="AM175" s="131" t="str">
        <f t="shared" si="337"/>
        <v/>
      </c>
      <c r="AN175" s="313" t="str">
        <f t="shared" si="338"/>
        <v/>
      </c>
      <c r="AO175" s="316" t="str">
        <f t="shared" si="339"/>
        <v/>
      </c>
      <c r="AP175" s="18"/>
      <c r="AQ175" s="3" t="str">
        <f>IF(F175="","",MAX($AQ$3:AQ174)+1)</f>
        <v/>
      </c>
      <c r="AR175" s="3" t="str">
        <f>IF(OR(AQ175="",BB175=""),"",MAX($AR$3:AR174)+1)</f>
        <v/>
      </c>
      <c r="AS175" s="3" t="str">
        <f>IF(CQ175="","",RANK(CQ175,CQ$3:CQ$1048576,1)+COUNTIF($CQ$3:CQ175,CQ175)-1)</f>
        <v/>
      </c>
      <c r="AT175" s="21" t="str">
        <f>IF(C175="",IF(OR(AND($H175&lt;&gt;"",C175=""),AND($F174=$F175,$AZ175&lt;&gt;""),COUNTA($H$3:$H$1048576,#REF!,$F$3:$F$1048576)&gt;COUNTA($H$3:$H175,#REF!,$F$3:$F175),$AZ175&lt;&gt;""),INDEX(AT$3:AT$1048576,MATCH(MAX($AQ$3:$AQ174),$AQ$3:$AQ$1048576,0),0),""),C175)</f>
        <v/>
      </c>
      <c r="AU175" s="21" t="str">
        <f>IF(D175="",IF(OR(AND($H175&lt;&gt;"",D175=""),AND($F174=$F175,$AZ175&lt;&gt;""),COUNTA($H$3:$H$1048576,#REF!,$F$3:$F$1048576)&gt;COUNTA($H$3:$H175,#REF!,$F$3:$F175),$AZ175&lt;&gt;""),INDEX(AU$3:AU$1048576,MATCH(MAX($AQ$3:$AQ174),$AQ$3:$AQ$1048576,0),0),""),D175)</f>
        <v/>
      </c>
      <c r="AV175" s="21" t="str">
        <f>IF(E175="",IF(OR(AND($H175&lt;&gt;"",E175=""),AND($F174=$F175,$AZ175&lt;&gt;""),COUNTA($H$3:$H$1048576,#REF!,$F$3:$F$1048576)&gt;COUNTA($H$3:$H175,#REF!,$F$3:$F175),$AZ175&lt;&gt;""),INDEX(AV$3:AV$1048576,MATCH(MAX($AQ$3:$AQ174),$AQ$3:$AQ$1048576,0),0),""),E175)</f>
        <v/>
      </c>
      <c r="AW175" s="24" t="str">
        <f t="shared" si="340"/>
        <v/>
      </c>
      <c r="AX175" s="13" t="str">
        <f t="shared" si="341"/>
        <v/>
      </c>
      <c r="AY175" s="4" t="str">
        <f t="shared" si="342"/>
        <v/>
      </c>
      <c r="AZ175" s="4" t="str">
        <f>IF(AX175="",IF(OR(AND(H175&lt;&gt;"",F175=""),COUNTA($H$3:$H$1048576)&gt;COUNTA($H$3:$H175)),INDEX(AX$3:AX175,MATCH(MAX($AQ$3:AQ175),AQ$3:AQ175,0),0),""),AX175)</f>
        <v/>
      </c>
      <c r="BA175" s="4" t="str">
        <f>IF(AY175="",IF(AND(H175&lt;&gt;"",F175=""),INDEX(AY$3:AY175,MATCH(MAX($AQ$3:AQ175),AQ$3:AQ175,0),0),""),AY175)</f>
        <v/>
      </c>
      <c r="BB175" s="82" t="str">
        <f>IF(BC175="","",RANK(BC175,BC$3:BC$1048576,1)+COUNTIF($BC$3:BC175,BC175)-1)</f>
        <v/>
      </c>
      <c r="BC175" s="139" t="str">
        <f t="shared" si="343"/>
        <v/>
      </c>
      <c r="BD175" s="46" t="str">
        <f t="shared" si="344"/>
        <v/>
      </c>
      <c r="BE175" s="46" t="str">
        <f t="shared" si="345"/>
        <v/>
      </c>
      <c r="BF175" s="46" t="str">
        <f t="shared" si="346"/>
        <v/>
      </c>
      <c r="BG175" s="4" t="str">
        <f t="shared" si="347"/>
        <v/>
      </c>
      <c r="BH175" s="180" t="str">
        <f t="shared" si="348"/>
        <v/>
      </c>
      <c r="BI175" s="16" t="str">
        <f t="shared" si="349"/>
        <v/>
      </c>
      <c r="BJ175" s="52" t="str">
        <f>IF(BI175="","",IF(W175="","",IF(AND(K175=$K$1,$K$1&lt;&gt;""),$BT$2,IFERROR(IF(INDEX(価格設定!$D$5:$D$1048576,MATCH(Q175,価格設定!$B$5:$B$1048576,0),0)=価格設定!$D$3,$BT$2,$BS$2),$BS$2))))</f>
        <v/>
      </c>
      <c r="BK175" s="16" t="str">
        <f>IF(BI175="","",IF(COUNTIF($BI$3:BI175,BI175)=1,1,IF(AND(BI174=BI175,BH175=""),BK174,COUNTIF($BH$3:BH175,BH175))))</f>
        <v/>
      </c>
      <c r="BL175" s="52" t="str">
        <f t="shared" si="350"/>
        <v/>
      </c>
      <c r="BM175" s="52" t="str">
        <f t="shared" si="351"/>
        <v/>
      </c>
      <c r="BN175" s="119" t="str">
        <f t="shared" si="352"/>
        <v/>
      </c>
      <c r="BO175" s="119" t="str">
        <f t="shared" si="353"/>
        <v/>
      </c>
      <c r="BP175" s="17" t="str">
        <f t="shared" si="354"/>
        <v/>
      </c>
      <c r="BQ175" s="17" t="str">
        <f t="shared" si="355"/>
        <v/>
      </c>
      <c r="BR175" s="17" t="str">
        <f>IF(OR(BP175="",COUNTIF($BO$3:BO175,BO175)&lt;&gt;1),"",SUMIF(BO$3:BO$1048576,BO175,BP$3:BP$1048576))</f>
        <v/>
      </c>
      <c r="BS175" s="17" t="str">
        <f t="shared" si="356"/>
        <v/>
      </c>
      <c r="BT175" s="17" t="str">
        <f t="shared" si="357"/>
        <v/>
      </c>
      <c r="BU175" s="17" t="str">
        <f t="shared" si="358"/>
        <v/>
      </c>
      <c r="BV175" s="24" t="str">
        <f t="shared" si="359"/>
        <v/>
      </c>
      <c r="BW175" s="24" t="str">
        <f t="shared" si="360"/>
        <v/>
      </c>
      <c r="BX175" s="24" t="str">
        <f t="shared" si="361"/>
        <v/>
      </c>
      <c r="BY175" s="26" t="str">
        <f t="shared" si="362"/>
        <v/>
      </c>
      <c r="BZ175" s="26" t="str">
        <f t="shared" si="363"/>
        <v/>
      </c>
      <c r="CA175" s="26" t="str">
        <f t="shared" si="364"/>
        <v/>
      </c>
      <c r="CB175" s="66" t="str">
        <f t="shared" si="365"/>
        <v/>
      </c>
      <c r="CC175" s="65" t="str">
        <f t="shared" si="366"/>
        <v/>
      </c>
      <c r="CD175" s="26" t="str">
        <f t="shared" si="367"/>
        <v/>
      </c>
      <c r="CE175" s="26" t="str">
        <f t="shared" si="368"/>
        <v/>
      </c>
      <c r="CF175" s="193" t="str">
        <f t="shared" si="369"/>
        <v/>
      </c>
      <c r="CG175" s="193" t="str">
        <f t="shared" si="370"/>
        <v/>
      </c>
      <c r="CH175" s="26" t="str">
        <f t="shared" si="371"/>
        <v/>
      </c>
      <c r="CI175" s="26" t="str">
        <f t="shared" si="372"/>
        <v/>
      </c>
      <c r="CJ175" s="65" t="str">
        <f t="shared" si="373"/>
        <v/>
      </c>
      <c r="CK175" s="65" t="str">
        <f t="shared" si="374"/>
        <v/>
      </c>
      <c r="CL175" s="64" t="str">
        <f t="shared" si="375"/>
        <v/>
      </c>
      <c r="CM175" s="64" t="str">
        <f t="shared" si="376"/>
        <v/>
      </c>
      <c r="CN175" s="65" t="str">
        <f t="shared" si="377"/>
        <v/>
      </c>
      <c r="CP175" s="63" t="str">
        <f>IF(BH175="","",MAX($CP$3:CP174)+1)</f>
        <v/>
      </c>
      <c r="CQ175" s="24" t="str">
        <f t="shared" si="378"/>
        <v/>
      </c>
      <c r="CR175" s="24" t="str">
        <f t="shared" si="379"/>
        <v/>
      </c>
      <c r="CS175" s="24" t="str">
        <f t="shared" si="380"/>
        <v/>
      </c>
      <c r="CT175" s="58" t="str">
        <f>IF(BO175="","",COUNTIF($BO$3:BO175,BO175)&amp;"@"&amp;BO175)</f>
        <v/>
      </c>
      <c r="CU175" s="16" t="str">
        <f t="shared" si="318"/>
        <v/>
      </c>
      <c r="CV175" s="63" t="str">
        <f t="shared" si="381"/>
        <v/>
      </c>
      <c r="CW175" s="16" t="str">
        <f t="shared" si="382"/>
        <v/>
      </c>
      <c r="CX175" s="16" t="str">
        <f t="shared" si="383"/>
        <v/>
      </c>
      <c r="CY175" s="16" t="str">
        <f t="shared" si="384"/>
        <v/>
      </c>
      <c r="CZ175" s="85" t="str">
        <f t="shared" si="385"/>
        <v/>
      </c>
      <c r="DA175" s="16" t="str">
        <f t="shared" si="386"/>
        <v/>
      </c>
      <c r="DB175" s="16" t="str">
        <f t="shared" si="387"/>
        <v/>
      </c>
      <c r="DC175" s="28" t="str">
        <f>IF(CP175="","",$DC$1&amp;(INDEX(価格設定!D$1:XFD$3,ROW(価格設定!$D$3),MATCH($AW175,価格設定!D$1:XFD$1,1))*100)&amp;"%")</f>
        <v/>
      </c>
      <c r="DD175" s="28" t="str">
        <f>IF(CP175="","",$DD$1&amp;(INDEX(価格設定!D$1:XFD$3,ROW(価格設定!$D$2),MATCH($AW175,価格設定!D$1:XFD$1,1))*100)&amp;"%")</f>
        <v/>
      </c>
      <c r="DE175" s="29" t="str">
        <f t="shared" si="388"/>
        <v/>
      </c>
      <c r="DG175" s="58" t="str">
        <f t="shared" si="389"/>
        <v/>
      </c>
      <c r="DH175" s="58" t="str">
        <f t="shared" si="390"/>
        <v/>
      </c>
      <c r="DI175" s="58" t="str">
        <f t="shared" si="391"/>
        <v/>
      </c>
      <c r="DJ175" s="85" t="str">
        <f t="shared" si="392"/>
        <v/>
      </c>
      <c r="DL175" s="58" t="str">
        <f>IF(COUNTIF(DG$3:DG$1048576,DG175)=COUNTIF($DG$3:$DG175,DG175),DG175,"")</f>
        <v/>
      </c>
      <c r="DM175" s="85" t="str">
        <f t="shared" si="393"/>
        <v/>
      </c>
      <c r="DN175" s="85" t="str">
        <f t="shared" si="319"/>
        <v/>
      </c>
      <c r="DO175" s="85" t="str">
        <f t="shared" si="319"/>
        <v/>
      </c>
      <c r="DP175" s="303"/>
      <c r="DQ175" s="17" t="str">
        <f t="shared" si="320"/>
        <v/>
      </c>
      <c r="DR175" s="17" t="str">
        <f t="shared" si="321"/>
        <v/>
      </c>
      <c r="DS175" s="17" t="str">
        <f t="shared" si="322"/>
        <v/>
      </c>
      <c r="DU175" s="16" t="str">
        <f t="shared" si="394"/>
        <v/>
      </c>
      <c r="DV175" s="16" t="str">
        <f>IF(DU175="","",COUNT($DU$3:DU175))</f>
        <v/>
      </c>
      <c r="DW175" s="16" t="str">
        <f t="shared" si="395"/>
        <v/>
      </c>
      <c r="DX175" s="16" t="str">
        <f t="shared" si="396"/>
        <v/>
      </c>
      <c r="DY175" s="16" t="str">
        <f>IF(DZ175="","",COUNTIF(DZ$3:DZ175,DZ175))</f>
        <v/>
      </c>
      <c r="DZ175" s="16" t="str">
        <f t="shared" si="397"/>
        <v/>
      </c>
      <c r="EA175" s="16" t="str">
        <f t="shared" si="398"/>
        <v/>
      </c>
      <c r="EB175" s="16" t="str">
        <f t="shared" si="399"/>
        <v/>
      </c>
      <c r="EC175" s="16" t="str">
        <f t="shared" si="400"/>
        <v/>
      </c>
      <c r="ED175" s="16" t="str">
        <f t="shared" si="401"/>
        <v/>
      </c>
      <c r="EE175" s="16" t="str">
        <f t="shared" si="402"/>
        <v/>
      </c>
      <c r="EF175" s="16" t="str">
        <f t="shared" si="403"/>
        <v/>
      </c>
      <c r="EG175" s="16" t="str">
        <f t="shared" si="404"/>
        <v/>
      </c>
      <c r="EH175" s="16" t="str">
        <f t="shared" si="405"/>
        <v/>
      </c>
      <c r="EI175" s="16" t="str">
        <f t="shared" si="406"/>
        <v/>
      </c>
      <c r="EJ175" s="16" t="str">
        <f t="shared" si="407"/>
        <v/>
      </c>
      <c r="EK175" s="16" t="str">
        <f t="shared" si="408"/>
        <v/>
      </c>
      <c r="EL175" s="58" t="str">
        <f t="shared" si="409"/>
        <v/>
      </c>
      <c r="EM175" s="58" t="str">
        <f>IF(OR($DZ175="",CR175=""),IF($EL175="","",$EL175),IF(OR(CR175="なし",CR175=0),領収書!$H$1,CR175))</f>
        <v/>
      </c>
      <c r="EN175" s="58" t="str">
        <f>IF(OR($DZ175="",CS175=""),IF($EL175="","",$EL175),IF(OR(CS175="なし",CS175=0),入力!$EN$1,CS175))</f>
        <v/>
      </c>
      <c r="EO175" s="63" t="str">
        <f t="shared" si="410"/>
        <v/>
      </c>
      <c r="EP175" s="63" t="str">
        <f t="shared" si="411"/>
        <v/>
      </c>
      <c r="ER175" s="16" t="str">
        <f>IF(AND(COUNTIF($ET$3:ET175,ET175)=1,ET175&lt;&gt;""),MAX($ER$3:ER174)+1,"")</f>
        <v/>
      </c>
      <c r="ES175" s="16" t="str">
        <f>IF(価格設定!B177="","",価格設定!B177)</f>
        <v/>
      </c>
      <c r="ET175" s="16" t="str">
        <f>IF(価格設定!C177="","",価格設定!C177)</f>
        <v/>
      </c>
      <c r="EV175" s="16" t="str">
        <f t="shared" si="323"/>
        <v/>
      </c>
      <c r="EW175" s="16" t="str">
        <f t="shared" si="412"/>
        <v/>
      </c>
    </row>
    <row r="176" spans="1:153" ht="30" customHeight="1" x14ac:dyDescent="0.2">
      <c r="A176" s="225"/>
      <c r="B176" s="212"/>
      <c r="C176" s="221"/>
      <c r="D176" s="164"/>
      <c r="E176" s="165"/>
      <c r="F176" s="166"/>
      <c r="G176" s="167"/>
      <c r="H176" s="179"/>
      <c r="I176" s="306"/>
      <c r="J176" s="169"/>
      <c r="K176" s="179"/>
      <c r="L176" s="186"/>
      <c r="M176" s="186"/>
      <c r="N176" s="168"/>
      <c r="O176" s="170"/>
      <c r="P176" s="212"/>
      <c r="Q176" s="179" t="str">
        <f>IFERROR(IF(H176="","",IFERROR(INDEX(価格設定!$B$5:$B$1048576,MATCH(H176,価格設定!$B$5:$B$1048576,0),0),INDEX(価格設定!$B$5:$B$1048576,MATCH("*"&amp;H176&amp;"*",価格設定!$B$5:$B$1048576,0),0))),H176)</f>
        <v/>
      </c>
      <c r="R176" s="250" t="str">
        <f>IFERROR(IF(Q176="",IF(K176="","",K176),IF(K176="",IF(INDEX(価格設定!$C$5:$C$1048576,MATCH(Q176,価格設定!$B$5:$B$1048576,0),0)=0,"",INDEX(価格設定!$C$5:$C$1048576,MATCH(Q176,価格設定!$B$5:$B$1048576,0),0)),IF(K176="なし","",K176))),"")</f>
        <v/>
      </c>
      <c r="S176" s="308" t="str">
        <f t="shared" si="324"/>
        <v/>
      </c>
      <c r="T176" s="126" t="str">
        <f>IFERROR(IF(J176="",IF(INDEX(価格設定!$E$5:$R$1048576,MATCH($Q176,価格設定!B$5:B$1048576,0),MATCH($AW176,価格設定!E$1:X$1,1))=0,"",INDEX(価格設定!$E$5:$R$1048576,MATCH($Q176,価格設定!B$5:B$1048576,0),MATCH($AW176,価格設定!E$1:X$1,1))),J176),"")</f>
        <v/>
      </c>
      <c r="U176" s="126" t="str">
        <f t="shared" si="325"/>
        <v/>
      </c>
      <c r="V176" s="132" t="str">
        <f t="shared" si="326"/>
        <v/>
      </c>
      <c r="W176" s="127" t="str">
        <f>IFERROR(IF(OR(T176="",T176&lt;0),"",IFERROR(INDEX(価格設定!E$2:X$3,IF(AND(K176=$K$1,$K$1&lt;&gt;""),ROW(価格設定!$D$3)-1,MATCH(INDEX(価格設定!$D$5:$D$1048576,MATCH(Q176,価格設定!$B$5:$B$1048576,0),0),価格設定!$D$2:$D$3,0)),MATCH($AW176,価格設定!E$1:X$1,1)),INDEX(価格設定!E$2:X$2,0,MATCH($AW176,価格設定!E$1:X$1,1)))),"")</f>
        <v/>
      </c>
      <c r="X176" s="126" t="str">
        <f t="shared" si="317"/>
        <v/>
      </c>
      <c r="Y176" s="128" t="str">
        <f t="shared" si="327"/>
        <v/>
      </c>
      <c r="Z176" s="126" t="str">
        <f t="shared" si="328"/>
        <v/>
      </c>
      <c r="AA176" s="129" t="str">
        <f t="shared" si="329"/>
        <v/>
      </c>
      <c r="AB176" s="126" t="str">
        <f t="shared" si="330"/>
        <v/>
      </c>
      <c r="AC176" s="280" t="str">
        <f t="shared" si="331"/>
        <v/>
      </c>
      <c r="AD176" s="15"/>
      <c r="AE176" s="204" t="str">
        <f>IF(AF176="","",COUNT($AF$3:AF176))</f>
        <v/>
      </c>
      <c r="AF176" s="206" t="str">
        <f t="shared" si="332"/>
        <v/>
      </c>
      <c r="AG176" s="204" t="str">
        <f t="shared" si="333"/>
        <v/>
      </c>
      <c r="AH176" s="204" t="str">
        <f t="shared" si="334"/>
        <v/>
      </c>
      <c r="AI176" s="287"/>
      <c r="AJ176" s="15"/>
      <c r="AK176" s="138" t="str">
        <f t="shared" si="335"/>
        <v/>
      </c>
      <c r="AL176" s="131" t="str">
        <f t="shared" si="336"/>
        <v/>
      </c>
      <c r="AM176" s="131" t="str">
        <f t="shared" si="337"/>
        <v/>
      </c>
      <c r="AN176" s="313" t="str">
        <f t="shared" si="338"/>
        <v/>
      </c>
      <c r="AO176" s="316" t="str">
        <f t="shared" si="339"/>
        <v/>
      </c>
      <c r="AP176" s="18"/>
      <c r="AQ176" s="3" t="str">
        <f>IF(F176="","",MAX($AQ$3:AQ175)+1)</f>
        <v/>
      </c>
      <c r="AR176" s="3" t="str">
        <f>IF(OR(AQ176="",BB176=""),"",MAX($AR$3:AR175)+1)</f>
        <v/>
      </c>
      <c r="AS176" s="3" t="str">
        <f>IF(CQ176="","",RANK(CQ176,CQ$3:CQ$1048576,1)+COUNTIF($CQ$3:CQ176,CQ176)-1)</f>
        <v/>
      </c>
      <c r="AT176" s="21" t="str">
        <f>IF(C176="",IF(OR(AND($H176&lt;&gt;"",C176=""),AND($F175=$F176,$AZ176&lt;&gt;""),COUNTA($H$3:$H$1048576,#REF!,$F$3:$F$1048576)&gt;COUNTA($H$3:$H176,#REF!,$F$3:$F176),$AZ176&lt;&gt;""),INDEX(AT$3:AT$1048576,MATCH(MAX($AQ$3:$AQ175),$AQ$3:$AQ$1048576,0),0),""),C176)</f>
        <v/>
      </c>
      <c r="AU176" s="21" t="str">
        <f>IF(D176="",IF(OR(AND($H176&lt;&gt;"",D176=""),AND($F175=$F176,$AZ176&lt;&gt;""),COUNTA($H$3:$H$1048576,#REF!,$F$3:$F$1048576)&gt;COUNTA($H$3:$H176,#REF!,$F$3:$F176),$AZ176&lt;&gt;""),INDEX(AU$3:AU$1048576,MATCH(MAX($AQ$3:$AQ175),$AQ$3:$AQ$1048576,0),0),""),D176)</f>
        <v/>
      </c>
      <c r="AV176" s="21" t="str">
        <f>IF(E176="",IF(OR(AND($H176&lt;&gt;"",E176=""),AND($F175=$F176,$AZ176&lt;&gt;""),COUNTA($H$3:$H$1048576,#REF!,$F$3:$F$1048576)&gt;COUNTA($H$3:$H176,#REF!,$F$3:$F176),$AZ176&lt;&gt;""),INDEX(AV$3:AV$1048576,MATCH(MAX($AQ$3:$AQ175),$AQ$3:$AQ$1048576,0),0),""),E176)</f>
        <v/>
      </c>
      <c r="AW176" s="24" t="str">
        <f t="shared" si="340"/>
        <v/>
      </c>
      <c r="AX176" s="13" t="str">
        <f t="shared" si="341"/>
        <v/>
      </c>
      <c r="AY176" s="4" t="str">
        <f t="shared" si="342"/>
        <v/>
      </c>
      <c r="AZ176" s="4" t="str">
        <f>IF(AX176="",IF(OR(AND(H176&lt;&gt;"",F176=""),COUNTA($H$3:$H$1048576)&gt;COUNTA($H$3:$H176)),INDEX(AX$3:AX176,MATCH(MAX($AQ$3:AQ176),AQ$3:AQ176,0),0),""),AX176)</f>
        <v/>
      </c>
      <c r="BA176" s="4" t="str">
        <f>IF(AY176="",IF(AND(H176&lt;&gt;"",F176=""),INDEX(AY$3:AY176,MATCH(MAX($AQ$3:AQ176),AQ$3:AQ176,0),0),""),AY176)</f>
        <v/>
      </c>
      <c r="BB176" s="82" t="str">
        <f>IF(BC176="","",RANK(BC176,BC$3:BC$1048576,1)+COUNTIF($BC$3:BC176,BC176)-1)</f>
        <v/>
      </c>
      <c r="BC176" s="139" t="str">
        <f t="shared" si="343"/>
        <v/>
      </c>
      <c r="BD176" s="46" t="str">
        <f t="shared" si="344"/>
        <v/>
      </c>
      <c r="BE176" s="46" t="str">
        <f t="shared" si="345"/>
        <v/>
      </c>
      <c r="BF176" s="46" t="str">
        <f t="shared" si="346"/>
        <v/>
      </c>
      <c r="BG176" s="4" t="str">
        <f t="shared" si="347"/>
        <v/>
      </c>
      <c r="BH176" s="180" t="str">
        <f t="shared" si="348"/>
        <v/>
      </c>
      <c r="BI176" s="16" t="str">
        <f t="shared" si="349"/>
        <v/>
      </c>
      <c r="BJ176" s="52" t="str">
        <f>IF(BI176="","",IF(W176="","",IF(AND(K176=$K$1,$K$1&lt;&gt;""),$BT$2,IFERROR(IF(INDEX(価格設定!$D$5:$D$1048576,MATCH(Q176,価格設定!$B$5:$B$1048576,0),0)=価格設定!$D$3,$BT$2,$BS$2),$BS$2))))</f>
        <v/>
      </c>
      <c r="BK176" s="16" t="str">
        <f>IF(BI176="","",IF(COUNTIF($BI$3:BI176,BI176)=1,1,IF(AND(BI175=BI176,BH176=""),BK175,COUNTIF($BH$3:BH176,BH176))))</f>
        <v/>
      </c>
      <c r="BL176" s="52" t="str">
        <f t="shared" si="350"/>
        <v/>
      </c>
      <c r="BM176" s="52" t="str">
        <f t="shared" si="351"/>
        <v/>
      </c>
      <c r="BN176" s="119" t="str">
        <f t="shared" si="352"/>
        <v/>
      </c>
      <c r="BO176" s="119" t="str">
        <f t="shared" si="353"/>
        <v/>
      </c>
      <c r="BP176" s="17" t="str">
        <f t="shared" si="354"/>
        <v/>
      </c>
      <c r="BQ176" s="17" t="str">
        <f t="shared" si="355"/>
        <v/>
      </c>
      <c r="BR176" s="17" t="str">
        <f>IF(OR(BP176="",COUNTIF($BO$3:BO176,BO176)&lt;&gt;1),"",SUMIF(BO$3:BO$1048576,BO176,BP$3:BP$1048576))</f>
        <v/>
      </c>
      <c r="BS176" s="17" t="str">
        <f t="shared" si="356"/>
        <v/>
      </c>
      <c r="BT176" s="17" t="str">
        <f t="shared" si="357"/>
        <v/>
      </c>
      <c r="BU176" s="17" t="str">
        <f t="shared" si="358"/>
        <v/>
      </c>
      <c r="BV176" s="24" t="str">
        <f t="shared" si="359"/>
        <v/>
      </c>
      <c r="BW176" s="24" t="str">
        <f t="shared" si="360"/>
        <v/>
      </c>
      <c r="BX176" s="24" t="str">
        <f t="shared" si="361"/>
        <v/>
      </c>
      <c r="BY176" s="26" t="str">
        <f t="shared" si="362"/>
        <v/>
      </c>
      <c r="BZ176" s="26" t="str">
        <f t="shared" si="363"/>
        <v/>
      </c>
      <c r="CA176" s="26" t="str">
        <f t="shared" si="364"/>
        <v/>
      </c>
      <c r="CB176" s="66" t="str">
        <f t="shared" si="365"/>
        <v/>
      </c>
      <c r="CC176" s="65" t="str">
        <f t="shared" si="366"/>
        <v/>
      </c>
      <c r="CD176" s="26" t="str">
        <f t="shared" si="367"/>
        <v/>
      </c>
      <c r="CE176" s="26" t="str">
        <f t="shared" si="368"/>
        <v/>
      </c>
      <c r="CF176" s="193" t="str">
        <f t="shared" si="369"/>
        <v/>
      </c>
      <c r="CG176" s="193" t="str">
        <f t="shared" si="370"/>
        <v/>
      </c>
      <c r="CH176" s="26" t="str">
        <f t="shared" si="371"/>
        <v/>
      </c>
      <c r="CI176" s="26" t="str">
        <f t="shared" si="372"/>
        <v/>
      </c>
      <c r="CJ176" s="65" t="str">
        <f t="shared" si="373"/>
        <v/>
      </c>
      <c r="CK176" s="65" t="str">
        <f t="shared" si="374"/>
        <v/>
      </c>
      <c r="CL176" s="64" t="str">
        <f t="shared" si="375"/>
        <v/>
      </c>
      <c r="CM176" s="64" t="str">
        <f t="shared" si="376"/>
        <v/>
      </c>
      <c r="CN176" s="65" t="str">
        <f t="shared" si="377"/>
        <v/>
      </c>
      <c r="CP176" s="63" t="str">
        <f>IF(BH176="","",MAX($CP$3:CP175)+1)</f>
        <v/>
      </c>
      <c r="CQ176" s="24" t="str">
        <f t="shared" si="378"/>
        <v/>
      </c>
      <c r="CR176" s="24" t="str">
        <f t="shared" si="379"/>
        <v/>
      </c>
      <c r="CS176" s="24" t="str">
        <f t="shared" si="380"/>
        <v/>
      </c>
      <c r="CT176" s="58" t="str">
        <f>IF(BO176="","",COUNTIF($BO$3:BO176,BO176)&amp;"@"&amp;BO176)</f>
        <v/>
      </c>
      <c r="CU176" s="16" t="str">
        <f t="shared" si="318"/>
        <v/>
      </c>
      <c r="CV176" s="63" t="str">
        <f t="shared" si="381"/>
        <v/>
      </c>
      <c r="CW176" s="16" t="str">
        <f t="shared" si="382"/>
        <v/>
      </c>
      <c r="CX176" s="16" t="str">
        <f t="shared" si="383"/>
        <v/>
      </c>
      <c r="CY176" s="16" t="str">
        <f t="shared" si="384"/>
        <v/>
      </c>
      <c r="CZ176" s="85" t="str">
        <f t="shared" si="385"/>
        <v/>
      </c>
      <c r="DA176" s="16" t="str">
        <f t="shared" si="386"/>
        <v/>
      </c>
      <c r="DB176" s="16" t="str">
        <f t="shared" si="387"/>
        <v/>
      </c>
      <c r="DC176" s="28" t="str">
        <f>IF(CP176="","",$DC$1&amp;(INDEX(価格設定!D$1:XFD$3,ROW(価格設定!$D$3),MATCH($AW176,価格設定!D$1:XFD$1,1))*100)&amp;"%")</f>
        <v/>
      </c>
      <c r="DD176" s="28" t="str">
        <f>IF(CP176="","",$DD$1&amp;(INDEX(価格設定!D$1:XFD$3,ROW(価格設定!$D$2),MATCH($AW176,価格設定!D$1:XFD$1,1))*100)&amp;"%")</f>
        <v/>
      </c>
      <c r="DE176" s="29" t="str">
        <f t="shared" si="388"/>
        <v/>
      </c>
      <c r="DG176" s="58" t="str">
        <f t="shared" si="389"/>
        <v/>
      </c>
      <c r="DH176" s="58" t="str">
        <f t="shared" si="390"/>
        <v/>
      </c>
      <c r="DI176" s="58" t="str">
        <f t="shared" si="391"/>
        <v/>
      </c>
      <c r="DJ176" s="85" t="str">
        <f t="shared" si="392"/>
        <v/>
      </c>
      <c r="DL176" s="58" t="str">
        <f>IF(COUNTIF(DG$3:DG$1048576,DG176)=COUNTIF($DG$3:$DG176,DG176),DG176,"")</f>
        <v/>
      </c>
      <c r="DM176" s="85" t="str">
        <f t="shared" si="393"/>
        <v/>
      </c>
      <c r="DN176" s="85" t="str">
        <f t="shared" si="319"/>
        <v/>
      </c>
      <c r="DO176" s="85" t="str">
        <f t="shared" si="319"/>
        <v/>
      </c>
      <c r="DP176" s="303"/>
      <c r="DQ176" s="17" t="str">
        <f t="shared" si="320"/>
        <v/>
      </c>
      <c r="DR176" s="17" t="str">
        <f t="shared" si="321"/>
        <v/>
      </c>
      <c r="DS176" s="17" t="str">
        <f t="shared" si="322"/>
        <v/>
      </c>
      <c r="DU176" s="16" t="str">
        <f t="shared" si="394"/>
        <v/>
      </c>
      <c r="DV176" s="16" t="str">
        <f>IF(DU176="","",COUNT($DU$3:DU176))</f>
        <v/>
      </c>
      <c r="DW176" s="16" t="str">
        <f t="shared" si="395"/>
        <v/>
      </c>
      <c r="DX176" s="16" t="str">
        <f t="shared" si="396"/>
        <v/>
      </c>
      <c r="DY176" s="16" t="str">
        <f>IF(DZ176="","",COUNTIF(DZ$3:DZ176,DZ176))</f>
        <v/>
      </c>
      <c r="DZ176" s="16" t="str">
        <f t="shared" si="397"/>
        <v/>
      </c>
      <c r="EA176" s="16" t="str">
        <f t="shared" si="398"/>
        <v/>
      </c>
      <c r="EB176" s="16" t="str">
        <f t="shared" si="399"/>
        <v/>
      </c>
      <c r="EC176" s="16" t="str">
        <f t="shared" si="400"/>
        <v/>
      </c>
      <c r="ED176" s="16" t="str">
        <f t="shared" si="401"/>
        <v/>
      </c>
      <c r="EE176" s="16" t="str">
        <f t="shared" si="402"/>
        <v/>
      </c>
      <c r="EF176" s="16" t="str">
        <f t="shared" si="403"/>
        <v/>
      </c>
      <c r="EG176" s="16" t="str">
        <f t="shared" si="404"/>
        <v/>
      </c>
      <c r="EH176" s="16" t="str">
        <f t="shared" si="405"/>
        <v/>
      </c>
      <c r="EI176" s="16" t="str">
        <f t="shared" si="406"/>
        <v/>
      </c>
      <c r="EJ176" s="16" t="str">
        <f t="shared" si="407"/>
        <v/>
      </c>
      <c r="EK176" s="16" t="str">
        <f t="shared" si="408"/>
        <v/>
      </c>
      <c r="EL176" s="58" t="str">
        <f t="shared" si="409"/>
        <v/>
      </c>
      <c r="EM176" s="58" t="str">
        <f>IF(OR($DZ176="",CR176=""),IF($EL176="","",$EL176),IF(OR(CR176="なし",CR176=0),領収書!$H$1,CR176))</f>
        <v/>
      </c>
      <c r="EN176" s="58" t="str">
        <f>IF(OR($DZ176="",CS176=""),IF($EL176="","",$EL176),IF(OR(CS176="なし",CS176=0),入力!$EN$1,CS176))</f>
        <v/>
      </c>
      <c r="EO176" s="63" t="str">
        <f t="shared" si="410"/>
        <v/>
      </c>
      <c r="EP176" s="63" t="str">
        <f t="shared" si="411"/>
        <v/>
      </c>
      <c r="ER176" s="16" t="str">
        <f>IF(AND(COUNTIF($ET$3:ET176,ET176)=1,ET176&lt;&gt;""),MAX($ER$3:ER175)+1,"")</f>
        <v/>
      </c>
      <c r="ES176" s="16" t="str">
        <f>IF(価格設定!B178="","",価格設定!B178)</f>
        <v/>
      </c>
      <c r="ET176" s="16" t="str">
        <f>IF(価格設定!C178="","",価格設定!C178)</f>
        <v/>
      </c>
      <c r="EV176" s="16" t="str">
        <f t="shared" si="323"/>
        <v/>
      </c>
      <c r="EW176" s="16" t="str">
        <f t="shared" si="412"/>
        <v/>
      </c>
    </row>
    <row r="177" spans="1:153" ht="30" customHeight="1" x14ac:dyDescent="0.2">
      <c r="A177" s="225"/>
      <c r="B177" s="212"/>
      <c r="C177" s="221"/>
      <c r="D177" s="164"/>
      <c r="E177" s="165"/>
      <c r="F177" s="166"/>
      <c r="G177" s="167"/>
      <c r="H177" s="179"/>
      <c r="I177" s="306"/>
      <c r="J177" s="169"/>
      <c r="K177" s="179"/>
      <c r="L177" s="186"/>
      <c r="M177" s="186"/>
      <c r="N177" s="168"/>
      <c r="O177" s="170"/>
      <c r="P177" s="212"/>
      <c r="Q177" s="179" t="str">
        <f>IFERROR(IF(H177="","",IFERROR(INDEX(価格設定!$B$5:$B$1048576,MATCH(H177,価格設定!$B$5:$B$1048576,0),0),INDEX(価格設定!$B$5:$B$1048576,MATCH("*"&amp;H177&amp;"*",価格設定!$B$5:$B$1048576,0),0))),H177)</f>
        <v/>
      </c>
      <c r="R177" s="250" t="str">
        <f>IFERROR(IF(Q177="",IF(K177="","",K177),IF(K177="",IF(INDEX(価格設定!$C$5:$C$1048576,MATCH(Q177,価格設定!$B$5:$B$1048576,0),0)=0,"",INDEX(価格設定!$C$5:$C$1048576,MATCH(Q177,価格設定!$B$5:$B$1048576,0),0)),IF(K177="なし","",K177))),"")</f>
        <v/>
      </c>
      <c r="S177" s="308" t="str">
        <f t="shared" si="324"/>
        <v/>
      </c>
      <c r="T177" s="126" t="str">
        <f>IFERROR(IF(J177="",IF(INDEX(価格設定!$E$5:$R$1048576,MATCH($Q177,価格設定!B$5:B$1048576,0),MATCH($AW177,価格設定!E$1:X$1,1))=0,"",INDEX(価格設定!$E$5:$R$1048576,MATCH($Q177,価格設定!B$5:B$1048576,0),MATCH($AW177,価格設定!E$1:X$1,1))),J177),"")</f>
        <v/>
      </c>
      <c r="U177" s="126" t="str">
        <f t="shared" si="325"/>
        <v/>
      </c>
      <c r="V177" s="132" t="str">
        <f t="shared" si="326"/>
        <v/>
      </c>
      <c r="W177" s="127" t="str">
        <f>IFERROR(IF(OR(T177="",T177&lt;0),"",IFERROR(INDEX(価格設定!E$2:X$3,IF(AND(K177=$K$1,$K$1&lt;&gt;""),ROW(価格設定!$D$3)-1,MATCH(INDEX(価格設定!$D$5:$D$1048576,MATCH(Q177,価格設定!$B$5:$B$1048576,0),0),価格設定!$D$2:$D$3,0)),MATCH($AW177,価格設定!E$1:X$1,1)),INDEX(価格設定!E$2:X$2,0,MATCH($AW177,価格設定!E$1:X$1,1)))),"")</f>
        <v/>
      </c>
      <c r="X177" s="126" t="str">
        <f t="shared" si="317"/>
        <v/>
      </c>
      <c r="Y177" s="128" t="str">
        <f t="shared" si="327"/>
        <v/>
      </c>
      <c r="Z177" s="126" t="str">
        <f t="shared" si="328"/>
        <v/>
      </c>
      <c r="AA177" s="129" t="str">
        <f t="shared" si="329"/>
        <v/>
      </c>
      <c r="AB177" s="126" t="str">
        <f t="shared" si="330"/>
        <v/>
      </c>
      <c r="AC177" s="280" t="str">
        <f t="shared" si="331"/>
        <v/>
      </c>
      <c r="AD177" s="15"/>
      <c r="AE177" s="204" t="str">
        <f>IF(AF177="","",COUNT($AF$3:AF177))</f>
        <v/>
      </c>
      <c r="AF177" s="206" t="str">
        <f t="shared" si="332"/>
        <v/>
      </c>
      <c r="AG177" s="204" t="str">
        <f t="shared" si="333"/>
        <v/>
      </c>
      <c r="AH177" s="204" t="str">
        <f t="shared" si="334"/>
        <v/>
      </c>
      <c r="AI177" s="287"/>
      <c r="AJ177" s="15"/>
      <c r="AK177" s="138" t="str">
        <f t="shared" si="335"/>
        <v/>
      </c>
      <c r="AL177" s="131" t="str">
        <f t="shared" si="336"/>
        <v/>
      </c>
      <c r="AM177" s="131" t="str">
        <f t="shared" si="337"/>
        <v/>
      </c>
      <c r="AN177" s="313" t="str">
        <f t="shared" si="338"/>
        <v/>
      </c>
      <c r="AO177" s="316" t="str">
        <f t="shared" si="339"/>
        <v/>
      </c>
      <c r="AP177" s="18"/>
      <c r="AQ177" s="3" t="str">
        <f>IF(F177="","",MAX($AQ$3:AQ176)+1)</f>
        <v/>
      </c>
      <c r="AR177" s="3" t="str">
        <f>IF(OR(AQ177="",BB177=""),"",MAX($AR$3:AR176)+1)</f>
        <v/>
      </c>
      <c r="AS177" s="3" t="str">
        <f>IF(CQ177="","",RANK(CQ177,CQ$3:CQ$1048576,1)+COUNTIF($CQ$3:CQ177,CQ177)-1)</f>
        <v/>
      </c>
      <c r="AT177" s="21" t="str">
        <f>IF(C177="",IF(OR(AND($H177&lt;&gt;"",C177=""),AND($F176=$F177,$AZ177&lt;&gt;""),COUNTA($H$3:$H$1048576,#REF!,$F$3:$F$1048576)&gt;COUNTA($H$3:$H177,#REF!,$F$3:$F177),$AZ177&lt;&gt;""),INDEX(AT$3:AT$1048576,MATCH(MAX($AQ$3:$AQ176),$AQ$3:$AQ$1048576,0),0),""),C177)</f>
        <v/>
      </c>
      <c r="AU177" s="21" t="str">
        <f>IF(D177="",IF(OR(AND($H177&lt;&gt;"",D177=""),AND($F176=$F177,$AZ177&lt;&gt;""),COUNTA($H$3:$H$1048576,#REF!,$F$3:$F$1048576)&gt;COUNTA($H$3:$H177,#REF!,$F$3:$F177),$AZ177&lt;&gt;""),INDEX(AU$3:AU$1048576,MATCH(MAX($AQ$3:$AQ176),$AQ$3:$AQ$1048576,0),0),""),D177)</f>
        <v/>
      </c>
      <c r="AV177" s="21" t="str">
        <f>IF(E177="",IF(OR(AND($H177&lt;&gt;"",E177=""),AND($F176=$F177,$AZ177&lt;&gt;""),COUNTA($H$3:$H$1048576,#REF!,$F$3:$F$1048576)&gt;COUNTA($H$3:$H177,#REF!,$F$3:$F177),$AZ177&lt;&gt;""),INDEX(AV$3:AV$1048576,MATCH(MAX($AQ$3:$AQ176),$AQ$3:$AQ$1048576,0),0),""),E177)</f>
        <v/>
      </c>
      <c r="AW177" s="24" t="str">
        <f t="shared" si="340"/>
        <v/>
      </c>
      <c r="AX177" s="13" t="str">
        <f t="shared" si="341"/>
        <v/>
      </c>
      <c r="AY177" s="4" t="str">
        <f t="shared" si="342"/>
        <v/>
      </c>
      <c r="AZ177" s="4" t="str">
        <f>IF(AX177="",IF(OR(AND(H177&lt;&gt;"",F177=""),COUNTA($H$3:$H$1048576)&gt;COUNTA($H$3:$H177)),INDEX(AX$3:AX177,MATCH(MAX($AQ$3:AQ177),AQ$3:AQ177,0),0),""),AX177)</f>
        <v/>
      </c>
      <c r="BA177" s="4" t="str">
        <f>IF(AY177="",IF(AND(H177&lt;&gt;"",F177=""),INDEX(AY$3:AY177,MATCH(MAX($AQ$3:AQ177),AQ$3:AQ177,0),0),""),AY177)</f>
        <v/>
      </c>
      <c r="BB177" s="82" t="str">
        <f>IF(BC177="","",RANK(BC177,BC$3:BC$1048576,1)+COUNTIF($BC$3:BC177,BC177)-1)</f>
        <v/>
      </c>
      <c r="BC177" s="139" t="str">
        <f t="shared" si="343"/>
        <v/>
      </c>
      <c r="BD177" s="46" t="str">
        <f t="shared" si="344"/>
        <v/>
      </c>
      <c r="BE177" s="46" t="str">
        <f t="shared" si="345"/>
        <v/>
      </c>
      <c r="BF177" s="46" t="str">
        <f t="shared" si="346"/>
        <v/>
      </c>
      <c r="BG177" s="4" t="str">
        <f t="shared" si="347"/>
        <v/>
      </c>
      <c r="BH177" s="180" t="str">
        <f t="shared" si="348"/>
        <v/>
      </c>
      <c r="BI177" s="16" t="str">
        <f t="shared" si="349"/>
        <v/>
      </c>
      <c r="BJ177" s="52" t="str">
        <f>IF(BI177="","",IF(W177="","",IF(AND(K177=$K$1,$K$1&lt;&gt;""),$BT$2,IFERROR(IF(INDEX(価格設定!$D$5:$D$1048576,MATCH(Q177,価格設定!$B$5:$B$1048576,0),0)=価格設定!$D$3,$BT$2,$BS$2),$BS$2))))</f>
        <v/>
      </c>
      <c r="BK177" s="16" t="str">
        <f>IF(BI177="","",IF(COUNTIF($BI$3:BI177,BI177)=1,1,IF(AND(BI176=BI177,BH177=""),BK176,COUNTIF($BH$3:BH177,BH177))))</f>
        <v/>
      </c>
      <c r="BL177" s="52" t="str">
        <f t="shared" si="350"/>
        <v/>
      </c>
      <c r="BM177" s="52" t="str">
        <f t="shared" si="351"/>
        <v/>
      </c>
      <c r="BN177" s="119" t="str">
        <f t="shared" si="352"/>
        <v/>
      </c>
      <c r="BO177" s="119" t="str">
        <f t="shared" si="353"/>
        <v/>
      </c>
      <c r="BP177" s="17" t="str">
        <f t="shared" si="354"/>
        <v/>
      </c>
      <c r="BQ177" s="17" t="str">
        <f t="shared" si="355"/>
        <v/>
      </c>
      <c r="BR177" s="17" t="str">
        <f>IF(OR(BP177="",COUNTIF($BO$3:BO177,BO177)&lt;&gt;1),"",SUMIF(BO$3:BO$1048576,BO177,BP$3:BP$1048576))</f>
        <v/>
      </c>
      <c r="BS177" s="17" t="str">
        <f t="shared" si="356"/>
        <v/>
      </c>
      <c r="BT177" s="17" t="str">
        <f t="shared" si="357"/>
        <v/>
      </c>
      <c r="BU177" s="17" t="str">
        <f t="shared" si="358"/>
        <v/>
      </c>
      <c r="BV177" s="24" t="str">
        <f t="shared" si="359"/>
        <v/>
      </c>
      <c r="BW177" s="24" t="str">
        <f t="shared" si="360"/>
        <v/>
      </c>
      <c r="BX177" s="24" t="str">
        <f t="shared" si="361"/>
        <v/>
      </c>
      <c r="BY177" s="26" t="str">
        <f t="shared" si="362"/>
        <v/>
      </c>
      <c r="BZ177" s="26" t="str">
        <f t="shared" si="363"/>
        <v/>
      </c>
      <c r="CA177" s="26" t="str">
        <f t="shared" si="364"/>
        <v/>
      </c>
      <c r="CB177" s="66" t="str">
        <f t="shared" si="365"/>
        <v/>
      </c>
      <c r="CC177" s="65" t="str">
        <f t="shared" si="366"/>
        <v/>
      </c>
      <c r="CD177" s="26" t="str">
        <f t="shared" si="367"/>
        <v/>
      </c>
      <c r="CE177" s="26" t="str">
        <f t="shared" si="368"/>
        <v/>
      </c>
      <c r="CF177" s="193" t="str">
        <f t="shared" si="369"/>
        <v/>
      </c>
      <c r="CG177" s="193" t="str">
        <f t="shared" si="370"/>
        <v/>
      </c>
      <c r="CH177" s="26" t="str">
        <f t="shared" si="371"/>
        <v/>
      </c>
      <c r="CI177" s="26" t="str">
        <f t="shared" si="372"/>
        <v/>
      </c>
      <c r="CJ177" s="65" t="str">
        <f t="shared" si="373"/>
        <v/>
      </c>
      <c r="CK177" s="65" t="str">
        <f t="shared" si="374"/>
        <v/>
      </c>
      <c r="CL177" s="64" t="str">
        <f t="shared" si="375"/>
        <v/>
      </c>
      <c r="CM177" s="64" t="str">
        <f t="shared" si="376"/>
        <v/>
      </c>
      <c r="CN177" s="65" t="str">
        <f t="shared" si="377"/>
        <v/>
      </c>
      <c r="CP177" s="63" t="str">
        <f>IF(BH177="","",MAX($CP$3:CP176)+1)</f>
        <v/>
      </c>
      <c r="CQ177" s="24" t="str">
        <f t="shared" si="378"/>
        <v/>
      </c>
      <c r="CR177" s="24" t="str">
        <f t="shared" si="379"/>
        <v/>
      </c>
      <c r="CS177" s="24" t="str">
        <f t="shared" si="380"/>
        <v/>
      </c>
      <c r="CT177" s="58" t="str">
        <f>IF(BO177="","",COUNTIF($BO$3:BO177,BO177)&amp;"@"&amp;BO177)</f>
        <v/>
      </c>
      <c r="CU177" s="16" t="str">
        <f t="shared" si="318"/>
        <v/>
      </c>
      <c r="CV177" s="63" t="str">
        <f t="shared" si="381"/>
        <v/>
      </c>
      <c r="CW177" s="16" t="str">
        <f t="shared" si="382"/>
        <v/>
      </c>
      <c r="CX177" s="16" t="str">
        <f t="shared" si="383"/>
        <v/>
      </c>
      <c r="CY177" s="16" t="str">
        <f t="shared" si="384"/>
        <v/>
      </c>
      <c r="CZ177" s="85" t="str">
        <f t="shared" si="385"/>
        <v/>
      </c>
      <c r="DA177" s="16" t="str">
        <f t="shared" si="386"/>
        <v/>
      </c>
      <c r="DB177" s="16" t="str">
        <f t="shared" si="387"/>
        <v/>
      </c>
      <c r="DC177" s="28" t="str">
        <f>IF(CP177="","",$DC$1&amp;(INDEX(価格設定!D$1:XFD$3,ROW(価格設定!$D$3),MATCH($AW177,価格設定!D$1:XFD$1,1))*100)&amp;"%")</f>
        <v/>
      </c>
      <c r="DD177" s="28" t="str">
        <f>IF(CP177="","",$DD$1&amp;(INDEX(価格設定!D$1:XFD$3,ROW(価格設定!$D$2),MATCH($AW177,価格設定!D$1:XFD$1,1))*100)&amp;"%")</f>
        <v/>
      </c>
      <c r="DE177" s="29" t="str">
        <f t="shared" si="388"/>
        <v/>
      </c>
      <c r="DG177" s="58" t="str">
        <f t="shared" si="389"/>
        <v/>
      </c>
      <c r="DH177" s="58" t="str">
        <f t="shared" si="390"/>
        <v/>
      </c>
      <c r="DI177" s="58" t="str">
        <f t="shared" si="391"/>
        <v/>
      </c>
      <c r="DJ177" s="85" t="str">
        <f t="shared" si="392"/>
        <v/>
      </c>
      <c r="DL177" s="58" t="str">
        <f>IF(COUNTIF(DG$3:DG$1048576,DG177)=COUNTIF($DG$3:$DG177,DG177),DG177,"")</f>
        <v/>
      </c>
      <c r="DM177" s="85" t="str">
        <f t="shared" si="393"/>
        <v/>
      </c>
      <c r="DN177" s="85" t="str">
        <f t="shared" si="319"/>
        <v/>
      </c>
      <c r="DO177" s="85" t="str">
        <f t="shared" si="319"/>
        <v/>
      </c>
      <c r="DP177" s="303"/>
      <c r="DQ177" s="17" t="str">
        <f t="shared" si="320"/>
        <v/>
      </c>
      <c r="DR177" s="17" t="str">
        <f t="shared" si="321"/>
        <v/>
      </c>
      <c r="DS177" s="17" t="str">
        <f t="shared" si="322"/>
        <v/>
      </c>
      <c r="DU177" s="16" t="str">
        <f t="shared" si="394"/>
        <v/>
      </c>
      <c r="DV177" s="16" t="str">
        <f>IF(DU177="","",COUNT($DU$3:DU177))</f>
        <v/>
      </c>
      <c r="DW177" s="16" t="str">
        <f t="shared" si="395"/>
        <v/>
      </c>
      <c r="DX177" s="16" t="str">
        <f t="shared" si="396"/>
        <v/>
      </c>
      <c r="DY177" s="16" t="str">
        <f>IF(DZ177="","",COUNTIF(DZ$3:DZ177,DZ177))</f>
        <v/>
      </c>
      <c r="DZ177" s="16" t="str">
        <f t="shared" si="397"/>
        <v/>
      </c>
      <c r="EA177" s="16" t="str">
        <f t="shared" si="398"/>
        <v/>
      </c>
      <c r="EB177" s="16" t="str">
        <f t="shared" si="399"/>
        <v/>
      </c>
      <c r="EC177" s="16" t="str">
        <f t="shared" si="400"/>
        <v/>
      </c>
      <c r="ED177" s="16" t="str">
        <f t="shared" si="401"/>
        <v/>
      </c>
      <c r="EE177" s="16" t="str">
        <f t="shared" si="402"/>
        <v/>
      </c>
      <c r="EF177" s="16" t="str">
        <f t="shared" si="403"/>
        <v/>
      </c>
      <c r="EG177" s="16" t="str">
        <f t="shared" si="404"/>
        <v/>
      </c>
      <c r="EH177" s="16" t="str">
        <f t="shared" si="405"/>
        <v/>
      </c>
      <c r="EI177" s="16" t="str">
        <f t="shared" si="406"/>
        <v/>
      </c>
      <c r="EJ177" s="16" t="str">
        <f t="shared" si="407"/>
        <v/>
      </c>
      <c r="EK177" s="16" t="str">
        <f t="shared" si="408"/>
        <v/>
      </c>
      <c r="EL177" s="58" t="str">
        <f t="shared" si="409"/>
        <v/>
      </c>
      <c r="EM177" s="58" t="str">
        <f>IF(OR($DZ177="",CR177=""),IF($EL177="","",$EL177),IF(OR(CR177="なし",CR177=0),領収書!$H$1,CR177))</f>
        <v/>
      </c>
      <c r="EN177" s="58" t="str">
        <f>IF(OR($DZ177="",CS177=""),IF($EL177="","",$EL177),IF(OR(CS177="なし",CS177=0),入力!$EN$1,CS177))</f>
        <v/>
      </c>
      <c r="EO177" s="63" t="str">
        <f t="shared" si="410"/>
        <v/>
      </c>
      <c r="EP177" s="63" t="str">
        <f t="shared" si="411"/>
        <v/>
      </c>
      <c r="ER177" s="16" t="str">
        <f>IF(AND(COUNTIF($ET$3:ET177,ET177)=1,ET177&lt;&gt;""),MAX($ER$3:ER176)+1,"")</f>
        <v/>
      </c>
      <c r="ES177" s="16" t="str">
        <f>IF(価格設定!B179="","",価格設定!B179)</f>
        <v/>
      </c>
      <c r="ET177" s="16" t="str">
        <f>IF(価格設定!C179="","",価格設定!C179)</f>
        <v/>
      </c>
      <c r="EV177" s="16" t="str">
        <f t="shared" si="323"/>
        <v/>
      </c>
      <c r="EW177" s="16" t="str">
        <f t="shared" si="412"/>
        <v/>
      </c>
    </row>
    <row r="178" spans="1:153" ht="30" customHeight="1" x14ac:dyDescent="0.2">
      <c r="A178" s="225"/>
      <c r="B178" s="212"/>
      <c r="C178" s="221"/>
      <c r="D178" s="164"/>
      <c r="E178" s="165"/>
      <c r="F178" s="166"/>
      <c r="G178" s="167"/>
      <c r="H178" s="179"/>
      <c r="I178" s="306"/>
      <c r="J178" s="169"/>
      <c r="K178" s="179"/>
      <c r="L178" s="186"/>
      <c r="M178" s="186"/>
      <c r="N178" s="168"/>
      <c r="O178" s="170"/>
      <c r="P178" s="212"/>
      <c r="Q178" s="179" t="str">
        <f>IFERROR(IF(H178="","",IFERROR(INDEX(価格設定!$B$5:$B$1048576,MATCH(H178,価格設定!$B$5:$B$1048576,0),0),INDEX(価格設定!$B$5:$B$1048576,MATCH("*"&amp;H178&amp;"*",価格設定!$B$5:$B$1048576,0),0))),H178)</f>
        <v/>
      </c>
      <c r="R178" s="250" t="str">
        <f>IFERROR(IF(Q178="",IF(K178="","",K178),IF(K178="",IF(INDEX(価格設定!$C$5:$C$1048576,MATCH(Q178,価格設定!$B$5:$B$1048576,0),0)=0,"",INDEX(価格設定!$C$5:$C$1048576,MATCH(Q178,価格設定!$B$5:$B$1048576,0),0)),IF(K178="なし","",K178))),"")</f>
        <v/>
      </c>
      <c r="S178" s="308" t="str">
        <f t="shared" si="324"/>
        <v/>
      </c>
      <c r="T178" s="126" t="str">
        <f>IFERROR(IF(J178="",IF(INDEX(価格設定!$E$5:$R$1048576,MATCH($Q178,価格設定!B$5:B$1048576,0),MATCH($AW178,価格設定!E$1:X$1,1))=0,"",INDEX(価格設定!$E$5:$R$1048576,MATCH($Q178,価格設定!B$5:B$1048576,0),MATCH($AW178,価格設定!E$1:X$1,1))),J178),"")</f>
        <v/>
      </c>
      <c r="U178" s="126" t="str">
        <f t="shared" si="325"/>
        <v/>
      </c>
      <c r="V178" s="132" t="str">
        <f t="shared" si="326"/>
        <v/>
      </c>
      <c r="W178" s="127" t="str">
        <f>IFERROR(IF(OR(T178="",T178&lt;0),"",IFERROR(INDEX(価格設定!E$2:X$3,IF(AND(K178=$K$1,$K$1&lt;&gt;""),ROW(価格設定!$D$3)-1,MATCH(INDEX(価格設定!$D$5:$D$1048576,MATCH(Q178,価格設定!$B$5:$B$1048576,0),0),価格設定!$D$2:$D$3,0)),MATCH($AW178,価格設定!E$1:X$1,1)),INDEX(価格設定!E$2:X$2,0,MATCH($AW178,価格設定!E$1:X$1,1)))),"")</f>
        <v/>
      </c>
      <c r="X178" s="126" t="str">
        <f t="shared" si="317"/>
        <v/>
      </c>
      <c r="Y178" s="128" t="str">
        <f t="shared" si="327"/>
        <v/>
      </c>
      <c r="Z178" s="126" t="str">
        <f t="shared" si="328"/>
        <v/>
      </c>
      <c r="AA178" s="129" t="str">
        <f t="shared" si="329"/>
        <v/>
      </c>
      <c r="AB178" s="126" t="str">
        <f t="shared" si="330"/>
        <v/>
      </c>
      <c r="AC178" s="280" t="str">
        <f t="shared" si="331"/>
        <v/>
      </c>
      <c r="AD178" s="15"/>
      <c r="AE178" s="204" t="str">
        <f>IF(AF178="","",COUNT($AF$3:AF178))</f>
        <v/>
      </c>
      <c r="AF178" s="206" t="str">
        <f t="shared" si="332"/>
        <v/>
      </c>
      <c r="AG178" s="204" t="str">
        <f t="shared" si="333"/>
        <v/>
      </c>
      <c r="AH178" s="204" t="str">
        <f t="shared" si="334"/>
        <v/>
      </c>
      <c r="AI178" s="287"/>
      <c r="AJ178" s="15"/>
      <c r="AK178" s="138" t="str">
        <f t="shared" si="335"/>
        <v/>
      </c>
      <c r="AL178" s="131" t="str">
        <f t="shared" si="336"/>
        <v/>
      </c>
      <c r="AM178" s="131" t="str">
        <f t="shared" si="337"/>
        <v/>
      </c>
      <c r="AN178" s="313" t="str">
        <f t="shared" si="338"/>
        <v/>
      </c>
      <c r="AO178" s="316" t="str">
        <f t="shared" si="339"/>
        <v/>
      </c>
      <c r="AP178" s="18"/>
      <c r="AQ178" s="3" t="str">
        <f>IF(F178="","",MAX($AQ$3:AQ177)+1)</f>
        <v/>
      </c>
      <c r="AR178" s="3" t="str">
        <f>IF(OR(AQ178="",BB178=""),"",MAX($AR$3:AR177)+1)</f>
        <v/>
      </c>
      <c r="AS178" s="3" t="str">
        <f>IF(CQ178="","",RANK(CQ178,CQ$3:CQ$1048576,1)+COUNTIF($CQ$3:CQ178,CQ178)-1)</f>
        <v/>
      </c>
      <c r="AT178" s="21" t="str">
        <f>IF(C178="",IF(OR(AND($H178&lt;&gt;"",C178=""),AND($F177=$F178,$AZ178&lt;&gt;""),COUNTA($H$3:$H$1048576,#REF!,$F$3:$F$1048576)&gt;COUNTA($H$3:$H178,#REF!,$F$3:$F178),$AZ178&lt;&gt;""),INDEX(AT$3:AT$1048576,MATCH(MAX($AQ$3:$AQ177),$AQ$3:$AQ$1048576,0),0),""),C178)</f>
        <v/>
      </c>
      <c r="AU178" s="21" t="str">
        <f>IF(D178="",IF(OR(AND($H178&lt;&gt;"",D178=""),AND($F177=$F178,$AZ178&lt;&gt;""),COUNTA($H$3:$H$1048576,#REF!,$F$3:$F$1048576)&gt;COUNTA($H$3:$H178,#REF!,$F$3:$F178),$AZ178&lt;&gt;""),INDEX(AU$3:AU$1048576,MATCH(MAX($AQ$3:$AQ177),$AQ$3:$AQ$1048576,0),0),""),D178)</f>
        <v/>
      </c>
      <c r="AV178" s="21" t="str">
        <f>IF(E178="",IF(OR(AND($H178&lt;&gt;"",E178=""),AND($F177=$F178,$AZ178&lt;&gt;""),COUNTA($H$3:$H$1048576,#REF!,$F$3:$F$1048576)&gt;COUNTA($H$3:$H178,#REF!,$F$3:$F178),$AZ178&lt;&gt;""),INDEX(AV$3:AV$1048576,MATCH(MAX($AQ$3:$AQ177),$AQ$3:$AQ$1048576,0),0),""),E178)</f>
        <v/>
      </c>
      <c r="AW178" s="24" t="str">
        <f t="shared" si="340"/>
        <v/>
      </c>
      <c r="AX178" s="13" t="str">
        <f t="shared" si="341"/>
        <v/>
      </c>
      <c r="AY178" s="4" t="str">
        <f t="shared" si="342"/>
        <v/>
      </c>
      <c r="AZ178" s="4" t="str">
        <f>IF(AX178="",IF(OR(AND(H178&lt;&gt;"",F178=""),COUNTA($H$3:$H$1048576)&gt;COUNTA($H$3:$H178)),INDEX(AX$3:AX178,MATCH(MAX($AQ$3:AQ178),AQ$3:AQ178,0),0),""),AX178)</f>
        <v/>
      </c>
      <c r="BA178" s="4" t="str">
        <f>IF(AY178="",IF(AND(H178&lt;&gt;"",F178=""),INDEX(AY$3:AY178,MATCH(MAX($AQ$3:AQ178),AQ$3:AQ178,0),0),""),AY178)</f>
        <v/>
      </c>
      <c r="BB178" s="82" t="str">
        <f>IF(BC178="","",RANK(BC178,BC$3:BC$1048576,1)+COUNTIF($BC$3:BC178,BC178)-1)</f>
        <v/>
      </c>
      <c r="BC178" s="139" t="str">
        <f t="shared" si="343"/>
        <v/>
      </c>
      <c r="BD178" s="46" t="str">
        <f t="shared" si="344"/>
        <v/>
      </c>
      <c r="BE178" s="46" t="str">
        <f t="shared" si="345"/>
        <v/>
      </c>
      <c r="BF178" s="46" t="str">
        <f t="shared" si="346"/>
        <v/>
      </c>
      <c r="BG178" s="4" t="str">
        <f t="shared" si="347"/>
        <v/>
      </c>
      <c r="BH178" s="180" t="str">
        <f t="shared" si="348"/>
        <v/>
      </c>
      <c r="BI178" s="16" t="str">
        <f t="shared" si="349"/>
        <v/>
      </c>
      <c r="BJ178" s="52" t="str">
        <f>IF(BI178="","",IF(W178="","",IF(AND(K178=$K$1,$K$1&lt;&gt;""),$BT$2,IFERROR(IF(INDEX(価格設定!$D$5:$D$1048576,MATCH(Q178,価格設定!$B$5:$B$1048576,0),0)=価格設定!$D$3,$BT$2,$BS$2),$BS$2))))</f>
        <v/>
      </c>
      <c r="BK178" s="16" t="str">
        <f>IF(BI178="","",IF(COUNTIF($BI$3:BI178,BI178)=1,1,IF(AND(BI177=BI178,BH178=""),BK177,COUNTIF($BH$3:BH178,BH178))))</f>
        <v/>
      </c>
      <c r="BL178" s="52" t="str">
        <f t="shared" si="350"/>
        <v/>
      </c>
      <c r="BM178" s="52" t="str">
        <f t="shared" si="351"/>
        <v/>
      </c>
      <c r="BN178" s="119" t="str">
        <f t="shared" si="352"/>
        <v/>
      </c>
      <c r="BO178" s="119" t="str">
        <f t="shared" si="353"/>
        <v/>
      </c>
      <c r="BP178" s="17" t="str">
        <f t="shared" si="354"/>
        <v/>
      </c>
      <c r="BQ178" s="17" t="str">
        <f t="shared" si="355"/>
        <v/>
      </c>
      <c r="BR178" s="17" t="str">
        <f>IF(OR(BP178="",COUNTIF($BO$3:BO178,BO178)&lt;&gt;1),"",SUMIF(BO$3:BO$1048576,BO178,BP$3:BP$1048576))</f>
        <v/>
      </c>
      <c r="BS178" s="17" t="str">
        <f t="shared" si="356"/>
        <v/>
      </c>
      <c r="BT178" s="17" t="str">
        <f t="shared" si="357"/>
        <v/>
      </c>
      <c r="BU178" s="17" t="str">
        <f t="shared" si="358"/>
        <v/>
      </c>
      <c r="BV178" s="24" t="str">
        <f t="shared" si="359"/>
        <v/>
      </c>
      <c r="BW178" s="24" t="str">
        <f t="shared" si="360"/>
        <v/>
      </c>
      <c r="BX178" s="24" t="str">
        <f t="shared" si="361"/>
        <v/>
      </c>
      <c r="BY178" s="26" t="str">
        <f t="shared" si="362"/>
        <v/>
      </c>
      <c r="BZ178" s="26" t="str">
        <f t="shared" si="363"/>
        <v/>
      </c>
      <c r="CA178" s="26" t="str">
        <f t="shared" si="364"/>
        <v/>
      </c>
      <c r="CB178" s="66" t="str">
        <f t="shared" si="365"/>
        <v/>
      </c>
      <c r="CC178" s="65" t="str">
        <f t="shared" si="366"/>
        <v/>
      </c>
      <c r="CD178" s="26" t="str">
        <f t="shared" si="367"/>
        <v/>
      </c>
      <c r="CE178" s="26" t="str">
        <f t="shared" si="368"/>
        <v/>
      </c>
      <c r="CF178" s="193" t="str">
        <f t="shared" si="369"/>
        <v/>
      </c>
      <c r="CG178" s="193" t="str">
        <f t="shared" si="370"/>
        <v/>
      </c>
      <c r="CH178" s="26" t="str">
        <f t="shared" si="371"/>
        <v/>
      </c>
      <c r="CI178" s="26" t="str">
        <f t="shared" si="372"/>
        <v/>
      </c>
      <c r="CJ178" s="65" t="str">
        <f t="shared" si="373"/>
        <v/>
      </c>
      <c r="CK178" s="65" t="str">
        <f t="shared" si="374"/>
        <v/>
      </c>
      <c r="CL178" s="64" t="str">
        <f t="shared" si="375"/>
        <v/>
      </c>
      <c r="CM178" s="64" t="str">
        <f t="shared" si="376"/>
        <v/>
      </c>
      <c r="CN178" s="65" t="str">
        <f t="shared" si="377"/>
        <v/>
      </c>
      <c r="CP178" s="63" t="str">
        <f>IF(BH178="","",MAX($CP$3:CP177)+1)</f>
        <v/>
      </c>
      <c r="CQ178" s="24" t="str">
        <f t="shared" si="378"/>
        <v/>
      </c>
      <c r="CR178" s="24" t="str">
        <f t="shared" si="379"/>
        <v/>
      </c>
      <c r="CS178" s="24" t="str">
        <f t="shared" si="380"/>
        <v/>
      </c>
      <c r="CT178" s="58" t="str">
        <f>IF(BO178="","",COUNTIF($BO$3:BO178,BO178)&amp;"@"&amp;BO178)</f>
        <v/>
      </c>
      <c r="CU178" s="16" t="str">
        <f t="shared" si="318"/>
        <v/>
      </c>
      <c r="CV178" s="63" t="str">
        <f t="shared" si="381"/>
        <v/>
      </c>
      <c r="CW178" s="16" t="str">
        <f t="shared" si="382"/>
        <v/>
      </c>
      <c r="CX178" s="16" t="str">
        <f t="shared" si="383"/>
        <v/>
      </c>
      <c r="CY178" s="16" t="str">
        <f t="shared" si="384"/>
        <v/>
      </c>
      <c r="CZ178" s="85" t="str">
        <f t="shared" si="385"/>
        <v/>
      </c>
      <c r="DA178" s="16" t="str">
        <f t="shared" si="386"/>
        <v/>
      </c>
      <c r="DB178" s="16" t="str">
        <f t="shared" si="387"/>
        <v/>
      </c>
      <c r="DC178" s="28" t="str">
        <f>IF(CP178="","",$DC$1&amp;(INDEX(価格設定!D$1:XFD$3,ROW(価格設定!$D$3),MATCH($AW178,価格設定!D$1:XFD$1,1))*100)&amp;"%")</f>
        <v/>
      </c>
      <c r="DD178" s="28" t="str">
        <f>IF(CP178="","",$DD$1&amp;(INDEX(価格設定!D$1:XFD$3,ROW(価格設定!$D$2),MATCH($AW178,価格設定!D$1:XFD$1,1))*100)&amp;"%")</f>
        <v/>
      </c>
      <c r="DE178" s="29" t="str">
        <f t="shared" si="388"/>
        <v/>
      </c>
      <c r="DG178" s="58" t="str">
        <f t="shared" si="389"/>
        <v/>
      </c>
      <c r="DH178" s="58" t="str">
        <f t="shared" si="390"/>
        <v/>
      </c>
      <c r="DI178" s="58" t="str">
        <f t="shared" si="391"/>
        <v/>
      </c>
      <c r="DJ178" s="85" t="str">
        <f t="shared" si="392"/>
        <v/>
      </c>
      <c r="DL178" s="58" t="str">
        <f>IF(COUNTIF(DG$3:DG$1048576,DG178)=COUNTIF($DG$3:$DG178,DG178),DG178,"")</f>
        <v/>
      </c>
      <c r="DM178" s="85" t="str">
        <f t="shared" si="393"/>
        <v/>
      </c>
      <c r="DN178" s="85" t="str">
        <f t="shared" si="319"/>
        <v/>
      </c>
      <c r="DO178" s="85" t="str">
        <f t="shared" si="319"/>
        <v/>
      </c>
      <c r="DP178" s="303"/>
      <c r="DQ178" s="17" t="str">
        <f t="shared" si="320"/>
        <v/>
      </c>
      <c r="DR178" s="17" t="str">
        <f t="shared" si="321"/>
        <v/>
      </c>
      <c r="DS178" s="17" t="str">
        <f t="shared" si="322"/>
        <v/>
      </c>
      <c r="DU178" s="16" t="str">
        <f t="shared" si="394"/>
        <v/>
      </c>
      <c r="DV178" s="16" t="str">
        <f>IF(DU178="","",COUNT($DU$3:DU178))</f>
        <v/>
      </c>
      <c r="DW178" s="16" t="str">
        <f t="shared" si="395"/>
        <v/>
      </c>
      <c r="DX178" s="16" t="str">
        <f t="shared" si="396"/>
        <v/>
      </c>
      <c r="DY178" s="16" t="str">
        <f>IF(DZ178="","",COUNTIF(DZ$3:DZ178,DZ178))</f>
        <v/>
      </c>
      <c r="DZ178" s="16" t="str">
        <f t="shared" si="397"/>
        <v/>
      </c>
      <c r="EA178" s="16" t="str">
        <f t="shared" si="398"/>
        <v/>
      </c>
      <c r="EB178" s="16" t="str">
        <f t="shared" si="399"/>
        <v/>
      </c>
      <c r="EC178" s="16" t="str">
        <f t="shared" si="400"/>
        <v/>
      </c>
      <c r="ED178" s="16" t="str">
        <f t="shared" si="401"/>
        <v/>
      </c>
      <c r="EE178" s="16" t="str">
        <f t="shared" si="402"/>
        <v/>
      </c>
      <c r="EF178" s="16" t="str">
        <f t="shared" si="403"/>
        <v/>
      </c>
      <c r="EG178" s="16" t="str">
        <f t="shared" si="404"/>
        <v/>
      </c>
      <c r="EH178" s="16" t="str">
        <f t="shared" si="405"/>
        <v/>
      </c>
      <c r="EI178" s="16" t="str">
        <f t="shared" si="406"/>
        <v/>
      </c>
      <c r="EJ178" s="16" t="str">
        <f t="shared" si="407"/>
        <v/>
      </c>
      <c r="EK178" s="16" t="str">
        <f t="shared" si="408"/>
        <v/>
      </c>
      <c r="EL178" s="58" t="str">
        <f t="shared" si="409"/>
        <v/>
      </c>
      <c r="EM178" s="58" t="str">
        <f>IF(OR($DZ178="",CR178=""),IF($EL178="","",$EL178),IF(OR(CR178="なし",CR178=0),領収書!$H$1,CR178))</f>
        <v/>
      </c>
      <c r="EN178" s="58" t="str">
        <f>IF(OR($DZ178="",CS178=""),IF($EL178="","",$EL178),IF(OR(CS178="なし",CS178=0),入力!$EN$1,CS178))</f>
        <v/>
      </c>
      <c r="EO178" s="63" t="str">
        <f t="shared" si="410"/>
        <v/>
      </c>
      <c r="EP178" s="63" t="str">
        <f t="shared" si="411"/>
        <v/>
      </c>
      <c r="ER178" s="16" t="str">
        <f>IF(AND(COUNTIF($ET$3:ET178,ET178)=1,ET178&lt;&gt;""),MAX($ER$3:ER177)+1,"")</f>
        <v/>
      </c>
      <c r="ES178" s="16" t="str">
        <f>IF(価格設定!B180="","",価格設定!B180)</f>
        <v/>
      </c>
      <c r="ET178" s="16" t="str">
        <f>IF(価格設定!C180="","",価格設定!C180)</f>
        <v/>
      </c>
      <c r="EV178" s="16" t="str">
        <f t="shared" si="323"/>
        <v/>
      </c>
      <c r="EW178" s="16" t="str">
        <f t="shared" si="412"/>
        <v/>
      </c>
    </row>
    <row r="179" spans="1:153" ht="30" customHeight="1" x14ac:dyDescent="0.2">
      <c r="A179" s="225"/>
      <c r="B179" s="212"/>
      <c r="C179" s="221"/>
      <c r="D179" s="164"/>
      <c r="E179" s="165"/>
      <c r="F179" s="166"/>
      <c r="G179" s="167"/>
      <c r="H179" s="179"/>
      <c r="I179" s="306"/>
      <c r="J179" s="169"/>
      <c r="K179" s="179"/>
      <c r="L179" s="186"/>
      <c r="M179" s="186"/>
      <c r="N179" s="168"/>
      <c r="O179" s="170"/>
      <c r="P179" s="212"/>
      <c r="Q179" s="179" t="str">
        <f>IFERROR(IF(H179="","",IFERROR(INDEX(価格設定!$B$5:$B$1048576,MATCH(H179,価格設定!$B$5:$B$1048576,0),0),INDEX(価格設定!$B$5:$B$1048576,MATCH("*"&amp;H179&amp;"*",価格設定!$B$5:$B$1048576,0),0))),H179)</f>
        <v/>
      </c>
      <c r="R179" s="250" t="str">
        <f>IFERROR(IF(Q179="",IF(K179="","",K179),IF(K179="",IF(INDEX(価格設定!$C$5:$C$1048576,MATCH(Q179,価格設定!$B$5:$B$1048576,0),0)=0,"",INDEX(価格設定!$C$5:$C$1048576,MATCH(Q179,価格設定!$B$5:$B$1048576,0),0)),IF(K179="なし","",K179))),"")</f>
        <v/>
      </c>
      <c r="S179" s="308" t="str">
        <f t="shared" si="324"/>
        <v/>
      </c>
      <c r="T179" s="126" t="str">
        <f>IFERROR(IF(J179="",IF(INDEX(価格設定!$E$5:$R$1048576,MATCH($Q179,価格設定!B$5:B$1048576,0),MATCH($AW179,価格設定!E$1:X$1,1))=0,"",INDEX(価格設定!$E$5:$R$1048576,MATCH($Q179,価格設定!B$5:B$1048576,0),MATCH($AW179,価格設定!E$1:X$1,1))),J179),"")</f>
        <v/>
      </c>
      <c r="U179" s="126" t="str">
        <f t="shared" si="325"/>
        <v/>
      </c>
      <c r="V179" s="132" t="str">
        <f t="shared" si="326"/>
        <v/>
      </c>
      <c r="W179" s="127" t="str">
        <f>IFERROR(IF(OR(T179="",T179&lt;0),"",IFERROR(INDEX(価格設定!E$2:X$3,IF(AND(K179=$K$1,$K$1&lt;&gt;""),ROW(価格設定!$D$3)-1,MATCH(INDEX(価格設定!$D$5:$D$1048576,MATCH(Q179,価格設定!$B$5:$B$1048576,0),0),価格設定!$D$2:$D$3,0)),MATCH($AW179,価格設定!E$1:X$1,1)),INDEX(価格設定!E$2:X$2,0,MATCH($AW179,価格設定!E$1:X$1,1)))),"")</f>
        <v/>
      </c>
      <c r="X179" s="126" t="str">
        <f t="shared" si="317"/>
        <v/>
      </c>
      <c r="Y179" s="128" t="str">
        <f t="shared" si="327"/>
        <v/>
      </c>
      <c r="Z179" s="126" t="str">
        <f t="shared" si="328"/>
        <v/>
      </c>
      <c r="AA179" s="129" t="str">
        <f t="shared" si="329"/>
        <v/>
      </c>
      <c r="AB179" s="126" t="str">
        <f t="shared" si="330"/>
        <v/>
      </c>
      <c r="AC179" s="280" t="str">
        <f t="shared" si="331"/>
        <v/>
      </c>
      <c r="AD179" s="15"/>
      <c r="AE179" s="204" t="str">
        <f>IF(AF179="","",COUNT($AF$3:AF179))</f>
        <v/>
      </c>
      <c r="AF179" s="206" t="str">
        <f t="shared" si="332"/>
        <v/>
      </c>
      <c r="AG179" s="204" t="str">
        <f t="shared" si="333"/>
        <v/>
      </c>
      <c r="AH179" s="204" t="str">
        <f t="shared" si="334"/>
        <v/>
      </c>
      <c r="AI179" s="287"/>
      <c r="AJ179" s="15"/>
      <c r="AK179" s="138" t="str">
        <f t="shared" si="335"/>
        <v/>
      </c>
      <c r="AL179" s="131" t="str">
        <f t="shared" si="336"/>
        <v/>
      </c>
      <c r="AM179" s="131" t="str">
        <f t="shared" si="337"/>
        <v/>
      </c>
      <c r="AN179" s="313" t="str">
        <f t="shared" si="338"/>
        <v/>
      </c>
      <c r="AO179" s="316" t="str">
        <f t="shared" si="339"/>
        <v/>
      </c>
      <c r="AP179" s="18"/>
      <c r="AQ179" s="3" t="str">
        <f>IF(F179="","",MAX($AQ$3:AQ178)+1)</f>
        <v/>
      </c>
      <c r="AR179" s="3" t="str">
        <f>IF(OR(AQ179="",BB179=""),"",MAX($AR$3:AR178)+1)</f>
        <v/>
      </c>
      <c r="AS179" s="3" t="str">
        <f>IF(CQ179="","",RANK(CQ179,CQ$3:CQ$1048576,1)+COUNTIF($CQ$3:CQ179,CQ179)-1)</f>
        <v/>
      </c>
      <c r="AT179" s="21" t="str">
        <f>IF(C179="",IF(OR(AND($H179&lt;&gt;"",C179=""),AND($F178=$F179,$AZ179&lt;&gt;""),COUNTA($H$3:$H$1048576,#REF!,$F$3:$F$1048576)&gt;COUNTA($H$3:$H179,#REF!,$F$3:$F179),$AZ179&lt;&gt;""),INDEX(AT$3:AT$1048576,MATCH(MAX($AQ$3:$AQ178),$AQ$3:$AQ$1048576,0),0),""),C179)</f>
        <v/>
      </c>
      <c r="AU179" s="21" t="str">
        <f>IF(D179="",IF(OR(AND($H179&lt;&gt;"",D179=""),AND($F178=$F179,$AZ179&lt;&gt;""),COUNTA($H$3:$H$1048576,#REF!,$F$3:$F$1048576)&gt;COUNTA($H$3:$H179,#REF!,$F$3:$F179),$AZ179&lt;&gt;""),INDEX(AU$3:AU$1048576,MATCH(MAX($AQ$3:$AQ178),$AQ$3:$AQ$1048576,0),0),""),D179)</f>
        <v/>
      </c>
      <c r="AV179" s="21" t="str">
        <f>IF(E179="",IF(OR(AND($H179&lt;&gt;"",E179=""),AND($F178=$F179,$AZ179&lt;&gt;""),COUNTA($H$3:$H$1048576,#REF!,$F$3:$F$1048576)&gt;COUNTA($H$3:$H179,#REF!,$F$3:$F179),$AZ179&lt;&gt;""),INDEX(AV$3:AV$1048576,MATCH(MAX($AQ$3:$AQ178),$AQ$3:$AQ$1048576,0),0),""),E179)</f>
        <v/>
      </c>
      <c r="AW179" s="24" t="str">
        <f t="shared" si="340"/>
        <v/>
      </c>
      <c r="AX179" s="13" t="str">
        <f t="shared" si="341"/>
        <v/>
      </c>
      <c r="AY179" s="4" t="str">
        <f t="shared" si="342"/>
        <v/>
      </c>
      <c r="AZ179" s="4" t="str">
        <f>IF(AX179="",IF(OR(AND(H179&lt;&gt;"",F179=""),COUNTA($H$3:$H$1048576)&gt;COUNTA($H$3:$H179)),INDEX(AX$3:AX179,MATCH(MAX($AQ$3:AQ179),AQ$3:AQ179,0),0),""),AX179)</f>
        <v/>
      </c>
      <c r="BA179" s="4" t="str">
        <f>IF(AY179="",IF(AND(H179&lt;&gt;"",F179=""),INDEX(AY$3:AY179,MATCH(MAX($AQ$3:AQ179),AQ$3:AQ179,0),0),""),AY179)</f>
        <v/>
      </c>
      <c r="BB179" s="82" t="str">
        <f>IF(BC179="","",RANK(BC179,BC$3:BC$1048576,1)+COUNTIF($BC$3:BC179,BC179)-1)</f>
        <v/>
      </c>
      <c r="BC179" s="139" t="str">
        <f t="shared" si="343"/>
        <v/>
      </c>
      <c r="BD179" s="46" t="str">
        <f t="shared" si="344"/>
        <v/>
      </c>
      <c r="BE179" s="46" t="str">
        <f t="shared" si="345"/>
        <v/>
      </c>
      <c r="BF179" s="46" t="str">
        <f t="shared" si="346"/>
        <v/>
      </c>
      <c r="BG179" s="4" t="str">
        <f t="shared" si="347"/>
        <v/>
      </c>
      <c r="BH179" s="180" t="str">
        <f t="shared" si="348"/>
        <v/>
      </c>
      <c r="BI179" s="16" t="str">
        <f t="shared" si="349"/>
        <v/>
      </c>
      <c r="BJ179" s="52" t="str">
        <f>IF(BI179="","",IF(W179="","",IF(AND(K179=$K$1,$K$1&lt;&gt;""),$BT$2,IFERROR(IF(INDEX(価格設定!$D$5:$D$1048576,MATCH(Q179,価格設定!$B$5:$B$1048576,0),0)=価格設定!$D$3,$BT$2,$BS$2),$BS$2))))</f>
        <v/>
      </c>
      <c r="BK179" s="16" t="str">
        <f>IF(BI179="","",IF(COUNTIF($BI$3:BI179,BI179)=1,1,IF(AND(BI178=BI179,BH179=""),BK178,COUNTIF($BH$3:BH179,BH179))))</f>
        <v/>
      </c>
      <c r="BL179" s="52" t="str">
        <f t="shared" si="350"/>
        <v/>
      </c>
      <c r="BM179" s="52" t="str">
        <f t="shared" si="351"/>
        <v/>
      </c>
      <c r="BN179" s="119" t="str">
        <f t="shared" si="352"/>
        <v/>
      </c>
      <c r="BO179" s="119" t="str">
        <f t="shared" si="353"/>
        <v/>
      </c>
      <c r="BP179" s="17" t="str">
        <f t="shared" si="354"/>
        <v/>
      </c>
      <c r="BQ179" s="17" t="str">
        <f t="shared" si="355"/>
        <v/>
      </c>
      <c r="BR179" s="17" t="str">
        <f>IF(OR(BP179="",COUNTIF($BO$3:BO179,BO179)&lt;&gt;1),"",SUMIF(BO$3:BO$1048576,BO179,BP$3:BP$1048576))</f>
        <v/>
      </c>
      <c r="BS179" s="17" t="str">
        <f t="shared" si="356"/>
        <v/>
      </c>
      <c r="BT179" s="17" t="str">
        <f t="shared" si="357"/>
        <v/>
      </c>
      <c r="BU179" s="17" t="str">
        <f t="shared" si="358"/>
        <v/>
      </c>
      <c r="BV179" s="24" t="str">
        <f t="shared" si="359"/>
        <v/>
      </c>
      <c r="BW179" s="24" t="str">
        <f t="shared" si="360"/>
        <v/>
      </c>
      <c r="BX179" s="24" t="str">
        <f t="shared" si="361"/>
        <v/>
      </c>
      <c r="BY179" s="26" t="str">
        <f t="shared" si="362"/>
        <v/>
      </c>
      <c r="BZ179" s="26" t="str">
        <f t="shared" si="363"/>
        <v/>
      </c>
      <c r="CA179" s="26" t="str">
        <f t="shared" si="364"/>
        <v/>
      </c>
      <c r="CB179" s="66" t="str">
        <f t="shared" si="365"/>
        <v/>
      </c>
      <c r="CC179" s="65" t="str">
        <f t="shared" si="366"/>
        <v/>
      </c>
      <c r="CD179" s="26" t="str">
        <f t="shared" si="367"/>
        <v/>
      </c>
      <c r="CE179" s="26" t="str">
        <f t="shared" si="368"/>
        <v/>
      </c>
      <c r="CF179" s="193" t="str">
        <f t="shared" si="369"/>
        <v/>
      </c>
      <c r="CG179" s="193" t="str">
        <f t="shared" si="370"/>
        <v/>
      </c>
      <c r="CH179" s="26" t="str">
        <f t="shared" si="371"/>
        <v/>
      </c>
      <c r="CI179" s="26" t="str">
        <f t="shared" si="372"/>
        <v/>
      </c>
      <c r="CJ179" s="65" t="str">
        <f t="shared" si="373"/>
        <v/>
      </c>
      <c r="CK179" s="65" t="str">
        <f t="shared" si="374"/>
        <v/>
      </c>
      <c r="CL179" s="64" t="str">
        <f t="shared" si="375"/>
        <v/>
      </c>
      <c r="CM179" s="64" t="str">
        <f t="shared" si="376"/>
        <v/>
      </c>
      <c r="CN179" s="65" t="str">
        <f t="shared" si="377"/>
        <v/>
      </c>
      <c r="CP179" s="63" t="str">
        <f>IF(BH179="","",MAX($CP$3:CP178)+1)</f>
        <v/>
      </c>
      <c r="CQ179" s="24" t="str">
        <f t="shared" si="378"/>
        <v/>
      </c>
      <c r="CR179" s="24" t="str">
        <f t="shared" si="379"/>
        <v/>
      </c>
      <c r="CS179" s="24" t="str">
        <f t="shared" si="380"/>
        <v/>
      </c>
      <c r="CT179" s="58" t="str">
        <f>IF(BO179="","",COUNTIF($BO$3:BO179,BO179)&amp;"@"&amp;BO179)</f>
        <v/>
      </c>
      <c r="CU179" s="16" t="str">
        <f t="shared" si="318"/>
        <v/>
      </c>
      <c r="CV179" s="63" t="str">
        <f t="shared" si="381"/>
        <v/>
      </c>
      <c r="CW179" s="16" t="str">
        <f t="shared" si="382"/>
        <v/>
      </c>
      <c r="CX179" s="16" t="str">
        <f t="shared" si="383"/>
        <v/>
      </c>
      <c r="CY179" s="16" t="str">
        <f t="shared" si="384"/>
        <v/>
      </c>
      <c r="CZ179" s="85" t="str">
        <f t="shared" si="385"/>
        <v/>
      </c>
      <c r="DA179" s="16" t="str">
        <f t="shared" si="386"/>
        <v/>
      </c>
      <c r="DB179" s="16" t="str">
        <f t="shared" si="387"/>
        <v/>
      </c>
      <c r="DC179" s="28" t="str">
        <f>IF(CP179="","",$DC$1&amp;(INDEX(価格設定!D$1:XFD$3,ROW(価格設定!$D$3),MATCH($AW179,価格設定!D$1:XFD$1,1))*100)&amp;"%")</f>
        <v/>
      </c>
      <c r="DD179" s="28" t="str">
        <f>IF(CP179="","",$DD$1&amp;(INDEX(価格設定!D$1:XFD$3,ROW(価格設定!$D$2),MATCH($AW179,価格設定!D$1:XFD$1,1))*100)&amp;"%")</f>
        <v/>
      </c>
      <c r="DE179" s="29" t="str">
        <f t="shared" si="388"/>
        <v/>
      </c>
      <c r="DG179" s="58" t="str">
        <f t="shared" si="389"/>
        <v/>
      </c>
      <c r="DH179" s="58" t="str">
        <f t="shared" si="390"/>
        <v/>
      </c>
      <c r="DI179" s="58" t="str">
        <f t="shared" si="391"/>
        <v/>
      </c>
      <c r="DJ179" s="85" t="str">
        <f t="shared" si="392"/>
        <v/>
      </c>
      <c r="DL179" s="58" t="str">
        <f>IF(COUNTIF(DG$3:DG$1048576,DG179)=COUNTIF($DG$3:$DG179,DG179),DG179,"")</f>
        <v/>
      </c>
      <c r="DM179" s="85" t="str">
        <f t="shared" si="393"/>
        <v/>
      </c>
      <c r="DN179" s="85" t="str">
        <f t="shared" si="319"/>
        <v/>
      </c>
      <c r="DO179" s="85" t="str">
        <f t="shared" si="319"/>
        <v/>
      </c>
      <c r="DP179" s="303"/>
      <c r="DQ179" s="17" t="str">
        <f t="shared" si="320"/>
        <v/>
      </c>
      <c r="DR179" s="17" t="str">
        <f t="shared" si="321"/>
        <v/>
      </c>
      <c r="DS179" s="17" t="str">
        <f t="shared" si="322"/>
        <v/>
      </c>
      <c r="DU179" s="16" t="str">
        <f t="shared" si="394"/>
        <v/>
      </c>
      <c r="DV179" s="16" t="str">
        <f>IF(DU179="","",COUNT($DU$3:DU179))</f>
        <v/>
      </c>
      <c r="DW179" s="16" t="str">
        <f t="shared" si="395"/>
        <v/>
      </c>
      <c r="DX179" s="16" t="str">
        <f t="shared" si="396"/>
        <v/>
      </c>
      <c r="DY179" s="16" t="str">
        <f>IF(DZ179="","",COUNTIF(DZ$3:DZ179,DZ179))</f>
        <v/>
      </c>
      <c r="DZ179" s="16" t="str">
        <f t="shared" si="397"/>
        <v/>
      </c>
      <c r="EA179" s="16" t="str">
        <f t="shared" si="398"/>
        <v/>
      </c>
      <c r="EB179" s="16" t="str">
        <f t="shared" si="399"/>
        <v/>
      </c>
      <c r="EC179" s="16" t="str">
        <f t="shared" si="400"/>
        <v/>
      </c>
      <c r="ED179" s="16" t="str">
        <f t="shared" si="401"/>
        <v/>
      </c>
      <c r="EE179" s="16" t="str">
        <f t="shared" si="402"/>
        <v/>
      </c>
      <c r="EF179" s="16" t="str">
        <f t="shared" si="403"/>
        <v/>
      </c>
      <c r="EG179" s="16" t="str">
        <f t="shared" si="404"/>
        <v/>
      </c>
      <c r="EH179" s="16" t="str">
        <f t="shared" si="405"/>
        <v/>
      </c>
      <c r="EI179" s="16" t="str">
        <f t="shared" si="406"/>
        <v/>
      </c>
      <c r="EJ179" s="16" t="str">
        <f t="shared" si="407"/>
        <v/>
      </c>
      <c r="EK179" s="16" t="str">
        <f t="shared" si="408"/>
        <v/>
      </c>
      <c r="EL179" s="58" t="str">
        <f t="shared" si="409"/>
        <v/>
      </c>
      <c r="EM179" s="58" t="str">
        <f>IF(OR($DZ179="",CR179=""),IF($EL179="","",$EL179),IF(OR(CR179="なし",CR179=0),領収書!$H$1,CR179))</f>
        <v/>
      </c>
      <c r="EN179" s="58" t="str">
        <f>IF(OR($DZ179="",CS179=""),IF($EL179="","",$EL179),IF(OR(CS179="なし",CS179=0),入力!$EN$1,CS179))</f>
        <v/>
      </c>
      <c r="EO179" s="63" t="str">
        <f t="shared" si="410"/>
        <v/>
      </c>
      <c r="EP179" s="63" t="str">
        <f t="shared" si="411"/>
        <v/>
      </c>
      <c r="ER179" s="16" t="str">
        <f>IF(AND(COUNTIF($ET$3:ET179,ET179)=1,ET179&lt;&gt;""),MAX($ER$3:ER178)+1,"")</f>
        <v/>
      </c>
      <c r="ES179" s="16" t="str">
        <f>IF(価格設定!B181="","",価格設定!B181)</f>
        <v/>
      </c>
      <c r="ET179" s="16" t="str">
        <f>IF(価格設定!C181="","",価格設定!C181)</f>
        <v/>
      </c>
      <c r="EV179" s="16" t="str">
        <f t="shared" si="323"/>
        <v/>
      </c>
      <c r="EW179" s="16" t="str">
        <f t="shared" si="412"/>
        <v/>
      </c>
    </row>
    <row r="180" spans="1:153" ht="30" customHeight="1" x14ac:dyDescent="0.2">
      <c r="A180" s="225"/>
      <c r="B180" s="212"/>
      <c r="C180" s="221"/>
      <c r="D180" s="164"/>
      <c r="E180" s="165"/>
      <c r="F180" s="166"/>
      <c r="G180" s="167"/>
      <c r="H180" s="179"/>
      <c r="I180" s="306"/>
      <c r="J180" s="169"/>
      <c r="K180" s="179"/>
      <c r="L180" s="186"/>
      <c r="M180" s="186"/>
      <c r="N180" s="168"/>
      <c r="O180" s="170"/>
      <c r="P180" s="212"/>
      <c r="Q180" s="179" t="str">
        <f>IFERROR(IF(H180="","",IFERROR(INDEX(価格設定!$B$5:$B$1048576,MATCH(H180,価格設定!$B$5:$B$1048576,0),0),INDEX(価格設定!$B$5:$B$1048576,MATCH("*"&amp;H180&amp;"*",価格設定!$B$5:$B$1048576,0),0))),H180)</f>
        <v/>
      </c>
      <c r="R180" s="250" t="str">
        <f>IFERROR(IF(Q180="",IF(K180="","",K180),IF(K180="",IF(INDEX(価格設定!$C$5:$C$1048576,MATCH(Q180,価格設定!$B$5:$B$1048576,0),0)=0,"",INDEX(価格設定!$C$5:$C$1048576,MATCH(Q180,価格設定!$B$5:$B$1048576,0),0)),IF(K180="なし","",K180))),"")</f>
        <v/>
      </c>
      <c r="S180" s="308" t="str">
        <f t="shared" si="324"/>
        <v/>
      </c>
      <c r="T180" s="126" t="str">
        <f>IFERROR(IF(J180="",IF(INDEX(価格設定!$E$5:$R$1048576,MATCH($Q180,価格設定!B$5:B$1048576,0),MATCH($AW180,価格設定!E$1:X$1,1))=0,"",INDEX(価格設定!$E$5:$R$1048576,MATCH($Q180,価格設定!B$5:B$1048576,0),MATCH($AW180,価格設定!E$1:X$1,1))),J180),"")</f>
        <v/>
      </c>
      <c r="U180" s="126" t="str">
        <f t="shared" si="325"/>
        <v/>
      </c>
      <c r="V180" s="132" t="str">
        <f t="shared" si="326"/>
        <v/>
      </c>
      <c r="W180" s="127" t="str">
        <f>IFERROR(IF(OR(T180="",T180&lt;0),"",IFERROR(INDEX(価格設定!E$2:X$3,IF(AND(K180=$K$1,$K$1&lt;&gt;""),ROW(価格設定!$D$3)-1,MATCH(INDEX(価格設定!$D$5:$D$1048576,MATCH(Q180,価格設定!$B$5:$B$1048576,0),0),価格設定!$D$2:$D$3,0)),MATCH($AW180,価格設定!E$1:X$1,1)),INDEX(価格設定!E$2:X$2,0,MATCH($AW180,価格設定!E$1:X$1,1)))),"")</f>
        <v/>
      </c>
      <c r="X180" s="126" t="str">
        <f t="shared" si="317"/>
        <v/>
      </c>
      <c r="Y180" s="128" t="str">
        <f t="shared" si="327"/>
        <v/>
      </c>
      <c r="Z180" s="126" t="str">
        <f t="shared" si="328"/>
        <v/>
      </c>
      <c r="AA180" s="129" t="str">
        <f t="shared" si="329"/>
        <v/>
      </c>
      <c r="AB180" s="126" t="str">
        <f t="shared" si="330"/>
        <v/>
      </c>
      <c r="AC180" s="280" t="str">
        <f t="shared" si="331"/>
        <v/>
      </c>
      <c r="AD180" s="15"/>
      <c r="AE180" s="204" t="str">
        <f>IF(AF180="","",COUNT($AF$3:AF180))</f>
        <v/>
      </c>
      <c r="AF180" s="206" t="str">
        <f t="shared" si="332"/>
        <v/>
      </c>
      <c r="AG180" s="204" t="str">
        <f t="shared" si="333"/>
        <v/>
      </c>
      <c r="AH180" s="204" t="str">
        <f t="shared" si="334"/>
        <v/>
      </c>
      <c r="AI180" s="287"/>
      <c r="AJ180" s="15"/>
      <c r="AK180" s="138" t="str">
        <f t="shared" si="335"/>
        <v/>
      </c>
      <c r="AL180" s="131" t="str">
        <f t="shared" si="336"/>
        <v/>
      </c>
      <c r="AM180" s="131" t="str">
        <f t="shared" si="337"/>
        <v/>
      </c>
      <c r="AN180" s="313" t="str">
        <f t="shared" si="338"/>
        <v/>
      </c>
      <c r="AO180" s="316" t="str">
        <f t="shared" si="339"/>
        <v/>
      </c>
      <c r="AP180" s="18"/>
      <c r="AQ180" s="3" t="str">
        <f>IF(F180="","",MAX($AQ$3:AQ179)+1)</f>
        <v/>
      </c>
      <c r="AR180" s="3" t="str">
        <f>IF(OR(AQ180="",BB180=""),"",MAX($AR$3:AR179)+1)</f>
        <v/>
      </c>
      <c r="AS180" s="3" t="str">
        <f>IF(CQ180="","",RANK(CQ180,CQ$3:CQ$1048576,1)+COUNTIF($CQ$3:CQ180,CQ180)-1)</f>
        <v/>
      </c>
      <c r="AT180" s="21" t="str">
        <f>IF(C180="",IF(OR(AND($H180&lt;&gt;"",C180=""),AND($F179=$F180,$AZ180&lt;&gt;""),COUNTA($H$3:$H$1048576,#REF!,$F$3:$F$1048576)&gt;COUNTA($H$3:$H180,#REF!,$F$3:$F180),$AZ180&lt;&gt;""),INDEX(AT$3:AT$1048576,MATCH(MAX($AQ$3:$AQ179),$AQ$3:$AQ$1048576,0),0),""),C180)</f>
        <v/>
      </c>
      <c r="AU180" s="21" t="str">
        <f>IF(D180="",IF(OR(AND($H180&lt;&gt;"",D180=""),AND($F179=$F180,$AZ180&lt;&gt;""),COUNTA($H$3:$H$1048576,#REF!,$F$3:$F$1048576)&gt;COUNTA($H$3:$H180,#REF!,$F$3:$F180),$AZ180&lt;&gt;""),INDEX(AU$3:AU$1048576,MATCH(MAX($AQ$3:$AQ179),$AQ$3:$AQ$1048576,0),0),""),D180)</f>
        <v/>
      </c>
      <c r="AV180" s="21" t="str">
        <f>IF(E180="",IF(OR(AND($H180&lt;&gt;"",E180=""),AND($F179=$F180,$AZ180&lt;&gt;""),COUNTA($H$3:$H$1048576,#REF!,$F$3:$F$1048576)&gt;COUNTA($H$3:$H180,#REF!,$F$3:$F180),$AZ180&lt;&gt;""),INDEX(AV$3:AV$1048576,MATCH(MAX($AQ$3:$AQ179),$AQ$3:$AQ$1048576,0),0),""),E180)</f>
        <v/>
      </c>
      <c r="AW180" s="24" t="str">
        <f t="shared" si="340"/>
        <v/>
      </c>
      <c r="AX180" s="13" t="str">
        <f t="shared" si="341"/>
        <v/>
      </c>
      <c r="AY180" s="4" t="str">
        <f t="shared" si="342"/>
        <v/>
      </c>
      <c r="AZ180" s="4" t="str">
        <f>IF(AX180="",IF(OR(AND(H180&lt;&gt;"",F180=""),COUNTA($H$3:$H$1048576)&gt;COUNTA($H$3:$H180)),INDEX(AX$3:AX180,MATCH(MAX($AQ$3:AQ180),AQ$3:AQ180,0),0),""),AX180)</f>
        <v/>
      </c>
      <c r="BA180" s="4" t="str">
        <f>IF(AY180="",IF(AND(H180&lt;&gt;"",F180=""),INDEX(AY$3:AY180,MATCH(MAX($AQ$3:AQ180),AQ$3:AQ180,0),0),""),AY180)</f>
        <v/>
      </c>
      <c r="BB180" s="82" t="str">
        <f>IF(BC180="","",RANK(BC180,BC$3:BC$1048576,1)+COUNTIF($BC$3:BC180,BC180)-1)</f>
        <v/>
      </c>
      <c r="BC180" s="139" t="str">
        <f t="shared" si="343"/>
        <v/>
      </c>
      <c r="BD180" s="46" t="str">
        <f t="shared" si="344"/>
        <v/>
      </c>
      <c r="BE180" s="46" t="str">
        <f t="shared" si="345"/>
        <v/>
      </c>
      <c r="BF180" s="46" t="str">
        <f t="shared" si="346"/>
        <v/>
      </c>
      <c r="BG180" s="4" t="str">
        <f t="shared" si="347"/>
        <v/>
      </c>
      <c r="BH180" s="180" t="str">
        <f t="shared" si="348"/>
        <v/>
      </c>
      <c r="BI180" s="16" t="str">
        <f t="shared" si="349"/>
        <v/>
      </c>
      <c r="BJ180" s="52" t="str">
        <f>IF(BI180="","",IF(W180="","",IF(AND(K180=$K$1,$K$1&lt;&gt;""),$BT$2,IFERROR(IF(INDEX(価格設定!$D$5:$D$1048576,MATCH(Q180,価格設定!$B$5:$B$1048576,0),0)=価格設定!$D$3,$BT$2,$BS$2),$BS$2))))</f>
        <v/>
      </c>
      <c r="BK180" s="16" t="str">
        <f>IF(BI180="","",IF(COUNTIF($BI$3:BI180,BI180)=1,1,IF(AND(BI179=BI180,BH180=""),BK179,COUNTIF($BH$3:BH180,BH180))))</f>
        <v/>
      </c>
      <c r="BL180" s="52" t="str">
        <f t="shared" si="350"/>
        <v/>
      </c>
      <c r="BM180" s="52" t="str">
        <f t="shared" si="351"/>
        <v/>
      </c>
      <c r="BN180" s="119" t="str">
        <f t="shared" si="352"/>
        <v/>
      </c>
      <c r="BO180" s="119" t="str">
        <f t="shared" si="353"/>
        <v/>
      </c>
      <c r="BP180" s="17" t="str">
        <f t="shared" si="354"/>
        <v/>
      </c>
      <c r="BQ180" s="17" t="str">
        <f t="shared" si="355"/>
        <v/>
      </c>
      <c r="BR180" s="17" t="str">
        <f>IF(OR(BP180="",COUNTIF($BO$3:BO180,BO180)&lt;&gt;1),"",SUMIF(BO$3:BO$1048576,BO180,BP$3:BP$1048576))</f>
        <v/>
      </c>
      <c r="BS180" s="17" t="str">
        <f t="shared" si="356"/>
        <v/>
      </c>
      <c r="BT180" s="17" t="str">
        <f t="shared" si="357"/>
        <v/>
      </c>
      <c r="BU180" s="17" t="str">
        <f t="shared" si="358"/>
        <v/>
      </c>
      <c r="BV180" s="24" t="str">
        <f t="shared" si="359"/>
        <v/>
      </c>
      <c r="BW180" s="24" t="str">
        <f t="shared" si="360"/>
        <v/>
      </c>
      <c r="BX180" s="24" t="str">
        <f t="shared" si="361"/>
        <v/>
      </c>
      <c r="BY180" s="26" t="str">
        <f t="shared" si="362"/>
        <v/>
      </c>
      <c r="BZ180" s="26" t="str">
        <f t="shared" si="363"/>
        <v/>
      </c>
      <c r="CA180" s="26" t="str">
        <f t="shared" si="364"/>
        <v/>
      </c>
      <c r="CB180" s="66" t="str">
        <f t="shared" si="365"/>
        <v/>
      </c>
      <c r="CC180" s="65" t="str">
        <f t="shared" si="366"/>
        <v/>
      </c>
      <c r="CD180" s="26" t="str">
        <f t="shared" si="367"/>
        <v/>
      </c>
      <c r="CE180" s="26" t="str">
        <f t="shared" si="368"/>
        <v/>
      </c>
      <c r="CF180" s="193" t="str">
        <f t="shared" si="369"/>
        <v/>
      </c>
      <c r="CG180" s="193" t="str">
        <f t="shared" si="370"/>
        <v/>
      </c>
      <c r="CH180" s="26" t="str">
        <f t="shared" si="371"/>
        <v/>
      </c>
      <c r="CI180" s="26" t="str">
        <f t="shared" si="372"/>
        <v/>
      </c>
      <c r="CJ180" s="65" t="str">
        <f t="shared" si="373"/>
        <v/>
      </c>
      <c r="CK180" s="65" t="str">
        <f t="shared" si="374"/>
        <v/>
      </c>
      <c r="CL180" s="64" t="str">
        <f t="shared" si="375"/>
        <v/>
      </c>
      <c r="CM180" s="64" t="str">
        <f t="shared" si="376"/>
        <v/>
      </c>
      <c r="CN180" s="65" t="str">
        <f t="shared" si="377"/>
        <v/>
      </c>
      <c r="CP180" s="63" t="str">
        <f>IF(BH180="","",MAX($CP$3:CP179)+1)</f>
        <v/>
      </c>
      <c r="CQ180" s="24" t="str">
        <f t="shared" si="378"/>
        <v/>
      </c>
      <c r="CR180" s="24" t="str">
        <f t="shared" si="379"/>
        <v/>
      </c>
      <c r="CS180" s="24" t="str">
        <f t="shared" si="380"/>
        <v/>
      </c>
      <c r="CT180" s="58" t="str">
        <f>IF(BO180="","",COUNTIF($BO$3:BO180,BO180)&amp;"@"&amp;BO180)</f>
        <v/>
      </c>
      <c r="CU180" s="16" t="str">
        <f t="shared" si="318"/>
        <v/>
      </c>
      <c r="CV180" s="63" t="str">
        <f t="shared" si="381"/>
        <v/>
      </c>
      <c r="CW180" s="16" t="str">
        <f t="shared" si="382"/>
        <v/>
      </c>
      <c r="CX180" s="16" t="str">
        <f t="shared" si="383"/>
        <v/>
      </c>
      <c r="CY180" s="16" t="str">
        <f t="shared" si="384"/>
        <v/>
      </c>
      <c r="CZ180" s="85" t="str">
        <f t="shared" si="385"/>
        <v/>
      </c>
      <c r="DA180" s="16" t="str">
        <f t="shared" si="386"/>
        <v/>
      </c>
      <c r="DB180" s="16" t="str">
        <f t="shared" si="387"/>
        <v/>
      </c>
      <c r="DC180" s="28" t="str">
        <f>IF(CP180="","",$DC$1&amp;(INDEX(価格設定!D$1:XFD$3,ROW(価格設定!$D$3),MATCH($AW180,価格設定!D$1:XFD$1,1))*100)&amp;"%")</f>
        <v/>
      </c>
      <c r="DD180" s="28" t="str">
        <f>IF(CP180="","",$DD$1&amp;(INDEX(価格設定!D$1:XFD$3,ROW(価格設定!$D$2),MATCH($AW180,価格設定!D$1:XFD$1,1))*100)&amp;"%")</f>
        <v/>
      </c>
      <c r="DE180" s="29" t="str">
        <f t="shared" si="388"/>
        <v/>
      </c>
      <c r="DG180" s="58" t="str">
        <f t="shared" si="389"/>
        <v/>
      </c>
      <c r="DH180" s="58" t="str">
        <f t="shared" si="390"/>
        <v/>
      </c>
      <c r="DI180" s="58" t="str">
        <f t="shared" si="391"/>
        <v/>
      </c>
      <c r="DJ180" s="85" t="str">
        <f t="shared" si="392"/>
        <v/>
      </c>
      <c r="DL180" s="58" t="str">
        <f>IF(COUNTIF(DG$3:DG$1048576,DG180)=COUNTIF($DG$3:$DG180,DG180),DG180,"")</f>
        <v/>
      </c>
      <c r="DM180" s="85" t="str">
        <f t="shared" si="393"/>
        <v/>
      </c>
      <c r="DN180" s="85" t="str">
        <f t="shared" si="319"/>
        <v/>
      </c>
      <c r="DO180" s="85" t="str">
        <f t="shared" si="319"/>
        <v/>
      </c>
      <c r="DP180" s="303"/>
      <c r="DQ180" s="17" t="str">
        <f t="shared" si="320"/>
        <v/>
      </c>
      <c r="DR180" s="17" t="str">
        <f t="shared" si="321"/>
        <v/>
      </c>
      <c r="DS180" s="17" t="str">
        <f t="shared" si="322"/>
        <v/>
      </c>
      <c r="DU180" s="16" t="str">
        <f t="shared" si="394"/>
        <v/>
      </c>
      <c r="DV180" s="16" t="str">
        <f>IF(DU180="","",COUNT($DU$3:DU180))</f>
        <v/>
      </c>
      <c r="DW180" s="16" t="str">
        <f t="shared" si="395"/>
        <v/>
      </c>
      <c r="DX180" s="16" t="str">
        <f t="shared" si="396"/>
        <v/>
      </c>
      <c r="DY180" s="16" t="str">
        <f>IF(DZ180="","",COUNTIF(DZ$3:DZ180,DZ180))</f>
        <v/>
      </c>
      <c r="DZ180" s="16" t="str">
        <f t="shared" si="397"/>
        <v/>
      </c>
      <c r="EA180" s="16" t="str">
        <f t="shared" si="398"/>
        <v/>
      </c>
      <c r="EB180" s="16" t="str">
        <f t="shared" si="399"/>
        <v/>
      </c>
      <c r="EC180" s="16" t="str">
        <f t="shared" si="400"/>
        <v/>
      </c>
      <c r="ED180" s="16" t="str">
        <f t="shared" si="401"/>
        <v/>
      </c>
      <c r="EE180" s="16" t="str">
        <f t="shared" si="402"/>
        <v/>
      </c>
      <c r="EF180" s="16" t="str">
        <f t="shared" si="403"/>
        <v/>
      </c>
      <c r="EG180" s="16" t="str">
        <f t="shared" si="404"/>
        <v/>
      </c>
      <c r="EH180" s="16" t="str">
        <f t="shared" si="405"/>
        <v/>
      </c>
      <c r="EI180" s="16" t="str">
        <f t="shared" si="406"/>
        <v/>
      </c>
      <c r="EJ180" s="16" t="str">
        <f t="shared" si="407"/>
        <v/>
      </c>
      <c r="EK180" s="16" t="str">
        <f t="shared" si="408"/>
        <v/>
      </c>
      <c r="EL180" s="58" t="str">
        <f t="shared" si="409"/>
        <v/>
      </c>
      <c r="EM180" s="58" t="str">
        <f>IF(OR($DZ180="",CR180=""),IF($EL180="","",$EL180),IF(OR(CR180="なし",CR180=0),領収書!$H$1,CR180))</f>
        <v/>
      </c>
      <c r="EN180" s="58" t="str">
        <f>IF(OR($DZ180="",CS180=""),IF($EL180="","",$EL180),IF(OR(CS180="なし",CS180=0),入力!$EN$1,CS180))</f>
        <v/>
      </c>
      <c r="EO180" s="63" t="str">
        <f t="shared" si="410"/>
        <v/>
      </c>
      <c r="EP180" s="63" t="str">
        <f t="shared" si="411"/>
        <v/>
      </c>
      <c r="ER180" s="16" t="str">
        <f>IF(AND(COUNTIF($ET$3:ET180,ET180)=1,ET180&lt;&gt;""),MAX($ER$3:ER179)+1,"")</f>
        <v/>
      </c>
      <c r="ES180" s="16" t="str">
        <f>IF(価格設定!B182="","",価格設定!B182)</f>
        <v/>
      </c>
      <c r="ET180" s="16" t="str">
        <f>IF(価格設定!C182="","",価格設定!C182)</f>
        <v/>
      </c>
      <c r="EV180" s="16" t="str">
        <f t="shared" si="323"/>
        <v/>
      </c>
      <c r="EW180" s="16" t="str">
        <f t="shared" si="412"/>
        <v/>
      </c>
    </row>
    <row r="181" spans="1:153" ht="30" customHeight="1" x14ac:dyDescent="0.2">
      <c r="A181" s="225"/>
      <c r="B181" s="212"/>
      <c r="C181" s="221"/>
      <c r="D181" s="164"/>
      <c r="E181" s="165"/>
      <c r="F181" s="166"/>
      <c r="G181" s="167"/>
      <c r="H181" s="179"/>
      <c r="I181" s="306"/>
      <c r="J181" s="169"/>
      <c r="K181" s="179"/>
      <c r="L181" s="186"/>
      <c r="M181" s="186"/>
      <c r="N181" s="168"/>
      <c r="O181" s="170"/>
      <c r="P181" s="212"/>
      <c r="Q181" s="179" t="str">
        <f>IFERROR(IF(H181="","",IFERROR(INDEX(価格設定!$B$5:$B$1048576,MATCH(H181,価格設定!$B$5:$B$1048576,0),0),INDEX(価格設定!$B$5:$B$1048576,MATCH("*"&amp;H181&amp;"*",価格設定!$B$5:$B$1048576,0),0))),H181)</f>
        <v/>
      </c>
      <c r="R181" s="250" t="str">
        <f>IFERROR(IF(Q181="",IF(K181="","",K181),IF(K181="",IF(INDEX(価格設定!$C$5:$C$1048576,MATCH(Q181,価格設定!$B$5:$B$1048576,0),0)=0,"",INDEX(価格設定!$C$5:$C$1048576,MATCH(Q181,価格設定!$B$5:$B$1048576,0),0)),IF(K181="なし","",K181))),"")</f>
        <v/>
      </c>
      <c r="S181" s="308" t="str">
        <f t="shared" si="324"/>
        <v/>
      </c>
      <c r="T181" s="126" t="str">
        <f>IFERROR(IF(J181="",IF(INDEX(価格設定!$E$5:$R$1048576,MATCH($Q181,価格設定!B$5:B$1048576,0),MATCH($AW181,価格設定!E$1:X$1,1))=0,"",INDEX(価格設定!$E$5:$R$1048576,MATCH($Q181,価格設定!B$5:B$1048576,0),MATCH($AW181,価格設定!E$1:X$1,1))),J181),"")</f>
        <v/>
      </c>
      <c r="U181" s="126" t="str">
        <f t="shared" si="325"/>
        <v/>
      </c>
      <c r="V181" s="132" t="str">
        <f t="shared" si="326"/>
        <v/>
      </c>
      <c r="W181" s="127" t="str">
        <f>IFERROR(IF(OR(T181="",T181&lt;0),"",IFERROR(INDEX(価格設定!E$2:X$3,IF(AND(K181=$K$1,$K$1&lt;&gt;""),ROW(価格設定!$D$3)-1,MATCH(INDEX(価格設定!$D$5:$D$1048576,MATCH(Q181,価格設定!$B$5:$B$1048576,0),0),価格設定!$D$2:$D$3,0)),MATCH($AW181,価格設定!E$1:X$1,1)),INDEX(価格設定!E$2:X$2,0,MATCH($AW181,価格設定!E$1:X$1,1)))),"")</f>
        <v/>
      </c>
      <c r="X181" s="126" t="str">
        <f t="shared" si="317"/>
        <v/>
      </c>
      <c r="Y181" s="128" t="str">
        <f t="shared" si="327"/>
        <v/>
      </c>
      <c r="Z181" s="126" t="str">
        <f t="shared" si="328"/>
        <v/>
      </c>
      <c r="AA181" s="129" t="str">
        <f t="shared" si="329"/>
        <v/>
      </c>
      <c r="AB181" s="126" t="str">
        <f t="shared" si="330"/>
        <v/>
      </c>
      <c r="AC181" s="280" t="str">
        <f t="shared" si="331"/>
        <v/>
      </c>
      <c r="AD181" s="15"/>
      <c r="AE181" s="204" t="str">
        <f>IF(AF181="","",COUNT($AF$3:AF181))</f>
        <v/>
      </c>
      <c r="AF181" s="206" t="str">
        <f t="shared" si="332"/>
        <v/>
      </c>
      <c r="AG181" s="204" t="str">
        <f t="shared" si="333"/>
        <v/>
      </c>
      <c r="AH181" s="204" t="str">
        <f t="shared" si="334"/>
        <v/>
      </c>
      <c r="AI181" s="287"/>
      <c r="AJ181" s="15"/>
      <c r="AK181" s="138" t="str">
        <f t="shared" si="335"/>
        <v/>
      </c>
      <c r="AL181" s="131" t="str">
        <f t="shared" si="336"/>
        <v/>
      </c>
      <c r="AM181" s="131" t="str">
        <f t="shared" si="337"/>
        <v/>
      </c>
      <c r="AN181" s="313" t="str">
        <f t="shared" si="338"/>
        <v/>
      </c>
      <c r="AO181" s="316" t="str">
        <f t="shared" si="339"/>
        <v/>
      </c>
      <c r="AP181" s="18"/>
      <c r="AQ181" s="3" t="str">
        <f>IF(F181="","",MAX($AQ$3:AQ180)+1)</f>
        <v/>
      </c>
      <c r="AR181" s="3" t="str">
        <f>IF(OR(AQ181="",BB181=""),"",MAX($AR$3:AR180)+1)</f>
        <v/>
      </c>
      <c r="AS181" s="3" t="str">
        <f>IF(CQ181="","",RANK(CQ181,CQ$3:CQ$1048576,1)+COUNTIF($CQ$3:CQ181,CQ181)-1)</f>
        <v/>
      </c>
      <c r="AT181" s="21" t="str">
        <f>IF(C181="",IF(OR(AND($H181&lt;&gt;"",C181=""),AND($F180=$F181,$AZ181&lt;&gt;""),COUNTA($H$3:$H$1048576,#REF!,$F$3:$F$1048576)&gt;COUNTA($H$3:$H181,#REF!,$F$3:$F181),$AZ181&lt;&gt;""),INDEX(AT$3:AT$1048576,MATCH(MAX($AQ$3:$AQ180),$AQ$3:$AQ$1048576,0),0),""),C181)</f>
        <v/>
      </c>
      <c r="AU181" s="21" t="str">
        <f>IF(D181="",IF(OR(AND($H181&lt;&gt;"",D181=""),AND($F180=$F181,$AZ181&lt;&gt;""),COUNTA($H$3:$H$1048576,#REF!,$F$3:$F$1048576)&gt;COUNTA($H$3:$H181,#REF!,$F$3:$F181),$AZ181&lt;&gt;""),INDEX(AU$3:AU$1048576,MATCH(MAX($AQ$3:$AQ180),$AQ$3:$AQ$1048576,0),0),""),D181)</f>
        <v/>
      </c>
      <c r="AV181" s="21" t="str">
        <f>IF(E181="",IF(OR(AND($H181&lt;&gt;"",E181=""),AND($F180=$F181,$AZ181&lt;&gt;""),COUNTA($H$3:$H$1048576,#REF!,$F$3:$F$1048576)&gt;COUNTA($H$3:$H181,#REF!,$F$3:$F181),$AZ181&lt;&gt;""),INDEX(AV$3:AV$1048576,MATCH(MAX($AQ$3:$AQ180),$AQ$3:$AQ$1048576,0),0),""),E181)</f>
        <v/>
      </c>
      <c r="AW181" s="24" t="str">
        <f t="shared" si="340"/>
        <v/>
      </c>
      <c r="AX181" s="13" t="str">
        <f t="shared" si="341"/>
        <v/>
      </c>
      <c r="AY181" s="4" t="str">
        <f t="shared" si="342"/>
        <v/>
      </c>
      <c r="AZ181" s="4" t="str">
        <f>IF(AX181="",IF(OR(AND(H181&lt;&gt;"",F181=""),COUNTA($H$3:$H$1048576)&gt;COUNTA($H$3:$H181)),INDEX(AX$3:AX181,MATCH(MAX($AQ$3:AQ181),AQ$3:AQ181,0),0),""),AX181)</f>
        <v/>
      </c>
      <c r="BA181" s="4" t="str">
        <f>IF(AY181="",IF(AND(H181&lt;&gt;"",F181=""),INDEX(AY$3:AY181,MATCH(MAX($AQ$3:AQ181),AQ$3:AQ181,0),0),""),AY181)</f>
        <v/>
      </c>
      <c r="BB181" s="82" t="str">
        <f>IF(BC181="","",RANK(BC181,BC$3:BC$1048576,1)+COUNTIF($BC$3:BC181,BC181)-1)</f>
        <v/>
      </c>
      <c r="BC181" s="139" t="str">
        <f t="shared" si="343"/>
        <v/>
      </c>
      <c r="BD181" s="46" t="str">
        <f t="shared" si="344"/>
        <v/>
      </c>
      <c r="BE181" s="46" t="str">
        <f t="shared" si="345"/>
        <v/>
      </c>
      <c r="BF181" s="46" t="str">
        <f t="shared" si="346"/>
        <v/>
      </c>
      <c r="BG181" s="4" t="str">
        <f t="shared" si="347"/>
        <v/>
      </c>
      <c r="BH181" s="180" t="str">
        <f t="shared" si="348"/>
        <v/>
      </c>
      <c r="BI181" s="16" t="str">
        <f t="shared" si="349"/>
        <v/>
      </c>
      <c r="BJ181" s="52" t="str">
        <f>IF(BI181="","",IF(W181="","",IF(AND(K181=$K$1,$K$1&lt;&gt;""),$BT$2,IFERROR(IF(INDEX(価格設定!$D$5:$D$1048576,MATCH(Q181,価格設定!$B$5:$B$1048576,0),0)=価格設定!$D$3,$BT$2,$BS$2),$BS$2))))</f>
        <v/>
      </c>
      <c r="BK181" s="16" t="str">
        <f>IF(BI181="","",IF(COUNTIF($BI$3:BI181,BI181)=1,1,IF(AND(BI180=BI181,BH181=""),BK180,COUNTIF($BH$3:BH181,BH181))))</f>
        <v/>
      </c>
      <c r="BL181" s="52" t="str">
        <f t="shared" si="350"/>
        <v/>
      </c>
      <c r="BM181" s="52" t="str">
        <f t="shared" si="351"/>
        <v/>
      </c>
      <c r="BN181" s="119" t="str">
        <f t="shared" si="352"/>
        <v/>
      </c>
      <c r="BO181" s="119" t="str">
        <f t="shared" si="353"/>
        <v/>
      </c>
      <c r="BP181" s="17" t="str">
        <f t="shared" si="354"/>
        <v/>
      </c>
      <c r="BQ181" s="17" t="str">
        <f t="shared" si="355"/>
        <v/>
      </c>
      <c r="BR181" s="17" t="str">
        <f>IF(OR(BP181="",COUNTIF($BO$3:BO181,BO181)&lt;&gt;1),"",SUMIF(BO$3:BO$1048576,BO181,BP$3:BP$1048576))</f>
        <v/>
      </c>
      <c r="BS181" s="17" t="str">
        <f t="shared" si="356"/>
        <v/>
      </c>
      <c r="BT181" s="17" t="str">
        <f t="shared" si="357"/>
        <v/>
      </c>
      <c r="BU181" s="17" t="str">
        <f t="shared" si="358"/>
        <v/>
      </c>
      <c r="BV181" s="24" t="str">
        <f t="shared" si="359"/>
        <v/>
      </c>
      <c r="BW181" s="24" t="str">
        <f t="shared" si="360"/>
        <v/>
      </c>
      <c r="BX181" s="24" t="str">
        <f t="shared" si="361"/>
        <v/>
      </c>
      <c r="BY181" s="26" t="str">
        <f t="shared" si="362"/>
        <v/>
      </c>
      <c r="BZ181" s="26" t="str">
        <f t="shared" si="363"/>
        <v/>
      </c>
      <c r="CA181" s="26" t="str">
        <f t="shared" si="364"/>
        <v/>
      </c>
      <c r="CB181" s="66" t="str">
        <f t="shared" si="365"/>
        <v/>
      </c>
      <c r="CC181" s="65" t="str">
        <f t="shared" si="366"/>
        <v/>
      </c>
      <c r="CD181" s="26" t="str">
        <f t="shared" si="367"/>
        <v/>
      </c>
      <c r="CE181" s="26" t="str">
        <f t="shared" si="368"/>
        <v/>
      </c>
      <c r="CF181" s="193" t="str">
        <f t="shared" si="369"/>
        <v/>
      </c>
      <c r="CG181" s="193" t="str">
        <f t="shared" si="370"/>
        <v/>
      </c>
      <c r="CH181" s="26" t="str">
        <f t="shared" si="371"/>
        <v/>
      </c>
      <c r="CI181" s="26" t="str">
        <f t="shared" si="372"/>
        <v/>
      </c>
      <c r="CJ181" s="65" t="str">
        <f t="shared" si="373"/>
        <v/>
      </c>
      <c r="CK181" s="65" t="str">
        <f t="shared" si="374"/>
        <v/>
      </c>
      <c r="CL181" s="64" t="str">
        <f t="shared" si="375"/>
        <v/>
      </c>
      <c r="CM181" s="64" t="str">
        <f t="shared" si="376"/>
        <v/>
      </c>
      <c r="CN181" s="65" t="str">
        <f t="shared" si="377"/>
        <v/>
      </c>
      <c r="CP181" s="63" t="str">
        <f>IF(BH181="","",MAX($CP$3:CP180)+1)</f>
        <v/>
      </c>
      <c r="CQ181" s="24" t="str">
        <f t="shared" si="378"/>
        <v/>
      </c>
      <c r="CR181" s="24" t="str">
        <f t="shared" si="379"/>
        <v/>
      </c>
      <c r="CS181" s="24" t="str">
        <f t="shared" si="380"/>
        <v/>
      </c>
      <c r="CT181" s="58" t="str">
        <f>IF(BO181="","",COUNTIF($BO$3:BO181,BO181)&amp;"@"&amp;BO181)</f>
        <v/>
      </c>
      <c r="CU181" s="16" t="str">
        <f t="shared" si="318"/>
        <v/>
      </c>
      <c r="CV181" s="63" t="str">
        <f t="shared" si="381"/>
        <v/>
      </c>
      <c r="CW181" s="16" t="str">
        <f t="shared" si="382"/>
        <v/>
      </c>
      <c r="CX181" s="16" t="str">
        <f t="shared" si="383"/>
        <v/>
      </c>
      <c r="CY181" s="16" t="str">
        <f t="shared" si="384"/>
        <v/>
      </c>
      <c r="CZ181" s="85" t="str">
        <f t="shared" si="385"/>
        <v/>
      </c>
      <c r="DA181" s="16" t="str">
        <f t="shared" si="386"/>
        <v/>
      </c>
      <c r="DB181" s="16" t="str">
        <f t="shared" si="387"/>
        <v/>
      </c>
      <c r="DC181" s="28" t="str">
        <f>IF(CP181="","",$DC$1&amp;(INDEX(価格設定!D$1:XFD$3,ROW(価格設定!$D$3),MATCH($AW181,価格設定!D$1:XFD$1,1))*100)&amp;"%")</f>
        <v/>
      </c>
      <c r="DD181" s="28" t="str">
        <f>IF(CP181="","",$DD$1&amp;(INDEX(価格設定!D$1:XFD$3,ROW(価格設定!$D$2),MATCH($AW181,価格設定!D$1:XFD$1,1))*100)&amp;"%")</f>
        <v/>
      </c>
      <c r="DE181" s="29" t="str">
        <f t="shared" si="388"/>
        <v/>
      </c>
      <c r="DG181" s="58" t="str">
        <f t="shared" si="389"/>
        <v/>
      </c>
      <c r="DH181" s="58" t="str">
        <f t="shared" si="390"/>
        <v/>
      </c>
      <c r="DI181" s="58" t="str">
        <f t="shared" si="391"/>
        <v/>
      </c>
      <c r="DJ181" s="85" t="str">
        <f t="shared" si="392"/>
        <v/>
      </c>
      <c r="DL181" s="58" t="str">
        <f>IF(COUNTIF(DG$3:DG$1048576,DG181)=COUNTIF($DG$3:$DG181,DG181),DG181,"")</f>
        <v/>
      </c>
      <c r="DM181" s="85" t="str">
        <f t="shared" si="393"/>
        <v/>
      </c>
      <c r="DN181" s="85" t="str">
        <f t="shared" si="319"/>
        <v/>
      </c>
      <c r="DO181" s="85" t="str">
        <f t="shared" si="319"/>
        <v/>
      </c>
      <c r="DP181" s="303"/>
      <c r="DQ181" s="17" t="str">
        <f t="shared" si="320"/>
        <v/>
      </c>
      <c r="DR181" s="17" t="str">
        <f t="shared" si="321"/>
        <v/>
      </c>
      <c r="DS181" s="17" t="str">
        <f t="shared" si="322"/>
        <v/>
      </c>
      <c r="DU181" s="16" t="str">
        <f t="shared" si="394"/>
        <v/>
      </c>
      <c r="DV181" s="16" t="str">
        <f>IF(DU181="","",COUNT($DU$3:DU181))</f>
        <v/>
      </c>
      <c r="DW181" s="16" t="str">
        <f t="shared" si="395"/>
        <v/>
      </c>
      <c r="DX181" s="16" t="str">
        <f t="shared" si="396"/>
        <v/>
      </c>
      <c r="DY181" s="16" t="str">
        <f>IF(DZ181="","",COUNTIF(DZ$3:DZ181,DZ181))</f>
        <v/>
      </c>
      <c r="DZ181" s="16" t="str">
        <f t="shared" si="397"/>
        <v/>
      </c>
      <c r="EA181" s="16" t="str">
        <f t="shared" si="398"/>
        <v/>
      </c>
      <c r="EB181" s="16" t="str">
        <f t="shared" si="399"/>
        <v/>
      </c>
      <c r="EC181" s="16" t="str">
        <f t="shared" si="400"/>
        <v/>
      </c>
      <c r="ED181" s="16" t="str">
        <f t="shared" si="401"/>
        <v/>
      </c>
      <c r="EE181" s="16" t="str">
        <f t="shared" si="402"/>
        <v/>
      </c>
      <c r="EF181" s="16" t="str">
        <f t="shared" si="403"/>
        <v/>
      </c>
      <c r="EG181" s="16" t="str">
        <f t="shared" si="404"/>
        <v/>
      </c>
      <c r="EH181" s="16" t="str">
        <f t="shared" si="405"/>
        <v/>
      </c>
      <c r="EI181" s="16" t="str">
        <f t="shared" si="406"/>
        <v/>
      </c>
      <c r="EJ181" s="16" t="str">
        <f t="shared" si="407"/>
        <v/>
      </c>
      <c r="EK181" s="16" t="str">
        <f t="shared" si="408"/>
        <v/>
      </c>
      <c r="EL181" s="58" t="str">
        <f t="shared" si="409"/>
        <v/>
      </c>
      <c r="EM181" s="58" t="str">
        <f>IF(OR($DZ181="",CR181=""),IF($EL181="","",$EL181),IF(OR(CR181="なし",CR181=0),領収書!$H$1,CR181))</f>
        <v/>
      </c>
      <c r="EN181" s="58" t="str">
        <f>IF(OR($DZ181="",CS181=""),IF($EL181="","",$EL181),IF(OR(CS181="なし",CS181=0),入力!$EN$1,CS181))</f>
        <v/>
      </c>
      <c r="EO181" s="63" t="str">
        <f t="shared" si="410"/>
        <v/>
      </c>
      <c r="EP181" s="63" t="str">
        <f t="shared" si="411"/>
        <v/>
      </c>
      <c r="ER181" s="16" t="str">
        <f>IF(AND(COUNTIF($ET$3:ET181,ET181)=1,ET181&lt;&gt;""),MAX($ER$3:ER180)+1,"")</f>
        <v/>
      </c>
      <c r="ES181" s="16" t="str">
        <f>IF(価格設定!B183="","",価格設定!B183)</f>
        <v/>
      </c>
      <c r="ET181" s="16" t="str">
        <f>IF(価格設定!C183="","",価格設定!C183)</f>
        <v/>
      </c>
      <c r="EV181" s="16" t="str">
        <f t="shared" si="323"/>
        <v/>
      </c>
      <c r="EW181" s="16" t="str">
        <f t="shared" si="412"/>
        <v/>
      </c>
    </row>
    <row r="182" spans="1:153" ht="30" customHeight="1" x14ac:dyDescent="0.2">
      <c r="A182" s="225"/>
      <c r="B182" s="212"/>
      <c r="C182" s="221"/>
      <c r="D182" s="164"/>
      <c r="E182" s="165"/>
      <c r="F182" s="166"/>
      <c r="G182" s="167"/>
      <c r="H182" s="179"/>
      <c r="I182" s="306"/>
      <c r="J182" s="169"/>
      <c r="K182" s="179"/>
      <c r="L182" s="186"/>
      <c r="M182" s="186"/>
      <c r="N182" s="168"/>
      <c r="O182" s="170"/>
      <c r="P182" s="212"/>
      <c r="Q182" s="179" t="str">
        <f>IFERROR(IF(H182="","",IFERROR(INDEX(価格設定!$B$5:$B$1048576,MATCH(H182,価格設定!$B$5:$B$1048576,0),0),INDEX(価格設定!$B$5:$B$1048576,MATCH("*"&amp;H182&amp;"*",価格設定!$B$5:$B$1048576,0),0))),H182)</f>
        <v/>
      </c>
      <c r="R182" s="250" t="str">
        <f>IFERROR(IF(Q182="",IF(K182="","",K182),IF(K182="",IF(INDEX(価格設定!$C$5:$C$1048576,MATCH(Q182,価格設定!$B$5:$B$1048576,0),0)=0,"",INDEX(価格設定!$C$5:$C$1048576,MATCH(Q182,価格設定!$B$5:$B$1048576,0),0)),IF(K182="なし","",K182))),"")</f>
        <v/>
      </c>
      <c r="S182" s="308" t="str">
        <f t="shared" si="324"/>
        <v/>
      </c>
      <c r="T182" s="126" t="str">
        <f>IFERROR(IF(J182="",IF(INDEX(価格設定!$E$5:$R$1048576,MATCH($Q182,価格設定!B$5:B$1048576,0),MATCH($AW182,価格設定!E$1:X$1,1))=0,"",INDEX(価格設定!$E$5:$R$1048576,MATCH($Q182,価格設定!B$5:B$1048576,0),MATCH($AW182,価格設定!E$1:X$1,1))),J182),"")</f>
        <v/>
      </c>
      <c r="U182" s="126" t="str">
        <f t="shared" si="325"/>
        <v/>
      </c>
      <c r="V182" s="132" t="str">
        <f t="shared" si="326"/>
        <v/>
      </c>
      <c r="W182" s="127" t="str">
        <f>IFERROR(IF(OR(T182="",T182&lt;0),"",IFERROR(INDEX(価格設定!E$2:X$3,IF(AND(K182=$K$1,$K$1&lt;&gt;""),ROW(価格設定!$D$3)-1,MATCH(INDEX(価格設定!$D$5:$D$1048576,MATCH(Q182,価格設定!$B$5:$B$1048576,0),0),価格設定!$D$2:$D$3,0)),MATCH($AW182,価格設定!E$1:X$1,1)),INDEX(価格設定!E$2:X$2,0,MATCH($AW182,価格設定!E$1:X$1,1)))),"")</f>
        <v/>
      </c>
      <c r="X182" s="126" t="str">
        <f t="shared" si="317"/>
        <v/>
      </c>
      <c r="Y182" s="128" t="str">
        <f t="shared" si="327"/>
        <v/>
      </c>
      <c r="Z182" s="126" t="str">
        <f t="shared" si="328"/>
        <v/>
      </c>
      <c r="AA182" s="129" t="str">
        <f t="shared" si="329"/>
        <v/>
      </c>
      <c r="AB182" s="126" t="str">
        <f t="shared" si="330"/>
        <v/>
      </c>
      <c r="AC182" s="280" t="str">
        <f t="shared" si="331"/>
        <v/>
      </c>
      <c r="AD182" s="15"/>
      <c r="AE182" s="204" t="str">
        <f>IF(AF182="","",COUNT($AF$3:AF182))</f>
        <v/>
      </c>
      <c r="AF182" s="206" t="str">
        <f t="shared" si="332"/>
        <v/>
      </c>
      <c r="AG182" s="204" t="str">
        <f t="shared" si="333"/>
        <v/>
      </c>
      <c r="AH182" s="204" t="str">
        <f t="shared" si="334"/>
        <v/>
      </c>
      <c r="AI182" s="287"/>
      <c r="AJ182" s="15"/>
      <c r="AK182" s="138" t="str">
        <f t="shared" si="335"/>
        <v/>
      </c>
      <c r="AL182" s="131" t="str">
        <f t="shared" si="336"/>
        <v/>
      </c>
      <c r="AM182" s="131" t="str">
        <f t="shared" si="337"/>
        <v/>
      </c>
      <c r="AN182" s="313" t="str">
        <f t="shared" si="338"/>
        <v/>
      </c>
      <c r="AO182" s="316" t="str">
        <f t="shared" si="339"/>
        <v/>
      </c>
      <c r="AP182" s="18"/>
      <c r="AQ182" s="3" t="str">
        <f>IF(F182="","",MAX($AQ$3:AQ181)+1)</f>
        <v/>
      </c>
      <c r="AR182" s="3" t="str">
        <f>IF(OR(AQ182="",BB182=""),"",MAX($AR$3:AR181)+1)</f>
        <v/>
      </c>
      <c r="AS182" s="3" t="str">
        <f>IF(CQ182="","",RANK(CQ182,CQ$3:CQ$1048576,1)+COUNTIF($CQ$3:CQ182,CQ182)-1)</f>
        <v/>
      </c>
      <c r="AT182" s="21" t="str">
        <f>IF(C182="",IF(OR(AND($H182&lt;&gt;"",C182=""),AND($F181=$F182,$AZ182&lt;&gt;""),COUNTA($H$3:$H$1048576,#REF!,$F$3:$F$1048576)&gt;COUNTA($H$3:$H182,#REF!,$F$3:$F182),$AZ182&lt;&gt;""),INDEX(AT$3:AT$1048576,MATCH(MAX($AQ$3:$AQ181),$AQ$3:$AQ$1048576,0),0),""),C182)</f>
        <v/>
      </c>
      <c r="AU182" s="21" t="str">
        <f>IF(D182="",IF(OR(AND($H182&lt;&gt;"",D182=""),AND($F181=$F182,$AZ182&lt;&gt;""),COUNTA($H$3:$H$1048576,#REF!,$F$3:$F$1048576)&gt;COUNTA($H$3:$H182,#REF!,$F$3:$F182),$AZ182&lt;&gt;""),INDEX(AU$3:AU$1048576,MATCH(MAX($AQ$3:$AQ181),$AQ$3:$AQ$1048576,0),0),""),D182)</f>
        <v/>
      </c>
      <c r="AV182" s="21" t="str">
        <f>IF(E182="",IF(OR(AND($H182&lt;&gt;"",E182=""),AND($F181=$F182,$AZ182&lt;&gt;""),COUNTA($H$3:$H$1048576,#REF!,$F$3:$F$1048576)&gt;COUNTA($H$3:$H182,#REF!,$F$3:$F182),$AZ182&lt;&gt;""),INDEX(AV$3:AV$1048576,MATCH(MAX($AQ$3:$AQ181),$AQ$3:$AQ$1048576,0),0),""),E182)</f>
        <v/>
      </c>
      <c r="AW182" s="24" t="str">
        <f t="shared" si="340"/>
        <v/>
      </c>
      <c r="AX182" s="13" t="str">
        <f t="shared" si="341"/>
        <v/>
      </c>
      <c r="AY182" s="4" t="str">
        <f t="shared" si="342"/>
        <v/>
      </c>
      <c r="AZ182" s="4" t="str">
        <f>IF(AX182="",IF(OR(AND(H182&lt;&gt;"",F182=""),COUNTA($H$3:$H$1048576)&gt;COUNTA($H$3:$H182)),INDEX(AX$3:AX182,MATCH(MAX($AQ$3:AQ182),AQ$3:AQ182,0),0),""),AX182)</f>
        <v/>
      </c>
      <c r="BA182" s="4" t="str">
        <f>IF(AY182="",IF(AND(H182&lt;&gt;"",F182=""),INDEX(AY$3:AY182,MATCH(MAX($AQ$3:AQ182),AQ$3:AQ182,0),0),""),AY182)</f>
        <v/>
      </c>
      <c r="BB182" s="82" t="str">
        <f>IF(BC182="","",RANK(BC182,BC$3:BC$1048576,1)+COUNTIF($BC$3:BC182,BC182)-1)</f>
        <v/>
      </c>
      <c r="BC182" s="139" t="str">
        <f t="shared" si="343"/>
        <v/>
      </c>
      <c r="BD182" s="46" t="str">
        <f t="shared" si="344"/>
        <v/>
      </c>
      <c r="BE182" s="46" t="str">
        <f t="shared" si="345"/>
        <v/>
      </c>
      <c r="BF182" s="46" t="str">
        <f t="shared" si="346"/>
        <v/>
      </c>
      <c r="BG182" s="4" t="str">
        <f t="shared" si="347"/>
        <v/>
      </c>
      <c r="BH182" s="180" t="str">
        <f t="shared" si="348"/>
        <v/>
      </c>
      <c r="BI182" s="16" t="str">
        <f t="shared" si="349"/>
        <v/>
      </c>
      <c r="BJ182" s="52" t="str">
        <f>IF(BI182="","",IF(W182="","",IF(AND(K182=$K$1,$K$1&lt;&gt;""),$BT$2,IFERROR(IF(INDEX(価格設定!$D$5:$D$1048576,MATCH(Q182,価格設定!$B$5:$B$1048576,0),0)=価格設定!$D$3,$BT$2,$BS$2),$BS$2))))</f>
        <v/>
      </c>
      <c r="BK182" s="16" t="str">
        <f>IF(BI182="","",IF(COUNTIF($BI$3:BI182,BI182)=1,1,IF(AND(BI181=BI182,BH182=""),BK181,COUNTIF($BH$3:BH182,BH182))))</f>
        <v/>
      </c>
      <c r="BL182" s="52" t="str">
        <f t="shared" si="350"/>
        <v/>
      </c>
      <c r="BM182" s="52" t="str">
        <f t="shared" si="351"/>
        <v/>
      </c>
      <c r="BN182" s="119" t="str">
        <f t="shared" si="352"/>
        <v/>
      </c>
      <c r="BO182" s="119" t="str">
        <f t="shared" si="353"/>
        <v/>
      </c>
      <c r="BP182" s="17" t="str">
        <f t="shared" si="354"/>
        <v/>
      </c>
      <c r="BQ182" s="17" t="str">
        <f t="shared" si="355"/>
        <v/>
      </c>
      <c r="BR182" s="17" t="str">
        <f>IF(OR(BP182="",COUNTIF($BO$3:BO182,BO182)&lt;&gt;1),"",SUMIF(BO$3:BO$1048576,BO182,BP$3:BP$1048576))</f>
        <v/>
      </c>
      <c r="BS182" s="17" t="str">
        <f t="shared" si="356"/>
        <v/>
      </c>
      <c r="BT182" s="17" t="str">
        <f t="shared" si="357"/>
        <v/>
      </c>
      <c r="BU182" s="17" t="str">
        <f t="shared" si="358"/>
        <v/>
      </c>
      <c r="BV182" s="24" t="str">
        <f t="shared" si="359"/>
        <v/>
      </c>
      <c r="BW182" s="24" t="str">
        <f t="shared" si="360"/>
        <v/>
      </c>
      <c r="BX182" s="24" t="str">
        <f t="shared" si="361"/>
        <v/>
      </c>
      <c r="BY182" s="26" t="str">
        <f t="shared" si="362"/>
        <v/>
      </c>
      <c r="BZ182" s="26" t="str">
        <f t="shared" si="363"/>
        <v/>
      </c>
      <c r="CA182" s="26" t="str">
        <f t="shared" si="364"/>
        <v/>
      </c>
      <c r="CB182" s="66" t="str">
        <f t="shared" si="365"/>
        <v/>
      </c>
      <c r="CC182" s="65" t="str">
        <f t="shared" si="366"/>
        <v/>
      </c>
      <c r="CD182" s="26" t="str">
        <f t="shared" si="367"/>
        <v/>
      </c>
      <c r="CE182" s="26" t="str">
        <f t="shared" si="368"/>
        <v/>
      </c>
      <c r="CF182" s="193" t="str">
        <f t="shared" si="369"/>
        <v/>
      </c>
      <c r="CG182" s="193" t="str">
        <f t="shared" si="370"/>
        <v/>
      </c>
      <c r="CH182" s="26" t="str">
        <f t="shared" si="371"/>
        <v/>
      </c>
      <c r="CI182" s="26" t="str">
        <f t="shared" si="372"/>
        <v/>
      </c>
      <c r="CJ182" s="65" t="str">
        <f t="shared" si="373"/>
        <v/>
      </c>
      <c r="CK182" s="65" t="str">
        <f t="shared" si="374"/>
        <v/>
      </c>
      <c r="CL182" s="64" t="str">
        <f t="shared" si="375"/>
        <v/>
      </c>
      <c r="CM182" s="64" t="str">
        <f t="shared" si="376"/>
        <v/>
      </c>
      <c r="CN182" s="65" t="str">
        <f t="shared" si="377"/>
        <v/>
      </c>
      <c r="CP182" s="63" t="str">
        <f>IF(BH182="","",MAX($CP$3:CP181)+1)</f>
        <v/>
      </c>
      <c r="CQ182" s="24" t="str">
        <f t="shared" si="378"/>
        <v/>
      </c>
      <c r="CR182" s="24" t="str">
        <f t="shared" si="379"/>
        <v/>
      </c>
      <c r="CS182" s="24" t="str">
        <f t="shared" si="380"/>
        <v/>
      </c>
      <c r="CT182" s="58" t="str">
        <f>IF(BO182="","",COUNTIF($BO$3:BO182,BO182)&amp;"@"&amp;BO182)</f>
        <v/>
      </c>
      <c r="CU182" s="16" t="str">
        <f t="shared" si="318"/>
        <v/>
      </c>
      <c r="CV182" s="63" t="str">
        <f t="shared" si="381"/>
        <v/>
      </c>
      <c r="CW182" s="16" t="str">
        <f t="shared" si="382"/>
        <v/>
      </c>
      <c r="CX182" s="16" t="str">
        <f t="shared" si="383"/>
        <v/>
      </c>
      <c r="CY182" s="16" t="str">
        <f t="shared" si="384"/>
        <v/>
      </c>
      <c r="CZ182" s="85" t="str">
        <f t="shared" si="385"/>
        <v/>
      </c>
      <c r="DA182" s="16" t="str">
        <f t="shared" si="386"/>
        <v/>
      </c>
      <c r="DB182" s="16" t="str">
        <f t="shared" si="387"/>
        <v/>
      </c>
      <c r="DC182" s="28" t="str">
        <f>IF(CP182="","",$DC$1&amp;(INDEX(価格設定!D$1:XFD$3,ROW(価格設定!$D$3),MATCH($AW182,価格設定!D$1:XFD$1,1))*100)&amp;"%")</f>
        <v/>
      </c>
      <c r="DD182" s="28" t="str">
        <f>IF(CP182="","",$DD$1&amp;(INDEX(価格設定!D$1:XFD$3,ROW(価格設定!$D$2),MATCH($AW182,価格設定!D$1:XFD$1,1))*100)&amp;"%")</f>
        <v/>
      </c>
      <c r="DE182" s="29" t="str">
        <f t="shared" si="388"/>
        <v/>
      </c>
      <c r="DG182" s="58" t="str">
        <f t="shared" si="389"/>
        <v/>
      </c>
      <c r="DH182" s="58" t="str">
        <f t="shared" si="390"/>
        <v/>
      </c>
      <c r="DI182" s="58" t="str">
        <f t="shared" si="391"/>
        <v/>
      </c>
      <c r="DJ182" s="85" t="str">
        <f t="shared" si="392"/>
        <v/>
      </c>
      <c r="DL182" s="58" t="str">
        <f>IF(COUNTIF(DG$3:DG$1048576,DG182)=COUNTIF($DG$3:$DG182,DG182),DG182,"")</f>
        <v/>
      </c>
      <c r="DM182" s="85" t="str">
        <f t="shared" si="393"/>
        <v/>
      </c>
      <c r="DN182" s="85" t="str">
        <f t="shared" si="319"/>
        <v/>
      </c>
      <c r="DO182" s="85" t="str">
        <f t="shared" si="319"/>
        <v/>
      </c>
      <c r="DP182" s="303"/>
      <c r="DQ182" s="17" t="str">
        <f t="shared" si="320"/>
        <v/>
      </c>
      <c r="DR182" s="17" t="str">
        <f t="shared" si="321"/>
        <v/>
      </c>
      <c r="DS182" s="17" t="str">
        <f t="shared" si="322"/>
        <v/>
      </c>
      <c r="DU182" s="16" t="str">
        <f t="shared" si="394"/>
        <v/>
      </c>
      <c r="DV182" s="16" t="str">
        <f>IF(DU182="","",COUNT($DU$3:DU182))</f>
        <v/>
      </c>
      <c r="DW182" s="16" t="str">
        <f t="shared" si="395"/>
        <v/>
      </c>
      <c r="DX182" s="16" t="str">
        <f t="shared" si="396"/>
        <v/>
      </c>
      <c r="DY182" s="16" t="str">
        <f>IF(DZ182="","",COUNTIF(DZ$3:DZ182,DZ182))</f>
        <v/>
      </c>
      <c r="DZ182" s="16" t="str">
        <f t="shared" si="397"/>
        <v/>
      </c>
      <c r="EA182" s="16" t="str">
        <f t="shared" si="398"/>
        <v/>
      </c>
      <c r="EB182" s="16" t="str">
        <f t="shared" si="399"/>
        <v/>
      </c>
      <c r="EC182" s="16" t="str">
        <f t="shared" si="400"/>
        <v/>
      </c>
      <c r="ED182" s="16" t="str">
        <f t="shared" si="401"/>
        <v/>
      </c>
      <c r="EE182" s="16" t="str">
        <f t="shared" si="402"/>
        <v/>
      </c>
      <c r="EF182" s="16" t="str">
        <f t="shared" si="403"/>
        <v/>
      </c>
      <c r="EG182" s="16" t="str">
        <f t="shared" si="404"/>
        <v/>
      </c>
      <c r="EH182" s="16" t="str">
        <f t="shared" si="405"/>
        <v/>
      </c>
      <c r="EI182" s="16" t="str">
        <f t="shared" si="406"/>
        <v/>
      </c>
      <c r="EJ182" s="16" t="str">
        <f t="shared" si="407"/>
        <v/>
      </c>
      <c r="EK182" s="16" t="str">
        <f t="shared" si="408"/>
        <v/>
      </c>
      <c r="EL182" s="58" t="str">
        <f t="shared" si="409"/>
        <v/>
      </c>
      <c r="EM182" s="58" t="str">
        <f>IF(OR($DZ182="",CR182=""),IF($EL182="","",$EL182),IF(OR(CR182="なし",CR182=0),領収書!$H$1,CR182))</f>
        <v/>
      </c>
      <c r="EN182" s="58" t="str">
        <f>IF(OR($DZ182="",CS182=""),IF($EL182="","",$EL182),IF(OR(CS182="なし",CS182=0),入力!$EN$1,CS182))</f>
        <v/>
      </c>
      <c r="EO182" s="63" t="str">
        <f t="shared" si="410"/>
        <v/>
      </c>
      <c r="EP182" s="63" t="str">
        <f t="shared" si="411"/>
        <v/>
      </c>
      <c r="ER182" s="16" t="str">
        <f>IF(AND(COUNTIF($ET$3:ET182,ET182)=1,ET182&lt;&gt;""),MAX($ER$3:ER181)+1,"")</f>
        <v/>
      </c>
      <c r="ES182" s="16" t="str">
        <f>IF(価格設定!B184="","",価格設定!B184)</f>
        <v/>
      </c>
      <c r="ET182" s="16" t="str">
        <f>IF(価格設定!C184="","",価格設定!C184)</f>
        <v/>
      </c>
      <c r="EV182" s="16" t="str">
        <f t="shared" si="323"/>
        <v/>
      </c>
      <c r="EW182" s="16" t="str">
        <f t="shared" si="412"/>
        <v/>
      </c>
    </row>
    <row r="183" spans="1:153" ht="30" customHeight="1" x14ac:dyDescent="0.2">
      <c r="A183" s="225"/>
      <c r="B183" s="212"/>
      <c r="C183" s="221"/>
      <c r="D183" s="164"/>
      <c r="E183" s="165"/>
      <c r="F183" s="166"/>
      <c r="G183" s="167"/>
      <c r="H183" s="179"/>
      <c r="I183" s="306"/>
      <c r="J183" s="169"/>
      <c r="K183" s="179"/>
      <c r="L183" s="186"/>
      <c r="M183" s="186"/>
      <c r="N183" s="168"/>
      <c r="O183" s="170"/>
      <c r="P183" s="212"/>
      <c r="Q183" s="179" t="str">
        <f>IFERROR(IF(H183="","",IFERROR(INDEX(価格設定!$B$5:$B$1048576,MATCH(H183,価格設定!$B$5:$B$1048576,0),0),INDEX(価格設定!$B$5:$B$1048576,MATCH("*"&amp;H183&amp;"*",価格設定!$B$5:$B$1048576,0),0))),H183)</f>
        <v/>
      </c>
      <c r="R183" s="250" t="str">
        <f>IFERROR(IF(Q183="",IF(K183="","",K183),IF(K183="",IF(INDEX(価格設定!$C$5:$C$1048576,MATCH(Q183,価格設定!$B$5:$B$1048576,0),0)=0,"",INDEX(価格設定!$C$5:$C$1048576,MATCH(Q183,価格設定!$B$5:$B$1048576,0),0)),IF(K183="なし","",K183))),"")</f>
        <v/>
      </c>
      <c r="S183" s="308" t="str">
        <f t="shared" si="324"/>
        <v/>
      </c>
      <c r="T183" s="126" t="str">
        <f>IFERROR(IF(J183="",IF(INDEX(価格設定!$E$5:$R$1048576,MATCH($Q183,価格設定!B$5:B$1048576,0),MATCH($AW183,価格設定!E$1:X$1,1))=0,"",INDEX(価格設定!$E$5:$R$1048576,MATCH($Q183,価格設定!B$5:B$1048576,0),MATCH($AW183,価格設定!E$1:X$1,1))),J183),"")</f>
        <v/>
      </c>
      <c r="U183" s="126" t="str">
        <f t="shared" si="325"/>
        <v/>
      </c>
      <c r="V183" s="132" t="str">
        <f t="shared" si="326"/>
        <v/>
      </c>
      <c r="W183" s="127" t="str">
        <f>IFERROR(IF(OR(T183="",T183&lt;0),"",IFERROR(INDEX(価格設定!E$2:X$3,IF(AND(K183=$K$1,$K$1&lt;&gt;""),ROW(価格設定!$D$3)-1,MATCH(INDEX(価格設定!$D$5:$D$1048576,MATCH(Q183,価格設定!$B$5:$B$1048576,0),0),価格設定!$D$2:$D$3,0)),MATCH($AW183,価格設定!E$1:X$1,1)),INDEX(価格設定!E$2:X$2,0,MATCH($AW183,価格設定!E$1:X$1,1)))),"")</f>
        <v/>
      </c>
      <c r="X183" s="126" t="str">
        <f t="shared" si="317"/>
        <v/>
      </c>
      <c r="Y183" s="128" t="str">
        <f t="shared" si="327"/>
        <v/>
      </c>
      <c r="Z183" s="126" t="str">
        <f t="shared" si="328"/>
        <v/>
      </c>
      <c r="AA183" s="129" t="str">
        <f t="shared" si="329"/>
        <v/>
      </c>
      <c r="AB183" s="126" t="str">
        <f t="shared" si="330"/>
        <v/>
      </c>
      <c r="AC183" s="280" t="str">
        <f t="shared" si="331"/>
        <v/>
      </c>
      <c r="AD183" s="15"/>
      <c r="AE183" s="204" t="str">
        <f>IF(AF183="","",COUNT($AF$3:AF183))</f>
        <v/>
      </c>
      <c r="AF183" s="206" t="str">
        <f t="shared" si="332"/>
        <v/>
      </c>
      <c r="AG183" s="204" t="str">
        <f t="shared" si="333"/>
        <v/>
      </c>
      <c r="AH183" s="204" t="str">
        <f t="shared" si="334"/>
        <v/>
      </c>
      <c r="AI183" s="287"/>
      <c r="AJ183" s="15"/>
      <c r="AK183" s="138" t="str">
        <f t="shared" si="335"/>
        <v/>
      </c>
      <c r="AL183" s="131" t="str">
        <f t="shared" si="336"/>
        <v/>
      </c>
      <c r="AM183" s="131" t="str">
        <f t="shared" si="337"/>
        <v/>
      </c>
      <c r="AN183" s="313" t="str">
        <f t="shared" si="338"/>
        <v/>
      </c>
      <c r="AO183" s="316" t="str">
        <f t="shared" si="339"/>
        <v/>
      </c>
      <c r="AP183" s="18"/>
      <c r="AQ183" s="3" t="str">
        <f>IF(F183="","",MAX($AQ$3:AQ182)+1)</f>
        <v/>
      </c>
      <c r="AR183" s="3" t="str">
        <f>IF(OR(AQ183="",BB183=""),"",MAX($AR$3:AR182)+1)</f>
        <v/>
      </c>
      <c r="AS183" s="3" t="str">
        <f>IF(CQ183="","",RANK(CQ183,CQ$3:CQ$1048576,1)+COUNTIF($CQ$3:CQ183,CQ183)-1)</f>
        <v/>
      </c>
      <c r="AT183" s="21" t="str">
        <f>IF(C183="",IF(OR(AND($H183&lt;&gt;"",C183=""),AND($F182=$F183,$AZ183&lt;&gt;""),COUNTA($H$3:$H$1048576,#REF!,$F$3:$F$1048576)&gt;COUNTA($H$3:$H183,#REF!,$F$3:$F183),$AZ183&lt;&gt;""),INDEX(AT$3:AT$1048576,MATCH(MAX($AQ$3:$AQ182),$AQ$3:$AQ$1048576,0),0),""),C183)</f>
        <v/>
      </c>
      <c r="AU183" s="21" t="str">
        <f>IF(D183="",IF(OR(AND($H183&lt;&gt;"",D183=""),AND($F182=$F183,$AZ183&lt;&gt;""),COUNTA($H$3:$H$1048576,#REF!,$F$3:$F$1048576)&gt;COUNTA($H$3:$H183,#REF!,$F$3:$F183),$AZ183&lt;&gt;""),INDEX(AU$3:AU$1048576,MATCH(MAX($AQ$3:$AQ182),$AQ$3:$AQ$1048576,0),0),""),D183)</f>
        <v/>
      </c>
      <c r="AV183" s="21" t="str">
        <f>IF(E183="",IF(OR(AND($H183&lt;&gt;"",E183=""),AND($F182=$F183,$AZ183&lt;&gt;""),COUNTA($H$3:$H$1048576,#REF!,$F$3:$F$1048576)&gt;COUNTA($H$3:$H183,#REF!,$F$3:$F183),$AZ183&lt;&gt;""),INDEX(AV$3:AV$1048576,MATCH(MAX($AQ$3:$AQ182),$AQ$3:$AQ$1048576,0),0),""),E183)</f>
        <v/>
      </c>
      <c r="AW183" s="24" t="str">
        <f t="shared" si="340"/>
        <v/>
      </c>
      <c r="AX183" s="13" t="str">
        <f t="shared" si="341"/>
        <v/>
      </c>
      <c r="AY183" s="4" t="str">
        <f t="shared" si="342"/>
        <v/>
      </c>
      <c r="AZ183" s="4" t="str">
        <f>IF(AX183="",IF(OR(AND(H183&lt;&gt;"",F183=""),COUNTA($H$3:$H$1048576)&gt;COUNTA($H$3:$H183)),INDEX(AX$3:AX183,MATCH(MAX($AQ$3:AQ183),AQ$3:AQ183,0),0),""),AX183)</f>
        <v/>
      </c>
      <c r="BA183" s="4" t="str">
        <f>IF(AY183="",IF(AND(H183&lt;&gt;"",F183=""),INDEX(AY$3:AY183,MATCH(MAX($AQ$3:AQ183),AQ$3:AQ183,0),0),""),AY183)</f>
        <v/>
      </c>
      <c r="BB183" s="82" t="str">
        <f>IF(BC183="","",RANK(BC183,BC$3:BC$1048576,1)+COUNTIF($BC$3:BC183,BC183)-1)</f>
        <v/>
      </c>
      <c r="BC183" s="139" t="str">
        <f t="shared" si="343"/>
        <v/>
      </c>
      <c r="BD183" s="46" t="str">
        <f t="shared" si="344"/>
        <v/>
      </c>
      <c r="BE183" s="46" t="str">
        <f t="shared" si="345"/>
        <v/>
      </c>
      <c r="BF183" s="46" t="str">
        <f t="shared" si="346"/>
        <v/>
      </c>
      <c r="BG183" s="4" t="str">
        <f t="shared" si="347"/>
        <v/>
      </c>
      <c r="BH183" s="180" t="str">
        <f t="shared" si="348"/>
        <v/>
      </c>
      <c r="BI183" s="16" t="str">
        <f t="shared" si="349"/>
        <v/>
      </c>
      <c r="BJ183" s="52" t="str">
        <f>IF(BI183="","",IF(W183="","",IF(AND(K183=$K$1,$K$1&lt;&gt;""),$BT$2,IFERROR(IF(INDEX(価格設定!$D$5:$D$1048576,MATCH(Q183,価格設定!$B$5:$B$1048576,0),0)=価格設定!$D$3,$BT$2,$BS$2),$BS$2))))</f>
        <v/>
      </c>
      <c r="BK183" s="16" t="str">
        <f>IF(BI183="","",IF(COUNTIF($BI$3:BI183,BI183)=1,1,IF(AND(BI182=BI183,BH183=""),BK182,COUNTIF($BH$3:BH183,BH183))))</f>
        <v/>
      </c>
      <c r="BL183" s="52" t="str">
        <f t="shared" si="350"/>
        <v/>
      </c>
      <c r="BM183" s="52" t="str">
        <f t="shared" si="351"/>
        <v/>
      </c>
      <c r="BN183" s="119" t="str">
        <f t="shared" si="352"/>
        <v/>
      </c>
      <c r="BO183" s="119" t="str">
        <f t="shared" si="353"/>
        <v/>
      </c>
      <c r="BP183" s="17" t="str">
        <f t="shared" si="354"/>
        <v/>
      </c>
      <c r="BQ183" s="17" t="str">
        <f t="shared" si="355"/>
        <v/>
      </c>
      <c r="BR183" s="17" t="str">
        <f>IF(OR(BP183="",COUNTIF($BO$3:BO183,BO183)&lt;&gt;1),"",SUMIF(BO$3:BO$1048576,BO183,BP$3:BP$1048576))</f>
        <v/>
      </c>
      <c r="BS183" s="17" t="str">
        <f t="shared" si="356"/>
        <v/>
      </c>
      <c r="BT183" s="17" t="str">
        <f t="shared" si="357"/>
        <v/>
      </c>
      <c r="BU183" s="17" t="str">
        <f t="shared" si="358"/>
        <v/>
      </c>
      <c r="BV183" s="24" t="str">
        <f t="shared" si="359"/>
        <v/>
      </c>
      <c r="BW183" s="24" t="str">
        <f t="shared" si="360"/>
        <v/>
      </c>
      <c r="BX183" s="24" t="str">
        <f t="shared" si="361"/>
        <v/>
      </c>
      <c r="BY183" s="26" t="str">
        <f t="shared" si="362"/>
        <v/>
      </c>
      <c r="BZ183" s="26" t="str">
        <f t="shared" si="363"/>
        <v/>
      </c>
      <c r="CA183" s="26" t="str">
        <f t="shared" si="364"/>
        <v/>
      </c>
      <c r="CB183" s="66" t="str">
        <f t="shared" si="365"/>
        <v/>
      </c>
      <c r="CC183" s="65" t="str">
        <f t="shared" si="366"/>
        <v/>
      </c>
      <c r="CD183" s="26" t="str">
        <f t="shared" si="367"/>
        <v/>
      </c>
      <c r="CE183" s="26" t="str">
        <f t="shared" si="368"/>
        <v/>
      </c>
      <c r="CF183" s="193" t="str">
        <f t="shared" si="369"/>
        <v/>
      </c>
      <c r="CG183" s="193" t="str">
        <f t="shared" si="370"/>
        <v/>
      </c>
      <c r="CH183" s="26" t="str">
        <f t="shared" si="371"/>
        <v/>
      </c>
      <c r="CI183" s="26" t="str">
        <f t="shared" si="372"/>
        <v/>
      </c>
      <c r="CJ183" s="65" t="str">
        <f t="shared" si="373"/>
        <v/>
      </c>
      <c r="CK183" s="65" t="str">
        <f t="shared" si="374"/>
        <v/>
      </c>
      <c r="CL183" s="64" t="str">
        <f t="shared" si="375"/>
        <v/>
      </c>
      <c r="CM183" s="64" t="str">
        <f t="shared" si="376"/>
        <v/>
      </c>
      <c r="CN183" s="65" t="str">
        <f t="shared" si="377"/>
        <v/>
      </c>
      <c r="CP183" s="63" t="str">
        <f>IF(BH183="","",MAX($CP$3:CP182)+1)</f>
        <v/>
      </c>
      <c r="CQ183" s="24" t="str">
        <f t="shared" si="378"/>
        <v/>
      </c>
      <c r="CR183" s="24" t="str">
        <f t="shared" si="379"/>
        <v/>
      </c>
      <c r="CS183" s="24" t="str">
        <f t="shared" si="380"/>
        <v/>
      </c>
      <c r="CT183" s="58" t="str">
        <f>IF(BO183="","",COUNTIF($BO$3:BO183,BO183)&amp;"@"&amp;BO183)</f>
        <v/>
      </c>
      <c r="CU183" s="16" t="str">
        <f t="shared" si="318"/>
        <v/>
      </c>
      <c r="CV183" s="63" t="str">
        <f t="shared" si="381"/>
        <v/>
      </c>
      <c r="CW183" s="16" t="str">
        <f t="shared" si="382"/>
        <v/>
      </c>
      <c r="CX183" s="16" t="str">
        <f t="shared" si="383"/>
        <v/>
      </c>
      <c r="CY183" s="16" t="str">
        <f t="shared" si="384"/>
        <v/>
      </c>
      <c r="CZ183" s="85" t="str">
        <f t="shared" si="385"/>
        <v/>
      </c>
      <c r="DA183" s="16" t="str">
        <f t="shared" si="386"/>
        <v/>
      </c>
      <c r="DB183" s="16" t="str">
        <f t="shared" si="387"/>
        <v/>
      </c>
      <c r="DC183" s="28" t="str">
        <f>IF(CP183="","",$DC$1&amp;(INDEX(価格設定!D$1:XFD$3,ROW(価格設定!$D$3),MATCH($AW183,価格設定!D$1:XFD$1,1))*100)&amp;"%")</f>
        <v/>
      </c>
      <c r="DD183" s="28" t="str">
        <f>IF(CP183="","",$DD$1&amp;(INDEX(価格設定!D$1:XFD$3,ROW(価格設定!$D$2),MATCH($AW183,価格設定!D$1:XFD$1,1))*100)&amp;"%")</f>
        <v/>
      </c>
      <c r="DE183" s="29" t="str">
        <f t="shared" si="388"/>
        <v/>
      </c>
      <c r="DG183" s="58" t="str">
        <f t="shared" si="389"/>
        <v/>
      </c>
      <c r="DH183" s="58" t="str">
        <f t="shared" si="390"/>
        <v/>
      </c>
      <c r="DI183" s="58" t="str">
        <f t="shared" si="391"/>
        <v/>
      </c>
      <c r="DJ183" s="85" t="str">
        <f t="shared" si="392"/>
        <v/>
      </c>
      <c r="DL183" s="58" t="str">
        <f>IF(COUNTIF(DG$3:DG$1048576,DG183)=COUNTIF($DG$3:$DG183,DG183),DG183,"")</f>
        <v/>
      </c>
      <c r="DM183" s="85" t="str">
        <f t="shared" si="393"/>
        <v/>
      </c>
      <c r="DN183" s="85" t="str">
        <f t="shared" si="319"/>
        <v/>
      </c>
      <c r="DO183" s="85" t="str">
        <f t="shared" si="319"/>
        <v/>
      </c>
      <c r="DP183" s="303"/>
      <c r="DQ183" s="17" t="str">
        <f t="shared" si="320"/>
        <v/>
      </c>
      <c r="DR183" s="17" t="str">
        <f t="shared" si="321"/>
        <v/>
      </c>
      <c r="DS183" s="17" t="str">
        <f t="shared" si="322"/>
        <v/>
      </c>
      <c r="DU183" s="16" t="str">
        <f t="shared" si="394"/>
        <v/>
      </c>
      <c r="DV183" s="16" t="str">
        <f>IF(DU183="","",COUNT($DU$3:DU183))</f>
        <v/>
      </c>
      <c r="DW183" s="16" t="str">
        <f t="shared" si="395"/>
        <v/>
      </c>
      <c r="DX183" s="16" t="str">
        <f t="shared" si="396"/>
        <v/>
      </c>
      <c r="DY183" s="16" t="str">
        <f>IF(DZ183="","",COUNTIF(DZ$3:DZ183,DZ183))</f>
        <v/>
      </c>
      <c r="DZ183" s="16" t="str">
        <f t="shared" si="397"/>
        <v/>
      </c>
      <c r="EA183" s="16" t="str">
        <f t="shared" si="398"/>
        <v/>
      </c>
      <c r="EB183" s="16" t="str">
        <f t="shared" si="399"/>
        <v/>
      </c>
      <c r="EC183" s="16" t="str">
        <f t="shared" si="400"/>
        <v/>
      </c>
      <c r="ED183" s="16" t="str">
        <f t="shared" si="401"/>
        <v/>
      </c>
      <c r="EE183" s="16" t="str">
        <f t="shared" si="402"/>
        <v/>
      </c>
      <c r="EF183" s="16" t="str">
        <f t="shared" si="403"/>
        <v/>
      </c>
      <c r="EG183" s="16" t="str">
        <f t="shared" si="404"/>
        <v/>
      </c>
      <c r="EH183" s="16" t="str">
        <f t="shared" si="405"/>
        <v/>
      </c>
      <c r="EI183" s="16" t="str">
        <f t="shared" si="406"/>
        <v/>
      </c>
      <c r="EJ183" s="16" t="str">
        <f t="shared" si="407"/>
        <v/>
      </c>
      <c r="EK183" s="16" t="str">
        <f t="shared" si="408"/>
        <v/>
      </c>
      <c r="EL183" s="58" t="str">
        <f t="shared" si="409"/>
        <v/>
      </c>
      <c r="EM183" s="58" t="str">
        <f>IF(OR($DZ183="",CR183=""),IF($EL183="","",$EL183),IF(OR(CR183="なし",CR183=0),領収書!$H$1,CR183))</f>
        <v/>
      </c>
      <c r="EN183" s="58" t="str">
        <f>IF(OR($DZ183="",CS183=""),IF($EL183="","",$EL183),IF(OR(CS183="なし",CS183=0),入力!$EN$1,CS183))</f>
        <v/>
      </c>
      <c r="EO183" s="63" t="str">
        <f t="shared" si="410"/>
        <v/>
      </c>
      <c r="EP183" s="63" t="str">
        <f t="shared" si="411"/>
        <v/>
      </c>
      <c r="ER183" s="16" t="str">
        <f>IF(AND(COUNTIF($ET$3:ET183,ET183)=1,ET183&lt;&gt;""),MAX($ER$3:ER182)+1,"")</f>
        <v/>
      </c>
      <c r="ES183" s="16" t="str">
        <f>IF(価格設定!B185="","",価格設定!B185)</f>
        <v/>
      </c>
      <c r="ET183" s="16" t="str">
        <f>IF(価格設定!C185="","",価格設定!C185)</f>
        <v/>
      </c>
      <c r="EV183" s="16" t="str">
        <f t="shared" si="323"/>
        <v/>
      </c>
      <c r="EW183" s="16" t="str">
        <f t="shared" si="412"/>
        <v/>
      </c>
    </row>
    <row r="184" spans="1:153" ht="30" customHeight="1" x14ac:dyDescent="0.2">
      <c r="A184" s="225"/>
      <c r="B184" s="212"/>
      <c r="C184" s="221"/>
      <c r="D184" s="164"/>
      <c r="E184" s="165"/>
      <c r="F184" s="166"/>
      <c r="G184" s="167"/>
      <c r="H184" s="179"/>
      <c r="I184" s="306"/>
      <c r="J184" s="169"/>
      <c r="K184" s="179"/>
      <c r="L184" s="186"/>
      <c r="M184" s="186"/>
      <c r="N184" s="168"/>
      <c r="O184" s="170"/>
      <c r="P184" s="212"/>
      <c r="Q184" s="179" t="str">
        <f>IFERROR(IF(H184="","",IFERROR(INDEX(価格設定!$B$5:$B$1048576,MATCH(H184,価格設定!$B$5:$B$1048576,0),0),INDEX(価格設定!$B$5:$B$1048576,MATCH("*"&amp;H184&amp;"*",価格設定!$B$5:$B$1048576,0),0))),H184)</f>
        <v/>
      </c>
      <c r="R184" s="250" t="str">
        <f>IFERROR(IF(Q184="",IF(K184="","",K184),IF(K184="",IF(INDEX(価格設定!$C$5:$C$1048576,MATCH(Q184,価格設定!$B$5:$B$1048576,0),0)=0,"",INDEX(価格設定!$C$5:$C$1048576,MATCH(Q184,価格設定!$B$5:$B$1048576,0),0)),IF(K184="なし","",K184))),"")</f>
        <v/>
      </c>
      <c r="S184" s="308" t="str">
        <f t="shared" si="324"/>
        <v/>
      </c>
      <c r="T184" s="126" t="str">
        <f>IFERROR(IF(J184="",IF(INDEX(価格設定!$E$5:$R$1048576,MATCH($Q184,価格設定!B$5:B$1048576,0),MATCH($AW184,価格設定!E$1:X$1,1))=0,"",INDEX(価格設定!$E$5:$R$1048576,MATCH($Q184,価格設定!B$5:B$1048576,0),MATCH($AW184,価格設定!E$1:X$1,1))),J184),"")</f>
        <v/>
      </c>
      <c r="U184" s="126" t="str">
        <f t="shared" si="325"/>
        <v/>
      </c>
      <c r="V184" s="132" t="str">
        <f t="shared" si="326"/>
        <v/>
      </c>
      <c r="W184" s="127" t="str">
        <f>IFERROR(IF(OR(T184="",T184&lt;0),"",IFERROR(INDEX(価格設定!E$2:X$3,IF(AND(K184=$K$1,$K$1&lt;&gt;""),ROW(価格設定!$D$3)-1,MATCH(INDEX(価格設定!$D$5:$D$1048576,MATCH(Q184,価格設定!$B$5:$B$1048576,0),0),価格設定!$D$2:$D$3,0)),MATCH($AW184,価格設定!E$1:X$1,1)),INDEX(価格設定!E$2:X$2,0,MATCH($AW184,価格設定!E$1:X$1,1)))),"")</f>
        <v/>
      </c>
      <c r="X184" s="126" t="str">
        <f t="shared" si="317"/>
        <v/>
      </c>
      <c r="Y184" s="128" t="str">
        <f t="shared" si="327"/>
        <v/>
      </c>
      <c r="Z184" s="126" t="str">
        <f t="shared" si="328"/>
        <v/>
      </c>
      <c r="AA184" s="129" t="str">
        <f t="shared" si="329"/>
        <v/>
      </c>
      <c r="AB184" s="126" t="str">
        <f t="shared" si="330"/>
        <v/>
      </c>
      <c r="AC184" s="280" t="str">
        <f t="shared" si="331"/>
        <v/>
      </c>
      <c r="AD184" s="15"/>
      <c r="AE184" s="204" t="str">
        <f>IF(AF184="","",COUNT($AF$3:AF184))</f>
        <v/>
      </c>
      <c r="AF184" s="206" t="str">
        <f t="shared" si="332"/>
        <v/>
      </c>
      <c r="AG184" s="204" t="str">
        <f t="shared" si="333"/>
        <v/>
      </c>
      <c r="AH184" s="204" t="str">
        <f t="shared" si="334"/>
        <v/>
      </c>
      <c r="AI184" s="287"/>
      <c r="AJ184" s="15"/>
      <c r="AK184" s="138" t="str">
        <f t="shared" si="335"/>
        <v/>
      </c>
      <c r="AL184" s="131" t="str">
        <f t="shared" si="336"/>
        <v/>
      </c>
      <c r="AM184" s="131" t="str">
        <f t="shared" si="337"/>
        <v/>
      </c>
      <c r="AN184" s="313" t="str">
        <f t="shared" si="338"/>
        <v/>
      </c>
      <c r="AO184" s="316" t="str">
        <f t="shared" si="339"/>
        <v/>
      </c>
      <c r="AP184" s="18"/>
      <c r="AQ184" s="3" t="str">
        <f>IF(F184="","",MAX($AQ$3:AQ183)+1)</f>
        <v/>
      </c>
      <c r="AR184" s="3" t="str">
        <f>IF(OR(AQ184="",BB184=""),"",MAX($AR$3:AR183)+1)</f>
        <v/>
      </c>
      <c r="AS184" s="3" t="str">
        <f>IF(CQ184="","",RANK(CQ184,CQ$3:CQ$1048576,1)+COUNTIF($CQ$3:CQ184,CQ184)-1)</f>
        <v/>
      </c>
      <c r="AT184" s="21" t="str">
        <f>IF(C184="",IF(OR(AND($H184&lt;&gt;"",C184=""),AND($F183=$F184,$AZ184&lt;&gt;""),COUNTA($H$3:$H$1048576,#REF!,$F$3:$F$1048576)&gt;COUNTA($H$3:$H184,#REF!,$F$3:$F184),$AZ184&lt;&gt;""),INDEX(AT$3:AT$1048576,MATCH(MAX($AQ$3:$AQ183),$AQ$3:$AQ$1048576,0),0),""),C184)</f>
        <v/>
      </c>
      <c r="AU184" s="21" t="str">
        <f>IF(D184="",IF(OR(AND($H184&lt;&gt;"",D184=""),AND($F183=$F184,$AZ184&lt;&gt;""),COUNTA($H$3:$H$1048576,#REF!,$F$3:$F$1048576)&gt;COUNTA($H$3:$H184,#REF!,$F$3:$F184),$AZ184&lt;&gt;""),INDEX(AU$3:AU$1048576,MATCH(MAX($AQ$3:$AQ183),$AQ$3:$AQ$1048576,0),0),""),D184)</f>
        <v/>
      </c>
      <c r="AV184" s="21" t="str">
        <f>IF(E184="",IF(OR(AND($H184&lt;&gt;"",E184=""),AND($F183=$F184,$AZ184&lt;&gt;""),COUNTA($H$3:$H$1048576,#REF!,$F$3:$F$1048576)&gt;COUNTA($H$3:$H184,#REF!,$F$3:$F184),$AZ184&lt;&gt;""),INDEX(AV$3:AV$1048576,MATCH(MAX($AQ$3:$AQ183),$AQ$3:$AQ$1048576,0),0),""),E184)</f>
        <v/>
      </c>
      <c r="AW184" s="24" t="str">
        <f t="shared" si="340"/>
        <v/>
      </c>
      <c r="AX184" s="13" t="str">
        <f t="shared" si="341"/>
        <v/>
      </c>
      <c r="AY184" s="4" t="str">
        <f t="shared" si="342"/>
        <v/>
      </c>
      <c r="AZ184" s="4" t="str">
        <f>IF(AX184="",IF(OR(AND(H184&lt;&gt;"",F184=""),COUNTA($H$3:$H$1048576)&gt;COUNTA($H$3:$H184)),INDEX(AX$3:AX184,MATCH(MAX($AQ$3:AQ184),AQ$3:AQ184,0),0),""),AX184)</f>
        <v/>
      </c>
      <c r="BA184" s="4" t="str">
        <f>IF(AY184="",IF(AND(H184&lt;&gt;"",F184=""),INDEX(AY$3:AY184,MATCH(MAX($AQ$3:AQ184),AQ$3:AQ184,0),0),""),AY184)</f>
        <v/>
      </c>
      <c r="BB184" s="82" t="str">
        <f>IF(BC184="","",RANK(BC184,BC$3:BC$1048576,1)+COUNTIF($BC$3:BC184,BC184)-1)</f>
        <v/>
      </c>
      <c r="BC184" s="139" t="str">
        <f t="shared" si="343"/>
        <v/>
      </c>
      <c r="BD184" s="46" t="str">
        <f t="shared" si="344"/>
        <v/>
      </c>
      <c r="BE184" s="46" t="str">
        <f t="shared" si="345"/>
        <v/>
      </c>
      <c r="BF184" s="46" t="str">
        <f t="shared" si="346"/>
        <v/>
      </c>
      <c r="BG184" s="4" t="str">
        <f t="shared" si="347"/>
        <v/>
      </c>
      <c r="BH184" s="180" t="str">
        <f t="shared" si="348"/>
        <v/>
      </c>
      <c r="BI184" s="16" t="str">
        <f t="shared" si="349"/>
        <v/>
      </c>
      <c r="BJ184" s="52" t="str">
        <f>IF(BI184="","",IF(W184="","",IF(AND(K184=$K$1,$K$1&lt;&gt;""),$BT$2,IFERROR(IF(INDEX(価格設定!$D$5:$D$1048576,MATCH(Q184,価格設定!$B$5:$B$1048576,0),0)=価格設定!$D$3,$BT$2,$BS$2),$BS$2))))</f>
        <v/>
      </c>
      <c r="BK184" s="16" t="str">
        <f>IF(BI184="","",IF(COUNTIF($BI$3:BI184,BI184)=1,1,IF(AND(BI183=BI184,BH184=""),BK183,COUNTIF($BH$3:BH184,BH184))))</f>
        <v/>
      </c>
      <c r="BL184" s="52" t="str">
        <f t="shared" si="350"/>
        <v/>
      </c>
      <c r="BM184" s="52" t="str">
        <f t="shared" si="351"/>
        <v/>
      </c>
      <c r="BN184" s="119" t="str">
        <f t="shared" si="352"/>
        <v/>
      </c>
      <c r="BO184" s="119" t="str">
        <f t="shared" si="353"/>
        <v/>
      </c>
      <c r="BP184" s="17" t="str">
        <f t="shared" si="354"/>
        <v/>
      </c>
      <c r="BQ184" s="17" t="str">
        <f t="shared" si="355"/>
        <v/>
      </c>
      <c r="BR184" s="17" t="str">
        <f>IF(OR(BP184="",COUNTIF($BO$3:BO184,BO184)&lt;&gt;1),"",SUMIF(BO$3:BO$1048576,BO184,BP$3:BP$1048576))</f>
        <v/>
      </c>
      <c r="BS184" s="17" t="str">
        <f t="shared" si="356"/>
        <v/>
      </c>
      <c r="BT184" s="17" t="str">
        <f t="shared" si="357"/>
        <v/>
      </c>
      <c r="BU184" s="17" t="str">
        <f t="shared" si="358"/>
        <v/>
      </c>
      <c r="BV184" s="24" t="str">
        <f t="shared" si="359"/>
        <v/>
      </c>
      <c r="BW184" s="24" t="str">
        <f t="shared" si="360"/>
        <v/>
      </c>
      <c r="BX184" s="24" t="str">
        <f t="shared" si="361"/>
        <v/>
      </c>
      <c r="BY184" s="26" t="str">
        <f t="shared" si="362"/>
        <v/>
      </c>
      <c r="BZ184" s="26" t="str">
        <f t="shared" si="363"/>
        <v/>
      </c>
      <c r="CA184" s="26" t="str">
        <f t="shared" si="364"/>
        <v/>
      </c>
      <c r="CB184" s="66" t="str">
        <f t="shared" si="365"/>
        <v/>
      </c>
      <c r="CC184" s="65" t="str">
        <f t="shared" si="366"/>
        <v/>
      </c>
      <c r="CD184" s="26" t="str">
        <f t="shared" si="367"/>
        <v/>
      </c>
      <c r="CE184" s="26" t="str">
        <f t="shared" si="368"/>
        <v/>
      </c>
      <c r="CF184" s="193" t="str">
        <f t="shared" si="369"/>
        <v/>
      </c>
      <c r="CG184" s="193" t="str">
        <f t="shared" si="370"/>
        <v/>
      </c>
      <c r="CH184" s="26" t="str">
        <f t="shared" si="371"/>
        <v/>
      </c>
      <c r="CI184" s="26" t="str">
        <f t="shared" si="372"/>
        <v/>
      </c>
      <c r="CJ184" s="65" t="str">
        <f t="shared" si="373"/>
        <v/>
      </c>
      <c r="CK184" s="65" t="str">
        <f t="shared" si="374"/>
        <v/>
      </c>
      <c r="CL184" s="64" t="str">
        <f t="shared" si="375"/>
        <v/>
      </c>
      <c r="CM184" s="64" t="str">
        <f t="shared" si="376"/>
        <v/>
      </c>
      <c r="CN184" s="65" t="str">
        <f t="shared" si="377"/>
        <v/>
      </c>
      <c r="CP184" s="63" t="str">
        <f>IF(BH184="","",MAX($CP$3:CP183)+1)</f>
        <v/>
      </c>
      <c r="CQ184" s="24" t="str">
        <f t="shared" si="378"/>
        <v/>
      </c>
      <c r="CR184" s="24" t="str">
        <f t="shared" si="379"/>
        <v/>
      </c>
      <c r="CS184" s="24" t="str">
        <f t="shared" si="380"/>
        <v/>
      </c>
      <c r="CT184" s="58" t="str">
        <f>IF(BO184="","",COUNTIF($BO$3:BO184,BO184)&amp;"@"&amp;BO184)</f>
        <v/>
      </c>
      <c r="CU184" s="16" t="str">
        <f t="shared" si="318"/>
        <v/>
      </c>
      <c r="CV184" s="63" t="str">
        <f t="shared" si="381"/>
        <v/>
      </c>
      <c r="CW184" s="16" t="str">
        <f t="shared" si="382"/>
        <v/>
      </c>
      <c r="CX184" s="16" t="str">
        <f t="shared" si="383"/>
        <v/>
      </c>
      <c r="CY184" s="16" t="str">
        <f t="shared" si="384"/>
        <v/>
      </c>
      <c r="CZ184" s="85" t="str">
        <f t="shared" si="385"/>
        <v/>
      </c>
      <c r="DA184" s="16" t="str">
        <f t="shared" si="386"/>
        <v/>
      </c>
      <c r="DB184" s="16" t="str">
        <f t="shared" si="387"/>
        <v/>
      </c>
      <c r="DC184" s="28" t="str">
        <f>IF(CP184="","",$DC$1&amp;(INDEX(価格設定!D$1:XFD$3,ROW(価格設定!$D$3),MATCH($AW184,価格設定!D$1:XFD$1,1))*100)&amp;"%")</f>
        <v/>
      </c>
      <c r="DD184" s="28" t="str">
        <f>IF(CP184="","",$DD$1&amp;(INDEX(価格設定!D$1:XFD$3,ROW(価格設定!$D$2),MATCH($AW184,価格設定!D$1:XFD$1,1))*100)&amp;"%")</f>
        <v/>
      </c>
      <c r="DE184" s="29" t="str">
        <f t="shared" si="388"/>
        <v/>
      </c>
      <c r="DG184" s="58" t="str">
        <f t="shared" si="389"/>
        <v/>
      </c>
      <c r="DH184" s="58" t="str">
        <f t="shared" si="390"/>
        <v/>
      </c>
      <c r="DI184" s="58" t="str">
        <f t="shared" si="391"/>
        <v/>
      </c>
      <c r="DJ184" s="85" t="str">
        <f t="shared" si="392"/>
        <v/>
      </c>
      <c r="DL184" s="58" t="str">
        <f>IF(COUNTIF(DG$3:DG$1048576,DG184)=COUNTIF($DG$3:$DG184,DG184),DG184,"")</f>
        <v/>
      </c>
      <c r="DM184" s="85" t="str">
        <f t="shared" si="393"/>
        <v/>
      </c>
      <c r="DN184" s="85" t="str">
        <f t="shared" si="319"/>
        <v/>
      </c>
      <c r="DO184" s="85" t="str">
        <f t="shared" si="319"/>
        <v/>
      </c>
      <c r="DP184" s="303"/>
      <c r="DQ184" s="17" t="str">
        <f t="shared" si="320"/>
        <v/>
      </c>
      <c r="DR184" s="17" t="str">
        <f t="shared" si="321"/>
        <v/>
      </c>
      <c r="DS184" s="17" t="str">
        <f t="shared" si="322"/>
        <v/>
      </c>
      <c r="DU184" s="16" t="str">
        <f t="shared" si="394"/>
        <v/>
      </c>
      <c r="DV184" s="16" t="str">
        <f>IF(DU184="","",COUNT($DU$3:DU184))</f>
        <v/>
      </c>
      <c r="DW184" s="16" t="str">
        <f t="shared" si="395"/>
        <v/>
      </c>
      <c r="DX184" s="16" t="str">
        <f t="shared" si="396"/>
        <v/>
      </c>
      <c r="DY184" s="16" t="str">
        <f>IF(DZ184="","",COUNTIF(DZ$3:DZ184,DZ184))</f>
        <v/>
      </c>
      <c r="DZ184" s="16" t="str">
        <f t="shared" si="397"/>
        <v/>
      </c>
      <c r="EA184" s="16" t="str">
        <f t="shared" si="398"/>
        <v/>
      </c>
      <c r="EB184" s="16" t="str">
        <f t="shared" si="399"/>
        <v/>
      </c>
      <c r="EC184" s="16" t="str">
        <f t="shared" si="400"/>
        <v/>
      </c>
      <c r="ED184" s="16" t="str">
        <f t="shared" si="401"/>
        <v/>
      </c>
      <c r="EE184" s="16" t="str">
        <f t="shared" si="402"/>
        <v/>
      </c>
      <c r="EF184" s="16" t="str">
        <f t="shared" si="403"/>
        <v/>
      </c>
      <c r="EG184" s="16" t="str">
        <f t="shared" si="404"/>
        <v/>
      </c>
      <c r="EH184" s="16" t="str">
        <f t="shared" si="405"/>
        <v/>
      </c>
      <c r="EI184" s="16" t="str">
        <f t="shared" si="406"/>
        <v/>
      </c>
      <c r="EJ184" s="16" t="str">
        <f t="shared" si="407"/>
        <v/>
      </c>
      <c r="EK184" s="16" t="str">
        <f t="shared" si="408"/>
        <v/>
      </c>
      <c r="EL184" s="58" t="str">
        <f t="shared" si="409"/>
        <v/>
      </c>
      <c r="EM184" s="58" t="str">
        <f>IF(OR($DZ184="",CR184=""),IF($EL184="","",$EL184),IF(OR(CR184="なし",CR184=0),領収書!$H$1,CR184))</f>
        <v/>
      </c>
      <c r="EN184" s="58" t="str">
        <f>IF(OR($DZ184="",CS184=""),IF($EL184="","",$EL184),IF(OR(CS184="なし",CS184=0),入力!$EN$1,CS184))</f>
        <v/>
      </c>
      <c r="EO184" s="63" t="str">
        <f t="shared" si="410"/>
        <v/>
      </c>
      <c r="EP184" s="63" t="str">
        <f t="shared" si="411"/>
        <v/>
      </c>
      <c r="ER184" s="16" t="str">
        <f>IF(AND(COUNTIF($ET$3:ET184,ET184)=1,ET184&lt;&gt;""),MAX($ER$3:ER183)+1,"")</f>
        <v/>
      </c>
      <c r="ES184" s="16" t="str">
        <f>IF(価格設定!B186="","",価格設定!B186)</f>
        <v/>
      </c>
      <c r="ET184" s="16" t="str">
        <f>IF(価格設定!C186="","",価格設定!C186)</f>
        <v/>
      </c>
      <c r="EV184" s="16" t="str">
        <f t="shared" si="323"/>
        <v/>
      </c>
      <c r="EW184" s="16" t="str">
        <f t="shared" si="412"/>
        <v/>
      </c>
    </row>
    <row r="185" spans="1:153" ht="30" customHeight="1" x14ac:dyDescent="0.2">
      <c r="A185" s="225"/>
      <c r="B185" s="212"/>
      <c r="C185" s="221"/>
      <c r="D185" s="164"/>
      <c r="E185" s="165"/>
      <c r="F185" s="166"/>
      <c r="G185" s="167"/>
      <c r="H185" s="179"/>
      <c r="I185" s="306"/>
      <c r="J185" s="169"/>
      <c r="K185" s="179"/>
      <c r="L185" s="186"/>
      <c r="M185" s="186"/>
      <c r="N185" s="168"/>
      <c r="O185" s="170"/>
      <c r="P185" s="212"/>
      <c r="Q185" s="179" t="str">
        <f>IFERROR(IF(H185="","",IFERROR(INDEX(価格設定!$B$5:$B$1048576,MATCH(H185,価格設定!$B$5:$B$1048576,0),0),INDEX(価格設定!$B$5:$B$1048576,MATCH("*"&amp;H185&amp;"*",価格設定!$B$5:$B$1048576,0),0))),H185)</f>
        <v/>
      </c>
      <c r="R185" s="250" t="str">
        <f>IFERROR(IF(Q185="",IF(K185="","",K185),IF(K185="",IF(INDEX(価格設定!$C$5:$C$1048576,MATCH(Q185,価格設定!$B$5:$B$1048576,0),0)=0,"",INDEX(価格設定!$C$5:$C$1048576,MATCH(Q185,価格設定!$B$5:$B$1048576,0),0)),IF(K185="なし","",K185))),"")</f>
        <v/>
      </c>
      <c r="S185" s="308" t="str">
        <f t="shared" si="324"/>
        <v/>
      </c>
      <c r="T185" s="126" t="str">
        <f>IFERROR(IF(J185="",IF(INDEX(価格設定!$E$5:$R$1048576,MATCH($Q185,価格設定!B$5:B$1048576,0),MATCH($AW185,価格設定!E$1:X$1,1))=0,"",INDEX(価格設定!$E$5:$R$1048576,MATCH($Q185,価格設定!B$5:B$1048576,0),MATCH($AW185,価格設定!E$1:X$1,1))),J185),"")</f>
        <v/>
      </c>
      <c r="U185" s="126" t="str">
        <f t="shared" si="325"/>
        <v/>
      </c>
      <c r="V185" s="132" t="str">
        <f t="shared" si="326"/>
        <v/>
      </c>
      <c r="W185" s="127" t="str">
        <f>IFERROR(IF(OR(T185="",T185&lt;0),"",IFERROR(INDEX(価格設定!E$2:X$3,IF(AND(K185=$K$1,$K$1&lt;&gt;""),ROW(価格設定!$D$3)-1,MATCH(INDEX(価格設定!$D$5:$D$1048576,MATCH(Q185,価格設定!$B$5:$B$1048576,0),0),価格設定!$D$2:$D$3,0)),MATCH($AW185,価格設定!E$1:X$1,1)),INDEX(価格設定!E$2:X$2,0,MATCH($AW185,価格設定!E$1:X$1,1)))),"")</f>
        <v/>
      </c>
      <c r="X185" s="126" t="str">
        <f t="shared" si="317"/>
        <v/>
      </c>
      <c r="Y185" s="128" t="str">
        <f t="shared" si="327"/>
        <v/>
      </c>
      <c r="Z185" s="126" t="str">
        <f t="shared" si="328"/>
        <v/>
      </c>
      <c r="AA185" s="129" t="str">
        <f t="shared" si="329"/>
        <v/>
      </c>
      <c r="AB185" s="126" t="str">
        <f t="shared" si="330"/>
        <v/>
      </c>
      <c r="AC185" s="280" t="str">
        <f t="shared" si="331"/>
        <v/>
      </c>
      <c r="AD185" s="15"/>
      <c r="AE185" s="204" t="str">
        <f>IF(AF185="","",COUNT($AF$3:AF185))</f>
        <v/>
      </c>
      <c r="AF185" s="206" t="str">
        <f t="shared" si="332"/>
        <v/>
      </c>
      <c r="AG185" s="204" t="str">
        <f t="shared" si="333"/>
        <v/>
      </c>
      <c r="AH185" s="204" t="str">
        <f t="shared" si="334"/>
        <v/>
      </c>
      <c r="AI185" s="287"/>
      <c r="AJ185" s="15"/>
      <c r="AK185" s="138" t="str">
        <f t="shared" si="335"/>
        <v/>
      </c>
      <c r="AL185" s="131" t="str">
        <f t="shared" si="336"/>
        <v/>
      </c>
      <c r="AM185" s="131" t="str">
        <f t="shared" si="337"/>
        <v/>
      </c>
      <c r="AN185" s="313" t="str">
        <f t="shared" si="338"/>
        <v/>
      </c>
      <c r="AO185" s="316" t="str">
        <f t="shared" si="339"/>
        <v/>
      </c>
      <c r="AP185" s="18"/>
      <c r="AQ185" s="3" t="str">
        <f>IF(F185="","",MAX($AQ$3:AQ184)+1)</f>
        <v/>
      </c>
      <c r="AR185" s="3" t="str">
        <f>IF(OR(AQ185="",BB185=""),"",MAX($AR$3:AR184)+1)</f>
        <v/>
      </c>
      <c r="AS185" s="3" t="str">
        <f>IF(CQ185="","",RANK(CQ185,CQ$3:CQ$1048576,1)+COUNTIF($CQ$3:CQ185,CQ185)-1)</f>
        <v/>
      </c>
      <c r="AT185" s="21" t="str">
        <f>IF(C185="",IF(OR(AND($H185&lt;&gt;"",C185=""),AND($F184=$F185,$AZ185&lt;&gt;""),COUNTA($H$3:$H$1048576,#REF!,$F$3:$F$1048576)&gt;COUNTA($H$3:$H185,#REF!,$F$3:$F185),$AZ185&lt;&gt;""),INDEX(AT$3:AT$1048576,MATCH(MAX($AQ$3:$AQ184),$AQ$3:$AQ$1048576,0),0),""),C185)</f>
        <v/>
      </c>
      <c r="AU185" s="21" t="str">
        <f>IF(D185="",IF(OR(AND($H185&lt;&gt;"",D185=""),AND($F184=$F185,$AZ185&lt;&gt;""),COUNTA($H$3:$H$1048576,#REF!,$F$3:$F$1048576)&gt;COUNTA($H$3:$H185,#REF!,$F$3:$F185),$AZ185&lt;&gt;""),INDEX(AU$3:AU$1048576,MATCH(MAX($AQ$3:$AQ184),$AQ$3:$AQ$1048576,0),0),""),D185)</f>
        <v/>
      </c>
      <c r="AV185" s="21" t="str">
        <f>IF(E185="",IF(OR(AND($H185&lt;&gt;"",E185=""),AND($F184=$F185,$AZ185&lt;&gt;""),COUNTA($H$3:$H$1048576,#REF!,$F$3:$F$1048576)&gt;COUNTA($H$3:$H185,#REF!,$F$3:$F185),$AZ185&lt;&gt;""),INDEX(AV$3:AV$1048576,MATCH(MAX($AQ$3:$AQ184),$AQ$3:$AQ$1048576,0),0),""),E185)</f>
        <v/>
      </c>
      <c r="AW185" s="24" t="str">
        <f t="shared" si="340"/>
        <v/>
      </c>
      <c r="AX185" s="13" t="str">
        <f t="shared" si="341"/>
        <v/>
      </c>
      <c r="AY185" s="4" t="str">
        <f t="shared" si="342"/>
        <v/>
      </c>
      <c r="AZ185" s="4" t="str">
        <f>IF(AX185="",IF(OR(AND(H185&lt;&gt;"",F185=""),COUNTA($H$3:$H$1048576)&gt;COUNTA($H$3:$H185)),INDEX(AX$3:AX185,MATCH(MAX($AQ$3:AQ185),AQ$3:AQ185,0),0),""),AX185)</f>
        <v/>
      </c>
      <c r="BA185" s="4" t="str">
        <f>IF(AY185="",IF(AND(H185&lt;&gt;"",F185=""),INDEX(AY$3:AY185,MATCH(MAX($AQ$3:AQ185),AQ$3:AQ185,0),0),""),AY185)</f>
        <v/>
      </c>
      <c r="BB185" s="82" t="str">
        <f>IF(BC185="","",RANK(BC185,BC$3:BC$1048576,1)+COUNTIF($BC$3:BC185,BC185)-1)</f>
        <v/>
      </c>
      <c r="BC185" s="139" t="str">
        <f t="shared" si="343"/>
        <v/>
      </c>
      <c r="BD185" s="46" t="str">
        <f t="shared" si="344"/>
        <v/>
      </c>
      <c r="BE185" s="46" t="str">
        <f t="shared" si="345"/>
        <v/>
      </c>
      <c r="BF185" s="46" t="str">
        <f t="shared" si="346"/>
        <v/>
      </c>
      <c r="BG185" s="4" t="str">
        <f t="shared" si="347"/>
        <v/>
      </c>
      <c r="BH185" s="180" t="str">
        <f t="shared" si="348"/>
        <v/>
      </c>
      <c r="BI185" s="16" t="str">
        <f t="shared" si="349"/>
        <v/>
      </c>
      <c r="BJ185" s="52" t="str">
        <f>IF(BI185="","",IF(W185="","",IF(AND(K185=$K$1,$K$1&lt;&gt;""),$BT$2,IFERROR(IF(INDEX(価格設定!$D$5:$D$1048576,MATCH(Q185,価格設定!$B$5:$B$1048576,0),0)=価格設定!$D$3,$BT$2,$BS$2),$BS$2))))</f>
        <v/>
      </c>
      <c r="BK185" s="16" t="str">
        <f>IF(BI185="","",IF(COUNTIF($BI$3:BI185,BI185)=1,1,IF(AND(BI184=BI185,BH185=""),BK184,COUNTIF($BH$3:BH185,BH185))))</f>
        <v/>
      </c>
      <c r="BL185" s="52" t="str">
        <f t="shared" si="350"/>
        <v/>
      </c>
      <c r="BM185" s="52" t="str">
        <f t="shared" si="351"/>
        <v/>
      </c>
      <c r="BN185" s="119" t="str">
        <f t="shared" si="352"/>
        <v/>
      </c>
      <c r="BO185" s="119" t="str">
        <f t="shared" si="353"/>
        <v/>
      </c>
      <c r="BP185" s="17" t="str">
        <f t="shared" si="354"/>
        <v/>
      </c>
      <c r="BQ185" s="17" t="str">
        <f t="shared" si="355"/>
        <v/>
      </c>
      <c r="BR185" s="17" t="str">
        <f>IF(OR(BP185="",COUNTIF($BO$3:BO185,BO185)&lt;&gt;1),"",SUMIF(BO$3:BO$1048576,BO185,BP$3:BP$1048576))</f>
        <v/>
      </c>
      <c r="BS185" s="17" t="str">
        <f t="shared" si="356"/>
        <v/>
      </c>
      <c r="BT185" s="17" t="str">
        <f t="shared" si="357"/>
        <v/>
      </c>
      <c r="BU185" s="17" t="str">
        <f t="shared" si="358"/>
        <v/>
      </c>
      <c r="BV185" s="24" t="str">
        <f t="shared" si="359"/>
        <v/>
      </c>
      <c r="BW185" s="24" t="str">
        <f t="shared" si="360"/>
        <v/>
      </c>
      <c r="BX185" s="24" t="str">
        <f t="shared" si="361"/>
        <v/>
      </c>
      <c r="BY185" s="26" t="str">
        <f t="shared" si="362"/>
        <v/>
      </c>
      <c r="BZ185" s="26" t="str">
        <f t="shared" si="363"/>
        <v/>
      </c>
      <c r="CA185" s="26" t="str">
        <f t="shared" si="364"/>
        <v/>
      </c>
      <c r="CB185" s="66" t="str">
        <f t="shared" si="365"/>
        <v/>
      </c>
      <c r="CC185" s="65" t="str">
        <f t="shared" si="366"/>
        <v/>
      </c>
      <c r="CD185" s="26" t="str">
        <f t="shared" si="367"/>
        <v/>
      </c>
      <c r="CE185" s="26" t="str">
        <f t="shared" si="368"/>
        <v/>
      </c>
      <c r="CF185" s="193" t="str">
        <f t="shared" si="369"/>
        <v/>
      </c>
      <c r="CG185" s="193" t="str">
        <f t="shared" si="370"/>
        <v/>
      </c>
      <c r="CH185" s="26" t="str">
        <f t="shared" si="371"/>
        <v/>
      </c>
      <c r="CI185" s="26" t="str">
        <f t="shared" si="372"/>
        <v/>
      </c>
      <c r="CJ185" s="65" t="str">
        <f t="shared" si="373"/>
        <v/>
      </c>
      <c r="CK185" s="65" t="str">
        <f t="shared" si="374"/>
        <v/>
      </c>
      <c r="CL185" s="64" t="str">
        <f t="shared" si="375"/>
        <v/>
      </c>
      <c r="CM185" s="64" t="str">
        <f t="shared" si="376"/>
        <v/>
      </c>
      <c r="CN185" s="65" t="str">
        <f t="shared" si="377"/>
        <v/>
      </c>
      <c r="CP185" s="63" t="str">
        <f>IF(BH185="","",MAX($CP$3:CP184)+1)</f>
        <v/>
      </c>
      <c r="CQ185" s="24" t="str">
        <f t="shared" si="378"/>
        <v/>
      </c>
      <c r="CR185" s="24" t="str">
        <f t="shared" si="379"/>
        <v/>
      </c>
      <c r="CS185" s="24" t="str">
        <f t="shared" si="380"/>
        <v/>
      </c>
      <c r="CT185" s="58" t="str">
        <f>IF(BO185="","",COUNTIF($BO$3:BO185,BO185)&amp;"@"&amp;BO185)</f>
        <v/>
      </c>
      <c r="CU185" s="16" t="str">
        <f t="shared" si="318"/>
        <v/>
      </c>
      <c r="CV185" s="63" t="str">
        <f t="shared" si="381"/>
        <v/>
      </c>
      <c r="CW185" s="16" t="str">
        <f t="shared" si="382"/>
        <v/>
      </c>
      <c r="CX185" s="16" t="str">
        <f t="shared" si="383"/>
        <v/>
      </c>
      <c r="CY185" s="16" t="str">
        <f t="shared" si="384"/>
        <v/>
      </c>
      <c r="CZ185" s="85" t="str">
        <f t="shared" si="385"/>
        <v/>
      </c>
      <c r="DA185" s="16" t="str">
        <f t="shared" si="386"/>
        <v/>
      </c>
      <c r="DB185" s="16" t="str">
        <f t="shared" si="387"/>
        <v/>
      </c>
      <c r="DC185" s="28" t="str">
        <f>IF(CP185="","",$DC$1&amp;(INDEX(価格設定!D$1:XFD$3,ROW(価格設定!$D$3),MATCH($AW185,価格設定!D$1:XFD$1,1))*100)&amp;"%")</f>
        <v/>
      </c>
      <c r="DD185" s="28" t="str">
        <f>IF(CP185="","",$DD$1&amp;(INDEX(価格設定!D$1:XFD$3,ROW(価格設定!$D$2),MATCH($AW185,価格設定!D$1:XFD$1,1))*100)&amp;"%")</f>
        <v/>
      </c>
      <c r="DE185" s="29" t="str">
        <f t="shared" si="388"/>
        <v/>
      </c>
      <c r="DG185" s="58" t="str">
        <f t="shared" si="389"/>
        <v/>
      </c>
      <c r="DH185" s="58" t="str">
        <f t="shared" si="390"/>
        <v/>
      </c>
      <c r="DI185" s="58" t="str">
        <f t="shared" si="391"/>
        <v/>
      </c>
      <c r="DJ185" s="85" t="str">
        <f t="shared" si="392"/>
        <v/>
      </c>
      <c r="DL185" s="58" t="str">
        <f>IF(COUNTIF(DG$3:DG$1048576,DG185)=COUNTIF($DG$3:$DG185,DG185),DG185,"")</f>
        <v/>
      </c>
      <c r="DM185" s="85" t="str">
        <f t="shared" si="393"/>
        <v/>
      </c>
      <c r="DN185" s="85" t="str">
        <f t="shared" si="319"/>
        <v/>
      </c>
      <c r="DO185" s="85" t="str">
        <f t="shared" si="319"/>
        <v/>
      </c>
      <c r="DP185" s="303"/>
      <c r="DQ185" s="17" t="str">
        <f t="shared" si="320"/>
        <v/>
      </c>
      <c r="DR185" s="17" t="str">
        <f t="shared" si="321"/>
        <v/>
      </c>
      <c r="DS185" s="17" t="str">
        <f t="shared" si="322"/>
        <v/>
      </c>
      <c r="DU185" s="16" t="str">
        <f t="shared" si="394"/>
        <v/>
      </c>
      <c r="DV185" s="16" t="str">
        <f>IF(DU185="","",COUNT($DU$3:DU185))</f>
        <v/>
      </c>
      <c r="DW185" s="16" t="str">
        <f t="shared" si="395"/>
        <v/>
      </c>
      <c r="DX185" s="16" t="str">
        <f t="shared" si="396"/>
        <v/>
      </c>
      <c r="DY185" s="16" t="str">
        <f>IF(DZ185="","",COUNTIF(DZ$3:DZ185,DZ185))</f>
        <v/>
      </c>
      <c r="DZ185" s="16" t="str">
        <f t="shared" si="397"/>
        <v/>
      </c>
      <c r="EA185" s="16" t="str">
        <f t="shared" si="398"/>
        <v/>
      </c>
      <c r="EB185" s="16" t="str">
        <f t="shared" si="399"/>
        <v/>
      </c>
      <c r="EC185" s="16" t="str">
        <f t="shared" si="400"/>
        <v/>
      </c>
      <c r="ED185" s="16" t="str">
        <f t="shared" si="401"/>
        <v/>
      </c>
      <c r="EE185" s="16" t="str">
        <f t="shared" si="402"/>
        <v/>
      </c>
      <c r="EF185" s="16" t="str">
        <f t="shared" si="403"/>
        <v/>
      </c>
      <c r="EG185" s="16" t="str">
        <f t="shared" si="404"/>
        <v/>
      </c>
      <c r="EH185" s="16" t="str">
        <f t="shared" si="405"/>
        <v/>
      </c>
      <c r="EI185" s="16" t="str">
        <f t="shared" si="406"/>
        <v/>
      </c>
      <c r="EJ185" s="16" t="str">
        <f t="shared" si="407"/>
        <v/>
      </c>
      <c r="EK185" s="16" t="str">
        <f t="shared" si="408"/>
        <v/>
      </c>
      <c r="EL185" s="58" t="str">
        <f t="shared" si="409"/>
        <v/>
      </c>
      <c r="EM185" s="58" t="str">
        <f>IF(OR($DZ185="",CR185=""),IF($EL185="","",$EL185),IF(OR(CR185="なし",CR185=0),領収書!$H$1,CR185))</f>
        <v/>
      </c>
      <c r="EN185" s="58" t="str">
        <f>IF(OR($DZ185="",CS185=""),IF($EL185="","",$EL185),IF(OR(CS185="なし",CS185=0),入力!$EN$1,CS185))</f>
        <v/>
      </c>
      <c r="EO185" s="63" t="str">
        <f t="shared" si="410"/>
        <v/>
      </c>
      <c r="EP185" s="63" t="str">
        <f t="shared" si="411"/>
        <v/>
      </c>
      <c r="ER185" s="16" t="str">
        <f>IF(AND(COUNTIF($ET$3:ET185,ET185)=1,ET185&lt;&gt;""),MAX($ER$3:ER184)+1,"")</f>
        <v/>
      </c>
      <c r="ES185" s="16" t="str">
        <f>IF(価格設定!B187="","",価格設定!B187)</f>
        <v/>
      </c>
      <c r="ET185" s="16" t="str">
        <f>IF(価格設定!C187="","",価格設定!C187)</f>
        <v/>
      </c>
      <c r="EV185" s="16" t="str">
        <f t="shared" si="323"/>
        <v/>
      </c>
      <c r="EW185" s="16" t="str">
        <f t="shared" si="412"/>
        <v/>
      </c>
    </row>
    <row r="186" spans="1:153" ht="30" customHeight="1" x14ac:dyDescent="0.2">
      <c r="A186" s="225"/>
      <c r="B186" s="212"/>
      <c r="C186" s="221"/>
      <c r="D186" s="164"/>
      <c r="E186" s="165"/>
      <c r="F186" s="166"/>
      <c r="G186" s="167"/>
      <c r="H186" s="179"/>
      <c r="I186" s="306"/>
      <c r="J186" s="169"/>
      <c r="K186" s="179"/>
      <c r="L186" s="186"/>
      <c r="M186" s="186"/>
      <c r="N186" s="168"/>
      <c r="O186" s="170"/>
      <c r="P186" s="212"/>
      <c r="Q186" s="179" t="str">
        <f>IFERROR(IF(H186="","",IFERROR(INDEX(価格設定!$B$5:$B$1048576,MATCH(H186,価格設定!$B$5:$B$1048576,0),0),INDEX(価格設定!$B$5:$B$1048576,MATCH("*"&amp;H186&amp;"*",価格設定!$B$5:$B$1048576,0),0))),H186)</f>
        <v/>
      </c>
      <c r="R186" s="250" t="str">
        <f>IFERROR(IF(Q186="",IF(K186="","",K186),IF(K186="",IF(INDEX(価格設定!$C$5:$C$1048576,MATCH(Q186,価格設定!$B$5:$B$1048576,0),0)=0,"",INDEX(価格設定!$C$5:$C$1048576,MATCH(Q186,価格設定!$B$5:$B$1048576,0),0)),IF(K186="なし","",K186))),"")</f>
        <v/>
      </c>
      <c r="S186" s="308" t="str">
        <f t="shared" si="324"/>
        <v/>
      </c>
      <c r="T186" s="126" t="str">
        <f>IFERROR(IF(J186="",IF(INDEX(価格設定!$E$5:$R$1048576,MATCH($Q186,価格設定!B$5:B$1048576,0),MATCH($AW186,価格設定!E$1:X$1,1))=0,"",INDEX(価格設定!$E$5:$R$1048576,MATCH($Q186,価格設定!B$5:B$1048576,0),MATCH($AW186,価格設定!E$1:X$1,1))),J186),"")</f>
        <v/>
      </c>
      <c r="U186" s="126" t="str">
        <f t="shared" si="325"/>
        <v/>
      </c>
      <c r="V186" s="132" t="str">
        <f t="shared" si="326"/>
        <v/>
      </c>
      <c r="W186" s="127" t="str">
        <f>IFERROR(IF(OR(T186="",T186&lt;0),"",IFERROR(INDEX(価格設定!E$2:X$3,IF(AND(K186=$K$1,$K$1&lt;&gt;""),ROW(価格設定!$D$3)-1,MATCH(INDEX(価格設定!$D$5:$D$1048576,MATCH(Q186,価格設定!$B$5:$B$1048576,0),0),価格設定!$D$2:$D$3,0)),MATCH($AW186,価格設定!E$1:X$1,1)),INDEX(価格設定!E$2:X$2,0,MATCH($AW186,価格設定!E$1:X$1,1)))),"")</f>
        <v/>
      </c>
      <c r="X186" s="126" t="str">
        <f t="shared" si="317"/>
        <v/>
      </c>
      <c r="Y186" s="128" t="str">
        <f t="shared" si="327"/>
        <v/>
      </c>
      <c r="Z186" s="126" t="str">
        <f t="shared" si="328"/>
        <v/>
      </c>
      <c r="AA186" s="129" t="str">
        <f t="shared" si="329"/>
        <v/>
      </c>
      <c r="AB186" s="126" t="str">
        <f t="shared" si="330"/>
        <v/>
      </c>
      <c r="AC186" s="280" t="str">
        <f t="shared" si="331"/>
        <v/>
      </c>
      <c r="AD186" s="15"/>
      <c r="AE186" s="204" t="str">
        <f>IF(AF186="","",COUNT($AF$3:AF186))</f>
        <v/>
      </c>
      <c r="AF186" s="206" t="str">
        <f t="shared" si="332"/>
        <v/>
      </c>
      <c r="AG186" s="204" t="str">
        <f t="shared" si="333"/>
        <v/>
      </c>
      <c r="AH186" s="204" t="str">
        <f t="shared" si="334"/>
        <v/>
      </c>
      <c r="AI186" s="287"/>
      <c r="AJ186" s="15"/>
      <c r="AK186" s="138" t="str">
        <f t="shared" si="335"/>
        <v/>
      </c>
      <c r="AL186" s="131" t="str">
        <f t="shared" si="336"/>
        <v/>
      </c>
      <c r="AM186" s="131" t="str">
        <f t="shared" si="337"/>
        <v/>
      </c>
      <c r="AN186" s="313" t="str">
        <f t="shared" si="338"/>
        <v/>
      </c>
      <c r="AO186" s="316" t="str">
        <f t="shared" si="339"/>
        <v/>
      </c>
      <c r="AP186" s="18"/>
      <c r="AQ186" s="3" t="str">
        <f>IF(F186="","",MAX($AQ$3:AQ185)+1)</f>
        <v/>
      </c>
      <c r="AR186" s="3" t="str">
        <f>IF(OR(AQ186="",BB186=""),"",MAX($AR$3:AR185)+1)</f>
        <v/>
      </c>
      <c r="AS186" s="3" t="str">
        <f>IF(CQ186="","",RANK(CQ186,CQ$3:CQ$1048576,1)+COUNTIF($CQ$3:CQ186,CQ186)-1)</f>
        <v/>
      </c>
      <c r="AT186" s="21" t="str">
        <f>IF(C186="",IF(OR(AND($H186&lt;&gt;"",C186=""),AND($F185=$F186,$AZ186&lt;&gt;""),COUNTA($H$3:$H$1048576,#REF!,$F$3:$F$1048576)&gt;COUNTA($H$3:$H186,#REF!,$F$3:$F186),$AZ186&lt;&gt;""),INDEX(AT$3:AT$1048576,MATCH(MAX($AQ$3:$AQ185),$AQ$3:$AQ$1048576,0),0),""),C186)</f>
        <v/>
      </c>
      <c r="AU186" s="21" t="str">
        <f>IF(D186="",IF(OR(AND($H186&lt;&gt;"",D186=""),AND($F185=$F186,$AZ186&lt;&gt;""),COUNTA($H$3:$H$1048576,#REF!,$F$3:$F$1048576)&gt;COUNTA($H$3:$H186,#REF!,$F$3:$F186),$AZ186&lt;&gt;""),INDEX(AU$3:AU$1048576,MATCH(MAX($AQ$3:$AQ185),$AQ$3:$AQ$1048576,0),0),""),D186)</f>
        <v/>
      </c>
      <c r="AV186" s="21" t="str">
        <f>IF(E186="",IF(OR(AND($H186&lt;&gt;"",E186=""),AND($F185=$F186,$AZ186&lt;&gt;""),COUNTA($H$3:$H$1048576,#REF!,$F$3:$F$1048576)&gt;COUNTA($H$3:$H186,#REF!,$F$3:$F186),$AZ186&lt;&gt;""),INDEX(AV$3:AV$1048576,MATCH(MAX($AQ$3:$AQ185),$AQ$3:$AQ$1048576,0),0),""),E186)</f>
        <v/>
      </c>
      <c r="AW186" s="24" t="str">
        <f t="shared" si="340"/>
        <v/>
      </c>
      <c r="AX186" s="13" t="str">
        <f t="shared" si="341"/>
        <v/>
      </c>
      <c r="AY186" s="4" t="str">
        <f t="shared" si="342"/>
        <v/>
      </c>
      <c r="AZ186" s="4" t="str">
        <f>IF(AX186="",IF(OR(AND(H186&lt;&gt;"",F186=""),COUNTA($H$3:$H$1048576)&gt;COUNTA($H$3:$H186)),INDEX(AX$3:AX186,MATCH(MAX($AQ$3:AQ186),AQ$3:AQ186,0),0),""),AX186)</f>
        <v/>
      </c>
      <c r="BA186" s="4" t="str">
        <f>IF(AY186="",IF(AND(H186&lt;&gt;"",F186=""),INDEX(AY$3:AY186,MATCH(MAX($AQ$3:AQ186),AQ$3:AQ186,0),0),""),AY186)</f>
        <v/>
      </c>
      <c r="BB186" s="82" t="str">
        <f>IF(BC186="","",RANK(BC186,BC$3:BC$1048576,1)+COUNTIF($BC$3:BC186,BC186)-1)</f>
        <v/>
      </c>
      <c r="BC186" s="139" t="str">
        <f t="shared" si="343"/>
        <v/>
      </c>
      <c r="BD186" s="46" t="str">
        <f t="shared" si="344"/>
        <v/>
      </c>
      <c r="BE186" s="46" t="str">
        <f t="shared" si="345"/>
        <v/>
      </c>
      <c r="BF186" s="46" t="str">
        <f t="shared" si="346"/>
        <v/>
      </c>
      <c r="BG186" s="4" t="str">
        <f t="shared" si="347"/>
        <v/>
      </c>
      <c r="BH186" s="180" t="str">
        <f t="shared" si="348"/>
        <v/>
      </c>
      <c r="BI186" s="16" t="str">
        <f t="shared" si="349"/>
        <v/>
      </c>
      <c r="BJ186" s="52" t="str">
        <f>IF(BI186="","",IF(W186="","",IF(AND(K186=$K$1,$K$1&lt;&gt;""),$BT$2,IFERROR(IF(INDEX(価格設定!$D$5:$D$1048576,MATCH(Q186,価格設定!$B$5:$B$1048576,0),0)=価格設定!$D$3,$BT$2,$BS$2),$BS$2))))</f>
        <v/>
      </c>
      <c r="BK186" s="16" t="str">
        <f>IF(BI186="","",IF(COUNTIF($BI$3:BI186,BI186)=1,1,IF(AND(BI185=BI186,BH186=""),BK185,COUNTIF($BH$3:BH186,BH186))))</f>
        <v/>
      </c>
      <c r="BL186" s="52" t="str">
        <f t="shared" si="350"/>
        <v/>
      </c>
      <c r="BM186" s="52" t="str">
        <f t="shared" si="351"/>
        <v/>
      </c>
      <c r="BN186" s="119" t="str">
        <f t="shared" si="352"/>
        <v/>
      </c>
      <c r="BO186" s="119" t="str">
        <f t="shared" si="353"/>
        <v/>
      </c>
      <c r="BP186" s="17" t="str">
        <f t="shared" si="354"/>
        <v/>
      </c>
      <c r="BQ186" s="17" t="str">
        <f t="shared" si="355"/>
        <v/>
      </c>
      <c r="BR186" s="17" t="str">
        <f>IF(OR(BP186="",COUNTIF($BO$3:BO186,BO186)&lt;&gt;1),"",SUMIF(BO$3:BO$1048576,BO186,BP$3:BP$1048576))</f>
        <v/>
      </c>
      <c r="BS186" s="17" t="str">
        <f t="shared" si="356"/>
        <v/>
      </c>
      <c r="BT186" s="17" t="str">
        <f t="shared" si="357"/>
        <v/>
      </c>
      <c r="BU186" s="17" t="str">
        <f t="shared" si="358"/>
        <v/>
      </c>
      <c r="BV186" s="24" t="str">
        <f t="shared" si="359"/>
        <v/>
      </c>
      <c r="BW186" s="24" t="str">
        <f t="shared" si="360"/>
        <v/>
      </c>
      <c r="BX186" s="24" t="str">
        <f t="shared" si="361"/>
        <v/>
      </c>
      <c r="BY186" s="26" t="str">
        <f t="shared" si="362"/>
        <v/>
      </c>
      <c r="BZ186" s="26" t="str">
        <f t="shared" si="363"/>
        <v/>
      </c>
      <c r="CA186" s="26" t="str">
        <f t="shared" si="364"/>
        <v/>
      </c>
      <c r="CB186" s="66" t="str">
        <f t="shared" si="365"/>
        <v/>
      </c>
      <c r="CC186" s="65" t="str">
        <f t="shared" si="366"/>
        <v/>
      </c>
      <c r="CD186" s="26" t="str">
        <f t="shared" si="367"/>
        <v/>
      </c>
      <c r="CE186" s="26" t="str">
        <f t="shared" si="368"/>
        <v/>
      </c>
      <c r="CF186" s="193" t="str">
        <f t="shared" si="369"/>
        <v/>
      </c>
      <c r="CG186" s="193" t="str">
        <f t="shared" si="370"/>
        <v/>
      </c>
      <c r="CH186" s="26" t="str">
        <f t="shared" si="371"/>
        <v/>
      </c>
      <c r="CI186" s="26" t="str">
        <f t="shared" si="372"/>
        <v/>
      </c>
      <c r="CJ186" s="65" t="str">
        <f t="shared" si="373"/>
        <v/>
      </c>
      <c r="CK186" s="65" t="str">
        <f t="shared" si="374"/>
        <v/>
      </c>
      <c r="CL186" s="64" t="str">
        <f t="shared" si="375"/>
        <v/>
      </c>
      <c r="CM186" s="64" t="str">
        <f t="shared" si="376"/>
        <v/>
      </c>
      <c r="CN186" s="65" t="str">
        <f t="shared" si="377"/>
        <v/>
      </c>
      <c r="CP186" s="63" t="str">
        <f>IF(BH186="","",MAX($CP$3:CP185)+1)</f>
        <v/>
      </c>
      <c r="CQ186" s="24" t="str">
        <f t="shared" si="378"/>
        <v/>
      </c>
      <c r="CR186" s="24" t="str">
        <f t="shared" si="379"/>
        <v/>
      </c>
      <c r="CS186" s="24" t="str">
        <f t="shared" si="380"/>
        <v/>
      </c>
      <c r="CT186" s="58" t="str">
        <f>IF(BO186="","",COUNTIF($BO$3:BO186,BO186)&amp;"@"&amp;BO186)</f>
        <v/>
      </c>
      <c r="CU186" s="16" t="str">
        <f t="shared" si="318"/>
        <v/>
      </c>
      <c r="CV186" s="63" t="str">
        <f t="shared" si="381"/>
        <v/>
      </c>
      <c r="CW186" s="16" t="str">
        <f t="shared" si="382"/>
        <v/>
      </c>
      <c r="CX186" s="16" t="str">
        <f t="shared" si="383"/>
        <v/>
      </c>
      <c r="CY186" s="16" t="str">
        <f t="shared" si="384"/>
        <v/>
      </c>
      <c r="CZ186" s="85" t="str">
        <f t="shared" si="385"/>
        <v/>
      </c>
      <c r="DA186" s="16" t="str">
        <f t="shared" si="386"/>
        <v/>
      </c>
      <c r="DB186" s="16" t="str">
        <f t="shared" si="387"/>
        <v/>
      </c>
      <c r="DC186" s="28" t="str">
        <f>IF(CP186="","",$DC$1&amp;(INDEX(価格設定!D$1:XFD$3,ROW(価格設定!$D$3),MATCH($AW186,価格設定!D$1:XFD$1,1))*100)&amp;"%")</f>
        <v/>
      </c>
      <c r="DD186" s="28" t="str">
        <f>IF(CP186="","",$DD$1&amp;(INDEX(価格設定!D$1:XFD$3,ROW(価格設定!$D$2),MATCH($AW186,価格設定!D$1:XFD$1,1))*100)&amp;"%")</f>
        <v/>
      </c>
      <c r="DE186" s="29" t="str">
        <f t="shared" si="388"/>
        <v/>
      </c>
      <c r="DG186" s="58" t="str">
        <f t="shared" si="389"/>
        <v/>
      </c>
      <c r="DH186" s="58" t="str">
        <f t="shared" si="390"/>
        <v/>
      </c>
      <c r="DI186" s="58" t="str">
        <f t="shared" si="391"/>
        <v/>
      </c>
      <c r="DJ186" s="85" t="str">
        <f t="shared" si="392"/>
        <v/>
      </c>
      <c r="DL186" s="58" t="str">
        <f>IF(COUNTIF(DG$3:DG$1048576,DG186)=COUNTIF($DG$3:$DG186,DG186),DG186,"")</f>
        <v/>
      </c>
      <c r="DM186" s="85" t="str">
        <f t="shared" si="393"/>
        <v/>
      </c>
      <c r="DN186" s="85" t="str">
        <f t="shared" si="319"/>
        <v/>
      </c>
      <c r="DO186" s="85" t="str">
        <f t="shared" si="319"/>
        <v/>
      </c>
      <c r="DP186" s="303"/>
      <c r="DQ186" s="17" t="str">
        <f t="shared" si="320"/>
        <v/>
      </c>
      <c r="DR186" s="17" t="str">
        <f t="shared" si="321"/>
        <v/>
      </c>
      <c r="DS186" s="17" t="str">
        <f t="shared" si="322"/>
        <v/>
      </c>
      <c r="DU186" s="16" t="str">
        <f t="shared" si="394"/>
        <v/>
      </c>
      <c r="DV186" s="16" t="str">
        <f>IF(DU186="","",COUNT($DU$3:DU186))</f>
        <v/>
      </c>
      <c r="DW186" s="16" t="str">
        <f t="shared" si="395"/>
        <v/>
      </c>
      <c r="DX186" s="16" t="str">
        <f t="shared" si="396"/>
        <v/>
      </c>
      <c r="DY186" s="16" t="str">
        <f>IF(DZ186="","",COUNTIF(DZ$3:DZ186,DZ186))</f>
        <v/>
      </c>
      <c r="DZ186" s="16" t="str">
        <f t="shared" si="397"/>
        <v/>
      </c>
      <c r="EA186" s="16" t="str">
        <f t="shared" si="398"/>
        <v/>
      </c>
      <c r="EB186" s="16" t="str">
        <f t="shared" si="399"/>
        <v/>
      </c>
      <c r="EC186" s="16" t="str">
        <f t="shared" si="400"/>
        <v/>
      </c>
      <c r="ED186" s="16" t="str">
        <f t="shared" si="401"/>
        <v/>
      </c>
      <c r="EE186" s="16" t="str">
        <f t="shared" si="402"/>
        <v/>
      </c>
      <c r="EF186" s="16" t="str">
        <f t="shared" si="403"/>
        <v/>
      </c>
      <c r="EG186" s="16" t="str">
        <f t="shared" si="404"/>
        <v/>
      </c>
      <c r="EH186" s="16" t="str">
        <f t="shared" si="405"/>
        <v/>
      </c>
      <c r="EI186" s="16" t="str">
        <f t="shared" si="406"/>
        <v/>
      </c>
      <c r="EJ186" s="16" t="str">
        <f t="shared" si="407"/>
        <v/>
      </c>
      <c r="EK186" s="16" t="str">
        <f t="shared" si="408"/>
        <v/>
      </c>
      <c r="EL186" s="58" t="str">
        <f t="shared" si="409"/>
        <v/>
      </c>
      <c r="EM186" s="58" t="str">
        <f>IF(OR($DZ186="",CR186=""),IF($EL186="","",$EL186),IF(OR(CR186="なし",CR186=0),領収書!$H$1,CR186))</f>
        <v/>
      </c>
      <c r="EN186" s="58" t="str">
        <f>IF(OR($DZ186="",CS186=""),IF($EL186="","",$EL186),IF(OR(CS186="なし",CS186=0),入力!$EN$1,CS186))</f>
        <v/>
      </c>
      <c r="EO186" s="63" t="str">
        <f t="shared" si="410"/>
        <v/>
      </c>
      <c r="EP186" s="63" t="str">
        <f t="shared" si="411"/>
        <v/>
      </c>
      <c r="ER186" s="16" t="str">
        <f>IF(AND(COUNTIF($ET$3:ET186,ET186)=1,ET186&lt;&gt;""),MAX($ER$3:ER185)+1,"")</f>
        <v/>
      </c>
      <c r="ES186" s="16" t="str">
        <f>IF(価格設定!B188="","",価格設定!B188)</f>
        <v/>
      </c>
      <c r="ET186" s="16" t="str">
        <f>IF(価格設定!C188="","",価格設定!C188)</f>
        <v/>
      </c>
      <c r="EV186" s="16" t="str">
        <f t="shared" si="323"/>
        <v/>
      </c>
      <c r="EW186" s="16" t="str">
        <f t="shared" si="412"/>
        <v/>
      </c>
    </row>
    <row r="187" spans="1:153" ht="30" customHeight="1" x14ac:dyDescent="0.2">
      <c r="A187" s="225"/>
      <c r="B187" s="212"/>
      <c r="C187" s="221"/>
      <c r="D187" s="164"/>
      <c r="E187" s="165"/>
      <c r="F187" s="166"/>
      <c r="G187" s="167"/>
      <c r="H187" s="179"/>
      <c r="I187" s="306"/>
      <c r="J187" s="169"/>
      <c r="K187" s="179"/>
      <c r="L187" s="186"/>
      <c r="M187" s="186"/>
      <c r="N187" s="168"/>
      <c r="O187" s="170"/>
      <c r="P187" s="212"/>
      <c r="Q187" s="179" t="str">
        <f>IFERROR(IF(H187="","",IFERROR(INDEX(価格設定!$B$5:$B$1048576,MATCH(H187,価格設定!$B$5:$B$1048576,0),0),INDEX(価格設定!$B$5:$B$1048576,MATCH("*"&amp;H187&amp;"*",価格設定!$B$5:$B$1048576,0),0))),H187)</f>
        <v/>
      </c>
      <c r="R187" s="250" t="str">
        <f>IFERROR(IF(Q187="",IF(K187="","",K187),IF(K187="",IF(INDEX(価格設定!$C$5:$C$1048576,MATCH(Q187,価格設定!$B$5:$B$1048576,0),0)=0,"",INDEX(価格設定!$C$5:$C$1048576,MATCH(Q187,価格設定!$B$5:$B$1048576,0),0)),IF(K187="なし","",K187))),"")</f>
        <v/>
      </c>
      <c r="S187" s="308" t="str">
        <f t="shared" si="324"/>
        <v/>
      </c>
      <c r="T187" s="126" t="str">
        <f>IFERROR(IF(J187="",IF(INDEX(価格設定!$E$5:$R$1048576,MATCH($Q187,価格設定!B$5:B$1048576,0),MATCH($AW187,価格設定!E$1:X$1,1))=0,"",INDEX(価格設定!$E$5:$R$1048576,MATCH($Q187,価格設定!B$5:B$1048576,0),MATCH($AW187,価格設定!E$1:X$1,1))),J187),"")</f>
        <v/>
      </c>
      <c r="U187" s="126" t="str">
        <f t="shared" si="325"/>
        <v/>
      </c>
      <c r="V187" s="132" t="str">
        <f t="shared" si="326"/>
        <v/>
      </c>
      <c r="W187" s="127" t="str">
        <f>IFERROR(IF(OR(T187="",T187&lt;0),"",IFERROR(INDEX(価格設定!E$2:X$3,IF(AND(K187=$K$1,$K$1&lt;&gt;""),ROW(価格設定!$D$3)-1,MATCH(INDEX(価格設定!$D$5:$D$1048576,MATCH(Q187,価格設定!$B$5:$B$1048576,0),0),価格設定!$D$2:$D$3,0)),MATCH($AW187,価格設定!E$1:X$1,1)),INDEX(価格設定!E$2:X$2,0,MATCH($AW187,価格設定!E$1:X$1,1)))),"")</f>
        <v/>
      </c>
      <c r="X187" s="126" t="str">
        <f t="shared" si="317"/>
        <v/>
      </c>
      <c r="Y187" s="128" t="str">
        <f t="shared" si="327"/>
        <v/>
      </c>
      <c r="Z187" s="126" t="str">
        <f t="shared" si="328"/>
        <v/>
      </c>
      <c r="AA187" s="129" t="str">
        <f t="shared" si="329"/>
        <v/>
      </c>
      <c r="AB187" s="126" t="str">
        <f t="shared" si="330"/>
        <v/>
      </c>
      <c r="AC187" s="280" t="str">
        <f t="shared" si="331"/>
        <v/>
      </c>
      <c r="AD187" s="15"/>
      <c r="AE187" s="204" t="str">
        <f>IF(AF187="","",COUNT($AF$3:AF187))</f>
        <v/>
      </c>
      <c r="AF187" s="206" t="str">
        <f t="shared" si="332"/>
        <v/>
      </c>
      <c r="AG187" s="204" t="str">
        <f t="shared" si="333"/>
        <v/>
      </c>
      <c r="AH187" s="204" t="str">
        <f t="shared" si="334"/>
        <v/>
      </c>
      <c r="AI187" s="287"/>
      <c r="AJ187" s="15"/>
      <c r="AK187" s="138" t="str">
        <f t="shared" si="335"/>
        <v/>
      </c>
      <c r="AL187" s="131" t="str">
        <f t="shared" si="336"/>
        <v/>
      </c>
      <c r="AM187" s="131" t="str">
        <f t="shared" si="337"/>
        <v/>
      </c>
      <c r="AN187" s="313" t="str">
        <f t="shared" si="338"/>
        <v/>
      </c>
      <c r="AO187" s="316" t="str">
        <f t="shared" si="339"/>
        <v/>
      </c>
      <c r="AP187" s="18"/>
      <c r="AQ187" s="3" t="str">
        <f>IF(F187="","",MAX($AQ$3:AQ186)+1)</f>
        <v/>
      </c>
      <c r="AR187" s="3" t="str">
        <f>IF(OR(AQ187="",BB187=""),"",MAX($AR$3:AR186)+1)</f>
        <v/>
      </c>
      <c r="AS187" s="3" t="str">
        <f>IF(CQ187="","",RANK(CQ187,CQ$3:CQ$1048576,1)+COUNTIF($CQ$3:CQ187,CQ187)-1)</f>
        <v/>
      </c>
      <c r="AT187" s="21" t="str">
        <f>IF(C187="",IF(OR(AND($H187&lt;&gt;"",C187=""),AND($F186=$F187,$AZ187&lt;&gt;""),COUNTA($H$3:$H$1048576,#REF!,$F$3:$F$1048576)&gt;COUNTA($H$3:$H187,#REF!,$F$3:$F187),$AZ187&lt;&gt;""),INDEX(AT$3:AT$1048576,MATCH(MAX($AQ$3:$AQ186),$AQ$3:$AQ$1048576,0),0),""),C187)</f>
        <v/>
      </c>
      <c r="AU187" s="21" t="str">
        <f>IF(D187="",IF(OR(AND($H187&lt;&gt;"",D187=""),AND($F186=$F187,$AZ187&lt;&gt;""),COUNTA($H$3:$H$1048576,#REF!,$F$3:$F$1048576)&gt;COUNTA($H$3:$H187,#REF!,$F$3:$F187),$AZ187&lt;&gt;""),INDEX(AU$3:AU$1048576,MATCH(MAX($AQ$3:$AQ186),$AQ$3:$AQ$1048576,0),0),""),D187)</f>
        <v/>
      </c>
      <c r="AV187" s="21" t="str">
        <f>IF(E187="",IF(OR(AND($H187&lt;&gt;"",E187=""),AND($F186=$F187,$AZ187&lt;&gt;""),COUNTA($H$3:$H$1048576,#REF!,$F$3:$F$1048576)&gt;COUNTA($H$3:$H187,#REF!,$F$3:$F187),$AZ187&lt;&gt;""),INDEX(AV$3:AV$1048576,MATCH(MAX($AQ$3:$AQ186),$AQ$3:$AQ$1048576,0),0),""),E187)</f>
        <v/>
      </c>
      <c r="AW187" s="24" t="str">
        <f t="shared" si="340"/>
        <v/>
      </c>
      <c r="AX187" s="13" t="str">
        <f t="shared" si="341"/>
        <v/>
      </c>
      <c r="AY187" s="4" t="str">
        <f t="shared" si="342"/>
        <v/>
      </c>
      <c r="AZ187" s="4" t="str">
        <f>IF(AX187="",IF(OR(AND(H187&lt;&gt;"",F187=""),COUNTA($H$3:$H$1048576)&gt;COUNTA($H$3:$H187)),INDEX(AX$3:AX187,MATCH(MAX($AQ$3:AQ187),AQ$3:AQ187,0),0),""),AX187)</f>
        <v/>
      </c>
      <c r="BA187" s="4" t="str">
        <f>IF(AY187="",IF(AND(H187&lt;&gt;"",F187=""),INDEX(AY$3:AY187,MATCH(MAX($AQ$3:AQ187),AQ$3:AQ187,0),0),""),AY187)</f>
        <v/>
      </c>
      <c r="BB187" s="82" t="str">
        <f>IF(BC187="","",RANK(BC187,BC$3:BC$1048576,1)+COUNTIF($BC$3:BC187,BC187)-1)</f>
        <v/>
      </c>
      <c r="BC187" s="139" t="str">
        <f t="shared" si="343"/>
        <v/>
      </c>
      <c r="BD187" s="46" t="str">
        <f t="shared" si="344"/>
        <v/>
      </c>
      <c r="BE187" s="46" t="str">
        <f t="shared" si="345"/>
        <v/>
      </c>
      <c r="BF187" s="46" t="str">
        <f t="shared" si="346"/>
        <v/>
      </c>
      <c r="BG187" s="4" t="str">
        <f t="shared" si="347"/>
        <v/>
      </c>
      <c r="BH187" s="180" t="str">
        <f t="shared" si="348"/>
        <v/>
      </c>
      <c r="BI187" s="16" t="str">
        <f t="shared" si="349"/>
        <v/>
      </c>
      <c r="BJ187" s="52" t="str">
        <f>IF(BI187="","",IF(W187="","",IF(AND(K187=$K$1,$K$1&lt;&gt;""),$BT$2,IFERROR(IF(INDEX(価格設定!$D$5:$D$1048576,MATCH(Q187,価格設定!$B$5:$B$1048576,0),0)=価格設定!$D$3,$BT$2,$BS$2),$BS$2))))</f>
        <v/>
      </c>
      <c r="BK187" s="16" t="str">
        <f>IF(BI187="","",IF(COUNTIF($BI$3:BI187,BI187)=1,1,IF(AND(BI186=BI187,BH187=""),BK186,COUNTIF($BH$3:BH187,BH187))))</f>
        <v/>
      </c>
      <c r="BL187" s="52" t="str">
        <f t="shared" si="350"/>
        <v/>
      </c>
      <c r="BM187" s="52" t="str">
        <f t="shared" si="351"/>
        <v/>
      </c>
      <c r="BN187" s="119" t="str">
        <f t="shared" si="352"/>
        <v/>
      </c>
      <c r="BO187" s="119" t="str">
        <f t="shared" si="353"/>
        <v/>
      </c>
      <c r="BP187" s="17" t="str">
        <f t="shared" si="354"/>
        <v/>
      </c>
      <c r="BQ187" s="17" t="str">
        <f t="shared" si="355"/>
        <v/>
      </c>
      <c r="BR187" s="17" t="str">
        <f>IF(OR(BP187="",COUNTIF($BO$3:BO187,BO187)&lt;&gt;1),"",SUMIF(BO$3:BO$1048576,BO187,BP$3:BP$1048576))</f>
        <v/>
      </c>
      <c r="BS187" s="17" t="str">
        <f t="shared" si="356"/>
        <v/>
      </c>
      <c r="BT187" s="17" t="str">
        <f t="shared" si="357"/>
        <v/>
      </c>
      <c r="BU187" s="17" t="str">
        <f t="shared" si="358"/>
        <v/>
      </c>
      <c r="BV187" s="24" t="str">
        <f t="shared" si="359"/>
        <v/>
      </c>
      <c r="BW187" s="24" t="str">
        <f t="shared" si="360"/>
        <v/>
      </c>
      <c r="BX187" s="24" t="str">
        <f t="shared" si="361"/>
        <v/>
      </c>
      <c r="BY187" s="26" t="str">
        <f t="shared" si="362"/>
        <v/>
      </c>
      <c r="BZ187" s="26" t="str">
        <f t="shared" si="363"/>
        <v/>
      </c>
      <c r="CA187" s="26" t="str">
        <f t="shared" si="364"/>
        <v/>
      </c>
      <c r="CB187" s="66" t="str">
        <f t="shared" si="365"/>
        <v/>
      </c>
      <c r="CC187" s="65" t="str">
        <f t="shared" si="366"/>
        <v/>
      </c>
      <c r="CD187" s="26" t="str">
        <f t="shared" si="367"/>
        <v/>
      </c>
      <c r="CE187" s="26" t="str">
        <f t="shared" si="368"/>
        <v/>
      </c>
      <c r="CF187" s="193" t="str">
        <f t="shared" si="369"/>
        <v/>
      </c>
      <c r="CG187" s="193" t="str">
        <f t="shared" si="370"/>
        <v/>
      </c>
      <c r="CH187" s="26" t="str">
        <f t="shared" si="371"/>
        <v/>
      </c>
      <c r="CI187" s="26" t="str">
        <f t="shared" si="372"/>
        <v/>
      </c>
      <c r="CJ187" s="65" t="str">
        <f t="shared" si="373"/>
        <v/>
      </c>
      <c r="CK187" s="65" t="str">
        <f t="shared" si="374"/>
        <v/>
      </c>
      <c r="CL187" s="64" t="str">
        <f t="shared" si="375"/>
        <v/>
      </c>
      <c r="CM187" s="64" t="str">
        <f t="shared" si="376"/>
        <v/>
      </c>
      <c r="CN187" s="65" t="str">
        <f t="shared" si="377"/>
        <v/>
      </c>
      <c r="CP187" s="63" t="str">
        <f>IF(BH187="","",MAX($CP$3:CP186)+1)</f>
        <v/>
      </c>
      <c r="CQ187" s="24" t="str">
        <f t="shared" si="378"/>
        <v/>
      </c>
      <c r="CR187" s="24" t="str">
        <f t="shared" si="379"/>
        <v/>
      </c>
      <c r="CS187" s="24" t="str">
        <f t="shared" si="380"/>
        <v/>
      </c>
      <c r="CT187" s="58" t="str">
        <f>IF(BO187="","",COUNTIF($BO$3:BO187,BO187)&amp;"@"&amp;BO187)</f>
        <v/>
      </c>
      <c r="CU187" s="16" t="str">
        <f t="shared" si="318"/>
        <v/>
      </c>
      <c r="CV187" s="63" t="str">
        <f t="shared" si="381"/>
        <v/>
      </c>
      <c r="CW187" s="16" t="str">
        <f t="shared" si="382"/>
        <v/>
      </c>
      <c r="CX187" s="16" t="str">
        <f t="shared" si="383"/>
        <v/>
      </c>
      <c r="CY187" s="16" t="str">
        <f t="shared" si="384"/>
        <v/>
      </c>
      <c r="CZ187" s="85" t="str">
        <f t="shared" si="385"/>
        <v/>
      </c>
      <c r="DA187" s="16" t="str">
        <f t="shared" si="386"/>
        <v/>
      </c>
      <c r="DB187" s="16" t="str">
        <f t="shared" si="387"/>
        <v/>
      </c>
      <c r="DC187" s="28" t="str">
        <f>IF(CP187="","",$DC$1&amp;(INDEX(価格設定!D$1:XFD$3,ROW(価格設定!$D$3),MATCH($AW187,価格設定!D$1:XFD$1,1))*100)&amp;"%")</f>
        <v/>
      </c>
      <c r="DD187" s="28" t="str">
        <f>IF(CP187="","",$DD$1&amp;(INDEX(価格設定!D$1:XFD$3,ROW(価格設定!$D$2),MATCH($AW187,価格設定!D$1:XFD$1,1))*100)&amp;"%")</f>
        <v/>
      </c>
      <c r="DE187" s="29" t="str">
        <f t="shared" si="388"/>
        <v/>
      </c>
      <c r="DG187" s="58" t="str">
        <f t="shared" si="389"/>
        <v/>
      </c>
      <c r="DH187" s="58" t="str">
        <f t="shared" si="390"/>
        <v/>
      </c>
      <c r="DI187" s="58" t="str">
        <f t="shared" si="391"/>
        <v/>
      </c>
      <c r="DJ187" s="85" t="str">
        <f t="shared" si="392"/>
        <v/>
      </c>
      <c r="DL187" s="58" t="str">
        <f>IF(COUNTIF(DG$3:DG$1048576,DG187)=COUNTIF($DG$3:$DG187,DG187),DG187,"")</f>
        <v/>
      </c>
      <c r="DM187" s="85" t="str">
        <f t="shared" si="393"/>
        <v/>
      </c>
      <c r="DN187" s="85" t="str">
        <f t="shared" si="319"/>
        <v/>
      </c>
      <c r="DO187" s="85" t="str">
        <f t="shared" si="319"/>
        <v/>
      </c>
      <c r="DP187" s="303"/>
      <c r="DQ187" s="17" t="str">
        <f t="shared" si="320"/>
        <v/>
      </c>
      <c r="DR187" s="17" t="str">
        <f t="shared" si="321"/>
        <v/>
      </c>
      <c r="DS187" s="17" t="str">
        <f t="shared" si="322"/>
        <v/>
      </c>
      <c r="DU187" s="16" t="str">
        <f t="shared" si="394"/>
        <v/>
      </c>
      <c r="DV187" s="16" t="str">
        <f>IF(DU187="","",COUNT($DU$3:DU187))</f>
        <v/>
      </c>
      <c r="DW187" s="16" t="str">
        <f t="shared" si="395"/>
        <v/>
      </c>
      <c r="DX187" s="16" t="str">
        <f t="shared" si="396"/>
        <v/>
      </c>
      <c r="DY187" s="16" t="str">
        <f>IF(DZ187="","",COUNTIF(DZ$3:DZ187,DZ187))</f>
        <v/>
      </c>
      <c r="DZ187" s="16" t="str">
        <f t="shared" si="397"/>
        <v/>
      </c>
      <c r="EA187" s="16" t="str">
        <f t="shared" si="398"/>
        <v/>
      </c>
      <c r="EB187" s="16" t="str">
        <f t="shared" si="399"/>
        <v/>
      </c>
      <c r="EC187" s="16" t="str">
        <f t="shared" si="400"/>
        <v/>
      </c>
      <c r="ED187" s="16" t="str">
        <f t="shared" si="401"/>
        <v/>
      </c>
      <c r="EE187" s="16" t="str">
        <f t="shared" si="402"/>
        <v/>
      </c>
      <c r="EF187" s="16" t="str">
        <f t="shared" si="403"/>
        <v/>
      </c>
      <c r="EG187" s="16" t="str">
        <f t="shared" si="404"/>
        <v/>
      </c>
      <c r="EH187" s="16" t="str">
        <f t="shared" si="405"/>
        <v/>
      </c>
      <c r="EI187" s="16" t="str">
        <f t="shared" si="406"/>
        <v/>
      </c>
      <c r="EJ187" s="16" t="str">
        <f t="shared" si="407"/>
        <v/>
      </c>
      <c r="EK187" s="16" t="str">
        <f t="shared" si="408"/>
        <v/>
      </c>
      <c r="EL187" s="58" t="str">
        <f t="shared" si="409"/>
        <v/>
      </c>
      <c r="EM187" s="58" t="str">
        <f>IF(OR($DZ187="",CR187=""),IF($EL187="","",$EL187),IF(OR(CR187="なし",CR187=0),領収書!$H$1,CR187))</f>
        <v/>
      </c>
      <c r="EN187" s="58" t="str">
        <f>IF(OR($DZ187="",CS187=""),IF($EL187="","",$EL187),IF(OR(CS187="なし",CS187=0),入力!$EN$1,CS187))</f>
        <v/>
      </c>
      <c r="EO187" s="63" t="str">
        <f t="shared" si="410"/>
        <v/>
      </c>
      <c r="EP187" s="63" t="str">
        <f t="shared" si="411"/>
        <v/>
      </c>
      <c r="ER187" s="16" t="str">
        <f>IF(AND(COUNTIF($ET$3:ET187,ET187)=1,ET187&lt;&gt;""),MAX($ER$3:ER186)+1,"")</f>
        <v/>
      </c>
      <c r="ES187" s="16" t="str">
        <f>IF(価格設定!B189="","",価格設定!B189)</f>
        <v/>
      </c>
      <c r="ET187" s="16" t="str">
        <f>IF(価格設定!C189="","",価格設定!C189)</f>
        <v/>
      </c>
      <c r="EV187" s="16" t="str">
        <f t="shared" si="323"/>
        <v/>
      </c>
      <c r="EW187" s="16" t="str">
        <f t="shared" si="412"/>
        <v/>
      </c>
    </row>
    <row r="188" spans="1:153" ht="30" customHeight="1" x14ac:dyDescent="0.2">
      <c r="A188" s="225"/>
      <c r="B188" s="212"/>
      <c r="C188" s="221"/>
      <c r="D188" s="164"/>
      <c r="E188" s="165"/>
      <c r="F188" s="166"/>
      <c r="G188" s="167"/>
      <c r="H188" s="179"/>
      <c r="I188" s="306"/>
      <c r="J188" s="169"/>
      <c r="K188" s="179"/>
      <c r="L188" s="186"/>
      <c r="M188" s="186"/>
      <c r="N188" s="168"/>
      <c r="O188" s="170"/>
      <c r="P188" s="212"/>
      <c r="Q188" s="179" t="str">
        <f>IFERROR(IF(H188="","",IFERROR(INDEX(価格設定!$B$5:$B$1048576,MATCH(H188,価格設定!$B$5:$B$1048576,0),0),INDEX(価格設定!$B$5:$B$1048576,MATCH("*"&amp;H188&amp;"*",価格設定!$B$5:$B$1048576,0),0))),H188)</f>
        <v/>
      </c>
      <c r="R188" s="250" t="str">
        <f>IFERROR(IF(Q188="",IF(K188="","",K188),IF(K188="",IF(INDEX(価格設定!$C$5:$C$1048576,MATCH(Q188,価格設定!$B$5:$B$1048576,0),0)=0,"",INDEX(価格設定!$C$5:$C$1048576,MATCH(Q188,価格設定!$B$5:$B$1048576,0),0)),IF(K188="なし","",K188))),"")</f>
        <v/>
      </c>
      <c r="S188" s="308" t="str">
        <f t="shared" si="324"/>
        <v/>
      </c>
      <c r="T188" s="126" t="str">
        <f>IFERROR(IF(J188="",IF(INDEX(価格設定!$E$5:$R$1048576,MATCH($Q188,価格設定!B$5:B$1048576,0),MATCH($AW188,価格設定!E$1:X$1,1))=0,"",INDEX(価格設定!$E$5:$R$1048576,MATCH($Q188,価格設定!B$5:B$1048576,0),MATCH($AW188,価格設定!E$1:X$1,1))),J188),"")</f>
        <v/>
      </c>
      <c r="U188" s="126" t="str">
        <f t="shared" si="325"/>
        <v/>
      </c>
      <c r="V188" s="132" t="str">
        <f t="shared" si="326"/>
        <v/>
      </c>
      <c r="W188" s="127" t="str">
        <f>IFERROR(IF(OR(T188="",T188&lt;0),"",IFERROR(INDEX(価格設定!E$2:X$3,IF(AND(K188=$K$1,$K$1&lt;&gt;""),ROW(価格設定!$D$3)-1,MATCH(INDEX(価格設定!$D$5:$D$1048576,MATCH(Q188,価格設定!$B$5:$B$1048576,0),0),価格設定!$D$2:$D$3,0)),MATCH($AW188,価格設定!E$1:X$1,1)),INDEX(価格設定!E$2:X$2,0,MATCH($AW188,価格設定!E$1:X$1,1)))),"")</f>
        <v/>
      </c>
      <c r="X188" s="126" t="str">
        <f t="shared" si="317"/>
        <v/>
      </c>
      <c r="Y188" s="128" t="str">
        <f t="shared" si="327"/>
        <v/>
      </c>
      <c r="Z188" s="126" t="str">
        <f t="shared" si="328"/>
        <v/>
      </c>
      <c r="AA188" s="129" t="str">
        <f t="shared" si="329"/>
        <v/>
      </c>
      <c r="AB188" s="126" t="str">
        <f t="shared" si="330"/>
        <v/>
      </c>
      <c r="AC188" s="280" t="str">
        <f t="shared" si="331"/>
        <v/>
      </c>
      <c r="AD188" s="15"/>
      <c r="AE188" s="204" t="str">
        <f>IF(AF188="","",COUNT($AF$3:AF188))</f>
        <v/>
      </c>
      <c r="AF188" s="206" t="str">
        <f t="shared" si="332"/>
        <v/>
      </c>
      <c r="AG188" s="204" t="str">
        <f t="shared" si="333"/>
        <v/>
      </c>
      <c r="AH188" s="204" t="str">
        <f t="shared" si="334"/>
        <v/>
      </c>
      <c r="AI188" s="287"/>
      <c r="AJ188" s="15"/>
      <c r="AK188" s="138" t="str">
        <f t="shared" si="335"/>
        <v/>
      </c>
      <c r="AL188" s="131" t="str">
        <f t="shared" si="336"/>
        <v/>
      </c>
      <c r="AM188" s="131" t="str">
        <f t="shared" si="337"/>
        <v/>
      </c>
      <c r="AN188" s="313" t="str">
        <f t="shared" si="338"/>
        <v/>
      </c>
      <c r="AO188" s="316" t="str">
        <f t="shared" si="339"/>
        <v/>
      </c>
      <c r="AP188" s="18"/>
      <c r="AQ188" s="3" t="str">
        <f>IF(F188="","",MAX($AQ$3:AQ187)+1)</f>
        <v/>
      </c>
      <c r="AR188" s="3" t="str">
        <f>IF(OR(AQ188="",BB188=""),"",MAX($AR$3:AR187)+1)</f>
        <v/>
      </c>
      <c r="AS188" s="3" t="str">
        <f>IF(CQ188="","",RANK(CQ188,CQ$3:CQ$1048576,1)+COUNTIF($CQ$3:CQ188,CQ188)-1)</f>
        <v/>
      </c>
      <c r="AT188" s="21" t="str">
        <f>IF(C188="",IF(OR(AND($H188&lt;&gt;"",C188=""),AND($F187=$F188,$AZ188&lt;&gt;""),COUNTA($H$3:$H$1048576,#REF!,$F$3:$F$1048576)&gt;COUNTA($H$3:$H188,#REF!,$F$3:$F188),$AZ188&lt;&gt;""),INDEX(AT$3:AT$1048576,MATCH(MAX($AQ$3:$AQ187),$AQ$3:$AQ$1048576,0),0),""),C188)</f>
        <v/>
      </c>
      <c r="AU188" s="21" t="str">
        <f>IF(D188="",IF(OR(AND($H188&lt;&gt;"",D188=""),AND($F187=$F188,$AZ188&lt;&gt;""),COUNTA($H$3:$H$1048576,#REF!,$F$3:$F$1048576)&gt;COUNTA($H$3:$H188,#REF!,$F$3:$F188),$AZ188&lt;&gt;""),INDEX(AU$3:AU$1048576,MATCH(MAX($AQ$3:$AQ187),$AQ$3:$AQ$1048576,0),0),""),D188)</f>
        <v/>
      </c>
      <c r="AV188" s="21" t="str">
        <f>IF(E188="",IF(OR(AND($H188&lt;&gt;"",E188=""),AND($F187=$F188,$AZ188&lt;&gt;""),COUNTA($H$3:$H$1048576,#REF!,$F$3:$F$1048576)&gt;COUNTA($H$3:$H188,#REF!,$F$3:$F188),$AZ188&lt;&gt;""),INDEX(AV$3:AV$1048576,MATCH(MAX($AQ$3:$AQ187),$AQ$3:$AQ$1048576,0),0),""),E188)</f>
        <v/>
      </c>
      <c r="AW188" s="24" t="str">
        <f t="shared" si="340"/>
        <v/>
      </c>
      <c r="AX188" s="13" t="str">
        <f t="shared" si="341"/>
        <v/>
      </c>
      <c r="AY188" s="4" t="str">
        <f t="shared" si="342"/>
        <v/>
      </c>
      <c r="AZ188" s="4" t="str">
        <f>IF(AX188="",IF(OR(AND(H188&lt;&gt;"",F188=""),COUNTA($H$3:$H$1048576)&gt;COUNTA($H$3:$H188)),INDEX(AX$3:AX188,MATCH(MAX($AQ$3:AQ188),AQ$3:AQ188,0),0),""),AX188)</f>
        <v/>
      </c>
      <c r="BA188" s="4" t="str">
        <f>IF(AY188="",IF(AND(H188&lt;&gt;"",F188=""),INDEX(AY$3:AY188,MATCH(MAX($AQ$3:AQ188),AQ$3:AQ188,0),0),""),AY188)</f>
        <v/>
      </c>
      <c r="BB188" s="82" t="str">
        <f>IF(BC188="","",RANK(BC188,BC$3:BC$1048576,1)+COUNTIF($BC$3:BC188,BC188)-1)</f>
        <v/>
      </c>
      <c r="BC188" s="139" t="str">
        <f t="shared" si="343"/>
        <v/>
      </c>
      <c r="BD188" s="46" t="str">
        <f t="shared" si="344"/>
        <v/>
      </c>
      <c r="BE188" s="46" t="str">
        <f t="shared" si="345"/>
        <v/>
      </c>
      <c r="BF188" s="46" t="str">
        <f t="shared" si="346"/>
        <v/>
      </c>
      <c r="BG188" s="4" t="str">
        <f t="shared" si="347"/>
        <v/>
      </c>
      <c r="BH188" s="180" t="str">
        <f t="shared" si="348"/>
        <v/>
      </c>
      <c r="BI188" s="16" t="str">
        <f t="shared" si="349"/>
        <v/>
      </c>
      <c r="BJ188" s="52" t="str">
        <f>IF(BI188="","",IF(W188="","",IF(AND(K188=$K$1,$K$1&lt;&gt;""),$BT$2,IFERROR(IF(INDEX(価格設定!$D$5:$D$1048576,MATCH(Q188,価格設定!$B$5:$B$1048576,0),0)=価格設定!$D$3,$BT$2,$BS$2),$BS$2))))</f>
        <v/>
      </c>
      <c r="BK188" s="16" t="str">
        <f>IF(BI188="","",IF(COUNTIF($BI$3:BI188,BI188)=1,1,IF(AND(BI187=BI188,BH188=""),BK187,COUNTIF($BH$3:BH188,BH188))))</f>
        <v/>
      </c>
      <c r="BL188" s="52" t="str">
        <f t="shared" si="350"/>
        <v/>
      </c>
      <c r="BM188" s="52" t="str">
        <f t="shared" si="351"/>
        <v/>
      </c>
      <c r="BN188" s="119" t="str">
        <f t="shared" si="352"/>
        <v/>
      </c>
      <c r="BO188" s="119" t="str">
        <f t="shared" si="353"/>
        <v/>
      </c>
      <c r="BP188" s="17" t="str">
        <f t="shared" si="354"/>
        <v/>
      </c>
      <c r="BQ188" s="17" t="str">
        <f t="shared" si="355"/>
        <v/>
      </c>
      <c r="BR188" s="17" t="str">
        <f>IF(OR(BP188="",COUNTIF($BO$3:BO188,BO188)&lt;&gt;1),"",SUMIF(BO$3:BO$1048576,BO188,BP$3:BP$1048576))</f>
        <v/>
      </c>
      <c r="BS188" s="17" t="str">
        <f t="shared" si="356"/>
        <v/>
      </c>
      <c r="BT188" s="17" t="str">
        <f t="shared" si="357"/>
        <v/>
      </c>
      <c r="BU188" s="17" t="str">
        <f t="shared" si="358"/>
        <v/>
      </c>
      <c r="BV188" s="24" t="str">
        <f t="shared" si="359"/>
        <v/>
      </c>
      <c r="BW188" s="24" t="str">
        <f t="shared" si="360"/>
        <v/>
      </c>
      <c r="BX188" s="24" t="str">
        <f t="shared" si="361"/>
        <v/>
      </c>
      <c r="BY188" s="26" t="str">
        <f t="shared" si="362"/>
        <v/>
      </c>
      <c r="BZ188" s="26" t="str">
        <f t="shared" si="363"/>
        <v/>
      </c>
      <c r="CA188" s="26" t="str">
        <f t="shared" si="364"/>
        <v/>
      </c>
      <c r="CB188" s="66" t="str">
        <f t="shared" si="365"/>
        <v/>
      </c>
      <c r="CC188" s="65" t="str">
        <f t="shared" si="366"/>
        <v/>
      </c>
      <c r="CD188" s="26" t="str">
        <f t="shared" si="367"/>
        <v/>
      </c>
      <c r="CE188" s="26" t="str">
        <f t="shared" si="368"/>
        <v/>
      </c>
      <c r="CF188" s="193" t="str">
        <f t="shared" si="369"/>
        <v/>
      </c>
      <c r="CG188" s="193" t="str">
        <f t="shared" si="370"/>
        <v/>
      </c>
      <c r="CH188" s="26" t="str">
        <f t="shared" si="371"/>
        <v/>
      </c>
      <c r="CI188" s="26" t="str">
        <f t="shared" si="372"/>
        <v/>
      </c>
      <c r="CJ188" s="65" t="str">
        <f t="shared" si="373"/>
        <v/>
      </c>
      <c r="CK188" s="65" t="str">
        <f t="shared" si="374"/>
        <v/>
      </c>
      <c r="CL188" s="64" t="str">
        <f t="shared" si="375"/>
        <v/>
      </c>
      <c r="CM188" s="64" t="str">
        <f t="shared" si="376"/>
        <v/>
      </c>
      <c r="CN188" s="65" t="str">
        <f t="shared" si="377"/>
        <v/>
      </c>
      <c r="CP188" s="63" t="str">
        <f>IF(BH188="","",MAX($CP$3:CP187)+1)</f>
        <v/>
      </c>
      <c r="CQ188" s="24" t="str">
        <f t="shared" si="378"/>
        <v/>
      </c>
      <c r="CR188" s="24" t="str">
        <f t="shared" si="379"/>
        <v/>
      </c>
      <c r="CS188" s="24" t="str">
        <f t="shared" si="380"/>
        <v/>
      </c>
      <c r="CT188" s="58" t="str">
        <f>IF(BO188="","",COUNTIF($BO$3:BO188,BO188)&amp;"@"&amp;BO188)</f>
        <v/>
      </c>
      <c r="CU188" s="16" t="str">
        <f t="shared" si="318"/>
        <v/>
      </c>
      <c r="CV188" s="63" t="str">
        <f t="shared" si="381"/>
        <v/>
      </c>
      <c r="CW188" s="16" t="str">
        <f t="shared" si="382"/>
        <v/>
      </c>
      <c r="CX188" s="16" t="str">
        <f t="shared" si="383"/>
        <v/>
      </c>
      <c r="CY188" s="16" t="str">
        <f t="shared" si="384"/>
        <v/>
      </c>
      <c r="CZ188" s="85" t="str">
        <f t="shared" si="385"/>
        <v/>
      </c>
      <c r="DA188" s="16" t="str">
        <f t="shared" si="386"/>
        <v/>
      </c>
      <c r="DB188" s="16" t="str">
        <f t="shared" si="387"/>
        <v/>
      </c>
      <c r="DC188" s="28" t="str">
        <f>IF(CP188="","",$DC$1&amp;(INDEX(価格設定!D$1:XFD$3,ROW(価格設定!$D$3),MATCH($AW188,価格設定!D$1:XFD$1,1))*100)&amp;"%")</f>
        <v/>
      </c>
      <c r="DD188" s="28" t="str">
        <f>IF(CP188="","",$DD$1&amp;(INDEX(価格設定!D$1:XFD$3,ROW(価格設定!$D$2),MATCH($AW188,価格設定!D$1:XFD$1,1))*100)&amp;"%")</f>
        <v/>
      </c>
      <c r="DE188" s="29" t="str">
        <f t="shared" si="388"/>
        <v/>
      </c>
      <c r="DG188" s="58" t="str">
        <f t="shared" si="389"/>
        <v/>
      </c>
      <c r="DH188" s="58" t="str">
        <f t="shared" si="390"/>
        <v/>
      </c>
      <c r="DI188" s="58" t="str">
        <f t="shared" si="391"/>
        <v/>
      </c>
      <c r="DJ188" s="85" t="str">
        <f t="shared" si="392"/>
        <v/>
      </c>
      <c r="DL188" s="58" t="str">
        <f>IF(COUNTIF(DG$3:DG$1048576,DG188)=COUNTIF($DG$3:$DG188,DG188),DG188,"")</f>
        <v/>
      </c>
      <c r="DM188" s="85" t="str">
        <f t="shared" si="393"/>
        <v/>
      </c>
      <c r="DN188" s="85" t="str">
        <f t="shared" si="319"/>
        <v/>
      </c>
      <c r="DO188" s="85" t="str">
        <f t="shared" si="319"/>
        <v/>
      </c>
      <c r="DP188" s="303"/>
      <c r="DQ188" s="17" t="str">
        <f t="shared" si="320"/>
        <v/>
      </c>
      <c r="DR188" s="17" t="str">
        <f t="shared" si="321"/>
        <v/>
      </c>
      <c r="DS188" s="17" t="str">
        <f t="shared" si="322"/>
        <v/>
      </c>
      <c r="DU188" s="16" t="str">
        <f t="shared" si="394"/>
        <v/>
      </c>
      <c r="DV188" s="16" t="str">
        <f>IF(DU188="","",COUNT($DU$3:DU188))</f>
        <v/>
      </c>
      <c r="DW188" s="16" t="str">
        <f t="shared" si="395"/>
        <v/>
      </c>
      <c r="DX188" s="16" t="str">
        <f t="shared" si="396"/>
        <v/>
      </c>
      <c r="DY188" s="16" t="str">
        <f>IF(DZ188="","",COUNTIF(DZ$3:DZ188,DZ188))</f>
        <v/>
      </c>
      <c r="DZ188" s="16" t="str">
        <f t="shared" si="397"/>
        <v/>
      </c>
      <c r="EA188" s="16" t="str">
        <f t="shared" si="398"/>
        <v/>
      </c>
      <c r="EB188" s="16" t="str">
        <f t="shared" si="399"/>
        <v/>
      </c>
      <c r="EC188" s="16" t="str">
        <f t="shared" si="400"/>
        <v/>
      </c>
      <c r="ED188" s="16" t="str">
        <f t="shared" si="401"/>
        <v/>
      </c>
      <c r="EE188" s="16" t="str">
        <f t="shared" si="402"/>
        <v/>
      </c>
      <c r="EF188" s="16" t="str">
        <f t="shared" si="403"/>
        <v/>
      </c>
      <c r="EG188" s="16" t="str">
        <f t="shared" si="404"/>
        <v/>
      </c>
      <c r="EH188" s="16" t="str">
        <f t="shared" si="405"/>
        <v/>
      </c>
      <c r="EI188" s="16" t="str">
        <f t="shared" si="406"/>
        <v/>
      </c>
      <c r="EJ188" s="16" t="str">
        <f t="shared" si="407"/>
        <v/>
      </c>
      <c r="EK188" s="16" t="str">
        <f t="shared" si="408"/>
        <v/>
      </c>
      <c r="EL188" s="58" t="str">
        <f t="shared" si="409"/>
        <v/>
      </c>
      <c r="EM188" s="58" t="str">
        <f>IF(OR($DZ188="",CR188=""),IF($EL188="","",$EL188),IF(OR(CR188="なし",CR188=0),領収書!$H$1,CR188))</f>
        <v/>
      </c>
      <c r="EN188" s="58" t="str">
        <f>IF(OR($DZ188="",CS188=""),IF($EL188="","",$EL188),IF(OR(CS188="なし",CS188=0),入力!$EN$1,CS188))</f>
        <v/>
      </c>
      <c r="EO188" s="63" t="str">
        <f t="shared" si="410"/>
        <v/>
      </c>
      <c r="EP188" s="63" t="str">
        <f t="shared" si="411"/>
        <v/>
      </c>
      <c r="ER188" s="16" t="str">
        <f>IF(AND(COUNTIF($ET$3:ET188,ET188)=1,ET188&lt;&gt;""),MAX($ER$3:ER187)+1,"")</f>
        <v/>
      </c>
      <c r="ES188" s="16" t="str">
        <f>IF(価格設定!B190="","",価格設定!B190)</f>
        <v/>
      </c>
      <c r="ET188" s="16" t="str">
        <f>IF(価格設定!C190="","",価格設定!C190)</f>
        <v/>
      </c>
      <c r="EV188" s="16" t="str">
        <f t="shared" si="323"/>
        <v/>
      </c>
      <c r="EW188" s="16" t="str">
        <f t="shared" si="412"/>
        <v/>
      </c>
    </row>
    <row r="189" spans="1:153" ht="30" customHeight="1" x14ac:dyDescent="0.2">
      <c r="A189" s="225"/>
      <c r="B189" s="212"/>
      <c r="C189" s="221"/>
      <c r="D189" s="164"/>
      <c r="E189" s="165"/>
      <c r="F189" s="166"/>
      <c r="G189" s="167"/>
      <c r="H189" s="179"/>
      <c r="I189" s="306"/>
      <c r="J189" s="169"/>
      <c r="K189" s="179"/>
      <c r="L189" s="186"/>
      <c r="M189" s="186"/>
      <c r="N189" s="168"/>
      <c r="O189" s="170"/>
      <c r="P189" s="212"/>
      <c r="Q189" s="179" t="str">
        <f>IFERROR(IF(H189="","",IFERROR(INDEX(価格設定!$B$5:$B$1048576,MATCH(H189,価格設定!$B$5:$B$1048576,0),0),INDEX(価格設定!$B$5:$B$1048576,MATCH("*"&amp;H189&amp;"*",価格設定!$B$5:$B$1048576,0),0))),H189)</f>
        <v/>
      </c>
      <c r="R189" s="250" t="str">
        <f>IFERROR(IF(Q189="",IF(K189="","",K189),IF(K189="",IF(INDEX(価格設定!$C$5:$C$1048576,MATCH(Q189,価格設定!$B$5:$B$1048576,0),0)=0,"",INDEX(価格設定!$C$5:$C$1048576,MATCH(Q189,価格設定!$B$5:$B$1048576,0),0)),IF(K189="なし","",K189))),"")</f>
        <v/>
      </c>
      <c r="S189" s="308" t="str">
        <f t="shared" si="324"/>
        <v/>
      </c>
      <c r="T189" s="126" t="str">
        <f>IFERROR(IF(J189="",IF(INDEX(価格設定!$E$5:$R$1048576,MATCH($Q189,価格設定!B$5:B$1048576,0),MATCH($AW189,価格設定!E$1:X$1,1))=0,"",INDEX(価格設定!$E$5:$R$1048576,MATCH($Q189,価格設定!B$5:B$1048576,0),MATCH($AW189,価格設定!E$1:X$1,1))),J189),"")</f>
        <v/>
      </c>
      <c r="U189" s="126" t="str">
        <f t="shared" si="325"/>
        <v/>
      </c>
      <c r="V189" s="132" t="str">
        <f t="shared" si="326"/>
        <v/>
      </c>
      <c r="W189" s="127" t="str">
        <f>IFERROR(IF(OR(T189="",T189&lt;0),"",IFERROR(INDEX(価格設定!E$2:X$3,IF(AND(K189=$K$1,$K$1&lt;&gt;""),ROW(価格設定!$D$3)-1,MATCH(INDEX(価格設定!$D$5:$D$1048576,MATCH(Q189,価格設定!$B$5:$B$1048576,0),0),価格設定!$D$2:$D$3,0)),MATCH($AW189,価格設定!E$1:X$1,1)),INDEX(価格設定!E$2:X$2,0,MATCH($AW189,価格設定!E$1:X$1,1)))),"")</f>
        <v/>
      </c>
      <c r="X189" s="126" t="str">
        <f t="shared" si="317"/>
        <v/>
      </c>
      <c r="Y189" s="128" t="str">
        <f t="shared" si="327"/>
        <v/>
      </c>
      <c r="Z189" s="126" t="str">
        <f t="shared" si="328"/>
        <v/>
      </c>
      <c r="AA189" s="129" t="str">
        <f t="shared" si="329"/>
        <v/>
      </c>
      <c r="AB189" s="126" t="str">
        <f t="shared" si="330"/>
        <v/>
      </c>
      <c r="AC189" s="280" t="str">
        <f t="shared" si="331"/>
        <v/>
      </c>
      <c r="AD189" s="15"/>
      <c r="AE189" s="204" t="str">
        <f>IF(AF189="","",COUNT($AF$3:AF189))</f>
        <v/>
      </c>
      <c r="AF189" s="206" t="str">
        <f t="shared" si="332"/>
        <v/>
      </c>
      <c r="AG189" s="204" t="str">
        <f t="shared" si="333"/>
        <v/>
      </c>
      <c r="AH189" s="204" t="str">
        <f t="shared" si="334"/>
        <v/>
      </c>
      <c r="AI189" s="287"/>
      <c r="AJ189" s="15"/>
      <c r="AK189" s="138" t="str">
        <f t="shared" si="335"/>
        <v/>
      </c>
      <c r="AL189" s="131" t="str">
        <f t="shared" si="336"/>
        <v/>
      </c>
      <c r="AM189" s="131" t="str">
        <f t="shared" si="337"/>
        <v/>
      </c>
      <c r="AN189" s="313" t="str">
        <f t="shared" si="338"/>
        <v/>
      </c>
      <c r="AO189" s="316" t="str">
        <f t="shared" si="339"/>
        <v/>
      </c>
      <c r="AP189" s="18"/>
      <c r="AQ189" s="3" t="str">
        <f>IF(F189="","",MAX($AQ$3:AQ188)+1)</f>
        <v/>
      </c>
      <c r="AR189" s="3" t="str">
        <f>IF(OR(AQ189="",BB189=""),"",MAX($AR$3:AR188)+1)</f>
        <v/>
      </c>
      <c r="AS189" s="3" t="str">
        <f>IF(CQ189="","",RANK(CQ189,CQ$3:CQ$1048576,1)+COUNTIF($CQ$3:CQ189,CQ189)-1)</f>
        <v/>
      </c>
      <c r="AT189" s="21" t="str">
        <f>IF(C189="",IF(OR(AND($H189&lt;&gt;"",C189=""),AND($F188=$F189,$AZ189&lt;&gt;""),COUNTA($H$3:$H$1048576,#REF!,$F$3:$F$1048576)&gt;COUNTA($H$3:$H189,#REF!,$F$3:$F189),$AZ189&lt;&gt;""),INDEX(AT$3:AT$1048576,MATCH(MAX($AQ$3:$AQ188),$AQ$3:$AQ$1048576,0),0),""),C189)</f>
        <v/>
      </c>
      <c r="AU189" s="21" t="str">
        <f>IF(D189="",IF(OR(AND($H189&lt;&gt;"",D189=""),AND($F188=$F189,$AZ189&lt;&gt;""),COUNTA($H$3:$H$1048576,#REF!,$F$3:$F$1048576)&gt;COUNTA($H$3:$H189,#REF!,$F$3:$F189),$AZ189&lt;&gt;""),INDEX(AU$3:AU$1048576,MATCH(MAX($AQ$3:$AQ188),$AQ$3:$AQ$1048576,0),0),""),D189)</f>
        <v/>
      </c>
      <c r="AV189" s="21" t="str">
        <f>IF(E189="",IF(OR(AND($H189&lt;&gt;"",E189=""),AND($F188=$F189,$AZ189&lt;&gt;""),COUNTA($H$3:$H$1048576,#REF!,$F$3:$F$1048576)&gt;COUNTA($H$3:$H189,#REF!,$F$3:$F189),$AZ189&lt;&gt;""),INDEX(AV$3:AV$1048576,MATCH(MAX($AQ$3:$AQ188),$AQ$3:$AQ$1048576,0),0),""),E189)</f>
        <v/>
      </c>
      <c r="AW189" s="24" t="str">
        <f t="shared" si="340"/>
        <v/>
      </c>
      <c r="AX189" s="13" t="str">
        <f t="shared" si="341"/>
        <v/>
      </c>
      <c r="AY189" s="4" t="str">
        <f t="shared" si="342"/>
        <v/>
      </c>
      <c r="AZ189" s="4" t="str">
        <f>IF(AX189="",IF(OR(AND(H189&lt;&gt;"",F189=""),COUNTA($H$3:$H$1048576)&gt;COUNTA($H$3:$H189)),INDEX(AX$3:AX189,MATCH(MAX($AQ$3:AQ189),AQ$3:AQ189,0),0),""),AX189)</f>
        <v/>
      </c>
      <c r="BA189" s="4" t="str">
        <f>IF(AY189="",IF(AND(H189&lt;&gt;"",F189=""),INDEX(AY$3:AY189,MATCH(MAX($AQ$3:AQ189),AQ$3:AQ189,0),0),""),AY189)</f>
        <v/>
      </c>
      <c r="BB189" s="82" t="str">
        <f>IF(BC189="","",RANK(BC189,BC$3:BC$1048576,1)+COUNTIF($BC$3:BC189,BC189)-1)</f>
        <v/>
      </c>
      <c r="BC189" s="139" t="str">
        <f t="shared" si="343"/>
        <v/>
      </c>
      <c r="BD189" s="46" t="str">
        <f t="shared" si="344"/>
        <v/>
      </c>
      <c r="BE189" s="46" t="str">
        <f t="shared" si="345"/>
        <v/>
      </c>
      <c r="BF189" s="46" t="str">
        <f t="shared" si="346"/>
        <v/>
      </c>
      <c r="BG189" s="4" t="str">
        <f t="shared" si="347"/>
        <v/>
      </c>
      <c r="BH189" s="180" t="str">
        <f t="shared" si="348"/>
        <v/>
      </c>
      <c r="BI189" s="16" t="str">
        <f t="shared" si="349"/>
        <v/>
      </c>
      <c r="BJ189" s="52" t="str">
        <f>IF(BI189="","",IF(W189="","",IF(AND(K189=$K$1,$K$1&lt;&gt;""),$BT$2,IFERROR(IF(INDEX(価格設定!$D$5:$D$1048576,MATCH(Q189,価格設定!$B$5:$B$1048576,0),0)=価格設定!$D$3,$BT$2,$BS$2),$BS$2))))</f>
        <v/>
      </c>
      <c r="BK189" s="16" t="str">
        <f>IF(BI189="","",IF(COUNTIF($BI$3:BI189,BI189)=1,1,IF(AND(BI188=BI189,BH189=""),BK188,COUNTIF($BH$3:BH189,BH189))))</f>
        <v/>
      </c>
      <c r="BL189" s="52" t="str">
        <f t="shared" si="350"/>
        <v/>
      </c>
      <c r="BM189" s="52" t="str">
        <f t="shared" si="351"/>
        <v/>
      </c>
      <c r="BN189" s="119" t="str">
        <f t="shared" si="352"/>
        <v/>
      </c>
      <c r="BO189" s="119" t="str">
        <f t="shared" si="353"/>
        <v/>
      </c>
      <c r="BP189" s="17" t="str">
        <f t="shared" si="354"/>
        <v/>
      </c>
      <c r="BQ189" s="17" t="str">
        <f t="shared" si="355"/>
        <v/>
      </c>
      <c r="BR189" s="17" t="str">
        <f>IF(OR(BP189="",COUNTIF($BO$3:BO189,BO189)&lt;&gt;1),"",SUMIF(BO$3:BO$1048576,BO189,BP$3:BP$1048576))</f>
        <v/>
      </c>
      <c r="BS189" s="17" t="str">
        <f t="shared" si="356"/>
        <v/>
      </c>
      <c r="BT189" s="17" t="str">
        <f t="shared" si="357"/>
        <v/>
      </c>
      <c r="BU189" s="17" t="str">
        <f t="shared" si="358"/>
        <v/>
      </c>
      <c r="BV189" s="24" t="str">
        <f t="shared" si="359"/>
        <v/>
      </c>
      <c r="BW189" s="24" t="str">
        <f t="shared" si="360"/>
        <v/>
      </c>
      <c r="BX189" s="24" t="str">
        <f t="shared" si="361"/>
        <v/>
      </c>
      <c r="BY189" s="26" t="str">
        <f t="shared" si="362"/>
        <v/>
      </c>
      <c r="BZ189" s="26" t="str">
        <f t="shared" si="363"/>
        <v/>
      </c>
      <c r="CA189" s="26" t="str">
        <f t="shared" si="364"/>
        <v/>
      </c>
      <c r="CB189" s="66" t="str">
        <f t="shared" si="365"/>
        <v/>
      </c>
      <c r="CC189" s="65" t="str">
        <f t="shared" si="366"/>
        <v/>
      </c>
      <c r="CD189" s="26" t="str">
        <f t="shared" si="367"/>
        <v/>
      </c>
      <c r="CE189" s="26" t="str">
        <f t="shared" si="368"/>
        <v/>
      </c>
      <c r="CF189" s="193" t="str">
        <f t="shared" si="369"/>
        <v/>
      </c>
      <c r="CG189" s="193" t="str">
        <f t="shared" si="370"/>
        <v/>
      </c>
      <c r="CH189" s="26" t="str">
        <f t="shared" si="371"/>
        <v/>
      </c>
      <c r="CI189" s="26" t="str">
        <f t="shared" si="372"/>
        <v/>
      </c>
      <c r="CJ189" s="65" t="str">
        <f t="shared" si="373"/>
        <v/>
      </c>
      <c r="CK189" s="65" t="str">
        <f t="shared" si="374"/>
        <v/>
      </c>
      <c r="CL189" s="64" t="str">
        <f t="shared" si="375"/>
        <v/>
      </c>
      <c r="CM189" s="64" t="str">
        <f t="shared" si="376"/>
        <v/>
      </c>
      <c r="CN189" s="65" t="str">
        <f t="shared" si="377"/>
        <v/>
      </c>
      <c r="CP189" s="63" t="str">
        <f>IF(BH189="","",MAX($CP$3:CP188)+1)</f>
        <v/>
      </c>
      <c r="CQ189" s="24" t="str">
        <f t="shared" si="378"/>
        <v/>
      </c>
      <c r="CR189" s="24" t="str">
        <f t="shared" si="379"/>
        <v/>
      </c>
      <c r="CS189" s="24" t="str">
        <f t="shared" si="380"/>
        <v/>
      </c>
      <c r="CT189" s="58" t="str">
        <f>IF(BO189="","",COUNTIF($BO$3:BO189,BO189)&amp;"@"&amp;BO189)</f>
        <v/>
      </c>
      <c r="CU189" s="16" t="str">
        <f t="shared" si="318"/>
        <v/>
      </c>
      <c r="CV189" s="63" t="str">
        <f t="shared" si="381"/>
        <v/>
      </c>
      <c r="CW189" s="16" t="str">
        <f t="shared" si="382"/>
        <v/>
      </c>
      <c r="CX189" s="16" t="str">
        <f t="shared" si="383"/>
        <v/>
      </c>
      <c r="CY189" s="16" t="str">
        <f t="shared" si="384"/>
        <v/>
      </c>
      <c r="CZ189" s="85" t="str">
        <f t="shared" si="385"/>
        <v/>
      </c>
      <c r="DA189" s="16" t="str">
        <f t="shared" si="386"/>
        <v/>
      </c>
      <c r="DB189" s="16" t="str">
        <f t="shared" si="387"/>
        <v/>
      </c>
      <c r="DC189" s="28" t="str">
        <f>IF(CP189="","",$DC$1&amp;(INDEX(価格設定!D$1:XFD$3,ROW(価格設定!$D$3),MATCH($AW189,価格設定!D$1:XFD$1,1))*100)&amp;"%")</f>
        <v/>
      </c>
      <c r="DD189" s="28" t="str">
        <f>IF(CP189="","",$DD$1&amp;(INDEX(価格設定!D$1:XFD$3,ROW(価格設定!$D$2),MATCH($AW189,価格設定!D$1:XFD$1,1))*100)&amp;"%")</f>
        <v/>
      </c>
      <c r="DE189" s="29" t="str">
        <f t="shared" si="388"/>
        <v/>
      </c>
      <c r="DG189" s="58" t="str">
        <f t="shared" si="389"/>
        <v/>
      </c>
      <c r="DH189" s="58" t="str">
        <f t="shared" si="390"/>
        <v/>
      </c>
      <c r="DI189" s="58" t="str">
        <f t="shared" si="391"/>
        <v/>
      </c>
      <c r="DJ189" s="85" t="str">
        <f t="shared" si="392"/>
        <v/>
      </c>
      <c r="DL189" s="58" t="str">
        <f>IF(COUNTIF(DG$3:DG$1048576,DG189)=COUNTIF($DG$3:$DG189,DG189),DG189,"")</f>
        <v/>
      </c>
      <c r="DM189" s="85" t="str">
        <f t="shared" si="393"/>
        <v/>
      </c>
      <c r="DN189" s="85" t="str">
        <f t="shared" si="319"/>
        <v/>
      </c>
      <c r="DO189" s="85" t="str">
        <f t="shared" si="319"/>
        <v/>
      </c>
      <c r="DP189" s="303"/>
      <c r="DQ189" s="17" t="str">
        <f t="shared" si="320"/>
        <v/>
      </c>
      <c r="DR189" s="17" t="str">
        <f t="shared" si="321"/>
        <v/>
      </c>
      <c r="DS189" s="17" t="str">
        <f t="shared" si="322"/>
        <v/>
      </c>
      <c r="DU189" s="16" t="str">
        <f t="shared" si="394"/>
        <v/>
      </c>
      <c r="DV189" s="16" t="str">
        <f>IF(DU189="","",COUNT($DU$3:DU189))</f>
        <v/>
      </c>
      <c r="DW189" s="16" t="str">
        <f t="shared" si="395"/>
        <v/>
      </c>
      <c r="DX189" s="16" t="str">
        <f t="shared" si="396"/>
        <v/>
      </c>
      <c r="DY189" s="16" t="str">
        <f>IF(DZ189="","",COUNTIF(DZ$3:DZ189,DZ189))</f>
        <v/>
      </c>
      <c r="DZ189" s="16" t="str">
        <f t="shared" si="397"/>
        <v/>
      </c>
      <c r="EA189" s="16" t="str">
        <f t="shared" si="398"/>
        <v/>
      </c>
      <c r="EB189" s="16" t="str">
        <f t="shared" si="399"/>
        <v/>
      </c>
      <c r="EC189" s="16" t="str">
        <f t="shared" si="400"/>
        <v/>
      </c>
      <c r="ED189" s="16" t="str">
        <f t="shared" si="401"/>
        <v/>
      </c>
      <c r="EE189" s="16" t="str">
        <f t="shared" si="402"/>
        <v/>
      </c>
      <c r="EF189" s="16" t="str">
        <f t="shared" si="403"/>
        <v/>
      </c>
      <c r="EG189" s="16" t="str">
        <f t="shared" si="404"/>
        <v/>
      </c>
      <c r="EH189" s="16" t="str">
        <f t="shared" si="405"/>
        <v/>
      </c>
      <c r="EI189" s="16" t="str">
        <f t="shared" si="406"/>
        <v/>
      </c>
      <c r="EJ189" s="16" t="str">
        <f t="shared" si="407"/>
        <v/>
      </c>
      <c r="EK189" s="16" t="str">
        <f t="shared" si="408"/>
        <v/>
      </c>
      <c r="EL189" s="58" t="str">
        <f t="shared" si="409"/>
        <v/>
      </c>
      <c r="EM189" s="58" t="str">
        <f>IF(OR($DZ189="",CR189=""),IF($EL189="","",$EL189),IF(OR(CR189="なし",CR189=0),領収書!$H$1,CR189))</f>
        <v/>
      </c>
      <c r="EN189" s="58" t="str">
        <f>IF(OR($DZ189="",CS189=""),IF($EL189="","",$EL189),IF(OR(CS189="なし",CS189=0),入力!$EN$1,CS189))</f>
        <v/>
      </c>
      <c r="EO189" s="63" t="str">
        <f t="shared" si="410"/>
        <v/>
      </c>
      <c r="EP189" s="63" t="str">
        <f t="shared" si="411"/>
        <v/>
      </c>
      <c r="ER189" s="16" t="str">
        <f>IF(AND(COUNTIF($ET$3:ET189,ET189)=1,ET189&lt;&gt;""),MAX($ER$3:ER188)+1,"")</f>
        <v/>
      </c>
      <c r="ES189" s="16" t="str">
        <f>IF(価格設定!B191="","",価格設定!B191)</f>
        <v/>
      </c>
      <c r="ET189" s="16" t="str">
        <f>IF(価格設定!C191="","",価格設定!C191)</f>
        <v/>
      </c>
      <c r="EV189" s="16" t="str">
        <f t="shared" si="323"/>
        <v/>
      </c>
      <c r="EW189" s="16" t="str">
        <f t="shared" si="412"/>
        <v/>
      </c>
    </row>
    <row r="190" spans="1:153" ht="30" customHeight="1" x14ac:dyDescent="0.2">
      <c r="A190" s="225"/>
      <c r="B190" s="212"/>
      <c r="C190" s="221"/>
      <c r="D190" s="164"/>
      <c r="E190" s="165"/>
      <c r="F190" s="166"/>
      <c r="G190" s="167"/>
      <c r="H190" s="179"/>
      <c r="I190" s="306"/>
      <c r="J190" s="169"/>
      <c r="K190" s="179"/>
      <c r="L190" s="186"/>
      <c r="M190" s="186"/>
      <c r="N190" s="168"/>
      <c r="O190" s="170"/>
      <c r="P190" s="212"/>
      <c r="Q190" s="179" t="str">
        <f>IFERROR(IF(H190="","",IFERROR(INDEX(価格設定!$B$5:$B$1048576,MATCH(H190,価格設定!$B$5:$B$1048576,0),0),INDEX(価格設定!$B$5:$B$1048576,MATCH("*"&amp;H190&amp;"*",価格設定!$B$5:$B$1048576,0),0))),H190)</f>
        <v/>
      </c>
      <c r="R190" s="250" t="str">
        <f>IFERROR(IF(Q190="",IF(K190="","",K190),IF(K190="",IF(INDEX(価格設定!$C$5:$C$1048576,MATCH(Q190,価格設定!$B$5:$B$1048576,0),0)=0,"",INDEX(価格設定!$C$5:$C$1048576,MATCH(Q190,価格設定!$B$5:$B$1048576,0),0)),IF(K190="なし","",K190))),"")</f>
        <v/>
      </c>
      <c r="S190" s="308" t="str">
        <f t="shared" si="324"/>
        <v/>
      </c>
      <c r="T190" s="126" t="str">
        <f>IFERROR(IF(J190="",IF(INDEX(価格設定!$E$5:$R$1048576,MATCH($Q190,価格設定!B$5:B$1048576,0),MATCH($AW190,価格設定!E$1:X$1,1))=0,"",INDEX(価格設定!$E$5:$R$1048576,MATCH($Q190,価格設定!B$5:B$1048576,0),MATCH($AW190,価格設定!E$1:X$1,1))),J190),"")</f>
        <v/>
      </c>
      <c r="U190" s="126" t="str">
        <f t="shared" si="325"/>
        <v/>
      </c>
      <c r="V190" s="132" t="str">
        <f t="shared" si="326"/>
        <v/>
      </c>
      <c r="W190" s="127" t="str">
        <f>IFERROR(IF(OR(T190="",T190&lt;0),"",IFERROR(INDEX(価格設定!E$2:X$3,IF(AND(K190=$K$1,$K$1&lt;&gt;""),ROW(価格設定!$D$3)-1,MATCH(INDEX(価格設定!$D$5:$D$1048576,MATCH(Q190,価格設定!$B$5:$B$1048576,0),0),価格設定!$D$2:$D$3,0)),MATCH($AW190,価格設定!E$1:X$1,1)),INDEX(価格設定!E$2:X$2,0,MATCH($AW190,価格設定!E$1:X$1,1)))),"")</f>
        <v/>
      </c>
      <c r="X190" s="126" t="str">
        <f t="shared" si="317"/>
        <v/>
      </c>
      <c r="Y190" s="128" t="str">
        <f t="shared" si="327"/>
        <v/>
      </c>
      <c r="Z190" s="126" t="str">
        <f t="shared" si="328"/>
        <v/>
      </c>
      <c r="AA190" s="129" t="str">
        <f t="shared" si="329"/>
        <v/>
      </c>
      <c r="AB190" s="126" t="str">
        <f t="shared" si="330"/>
        <v/>
      </c>
      <c r="AC190" s="280" t="str">
        <f t="shared" si="331"/>
        <v/>
      </c>
      <c r="AD190" s="15"/>
      <c r="AE190" s="204" t="str">
        <f>IF(AF190="","",COUNT($AF$3:AF190))</f>
        <v/>
      </c>
      <c r="AF190" s="206" t="str">
        <f t="shared" si="332"/>
        <v/>
      </c>
      <c r="AG190" s="204" t="str">
        <f t="shared" si="333"/>
        <v/>
      </c>
      <c r="AH190" s="204" t="str">
        <f t="shared" si="334"/>
        <v/>
      </c>
      <c r="AI190" s="287"/>
      <c r="AJ190" s="15"/>
      <c r="AK190" s="138" t="str">
        <f t="shared" si="335"/>
        <v/>
      </c>
      <c r="AL190" s="131" t="str">
        <f t="shared" si="336"/>
        <v/>
      </c>
      <c r="AM190" s="131" t="str">
        <f t="shared" si="337"/>
        <v/>
      </c>
      <c r="AN190" s="313" t="str">
        <f t="shared" si="338"/>
        <v/>
      </c>
      <c r="AO190" s="316" t="str">
        <f t="shared" si="339"/>
        <v/>
      </c>
      <c r="AP190" s="18"/>
      <c r="AQ190" s="3" t="str">
        <f>IF(F190="","",MAX($AQ$3:AQ189)+1)</f>
        <v/>
      </c>
      <c r="AR190" s="3" t="str">
        <f>IF(OR(AQ190="",BB190=""),"",MAX($AR$3:AR189)+1)</f>
        <v/>
      </c>
      <c r="AS190" s="3" t="str">
        <f>IF(CQ190="","",RANK(CQ190,CQ$3:CQ$1048576,1)+COUNTIF($CQ$3:CQ190,CQ190)-1)</f>
        <v/>
      </c>
      <c r="AT190" s="21" t="str">
        <f>IF(C190="",IF(OR(AND($H190&lt;&gt;"",C190=""),AND($F189=$F190,$AZ190&lt;&gt;""),COUNTA($H$3:$H$1048576,#REF!,$F$3:$F$1048576)&gt;COUNTA($H$3:$H190,#REF!,$F$3:$F190),$AZ190&lt;&gt;""),INDEX(AT$3:AT$1048576,MATCH(MAX($AQ$3:$AQ189),$AQ$3:$AQ$1048576,0),0),""),C190)</f>
        <v/>
      </c>
      <c r="AU190" s="21" t="str">
        <f>IF(D190="",IF(OR(AND($H190&lt;&gt;"",D190=""),AND($F189=$F190,$AZ190&lt;&gt;""),COUNTA($H$3:$H$1048576,#REF!,$F$3:$F$1048576)&gt;COUNTA($H$3:$H190,#REF!,$F$3:$F190),$AZ190&lt;&gt;""),INDEX(AU$3:AU$1048576,MATCH(MAX($AQ$3:$AQ189),$AQ$3:$AQ$1048576,0),0),""),D190)</f>
        <v/>
      </c>
      <c r="AV190" s="21" t="str">
        <f>IF(E190="",IF(OR(AND($H190&lt;&gt;"",E190=""),AND($F189=$F190,$AZ190&lt;&gt;""),COUNTA($H$3:$H$1048576,#REF!,$F$3:$F$1048576)&gt;COUNTA($H$3:$H190,#REF!,$F$3:$F190),$AZ190&lt;&gt;""),INDEX(AV$3:AV$1048576,MATCH(MAX($AQ$3:$AQ189),$AQ$3:$AQ$1048576,0),0),""),E190)</f>
        <v/>
      </c>
      <c r="AW190" s="24" t="str">
        <f t="shared" si="340"/>
        <v/>
      </c>
      <c r="AX190" s="13" t="str">
        <f t="shared" si="341"/>
        <v/>
      </c>
      <c r="AY190" s="4" t="str">
        <f t="shared" si="342"/>
        <v/>
      </c>
      <c r="AZ190" s="4" t="str">
        <f>IF(AX190="",IF(OR(AND(H190&lt;&gt;"",F190=""),COUNTA($H$3:$H$1048576)&gt;COUNTA($H$3:$H190)),INDEX(AX$3:AX190,MATCH(MAX($AQ$3:AQ190),AQ$3:AQ190,0),0),""),AX190)</f>
        <v/>
      </c>
      <c r="BA190" s="4" t="str">
        <f>IF(AY190="",IF(AND(H190&lt;&gt;"",F190=""),INDEX(AY$3:AY190,MATCH(MAX($AQ$3:AQ190),AQ$3:AQ190,0),0),""),AY190)</f>
        <v/>
      </c>
      <c r="BB190" s="82" t="str">
        <f>IF(BC190="","",RANK(BC190,BC$3:BC$1048576,1)+COUNTIF($BC$3:BC190,BC190)-1)</f>
        <v/>
      </c>
      <c r="BC190" s="139" t="str">
        <f t="shared" si="343"/>
        <v/>
      </c>
      <c r="BD190" s="46" t="str">
        <f t="shared" si="344"/>
        <v/>
      </c>
      <c r="BE190" s="46" t="str">
        <f t="shared" si="345"/>
        <v/>
      </c>
      <c r="BF190" s="46" t="str">
        <f t="shared" si="346"/>
        <v/>
      </c>
      <c r="BG190" s="4" t="str">
        <f t="shared" si="347"/>
        <v/>
      </c>
      <c r="BH190" s="180" t="str">
        <f t="shared" si="348"/>
        <v/>
      </c>
      <c r="BI190" s="16" t="str">
        <f t="shared" si="349"/>
        <v/>
      </c>
      <c r="BJ190" s="52" t="str">
        <f>IF(BI190="","",IF(W190="","",IF(AND(K190=$K$1,$K$1&lt;&gt;""),$BT$2,IFERROR(IF(INDEX(価格設定!$D$5:$D$1048576,MATCH(Q190,価格設定!$B$5:$B$1048576,0),0)=価格設定!$D$3,$BT$2,$BS$2),$BS$2))))</f>
        <v/>
      </c>
      <c r="BK190" s="16" t="str">
        <f>IF(BI190="","",IF(COUNTIF($BI$3:BI190,BI190)=1,1,IF(AND(BI189=BI190,BH190=""),BK189,COUNTIF($BH$3:BH190,BH190))))</f>
        <v/>
      </c>
      <c r="BL190" s="52" t="str">
        <f t="shared" si="350"/>
        <v/>
      </c>
      <c r="BM190" s="52" t="str">
        <f t="shared" si="351"/>
        <v/>
      </c>
      <c r="BN190" s="119" t="str">
        <f t="shared" si="352"/>
        <v/>
      </c>
      <c r="BO190" s="119" t="str">
        <f t="shared" si="353"/>
        <v/>
      </c>
      <c r="BP190" s="17" t="str">
        <f t="shared" si="354"/>
        <v/>
      </c>
      <c r="BQ190" s="17" t="str">
        <f t="shared" si="355"/>
        <v/>
      </c>
      <c r="BR190" s="17" t="str">
        <f>IF(OR(BP190="",COUNTIF($BO$3:BO190,BO190)&lt;&gt;1),"",SUMIF(BO$3:BO$1048576,BO190,BP$3:BP$1048576))</f>
        <v/>
      </c>
      <c r="BS190" s="17" t="str">
        <f t="shared" si="356"/>
        <v/>
      </c>
      <c r="BT190" s="17" t="str">
        <f t="shared" si="357"/>
        <v/>
      </c>
      <c r="BU190" s="17" t="str">
        <f t="shared" si="358"/>
        <v/>
      </c>
      <c r="BV190" s="24" t="str">
        <f t="shared" si="359"/>
        <v/>
      </c>
      <c r="BW190" s="24" t="str">
        <f t="shared" si="360"/>
        <v/>
      </c>
      <c r="BX190" s="24" t="str">
        <f t="shared" si="361"/>
        <v/>
      </c>
      <c r="BY190" s="26" t="str">
        <f t="shared" si="362"/>
        <v/>
      </c>
      <c r="BZ190" s="26" t="str">
        <f t="shared" si="363"/>
        <v/>
      </c>
      <c r="CA190" s="26" t="str">
        <f t="shared" si="364"/>
        <v/>
      </c>
      <c r="CB190" s="66" t="str">
        <f t="shared" si="365"/>
        <v/>
      </c>
      <c r="CC190" s="65" t="str">
        <f t="shared" si="366"/>
        <v/>
      </c>
      <c r="CD190" s="26" t="str">
        <f t="shared" si="367"/>
        <v/>
      </c>
      <c r="CE190" s="26" t="str">
        <f t="shared" si="368"/>
        <v/>
      </c>
      <c r="CF190" s="193" t="str">
        <f t="shared" si="369"/>
        <v/>
      </c>
      <c r="CG190" s="193" t="str">
        <f t="shared" si="370"/>
        <v/>
      </c>
      <c r="CH190" s="26" t="str">
        <f t="shared" si="371"/>
        <v/>
      </c>
      <c r="CI190" s="26" t="str">
        <f t="shared" si="372"/>
        <v/>
      </c>
      <c r="CJ190" s="65" t="str">
        <f t="shared" si="373"/>
        <v/>
      </c>
      <c r="CK190" s="65" t="str">
        <f t="shared" si="374"/>
        <v/>
      </c>
      <c r="CL190" s="64" t="str">
        <f t="shared" si="375"/>
        <v/>
      </c>
      <c r="CM190" s="64" t="str">
        <f t="shared" si="376"/>
        <v/>
      </c>
      <c r="CN190" s="65" t="str">
        <f t="shared" si="377"/>
        <v/>
      </c>
      <c r="CP190" s="63" t="str">
        <f>IF(BH190="","",MAX($CP$3:CP189)+1)</f>
        <v/>
      </c>
      <c r="CQ190" s="24" t="str">
        <f t="shared" si="378"/>
        <v/>
      </c>
      <c r="CR190" s="24" t="str">
        <f t="shared" si="379"/>
        <v/>
      </c>
      <c r="CS190" s="24" t="str">
        <f t="shared" si="380"/>
        <v/>
      </c>
      <c r="CT190" s="58" t="str">
        <f>IF(BO190="","",COUNTIF($BO$3:BO190,BO190)&amp;"@"&amp;BO190)</f>
        <v/>
      </c>
      <c r="CU190" s="16" t="str">
        <f t="shared" si="318"/>
        <v/>
      </c>
      <c r="CV190" s="63" t="str">
        <f t="shared" si="381"/>
        <v/>
      </c>
      <c r="CW190" s="16" t="str">
        <f t="shared" si="382"/>
        <v/>
      </c>
      <c r="CX190" s="16" t="str">
        <f t="shared" si="383"/>
        <v/>
      </c>
      <c r="CY190" s="16" t="str">
        <f t="shared" si="384"/>
        <v/>
      </c>
      <c r="CZ190" s="85" t="str">
        <f t="shared" si="385"/>
        <v/>
      </c>
      <c r="DA190" s="16" t="str">
        <f t="shared" si="386"/>
        <v/>
      </c>
      <c r="DB190" s="16" t="str">
        <f t="shared" si="387"/>
        <v/>
      </c>
      <c r="DC190" s="28" t="str">
        <f>IF(CP190="","",$DC$1&amp;(INDEX(価格設定!D$1:XFD$3,ROW(価格設定!$D$3),MATCH($AW190,価格設定!D$1:XFD$1,1))*100)&amp;"%")</f>
        <v/>
      </c>
      <c r="DD190" s="28" t="str">
        <f>IF(CP190="","",$DD$1&amp;(INDEX(価格設定!D$1:XFD$3,ROW(価格設定!$D$2),MATCH($AW190,価格設定!D$1:XFD$1,1))*100)&amp;"%")</f>
        <v/>
      </c>
      <c r="DE190" s="29" t="str">
        <f t="shared" si="388"/>
        <v/>
      </c>
      <c r="DG190" s="58" t="str">
        <f t="shared" si="389"/>
        <v/>
      </c>
      <c r="DH190" s="58" t="str">
        <f t="shared" si="390"/>
        <v/>
      </c>
      <c r="DI190" s="58" t="str">
        <f t="shared" si="391"/>
        <v/>
      </c>
      <c r="DJ190" s="85" t="str">
        <f t="shared" si="392"/>
        <v/>
      </c>
      <c r="DL190" s="58" t="str">
        <f>IF(COUNTIF(DG$3:DG$1048576,DG190)=COUNTIF($DG$3:$DG190,DG190),DG190,"")</f>
        <v/>
      </c>
      <c r="DM190" s="85" t="str">
        <f t="shared" si="393"/>
        <v/>
      </c>
      <c r="DN190" s="85" t="str">
        <f t="shared" si="319"/>
        <v/>
      </c>
      <c r="DO190" s="85" t="str">
        <f t="shared" si="319"/>
        <v/>
      </c>
      <c r="DP190" s="303"/>
      <c r="DQ190" s="17" t="str">
        <f t="shared" si="320"/>
        <v/>
      </c>
      <c r="DR190" s="17" t="str">
        <f t="shared" si="321"/>
        <v/>
      </c>
      <c r="DS190" s="17" t="str">
        <f t="shared" si="322"/>
        <v/>
      </c>
      <c r="DU190" s="16" t="str">
        <f t="shared" si="394"/>
        <v/>
      </c>
      <c r="DV190" s="16" t="str">
        <f>IF(DU190="","",COUNT($DU$3:DU190))</f>
        <v/>
      </c>
      <c r="DW190" s="16" t="str">
        <f t="shared" si="395"/>
        <v/>
      </c>
      <c r="DX190" s="16" t="str">
        <f t="shared" si="396"/>
        <v/>
      </c>
      <c r="DY190" s="16" t="str">
        <f>IF(DZ190="","",COUNTIF(DZ$3:DZ190,DZ190))</f>
        <v/>
      </c>
      <c r="DZ190" s="16" t="str">
        <f t="shared" si="397"/>
        <v/>
      </c>
      <c r="EA190" s="16" t="str">
        <f t="shared" si="398"/>
        <v/>
      </c>
      <c r="EB190" s="16" t="str">
        <f t="shared" si="399"/>
        <v/>
      </c>
      <c r="EC190" s="16" t="str">
        <f t="shared" si="400"/>
        <v/>
      </c>
      <c r="ED190" s="16" t="str">
        <f t="shared" si="401"/>
        <v/>
      </c>
      <c r="EE190" s="16" t="str">
        <f t="shared" si="402"/>
        <v/>
      </c>
      <c r="EF190" s="16" t="str">
        <f t="shared" si="403"/>
        <v/>
      </c>
      <c r="EG190" s="16" t="str">
        <f t="shared" si="404"/>
        <v/>
      </c>
      <c r="EH190" s="16" t="str">
        <f t="shared" si="405"/>
        <v/>
      </c>
      <c r="EI190" s="16" t="str">
        <f t="shared" si="406"/>
        <v/>
      </c>
      <c r="EJ190" s="16" t="str">
        <f t="shared" si="407"/>
        <v/>
      </c>
      <c r="EK190" s="16" t="str">
        <f t="shared" si="408"/>
        <v/>
      </c>
      <c r="EL190" s="58" t="str">
        <f t="shared" si="409"/>
        <v/>
      </c>
      <c r="EM190" s="58" t="str">
        <f>IF(OR($DZ190="",CR190=""),IF($EL190="","",$EL190),IF(OR(CR190="なし",CR190=0),領収書!$H$1,CR190))</f>
        <v/>
      </c>
      <c r="EN190" s="58" t="str">
        <f>IF(OR($DZ190="",CS190=""),IF($EL190="","",$EL190),IF(OR(CS190="なし",CS190=0),入力!$EN$1,CS190))</f>
        <v/>
      </c>
      <c r="EO190" s="63" t="str">
        <f t="shared" si="410"/>
        <v/>
      </c>
      <c r="EP190" s="63" t="str">
        <f t="shared" si="411"/>
        <v/>
      </c>
      <c r="ER190" s="16" t="str">
        <f>IF(AND(COUNTIF($ET$3:ET190,ET190)=1,ET190&lt;&gt;""),MAX($ER$3:ER189)+1,"")</f>
        <v/>
      </c>
      <c r="ES190" s="16" t="str">
        <f>IF(価格設定!B192="","",価格設定!B192)</f>
        <v/>
      </c>
      <c r="ET190" s="16" t="str">
        <f>IF(価格設定!C192="","",価格設定!C192)</f>
        <v/>
      </c>
      <c r="EV190" s="16" t="str">
        <f t="shared" si="323"/>
        <v/>
      </c>
      <c r="EW190" s="16" t="str">
        <f t="shared" si="412"/>
        <v/>
      </c>
    </row>
    <row r="191" spans="1:153" ht="30" customHeight="1" x14ac:dyDescent="0.2">
      <c r="A191" s="225"/>
      <c r="B191" s="212"/>
      <c r="C191" s="221"/>
      <c r="D191" s="164"/>
      <c r="E191" s="165"/>
      <c r="F191" s="166"/>
      <c r="G191" s="167"/>
      <c r="H191" s="179"/>
      <c r="I191" s="306"/>
      <c r="J191" s="169"/>
      <c r="K191" s="179"/>
      <c r="L191" s="186"/>
      <c r="M191" s="186"/>
      <c r="N191" s="168"/>
      <c r="O191" s="170"/>
      <c r="P191" s="212"/>
      <c r="Q191" s="179" t="str">
        <f>IFERROR(IF(H191="","",IFERROR(INDEX(価格設定!$B$5:$B$1048576,MATCH(H191,価格設定!$B$5:$B$1048576,0),0),INDEX(価格設定!$B$5:$B$1048576,MATCH("*"&amp;H191&amp;"*",価格設定!$B$5:$B$1048576,0),0))),H191)</f>
        <v/>
      </c>
      <c r="R191" s="250" t="str">
        <f>IFERROR(IF(Q191="",IF(K191="","",K191),IF(K191="",IF(INDEX(価格設定!$C$5:$C$1048576,MATCH(Q191,価格設定!$B$5:$B$1048576,0),0)=0,"",INDEX(価格設定!$C$5:$C$1048576,MATCH(Q191,価格設定!$B$5:$B$1048576,0),0)),IF(K191="なし","",K191))),"")</f>
        <v/>
      </c>
      <c r="S191" s="308" t="str">
        <f t="shared" si="324"/>
        <v/>
      </c>
      <c r="T191" s="126" t="str">
        <f>IFERROR(IF(J191="",IF(INDEX(価格設定!$E$5:$R$1048576,MATCH($Q191,価格設定!B$5:B$1048576,0),MATCH($AW191,価格設定!E$1:X$1,1))=0,"",INDEX(価格設定!$E$5:$R$1048576,MATCH($Q191,価格設定!B$5:B$1048576,0),MATCH($AW191,価格設定!E$1:X$1,1))),J191),"")</f>
        <v/>
      </c>
      <c r="U191" s="126" t="str">
        <f t="shared" si="325"/>
        <v/>
      </c>
      <c r="V191" s="132" t="str">
        <f t="shared" si="326"/>
        <v/>
      </c>
      <c r="W191" s="127" t="str">
        <f>IFERROR(IF(OR(T191="",T191&lt;0),"",IFERROR(INDEX(価格設定!E$2:X$3,IF(AND(K191=$K$1,$K$1&lt;&gt;""),ROW(価格設定!$D$3)-1,MATCH(INDEX(価格設定!$D$5:$D$1048576,MATCH(Q191,価格設定!$B$5:$B$1048576,0),0),価格設定!$D$2:$D$3,0)),MATCH($AW191,価格設定!E$1:X$1,1)),INDEX(価格設定!E$2:X$2,0,MATCH($AW191,価格設定!E$1:X$1,1)))),"")</f>
        <v/>
      </c>
      <c r="X191" s="126" t="str">
        <f t="shared" si="317"/>
        <v/>
      </c>
      <c r="Y191" s="128" t="str">
        <f t="shared" si="327"/>
        <v/>
      </c>
      <c r="Z191" s="126" t="str">
        <f t="shared" si="328"/>
        <v/>
      </c>
      <c r="AA191" s="129" t="str">
        <f t="shared" si="329"/>
        <v/>
      </c>
      <c r="AB191" s="126" t="str">
        <f t="shared" si="330"/>
        <v/>
      </c>
      <c r="AC191" s="280" t="str">
        <f t="shared" si="331"/>
        <v/>
      </c>
      <c r="AD191" s="15"/>
      <c r="AE191" s="204" t="str">
        <f>IF(AF191="","",COUNT($AF$3:AF191))</f>
        <v/>
      </c>
      <c r="AF191" s="206" t="str">
        <f t="shared" si="332"/>
        <v/>
      </c>
      <c r="AG191" s="204" t="str">
        <f t="shared" si="333"/>
        <v/>
      </c>
      <c r="AH191" s="204" t="str">
        <f t="shared" si="334"/>
        <v/>
      </c>
      <c r="AI191" s="287"/>
      <c r="AJ191" s="15"/>
      <c r="AK191" s="138" t="str">
        <f t="shared" si="335"/>
        <v/>
      </c>
      <c r="AL191" s="131" t="str">
        <f t="shared" si="336"/>
        <v/>
      </c>
      <c r="AM191" s="131" t="str">
        <f t="shared" si="337"/>
        <v/>
      </c>
      <c r="AN191" s="313" t="str">
        <f t="shared" si="338"/>
        <v/>
      </c>
      <c r="AO191" s="316" t="str">
        <f t="shared" si="339"/>
        <v/>
      </c>
      <c r="AP191" s="18"/>
      <c r="AQ191" s="3" t="str">
        <f>IF(F191="","",MAX($AQ$3:AQ190)+1)</f>
        <v/>
      </c>
      <c r="AR191" s="3" t="str">
        <f>IF(OR(AQ191="",BB191=""),"",MAX($AR$3:AR190)+1)</f>
        <v/>
      </c>
      <c r="AS191" s="3" t="str">
        <f>IF(CQ191="","",RANK(CQ191,CQ$3:CQ$1048576,1)+COUNTIF($CQ$3:CQ191,CQ191)-1)</f>
        <v/>
      </c>
      <c r="AT191" s="21" t="str">
        <f>IF(C191="",IF(OR(AND($H191&lt;&gt;"",C191=""),AND($F190=$F191,$AZ191&lt;&gt;""),COUNTA($H$3:$H$1048576,#REF!,$F$3:$F$1048576)&gt;COUNTA($H$3:$H191,#REF!,$F$3:$F191),$AZ191&lt;&gt;""),INDEX(AT$3:AT$1048576,MATCH(MAX($AQ$3:$AQ190),$AQ$3:$AQ$1048576,0),0),""),C191)</f>
        <v/>
      </c>
      <c r="AU191" s="21" t="str">
        <f>IF(D191="",IF(OR(AND($H191&lt;&gt;"",D191=""),AND($F190=$F191,$AZ191&lt;&gt;""),COUNTA($H$3:$H$1048576,#REF!,$F$3:$F$1048576)&gt;COUNTA($H$3:$H191,#REF!,$F$3:$F191),$AZ191&lt;&gt;""),INDEX(AU$3:AU$1048576,MATCH(MAX($AQ$3:$AQ190),$AQ$3:$AQ$1048576,0),0),""),D191)</f>
        <v/>
      </c>
      <c r="AV191" s="21" t="str">
        <f>IF(E191="",IF(OR(AND($H191&lt;&gt;"",E191=""),AND($F190=$F191,$AZ191&lt;&gt;""),COUNTA($H$3:$H$1048576,#REF!,$F$3:$F$1048576)&gt;COUNTA($H$3:$H191,#REF!,$F$3:$F191),$AZ191&lt;&gt;""),INDEX(AV$3:AV$1048576,MATCH(MAX($AQ$3:$AQ190),$AQ$3:$AQ$1048576,0),0),""),E191)</f>
        <v/>
      </c>
      <c r="AW191" s="24" t="str">
        <f t="shared" si="340"/>
        <v/>
      </c>
      <c r="AX191" s="13" t="str">
        <f t="shared" si="341"/>
        <v/>
      </c>
      <c r="AY191" s="4" t="str">
        <f t="shared" si="342"/>
        <v/>
      </c>
      <c r="AZ191" s="4" t="str">
        <f>IF(AX191="",IF(OR(AND(H191&lt;&gt;"",F191=""),COUNTA($H$3:$H$1048576)&gt;COUNTA($H$3:$H191)),INDEX(AX$3:AX191,MATCH(MAX($AQ$3:AQ191),AQ$3:AQ191,0),0),""),AX191)</f>
        <v/>
      </c>
      <c r="BA191" s="4" t="str">
        <f>IF(AY191="",IF(AND(H191&lt;&gt;"",F191=""),INDEX(AY$3:AY191,MATCH(MAX($AQ$3:AQ191),AQ$3:AQ191,0),0),""),AY191)</f>
        <v/>
      </c>
      <c r="BB191" s="82" t="str">
        <f>IF(BC191="","",RANK(BC191,BC$3:BC$1048576,1)+COUNTIF($BC$3:BC191,BC191)-1)</f>
        <v/>
      </c>
      <c r="BC191" s="139" t="str">
        <f t="shared" si="343"/>
        <v/>
      </c>
      <c r="BD191" s="46" t="str">
        <f t="shared" si="344"/>
        <v/>
      </c>
      <c r="BE191" s="46" t="str">
        <f t="shared" si="345"/>
        <v/>
      </c>
      <c r="BF191" s="46" t="str">
        <f t="shared" si="346"/>
        <v/>
      </c>
      <c r="BG191" s="4" t="str">
        <f t="shared" si="347"/>
        <v/>
      </c>
      <c r="BH191" s="180" t="str">
        <f t="shared" si="348"/>
        <v/>
      </c>
      <c r="BI191" s="16" t="str">
        <f t="shared" si="349"/>
        <v/>
      </c>
      <c r="BJ191" s="52" t="str">
        <f>IF(BI191="","",IF(W191="","",IF(AND(K191=$K$1,$K$1&lt;&gt;""),$BT$2,IFERROR(IF(INDEX(価格設定!$D$5:$D$1048576,MATCH(Q191,価格設定!$B$5:$B$1048576,0),0)=価格設定!$D$3,$BT$2,$BS$2),$BS$2))))</f>
        <v/>
      </c>
      <c r="BK191" s="16" t="str">
        <f>IF(BI191="","",IF(COUNTIF($BI$3:BI191,BI191)=1,1,IF(AND(BI190=BI191,BH191=""),BK190,COUNTIF($BH$3:BH191,BH191))))</f>
        <v/>
      </c>
      <c r="BL191" s="52" t="str">
        <f t="shared" si="350"/>
        <v/>
      </c>
      <c r="BM191" s="52" t="str">
        <f t="shared" si="351"/>
        <v/>
      </c>
      <c r="BN191" s="119" t="str">
        <f t="shared" si="352"/>
        <v/>
      </c>
      <c r="BO191" s="119" t="str">
        <f t="shared" si="353"/>
        <v/>
      </c>
      <c r="BP191" s="17" t="str">
        <f t="shared" si="354"/>
        <v/>
      </c>
      <c r="BQ191" s="17" t="str">
        <f t="shared" si="355"/>
        <v/>
      </c>
      <c r="BR191" s="17" t="str">
        <f>IF(OR(BP191="",COUNTIF($BO$3:BO191,BO191)&lt;&gt;1),"",SUMIF(BO$3:BO$1048576,BO191,BP$3:BP$1048576))</f>
        <v/>
      </c>
      <c r="BS191" s="17" t="str">
        <f t="shared" si="356"/>
        <v/>
      </c>
      <c r="BT191" s="17" t="str">
        <f t="shared" si="357"/>
        <v/>
      </c>
      <c r="BU191" s="17" t="str">
        <f t="shared" si="358"/>
        <v/>
      </c>
      <c r="BV191" s="24" t="str">
        <f t="shared" si="359"/>
        <v/>
      </c>
      <c r="BW191" s="24" t="str">
        <f t="shared" si="360"/>
        <v/>
      </c>
      <c r="BX191" s="24" t="str">
        <f t="shared" si="361"/>
        <v/>
      </c>
      <c r="BY191" s="26" t="str">
        <f t="shared" si="362"/>
        <v/>
      </c>
      <c r="BZ191" s="26" t="str">
        <f t="shared" si="363"/>
        <v/>
      </c>
      <c r="CA191" s="26" t="str">
        <f t="shared" si="364"/>
        <v/>
      </c>
      <c r="CB191" s="66" t="str">
        <f t="shared" si="365"/>
        <v/>
      </c>
      <c r="CC191" s="65" t="str">
        <f t="shared" si="366"/>
        <v/>
      </c>
      <c r="CD191" s="26" t="str">
        <f t="shared" si="367"/>
        <v/>
      </c>
      <c r="CE191" s="26" t="str">
        <f t="shared" si="368"/>
        <v/>
      </c>
      <c r="CF191" s="193" t="str">
        <f t="shared" si="369"/>
        <v/>
      </c>
      <c r="CG191" s="193" t="str">
        <f t="shared" si="370"/>
        <v/>
      </c>
      <c r="CH191" s="26" t="str">
        <f t="shared" si="371"/>
        <v/>
      </c>
      <c r="CI191" s="26" t="str">
        <f t="shared" si="372"/>
        <v/>
      </c>
      <c r="CJ191" s="65" t="str">
        <f t="shared" si="373"/>
        <v/>
      </c>
      <c r="CK191" s="65" t="str">
        <f t="shared" si="374"/>
        <v/>
      </c>
      <c r="CL191" s="64" t="str">
        <f t="shared" si="375"/>
        <v/>
      </c>
      <c r="CM191" s="64" t="str">
        <f t="shared" si="376"/>
        <v/>
      </c>
      <c r="CN191" s="65" t="str">
        <f t="shared" si="377"/>
        <v/>
      </c>
      <c r="CP191" s="63" t="str">
        <f>IF(BH191="","",MAX($CP$3:CP190)+1)</f>
        <v/>
      </c>
      <c r="CQ191" s="24" t="str">
        <f t="shared" si="378"/>
        <v/>
      </c>
      <c r="CR191" s="24" t="str">
        <f t="shared" si="379"/>
        <v/>
      </c>
      <c r="CS191" s="24" t="str">
        <f t="shared" si="380"/>
        <v/>
      </c>
      <c r="CT191" s="58" t="str">
        <f>IF(BO191="","",COUNTIF($BO$3:BO191,BO191)&amp;"@"&amp;BO191)</f>
        <v/>
      </c>
      <c r="CU191" s="16" t="str">
        <f t="shared" si="318"/>
        <v/>
      </c>
      <c r="CV191" s="63" t="str">
        <f t="shared" si="381"/>
        <v/>
      </c>
      <c r="CW191" s="16" t="str">
        <f t="shared" si="382"/>
        <v/>
      </c>
      <c r="CX191" s="16" t="str">
        <f t="shared" si="383"/>
        <v/>
      </c>
      <c r="CY191" s="16" t="str">
        <f t="shared" si="384"/>
        <v/>
      </c>
      <c r="CZ191" s="85" t="str">
        <f t="shared" si="385"/>
        <v/>
      </c>
      <c r="DA191" s="16" t="str">
        <f t="shared" si="386"/>
        <v/>
      </c>
      <c r="DB191" s="16" t="str">
        <f t="shared" si="387"/>
        <v/>
      </c>
      <c r="DC191" s="28" t="str">
        <f>IF(CP191="","",$DC$1&amp;(INDEX(価格設定!D$1:XFD$3,ROW(価格設定!$D$3),MATCH($AW191,価格設定!D$1:XFD$1,1))*100)&amp;"%")</f>
        <v/>
      </c>
      <c r="DD191" s="28" t="str">
        <f>IF(CP191="","",$DD$1&amp;(INDEX(価格設定!D$1:XFD$3,ROW(価格設定!$D$2),MATCH($AW191,価格設定!D$1:XFD$1,1))*100)&amp;"%")</f>
        <v/>
      </c>
      <c r="DE191" s="29" t="str">
        <f t="shared" si="388"/>
        <v/>
      </c>
      <c r="DG191" s="58" t="str">
        <f t="shared" si="389"/>
        <v/>
      </c>
      <c r="DH191" s="58" t="str">
        <f t="shared" si="390"/>
        <v/>
      </c>
      <c r="DI191" s="58" t="str">
        <f t="shared" si="391"/>
        <v/>
      </c>
      <c r="DJ191" s="85" t="str">
        <f t="shared" si="392"/>
        <v/>
      </c>
      <c r="DL191" s="58" t="str">
        <f>IF(COUNTIF(DG$3:DG$1048576,DG191)=COUNTIF($DG$3:$DG191,DG191),DG191,"")</f>
        <v/>
      </c>
      <c r="DM191" s="85" t="str">
        <f t="shared" si="393"/>
        <v/>
      </c>
      <c r="DN191" s="85" t="str">
        <f t="shared" si="319"/>
        <v/>
      </c>
      <c r="DO191" s="85" t="str">
        <f t="shared" si="319"/>
        <v/>
      </c>
      <c r="DP191" s="303"/>
      <c r="DQ191" s="17" t="str">
        <f t="shared" si="320"/>
        <v/>
      </c>
      <c r="DR191" s="17" t="str">
        <f t="shared" si="321"/>
        <v/>
      </c>
      <c r="DS191" s="17" t="str">
        <f t="shared" si="322"/>
        <v/>
      </c>
      <c r="DU191" s="16" t="str">
        <f t="shared" si="394"/>
        <v/>
      </c>
      <c r="DV191" s="16" t="str">
        <f>IF(DU191="","",COUNT($DU$3:DU191))</f>
        <v/>
      </c>
      <c r="DW191" s="16" t="str">
        <f t="shared" si="395"/>
        <v/>
      </c>
      <c r="DX191" s="16" t="str">
        <f t="shared" si="396"/>
        <v/>
      </c>
      <c r="DY191" s="16" t="str">
        <f>IF(DZ191="","",COUNTIF(DZ$3:DZ191,DZ191))</f>
        <v/>
      </c>
      <c r="DZ191" s="16" t="str">
        <f t="shared" si="397"/>
        <v/>
      </c>
      <c r="EA191" s="16" t="str">
        <f t="shared" si="398"/>
        <v/>
      </c>
      <c r="EB191" s="16" t="str">
        <f t="shared" si="399"/>
        <v/>
      </c>
      <c r="EC191" s="16" t="str">
        <f t="shared" si="400"/>
        <v/>
      </c>
      <c r="ED191" s="16" t="str">
        <f t="shared" si="401"/>
        <v/>
      </c>
      <c r="EE191" s="16" t="str">
        <f t="shared" si="402"/>
        <v/>
      </c>
      <c r="EF191" s="16" t="str">
        <f t="shared" si="403"/>
        <v/>
      </c>
      <c r="EG191" s="16" t="str">
        <f t="shared" si="404"/>
        <v/>
      </c>
      <c r="EH191" s="16" t="str">
        <f t="shared" si="405"/>
        <v/>
      </c>
      <c r="EI191" s="16" t="str">
        <f t="shared" si="406"/>
        <v/>
      </c>
      <c r="EJ191" s="16" t="str">
        <f t="shared" si="407"/>
        <v/>
      </c>
      <c r="EK191" s="16" t="str">
        <f t="shared" si="408"/>
        <v/>
      </c>
      <c r="EL191" s="58" t="str">
        <f t="shared" si="409"/>
        <v/>
      </c>
      <c r="EM191" s="58" t="str">
        <f>IF(OR($DZ191="",CR191=""),IF($EL191="","",$EL191),IF(OR(CR191="なし",CR191=0),領収書!$H$1,CR191))</f>
        <v/>
      </c>
      <c r="EN191" s="58" t="str">
        <f>IF(OR($DZ191="",CS191=""),IF($EL191="","",$EL191),IF(OR(CS191="なし",CS191=0),入力!$EN$1,CS191))</f>
        <v/>
      </c>
      <c r="EO191" s="63" t="str">
        <f t="shared" si="410"/>
        <v/>
      </c>
      <c r="EP191" s="63" t="str">
        <f t="shared" si="411"/>
        <v/>
      </c>
      <c r="ER191" s="16" t="str">
        <f>IF(AND(COUNTIF($ET$3:ET191,ET191)=1,ET191&lt;&gt;""),MAX($ER$3:ER190)+1,"")</f>
        <v/>
      </c>
      <c r="ES191" s="16" t="str">
        <f>IF(価格設定!B193="","",価格設定!B193)</f>
        <v/>
      </c>
      <c r="ET191" s="16" t="str">
        <f>IF(価格設定!C193="","",価格設定!C193)</f>
        <v/>
      </c>
      <c r="EV191" s="16" t="str">
        <f t="shared" si="323"/>
        <v/>
      </c>
      <c r="EW191" s="16" t="str">
        <f t="shared" si="412"/>
        <v/>
      </c>
    </row>
    <row r="192" spans="1:153" ht="30" customHeight="1" x14ac:dyDescent="0.2">
      <c r="A192" s="225"/>
      <c r="B192" s="212"/>
      <c r="C192" s="221"/>
      <c r="D192" s="164"/>
      <c r="E192" s="165"/>
      <c r="F192" s="166"/>
      <c r="G192" s="167"/>
      <c r="H192" s="179"/>
      <c r="I192" s="306"/>
      <c r="J192" s="169"/>
      <c r="K192" s="179"/>
      <c r="L192" s="186"/>
      <c r="M192" s="186"/>
      <c r="N192" s="168"/>
      <c r="O192" s="170"/>
      <c r="P192" s="212"/>
      <c r="Q192" s="179" t="str">
        <f>IFERROR(IF(H192="","",IFERROR(INDEX(価格設定!$B$5:$B$1048576,MATCH(H192,価格設定!$B$5:$B$1048576,0),0),INDEX(価格設定!$B$5:$B$1048576,MATCH("*"&amp;H192&amp;"*",価格設定!$B$5:$B$1048576,0),0))),H192)</f>
        <v/>
      </c>
      <c r="R192" s="250" t="str">
        <f>IFERROR(IF(Q192="",IF(K192="","",K192),IF(K192="",IF(INDEX(価格設定!$C$5:$C$1048576,MATCH(Q192,価格設定!$B$5:$B$1048576,0),0)=0,"",INDEX(価格設定!$C$5:$C$1048576,MATCH(Q192,価格設定!$B$5:$B$1048576,0),0)),IF(K192="なし","",K192))),"")</f>
        <v/>
      </c>
      <c r="S192" s="308" t="str">
        <f t="shared" si="324"/>
        <v/>
      </c>
      <c r="T192" s="126" t="str">
        <f>IFERROR(IF(J192="",IF(INDEX(価格設定!$E$5:$R$1048576,MATCH($Q192,価格設定!B$5:B$1048576,0),MATCH($AW192,価格設定!E$1:X$1,1))=0,"",INDEX(価格設定!$E$5:$R$1048576,MATCH($Q192,価格設定!B$5:B$1048576,0),MATCH($AW192,価格設定!E$1:X$1,1))),J192),"")</f>
        <v/>
      </c>
      <c r="U192" s="126" t="str">
        <f t="shared" si="325"/>
        <v/>
      </c>
      <c r="V192" s="132" t="str">
        <f t="shared" si="326"/>
        <v/>
      </c>
      <c r="W192" s="127" t="str">
        <f>IFERROR(IF(OR(T192="",T192&lt;0),"",IFERROR(INDEX(価格設定!E$2:X$3,IF(AND(K192=$K$1,$K$1&lt;&gt;""),ROW(価格設定!$D$3)-1,MATCH(INDEX(価格設定!$D$5:$D$1048576,MATCH(Q192,価格設定!$B$5:$B$1048576,0),0),価格設定!$D$2:$D$3,0)),MATCH($AW192,価格設定!E$1:X$1,1)),INDEX(価格設定!E$2:X$2,0,MATCH($AW192,価格設定!E$1:X$1,1)))),"")</f>
        <v/>
      </c>
      <c r="X192" s="126" t="str">
        <f t="shared" si="317"/>
        <v/>
      </c>
      <c r="Y192" s="128" t="str">
        <f t="shared" si="327"/>
        <v/>
      </c>
      <c r="Z192" s="126" t="str">
        <f t="shared" si="328"/>
        <v/>
      </c>
      <c r="AA192" s="129" t="str">
        <f t="shared" si="329"/>
        <v/>
      </c>
      <c r="AB192" s="126" t="str">
        <f t="shared" si="330"/>
        <v/>
      </c>
      <c r="AC192" s="280" t="str">
        <f t="shared" si="331"/>
        <v/>
      </c>
      <c r="AD192" s="15"/>
      <c r="AE192" s="204" t="str">
        <f>IF(AF192="","",COUNT($AF$3:AF192))</f>
        <v/>
      </c>
      <c r="AF192" s="206" t="str">
        <f t="shared" si="332"/>
        <v/>
      </c>
      <c r="AG192" s="204" t="str">
        <f t="shared" si="333"/>
        <v/>
      </c>
      <c r="AH192" s="204" t="str">
        <f t="shared" si="334"/>
        <v/>
      </c>
      <c r="AI192" s="287"/>
      <c r="AJ192" s="15"/>
      <c r="AK192" s="138" t="str">
        <f t="shared" si="335"/>
        <v/>
      </c>
      <c r="AL192" s="131" t="str">
        <f t="shared" si="336"/>
        <v/>
      </c>
      <c r="AM192" s="131" t="str">
        <f t="shared" si="337"/>
        <v/>
      </c>
      <c r="AN192" s="313" t="str">
        <f t="shared" si="338"/>
        <v/>
      </c>
      <c r="AO192" s="316" t="str">
        <f t="shared" si="339"/>
        <v/>
      </c>
      <c r="AP192" s="18"/>
      <c r="AQ192" s="3" t="str">
        <f>IF(F192="","",MAX($AQ$3:AQ191)+1)</f>
        <v/>
      </c>
      <c r="AR192" s="3" t="str">
        <f>IF(OR(AQ192="",BB192=""),"",MAX($AR$3:AR191)+1)</f>
        <v/>
      </c>
      <c r="AS192" s="3" t="str">
        <f>IF(CQ192="","",RANK(CQ192,CQ$3:CQ$1048576,1)+COUNTIF($CQ$3:CQ192,CQ192)-1)</f>
        <v/>
      </c>
      <c r="AT192" s="21" t="str">
        <f>IF(C192="",IF(OR(AND($H192&lt;&gt;"",C192=""),AND($F191=$F192,$AZ192&lt;&gt;""),COUNTA($H$3:$H$1048576,#REF!,$F$3:$F$1048576)&gt;COUNTA($H$3:$H192,#REF!,$F$3:$F192),$AZ192&lt;&gt;""),INDEX(AT$3:AT$1048576,MATCH(MAX($AQ$3:$AQ191),$AQ$3:$AQ$1048576,0),0),""),C192)</f>
        <v/>
      </c>
      <c r="AU192" s="21" t="str">
        <f>IF(D192="",IF(OR(AND($H192&lt;&gt;"",D192=""),AND($F191=$F192,$AZ192&lt;&gt;""),COUNTA($H$3:$H$1048576,#REF!,$F$3:$F$1048576)&gt;COUNTA($H$3:$H192,#REF!,$F$3:$F192),$AZ192&lt;&gt;""),INDEX(AU$3:AU$1048576,MATCH(MAX($AQ$3:$AQ191),$AQ$3:$AQ$1048576,0),0),""),D192)</f>
        <v/>
      </c>
      <c r="AV192" s="21" t="str">
        <f>IF(E192="",IF(OR(AND($H192&lt;&gt;"",E192=""),AND($F191=$F192,$AZ192&lt;&gt;""),COUNTA($H$3:$H$1048576,#REF!,$F$3:$F$1048576)&gt;COUNTA($H$3:$H192,#REF!,$F$3:$F192),$AZ192&lt;&gt;""),INDEX(AV$3:AV$1048576,MATCH(MAX($AQ$3:$AQ191),$AQ$3:$AQ$1048576,0),0),""),E192)</f>
        <v/>
      </c>
      <c r="AW192" s="24" t="str">
        <f t="shared" si="340"/>
        <v/>
      </c>
      <c r="AX192" s="13" t="str">
        <f t="shared" si="341"/>
        <v/>
      </c>
      <c r="AY192" s="4" t="str">
        <f t="shared" si="342"/>
        <v/>
      </c>
      <c r="AZ192" s="4" t="str">
        <f>IF(AX192="",IF(OR(AND(H192&lt;&gt;"",F192=""),COUNTA($H$3:$H$1048576)&gt;COUNTA($H$3:$H192)),INDEX(AX$3:AX192,MATCH(MAX($AQ$3:AQ192),AQ$3:AQ192,0),0),""),AX192)</f>
        <v/>
      </c>
      <c r="BA192" s="4" t="str">
        <f>IF(AY192="",IF(AND(H192&lt;&gt;"",F192=""),INDEX(AY$3:AY192,MATCH(MAX($AQ$3:AQ192),AQ$3:AQ192,0),0),""),AY192)</f>
        <v/>
      </c>
      <c r="BB192" s="82" t="str">
        <f>IF(BC192="","",RANK(BC192,BC$3:BC$1048576,1)+COUNTIF($BC$3:BC192,BC192)-1)</f>
        <v/>
      </c>
      <c r="BC192" s="139" t="str">
        <f t="shared" si="343"/>
        <v/>
      </c>
      <c r="BD192" s="46" t="str">
        <f t="shared" si="344"/>
        <v/>
      </c>
      <c r="BE192" s="46" t="str">
        <f t="shared" si="345"/>
        <v/>
      </c>
      <c r="BF192" s="46" t="str">
        <f t="shared" si="346"/>
        <v/>
      </c>
      <c r="BG192" s="4" t="str">
        <f t="shared" si="347"/>
        <v/>
      </c>
      <c r="BH192" s="180" t="str">
        <f t="shared" si="348"/>
        <v/>
      </c>
      <c r="BI192" s="16" t="str">
        <f t="shared" si="349"/>
        <v/>
      </c>
      <c r="BJ192" s="52" t="str">
        <f>IF(BI192="","",IF(W192="","",IF(AND(K192=$K$1,$K$1&lt;&gt;""),$BT$2,IFERROR(IF(INDEX(価格設定!$D$5:$D$1048576,MATCH(Q192,価格設定!$B$5:$B$1048576,0),0)=価格設定!$D$3,$BT$2,$BS$2),$BS$2))))</f>
        <v/>
      </c>
      <c r="BK192" s="16" t="str">
        <f>IF(BI192="","",IF(COUNTIF($BI$3:BI192,BI192)=1,1,IF(AND(BI191=BI192,BH192=""),BK191,COUNTIF($BH$3:BH192,BH192))))</f>
        <v/>
      </c>
      <c r="BL192" s="52" t="str">
        <f t="shared" si="350"/>
        <v/>
      </c>
      <c r="BM192" s="52" t="str">
        <f t="shared" si="351"/>
        <v/>
      </c>
      <c r="BN192" s="119" t="str">
        <f t="shared" si="352"/>
        <v/>
      </c>
      <c r="BO192" s="119" t="str">
        <f t="shared" si="353"/>
        <v/>
      </c>
      <c r="BP192" s="17" t="str">
        <f t="shared" si="354"/>
        <v/>
      </c>
      <c r="BQ192" s="17" t="str">
        <f t="shared" si="355"/>
        <v/>
      </c>
      <c r="BR192" s="17" t="str">
        <f>IF(OR(BP192="",COUNTIF($BO$3:BO192,BO192)&lt;&gt;1),"",SUMIF(BO$3:BO$1048576,BO192,BP$3:BP$1048576))</f>
        <v/>
      </c>
      <c r="BS192" s="17" t="str">
        <f t="shared" si="356"/>
        <v/>
      </c>
      <c r="BT192" s="17" t="str">
        <f t="shared" si="357"/>
        <v/>
      </c>
      <c r="BU192" s="17" t="str">
        <f t="shared" si="358"/>
        <v/>
      </c>
      <c r="BV192" s="24" t="str">
        <f t="shared" si="359"/>
        <v/>
      </c>
      <c r="BW192" s="24" t="str">
        <f t="shared" si="360"/>
        <v/>
      </c>
      <c r="BX192" s="24" t="str">
        <f t="shared" si="361"/>
        <v/>
      </c>
      <c r="BY192" s="26" t="str">
        <f t="shared" si="362"/>
        <v/>
      </c>
      <c r="BZ192" s="26" t="str">
        <f t="shared" si="363"/>
        <v/>
      </c>
      <c r="CA192" s="26" t="str">
        <f t="shared" si="364"/>
        <v/>
      </c>
      <c r="CB192" s="66" t="str">
        <f t="shared" si="365"/>
        <v/>
      </c>
      <c r="CC192" s="65" t="str">
        <f t="shared" si="366"/>
        <v/>
      </c>
      <c r="CD192" s="26" t="str">
        <f t="shared" si="367"/>
        <v/>
      </c>
      <c r="CE192" s="26" t="str">
        <f t="shared" si="368"/>
        <v/>
      </c>
      <c r="CF192" s="193" t="str">
        <f t="shared" si="369"/>
        <v/>
      </c>
      <c r="CG192" s="193" t="str">
        <f t="shared" si="370"/>
        <v/>
      </c>
      <c r="CH192" s="26" t="str">
        <f t="shared" si="371"/>
        <v/>
      </c>
      <c r="CI192" s="26" t="str">
        <f t="shared" si="372"/>
        <v/>
      </c>
      <c r="CJ192" s="65" t="str">
        <f t="shared" si="373"/>
        <v/>
      </c>
      <c r="CK192" s="65" t="str">
        <f t="shared" si="374"/>
        <v/>
      </c>
      <c r="CL192" s="64" t="str">
        <f t="shared" si="375"/>
        <v/>
      </c>
      <c r="CM192" s="64" t="str">
        <f t="shared" si="376"/>
        <v/>
      </c>
      <c r="CN192" s="65" t="str">
        <f t="shared" si="377"/>
        <v/>
      </c>
      <c r="CP192" s="63" t="str">
        <f>IF(BH192="","",MAX($CP$3:CP191)+1)</f>
        <v/>
      </c>
      <c r="CQ192" s="24" t="str">
        <f t="shared" si="378"/>
        <v/>
      </c>
      <c r="CR192" s="24" t="str">
        <f t="shared" si="379"/>
        <v/>
      </c>
      <c r="CS192" s="24" t="str">
        <f t="shared" si="380"/>
        <v/>
      </c>
      <c r="CT192" s="58" t="str">
        <f>IF(BO192="","",COUNTIF($BO$3:BO192,BO192)&amp;"@"&amp;BO192)</f>
        <v/>
      </c>
      <c r="CU192" s="16" t="str">
        <f t="shared" si="318"/>
        <v/>
      </c>
      <c r="CV192" s="63" t="str">
        <f t="shared" si="381"/>
        <v/>
      </c>
      <c r="CW192" s="16" t="str">
        <f t="shared" si="382"/>
        <v/>
      </c>
      <c r="CX192" s="16" t="str">
        <f t="shared" si="383"/>
        <v/>
      </c>
      <c r="CY192" s="16" t="str">
        <f t="shared" si="384"/>
        <v/>
      </c>
      <c r="CZ192" s="85" t="str">
        <f t="shared" si="385"/>
        <v/>
      </c>
      <c r="DA192" s="16" t="str">
        <f t="shared" si="386"/>
        <v/>
      </c>
      <c r="DB192" s="16" t="str">
        <f t="shared" si="387"/>
        <v/>
      </c>
      <c r="DC192" s="28" t="str">
        <f>IF(CP192="","",$DC$1&amp;(INDEX(価格設定!D$1:XFD$3,ROW(価格設定!$D$3),MATCH($AW192,価格設定!D$1:XFD$1,1))*100)&amp;"%")</f>
        <v/>
      </c>
      <c r="DD192" s="28" t="str">
        <f>IF(CP192="","",$DD$1&amp;(INDEX(価格設定!D$1:XFD$3,ROW(価格設定!$D$2),MATCH($AW192,価格設定!D$1:XFD$1,1))*100)&amp;"%")</f>
        <v/>
      </c>
      <c r="DE192" s="29" t="str">
        <f t="shared" si="388"/>
        <v/>
      </c>
      <c r="DG192" s="58" t="str">
        <f t="shared" si="389"/>
        <v/>
      </c>
      <c r="DH192" s="58" t="str">
        <f t="shared" si="390"/>
        <v/>
      </c>
      <c r="DI192" s="58" t="str">
        <f t="shared" si="391"/>
        <v/>
      </c>
      <c r="DJ192" s="85" t="str">
        <f t="shared" si="392"/>
        <v/>
      </c>
      <c r="DL192" s="58" t="str">
        <f>IF(COUNTIF(DG$3:DG$1048576,DG192)=COUNTIF($DG$3:$DG192,DG192),DG192,"")</f>
        <v/>
      </c>
      <c r="DM192" s="85" t="str">
        <f t="shared" si="393"/>
        <v/>
      </c>
      <c r="DN192" s="85" t="str">
        <f t="shared" si="319"/>
        <v/>
      </c>
      <c r="DO192" s="85" t="str">
        <f t="shared" si="319"/>
        <v/>
      </c>
      <c r="DP192" s="303"/>
      <c r="DQ192" s="17" t="str">
        <f t="shared" si="320"/>
        <v/>
      </c>
      <c r="DR192" s="17" t="str">
        <f t="shared" si="321"/>
        <v/>
      </c>
      <c r="DS192" s="17" t="str">
        <f t="shared" si="322"/>
        <v/>
      </c>
      <c r="DU192" s="16" t="str">
        <f t="shared" si="394"/>
        <v/>
      </c>
      <c r="DV192" s="16" t="str">
        <f>IF(DU192="","",COUNT($DU$3:DU192))</f>
        <v/>
      </c>
      <c r="DW192" s="16" t="str">
        <f t="shared" si="395"/>
        <v/>
      </c>
      <c r="DX192" s="16" t="str">
        <f t="shared" si="396"/>
        <v/>
      </c>
      <c r="DY192" s="16" t="str">
        <f>IF(DZ192="","",COUNTIF(DZ$3:DZ192,DZ192))</f>
        <v/>
      </c>
      <c r="DZ192" s="16" t="str">
        <f t="shared" si="397"/>
        <v/>
      </c>
      <c r="EA192" s="16" t="str">
        <f t="shared" si="398"/>
        <v/>
      </c>
      <c r="EB192" s="16" t="str">
        <f t="shared" si="399"/>
        <v/>
      </c>
      <c r="EC192" s="16" t="str">
        <f t="shared" si="400"/>
        <v/>
      </c>
      <c r="ED192" s="16" t="str">
        <f t="shared" si="401"/>
        <v/>
      </c>
      <c r="EE192" s="16" t="str">
        <f t="shared" si="402"/>
        <v/>
      </c>
      <c r="EF192" s="16" t="str">
        <f t="shared" si="403"/>
        <v/>
      </c>
      <c r="EG192" s="16" t="str">
        <f t="shared" si="404"/>
        <v/>
      </c>
      <c r="EH192" s="16" t="str">
        <f t="shared" si="405"/>
        <v/>
      </c>
      <c r="EI192" s="16" t="str">
        <f t="shared" si="406"/>
        <v/>
      </c>
      <c r="EJ192" s="16" t="str">
        <f t="shared" si="407"/>
        <v/>
      </c>
      <c r="EK192" s="16" t="str">
        <f t="shared" si="408"/>
        <v/>
      </c>
      <c r="EL192" s="58" t="str">
        <f t="shared" si="409"/>
        <v/>
      </c>
      <c r="EM192" s="58" t="str">
        <f>IF(OR($DZ192="",CR192=""),IF($EL192="","",$EL192),IF(OR(CR192="なし",CR192=0),領収書!$H$1,CR192))</f>
        <v/>
      </c>
      <c r="EN192" s="58" t="str">
        <f>IF(OR($DZ192="",CS192=""),IF($EL192="","",$EL192),IF(OR(CS192="なし",CS192=0),入力!$EN$1,CS192))</f>
        <v/>
      </c>
      <c r="EO192" s="63" t="str">
        <f t="shared" si="410"/>
        <v/>
      </c>
      <c r="EP192" s="63" t="str">
        <f t="shared" si="411"/>
        <v/>
      </c>
      <c r="ER192" s="16" t="str">
        <f>IF(AND(COUNTIF($ET$3:ET192,ET192)=1,ET192&lt;&gt;""),MAX($ER$3:ER191)+1,"")</f>
        <v/>
      </c>
      <c r="ES192" s="16" t="str">
        <f>IF(価格設定!B194="","",価格設定!B194)</f>
        <v/>
      </c>
      <c r="ET192" s="16" t="str">
        <f>IF(価格設定!C194="","",価格設定!C194)</f>
        <v/>
      </c>
      <c r="EV192" s="16" t="str">
        <f t="shared" si="323"/>
        <v/>
      </c>
      <c r="EW192" s="16" t="str">
        <f t="shared" si="412"/>
        <v/>
      </c>
    </row>
    <row r="193" spans="1:153" ht="30" customHeight="1" x14ac:dyDescent="0.2">
      <c r="A193" s="225"/>
      <c r="B193" s="212"/>
      <c r="C193" s="221"/>
      <c r="D193" s="164"/>
      <c r="E193" s="165"/>
      <c r="F193" s="166"/>
      <c r="G193" s="167"/>
      <c r="H193" s="179"/>
      <c r="I193" s="306"/>
      <c r="J193" s="169"/>
      <c r="K193" s="179"/>
      <c r="L193" s="186"/>
      <c r="M193" s="186"/>
      <c r="N193" s="168"/>
      <c r="O193" s="170"/>
      <c r="P193" s="212"/>
      <c r="Q193" s="179" t="str">
        <f>IFERROR(IF(H193="","",IFERROR(INDEX(価格設定!$B$5:$B$1048576,MATCH(H193,価格設定!$B$5:$B$1048576,0),0),INDEX(価格設定!$B$5:$B$1048576,MATCH("*"&amp;H193&amp;"*",価格設定!$B$5:$B$1048576,0),0))),H193)</f>
        <v/>
      </c>
      <c r="R193" s="250" t="str">
        <f>IFERROR(IF(Q193="",IF(K193="","",K193),IF(K193="",IF(INDEX(価格設定!$C$5:$C$1048576,MATCH(Q193,価格設定!$B$5:$B$1048576,0),0)=0,"",INDEX(価格設定!$C$5:$C$1048576,MATCH(Q193,価格設定!$B$5:$B$1048576,0),0)),IF(K193="なし","",K193))),"")</f>
        <v/>
      </c>
      <c r="S193" s="308" t="str">
        <f t="shared" si="324"/>
        <v/>
      </c>
      <c r="T193" s="126" t="str">
        <f>IFERROR(IF(J193="",IF(INDEX(価格設定!$E$5:$R$1048576,MATCH($Q193,価格設定!B$5:B$1048576,0),MATCH($AW193,価格設定!E$1:X$1,1))=0,"",INDEX(価格設定!$E$5:$R$1048576,MATCH($Q193,価格設定!B$5:B$1048576,0),MATCH($AW193,価格設定!E$1:X$1,1))),J193),"")</f>
        <v/>
      </c>
      <c r="U193" s="126" t="str">
        <f t="shared" si="325"/>
        <v/>
      </c>
      <c r="V193" s="132" t="str">
        <f t="shared" si="326"/>
        <v/>
      </c>
      <c r="W193" s="127" t="str">
        <f>IFERROR(IF(OR(T193="",T193&lt;0),"",IFERROR(INDEX(価格設定!E$2:X$3,IF(AND(K193=$K$1,$K$1&lt;&gt;""),ROW(価格設定!$D$3)-1,MATCH(INDEX(価格設定!$D$5:$D$1048576,MATCH(Q193,価格設定!$B$5:$B$1048576,0),0),価格設定!$D$2:$D$3,0)),MATCH($AW193,価格設定!E$1:X$1,1)),INDEX(価格設定!E$2:X$2,0,MATCH($AW193,価格設定!E$1:X$1,1)))),"")</f>
        <v/>
      </c>
      <c r="X193" s="126" t="str">
        <f t="shared" si="317"/>
        <v/>
      </c>
      <c r="Y193" s="128" t="str">
        <f t="shared" si="327"/>
        <v/>
      </c>
      <c r="Z193" s="126" t="str">
        <f t="shared" si="328"/>
        <v/>
      </c>
      <c r="AA193" s="129" t="str">
        <f t="shared" si="329"/>
        <v/>
      </c>
      <c r="AB193" s="126" t="str">
        <f t="shared" si="330"/>
        <v/>
      </c>
      <c r="AC193" s="280" t="str">
        <f t="shared" si="331"/>
        <v/>
      </c>
      <c r="AD193" s="15"/>
      <c r="AE193" s="204" t="str">
        <f>IF(AF193="","",COUNT($AF$3:AF193))</f>
        <v/>
      </c>
      <c r="AF193" s="206" t="str">
        <f t="shared" si="332"/>
        <v/>
      </c>
      <c r="AG193" s="204" t="str">
        <f t="shared" si="333"/>
        <v/>
      </c>
      <c r="AH193" s="204" t="str">
        <f t="shared" si="334"/>
        <v/>
      </c>
      <c r="AI193" s="287"/>
      <c r="AJ193" s="15"/>
      <c r="AK193" s="138" t="str">
        <f t="shared" si="335"/>
        <v/>
      </c>
      <c r="AL193" s="131" t="str">
        <f t="shared" si="336"/>
        <v/>
      </c>
      <c r="AM193" s="131" t="str">
        <f t="shared" si="337"/>
        <v/>
      </c>
      <c r="AN193" s="313" t="str">
        <f t="shared" si="338"/>
        <v/>
      </c>
      <c r="AO193" s="316" t="str">
        <f t="shared" si="339"/>
        <v/>
      </c>
      <c r="AP193" s="18"/>
      <c r="AQ193" s="3" t="str">
        <f>IF(F193="","",MAX($AQ$3:AQ192)+1)</f>
        <v/>
      </c>
      <c r="AR193" s="3" t="str">
        <f>IF(OR(AQ193="",BB193=""),"",MAX($AR$3:AR192)+1)</f>
        <v/>
      </c>
      <c r="AS193" s="3" t="str">
        <f>IF(CQ193="","",RANK(CQ193,CQ$3:CQ$1048576,1)+COUNTIF($CQ$3:CQ193,CQ193)-1)</f>
        <v/>
      </c>
      <c r="AT193" s="21" t="str">
        <f>IF(C193="",IF(OR(AND($H193&lt;&gt;"",C193=""),AND($F192=$F193,$AZ193&lt;&gt;""),COUNTA($H$3:$H$1048576,#REF!,$F$3:$F$1048576)&gt;COUNTA($H$3:$H193,#REF!,$F$3:$F193),$AZ193&lt;&gt;""),INDEX(AT$3:AT$1048576,MATCH(MAX($AQ$3:$AQ192),$AQ$3:$AQ$1048576,0),0),""),C193)</f>
        <v/>
      </c>
      <c r="AU193" s="21" t="str">
        <f>IF(D193="",IF(OR(AND($H193&lt;&gt;"",D193=""),AND($F192=$F193,$AZ193&lt;&gt;""),COUNTA($H$3:$H$1048576,#REF!,$F$3:$F$1048576)&gt;COUNTA($H$3:$H193,#REF!,$F$3:$F193),$AZ193&lt;&gt;""),INDEX(AU$3:AU$1048576,MATCH(MAX($AQ$3:$AQ192),$AQ$3:$AQ$1048576,0),0),""),D193)</f>
        <v/>
      </c>
      <c r="AV193" s="21" t="str">
        <f>IF(E193="",IF(OR(AND($H193&lt;&gt;"",E193=""),AND($F192=$F193,$AZ193&lt;&gt;""),COUNTA($H$3:$H$1048576,#REF!,$F$3:$F$1048576)&gt;COUNTA($H$3:$H193,#REF!,$F$3:$F193),$AZ193&lt;&gt;""),INDEX(AV$3:AV$1048576,MATCH(MAX($AQ$3:$AQ192),$AQ$3:$AQ$1048576,0),0),""),E193)</f>
        <v/>
      </c>
      <c r="AW193" s="24" t="str">
        <f t="shared" si="340"/>
        <v/>
      </c>
      <c r="AX193" s="13" t="str">
        <f t="shared" si="341"/>
        <v/>
      </c>
      <c r="AY193" s="4" t="str">
        <f t="shared" si="342"/>
        <v/>
      </c>
      <c r="AZ193" s="4" t="str">
        <f>IF(AX193="",IF(OR(AND(H193&lt;&gt;"",F193=""),COUNTA($H$3:$H$1048576)&gt;COUNTA($H$3:$H193)),INDEX(AX$3:AX193,MATCH(MAX($AQ$3:AQ193),AQ$3:AQ193,0),0),""),AX193)</f>
        <v/>
      </c>
      <c r="BA193" s="4" t="str">
        <f>IF(AY193="",IF(AND(H193&lt;&gt;"",F193=""),INDEX(AY$3:AY193,MATCH(MAX($AQ$3:AQ193),AQ$3:AQ193,0),0),""),AY193)</f>
        <v/>
      </c>
      <c r="BB193" s="82" t="str">
        <f>IF(BC193="","",RANK(BC193,BC$3:BC$1048576,1)+COUNTIF($BC$3:BC193,BC193)-1)</f>
        <v/>
      </c>
      <c r="BC193" s="139" t="str">
        <f t="shared" si="343"/>
        <v/>
      </c>
      <c r="BD193" s="46" t="str">
        <f t="shared" si="344"/>
        <v/>
      </c>
      <c r="BE193" s="46" t="str">
        <f t="shared" si="345"/>
        <v/>
      </c>
      <c r="BF193" s="46" t="str">
        <f t="shared" si="346"/>
        <v/>
      </c>
      <c r="BG193" s="4" t="str">
        <f t="shared" si="347"/>
        <v/>
      </c>
      <c r="BH193" s="180" t="str">
        <f t="shared" si="348"/>
        <v/>
      </c>
      <c r="BI193" s="16" t="str">
        <f t="shared" si="349"/>
        <v/>
      </c>
      <c r="BJ193" s="52" t="str">
        <f>IF(BI193="","",IF(W193="","",IF(AND(K193=$K$1,$K$1&lt;&gt;""),$BT$2,IFERROR(IF(INDEX(価格設定!$D$5:$D$1048576,MATCH(Q193,価格設定!$B$5:$B$1048576,0),0)=価格設定!$D$3,$BT$2,$BS$2),$BS$2))))</f>
        <v/>
      </c>
      <c r="BK193" s="16" t="str">
        <f>IF(BI193="","",IF(COUNTIF($BI$3:BI193,BI193)=1,1,IF(AND(BI192=BI193,BH193=""),BK192,COUNTIF($BH$3:BH193,BH193))))</f>
        <v/>
      </c>
      <c r="BL193" s="52" t="str">
        <f t="shared" si="350"/>
        <v/>
      </c>
      <c r="BM193" s="52" t="str">
        <f t="shared" si="351"/>
        <v/>
      </c>
      <c r="BN193" s="119" t="str">
        <f t="shared" si="352"/>
        <v/>
      </c>
      <c r="BO193" s="119" t="str">
        <f t="shared" si="353"/>
        <v/>
      </c>
      <c r="BP193" s="17" t="str">
        <f t="shared" si="354"/>
        <v/>
      </c>
      <c r="BQ193" s="17" t="str">
        <f t="shared" si="355"/>
        <v/>
      </c>
      <c r="BR193" s="17" t="str">
        <f>IF(OR(BP193="",COUNTIF($BO$3:BO193,BO193)&lt;&gt;1),"",SUMIF(BO$3:BO$1048576,BO193,BP$3:BP$1048576))</f>
        <v/>
      </c>
      <c r="BS193" s="17" t="str">
        <f t="shared" si="356"/>
        <v/>
      </c>
      <c r="BT193" s="17" t="str">
        <f t="shared" si="357"/>
        <v/>
      </c>
      <c r="BU193" s="17" t="str">
        <f t="shared" si="358"/>
        <v/>
      </c>
      <c r="BV193" s="24" t="str">
        <f t="shared" si="359"/>
        <v/>
      </c>
      <c r="BW193" s="24" t="str">
        <f t="shared" si="360"/>
        <v/>
      </c>
      <c r="BX193" s="24" t="str">
        <f t="shared" si="361"/>
        <v/>
      </c>
      <c r="BY193" s="26" t="str">
        <f t="shared" si="362"/>
        <v/>
      </c>
      <c r="BZ193" s="26" t="str">
        <f t="shared" si="363"/>
        <v/>
      </c>
      <c r="CA193" s="26" t="str">
        <f t="shared" si="364"/>
        <v/>
      </c>
      <c r="CB193" s="66" t="str">
        <f t="shared" si="365"/>
        <v/>
      </c>
      <c r="CC193" s="65" t="str">
        <f t="shared" si="366"/>
        <v/>
      </c>
      <c r="CD193" s="26" t="str">
        <f t="shared" si="367"/>
        <v/>
      </c>
      <c r="CE193" s="26" t="str">
        <f t="shared" si="368"/>
        <v/>
      </c>
      <c r="CF193" s="193" t="str">
        <f t="shared" si="369"/>
        <v/>
      </c>
      <c r="CG193" s="193" t="str">
        <f t="shared" si="370"/>
        <v/>
      </c>
      <c r="CH193" s="26" t="str">
        <f t="shared" si="371"/>
        <v/>
      </c>
      <c r="CI193" s="26" t="str">
        <f t="shared" si="372"/>
        <v/>
      </c>
      <c r="CJ193" s="65" t="str">
        <f t="shared" si="373"/>
        <v/>
      </c>
      <c r="CK193" s="65" t="str">
        <f t="shared" si="374"/>
        <v/>
      </c>
      <c r="CL193" s="64" t="str">
        <f t="shared" si="375"/>
        <v/>
      </c>
      <c r="CM193" s="64" t="str">
        <f t="shared" si="376"/>
        <v/>
      </c>
      <c r="CN193" s="65" t="str">
        <f t="shared" si="377"/>
        <v/>
      </c>
      <c r="CP193" s="63" t="str">
        <f>IF(BH193="","",MAX($CP$3:CP192)+1)</f>
        <v/>
      </c>
      <c r="CQ193" s="24" t="str">
        <f t="shared" si="378"/>
        <v/>
      </c>
      <c r="CR193" s="24" t="str">
        <f t="shared" si="379"/>
        <v/>
      </c>
      <c r="CS193" s="24" t="str">
        <f t="shared" si="380"/>
        <v/>
      </c>
      <c r="CT193" s="58" t="str">
        <f>IF(BO193="","",COUNTIF($BO$3:BO193,BO193)&amp;"@"&amp;BO193)</f>
        <v/>
      </c>
      <c r="CU193" s="16" t="str">
        <f t="shared" si="318"/>
        <v/>
      </c>
      <c r="CV193" s="63" t="str">
        <f t="shared" si="381"/>
        <v/>
      </c>
      <c r="CW193" s="16" t="str">
        <f t="shared" si="382"/>
        <v/>
      </c>
      <c r="CX193" s="16" t="str">
        <f t="shared" si="383"/>
        <v/>
      </c>
      <c r="CY193" s="16" t="str">
        <f t="shared" si="384"/>
        <v/>
      </c>
      <c r="CZ193" s="85" t="str">
        <f t="shared" si="385"/>
        <v/>
      </c>
      <c r="DA193" s="16" t="str">
        <f t="shared" si="386"/>
        <v/>
      </c>
      <c r="DB193" s="16" t="str">
        <f t="shared" si="387"/>
        <v/>
      </c>
      <c r="DC193" s="28" t="str">
        <f>IF(CP193="","",$DC$1&amp;(INDEX(価格設定!D$1:XFD$3,ROW(価格設定!$D$3),MATCH($AW193,価格設定!D$1:XFD$1,1))*100)&amp;"%")</f>
        <v/>
      </c>
      <c r="DD193" s="28" t="str">
        <f>IF(CP193="","",$DD$1&amp;(INDEX(価格設定!D$1:XFD$3,ROW(価格設定!$D$2),MATCH($AW193,価格設定!D$1:XFD$1,1))*100)&amp;"%")</f>
        <v/>
      </c>
      <c r="DE193" s="29" t="str">
        <f t="shared" si="388"/>
        <v/>
      </c>
      <c r="DG193" s="58" t="str">
        <f t="shared" si="389"/>
        <v/>
      </c>
      <c r="DH193" s="58" t="str">
        <f t="shared" si="390"/>
        <v/>
      </c>
      <c r="DI193" s="58" t="str">
        <f t="shared" si="391"/>
        <v/>
      </c>
      <c r="DJ193" s="85" t="str">
        <f t="shared" si="392"/>
        <v/>
      </c>
      <c r="DL193" s="58" t="str">
        <f>IF(COUNTIF(DG$3:DG$1048576,DG193)=COUNTIF($DG$3:$DG193,DG193),DG193,"")</f>
        <v/>
      </c>
      <c r="DM193" s="85" t="str">
        <f t="shared" si="393"/>
        <v/>
      </c>
      <c r="DN193" s="85" t="str">
        <f t="shared" si="319"/>
        <v/>
      </c>
      <c r="DO193" s="85" t="str">
        <f t="shared" si="319"/>
        <v/>
      </c>
      <c r="DP193" s="303"/>
      <c r="DQ193" s="17" t="str">
        <f t="shared" si="320"/>
        <v/>
      </c>
      <c r="DR193" s="17" t="str">
        <f t="shared" si="321"/>
        <v/>
      </c>
      <c r="DS193" s="17" t="str">
        <f t="shared" si="322"/>
        <v/>
      </c>
      <c r="DU193" s="16" t="str">
        <f t="shared" si="394"/>
        <v/>
      </c>
      <c r="DV193" s="16" t="str">
        <f>IF(DU193="","",COUNT($DU$3:DU193))</f>
        <v/>
      </c>
      <c r="DW193" s="16" t="str">
        <f t="shared" si="395"/>
        <v/>
      </c>
      <c r="DX193" s="16" t="str">
        <f t="shared" si="396"/>
        <v/>
      </c>
      <c r="DY193" s="16" t="str">
        <f>IF(DZ193="","",COUNTIF(DZ$3:DZ193,DZ193))</f>
        <v/>
      </c>
      <c r="DZ193" s="16" t="str">
        <f t="shared" si="397"/>
        <v/>
      </c>
      <c r="EA193" s="16" t="str">
        <f t="shared" si="398"/>
        <v/>
      </c>
      <c r="EB193" s="16" t="str">
        <f t="shared" si="399"/>
        <v/>
      </c>
      <c r="EC193" s="16" t="str">
        <f t="shared" si="400"/>
        <v/>
      </c>
      <c r="ED193" s="16" t="str">
        <f t="shared" si="401"/>
        <v/>
      </c>
      <c r="EE193" s="16" t="str">
        <f t="shared" si="402"/>
        <v/>
      </c>
      <c r="EF193" s="16" t="str">
        <f t="shared" si="403"/>
        <v/>
      </c>
      <c r="EG193" s="16" t="str">
        <f t="shared" si="404"/>
        <v/>
      </c>
      <c r="EH193" s="16" t="str">
        <f t="shared" si="405"/>
        <v/>
      </c>
      <c r="EI193" s="16" t="str">
        <f t="shared" si="406"/>
        <v/>
      </c>
      <c r="EJ193" s="16" t="str">
        <f t="shared" si="407"/>
        <v/>
      </c>
      <c r="EK193" s="16" t="str">
        <f t="shared" si="408"/>
        <v/>
      </c>
      <c r="EL193" s="58" t="str">
        <f t="shared" si="409"/>
        <v/>
      </c>
      <c r="EM193" s="58" t="str">
        <f>IF(OR($DZ193="",CR193=""),IF($EL193="","",$EL193),IF(OR(CR193="なし",CR193=0),領収書!$H$1,CR193))</f>
        <v/>
      </c>
      <c r="EN193" s="58" t="str">
        <f>IF(OR($DZ193="",CS193=""),IF($EL193="","",$EL193),IF(OR(CS193="なし",CS193=0),入力!$EN$1,CS193))</f>
        <v/>
      </c>
      <c r="EO193" s="63" t="str">
        <f t="shared" si="410"/>
        <v/>
      </c>
      <c r="EP193" s="63" t="str">
        <f t="shared" si="411"/>
        <v/>
      </c>
      <c r="ER193" s="16" t="str">
        <f>IF(AND(COUNTIF($ET$3:ET193,ET193)=1,ET193&lt;&gt;""),MAX($ER$3:ER192)+1,"")</f>
        <v/>
      </c>
      <c r="ES193" s="16" t="str">
        <f>IF(価格設定!B195="","",価格設定!B195)</f>
        <v/>
      </c>
      <c r="ET193" s="16" t="str">
        <f>IF(価格設定!C195="","",価格設定!C195)</f>
        <v/>
      </c>
      <c r="EV193" s="16" t="str">
        <f t="shared" si="323"/>
        <v/>
      </c>
      <c r="EW193" s="16" t="str">
        <f t="shared" si="412"/>
        <v/>
      </c>
    </row>
    <row r="194" spans="1:153" ht="30" customHeight="1" x14ac:dyDescent="0.2">
      <c r="A194" s="225"/>
      <c r="B194" s="212"/>
      <c r="C194" s="221"/>
      <c r="D194" s="164"/>
      <c r="E194" s="165"/>
      <c r="F194" s="166"/>
      <c r="G194" s="167"/>
      <c r="H194" s="179"/>
      <c r="I194" s="306"/>
      <c r="J194" s="169"/>
      <c r="K194" s="179"/>
      <c r="L194" s="186"/>
      <c r="M194" s="186"/>
      <c r="N194" s="168"/>
      <c r="O194" s="170"/>
      <c r="P194" s="212"/>
      <c r="Q194" s="179" t="str">
        <f>IFERROR(IF(H194="","",IFERROR(INDEX(価格設定!$B$5:$B$1048576,MATCH(H194,価格設定!$B$5:$B$1048576,0),0),INDEX(価格設定!$B$5:$B$1048576,MATCH("*"&amp;H194&amp;"*",価格設定!$B$5:$B$1048576,0),0))),H194)</f>
        <v/>
      </c>
      <c r="R194" s="250" t="str">
        <f>IFERROR(IF(Q194="",IF(K194="","",K194),IF(K194="",IF(INDEX(価格設定!$C$5:$C$1048576,MATCH(Q194,価格設定!$B$5:$B$1048576,0),0)=0,"",INDEX(価格設定!$C$5:$C$1048576,MATCH(Q194,価格設定!$B$5:$B$1048576,0),0)),IF(K194="なし","",K194))),"")</f>
        <v/>
      </c>
      <c r="S194" s="308" t="str">
        <f t="shared" si="324"/>
        <v/>
      </c>
      <c r="T194" s="126" t="str">
        <f>IFERROR(IF(J194="",IF(INDEX(価格設定!$E$5:$R$1048576,MATCH($Q194,価格設定!B$5:B$1048576,0),MATCH($AW194,価格設定!E$1:X$1,1))=0,"",INDEX(価格設定!$E$5:$R$1048576,MATCH($Q194,価格設定!B$5:B$1048576,0),MATCH($AW194,価格設定!E$1:X$1,1))),J194),"")</f>
        <v/>
      </c>
      <c r="U194" s="126" t="str">
        <f t="shared" si="325"/>
        <v/>
      </c>
      <c r="V194" s="132" t="str">
        <f t="shared" si="326"/>
        <v/>
      </c>
      <c r="W194" s="127" t="str">
        <f>IFERROR(IF(OR(T194="",T194&lt;0),"",IFERROR(INDEX(価格設定!E$2:X$3,IF(AND(K194=$K$1,$K$1&lt;&gt;""),ROW(価格設定!$D$3)-1,MATCH(INDEX(価格設定!$D$5:$D$1048576,MATCH(Q194,価格設定!$B$5:$B$1048576,0),0),価格設定!$D$2:$D$3,0)),MATCH($AW194,価格設定!E$1:X$1,1)),INDEX(価格設定!E$2:X$2,0,MATCH($AW194,価格設定!E$1:X$1,1)))),"")</f>
        <v/>
      </c>
      <c r="X194" s="126" t="str">
        <f t="shared" si="317"/>
        <v/>
      </c>
      <c r="Y194" s="128" t="str">
        <f t="shared" si="327"/>
        <v/>
      </c>
      <c r="Z194" s="126" t="str">
        <f t="shared" si="328"/>
        <v/>
      </c>
      <c r="AA194" s="129" t="str">
        <f t="shared" si="329"/>
        <v/>
      </c>
      <c r="AB194" s="126" t="str">
        <f t="shared" si="330"/>
        <v/>
      </c>
      <c r="AC194" s="280" t="str">
        <f t="shared" si="331"/>
        <v/>
      </c>
      <c r="AD194" s="15"/>
      <c r="AE194" s="204" t="str">
        <f>IF(AF194="","",COUNT($AF$3:AF194))</f>
        <v/>
      </c>
      <c r="AF194" s="206" t="str">
        <f t="shared" si="332"/>
        <v/>
      </c>
      <c r="AG194" s="204" t="str">
        <f t="shared" si="333"/>
        <v/>
      </c>
      <c r="AH194" s="204" t="str">
        <f t="shared" si="334"/>
        <v/>
      </c>
      <c r="AI194" s="287"/>
      <c r="AJ194" s="15"/>
      <c r="AK194" s="138" t="str">
        <f t="shared" si="335"/>
        <v/>
      </c>
      <c r="AL194" s="131" t="str">
        <f t="shared" si="336"/>
        <v/>
      </c>
      <c r="AM194" s="131" t="str">
        <f t="shared" si="337"/>
        <v/>
      </c>
      <c r="AN194" s="313" t="str">
        <f t="shared" si="338"/>
        <v/>
      </c>
      <c r="AO194" s="316" t="str">
        <f t="shared" si="339"/>
        <v/>
      </c>
      <c r="AP194" s="18"/>
      <c r="AQ194" s="3" t="str">
        <f>IF(F194="","",MAX($AQ$3:AQ193)+1)</f>
        <v/>
      </c>
      <c r="AR194" s="3" t="str">
        <f>IF(OR(AQ194="",BB194=""),"",MAX($AR$3:AR193)+1)</f>
        <v/>
      </c>
      <c r="AS194" s="3" t="str">
        <f>IF(CQ194="","",RANK(CQ194,CQ$3:CQ$1048576,1)+COUNTIF($CQ$3:CQ194,CQ194)-1)</f>
        <v/>
      </c>
      <c r="AT194" s="21" t="str">
        <f>IF(C194="",IF(OR(AND($H194&lt;&gt;"",C194=""),AND($F193=$F194,$AZ194&lt;&gt;""),COUNTA($H$3:$H$1048576,#REF!,$F$3:$F$1048576)&gt;COUNTA($H$3:$H194,#REF!,$F$3:$F194),$AZ194&lt;&gt;""),INDEX(AT$3:AT$1048576,MATCH(MAX($AQ$3:$AQ193),$AQ$3:$AQ$1048576,0),0),""),C194)</f>
        <v/>
      </c>
      <c r="AU194" s="21" t="str">
        <f>IF(D194="",IF(OR(AND($H194&lt;&gt;"",D194=""),AND($F193=$F194,$AZ194&lt;&gt;""),COUNTA($H$3:$H$1048576,#REF!,$F$3:$F$1048576)&gt;COUNTA($H$3:$H194,#REF!,$F$3:$F194),$AZ194&lt;&gt;""),INDEX(AU$3:AU$1048576,MATCH(MAX($AQ$3:$AQ193),$AQ$3:$AQ$1048576,0),0),""),D194)</f>
        <v/>
      </c>
      <c r="AV194" s="21" t="str">
        <f>IF(E194="",IF(OR(AND($H194&lt;&gt;"",E194=""),AND($F193=$F194,$AZ194&lt;&gt;""),COUNTA($H$3:$H$1048576,#REF!,$F$3:$F$1048576)&gt;COUNTA($H$3:$H194,#REF!,$F$3:$F194),$AZ194&lt;&gt;""),INDEX(AV$3:AV$1048576,MATCH(MAX($AQ$3:$AQ193),$AQ$3:$AQ$1048576,0),0),""),E194)</f>
        <v/>
      </c>
      <c r="AW194" s="24" t="str">
        <f t="shared" si="340"/>
        <v/>
      </c>
      <c r="AX194" s="13" t="str">
        <f t="shared" si="341"/>
        <v/>
      </c>
      <c r="AY194" s="4" t="str">
        <f t="shared" si="342"/>
        <v/>
      </c>
      <c r="AZ194" s="4" t="str">
        <f>IF(AX194="",IF(OR(AND(H194&lt;&gt;"",F194=""),COUNTA($H$3:$H$1048576)&gt;COUNTA($H$3:$H194)),INDEX(AX$3:AX194,MATCH(MAX($AQ$3:AQ194),AQ$3:AQ194,0),0),""),AX194)</f>
        <v/>
      </c>
      <c r="BA194" s="4" t="str">
        <f>IF(AY194="",IF(AND(H194&lt;&gt;"",F194=""),INDEX(AY$3:AY194,MATCH(MAX($AQ$3:AQ194),AQ$3:AQ194,0),0),""),AY194)</f>
        <v/>
      </c>
      <c r="BB194" s="82" t="str">
        <f>IF(BC194="","",RANK(BC194,BC$3:BC$1048576,1)+COUNTIF($BC$3:BC194,BC194)-1)</f>
        <v/>
      </c>
      <c r="BC194" s="139" t="str">
        <f t="shared" si="343"/>
        <v/>
      </c>
      <c r="BD194" s="46" t="str">
        <f t="shared" si="344"/>
        <v/>
      </c>
      <c r="BE194" s="46" t="str">
        <f t="shared" si="345"/>
        <v/>
      </c>
      <c r="BF194" s="46" t="str">
        <f t="shared" si="346"/>
        <v/>
      </c>
      <c r="BG194" s="4" t="str">
        <f t="shared" si="347"/>
        <v/>
      </c>
      <c r="BH194" s="180" t="str">
        <f t="shared" si="348"/>
        <v/>
      </c>
      <c r="BI194" s="16" t="str">
        <f t="shared" si="349"/>
        <v/>
      </c>
      <c r="BJ194" s="52" t="str">
        <f>IF(BI194="","",IF(W194="","",IF(AND(K194=$K$1,$K$1&lt;&gt;""),$BT$2,IFERROR(IF(INDEX(価格設定!$D$5:$D$1048576,MATCH(Q194,価格設定!$B$5:$B$1048576,0),0)=価格設定!$D$3,$BT$2,$BS$2),$BS$2))))</f>
        <v/>
      </c>
      <c r="BK194" s="16" t="str">
        <f>IF(BI194="","",IF(COUNTIF($BI$3:BI194,BI194)=1,1,IF(AND(BI193=BI194,BH194=""),BK193,COUNTIF($BH$3:BH194,BH194))))</f>
        <v/>
      </c>
      <c r="BL194" s="52" t="str">
        <f t="shared" si="350"/>
        <v/>
      </c>
      <c r="BM194" s="52" t="str">
        <f t="shared" si="351"/>
        <v/>
      </c>
      <c r="BN194" s="119" t="str">
        <f t="shared" si="352"/>
        <v/>
      </c>
      <c r="BO194" s="119" t="str">
        <f t="shared" si="353"/>
        <v/>
      </c>
      <c r="BP194" s="17" t="str">
        <f t="shared" si="354"/>
        <v/>
      </c>
      <c r="BQ194" s="17" t="str">
        <f t="shared" si="355"/>
        <v/>
      </c>
      <c r="BR194" s="17" t="str">
        <f>IF(OR(BP194="",COUNTIF($BO$3:BO194,BO194)&lt;&gt;1),"",SUMIF(BO$3:BO$1048576,BO194,BP$3:BP$1048576))</f>
        <v/>
      </c>
      <c r="BS194" s="17" t="str">
        <f t="shared" si="356"/>
        <v/>
      </c>
      <c r="BT194" s="17" t="str">
        <f t="shared" si="357"/>
        <v/>
      </c>
      <c r="BU194" s="17" t="str">
        <f t="shared" si="358"/>
        <v/>
      </c>
      <c r="BV194" s="24" t="str">
        <f t="shared" si="359"/>
        <v/>
      </c>
      <c r="BW194" s="24" t="str">
        <f t="shared" si="360"/>
        <v/>
      </c>
      <c r="BX194" s="24" t="str">
        <f t="shared" si="361"/>
        <v/>
      </c>
      <c r="BY194" s="26" t="str">
        <f t="shared" si="362"/>
        <v/>
      </c>
      <c r="BZ194" s="26" t="str">
        <f t="shared" si="363"/>
        <v/>
      </c>
      <c r="CA194" s="26" t="str">
        <f t="shared" si="364"/>
        <v/>
      </c>
      <c r="CB194" s="66" t="str">
        <f t="shared" si="365"/>
        <v/>
      </c>
      <c r="CC194" s="65" t="str">
        <f t="shared" si="366"/>
        <v/>
      </c>
      <c r="CD194" s="26" t="str">
        <f t="shared" si="367"/>
        <v/>
      </c>
      <c r="CE194" s="26" t="str">
        <f t="shared" si="368"/>
        <v/>
      </c>
      <c r="CF194" s="193" t="str">
        <f t="shared" si="369"/>
        <v/>
      </c>
      <c r="CG194" s="193" t="str">
        <f t="shared" si="370"/>
        <v/>
      </c>
      <c r="CH194" s="26" t="str">
        <f t="shared" si="371"/>
        <v/>
      </c>
      <c r="CI194" s="26" t="str">
        <f t="shared" si="372"/>
        <v/>
      </c>
      <c r="CJ194" s="65" t="str">
        <f t="shared" si="373"/>
        <v/>
      </c>
      <c r="CK194" s="65" t="str">
        <f t="shared" si="374"/>
        <v/>
      </c>
      <c r="CL194" s="64" t="str">
        <f t="shared" si="375"/>
        <v/>
      </c>
      <c r="CM194" s="64" t="str">
        <f t="shared" si="376"/>
        <v/>
      </c>
      <c r="CN194" s="65" t="str">
        <f t="shared" si="377"/>
        <v/>
      </c>
      <c r="CP194" s="63" t="str">
        <f>IF(BH194="","",MAX($CP$3:CP193)+1)</f>
        <v/>
      </c>
      <c r="CQ194" s="24" t="str">
        <f t="shared" si="378"/>
        <v/>
      </c>
      <c r="CR194" s="24" t="str">
        <f t="shared" si="379"/>
        <v/>
      </c>
      <c r="CS194" s="24" t="str">
        <f t="shared" si="380"/>
        <v/>
      </c>
      <c r="CT194" s="58" t="str">
        <f>IF(BO194="","",COUNTIF($BO$3:BO194,BO194)&amp;"@"&amp;BO194)</f>
        <v/>
      </c>
      <c r="CU194" s="16" t="str">
        <f t="shared" si="318"/>
        <v/>
      </c>
      <c r="CV194" s="63" t="str">
        <f t="shared" si="381"/>
        <v/>
      </c>
      <c r="CW194" s="16" t="str">
        <f t="shared" si="382"/>
        <v/>
      </c>
      <c r="CX194" s="16" t="str">
        <f t="shared" si="383"/>
        <v/>
      </c>
      <c r="CY194" s="16" t="str">
        <f t="shared" si="384"/>
        <v/>
      </c>
      <c r="CZ194" s="85" t="str">
        <f t="shared" si="385"/>
        <v/>
      </c>
      <c r="DA194" s="16" t="str">
        <f t="shared" si="386"/>
        <v/>
      </c>
      <c r="DB194" s="16" t="str">
        <f t="shared" si="387"/>
        <v/>
      </c>
      <c r="DC194" s="28" t="str">
        <f>IF(CP194="","",$DC$1&amp;(INDEX(価格設定!D$1:XFD$3,ROW(価格設定!$D$3),MATCH($AW194,価格設定!D$1:XFD$1,1))*100)&amp;"%")</f>
        <v/>
      </c>
      <c r="DD194" s="28" t="str">
        <f>IF(CP194="","",$DD$1&amp;(INDEX(価格設定!D$1:XFD$3,ROW(価格設定!$D$2),MATCH($AW194,価格設定!D$1:XFD$1,1))*100)&amp;"%")</f>
        <v/>
      </c>
      <c r="DE194" s="29" t="str">
        <f t="shared" si="388"/>
        <v/>
      </c>
      <c r="DG194" s="58" t="str">
        <f t="shared" si="389"/>
        <v/>
      </c>
      <c r="DH194" s="58" t="str">
        <f t="shared" si="390"/>
        <v/>
      </c>
      <c r="DI194" s="58" t="str">
        <f t="shared" si="391"/>
        <v/>
      </c>
      <c r="DJ194" s="85" t="str">
        <f t="shared" si="392"/>
        <v/>
      </c>
      <c r="DL194" s="58" t="str">
        <f>IF(COUNTIF(DG$3:DG$1048576,DG194)=COUNTIF($DG$3:$DG194,DG194),DG194,"")</f>
        <v/>
      </c>
      <c r="DM194" s="85" t="str">
        <f t="shared" si="393"/>
        <v/>
      </c>
      <c r="DN194" s="85" t="str">
        <f t="shared" si="319"/>
        <v/>
      </c>
      <c r="DO194" s="85" t="str">
        <f t="shared" si="319"/>
        <v/>
      </c>
      <c r="DP194" s="303"/>
      <c r="DQ194" s="17" t="str">
        <f t="shared" si="320"/>
        <v/>
      </c>
      <c r="DR194" s="17" t="str">
        <f t="shared" si="321"/>
        <v/>
      </c>
      <c r="DS194" s="17" t="str">
        <f t="shared" si="322"/>
        <v/>
      </c>
      <c r="DU194" s="16" t="str">
        <f t="shared" si="394"/>
        <v/>
      </c>
      <c r="DV194" s="16" t="str">
        <f>IF(DU194="","",COUNT($DU$3:DU194))</f>
        <v/>
      </c>
      <c r="DW194" s="16" t="str">
        <f t="shared" si="395"/>
        <v/>
      </c>
      <c r="DX194" s="16" t="str">
        <f t="shared" si="396"/>
        <v/>
      </c>
      <c r="DY194" s="16" t="str">
        <f>IF(DZ194="","",COUNTIF(DZ$3:DZ194,DZ194))</f>
        <v/>
      </c>
      <c r="DZ194" s="16" t="str">
        <f t="shared" si="397"/>
        <v/>
      </c>
      <c r="EA194" s="16" t="str">
        <f t="shared" si="398"/>
        <v/>
      </c>
      <c r="EB194" s="16" t="str">
        <f t="shared" si="399"/>
        <v/>
      </c>
      <c r="EC194" s="16" t="str">
        <f t="shared" si="400"/>
        <v/>
      </c>
      <c r="ED194" s="16" t="str">
        <f t="shared" si="401"/>
        <v/>
      </c>
      <c r="EE194" s="16" t="str">
        <f t="shared" si="402"/>
        <v/>
      </c>
      <c r="EF194" s="16" t="str">
        <f t="shared" si="403"/>
        <v/>
      </c>
      <c r="EG194" s="16" t="str">
        <f t="shared" si="404"/>
        <v/>
      </c>
      <c r="EH194" s="16" t="str">
        <f t="shared" si="405"/>
        <v/>
      </c>
      <c r="EI194" s="16" t="str">
        <f t="shared" si="406"/>
        <v/>
      </c>
      <c r="EJ194" s="16" t="str">
        <f t="shared" si="407"/>
        <v/>
      </c>
      <c r="EK194" s="16" t="str">
        <f t="shared" si="408"/>
        <v/>
      </c>
      <c r="EL194" s="58" t="str">
        <f t="shared" si="409"/>
        <v/>
      </c>
      <c r="EM194" s="58" t="str">
        <f>IF(OR($DZ194="",CR194=""),IF($EL194="","",$EL194),IF(OR(CR194="なし",CR194=0),領収書!$H$1,CR194))</f>
        <v/>
      </c>
      <c r="EN194" s="58" t="str">
        <f>IF(OR($DZ194="",CS194=""),IF($EL194="","",$EL194),IF(OR(CS194="なし",CS194=0),入力!$EN$1,CS194))</f>
        <v/>
      </c>
      <c r="EO194" s="63" t="str">
        <f t="shared" si="410"/>
        <v/>
      </c>
      <c r="EP194" s="63" t="str">
        <f t="shared" si="411"/>
        <v/>
      </c>
      <c r="ER194" s="16" t="str">
        <f>IF(AND(COUNTIF($ET$3:ET194,ET194)=1,ET194&lt;&gt;""),MAX($ER$3:ER193)+1,"")</f>
        <v/>
      </c>
      <c r="ES194" s="16" t="str">
        <f>IF(価格設定!B196="","",価格設定!B196)</f>
        <v/>
      </c>
      <c r="ET194" s="16" t="str">
        <f>IF(価格設定!C196="","",価格設定!C196)</f>
        <v/>
      </c>
      <c r="EV194" s="16" t="str">
        <f t="shared" si="323"/>
        <v/>
      </c>
      <c r="EW194" s="16" t="str">
        <f t="shared" si="412"/>
        <v/>
      </c>
    </row>
    <row r="195" spans="1:153" ht="30" customHeight="1" x14ac:dyDescent="0.2">
      <c r="A195" s="225"/>
      <c r="B195" s="212"/>
      <c r="C195" s="221"/>
      <c r="D195" s="164"/>
      <c r="E195" s="165"/>
      <c r="F195" s="166"/>
      <c r="G195" s="167"/>
      <c r="H195" s="179"/>
      <c r="I195" s="306"/>
      <c r="J195" s="169"/>
      <c r="K195" s="179"/>
      <c r="L195" s="186"/>
      <c r="M195" s="186"/>
      <c r="N195" s="168"/>
      <c r="O195" s="170"/>
      <c r="P195" s="212"/>
      <c r="Q195" s="179" t="str">
        <f>IFERROR(IF(H195="","",IFERROR(INDEX(価格設定!$B$5:$B$1048576,MATCH(H195,価格設定!$B$5:$B$1048576,0),0),INDEX(価格設定!$B$5:$B$1048576,MATCH("*"&amp;H195&amp;"*",価格設定!$B$5:$B$1048576,0),0))),H195)</f>
        <v/>
      </c>
      <c r="R195" s="250" t="str">
        <f>IFERROR(IF(Q195="",IF(K195="","",K195),IF(K195="",IF(INDEX(価格設定!$C$5:$C$1048576,MATCH(Q195,価格設定!$B$5:$B$1048576,0),0)=0,"",INDEX(価格設定!$C$5:$C$1048576,MATCH(Q195,価格設定!$B$5:$B$1048576,0),0)),IF(K195="なし","",K195))),"")</f>
        <v/>
      </c>
      <c r="S195" s="308" t="str">
        <f t="shared" si="324"/>
        <v/>
      </c>
      <c r="T195" s="126" t="str">
        <f>IFERROR(IF(J195="",IF(INDEX(価格設定!$E$5:$R$1048576,MATCH($Q195,価格設定!B$5:B$1048576,0),MATCH($AW195,価格設定!E$1:X$1,1))=0,"",INDEX(価格設定!$E$5:$R$1048576,MATCH($Q195,価格設定!B$5:B$1048576,0),MATCH($AW195,価格設定!E$1:X$1,1))),J195),"")</f>
        <v/>
      </c>
      <c r="U195" s="126" t="str">
        <f t="shared" si="325"/>
        <v/>
      </c>
      <c r="V195" s="132" t="str">
        <f t="shared" si="326"/>
        <v/>
      </c>
      <c r="W195" s="127" t="str">
        <f>IFERROR(IF(OR(T195="",T195&lt;0),"",IFERROR(INDEX(価格設定!E$2:X$3,IF(AND(K195=$K$1,$K$1&lt;&gt;""),ROW(価格設定!$D$3)-1,MATCH(INDEX(価格設定!$D$5:$D$1048576,MATCH(Q195,価格設定!$B$5:$B$1048576,0),0),価格設定!$D$2:$D$3,0)),MATCH($AW195,価格設定!E$1:X$1,1)),INDEX(価格設定!E$2:X$2,0,MATCH($AW195,価格設定!E$1:X$1,1)))),"")</f>
        <v/>
      </c>
      <c r="X195" s="126" t="str">
        <f t="shared" si="317"/>
        <v/>
      </c>
      <c r="Y195" s="128" t="str">
        <f t="shared" si="327"/>
        <v/>
      </c>
      <c r="Z195" s="126" t="str">
        <f t="shared" si="328"/>
        <v/>
      </c>
      <c r="AA195" s="129" t="str">
        <f t="shared" si="329"/>
        <v/>
      </c>
      <c r="AB195" s="126" t="str">
        <f t="shared" si="330"/>
        <v/>
      </c>
      <c r="AC195" s="280" t="str">
        <f t="shared" si="331"/>
        <v/>
      </c>
      <c r="AD195" s="15"/>
      <c r="AE195" s="204" t="str">
        <f>IF(AF195="","",COUNT($AF$3:AF195))</f>
        <v/>
      </c>
      <c r="AF195" s="206" t="str">
        <f t="shared" si="332"/>
        <v/>
      </c>
      <c r="AG195" s="204" t="str">
        <f t="shared" si="333"/>
        <v/>
      </c>
      <c r="AH195" s="204" t="str">
        <f t="shared" si="334"/>
        <v/>
      </c>
      <c r="AI195" s="287"/>
      <c r="AJ195" s="15"/>
      <c r="AK195" s="138" t="str">
        <f t="shared" si="335"/>
        <v/>
      </c>
      <c r="AL195" s="131" t="str">
        <f t="shared" si="336"/>
        <v/>
      </c>
      <c r="AM195" s="131" t="str">
        <f t="shared" si="337"/>
        <v/>
      </c>
      <c r="AN195" s="313" t="str">
        <f t="shared" si="338"/>
        <v/>
      </c>
      <c r="AO195" s="316" t="str">
        <f t="shared" si="339"/>
        <v/>
      </c>
      <c r="AP195" s="18"/>
      <c r="AQ195" s="3" t="str">
        <f>IF(F195="","",MAX($AQ$3:AQ194)+1)</f>
        <v/>
      </c>
      <c r="AR195" s="3" t="str">
        <f>IF(OR(AQ195="",BB195=""),"",MAX($AR$3:AR194)+1)</f>
        <v/>
      </c>
      <c r="AS195" s="3" t="str">
        <f>IF(CQ195="","",RANK(CQ195,CQ$3:CQ$1048576,1)+COUNTIF($CQ$3:CQ195,CQ195)-1)</f>
        <v/>
      </c>
      <c r="AT195" s="21" t="str">
        <f>IF(C195="",IF(OR(AND($H195&lt;&gt;"",C195=""),AND($F194=$F195,$AZ195&lt;&gt;""),COUNTA($H$3:$H$1048576,#REF!,$F$3:$F$1048576)&gt;COUNTA($H$3:$H195,#REF!,$F$3:$F195),$AZ195&lt;&gt;""),INDEX(AT$3:AT$1048576,MATCH(MAX($AQ$3:$AQ194),$AQ$3:$AQ$1048576,0),0),""),C195)</f>
        <v/>
      </c>
      <c r="AU195" s="21" t="str">
        <f>IF(D195="",IF(OR(AND($H195&lt;&gt;"",D195=""),AND($F194=$F195,$AZ195&lt;&gt;""),COUNTA($H$3:$H$1048576,#REF!,$F$3:$F$1048576)&gt;COUNTA($H$3:$H195,#REF!,$F$3:$F195),$AZ195&lt;&gt;""),INDEX(AU$3:AU$1048576,MATCH(MAX($AQ$3:$AQ194),$AQ$3:$AQ$1048576,0),0),""),D195)</f>
        <v/>
      </c>
      <c r="AV195" s="21" t="str">
        <f>IF(E195="",IF(OR(AND($H195&lt;&gt;"",E195=""),AND($F194=$F195,$AZ195&lt;&gt;""),COUNTA($H$3:$H$1048576,#REF!,$F$3:$F$1048576)&gt;COUNTA($H$3:$H195,#REF!,$F$3:$F195),$AZ195&lt;&gt;""),INDEX(AV$3:AV$1048576,MATCH(MAX($AQ$3:$AQ194),$AQ$3:$AQ$1048576,0),0),""),E195)</f>
        <v/>
      </c>
      <c r="AW195" s="24" t="str">
        <f t="shared" si="340"/>
        <v/>
      </c>
      <c r="AX195" s="13" t="str">
        <f t="shared" si="341"/>
        <v/>
      </c>
      <c r="AY195" s="4" t="str">
        <f t="shared" si="342"/>
        <v/>
      </c>
      <c r="AZ195" s="4" t="str">
        <f>IF(AX195="",IF(OR(AND(H195&lt;&gt;"",F195=""),COUNTA($H$3:$H$1048576)&gt;COUNTA($H$3:$H195)),INDEX(AX$3:AX195,MATCH(MAX($AQ$3:AQ195),AQ$3:AQ195,0),0),""),AX195)</f>
        <v/>
      </c>
      <c r="BA195" s="4" t="str">
        <f>IF(AY195="",IF(AND(H195&lt;&gt;"",F195=""),INDEX(AY$3:AY195,MATCH(MAX($AQ$3:AQ195),AQ$3:AQ195,0),0),""),AY195)</f>
        <v/>
      </c>
      <c r="BB195" s="82" t="str">
        <f>IF(BC195="","",RANK(BC195,BC$3:BC$1048576,1)+COUNTIF($BC$3:BC195,BC195)-1)</f>
        <v/>
      </c>
      <c r="BC195" s="139" t="str">
        <f t="shared" si="343"/>
        <v/>
      </c>
      <c r="BD195" s="46" t="str">
        <f t="shared" si="344"/>
        <v/>
      </c>
      <c r="BE195" s="46" t="str">
        <f t="shared" si="345"/>
        <v/>
      </c>
      <c r="BF195" s="46" t="str">
        <f t="shared" si="346"/>
        <v/>
      </c>
      <c r="BG195" s="4" t="str">
        <f t="shared" si="347"/>
        <v/>
      </c>
      <c r="BH195" s="180" t="str">
        <f t="shared" si="348"/>
        <v/>
      </c>
      <c r="BI195" s="16" t="str">
        <f t="shared" si="349"/>
        <v/>
      </c>
      <c r="BJ195" s="52" t="str">
        <f>IF(BI195="","",IF(W195="","",IF(AND(K195=$K$1,$K$1&lt;&gt;""),$BT$2,IFERROR(IF(INDEX(価格設定!$D$5:$D$1048576,MATCH(Q195,価格設定!$B$5:$B$1048576,0),0)=価格設定!$D$3,$BT$2,$BS$2),$BS$2))))</f>
        <v/>
      </c>
      <c r="BK195" s="16" t="str">
        <f>IF(BI195="","",IF(COUNTIF($BI$3:BI195,BI195)=1,1,IF(AND(BI194=BI195,BH195=""),BK194,COUNTIF($BH$3:BH195,BH195))))</f>
        <v/>
      </c>
      <c r="BL195" s="52" t="str">
        <f t="shared" si="350"/>
        <v/>
      </c>
      <c r="BM195" s="52" t="str">
        <f t="shared" si="351"/>
        <v/>
      </c>
      <c r="BN195" s="119" t="str">
        <f t="shared" si="352"/>
        <v/>
      </c>
      <c r="BO195" s="119" t="str">
        <f t="shared" si="353"/>
        <v/>
      </c>
      <c r="BP195" s="17" t="str">
        <f t="shared" si="354"/>
        <v/>
      </c>
      <c r="BQ195" s="17" t="str">
        <f t="shared" si="355"/>
        <v/>
      </c>
      <c r="BR195" s="17" t="str">
        <f>IF(OR(BP195="",COUNTIF($BO$3:BO195,BO195)&lt;&gt;1),"",SUMIF(BO$3:BO$1048576,BO195,BP$3:BP$1048576))</f>
        <v/>
      </c>
      <c r="BS195" s="17" t="str">
        <f t="shared" si="356"/>
        <v/>
      </c>
      <c r="BT195" s="17" t="str">
        <f t="shared" si="357"/>
        <v/>
      </c>
      <c r="BU195" s="17" t="str">
        <f t="shared" si="358"/>
        <v/>
      </c>
      <c r="BV195" s="24" t="str">
        <f t="shared" si="359"/>
        <v/>
      </c>
      <c r="BW195" s="24" t="str">
        <f t="shared" si="360"/>
        <v/>
      </c>
      <c r="BX195" s="24" t="str">
        <f t="shared" si="361"/>
        <v/>
      </c>
      <c r="BY195" s="26" t="str">
        <f t="shared" si="362"/>
        <v/>
      </c>
      <c r="BZ195" s="26" t="str">
        <f t="shared" si="363"/>
        <v/>
      </c>
      <c r="CA195" s="26" t="str">
        <f t="shared" si="364"/>
        <v/>
      </c>
      <c r="CB195" s="66" t="str">
        <f t="shared" si="365"/>
        <v/>
      </c>
      <c r="CC195" s="65" t="str">
        <f t="shared" si="366"/>
        <v/>
      </c>
      <c r="CD195" s="26" t="str">
        <f t="shared" si="367"/>
        <v/>
      </c>
      <c r="CE195" s="26" t="str">
        <f t="shared" si="368"/>
        <v/>
      </c>
      <c r="CF195" s="193" t="str">
        <f t="shared" si="369"/>
        <v/>
      </c>
      <c r="CG195" s="193" t="str">
        <f t="shared" si="370"/>
        <v/>
      </c>
      <c r="CH195" s="26" t="str">
        <f t="shared" si="371"/>
        <v/>
      </c>
      <c r="CI195" s="26" t="str">
        <f t="shared" si="372"/>
        <v/>
      </c>
      <c r="CJ195" s="65" t="str">
        <f t="shared" si="373"/>
        <v/>
      </c>
      <c r="CK195" s="65" t="str">
        <f t="shared" si="374"/>
        <v/>
      </c>
      <c r="CL195" s="64" t="str">
        <f t="shared" si="375"/>
        <v/>
      </c>
      <c r="CM195" s="64" t="str">
        <f t="shared" si="376"/>
        <v/>
      </c>
      <c r="CN195" s="65" t="str">
        <f t="shared" si="377"/>
        <v/>
      </c>
      <c r="CP195" s="63" t="str">
        <f>IF(BH195="","",MAX($CP$3:CP194)+1)</f>
        <v/>
      </c>
      <c r="CQ195" s="24" t="str">
        <f t="shared" si="378"/>
        <v/>
      </c>
      <c r="CR195" s="24" t="str">
        <f t="shared" si="379"/>
        <v/>
      </c>
      <c r="CS195" s="24" t="str">
        <f t="shared" si="380"/>
        <v/>
      </c>
      <c r="CT195" s="58" t="str">
        <f>IF(BO195="","",COUNTIF($BO$3:BO195,BO195)&amp;"@"&amp;BO195)</f>
        <v/>
      </c>
      <c r="CU195" s="16" t="str">
        <f t="shared" si="318"/>
        <v/>
      </c>
      <c r="CV195" s="63" t="str">
        <f t="shared" si="381"/>
        <v/>
      </c>
      <c r="CW195" s="16" t="str">
        <f t="shared" si="382"/>
        <v/>
      </c>
      <c r="CX195" s="16" t="str">
        <f t="shared" si="383"/>
        <v/>
      </c>
      <c r="CY195" s="16" t="str">
        <f t="shared" si="384"/>
        <v/>
      </c>
      <c r="CZ195" s="85" t="str">
        <f t="shared" si="385"/>
        <v/>
      </c>
      <c r="DA195" s="16" t="str">
        <f t="shared" si="386"/>
        <v/>
      </c>
      <c r="DB195" s="16" t="str">
        <f t="shared" si="387"/>
        <v/>
      </c>
      <c r="DC195" s="28" t="str">
        <f>IF(CP195="","",$DC$1&amp;(INDEX(価格設定!D$1:XFD$3,ROW(価格設定!$D$3),MATCH($AW195,価格設定!D$1:XFD$1,1))*100)&amp;"%")</f>
        <v/>
      </c>
      <c r="DD195" s="28" t="str">
        <f>IF(CP195="","",$DD$1&amp;(INDEX(価格設定!D$1:XFD$3,ROW(価格設定!$D$2),MATCH($AW195,価格設定!D$1:XFD$1,1))*100)&amp;"%")</f>
        <v/>
      </c>
      <c r="DE195" s="29" t="str">
        <f t="shared" si="388"/>
        <v/>
      </c>
      <c r="DG195" s="58" t="str">
        <f t="shared" si="389"/>
        <v/>
      </c>
      <c r="DH195" s="58" t="str">
        <f t="shared" si="390"/>
        <v/>
      </c>
      <c r="DI195" s="58" t="str">
        <f t="shared" si="391"/>
        <v/>
      </c>
      <c r="DJ195" s="85" t="str">
        <f t="shared" si="392"/>
        <v/>
      </c>
      <c r="DL195" s="58" t="str">
        <f>IF(COUNTIF(DG$3:DG$1048576,DG195)=COUNTIF($DG$3:$DG195,DG195),DG195,"")</f>
        <v/>
      </c>
      <c r="DM195" s="85" t="str">
        <f t="shared" si="393"/>
        <v/>
      </c>
      <c r="DN195" s="85" t="str">
        <f t="shared" si="319"/>
        <v/>
      </c>
      <c r="DO195" s="85" t="str">
        <f t="shared" si="319"/>
        <v/>
      </c>
      <c r="DP195" s="303"/>
      <c r="DQ195" s="17" t="str">
        <f t="shared" si="320"/>
        <v/>
      </c>
      <c r="DR195" s="17" t="str">
        <f t="shared" si="321"/>
        <v/>
      </c>
      <c r="DS195" s="17" t="str">
        <f t="shared" si="322"/>
        <v/>
      </c>
      <c r="DU195" s="16" t="str">
        <f t="shared" si="394"/>
        <v/>
      </c>
      <c r="DV195" s="16" t="str">
        <f>IF(DU195="","",COUNT($DU$3:DU195))</f>
        <v/>
      </c>
      <c r="DW195" s="16" t="str">
        <f t="shared" si="395"/>
        <v/>
      </c>
      <c r="DX195" s="16" t="str">
        <f t="shared" si="396"/>
        <v/>
      </c>
      <c r="DY195" s="16" t="str">
        <f>IF(DZ195="","",COUNTIF(DZ$3:DZ195,DZ195))</f>
        <v/>
      </c>
      <c r="DZ195" s="16" t="str">
        <f t="shared" si="397"/>
        <v/>
      </c>
      <c r="EA195" s="16" t="str">
        <f t="shared" si="398"/>
        <v/>
      </c>
      <c r="EB195" s="16" t="str">
        <f t="shared" si="399"/>
        <v/>
      </c>
      <c r="EC195" s="16" t="str">
        <f t="shared" si="400"/>
        <v/>
      </c>
      <c r="ED195" s="16" t="str">
        <f t="shared" si="401"/>
        <v/>
      </c>
      <c r="EE195" s="16" t="str">
        <f t="shared" si="402"/>
        <v/>
      </c>
      <c r="EF195" s="16" t="str">
        <f t="shared" si="403"/>
        <v/>
      </c>
      <c r="EG195" s="16" t="str">
        <f t="shared" si="404"/>
        <v/>
      </c>
      <c r="EH195" s="16" t="str">
        <f t="shared" si="405"/>
        <v/>
      </c>
      <c r="EI195" s="16" t="str">
        <f t="shared" si="406"/>
        <v/>
      </c>
      <c r="EJ195" s="16" t="str">
        <f t="shared" si="407"/>
        <v/>
      </c>
      <c r="EK195" s="16" t="str">
        <f t="shared" si="408"/>
        <v/>
      </c>
      <c r="EL195" s="58" t="str">
        <f t="shared" si="409"/>
        <v/>
      </c>
      <c r="EM195" s="58" t="str">
        <f>IF(OR($DZ195="",CR195=""),IF($EL195="","",$EL195),IF(OR(CR195="なし",CR195=0),領収書!$H$1,CR195))</f>
        <v/>
      </c>
      <c r="EN195" s="58" t="str">
        <f>IF(OR($DZ195="",CS195=""),IF($EL195="","",$EL195),IF(OR(CS195="なし",CS195=0),入力!$EN$1,CS195))</f>
        <v/>
      </c>
      <c r="EO195" s="63" t="str">
        <f t="shared" si="410"/>
        <v/>
      </c>
      <c r="EP195" s="63" t="str">
        <f t="shared" si="411"/>
        <v/>
      </c>
      <c r="ER195" s="16" t="str">
        <f>IF(AND(COUNTIF($ET$3:ET195,ET195)=1,ET195&lt;&gt;""),MAX($ER$3:ER194)+1,"")</f>
        <v/>
      </c>
      <c r="ES195" s="16" t="str">
        <f>IF(価格設定!B197="","",価格設定!B197)</f>
        <v/>
      </c>
      <c r="ET195" s="16" t="str">
        <f>IF(価格設定!C197="","",価格設定!C197)</f>
        <v/>
      </c>
      <c r="EV195" s="16" t="str">
        <f t="shared" si="323"/>
        <v/>
      </c>
      <c r="EW195" s="16" t="str">
        <f t="shared" si="412"/>
        <v/>
      </c>
    </row>
    <row r="196" spans="1:153" ht="30" customHeight="1" x14ac:dyDescent="0.2">
      <c r="A196" s="225"/>
      <c r="B196" s="212"/>
      <c r="C196" s="221"/>
      <c r="D196" s="164"/>
      <c r="E196" s="165"/>
      <c r="F196" s="166"/>
      <c r="G196" s="167"/>
      <c r="H196" s="179"/>
      <c r="I196" s="306"/>
      <c r="J196" s="169"/>
      <c r="K196" s="179"/>
      <c r="L196" s="186"/>
      <c r="M196" s="186"/>
      <c r="N196" s="168"/>
      <c r="O196" s="170"/>
      <c r="P196" s="212"/>
      <c r="Q196" s="179" t="str">
        <f>IFERROR(IF(H196="","",IFERROR(INDEX(価格設定!$B$5:$B$1048576,MATCH(H196,価格設定!$B$5:$B$1048576,0),0),INDEX(価格設定!$B$5:$B$1048576,MATCH("*"&amp;H196&amp;"*",価格設定!$B$5:$B$1048576,0),0))),H196)</f>
        <v/>
      </c>
      <c r="R196" s="250" t="str">
        <f>IFERROR(IF(Q196="",IF(K196="","",K196),IF(K196="",IF(INDEX(価格設定!$C$5:$C$1048576,MATCH(Q196,価格設定!$B$5:$B$1048576,0),0)=0,"",INDEX(価格設定!$C$5:$C$1048576,MATCH(Q196,価格設定!$B$5:$B$1048576,0),0)),IF(K196="なし","",K196))),"")</f>
        <v/>
      </c>
      <c r="S196" s="308" t="str">
        <f t="shared" si="324"/>
        <v/>
      </c>
      <c r="T196" s="126" t="str">
        <f>IFERROR(IF(J196="",IF(INDEX(価格設定!$E$5:$R$1048576,MATCH($Q196,価格設定!B$5:B$1048576,0),MATCH($AW196,価格設定!E$1:X$1,1))=0,"",INDEX(価格設定!$E$5:$R$1048576,MATCH($Q196,価格設定!B$5:B$1048576,0),MATCH($AW196,価格設定!E$1:X$1,1))),J196),"")</f>
        <v/>
      </c>
      <c r="U196" s="126" t="str">
        <f t="shared" si="325"/>
        <v/>
      </c>
      <c r="V196" s="132" t="str">
        <f t="shared" si="326"/>
        <v/>
      </c>
      <c r="W196" s="127" t="str">
        <f>IFERROR(IF(OR(T196="",T196&lt;0),"",IFERROR(INDEX(価格設定!E$2:X$3,IF(AND(K196=$K$1,$K$1&lt;&gt;""),ROW(価格設定!$D$3)-1,MATCH(INDEX(価格設定!$D$5:$D$1048576,MATCH(Q196,価格設定!$B$5:$B$1048576,0),0),価格設定!$D$2:$D$3,0)),MATCH($AW196,価格設定!E$1:X$1,1)),INDEX(価格設定!E$2:X$2,0,MATCH($AW196,価格設定!E$1:X$1,1)))),"")</f>
        <v/>
      </c>
      <c r="X196" s="126" t="str">
        <f t="shared" ref="X196:X259" si="413">IFERROR(IF(U196="","",ROUNDDOWN(U196*W196,0)),"")</f>
        <v/>
      </c>
      <c r="Y196" s="128" t="str">
        <f t="shared" si="327"/>
        <v/>
      </c>
      <c r="Z196" s="126" t="str">
        <f t="shared" si="328"/>
        <v/>
      </c>
      <c r="AA196" s="129" t="str">
        <f t="shared" si="329"/>
        <v/>
      </c>
      <c r="AB196" s="126" t="str">
        <f t="shared" si="330"/>
        <v/>
      </c>
      <c r="AC196" s="280" t="str">
        <f t="shared" si="331"/>
        <v/>
      </c>
      <c r="AD196" s="15"/>
      <c r="AE196" s="204" t="str">
        <f>IF(AF196="","",COUNT($AF$3:AF196))</f>
        <v/>
      </c>
      <c r="AF196" s="206" t="str">
        <f t="shared" si="332"/>
        <v/>
      </c>
      <c r="AG196" s="204" t="str">
        <f t="shared" si="333"/>
        <v/>
      </c>
      <c r="AH196" s="204" t="str">
        <f t="shared" si="334"/>
        <v/>
      </c>
      <c r="AI196" s="287"/>
      <c r="AJ196" s="15"/>
      <c r="AK196" s="138" t="str">
        <f t="shared" si="335"/>
        <v/>
      </c>
      <c r="AL196" s="131" t="str">
        <f t="shared" si="336"/>
        <v/>
      </c>
      <c r="AM196" s="131" t="str">
        <f t="shared" si="337"/>
        <v/>
      </c>
      <c r="AN196" s="313" t="str">
        <f t="shared" si="338"/>
        <v/>
      </c>
      <c r="AO196" s="316" t="str">
        <f t="shared" si="339"/>
        <v/>
      </c>
      <c r="AP196" s="18"/>
      <c r="AQ196" s="3" t="str">
        <f>IF(F196="","",MAX($AQ$3:AQ195)+1)</f>
        <v/>
      </c>
      <c r="AR196" s="3" t="str">
        <f>IF(OR(AQ196="",BB196=""),"",MAX($AR$3:AR195)+1)</f>
        <v/>
      </c>
      <c r="AS196" s="3" t="str">
        <f>IF(CQ196="","",RANK(CQ196,CQ$3:CQ$1048576,1)+COUNTIF($CQ$3:CQ196,CQ196)-1)</f>
        <v/>
      </c>
      <c r="AT196" s="21" t="str">
        <f>IF(C196="",IF(OR(AND($H196&lt;&gt;"",C196=""),AND($F195=$F196,$AZ196&lt;&gt;""),COUNTA($H$3:$H$1048576,#REF!,$F$3:$F$1048576)&gt;COUNTA($H$3:$H196,#REF!,$F$3:$F196),$AZ196&lt;&gt;""),INDEX(AT$3:AT$1048576,MATCH(MAX($AQ$3:$AQ195),$AQ$3:$AQ$1048576,0),0),""),C196)</f>
        <v/>
      </c>
      <c r="AU196" s="21" t="str">
        <f>IF(D196="",IF(OR(AND($H196&lt;&gt;"",D196=""),AND($F195=$F196,$AZ196&lt;&gt;""),COUNTA($H$3:$H$1048576,#REF!,$F$3:$F$1048576)&gt;COUNTA($H$3:$H196,#REF!,$F$3:$F196),$AZ196&lt;&gt;""),INDEX(AU$3:AU$1048576,MATCH(MAX($AQ$3:$AQ195),$AQ$3:$AQ$1048576,0),0),""),D196)</f>
        <v/>
      </c>
      <c r="AV196" s="21" t="str">
        <f>IF(E196="",IF(OR(AND($H196&lt;&gt;"",E196=""),AND($F195=$F196,$AZ196&lt;&gt;""),COUNTA($H$3:$H$1048576,#REF!,$F$3:$F$1048576)&gt;COUNTA($H$3:$H196,#REF!,$F$3:$F196),$AZ196&lt;&gt;""),INDEX(AV$3:AV$1048576,MATCH(MAX($AQ$3:$AQ195),$AQ$3:$AQ$1048576,0),0),""),E196)</f>
        <v/>
      </c>
      <c r="AW196" s="24" t="str">
        <f t="shared" si="340"/>
        <v/>
      </c>
      <c r="AX196" s="13" t="str">
        <f t="shared" si="341"/>
        <v/>
      </c>
      <c r="AY196" s="4" t="str">
        <f t="shared" si="342"/>
        <v/>
      </c>
      <c r="AZ196" s="4" t="str">
        <f>IF(AX196="",IF(OR(AND(H196&lt;&gt;"",F196=""),COUNTA($H$3:$H$1048576)&gt;COUNTA($H$3:$H196)),INDEX(AX$3:AX196,MATCH(MAX($AQ$3:AQ196),AQ$3:AQ196,0),0),""),AX196)</f>
        <v/>
      </c>
      <c r="BA196" s="4" t="str">
        <f>IF(AY196="",IF(AND(H196&lt;&gt;"",F196=""),INDEX(AY$3:AY196,MATCH(MAX($AQ$3:AQ196),AQ$3:AQ196,0),0),""),AY196)</f>
        <v/>
      </c>
      <c r="BB196" s="82" t="str">
        <f>IF(BC196="","",RANK(BC196,BC$3:BC$1048576,1)+COUNTIF($BC$3:BC196,BC196)-1)</f>
        <v/>
      </c>
      <c r="BC196" s="139" t="str">
        <f t="shared" si="343"/>
        <v/>
      </c>
      <c r="BD196" s="46" t="str">
        <f t="shared" si="344"/>
        <v/>
      </c>
      <c r="BE196" s="46" t="str">
        <f t="shared" si="345"/>
        <v/>
      </c>
      <c r="BF196" s="46" t="str">
        <f t="shared" si="346"/>
        <v/>
      </c>
      <c r="BG196" s="4" t="str">
        <f t="shared" si="347"/>
        <v/>
      </c>
      <c r="BH196" s="180" t="str">
        <f t="shared" si="348"/>
        <v/>
      </c>
      <c r="BI196" s="16" t="str">
        <f t="shared" si="349"/>
        <v/>
      </c>
      <c r="BJ196" s="52" t="str">
        <f>IF(BI196="","",IF(W196="","",IF(AND(K196=$K$1,$K$1&lt;&gt;""),$BT$2,IFERROR(IF(INDEX(価格設定!$D$5:$D$1048576,MATCH(Q196,価格設定!$B$5:$B$1048576,0),0)=価格設定!$D$3,$BT$2,$BS$2),$BS$2))))</f>
        <v/>
      </c>
      <c r="BK196" s="16" t="str">
        <f>IF(BI196="","",IF(COUNTIF($BI$3:BI196,BI196)=1,1,IF(AND(BI195=BI196,BH196=""),BK195,COUNTIF($BH$3:BH196,BH196))))</f>
        <v/>
      </c>
      <c r="BL196" s="52" t="str">
        <f t="shared" si="350"/>
        <v/>
      </c>
      <c r="BM196" s="52" t="str">
        <f t="shared" si="351"/>
        <v/>
      </c>
      <c r="BN196" s="119" t="str">
        <f t="shared" si="352"/>
        <v/>
      </c>
      <c r="BO196" s="119" t="str">
        <f t="shared" si="353"/>
        <v/>
      </c>
      <c r="BP196" s="17" t="str">
        <f t="shared" si="354"/>
        <v/>
      </c>
      <c r="BQ196" s="17" t="str">
        <f t="shared" si="355"/>
        <v/>
      </c>
      <c r="BR196" s="17" t="str">
        <f>IF(OR(BP196="",COUNTIF($BO$3:BO196,BO196)&lt;&gt;1),"",SUMIF(BO$3:BO$1048576,BO196,BP$3:BP$1048576))</f>
        <v/>
      </c>
      <c r="BS196" s="17" t="str">
        <f t="shared" si="356"/>
        <v/>
      </c>
      <c r="BT196" s="17" t="str">
        <f t="shared" si="357"/>
        <v/>
      </c>
      <c r="BU196" s="17" t="str">
        <f t="shared" si="358"/>
        <v/>
      </c>
      <c r="BV196" s="24" t="str">
        <f t="shared" si="359"/>
        <v/>
      </c>
      <c r="BW196" s="24" t="str">
        <f t="shared" si="360"/>
        <v/>
      </c>
      <c r="BX196" s="24" t="str">
        <f t="shared" si="361"/>
        <v/>
      </c>
      <c r="BY196" s="26" t="str">
        <f t="shared" si="362"/>
        <v/>
      </c>
      <c r="BZ196" s="26" t="str">
        <f t="shared" si="363"/>
        <v/>
      </c>
      <c r="CA196" s="26" t="str">
        <f t="shared" si="364"/>
        <v/>
      </c>
      <c r="CB196" s="66" t="str">
        <f t="shared" si="365"/>
        <v/>
      </c>
      <c r="CC196" s="65" t="str">
        <f t="shared" si="366"/>
        <v/>
      </c>
      <c r="CD196" s="26" t="str">
        <f t="shared" si="367"/>
        <v/>
      </c>
      <c r="CE196" s="26" t="str">
        <f t="shared" si="368"/>
        <v/>
      </c>
      <c r="CF196" s="193" t="str">
        <f t="shared" si="369"/>
        <v/>
      </c>
      <c r="CG196" s="193" t="str">
        <f t="shared" si="370"/>
        <v/>
      </c>
      <c r="CH196" s="26" t="str">
        <f t="shared" si="371"/>
        <v/>
      </c>
      <c r="CI196" s="26" t="str">
        <f t="shared" si="372"/>
        <v/>
      </c>
      <c r="CJ196" s="65" t="str">
        <f t="shared" si="373"/>
        <v/>
      </c>
      <c r="CK196" s="65" t="str">
        <f t="shared" si="374"/>
        <v/>
      </c>
      <c r="CL196" s="64" t="str">
        <f t="shared" si="375"/>
        <v/>
      </c>
      <c r="CM196" s="64" t="str">
        <f t="shared" si="376"/>
        <v/>
      </c>
      <c r="CN196" s="65" t="str">
        <f t="shared" si="377"/>
        <v/>
      </c>
      <c r="CP196" s="63" t="str">
        <f>IF(BH196="","",MAX($CP$3:CP195)+1)</f>
        <v/>
      </c>
      <c r="CQ196" s="24" t="str">
        <f t="shared" si="378"/>
        <v/>
      </c>
      <c r="CR196" s="24" t="str">
        <f t="shared" si="379"/>
        <v/>
      </c>
      <c r="CS196" s="24" t="str">
        <f t="shared" si="380"/>
        <v/>
      </c>
      <c r="CT196" s="58" t="str">
        <f>IF(BO196="","",COUNTIF($BO$3:BO196,BO196)&amp;"@"&amp;BO196)</f>
        <v/>
      </c>
      <c r="CU196" s="16" t="str">
        <f t="shared" ref="CU196:CU259" si="414">IF(BX196="","",IF($CV$1="無",BX196,BX196&amp;" "&amp;IF(OR(BX196=R196,R196=""),"","("&amp;R196&amp;")")))</f>
        <v/>
      </c>
      <c r="CV196" s="63" t="str">
        <f t="shared" si="381"/>
        <v/>
      </c>
      <c r="CW196" s="16" t="str">
        <f t="shared" si="382"/>
        <v/>
      </c>
      <c r="CX196" s="16" t="str">
        <f t="shared" si="383"/>
        <v/>
      </c>
      <c r="CY196" s="16" t="str">
        <f t="shared" si="384"/>
        <v/>
      </c>
      <c r="CZ196" s="85" t="str">
        <f t="shared" si="385"/>
        <v/>
      </c>
      <c r="DA196" s="16" t="str">
        <f t="shared" si="386"/>
        <v/>
      </c>
      <c r="DB196" s="16" t="str">
        <f t="shared" si="387"/>
        <v/>
      </c>
      <c r="DC196" s="28" t="str">
        <f>IF(CP196="","",$DC$1&amp;(INDEX(価格設定!D$1:XFD$3,ROW(価格設定!$D$3),MATCH($AW196,価格設定!D$1:XFD$1,1))*100)&amp;"%")</f>
        <v/>
      </c>
      <c r="DD196" s="28" t="str">
        <f>IF(CP196="","",$DD$1&amp;(INDEX(価格設定!D$1:XFD$3,ROW(価格設定!$D$2),MATCH($AW196,価格設定!D$1:XFD$1,1))*100)&amp;"%")</f>
        <v/>
      </c>
      <c r="DE196" s="29" t="str">
        <f t="shared" si="388"/>
        <v/>
      </c>
      <c r="DG196" s="58" t="str">
        <f t="shared" si="389"/>
        <v/>
      </c>
      <c r="DH196" s="58" t="str">
        <f t="shared" si="390"/>
        <v/>
      </c>
      <c r="DI196" s="58" t="str">
        <f t="shared" si="391"/>
        <v/>
      </c>
      <c r="DJ196" s="85" t="str">
        <f t="shared" si="392"/>
        <v/>
      </c>
      <c r="DL196" s="58" t="str">
        <f>IF(COUNTIF(DG$3:DG$1048576,DG196)=COUNTIF($DG$3:$DG196,DG196),DG196,"")</f>
        <v/>
      </c>
      <c r="DM196" s="85" t="str">
        <f t="shared" si="393"/>
        <v/>
      </c>
      <c r="DN196" s="85" t="str">
        <f t="shared" ref="DN196:DO259" si="415">IF($DL196="","",SUMIF($DI$3:$DI$1048576,$DL196&amp;DN$2,$DJ$3:$DJ$1048576))</f>
        <v/>
      </c>
      <c r="DO196" s="85" t="str">
        <f t="shared" si="415"/>
        <v/>
      </c>
      <c r="DP196" s="303"/>
      <c r="DQ196" s="17" t="str">
        <f t="shared" ref="DQ196:DQ259" si="416">IF($DL196="","",SUMIF($DG$3:$DG$1048576,$DL196,$CX$3:$CX$1048576))</f>
        <v/>
      </c>
      <c r="DR196" s="17" t="str">
        <f t="shared" ref="DR196:DR259" si="417">IF($DL196="","",SUMIF($DG$3:$DG$1048576,$DL196,$DB$3:$DB$1048576))</f>
        <v/>
      </c>
      <c r="DS196" s="17" t="str">
        <f t="shared" ref="DS196:DS259" si="418">IF($DL196="","",SUMIF($DG$3:$DG$1048576,$DL196,$DA$3:$DA$1048576))</f>
        <v/>
      </c>
      <c r="DU196" s="16" t="str">
        <f t="shared" si="394"/>
        <v/>
      </c>
      <c r="DV196" s="16" t="str">
        <f>IF(DU196="","",COUNT($DU$3:DU196))</f>
        <v/>
      </c>
      <c r="DW196" s="16" t="str">
        <f t="shared" si="395"/>
        <v/>
      </c>
      <c r="DX196" s="16" t="str">
        <f t="shared" si="396"/>
        <v/>
      </c>
      <c r="DY196" s="16" t="str">
        <f>IF(DZ196="","",COUNTIF(DZ$3:DZ196,DZ196))</f>
        <v/>
      </c>
      <c r="DZ196" s="16" t="str">
        <f t="shared" si="397"/>
        <v/>
      </c>
      <c r="EA196" s="16" t="str">
        <f t="shared" si="398"/>
        <v/>
      </c>
      <c r="EB196" s="16" t="str">
        <f t="shared" si="399"/>
        <v/>
      </c>
      <c r="EC196" s="16" t="str">
        <f t="shared" si="400"/>
        <v/>
      </c>
      <c r="ED196" s="16" t="str">
        <f t="shared" si="401"/>
        <v/>
      </c>
      <c r="EE196" s="16" t="str">
        <f t="shared" si="402"/>
        <v/>
      </c>
      <c r="EF196" s="16" t="str">
        <f t="shared" si="403"/>
        <v/>
      </c>
      <c r="EG196" s="16" t="str">
        <f t="shared" si="404"/>
        <v/>
      </c>
      <c r="EH196" s="16" t="str">
        <f t="shared" si="405"/>
        <v/>
      </c>
      <c r="EI196" s="16" t="str">
        <f t="shared" si="406"/>
        <v/>
      </c>
      <c r="EJ196" s="16" t="str">
        <f t="shared" si="407"/>
        <v/>
      </c>
      <c r="EK196" s="16" t="str">
        <f t="shared" si="408"/>
        <v/>
      </c>
      <c r="EL196" s="58" t="str">
        <f t="shared" si="409"/>
        <v/>
      </c>
      <c r="EM196" s="58" t="str">
        <f>IF(OR($DZ196="",CR196=""),IF($EL196="","",$EL196),IF(OR(CR196="なし",CR196=0),領収書!$H$1,CR196))</f>
        <v/>
      </c>
      <c r="EN196" s="58" t="str">
        <f>IF(OR($DZ196="",CS196=""),IF($EL196="","",$EL196),IF(OR(CS196="なし",CS196=0),入力!$EN$1,CS196))</f>
        <v/>
      </c>
      <c r="EO196" s="63" t="str">
        <f t="shared" si="410"/>
        <v/>
      </c>
      <c r="EP196" s="63" t="str">
        <f t="shared" si="411"/>
        <v/>
      </c>
      <c r="ER196" s="16" t="str">
        <f>IF(AND(COUNTIF($ET$3:ET196,ET196)=1,ET196&lt;&gt;""),MAX($ER$3:ER195)+1,"")</f>
        <v/>
      </c>
      <c r="ES196" s="16" t="str">
        <f>IF(価格設定!B198="","",価格設定!B198)</f>
        <v/>
      </c>
      <c r="ET196" s="16" t="str">
        <f>IF(価格設定!C198="","",価格設定!C198)</f>
        <v/>
      </c>
      <c r="EV196" s="16" t="str">
        <f t="shared" ref="EV196:EV259" si="419">IF((ROW(EV196)-ROW($EV$2))&lt;=$EV$2,ROW(EV196)-ROW($EV$2),"")</f>
        <v/>
      </c>
      <c r="EW196" s="16" t="str">
        <f t="shared" si="412"/>
        <v/>
      </c>
    </row>
    <row r="197" spans="1:153" ht="30" customHeight="1" x14ac:dyDescent="0.2">
      <c r="A197" s="225"/>
      <c r="B197" s="212"/>
      <c r="C197" s="221"/>
      <c r="D197" s="164"/>
      <c r="E197" s="165"/>
      <c r="F197" s="166"/>
      <c r="G197" s="167"/>
      <c r="H197" s="179"/>
      <c r="I197" s="306"/>
      <c r="J197" s="169"/>
      <c r="K197" s="179"/>
      <c r="L197" s="186"/>
      <c r="M197" s="186"/>
      <c r="N197" s="168"/>
      <c r="O197" s="170"/>
      <c r="P197" s="212"/>
      <c r="Q197" s="179" t="str">
        <f>IFERROR(IF(H197="","",IFERROR(INDEX(価格設定!$B$5:$B$1048576,MATCH(H197,価格設定!$B$5:$B$1048576,0),0),INDEX(価格設定!$B$5:$B$1048576,MATCH("*"&amp;H197&amp;"*",価格設定!$B$5:$B$1048576,0),0))),H197)</f>
        <v/>
      </c>
      <c r="R197" s="250" t="str">
        <f>IFERROR(IF(Q197="",IF(K197="","",K197),IF(K197="",IF(INDEX(価格設定!$C$5:$C$1048576,MATCH(Q197,価格設定!$B$5:$B$1048576,0),0)=0,"",INDEX(価格設定!$C$5:$C$1048576,MATCH(Q197,価格設定!$B$5:$B$1048576,0),0)),IF(K197="なし","",K197))),"")</f>
        <v/>
      </c>
      <c r="S197" s="308" t="str">
        <f t="shared" si="324"/>
        <v/>
      </c>
      <c r="T197" s="126" t="str">
        <f>IFERROR(IF(J197="",IF(INDEX(価格設定!$E$5:$R$1048576,MATCH($Q197,価格設定!B$5:B$1048576,0),MATCH($AW197,価格設定!E$1:X$1,1))=0,"",INDEX(価格設定!$E$5:$R$1048576,MATCH($Q197,価格設定!B$5:B$1048576,0),MATCH($AW197,価格設定!E$1:X$1,1))),J197),"")</f>
        <v/>
      </c>
      <c r="U197" s="126" t="str">
        <f t="shared" si="325"/>
        <v/>
      </c>
      <c r="V197" s="132" t="str">
        <f t="shared" si="326"/>
        <v/>
      </c>
      <c r="W197" s="127" t="str">
        <f>IFERROR(IF(OR(T197="",T197&lt;0),"",IFERROR(INDEX(価格設定!E$2:X$3,IF(AND(K197=$K$1,$K$1&lt;&gt;""),ROW(価格設定!$D$3)-1,MATCH(INDEX(価格設定!$D$5:$D$1048576,MATCH(Q197,価格設定!$B$5:$B$1048576,0),0),価格設定!$D$2:$D$3,0)),MATCH($AW197,価格設定!E$1:X$1,1)),INDEX(価格設定!E$2:X$2,0,MATCH($AW197,価格設定!E$1:X$1,1)))),"")</f>
        <v/>
      </c>
      <c r="X197" s="126" t="str">
        <f t="shared" si="413"/>
        <v/>
      </c>
      <c r="Y197" s="128" t="str">
        <f t="shared" si="327"/>
        <v/>
      </c>
      <c r="Z197" s="126" t="str">
        <f t="shared" si="328"/>
        <v/>
      </c>
      <c r="AA197" s="129" t="str">
        <f t="shared" si="329"/>
        <v/>
      </c>
      <c r="AB197" s="126" t="str">
        <f t="shared" si="330"/>
        <v/>
      </c>
      <c r="AC197" s="280" t="str">
        <f t="shared" si="331"/>
        <v/>
      </c>
      <c r="AD197" s="15"/>
      <c r="AE197" s="204" t="str">
        <f>IF(AF197="","",COUNT($AF$3:AF197))</f>
        <v/>
      </c>
      <c r="AF197" s="206" t="str">
        <f t="shared" si="332"/>
        <v/>
      </c>
      <c r="AG197" s="204" t="str">
        <f t="shared" si="333"/>
        <v/>
      </c>
      <c r="AH197" s="204" t="str">
        <f t="shared" si="334"/>
        <v/>
      </c>
      <c r="AI197" s="287"/>
      <c r="AJ197" s="15"/>
      <c r="AK197" s="138" t="str">
        <f t="shared" si="335"/>
        <v/>
      </c>
      <c r="AL197" s="131" t="str">
        <f t="shared" si="336"/>
        <v/>
      </c>
      <c r="AM197" s="131" t="str">
        <f t="shared" si="337"/>
        <v/>
      </c>
      <c r="AN197" s="313" t="str">
        <f t="shared" si="338"/>
        <v/>
      </c>
      <c r="AO197" s="316" t="str">
        <f t="shared" si="339"/>
        <v/>
      </c>
      <c r="AP197" s="18"/>
      <c r="AQ197" s="3" t="str">
        <f>IF(F197="","",MAX($AQ$3:AQ196)+1)</f>
        <v/>
      </c>
      <c r="AR197" s="3" t="str">
        <f>IF(OR(AQ197="",BB197=""),"",MAX($AR$3:AR196)+1)</f>
        <v/>
      </c>
      <c r="AS197" s="3" t="str">
        <f>IF(CQ197="","",RANK(CQ197,CQ$3:CQ$1048576,1)+COUNTIF($CQ$3:CQ197,CQ197)-1)</f>
        <v/>
      </c>
      <c r="AT197" s="21" t="str">
        <f>IF(C197="",IF(OR(AND($H197&lt;&gt;"",C197=""),AND($F196=$F197,$AZ197&lt;&gt;""),COUNTA($H$3:$H$1048576,#REF!,$F$3:$F$1048576)&gt;COUNTA($H$3:$H197,#REF!,$F$3:$F197),$AZ197&lt;&gt;""),INDEX(AT$3:AT$1048576,MATCH(MAX($AQ$3:$AQ196),$AQ$3:$AQ$1048576,0),0),""),C197)</f>
        <v/>
      </c>
      <c r="AU197" s="21" t="str">
        <f>IF(D197="",IF(OR(AND($H197&lt;&gt;"",D197=""),AND($F196=$F197,$AZ197&lt;&gt;""),COUNTA($H$3:$H$1048576,#REF!,$F$3:$F$1048576)&gt;COUNTA($H$3:$H197,#REF!,$F$3:$F197),$AZ197&lt;&gt;""),INDEX(AU$3:AU$1048576,MATCH(MAX($AQ$3:$AQ196),$AQ$3:$AQ$1048576,0),0),""),D197)</f>
        <v/>
      </c>
      <c r="AV197" s="21" t="str">
        <f>IF(E197="",IF(OR(AND($H197&lt;&gt;"",E197=""),AND($F196=$F197,$AZ197&lt;&gt;""),COUNTA($H$3:$H$1048576,#REF!,$F$3:$F$1048576)&gt;COUNTA($H$3:$H197,#REF!,$F$3:$F197),$AZ197&lt;&gt;""),INDEX(AV$3:AV$1048576,MATCH(MAX($AQ$3:$AQ196),$AQ$3:$AQ$1048576,0),0),""),E197)</f>
        <v/>
      </c>
      <c r="AW197" s="24" t="str">
        <f t="shared" si="340"/>
        <v/>
      </c>
      <c r="AX197" s="13" t="str">
        <f t="shared" si="341"/>
        <v/>
      </c>
      <c r="AY197" s="4" t="str">
        <f t="shared" si="342"/>
        <v/>
      </c>
      <c r="AZ197" s="4" t="str">
        <f>IF(AX197="",IF(OR(AND(H197&lt;&gt;"",F197=""),COUNTA($H$3:$H$1048576)&gt;COUNTA($H$3:$H197)),INDEX(AX$3:AX197,MATCH(MAX($AQ$3:AQ197),AQ$3:AQ197,0),0),""),AX197)</f>
        <v/>
      </c>
      <c r="BA197" s="4" t="str">
        <f>IF(AY197="",IF(AND(H197&lt;&gt;"",F197=""),INDEX(AY$3:AY197,MATCH(MAX($AQ$3:AQ197),AQ$3:AQ197,0),0),""),AY197)</f>
        <v/>
      </c>
      <c r="BB197" s="82" t="str">
        <f>IF(BC197="","",RANK(BC197,BC$3:BC$1048576,1)+COUNTIF($BC$3:BC197,BC197)-1)</f>
        <v/>
      </c>
      <c r="BC197" s="139" t="str">
        <f t="shared" si="343"/>
        <v/>
      </c>
      <c r="BD197" s="46" t="str">
        <f t="shared" si="344"/>
        <v/>
      </c>
      <c r="BE197" s="46" t="str">
        <f t="shared" si="345"/>
        <v/>
      </c>
      <c r="BF197" s="46" t="str">
        <f t="shared" si="346"/>
        <v/>
      </c>
      <c r="BG197" s="4" t="str">
        <f t="shared" si="347"/>
        <v/>
      </c>
      <c r="BH197" s="180" t="str">
        <f t="shared" si="348"/>
        <v/>
      </c>
      <c r="BI197" s="16" t="str">
        <f t="shared" si="349"/>
        <v/>
      </c>
      <c r="BJ197" s="52" t="str">
        <f>IF(BI197="","",IF(W197="","",IF(AND(K197=$K$1,$K$1&lt;&gt;""),$BT$2,IFERROR(IF(INDEX(価格設定!$D$5:$D$1048576,MATCH(Q197,価格設定!$B$5:$B$1048576,0),0)=価格設定!$D$3,$BT$2,$BS$2),$BS$2))))</f>
        <v/>
      </c>
      <c r="BK197" s="16" t="str">
        <f>IF(BI197="","",IF(COUNTIF($BI$3:BI197,BI197)=1,1,IF(AND(BI196=BI197,BH197=""),BK196,COUNTIF($BH$3:BH197,BH197))))</f>
        <v/>
      </c>
      <c r="BL197" s="52" t="str">
        <f t="shared" si="350"/>
        <v/>
      </c>
      <c r="BM197" s="52" t="str">
        <f t="shared" si="351"/>
        <v/>
      </c>
      <c r="BN197" s="119" t="str">
        <f t="shared" si="352"/>
        <v/>
      </c>
      <c r="BO197" s="119" t="str">
        <f t="shared" si="353"/>
        <v/>
      </c>
      <c r="BP197" s="17" t="str">
        <f t="shared" si="354"/>
        <v/>
      </c>
      <c r="BQ197" s="17" t="str">
        <f t="shared" si="355"/>
        <v/>
      </c>
      <c r="BR197" s="17" t="str">
        <f>IF(OR(BP197="",COUNTIF($BO$3:BO197,BO197)&lt;&gt;1),"",SUMIF(BO$3:BO$1048576,BO197,BP$3:BP$1048576))</f>
        <v/>
      </c>
      <c r="BS197" s="17" t="str">
        <f t="shared" si="356"/>
        <v/>
      </c>
      <c r="BT197" s="17" t="str">
        <f t="shared" si="357"/>
        <v/>
      </c>
      <c r="BU197" s="17" t="str">
        <f t="shared" si="358"/>
        <v/>
      </c>
      <c r="BV197" s="24" t="str">
        <f t="shared" si="359"/>
        <v/>
      </c>
      <c r="BW197" s="24" t="str">
        <f t="shared" si="360"/>
        <v/>
      </c>
      <c r="BX197" s="24" t="str">
        <f t="shared" si="361"/>
        <v/>
      </c>
      <c r="BY197" s="26" t="str">
        <f t="shared" si="362"/>
        <v/>
      </c>
      <c r="BZ197" s="26" t="str">
        <f t="shared" si="363"/>
        <v/>
      </c>
      <c r="CA197" s="26" t="str">
        <f t="shared" si="364"/>
        <v/>
      </c>
      <c r="CB197" s="66" t="str">
        <f t="shared" si="365"/>
        <v/>
      </c>
      <c r="CC197" s="65" t="str">
        <f t="shared" si="366"/>
        <v/>
      </c>
      <c r="CD197" s="26" t="str">
        <f t="shared" si="367"/>
        <v/>
      </c>
      <c r="CE197" s="26" t="str">
        <f t="shared" si="368"/>
        <v/>
      </c>
      <c r="CF197" s="193" t="str">
        <f t="shared" si="369"/>
        <v/>
      </c>
      <c r="CG197" s="193" t="str">
        <f t="shared" si="370"/>
        <v/>
      </c>
      <c r="CH197" s="26" t="str">
        <f t="shared" si="371"/>
        <v/>
      </c>
      <c r="CI197" s="26" t="str">
        <f t="shared" si="372"/>
        <v/>
      </c>
      <c r="CJ197" s="65" t="str">
        <f t="shared" si="373"/>
        <v/>
      </c>
      <c r="CK197" s="65" t="str">
        <f t="shared" si="374"/>
        <v/>
      </c>
      <c r="CL197" s="64" t="str">
        <f t="shared" si="375"/>
        <v/>
      </c>
      <c r="CM197" s="64" t="str">
        <f t="shared" si="376"/>
        <v/>
      </c>
      <c r="CN197" s="65" t="str">
        <f t="shared" si="377"/>
        <v/>
      </c>
      <c r="CP197" s="63" t="str">
        <f>IF(BH197="","",MAX($CP$3:CP196)+1)</f>
        <v/>
      </c>
      <c r="CQ197" s="24" t="str">
        <f t="shared" si="378"/>
        <v/>
      </c>
      <c r="CR197" s="24" t="str">
        <f t="shared" si="379"/>
        <v/>
      </c>
      <c r="CS197" s="24" t="str">
        <f t="shared" si="380"/>
        <v/>
      </c>
      <c r="CT197" s="58" t="str">
        <f>IF(BO197="","",COUNTIF($BO$3:BO197,BO197)&amp;"@"&amp;BO197)</f>
        <v/>
      </c>
      <c r="CU197" s="16" t="str">
        <f t="shared" si="414"/>
        <v/>
      </c>
      <c r="CV197" s="63" t="str">
        <f t="shared" si="381"/>
        <v/>
      </c>
      <c r="CW197" s="16" t="str">
        <f t="shared" si="382"/>
        <v/>
      </c>
      <c r="CX197" s="16" t="str">
        <f t="shared" si="383"/>
        <v/>
      </c>
      <c r="CY197" s="16" t="str">
        <f t="shared" si="384"/>
        <v/>
      </c>
      <c r="CZ197" s="85" t="str">
        <f t="shared" si="385"/>
        <v/>
      </c>
      <c r="DA197" s="16" t="str">
        <f t="shared" si="386"/>
        <v/>
      </c>
      <c r="DB197" s="16" t="str">
        <f t="shared" si="387"/>
        <v/>
      </c>
      <c r="DC197" s="28" t="str">
        <f>IF(CP197="","",$DC$1&amp;(INDEX(価格設定!D$1:XFD$3,ROW(価格設定!$D$3),MATCH($AW197,価格設定!D$1:XFD$1,1))*100)&amp;"%")</f>
        <v/>
      </c>
      <c r="DD197" s="28" t="str">
        <f>IF(CP197="","",$DD$1&amp;(INDEX(価格設定!D$1:XFD$3,ROW(価格設定!$D$2),MATCH($AW197,価格設定!D$1:XFD$1,1))*100)&amp;"%")</f>
        <v/>
      </c>
      <c r="DE197" s="29" t="str">
        <f t="shared" si="388"/>
        <v/>
      </c>
      <c r="DG197" s="58" t="str">
        <f t="shared" si="389"/>
        <v/>
      </c>
      <c r="DH197" s="58" t="str">
        <f t="shared" si="390"/>
        <v/>
      </c>
      <c r="DI197" s="58" t="str">
        <f t="shared" si="391"/>
        <v/>
      </c>
      <c r="DJ197" s="85" t="str">
        <f t="shared" si="392"/>
        <v/>
      </c>
      <c r="DL197" s="58" t="str">
        <f>IF(COUNTIF(DG$3:DG$1048576,DG197)=COUNTIF($DG$3:$DG197,DG197),DG197,"")</f>
        <v/>
      </c>
      <c r="DM197" s="85" t="str">
        <f t="shared" si="393"/>
        <v/>
      </c>
      <c r="DN197" s="85" t="str">
        <f t="shared" si="415"/>
        <v/>
      </c>
      <c r="DO197" s="85" t="str">
        <f t="shared" si="415"/>
        <v/>
      </c>
      <c r="DP197" s="303"/>
      <c r="DQ197" s="17" t="str">
        <f t="shared" si="416"/>
        <v/>
      </c>
      <c r="DR197" s="17" t="str">
        <f t="shared" si="417"/>
        <v/>
      </c>
      <c r="DS197" s="17" t="str">
        <f t="shared" si="418"/>
        <v/>
      </c>
      <c r="DU197" s="16" t="str">
        <f t="shared" si="394"/>
        <v/>
      </c>
      <c r="DV197" s="16" t="str">
        <f>IF(DU197="","",COUNT($DU$3:DU197))</f>
        <v/>
      </c>
      <c r="DW197" s="16" t="str">
        <f t="shared" si="395"/>
        <v/>
      </c>
      <c r="DX197" s="16" t="str">
        <f t="shared" si="396"/>
        <v/>
      </c>
      <c r="DY197" s="16" t="str">
        <f>IF(DZ197="","",COUNTIF(DZ$3:DZ197,DZ197))</f>
        <v/>
      </c>
      <c r="DZ197" s="16" t="str">
        <f t="shared" si="397"/>
        <v/>
      </c>
      <c r="EA197" s="16" t="str">
        <f t="shared" si="398"/>
        <v/>
      </c>
      <c r="EB197" s="16" t="str">
        <f t="shared" si="399"/>
        <v/>
      </c>
      <c r="EC197" s="16" t="str">
        <f t="shared" si="400"/>
        <v/>
      </c>
      <c r="ED197" s="16" t="str">
        <f t="shared" si="401"/>
        <v/>
      </c>
      <c r="EE197" s="16" t="str">
        <f t="shared" si="402"/>
        <v/>
      </c>
      <c r="EF197" s="16" t="str">
        <f t="shared" si="403"/>
        <v/>
      </c>
      <c r="EG197" s="16" t="str">
        <f t="shared" si="404"/>
        <v/>
      </c>
      <c r="EH197" s="16" t="str">
        <f t="shared" si="405"/>
        <v/>
      </c>
      <c r="EI197" s="16" t="str">
        <f t="shared" si="406"/>
        <v/>
      </c>
      <c r="EJ197" s="16" t="str">
        <f t="shared" si="407"/>
        <v/>
      </c>
      <c r="EK197" s="16" t="str">
        <f t="shared" si="408"/>
        <v/>
      </c>
      <c r="EL197" s="58" t="str">
        <f t="shared" si="409"/>
        <v/>
      </c>
      <c r="EM197" s="58" t="str">
        <f>IF(OR($DZ197="",CR197=""),IF($EL197="","",$EL197),IF(OR(CR197="なし",CR197=0),領収書!$H$1,CR197))</f>
        <v/>
      </c>
      <c r="EN197" s="58" t="str">
        <f>IF(OR($DZ197="",CS197=""),IF($EL197="","",$EL197),IF(OR(CS197="なし",CS197=0),入力!$EN$1,CS197))</f>
        <v/>
      </c>
      <c r="EO197" s="63" t="str">
        <f t="shared" si="410"/>
        <v/>
      </c>
      <c r="EP197" s="63" t="str">
        <f t="shared" si="411"/>
        <v/>
      </c>
      <c r="ER197" s="16" t="str">
        <f>IF(AND(COUNTIF($ET$3:ET197,ET197)=1,ET197&lt;&gt;""),MAX($ER$3:ER196)+1,"")</f>
        <v/>
      </c>
      <c r="ES197" s="16" t="str">
        <f>IF(価格設定!B199="","",価格設定!B199)</f>
        <v/>
      </c>
      <c r="ET197" s="16" t="str">
        <f>IF(価格設定!C199="","",価格設定!C199)</f>
        <v/>
      </c>
      <c r="EV197" s="16" t="str">
        <f t="shared" si="419"/>
        <v/>
      </c>
      <c r="EW197" s="16" t="str">
        <f t="shared" si="412"/>
        <v/>
      </c>
    </row>
    <row r="198" spans="1:153" ht="30" customHeight="1" x14ac:dyDescent="0.2">
      <c r="A198" s="225"/>
      <c r="B198" s="212"/>
      <c r="C198" s="221"/>
      <c r="D198" s="164"/>
      <c r="E198" s="165"/>
      <c r="F198" s="166"/>
      <c r="G198" s="167"/>
      <c r="H198" s="179"/>
      <c r="I198" s="306"/>
      <c r="J198" s="169"/>
      <c r="K198" s="179"/>
      <c r="L198" s="186"/>
      <c r="M198" s="186"/>
      <c r="N198" s="168"/>
      <c r="O198" s="170"/>
      <c r="P198" s="212"/>
      <c r="Q198" s="179" t="str">
        <f>IFERROR(IF(H198="","",IFERROR(INDEX(価格設定!$B$5:$B$1048576,MATCH(H198,価格設定!$B$5:$B$1048576,0),0),INDEX(価格設定!$B$5:$B$1048576,MATCH("*"&amp;H198&amp;"*",価格設定!$B$5:$B$1048576,0),0))),H198)</f>
        <v/>
      </c>
      <c r="R198" s="250" t="str">
        <f>IFERROR(IF(Q198="",IF(K198="","",K198),IF(K198="",IF(INDEX(価格設定!$C$5:$C$1048576,MATCH(Q198,価格設定!$B$5:$B$1048576,0),0)=0,"",INDEX(価格設定!$C$5:$C$1048576,MATCH(Q198,価格設定!$B$5:$B$1048576,0),0)),IF(K198="なし","",K198))),"")</f>
        <v/>
      </c>
      <c r="S198" s="308" t="str">
        <f t="shared" si="324"/>
        <v/>
      </c>
      <c r="T198" s="126" t="str">
        <f>IFERROR(IF(J198="",IF(INDEX(価格設定!$E$5:$R$1048576,MATCH($Q198,価格設定!B$5:B$1048576,0),MATCH($AW198,価格設定!E$1:X$1,1))=0,"",INDEX(価格設定!$E$5:$R$1048576,MATCH($Q198,価格設定!B$5:B$1048576,0),MATCH($AW198,価格設定!E$1:X$1,1))),J198),"")</f>
        <v/>
      </c>
      <c r="U198" s="126" t="str">
        <f t="shared" si="325"/>
        <v/>
      </c>
      <c r="V198" s="132" t="str">
        <f t="shared" si="326"/>
        <v/>
      </c>
      <c r="W198" s="127" t="str">
        <f>IFERROR(IF(OR(T198="",T198&lt;0),"",IFERROR(INDEX(価格設定!E$2:X$3,IF(AND(K198=$K$1,$K$1&lt;&gt;""),ROW(価格設定!$D$3)-1,MATCH(INDEX(価格設定!$D$5:$D$1048576,MATCH(Q198,価格設定!$B$5:$B$1048576,0),0),価格設定!$D$2:$D$3,0)),MATCH($AW198,価格設定!E$1:X$1,1)),INDEX(価格設定!E$2:X$2,0,MATCH($AW198,価格設定!E$1:X$1,1)))),"")</f>
        <v/>
      </c>
      <c r="X198" s="126" t="str">
        <f t="shared" si="413"/>
        <v/>
      </c>
      <c r="Y198" s="128" t="str">
        <f t="shared" si="327"/>
        <v/>
      </c>
      <c r="Z198" s="126" t="str">
        <f t="shared" si="328"/>
        <v/>
      </c>
      <c r="AA198" s="129" t="str">
        <f t="shared" si="329"/>
        <v/>
      </c>
      <c r="AB198" s="126" t="str">
        <f t="shared" si="330"/>
        <v/>
      </c>
      <c r="AC198" s="280" t="str">
        <f t="shared" si="331"/>
        <v/>
      </c>
      <c r="AD198" s="15"/>
      <c r="AE198" s="204" t="str">
        <f>IF(AF198="","",COUNT($AF$3:AF198))</f>
        <v/>
      </c>
      <c r="AF198" s="206" t="str">
        <f t="shared" si="332"/>
        <v/>
      </c>
      <c r="AG198" s="204" t="str">
        <f t="shared" si="333"/>
        <v/>
      </c>
      <c r="AH198" s="204" t="str">
        <f t="shared" si="334"/>
        <v/>
      </c>
      <c r="AI198" s="287"/>
      <c r="AJ198" s="15"/>
      <c r="AK198" s="138" t="str">
        <f t="shared" si="335"/>
        <v/>
      </c>
      <c r="AL198" s="131" t="str">
        <f t="shared" si="336"/>
        <v/>
      </c>
      <c r="AM198" s="131" t="str">
        <f t="shared" si="337"/>
        <v/>
      </c>
      <c r="AN198" s="313" t="str">
        <f t="shared" si="338"/>
        <v/>
      </c>
      <c r="AO198" s="316" t="str">
        <f t="shared" si="339"/>
        <v/>
      </c>
      <c r="AP198" s="18"/>
      <c r="AQ198" s="3" t="str">
        <f>IF(F198="","",MAX($AQ$3:AQ197)+1)</f>
        <v/>
      </c>
      <c r="AR198" s="3" t="str">
        <f>IF(OR(AQ198="",BB198=""),"",MAX($AR$3:AR197)+1)</f>
        <v/>
      </c>
      <c r="AS198" s="3" t="str">
        <f>IF(CQ198="","",RANK(CQ198,CQ$3:CQ$1048576,1)+COUNTIF($CQ$3:CQ198,CQ198)-1)</f>
        <v/>
      </c>
      <c r="AT198" s="21" t="str">
        <f>IF(C198="",IF(OR(AND($H198&lt;&gt;"",C198=""),AND($F197=$F198,$AZ198&lt;&gt;""),COUNTA($H$3:$H$1048576,#REF!,$F$3:$F$1048576)&gt;COUNTA($H$3:$H198,#REF!,$F$3:$F198),$AZ198&lt;&gt;""),INDEX(AT$3:AT$1048576,MATCH(MAX($AQ$3:$AQ197),$AQ$3:$AQ$1048576,0),0),""),C198)</f>
        <v/>
      </c>
      <c r="AU198" s="21" t="str">
        <f>IF(D198="",IF(OR(AND($H198&lt;&gt;"",D198=""),AND($F197=$F198,$AZ198&lt;&gt;""),COUNTA($H$3:$H$1048576,#REF!,$F$3:$F$1048576)&gt;COUNTA($H$3:$H198,#REF!,$F$3:$F198),$AZ198&lt;&gt;""),INDEX(AU$3:AU$1048576,MATCH(MAX($AQ$3:$AQ197),$AQ$3:$AQ$1048576,0),0),""),D198)</f>
        <v/>
      </c>
      <c r="AV198" s="21" t="str">
        <f>IF(E198="",IF(OR(AND($H198&lt;&gt;"",E198=""),AND($F197=$F198,$AZ198&lt;&gt;""),COUNTA($H$3:$H$1048576,#REF!,$F$3:$F$1048576)&gt;COUNTA($H$3:$H198,#REF!,$F$3:$F198),$AZ198&lt;&gt;""),INDEX(AV$3:AV$1048576,MATCH(MAX($AQ$3:$AQ197),$AQ$3:$AQ$1048576,0),0),""),E198)</f>
        <v/>
      </c>
      <c r="AW198" s="24" t="str">
        <f t="shared" si="340"/>
        <v/>
      </c>
      <c r="AX198" s="13" t="str">
        <f t="shared" si="341"/>
        <v/>
      </c>
      <c r="AY198" s="4" t="str">
        <f t="shared" si="342"/>
        <v/>
      </c>
      <c r="AZ198" s="4" t="str">
        <f>IF(AX198="",IF(OR(AND(H198&lt;&gt;"",F198=""),COUNTA($H$3:$H$1048576)&gt;COUNTA($H$3:$H198)),INDEX(AX$3:AX198,MATCH(MAX($AQ$3:AQ198),AQ$3:AQ198,0),0),""),AX198)</f>
        <v/>
      </c>
      <c r="BA198" s="4" t="str">
        <f>IF(AY198="",IF(AND(H198&lt;&gt;"",F198=""),INDEX(AY$3:AY198,MATCH(MAX($AQ$3:AQ198),AQ$3:AQ198,0),0),""),AY198)</f>
        <v/>
      </c>
      <c r="BB198" s="82" t="str">
        <f>IF(BC198="","",RANK(BC198,BC$3:BC$1048576,1)+COUNTIF($BC$3:BC198,BC198)-1)</f>
        <v/>
      </c>
      <c r="BC198" s="139" t="str">
        <f t="shared" si="343"/>
        <v/>
      </c>
      <c r="BD198" s="46" t="str">
        <f t="shared" si="344"/>
        <v/>
      </c>
      <c r="BE198" s="46" t="str">
        <f t="shared" si="345"/>
        <v/>
      </c>
      <c r="BF198" s="46" t="str">
        <f t="shared" si="346"/>
        <v/>
      </c>
      <c r="BG198" s="4" t="str">
        <f t="shared" si="347"/>
        <v/>
      </c>
      <c r="BH198" s="180" t="str">
        <f t="shared" si="348"/>
        <v/>
      </c>
      <c r="BI198" s="16" t="str">
        <f t="shared" si="349"/>
        <v/>
      </c>
      <c r="BJ198" s="52" t="str">
        <f>IF(BI198="","",IF(W198="","",IF(AND(K198=$K$1,$K$1&lt;&gt;""),$BT$2,IFERROR(IF(INDEX(価格設定!$D$5:$D$1048576,MATCH(Q198,価格設定!$B$5:$B$1048576,0),0)=価格設定!$D$3,$BT$2,$BS$2),$BS$2))))</f>
        <v/>
      </c>
      <c r="BK198" s="16" t="str">
        <f>IF(BI198="","",IF(COUNTIF($BI$3:BI198,BI198)=1,1,IF(AND(BI197=BI198,BH198=""),BK197,COUNTIF($BH$3:BH198,BH198))))</f>
        <v/>
      </c>
      <c r="BL198" s="52" t="str">
        <f t="shared" si="350"/>
        <v/>
      </c>
      <c r="BM198" s="52" t="str">
        <f t="shared" si="351"/>
        <v/>
      </c>
      <c r="BN198" s="119" t="str">
        <f t="shared" si="352"/>
        <v/>
      </c>
      <c r="BO198" s="119" t="str">
        <f t="shared" si="353"/>
        <v/>
      </c>
      <c r="BP198" s="17" t="str">
        <f t="shared" si="354"/>
        <v/>
      </c>
      <c r="BQ198" s="17" t="str">
        <f t="shared" si="355"/>
        <v/>
      </c>
      <c r="BR198" s="17" t="str">
        <f>IF(OR(BP198="",COUNTIF($BO$3:BO198,BO198)&lt;&gt;1),"",SUMIF(BO$3:BO$1048576,BO198,BP$3:BP$1048576))</f>
        <v/>
      </c>
      <c r="BS198" s="17" t="str">
        <f t="shared" si="356"/>
        <v/>
      </c>
      <c r="BT198" s="17" t="str">
        <f t="shared" si="357"/>
        <v/>
      </c>
      <c r="BU198" s="17" t="str">
        <f t="shared" si="358"/>
        <v/>
      </c>
      <c r="BV198" s="24" t="str">
        <f t="shared" si="359"/>
        <v/>
      </c>
      <c r="BW198" s="24" t="str">
        <f t="shared" si="360"/>
        <v/>
      </c>
      <c r="BX198" s="24" t="str">
        <f t="shared" si="361"/>
        <v/>
      </c>
      <c r="BY198" s="26" t="str">
        <f t="shared" si="362"/>
        <v/>
      </c>
      <c r="BZ198" s="26" t="str">
        <f t="shared" si="363"/>
        <v/>
      </c>
      <c r="CA198" s="26" t="str">
        <f t="shared" si="364"/>
        <v/>
      </c>
      <c r="CB198" s="66" t="str">
        <f t="shared" si="365"/>
        <v/>
      </c>
      <c r="CC198" s="65" t="str">
        <f t="shared" si="366"/>
        <v/>
      </c>
      <c r="CD198" s="26" t="str">
        <f t="shared" si="367"/>
        <v/>
      </c>
      <c r="CE198" s="26" t="str">
        <f t="shared" si="368"/>
        <v/>
      </c>
      <c r="CF198" s="193" t="str">
        <f t="shared" si="369"/>
        <v/>
      </c>
      <c r="CG198" s="193" t="str">
        <f t="shared" si="370"/>
        <v/>
      </c>
      <c r="CH198" s="26" t="str">
        <f t="shared" si="371"/>
        <v/>
      </c>
      <c r="CI198" s="26" t="str">
        <f t="shared" si="372"/>
        <v/>
      </c>
      <c r="CJ198" s="65" t="str">
        <f t="shared" si="373"/>
        <v/>
      </c>
      <c r="CK198" s="65" t="str">
        <f t="shared" si="374"/>
        <v/>
      </c>
      <c r="CL198" s="64" t="str">
        <f t="shared" si="375"/>
        <v/>
      </c>
      <c r="CM198" s="64" t="str">
        <f t="shared" si="376"/>
        <v/>
      </c>
      <c r="CN198" s="65" t="str">
        <f t="shared" si="377"/>
        <v/>
      </c>
      <c r="CP198" s="63" t="str">
        <f>IF(BH198="","",MAX($CP$3:CP197)+1)</f>
        <v/>
      </c>
      <c r="CQ198" s="24" t="str">
        <f t="shared" si="378"/>
        <v/>
      </c>
      <c r="CR198" s="24" t="str">
        <f t="shared" si="379"/>
        <v/>
      </c>
      <c r="CS198" s="24" t="str">
        <f t="shared" si="380"/>
        <v/>
      </c>
      <c r="CT198" s="58" t="str">
        <f>IF(BO198="","",COUNTIF($BO$3:BO198,BO198)&amp;"@"&amp;BO198)</f>
        <v/>
      </c>
      <c r="CU198" s="16" t="str">
        <f t="shared" si="414"/>
        <v/>
      </c>
      <c r="CV198" s="63" t="str">
        <f t="shared" si="381"/>
        <v/>
      </c>
      <c r="CW198" s="16" t="str">
        <f t="shared" si="382"/>
        <v/>
      </c>
      <c r="CX198" s="16" t="str">
        <f t="shared" si="383"/>
        <v/>
      </c>
      <c r="CY198" s="16" t="str">
        <f t="shared" si="384"/>
        <v/>
      </c>
      <c r="CZ198" s="85" t="str">
        <f t="shared" si="385"/>
        <v/>
      </c>
      <c r="DA198" s="16" t="str">
        <f t="shared" si="386"/>
        <v/>
      </c>
      <c r="DB198" s="16" t="str">
        <f t="shared" si="387"/>
        <v/>
      </c>
      <c r="DC198" s="28" t="str">
        <f>IF(CP198="","",$DC$1&amp;(INDEX(価格設定!D$1:XFD$3,ROW(価格設定!$D$3),MATCH($AW198,価格設定!D$1:XFD$1,1))*100)&amp;"%")</f>
        <v/>
      </c>
      <c r="DD198" s="28" t="str">
        <f>IF(CP198="","",$DD$1&amp;(INDEX(価格設定!D$1:XFD$3,ROW(価格設定!$D$2),MATCH($AW198,価格設定!D$1:XFD$1,1))*100)&amp;"%")</f>
        <v/>
      </c>
      <c r="DE198" s="29" t="str">
        <f t="shared" si="388"/>
        <v/>
      </c>
      <c r="DG198" s="58" t="str">
        <f t="shared" si="389"/>
        <v/>
      </c>
      <c r="DH198" s="58" t="str">
        <f t="shared" si="390"/>
        <v/>
      </c>
      <c r="DI198" s="58" t="str">
        <f t="shared" si="391"/>
        <v/>
      </c>
      <c r="DJ198" s="85" t="str">
        <f t="shared" si="392"/>
        <v/>
      </c>
      <c r="DL198" s="58" t="str">
        <f>IF(COUNTIF(DG$3:DG$1048576,DG198)=COUNTIF($DG$3:$DG198,DG198),DG198,"")</f>
        <v/>
      </c>
      <c r="DM198" s="85" t="str">
        <f t="shared" si="393"/>
        <v/>
      </c>
      <c r="DN198" s="85" t="str">
        <f t="shared" si="415"/>
        <v/>
      </c>
      <c r="DO198" s="85" t="str">
        <f t="shared" si="415"/>
        <v/>
      </c>
      <c r="DP198" s="303"/>
      <c r="DQ198" s="17" t="str">
        <f t="shared" si="416"/>
        <v/>
      </c>
      <c r="DR198" s="17" t="str">
        <f t="shared" si="417"/>
        <v/>
      </c>
      <c r="DS198" s="17" t="str">
        <f t="shared" si="418"/>
        <v/>
      </c>
      <c r="DU198" s="16" t="str">
        <f t="shared" si="394"/>
        <v/>
      </c>
      <c r="DV198" s="16" t="str">
        <f>IF(DU198="","",COUNT($DU$3:DU198))</f>
        <v/>
      </c>
      <c r="DW198" s="16" t="str">
        <f t="shared" si="395"/>
        <v/>
      </c>
      <c r="DX198" s="16" t="str">
        <f t="shared" si="396"/>
        <v/>
      </c>
      <c r="DY198" s="16" t="str">
        <f>IF(DZ198="","",COUNTIF(DZ$3:DZ198,DZ198))</f>
        <v/>
      </c>
      <c r="DZ198" s="16" t="str">
        <f t="shared" si="397"/>
        <v/>
      </c>
      <c r="EA198" s="16" t="str">
        <f t="shared" si="398"/>
        <v/>
      </c>
      <c r="EB198" s="16" t="str">
        <f t="shared" si="399"/>
        <v/>
      </c>
      <c r="EC198" s="16" t="str">
        <f t="shared" si="400"/>
        <v/>
      </c>
      <c r="ED198" s="16" t="str">
        <f t="shared" si="401"/>
        <v/>
      </c>
      <c r="EE198" s="16" t="str">
        <f t="shared" si="402"/>
        <v/>
      </c>
      <c r="EF198" s="16" t="str">
        <f t="shared" si="403"/>
        <v/>
      </c>
      <c r="EG198" s="16" t="str">
        <f t="shared" si="404"/>
        <v/>
      </c>
      <c r="EH198" s="16" t="str">
        <f t="shared" si="405"/>
        <v/>
      </c>
      <c r="EI198" s="16" t="str">
        <f t="shared" si="406"/>
        <v/>
      </c>
      <c r="EJ198" s="16" t="str">
        <f t="shared" si="407"/>
        <v/>
      </c>
      <c r="EK198" s="16" t="str">
        <f t="shared" si="408"/>
        <v/>
      </c>
      <c r="EL198" s="58" t="str">
        <f t="shared" si="409"/>
        <v/>
      </c>
      <c r="EM198" s="58" t="str">
        <f>IF(OR($DZ198="",CR198=""),IF($EL198="","",$EL198),IF(OR(CR198="なし",CR198=0),領収書!$H$1,CR198))</f>
        <v/>
      </c>
      <c r="EN198" s="58" t="str">
        <f>IF(OR($DZ198="",CS198=""),IF($EL198="","",$EL198),IF(OR(CS198="なし",CS198=0),入力!$EN$1,CS198))</f>
        <v/>
      </c>
      <c r="EO198" s="63" t="str">
        <f t="shared" si="410"/>
        <v/>
      </c>
      <c r="EP198" s="63" t="str">
        <f t="shared" si="411"/>
        <v/>
      </c>
      <c r="ER198" s="16" t="str">
        <f>IF(AND(COUNTIF($ET$3:ET198,ET198)=1,ET198&lt;&gt;""),MAX($ER$3:ER197)+1,"")</f>
        <v/>
      </c>
      <c r="ES198" s="16" t="str">
        <f>IF(価格設定!B200="","",価格設定!B200)</f>
        <v/>
      </c>
      <c r="ET198" s="16" t="str">
        <f>IF(価格設定!C200="","",価格設定!C200)</f>
        <v/>
      </c>
      <c r="EV198" s="16" t="str">
        <f t="shared" si="419"/>
        <v/>
      </c>
      <c r="EW198" s="16" t="str">
        <f t="shared" si="412"/>
        <v/>
      </c>
    </row>
    <row r="199" spans="1:153" ht="30" customHeight="1" x14ac:dyDescent="0.2">
      <c r="A199" s="225"/>
      <c r="B199" s="212"/>
      <c r="C199" s="221"/>
      <c r="D199" s="164"/>
      <c r="E199" s="165"/>
      <c r="F199" s="166"/>
      <c r="G199" s="167"/>
      <c r="H199" s="179"/>
      <c r="I199" s="306"/>
      <c r="J199" s="169"/>
      <c r="K199" s="179"/>
      <c r="L199" s="186"/>
      <c r="M199" s="186"/>
      <c r="N199" s="168"/>
      <c r="O199" s="170"/>
      <c r="P199" s="212"/>
      <c r="Q199" s="179" t="str">
        <f>IFERROR(IF(H199="","",IFERROR(INDEX(価格設定!$B$5:$B$1048576,MATCH(H199,価格設定!$B$5:$B$1048576,0),0),INDEX(価格設定!$B$5:$B$1048576,MATCH("*"&amp;H199&amp;"*",価格設定!$B$5:$B$1048576,0),0))),H199)</f>
        <v/>
      </c>
      <c r="R199" s="250" t="str">
        <f>IFERROR(IF(Q199="",IF(K199="","",K199),IF(K199="",IF(INDEX(価格設定!$C$5:$C$1048576,MATCH(Q199,価格設定!$B$5:$B$1048576,0),0)=0,"",INDEX(価格設定!$C$5:$C$1048576,MATCH(Q199,価格設定!$B$5:$B$1048576,0),0)),IF(K199="なし","",K199))),"")</f>
        <v/>
      </c>
      <c r="S199" s="308" t="str">
        <f t="shared" si="324"/>
        <v/>
      </c>
      <c r="T199" s="126" t="str">
        <f>IFERROR(IF(J199="",IF(INDEX(価格設定!$E$5:$R$1048576,MATCH($Q199,価格設定!B$5:B$1048576,0),MATCH($AW199,価格設定!E$1:X$1,1))=0,"",INDEX(価格設定!$E$5:$R$1048576,MATCH($Q199,価格設定!B$5:B$1048576,0),MATCH($AW199,価格設定!E$1:X$1,1))),J199),"")</f>
        <v/>
      </c>
      <c r="U199" s="126" t="str">
        <f t="shared" si="325"/>
        <v/>
      </c>
      <c r="V199" s="132" t="str">
        <f t="shared" si="326"/>
        <v/>
      </c>
      <c r="W199" s="127" t="str">
        <f>IFERROR(IF(OR(T199="",T199&lt;0),"",IFERROR(INDEX(価格設定!E$2:X$3,IF(AND(K199=$K$1,$K$1&lt;&gt;""),ROW(価格設定!$D$3)-1,MATCH(INDEX(価格設定!$D$5:$D$1048576,MATCH(Q199,価格設定!$B$5:$B$1048576,0),0),価格設定!$D$2:$D$3,0)),MATCH($AW199,価格設定!E$1:X$1,1)),INDEX(価格設定!E$2:X$2,0,MATCH($AW199,価格設定!E$1:X$1,1)))),"")</f>
        <v/>
      </c>
      <c r="X199" s="126" t="str">
        <f t="shared" si="413"/>
        <v/>
      </c>
      <c r="Y199" s="128" t="str">
        <f t="shared" si="327"/>
        <v/>
      </c>
      <c r="Z199" s="126" t="str">
        <f t="shared" si="328"/>
        <v/>
      </c>
      <c r="AA199" s="129" t="str">
        <f t="shared" si="329"/>
        <v/>
      </c>
      <c r="AB199" s="126" t="str">
        <f t="shared" si="330"/>
        <v/>
      </c>
      <c r="AC199" s="280" t="str">
        <f t="shared" si="331"/>
        <v/>
      </c>
      <c r="AD199" s="15"/>
      <c r="AE199" s="204" t="str">
        <f>IF(AF199="","",COUNT($AF$3:AF199))</f>
        <v/>
      </c>
      <c r="AF199" s="206" t="str">
        <f t="shared" si="332"/>
        <v/>
      </c>
      <c r="AG199" s="204" t="str">
        <f t="shared" si="333"/>
        <v/>
      </c>
      <c r="AH199" s="204" t="str">
        <f t="shared" si="334"/>
        <v/>
      </c>
      <c r="AI199" s="287"/>
      <c r="AJ199" s="15"/>
      <c r="AK199" s="138" t="str">
        <f t="shared" si="335"/>
        <v/>
      </c>
      <c r="AL199" s="131" t="str">
        <f t="shared" si="336"/>
        <v/>
      </c>
      <c r="AM199" s="131" t="str">
        <f t="shared" si="337"/>
        <v/>
      </c>
      <c r="AN199" s="313" t="str">
        <f t="shared" si="338"/>
        <v/>
      </c>
      <c r="AO199" s="316" t="str">
        <f t="shared" si="339"/>
        <v/>
      </c>
      <c r="AP199" s="18"/>
      <c r="AQ199" s="3" t="str">
        <f>IF(F199="","",MAX($AQ$3:AQ198)+1)</f>
        <v/>
      </c>
      <c r="AR199" s="3" t="str">
        <f>IF(OR(AQ199="",BB199=""),"",MAX($AR$3:AR198)+1)</f>
        <v/>
      </c>
      <c r="AS199" s="3" t="str">
        <f>IF(CQ199="","",RANK(CQ199,CQ$3:CQ$1048576,1)+COUNTIF($CQ$3:CQ199,CQ199)-1)</f>
        <v/>
      </c>
      <c r="AT199" s="21" t="str">
        <f>IF(C199="",IF(OR(AND($H199&lt;&gt;"",C199=""),AND($F198=$F199,$AZ199&lt;&gt;""),COUNTA($H$3:$H$1048576,#REF!,$F$3:$F$1048576)&gt;COUNTA($H$3:$H199,#REF!,$F$3:$F199),$AZ199&lt;&gt;""),INDEX(AT$3:AT$1048576,MATCH(MAX($AQ$3:$AQ198),$AQ$3:$AQ$1048576,0),0),""),C199)</f>
        <v/>
      </c>
      <c r="AU199" s="21" t="str">
        <f>IF(D199="",IF(OR(AND($H199&lt;&gt;"",D199=""),AND($F198=$F199,$AZ199&lt;&gt;""),COUNTA($H$3:$H$1048576,#REF!,$F$3:$F$1048576)&gt;COUNTA($H$3:$H199,#REF!,$F$3:$F199),$AZ199&lt;&gt;""),INDEX(AU$3:AU$1048576,MATCH(MAX($AQ$3:$AQ198),$AQ$3:$AQ$1048576,0),0),""),D199)</f>
        <v/>
      </c>
      <c r="AV199" s="21" t="str">
        <f>IF(E199="",IF(OR(AND($H199&lt;&gt;"",E199=""),AND($F198=$F199,$AZ199&lt;&gt;""),COUNTA($H$3:$H$1048576,#REF!,$F$3:$F$1048576)&gt;COUNTA($H$3:$H199,#REF!,$F$3:$F199),$AZ199&lt;&gt;""),INDEX(AV$3:AV$1048576,MATCH(MAX($AQ$3:$AQ198),$AQ$3:$AQ$1048576,0),0),""),E199)</f>
        <v/>
      </c>
      <c r="AW199" s="24" t="str">
        <f t="shared" si="340"/>
        <v/>
      </c>
      <c r="AX199" s="13" t="str">
        <f t="shared" si="341"/>
        <v/>
      </c>
      <c r="AY199" s="4" t="str">
        <f t="shared" si="342"/>
        <v/>
      </c>
      <c r="AZ199" s="4" t="str">
        <f>IF(AX199="",IF(OR(AND(H199&lt;&gt;"",F199=""),COUNTA($H$3:$H$1048576)&gt;COUNTA($H$3:$H199)),INDEX(AX$3:AX199,MATCH(MAX($AQ$3:AQ199),AQ$3:AQ199,0),0),""),AX199)</f>
        <v/>
      </c>
      <c r="BA199" s="4" t="str">
        <f>IF(AY199="",IF(AND(H199&lt;&gt;"",F199=""),INDEX(AY$3:AY199,MATCH(MAX($AQ$3:AQ199),AQ$3:AQ199,0),0),""),AY199)</f>
        <v/>
      </c>
      <c r="BB199" s="82" t="str">
        <f>IF(BC199="","",RANK(BC199,BC$3:BC$1048576,1)+COUNTIF($BC$3:BC199,BC199)-1)</f>
        <v/>
      </c>
      <c r="BC199" s="139" t="str">
        <f t="shared" si="343"/>
        <v/>
      </c>
      <c r="BD199" s="46" t="str">
        <f t="shared" si="344"/>
        <v/>
      </c>
      <c r="BE199" s="46" t="str">
        <f t="shared" si="345"/>
        <v/>
      </c>
      <c r="BF199" s="46" t="str">
        <f t="shared" si="346"/>
        <v/>
      </c>
      <c r="BG199" s="4" t="str">
        <f t="shared" si="347"/>
        <v/>
      </c>
      <c r="BH199" s="180" t="str">
        <f t="shared" si="348"/>
        <v/>
      </c>
      <c r="BI199" s="16" t="str">
        <f t="shared" si="349"/>
        <v/>
      </c>
      <c r="BJ199" s="52" t="str">
        <f>IF(BI199="","",IF(W199="","",IF(AND(K199=$K$1,$K$1&lt;&gt;""),$BT$2,IFERROR(IF(INDEX(価格設定!$D$5:$D$1048576,MATCH(Q199,価格設定!$B$5:$B$1048576,0),0)=価格設定!$D$3,$BT$2,$BS$2),$BS$2))))</f>
        <v/>
      </c>
      <c r="BK199" s="16" t="str">
        <f>IF(BI199="","",IF(COUNTIF($BI$3:BI199,BI199)=1,1,IF(AND(BI198=BI199,BH199=""),BK198,COUNTIF($BH$3:BH199,BH199))))</f>
        <v/>
      </c>
      <c r="BL199" s="52" t="str">
        <f t="shared" si="350"/>
        <v/>
      </c>
      <c r="BM199" s="52" t="str">
        <f t="shared" si="351"/>
        <v/>
      </c>
      <c r="BN199" s="119" t="str">
        <f t="shared" si="352"/>
        <v/>
      </c>
      <c r="BO199" s="119" t="str">
        <f t="shared" si="353"/>
        <v/>
      </c>
      <c r="BP199" s="17" t="str">
        <f t="shared" si="354"/>
        <v/>
      </c>
      <c r="BQ199" s="17" t="str">
        <f t="shared" si="355"/>
        <v/>
      </c>
      <c r="BR199" s="17" t="str">
        <f>IF(OR(BP199="",COUNTIF($BO$3:BO199,BO199)&lt;&gt;1),"",SUMIF(BO$3:BO$1048576,BO199,BP$3:BP$1048576))</f>
        <v/>
      </c>
      <c r="BS199" s="17" t="str">
        <f t="shared" si="356"/>
        <v/>
      </c>
      <c r="BT199" s="17" t="str">
        <f t="shared" si="357"/>
        <v/>
      </c>
      <c r="BU199" s="17" t="str">
        <f t="shared" si="358"/>
        <v/>
      </c>
      <c r="BV199" s="24" t="str">
        <f t="shared" si="359"/>
        <v/>
      </c>
      <c r="BW199" s="24" t="str">
        <f t="shared" si="360"/>
        <v/>
      </c>
      <c r="BX199" s="24" t="str">
        <f t="shared" si="361"/>
        <v/>
      </c>
      <c r="BY199" s="26" t="str">
        <f t="shared" si="362"/>
        <v/>
      </c>
      <c r="BZ199" s="26" t="str">
        <f t="shared" si="363"/>
        <v/>
      </c>
      <c r="CA199" s="26" t="str">
        <f t="shared" si="364"/>
        <v/>
      </c>
      <c r="CB199" s="66" t="str">
        <f t="shared" si="365"/>
        <v/>
      </c>
      <c r="CC199" s="65" t="str">
        <f t="shared" si="366"/>
        <v/>
      </c>
      <c r="CD199" s="26" t="str">
        <f t="shared" si="367"/>
        <v/>
      </c>
      <c r="CE199" s="26" t="str">
        <f t="shared" si="368"/>
        <v/>
      </c>
      <c r="CF199" s="193" t="str">
        <f t="shared" si="369"/>
        <v/>
      </c>
      <c r="CG199" s="193" t="str">
        <f t="shared" si="370"/>
        <v/>
      </c>
      <c r="CH199" s="26" t="str">
        <f t="shared" si="371"/>
        <v/>
      </c>
      <c r="CI199" s="26" t="str">
        <f t="shared" si="372"/>
        <v/>
      </c>
      <c r="CJ199" s="65" t="str">
        <f t="shared" si="373"/>
        <v/>
      </c>
      <c r="CK199" s="65" t="str">
        <f t="shared" si="374"/>
        <v/>
      </c>
      <c r="CL199" s="64" t="str">
        <f t="shared" si="375"/>
        <v/>
      </c>
      <c r="CM199" s="64" t="str">
        <f t="shared" si="376"/>
        <v/>
      </c>
      <c r="CN199" s="65" t="str">
        <f t="shared" si="377"/>
        <v/>
      </c>
      <c r="CP199" s="63" t="str">
        <f>IF(BH199="","",MAX($CP$3:CP198)+1)</f>
        <v/>
      </c>
      <c r="CQ199" s="24" t="str">
        <f t="shared" si="378"/>
        <v/>
      </c>
      <c r="CR199" s="24" t="str">
        <f t="shared" si="379"/>
        <v/>
      </c>
      <c r="CS199" s="24" t="str">
        <f t="shared" si="380"/>
        <v/>
      </c>
      <c r="CT199" s="58" t="str">
        <f>IF(BO199="","",COUNTIF($BO$3:BO199,BO199)&amp;"@"&amp;BO199)</f>
        <v/>
      </c>
      <c r="CU199" s="16" t="str">
        <f t="shared" si="414"/>
        <v/>
      </c>
      <c r="CV199" s="63" t="str">
        <f t="shared" si="381"/>
        <v/>
      </c>
      <c r="CW199" s="16" t="str">
        <f t="shared" si="382"/>
        <v/>
      </c>
      <c r="CX199" s="16" t="str">
        <f t="shared" si="383"/>
        <v/>
      </c>
      <c r="CY199" s="16" t="str">
        <f t="shared" si="384"/>
        <v/>
      </c>
      <c r="CZ199" s="85" t="str">
        <f t="shared" si="385"/>
        <v/>
      </c>
      <c r="DA199" s="16" t="str">
        <f t="shared" si="386"/>
        <v/>
      </c>
      <c r="DB199" s="16" t="str">
        <f t="shared" si="387"/>
        <v/>
      </c>
      <c r="DC199" s="28" t="str">
        <f>IF(CP199="","",$DC$1&amp;(INDEX(価格設定!D$1:XFD$3,ROW(価格設定!$D$3),MATCH($AW199,価格設定!D$1:XFD$1,1))*100)&amp;"%")</f>
        <v/>
      </c>
      <c r="DD199" s="28" t="str">
        <f>IF(CP199="","",$DD$1&amp;(INDEX(価格設定!D$1:XFD$3,ROW(価格設定!$D$2),MATCH($AW199,価格設定!D$1:XFD$1,1))*100)&amp;"%")</f>
        <v/>
      </c>
      <c r="DE199" s="29" t="str">
        <f t="shared" si="388"/>
        <v/>
      </c>
      <c r="DG199" s="58" t="str">
        <f t="shared" si="389"/>
        <v/>
      </c>
      <c r="DH199" s="58" t="str">
        <f t="shared" si="390"/>
        <v/>
      </c>
      <c r="DI199" s="58" t="str">
        <f t="shared" si="391"/>
        <v/>
      </c>
      <c r="DJ199" s="85" t="str">
        <f t="shared" si="392"/>
        <v/>
      </c>
      <c r="DL199" s="58" t="str">
        <f>IF(COUNTIF(DG$3:DG$1048576,DG199)=COUNTIF($DG$3:$DG199,DG199),DG199,"")</f>
        <v/>
      </c>
      <c r="DM199" s="85" t="str">
        <f t="shared" si="393"/>
        <v/>
      </c>
      <c r="DN199" s="85" t="str">
        <f t="shared" si="415"/>
        <v/>
      </c>
      <c r="DO199" s="85" t="str">
        <f t="shared" si="415"/>
        <v/>
      </c>
      <c r="DP199" s="303"/>
      <c r="DQ199" s="17" t="str">
        <f t="shared" si="416"/>
        <v/>
      </c>
      <c r="DR199" s="17" t="str">
        <f t="shared" si="417"/>
        <v/>
      </c>
      <c r="DS199" s="17" t="str">
        <f t="shared" si="418"/>
        <v/>
      </c>
      <c r="DU199" s="16" t="str">
        <f t="shared" si="394"/>
        <v/>
      </c>
      <c r="DV199" s="16" t="str">
        <f>IF(DU199="","",COUNT($DU$3:DU199))</f>
        <v/>
      </c>
      <c r="DW199" s="16" t="str">
        <f t="shared" si="395"/>
        <v/>
      </c>
      <c r="DX199" s="16" t="str">
        <f t="shared" si="396"/>
        <v/>
      </c>
      <c r="DY199" s="16" t="str">
        <f>IF(DZ199="","",COUNTIF(DZ$3:DZ199,DZ199))</f>
        <v/>
      </c>
      <c r="DZ199" s="16" t="str">
        <f t="shared" si="397"/>
        <v/>
      </c>
      <c r="EA199" s="16" t="str">
        <f t="shared" si="398"/>
        <v/>
      </c>
      <c r="EB199" s="16" t="str">
        <f t="shared" si="399"/>
        <v/>
      </c>
      <c r="EC199" s="16" t="str">
        <f t="shared" si="400"/>
        <v/>
      </c>
      <c r="ED199" s="16" t="str">
        <f t="shared" si="401"/>
        <v/>
      </c>
      <c r="EE199" s="16" t="str">
        <f t="shared" si="402"/>
        <v/>
      </c>
      <c r="EF199" s="16" t="str">
        <f t="shared" si="403"/>
        <v/>
      </c>
      <c r="EG199" s="16" t="str">
        <f t="shared" si="404"/>
        <v/>
      </c>
      <c r="EH199" s="16" t="str">
        <f t="shared" si="405"/>
        <v/>
      </c>
      <c r="EI199" s="16" t="str">
        <f t="shared" si="406"/>
        <v/>
      </c>
      <c r="EJ199" s="16" t="str">
        <f t="shared" si="407"/>
        <v/>
      </c>
      <c r="EK199" s="16" t="str">
        <f t="shared" si="408"/>
        <v/>
      </c>
      <c r="EL199" s="58" t="str">
        <f t="shared" si="409"/>
        <v/>
      </c>
      <c r="EM199" s="58" t="str">
        <f>IF(OR($DZ199="",CR199=""),IF($EL199="","",$EL199),IF(OR(CR199="なし",CR199=0),領収書!$H$1,CR199))</f>
        <v/>
      </c>
      <c r="EN199" s="58" t="str">
        <f>IF(OR($DZ199="",CS199=""),IF($EL199="","",$EL199),IF(OR(CS199="なし",CS199=0),入力!$EN$1,CS199))</f>
        <v/>
      </c>
      <c r="EO199" s="63" t="str">
        <f t="shared" si="410"/>
        <v/>
      </c>
      <c r="EP199" s="63" t="str">
        <f t="shared" si="411"/>
        <v/>
      </c>
      <c r="ER199" s="16" t="str">
        <f>IF(AND(COUNTIF($ET$3:ET199,ET199)=1,ET199&lt;&gt;""),MAX($ER$3:ER198)+1,"")</f>
        <v/>
      </c>
      <c r="ES199" s="16" t="str">
        <f>IF(価格設定!B201="","",価格設定!B201)</f>
        <v/>
      </c>
      <c r="ET199" s="16" t="str">
        <f>IF(価格設定!C201="","",価格設定!C201)</f>
        <v/>
      </c>
      <c r="EV199" s="16" t="str">
        <f t="shared" si="419"/>
        <v/>
      </c>
      <c r="EW199" s="16" t="str">
        <f t="shared" si="412"/>
        <v/>
      </c>
    </row>
    <row r="200" spans="1:153" ht="30" customHeight="1" x14ac:dyDescent="0.2">
      <c r="A200" s="225"/>
      <c r="B200" s="212"/>
      <c r="C200" s="221"/>
      <c r="D200" s="164"/>
      <c r="E200" s="165"/>
      <c r="F200" s="166"/>
      <c r="G200" s="167"/>
      <c r="H200" s="179"/>
      <c r="I200" s="306"/>
      <c r="J200" s="169"/>
      <c r="K200" s="179"/>
      <c r="L200" s="186"/>
      <c r="M200" s="186"/>
      <c r="N200" s="168"/>
      <c r="O200" s="170"/>
      <c r="P200" s="212"/>
      <c r="Q200" s="179" t="str">
        <f>IFERROR(IF(H200="","",IFERROR(INDEX(価格設定!$B$5:$B$1048576,MATCH(H200,価格設定!$B$5:$B$1048576,0),0),INDEX(価格設定!$B$5:$B$1048576,MATCH("*"&amp;H200&amp;"*",価格設定!$B$5:$B$1048576,0),0))),H200)</f>
        <v/>
      </c>
      <c r="R200" s="250" t="str">
        <f>IFERROR(IF(Q200="",IF(K200="","",K200),IF(K200="",IF(INDEX(価格設定!$C$5:$C$1048576,MATCH(Q200,価格設定!$B$5:$B$1048576,0),0)=0,"",INDEX(価格設定!$C$5:$C$1048576,MATCH(Q200,価格設定!$B$5:$B$1048576,0),0)),IF(K200="なし","",K200))),"")</f>
        <v/>
      </c>
      <c r="S200" s="308" t="str">
        <f t="shared" si="324"/>
        <v/>
      </c>
      <c r="T200" s="126" t="str">
        <f>IFERROR(IF(J200="",IF(INDEX(価格設定!$E$5:$R$1048576,MATCH($Q200,価格設定!B$5:B$1048576,0),MATCH($AW200,価格設定!E$1:X$1,1))=0,"",INDEX(価格設定!$E$5:$R$1048576,MATCH($Q200,価格設定!B$5:B$1048576,0),MATCH($AW200,価格設定!E$1:X$1,1))),J200),"")</f>
        <v/>
      </c>
      <c r="U200" s="126" t="str">
        <f t="shared" si="325"/>
        <v/>
      </c>
      <c r="V200" s="132" t="str">
        <f t="shared" si="326"/>
        <v/>
      </c>
      <c r="W200" s="127" t="str">
        <f>IFERROR(IF(OR(T200="",T200&lt;0),"",IFERROR(INDEX(価格設定!E$2:X$3,IF(AND(K200=$K$1,$K$1&lt;&gt;""),ROW(価格設定!$D$3)-1,MATCH(INDEX(価格設定!$D$5:$D$1048576,MATCH(Q200,価格設定!$B$5:$B$1048576,0),0),価格設定!$D$2:$D$3,0)),MATCH($AW200,価格設定!E$1:X$1,1)),INDEX(価格設定!E$2:X$2,0,MATCH($AW200,価格設定!E$1:X$1,1)))),"")</f>
        <v/>
      </c>
      <c r="X200" s="126" t="str">
        <f t="shared" si="413"/>
        <v/>
      </c>
      <c r="Y200" s="128" t="str">
        <f t="shared" si="327"/>
        <v/>
      </c>
      <c r="Z200" s="126" t="str">
        <f t="shared" si="328"/>
        <v/>
      </c>
      <c r="AA200" s="129" t="str">
        <f t="shared" si="329"/>
        <v/>
      </c>
      <c r="AB200" s="126" t="str">
        <f t="shared" si="330"/>
        <v/>
      </c>
      <c r="AC200" s="280" t="str">
        <f t="shared" si="331"/>
        <v/>
      </c>
      <c r="AD200" s="15"/>
      <c r="AE200" s="204" t="str">
        <f>IF(AF200="","",COUNT($AF$3:AF200))</f>
        <v/>
      </c>
      <c r="AF200" s="206" t="str">
        <f t="shared" si="332"/>
        <v/>
      </c>
      <c r="AG200" s="204" t="str">
        <f t="shared" si="333"/>
        <v/>
      </c>
      <c r="AH200" s="204" t="str">
        <f t="shared" si="334"/>
        <v/>
      </c>
      <c r="AI200" s="287"/>
      <c r="AJ200" s="15"/>
      <c r="AK200" s="138" t="str">
        <f t="shared" si="335"/>
        <v/>
      </c>
      <c r="AL200" s="131" t="str">
        <f t="shared" si="336"/>
        <v/>
      </c>
      <c r="AM200" s="131" t="str">
        <f t="shared" si="337"/>
        <v/>
      </c>
      <c r="AN200" s="313" t="str">
        <f t="shared" si="338"/>
        <v/>
      </c>
      <c r="AO200" s="316" t="str">
        <f t="shared" si="339"/>
        <v/>
      </c>
      <c r="AP200" s="18"/>
      <c r="AQ200" s="3" t="str">
        <f>IF(F200="","",MAX($AQ$3:AQ199)+1)</f>
        <v/>
      </c>
      <c r="AR200" s="3" t="str">
        <f>IF(OR(AQ200="",BB200=""),"",MAX($AR$3:AR199)+1)</f>
        <v/>
      </c>
      <c r="AS200" s="3" t="str">
        <f>IF(CQ200="","",RANK(CQ200,CQ$3:CQ$1048576,1)+COUNTIF($CQ$3:CQ200,CQ200)-1)</f>
        <v/>
      </c>
      <c r="AT200" s="21" t="str">
        <f>IF(C200="",IF(OR(AND($H200&lt;&gt;"",C200=""),AND($F199=$F200,$AZ200&lt;&gt;""),COUNTA($H$3:$H$1048576,#REF!,$F$3:$F$1048576)&gt;COUNTA($H$3:$H200,#REF!,$F$3:$F200),$AZ200&lt;&gt;""),INDEX(AT$3:AT$1048576,MATCH(MAX($AQ$3:$AQ199),$AQ$3:$AQ$1048576,0),0),""),C200)</f>
        <v/>
      </c>
      <c r="AU200" s="21" t="str">
        <f>IF(D200="",IF(OR(AND($H200&lt;&gt;"",D200=""),AND($F199=$F200,$AZ200&lt;&gt;""),COUNTA($H$3:$H$1048576,#REF!,$F$3:$F$1048576)&gt;COUNTA($H$3:$H200,#REF!,$F$3:$F200),$AZ200&lt;&gt;""),INDEX(AU$3:AU$1048576,MATCH(MAX($AQ$3:$AQ199),$AQ$3:$AQ$1048576,0),0),""),D200)</f>
        <v/>
      </c>
      <c r="AV200" s="21" t="str">
        <f>IF(E200="",IF(OR(AND($H200&lt;&gt;"",E200=""),AND($F199=$F200,$AZ200&lt;&gt;""),COUNTA($H$3:$H$1048576,#REF!,$F$3:$F$1048576)&gt;COUNTA($H$3:$H200,#REF!,$F$3:$F200),$AZ200&lt;&gt;""),INDEX(AV$3:AV$1048576,MATCH(MAX($AQ$3:$AQ199),$AQ$3:$AQ$1048576,0),0),""),E200)</f>
        <v/>
      </c>
      <c r="AW200" s="24" t="str">
        <f t="shared" si="340"/>
        <v/>
      </c>
      <c r="AX200" s="13" t="str">
        <f t="shared" si="341"/>
        <v/>
      </c>
      <c r="AY200" s="4" t="str">
        <f t="shared" si="342"/>
        <v/>
      </c>
      <c r="AZ200" s="4" t="str">
        <f>IF(AX200="",IF(OR(AND(H200&lt;&gt;"",F200=""),COUNTA($H$3:$H$1048576)&gt;COUNTA($H$3:$H200)),INDEX(AX$3:AX200,MATCH(MAX($AQ$3:AQ200),AQ$3:AQ200,0),0),""),AX200)</f>
        <v/>
      </c>
      <c r="BA200" s="4" t="str">
        <f>IF(AY200="",IF(AND(H200&lt;&gt;"",F200=""),INDEX(AY$3:AY200,MATCH(MAX($AQ$3:AQ200),AQ$3:AQ200,0),0),""),AY200)</f>
        <v/>
      </c>
      <c r="BB200" s="82" t="str">
        <f>IF(BC200="","",RANK(BC200,BC$3:BC$1048576,1)+COUNTIF($BC$3:BC200,BC200)-1)</f>
        <v/>
      </c>
      <c r="BC200" s="139" t="str">
        <f t="shared" si="343"/>
        <v/>
      </c>
      <c r="BD200" s="46" t="str">
        <f t="shared" si="344"/>
        <v/>
      </c>
      <c r="BE200" s="46" t="str">
        <f t="shared" si="345"/>
        <v/>
      </c>
      <c r="BF200" s="46" t="str">
        <f t="shared" si="346"/>
        <v/>
      </c>
      <c r="BG200" s="4" t="str">
        <f t="shared" si="347"/>
        <v/>
      </c>
      <c r="BH200" s="180" t="str">
        <f t="shared" si="348"/>
        <v/>
      </c>
      <c r="BI200" s="16" t="str">
        <f t="shared" si="349"/>
        <v/>
      </c>
      <c r="BJ200" s="52" t="str">
        <f>IF(BI200="","",IF(W200="","",IF(AND(K200=$K$1,$K$1&lt;&gt;""),$BT$2,IFERROR(IF(INDEX(価格設定!$D$5:$D$1048576,MATCH(Q200,価格設定!$B$5:$B$1048576,0),0)=価格設定!$D$3,$BT$2,$BS$2),$BS$2))))</f>
        <v/>
      </c>
      <c r="BK200" s="16" t="str">
        <f>IF(BI200="","",IF(COUNTIF($BI$3:BI200,BI200)=1,1,IF(AND(BI199=BI200,BH200=""),BK199,COUNTIF($BH$3:BH200,BH200))))</f>
        <v/>
      </c>
      <c r="BL200" s="52" t="str">
        <f t="shared" si="350"/>
        <v/>
      </c>
      <c r="BM200" s="52" t="str">
        <f t="shared" si="351"/>
        <v/>
      </c>
      <c r="BN200" s="119" t="str">
        <f t="shared" si="352"/>
        <v/>
      </c>
      <c r="BO200" s="119" t="str">
        <f t="shared" si="353"/>
        <v/>
      </c>
      <c r="BP200" s="17" t="str">
        <f t="shared" si="354"/>
        <v/>
      </c>
      <c r="BQ200" s="17" t="str">
        <f t="shared" si="355"/>
        <v/>
      </c>
      <c r="BR200" s="17" t="str">
        <f>IF(OR(BP200="",COUNTIF($BO$3:BO200,BO200)&lt;&gt;1),"",SUMIF(BO$3:BO$1048576,BO200,BP$3:BP$1048576))</f>
        <v/>
      </c>
      <c r="BS200" s="17" t="str">
        <f t="shared" si="356"/>
        <v/>
      </c>
      <c r="BT200" s="17" t="str">
        <f t="shared" si="357"/>
        <v/>
      </c>
      <c r="BU200" s="17" t="str">
        <f t="shared" si="358"/>
        <v/>
      </c>
      <c r="BV200" s="24" t="str">
        <f t="shared" si="359"/>
        <v/>
      </c>
      <c r="BW200" s="24" t="str">
        <f t="shared" si="360"/>
        <v/>
      </c>
      <c r="BX200" s="24" t="str">
        <f t="shared" si="361"/>
        <v/>
      </c>
      <c r="BY200" s="26" t="str">
        <f t="shared" si="362"/>
        <v/>
      </c>
      <c r="BZ200" s="26" t="str">
        <f t="shared" si="363"/>
        <v/>
      </c>
      <c r="CA200" s="26" t="str">
        <f t="shared" si="364"/>
        <v/>
      </c>
      <c r="CB200" s="66" t="str">
        <f t="shared" si="365"/>
        <v/>
      </c>
      <c r="CC200" s="65" t="str">
        <f t="shared" si="366"/>
        <v/>
      </c>
      <c r="CD200" s="26" t="str">
        <f t="shared" si="367"/>
        <v/>
      </c>
      <c r="CE200" s="26" t="str">
        <f t="shared" si="368"/>
        <v/>
      </c>
      <c r="CF200" s="193" t="str">
        <f t="shared" si="369"/>
        <v/>
      </c>
      <c r="CG200" s="193" t="str">
        <f t="shared" si="370"/>
        <v/>
      </c>
      <c r="CH200" s="26" t="str">
        <f t="shared" si="371"/>
        <v/>
      </c>
      <c r="CI200" s="26" t="str">
        <f t="shared" si="372"/>
        <v/>
      </c>
      <c r="CJ200" s="65" t="str">
        <f t="shared" si="373"/>
        <v/>
      </c>
      <c r="CK200" s="65" t="str">
        <f t="shared" si="374"/>
        <v/>
      </c>
      <c r="CL200" s="64" t="str">
        <f t="shared" si="375"/>
        <v/>
      </c>
      <c r="CM200" s="64" t="str">
        <f t="shared" si="376"/>
        <v/>
      </c>
      <c r="CN200" s="65" t="str">
        <f t="shared" si="377"/>
        <v/>
      </c>
      <c r="CP200" s="63" t="str">
        <f>IF(BH200="","",MAX($CP$3:CP199)+1)</f>
        <v/>
      </c>
      <c r="CQ200" s="24" t="str">
        <f t="shared" si="378"/>
        <v/>
      </c>
      <c r="CR200" s="24" t="str">
        <f t="shared" si="379"/>
        <v/>
      </c>
      <c r="CS200" s="24" t="str">
        <f t="shared" si="380"/>
        <v/>
      </c>
      <c r="CT200" s="58" t="str">
        <f>IF(BO200="","",COUNTIF($BO$3:BO200,BO200)&amp;"@"&amp;BO200)</f>
        <v/>
      </c>
      <c r="CU200" s="16" t="str">
        <f t="shared" si="414"/>
        <v/>
      </c>
      <c r="CV200" s="63" t="str">
        <f t="shared" si="381"/>
        <v/>
      </c>
      <c r="CW200" s="16" t="str">
        <f t="shared" si="382"/>
        <v/>
      </c>
      <c r="CX200" s="16" t="str">
        <f t="shared" si="383"/>
        <v/>
      </c>
      <c r="CY200" s="16" t="str">
        <f t="shared" si="384"/>
        <v/>
      </c>
      <c r="CZ200" s="85" t="str">
        <f t="shared" si="385"/>
        <v/>
      </c>
      <c r="DA200" s="16" t="str">
        <f t="shared" si="386"/>
        <v/>
      </c>
      <c r="DB200" s="16" t="str">
        <f t="shared" si="387"/>
        <v/>
      </c>
      <c r="DC200" s="28" t="str">
        <f>IF(CP200="","",$DC$1&amp;(INDEX(価格設定!D$1:XFD$3,ROW(価格設定!$D$3),MATCH($AW200,価格設定!D$1:XFD$1,1))*100)&amp;"%")</f>
        <v/>
      </c>
      <c r="DD200" s="28" t="str">
        <f>IF(CP200="","",$DD$1&amp;(INDEX(価格設定!D$1:XFD$3,ROW(価格設定!$D$2),MATCH($AW200,価格設定!D$1:XFD$1,1))*100)&amp;"%")</f>
        <v/>
      </c>
      <c r="DE200" s="29" t="str">
        <f t="shared" si="388"/>
        <v/>
      </c>
      <c r="DG200" s="58" t="str">
        <f t="shared" si="389"/>
        <v/>
      </c>
      <c r="DH200" s="58" t="str">
        <f t="shared" si="390"/>
        <v/>
      </c>
      <c r="DI200" s="58" t="str">
        <f t="shared" si="391"/>
        <v/>
      </c>
      <c r="DJ200" s="85" t="str">
        <f t="shared" si="392"/>
        <v/>
      </c>
      <c r="DL200" s="58" t="str">
        <f>IF(COUNTIF(DG$3:DG$1048576,DG200)=COUNTIF($DG$3:$DG200,DG200),DG200,"")</f>
        <v/>
      </c>
      <c r="DM200" s="85" t="str">
        <f t="shared" si="393"/>
        <v/>
      </c>
      <c r="DN200" s="85" t="str">
        <f t="shared" si="415"/>
        <v/>
      </c>
      <c r="DO200" s="85" t="str">
        <f t="shared" si="415"/>
        <v/>
      </c>
      <c r="DP200" s="303"/>
      <c r="DQ200" s="17" t="str">
        <f t="shared" si="416"/>
        <v/>
      </c>
      <c r="DR200" s="17" t="str">
        <f t="shared" si="417"/>
        <v/>
      </c>
      <c r="DS200" s="17" t="str">
        <f t="shared" si="418"/>
        <v/>
      </c>
      <c r="DU200" s="16" t="str">
        <f t="shared" si="394"/>
        <v/>
      </c>
      <c r="DV200" s="16" t="str">
        <f>IF(DU200="","",COUNT($DU$3:DU200))</f>
        <v/>
      </c>
      <c r="DW200" s="16" t="str">
        <f t="shared" si="395"/>
        <v/>
      </c>
      <c r="DX200" s="16" t="str">
        <f t="shared" si="396"/>
        <v/>
      </c>
      <c r="DY200" s="16" t="str">
        <f>IF(DZ200="","",COUNTIF(DZ$3:DZ200,DZ200))</f>
        <v/>
      </c>
      <c r="DZ200" s="16" t="str">
        <f t="shared" si="397"/>
        <v/>
      </c>
      <c r="EA200" s="16" t="str">
        <f t="shared" si="398"/>
        <v/>
      </c>
      <c r="EB200" s="16" t="str">
        <f t="shared" si="399"/>
        <v/>
      </c>
      <c r="EC200" s="16" t="str">
        <f t="shared" si="400"/>
        <v/>
      </c>
      <c r="ED200" s="16" t="str">
        <f t="shared" si="401"/>
        <v/>
      </c>
      <c r="EE200" s="16" t="str">
        <f t="shared" si="402"/>
        <v/>
      </c>
      <c r="EF200" s="16" t="str">
        <f t="shared" si="403"/>
        <v/>
      </c>
      <c r="EG200" s="16" t="str">
        <f t="shared" si="404"/>
        <v/>
      </c>
      <c r="EH200" s="16" t="str">
        <f t="shared" si="405"/>
        <v/>
      </c>
      <c r="EI200" s="16" t="str">
        <f t="shared" si="406"/>
        <v/>
      </c>
      <c r="EJ200" s="16" t="str">
        <f t="shared" si="407"/>
        <v/>
      </c>
      <c r="EK200" s="16" t="str">
        <f t="shared" si="408"/>
        <v/>
      </c>
      <c r="EL200" s="58" t="str">
        <f t="shared" si="409"/>
        <v/>
      </c>
      <c r="EM200" s="58" t="str">
        <f>IF(OR($DZ200="",CR200=""),IF($EL200="","",$EL200),IF(OR(CR200="なし",CR200=0),領収書!$H$1,CR200))</f>
        <v/>
      </c>
      <c r="EN200" s="58" t="str">
        <f>IF(OR($DZ200="",CS200=""),IF($EL200="","",$EL200),IF(OR(CS200="なし",CS200=0),入力!$EN$1,CS200))</f>
        <v/>
      </c>
      <c r="EO200" s="63" t="str">
        <f t="shared" si="410"/>
        <v/>
      </c>
      <c r="EP200" s="63" t="str">
        <f t="shared" si="411"/>
        <v/>
      </c>
      <c r="ER200" s="16" t="str">
        <f>IF(AND(COUNTIF($ET$3:ET200,ET200)=1,ET200&lt;&gt;""),MAX($ER$3:ER199)+1,"")</f>
        <v/>
      </c>
      <c r="ES200" s="16" t="str">
        <f>IF(価格設定!B202="","",価格設定!B202)</f>
        <v/>
      </c>
      <c r="ET200" s="16" t="str">
        <f>IF(価格設定!C202="","",価格設定!C202)</f>
        <v/>
      </c>
      <c r="EV200" s="16" t="str">
        <f t="shared" si="419"/>
        <v/>
      </c>
      <c r="EW200" s="16" t="str">
        <f t="shared" si="412"/>
        <v/>
      </c>
    </row>
    <row r="201" spans="1:153" ht="30" customHeight="1" x14ac:dyDescent="0.2">
      <c r="A201" s="225"/>
      <c r="B201" s="212"/>
      <c r="C201" s="221"/>
      <c r="D201" s="164"/>
      <c r="E201" s="165"/>
      <c r="F201" s="166"/>
      <c r="G201" s="167"/>
      <c r="H201" s="179"/>
      <c r="I201" s="306"/>
      <c r="J201" s="169"/>
      <c r="K201" s="179"/>
      <c r="L201" s="186"/>
      <c r="M201" s="186"/>
      <c r="N201" s="168"/>
      <c r="O201" s="170"/>
      <c r="P201" s="212"/>
      <c r="Q201" s="179" t="str">
        <f>IFERROR(IF(H201="","",IFERROR(INDEX(価格設定!$B$5:$B$1048576,MATCH(H201,価格設定!$B$5:$B$1048576,0),0),INDEX(価格設定!$B$5:$B$1048576,MATCH("*"&amp;H201&amp;"*",価格設定!$B$5:$B$1048576,0),0))),H201)</f>
        <v/>
      </c>
      <c r="R201" s="250" t="str">
        <f>IFERROR(IF(Q201="",IF(K201="","",K201),IF(K201="",IF(INDEX(価格設定!$C$5:$C$1048576,MATCH(Q201,価格設定!$B$5:$B$1048576,0),0)=0,"",INDEX(価格設定!$C$5:$C$1048576,MATCH(Q201,価格設定!$B$5:$B$1048576,0),0)),IF(K201="なし","",K201))),"")</f>
        <v/>
      </c>
      <c r="S201" s="308" t="str">
        <f t="shared" si="324"/>
        <v/>
      </c>
      <c r="T201" s="126" t="str">
        <f>IFERROR(IF(J201="",IF(INDEX(価格設定!$E$5:$R$1048576,MATCH($Q201,価格設定!B$5:B$1048576,0),MATCH($AW201,価格設定!E$1:X$1,1))=0,"",INDEX(価格設定!$E$5:$R$1048576,MATCH($Q201,価格設定!B$5:B$1048576,0),MATCH($AW201,価格設定!E$1:X$1,1))),J201),"")</f>
        <v/>
      </c>
      <c r="U201" s="126" t="str">
        <f t="shared" si="325"/>
        <v/>
      </c>
      <c r="V201" s="132" t="str">
        <f t="shared" si="326"/>
        <v/>
      </c>
      <c r="W201" s="127" t="str">
        <f>IFERROR(IF(OR(T201="",T201&lt;0),"",IFERROR(INDEX(価格設定!E$2:X$3,IF(AND(K201=$K$1,$K$1&lt;&gt;""),ROW(価格設定!$D$3)-1,MATCH(INDEX(価格設定!$D$5:$D$1048576,MATCH(Q201,価格設定!$B$5:$B$1048576,0),0),価格設定!$D$2:$D$3,0)),MATCH($AW201,価格設定!E$1:X$1,1)),INDEX(価格設定!E$2:X$2,0,MATCH($AW201,価格設定!E$1:X$1,1)))),"")</f>
        <v/>
      </c>
      <c r="X201" s="126" t="str">
        <f t="shared" si="413"/>
        <v/>
      </c>
      <c r="Y201" s="128" t="str">
        <f t="shared" si="327"/>
        <v/>
      </c>
      <c r="Z201" s="126" t="str">
        <f t="shared" si="328"/>
        <v/>
      </c>
      <c r="AA201" s="129" t="str">
        <f t="shared" si="329"/>
        <v/>
      </c>
      <c r="AB201" s="126" t="str">
        <f t="shared" si="330"/>
        <v/>
      </c>
      <c r="AC201" s="280" t="str">
        <f t="shared" si="331"/>
        <v/>
      </c>
      <c r="AD201" s="15"/>
      <c r="AE201" s="204" t="str">
        <f>IF(AF201="","",COUNT($AF$3:AF201))</f>
        <v/>
      </c>
      <c r="AF201" s="206" t="str">
        <f t="shared" si="332"/>
        <v/>
      </c>
      <c r="AG201" s="204" t="str">
        <f t="shared" si="333"/>
        <v/>
      </c>
      <c r="AH201" s="204" t="str">
        <f t="shared" si="334"/>
        <v/>
      </c>
      <c r="AI201" s="287"/>
      <c r="AJ201" s="15"/>
      <c r="AK201" s="138" t="str">
        <f t="shared" si="335"/>
        <v/>
      </c>
      <c r="AL201" s="131" t="str">
        <f t="shared" si="336"/>
        <v/>
      </c>
      <c r="AM201" s="131" t="str">
        <f t="shared" si="337"/>
        <v/>
      </c>
      <c r="AN201" s="313" t="str">
        <f t="shared" si="338"/>
        <v/>
      </c>
      <c r="AO201" s="316" t="str">
        <f t="shared" si="339"/>
        <v/>
      </c>
      <c r="AP201" s="18"/>
      <c r="AQ201" s="3" t="str">
        <f>IF(F201="","",MAX($AQ$3:AQ200)+1)</f>
        <v/>
      </c>
      <c r="AR201" s="3" t="str">
        <f>IF(OR(AQ201="",BB201=""),"",MAX($AR$3:AR200)+1)</f>
        <v/>
      </c>
      <c r="AS201" s="3" t="str">
        <f>IF(CQ201="","",RANK(CQ201,CQ$3:CQ$1048576,1)+COUNTIF($CQ$3:CQ201,CQ201)-1)</f>
        <v/>
      </c>
      <c r="AT201" s="21" t="str">
        <f>IF(C201="",IF(OR(AND($H201&lt;&gt;"",C201=""),AND($F200=$F201,$AZ201&lt;&gt;""),COUNTA($H$3:$H$1048576,#REF!,$F$3:$F$1048576)&gt;COUNTA($H$3:$H201,#REF!,$F$3:$F201),$AZ201&lt;&gt;""),INDEX(AT$3:AT$1048576,MATCH(MAX($AQ$3:$AQ200),$AQ$3:$AQ$1048576,0),0),""),C201)</f>
        <v/>
      </c>
      <c r="AU201" s="21" t="str">
        <f>IF(D201="",IF(OR(AND($H201&lt;&gt;"",D201=""),AND($F200=$F201,$AZ201&lt;&gt;""),COUNTA($H$3:$H$1048576,#REF!,$F$3:$F$1048576)&gt;COUNTA($H$3:$H201,#REF!,$F$3:$F201),$AZ201&lt;&gt;""),INDEX(AU$3:AU$1048576,MATCH(MAX($AQ$3:$AQ200),$AQ$3:$AQ$1048576,0),0),""),D201)</f>
        <v/>
      </c>
      <c r="AV201" s="21" t="str">
        <f>IF(E201="",IF(OR(AND($H201&lt;&gt;"",E201=""),AND($F200=$F201,$AZ201&lt;&gt;""),COUNTA($H$3:$H$1048576,#REF!,$F$3:$F$1048576)&gt;COUNTA($H$3:$H201,#REF!,$F$3:$F201),$AZ201&lt;&gt;""),INDEX(AV$3:AV$1048576,MATCH(MAX($AQ$3:$AQ200),$AQ$3:$AQ$1048576,0),0),""),E201)</f>
        <v/>
      </c>
      <c r="AW201" s="24" t="str">
        <f t="shared" si="340"/>
        <v/>
      </c>
      <c r="AX201" s="13" t="str">
        <f t="shared" si="341"/>
        <v/>
      </c>
      <c r="AY201" s="4" t="str">
        <f t="shared" si="342"/>
        <v/>
      </c>
      <c r="AZ201" s="4" t="str">
        <f>IF(AX201="",IF(OR(AND(H201&lt;&gt;"",F201=""),COUNTA($H$3:$H$1048576)&gt;COUNTA($H$3:$H201)),INDEX(AX$3:AX201,MATCH(MAX($AQ$3:AQ201),AQ$3:AQ201,0),0),""),AX201)</f>
        <v/>
      </c>
      <c r="BA201" s="4" t="str">
        <f>IF(AY201="",IF(AND(H201&lt;&gt;"",F201=""),INDEX(AY$3:AY201,MATCH(MAX($AQ$3:AQ201),AQ$3:AQ201,0),0),""),AY201)</f>
        <v/>
      </c>
      <c r="BB201" s="82" t="str">
        <f>IF(BC201="","",RANK(BC201,BC$3:BC$1048576,1)+COUNTIF($BC$3:BC201,BC201)-1)</f>
        <v/>
      </c>
      <c r="BC201" s="139" t="str">
        <f t="shared" si="343"/>
        <v/>
      </c>
      <c r="BD201" s="46" t="str">
        <f t="shared" si="344"/>
        <v/>
      </c>
      <c r="BE201" s="46" t="str">
        <f t="shared" si="345"/>
        <v/>
      </c>
      <c r="BF201" s="46" t="str">
        <f t="shared" si="346"/>
        <v/>
      </c>
      <c r="BG201" s="4" t="str">
        <f t="shared" si="347"/>
        <v/>
      </c>
      <c r="BH201" s="180" t="str">
        <f t="shared" si="348"/>
        <v/>
      </c>
      <c r="BI201" s="16" t="str">
        <f t="shared" si="349"/>
        <v/>
      </c>
      <c r="BJ201" s="52" t="str">
        <f>IF(BI201="","",IF(W201="","",IF(AND(K201=$K$1,$K$1&lt;&gt;""),$BT$2,IFERROR(IF(INDEX(価格設定!$D$5:$D$1048576,MATCH(Q201,価格設定!$B$5:$B$1048576,0),0)=価格設定!$D$3,$BT$2,$BS$2),$BS$2))))</f>
        <v/>
      </c>
      <c r="BK201" s="16" t="str">
        <f>IF(BI201="","",IF(COUNTIF($BI$3:BI201,BI201)=1,1,IF(AND(BI200=BI201,BH201=""),BK200,COUNTIF($BH$3:BH201,BH201))))</f>
        <v/>
      </c>
      <c r="BL201" s="52" t="str">
        <f t="shared" si="350"/>
        <v/>
      </c>
      <c r="BM201" s="52" t="str">
        <f t="shared" si="351"/>
        <v/>
      </c>
      <c r="BN201" s="119" t="str">
        <f t="shared" si="352"/>
        <v/>
      </c>
      <c r="BO201" s="119" t="str">
        <f t="shared" si="353"/>
        <v/>
      </c>
      <c r="BP201" s="17" t="str">
        <f t="shared" si="354"/>
        <v/>
      </c>
      <c r="BQ201" s="17" t="str">
        <f t="shared" si="355"/>
        <v/>
      </c>
      <c r="BR201" s="17" t="str">
        <f>IF(OR(BP201="",COUNTIF($BO$3:BO201,BO201)&lt;&gt;1),"",SUMIF(BO$3:BO$1048576,BO201,BP$3:BP$1048576))</f>
        <v/>
      </c>
      <c r="BS201" s="17" t="str">
        <f t="shared" si="356"/>
        <v/>
      </c>
      <c r="BT201" s="17" t="str">
        <f t="shared" si="357"/>
        <v/>
      </c>
      <c r="BU201" s="17" t="str">
        <f t="shared" si="358"/>
        <v/>
      </c>
      <c r="BV201" s="24" t="str">
        <f t="shared" si="359"/>
        <v/>
      </c>
      <c r="BW201" s="24" t="str">
        <f t="shared" si="360"/>
        <v/>
      </c>
      <c r="BX201" s="24" t="str">
        <f t="shared" si="361"/>
        <v/>
      </c>
      <c r="BY201" s="26" t="str">
        <f t="shared" si="362"/>
        <v/>
      </c>
      <c r="BZ201" s="26" t="str">
        <f t="shared" si="363"/>
        <v/>
      </c>
      <c r="CA201" s="26" t="str">
        <f t="shared" si="364"/>
        <v/>
      </c>
      <c r="CB201" s="66" t="str">
        <f t="shared" si="365"/>
        <v/>
      </c>
      <c r="CC201" s="65" t="str">
        <f t="shared" si="366"/>
        <v/>
      </c>
      <c r="CD201" s="26" t="str">
        <f t="shared" si="367"/>
        <v/>
      </c>
      <c r="CE201" s="26" t="str">
        <f t="shared" si="368"/>
        <v/>
      </c>
      <c r="CF201" s="193" t="str">
        <f t="shared" si="369"/>
        <v/>
      </c>
      <c r="CG201" s="193" t="str">
        <f t="shared" si="370"/>
        <v/>
      </c>
      <c r="CH201" s="26" t="str">
        <f t="shared" si="371"/>
        <v/>
      </c>
      <c r="CI201" s="26" t="str">
        <f t="shared" si="372"/>
        <v/>
      </c>
      <c r="CJ201" s="65" t="str">
        <f t="shared" si="373"/>
        <v/>
      </c>
      <c r="CK201" s="65" t="str">
        <f t="shared" si="374"/>
        <v/>
      </c>
      <c r="CL201" s="64" t="str">
        <f t="shared" si="375"/>
        <v/>
      </c>
      <c r="CM201" s="64" t="str">
        <f t="shared" si="376"/>
        <v/>
      </c>
      <c r="CN201" s="65" t="str">
        <f t="shared" si="377"/>
        <v/>
      </c>
      <c r="CP201" s="63" t="str">
        <f>IF(BH201="","",MAX($CP$3:CP200)+1)</f>
        <v/>
      </c>
      <c r="CQ201" s="24" t="str">
        <f t="shared" si="378"/>
        <v/>
      </c>
      <c r="CR201" s="24" t="str">
        <f t="shared" si="379"/>
        <v/>
      </c>
      <c r="CS201" s="24" t="str">
        <f t="shared" si="380"/>
        <v/>
      </c>
      <c r="CT201" s="58" t="str">
        <f>IF(BO201="","",COUNTIF($BO$3:BO201,BO201)&amp;"@"&amp;BO201)</f>
        <v/>
      </c>
      <c r="CU201" s="16" t="str">
        <f t="shared" si="414"/>
        <v/>
      </c>
      <c r="CV201" s="63" t="str">
        <f t="shared" si="381"/>
        <v/>
      </c>
      <c r="CW201" s="16" t="str">
        <f t="shared" si="382"/>
        <v/>
      </c>
      <c r="CX201" s="16" t="str">
        <f t="shared" si="383"/>
        <v/>
      </c>
      <c r="CY201" s="16" t="str">
        <f t="shared" si="384"/>
        <v/>
      </c>
      <c r="CZ201" s="85" t="str">
        <f t="shared" si="385"/>
        <v/>
      </c>
      <c r="DA201" s="16" t="str">
        <f t="shared" si="386"/>
        <v/>
      </c>
      <c r="DB201" s="16" t="str">
        <f t="shared" si="387"/>
        <v/>
      </c>
      <c r="DC201" s="28" t="str">
        <f>IF(CP201="","",$DC$1&amp;(INDEX(価格設定!D$1:XFD$3,ROW(価格設定!$D$3),MATCH($AW201,価格設定!D$1:XFD$1,1))*100)&amp;"%")</f>
        <v/>
      </c>
      <c r="DD201" s="28" t="str">
        <f>IF(CP201="","",$DD$1&amp;(INDEX(価格設定!D$1:XFD$3,ROW(価格設定!$D$2),MATCH($AW201,価格設定!D$1:XFD$1,1))*100)&amp;"%")</f>
        <v/>
      </c>
      <c r="DE201" s="29" t="str">
        <f t="shared" si="388"/>
        <v/>
      </c>
      <c r="DG201" s="58" t="str">
        <f t="shared" si="389"/>
        <v/>
      </c>
      <c r="DH201" s="58" t="str">
        <f t="shared" si="390"/>
        <v/>
      </c>
      <c r="DI201" s="58" t="str">
        <f t="shared" si="391"/>
        <v/>
      </c>
      <c r="DJ201" s="85" t="str">
        <f t="shared" si="392"/>
        <v/>
      </c>
      <c r="DL201" s="58" t="str">
        <f>IF(COUNTIF(DG$3:DG$1048576,DG201)=COUNTIF($DG$3:$DG201,DG201),DG201,"")</f>
        <v/>
      </c>
      <c r="DM201" s="85" t="str">
        <f t="shared" si="393"/>
        <v/>
      </c>
      <c r="DN201" s="85" t="str">
        <f t="shared" si="415"/>
        <v/>
      </c>
      <c r="DO201" s="85" t="str">
        <f t="shared" si="415"/>
        <v/>
      </c>
      <c r="DP201" s="303"/>
      <c r="DQ201" s="17" t="str">
        <f t="shared" si="416"/>
        <v/>
      </c>
      <c r="DR201" s="17" t="str">
        <f t="shared" si="417"/>
        <v/>
      </c>
      <c r="DS201" s="17" t="str">
        <f t="shared" si="418"/>
        <v/>
      </c>
      <c r="DU201" s="16" t="str">
        <f t="shared" si="394"/>
        <v/>
      </c>
      <c r="DV201" s="16" t="str">
        <f>IF(DU201="","",COUNT($DU$3:DU201))</f>
        <v/>
      </c>
      <c r="DW201" s="16" t="str">
        <f t="shared" si="395"/>
        <v/>
      </c>
      <c r="DX201" s="16" t="str">
        <f t="shared" si="396"/>
        <v/>
      </c>
      <c r="DY201" s="16" t="str">
        <f>IF(DZ201="","",COUNTIF(DZ$3:DZ201,DZ201))</f>
        <v/>
      </c>
      <c r="DZ201" s="16" t="str">
        <f t="shared" si="397"/>
        <v/>
      </c>
      <c r="EA201" s="16" t="str">
        <f t="shared" si="398"/>
        <v/>
      </c>
      <c r="EB201" s="16" t="str">
        <f t="shared" si="399"/>
        <v/>
      </c>
      <c r="EC201" s="16" t="str">
        <f t="shared" si="400"/>
        <v/>
      </c>
      <c r="ED201" s="16" t="str">
        <f t="shared" si="401"/>
        <v/>
      </c>
      <c r="EE201" s="16" t="str">
        <f t="shared" si="402"/>
        <v/>
      </c>
      <c r="EF201" s="16" t="str">
        <f t="shared" si="403"/>
        <v/>
      </c>
      <c r="EG201" s="16" t="str">
        <f t="shared" si="404"/>
        <v/>
      </c>
      <c r="EH201" s="16" t="str">
        <f t="shared" si="405"/>
        <v/>
      </c>
      <c r="EI201" s="16" t="str">
        <f t="shared" si="406"/>
        <v/>
      </c>
      <c r="EJ201" s="16" t="str">
        <f t="shared" si="407"/>
        <v/>
      </c>
      <c r="EK201" s="16" t="str">
        <f t="shared" si="408"/>
        <v/>
      </c>
      <c r="EL201" s="58" t="str">
        <f t="shared" si="409"/>
        <v/>
      </c>
      <c r="EM201" s="58" t="str">
        <f>IF(OR($DZ201="",CR201=""),IF($EL201="","",$EL201),IF(OR(CR201="なし",CR201=0),領収書!$H$1,CR201))</f>
        <v/>
      </c>
      <c r="EN201" s="58" t="str">
        <f>IF(OR($DZ201="",CS201=""),IF($EL201="","",$EL201),IF(OR(CS201="なし",CS201=0),入力!$EN$1,CS201))</f>
        <v/>
      </c>
      <c r="EO201" s="63" t="str">
        <f t="shared" si="410"/>
        <v/>
      </c>
      <c r="EP201" s="63" t="str">
        <f t="shared" si="411"/>
        <v/>
      </c>
      <c r="ER201" s="16" t="str">
        <f>IF(AND(COUNTIF($ET$3:ET201,ET201)=1,ET201&lt;&gt;""),MAX($ER$3:ER200)+1,"")</f>
        <v/>
      </c>
      <c r="ES201" s="16" t="str">
        <f>IF(価格設定!B203="","",価格設定!B203)</f>
        <v/>
      </c>
      <c r="ET201" s="16" t="str">
        <f>IF(価格設定!C203="","",価格設定!C203)</f>
        <v/>
      </c>
      <c r="EV201" s="16" t="str">
        <f t="shared" si="419"/>
        <v/>
      </c>
      <c r="EW201" s="16" t="str">
        <f t="shared" si="412"/>
        <v/>
      </c>
    </row>
    <row r="202" spans="1:153" ht="30" customHeight="1" x14ac:dyDescent="0.2">
      <c r="A202" s="225"/>
      <c r="B202" s="212"/>
      <c r="C202" s="221"/>
      <c r="D202" s="164"/>
      <c r="E202" s="165"/>
      <c r="F202" s="166"/>
      <c r="G202" s="167"/>
      <c r="H202" s="179"/>
      <c r="I202" s="306"/>
      <c r="J202" s="169"/>
      <c r="K202" s="179"/>
      <c r="L202" s="186"/>
      <c r="M202" s="186"/>
      <c r="N202" s="168"/>
      <c r="O202" s="170"/>
      <c r="P202" s="212"/>
      <c r="Q202" s="179" t="str">
        <f>IFERROR(IF(H202="","",IFERROR(INDEX(価格設定!$B$5:$B$1048576,MATCH(H202,価格設定!$B$5:$B$1048576,0),0),INDEX(価格設定!$B$5:$B$1048576,MATCH("*"&amp;H202&amp;"*",価格設定!$B$5:$B$1048576,0),0))),H202)</f>
        <v/>
      </c>
      <c r="R202" s="250" t="str">
        <f>IFERROR(IF(Q202="",IF(K202="","",K202),IF(K202="",IF(INDEX(価格設定!$C$5:$C$1048576,MATCH(Q202,価格設定!$B$5:$B$1048576,0),0)=0,"",INDEX(価格設定!$C$5:$C$1048576,MATCH(Q202,価格設定!$B$5:$B$1048576,0),0)),IF(K202="なし","",K202))),"")</f>
        <v/>
      </c>
      <c r="S202" s="308" t="str">
        <f t="shared" si="324"/>
        <v/>
      </c>
      <c r="T202" s="126" t="str">
        <f>IFERROR(IF(J202="",IF(INDEX(価格設定!$E$5:$R$1048576,MATCH($Q202,価格設定!B$5:B$1048576,0),MATCH($AW202,価格設定!E$1:X$1,1))=0,"",INDEX(価格設定!$E$5:$R$1048576,MATCH($Q202,価格設定!B$5:B$1048576,0),MATCH($AW202,価格設定!E$1:X$1,1))),J202),"")</f>
        <v/>
      </c>
      <c r="U202" s="126" t="str">
        <f t="shared" si="325"/>
        <v/>
      </c>
      <c r="V202" s="132" t="str">
        <f t="shared" si="326"/>
        <v/>
      </c>
      <c r="W202" s="127" t="str">
        <f>IFERROR(IF(OR(T202="",T202&lt;0),"",IFERROR(INDEX(価格設定!E$2:X$3,IF(AND(K202=$K$1,$K$1&lt;&gt;""),ROW(価格設定!$D$3)-1,MATCH(INDEX(価格設定!$D$5:$D$1048576,MATCH(Q202,価格設定!$B$5:$B$1048576,0),0),価格設定!$D$2:$D$3,0)),MATCH($AW202,価格設定!E$1:X$1,1)),INDEX(価格設定!E$2:X$2,0,MATCH($AW202,価格設定!E$1:X$1,1)))),"")</f>
        <v/>
      </c>
      <c r="X202" s="126" t="str">
        <f t="shared" si="413"/>
        <v/>
      </c>
      <c r="Y202" s="128" t="str">
        <f t="shared" si="327"/>
        <v/>
      </c>
      <c r="Z202" s="126" t="str">
        <f t="shared" si="328"/>
        <v/>
      </c>
      <c r="AA202" s="129" t="str">
        <f t="shared" si="329"/>
        <v/>
      </c>
      <c r="AB202" s="126" t="str">
        <f t="shared" si="330"/>
        <v/>
      </c>
      <c r="AC202" s="280" t="str">
        <f t="shared" si="331"/>
        <v/>
      </c>
      <c r="AD202" s="15"/>
      <c r="AE202" s="204" t="str">
        <f>IF(AF202="","",COUNT($AF$3:AF202))</f>
        <v/>
      </c>
      <c r="AF202" s="206" t="str">
        <f t="shared" si="332"/>
        <v/>
      </c>
      <c r="AG202" s="204" t="str">
        <f t="shared" si="333"/>
        <v/>
      </c>
      <c r="AH202" s="204" t="str">
        <f t="shared" si="334"/>
        <v/>
      </c>
      <c r="AI202" s="287"/>
      <c r="AJ202" s="15"/>
      <c r="AK202" s="138" t="str">
        <f t="shared" si="335"/>
        <v/>
      </c>
      <c r="AL202" s="131" t="str">
        <f t="shared" si="336"/>
        <v/>
      </c>
      <c r="AM202" s="131" t="str">
        <f t="shared" si="337"/>
        <v/>
      </c>
      <c r="AN202" s="313" t="str">
        <f t="shared" si="338"/>
        <v/>
      </c>
      <c r="AO202" s="316" t="str">
        <f t="shared" si="339"/>
        <v/>
      </c>
      <c r="AP202" s="18"/>
      <c r="AQ202" s="3" t="str">
        <f>IF(F202="","",MAX($AQ$3:AQ201)+1)</f>
        <v/>
      </c>
      <c r="AR202" s="3" t="str">
        <f>IF(OR(AQ202="",BB202=""),"",MAX($AR$3:AR201)+1)</f>
        <v/>
      </c>
      <c r="AS202" s="3" t="str">
        <f>IF(CQ202="","",RANK(CQ202,CQ$3:CQ$1048576,1)+COUNTIF($CQ$3:CQ202,CQ202)-1)</f>
        <v/>
      </c>
      <c r="AT202" s="21" t="str">
        <f>IF(C202="",IF(OR(AND($H202&lt;&gt;"",C202=""),AND($F201=$F202,$AZ202&lt;&gt;""),COUNTA($H$3:$H$1048576,#REF!,$F$3:$F$1048576)&gt;COUNTA($H$3:$H202,#REF!,$F$3:$F202),$AZ202&lt;&gt;""),INDEX(AT$3:AT$1048576,MATCH(MAX($AQ$3:$AQ201),$AQ$3:$AQ$1048576,0),0),""),C202)</f>
        <v/>
      </c>
      <c r="AU202" s="21" t="str">
        <f>IF(D202="",IF(OR(AND($H202&lt;&gt;"",D202=""),AND($F201=$F202,$AZ202&lt;&gt;""),COUNTA($H$3:$H$1048576,#REF!,$F$3:$F$1048576)&gt;COUNTA($H$3:$H202,#REF!,$F$3:$F202),$AZ202&lt;&gt;""),INDEX(AU$3:AU$1048576,MATCH(MAX($AQ$3:$AQ201),$AQ$3:$AQ$1048576,0),0),""),D202)</f>
        <v/>
      </c>
      <c r="AV202" s="21" t="str">
        <f>IF(E202="",IF(OR(AND($H202&lt;&gt;"",E202=""),AND($F201=$F202,$AZ202&lt;&gt;""),COUNTA($H$3:$H$1048576,#REF!,$F$3:$F$1048576)&gt;COUNTA($H$3:$H202,#REF!,$F$3:$F202),$AZ202&lt;&gt;""),INDEX(AV$3:AV$1048576,MATCH(MAX($AQ$3:$AQ201),$AQ$3:$AQ$1048576,0),0),""),E202)</f>
        <v/>
      </c>
      <c r="AW202" s="24" t="str">
        <f t="shared" si="340"/>
        <v/>
      </c>
      <c r="AX202" s="13" t="str">
        <f t="shared" si="341"/>
        <v/>
      </c>
      <c r="AY202" s="4" t="str">
        <f t="shared" si="342"/>
        <v/>
      </c>
      <c r="AZ202" s="4" t="str">
        <f>IF(AX202="",IF(OR(AND(H202&lt;&gt;"",F202=""),COUNTA($H$3:$H$1048576)&gt;COUNTA($H$3:$H202)),INDEX(AX$3:AX202,MATCH(MAX($AQ$3:AQ202),AQ$3:AQ202,0),0),""),AX202)</f>
        <v/>
      </c>
      <c r="BA202" s="4" t="str">
        <f>IF(AY202="",IF(AND(H202&lt;&gt;"",F202=""),INDEX(AY$3:AY202,MATCH(MAX($AQ$3:AQ202),AQ$3:AQ202,0),0),""),AY202)</f>
        <v/>
      </c>
      <c r="BB202" s="82" t="str">
        <f>IF(BC202="","",RANK(BC202,BC$3:BC$1048576,1)+COUNTIF($BC$3:BC202,BC202)-1)</f>
        <v/>
      </c>
      <c r="BC202" s="139" t="str">
        <f t="shared" si="343"/>
        <v/>
      </c>
      <c r="BD202" s="46" t="str">
        <f t="shared" si="344"/>
        <v/>
      </c>
      <c r="BE202" s="46" t="str">
        <f t="shared" si="345"/>
        <v/>
      </c>
      <c r="BF202" s="46" t="str">
        <f t="shared" si="346"/>
        <v/>
      </c>
      <c r="BG202" s="4" t="str">
        <f t="shared" si="347"/>
        <v/>
      </c>
      <c r="BH202" s="180" t="str">
        <f t="shared" si="348"/>
        <v/>
      </c>
      <c r="BI202" s="16" t="str">
        <f t="shared" si="349"/>
        <v/>
      </c>
      <c r="BJ202" s="52" t="str">
        <f>IF(BI202="","",IF(W202="","",IF(AND(K202=$K$1,$K$1&lt;&gt;""),$BT$2,IFERROR(IF(INDEX(価格設定!$D$5:$D$1048576,MATCH(Q202,価格設定!$B$5:$B$1048576,0),0)=価格設定!$D$3,$BT$2,$BS$2),$BS$2))))</f>
        <v/>
      </c>
      <c r="BK202" s="16" t="str">
        <f>IF(BI202="","",IF(COUNTIF($BI$3:BI202,BI202)=1,1,IF(AND(BI201=BI202,BH202=""),BK201,COUNTIF($BH$3:BH202,BH202))))</f>
        <v/>
      </c>
      <c r="BL202" s="52" t="str">
        <f t="shared" si="350"/>
        <v/>
      </c>
      <c r="BM202" s="52" t="str">
        <f t="shared" si="351"/>
        <v/>
      </c>
      <c r="BN202" s="119" t="str">
        <f t="shared" si="352"/>
        <v/>
      </c>
      <c r="BO202" s="119" t="str">
        <f t="shared" si="353"/>
        <v/>
      </c>
      <c r="BP202" s="17" t="str">
        <f t="shared" si="354"/>
        <v/>
      </c>
      <c r="BQ202" s="17" t="str">
        <f t="shared" si="355"/>
        <v/>
      </c>
      <c r="BR202" s="17" t="str">
        <f>IF(OR(BP202="",COUNTIF($BO$3:BO202,BO202)&lt;&gt;1),"",SUMIF(BO$3:BO$1048576,BO202,BP$3:BP$1048576))</f>
        <v/>
      </c>
      <c r="BS202" s="17" t="str">
        <f t="shared" si="356"/>
        <v/>
      </c>
      <c r="BT202" s="17" t="str">
        <f t="shared" si="357"/>
        <v/>
      </c>
      <c r="BU202" s="17" t="str">
        <f t="shared" si="358"/>
        <v/>
      </c>
      <c r="BV202" s="24" t="str">
        <f t="shared" si="359"/>
        <v/>
      </c>
      <c r="BW202" s="24" t="str">
        <f t="shared" si="360"/>
        <v/>
      </c>
      <c r="BX202" s="24" t="str">
        <f t="shared" si="361"/>
        <v/>
      </c>
      <c r="BY202" s="26" t="str">
        <f t="shared" si="362"/>
        <v/>
      </c>
      <c r="BZ202" s="26" t="str">
        <f t="shared" si="363"/>
        <v/>
      </c>
      <c r="CA202" s="26" t="str">
        <f t="shared" si="364"/>
        <v/>
      </c>
      <c r="CB202" s="66" t="str">
        <f t="shared" si="365"/>
        <v/>
      </c>
      <c r="CC202" s="65" t="str">
        <f t="shared" si="366"/>
        <v/>
      </c>
      <c r="CD202" s="26" t="str">
        <f t="shared" si="367"/>
        <v/>
      </c>
      <c r="CE202" s="26" t="str">
        <f t="shared" si="368"/>
        <v/>
      </c>
      <c r="CF202" s="193" t="str">
        <f t="shared" si="369"/>
        <v/>
      </c>
      <c r="CG202" s="193" t="str">
        <f t="shared" si="370"/>
        <v/>
      </c>
      <c r="CH202" s="26" t="str">
        <f t="shared" si="371"/>
        <v/>
      </c>
      <c r="CI202" s="26" t="str">
        <f t="shared" si="372"/>
        <v/>
      </c>
      <c r="CJ202" s="65" t="str">
        <f t="shared" si="373"/>
        <v/>
      </c>
      <c r="CK202" s="65" t="str">
        <f t="shared" si="374"/>
        <v/>
      </c>
      <c r="CL202" s="64" t="str">
        <f t="shared" si="375"/>
        <v/>
      </c>
      <c r="CM202" s="64" t="str">
        <f t="shared" si="376"/>
        <v/>
      </c>
      <c r="CN202" s="65" t="str">
        <f t="shared" si="377"/>
        <v/>
      </c>
      <c r="CP202" s="63" t="str">
        <f>IF(BH202="","",MAX($CP$3:CP201)+1)</f>
        <v/>
      </c>
      <c r="CQ202" s="24" t="str">
        <f t="shared" si="378"/>
        <v/>
      </c>
      <c r="CR202" s="24" t="str">
        <f t="shared" si="379"/>
        <v/>
      </c>
      <c r="CS202" s="24" t="str">
        <f t="shared" si="380"/>
        <v/>
      </c>
      <c r="CT202" s="58" t="str">
        <f>IF(BO202="","",COUNTIF($BO$3:BO202,BO202)&amp;"@"&amp;BO202)</f>
        <v/>
      </c>
      <c r="CU202" s="16" t="str">
        <f t="shared" si="414"/>
        <v/>
      </c>
      <c r="CV202" s="63" t="str">
        <f t="shared" si="381"/>
        <v/>
      </c>
      <c r="CW202" s="16" t="str">
        <f t="shared" si="382"/>
        <v/>
      </c>
      <c r="CX202" s="16" t="str">
        <f t="shared" si="383"/>
        <v/>
      </c>
      <c r="CY202" s="16" t="str">
        <f t="shared" si="384"/>
        <v/>
      </c>
      <c r="CZ202" s="85" t="str">
        <f t="shared" si="385"/>
        <v/>
      </c>
      <c r="DA202" s="16" t="str">
        <f t="shared" si="386"/>
        <v/>
      </c>
      <c r="DB202" s="16" t="str">
        <f t="shared" si="387"/>
        <v/>
      </c>
      <c r="DC202" s="28" t="str">
        <f>IF(CP202="","",$DC$1&amp;(INDEX(価格設定!D$1:XFD$3,ROW(価格設定!$D$3),MATCH($AW202,価格設定!D$1:XFD$1,1))*100)&amp;"%")</f>
        <v/>
      </c>
      <c r="DD202" s="28" t="str">
        <f>IF(CP202="","",$DD$1&amp;(INDEX(価格設定!D$1:XFD$3,ROW(価格設定!$D$2),MATCH($AW202,価格設定!D$1:XFD$1,1))*100)&amp;"%")</f>
        <v/>
      </c>
      <c r="DE202" s="29" t="str">
        <f t="shared" si="388"/>
        <v/>
      </c>
      <c r="DG202" s="58" t="str">
        <f t="shared" si="389"/>
        <v/>
      </c>
      <c r="DH202" s="58" t="str">
        <f t="shared" si="390"/>
        <v/>
      </c>
      <c r="DI202" s="58" t="str">
        <f t="shared" si="391"/>
        <v/>
      </c>
      <c r="DJ202" s="85" t="str">
        <f t="shared" si="392"/>
        <v/>
      </c>
      <c r="DL202" s="58" t="str">
        <f>IF(COUNTIF(DG$3:DG$1048576,DG202)=COUNTIF($DG$3:$DG202,DG202),DG202,"")</f>
        <v/>
      </c>
      <c r="DM202" s="85" t="str">
        <f t="shared" si="393"/>
        <v/>
      </c>
      <c r="DN202" s="85" t="str">
        <f t="shared" si="415"/>
        <v/>
      </c>
      <c r="DO202" s="85" t="str">
        <f t="shared" si="415"/>
        <v/>
      </c>
      <c r="DP202" s="303"/>
      <c r="DQ202" s="17" t="str">
        <f t="shared" si="416"/>
        <v/>
      </c>
      <c r="DR202" s="17" t="str">
        <f t="shared" si="417"/>
        <v/>
      </c>
      <c r="DS202" s="17" t="str">
        <f t="shared" si="418"/>
        <v/>
      </c>
      <c r="DU202" s="16" t="str">
        <f t="shared" si="394"/>
        <v/>
      </c>
      <c r="DV202" s="16" t="str">
        <f>IF(DU202="","",COUNT($DU$3:DU202))</f>
        <v/>
      </c>
      <c r="DW202" s="16" t="str">
        <f t="shared" si="395"/>
        <v/>
      </c>
      <c r="DX202" s="16" t="str">
        <f t="shared" si="396"/>
        <v/>
      </c>
      <c r="DY202" s="16" t="str">
        <f>IF(DZ202="","",COUNTIF(DZ$3:DZ202,DZ202))</f>
        <v/>
      </c>
      <c r="DZ202" s="16" t="str">
        <f t="shared" si="397"/>
        <v/>
      </c>
      <c r="EA202" s="16" t="str">
        <f t="shared" si="398"/>
        <v/>
      </c>
      <c r="EB202" s="16" t="str">
        <f t="shared" si="399"/>
        <v/>
      </c>
      <c r="EC202" s="16" t="str">
        <f t="shared" si="400"/>
        <v/>
      </c>
      <c r="ED202" s="16" t="str">
        <f t="shared" si="401"/>
        <v/>
      </c>
      <c r="EE202" s="16" t="str">
        <f t="shared" si="402"/>
        <v/>
      </c>
      <c r="EF202" s="16" t="str">
        <f t="shared" si="403"/>
        <v/>
      </c>
      <c r="EG202" s="16" t="str">
        <f t="shared" si="404"/>
        <v/>
      </c>
      <c r="EH202" s="16" t="str">
        <f t="shared" si="405"/>
        <v/>
      </c>
      <c r="EI202" s="16" t="str">
        <f t="shared" si="406"/>
        <v/>
      </c>
      <c r="EJ202" s="16" t="str">
        <f t="shared" si="407"/>
        <v/>
      </c>
      <c r="EK202" s="16" t="str">
        <f t="shared" si="408"/>
        <v/>
      </c>
      <c r="EL202" s="58" t="str">
        <f t="shared" si="409"/>
        <v/>
      </c>
      <c r="EM202" s="58" t="str">
        <f>IF(OR($DZ202="",CR202=""),IF($EL202="","",$EL202),IF(OR(CR202="なし",CR202=0),領収書!$H$1,CR202))</f>
        <v/>
      </c>
      <c r="EN202" s="58" t="str">
        <f>IF(OR($DZ202="",CS202=""),IF($EL202="","",$EL202),IF(OR(CS202="なし",CS202=0),入力!$EN$1,CS202))</f>
        <v/>
      </c>
      <c r="EO202" s="63" t="str">
        <f t="shared" si="410"/>
        <v/>
      </c>
      <c r="EP202" s="63" t="str">
        <f t="shared" si="411"/>
        <v/>
      </c>
      <c r="ER202" s="16" t="str">
        <f>IF(AND(COUNTIF($ET$3:ET202,ET202)=1,ET202&lt;&gt;""),MAX($ER$3:ER201)+1,"")</f>
        <v/>
      </c>
      <c r="ES202" s="16" t="str">
        <f>IF(価格設定!B204="","",価格設定!B204)</f>
        <v/>
      </c>
      <c r="ET202" s="16" t="str">
        <f>IF(価格設定!C204="","",価格設定!C204)</f>
        <v/>
      </c>
      <c r="EV202" s="16" t="str">
        <f t="shared" si="419"/>
        <v/>
      </c>
      <c r="EW202" s="16" t="str">
        <f t="shared" si="412"/>
        <v/>
      </c>
    </row>
    <row r="203" spans="1:153" ht="30" customHeight="1" x14ac:dyDescent="0.2">
      <c r="A203" s="225"/>
      <c r="B203" s="212"/>
      <c r="C203" s="221"/>
      <c r="D203" s="164"/>
      <c r="E203" s="165"/>
      <c r="F203" s="166"/>
      <c r="G203" s="167"/>
      <c r="H203" s="179"/>
      <c r="I203" s="306"/>
      <c r="J203" s="169"/>
      <c r="K203" s="179"/>
      <c r="L203" s="186"/>
      <c r="M203" s="186"/>
      <c r="N203" s="168"/>
      <c r="O203" s="170"/>
      <c r="P203" s="212"/>
      <c r="Q203" s="179" t="str">
        <f>IFERROR(IF(H203="","",IFERROR(INDEX(価格設定!$B$5:$B$1048576,MATCH(H203,価格設定!$B$5:$B$1048576,0),0),INDEX(価格設定!$B$5:$B$1048576,MATCH("*"&amp;H203&amp;"*",価格設定!$B$5:$B$1048576,0),0))),H203)</f>
        <v/>
      </c>
      <c r="R203" s="250" t="str">
        <f>IFERROR(IF(Q203="",IF(K203="","",K203),IF(K203="",IF(INDEX(価格設定!$C$5:$C$1048576,MATCH(Q203,価格設定!$B$5:$B$1048576,0),0)=0,"",INDEX(価格設定!$C$5:$C$1048576,MATCH(Q203,価格設定!$B$5:$B$1048576,0),0)),IF(K203="なし","",K203))),"")</f>
        <v/>
      </c>
      <c r="S203" s="308" t="str">
        <f t="shared" ref="S203:S266" si="420">IF(I203="","",I203)</f>
        <v/>
      </c>
      <c r="T203" s="126" t="str">
        <f>IFERROR(IF(J203="",IF(INDEX(価格設定!$E$5:$R$1048576,MATCH($Q203,価格設定!B$5:B$1048576,0),MATCH($AW203,価格設定!E$1:X$1,1))=0,"",INDEX(価格設定!$E$5:$R$1048576,MATCH($Q203,価格設定!B$5:B$1048576,0),MATCH($AW203,価格設定!E$1:X$1,1))),J203),"")</f>
        <v/>
      </c>
      <c r="U203" s="126" t="str">
        <f t="shared" ref="U203:U266" si="421">IFERROR(IF(J203&lt;&gt;"",IF(J203="","",IF(J203&lt;0,J203,I203*J203)),IF(J203&lt;0,J203,I203*T203)),"")</f>
        <v/>
      </c>
      <c r="V203" s="132" t="str">
        <f t="shared" ref="V203:V266" si="422">IFERROR(IF(U203="","",IF(U203&lt;0,T203,IF(U203=X203,X203,U203+X203))),"")</f>
        <v/>
      </c>
      <c r="W203" s="127" t="str">
        <f>IFERROR(IF(OR(T203="",T203&lt;0),"",IFERROR(INDEX(価格設定!E$2:X$3,IF(AND(K203=$K$1,$K$1&lt;&gt;""),ROW(価格設定!$D$3)-1,MATCH(INDEX(価格設定!$D$5:$D$1048576,MATCH(Q203,価格設定!$B$5:$B$1048576,0),0),価格設定!$D$2:$D$3,0)),MATCH($AW203,価格設定!E$1:X$1,1)),INDEX(価格設定!E$2:X$2,0,MATCH($AW203,価格設定!E$1:X$1,1)))),"")</f>
        <v/>
      </c>
      <c r="X203" s="126" t="str">
        <f t="shared" si="413"/>
        <v/>
      </c>
      <c r="Y203" s="128" t="str">
        <f t="shared" ref="Y203:Y266" si="423">IF(OR(BS203="",BS203=0),"",BS203)</f>
        <v/>
      </c>
      <c r="Z203" s="126" t="str">
        <f t="shared" ref="Z203:Z266" si="424">IF(OR(BT203="",BT203=0),"",BT203)</f>
        <v/>
      </c>
      <c r="AA203" s="129" t="str">
        <f t="shared" ref="AA203:AA266" si="425">IF(OR(BU203="",COUNTIF(O203,"*"&amp;$O$1&amp;"*")),"",BU203)</f>
        <v/>
      </c>
      <c r="AB203" s="126" t="str">
        <f t="shared" ref="AB203:AB266" si="426">IF(BR203="","",BR203)</f>
        <v/>
      </c>
      <c r="AC203" s="280" t="str">
        <f t="shared" ref="AC203:AC266" si="427">IF(AB203="","",SUM(AA203:AB203))</f>
        <v/>
      </c>
      <c r="AD203" s="15"/>
      <c r="AE203" s="204" t="str">
        <f>IF(AF203="","",COUNT($AF$3:AF203))</f>
        <v/>
      </c>
      <c r="AF203" s="206" t="str">
        <f t="shared" ref="AF203:AF266" si="428">IF(DL203="","",DL203)</f>
        <v/>
      </c>
      <c r="AG203" s="204" t="str">
        <f t="shared" ref="AG203:AG266" si="429">IF(OR(DM203="",DM203=0),"",DM203)</f>
        <v/>
      </c>
      <c r="AH203" s="204" t="str">
        <f t="shared" ref="AH203:AH266" si="430">IF(OR(DN203="",DN203=0),"",DN203)</f>
        <v/>
      </c>
      <c r="AI203" s="287"/>
      <c r="AJ203" s="15"/>
      <c r="AK203" s="138" t="str">
        <f t="shared" ref="AK203:AK266" si="431">IF(AO203="","",DATE(AT203,AU203,AV203))</f>
        <v/>
      </c>
      <c r="AL203" s="131" t="str">
        <f t="shared" ref="AL203:AL266" si="432">IF(OR(DR203="",DR203=0),"",DR203)</f>
        <v/>
      </c>
      <c r="AM203" s="131" t="str">
        <f t="shared" ref="AM203:AM266" si="433">IF(OR(DS203="",DS203=0),"",DS203)</f>
        <v/>
      </c>
      <c r="AN203" s="313" t="str">
        <f t="shared" ref="AN203:AN266" si="434">IF(OR(DQ203="",DQ203=0),"",DQ203)</f>
        <v/>
      </c>
      <c r="AO203" s="316" t="str">
        <f t="shared" ref="AO203:AO266" si="435">IF(AN203="","",SUM(AL203:AN203))</f>
        <v/>
      </c>
      <c r="AP203" s="18"/>
      <c r="AQ203" s="3" t="str">
        <f>IF(F203="","",MAX($AQ$3:AQ202)+1)</f>
        <v/>
      </c>
      <c r="AR203" s="3" t="str">
        <f>IF(OR(AQ203="",BB203=""),"",MAX($AR$3:AR202)+1)</f>
        <v/>
      </c>
      <c r="AS203" s="3" t="str">
        <f>IF(CQ203="","",RANK(CQ203,CQ$3:CQ$1048576,1)+COUNTIF($CQ$3:CQ203,CQ203)-1)</f>
        <v/>
      </c>
      <c r="AT203" s="21" t="str">
        <f>IF(C203="",IF(OR(AND($H203&lt;&gt;"",C203=""),AND($F202=$F203,$AZ203&lt;&gt;""),COUNTA($H$3:$H$1048576,#REF!,$F$3:$F$1048576)&gt;COUNTA($H$3:$H203,#REF!,$F$3:$F203),$AZ203&lt;&gt;""),INDEX(AT$3:AT$1048576,MATCH(MAX($AQ$3:$AQ202),$AQ$3:$AQ$1048576,0),0),""),C203)</f>
        <v/>
      </c>
      <c r="AU203" s="21" t="str">
        <f>IF(D203="",IF(OR(AND($H203&lt;&gt;"",D203=""),AND($F202=$F203,$AZ203&lt;&gt;""),COUNTA($H$3:$H$1048576,#REF!,$F$3:$F$1048576)&gt;COUNTA($H$3:$H203,#REF!,$F$3:$F203),$AZ203&lt;&gt;""),INDEX(AU$3:AU$1048576,MATCH(MAX($AQ$3:$AQ202),$AQ$3:$AQ$1048576,0),0),""),D203)</f>
        <v/>
      </c>
      <c r="AV203" s="21" t="str">
        <f>IF(E203="",IF(OR(AND($H203&lt;&gt;"",E203=""),AND($F202=$F203,$AZ203&lt;&gt;""),COUNTA($H$3:$H$1048576,#REF!,$F$3:$F$1048576)&gt;COUNTA($H$3:$H203,#REF!,$F$3:$F203),$AZ203&lt;&gt;""),INDEX(AV$3:AV$1048576,MATCH(MAX($AQ$3:$AQ202),$AQ$3:$AQ$1048576,0),0),""),E203)</f>
        <v/>
      </c>
      <c r="AW203" s="24" t="str">
        <f t="shared" ref="AW203:AW266" si="436">IF(AV203="","",DATE(AT203,AU203,AV203))</f>
        <v/>
      </c>
      <c r="AX203" s="13" t="str">
        <f t="shared" ref="AX203:AX266" si="437">IF(F203="","",F203)</f>
        <v/>
      </c>
      <c r="AY203" s="4" t="str">
        <f t="shared" ref="AY203:AY266" si="438">IF(N203="",IF(AT203="","",$AY$1),N203)</f>
        <v/>
      </c>
      <c r="AZ203" s="4" t="str">
        <f>IF(AX203="",IF(OR(AND(H203&lt;&gt;"",F203=""),COUNTA($H$3:$H$1048576)&gt;COUNTA($H$3:$H203)),INDEX(AX$3:AX203,MATCH(MAX($AQ$3:AQ203),AQ$3:AQ203,0),0),""),AX203)</f>
        <v/>
      </c>
      <c r="BA203" s="4" t="str">
        <f>IF(AY203="",IF(AND(H203&lt;&gt;"",F203=""),INDEX(AY$3:AY203,MATCH(MAX($AQ$3:AQ203),AQ$3:AQ203,0),0),""),AY203)</f>
        <v/>
      </c>
      <c r="BB203" s="82" t="str">
        <f>IF(BC203="","",RANK(BC203,BC$3:BC$1048576,1)+COUNTIF($BC$3:BC203,BC203)-1)</f>
        <v/>
      </c>
      <c r="BC203" s="139" t="str">
        <f t="shared" ref="BC203:BC266" si="439">IF(BG203="","",IF(COUNTIF(BG203,"*"&amp;$AT$1&amp;$AU$1&amp;$AV$1&amp;$AW$1&amp;"*"),AW203,""))</f>
        <v/>
      </c>
      <c r="BD203" s="46" t="str">
        <f t="shared" ref="BD203:BD266" si="440">IF(OR(AT$1="",AT203=""),"",AT203&amp;AT$2)</f>
        <v/>
      </c>
      <c r="BE203" s="46" t="str">
        <f t="shared" ref="BE203:BE266" si="441">IF(OR(AU$1="",AU203=""),"",AU203&amp;AU$2)</f>
        <v/>
      </c>
      <c r="BF203" s="46" t="str">
        <f t="shared" ref="BF203:BF266" si="442">IF(OR(AV$1="",AV203=""),"",AV203&amp;AV$2)</f>
        <v/>
      </c>
      <c r="BG203" s="4" t="str">
        <f t="shared" ref="BG203:BG266" si="443">IF(AZ203="","",IF(AND($AT$1="",$AU$1="",$AV$1="",$AW$1=""),AZ203,BD203&amp;BE203&amp;BF203&amp;IF($AW$1="","",IF(COUNTIF(AZ203,"*"&amp;$AW$1&amp;"*"),$AW$1,""))))</f>
        <v/>
      </c>
      <c r="BH203" s="180" t="str">
        <f t="shared" ref="BH203:BH266" si="444">IF(AX203="",IF(AND(BI202="",BI203&lt;&gt;""),BI203,""),BI203)</f>
        <v/>
      </c>
      <c r="BI203" s="16" t="str">
        <f t="shared" ref="BI203:BI266" si="445">IF(AW203="","",AW203&amp;"@"&amp;AZ203)</f>
        <v/>
      </c>
      <c r="BJ203" s="52" t="str">
        <f>IF(BI203="","",IF(W203="","",IF(AND(K203=$K$1,$K$1&lt;&gt;""),$BT$2,IFERROR(IF(INDEX(価格設定!$D$5:$D$1048576,MATCH(Q203,価格設定!$B$5:$B$1048576,0),0)=価格設定!$D$3,$BT$2,$BS$2),$BS$2))))</f>
        <v/>
      </c>
      <c r="BK203" s="16" t="str">
        <f>IF(BI203="","",IF(COUNTIF($BI$3:BI203,BI203)=1,1,IF(AND(BI202=BI203,BH203=""),BK202,COUNTIF($BH$3:BH203,BH203))))</f>
        <v/>
      </c>
      <c r="BL203" s="52" t="str">
        <f t="shared" ref="BL203:BL266" si="446">IF(W203="","",W203)</f>
        <v/>
      </c>
      <c r="BM203" s="52" t="str">
        <f t="shared" ref="BM203:BM266" si="447">IF(OR(BI203="",BJ203=""),"",BI203&amp;"@"&amp;BJ203&amp;"@"&amp;BK203)</f>
        <v/>
      </c>
      <c r="BN203" s="119" t="str">
        <f t="shared" ref="BN203:BN266" si="448">IF(BI203="","",BI203&amp;"@"&amp;BY203&amp;"@"&amp;BK203)</f>
        <v/>
      </c>
      <c r="BO203" s="119" t="str">
        <f t="shared" ref="BO203:BO266" si="449">IF(BI203="","",BI203&amp;"@"&amp;BK203)</f>
        <v/>
      </c>
      <c r="BP203" s="17" t="str">
        <f t="shared" ref="BP203:BP266" si="450">IF($AZ203="","",U203)</f>
        <v/>
      </c>
      <c r="BQ203" s="17" t="str">
        <f t="shared" ref="BQ203:BQ266" si="451">IF($AZ203="","",X203)</f>
        <v/>
      </c>
      <c r="BR203" s="17" t="str">
        <f>IF(OR(BP203="",COUNTIF($BO$3:BO203,BO203)&lt;&gt;1),"",SUMIF(BO$3:BO$1048576,BO203,BP$3:BP$1048576))</f>
        <v/>
      </c>
      <c r="BS203" s="17" t="str">
        <f t="shared" ref="BS203:BS266" si="452">IF($BR203="","",SUMIF($BM$3:$BM$1048576,$BI203&amp;"@"&amp;BS$2&amp;"@"&amp;BK203,$BQ$3:$BQ$1048576))</f>
        <v/>
      </c>
      <c r="BT203" s="17" t="str">
        <f t="shared" ref="BT203:BT266" si="453">IF($BR203="","",SUMIF($BM$3:$BM$1048576,$BI203&amp;"@"&amp;BT$2&amp;"@"&amp;BK203,$BQ$3:$BQ$1048576))</f>
        <v/>
      </c>
      <c r="BU203" s="17" t="str">
        <f t="shared" ref="BU203:BU266" si="454">IF($BR203="","",SUM(BS203:BT203))</f>
        <v/>
      </c>
      <c r="BV203" s="24" t="str">
        <f t="shared" ref="BV203:BV266" si="455">IF(AW203="","",AW203)</f>
        <v/>
      </c>
      <c r="BW203" s="24" t="str">
        <f t="shared" ref="BW203:BW266" si="456">IF(AZ203="","",AZ203)</f>
        <v/>
      </c>
      <c r="BX203" s="24" t="str">
        <f t="shared" ref="BX203:BX266" si="457">IF(H203="","",Q203)</f>
        <v/>
      </c>
      <c r="BY203" s="26" t="str">
        <f t="shared" ref="BY203:BY266" si="458">IF(R203="","",R203)</f>
        <v/>
      </c>
      <c r="BZ203" s="26" t="str">
        <f t="shared" ref="BZ203:BZ266" si="459">IF(I203="","",I203)</f>
        <v/>
      </c>
      <c r="CA203" s="26" t="str">
        <f t="shared" ref="CA203:CA266" si="460">IF(T203="","",T203)</f>
        <v/>
      </c>
      <c r="CB203" s="66" t="str">
        <f t="shared" ref="CB203:CB266" si="461">IF(W203="","",W203)</f>
        <v/>
      </c>
      <c r="CC203" s="65" t="str">
        <f t="shared" ref="CC203:CC266" si="462">IF(X203="","",X203)</f>
        <v/>
      </c>
      <c r="CD203" s="26" t="str">
        <f t="shared" ref="CD203:CD266" si="463">IF(U203="","",U203)</f>
        <v/>
      </c>
      <c r="CE203" s="26" t="str">
        <f t="shared" ref="CE203:CE266" si="464">IF(V203="","",V203)</f>
        <v/>
      </c>
      <c r="CF203" s="193" t="str">
        <f t="shared" ref="CF203:CF266" si="465">IF(L203="","",L203)</f>
        <v/>
      </c>
      <c r="CG203" s="193" t="str">
        <f t="shared" ref="CG203:CG266" si="466">IF(M203="","",M203)</f>
        <v/>
      </c>
      <c r="CH203" s="26" t="str">
        <f t="shared" ref="CH203:CH266" si="467">IF(BA203="","",BA203)</f>
        <v/>
      </c>
      <c r="CI203" s="26" t="str">
        <f t="shared" ref="CI203:CI266" si="468">IF(O203="","",O203)</f>
        <v/>
      </c>
      <c r="CJ203" s="65" t="str">
        <f t="shared" ref="CJ203:CJ266" si="469">IF(Y203="","",Y203)</f>
        <v/>
      </c>
      <c r="CK203" s="65" t="str">
        <f t="shared" ref="CK203:CK266" si="470">IF(Z203="","",Z203)</f>
        <v/>
      </c>
      <c r="CL203" s="64" t="str">
        <f t="shared" ref="CL203:CL266" si="471">IF(AA203="","",AA203)</f>
        <v/>
      </c>
      <c r="CM203" s="64" t="str">
        <f t="shared" ref="CM203:CM266" si="472">IF(AB203="","",AB203)</f>
        <v/>
      </c>
      <c r="CN203" s="65" t="str">
        <f t="shared" ref="CN203:CN266" si="473">IF(AC203="","",AC203)</f>
        <v/>
      </c>
      <c r="CP203" s="63" t="str">
        <f>IF(BH203="","",MAX($CP$3:CP202)+1)</f>
        <v/>
      </c>
      <c r="CQ203" s="24" t="str">
        <f t="shared" ref="CQ203:CQ266" si="474">IF(CP203="","",AW203)</f>
        <v/>
      </c>
      <c r="CR203" s="24" t="str">
        <f t="shared" ref="CR203:CR266" si="475">IF(L203="","",L203)</f>
        <v/>
      </c>
      <c r="CS203" s="24" t="str">
        <f t="shared" ref="CS203:CS266" si="476">IF(M203="","",M203)</f>
        <v/>
      </c>
      <c r="CT203" s="58" t="str">
        <f>IF(BO203="","",COUNTIF($BO$3:BO203,BO203)&amp;"@"&amp;BO203)</f>
        <v/>
      </c>
      <c r="CU203" s="16" t="str">
        <f t="shared" si="414"/>
        <v/>
      </c>
      <c r="CV203" s="63" t="str">
        <f t="shared" ref="CV203:CV266" si="477">IF(BZ203="","",BZ203)</f>
        <v/>
      </c>
      <c r="CW203" s="16" t="str">
        <f t="shared" ref="CW203:CW266" si="478">IF(OR(T203="",0&gt;T203),"",T203)</f>
        <v/>
      </c>
      <c r="CX203" s="16" t="str">
        <f t="shared" ref="CX203:CX266" si="479">IF(U203="","",U203)</f>
        <v/>
      </c>
      <c r="CY203" s="16" t="str">
        <f t="shared" ref="CY203:CY266" si="480">IF(O203="","",O203)</f>
        <v/>
      </c>
      <c r="CZ203" s="85" t="str">
        <f t="shared" ref="CZ203:CZ266" si="481">IF($CP203="","",CN203)</f>
        <v/>
      </c>
      <c r="DA203" s="16" t="str">
        <f t="shared" ref="DA203:DA266" si="482">IF(OR($CP203="",COUNTIF(CY203,"*"&amp;$O$1&amp;"*")),"",CK203)</f>
        <v/>
      </c>
      <c r="DB203" s="16" t="str">
        <f t="shared" ref="DB203:DB266" si="483">IF(OR($CP203="",COUNTIF(CY203,"*"&amp;$O$1&amp;"*")),"",CJ203)</f>
        <v/>
      </c>
      <c r="DC203" s="28" t="str">
        <f>IF(CP203="","",$DC$1&amp;(INDEX(価格設定!D$1:XFD$3,ROW(価格設定!$D$3),MATCH($AW203,価格設定!D$1:XFD$1,1))*100)&amp;"%")</f>
        <v/>
      </c>
      <c r="DD203" s="28" t="str">
        <f>IF(CP203="","",$DD$1&amp;(INDEX(価格設定!D$1:XFD$3,ROW(価格設定!$D$2),MATCH($AW203,価格設定!D$1:XFD$1,1))*100)&amp;"%")</f>
        <v/>
      </c>
      <c r="DE203" s="29" t="str">
        <f t="shared" ref="DE203:DE266" si="484">IF(P203="","",P203)</f>
        <v/>
      </c>
      <c r="DG203" s="58" t="str">
        <f t="shared" ref="DG203:DG266" si="485">IF(AW203="","",AW203)</f>
        <v/>
      </c>
      <c r="DH203" s="58" t="str">
        <f t="shared" ref="DH203:DH266" si="486">IF(BA203="","",BA203)</f>
        <v/>
      </c>
      <c r="DI203" s="58" t="str">
        <f t="shared" ref="DI203:DI266" si="487">IF(DG203="","",DG203&amp;DH203)</f>
        <v/>
      </c>
      <c r="DJ203" s="85" t="str">
        <f t="shared" ref="DJ203:DJ266" si="488">IF(CN203="","",CN203)</f>
        <v/>
      </c>
      <c r="DL203" s="58" t="str">
        <f>IF(COUNTIF(DG$3:DG$1048576,DG203)=COUNTIF($DG$3:$DG203,DG203),DG203,"")</f>
        <v/>
      </c>
      <c r="DM203" s="85" t="str">
        <f t="shared" ref="DM203:DM266" si="489">IF(DL203="","",SUMIF(DI$3:DI$1048576,DL203&amp;$DM$2,DJ$3:DJ$1048576))</f>
        <v/>
      </c>
      <c r="DN203" s="85" t="str">
        <f t="shared" si="415"/>
        <v/>
      </c>
      <c r="DO203" s="85" t="str">
        <f t="shared" si="415"/>
        <v/>
      </c>
      <c r="DP203" s="303"/>
      <c r="DQ203" s="17" t="str">
        <f t="shared" si="416"/>
        <v/>
      </c>
      <c r="DR203" s="17" t="str">
        <f t="shared" si="417"/>
        <v/>
      </c>
      <c r="DS203" s="17" t="str">
        <f t="shared" si="418"/>
        <v/>
      </c>
      <c r="DU203" s="16" t="str">
        <f t="shared" ref="DU203:DU266" si="490">IF(B203="","",B203)</f>
        <v/>
      </c>
      <c r="DV203" s="16" t="str">
        <f>IF(DU203="","",COUNT($DU$3:DU203))</f>
        <v/>
      </c>
      <c r="DW203" s="16" t="str">
        <f t="shared" ref="DW203:DW266" si="491">IF($DV$2=0,IF(DU203="","",DU203),IF(DV203="","",DV203))</f>
        <v/>
      </c>
      <c r="DX203" s="16" t="str">
        <f t="shared" ref="DX203:DX266" si="492">IF(B203="","",BO203)</f>
        <v/>
      </c>
      <c r="DY203" s="16" t="str">
        <f>IF(DZ203="","",COUNTIF(DZ$3:DZ203,DZ203))</f>
        <v/>
      </c>
      <c r="DZ203" s="16" t="str">
        <f t="shared" ref="DZ203:DZ266" si="493">IFERROR(IF(BO203=INDEX(BO$3:BO$1048576,MATCH($DW$2,DW$3:DW$1048576,0),0),INDEX(BO$3:BO$1048576,MATCH($DW$2,DW$3:DW$1048576,0),0),""),"")</f>
        <v/>
      </c>
      <c r="EA203" s="16" t="str">
        <f t="shared" ref="EA203:EA266" si="494">IF(OR(DZ203="",DU203=0,AZ203="なし"),"",AZ203&amp;IF(G203="",$EA$1,"　"&amp;G203))</f>
        <v/>
      </c>
      <c r="EB203" s="16" t="str">
        <f t="shared" ref="EB203:EB266" si="495">IF(DZ203="","",CU203)</f>
        <v/>
      </c>
      <c r="EC203" s="16" t="str">
        <f t="shared" ref="EC203:EC266" si="496">IF($DZ203="","",CV203)</f>
        <v/>
      </c>
      <c r="ED203" s="16" t="str">
        <f t="shared" ref="ED203:ED266" si="497">IF($DZ203="","",CW203)</f>
        <v/>
      </c>
      <c r="EE203" s="16" t="str">
        <f t="shared" ref="EE203:EE266" si="498">IF($DZ203="","",CX203)</f>
        <v/>
      </c>
      <c r="EF203" s="16" t="str">
        <f t="shared" ref="EF203:EF266" si="499">IF($DZ203="","",CY203)</f>
        <v/>
      </c>
      <c r="EG203" s="16" t="str">
        <f t="shared" ref="EG203:EG266" si="500">IF($DZ203="","",CZ203)</f>
        <v/>
      </c>
      <c r="EH203" s="16" t="str">
        <f t="shared" ref="EH203:EH266" si="501">IF($DZ203="","",DA203)</f>
        <v/>
      </c>
      <c r="EI203" s="16" t="str">
        <f t="shared" ref="EI203:EI266" si="502">IF($DZ203="","",DB203)</f>
        <v/>
      </c>
      <c r="EJ203" s="16" t="str">
        <f t="shared" ref="EJ203:EJ266" si="503">IF($DZ203="","",DC203)</f>
        <v/>
      </c>
      <c r="EK203" s="16" t="str">
        <f t="shared" ref="EK203:EK266" si="504">IF($DZ203="","",DD203)</f>
        <v/>
      </c>
      <c r="EL203" s="58" t="str">
        <f t="shared" ref="EL203:EL266" si="505">IF(OR($DY203="",CQ203=""),"",CQ203)</f>
        <v/>
      </c>
      <c r="EM203" s="58" t="str">
        <f>IF(OR($DZ203="",CR203=""),IF($EL203="","",$EL203),IF(OR(CR203="なし",CR203=0),領収書!$H$1,CR203))</f>
        <v/>
      </c>
      <c r="EN203" s="58" t="str">
        <f>IF(OR($DZ203="",CS203=""),IF($EL203="","",$EL203),IF(OR(CS203="なし",CS203=0),入力!$EN$1,CS203))</f>
        <v/>
      </c>
      <c r="EO203" s="63" t="str">
        <f t="shared" ref="EO203:EO266" si="506">IF(OR(DX203="",DE203=""),"",DE203)</f>
        <v/>
      </c>
      <c r="EP203" s="63" t="str">
        <f t="shared" ref="EP203:EP266" si="507">IF(COUNTIF(DX$3:DX$1048576,BO203),BO203,"")</f>
        <v/>
      </c>
      <c r="ER203" s="16" t="str">
        <f>IF(AND(COUNTIF($ET$3:ET203,ET203)=1,ET203&lt;&gt;""),MAX($ER$3:ER202)+1,"")</f>
        <v/>
      </c>
      <c r="ES203" s="16" t="str">
        <f>IF(価格設定!B205="","",価格設定!B205)</f>
        <v/>
      </c>
      <c r="ET203" s="16" t="str">
        <f>IF(価格設定!C205="","",価格設定!C205)</f>
        <v/>
      </c>
      <c r="EV203" s="16" t="str">
        <f t="shared" si="419"/>
        <v/>
      </c>
      <c r="EW203" s="16" t="str">
        <f t="shared" ref="EW203:EW266" si="508">IFERROR(IF(EV203="","",INDEX(ET$3:ET$1048576,MATCH(EV203,ER$3:ER$1048576,0),0)),"")</f>
        <v/>
      </c>
    </row>
    <row r="204" spans="1:153" ht="30" customHeight="1" x14ac:dyDescent="0.2">
      <c r="A204" s="225"/>
      <c r="B204" s="212"/>
      <c r="C204" s="221"/>
      <c r="D204" s="164"/>
      <c r="E204" s="165"/>
      <c r="F204" s="166"/>
      <c r="G204" s="167"/>
      <c r="H204" s="179"/>
      <c r="I204" s="306"/>
      <c r="J204" s="169"/>
      <c r="K204" s="179"/>
      <c r="L204" s="186"/>
      <c r="M204" s="186"/>
      <c r="N204" s="168"/>
      <c r="O204" s="170"/>
      <c r="P204" s="212"/>
      <c r="Q204" s="179" t="str">
        <f>IFERROR(IF(H204="","",IFERROR(INDEX(価格設定!$B$5:$B$1048576,MATCH(H204,価格設定!$B$5:$B$1048576,0),0),INDEX(価格設定!$B$5:$B$1048576,MATCH("*"&amp;H204&amp;"*",価格設定!$B$5:$B$1048576,0),0))),H204)</f>
        <v/>
      </c>
      <c r="R204" s="250" t="str">
        <f>IFERROR(IF(Q204="",IF(K204="","",K204),IF(K204="",IF(INDEX(価格設定!$C$5:$C$1048576,MATCH(Q204,価格設定!$B$5:$B$1048576,0),0)=0,"",INDEX(価格設定!$C$5:$C$1048576,MATCH(Q204,価格設定!$B$5:$B$1048576,0),0)),IF(K204="なし","",K204))),"")</f>
        <v/>
      </c>
      <c r="S204" s="308" t="str">
        <f t="shared" si="420"/>
        <v/>
      </c>
      <c r="T204" s="126" t="str">
        <f>IFERROR(IF(J204="",IF(INDEX(価格設定!$E$5:$R$1048576,MATCH($Q204,価格設定!B$5:B$1048576,0),MATCH($AW204,価格設定!E$1:X$1,1))=0,"",INDEX(価格設定!$E$5:$R$1048576,MATCH($Q204,価格設定!B$5:B$1048576,0),MATCH($AW204,価格設定!E$1:X$1,1))),J204),"")</f>
        <v/>
      </c>
      <c r="U204" s="126" t="str">
        <f t="shared" si="421"/>
        <v/>
      </c>
      <c r="V204" s="132" t="str">
        <f t="shared" si="422"/>
        <v/>
      </c>
      <c r="W204" s="127" t="str">
        <f>IFERROR(IF(OR(T204="",T204&lt;0),"",IFERROR(INDEX(価格設定!E$2:X$3,IF(AND(K204=$K$1,$K$1&lt;&gt;""),ROW(価格設定!$D$3)-1,MATCH(INDEX(価格設定!$D$5:$D$1048576,MATCH(Q204,価格設定!$B$5:$B$1048576,0),0),価格設定!$D$2:$D$3,0)),MATCH($AW204,価格設定!E$1:X$1,1)),INDEX(価格設定!E$2:X$2,0,MATCH($AW204,価格設定!E$1:X$1,1)))),"")</f>
        <v/>
      </c>
      <c r="X204" s="126" t="str">
        <f t="shared" si="413"/>
        <v/>
      </c>
      <c r="Y204" s="128" t="str">
        <f t="shared" si="423"/>
        <v/>
      </c>
      <c r="Z204" s="126" t="str">
        <f t="shared" si="424"/>
        <v/>
      </c>
      <c r="AA204" s="129" t="str">
        <f t="shared" si="425"/>
        <v/>
      </c>
      <c r="AB204" s="126" t="str">
        <f t="shared" si="426"/>
        <v/>
      </c>
      <c r="AC204" s="280" t="str">
        <f t="shared" si="427"/>
        <v/>
      </c>
      <c r="AD204" s="15"/>
      <c r="AE204" s="204" t="str">
        <f>IF(AF204="","",COUNT($AF$3:AF204))</f>
        <v/>
      </c>
      <c r="AF204" s="206" t="str">
        <f t="shared" si="428"/>
        <v/>
      </c>
      <c r="AG204" s="204" t="str">
        <f t="shared" si="429"/>
        <v/>
      </c>
      <c r="AH204" s="204" t="str">
        <f t="shared" si="430"/>
        <v/>
      </c>
      <c r="AI204" s="287"/>
      <c r="AJ204" s="15"/>
      <c r="AK204" s="138" t="str">
        <f t="shared" si="431"/>
        <v/>
      </c>
      <c r="AL204" s="131" t="str">
        <f t="shared" si="432"/>
        <v/>
      </c>
      <c r="AM204" s="131" t="str">
        <f t="shared" si="433"/>
        <v/>
      </c>
      <c r="AN204" s="313" t="str">
        <f t="shared" si="434"/>
        <v/>
      </c>
      <c r="AO204" s="316" t="str">
        <f t="shared" si="435"/>
        <v/>
      </c>
      <c r="AP204" s="18"/>
      <c r="AQ204" s="3" t="str">
        <f>IF(F204="","",MAX($AQ$3:AQ203)+1)</f>
        <v/>
      </c>
      <c r="AR204" s="3" t="str">
        <f>IF(OR(AQ204="",BB204=""),"",MAX($AR$3:AR203)+1)</f>
        <v/>
      </c>
      <c r="AS204" s="3" t="str">
        <f>IF(CQ204="","",RANK(CQ204,CQ$3:CQ$1048576,1)+COUNTIF($CQ$3:CQ204,CQ204)-1)</f>
        <v/>
      </c>
      <c r="AT204" s="21" t="str">
        <f>IF(C204="",IF(OR(AND($H204&lt;&gt;"",C204=""),AND($F203=$F204,$AZ204&lt;&gt;""),COUNTA($H$3:$H$1048576,#REF!,$F$3:$F$1048576)&gt;COUNTA($H$3:$H204,#REF!,$F$3:$F204),$AZ204&lt;&gt;""),INDEX(AT$3:AT$1048576,MATCH(MAX($AQ$3:$AQ203),$AQ$3:$AQ$1048576,0),0),""),C204)</f>
        <v/>
      </c>
      <c r="AU204" s="21" t="str">
        <f>IF(D204="",IF(OR(AND($H204&lt;&gt;"",D204=""),AND($F203=$F204,$AZ204&lt;&gt;""),COUNTA($H$3:$H$1048576,#REF!,$F$3:$F$1048576)&gt;COUNTA($H$3:$H204,#REF!,$F$3:$F204),$AZ204&lt;&gt;""),INDEX(AU$3:AU$1048576,MATCH(MAX($AQ$3:$AQ203),$AQ$3:$AQ$1048576,0),0),""),D204)</f>
        <v/>
      </c>
      <c r="AV204" s="21" t="str">
        <f>IF(E204="",IF(OR(AND($H204&lt;&gt;"",E204=""),AND($F203=$F204,$AZ204&lt;&gt;""),COUNTA($H$3:$H$1048576,#REF!,$F$3:$F$1048576)&gt;COUNTA($H$3:$H204,#REF!,$F$3:$F204),$AZ204&lt;&gt;""),INDEX(AV$3:AV$1048576,MATCH(MAX($AQ$3:$AQ203),$AQ$3:$AQ$1048576,0),0),""),E204)</f>
        <v/>
      </c>
      <c r="AW204" s="24" t="str">
        <f t="shared" si="436"/>
        <v/>
      </c>
      <c r="AX204" s="13" t="str">
        <f t="shared" si="437"/>
        <v/>
      </c>
      <c r="AY204" s="4" t="str">
        <f t="shared" si="438"/>
        <v/>
      </c>
      <c r="AZ204" s="4" t="str">
        <f>IF(AX204="",IF(OR(AND(H204&lt;&gt;"",F204=""),COUNTA($H$3:$H$1048576)&gt;COUNTA($H$3:$H204)),INDEX(AX$3:AX204,MATCH(MAX($AQ$3:AQ204),AQ$3:AQ204,0),0),""),AX204)</f>
        <v/>
      </c>
      <c r="BA204" s="4" t="str">
        <f>IF(AY204="",IF(AND(H204&lt;&gt;"",F204=""),INDEX(AY$3:AY204,MATCH(MAX($AQ$3:AQ204),AQ$3:AQ204,0),0),""),AY204)</f>
        <v/>
      </c>
      <c r="BB204" s="82" t="str">
        <f>IF(BC204="","",RANK(BC204,BC$3:BC$1048576,1)+COUNTIF($BC$3:BC204,BC204)-1)</f>
        <v/>
      </c>
      <c r="BC204" s="139" t="str">
        <f t="shared" si="439"/>
        <v/>
      </c>
      <c r="BD204" s="46" t="str">
        <f t="shared" si="440"/>
        <v/>
      </c>
      <c r="BE204" s="46" t="str">
        <f t="shared" si="441"/>
        <v/>
      </c>
      <c r="BF204" s="46" t="str">
        <f t="shared" si="442"/>
        <v/>
      </c>
      <c r="BG204" s="4" t="str">
        <f t="shared" si="443"/>
        <v/>
      </c>
      <c r="BH204" s="180" t="str">
        <f t="shared" si="444"/>
        <v/>
      </c>
      <c r="BI204" s="16" t="str">
        <f t="shared" si="445"/>
        <v/>
      </c>
      <c r="BJ204" s="52" t="str">
        <f>IF(BI204="","",IF(W204="","",IF(AND(K204=$K$1,$K$1&lt;&gt;""),$BT$2,IFERROR(IF(INDEX(価格設定!$D$5:$D$1048576,MATCH(Q204,価格設定!$B$5:$B$1048576,0),0)=価格設定!$D$3,$BT$2,$BS$2),$BS$2))))</f>
        <v/>
      </c>
      <c r="BK204" s="16" t="str">
        <f>IF(BI204="","",IF(COUNTIF($BI$3:BI204,BI204)=1,1,IF(AND(BI203=BI204,BH204=""),BK203,COUNTIF($BH$3:BH204,BH204))))</f>
        <v/>
      </c>
      <c r="BL204" s="52" t="str">
        <f t="shared" si="446"/>
        <v/>
      </c>
      <c r="BM204" s="52" t="str">
        <f t="shared" si="447"/>
        <v/>
      </c>
      <c r="BN204" s="119" t="str">
        <f t="shared" si="448"/>
        <v/>
      </c>
      <c r="BO204" s="119" t="str">
        <f t="shared" si="449"/>
        <v/>
      </c>
      <c r="BP204" s="17" t="str">
        <f t="shared" si="450"/>
        <v/>
      </c>
      <c r="BQ204" s="17" t="str">
        <f t="shared" si="451"/>
        <v/>
      </c>
      <c r="BR204" s="17" t="str">
        <f>IF(OR(BP204="",COUNTIF($BO$3:BO204,BO204)&lt;&gt;1),"",SUMIF(BO$3:BO$1048576,BO204,BP$3:BP$1048576))</f>
        <v/>
      </c>
      <c r="BS204" s="17" t="str">
        <f t="shared" si="452"/>
        <v/>
      </c>
      <c r="BT204" s="17" t="str">
        <f t="shared" si="453"/>
        <v/>
      </c>
      <c r="BU204" s="17" t="str">
        <f t="shared" si="454"/>
        <v/>
      </c>
      <c r="BV204" s="24" t="str">
        <f t="shared" si="455"/>
        <v/>
      </c>
      <c r="BW204" s="24" t="str">
        <f t="shared" si="456"/>
        <v/>
      </c>
      <c r="BX204" s="24" t="str">
        <f t="shared" si="457"/>
        <v/>
      </c>
      <c r="BY204" s="26" t="str">
        <f t="shared" si="458"/>
        <v/>
      </c>
      <c r="BZ204" s="26" t="str">
        <f t="shared" si="459"/>
        <v/>
      </c>
      <c r="CA204" s="26" t="str">
        <f t="shared" si="460"/>
        <v/>
      </c>
      <c r="CB204" s="66" t="str">
        <f t="shared" si="461"/>
        <v/>
      </c>
      <c r="CC204" s="65" t="str">
        <f t="shared" si="462"/>
        <v/>
      </c>
      <c r="CD204" s="26" t="str">
        <f t="shared" si="463"/>
        <v/>
      </c>
      <c r="CE204" s="26" t="str">
        <f t="shared" si="464"/>
        <v/>
      </c>
      <c r="CF204" s="193" t="str">
        <f t="shared" si="465"/>
        <v/>
      </c>
      <c r="CG204" s="193" t="str">
        <f t="shared" si="466"/>
        <v/>
      </c>
      <c r="CH204" s="26" t="str">
        <f t="shared" si="467"/>
        <v/>
      </c>
      <c r="CI204" s="26" t="str">
        <f t="shared" si="468"/>
        <v/>
      </c>
      <c r="CJ204" s="65" t="str">
        <f t="shared" si="469"/>
        <v/>
      </c>
      <c r="CK204" s="65" t="str">
        <f t="shared" si="470"/>
        <v/>
      </c>
      <c r="CL204" s="64" t="str">
        <f t="shared" si="471"/>
        <v/>
      </c>
      <c r="CM204" s="64" t="str">
        <f t="shared" si="472"/>
        <v/>
      </c>
      <c r="CN204" s="65" t="str">
        <f t="shared" si="473"/>
        <v/>
      </c>
      <c r="CP204" s="63" t="str">
        <f>IF(BH204="","",MAX($CP$3:CP203)+1)</f>
        <v/>
      </c>
      <c r="CQ204" s="24" t="str">
        <f t="shared" si="474"/>
        <v/>
      </c>
      <c r="CR204" s="24" t="str">
        <f t="shared" si="475"/>
        <v/>
      </c>
      <c r="CS204" s="24" t="str">
        <f t="shared" si="476"/>
        <v/>
      </c>
      <c r="CT204" s="58" t="str">
        <f>IF(BO204="","",COUNTIF($BO$3:BO204,BO204)&amp;"@"&amp;BO204)</f>
        <v/>
      </c>
      <c r="CU204" s="16" t="str">
        <f t="shared" si="414"/>
        <v/>
      </c>
      <c r="CV204" s="63" t="str">
        <f t="shared" si="477"/>
        <v/>
      </c>
      <c r="CW204" s="16" t="str">
        <f t="shared" si="478"/>
        <v/>
      </c>
      <c r="CX204" s="16" t="str">
        <f t="shared" si="479"/>
        <v/>
      </c>
      <c r="CY204" s="16" t="str">
        <f t="shared" si="480"/>
        <v/>
      </c>
      <c r="CZ204" s="85" t="str">
        <f t="shared" si="481"/>
        <v/>
      </c>
      <c r="DA204" s="16" t="str">
        <f t="shared" si="482"/>
        <v/>
      </c>
      <c r="DB204" s="16" t="str">
        <f t="shared" si="483"/>
        <v/>
      </c>
      <c r="DC204" s="28" t="str">
        <f>IF(CP204="","",$DC$1&amp;(INDEX(価格設定!D$1:XFD$3,ROW(価格設定!$D$3),MATCH($AW204,価格設定!D$1:XFD$1,1))*100)&amp;"%")</f>
        <v/>
      </c>
      <c r="DD204" s="28" t="str">
        <f>IF(CP204="","",$DD$1&amp;(INDEX(価格設定!D$1:XFD$3,ROW(価格設定!$D$2),MATCH($AW204,価格設定!D$1:XFD$1,1))*100)&amp;"%")</f>
        <v/>
      </c>
      <c r="DE204" s="29" t="str">
        <f t="shared" si="484"/>
        <v/>
      </c>
      <c r="DG204" s="58" t="str">
        <f t="shared" si="485"/>
        <v/>
      </c>
      <c r="DH204" s="58" t="str">
        <f t="shared" si="486"/>
        <v/>
      </c>
      <c r="DI204" s="58" t="str">
        <f t="shared" si="487"/>
        <v/>
      </c>
      <c r="DJ204" s="85" t="str">
        <f t="shared" si="488"/>
        <v/>
      </c>
      <c r="DL204" s="58" t="str">
        <f>IF(COUNTIF(DG$3:DG$1048576,DG204)=COUNTIF($DG$3:$DG204,DG204),DG204,"")</f>
        <v/>
      </c>
      <c r="DM204" s="85" t="str">
        <f t="shared" si="489"/>
        <v/>
      </c>
      <c r="DN204" s="85" t="str">
        <f t="shared" si="415"/>
        <v/>
      </c>
      <c r="DO204" s="85" t="str">
        <f t="shared" si="415"/>
        <v/>
      </c>
      <c r="DP204" s="303"/>
      <c r="DQ204" s="17" t="str">
        <f t="shared" si="416"/>
        <v/>
      </c>
      <c r="DR204" s="17" t="str">
        <f t="shared" si="417"/>
        <v/>
      </c>
      <c r="DS204" s="17" t="str">
        <f t="shared" si="418"/>
        <v/>
      </c>
      <c r="DU204" s="16" t="str">
        <f t="shared" si="490"/>
        <v/>
      </c>
      <c r="DV204" s="16" t="str">
        <f>IF(DU204="","",COUNT($DU$3:DU204))</f>
        <v/>
      </c>
      <c r="DW204" s="16" t="str">
        <f t="shared" si="491"/>
        <v/>
      </c>
      <c r="DX204" s="16" t="str">
        <f t="shared" si="492"/>
        <v/>
      </c>
      <c r="DY204" s="16" t="str">
        <f>IF(DZ204="","",COUNTIF(DZ$3:DZ204,DZ204))</f>
        <v/>
      </c>
      <c r="DZ204" s="16" t="str">
        <f t="shared" si="493"/>
        <v/>
      </c>
      <c r="EA204" s="16" t="str">
        <f t="shared" si="494"/>
        <v/>
      </c>
      <c r="EB204" s="16" t="str">
        <f t="shared" si="495"/>
        <v/>
      </c>
      <c r="EC204" s="16" t="str">
        <f t="shared" si="496"/>
        <v/>
      </c>
      <c r="ED204" s="16" t="str">
        <f t="shared" si="497"/>
        <v/>
      </c>
      <c r="EE204" s="16" t="str">
        <f t="shared" si="498"/>
        <v/>
      </c>
      <c r="EF204" s="16" t="str">
        <f t="shared" si="499"/>
        <v/>
      </c>
      <c r="EG204" s="16" t="str">
        <f t="shared" si="500"/>
        <v/>
      </c>
      <c r="EH204" s="16" t="str">
        <f t="shared" si="501"/>
        <v/>
      </c>
      <c r="EI204" s="16" t="str">
        <f t="shared" si="502"/>
        <v/>
      </c>
      <c r="EJ204" s="16" t="str">
        <f t="shared" si="503"/>
        <v/>
      </c>
      <c r="EK204" s="16" t="str">
        <f t="shared" si="504"/>
        <v/>
      </c>
      <c r="EL204" s="58" t="str">
        <f t="shared" si="505"/>
        <v/>
      </c>
      <c r="EM204" s="58" t="str">
        <f>IF(OR($DZ204="",CR204=""),IF($EL204="","",$EL204),IF(OR(CR204="なし",CR204=0),領収書!$H$1,CR204))</f>
        <v/>
      </c>
      <c r="EN204" s="58" t="str">
        <f>IF(OR($DZ204="",CS204=""),IF($EL204="","",$EL204),IF(OR(CS204="なし",CS204=0),入力!$EN$1,CS204))</f>
        <v/>
      </c>
      <c r="EO204" s="63" t="str">
        <f t="shared" si="506"/>
        <v/>
      </c>
      <c r="EP204" s="63" t="str">
        <f t="shared" si="507"/>
        <v/>
      </c>
      <c r="ER204" s="16" t="str">
        <f>IF(AND(COUNTIF($ET$3:ET204,ET204)=1,ET204&lt;&gt;""),MAX($ER$3:ER203)+1,"")</f>
        <v/>
      </c>
      <c r="ES204" s="16" t="str">
        <f>IF(価格設定!B206="","",価格設定!B206)</f>
        <v/>
      </c>
      <c r="ET204" s="16" t="str">
        <f>IF(価格設定!C206="","",価格設定!C206)</f>
        <v/>
      </c>
      <c r="EV204" s="16" t="str">
        <f t="shared" si="419"/>
        <v/>
      </c>
      <c r="EW204" s="16" t="str">
        <f t="shared" si="508"/>
        <v/>
      </c>
    </row>
    <row r="205" spans="1:153" ht="30" customHeight="1" x14ac:dyDescent="0.2">
      <c r="A205" s="225"/>
      <c r="B205" s="212"/>
      <c r="C205" s="221"/>
      <c r="D205" s="164"/>
      <c r="E205" s="165"/>
      <c r="F205" s="166"/>
      <c r="G205" s="167"/>
      <c r="H205" s="179"/>
      <c r="I205" s="306"/>
      <c r="J205" s="169"/>
      <c r="K205" s="179"/>
      <c r="L205" s="186"/>
      <c r="M205" s="186"/>
      <c r="N205" s="168"/>
      <c r="O205" s="170"/>
      <c r="P205" s="212"/>
      <c r="Q205" s="179" t="str">
        <f>IFERROR(IF(H205="","",IFERROR(INDEX(価格設定!$B$5:$B$1048576,MATCH(H205,価格設定!$B$5:$B$1048576,0),0),INDEX(価格設定!$B$5:$B$1048576,MATCH("*"&amp;H205&amp;"*",価格設定!$B$5:$B$1048576,0),0))),H205)</f>
        <v/>
      </c>
      <c r="R205" s="250" t="str">
        <f>IFERROR(IF(Q205="",IF(K205="","",K205),IF(K205="",IF(INDEX(価格設定!$C$5:$C$1048576,MATCH(Q205,価格設定!$B$5:$B$1048576,0),0)=0,"",INDEX(価格設定!$C$5:$C$1048576,MATCH(Q205,価格設定!$B$5:$B$1048576,0),0)),IF(K205="なし","",K205))),"")</f>
        <v/>
      </c>
      <c r="S205" s="308" t="str">
        <f t="shared" si="420"/>
        <v/>
      </c>
      <c r="T205" s="126" t="str">
        <f>IFERROR(IF(J205="",IF(INDEX(価格設定!$E$5:$R$1048576,MATCH($Q205,価格設定!B$5:B$1048576,0),MATCH($AW205,価格設定!E$1:X$1,1))=0,"",INDEX(価格設定!$E$5:$R$1048576,MATCH($Q205,価格設定!B$5:B$1048576,0),MATCH($AW205,価格設定!E$1:X$1,1))),J205),"")</f>
        <v/>
      </c>
      <c r="U205" s="126" t="str">
        <f t="shared" si="421"/>
        <v/>
      </c>
      <c r="V205" s="132" t="str">
        <f t="shared" si="422"/>
        <v/>
      </c>
      <c r="W205" s="127" t="str">
        <f>IFERROR(IF(OR(T205="",T205&lt;0),"",IFERROR(INDEX(価格設定!E$2:X$3,IF(AND(K205=$K$1,$K$1&lt;&gt;""),ROW(価格設定!$D$3)-1,MATCH(INDEX(価格設定!$D$5:$D$1048576,MATCH(Q205,価格設定!$B$5:$B$1048576,0),0),価格設定!$D$2:$D$3,0)),MATCH($AW205,価格設定!E$1:X$1,1)),INDEX(価格設定!E$2:X$2,0,MATCH($AW205,価格設定!E$1:X$1,1)))),"")</f>
        <v/>
      </c>
      <c r="X205" s="126" t="str">
        <f t="shared" si="413"/>
        <v/>
      </c>
      <c r="Y205" s="128" t="str">
        <f t="shared" si="423"/>
        <v/>
      </c>
      <c r="Z205" s="126" t="str">
        <f t="shared" si="424"/>
        <v/>
      </c>
      <c r="AA205" s="129" t="str">
        <f t="shared" si="425"/>
        <v/>
      </c>
      <c r="AB205" s="126" t="str">
        <f t="shared" si="426"/>
        <v/>
      </c>
      <c r="AC205" s="280" t="str">
        <f t="shared" si="427"/>
        <v/>
      </c>
      <c r="AD205" s="15"/>
      <c r="AE205" s="204" t="str">
        <f>IF(AF205="","",COUNT($AF$3:AF205))</f>
        <v/>
      </c>
      <c r="AF205" s="206" t="str">
        <f t="shared" si="428"/>
        <v/>
      </c>
      <c r="AG205" s="204" t="str">
        <f t="shared" si="429"/>
        <v/>
      </c>
      <c r="AH205" s="204" t="str">
        <f t="shared" si="430"/>
        <v/>
      </c>
      <c r="AI205" s="287"/>
      <c r="AJ205" s="15"/>
      <c r="AK205" s="138" t="str">
        <f t="shared" si="431"/>
        <v/>
      </c>
      <c r="AL205" s="131" t="str">
        <f t="shared" si="432"/>
        <v/>
      </c>
      <c r="AM205" s="131" t="str">
        <f t="shared" si="433"/>
        <v/>
      </c>
      <c r="AN205" s="313" t="str">
        <f t="shared" si="434"/>
        <v/>
      </c>
      <c r="AO205" s="316" t="str">
        <f t="shared" si="435"/>
        <v/>
      </c>
      <c r="AP205" s="18"/>
      <c r="AQ205" s="3" t="str">
        <f>IF(F205="","",MAX($AQ$3:AQ204)+1)</f>
        <v/>
      </c>
      <c r="AR205" s="3" t="str">
        <f>IF(OR(AQ205="",BB205=""),"",MAX($AR$3:AR204)+1)</f>
        <v/>
      </c>
      <c r="AS205" s="3" t="str">
        <f>IF(CQ205="","",RANK(CQ205,CQ$3:CQ$1048576,1)+COUNTIF($CQ$3:CQ205,CQ205)-1)</f>
        <v/>
      </c>
      <c r="AT205" s="21" t="str">
        <f>IF(C205="",IF(OR(AND($H205&lt;&gt;"",C205=""),AND($F204=$F205,$AZ205&lt;&gt;""),COUNTA($H$3:$H$1048576,#REF!,$F$3:$F$1048576)&gt;COUNTA($H$3:$H205,#REF!,$F$3:$F205),$AZ205&lt;&gt;""),INDEX(AT$3:AT$1048576,MATCH(MAX($AQ$3:$AQ204),$AQ$3:$AQ$1048576,0),0),""),C205)</f>
        <v/>
      </c>
      <c r="AU205" s="21" t="str">
        <f>IF(D205="",IF(OR(AND($H205&lt;&gt;"",D205=""),AND($F204=$F205,$AZ205&lt;&gt;""),COUNTA($H$3:$H$1048576,#REF!,$F$3:$F$1048576)&gt;COUNTA($H$3:$H205,#REF!,$F$3:$F205),$AZ205&lt;&gt;""),INDEX(AU$3:AU$1048576,MATCH(MAX($AQ$3:$AQ204),$AQ$3:$AQ$1048576,0),0),""),D205)</f>
        <v/>
      </c>
      <c r="AV205" s="21" t="str">
        <f>IF(E205="",IF(OR(AND($H205&lt;&gt;"",E205=""),AND($F204=$F205,$AZ205&lt;&gt;""),COUNTA($H$3:$H$1048576,#REF!,$F$3:$F$1048576)&gt;COUNTA($H$3:$H205,#REF!,$F$3:$F205),$AZ205&lt;&gt;""),INDEX(AV$3:AV$1048576,MATCH(MAX($AQ$3:$AQ204),$AQ$3:$AQ$1048576,0),0),""),E205)</f>
        <v/>
      </c>
      <c r="AW205" s="24" t="str">
        <f t="shared" si="436"/>
        <v/>
      </c>
      <c r="AX205" s="13" t="str">
        <f t="shared" si="437"/>
        <v/>
      </c>
      <c r="AY205" s="4" t="str">
        <f t="shared" si="438"/>
        <v/>
      </c>
      <c r="AZ205" s="4" t="str">
        <f>IF(AX205="",IF(OR(AND(H205&lt;&gt;"",F205=""),COUNTA($H$3:$H$1048576)&gt;COUNTA($H$3:$H205)),INDEX(AX$3:AX205,MATCH(MAX($AQ$3:AQ205),AQ$3:AQ205,0),0),""),AX205)</f>
        <v/>
      </c>
      <c r="BA205" s="4" t="str">
        <f>IF(AY205="",IF(AND(H205&lt;&gt;"",F205=""),INDEX(AY$3:AY205,MATCH(MAX($AQ$3:AQ205),AQ$3:AQ205,0),0),""),AY205)</f>
        <v/>
      </c>
      <c r="BB205" s="82" t="str">
        <f>IF(BC205="","",RANK(BC205,BC$3:BC$1048576,1)+COUNTIF($BC$3:BC205,BC205)-1)</f>
        <v/>
      </c>
      <c r="BC205" s="139" t="str">
        <f t="shared" si="439"/>
        <v/>
      </c>
      <c r="BD205" s="46" t="str">
        <f t="shared" si="440"/>
        <v/>
      </c>
      <c r="BE205" s="46" t="str">
        <f t="shared" si="441"/>
        <v/>
      </c>
      <c r="BF205" s="46" t="str">
        <f t="shared" si="442"/>
        <v/>
      </c>
      <c r="BG205" s="4" t="str">
        <f t="shared" si="443"/>
        <v/>
      </c>
      <c r="BH205" s="180" t="str">
        <f t="shared" si="444"/>
        <v/>
      </c>
      <c r="BI205" s="16" t="str">
        <f t="shared" si="445"/>
        <v/>
      </c>
      <c r="BJ205" s="52" t="str">
        <f>IF(BI205="","",IF(W205="","",IF(AND(K205=$K$1,$K$1&lt;&gt;""),$BT$2,IFERROR(IF(INDEX(価格設定!$D$5:$D$1048576,MATCH(Q205,価格設定!$B$5:$B$1048576,0),0)=価格設定!$D$3,$BT$2,$BS$2),$BS$2))))</f>
        <v/>
      </c>
      <c r="BK205" s="16" t="str">
        <f>IF(BI205="","",IF(COUNTIF($BI$3:BI205,BI205)=1,1,IF(AND(BI204=BI205,BH205=""),BK204,COUNTIF($BH$3:BH205,BH205))))</f>
        <v/>
      </c>
      <c r="BL205" s="52" t="str">
        <f t="shared" si="446"/>
        <v/>
      </c>
      <c r="BM205" s="52" t="str">
        <f t="shared" si="447"/>
        <v/>
      </c>
      <c r="BN205" s="119" t="str">
        <f t="shared" si="448"/>
        <v/>
      </c>
      <c r="BO205" s="119" t="str">
        <f t="shared" si="449"/>
        <v/>
      </c>
      <c r="BP205" s="17" t="str">
        <f t="shared" si="450"/>
        <v/>
      </c>
      <c r="BQ205" s="17" t="str">
        <f t="shared" si="451"/>
        <v/>
      </c>
      <c r="BR205" s="17" t="str">
        <f>IF(OR(BP205="",COUNTIF($BO$3:BO205,BO205)&lt;&gt;1),"",SUMIF(BO$3:BO$1048576,BO205,BP$3:BP$1048576))</f>
        <v/>
      </c>
      <c r="BS205" s="17" t="str">
        <f t="shared" si="452"/>
        <v/>
      </c>
      <c r="BT205" s="17" t="str">
        <f t="shared" si="453"/>
        <v/>
      </c>
      <c r="BU205" s="17" t="str">
        <f t="shared" si="454"/>
        <v/>
      </c>
      <c r="BV205" s="24" t="str">
        <f t="shared" si="455"/>
        <v/>
      </c>
      <c r="BW205" s="24" t="str">
        <f t="shared" si="456"/>
        <v/>
      </c>
      <c r="BX205" s="24" t="str">
        <f t="shared" si="457"/>
        <v/>
      </c>
      <c r="BY205" s="26" t="str">
        <f t="shared" si="458"/>
        <v/>
      </c>
      <c r="BZ205" s="26" t="str">
        <f t="shared" si="459"/>
        <v/>
      </c>
      <c r="CA205" s="26" t="str">
        <f t="shared" si="460"/>
        <v/>
      </c>
      <c r="CB205" s="66" t="str">
        <f t="shared" si="461"/>
        <v/>
      </c>
      <c r="CC205" s="65" t="str">
        <f t="shared" si="462"/>
        <v/>
      </c>
      <c r="CD205" s="26" t="str">
        <f t="shared" si="463"/>
        <v/>
      </c>
      <c r="CE205" s="26" t="str">
        <f t="shared" si="464"/>
        <v/>
      </c>
      <c r="CF205" s="193" t="str">
        <f t="shared" si="465"/>
        <v/>
      </c>
      <c r="CG205" s="193" t="str">
        <f t="shared" si="466"/>
        <v/>
      </c>
      <c r="CH205" s="26" t="str">
        <f t="shared" si="467"/>
        <v/>
      </c>
      <c r="CI205" s="26" t="str">
        <f t="shared" si="468"/>
        <v/>
      </c>
      <c r="CJ205" s="65" t="str">
        <f t="shared" si="469"/>
        <v/>
      </c>
      <c r="CK205" s="65" t="str">
        <f t="shared" si="470"/>
        <v/>
      </c>
      <c r="CL205" s="64" t="str">
        <f t="shared" si="471"/>
        <v/>
      </c>
      <c r="CM205" s="64" t="str">
        <f t="shared" si="472"/>
        <v/>
      </c>
      <c r="CN205" s="65" t="str">
        <f t="shared" si="473"/>
        <v/>
      </c>
      <c r="CP205" s="63" t="str">
        <f>IF(BH205="","",MAX($CP$3:CP204)+1)</f>
        <v/>
      </c>
      <c r="CQ205" s="24" t="str">
        <f t="shared" si="474"/>
        <v/>
      </c>
      <c r="CR205" s="24" t="str">
        <f t="shared" si="475"/>
        <v/>
      </c>
      <c r="CS205" s="24" t="str">
        <f t="shared" si="476"/>
        <v/>
      </c>
      <c r="CT205" s="58" t="str">
        <f>IF(BO205="","",COUNTIF($BO$3:BO205,BO205)&amp;"@"&amp;BO205)</f>
        <v/>
      </c>
      <c r="CU205" s="16" t="str">
        <f t="shared" si="414"/>
        <v/>
      </c>
      <c r="CV205" s="63" t="str">
        <f t="shared" si="477"/>
        <v/>
      </c>
      <c r="CW205" s="16" t="str">
        <f t="shared" si="478"/>
        <v/>
      </c>
      <c r="CX205" s="16" t="str">
        <f t="shared" si="479"/>
        <v/>
      </c>
      <c r="CY205" s="16" t="str">
        <f t="shared" si="480"/>
        <v/>
      </c>
      <c r="CZ205" s="85" t="str">
        <f t="shared" si="481"/>
        <v/>
      </c>
      <c r="DA205" s="16" t="str">
        <f t="shared" si="482"/>
        <v/>
      </c>
      <c r="DB205" s="16" t="str">
        <f t="shared" si="483"/>
        <v/>
      </c>
      <c r="DC205" s="28" t="str">
        <f>IF(CP205="","",$DC$1&amp;(INDEX(価格設定!D$1:XFD$3,ROW(価格設定!$D$3),MATCH($AW205,価格設定!D$1:XFD$1,1))*100)&amp;"%")</f>
        <v/>
      </c>
      <c r="DD205" s="28" t="str">
        <f>IF(CP205="","",$DD$1&amp;(INDEX(価格設定!D$1:XFD$3,ROW(価格設定!$D$2),MATCH($AW205,価格設定!D$1:XFD$1,1))*100)&amp;"%")</f>
        <v/>
      </c>
      <c r="DE205" s="29" t="str">
        <f t="shared" si="484"/>
        <v/>
      </c>
      <c r="DG205" s="58" t="str">
        <f t="shared" si="485"/>
        <v/>
      </c>
      <c r="DH205" s="58" t="str">
        <f t="shared" si="486"/>
        <v/>
      </c>
      <c r="DI205" s="58" t="str">
        <f t="shared" si="487"/>
        <v/>
      </c>
      <c r="DJ205" s="85" t="str">
        <f t="shared" si="488"/>
        <v/>
      </c>
      <c r="DL205" s="58" t="str">
        <f>IF(COUNTIF(DG$3:DG$1048576,DG205)=COUNTIF($DG$3:$DG205,DG205),DG205,"")</f>
        <v/>
      </c>
      <c r="DM205" s="85" t="str">
        <f t="shared" si="489"/>
        <v/>
      </c>
      <c r="DN205" s="85" t="str">
        <f t="shared" si="415"/>
        <v/>
      </c>
      <c r="DO205" s="85" t="str">
        <f t="shared" si="415"/>
        <v/>
      </c>
      <c r="DP205" s="303"/>
      <c r="DQ205" s="17" t="str">
        <f t="shared" si="416"/>
        <v/>
      </c>
      <c r="DR205" s="17" t="str">
        <f t="shared" si="417"/>
        <v/>
      </c>
      <c r="DS205" s="17" t="str">
        <f t="shared" si="418"/>
        <v/>
      </c>
      <c r="DU205" s="16" t="str">
        <f t="shared" si="490"/>
        <v/>
      </c>
      <c r="DV205" s="16" t="str">
        <f>IF(DU205="","",COUNT($DU$3:DU205))</f>
        <v/>
      </c>
      <c r="DW205" s="16" t="str">
        <f t="shared" si="491"/>
        <v/>
      </c>
      <c r="DX205" s="16" t="str">
        <f t="shared" si="492"/>
        <v/>
      </c>
      <c r="DY205" s="16" t="str">
        <f>IF(DZ205="","",COUNTIF(DZ$3:DZ205,DZ205))</f>
        <v/>
      </c>
      <c r="DZ205" s="16" t="str">
        <f t="shared" si="493"/>
        <v/>
      </c>
      <c r="EA205" s="16" t="str">
        <f t="shared" si="494"/>
        <v/>
      </c>
      <c r="EB205" s="16" t="str">
        <f t="shared" si="495"/>
        <v/>
      </c>
      <c r="EC205" s="16" t="str">
        <f t="shared" si="496"/>
        <v/>
      </c>
      <c r="ED205" s="16" t="str">
        <f t="shared" si="497"/>
        <v/>
      </c>
      <c r="EE205" s="16" t="str">
        <f t="shared" si="498"/>
        <v/>
      </c>
      <c r="EF205" s="16" t="str">
        <f t="shared" si="499"/>
        <v/>
      </c>
      <c r="EG205" s="16" t="str">
        <f t="shared" si="500"/>
        <v/>
      </c>
      <c r="EH205" s="16" t="str">
        <f t="shared" si="501"/>
        <v/>
      </c>
      <c r="EI205" s="16" t="str">
        <f t="shared" si="502"/>
        <v/>
      </c>
      <c r="EJ205" s="16" t="str">
        <f t="shared" si="503"/>
        <v/>
      </c>
      <c r="EK205" s="16" t="str">
        <f t="shared" si="504"/>
        <v/>
      </c>
      <c r="EL205" s="58" t="str">
        <f t="shared" si="505"/>
        <v/>
      </c>
      <c r="EM205" s="58" t="str">
        <f>IF(OR($DZ205="",CR205=""),IF($EL205="","",$EL205),IF(OR(CR205="なし",CR205=0),領収書!$H$1,CR205))</f>
        <v/>
      </c>
      <c r="EN205" s="58" t="str">
        <f>IF(OR($DZ205="",CS205=""),IF($EL205="","",$EL205),IF(OR(CS205="なし",CS205=0),入力!$EN$1,CS205))</f>
        <v/>
      </c>
      <c r="EO205" s="63" t="str">
        <f t="shared" si="506"/>
        <v/>
      </c>
      <c r="EP205" s="63" t="str">
        <f t="shared" si="507"/>
        <v/>
      </c>
      <c r="ER205" s="16" t="str">
        <f>IF(AND(COUNTIF($ET$3:ET205,ET205)=1,ET205&lt;&gt;""),MAX($ER$3:ER204)+1,"")</f>
        <v/>
      </c>
      <c r="ES205" s="16" t="str">
        <f>IF(価格設定!B207="","",価格設定!B207)</f>
        <v/>
      </c>
      <c r="ET205" s="16" t="str">
        <f>IF(価格設定!C207="","",価格設定!C207)</f>
        <v/>
      </c>
      <c r="EV205" s="16" t="str">
        <f t="shared" si="419"/>
        <v/>
      </c>
      <c r="EW205" s="16" t="str">
        <f t="shared" si="508"/>
        <v/>
      </c>
    </row>
    <row r="206" spans="1:153" ht="30" customHeight="1" x14ac:dyDescent="0.2">
      <c r="A206" s="225"/>
      <c r="B206" s="212"/>
      <c r="C206" s="221"/>
      <c r="D206" s="164"/>
      <c r="E206" s="165"/>
      <c r="F206" s="166"/>
      <c r="G206" s="167"/>
      <c r="H206" s="179"/>
      <c r="I206" s="306"/>
      <c r="J206" s="169"/>
      <c r="K206" s="179"/>
      <c r="L206" s="186"/>
      <c r="M206" s="186"/>
      <c r="N206" s="168"/>
      <c r="O206" s="170"/>
      <c r="P206" s="212"/>
      <c r="Q206" s="179" t="str">
        <f>IFERROR(IF(H206="","",IFERROR(INDEX(価格設定!$B$5:$B$1048576,MATCH(H206,価格設定!$B$5:$B$1048576,0),0),INDEX(価格設定!$B$5:$B$1048576,MATCH("*"&amp;H206&amp;"*",価格設定!$B$5:$B$1048576,0),0))),H206)</f>
        <v/>
      </c>
      <c r="R206" s="250" t="str">
        <f>IFERROR(IF(Q206="",IF(K206="","",K206),IF(K206="",IF(INDEX(価格設定!$C$5:$C$1048576,MATCH(Q206,価格設定!$B$5:$B$1048576,0),0)=0,"",INDEX(価格設定!$C$5:$C$1048576,MATCH(Q206,価格設定!$B$5:$B$1048576,0),0)),IF(K206="なし","",K206))),"")</f>
        <v/>
      </c>
      <c r="S206" s="308" t="str">
        <f t="shared" si="420"/>
        <v/>
      </c>
      <c r="T206" s="126" t="str">
        <f>IFERROR(IF(J206="",IF(INDEX(価格設定!$E$5:$R$1048576,MATCH($Q206,価格設定!B$5:B$1048576,0),MATCH($AW206,価格設定!E$1:X$1,1))=0,"",INDEX(価格設定!$E$5:$R$1048576,MATCH($Q206,価格設定!B$5:B$1048576,0),MATCH($AW206,価格設定!E$1:X$1,1))),J206),"")</f>
        <v/>
      </c>
      <c r="U206" s="126" t="str">
        <f t="shared" si="421"/>
        <v/>
      </c>
      <c r="V206" s="132" t="str">
        <f t="shared" si="422"/>
        <v/>
      </c>
      <c r="W206" s="127" t="str">
        <f>IFERROR(IF(OR(T206="",T206&lt;0),"",IFERROR(INDEX(価格設定!E$2:X$3,IF(AND(K206=$K$1,$K$1&lt;&gt;""),ROW(価格設定!$D$3)-1,MATCH(INDEX(価格設定!$D$5:$D$1048576,MATCH(Q206,価格設定!$B$5:$B$1048576,0),0),価格設定!$D$2:$D$3,0)),MATCH($AW206,価格設定!E$1:X$1,1)),INDEX(価格設定!E$2:X$2,0,MATCH($AW206,価格設定!E$1:X$1,1)))),"")</f>
        <v/>
      </c>
      <c r="X206" s="126" t="str">
        <f t="shared" si="413"/>
        <v/>
      </c>
      <c r="Y206" s="128" t="str">
        <f t="shared" si="423"/>
        <v/>
      </c>
      <c r="Z206" s="126" t="str">
        <f t="shared" si="424"/>
        <v/>
      </c>
      <c r="AA206" s="129" t="str">
        <f t="shared" si="425"/>
        <v/>
      </c>
      <c r="AB206" s="126" t="str">
        <f t="shared" si="426"/>
        <v/>
      </c>
      <c r="AC206" s="280" t="str">
        <f t="shared" si="427"/>
        <v/>
      </c>
      <c r="AD206" s="15"/>
      <c r="AE206" s="204" t="str">
        <f>IF(AF206="","",COUNT($AF$3:AF206))</f>
        <v/>
      </c>
      <c r="AF206" s="206" t="str">
        <f t="shared" si="428"/>
        <v/>
      </c>
      <c r="AG206" s="204" t="str">
        <f t="shared" si="429"/>
        <v/>
      </c>
      <c r="AH206" s="204" t="str">
        <f t="shared" si="430"/>
        <v/>
      </c>
      <c r="AI206" s="287"/>
      <c r="AJ206" s="15"/>
      <c r="AK206" s="138" t="str">
        <f t="shared" si="431"/>
        <v/>
      </c>
      <c r="AL206" s="131" t="str">
        <f t="shared" si="432"/>
        <v/>
      </c>
      <c r="AM206" s="131" t="str">
        <f t="shared" si="433"/>
        <v/>
      </c>
      <c r="AN206" s="313" t="str">
        <f t="shared" si="434"/>
        <v/>
      </c>
      <c r="AO206" s="316" t="str">
        <f t="shared" si="435"/>
        <v/>
      </c>
      <c r="AP206" s="18"/>
      <c r="AQ206" s="3" t="str">
        <f>IF(F206="","",MAX($AQ$3:AQ205)+1)</f>
        <v/>
      </c>
      <c r="AR206" s="3" t="str">
        <f>IF(OR(AQ206="",BB206=""),"",MAX($AR$3:AR205)+1)</f>
        <v/>
      </c>
      <c r="AS206" s="3" t="str">
        <f>IF(CQ206="","",RANK(CQ206,CQ$3:CQ$1048576,1)+COUNTIF($CQ$3:CQ206,CQ206)-1)</f>
        <v/>
      </c>
      <c r="AT206" s="21" t="str">
        <f>IF(C206="",IF(OR(AND($H206&lt;&gt;"",C206=""),AND($F205=$F206,$AZ206&lt;&gt;""),COUNTA($H$3:$H$1048576,#REF!,$F$3:$F$1048576)&gt;COUNTA($H$3:$H206,#REF!,$F$3:$F206),$AZ206&lt;&gt;""),INDEX(AT$3:AT$1048576,MATCH(MAX($AQ$3:$AQ205),$AQ$3:$AQ$1048576,0),0),""),C206)</f>
        <v/>
      </c>
      <c r="AU206" s="21" t="str">
        <f>IF(D206="",IF(OR(AND($H206&lt;&gt;"",D206=""),AND($F205=$F206,$AZ206&lt;&gt;""),COUNTA($H$3:$H$1048576,#REF!,$F$3:$F$1048576)&gt;COUNTA($H$3:$H206,#REF!,$F$3:$F206),$AZ206&lt;&gt;""),INDEX(AU$3:AU$1048576,MATCH(MAX($AQ$3:$AQ205),$AQ$3:$AQ$1048576,0),0),""),D206)</f>
        <v/>
      </c>
      <c r="AV206" s="21" t="str">
        <f>IF(E206="",IF(OR(AND($H206&lt;&gt;"",E206=""),AND($F205=$F206,$AZ206&lt;&gt;""),COUNTA($H$3:$H$1048576,#REF!,$F$3:$F$1048576)&gt;COUNTA($H$3:$H206,#REF!,$F$3:$F206),$AZ206&lt;&gt;""),INDEX(AV$3:AV$1048576,MATCH(MAX($AQ$3:$AQ205),$AQ$3:$AQ$1048576,0),0),""),E206)</f>
        <v/>
      </c>
      <c r="AW206" s="24" t="str">
        <f t="shared" si="436"/>
        <v/>
      </c>
      <c r="AX206" s="13" t="str">
        <f t="shared" si="437"/>
        <v/>
      </c>
      <c r="AY206" s="4" t="str">
        <f t="shared" si="438"/>
        <v/>
      </c>
      <c r="AZ206" s="4" t="str">
        <f>IF(AX206="",IF(OR(AND(H206&lt;&gt;"",F206=""),COUNTA($H$3:$H$1048576)&gt;COUNTA($H$3:$H206)),INDEX(AX$3:AX206,MATCH(MAX($AQ$3:AQ206),AQ$3:AQ206,0),0),""),AX206)</f>
        <v/>
      </c>
      <c r="BA206" s="4" t="str">
        <f>IF(AY206="",IF(AND(H206&lt;&gt;"",F206=""),INDEX(AY$3:AY206,MATCH(MAX($AQ$3:AQ206),AQ$3:AQ206,0),0),""),AY206)</f>
        <v/>
      </c>
      <c r="BB206" s="82" t="str">
        <f>IF(BC206="","",RANK(BC206,BC$3:BC$1048576,1)+COUNTIF($BC$3:BC206,BC206)-1)</f>
        <v/>
      </c>
      <c r="BC206" s="139" t="str">
        <f t="shared" si="439"/>
        <v/>
      </c>
      <c r="BD206" s="46" t="str">
        <f t="shared" si="440"/>
        <v/>
      </c>
      <c r="BE206" s="46" t="str">
        <f t="shared" si="441"/>
        <v/>
      </c>
      <c r="BF206" s="46" t="str">
        <f t="shared" si="442"/>
        <v/>
      </c>
      <c r="BG206" s="4" t="str">
        <f t="shared" si="443"/>
        <v/>
      </c>
      <c r="BH206" s="180" t="str">
        <f t="shared" si="444"/>
        <v/>
      </c>
      <c r="BI206" s="16" t="str">
        <f t="shared" si="445"/>
        <v/>
      </c>
      <c r="BJ206" s="52" t="str">
        <f>IF(BI206="","",IF(W206="","",IF(AND(K206=$K$1,$K$1&lt;&gt;""),$BT$2,IFERROR(IF(INDEX(価格設定!$D$5:$D$1048576,MATCH(Q206,価格設定!$B$5:$B$1048576,0),0)=価格設定!$D$3,$BT$2,$BS$2),$BS$2))))</f>
        <v/>
      </c>
      <c r="BK206" s="16" t="str">
        <f>IF(BI206="","",IF(COUNTIF($BI$3:BI206,BI206)=1,1,IF(AND(BI205=BI206,BH206=""),BK205,COUNTIF($BH$3:BH206,BH206))))</f>
        <v/>
      </c>
      <c r="BL206" s="52" t="str">
        <f t="shared" si="446"/>
        <v/>
      </c>
      <c r="BM206" s="52" t="str">
        <f t="shared" si="447"/>
        <v/>
      </c>
      <c r="BN206" s="119" t="str">
        <f t="shared" si="448"/>
        <v/>
      </c>
      <c r="BO206" s="119" t="str">
        <f t="shared" si="449"/>
        <v/>
      </c>
      <c r="BP206" s="17" t="str">
        <f t="shared" si="450"/>
        <v/>
      </c>
      <c r="BQ206" s="17" t="str">
        <f t="shared" si="451"/>
        <v/>
      </c>
      <c r="BR206" s="17" t="str">
        <f>IF(OR(BP206="",COUNTIF($BO$3:BO206,BO206)&lt;&gt;1),"",SUMIF(BO$3:BO$1048576,BO206,BP$3:BP$1048576))</f>
        <v/>
      </c>
      <c r="BS206" s="17" t="str">
        <f t="shared" si="452"/>
        <v/>
      </c>
      <c r="BT206" s="17" t="str">
        <f t="shared" si="453"/>
        <v/>
      </c>
      <c r="BU206" s="17" t="str">
        <f t="shared" si="454"/>
        <v/>
      </c>
      <c r="BV206" s="24" t="str">
        <f t="shared" si="455"/>
        <v/>
      </c>
      <c r="BW206" s="24" t="str">
        <f t="shared" si="456"/>
        <v/>
      </c>
      <c r="BX206" s="24" t="str">
        <f t="shared" si="457"/>
        <v/>
      </c>
      <c r="BY206" s="26" t="str">
        <f t="shared" si="458"/>
        <v/>
      </c>
      <c r="BZ206" s="26" t="str">
        <f t="shared" si="459"/>
        <v/>
      </c>
      <c r="CA206" s="26" t="str">
        <f t="shared" si="460"/>
        <v/>
      </c>
      <c r="CB206" s="66" t="str">
        <f t="shared" si="461"/>
        <v/>
      </c>
      <c r="CC206" s="65" t="str">
        <f t="shared" si="462"/>
        <v/>
      </c>
      <c r="CD206" s="26" t="str">
        <f t="shared" si="463"/>
        <v/>
      </c>
      <c r="CE206" s="26" t="str">
        <f t="shared" si="464"/>
        <v/>
      </c>
      <c r="CF206" s="193" t="str">
        <f t="shared" si="465"/>
        <v/>
      </c>
      <c r="CG206" s="193" t="str">
        <f t="shared" si="466"/>
        <v/>
      </c>
      <c r="CH206" s="26" t="str">
        <f t="shared" si="467"/>
        <v/>
      </c>
      <c r="CI206" s="26" t="str">
        <f t="shared" si="468"/>
        <v/>
      </c>
      <c r="CJ206" s="65" t="str">
        <f t="shared" si="469"/>
        <v/>
      </c>
      <c r="CK206" s="65" t="str">
        <f t="shared" si="470"/>
        <v/>
      </c>
      <c r="CL206" s="64" t="str">
        <f t="shared" si="471"/>
        <v/>
      </c>
      <c r="CM206" s="64" t="str">
        <f t="shared" si="472"/>
        <v/>
      </c>
      <c r="CN206" s="65" t="str">
        <f t="shared" si="473"/>
        <v/>
      </c>
      <c r="CP206" s="63" t="str">
        <f>IF(BH206="","",MAX($CP$3:CP205)+1)</f>
        <v/>
      </c>
      <c r="CQ206" s="24" t="str">
        <f t="shared" si="474"/>
        <v/>
      </c>
      <c r="CR206" s="24" t="str">
        <f t="shared" si="475"/>
        <v/>
      </c>
      <c r="CS206" s="24" t="str">
        <f t="shared" si="476"/>
        <v/>
      </c>
      <c r="CT206" s="58" t="str">
        <f>IF(BO206="","",COUNTIF($BO$3:BO206,BO206)&amp;"@"&amp;BO206)</f>
        <v/>
      </c>
      <c r="CU206" s="16" t="str">
        <f t="shared" si="414"/>
        <v/>
      </c>
      <c r="CV206" s="63" t="str">
        <f t="shared" si="477"/>
        <v/>
      </c>
      <c r="CW206" s="16" t="str">
        <f t="shared" si="478"/>
        <v/>
      </c>
      <c r="CX206" s="16" t="str">
        <f t="shared" si="479"/>
        <v/>
      </c>
      <c r="CY206" s="16" t="str">
        <f t="shared" si="480"/>
        <v/>
      </c>
      <c r="CZ206" s="85" t="str">
        <f t="shared" si="481"/>
        <v/>
      </c>
      <c r="DA206" s="16" t="str">
        <f t="shared" si="482"/>
        <v/>
      </c>
      <c r="DB206" s="16" t="str">
        <f t="shared" si="483"/>
        <v/>
      </c>
      <c r="DC206" s="28" t="str">
        <f>IF(CP206="","",$DC$1&amp;(INDEX(価格設定!D$1:XFD$3,ROW(価格設定!$D$3),MATCH($AW206,価格設定!D$1:XFD$1,1))*100)&amp;"%")</f>
        <v/>
      </c>
      <c r="DD206" s="28" t="str">
        <f>IF(CP206="","",$DD$1&amp;(INDEX(価格設定!D$1:XFD$3,ROW(価格設定!$D$2),MATCH($AW206,価格設定!D$1:XFD$1,1))*100)&amp;"%")</f>
        <v/>
      </c>
      <c r="DE206" s="29" t="str">
        <f t="shared" si="484"/>
        <v/>
      </c>
      <c r="DG206" s="58" t="str">
        <f t="shared" si="485"/>
        <v/>
      </c>
      <c r="DH206" s="58" t="str">
        <f t="shared" si="486"/>
        <v/>
      </c>
      <c r="DI206" s="58" t="str">
        <f t="shared" si="487"/>
        <v/>
      </c>
      <c r="DJ206" s="85" t="str">
        <f t="shared" si="488"/>
        <v/>
      </c>
      <c r="DL206" s="58" t="str">
        <f>IF(COUNTIF(DG$3:DG$1048576,DG206)=COUNTIF($DG$3:$DG206,DG206),DG206,"")</f>
        <v/>
      </c>
      <c r="DM206" s="85" t="str">
        <f t="shared" si="489"/>
        <v/>
      </c>
      <c r="DN206" s="85" t="str">
        <f t="shared" si="415"/>
        <v/>
      </c>
      <c r="DO206" s="85" t="str">
        <f t="shared" si="415"/>
        <v/>
      </c>
      <c r="DP206" s="303"/>
      <c r="DQ206" s="17" t="str">
        <f t="shared" si="416"/>
        <v/>
      </c>
      <c r="DR206" s="17" t="str">
        <f t="shared" si="417"/>
        <v/>
      </c>
      <c r="DS206" s="17" t="str">
        <f t="shared" si="418"/>
        <v/>
      </c>
      <c r="DU206" s="16" t="str">
        <f t="shared" si="490"/>
        <v/>
      </c>
      <c r="DV206" s="16" t="str">
        <f>IF(DU206="","",COUNT($DU$3:DU206))</f>
        <v/>
      </c>
      <c r="DW206" s="16" t="str">
        <f t="shared" si="491"/>
        <v/>
      </c>
      <c r="DX206" s="16" t="str">
        <f t="shared" si="492"/>
        <v/>
      </c>
      <c r="DY206" s="16" t="str">
        <f>IF(DZ206="","",COUNTIF(DZ$3:DZ206,DZ206))</f>
        <v/>
      </c>
      <c r="DZ206" s="16" t="str">
        <f t="shared" si="493"/>
        <v/>
      </c>
      <c r="EA206" s="16" t="str">
        <f t="shared" si="494"/>
        <v/>
      </c>
      <c r="EB206" s="16" t="str">
        <f t="shared" si="495"/>
        <v/>
      </c>
      <c r="EC206" s="16" t="str">
        <f t="shared" si="496"/>
        <v/>
      </c>
      <c r="ED206" s="16" t="str">
        <f t="shared" si="497"/>
        <v/>
      </c>
      <c r="EE206" s="16" t="str">
        <f t="shared" si="498"/>
        <v/>
      </c>
      <c r="EF206" s="16" t="str">
        <f t="shared" si="499"/>
        <v/>
      </c>
      <c r="EG206" s="16" t="str">
        <f t="shared" si="500"/>
        <v/>
      </c>
      <c r="EH206" s="16" t="str">
        <f t="shared" si="501"/>
        <v/>
      </c>
      <c r="EI206" s="16" t="str">
        <f t="shared" si="502"/>
        <v/>
      </c>
      <c r="EJ206" s="16" t="str">
        <f t="shared" si="503"/>
        <v/>
      </c>
      <c r="EK206" s="16" t="str">
        <f t="shared" si="504"/>
        <v/>
      </c>
      <c r="EL206" s="58" t="str">
        <f t="shared" si="505"/>
        <v/>
      </c>
      <c r="EM206" s="58" t="str">
        <f>IF(OR($DZ206="",CR206=""),IF($EL206="","",$EL206),IF(OR(CR206="なし",CR206=0),領収書!$H$1,CR206))</f>
        <v/>
      </c>
      <c r="EN206" s="58" t="str">
        <f>IF(OR($DZ206="",CS206=""),IF($EL206="","",$EL206),IF(OR(CS206="なし",CS206=0),入力!$EN$1,CS206))</f>
        <v/>
      </c>
      <c r="EO206" s="63" t="str">
        <f t="shared" si="506"/>
        <v/>
      </c>
      <c r="EP206" s="63" t="str">
        <f t="shared" si="507"/>
        <v/>
      </c>
      <c r="ER206" s="16" t="str">
        <f>IF(AND(COUNTIF($ET$3:ET206,ET206)=1,ET206&lt;&gt;""),MAX($ER$3:ER205)+1,"")</f>
        <v/>
      </c>
      <c r="ES206" s="16" t="str">
        <f>IF(価格設定!B208="","",価格設定!B208)</f>
        <v/>
      </c>
      <c r="ET206" s="16" t="str">
        <f>IF(価格設定!C208="","",価格設定!C208)</f>
        <v/>
      </c>
      <c r="EV206" s="16" t="str">
        <f t="shared" si="419"/>
        <v/>
      </c>
      <c r="EW206" s="16" t="str">
        <f t="shared" si="508"/>
        <v/>
      </c>
    </row>
    <row r="207" spans="1:153" ht="30" customHeight="1" x14ac:dyDescent="0.2">
      <c r="A207" s="225"/>
      <c r="B207" s="212"/>
      <c r="C207" s="221"/>
      <c r="D207" s="164"/>
      <c r="E207" s="165"/>
      <c r="F207" s="166"/>
      <c r="G207" s="167"/>
      <c r="H207" s="179"/>
      <c r="I207" s="306"/>
      <c r="J207" s="169"/>
      <c r="K207" s="179"/>
      <c r="L207" s="186"/>
      <c r="M207" s="186"/>
      <c r="N207" s="168"/>
      <c r="O207" s="170"/>
      <c r="P207" s="212"/>
      <c r="Q207" s="179" t="str">
        <f>IFERROR(IF(H207="","",IFERROR(INDEX(価格設定!$B$5:$B$1048576,MATCH(H207,価格設定!$B$5:$B$1048576,0),0),INDEX(価格設定!$B$5:$B$1048576,MATCH("*"&amp;H207&amp;"*",価格設定!$B$5:$B$1048576,0),0))),H207)</f>
        <v/>
      </c>
      <c r="R207" s="250" t="str">
        <f>IFERROR(IF(Q207="",IF(K207="","",K207),IF(K207="",IF(INDEX(価格設定!$C$5:$C$1048576,MATCH(Q207,価格設定!$B$5:$B$1048576,0),0)=0,"",INDEX(価格設定!$C$5:$C$1048576,MATCH(Q207,価格設定!$B$5:$B$1048576,0),0)),IF(K207="なし","",K207))),"")</f>
        <v/>
      </c>
      <c r="S207" s="308" t="str">
        <f t="shared" si="420"/>
        <v/>
      </c>
      <c r="T207" s="126" t="str">
        <f>IFERROR(IF(J207="",IF(INDEX(価格設定!$E$5:$R$1048576,MATCH($Q207,価格設定!B$5:B$1048576,0),MATCH($AW207,価格設定!E$1:X$1,1))=0,"",INDEX(価格設定!$E$5:$R$1048576,MATCH($Q207,価格設定!B$5:B$1048576,0),MATCH($AW207,価格設定!E$1:X$1,1))),J207),"")</f>
        <v/>
      </c>
      <c r="U207" s="126" t="str">
        <f t="shared" si="421"/>
        <v/>
      </c>
      <c r="V207" s="132" t="str">
        <f t="shared" si="422"/>
        <v/>
      </c>
      <c r="W207" s="127" t="str">
        <f>IFERROR(IF(OR(T207="",T207&lt;0),"",IFERROR(INDEX(価格設定!E$2:X$3,IF(AND(K207=$K$1,$K$1&lt;&gt;""),ROW(価格設定!$D$3)-1,MATCH(INDEX(価格設定!$D$5:$D$1048576,MATCH(Q207,価格設定!$B$5:$B$1048576,0),0),価格設定!$D$2:$D$3,0)),MATCH($AW207,価格設定!E$1:X$1,1)),INDEX(価格設定!E$2:X$2,0,MATCH($AW207,価格設定!E$1:X$1,1)))),"")</f>
        <v/>
      </c>
      <c r="X207" s="126" t="str">
        <f t="shared" si="413"/>
        <v/>
      </c>
      <c r="Y207" s="128" t="str">
        <f t="shared" si="423"/>
        <v/>
      </c>
      <c r="Z207" s="126" t="str">
        <f t="shared" si="424"/>
        <v/>
      </c>
      <c r="AA207" s="129" t="str">
        <f t="shared" si="425"/>
        <v/>
      </c>
      <c r="AB207" s="126" t="str">
        <f t="shared" si="426"/>
        <v/>
      </c>
      <c r="AC207" s="280" t="str">
        <f t="shared" si="427"/>
        <v/>
      </c>
      <c r="AD207" s="15"/>
      <c r="AE207" s="204" t="str">
        <f>IF(AF207="","",COUNT($AF$3:AF207))</f>
        <v/>
      </c>
      <c r="AF207" s="206" t="str">
        <f t="shared" si="428"/>
        <v/>
      </c>
      <c r="AG207" s="204" t="str">
        <f t="shared" si="429"/>
        <v/>
      </c>
      <c r="AH207" s="204" t="str">
        <f t="shared" si="430"/>
        <v/>
      </c>
      <c r="AI207" s="287"/>
      <c r="AJ207" s="15"/>
      <c r="AK207" s="138" t="str">
        <f t="shared" si="431"/>
        <v/>
      </c>
      <c r="AL207" s="131" t="str">
        <f t="shared" si="432"/>
        <v/>
      </c>
      <c r="AM207" s="131" t="str">
        <f t="shared" si="433"/>
        <v/>
      </c>
      <c r="AN207" s="313" t="str">
        <f t="shared" si="434"/>
        <v/>
      </c>
      <c r="AO207" s="316" t="str">
        <f t="shared" si="435"/>
        <v/>
      </c>
      <c r="AP207" s="18"/>
      <c r="AQ207" s="3" t="str">
        <f>IF(F207="","",MAX($AQ$3:AQ206)+1)</f>
        <v/>
      </c>
      <c r="AR207" s="3" t="str">
        <f>IF(OR(AQ207="",BB207=""),"",MAX($AR$3:AR206)+1)</f>
        <v/>
      </c>
      <c r="AS207" s="3" t="str">
        <f>IF(CQ207="","",RANK(CQ207,CQ$3:CQ$1048576,1)+COUNTIF($CQ$3:CQ207,CQ207)-1)</f>
        <v/>
      </c>
      <c r="AT207" s="21" t="str">
        <f>IF(C207="",IF(OR(AND($H207&lt;&gt;"",C207=""),AND($F206=$F207,$AZ207&lt;&gt;""),COUNTA($H$3:$H$1048576,#REF!,$F$3:$F$1048576)&gt;COUNTA($H$3:$H207,#REF!,$F$3:$F207),$AZ207&lt;&gt;""),INDEX(AT$3:AT$1048576,MATCH(MAX($AQ$3:$AQ206),$AQ$3:$AQ$1048576,0),0),""),C207)</f>
        <v/>
      </c>
      <c r="AU207" s="21" t="str">
        <f>IF(D207="",IF(OR(AND($H207&lt;&gt;"",D207=""),AND($F206=$F207,$AZ207&lt;&gt;""),COUNTA($H$3:$H$1048576,#REF!,$F$3:$F$1048576)&gt;COUNTA($H$3:$H207,#REF!,$F$3:$F207),$AZ207&lt;&gt;""),INDEX(AU$3:AU$1048576,MATCH(MAX($AQ$3:$AQ206),$AQ$3:$AQ$1048576,0),0),""),D207)</f>
        <v/>
      </c>
      <c r="AV207" s="21" t="str">
        <f>IF(E207="",IF(OR(AND($H207&lt;&gt;"",E207=""),AND($F206=$F207,$AZ207&lt;&gt;""),COUNTA($H$3:$H$1048576,#REF!,$F$3:$F$1048576)&gt;COUNTA($H$3:$H207,#REF!,$F$3:$F207),$AZ207&lt;&gt;""),INDEX(AV$3:AV$1048576,MATCH(MAX($AQ$3:$AQ206),$AQ$3:$AQ$1048576,0),0),""),E207)</f>
        <v/>
      </c>
      <c r="AW207" s="24" t="str">
        <f t="shared" si="436"/>
        <v/>
      </c>
      <c r="AX207" s="13" t="str">
        <f t="shared" si="437"/>
        <v/>
      </c>
      <c r="AY207" s="4" t="str">
        <f t="shared" si="438"/>
        <v/>
      </c>
      <c r="AZ207" s="4" t="str">
        <f>IF(AX207="",IF(OR(AND(H207&lt;&gt;"",F207=""),COUNTA($H$3:$H$1048576)&gt;COUNTA($H$3:$H207)),INDEX(AX$3:AX207,MATCH(MAX($AQ$3:AQ207),AQ$3:AQ207,0),0),""),AX207)</f>
        <v/>
      </c>
      <c r="BA207" s="4" t="str">
        <f>IF(AY207="",IF(AND(H207&lt;&gt;"",F207=""),INDEX(AY$3:AY207,MATCH(MAX($AQ$3:AQ207),AQ$3:AQ207,0),0),""),AY207)</f>
        <v/>
      </c>
      <c r="BB207" s="82" t="str">
        <f>IF(BC207="","",RANK(BC207,BC$3:BC$1048576,1)+COUNTIF($BC$3:BC207,BC207)-1)</f>
        <v/>
      </c>
      <c r="BC207" s="139" t="str">
        <f t="shared" si="439"/>
        <v/>
      </c>
      <c r="BD207" s="46" t="str">
        <f t="shared" si="440"/>
        <v/>
      </c>
      <c r="BE207" s="46" t="str">
        <f t="shared" si="441"/>
        <v/>
      </c>
      <c r="BF207" s="46" t="str">
        <f t="shared" si="442"/>
        <v/>
      </c>
      <c r="BG207" s="4" t="str">
        <f t="shared" si="443"/>
        <v/>
      </c>
      <c r="BH207" s="180" t="str">
        <f t="shared" si="444"/>
        <v/>
      </c>
      <c r="BI207" s="16" t="str">
        <f t="shared" si="445"/>
        <v/>
      </c>
      <c r="BJ207" s="52" t="str">
        <f>IF(BI207="","",IF(W207="","",IF(AND(K207=$K$1,$K$1&lt;&gt;""),$BT$2,IFERROR(IF(INDEX(価格設定!$D$5:$D$1048576,MATCH(Q207,価格設定!$B$5:$B$1048576,0),0)=価格設定!$D$3,$BT$2,$BS$2),$BS$2))))</f>
        <v/>
      </c>
      <c r="BK207" s="16" t="str">
        <f>IF(BI207="","",IF(COUNTIF($BI$3:BI207,BI207)=1,1,IF(AND(BI206=BI207,BH207=""),BK206,COUNTIF($BH$3:BH207,BH207))))</f>
        <v/>
      </c>
      <c r="BL207" s="52" t="str">
        <f t="shared" si="446"/>
        <v/>
      </c>
      <c r="BM207" s="52" t="str">
        <f t="shared" si="447"/>
        <v/>
      </c>
      <c r="BN207" s="119" t="str">
        <f t="shared" si="448"/>
        <v/>
      </c>
      <c r="BO207" s="119" t="str">
        <f t="shared" si="449"/>
        <v/>
      </c>
      <c r="BP207" s="17" t="str">
        <f t="shared" si="450"/>
        <v/>
      </c>
      <c r="BQ207" s="17" t="str">
        <f t="shared" si="451"/>
        <v/>
      </c>
      <c r="BR207" s="17" t="str">
        <f>IF(OR(BP207="",COUNTIF($BO$3:BO207,BO207)&lt;&gt;1),"",SUMIF(BO$3:BO$1048576,BO207,BP$3:BP$1048576))</f>
        <v/>
      </c>
      <c r="BS207" s="17" t="str">
        <f t="shared" si="452"/>
        <v/>
      </c>
      <c r="BT207" s="17" t="str">
        <f t="shared" si="453"/>
        <v/>
      </c>
      <c r="BU207" s="17" t="str">
        <f t="shared" si="454"/>
        <v/>
      </c>
      <c r="BV207" s="24" t="str">
        <f t="shared" si="455"/>
        <v/>
      </c>
      <c r="BW207" s="24" t="str">
        <f t="shared" si="456"/>
        <v/>
      </c>
      <c r="BX207" s="24" t="str">
        <f t="shared" si="457"/>
        <v/>
      </c>
      <c r="BY207" s="26" t="str">
        <f t="shared" si="458"/>
        <v/>
      </c>
      <c r="BZ207" s="26" t="str">
        <f t="shared" si="459"/>
        <v/>
      </c>
      <c r="CA207" s="26" t="str">
        <f t="shared" si="460"/>
        <v/>
      </c>
      <c r="CB207" s="66" t="str">
        <f t="shared" si="461"/>
        <v/>
      </c>
      <c r="CC207" s="65" t="str">
        <f t="shared" si="462"/>
        <v/>
      </c>
      <c r="CD207" s="26" t="str">
        <f t="shared" si="463"/>
        <v/>
      </c>
      <c r="CE207" s="26" t="str">
        <f t="shared" si="464"/>
        <v/>
      </c>
      <c r="CF207" s="193" t="str">
        <f t="shared" si="465"/>
        <v/>
      </c>
      <c r="CG207" s="193" t="str">
        <f t="shared" si="466"/>
        <v/>
      </c>
      <c r="CH207" s="26" t="str">
        <f t="shared" si="467"/>
        <v/>
      </c>
      <c r="CI207" s="26" t="str">
        <f t="shared" si="468"/>
        <v/>
      </c>
      <c r="CJ207" s="65" t="str">
        <f t="shared" si="469"/>
        <v/>
      </c>
      <c r="CK207" s="65" t="str">
        <f t="shared" si="470"/>
        <v/>
      </c>
      <c r="CL207" s="64" t="str">
        <f t="shared" si="471"/>
        <v/>
      </c>
      <c r="CM207" s="64" t="str">
        <f t="shared" si="472"/>
        <v/>
      </c>
      <c r="CN207" s="65" t="str">
        <f t="shared" si="473"/>
        <v/>
      </c>
      <c r="CP207" s="63" t="str">
        <f>IF(BH207="","",MAX($CP$3:CP206)+1)</f>
        <v/>
      </c>
      <c r="CQ207" s="24" t="str">
        <f t="shared" si="474"/>
        <v/>
      </c>
      <c r="CR207" s="24" t="str">
        <f t="shared" si="475"/>
        <v/>
      </c>
      <c r="CS207" s="24" t="str">
        <f t="shared" si="476"/>
        <v/>
      </c>
      <c r="CT207" s="58" t="str">
        <f>IF(BO207="","",COUNTIF($BO$3:BO207,BO207)&amp;"@"&amp;BO207)</f>
        <v/>
      </c>
      <c r="CU207" s="16" t="str">
        <f t="shared" si="414"/>
        <v/>
      </c>
      <c r="CV207" s="63" t="str">
        <f t="shared" si="477"/>
        <v/>
      </c>
      <c r="CW207" s="16" t="str">
        <f t="shared" si="478"/>
        <v/>
      </c>
      <c r="CX207" s="16" t="str">
        <f t="shared" si="479"/>
        <v/>
      </c>
      <c r="CY207" s="16" t="str">
        <f t="shared" si="480"/>
        <v/>
      </c>
      <c r="CZ207" s="85" t="str">
        <f t="shared" si="481"/>
        <v/>
      </c>
      <c r="DA207" s="16" t="str">
        <f t="shared" si="482"/>
        <v/>
      </c>
      <c r="DB207" s="16" t="str">
        <f t="shared" si="483"/>
        <v/>
      </c>
      <c r="DC207" s="28" t="str">
        <f>IF(CP207="","",$DC$1&amp;(INDEX(価格設定!D$1:XFD$3,ROW(価格設定!$D$3),MATCH($AW207,価格設定!D$1:XFD$1,1))*100)&amp;"%")</f>
        <v/>
      </c>
      <c r="DD207" s="28" t="str">
        <f>IF(CP207="","",$DD$1&amp;(INDEX(価格設定!D$1:XFD$3,ROW(価格設定!$D$2),MATCH($AW207,価格設定!D$1:XFD$1,1))*100)&amp;"%")</f>
        <v/>
      </c>
      <c r="DE207" s="29" t="str">
        <f t="shared" si="484"/>
        <v/>
      </c>
      <c r="DG207" s="58" t="str">
        <f t="shared" si="485"/>
        <v/>
      </c>
      <c r="DH207" s="58" t="str">
        <f t="shared" si="486"/>
        <v/>
      </c>
      <c r="DI207" s="58" t="str">
        <f t="shared" si="487"/>
        <v/>
      </c>
      <c r="DJ207" s="85" t="str">
        <f t="shared" si="488"/>
        <v/>
      </c>
      <c r="DL207" s="58" t="str">
        <f>IF(COUNTIF(DG$3:DG$1048576,DG207)=COUNTIF($DG$3:$DG207,DG207),DG207,"")</f>
        <v/>
      </c>
      <c r="DM207" s="85" t="str">
        <f t="shared" si="489"/>
        <v/>
      </c>
      <c r="DN207" s="85" t="str">
        <f t="shared" si="415"/>
        <v/>
      </c>
      <c r="DO207" s="85" t="str">
        <f t="shared" si="415"/>
        <v/>
      </c>
      <c r="DP207" s="303"/>
      <c r="DQ207" s="17" t="str">
        <f t="shared" si="416"/>
        <v/>
      </c>
      <c r="DR207" s="17" t="str">
        <f t="shared" si="417"/>
        <v/>
      </c>
      <c r="DS207" s="17" t="str">
        <f t="shared" si="418"/>
        <v/>
      </c>
      <c r="DU207" s="16" t="str">
        <f t="shared" si="490"/>
        <v/>
      </c>
      <c r="DV207" s="16" t="str">
        <f>IF(DU207="","",COUNT($DU$3:DU207))</f>
        <v/>
      </c>
      <c r="DW207" s="16" t="str">
        <f t="shared" si="491"/>
        <v/>
      </c>
      <c r="DX207" s="16" t="str">
        <f t="shared" si="492"/>
        <v/>
      </c>
      <c r="DY207" s="16" t="str">
        <f>IF(DZ207="","",COUNTIF(DZ$3:DZ207,DZ207))</f>
        <v/>
      </c>
      <c r="DZ207" s="16" t="str">
        <f t="shared" si="493"/>
        <v/>
      </c>
      <c r="EA207" s="16" t="str">
        <f t="shared" si="494"/>
        <v/>
      </c>
      <c r="EB207" s="16" t="str">
        <f t="shared" si="495"/>
        <v/>
      </c>
      <c r="EC207" s="16" t="str">
        <f t="shared" si="496"/>
        <v/>
      </c>
      <c r="ED207" s="16" t="str">
        <f t="shared" si="497"/>
        <v/>
      </c>
      <c r="EE207" s="16" t="str">
        <f t="shared" si="498"/>
        <v/>
      </c>
      <c r="EF207" s="16" t="str">
        <f t="shared" si="499"/>
        <v/>
      </c>
      <c r="EG207" s="16" t="str">
        <f t="shared" si="500"/>
        <v/>
      </c>
      <c r="EH207" s="16" t="str">
        <f t="shared" si="501"/>
        <v/>
      </c>
      <c r="EI207" s="16" t="str">
        <f t="shared" si="502"/>
        <v/>
      </c>
      <c r="EJ207" s="16" t="str">
        <f t="shared" si="503"/>
        <v/>
      </c>
      <c r="EK207" s="16" t="str">
        <f t="shared" si="504"/>
        <v/>
      </c>
      <c r="EL207" s="58" t="str">
        <f t="shared" si="505"/>
        <v/>
      </c>
      <c r="EM207" s="58" t="str">
        <f>IF(OR($DZ207="",CR207=""),IF($EL207="","",$EL207),IF(OR(CR207="なし",CR207=0),領収書!$H$1,CR207))</f>
        <v/>
      </c>
      <c r="EN207" s="58" t="str">
        <f>IF(OR($DZ207="",CS207=""),IF($EL207="","",$EL207),IF(OR(CS207="なし",CS207=0),入力!$EN$1,CS207))</f>
        <v/>
      </c>
      <c r="EO207" s="63" t="str">
        <f t="shared" si="506"/>
        <v/>
      </c>
      <c r="EP207" s="63" t="str">
        <f t="shared" si="507"/>
        <v/>
      </c>
      <c r="ER207" s="16" t="str">
        <f>IF(AND(COUNTIF($ET$3:ET207,ET207)=1,ET207&lt;&gt;""),MAX($ER$3:ER206)+1,"")</f>
        <v/>
      </c>
      <c r="ES207" s="16" t="str">
        <f>IF(価格設定!B209="","",価格設定!B209)</f>
        <v/>
      </c>
      <c r="ET207" s="16" t="str">
        <f>IF(価格設定!C209="","",価格設定!C209)</f>
        <v/>
      </c>
      <c r="EV207" s="16" t="str">
        <f t="shared" si="419"/>
        <v/>
      </c>
      <c r="EW207" s="16" t="str">
        <f t="shared" si="508"/>
        <v/>
      </c>
    </row>
    <row r="208" spans="1:153" ht="30" customHeight="1" x14ac:dyDescent="0.2">
      <c r="A208" s="225"/>
      <c r="B208" s="212"/>
      <c r="C208" s="221"/>
      <c r="D208" s="164"/>
      <c r="E208" s="165"/>
      <c r="F208" s="166"/>
      <c r="G208" s="167"/>
      <c r="H208" s="179"/>
      <c r="I208" s="306"/>
      <c r="J208" s="169"/>
      <c r="K208" s="179"/>
      <c r="L208" s="186"/>
      <c r="M208" s="186"/>
      <c r="N208" s="168"/>
      <c r="O208" s="170"/>
      <c r="P208" s="212"/>
      <c r="Q208" s="179" t="str">
        <f>IFERROR(IF(H208="","",IFERROR(INDEX(価格設定!$B$5:$B$1048576,MATCH(H208,価格設定!$B$5:$B$1048576,0),0),INDEX(価格設定!$B$5:$B$1048576,MATCH("*"&amp;H208&amp;"*",価格設定!$B$5:$B$1048576,0),0))),H208)</f>
        <v/>
      </c>
      <c r="R208" s="250" t="str">
        <f>IFERROR(IF(Q208="",IF(K208="","",K208),IF(K208="",IF(INDEX(価格設定!$C$5:$C$1048576,MATCH(Q208,価格設定!$B$5:$B$1048576,0),0)=0,"",INDEX(価格設定!$C$5:$C$1048576,MATCH(Q208,価格設定!$B$5:$B$1048576,0),0)),IF(K208="なし","",K208))),"")</f>
        <v/>
      </c>
      <c r="S208" s="308" t="str">
        <f t="shared" si="420"/>
        <v/>
      </c>
      <c r="T208" s="126" t="str">
        <f>IFERROR(IF(J208="",IF(INDEX(価格設定!$E$5:$R$1048576,MATCH($Q208,価格設定!B$5:B$1048576,0),MATCH($AW208,価格設定!E$1:X$1,1))=0,"",INDEX(価格設定!$E$5:$R$1048576,MATCH($Q208,価格設定!B$5:B$1048576,0),MATCH($AW208,価格設定!E$1:X$1,1))),J208),"")</f>
        <v/>
      </c>
      <c r="U208" s="126" t="str">
        <f t="shared" si="421"/>
        <v/>
      </c>
      <c r="V208" s="132" t="str">
        <f t="shared" si="422"/>
        <v/>
      </c>
      <c r="W208" s="127" t="str">
        <f>IFERROR(IF(OR(T208="",T208&lt;0),"",IFERROR(INDEX(価格設定!E$2:X$3,IF(AND(K208=$K$1,$K$1&lt;&gt;""),ROW(価格設定!$D$3)-1,MATCH(INDEX(価格設定!$D$5:$D$1048576,MATCH(Q208,価格設定!$B$5:$B$1048576,0),0),価格設定!$D$2:$D$3,0)),MATCH($AW208,価格設定!E$1:X$1,1)),INDEX(価格設定!E$2:X$2,0,MATCH($AW208,価格設定!E$1:X$1,1)))),"")</f>
        <v/>
      </c>
      <c r="X208" s="126" t="str">
        <f t="shared" si="413"/>
        <v/>
      </c>
      <c r="Y208" s="128" t="str">
        <f t="shared" si="423"/>
        <v/>
      </c>
      <c r="Z208" s="126" t="str">
        <f t="shared" si="424"/>
        <v/>
      </c>
      <c r="AA208" s="129" t="str">
        <f t="shared" si="425"/>
        <v/>
      </c>
      <c r="AB208" s="126" t="str">
        <f t="shared" si="426"/>
        <v/>
      </c>
      <c r="AC208" s="280" t="str">
        <f t="shared" si="427"/>
        <v/>
      </c>
      <c r="AD208" s="15"/>
      <c r="AE208" s="204" t="str">
        <f>IF(AF208="","",COUNT($AF$3:AF208))</f>
        <v/>
      </c>
      <c r="AF208" s="206" t="str">
        <f t="shared" si="428"/>
        <v/>
      </c>
      <c r="AG208" s="204" t="str">
        <f t="shared" si="429"/>
        <v/>
      </c>
      <c r="AH208" s="204" t="str">
        <f t="shared" si="430"/>
        <v/>
      </c>
      <c r="AI208" s="287"/>
      <c r="AJ208" s="15"/>
      <c r="AK208" s="138" t="str">
        <f t="shared" si="431"/>
        <v/>
      </c>
      <c r="AL208" s="131" t="str">
        <f t="shared" si="432"/>
        <v/>
      </c>
      <c r="AM208" s="131" t="str">
        <f t="shared" si="433"/>
        <v/>
      </c>
      <c r="AN208" s="313" t="str">
        <f t="shared" si="434"/>
        <v/>
      </c>
      <c r="AO208" s="316" t="str">
        <f t="shared" si="435"/>
        <v/>
      </c>
      <c r="AP208" s="18"/>
      <c r="AQ208" s="3" t="str">
        <f>IF(F208="","",MAX($AQ$3:AQ207)+1)</f>
        <v/>
      </c>
      <c r="AR208" s="3" t="str">
        <f>IF(OR(AQ208="",BB208=""),"",MAX($AR$3:AR207)+1)</f>
        <v/>
      </c>
      <c r="AS208" s="3" t="str">
        <f>IF(CQ208="","",RANK(CQ208,CQ$3:CQ$1048576,1)+COUNTIF($CQ$3:CQ208,CQ208)-1)</f>
        <v/>
      </c>
      <c r="AT208" s="21" t="str">
        <f>IF(C208="",IF(OR(AND($H208&lt;&gt;"",C208=""),AND($F207=$F208,$AZ208&lt;&gt;""),COUNTA($H$3:$H$1048576,#REF!,$F$3:$F$1048576)&gt;COUNTA($H$3:$H208,#REF!,$F$3:$F208),$AZ208&lt;&gt;""),INDEX(AT$3:AT$1048576,MATCH(MAX($AQ$3:$AQ207),$AQ$3:$AQ$1048576,0),0),""),C208)</f>
        <v/>
      </c>
      <c r="AU208" s="21" t="str">
        <f>IF(D208="",IF(OR(AND($H208&lt;&gt;"",D208=""),AND($F207=$F208,$AZ208&lt;&gt;""),COUNTA($H$3:$H$1048576,#REF!,$F$3:$F$1048576)&gt;COUNTA($H$3:$H208,#REF!,$F$3:$F208),$AZ208&lt;&gt;""),INDEX(AU$3:AU$1048576,MATCH(MAX($AQ$3:$AQ207),$AQ$3:$AQ$1048576,0),0),""),D208)</f>
        <v/>
      </c>
      <c r="AV208" s="21" t="str">
        <f>IF(E208="",IF(OR(AND($H208&lt;&gt;"",E208=""),AND($F207=$F208,$AZ208&lt;&gt;""),COUNTA($H$3:$H$1048576,#REF!,$F$3:$F$1048576)&gt;COUNTA($H$3:$H208,#REF!,$F$3:$F208),$AZ208&lt;&gt;""),INDEX(AV$3:AV$1048576,MATCH(MAX($AQ$3:$AQ207),$AQ$3:$AQ$1048576,0),0),""),E208)</f>
        <v/>
      </c>
      <c r="AW208" s="24" t="str">
        <f t="shared" si="436"/>
        <v/>
      </c>
      <c r="AX208" s="13" t="str">
        <f t="shared" si="437"/>
        <v/>
      </c>
      <c r="AY208" s="4" t="str">
        <f t="shared" si="438"/>
        <v/>
      </c>
      <c r="AZ208" s="4" t="str">
        <f>IF(AX208="",IF(OR(AND(H208&lt;&gt;"",F208=""),COUNTA($H$3:$H$1048576)&gt;COUNTA($H$3:$H208)),INDEX(AX$3:AX208,MATCH(MAX($AQ$3:AQ208),AQ$3:AQ208,0),0),""),AX208)</f>
        <v/>
      </c>
      <c r="BA208" s="4" t="str">
        <f>IF(AY208="",IF(AND(H208&lt;&gt;"",F208=""),INDEX(AY$3:AY208,MATCH(MAX($AQ$3:AQ208),AQ$3:AQ208,0),0),""),AY208)</f>
        <v/>
      </c>
      <c r="BB208" s="82" t="str">
        <f>IF(BC208="","",RANK(BC208,BC$3:BC$1048576,1)+COUNTIF($BC$3:BC208,BC208)-1)</f>
        <v/>
      </c>
      <c r="BC208" s="139" t="str">
        <f t="shared" si="439"/>
        <v/>
      </c>
      <c r="BD208" s="46" t="str">
        <f t="shared" si="440"/>
        <v/>
      </c>
      <c r="BE208" s="46" t="str">
        <f t="shared" si="441"/>
        <v/>
      </c>
      <c r="BF208" s="46" t="str">
        <f t="shared" si="442"/>
        <v/>
      </c>
      <c r="BG208" s="4" t="str">
        <f t="shared" si="443"/>
        <v/>
      </c>
      <c r="BH208" s="180" t="str">
        <f t="shared" si="444"/>
        <v/>
      </c>
      <c r="BI208" s="16" t="str">
        <f t="shared" si="445"/>
        <v/>
      </c>
      <c r="BJ208" s="52" t="str">
        <f>IF(BI208="","",IF(W208="","",IF(AND(K208=$K$1,$K$1&lt;&gt;""),$BT$2,IFERROR(IF(INDEX(価格設定!$D$5:$D$1048576,MATCH(Q208,価格設定!$B$5:$B$1048576,0),0)=価格設定!$D$3,$BT$2,$BS$2),$BS$2))))</f>
        <v/>
      </c>
      <c r="BK208" s="16" t="str">
        <f>IF(BI208="","",IF(COUNTIF($BI$3:BI208,BI208)=1,1,IF(AND(BI207=BI208,BH208=""),BK207,COUNTIF($BH$3:BH208,BH208))))</f>
        <v/>
      </c>
      <c r="BL208" s="52" t="str">
        <f t="shared" si="446"/>
        <v/>
      </c>
      <c r="BM208" s="52" t="str">
        <f t="shared" si="447"/>
        <v/>
      </c>
      <c r="BN208" s="119" t="str">
        <f t="shared" si="448"/>
        <v/>
      </c>
      <c r="BO208" s="119" t="str">
        <f t="shared" si="449"/>
        <v/>
      </c>
      <c r="BP208" s="17" t="str">
        <f t="shared" si="450"/>
        <v/>
      </c>
      <c r="BQ208" s="17" t="str">
        <f t="shared" si="451"/>
        <v/>
      </c>
      <c r="BR208" s="17" t="str">
        <f>IF(OR(BP208="",COUNTIF($BO$3:BO208,BO208)&lt;&gt;1),"",SUMIF(BO$3:BO$1048576,BO208,BP$3:BP$1048576))</f>
        <v/>
      </c>
      <c r="BS208" s="17" t="str">
        <f t="shared" si="452"/>
        <v/>
      </c>
      <c r="BT208" s="17" t="str">
        <f t="shared" si="453"/>
        <v/>
      </c>
      <c r="BU208" s="17" t="str">
        <f t="shared" si="454"/>
        <v/>
      </c>
      <c r="BV208" s="24" t="str">
        <f t="shared" si="455"/>
        <v/>
      </c>
      <c r="BW208" s="24" t="str">
        <f t="shared" si="456"/>
        <v/>
      </c>
      <c r="BX208" s="24" t="str">
        <f t="shared" si="457"/>
        <v/>
      </c>
      <c r="BY208" s="26" t="str">
        <f t="shared" si="458"/>
        <v/>
      </c>
      <c r="BZ208" s="26" t="str">
        <f t="shared" si="459"/>
        <v/>
      </c>
      <c r="CA208" s="26" t="str">
        <f t="shared" si="460"/>
        <v/>
      </c>
      <c r="CB208" s="66" t="str">
        <f t="shared" si="461"/>
        <v/>
      </c>
      <c r="CC208" s="65" t="str">
        <f t="shared" si="462"/>
        <v/>
      </c>
      <c r="CD208" s="26" t="str">
        <f t="shared" si="463"/>
        <v/>
      </c>
      <c r="CE208" s="26" t="str">
        <f t="shared" si="464"/>
        <v/>
      </c>
      <c r="CF208" s="193" t="str">
        <f t="shared" si="465"/>
        <v/>
      </c>
      <c r="CG208" s="193" t="str">
        <f t="shared" si="466"/>
        <v/>
      </c>
      <c r="CH208" s="26" t="str">
        <f t="shared" si="467"/>
        <v/>
      </c>
      <c r="CI208" s="26" t="str">
        <f t="shared" si="468"/>
        <v/>
      </c>
      <c r="CJ208" s="65" t="str">
        <f t="shared" si="469"/>
        <v/>
      </c>
      <c r="CK208" s="65" t="str">
        <f t="shared" si="470"/>
        <v/>
      </c>
      <c r="CL208" s="64" t="str">
        <f t="shared" si="471"/>
        <v/>
      </c>
      <c r="CM208" s="64" t="str">
        <f t="shared" si="472"/>
        <v/>
      </c>
      <c r="CN208" s="65" t="str">
        <f t="shared" si="473"/>
        <v/>
      </c>
      <c r="CP208" s="63" t="str">
        <f>IF(BH208="","",MAX($CP$3:CP207)+1)</f>
        <v/>
      </c>
      <c r="CQ208" s="24" t="str">
        <f t="shared" si="474"/>
        <v/>
      </c>
      <c r="CR208" s="24" t="str">
        <f t="shared" si="475"/>
        <v/>
      </c>
      <c r="CS208" s="24" t="str">
        <f t="shared" si="476"/>
        <v/>
      </c>
      <c r="CT208" s="58" t="str">
        <f>IF(BO208="","",COUNTIF($BO$3:BO208,BO208)&amp;"@"&amp;BO208)</f>
        <v/>
      </c>
      <c r="CU208" s="16" t="str">
        <f t="shared" si="414"/>
        <v/>
      </c>
      <c r="CV208" s="63" t="str">
        <f t="shared" si="477"/>
        <v/>
      </c>
      <c r="CW208" s="16" t="str">
        <f t="shared" si="478"/>
        <v/>
      </c>
      <c r="CX208" s="16" t="str">
        <f t="shared" si="479"/>
        <v/>
      </c>
      <c r="CY208" s="16" t="str">
        <f t="shared" si="480"/>
        <v/>
      </c>
      <c r="CZ208" s="85" t="str">
        <f t="shared" si="481"/>
        <v/>
      </c>
      <c r="DA208" s="16" t="str">
        <f t="shared" si="482"/>
        <v/>
      </c>
      <c r="DB208" s="16" t="str">
        <f t="shared" si="483"/>
        <v/>
      </c>
      <c r="DC208" s="28" t="str">
        <f>IF(CP208="","",$DC$1&amp;(INDEX(価格設定!D$1:XFD$3,ROW(価格設定!$D$3),MATCH($AW208,価格設定!D$1:XFD$1,1))*100)&amp;"%")</f>
        <v/>
      </c>
      <c r="DD208" s="28" t="str">
        <f>IF(CP208="","",$DD$1&amp;(INDEX(価格設定!D$1:XFD$3,ROW(価格設定!$D$2),MATCH($AW208,価格設定!D$1:XFD$1,1))*100)&amp;"%")</f>
        <v/>
      </c>
      <c r="DE208" s="29" t="str">
        <f t="shared" si="484"/>
        <v/>
      </c>
      <c r="DG208" s="58" t="str">
        <f t="shared" si="485"/>
        <v/>
      </c>
      <c r="DH208" s="58" t="str">
        <f t="shared" si="486"/>
        <v/>
      </c>
      <c r="DI208" s="58" t="str">
        <f t="shared" si="487"/>
        <v/>
      </c>
      <c r="DJ208" s="85" t="str">
        <f t="shared" si="488"/>
        <v/>
      </c>
      <c r="DL208" s="58" t="str">
        <f>IF(COUNTIF(DG$3:DG$1048576,DG208)=COUNTIF($DG$3:$DG208,DG208),DG208,"")</f>
        <v/>
      </c>
      <c r="DM208" s="85" t="str">
        <f t="shared" si="489"/>
        <v/>
      </c>
      <c r="DN208" s="85" t="str">
        <f t="shared" si="415"/>
        <v/>
      </c>
      <c r="DO208" s="85" t="str">
        <f t="shared" si="415"/>
        <v/>
      </c>
      <c r="DP208" s="303"/>
      <c r="DQ208" s="17" t="str">
        <f t="shared" si="416"/>
        <v/>
      </c>
      <c r="DR208" s="17" t="str">
        <f t="shared" si="417"/>
        <v/>
      </c>
      <c r="DS208" s="17" t="str">
        <f t="shared" si="418"/>
        <v/>
      </c>
      <c r="DU208" s="16" t="str">
        <f t="shared" si="490"/>
        <v/>
      </c>
      <c r="DV208" s="16" t="str">
        <f>IF(DU208="","",COUNT($DU$3:DU208))</f>
        <v/>
      </c>
      <c r="DW208" s="16" t="str">
        <f t="shared" si="491"/>
        <v/>
      </c>
      <c r="DX208" s="16" t="str">
        <f t="shared" si="492"/>
        <v/>
      </c>
      <c r="DY208" s="16" t="str">
        <f>IF(DZ208="","",COUNTIF(DZ$3:DZ208,DZ208))</f>
        <v/>
      </c>
      <c r="DZ208" s="16" t="str">
        <f t="shared" si="493"/>
        <v/>
      </c>
      <c r="EA208" s="16" t="str">
        <f t="shared" si="494"/>
        <v/>
      </c>
      <c r="EB208" s="16" t="str">
        <f t="shared" si="495"/>
        <v/>
      </c>
      <c r="EC208" s="16" t="str">
        <f t="shared" si="496"/>
        <v/>
      </c>
      <c r="ED208" s="16" t="str">
        <f t="shared" si="497"/>
        <v/>
      </c>
      <c r="EE208" s="16" t="str">
        <f t="shared" si="498"/>
        <v/>
      </c>
      <c r="EF208" s="16" t="str">
        <f t="shared" si="499"/>
        <v/>
      </c>
      <c r="EG208" s="16" t="str">
        <f t="shared" si="500"/>
        <v/>
      </c>
      <c r="EH208" s="16" t="str">
        <f t="shared" si="501"/>
        <v/>
      </c>
      <c r="EI208" s="16" t="str">
        <f t="shared" si="502"/>
        <v/>
      </c>
      <c r="EJ208" s="16" t="str">
        <f t="shared" si="503"/>
        <v/>
      </c>
      <c r="EK208" s="16" t="str">
        <f t="shared" si="504"/>
        <v/>
      </c>
      <c r="EL208" s="58" t="str">
        <f t="shared" si="505"/>
        <v/>
      </c>
      <c r="EM208" s="58" t="str">
        <f>IF(OR($DZ208="",CR208=""),IF($EL208="","",$EL208),IF(OR(CR208="なし",CR208=0),領収書!$H$1,CR208))</f>
        <v/>
      </c>
      <c r="EN208" s="58" t="str">
        <f>IF(OR($DZ208="",CS208=""),IF($EL208="","",$EL208),IF(OR(CS208="なし",CS208=0),入力!$EN$1,CS208))</f>
        <v/>
      </c>
      <c r="EO208" s="63" t="str">
        <f t="shared" si="506"/>
        <v/>
      </c>
      <c r="EP208" s="63" t="str">
        <f t="shared" si="507"/>
        <v/>
      </c>
      <c r="ER208" s="16" t="str">
        <f>IF(AND(COUNTIF($ET$3:ET208,ET208)=1,ET208&lt;&gt;""),MAX($ER$3:ER207)+1,"")</f>
        <v/>
      </c>
      <c r="ES208" s="16" t="str">
        <f>IF(価格設定!B210="","",価格設定!B210)</f>
        <v/>
      </c>
      <c r="ET208" s="16" t="str">
        <f>IF(価格設定!C210="","",価格設定!C210)</f>
        <v/>
      </c>
      <c r="EV208" s="16" t="str">
        <f t="shared" si="419"/>
        <v/>
      </c>
      <c r="EW208" s="16" t="str">
        <f t="shared" si="508"/>
        <v/>
      </c>
    </row>
    <row r="209" spans="1:153" ht="30" customHeight="1" x14ac:dyDescent="0.2">
      <c r="A209" s="225"/>
      <c r="B209" s="212"/>
      <c r="C209" s="221"/>
      <c r="D209" s="164"/>
      <c r="E209" s="165"/>
      <c r="F209" s="166"/>
      <c r="G209" s="167"/>
      <c r="H209" s="179"/>
      <c r="I209" s="306"/>
      <c r="J209" s="169"/>
      <c r="K209" s="179"/>
      <c r="L209" s="186"/>
      <c r="M209" s="186"/>
      <c r="N209" s="168"/>
      <c r="O209" s="170"/>
      <c r="P209" s="212"/>
      <c r="Q209" s="179" t="str">
        <f>IFERROR(IF(H209="","",IFERROR(INDEX(価格設定!$B$5:$B$1048576,MATCH(H209,価格設定!$B$5:$B$1048576,0),0),INDEX(価格設定!$B$5:$B$1048576,MATCH("*"&amp;H209&amp;"*",価格設定!$B$5:$B$1048576,0),0))),H209)</f>
        <v/>
      </c>
      <c r="R209" s="250" t="str">
        <f>IFERROR(IF(Q209="",IF(K209="","",K209),IF(K209="",IF(INDEX(価格設定!$C$5:$C$1048576,MATCH(Q209,価格設定!$B$5:$B$1048576,0),0)=0,"",INDEX(価格設定!$C$5:$C$1048576,MATCH(Q209,価格設定!$B$5:$B$1048576,0),0)),IF(K209="なし","",K209))),"")</f>
        <v/>
      </c>
      <c r="S209" s="308" t="str">
        <f t="shared" si="420"/>
        <v/>
      </c>
      <c r="T209" s="126" t="str">
        <f>IFERROR(IF(J209="",IF(INDEX(価格設定!$E$5:$R$1048576,MATCH($Q209,価格設定!B$5:B$1048576,0),MATCH($AW209,価格設定!E$1:X$1,1))=0,"",INDEX(価格設定!$E$5:$R$1048576,MATCH($Q209,価格設定!B$5:B$1048576,0),MATCH($AW209,価格設定!E$1:X$1,1))),J209),"")</f>
        <v/>
      </c>
      <c r="U209" s="126" t="str">
        <f t="shared" si="421"/>
        <v/>
      </c>
      <c r="V209" s="132" t="str">
        <f t="shared" si="422"/>
        <v/>
      </c>
      <c r="W209" s="127" t="str">
        <f>IFERROR(IF(OR(T209="",T209&lt;0),"",IFERROR(INDEX(価格設定!E$2:X$3,IF(AND(K209=$K$1,$K$1&lt;&gt;""),ROW(価格設定!$D$3)-1,MATCH(INDEX(価格設定!$D$5:$D$1048576,MATCH(Q209,価格設定!$B$5:$B$1048576,0),0),価格設定!$D$2:$D$3,0)),MATCH($AW209,価格設定!E$1:X$1,1)),INDEX(価格設定!E$2:X$2,0,MATCH($AW209,価格設定!E$1:X$1,1)))),"")</f>
        <v/>
      </c>
      <c r="X209" s="126" t="str">
        <f t="shared" si="413"/>
        <v/>
      </c>
      <c r="Y209" s="128" t="str">
        <f t="shared" si="423"/>
        <v/>
      </c>
      <c r="Z209" s="126" t="str">
        <f t="shared" si="424"/>
        <v/>
      </c>
      <c r="AA209" s="129" t="str">
        <f t="shared" si="425"/>
        <v/>
      </c>
      <c r="AB209" s="126" t="str">
        <f t="shared" si="426"/>
        <v/>
      </c>
      <c r="AC209" s="280" t="str">
        <f t="shared" si="427"/>
        <v/>
      </c>
      <c r="AD209" s="15"/>
      <c r="AE209" s="204" t="str">
        <f>IF(AF209="","",COUNT($AF$3:AF209))</f>
        <v/>
      </c>
      <c r="AF209" s="206" t="str">
        <f t="shared" si="428"/>
        <v/>
      </c>
      <c r="AG209" s="204" t="str">
        <f t="shared" si="429"/>
        <v/>
      </c>
      <c r="AH209" s="204" t="str">
        <f t="shared" si="430"/>
        <v/>
      </c>
      <c r="AI209" s="287"/>
      <c r="AJ209" s="15"/>
      <c r="AK209" s="138" t="str">
        <f t="shared" si="431"/>
        <v/>
      </c>
      <c r="AL209" s="131" t="str">
        <f t="shared" si="432"/>
        <v/>
      </c>
      <c r="AM209" s="131" t="str">
        <f t="shared" si="433"/>
        <v/>
      </c>
      <c r="AN209" s="313" t="str">
        <f t="shared" si="434"/>
        <v/>
      </c>
      <c r="AO209" s="316" t="str">
        <f t="shared" si="435"/>
        <v/>
      </c>
      <c r="AP209" s="18"/>
      <c r="AQ209" s="3" t="str">
        <f>IF(F209="","",MAX($AQ$3:AQ208)+1)</f>
        <v/>
      </c>
      <c r="AR209" s="3" t="str">
        <f>IF(OR(AQ209="",BB209=""),"",MAX($AR$3:AR208)+1)</f>
        <v/>
      </c>
      <c r="AS209" s="3" t="str">
        <f>IF(CQ209="","",RANK(CQ209,CQ$3:CQ$1048576,1)+COUNTIF($CQ$3:CQ209,CQ209)-1)</f>
        <v/>
      </c>
      <c r="AT209" s="21" t="str">
        <f>IF(C209="",IF(OR(AND($H209&lt;&gt;"",C209=""),AND($F208=$F209,$AZ209&lt;&gt;""),COUNTA($H$3:$H$1048576,#REF!,$F$3:$F$1048576)&gt;COUNTA($H$3:$H209,#REF!,$F$3:$F209),$AZ209&lt;&gt;""),INDEX(AT$3:AT$1048576,MATCH(MAX($AQ$3:$AQ208),$AQ$3:$AQ$1048576,0),0),""),C209)</f>
        <v/>
      </c>
      <c r="AU209" s="21" t="str">
        <f>IF(D209="",IF(OR(AND($H209&lt;&gt;"",D209=""),AND($F208=$F209,$AZ209&lt;&gt;""),COUNTA($H$3:$H$1048576,#REF!,$F$3:$F$1048576)&gt;COUNTA($H$3:$H209,#REF!,$F$3:$F209),$AZ209&lt;&gt;""),INDEX(AU$3:AU$1048576,MATCH(MAX($AQ$3:$AQ208),$AQ$3:$AQ$1048576,0),0),""),D209)</f>
        <v/>
      </c>
      <c r="AV209" s="21" t="str">
        <f>IF(E209="",IF(OR(AND($H209&lt;&gt;"",E209=""),AND($F208=$F209,$AZ209&lt;&gt;""),COUNTA($H$3:$H$1048576,#REF!,$F$3:$F$1048576)&gt;COUNTA($H$3:$H209,#REF!,$F$3:$F209),$AZ209&lt;&gt;""),INDEX(AV$3:AV$1048576,MATCH(MAX($AQ$3:$AQ208),$AQ$3:$AQ$1048576,0),0),""),E209)</f>
        <v/>
      </c>
      <c r="AW209" s="24" t="str">
        <f t="shared" si="436"/>
        <v/>
      </c>
      <c r="AX209" s="13" t="str">
        <f t="shared" si="437"/>
        <v/>
      </c>
      <c r="AY209" s="4" t="str">
        <f t="shared" si="438"/>
        <v/>
      </c>
      <c r="AZ209" s="4" t="str">
        <f>IF(AX209="",IF(OR(AND(H209&lt;&gt;"",F209=""),COUNTA($H$3:$H$1048576)&gt;COUNTA($H$3:$H209)),INDEX(AX$3:AX209,MATCH(MAX($AQ$3:AQ209),AQ$3:AQ209,0),0),""),AX209)</f>
        <v/>
      </c>
      <c r="BA209" s="4" t="str">
        <f>IF(AY209="",IF(AND(H209&lt;&gt;"",F209=""),INDEX(AY$3:AY209,MATCH(MAX($AQ$3:AQ209),AQ$3:AQ209,0),0),""),AY209)</f>
        <v/>
      </c>
      <c r="BB209" s="82" t="str">
        <f>IF(BC209="","",RANK(BC209,BC$3:BC$1048576,1)+COUNTIF($BC$3:BC209,BC209)-1)</f>
        <v/>
      </c>
      <c r="BC209" s="139" t="str">
        <f t="shared" si="439"/>
        <v/>
      </c>
      <c r="BD209" s="46" t="str">
        <f t="shared" si="440"/>
        <v/>
      </c>
      <c r="BE209" s="46" t="str">
        <f t="shared" si="441"/>
        <v/>
      </c>
      <c r="BF209" s="46" t="str">
        <f t="shared" si="442"/>
        <v/>
      </c>
      <c r="BG209" s="4" t="str">
        <f t="shared" si="443"/>
        <v/>
      </c>
      <c r="BH209" s="180" t="str">
        <f t="shared" si="444"/>
        <v/>
      </c>
      <c r="BI209" s="16" t="str">
        <f t="shared" si="445"/>
        <v/>
      </c>
      <c r="BJ209" s="52" t="str">
        <f>IF(BI209="","",IF(W209="","",IF(AND(K209=$K$1,$K$1&lt;&gt;""),$BT$2,IFERROR(IF(INDEX(価格設定!$D$5:$D$1048576,MATCH(Q209,価格設定!$B$5:$B$1048576,0),0)=価格設定!$D$3,$BT$2,$BS$2),$BS$2))))</f>
        <v/>
      </c>
      <c r="BK209" s="16" t="str">
        <f>IF(BI209="","",IF(COUNTIF($BI$3:BI209,BI209)=1,1,IF(AND(BI208=BI209,BH209=""),BK208,COUNTIF($BH$3:BH209,BH209))))</f>
        <v/>
      </c>
      <c r="BL209" s="52" t="str">
        <f t="shared" si="446"/>
        <v/>
      </c>
      <c r="BM209" s="52" t="str">
        <f t="shared" si="447"/>
        <v/>
      </c>
      <c r="BN209" s="119" t="str">
        <f t="shared" si="448"/>
        <v/>
      </c>
      <c r="BO209" s="119" t="str">
        <f t="shared" si="449"/>
        <v/>
      </c>
      <c r="BP209" s="17" t="str">
        <f t="shared" si="450"/>
        <v/>
      </c>
      <c r="BQ209" s="17" t="str">
        <f t="shared" si="451"/>
        <v/>
      </c>
      <c r="BR209" s="17" t="str">
        <f>IF(OR(BP209="",COUNTIF($BO$3:BO209,BO209)&lt;&gt;1),"",SUMIF(BO$3:BO$1048576,BO209,BP$3:BP$1048576))</f>
        <v/>
      </c>
      <c r="BS209" s="17" t="str">
        <f t="shared" si="452"/>
        <v/>
      </c>
      <c r="BT209" s="17" t="str">
        <f t="shared" si="453"/>
        <v/>
      </c>
      <c r="BU209" s="17" t="str">
        <f t="shared" si="454"/>
        <v/>
      </c>
      <c r="BV209" s="24" t="str">
        <f t="shared" si="455"/>
        <v/>
      </c>
      <c r="BW209" s="24" t="str">
        <f t="shared" si="456"/>
        <v/>
      </c>
      <c r="BX209" s="24" t="str">
        <f t="shared" si="457"/>
        <v/>
      </c>
      <c r="BY209" s="26" t="str">
        <f t="shared" si="458"/>
        <v/>
      </c>
      <c r="BZ209" s="26" t="str">
        <f t="shared" si="459"/>
        <v/>
      </c>
      <c r="CA209" s="26" t="str">
        <f t="shared" si="460"/>
        <v/>
      </c>
      <c r="CB209" s="66" t="str">
        <f t="shared" si="461"/>
        <v/>
      </c>
      <c r="CC209" s="65" t="str">
        <f t="shared" si="462"/>
        <v/>
      </c>
      <c r="CD209" s="26" t="str">
        <f t="shared" si="463"/>
        <v/>
      </c>
      <c r="CE209" s="26" t="str">
        <f t="shared" si="464"/>
        <v/>
      </c>
      <c r="CF209" s="193" t="str">
        <f t="shared" si="465"/>
        <v/>
      </c>
      <c r="CG209" s="193" t="str">
        <f t="shared" si="466"/>
        <v/>
      </c>
      <c r="CH209" s="26" t="str">
        <f t="shared" si="467"/>
        <v/>
      </c>
      <c r="CI209" s="26" t="str">
        <f t="shared" si="468"/>
        <v/>
      </c>
      <c r="CJ209" s="65" t="str">
        <f t="shared" si="469"/>
        <v/>
      </c>
      <c r="CK209" s="65" t="str">
        <f t="shared" si="470"/>
        <v/>
      </c>
      <c r="CL209" s="64" t="str">
        <f t="shared" si="471"/>
        <v/>
      </c>
      <c r="CM209" s="64" t="str">
        <f t="shared" si="472"/>
        <v/>
      </c>
      <c r="CN209" s="65" t="str">
        <f t="shared" si="473"/>
        <v/>
      </c>
      <c r="CP209" s="63" t="str">
        <f>IF(BH209="","",MAX($CP$3:CP208)+1)</f>
        <v/>
      </c>
      <c r="CQ209" s="24" t="str">
        <f t="shared" si="474"/>
        <v/>
      </c>
      <c r="CR209" s="24" t="str">
        <f t="shared" si="475"/>
        <v/>
      </c>
      <c r="CS209" s="24" t="str">
        <f t="shared" si="476"/>
        <v/>
      </c>
      <c r="CT209" s="58" t="str">
        <f>IF(BO209="","",COUNTIF($BO$3:BO209,BO209)&amp;"@"&amp;BO209)</f>
        <v/>
      </c>
      <c r="CU209" s="16" t="str">
        <f t="shared" si="414"/>
        <v/>
      </c>
      <c r="CV209" s="63" t="str">
        <f t="shared" si="477"/>
        <v/>
      </c>
      <c r="CW209" s="16" t="str">
        <f t="shared" si="478"/>
        <v/>
      </c>
      <c r="CX209" s="16" t="str">
        <f t="shared" si="479"/>
        <v/>
      </c>
      <c r="CY209" s="16" t="str">
        <f t="shared" si="480"/>
        <v/>
      </c>
      <c r="CZ209" s="85" t="str">
        <f t="shared" si="481"/>
        <v/>
      </c>
      <c r="DA209" s="16" t="str">
        <f t="shared" si="482"/>
        <v/>
      </c>
      <c r="DB209" s="16" t="str">
        <f t="shared" si="483"/>
        <v/>
      </c>
      <c r="DC209" s="28" t="str">
        <f>IF(CP209="","",$DC$1&amp;(INDEX(価格設定!D$1:XFD$3,ROW(価格設定!$D$3),MATCH($AW209,価格設定!D$1:XFD$1,1))*100)&amp;"%")</f>
        <v/>
      </c>
      <c r="DD209" s="28" t="str">
        <f>IF(CP209="","",$DD$1&amp;(INDEX(価格設定!D$1:XFD$3,ROW(価格設定!$D$2),MATCH($AW209,価格設定!D$1:XFD$1,1))*100)&amp;"%")</f>
        <v/>
      </c>
      <c r="DE209" s="29" t="str">
        <f t="shared" si="484"/>
        <v/>
      </c>
      <c r="DG209" s="58" t="str">
        <f t="shared" si="485"/>
        <v/>
      </c>
      <c r="DH209" s="58" t="str">
        <f t="shared" si="486"/>
        <v/>
      </c>
      <c r="DI209" s="58" t="str">
        <f t="shared" si="487"/>
        <v/>
      </c>
      <c r="DJ209" s="85" t="str">
        <f t="shared" si="488"/>
        <v/>
      </c>
      <c r="DL209" s="58" t="str">
        <f>IF(COUNTIF(DG$3:DG$1048576,DG209)=COUNTIF($DG$3:$DG209,DG209),DG209,"")</f>
        <v/>
      </c>
      <c r="DM209" s="85" t="str">
        <f t="shared" si="489"/>
        <v/>
      </c>
      <c r="DN209" s="85" t="str">
        <f t="shared" si="415"/>
        <v/>
      </c>
      <c r="DO209" s="85" t="str">
        <f t="shared" si="415"/>
        <v/>
      </c>
      <c r="DP209" s="303"/>
      <c r="DQ209" s="17" t="str">
        <f t="shared" si="416"/>
        <v/>
      </c>
      <c r="DR209" s="17" t="str">
        <f t="shared" si="417"/>
        <v/>
      </c>
      <c r="DS209" s="17" t="str">
        <f t="shared" si="418"/>
        <v/>
      </c>
      <c r="DU209" s="16" t="str">
        <f t="shared" si="490"/>
        <v/>
      </c>
      <c r="DV209" s="16" t="str">
        <f>IF(DU209="","",COUNT($DU$3:DU209))</f>
        <v/>
      </c>
      <c r="DW209" s="16" t="str">
        <f t="shared" si="491"/>
        <v/>
      </c>
      <c r="DX209" s="16" t="str">
        <f t="shared" si="492"/>
        <v/>
      </c>
      <c r="DY209" s="16" t="str">
        <f>IF(DZ209="","",COUNTIF(DZ$3:DZ209,DZ209))</f>
        <v/>
      </c>
      <c r="DZ209" s="16" t="str">
        <f t="shared" si="493"/>
        <v/>
      </c>
      <c r="EA209" s="16" t="str">
        <f t="shared" si="494"/>
        <v/>
      </c>
      <c r="EB209" s="16" t="str">
        <f t="shared" si="495"/>
        <v/>
      </c>
      <c r="EC209" s="16" t="str">
        <f t="shared" si="496"/>
        <v/>
      </c>
      <c r="ED209" s="16" t="str">
        <f t="shared" si="497"/>
        <v/>
      </c>
      <c r="EE209" s="16" t="str">
        <f t="shared" si="498"/>
        <v/>
      </c>
      <c r="EF209" s="16" t="str">
        <f t="shared" si="499"/>
        <v/>
      </c>
      <c r="EG209" s="16" t="str">
        <f t="shared" si="500"/>
        <v/>
      </c>
      <c r="EH209" s="16" t="str">
        <f t="shared" si="501"/>
        <v/>
      </c>
      <c r="EI209" s="16" t="str">
        <f t="shared" si="502"/>
        <v/>
      </c>
      <c r="EJ209" s="16" t="str">
        <f t="shared" si="503"/>
        <v/>
      </c>
      <c r="EK209" s="16" t="str">
        <f t="shared" si="504"/>
        <v/>
      </c>
      <c r="EL209" s="58" t="str">
        <f t="shared" si="505"/>
        <v/>
      </c>
      <c r="EM209" s="58" t="str">
        <f>IF(OR($DZ209="",CR209=""),IF($EL209="","",$EL209),IF(OR(CR209="なし",CR209=0),領収書!$H$1,CR209))</f>
        <v/>
      </c>
      <c r="EN209" s="58" t="str">
        <f>IF(OR($DZ209="",CS209=""),IF($EL209="","",$EL209),IF(OR(CS209="なし",CS209=0),入力!$EN$1,CS209))</f>
        <v/>
      </c>
      <c r="EO209" s="63" t="str">
        <f t="shared" si="506"/>
        <v/>
      </c>
      <c r="EP209" s="63" t="str">
        <f t="shared" si="507"/>
        <v/>
      </c>
      <c r="ER209" s="16" t="str">
        <f>IF(AND(COUNTIF($ET$3:ET209,ET209)=1,ET209&lt;&gt;""),MAX($ER$3:ER208)+1,"")</f>
        <v/>
      </c>
      <c r="ES209" s="16" t="str">
        <f>IF(価格設定!B211="","",価格設定!B211)</f>
        <v/>
      </c>
      <c r="ET209" s="16" t="str">
        <f>IF(価格設定!C211="","",価格設定!C211)</f>
        <v/>
      </c>
      <c r="EV209" s="16" t="str">
        <f t="shared" si="419"/>
        <v/>
      </c>
      <c r="EW209" s="16" t="str">
        <f t="shared" si="508"/>
        <v/>
      </c>
    </row>
    <row r="210" spans="1:153" ht="30" customHeight="1" x14ac:dyDescent="0.2">
      <c r="A210" s="225"/>
      <c r="B210" s="212"/>
      <c r="C210" s="221"/>
      <c r="D210" s="164"/>
      <c r="E210" s="165"/>
      <c r="F210" s="166"/>
      <c r="G210" s="167"/>
      <c r="H210" s="179"/>
      <c r="I210" s="306"/>
      <c r="J210" s="169"/>
      <c r="K210" s="179"/>
      <c r="L210" s="186"/>
      <c r="M210" s="186"/>
      <c r="N210" s="168"/>
      <c r="O210" s="170"/>
      <c r="P210" s="212"/>
      <c r="Q210" s="179" t="str">
        <f>IFERROR(IF(H210="","",IFERROR(INDEX(価格設定!$B$5:$B$1048576,MATCH(H210,価格設定!$B$5:$B$1048576,0),0),INDEX(価格設定!$B$5:$B$1048576,MATCH("*"&amp;H210&amp;"*",価格設定!$B$5:$B$1048576,0),0))),H210)</f>
        <v/>
      </c>
      <c r="R210" s="250" t="str">
        <f>IFERROR(IF(Q210="",IF(K210="","",K210),IF(K210="",IF(INDEX(価格設定!$C$5:$C$1048576,MATCH(Q210,価格設定!$B$5:$B$1048576,0),0)=0,"",INDEX(価格設定!$C$5:$C$1048576,MATCH(Q210,価格設定!$B$5:$B$1048576,0),0)),IF(K210="なし","",K210))),"")</f>
        <v/>
      </c>
      <c r="S210" s="308" t="str">
        <f t="shared" si="420"/>
        <v/>
      </c>
      <c r="T210" s="126" t="str">
        <f>IFERROR(IF(J210="",IF(INDEX(価格設定!$E$5:$R$1048576,MATCH($Q210,価格設定!B$5:B$1048576,0),MATCH($AW210,価格設定!E$1:X$1,1))=0,"",INDEX(価格設定!$E$5:$R$1048576,MATCH($Q210,価格設定!B$5:B$1048576,0),MATCH($AW210,価格設定!E$1:X$1,1))),J210),"")</f>
        <v/>
      </c>
      <c r="U210" s="126" t="str">
        <f t="shared" si="421"/>
        <v/>
      </c>
      <c r="V210" s="132" t="str">
        <f t="shared" si="422"/>
        <v/>
      </c>
      <c r="W210" s="127" t="str">
        <f>IFERROR(IF(OR(T210="",T210&lt;0),"",IFERROR(INDEX(価格設定!E$2:X$3,IF(AND(K210=$K$1,$K$1&lt;&gt;""),ROW(価格設定!$D$3)-1,MATCH(INDEX(価格設定!$D$5:$D$1048576,MATCH(Q210,価格設定!$B$5:$B$1048576,0),0),価格設定!$D$2:$D$3,0)),MATCH($AW210,価格設定!E$1:X$1,1)),INDEX(価格設定!E$2:X$2,0,MATCH($AW210,価格設定!E$1:X$1,1)))),"")</f>
        <v/>
      </c>
      <c r="X210" s="126" t="str">
        <f t="shared" si="413"/>
        <v/>
      </c>
      <c r="Y210" s="128" t="str">
        <f t="shared" si="423"/>
        <v/>
      </c>
      <c r="Z210" s="126" t="str">
        <f t="shared" si="424"/>
        <v/>
      </c>
      <c r="AA210" s="129" t="str">
        <f t="shared" si="425"/>
        <v/>
      </c>
      <c r="AB210" s="126" t="str">
        <f t="shared" si="426"/>
        <v/>
      </c>
      <c r="AC210" s="280" t="str">
        <f t="shared" si="427"/>
        <v/>
      </c>
      <c r="AD210" s="15"/>
      <c r="AE210" s="204" t="str">
        <f>IF(AF210="","",COUNT($AF$3:AF210))</f>
        <v/>
      </c>
      <c r="AF210" s="206" t="str">
        <f t="shared" si="428"/>
        <v/>
      </c>
      <c r="AG210" s="204" t="str">
        <f t="shared" si="429"/>
        <v/>
      </c>
      <c r="AH210" s="204" t="str">
        <f t="shared" si="430"/>
        <v/>
      </c>
      <c r="AI210" s="287"/>
      <c r="AJ210" s="15"/>
      <c r="AK210" s="138" t="str">
        <f t="shared" si="431"/>
        <v/>
      </c>
      <c r="AL210" s="131" t="str">
        <f t="shared" si="432"/>
        <v/>
      </c>
      <c r="AM210" s="131" t="str">
        <f t="shared" si="433"/>
        <v/>
      </c>
      <c r="AN210" s="313" t="str">
        <f t="shared" si="434"/>
        <v/>
      </c>
      <c r="AO210" s="316" t="str">
        <f t="shared" si="435"/>
        <v/>
      </c>
      <c r="AP210" s="18"/>
      <c r="AQ210" s="3" t="str">
        <f>IF(F210="","",MAX($AQ$3:AQ209)+1)</f>
        <v/>
      </c>
      <c r="AR210" s="3" t="str">
        <f>IF(OR(AQ210="",BB210=""),"",MAX($AR$3:AR209)+1)</f>
        <v/>
      </c>
      <c r="AS210" s="3" t="str">
        <f>IF(CQ210="","",RANK(CQ210,CQ$3:CQ$1048576,1)+COUNTIF($CQ$3:CQ210,CQ210)-1)</f>
        <v/>
      </c>
      <c r="AT210" s="21" t="str">
        <f>IF(C210="",IF(OR(AND($H210&lt;&gt;"",C210=""),AND($F209=$F210,$AZ210&lt;&gt;""),COUNTA($H$3:$H$1048576,#REF!,$F$3:$F$1048576)&gt;COUNTA($H$3:$H210,#REF!,$F$3:$F210),$AZ210&lt;&gt;""),INDEX(AT$3:AT$1048576,MATCH(MAX($AQ$3:$AQ209),$AQ$3:$AQ$1048576,0),0),""),C210)</f>
        <v/>
      </c>
      <c r="AU210" s="21" t="str">
        <f>IF(D210="",IF(OR(AND($H210&lt;&gt;"",D210=""),AND($F209=$F210,$AZ210&lt;&gt;""),COUNTA($H$3:$H$1048576,#REF!,$F$3:$F$1048576)&gt;COUNTA($H$3:$H210,#REF!,$F$3:$F210),$AZ210&lt;&gt;""),INDEX(AU$3:AU$1048576,MATCH(MAX($AQ$3:$AQ209),$AQ$3:$AQ$1048576,0),0),""),D210)</f>
        <v/>
      </c>
      <c r="AV210" s="21" t="str">
        <f>IF(E210="",IF(OR(AND($H210&lt;&gt;"",E210=""),AND($F209=$F210,$AZ210&lt;&gt;""),COUNTA($H$3:$H$1048576,#REF!,$F$3:$F$1048576)&gt;COUNTA($H$3:$H210,#REF!,$F$3:$F210),$AZ210&lt;&gt;""),INDEX(AV$3:AV$1048576,MATCH(MAX($AQ$3:$AQ209),$AQ$3:$AQ$1048576,0),0),""),E210)</f>
        <v/>
      </c>
      <c r="AW210" s="24" t="str">
        <f t="shared" si="436"/>
        <v/>
      </c>
      <c r="AX210" s="13" t="str">
        <f t="shared" si="437"/>
        <v/>
      </c>
      <c r="AY210" s="4" t="str">
        <f t="shared" si="438"/>
        <v/>
      </c>
      <c r="AZ210" s="4" t="str">
        <f>IF(AX210="",IF(OR(AND(H210&lt;&gt;"",F210=""),COUNTA($H$3:$H$1048576)&gt;COUNTA($H$3:$H210)),INDEX(AX$3:AX210,MATCH(MAX($AQ$3:AQ210),AQ$3:AQ210,0),0),""),AX210)</f>
        <v/>
      </c>
      <c r="BA210" s="4" t="str">
        <f>IF(AY210="",IF(AND(H210&lt;&gt;"",F210=""),INDEX(AY$3:AY210,MATCH(MAX($AQ$3:AQ210),AQ$3:AQ210,0),0),""),AY210)</f>
        <v/>
      </c>
      <c r="BB210" s="82" t="str">
        <f>IF(BC210="","",RANK(BC210,BC$3:BC$1048576,1)+COUNTIF($BC$3:BC210,BC210)-1)</f>
        <v/>
      </c>
      <c r="BC210" s="139" t="str">
        <f t="shared" si="439"/>
        <v/>
      </c>
      <c r="BD210" s="46" t="str">
        <f t="shared" si="440"/>
        <v/>
      </c>
      <c r="BE210" s="46" t="str">
        <f t="shared" si="441"/>
        <v/>
      </c>
      <c r="BF210" s="46" t="str">
        <f t="shared" si="442"/>
        <v/>
      </c>
      <c r="BG210" s="4" t="str">
        <f t="shared" si="443"/>
        <v/>
      </c>
      <c r="BH210" s="180" t="str">
        <f t="shared" si="444"/>
        <v/>
      </c>
      <c r="BI210" s="16" t="str">
        <f t="shared" si="445"/>
        <v/>
      </c>
      <c r="BJ210" s="52" t="str">
        <f>IF(BI210="","",IF(W210="","",IF(AND(K210=$K$1,$K$1&lt;&gt;""),$BT$2,IFERROR(IF(INDEX(価格設定!$D$5:$D$1048576,MATCH(Q210,価格設定!$B$5:$B$1048576,0),0)=価格設定!$D$3,$BT$2,$BS$2),$BS$2))))</f>
        <v/>
      </c>
      <c r="BK210" s="16" t="str">
        <f>IF(BI210="","",IF(COUNTIF($BI$3:BI210,BI210)=1,1,IF(AND(BI209=BI210,BH210=""),BK209,COUNTIF($BH$3:BH210,BH210))))</f>
        <v/>
      </c>
      <c r="BL210" s="52" t="str">
        <f t="shared" si="446"/>
        <v/>
      </c>
      <c r="BM210" s="52" t="str">
        <f t="shared" si="447"/>
        <v/>
      </c>
      <c r="BN210" s="119" t="str">
        <f t="shared" si="448"/>
        <v/>
      </c>
      <c r="BO210" s="119" t="str">
        <f t="shared" si="449"/>
        <v/>
      </c>
      <c r="BP210" s="17" t="str">
        <f t="shared" si="450"/>
        <v/>
      </c>
      <c r="BQ210" s="17" t="str">
        <f t="shared" si="451"/>
        <v/>
      </c>
      <c r="BR210" s="17" t="str">
        <f>IF(OR(BP210="",COUNTIF($BO$3:BO210,BO210)&lt;&gt;1),"",SUMIF(BO$3:BO$1048576,BO210,BP$3:BP$1048576))</f>
        <v/>
      </c>
      <c r="BS210" s="17" t="str">
        <f t="shared" si="452"/>
        <v/>
      </c>
      <c r="BT210" s="17" t="str">
        <f t="shared" si="453"/>
        <v/>
      </c>
      <c r="BU210" s="17" t="str">
        <f t="shared" si="454"/>
        <v/>
      </c>
      <c r="BV210" s="24" t="str">
        <f t="shared" si="455"/>
        <v/>
      </c>
      <c r="BW210" s="24" t="str">
        <f t="shared" si="456"/>
        <v/>
      </c>
      <c r="BX210" s="24" t="str">
        <f t="shared" si="457"/>
        <v/>
      </c>
      <c r="BY210" s="26" t="str">
        <f t="shared" si="458"/>
        <v/>
      </c>
      <c r="BZ210" s="26" t="str">
        <f t="shared" si="459"/>
        <v/>
      </c>
      <c r="CA210" s="26" t="str">
        <f t="shared" si="460"/>
        <v/>
      </c>
      <c r="CB210" s="66" t="str">
        <f t="shared" si="461"/>
        <v/>
      </c>
      <c r="CC210" s="65" t="str">
        <f t="shared" si="462"/>
        <v/>
      </c>
      <c r="CD210" s="26" t="str">
        <f t="shared" si="463"/>
        <v/>
      </c>
      <c r="CE210" s="26" t="str">
        <f t="shared" si="464"/>
        <v/>
      </c>
      <c r="CF210" s="193" t="str">
        <f t="shared" si="465"/>
        <v/>
      </c>
      <c r="CG210" s="193" t="str">
        <f t="shared" si="466"/>
        <v/>
      </c>
      <c r="CH210" s="26" t="str">
        <f t="shared" si="467"/>
        <v/>
      </c>
      <c r="CI210" s="26" t="str">
        <f t="shared" si="468"/>
        <v/>
      </c>
      <c r="CJ210" s="65" t="str">
        <f t="shared" si="469"/>
        <v/>
      </c>
      <c r="CK210" s="65" t="str">
        <f t="shared" si="470"/>
        <v/>
      </c>
      <c r="CL210" s="64" t="str">
        <f t="shared" si="471"/>
        <v/>
      </c>
      <c r="CM210" s="64" t="str">
        <f t="shared" si="472"/>
        <v/>
      </c>
      <c r="CN210" s="65" t="str">
        <f t="shared" si="473"/>
        <v/>
      </c>
      <c r="CP210" s="63" t="str">
        <f>IF(BH210="","",MAX($CP$3:CP209)+1)</f>
        <v/>
      </c>
      <c r="CQ210" s="24" t="str">
        <f t="shared" si="474"/>
        <v/>
      </c>
      <c r="CR210" s="24" t="str">
        <f t="shared" si="475"/>
        <v/>
      </c>
      <c r="CS210" s="24" t="str">
        <f t="shared" si="476"/>
        <v/>
      </c>
      <c r="CT210" s="58" t="str">
        <f>IF(BO210="","",COUNTIF($BO$3:BO210,BO210)&amp;"@"&amp;BO210)</f>
        <v/>
      </c>
      <c r="CU210" s="16" t="str">
        <f t="shared" si="414"/>
        <v/>
      </c>
      <c r="CV210" s="63" t="str">
        <f t="shared" si="477"/>
        <v/>
      </c>
      <c r="CW210" s="16" t="str">
        <f t="shared" si="478"/>
        <v/>
      </c>
      <c r="CX210" s="16" t="str">
        <f t="shared" si="479"/>
        <v/>
      </c>
      <c r="CY210" s="16" t="str">
        <f t="shared" si="480"/>
        <v/>
      </c>
      <c r="CZ210" s="85" t="str">
        <f t="shared" si="481"/>
        <v/>
      </c>
      <c r="DA210" s="16" t="str">
        <f t="shared" si="482"/>
        <v/>
      </c>
      <c r="DB210" s="16" t="str">
        <f t="shared" si="483"/>
        <v/>
      </c>
      <c r="DC210" s="28" t="str">
        <f>IF(CP210="","",$DC$1&amp;(INDEX(価格設定!D$1:XFD$3,ROW(価格設定!$D$3),MATCH($AW210,価格設定!D$1:XFD$1,1))*100)&amp;"%")</f>
        <v/>
      </c>
      <c r="DD210" s="28" t="str">
        <f>IF(CP210="","",$DD$1&amp;(INDEX(価格設定!D$1:XFD$3,ROW(価格設定!$D$2),MATCH($AW210,価格設定!D$1:XFD$1,1))*100)&amp;"%")</f>
        <v/>
      </c>
      <c r="DE210" s="29" t="str">
        <f t="shared" si="484"/>
        <v/>
      </c>
      <c r="DG210" s="58" t="str">
        <f t="shared" si="485"/>
        <v/>
      </c>
      <c r="DH210" s="58" t="str">
        <f t="shared" si="486"/>
        <v/>
      </c>
      <c r="DI210" s="58" t="str">
        <f t="shared" si="487"/>
        <v/>
      </c>
      <c r="DJ210" s="85" t="str">
        <f t="shared" si="488"/>
        <v/>
      </c>
      <c r="DL210" s="58" t="str">
        <f>IF(COUNTIF(DG$3:DG$1048576,DG210)=COUNTIF($DG$3:$DG210,DG210),DG210,"")</f>
        <v/>
      </c>
      <c r="DM210" s="85" t="str">
        <f t="shared" si="489"/>
        <v/>
      </c>
      <c r="DN210" s="85" t="str">
        <f t="shared" si="415"/>
        <v/>
      </c>
      <c r="DO210" s="85" t="str">
        <f t="shared" si="415"/>
        <v/>
      </c>
      <c r="DP210" s="303"/>
      <c r="DQ210" s="17" t="str">
        <f t="shared" si="416"/>
        <v/>
      </c>
      <c r="DR210" s="17" t="str">
        <f t="shared" si="417"/>
        <v/>
      </c>
      <c r="DS210" s="17" t="str">
        <f t="shared" si="418"/>
        <v/>
      </c>
      <c r="DU210" s="16" t="str">
        <f t="shared" si="490"/>
        <v/>
      </c>
      <c r="DV210" s="16" t="str">
        <f>IF(DU210="","",COUNT($DU$3:DU210))</f>
        <v/>
      </c>
      <c r="DW210" s="16" t="str">
        <f t="shared" si="491"/>
        <v/>
      </c>
      <c r="DX210" s="16" t="str">
        <f t="shared" si="492"/>
        <v/>
      </c>
      <c r="DY210" s="16" t="str">
        <f>IF(DZ210="","",COUNTIF(DZ$3:DZ210,DZ210))</f>
        <v/>
      </c>
      <c r="DZ210" s="16" t="str">
        <f t="shared" si="493"/>
        <v/>
      </c>
      <c r="EA210" s="16" t="str">
        <f t="shared" si="494"/>
        <v/>
      </c>
      <c r="EB210" s="16" t="str">
        <f t="shared" si="495"/>
        <v/>
      </c>
      <c r="EC210" s="16" t="str">
        <f t="shared" si="496"/>
        <v/>
      </c>
      <c r="ED210" s="16" t="str">
        <f t="shared" si="497"/>
        <v/>
      </c>
      <c r="EE210" s="16" t="str">
        <f t="shared" si="498"/>
        <v/>
      </c>
      <c r="EF210" s="16" t="str">
        <f t="shared" si="499"/>
        <v/>
      </c>
      <c r="EG210" s="16" t="str">
        <f t="shared" si="500"/>
        <v/>
      </c>
      <c r="EH210" s="16" t="str">
        <f t="shared" si="501"/>
        <v/>
      </c>
      <c r="EI210" s="16" t="str">
        <f t="shared" si="502"/>
        <v/>
      </c>
      <c r="EJ210" s="16" t="str">
        <f t="shared" si="503"/>
        <v/>
      </c>
      <c r="EK210" s="16" t="str">
        <f t="shared" si="504"/>
        <v/>
      </c>
      <c r="EL210" s="58" t="str">
        <f t="shared" si="505"/>
        <v/>
      </c>
      <c r="EM210" s="58" t="str">
        <f>IF(OR($DZ210="",CR210=""),IF($EL210="","",$EL210),IF(OR(CR210="なし",CR210=0),領収書!$H$1,CR210))</f>
        <v/>
      </c>
      <c r="EN210" s="58" t="str">
        <f>IF(OR($DZ210="",CS210=""),IF($EL210="","",$EL210),IF(OR(CS210="なし",CS210=0),入力!$EN$1,CS210))</f>
        <v/>
      </c>
      <c r="EO210" s="63" t="str">
        <f t="shared" si="506"/>
        <v/>
      </c>
      <c r="EP210" s="63" t="str">
        <f t="shared" si="507"/>
        <v/>
      </c>
      <c r="ER210" s="16" t="str">
        <f>IF(AND(COUNTIF($ET$3:ET210,ET210)=1,ET210&lt;&gt;""),MAX($ER$3:ER209)+1,"")</f>
        <v/>
      </c>
      <c r="ES210" s="16" t="str">
        <f>IF(価格設定!B212="","",価格設定!B212)</f>
        <v/>
      </c>
      <c r="ET210" s="16" t="str">
        <f>IF(価格設定!C212="","",価格設定!C212)</f>
        <v/>
      </c>
      <c r="EV210" s="16" t="str">
        <f t="shared" si="419"/>
        <v/>
      </c>
      <c r="EW210" s="16" t="str">
        <f t="shared" si="508"/>
        <v/>
      </c>
    </row>
    <row r="211" spans="1:153" ht="30" customHeight="1" x14ac:dyDescent="0.2">
      <c r="A211" s="225"/>
      <c r="B211" s="212"/>
      <c r="C211" s="221"/>
      <c r="D211" s="164"/>
      <c r="E211" s="165"/>
      <c r="F211" s="166"/>
      <c r="G211" s="167"/>
      <c r="H211" s="179"/>
      <c r="I211" s="306"/>
      <c r="J211" s="169"/>
      <c r="K211" s="179"/>
      <c r="L211" s="186"/>
      <c r="M211" s="186"/>
      <c r="N211" s="168"/>
      <c r="O211" s="170"/>
      <c r="P211" s="212"/>
      <c r="Q211" s="179" t="str">
        <f>IFERROR(IF(H211="","",IFERROR(INDEX(価格設定!$B$5:$B$1048576,MATCH(H211,価格設定!$B$5:$B$1048576,0),0),INDEX(価格設定!$B$5:$B$1048576,MATCH("*"&amp;H211&amp;"*",価格設定!$B$5:$B$1048576,0),0))),H211)</f>
        <v/>
      </c>
      <c r="R211" s="250" t="str">
        <f>IFERROR(IF(Q211="",IF(K211="","",K211),IF(K211="",IF(INDEX(価格設定!$C$5:$C$1048576,MATCH(Q211,価格設定!$B$5:$B$1048576,0),0)=0,"",INDEX(価格設定!$C$5:$C$1048576,MATCH(Q211,価格設定!$B$5:$B$1048576,0),0)),IF(K211="なし","",K211))),"")</f>
        <v/>
      </c>
      <c r="S211" s="308" t="str">
        <f t="shared" si="420"/>
        <v/>
      </c>
      <c r="T211" s="126" t="str">
        <f>IFERROR(IF(J211="",IF(INDEX(価格設定!$E$5:$R$1048576,MATCH($Q211,価格設定!B$5:B$1048576,0),MATCH($AW211,価格設定!E$1:X$1,1))=0,"",INDEX(価格設定!$E$5:$R$1048576,MATCH($Q211,価格設定!B$5:B$1048576,0),MATCH($AW211,価格設定!E$1:X$1,1))),J211),"")</f>
        <v/>
      </c>
      <c r="U211" s="126" t="str">
        <f t="shared" si="421"/>
        <v/>
      </c>
      <c r="V211" s="132" t="str">
        <f t="shared" si="422"/>
        <v/>
      </c>
      <c r="W211" s="127" t="str">
        <f>IFERROR(IF(OR(T211="",T211&lt;0),"",IFERROR(INDEX(価格設定!E$2:X$3,IF(AND(K211=$K$1,$K$1&lt;&gt;""),ROW(価格設定!$D$3)-1,MATCH(INDEX(価格設定!$D$5:$D$1048576,MATCH(Q211,価格設定!$B$5:$B$1048576,0),0),価格設定!$D$2:$D$3,0)),MATCH($AW211,価格設定!E$1:X$1,1)),INDEX(価格設定!E$2:X$2,0,MATCH($AW211,価格設定!E$1:X$1,1)))),"")</f>
        <v/>
      </c>
      <c r="X211" s="126" t="str">
        <f t="shared" si="413"/>
        <v/>
      </c>
      <c r="Y211" s="128" t="str">
        <f t="shared" si="423"/>
        <v/>
      </c>
      <c r="Z211" s="126" t="str">
        <f t="shared" si="424"/>
        <v/>
      </c>
      <c r="AA211" s="129" t="str">
        <f t="shared" si="425"/>
        <v/>
      </c>
      <c r="AB211" s="126" t="str">
        <f t="shared" si="426"/>
        <v/>
      </c>
      <c r="AC211" s="280" t="str">
        <f t="shared" si="427"/>
        <v/>
      </c>
      <c r="AD211" s="15"/>
      <c r="AE211" s="204" t="str">
        <f>IF(AF211="","",COUNT($AF$3:AF211))</f>
        <v/>
      </c>
      <c r="AF211" s="206" t="str">
        <f t="shared" si="428"/>
        <v/>
      </c>
      <c r="AG211" s="204" t="str">
        <f t="shared" si="429"/>
        <v/>
      </c>
      <c r="AH211" s="204" t="str">
        <f t="shared" si="430"/>
        <v/>
      </c>
      <c r="AI211" s="287"/>
      <c r="AJ211" s="15"/>
      <c r="AK211" s="138" t="str">
        <f t="shared" si="431"/>
        <v/>
      </c>
      <c r="AL211" s="131" t="str">
        <f t="shared" si="432"/>
        <v/>
      </c>
      <c r="AM211" s="131" t="str">
        <f t="shared" si="433"/>
        <v/>
      </c>
      <c r="AN211" s="313" t="str">
        <f t="shared" si="434"/>
        <v/>
      </c>
      <c r="AO211" s="316" t="str">
        <f t="shared" si="435"/>
        <v/>
      </c>
      <c r="AP211" s="18"/>
      <c r="AQ211" s="3" t="str">
        <f>IF(F211="","",MAX($AQ$3:AQ210)+1)</f>
        <v/>
      </c>
      <c r="AR211" s="3" t="str">
        <f>IF(OR(AQ211="",BB211=""),"",MAX($AR$3:AR210)+1)</f>
        <v/>
      </c>
      <c r="AS211" s="3" t="str">
        <f>IF(CQ211="","",RANK(CQ211,CQ$3:CQ$1048576,1)+COUNTIF($CQ$3:CQ211,CQ211)-1)</f>
        <v/>
      </c>
      <c r="AT211" s="21" t="str">
        <f>IF(C211="",IF(OR(AND($H211&lt;&gt;"",C211=""),AND($F210=$F211,$AZ211&lt;&gt;""),COUNTA($H$3:$H$1048576,#REF!,$F$3:$F$1048576)&gt;COUNTA($H$3:$H211,#REF!,$F$3:$F211),$AZ211&lt;&gt;""),INDEX(AT$3:AT$1048576,MATCH(MAX($AQ$3:$AQ210),$AQ$3:$AQ$1048576,0),0),""),C211)</f>
        <v/>
      </c>
      <c r="AU211" s="21" t="str">
        <f>IF(D211="",IF(OR(AND($H211&lt;&gt;"",D211=""),AND($F210=$F211,$AZ211&lt;&gt;""),COUNTA($H$3:$H$1048576,#REF!,$F$3:$F$1048576)&gt;COUNTA($H$3:$H211,#REF!,$F$3:$F211),$AZ211&lt;&gt;""),INDEX(AU$3:AU$1048576,MATCH(MAX($AQ$3:$AQ210),$AQ$3:$AQ$1048576,0),0),""),D211)</f>
        <v/>
      </c>
      <c r="AV211" s="21" t="str">
        <f>IF(E211="",IF(OR(AND($H211&lt;&gt;"",E211=""),AND($F210=$F211,$AZ211&lt;&gt;""),COUNTA($H$3:$H$1048576,#REF!,$F$3:$F$1048576)&gt;COUNTA($H$3:$H211,#REF!,$F$3:$F211),$AZ211&lt;&gt;""),INDEX(AV$3:AV$1048576,MATCH(MAX($AQ$3:$AQ210),$AQ$3:$AQ$1048576,0),0),""),E211)</f>
        <v/>
      </c>
      <c r="AW211" s="24" t="str">
        <f t="shared" si="436"/>
        <v/>
      </c>
      <c r="AX211" s="13" t="str">
        <f t="shared" si="437"/>
        <v/>
      </c>
      <c r="AY211" s="4" t="str">
        <f t="shared" si="438"/>
        <v/>
      </c>
      <c r="AZ211" s="4" t="str">
        <f>IF(AX211="",IF(OR(AND(H211&lt;&gt;"",F211=""),COUNTA($H$3:$H$1048576)&gt;COUNTA($H$3:$H211)),INDEX(AX$3:AX211,MATCH(MAX($AQ$3:AQ211),AQ$3:AQ211,0),0),""),AX211)</f>
        <v/>
      </c>
      <c r="BA211" s="4" t="str">
        <f>IF(AY211="",IF(AND(H211&lt;&gt;"",F211=""),INDEX(AY$3:AY211,MATCH(MAX($AQ$3:AQ211),AQ$3:AQ211,0),0),""),AY211)</f>
        <v/>
      </c>
      <c r="BB211" s="82" t="str">
        <f>IF(BC211="","",RANK(BC211,BC$3:BC$1048576,1)+COUNTIF($BC$3:BC211,BC211)-1)</f>
        <v/>
      </c>
      <c r="BC211" s="139" t="str">
        <f t="shared" si="439"/>
        <v/>
      </c>
      <c r="BD211" s="46" t="str">
        <f t="shared" si="440"/>
        <v/>
      </c>
      <c r="BE211" s="46" t="str">
        <f t="shared" si="441"/>
        <v/>
      </c>
      <c r="BF211" s="46" t="str">
        <f t="shared" si="442"/>
        <v/>
      </c>
      <c r="BG211" s="4" t="str">
        <f t="shared" si="443"/>
        <v/>
      </c>
      <c r="BH211" s="180" t="str">
        <f t="shared" si="444"/>
        <v/>
      </c>
      <c r="BI211" s="16" t="str">
        <f t="shared" si="445"/>
        <v/>
      </c>
      <c r="BJ211" s="52" t="str">
        <f>IF(BI211="","",IF(W211="","",IF(AND(K211=$K$1,$K$1&lt;&gt;""),$BT$2,IFERROR(IF(INDEX(価格設定!$D$5:$D$1048576,MATCH(Q211,価格設定!$B$5:$B$1048576,0),0)=価格設定!$D$3,$BT$2,$BS$2),$BS$2))))</f>
        <v/>
      </c>
      <c r="BK211" s="16" t="str">
        <f>IF(BI211="","",IF(COUNTIF($BI$3:BI211,BI211)=1,1,IF(AND(BI210=BI211,BH211=""),BK210,COUNTIF($BH$3:BH211,BH211))))</f>
        <v/>
      </c>
      <c r="BL211" s="52" t="str">
        <f t="shared" si="446"/>
        <v/>
      </c>
      <c r="BM211" s="52" t="str">
        <f t="shared" si="447"/>
        <v/>
      </c>
      <c r="BN211" s="119" t="str">
        <f t="shared" si="448"/>
        <v/>
      </c>
      <c r="BO211" s="119" t="str">
        <f t="shared" si="449"/>
        <v/>
      </c>
      <c r="BP211" s="17" t="str">
        <f t="shared" si="450"/>
        <v/>
      </c>
      <c r="BQ211" s="17" t="str">
        <f t="shared" si="451"/>
        <v/>
      </c>
      <c r="BR211" s="17" t="str">
        <f>IF(OR(BP211="",COUNTIF($BO$3:BO211,BO211)&lt;&gt;1),"",SUMIF(BO$3:BO$1048576,BO211,BP$3:BP$1048576))</f>
        <v/>
      </c>
      <c r="BS211" s="17" t="str">
        <f t="shared" si="452"/>
        <v/>
      </c>
      <c r="BT211" s="17" t="str">
        <f t="shared" si="453"/>
        <v/>
      </c>
      <c r="BU211" s="17" t="str">
        <f t="shared" si="454"/>
        <v/>
      </c>
      <c r="BV211" s="24" t="str">
        <f t="shared" si="455"/>
        <v/>
      </c>
      <c r="BW211" s="24" t="str">
        <f t="shared" si="456"/>
        <v/>
      </c>
      <c r="BX211" s="24" t="str">
        <f t="shared" si="457"/>
        <v/>
      </c>
      <c r="BY211" s="26" t="str">
        <f t="shared" si="458"/>
        <v/>
      </c>
      <c r="BZ211" s="26" t="str">
        <f t="shared" si="459"/>
        <v/>
      </c>
      <c r="CA211" s="26" t="str">
        <f t="shared" si="460"/>
        <v/>
      </c>
      <c r="CB211" s="66" t="str">
        <f t="shared" si="461"/>
        <v/>
      </c>
      <c r="CC211" s="65" t="str">
        <f t="shared" si="462"/>
        <v/>
      </c>
      <c r="CD211" s="26" t="str">
        <f t="shared" si="463"/>
        <v/>
      </c>
      <c r="CE211" s="26" t="str">
        <f t="shared" si="464"/>
        <v/>
      </c>
      <c r="CF211" s="193" t="str">
        <f t="shared" si="465"/>
        <v/>
      </c>
      <c r="CG211" s="193" t="str">
        <f t="shared" si="466"/>
        <v/>
      </c>
      <c r="CH211" s="26" t="str">
        <f t="shared" si="467"/>
        <v/>
      </c>
      <c r="CI211" s="26" t="str">
        <f t="shared" si="468"/>
        <v/>
      </c>
      <c r="CJ211" s="65" t="str">
        <f t="shared" si="469"/>
        <v/>
      </c>
      <c r="CK211" s="65" t="str">
        <f t="shared" si="470"/>
        <v/>
      </c>
      <c r="CL211" s="64" t="str">
        <f t="shared" si="471"/>
        <v/>
      </c>
      <c r="CM211" s="64" t="str">
        <f t="shared" si="472"/>
        <v/>
      </c>
      <c r="CN211" s="65" t="str">
        <f t="shared" si="473"/>
        <v/>
      </c>
      <c r="CP211" s="63" t="str">
        <f>IF(BH211="","",MAX($CP$3:CP210)+1)</f>
        <v/>
      </c>
      <c r="CQ211" s="24" t="str">
        <f t="shared" si="474"/>
        <v/>
      </c>
      <c r="CR211" s="24" t="str">
        <f t="shared" si="475"/>
        <v/>
      </c>
      <c r="CS211" s="24" t="str">
        <f t="shared" si="476"/>
        <v/>
      </c>
      <c r="CT211" s="58" t="str">
        <f>IF(BO211="","",COUNTIF($BO$3:BO211,BO211)&amp;"@"&amp;BO211)</f>
        <v/>
      </c>
      <c r="CU211" s="16" t="str">
        <f t="shared" si="414"/>
        <v/>
      </c>
      <c r="CV211" s="63" t="str">
        <f t="shared" si="477"/>
        <v/>
      </c>
      <c r="CW211" s="16" t="str">
        <f t="shared" si="478"/>
        <v/>
      </c>
      <c r="CX211" s="16" t="str">
        <f t="shared" si="479"/>
        <v/>
      </c>
      <c r="CY211" s="16" t="str">
        <f t="shared" si="480"/>
        <v/>
      </c>
      <c r="CZ211" s="85" t="str">
        <f t="shared" si="481"/>
        <v/>
      </c>
      <c r="DA211" s="16" t="str">
        <f t="shared" si="482"/>
        <v/>
      </c>
      <c r="DB211" s="16" t="str">
        <f t="shared" si="483"/>
        <v/>
      </c>
      <c r="DC211" s="28" t="str">
        <f>IF(CP211="","",$DC$1&amp;(INDEX(価格設定!D$1:XFD$3,ROW(価格設定!$D$3),MATCH($AW211,価格設定!D$1:XFD$1,1))*100)&amp;"%")</f>
        <v/>
      </c>
      <c r="DD211" s="28" t="str">
        <f>IF(CP211="","",$DD$1&amp;(INDEX(価格設定!D$1:XFD$3,ROW(価格設定!$D$2),MATCH($AW211,価格設定!D$1:XFD$1,1))*100)&amp;"%")</f>
        <v/>
      </c>
      <c r="DE211" s="29" t="str">
        <f t="shared" si="484"/>
        <v/>
      </c>
      <c r="DG211" s="58" t="str">
        <f t="shared" si="485"/>
        <v/>
      </c>
      <c r="DH211" s="58" t="str">
        <f t="shared" si="486"/>
        <v/>
      </c>
      <c r="DI211" s="58" t="str">
        <f t="shared" si="487"/>
        <v/>
      </c>
      <c r="DJ211" s="85" t="str">
        <f t="shared" si="488"/>
        <v/>
      </c>
      <c r="DL211" s="58" t="str">
        <f>IF(COUNTIF(DG$3:DG$1048576,DG211)=COUNTIF($DG$3:$DG211,DG211),DG211,"")</f>
        <v/>
      </c>
      <c r="DM211" s="85" t="str">
        <f t="shared" si="489"/>
        <v/>
      </c>
      <c r="DN211" s="85" t="str">
        <f t="shared" si="415"/>
        <v/>
      </c>
      <c r="DO211" s="85" t="str">
        <f t="shared" si="415"/>
        <v/>
      </c>
      <c r="DP211" s="303"/>
      <c r="DQ211" s="17" t="str">
        <f t="shared" si="416"/>
        <v/>
      </c>
      <c r="DR211" s="17" t="str">
        <f t="shared" si="417"/>
        <v/>
      </c>
      <c r="DS211" s="17" t="str">
        <f t="shared" si="418"/>
        <v/>
      </c>
      <c r="DU211" s="16" t="str">
        <f t="shared" si="490"/>
        <v/>
      </c>
      <c r="DV211" s="16" t="str">
        <f>IF(DU211="","",COUNT($DU$3:DU211))</f>
        <v/>
      </c>
      <c r="DW211" s="16" t="str">
        <f t="shared" si="491"/>
        <v/>
      </c>
      <c r="DX211" s="16" t="str">
        <f t="shared" si="492"/>
        <v/>
      </c>
      <c r="DY211" s="16" t="str">
        <f>IF(DZ211="","",COUNTIF(DZ$3:DZ211,DZ211))</f>
        <v/>
      </c>
      <c r="DZ211" s="16" t="str">
        <f t="shared" si="493"/>
        <v/>
      </c>
      <c r="EA211" s="16" t="str">
        <f t="shared" si="494"/>
        <v/>
      </c>
      <c r="EB211" s="16" t="str">
        <f t="shared" si="495"/>
        <v/>
      </c>
      <c r="EC211" s="16" t="str">
        <f t="shared" si="496"/>
        <v/>
      </c>
      <c r="ED211" s="16" t="str">
        <f t="shared" si="497"/>
        <v/>
      </c>
      <c r="EE211" s="16" t="str">
        <f t="shared" si="498"/>
        <v/>
      </c>
      <c r="EF211" s="16" t="str">
        <f t="shared" si="499"/>
        <v/>
      </c>
      <c r="EG211" s="16" t="str">
        <f t="shared" si="500"/>
        <v/>
      </c>
      <c r="EH211" s="16" t="str">
        <f t="shared" si="501"/>
        <v/>
      </c>
      <c r="EI211" s="16" t="str">
        <f t="shared" si="502"/>
        <v/>
      </c>
      <c r="EJ211" s="16" t="str">
        <f t="shared" si="503"/>
        <v/>
      </c>
      <c r="EK211" s="16" t="str">
        <f t="shared" si="504"/>
        <v/>
      </c>
      <c r="EL211" s="58" t="str">
        <f t="shared" si="505"/>
        <v/>
      </c>
      <c r="EM211" s="58" t="str">
        <f>IF(OR($DZ211="",CR211=""),IF($EL211="","",$EL211),IF(OR(CR211="なし",CR211=0),領収書!$H$1,CR211))</f>
        <v/>
      </c>
      <c r="EN211" s="58" t="str">
        <f>IF(OR($DZ211="",CS211=""),IF($EL211="","",$EL211),IF(OR(CS211="なし",CS211=0),入力!$EN$1,CS211))</f>
        <v/>
      </c>
      <c r="EO211" s="63" t="str">
        <f t="shared" si="506"/>
        <v/>
      </c>
      <c r="EP211" s="63" t="str">
        <f t="shared" si="507"/>
        <v/>
      </c>
      <c r="ER211" s="16" t="str">
        <f>IF(AND(COUNTIF($ET$3:ET211,ET211)=1,ET211&lt;&gt;""),MAX($ER$3:ER210)+1,"")</f>
        <v/>
      </c>
      <c r="ES211" s="16" t="str">
        <f>IF(価格設定!B213="","",価格設定!B213)</f>
        <v/>
      </c>
      <c r="ET211" s="16" t="str">
        <f>IF(価格設定!C213="","",価格設定!C213)</f>
        <v/>
      </c>
      <c r="EV211" s="16" t="str">
        <f t="shared" si="419"/>
        <v/>
      </c>
      <c r="EW211" s="16" t="str">
        <f t="shared" si="508"/>
        <v/>
      </c>
    </row>
    <row r="212" spans="1:153" ht="30" customHeight="1" x14ac:dyDescent="0.2">
      <c r="A212" s="225"/>
      <c r="B212" s="212"/>
      <c r="C212" s="221"/>
      <c r="D212" s="164"/>
      <c r="E212" s="165"/>
      <c r="F212" s="166"/>
      <c r="G212" s="167"/>
      <c r="H212" s="179"/>
      <c r="I212" s="306"/>
      <c r="J212" s="169"/>
      <c r="K212" s="179"/>
      <c r="L212" s="186"/>
      <c r="M212" s="186"/>
      <c r="N212" s="168"/>
      <c r="O212" s="170"/>
      <c r="P212" s="212"/>
      <c r="Q212" s="179" t="str">
        <f>IFERROR(IF(H212="","",IFERROR(INDEX(価格設定!$B$5:$B$1048576,MATCH(H212,価格設定!$B$5:$B$1048576,0),0),INDEX(価格設定!$B$5:$B$1048576,MATCH("*"&amp;H212&amp;"*",価格設定!$B$5:$B$1048576,0),0))),H212)</f>
        <v/>
      </c>
      <c r="R212" s="250" t="str">
        <f>IFERROR(IF(Q212="",IF(K212="","",K212),IF(K212="",IF(INDEX(価格設定!$C$5:$C$1048576,MATCH(Q212,価格設定!$B$5:$B$1048576,0),0)=0,"",INDEX(価格設定!$C$5:$C$1048576,MATCH(Q212,価格設定!$B$5:$B$1048576,0),0)),IF(K212="なし","",K212))),"")</f>
        <v/>
      </c>
      <c r="S212" s="308" t="str">
        <f t="shared" si="420"/>
        <v/>
      </c>
      <c r="T212" s="126" t="str">
        <f>IFERROR(IF(J212="",IF(INDEX(価格設定!$E$5:$R$1048576,MATCH($Q212,価格設定!B$5:B$1048576,0),MATCH($AW212,価格設定!E$1:X$1,1))=0,"",INDEX(価格設定!$E$5:$R$1048576,MATCH($Q212,価格設定!B$5:B$1048576,0),MATCH($AW212,価格設定!E$1:X$1,1))),J212),"")</f>
        <v/>
      </c>
      <c r="U212" s="126" t="str">
        <f t="shared" si="421"/>
        <v/>
      </c>
      <c r="V212" s="132" t="str">
        <f t="shared" si="422"/>
        <v/>
      </c>
      <c r="W212" s="127" t="str">
        <f>IFERROR(IF(OR(T212="",T212&lt;0),"",IFERROR(INDEX(価格設定!E$2:X$3,IF(AND(K212=$K$1,$K$1&lt;&gt;""),ROW(価格設定!$D$3)-1,MATCH(INDEX(価格設定!$D$5:$D$1048576,MATCH(Q212,価格設定!$B$5:$B$1048576,0),0),価格設定!$D$2:$D$3,0)),MATCH($AW212,価格設定!E$1:X$1,1)),INDEX(価格設定!E$2:X$2,0,MATCH($AW212,価格設定!E$1:X$1,1)))),"")</f>
        <v/>
      </c>
      <c r="X212" s="126" t="str">
        <f t="shared" si="413"/>
        <v/>
      </c>
      <c r="Y212" s="128" t="str">
        <f t="shared" si="423"/>
        <v/>
      </c>
      <c r="Z212" s="126" t="str">
        <f t="shared" si="424"/>
        <v/>
      </c>
      <c r="AA212" s="129" t="str">
        <f t="shared" si="425"/>
        <v/>
      </c>
      <c r="AB212" s="126" t="str">
        <f t="shared" si="426"/>
        <v/>
      </c>
      <c r="AC212" s="280" t="str">
        <f t="shared" si="427"/>
        <v/>
      </c>
      <c r="AD212" s="15"/>
      <c r="AE212" s="204" t="str">
        <f>IF(AF212="","",COUNT($AF$3:AF212))</f>
        <v/>
      </c>
      <c r="AF212" s="206" t="str">
        <f t="shared" si="428"/>
        <v/>
      </c>
      <c r="AG212" s="204" t="str">
        <f t="shared" si="429"/>
        <v/>
      </c>
      <c r="AH212" s="204" t="str">
        <f t="shared" si="430"/>
        <v/>
      </c>
      <c r="AI212" s="287"/>
      <c r="AJ212" s="15"/>
      <c r="AK212" s="138" t="str">
        <f t="shared" si="431"/>
        <v/>
      </c>
      <c r="AL212" s="131" t="str">
        <f t="shared" si="432"/>
        <v/>
      </c>
      <c r="AM212" s="131" t="str">
        <f t="shared" si="433"/>
        <v/>
      </c>
      <c r="AN212" s="313" t="str">
        <f t="shared" si="434"/>
        <v/>
      </c>
      <c r="AO212" s="316" t="str">
        <f t="shared" si="435"/>
        <v/>
      </c>
      <c r="AP212" s="18"/>
      <c r="AQ212" s="3" t="str">
        <f>IF(F212="","",MAX($AQ$3:AQ211)+1)</f>
        <v/>
      </c>
      <c r="AR212" s="3" t="str">
        <f>IF(OR(AQ212="",BB212=""),"",MAX($AR$3:AR211)+1)</f>
        <v/>
      </c>
      <c r="AS212" s="3" t="str">
        <f>IF(CQ212="","",RANK(CQ212,CQ$3:CQ$1048576,1)+COUNTIF($CQ$3:CQ212,CQ212)-1)</f>
        <v/>
      </c>
      <c r="AT212" s="21" t="str">
        <f>IF(C212="",IF(OR(AND($H212&lt;&gt;"",C212=""),AND($F211=$F212,$AZ212&lt;&gt;""),COUNTA($H$3:$H$1048576,#REF!,$F$3:$F$1048576)&gt;COUNTA($H$3:$H212,#REF!,$F$3:$F212),$AZ212&lt;&gt;""),INDEX(AT$3:AT$1048576,MATCH(MAX($AQ$3:$AQ211),$AQ$3:$AQ$1048576,0),0),""),C212)</f>
        <v/>
      </c>
      <c r="AU212" s="21" t="str">
        <f>IF(D212="",IF(OR(AND($H212&lt;&gt;"",D212=""),AND($F211=$F212,$AZ212&lt;&gt;""),COUNTA($H$3:$H$1048576,#REF!,$F$3:$F$1048576)&gt;COUNTA($H$3:$H212,#REF!,$F$3:$F212),$AZ212&lt;&gt;""),INDEX(AU$3:AU$1048576,MATCH(MAX($AQ$3:$AQ211),$AQ$3:$AQ$1048576,0),0),""),D212)</f>
        <v/>
      </c>
      <c r="AV212" s="21" t="str">
        <f>IF(E212="",IF(OR(AND($H212&lt;&gt;"",E212=""),AND($F211=$F212,$AZ212&lt;&gt;""),COUNTA($H$3:$H$1048576,#REF!,$F$3:$F$1048576)&gt;COUNTA($H$3:$H212,#REF!,$F$3:$F212),$AZ212&lt;&gt;""),INDEX(AV$3:AV$1048576,MATCH(MAX($AQ$3:$AQ211),$AQ$3:$AQ$1048576,0),0),""),E212)</f>
        <v/>
      </c>
      <c r="AW212" s="24" t="str">
        <f t="shared" si="436"/>
        <v/>
      </c>
      <c r="AX212" s="13" t="str">
        <f t="shared" si="437"/>
        <v/>
      </c>
      <c r="AY212" s="4" t="str">
        <f t="shared" si="438"/>
        <v/>
      </c>
      <c r="AZ212" s="4" t="str">
        <f>IF(AX212="",IF(OR(AND(H212&lt;&gt;"",F212=""),COUNTA($H$3:$H$1048576)&gt;COUNTA($H$3:$H212)),INDEX(AX$3:AX212,MATCH(MAX($AQ$3:AQ212),AQ$3:AQ212,0),0),""),AX212)</f>
        <v/>
      </c>
      <c r="BA212" s="4" t="str">
        <f>IF(AY212="",IF(AND(H212&lt;&gt;"",F212=""),INDEX(AY$3:AY212,MATCH(MAX($AQ$3:AQ212),AQ$3:AQ212,0),0),""),AY212)</f>
        <v/>
      </c>
      <c r="BB212" s="82" t="str">
        <f>IF(BC212="","",RANK(BC212,BC$3:BC$1048576,1)+COUNTIF($BC$3:BC212,BC212)-1)</f>
        <v/>
      </c>
      <c r="BC212" s="139" t="str">
        <f t="shared" si="439"/>
        <v/>
      </c>
      <c r="BD212" s="46" t="str">
        <f t="shared" si="440"/>
        <v/>
      </c>
      <c r="BE212" s="46" t="str">
        <f t="shared" si="441"/>
        <v/>
      </c>
      <c r="BF212" s="46" t="str">
        <f t="shared" si="442"/>
        <v/>
      </c>
      <c r="BG212" s="4" t="str">
        <f t="shared" si="443"/>
        <v/>
      </c>
      <c r="BH212" s="180" t="str">
        <f t="shared" si="444"/>
        <v/>
      </c>
      <c r="BI212" s="16" t="str">
        <f t="shared" si="445"/>
        <v/>
      </c>
      <c r="BJ212" s="52" t="str">
        <f>IF(BI212="","",IF(W212="","",IF(AND(K212=$K$1,$K$1&lt;&gt;""),$BT$2,IFERROR(IF(INDEX(価格設定!$D$5:$D$1048576,MATCH(Q212,価格設定!$B$5:$B$1048576,0),0)=価格設定!$D$3,$BT$2,$BS$2),$BS$2))))</f>
        <v/>
      </c>
      <c r="BK212" s="16" t="str">
        <f>IF(BI212="","",IF(COUNTIF($BI$3:BI212,BI212)=1,1,IF(AND(BI211=BI212,BH212=""),BK211,COUNTIF($BH$3:BH212,BH212))))</f>
        <v/>
      </c>
      <c r="BL212" s="52" t="str">
        <f t="shared" si="446"/>
        <v/>
      </c>
      <c r="BM212" s="52" t="str">
        <f t="shared" si="447"/>
        <v/>
      </c>
      <c r="BN212" s="119" t="str">
        <f t="shared" si="448"/>
        <v/>
      </c>
      <c r="BO212" s="119" t="str">
        <f t="shared" si="449"/>
        <v/>
      </c>
      <c r="BP212" s="17" t="str">
        <f t="shared" si="450"/>
        <v/>
      </c>
      <c r="BQ212" s="17" t="str">
        <f t="shared" si="451"/>
        <v/>
      </c>
      <c r="BR212" s="17" t="str">
        <f>IF(OR(BP212="",COUNTIF($BO$3:BO212,BO212)&lt;&gt;1),"",SUMIF(BO$3:BO$1048576,BO212,BP$3:BP$1048576))</f>
        <v/>
      </c>
      <c r="BS212" s="17" t="str">
        <f t="shared" si="452"/>
        <v/>
      </c>
      <c r="BT212" s="17" t="str">
        <f t="shared" si="453"/>
        <v/>
      </c>
      <c r="BU212" s="17" t="str">
        <f t="shared" si="454"/>
        <v/>
      </c>
      <c r="BV212" s="24" t="str">
        <f t="shared" si="455"/>
        <v/>
      </c>
      <c r="BW212" s="24" t="str">
        <f t="shared" si="456"/>
        <v/>
      </c>
      <c r="BX212" s="24" t="str">
        <f t="shared" si="457"/>
        <v/>
      </c>
      <c r="BY212" s="26" t="str">
        <f t="shared" si="458"/>
        <v/>
      </c>
      <c r="BZ212" s="26" t="str">
        <f t="shared" si="459"/>
        <v/>
      </c>
      <c r="CA212" s="26" t="str">
        <f t="shared" si="460"/>
        <v/>
      </c>
      <c r="CB212" s="66" t="str">
        <f t="shared" si="461"/>
        <v/>
      </c>
      <c r="CC212" s="65" t="str">
        <f t="shared" si="462"/>
        <v/>
      </c>
      <c r="CD212" s="26" t="str">
        <f t="shared" si="463"/>
        <v/>
      </c>
      <c r="CE212" s="26" t="str">
        <f t="shared" si="464"/>
        <v/>
      </c>
      <c r="CF212" s="193" t="str">
        <f t="shared" si="465"/>
        <v/>
      </c>
      <c r="CG212" s="193" t="str">
        <f t="shared" si="466"/>
        <v/>
      </c>
      <c r="CH212" s="26" t="str">
        <f t="shared" si="467"/>
        <v/>
      </c>
      <c r="CI212" s="26" t="str">
        <f t="shared" si="468"/>
        <v/>
      </c>
      <c r="CJ212" s="65" t="str">
        <f t="shared" si="469"/>
        <v/>
      </c>
      <c r="CK212" s="65" t="str">
        <f t="shared" si="470"/>
        <v/>
      </c>
      <c r="CL212" s="64" t="str">
        <f t="shared" si="471"/>
        <v/>
      </c>
      <c r="CM212" s="64" t="str">
        <f t="shared" si="472"/>
        <v/>
      </c>
      <c r="CN212" s="65" t="str">
        <f t="shared" si="473"/>
        <v/>
      </c>
      <c r="CP212" s="63" t="str">
        <f>IF(BH212="","",MAX($CP$3:CP211)+1)</f>
        <v/>
      </c>
      <c r="CQ212" s="24" t="str">
        <f t="shared" si="474"/>
        <v/>
      </c>
      <c r="CR212" s="24" t="str">
        <f t="shared" si="475"/>
        <v/>
      </c>
      <c r="CS212" s="24" t="str">
        <f t="shared" si="476"/>
        <v/>
      </c>
      <c r="CT212" s="58" t="str">
        <f>IF(BO212="","",COUNTIF($BO$3:BO212,BO212)&amp;"@"&amp;BO212)</f>
        <v/>
      </c>
      <c r="CU212" s="16" t="str">
        <f t="shared" si="414"/>
        <v/>
      </c>
      <c r="CV212" s="63" t="str">
        <f t="shared" si="477"/>
        <v/>
      </c>
      <c r="CW212" s="16" t="str">
        <f t="shared" si="478"/>
        <v/>
      </c>
      <c r="CX212" s="16" t="str">
        <f t="shared" si="479"/>
        <v/>
      </c>
      <c r="CY212" s="16" t="str">
        <f t="shared" si="480"/>
        <v/>
      </c>
      <c r="CZ212" s="85" t="str">
        <f t="shared" si="481"/>
        <v/>
      </c>
      <c r="DA212" s="16" t="str">
        <f t="shared" si="482"/>
        <v/>
      </c>
      <c r="DB212" s="16" t="str">
        <f t="shared" si="483"/>
        <v/>
      </c>
      <c r="DC212" s="28" t="str">
        <f>IF(CP212="","",$DC$1&amp;(INDEX(価格設定!D$1:XFD$3,ROW(価格設定!$D$3),MATCH($AW212,価格設定!D$1:XFD$1,1))*100)&amp;"%")</f>
        <v/>
      </c>
      <c r="DD212" s="28" t="str">
        <f>IF(CP212="","",$DD$1&amp;(INDEX(価格設定!D$1:XFD$3,ROW(価格設定!$D$2),MATCH($AW212,価格設定!D$1:XFD$1,1))*100)&amp;"%")</f>
        <v/>
      </c>
      <c r="DE212" s="29" t="str">
        <f t="shared" si="484"/>
        <v/>
      </c>
      <c r="DG212" s="58" t="str">
        <f t="shared" si="485"/>
        <v/>
      </c>
      <c r="DH212" s="58" t="str">
        <f t="shared" si="486"/>
        <v/>
      </c>
      <c r="DI212" s="58" t="str">
        <f t="shared" si="487"/>
        <v/>
      </c>
      <c r="DJ212" s="85" t="str">
        <f t="shared" si="488"/>
        <v/>
      </c>
      <c r="DL212" s="58" t="str">
        <f>IF(COUNTIF(DG$3:DG$1048576,DG212)=COUNTIF($DG$3:$DG212,DG212),DG212,"")</f>
        <v/>
      </c>
      <c r="DM212" s="85" t="str">
        <f t="shared" si="489"/>
        <v/>
      </c>
      <c r="DN212" s="85" t="str">
        <f t="shared" si="415"/>
        <v/>
      </c>
      <c r="DO212" s="85" t="str">
        <f t="shared" si="415"/>
        <v/>
      </c>
      <c r="DP212" s="303"/>
      <c r="DQ212" s="17" t="str">
        <f t="shared" si="416"/>
        <v/>
      </c>
      <c r="DR212" s="17" t="str">
        <f t="shared" si="417"/>
        <v/>
      </c>
      <c r="DS212" s="17" t="str">
        <f t="shared" si="418"/>
        <v/>
      </c>
      <c r="DU212" s="16" t="str">
        <f t="shared" si="490"/>
        <v/>
      </c>
      <c r="DV212" s="16" t="str">
        <f>IF(DU212="","",COUNT($DU$3:DU212))</f>
        <v/>
      </c>
      <c r="DW212" s="16" t="str">
        <f t="shared" si="491"/>
        <v/>
      </c>
      <c r="DX212" s="16" t="str">
        <f t="shared" si="492"/>
        <v/>
      </c>
      <c r="DY212" s="16" t="str">
        <f>IF(DZ212="","",COUNTIF(DZ$3:DZ212,DZ212))</f>
        <v/>
      </c>
      <c r="DZ212" s="16" t="str">
        <f t="shared" si="493"/>
        <v/>
      </c>
      <c r="EA212" s="16" t="str">
        <f t="shared" si="494"/>
        <v/>
      </c>
      <c r="EB212" s="16" t="str">
        <f t="shared" si="495"/>
        <v/>
      </c>
      <c r="EC212" s="16" t="str">
        <f t="shared" si="496"/>
        <v/>
      </c>
      <c r="ED212" s="16" t="str">
        <f t="shared" si="497"/>
        <v/>
      </c>
      <c r="EE212" s="16" t="str">
        <f t="shared" si="498"/>
        <v/>
      </c>
      <c r="EF212" s="16" t="str">
        <f t="shared" si="499"/>
        <v/>
      </c>
      <c r="EG212" s="16" t="str">
        <f t="shared" si="500"/>
        <v/>
      </c>
      <c r="EH212" s="16" t="str">
        <f t="shared" si="501"/>
        <v/>
      </c>
      <c r="EI212" s="16" t="str">
        <f t="shared" si="502"/>
        <v/>
      </c>
      <c r="EJ212" s="16" t="str">
        <f t="shared" si="503"/>
        <v/>
      </c>
      <c r="EK212" s="16" t="str">
        <f t="shared" si="504"/>
        <v/>
      </c>
      <c r="EL212" s="58" t="str">
        <f t="shared" si="505"/>
        <v/>
      </c>
      <c r="EM212" s="58" t="str">
        <f>IF(OR($DZ212="",CR212=""),IF($EL212="","",$EL212),IF(OR(CR212="なし",CR212=0),領収書!$H$1,CR212))</f>
        <v/>
      </c>
      <c r="EN212" s="58" t="str">
        <f>IF(OR($DZ212="",CS212=""),IF($EL212="","",$EL212),IF(OR(CS212="なし",CS212=0),入力!$EN$1,CS212))</f>
        <v/>
      </c>
      <c r="EO212" s="63" t="str">
        <f t="shared" si="506"/>
        <v/>
      </c>
      <c r="EP212" s="63" t="str">
        <f t="shared" si="507"/>
        <v/>
      </c>
      <c r="ER212" s="16" t="str">
        <f>IF(AND(COUNTIF($ET$3:ET212,ET212)=1,ET212&lt;&gt;""),MAX($ER$3:ER211)+1,"")</f>
        <v/>
      </c>
      <c r="ES212" s="16" t="str">
        <f>IF(価格設定!B214="","",価格設定!B214)</f>
        <v/>
      </c>
      <c r="ET212" s="16" t="str">
        <f>IF(価格設定!C214="","",価格設定!C214)</f>
        <v/>
      </c>
      <c r="EV212" s="16" t="str">
        <f t="shared" si="419"/>
        <v/>
      </c>
      <c r="EW212" s="16" t="str">
        <f t="shared" si="508"/>
        <v/>
      </c>
    </row>
    <row r="213" spans="1:153" ht="30" customHeight="1" x14ac:dyDescent="0.2">
      <c r="A213" s="225"/>
      <c r="B213" s="212"/>
      <c r="C213" s="221"/>
      <c r="D213" s="164"/>
      <c r="E213" s="165"/>
      <c r="F213" s="166"/>
      <c r="G213" s="167"/>
      <c r="H213" s="179"/>
      <c r="I213" s="306"/>
      <c r="J213" s="169"/>
      <c r="K213" s="179"/>
      <c r="L213" s="186"/>
      <c r="M213" s="186"/>
      <c r="N213" s="168"/>
      <c r="O213" s="170"/>
      <c r="P213" s="212"/>
      <c r="Q213" s="179" t="str">
        <f>IFERROR(IF(H213="","",IFERROR(INDEX(価格設定!$B$5:$B$1048576,MATCH(H213,価格設定!$B$5:$B$1048576,0),0),INDEX(価格設定!$B$5:$B$1048576,MATCH("*"&amp;H213&amp;"*",価格設定!$B$5:$B$1048576,0),0))),H213)</f>
        <v/>
      </c>
      <c r="R213" s="250" t="str">
        <f>IFERROR(IF(Q213="",IF(K213="","",K213),IF(K213="",IF(INDEX(価格設定!$C$5:$C$1048576,MATCH(Q213,価格設定!$B$5:$B$1048576,0),0)=0,"",INDEX(価格設定!$C$5:$C$1048576,MATCH(Q213,価格設定!$B$5:$B$1048576,0),0)),IF(K213="なし","",K213))),"")</f>
        <v/>
      </c>
      <c r="S213" s="308" t="str">
        <f t="shared" si="420"/>
        <v/>
      </c>
      <c r="T213" s="126" t="str">
        <f>IFERROR(IF(J213="",IF(INDEX(価格設定!$E$5:$R$1048576,MATCH($Q213,価格設定!B$5:B$1048576,0),MATCH($AW213,価格設定!E$1:X$1,1))=0,"",INDEX(価格設定!$E$5:$R$1048576,MATCH($Q213,価格設定!B$5:B$1048576,0),MATCH($AW213,価格設定!E$1:X$1,1))),J213),"")</f>
        <v/>
      </c>
      <c r="U213" s="126" t="str">
        <f t="shared" si="421"/>
        <v/>
      </c>
      <c r="V213" s="132" t="str">
        <f t="shared" si="422"/>
        <v/>
      </c>
      <c r="W213" s="127" t="str">
        <f>IFERROR(IF(OR(T213="",T213&lt;0),"",IFERROR(INDEX(価格設定!E$2:X$3,IF(AND(K213=$K$1,$K$1&lt;&gt;""),ROW(価格設定!$D$3)-1,MATCH(INDEX(価格設定!$D$5:$D$1048576,MATCH(Q213,価格設定!$B$5:$B$1048576,0),0),価格設定!$D$2:$D$3,0)),MATCH($AW213,価格設定!E$1:X$1,1)),INDEX(価格設定!E$2:X$2,0,MATCH($AW213,価格設定!E$1:X$1,1)))),"")</f>
        <v/>
      </c>
      <c r="X213" s="126" t="str">
        <f t="shared" si="413"/>
        <v/>
      </c>
      <c r="Y213" s="128" t="str">
        <f t="shared" si="423"/>
        <v/>
      </c>
      <c r="Z213" s="126" t="str">
        <f t="shared" si="424"/>
        <v/>
      </c>
      <c r="AA213" s="129" t="str">
        <f t="shared" si="425"/>
        <v/>
      </c>
      <c r="AB213" s="126" t="str">
        <f t="shared" si="426"/>
        <v/>
      </c>
      <c r="AC213" s="280" t="str">
        <f t="shared" si="427"/>
        <v/>
      </c>
      <c r="AD213" s="15"/>
      <c r="AE213" s="204" t="str">
        <f>IF(AF213="","",COUNT($AF$3:AF213))</f>
        <v/>
      </c>
      <c r="AF213" s="206" t="str">
        <f t="shared" si="428"/>
        <v/>
      </c>
      <c r="AG213" s="204" t="str">
        <f t="shared" si="429"/>
        <v/>
      </c>
      <c r="AH213" s="204" t="str">
        <f t="shared" si="430"/>
        <v/>
      </c>
      <c r="AI213" s="287"/>
      <c r="AJ213" s="15"/>
      <c r="AK213" s="138" t="str">
        <f t="shared" si="431"/>
        <v/>
      </c>
      <c r="AL213" s="131" t="str">
        <f t="shared" si="432"/>
        <v/>
      </c>
      <c r="AM213" s="131" t="str">
        <f t="shared" si="433"/>
        <v/>
      </c>
      <c r="AN213" s="313" t="str">
        <f t="shared" si="434"/>
        <v/>
      </c>
      <c r="AO213" s="316" t="str">
        <f t="shared" si="435"/>
        <v/>
      </c>
      <c r="AP213" s="18"/>
      <c r="AQ213" s="3" t="str">
        <f>IF(F213="","",MAX($AQ$3:AQ212)+1)</f>
        <v/>
      </c>
      <c r="AR213" s="3" t="str">
        <f>IF(OR(AQ213="",BB213=""),"",MAX($AR$3:AR212)+1)</f>
        <v/>
      </c>
      <c r="AS213" s="3" t="str">
        <f>IF(CQ213="","",RANK(CQ213,CQ$3:CQ$1048576,1)+COUNTIF($CQ$3:CQ213,CQ213)-1)</f>
        <v/>
      </c>
      <c r="AT213" s="21" t="str">
        <f>IF(C213="",IF(OR(AND($H213&lt;&gt;"",C213=""),AND($F212=$F213,$AZ213&lt;&gt;""),COUNTA($H$3:$H$1048576,#REF!,$F$3:$F$1048576)&gt;COUNTA($H$3:$H213,#REF!,$F$3:$F213),$AZ213&lt;&gt;""),INDEX(AT$3:AT$1048576,MATCH(MAX($AQ$3:$AQ212),$AQ$3:$AQ$1048576,0),0),""),C213)</f>
        <v/>
      </c>
      <c r="AU213" s="21" t="str">
        <f>IF(D213="",IF(OR(AND($H213&lt;&gt;"",D213=""),AND($F212=$F213,$AZ213&lt;&gt;""),COUNTA($H$3:$H$1048576,#REF!,$F$3:$F$1048576)&gt;COUNTA($H$3:$H213,#REF!,$F$3:$F213),$AZ213&lt;&gt;""),INDEX(AU$3:AU$1048576,MATCH(MAX($AQ$3:$AQ212),$AQ$3:$AQ$1048576,0),0),""),D213)</f>
        <v/>
      </c>
      <c r="AV213" s="21" t="str">
        <f>IF(E213="",IF(OR(AND($H213&lt;&gt;"",E213=""),AND($F212=$F213,$AZ213&lt;&gt;""),COUNTA($H$3:$H$1048576,#REF!,$F$3:$F$1048576)&gt;COUNTA($H$3:$H213,#REF!,$F$3:$F213),$AZ213&lt;&gt;""),INDEX(AV$3:AV$1048576,MATCH(MAX($AQ$3:$AQ212),$AQ$3:$AQ$1048576,0),0),""),E213)</f>
        <v/>
      </c>
      <c r="AW213" s="24" t="str">
        <f t="shared" si="436"/>
        <v/>
      </c>
      <c r="AX213" s="13" t="str">
        <f t="shared" si="437"/>
        <v/>
      </c>
      <c r="AY213" s="4" t="str">
        <f t="shared" si="438"/>
        <v/>
      </c>
      <c r="AZ213" s="4" t="str">
        <f>IF(AX213="",IF(OR(AND(H213&lt;&gt;"",F213=""),COUNTA($H$3:$H$1048576)&gt;COUNTA($H$3:$H213)),INDEX(AX$3:AX213,MATCH(MAX($AQ$3:AQ213),AQ$3:AQ213,0),0),""),AX213)</f>
        <v/>
      </c>
      <c r="BA213" s="4" t="str">
        <f>IF(AY213="",IF(AND(H213&lt;&gt;"",F213=""),INDEX(AY$3:AY213,MATCH(MAX($AQ$3:AQ213),AQ$3:AQ213,0),0),""),AY213)</f>
        <v/>
      </c>
      <c r="BB213" s="82" t="str">
        <f>IF(BC213="","",RANK(BC213,BC$3:BC$1048576,1)+COUNTIF($BC$3:BC213,BC213)-1)</f>
        <v/>
      </c>
      <c r="BC213" s="139" t="str">
        <f t="shared" si="439"/>
        <v/>
      </c>
      <c r="BD213" s="46" t="str">
        <f t="shared" si="440"/>
        <v/>
      </c>
      <c r="BE213" s="46" t="str">
        <f t="shared" si="441"/>
        <v/>
      </c>
      <c r="BF213" s="46" t="str">
        <f t="shared" si="442"/>
        <v/>
      </c>
      <c r="BG213" s="4" t="str">
        <f t="shared" si="443"/>
        <v/>
      </c>
      <c r="BH213" s="180" t="str">
        <f t="shared" si="444"/>
        <v/>
      </c>
      <c r="BI213" s="16" t="str">
        <f t="shared" si="445"/>
        <v/>
      </c>
      <c r="BJ213" s="52" t="str">
        <f>IF(BI213="","",IF(W213="","",IF(AND(K213=$K$1,$K$1&lt;&gt;""),$BT$2,IFERROR(IF(INDEX(価格設定!$D$5:$D$1048576,MATCH(Q213,価格設定!$B$5:$B$1048576,0),0)=価格設定!$D$3,$BT$2,$BS$2),$BS$2))))</f>
        <v/>
      </c>
      <c r="BK213" s="16" t="str">
        <f>IF(BI213="","",IF(COUNTIF($BI$3:BI213,BI213)=1,1,IF(AND(BI212=BI213,BH213=""),BK212,COUNTIF($BH$3:BH213,BH213))))</f>
        <v/>
      </c>
      <c r="BL213" s="52" t="str">
        <f t="shared" si="446"/>
        <v/>
      </c>
      <c r="BM213" s="52" t="str">
        <f t="shared" si="447"/>
        <v/>
      </c>
      <c r="BN213" s="119" t="str">
        <f t="shared" si="448"/>
        <v/>
      </c>
      <c r="BO213" s="119" t="str">
        <f t="shared" si="449"/>
        <v/>
      </c>
      <c r="BP213" s="17" t="str">
        <f t="shared" si="450"/>
        <v/>
      </c>
      <c r="BQ213" s="17" t="str">
        <f t="shared" si="451"/>
        <v/>
      </c>
      <c r="BR213" s="17" t="str">
        <f>IF(OR(BP213="",COUNTIF($BO$3:BO213,BO213)&lt;&gt;1),"",SUMIF(BO$3:BO$1048576,BO213,BP$3:BP$1048576))</f>
        <v/>
      </c>
      <c r="BS213" s="17" t="str">
        <f t="shared" si="452"/>
        <v/>
      </c>
      <c r="BT213" s="17" t="str">
        <f t="shared" si="453"/>
        <v/>
      </c>
      <c r="BU213" s="17" t="str">
        <f t="shared" si="454"/>
        <v/>
      </c>
      <c r="BV213" s="24" t="str">
        <f t="shared" si="455"/>
        <v/>
      </c>
      <c r="BW213" s="24" t="str">
        <f t="shared" si="456"/>
        <v/>
      </c>
      <c r="BX213" s="24" t="str">
        <f t="shared" si="457"/>
        <v/>
      </c>
      <c r="BY213" s="26" t="str">
        <f t="shared" si="458"/>
        <v/>
      </c>
      <c r="BZ213" s="26" t="str">
        <f t="shared" si="459"/>
        <v/>
      </c>
      <c r="CA213" s="26" t="str">
        <f t="shared" si="460"/>
        <v/>
      </c>
      <c r="CB213" s="66" t="str">
        <f t="shared" si="461"/>
        <v/>
      </c>
      <c r="CC213" s="65" t="str">
        <f t="shared" si="462"/>
        <v/>
      </c>
      <c r="CD213" s="26" t="str">
        <f t="shared" si="463"/>
        <v/>
      </c>
      <c r="CE213" s="26" t="str">
        <f t="shared" si="464"/>
        <v/>
      </c>
      <c r="CF213" s="193" t="str">
        <f t="shared" si="465"/>
        <v/>
      </c>
      <c r="CG213" s="193" t="str">
        <f t="shared" si="466"/>
        <v/>
      </c>
      <c r="CH213" s="26" t="str">
        <f t="shared" si="467"/>
        <v/>
      </c>
      <c r="CI213" s="26" t="str">
        <f t="shared" si="468"/>
        <v/>
      </c>
      <c r="CJ213" s="65" t="str">
        <f t="shared" si="469"/>
        <v/>
      </c>
      <c r="CK213" s="65" t="str">
        <f t="shared" si="470"/>
        <v/>
      </c>
      <c r="CL213" s="64" t="str">
        <f t="shared" si="471"/>
        <v/>
      </c>
      <c r="CM213" s="64" t="str">
        <f t="shared" si="472"/>
        <v/>
      </c>
      <c r="CN213" s="65" t="str">
        <f t="shared" si="473"/>
        <v/>
      </c>
      <c r="CP213" s="63" t="str">
        <f>IF(BH213="","",MAX($CP$3:CP212)+1)</f>
        <v/>
      </c>
      <c r="CQ213" s="24" t="str">
        <f t="shared" si="474"/>
        <v/>
      </c>
      <c r="CR213" s="24" t="str">
        <f t="shared" si="475"/>
        <v/>
      </c>
      <c r="CS213" s="24" t="str">
        <f t="shared" si="476"/>
        <v/>
      </c>
      <c r="CT213" s="58" t="str">
        <f>IF(BO213="","",COUNTIF($BO$3:BO213,BO213)&amp;"@"&amp;BO213)</f>
        <v/>
      </c>
      <c r="CU213" s="16" t="str">
        <f t="shared" si="414"/>
        <v/>
      </c>
      <c r="CV213" s="63" t="str">
        <f t="shared" si="477"/>
        <v/>
      </c>
      <c r="CW213" s="16" t="str">
        <f t="shared" si="478"/>
        <v/>
      </c>
      <c r="CX213" s="16" t="str">
        <f t="shared" si="479"/>
        <v/>
      </c>
      <c r="CY213" s="16" t="str">
        <f t="shared" si="480"/>
        <v/>
      </c>
      <c r="CZ213" s="85" t="str">
        <f t="shared" si="481"/>
        <v/>
      </c>
      <c r="DA213" s="16" t="str">
        <f t="shared" si="482"/>
        <v/>
      </c>
      <c r="DB213" s="16" t="str">
        <f t="shared" si="483"/>
        <v/>
      </c>
      <c r="DC213" s="28" t="str">
        <f>IF(CP213="","",$DC$1&amp;(INDEX(価格設定!D$1:XFD$3,ROW(価格設定!$D$3),MATCH($AW213,価格設定!D$1:XFD$1,1))*100)&amp;"%")</f>
        <v/>
      </c>
      <c r="DD213" s="28" t="str">
        <f>IF(CP213="","",$DD$1&amp;(INDEX(価格設定!D$1:XFD$3,ROW(価格設定!$D$2),MATCH($AW213,価格設定!D$1:XFD$1,1))*100)&amp;"%")</f>
        <v/>
      </c>
      <c r="DE213" s="29" t="str">
        <f t="shared" si="484"/>
        <v/>
      </c>
      <c r="DG213" s="58" t="str">
        <f t="shared" si="485"/>
        <v/>
      </c>
      <c r="DH213" s="58" t="str">
        <f t="shared" si="486"/>
        <v/>
      </c>
      <c r="DI213" s="58" t="str">
        <f t="shared" si="487"/>
        <v/>
      </c>
      <c r="DJ213" s="85" t="str">
        <f t="shared" si="488"/>
        <v/>
      </c>
      <c r="DL213" s="58" t="str">
        <f>IF(COUNTIF(DG$3:DG$1048576,DG213)=COUNTIF($DG$3:$DG213,DG213),DG213,"")</f>
        <v/>
      </c>
      <c r="DM213" s="85" t="str">
        <f t="shared" si="489"/>
        <v/>
      </c>
      <c r="DN213" s="85" t="str">
        <f t="shared" si="415"/>
        <v/>
      </c>
      <c r="DO213" s="85" t="str">
        <f t="shared" si="415"/>
        <v/>
      </c>
      <c r="DP213" s="303"/>
      <c r="DQ213" s="17" t="str">
        <f t="shared" si="416"/>
        <v/>
      </c>
      <c r="DR213" s="17" t="str">
        <f t="shared" si="417"/>
        <v/>
      </c>
      <c r="DS213" s="17" t="str">
        <f t="shared" si="418"/>
        <v/>
      </c>
      <c r="DU213" s="16" t="str">
        <f t="shared" si="490"/>
        <v/>
      </c>
      <c r="DV213" s="16" t="str">
        <f>IF(DU213="","",COUNT($DU$3:DU213))</f>
        <v/>
      </c>
      <c r="DW213" s="16" t="str">
        <f t="shared" si="491"/>
        <v/>
      </c>
      <c r="DX213" s="16" t="str">
        <f t="shared" si="492"/>
        <v/>
      </c>
      <c r="DY213" s="16" t="str">
        <f>IF(DZ213="","",COUNTIF(DZ$3:DZ213,DZ213))</f>
        <v/>
      </c>
      <c r="DZ213" s="16" t="str">
        <f t="shared" si="493"/>
        <v/>
      </c>
      <c r="EA213" s="16" t="str">
        <f t="shared" si="494"/>
        <v/>
      </c>
      <c r="EB213" s="16" t="str">
        <f t="shared" si="495"/>
        <v/>
      </c>
      <c r="EC213" s="16" t="str">
        <f t="shared" si="496"/>
        <v/>
      </c>
      <c r="ED213" s="16" t="str">
        <f t="shared" si="497"/>
        <v/>
      </c>
      <c r="EE213" s="16" t="str">
        <f t="shared" si="498"/>
        <v/>
      </c>
      <c r="EF213" s="16" t="str">
        <f t="shared" si="499"/>
        <v/>
      </c>
      <c r="EG213" s="16" t="str">
        <f t="shared" si="500"/>
        <v/>
      </c>
      <c r="EH213" s="16" t="str">
        <f t="shared" si="501"/>
        <v/>
      </c>
      <c r="EI213" s="16" t="str">
        <f t="shared" si="502"/>
        <v/>
      </c>
      <c r="EJ213" s="16" t="str">
        <f t="shared" si="503"/>
        <v/>
      </c>
      <c r="EK213" s="16" t="str">
        <f t="shared" si="504"/>
        <v/>
      </c>
      <c r="EL213" s="58" t="str">
        <f t="shared" si="505"/>
        <v/>
      </c>
      <c r="EM213" s="58" t="str">
        <f>IF(OR($DZ213="",CR213=""),IF($EL213="","",$EL213),IF(OR(CR213="なし",CR213=0),領収書!$H$1,CR213))</f>
        <v/>
      </c>
      <c r="EN213" s="58" t="str">
        <f>IF(OR($DZ213="",CS213=""),IF($EL213="","",$EL213),IF(OR(CS213="なし",CS213=0),入力!$EN$1,CS213))</f>
        <v/>
      </c>
      <c r="EO213" s="63" t="str">
        <f t="shared" si="506"/>
        <v/>
      </c>
      <c r="EP213" s="63" t="str">
        <f t="shared" si="507"/>
        <v/>
      </c>
      <c r="ER213" s="16" t="str">
        <f>IF(AND(COUNTIF($ET$3:ET213,ET213)=1,ET213&lt;&gt;""),MAX($ER$3:ER212)+1,"")</f>
        <v/>
      </c>
      <c r="ES213" s="16" t="str">
        <f>IF(価格設定!B215="","",価格設定!B215)</f>
        <v/>
      </c>
      <c r="ET213" s="16" t="str">
        <f>IF(価格設定!C215="","",価格設定!C215)</f>
        <v/>
      </c>
      <c r="EV213" s="16" t="str">
        <f t="shared" si="419"/>
        <v/>
      </c>
      <c r="EW213" s="16" t="str">
        <f t="shared" si="508"/>
        <v/>
      </c>
    </row>
    <row r="214" spans="1:153" ht="30" customHeight="1" x14ac:dyDescent="0.2">
      <c r="A214" s="225"/>
      <c r="B214" s="212"/>
      <c r="C214" s="221"/>
      <c r="D214" s="164"/>
      <c r="E214" s="165"/>
      <c r="F214" s="166"/>
      <c r="G214" s="167"/>
      <c r="H214" s="179"/>
      <c r="I214" s="306"/>
      <c r="J214" s="169"/>
      <c r="K214" s="179"/>
      <c r="L214" s="186"/>
      <c r="M214" s="186"/>
      <c r="N214" s="168"/>
      <c r="O214" s="170"/>
      <c r="P214" s="212"/>
      <c r="Q214" s="179" t="str">
        <f>IFERROR(IF(H214="","",IFERROR(INDEX(価格設定!$B$5:$B$1048576,MATCH(H214,価格設定!$B$5:$B$1048576,0),0),INDEX(価格設定!$B$5:$B$1048576,MATCH("*"&amp;H214&amp;"*",価格設定!$B$5:$B$1048576,0),0))),H214)</f>
        <v/>
      </c>
      <c r="R214" s="250" t="str">
        <f>IFERROR(IF(Q214="",IF(K214="","",K214),IF(K214="",IF(INDEX(価格設定!$C$5:$C$1048576,MATCH(Q214,価格設定!$B$5:$B$1048576,0),0)=0,"",INDEX(価格設定!$C$5:$C$1048576,MATCH(Q214,価格設定!$B$5:$B$1048576,0),0)),IF(K214="なし","",K214))),"")</f>
        <v/>
      </c>
      <c r="S214" s="308" t="str">
        <f t="shared" si="420"/>
        <v/>
      </c>
      <c r="T214" s="126" t="str">
        <f>IFERROR(IF(J214="",IF(INDEX(価格設定!$E$5:$R$1048576,MATCH($Q214,価格設定!B$5:B$1048576,0),MATCH($AW214,価格設定!E$1:X$1,1))=0,"",INDEX(価格設定!$E$5:$R$1048576,MATCH($Q214,価格設定!B$5:B$1048576,0),MATCH($AW214,価格設定!E$1:X$1,1))),J214),"")</f>
        <v/>
      </c>
      <c r="U214" s="126" t="str">
        <f t="shared" si="421"/>
        <v/>
      </c>
      <c r="V214" s="132" t="str">
        <f t="shared" si="422"/>
        <v/>
      </c>
      <c r="W214" s="127" t="str">
        <f>IFERROR(IF(OR(T214="",T214&lt;0),"",IFERROR(INDEX(価格設定!E$2:X$3,IF(AND(K214=$K$1,$K$1&lt;&gt;""),ROW(価格設定!$D$3)-1,MATCH(INDEX(価格設定!$D$5:$D$1048576,MATCH(Q214,価格設定!$B$5:$B$1048576,0),0),価格設定!$D$2:$D$3,0)),MATCH($AW214,価格設定!E$1:X$1,1)),INDEX(価格設定!E$2:X$2,0,MATCH($AW214,価格設定!E$1:X$1,1)))),"")</f>
        <v/>
      </c>
      <c r="X214" s="126" t="str">
        <f t="shared" si="413"/>
        <v/>
      </c>
      <c r="Y214" s="128" t="str">
        <f t="shared" si="423"/>
        <v/>
      </c>
      <c r="Z214" s="126" t="str">
        <f t="shared" si="424"/>
        <v/>
      </c>
      <c r="AA214" s="129" t="str">
        <f t="shared" si="425"/>
        <v/>
      </c>
      <c r="AB214" s="126" t="str">
        <f t="shared" si="426"/>
        <v/>
      </c>
      <c r="AC214" s="280" t="str">
        <f t="shared" si="427"/>
        <v/>
      </c>
      <c r="AD214" s="15"/>
      <c r="AE214" s="204" t="str">
        <f>IF(AF214="","",COUNT($AF$3:AF214))</f>
        <v/>
      </c>
      <c r="AF214" s="206" t="str">
        <f t="shared" si="428"/>
        <v/>
      </c>
      <c r="AG214" s="204" t="str">
        <f t="shared" si="429"/>
        <v/>
      </c>
      <c r="AH214" s="204" t="str">
        <f t="shared" si="430"/>
        <v/>
      </c>
      <c r="AI214" s="287"/>
      <c r="AJ214" s="15"/>
      <c r="AK214" s="138" t="str">
        <f t="shared" si="431"/>
        <v/>
      </c>
      <c r="AL214" s="131" t="str">
        <f t="shared" si="432"/>
        <v/>
      </c>
      <c r="AM214" s="131" t="str">
        <f t="shared" si="433"/>
        <v/>
      </c>
      <c r="AN214" s="313" t="str">
        <f t="shared" si="434"/>
        <v/>
      </c>
      <c r="AO214" s="316" t="str">
        <f t="shared" si="435"/>
        <v/>
      </c>
      <c r="AP214" s="18"/>
      <c r="AQ214" s="3" t="str">
        <f>IF(F214="","",MAX($AQ$3:AQ213)+1)</f>
        <v/>
      </c>
      <c r="AR214" s="3" t="str">
        <f>IF(OR(AQ214="",BB214=""),"",MAX($AR$3:AR213)+1)</f>
        <v/>
      </c>
      <c r="AS214" s="3" t="str">
        <f>IF(CQ214="","",RANK(CQ214,CQ$3:CQ$1048576,1)+COUNTIF($CQ$3:CQ214,CQ214)-1)</f>
        <v/>
      </c>
      <c r="AT214" s="21" t="str">
        <f>IF(C214="",IF(OR(AND($H214&lt;&gt;"",C214=""),AND($F213=$F214,$AZ214&lt;&gt;""),COUNTA($H$3:$H$1048576,#REF!,$F$3:$F$1048576)&gt;COUNTA($H$3:$H214,#REF!,$F$3:$F214),$AZ214&lt;&gt;""),INDEX(AT$3:AT$1048576,MATCH(MAX($AQ$3:$AQ213),$AQ$3:$AQ$1048576,0),0),""),C214)</f>
        <v/>
      </c>
      <c r="AU214" s="21" t="str">
        <f>IF(D214="",IF(OR(AND($H214&lt;&gt;"",D214=""),AND($F213=$F214,$AZ214&lt;&gt;""),COUNTA($H$3:$H$1048576,#REF!,$F$3:$F$1048576)&gt;COUNTA($H$3:$H214,#REF!,$F$3:$F214),$AZ214&lt;&gt;""),INDEX(AU$3:AU$1048576,MATCH(MAX($AQ$3:$AQ213),$AQ$3:$AQ$1048576,0),0),""),D214)</f>
        <v/>
      </c>
      <c r="AV214" s="21" t="str">
        <f>IF(E214="",IF(OR(AND($H214&lt;&gt;"",E214=""),AND($F213=$F214,$AZ214&lt;&gt;""),COUNTA($H$3:$H$1048576,#REF!,$F$3:$F$1048576)&gt;COUNTA($H$3:$H214,#REF!,$F$3:$F214),$AZ214&lt;&gt;""),INDEX(AV$3:AV$1048576,MATCH(MAX($AQ$3:$AQ213),$AQ$3:$AQ$1048576,0),0),""),E214)</f>
        <v/>
      </c>
      <c r="AW214" s="24" t="str">
        <f t="shared" si="436"/>
        <v/>
      </c>
      <c r="AX214" s="13" t="str">
        <f t="shared" si="437"/>
        <v/>
      </c>
      <c r="AY214" s="4" t="str">
        <f t="shared" si="438"/>
        <v/>
      </c>
      <c r="AZ214" s="4" t="str">
        <f>IF(AX214="",IF(OR(AND(H214&lt;&gt;"",F214=""),COUNTA($H$3:$H$1048576)&gt;COUNTA($H$3:$H214)),INDEX(AX$3:AX214,MATCH(MAX($AQ$3:AQ214),AQ$3:AQ214,0),0),""),AX214)</f>
        <v/>
      </c>
      <c r="BA214" s="4" t="str">
        <f>IF(AY214="",IF(AND(H214&lt;&gt;"",F214=""),INDEX(AY$3:AY214,MATCH(MAX($AQ$3:AQ214),AQ$3:AQ214,0),0),""),AY214)</f>
        <v/>
      </c>
      <c r="BB214" s="82" t="str">
        <f>IF(BC214="","",RANK(BC214,BC$3:BC$1048576,1)+COUNTIF($BC$3:BC214,BC214)-1)</f>
        <v/>
      </c>
      <c r="BC214" s="139" t="str">
        <f t="shared" si="439"/>
        <v/>
      </c>
      <c r="BD214" s="46" t="str">
        <f t="shared" si="440"/>
        <v/>
      </c>
      <c r="BE214" s="46" t="str">
        <f t="shared" si="441"/>
        <v/>
      </c>
      <c r="BF214" s="46" t="str">
        <f t="shared" si="442"/>
        <v/>
      </c>
      <c r="BG214" s="4" t="str">
        <f t="shared" si="443"/>
        <v/>
      </c>
      <c r="BH214" s="180" t="str">
        <f t="shared" si="444"/>
        <v/>
      </c>
      <c r="BI214" s="16" t="str">
        <f t="shared" si="445"/>
        <v/>
      </c>
      <c r="BJ214" s="52" t="str">
        <f>IF(BI214="","",IF(W214="","",IF(AND(K214=$K$1,$K$1&lt;&gt;""),$BT$2,IFERROR(IF(INDEX(価格設定!$D$5:$D$1048576,MATCH(Q214,価格設定!$B$5:$B$1048576,0),0)=価格設定!$D$3,$BT$2,$BS$2),$BS$2))))</f>
        <v/>
      </c>
      <c r="BK214" s="16" t="str">
        <f>IF(BI214="","",IF(COUNTIF($BI$3:BI214,BI214)=1,1,IF(AND(BI213=BI214,BH214=""),BK213,COUNTIF($BH$3:BH214,BH214))))</f>
        <v/>
      </c>
      <c r="BL214" s="52" t="str">
        <f t="shared" si="446"/>
        <v/>
      </c>
      <c r="BM214" s="52" t="str">
        <f t="shared" si="447"/>
        <v/>
      </c>
      <c r="BN214" s="119" t="str">
        <f t="shared" si="448"/>
        <v/>
      </c>
      <c r="BO214" s="119" t="str">
        <f t="shared" si="449"/>
        <v/>
      </c>
      <c r="BP214" s="17" t="str">
        <f t="shared" si="450"/>
        <v/>
      </c>
      <c r="BQ214" s="17" t="str">
        <f t="shared" si="451"/>
        <v/>
      </c>
      <c r="BR214" s="17" t="str">
        <f>IF(OR(BP214="",COUNTIF($BO$3:BO214,BO214)&lt;&gt;1),"",SUMIF(BO$3:BO$1048576,BO214,BP$3:BP$1048576))</f>
        <v/>
      </c>
      <c r="BS214" s="17" t="str">
        <f t="shared" si="452"/>
        <v/>
      </c>
      <c r="BT214" s="17" t="str">
        <f t="shared" si="453"/>
        <v/>
      </c>
      <c r="BU214" s="17" t="str">
        <f t="shared" si="454"/>
        <v/>
      </c>
      <c r="BV214" s="24" t="str">
        <f t="shared" si="455"/>
        <v/>
      </c>
      <c r="BW214" s="24" t="str">
        <f t="shared" si="456"/>
        <v/>
      </c>
      <c r="BX214" s="24" t="str">
        <f t="shared" si="457"/>
        <v/>
      </c>
      <c r="BY214" s="26" t="str">
        <f t="shared" si="458"/>
        <v/>
      </c>
      <c r="BZ214" s="26" t="str">
        <f t="shared" si="459"/>
        <v/>
      </c>
      <c r="CA214" s="26" t="str">
        <f t="shared" si="460"/>
        <v/>
      </c>
      <c r="CB214" s="66" t="str">
        <f t="shared" si="461"/>
        <v/>
      </c>
      <c r="CC214" s="65" t="str">
        <f t="shared" si="462"/>
        <v/>
      </c>
      <c r="CD214" s="26" t="str">
        <f t="shared" si="463"/>
        <v/>
      </c>
      <c r="CE214" s="26" t="str">
        <f t="shared" si="464"/>
        <v/>
      </c>
      <c r="CF214" s="193" t="str">
        <f t="shared" si="465"/>
        <v/>
      </c>
      <c r="CG214" s="193" t="str">
        <f t="shared" si="466"/>
        <v/>
      </c>
      <c r="CH214" s="26" t="str">
        <f t="shared" si="467"/>
        <v/>
      </c>
      <c r="CI214" s="26" t="str">
        <f t="shared" si="468"/>
        <v/>
      </c>
      <c r="CJ214" s="65" t="str">
        <f t="shared" si="469"/>
        <v/>
      </c>
      <c r="CK214" s="65" t="str">
        <f t="shared" si="470"/>
        <v/>
      </c>
      <c r="CL214" s="64" t="str">
        <f t="shared" si="471"/>
        <v/>
      </c>
      <c r="CM214" s="64" t="str">
        <f t="shared" si="472"/>
        <v/>
      </c>
      <c r="CN214" s="65" t="str">
        <f t="shared" si="473"/>
        <v/>
      </c>
      <c r="CP214" s="63" t="str">
        <f>IF(BH214="","",MAX($CP$3:CP213)+1)</f>
        <v/>
      </c>
      <c r="CQ214" s="24" t="str">
        <f t="shared" si="474"/>
        <v/>
      </c>
      <c r="CR214" s="24" t="str">
        <f t="shared" si="475"/>
        <v/>
      </c>
      <c r="CS214" s="24" t="str">
        <f t="shared" si="476"/>
        <v/>
      </c>
      <c r="CT214" s="58" t="str">
        <f>IF(BO214="","",COUNTIF($BO$3:BO214,BO214)&amp;"@"&amp;BO214)</f>
        <v/>
      </c>
      <c r="CU214" s="16" t="str">
        <f t="shared" si="414"/>
        <v/>
      </c>
      <c r="CV214" s="63" t="str">
        <f t="shared" si="477"/>
        <v/>
      </c>
      <c r="CW214" s="16" t="str">
        <f t="shared" si="478"/>
        <v/>
      </c>
      <c r="CX214" s="16" t="str">
        <f t="shared" si="479"/>
        <v/>
      </c>
      <c r="CY214" s="16" t="str">
        <f t="shared" si="480"/>
        <v/>
      </c>
      <c r="CZ214" s="85" t="str">
        <f t="shared" si="481"/>
        <v/>
      </c>
      <c r="DA214" s="16" t="str">
        <f t="shared" si="482"/>
        <v/>
      </c>
      <c r="DB214" s="16" t="str">
        <f t="shared" si="483"/>
        <v/>
      </c>
      <c r="DC214" s="28" t="str">
        <f>IF(CP214="","",$DC$1&amp;(INDEX(価格設定!D$1:XFD$3,ROW(価格設定!$D$3),MATCH($AW214,価格設定!D$1:XFD$1,1))*100)&amp;"%")</f>
        <v/>
      </c>
      <c r="DD214" s="28" t="str">
        <f>IF(CP214="","",$DD$1&amp;(INDEX(価格設定!D$1:XFD$3,ROW(価格設定!$D$2),MATCH($AW214,価格設定!D$1:XFD$1,1))*100)&amp;"%")</f>
        <v/>
      </c>
      <c r="DE214" s="29" t="str">
        <f t="shared" si="484"/>
        <v/>
      </c>
      <c r="DG214" s="58" t="str">
        <f t="shared" si="485"/>
        <v/>
      </c>
      <c r="DH214" s="58" t="str">
        <f t="shared" si="486"/>
        <v/>
      </c>
      <c r="DI214" s="58" t="str">
        <f t="shared" si="487"/>
        <v/>
      </c>
      <c r="DJ214" s="85" t="str">
        <f t="shared" si="488"/>
        <v/>
      </c>
      <c r="DL214" s="58" t="str">
        <f>IF(COUNTIF(DG$3:DG$1048576,DG214)=COUNTIF($DG$3:$DG214,DG214),DG214,"")</f>
        <v/>
      </c>
      <c r="DM214" s="85" t="str">
        <f t="shared" si="489"/>
        <v/>
      </c>
      <c r="DN214" s="85" t="str">
        <f t="shared" si="415"/>
        <v/>
      </c>
      <c r="DO214" s="85" t="str">
        <f t="shared" si="415"/>
        <v/>
      </c>
      <c r="DP214" s="303"/>
      <c r="DQ214" s="17" t="str">
        <f t="shared" si="416"/>
        <v/>
      </c>
      <c r="DR214" s="17" t="str">
        <f t="shared" si="417"/>
        <v/>
      </c>
      <c r="DS214" s="17" t="str">
        <f t="shared" si="418"/>
        <v/>
      </c>
      <c r="DU214" s="16" t="str">
        <f t="shared" si="490"/>
        <v/>
      </c>
      <c r="DV214" s="16" t="str">
        <f>IF(DU214="","",COUNT($DU$3:DU214))</f>
        <v/>
      </c>
      <c r="DW214" s="16" t="str">
        <f t="shared" si="491"/>
        <v/>
      </c>
      <c r="DX214" s="16" t="str">
        <f t="shared" si="492"/>
        <v/>
      </c>
      <c r="DY214" s="16" t="str">
        <f>IF(DZ214="","",COUNTIF(DZ$3:DZ214,DZ214))</f>
        <v/>
      </c>
      <c r="DZ214" s="16" t="str">
        <f t="shared" si="493"/>
        <v/>
      </c>
      <c r="EA214" s="16" t="str">
        <f t="shared" si="494"/>
        <v/>
      </c>
      <c r="EB214" s="16" t="str">
        <f t="shared" si="495"/>
        <v/>
      </c>
      <c r="EC214" s="16" t="str">
        <f t="shared" si="496"/>
        <v/>
      </c>
      <c r="ED214" s="16" t="str">
        <f t="shared" si="497"/>
        <v/>
      </c>
      <c r="EE214" s="16" t="str">
        <f t="shared" si="498"/>
        <v/>
      </c>
      <c r="EF214" s="16" t="str">
        <f t="shared" si="499"/>
        <v/>
      </c>
      <c r="EG214" s="16" t="str">
        <f t="shared" si="500"/>
        <v/>
      </c>
      <c r="EH214" s="16" t="str">
        <f t="shared" si="501"/>
        <v/>
      </c>
      <c r="EI214" s="16" t="str">
        <f t="shared" si="502"/>
        <v/>
      </c>
      <c r="EJ214" s="16" t="str">
        <f t="shared" si="503"/>
        <v/>
      </c>
      <c r="EK214" s="16" t="str">
        <f t="shared" si="504"/>
        <v/>
      </c>
      <c r="EL214" s="58" t="str">
        <f t="shared" si="505"/>
        <v/>
      </c>
      <c r="EM214" s="58" t="str">
        <f>IF(OR($DZ214="",CR214=""),IF($EL214="","",$EL214),IF(OR(CR214="なし",CR214=0),領収書!$H$1,CR214))</f>
        <v/>
      </c>
      <c r="EN214" s="58" t="str">
        <f>IF(OR($DZ214="",CS214=""),IF($EL214="","",$EL214),IF(OR(CS214="なし",CS214=0),入力!$EN$1,CS214))</f>
        <v/>
      </c>
      <c r="EO214" s="63" t="str">
        <f t="shared" si="506"/>
        <v/>
      </c>
      <c r="EP214" s="63" t="str">
        <f t="shared" si="507"/>
        <v/>
      </c>
      <c r="ER214" s="16" t="str">
        <f>IF(AND(COUNTIF($ET$3:ET214,ET214)=1,ET214&lt;&gt;""),MAX($ER$3:ER213)+1,"")</f>
        <v/>
      </c>
      <c r="ES214" s="16" t="str">
        <f>IF(価格設定!B216="","",価格設定!B216)</f>
        <v/>
      </c>
      <c r="ET214" s="16" t="str">
        <f>IF(価格設定!C216="","",価格設定!C216)</f>
        <v/>
      </c>
      <c r="EV214" s="16" t="str">
        <f t="shared" si="419"/>
        <v/>
      </c>
      <c r="EW214" s="16" t="str">
        <f t="shared" si="508"/>
        <v/>
      </c>
    </row>
    <row r="215" spans="1:153" ht="30" customHeight="1" x14ac:dyDescent="0.2">
      <c r="A215" s="225"/>
      <c r="B215" s="212"/>
      <c r="C215" s="221"/>
      <c r="D215" s="164"/>
      <c r="E215" s="165"/>
      <c r="F215" s="166"/>
      <c r="G215" s="167"/>
      <c r="H215" s="179"/>
      <c r="I215" s="306"/>
      <c r="J215" s="169"/>
      <c r="K215" s="179"/>
      <c r="L215" s="186"/>
      <c r="M215" s="186"/>
      <c r="N215" s="168"/>
      <c r="O215" s="170"/>
      <c r="P215" s="212"/>
      <c r="Q215" s="179" t="str">
        <f>IFERROR(IF(H215="","",IFERROR(INDEX(価格設定!$B$5:$B$1048576,MATCH(H215,価格設定!$B$5:$B$1048576,0),0),INDEX(価格設定!$B$5:$B$1048576,MATCH("*"&amp;H215&amp;"*",価格設定!$B$5:$B$1048576,0),0))),H215)</f>
        <v/>
      </c>
      <c r="R215" s="250" t="str">
        <f>IFERROR(IF(Q215="",IF(K215="","",K215),IF(K215="",IF(INDEX(価格設定!$C$5:$C$1048576,MATCH(Q215,価格設定!$B$5:$B$1048576,0),0)=0,"",INDEX(価格設定!$C$5:$C$1048576,MATCH(Q215,価格設定!$B$5:$B$1048576,0),0)),IF(K215="なし","",K215))),"")</f>
        <v/>
      </c>
      <c r="S215" s="308" t="str">
        <f t="shared" si="420"/>
        <v/>
      </c>
      <c r="T215" s="126" t="str">
        <f>IFERROR(IF(J215="",IF(INDEX(価格設定!$E$5:$R$1048576,MATCH($Q215,価格設定!B$5:B$1048576,0),MATCH($AW215,価格設定!E$1:X$1,1))=0,"",INDEX(価格設定!$E$5:$R$1048576,MATCH($Q215,価格設定!B$5:B$1048576,0),MATCH($AW215,価格設定!E$1:X$1,1))),J215),"")</f>
        <v/>
      </c>
      <c r="U215" s="126" t="str">
        <f t="shared" si="421"/>
        <v/>
      </c>
      <c r="V215" s="132" t="str">
        <f t="shared" si="422"/>
        <v/>
      </c>
      <c r="W215" s="127" t="str">
        <f>IFERROR(IF(OR(T215="",T215&lt;0),"",IFERROR(INDEX(価格設定!E$2:X$3,IF(AND(K215=$K$1,$K$1&lt;&gt;""),ROW(価格設定!$D$3)-1,MATCH(INDEX(価格設定!$D$5:$D$1048576,MATCH(Q215,価格設定!$B$5:$B$1048576,0),0),価格設定!$D$2:$D$3,0)),MATCH($AW215,価格設定!E$1:X$1,1)),INDEX(価格設定!E$2:X$2,0,MATCH($AW215,価格設定!E$1:X$1,1)))),"")</f>
        <v/>
      </c>
      <c r="X215" s="126" t="str">
        <f t="shared" si="413"/>
        <v/>
      </c>
      <c r="Y215" s="128" t="str">
        <f t="shared" si="423"/>
        <v/>
      </c>
      <c r="Z215" s="126" t="str">
        <f t="shared" si="424"/>
        <v/>
      </c>
      <c r="AA215" s="129" t="str">
        <f t="shared" si="425"/>
        <v/>
      </c>
      <c r="AB215" s="126" t="str">
        <f t="shared" si="426"/>
        <v/>
      </c>
      <c r="AC215" s="280" t="str">
        <f t="shared" si="427"/>
        <v/>
      </c>
      <c r="AD215" s="15"/>
      <c r="AE215" s="204" t="str">
        <f>IF(AF215="","",COUNT($AF$3:AF215))</f>
        <v/>
      </c>
      <c r="AF215" s="206" t="str">
        <f t="shared" si="428"/>
        <v/>
      </c>
      <c r="AG215" s="204" t="str">
        <f t="shared" si="429"/>
        <v/>
      </c>
      <c r="AH215" s="204" t="str">
        <f t="shared" si="430"/>
        <v/>
      </c>
      <c r="AI215" s="287"/>
      <c r="AJ215" s="15"/>
      <c r="AK215" s="138" t="str">
        <f t="shared" si="431"/>
        <v/>
      </c>
      <c r="AL215" s="131" t="str">
        <f t="shared" si="432"/>
        <v/>
      </c>
      <c r="AM215" s="131" t="str">
        <f t="shared" si="433"/>
        <v/>
      </c>
      <c r="AN215" s="313" t="str">
        <f t="shared" si="434"/>
        <v/>
      </c>
      <c r="AO215" s="316" t="str">
        <f t="shared" si="435"/>
        <v/>
      </c>
      <c r="AP215" s="18"/>
      <c r="AQ215" s="3" t="str">
        <f>IF(F215="","",MAX($AQ$3:AQ214)+1)</f>
        <v/>
      </c>
      <c r="AR215" s="3" t="str">
        <f>IF(OR(AQ215="",BB215=""),"",MAX($AR$3:AR214)+1)</f>
        <v/>
      </c>
      <c r="AS215" s="3" t="str">
        <f>IF(CQ215="","",RANK(CQ215,CQ$3:CQ$1048576,1)+COUNTIF($CQ$3:CQ215,CQ215)-1)</f>
        <v/>
      </c>
      <c r="AT215" s="21" t="str">
        <f>IF(C215="",IF(OR(AND($H215&lt;&gt;"",C215=""),AND($F214=$F215,$AZ215&lt;&gt;""),COUNTA($H$3:$H$1048576,#REF!,$F$3:$F$1048576)&gt;COUNTA($H$3:$H215,#REF!,$F$3:$F215),$AZ215&lt;&gt;""),INDEX(AT$3:AT$1048576,MATCH(MAX($AQ$3:$AQ214),$AQ$3:$AQ$1048576,0),0),""),C215)</f>
        <v/>
      </c>
      <c r="AU215" s="21" t="str">
        <f>IF(D215="",IF(OR(AND($H215&lt;&gt;"",D215=""),AND($F214=$F215,$AZ215&lt;&gt;""),COUNTA($H$3:$H$1048576,#REF!,$F$3:$F$1048576)&gt;COUNTA($H$3:$H215,#REF!,$F$3:$F215),$AZ215&lt;&gt;""),INDEX(AU$3:AU$1048576,MATCH(MAX($AQ$3:$AQ214),$AQ$3:$AQ$1048576,0),0),""),D215)</f>
        <v/>
      </c>
      <c r="AV215" s="21" t="str">
        <f>IF(E215="",IF(OR(AND($H215&lt;&gt;"",E215=""),AND($F214=$F215,$AZ215&lt;&gt;""),COUNTA($H$3:$H$1048576,#REF!,$F$3:$F$1048576)&gt;COUNTA($H$3:$H215,#REF!,$F$3:$F215),$AZ215&lt;&gt;""),INDEX(AV$3:AV$1048576,MATCH(MAX($AQ$3:$AQ214),$AQ$3:$AQ$1048576,0),0),""),E215)</f>
        <v/>
      </c>
      <c r="AW215" s="24" t="str">
        <f t="shared" si="436"/>
        <v/>
      </c>
      <c r="AX215" s="13" t="str">
        <f t="shared" si="437"/>
        <v/>
      </c>
      <c r="AY215" s="4" t="str">
        <f t="shared" si="438"/>
        <v/>
      </c>
      <c r="AZ215" s="4" t="str">
        <f>IF(AX215="",IF(OR(AND(H215&lt;&gt;"",F215=""),COUNTA($H$3:$H$1048576)&gt;COUNTA($H$3:$H215)),INDEX(AX$3:AX215,MATCH(MAX($AQ$3:AQ215),AQ$3:AQ215,0),0),""),AX215)</f>
        <v/>
      </c>
      <c r="BA215" s="4" t="str">
        <f>IF(AY215="",IF(AND(H215&lt;&gt;"",F215=""),INDEX(AY$3:AY215,MATCH(MAX($AQ$3:AQ215),AQ$3:AQ215,0),0),""),AY215)</f>
        <v/>
      </c>
      <c r="BB215" s="82" t="str">
        <f>IF(BC215="","",RANK(BC215,BC$3:BC$1048576,1)+COUNTIF($BC$3:BC215,BC215)-1)</f>
        <v/>
      </c>
      <c r="BC215" s="139" t="str">
        <f t="shared" si="439"/>
        <v/>
      </c>
      <c r="BD215" s="46" t="str">
        <f t="shared" si="440"/>
        <v/>
      </c>
      <c r="BE215" s="46" t="str">
        <f t="shared" si="441"/>
        <v/>
      </c>
      <c r="BF215" s="46" t="str">
        <f t="shared" si="442"/>
        <v/>
      </c>
      <c r="BG215" s="4" t="str">
        <f t="shared" si="443"/>
        <v/>
      </c>
      <c r="BH215" s="180" t="str">
        <f t="shared" si="444"/>
        <v/>
      </c>
      <c r="BI215" s="16" t="str">
        <f t="shared" si="445"/>
        <v/>
      </c>
      <c r="BJ215" s="52" t="str">
        <f>IF(BI215="","",IF(W215="","",IF(AND(K215=$K$1,$K$1&lt;&gt;""),$BT$2,IFERROR(IF(INDEX(価格設定!$D$5:$D$1048576,MATCH(Q215,価格設定!$B$5:$B$1048576,0),0)=価格設定!$D$3,$BT$2,$BS$2),$BS$2))))</f>
        <v/>
      </c>
      <c r="BK215" s="16" t="str">
        <f>IF(BI215="","",IF(COUNTIF($BI$3:BI215,BI215)=1,1,IF(AND(BI214=BI215,BH215=""),BK214,COUNTIF($BH$3:BH215,BH215))))</f>
        <v/>
      </c>
      <c r="BL215" s="52" t="str">
        <f t="shared" si="446"/>
        <v/>
      </c>
      <c r="BM215" s="52" t="str">
        <f t="shared" si="447"/>
        <v/>
      </c>
      <c r="BN215" s="119" t="str">
        <f t="shared" si="448"/>
        <v/>
      </c>
      <c r="BO215" s="119" t="str">
        <f t="shared" si="449"/>
        <v/>
      </c>
      <c r="BP215" s="17" t="str">
        <f t="shared" si="450"/>
        <v/>
      </c>
      <c r="BQ215" s="17" t="str">
        <f t="shared" si="451"/>
        <v/>
      </c>
      <c r="BR215" s="17" t="str">
        <f>IF(OR(BP215="",COUNTIF($BO$3:BO215,BO215)&lt;&gt;1),"",SUMIF(BO$3:BO$1048576,BO215,BP$3:BP$1048576))</f>
        <v/>
      </c>
      <c r="BS215" s="17" t="str">
        <f t="shared" si="452"/>
        <v/>
      </c>
      <c r="BT215" s="17" t="str">
        <f t="shared" si="453"/>
        <v/>
      </c>
      <c r="BU215" s="17" t="str">
        <f t="shared" si="454"/>
        <v/>
      </c>
      <c r="BV215" s="24" t="str">
        <f t="shared" si="455"/>
        <v/>
      </c>
      <c r="BW215" s="24" t="str">
        <f t="shared" si="456"/>
        <v/>
      </c>
      <c r="BX215" s="24" t="str">
        <f t="shared" si="457"/>
        <v/>
      </c>
      <c r="BY215" s="26" t="str">
        <f t="shared" si="458"/>
        <v/>
      </c>
      <c r="BZ215" s="26" t="str">
        <f t="shared" si="459"/>
        <v/>
      </c>
      <c r="CA215" s="26" t="str">
        <f t="shared" si="460"/>
        <v/>
      </c>
      <c r="CB215" s="66" t="str">
        <f t="shared" si="461"/>
        <v/>
      </c>
      <c r="CC215" s="65" t="str">
        <f t="shared" si="462"/>
        <v/>
      </c>
      <c r="CD215" s="26" t="str">
        <f t="shared" si="463"/>
        <v/>
      </c>
      <c r="CE215" s="26" t="str">
        <f t="shared" si="464"/>
        <v/>
      </c>
      <c r="CF215" s="193" t="str">
        <f t="shared" si="465"/>
        <v/>
      </c>
      <c r="CG215" s="193" t="str">
        <f t="shared" si="466"/>
        <v/>
      </c>
      <c r="CH215" s="26" t="str">
        <f t="shared" si="467"/>
        <v/>
      </c>
      <c r="CI215" s="26" t="str">
        <f t="shared" si="468"/>
        <v/>
      </c>
      <c r="CJ215" s="65" t="str">
        <f t="shared" si="469"/>
        <v/>
      </c>
      <c r="CK215" s="65" t="str">
        <f t="shared" si="470"/>
        <v/>
      </c>
      <c r="CL215" s="64" t="str">
        <f t="shared" si="471"/>
        <v/>
      </c>
      <c r="CM215" s="64" t="str">
        <f t="shared" si="472"/>
        <v/>
      </c>
      <c r="CN215" s="65" t="str">
        <f t="shared" si="473"/>
        <v/>
      </c>
      <c r="CP215" s="63" t="str">
        <f>IF(BH215="","",MAX($CP$3:CP214)+1)</f>
        <v/>
      </c>
      <c r="CQ215" s="24" t="str">
        <f t="shared" si="474"/>
        <v/>
      </c>
      <c r="CR215" s="24" t="str">
        <f t="shared" si="475"/>
        <v/>
      </c>
      <c r="CS215" s="24" t="str">
        <f t="shared" si="476"/>
        <v/>
      </c>
      <c r="CT215" s="58" t="str">
        <f>IF(BO215="","",COUNTIF($BO$3:BO215,BO215)&amp;"@"&amp;BO215)</f>
        <v/>
      </c>
      <c r="CU215" s="16" t="str">
        <f t="shared" si="414"/>
        <v/>
      </c>
      <c r="CV215" s="63" t="str">
        <f t="shared" si="477"/>
        <v/>
      </c>
      <c r="CW215" s="16" t="str">
        <f t="shared" si="478"/>
        <v/>
      </c>
      <c r="CX215" s="16" t="str">
        <f t="shared" si="479"/>
        <v/>
      </c>
      <c r="CY215" s="16" t="str">
        <f t="shared" si="480"/>
        <v/>
      </c>
      <c r="CZ215" s="85" t="str">
        <f t="shared" si="481"/>
        <v/>
      </c>
      <c r="DA215" s="16" t="str">
        <f t="shared" si="482"/>
        <v/>
      </c>
      <c r="DB215" s="16" t="str">
        <f t="shared" si="483"/>
        <v/>
      </c>
      <c r="DC215" s="28" t="str">
        <f>IF(CP215="","",$DC$1&amp;(INDEX(価格設定!D$1:XFD$3,ROW(価格設定!$D$3),MATCH($AW215,価格設定!D$1:XFD$1,1))*100)&amp;"%")</f>
        <v/>
      </c>
      <c r="DD215" s="28" t="str">
        <f>IF(CP215="","",$DD$1&amp;(INDEX(価格設定!D$1:XFD$3,ROW(価格設定!$D$2),MATCH($AW215,価格設定!D$1:XFD$1,1))*100)&amp;"%")</f>
        <v/>
      </c>
      <c r="DE215" s="29" t="str">
        <f t="shared" si="484"/>
        <v/>
      </c>
      <c r="DG215" s="58" t="str">
        <f t="shared" si="485"/>
        <v/>
      </c>
      <c r="DH215" s="58" t="str">
        <f t="shared" si="486"/>
        <v/>
      </c>
      <c r="DI215" s="58" t="str">
        <f t="shared" si="487"/>
        <v/>
      </c>
      <c r="DJ215" s="85" t="str">
        <f t="shared" si="488"/>
        <v/>
      </c>
      <c r="DL215" s="58" t="str">
        <f>IF(COUNTIF(DG$3:DG$1048576,DG215)=COUNTIF($DG$3:$DG215,DG215),DG215,"")</f>
        <v/>
      </c>
      <c r="DM215" s="85" t="str">
        <f t="shared" si="489"/>
        <v/>
      </c>
      <c r="DN215" s="85" t="str">
        <f t="shared" si="415"/>
        <v/>
      </c>
      <c r="DO215" s="85" t="str">
        <f t="shared" si="415"/>
        <v/>
      </c>
      <c r="DP215" s="303"/>
      <c r="DQ215" s="17" t="str">
        <f t="shared" si="416"/>
        <v/>
      </c>
      <c r="DR215" s="17" t="str">
        <f t="shared" si="417"/>
        <v/>
      </c>
      <c r="DS215" s="17" t="str">
        <f t="shared" si="418"/>
        <v/>
      </c>
      <c r="DU215" s="16" t="str">
        <f t="shared" si="490"/>
        <v/>
      </c>
      <c r="DV215" s="16" t="str">
        <f>IF(DU215="","",COUNT($DU$3:DU215))</f>
        <v/>
      </c>
      <c r="DW215" s="16" t="str">
        <f t="shared" si="491"/>
        <v/>
      </c>
      <c r="DX215" s="16" t="str">
        <f t="shared" si="492"/>
        <v/>
      </c>
      <c r="DY215" s="16" t="str">
        <f>IF(DZ215="","",COUNTIF(DZ$3:DZ215,DZ215))</f>
        <v/>
      </c>
      <c r="DZ215" s="16" t="str">
        <f t="shared" si="493"/>
        <v/>
      </c>
      <c r="EA215" s="16" t="str">
        <f t="shared" si="494"/>
        <v/>
      </c>
      <c r="EB215" s="16" t="str">
        <f t="shared" si="495"/>
        <v/>
      </c>
      <c r="EC215" s="16" t="str">
        <f t="shared" si="496"/>
        <v/>
      </c>
      <c r="ED215" s="16" t="str">
        <f t="shared" si="497"/>
        <v/>
      </c>
      <c r="EE215" s="16" t="str">
        <f t="shared" si="498"/>
        <v/>
      </c>
      <c r="EF215" s="16" t="str">
        <f t="shared" si="499"/>
        <v/>
      </c>
      <c r="EG215" s="16" t="str">
        <f t="shared" si="500"/>
        <v/>
      </c>
      <c r="EH215" s="16" t="str">
        <f t="shared" si="501"/>
        <v/>
      </c>
      <c r="EI215" s="16" t="str">
        <f t="shared" si="502"/>
        <v/>
      </c>
      <c r="EJ215" s="16" t="str">
        <f t="shared" si="503"/>
        <v/>
      </c>
      <c r="EK215" s="16" t="str">
        <f t="shared" si="504"/>
        <v/>
      </c>
      <c r="EL215" s="58" t="str">
        <f t="shared" si="505"/>
        <v/>
      </c>
      <c r="EM215" s="58" t="str">
        <f>IF(OR($DZ215="",CR215=""),IF($EL215="","",$EL215),IF(OR(CR215="なし",CR215=0),領収書!$H$1,CR215))</f>
        <v/>
      </c>
      <c r="EN215" s="58" t="str">
        <f>IF(OR($DZ215="",CS215=""),IF($EL215="","",$EL215),IF(OR(CS215="なし",CS215=0),入力!$EN$1,CS215))</f>
        <v/>
      </c>
      <c r="EO215" s="63" t="str">
        <f t="shared" si="506"/>
        <v/>
      </c>
      <c r="EP215" s="63" t="str">
        <f t="shared" si="507"/>
        <v/>
      </c>
      <c r="ER215" s="16" t="str">
        <f>IF(AND(COUNTIF($ET$3:ET215,ET215)=1,ET215&lt;&gt;""),MAX($ER$3:ER214)+1,"")</f>
        <v/>
      </c>
      <c r="ES215" s="16" t="str">
        <f>IF(価格設定!B217="","",価格設定!B217)</f>
        <v/>
      </c>
      <c r="ET215" s="16" t="str">
        <f>IF(価格設定!C217="","",価格設定!C217)</f>
        <v/>
      </c>
      <c r="EV215" s="16" t="str">
        <f t="shared" si="419"/>
        <v/>
      </c>
      <c r="EW215" s="16" t="str">
        <f t="shared" si="508"/>
        <v/>
      </c>
    </row>
    <row r="216" spans="1:153" ht="30" customHeight="1" x14ac:dyDescent="0.2">
      <c r="A216" s="225"/>
      <c r="B216" s="212"/>
      <c r="C216" s="221"/>
      <c r="D216" s="164"/>
      <c r="E216" s="165"/>
      <c r="F216" s="166"/>
      <c r="G216" s="167"/>
      <c r="H216" s="179"/>
      <c r="I216" s="306"/>
      <c r="J216" s="169"/>
      <c r="K216" s="179"/>
      <c r="L216" s="186"/>
      <c r="M216" s="186"/>
      <c r="N216" s="168"/>
      <c r="O216" s="170"/>
      <c r="P216" s="212"/>
      <c r="Q216" s="179" t="str">
        <f>IFERROR(IF(H216="","",IFERROR(INDEX(価格設定!$B$5:$B$1048576,MATCH(H216,価格設定!$B$5:$B$1048576,0),0),INDEX(価格設定!$B$5:$B$1048576,MATCH("*"&amp;H216&amp;"*",価格設定!$B$5:$B$1048576,0),0))),H216)</f>
        <v/>
      </c>
      <c r="R216" s="250" t="str">
        <f>IFERROR(IF(Q216="",IF(K216="","",K216),IF(K216="",IF(INDEX(価格設定!$C$5:$C$1048576,MATCH(Q216,価格設定!$B$5:$B$1048576,0),0)=0,"",INDEX(価格設定!$C$5:$C$1048576,MATCH(Q216,価格設定!$B$5:$B$1048576,0),0)),IF(K216="なし","",K216))),"")</f>
        <v/>
      </c>
      <c r="S216" s="308" t="str">
        <f t="shared" si="420"/>
        <v/>
      </c>
      <c r="T216" s="126" t="str">
        <f>IFERROR(IF(J216="",IF(INDEX(価格設定!$E$5:$R$1048576,MATCH($Q216,価格設定!B$5:B$1048576,0),MATCH($AW216,価格設定!E$1:X$1,1))=0,"",INDEX(価格設定!$E$5:$R$1048576,MATCH($Q216,価格設定!B$5:B$1048576,0),MATCH($AW216,価格設定!E$1:X$1,1))),J216),"")</f>
        <v/>
      </c>
      <c r="U216" s="126" t="str">
        <f t="shared" si="421"/>
        <v/>
      </c>
      <c r="V216" s="132" t="str">
        <f t="shared" si="422"/>
        <v/>
      </c>
      <c r="W216" s="127" t="str">
        <f>IFERROR(IF(OR(T216="",T216&lt;0),"",IFERROR(INDEX(価格設定!E$2:X$3,IF(AND(K216=$K$1,$K$1&lt;&gt;""),ROW(価格設定!$D$3)-1,MATCH(INDEX(価格設定!$D$5:$D$1048576,MATCH(Q216,価格設定!$B$5:$B$1048576,0),0),価格設定!$D$2:$D$3,0)),MATCH($AW216,価格設定!E$1:X$1,1)),INDEX(価格設定!E$2:X$2,0,MATCH($AW216,価格設定!E$1:X$1,1)))),"")</f>
        <v/>
      </c>
      <c r="X216" s="126" t="str">
        <f t="shared" si="413"/>
        <v/>
      </c>
      <c r="Y216" s="128" t="str">
        <f t="shared" si="423"/>
        <v/>
      </c>
      <c r="Z216" s="126" t="str">
        <f t="shared" si="424"/>
        <v/>
      </c>
      <c r="AA216" s="129" t="str">
        <f t="shared" si="425"/>
        <v/>
      </c>
      <c r="AB216" s="126" t="str">
        <f t="shared" si="426"/>
        <v/>
      </c>
      <c r="AC216" s="280" t="str">
        <f t="shared" si="427"/>
        <v/>
      </c>
      <c r="AD216" s="15"/>
      <c r="AE216" s="204" t="str">
        <f>IF(AF216="","",COUNT($AF$3:AF216))</f>
        <v/>
      </c>
      <c r="AF216" s="206" t="str">
        <f t="shared" si="428"/>
        <v/>
      </c>
      <c r="AG216" s="204" t="str">
        <f t="shared" si="429"/>
        <v/>
      </c>
      <c r="AH216" s="204" t="str">
        <f t="shared" si="430"/>
        <v/>
      </c>
      <c r="AI216" s="287"/>
      <c r="AJ216" s="15"/>
      <c r="AK216" s="138" t="str">
        <f t="shared" si="431"/>
        <v/>
      </c>
      <c r="AL216" s="131" t="str">
        <f t="shared" si="432"/>
        <v/>
      </c>
      <c r="AM216" s="131" t="str">
        <f t="shared" si="433"/>
        <v/>
      </c>
      <c r="AN216" s="313" t="str">
        <f t="shared" si="434"/>
        <v/>
      </c>
      <c r="AO216" s="316" t="str">
        <f t="shared" si="435"/>
        <v/>
      </c>
      <c r="AP216" s="18"/>
      <c r="AQ216" s="3" t="str">
        <f>IF(F216="","",MAX($AQ$3:AQ215)+1)</f>
        <v/>
      </c>
      <c r="AR216" s="3" t="str">
        <f>IF(OR(AQ216="",BB216=""),"",MAX($AR$3:AR215)+1)</f>
        <v/>
      </c>
      <c r="AS216" s="3" t="str">
        <f>IF(CQ216="","",RANK(CQ216,CQ$3:CQ$1048576,1)+COUNTIF($CQ$3:CQ216,CQ216)-1)</f>
        <v/>
      </c>
      <c r="AT216" s="21" t="str">
        <f>IF(C216="",IF(OR(AND($H216&lt;&gt;"",C216=""),AND($F215=$F216,$AZ216&lt;&gt;""),COUNTA($H$3:$H$1048576,#REF!,$F$3:$F$1048576)&gt;COUNTA($H$3:$H216,#REF!,$F$3:$F216),$AZ216&lt;&gt;""),INDEX(AT$3:AT$1048576,MATCH(MAX($AQ$3:$AQ215),$AQ$3:$AQ$1048576,0),0),""),C216)</f>
        <v/>
      </c>
      <c r="AU216" s="21" t="str">
        <f>IF(D216="",IF(OR(AND($H216&lt;&gt;"",D216=""),AND($F215=$F216,$AZ216&lt;&gt;""),COUNTA($H$3:$H$1048576,#REF!,$F$3:$F$1048576)&gt;COUNTA($H$3:$H216,#REF!,$F$3:$F216),$AZ216&lt;&gt;""),INDEX(AU$3:AU$1048576,MATCH(MAX($AQ$3:$AQ215),$AQ$3:$AQ$1048576,0),0),""),D216)</f>
        <v/>
      </c>
      <c r="AV216" s="21" t="str">
        <f>IF(E216="",IF(OR(AND($H216&lt;&gt;"",E216=""),AND($F215=$F216,$AZ216&lt;&gt;""),COUNTA($H$3:$H$1048576,#REF!,$F$3:$F$1048576)&gt;COUNTA($H$3:$H216,#REF!,$F$3:$F216),$AZ216&lt;&gt;""),INDEX(AV$3:AV$1048576,MATCH(MAX($AQ$3:$AQ215),$AQ$3:$AQ$1048576,0),0),""),E216)</f>
        <v/>
      </c>
      <c r="AW216" s="24" t="str">
        <f t="shared" si="436"/>
        <v/>
      </c>
      <c r="AX216" s="13" t="str">
        <f t="shared" si="437"/>
        <v/>
      </c>
      <c r="AY216" s="4" t="str">
        <f t="shared" si="438"/>
        <v/>
      </c>
      <c r="AZ216" s="4" t="str">
        <f>IF(AX216="",IF(OR(AND(H216&lt;&gt;"",F216=""),COUNTA($H$3:$H$1048576)&gt;COUNTA($H$3:$H216)),INDEX(AX$3:AX216,MATCH(MAX($AQ$3:AQ216),AQ$3:AQ216,0),0),""),AX216)</f>
        <v/>
      </c>
      <c r="BA216" s="4" t="str">
        <f>IF(AY216="",IF(AND(H216&lt;&gt;"",F216=""),INDEX(AY$3:AY216,MATCH(MAX($AQ$3:AQ216),AQ$3:AQ216,0),0),""),AY216)</f>
        <v/>
      </c>
      <c r="BB216" s="82" t="str">
        <f>IF(BC216="","",RANK(BC216,BC$3:BC$1048576,1)+COUNTIF($BC$3:BC216,BC216)-1)</f>
        <v/>
      </c>
      <c r="BC216" s="139" t="str">
        <f t="shared" si="439"/>
        <v/>
      </c>
      <c r="BD216" s="46" t="str">
        <f t="shared" si="440"/>
        <v/>
      </c>
      <c r="BE216" s="46" t="str">
        <f t="shared" si="441"/>
        <v/>
      </c>
      <c r="BF216" s="46" t="str">
        <f t="shared" si="442"/>
        <v/>
      </c>
      <c r="BG216" s="4" t="str">
        <f t="shared" si="443"/>
        <v/>
      </c>
      <c r="BH216" s="180" t="str">
        <f t="shared" si="444"/>
        <v/>
      </c>
      <c r="BI216" s="16" t="str">
        <f t="shared" si="445"/>
        <v/>
      </c>
      <c r="BJ216" s="52" t="str">
        <f>IF(BI216="","",IF(W216="","",IF(AND(K216=$K$1,$K$1&lt;&gt;""),$BT$2,IFERROR(IF(INDEX(価格設定!$D$5:$D$1048576,MATCH(Q216,価格設定!$B$5:$B$1048576,0),0)=価格設定!$D$3,$BT$2,$BS$2),$BS$2))))</f>
        <v/>
      </c>
      <c r="BK216" s="16" t="str">
        <f>IF(BI216="","",IF(COUNTIF($BI$3:BI216,BI216)=1,1,IF(AND(BI215=BI216,BH216=""),BK215,COUNTIF($BH$3:BH216,BH216))))</f>
        <v/>
      </c>
      <c r="BL216" s="52" t="str">
        <f t="shared" si="446"/>
        <v/>
      </c>
      <c r="BM216" s="52" t="str">
        <f t="shared" si="447"/>
        <v/>
      </c>
      <c r="BN216" s="119" t="str">
        <f t="shared" si="448"/>
        <v/>
      </c>
      <c r="BO216" s="119" t="str">
        <f t="shared" si="449"/>
        <v/>
      </c>
      <c r="BP216" s="17" t="str">
        <f t="shared" si="450"/>
        <v/>
      </c>
      <c r="BQ216" s="17" t="str">
        <f t="shared" si="451"/>
        <v/>
      </c>
      <c r="BR216" s="17" t="str">
        <f>IF(OR(BP216="",COUNTIF($BO$3:BO216,BO216)&lt;&gt;1),"",SUMIF(BO$3:BO$1048576,BO216,BP$3:BP$1048576))</f>
        <v/>
      </c>
      <c r="BS216" s="17" t="str">
        <f t="shared" si="452"/>
        <v/>
      </c>
      <c r="BT216" s="17" t="str">
        <f t="shared" si="453"/>
        <v/>
      </c>
      <c r="BU216" s="17" t="str">
        <f t="shared" si="454"/>
        <v/>
      </c>
      <c r="BV216" s="24" t="str">
        <f t="shared" si="455"/>
        <v/>
      </c>
      <c r="BW216" s="24" t="str">
        <f t="shared" si="456"/>
        <v/>
      </c>
      <c r="BX216" s="24" t="str">
        <f t="shared" si="457"/>
        <v/>
      </c>
      <c r="BY216" s="26" t="str">
        <f t="shared" si="458"/>
        <v/>
      </c>
      <c r="BZ216" s="26" t="str">
        <f t="shared" si="459"/>
        <v/>
      </c>
      <c r="CA216" s="26" t="str">
        <f t="shared" si="460"/>
        <v/>
      </c>
      <c r="CB216" s="66" t="str">
        <f t="shared" si="461"/>
        <v/>
      </c>
      <c r="CC216" s="65" t="str">
        <f t="shared" si="462"/>
        <v/>
      </c>
      <c r="CD216" s="26" t="str">
        <f t="shared" si="463"/>
        <v/>
      </c>
      <c r="CE216" s="26" t="str">
        <f t="shared" si="464"/>
        <v/>
      </c>
      <c r="CF216" s="193" t="str">
        <f t="shared" si="465"/>
        <v/>
      </c>
      <c r="CG216" s="193" t="str">
        <f t="shared" si="466"/>
        <v/>
      </c>
      <c r="CH216" s="26" t="str">
        <f t="shared" si="467"/>
        <v/>
      </c>
      <c r="CI216" s="26" t="str">
        <f t="shared" si="468"/>
        <v/>
      </c>
      <c r="CJ216" s="65" t="str">
        <f t="shared" si="469"/>
        <v/>
      </c>
      <c r="CK216" s="65" t="str">
        <f t="shared" si="470"/>
        <v/>
      </c>
      <c r="CL216" s="64" t="str">
        <f t="shared" si="471"/>
        <v/>
      </c>
      <c r="CM216" s="64" t="str">
        <f t="shared" si="472"/>
        <v/>
      </c>
      <c r="CN216" s="65" t="str">
        <f t="shared" si="473"/>
        <v/>
      </c>
      <c r="CP216" s="63" t="str">
        <f>IF(BH216="","",MAX($CP$3:CP215)+1)</f>
        <v/>
      </c>
      <c r="CQ216" s="24" t="str">
        <f t="shared" si="474"/>
        <v/>
      </c>
      <c r="CR216" s="24" t="str">
        <f t="shared" si="475"/>
        <v/>
      </c>
      <c r="CS216" s="24" t="str">
        <f t="shared" si="476"/>
        <v/>
      </c>
      <c r="CT216" s="58" t="str">
        <f>IF(BO216="","",COUNTIF($BO$3:BO216,BO216)&amp;"@"&amp;BO216)</f>
        <v/>
      </c>
      <c r="CU216" s="16" t="str">
        <f t="shared" si="414"/>
        <v/>
      </c>
      <c r="CV216" s="63" t="str">
        <f t="shared" si="477"/>
        <v/>
      </c>
      <c r="CW216" s="16" t="str">
        <f t="shared" si="478"/>
        <v/>
      </c>
      <c r="CX216" s="16" t="str">
        <f t="shared" si="479"/>
        <v/>
      </c>
      <c r="CY216" s="16" t="str">
        <f t="shared" si="480"/>
        <v/>
      </c>
      <c r="CZ216" s="85" t="str">
        <f t="shared" si="481"/>
        <v/>
      </c>
      <c r="DA216" s="16" t="str">
        <f t="shared" si="482"/>
        <v/>
      </c>
      <c r="DB216" s="16" t="str">
        <f t="shared" si="483"/>
        <v/>
      </c>
      <c r="DC216" s="28" t="str">
        <f>IF(CP216="","",$DC$1&amp;(INDEX(価格設定!D$1:XFD$3,ROW(価格設定!$D$3),MATCH($AW216,価格設定!D$1:XFD$1,1))*100)&amp;"%")</f>
        <v/>
      </c>
      <c r="DD216" s="28" t="str">
        <f>IF(CP216="","",$DD$1&amp;(INDEX(価格設定!D$1:XFD$3,ROW(価格設定!$D$2),MATCH($AW216,価格設定!D$1:XFD$1,1))*100)&amp;"%")</f>
        <v/>
      </c>
      <c r="DE216" s="29" t="str">
        <f t="shared" si="484"/>
        <v/>
      </c>
      <c r="DG216" s="58" t="str">
        <f t="shared" si="485"/>
        <v/>
      </c>
      <c r="DH216" s="58" t="str">
        <f t="shared" si="486"/>
        <v/>
      </c>
      <c r="DI216" s="58" t="str">
        <f t="shared" si="487"/>
        <v/>
      </c>
      <c r="DJ216" s="85" t="str">
        <f t="shared" si="488"/>
        <v/>
      </c>
      <c r="DL216" s="58" t="str">
        <f>IF(COUNTIF(DG$3:DG$1048576,DG216)=COUNTIF($DG$3:$DG216,DG216),DG216,"")</f>
        <v/>
      </c>
      <c r="DM216" s="85" t="str">
        <f t="shared" si="489"/>
        <v/>
      </c>
      <c r="DN216" s="85" t="str">
        <f t="shared" si="415"/>
        <v/>
      </c>
      <c r="DO216" s="85" t="str">
        <f t="shared" si="415"/>
        <v/>
      </c>
      <c r="DP216" s="303"/>
      <c r="DQ216" s="17" t="str">
        <f t="shared" si="416"/>
        <v/>
      </c>
      <c r="DR216" s="17" t="str">
        <f t="shared" si="417"/>
        <v/>
      </c>
      <c r="DS216" s="17" t="str">
        <f t="shared" si="418"/>
        <v/>
      </c>
      <c r="DU216" s="16" t="str">
        <f t="shared" si="490"/>
        <v/>
      </c>
      <c r="DV216" s="16" t="str">
        <f>IF(DU216="","",COUNT($DU$3:DU216))</f>
        <v/>
      </c>
      <c r="DW216" s="16" t="str">
        <f t="shared" si="491"/>
        <v/>
      </c>
      <c r="DX216" s="16" t="str">
        <f t="shared" si="492"/>
        <v/>
      </c>
      <c r="DY216" s="16" t="str">
        <f>IF(DZ216="","",COUNTIF(DZ$3:DZ216,DZ216))</f>
        <v/>
      </c>
      <c r="DZ216" s="16" t="str">
        <f t="shared" si="493"/>
        <v/>
      </c>
      <c r="EA216" s="16" t="str">
        <f t="shared" si="494"/>
        <v/>
      </c>
      <c r="EB216" s="16" t="str">
        <f t="shared" si="495"/>
        <v/>
      </c>
      <c r="EC216" s="16" t="str">
        <f t="shared" si="496"/>
        <v/>
      </c>
      <c r="ED216" s="16" t="str">
        <f t="shared" si="497"/>
        <v/>
      </c>
      <c r="EE216" s="16" t="str">
        <f t="shared" si="498"/>
        <v/>
      </c>
      <c r="EF216" s="16" t="str">
        <f t="shared" si="499"/>
        <v/>
      </c>
      <c r="EG216" s="16" t="str">
        <f t="shared" si="500"/>
        <v/>
      </c>
      <c r="EH216" s="16" t="str">
        <f t="shared" si="501"/>
        <v/>
      </c>
      <c r="EI216" s="16" t="str">
        <f t="shared" si="502"/>
        <v/>
      </c>
      <c r="EJ216" s="16" t="str">
        <f t="shared" si="503"/>
        <v/>
      </c>
      <c r="EK216" s="16" t="str">
        <f t="shared" si="504"/>
        <v/>
      </c>
      <c r="EL216" s="58" t="str">
        <f t="shared" si="505"/>
        <v/>
      </c>
      <c r="EM216" s="58" t="str">
        <f>IF(OR($DZ216="",CR216=""),IF($EL216="","",$EL216),IF(OR(CR216="なし",CR216=0),領収書!$H$1,CR216))</f>
        <v/>
      </c>
      <c r="EN216" s="58" t="str">
        <f>IF(OR($DZ216="",CS216=""),IF($EL216="","",$EL216),IF(OR(CS216="なし",CS216=0),入力!$EN$1,CS216))</f>
        <v/>
      </c>
      <c r="EO216" s="63" t="str">
        <f t="shared" si="506"/>
        <v/>
      </c>
      <c r="EP216" s="63" t="str">
        <f t="shared" si="507"/>
        <v/>
      </c>
      <c r="ER216" s="16" t="str">
        <f>IF(AND(COUNTIF($ET$3:ET216,ET216)=1,ET216&lt;&gt;""),MAX($ER$3:ER215)+1,"")</f>
        <v/>
      </c>
      <c r="ES216" s="16" t="str">
        <f>IF(価格設定!B218="","",価格設定!B218)</f>
        <v/>
      </c>
      <c r="ET216" s="16" t="str">
        <f>IF(価格設定!C218="","",価格設定!C218)</f>
        <v/>
      </c>
      <c r="EV216" s="16" t="str">
        <f t="shared" si="419"/>
        <v/>
      </c>
      <c r="EW216" s="16" t="str">
        <f t="shared" si="508"/>
        <v/>
      </c>
    </row>
    <row r="217" spans="1:153" ht="30" customHeight="1" x14ac:dyDescent="0.2">
      <c r="A217" s="225"/>
      <c r="B217" s="212"/>
      <c r="C217" s="221"/>
      <c r="D217" s="164"/>
      <c r="E217" s="165"/>
      <c r="F217" s="166"/>
      <c r="G217" s="167"/>
      <c r="H217" s="179"/>
      <c r="I217" s="306"/>
      <c r="J217" s="169"/>
      <c r="K217" s="179"/>
      <c r="L217" s="186"/>
      <c r="M217" s="186"/>
      <c r="N217" s="168"/>
      <c r="O217" s="170"/>
      <c r="P217" s="212"/>
      <c r="Q217" s="179" t="str">
        <f>IFERROR(IF(H217="","",IFERROR(INDEX(価格設定!$B$5:$B$1048576,MATCH(H217,価格設定!$B$5:$B$1048576,0),0),INDEX(価格設定!$B$5:$B$1048576,MATCH("*"&amp;H217&amp;"*",価格設定!$B$5:$B$1048576,0),0))),H217)</f>
        <v/>
      </c>
      <c r="R217" s="250" t="str">
        <f>IFERROR(IF(Q217="",IF(K217="","",K217),IF(K217="",IF(INDEX(価格設定!$C$5:$C$1048576,MATCH(Q217,価格設定!$B$5:$B$1048576,0),0)=0,"",INDEX(価格設定!$C$5:$C$1048576,MATCH(Q217,価格設定!$B$5:$B$1048576,0),0)),IF(K217="なし","",K217))),"")</f>
        <v/>
      </c>
      <c r="S217" s="308" t="str">
        <f t="shared" si="420"/>
        <v/>
      </c>
      <c r="T217" s="126" t="str">
        <f>IFERROR(IF(J217="",IF(INDEX(価格設定!$E$5:$R$1048576,MATCH($Q217,価格設定!B$5:B$1048576,0),MATCH($AW217,価格設定!E$1:X$1,1))=0,"",INDEX(価格設定!$E$5:$R$1048576,MATCH($Q217,価格設定!B$5:B$1048576,0),MATCH($AW217,価格設定!E$1:X$1,1))),J217),"")</f>
        <v/>
      </c>
      <c r="U217" s="126" t="str">
        <f t="shared" si="421"/>
        <v/>
      </c>
      <c r="V217" s="132" t="str">
        <f t="shared" si="422"/>
        <v/>
      </c>
      <c r="W217" s="127" t="str">
        <f>IFERROR(IF(OR(T217="",T217&lt;0),"",IFERROR(INDEX(価格設定!E$2:X$3,IF(AND(K217=$K$1,$K$1&lt;&gt;""),ROW(価格設定!$D$3)-1,MATCH(INDEX(価格設定!$D$5:$D$1048576,MATCH(Q217,価格設定!$B$5:$B$1048576,0),0),価格設定!$D$2:$D$3,0)),MATCH($AW217,価格設定!E$1:X$1,1)),INDEX(価格設定!E$2:X$2,0,MATCH($AW217,価格設定!E$1:X$1,1)))),"")</f>
        <v/>
      </c>
      <c r="X217" s="126" t="str">
        <f t="shared" si="413"/>
        <v/>
      </c>
      <c r="Y217" s="128" t="str">
        <f t="shared" si="423"/>
        <v/>
      </c>
      <c r="Z217" s="126" t="str">
        <f t="shared" si="424"/>
        <v/>
      </c>
      <c r="AA217" s="129" t="str">
        <f t="shared" si="425"/>
        <v/>
      </c>
      <c r="AB217" s="126" t="str">
        <f t="shared" si="426"/>
        <v/>
      </c>
      <c r="AC217" s="280" t="str">
        <f t="shared" si="427"/>
        <v/>
      </c>
      <c r="AD217" s="15"/>
      <c r="AE217" s="204" t="str">
        <f>IF(AF217="","",COUNT($AF$3:AF217))</f>
        <v/>
      </c>
      <c r="AF217" s="206" t="str">
        <f t="shared" si="428"/>
        <v/>
      </c>
      <c r="AG217" s="204" t="str">
        <f t="shared" si="429"/>
        <v/>
      </c>
      <c r="AH217" s="204" t="str">
        <f t="shared" si="430"/>
        <v/>
      </c>
      <c r="AI217" s="287"/>
      <c r="AJ217" s="15"/>
      <c r="AK217" s="138" t="str">
        <f t="shared" si="431"/>
        <v/>
      </c>
      <c r="AL217" s="131" t="str">
        <f t="shared" si="432"/>
        <v/>
      </c>
      <c r="AM217" s="131" t="str">
        <f t="shared" si="433"/>
        <v/>
      </c>
      <c r="AN217" s="313" t="str">
        <f t="shared" si="434"/>
        <v/>
      </c>
      <c r="AO217" s="316" t="str">
        <f t="shared" si="435"/>
        <v/>
      </c>
      <c r="AP217" s="18"/>
      <c r="AQ217" s="3" t="str">
        <f>IF(F217="","",MAX($AQ$3:AQ216)+1)</f>
        <v/>
      </c>
      <c r="AR217" s="3" t="str">
        <f>IF(OR(AQ217="",BB217=""),"",MAX($AR$3:AR216)+1)</f>
        <v/>
      </c>
      <c r="AS217" s="3" t="str">
        <f>IF(CQ217="","",RANK(CQ217,CQ$3:CQ$1048576,1)+COUNTIF($CQ$3:CQ217,CQ217)-1)</f>
        <v/>
      </c>
      <c r="AT217" s="21" t="str">
        <f>IF(C217="",IF(OR(AND($H217&lt;&gt;"",C217=""),AND($F216=$F217,$AZ217&lt;&gt;""),COUNTA($H$3:$H$1048576,#REF!,$F$3:$F$1048576)&gt;COUNTA($H$3:$H217,#REF!,$F$3:$F217),$AZ217&lt;&gt;""),INDEX(AT$3:AT$1048576,MATCH(MAX($AQ$3:$AQ216),$AQ$3:$AQ$1048576,0),0),""),C217)</f>
        <v/>
      </c>
      <c r="AU217" s="21" t="str">
        <f>IF(D217="",IF(OR(AND($H217&lt;&gt;"",D217=""),AND($F216=$F217,$AZ217&lt;&gt;""),COUNTA($H$3:$H$1048576,#REF!,$F$3:$F$1048576)&gt;COUNTA($H$3:$H217,#REF!,$F$3:$F217),$AZ217&lt;&gt;""),INDEX(AU$3:AU$1048576,MATCH(MAX($AQ$3:$AQ216),$AQ$3:$AQ$1048576,0),0),""),D217)</f>
        <v/>
      </c>
      <c r="AV217" s="21" t="str">
        <f>IF(E217="",IF(OR(AND($H217&lt;&gt;"",E217=""),AND($F216=$F217,$AZ217&lt;&gt;""),COUNTA($H$3:$H$1048576,#REF!,$F$3:$F$1048576)&gt;COUNTA($H$3:$H217,#REF!,$F$3:$F217),$AZ217&lt;&gt;""),INDEX(AV$3:AV$1048576,MATCH(MAX($AQ$3:$AQ216),$AQ$3:$AQ$1048576,0),0),""),E217)</f>
        <v/>
      </c>
      <c r="AW217" s="24" t="str">
        <f t="shared" si="436"/>
        <v/>
      </c>
      <c r="AX217" s="13" t="str">
        <f t="shared" si="437"/>
        <v/>
      </c>
      <c r="AY217" s="4" t="str">
        <f t="shared" si="438"/>
        <v/>
      </c>
      <c r="AZ217" s="4" t="str">
        <f>IF(AX217="",IF(OR(AND(H217&lt;&gt;"",F217=""),COUNTA($H$3:$H$1048576)&gt;COUNTA($H$3:$H217)),INDEX(AX$3:AX217,MATCH(MAX($AQ$3:AQ217),AQ$3:AQ217,0),0),""),AX217)</f>
        <v/>
      </c>
      <c r="BA217" s="4" t="str">
        <f>IF(AY217="",IF(AND(H217&lt;&gt;"",F217=""),INDEX(AY$3:AY217,MATCH(MAX($AQ$3:AQ217),AQ$3:AQ217,0),0),""),AY217)</f>
        <v/>
      </c>
      <c r="BB217" s="82" t="str">
        <f>IF(BC217="","",RANK(BC217,BC$3:BC$1048576,1)+COUNTIF($BC$3:BC217,BC217)-1)</f>
        <v/>
      </c>
      <c r="BC217" s="139" t="str">
        <f t="shared" si="439"/>
        <v/>
      </c>
      <c r="BD217" s="46" t="str">
        <f t="shared" si="440"/>
        <v/>
      </c>
      <c r="BE217" s="46" t="str">
        <f t="shared" si="441"/>
        <v/>
      </c>
      <c r="BF217" s="46" t="str">
        <f t="shared" si="442"/>
        <v/>
      </c>
      <c r="BG217" s="4" t="str">
        <f t="shared" si="443"/>
        <v/>
      </c>
      <c r="BH217" s="180" t="str">
        <f t="shared" si="444"/>
        <v/>
      </c>
      <c r="BI217" s="16" t="str">
        <f t="shared" si="445"/>
        <v/>
      </c>
      <c r="BJ217" s="52" t="str">
        <f>IF(BI217="","",IF(W217="","",IF(AND(K217=$K$1,$K$1&lt;&gt;""),$BT$2,IFERROR(IF(INDEX(価格設定!$D$5:$D$1048576,MATCH(Q217,価格設定!$B$5:$B$1048576,0),0)=価格設定!$D$3,$BT$2,$BS$2),$BS$2))))</f>
        <v/>
      </c>
      <c r="BK217" s="16" t="str">
        <f>IF(BI217="","",IF(COUNTIF($BI$3:BI217,BI217)=1,1,IF(AND(BI216=BI217,BH217=""),BK216,COUNTIF($BH$3:BH217,BH217))))</f>
        <v/>
      </c>
      <c r="BL217" s="52" t="str">
        <f t="shared" si="446"/>
        <v/>
      </c>
      <c r="BM217" s="52" t="str">
        <f t="shared" si="447"/>
        <v/>
      </c>
      <c r="BN217" s="119" t="str">
        <f t="shared" si="448"/>
        <v/>
      </c>
      <c r="BO217" s="119" t="str">
        <f t="shared" si="449"/>
        <v/>
      </c>
      <c r="BP217" s="17" t="str">
        <f t="shared" si="450"/>
        <v/>
      </c>
      <c r="BQ217" s="17" t="str">
        <f t="shared" si="451"/>
        <v/>
      </c>
      <c r="BR217" s="17" t="str">
        <f>IF(OR(BP217="",COUNTIF($BO$3:BO217,BO217)&lt;&gt;1),"",SUMIF(BO$3:BO$1048576,BO217,BP$3:BP$1048576))</f>
        <v/>
      </c>
      <c r="BS217" s="17" t="str">
        <f t="shared" si="452"/>
        <v/>
      </c>
      <c r="BT217" s="17" t="str">
        <f t="shared" si="453"/>
        <v/>
      </c>
      <c r="BU217" s="17" t="str">
        <f t="shared" si="454"/>
        <v/>
      </c>
      <c r="BV217" s="24" t="str">
        <f t="shared" si="455"/>
        <v/>
      </c>
      <c r="BW217" s="24" t="str">
        <f t="shared" si="456"/>
        <v/>
      </c>
      <c r="BX217" s="24" t="str">
        <f t="shared" si="457"/>
        <v/>
      </c>
      <c r="BY217" s="26" t="str">
        <f t="shared" si="458"/>
        <v/>
      </c>
      <c r="BZ217" s="26" t="str">
        <f t="shared" si="459"/>
        <v/>
      </c>
      <c r="CA217" s="26" t="str">
        <f t="shared" si="460"/>
        <v/>
      </c>
      <c r="CB217" s="66" t="str">
        <f t="shared" si="461"/>
        <v/>
      </c>
      <c r="CC217" s="65" t="str">
        <f t="shared" si="462"/>
        <v/>
      </c>
      <c r="CD217" s="26" t="str">
        <f t="shared" si="463"/>
        <v/>
      </c>
      <c r="CE217" s="26" t="str">
        <f t="shared" si="464"/>
        <v/>
      </c>
      <c r="CF217" s="193" t="str">
        <f t="shared" si="465"/>
        <v/>
      </c>
      <c r="CG217" s="193" t="str">
        <f t="shared" si="466"/>
        <v/>
      </c>
      <c r="CH217" s="26" t="str">
        <f t="shared" si="467"/>
        <v/>
      </c>
      <c r="CI217" s="26" t="str">
        <f t="shared" si="468"/>
        <v/>
      </c>
      <c r="CJ217" s="65" t="str">
        <f t="shared" si="469"/>
        <v/>
      </c>
      <c r="CK217" s="65" t="str">
        <f t="shared" si="470"/>
        <v/>
      </c>
      <c r="CL217" s="64" t="str">
        <f t="shared" si="471"/>
        <v/>
      </c>
      <c r="CM217" s="64" t="str">
        <f t="shared" si="472"/>
        <v/>
      </c>
      <c r="CN217" s="65" t="str">
        <f t="shared" si="473"/>
        <v/>
      </c>
      <c r="CP217" s="63" t="str">
        <f>IF(BH217="","",MAX($CP$3:CP216)+1)</f>
        <v/>
      </c>
      <c r="CQ217" s="24" t="str">
        <f t="shared" si="474"/>
        <v/>
      </c>
      <c r="CR217" s="24" t="str">
        <f t="shared" si="475"/>
        <v/>
      </c>
      <c r="CS217" s="24" t="str">
        <f t="shared" si="476"/>
        <v/>
      </c>
      <c r="CT217" s="58" t="str">
        <f>IF(BO217="","",COUNTIF($BO$3:BO217,BO217)&amp;"@"&amp;BO217)</f>
        <v/>
      </c>
      <c r="CU217" s="16" t="str">
        <f t="shared" si="414"/>
        <v/>
      </c>
      <c r="CV217" s="63" t="str">
        <f t="shared" si="477"/>
        <v/>
      </c>
      <c r="CW217" s="16" t="str">
        <f t="shared" si="478"/>
        <v/>
      </c>
      <c r="CX217" s="16" t="str">
        <f t="shared" si="479"/>
        <v/>
      </c>
      <c r="CY217" s="16" t="str">
        <f t="shared" si="480"/>
        <v/>
      </c>
      <c r="CZ217" s="85" t="str">
        <f t="shared" si="481"/>
        <v/>
      </c>
      <c r="DA217" s="16" t="str">
        <f t="shared" si="482"/>
        <v/>
      </c>
      <c r="DB217" s="16" t="str">
        <f t="shared" si="483"/>
        <v/>
      </c>
      <c r="DC217" s="28" t="str">
        <f>IF(CP217="","",$DC$1&amp;(INDEX(価格設定!D$1:XFD$3,ROW(価格設定!$D$3),MATCH($AW217,価格設定!D$1:XFD$1,1))*100)&amp;"%")</f>
        <v/>
      </c>
      <c r="DD217" s="28" t="str">
        <f>IF(CP217="","",$DD$1&amp;(INDEX(価格設定!D$1:XFD$3,ROW(価格設定!$D$2),MATCH($AW217,価格設定!D$1:XFD$1,1))*100)&amp;"%")</f>
        <v/>
      </c>
      <c r="DE217" s="29" t="str">
        <f t="shared" si="484"/>
        <v/>
      </c>
      <c r="DG217" s="58" t="str">
        <f t="shared" si="485"/>
        <v/>
      </c>
      <c r="DH217" s="58" t="str">
        <f t="shared" si="486"/>
        <v/>
      </c>
      <c r="DI217" s="58" t="str">
        <f t="shared" si="487"/>
        <v/>
      </c>
      <c r="DJ217" s="85" t="str">
        <f t="shared" si="488"/>
        <v/>
      </c>
      <c r="DL217" s="58" t="str">
        <f>IF(COUNTIF(DG$3:DG$1048576,DG217)=COUNTIF($DG$3:$DG217,DG217),DG217,"")</f>
        <v/>
      </c>
      <c r="DM217" s="85" t="str">
        <f t="shared" si="489"/>
        <v/>
      </c>
      <c r="DN217" s="85" t="str">
        <f t="shared" si="415"/>
        <v/>
      </c>
      <c r="DO217" s="85" t="str">
        <f t="shared" si="415"/>
        <v/>
      </c>
      <c r="DP217" s="303"/>
      <c r="DQ217" s="17" t="str">
        <f t="shared" si="416"/>
        <v/>
      </c>
      <c r="DR217" s="17" t="str">
        <f t="shared" si="417"/>
        <v/>
      </c>
      <c r="DS217" s="17" t="str">
        <f t="shared" si="418"/>
        <v/>
      </c>
      <c r="DU217" s="16" t="str">
        <f t="shared" si="490"/>
        <v/>
      </c>
      <c r="DV217" s="16" t="str">
        <f>IF(DU217="","",COUNT($DU$3:DU217))</f>
        <v/>
      </c>
      <c r="DW217" s="16" t="str">
        <f t="shared" si="491"/>
        <v/>
      </c>
      <c r="DX217" s="16" t="str">
        <f t="shared" si="492"/>
        <v/>
      </c>
      <c r="DY217" s="16" t="str">
        <f>IF(DZ217="","",COUNTIF(DZ$3:DZ217,DZ217))</f>
        <v/>
      </c>
      <c r="DZ217" s="16" t="str">
        <f t="shared" si="493"/>
        <v/>
      </c>
      <c r="EA217" s="16" t="str">
        <f t="shared" si="494"/>
        <v/>
      </c>
      <c r="EB217" s="16" t="str">
        <f t="shared" si="495"/>
        <v/>
      </c>
      <c r="EC217" s="16" t="str">
        <f t="shared" si="496"/>
        <v/>
      </c>
      <c r="ED217" s="16" t="str">
        <f t="shared" si="497"/>
        <v/>
      </c>
      <c r="EE217" s="16" t="str">
        <f t="shared" si="498"/>
        <v/>
      </c>
      <c r="EF217" s="16" t="str">
        <f t="shared" si="499"/>
        <v/>
      </c>
      <c r="EG217" s="16" t="str">
        <f t="shared" si="500"/>
        <v/>
      </c>
      <c r="EH217" s="16" t="str">
        <f t="shared" si="501"/>
        <v/>
      </c>
      <c r="EI217" s="16" t="str">
        <f t="shared" si="502"/>
        <v/>
      </c>
      <c r="EJ217" s="16" t="str">
        <f t="shared" si="503"/>
        <v/>
      </c>
      <c r="EK217" s="16" t="str">
        <f t="shared" si="504"/>
        <v/>
      </c>
      <c r="EL217" s="58" t="str">
        <f t="shared" si="505"/>
        <v/>
      </c>
      <c r="EM217" s="58" t="str">
        <f>IF(OR($DZ217="",CR217=""),IF($EL217="","",$EL217),IF(OR(CR217="なし",CR217=0),領収書!$H$1,CR217))</f>
        <v/>
      </c>
      <c r="EN217" s="58" t="str">
        <f>IF(OR($DZ217="",CS217=""),IF($EL217="","",$EL217),IF(OR(CS217="なし",CS217=0),入力!$EN$1,CS217))</f>
        <v/>
      </c>
      <c r="EO217" s="63" t="str">
        <f t="shared" si="506"/>
        <v/>
      </c>
      <c r="EP217" s="63" t="str">
        <f t="shared" si="507"/>
        <v/>
      </c>
      <c r="ER217" s="16" t="str">
        <f>IF(AND(COUNTIF($ET$3:ET217,ET217)=1,ET217&lt;&gt;""),MAX($ER$3:ER216)+1,"")</f>
        <v/>
      </c>
      <c r="ES217" s="16" t="str">
        <f>IF(価格設定!B219="","",価格設定!B219)</f>
        <v/>
      </c>
      <c r="ET217" s="16" t="str">
        <f>IF(価格設定!C219="","",価格設定!C219)</f>
        <v/>
      </c>
      <c r="EV217" s="16" t="str">
        <f t="shared" si="419"/>
        <v/>
      </c>
      <c r="EW217" s="16" t="str">
        <f t="shared" si="508"/>
        <v/>
      </c>
    </row>
    <row r="218" spans="1:153" ht="30" customHeight="1" x14ac:dyDescent="0.2">
      <c r="A218" s="225"/>
      <c r="B218" s="212"/>
      <c r="C218" s="221"/>
      <c r="D218" s="164"/>
      <c r="E218" s="165"/>
      <c r="F218" s="166"/>
      <c r="G218" s="167"/>
      <c r="H218" s="179"/>
      <c r="I218" s="306"/>
      <c r="J218" s="169"/>
      <c r="K218" s="179"/>
      <c r="L218" s="186"/>
      <c r="M218" s="186"/>
      <c r="N218" s="168"/>
      <c r="O218" s="170"/>
      <c r="P218" s="212"/>
      <c r="Q218" s="179" t="str">
        <f>IFERROR(IF(H218="","",IFERROR(INDEX(価格設定!$B$5:$B$1048576,MATCH(H218,価格設定!$B$5:$B$1048576,0),0),INDEX(価格設定!$B$5:$B$1048576,MATCH("*"&amp;H218&amp;"*",価格設定!$B$5:$B$1048576,0),0))),H218)</f>
        <v/>
      </c>
      <c r="R218" s="250" t="str">
        <f>IFERROR(IF(Q218="",IF(K218="","",K218),IF(K218="",IF(INDEX(価格設定!$C$5:$C$1048576,MATCH(Q218,価格設定!$B$5:$B$1048576,0),0)=0,"",INDEX(価格設定!$C$5:$C$1048576,MATCH(Q218,価格設定!$B$5:$B$1048576,0),0)),IF(K218="なし","",K218))),"")</f>
        <v/>
      </c>
      <c r="S218" s="308" t="str">
        <f t="shared" si="420"/>
        <v/>
      </c>
      <c r="T218" s="126" t="str">
        <f>IFERROR(IF(J218="",IF(INDEX(価格設定!$E$5:$R$1048576,MATCH($Q218,価格設定!B$5:B$1048576,0),MATCH($AW218,価格設定!E$1:X$1,1))=0,"",INDEX(価格設定!$E$5:$R$1048576,MATCH($Q218,価格設定!B$5:B$1048576,0),MATCH($AW218,価格設定!E$1:X$1,1))),J218),"")</f>
        <v/>
      </c>
      <c r="U218" s="126" t="str">
        <f t="shared" si="421"/>
        <v/>
      </c>
      <c r="V218" s="132" t="str">
        <f t="shared" si="422"/>
        <v/>
      </c>
      <c r="W218" s="127" t="str">
        <f>IFERROR(IF(OR(T218="",T218&lt;0),"",IFERROR(INDEX(価格設定!E$2:X$3,IF(AND(K218=$K$1,$K$1&lt;&gt;""),ROW(価格設定!$D$3)-1,MATCH(INDEX(価格設定!$D$5:$D$1048576,MATCH(Q218,価格設定!$B$5:$B$1048576,0),0),価格設定!$D$2:$D$3,0)),MATCH($AW218,価格設定!E$1:X$1,1)),INDEX(価格設定!E$2:X$2,0,MATCH($AW218,価格設定!E$1:X$1,1)))),"")</f>
        <v/>
      </c>
      <c r="X218" s="126" t="str">
        <f t="shared" si="413"/>
        <v/>
      </c>
      <c r="Y218" s="128" t="str">
        <f t="shared" si="423"/>
        <v/>
      </c>
      <c r="Z218" s="126" t="str">
        <f t="shared" si="424"/>
        <v/>
      </c>
      <c r="AA218" s="129" t="str">
        <f t="shared" si="425"/>
        <v/>
      </c>
      <c r="AB218" s="126" t="str">
        <f t="shared" si="426"/>
        <v/>
      </c>
      <c r="AC218" s="280" t="str">
        <f t="shared" si="427"/>
        <v/>
      </c>
      <c r="AD218" s="15"/>
      <c r="AE218" s="204" t="str">
        <f>IF(AF218="","",COUNT($AF$3:AF218))</f>
        <v/>
      </c>
      <c r="AF218" s="206" t="str">
        <f t="shared" si="428"/>
        <v/>
      </c>
      <c r="AG218" s="204" t="str">
        <f t="shared" si="429"/>
        <v/>
      </c>
      <c r="AH218" s="204" t="str">
        <f t="shared" si="430"/>
        <v/>
      </c>
      <c r="AI218" s="287"/>
      <c r="AJ218" s="15"/>
      <c r="AK218" s="138" t="str">
        <f t="shared" si="431"/>
        <v/>
      </c>
      <c r="AL218" s="131" t="str">
        <f t="shared" si="432"/>
        <v/>
      </c>
      <c r="AM218" s="131" t="str">
        <f t="shared" si="433"/>
        <v/>
      </c>
      <c r="AN218" s="313" t="str">
        <f t="shared" si="434"/>
        <v/>
      </c>
      <c r="AO218" s="316" t="str">
        <f t="shared" si="435"/>
        <v/>
      </c>
      <c r="AP218" s="18"/>
      <c r="AQ218" s="3" t="str">
        <f>IF(F218="","",MAX($AQ$3:AQ217)+1)</f>
        <v/>
      </c>
      <c r="AR218" s="3" t="str">
        <f>IF(OR(AQ218="",BB218=""),"",MAX($AR$3:AR217)+1)</f>
        <v/>
      </c>
      <c r="AS218" s="3" t="str">
        <f>IF(CQ218="","",RANK(CQ218,CQ$3:CQ$1048576,1)+COUNTIF($CQ$3:CQ218,CQ218)-1)</f>
        <v/>
      </c>
      <c r="AT218" s="21" t="str">
        <f>IF(C218="",IF(OR(AND($H218&lt;&gt;"",C218=""),AND($F217=$F218,$AZ218&lt;&gt;""),COUNTA($H$3:$H$1048576,#REF!,$F$3:$F$1048576)&gt;COUNTA($H$3:$H218,#REF!,$F$3:$F218),$AZ218&lt;&gt;""),INDEX(AT$3:AT$1048576,MATCH(MAX($AQ$3:$AQ217),$AQ$3:$AQ$1048576,0),0),""),C218)</f>
        <v/>
      </c>
      <c r="AU218" s="21" t="str">
        <f>IF(D218="",IF(OR(AND($H218&lt;&gt;"",D218=""),AND($F217=$F218,$AZ218&lt;&gt;""),COUNTA($H$3:$H$1048576,#REF!,$F$3:$F$1048576)&gt;COUNTA($H$3:$H218,#REF!,$F$3:$F218),$AZ218&lt;&gt;""),INDEX(AU$3:AU$1048576,MATCH(MAX($AQ$3:$AQ217),$AQ$3:$AQ$1048576,0),0),""),D218)</f>
        <v/>
      </c>
      <c r="AV218" s="21" t="str">
        <f>IF(E218="",IF(OR(AND($H218&lt;&gt;"",E218=""),AND($F217=$F218,$AZ218&lt;&gt;""),COUNTA($H$3:$H$1048576,#REF!,$F$3:$F$1048576)&gt;COUNTA($H$3:$H218,#REF!,$F$3:$F218),$AZ218&lt;&gt;""),INDEX(AV$3:AV$1048576,MATCH(MAX($AQ$3:$AQ217),$AQ$3:$AQ$1048576,0),0),""),E218)</f>
        <v/>
      </c>
      <c r="AW218" s="24" t="str">
        <f t="shared" si="436"/>
        <v/>
      </c>
      <c r="AX218" s="13" t="str">
        <f t="shared" si="437"/>
        <v/>
      </c>
      <c r="AY218" s="4" t="str">
        <f t="shared" si="438"/>
        <v/>
      </c>
      <c r="AZ218" s="4" t="str">
        <f>IF(AX218="",IF(OR(AND(H218&lt;&gt;"",F218=""),COUNTA($H$3:$H$1048576)&gt;COUNTA($H$3:$H218)),INDEX(AX$3:AX218,MATCH(MAX($AQ$3:AQ218),AQ$3:AQ218,0),0),""),AX218)</f>
        <v/>
      </c>
      <c r="BA218" s="4" t="str">
        <f>IF(AY218="",IF(AND(H218&lt;&gt;"",F218=""),INDEX(AY$3:AY218,MATCH(MAX($AQ$3:AQ218),AQ$3:AQ218,0),0),""),AY218)</f>
        <v/>
      </c>
      <c r="BB218" s="82" t="str">
        <f>IF(BC218="","",RANK(BC218,BC$3:BC$1048576,1)+COUNTIF($BC$3:BC218,BC218)-1)</f>
        <v/>
      </c>
      <c r="BC218" s="139" t="str">
        <f t="shared" si="439"/>
        <v/>
      </c>
      <c r="BD218" s="46" t="str">
        <f t="shared" si="440"/>
        <v/>
      </c>
      <c r="BE218" s="46" t="str">
        <f t="shared" si="441"/>
        <v/>
      </c>
      <c r="BF218" s="46" t="str">
        <f t="shared" si="442"/>
        <v/>
      </c>
      <c r="BG218" s="4" t="str">
        <f t="shared" si="443"/>
        <v/>
      </c>
      <c r="BH218" s="180" t="str">
        <f t="shared" si="444"/>
        <v/>
      </c>
      <c r="BI218" s="16" t="str">
        <f t="shared" si="445"/>
        <v/>
      </c>
      <c r="BJ218" s="52" t="str">
        <f>IF(BI218="","",IF(W218="","",IF(AND(K218=$K$1,$K$1&lt;&gt;""),$BT$2,IFERROR(IF(INDEX(価格設定!$D$5:$D$1048576,MATCH(Q218,価格設定!$B$5:$B$1048576,0),0)=価格設定!$D$3,$BT$2,$BS$2),$BS$2))))</f>
        <v/>
      </c>
      <c r="BK218" s="16" t="str">
        <f>IF(BI218="","",IF(COUNTIF($BI$3:BI218,BI218)=1,1,IF(AND(BI217=BI218,BH218=""),BK217,COUNTIF($BH$3:BH218,BH218))))</f>
        <v/>
      </c>
      <c r="BL218" s="52" t="str">
        <f t="shared" si="446"/>
        <v/>
      </c>
      <c r="BM218" s="52" t="str">
        <f t="shared" si="447"/>
        <v/>
      </c>
      <c r="BN218" s="119" t="str">
        <f t="shared" si="448"/>
        <v/>
      </c>
      <c r="BO218" s="119" t="str">
        <f t="shared" si="449"/>
        <v/>
      </c>
      <c r="BP218" s="17" t="str">
        <f t="shared" si="450"/>
        <v/>
      </c>
      <c r="BQ218" s="17" t="str">
        <f t="shared" si="451"/>
        <v/>
      </c>
      <c r="BR218" s="17" t="str">
        <f>IF(OR(BP218="",COUNTIF($BO$3:BO218,BO218)&lt;&gt;1),"",SUMIF(BO$3:BO$1048576,BO218,BP$3:BP$1048576))</f>
        <v/>
      </c>
      <c r="BS218" s="17" t="str">
        <f t="shared" si="452"/>
        <v/>
      </c>
      <c r="BT218" s="17" t="str">
        <f t="shared" si="453"/>
        <v/>
      </c>
      <c r="BU218" s="17" t="str">
        <f t="shared" si="454"/>
        <v/>
      </c>
      <c r="BV218" s="24" t="str">
        <f t="shared" si="455"/>
        <v/>
      </c>
      <c r="BW218" s="24" t="str">
        <f t="shared" si="456"/>
        <v/>
      </c>
      <c r="BX218" s="24" t="str">
        <f t="shared" si="457"/>
        <v/>
      </c>
      <c r="BY218" s="26" t="str">
        <f t="shared" si="458"/>
        <v/>
      </c>
      <c r="BZ218" s="26" t="str">
        <f t="shared" si="459"/>
        <v/>
      </c>
      <c r="CA218" s="26" t="str">
        <f t="shared" si="460"/>
        <v/>
      </c>
      <c r="CB218" s="66" t="str">
        <f t="shared" si="461"/>
        <v/>
      </c>
      <c r="CC218" s="65" t="str">
        <f t="shared" si="462"/>
        <v/>
      </c>
      <c r="CD218" s="26" t="str">
        <f t="shared" si="463"/>
        <v/>
      </c>
      <c r="CE218" s="26" t="str">
        <f t="shared" si="464"/>
        <v/>
      </c>
      <c r="CF218" s="193" t="str">
        <f t="shared" si="465"/>
        <v/>
      </c>
      <c r="CG218" s="193" t="str">
        <f t="shared" si="466"/>
        <v/>
      </c>
      <c r="CH218" s="26" t="str">
        <f t="shared" si="467"/>
        <v/>
      </c>
      <c r="CI218" s="26" t="str">
        <f t="shared" si="468"/>
        <v/>
      </c>
      <c r="CJ218" s="65" t="str">
        <f t="shared" si="469"/>
        <v/>
      </c>
      <c r="CK218" s="65" t="str">
        <f t="shared" si="470"/>
        <v/>
      </c>
      <c r="CL218" s="64" t="str">
        <f t="shared" si="471"/>
        <v/>
      </c>
      <c r="CM218" s="64" t="str">
        <f t="shared" si="472"/>
        <v/>
      </c>
      <c r="CN218" s="65" t="str">
        <f t="shared" si="473"/>
        <v/>
      </c>
      <c r="CP218" s="63" t="str">
        <f>IF(BH218="","",MAX($CP$3:CP217)+1)</f>
        <v/>
      </c>
      <c r="CQ218" s="24" t="str">
        <f t="shared" si="474"/>
        <v/>
      </c>
      <c r="CR218" s="24" t="str">
        <f t="shared" si="475"/>
        <v/>
      </c>
      <c r="CS218" s="24" t="str">
        <f t="shared" si="476"/>
        <v/>
      </c>
      <c r="CT218" s="58" t="str">
        <f>IF(BO218="","",COUNTIF($BO$3:BO218,BO218)&amp;"@"&amp;BO218)</f>
        <v/>
      </c>
      <c r="CU218" s="16" t="str">
        <f t="shared" si="414"/>
        <v/>
      </c>
      <c r="CV218" s="63" t="str">
        <f t="shared" si="477"/>
        <v/>
      </c>
      <c r="CW218" s="16" t="str">
        <f t="shared" si="478"/>
        <v/>
      </c>
      <c r="CX218" s="16" t="str">
        <f t="shared" si="479"/>
        <v/>
      </c>
      <c r="CY218" s="16" t="str">
        <f t="shared" si="480"/>
        <v/>
      </c>
      <c r="CZ218" s="85" t="str">
        <f t="shared" si="481"/>
        <v/>
      </c>
      <c r="DA218" s="16" t="str">
        <f t="shared" si="482"/>
        <v/>
      </c>
      <c r="DB218" s="16" t="str">
        <f t="shared" si="483"/>
        <v/>
      </c>
      <c r="DC218" s="28" t="str">
        <f>IF(CP218="","",$DC$1&amp;(INDEX(価格設定!D$1:XFD$3,ROW(価格設定!$D$3),MATCH($AW218,価格設定!D$1:XFD$1,1))*100)&amp;"%")</f>
        <v/>
      </c>
      <c r="DD218" s="28" t="str">
        <f>IF(CP218="","",$DD$1&amp;(INDEX(価格設定!D$1:XFD$3,ROW(価格設定!$D$2),MATCH($AW218,価格設定!D$1:XFD$1,1))*100)&amp;"%")</f>
        <v/>
      </c>
      <c r="DE218" s="29" t="str">
        <f t="shared" si="484"/>
        <v/>
      </c>
      <c r="DG218" s="58" t="str">
        <f t="shared" si="485"/>
        <v/>
      </c>
      <c r="DH218" s="58" t="str">
        <f t="shared" si="486"/>
        <v/>
      </c>
      <c r="DI218" s="58" t="str">
        <f t="shared" si="487"/>
        <v/>
      </c>
      <c r="DJ218" s="85" t="str">
        <f t="shared" si="488"/>
        <v/>
      </c>
      <c r="DL218" s="58" t="str">
        <f>IF(COUNTIF(DG$3:DG$1048576,DG218)=COUNTIF($DG$3:$DG218,DG218),DG218,"")</f>
        <v/>
      </c>
      <c r="DM218" s="85" t="str">
        <f t="shared" si="489"/>
        <v/>
      </c>
      <c r="DN218" s="85" t="str">
        <f t="shared" si="415"/>
        <v/>
      </c>
      <c r="DO218" s="85" t="str">
        <f t="shared" si="415"/>
        <v/>
      </c>
      <c r="DP218" s="303"/>
      <c r="DQ218" s="17" t="str">
        <f t="shared" si="416"/>
        <v/>
      </c>
      <c r="DR218" s="17" t="str">
        <f t="shared" si="417"/>
        <v/>
      </c>
      <c r="DS218" s="17" t="str">
        <f t="shared" si="418"/>
        <v/>
      </c>
      <c r="DU218" s="16" t="str">
        <f t="shared" si="490"/>
        <v/>
      </c>
      <c r="DV218" s="16" t="str">
        <f>IF(DU218="","",COUNT($DU$3:DU218))</f>
        <v/>
      </c>
      <c r="DW218" s="16" t="str">
        <f t="shared" si="491"/>
        <v/>
      </c>
      <c r="DX218" s="16" t="str">
        <f t="shared" si="492"/>
        <v/>
      </c>
      <c r="DY218" s="16" t="str">
        <f>IF(DZ218="","",COUNTIF(DZ$3:DZ218,DZ218))</f>
        <v/>
      </c>
      <c r="DZ218" s="16" t="str">
        <f t="shared" si="493"/>
        <v/>
      </c>
      <c r="EA218" s="16" t="str">
        <f t="shared" si="494"/>
        <v/>
      </c>
      <c r="EB218" s="16" t="str">
        <f t="shared" si="495"/>
        <v/>
      </c>
      <c r="EC218" s="16" t="str">
        <f t="shared" si="496"/>
        <v/>
      </c>
      <c r="ED218" s="16" t="str">
        <f t="shared" si="497"/>
        <v/>
      </c>
      <c r="EE218" s="16" t="str">
        <f t="shared" si="498"/>
        <v/>
      </c>
      <c r="EF218" s="16" t="str">
        <f t="shared" si="499"/>
        <v/>
      </c>
      <c r="EG218" s="16" t="str">
        <f t="shared" si="500"/>
        <v/>
      </c>
      <c r="EH218" s="16" t="str">
        <f t="shared" si="501"/>
        <v/>
      </c>
      <c r="EI218" s="16" t="str">
        <f t="shared" si="502"/>
        <v/>
      </c>
      <c r="EJ218" s="16" t="str">
        <f t="shared" si="503"/>
        <v/>
      </c>
      <c r="EK218" s="16" t="str">
        <f t="shared" si="504"/>
        <v/>
      </c>
      <c r="EL218" s="58" t="str">
        <f t="shared" si="505"/>
        <v/>
      </c>
      <c r="EM218" s="58" t="str">
        <f>IF(OR($DZ218="",CR218=""),IF($EL218="","",$EL218),IF(OR(CR218="なし",CR218=0),領収書!$H$1,CR218))</f>
        <v/>
      </c>
      <c r="EN218" s="58" t="str">
        <f>IF(OR($DZ218="",CS218=""),IF($EL218="","",$EL218),IF(OR(CS218="なし",CS218=0),入力!$EN$1,CS218))</f>
        <v/>
      </c>
      <c r="EO218" s="63" t="str">
        <f t="shared" si="506"/>
        <v/>
      </c>
      <c r="EP218" s="63" t="str">
        <f t="shared" si="507"/>
        <v/>
      </c>
      <c r="ER218" s="16" t="str">
        <f>IF(AND(COUNTIF($ET$3:ET218,ET218)=1,ET218&lt;&gt;""),MAX($ER$3:ER217)+1,"")</f>
        <v/>
      </c>
      <c r="ES218" s="16" t="str">
        <f>IF(価格設定!B220="","",価格設定!B220)</f>
        <v/>
      </c>
      <c r="ET218" s="16" t="str">
        <f>IF(価格設定!C220="","",価格設定!C220)</f>
        <v/>
      </c>
      <c r="EV218" s="16" t="str">
        <f t="shared" si="419"/>
        <v/>
      </c>
      <c r="EW218" s="16" t="str">
        <f t="shared" si="508"/>
        <v/>
      </c>
    </row>
    <row r="219" spans="1:153" ht="30" customHeight="1" x14ac:dyDescent="0.2">
      <c r="A219" s="225"/>
      <c r="B219" s="212"/>
      <c r="C219" s="221"/>
      <c r="D219" s="164"/>
      <c r="E219" s="165"/>
      <c r="F219" s="166"/>
      <c r="G219" s="167"/>
      <c r="H219" s="179"/>
      <c r="I219" s="306"/>
      <c r="J219" s="169"/>
      <c r="K219" s="179"/>
      <c r="L219" s="186"/>
      <c r="M219" s="186"/>
      <c r="N219" s="168"/>
      <c r="O219" s="170"/>
      <c r="P219" s="212"/>
      <c r="Q219" s="179" t="str">
        <f>IFERROR(IF(H219="","",IFERROR(INDEX(価格設定!$B$5:$B$1048576,MATCH(H219,価格設定!$B$5:$B$1048576,0),0),INDEX(価格設定!$B$5:$B$1048576,MATCH("*"&amp;H219&amp;"*",価格設定!$B$5:$B$1048576,0),0))),H219)</f>
        <v/>
      </c>
      <c r="R219" s="250" t="str">
        <f>IFERROR(IF(Q219="",IF(K219="","",K219),IF(K219="",IF(INDEX(価格設定!$C$5:$C$1048576,MATCH(Q219,価格設定!$B$5:$B$1048576,0),0)=0,"",INDEX(価格設定!$C$5:$C$1048576,MATCH(Q219,価格設定!$B$5:$B$1048576,0),0)),IF(K219="なし","",K219))),"")</f>
        <v/>
      </c>
      <c r="S219" s="308" t="str">
        <f t="shared" si="420"/>
        <v/>
      </c>
      <c r="T219" s="126" t="str">
        <f>IFERROR(IF(J219="",IF(INDEX(価格設定!$E$5:$R$1048576,MATCH($Q219,価格設定!B$5:B$1048576,0),MATCH($AW219,価格設定!E$1:X$1,1))=0,"",INDEX(価格設定!$E$5:$R$1048576,MATCH($Q219,価格設定!B$5:B$1048576,0),MATCH($AW219,価格設定!E$1:X$1,1))),J219),"")</f>
        <v/>
      </c>
      <c r="U219" s="126" t="str">
        <f t="shared" si="421"/>
        <v/>
      </c>
      <c r="V219" s="132" t="str">
        <f t="shared" si="422"/>
        <v/>
      </c>
      <c r="W219" s="127" t="str">
        <f>IFERROR(IF(OR(T219="",T219&lt;0),"",IFERROR(INDEX(価格設定!E$2:X$3,IF(AND(K219=$K$1,$K$1&lt;&gt;""),ROW(価格設定!$D$3)-1,MATCH(INDEX(価格設定!$D$5:$D$1048576,MATCH(Q219,価格設定!$B$5:$B$1048576,0),0),価格設定!$D$2:$D$3,0)),MATCH($AW219,価格設定!E$1:X$1,1)),INDEX(価格設定!E$2:X$2,0,MATCH($AW219,価格設定!E$1:X$1,1)))),"")</f>
        <v/>
      </c>
      <c r="X219" s="126" t="str">
        <f t="shared" si="413"/>
        <v/>
      </c>
      <c r="Y219" s="128" t="str">
        <f t="shared" si="423"/>
        <v/>
      </c>
      <c r="Z219" s="126" t="str">
        <f t="shared" si="424"/>
        <v/>
      </c>
      <c r="AA219" s="129" t="str">
        <f t="shared" si="425"/>
        <v/>
      </c>
      <c r="AB219" s="126" t="str">
        <f t="shared" si="426"/>
        <v/>
      </c>
      <c r="AC219" s="280" t="str">
        <f t="shared" si="427"/>
        <v/>
      </c>
      <c r="AD219" s="15"/>
      <c r="AE219" s="204" t="str">
        <f>IF(AF219="","",COUNT($AF$3:AF219))</f>
        <v/>
      </c>
      <c r="AF219" s="206" t="str">
        <f t="shared" si="428"/>
        <v/>
      </c>
      <c r="AG219" s="204" t="str">
        <f t="shared" si="429"/>
        <v/>
      </c>
      <c r="AH219" s="204" t="str">
        <f t="shared" si="430"/>
        <v/>
      </c>
      <c r="AI219" s="287"/>
      <c r="AJ219" s="15"/>
      <c r="AK219" s="138" t="str">
        <f t="shared" si="431"/>
        <v/>
      </c>
      <c r="AL219" s="131" t="str">
        <f t="shared" si="432"/>
        <v/>
      </c>
      <c r="AM219" s="131" t="str">
        <f t="shared" si="433"/>
        <v/>
      </c>
      <c r="AN219" s="313" t="str">
        <f t="shared" si="434"/>
        <v/>
      </c>
      <c r="AO219" s="316" t="str">
        <f t="shared" si="435"/>
        <v/>
      </c>
      <c r="AP219" s="18"/>
      <c r="AQ219" s="3" t="str">
        <f>IF(F219="","",MAX($AQ$3:AQ218)+1)</f>
        <v/>
      </c>
      <c r="AR219" s="3" t="str">
        <f>IF(OR(AQ219="",BB219=""),"",MAX($AR$3:AR218)+1)</f>
        <v/>
      </c>
      <c r="AS219" s="3" t="str">
        <f>IF(CQ219="","",RANK(CQ219,CQ$3:CQ$1048576,1)+COUNTIF($CQ$3:CQ219,CQ219)-1)</f>
        <v/>
      </c>
      <c r="AT219" s="21" t="str">
        <f>IF(C219="",IF(OR(AND($H219&lt;&gt;"",C219=""),AND($F218=$F219,$AZ219&lt;&gt;""),COUNTA($H$3:$H$1048576,#REF!,$F$3:$F$1048576)&gt;COUNTA($H$3:$H219,#REF!,$F$3:$F219),$AZ219&lt;&gt;""),INDEX(AT$3:AT$1048576,MATCH(MAX($AQ$3:$AQ218),$AQ$3:$AQ$1048576,0),0),""),C219)</f>
        <v/>
      </c>
      <c r="AU219" s="21" t="str">
        <f>IF(D219="",IF(OR(AND($H219&lt;&gt;"",D219=""),AND($F218=$F219,$AZ219&lt;&gt;""),COUNTA($H$3:$H$1048576,#REF!,$F$3:$F$1048576)&gt;COUNTA($H$3:$H219,#REF!,$F$3:$F219),$AZ219&lt;&gt;""),INDEX(AU$3:AU$1048576,MATCH(MAX($AQ$3:$AQ218),$AQ$3:$AQ$1048576,0),0),""),D219)</f>
        <v/>
      </c>
      <c r="AV219" s="21" t="str">
        <f>IF(E219="",IF(OR(AND($H219&lt;&gt;"",E219=""),AND($F218=$F219,$AZ219&lt;&gt;""),COUNTA($H$3:$H$1048576,#REF!,$F$3:$F$1048576)&gt;COUNTA($H$3:$H219,#REF!,$F$3:$F219),$AZ219&lt;&gt;""),INDEX(AV$3:AV$1048576,MATCH(MAX($AQ$3:$AQ218),$AQ$3:$AQ$1048576,0),0),""),E219)</f>
        <v/>
      </c>
      <c r="AW219" s="24" t="str">
        <f t="shared" si="436"/>
        <v/>
      </c>
      <c r="AX219" s="13" t="str">
        <f t="shared" si="437"/>
        <v/>
      </c>
      <c r="AY219" s="4" t="str">
        <f t="shared" si="438"/>
        <v/>
      </c>
      <c r="AZ219" s="4" t="str">
        <f>IF(AX219="",IF(OR(AND(H219&lt;&gt;"",F219=""),COUNTA($H$3:$H$1048576)&gt;COUNTA($H$3:$H219)),INDEX(AX$3:AX219,MATCH(MAX($AQ$3:AQ219),AQ$3:AQ219,0),0),""),AX219)</f>
        <v/>
      </c>
      <c r="BA219" s="4" t="str">
        <f>IF(AY219="",IF(AND(H219&lt;&gt;"",F219=""),INDEX(AY$3:AY219,MATCH(MAX($AQ$3:AQ219),AQ$3:AQ219,0),0),""),AY219)</f>
        <v/>
      </c>
      <c r="BB219" s="82" t="str">
        <f>IF(BC219="","",RANK(BC219,BC$3:BC$1048576,1)+COUNTIF($BC$3:BC219,BC219)-1)</f>
        <v/>
      </c>
      <c r="BC219" s="139" t="str">
        <f t="shared" si="439"/>
        <v/>
      </c>
      <c r="BD219" s="46" t="str">
        <f t="shared" si="440"/>
        <v/>
      </c>
      <c r="BE219" s="46" t="str">
        <f t="shared" si="441"/>
        <v/>
      </c>
      <c r="BF219" s="46" t="str">
        <f t="shared" si="442"/>
        <v/>
      </c>
      <c r="BG219" s="4" t="str">
        <f t="shared" si="443"/>
        <v/>
      </c>
      <c r="BH219" s="180" t="str">
        <f t="shared" si="444"/>
        <v/>
      </c>
      <c r="BI219" s="16" t="str">
        <f t="shared" si="445"/>
        <v/>
      </c>
      <c r="BJ219" s="52" t="str">
        <f>IF(BI219="","",IF(W219="","",IF(AND(K219=$K$1,$K$1&lt;&gt;""),$BT$2,IFERROR(IF(INDEX(価格設定!$D$5:$D$1048576,MATCH(Q219,価格設定!$B$5:$B$1048576,0),0)=価格設定!$D$3,$BT$2,$BS$2),$BS$2))))</f>
        <v/>
      </c>
      <c r="BK219" s="16" t="str">
        <f>IF(BI219="","",IF(COUNTIF($BI$3:BI219,BI219)=1,1,IF(AND(BI218=BI219,BH219=""),BK218,COUNTIF($BH$3:BH219,BH219))))</f>
        <v/>
      </c>
      <c r="BL219" s="52" t="str">
        <f t="shared" si="446"/>
        <v/>
      </c>
      <c r="BM219" s="52" t="str">
        <f t="shared" si="447"/>
        <v/>
      </c>
      <c r="BN219" s="119" t="str">
        <f t="shared" si="448"/>
        <v/>
      </c>
      <c r="BO219" s="119" t="str">
        <f t="shared" si="449"/>
        <v/>
      </c>
      <c r="BP219" s="17" t="str">
        <f t="shared" si="450"/>
        <v/>
      </c>
      <c r="BQ219" s="17" t="str">
        <f t="shared" si="451"/>
        <v/>
      </c>
      <c r="BR219" s="17" t="str">
        <f>IF(OR(BP219="",COUNTIF($BO$3:BO219,BO219)&lt;&gt;1),"",SUMIF(BO$3:BO$1048576,BO219,BP$3:BP$1048576))</f>
        <v/>
      </c>
      <c r="BS219" s="17" t="str">
        <f t="shared" si="452"/>
        <v/>
      </c>
      <c r="BT219" s="17" t="str">
        <f t="shared" si="453"/>
        <v/>
      </c>
      <c r="BU219" s="17" t="str">
        <f t="shared" si="454"/>
        <v/>
      </c>
      <c r="BV219" s="24" t="str">
        <f t="shared" si="455"/>
        <v/>
      </c>
      <c r="BW219" s="24" t="str">
        <f t="shared" si="456"/>
        <v/>
      </c>
      <c r="BX219" s="24" t="str">
        <f t="shared" si="457"/>
        <v/>
      </c>
      <c r="BY219" s="26" t="str">
        <f t="shared" si="458"/>
        <v/>
      </c>
      <c r="BZ219" s="26" t="str">
        <f t="shared" si="459"/>
        <v/>
      </c>
      <c r="CA219" s="26" t="str">
        <f t="shared" si="460"/>
        <v/>
      </c>
      <c r="CB219" s="66" t="str">
        <f t="shared" si="461"/>
        <v/>
      </c>
      <c r="CC219" s="65" t="str">
        <f t="shared" si="462"/>
        <v/>
      </c>
      <c r="CD219" s="26" t="str">
        <f t="shared" si="463"/>
        <v/>
      </c>
      <c r="CE219" s="26" t="str">
        <f t="shared" si="464"/>
        <v/>
      </c>
      <c r="CF219" s="193" t="str">
        <f t="shared" si="465"/>
        <v/>
      </c>
      <c r="CG219" s="193" t="str">
        <f t="shared" si="466"/>
        <v/>
      </c>
      <c r="CH219" s="26" t="str">
        <f t="shared" si="467"/>
        <v/>
      </c>
      <c r="CI219" s="26" t="str">
        <f t="shared" si="468"/>
        <v/>
      </c>
      <c r="CJ219" s="65" t="str">
        <f t="shared" si="469"/>
        <v/>
      </c>
      <c r="CK219" s="65" t="str">
        <f t="shared" si="470"/>
        <v/>
      </c>
      <c r="CL219" s="64" t="str">
        <f t="shared" si="471"/>
        <v/>
      </c>
      <c r="CM219" s="64" t="str">
        <f t="shared" si="472"/>
        <v/>
      </c>
      <c r="CN219" s="65" t="str">
        <f t="shared" si="473"/>
        <v/>
      </c>
      <c r="CP219" s="63" t="str">
        <f>IF(BH219="","",MAX($CP$3:CP218)+1)</f>
        <v/>
      </c>
      <c r="CQ219" s="24" t="str">
        <f t="shared" si="474"/>
        <v/>
      </c>
      <c r="CR219" s="24" t="str">
        <f t="shared" si="475"/>
        <v/>
      </c>
      <c r="CS219" s="24" t="str">
        <f t="shared" si="476"/>
        <v/>
      </c>
      <c r="CT219" s="58" t="str">
        <f>IF(BO219="","",COUNTIF($BO$3:BO219,BO219)&amp;"@"&amp;BO219)</f>
        <v/>
      </c>
      <c r="CU219" s="16" t="str">
        <f t="shared" si="414"/>
        <v/>
      </c>
      <c r="CV219" s="63" t="str">
        <f t="shared" si="477"/>
        <v/>
      </c>
      <c r="CW219" s="16" t="str">
        <f t="shared" si="478"/>
        <v/>
      </c>
      <c r="CX219" s="16" t="str">
        <f t="shared" si="479"/>
        <v/>
      </c>
      <c r="CY219" s="16" t="str">
        <f t="shared" si="480"/>
        <v/>
      </c>
      <c r="CZ219" s="85" t="str">
        <f t="shared" si="481"/>
        <v/>
      </c>
      <c r="DA219" s="16" t="str">
        <f t="shared" si="482"/>
        <v/>
      </c>
      <c r="DB219" s="16" t="str">
        <f t="shared" si="483"/>
        <v/>
      </c>
      <c r="DC219" s="28" t="str">
        <f>IF(CP219="","",$DC$1&amp;(INDEX(価格設定!D$1:XFD$3,ROW(価格設定!$D$3),MATCH($AW219,価格設定!D$1:XFD$1,1))*100)&amp;"%")</f>
        <v/>
      </c>
      <c r="DD219" s="28" t="str">
        <f>IF(CP219="","",$DD$1&amp;(INDEX(価格設定!D$1:XFD$3,ROW(価格設定!$D$2),MATCH($AW219,価格設定!D$1:XFD$1,1))*100)&amp;"%")</f>
        <v/>
      </c>
      <c r="DE219" s="29" t="str">
        <f t="shared" si="484"/>
        <v/>
      </c>
      <c r="DG219" s="58" t="str">
        <f t="shared" si="485"/>
        <v/>
      </c>
      <c r="DH219" s="58" t="str">
        <f t="shared" si="486"/>
        <v/>
      </c>
      <c r="DI219" s="58" t="str">
        <f t="shared" si="487"/>
        <v/>
      </c>
      <c r="DJ219" s="85" t="str">
        <f t="shared" si="488"/>
        <v/>
      </c>
      <c r="DL219" s="58" t="str">
        <f>IF(COUNTIF(DG$3:DG$1048576,DG219)=COUNTIF($DG$3:$DG219,DG219),DG219,"")</f>
        <v/>
      </c>
      <c r="DM219" s="85" t="str">
        <f t="shared" si="489"/>
        <v/>
      </c>
      <c r="DN219" s="85" t="str">
        <f t="shared" si="415"/>
        <v/>
      </c>
      <c r="DO219" s="85" t="str">
        <f t="shared" si="415"/>
        <v/>
      </c>
      <c r="DP219" s="303"/>
      <c r="DQ219" s="17" t="str">
        <f t="shared" si="416"/>
        <v/>
      </c>
      <c r="DR219" s="17" t="str">
        <f t="shared" si="417"/>
        <v/>
      </c>
      <c r="DS219" s="17" t="str">
        <f t="shared" si="418"/>
        <v/>
      </c>
      <c r="DU219" s="16" t="str">
        <f t="shared" si="490"/>
        <v/>
      </c>
      <c r="DV219" s="16" t="str">
        <f>IF(DU219="","",COUNT($DU$3:DU219))</f>
        <v/>
      </c>
      <c r="DW219" s="16" t="str">
        <f t="shared" si="491"/>
        <v/>
      </c>
      <c r="DX219" s="16" t="str">
        <f t="shared" si="492"/>
        <v/>
      </c>
      <c r="DY219" s="16" t="str">
        <f>IF(DZ219="","",COUNTIF(DZ$3:DZ219,DZ219))</f>
        <v/>
      </c>
      <c r="DZ219" s="16" t="str">
        <f t="shared" si="493"/>
        <v/>
      </c>
      <c r="EA219" s="16" t="str">
        <f t="shared" si="494"/>
        <v/>
      </c>
      <c r="EB219" s="16" t="str">
        <f t="shared" si="495"/>
        <v/>
      </c>
      <c r="EC219" s="16" t="str">
        <f t="shared" si="496"/>
        <v/>
      </c>
      <c r="ED219" s="16" t="str">
        <f t="shared" si="497"/>
        <v/>
      </c>
      <c r="EE219" s="16" t="str">
        <f t="shared" si="498"/>
        <v/>
      </c>
      <c r="EF219" s="16" t="str">
        <f t="shared" si="499"/>
        <v/>
      </c>
      <c r="EG219" s="16" t="str">
        <f t="shared" si="500"/>
        <v/>
      </c>
      <c r="EH219" s="16" t="str">
        <f t="shared" si="501"/>
        <v/>
      </c>
      <c r="EI219" s="16" t="str">
        <f t="shared" si="502"/>
        <v/>
      </c>
      <c r="EJ219" s="16" t="str">
        <f t="shared" si="503"/>
        <v/>
      </c>
      <c r="EK219" s="16" t="str">
        <f t="shared" si="504"/>
        <v/>
      </c>
      <c r="EL219" s="58" t="str">
        <f t="shared" si="505"/>
        <v/>
      </c>
      <c r="EM219" s="58" t="str">
        <f>IF(OR($DZ219="",CR219=""),IF($EL219="","",$EL219),IF(OR(CR219="なし",CR219=0),領収書!$H$1,CR219))</f>
        <v/>
      </c>
      <c r="EN219" s="58" t="str">
        <f>IF(OR($DZ219="",CS219=""),IF($EL219="","",$EL219),IF(OR(CS219="なし",CS219=0),入力!$EN$1,CS219))</f>
        <v/>
      </c>
      <c r="EO219" s="63" t="str">
        <f t="shared" si="506"/>
        <v/>
      </c>
      <c r="EP219" s="63" t="str">
        <f t="shared" si="507"/>
        <v/>
      </c>
      <c r="ER219" s="16" t="str">
        <f>IF(AND(COUNTIF($ET$3:ET219,ET219)=1,ET219&lt;&gt;""),MAX($ER$3:ER218)+1,"")</f>
        <v/>
      </c>
      <c r="ES219" s="16" t="str">
        <f>IF(価格設定!B221="","",価格設定!B221)</f>
        <v/>
      </c>
      <c r="ET219" s="16" t="str">
        <f>IF(価格設定!C221="","",価格設定!C221)</f>
        <v/>
      </c>
      <c r="EV219" s="16" t="str">
        <f t="shared" si="419"/>
        <v/>
      </c>
      <c r="EW219" s="16" t="str">
        <f t="shared" si="508"/>
        <v/>
      </c>
    </row>
    <row r="220" spans="1:153" ht="30" customHeight="1" x14ac:dyDescent="0.2">
      <c r="A220" s="225"/>
      <c r="B220" s="212"/>
      <c r="C220" s="221"/>
      <c r="D220" s="164"/>
      <c r="E220" s="165"/>
      <c r="F220" s="166"/>
      <c r="G220" s="167"/>
      <c r="H220" s="179"/>
      <c r="I220" s="306"/>
      <c r="J220" s="169"/>
      <c r="K220" s="179"/>
      <c r="L220" s="186"/>
      <c r="M220" s="186"/>
      <c r="N220" s="168"/>
      <c r="O220" s="170"/>
      <c r="P220" s="212"/>
      <c r="Q220" s="179" t="str">
        <f>IFERROR(IF(H220="","",IFERROR(INDEX(価格設定!$B$5:$B$1048576,MATCH(H220,価格設定!$B$5:$B$1048576,0),0),INDEX(価格設定!$B$5:$B$1048576,MATCH("*"&amp;H220&amp;"*",価格設定!$B$5:$B$1048576,0),0))),H220)</f>
        <v/>
      </c>
      <c r="R220" s="250" t="str">
        <f>IFERROR(IF(Q220="",IF(K220="","",K220),IF(K220="",IF(INDEX(価格設定!$C$5:$C$1048576,MATCH(Q220,価格設定!$B$5:$B$1048576,0),0)=0,"",INDEX(価格設定!$C$5:$C$1048576,MATCH(Q220,価格設定!$B$5:$B$1048576,0),0)),IF(K220="なし","",K220))),"")</f>
        <v/>
      </c>
      <c r="S220" s="308" t="str">
        <f t="shared" si="420"/>
        <v/>
      </c>
      <c r="T220" s="126" t="str">
        <f>IFERROR(IF(J220="",IF(INDEX(価格設定!$E$5:$R$1048576,MATCH($Q220,価格設定!B$5:B$1048576,0),MATCH($AW220,価格設定!E$1:X$1,1))=0,"",INDEX(価格設定!$E$5:$R$1048576,MATCH($Q220,価格設定!B$5:B$1048576,0),MATCH($AW220,価格設定!E$1:X$1,1))),J220),"")</f>
        <v/>
      </c>
      <c r="U220" s="126" t="str">
        <f t="shared" si="421"/>
        <v/>
      </c>
      <c r="V220" s="132" t="str">
        <f t="shared" si="422"/>
        <v/>
      </c>
      <c r="W220" s="127" t="str">
        <f>IFERROR(IF(OR(T220="",T220&lt;0),"",IFERROR(INDEX(価格設定!E$2:X$3,IF(AND(K220=$K$1,$K$1&lt;&gt;""),ROW(価格設定!$D$3)-1,MATCH(INDEX(価格設定!$D$5:$D$1048576,MATCH(Q220,価格設定!$B$5:$B$1048576,0),0),価格設定!$D$2:$D$3,0)),MATCH($AW220,価格設定!E$1:X$1,1)),INDEX(価格設定!E$2:X$2,0,MATCH($AW220,価格設定!E$1:X$1,1)))),"")</f>
        <v/>
      </c>
      <c r="X220" s="126" t="str">
        <f t="shared" si="413"/>
        <v/>
      </c>
      <c r="Y220" s="128" t="str">
        <f t="shared" si="423"/>
        <v/>
      </c>
      <c r="Z220" s="126" t="str">
        <f t="shared" si="424"/>
        <v/>
      </c>
      <c r="AA220" s="129" t="str">
        <f t="shared" si="425"/>
        <v/>
      </c>
      <c r="AB220" s="126" t="str">
        <f t="shared" si="426"/>
        <v/>
      </c>
      <c r="AC220" s="280" t="str">
        <f t="shared" si="427"/>
        <v/>
      </c>
      <c r="AD220" s="15"/>
      <c r="AE220" s="204" t="str">
        <f>IF(AF220="","",COUNT($AF$3:AF220))</f>
        <v/>
      </c>
      <c r="AF220" s="206" t="str">
        <f t="shared" si="428"/>
        <v/>
      </c>
      <c r="AG220" s="204" t="str">
        <f t="shared" si="429"/>
        <v/>
      </c>
      <c r="AH220" s="204" t="str">
        <f t="shared" si="430"/>
        <v/>
      </c>
      <c r="AI220" s="287"/>
      <c r="AJ220" s="15"/>
      <c r="AK220" s="138" t="str">
        <f t="shared" si="431"/>
        <v/>
      </c>
      <c r="AL220" s="131" t="str">
        <f t="shared" si="432"/>
        <v/>
      </c>
      <c r="AM220" s="131" t="str">
        <f t="shared" si="433"/>
        <v/>
      </c>
      <c r="AN220" s="313" t="str">
        <f t="shared" si="434"/>
        <v/>
      </c>
      <c r="AO220" s="316" t="str">
        <f t="shared" si="435"/>
        <v/>
      </c>
      <c r="AP220" s="18"/>
      <c r="AQ220" s="3" t="str">
        <f>IF(F220="","",MAX($AQ$3:AQ219)+1)</f>
        <v/>
      </c>
      <c r="AR220" s="3" t="str">
        <f>IF(OR(AQ220="",BB220=""),"",MAX($AR$3:AR219)+1)</f>
        <v/>
      </c>
      <c r="AS220" s="3" t="str">
        <f>IF(CQ220="","",RANK(CQ220,CQ$3:CQ$1048576,1)+COUNTIF($CQ$3:CQ220,CQ220)-1)</f>
        <v/>
      </c>
      <c r="AT220" s="21" t="str">
        <f>IF(C220="",IF(OR(AND($H220&lt;&gt;"",C220=""),AND($F219=$F220,$AZ220&lt;&gt;""),COUNTA($H$3:$H$1048576,#REF!,$F$3:$F$1048576)&gt;COUNTA($H$3:$H220,#REF!,$F$3:$F220),$AZ220&lt;&gt;""),INDEX(AT$3:AT$1048576,MATCH(MAX($AQ$3:$AQ219),$AQ$3:$AQ$1048576,0),0),""),C220)</f>
        <v/>
      </c>
      <c r="AU220" s="21" t="str">
        <f>IF(D220="",IF(OR(AND($H220&lt;&gt;"",D220=""),AND($F219=$F220,$AZ220&lt;&gt;""),COUNTA($H$3:$H$1048576,#REF!,$F$3:$F$1048576)&gt;COUNTA($H$3:$H220,#REF!,$F$3:$F220),$AZ220&lt;&gt;""),INDEX(AU$3:AU$1048576,MATCH(MAX($AQ$3:$AQ219),$AQ$3:$AQ$1048576,0),0),""),D220)</f>
        <v/>
      </c>
      <c r="AV220" s="21" t="str">
        <f>IF(E220="",IF(OR(AND($H220&lt;&gt;"",E220=""),AND($F219=$F220,$AZ220&lt;&gt;""),COUNTA($H$3:$H$1048576,#REF!,$F$3:$F$1048576)&gt;COUNTA($H$3:$H220,#REF!,$F$3:$F220),$AZ220&lt;&gt;""),INDEX(AV$3:AV$1048576,MATCH(MAX($AQ$3:$AQ219),$AQ$3:$AQ$1048576,0),0),""),E220)</f>
        <v/>
      </c>
      <c r="AW220" s="24" t="str">
        <f t="shared" si="436"/>
        <v/>
      </c>
      <c r="AX220" s="13" t="str">
        <f t="shared" si="437"/>
        <v/>
      </c>
      <c r="AY220" s="4" t="str">
        <f t="shared" si="438"/>
        <v/>
      </c>
      <c r="AZ220" s="4" t="str">
        <f>IF(AX220="",IF(OR(AND(H220&lt;&gt;"",F220=""),COUNTA($H$3:$H$1048576)&gt;COUNTA($H$3:$H220)),INDEX(AX$3:AX220,MATCH(MAX($AQ$3:AQ220),AQ$3:AQ220,0),0),""),AX220)</f>
        <v/>
      </c>
      <c r="BA220" s="4" t="str">
        <f>IF(AY220="",IF(AND(H220&lt;&gt;"",F220=""),INDEX(AY$3:AY220,MATCH(MAX($AQ$3:AQ220),AQ$3:AQ220,0),0),""),AY220)</f>
        <v/>
      </c>
      <c r="BB220" s="82" t="str">
        <f>IF(BC220="","",RANK(BC220,BC$3:BC$1048576,1)+COUNTIF($BC$3:BC220,BC220)-1)</f>
        <v/>
      </c>
      <c r="BC220" s="139" t="str">
        <f t="shared" si="439"/>
        <v/>
      </c>
      <c r="BD220" s="46" t="str">
        <f t="shared" si="440"/>
        <v/>
      </c>
      <c r="BE220" s="46" t="str">
        <f t="shared" si="441"/>
        <v/>
      </c>
      <c r="BF220" s="46" t="str">
        <f t="shared" si="442"/>
        <v/>
      </c>
      <c r="BG220" s="4" t="str">
        <f t="shared" si="443"/>
        <v/>
      </c>
      <c r="BH220" s="180" t="str">
        <f t="shared" si="444"/>
        <v/>
      </c>
      <c r="BI220" s="16" t="str">
        <f t="shared" si="445"/>
        <v/>
      </c>
      <c r="BJ220" s="52" t="str">
        <f>IF(BI220="","",IF(W220="","",IF(AND(K220=$K$1,$K$1&lt;&gt;""),$BT$2,IFERROR(IF(INDEX(価格設定!$D$5:$D$1048576,MATCH(Q220,価格設定!$B$5:$B$1048576,0),0)=価格設定!$D$3,$BT$2,$BS$2),$BS$2))))</f>
        <v/>
      </c>
      <c r="BK220" s="16" t="str">
        <f>IF(BI220="","",IF(COUNTIF($BI$3:BI220,BI220)=1,1,IF(AND(BI219=BI220,BH220=""),BK219,COUNTIF($BH$3:BH220,BH220))))</f>
        <v/>
      </c>
      <c r="BL220" s="52" t="str">
        <f t="shared" si="446"/>
        <v/>
      </c>
      <c r="BM220" s="52" t="str">
        <f t="shared" si="447"/>
        <v/>
      </c>
      <c r="BN220" s="119" t="str">
        <f t="shared" si="448"/>
        <v/>
      </c>
      <c r="BO220" s="119" t="str">
        <f t="shared" si="449"/>
        <v/>
      </c>
      <c r="BP220" s="17" t="str">
        <f t="shared" si="450"/>
        <v/>
      </c>
      <c r="BQ220" s="17" t="str">
        <f t="shared" si="451"/>
        <v/>
      </c>
      <c r="BR220" s="17" t="str">
        <f>IF(OR(BP220="",COUNTIF($BO$3:BO220,BO220)&lt;&gt;1),"",SUMIF(BO$3:BO$1048576,BO220,BP$3:BP$1048576))</f>
        <v/>
      </c>
      <c r="BS220" s="17" t="str">
        <f t="shared" si="452"/>
        <v/>
      </c>
      <c r="BT220" s="17" t="str">
        <f t="shared" si="453"/>
        <v/>
      </c>
      <c r="BU220" s="17" t="str">
        <f t="shared" si="454"/>
        <v/>
      </c>
      <c r="BV220" s="24" t="str">
        <f t="shared" si="455"/>
        <v/>
      </c>
      <c r="BW220" s="24" t="str">
        <f t="shared" si="456"/>
        <v/>
      </c>
      <c r="BX220" s="24" t="str">
        <f t="shared" si="457"/>
        <v/>
      </c>
      <c r="BY220" s="26" t="str">
        <f t="shared" si="458"/>
        <v/>
      </c>
      <c r="BZ220" s="26" t="str">
        <f t="shared" si="459"/>
        <v/>
      </c>
      <c r="CA220" s="26" t="str">
        <f t="shared" si="460"/>
        <v/>
      </c>
      <c r="CB220" s="66" t="str">
        <f t="shared" si="461"/>
        <v/>
      </c>
      <c r="CC220" s="65" t="str">
        <f t="shared" si="462"/>
        <v/>
      </c>
      <c r="CD220" s="26" t="str">
        <f t="shared" si="463"/>
        <v/>
      </c>
      <c r="CE220" s="26" t="str">
        <f t="shared" si="464"/>
        <v/>
      </c>
      <c r="CF220" s="193" t="str">
        <f t="shared" si="465"/>
        <v/>
      </c>
      <c r="CG220" s="193" t="str">
        <f t="shared" si="466"/>
        <v/>
      </c>
      <c r="CH220" s="26" t="str">
        <f t="shared" si="467"/>
        <v/>
      </c>
      <c r="CI220" s="26" t="str">
        <f t="shared" si="468"/>
        <v/>
      </c>
      <c r="CJ220" s="65" t="str">
        <f t="shared" si="469"/>
        <v/>
      </c>
      <c r="CK220" s="65" t="str">
        <f t="shared" si="470"/>
        <v/>
      </c>
      <c r="CL220" s="64" t="str">
        <f t="shared" si="471"/>
        <v/>
      </c>
      <c r="CM220" s="64" t="str">
        <f t="shared" si="472"/>
        <v/>
      </c>
      <c r="CN220" s="65" t="str">
        <f t="shared" si="473"/>
        <v/>
      </c>
      <c r="CP220" s="63" t="str">
        <f>IF(BH220="","",MAX($CP$3:CP219)+1)</f>
        <v/>
      </c>
      <c r="CQ220" s="24" t="str">
        <f t="shared" si="474"/>
        <v/>
      </c>
      <c r="CR220" s="24" t="str">
        <f t="shared" si="475"/>
        <v/>
      </c>
      <c r="CS220" s="24" t="str">
        <f t="shared" si="476"/>
        <v/>
      </c>
      <c r="CT220" s="58" t="str">
        <f>IF(BO220="","",COUNTIF($BO$3:BO220,BO220)&amp;"@"&amp;BO220)</f>
        <v/>
      </c>
      <c r="CU220" s="16" t="str">
        <f t="shared" si="414"/>
        <v/>
      </c>
      <c r="CV220" s="63" t="str">
        <f t="shared" si="477"/>
        <v/>
      </c>
      <c r="CW220" s="16" t="str">
        <f t="shared" si="478"/>
        <v/>
      </c>
      <c r="CX220" s="16" t="str">
        <f t="shared" si="479"/>
        <v/>
      </c>
      <c r="CY220" s="16" t="str">
        <f t="shared" si="480"/>
        <v/>
      </c>
      <c r="CZ220" s="85" t="str">
        <f t="shared" si="481"/>
        <v/>
      </c>
      <c r="DA220" s="16" t="str">
        <f t="shared" si="482"/>
        <v/>
      </c>
      <c r="DB220" s="16" t="str">
        <f t="shared" si="483"/>
        <v/>
      </c>
      <c r="DC220" s="28" t="str">
        <f>IF(CP220="","",$DC$1&amp;(INDEX(価格設定!D$1:XFD$3,ROW(価格設定!$D$3),MATCH($AW220,価格設定!D$1:XFD$1,1))*100)&amp;"%")</f>
        <v/>
      </c>
      <c r="DD220" s="28" t="str">
        <f>IF(CP220="","",$DD$1&amp;(INDEX(価格設定!D$1:XFD$3,ROW(価格設定!$D$2),MATCH($AW220,価格設定!D$1:XFD$1,1))*100)&amp;"%")</f>
        <v/>
      </c>
      <c r="DE220" s="29" t="str">
        <f t="shared" si="484"/>
        <v/>
      </c>
      <c r="DG220" s="58" t="str">
        <f t="shared" si="485"/>
        <v/>
      </c>
      <c r="DH220" s="58" t="str">
        <f t="shared" si="486"/>
        <v/>
      </c>
      <c r="DI220" s="58" t="str">
        <f t="shared" si="487"/>
        <v/>
      </c>
      <c r="DJ220" s="85" t="str">
        <f t="shared" si="488"/>
        <v/>
      </c>
      <c r="DL220" s="58" t="str">
        <f>IF(COUNTIF(DG$3:DG$1048576,DG220)=COUNTIF($DG$3:$DG220,DG220),DG220,"")</f>
        <v/>
      </c>
      <c r="DM220" s="85" t="str">
        <f t="shared" si="489"/>
        <v/>
      </c>
      <c r="DN220" s="85" t="str">
        <f t="shared" si="415"/>
        <v/>
      </c>
      <c r="DO220" s="85" t="str">
        <f t="shared" si="415"/>
        <v/>
      </c>
      <c r="DP220" s="303"/>
      <c r="DQ220" s="17" t="str">
        <f t="shared" si="416"/>
        <v/>
      </c>
      <c r="DR220" s="17" t="str">
        <f t="shared" si="417"/>
        <v/>
      </c>
      <c r="DS220" s="17" t="str">
        <f t="shared" si="418"/>
        <v/>
      </c>
      <c r="DU220" s="16" t="str">
        <f t="shared" si="490"/>
        <v/>
      </c>
      <c r="DV220" s="16" t="str">
        <f>IF(DU220="","",COUNT($DU$3:DU220))</f>
        <v/>
      </c>
      <c r="DW220" s="16" t="str">
        <f t="shared" si="491"/>
        <v/>
      </c>
      <c r="DX220" s="16" t="str">
        <f t="shared" si="492"/>
        <v/>
      </c>
      <c r="DY220" s="16" t="str">
        <f>IF(DZ220="","",COUNTIF(DZ$3:DZ220,DZ220))</f>
        <v/>
      </c>
      <c r="DZ220" s="16" t="str">
        <f t="shared" si="493"/>
        <v/>
      </c>
      <c r="EA220" s="16" t="str">
        <f t="shared" si="494"/>
        <v/>
      </c>
      <c r="EB220" s="16" t="str">
        <f t="shared" si="495"/>
        <v/>
      </c>
      <c r="EC220" s="16" t="str">
        <f t="shared" si="496"/>
        <v/>
      </c>
      <c r="ED220" s="16" t="str">
        <f t="shared" si="497"/>
        <v/>
      </c>
      <c r="EE220" s="16" t="str">
        <f t="shared" si="498"/>
        <v/>
      </c>
      <c r="EF220" s="16" t="str">
        <f t="shared" si="499"/>
        <v/>
      </c>
      <c r="EG220" s="16" t="str">
        <f t="shared" si="500"/>
        <v/>
      </c>
      <c r="EH220" s="16" t="str">
        <f t="shared" si="501"/>
        <v/>
      </c>
      <c r="EI220" s="16" t="str">
        <f t="shared" si="502"/>
        <v/>
      </c>
      <c r="EJ220" s="16" t="str">
        <f t="shared" si="503"/>
        <v/>
      </c>
      <c r="EK220" s="16" t="str">
        <f t="shared" si="504"/>
        <v/>
      </c>
      <c r="EL220" s="58" t="str">
        <f t="shared" si="505"/>
        <v/>
      </c>
      <c r="EM220" s="58" t="str">
        <f>IF(OR($DZ220="",CR220=""),IF($EL220="","",$EL220),IF(OR(CR220="なし",CR220=0),領収書!$H$1,CR220))</f>
        <v/>
      </c>
      <c r="EN220" s="58" t="str">
        <f>IF(OR($DZ220="",CS220=""),IF($EL220="","",$EL220),IF(OR(CS220="なし",CS220=0),入力!$EN$1,CS220))</f>
        <v/>
      </c>
      <c r="EO220" s="63" t="str">
        <f t="shared" si="506"/>
        <v/>
      </c>
      <c r="EP220" s="63" t="str">
        <f t="shared" si="507"/>
        <v/>
      </c>
      <c r="ER220" s="16" t="str">
        <f>IF(AND(COUNTIF($ET$3:ET220,ET220)=1,ET220&lt;&gt;""),MAX($ER$3:ER219)+1,"")</f>
        <v/>
      </c>
      <c r="ES220" s="16" t="str">
        <f>IF(価格設定!B222="","",価格設定!B222)</f>
        <v/>
      </c>
      <c r="ET220" s="16" t="str">
        <f>IF(価格設定!C222="","",価格設定!C222)</f>
        <v/>
      </c>
      <c r="EV220" s="16" t="str">
        <f t="shared" si="419"/>
        <v/>
      </c>
      <c r="EW220" s="16" t="str">
        <f t="shared" si="508"/>
        <v/>
      </c>
    </row>
    <row r="221" spans="1:153" ht="30" customHeight="1" x14ac:dyDescent="0.2">
      <c r="A221" s="225"/>
      <c r="B221" s="212"/>
      <c r="C221" s="221"/>
      <c r="D221" s="164"/>
      <c r="E221" s="165"/>
      <c r="F221" s="166"/>
      <c r="G221" s="167"/>
      <c r="H221" s="179"/>
      <c r="I221" s="306"/>
      <c r="J221" s="169"/>
      <c r="K221" s="179"/>
      <c r="L221" s="186"/>
      <c r="M221" s="186"/>
      <c r="N221" s="168"/>
      <c r="O221" s="170"/>
      <c r="P221" s="212"/>
      <c r="Q221" s="179" t="str">
        <f>IFERROR(IF(H221="","",IFERROR(INDEX(価格設定!$B$5:$B$1048576,MATCH(H221,価格設定!$B$5:$B$1048576,0),0),INDEX(価格設定!$B$5:$B$1048576,MATCH("*"&amp;H221&amp;"*",価格設定!$B$5:$B$1048576,0),0))),H221)</f>
        <v/>
      </c>
      <c r="R221" s="250" t="str">
        <f>IFERROR(IF(Q221="",IF(K221="","",K221),IF(K221="",IF(INDEX(価格設定!$C$5:$C$1048576,MATCH(Q221,価格設定!$B$5:$B$1048576,0),0)=0,"",INDEX(価格設定!$C$5:$C$1048576,MATCH(Q221,価格設定!$B$5:$B$1048576,0),0)),IF(K221="なし","",K221))),"")</f>
        <v/>
      </c>
      <c r="S221" s="308" t="str">
        <f t="shared" si="420"/>
        <v/>
      </c>
      <c r="T221" s="126" t="str">
        <f>IFERROR(IF(J221="",IF(INDEX(価格設定!$E$5:$R$1048576,MATCH($Q221,価格設定!B$5:B$1048576,0),MATCH($AW221,価格設定!E$1:X$1,1))=0,"",INDEX(価格設定!$E$5:$R$1048576,MATCH($Q221,価格設定!B$5:B$1048576,0),MATCH($AW221,価格設定!E$1:X$1,1))),J221),"")</f>
        <v/>
      </c>
      <c r="U221" s="126" t="str">
        <f t="shared" si="421"/>
        <v/>
      </c>
      <c r="V221" s="132" t="str">
        <f t="shared" si="422"/>
        <v/>
      </c>
      <c r="W221" s="127" t="str">
        <f>IFERROR(IF(OR(T221="",T221&lt;0),"",IFERROR(INDEX(価格設定!E$2:X$3,IF(AND(K221=$K$1,$K$1&lt;&gt;""),ROW(価格設定!$D$3)-1,MATCH(INDEX(価格設定!$D$5:$D$1048576,MATCH(Q221,価格設定!$B$5:$B$1048576,0),0),価格設定!$D$2:$D$3,0)),MATCH($AW221,価格設定!E$1:X$1,1)),INDEX(価格設定!E$2:X$2,0,MATCH($AW221,価格設定!E$1:X$1,1)))),"")</f>
        <v/>
      </c>
      <c r="X221" s="126" t="str">
        <f t="shared" si="413"/>
        <v/>
      </c>
      <c r="Y221" s="128" t="str">
        <f t="shared" si="423"/>
        <v/>
      </c>
      <c r="Z221" s="126" t="str">
        <f t="shared" si="424"/>
        <v/>
      </c>
      <c r="AA221" s="129" t="str">
        <f t="shared" si="425"/>
        <v/>
      </c>
      <c r="AB221" s="126" t="str">
        <f t="shared" si="426"/>
        <v/>
      </c>
      <c r="AC221" s="280" t="str">
        <f t="shared" si="427"/>
        <v/>
      </c>
      <c r="AD221" s="15"/>
      <c r="AE221" s="204" t="str">
        <f>IF(AF221="","",COUNT($AF$3:AF221))</f>
        <v/>
      </c>
      <c r="AF221" s="206" t="str">
        <f t="shared" si="428"/>
        <v/>
      </c>
      <c r="AG221" s="204" t="str">
        <f t="shared" si="429"/>
        <v/>
      </c>
      <c r="AH221" s="204" t="str">
        <f t="shared" si="430"/>
        <v/>
      </c>
      <c r="AI221" s="287"/>
      <c r="AJ221" s="15"/>
      <c r="AK221" s="138" t="str">
        <f t="shared" si="431"/>
        <v/>
      </c>
      <c r="AL221" s="131" t="str">
        <f t="shared" si="432"/>
        <v/>
      </c>
      <c r="AM221" s="131" t="str">
        <f t="shared" si="433"/>
        <v/>
      </c>
      <c r="AN221" s="313" t="str">
        <f t="shared" si="434"/>
        <v/>
      </c>
      <c r="AO221" s="316" t="str">
        <f t="shared" si="435"/>
        <v/>
      </c>
      <c r="AP221" s="18"/>
      <c r="AQ221" s="3" t="str">
        <f>IF(F221="","",MAX($AQ$3:AQ220)+1)</f>
        <v/>
      </c>
      <c r="AR221" s="3" t="str">
        <f>IF(OR(AQ221="",BB221=""),"",MAX($AR$3:AR220)+1)</f>
        <v/>
      </c>
      <c r="AS221" s="3" t="str">
        <f>IF(CQ221="","",RANK(CQ221,CQ$3:CQ$1048576,1)+COUNTIF($CQ$3:CQ221,CQ221)-1)</f>
        <v/>
      </c>
      <c r="AT221" s="21" t="str">
        <f>IF(C221="",IF(OR(AND($H221&lt;&gt;"",C221=""),AND($F220=$F221,$AZ221&lt;&gt;""),COUNTA($H$3:$H$1048576,#REF!,$F$3:$F$1048576)&gt;COUNTA($H$3:$H221,#REF!,$F$3:$F221),$AZ221&lt;&gt;""),INDEX(AT$3:AT$1048576,MATCH(MAX($AQ$3:$AQ220),$AQ$3:$AQ$1048576,0),0),""),C221)</f>
        <v/>
      </c>
      <c r="AU221" s="21" t="str">
        <f>IF(D221="",IF(OR(AND($H221&lt;&gt;"",D221=""),AND($F220=$F221,$AZ221&lt;&gt;""),COUNTA($H$3:$H$1048576,#REF!,$F$3:$F$1048576)&gt;COUNTA($H$3:$H221,#REF!,$F$3:$F221),$AZ221&lt;&gt;""),INDEX(AU$3:AU$1048576,MATCH(MAX($AQ$3:$AQ220),$AQ$3:$AQ$1048576,0),0),""),D221)</f>
        <v/>
      </c>
      <c r="AV221" s="21" t="str">
        <f>IF(E221="",IF(OR(AND($H221&lt;&gt;"",E221=""),AND($F220=$F221,$AZ221&lt;&gt;""),COUNTA($H$3:$H$1048576,#REF!,$F$3:$F$1048576)&gt;COUNTA($H$3:$H221,#REF!,$F$3:$F221),$AZ221&lt;&gt;""),INDEX(AV$3:AV$1048576,MATCH(MAX($AQ$3:$AQ220),$AQ$3:$AQ$1048576,0),0),""),E221)</f>
        <v/>
      </c>
      <c r="AW221" s="24" t="str">
        <f t="shared" si="436"/>
        <v/>
      </c>
      <c r="AX221" s="13" t="str">
        <f t="shared" si="437"/>
        <v/>
      </c>
      <c r="AY221" s="4" t="str">
        <f t="shared" si="438"/>
        <v/>
      </c>
      <c r="AZ221" s="4" t="str">
        <f>IF(AX221="",IF(OR(AND(H221&lt;&gt;"",F221=""),COUNTA($H$3:$H$1048576)&gt;COUNTA($H$3:$H221)),INDEX(AX$3:AX221,MATCH(MAX($AQ$3:AQ221),AQ$3:AQ221,0),0),""),AX221)</f>
        <v/>
      </c>
      <c r="BA221" s="4" t="str">
        <f>IF(AY221="",IF(AND(H221&lt;&gt;"",F221=""),INDEX(AY$3:AY221,MATCH(MAX($AQ$3:AQ221),AQ$3:AQ221,0),0),""),AY221)</f>
        <v/>
      </c>
      <c r="BB221" s="82" t="str">
        <f>IF(BC221="","",RANK(BC221,BC$3:BC$1048576,1)+COUNTIF($BC$3:BC221,BC221)-1)</f>
        <v/>
      </c>
      <c r="BC221" s="139" t="str">
        <f t="shared" si="439"/>
        <v/>
      </c>
      <c r="BD221" s="46" t="str">
        <f t="shared" si="440"/>
        <v/>
      </c>
      <c r="BE221" s="46" t="str">
        <f t="shared" si="441"/>
        <v/>
      </c>
      <c r="BF221" s="46" t="str">
        <f t="shared" si="442"/>
        <v/>
      </c>
      <c r="BG221" s="4" t="str">
        <f t="shared" si="443"/>
        <v/>
      </c>
      <c r="BH221" s="180" t="str">
        <f t="shared" si="444"/>
        <v/>
      </c>
      <c r="BI221" s="16" t="str">
        <f t="shared" si="445"/>
        <v/>
      </c>
      <c r="BJ221" s="52" t="str">
        <f>IF(BI221="","",IF(W221="","",IF(AND(K221=$K$1,$K$1&lt;&gt;""),$BT$2,IFERROR(IF(INDEX(価格設定!$D$5:$D$1048576,MATCH(Q221,価格設定!$B$5:$B$1048576,0),0)=価格設定!$D$3,$BT$2,$BS$2),$BS$2))))</f>
        <v/>
      </c>
      <c r="BK221" s="16" t="str">
        <f>IF(BI221="","",IF(COUNTIF($BI$3:BI221,BI221)=1,1,IF(AND(BI220=BI221,BH221=""),BK220,COUNTIF($BH$3:BH221,BH221))))</f>
        <v/>
      </c>
      <c r="BL221" s="52" t="str">
        <f t="shared" si="446"/>
        <v/>
      </c>
      <c r="BM221" s="52" t="str">
        <f t="shared" si="447"/>
        <v/>
      </c>
      <c r="BN221" s="119" t="str">
        <f t="shared" si="448"/>
        <v/>
      </c>
      <c r="BO221" s="119" t="str">
        <f t="shared" si="449"/>
        <v/>
      </c>
      <c r="BP221" s="17" t="str">
        <f t="shared" si="450"/>
        <v/>
      </c>
      <c r="BQ221" s="17" t="str">
        <f t="shared" si="451"/>
        <v/>
      </c>
      <c r="BR221" s="17" t="str">
        <f>IF(OR(BP221="",COUNTIF($BO$3:BO221,BO221)&lt;&gt;1),"",SUMIF(BO$3:BO$1048576,BO221,BP$3:BP$1048576))</f>
        <v/>
      </c>
      <c r="BS221" s="17" t="str">
        <f t="shared" si="452"/>
        <v/>
      </c>
      <c r="BT221" s="17" t="str">
        <f t="shared" si="453"/>
        <v/>
      </c>
      <c r="BU221" s="17" t="str">
        <f t="shared" si="454"/>
        <v/>
      </c>
      <c r="BV221" s="24" t="str">
        <f t="shared" si="455"/>
        <v/>
      </c>
      <c r="BW221" s="24" t="str">
        <f t="shared" si="456"/>
        <v/>
      </c>
      <c r="BX221" s="24" t="str">
        <f t="shared" si="457"/>
        <v/>
      </c>
      <c r="BY221" s="26" t="str">
        <f t="shared" si="458"/>
        <v/>
      </c>
      <c r="BZ221" s="26" t="str">
        <f t="shared" si="459"/>
        <v/>
      </c>
      <c r="CA221" s="26" t="str">
        <f t="shared" si="460"/>
        <v/>
      </c>
      <c r="CB221" s="66" t="str">
        <f t="shared" si="461"/>
        <v/>
      </c>
      <c r="CC221" s="65" t="str">
        <f t="shared" si="462"/>
        <v/>
      </c>
      <c r="CD221" s="26" t="str">
        <f t="shared" si="463"/>
        <v/>
      </c>
      <c r="CE221" s="26" t="str">
        <f t="shared" si="464"/>
        <v/>
      </c>
      <c r="CF221" s="193" t="str">
        <f t="shared" si="465"/>
        <v/>
      </c>
      <c r="CG221" s="193" t="str">
        <f t="shared" si="466"/>
        <v/>
      </c>
      <c r="CH221" s="26" t="str">
        <f t="shared" si="467"/>
        <v/>
      </c>
      <c r="CI221" s="26" t="str">
        <f t="shared" si="468"/>
        <v/>
      </c>
      <c r="CJ221" s="65" t="str">
        <f t="shared" si="469"/>
        <v/>
      </c>
      <c r="CK221" s="65" t="str">
        <f t="shared" si="470"/>
        <v/>
      </c>
      <c r="CL221" s="64" t="str">
        <f t="shared" si="471"/>
        <v/>
      </c>
      <c r="CM221" s="64" t="str">
        <f t="shared" si="472"/>
        <v/>
      </c>
      <c r="CN221" s="65" t="str">
        <f t="shared" si="473"/>
        <v/>
      </c>
      <c r="CP221" s="63" t="str">
        <f>IF(BH221="","",MAX($CP$3:CP220)+1)</f>
        <v/>
      </c>
      <c r="CQ221" s="24" t="str">
        <f t="shared" si="474"/>
        <v/>
      </c>
      <c r="CR221" s="24" t="str">
        <f t="shared" si="475"/>
        <v/>
      </c>
      <c r="CS221" s="24" t="str">
        <f t="shared" si="476"/>
        <v/>
      </c>
      <c r="CT221" s="58" t="str">
        <f>IF(BO221="","",COUNTIF($BO$3:BO221,BO221)&amp;"@"&amp;BO221)</f>
        <v/>
      </c>
      <c r="CU221" s="16" t="str">
        <f t="shared" si="414"/>
        <v/>
      </c>
      <c r="CV221" s="63" t="str">
        <f t="shared" si="477"/>
        <v/>
      </c>
      <c r="CW221" s="16" t="str">
        <f t="shared" si="478"/>
        <v/>
      </c>
      <c r="CX221" s="16" t="str">
        <f t="shared" si="479"/>
        <v/>
      </c>
      <c r="CY221" s="16" t="str">
        <f t="shared" si="480"/>
        <v/>
      </c>
      <c r="CZ221" s="85" t="str">
        <f t="shared" si="481"/>
        <v/>
      </c>
      <c r="DA221" s="16" t="str">
        <f t="shared" si="482"/>
        <v/>
      </c>
      <c r="DB221" s="16" t="str">
        <f t="shared" si="483"/>
        <v/>
      </c>
      <c r="DC221" s="28" t="str">
        <f>IF(CP221="","",$DC$1&amp;(INDEX(価格設定!D$1:XFD$3,ROW(価格設定!$D$3),MATCH($AW221,価格設定!D$1:XFD$1,1))*100)&amp;"%")</f>
        <v/>
      </c>
      <c r="DD221" s="28" t="str">
        <f>IF(CP221="","",$DD$1&amp;(INDEX(価格設定!D$1:XFD$3,ROW(価格設定!$D$2),MATCH($AW221,価格設定!D$1:XFD$1,1))*100)&amp;"%")</f>
        <v/>
      </c>
      <c r="DE221" s="29" t="str">
        <f t="shared" si="484"/>
        <v/>
      </c>
      <c r="DG221" s="58" t="str">
        <f t="shared" si="485"/>
        <v/>
      </c>
      <c r="DH221" s="58" t="str">
        <f t="shared" si="486"/>
        <v/>
      </c>
      <c r="DI221" s="58" t="str">
        <f t="shared" si="487"/>
        <v/>
      </c>
      <c r="DJ221" s="85" t="str">
        <f t="shared" si="488"/>
        <v/>
      </c>
      <c r="DL221" s="58" t="str">
        <f>IF(COUNTIF(DG$3:DG$1048576,DG221)=COUNTIF($DG$3:$DG221,DG221),DG221,"")</f>
        <v/>
      </c>
      <c r="DM221" s="85" t="str">
        <f t="shared" si="489"/>
        <v/>
      </c>
      <c r="DN221" s="85" t="str">
        <f t="shared" si="415"/>
        <v/>
      </c>
      <c r="DO221" s="85" t="str">
        <f t="shared" si="415"/>
        <v/>
      </c>
      <c r="DP221" s="303"/>
      <c r="DQ221" s="17" t="str">
        <f t="shared" si="416"/>
        <v/>
      </c>
      <c r="DR221" s="17" t="str">
        <f t="shared" si="417"/>
        <v/>
      </c>
      <c r="DS221" s="17" t="str">
        <f t="shared" si="418"/>
        <v/>
      </c>
      <c r="DU221" s="16" t="str">
        <f t="shared" si="490"/>
        <v/>
      </c>
      <c r="DV221" s="16" t="str">
        <f>IF(DU221="","",COUNT($DU$3:DU221))</f>
        <v/>
      </c>
      <c r="DW221" s="16" t="str">
        <f t="shared" si="491"/>
        <v/>
      </c>
      <c r="DX221" s="16" t="str">
        <f t="shared" si="492"/>
        <v/>
      </c>
      <c r="DY221" s="16" t="str">
        <f>IF(DZ221="","",COUNTIF(DZ$3:DZ221,DZ221))</f>
        <v/>
      </c>
      <c r="DZ221" s="16" t="str">
        <f t="shared" si="493"/>
        <v/>
      </c>
      <c r="EA221" s="16" t="str">
        <f t="shared" si="494"/>
        <v/>
      </c>
      <c r="EB221" s="16" t="str">
        <f t="shared" si="495"/>
        <v/>
      </c>
      <c r="EC221" s="16" t="str">
        <f t="shared" si="496"/>
        <v/>
      </c>
      <c r="ED221" s="16" t="str">
        <f t="shared" si="497"/>
        <v/>
      </c>
      <c r="EE221" s="16" t="str">
        <f t="shared" si="498"/>
        <v/>
      </c>
      <c r="EF221" s="16" t="str">
        <f t="shared" si="499"/>
        <v/>
      </c>
      <c r="EG221" s="16" t="str">
        <f t="shared" si="500"/>
        <v/>
      </c>
      <c r="EH221" s="16" t="str">
        <f t="shared" si="501"/>
        <v/>
      </c>
      <c r="EI221" s="16" t="str">
        <f t="shared" si="502"/>
        <v/>
      </c>
      <c r="EJ221" s="16" t="str">
        <f t="shared" si="503"/>
        <v/>
      </c>
      <c r="EK221" s="16" t="str">
        <f t="shared" si="504"/>
        <v/>
      </c>
      <c r="EL221" s="58" t="str">
        <f t="shared" si="505"/>
        <v/>
      </c>
      <c r="EM221" s="58" t="str">
        <f>IF(OR($DZ221="",CR221=""),IF($EL221="","",$EL221),IF(OR(CR221="なし",CR221=0),領収書!$H$1,CR221))</f>
        <v/>
      </c>
      <c r="EN221" s="58" t="str">
        <f>IF(OR($DZ221="",CS221=""),IF($EL221="","",$EL221),IF(OR(CS221="なし",CS221=0),入力!$EN$1,CS221))</f>
        <v/>
      </c>
      <c r="EO221" s="63" t="str">
        <f t="shared" si="506"/>
        <v/>
      </c>
      <c r="EP221" s="63" t="str">
        <f t="shared" si="507"/>
        <v/>
      </c>
      <c r="ER221" s="16" t="str">
        <f>IF(AND(COUNTIF($ET$3:ET221,ET221)=1,ET221&lt;&gt;""),MAX($ER$3:ER220)+1,"")</f>
        <v/>
      </c>
      <c r="ES221" s="16" t="str">
        <f>IF(価格設定!B223="","",価格設定!B223)</f>
        <v/>
      </c>
      <c r="ET221" s="16" t="str">
        <f>IF(価格設定!C223="","",価格設定!C223)</f>
        <v/>
      </c>
      <c r="EV221" s="16" t="str">
        <f t="shared" si="419"/>
        <v/>
      </c>
      <c r="EW221" s="16" t="str">
        <f t="shared" si="508"/>
        <v/>
      </c>
    </row>
    <row r="222" spans="1:153" ht="30" customHeight="1" x14ac:dyDescent="0.2">
      <c r="A222" s="225"/>
      <c r="B222" s="212"/>
      <c r="C222" s="221"/>
      <c r="D222" s="164"/>
      <c r="E222" s="165"/>
      <c r="F222" s="166"/>
      <c r="G222" s="167"/>
      <c r="H222" s="179"/>
      <c r="I222" s="306"/>
      <c r="J222" s="169"/>
      <c r="K222" s="179"/>
      <c r="L222" s="186"/>
      <c r="M222" s="186"/>
      <c r="N222" s="168"/>
      <c r="O222" s="170"/>
      <c r="P222" s="212"/>
      <c r="Q222" s="179" t="str">
        <f>IFERROR(IF(H222="","",IFERROR(INDEX(価格設定!$B$5:$B$1048576,MATCH(H222,価格設定!$B$5:$B$1048576,0),0),INDEX(価格設定!$B$5:$B$1048576,MATCH("*"&amp;H222&amp;"*",価格設定!$B$5:$B$1048576,0),0))),H222)</f>
        <v/>
      </c>
      <c r="R222" s="250" t="str">
        <f>IFERROR(IF(Q222="",IF(K222="","",K222),IF(K222="",IF(INDEX(価格設定!$C$5:$C$1048576,MATCH(Q222,価格設定!$B$5:$B$1048576,0),0)=0,"",INDEX(価格設定!$C$5:$C$1048576,MATCH(Q222,価格設定!$B$5:$B$1048576,0),0)),IF(K222="なし","",K222))),"")</f>
        <v/>
      </c>
      <c r="S222" s="308" t="str">
        <f t="shared" si="420"/>
        <v/>
      </c>
      <c r="T222" s="126" t="str">
        <f>IFERROR(IF(J222="",IF(INDEX(価格設定!$E$5:$R$1048576,MATCH($Q222,価格設定!B$5:B$1048576,0),MATCH($AW222,価格設定!E$1:X$1,1))=0,"",INDEX(価格設定!$E$5:$R$1048576,MATCH($Q222,価格設定!B$5:B$1048576,0),MATCH($AW222,価格設定!E$1:X$1,1))),J222),"")</f>
        <v/>
      </c>
      <c r="U222" s="126" t="str">
        <f t="shared" si="421"/>
        <v/>
      </c>
      <c r="V222" s="132" t="str">
        <f t="shared" si="422"/>
        <v/>
      </c>
      <c r="W222" s="127" t="str">
        <f>IFERROR(IF(OR(T222="",T222&lt;0),"",IFERROR(INDEX(価格設定!E$2:X$3,IF(AND(K222=$K$1,$K$1&lt;&gt;""),ROW(価格設定!$D$3)-1,MATCH(INDEX(価格設定!$D$5:$D$1048576,MATCH(Q222,価格設定!$B$5:$B$1048576,0),0),価格設定!$D$2:$D$3,0)),MATCH($AW222,価格設定!E$1:X$1,1)),INDEX(価格設定!E$2:X$2,0,MATCH($AW222,価格設定!E$1:X$1,1)))),"")</f>
        <v/>
      </c>
      <c r="X222" s="126" t="str">
        <f t="shared" si="413"/>
        <v/>
      </c>
      <c r="Y222" s="128" t="str">
        <f t="shared" si="423"/>
        <v/>
      </c>
      <c r="Z222" s="126" t="str">
        <f t="shared" si="424"/>
        <v/>
      </c>
      <c r="AA222" s="129" t="str">
        <f t="shared" si="425"/>
        <v/>
      </c>
      <c r="AB222" s="126" t="str">
        <f t="shared" si="426"/>
        <v/>
      </c>
      <c r="AC222" s="280" t="str">
        <f t="shared" si="427"/>
        <v/>
      </c>
      <c r="AD222" s="15"/>
      <c r="AE222" s="204" t="str">
        <f>IF(AF222="","",COUNT($AF$3:AF222))</f>
        <v/>
      </c>
      <c r="AF222" s="206" t="str">
        <f t="shared" si="428"/>
        <v/>
      </c>
      <c r="AG222" s="204" t="str">
        <f t="shared" si="429"/>
        <v/>
      </c>
      <c r="AH222" s="204" t="str">
        <f t="shared" si="430"/>
        <v/>
      </c>
      <c r="AI222" s="287"/>
      <c r="AJ222" s="15"/>
      <c r="AK222" s="138" t="str">
        <f t="shared" si="431"/>
        <v/>
      </c>
      <c r="AL222" s="131" t="str">
        <f t="shared" si="432"/>
        <v/>
      </c>
      <c r="AM222" s="131" t="str">
        <f t="shared" si="433"/>
        <v/>
      </c>
      <c r="AN222" s="313" t="str">
        <f t="shared" si="434"/>
        <v/>
      </c>
      <c r="AO222" s="316" t="str">
        <f t="shared" si="435"/>
        <v/>
      </c>
      <c r="AP222" s="18"/>
      <c r="AQ222" s="3" t="str">
        <f>IF(F222="","",MAX($AQ$3:AQ221)+1)</f>
        <v/>
      </c>
      <c r="AR222" s="3" t="str">
        <f>IF(OR(AQ222="",BB222=""),"",MAX($AR$3:AR221)+1)</f>
        <v/>
      </c>
      <c r="AS222" s="3" t="str">
        <f>IF(CQ222="","",RANK(CQ222,CQ$3:CQ$1048576,1)+COUNTIF($CQ$3:CQ222,CQ222)-1)</f>
        <v/>
      </c>
      <c r="AT222" s="21" t="str">
        <f>IF(C222="",IF(OR(AND($H222&lt;&gt;"",C222=""),AND($F221=$F222,$AZ222&lt;&gt;""),COUNTA($H$3:$H$1048576,#REF!,$F$3:$F$1048576)&gt;COUNTA($H$3:$H222,#REF!,$F$3:$F222),$AZ222&lt;&gt;""),INDEX(AT$3:AT$1048576,MATCH(MAX($AQ$3:$AQ221),$AQ$3:$AQ$1048576,0),0),""),C222)</f>
        <v/>
      </c>
      <c r="AU222" s="21" t="str">
        <f>IF(D222="",IF(OR(AND($H222&lt;&gt;"",D222=""),AND($F221=$F222,$AZ222&lt;&gt;""),COUNTA($H$3:$H$1048576,#REF!,$F$3:$F$1048576)&gt;COUNTA($H$3:$H222,#REF!,$F$3:$F222),$AZ222&lt;&gt;""),INDEX(AU$3:AU$1048576,MATCH(MAX($AQ$3:$AQ221),$AQ$3:$AQ$1048576,0),0),""),D222)</f>
        <v/>
      </c>
      <c r="AV222" s="21" t="str">
        <f>IF(E222="",IF(OR(AND($H222&lt;&gt;"",E222=""),AND($F221=$F222,$AZ222&lt;&gt;""),COUNTA($H$3:$H$1048576,#REF!,$F$3:$F$1048576)&gt;COUNTA($H$3:$H222,#REF!,$F$3:$F222),$AZ222&lt;&gt;""),INDEX(AV$3:AV$1048576,MATCH(MAX($AQ$3:$AQ221),$AQ$3:$AQ$1048576,0),0),""),E222)</f>
        <v/>
      </c>
      <c r="AW222" s="24" t="str">
        <f t="shared" si="436"/>
        <v/>
      </c>
      <c r="AX222" s="13" t="str">
        <f t="shared" si="437"/>
        <v/>
      </c>
      <c r="AY222" s="4" t="str">
        <f t="shared" si="438"/>
        <v/>
      </c>
      <c r="AZ222" s="4" t="str">
        <f>IF(AX222="",IF(OR(AND(H222&lt;&gt;"",F222=""),COUNTA($H$3:$H$1048576)&gt;COUNTA($H$3:$H222)),INDEX(AX$3:AX222,MATCH(MAX($AQ$3:AQ222),AQ$3:AQ222,0),0),""),AX222)</f>
        <v/>
      </c>
      <c r="BA222" s="4" t="str">
        <f>IF(AY222="",IF(AND(H222&lt;&gt;"",F222=""),INDEX(AY$3:AY222,MATCH(MAX($AQ$3:AQ222),AQ$3:AQ222,0),0),""),AY222)</f>
        <v/>
      </c>
      <c r="BB222" s="82" t="str">
        <f>IF(BC222="","",RANK(BC222,BC$3:BC$1048576,1)+COUNTIF($BC$3:BC222,BC222)-1)</f>
        <v/>
      </c>
      <c r="BC222" s="139" t="str">
        <f t="shared" si="439"/>
        <v/>
      </c>
      <c r="BD222" s="46" t="str">
        <f t="shared" si="440"/>
        <v/>
      </c>
      <c r="BE222" s="46" t="str">
        <f t="shared" si="441"/>
        <v/>
      </c>
      <c r="BF222" s="46" t="str">
        <f t="shared" si="442"/>
        <v/>
      </c>
      <c r="BG222" s="4" t="str">
        <f t="shared" si="443"/>
        <v/>
      </c>
      <c r="BH222" s="180" t="str">
        <f t="shared" si="444"/>
        <v/>
      </c>
      <c r="BI222" s="16" t="str">
        <f t="shared" si="445"/>
        <v/>
      </c>
      <c r="BJ222" s="52" t="str">
        <f>IF(BI222="","",IF(W222="","",IF(AND(K222=$K$1,$K$1&lt;&gt;""),$BT$2,IFERROR(IF(INDEX(価格設定!$D$5:$D$1048576,MATCH(Q222,価格設定!$B$5:$B$1048576,0),0)=価格設定!$D$3,$BT$2,$BS$2),$BS$2))))</f>
        <v/>
      </c>
      <c r="BK222" s="16" t="str">
        <f>IF(BI222="","",IF(COUNTIF($BI$3:BI222,BI222)=1,1,IF(AND(BI221=BI222,BH222=""),BK221,COUNTIF($BH$3:BH222,BH222))))</f>
        <v/>
      </c>
      <c r="BL222" s="52" t="str">
        <f t="shared" si="446"/>
        <v/>
      </c>
      <c r="BM222" s="52" t="str">
        <f t="shared" si="447"/>
        <v/>
      </c>
      <c r="BN222" s="119" t="str">
        <f t="shared" si="448"/>
        <v/>
      </c>
      <c r="BO222" s="119" t="str">
        <f t="shared" si="449"/>
        <v/>
      </c>
      <c r="BP222" s="17" t="str">
        <f t="shared" si="450"/>
        <v/>
      </c>
      <c r="BQ222" s="17" t="str">
        <f t="shared" si="451"/>
        <v/>
      </c>
      <c r="BR222" s="17" t="str">
        <f>IF(OR(BP222="",COUNTIF($BO$3:BO222,BO222)&lt;&gt;1),"",SUMIF(BO$3:BO$1048576,BO222,BP$3:BP$1048576))</f>
        <v/>
      </c>
      <c r="BS222" s="17" t="str">
        <f t="shared" si="452"/>
        <v/>
      </c>
      <c r="BT222" s="17" t="str">
        <f t="shared" si="453"/>
        <v/>
      </c>
      <c r="BU222" s="17" t="str">
        <f t="shared" si="454"/>
        <v/>
      </c>
      <c r="BV222" s="24" t="str">
        <f t="shared" si="455"/>
        <v/>
      </c>
      <c r="BW222" s="24" t="str">
        <f t="shared" si="456"/>
        <v/>
      </c>
      <c r="BX222" s="24" t="str">
        <f t="shared" si="457"/>
        <v/>
      </c>
      <c r="BY222" s="26" t="str">
        <f t="shared" si="458"/>
        <v/>
      </c>
      <c r="BZ222" s="26" t="str">
        <f t="shared" si="459"/>
        <v/>
      </c>
      <c r="CA222" s="26" t="str">
        <f t="shared" si="460"/>
        <v/>
      </c>
      <c r="CB222" s="66" t="str">
        <f t="shared" si="461"/>
        <v/>
      </c>
      <c r="CC222" s="65" t="str">
        <f t="shared" si="462"/>
        <v/>
      </c>
      <c r="CD222" s="26" t="str">
        <f t="shared" si="463"/>
        <v/>
      </c>
      <c r="CE222" s="26" t="str">
        <f t="shared" si="464"/>
        <v/>
      </c>
      <c r="CF222" s="193" t="str">
        <f t="shared" si="465"/>
        <v/>
      </c>
      <c r="CG222" s="193" t="str">
        <f t="shared" si="466"/>
        <v/>
      </c>
      <c r="CH222" s="26" t="str">
        <f t="shared" si="467"/>
        <v/>
      </c>
      <c r="CI222" s="26" t="str">
        <f t="shared" si="468"/>
        <v/>
      </c>
      <c r="CJ222" s="65" t="str">
        <f t="shared" si="469"/>
        <v/>
      </c>
      <c r="CK222" s="65" t="str">
        <f t="shared" si="470"/>
        <v/>
      </c>
      <c r="CL222" s="64" t="str">
        <f t="shared" si="471"/>
        <v/>
      </c>
      <c r="CM222" s="64" t="str">
        <f t="shared" si="472"/>
        <v/>
      </c>
      <c r="CN222" s="65" t="str">
        <f t="shared" si="473"/>
        <v/>
      </c>
      <c r="CP222" s="63" t="str">
        <f>IF(BH222="","",MAX($CP$3:CP221)+1)</f>
        <v/>
      </c>
      <c r="CQ222" s="24" t="str">
        <f t="shared" si="474"/>
        <v/>
      </c>
      <c r="CR222" s="24" t="str">
        <f t="shared" si="475"/>
        <v/>
      </c>
      <c r="CS222" s="24" t="str">
        <f t="shared" si="476"/>
        <v/>
      </c>
      <c r="CT222" s="58" t="str">
        <f>IF(BO222="","",COUNTIF($BO$3:BO222,BO222)&amp;"@"&amp;BO222)</f>
        <v/>
      </c>
      <c r="CU222" s="16" t="str">
        <f t="shared" si="414"/>
        <v/>
      </c>
      <c r="CV222" s="63" t="str">
        <f t="shared" si="477"/>
        <v/>
      </c>
      <c r="CW222" s="16" t="str">
        <f t="shared" si="478"/>
        <v/>
      </c>
      <c r="CX222" s="16" t="str">
        <f t="shared" si="479"/>
        <v/>
      </c>
      <c r="CY222" s="16" t="str">
        <f t="shared" si="480"/>
        <v/>
      </c>
      <c r="CZ222" s="85" t="str">
        <f t="shared" si="481"/>
        <v/>
      </c>
      <c r="DA222" s="16" t="str">
        <f t="shared" si="482"/>
        <v/>
      </c>
      <c r="DB222" s="16" t="str">
        <f t="shared" si="483"/>
        <v/>
      </c>
      <c r="DC222" s="28" t="str">
        <f>IF(CP222="","",$DC$1&amp;(INDEX(価格設定!D$1:XFD$3,ROW(価格設定!$D$3),MATCH($AW222,価格設定!D$1:XFD$1,1))*100)&amp;"%")</f>
        <v/>
      </c>
      <c r="DD222" s="28" t="str">
        <f>IF(CP222="","",$DD$1&amp;(INDEX(価格設定!D$1:XFD$3,ROW(価格設定!$D$2),MATCH($AW222,価格設定!D$1:XFD$1,1))*100)&amp;"%")</f>
        <v/>
      </c>
      <c r="DE222" s="29" t="str">
        <f t="shared" si="484"/>
        <v/>
      </c>
      <c r="DG222" s="58" t="str">
        <f t="shared" si="485"/>
        <v/>
      </c>
      <c r="DH222" s="58" t="str">
        <f t="shared" si="486"/>
        <v/>
      </c>
      <c r="DI222" s="58" t="str">
        <f t="shared" si="487"/>
        <v/>
      </c>
      <c r="DJ222" s="85" t="str">
        <f t="shared" si="488"/>
        <v/>
      </c>
      <c r="DL222" s="58" t="str">
        <f>IF(COUNTIF(DG$3:DG$1048576,DG222)=COUNTIF($DG$3:$DG222,DG222),DG222,"")</f>
        <v/>
      </c>
      <c r="DM222" s="85" t="str">
        <f t="shared" si="489"/>
        <v/>
      </c>
      <c r="DN222" s="85" t="str">
        <f t="shared" si="415"/>
        <v/>
      </c>
      <c r="DO222" s="85" t="str">
        <f t="shared" si="415"/>
        <v/>
      </c>
      <c r="DP222" s="303"/>
      <c r="DQ222" s="17" t="str">
        <f t="shared" si="416"/>
        <v/>
      </c>
      <c r="DR222" s="17" t="str">
        <f t="shared" si="417"/>
        <v/>
      </c>
      <c r="DS222" s="17" t="str">
        <f t="shared" si="418"/>
        <v/>
      </c>
      <c r="DU222" s="16" t="str">
        <f t="shared" si="490"/>
        <v/>
      </c>
      <c r="DV222" s="16" t="str">
        <f>IF(DU222="","",COUNT($DU$3:DU222))</f>
        <v/>
      </c>
      <c r="DW222" s="16" t="str">
        <f t="shared" si="491"/>
        <v/>
      </c>
      <c r="DX222" s="16" t="str">
        <f t="shared" si="492"/>
        <v/>
      </c>
      <c r="DY222" s="16" t="str">
        <f>IF(DZ222="","",COUNTIF(DZ$3:DZ222,DZ222))</f>
        <v/>
      </c>
      <c r="DZ222" s="16" t="str">
        <f t="shared" si="493"/>
        <v/>
      </c>
      <c r="EA222" s="16" t="str">
        <f t="shared" si="494"/>
        <v/>
      </c>
      <c r="EB222" s="16" t="str">
        <f t="shared" si="495"/>
        <v/>
      </c>
      <c r="EC222" s="16" t="str">
        <f t="shared" si="496"/>
        <v/>
      </c>
      <c r="ED222" s="16" t="str">
        <f t="shared" si="497"/>
        <v/>
      </c>
      <c r="EE222" s="16" t="str">
        <f t="shared" si="498"/>
        <v/>
      </c>
      <c r="EF222" s="16" t="str">
        <f t="shared" si="499"/>
        <v/>
      </c>
      <c r="EG222" s="16" t="str">
        <f t="shared" si="500"/>
        <v/>
      </c>
      <c r="EH222" s="16" t="str">
        <f t="shared" si="501"/>
        <v/>
      </c>
      <c r="EI222" s="16" t="str">
        <f t="shared" si="502"/>
        <v/>
      </c>
      <c r="EJ222" s="16" t="str">
        <f t="shared" si="503"/>
        <v/>
      </c>
      <c r="EK222" s="16" t="str">
        <f t="shared" si="504"/>
        <v/>
      </c>
      <c r="EL222" s="58" t="str">
        <f t="shared" si="505"/>
        <v/>
      </c>
      <c r="EM222" s="58" t="str">
        <f>IF(OR($DZ222="",CR222=""),IF($EL222="","",$EL222),IF(OR(CR222="なし",CR222=0),領収書!$H$1,CR222))</f>
        <v/>
      </c>
      <c r="EN222" s="58" t="str">
        <f>IF(OR($DZ222="",CS222=""),IF($EL222="","",$EL222),IF(OR(CS222="なし",CS222=0),入力!$EN$1,CS222))</f>
        <v/>
      </c>
      <c r="EO222" s="63" t="str">
        <f t="shared" si="506"/>
        <v/>
      </c>
      <c r="EP222" s="63" t="str">
        <f t="shared" si="507"/>
        <v/>
      </c>
      <c r="ER222" s="16" t="str">
        <f>IF(AND(COUNTIF($ET$3:ET222,ET222)=1,ET222&lt;&gt;""),MAX($ER$3:ER221)+1,"")</f>
        <v/>
      </c>
      <c r="ES222" s="16" t="str">
        <f>IF(価格設定!B224="","",価格設定!B224)</f>
        <v/>
      </c>
      <c r="ET222" s="16" t="str">
        <f>IF(価格設定!C224="","",価格設定!C224)</f>
        <v/>
      </c>
      <c r="EV222" s="16" t="str">
        <f t="shared" si="419"/>
        <v/>
      </c>
      <c r="EW222" s="16" t="str">
        <f t="shared" si="508"/>
        <v/>
      </c>
    </row>
    <row r="223" spans="1:153" ht="30" customHeight="1" x14ac:dyDescent="0.2">
      <c r="A223" s="225"/>
      <c r="B223" s="212"/>
      <c r="C223" s="221"/>
      <c r="D223" s="164"/>
      <c r="E223" s="165"/>
      <c r="F223" s="166"/>
      <c r="G223" s="167"/>
      <c r="H223" s="179"/>
      <c r="I223" s="306"/>
      <c r="J223" s="169"/>
      <c r="K223" s="179"/>
      <c r="L223" s="186"/>
      <c r="M223" s="186"/>
      <c r="N223" s="168"/>
      <c r="O223" s="170"/>
      <c r="P223" s="212"/>
      <c r="Q223" s="179" t="str">
        <f>IFERROR(IF(H223="","",IFERROR(INDEX(価格設定!$B$5:$B$1048576,MATCH(H223,価格設定!$B$5:$B$1048576,0),0),INDEX(価格設定!$B$5:$B$1048576,MATCH("*"&amp;H223&amp;"*",価格設定!$B$5:$B$1048576,0),0))),H223)</f>
        <v/>
      </c>
      <c r="R223" s="250" t="str">
        <f>IFERROR(IF(Q223="",IF(K223="","",K223),IF(K223="",IF(INDEX(価格設定!$C$5:$C$1048576,MATCH(Q223,価格設定!$B$5:$B$1048576,0),0)=0,"",INDEX(価格設定!$C$5:$C$1048576,MATCH(Q223,価格設定!$B$5:$B$1048576,0),0)),IF(K223="なし","",K223))),"")</f>
        <v/>
      </c>
      <c r="S223" s="308" t="str">
        <f t="shared" si="420"/>
        <v/>
      </c>
      <c r="T223" s="126" t="str">
        <f>IFERROR(IF(J223="",IF(INDEX(価格設定!$E$5:$R$1048576,MATCH($Q223,価格設定!B$5:B$1048576,0),MATCH($AW223,価格設定!E$1:X$1,1))=0,"",INDEX(価格設定!$E$5:$R$1048576,MATCH($Q223,価格設定!B$5:B$1048576,0),MATCH($AW223,価格設定!E$1:X$1,1))),J223),"")</f>
        <v/>
      </c>
      <c r="U223" s="126" t="str">
        <f t="shared" si="421"/>
        <v/>
      </c>
      <c r="V223" s="132" t="str">
        <f t="shared" si="422"/>
        <v/>
      </c>
      <c r="W223" s="127" t="str">
        <f>IFERROR(IF(OR(T223="",T223&lt;0),"",IFERROR(INDEX(価格設定!E$2:X$3,IF(AND(K223=$K$1,$K$1&lt;&gt;""),ROW(価格設定!$D$3)-1,MATCH(INDEX(価格設定!$D$5:$D$1048576,MATCH(Q223,価格設定!$B$5:$B$1048576,0),0),価格設定!$D$2:$D$3,0)),MATCH($AW223,価格設定!E$1:X$1,1)),INDEX(価格設定!E$2:X$2,0,MATCH($AW223,価格設定!E$1:X$1,1)))),"")</f>
        <v/>
      </c>
      <c r="X223" s="126" t="str">
        <f t="shared" si="413"/>
        <v/>
      </c>
      <c r="Y223" s="128" t="str">
        <f t="shared" si="423"/>
        <v/>
      </c>
      <c r="Z223" s="126" t="str">
        <f t="shared" si="424"/>
        <v/>
      </c>
      <c r="AA223" s="129" t="str">
        <f t="shared" si="425"/>
        <v/>
      </c>
      <c r="AB223" s="126" t="str">
        <f t="shared" si="426"/>
        <v/>
      </c>
      <c r="AC223" s="280" t="str">
        <f t="shared" si="427"/>
        <v/>
      </c>
      <c r="AD223" s="15"/>
      <c r="AE223" s="204" t="str">
        <f>IF(AF223="","",COUNT($AF$3:AF223))</f>
        <v/>
      </c>
      <c r="AF223" s="206" t="str">
        <f t="shared" si="428"/>
        <v/>
      </c>
      <c r="AG223" s="204" t="str">
        <f t="shared" si="429"/>
        <v/>
      </c>
      <c r="AH223" s="204" t="str">
        <f t="shared" si="430"/>
        <v/>
      </c>
      <c r="AI223" s="287"/>
      <c r="AJ223" s="15"/>
      <c r="AK223" s="138" t="str">
        <f t="shared" si="431"/>
        <v/>
      </c>
      <c r="AL223" s="131" t="str">
        <f t="shared" si="432"/>
        <v/>
      </c>
      <c r="AM223" s="131" t="str">
        <f t="shared" si="433"/>
        <v/>
      </c>
      <c r="AN223" s="313" t="str">
        <f t="shared" si="434"/>
        <v/>
      </c>
      <c r="AO223" s="316" t="str">
        <f t="shared" si="435"/>
        <v/>
      </c>
      <c r="AP223" s="18"/>
      <c r="AQ223" s="3" t="str">
        <f>IF(F223="","",MAX($AQ$3:AQ222)+1)</f>
        <v/>
      </c>
      <c r="AR223" s="3" t="str">
        <f>IF(OR(AQ223="",BB223=""),"",MAX($AR$3:AR222)+1)</f>
        <v/>
      </c>
      <c r="AS223" s="3" t="str">
        <f>IF(CQ223="","",RANK(CQ223,CQ$3:CQ$1048576,1)+COUNTIF($CQ$3:CQ223,CQ223)-1)</f>
        <v/>
      </c>
      <c r="AT223" s="21" t="str">
        <f>IF(C223="",IF(OR(AND($H223&lt;&gt;"",C223=""),AND($F222=$F223,$AZ223&lt;&gt;""),COUNTA($H$3:$H$1048576,#REF!,$F$3:$F$1048576)&gt;COUNTA($H$3:$H223,#REF!,$F$3:$F223),$AZ223&lt;&gt;""),INDEX(AT$3:AT$1048576,MATCH(MAX($AQ$3:$AQ222),$AQ$3:$AQ$1048576,0),0),""),C223)</f>
        <v/>
      </c>
      <c r="AU223" s="21" t="str">
        <f>IF(D223="",IF(OR(AND($H223&lt;&gt;"",D223=""),AND($F222=$F223,$AZ223&lt;&gt;""),COUNTA($H$3:$H$1048576,#REF!,$F$3:$F$1048576)&gt;COUNTA($H$3:$H223,#REF!,$F$3:$F223),$AZ223&lt;&gt;""),INDEX(AU$3:AU$1048576,MATCH(MAX($AQ$3:$AQ222),$AQ$3:$AQ$1048576,0),0),""),D223)</f>
        <v/>
      </c>
      <c r="AV223" s="21" t="str">
        <f>IF(E223="",IF(OR(AND($H223&lt;&gt;"",E223=""),AND($F222=$F223,$AZ223&lt;&gt;""),COUNTA($H$3:$H$1048576,#REF!,$F$3:$F$1048576)&gt;COUNTA($H$3:$H223,#REF!,$F$3:$F223),$AZ223&lt;&gt;""),INDEX(AV$3:AV$1048576,MATCH(MAX($AQ$3:$AQ222),$AQ$3:$AQ$1048576,0),0),""),E223)</f>
        <v/>
      </c>
      <c r="AW223" s="24" t="str">
        <f t="shared" si="436"/>
        <v/>
      </c>
      <c r="AX223" s="13" t="str">
        <f t="shared" si="437"/>
        <v/>
      </c>
      <c r="AY223" s="4" t="str">
        <f t="shared" si="438"/>
        <v/>
      </c>
      <c r="AZ223" s="4" t="str">
        <f>IF(AX223="",IF(OR(AND(H223&lt;&gt;"",F223=""),COUNTA($H$3:$H$1048576)&gt;COUNTA($H$3:$H223)),INDEX(AX$3:AX223,MATCH(MAX($AQ$3:AQ223),AQ$3:AQ223,0),0),""),AX223)</f>
        <v/>
      </c>
      <c r="BA223" s="4" t="str">
        <f>IF(AY223="",IF(AND(H223&lt;&gt;"",F223=""),INDEX(AY$3:AY223,MATCH(MAX($AQ$3:AQ223),AQ$3:AQ223,0),0),""),AY223)</f>
        <v/>
      </c>
      <c r="BB223" s="82" t="str">
        <f>IF(BC223="","",RANK(BC223,BC$3:BC$1048576,1)+COUNTIF($BC$3:BC223,BC223)-1)</f>
        <v/>
      </c>
      <c r="BC223" s="139" t="str">
        <f t="shared" si="439"/>
        <v/>
      </c>
      <c r="BD223" s="46" t="str">
        <f t="shared" si="440"/>
        <v/>
      </c>
      <c r="BE223" s="46" t="str">
        <f t="shared" si="441"/>
        <v/>
      </c>
      <c r="BF223" s="46" t="str">
        <f t="shared" si="442"/>
        <v/>
      </c>
      <c r="BG223" s="4" t="str">
        <f t="shared" si="443"/>
        <v/>
      </c>
      <c r="BH223" s="180" t="str">
        <f t="shared" si="444"/>
        <v/>
      </c>
      <c r="BI223" s="16" t="str">
        <f t="shared" si="445"/>
        <v/>
      </c>
      <c r="BJ223" s="52" t="str">
        <f>IF(BI223="","",IF(W223="","",IF(AND(K223=$K$1,$K$1&lt;&gt;""),$BT$2,IFERROR(IF(INDEX(価格設定!$D$5:$D$1048576,MATCH(Q223,価格設定!$B$5:$B$1048576,0),0)=価格設定!$D$3,$BT$2,$BS$2),$BS$2))))</f>
        <v/>
      </c>
      <c r="BK223" s="16" t="str">
        <f>IF(BI223="","",IF(COUNTIF($BI$3:BI223,BI223)=1,1,IF(AND(BI222=BI223,BH223=""),BK222,COUNTIF($BH$3:BH223,BH223))))</f>
        <v/>
      </c>
      <c r="BL223" s="52" t="str">
        <f t="shared" si="446"/>
        <v/>
      </c>
      <c r="BM223" s="52" t="str">
        <f t="shared" si="447"/>
        <v/>
      </c>
      <c r="BN223" s="119" t="str">
        <f t="shared" si="448"/>
        <v/>
      </c>
      <c r="BO223" s="119" t="str">
        <f t="shared" si="449"/>
        <v/>
      </c>
      <c r="BP223" s="17" t="str">
        <f t="shared" si="450"/>
        <v/>
      </c>
      <c r="BQ223" s="17" t="str">
        <f t="shared" si="451"/>
        <v/>
      </c>
      <c r="BR223" s="17" t="str">
        <f>IF(OR(BP223="",COUNTIF($BO$3:BO223,BO223)&lt;&gt;1),"",SUMIF(BO$3:BO$1048576,BO223,BP$3:BP$1048576))</f>
        <v/>
      </c>
      <c r="BS223" s="17" t="str">
        <f t="shared" si="452"/>
        <v/>
      </c>
      <c r="BT223" s="17" t="str">
        <f t="shared" si="453"/>
        <v/>
      </c>
      <c r="BU223" s="17" t="str">
        <f t="shared" si="454"/>
        <v/>
      </c>
      <c r="BV223" s="24" t="str">
        <f t="shared" si="455"/>
        <v/>
      </c>
      <c r="BW223" s="24" t="str">
        <f t="shared" si="456"/>
        <v/>
      </c>
      <c r="BX223" s="24" t="str">
        <f t="shared" si="457"/>
        <v/>
      </c>
      <c r="BY223" s="26" t="str">
        <f t="shared" si="458"/>
        <v/>
      </c>
      <c r="BZ223" s="26" t="str">
        <f t="shared" si="459"/>
        <v/>
      </c>
      <c r="CA223" s="26" t="str">
        <f t="shared" si="460"/>
        <v/>
      </c>
      <c r="CB223" s="66" t="str">
        <f t="shared" si="461"/>
        <v/>
      </c>
      <c r="CC223" s="65" t="str">
        <f t="shared" si="462"/>
        <v/>
      </c>
      <c r="CD223" s="26" t="str">
        <f t="shared" si="463"/>
        <v/>
      </c>
      <c r="CE223" s="26" t="str">
        <f t="shared" si="464"/>
        <v/>
      </c>
      <c r="CF223" s="193" t="str">
        <f t="shared" si="465"/>
        <v/>
      </c>
      <c r="CG223" s="193" t="str">
        <f t="shared" si="466"/>
        <v/>
      </c>
      <c r="CH223" s="26" t="str">
        <f t="shared" si="467"/>
        <v/>
      </c>
      <c r="CI223" s="26" t="str">
        <f t="shared" si="468"/>
        <v/>
      </c>
      <c r="CJ223" s="65" t="str">
        <f t="shared" si="469"/>
        <v/>
      </c>
      <c r="CK223" s="65" t="str">
        <f t="shared" si="470"/>
        <v/>
      </c>
      <c r="CL223" s="64" t="str">
        <f t="shared" si="471"/>
        <v/>
      </c>
      <c r="CM223" s="64" t="str">
        <f t="shared" si="472"/>
        <v/>
      </c>
      <c r="CN223" s="65" t="str">
        <f t="shared" si="473"/>
        <v/>
      </c>
      <c r="CP223" s="63" t="str">
        <f>IF(BH223="","",MAX($CP$3:CP222)+1)</f>
        <v/>
      </c>
      <c r="CQ223" s="24" t="str">
        <f t="shared" si="474"/>
        <v/>
      </c>
      <c r="CR223" s="24" t="str">
        <f t="shared" si="475"/>
        <v/>
      </c>
      <c r="CS223" s="24" t="str">
        <f t="shared" si="476"/>
        <v/>
      </c>
      <c r="CT223" s="58" t="str">
        <f>IF(BO223="","",COUNTIF($BO$3:BO223,BO223)&amp;"@"&amp;BO223)</f>
        <v/>
      </c>
      <c r="CU223" s="16" t="str">
        <f t="shared" si="414"/>
        <v/>
      </c>
      <c r="CV223" s="63" t="str">
        <f t="shared" si="477"/>
        <v/>
      </c>
      <c r="CW223" s="16" t="str">
        <f t="shared" si="478"/>
        <v/>
      </c>
      <c r="CX223" s="16" t="str">
        <f t="shared" si="479"/>
        <v/>
      </c>
      <c r="CY223" s="16" t="str">
        <f t="shared" si="480"/>
        <v/>
      </c>
      <c r="CZ223" s="85" t="str">
        <f t="shared" si="481"/>
        <v/>
      </c>
      <c r="DA223" s="16" t="str">
        <f t="shared" si="482"/>
        <v/>
      </c>
      <c r="DB223" s="16" t="str">
        <f t="shared" si="483"/>
        <v/>
      </c>
      <c r="DC223" s="28" t="str">
        <f>IF(CP223="","",$DC$1&amp;(INDEX(価格設定!D$1:XFD$3,ROW(価格設定!$D$3),MATCH($AW223,価格設定!D$1:XFD$1,1))*100)&amp;"%")</f>
        <v/>
      </c>
      <c r="DD223" s="28" t="str">
        <f>IF(CP223="","",$DD$1&amp;(INDEX(価格設定!D$1:XFD$3,ROW(価格設定!$D$2),MATCH($AW223,価格設定!D$1:XFD$1,1))*100)&amp;"%")</f>
        <v/>
      </c>
      <c r="DE223" s="29" t="str">
        <f t="shared" si="484"/>
        <v/>
      </c>
      <c r="DG223" s="58" t="str">
        <f t="shared" si="485"/>
        <v/>
      </c>
      <c r="DH223" s="58" t="str">
        <f t="shared" si="486"/>
        <v/>
      </c>
      <c r="DI223" s="58" t="str">
        <f t="shared" si="487"/>
        <v/>
      </c>
      <c r="DJ223" s="85" t="str">
        <f t="shared" si="488"/>
        <v/>
      </c>
      <c r="DL223" s="58" t="str">
        <f>IF(COUNTIF(DG$3:DG$1048576,DG223)=COUNTIF($DG$3:$DG223,DG223),DG223,"")</f>
        <v/>
      </c>
      <c r="DM223" s="85" t="str">
        <f t="shared" si="489"/>
        <v/>
      </c>
      <c r="DN223" s="85" t="str">
        <f t="shared" si="415"/>
        <v/>
      </c>
      <c r="DO223" s="85" t="str">
        <f t="shared" si="415"/>
        <v/>
      </c>
      <c r="DP223" s="303"/>
      <c r="DQ223" s="17" t="str">
        <f t="shared" si="416"/>
        <v/>
      </c>
      <c r="DR223" s="17" t="str">
        <f t="shared" si="417"/>
        <v/>
      </c>
      <c r="DS223" s="17" t="str">
        <f t="shared" si="418"/>
        <v/>
      </c>
      <c r="DU223" s="16" t="str">
        <f t="shared" si="490"/>
        <v/>
      </c>
      <c r="DV223" s="16" t="str">
        <f>IF(DU223="","",COUNT($DU$3:DU223))</f>
        <v/>
      </c>
      <c r="DW223" s="16" t="str">
        <f t="shared" si="491"/>
        <v/>
      </c>
      <c r="DX223" s="16" t="str">
        <f t="shared" si="492"/>
        <v/>
      </c>
      <c r="DY223" s="16" t="str">
        <f>IF(DZ223="","",COUNTIF(DZ$3:DZ223,DZ223))</f>
        <v/>
      </c>
      <c r="DZ223" s="16" t="str">
        <f t="shared" si="493"/>
        <v/>
      </c>
      <c r="EA223" s="16" t="str">
        <f t="shared" si="494"/>
        <v/>
      </c>
      <c r="EB223" s="16" t="str">
        <f t="shared" si="495"/>
        <v/>
      </c>
      <c r="EC223" s="16" t="str">
        <f t="shared" si="496"/>
        <v/>
      </c>
      <c r="ED223" s="16" t="str">
        <f t="shared" si="497"/>
        <v/>
      </c>
      <c r="EE223" s="16" t="str">
        <f t="shared" si="498"/>
        <v/>
      </c>
      <c r="EF223" s="16" t="str">
        <f t="shared" si="499"/>
        <v/>
      </c>
      <c r="EG223" s="16" t="str">
        <f t="shared" si="500"/>
        <v/>
      </c>
      <c r="EH223" s="16" t="str">
        <f t="shared" si="501"/>
        <v/>
      </c>
      <c r="EI223" s="16" t="str">
        <f t="shared" si="502"/>
        <v/>
      </c>
      <c r="EJ223" s="16" t="str">
        <f t="shared" si="503"/>
        <v/>
      </c>
      <c r="EK223" s="16" t="str">
        <f t="shared" si="504"/>
        <v/>
      </c>
      <c r="EL223" s="58" t="str">
        <f t="shared" si="505"/>
        <v/>
      </c>
      <c r="EM223" s="58" t="str">
        <f>IF(OR($DZ223="",CR223=""),IF($EL223="","",$EL223),IF(OR(CR223="なし",CR223=0),領収書!$H$1,CR223))</f>
        <v/>
      </c>
      <c r="EN223" s="58" t="str">
        <f>IF(OR($DZ223="",CS223=""),IF($EL223="","",$EL223),IF(OR(CS223="なし",CS223=0),入力!$EN$1,CS223))</f>
        <v/>
      </c>
      <c r="EO223" s="63" t="str">
        <f t="shared" si="506"/>
        <v/>
      </c>
      <c r="EP223" s="63" t="str">
        <f t="shared" si="507"/>
        <v/>
      </c>
      <c r="ER223" s="16" t="str">
        <f>IF(AND(COUNTIF($ET$3:ET223,ET223)=1,ET223&lt;&gt;""),MAX($ER$3:ER222)+1,"")</f>
        <v/>
      </c>
      <c r="ES223" s="16" t="str">
        <f>IF(価格設定!B225="","",価格設定!B225)</f>
        <v/>
      </c>
      <c r="ET223" s="16" t="str">
        <f>IF(価格設定!C225="","",価格設定!C225)</f>
        <v/>
      </c>
      <c r="EV223" s="16" t="str">
        <f t="shared" si="419"/>
        <v/>
      </c>
      <c r="EW223" s="16" t="str">
        <f t="shared" si="508"/>
        <v/>
      </c>
    </row>
    <row r="224" spans="1:153" ht="30" customHeight="1" x14ac:dyDescent="0.2">
      <c r="A224" s="225"/>
      <c r="B224" s="212"/>
      <c r="C224" s="221"/>
      <c r="D224" s="164"/>
      <c r="E224" s="165"/>
      <c r="F224" s="166"/>
      <c r="G224" s="167"/>
      <c r="H224" s="179"/>
      <c r="I224" s="306"/>
      <c r="J224" s="169"/>
      <c r="K224" s="179"/>
      <c r="L224" s="186"/>
      <c r="M224" s="186"/>
      <c r="N224" s="168"/>
      <c r="O224" s="170"/>
      <c r="P224" s="212"/>
      <c r="Q224" s="179" t="str">
        <f>IFERROR(IF(H224="","",IFERROR(INDEX(価格設定!$B$5:$B$1048576,MATCH(H224,価格設定!$B$5:$B$1048576,0),0),INDEX(価格設定!$B$5:$B$1048576,MATCH("*"&amp;H224&amp;"*",価格設定!$B$5:$B$1048576,0),0))),H224)</f>
        <v/>
      </c>
      <c r="R224" s="250" t="str">
        <f>IFERROR(IF(Q224="",IF(K224="","",K224),IF(K224="",IF(INDEX(価格設定!$C$5:$C$1048576,MATCH(Q224,価格設定!$B$5:$B$1048576,0),0)=0,"",INDEX(価格設定!$C$5:$C$1048576,MATCH(Q224,価格設定!$B$5:$B$1048576,0),0)),IF(K224="なし","",K224))),"")</f>
        <v/>
      </c>
      <c r="S224" s="308" t="str">
        <f t="shared" si="420"/>
        <v/>
      </c>
      <c r="T224" s="126" t="str">
        <f>IFERROR(IF(J224="",IF(INDEX(価格設定!$E$5:$R$1048576,MATCH($Q224,価格設定!B$5:B$1048576,0),MATCH($AW224,価格設定!E$1:X$1,1))=0,"",INDEX(価格設定!$E$5:$R$1048576,MATCH($Q224,価格設定!B$5:B$1048576,0),MATCH($AW224,価格設定!E$1:X$1,1))),J224),"")</f>
        <v/>
      </c>
      <c r="U224" s="126" t="str">
        <f t="shared" si="421"/>
        <v/>
      </c>
      <c r="V224" s="132" t="str">
        <f t="shared" si="422"/>
        <v/>
      </c>
      <c r="W224" s="127" t="str">
        <f>IFERROR(IF(OR(T224="",T224&lt;0),"",IFERROR(INDEX(価格設定!E$2:X$3,IF(AND(K224=$K$1,$K$1&lt;&gt;""),ROW(価格設定!$D$3)-1,MATCH(INDEX(価格設定!$D$5:$D$1048576,MATCH(Q224,価格設定!$B$5:$B$1048576,0),0),価格設定!$D$2:$D$3,0)),MATCH($AW224,価格設定!E$1:X$1,1)),INDEX(価格設定!E$2:X$2,0,MATCH($AW224,価格設定!E$1:X$1,1)))),"")</f>
        <v/>
      </c>
      <c r="X224" s="126" t="str">
        <f t="shared" si="413"/>
        <v/>
      </c>
      <c r="Y224" s="128" t="str">
        <f t="shared" si="423"/>
        <v/>
      </c>
      <c r="Z224" s="126" t="str">
        <f t="shared" si="424"/>
        <v/>
      </c>
      <c r="AA224" s="129" t="str">
        <f t="shared" si="425"/>
        <v/>
      </c>
      <c r="AB224" s="126" t="str">
        <f t="shared" si="426"/>
        <v/>
      </c>
      <c r="AC224" s="280" t="str">
        <f t="shared" si="427"/>
        <v/>
      </c>
      <c r="AD224" s="15"/>
      <c r="AE224" s="204" t="str">
        <f>IF(AF224="","",COUNT($AF$3:AF224))</f>
        <v/>
      </c>
      <c r="AF224" s="206" t="str">
        <f t="shared" si="428"/>
        <v/>
      </c>
      <c r="AG224" s="204" t="str">
        <f t="shared" si="429"/>
        <v/>
      </c>
      <c r="AH224" s="204" t="str">
        <f t="shared" si="430"/>
        <v/>
      </c>
      <c r="AI224" s="287"/>
      <c r="AJ224" s="15"/>
      <c r="AK224" s="138" t="str">
        <f t="shared" si="431"/>
        <v/>
      </c>
      <c r="AL224" s="131" t="str">
        <f t="shared" si="432"/>
        <v/>
      </c>
      <c r="AM224" s="131" t="str">
        <f t="shared" si="433"/>
        <v/>
      </c>
      <c r="AN224" s="313" t="str">
        <f t="shared" si="434"/>
        <v/>
      </c>
      <c r="AO224" s="316" t="str">
        <f t="shared" si="435"/>
        <v/>
      </c>
      <c r="AP224" s="18"/>
      <c r="AQ224" s="3" t="str">
        <f>IF(F224="","",MAX($AQ$3:AQ223)+1)</f>
        <v/>
      </c>
      <c r="AR224" s="3" t="str">
        <f>IF(OR(AQ224="",BB224=""),"",MAX($AR$3:AR223)+1)</f>
        <v/>
      </c>
      <c r="AS224" s="3" t="str">
        <f>IF(CQ224="","",RANK(CQ224,CQ$3:CQ$1048576,1)+COUNTIF($CQ$3:CQ224,CQ224)-1)</f>
        <v/>
      </c>
      <c r="AT224" s="21" t="str">
        <f>IF(C224="",IF(OR(AND($H224&lt;&gt;"",C224=""),AND($F223=$F224,$AZ224&lt;&gt;""),COUNTA($H$3:$H$1048576,#REF!,$F$3:$F$1048576)&gt;COUNTA($H$3:$H224,#REF!,$F$3:$F224),$AZ224&lt;&gt;""),INDEX(AT$3:AT$1048576,MATCH(MAX($AQ$3:$AQ223),$AQ$3:$AQ$1048576,0),0),""),C224)</f>
        <v/>
      </c>
      <c r="AU224" s="21" t="str">
        <f>IF(D224="",IF(OR(AND($H224&lt;&gt;"",D224=""),AND($F223=$F224,$AZ224&lt;&gt;""),COUNTA($H$3:$H$1048576,#REF!,$F$3:$F$1048576)&gt;COUNTA($H$3:$H224,#REF!,$F$3:$F224),$AZ224&lt;&gt;""),INDEX(AU$3:AU$1048576,MATCH(MAX($AQ$3:$AQ223),$AQ$3:$AQ$1048576,0),0),""),D224)</f>
        <v/>
      </c>
      <c r="AV224" s="21" t="str">
        <f>IF(E224="",IF(OR(AND($H224&lt;&gt;"",E224=""),AND($F223=$F224,$AZ224&lt;&gt;""),COUNTA($H$3:$H$1048576,#REF!,$F$3:$F$1048576)&gt;COUNTA($H$3:$H224,#REF!,$F$3:$F224),$AZ224&lt;&gt;""),INDEX(AV$3:AV$1048576,MATCH(MAX($AQ$3:$AQ223),$AQ$3:$AQ$1048576,0),0),""),E224)</f>
        <v/>
      </c>
      <c r="AW224" s="24" t="str">
        <f t="shared" si="436"/>
        <v/>
      </c>
      <c r="AX224" s="13" t="str">
        <f t="shared" si="437"/>
        <v/>
      </c>
      <c r="AY224" s="4" t="str">
        <f t="shared" si="438"/>
        <v/>
      </c>
      <c r="AZ224" s="4" t="str">
        <f>IF(AX224="",IF(OR(AND(H224&lt;&gt;"",F224=""),COUNTA($H$3:$H$1048576)&gt;COUNTA($H$3:$H224)),INDEX(AX$3:AX224,MATCH(MAX($AQ$3:AQ224),AQ$3:AQ224,0),0),""),AX224)</f>
        <v/>
      </c>
      <c r="BA224" s="4" t="str">
        <f>IF(AY224="",IF(AND(H224&lt;&gt;"",F224=""),INDEX(AY$3:AY224,MATCH(MAX($AQ$3:AQ224),AQ$3:AQ224,0),0),""),AY224)</f>
        <v/>
      </c>
      <c r="BB224" s="82" t="str">
        <f>IF(BC224="","",RANK(BC224,BC$3:BC$1048576,1)+COUNTIF($BC$3:BC224,BC224)-1)</f>
        <v/>
      </c>
      <c r="BC224" s="139" t="str">
        <f t="shared" si="439"/>
        <v/>
      </c>
      <c r="BD224" s="46" t="str">
        <f t="shared" si="440"/>
        <v/>
      </c>
      <c r="BE224" s="46" t="str">
        <f t="shared" si="441"/>
        <v/>
      </c>
      <c r="BF224" s="46" t="str">
        <f t="shared" si="442"/>
        <v/>
      </c>
      <c r="BG224" s="4" t="str">
        <f t="shared" si="443"/>
        <v/>
      </c>
      <c r="BH224" s="180" t="str">
        <f t="shared" si="444"/>
        <v/>
      </c>
      <c r="BI224" s="16" t="str">
        <f t="shared" si="445"/>
        <v/>
      </c>
      <c r="BJ224" s="52" t="str">
        <f>IF(BI224="","",IF(W224="","",IF(AND(K224=$K$1,$K$1&lt;&gt;""),$BT$2,IFERROR(IF(INDEX(価格設定!$D$5:$D$1048576,MATCH(Q224,価格設定!$B$5:$B$1048576,0),0)=価格設定!$D$3,$BT$2,$BS$2),$BS$2))))</f>
        <v/>
      </c>
      <c r="BK224" s="16" t="str">
        <f>IF(BI224="","",IF(COUNTIF($BI$3:BI224,BI224)=1,1,IF(AND(BI223=BI224,BH224=""),BK223,COUNTIF($BH$3:BH224,BH224))))</f>
        <v/>
      </c>
      <c r="BL224" s="52" t="str">
        <f t="shared" si="446"/>
        <v/>
      </c>
      <c r="BM224" s="52" t="str">
        <f t="shared" si="447"/>
        <v/>
      </c>
      <c r="BN224" s="119" t="str">
        <f t="shared" si="448"/>
        <v/>
      </c>
      <c r="BO224" s="119" t="str">
        <f t="shared" si="449"/>
        <v/>
      </c>
      <c r="BP224" s="17" t="str">
        <f t="shared" si="450"/>
        <v/>
      </c>
      <c r="BQ224" s="17" t="str">
        <f t="shared" si="451"/>
        <v/>
      </c>
      <c r="BR224" s="17" t="str">
        <f>IF(OR(BP224="",COUNTIF($BO$3:BO224,BO224)&lt;&gt;1),"",SUMIF(BO$3:BO$1048576,BO224,BP$3:BP$1048576))</f>
        <v/>
      </c>
      <c r="BS224" s="17" t="str">
        <f t="shared" si="452"/>
        <v/>
      </c>
      <c r="BT224" s="17" t="str">
        <f t="shared" si="453"/>
        <v/>
      </c>
      <c r="BU224" s="17" t="str">
        <f t="shared" si="454"/>
        <v/>
      </c>
      <c r="BV224" s="24" t="str">
        <f t="shared" si="455"/>
        <v/>
      </c>
      <c r="BW224" s="24" t="str">
        <f t="shared" si="456"/>
        <v/>
      </c>
      <c r="BX224" s="24" t="str">
        <f t="shared" si="457"/>
        <v/>
      </c>
      <c r="BY224" s="26" t="str">
        <f t="shared" si="458"/>
        <v/>
      </c>
      <c r="BZ224" s="26" t="str">
        <f t="shared" si="459"/>
        <v/>
      </c>
      <c r="CA224" s="26" t="str">
        <f t="shared" si="460"/>
        <v/>
      </c>
      <c r="CB224" s="66" t="str">
        <f t="shared" si="461"/>
        <v/>
      </c>
      <c r="CC224" s="65" t="str">
        <f t="shared" si="462"/>
        <v/>
      </c>
      <c r="CD224" s="26" t="str">
        <f t="shared" si="463"/>
        <v/>
      </c>
      <c r="CE224" s="26" t="str">
        <f t="shared" si="464"/>
        <v/>
      </c>
      <c r="CF224" s="193" t="str">
        <f t="shared" si="465"/>
        <v/>
      </c>
      <c r="CG224" s="193" t="str">
        <f t="shared" si="466"/>
        <v/>
      </c>
      <c r="CH224" s="26" t="str">
        <f t="shared" si="467"/>
        <v/>
      </c>
      <c r="CI224" s="26" t="str">
        <f t="shared" si="468"/>
        <v/>
      </c>
      <c r="CJ224" s="65" t="str">
        <f t="shared" si="469"/>
        <v/>
      </c>
      <c r="CK224" s="65" t="str">
        <f t="shared" si="470"/>
        <v/>
      </c>
      <c r="CL224" s="64" t="str">
        <f t="shared" si="471"/>
        <v/>
      </c>
      <c r="CM224" s="64" t="str">
        <f t="shared" si="472"/>
        <v/>
      </c>
      <c r="CN224" s="65" t="str">
        <f t="shared" si="473"/>
        <v/>
      </c>
      <c r="CP224" s="63" t="str">
        <f>IF(BH224="","",MAX($CP$3:CP223)+1)</f>
        <v/>
      </c>
      <c r="CQ224" s="24" t="str">
        <f t="shared" si="474"/>
        <v/>
      </c>
      <c r="CR224" s="24" t="str">
        <f t="shared" si="475"/>
        <v/>
      </c>
      <c r="CS224" s="24" t="str">
        <f t="shared" si="476"/>
        <v/>
      </c>
      <c r="CT224" s="58" t="str">
        <f>IF(BO224="","",COUNTIF($BO$3:BO224,BO224)&amp;"@"&amp;BO224)</f>
        <v/>
      </c>
      <c r="CU224" s="16" t="str">
        <f t="shared" si="414"/>
        <v/>
      </c>
      <c r="CV224" s="63" t="str">
        <f t="shared" si="477"/>
        <v/>
      </c>
      <c r="CW224" s="16" t="str">
        <f t="shared" si="478"/>
        <v/>
      </c>
      <c r="CX224" s="16" t="str">
        <f t="shared" si="479"/>
        <v/>
      </c>
      <c r="CY224" s="16" t="str">
        <f t="shared" si="480"/>
        <v/>
      </c>
      <c r="CZ224" s="85" t="str">
        <f t="shared" si="481"/>
        <v/>
      </c>
      <c r="DA224" s="16" t="str">
        <f t="shared" si="482"/>
        <v/>
      </c>
      <c r="DB224" s="16" t="str">
        <f t="shared" si="483"/>
        <v/>
      </c>
      <c r="DC224" s="28" t="str">
        <f>IF(CP224="","",$DC$1&amp;(INDEX(価格設定!D$1:XFD$3,ROW(価格設定!$D$3),MATCH($AW224,価格設定!D$1:XFD$1,1))*100)&amp;"%")</f>
        <v/>
      </c>
      <c r="DD224" s="28" t="str">
        <f>IF(CP224="","",$DD$1&amp;(INDEX(価格設定!D$1:XFD$3,ROW(価格設定!$D$2),MATCH($AW224,価格設定!D$1:XFD$1,1))*100)&amp;"%")</f>
        <v/>
      </c>
      <c r="DE224" s="29" t="str">
        <f t="shared" si="484"/>
        <v/>
      </c>
      <c r="DG224" s="58" t="str">
        <f t="shared" si="485"/>
        <v/>
      </c>
      <c r="DH224" s="58" t="str">
        <f t="shared" si="486"/>
        <v/>
      </c>
      <c r="DI224" s="58" t="str">
        <f t="shared" si="487"/>
        <v/>
      </c>
      <c r="DJ224" s="85" t="str">
        <f t="shared" si="488"/>
        <v/>
      </c>
      <c r="DL224" s="58" t="str">
        <f>IF(COUNTIF(DG$3:DG$1048576,DG224)=COUNTIF($DG$3:$DG224,DG224),DG224,"")</f>
        <v/>
      </c>
      <c r="DM224" s="85" t="str">
        <f t="shared" si="489"/>
        <v/>
      </c>
      <c r="DN224" s="85" t="str">
        <f t="shared" si="415"/>
        <v/>
      </c>
      <c r="DO224" s="85" t="str">
        <f t="shared" si="415"/>
        <v/>
      </c>
      <c r="DP224" s="303"/>
      <c r="DQ224" s="17" t="str">
        <f t="shared" si="416"/>
        <v/>
      </c>
      <c r="DR224" s="17" t="str">
        <f t="shared" si="417"/>
        <v/>
      </c>
      <c r="DS224" s="17" t="str">
        <f t="shared" si="418"/>
        <v/>
      </c>
      <c r="DU224" s="16" t="str">
        <f t="shared" si="490"/>
        <v/>
      </c>
      <c r="DV224" s="16" t="str">
        <f>IF(DU224="","",COUNT($DU$3:DU224))</f>
        <v/>
      </c>
      <c r="DW224" s="16" t="str">
        <f t="shared" si="491"/>
        <v/>
      </c>
      <c r="DX224" s="16" t="str">
        <f t="shared" si="492"/>
        <v/>
      </c>
      <c r="DY224" s="16" t="str">
        <f>IF(DZ224="","",COUNTIF(DZ$3:DZ224,DZ224))</f>
        <v/>
      </c>
      <c r="DZ224" s="16" t="str">
        <f t="shared" si="493"/>
        <v/>
      </c>
      <c r="EA224" s="16" t="str">
        <f t="shared" si="494"/>
        <v/>
      </c>
      <c r="EB224" s="16" t="str">
        <f t="shared" si="495"/>
        <v/>
      </c>
      <c r="EC224" s="16" t="str">
        <f t="shared" si="496"/>
        <v/>
      </c>
      <c r="ED224" s="16" t="str">
        <f t="shared" si="497"/>
        <v/>
      </c>
      <c r="EE224" s="16" t="str">
        <f t="shared" si="498"/>
        <v/>
      </c>
      <c r="EF224" s="16" t="str">
        <f t="shared" si="499"/>
        <v/>
      </c>
      <c r="EG224" s="16" t="str">
        <f t="shared" si="500"/>
        <v/>
      </c>
      <c r="EH224" s="16" t="str">
        <f t="shared" si="501"/>
        <v/>
      </c>
      <c r="EI224" s="16" t="str">
        <f t="shared" si="502"/>
        <v/>
      </c>
      <c r="EJ224" s="16" t="str">
        <f t="shared" si="503"/>
        <v/>
      </c>
      <c r="EK224" s="16" t="str">
        <f t="shared" si="504"/>
        <v/>
      </c>
      <c r="EL224" s="58" t="str">
        <f t="shared" si="505"/>
        <v/>
      </c>
      <c r="EM224" s="58" t="str">
        <f>IF(OR($DZ224="",CR224=""),IF($EL224="","",$EL224),IF(OR(CR224="なし",CR224=0),領収書!$H$1,CR224))</f>
        <v/>
      </c>
      <c r="EN224" s="58" t="str">
        <f>IF(OR($DZ224="",CS224=""),IF($EL224="","",$EL224),IF(OR(CS224="なし",CS224=0),入力!$EN$1,CS224))</f>
        <v/>
      </c>
      <c r="EO224" s="63" t="str">
        <f t="shared" si="506"/>
        <v/>
      </c>
      <c r="EP224" s="63" t="str">
        <f t="shared" si="507"/>
        <v/>
      </c>
      <c r="ER224" s="16" t="str">
        <f>IF(AND(COUNTIF($ET$3:ET224,ET224)=1,ET224&lt;&gt;""),MAX($ER$3:ER223)+1,"")</f>
        <v/>
      </c>
      <c r="ES224" s="16" t="str">
        <f>IF(価格設定!B226="","",価格設定!B226)</f>
        <v/>
      </c>
      <c r="ET224" s="16" t="str">
        <f>IF(価格設定!C226="","",価格設定!C226)</f>
        <v/>
      </c>
      <c r="EV224" s="16" t="str">
        <f t="shared" si="419"/>
        <v/>
      </c>
      <c r="EW224" s="16" t="str">
        <f t="shared" si="508"/>
        <v/>
      </c>
    </row>
    <row r="225" spans="1:153" ht="30" customHeight="1" x14ac:dyDescent="0.2">
      <c r="A225" s="225"/>
      <c r="B225" s="212"/>
      <c r="C225" s="221"/>
      <c r="D225" s="164"/>
      <c r="E225" s="165"/>
      <c r="F225" s="166"/>
      <c r="G225" s="167"/>
      <c r="H225" s="179"/>
      <c r="I225" s="306"/>
      <c r="J225" s="169"/>
      <c r="K225" s="179"/>
      <c r="L225" s="186"/>
      <c r="M225" s="186"/>
      <c r="N225" s="168"/>
      <c r="O225" s="170"/>
      <c r="P225" s="212"/>
      <c r="Q225" s="179" t="str">
        <f>IFERROR(IF(H225="","",IFERROR(INDEX(価格設定!$B$5:$B$1048576,MATCH(H225,価格設定!$B$5:$B$1048576,0),0),INDEX(価格設定!$B$5:$B$1048576,MATCH("*"&amp;H225&amp;"*",価格設定!$B$5:$B$1048576,0),0))),H225)</f>
        <v/>
      </c>
      <c r="R225" s="250" t="str">
        <f>IFERROR(IF(Q225="",IF(K225="","",K225),IF(K225="",IF(INDEX(価格設定!$C$5:$C$1048576,MATCH(Q225,価格設定!$B$5:$B$1048576,0),0)=0,"",INDEX(価格設定!$C$5:$C$1048576,MATCH(Q225,価格設定!$B$5:$B$1048576,0),0)),IF(K225="なし","",K225))),"")</f>
        <v/>
      </c>
      <c r="S225" s="308" t="str">
        <f t="shared" si="420"/>
        <v/>
      </c>
      <c r="T225" s="126" t="str">
        <f>IFERROR(IF(J225="",IF(INDEX(価格設定!$E$5:$R$1048576,MATCH($Q225,価格設定!B$5:B$1048576,0),MATCH($AW225,価格設定!E$1:X$1,1))=0,"",INDEX(価格設定!$E$5:$R$1048576,MATCH($Q225,価格設定!B$5:B$1048576,0),MATCH($AW225,価格設定!E$1:X$1,1))),J225),"")</f>
        <v/>
      </c>
      <c r="U225" s="126" t="str">
        <f t="shared" si="421"/>
        <v/>
      </c>
      <c r="V225" s="132" t="str">
        <f t="shared" si="422"/>
        <v/>
      </c>
      <c r="W225" s="127" t="str">
        <f>IFERROR(IF(OR(T225="",T225&lt;0),"",IFERROR(INDEX(価格設定!E$2:X$3,IF(AND(K225=$K$1,$K$1&lt;&gt;""),ROW(価格設定!$D$3)-1,MATCH(INDEX(価格設定!$D$5:$D$1048576,MATCH(Q225,価格設定!$B$5:$B$1048576,0),0),価格設定!$D$2:$D$3,0)),MATCH($AW225,価格設定!E$1:X$1,1)),INDEX(価格設定!E$2:X$2,0,MATCH($AW225,価格設定!E$1:X$1,1)))),"")</f>
        <v/>
      </c>
      <c r="X225" s="126" t="str">
        <f t="shared" si="413"/>
        <v/>
      </c>
      <c r="Y225" s="128" t="str">
        <f t="shared" si="423"/>
        <v/>
      </c>
      <c r="Z225" s="126" t="str">
        <f t="shared" si="424"/>
        <v/>
      </c>
      <c r="AA225" s="129" t="str">
        <f t="shared" si="425"/>
        <v/>
      </c>
      <c r="AB225" s="126" t="str">
        <f t="shared" si="426"/>
        <v/>
      </c>
      <c r="AC225" s="280" t="str">
        <f t="shared" si="427"/>
        <v/>
      </c>
      <c r="AD225" s="15"/>
      <c r="AE225" s="204" t="str">
        <f>IF(AF225="","",COUNT($AF$3:AF225))</f>
        <v/>
      </c>
      <c r="AF225" s="206" t="str">
        <f t="shared" si="428"/>
        <v/>
      </c>
      <c r="AG225" s="204" t="str">
        <f t="shared" si="429"/>
        <v/>
      </c>
      <c r="AH225" s="204" t="str">
        <f t="shared" si="430"/>
        <v/>
      </c>
      <c r="AI225" s="287"/>
      <c r="AJ225" s="15"/>
      <c r="AK225" s="138" t="str">
        <f t="shared" si="431"/>
        <v/>
      </c>
      <c r="AL225" s="131" t="str">
        <f t="shared" si="432"/>
        <v/>
      </c>
      <c r="AM225" s="131" t="str">
        <f t="shared" si="433"/>
        <v/>
      </c>
      <c r="AN225" s="313" t="str">
        <f t="shared" si="434"/>
        <v/>
      </c>
      <c r="AO225" s="316" t="str">
        <f t="shared" si="435"/>
        <v/>
      </c>
      <c r="AP225" s="18"/>
      <c r="AQ225" s="3" t="str">
        <f>IF(F225="","",MAX($AQ$3:AQ224)+1)</f>
        <v/>
      </c>
      <c r="AR225" s="3" t="str">
        <f>IF(OR(AQ225="",BB225=""),"",MAX($AR$3:AR224)+1)</f>
        <v/>
      </c>
      <c r="AS225" s="3" t="str">
        <f>IF(CQ225="","",RANK(CQ225,CQ$3:CQ$1048576,1)+COUNTIF($CQ$3:CQ225,CQ225)-1)</f>
        <v/>
      </c>
      <c r="AT225" s="21" t="str">
        <f>IF(C225="",IF(OR(AND($H225&lt;&gt;"",C225=""),AND($F224=$F225,$AZ225&lt;&gt;""),COUNTA($H$3:$H$1048576,#REF!,$F$3:$F$1048576)&gt;COUNTA($H$3:$H225,#REF!,$F$3:$F225),$AZ225&lt;&gt;""),INDEX(AT$3:AT$1048576,MATCH(MAX($AQ$3:$AQ224),$AQ$3:$AQ$1048576,0),0),""),C225)</f>
        <v/>
      </c>
      <c r="AU225" s="21" t="str">
        <f>IF(D225="",IF(OR(AND($H225&lt;&gt;"",D225=""),AND($F224=$F225,$AZ225&lt;&gt;""),COUNTA($H$3:$H$1048576,#REF!,$F$3:$F$1048576)&gt;COUNTA($H$3:$H225,#REF!,$F$3:$F225),$AZ225&lt;&gt;""),INDEX(AU$3:AU$1048576,MATCH(MAX($AQ$3:$AQ224),$AQ$3:$AQ$1048576,0),0),""),D225)</f>
        <v/>
      </c>
      <c r="AV225" s="21" t="str">
        <f>IF(E225="",IF(OR(AND($H225&lt;&gt;"",E225=""),AND($F224=$F225,$AZ225&lt;&gt;""),COUNTA($H$3:$H$1048576,#REF!,$F$3:$F$1048576)&gt;COUNTA($H$3:$H225,#REF!,$F$3:$F225),$AZ225&lt;&gt;""),INDEX(AV$3:AV$1048576,MATCH(MAX($AQ$3:$AQ224),$AQ$3:$AQ$1048576,0),0),""),E225)</f>
        <v/>
      </c>
      <c r="AW225" s="24" t="str">
        <f t="shared" si="436"/>
        <v/>
      </c>
      <c r="AX225" s="13" t="str">
        <f t="shared" si="437"/>
        <v/>
      </c>
      <c r="AY225" s="4" t="str">
        <f t="shared" si="438"/>
        <v/>
      </c>
      <c r="AZ225" s="4" t="str">
        <f>IF(AX225="",IF(OR(AND(H225&lt;&gt;"",F225=""),COUNTA($H$3:$H$1048576)&gt;COUNTA($H$3:$H225)),INDEX(AX$3:AX225,MATCH(MAX($AQ$3:AQ225),AQ$3:AQ225,0),0),""),AX225)</f>
        <v/>
      </c>
      <c r="BA225" s="4" t="str">
        <f>IF(AY225="",IF(AND(H225&lt;&gt;"",F225=""),INDEX(AY$3:AY225,MATCH(MAX($AQ$3:AQ225),AQ$3:AQ225,0),0),""),AY225)</f>
        <v/>
      </c>
      <c r="BB225" s="82" t="str">
        <f>IF(BC225="","",RANK(BC225,BC$3:BC$1048576,1)+COUNTIF($BC$3:BC225,BC225)-1)</f>
        <v/>
      </c>
      <c r="BC225" s="139" t="str">
        <f t="shared" si="439"/>
        <v/>
      </c>
      <c r="BD225" s="46" t="str">
        <f t="shared" si="440"/>
        <v/>
      </c>
      <c r="BE225" s="46" t="str">
        <f t="shared" si="441"/>
        <v/>
      </c>
      <c r="BF225" s="46" t="str">
        <f t="shared" si="442"/>
        <v/>
      </c>
      <c r="BG225" s="4" t="str">
        <f t="shared" si="443"/>
        <v/>
      </c>
      <c r="BH225" s="180" t="str">
        <f t="shared" si="444"/>
        <v/>
      </c>
      <c r="BI225" s="16" t="str">
        <f t="shared" si="445"/>
        <v/>
      </c>
      <c r="BJ225" s="52" t="str">
        <f>IF(BI225="","",IF(W225="","",IF(AND(K225=$K$1,$K$1&lt;&gt;""),$BT$2,IFERROR(IF(INDEX(価格設定!$D$5:$D$1048576,MATCH(Q225,価格設定!$B$5:$B$1048576,0),0)=価格設定!$D$3,$BT$2,$BS$2),$BS$2))))</f>
        <v/>
      </c>
      <c r="BK225" s="16" t="str">
        <f>IF(BI225="","",IF(COUNTIF($BI$3:BI225,BI225)=1,1,IF(AND(BI224=BI225,BH225=""),BK224,COUNTIF($BH$3:BH225,BH225))))</f>
        <v/>
      </c>
      <c r="BL225" s="52" t="str">
        <f t="shared" si="446"/>
        <v/>
      </c>
      <c r="BM225" s="52" t="str">
        <f t="shared" si="447"/>
        <v/>
      </c>
      <c r="BN225" s="119" t="str">
        <f t="shared" si="448"/>
        <v/>
      </c>
      <c r="BO225" s="119" t="str">
        <f t="shared" si="449"/>
        <v/>
      </c>
      <c r="BP225" s="17" t="str">
        <f t="shared" si="450"/>
        <v/>
      </c>
      <c r="BQ225" s="17" t="str">
        <f t="shared" si="451"/>
        <v/>
      </c>
      <c r="BR225" s="17" t="str">
        <f>IF(OR(BP225="",COUNTIF($BO$3:BO225,BO225)&lt;&gt;1),"",SUMIF(BO$3:BO$1048576,BO225,BP$3:BP$1048576))</f>
        <v/>
      </c>
      <c r="BS225" s="17" t="str">
        <f t="shared" si="452"/>
        <v/>
      </c>
      <c r="BT225" s="17" t="str">
        <f t="shared" si="453"/>
        <v/>
      </c>
      <c r="BU225" s="17" t="str">
        <f t="shared" si="454"/>
        <v/>
      </c>
      <c r="BV225" s="24" t="str">
        <f t="shared" si="455"/>
        <v/>
      </c>
      <c r="BW225" s="24" t="str">
        <f t="shared" si="456"/>
        <v/>
      </c>
      <c r="BX225" s="24" t="str">
        <f t="shared" si="457"/>
        <v/>
      </c>
      <c r="BY225" s="26" t="str">
        <f t="shared" si="458"/>
        <v/>
      </c>
      <c r="BZ225" s="26" t="str">
        <f t="shared" si="459"/>
        <v/>
      </c>
      <c r="CA225" s="26" t="str">
        <f t="shared" si="460"/>
        <v/>
      </c>
      <c r="CB225" s="66" t="str">
        <f t="shared" si="461"/>
        <v/>
      </c>
      <c r="CC225" s="65" t="str">
        <f t="shared" si="462"/>
        <v/>
      </c>
      <c r="CD225" s="26" t="str">
        <f t="shared" si="463"/>
        <v/>
      </c>
      <c r="CE225" s="26" t="str">
        <f t="shared" si="464"/>
        <v/>
      </c>
      <c r="CF225" s="193" t="str">
        <f t="shared" si="465"/>
        <v/>
      </c>
      <c r="CG225" s="193" t="str">
        <f t="shared" si="466"/>
        <v/>
      </c>
      <c r="CH225" s="26" t="str">
        <f t="shared" si="467"/>
        <v/>
      </c>
      <c r="CI225" s="26" t="str">
        <f t="shared" si="468"/>
        <v/>
      </c>
      <c r="CJ225" s="65" t="str">
        <f t="shared" si="469"/>
        <v/>
      </c>
      <c r="CK225" s="65" t="str">
        <f t="shared" si="470"/>
        <v/>
      </c>
      <c r="CL225" s="64" t="str">
        <f t="shared" si="471"/>
        <v/>
      </c>
      <c r="CM225" s="64" t="str">
        <f t="shared" si="472"/>
        <v/>
      </c>
      <c r="CN225" s="65" t="str">
        <f t="shared" si="473"/>
        <v/>
      </c>
      <c r="CP225" s="63" t="str">
        <f>IF(BH225="","",MAX($CP$3:CP224)+1)</f>
        <v/>
      </c>
      <c r="CQ225" s="24" t="str">
        <f t="shared" si="474"/>
        <v/>
      </c>
      <c r="CR225" s="24" t="str">
        <f t="shared" si="475"/>
        <v/>
      </c>
      <c r="CS225" s="24" t="str">
        <f t="shared" si="476"/>
        <v/>
      </c>
      <c r="CT225" s="58" t="str">
        <f>IF(BO225="","",COUNTIF($BO$3:BO225,BO225)&amp;"@"&amp;BO225)</f>
        <v/>
      </c>
      <c r="CU225" s="16" t="str">
        <f t="shared" si="414"/>
        <v/>
      </c>
      <c r="CV225" s="63" t="str">
        <f t="shared" si="477"/>
        <v/>
      </c>
      <c r="CW225" s="16" t="str">
        <f t="shared" si="478"/>
        <v/>
      </c>
      <c r="CX225" s="16" t="str">
        <f t="shared" si="479"/>
        <v/>
      </c>
      <c r="CY225" s="16" t="str">
        <f t="shared" si="480"/>
        <v/>
      </c>
      <c r="CZ225" s="85" t="str">
        <f t="shared" si="481"/>
        <v/>
      </c>
      <c r="DA225" s="16" t="str">
        <f t="shared" si="482"/>
        <v/>
      </c>
      <c r="DB225" s="16" t="str">
        <f t="shared" si="483"/>
        <v/>
      </c>
      <c r="DC225" s="28" t="str">
        <f>IF(CP225="","",$DC$1&amp;(INDEX(価格設定!D$1:XFD$3,ROW(価格設定!$D$3),MATCH($AW225,価格設定!D$1:XFD$1,1))*100)&amp;"%")</f>
        <v/>
      </c>
      <c r="DD225" s="28" t="str">
        <f>IF(CP225="","",$DD$1&amp;(INDEX(価格設定!D$1:XFD$3,ROW(価格設定!$D$2),MATCH($AW225,価格設定!D$1:XFD$1,1))*100)&amp;"%")</f>
        <v/>
      </c>
      <c r="DE225" s="29" t="str">
        <f t="shared" si="484"/>
        <v/>
      </c>
      <c r="DG225" s="58" t="str">
        <f t="shared" si="485"/>
        <v/>
      </c>
      <c r="DH225" s="58" t="str">
        <f t="shared" si="486"/>
        <v/>
      </c>
      <c r="DI225" s="58" t="str">
        <f t="shared" si="487"/>
        <v/>
      </c>
      <c r="DJ225" s="85" t="str">
        <f t="shared" si="488"/>
        <v/>
      </c>
      <c r="DL225" s="58" t="str">
        <f>IF(COUNTIF(DG$3:DG$1048576,DG225)=COUNTIF($DG$3:$DG225,DG225),DG225,"")</f>
        <v/>
      </c>
      <c r="DM225" s="85" t="str">
        <f t="shared" si="489"/>
        <v/>
      </c>
      <c r="DN225" s="85" t="str">
        <f t="shared" si="415"/>
        <v/>
      </c>
      <c r="DO225" s="85" t="str">
        <f t="shared" si="415"/>
        <v/>
      </c>
      <c r="DP225" s="303"/>
      <c r="DQ225" s="17" t="str">
        <f t="shared" si="416"/>
        <v/>
      </c>
      <c r="DR225" s="17" t="str">
        <f t="shared" si="417"/>
        <v/>
      </c>
      <c r="DS225" s="17" t="str">
        <f t="shared" si="418"/>
        <v/>
      </c>
      <c r="DU225" s="16" t="str">
        <f t="shared" si="490"/>
        <v/>
      </c>
      <c r="DV225" s="16" t="str">
        <f>IF(DU225="","",COUNT($DU$3:DU225))</f>
        <v/>
      </c>
      <c r="DW225" s="16" t="str">
        <f t="shared" si="491"/>
        <v/>
      </c>
      <c r="DX225" s="16" t="str">
        <f t="shared" si="492"/>
        <v/>
      </c>
      <c r="DY225" s="16" t="str">
        <f>IF(DZ225="","",COUNTIF(DZ$3:DZ225,DZ225))</f>
        <v/>
      </c>
      <c r="DZ225" s="16" t="str">
        <f t="shared" si="493"/>
        <v/>
      </c>
      <c r="EA225" s="16" t="str">
        <f t="shared" si="494"/>
        <v/>
      </c>
      <c r="EB225" s="16" t="str">
        <f t="shared" si="495"/>
        <v/>
      </c>
      <c r="EC225" s="16" t="str">
        <f t="shared" si="496"/>
        <v/>
      </c>
      <c r="ED225" s="16" t="str">
        <f t="shared" si="497"/>
        <v/>
      </c>
      <c r="EE225" s="16" t="str">
        <f t="shared" si="498"/>
        <v/>
      </c>
      <c r="EF225" s="16" t="str">
        <f t="shared" si="499"/>
        <v/>
      </c>
      <c r="EG225" s="16" t="str">
        <f t="shared" si="500"/>
        <v/>
      </c>
      <c r="EH225" s="16" t="str">
        <f t="shared" si="501"/>
        <v/>
      </c>
      <c r="EI225" s="16" t="str">
        <f t="shared" si="502"/>
        <v/>
      </c>
      <c r="EJ225" s="16" t="str">
        <f t="shared" si="503"/>
        <v/>
      </c>
      <c r="EK225" s="16" t="str">
        <f t="shared" si="504"/>
        <v/>
      </c>
      <c r="EL225" s="58" t="str">
        <f t="shared" si="505"/>
        <v/>
      </c>
      <c r="EM225" s="58" t="str">
        <f>IF(OR($DZ225="",CR225=""),IF($EL225="","",$EL225),IF(OR(CR225="なし",CR225=0),領収書!$H$1,CR225))</f>
        <v/>
      </c>
      <c r="EN225" s="58" t="str">
        <f>IF(OR($DZ225="",CS225=""),IF($EL225="","",$EL225),IF(OR(CS225="なし",CS225=0),入力!$EN$1,CS225))</f>
        <v/>
      </c>
      <c r="EO225" s="63" t="str">
        <f t="shared" si="506"/>
        <v/>
      </c>
      <c r="EP225" s="63" t="str">
        <f t="shared" si="507"/>
        <v/>
      </c>
      <c r="ER225" s="16" t="str">
        <f>IF(AND(COUNTIF($ET$3:ET225,ET225)=1,ET225&lt;&gt;""),MAX($ER$3:ER224)+1,"")</f>
        <v/>
      </c>
      <c r="ES225" s="16" t="str">
        <f>IF(価格設定!B227="","",価格設定!B227)</f>
        <v/>
      </c>
      <c r="ET225" s="16" t="str">
        <f>IF(価格設定!C227="","",価格設定!C227)</f>
        <v/>
      </c>
      <c r="EV225" s="16" t="str">
        <f t="shared" si="419"/>
        <v/>
      </c>
      <c r="EW225" s="16" t="str">
        <f t="shared" si="508"/>
        <v/>
      </c>
    </row>
    <row r="226" spans="1:153" ht="30" customHeight="1" x14ac:dyDescent="0.2">
      <c r="A226" s="225"/>
      <c r="B226" s="212"/>
      <c r="C226" s="221"/>
      <c r="D226" s="164"/>
      <c r="E226" s="165"/>
      <c r="F226" s="166"/>
      <c r="G226" s="167"/>
      <c r="H226" s="179"/>
      <c r="I226" s="306"/>
      <c r="J226" s="169"/>
      <c r="K226" s="179"/>
      <c r="L226" s="186"/>
      <c r="M226" s="186"/>
      <c r="N226" s="168"/>
      <c r="O226" s="170"/>
      <c r="P226" s="212"/>
      <c r="Q226" s="179" t="str">
        <f>IFERROR(IF(H226="","",IFERROR(INDEX(価格設定!$B$5:$B$1048576,MATCH(H226,価格設定!$B$5:$B$1048576,0),0),INDEX(価格設定!$B$5:$B$1048576,MATCH("*"&amp;H226&amp;"*",価格設定!$B$5:$B$1048576,0),0))),H226)</f>
        <v/>
      </c>
      <c r="R226" s="250" t="str">
        <f>IFERROR(IF(Q226="",IF(K226="","",K226),IF(K226="",IF(INDEX(価格設定!$C$5:$C$1048576,MATCH(Q226,価格設定!$B$5:$B$1048576,0),0)=0,"",INDEX(価格設定!$C$5:$C$1048576,MATCH(Q226,価格設定!$B$5:$B$1048576,0),0)),IF(K226="なし","",K226))),"")</f>
        <v/>
      </c>
      <c r="S226" s="308" t="str">
        <f t="shared" si="420"/>
        <v/>
      </c>
      <c r="T226" s="126" t="str">
        <f>IFERROR(IF(J226="",IF(INDEX(価格設定!$E$5:$R$1048576,MATCH($Q226,価格設定!B$5:B$1048576,0),MATCH($AW226,価格設定!E$1:X$1,1))=0,"",INDEX(価格設定!$E$5:$R$1048576,MATCH($Q226,価格設定!B$5:B$1048576,0),MATCH($AW226,価格設定!E$1:X$1,1))),J226),"")</f>
        <v/>
      </c>
      <c r="U226" s="126" t="str">
        <f t="shared" si="421"/>
        <v/>
      </c>
      <c r="V226" s="132" t="str">
        <f t="shared" si="422"/>
        <v/>
      </c>
      <c r="W226" s="127" t="str">
        <f>IFERROR(IF(OR(T226="",T226&lt;0),"",IFERROR(INDEX(価格設定!E$2:X$3,IF(AND(K226=$K$1,$K$1&lt;&gt;""),ROW(価格設定!$D$3)-1,MATCH(INDEX(価格設定!$D$5:$D$1048576,MATCH(Q226,価格設定!$B$5:$B$1048576,0),0),価格設定!$D$2:$D$3,0)),MATCH($AW226,価格設定!E$1:X$1,1)),INDEX(価格設定!E$2:X$2,0,MATCH($AW226,価格設定!E$1:X$1,1)))),"")</f>
        <v/>
      </c>
      <c r="X226" s="126" t="str">
        <f t="shared" si="413"/>
        <v/>
      </c>
      <c r="Y226" s="128" t="str">
        <f t="shared" si="423"/>
        <v/>
      </c>
      <c r="Z226" s="126" t="str">
        <f t="shared" si="424"/>
        <v/>
      </c>
      <c r="AA226" s="129" t="str">
        <f t="shared" si="425"/>
        <v/>
      </c>
      <c r="AB226" s="126" t="str">
        <f t="shared" si="426"/>
        <v/>
      </c>
      <c r="AC226" s="280" t="str">
        <f t="shared" si="427"/>
        <v/>
      </c>
      <c r="AD226" s="15"/>
      <c r="AE226" s="204" t="str">
        <f>IF(AF226="","",COUNT($AF$3:AF226))</f>
        <v/>
      </c>
      <c r="AF226" s="206" t="str">
        <f t="shared" si="428"/>
        <v/>
      </c>
      <c r="AG226" s="204" t="str">
        <f t="shared" si="429"/>
        <v/>
      </c>
      <c r="AH226" s="204" t="str">
        <f t="shared" si="430"/>
        <v/>
      </c>
      <c r="AI226" s="287"/>
      <c r="AJ226" s="15"/>
      <c r="AK226" s="138" t="str">
        <f t="shared" si="431"/>
        <v/>
      </c>
      <c r="AL226" s="131" t="str">
        <f t="shared" si="432"/>
        <v/>
      </c>
      <c r="AM226" s="131" t="str">
        <f t="shared" si="433"/>
        <v/>
      </c>
      <c r="AN226" s="313" t="str">
        <f t="shared" si="434"/>
        <v/>
      </c>
      <c r="AO226" s="316" t="str">
        <f t="shared" si="435"/>
        <v/>
      </c>
      <c r="AP226" s="18"/>
      <c r="AQ226" s="3" t="str">
        <f>IF(F226="","",MAX($AQ$3:AQ225)+1)</f>
        <v/>
      </c>
      <c r="AR226" s="3" t="str">
        <f>IF(OR(AQ226="",BB226=""),"",MAX($AR$3:AR225)+1)</f>
        <v/>
      </c>
      <c r="AS226" s="3" t="str">
        <f>IF(CQ226="","",RANK(CQ226,CQ$3:CQ$1048576,1)+COUNTIF($CQ$3:CQ226,CQ226)-1)</f>
        <v/>
      </c>
      <c r="AT226" s="21" t="str">
        <f>IF(C226="",IF(OR(AND($H226&lt;&gt;"",C226=""),AND($F225=$F226,$AZ226&lt;&gt;""),COUNTA($H$3:$H$1048576,#REF!,$F$3:$F$1048576)&gt;COUNTA($H$3:$H226,#REF!,$F$3:$F226),$AZ226&lt;&gt;""),INDEX(AT$3:AT$1048576,MATCH(MAX($AQ$3:$AQ225),$AQ$3:$AQ$1048576,0),0),""),C226)</f>
        <v/>
      </c>
      <c r="AU226" s="21" t="str">
        <f>IF(D226="",IF(OR(AND($H226&lt;&gt;"",D226=""),AND($F225=$F226,$AZ226&lt;&gt;""),COUNTA($H$3:$H$1048576,#REF!,$F$3:$F$1048576)&gt;COUNTA($H$3:$H226,#REF!,$F$3:$F226),$AZ226&lt;&gt;""),INDEX(AU$3:AU$1048576,MATCH(MAX($AQ$3:$AQ225),$AQ$3:$AQ$1048576,0),0),""),D226)</f>
        <v/>
      </c>
      <c r="AV226" s="21" t="str">
        <f>IF(E226="",IF(OR(AND($H226&lt;&gt;"",E226=""),AND($F225=$F226,$AZ226&lt;&gt;""),COUNTA($H$3:$H$1048576,#REF!,$F$3:$F$1048576)&gt;COUNTA($H$3:$H226,#REF!,$F$3:$F226),$AZ226&lt;&gt;""),INDEX(AV$3:AV$1048576,MATCH(MAX($AQ$3:$AQ225),$AQ$3:$AQ$1048576,0),0),""),E226)</f>
        <v/>
      </c>
      <c r="AW226" s="24" t="str">
        <f t="shared" si="436"/>
        <v/>
      </c>
      <c r="AX226" s="13" t="str">
        <f t="shared" si="437"/>
        <v/>
      </c>
      <c r="AY226" s="4" t="str">
        <f t="shared" si="438"/>
        <v/>
      </c>
      <c r="AZ226" s="4" t="str">
        <f>IF(AX226="",IF(OR(AND(H226&lt;&gt;"",F226=""),COUNTA($H$3:$H$1048576)&gt;COUNTA($H$3:$H226)),INDEX(AX$3:AX226,MATCH(MAX($AQ$3:AQ226),AQ$3:AQ226,0),0),""),AX226)</f>
        <v/>
      </c>
      <c r="BA226" s="4" t="str">
        <f>IF(AY226="",IF(AND(H226&lt;&gt;"",F226=""),INDEX(AY$3:AY226,MATCH(MAX($AQ$3:AQ226),AQ$3:AQ226,0),0),""),AY226)</f>
        <v/>
      </c>
      <c r="BB226" s="82" t="str">
        <f>IF(BC226="","",RANK(BC226,BC$3:BC$1048576,1)+COUNTIF($BC$3:BC226,BC226)-1)</f>
        <v/>
      </c>
      <c r="BC226" s="139" t="str">
        <f t="shared" si="439"/>
        <v/>
      </c>
      <c r="BD226" s="46" t="str">
        <f t="shared" si="440"/>
        <v/>
      </c>
      <c r="BE226" s="46" t="str">
        <f t="shared" si="441"/>
        <v/>
      </c>
      <c r="BF226" s="46" t="str">
        <f t="shared" si="442"/>
        <v/>
      </c>
      <c r="BG226" s="4" t="str">
        <f t="shared" si="443"/>
        <v/>
      </c>
      <c r="BH226" s="180" t="str">
        <f t="shared" si="444"/>
        <v/>
      </c>
      <c r="BI226" s="16" t="str">
        <f t="shared" si="445"/>
        <v/>
      </c>
      <c r="BJ226" s="52" t="str">
        <f>IF(BI226="","",IF(W226="","",IF(AND(K226=$K$1,$K$1&lt;&gt;""),$BT$2,IFERROR(IF(INDEX(価格設定!$D$5:$D$1048576,MATCH(Q226,価格設定!$B$5:$B$1048576,0),0)=価格設定!$D$3,$BT$2,$BS$2),$BS$2))))</f>
        <v/>
      </c>
      <c r="BK226" s="16" t="str">
        <f>IF(BI226="","",IF(COUNTIF($BI$3:BI226,BI226)=1,1,IF(AND(BI225=BI226,BH226=""),BK225,COUNTIF($BH$3:BH226,BH226))))</f>
        <v/>
      </c>
      <c r="BL226" s="52" t="str">
        <f t="shared" si="446"/>
        <v/>
      </c>
      <c r="BM226" s="52" t="str">
        <f t="shared" si="447"/>
        <v/>
      </c>
      <c r="BN226" s="119" t="str">
        <f t="shared" si="448"/>
        <v/>
      </c>
      <c r="BO226" s="119" t="str">
        <f t="shared" si="449"/>
        <v/>
      </c>
      <c r="BP226" s="17" t="str">
        <f t="shared" si="450"/>
        <v/>
      </c>
      <c r="BQ226" s="17" t="str">
        <f t="shared" si="451"/>
        <v/>
      </c>
      <c r="BR226" s="17" t="str">
        <f>IF(OR(BP226="",COUNTIF($BO$3:BO226,BO226)&lt;&gt;1),"",SUMIF(BO$3:BO$1048576,BO226,BP$3:BP$1048576))</f>
        <v/>
      </c>
      <c r="BS226" s="17" t="str">
        <f t="shared" si="452"/>
        <v/>
      </c>
      <c r="BT226" s="17" t="str">
        <f t="shared" si="453"/>
        <v/>
      </c>
      <c r="BU226" s="17" t="str">
        <f t="shared" si="454"/>
        <v/>
      </c>
      <c r="BV226" s="24" t="str">
        <f t="shared" si="455"/>
        <v/>
      </c>
      <c r="BW226" s="24" t="str">
        <f t="shared" si="456"/>
        <v/>
      </c>
      <c r="BX226" s="24" t="str">
        <f t="shared" si="457"/>
        <v/>
      </c>
      <c r="BY226" s="26" t="str">
        <f t="shared" si="458"/>
        <v/>
      </c>
      <c r="BZ226" s="26" t="str">
        <f t="shared" si="459"/>
        <v/>
      </c>
      <c r="CA226" s="26" t="str">
        <f t="shared" si="460"/>
        <v/>
      </c>
      <c r="CB226" s="66" t="str">
        <f t="shared" si="461"/>
        <v/>
      </c>
      <c r="CC226" s="65" t="str">
        <f t="shared" si="462"/>
        <v/>
      </c>
      <c r="CD226" s="26" t="str">
        <f t="shared" si="463"/>
        <v/>
      </c>
      <c r="CE226" s="26" t="str">
        <f t="shared" si="464"/>
        <v/>
      </c>
      <c r="CF226" s="193" t="str">
        <f t="shared" si="465"/>
        <v/>
      </c>
      <c r="CG226" s="193" t="str">
        <f t="shared" si="466"/>
        <v/>
      </c>
      <c r="CH226" s="26" t="str">
        <f t="shared" si="467"/>
        <v/>
      </c>
      <c r="CI226" s="26" t="str">
        <f t="shared" si="468"/>
        <v/>
      </c>
      <c r="CJ226" s="65" t="str">
        <f t="shared" si="469"/>
        <v/>
      </c>
      <c r="CK226" s="65" t="str">
        <f t="shared" si="470"/>
        <v/>
      </c>
      <c r="CL226" s="64" t="str">
        <f t="shared" si="471"/>
        <v/>
      </c>
      <c r="CM226" s="64" t="str">
        <f t="shared" si="472"/>
        <v/>
      </c>
      <c r="CN226" s="65" t="str">
        <f t="shared" si="473"/>
        <v/>
      </c>
      <c r="CP226" s="63" t="str">
        <f>IF(BH226="","",MAX($CP$3:CP225)+1)</f>
        <v/>
      </c>
      <c r="CQ226" s="24" t="str">
        <f t="shared" si="474"/>
        <v/>
      </c>
      <c r="CR226" s="24" t="str">
        <f t="shared" si="475"/>
        <v/>
      </c>
      <c r="CS226" s="24" t="str">
        <f t="shared" si="476"/>
        <v/>
      </c>
      <c r="CT226" s="58" t="str">
        <f>IF(BO226="","",COUNTIF($BO$3:BO226,BO226)&amp;"@"&amp;BO226)</f>
        <v/>
      </c>
      <c r="CU226" s="16" t="str">
        <f t="shared" si="414"/>
        <v/>
      </c>
      <c r="CV226" s="63" t="str">
        <f t="shared" si="477"/>
        <v/>
      </c>
      <c r="CW226" s="16" t="str">
        <f t="shared" si="478"/>
        <v/>
      </c>
      <c r="CX226" s="16" t="str">
        <f t="shared" si="479"/>
        <v/>
      </c>
      <c r="CY226" s="16" t="str">
        <f t="shared" si="480"/>
        <v/>
      </c>
      <c r="CZ226" s="85" t="str">
        <f t="shared" si="481"/>
        <v/>
      </c>
      <c r="DA226" s="16" t="str">
        <f t="shared" si="482"/>
        <v/>
      </c>
      <c r="DB226" s="16" t="str">
        <f t="shared" si="483"/>
        <v/>
      </c>
      <c r="DC226" s="28" t="str">
        <f>IF(CP226="","",$DC$1&amp;(INDEX(価格設定!D$1:XFD$3,ROW(価格設定!$D$3),MATCH($AW226,価格設定!D$1:XFD$1,1))*100)&amp;"%")</f>
        <v/>
      </c>
      <c r="DD226" s="28" t="str">
        <f>IF(CP226="","",$DD$1&amp;(INDEX(価格設定!D$1:XFD$3,ROW(価格設定!$D$2),MATCH($AW226,価格設定!D$1:XFD$1,1))*100)&amp;"%")</f>
        <v/>
      </c>
      <c r="DE226" s="29" t="str">
        <f t="shared" si="484"/>
        <v/>
      </c>
      <c r="DG226" s="58" t="str">
        <f t="shared" si="485"/>
        <v/>
      </c>
      <c r="DH226" s="58" t="str">
        <f t="shared" si="486"/>
        <v/>
      </c>
      <c r="DI226" s="58" t="str">
        <f t="shared" si="487"/>
        <v/>
      </c>
      <c r="DJ226" s="85" t="str">
        <f t="shared" si="488"/>
        <v/>
      </c>
      <c r="DL226" s="58" t="str">
        <f>IF(COUNTIF(DG$3:DG$1048576,DG226)=COUNTIF($DG$3:$DG226,DG226),DG226,"")</f>
        <v/>
      </c>
      <c r="DM226" s="85" t="str">
        <f t="shared" si="489"/>
        <v/>
      </c>
      <c r="DN226" s="85" t="str">
        <f t="shared" si="415"/>
        <v/>
      </c>
      <c r="DO226" s="85" t="str">
        <f t="shared" si="415"/>
        <v/>
      </c>
      <c r="DP226" s="303"/>
      <c r="DQ226" s="17" t="str">
        <f t="shared" si="416"/>
        <v/>
      </c>
      <c r="DR226" s="17" t="str">
        <f t="shared" si="417"/>
        <v/>
      </c>
      <c r="DS226" s="17" t="str">
        <f t="shared" si="418"/>
        <v/>
      </c>
      <c r="DU226" s="16" t="str">
        <f t="shared" si="490"/>
        <v/>
      </c>
      <c r="DV226" s="16" t="str">
        <f>IF(DU226="","",COUNT($DU$3:DU226))</f>
        <v/>
      </c>
      <c r="DW226" s="16" t="str">
        <f t="shared" si="491"/>
        <v/>
      </c>
      <c r="DX226" s="16" t="str">
        <f t="shared" si="492"/>
        <v/>
      </c>
      <c r="DY226" s="16" t="str">
        <f>IF(DZ226="","",COUNTIF(DZ$3:DZ226,DZ226))</f>
        <v/>
      </c>
      <c r="DZ226" s="16" t="str">
        <f t="shared" si="493"/>
        <v/>
      </c>
      <c r="EA226" s="16" t="str">
        <f t="shared" si="494"/>
        <v/>
      </c>
      <c r="EB226" s="16" t="str">
        <f t="shared" si="495"/>
        <v/>
      </c>
      <c r="EC226" s="16" t="str">
        <f t="shared" si="496"/>
        <v/>
      </c>
      <c r="ED226" s="16" t="str">
        <f t="shared" si="497"/>
        <v/>
      </c>
      <c r="EE226" s="16" t="str">
        <f t="shared" si="498"/>
        <v/>
      </c>
      <c r="EF226" s="16" t="str">
        <f t="shared" si="499"/>
        <v/>
      </c>
      <c r="EG226" s="16" t="str">
        <f t="shared" si="500"/>
        <v/>
      </c>
      <c r="EH226" s="16" t="str">
        <f t="shared" si="501"/>
        <v/>
      </c>
      <c r="EI226" s="16" t="str">
        <f t="shared" si="502"/>
        <v/>
      </c>
      <c r="EJ226" s="16" t="str">
        <f t="shared" si="503"/>
        <v/>
      </c>
      <c r="EK226" s="16" t="str">
        <f t="shared" si="504"/>
        <v/>
      </c>
      <c r="EL226" s="58" t="str">
        <f t="shared" si="505"/>
        <v/>
      </c>
      <c r="EM226" s="58" t="str">
        <f>IF(OR($DZ226="",CR226=""),IF($EL226="","",$EL226),IF(OR(CR226="なし",CR226=0),領収書!$H$1,CR226))</f>
        <v/>
      </c>
      <c r="EN226" s="58" t="str">
        <f>IF(OR($DZ226="",CS226=""),IF($EL226="","",$EL226),IF(OR(CS226="なし",CS226=0),入力!$EN$1,CS226))</f>
        <v/>
      </c>
      <c r="EO226" s="63" t="str">
        <f t="shared" si="506"/>
        <v/>
      </c>
      <c r="EP226" s="63" t="str">
        <f t="shared" si="507"/>
        <v/>
      </c>
      <c r="ER226" s="16" t="str">
        <f>IF(AND(COUNTIF($ET$3:ET226,ET226)=1,ET226&lt;&gt;""),MAX($ER$3:ER225)+1,"")</f>
        <v/>
      </c>
      <c r="ES226" s="16" t="str">
        <f>IF(価格設定!B228="","",価格設定!B228)</f>
        <v/>
      </c>
      <c r="ET226" s="16" t="str">
        <f>IF(価格設定!C228="","",価格設定!C228)</f>
        <v/>
      </c>
      <c r="EV226" s="16" t="str">
        <f t="shared" si="419"/>
        <v/>
      </c>
      <c r="EW226" s="16" t="str">
        <f t="shared" si="508"/>
        <v/>
      </c>
    </row>
    <row r="227" spans="1:153" ht="30" customHeight="1" x14ac:dyDescent="0.2">
      <c r="A227" s="225"/>
      <c r="B227" s="212"/>
      <c r="C227" s="221"/>
      <c r="D227" s="164"/>
      <c r="E227" s="165"/>
      <c r="F227" s="166"/>
      <c r="G227" s="167"/>
      <c r="H227" s="179"/>
      <c r="I227" s="306"/>
      <c r="J227" s="169"/>
      <c r="K227" s="179"/>
      <c r="L227" s="186"/>
      <c r="M227" s="186"/>
      <c r="N227" s="168"/>
      <c r="O227" s="170"/>
      <c r="P227" s="212"/>
      <c r="Q227" s="179" t="str">
        <f>IFERROR(IF(H227="","",IFERROR(INDEX(価格設定!$B$5:$B$1048576,MATCH(H227,価格設定!$B$5:$B$1048576,0),0),INDEX(価格設定!$B$5:$B$1048576,MATCH("*"&amp;H227&amp;"*",価格設定!$B$5:$B$1048576,0),0))),H227)</f>
        <v/>
      </c>
      <c r="R227" s="250" t="str">
        <f>IFERROR(IF(Q227="",IF(K227="","",K227),IF(K227="",IF(INDEX(価格設定!$C$5:$C$1048576,MATCH(Q227,価格設定!$B$5:$B$1048576,0),0)=0,"",INDEX(価格設定!$C$5:$C$1048576,MATCH(Q227,価格設定!$B$5:$B$1048576,0),0)),IF(K227="なし","",K227))),"")</f>
        <v/>
      </c>
      <c r="S227" s="308" t="str">
        <f t="shared" si="420"/>
        <v/>
      </c>
      <c r="T227" s="126" t="str">
        <f>IFERROR(IF(J227="",IF(INDEX(価格設定!$E$5:$R$1048576,MATCH($Q227,価格設定!B$5:B$1048576,0),MATCH($AW227,価格設定!E$1:X$1,1))=0,"",INDEX(価格設定!$E$5:$R$1048576,MATCH($Q227,価格設定!B$5:B$1048576,0),MATCH($AW227,価格設定!E$1:X$1,1))),J227),"")</f>
        <v/>
      </c>
      <c r="U227" s="126" t="str">
        <f t="shared" si="421"/>
        <v/>
      </c>
      <c r="V227" s="132" t="str">
        <f t="shared" si="422"/>
        <v/>
      </c>
      <c r="W227" s="127" t="str">
        <f>IFERROR(IF(OR(T227="",T227&lt;0),"",IFERROR(INDEX(価格設定!E$2:X$3,IF(AND(K227=$K$1,$K$1&lt;&gt;""),ROW(価格設定!$D$3)-1,MATCH(INDEX(価格設定!$D$5:$D$1048576,MATCH(Q227,価格設定!$B$5:$B$1048576,0),0),価格設定!$D$2:$D$3,0)),MATCH($AW227,価格設定!E$1:X$1,1)),INDEX(価格設定!E$2:X$2,0,MATCH($AW227,価格設定!E$1:X$1,1)))),"")</f>
        <v/>
      </c>
      <c r="X227" s="126" t="str">
        <f t="shared" si="413"/>
        <v/>
      </c>
      <c r="Y227" s="128" t="str">
        <f t="shared" si="423"/>
        <v/>
      </c>
      <c r="Z227" s="126" t="str">
        <f t="shared" si="424"/>
        <v/>
      </c>
      <c r="AA227" s="129" t="str">
        <f t="shared" si="425"/>
        <v/>
      </c>
      <c r="AB227" s="126" t="str">
        <f t="shared" si="426"/>
        <v/>
      </c>
      <c r="AC227" s="280" t="str">
        <f t="shared" si="427"/>
        <v/>
      </c>
      <c r="AD227" s="15"/>
      <c r="AE227" s="204" t="str">
        <f>IF(AF227="","",COUNT($AF$3:AF227))</f>
        <v/>
      </c>
      <c r="AF227" s="206" t="str">
        <f t="shared" si="428"/>
        <v/>
      </c>
      <c r="AG227" s="204" t="str">
        <f t="shared" si="429"/>
        <v/>
      </c>
      <c r="AH227" s="204" t="str">
        <f t="shared" si="430"/>
        <v/>
      </c>
      <c r="AI227" s="287"/>
      <c r="AJ227" s="15"/>
      <c r="AK227" s="138" t="str">
        <f t="shared" si="431"/>
        <v/>
      </c>
      <c r="AL227" s="131" t="str">
        <f t="shared" si="432"/>
        <v/>
      </c>
      <c r="AM227" s="131" t="str">
        <f t="shared" si="433"/>
        <v/>
      </c>
      <c r="AN227" s="313" t="str">
        <f t="shared" si="434"/>
        <v/>
      </c>
      <c r="AO227" s="316" t="str">
        <f t="shared" si="435"/>
        <v/>
      </c>
      <c r="AP227" s="18"/>
      <c r="AQ227" s="3" t="str">
        <f>IF(F227="","",MAX($AQ$3:AQ226)+1)</f>
        <v/>
      </c>
      <c r="AR227" s="3" t="str">
        <f>IF(OR(AQ227="",BB227=""),"",MAX($AR$3:AR226)+1)</f>
        <v/>
      </c>
      <c r="AS227" s="3" t="str">
        <f>IF(CQ227="","",RANK(CQ227,CQ$3:CQ$1048576,1)+COUNTIF($CQ$3:CQ227,CQ227)-1)</f>
        <v/>
      </c>
      <c r="AT227" s="21" t="str">
        <f>IF(C227="",IF(OR(AND($H227&lt;&gt;"",C227=""),AND($F226=$F227,$AZ227&lt;&gt;""),COUNTA($H$3:$H$1048576,#REF!,$F$3:$F$1048576)&gt;COUNTA($H$3:$H227,#REF!,$F$3:$F227),$AZ227&lt;&gt;""),INDEX(AT$3:AT$1048576,MATCH(MAX($AQ$3:$AQ226),$AQ$3:$AQ$1048576,0),0),""),C227)</f>
        <v/>
      </c>
      <c r="AU227" s="21" t="str">
        <f>IF(D227="",IF(OR(AND($H227&lt;&gt;"",D227=""),AND($F226=$F227,$AZ227&lt;&gt;""),COUNTA($H$3:$H$1048576,#REF!,$F$3:$F$1048576)&gt;COUNTA($H$3:$H227,#REF!,$F$3:$F227),$AZ227&lt;&gt;""),INDEX(AU$3:AU$1048576,MATCH(MAX($AQ$3:$AQ226),$AQ$3:$AQ$1048576,0),0),""),D227)</f>
        <v/>
      </c>
      <c r="AV227" s="21" t="str">
        <f>IF(E227="",IF(OR(AND($H227&lt;&gt;"",E227=""),AND($F226=$F227,$AZ227&lt;&gt;""),COUNTA($H$3:$H$1048576,#REF!,$F$3:$F$1048576)&gt;COUNTA($H$3:$H227,#REF!,$F$3:$F227),$AZ227&lt;&gt;""),INDEX(AV$3:AV$1048576,MATCH(MAX($AQ$3:$AQ226),$AQ$3:$AQ$1048576,0),0),""),E227)</f>
        <v/>
      </c>
      <c r="AW227" s="24" t="str">
        <f t="shared" si="436"/>
        <v/>
      </c>
      <c r="AX227" s="13" t="str">
        <f t="shared" si="437"/>
        <v/>
      </c>
      <c r="AY227" s="4" t="str">
        <f t="shared" si="438"/>
        <v/>
      </c>
      <c r="AZ227" s="4" t="str">
        <f>IF(AX227="",IF(OR(AND(H227&lt;&gt;"",F227=""),COUNTA($H$3:$H$1048576)&gt;COUNTA($H$3:$H227)),INDEX(AX$3:AX227,MATCH(MAX($AQ$3:AQ227),AQ$3:AQ227,0),0),""),AX227)</f>
        <v/>
      </c>
      <c r="BA227" s="4" t="str">
        <f>IF(AY227="",IF(AND(H227&lt;&gt;"",F227=""),INDEX(AY$3:AY227,MATCH(MAX($AQ$3:AQ227),AQ$3:AQ227,0),0),""),AY227)</f>
        <v/>
      </c>
      <c r="BB227" s="82" t="str">
        <f>IF(BC227="","",RANK(BC227,BC$3:BC$1048576,1)+COUNTIF($BC$3:BC227,BC227)-1)</f>
        <v/>
      </c>
      <c r="BC227" s="139" t="str">
        <f t="shared" si="439"/>
        <v/>
      </c>
      <c r="BD227" s="46" t="str">
        <f t="shared" si="440"/>
        <v/>
      </c>
      <c r="BE227" s="46" t="str">
        <f t="shared" si="441"/>
        <v/>
      </c>
      <c r="BF227" s="46" t="str">
        <f t="shared" si="442"/>
        <v/>
      </c>
      <c r="BG227" s="4" t="str">
        <f t="shared" si="443"/>
        <v/>
      </c>
      <c r="BH227" s="180" t="str">
        <f t="shared" si="444"/>
        <v/>
      </c>
      <c r="BI227" s="16" t="str">
        <f t="shared" si="445"/>
        <v/>
      </c>
      <c r="BJ227" s="52" t="str">
        <f>IF(BI227="","",IF(W227="","",IF(AND(K227=$K$1,$K$1&lt;&gt;""),$BT$2,IFERROR(IF(INDEX(価格設定!$D$5:$D$1048576,MATCH(Q227,価格設定!$B$5:$B$1048576,0),0)=価格設定!$D$3,$BT$2,$BS$2),$BS$2))))</f>
        <v/>
      </c>
      <c r="BK227" s="16" t="str">
        <f>IF(BI227="","",IF(COUNTIF($BI$3:BI227,BI227)=1,1,IF(AND(BI226=BI227,BH227=""),BK226,COUNTIF($BH$3:BH227,BH227))))</f>
        <v/>
      </c>
      <c r="BL227" s="52" t="str">
        <f t="shared" si="446"/>
        <v/>
      </c>
      <c r="BM227" s="52" t="str">
        <f t="shared" si="447"/>
        <v/>
      </c>
      <c r="BN227" s="119" t="str">
        <f t="shared" si="448"/>
        <v/>
      </c>
      <c r="BO227" s="119" t="str">
        <f t="shared" si="449"/>
        <v/>
      </c>
      <c r="BP227" s="17" t="str">
        <f t="shared" si="450"/>
        <v/>
      </c>
      <c r="BQ227" s="17" t="str">
        <f t="shared" si="451"/>
        <v/>
      </c>
      <c r="BR227" s="17" t="str">
        <f>IF(OR(BP227="",COUNTIF($BO$3:BO227,BO227)&lt;&gt;1),"",SUMIF(BO$3:BO$1048576,BO227,BP$3:BP$1048576))</f>
        <v/>
      </c>
      <c r="BS227" s="17" t="str">
        <f t="shared" si="452"/>
        <v/>
      </c>
      <c r="BT227" s="17" t="str">
        <f t="shared" si="453"/>
        <v/>
      </c>
      <c r="BU227" s="17" t="str">
        <f t="shared" si="454"/>
        <v/>
      </c>
      <c r="BV227" s="24" t="str">
        <f t="shared" si="455"/>
        <v/>
      </c>
      <c r="BW227" s="24" t="str">
        <f t="shared" si="456"/>
        <v/>
      </c>
      <c r="BX227" s="24" t="str">
        <f t="shared" si="457"/>
        <v/>
      </c>
      <c r="BY227" s="26" t="str">
        <f t="shared" si="458"/>
        <v/>
      </c>
      <c r="BZ227" s="26" t="str">
        <f t="shared" si="459"/>
        <v/>
      </c>
      <c r="CA227" s="26" t="str">
        <f t="shared" si="460"/>
        <v/>
      </c>
      <c r="CB227" s="66" t="str">
        <f t="shared" si="461"/>
        <v/>
      </c>
      <c r="CC227" s="65" t="str">
        <f t="shared" si="462"/>
        <v/>
      </c>
      <c r="CD227" s="26" t="str">
        <f t="shared" si="463"/>
        <v/>
      </c>
      <c r="CE227" s="26" t="str">
        <f t="shared" si="464"/>
        <v/>
      </c>
      <c r="CF227" s="193" t="str">
        <f t="shared" si="465"/>
        <v/>
      </c>
      <c r="CG227" s="193" t="str">
        <f t="shared" si="466"/>
        <v/>
      </c>
      <c r="CH227" s="26" t="str">
        <f t="shared" si="467"/>
        <v/>
      </c>
      <c r="CI227" s="26" t="str">
        <f t="shared" si="468"/>
        <v/>
      </c>
      <c r="CJ227" s="65" t="str">
        <f t="shared" si="469"/>
        <v/>
      </c>
      <c r="CK227" s="65" t="str">
        <f t="shared" si="470"/>
        <v/>
      </c>
      <c r="CL227" s="64" t="str">
        <f t="shared" si="471"/>
        <v/>
      </c>
      <c r="CM227" s="64" t="str">
        <f t="shared" si="472"/>
        <v/>
      </c>
      <c r="CN227" s="65" t="str">
        <f t="shared" si="473"/>
        <v/>
      </c>
      <c r="CP227" s="63" t="str">
        <f>IF(BH227="","",MAX($CP$3:CP226)+1)</f>
        <v/>
      </c>
      <c r="CQ227" s="24" t="str">
        <f t="shared" si="474"/>
        <v/>
      </c>
      <c r="CR227" s="24" t="str">
        <f t="shared" si="475"/>
        <v/>
      </c>
      <c r="CS227" s="24" t="str">
        <f t="shared" si="476"/>
        <v/>
      </c>
      <c r="CT227" s="58" t="str">
        <f>IF(BO227="","",COUNTIF($BO$3:BO227,BO227)&amp;"@"&amp;BO227)</f>
        <v/>
      </c>
      <c r="CU227" s="16" t="str">
        <f t="shared" si="414"/>
        <v/>
      </c>
      <c r="CV227" s="63" t="str">
        <f t="shared" si="477"/>
        <v/>
      </c>
      <c r="CW227" s="16" t="str">
        <f t="shared" si="478"/>
        <v/>
      </c>
      <c r="CX227" s="16" t="str">
        <f t="shared" si="479"/>
        <v/>
      </c>
      <c r="CY227" s="16" t="str">
        <f t="shared" si="480"/>
        <v/>
      </c>
      <c r="CZ227" s="85" t="str">
        <f t="shared" si="481"/>
        <v/>
      </c>
      <c r="DA227" s="16" t="str">
        <f t="shared" si="482"/>
        <v/>
      </c>
      <c r="DB227" s="16" t="str">
        <f t="shared" si="483"/>
        <v/>
      </c>
      <c r="DC227" s="28" t="str">
        <f>IF(CP227="","",$DC$1&amp;(INDEX(価格設定!D$1:XFD$3,ROW(価格設定!$D$3),MATCH($AW227,価格設定!D$1:XFD$1,1))*100)&amp;"%")</f>
        <v/>
      </c>
      <c r="DD227" s="28" t="str">
        <f>IF(CP227="","",$DD$1&amp;(INDEX(価格設定!D$1:XFD$3,ROW(価格設定!$D$2),MATCH($AW227,価格設定!D$1:XFD$1,1))*100)&amp;"%")</f>
        <v/>
      </c>
      <c r="DE227" s="29" t="str">
        <f t="shared" si="484"/>
        <v/>
      </c>
      <c r="DG227" s="58" t="str">
        <f t="shared" si="485"/>
        <v/>
      </c>
      <c r="DH227" s="58" t="str">
        <f t="shared" si="486"/>
        <v/>
      </c>
      <c r="DI227" s="58" t="str">
        <f t="shared" si="487"/>
        <v/>
      </c>
      <c r="DJ227" s="85" t="str">
        <f t="shared" si="488"/>
        <v/>
      </c>
      <c r="DL227" s="58" t="str">
        <f>IF(COUNTIF(DG$3:DG$1048576,DG227)=COUNTIF($DG$3:$DG227,DG227),DG227,"")</f>
        <v/>
      </c>
      <c r="DM227" s="85" t="str">
        <f t="shared" si="489"/>
        <v/>
      </c>
      <c r="DN227" s="85" t="str">
        <f t="shared" si="415"/>
        <v/>
      </c>
      <c r="DO227" s="85" t="str">
        <f t="shared" si="415"/>
        <v/>
      </c>
      <c r="DP227" s="303"/>
      <c r="DQ227" s="17" t="str">
        <f t="shared" si="416"/>
        <v/>
      </c>
      <c r="DR227" s="17" t="str">
        <f t="shared" si="417"/>
        <v/>
      </c>
      <c r="DS227" s="17" t="str">
        <f t="shared" si="418"/>
        <v/>
      </c>
      <c r="DU227" s="16" t="str">
        <f t="shared" si="490"/>
        <v/>
      </c>
      <c r="DV227" s="16" t="str">
        <f>IF(DU227="","",COUNT($DU$3:DU227))</f>
        <v/>
      </c>
      <c r="DW227" s="16" t="str">
        <f t="shared" si="491"/>
        <v/>
      </c>
      <c r="DX227" s="16" t="str">
        <f t="shared" si="492"/>
        <v/>
      </c>
      <c r="DY227" s="16" t="str">
        <f>IF(DZ227="","",COUNTIF(DZ$3:DZ227,DZ227))</f>
        <v/>
      </c>
      <c r="DZ227" s="16" t="str">
        <f t="shared" si="493"/>
        <v/>
      </c>
      <c r="EA227" s="16" t="str">
        <f t="shared" si="494"/>
        <v/>
      </c>
      <c r="EB227" s="16" t="str">
        <f t="shared" si="495"/>
        <v/>
      </c>
      <c r="EC227" s="16" t="str">
        <f t="shared" si="496"/>
        <v/>
      </c>
      <c r="ED227" s="16" t="str">
        <f t="shared" si="497"/>
        <v/>
      </c>
      <c r="EE227" s="16" t="str">
        <f t="shared" si="498"/>
        <v/>
      </c>
      <c r="EF227" s="16" t="str">
        <f t="shared" si="499"/>
        <v/>
      </c>
      <c r="EG227" s="16" t="str">
        <f t="shared" si="500"/>
        <v/>
      </c>
      <c r="EH227" s="16" t="str">
        <f t="shared" si="501"/>
        <v/>
      </c>
      <c r="EI227" s="16" t="str">
        <f t="shared" si="502"/>
        <v/>
      </c>
      <c r="EJ227" s="16" t="str">
        <f t="shared" si="503"/>
        <v/>
      </c>
      <c r="EK227" s="16" t="str">
        <f t="shared" si="504"/>
        <v/>
      </c>
      <c r="EL227" s="58" t="str">
        <f t="shared" si="505"/>
        <v/>
      </c>
      <c r="EM227" s="58" t="str">
        <f>IF(OR($DZ227="",CR227=""),IF($EL227="","",$EL227),IF(OR(CR227="なし",CR227=0),領収書!$H$1,CR227))</f>
        <v/>
      </c>
      <c r="EN227" s="58" t="str">
        <f>IF(OR($DZ227="",CS227=""),IF($EL227="","",$EL227),IF(OR(CS227="なし",CS227=0),入力!$EN$1,CS227))</f>
        <v/>
      </c>
      <c r="EO227" s="63" t="str">
        <f t="shared" si="506"/>
        <v/>
      </c>
      <c r="EP227" s="63" t="str">
        <f t="shared" si="507"/>
        <v/>
      </c>
      <c r="ER227" s="16" t="str">
        <f>IF(AND(COUNTIF($ET$3:ET227,ET227)=1,ET227&lt;&gt;""),MAX($ER$3:ER226)+1,"")</f>
        <v/>
      </c>
      <c r="ES227" s="16" t="str">
        <f>IF(価格設定!B229="","",価格設定!B229)</f>
        <v/>
      </c>
      <c r="ET227" s="16" t="str">
        <f>IF(価格設定!C229="","",価格設定!C229)</f>
        <v/>
      </c>
      <c r="EV227" s="16" t="str">
        <f t="shared" si="419"/>
        <v/>
      </c>
      <c r="EW227" s="16" t="str">
        <f t="shared" si="508"/>
        <v/>
      </c>
    </row>
    <row r="228" spans="1:153" ht="30" customHeight="1" x14ac:dyDescent="0.2">
      <c r="A228" s="225"/>
      <c r="B228" s="212"/>
      <c r="C228" s="221"/>
      <c r="D228" s="164"/>
      <c r="E228" s="165"/>
      <c r="F228" s="166"/>
      <c r="G228" s="167"/>
      <c r="H228" s="179"/>
      <c r="I228" s="306"/>
      <c r="J228" s="169"/>
      <c r="K228" s="179"/>
      <c r="L228" s="186"/>
      <c r="M228" s="186"/>
      <c r="N228" s="168"/>
      <c r="O228" s="170"/>
      <c r="P228" s="212"/>
      <c r="Q228" s="179" t="str">
        <f>IFERROR(IF(H228="","",IFERROR(INDEX(価格設定!$B$5:$B$1048576,MATCH(H228,価格設定!$B$5:$B$1048576,0),0),INDEX(価格設定!$B$5:$B$1048576,MATCH("*"&amp;H228&amp;"*",価格設定!$B$5:$B$1048576,0),0))),H228)</f>
        <v/>
      </c>
      <c r="R228" s="250" t="str">
        <f>IFERROR(IF(Q228="",IF(K228="","",K228),IF(K228="",IF(INDEX(価格設定!$C$5:$C$1048576,MATCH(Q228,価格設定!$B$5:$B$1048576,0),0)=0,"",INDEX(価格設定!$C$5:$C$1048576,MATCH(Q228,価格設定!$B$5:$B$1048576,0),0)),IF(K228="なし","",K228))),"")</f>
        <v/>
      </c>
      <c r="S228" s="308" t="str">
        <f t="shared" si="420"/>
        <v/>
      </c>
      <c r="T228" s="126" t="str">
        <f>IFERROR(IF(J228="",IF(INDEX(価格設定!$E$5:$R$1048576,MATCH($Q228,価格設定!B$5:B$1048576,0),MATCH($AW228,価格設定!E$1:X$1,1))=0,"",INDEX(価格設定!$E$5:$R$1048576,MATCH($Q228,価格設定!B$5:B$1048576,0),MATCH($AW228,価格設定!E$1:X$1,1))),J228),"")</f>
        <v/>
      </c>
      <c r="U228" s="126" t="str">
        <f t="shared" si="421"/>
        <v/>
      </c>
      <c r="V228" s="132" t="str">
        <f t="shared" si="422"/>
        <v/>
      </c>
      <c r="W228" s="127" t="str">
        <f>IFERROR(IF(OR(T228="",T228&lt;0),"",IFERROR(INDEX(価格設定!E$2:X$3,IF(AND(K228=$K$1,$K$1&lt;&gt;""),ROW(価格設定!$D$3)-1,MATCH(INDEX(価格設定!$D$5:$D$1048576,MATCH(Q228,価格設定!$B$5:$B$1048576,0),0),価格設定!$D$2:$D$3,0)),MATCH($AW228,価格設定!E$1:X$1,1)),INDEX(価格設定!E$2:X$2,0,MATCH($AW228,価格設定!E$1:X$1,1)))),"")</f>
        <v/>
      </c>
      <c r="X228" s="126" t="str">
        <f t="shared" si="413"/>
        <v/>
      </c>
      <c r="Y228" s="128" t="str">
        <f t="shared" si="423"/>
        <v/>
      </c>
      <c r="Z228" s="126" t="str">
        <f t="shared" si="424"/>
        <v/>
      </c>
      <c r="AA228" s="129" t="str">
        <f t="shared" si="425"/>
        <v/>
      </c>
      <c r="AB228" s="126" t="str">
        <f t="shared" si="426"/>
        <v/>
      </c>
      <c r="AC228" s="280" t="str">
        <f t="shared" si="427"/>
        <v/>
      </c>
      <c r="AD228" s="15"/>
      <c r="AE228" s="204" t="str">
        <f>IF(AF228="","",COUNT($AF$3:AF228))</f>
        <v/>
      </c>
      <c r="AF228" s="206" t="str">
        <f t="shared" si="428"/>
        <v/>
      </c>
      <c r="AG228" s="204" t="str">
        <f t="shared" si="429"/>
        <v/>
      </c>
      <c r="AH228" s="204" t="str">
        <f t="shared" si="430"/>
        <v/>
      </c>
      <c r="AI228" s="287"/>
      <c r="AJ228" s="15"/>
      <c r="AK228" s="138" t="str">
        <f t="shared" si="431"/>
        <v/>
      </c>
      <c r="AL228" s="131" t="str">
        <f t="shared" si="432"/>
        <v/>
      </c>
      <c r="AM228" s="131" t="str">
        <f t="shared" si="433"/>
        <v/>
      </c>
      <c r="AN228" s="313" t="str">
        <f t="shared" si="434"/>
        <v/>
      </c>
      <c r="AO228" s="316" t="str">
        <f t="shared" si="435"/>
        <v/>
      </c>
      <c r="AP228" s="18"/>
      <c r="AQ228" s="3" t="str">
        <f>IF(F228="","",MAX($AQ$3:AQ227)+1)</f>
        <v/>
      </c>
      <c r="AR228" s="3" t="str">
        <f>IF(OR(AQ228="",BB228=""),"",MAX($AR$3:AR227)+1)</f>
        <v/>
      </c>
      <c r="AS228" s="3" t="str">
        <f>IF(CQ228="","",RANK(CQ228,CQ$3:CQ$1048576,1)+COUNTIF($CQ$3:CQ228,CQ228)-1)</f>
        <v/>
      </c>
      <c r="AT228" s="21" t="str">
        <f>IF(C228="",IF(OR(AND($H228&lt;&gt;"",C228=""),AND($F227=$F228,$AZ228&lt;&gt;""),COUNTA($H$3:$H$1048576,#REF!,$F$3:$F$1048576)&gt;COUNTA($H$3:$H228,#REF!,$F$3:$F228),$AZ228&lt;&gt;""),INDEX(AT$3:AT$1048576,MATCH(MAX($AQ$3:$AQ227),$AQ$3:$AQ$1048576,0),0),""),C228)</f>
        <v/>
      </c>
      <c r="AU228" s="21" t="str">
        <f>IF(D228="",IF(OR(AND($H228&lt;&gt;"",D228=""),AND($F227=$F228,$AZ228&lt;&gt;""),COUNTA($H$3:$H$1048576,#REF!,$F$3:$F$1048576)&gt;COUNTA($H$3:$H228,#REF!,$F$3:$F228),$AZ228&lt;&gt;""),INDEX(AU$3:AU$1048576,MATCH(MAX($AQ$3:$AQ227),$AQ$3:$AQ$1048576,0),0),""),D228)</f>
        <v/>
      </c>
      <c r="AV228" s="21" t="str">
        <f>IF(E228="",IF(OR(AND($H228&lt;&gt;"",E228=""),AND($F227=$F228,$AZ228&lt;&gt;""),COUNTA($H$3:$H$1048576,#REF!,$F$3:$F$1048576)&gt;COUNTA($H$3:$H228,#REF!,$F$3:$F228),$AZ228&lt;&gt;""),INDEX(AV$3:AV$1048576,MATCH(MAX($AQ$3:$AQ227),$AQ$3:$AQ$1048576,0),0),""),E228)</f>
        <v/>
      </c>
      <c r="AW228" s="24" t="str">
        <f t="shared" si="436"/>
        <v/>
      </c>
      <c r="AX228" s="13" t="str">
        <f t="shared" si="437"/>
        <v/>
      </c>
      <c r="AY228" s="4" t="str">
        <f t="shared" si="438"/>
        <v/>
      </c>
      <c r="AZ228" s="4" t="str">
        <f>IF(AX228="",IF(OR(AND(H228&lt;&gt;"",F228=""),COUNTA($H$3:$H$1048576)&gt;COUNTA($H$3:$H228)),INDEX(AX$3:AX228,MATCH(MAX($AQ$3:AQ228),AQ$3:AQ228,0),0),""),AX228)</f>
        <v/>
      </c>
      <c r="BA228" s="4" t="str">
        <f>IF(AY228="",IF(AND(H228&lt;&gt;"",F228=""),INDEX(AY$3:AY228,MATCH(MAX($AQ$3:AQ228),AQ$3:AQ228,0),0),""),AY228)</f>
        <v/>
      </c>
      <c r="BB228" s="82" t="str">
        <f>IF(BC228="","",RANK(BC228,BC$3:BC$1048576,1)+COUNTIF($BC$3:BC228,BC228)-1)</f>
        <v/>
      </c>
      <c r="BC228" s="139" t="str">
        <f t="shared" si="439"/>
        <v/>
      </c>
      <c r="BD228" s="46" t="str">
        <f t="shared" si="440"/>
        <v/>
      </c>
      <c r="BE228" s="46" t="str">
        <f t="shared" si="441"/>
        <v/>
      </c>
      <c r="BF228" s="46" t="str">
        <f t="shared" si="442"/>
        <v/>
      </c>
      <c r="BG228" s="4" t="str">
        <f t="shared" si="443"/>
        <v/>
      </c>
      <c r="BH228" s="180" t="str">
        <f t="shared" si="444"/>
        <v/>
      </c>
      <c r="BI228" s="16" t="str">
        <f t="shared" si="445"/>
        <v/>
      </c>
      <c r="BJ228" s="52" t="str">
        <f>IF(BI228="","",IF(W228="","",IF(AND(K228=$K$1,$K$1&lt;&gt;""),$BT$2,IFERROR(IF(INDEX(価格設定!$D$5:$D$1048576,MATCH(Q228,価格設定!$B$5:$B$1048576,0),0)=価格設定!$D$3,$BT$2,$BS$2),$BS$2))))</f>
        <v/>
      </c>
      <c r="BK228" s="16" t="str">
        <f>IF(BI228="","",IF(COUNTIF($BI$3:BI228,BI228)=1,1,IF(AND(BI227=BI228,BH228=""),BK227,COUNTIF($BH$3:BH228,BH228))))</f>
        <v/>
      </c>
      <c r="BL228" s="52" t="str">
        <f t="shared" si="446"/>
        <v/>
      </c>
      <c r="BM228" s="52" t="str">
        <f t="shared" si="447"/>
        <v/>
      </c>
      <c r="BN228" s="119" t="str">
        <f t="shared" si="448"/>
        <v/>
      </c>
      <c r="BO228" s="119" t="str">
        <f t="shared" si="449"/>
        <v/>
      </c>
      <c r="BP228" s="17" t="str">
        <f t="shared" si="450"/>
        <v/>
      </c>
      <c r="BQ228" s="17" t="str">
        <f t="shared" si="451"/>
        <v/>
      </c>
      <c r="BR228" s="17" t="str">
        <f>IF(OR(BP228="",COUNTIF($BO$3:BO228,BO228)&lt;&gt;1),"",SUMIF(BO$3:BO$1048576,BO228,BP$3:BP$1048576))</f>
        <v/>
      </c>
      <c r="BS228" s="17" t="str">
        <f t="shared" si="452"/>
        <v/>
      </c>
      <c r="BT228" s="17" t="str">
        <f t="shared" si="453"/>
        <v/>
      </c>
      <c r="BU228" s="17" t="str">
        <f t="shared" si="454"/>
        <v/>
      </c>
      <c r="BV228" s="24" t="str">
        <f t="shared" si="455"/>
        <v/>
      </c>
      <c r="BW228" s="24" t="str">
        <f t="shared" si="456"/>
        <v/>
      </c>
      <c r="BX228" s="24" t="str">
        <f t="shared" si="457"/>
        <v/>
      </c>
      <c r="BY228" s="26" t="str">
        <f t="shared" si="458"/>
        <v/>
      </c>
      <c r="BZ228" s="26" t="str">
        <f t="shared" si="459"/>
        <v/>
      </c>
      <c r="CA228" s="26" t="str">
        <f t="shared" si="460"/>
        <v/>
      </c>
      <c r="CB228" s="66" t="str">
        <f t="shared" si="461"/>
        <v/>
      </c>
      <c r="CC228" s="65" t="str">
        <f t="shared" si="462"/>
        <v/>
      </c>
      <c r="CD228" s="26" t="str">
        <f t="shared" si="463"/>
        <v/>
      </c>
      <c r="CE228" s="26" t="str">
        <f t="shared" si="464"/>
        <v/>
      </c>
      <c r="CF228" s="193" t="str">
        <f t="shared" si="465"/>
        <v/>
      </c>
      <c r="CG228" s="193" t="str">
        <f t="shared" si="466"/>
        <v/>
      </c>
      <c r="CH228" s="26" t="str">
        <f t="shared" si="467"/>
        <v/>
      </c>
      <c r="CI228" s="26" t="str">
        <f t="shared" si="468"/>
        <v/>
      </c>
      <c r="CJ228" s="65" t="str">
        <f t="shared" si="469"/>
        <v/>
      </c>
      <c r="CK228" s="65" t="str">
        <f t="shared" si="470"/>
        <v/>
      </c>
      <c r="CL228" s="64" t="str">
        <f t="shared" si="471"/>
        <v/>
      </c>
      <c r="CM228" s="64" t="str">
        <f t="shared" si="472"/>
        <v/>
      </c>
      <c r="CN228" s="65" t="str">
        <f t="shared" si="473"/>
        <v/>
      </c>
      <c r="CP228" s="63" t="str">
        <f>IF(BH228="","",MAX($CP$3:CP227)+1)</f>
        <v/>
      </c>
      <c r="CQ228" s="24" t="str">
        <f t="shared" si="474"/>
        <v/>
      </c>
      <c r="CR228" s="24" t="str">
        <f t="shared" si="475"/>
        <v/>
      </c>
      <c r="CS228" s="24" t="str">
        <f t="shared" si="476"/>
        <v/>
      </c>
      <c r="CT228" s="58" t="str">
        <f>IF(BO228="","",COUNTIF($BO$3:BO228,BO228)&amp;"@"&amp;BO228)</f>
        <v/>
      </c>
      <c r="CU228" s="16" t="str">
        <f t="shared" si="414"/>
        <v/>
      </c>
      <c r="CV228" s="63" t="str">
        <f t="shared" si="477"/>
        <v/>
      </c>
      <c r="CW228" s="16" t="str">
        <f t="shared" si="478"/>
        <v/>
      </c>
      <c r="CX228" s="16" t="str">
        <f t="shared" si="479"/>
        <v/>
      </c>
      <c r="CY228" s="16" t="str">
        <f t="shared" si="480"/>
        <v/>
      </c>
      <c r="CZ228" s="85" t="str">
        <f t="shared" si="481"/>
        <v/>
      </c>
      <c r="DA228" s="16" t="str">
        <f t="shared" si="482"/>
        <v/>
      </c>
      <c r="DB228" s="16" t="str">
        <f t="shared" si="483"/>
        <v/>
      </c>
      <c r="DC228" s="28" t="str">
        <f>IF(CP228="","",$DC$1&amp;(INDEX(価格設定!D$1:XFD$3,ROW(価格設定!$D$3),MATCH($AW228,価格設定!D$1:XFD$1,1))*100)&amp;"%")</f>
        <v/>
      </c>
      <c r="DD228" s="28" t="str">
        <f>IF(CP228="","",$DD$1&amp;(INDEX(価格設定!D$1:XFD$3,ROW(価格設定!$D$2),MATCH($AW228,価格設定!D$1:XFD$1,1))*100)&amp;"%")</f>
        <v/>
      </c>
      <c r="DE228" s="29" t="str">
        <f t="shared" si="484"/>
        <v/>
      </c>
      <c r="DG228" s="58" t="str">
        <f t="shared" si="485"/>
        <v/>
      </c>
      <c r="DH228" s="58" t="str">
        <f t="shared" si="486"/>
        <v/>
      </c>
      <c r="DI228" s="58" t="str">
        <f t="shared" si="487"/>
        <v/>
      </c>
      <c r="DJ228" s="85" t="str">
        <f t="shared" si="488"/>
        <v/>
      </c>
      <c r="DL228" s="58" t="str">
        <f>IF(COUNTIF(DG$3:DG$1048576,DG228)=COUNTIF($DG$3:$DG228,DG228),DG228,"")</f>
        <v/>
      </c>
      <c r="DM228" s="85" t="str">
        <f t="shared" si="489"/>
        <v/>
      </c>
      <c r="DN228" s="85" t="str">
        <f t="shared" si="415"/>
        <v/>
      </c>
      <c r="DO228" s="85" t="str">
        <f t="shared" si="415"/>
        <v/>
      </c>
      <c r="DP228" s="303"/>
      <c r="DQ228" s="17" t="str">
        <f t="shared" si="416"/>
        <v/>
      </c>
      <c r="DR228" s="17" t="str">
        <f t="shared" si="417"/>
        <v/>
      </c>
      <c r="DS228" s="17" t="str">
        <f t="shared" si="418"/>
        <v/>
      </c>
      <c r="DU228" s="16" t="str">
        <f t="shared" si="490"/>
        <v/>
      </c>
      <c r="DV228" s="16" t="str">
        <f>IF(DU228="","",COUNT($DU$3:DU228))</f>
        <v/>
      </c>
      <c r="DW228" s="16" t="str">
        <f t="shared" si="491"/>
        <v/>
      </c>
      <c r="DX228" s="16" t="str">
        <f t="shared" si="492"/>
        <v/>
      </c>
      <c r="DY228" s="16" t="str">
        <f>IF(DZ228="","",COUNTIF(DZ$3:DZ228,DZ228))</f>
        <v/>
      </c>
      <c r="DZ228" s="16" t="str">
        <f t="shared" si="493"/>
        <v/>
      </c>
      <c r="EA228" s="16" t="str">
        <f t="shared" si="494"/>
        <v/>
      </c>
      <c r="EB228" s="16" t="str">
        <f t="shared" si="495"/>
        <v/>
      </c>
      <c r="EC228" s="16" t="str">
        <f t="shared" si="496"/>
        <v/>
      </c>
      <c r="ED228" s="16" t="str">
        <f t="shared" si="497"/>
        <v/>
      </c>
      <c r="EE228" s="16" t="str">
        <f t="shared" si="498"/>
        <v/>
      </c>
      <c r="EF228" s="16" t="str">
        <f t="shared" si="499"/>
        <v/>
      </c>
      <c r="EG228" s="16" t="str">
        <f t="shared" si="500"/>
        <v/>
      </c>
      <c r="EH228" s="16" t="str">
        <f t="shared" si="501"/>
        <v/>
      </c>
      <c r="EI228" s="16" t="str">
        <f t="shared" si="502"/>
        <v/>
      </c>
      <c r="EJ228" s="16" t="str">
        <f t="shared" si="503"/>
        <v/>
      </c>
      <c r="EK228" s="16" t="str">
        <f t="shared" si="504"/>
        <v/>
      </c>
      <c r="EL228" s="58" t="str">
        <f t="shared" si="505"/>
        <v/>
      </c>
      <c r="EM228" s="58" t="str">
        <f>IF(OR($DZ228="",CR228=""),IF($EL228="","",$EL228),IF(OR(CR228="なし",CR228=0),領収書!$H$1,CR228))</f>
        <v/>
      </c>
      <c r="EN228" s="58" t="str">
        <f>IF(OR($DZ228="",CS228=""),IF($EL228="","",$EL228),IF(OR(CS228="なし",CS228=0),入力!$EN$1,CS228))</f>
        <v/>
      </c>
      <c r="EO228" s="63" t="str">
        <f t="shared" si="506"/>
        <v/>
      </c>
      <c r="EP228" s="63" t="str">
        <f t="shared" si="507"/>
        <v/>
      </c>
      <c r="ER228" s="16" t="str">
        <f>IF(AND(COUNTIF($ET$3:ET228,ET228)=1,ET228&lt;&gt;""),MAX($ER$3:ER227)+1,"")</f>
        <v/>
      </c>
      <c r="ES228" s="16" t="str">
        <f>IF(価格設定!B230="","",価格設定!B230)</f>
        <v/>
      </c>
      <c r="ET228" s="16" t="str">
        <f>IF(価格設定!C230="","",価格設定!C230)</f>
        <v/>
      </c>
      <c r="EV228" s="16" t="str">
        <f t="shared" si="419"/>
        <v/>
      </c>
      <c r="EW228" s="16" t="str">
        <f t="shared" si="508"/>
        <v/>
      </c>
    </row>
    <row r="229" spans="1:153" ht="30" customHeight="1" x14ac:dyDescent="0.2">
      <c r="A229" s="225"/>
      <c r="B229" s="212"/>
      <c r="C229" s="221"/>
      <c r="D229" s="164"/>
      <c r="E229" s="165"/>
      <c r="F229" s="166"/>
      <c r="G229" s="167"/>
      <c r="H229" s="179"/>
      <c r="I229" s="306"/>
      <c r="J229" s="169"/>
      <c r="K229" s="179"/>
      <c r="L229" s="186"/>
      <c r="M229" s="186"/>
      <c r="N229" s="168"/>
      <c r="O229" s="170"/>
      <c r="P229" s="212"/>
      <c r="Q229" s="179" t="str">
        <f>IFERROR(IF(H229="","",IFERROR(INDEX(価格設定!$B$5:$B$1048576,MATCH(H229,価格設定!$B$5:$B$1048576,0),0),INDEX(価格設定!$B$5:$B$1048576,MATCH("*"&amp;H229&amp;"*",価格設定!$B$5:$B$1048576,0),0))),H229)</f>
        <v/>
      </c>
      <c r="R229" s="250" t="str">
        <f>IFERROR(IF(Q229="",IF(K229="","",K229),IF(K229="",IF(INDEX(価格設定!$C$5:$C$1048576,MATCH(Q229,価格設定!$B$5:$B$1048576,0),0)=0,"",INDEX(価格設定!$C$5:$C$1048576,MATCH(Q229,価格設定!$B$5:$B$1048576,0),0)),IF(K229="なし","",K229))),"")</f>
        <v/>
      </c>
      <c r="S229" s="308" t="str">
        <f t="shared" si="420"/>
        <v/>
      </c>
      <c r="T229" s="126" t="str">
        <f>IFERROR(IF(J229="",IF(INDEX(価格設定!$E$5:$R$1048576,MATCH($Q229,価格設定!B$5:B$1048576,0),MATCH($AW229,価格設定!E$1:X$1,1))=0,"",INDEX(価格設定!$E$5:$R$1048576,MATCH($Q229,価格設定!B$5:B$1048576,0),MATCH($AW229,価格設定!E$1:X$1,1))),J229),"")</f>
        <v/>
      </c>
      <c r="U229" s="126" t="str">
        <f t="shared" si="421"/>
        <v/>
      </c>
      <c r="V229" s="132" t="str">
        <f t="shared" si="422"/>
        <v/>
      </c>
      <c r="W229" s="127" t="str">
        <f>IFERROR(IF(OR(T229="",T229&lt;0),"",IFERROR(INDEX(価格設定!E$2:X$3,IF(AND(K229=$K$1,$K$1&lt;&gt;""),ROW(価格設定!$D$3)-1,MATCH(INDEX(価格設定!$D$5:$D$1048576,MATCH(Q229,価格設定!$B$5:$B$1048576,0),0),価格設定!$D$2:$D$3,0)),MATCH($AW229,価格設定!E$1:X$1,1)),INDEX(価格設定!E$2:X$2,0,MATCH($AW229,価格設定!E$1:X$1,1)))),"")</f>
        <v/>
      </c>
      <c r="X229" s="126" t="str">
        <f t="shared" si="413"/>
        <v/>
      </c>
      <c r="Y229" s="128" t="str">
        <f t="shared" si="423"/>
        <v/>
      </c>
      <c r="Z229" s="126" t="str">
        <f t="shared" si="424"/>
        <v/>
      </c>
      <c r="AA229" s="129" t="str">
        <f t="shared" si="425"/>
        <v/>
      </c>
      <c r="AB229" s="126" t="str">
        <f t="shared" si="426"/>
        <v/>
      </c>
      <c r="AC229" s="280" t="str">
        <f t="shared" si="427"/>
        <v/>
      </c>
      <c r="AD229" s="15"/>
      <c r="AE229" s="204" t="str">
        <f>IF(AF229="","",COUNT($AF$3:AF229))</f>
        <v/>
      </c>
      <c r="AF229" s="206" t="str">
        <f t="shared" si="428"/>
        <v/>
      </c>
      <c r="AG229" s="204" t="str">
        <f t="shared" si="429"/>
        <v/>
      </c>
      <c r="AH229" s="204" t="str">
        <f t="shared" si="430"/>
        <v/>
      </c>
      <c r="AI229" s="287"/>
      <c r="AJ229" s="15"/>
      <c r="AK229" s="138" t="str">
        <f t="shared" si="431"/>
        <v/>
      </c>
      <c r="AL229" s="131" t="str">
        <f t="shared" si="432"/>
        <v/>
      </c>
      <c r="AM229" s="131" t="str">
        <f t="shared" si="433"/>
        <v/>
      </c>
      <c r="AN229" s="313" t="str">
        <f t="shared" si="434"/>
        <v/>
      </c>
      <c r="AO229" s="316" t="str">
        <f t="shared" si="435"/>
        <v/>
      </c>
      <c r="AP229" s="18"/>
      <c r="AQ229" s="3" t="str">
        <f>IF(F229="","",MAX($AQ$3:AQ228)+1)</f>
        <v/>
      </c>
      <c r="AR229" s="3" t="str">
        <f>IF(OR(AQ229="",BB229=""),"",MAX($AR$3:AR228)+1)</f>
        <v/>
      </c>
      <c r="AS229" s="3" t="str">
        <f>IF(CQ229="","",RANK(CQ229,CQ$3:CQ$1048576,1)+COUNTIF($CQ$3:CQ229,CQ229)-1)</f>
        <v/>
      </c>
      <c r="AT229" s="21" t="str">
        <f>IF(C229="",IF(OR(AND($H229&lt;&gt;"",C229=""),AND($F228=$F229,$AZ229&lt;&gt;""),COUNTA($H$3:$H$1048576,#REF!,$F$3:$F$1048576)&gt;COUNTA($H$3:$H229,#REF!,$F$3:$F229),$AZ229&lt;&gt;""),INDEX(AT$3:AT$1048576,MATCH(MAX($AQ$3:$AQ228),$AQ$3:$AQ$1048576,0),0),""),C229)</f>
        <v/>
      </c>
      <c r="AU229" s="21" t="str">
        <f>IF(D229="",IF(OR(AND($H229&lt;&gt;"",D229=""),AND($F228=$F229,$AZ229&lt;&gt;""),COUNTA($H$3:$H$1048576,#REF!,$F$3:$F$1048576)&gt;COUNTA($H$3:$H229,#REF!,$F$3:$F229),$AZ229&lt;&gt;""),INDEX(AU$3:AU$1048576,MATCH(MAX($AQ$3:$AQ228),$AQ$3:$AQ$1048576,0),0),""),D229)</f>
        <v/>
      </c>
      <c r="AV229" s="21" t="str">
        <f>IF(E229="",IF(OR(AND($H229&lt;&gt;"",E229=""),AND($F228=$F229,$AZ229&lt;&gt;""),COUNTA($H$3:$H$1048576,#REF!,$F$3:$F$1048576)&gt;COUNTA($H$3:$H229,#REF!,$F$3:$F229),$AZ229&lt;&gt;""),INDEX(AV$3:AV$1048576,MATCH(MAX($AQ$3:$AQ228),$AQ$3:$AQ$1048576,0),0),""),E229)</f>
        <v/>
      </c>
      <c r="AW229" s="24" t="str">
        <f t="shared" si="436"/>
        <v/>
      </c>
      <c r="AX229" s="13" t="str">
        <f t="shared" si="437"/>
        <v/>
      </c>
      <c r="AY229" s="4" t="str">
        <f t="shared" si="438"/>
        <v/>
      </c>
      <c r="AZ229" s="4" t="str">
        <f>IF(AX229="",IF(OR(AND(H229&lt;&gt;"",F229=""),COUNTA($H$3:$H$1048576)&gt;COUNTA($H$3:$H229)),INDEX(AX$3:AX229,MATCH(MAX($AQ$3:AQ229),AQ$3:AQ229,0),0),""),AX229)</f>
        <v/>
      </c>
      <c r="BA229" s="4" t="str">
        <f>IF(AY229="",IF(AND(H229&lt;&gt;"",F229=""),INDEX(AY$3:AY229,MATCH(MAX($AQ$3:AQ229),AQ$3:AQ229,0),0),""),AY229)</f>
        <v/>
      </c>
      <c r="BB229" s="82" t="str">
        <f>IF(BC229="","",RANK(BC229,BC$3:BC$1048576,1)+COUNTIF($BC$3:BC229,BC229)-1)</f>
        <v/>
      </c>
      <c r="BC229" s="139" t="str">
        <f t="shared" si="439"/>
        <v/>
      </c>
      <c r="BD229" s="46" t="str">
        <f t="shared" si="440"/>
        <v/>
      </c>
      <c r="BE229" s="46" t="str">
        <f t="shared" si="441"/>
        <v/>
      </c>
      <c r="BF229" s="46" t="str">
        <f t="shared" si="442"/>
        <v/>
      </c>
      <c r="BG229" s="4" t="str">
        <f t="shared" si="443"/>
        <v/>
      </c>
      <c r="BH229" s="180" t="str">
        <f t="shared" si="444"/>
        <v/>
      </c>
      <c r="BI229" s="16" t="str">
        <f t="shared" si="445"/>
        <v/>
      </c>
      <c r="BJ229" s="52" t="str">
        <f>IF(BI229="","",IF(W229="","",IF(AND(K229=$K$1,$K$1&lt;&gt;""),$BT$2,IFERROR(IF(INDEX(価格設定!$D$5:$D$1048576,MATCH(Q229,価格設定!$B$5:$B$1048576,0),0)=価格設定!$D$3,$BT$2,$BS$2),$BS$2))))</f>
        <v/>
      </c>
      <c r="BK229" s="16" t="str">
        <f>IF(BI229="","",IF(COUNTIF($BI$3:BI229,BI229)=1,1,IF(AND(BI228=BI229,BH229=""),BK228,COUNTIF($BH$3:BH229,BH229))))</f>
        <v/>
      </c>
      <c r="BL229" s="52" t="str">
        <f t="shared" si="446"/>
        <v/>
      </c>
      <c r="BM229" s="52" t="str">
        <f t="shared" si="447"/>
        <v/>
      </c>
      <c r="BN229" s="119" t="str">
        <f t="shared" si="448"/>
        <v/>
      </c>
      <c r="BO229" s="119" t="str">
        <f t="shared" si="449"/>
        <v/>
      </c>
      <c r="BP229" s="17" t="str">
        <f t="shared" si="450"/>
        <v/>
      </c>
      <c r="BQ229" s="17" t="str">
        <f t="shared" si="451"/>
        <v/>
      </c>
      <c r="BR229" s="17" t="str">
        <f>IF(OR(BP229="",COUNTIF($BO$3:BO229,BO229)&lt;&gt;1),"",SUMIF(BO$3:BO$1048576,BO229,BP$3:BP$1048576))</f>
        <v/>
      </c>
      <c r="BS229" s="17" t="str">
        <f t="shared" si="452"/>
        <v/>
      </c>
      <c r="BT229" s="17" t="str">
        <f t="shared" si="453"/>
        <v/>
      </c>
      <c r="BU229" s="17" t="str">
        <f t="shared" si="454"/>
        <v/>
      </c>
      <c r="BV229" s="24" t="str">
        <f t="shared" si="455"/>
        <v/>
      </c>
      <c r="BW229" s="24" t="str">
        <f t="shared" si="456"/>
        <v/>
      </c>
      <c r="BX229" s="24" t="str">
        <f t="shared" si="457"/>
        <v/>
      </c>
      <c r="BY229" s="26" t="str">
        <f t="shared" si="458"/>
        <v/>
      </c>
      <c r="BZ229" s="26" t="str">
        <f t="shared" si="459"/>
        <v/>
      </c>
      <c r="CA229" s="26" t="str">
        <f t="shared" si="460"/>
        <v/>
      </c>
      <c r="CB229" s="66" t="str">
        <f t="shared" si="461"/>
        <v/>
      </c>
      <c r="CC229" s="65" t="str">
        <f t="shared" si="462"/>
        <v/>
      </c>
      <c r="CD229" s="26" t="str">
        <f t="shared" si="463"/>
        <v/>
      </c>
      <c r="CE229" s="26" t="str">
        <f t="shared" si="464"/>
        <v/>
      </c>
      <c r="CF229" s="193" t="str">
        <f t="shared" si="465"/>
        <v/>
      </c>
      <c r="CG229" s="193" t="str">
        <f t="shared" si="466"/>
        <v/>
      </c>
      <c r="CH229" s="26" t="str">
        <f t="shared" si="467"/>
        <v/>
      </c>
      <c r="CI229" s="26" t="str">
        <f t="shared" si="468"/>
        <v/>
      </c>
      <c r="CJ229" s="65" t="str">
        <f t="shared" si="469"/>
        <v/>
      </c>
      <c r="CK229" s="65" t="str">
        <f t="shared" si="470"/>
        <v/>
      </c>
      <c r="CL229" s="64" t="str">
        <f t="shared" si="471"/>
        <v/>
      </c>
      <c r="CM229" s="64" t="str">
        <f t="shared" si="472"/>
        <v/>
      </c>
      <c r="CN229" s="65" t="str">
        <f t="shared" si="473"/>
        <v/>
      </c>
      <c r="CP229" s="63" t="str">
        <f>IF(BH229="","",MAX($CP$3:CP228)+1)</f>
        <v/>
      </c>
      <c r="CQ229" s="24" t="str">
        <f t="shared" si="474"/>
        <v/>
      </c>
      <c r="CR229" s="24" t="str">
        <f t="shared" si="475"/>
        <v/>
      </c>
      <c r="CS229" s="24" t="str">
        <f t="shared" si="476"/>
        <v/>
      </c>
      <c r="CT229" s="58" t="str">
        <f>IF(BO229="","",COUNTIF($BO$3:BO229,BO229)&amp;"@"&amp;BO229)</f>
        <v/>
      </c>
      <c r="CU229" s="16" t="str">
        <f t="shared" si="414"/>
        <v/>
      </c>
      <c r="CV229" s="63" t="str">
        <f t="shared" si="477"/>
        <v/>
      </c>
      <c r="CW229" s="16" t="str">
        <f t="shared" si="478"/>
        <v/>
      </c>
      <c r="CX229" s="16" t="str">
        <f t="shared" si="479"/>
        <v/>
      </c>
      <c r="CY229" s="16" t="str">
        <f t="shared" si="480"/>
        <v/>
      </c>
      <c r="CZ229" s="85" t="str">
        <f t="shared" si="481"/>
        <v/>
      </c>
      <c r="DA229" s="16" t="str">
        <f t="shared" si="482"/>
        <v/>
      </c>
      <c r="DB229" s="16" t="str">
        <f t="shared" si="483"/>
        <v/>
      </c>
      <c r="DC229" s="28" t="str">
        <f>IF(CP229="","",$DC$1&amp;(INDEX(価格設定!D$1:XFD$3,ROW(価格設定!$D$3),MATCH($AW229,価格設定!D$1:XFD$1,1))*100)&amp;"%")</f>
        <v/>
      </c>
      <c r="DD229" s="28" t="str">
        <f>IF(CP229="","",$DD$1&amp;(INDEX(価格設定!D$1:XFD$3,ROW(価格設定!$D$2),MATCH($AW229,価格設定!D$1:XFD$1,1))*100)&amp;"%")</f>
        <v/>
      </c>
      <c r="DE229" s="29" t="str">
        <f t="shared" si="484"/>
        <v/>
      </c>
      <c r="DG229" s="58" t="str">
        <f t="shared" si="485"/>
        <v/>
      </c>
      <c r="DH229" s="58" t="str">
        <f t="shared" si="486"/>
        <v/>
      </c>
      <c r="DI229" s="58" t="str">
        <f t="shared" si="487"/>
        <v/>
      </c>
      <c r="DJ229" s="85" t="str">
        <f t="shared" si="488"/>
        <v/>
      </c>
      <c r="DL229" s="58" t="str">
        <f>IF(COUNTIF(DG$3:DG$1048576,DG229)=COUNTIF($DG$3:$DG229,DG229),DG229,"")</f>
        <v/>
      </c>
      <c r="DM229" s="85" t="str">
        <f t="shared" si="489"/>
        <v/>
      </c>
      <c r="DN229" s="85" t="str">
        <f t="shared" si="415"/>
        <v/>
      </c>
      <c r="DO229" s="85" t="str">
        <f t="shared" si="415"/>
        <v/>
      </c>
      <c r="DP229" s="303"/>
      <c r="DQ229" s="17" t="str">
        <f t="shared" si="416"/>
        <v/>
      </c>
      <c r="DR229" s="17" t="str">
        <f t="shared" si="417"/>
        <v/>
      </c>
      <c r="DS229" s="17" t="str">
        <f t="shared" si="418"/>
        <v/>
      </c>
      <c r="DU229" s="16" t="str">
        <f t="shared" si="490"/>
        <v/>
      </c>
      <c r="DV229" s="16" t="str">
        <f>IF(DU229="","",COUNT($DU$3:DU229))</f>
        <v/>
      </c>
      <c r="DW229" s="16" t="str">
        <f t="shared" si="491"/>
        <v/>
      </c>
      <c r="DX229" s="16" t="str">
        <f t="shared" si="492"/>
        <v/>
      </c>
      <c r="DY229" s="16" t="str">
        <f>IF(DZ229="","",COUNTIF(DZ$3:DZ229,DZ229))</f>
        <v/>
      </c>
      <c r="DZ229" s="16" t="str">
        <f t="shared" si="493"/>
        <v/>
      </c>
      <c r="EA229" s="16" t="str">
        <f t="shared" si="494"/>
        <v/>
      </c>
      <c r="EB229" s="16" t="str">
        <f t="shared" si="495"/>
        <v/>
      </c>
      <c r="EC229" s="16" t="str">
        <f t="shared" si="496"/>
        <v/>
      </c>
      <c r="ED229" s="16" t="str">
        <f t="shared" si="497"/>
        <v/>
      </c>
      <c r="EE229" s="16" t="str">
        <f t="shared" si="498"/>
        <v/>
      </c>
      <c r="EF229" s="16" t="str">
        <f t="shared" si="499"/>
        <v/>
      </c>
      <c r="EG229" s="16" t="str">
        <f t="shared" si="500"/>
        <v/>
      </c>
      <c r="EH229" s="16" t="str">
        <f t="shared" si="501"/>
        <v/>
      </c>
      <c r="EI229" s="16" t="str">
        <f t="shared" si="502"/>
        <v/>
      </c>
      <c r="EJ229" s="16" t="str">
        <f t="shared" si="503"/>
        <v/>
      </c>
      <c r="EK229" s="16" t="str">
        <f t="shared" si="504"/>
        <v/>
      </c>
      <c r="EL229" s="58" t="str">
        <f t="shared" si="505"/>
        <v/>
      </c>
      <c r="EM229" s="58" t="str">
        <f>IF(OR($DZ229="",CR229=""),IF($EL229="","",$EL229),IF(OR(CR229="なし",CR229=0),領収書!$H$1,CR229))</f>
        <v/>
      </c>
      <c r="EN229" s="58" t="str">
        <f>IF(OR($DZ229="",CS229=""),IF($EL229="","",$EL229),IF(OR(CS229="なし",CS229=0),入力!$EN$1,CS229))</f>
        <v/>
      </c>
      <c r="EO229" s="63" t="str">
        <f t="shared" si="506"/>
        <v/>
      </c>
      <c r="EP229" s="63" t="str">
        <f t="shared" si="507"/>
        <v/>
      </c>
      <c r="ER229" s="16" t="str">
        <f>IF(AND(COUNTIF($ET$3:ET229,ET229)=1,ET229&lt;&gt;""),MAX($ER$3:ER228)+1,"")</f>
        <v/>
      </c>
      <c r="ES229" s="16" t="str">
        <f>IF(価格設定!B231="","",価格設定!B231)</f>
        <v/>
      </c>
      <c r="ET229" s="16" t="str">
        <f>IF(価格設定!C231="","",価格設定!C231)</f>
        <v/>
      </c>
      <c r="EV229" s="16" t="str">
        <f t="shared" si="419"/>
        <v/>
      </c>
      <c r="EW229" s="16" t="str">
        <f t="shared" si="508"/>
        <v/>
      </c>
    </row>
    <row r="230" spans="1:153" ht="30" customHeight="1" x14ac:dyDescent="0.2">
      <c r="A230" s="225"/>
      <c r="B230" s="212"/>
      <c r="C230" s="221"/>
      <c r="D230" s="164"/>
      <c r="E230" s="165"/>
      <c r="F230" s="166"/>
      <c r="G230" s="167"/>
      <c r="H230" s="179"/>
      <c r="I230" s="306"/>
      <c r="J230" s="169"/>
      <c r="K230" s="179"/>
      <c r="L230" s="186"/>
      <c r="M230" s="186"/>
      <c r="N230" s="168"/>
      <c r="O230" s="170"/>
      <c r="P230" s="212"/>
      <c r="Q230" s="179" t="str">
        <f>IFERROR(IF(H230="","",IFERROR(INDEX(価格設定!$B$5:$B$1048576,MATCH(H230,価格設定!$B$5:$B$1048576,0),0),INDEX(価格設定!$B$5:$B$1048576,MATCH("*"&amp;H230&amp;"*",価格設定!$B$5:$B$1048576,0),0))),H230)</f>
        <v/>
      </c>
      <c r="R230" s="250" t="str">
        <f>IFERROR(IF(Q230="",IF(K230="","",K230),IF(K230="",IF(INDEX(価格設定!$C$5:$C$1048576,MATCH(Q230,価格設定!$B$5:$B$1048576,0),0)=0,"",INDEX(価格設定!$C$5:$C$1048576,MATCH(Q230,価格設定!$B$5:$B$1048576,0),0)),IF(K230="なし","",K230))),"")</f>
        <v/>
      </c>
      <c r="S230" s="308" t="str">
        <f t="shared" si="420"/>
        <v/>
      </c>
      <c r="T230" s="126" t="str">
        <f>IFERROR(IF(J230="",IF(INDEX(価格設定!$E$5:$R$1048576,MATCH($Q230,価格設定!B$5:B$1048576,0),MATCH($AW230,価格設定!E$1:X$1,1))=0,"",INDEX(価格設定!$E$5:$R$1048576,MATCH($Q230,価格設定!B$5:B$1048576,0),MATCH($AW230,価格設定!E$1:X$1,1))),J230),"")</f>
        <v/>
      </c>
      <c r="U230" s="126" t="str">
        <f t="shared" si="421"/>
        <v/>
      </c>
      <c r="V230" s="132" t="str">
        <f t="shared" si="422"/>
        <v/>
      </c>
      <c r="W230" s="127" t="str">
        <f>IFERROR(IF(OR(T230="",T230&lt;0),"",IFERROR(INDEX(価格設定!E$2:X$3,IF(AND(K230=$K$1,$K$1&lt;&gt;""),ROW(価格設定!$D$3)-1,MATCH(INDEX(価格設定!$D$5:$D$1048576,MATCH(Q230,価格設定!$B$5:$B$1048576,0),0),価格設定!$D$2:$D$3,0)),MATCH($AW230,価格設定!E$1:X$1,1)),INDEX(価格設定!E$2:X$2,0,MATCH($AW230,価格設定!E$1:X$1,1)))),"")</f>
        <v/>
      </c>
      <c r="X230" s="126" t="str">
        <f t="shared" si="413"/>
        <v/>
      </c>
      <c r="Y230" s="128" t="str">
        <f t="shared" si="423"/>
        <v/>
      </c>
      <c r="Z230" s="126" t="str">
        <f t="shared" si="424"/>
        <v/>
      </c>
      <c r="AA230" s="129" t="str">
        <f t="shared" si="425"/>
        <v/>
      </c>
      <c r="AB230" s="126" t="str">
        <f t="shared" si="426"/>
        <v/>
      </c>
      <c r="AC230" s="280" t="str">
        <f t="shared" si="427"/>
        <v/>
      </c>
      <c r="AD230" s="15"/>
      <c r="AE230" s="204" t="str">
        <f>IF(AF230="","",COUNT($AF$3:AF230))</f>
        <v/>
      </c>
      <c r="AF230" s="206" t="str">
        <f t="shared" si="428"/>
        <v/>
      </c>
      <c r="AG230" s="204" t="str">
        <f t="shared" si="429"/>
        <v/>
      </c>
      <c r="AH230" s="204" t="str">
        <f t="shared" si="430"/>
        <v/>
      </c>
      <c r="AI230" s="287"/>
      <c r="AJ230" s="15"/>
      <c r="AK230" s="138" t="str">
        <f t="shared" si="431"/>
        <v/>
      </c>
      <c r="AL230" s="131" t="str">
        <f t="shared" si="432"/>
        <v/>
      </c>
      <c r="AM230" s="131" t="str">
        <f t="shared" si="433"/>
        <v/>
      </c>
      <c r="AN230" s="313" t="str">
        <f t="shared" si="434"/>
        <v/>
      </c>
      <c r="AO230" s="316" t="str">
        <f t="shared" si="435"/>
        <v/>
      </c>
      <c r="AP230" s="18"/>
      <c r="AQ230" s="3" t="str">
        <f>IF(F230="","",MAX($AQ$3:AQ229)+1)</f>
        <v/>
      </c>
      <c r="AR230" s="3" t="str">
        <f>IF(OR(AQ230="",BB230=""),"",MAX($AR$3:AR229)+1)</f>
        <v/>
      </c>
      <c r="AS230" s="3" t="str">
        <f>IF(CQ230="","",RANK(CQ230,CQ$3:CQ$1048576,1)+COUNTIF($CQ$3:CQ230,CQ230)-1)</f>
        <v/>
      </c>
      <c r="AT230" s="21" t="str">
        <f>IF(C230="",IF(OR(AND($H230&lt;&gt;"",C230=""),AND($F229=$F230,$AZ230&lt;&gt;""),COUNTA($H$3:$H$1048576,#REF!,$F$3:$F$1048576)&gt;COUNTA($H$3:$H230,#REF!,$F$3:$F230),$AZ230&lt;&gt;""),INDEX(AT$3:AT$1048576,MATCH(MAX($AQ$3:$AQ229),$AQ$3:$AQ$1048576,0),0),""),C230)</f>
        <v/>
      </c>
      <c r="AU230" s="21" t="str">
        <f>IF(D230="",IF(OR(AND($H230&lt;&gt;"",D230=""),AND($F229=$F230,$AZ230&lt;&gt;""),COUNTA($H$3:$H$1048576,#REF!,$F$3:$F$1048576)&gt;COUNTA($H$3:$H230,#REF!,$F$3:$F230),$AZ230&lt;&gt;""),INDEX(AU$3:AU$1048576,MATCH(MAX($AQ$3:$AQ229),$AQ$3:$AQ$1048576,0),0),""),D230)</f>
        <v/>
      </c>
      <c r="AV230" s="21" t="str">
        <f>IF(E230="",IF(OR(AND($H230&lt;&gt;"",E230=""),AND($F229=$F230,$AZ230&lt;&gt;""),COUNTA($H$3:$H$1048576,#REF!,$F$3:$F$1048576)&gt;COUNTA($H$3:$H230,#REF!,$F$3:$F230),$AZ230&lt;&gt;""),INDEX(AV$3:AV$1048576,MATCH(MAX($AQ$3:$AQ229),$AQ$3:$AQ$1048576,0),0),""),E230)</f>
        <v/>
      </c>
      <c r="AW230" s="24" t="str">
        <f t="shared" si="436"/>
        <v/>
      </c>
      <c r="AX230" s="13" t="str">
        <f t="shared" si="437"/>
        <v/>
      </c>
      <c r="AY230" s="4" t="str">
        <f t="shared" si="438"/>
        <v/>
      </c>
      <c r="AZ230" s="4" t="str">
        <f>IF(AX230="",IF(OR(AND(H230&lt;&gt;"",F230=""),COUNTA($H$3:$H$1048576)&gt;COUNTA($H$3:$H230)),INDEX(AX$3:AX230,MATCH(MAX($AQ$3:AQ230),AQ$3:AQ230,0),0),""),AX230)</f>
        <v/>
      </c>
      <c r="BA230" s="4" t="str">
        <f>IF(AY230="",IF(AND(H230&lt;&gt;"",F230=""),INDEX(AY$3:AY230,MATCH(MAX($AQ$3:AQ230),AQ$3:AQ230,0),0),""),AY230)</f>
        <v/>
      </c>
      <c r="BB230" s="82" t="str">
        <f>IF(BC230="","",RANK(BC230,BC$3:BC$1048576,1)+COUNTIF($BC$3:BC230,BC230)-1)</f>
        <v/>
      </c>
      <c r="BC230" s="139" t="str">
        <f t="shared" si="439"/>
        <v/>
      </c>
      <c r="BD230" s="46" t="str">
        <f t="shared" si="440"/>
        <v/>
      </c>
      <c r="BE230" s="46" t="str">
        <f t="shared" si="441"/>
        <v/>
      </c>
      <c r="BF230" s="46" t="str">
        <f t="shared" si="442"/>
        <v/>
      </c>
      <c r="BG230" s="4" t="str">
        <f t="shared" si="443"/>
        <v/>
      </c>
      <c r="BH230" s="180" t="str">
        <f t="shared" si="444"/>
        <v/>
      </c>
      <c r="BI230" s="16" t="str">
        <f t="shared" si="445"/>
        <v/>
      </c>
      <c r="BJ230" s="52" t="str">
        <f>IF(BI230="","",IF(W230="","",IF(AND(K230=$K$1,$K$1&lt;&gt;""),$BT$2,IFERROR(IF(INDEX(価格設定!$D$5:$D$1048576,MATCH(Q230,価格設定!$B$5:$B$1048576,0),0)=価格設定!$D$3,$BT$2,$BS$2),$BS$2))))</f>
        <v/>
      </c>
      <c r="BK230" s="16" t="str">
        <f>IF(BI230="","",IF(COUNTIF($BI$3:BI230,BI230)=1,1,IF(AND(BI229=BI230,BH230=""),BK229,COUNTIF($BH$3:BH230,BH230))))</f>
        <v/>
      </c>
      <c r="BL230" s="52" t="str">
        <f t="shared" si="446"/>
        <v/>
      </c>
      <c r="BM230" s="52" t="str">
        <f t="shared" si="447"/>
        <v/>
      </c>
      <c r="BN230" s="119" t="str">
        <f t="shared" si="448"/>
        <v/>
      </c>
      <c r="BO230" s="119" t="str">
        <f t="shared" si="449"/>
        <v/>
      </c>
      <c r="BP230" s="17" t="str">
        <f t="shared" si="450"/>
        <v/>
      </c>
      <c r="BQ230" s="17" t="str">
        <f t="shared" si="451"/>
        <v/>
      </c>
      <c r="BR230" s="17" t="str">
        <f>IF(OR(BP230="",COUNTIF($BO$3:BO230,BO230)&lt;&gt;1),"",SUMIF(BO$3:BO$1048576,BO230,BP$3:BP$1048576))</f>
        <v/>
      </c>
      <c r="BS230" s="17" t="str">
        <f t="shared" si="452"/>
        <v/>
      </c>
      <c r="BT230" s="17" t="str">
        <f t="shared" si="453"/>
        <v/>
      </c>
      <c r="BU230" s="17" t="str">
        <f t="shared" si="454"/>
        <v/>
      </c>
      <c r="BV230" s="24" t="str">
        <f t="shared" si="455"/>
        <v/>
      </c>
      <c r="BW230" s="24" t="str">
        <f t="shared" si="456"/>
        <v/>
      </c>
      <c r="BX230" s="24" t="str">
        <f t="shared" si="457"/>
        <v/>
      </c>
      <c r="BY230" s="26" t="str">
        <f t="shared" si="458"/>
        <v/>
      </c>
      <c r="BZ230" s="26" t="str">
        <f t="shared" si="459"/>
        <v/>
      </c>
      <c r="CA230" s="26" t="str">
        <f t="shared" si="460"/>
        <v/>
      </c>
      <c r="CB230" s="66" t="str">
        <f t="shared" si="461"/>
        <v/>
      </c>
      <c r="CC230" s="65" t="str">
        <f t="shared" si="462"/>
        <v/>
      </c>
      <c r="CD230" s="26" t="str">
        <f t="shared" si="463"/>
        <v/>
      </c>
      <c r="CE230" s="26" t="str">
        <f t="shared" si="464"/>
        <v/>
      </c>
      <c r="CF230" s="193" t="str">
        <f t="shared" si="465"/>
        <v/>
      </c>
      <c r="CG230" s="193" t="str">
        <f t="shared" si="466"/>
        <v/>
      </c>
      <c r="CH230" s="26" t="str">
        <f t="shared" si="467"/>
        <v/>
      </c>
      <c r="CI230" s="26" t="str">
        <f t="shared" si="468"/>
        <v/>
      </c>
      <c r="CJ230" s="65" t="str">
        <f t="shared" si="469"/>
        <v/>
      </c>
      <c r="CK230" s="65" t="str">
        <f t="shared" si="470"/>
        <v/>
      </c>
      <c r="CL230" s="64" t="str">
        <f t="shared" si="471"/>
        <v/>
      </c>
      <c r="CM230" s="64" t="str">
        <f t="shared" si="472"/>
        <v/>
      </c>
      <c r="CN230" s="65" t="str">
        <f t="shared" si="473"/>
        <v/>
      </c>
      <c r="CP230" s="63" t="str">
        <f>IF(BH230="","",MAX($CP$3:CP229)+1)</f>
        <v/>
      </c>
      <c r="CQ230" s="24" t="str">
        <f t="shared" si="474"/>
        <v/>
      </c>
      <c r="CR230" s="24" t="str">
        <f t="shared" si="475"/>
        <v/>
      </c>
      <c r="CS230" s="24" t="str">
        <f t="shared" si="476"/>
        <v/>
      </c>
      <c r="CT230" s="58" t="str">
        <f>IF(BO230="","",COUNTIF($BO$3:BO230,BO230)&amp;"@"&amp;BO230)</f>
        <v/>
      </c>
      <c r="CU230" s="16" t="str">
        <f t="shared" si="414"/>
        <v/>
      </c>
      <c r="CV230" s="63" t="str">
        <f t="shared" si="477"/>
        <v/>
      </c>
      <c r="CW230" s="16" t="str">
        <f t="shared" si="478"/>
        <v/>
      </c>
      <c r="CX230" s="16" t="str">
        <f t="shared" si="479"/>
        <v/>
      </c>
      <c r="CY230" s="16" t="str">
        <f t="shared" si="480"/>
        <v/>
      </c>
      <c r="CZ230" s="85" t="str">
        <f t="shared" si="481"/>
        <v/>
      </c>
      <c r="DA230" s="16" t="str">
        <f t="shared" si="482"/>
        <v/>
      </c>
      <c r="DB230" s="16" t="str">
        <f t="shared" si="483"/>
        <v/>
      </c>
      <c r="DC230" s="28" t="str">
        <f>IF(CP230="","",$DC$1&amp;(INDEX(価格設定!D$1:XFD$3,ROW(価格設定!$D$3),MATCH($AW230,価格設定!D$1:XFD$1,1))*100)&amp;"%")</f>
        <v/>
      </c>
      <c r="DD230" s="28" t="str">
        <f>IF(CP230="","",$DD$1&amp;(INDEX(価格設定!D$1:XFD$3,ROW(価格設定!$D$2),MATCH($AW230,価格設定!D$1:XFD$1,1))*100)&amp;"%")</f>
        <v/>
      </c>
      <c r="DE230" s="29" t="str">
        <f t="shared" si="484"/>
        <v/>
      </c>
      <c r="DG230" s="58" t="str">
        <f t="shared" si="485"/>
        <v/>
      </c>
      <c r="DH230" s="58" t="str">
        <f t="shared" si="486"/>
        <v/>
      </c>
      <c r="DI230" s="58" t="str">
        <f t="shared" si="487"/>
        <v/>
      </c>
      <c r="DJ230" s="85" t="str">
        <f t="shared" si="488"/>
        <v/>
      </c>
      <c r="DL230" s="58" t="str">
        <f>IF(COUNTIF(DG$3:DG$1048576,DG230)=COUNTIF($DG$3:$DG230,DG230),DG230,"")</f>
        <v/>
      </c>
      <c r="DM230" s="85" t="str">
        <f t="shared" si="489"/>
        <v/>
      </c>
      <c r="DN230" s="85" t="str">
        <f t="shared" si="415"/>
        <v/>
      </c>
      <c r="DO230" s="85" t="str">
        <f t="shared" si="415"/>
        <v/>
      </c>
      <c r="DP230" s="303"/>
      <c r="DQ230" s="17" t="str">
        <f t="shared" si="416"/>
        <v/>
      </c>
      <c r="DR230" s="17" t="str">
        <f t="shared" si="417"/>
        <v/>
      </c>
      <c r="DS230" s="17" t="str">
        <f t="shared" si="418"/>
        <v/>
      </c>
      <c r="DU230" s="16" t="str">
        <f t="shared" si="490"/>
        <v/>
      </c>
      <c r="DV230" s="16" t="str">
        <f>IF(DU230="","",COUNT($DU$3:DU230))</f>
        <v/>
      </c>
      <c r="DW230" s="16" t="str">
        <f t="shared" si="491"/>
        <v/>
      </c>
      <c r="DX230" s="16" t="str">
        <f t="shared" si="492"/>
        <v/>
      </c>
      <c r="DY230" s="16" t="str">
        <f>IF(DZ230="","",COUNTIF(DZ$3:DZ230,DZ230))</f>
        <v/>
      </c>
      <c r="DZ230" s="16" t="str">
        <f t="shared" si="493"/>
        <v/>
      </c>
      <c r="EA230" s="16" t="str">
        <f t="shared" si="494"/>
        <v/>
      </c>
      <c r="EB230" s="16" t="str">
        <f t="shared" si="495"/>
        <v/>
      </c>
      <c r="EC230" s="16" t="str">
        <f t="shared" si="496"/>
        <v/>
      </c>
      <c r="ED230" s="16" t="str">
        <f t="shared" si="497"/>
        <v/>
      </c>
      <c r="EE230" s="16" t="str">
        <f t="shared" si="498"/>
        <v/>
      </c>
      <c r="EF230" s="16" t="str">
        <f t="shared" si="499"/>
        <v/>
      </c>
      <c r="EG230" s="16" t="str">
        <f t="shared" si="500"/>
        <v/>
      </c>
      <c r="EH230" s="16" t="str">
        <f t="shared" si="501"/>
        <v/>
      </c>
      <c r="EI230" s="16" t="str">
        <f t="shared" si="502"/>
        <v/>
      </c>
      <c r="EJ230" s="16" t="str">
        <f t="shared" si="503"/>
        <v/>
      </c>
      <c r="EK230" s="16" t="str">
        <f t="shared" si="504"/>
        <v/>
      </c>
      <c r="EL230" s="58" t="str">
        <f t="shared" si="505"/>
        <v/>
      </c>
      <c r="EM230" s="58" t="str">
        <f>IF(OR($DZ230="",CR230=""),IF($EL230="","",$EL230),IF(OR(CR230="なし",CR230=0),領収書!$H$1,CR230))</f>
        <v/>
      </c>
      <c r="EN230" s="58" t="str">
        <f>IF(OR($DZ230="",CS230=""),IF($EL230="","",$EL230),IF(OR(CS230="なし",CS230=0),入力!$EN$1,CS230))</f>
        <v/>
      </c>
      <c r="EO230" s="63" t="str">
        <f t="shared" si="506"/>
        <v/>
      </c>
      <c r="EP230" s="63" t="str">
        <f t="shared" si="507"/>
        <v/>
      </c>
      <c r="ER230" s="16" t="str">
        <f>IF(AND(COUNTIF($ET$3:ET230,ET230)=1,ET230&lt;&gt;""),MAX($ER$3:ER229)+1,"")</f>
        <v/>
      </c>
      <c r="ES230" s="16" t="str">
        <f>IF(価格設定!B232="","",価格設定!B232)</f>
        <v/>
      </c>
      <c r="ET230" s="16" t="str">
        <f>IF(価格設定!C232="","",価格設定!C232)</f>
        <v/>
      </c>
      <c r="EV230" s="16" t="str">
        <f t="shared" si="419"/>
        <v/>
      </c>
      <c r="EW230" s="16" t="str">
        <f t="shared" si="508"/>
        <v/>
      </c>
    </row>
    <row r="231" spans="1:153" ht="30" customHeight="1" x14ac:dyDescent="0.2">
      <c r="A231" s="225"/>
      <c r="B231" s="212"/>
      <c r="C231" s="221"/>
      <c r="D231" s="164"/>
      <c r="E231" s="165"/>
      <c r="F231" s="166"/>
      <c r="G231" s="167"/>
      <c r="H231" s="179"/>
      <c r="I231" s="306"/>
      <c r="J231" s="169"/>
      <c r="K231" s="179"/>
      <c r="L231" s="186"/>
      <c r="M231" s="186"/>
      <c r="N231" s="168"/>
      <c r="O231" s="170"/>
      <c r="P231" s="212"/>
      <c r="Q231" s="179" t="str">
        <f>IFERROR(IF(H231="","",IFERROR(INDEX(価格設定!$B$5:$B$1048576,MATCH(H231,価格設定!$B$5:$B$1048576,0),0),INDEX(価格設定!$B$5:$B$1048576,MATCH("*"&amp;H231&amp;"*",価格設定!$B$5:$B$1048576,0),0))),H231)</f>
        <v/>
      </c>
      <c r="R231" s="250" t="str">
        <f>IFERROR(IF(Q231="",IF(K231="","",K231),IF(K231="",IF(INDEX(価格設定!$C$5:$C$1048576,MATCH(Q231,価格設定!$B$5:$B$1048576,0),0)=0,"",INDEX(価格設定!$C$5:$C$1048576,MATCH(Q231,価格設定!$B$5:$B$1048576,0),0)),IF(K231="なし","",K231))),"")</f>
        <v/>
      </c>
      <c r="S231" s="308" t="str">
        <f t="shared" si="420"/>
        <v/>
      </c>
      <c r="T231" s="126" t="str">
        <f>IFERROR(IF(J231="",IF(INDEX(価格設定!$E$5:$R$1048576,MATCH($Q231,価格設定!B$5:B$1048576,0),MATCH($AW231,価格設定!E$1:X$1,1))=0,"",INDEX(価格設定!$E$5:$R$1048576,MATCH($Q231,価格設定!B$5:B$1048576,0),MATCH($AW231,価格設定!E$1:X$1,1))),J231),"")</f>
        <v/>
      </c>
      <c r="U231" s="126" t="str">
        <f t="shared" si="421"/>
        <v/>
      </c>
      <c r="V231" s="132" t="str">
        <f t="shared" si="422"/>
        <v/>
      </c>
      <c r="W231" s="127" t="str">
        <f>IFERROR(IF(OR(T231="",T231&lt;0),"",IFERROR(INDEX(価格設定!E$2:X$3,IF(AND(K231=$K$1,$K$1&lt;&gt;""),ROW(価格設定!$D$3)-1,MATCH(INDEX(価格設定!$D$5:$D$1048576,MATCH(Q231,価格設定!$B$5:$B$1048576,0),0),価格設定!$D$2:$D$3,0)),MATCH($AW231,価格設定!E$1:X$1,1)),INDEX(価格設定!E$2:X$2,0,MATCH($AW231,価格設定!E$1:X$1,1)))),"")</f>
        <v/>
      </c>
      <c r="X231" s="126" t="str">
        <f t="shared" si="413"/>
        <v/>
      </c>
      <c r="Y231" s="128" t="str">
        <f t="shared" si="423"/>
        <v/>
      </c>
      <c r="Z231" s="126" t="str">
        <f t="shared" si="424"/>
        <v/>
      </c>
      <c r="AA231" s="129" t="str">
        <f t="shared" si="425"/>
        <v/>
      </c>
      <c r="AB231" s="126" t="str">
        <f t="shared" si="426"/>
        <v/>
      </c>
      <c r="AC231" s="280" t="str">
        <f t="shared" si="427"/>
        <v/>
      </c>
      <c r="AD231" s="15"/>
      <c r="AE231" s="204" t="str">
        <f>IF(AF231="","",COUNT($AF$3:AF231))</f>
        <v/>
      </c>
      <c r="AF231" s="206" t="str">
        <f t="shared" si="428"/>
        <v/>
      </c>
      <c r="AG231" s="204" t="str">
        <f t="shared" si="429"/>
        <v/>
      </c>
      <c r="AH231" s="204" t="str">
        <f t="shared" si="430"/>
        <v/>
      </c>
      <c r="AI231" s="287"/>
      <c r="AJ231" s="15"/>
      <c r="AK231" s="138" t="str">
        <f t="shared" si="431"/>
        <v/>
      </c>
      <c r="AL231" s="131" t="str">
        <f t="shared" si="432"/>
        <v/>
      </c>
      <c r="AM231" s="131" t="str">
        <f t="shared" si="433"/>
        <v/>
      </c>
      <c r="AN231" s="313" t="str">
        <f t="shared" si="434"/>
        <v/>
      </c>
      <c r="AO231" s="316" t="str">
        <f t="shared" si="435"/>
        <v/>
      </c>
      <c r="AP231" s="18"/>
      <c r="AQ231" s="3" t="str">
        <f>IF(F231="","",MAX($AQ$3:AQ230)+1)</f>
        <v/>
      </c>
      <c r="AR231" s="3" t="str">
        <f>IF(OR(AQ231="",BB231=""),"",MAX($AR$3:AR230)+1)</f>
        <v/>
      </c>
      <c r="AS231" s="3" t="str">
        <f>IF(CQ231="","",RANK(CQ231,CQ$3:CQ$1048576,1)+COUNTIF($CQ$3:CQ231,CQ231)-1)</f>
        <v/>
      </c>
      <c r="AT231" s="21" t="str">
        <f>IF(C231="",IF(OR(AND($H231&lt;&gt;"",C231=""),AND($F230=$F231,$AZ231&lt;&gt;""),COUNTA($H$3:$H$1048576,#REF!,$F$3:$F$1048576)&gt;COUNTA($H$3:$H231,#REF!,$F$3:$F231),$AZ231&lt;&gt;""),INDEX(AT$3:AT$1048576,MATCH(MAX($AQ$3:$AQ230),$AQ$3:$AQ$1048576,0),0),""),C231)</f>
        <v/>
      </c>
      <c r="AU231" s="21" t="str">
        <f>IF(D231="",IF(OR(AND($H231&lt;&gt;"",D231=""),AND($F230=$F231,$AZ231&lt;&gt;""),COUNTA($H$3:$H$1048576,#REF!,$F$3:$F$1048576)&gt;COUNTA($H$3:$H231,#REF!,$F$3:$F231),$AZ231&lt;&gt;""),INDEX(AU$3:AU$1048576,MATCH(MAX($AQ$3:$AQ230),$AQ$3:$AQ$1048576,0),0),""),D231)</f>
        <v/>
      </c>
      <c r="AV231" s="21" t="str">
        <f>IF(E231="",IF(OR(AND($H231&lt;&gt;"",E231=""),AND($F230=$F231,$AZ231&lt;&gt;""),COUNTA($H$3:$H$1048576,#REF!,$F$3:$F$1048576)&gt;COUNTA($H$3:$H231,#REF!,$F$3:$F231),$AZ231&lt;&gt;""),INDEX(AV$3:AV$1048576,MATCH(MAX($AQ$3:$AQ230),$AQ$3:$AQ$1048576,0),0),""),E231)</f>
        <v/>
      </c>
      <c r="AW231" s="24" t="str">
        <f t="shared" si="436"/>
        <v/>
      </c>
      <c r="AX231" s="13" t="str">
        <f t="shared" si="437"/>
        <v/>
      </c>
      <c r="AY231" s="4" t="str">
        <f t="shared" si="438"/>
        <v/>
      </c>
      <c r="AZ231" s="4" t="str">
        <f>IF(AX231="",IF(OR(AND(H231&lt;&gt;"",F231=""),COUNTA($H$3:$H$1048576)&gt;COUNTA($H$3:$H231)),INDEX(AX$3:AX231,MATCH(MAX($AQ$3:AQ231),AQ$3:AQ231,0),0),""),AX231)</f>
        <v/>
      </c>
      <c r="BA231" s="4" t="str">
        <f>IF(AY231="",IF(AND(H231&lt;&gt;"",F231=""),INDEX(AY$3:AY231,MATCH(MAX($AQ$3:AQ231),AQ$3:AQ231,0),0),""),AY231)</f>
        <v/>
      </c>
      <c r="BB231" s="82" t="str">
        <f>IF(BC231="","",RANK(BC231,BC$3:BC$1048576,1)+COUNTIF($BC$3:BC231,BC231)-1)</f>
        <v/>
      </c>
      <c r="BC231" s="139" t="str">
        <f t="shared" si="439"/>
        <v/>
      </c>
      <c r="BD231" s="46" t="str">
        <f t="shared" si="440"/>
        <v/>
      </c>
      <c r="BE231" s="46" t="str">
        <f t="shared" si="441"/>
        <v/>
      </c>
      <c r="BF231" s="46" t="str">
        <f t="shared" si="442"/>
        <v/>
      </c>
      <c r="BG231" s="4" t="str">
        <f t="shared" si="443"/>
        <v/>
      </c>
      <c r="BH231" s="180" t="str">
        <f t="shared" si="444"/>
        <v/>
      </c>
      <c r="BI231" s="16" t="str">
        <f t="shared" si="445"/>
        <v/>
      </c>
      <c r="BJ231" s="52" t="str">
        <f>IF(BI231="","",IF(W231="","",IF(AND(K231=$K$1,$K$1&lt;&gt;""),$BT$2,IFERROR(IF(INDEX(価格設定!$D$5:$D$1048576,MATCH(Q231,価格設定!$B$5:$B$1048576,0),0)=価格設定!$D$3,$BT$2,$BS$2),$BS$2))))</f>
        <v/>
      </c>
      <c r="BK231" s="16" t="str">
        <f>IF(BI231="","",IF(COUNTIF($BI$3:BI231,BI231)=1,1,IF(AND(BI230=BI231,BH231=""),BK230,COUNTIF($BH$3:BH231,BH231))))</f>
        <v/>
      </c>
      <c r="BL231" s="52" t="str">
        <f t="shared" si="446"/>
        <v/>
      </c>
      <c r="BM231" s="52" t="str">
        <f t="shared" si="447"/>
        <v/>
      </c>
      <c r="BN231" s="119" t="str">
        <f t="shared" si="448"/>
        <v/>
      </c>
      <c r="BO231" s="119" t="str">
        <f t="shared" si="449"/>
        <v/>
      </c>
      <c r="BP231" s="17" t="str">
        <f t="shared" si="450"/>
        <v/>
      </c>
      <c r="BQ231" s="17" t="str">
        <f t="shared" si="451"/>
        <v/>
      </c>
      <c r="BR231" s="17" t="str">
        <f>IF(OR(BP231="",COUNTIF($BO$3:BO231,BO231)&lt;&gt;1),"",SUMIF(BO$3:BO$1048576,BO231,BP$3:BP$1048576))</f>
        <v/>
      </c>
      <c r="BS231" s="17" t="str">
        <f t="shared" si="452"/>
        <v/>
      </c>
      <c r="BT231" s="17" t="str">
        <f t="shared" si="453"/>
        <v/>
      </c>
      <c r="BU231" s="17" t="str">
        <f t="shared" si="454"/>
        <v/>
      </c>
      <c r="BV231" s="24" t="str">
        <f t="shared" si="455"/>
        <v/>
      </c>
      <c r="BW231" s="24" t="str">
        <f t="shared" si="456"/>
        <v/>
      </c>
      <c r="BX231" s="24" t="str">
        <f t="shared" si="457"/>
        <v/>
      </c>
      <c r="BY231" s="26" t="str">
        <f t="shared" si="458"/>
        <v/>
      </c>
      <c r="BZ231" s="26" t="str">
        <f t="shared" si="459"/>
        <v/>
      </c>
      <c r="CA231" s="26" t="str">
        <f t="shared" si="460"/>
        <v/>
      </c>
      <c r="CB231" s="66" t="str">
        <f t="shared" si="461"/>
        <v/>
      </c>
      <c r="CC231" s="65" t="str">
        <f t="shared" si="462"/>
        <v/>
      </c>
      <c r="CD231" s="26" t="str">
        <f t="shared" si="463"/>
        <v/>
      </c>
      <c r="CE231" s="26" t="str">
        <f t="shared" si="464"/>
        <v/>
      </c>
      <c r="CF231" s="193" t="str">
        <f t="shared" si="465"/>
        <v/>
      </c>
      <c r="CG231" s="193" t="str">
        <f t="shared" si="466"/>
        <v/>
      </c>
      <c r="CH231" s="26" t="str">
        <f t="shared" si="467"/>
        <v/>
      </c>
      <c r="CI231" s="26" t="str">
        <f t="shared" si="468"/>
        <v/>
      </c>
      <c r="CJ231" s="65" t="str">
        <f t="shared" si="469"/>
        <v/>
      </c>
      <c r="CK231" s="65" t="str">
        <f t="shared" si="470"/>
        <v/>
      </c>
      <c r="CL231" s="64" t="str">
        <f t="shared" si="471"/>
        <v/>
      </c>
      <c r="CM231" s="64" t="str">
        <f t="shared" si="472"/>
        <v/>
      </c>
      <c r="CN231" s="65" t="str">
        <f t="shared" si="473"/>
        <v/>
      </c>
      <c r="CP231" s="63" t="str">
        <f>IF(BH231="","",MAX($CP$3:CP230)+1)</f>
        <v/>
      </c>
      <c r="CQ231" s="24" t="str">
        <f t="shared" si="474"/>
        <v/>
      </c>
      <c r="CR231" s="24" t="str">
        <f t="shared" si="475"/>
        <v/>
      </c>
      <c r="CS231" s="24" t="str">
        <f t="shared" si="476"/>
        <v/>
      </c>
      <c r="CT231" s="58" t="str">
        <f>IF(BO231="","",COUNTIF($BO$3:BO231,BO231)&amp;"@"&amp;BO231)</f>
        <v/>
      </c>
      <c r="CU231" s="16" t="str">
        <f t="shared" si="414"/>
        <v/>
      </c>
      <c r="CV231" s="63" t="str">
        <f t="shared" si="477"/>
        <v/>
      </c>
      <c r="CW231" s="16" t="str">
        <f t="shared" si="478"/>
        <v/>
      </c>
      <c r="CX231" s="16" t="str">
        <f t="shared" si="479"/>
        <v/>
      </c>
      <c r="CY231" s="16" t="str">
        <f t="shared" si="480"/>
        <v/>
      </c>
      <c r="CZ231" s="85" t="str">
        <f t="shared" si="481"/>
        <v/>
      </c>
      <c r="DA231" s="16" t="str">
        <f t="shared" si="482"/>
        <v/>
      </c>
      <c r="DB231" s="16" t="str">
        <f t="shared" si="483"/>
        <v/>
      </c>
      <c r="DC231" s="28" t="str">
        <f>IF(CP231="","",$DC$1&amp;(INDEX(価格設定!D$1:XFD$3,ROW(価格設定!$D$3),MATCH($AW231,価格設定!D$1:XFD$1,1))*100)&amp;"%")</f>
        <v/>
      </c>
      <c r="DD231" s="28" t="str">
        <f>IF(CP231="","",$DD$1&amp;(INDEX(価格設定!D$1:XFD$3,ROW(価格設定!$D$2),MATCH($AW231,価格設定!D$1:XFD$1,1))*100)&amp;"%")</f>
        <v/>
      </c>
      <c r="DE231" s="29" t="str">
        <f t="shared" si="484"/>
        <v/>
      </c>
      <c r="DG231" s="58" t="str">
        <f t="shared" si="485"/>
        <v/>
      </c>
      <c r="DH231" s="58" t="str">
        <f t="shared" si="486"/>
        <v/>
      </c>
      <c r="DI231" s="58" t="str">
        <f t="shared" si="487"/>
        <v/>
      </c>
      <c r="DJ231" s="85" t="str">
        <f t="shared" si="488"/>
        <v/>
      </c>
      <c r="DL231" s="58" t="str">
        <f>IF(COUNTIF(DG$3:DG$1048576,DG231)=COUNTIF($DG$3:$DG231,DG231),DG231,"")</f>
        <v/>
      </c>
      <c r="DM231" s="85" t="str">
        <f t="shared" si="489"/>
        <v/>
      </c>
      <c r="DN231" s="85" t="str">
        <f t="shared" si="415"/>
        <v/>
      </c>
      <c r="DO231" s="85" t="str">
        <f t="shared" si="415"/>
        <v/>
      </c>
      <c r="DP231" s="303"/>
      <c r="DQ231" s="17" t="str">
        <f t="shared" si="416"/>
        <v/>
      </c>
      <c r="DR231" s="17" t="str">
        <f t="shared" si="417"/>
        <v/>
      </c>
      <c r="DS231" s="17" t="str">
        <f t="shared" si="418"/>
        <v/>
      </c>
      <c r="DU231" s="16" t="str">
        <f t="shared" si="490"/>
        <v/>
      </c>
      <c r="DV231" s="16" t="str">
        <f>IF(DU231="","",COUNT($DU$3:DU231))</f>
        <v/>
      </c>
      <c r="DW231" s="16" t="str">
        <f t="shared" si="491"/>
        <v/>
      </c>
      <c r="DX231" s="16" t="str">
        <f t="shared" si="492"/>
        <v/>
      </c>
      <c r="DY231" s="16" t="str">
        <f>IF(DZ231="","",COUNTIF(DZ$3:DZ231,DZ231))</f>
        <v/>
      </c>
      <c r="DZ231" s="16" t="str">
        <f t="shared" si="493"/>
        <v/>
      </c>
      <c r="EA231" s="16" t="str">
        <f t="shared" si="494"/>
        <v/>
      </c>
      <c r="EB231" s="16" t="str">
        <f t="shared" si="495"/>
        <v/>
      </c>
      <c r="EC231" s="16" t="str">
        <f t="shared" si="496"/>
        <v/>
      </c>
      <c r="ED231" s="16" t="str">
        <f t="shared" si="497"/>
        <v/>
      </c>
      <c r="EE231" s="16" t="str">
        <f t="shared" si="498"/>
        <v/>
      </c>
      <c r="EF231" s="16" t="str">
        <f t="shared" si="499"/>
        <v/>
      </c>
      <c r="EG231" s="16" t="str">
        <f t="shared" si="500"/>
        <v/>
      </c>
      <c r="EH231" s="16" t="str">
        <f t="shared" si="501"/>
        <v/>
      </c>
      <c r="EI231" s="16" t="str">
        <f t="shared" si="502"/>
        <v/>
      </c>
      <c r="EJ231" s="16" t="str">
        <f t="shared" si="503"/>
        <v/>
      </c>
      <c r="EK231" s="16" t="str">
        <f t="shared" si="504"/>
        <v/>
      </c>
      <c r="EL231" s="58" t="str">
        <f t="shared" si="505"/>
        <v/>
      </c>
      <c r="EM231" s="58" t="str">
        <f>IF(OR($DZ231="",CR231=""),IF($EL231="","",$EL231),IF(OR(CR231="なし",CR231=0),領収書!$H$1,CR231))</f>
        <v/>
      </c>
      <c r="EN231" s="58" t="str">
        <f>IF(OR($DZ231="",CS231=""),IF($EL231="","",$EL231),IF(OR(CS231="なし",CS231=0),入力!$EN$1,CS231))</f>
        <v/>
      </c>
      <c r="EO231" s="63" t="str">
        <f t="shared" si="506"/>
        <v/>
      </c>
      <c r="EP231" s="63" t="str">
        <f t="shared" si="507"/>
        <v/>
      </c>
      <c r="ER231" s="16" t="str">
        <f>IF(AND(COUNTIF($ET$3:ET231,ET231)=1,ET231&lt;&gt;""),MAX($ER$3:ER230)+1,"")</f>
        <v/>
      </c>
      <c r="ES231" s="16" t="str">
        <f>IF(価格設定!B233="","",価格設定!B233)</f>
        <v/>
      </c>
      <c r="ET231" s="16" t="str">
        <f>IF(価格設定!C233="","",価格設定!C233)</f>
        <v/>
      </c>
      <c r="EV231" s="16" t="str">
        <f t="shared" si="419"/>
        <v/>
      </c>
      <c r="EW231" s="16" t="str">
        <f t="shared" si="508"/>
        <v/>
      </c>
    </row>
    <row r="232" spans="1:153" ht="30" customHeight="1" x14ac:dyDescent="0.2">
      <c r="A232" s="225"/>
      <c r="B232" s="212"/>
      <c r="C232" s="221"/>
      <c r="D232" s="164"/>
      <c r="E232" s="165"/>
      <c r="F232" s="166"/>
      <c r="G232" s="167"/>
      <c r="H232" s="179"/>
      <c r="I232" s="306"/>
      <c r="J232" s="169"/>
      <c r="K232" s="179"/>
      <c r="L232" s="186"/>
      <c r="M232" s="186"/>
      <c r="N232" s="168"/>
      <c r="O232" s="170"/>
      <c r="P232" s="212"/>
      <c r="Q232" s="179" t="str">
        <f>IFERROR(IF(H232="","",IFERROR(INDEX(価格設定!$B$5:$B$1048576,MATCH(H232,価格設定!$B$5:$B$1048576,0),0),INDEX(価格設定!$B$5:$B$1048576,MATCH("*"&amp;H232&amp;"*",価格設定!$B$5:$B$1048576,0),0))),H232)</f>
        <v/>
      </c>
      <c r="R232" s="250" t="str">
        <f>IFERROR(IF(Q232="",IF(K232="","",K232),IF(K232="",IF(INDEX(価格設定!$C$5:$C$1048576,MATCH(Q232,価格設定!$B$5:$B$1048576,0),0)=0,"",INDEX(価格設定!$C$5:$C$1048576,MATCH(Q232,価格設定!$B$5:$B$1048576,0),0)),IF(K232="なし","",K232))),"")</f>
        <v/>
      </c>
      <c r="S232" s="308" t="str">
        <f t="shared" si="420"/>
        <v/>
      </c>
      <c r="T232" s="126" t="str">
        <f>IFERROR(IF(J232="",IF(INDEX(価格設定!$E$5:$R$1048576,MATCH($Q232,価格設定!B$5:B$1048576,0),MATCH($AW232,価格設定!E$1:X$1,1))=0,"",INDEX(価格設定!$E$5:$R$1048576,MATCH($Q232,価格設定!B$5:B$1048576,0),MATCH($AW232,価格設定!E$1:X$1,1))),J232),"")</f>
        <v/>
      </c>
      <c r="U232" s="126" t="str">
        <f t="shared" si="421"/>
        <v/>
      </c>
      <c r="V232" s="132" t="str">
        <f t="shared" si="422"/>
        <v/>
      </c>
      <c r="W232" s="127" t="str">
        <f>IFERROR(IF(OR(T232="",T232&lt;0),"",IFERROR(INDEX(価格設定!E$2:X$3,IF(AND(K232=$K$1,$K$1&lt;&gt;""),ROW(価格設定!$D$3)-1,MATCH(INDEX(価格設定!$D$5:$D$1048576,MATCH(Q232,価格設定!$B$5:$B$1048576,0),0),価格設定!$D$2:$D$3,0)),MATCH($AW232,価格設定!E$1:X$1,1)),INDEX(価格設定!E$2:X$2,0,MATCH($AW232,価格設定!E$1:X$1,1)))),"")</f>
        <v/>
      </c>
      <c r="X232" s="126" t="str">
        <f t="shared" si="413"/>
        <v/>
      </c>
      <c r="Y232" s="128" t="str">
        <f t="shared" si="423"/>
        <v/>
      </c>
      <c r="Z232" s="126" t="str">
        <f t="shared" si="424"/>
        <v/>
      </c>
      <c r="AA232" s="129" t="str">
        <f t="shared" si="425"/>
        <v/>
      </c>
      <c r="AB232" s="126" t="str">
        <f t="shared" si="426"/>
        <v/>
      </c>
      <c r="AC232" s="280" t="str">
        <f t="shared" si="427"/>
        <v/>
      </c>
      <c r="AD232" s="15"/>
      <c r="AE232" s="204" t="str">
        <f>IF(AF232="","",COUNT($AF$3:AF232))</f>
        <v/>
      </c>
      <c r="AF232" s="206" t="str">
        <f t="shared" si="428"/>
        <v/>
      </c>
      <c r="AG232" s="204" t="str">
        <f t="shared" si="429"/>
        <v/>
      </c>
      <c r="AH232" s="204" t="str">
        <f t="shared" si="430"/>
        <v/>
      </c>
      <c r="AI232" s="287"/>
      <c r="AJ232" s="15"/>
      <c r="AK232" s="138" t="str">
        <f t="shared" si="431"/>
        <v/>
      </c>
      <c r="AL232" s="131" t="str">
        <f t="shared" si="432"/>
        <v/>
      </c>
      <c r="AM232" s="131" t="str">
        <f t="shared" si="433"/>
        <v/>
      </c>
      <c r="AN232" s="313" t="str">
        <f t="shared" si="434"/>
        <v/>
      </c>
      <c r="AO232" s="316" t="str">
        <f t="shared" si="435"/>
        <v/>
      </c>
      <c r="AP232" s="18"/>
      <c r="AQ232" s="3" t="str">
        <f>IF(F232="","",MAX($AQ$3:AQ231)+1)</f>
        <v/>
      </c>
      <c r="AR232" s="3" t="str">
        <f>IF(OR(AQ232="",BB232=""),"",MAX($AR$3:AR231)+1)</f>
        <v/>
      </c>
      <c r="AS232" s="3" t="str">
        <f>IF(CQ232="","",RANK(CQ232,CQ$3:CQ$1048576,1)+COUNTIF($CQ$3:CQ232,CQ232)-1)</f>
        <v/>
      </c>
      <c r="AT232" s="21" t="str">
        <f>IF(C232="",IF(OR(AND($H232&lt;&gt;"",C232=""),AND($F231=$F232,$AZ232&lt;&gt;""),COUNTA($H$3:$H$1048576,#REF!,$F$3:$F$1048576)&gt;COUNTA($H$3:$H232,#REF!,$F$3:$F232),$AZ232&lt;&gt;""),INDEX(AT$3:AT$1048576,MATCH(MAX($AQ$3:$AQ231),$AQ$3:$AQ$1048576,0),0),""),C232)</f>
        <v/>
      </c>
      <c r="AU232" s="21" t="str">
        <f>IF(D232="",IF(OR(AND($H232&lt;&gt;"",D232=""),AND($F231=$F232,$AZ232&lt;&gt;""),COUNTA($H$3:$H$1048576,#REF!,$F$3:$F$1048576)&gt;COUNTA($H$3:$H232,#REF!,$F$3:$F232),$AZ232&lt;&gt;""),INDEX(AU$3:AU$1048576,MATCH(MAX($AQ$3:$AQ231),$AQ$3:$AQ$1048576,0),0),""),D232)</f>
        <v/>
      </c>
      <c r="AV232" s="21" t="str">
        <f>IF(E232="",IF(OR(AND($H232&lt;&gt;"",E232=""),AND($F231=$F232,$AZ232&lt;&gt;""),COUNTA($H$3:$H$1048576,#REF!,$F$3:$F$1048576)&gt;COUNTA($H$3:$H232,#REF!,$F$3:$F232),$AZ232&lt;&gt;""),INDEX(AV$3:AV$1048576,MATCH(MAX($AQ$3:$AQ231),$AQ$3:$AQ$1048576,0),0),""),E232)</f>
        <v/>
      </c>
      <c r="AW232" s="24" t="str">
        <f t="shared" si="436"/>
        <v/>
      </c>
      <c r="AX232" s="13" t="str">
        <f t="shared" si="437"/>
        <v/>
      </c>
      <c r="AY232" s="4" t="str">
        <f t="shared" si="438"/>
        <v/>
      </c>
      <c r="AZ232" s="4" t="str">
        <f>IF(AX232="",IF(OR(AND(H232&lt;&gt;"",F232=""),COUNTA($H$3:$H$1048576)&gt;COUNTA($H$3:$H232)),INDEX(AX$3:AX232,MATCH(MAX($AQ$3:AQ232),AQ$3:AQ232,0),0),""),AX232)</f>
        <v/>
      </c>
      <c r="BA232" s="4" t="str">
        <f>IF(AY232="",IF(AND(H232&lt;&gt;"",F232=""),INDEX(AY$3:AY232,MATCH(MAX($AQ$3:AQ232),AQ$3:AQ232,0),0),""),AY232)</f>
        <v/>
      </c>
      <c r="BB232" s="82" t="str">
        <f>IF(BC232="","",RANK(BC232,BC$3:BC$1048576,1)+COUNTIF($BC$3:BC232,BC232)-1)</f>
        <v/>
      </c>
      <c r="BC232" s="139" t="str">
        <f t="shared" si="439"/>
        <v/>
      </c>
      <c r="BD232" s="46" t="str">
        <f t="shared" si="440"/>
        <v/>
      </c>
      <c r="BE232" s="46" t="str">
        <f t="shared" si="441"/>
        <v/>
      </c>
      <c r="BF232" s="46" t="str">
        <f t="shared" si="442"/>
        <v/>
      </c>
      <c r="BG232" s="4" t="str">
        <f t="shared" si="443"/>
        <v/>
      </c>
      <c r="BH232" s="180" t="str">
        <f t="shared" si="444"/>
        <v/>
      </c>
      <c r="BI232" s="16" t="str">
        <f t="shared" si="445"/>
        <v/>
      </c>
      <c r="BJ232" s="52" t="str">
        <f>IF(BI232="","",IF(W232="","",IF(AND(K232=$K$1,$K$1&lt;&gt;""),$BT$2,IFERROR(IF(INDEX(価格設定!$D$5:$D$1048576,MATCH(Q232,価格設定!$B$5:$B$1048576,0),0)=価格設定!$D$3,$BT$2,$BS$2),$BS$2))))</f>
        <v/>
      </c>
      <c r="BK232" s="16" t="str">
        <f>IF(BI232="","",IF(COUNTIF($BI$3:BI232,BI232)=1,1,IF(AND(BI231=BI232,BH232=""),BK231,COUNTIF($BH$3:BH232,BH232))))</f>
        <v/>
      </c>
      <c r="BL232" s="52" t="str">
        <f t="shared" si="446"/>
        <v/>
      </c>
      <c r="BM232" s="52" t="str">
        <f t="shared" si="447"/>
        <v/>
      </c>
      <c r="BN232" s="119" t="str">
        <f t="shared" si="448"/>
        <v/>
      </c>
      <c r="BO232" s="119" t="str">
        <f t="shared" si="449"/>
        <v/>
      </c>
      <c r="BP232" s="17" t="str">
        <f t="shared" si="450"/>
        <v/>
      </c>
      <c r="BQ232" s="17" t="str">
        <f t="shared" si="451"/>
        <v/>
      </c>
      <c r="BR232" s="17" t="str">
        <f>IF(OR(BP232="",COUNTIF($BO$3:BO232,BO232)&lt;&gt;1),"",SUMIF(BO$3:BO$1048576,BO232,BP$3:BP$1048576))</f>
        <v/>
      </c>
      <c r="BS232" s="17" t="str">
        <f t="shared" si="452"/>
        <v/>
      </c>
      <c r="BT232" s="17" t="str">
        <f t="shared" si="453"/>
        <v/>
      </c>
      <c r="BU232" s="17" t="str">
        <f t="shared" si="454"/>
        <v/>
      </c>
      <c r="BV232" s="24" t="str">
        <f t="shared" si="455"/>
        <v/>
      </c>
      <c r="BW232" s="24" t="str">
        <f t="shared" si="456"/>
        <v/>
      </c>
      <c r="BX232" s="24" t="str">
        <f t="shared" si="457"/>
        <v/>
      </c>
      <c r="BY232" s="26" t="str">
        <f t="shared" si="458"/>
        <v/>
      </c>
      <c r="BZ232" s="26" t="str">
        <f t="shared" si="459"/>
        <v/>
      </c>
      <c r="CA232" s="26" t="str">
        <f t="shared" si="460"/>
        <v/>
      </c>
      <c r="CB232" s="66" t="str">
        <f t="shared" si="461"/>
        <v/>
      </c>
      <c r="CC232" s="65" t="str">
        <f t="shared" si="462"/>
        <v/>
      </c>
      <c r="CD232" s="26" t="str">
        <f t="shared" si="463"/>
        <v/>
      </c>
      <c r="CE232" s="26" t="str">
        <f t="shared" si="464"/>
        <v/>
      </c>
      <c r="CF232" s="193" t="str">
        <f t="shared" si="465"/>
        <v/>
      </c>
      <c r="CG232" s="193" t="str">
        <f t="shared" si="466"/>
        <v/>
      </c>
      <c r="CH232" s="26" t="str">
        <f t="shared" si="467"/>
        <v/>
      </c>
      <c r="CI232" s="26" t="str">
        <f t="shared" si="468"/>
        <v/>
      </c>
      <c r="CJ232" s="65" t="str">
        <f t="shared" si="469"/>
        <v/>
      </c>
      <c r="CK232" s="65" t="str">
        <f t="shared" si="470"/>
        <v/>
      </c>
      <c r="CL232" s="64" t="str">
        <f t="shared" si="471"/>
        <v/>
      </c>
      <c r="CM232" s="64" t="str">
        <f t="shared" si="472"/>
        <v/>
      </c>
      <c r="CN232" s="65" t="str">
        <f t="shared" si="473"/>
        <v/>
      </c>
      <c r="CP232" s="63" t="str">
        <f>IF(BH232="","",MAX($CP$3:CP231)+1)</f>
        <v/>
      </c>
      <c r="CQ232" s="24" t="str">
        <f t="shared" si="474"/>
        <v/>
      </c>
      <c r="CR232" s="24" t="str">
        <f t="shared" si="475"/>
        <v/>
      </c>
      <c r="CS232" s="24" t="str">
        <f t="shared" si="476"/>
        <v/>
      </c>
      <c r="CT232" s="58" t="str">
        <f>IF(BO232="","",COUNTIF($BO$3:BO232,BO232)&amp;"@"&amp;BO232)</f>
        <v/>
      </c>
      <c r="CU232" s="16" t="str">
        <f t="shared" si="414"/>
        <v/>
      </c>
      <c r="CV232" s="63" t="str">
        <f t="shared" si="477"/>
        <v/>
      </c>
      <c r="CW232" s="16" t="str">
        <f t="shared" si="478"/>
        <v/>
      </c>
      <c r="CX232" s="16" t="str">
        <f t="shared" si="479"/>
        <v/>
      </c>
      <c r="CY232" s="16" t="str">
        <f t="shared" si="480"/>
        <v/>
      </c>
      <c r="CZ232" s="85" t="str">
        <f t="shared" si="481"/>
        <v/>
      </c>
      <c r="DA232" s="16" t="str">
        <f t="shared" si="482"/>
        <v/>
      </c>
      <c r="DB232" s="16" t="str">
        <f t="shared" si="483"/>
        <v/>
      </c>
      <c r="DC232" s="28" t="str">
        <f>IF(CP232="","",$DC$1&amp;(INDEX(価格設定!D$1:XFD$3,ROW(価格設定!$D$3),MATCH($AW232,価格設定!D$1:XFD$1,1))*100)&amp;"%")</f>
        <v/>
      </c>
      <c r="DD232" s="28" t="str">
        <f>IF(CP232="","",$DD$1&amp;(INDEX(価格設定!D$1:XFD$3,ROW(価格設定!$D$2),MATCH($AW232,価格設定!D$1:XFD$1,1))*100)&amp;"%")</f>
        <v/>
      </c>
      <c r="DE232" s="29" t="str">
        <f t="shared" si="484"/>
        <v/>
      </c>
      <c r="DG232" s="58" t="str">
        <f t="shared" si="485"/>
        <v/>
      </c>
      <c r="DH232" s="58" t="str">
        <f t="shared" si="486"/>
        <v/>
      </c>
      <c r="DI232" s="58" t="str">
        <f t="shared" si="487"/>
        <v/>
      </c>
      <c r="DJ232" s="85" t="str">
        <f t="shared" si="488"/>
        <v/>
      </c>
      <c r="DL232" s="58" t="str">
        <f>IF(COUNTIF(DG$3:DG$1048576,DG232)=COUNTIF($DG$3:$DG232,DG232),DG232,"")</f>
        <v/>
      </c>
      <c r="DM232" s="85" t="str">
        <f t="shared" si="489"/>
        <v/>
      </c>
      <c r="DN232" s="85" t="str">
        <f t="shared" si="415"/>
        <v/>
      </c>
      <c r="DO232" s="85" t="str">
        <f t="shared" si="415"/>
        <v/>
      </c>
      <c r="DP232" s="303"/>
      <c r="DQ232" s="17" t="str">
        <f t="shared" si="416"/>
        <v/>
      </c>
      <c r="DR232" s="17" t="str">
        <f t="shared" si="417"/>
        <v/>
      </c>
      <c r="DS232" s="17" t="str">
        <f t="shared" si="418"/>
        <v/>
      </c>
      <c r="DU232" s="16" t="str">
        <f t="shared" si="490"/>
        <v/>
      </c>
      <c r="DV232" s="16" t="str">
        <f>IF(DU232="","",COUNT($DU$3:DU232))</f>
        <v/>
      </c>
      <c r="DW232" s="16" t="str">
        <f t="shared" si="491"/>
        <v/>
      </c>
      <c r="DX232" s="16" t="str">
        <f t="shared" si="492"/>
        <v/>
      </c>
      <c r="DY232" s="16" t="str">
        <f>IF(DZ232="","",COUNTIF(DZ$3:DZ232,DZ232))</f>
        <v/>
      </c>
      <c r="DZ232" s="16" t="str">
        <f t="shared" si="493"/>
        <v/>
      </c>
      <c r="EA232" s="16" t="str">
        <f t="shared" si="494"/>
        <v/>
      </c>
      <c r="EB232" s="16" t="str">
        <f t="shared" si="495"/>
        <v/>
      </c>
      <c r="EC232" s="16" t="str">
        <f t="shared" si="496"/>
        <v/>
      </c>
      <c r="ED232" s="16" t="str">
        <f t="shared" si="497"/>
        <v/>
      </c>
      <c r="EE232" s="16" t="str">
        <f t="shared" si="498"/>
        <v/>
      </c>
      <c r="EF232" s="16" t="str">
        <f t="shared" si="499"/>
        <v/>
      </c>
      <c r="EG232" s="16" t="str">
        <f t="shared" si="500"/>
        <v/>
      </c>
      <c r="EH232" s="16" t="str">
        <f t="shared" si="501"/>
        <v/>
      </c>
      <c r="EI232" s="16" t="str">
        <f t="shared" si="502"/>
        <v/>
      </c>
      <c r="EJ232" s="16" t="str">
        <f t="shared" si="503"/>
        <v/>
      </c>
      <c r="EK232" s="16" t="str">
        <f t="shared" si="504"/>
        <v/>
      </c>
      <c r="EL232" s="58" t="str">
        <f t="shared" si="505"/>
        <v/>
      </c>
      <c r="EM232" s="58" t="str">
        <f>IF(OR($DZ232="",CR232=""),IF($EL232="","",$EL232),IF(OR(CR232="なし",CR232=0),領収書!$H$1,CR232))</f>
        <v/>
      </c>
      <c r="EN232" s="58" t="str">
        <f>IF(OR($DZ232="",CS232=""),IF($EL232="","",$EL232),IF(OR(CS232="なし",CS232=0),入力!$EN$1,CS232))</f>
        <v/>
      </c>
      <c r="EO232" s="63" t="str">
        <f t="shared" si="506"/>
        <v/>
      </c>
      <c r="EP232" s="63" t="str">
        <f t="shared" si="507"/>
        <v/>
      </c>
      <c r="ER232" s="16" t="str">
        <f>IF(AND(COUNTIF($ET$3:ET232,ET232)=1,ET232&lt;&gt;""),MAX($ER$3:ER231)+1,"")</f>
        <v/>
      </c>
      <c r="ES232" s="16" t="str">
        <f>IF(価格設定!B234="","",価格設定!B234)</f>
        <v/>
      </c>
      <c r="ET232" s="16" t="str">
        <f>IF(価格設定!C234="","",価格設定!C234)</f>
        <v/>
      </c>
      <c r="EV232" s="16" t="str">
        <f t="shared" si="419"/>
        <v/>
      </c>
      <c r="EW232" s="16" t="str">
        <f t="shared" si="508"/>
        <v/>
      </c>
    </row>
    <row r="233" spans="1:153" ht="30" customHeight="1" x14ac:dyDescent="0.2">
      <c r="A233" s="225"/>
      <c r="B233" s="212"/>
      <c r="C233" s="221"/>
      <c r="D233" s="164"/>
      <c r="E233" s="165"/>
      <c r="F233" s="166"/>
      <c r="G233" s="167"/>
      <c r="H233" s="179"/>
      <c r="I233" s="306"/>
      <c r="J233" s="169"/>
      <c r="K233" s="179"/>
      <c r="L233" s="186"/>
      <c r="M233" s="186"/>
      <c r="N233" s="168"/>
      <c r="O233" s="170"/>
      <c r="P233" s="212"/>
      <c r="Q233" s="179" t="str">
        <f>IFERROR(IF(H233="","",IFERROR(INDEX(価格設定!$B$5:$B$1048576,MATCH(H233,価格設定!$B$5:$B$1048576,0),0),INDEX(価格設定!$B$5:$B$1048576,MATCH("*"&amp;H233&amp;"*",価格設定!$B$5:$B$1048576,0),0))),H233)</f>
        <v/>
      </c>
      <c r="R233" s="250" t="str">
        <f>IFERROR(IF(Q233="",IF(K233="","",K233),IF(K233="",IF(INDEX(価格設定!$C$5:$C$1048576,MATCH(Q233,価格設定!$B$5:$B$1048576,0),0)=0,"",INDEX(価格設定!$C$5:$C$1048576,MATCH(Q233,価格設定!$B$5:$B$1048576,0),0)),IF(K233="なし","",K233))),"")</f>
        <v/>
      </c>
      <c r="S233" s="308" t="str">
        <f t="shared" si="420"/>
        <v/>
      </c>
      <c r="T233" s="126" t="str">
        <f>IFERROR(IF(J233="",IF(INDEX(価格設定!$E$5:$R$1048576,MATCH($Q233,価格設定!B$5:B$1048576,0),MATCH($AW233,価格設定!E$1:X$1,1))=0,"",INDEX(価格設定!$E$5:$R$1048576,MATCH($Q233,価格設定!B$5:B$1048576,0),MATCH($AW233,価格設定!E$1:X$1,1))),J233),"")</f>
        <v/>
      </c>
      <c r="U233" s="126" t="str">
        <f t="shared" si="421"/>
        <v/>
      </c>
      <c r="V233" s="132" t="str">
        <f t="shared" si="422"/>
        <v/>
      </c>
      <c r="W233" s="127" t="str">
        <f>IFERROR(IF(OR(T233="",T233&lt;0),"",IFERROR(INDEX(価格設定!E$2:X$3,IF(AND(K233=$K$1,$K$1&lt;&gt;""),ROW(価格設定!$D$3)-1,MATCH(INDEX(価格設定!$D$5:$D$1048576,MATCH(Q233,価格設定!$B$5:$B$1048576,0),0),価格設定!$D$2:$D$3,0)),MATCH($AW233,価格設定!E$1:X$1,1)),INDEX(価格設定!E$2:X$2,0,MATCH($AW233,価格設定!E$1:X$1,1)))),"")</f>
        <v/>
      </c>
      <c r="X233" s="126" t="str">
        <f t="shared" si="413"/>
        <v/>
      </c>
      <c r="Y233" s="128" t="str">
        <f t="shared" si="423"/>
        <v/>
      </c>
      <c r="Z233" s="126" t="str">
        <f t="shared" si="424"/>
        <v/>
      </c>
      <c r="AA233" s="129" t="str">
        <f t="shared" si="425"/>
        <v/>
      </c>
      <c r="AB233" s="126" t="str">
        <f t="shared" si="426"/>
        <v/>
      </c>
      <c r="AC233" s="280" t="str">
        <f t="shared" si="427"/>
        <v/>
      </c>
      <c r="AD233" s="15"/>
      <c r="AE233" s="204" t="str">
        <f>IF(AF233="","",COUNT($AF$3:AF233))</f>
        <v/>
      </c>
      <c r="AF233" s="206" t="str">
        <f t="shared" si="428"/>
        <v/>
      </c>
      <c r="AG233" s="204" t="str">
        <f t="shared" si="429"/>
        <v/>
      </c>
      <c r="AH233" s="204" t="str">
        <f t="shared" si="430"/>
        <v/>
      </c>
      <c r="AI233" s="287"/>
      <c r="AJ233" s="15"/>
      <c r="AK233" s="138" t="str">
        <f t="shared" si="431"/>
        <v/>
      </c>
      <c r="AL233" s="131" t="str">
        <f t="shared" si="432"/>
        <v/>
      </c>
      <c r="AM233" s="131" t="str">
        <f t="shared" si="433"/>
        <v/>
      </c>
      <c r="AN233" s="313" t="str">
        <f t="shared" si="434"/>
        <v/>
      </c>
      <c r="AO233" s="316" t="str">
        <f t="shared" si="435"/>
        <v/>
      </c>
      <c r="AP233" s="18"/>
      <c r="AQ233" s="3" t="str">
        <f>IF(F233="","",MAX($AQ$3:AQ232)+1)</f>
        <v/>
      </c>
      <c r="AR233" s="3" t="str">
        <f>IF(OR(AQ233="",BB233=""),"",MAX($AR$3:AR232)+1)</f>
        <v/>
      </c>
      <c r="AS233" s="3" t="str">
        <f>IF(CQ233="","",RANK(CQ233,CQ$3:CQ$1048576,1)+COUNTIF($CQ$3:CQ233,CQ233)-1)</f>
        <v/>
      </c>
      <c r="AT233" s="21" t="str">
        <f>IF(C233="",IF(OR(AND($H233&lt;&gt;"",C233=""),AND($F232=$F233,$AZ233&lt;&gt;""),COUNTA($H$3:$H$1048576,#REF!,$F$3:$F$1048576)&gt;COUNTA($H$3:$H233,#REF!,$F$3:$F233),$AZ233&lt;&gt;""),INDEX(AT$3:AT$1048576,MATCH(MAX($AQ$3:$AQ232),$AQ$3:$AQ$1048576,0),0),""),C233)</f>
        <v/>
      </c>
      <c r="AU233" s="21" t="str">
        <f>IF(D233="",IF(OR(AND($H233&lt;&gt;"",D233=""),AND($F232=$F233,$AZ233&lt;&gt;""),COUNTA($H$3:$H$1048576,#REF!,$F$3:$F$1048576)&gt;COUNTA($H$3:$H233,#REF!,$F$3:$F233),$AZ233&lt;&gt;""),INDEX(AU$3:AU$1048576,MATCH(MAX($AQ$3:$AQ232),$AQ$3:$AQ$1048576,0),0),""),D233)</f>
        <v/>
      </c>
      <c r="AV233" s="21" t="str">
        <f>IF(E233="",IF(OR(AND($H233&lt;&gt;"",E233=""),AND($F232=$F233,$AZ233&lt;&gt;""),COUNTA($H$3:$H$1048576,#REF!,$F$3:$F$1048576)&gt;COUNTA($H$3:$H233,#REF!,$F$3:$F233),$AZ233&lt;&gt;""),INDEX(AV$3:AV$1048576,MATCH(MAX($AQ$3:$AQ232),$AQ$3:$AQ$1048576,0),0),""),E233)</f>
        <v/>
      </c>
      <c r="AW233" s="24" t="str">
        <f t="shared" si="436"/>
        <v/>
      </c>
      <c r="AX233" s="13" t="str">
        <f t="shared" si="437"/>
        <v/>
      </c>
      <c r="AY233" s="4" t="str">
        <f t="shared" si="438"/>
        <v/>
      </c>
      <c r="AZ233" s="4" t="str">
        <f>IF(AX233="",IF(OR(AND(H233&lt;&gt;"",F233=""),COUNTA($H$3:$H$1048576)&gt;COUNTA($H$3:$H233)),INDEX(AX$3:AX233,MATCH(MAX($AQ$3:AQ233),AQ$3:AQ233,0),0),""),AX233)</f>
        <v/>
      </c>
      <c r="BA233" s="4" t="str">
        <f>IF(AY233="",IF(AND(H233&lt;&gt;"",F233=""),INDEX(AY$3:AY233,MATCH(MAX($AQ$3:AQ233),AQ$3:AQ233,0),0),""),AY233)</f>
        <v/>
      </c>
      <c r="BB233" s="82" t="str">
        <f>IF(BC233="","",RANK(BC233,BC$3:BC$1048576,1)+COUNTIF($BC$3:BC233,BC233)-1)</f>
        <v/>
      </c>
      <c r="BC233" s="139" t="str">
        <f t="shared" si="439"/>
        <v/>
      </c>
      <c r="BD233" s="46" t="str">
        <f t="shared" si="440"/>
        <v/>
      </c>
      <c r="BE233" s="46" t="str">
        <f t="shared" si="441"/>
        <v/>
      </c>
      <c r="BF233" s="46" t="str">
        <f t="shared" si="442"/>
        <v/>
      </c>
      <c r="BG233" s="4" t="str">
        <f t="shared" si="443"/>
        <v/>
      </c>
      <c r="BH233" s="180" t="str">
        <f t="shared" si="444"/>
        <v/>
      </c>
      <c r="BI233" s="16" t="str">
        <f t="shared" si="445"/>
        <v/>
      </c>
      <c r="BJ233" s="52" t="str">
        <f>IF(BI233="","",IF(W233="","",IF(AND(K233=$K$1,$K$1&lt;&gt;""),$BT$2,IFERROR(IF(INDEX(価格設定!$D$5:$D$1048576,MATCH(Q233,価格設定!$B$5:$B$1048576,0),0)=価格設定!$D$3,$BT$2,$BS$2),$BS$2))))</f>
        <v/>
      </c>
      <c r="BK233" s="16" t="str">
        <f>IF(BI233="","",IF(COUNTIF($BI$3:BI233,BI233)=1,1,IF(AND(BI232=BI233,BH233=""),BK232,COUNTIF($BH$3:BH233,BH233))))</f>
        <v/>
      </c>
      <c r="BL233" s="52" t="str">
        <f t="shared" si="446"/>
        <v/>
      </c>
      <c r="BM233" s="52" t="str">
        <f t="shared" si="447"/>
        <v/>
      </c>
      <c r="BN233" s="119" t="str">
        <f t="shared" si="448"/>
        <v/>
      </c>
      <c r="BO233" s="119" t="str">
        <f t="shared" si="449"/>
        <v/>
      </c>
      <c r="BP233" s="17" t="str">
        <f t="shared" si="450"/>
        <v/>
      </c>
      <c r="BQ233" s="17" t="str">
        <f t="shared" si="451"/>
        <v/>
      </c>
      <c r="BR233" s="17" t="str">
        <f>IF(OR(BP233="",COUNTIF($BO$3:BO233,BO233)&lt;&gt;1),"",SUMIF(BO$3:BO$1048576,BO233,BP$3:BP$1048576))</f>
        <v/>
      </c>
      <c r="BS233" s="17" t="str">
        <f t="shared" si="452"/>
        <v/>
      </c>
      <c r="BT233" s="17" t="str">
        <f t="shared" si="453"/>
        <v/>
      </c>
      <c r="BU233" s="17" t="str">
        <f t="shared" si="454"/>
        <v/>
      </c>
      <c r="BV233" s="24" t="str">
        <f t="shared" si="455"/>
        <v/>
      </c>
      <c r="BW233" s="24" t="str">
        <f t="shared" si="456"/>
        <v/>
      </c>
      <c r="BX233" s="24" t="str">
        <f t="shared" si="457"/>
        <v/>
      </c>
      <c r="BY233" s="26" t="str">
        <f t="shared" si="458"/>
        <v/>
      </c>
      <c r="BZ233" s="26" t="str">
        <f t="shared" si="459"/>
        <v/>
      </c>
      <c r="CA233" s="26" t="str">
        <f t="shared" si="460"/>
        <v/>
      </c>
      <c r="CB233" s="66" t="str">
        <f t="shared" si="461"/>
        <v/>
      </c>
      <c r="CC233" s="65" t="str">
        <f t="shared" si="462"/>
        <v/>
      </c>
      <c r="CD233" s="26" t="str">
        <f t="shared" si="463"/>
        <v/>
      </c>
      <c r="CE233" s="26" t="str">
        <f t="shared" si="464"/>
        <v/>
      </c>
      <c r="CF233" s="193" t="str">
        <f t="shared" si="465"/>
        <v/>
      </c>
      <c r="CG233" s="193" t="str">
        <f t="shared" si="466"/>
        <v/>
      </c>
      <c r="CH233" s="26" t="str">
        <f t="shared" si="467"/>
        <v/>
      </c>
      <c r="CI233" s="26" t="str">
        <f t="shared" si="468"/>
        <v/>
      </c>
      <c r="CJ233" s="65" t="str">
        <f t="shared" si="469"/>
        <v/>
      </c>
      <c r="CK233" s="65" t="str">
        <f t="shared" si="470"/>
        <v/>
      </c>
      <c r="CL233" s="64" t="str">
        <f t="shared" si="471"/>
        <v/>
      </c>
      <c r="CM233" s="64" t="str">
        <f t="shared" si="472"/>
        <v/>
      </c>
      <c r="CN233" s="65" t="str">
        <f t="shared" si="473"/>
        <v/>
      </c>
      <c r="CP233" s="63" t="str">
        <f>IF(BH233="","",MAX($CP$3:CP232)+1)</f>
        <v/>
      </c>
      <c r="CQ233" s="24" t="str">
        <f t="shared" si="474"/>
        <v/>
      </c>
      <c r="CR233" s="24" t="str">
        <f t="shared" si="475"/>
        <v/>
      </c>
      <c r="CS233" s="24" t="str">
        <f t="shared" si="476"/>
        <v/>
      </c>
      <c r="CT233" s="58" t="str">
        <f>IF(BO233="","",COUNTIF($BO$3:BO233,BO233)&amp;"@"&amp;BO233)</f>
        <v/>
      </c>
      <c r="CU233" s="16" t="str">
        <f t="shared" si="414"/>
        <v/>
      </c>
      <c r="CV233" s="63" t="str">
        <f t="shared" si="477"/>
        <v/>
      </c>
      <c r="CW233" s="16" t="str">
        <f t="shared" si="478"/>
        <v/>
      </c>
      <c r="CX233" s="16" t="str">
        <f t="shared" si="479"/>
        <v/>
      </c>
      <c r="CY233" s="16" t="str">
        <f t="shared" si="480"/>
        <v/>
      </c>
      <c r="CZ233" s="85" t="str">
        <f t="shared" si="481"/>
        <v/>
      </c>
      <c r="DA233" s="16" t="str">
        <f t="shared" si="482"/>
        <v/>
      </c>
      <c r="DB233" s="16" t="str">
        <f t="shared" si="483"/>
        <v/>
      </c>
      <c r="DC233" s="28" t="str">
        <f>IF(CP233="","",$DC$1&amp;(INDEX(価格設定!D$1:XFD$3,ROW(価格設定!$D$3),MATCH($AW233,価格設定!D$1:XFD$1,1))*100)&amp;"%")</f>
        <v/>
      </c>
      <c r="DD233" s="28" t="str">
        <f>IF(CP233="","",$DD$1&amp;(INDEX(価格設定!D$1:XFD$3,ROW(価格設定!$D$2),MATCH($AW233,価格設定!D$1:XFD$1,1))*100)&amp;"%")</f>
        <v/>
      </c>
      <c r="DE233" s="29" t="str">
        <f t="shared" si="484"/>
        <v/>
      </c>
      <c r="DG233" s="58" t="str">
        <f t="shared" si="485"/>
        <v/>
      </c>
      <c r="DH233" s="58" t="str">
        <f t="shared" si="486"/>
        <v/>
      </c>
      <c r="DI233" s="58" t="str">
        <f t="shared" si="487"/>
        <v/>
      </c>
      <c r="DJ233" s="85" t="str">
        <f t="shared" si="488"/>
        <v/>
      </c>
      <c r="DL233" s="58" t="str">
        <f>IF(COUNTIF(DG$3:DG$1048576,DG233)=COUNTIF($DG$3:$DG233,DG233),DG233,"")</f>
        <v/>
      </c>
      <c r="DM233" s="85" t="str">
        <f t="shared" si="489"/>
        <v/>
      </c>
      <c r="DN233" s="85" t="str">
        <f t="shared" si="415"/>
        <v/>
      </c>
      <c r="DO233" s="85" t="str">
        <f t="shared" si="415"/>
        <v/>
      </c>
      <c r="DP233" s="303"/>
      <c r="DQ233" s="17" t="str">
        <f t="shared" si="416"/>
        <v/>
      </c>
      <c r="DR233" s="17" t="str">
        <f t="shared" si="417"/>
        <v/>
      </c>
      <c r="DS233" s="17" t="str">
        <f t="shared" si="418"/>
        <v/>
      </c>
      <c r="DU233" s="16" t="str">
        <f t="shared" si="490"/>
        <v/>
      </c>
      <c r="DV233" s="16" t="str">
        <f>IF(DU233="","",COUNT($DU$3:DU233))</f>
        <v/>
      </c>
      <c r="DW233" s="16" t="str">
        <f t="shared" si="491"/>
        <v/>
      </c>
      <c r="DX233" s="16" t="str">
        <f t="shared" si="492"/>
        <v/>
      </c>
      <c r="DY233" s="16" t="str">
        <f>IF(DZ233="","",COUNTIF(DZ$3:DZ233,DZ233))</f>
        <v/>
      </c>
      <c r="DZ233" s="16" t="str">
        <f t="shared" si="493"/>
        <v/>
      </c>
      <c r="EA233" s="16" t="str">
        <f t="shared" si="494"/>
        <v/>
      </c>
      <c r="EB233" s="16" t="str">
        <f t="shared" si="495"/>
        <v/>
      </c>
      <c r="EC233" s="16" t="str">
        <f t="shared" si="496"/>
        <v/>
      </c>
      <c r="ED233" s="16" t="str">
        <f t="shared" si="497"/>
        <v/>
      </c>
      <c r="EE233" s="16" t="str">
        <f t="shared" si="498"/>
        <v/>
      </c>
      <c r="EF233" s="16" t="str">
        <f t="shared" si="499"/>
        <v/>
      </c>
      <c r="EG233" s="16" t="str">
        <f t="shared" si="500"/>
        <v/>
      </c>
      <c r="EH233" s="16" t="str">
        <f t="shared" si="501"/>
        <v/>
      </c>
      <c r="EI233" s="16" t="str">
        <f t="shared" si="502"/>
        <v/>
      </c>
      <c r="EJ233" s="16" t="str">
        <f t="shared" si="503"/>
        <v/>
      </c>
      <c r="EK233" s="16" t="str">
        <f t="shared" si="504"/>
        <v/>
      </c>
      <c r="EL233" s="58" t="str">
        <f t="shared" si="505"/>
        <v/>
      </c>
      <c r="EM233" s="58" t="str">
        <f>IF(OR($DZ233="",CR233=""),IF($EL233="","",$EL233),IF(OR(CR233="なし",CR233=0),領収書!$H$1,CR233))</f>
        <v/>
      </c>
      <c r="EN233" s="58" t="str">
        <f>IF(OR($DZ233="",CS233=""),IF($EL233="","",$EL233),IF(OR(CS233="なし",CS233=0),入力!$EN$1,CS233))</f>
        <v/>
      </c>
      <c r="EO233" s="63" t="str">
        <f t="shared" si="506"/>
        <v/>
      </c>
      <c r="EP233" s="63" t="str">
        <f t="shared" si="507"/>
        <v/>
      </c>
      <c r="ER233" s="16" t="str">
        <f>IF(AND(COUNTIF($ET$3:ET233,ET233)=1,ET233&lt;&gt;""),MAX($ER$3:ER232)+1,"")</f>
        <v/>
      </c>
      <c r="ES233" s="16" t="str">
        <f>IF(価格設定!B235="","",価格設定!B235)</f>
        <v/>
      </c>
      <c r="ET233" s="16" t="str">
        <f>IF(価格設定!C235="","",価格設定!C235)</f>
        <v/>
      </c>
      <c r="EV233" s="16" t="str">
        <f t="shared" si="419"/>
        <v/>
      </c>
      <c r="EW233" s="16" t="str">
        <f t="shared" si="508"/>
        <v/>
      </c>
    </row>
    <row r="234" spans="1:153" ht="30" customHeight="1" x14ac:dyDescent="0.2">
      <c r="A234" s="225"/>
      <c r="B234" s="212"/>
      <c r="C234" s="221"/>
      <c r="D234" s="164"/>
      <c r="E234" s="165"/>
      <c r="F234" s="166"/>
      <c r="G234" s="167"/>
      <c r="H234" s="179"/>
      <c r="I234" s="306"/>
      <c r="J234" s="169"/>
      <c r="K234" s="179"/>
      <c r="L234" s="186"/>
      <c r="M234" s="186"/>
      <c r="N234" s="168"/>
      <c r="O234" s="170"/>
      <c r="P234" s="212"/>
      <c r="Q234" s="179" t="str">
        <f>IFERROR(IF(H234="","",IFERROR(INDEX(価格設定!$B$5:$B$1048576,MATCH(H234,価格設定!$B$5:$B$1048576,0),0),INDEX(価格設定!$B$5:$B$1048576,MATCH("*"&amp;H234&amp;"*",価格設定!$B$5:$B$1048576,0),0))),H234)</f>
        <v/>
      </c>
      <c r="R234" s="250" t="str">
        <f>IFERROR(IF(Q234="",IF(K234="","",K234),IF(K234="",IF(INDEX(価格設定!$C$5:$C$1048576,MATCH(Q234,価格設定!$B$5:$B$1048576,0),0)=0,"",INDEX(価格設定!$C$5:$C$1048576,MATCH(Q234,価格設定!$B$5:$B$1048576,0),0)),IF(K234="なし","",K234))),"")</f>
        <v/>
      </c>
      <c r="S234" s="308" t="str">
        <f t="shared" si="420"/>
        <v/>
      </c>
      <c r="T234" s="126" t="str">
        <f>IFERROR(IF(J234="",IF(INDEX(価格設定!$E$5:$R$1048576,MATCH($Q234,価格設定!B$5:B$1048576,0),MATCH($AW234,価格設定!E$1:X$1,1))=0,"",INDEX(価格設定!$E$5:$R$1048576,MATCH($Q234,価格設定!B$5:B$1048576,0),MATCH($AW234,価格設定!E$1:X$1,1))),J234),"")</f>
        <v/>
      </c>
      <c r="U234" s="126" t="str">
        <f t="shared" si="421"/>
        <v/>
      </c>
      <c r="V234" s="132" t="str">
        <f t="shared" si="422"/>
        <v/>
      </c>
      <c r="W234" s="127" t="str">
        <f>IFERROR(IF(OR(T234="",T234&lt;0),"",IFERROR(INDEX(価格設定!E$2:X$3,IF(AND(K234=$K$1,$K$1&lt;&gt;""),ROW(価格設定!$D$3)-1,MATCH(INDEX(価格設定!$D$5:$D$1048576,MATCH(Q234,価格設定!$B$5:$B$1048576,0),0),価格設定!$D$2:$D$3,0)),MATCH($AW234,価格設定!E$1:X$1,1)),INDEX(価格設定!E$2:X$2,0,MATCH($AW234,価格設定!E$1:X$1,1)))),"")</f>
        <v/>
      </c>
      <c r="X234" s="126" t="str">
        <f t="shared" si="413"/>
        <v/>
      </c>
      <c r="Y234" s="128" t="str">
        <f t="shared" si="423"/>
        <v/>
      </c>
      <c r="Z234" s="126" t="str">
        <f t="shared" si="424"/>
        <v/>
      </c>
      <c r="AA234" s="129" t="str">
        <f t="shared" si="425"/>
        <v/>
      </c>
      <c r="AB234" s="126" t="str">
        <f t="shared" si="426"/>
        <v/>
      </c>
      <c r="AC234" s="280" t="str">
        <f t="shared" si="427"/>
        <v/>
      </c>
      <c r="AD234" s="15"/>
      <c r="AE234" s="204" t="str">
        <f>IF(AF234="","",COUNT($AF$3:AF234))</f>
        <v/>
      </c>
      <c r="AF234" s="206" t="str">
        <f t="shared" si="428"/>
        <v/>
      </c>
      <c r="AG234" s="204" t="str">
        <f t="shared" si="429"/>
        <v/>
      </c>
      <c r="AH234" s="204" t="str">
        <f t="shared" si="430"/>
        <v/>
      </c>
      <c r="AI234" s="287"/>
      <c r="AJ234" s="15"/>
      <c r="AK234" s="138" t="str">
        <f t="shared" si="431"/>
        <v/>
      </c>
      <c r="AL234" s="131" t="str">
        <f t="shared" si="432"/>
        <v/>
      </c>
      <c r="AM234" s="131" t="str">
        <f t="shared" si="433"/>
        <v/>
      </c>
      <c r="AN234" s="313" t="str">
        <f t="shared" si="434"/>
        <v/>
      </c>
      <c r="AO234" s="316" t="str">
        <f t="shared" si="435"/>
        <v/>
      </c>
      <c r="AP234" s="18"/>
      <c r="AQ234" s="3" t="str">
        <f>IF(F234="","",MAX($AQ$3:AQ233)+1)</f>
        <v/>
      </c>
      <c r="AR234" s="3" t="str">
        <f>IF(OR(AQ234="",BB234=""),"",MAX($AR$3:AR233)+1)</f>
        <v/>
      </c>
      <c r="AS234" s="3" t="str">
        <f>IF(CQ234="","",RANK(CQ234,CQ$3:CQ$1048576,1)+COUNTIF($CQ$3:CQ234,CQ234)-1)</f>
        <v/>
      </c>
      <c r="AT234" s="21" t="str">
        <f>IF(C234="",IF(OR(AND($H234&lt;&gt;"",C234=""),AND($F233=$F234,$AZ234&lt;&gt;""),COUNTA($H$3:$H$1048576,#REF!,$F$3:$F$1048576)&gt;COUNTA($H$3:$H234,#REF!,$F$3:$F234),$AZ234&lt;&gt;""),INDEX(AT$3:AT$1048576,MATCH(MAX($AQ$3:$AQ233),$AQ$3:$AQ$1048576,0),0),""),C234)</f>
        <v/>
      </c>
      <c r="AU234" s="21" t="str">
        <f>IF(D234="",IF(OR(AND($H234&lt;&gt;"",D234=""),AND($F233=$F234,$AZ234&lt;&gt;""),COUNTA($H$3:$H$1048576,#REF!,$F$3:$F$1048576)&gt;COUNTA($H$3:$H234,#REF!,$F$3:$F234),$AZ234&lt;&gt;""),INDEX(AU$3:AU$1048576,MATCH(MAX($AQ$3:$AQ233),$AQ$3:$AQ$1048576,0),0),""),D234)</f>
        <v/>
      </c>
      <c r="AV234" s="21" t="str">
        <f>IF(E234="",IF(OR(AND($H234&lt;&gt;"",E234=""),AND($F233=$F234,$AZ234&lt;&gt;""),COUNTA($H$3:$H$1048576,#REF!,$F$3:$F$1048576)&gt;COUNTA($H$3:$H234,#REF!,$F$3:$F234),$AZ234&lt;&gt;""),INDEX(AV$3:AV$1048576,MATCH(MAX($AQ$3:$AQ233),$AQ$3:$AQ$1048576,0),0),""),E234)</f>
        <v/>
      </c>
      <c r="AW234" s="24" t="str">
        <f t="shared" si="436"/>
        <v/>
      </c>
      <c r="AX234" s="13" t="str">
        <f t="shared" si="437"/>
        <v/>
      </c>
      <c r="AY234" s="4" t="str">
        <f t="shared" si="438"/>
        <v/>
      </c>
      <c r="AZ234" s="4" t="str">
        <f>IF(AX234="",IF(OR(AND(H234&lt;&gt;"",F234=""),COUNTA($H$3:$H$1048576)&gt;COUNTA($H$3:$H234)),INDEX(AX$3:AX234,MATCH(MAX($AQ$3:AQ234),AQ$3:AQ234,0),0),""),AX234)</f>
        <v/>
      </c>
      <c r="BA234" s="4" t="str">
        <f>IF(AY234="",IF(AND(H234&lt;&gt;"",F234=""),INDEX(AY$3:AY234,MATCH(MAX($AQ$3:AQ234),AQ$3:AQ234,0),0),""),AY234)</f>
        <v/>
      </c>
      <c r="BB234" s="82" t="str">
        <f>IF(BC234="","",RANK(BC234,BC$3:BC$1048576,1)+COUNTIF($BC$3:BC234,BC234)-1)</f>
        <v/>
      </c>
      <c r="BC234" s="139" t="str">
        <f t="shared" si="439"/>
        <v/>
      </c>
      <c r="BD234" s="46" t="str">
        <f t="shared" si="440"/>
        <v/>
      </c>
      <c r="BE234" s="46" t="str">
        <f t="shared" si="441"/>
        <v/>
      </c>
      <c r="BF234" s="46" t="str">
        <f t="shared" si="442"/>
        <v/>
      </c>
      <c r="BG234" s="4" t="str">
        <f t="shared" si="443"/>
        <v/>
      </c>
      <c r="BH234" s="180" t="str">
        <f t="shared" si="444"/>
        <v/>
      </c>
      <c r="BI234" s="16" t="str">
        <f t="shared" si="445"/>
        <v/>
      </c>
      <c r="BJ234" s="52" t="str">
        <f>IF(BI234="","",IF(W234="","",IF(AND(K234=$K$1,$K$1&lt;&gt;""),$BT$2,IFERROR(IF(INDEX(価格設定!$D$5:$D$1048576,MATCH(Q234,価格設定!$B$5:$B$1048576,0),0)=価格設定!$D$3,$BT$2,$BS$2),$BS$2))))</f>
        <v/>
      </c>
      <c r="BK234" s="16" t="str">
        <f>IF(BI234="","",IF(COUNTIF($BI$3:BI234,BI234)=1,1,IF(AND(BI233=BI234,BH234=""),BK233,COUNTIF($BH$3:BH234,BH234))))</f>
        <v/>
      </c>
      <c r="BL234" s="52" t="str">
        <f t="shared" si="446"/>
        <v/>
      </c>
      <c r="BM234" s="52" t="str">
        <f t="shared" si="447"/>
        <v/>
      </c>
      <c r="BN234" s="119" t="str">
        <f t="shared" si="448"/>
        <v/>
      </c>
      <c r="BO234" s="119" t="str">
        <f t="shared" si="449"/>
        <v/>
      </c>
      <c r="BP234" s="17" t="str">
        <f t="shared" si="450"/>
        <v/>
      </c>
      <c r="BQ234" s="17" t="str">
        <f t="shared" si="451"/>
        <v/>
      </c>
      <c r="BR234" s="17" t="str">
        <f>IF(OR(BP234="",COUNTIF($BO$3:BO234,BO234)&lt;&gt;1),"",SUMIF(BO$3:BO$1048576,BO234,BP$3:BP$1048576))</f>
        <v/>
      </c>
      <c r="BS234" s="17" t="str">
        <f t="shared" si="452"/>
        <v/>
      </c>
      <c r="BT234" s="17" t="str">
        <f t="shared" si="453"/>
        <v/>
      </c>
      <c r="BU234" s="17" t="str">
        <f t="shared" si="454"/>
        <v/>
      </c>
      <c r="BV234" s="24" t="str">
        <f t="shared" si="455"/>
        <v/>
      </c>
      <c r="BW234" s="24" t="str">
        <f t="shared" si="456"/>
        <v/>
      </c>
      <c r="BX234" s="24" t="str">
        <f t="shared" si="457"/>
        <v/>
      </c>
      <c r="BY234" s="26" t="str">
        <f t="shared" si="458"/>
        <v/>
      </c>
      <c r="BZ234" s="26" t="str">
        <f t="shared" si="459"/>
        <v/>
      </c>
      <c r="CA234" s="26" t="str">
        <f t="shared" si="460"/>
        <v/>
      </c>
      <c r="CB234" s="66" t="str">
        <f t="shared" si="461"/>
        <v/>
      </c>
      <c r="CC234" s="65" t="str">
        <f t="shared" si="462"/>
        <v/>
      </c>
      <c r="CD234" s="26" t="str">
        <f t="shared" si="463"/>
        <v/>
      </c>
      <c r="CE234" s="26" t="str">
        <f t="shared" si="464"/>
        <v/>
      </c>
      <c r="CF234" s="193" t="str">
        <f t="shared" si="465"/>
        <v/>
      </c>
      <c r="CG234" s="193" t="str">
        <f t="shared" si="466"/>
        <v/>
      </c>
      <c r="CH234" s="26" t="str">
        <f t="shared" si="467"/>
        <v/>
      </c>
      <c r="CI234" s="26" t="str">
        <f t="shared" si="468"/>
        <v/>
      </c>
      <c r="CJ234" s="65" t="str">
        <f t="shared" si="469"/>
        <v/>
      </c>
      <c r="CK234" s="65" t="str">
        <f t="shared" si="470"/>
        <v/>
      </c>
      <c r="CL234" s="64" t="str">
        <f t="shared" si="471"/>
        <v/>
      </c>
      <c r="CM234" s="64" t="str">
        <f t="shared" si="472"/>
        <v/>
      </c>
      <c r="CN234" s="65" t="str">
        <f t="shared" si="473"/>
        <v/>
      </c>
      <c r="CP234" s="63" t="str">
        <f>IF(BH234="","",MAX($CP$3:CP233)+1)</f>
        <v/>
      </c>
      <c r="CQ234" s="24" t="str">
        <f t="shared" si="474"/>
        <v/>
      </c>
      <c r="CR234" s="24" t="str">
        <f t="shared" si="475"/>
        <v/>
      </c>
      <c r="CS234" s="24" t="str">
        <f t="shared" si="476"/>
        <v/>
      </c>
      <c r="CT234" s="58" t="str">
        <f>IF(BO234="","",COUNTIF($BO$3:BO234,BO234)&amp;"@"&amp;BO234)</f>
        <v/>
      </c>
      <c r="CU234" s="16" t="str">
        <f t="shared" si="414"/>
        <v/>
      </c>
      <c r="CV234" s="63" t="str">
        <f t="shared" si="477"/>
        <v/>
      </c>
      <c r="CW234" s="16" t="str">
        <f t="shared" si="478"/>
        <v/>
      </c>
      <c r="CX234" s="16" t="str">
        <f t="shared" si="479"/>
        <v/>
      </c>
      <c r="CY234" s="16" t="str">
        <f t="shared" si="480"/>
        <v/>
      </c>
      <c r="CZ234" s="85" t="str">
        <f t="shared" si="481"/>
        <v/>
      </c>
      <c r="DA234" s="16" t="str">
        <f t="shared" si="482"/>
        <v/>
      </c>
      <c r="DB234" s="16" t="str">
        <f t="shared" si="483"/>
        <v/>
      </c>
      <c r="DC234" s="28" t="str">
        <f>IF(CP234="","",$DC$1&amp;(INDEX(価格設定!D$1:XFD$3,ROW(価格設定!$D$3),MATCH($AW234,価格設定!D$1:XFD$1,1))*100)&amp;"%")</f>
        <v/>
      </c>
      <c r="DD234" s="28" t="str">
        <f>IF(CP234="","",$DD$1&amp;(INDEX(価格設定!D$1:XFD$3,ROW(価格設定!$D$2),MATCH($AW234,価格設定!D$1:XFD$1,1))*100)&amp;"%")</f>
        <v/>
      </c>
      <c r="DE234" s="29" t="str">
        <f t="shared" si="484"/>
        <v/>
      </c>
      <c r="DG234" s="58" t="str">
        <f t="shared" si="485"/>
        <v/>
      </c>
      <c r="DH234" s="58" t="str">
        <f t="shared" si="486"/>
        <v/>
      </c>
      <c r="DI234" s="58" t="str">
        <f t="shared" si="487"/>
        <v/>
      </c>
      <c r="DJ234" s="85" t="str">
        <f t="shared" si="488"/>
        <v/>
      </c>
      <c r="DL234" s="58" t="str">
        <f>IF(COUNTIF(DG$3:DG$1048576,DG234)=COUNTIF($DG$3:$DG234,DG234),DG234,"")</f>
        <v/>
      </c>
      <c r="DM234" s="85" t="str">
        <f t="shared" si="489"/>
        <v/>
      </c>
      <c r="DN234" s="85" t="str">
        <f t="shared" si="415"/>
        <v/>
      </c>
      <c r="DO234" s="85" t="str">
        <f t="shared" si="415"/>
        <v/>
      </c>
      <c r="DP234" s="303"/>
      <c r="DQ234" s="17" t="str">
        <f t="shared" si="416"/>
        <v/>
      </c>
      <c r="DR234" s="17" t="str">
        <f t="shared" si="417"/>
        <v/>
      </c>
      <c r="DS234" s="17" t="str">
        <f t="shared" si="418"/>
        <v/>
      </c>
      <c r="DU234" s="16" t="str">
        <f t="shared" si="490"/>
        <v/>
      </c>
      <c r="DV234" s="16" t="str">
        <f>IF(DU234="","",COUNT($DU$3:DU234))</f>
        <v/>
      </c>
      <c r="DW234" s="16" t="str">
        <f t="shared" si="491"/>
        <v/>
      </c>
      <c r="DX234" s="16" t="str">
        <f t="shared" si="492"/>
        <v/>
      </c>
      <c r="DY234" s="16" t="str">
        <f>IF(DZ234="","",COUNTIF(DZ$3:DZ234,DZ234))</f>
        <v/>
      </c>
      <c r="DZ234" s="16" t="str">
        <f t="shared" si="493"/>
        <v/>
      </c>
      <c r="EA234" s="16" t="str">
        <f t="shared" si="494"/>
        <v/>
      </c>
      <c r="EB234" s="16" t="str">
        <f t="shared" si="495"/>
        <v/>
      </c>
      <c r="EC234" s="16" t="str">
        <f t="shared" si="496"/>
        <v/>
      </c>
      <c r="ED234" s="16" t="str">
        <f t="shared" si="497"/>
        <v/>
      </c>
      <c r="EE234" s="16" t="str">
        <f t="shared" si="498"/>
        <v/>
      </c>
      <c r="EF234" s="16" t="str">
        <f t="shared" si="499"/>
        <v/>
      </c>
      <c r="EG234" s="16" t="str">
        <f t="shared" si="500"/>
        <v/>
      </c>
      <c r="EH234" s="16" t="str">
        <f t="shared" si="501"/>
        <v/>
      </c>
      <c r="EI234" s="16" t="str">
        <f t="shared" si="502"/>
        <v/>
      </c>
      <c r="EJ234" s="16" t="str">
        <f t="shared" si="503"/>
        <v/>
      </c>
      <c r="EK234" s="16" t="str">
        <f t="shared" si="504"/>
        <v/>
      </c>
      <c r="EL234" s="58" t="str">
        <f t="shared" si="505"/>
        <v/>
      </c>
      <c r="EM234" s="58" t="str">
        <f>IF(OR($DZ234="",CR234=""),IF($EL234="","",$EL234),IF(OR(CR234="なし",CR234=0),領収書!$H$1,CR234))</f>
        <v/>
      </c>
      <c r="EN234" s="58" t="str">
        <f>IF(OR($DZ234="",CS234=""),IF($EL234="","",$EL234),IF(OR(CS234="なし",CS234=0),入力!$EN$1,CS234))</f>
        <v/>
      </c>
      <c r="EO234" s="63" t="str">
        <f t="shared" si="506"/>
        <v/>
      </c>
      <c r="EP234" s="63" t="str">
        <f t="shared" si="507"/>
        <v/>
      </c>
      <c r="ER234" s="16" t="str">
        <f>IF(AND(COUNTIF($ET$3:ET234,ET234)=1,ET234&lt;&gt;""),MAX($ER$3:ER233)+1,"")</f>
        <v/>
      </c>
      <c r="ES234" s="16" t="str">
        <f>IF(価格設定!B236="","",価格設定!B236)</f>
        <v/>
      </c>
      <c r="ET234" s="16" t="str">
        <f>IF(価格設定!C236="","",価格設定!C236)</f>
        <v/>
      </c>
      <c r="EV234" s="16" t="str">
        <f t="shared" si="419"/>
        <v/>
      </c>
      <c r="EW234" s="16" t="str">
        <f t="shared" si="508"/>
        <v/>
      </c>
    </row>
    <row r="235" spans="1:153" ht="30" customHeight="1" x14ac:dyDescent="0.2">
      <c r="A235" s="225"/>
      <c r="B235" s="212"/>
      <c r="C235" s="221"/>
      <c r="D235" s="164"/>
      <c r="E235" s="165"/>
      <c r="F235" s="166"/>
      <c r="G235" s="167"/>
      <c r="H235" s="179"/>
      <c r="I235" s="306"/>
      <c r="J235" s="169"/>
      <c r="K235" s="179"/>
      <c r="L235" s="186"/>
      <c r="M235" s="186"/>
      <c r="N235" s="168"/>
      <c r="O235" s="170"/>
      <c r="P235" s="212"/>
      <c r="Q235" s="179" t="str">
        <f>IFERROR(IF(H235="","",IFERROR(INDEX(価格設定!$B$5:$B$1048576,MATCH(H235,価格設定!$B$5:$B$1048576,0),0),INDEX(価格設定!$B$5:$B$1048576,MATCH("*"&amp;H235&amp;"*",価格設定!$B$5:$B$1048576,0),0))),H235)</f>
        <v/>
      </c>
      <c r="R235" s="250" t="str">
        <f>IFERROR(IF(Q235="",IF(K235="","",K235),IF(K235="",IF(INDEX(価格設定!$C$5:$C$1048576,MATCH(Q235,価格設定!$B$5:$B$1048576,0),0)=0,"",INDEX(価格設定!$C$5:$C$1048576,MATCH(Q235,価格設定!$B$5:$B$1048576,0),0)),IF(K235="なし","",K235))),"")</f>
        <v/>
      </c>
      <c r="S235" s="308" t="str">
        <f t="shared" si="420"/>
        <v/>
      </c>
      <c r="T235" s="126" t="str">
        <f>IFERROR(IF(J235="",IF(INDEX(価格設定!$E$5:$R$1048576,MATCH($Q235,価格設定!B$5:B$1048576,0),MATCH($AW235,価格設定!E$1:X$1,1))=0,"",INDEX(価格設定!$E$5:$R$1048576,MATCH($Q235,価格設定!B$5:B$1048576,0),MATCH($AW235,価格設定!E$1:X$1,1))),J235),"")</f>
        <v/>
      </c>
      <c r="U235" s="126" t="str">
        <f t="shared" si="421"/>
        <v/>
      </c>
      <c r="V235" s="132" t="str">
        <f t="shared" si="422"/>
        <v/>
      </c>
      <c r="W235" s="127" t="str">
        <f>IFERROR(IF(OR(T235="",T235&lt;0),"",IFERROR(INDEX(価格設定!E$2:X$3,IF(AND(K235=$K$1,$K$1&lt;&gt;""),ROW(価格設定!$D$3)-1,MATCH(INDEX(価格設定!$D$5:$D$1048576,MATCH(Q235,価格設定!$B$5:$B$1048576,0),0),価格設定!$D$2:$D$3,0)),MATCH($AW235,価格設定!E$1:X$1,1)),INDEX(価格設定!E$2:X$2,0,MATCH($AW235,価格設定!E$1:X$1,1)))),"")</f>
        <v/>
      </c>
      <c r="X235" s="126" t="str">
        <f t="shared" si="413"/>
        <v/>
      </c>
      <c r="Y235" s="128" t="str">
        <f t="shared" si="423"/>
        <v/>
      </c>
      <c r="Z235" s="126" t="str">
        <f t="shared" si="424"/>
        <v/>
      </c>
      <c r="AA235" s="129" t="str">
        <f t="shared" si="425"/>
        <v/>
      </c>
      <c r="AB235" s="126" t="str">
        <f t="shared" si="426"/>
        <v/>
      </c>
      <c r="AC235" s="280" t="str">
        <f t="shared" si="427"/>
        <v/>
      </c>
      <c r="AD235" s="15"/>
      <c r="AE235" s="204" t="str">
        <f>IF(AF235="","",COUNT($AF$3:AF235))</f>
        <v/>
      </c>
      <c r="AF235" s="206" t="str">
        <f t="shared" si="428"/>
        <v/>
      </c>
      <c r="AG235" s="204" t="str">
        <f t="shared" si="429"/>
        <v/>
      </c>
      <c r="AH235" s="204" t="str">
        <f t="shared" si="430"/>
        <v/>
      </c>
      <c r="AI235" s="287"/>
      <c r="AJ235" s="15"/>
      <c r="AK235" s="138" t="str">
        <f t="shared" si="431"/>
        <v/>
      </c>
      <c r="AL235" s="131" t="str">
        <f t="shared" si="432"/>
        <v/>
      </c>
      <c r="AM235" s="131" t="str">
        <f t="shared" si="433"/>
        <v/>
      </c>
      <c r="AN235" s="313" t="str">
        <f t="shared" si="434"/>
        <v/>
      </c>
      <c r="AO235" s="316" t="str">
        <f t="shared" si="435"/>
        <v/>
      </c>
      <c r="AP235" s="18"/>
      <c r="AQ235" s="3" t="str">
        <f>IF(F235="","",MAX($AQ$3:AQ234)+1)</f>
        <v/>
      </c>
      <c r="AR235" s="3" t="str">
        <f>IF(OR(AQ235="",BB235=""),"",MAX($AR$3:AR234)+1)</f>
        <v/>
      </c>
      <c r="AS235" s="3" t="str">
        <f>IF(CQ235="","",RANK(CQ235,CQ$3:CQ$1048576,1)+COUNTIF($CQ$3:CQ235,CQ235)-1)</f>
        <v/>
      </c>
      <c r="AT235" s="21" t="str">
        <f>IF(C235="",IF(OR(AND($H235&lt;&gt;"",C235=""),AND($F234=$F235,$AZ235&lt;&gt;""),COUNTA($H$3:$H$1048576,#REF!,$F$3:$F$1048576)&gt;COUNTA($H$3:$H235,#REF!,$F$3:$F235),$AZ235&lt;&gt;""),INDEX(AT$3:AT$1048576,MATCH(MAX($AQ$3:$AQ234),$AQ$3:$AQ$1048576,0),0),""),C235)</f>
        <v/>
      </c>
      <c r="AU235" s="21" t="str">
        <f>IF(D235="",IF(OR(AND($H235&lt;&gt;"",D235=""),AND($F234=$F235,$AZ235&lt;&gt;""),COUNTA($H$3:$H$1048576,#REF!,$F$3:$F$1048576)&gt;COUNTA($H$3:$H235,#REF!,$F$3:$F235),$AZ235&lt;&gt;""),INDEX(AU$3:AU$1048576,MATCH(MAX($AQ$3:$AQ234),$AQ$3:$AQ$1048576,0),0),""),D235)</f>
        <v/>
      </c>
      <c r="AV235" s="21" t="str">
        <f>IF(E235="",IF(OR(AND($H235&lt;&gt;"",E235=""),AND($F234=$F235,$AZ235&lt;&gt;""),COUNTA($H$3:$H$1048576,#REF!,$F$3:$F$1048576)&gt;COUNTA($H$3:$H235,#REF!,$F$3:$F235),$AZ235&lt;&gt;""),INDEX(AV$3:AV$1048576,MATCH(MAX($AQ$3:$AQ234),$AQ$3:$AQ$1048576,0),0),""),E235)</f>
        <v/>
      </c>
      <c r="AW235" s="24" t="str">
        <f t="shared" si="436"/>
        <v/>
      </c>
      <c r="AX235" s="13" t="str">
        <f t="shared" si="437"/>
        <v/>
      </c>
      <c r="AY235" s="4" t="str">
        <f t="shared" si="438"/>
        <v/>
      </c>
      <c r="AZ235" s="4" t="str">
        <f>IF(AX235="",IF(OR(AND(H235&lt;&gt;"",F235=""),COUNTA($H$3:$H$1048576)&gt;COUNTA($H$3:$H235)),INDEX(AX$3:AX235,MATCH(MAX($AQ$3:AQ235),AQ$3:AQ235,0),0),""),AX235)</f>
        <v/>
      </c>
      <c r="BA235" s="4" t="str">
        <f>IF(AY235="",IF(AND(H235&lt;&gt;"",F235=""),INDEX(AY$3:AY235,MATCH(MAX($AQ$3:AQ235),AQ$3:AQ235,0),0),""),AY235)</f>
        <v/>
      </c>
      <c r="BB235" s="82" t="str">
        <f>IF(BC235="","",RANK(BC235,BC$3:BC$1048576,1)+COUNTIF($BC$3:BC235,BC235)-1)</f>
        <v/>
      </c>
      <c r="BC235" s="139" t="str">
        <f t="shared" si="439"/>
        <v/>
      </c>
      <c r="BD235" s="46" t="str">
        <f t="shared" si="440"/>
        <v/>
      </c>
      <c r="BE235" s="46" t="str">
        <f t="shared" si="441"/>
        <v/>
      </c>
      <c r="BF235" s="46" t="str">
        <f t="shared" si="442"/>
        <v/>
      </c>
      <c r="BG235" s="4" t="str">
        <f t="shared" si="443"/>
        <v/>
      </c>
      <c r="BH235" s="180" t="str">
        <f t="shared" si="444"/>
        <v/>
      </c>
      <c r="BI235" s="16" t="str">
        <f t="shared" si="445"/>
        <v/>
      </c>
      <c r="BJ235" s="52" t="str">
        <f>IF(BI235="","",IF(W235="","",IF(AND(K235=$K$1,$K$1&lt;&gt;""),$BT$2,IFERROR(IF(INDEX(価格設定!$D$5:$D$1048576,MATCH(Q235,価格設定!$B$5:$B$1048576,0),0)=価格設定!$D$3,$BT$2,$BS$2),$BS$2))))</f>
        <v/>
      </c>
      <c r="BK235" s="16" t="str">
        <f>IF(BI235="","",IF(COUNTIF($BI$3:BI235,BI235)=1,1,IF(AND(BI234=BI235,BH235=""),BK234,COUNTIF($BH$3:BH235,BH235))))</f>
        <v/>
      </c>
      <c r="BL235" s="52" t="str">
        <f t="shared" si="446"/>
        <v/>
      </c>
      <c r="BM235" s="52" t="str">
        <f t="shared" si="447"/>
        <v/>
      </c>
      <c r="BN235" s="119" t="str">
        <f t="shared" si="448"/>
        <v/>
      </c>
      <c r="BO235" s="119" t="str">
        <f t="shared" si="449"/>
        <v/>
      </c>
      <c r="BP235" s="17" t="str">
        <f t="shared" si="450"/>
        <v/>
      </c>
      <c r="BQ235" s="17" t="str">
        <f t="shared" si="451"/>
        <v/>
      </c>
      <c r="BR235" s="17" t="str">
        <f>IF(OR(BP235="",COUNTIF($BO$3:BO235,BO235)&lt;&gt;1),"",SUMIF(BO$3:BO$1048576,BO235,BP$3:BP$1048576))</f>
        <v/>
      </c>
      <c r="BS235" s="17" t="str">
        <f t="shared" si="452"/>
        <v/>
      </c>
      <c r="BT235" s="17" t="str">
        <f t="shared" si="453"/>
        <v/>
      </c>
      <c r="BU235" s="17" t="str">
        <f t="shared" si="454"/>
        <v/>
      </c>
      <c r="BV235" s="24" t="str">
        <f t="shared" si="455"/>
        <v/>
      </c>
      <c r="BW235" s="24" t="str">
        <f t="shared" si="456"/>
        <v/>
      </c>
      <c r="BX235" s="24" t="str">
        <f t="shared" si="457"/>
        <v/>
      </c>
      <c r="BY235" s="26" t="str">
        <f t="shared" si="458"/>
        <v/>
      </c>
      <c r="BZ235" s="26" t="str">
        <f t="shared" si="459"/>
        <v/>
      </c>
      <c r="CA235" s="26" t="str">
        <f t="shared" si="460"/>
        <v/>
      </c>
      <c r="CB235" s="66" t="str">
        <f t="shared" si="461"/>
        <v/>
      </c>
      <c r="CC235" s="65" t="str">
        <f t="shared" si="462"/>
        <v/>
      </c>
      <c r="CD235" s="26" t="str">
        <f t="shared" si="463"/>
        <v/>
      </c>
      <c r="CE235" s="26" t="str">
        <f t="shared" si="464"/>
        <v/>
      </c>
      <c r="CF235" s="193" t="str">
        <f t="shared" si="465"/>
        <v/>
      </c>
      <c r="CG235" s="193" t="str">
        <f t="shared" si="466"/>
        <v/>
      </c>
      <c r="CH235" s="26" t="str">
        <f t="shared" si="467"/>
        <v/>
      </c>
      <c r="CI235" s="26" t="str">
        <f t="shared" si="468"/>
        <v/>
      </c>
      <c r="CJ235" s="65" t="str">
        <f t="shared" si="469"/>
        <v/>
      </c>
      <c r="CK235" s="65" t="str">
        <f t="shared" si="470"/>
        <v/>
      </c>
      <c r="CL235" s="64" t="str">
        <f t="shared" si="471"/>
        <v/>
      </c>
      <c r="CM235" s="64" t="str">
        <f t="shared" si="472"/>
        <v/>
      </c>
      <c r="CN235" s="65" t="str">
        <f t="shared" si="473"/>
        <v/>
      </c>
      <c r="CP235" s="63" t="str">
        <f>IF(BH235="","",MAX($CP$3:CP234)+1)</f>
        <v/>
      </c>
      <c r="CQ235" s="24" t="str">
        <f t="shared" si="474"/>
        <v/>
      </c>
      <c r="CR235" s="24" t="str">
        <f t="shared" si="475"/>
        <v/>
      </c>
      <c r="CS235" s="24" t="str">
        <f t="shared" si="476"/>
        <v/>
      </c>
      <c r="CT235" s="58" t="str">
        <f>IF(BO235="","",COUNTIF($BO$3:BO235,BO235)&amp;"@"&amp;BO235)</f>
        <v/>
      </c>
      <c r="CU235" s="16" t="str">
        <f t="shared" si="414"/>
        <v/>
      </c>
      <c r="CV235" s="63" t="str">
        <f t="shared" si="477"/>
        <v/>
      </c>
      <c r="CW235" s="16" t="str">
        <f t="shared" si="478"/>
        <v/>
      </c>
      <c r="CX235" s="16" t="str">
        <f t="shared" si="479"/>
        <v/>
      </c>
      <c r="CY235" s="16" t="str">
        <f t="shared" si="480"/>
        <v/>
      </c>
      <c r="CZ235" s="85" t="str">
        <f t="shared" si="481"/>
        <v/>
      </c>
      <c r="DA235" s="16" t="str">
        <f t="shared" si="482"/>
        <v/>
      </c>
      <c r="DB235" s="16" t="str">
        <f t="shared" si="483"/>
        <v/>
      </c>
      <c r="DC235" s="28" t="str">
        <f>IF(CP235="","",$DC$1&amp;(INDEX(価格設定!D$1:XFD$3,ROW(価格設定!$D$3),MATCH($AW235,価格設定!D$1:XFD$1,1))*100)&amp;"%")</f>
        <v/>
      </c>
      <c r="DD235" s="28" t="str">
        <f>IF(CP235="","",$DD$1&amp;(INDEX(価格設定!D$1:XFD$3,ROW(価格設定!$D$2),MATCH($AW235,価格設定!D$1:XFD$1,1))*100)&amp;"%")</f>
        <v/>
      </c>
      <c r="DE235" s="29" t="str">
        <f t="shared" si="484"/>
        <v/>
      </c>
      <c r="DG235" s="58" t="str">
        <f t="shared" si="485"/>
        <v/>
      </c>
      <c r="DH235" s="58" t="str">
        <f t="shared" si="486"/>
        <v/>
      </c>
      <c r="DI235" s="58" t="str">
        <f t="shared" si="487"/>
        <v/>
      </c>
      <c r="DJ235" s="85" t="str">
        <f t="shared" si="488"/>
        <v/>
      </c>
      <c r="DL235" s="58" t="str">
        <f>IF(COUNTIF(DG$3:DG$1048576,DG235)=COUNTIF($DG$3:$DG235,DG235),DG235,"")</f>
        <v/>
      </c>
      <c r="DM235" s="85" t="str">
        <f t="shared" si="489"/>
        <v/>
      </c>
      <c r="DN235" s="85" t="str">
        <f t="shared" si="415"/>
        <v/>
      </c>
      <c r="DO235" s="85" t="str">
        <f t="shared" si="415"/>
        <v/>
      </c>
      <c r="DP235" s="303"/>
      <c r="DQ235" s="17" t="str">
        <f t="shared" si="416"/>
        <v/>
      </c>
      <c r="DR235" s="17" t="str">
        <f t="shared" si="417"/>
        <v/>
      </c>
      <c r="DS235" s="17" t="str">
        <f t="shared" si="418"/>
        <v/>
      </c>
      <c r="DU235" s="16" t="str">
        <f t="shared" si="490"/>
        <v/>
      </c>
      <c r="DV235" s="16" t="str">
        <f>IF(DU235="","",COUNT($DU$3:DU235))</f>
        <v/>
      </c>
      <c r="DW235" s="16" t="str">
        <f t="shared" si="491"/>
        <v/>
      </c>
      <c r="DX235" s="16" t="str">
        <f t="shared" si="492"/>
        <v/>
      </c>
      <c r="DY235" s="16" t="str">
        <f>IF(DZ235="","",COUNTIF(DZ$3:DZ235,DZ235))</f>
        <v/>
      </c>
      <c r="DZ235" s="16" t="str">
        <f t="shared" si="493"/>
        <v/>
      </c>
      <c r="EA235" s="16" t="str">
        <f t="shared" si="494"/>
        <v/>
      </c>
      <c r="EB235" s="16" t="str">
        <f t="shared" si="495"/>
        <v/>
      </c>
      <c r="EC235" s="16" t="str">
        <f t="shared" si="496"/>
        <v/>
      </c>
      <c r="ED235" s="16" t="str">
        <f t="shared" si="497"/>
        <v/>
      </c>
      <c r="EE235" s="16" t="str">
        <f t="shared" si="498"/>
        <v/>
      </c>
      <c r="EF235" s="16" t="str">
        <f t="shared" si="499"/>
        <v/>
      </c>
      <c r="EG235" s="16" t="str">
        <f t="shared" si="500"/>
        <v/>
      </c>
      <c r="EH235" s="16" t="str">
        <f t="shared" si="501"/>
        <v/>
      </c>
      <c r="EI235" s="16" t="str">
        <f t="shared" si="502"/>
        <v/>
      </c>
      <c r="EJ235" s="16" t="str">
        <f t="shared" si="503"/>
        <v/>
      </c>
      <c r="EK235" s="16" t="str">
        <f t="shared" si="504"/>
        <v/>
      </c>
      <c r="EL235" s="58" t="str">
        <f t="shared" si="505"/>
        <v/>
      </c>
      <c r="EM235" s="58" t="str">
        <f>IF(OR($DZ235="",CR235=""),IF($EL235="","",$EL235),IF(OR(CR235="なし",CR235=0),領収書!$H$1,CR235))</f>
        <v/>
      </c>
      <c r="EN235" s="58" t="str">
        <f>IF(OR($DZ235="",CS235=""),IF($EL235="","",$EL235),IF(OR(CS235="なし",CS235=0),入力!$EN$1,CS235))</f>
        <v/>
      </c>
      <c r="EO235" s="63" t="str">
        <f t="shared" si="506"/>
        <v/>
      </c>
      <c r="EP235" s="63" t="str">
        <f t="shared" si="507"/>
        <v/>
      </c>
      <c r="ER235" s="16" t="str">
        <f>IF(AND(COUNTIF($ET$3:ET235,ET235)=1,ET235&lt;&gt;""),MAX($ER$3:ER234)+1,"")</f>
        <v/>
      </c>
      <c r="ES235" s="16" t="str">
        <f>IF(価格設定!B237="","",価格設定!B237)</f>
        <v/>
      </c>
      <c r="ET235" s="16" t="str">
        <f>IF(価格設定!C237="","",価格設定!C237)</f>
        <v/>
      </c>
      <c r="EV235" s="16" t="str">
        <f t="shared" si="419"/>
        <v/>
      </c>
      <c r="EW235" s="16" t="str">
        <f t="shared" si="508"/>
        <v/>
      </c>
    </row>
    <row r="236" spans="1:153" ht="30" customHeight="1" x14ac:dyDescent="0.2">
      <c r="A236" s="225"/>
      <c r="B236" s="212"/>
      <c r="C236" s="221"/>
      <c r="D236" s="164"/>
      <c r="E236" s="165"/>
      <c r="F236" s="166"/>
      <c r="G236" s="167"/>
      <c r="H236" s="179"/>
      <c r="I236" s="306"/>
      <c r="J236" s="169"/>
      <c r="K236" s="179"/>
      <c r="L236" s="186"/>
      <c r="M236" s="186"/>
      <c r="N236" s="168"/>
      <c r="O236" s="170"/>
      <c r="P236" s="212"/>
      <c r="Q236" s="179" t="str">
        <f>IFERROR(IF(H236="","",IFERROR(INDEX(価格設定!$B$5:$B$1048576,MATCH(H236,価格設定!$B$5:$B$1048576,0),0),INDEX(価格設定!$B$5:$B$1048576,MATCH("*"&amp;H236&amp;"*",価格設定!$B$5:$B$1048576,0),0))),H236)</f>
        <v/>
      </c>
      <c r="R236" s="250" t="str">
        <f>IFERROR(IF(Q236="",IF(K236="","",K236),IF(K236="",IF(INDEX(価格設定!$C$5:$C$1048576,MATCH(Q236,価格設定!$B$5:$B$1048576,0),0)=0,"",INDEX(価格設定!$C$5:$C$1048576,MATCH(Q236,価格設定!$B$5:$B$1048576,0),0)),IF(K236="なし","",K236))),"")</f>
        <v/>
      </c>
      <c r="S236" s="308" t="str">
        <f t="shared" si="420"/>
        <v/>
      </c>
      <c r="T236" s="126" t="str">
        <f>IFERROR(IF(J236="",IF(INDEX(価格設定!$E$5:$R$1048576,MATCH($Q236,価格設定!B$5:B$1048576,0),MATCH($AW236,価格設定!E$1:X$1,1))=0,"",INDEX(価格設定!$E$5:$R$1048576,MATCH($Q236,価格設定!B$5:B$1048576,0),MATCH($AW236,価格設定!E$1:X$1,1))),J236),"")</f>
        <v/>
      </c>
      <c r="U236" s="126" t="str">
        <f t="shared" si="421"/>
        <v/>
      </c>
      <c r="V236" s="132" t="str">
        <f t="shared" si="422"/>
        <v/>
      </c>
      <c r="W236" s="127" t="str">
        <f>IFERROR(IF(OR(T236="",T236&lt;0),"",IFERROR(INDEX(価格設定!E$2:X$3,IF(AND(K236=$K$1,$K$1&lt;&gt;""),ROW(価格設定!$D$3)-1,MATCH(INDEX(価格設定!$D$5:$D$1048576,MATCH(Q236,価格設定!$B$5:$B$1048576,0),0),価格設定!$D$2:$D$3,0)),MATCH($AW236,価格設定!E$1:X$1,1)),INDEX(価格設定!E$2:X$2,0,MATCH($AW236,価格設定!E$1:X$1,1)))),"")</f>
        <v/>
      </c>
      <c r="X236" s="126" t="str">
        <f t="shared" si="413"/>
        <v/>
      </c>
      <c r="Y236" s="128" t="str">
        <f t="shared" si="423"/>
        <v/>
      </c>
      <c r="Z236" s="126" t="str">
        <f t="shared" si="424"/>
        <v/>
      </c>
      <c r="AA236" s="129" t="str">
        <f t="shared" si="425"/>
        <v/>
      </c>
      <c r="AB236" s="126" t="str">
        <f t="shared" si="426"/>
        <v/>
      </c>
      <c r="AC236" s="280" t="str">
        <f t="shared" si="427"/>
        <v/>
      </c>
      <c r="AD236" s="15"/>
      <c r="AE236" s="204" t="str">
        <f>IF(AF236="","",COUNT($AF$3:AF236))</f>
        <v/>
      </c>
      <c r="AF236" s="206" t="str">
        <f t="shared" si="428"/>
        <v/>
      </c>
      <c r="AG236" s="204" t="str">
        <f t="shared" si="429"/>
        <v/>
      </c>
      <c r="AH236" s="204" t="str">
        <f t="shared" si="430"/>
        <v/>
      </c>
      <c r="AI236" s="287"/>
      <c r="AJ236" s="15"/>
      <c r="AK236" s="138" t="str">
        <f t="shared" si="431"/>
        <v/>
      </c>
      <c r="AL236" s="131" t="str">
        <f t="shared" si="432"/>
        <v/>
      </c>
      <c r="AM236" s="131" t="str">
        <f t="shared" si="433"/>
        <v/>
      </c>
      <c r="AN236" s="313" t="str">
        <f t="shared" si="434"/>
        <v/>
      </c>
      <c r="AO236" s="316" t="str">
        <f t="shared" si="435"/>
        <v/>
      </c>
      <c r="AP236" s="18"/>
      <c r="AQ236" s="3" t="str">
        <f>IF(F236="","",MAX($AQ$3:AQ235)+1)</f>
        <v/>
      </c>
      <c r="AR236" s="3" t="str">
        <f>IF(OR(AQ236="",BB236=""),"",MAX($AR$3:AR235)+1)</f>
        <v/>
      </c>
      <c r="AS236" s="3" t="str">
        <f>IF(CQ236="","",RANK(CQ236,CQ$3:CQ$1048576,1)+COUNTIF($CQ$3:CQ236,CQ236)-1)</f>
        <v/>
      </c>
      <c r="AT236" s="21" t="str">
        <f>IF(C236="",IF(OR(AND($H236&lt;&gt;"",C236=""),AND($F235=$F236,$AZ236&lt;&gt;""),COUNTA($H$3:$H$1048576,#REF!,$F$3:$F$1048576)&gt;COUNTA($H$3:$H236,#REF!,$F$3:$F236),$AZ236&lt;&gt;""),INDEX(AT$3:AT$1048576,MATCH(MAX($AQ$3:$AQ235),$AQ$3:$AQ$1048576,0),0),""),C236)</f>
        <v/>
      </c>
      <c r="AU236" s="21" t="str">
        <f>IF(D236="",IF(OR(AND($H236&lt;&gt;"",D236=""),AND($F235=$F236,$AZ236&lt;&gt;""),COUNTA($H$3:$H$1048576,#REF!,$F$3:$F$1048576)&gt;COUNTA($H$3:$H236,#REF!,$F$3:$F236),$AZ236&lt;&gt;""),INDEX(AU$3:AU$1048576,MATCH(MAX($AQ$3:$AQ235),$AQ$3:$AQ$1048576,0),0),""),D236)</f>
        <v/>
      </c>
      <c r="AV236" s="21" t="str">
        <f>IF(E236="",IF(OR(AND($H236&lt;&gt;"",E236=""),AND($F235=$F236,$AZ236&lt;&gt;""),COUNTA($H$3:$H$1048576,#REF!,$F$3:$F$1048576)&gt;COUNTA($H$3:$H236,#REF!,$F$3:$F236),$AZ236&lt;&gt;""),INDEX(AV$3:AV$1048576,MATCH(MAX($AQ$3:$AQ235),$AQ$3:$AQ$1048576,0),0),""),E236)</f>
        <v/>
      </c>
      <c r="AW236" s="24" t="str">
        <f t="shared" si="436"/>
        <v/>
      </c>
      <c r="AX236" s="13" t="str">
        <f t="shared" si="437"/>
        <v/>
      </c>
      <c r="AY236" s="4" t="str">
        <f t="shared" si="438"/>
        <v/>
      </c>
      <c r="AZ236" s="4" t="str">
        <f>IF(AX236="",IF(OR(AND(H236&lt;&gt;"",F236=""),COUNTA($H$3:$H$1048576)&gt;COUNTA($H$3:$H236)),INDEX(AX$3:AX236,MATCH(MAX($AQ$3:AQ236),AQ$3:AQ236,0),0),""),AX236)</f>
        <v/>
      </c>
      <c r="BA236" s="4" t="str">
        <f>IF(AY236="",IF(AND(H236&lt;&gt;"",F236=""),INDEX(AY$3:AY236,MATCH(MAX($AQ$3:AQ236),AQ$3:AQ236,0),0),""),AY236)</f>
        <v/>
      </c>
      <c r="BB236" s="82" t="str">
        <f>IF(BC236="","",RANK(BC236,BC$3:BC$1048576,1)+COUNTIF($BC$3:BC236,BC236)-1)</f>
        <v/>
      </c>
      <c r="BC236" s="139" t="str">
        <f t="shared" si="439"/>
        <v/>
      </c>
      <c r="BD236" s="46" t="str">
        <f t="shared" si="440"/>
        <v/>
      </c>
      <c r="BE236" s="46" t="str">
        <f t="shared" si="441"/>
        <v/>
      </c>
      <c r="BF236" s="46" t="str">
        <f t="shared" si="442"/>
        <v/>
      </c>
      <c r="BG236" s="4" t="str">
        <f t="shared" si="443"/>
        <v/>
      </c>
      <c r="BH236" s="180" t="str">
        <f t="shared" si="444"/>
        <v/>
      </c>
      <c r="BI236" s="16" t="str">
        <f t="shared" si="445"/>
        <v/>
      </c>
      <c r="BJ236" s="52" t="str">
        <f>IF(BI236="","",IF(W236="","",IF(AND(K236=$K$1,$K$1&lt;&gt;""),$BT$2,IFERROR(IF(INDEX(価格設定!$D$5:$D$1048576,MATCH(Q236,価格設定!$B$5:$B$1048576,0),0)=価格設定!$D$3,$BT$2,$BS$2),$BS$2))))</f>
        <v/>
      </c>
      <c r="BK236" s="16" t="str">
        <f>IF(BI236="","",IF(COUNTIF($BI$3:BI236,BI236)=1,1,IF(AND(BI235=BI236,BH236=""),BK235,COUNTIF($BH$3:BH236,BH236))))</f>
        <v/>
      </c>
      <c r="BL236" s="52" t="str">
        <f t="shared" si="446"/>
        <v/>
      </c>
      <c r="BM236" s="52" t="str">
        <f t="shared" si="447"/>
        <v/>
      </c>
      <c r="BN236" s="119" t="str">
        <f t="shared" si="448"/>
        <v/>
      </c>
      <c r="BO236" s="119" t="str">
        <f t="shared" si="449"/>
        <v/>
      </c>
      <c r="BP236" s="17" t="str">
        <f t="shared" si="450"/>
        <v/>
      </c>
      <c r="BQ236" s="17" t="str">
        <f t="shared" si="451"/>
        <v/>
      </c>
      <c r="BR236" s="17" t="str">
        <f>IF(OR(BP236="",COUNTIF($BO$3:BO236,BO236)&lt;&gt;1),"",SUMIF(BO$3:BO$1048576,BO236,BP$3:BP$1048576))</f>
        <v/>
      </c>
      <c r="BS236" s="17" t="str">
        <f t="shared" si="452"/>
        <v/>
      </c>
      <c r="BT236" s="17" t="str">
        <f t="shared" si="453"/>
        <v/>
      </c>
      <c r="BU236" s="17" t="str">
        <f t="shared" si="454"/>
        <v/>
      </c>
      <c r="BV236" s="24" t="str">
        <f t="shared" si="455"/>
        <v/>
      </c>
      <c r="BW236" s="24" t="str">
        <f t="shared" si="456"/>
        <v/>
      </c>
      <c r="BX236" s="24" t="str">
        <f t="shared" si="457"/>
        <v/>
      </c>
      <c r="BY236" s="26" t="str">
        <f t="shared" si="458"/>
        <v/>
      </c>
      <c r="BZ236" s="26" t="str">
        <f t="shared" si="459"/>
        <v/>
      </c>
      <c r="CA236" s="26" t="str">
        <f t="shared" si="460"/>
        <v/>
      </c>
      <c r="CB236" s="66" t="str">
        <f t="shared" si="461"/>
        <v/>
      </c>
      <c r="CC236" s="65" t="str">
        <f t="shared" si="462"/>
        <v/>
      </c>
      <c r="CD236" s="26" t="str">
        <f t="shared" si="463"/>
        <v/>
      </c>
      <c r="CE236" s="26" t="str">
        <f t="shared" si="464"/>
        <v/>
      </c>
      <c r="CF236" s="193" t="str">
        <f t="shared" si="465"/>
        <v/>
      </c>
      <c r="CG236" s="193" t="str">
        <f t="shared" si="466"/>
        <v/>
      </c>
      <c r="CH236" s="26" t="str">
        <f t="shared" si="467"/>
        <v/>
      </c>
      <c r="CI236" s="26" t="str">
        <f t="shared" si="468"/>
        <v/>
      </c>
      <c r="CJ236" s="65" t="str">
        <f t="shared" si="469"/>
        <v/>
      </c>
      <c r="CK236" s="65" t="str">
        <f t="shared" si="470"/>
        <v/>
      </c>
      <c r="CL236" s="64" t="str">
        <f t="shared" si="471"/>
        <v/>
      </c>
      <c r="CM236" s="64" t="str">
        <f t="shared" si="472"/>
        <v/>
      </c>
      <c r="CN236" s="65" t="str">
        <f t="shared" si="473"/>
        <v/>
      </c>
      <c r="CP236" s="63" t="str">
        <f>IF(BH236="","",MAX($CP$3:CP235)+1)</f>
        <v/>
      </c>
      <c r="CQ236" s="24" t="str">
        <f t="shared" si="474"/>
        <v/>
      </c>
      <c r="CR236" s="24" t="str">
        <f t="shared" si="475"/>
        <v/>
      </c>
      <c r="CS236" s="24" t="str">
        <f t="shared" si="476"/>
        <v/>
      </c>
      <c r="CT236" s="58" t="str">
        <f>IF(BO236="","",COUNTIF($BO$3:BO236,BO236)&amp;"@"&amp;BO236)</f>
        <v/>
      </c>
      <c r="CU236" s="16" t="str">
        <f t="shared" si="414"/>
        <v/>
      </c>
      <c r="CV236" s="63" t="str">
        <f t="shared" si="477"/>
        <v/>
      </c>
      <c r="CW236" s="16" t="str">
        <f t="shared" si="478"/>
        <v/>
      </c>
      <c r="CX236" s="16" t="str">
        <f t="shared" si="479"/>
        <v/>
      </c>
      <c r="CY236" s="16" t="str">
        <f t="shared" si="480"/>
        <v/>
      </c>
      <c r="CZ236" s="85" t="str">
        <f t="shared" si="481"/>
        <v/>
      </c>
      <c r="DA236" s="16" t="str">
        <f t="shared" si="482"/>
        <v/>
      </c>
      <c r="DB236" s="16" t="str">
        <f t="shared" si="483"/>
        <v/>
      </c>
      <c r="DC236" s="28" t="str">
        <f>IF(CP236="","",$DC$1&amp;(INDEX(価格設定!D$1:XFD$3,ROW(価格設定!$D$3),MATCH($AW236,価格設定!D$1:XFD$1,1))*100)&amp;"%")</f>
        <v/>
      </c>
      <c r="DD236" s="28" t="str">
        <f>IF(CP236="","",$DD$1&amp;(INDEX(価格設定!D$1:XFD$3,ROW(価格設定!$D$2),MATCH($AW236,価格設定!D$1:XFD$1,1))*100)&amp;"%")</f>
        <v/>
      </c>
      <c r="DE236" s="29" t="str">
        <f t="shared" si="484"/>
        <v/>
      </c>
      <c r="DG236" s="58" t="str">
        <f t="shared" si="485"/>
        <v/>
      </c>
      <c r="DH236" s="58" t="str">
        <f t="shared" si="486"/>
        <v/>
      </c>
      <c r="DI236" s="58" t="str">
        <f t="shared" si="487"/>
        <v/>
      </c>
      <c r="DJ236" s="85" t="str">
        <f t="shared" si="488"/>
        <v/>
      </c>
      <c r="DL236" s="58" t="str">
        <f>IF(COUNTIF(DG$3:DG$1048576,DG236)=COUNTIF($DG$3:$DG236,DG236),DG236,"")</f>
        <v/>
      </c>
      <c r="DM236" s="85" t="str">
        <f t="shared" si="489"/>
        <v/>
      </c>
      <c r="DN236" s="85" t="str">
        <f t="shared" si="415"/>
        <v/>
      </c>
      <c r="DO236" s="85" t="str">
        <f t="shared" si="415"/>
        <v/>
      </c>
      <c r="DP236" s="303"/>
      <c r="DQ236" s="17" t="str">
        <f t="shared" si="416"/>
        <v/>
      </c>
      <c r="DR236" s="17" t="str">
        <f t="shared" si="417"/>
        <v/>
      </c>
      <c r="DS236" s="17" t="str">
        <f t="shared" si="418"/>
        <v/>
      </c>
      <c r="DU236" s="16" t="str">
        <f t="shared" si="490"/>
        <v/>
      </c>
      <c r="DV236" s="16" t="str">
        <f>IF(DU236="","",COUNT($DU$3:DU236))</f>
        <v/>
      </c>
      <c r="DW236" s="16" t="str">
        <f t="shared" si="491"/>
        <v/>
      </c>
      <c r="DX236" s="16" t="str">
        <f t="shared" si="492"/>
        <v/>
      </c>
      <c r="DY236" s="16" t="str">
        <f>IF(DZ236="","",COUNTIF(DZ$3:DZ236,DZ236))</f>
        <v/>
      </c>
      <c r="DZ236" s="16" t="str">
        <f t="shared" si="493"/>
        <v/>
      </c>
      <c r="EA236" s="16" t="str">
        <f t="shared" si="494"/>
        <v/>
      </c>
      <c r="EB236" s="16" t="str">
        <f t="shared" si="495"/>
        <v/>
      </c>
      <c r="EC236" s="16" t="str">
        <f t="shared" si="496"/>
        <v/>
      </c>
      <c r="ED236" s="16" t="str">
        <f t="shared" si="497"/>
        <v/>
      </c>
      <c r="EE236" s="16" t="str">
        <f t="shared" si="498"/>
        <v/>
      </c>
      <c r="EF236" s="16" t="str">
        <f t="shared" si="499"/>
        <v/>
      </c>
      <c r="EG236" s="16" t="str">
        <f t="shared" si="500"/>
        <v/>
      </c>
      <c r="EH236" s="16" t="str">
        <f t="shared" si="501"/>
        <v/>
      </c>
      <c r="EI236" s="16" t="str">
        <f t="shared" si="502"/>
        <v/>
      </c>
      <c r="EJ236" s="16" t="str">
        <f t="shared" si="503"/>
        <v/>
      </c>
      <c r="EK236" s="16" t="str">
        <f t="shared" si="504"/>
        <v/>
      </c>
      <c r="EL236" s="58" t="str">
        <f t="shared" si="505"/>
        <v/>
      </c>
      <c r="EM236" s="58" t="str">
        <f>IF(OR($DZ236="",CR236=""),IF($EL236="","",$EL236),IF(OR(CR236="なし",CR236=0),領収書!$H$1,CR236))</f>
        <v/>
      </c>
      <c r="EN236" s="58" t="str">
        <f>IF(OR($DZ236="",CS236=""),IF($EL236="","",$EL236),IF(OR(CS236="なし",CS236=0),入力!$EN$1,CS236))</f>
        <v/>
      </c>
      <c r="EO236" s="63" t="str">
        <f t="shared" si="506"/>
        <v/>
      </c>
      <c r="EP236" s="63" t="str">
        <f t="shared" si="507"/>
        <v/>
      </c>
      <c r="ER236" s="16" t="str">
        <f>IF(AND(COUNTIF($ET$3:ET236,ET236)=1,ET236&lt;&gt;""),MAX($ER$3:ER235)+1,"")</f>
        <v/>
      </c>
      <c r="ES236" s="16" t="str">
        <f>IF(価格設定!B238="","",価格設定!B238)</f>
        <v/>
      </c>
      <c r="ET236" s="16" t="str">
        <f>IF(価格設定!C238="","",価格設定!C238)</f>
        <v/>
      </c>
      <c r="EV236" s="16" t="str">
        <f t="shared" si="419"/>
        <v/>
      </c>
      <c r="EW236" s="16" t="str">
        <f t="shared" si="508"/>
        <v/>
      </c>
    </row>
    <row r="237" spans="1:153" ht="30" customHeight="1" x14ac:dyDescent="0.2">
      <c r="A237" s="225"/>
      <c r="B237" s="212"/>
      <c r="C237" s="221"/>
      <c r="D237" s="164"/>
      <c r="E237" s="165"/>
      <c r="F237" s="166"/>
      <c r="G237" s="167"/>
      <c r="H237" s="179"/>
      <c r="I237" s="306"/>
      <c r="J237" s="169"/>
      <c r="K237" s="179"/>
      <c r="L237" s="186"/>
      <c r="M237" s="186"/>
      <c r="N237" s="168"/>
      <c r="O237" s="170"/>
      <c r="P237" s="212"/>
      <c r="Q237" s="179" t="str">
        <f>IFERROR(IF(H237="","",IFERROR(INDEX(価格設定!$B$5:$B$1048576,MATCH(H237,価格設定!$B$5:$B$1048576,0),0),INDEX(価格設定!$B$5:$B$1048576,MATCH("*"&amp;H237&amp;"*",価格設定!$B$5:$B$1048576,0),0))),H237)</f>
        <v/>
      </c>
      <c r="R237" s="250" t="str">
        <f>IFERROR(IF(Q237="",IF(K237="","",K237),IF(K237="",IF(INDEX(価格設定!$C$5:$C$1048576,MATCH(Q237,価格設定!$B$5:$B$1048576,0),0)=0,"",INDEX(価格設定!$C$5:$C$1048576,MATCH(Q237,価格設定!$B$5:$B$1048576,0),0)),IF(K237="なし","",K237))),"")</f>
        <v/>
      </c>
      <c r="S237" s="308" t="str">
        <f t="shared" si="420"/>
        <v/>
      </c>
      <c r="T237" s="126" t="str">
        <f>IFERROR(IF(J237="",IF(INDEX(価格設定!$E$5:$R$1048576,MATCH($Q237,価格設定!B$5:B$1048576,0),MATCH($AW237,価格設定!E$1:X$1,1))=0,"",INDEX(価格設定!$E$5:$R$1048576,MATCH($Q237,価格設定!B$5:B$1048576,0),MATCH($AW237,価格設定!E$1:X$1,1))),J237),"")</f>
        <v/>
      </c>
      <c r="U237" s="126" t="str">
        <f t="shared" si="421"/>
        <v/>
      </c>
      <c r="V237" s="132" t="str">
        <f t="shared" si="422"/>
        <v/>
      </c>
      <c r="W237" s="127" t="str">
        <f>IFERROR(IF(OR(T237="",T237&lt;0),"",IFERROR(INDEX(価格設定!E$2:X$3,IF(AND(K237=$K$1,$K$1&lt;&gt;""),ROW(価格設定!$D$3)-1,MATCH(INDEX(価格設定!$D$5:$D$1048576,MATCH(Q237,価格設定!$B$5:$B$1048576,0),0),価格設定!$D$2:$D$3,0)),MATCH($AW237,価格設定!E$1:X$1,1)),INDEX(価格設定!E$2:X$2,0,MATCH($AW237,価格設定!E$1:X$1,1)))),"")</f>
        <v/>
      </c>
      <c r="X237" s="126" t="str">
        <f t="shared" si="413"/>
        <v/>
      </c>
      <c r="Y237" s="128" t="str">
        <f t="shared" si="423"/>
        <v/>
      </c>
      <c r="Z237" s="126" t="str">
        <f t="shared" si="424"/>
        <v/>
      </c>
      <c r="AA237" s="129" t="str">
        <f t="shared" si="425"/>
        <v/>
      </c>
      <c r="AB237" s="126" t="str">
        <f t="shared" si="426"/>
        <v/>
      </c>
      <c r="AC237" s="280" t="str">
        <f t="shared" si="427"/>
        <v/>
      </c>
      <c r="AD237" s="15"/>
      <c r="AE237" s="204" t="str">
        <f>IF(AF237="","",COUNT($AF$3:AF237))</f>
        <v/>
      </c>
      <c r="AF237" s="206" t="str">
        <f t="shared" si="428"/>
        <v/>
      </c>
      <c r="AG237" s="204" t="str">
        <f t="shared" si="429"/>
        <v/>
      </c>
      <c r="AH237" s="204" t="str">
        <f t="shared" si="430"/>
        <v/>
      </c>
      <c r="AI237" s="287"/>
      <c r="AJ237" s="15"/>
      <c r="AK237" s="138" t="str">
        <f t="shared" si="431"/>
        <v/>
      </c>
      <c r="AL237" s="131" t="str">
        <f t="shared" si="432"/>
        <v/>
      </c>
      <c r="AM237" s="131" t="str">
        <f t="shared" si="433"/>
        <v/>
      </c>
      <c r="AN237" s="313" t="str">
        <f t="shared" si="434"/>
        <v/>
      </c>
      <c r="AO237" s="316" t="str">
        <f t="shared" si="435"/>
        <v/>
      </c>
      <c r="AP237" s="18"/>
      <c r="AQ237" s="3" t="str">
        <f>IF(F237="","",MAX($AQ$3:AQ236)+1)</f>
        <v/>
      </c>
      <c r="AR237" s="3" t="str">
        <f>IF(OR(AQ237="",BB237=""),"",MAX($AR$3:AR236)+1)</f>
        <v/>
      </c>
      <c r="AS237" s="3" t="str">
        <f>IF(CQ237="","",RANK(CQ237,CQ$3:CQ$1048576,1)+COUNTIF($CQ$3:CQ237,CQ237)-1)</f>
        <v/>
      </c>
      <c r="AT237" s="21" t="str">
        <f>IF(C237="",IF(OR(AND($H237&lt;&gt;"",C237=""),AND($F236=$F237,$AZ237&lt;&gt;""),COUNTA($H$3:$H$1048576,#REF!,$F$3:$F$1048576)&gt;COUNTA($H$3:$H237,#REF!,$F$3:$F237),$AZ237&lt;&gt;""),INDEX(AT$3:AT$1048576,MATCH(MAX($AQ$3:$AQ236),$AQ$3:$AQ$1048576,0),0),""),C237)</f>
        <v/>
      </c>
      <c r="AU237" s="21" t="str">
        <f>IF(D237="",IF(OR(AND($H237&lt;&gt;"",D237=""),AND($F236=$F237,$AZ237&lt;&gt;""),COUNTA($H$3:$H$1048576,#REF!,$F$3:$F$1048576)&gt;COUNTA($H$3:$H237,#REF!,$F$3:$F237),$AZ237&lt;&gt;""),INDEX(AU$3:AU$1048576,MATCH(MAX($AQ$3:$AQ236),$AQ$3:$AQ$1048576,0),0),""),D237)</f>
        <v/>
      </c>
      <c r="AV237" s="21" t="str">
        <f>IF(E237="",IF(OR(AND($H237&lt;&gt;"",E237=""),AND($F236=$F237,$AZ237&lt;&gt;""),COUNTA($H$3:$H$1048576,#REF!,$F$3:$F$1048576)&gt;COUNTA($H$3:$H237,#REF!,$F$3:$F237),$AZ237&lt;&gt;""),INDEX(AV$3:AV$1048576,MATCH(MAX($AQ$3:$AQ236),$AQ$3:$AQ$1048576,0),0),""),E237)</f>
        <v/>
      </c>
      <c r="AW237" s="24" t="str">
        <f t="shared" si="436"/>
        <v/>
      </c>
      <c r="AX237" s="13" t="str">
        <f t="shared" si="437"/>
        <v/>
      </c>
      <c r="AY237" s="4" t="str">
        <f t="shared" si="438"/>
        <v/>
      </c>
      <c r="AZ237" s="4" t="str">
        <f>IF(AX237="",IF(OR(AND(H237&lt;&gt;"",F237=""),COUNTA($H$3:$H$1048576)&gt;COUNTA($H$3:$H237)),INDEX(AX$3:AX237,MATCH(MAX($AQ$3:AQ237),AQ$3:AQ237,0),0),""),AX237)</f>
        <v/>
      </c>
      <c r="BA237" s="4" t="str">
        <f>IF(AY237="",IF(AND(H237&lt;&gt;"",F237=""),INDEX(AY$3:AY237,MATCH(MAX($AQ$3:AQ237),AQ$3:AQ237,0),0),""),AY237)</f>
        <v/>
      </c>
      <c r="BB237" s="82" t="str">
        <f>IF(BC237="","",RANK(BC237,BC$3:BC$1048576,1)+COUNTIF($BC$3:BC237,BC237)-1)</f>
        <v/>
      </c>
      <c r="BC237" s="139" t="str">
        <f t="shared" si="439"/>
        <v/>
      </c>
      <c r="BD237" s="46" t="str">
        <f t="shared" si="440"/>
        <v/>
      </c>
      <c r="BE237" s="46" t="str">
        <f t="shared" si="441"/>
        <v/>
      </c>
      <c r="BF237" s="46" t="str">
        <f t="shared" si="442"/>
        <v/>
      </c>
      <c r="BG237" s="4" t="str">
        <f t="shared" si="443"/>
        <v/>
      </c>
      <c r="BH237" s="180" t="str">
        <f t="shared" si="444"/>
        <v/>
      </c>
      <c r="BI237" s="16" t="str">
        <f t="shared" si="445"/>
        <v/>
      </c>
      <c r="BJ237" s="52" t="str">
        <f>IF(BI237="","",IF(W237="","",IF(AND(K237=$K$1,$K$1&lt;&gt;""),$BT$2,IFERROR(IF(INDEX(価格設定!$D$5:$D$1048576,MATCH(Q237,価格設定!$B$5:$B$1048576,0),0)=価格設定!$D$3,$BT$2,$BS$2),$BS$2))))</f>
        <v/>
      </c>
      <c r="BK237" s="16" t="str">
        <f>IF(BI237="","",IF(COUNTIF($BI$3:BI237,BI237)=1,1,IF(AND(BI236=BI237,BH237=""),BK236,COUNTIF($BH$3:BH237,BH237))))</f>
        <v/>
      </c>
      <c r="BL237" s="52" t="str">
        <f t="shared" si="446"/>
        <v/>
      </c>
      <c r="BM237" s="52" t="str">
        <f t="shared" si="447"/>
        <v/>
      </c>
      <c r="BN237" s="119" t="str">
        <f t="shared" si="448"/>
        <v/>
      </c>
      <c r="BO237" s="119" t="str">
        <f t="shared" si="449"/>
        <v/>
      </c>
      <c r="BP237" s="17" t="str">
        <f t="shared" si="450"/>
        <v/>
      </c>
      <c r="BQ237" s="17" t="str">
        <f t="shared" si="451"/>
        <v/>
      </c>
      <c r="BR237" s="17" t="str">
        <f>IF(OR(BP237="",COUNTIF($BO$3:BO237,BO237)&lt;&gt;1),"",SUMIF(BO$3:BO$1048576,BO237,BP$3:BP$1048576))</f>
        <v/>
      </c>
      <c r="BS237" s="17" t="str">
        <f t="shared" si="452"/>
        <v/>
      </c>
      <c r="BT237" s="17" t="str">
        <f t="shared" si="453"/>
        <v/>
      </c>
      <c r="BU237" s="17" t="str">
        <f t="shared" si="454"/>
        <v/>
      </c>
      <c r="BV237" s="24" t="str">
        <f t="shared" si="455"/>
        <v/>
      </c>
      <c r="BW237" s="24" t="str">
        <f t="shared" si="456"/>
        <v/>
      </c>
      <c r="BX237" s="24" t="str">
        <f t="shared" si="457"/>
        <v/>
      </c>
      <c r="BY237" s="26" t="str">
        <f t="shared" si="458"/>
        <v/>
      </c>
      <c r="BZ237" s="26" t="str">
        <f t="shared" si="459"/>
        <v/>
      </c>
      <c r="CA237" s="26" t="str">
        <f t="shared" si="460"/>
        <v/>
      </c>
      <c r="CB237" s="66" t="str">
        <f t="shared" si="461"/>
        <v/>
      </c>
      <c r="CC237" s="65" t="str">
        <f t="shared" si="462"/>
        <v/>
      </c>
      <c r="CD237" s="26" t="str">
        <f t="shared" si="463"/>
        <v/>
      </c>
      <c r="CE237" s="26" t="str">
        <f t="shared" si="464"/>
        <v/>
      </c>
      <c r="CF237" s="193" t="str">
        <f t="shared" si="465"/>
        <v/>
      </c>
      <c r="CG237" s="193" t="str">
        <f t="shared" si="466"/>
        <v/>
      </c>
      <c r="CH237" s="26" t="str">
        <f t="shared" si="467"/>
        <v/>
      </c>
      <c r="CI237" s="26" t="str">
        <f t="shared" si="468"/>
        <v/>
      </c>
      <c r="CJ237" s="65" t="str">
        <f t="shared" si="469"/>
        <v/>
      </c>
      <c r="CK237" s="65" t="str">
        <f t="shared" si="470"/>
        <v/>
      </c>
      <c r="CL237" s="64" t="str">
        <f t="shared" si="471"/>
        <v/>
      </c>
      <c r="CM237" s="64" t="str">
        <f t="shared" si="472"/>
        <v/>
      </c>
      <c r="CN237" s="65" t="str">
        <f t="shared" si="473"/>
        <v/>
      </c>
      <c r="CP237" s="63" t="str">
        <f>IF(BH237="","",MAX($CP$3:CP236)+1)</f>
        <v/>
      </c>
      <c r="CQ237" s="24" t="str">
        <f t="shared" si="474"/>
        <v/>
      </c>
      <c r="CR237" s="24" t="str">
        <f t="shared" si="475"/>
        <v/>
      </c>
      <c r="CS237" s="24" t="str">
        <f t="shared" si="476"/>
        <v/>
      </c>
      <c r="CT237" s="58" t="str">
        <f>IF(BO237="","",COUNTIF($BO$3:BO237,BO237)&amp;"@"&amp;BO237)</f>
        <v/>
      </c>
      <c r="CU237" s="16" t="str">
        <f t="shared" si="414"/>
        <v/>
      </c>
      <c r="CV237" s="63" t="str">
        <f t="shared" si="477"/>
        <v/>
      </c>
      <c r="CW237" s="16" t="str">
        <f t="shared" si="478"/>
        <v/>
      </c>
      <c r="CX237" s="16" t="str">
        <f t="shared" si="479"/>
        <v/>
      </c>
      <c r="CY237" s="16" t="str">
        <f t="shared" si="480"/>
        <v/>
      </c>
      <c r="CZ237" s="85" t="str">
        <f t="shared" si="481"/>
        <v/>
      </c>
      <c r="DA237" s="16" t="str">
        <f t="shared" si="482"/>
        <v/>
      </c>
      <c r="DB237" s="16" t="str">
        <f t="shared" si="483"/>
        <v/>
      </c>
      <c r="DC237" s="28" t="str">
        <f>IF(CP237="","",$DC$1&amp;(INDEX(価格設定!D$1:XFD$3,ROW(価格設定!$D$3),MATCH($AW237,価格設定!D$1:XFD$1,1))*100)&amp;"%")</f>
        <v/>
      </c>
      <c r="DD237" s="28" t="str">
        <f>IF(CP237="","",$DD$1&amp;(INDEX(価格設定!D$1:XFD$3,ROW(価格設定!$D$2),MATCH($AW237,価格設定!D$1:XFD$1,1))*100)&amp;"%")</f>
        <v/>
      </c>
      <c r="DE237" s="29" t="str">
        <f t="shared" si="484"/>
        <v/>
      </c>
      <c r="DG237" s="58" t="str">
        <f t="shared" si="485"/>
        <v/>
      </c>
      <c r="DH237" s="58" t="str">
        <f t="shared" si="486"/>
        <v/>
      </c>
      <c r="DI237" s="58" t="str">
        <f t="shared" si="487"/>
        <v/>
      </c>
      <c r="DJ237" s="85" t="str">
        <f t="shared" si="488"/>
        <v/>
      </c>
      <c r="DL237" s="58" t="str">
        <f>IF(COUNTIF(DG$3:DG$1048576,DG237)=COUNTIF($DG$3:$DG237,DG237),DG237,"")</f>
        <v/>
      </c>
      <c r="DM237" s="85" t="str">
        <f t="shared" si="489"/>
        <v/>
      </c>
      <c r="DN237" s="85" t="str">
        <f t="shared" si="415"/>
        <v/>
      </c>
      <c r="DO237" s="85" t="str">
        <f t="shared" si="415"/>
        <v/>
      </c>
      <c r="DP237" s="303"/>
      <c r="DQ237" s="17" t="str">
        <f t="shared" si="416"/>
        <v/>
      </c>
      <c r="DR237" s="17" t="str">
        <f t="shared" si="417"/>
        <v/>
      </c>
      <c r="DS237" s="17" t="str">
        <f t="shared" si="418"/>
        <v/>
      </c>
      <c r="DU237" s="16" t="str">
        <f t="shared" si="490"/>
        <v/>
      </c>
      <c r="DV237" s="16" t="str">
        <f>IF(DU237="","",COUNT($DU$3:DU237))</f>
        <v/>
      </c>
      <c r="DW237" s="16" t="str">
        <f t="shared" si="491"/>
        <v/>
      </c>
      <c r="DX237" s="16" t="str">
        <f t="shared" si="492"/>
        <v/>
      </c>
      <c r="DY237" s="16" t="str">
        <f>IF(DZ237="","",COUNTIF(DZ$3:DZ237,DZ237))</f>
        <v/>
      </c>
      <c r="DZ237" s="16" t="str">
        <f t="shared" si="493"/>
        <v/>
      </c>
      <c r="EA237" s="16" t="str">
        <f t="shared" si="494"/>
        <v/>
      </c>
      <c r="EB237" s="16" t="str">
        <f t="shared" si="495"/>
        <v/>
      </c>
      <c r="EC237" s="16" t="str">
        <f t="shared" si="496"/>
        <v/>
      </c>
      <c r="ED237" s="16" t="str">
        <f t="shared" si="497"/>
        <v/>
      </c>
      <c r="EE237" s="16" t="str">
        <f t="shared" si="498"/>
        <v/>
      </c>
      <c r="EF237" s="16" t="str">
        <f t="shared" si="499"/>
        <v/>
      </c>
      <c r="EG237" s="16" t="str">
        <f t="shared" si="500"/>
        <v/>
      </c>
      <c r="EH237" s="16" t="str">
        <f t="shared" si="501"/>
        <v/>
      </c>
      <c r="EI237" s="16" t="str">
        <f t="shared" si="502"/>
        <v/>
      </c>
      <c r="EJ237" s="16" t="str">
        <f t="shared" si="503"/>
        <v/>
      </c>
      <c r="EK237" s="16" t="str">
        <f t="shared" si="504"/>
        <v/>
      </c>
      <c r="EL237" s="58" t="str">
        <f t="shared" si="505"/>
        <v/>
      </c>
      <c r="EM237" s="58" t="str">
        <f>IF(OR($DZ237="",CR237=""),IF($EL237="","",$EL237),IF(OR(CR237="なし",CR237=0),領収書!$H$1,CR237))</f>
        <v/>
      </c>
      <c r="EN237" s="58" t="str">
        <f>IF(OR($DZ237="",CS237=""),IF($EL237="","",$EL237),IF(OR(CS237="なし",CS237=0),入力!$EN$1,CS237))</f>
        <v/>
      </c>
      <c r="EO237" s="63" t="str">
        <f t="shared" si="506"/>
        <v/>
      </c>
      <c r="EP237" s="63" t="str">
        <f t="shared" si="507"/>
        <v/>
      </c>
      <c r="ER237" s="16" t="str">
        <f>IF(AND(COUNTIF($ET$3:ET237,ET237)=1,ET237&lt;&gt;""),MAX($ER$3:ER236)+1,"")</f>
        <v/>
      </c>
      <c r="ES237" s="16" t="str">
        <f>IF(価格設定!B239="","",価格設定!B239)</f>
        <v/>
      </c>
      <c r="ET237" s="16" t="str">
        <f>IF(価格設定!C239="","",価格設定!C239)</f>
        <v/>
      </c>
      <c r="EV237" s="16" t="str">
        <f t="shared" si="419"/>
        <v/>
      </c>
      <c r="EW237" s="16" t="str">
        <f t="shared" si="508"/>
        <v/>
      </c>
    </row>
    <row r="238" spans="1:153" ht="30" customHeight="1" x14ac:dyDescent="0.2">
      <c r="A238" s="225"/>
      <c r="B238" s="212"/>
      <c r="C238" s="221"/>
      <c r="D238" s="164"/>
      <c r="E238" s="165"/>
      <c r="F238" s="166"/>
      <c r="G238" s="167"/>
      <c r="H238" s="179"/>
      <c r="I238" s="306"/>
      <c r="J238" s="169"/>
      <c r="K238" s="179"/>
      <c r="L238" s="186"/>
      <c r="M238" s="186"/>
      <c r="N238" s="168"/>
      <c r="O238" s="170"/>
      <c r="P238" s="212"/>
      <c r="Q238" s="179" t="str">
        <f>IFERROR(IF(H238="","",IFERROR(INDEX(価格設定!$B$5:$B$1048576,MATCH(H238,価格設定!$B$5:$B$1048576,0),0),INDEX(価格設定!$B$5:$B$1048576,MATCH("*"&amp;H238&amp;"*",価格設定!$B$5:$B$1048576,0),0))),H238)</f>
        <v/>
      </c>
      <c r="R238" s="250" t="str">
        <f>IFERROR(IF(Q238="",IF(K238="","",K238),IF(K238="",IF(INDEX(価格設定!$C$5:$C$1048576,MATCH(Q238,価格設定!$B$5:$B$1048576,0),0)=0,"",INDEX(価格設定!$C$5:$C$1048576,MATCH(Q238,価格設定!$B$5:$B$1048576,0),0)),IF(K238="なし","",K238))),"")</f>
        <v/>
      </c>
      <c r="S238" s="308" t="str">
        <f t="shared" si="420"/>
        <v/>
      </c>
      <c r="T238" s="126" t="str">
        <f>IFERROR(IF(J238="",IF(INDEX(価格設定!$E$5:$R$1048576,MATCH($Q238,価格設定!B$5:B$1048576,0),MATCH($AW238,価格設定!E$1:X$1,1))=0,"",INDEX(価格設定!$E$5:$R$1048576,MATCH($Q238,価格設定!B$5:B$1048576,0),MATCH($AW238,価格設定!E$1:X$1,1))),J238),"")</f>
        <v/>
      </c>
      <c r="U238" s="126" t="str">
        <f t="shared" si="421"/>
        <v/>
      </c>
      <c r="V238" s="132" t="str">
        <f t="shared" si="422"/>
        <v/>
      </c>
      <c r="W238" s="127" t="str">
        <f>IFERROR(IF(OR(T238="",T238&lt;0),"",IFERROR(INDEX(価格設定!E$2:X$3,IF(AND(K238=$K$1,$K$1&lt;&gt;""),ROW(価格設定!$D$3)-1,MATCH(INDEX(価格設定!$D$5:$D$1048576,MATCH(Q238,価格設定!$B$5:$B$1048576,0),0),価格設定!$D$2:$D$3,0)),MATCH($AW238,価格設定!E$1:X$1,1)),INDEX(価格設定!E$2:X$2,0,MATCH($AW238,価格設定!E$1:X$1,1)))),"")</f>
        <v/>
      </c>
      <c r="X238" s="126" t="str">
        <f t="shared" si="413"/>
        <v/>
      </c>
      <c r="Y238" s="128" t="str">
        <f t="shared" si="423"/>
        <v/>
      </c>
      <c r="Z238" s="126" t="str">
        <f t="shared" si="424"/>
        <v/>
      </c>
      <c r="AA238" s="129" t="str">
        <f t="shared" si="425"/>
        <v/>
      </c>
      <c r="AB238" s="126" t="str">
        <f t="shared" si="426"/>
        <v/>
      </c>
      <c r="AC238" s="280" t="str">
        <f t="shared" si="427"/>
        <v/>
      </c>
      <c r="AD238" s="15"/>
      <c r="AE238" s="204" t="str">
        <f>IF(AF238="","",COUNT($AF$3:AF238))</f>
        <v/>
      </c>
      <c r="AF238" s="206" t="str">
        <f t="shared" si="428"/>
        <v/>
      </c>
      <c r="AG238" s="204" t="str">
        <f t="shared" si="429"/>
        <v/>
      </c>
      <c r="AH238" s="204" t="str">
        <f t="shared" si="430"/>
        <v/>
      </c>
      <c r="AI238" s="287"/>
      <c r="AJ238" s="15"/>
      <c r="AK238" s="138" t="str">
        <f t="shared" si="431"/>
        <v/>
      </c>
      <c r="AL238" s="131" t="str">
        <f t="shared" si="432"/>
        <v/>
      </c>
      <c r="AM238" s="131" t="str">
        <f t="shared" si="433"/>
        <v/>
      </c>
      <c r="AN238" s="313" t="str">
        <f t="shared" si="434"/>
        <v/>
      </c>
      <c r="AO238" s="316" t="str">
        <f t="shared" si="435"/>
        <v/>
      </c>
      <c r="AP238" s="18"/>
      <c r="AQ238" s="3" t="str">
        <f>IF(F238="","",MAX($AQ$3:AQ237)+1)</f>
        <v/>
      </c>
      <c r="AR238" s="3" t="str">
        <f>IF(OR(AQ238="",BB238=""),"",MAX($AR$3:AR237)+1)</f>
        <v/>
      </c>
      <c r="AS238" s="3" t="str">
        <f>IF(CQ238="","",RANK(CQ238,CQ$3:CQ$1048576,1)+COUNTIF($CQ$3:CQ238,CQ238)-1)</f>
        <v/>
      </c>
      <c r="AT238" s="21" t="str">
        <f>IF(C238="",IF(OR(AND($H238&lt;&gt;"",C238=""),AND($F237=$F238,$AZ238&lt;&gt;""),COUNTA($H$3:$H$1048576,#REF!,$F$3:$F$1048576)&gt;COUNTA($H$3:$H238,#REF!,$F$3:$F238),$AZ238&lt;&gt;""),INDEX(AT$3:AT$1048576,MATCH(MAX($AQ$3:$AQ237),$AQ$3:$AQ$1048576,0),0),""),C238)</f>
        <v/>
      </c>
      <c r="AU238" s="21" t="str">
        <f>IF(D238="",IF(OR(AND($H238&lt;&gt;"",D238=""),AND($F237=$F238,$AZ238&lt;&gt;""),COUNTA($H$3:$H$1048576,#REF!,$F$3:$F$1048576)&gt;COUNTA($H$3:$H238,#REF!,$F$3:$F238),$AZ238&lt;&gt;""),INDEX(AU$3:AU$1048576,MATCH(MAX($AQ$3:$AQ237),$AQ$3:$AQ$1048576,0),0),""),D238)</f>
        <v/>
      </c>
      <c r="AV238" s="21" t="str">
        <f>IF(E238="",IF(OR(AND($H238&lt;&gt;"",E238=""),AND($F237=$F238,$AZ238&lt;&gt;""),COUNTA($H$3:$H$1048576,#REF!,$F$3:$F$1048576)&gt;COUNTA($H$3:$H238,#REF!,$F$3:$F238),$AZ238&lt;&gt;""),INDEX(AV$3:AV$1048576,MATCH(MAX($AQ$3:$AQ237),$AQ$3:$AQ$1048576,0),0),""),E238)</f>
        <v/>
      </c>
      <c r="AW238" s="24" t="str">
        <f t="shared" si="436"/>
        <v/>
      </c>
      <c r="AX238" s="13" t="str">
        <f t="shared" si="437"/>
        <v/>
      </c>
      <c r="AY238" s="4" t="str">
        <f t="shared" si="438"/>
        <v/>
      </c>
      <c r="AZ238" s="4" t="str">
        <f>IF(AX238="",IF(OR(AND(H238&lt;&gt;"",F238=""),COUNTA($H$3:$H$1048576)&gt;COUNTA($H$3:$H238)),INDEX(AX$3:AX238,MATCH(MAX($AQ$3:AQ238),AQ$3:AQ238,0),0),""),AX238)</f>
        <v/>
      </c>
      <c r="BA238" s="4" t="str">
        <f>IF(AY238="",IF(AND(H238&lt;&gt;"",F238=""),INDEX(AY$3:AY238,MATCH(MAX($AQ$3:AQ238),AQ$3:AQ238,0),0),""),AY238)</f>
        <v/>
      </c>
      <c r="BB238" s="82" t="str">
        <f>IF(BC238="","",RANK(BC238,BC$3:BC$1048576,1)+COUNTIF($BC$3:BC238,BC238)-1)</f>
        <v/>
      </c>
      <c r="BC238" s="139" t="str">
        <f t="shared" si="439"/>
        <v/>
      </c>
      <c r="BD238" s="46" t="str">
        <f t="shared" si="440"/>
        <v/>
      </c>
      <c r="BE238" s="46" t="str">
        <f t="shared" si="441"/>
        <v/>
      </c>
      <c r="BF238" s="46" t="str">
        <f t="shared" si="442"/>
        <v/>
      </c>
      <c r="BG238" s="4" t="str">
        <f t="shared" si="443"/>
        <v/>
      </c>
      <c r="BH238" s="180" t="str">
        <f t="shared" si="444"/>
        <v/>
      </c>
      <c r="BI238" s="16" t="str">
        <f t="shared" si="445"/>
        <v/>
      </c>
      <c r="BJ238" s="52" t="str">
        <f>IF(BI238="","",IF(W238="","",IF(AND(K238=$K$1,$K$1&lt;&gt;""),$BT$2,IFERROR(IF(INDEX(価格設定!$D$5:$D$1048576,MATCH(Q238,価格設定!$B$5:$B$1048576,0),0)=価格設定!$D$3,$BT$2,$BS$2),$BS$2))))</f>
        <v/>
      </c>
      <c r="BK238" s="16" t="str">
        <f>IF(BI238="","",IF(COUNTIF($BI$3:BI238,BI238)=1,1,IF(AND(BI237=BI238,BH238=""),BK237,COUNTIF($BH$3:BH238,BH238))))</f>
        <v/>
      </c>
      <c r="BL238" s="52" t="str">
        <f t="shared" si="446"/>
        <v/>
      </c>
      <c r="BM238" s="52" t="str">
        <f t="shared" si="447"/>
        <v/>
      </c>
      <c r="BN238" s="119" t="str">
        <f t="shared" si="448"/>
        <v/>
      </c>
      <c r="BO238" s="119" t="str">
        <f t="shared" si="449"/>
        <v/>
      </c>
      <c r="BP238" s="17" t="str">
        <f t="shared" si="450"/>
        <v/>
      </c>
      <c r="BQ238" s="17" t="str">
        <f t="shared" si="451"/>
        <v/>
      </c>
      <c r="BR238" s="17" t="str">
        <f>IF(OR(BP238="",COUNTIF($BO$3:BO238,BO238)&lt;&gt;1),"",SUMIF(BO$3:BO$1048576,BO238,BP$3:BP$1048576))</f>
        <v/>
      </c>
      <c r="BS238" s="17" t="str">
        <f t="shared" si="452"/>
        <v/>
      </c>
      <c r="BT238" s="17" t="str">
        <f t="shared" si="453"/>
        <v/>
      </c>
      <c r="BU238" s="17" t="str">
        <f t="shared" si="454"/>
        <v/>
      </c>
      <c r="BV238" s="24" t="str">
        <f t="shared" si="455"/>
        <v/>
      </c>
      <c r="BW238" s="24" t="str">
        <f t="shared" si="456"/>
        <v/>
      </c>
      <c r="BX238" s="24" t="str">
        <f t="shared" si="457"/>
        <v/>
      </c>
      <c r="BY238" s="26" t="str">
        <f t="shared" si="458"/>
        <v/>
      </c>
      <c r="BZ238" s="26" t="str">
        <f t="shared" si="459"/>
        <v/>
      </c>
      <c r="CA238" s="26" t="str">
        <f t="shared" si="460"/>
        <v/>
      </c>
      <c r="CB238" s="66" t="str">
        <f t="shared" si="461"/>
        <v/>
      </c>
      <c r="CC238" s="65" t="str">
        <f t="shared" si="462"/>
        <v/>
      </c>
      <c r="CD238" s="26" t="str">
        <f t="shared" si="463"/>
        <v/>
      </c>
      <c r="CE238" s="26" t="str">
        <f t="shared" si="464"/>
        <v/>
      </c>
      <c r="CF238" s="193" t="str">
        <f t="shared" si="465"/>
        <v/>
      </c>
      <c r="CG238" s="193" t="str">
        <f t="shared" si="466"/>
        <v/>
      </c>
      <c r="CH238" s="26" t="str">
        <f t="shared" si="467"/>
        <v/>
      </c>
      <c r="CI238" s="26" t="str">
        <f t="shared" si="468"/>
        <v/>
      </c>
      <c r="CJ238" s="65" t="str">
        <f t="shared" si="469"/>
        <v/>
      </c>
      <c r="CK238" s="65" t="str">
        <f t="shared" si="470"/>
        <v/>
      </c>
      <c r="CL238" s="64" t="str">
        <f t="shared" si="471"/>
        <v/>
      </c>
      <c r="CM238" s="64" t="str">
        <f t="shared" si="472"/>
        <v/>
      </c>
      <c r="CN238" s="65" t="str">
        <f t="shared" si="473"/>
        <v/>
      </c>
      <c r="CP238" s="63" t="str">
        <f>IF(BH238="","",MAX($CP$3:CP237)+1)</f>
        <v/>
      </c>
      <c r="CQ238" s="24" t="str">
        <f t="shared" si="474"/>
        <v/>
      </c>
      <c r="CR238" s="24" t="str">
        <f t="shared" si="475"/>
        <v/>
      </c>
      <c r="CS238" s="24" t="str">
        <f t="shared" si="476"/>
        <v/>
      </c>
      <c r="CT238" s="58" t="str">
        <f>IF(BO238="","",COUNTIF($BO$3:BO238,BO238)&amp;"@"&amp;BO238)</f>
        <v/>
      </c>
      <c r="CU238" s="16" t="str">
        <f t="shared" si="414"/>
        <v/>
      </c>
      <c r="CV238" s="63" t="str">
        <f t="shared" si="477"/>
        <v/>
      </c>
      <c r="CW238" s="16" t="str">
        <f t="shared" si="478"/>
        <v/>
      </c>
      <c r="CX238" s="16" t="str">
        <f t="shared" si="479"/>
        <v/>
      </c>
      <c r="CY238" s="16" t="str">
        <f t="shared" si="480"/>
        <v/>
      </c>
      <c r="CZ238" s="85" t="str">
        <f t="shared" si="481"/>
        <v/>
      </c>
      <c r="DA238" s="16" t="str">
        <f t="shared" si="482"/>
        <v/>
      </c>
      <c r="DB238" s="16" t="str">
        <f t="shared" si="483"/>
        <v/>
      </c>
      <c r="DC238" s="28" t="str">
        <f>IF(CP238="","",$DC$1&amp;(INDEX(価格設定!D$1:XFD$3,ROW(価格設定!$D$3),MATCH($AW238,価格設定!D$1:XFD$1,1))*100)&amp;"%")</f>
        <v/>
      </c>
      <c r="DD238" s="28" t="str">
        <f>IF(CP238="","",$DD$1&amp;(INDEX(価格設定!D$1:XFD$3,ROW(価格設定!$D$2),MATCH($AW238,価格設定!D$1:XFD$1,1))*100)&amp;"%")</f>
        <v/>
      </c>
      <c r="DE238" s="29" t="str">
        <f t="shared" si="484"/>
        <v/>
      </c>
      <c r="DG238" s="58" t="str">
        <f t="shared" si="485"/>
        <v/>
      </c>
      <c r="DH238" s="58" t="str">
        <f t="shared" si="486"/>
        <v/>
      </c>
      <c r="DI238" s="58" t="str">
        <f t="shared" si="487"/>
        <v/>
      </c>
      <c r="DJ238" s="85" t="str">
        <f t="shared" si="488"/>
        <v/>
      </c>
      <c r="DL238" s="58" t="str">
        <f>IF(COUNTIF(DG$3:DG$1048576,DG238)=COUNTIF($DG$3:$DG238,DG238),DG238,"")</f>
        <v/>
      </c>
      <c r="DM238" s="85" t="str">
        <f t="shared" si="489"/>
        <v/>
      </c>
      <c r="DN238" s="85" t="str">
        <f t="shared" si="415"/>
        <v/>
      </c>
      <c r="DO238" s="85" t="str">
        <f t="shared" si="415"/>
        <v/>
      </c>
      <c r="DP238" s="303"/>
      <c r="DQ238" s="17" t="str">
        <f t="shared" si="416"/>
        <v/>
      </c>
      <c r="DR238" s="17" t="str">
        <f t="shared" si="417"/>
        <v/>
      </c>
      <c r="DS238" s="17" t="str">
        <f t="shared" si="418"/>
        <v/>
      </c>
      <c r="DU238" s="16" t="str">
        <f t="shared" si="490"/>
        <v/>
      </c>
      <c r="DV238" s="16" t="str">
        <f>IF(DU238="","",COUNT($DU$3:DU238))</f>
        <v/>
      </c>
      <c r="DW238" s="16" t="str">
        <f t="shared" si="491"/>
        <v/>
      </c>
      <c r="DX238" s="16" t="str">
        <f t="shared" si="492"/>
        <v/>
      </c>
      <c r="DY238" s="16" t="str">
        <f>IF(DZ238="","",COUNTIF(DZ$3:DZ238,DZ238))</f>
        <v/>
      </c>
      <c r="DZ238" s="16" t="str">
        <f t="shared" si="493"/>
        <v/>
      </c>
      <c r="EA238" s="16" t="str">
        <f t="shared" si="494"/>
        <v/>
      </c>
      <c r="EB238" s="16" t="str">
        <f t="shared" si="495"/>
        <v/>
      </c>
      <c r="EC238" s="16" t="str">
        <f t="shared" si="496"/>
        <v/>
      </c>
      <c r="ED238" s="16" t="str">
        <f t="shared" si="497"/>
        <v/>
      </c>
      <c r="EE238" s="16" t="str">
        <f t="shared" si="498"/>
        <v/>
      </c>
      <c r="EF238" s="16" t="str">
        <f t="shared" si="499"/>
        <v/>
      </c>
      <c r="EG238" s="16" t="str">
        <f t="shared" si="500"/>
        <v/>
      </c>
      <c r="EH238" s="16" t="str">
        <f t="shared" si="501"/>
        <v/>
      </c>
      <c r="EI238" s="16" t="str">
        <f t="shared" si="502"/>
        <v/>
      </c>
      <c r="EJ238" s="16" t="str">
        <f t="shared" si="503"/>
        <v/>
      </c>
      <c r="EK238" s="16" t="str">
        <f t="shared" si="504"/>
        <v/>
      </c>
      <c r="EL238" s="58" t="str">
        <f t="shared" si="505"/>
        <v/>
      </c>
      <c r="EM238" s="58" t="str">
        <f>IF(OR($DZ238="",CR238=""),IF($EL238="","",$EL238),IF(OR(CR238="なし",CR238=0),領収書!$H$1,CR238))</f>
        <v/>
      </c>
      <c r="EN238" s="58" t="str">
        <f>IF(OR($DZ238="",CS238=""),IF($EL238="","",$EL238),IF(OR(CS238="なし",CS238=0),入力!$EN$1,CS238))</f>
        <v/>
      </c>
      <c r="EO238" s="63" t="str">
        <f t="shared" si="506"/>
        <v/>
      </c>
      <c r="EP238" s="63" t="str">
        <f t="shared" si="507"/>
        <v/>
      </c>
      <c r="ER238" s="16" t="str">
        <f>IF(AND(COUNTIF($ET$3:ET238,ET238)=1,ET238&lt;&gt;""),MAX($ER$3:ER237)+1,"")</f>
        <v/>
      </c>
      <c r="ES238" s="16" t="str">
        <f>IF(価格設定!B240="","",価格設定!B240)</f>
        <v/>
      </c>
      <c r="ET238" s="16" t="str">
        <f>IF(価格設定!C240="","",価格設定!C240)</f>
        <v/>
      </c>
      <c r="EV238" s="16" t="str">
        <f t="shared" si="419"/>
        <v/>
      </c>
      <c r="EW238" s="16" t="str">
        <f t="shared" si="508"/>
        <v/>
      </c>
    </row>
    <row r="239" spans="1:153" ht="30" customHeight="1" x14ac:dyDescent="0.2">
      <c r="A239" s="225"/>
      <c r="B239" s="212"/>
      <c r="C239" s="221"/>
      <c r="D239" s="164"/>
      <c r="E239" s="165"/>
      <c r="F239" s="166"/>
      <c r="G239" s="167"/>
      <c r="H239" s="179"/>
      <c r="I239" s="306"/>
      <c r="J239" s="169"/>
      <c r="K239" s="179"/>
      <c r="L239" s="186"/>
      <c r="M239" s="186"/>
      <c r="N239" s="168"/>
      <c r="O239" s="170"/>
      <c r="P239" s="212"/>
      <c r="Q239" s="179" t="str">
        <f>IFERROR(IF(H239="","",IFERROR(INDEX(価格設定!$B$5:$B$1048576,MATCH(H239,価格設定!$B$5:$B$1048576,0),0),INDEX(価格設定!$B$5:$B$1048576,MATCH("*"&amp;H239&amp;"*",価格設定!$B$5:$B$1048576,0),0))),H239)</f>
        <v/>
      </c>
      <c r="R239" s="250" t="str">
        <f>IFERROR(IF(Q239="",IF(K239="","",K239),IF(K239="",IF(INDEX(価格設定!$C$5:$C$1048576,MATCH(Q239,価格設定!$B$5:$B$1048576,0),0)=0,"",INDEX(価格設定!$C$5:$C$1048576,MATCH(Q239,価格設定!$B$5:$B$1048576,0),0)),IF(K239="なし","",K239))),"")</f>
        <v/>
      </c>
      <c r="S239" s="308" t="str">
        <f t="shared" si="420"/>
        <v/>
      </c>
      <c r="T239" s="126" t="str">
        <f>IFERROR(IF(J239="",IF(INDEX(価格設定!$E$5:$R$1048576,MATCH($Q239,価格設定!B$5:B$1048576,0),MATCH($AW239,価格設定!E$1:X$1,1))=0,"",INDEX(価格設定!$E$5:$R$1048576,MATCH($Q239,価格設定!B$5:B$1048576,0),MATCH($AW239,価格設定!E$1:X$1,1))),J239),"")</f>
        <v/>
      </c>
      <c r="U239" s="126" t="str">
        <f t="shared" si="421"/>
        <v/>
      </c>
      <c r="V239" s="132" t="str">
        <f t="shared" si="422"/>
        <v/>
      </c>
      <c r="W239" s="127" t="str">
        <f>IFERROR(IF(OR(T239="",T239&lt;0),"",IFERROR(INDEX(価格設定!E$2:X$3,IF(AND(K239=$K$1,$K$1&lt;&gt;""),ROW(価格設定!$D$3)-1,MATCH(INDEX(価格設定!$D$5:$D$1048576,MATCH(Q239,価格設定!$B$5:$B$1048576,0),0),価格設定!$D$2:$D$3,0)),MATCH($AW239,価格設定!E$1:X$1,1)),INDEX(価格設定!E$2:X$2,0,MATCH($AW239,価格設定!E$1:X$1,1)))),"")</f>
        <v/>
      </c>
      <c r="X239" s="126" t="str">
        <f t="shared" si="413"/>
        <v/>
      </c>
      <c r="Y239" s="128" t="str">
        <f t="shared" si="423"/>
        <v/>
      </c>
      <c r="Z239" s="126" t="str">
        <f t="shared" si="424"/>
        <v/>
      </c>
      <c r="AA239" s="129" t="str">
        <f t="shared" si="425"/>
        <v/>
      </c>
      <c r="AB239" s="126" t="str">
        <f t="shared" si="426"/>
        <v/>
      </c>
      <c r="AC239" s="280" t="str">
        <f t="shared" si="427"/>
        <v/>
      </c>
      <c r="AD239" s="15"/>
      <c r="AE239" s="204" t="str">
        <f>IF(AF239="","",COUNT($AF$3:AF239))</f>
        <v/>
      </c>
      <c r="AF239" s="206" t="str">
        <f t="shared" si="428"/>
        <v/>
      </c>
      <c r="AG239" s="204" t="str">
        <f t="shared" si="429"/>
        <v/>
      </c>
      <c r="AH239" s="204" t="str">
        <f t="shared" si="430"/>
        <v/>
      </c>
      <c r="AI239" s="287"/>
      <c r="AJ239" s="15"/>
      <c r="AK239" s="138" t="str">
        <f t="shared" si="431"/>
        <v/>
      </c>
      <c r="AL239" s="131" t="str">
        <f t="shared" si="432"/>
        <v/>
      </c>
      <c r="AM239" s="131" t="str">
        <f t="shared" si="433"/>
        <v/>
      </c>
      <c r="AN239" s="313" t="str">
        <f t="shared" si="434"/>
        <v/>
      </c>
      <c r="AO239" s="316" t="str">
        <f t="shared" si="435"/>
        <v/>
      </c>
      <c r="AP239" s="18"/>
      <c r="AQ239" s="3" t="str">
        <f>IF(F239="","",MAX($AQ$3:AQ238)+1)</f>
        <v/>
      </c>
      <c r="AR239" s="3" t="str">
        <f>IF(OR(AQ239="",BB239=""),"",MAX($AR$3:AR238)+1)</f>
        <v/>
      </c>
      <c r="AS239" s="3" t="str">
        <f>IF(CQ239="","",RANK(CQ239,CQ$3:CQ$1048576,1)+COUNTIF($CQ$3:CQ239,CQ239)-1)</f>
        <v/>
      </c>
      <c r="AT239" s="21" t="str">
        <f>IF(C239="",IF(OR(AND($H239&lt;&gt;"",C239=""),AND($F238=$F239,$AZ239&lt;&gt;""),COUNTA($H$3:$H$1048576,#REF!,$F$3:$F$1048576)&gt;COUNTA($H$3:$H239,#REF!,$F$3:$F239),$AZ239&lt;&gt;""),INDEX(AT$3:AT$1048576,MATCH(MAX($AQ$3:$AQ238),$AQ$3:$AQ$1048576,0),0),""),C239)</f>
        <v/>
      </c>
      <c r="AU239" s="21" t="str">
        <f>IF(D239="",IF(OR(AND($H239&lt;&gt;"",D239=""),AND($F238=$F239,$AZ239&lt;&gt;""),COUNTA($H$3:$H$1048576,#REF!,$F$3:$F$1048576)&gt;COUNTA($H$3:$H239,#REF!,$F$3:$F239),$AZ239&lt;&gt;""),INDEX(AU$3:AU$1048576,MATCH(MAX($AQ$3:$AQ238),$AQ$3:$AQ$1048576,0),0),""),D239)</f>
        <v/>
      </c>
      <c r="AV239" s="21" t="str">
        <f>IF(E239="",IF(OR(AND($H239&lt;&gt;"",E239=""),AND($F238=$F239,$AZ239&lt;&gt;""),COUNTA($H$3:$H$1048576,#REF!,$F$3:$F$1048576)&gt;COUNTA($H$3:$H239,#REF!,$F$3:$F239),$AZ239&lt;&gt;""),INDEX(AV$3:AV$1048576,MATCH(MAX($AQ$3:$AQ238),$AQ$3:$AQ$1048576,0),0),""),E239)</f>
        <v/>
      </c>
      <c r="AW239" s="24" t="str">
        <f t="shared" si="436"/>
        <v/>
      </c>
      <c r="AX239" s="13" t="str">
        <f t="shared" si="437"/>
        <v/>
      </c>
      <c r="AY239" s="4" t="str">
        <f t="shared" si="438"/>
        <v/>
      </c>
      <c r="AZ239" s="4" t="str">
        <f>IF(AX239="",IF(OR(AND(H239&lt;&gt;"",F239=""),COUNTA($H$3:$H$1048576)&gt;COUNTA($H$3:$H239)),INDEX(AX$3:AX239,MATCH(MAX($AQ$3:AQ239),AQ$3:AQ239,0),0),""),AX239)</f>
        <v/>
      </c>
      <c r="BA239" s="4" t="str">
        <f>IF(AY239="",IF(AND(H239&lt;&gt;"",F239=""),INDEX(AY$3:AY239,MATCH(MAX($AQ$3:AQ239),AQ$3:AQ239,0),0),""),AY239)</f>
        <v/>
      </c>
      <c r="BB239" s="82" t="str">
        <f>IF(BC239="","",RANK(BC239,BC$3:BC$1048576,1)+COUNTIF($BC$3:BC239,BC239)-1)</f>
        <v/>
      </c>
      <c r="BC239" s="139" t="str">
        <f t="shared" si="439"/>
        <v/>
      </c>
      <c r="BD239" s="46" t="str">
        <f t="shared" si="440"/>
        <v/>
      </c>
      <c r="BE239" s="46" t="str">
        <f t="shared" si="441"/>
        <v/>
      </c>
      <c r="BF239" s="46" t="str">
        <f t="shared" si="442"/>
        <v/>
      </c>
      <c r="BG239" s="4" t="str">
        <f t="shared" si="443"/>
        <v/>
      </c>
      <c r="BH239" s="180" t="str">
        <f t="shared" si="444"/>
        <v/>
      </c>
      <c r="BI239" s="16" t="str">
        <f t="shared" si="445"/>
        <v/>
      </c>
      <c r="BJ239" s="52" t="str">
        <f>IF(BI239="","",IF(W239="","",IF(AND(K239=$K$1,$K$1&lt;&gt;""),$BT$2,IFERROR(IF(INDEX(価格設定!$D$5:$D$1048576,MATCH(Q239,価格設定!$B$5:$B$1048576,0),0)=価格設定!$D$3,$BT$2,$BS$2),$BS$2))))</f>
        <v/>
      </c>
      <c r="BK239" s="16" t="str">
        <f>IF(BI239="","",IF(COUNTIF($BI$3:BI239,BI239)=1,1,IF(AND(BI238=BI239,BH239=""),BK238,COUNTIF($BH$3:BH239,BH239))))</f>
        <v/>
      </c>
      <c r="BL239" s="52" t="str">
        <f t="shared" si="446"/>
        <v/>
      </c>
      <c r="BM239" s="52" t="str">
        <f t="shared" si="447"/>
        <v/>
      </c>
      <c r="BN239" s="119" t="str">
        <f t="shared" si="448"/>
        <v/>
      </c>
      <c r="BO239" s="119" t="str">
        <f t="shared" si="449"/>
        <v/>
      </c>
      <c r="BP239" s="17" t="str">
        <f t="shared" si="450"/>
        <v/>
      </c>
      <c r="BQ239" s="17" t="str">
        <f t="shared" si="451"/>
        <v/>
      </c>
      <c r="BR239" s="17" t="str">
        <f>IF(OR(BP239="",COUNTIF($BO$3:BO239,BO239)&lt;&gt;1),"",SUMIF(BO$3:BO$1048576,BO239,BP$3:BP$1048576))</f>
        <v/>
      </c>
      <c r="BS239" s="17" t="str">
        <f t="shared" si="452"/>
        <v/>
      </c>
      <c r="BT239" s="17" t="str">
        <f t="shared" si="453"/>
        <v/>
      </c>
      <c r="BU239" s="17" t="str">
        <f t="shared" si="454"/>
        <v/>
      </c>
      <c r="BV239" s="24" t="str">
        <f t="shared" si="455"/>
        <v/>
      </c>
      <c r="BW239" s="24" t="str">
        <f t="shared" si="456"/>
        <v/>
      </c>
      <c r="BX239" s="24" t="str">
        <f t="shared" si="457"/>
        <v/>
      </c>
      <c r="BY239" s="26" t="str">
        <f t="shared" si="458"/>
        <v/>
      </c>
      <c r="BZ239" s="26" t="str">
        <f t="shared" si="459"/>
        <v/>
      </c>
      <c r="CA239" s="26" t="str">
        <f t="shared" si="460"/>
        <v/>
      </c>
      <c r="CB239" s="66" t="str">
        <f t="shared" si="461"/>
        <v/>
      </c>
      <c r="CC239" s="65" t="str">
        <f t="shared" si="462"/>
        <v/>
      </c>
      <c r="CD239" s="26" t="str">
        <f t="shared" si="463"/>
        <v/>
      </c>
      <c r="CE239" s="26" t="str">
        <f t="shared" si="464"/>
        <v/>
      </c>
      <c r="CF239" s="193" t="str">
        <f t="shared" si="465"/>
        <v/>
      </c>
      <c r="CG239" s="193" t="str">
        <f t="shared" si="466"/>
        <v/>
      </c>
      <c r="CH239" s="26" t="str">
        <f t="shared" si="467"/>
        <v/>
      </c>
      <c r="CI239" s="26" t="str">
        <f t="shared" si="468"/>
        <v/>
      </c>
      <c r="CJ239" s="65" t="str">
        <f t="shared" si="469"/>
        <v/>
      </c>
      <c r="CK239" s="65" t="str">
        <f t="shared" si="470"/>
        <v/>
      </c>
      <c r="CL239" s="64" t="str">
        <f t="shared" si="471"/>
        <v/>
      </c>
      <c r="CM239" s="64" t="str">
        <f t="shared" si="472"/>
        <v/>
      </c>
      <c r="CN239" s="65" t="str">
        <f t="shared" si="473"/>
        <v/>
      </c>
      <c r="CP239" s="63" t="str">
        <f>IF(BH239="","",MAX($CP$3:CP238)+1)</f>
        <v/>
      </c>
      <c r="CQ239" s="24" t="str">
        <f t="shared" si="474"/>
        <v/>
      </c>
      <c r="CR239" s="24" t="str">
        <f t="shared" si="475"/>
        <v/>
      </c>
      <c r="CS239" s="24" t="str">
        <f t="shared" si="476"/>
        <v/>
      </c>
      <c r="CT239" s="58" t="str">
        <f>IF(BO239="","",COUNTIF($BO$3:BO239,BO239)&amp;"@"&amp;BO239)</f>
        <v/>
      </c>
      <c r="CU239" s="16" t="str">
        <f t="shared" si="414"/>
        <v/>
      </c>
      <c r="CV239" s="63" t="str">
        <f t="shared" si="477"/>
        <v/>
      </c>
      <c r="CW239" s="16" t="str">
        <f t="shared" si="478"/>
        <v/>
      </c>
      <c r="CX239" s="16" t="str">
        <f t="shared" si="479"/>
        <v/>
      </c>
      <c r="CY239" s="16" t="str">
        <f t="shared" si="480"/>
        <v/>
      </c>
      <c r="CZ239" s="85" t="str">
        <f t="shared" si="481"/>
        <v/>
      </c>
      <c r="DA239" s="16" t="str">
        <f t="shared" si="482"/>
        <v/>
      </c>
      <c r="DB239" s="16" t="str">
        <f t="shared" si="483"/>
        <v/>
      </c>
      <c r="DC239" s="28" t="str">
        <f>IF(CP239="","",$DC$1&amp;(INDEX(価格設定!D$1:XFD$3,ROW(価格設定!$D$3),MATCH($AW239,価格設定!D$1:XFD$1,1))*100)&amp;"%")</f>
        <v/>
      </c>
      <c r="DD239" s="28" t="str">
        <f>IF(CP239="","",$DD$1&amp;(INDEX(価格設定!D$1:XFD$3,ROW(価格設定!$D$2),MATCH($AW239,価格設定!D$1:XFD$1,1))*100)&amp;"%")</f>
        <v/>
      </c>
      <c r="DE239" s="29" t="str">
        <f t="shared" si="484"/>
        <v/>
      </c>
      <c r="DG239" s="58" t="str">
        <f t="shared" si="485"/>
        <v/>
      </c>
      <c r="DH239" s="58" t="str">
        <f t="shared" si="486"/>
        <v/>
      </c>
      <c r="DI239" s="58" t="str">
        <f t="shared" si="487"/>
        <v/>
      </c>
      <c r="DJ239" s="85" t="str">
        <f t="shared" si="488"/>
        <v/>
      </c>
      <c r="DL239" s="58" t="str">
        <f>IF(COUNTIF(DG$3:DG$1048576,DG239)=COUNTIF($DG$3:$DG239,DG239),DG239,"")</f>
        <v/>
      </c>
      <c r="DM239" s="85" t="str">
        <f t="shared" si="489"/>
        <v/>
      </c>
      <c r="DN239" s="85" t="str">
        <f t="shared" si="415"/>
        <v/>
      </c>
      <c r="DO239" s="85" t="str">
        <f t="shared" si="415"/>
        <v/>
      </c>
      <c r="DP239" s="303"/>
      <c r="DQ239" s="17" t="str">
        <f t="shared" si="416"/>
        <v/>
      </c>
      <c r="DR239" s="17" t="str">
        <f t="shared" si="417"/>
        <v/>
      </c>
      <c r="DS239" s="17" t="str">
        <f t="shared" si="418"/>
        <v/>
      </c>
      <c r="DU239" s="16" t="str">
        <f t="shared" si="490"/>
        <v/>
      </c>
      <c r="DV239" s="16" t="str">
        <f>IF(DU239="","",COUNT($DU$3:DU239))</f>
        <v/>
      </c>
      <c r="DW239" s="16" t="str">
        <f t="shared" si="491"/>
        <v/>
      </c>
      <c r="DX239" s="16" t="str">
        <f t="shared" si="492"/>
        <v/>
      </c>
      <c r="DY239" s="16" t="str">
        <f>IF(DZ239="","",COUNTIF(DZ$3:DZ239,DZ239))</f>
        <v/>
      </c>
      <c r="DZ239" s="16" t="str">
        <f t="shared" si="493"/>
        <v/>
      </c>
      <c r="EA239" s="16" t="str">
        <f t="shared" si="494"/>
        <v/>
      </c>
      <c r="EB239" s="16" t="str">
        <f t="shared" si="495"/>
        <v/>
      </c>
      <c r="EC239" s="16" t="str">
        <f t="shared" si="496"/>
        <v/>
      </c>
      <c r="ED239" s="16" t="str">
        <f t="shared" si="497"/>
        <v/>
      </c>
      <c r="EE239" s="16" t="str">
        <f t="shared" si="498"/>
        <v/>
      </c>
      <c r="EF239" s="16" t="str">
        <f t="shared" si="499"/>
        <v/>
      </c>
      <c r="EG239" s="16" t="str">
        <f t="shared" si="500"/>
        <v/>
      </c>
      <c r="EH239" s="16" t="str">
        <f t="shared" si="501"/>
        <v/>
      </c>
      <c r="EI239" s="16" t="str">
        <f t="shared" si="502"/>
        <v/>
      </c>
      <c r="EJ239" s="16" t="str">
        <f t="shared" si="503"/>
        <v/>
      </c>
      <c r="EK239" s="16" t="str">
        <f t="shared" si="504"/>
        <v/>
      </c>
      <c r="EL239" s="58" t="str">
        <f t="shared" si="505"/>
        <v/>
      </c>
      <c r="EM239" s="58" t="str">
        <f>IF(OR($DZ239="",CR239=""),IF($EL239="","",$EL239),IF(OR(CR239="なし",CR239=0),領収書!$H$1,CR239))</f>
        <v/>
      </c>
      <c r="EN239" s="58" t="str">
        <f>IF(OR($DZ239="",CS239=""),IF($EL239="","",$EL239),IF(OR(CS239="なし",CS239=0),入力!$EN$1,CS239))</f>
        <v/>
      </c>
      <c r="EO239" s="63" t="str">
        <f t="shared" si="506"/>
        <v/>
      </c>
      <c r="EP239" s="63" t="str">
        <f t="shared" si="507"/>
        <v/>
      </c>
      <c r="ER239" s="16" t="str">
        <f>IF(AND(COUNTIF($ET$3:ET239,ET239)=1,ET239&lt;&gt;""),MAX($ER$3:ER238)+1,"")</f>
        <v/>
      </c>
      <c r="ES239" s="16" t="str">
        <f>IF(価格設定!B241="","",価格設定!B241)</f>
        <v/>
      </c>
      <c r="ET239" s="16" t="str">
        <f>IF(価格設定!C241="","",価格設定!C241)</f>
        <v/>
      </c>
      <c r="EV239" s="16" t="str">
        <f t="shared" si="419"/>
        <v/>
      </c>
      <c r="EW239" s="16" t="str">
        <f t="shared" si="508"/>
        <v/>
      </c>
    </row>
    <row r="240" spans="1:153" ht="30" customHeight="1" x14ac:dyDescent="0.2">
      <c r="A240" s="225"/>
      <c r="B240" s="212"/>
      <c r="C240" s="221"/>
      <c r="D240" s="164"/>
      <c r="E240" s="165"/>
      <c r="F240" s="166"/>
      <c r="G240" s="167"/>
      <c r="H240" s="179"/>
      <c r="I240" s="306"/>
      <c r="J240" s="169"/>
      <c r="K240" s="179"/>
      <c r="L240" s="186"/>
      <c r="M240" s="186"/>
      <c r="N240" s="168"/>
      <c r="O240" s="170"/>
      <c r="P240" s="212"/>
      <c r="Q240" s="179" t="str">
        <f>IFERROR(IF(H240="","",IFERROR(INDEX(価格設定!$B$5:$B$1048576,MATCH(H240,価格設定!$B$5:$B$1048576,0),0),INDEX(価格設定!$B$5:$B$1048576,MATCH("*"&amp;H240&amp;"*",価格設定!$B$5:$B$1048576,0),0))),H240)</f>
        <v/>
      </c>
      <c r="R240" s="250" t="str">
        <f>IFERROR(IF(Q240="",IF(K240="","",K240),IF(K240="",IF(INDEX(価格設定!$C$5:$C$1048576,MATCH(Q240,価格設定!$B$5:$B$1048576,0),0)=0,"",INDEX(価格設定!$C$5:$C$1048576,MATCH(Q240,価格設定!$B$5:$B$1048576,0),0)),IF(K240="なし","",K240))),"")</f>
        <v/>
      </c>
      <c r="S240" s="308" t="str">
        <f t="shared" si="420"/>
        <v/>
      </c>
      <c r="T240" s="126" t="str">
        <f>IFERROR(IF(J240="",IF(INDEX(価格設定!$E$5:$R$1048576,MATCH($Q240,価格設定!B$5:B$1048576,0),MATCH($AW240,価格設定!E$1:X$1,1))=0,"",INDEX(価格設定!$E$5:$R$1048576,MATCH($Q240,価格設定!B$5:B$1048576,0),MATCH($AW240,価格設定!E$1:X$1,1))),J240),"")</f>
        <v/>
      </c>
      <c r="U240" s="126" t="str">
        <f t="shared" si="421"/>
        <v/>
      </c>
      <c r="V240" s="132" t="str">
        <f t="shared" si="422"/>
        <v/>
      </c>
      <c r="W240" s="127" t="str">
        <f>IFERROR(IF(OR(T240="",T240&lt;0),"",IFERROR(INDEX(価格設定!E$2:X$3,IF(AND(K240=$K$1,$K$1&lt;&gt;""),ROW(価格設定!$D$3)-1,MATCH(INDEX(価格設定!$D$5:$D$1048576,MATCH(Q240,価格設定!$B$5:$B$1048576,0),0),価格設定!$D$2:$D$3,0)),MATCH($AW240,価格設定!E$1:X$1,1)),INDEX(価格設定!E$2:X$2,0,MATCH($AW240,価格設定!E$1:X$1,1)))),"")</f>
        <v/>
      </c>
      <c r="X240" s="126" t="str">
        <f t="shared" si="413"/>
        <v/>
      </c>
      <c r="Y240" s="128" t="str">
        <f t="shared" si="423"/>
        <v/>
      </c>
      <c r="Z240" s="126" t="str">
        <f t="shared" si="424"/>
        <v/>
      </c>
      <c r="AA240" s="129" t="str">
        <f t="shared" si="425"/>
        <v/>
      </c>
      <c r="AB240" s="126" t="str">
        <f t="shared" si="426"/>
        <v/>
      </c>
      <c r="AC240" s="280" t="str">
        <f t="shared" si="427"/>
        <v/>
      </c>
      <c r="AD240" s="15"/>
      <c r="AE240" s="204" t="str">
        <f>IF(AF240="","",COUNT($AF$3:AF240))</f>
        <v/>
      </c>
      <c r="AF240" s="206" t="str">
        <f t="shared" si="428"/>
        <v/>
      </c>
      <c r="AG240" s="204" t="str">
        <f t="shared" si="429"/>
        <v/>
      </c>
      <c r="AH240" s="204" t="str">
        <f t="shared" si="430"/>
        <v/>
      </c>
      <c r="AI240" s="287"/>
      <c r="AJ240" s="15"/>
      <c r="AK240" s="138" t="str">
        <f t="shared" si="431"/>
        <v/>
      </c>
      <c r="AL240" s="131" t="str">
        <f t="shared" si="432"/>
        <v/>
      </c>
      <c r="AM240" s="131" t="str">
        <f t="shared" si="433"/>
        <v/>
      </c>
      <c r="AN240" s="313" t="str">
        <f t="shared" si="434"/>
        <v/>
      </c>
      <c r="AO240" s="316" t="str">
        <f t="shared" si="435"/>
        <v/>
      </c>
      <c r="AP240" s="18"/>
      <c r="AQ240" s="3" t="str">
        <f>IF(F240="","",MAX($AQ$3:AQ239)+1)</f>
        <v/>
      </c>
      <c r="AR240" s="3" t="str">
        <f>IF(OR(AQ240="",BB240=""),"",MAX($AR$3:AR239)+1)</f>
        <v/>
      </c>
      <c r="AS240" s="3" t="str">
        <f>IF(CQ240="","",RANK(CQ240,CQ$3:CQ$1048576,1)+COUNTIF($CQ$3:CQ240,CQ240)-1)</f>
        <v/>
      </c>
      <c r="AT240" s="21" t="str">
        <f>IF(C240="",IF(OR(AND($H240&lt;&gt;"",C240=""),AND($F239=$F240,$AZ240&lt;&gt;""),COUNTA($H$3:$H$1048576,#REF!,$F$3:$F$1048576)&gt;COUNTA($H$3:$H240,#REF!,$F$3:$F240),$AZ240&lt;&gt;""),INDEX(AT$3:AT$1048576,MATCH(MAX($AQ$3:$AQ239),$AQ$3:$AQ$1048576,0),0),""),C240)</f>
        <v/>
      </c>
      <c r="AU240" s="21" t="str">
        <f>IF(D240="",IF(OR(AND($H240&lt;&gt;"",D240=""),AND($F239=$F240,$AZ240&lt;&gt;""),COUNTA($H$3:$H$1048576,#REF!,$F$3:$F$1048576)&gt;COUNTA($H$3:$H240,#REF!,$F$3:$F240),$AZ240&lt;&gt;""),INDEX(AU$3:AU$1048576,MATCH(MAX($AQ$3:$AQ239),$AQ$3:$AQ$1048576,0),0),""),D240)</f>
        <v/>
      </c>
      <c r="AV240" s="21" t="str">
        <f>IF(E240="",IF(OR(AND($H240&lt;&gt;"",E240=""),AND($F239=$F240,$AZ240&lt;&gt;""),COUNTA($H$3:$H$1048576,#REF!,$F$3:$F$1048576)&gt;COUNTA($H$3:$H240,#REF!,$F$3:$F240),$AZ240&lt;&gt;""),INDEX(AV$3:AV$1048576,MATCH(MAX($AQ$3:$AQ239),$AQ$3:$AQ$1048576,0),0),""),E240)</f>
        <v/>
      </c>
      <c r="AW240" s="24" t="str">
        <f t="shared" si="436"/>
        <v/>
      </c>
      <c r="AX240" s="13" t="str">
        <f t="shared" si="437"/>
        <v/>
      </c>
      <c r="AY240" s="4" t="str">
        <f t="shared" si="438"/>
        <v/>
      </c>
      <c r="AZ240" s="4" t="str">
        <f>IF(AX240="",IF(OR(AND(H240&lt;&gt;"",F240=""),COUNTA($H$3:$H$1048576)&gt;COUNTA($H$3:$H240)),INDEX(AX$3:AX240,MATCH(MAX($AQ$3:AQ240),AQ$3:AQ240,0),0),""),AX240)</f>
        <v/>
      </c>
      <c r="BA240" s="4" t="str">
        <f>IF(AY240="",IF(AND(H240&lt;&gt;"",F240=""),INDEX(AY$3:AY240,MATCH(MAX($AQ$3:AQ240),AQ$3:AQ240,0),0),""),AY240)</f>
        <v/>
      </c>
      <c r="BB240" s="82" t="str">
        <f>IF(BC240="","",RANK(BC240,BC$3:BC$1048576,1)+COUNTIF($BC$3:BC240,BC240)-1)</f>
        <v/>
      </c>
      <c r="BC240" s="139" t="str">
        <f t="shared" si="439"/>
        <v/>
      </c>
      <c r="BD240" s="46" t="str">
        <f t="shared" si="440"/>
        <v/>
      </c>
      <c r="BE240" s="46" t="str">
        <f t="shared" si="441"/>
        <v/>
      </c>
      <c r="BF240" s="46" t="str">
        <f t="shared" si="442"/>
        <v/>
      </c>
      <c r="BG240" s="4" t="str">
        <f t="shared" si="443"/>
        <v/>
      </c>
      <c r="BH240" s="180" t="str">
        <f t="shared" si="444"/>
        <v/>
      </c>
      <c r="BI240" s="16" t="str">
        <f t="shared" si="445"/>
        <v/>
      </c>
      <c r="BJ240" s="52" t="str">
        <f>IF(BI240="","",IF(W240="","",IF(AND(K240=$K$1,$K$1&lt;&gt;""),$BT$2,IFERROR(IF(INDEX(価格設定!$D$5:$D$1048576,MATCH(Q240,価格設定!$B$5:$B$1048576,0),0)=価格設定!$D$3,$BT$2,$BS$2),$BS$2))))</f>
        <v/>
      </c>
      <c r="BK240" s="16" t="str">
        <f>IF(BI240="","",IF(COUNTIF($BI$3:BI240,BI240)=1,1,IF(AND(BI239=BI240,BH240=""),BK239,COUNTIF($BH$3:BH240,BH240))))</f>
        <v/>
      </c>
      <c r="BL240" s="52" t="str">
        <f t="shared" si="446"/>
        <v/>
      </c>
      <c r="BM240" s="52" t="str">
        <f t="shared" si="447"/>
        <v/>
      </c>
      <c r="BN240" s="119" t="str">
        <f t="shared" si="448"/>
        <v/>
      </c>
      <c r="BO240" s="119" t="str">
        <f t="shared" si="449"/>
        <v/>
      </c>
      <c r="BP240" s="17" t="str">
        <f t="shared" si="450"/>
        <v/>
      </c>
      <c r="BQ240" s="17" t="str">
        <f t="shared" si="451"/>
        <v/>
      </c>
      <c r="BR240" s="17" t="str">
        <f>IF(OR(BP240="",COUNTIF($BO$3:BO240,BO240)&lt;&gt;1),"",SUMIF(BO$3:BO$1048576,BO240,BP$3:BP$1048576))</f>
        <v/>
      </c>
      <c r="BS240" s="17" t="str">
        <f t="shared" si="452"/>
        <v/>
      </c>
      <c r="BT240" s="17" t="str">
        <f t="shared" si="453"/>
        <v/>
      </c>
      <c r="BU240" s="17" t="str">
        <f t="shared" si="454"/>
        <v/>
      </c>
      <c r="BV240" s="24" t="str">
        <f t="shared" si="455"/>
        <v/>
      </c>
      <c r="BW240" s="24" t="str">
        <f t="shared" si="456"/>
        <v/>
      </c>
      <c r="BX240" s="24" t="str">
        <f t="shared" si="457"/>
        <v/>
      </c>
      <c r="BY240" s="26" t="str">
        <f t="shared" si="458"/>
        <v/>
      </c>
      <c r="BZ240" s="26" t="str">
        <f t="shared" si="459"/>
        <v/>
      </c>
      <c r="CA240" s="26" t="str">
        <f t="shared" si="460"/>
        <v/>
      </c>
      <c r="CB240" s="66" t="str">
        <f t="shared" si="461"/>
        <v/>
      </c>
      <c r="CC240" s="65" t="str">
        <f t="shared" si="462"/>
        <v/>
      </c>
      <c r="CD240" s="26" t="str">
        <f t="shared" si="463"/>
        <v/>
      </c>
      <c r="CE240" s="26" t="str">
        <f t="shared" si="464"/>
        <v/>
      </c>
      <c r="CF240" s="193" t="str">
        <f t="shared" si="465"/>
        <v/>
      </c>
      <c r="CG240" s="193" t="str">
        <f t="shared" si="466"/>
        <v/>
      </c>
      <c r="CH240" s="26" t="str">
        <f t="shared" si="467"/>
        <v/>
      </c>
      <c r="CI240" s="26" t="str">
        <f t="shared" si="468"/>
        <v/>
      </c>
      <c r="CJ240" s="65" t="str">
        <f t="shared" si="469"/>
        <v/>
      </c>
      <c r="CK240" s="65" t="str">
        <f t="shared" si="470"/>
        <v/>
      </c>
      <c r="CL240" s="64" t="str">
        <f t="shared" si="471"/>
        <v/>
      </c>
      <c r="CM240" s="64" t="str">
        <f t="shared" si="472"/>
        <v/>
      </c>
      <c r="CN240" s="65" t="str">
        <f t="shared" si="473"/>
        <v/>
      </c>
      <c r="CP240" s="63" t="str">
        <f>IF(BH240="","",MAX($CP$3:CP239)+1)</f>
        <v/>
      </c>
      <c r="CQ240" s="24" t="str">
        <f t="shared" si="474"/>
        <v/>
      </c>
      <c r="CR240" s="24" t="str">
        <f t="shared" si="475"/>
        <v/>
      </c>
      <c r="CS240" s="24" t="str">
        <f t="shared" si="476"/>
        <v/>
      </c>
      <c r="CT240" s="58" t="str">
        <f>IF(BO240="","",COUNTIF($BO$3:BO240,BO240)&amp;"@"&amp;BO240)</f>
        <v/>
      </c>
      <c r="CU240" s="16" t="str">
        <f t="shared" si="414"/>
        <v/>
      </c>
      <c r="CV240" s="63" t="str">
        <f t="shared" si="477"/>
        <v/>
      </c>
      <c r="CW240" s="16" t="str">
        <f t="shared" si="478"/>
        <v/>
      </c>
      <c r="CX240" s="16" t="str">
        <f t="shared" si="479"/>
        <v/>
      </c>
      <c r="CY240" s="16" t="str">
        <f t="shared" si="480"/>
        <v/>
      </c>
      <c r="CZ240" s="85" t="str">
        <f t="shared" si="481"/>
        <v/>
      </c>
      <c r="DA240" s="16" t="str">
        <f t="shared" si="482"/>
        <v/>
      </c>
      <c r="DB240" s="16" t="str">
        <f t="shared" si="483"/>
        <v/>
      </c>
      <c r="DC240" s="28" t="str">
        <f>IF(CP240="","",$DC$1&amp;(INDEX(価格設定!D$1:XFD$3,ROW(価格設定!$D$3),MATCH($AW240,価格設定!D$1:XFD$1,1))*100)&amp;"%")</f>
        <v/>
      </c>
      <c r="DD240" s="28" t="str">
        <f>IF(CP240="","",$DD$1&amp;(INDEX(価格設定!D$1:XFD$3,ROW(価格設定!$D$2),MATCH($AW240,価格設定!D$1:XFD$1,1))*100)&amp;"%")</f>
        <v/>
      </c>
      <c r="DE240" s="29" t="str">
        <f t="shared" si="484"/>
        <v/>
      </c>
      <c r="DG240" s="58" t="str">
        <f t="shared" si="485"/>
        <v/>
      </c>
      <c r="DH240" s="58" t="str">
        <f t="shared" si="486"/>
        <v/>
      </c>
      <c r="DI240" s="58" t="str">
        <f t="shared" si="487"/>
        <v/>
      </c>
      <c r="DJ240" s="85" t="str">
        <f t="shared" si="488"/>
        <v/>
      </c>
      <c r="DL240" s="58" t="str">
        <f>IF(COUNTIF(DG$3:DG$1048576,DG240)=COUNTIF($DG$3:$DG240,DG240),DG240,"")</f>
        <v/>
      </c>
      <c r="DM240" s="85" t="str">
        <f t="shared" si="489"/>
        <v/>
      </c>
      <c r="DN240" s="85" t="str">
        <f t="shared" si="415"/>
        <v/>
      </c>
      <c r="DO240" s="85" t="str">
        <f t="shared" si="415"/>
        <v/>
      </c>
      <c r="DP240" s="303"/>
      <c r="DQ240" s="17" t="str">
        <f t="shared" si="416"/>
        <v/>
      </c>
      <c r="DR240" s="17" t="str">
        <f t="shared" si="417"/>
        <v/>
      </c>
      <c r="DS240" s="17" t="str">
        <f t="shared" si="418"/>
        <v/>
      </c>
      <c r="DU240" s="16" t="str">
        <f t="shared" si="490"/>
        <v/>
      </c>
      <c r="DV240" s="16" t="str">
        <f>IF(DU240="","",COUNT($DU$3:DU240))</f>
        <v/>
      </c>
      <c r="DW240" s="16" t="str">
        <f t="shared" si="491"/>
        <v/>
      </c>
      <c r="DX240" s="16" t="str">
        <f t="shared" si="492"/>
        <v/>
      </c>
      <c r="DY240" s="16" t="str">
        <f>IF(DZ240="","",COUNTIF(DZ$3:DZ240,DZ240))</f>
        <v/>
      </c>
      <c r="DZ240" s="16" t="str">
        <f t="shared" si="493"/>
        <v/>
      </c>
      <c r="EA240" s="16" t="str">
        <f t="shared" si="494"/>
        <v/>
      </c>
      <c r="EB240" s="16" t="str">
        <f t="shared" si="495"/>
        <v/>
      </c>
      <c r="EC240" s="16" t="str">
        <f t="shared" si="496"/>
        <v/>
      </c>
      <c r="ED240" s="16" t="str">
        <f t="shared" si="497"/>
        <v/>
      </c>
      <c r="EE240" s="16" t="str">
        <f t="shared" si="498"/>
        <v/>
      </c>
      <c r="EF240" s="16" t="str">
        <f t="shared" si="499"/>
        <v/>
      </c>
      <c r="EG240" s="16" t="str">
        <f t="shared" si="500"/>
        <v/>
      </c>
      <c r="EH240" s="16" t="str">
        <f t="shared" si="501"/>
        <v/>
      </c>
      <c r="EI240" s="16" t="str">
        <f t="shared" si="502"/>
        <v/>
      </c>
      <c r="EJ240" s="16" t="str">
        <f t="shared" si="503"/>
        <v/>
      </c>
      <c r="EK240" s="16" t="str">
        <f t="shared" si="504"/>
        <v/>
      </c>
      <c r="EL240" s="58" t="str">
        <f t="shared" si="505"/>
        <v/>
      </c>
      <c r="EM240" s="58" t="str">
        <f>IF(OR($DZ240="",CR240=""),IF($EL240="","",$EL240),IF(OR(CR240="なし",CR240=0),領収書!$H$1,CR240))</f>
        <v/>
      </c>
      <c r="EN240" s="58" t="str">
        <f>IF(OR($DZ240="",CS240=""),IF($EL240="","",$EL240),IF(OR(CS240="なし",CS240=0),入力!$EN$1,CS240))</f>
        <v/>
      </c>
      <c r="EO240" s="63" t="str">
        <f t="shared" si="506"/>
        <v/>
      </c>
      <c r="EP240" s="63" t="str">
        <f t="shared" si="507"/>
        <v/>
      </c>
      <c r="ER240" s="16" t="str">
        <f>IF(AND(COUNTIF($ET$3:ET240,ET240)=1,ET240&lt;&gt;""),MAX($ER$3:ER239)+1,"")</f>
        <v/>
      </c>
      <c r="ES240" s="16" t="str">
        <f>IF(価格設定!B242="","",価格設定!B242)</f>
        <v/>
      </c>
      <c r="ET240" s="16" t="str">
        <f>IF(価格設定!C242="","",価格設定!C242)</f>
        <v/>
      </c>
      <c r="EV240" s="16" t="str">
        <f t="shared" si="419"/>
        <v/>
      </c>
      <c r="EW240" s="16" t="str">
        <f t="shared" si="508"/>
        <v/>
      </c>
    </row>
    <row r="241" spans="1:153" ht="30" customHeight="1" x14ac:dyDescent="0.2">
      <c r="A241" s="225"/>
      <c r="B241" s="212"/>
      <c r="C241" s="221"/>
      <c r="D241" s="164"/>
      <c r="E241" s="165"/>
      <c r="F241" s="166"/>
      <c r="G241" s="167"/>
      <c r="H241" s="179"/>
      <c r="I241" s="306"/>
      <c r="J241" s="169"/>
      <c r="K241" s="179"/>
      <c r="L241" s="186"/>
      <c r="M241" s="186"/>
      <c r="N241" s="168"/>
      <c r="O241" s="170"/>
      <c r="P241" s="212"/>
      <c r="Q241" s="179" t="str">
        <f>IFERROR(IF(H241="","",IFERROR(INDEX(価格設定!$B$5:$B$1048576,MATCH(H241,価格設定!$B$5:$B$1048576,0),0),INDEX(価格設定!$B$5:$B$1048576,MATCH("*"&amp;H241&amp;"*",価格設定!$B$5:$B$1048576,0),0))),H241)</f>
        <v/>
      </c>
      <c r="R241" s="250" t="str">
        <f>IFERROR(IF(Q241="",IF(K241="","",K241),IF(K241="",IF(INDEX(価格設定!$C$5:$C$1048576,MATCH(Q241,価格設定!$B$5:$B$1048576,0),0)=0,"",INDEX(価格設定!$C$5:$C$1048576,MATCH(Q241,価格設定!$B$5:$B$1048576,0),0)),IF(K241="なし","",K241))),"")</f>
        <v/>
      </c>
      <c r="S241" s="308" t="str">
        <f t="shared" si="420"/>
        <v/>
      </c>
      <c r="T241" s="126" t="str">
        <f>IFERROR(IF(J241="",IF(INDEX(価格設定!$E$5:$R$1048576,MATCH($Q241,価格設定!B$5:B$1048576,0),MATCH($AW241,価格設定!E$1:X$1,1))=0,"",INDEX(価格設定!$E$5:$R$1048576,MATCH($Q241,価格設定!B$5:B$1048576,0),MATCH($AW241,価格設定!E$1:X$1,1))),J241),"")</f>
        <v/>
      </c>
      <c r="U241" s="126" t="str">
        <f t="shared" si="421"/>
        <v/>
      </c>
      <c r="V241" s="132" t="str">
        <f t="shared" si="422"/>
        <v/>
      </c>
      <c r="W241" s="127" t="str">
        <f>IFERROR(IF(OR(T241="",T241&lt;0),"",IFERROR(INDEX(価格設定!E$2:X$3,IF(AND(K241=$K$1,$K$1&lt;&gt;""),ROW(価格設定!$D$3)-1,MATCH(INDEX(価格設定!$D$5:$D$1048576,MATCH(Q241,価格設定!$B$5:$B$1048576,0),0),価格設定!$D$2:$D$3,0)),MATCH($AW241,価格設定!E$1:X$1,1)),INDEX(価格設定!E$2:X$2,0,MATCH($AW241,価格設定!E$1:X$1,1)))),"")</f>
        <v/>
      </c>
      <c r="X241" s="126" t="str">
        <f t="shared" si="413"/>
        <v/>
      </c>
      <c r="Y241" s="128" t="str">
        <f t="shared" si="423"/>
        <v/>
      </c>
      <c r="Z241" s="126" t="str">
        <f t="shared" si="424"/>
        <v/>
      </c>
      <c r="AA241" s="129" t="str">
        <f t="shared" si="425"/>
        <v/>
      </c>
      <c r="AB241" s="126" t="str">
        <f t="shared" si="426"/>
        <v/>
      </c>
      <c r="AC241" s="280" t="str">
        <f t="shared" si="427"/>
        <v/>
      </c>
      <c r="AD241" s="15"/>
      <c r="AE241" s="204" t="str">
        <f>IF(AF241="","",COUNT($AF$3:AF241))</f>
        <v/>
      </c>
      <c r="AF241" s="206" t="str">
        <f t="shared" si="428"/>
        <v/>
      </c>
      <c r="AG241" s="204" t="str">
        <f t="shared" si="429"/>
        <v/>
      </c>
      <c r="AH241" s="204" t="str">
        <f t="shared" si="430"/>
        <v/>
      </c>
      <c r="AI241" s="287"/>
      <c r="AJ241" s="15"/>
      <c r="AK241" s="138" t="str">
        <f t="shared" si="431"/>
        <v/>
      </c>
      <c r="AL241" s="131" t="str">
        <f t="shared" si="432"/>
        <v/>
      </c>
      <c r="AM241" s="131" t="str">
        <f t="shared" si="433"/>
        <v/>
      </c>
      <c r="AN241" s="313" t="str">
        <f t="shared" si="434"/>
        <v/>
      </c>
      <c r="AO241" s="316" t="str">
        <f t="shared" si="435"/>
        <v/>
      </c>
      <c r="AP241" s="18"/>
      <c r="AQ241" s="3" t="str">
        <f>IF(F241="","",MAX($AQ$3:AQ240)+1)</f>
        <v/>
      </c>
      <c r="AR241" s="3" t="str">
        <f>IF(OR(AQ241="",BB241=""),"",MAX($AR$3:AR240)+1)</f>
        <v/>
      </c>
      <c r="AS241" s="3" t="str">
        <f>IF(CQ241="","",RANK(CQ241,CQ$3:CQ$1048576,1)+COUNTIF($CQ$3:CQ241,CQ241)-1)</f>
        <v/>
      </c>
      <c r="AT241" s="21" t="str">
        <f>IF(C241="",IF(OR(AND($H241&lt;&gt;"",C241=""),AND($F240=$F241,$AZ241&lt;&gt;""),COUNTA($H$3:$H$1048576,#REF!,$F$3:$F$1048576)&gt;COUNTA($H$3:$H241,#REF!,$F$3:$F241),$AZ241&lt;&gt;""),INDEX(AT$3:AT$1048576,MATCH(MAX($AQ$3:$AQ240),$AQ$3:$AQ$1048576,0),0),""),C241)</f>
        <v/>
      </c>
      <c r="AU241" s="21" t="str">
        <f>IF(D241="",IF(OR(AND($H241&lt;&gt;"",D241=""),AND($F240=$F241,$AZ241&lt;&gt;""),COUNTA($H$3:$H$1048576,#REF!,$F$3:$F$1048576)&gt;COUNTA($H$3:$H241,#REF!,$F$3:$F241),$AZ241&lt;&gt;""),INDEX(AU$3:AU$1048576,MATCH(MAX($AQ$3:$AQ240),$AQ$3:$AQ$1048576,0),0),""),D241)</f>
        <v/>
      </c>
      <c r="AV241" s="21" t="str">
        <f>IF(E241="",IF(OR(AND($H241&lt;&gt;"",E241=""),AND($F240=$F241,$AZ241&lt;&gt;""),COUNTA($H$3:$H$1048576,#REF!,$F$3:$F$1048576)&gt;COUNTA($H$3:$H241,#REF!,$F$3:$F241),$AZ241&lt;&gt;""),INDEX(AV$3:AV$1048576,MATCH(MAX($AQ$3:$AQ240),$AQ$3:$AQ$1048576,0),0),""),E241)</f>
        <v/>
      </c>
      <c r="AW241" s="24" t="str">
        <f t="shared" si="436"/>
        <v/>
      </c>
      <c r="AX241" s="13" t="str">
        <f t="shared" si="437"/>
        <v/>
      </c>
      <c r="AY241" s="4" t="str">
        <f t="shared" si="438"/>
        <v/>
      </c>
      <c r="AZ241" s="4" t="str">
        <f>IF(AX241="",IF(OR(AND(H241&lt;&gt;"",F241=""),COUNTA($H$3:$H$1048576)&gt;COUNTA($H$3:$H241)),INDEX(AX$3:AX241,MATCH(MAX($AQ$3:AQ241),AQ$3:AQ241,0),0),""),AX241)</f>
        <v/>
      </c>
      <c r="BA241" s="4" t="str">
        <f>IF(AY241="",IF(AND(H241&lt;&gt;"",F241=""),INDEX(AY$3:AY241,MATCH(MAX($AQ$3:AQ241),AQ$3:AQ241,0),0),""),AY241)</f>
        <v/>
      </c>
      <c r="BB241" s="82" t="str">
        <f>IF(BC241="","",RANK(BC241,BC$3:BC$1048576,1)+COUNTIF($BC$3:BC241,BC241)-1)</f>
        <v/>
      </c>
      <c r="BC241" s="139" t="str">
        <f t="shared" si="439"/>
        <v/>
      </c>
      <c r="BD241" s="46" t="str">
        <f t="shared" si="440"/>
        <v/>
      </c>
      <c r="BE241" s="46" t="str">
        <f t="shared" si="441"/>
        <v/>
      </c>
      <c r="BF241" s="46" t="str">
        <f t="shared" si="442"/>
        <v/>
      </c>
      <c r="BG241" s="4" t="str">
        <f t="shared" si="443"/>
        <v/>
      </c>
      <c r="BH241" s="180" t="str">
        <f t="shared" si="444"/>
        <v/>
      </c>
      <c r="BI241" s="16" t="str">
        <f t="shared" si="445"/>
        <v/>
      </c>
      <c r="BJ241" s="52" t="str">
        <f>IF(BI241="","",IF(W241="","",IF(AND(K241=$K$1,$K$1&lt;&gt;""),$BT$2,IFERROR(IF(INDEX(価格設定!$D$5:$D$1048576,MATCH(Q241,価格設定!$B$5:$B$1048576,0),0)=価格設定!$D$3,$BT$2,$BS$2),$BS$2))))</f>
        <v/>
      </c>
      <c r="BK241" s="16" t="str">
        <f>IF(BI241="","",IF(COUNTIF($BI$3:BI241,BI241)=1,1,IF(AND(BI240=BI241,BH241=""),BK240,COUNTIF($BH$3:BH241,BH241))))</f>
        <v/>
      </c>
      <c r="BL241" s="52" t="str">
        <f t="shared" si="446"/>
        <v/>
      </c>
      <c r="BM241" s="52" t="str">
        <f t="shared" si="447"/>
        <v/>
      </c>
      <c r="BN241" s="119" t="str">
        <f t="shared" si="448"/>
        <v/>
      </c>
      <c r="BO241" s="119" t="str">
        <f t="shared" si="449"/>
        <v/>
      </c>
      <c r="BP241" s="17" t="str">
        <f t="shared" si="450"/>
        <v/>
      </c>
      <c r="BQ241" s="17" t="str">
        <f t="shared" si="451"/>
        <v/>
      </c>
      <c r="BR241" s="17" t="str">
        <f>IF(OR(BP241="",COUNTIF($BO$3:BO241,BO241)&lt;&gt;1),"",SUMIF(BO$3:BO$1048576,BO241,BP$3:BP$1048576))</f>
        <v/>
      </c>
      <c r="BS241" s="17" t="str">
        <f t="shared" si="452"/>
        <v/>
      </c>
      <c r="BT241" s="17" t="str">
        <f t="shared" si="453"/>
        <v/>
      </c>
      <c r="BU241" s="17" t="str">
        <f t="shared" si="454"/>
        <v/>
      </c>
      <c r="BV241" s="24" t="str">
        <f t="shared" si="455"/>
        <v/>
      </c>
      <c r="BW241" s="24" t="str">
        <f t="shared" si="456"/>
        <v/>
      </c>
      <c r="BX241" s="24" t="str">
        <f t="shared" si="457"/>
        <v/>
      </c>
      <c r="BY241" s="26" t="str">
        <f t="shared" si="458"/>
        <v/>
      </c>
      <c r="BZ241" s="26" t="str">
        <f t="shared" si="459"/>
        <v/>
      </c>
      <c r="CA241" s="26" t="str">
        <f t="shared" si="460"/>
        <v/>
      </c>
      <c r="CB241" s="66" t="str">
        <f t="shared" si="461"/>
        <v/>
      </c>
      <c r="CC241" s="65" t="str">
        <f t="shared" si="462"/>
        <v/>
      </c>
      <c r="CD241" s="26" t="str">
        <f t="shared" si="463"/>
        <v/>
      </c>
      <c r="CE241" s="26" t="str">
        <f t="shared" si="464"/>
        <v/>
      </c>
      <c r="CF241" s="193" t="str">
        <f t="shared" si="465"/>
        <v/>
      </c>
      <c r="CG241" s="193" t="str">
        <f t="shared" si="466"/>
        <v/>
      </c>
      <c r="CH241" s="26" t="str">
        <f t="shared" si="467"/>
        <v/>
      </c>
      <c r="CI241" s="26" t="str">
        <f t="shared" si="468"/>
        <v/>
      </c>
      <c r="CJ241" s="65" t="str">
        <f t="shared" si="469"/>
        <v/>
      </c>
      <c r="CK241" s="65" t="str">
        <f t="shared" si="470"/>
        <v/>
      </c>
      <c r="CL241" s="64" t="str">
        <f t="shared" si="471"/>
        <v/>
      </c>
      <c r="CM241" s="64" t="str">
        <f t="shared" si="472"/>
        <v/>
      </c>
      <c r="CN241" s="65" t="str">
        <f t="shared" si="473"/>
        <v/>
      </c>
      <c r="CP241" s="63" t="str">
        <f>IF(BH241="","",MAX($CP$3:CP240)+1)</f>
        <v/>
      </c>
      <c r="CQ241" s="24" t="str">
        <f t="shared" si="474"/>
        <v/>
      </c>
      <c r="CR241" s="24" t="str">
        <f t="shared" si="475"/>
        <v/>
      </c>
      <c r="CS241" s="24" t="str">
        <f t="shared" si="476"/>
        <v/>
      </c>
      <c r="CT241" s="58" t="str">
        <f>IF(BO241="","",COUNTIF($BO$3:BO241,BO241)&amp;"@"&amp;BO241)</f>
        <v/>
      </c>
      <c r="CU241" s="16" t="str">
        <f t="shared" si="414"/>
        <v/>
      </c>
      <c r="CV241" s="63" t="str">
        <f t="shared" si="477"/>
        <v/>
      </c>
      <c r="CW241" s="16" t="str">
        <f t="shared" si="478"/>
        <v/>
      </c>
      <c r="CX241" s="16" t="str">
        <f t="shared" si="479"/>
        <v/>
      </c>
      <c r="CY241" s="16" t="str">
        <f t="shared" si="480"/>
        <v/>
      </c>
      <c r="CZ241" s="85" t="str">
        <f t="shared" si="481"/>
        <v/>
      </c>
      <c r="DA241" s="16" t="str">
        <f t="shared" si="482"/>
        <v/>
      </c>
      <c r="DB241" s="16" t="str">
        <f t="shared" si="483"/>
        <v/>
      </c>
      <c r="DC241" s="28" t="str">
        <f>IF(CP241="","",$DC$1&amp;(INDEX(価格設定!D$1:XFD$3,ROW(価格設定!$D$3),MATCH($AW241,価格設定!D$1:XFD$1,1))*100)&amp;"%")</f>
        <v/>
      </c>
      <c r="DD241" s="28" t="str">
        <f>IF(CP241="","",$DD$1&amp;(INDEX(価格設定!D$1:XFD$3,ROW(価格設定!$D$2),MATCH($AW241,価格設定!D$1:XFD$1,1))*100)&amp;"%")</f>
        <v/>
      </c>
      <c r="DE241" s="29" t="str">
        <f t="shared" si="484"/>
        <v/>
      </c>
      <c r="DG241" s="58" t="str">
        <f t="shared" si="485"/>
        <v/>
      </c>
      <c r="DH241" s="58" t="str">
        <f t="shared" si="486"/>
        <v/>
      </c>
      <c r="DI241" s="58" t="str">
        <f t="shared" si="487"/>
        <v/>
      </c>
      <c r="DJ241" s="85" t="str">
        <f t="shared" si="488"/>
        <v/>
      </c>
      <c r="DL241" s="58" t="str">
        <f>IF(COUNTIF(DG$3:DG$1048576,DG241)=COUNTIF($DG$3:$DG241,DG241),DG241,"")</f>
        <v/>
      </c>
      <c r="DM241" s="85" t="str">
        <f t="shared" si="489"/>
        <v/>
      </c>
      <c r="DN241" s="85" t="str">
        <f t="shared" si="415"/>
        <v/>
      </c>
      <c r="DO241" s="85" t="str">
        <f t="shared" si="415"/>
        <v/>
      </c>
      <c r="DP241" s="303"/>
      <c r="DQ241" s="17" t="str">
        <f t="shared" si="416"/>
        <v/>
      </c>
      <c r="DR241" s="17" t="str">
        <f t="shared" si="417"/>
        <v/>
      </c>
      <c r="DS241" s="17" t="str">
        <f t="shared" si="418"/>
        <v/>
      </c>
      <c r="DU241" s="16" t="str">
        <f t="shared" si="490"/>
        <v/>
      </c>
      <c r="DV241" s="16" t="str">
        <f>IF(DU241="","",COUNT($DU$3:DU241))</f>
        <v/>
      </c>
      <c r="DW241" s="16" t="str">
        <f t="shared" si="491"/>
        <v/>
      </c>
      <c r="DX241" s="16" t="str">
        <f t="shared" si="492"/>
        <v/>
      </c>
      <c r="DY241" s="16" t="str">
        <f>IF(DZ241="","",COUNTIF(DZ$3:DZ241,DZ241))</f>
        <v/>
      </c>
      <c r="DZ241" s="16" t="str">
        <f t="shared" si="493"/>
        <v/>
      </c>
      <c r="EA241" s="16" t="str">
        <f t="shared" si="494"/>
        <v/>
      </c>
      <c r="EB241" s="16" t="str">
        <f t="shared" si="495"/>
        <v/>
      </c>
      <c r="EC241" s="16" t="str">
        <f t="shared" si="496"/>
        <v/>
      </c>
      <c r="ED241" s="16" t="str">
        <f t="shared" si="497"/>
        <v/>
      </c>
      <c r="EE241" s="16" t="str">
        <f t="shared" si="498"/>
        <v/>
      </c>
      <c r="EF241" s="16" t="str">
        <f t="shared" si="499"/>
        <v/>
      </c>
      <c r="EG241" s="16" t="str">
        <f t="shared" si="500"/>
        <v/>
      </c>
      <c r="EH241" s="16" t="str">
        <f t="shared" si="501"/>
        <v/>
      </c>
      <c r="EI241" s="16" t="str">
        <f t="shared" si="502"/>
        <v/>
      </c>
      <c r="EJ241" s="16" t="str">
        <f t="shared" si="503"/>
        <v/>
      </c>
      <c r="EK241" s="16" t="str">
        <f t="shared" si="504"/>
        <v/>
      </c>
      <c r="EL241" s="58" t="str">
        <f t="shared" si="505"/>
        <v/>
      </c>
      <c r="EM241" s="58" t="str">
        <f>IF(OR($DZ241="",CR241=""),IF($EL241="","",$EL241),IF(OR(CR241="なし",CR241=0),領収書!$H$1,CR241))</f>
        <v/>
      </c>
      <c r="EN241" s="58" t="str">
        <f>IF(OR($DZ241="",CS241=""),IF($EL241="","",$EL241),IF(OR(CS241="なし",CS241=0),入力!$EN$1,CS241))</f>
        <v/>
      </c>
      <c r="EO241" s="63" t="str">
        <f t="shared" si="506"/>
        <v/>
      </c>
      <c r="EP241" s="63" t="str">
        <f t="shared" si="507"/>
        <v/>
      </c>
      <c r="ER241" s="16" t="str">
        <f>IF(AND(COUNTIF($ET$3:ET241,ET241)=1,ET241&lt;&gt;""),MAX($ER$3:ER240)+1,"")</f>
        <v/>
      </c>
      <c r="ES241" s="16" t="str">
        <f>IF(価格設定!B243="","",価格設定!B243)</f>
        <v/>
      </c>
      <c r="ET241" s="16" t="str">
        <f>IF(価格設定!C243="","",価格設定!C243)</f>
        <v/>
      </c>
      <c r="EV241" s="16" t="str">
        <f t="shared" si="419"/>
        <v/>
      </c>
      <c r="EW241" s="16" t="str">
        <f t="shared" si="508"/>
        <v/>
      </c>
    </row>
    <row r="242" spans="1:153" ht="30" customHeight="1" x14ac:dyDescent="0.2">
      <c r="A242" s="225"/>
      <c r="B242" s="212"/>
      <c r="C242" s="221"/>
      <c r="D242" s="164"/>
      <c r="E242" s="165"/>
      <c r="F242" s="166"/>
      <c r="G242" s="167"/>
      <c r="H242" s="179"/>
      <c r="I242" s="306"/>
      <c r="J242" s="169"/>
      <c r="K242" s="179"/>
      <c r="L242" s="186"/>
      <c r="M242" s="186"/>
      <c r="N242" s="168"/>
      <c r="O242" s="170"/>
      <c r="P242" s="212"/>
      <c r="Q242" s="179" t="str">
        <f>IFERROR(IF(H242="","",IFERROR(INDEX(価格設定!$B$5:$B$1048576,MATCH(H242,価格設定!$B$5:$B$1048576,0),0),INDEX(価格設定!$B$5:$B$1048576,MATCH("*"&amp;H242&amp;"*",価格設定!$B$5:$B$1048576,0),0))),H242)</f>
        <v/>
      </c>
      <c r="R242" s="250" t="str">
        <f>IFERROR(IF(Q242="",IF(K242="","",K242),IF(K242="",IF(INDEX(価格設定!$C$5:$C$1048576,MATCH(Q242,価格設定!$B$5:$B$1048576,0),0)=0,"",INDEX(価格設定!$C$5:$C$1048576,MATCH(Q242,価格設定!$B$5:$B$1048576,0),0)),IF(K242="なし","",K242))),"")</f>
        <v/>
      </c>
      <c r="S242" s="308" t="str">
        <f t="shared" si="420"/>
        <v/>
      </c>
      <c r="T242" s="126" t="str">
        <f>IFERROR(IF(J242="",IF(INDEX(価格設定!$E$5:$R$1048576,MATCH($Q242,価格設定!B$5:B$1048576,0),MATCH($AW242,価格設定!E$1:X$1,1))=0,"",INDEX(価格設定!$E$5:$R$1048576,MATCH($Q242,価格設定!B$5:B$1048576,0),MATCH($AW242,価格設定!E$1:X$1,1))),J242),"")</f>
        <v/>
      </c>
      <c r="U242" s="126" t="str">
        <f t="shared" si="421"/>
        <v/>
      </c>
      <c r="V242" s="132" t="str">
        <f t="shared" si="422"/>
        <v/>
      </c>
      <c r="W242" s="127" t="str">
        <f>IFERROR(IF(OR(T242="",T242&lt;0),"",IFERROR(INDEX(価格設定!E$2:X$3,IF(AND(K242=$K$1,$K$1&lt;&gt;""),ROW(価格設定!$D$3)-1,MATCH(INDEX(価格設定!$D$5:$D$1048576,MATCH(Q242,価格設定!$B$5:$B$1048576,0),0),価格設定!$D$2:$D$3,0)),MATCH($AW242,価格設定!E$1:X$1,1)),INDEX(価格設定!E$2:X$2,0,MATCH($AW242,価格設定!E$1:X$1,1)))),"")</f>
        <v/>
      </c>
      <c r="X242" s="126" t="str">
        <f t="shared" si="413"/>
        <v/>
      </c>
      <c r="Y242" s="128" t="str">
        <f t="shared" si="423"/>
        <v/>
      </c>
      <c r="Z242" s="126" t="str">
        <f t="shared" si="424"/>
        <v/>
      </c>
      <c r="AA242" s="129" t="str">
        <f t="shared" si="425"/>
        <v/>
      </c>
      <c r="AB242" s="126" t="str">
        <f t="shared" si="426"/>
        <v/>
      </c>
      <c r="AC242" s="280" t="str">
        <f t="shared" si="427"/>
        <v/>
      </c>
      <c r="AD242" s="15"/>
      <c r="AE242" s="204" t="str">
        <f>IF(AF242="","",COUNT($AF$3:AF242))</f>
        <v/>
      </c>
      <c r="AF242" s="206" t="str">
        <f t="shared" si="428"/>
        <v/>
      </c>
      <c r="AG242" s="204" t="str">
        <f t="shared" si="429"/>
        <v/>
      </c>
      <c r="AH242" s="204" t="str">
        <f t="shared" si="430"/>
        <v/>
      </c>
      <c r="AI242" s="287"/>
      <c r="AJ242" s="15"/>
      <c r="AK242" s="138" t="str">
        <f t="shared" si="431"/>
        <v/>
      </c>
      <c r="AL242" s="131" t="str">
        <f t="shared" si="432"/>
        <v/>
      </c>
      <c r="AM242" s="131" t="str">
        <f t="shared" si="433"/>
        <v/>
      </c>
      <c r="AN242" s="313" t="str">
        <f t="shared" si="434"/>
        <v/>
      </c>
      <c r="AO242" s="316" t="str">
        <f t="shared" si="435"/>
        <v/>
      </c>
      <c r="AP242" s="18"/>
      <c r="AQ242" s="3" t="str">
        <f>IF(F242="","",MAX($AQ$3:AQ241)+1)</f>
        <v/>
      </c>
      <c r="AR242" s="3" t="str">
        <f>IF(OR(AQ242="",BB242=""),"",MAX($AR$3:AR241)+1)</f>
        <v/>
      </c>
      <c r="AS242" s="3" t="str">
        <f>IF(CQ242="","",RANK(CQ242,CQ$3:CQ$1048576,1)+COUNTIF($CQ$3:CQ242,CQ242)-1)</f>
        <v/>
      </c>
      <c r="AT242" s="21" t="str">
        <f>IF(C242="",IF(OR(AND($H242&lt;&gt;"",C242=""),AND($F241=$F242,$AZ242&lt;&gt;""),COUNTA($H$3:$H$1048576,#REF!,$F$3:$F$1048576)&gt;COUNTA($H$3:$H242,#REF!,$F$3:$F242),$AZ242&lt;&gt;""),INDEX(AT$3:AT$1048576,MATCH(MAX($AQ$3:$AQ241),$AQ$3:$AQ$1048576,0),0),""),C242)</f>
        <v/>
      </c>
      <c r="AU242" s="21" t="str">
        <f>IF(D242="",IF(OR(AND($H242&lt;&gt;"",D242=""),AND($F241=$F242,$AZ242&lt;&gt;""),COUNTA($H$3:$H$1048576,#REF!,$F$3:$F$1048576)&gt;COUNTA($H$3:$H242,#REF!,$F$3:$F242),$AZ242&lt;&gt;""),INDEX(AU$3:AU$1048576,MATCH(MAX($AQ$3:$AQ241),$AQ$3:$AQ$1048576,0),0),""),D242)</f>
        <v/>
      </c>
      <c r="AV242" s="21" t="str">
        <f>IF(E242="",IF(OR(AND($H242&lt;&gt;"",E242=""),AND($F241=$F242,$AZ242&lt;&gt;""),COUNTA($H$3:$H$1048576,#REF!,$F$3:$F$1048576)&gt;COUNTA($H$3:$H242,#REF!,$F$3:$F242),$AZ242&lt;&gt;""),INDEX(AV$3:AV$1048576,MATCH(MAX($AQ$3:$AQ241),$AQ$3:$AQ$1048576,0),0),""),E242)</f>
        <v/>
      </c>
      <c r="AW242" s="24" t="str">
        <f t="shared" si="436"/>
        <v/>
      </c>
      <c r="AX242" s="13" t="str">
        <f t="shared" si="437"/>
        <v/>
      </c>
      <c r="AY242" s="4" t="str">
        <f t="shared" si="438"/>
        <v/>
      </c>
      <c r="AZ242" s="4" t="str">
        <f>IF(AX242="",IF(OR(AND(H242&lt;&gt;"",F242=""),COUNTA($H$3:$H$1048576)&gt;COUNTA($H$3:$H242)),INDEX(AX$3:AX242,MATCH(MAX($AQ$3:AQ242),AQ$3:AQ242,0),0),""),AX242)</f>
        <v/>
      </c>
      <c r="BA242" s="4" t="str">
        <f>IF(AY242="",IF(AND(H242&lt;&gt;"",F242=""),INDEX(AY$3:AY242,MATCH(MAX($AQ$3:AQ242),AQ$3:AQ242,0),0),""),AY242)</f>
        <v/>
      </c>
      <c r="BB242" s="82" t="str">
        <f>IF(BC242="","",RANK(BC242,BC$3:BC$1048576,1)+COUNTIF($BC$3:BC242,BC242)-1)</f>
        <v/>
      </c>
      <c r="BC242" s="139" t="str">
        <f t="shared" si="439"/>
        <v/>
      </c>
      <c r="BD242" s="46" t="str">
        <f t="shared" si="440"/>
        <v/>
      </c>
      <c r="BE242" s="46" t="str">
        <f t="shared" si="441"/>
        <v/>
      </c>
      <c r="BF242" s="46" t="str">
        <f t="shared" si="442"/>
        <v/>
      </c>
      <c r="BG242" s="4" t="str">
        <f t="shared" si="443"/>
        <v/>
      </c>
      <c r="BH242" s="180" t="str">
        <f t="shared" si="444"/>
        <v/>
      </c>
      <c r="BI242" s="16" t="str">
        <f t="shared" si="445"/>
        <v/>
      </c>
      <c r="BJ242" s="52" t="str">
        <f>IF(BI242="","",IF(W242="","",IF(AND(K242=$K$1,$K$1&lt;&gt;""),$BT$2,IFERROR(IF(INDEX(価格設定!$D$5:$D$1048576,MATCH(Q242,価格設定!$B$5:$B$1048576,0),0)=価格設定!$D$3,$BT$2,$BS$2),$BS$2))))</f>
        <v/>
      </c>
      <c r="BK242" s="16" t="str">
        <f>IF(BI242="","",IF(COUNTIF($BI$3:BI242,BI242)=1,1,IF(AND(BI241=BI242,BH242=""),BK241,COUNTIF($BH$3:BH242,BH242))))</f>
        <v/>
      </c>
      <c r="BL242" s="52" t="str">
        <f t="shared" si="446"/>
        <v/>
      </c>
      <c r="BM242" s="52" t="str">
        <f t="shared" si="447"/>
        <v/>
      </c>
      <c r="BN242" s="119" t="str">
        <f t="shared" si="448"/>
        <v/>
      </c>
      <c r="BO242" s="119" t="str">
        <f t="shared" si="449"/>
        <v/>
      </c>
      <c r="BP242" s="17" t="str">
        <f t="shared" si="450"/>
        <v/>
      </c>
      <c r="BQ242" s="17" t="str">
        <f t="shared" si="451"/>
        <v/>
      </c>
      <c r="BR242" s="17" t="str">
        <f>IF(OR(BP242="",COUNTIF($BO$3:BO242,BO242)&lt;&gt;1),"",SUMIF(BO$3:BO$1048576,BO242,BP$3:BP$1048576))</f>
        <v/>
      </c>
      <c r="BS242" s="17" t="str">
        <f t="shared" si="452"/>
        <v/>
      </c>
      <c r="BT242" s="17" t="str">
        <f t="shared" si="453"/>
        <v/>
      </c>
      <c r="BU242" s="17" t="str">
        <f t="shared" si="454"/>
        <v/>
      </c>
      <c r="BV242" s="24" t="str">
        <f t="shared" si="455"/>
        <v/>
      </c>
      <c r="BW242" s="24" t="str">
        <f t="shared" si="456"/>
        <v/>
      </c>
      <c r="BX242" s="24" t="str">
        <f t="shared" si="457"/>
        <v/>
      </c>
      <c r="BY242" s="26" t="str">
        <f t="shared" si="458"/>
        <v/>
      </c>
      <c r="BZ242" s="26" t="str">
        <f t="shared" si="459"/>
        <v/>
      </c>
      <c r="CA242" s="26" t="str">
        <f t="shared" si="460"/>
        <v/>
      </c>
      <c r="CB242" s="66" t="str">
        <f t="shared" si="461"/>
        <v/>
      </c>
      <c r="CC242" s="65" t="str">
        <f t="shared" si="462"/>
        <v/>
      </c>
      <c r="CD242" s="26" t="str">
        <f t="shared" si="463"/>
        <v/>
      </c>
      <c r="CE242" s="26" t="str">
        <f t="shared" si="464"/>
        <v/>
      </c>
      <c r="CF242" s="193" t="str">
        <f t="shared" si="465"/>
        <v/>
      </c>
      <c r="CG242" s="193" t="str">
        <f t="shared" si="466"/>
        <v/>
      </c>
      <c r="CH242" s="26" t="str">
        <f t="shared" si="467"/>
        <v/>
      </c>
      <c r="CI242" s="26" t="str">
        <f t="shared" si="468"/>
        <v/>
      </c>
      <c r="CJ242" s="65" t="str">
        <f t="shared" si="469"/>
        <v/>
      </c>
      <c r="CK242" s="65" t="str">
        <f t="shared" si="470"/>
        <v/>
      </c>
      <c r="CL242" s="64" t="str">
        <f t="shared" si="471"/>
        <v/>
      </c>
      <c r="CM242" s="64" t="str">
        <f t="shared" si="472"/>
        <v/>
      </c>
      <c r="CN242" s="65" t="str">
        <f t="shared" si="473"/>
        <v/>
      </c>
      <c r="CP242" s="63" t="str">
        <f>IF(BH242="","",MAX($CP$3:CP241)+1)</f>
        <v/>
      </c>
      <c r="CQ242" s="24" t="str">
        <f t="shared" si="474"/>
        <v/>
      </c>
      <c r="CR242" s="24" t="str">
        <f t="shared" si="475"/>
        <v/>
      </c>
      <c r="CS242" s="24" t="str">
        <f t="shared" si="476"/>
        <v/>
      </c>
      <c r="CT242" s="58" t="str">
        <f>IF(BO242="","",COUNTIF($BO$3:BO242,BO242)&amp;"@"&amp;BO242)</f>
        <v/>
      </c>
      <c r="CU242" s="16" t="str">
        <f t="shared" si="414"/>
        <v/>
      </c>
      <c r="CV242" s="63" t="str">
        <f t="shared" si="477"/>
        <v/>
      </c>
      <c r="CW242" s="16" t="str">
        <f t="shared" si="478"/>
        <v/>
      </c>
      <c r="CX242" s="16" t="str">
        <f t="shared" si="479"/>
        <v/>
      </c>
      <c r="CY242" s="16" t="str">
        <f t="shared" si="480"/>
        <v/>
      </c>
      <c r="CZ242" s="85" t="str">
        <f t="shared" si="481"/>
        <v/>
      </c>
      <c r="DA242" s="16" t="str">
        <f t="shared" si="482"/>
        <v/>
      </c>
      <c r="DB242" s="16" t="str">
        <f t="shared" si="483"/>
        <v/>
      </c>
      <c r="DC242" s="28" t="str">
        <f>IF(CP242="","",$DC$1&amp;(INDEX(価格設定!D$1:XFD$3,ROW(価格設定!$D$3),MATCH($AW242,価格設定!D$1:XFD$1,1))*100)&amp;"%")</f>
        <v/>
      </c>
      <c r="DD242" s="28" t="str">
        <f>IF(CP242="","",$DD$1&amp;(INDEX(価格設定!D$1:XFD$3,ROW(価格設定!$D$2),MATCH($AW242,価格設定!D$1:XFD$1,1))*100)&amp;"%")</f>
        <v/>
      </c>
      <c r="DE242" s="29" t="str">
        <f t="shared" si="484"/>
        <v/>
      </c>
      <c r="DG242" s="58" t="str">
        <f t="shared" si="485"/>
        <v/>
      </c>
      <c r="DH242" s="58" t="str">
        <f t="shared" si="486"/>
        <v/>
      </c>
      <c r="DI242" s="58" t="str">
        <f t="shared" si="487"/>
        <v/>
      </c>
      <c r="DJ242" s="85" t="str">
        <f t="shared" si="488"/>
        <v/>
      </c>
      <c r="DL242" s="58" t="str">
        <f>IF(COUNTIF(DG$3:DG$1048576,DG242)=COUNTIF($DG$3:$DG242,DG242),DG242,"")</f>
        <v/>
      </c>
      <c r="DM242" s="85" t="str">
        <f t="shared" si="489"/>
        <v/>
      </c>
      <c r="DN242" s="85" t="str">
        <f t="shared" si="415"/>
        <v/>
      </c>
      <c r="DO242" s="85" t="str">
        <f t="shared" si="415"/>
        <v/>
      </c>
      <c r="DP242" s="303"/>
      <c r="DQ242" s="17" t="str">
        <f t="shared" si="416"/>
        <v/>
      </c>
      <c r="DR242" s="17" t="str">
        <f t="shared" si="417"/>
        <v/>
      </c>
      <c r="DS242" s="17" t="str">
        <f t="shared" si="418"/>
        <v/>
      </c>
      <c r="DU242" s="16" t="str">
        <f t="shared" si="490"/>
        <v/>
      </c>
      <c r="DV242" s="16" t="str">
        <f>IF(DU242="","",COUNT($DU$3:DU242))</f>
        <v/>
      </c>
      <c r="DW242" s="16" t="str">
        <f t="shared" si="491"/>
        <v/>
      </c>
      <c r="DX242" s="16" t="str">
        <f t="shared" si="492"/>
        <v/>
      </c>
      <c r="DY242" s="16" t="str">
        <f>IF(DZ242="","",COUNTIF(DZ$3:DZ242,DZ242))</f>
        <v/>
      </c>
      <c r="DZ242" s="16" t="str">
        <f t="shared" si="493"/>
        <v/>
      </c>
      <c r="EA242" s="16" t="str">
        <f t="shared" si="494"/>
        <v/>
      </c>
      <c r="EB242" s="16" t="str">
        <f t="shared" si="495"/>
        <v/>
      </c>
      <c r="EC242" s="16" t="str">
        <f t="shared" si="496"/>
        <v/>
      </c>
      <c r="ED242" s="16" t="str">
        <f t="shared" si="497"/>
        <v/>
      </c>
      <c r="EE242" s="16" t="str">
        <f t="shared" si="498"/>
        <v/>
      </c>
      <c r="EF242" s="16" t="str">
        <f t="shared" si="499"/>
        <v/>
      </c>
      <c r="EG242" s="16" t="str">
        <f t="shared" si="500"/>
        <v/>
      </c>
      <c r="EH242" s="16" t="str">
        <f t="shared" si="501"/>
        <v/>
      </c>
      <c r="EI242" s="16" t="str">
        <f t="shared" si="502"/>
        <v/>
      </c>
      <c r="EJ242" s="16" t="str">
        <f t="shared" si="503"/>
        <v/>
      </c>
      <c r="EK242" s="16" t="str">
        <f t="shared" si="504"/>
        <v/>
      </c>
      <c r="EL242" s="58" t="str">
        <f t="shared" si="505"/>
        <v/>
      </c>
      <c r="EM242" s="58" t="str">
        <f>IF(OR($DZ242="",CR242=""),IF($EL242="","",$EL242),IF(OR(CR242="なし",CR242=0),領収書!$H$1,CR242))</f>
        <v/>
      </c>
      <c r="EN242" s="58" t="str">
        <f>IF(OR($DZ242="",CS242=""),IF($EL242="","",$EL242),IF(OR(CS242="なし",CS242=0),入力!$EN$1,CS242))</f>
        <v/>
      </c>
      <c r="EO242" s="63" t="str">
        <f t="shared" si="506"/>
        <v/>
      </c>
      <c r="EP242" s="63" t="str">
        <f t="shared" si="507"/>
        <v/>
      </c>
      <c r="ER242" s="16" t="str">
        <f>IF(AND(COUNTIF($ET$3:ET242,ET242)=1,ET242&lt;&gt;""),MAX($ER$3:ER241)+1,"")</f>
        <v/>
      </c>
      <c r="ES242" s="16" t="str">
        <f>IF(価格設定!B244="","",価格設定!B244)</f>
        <v/>
      </c>
      <c r="ET242" s="16" t="str">
        <f>IF(価格設定!C244="","",価格設定!C244)</f>
        <v/>
      </c>
      <c r="EV242" s="16" t="str">
        <f t="shared" si="419"/>
        <v/>
      </c>
      <c r="EW242" s="16" t="str">
        <f t="shared" si="508"/>
        <v/>
      </c>
    </row>
    <row r="243" spans="1:153" ht="30" customHeight="1" x14ac:dyDescent="0.2">
      <c r="A243" s="225"/>
      <c r="B243" s="212"/>
      <c r="C243" s="221"/>
      <c r="D243" s="164"/>
      <c r="E243" s="165"/>
      <c r="F243" s="166"/>
      <c r="G243" s="167"/>
      <c r="H243" s="179"/>
      <c r="I243" s="306"/>
      <c r="J243" s="169"/>
      <c r="K243" s="179"/>
      <c r="L243" s="186"/>
      <c r="M243" s="186"/>
      <c r="N243" s="168"/>
      <c r="O243" s="170"/>
      <c r="P243" s="212"/>
      <c r="Q243" s="179" t="str">
        <f>IFERROR(IF(H243="","",IFERROR(INDEX(価格設定!$B$5:$B$1048576,MATCH(H243,価格設定!$B$5:$B$1048576,0),0),INDEX(価格設定!$B$5:$B$1048576,MATCH("*"&amp;H243&amp;"*",価格設定!$B$5:$B$1048576,0),0))),H243)</f>
        <v/>
      </c>
      <c r="R243" s="250" t="str">
        <f>IFERROR(IF(Q243="",IF(K243="","",K243),IF(K243="",IF(INDEX(価格設定!$C$5:$C$1048576,MATCH(Q243,価格設定!$B$5:$B$1048576,0),0)=0,"",INDEX(価格設定!$C$5:$C$1048576,MATCH(Q243,価格設定!$B$5:$B$1048576,0),0)),IF(K243="なし","",K243))),"")</f>
        <v/>
      </c>
      <c r="S243" s="308" t="str">
        <f t="shared" si="420"/>
        <v/>
      </c>
      <c r="T243" s="126" t="str">
        <f>IFERROR(IF(J243="",IF(INDEX(価格設定!$E$5:$R$1048576,MATCH($Q243,価格設定!B$5:B$1048576,0),MATCH($AW243,価格設定!E$1:X$1,1))=0,"",INDEX(価格設定!$E$5:$R$1048576,MATCH($Q243,価格設定!B$5:B$1048576,0),MATCH($AW243,価格設定!E$1:X$1,1))),J243),"")</f>
        <v/>
      </c>
      <c r="U243" s="126" t="str">
        <f t="shared" si="421"/>
        <v/>
      </c>
      <c r="V243" s="132" t="str">
        <f t="shared" si="422"/>
        <v/>
      </c>
      <c r="W243" s="127" t="str">
        <f>IFERROR(IF(OR(T243="",T243&lt;0),"",IFERROR(INDEX(価格設定!E$2:X$3,IF(AND(K243=$K$1,$K$1&lt;&gt;""),ROW(価格設定!$D$3)-1,MATCH(INDEX(価格設定!$D$5:$D$1048576,MATCH(Q243,価格設定!$B$5:$B$1048576,0),0),価格設定!$D$2:$D$3,0)),MATCH($AW243,価格設定!E$1:X$1,1)),INDEX(価格設定!E$2:X$2,0,MATCH($AW243,価格設定!E$1:X$1,1)))),"")</f>
        <v/>
      </c>
      <c r="X243" s="126" t="str">
        <f t="shared" si="413"/>
        <v/>
      </c>
      <c r="Y243" s="128" t="str">
        <f t="shared" si="423"/>
        <v/>
      </c>
      <c r="Z243" s="126" t="str">
        <f t="shared" si="424"/>
        <v/>
      </c>
      <c r="AA243" s="129" t="str">
        <f t="shared" si="425"/>
        <v/>
      </c>
      <c r="AB243" s="126" t="str">
        <f t="shared" si="426"/>
        <v/>
      </c>
      <c r="AC243" s="280" t="str">
        <f t="shared" si="427"/>
        <v/>
      </c>
      <c r="AD243" s="15"/>
      <c r="AE243" s="204" t="str">
        <f>IF(AF243="","",COUNT($AF$3:AF243))</f>
        <v/>
      </c>
      <c r="AF243" s="206" t="str">
        <f t="shared" si="428"/>
        <v/>
      </c>
      <c r="AG243" s="204" t="str">
        <f t="shared" si="429"/>
        <v/>
      </c>
      <c r="AH243" s="204" t="str">
        <f t="shared" si="430"/>
        <v/>
      </c>
      <c r="AI243" s="287"/>
      <c r="AJ243" s="15"/>
      <c r="AK243" s="138" t="str">
        <f t="shared" si="431"/>
        <v/>
      </c>
      <c r="AL243" s="131" t="str">
        <f t="shared" si="432"/>
        <v/>
      </c>
      <c r="AM243" s="131" t="str">
        <f t="shared" si="433"/>
        <v/>
      </c>
      <c r="AN243" s="313" t="str">
        <f t="shared" si="434"/>
        <v/>
      </c>
      <c r="AO243" s="316" t="str">
        <f t="shared" si="435"/>
        <v/>
      </c>
      <c r="AP243" s="18"/>
      <c r="AQ243" s="3" t="str">
        <f>IF(F243="","",MAX($AQ$3:AQ242)+1)</f>
        <v/>
      </c>
      <c r="AR243" s="3" t="str">
        <f>IF(OR(AQ243="",BB243=""),"",MAX($AR$3:AR242)+1)</f>
        <v/>
      </c>
      <c r="AS243" s="3" t="str">
        <f>IF(CQ243="","",RANK(CQ243,CQ$3:CQ$1048576,1)+COUNTIF($CQ$3:CQ243,CQ243)-1)</f>
        <v/>
      </c>
      <c r="AT243" s="21" t="str">
        <f>IF(C243="",IF(OR(AND($H243&lt;&gt;"",C243=""),AND($F242=$F243,$AZ243&lt;&gt;""),COUNTA($H$3:$H$1048576,#REF!,$F$3:$F$1048576)&gt;COUNTA($H$3:$H243,#REF!,$F$3:$F243),$AZ243&lt;&gt;""),INDEX(AT$3:AT$1048576,MATCH(MAX($AQ$3:$AQ242),$AQ$3:$AQ$1048576,0),0),""),C243)</f>
        <v/>
      </c>
      <c r="AU243" s="21" t="str">
        <f>IF(D243="",IF(OR(AND($H243&lt;&gt;"",D243=""),AND($F242=$F243,$AZ243&lt;&gt;""),COUNTA($H$3:$H$1048576,#REF!,$F$3:$F$1048576)&gt;COUNTA($H$3:$H243,#REF!,$F$3:$F243),$AZ243&lt;&gt;""),INDEX(AU$3:AU$1048576,MATCH(MAX($AQ$3:$AQ242),$AQ$3:$AQ$1048576,0),0),""),D243)</f>
        <v/>
      </c>
      <c r="AV243" s="21" t="str">
        <f>IF(E243="",IF(OR(AND($H243&lt;&gt;"",E243=""),AND($F242=$F243,$AZ243&lt;&gt;""),COUNTA($H$3:$H$1048576,#REF!,$F$3:$F$1048576)&gt;COUNTA($H$3:$H243,#REF!,$F$3:$F243),$AZ243&lt;&gt;""),INDEX(AV$3:AV$1048576,MATCH(MAX($AQ$3:$AQ242),$AQ$3:$AQ$1048576,0),0),""),E243)</f>
        <v/>
      </c>
      <c r="AW243" s="24" t="str">
        <f t="shared" si="436"/>
        <v/>
      </c>
      <c r="AX243" s="13" t="str">
        <f t="shared" si="437"/>
        <v/>
      </c>
      <c r="AY243" s="4" t="str">
        <f t="shared" si="438"/>
        <v/>
      </c>
      <c r="AZ243" s="4" t="str">
        <f>IF(AX243="",IF(OR(AND(H243&lt;&gt;"",F243=""),COUNTA($H$3:$H$1048576)&gt;COUNTA($H$3:$H243)),INDEX(AX$3:AX243,MATCH(MAX($AQ$3:AQ243),AQ$3:AQ243,0),0),""),AX243)</f>
        <v/>
      </c>
      <c r="BA243" s="4" t="str">
        <f>IF(AY243="",IF(AND(H243&lt;&gt;"",F243=""),INDEX(AY$3:AY243,MATCH(MAX($AQ$3:AQ243),AQ$3:AQ243,0),0),""),AY243)</f>
        <v/>
      </c>
      <c r="BB243" s="82" t="str">
        <f>IF(BC243="","",RANK(BC243,BC$3:BC$1048576,1)+COUNTIF($BC$3:BC243,BC243)-1)</f>
        <v/>
      </c>
      <c r="BC243" s="139" t="str">
        <f t="shared" si="439"/>
        <v/>
      </c>
      <c r="BD243" s="46" t="str">
        <f t="shared" si="440"/>
        <v/>
      </c>
      <c r="BE243" s="46" t="str">
        <f t="shared" si="441"/>
        <v/>
      </c>
      <c r="BF243" s="46" t="str">
        <f t="shared" si="442"/>
        <v/>
      </c>
      <c r="BG243" s="4" t="str">
        <f t="shared" si="443"/>
        <v/>
      </c>
      <c r="BH243" s="180" t="str">
        <f t="shared" si="444"/>
        <v/>
      </c>
      <c r="BI243" s="16" t="str">
        <f t="shared" si="445"/>
        <v/>
      </c>
      <c r="BJ243" s="52" t="str">
        <f>IF(BI243="","",IF(W243="","",IF(AND(K243=$K$1,$K$1&lt;&gt;""),$BT$2,IFERROR(IF(INDEX(価格設定!$D$5:$D$1048576,MATCH(Q243,価格設定!$B$5:$B$1048576,0),0)=価格設定!$D$3,$BT$2,$BS$2),$BS$2))))</f>
        <v/>
      </c>
      <c r="BK243" s="16" t="str">
        <f>IF(BI243="","",IF(COUNTIF($BI$3:BI243,BI243)=1,1,IF(AND(BI242=BI243,BH243=""),BK242,COUNTIF($BH$3:BH243,BH243))))</f>
        <v/>
      </c>
      <c r="BL243" s="52" t="str">
        <f t="shared" si="446"/>
        <v/>
      </c>
      <c r="BM243" s="52" t="str">
        <f t="shared" si="447"/>
        <v/>
      </c>
      <c r="BN243" s="119" t="str">
        <f t="shared" si="448"/>
        <v/>
      </c>
      <c r="BO243" s="119" t="str">
        <f t="shared" si="449"/>
        <v/>
      </c>
      <c r="BP243" s="17" t="str">
        <f t="shared" si="450"/>
        <v/>
      </c>
      <c r="BQ243" s="17" t="str">
        <f t="shared" si="451"/>
        <v/>
      </c>
      <c r="BR243" s="17" t="str">
        <f>IF(OR(BP243="",COUNTIF($BO$3:BO243,BO243)&lt;&gt;1),"",SUMIF(BO$3:BO$1048576,BO243,BP$3:BP$1048576))</f>
        <v/>
      </c>
      <c r="BS243" s="17" t="str">
        <f t="shared" si="452"/>
        <v/>
      </c>
      <c r="BT243" s="17" t="str">
        <f t="shared" si="453"/>
        <v/>
      </c>
      <c r="BU243" s="17" t="str">
        <f t="shared" si="454"/>
        <v/>
      </c>
      <c r="BV243" s="24" t="str">
        <f t="shared" si="455"/>
        <v/>
      </c>
      <c r="BW243" s="24" t="str">
        <f t="shared" si="456"/>
        <v/>
      </c>
      <c r="BX243" s="24" t="str">
        <f t="shared" si="457"/>
        <v/>
      </c>
      <c r="BY243" s="26" t="str">
        <f t="shared" si="458"/>
        <v/>
      </c>
      <c r="BZ243" s="26" t="str">
        <f t="shared" si="459"/>
        <v/>
      </c>
      <c r="CA243" s="26" t="str">
        <f t="shared" si="460"/>
        <v/>
      </c>
      <c r="CB243" s="66" t="str">
        <f t="shared" si="461"/>
        <v/>
      </c>
      <c r="CC243" s="65" t="str">
        <f t="shared" si="462"/>
        <v/>
      </c>
      <c r="CD243" s="26" t="str">
        <f t="shared" si="463"/>
        <v/>
      </c>
      <c r="CE243" s="26" t="str">
        <f t="shared" si="464"/>
        <v/>
      </c>
      <c r="CF243" s="193" t="str">
        <f t="shared" si="465"/>
        <v/>
      </c>
      <c r="CG243" s="193" t="str">
        <f t="shared" si="466"/>
        <v/>
      </c>
      <c r="CH243" s="26" t="str">
        <f t="shared" si="467"/>
        <v/>
      </c>
      <c r="CI243" s="26" t="str">
        <f t="shared" si="468"/>
        <v/>
      </c>
      <c r="CJ243" s="65" t="str">
        <f t="shared" si="469"/>
        <v/>
      </c>
      <c r="CK243" s="65" t="str">
        <f t="shared" si="470"/>
        <v/>
      </c>
      <c r="CL243" s="64" t="str">
        <f t="shared" si="471"/>
        <v/>
      </c>
      <c r="CM243" s="64" t="str">
        <f t="shared" si="472"/>
        <v/>
      </c>
      <c r="CN243" s="65" t="str">
        <f t="shared" si="473"/>
        <v/>
      </c>
      <c r="CP243" s="63" t="str">
        <f>IF(BH243="","",MAX($CP$3:CP242)+1)</f>
        <v/>
      </c>
      <c r="CQ243" s="24" t="str">
        <f t="shared" si="474"/>
        <v/>
      </c>
      <c r="CR243" s="24" t="str">
        <f t="shared" si="475"/>
        <v/>
      </c>
      <c r="CS243" s="24" t="str">
        <f t="shared" si="476"/>
        <v/>
      </c>
      <c r="CT243" s="58" t="str">
        <f>IF(BO243="","",COUNTIF($BO$3:BO243,BO243)&amp;"@"&amp;BO243)</f>
        <v/>
      </c>
      <c r="CU243" s="16" t="str">
        <f t="shared" si="414"/>
        <v/>
      </c>
      <c r="CV243" s="63" t="str">
        <f t="shared" si="477"/>
        <v/>
      </c>
      <c r="CW243" s="16" t="str">
        <f t="shared" si="478"/>
        <v/>
      </c>
      <c r="CX243" s="16" t="str">
        <f t="shared" si="479"/>
        <v/>
      </c>
      <c r="CY243" s="16" t="str">
        <f t="shared" si="480"/>
        <v/>
      </c>
      <c r="CZ243" s="85" t="str">
        <f t="shared" si="481"/>
        <v/>
      </c>
      <c r="DA243" s="16" t="str">
        <f t="shared" si="482"/>
        <v/>
      </c>
      <c r="DB243" s="16" t="str">
        <f t="shared" si="483"/>
        <v/>
      </c>
      <c r="DC243" s="28" t="str">
        <f>IF(CP243="","",$DC$1&amp;(INDEX(価格設定!D$1:XFD$3,ROW(価格設定!$D$3),MATCH($AW243,価格設定!D$1:XFD$1,1))*100)&amp;"%")</f>
        <v/>
      </c>
      <c r="DD243" s="28" t="str">
        <f>IF(CP243="","",$DD$1&amp;(INDEX(価格設定!D$1:XFD$3,ROW(価格設定!$D$2),MATCH($AW243,価格設定!D$1:XFD$1,1))*100)&amp;"%")</f>
        <v/>
      </c>
      <c r="DE243" s="29" t="str">
        <f t="shared" si="484"/>
        <v/>
      </c>
      <c r="DG243" s="58" t="str">
        <f t="shared" si="485"/>
        <v/>
      </c>
      <c r="DH243" s="58" t="str">
        <f t="shared" si="486"/>
        <v/>
      </c>
      <c r="DI243" s="58" t="str">
        <f t="shared" si="487"/>
        <v/>
      </c>
      <c r="DJ243" s="85" t="str">
        <f t="shared" si="488"/>
        <v/>
      </c>
      <c r="DL243" s="58" t="str">
        <f>IF(COUNTIF(DG$3:DG$1048576,DG243)=COUNTIF($DG$3:$DG243,DG243),DG243,"")</f>
        <v/>
      </c>
      <c r="DM243" s="85" t="str">
        <f t="shared" si="489"/>
        <v/>
      </c>
      <c r="DN243" s="85" t="str">
        <f t="shared" si="415"/>
        <v/>
      </c>
      <c r="DO243" s="85" t="str">
        <f t="shared" si="415"/>
        <v/>
      </c>
      <c r="DP243" s="303"/>
      <c r="DQ243" s="17" t="str">
        <f t="shared" si="416"/>
        <v/>
      </c>
      <c r="DR243" s="17" t="str">
        <f t="shared" si="417"/>
        <v/>
      </c>
      <c r="DS243" s="17" t="str">
        <f t="shared" si="418"/>
        <v/>
      </c>
      <c r="DU243" s="16" t="str">
        <f t="shared" si="490"/>
        <v/>
      </c>
      <c r="DV243" s="16" t="str">
        <f>IF(DU243="","",COUNT($DU$3:DU243))</f>
        <v/>
      </c>
      <c r="DW243" s="16" t="str">
        <f t="shared" si="491"/>
        <v/>
      </c>
      <c r="DX243" s="16" t="str">
        <f t="shared" si="492"/>
        <v/>
      </c>
      <c r="DY243" s="16" t="str">
        <f>IF(DZ243="","",COUNTIF(DZ$3:DZ243,DZ243))</f>
        <v/>
      </c>
      <c r="DZ243" s="16" t="str">
        <f t="shared" si="493"/>
        <v/>
      </c>
      <c r="EA243" s="16" t="str">
        <f t="shared" si="494"/>
        <v/>
      </c>
      <c r="EB243" s="16" t="str">
        <f t="shared" si="495"/>
        <v/>
      </c>
      <c r="EC243" s="16" t="str">
        <f t="shared" si="496"/>
        <v/>
      </c>
      <c r="ED243" s="16" t="str">
        <f t="shared" si="497"/>
        <v/>
      </c>
      <c r="EE243" s="16" t="str">
        <f t="shared" si="498"/>
        <v/>
      </c>
      <c r="EF243" s="16" t="str">
        <f t="shared" si="499"/>
        <v/>
      </c>
      <c r="EG243" s="16" t="str">
        <f t="shared" si="500"/>
        <v/>
      </c>
      <c r="EH243" s="16" t="str">
        <f t="shared" si="501"/>
        <v/>
      </c>
      <c r="EI243" s="16" t="str">
        <f t="shared" si="502"/>
        <v/>
      </c>
      <c r="EJ243" s="16" t="str">
        <f t="shared" si="503"/>
        <v/>
      </c>
      <c r="EK243" s="16" t="str">
        <f t="shared" si="504"/>
        <v/>
      </c>
      <c r="EL243" s="58" t="str">
        <f t="shared" si="505"/>
        <v/>
      </c>
      <c r="EM243" s="58" t="str">
        <f>IF(OR($DZ243="",CR243=""),IF($EL243="","",$EL243),IF(OR(CR243="なし",CR243=0),領収書!$H$1,CR243))</f>
        <v/>
      </c>
      <c r="EN243" s="58" t="str">
        <f>IF(OR($DZ243="",CS243=""),IF($EL243="","",$EL243),IF(OR(CS243="なし",CS243=0),入力!$EN$1,CS243))</f>
        <v/>
      </c>
      <c r="EO243" s="63" t="str">
        <f t="shared" si="506"/>
        <v/>
      </c>
      <c r="EP243" s="63" t="str">
        <f t="shared" si="507"/>
        <v/>
      </c>
      <c r="ER243" s="16" t="str">
        <f>IF(AND(COUNTIF($ET$3:ET243,ET243)=1,ET243&lt;&gt;""),MAX($ER$3:ER242)+1,"")</f>
        <v/>
      </c>
      <c r="ES243" s="16" t="str">
        <f>IF(価格設定!B245="","",価格設定!B245)</f>
        <v/>
      </c>
      <c r="ET243" s="16" t="str">
        <f>IF(価格設定!C245="","",価格設定!C245)</f>
        <v/>
      </c>
      <c r="EV243" s="16" t="str">
        <f t="shared" si="419"/>
        <v/>
      </c>
      <c r="EW243" s="16" t="str">
        <f t="shared" si="508"/>
        <v/>
      </c>
    </row>
    <row r="244" spans="1:153" ht="30" customHeight="1" x14ac:dyDescent="0.2">
      <c r="A244" s="225"/>
      <c r="B244" s="212"/>
      <c r="C244" s="221"/>
      <c r="D244" s="164"/>
      <c r="E244" s="165"/>
      <c r="F244" s="166"/>
      <c r="G244" s="167"/>
      <c r="H244" s="179"/>
      <c r="I244" s="306"/>
      <c r="J244" s="169"/>
      <c r="K244" s="179"/>
      <c r="L244" s="186"/>
      <c r="M244" s="186"/>
      <c r="N244" s="168"/>
      <c r="O244" s="170"/>
      <c r="P244" s="212"/>
      <c r="Q244" s="179" t="str">
        <f>IFERROR(IF(H244="","",IFERROR(INDEX(価格設定!$B$5:$B$1048576,MATCH(H244,価格設定!$B$5:$B$1048576,0),0),INDEX(価格設定!$B$5:$B$1048576,MATCH("*"&amp;H244&amp;"*",価格設定!$B$5:$B$1048576,0),0))),H244)</f>
        <v/>
      </c>
      <c r="R244" s="250" t="str">
        <f>IFERROR(IF(Q244="",IF(K244="","",K244),IF(K244="",IF(INDEX(価格設定!$C$5:$C$1048576,MATCH(Q244,価格設定!$B$5:$B$1048576,0),0)=0,"",INDEX(価格設定!$C$5:$C$1048576,MATCH(Q244,価格設定!$B$5:$B$1048576,0),0)),IF(K244="なし","",K244))),"")</f>
        <v/>
      </c>
      <c r="S244" s="308" t="str">
        <f t="shared" si="420"/>
        <v/>
      </c>
      <c r="T244" s="126" t="str">
        <f>IFERROR(IF(J244="",IF(INDEX(価格設定!$E$5:$R$1048576,MATCH($Q244,価格設定!B$5:B$1048576,0),MATCH($AW244,価格設定!E$1:X$1,1))=0,"",INDEX(価格設定!$E$5:$R$1048576,MATCH($Q244,価格設定!B$5:B$1048576,0),MATCH($AW244,価格設定!E$1:X$1,1))),J244),"")</f>
        <v/>
      </c>
      <c r="U244" s="126" t="str">
        <f t="shared" si="421"/>
        <v/>
      </c>
      <c r="V244" s="132" t="str">
        <f t="shared" si="422"/>
        <v/>
      </c>
      <c r="W244" s="127" t="str">
        <f>IFERROR(IF(OR(T244="",T244&lt;0),"",IFERROR(INDEX(価格設定!E$2:X$3,IF(AND(K244=$K$1,$K$1&lt;&gt;""),ROW(価格設定!$D$3)-1,MATCH(INDEX(価格設定!$D$5:$D$1048576,MATCH(Q244,価格設定!$B$5:$B$1048576,0),0),価格設定!$D$2:$D$3,0)),MATCH($AW244,価格設定!E$1:X$1,1)),INDEX(価格設定!E$2:X$2,0,MATCH($AW244,価格設定!E$1:X$1,1)))),"")</f>
        <v/>
      </c>
      <c r="X244" s="126" t="str">
        <f t="shared" si="413"/>
        <v/>
      </c>
      <c r="Y244" s="128" t="str">
        <f t="shared" si="423"/>
        <v/>
      </c>
      <c r="Z244" s="126" t="str">
        <f t="shared" si="424"/>
        <v/>
      </c>
      <c r="AA244" s="129" t="str">
        <f t="shared" si="425"/>
        <v/>
      </c>
      <c r="AB244" s="126" t="str">
        <f t="shared" si="426"/>
        <v/>
      </c>
      <c r="AC244" s="280" t="str">
        <f t="shared" si="427"/>
        <v/>
      </c>
      <c r="AD244" s="15"/>
      <c r="AE244" s="204" t="str">
        <f>IF(AF244="","",COUNT($AF$3:AF244))</f>
        <v/>
      </c>
      <c r="AF244" s="206" t="str">
        <f t="shared" si="428"/>
        <v/>
      </c>
      <c r="AG244" s="204" t="str">
        <f t="shared" si="429"/>
        <v/>
      </c>
      <c r="AH244" s="204" t="str">
        <f t="shared" si="430"/>
        <v/>
      </c>
      <c r="AI244" s="287"/>
      <c r="AJ244" s="15"/>
      <c r="AK244" s="138" t="str">
        <f t="shared" si="431"/>
        <v/>
      </c>
      <c r="AL244" s="131" t="str">
        <f t="shared" si="432"/>
        <v/>
      </c>
      <c r="AM244" s="131" t="str">
        <f t="shared" si="433"/>
        <v/>
      </c>
      <c r="AN244" s="313" t="str">
        <f t="shared" si="434"/>
        <v/>
      </c>
      <c r="AO244" s="316" t="str">
        <f t="shared" si="435"/>
        <v/>
      </c>
      <c r="AP244" s="18"/>
      <c r="AQ244" s="3" t="str">
        <f>IF(F244="","",MAX($AQ$3:AQ243)+1)</f>
        <v/>
      </c>
      <c r="AR244" s="3" t="str">
        <f>IF(OR(AQ244="",BB244=""),"",MAX($AR$3:AR243)+1)</f>
        <v/>
      </c>
      <c r="AS244" s="3" t="str">
        <f>IF(CQ244="","",RANK(CQ244,CQ$3:CQ$1048576,1)+COUNTIF($CQ$3:CQ244,CQ244)-1)</f>
        <v/>
      </c>
      <c r="AT244" s="21" t="str">
        <f>IF(C244="",IF(OR(AND($H244&lt;&gt;"",C244=""),AND($F243=$F244,$AZ244&lt;&gt;""),COUNTA($H$3:$H$1048576,#REF!,$F$3:$F$1048576)&gt;COUNTA($H$3:$H244,#REF!,$F$3:$F244),$AZ244&lt;&gt;""),INDEX(AT$3:AT$1048576,MATCH(MAX($AQ$3:$AQ243),$AQ$3:$AQ$1048576,0),0),""),C244)</f>
        <v/>
      </c>
      <c r="AU244" s="21" t="str">
        <f>IF(D244="",IF(OR(AND($H244&lt;&gt;"",D244=""),AND($F243=$F244,$AZ244&lt;&gt;""),COUNTA($H$3:$H$1048576,#REF!,$F$3:$F$1048576)&gt;COUNTA($H$3:$H244,#REF!,$F$3:$F244),$AZ244&lt;&gt;""),INDEX(AU$3:AU$1048576,MATCH(MAX($AQ$3:$AQ243),$AQ$3:$AQ$1048576,0),0),""),D244)</f>
        <v/>
      </c>
      <c r="AV244" s="21" t="str">
        <f>IF(E244="",IF(OR(AND($H244&lt;&gt;"",E244=""),AND($F243=$F244,$AZ244&lt;&gt;""),COUNTA($H$3:$H$1048576,#REF!,$F$3:$F$1048576)&gt;COUNTA($H$3:$H244,#REF!,$F$3:$F244),$AZ244&lt;&gt;""),INDEX(AV$3:AV$1048576,MATCH(MAX($AQ$3:$AQ243),$AQ$3:$AQ$1048576,0),0),""),E244)</f>
        <v/>
      </c>
      <c r="AW244" s="24" t="str">
        <f t="shared" si="436"/>
        <v/>
      </c>
      <c r="AX244" s="13" t="str">
        <f t="shared" si="437"/>
        <v/>
      </c>
      <c r="AY244" s="4" t="str">
        <f t="shared" si="438"/>
        <v/>
      </c>
      <c r="AZ244" s="4" t="str">
        <f>IF(AX244="",IF(OR(AND(H244&lt;&gt;"",F244=""),COUNTA($H$3:$H$1048576)&gt;COUNTA($H$3:$H244)),INDEX(AX$3:AX244,MATCH(MAX($AQ$3:AQ244),AQ$3:AQ244,0),0),""),AX244)</f>
        <v/>
      </c>
      <c r="BA244" s="4" t="str">
        <f>IF(AY244="",IF(AND(H244&lt;&gt;"",F244=""),INDEX(AY$3:AY244,MATCH(MAX($AQ$3:AQ244),AQ$3:AQ244,0),0),""),AY244)</f>
        <v/>
      </c>
      <c r="BB244" s="82" t="str">
        <f>IF(BC244="","",RANK(BC244,BC$3:BC$1048576,1)+COUNTIF($BC$3:BC244,BC244)-1)</f>
        <v/>
      </c>
      <c r="BC244" s="139" t="str">
        <f t="shared" si="439"/>
        <v/>
      </c>
      <c r="BD244" s="46" t="str">
        <f t="shared" si="440"/>
        <v/>
      </c>
      <c r="BE244" s="46" t="str">
        <f t="shared" si="441"/>
        <v/>
      </c>
      <c r="BF244" s="46" t="str">
        <f t="shared" si="442"/>
        <v/>
      </c>
      <c r="BG244" s="4" t="str">
        <f t="shared" si="443"/>
        <v/>
      </c>
      <c r="BH244" s="180" t="str">
        <f t="shared" si="444"/>
        <v/>
      </c>
      <c r="BI244" s="16" t="str">
        <f t="shared" si="445"/>
        <v/>
      </c>
      <c r="BJ244" s="52" t="str">
        <f>IF(BI244="","",IF(W244="","",IF(AND(K244=$K$1,$K$1&lt;&gt;""),$BT$2,IFERROR(IF(INDEX(価格設定!$D$5:$D$1048576,MATCH(Q244,価格設定!$B$5:$B$1048576,0),0)=価格設定!$D$3,$BT$2,$BS$2),$BS$2))))</f>
        <v/>
      </c>
      <c r="BK244" s="16" t="str">
        <f>IF(BI244="","",IF(COUNTIF($BI$3:BI244,BI244)=1,1,IF(AND(BI243=BI244,BH244=""),BK243,COUNTIF($BH$3:BH244,BH244))))</f>
        <v/>
      </c>
      <c r="BL244" s="52" t="str">
        <f t="shared" si="446"/>
        <v/>
      </c>
      <c r="BM244" s="52" t="str">
        <f t="shared" si="447"/>
        <v/>
      </c>
      <c r="BN244" s="119" t="str">
        <f t="shared" si="448"/>
        <v/>
      </c>
      <c r="BO244" s="119" t="str">
        <f t="shared" si="449"/>
        <v/>
      </c>
      <c r="BP244" s="17" t="str">
        <f t="shared" si="450"/>
        <v/>
      </c>
      <c r="BQ244" s="17" t="str">
        <f t="shared" si="451"/>
        <v/>
      </c>
      <c r="BR244" s="17" t="str">
        <f>IF(OR(BP244="",COUNTIF($BO$3:BO244,BO244)&lt;&gt;1),"",SUMIF(BO$3:BO$1048576,BO244,BP$3:BP$1048576))</f>
        <v/>
      </c>
      <c r="BS244" s="17" t="str">
        <f t="shared" si="452"/>
        <v/>
      </c>
      <c r="BT244" s="17" t="str">
        <f t="shared" si="453"/>
        <v/>
      </c>
      <c r="BU244" s="17" t="str">
        <f t="shared" si="454"/>
        <v/>
      </c>
      <c r="BV244" s="24" t="str">
        <f t="shared" si="455"/>
        <v/>
      </c>
      <c r="BW244" s="24" t="str">
        <f t="shared" si="456"/>
        <v/>
      </c>
      <c r="BX244" s="24" t="str">
        <f t="shared" si="457"/>
        <v/>
      </c>
      <c r="BY244" s="26" t="str">
        <f t="shared" si="458"/>
        <v/>
      </c>
      <c r="BZ244" s="26" t="str">
        <f t="shared" si="459"/>
        <v/>
      </c>
      <c r="CA244" s="26" t="str">
        <f t="shared" si="460"/>
        <v/>
      </c>
      <c r="CB244" s="66" t="str">
        <f t="shared" si="461"/>
        <v/>
      </c>
      <c r="CC244" s="65" t="str">
        <f t="shared" si="462"/>
        <v/>
      </c>
      <c r="CD244" s="26" t="str">
        <f t="shared" si="463"/>
        <v/>
      </c>
      <c r="CE244" s="26" t="str">
        <f t="shared" si="464"/>
        <v/>
      </c>
      <c r="CF244" s="193" t="str">
        <f t="shared" si="465"/>
        <v/>
      </c>
      <c r="CG244" s="193" t="str">
        <f t="shared" si="466"/>
        <v/>
      </c>
      <c r="CH244" s="26" t="str">
        <f t="shared" si="467"/>
        <v/>
      </c>
      <c r="CI244" s="26" t="str">
        <f t="shared" si="468"/>
        <v/>
      </c>
      <c r="CJ244" s="65" t="str">
        <f t="shared" si="469"/>
        <v/>
      </c>
      <c r="CK244" s="65" t="str">
        <f t="shared" si="470"/>
        <v/>
      </c>
      <c r="CL244" s="64" t="str">
        <f t="shared" si="471"/>
        <v/>
      </c>
      <c r="CM244" s="64" t="str">
        <f t="shared" si="472"/>
        <v/>
      </c>
      <c r="CN244" s="65" t="str">
        <f t="shared" si="473"/>
        <v/>
      </c>
      <c r="CP244" s="63" t="str">
        <f>IF(BH244="","",MAX($CP$3:CP243)+1)</f>
        <v/>
      </c>
      <c r="CQ244" s="24" t="str">
        <f t="shared" si="474"/>
        <v/>
      </c>
      <c r="CR244" s="24" t="str">
        <f t="shared" si="475"/>
        <v/>
      </c>
      <c r="CS244" s="24" t="str">
        <f t="shared" si="476"/>
        <v/>
      </c>
      <c r="CT244" s="58" t="str">
        <f>IF(BO244="","",COUNTIF($BO$3:BO244,BO244)&amp;"@"&amp;BO244)</f>
        <v/>
      </c>
      <c r="CU244" s="16" t="str">
        <f t="shared" si="414"/>
        <v/>
      </c>
      <c r="CV244" s="63" t="str">
        <f t="shared" si="477"/>
        <v/>
      </c>
      <c r="CW244" s="16" t="str">
        <f t="shared" si="478"/>
        <v/>
      </c>
      <c r="CX244" s="16" t="str">
        <f t="shared" si="479"/>
        <v/>
      </c>
      <c r="CY244" s="16" t="str">
        <f t="shared" si="480"/>
        <v/>
      </c>
      <c r="CZ244" s="85" t="str">
        <f t="shared" si="481"/>
        <v/>
      </c>
      <c r="DA244" s="16" t="str">
        <f t="shared" si="482"/>
        <v/>
      </c>
      <c r="DB244" s="16" t="str">
        <f t="shared" si="483"/>
        <v/>
      </c>
      <c r="DC244" s="28" t="str">
        <f>IF(CP244="","",$DC$1&amp;(INDEX(価格設定!D$1:XFD$3,ROW(価格設定!$D$3),MATCH($AW244,価格設定!D$1:XFD$1,1))*100)&amp;"%")</f>
        <v/>
      </c>
      <c r="DD244" s="28" t="str">
        <f>IF(CP244="","",$DD$1&amp;(INDEX(価格設定!D$1:XFD$3,ROW(価格設定!$D$2),MATCH($AW244,価格設定!D$1:XFD$1,1))*100)&amp;"%")</f>
        <v/>
      </c>
      <c r="DE244" s="29" t="str">
        <f t="shared" si="484"/>
        <v/>
      </c>
      <c r="DG244" s="58" t="str">
        <f t="shared" si="485"/>
        <v/>
      </c>
      <c r="DH244" s="58" t="str">
        <f t="shared" si="486"/>
        <v/>
      </c>
      <c r="DI244" s="58" t="str">
        <f t="shared" si="487"/>
        <v/>
      </c>
      <c r="DJ244" s="85" t="str">
        <f t="shared" si="488"/>
        <v/>
      </c>
      <c r="DL244" s="58" t="str">
        <f>IF(COUNTIF(DG$3:DG$1048576,DG244)=COUNTIF($DG$3:$DG244,DG244),DG244,"")</f>
        <v/>
      </c>
      <c r="DM244" s="85" t="str">
        <f t="shared" si="489"/>
        <v/>
      </c>
      <c r="DN244" s="85" t="str">
        <f t="shared" si="415"/>
        <v/>
      </c>
      <c r="DO244" s="85" t="str">
        <f t="shared" si="415"/>
        <v/>
      </c>
      <c r="DP244" s="303"/>
      <c r="DQ244" s="17" t="str">
        <f t="shared" si="416"/>
        <v/>
      </c>
      <c r="DR244" s="17" t="str">
        <f t="shared" si="417"/>
        <v/>
      </c>
      <c r="DS244" s="17" t="str">
        <f t="shared" si="418"/>
        <v/>
      </c>
      <c r="DU244" s="16" t="str">
        <f t="shared" si="490"/>
        <v/>
      </c>
      <c r="DV244" s="16" t="str">
        <f>IF(DU244="","",COUNT($DU$3:DU244))</f>
        <v/>
      </c>
      <c r="DW244" s="16" t="str">
        <f t="shared" si="491"/>
        <v/>
      </c>
      <c r="DX244" s="16" t="str">
        <f t="shared" si="492"/>
        <v/>
      </c>
      <c r="DY244" s="16" t="str">
        <f>IF(DZ244="","",COUNTIF(DZ$3:DZ244,DZ244))</f>
        <v/>
      </c>
      <c r="DZ244" s="16" t="str">
        <f t="shared" si="493"/>
        <v/>
      </c>
      <c r="EA244" s="16" t="str">
        <f t="shared" si="494"/>
        <v/>
      </c>
      <c r="EB244" s="16" t="str">
        <f t="shared" si="495"/>
        <v/>
      </c>
      <c r="EC244" s="16" t="str">
        <f t="shared" si="496"/>
        <v/>
      </c>
      <c r="ED244" s="16" t="str">
        <f t="shared" si="497"/>
        <v/>
      </c>
      <c r="EE244" s="16" t="str">
        <f t="shared" si="498"/>
        <v/>
      </c>
      <c r="EF244" s="16" t="str">
        <f t="shared" si="499"/>
        <v/>
      </c>
      <c r="EG244" s="16" t="str">
        <f t="shared" si="500"/>
        <v/>
      </c>
      <c r="EH244" s="16" t="str">
        <f t="shared" si="501"/>
        <v/>
      </c>
      <c r="EI244" s="16" t="str">
        <f t="shared" si="502"/>
        <v/>
      </c>
      <c r="EJ244" s="16" t="str">
        <f t="shared" si="503"/>
        <v/>
      </c>
      <c r="EK244" s="16" t="str">
        <f t="shared" si="504"/>
        <v/>
      </c>
      <c r="EL244" s="58" t="str">
        <f t="shared" si="505"/>
        <v/>
      </c>
      <c r="EM244" s="58" t="str">
        <f>IF(OR($DZ244="",CR244=""),IF($EL244="","",$EL244),IF(OR(CR244="なし",CR244=0),領収書!$H$1,CR244))</f>
        <v/>
      </c>
      <c r="EN244" s="58" t="str">
        <f>IF(OR($DZ244="",CS244=""),IF($EL244="","",$EL244),IF(OR(CS244="なし",CS244=0),入力!$EN$1,CS244))</f>
        <v/>
      </c>
      <c r="EO244" s="63" t="str">
        <f t="shared" si="506"/>
        <v/>
      </c>
      <c r="EP244" s="63" t="str">
        <f t="shared" si="507"/>
        <v/>
      </c>
      <c r="ER244" s="16" t="str">
        <f>IF(AND(COUNTIF($ET$3:ET244,ET244)=1,ET244&lt;&gt;""),MAX($ER$3:ER243)+1,"")</f>
        <v/>
      </c>
      <c r="ES244" s="16" t="str">
        <f>IF(価格設定!B246="","",価格設定!B246)</f>
        <v/>
      </c>
      <c r="ET244" s="16" t="str">
        <f>IF(価格設定!C246="","",価格設定!C246)</f>
        <v/>
      </c>
      <c r="EV244" s="16" t="str">
        <f t="shared" si="419"/>
        <v/>
      </c>
      <c r="EW244" s="16" t="str">
        <f t="shared" si="508"/>
        <v/>
      </c>
    </row>
    <row r="245" spans="1:153" ht="30" customHeight="1" x14ac:dyDescent="0.2">
      <c r="A245" s="225"/>
      <c r="B245" s="212"/>
      <c r="C245" s="221"/>
      <c r="D245" s="164"/>
      <c r="E245" s="165"/>
      <c r="F245" s="166"/>
      <c r="G245" s="167"/>
      <c r="H245" s="179"/>
      <c r="I245" s="306"/>
      <c r="J245" s="169"/>
      <c r="K245" s="179"/>
      <c r="L245" s="186"/>
      <c r="M245" s="186"/>
      <c r="N245" s="168"/>
      <c r="O245" s="170"/>
      <c r="P245" s="212"/>
      <c r="Q245" s="179" t="str">
        <f>IFERROR(IF(H245="","",IFERROR(INDEX(価格設定!$B$5:$B$1048576,MATCH(H245,価格設定!$B$5:$B$1048576,0),0),INDEX(価格設定!$B$5:$B$1048576,MATCH("*"&amp;H245&amp;"*",価格設定!$B$5:$B$1048576,0),0))),H245)</f>
        <v/>
      </c>
      <c r="R245" s="250" t="str">
        <f>IFERROR(IF(Q245="",IF(K245="","",K245),IF(K245="",IF(INDEX(価格設定!$C$5:$C$1048576,MATCH(Q245,価格設定!$B$5:$B$1048576,0),0)=0,"",INDEX(価格設定!$C$5:$C$1048576,MATCH(Q245,価格設定!$B$5:$B$1048576,0),0)),IF(K245="なし","",K245))),"")</f>
        <v/>
      </c>
      <c r="S245" s="308" t="str">
        <f t="shared" si="420"/>
        <v/>
      </c>
      <c r="T245" s="126" t="str">
        <f>IFERROR(IF(J245="",IF(INDEX(価格設定!$E$5:$R$1048576,MATCH($Q245,価格設定!B$5:B$1048576,0),MATCH($AW245,価格設定!E$1:X$1,1))=0,"",INDEX(価格設定!$E$5:$R$1048576,MATCH($Q245,価格設定!B$5:B$1048576,0),MATCH($AW245,価格設定!E$1:X$1,1))),J245),"")</f>
        <v/>
      </c>
      <c r="U245" s="126" t="str">
        <f t="shared" si="421"/>
        <v/>
      </c>
      <c r="V245" s="132" t="str">
        <f t="shared" si="422"/>
        <v/>
      </c>
      <c r="W245" s="127" t="str">
        <f>IFERROR(IF(OR(T245="",T245&lt;0),"",IFERROR(INDEX(価格設定!E$2:X$3,IF(AND(K245=$K$1,$K$1&lt;&gt;""),ROW(価格設定!$D$3)-1,MATCH(INDEX(価格設定!$D$5:$D$1048576,MATCH(Q245,価格設定!$B$5:$B$1048576,0),0),価格設定!$D$2:$D$3,0)),MATCH($AW245,価格設定!E$1:X$1,1)),INDEX(価格設定!E$2:X$2,0,MATCH($AW245,価格設定!E$1:X$1,1)))),"")</f>
        <v/>
      </c>
      <c r="X245" s="126" t="str">
        <f t="shared" si="413"/>
        <v/>
      </c>
      <c r="Y245" s="128" t="str">
        <f t="shared" si="423"/>
        <v/>
      </c>
      <c r="Z245" s="126" t="str">
        <f t="shared" si="424"/>
        <v/>
      </c>
      <c r="AA245" s="129" t="str">
        <f t="shared" si="425"/>
        <v/>
      </c>
      <c r="AB245" s="126" t="str">
        <f t="shared" si="426"/>
        <v/>
      </c>
      <c r="AC245" s="280" t="str">
        <f t="shared" si="427"/>
        <v/>
      </c>
      <c r="AD245" s="15"/>
      <c r="AE245" s="204" t="str">
        <f>IF(AF245="","",COUNT($AF$3:AF245))</f>
        <v/>
      </c>
      <c r="AF245" s="206" t="str">
        <f t="shared" si="428"/>
        <v/>
      </c>
      <c r="AG245" s="204" t="str">
        <f t="shared" si="429"/>
        <v/>
      </c>
      <c r="AH245" s="204" t="str">
        <f t="shared" si="430"/>
        <v/>
      </c>
      <c r="AI245" s="287"/>
      <c r="AJ245" s="15"/>
      <c r="AK245" s="138" t="str">
        <f t="shared" si="431"/>
        <v/>
      </c>
      <c r="AL245" s="131" t="str">
        <f t="shared" si="432"/>
        <v/>
      </c>
      <c r="AM245" s="131" t="str">
        <f t="shared" si="433"/>
        <v/>
      </c>
      <c r="AN245" s="313" t="str">
        <f t="shared" si="434"/>
        <v/>
      </c>
      <c r="AO245" s="316" t="str">
        <f t="shared" si="435"/>
        <v/>
      </c>
      <c r="AP245" s="18"/>
      <c r="AQ245" s="3" t="str">
        <f>IF(F245="","",MAX($AQ$3:AQ244)+1)</f>
        <v/>
      </c>
      <c r="AR245" s="3" t="str">
        <f>IF(OR(AQ245="",BB245=""),"",MAX($AR$3:AR244)+1)</f>
        <v/>
      </c>
      <c r="AS245" s="3" t="str">
        <f>IF(CQ245="","",RANK(CQ245,CQ$3:CQ$1048576,1)+COUNTIF($CQ$3:CQ245,CQ245)-1)</f>
        <v/>
      </c>
      <c r="AT245" s="21" t="str">
        <f>IF(C245="",IF(OR(AND($H245&lt;&gt;"",C245=""),AND($F244=$F245,$AZ245&lt;&gt;""),COUNTA($H$3:$H$1048576,#REF!,$F$3:$F$1048576)&gt;COUNTA($H$3:$H245,#REF!,$F$3:$F245),$AZ245&lt;&gt;""),INDEX(AT$3:AT$1048576,MATCH(MAX($AQ$3:$AQ244),$AQ$3:$AQ$1048576,0),0),""),C245)</f>
        <v/>
      </c>
      <c r="AU245" s="21" t="str">
        <f>IF(D245="",IF(OR(AND($H245&lt;&gt;"",D245=""),AND($F244=$F245,$AZ245&lt;&gt;""),COUNTA($H$3:$H$1048576,#REF!,$F$3:$F$1048576)&gt;COUNTA($H$3:$H245,#REF!,$F$3:$F245),$AZ245&lt;&gt;""),INDEX(AU$3:AU$1048576,MATCH(MAX($AQ$3:$AQ244),$AQ$3:$AQ$1048576,0),0),""),D245)</f>
        <v/>
      </c>
      <c r="AV245" s="21" t="str">
        <f>IF(E245="",IF(OR(AND($H245&lt;&gt;"",E245=""),AND($F244=$F245,$AZ245&lt;&gt;""),COUNTA($H$3:$H$1048576,#REF!,$F$3:$F$1048576)&gt;COUNTA($H$3:$H245,#REF!,$F$3:$F245),$AZ245&lt;&gt;""),INDEX(AV$3:AV$1048576,MATCH(MAX($AQ$3:$AQ244),$AQ$3:$AQ$1048576,0),0),""),E245)</f>
        <v/>
      </c>
      <c r="AW245" s="24" t="str">
        <f t="shared" si="436"/>
        <v/>
      </c>
      <c r="AX245" s="13" t="str">
        <f t="shared" si="437"/>
        <v/>
      </c>
      <c r="AY245" s="4" t="str">
        <f t="shared" si="438"/>
        <v/>
      </c>
      <c r="AZ245" s="4" t="str">
        <f>IF(AX245="",IF(OR(AND(H245&lt;&gt;"",F245=""),COUNTA($H$3:$H$1048576)&gt;COUNTA($H$3:$H245)),INDEX(AX$3:AX245,MATCH(MAX($AQ$3:AQ245),AQ$3:AQ245,0),0),""),AX245)</f>
        <v/>
      </c>
      <c r="BA245" s="4" t="str">
        <f>IF(AY245="",IF(AND(H245&lt;&gt;"",F245=""),INDEX(AY$3:AY245,MATCH(MAX($AQ$3:AQ245),AQ$3:AQ245,0),0),""),AY245)</f>
        <v/>
      </c>
      <c r="BB245" s="82" t="str">
        <f>IF(BC245="","",RANK(BC245,BC$3:BC$1048576,1)+COUNTIF($BC$3:BC245,BC245)-1)</f>
        <v/>
      </c>
      <c r="BC245" s="139" t="str">
        <f t="shared" si="439"/>
        <v/>
      </c>
      <c r="BD245" s="46" t="str">
        <f t="shared" si="440"/>
        <v/>
      </c>
      <c r="BE245" s="46" t="str">
        <f t="shared" si="441"/>
        <v/>
      </c>
      <c r="BF245" s="46" t="str">
        <f t="shared" si="442"/>
        <v/>
      </c>
      <c r="BG245" s="4" t="str">
        <f t="shared" si="443"/>
        <v/>
      </c>
      <c r="BH245" s="180" t="str">
        <f t="shared" si="444"/>
        <v/>
      </c>
      <c r="BI245" s="16" t="str">
        <f t="shared" si="445"/>
        <v/>
      </c>
      <c r="BJ245" s="52" t="str">
        <f>IF(BI245="","",IF(W245="","",IF(AND(K245=$K$1,$K$1&lt;&gt;""),$BT$2,IFERROR(IF(INDEX(価格設定!$D$5:$D$1048576,MATCH(Q245,価格設定!$B$5:$B$1048576,0),0)=価格設定!$D$3,$BT$2,$BS$2),$BS$2))))</f>
        <v/>
      </c>
      <c r="BK245" s="16" t="str">
        <f>IF(BI245="","",IF(COUNTIF($BI$3:BI245,BI245)=1,1,IF(AND(BI244=BI245,BH245=""),BK244,COUNTIF($BH$3:BH245,BH245))))</f>
        <v/>
      </c>
      <c r="BL245" s="52" t="str">
        <f t="shared" si="446"/>
        <v/>
      </c>
      <c r="BM245" s="52" t="str">
        <f t="shared" si="447"/>
        <v/>
      </c>
      <c r="BN245" s="119" t="str">
        <f t="shared" si="448"/>
        <v/>
      </c>
      <c r="BO245" s="119" t="str">
        <f t="shared" si="449"/>
        <v/>
      </c>
      <c r="BP245" s="17" t="str">
        <f t="shared" si="450"/>
        <v/>
      </c>
      <c r="BQ245" s="17" t="str">
        <f t="shared" si="451"/>
        <v/>
      </c>
      <c r="BR245" s="17" t="str">
        <f>IF(OR(BP245="",COUNTIF($BO$3:BO245,BO245)&lt;&gt;1),"",SUMIF(BO$3:BO$1048576,BO245,BP$3:BP$1048576))</f>
        <v/>
      </c>
      <c r="BS245" s="17" t="str">
        <f t="shared" si="452"/>
        <v/>
      </c>
      <c r="BT245" s="17" t="str">
        <f t="shared" si="453"/>
        <v/>
      </c>
      <c r="BU245" s="17" t="str">
        <f t="shared" si="454"/>
        <v/>
      </c>
      <c r="BV245" s="24" t="str">
        <f t="shared" si="455"/>
        <v/>
      </c>
      <c r="BW245" s="24" t="str">
        <f t="shared" si="456"/>
        <v/>
      </c>
      <c r="BX245" s="24" t="str">
        <f t="shared" si="457"/>
        <v/>
      </c>
      <c r="BY245" s="26" t="str">
        <f t="shared" si="458"/>
        <v/>
      </c>
      <c r="BZ245" s="26" t="str">
        <f t="shared" si="459"/>
        <v/>
      </c>
      <c r="CA245" s="26" t="str">
        <f t="shared" si="460"/>
        <v/>
      </c>
      <c r="CB245" s="66" t="str">
        <f t="shared" si="461"/>
        <v/>
      </c>
      <c r="CC245" s="65" t="str">
        <f t="shared" si="462"/>
        <v/>
      </c>
      <c r="CD245" s="26" t="str">
        <f t="shared" si="463"/>
        <v/>
      </c>
      <c r="CE245" s="26" t="str">
        <f t="shared" si="464"/>
        <v/>
      </c>
      <c r="CF245" s="193" t="str">
        <f t="shared" si="465"/>
        <v/>
      </c>
      <c r="CG245" s="193" t="str">
        <f t="shared" si="466"/>
        <v/>
      </c>
      <c r="CH245" s="26" t="str">
        <f t="shared" si="467"/>
        <v/>
      </c>
      <c r="CI245" s="26" t="str">
        <f t="shared" si="468"/>
        <v/>
      </c>
      <c r="CJ245" s="65" t="str">
        <f t="shared" si="469"/>
        <v/>
      </c>
      <c r="CK245" s="65" t="str">
        <f t="shared" si="470"/>
        <v/>
      </c>
      <c r="CL245" s="64" t="str">
        <f t="shared" si="471"/>
        <v/>
      </c>
      <c r="CM245" s="64" t="str">
        <f t="shared" si="472"/>
        <v/>
      </c>
      <c r="CN245" s="65" t="str">
        <f t="shared" si="473"/>
        <v/>
      </c>
      <c r="CP245" s="63" t="str">
        <f>IF(BH245="","",MAX($CP$3:CP244)+1)</f>
        <v/>
      </c>
      <c r="CQ245" s="24" t="str">
        <f t="shared" si="474"/>
        <v/>
      </c>
      <c r="CR245" s="24" t="str">
        <f t="shared" si="475"/>
        <v/>
      </c>
      <c r="CS245" s="24" t="str">
        <f t="shared" si="476"/>
        <v/>
      </c>
      <c r="CT245" s="58" t="str">
        <f>IF(BO245="","",COUNTIF($BO$3:BO245,BO245)&amp;"@"&amp;BO245)</f>
        <v/>
      </c>
      <c r="CU245" s="16" t="str">
        <f t="shared" si="414"/>
        <v/>
      </c>
      <c r="CV245" s="63" t="str">
        <f t="shared" si="477"/>
        <v/>
      </c>
      <c r="CW245" s="16" t="str">
        <f t="shared" si="478"/>
        <v/>
      </c>
      <c r="CX245" s="16" t="str">
        <f t="shared" si="479"/>
        <v/>
      </c>
      <c r="CY245" s="16" t="str">
        <f t="shared" si="480"/>
        <v/>
      </c>
      <c r="CZ245" s="85" t="str">
        <f t="shared" si="481"/>
        <v/>
      </c>
      <c r="DA245" s="16" t="str">
        <f t="shared" si="482"/>
        <v/>
      </c>
      <c r="DB245" s="16" t="str">
        <f t="shared" si="483"/>
        <v/>
      </c>
      <c r="DC245" s="28" t="str">
        <f>IF(CP245="","",$DC$1&amp;(INDEX(価格設定!D$1:XFD$3,ROW(価格設定!$D$3),MATCH($AW245,価格設定!D$1:XFD$1,1))*100)&amp;"%")</f>
        <v/>
      </c>
      <c r="DD245" s="28" t="str">
        <f>IF(CP245="","",$DD$1&amp;(INDEX(価格設定!D$1:XFD$3,ROW(価格設定!$D$2),MATCH($AW245,価格設定!D$1:XFD$1,1))*100)&amp;"%")</f>
        <v/>
      </c>
      <c r="DE245" s="29" t="str">
        <f t="shared" si="484"/>
        <v/>
      </c>
      <c r="DG245" s="58" t="str">
        <f t="shared" si="485"/>
        <v/>
      </c>
      <c r="DH245" s="58" t="str">
        <f t="shared" si="486"/>
        <v/>
      </c>
      <c r="DI245" s="58" t="str">
        <f t="shared" si="487"/>
        <v/>
      </c>
      <c r="DJ245" s="85" t="str">
        <f t="shared" si="488"/>
        <v/>
      </c>
      <c r="DL245" s="58" t="str">
        <f>IF(COUNTIF(DG$3:DG$1048576,DG245)=COUNTIF($DG$3:$DG245,DG245),DG245,"")</f>
        <v/>
      </c>
      <c r="DM245" s="85" t="str">
        <f t="shared" si="489"/>
        <v/>
      </c>
      <c r="DN245" s="85" t="str">
        <f t="shared" si="415"/>
        <v/>
      </c>
      <c r="DO245" s="85" t="str">
        <f t="shared" si="415"/>
        <v/>
      </c>
      <c r="DP245" s="303"/>
      <c r="DQ245" s="17" t="str">
        <f t="shared" si="416"/>
        <v/>
      </c>
      <c r="DR245" s="17" t="str">
        <f t="shared" si="417"/>
        <v/>
      </c>
      <c r="DS245" s="17" t="str">
        <f t="shared" si="418"/>
        <v/>
      </c>
      <c r="DU245" s="16" t="str">
        <f t="shared" si="490"/>
        <v/>
      </c>
      <c r="DV245" s="16" t="str">
        <f>IF(DU245="","",COUNT($DU$3:DU245))</f>
        <v/>
      </c>
      <c r="DW245" s="16" t="str">
        <f t="shared" si="491"/>
        <v/>
      </c>
      <c r="DX245" s="16" t="str">
        <f t="shared" si="492"/>
        <v/>
      </c>
      <c r="DY245" s="16" t="str">
        <f>IF(DZ245="","",COUNTIF(DZ$3:DZ245,DZ245))</f>
        <v/>
      </c>
      <c r="DZ245" s="16" t="str">
        <f t="shared" si="493"/>
        <v/>
      </c>
      <c r="EA245" s="16" t="str">
        <f t="shared" si="494"/>
        <v/>
      </c>
      <c r="EB245" s="16" t="str">
        <f t="shared" si="495"/>
        <v/>
      </c>
      <c r="EC245" s="16" t="str">
        <f t="shared" si="496"/>
        <v/>
      </c>
      <c r="ED245" s="16" t="str">
        <f t="shared" si="497"/>
        <v/>
      </c>
      <c r="EE245" s="16" t="str">
        <f t="shared" si="498"/>
        <v/>
      </c>
      <c r="EF245" s="16" t="str">
        <f t="shared" si="499"/>
        <v/>
      </c>
      <c r="EG245" s="16" t="str">
        <f t="shared" si="500"/>
        <v/>
      </c>
      <c r="EH245" s="16" t="str">
        <f t="shared" si="501"/>
        <v/>
      </c>
      <c r="EI245" s="16" t="str">
        <f t="shared" si="502"/>
        <v/>
      </c>
      <c r="EJ245" s="16" t="str">
        <f t="shared" si="503"/>
        <v/>
      </c>
      <c r="EK245" s="16" t="str">
        <f t="shared" si="504"/>
        <v/>
      </c>
      <c r="EL245" s="58" t="str">
        <f t="shared" si="505"/>
        <v/>
      </c>
      <c r="EM245" s="58" t="str">
        <f>IF(OR($DZ245="",CR245=""),IF($EL245="","",$EL245),IF(OR(CR245="なし",CR245=0),領収書!$H$1,CR245))</f>
        <v/>
      </c>
      <c r="EN245" s="58" t="str">
        <f>IF(OR($DZ245="",CS245=""),IF($EL245="","",$EL245),IF(OR(CS245="なし",CS245=0),入力!$EN$1,CS245))</f>
        <v/>
      </c>
      <c r="EO245" s="63" t="str">
        <f t="shared" si="506"/>
        <v/>
      </c>
      <c r="EP245" s="63" t="str">
        <f t="shared" si="507"/>
        <v/>
      </c>
      <c r="ER245" s="16" t="str">
        <f>IF(AND(COUNTIF($ET$3:ET245,ET245)=1,ET245&lt;&gt;""),MAX($ER$3:ER244)+1,"")</f>
        <v/>
      </c>
      <c r="ES245" s="16" t="str">
        <f>IF(価格設定!B247="","",価格設定!B247)</f>
        <v/>
      </c>
      <c r="ET245" s="16" t="str">
        <f>IF(価格設定!C247="","",価格設定!C247)</f>
        <v/>
      </c>
      <c r="EV245" s="16" t="str">
        <f t="shared" si="419"/>
        <v/>
      </c>
      <c r="EW245" s="16" t="str">
        <f t="shared" si="508"/>
        <v/>
      </c>
    </row>
    <row r="246" spans="1:153" ht="30" customHeight="1" x14ac:dyDescent="0.2">
      <c r="A246" s="225"/>
      <c r="B246" s="212"/>
      <c r="C246" s="221"/>
      <c r="D246" s="164"/>
      <c r="E246" s="165"/>
      <c r="F246" s="166"/>
      <c r="G246" s="167"/>
      <c r="H246" s="179"/>
      <c r="I246" s="306"/>
      <c r="J246" s="169"/>
      <c r="K246" s="179"/>
      <c r="L246" s="186"/>
      <c r="M246" s="186"/>
      <c r="N246" s="168"/>
      <c r="O246" s="170"/>
      <c r="P246" s="212"/>
      <c r="Q246" s="179" t="str">
        <f>IFERROR(IF(H246="","",IFERROR(INDEX(価格設定!$B$5:$B$1048576,MATCH(H246,価格設定!$B$5:$B$1048576,0),0),INDEX(価格設定!$B$5:$B$1048576,MATCH("*"&amp;H246&amp;"*",価格設定!$B$5:$B$1048576,0),0))),H246)</f>
        <v/>
      </c>
      <c r="R246" s="250" t="str">
        <f>IFERROR(IF(Q246="",IF(K246="","",K246),IF(K246="",IF(INDEX(価格設定!$C$5:$C$1048576,MATCH(Q246,価格設定!$B$5:$B$1048576,0),0)=0,"",INDEX(価格設定!$C$5:$C$1048576,MATCH(Q246,価格設定!$B$5:$B$1048576,0),0)),IF(K246="なし","",K246))),"")</f>
        <v/>
      </c>
      <c r="S246" s="308" t="str">
        <f t="shared" si="420"/>
        <v/>
      </c>
      <c r="T246" s="126" t="str">
        <f>IFERROR(IF(J246="",IF(INDEX(価格設定!$E$5:$R$1048576,MATCH($Q246,価格設定!B$5:B$1048576,0),MATCH($AW246,価格設定!E$1:X$1,1))=0,"",INDEX(価格設定!$E$5:$R$1048576,MATCH($Q246,価格設定!B$5:B$1048576,0),MATCH($AW246,価格設定!E$1:X$1,1))),J246),"")</f>
        <v/>
      </c>
      <c r="U246" s="126" t="str">
        <f t="shared" si="421"/>
        <v/>
      </c>
      <c r="V246" s="132" t="str">
        <f t="shared" si="422"/>
        <v/>
      </c>
      <c r="W246" s="127" t="str">
        <f>IFERROR(IF(OR(T246="",T246&lt;0),"",IFERROR(INDEX(価格設定!E$2:X$3,IF(AND(K246=$K$1,$K$1&lt;&gt;""),ROW(価格設定!$D$3)-1,MATCH(INDEX(価格設定!$D$5:$D$1048576,MATCH(Q246,価格設定!$B$5:$B$1048576,0),0),価格設定!$D$2:$D$3,0)),MATCH($AW246,価格設定!E$1:X$1,1)),INDEX(価格設定!E$2:X$2,0,MATCH($AW246,価格設定!E$1:X$1,1)))),"")</f>
        <v/>
      </c>
      <c r="X246" s="126" t="str">
        <f t="shared" si="413"/>
        <v/>
      </c>
      <c r="Y246" s="128" t="str">
        <f t="shared" si="423"/>
        <v/>
      </c>
      <c r="Z246" s="126" t="str">
        <f t="shared" si="424"/>
        <v/>
      </c>
      <c r="AA246" s="129" t="str">
        <f t="shared" si="425"/>
        <v/>
      </c>
      <c r="AB246" s="126" t="str">
        <f t="shared" si="426"/>
        <v/>
      </c>
      <c r="AC246" s="280" t="str">
        <f t="shared" si="427"/>
        <v/>
      </c>
      <c r="AD246" s="15"/>
      <c r="AE246" s="204" t="str">
        <f>IF(AF246="","",COUNT($AF$3:AF246))</f>
        <v/>
      </c>
      <c r="AF246" s="206" t="str">
        <f t="shared" si="428"/>
        <v/>
      </c>
      <c r="AG246" s="204" t="str">
        <f t="shared" si="429"/>
        <v/>
      </c>
      <c r="AH246" s="204" t="str">
        <f t="shared" si="430"/>
        <v/>
      </c>
      <c r="AI246" s="287"/>
      <c r="AJ246" s="15"/>
      <c r="AK246" s="138" t="str">
        <f t="shared" si="431"/>
        <v/>
      </c>
      <c r="AL246" s="131" t="str">
        <f t="shared" si="432"/>
        <v/>
      </c>
      <c r="AM246" s="131" t="str">
        <f t="shared" si="433"/>
        <v/>
      </c>
      <c r="AN246" s="313" t="str">
        <f t="shared" si="434"/>
        <v/>
      </c>
      <c r="AO246" s="316" t="str">
        <f t="shared" si="435"/>
        <v/>
      </c>
      <c r="AP246" s="18"/>
      <c r="AQ246" s="3" t="str">
        <f>IF(F246="","",MAX($AQ$3:AQ245)+1)</f>
        <v/>
      </c>
      <c r="AR246" s="3" t="str">
        <f>IF(OR(AQ246="",BB246=""),"",MAX($AR$3:AR245)+1)</f>
        <v/>
      </c>
      <c r="AS246" s="3" t="str">
        <f>IF(CQ246="","",RANK(CQ246,CQ$3:CQ$1048576,1)+COUNTIF($CQ$3:CQ246,CQ246)-1)</f>
        <v/>
      </c>
      <c r="AT246" s="21" t="str">
        <f>IF(C246="",IF(OR(AND($H246&lt;&gt;"",C246=""),AND($F245=$F246,$AZ246&lt;&gt;""),COUNTA($H$3:$H$1048576,#REF!,$F$3:$F$1048576)&gt;COUNTA($H$3:$H246,#REF!,$F$3:$F246),$AZ246&lt;&gt;""),INDEX(AT$3:AT$1048576,MATCH(MAX($AQ$3:$AQ245),$AQ$3:$AQ$1048576,0),0),""),C246)</f>
        <v/>
      </c>
      <c r="AU246" s="21" t="str">
        <f>IF(D246="",IF(OR(AND($H246&lt;&gt;"",D246=""),AND($F245=$F246,$AZ246&lt;&gt;""),COUNTA($H$3:$H$1048576,#REF!,$F$3:$F$1048576)&gt;COUNTA($H$3:$H246,#REF!,$F$3:$F246),$AZ246&lt;&gt;""),INDEX(AU$3:AU$1048576,MATCH(MAX($AQ$3:$AQ245),$AQ$3:$AQ$1048576,0),0),""),D246)</f>
        <v/>
      </c>
      <c r="AV246" s="21" t="str">
        <f>IF(E246="",IF(OR(AND($H246&lt;&gt;"",E246=""),AND($F245=$F246,$AZ246&lt;&gt;""),COUNTA($H$3:$H$1048576,#REF!,$F$3:$F$1048576)&gt;COUNTA($H$3:$H246,#REF!,$F$3:$F246),$AZ246&lt;&gt;""),INDEX(AV$3:AV$1048576,MATCH(MAX($AQ$3:$AQ245),$AQ$3:$AQ$1048576,0),0),""),E246)</f>
        <v/>
      </c>
      <c r="AW246" s="24" t="str">
        <f t="shared" si="436"/>
        <v/>
      </c>
      <c r="AX246" s="13" t="str">
        <f t="shared" si="437"/>
        <v/>
      </c>
      <c r="AY246" s="4" t="str">
        <f t="shared" si="438"/>
        <v/>
      </c>
      <c r="AZ246" s="4" t="str">
        <f>IF(AX246="",IF(OR(AND(H246&lt;&gt;"",F246=""),COUNTA($H$3:$H$1048576)&gt;COUNTA($H$3:$H246)),INDEX(AX$3:AX246,MATCH(MAX($AQ$3:AQ246),AQ$3:AQ246,0),0),""),AX246)</f>
        <v/>
      </c>
      <c r="BA246" s="4" t="str">
        <f>IF(AY246="",IF(AND(H246&lt;&gt;"",F246=""),INDEX(AY$3:AY246,MATCH(MAX($AQ$3:AQ246),AQ$3:AQ246,0),0),""),AY246)</f>
        <v/>
      </c>
      <c r="BB246" s="82" t="str">
        <f>IF(BC246="","",RANK(BC246,BC$3:BC$1048576,1)+COUNTIF($BC$3:BC246,BC246)-1)</f>
        <v/>
      </c>
      <c r="BC246" s="139" t="str">
        <f t="shared" si="439"/>
        <v/>
      </c>
      <c r="BD246" s="46" t="str">
        <f t="shared" si="440"/>
        <v/>
      </c>
      <c r="BE246" s="46" t="str">
        <f t="shared" si="441"/>
        <v/>
      </c>
      <c r="BF246" s="46" t="str">
        <f t="shared" si="442"/>
        <v/>
      </c>
      <c r="BG246" s="4" t="str">
        <f t="shared" si="443"/>
        <v/>
      </c>
      <c r="BH246" s="180" t="str">
        <f t="shared" si="444"/>
        <v/>
      </c>
      <c r="BI246" s="16" t="str">
        <f t="shared" si="445"/>
        <v/>
      </c>
      <c r="BJ246" s="52" t="str">
        <f>IF(BI246="","",IF(W246="","",IF(AND(K246=$K$1,$K$1&lt;&gt;""),$BT$2,IFERROR(IF(INDEX(価格設定!$D$5:$D$1048576,MATCH(Q246,価格設定!$B$5:$B$1048576,0),0)=価格設定!$D$3,$BT$2,$BS$2),$BS$2))))</f>
        <v/>
      </c>
      <c r="BK246" s="16" t="str">
        <f>IF(BI246="","",IF(COUNTIF($BI$3:BI246,BI246)=1,1,IF(AND(BI245=BI246,BH246=""),BK245,COUNTIF($BH$3:BH246,BH246))))</f>
        <v/>
      </c>
      <c r="BL246" s="52" t="str">
        <f t="shared" si="446"/>
        <v/>
      </c>
      <c r="BM246" s="52" t="str">
        <f t="shared" si="447"/>
        <v/>
      </c>
      <c r="BN246" s="119" t="str">
        <f t="shared" si="448"/>
        <v/>
      </c>
      <c r="BO246" s="119" t="str">
        <f t="shared" si="449"/>
        <v/>
      </c>
      <c r="BP246" s="17" t="str">
        <f t="shared" si="450"/>
        <v/>
      </c>
      <c r="BQ246" s="17" t="str">
        <f t="shared" si="451"/>
        <v/>
      </c>
      <c r="BR246" s="17" t="str">
        <f>IF(OR(BP246="",COUNTIF($BO$3:BO246,BO246)&lt;&gt;1),"",SUMIF(BO$3:BO$1048576,BO246,BP$3:BP$1048576))</f>
        <v/>
      </c>
      <c r="BS246" s="17" t="str">
        <f t="shared" si="452"/>
        <v/>
      </c>
      <c r="BT246" s="17" t="str">
        <f t="shared" si="453"/>
        <v/>
      </c>
      <c r="BU246" s="17" t="str">
        <f t="shared" si="454"/>
        <v/>
      </c>
      <c r="BV246" s="24" t="str">
        <f t="shared" si="455"/>
        <v/>
      </c>
      <c r="BW246" s="24" t="str">
        <f t="shared" si="456"/>
        <v/>
      </c>
      <c r="BX246" s="24" t="str">
        <f t="shared" si="457"/>
        <v/>
      </c>
      <c r="BY246" s="26" t="str">
        <f t="shared" si="458"/>
        <v/>
      </c>
      <c r="BZ246" s="26" t="str">
        <f t="shared" si="459"/>
        <v/>
      </c>
      <c r="CA246" s="26" t="str">
        <f t="shared" si="460"/>
        <v/>
      </c>
      <c r="CB246" s="66" t="str">
        <f t="shared" si="461"/>
        <v/>
      </c>
      <c r="CC246" s="65" t="str">
        <f t="shared" si="462"/>
        <v/>
      </c>
      <c r="CD246" s="26" t="str">
        <f t="shared" si="463"/>
        <v/>
      </c>
      <c r="CE246" s="26" t="str">
        <f t="shared" si="464"/>
        <v/>
      </c>
      <c r="CF246" s="193" t="str">
        <f t="shared" si="465"/>
        <v/>
      </c>
      <c r="CG246" s="193" t="str">
        <f t="shared" si="466"/>
        <v/>
      </c>
      <c r="CH246" s="26" t="str">
        <f t="shared" si="467"/>
        <v/>
      </c>
      <c r="CI246" s="26" t="str">
        <f t="shared" si="468"/>
        <v/>
      </c>
      <c r="CJ246" s="65" t="str">
        <f t="shared" si="469"/>
        <v/>
      </c>
      <c r="CK246" s="65" t="str">
        <f t="shared" si="470"/>
        <v/>
      </c>
      <c r="CL246" s="64" t="str">
        <f t="shared" si="471"/>
        <v/>
      </c>
      <c r="CM246" s="64" t="str">
        <f t="shared" si="472"/>
        <v/>
      </c>
      <c r="CN246" s="65" t="str">
        <f t="shared" si="473"/>
        <v/>
      </c>
      <c r="CP246" s="63" t="str">
        <f>IF(BH246="","",MAX($CP$3:CP245)+1)</f>
        <v/>
      </c>
      <c r="CQ246" s="24" t="str">
        <f t="shared" si="474"/>
        <v/>
      </c>
      <c r="CR246" s="24" t="str">
        <f t="shared" si="475"/>
        <v/>
      </c>
      <c r="CS246" s="24" t="str">
        <f t="shared" si="476"/>
        <v/>
      </c>
      <c r="CT246" s="58" t="str">
        <f>IF(BO246="","",COUNTIF($BO$3:BO246,BO246)&amp;"@"&amp;BO246)</f>
        <v/>
      </c>
      <c r="CU246" s="16" t="str">
        <f t="shared" si="414"/>
        <v/>
      </c>
      <c r="CV246" s="63" t="str">
        <f t="shared" si="477"/>
        <v/>
      </c>
      <c r="CW246" s="16" t="str">
        <f t="shared" si="478"/>
        <v/>
      </c>
      <c r="CX246" s="16" t="str">
        <f t="shared" si="479"/>
        <v/>
      </c>
      <c r="CY246" s="16" t="str">
        <f t="shared" si="480"/>
        <v/>
      </c>
      <c r="CZ246" s="85" t="str">
        <f t="shared" si="481"/>
        <v/>
      </c>
      <c r="DA246" s="16" t="str">
        <f t="shared" si="482"/>
        <v/>
      </c>
      <c r="DB246" s="16" t="str">
        <f t="shared" si="483"/>
        <v/>
      </c>
      <c r="DC246" s="28" t="str">
        <f>IF(CP246="","",$DC$1&amp;(INDEX(価格設定!D$1:XFD$3,ROW(価格設定!$D$3),MATCH($AW246,価格設定!D$1:XFD$1,1))*100)&amp;"%")</f>
        <v/>
      </c>
      <c r="DD246" s="28" t="str">
        <f>IF(CP246="","",$DD$1&amp;(INDEX(価格設定!D$1:XFD$3,ROW(価格設定!$D$2),MATCH($AW246,価格設定!D$1:XFD$1,1))*100)&amp;"%")</f>
        <v/>
      </c>
      <c r="DE246" s="29" t="str">
        <f t="shared" si="484"/>
        <v/>
      </c>
      <c r="DG246" s="58" t="str">
        <f t="shared" si="485"/>
        <v/>
      </c>
      <c r="DH246" s="58" t="str">
        <f t="shared" si="486"/>
        <v/>
      </c>
      <c r="DI246" s="58" t="str">
        <f t="shared" si="487"/>
        <v/>
      </c>
      <c r="DJ246" s="85" t="str">
        <f t="shared" si="488"/>
        <v/>
      </c>
      <c r="DL246" s="58" t="str">
        <f>IF(COUNTIF(DG$3:DG$1048576,DG246)=COUNTIF($DG$3:$DG246,DG246),DG246,"")</f>
        <v/>
      </c>
      <c r="DM246" s="85" t="str">
        <f t="shared" si="489"/>
        <v/>
      </c>
      <c r="DN246" s="85" t="str">
        <f t="shared" si="415"/>
        <v/>
      </c>
      <c r="DO246" s="85" t="str">
        <f t="shared" si="415"/>
        <v/>
      </c>
      <c r="DP246" s="303"/>
      <c r="DQ246" s="17" t="str">
        <f t="shared" si="416"/>
        <v/>
      </c>
      <c r="DR246" s="17" t="str">
        <f t="shared" si="417"/>
        <v/>
      </c>
      <c r="DS246" s="17" t="str">
        <f t="shared" si="418"/>
        <v/>
      </c>
      <c r="DU246" s="16" t="str">
        <f t="shared" si="490"/>
        <v/>
      </c>
      <c r="DV246" s="16" t="str">
        <f>IF(DU246="","",COUNT($DU$3:DU246))</f>
        <v/>
      </c>
      <c r="DW246" s="16" t="str">
        <f t="shared" si="491"/>
        <v/>
      </c>
      <c r="DX246" s="16" t="str">
        <f t="shared" si="492"/>
        <v/>
      </c>
      <c r="DY246" s="16" t="str">
        <f>IF(DZ246="","",COUNTIF(DZ$3:DZ246,DZ246))</f>
        <v/>
      </c>
      <c r="DZ246" s="16" t="str">
        <f t="shared" si="493"/>
        <v/>
      </c>
      <c r="EA246" s="16" t="str">
        <f t="shared" si="494"/>
        <v/>
      </c>
      <c r="EB246" s="16" t="str">
        <f t="shared" si="495"/>
        <v/>
      </c>
      <c r="EC246" s="16" t="str">
        <f t="shared" si="496"/>
        <v/>
      </c>
      <c r="ED246" s="16" t="str">
        <f t="shared" si="497"/>
        <v/>
      </c>
      <c r="EE246" s="16" t="str">
        <f t="shared" si="498"/>
        <v/>
      </c>
      <c r="EF246" s="16" t="str">
        <f t="shared" si="499"/>
        <v/>
      </c>
      <c r="EG246" s="16" t="str">
        <f t="shared" si="500"/>
        <v/>
      </c>
      <c r="EH246" s="16" t="str">
        <f t="shared" si="501"/>
        <v/>
      </c>
      <c r="EI246" s="16" t="str">
        <f t="shared" si="502"/>
        <v/>
      </c>
      <c r="EJ246" s="16" t="str">
        <f t="shared" si="503"/>
        <v/>
      </c>
      <c r="EK246" s="16" t="str">
        <f t="shared" si="504"/>
        <v/>
      </c>
      <c r="EL246" s="58" t="str">
        <f t="shared" si="505"/>
        <v/>
      </c>
      <c r="EM246" s="58" t="str">
        <f>IF(OR($DZ246="",CR246=""),IF($EL246="","",$EL246),IF(OR(CR246="なし",CR246=0),領収書!$H$1,CR246))</f>
        <v/>
      </c>
      <c r="EN246" s="58" t="str">
        <f>IF(OR($DZ246="",CS246=""),IF($EL246="","",$EL246),IF(OR(CS246="なし",CS246=0),入力!$EN$1,CS246))</f>
        <v/>
      </c>
      <c r="EO246" s="63" t="str">
        <f t="shared" si="506"/>
        <v/>
      </c>
      <c r="EP246" s="63" t="str">
        <f t="shared" si="507"/>
        <v/>
      </c>
      <c r="ER246" s="16" t="str">
        <f>IF(AND(COUNTIF($ET$3:ET246,ET246)=1,ET246&lt;&gt;""),MAX($ER$3:ER245)+1,"")</f>
        <v/>
      </c>
      <c r="ES246" s="16" t="str">
        <f>IF(価格設定!B248="","",価格設定!B248)</f>
        <v/>
      </c>
      <c r="ET246" s="16" t="str">
        <f>IF(価格設定!C248="","",価格設定!C248)</f>
        <v/>
      </c>
      <c r="EV246" s="16" t="str">
        <f t="shared" si="419"/>
        <v/>
      </c>
      <c r="EW246" s="16" t="str">
        <f t="shared" si="508"/>
        <v/>
      </c>
    </row>
    <row r="247" spans="1:153" ht="30" customHeight="1" x14ac:dyDescent="0.2">
      <c r="A247" s="225"/>
      <c r="B247" s="212"/>
      <c r="C247" s="221"/>
      <c r="D247" s="164"/>
      <c r="E247" s="165"/>
      <c r="F247" s="166"/>
      <c r="G247" s="167"/>
      <c r="H247" s="179"/>
      <c r="I247" s="306"/>
      <c r="J247" s="169"/>
      <c r="K247" s="179"/>
      <c r="L247" s="186"/>
      <c r="M247" s="186"/>
      <c r="N247" s="168"/>
      <c r="O247" s="170"/>
      <c r="P247" s="212"/>
      <c r="Q247" s="179" t="str">
        <f>IFERROR(IF(H247="","",IFERROR(INDEX(価格設定!$B$5:$B$1048576,MATCH(H247,価格設定!$B$5:$B$1048576,0),0),INDEX(価格設定!$B$5:$B$1048576,MATCH("*"&amp;H247&amp;"*",価格設定!$B$5:$B$1048576,0),0))),H247)</f>
        <v/>
      </c>
      <c r="R247" s="250" t="str">
        <f>IFERROR(IF(Q247="",IF(K247="","",K247),IF(K247="",IF(INDEX(価格設定!$C$5:$C$1048576,MATCH(Q247,価格設定!$B$5:$B$1048576,0),0)=0,"",INDEX(価格設定!$C$5:$C$1048576,MATCH(Q247,価格設定!$B$5:$B$1048576,0),0)),IF(K247="なし","",K247))),"")</f>
        <v/>
      </c>
      <c r="S247" s="308" t="str">
        <f t="shared" si="420"/>
        <v/>
      </c>
      <c r="T247" s="126" t="str">
        <f>IFERROR(IF(J247="",IF(INDEX(価格設定!$E$5:$R$1048576,MATCH($Q247,価格設定!B$5:B$1048576,0),MATCH($AW247,価格設定!E$1:X$1,1))=0,"",INDEX(価格設定!$E$5:$R$1048576,MATCH($Q247,価格設定!B$5:B$1048576,0),MATCH($AW247,価格設定!E$1:X$1,1))),J247),"")</f>
        <v/>
      </c>
      <c r="U247" s="126" t="str">
        <f t="shared" si="421"/>
        <v/>
      </c>
      <c r="V247" s="132" t="str">
        <f t="shared" si="422"/>
        <v/>
      </c>
      <c r="W247" s="127" t="str">
        <f>IFERROR(IF(OR(T247="",T247&lt;0),"",IFERROR(INDEX(価格設定!E$2:X$3,IF(AND(K247=$K$1,$K$1&lt;&gt;""),ROW(価格設定!$D$3)-1,MATCH(INDEX(価格設定!$D$5:$D$1048576,MATCH(Q247,価格設定!$B$5:$B$1048576,0),0),価格設定!$D$2:$D$3,0)),MATCH($AW247,価格設定!E$1:X$1,1)),INDEX(価格設定!E$2:X$2,0,MATCH($AW247,価格設定!E$1:X$1,1)))),"")</f>
        <v/>
      </c>
      <c r="X247" s="126" t="str">
        <f t="shared" si="413"/>
        <v/>
      </c>
      <c r="Y247" s="128" t="str">
        <f t="shared" si="423"/>
        <v/>
      </c>
      <c r="Z247" s="126" t="str">
        <f t="shared" si="424"/>
        <v/>
      </c>
      <c r="AA247" s="129" t="str">
        <f t="shared" si="425"/>
        <v/>
      </c>
      <c r="AB247" s="126" t="str">
        <f t="shared" si="426"/>
        <v/>
      </c>
      <c r="AC247" s="280" t="str">
        <f t="shared" si="427"/>
        <v/>
      </c>
      <c r="AD247" s="15"/>
      <c r="AE247" s="204" t="str">
        <f>IF(AF247="","",COUNT($AF$3:AF247))</f>
        <v/>
      </c>
      <c r="AF247" s="206" t="str">
        <f t="shared" si="428"/>
        <v/>
      </c>
      <c r="AG247" s="204" t="str">
        <f t="shared" si="429"/>
        <v/>
      </c>
      <c r="AH247" s="204" t="str">
        <f t="shared" si="430"/>
        <v/>
      </c>
      <c r="AI247" s="287"/>
      <c r="AJ247" s="15"/>
      <c r="AK247" s="138" t="str">
        <f t="shared" si="431"/>
        <v/>
      </c>
      <c r="AL247" s="131" t="str">
        <f t="shared" si="432"/>
        <v/>
      </c>
      <c r="AM247" s="131" t="str">
        <f t="shared" si="433"/>
        <v/>
      </c>
      <c r="AN247" s="313" t="str">
        <f t="shared" si="434"/>
        <v/>
      </c>
      <c r="AO247" s="316" t="str">
        <f t="shared" si="435"/>
        <v/>
      </c>
      <c r="AP247" s="18"/>
      <c r="AQ247" s="3" t="str">
        <f>IF(F247="","",MAX($AQ$3:AQ246)+1)</f>
        <v/>
      </c>
      <c r="AR247" s="3" t="str">
        <f>IF(OR(AQ247="",BB247=""),"",MAX($AR$3:AR246)+1)</f>
        <v/>
      </c>
      <c r="AS247" s="3" t="str">
        <f>IF(CQ247="","",RANK(CQ247,CQ$3:CQ$1048576,1)+COUNTIF($CQ$3:CQ247,CQ247)-1)</f>
        <v/>
      </c>
      <c r="AT247" s="21" t="str">
        <f>IF(C247="",IF(OR(AND($H247&lt;&gt;"",C247=""),AND($F246=$F247,$AZ247&lt;&gt;""),COUNTA($H$3:$H$1048576,#REF!,$F$3:$F$1048576)&gt;COUNTA($H$3:$H247,#REF!,$F$3:$F247),$AZ247&lt;&gt;""),INDEX(AT$3:AT$1048576,MATCH(MAX($AQ$3:$AQ246),$AQ$3:$AQ$1048576,0),0),""),C247)</f>
        <v/>
      </c>
      <c r="AU247" s="21" t="str">
        <f>IF(D247="",IF(OR(AND($H247&lt;&gt;"",D247=""),AND($F246=$F247,$AZ247&lt;&gt;""),COUNTA($H$3:$H$1048576,#REF!,$F$3:$F$1048576)&gt;COUNTA($H$3:$H247,#REF!,$F$3:$F247),$AZ247&lt;&gt;""),INDEX(AU$3:AU$1048576,MATCH(MAX($AQ$3:$AQ246),$AQ$3:$AQ$1048576,0),0),""),D247)</f>
        <v/>
      </c>
      <c r="AV247" s="21" t="str">
        <f>IF(E247="",IF(OR(AND($H247&lt;&gt;"",E247=""),AND($F246=$F247,$AZ247&lt;&gt;""),COUNTA($H$3:$H$1048576,#REF!,$F$3:$F$1048576)&gt;COUNTA($H$3:$H247,#REF!,$F$3:$F247),$AZ247&lt;&gt;""),INDEX(AV$3:AV$1048576,MATCH(MAX($AQ$3:$AQ246),$AQ$3:$AQ$1048576,0),0),""),E247)</f>
        <v/>
      </c>
      <c r="AW247" s="24" t="str">
        <f t="shared" si="436"/>
        <v/>
      </c>
      <c r="AX247" s="13" t="str">
        <f t="shared" si="437"/>
        <v/>
      </c>
      <c r="AY247" s="4" t="str">
        <f t="shared" si="438"/>
        <v/>
      </c>
      <c r="AZ247" s="4" t="str">
        <f>IF(AX247="",IF(OR(AND(H247&lt;&gt;"",F247=""),COUNTA($H$3:$H$1048576)&gt;COUNTA($H$3:$H247)),INDEX(AX$3:AX247,MATCH(MAX($AQ$3:AQ247),AQ$3:AQ247,0),0),""),AX247)</f>
        <v/>
      </c>
      <c r="BA247" s="4" t="str">
        <f>IF(AY247="",IF(AND(H247&lt;&gt;"",F247=""),INDEX(AY$3:AY247,MATCH(MAX($AQ$3:AQ247),AQ$3:AQ247,0),0),""),AY247)</f>
        <v/>
      </c>
      <c r="BB247" s="82" t="str">
        <f>IF(BC247="","",RANK(BC247,BC$3:BC$1048576,1)+COUNTIF($BC$3:BC247,BC247)-1)</f>
        <v/>
      </c>
      <c r="BC247" s="139" t="str">
        <f t="shared" si="439"/>
        <v/>
      </c>
      <c r="BD247" s="46" t="str">
        <f t="shared" si="440"/>
        <v/>
      </c>
      <c r="BE247" s="46" t="str">
        <f t="shared" si="441"/>
        <v/>
      </c>
      <c r="BF247" s="46" t="str">
        <f t="shared" si="442"/>
        <v/>
      </c>
      <c r="BG247" s="4" t="str">
        <f t="shared" si="443"/>
        <v/>
      </c>
      <c r="BH247" s="180" t="str">
        <f t="shared" si="444"/>
        <v/>
      </c>
      <c r="BI247" s="16" t="str">
        <f t="shared" si="445"/>
        <v/>
      </c>
      <c r="BJ247" s="52" t="str">
        <f>IF(BI247="","",IF(W247="","",IF(AND(K247=$K$1,$K$1&lt;&gt;""),$BT$2,IFERROR(IF(INDEX(価格設定!$D$5:$D$1048576,MATCH(Q247,価格設定!$B$5:$B$1048576,0),0)=価格設定!$D$3,$BT$2,$BS$2),$BS$2))))</f>
        <v/>
      </c>
      <c r="BK247" s="16" t="str">
        <f>IF(BI247="","",IF(COUNTIF($BI$3:BI247,BI247)=1,1,IF(AND(BI246=BI247,BH247=""),BK246,COUNTIF($BH$3:BH247,BH247))))</f>
        <v/>
      </c>
      <c r="BL247" s="52" t="str">
        <f t="shared" si="446"/>
        <v/>
      </c>
      <c r="BM247" s="52" t="str">
        <f t="shared" si="447"/>
        <v/>
      </c>
      <c r="BN247" s="119" t="str">
        <f t="shared" si="448"/>
        <v/>
      </c>
      <c r="BO247" s="119" t="str">
        <f t="shared" si="449"/>
        <v/>
      </c>
      <c r="BP247" s="17" t="str">
        <f t="shared" si="450"/>
        <v/>
      </c>
      <c r="BQ247" s="17" t="str">
        <f t="shared" si="451"/>
        <v/>
      </c>
      <c r="BR247" s="17" t="str">
        <f>IF(OR(BP247="",COUNTIF($BO$3:BO247,BO247)&lt;&gt;1),"",SUMIF(BO$3:BO$1048576,BO247,BP$3:BP$1048576))</f>
        <v/>
      </c>
      <c r="BS247" s="17" t="str">
        <f t="shared" si="452"/>
        <v/>
      </c>
      <c r="BT247" s="17" t="str">
        <f t="shared" si="453"/>
        <v/>
      </c>
      <c r="BU247" s="17" t="str">
        <f t="shared" si="454"/>
        <v/>
      </c>
      <c r="BV247" s="24" t="str">
        <f t="shared" si="455"/>
        <v/>
      </c>
      <c r="BW247" s="24" t="str">
        <f t="shared" si="456"/>
        <v/>
      </c>
      <c r="BX247" s="24" t="str">
        <f t="shared" si="457"/>
        <v/>
      </c>
      <c r="BY247" s="26" t="str">
        <f t="shared" si="458"/>
        <v/>
      </c>
      <c r="BZ247" s="26" t="str">
        <f t="shared" si="459"/>
        <v/>
      </c>
      <c r="CA247" s="26" t="str">
        <f t="shared" si="460"/>
        <v/>
      </c>
      <c r="CB247" s="66" t="str">
        <f t="shared" si="461"/>
        <v/>
      </c>
      <c r="CC247" s="65" t="str">
        <f t="shared" si="462"/>
        <v/>
      </c>
      <c r="CD247" s="26" t="str">
        <f t="shared" si="463"/>
        <v/>
      </c>
      <c r="CE247" s="26" t="str">
        <f t="shared" si="464"/>
        <v/>
      </c>
      <c r="CF247" s="193" t="str">
        <f t="shared" si="465"/>
        <v/>
      </c>
      <c r="CG247" s="193" t="str">
        <f t="shared" si="466"/>
        <v/>
      </c>
      <c r="CH247" s="26" t="str">
        <f t="shared" si="467"/>
        <v/>
      </c>
      <c r="CI247" s="26" t="str">
        <f t="shared" si="468"/>
        <v/>
      </c>
      <c r="CJ247" s="65" t="str">
        <f t="shared" si="469"/>
        <v/>
      </c>
      <c r="CK247" s="65" t="str">
        <f t="shared" si="470"/>
        <v/>
      </c>
      <c r="CL247" s="64" t="str">
        <f t="shared" si="471"/>
        <v/>
      </c>
      <c r="CM247" s="64" t="str">
        <f t="shared" si="472"/>
        <v/>
      </c>
      <c r="CN247" s="65" t="str">
        <f t="shared" si="473"/>
        <v/>
      </c>
      <c r="CP247" s="63" t="str">
        <f>IF(BH247="","",MAX($CP$3:CP246)+1)</f>
        <v/>
      </c>
      <c r="CQ247" s="24" t="str">
        <f t="shared" si="474"/>
        <v/>
      </c>
      <c r="CR247" s="24" t="str">
        <f t="shared" si="475"/>
        <v/>
      </c>
      <c r="CS247" s="24" t="str">
        <f t="shared" si="476"/>
        <v/>
      </c>
      <c r="CT247" s="58" t="str">
        <f>IF(BO247="","",COUNTIF($BO$3:BO247,BO247)&amp;"@"&amp;BO247)</f>
        <v/>
      </c>
      <c r="CU247" s="16" t="str">
        <f t="shared" si="414"/>
        <v/>
      </c>
      <c r="CV247" s="63" t="str">
        <f t="shared" si="477"/>
        <v/>
      </c>
      <c r="CW247" s="16" t="str">
        <f t="shared" si="478"/>
        <v/>
      </c>
      <c r="CX247" s="16" t="str">
        <f t="shared" si="479"/>
        <v/>
      </c>
      <c r="CY247" s="16" t="str">
        <f t="shared" si="480"/>
        <v/>
      </c>
      <c r="CZ247" s="85" t="str">
        <f t="shared" si="481"/>
        <v/>
      </c>
      <c r="DA247" s="16" t="str">
        <f t="shared" si="482"/>
        <v/>
      </c>
      <c r="DB247" s="16" t="str">
        <f t="shared" si="483"/>
        <v/>
      </c>
      <c r="DC247" s="28" t="str">
        <f>IF(CP247="","",$DC$1&amp;(INDEX(価格設定!D$1:XFD$3,ROW(価格設定!$D$3),MATCH($AW247,価格設定!D$1:XFD$1,1))*100)&amp;"%")</f>
        <v/>
      </c>
      <c r="DD247" s="28" t="str">
        <f>IF(CP247="","",$DD$1&amp;(INDEX(価格設定!D$1:XFD$3,ROW(価格設定!$D$2),MATCH($AW247,価格設定!D$1:XFD$1,1))*100)&amp;"%")</f>
        <v/>
      </c>
      <c r="DE247" s="29" t="str">
        <f t="shared" si="484"/>
        <v/>
      </c>
      <c r="DG247" s="58" t="str">
        <f t="shared" si="485"/>
        <v/>
      </c>
      <c r="DH247" s="58" t="str">
        <f t="shared" si="486"/>
        <v/>
      </c>
      <c r="DI247" s="58" t="str">
        <f t="shared" si="487"/>
        <v/>
      </c>
      <c r="DJ247" s="85" t="str">
        <f t="shared" si="488"/>
        <v/>
      </c>
      <c r="DL247" s="58" t="str">
        <f>IF(COUNTIF(DG$3:DG$1048576,DG247)=COUNTIF($DG$3:$DG247,DG247),DG247,"")</f>
        <v/>
      </c>
      <c r="DM247" s="85" t="str">
        <f t="shared" si="489"/>
        <v/>
      </c>
      <c r="DN247" s="85" t="str">
        <f t="shared" si="415"/>
        <v/>
      </c>
      <c r="DO247" s="85" t="str">
        <f t="shared" si="415"/>
        <v/>
      </c>
      <c r="DP247" s="303"/>
      <c r="DQ247" s="17" t="str">
        <f t="shared" si="416"/>
        <v/>
      </c>
      <c r="DR247" s="17" t="str">
        <f t="shared" si="417"/>
        <v/>
      </c>
      <c r="DS247" s="17" t="str">
        <f t="shared" si="418"/>
        <v/>
      </c>
      <c r="DU247" s="16" t="str">
        <f t="shared" si="490"/>
        <v/>
      </c>
      <c r="DV247" s="16" t="str">
        <f>IF(DU247="","",COUNT($DU$3:DU247))</f>
        <v/>
      </c>
      <c r="DW247" s="16" t="str">
        <f t="shared" si="491"/>
        <v/>
      </c>
      <c r="DX247" s="16" t="str">
        <f t="shared" si="492"/>
        <v/>
      </c>
      <c r="DY247" s="16" t="str">
        <f>IF(DZ247="","",COUNTIF(DZ$3:DZ247,DZ247))</f>
        <v/>
      </c>
      <c r="DZ247" s="16" t="str">
        <f t="shared" si="493"/>
        <v/>
      </c>
      <c r="EA247" s="16" t="str">
        <f t="shared" si="494"/>
        <v/>
      </c>
      <c r="EB247" s="16" t="str">
        <f t="shared" si="495"/>
        <v/>
      </c>
      <c r="EC247" s="16" t="str">
        <f t="shared" si="496"/>
        <v/>
      </c>
      <c r="ED247" s="16" t="str">
        <f t="shared" si="497"/>
        <v/>
      </c>
      <c r="EE247" s="16" t="str">
        <f t="shared" si="498"/>
        <v/>
      </c>
      <c r="EF247" s="16" t="str">
        <f t="shared" si="499"/>
        <v/>
      </c>
      <c r="EG247" s="16" t="str">
        <f t="shared" si="500"/>
        <v/>
      </c>
      <c r="EH247" s="16" t="str">
        <f t="shared" si="501"/>
        <v/>
      </c>
      <c r="EI247" s="16" t="str">
        <f t="shared" si="502"/>
        <v/>
      </c>
      <c r="EJ247" s="16" t="str">
        <f t="shared" si="503"/>
        <v/>
      </c>
      <c r="EK247" s="16" t="str">
        <f t="shared" si="504"/>
        <v/>
      </c>
      <c r="EL247" s="58" t="str">
        <f t="shared" si="505"/>
        <v/>
      </c>
      <c r="EM247" s="58" t="str">
        <f>IF(OR($DZ247="",CR247=""),IF($EL247="","",$EL247),IF(OR(CR247="なし",CR247=0),領収書!$H$1,CR247))</f>
        <v/>
      </c>
      <c r="EN247" s="58" t="str">
        <f>IF(OR($DZ247="",CS247=""),IF($EL247="","",$EL247),IF(OR(CS247="なし",CS247=0),入力!$EN$1,CS247))</f>
        <v/>
      </c>
      <c r="EO247" s="63" t="str">
        <f t="shared" si="506"/>
        <v/>
      </c>
      <c r="EP247" s="63" t="str">
        <f t="shared" si="507"/>
        <v/>
      </c>
      <c r="ER247" s="16" t="str">
        <f>IF(AND(COUNTIF($ET$3:ET247,ET247)=1,ET247&lt;&gt;""),MAX($ER$3:ER246)+1,"")</f>
        <v/>
      </c>
      <c r="ES247" s="16" t="str">
        <f>IF(価格設定!B249="","",価格設定!B249)</f>
        <v/>
      </c>
      <c r="ET247" s="16" t="str">
        <f>IF(価格設定!C249="","",価格設定!C249)</f>
        <v/>
      </c>
      <c r="EV247" s="16" t="str">
        <f t="shared" si="419"/>
        <v/>
      </c>
      <c r="EW247" s="16" t="str">
        <f t="shared" si="508"/>
        <v/>
      </c>
    </row>
    <row r="248" spans="1:153" ht="30" customHeight="1" x14ac:dyDescent="0.2">
      <c r="A248" s="225"/>
      <c r="B248" s="212"/>
      <c r="C248" s="221"/>
      <c r="D248" s="164"/>
      <c r="E248" s="165"/>
      <c r="F248" s="166"/>
      <c r="G248" s="167"/>
      <c r="H248" s="179"/>
      <c r="I248" s="306"/>
      <c r="J248" s="169"/>
      <c r="K248" s="179"/>
      <c r="L248" s="186"/>
      <c r="M248" s="186"/>
      <c r="N248" s="168"/>
      <c r="O248" s="170"/>
      <c r="P248" s="212"/>
      <c r="Q248" s="179" t="str">
        <f>IFERROR(IF(H248="","",IFERROR(INDEX(価格設定!$B$5:$B$1048576,MATCH(H248,価格設定!$B$5:$B$1048576,0),0),INDEX(価格設定!$B$5:$B$1048576,MATCH("*"&amp;H248&amp;"*",価格設定!$B$5:$B$1048576,0),0))),H248)</f>
        <v/>
      </c>
      <c r="R248" s="250" t="str">
        <f>IFERROR(IF(Q248="",IF(K248="","",K248),IF(K248="",IF(INDEX(価格設定!$C$5:$C$1048576,MATCH(Q248,価格設定!$B$5:$B$1048576,0),0)=0,"",INDEX(価格設定!$C$5:$C$1048576,MATCH(Q248,価格設定!$B$5:$B$1048576,0),0)),IF(K248="なし","",K248))),"")</f>
        <v/>
      </c>
      <c r="S248" s="308" t="str">
        <f t="shared" si="420"/>
        <v/>
      </c>
      <c r="T248" s="126" t="str">
        <f>IFERROR(IF(J248="",IF(INDEX(価格設定!$E$5:$R$1048576,MATCH($Q248,価格設定!B$5:B$1048576,0),MATCH($AW248,価格設定!E$1:X$1,1))=0,"",INDEX(価格設定!$E$5:$R$1048576,MATCH($Q248,価格設定!B$5:B$1048576,0),MATCH($AW248,価格設定!E$1:X$1,1))),J248),"")</f>
        <v/>
      </c>
      <c r="U248" s="126" t="str">
        <f t="shared" si="421"/>
        <v/>
      </c>
      <c r="V248" s="132" t="str">
        <f t="shared" si="422"/>
        <v/>
      </c>
      <c r="W248" s="127" t="str">
        <f>IFERROR(IF(OR(T248="",T248&lt;0),"",IFERROR(INDEX(価格設定!E$2:X$3,IF(AND(K248=$K$1,$K$1&lt;&gt;""),ROW(価格設定!$D$3)-1,MATCH(INDEX(価格設定!$D$5:$D$1048576,MATCH(Q248,価格設定!$B$5:$B$1048576,0),0),価格設定!$D$2:$D$3,0)),MATCH($AW248,価格設定!E$1:X$1,1)),INDEX(価格設定!E$2:X$2,0,MATCH($AW248,価格設定!E$1:X$1,1)))),"")</f>
        <v/>
      </c>
      <c r="X248" s="126" t="str">
        <f t="shared" si="413"/>
        <v/>
      </c>
      <c r="Y248" s="128" t="str">
        <f t="shared" si="423"/>
        <v/>
      </c>
      <c r="Z248" s="126" t="str">
        <f t="shared" si="424"/>
        <v/>
      </c>
      <c r="AA248" s="129" t="str">
        <f t="shared" si="425"/>
        <v/>
      </c>
      <c r="AB248" s="126" t="str">
        <f t="shared" si="426"/>
        <v/>
      </c>
      <c r="AC248" s="280" t="str">
        <f t="shared" si="427"/>
        <v/>
      </c>
      <c r="AD248" s="15"/>
      <c r="AE248" s="204" t="str">
        <f>IF(AF248="","",COUNT($AF$3:AF248))</f>
        <v/>
      </c>
      <c r="AF248" s="206" t="str">
        <f t="shared" si="428"/>
        <v/>
      </c>
      <c r="AG248" s="204" t="str">
        <f t="shared" si="429"/>
        <v/>
      </c>
      <c r="AH248" s="204" t="str">
        <f t="shared" si="430"/>
        <v/>
      </c>
      <c r="AI248" s="287"/>
      <c r="AJ248" s="15"/>
      <c r="AK248" s="138" t="str">
        <f t="shared" si="431"/>
        <v/>
      </c>
      <c r="AL248" s="131" t="str">
        <f t="shared" si="432"/>
        <v/>
      </c>
      <c r="AM248" s="131" t="str">
        <f t="shared" si="433"/>
        <v/>
      </c>
      <c r="AN248" s="313" t="str">
        <f t="shared" si="434"/>
        <v/>
      </c>
      <c r="AO248" s="316" t="str">
        <f t="shared" si="435"/>
        <v/>
      </c>
      <c r="AP248" s="18"/>
      <c r="AQ248" s="3" t="str">
        <f>IF(F248="","",MAX($AQ$3:AQ247)+1)</f>
        <v/>
      </c>
      <c r="AR248" s="3" t="str">
        <f>IF(OR(AQ248="",BB248=""),"",MAX($AR$3:AR247)+1)</f>
        <v/>
      </c>
      <c r="AS248" s="3" t="str">
        <f>IF(CQ248="","",RANK(CQ248,CQ$3:CQ$1048576,1)+COUNTIF($CQ$3:CQ248,CQ248)-1)</f>
        <v/>
      </c>
      <c r="AT248" s="21" t="str">
        <f>IF(C248="",IF(OR(AND($H248&lt;&gt;"",C248=""),AND($F247=$F248,$AZ248&lt;&gt;""),COUNTA($H$3:$H$1048576,#REF!,$F$3:$F$1048576)&gt;COUNTA($H$3:$H248,#REF!,$F$3:$F248),$AZ248&lt;&gt;""),INDEX(AT$3:AT$1048576,MATCH(MAX($AQ$3:$AQ247),$AQ$3:$AQ$1048576,0),0),""),C248)</f>
        <v/>
      </c>
      <c r="AU248" s="21" t="str">
        <f>IF(D248="",IF(OR(AND($H248&lt;&gt;"",D248=""),AND($F247=$F248,$AZ248&lt;&gt;""),COUNTA($H$3:$H$1048576,#REF!,$F$3:$F$1048576)&gt;COUNTA($H$3:$H248,#REF!,$F$3:$F248),$AZ248&lt;&gt;""),INDEX(AU$3:AU$1048576,MATCH(MAX($AQ$3:$AQ247),$AQ$3:$AQ$1048576,0),0),""),D248)</f>
        <v/>
      </c>
      <c r="AV248" s="21" t="str">
        <f>IF(E248="",IF(OR(AND($H248&lt;&gt;"",E248=""),AND($F247=$F248,$AZ248&lt;&gt;""),COUNTA($H$3:$H$1048576,#REF!,$F$3:$F$1048576)&gt;COUNTA($H$3:$H248,#REF!,$F$3:$F248),$AZ248&lt;&gt;""),INDEX(AV$3:AV$1048576,MATCH(MAX($AQ$3:$AQ247),$AQ$3:$AQ$1048576,0),0),""),E248)</f>
        <v/>
      </c>
      <c r="AW248" s="24" t="str">
        <f t="shared" si="436"/>
        <v/>
      </c>
      <c r="AX248" s="13" t="str">
        <f t="shared" si="437"/>
        <v/>
      </c>
      <c r="AY248" s="4" t="str">
        <f t="shared" si="438"/>
        <v/>
      </c>
      <c r="AZ248" s="4" t="str">
        <f>IF(AX248="",IF(OR(AND(H248&lt;&gt;"",F248=""),COUNTA($H$3:$H$1048576)&gt;COUNTA($H$3:$H248)),INDEX(AX$3:AX248,MATCH(MAX($AQ$3:AQ248),AQ$3:AQ248,0),0),""),AX248)</f>
        <v/>
      </c>
      <c r="BA248" s="4" t="str">
        <f>IF(AY248="",IF(AND(H248&lt;&gt;"",F248=""),INDEX(AY$3:AY248,MATCH(MAX($AQ$3:AQ248),AQ$3:AQ248,0),0),""),AY248)</f>
        <v/>
      </c>
      <c r="BB248" s="82" t="str">
        <f>IF(BC248="","",RANK(BC248,BC$3:BC$1048576,1)+COUNTIF($BC$3:BC248,BC248)-1)</f>
        <v/>
      </c>
      <c r="BC248" s="139" t="str">
        <f t="shared" si="439"/>
        <v/>
      </c>
      <c r="BD248" s="46" t="str">
        <f t="shared" si="440"/>
        <v/>
      </c>
      <c r="BE248" s="46" t="str">
        <f t="shared" si="441"/>
        <v/>
      </c>
      <c r="BF248" s="46" t="str">
        <f t="shared" si="442"/>
        <v/>
      </c>
      <c r="BG248" s="4" t="str">
        <f t="shared" si="443"/>
        <v/>
      </c>
      <c r="BH248" s="180" t="str">
        <f t="shared" si="444"/>
        <v/>
      </c>
      <c r="BI248" s="16" t="str">
        <f t="shared" si="445"/>
        <v/>
      </c>
      <c r="BJ248" s="52" t="str">
        <f>IF(BI248="","",IF(W248="","",IF(AND(K248=$K$1,$K$1&lt;&gt;""),$BT$2,IFERROR(IF(INDEX(価格設定!$D$5:$D$1048576,MATCH(Q248,価格設定!$B$5:$B$1048576,0),0)=価格設定!$D$3,$BT$2,$BS$2),$BS$2))))</f>
        <v/>
      </c>
      <c r="BK248" s="16" t="str">
        <f>IF(BI248="","",IF(COUNTIF($BI$3:BI248,BI248)=1,1,IF(AND(BI247=BI248,BH248=""),BK247,COUNTIF($BH$3:BH248,BH248))))</f>
        <v/>
      </c>
      <c r="BL248" s="52" t="str">
        <f t="shared" si="446"/>
        <v/>
      </c>
      <c r="BM248" s="52" t="str">
        <f t="shared" si="447"/>
        <v/>
      </c>
      <c r="BN248" s="119" t="str">
        <f t="shared" si="448"/>
        <v/>
      </c>
      <c r="BO248" s="119" t="str">
        <f t="shared" si="449"/>
        <v/>
      </c>
      <c r="BP248" s="17" t="str">
        <f t="shared" si="450"/>
        <v/>
      </c>
      <c r="BQ248" s="17" t="str">
        <f t="shared" si="451"/>
        <v/>
      </c>
      <c r="BR248" s="17" t="str">
        <f>IF(OR(BP248="",COUNTIF($BO$3:BO248,BO248)&lt;&gt;1),"",SUMIF(BO$3:BO$1048576,BO248,BP$3:BP$1048576))</f>
        <v/>
      </c>
      <c r="BS248" s="17" t="str">
        <f t="shared" si="452"/>
        <v/>
      </c>
      <c r="BT248" s="17" t="str">
        <f t="shared" si="453"/>
        <v/>
      </c>
      <c r="BU248" s="17" t="str">
        <f t="shared" si="454"/>
        <v/>
      </c>
      <c r="BV248" s="24" t="str">
        <f t="shared" si="455"/>
        <v/>
      </c>
      <c r="BW248" s="24" t="str">
        <f t="shared" si="456"/>
        <v/>
      </c>
      <c r="BX248" s="24" t="str">
        <f t="shared" si="457"/>
        <v/>
      </c>
      <c r="BY248" s="26" t="str">
        <f t="shared" si="458"/>
        <v/>
      </c>
      <c r="BZ248" s="26" t="str">
        <f t="shared" si="459"/>
        <v/>
      </c>
      <c r="CA248" s="26" t="str">
        <f t="shared" si="460"/>
        <v/>
      </c>
      <c r="CB248" s="66" t="str">
        <f t="shared" si="461"/>
        <v/>
      </c>
      <c r="CC248" s="65" t="str">
        <f t="shared" si="462"/>
        <v/>
      </c>
      <c r="CD248" s="26" t="str">
        <f t="shared" si="463"/>
        <v/>
      </c>
      <c r="CE248" s="26" t="str">
        <f t="shared" si="464"/>
        <v/>
      </c>
      <c r="CF248" s="193" t="str">
        <f t="shared" si="465"/>
        <v/>
      </c>
      <c r="CG248" s="193" t="str">
        <f t="shared" si="466"/>
        <v/>
      </c>
      <c r="CH248" s="26" t="str">
        <f t="shared" si="467"/>
        <v/>
      </c>
      <c r="CI248" s="26" t="str">
        <f t="shared" si="468"/>
        <v/>
      </c>
      <c r="CJ248" s="65" t="str">
        <f t="shared" si="469"/>
        <v/>
      </c>
      <c r="CK248" s="65" t="str">
        <f t="shared" si="470"/>
        <v/>
      </c>
      <c r="CL248" s="64" t="str">
        <f t="shared" si="471"/>
        <v/>
      </c>
      <c r="CM248" s="64" t="str">
        <f t="shared" si="472"/>
        <v/>
      </c>
      <c r="CN248" s="65" t="str">
        <f t="shared" si="473"/>
        <v/>
      </c>
      <c r="CP248" s="63" t="str">
        <f>IF(BH248="","",MAX($CP$3:CP247)+1)</f>
        <v/>
      </c>
      <c r="CQ248" s="24" t="str">
        <f t="shared" si="474"/>
        <v/>
      </c>
      <c r="CR248" s="24" t="str">
        <f t="shared" si="475"/>
        <v/>
      </c>
      <c r="CS248" s="24" t="str">
        <f t="shared" si="476"/>
        <v/>
      </c>
      <c r="CT248" s="58" t="str">
        <f>IF(BO248="","",COUNTIF($BO$3:BO248,BO248)&amp;"@"&amp;BO248)</f>
        <v/>
      </c>
      <c r="CU248" s="16" t="str">
        <f t="shared" si="414"/>
        <v/>
      </c>
      <c r="CV248" s="63" t="str">
        <f t="shared" si="477"/>
        <v/>
      </c>
      <c r="CW248" s="16" t="str">
        <f t="shared" si="478"/>
        <v/>
      </c>
      <c r="CX248" s="16" t="str">
        <f t="shared" si="479"/>
        <v/>
      </c>
      <c r="CY248" s="16" t="str">
        <f t="shared" si="480"/>
        <v/>
      </c>
      <c r="CZ248" s="85" t="str">
        <f t="shared" si="481"/>
        <v/>
      </c>
      <c r="DA248" s="16" t="str">
        <f t="shared" si="482"/>
        <v/>
      </c>
      <c r="DB248" s="16" t="str">
        <f t="shared" si="483"/>
        <v/>
      </c>
      <c r="DC248" s="28" t="str">
        <f>IF(CP248="","",$DC$1&amp;(INDEX(価格設定!D$1:XFD$3,ROW(価格設定!$D$3),MATCH($AW248,価格設定!D$1:XFD$1,1))*100)&amp;"%")</f>
        <v/>
      </c>
      <c r="DD248" s="28" t="str">
        <f>IF(CP248="","",$DD$1&amp;(INDEX(価格設定!D$1:XFD$3,ROW(価格設定!$D$2),MATCH($AW248,価格設定!D$1:XFD$1,1))*100)&amp;"%")</f>
        <v/>
      </c>
      <c r="DE248" s="29" t="str">
        <f t="shared" si="484"/>
        <v/>
      </c>
      <c r="DG248" s="58" t="str">
        <f t="shared" si="485"/>
        <v/>
      </c>
      <c r="DH248" s="58" t="str">
        <f t="shared" si="486"/>
        <v/>
      </c>
      <c r="DI248" s="58" t="str">
        <f t="shared" si="487"/>
        <v/>
      </c>
      <c r="DJ248" s="85" t="str">
        <f t="shared" si="488"/>
        <v/>
      </c>
      <c r="DL248" s="58" t="str">
        <f>IF(COUNTIF(DG$3:DG$1048576,DG248)=COUNTIF($DG$3:$DG248,DG248),DG248,"")</f>
        <v/>
      </c>
      <c r="DM248" s="85" t="str">
        <f t="shared" si="489"/>
        <v/>
      </c>
      <c r="DN248" s="85" t="str">
        <f t="shared" si="415"/>
        <v/>
      </c>
      <c r="DO248" s="85" t="str">
        <f t="shared" si="415"/>
        <v/>
      </c>
      <c r="DP248" s="303"/>
      <c r="DQ248" s="17" t="str">
        <f t="shared" si="416"/>
        <v/>
      </c>
      <c r="DR248" s="17" t="str">
        <f t="shared" si="417"/>
        <v/>
      </c>
      <c r="DS248" s="17" t="str">
        <f t="shared" si="418"/>
        <v/>
      </c>
      <c r="DU248" s="16" t="str">
        <f t="shared" si="490"/>
        <v/>
      </c>
      <c r="DV248" s="16" t="str">
        <f>IF(DU248="","",COUNT($DU$3:DU248))</f>
        <v/>
      </c>
      <c r="DW248" s="16" t="str">
        <f t="shared" si="491"/>
        <v/>
      </c>
      <c r="DX248" s="16" t="str">
        <f t="shared" si="492"/>
        <v/>
      </c>
      <c r="DY248" s="16" t="str">
        <f>IF(DZ248="","",COUNTIF(DZ$3:DZ248,DZ248))</f>
        <v/>
      </c>
      <c r="DZ248" s="16" t="str">
        <f t="shared" si="493"/>
        <v/>
      </c>
      <c r="EA248" s="16" t="str">
        <f t="shared" si="494"/>
        <v/>
      </c>
      <c r="EB248" s="16" t="str">
        <f t="shared" si="495"/>
        <v/>
      </c>
      <c r="EC248" s="16" t="str">
        <f t="shared" si="496"/>
        <v/>
      </c>
      <c r="ED248" s="16" t="str">
        <f t="shared" si="497"/>
        <v/>
      </c>
      <c r="EE248" s="16" t="str">
        <f t="shared" si="498"/>
        <v/>
      </c>
      <c r="EF248" s="16" t="str">
        <f t="shared" si="499"/>
        <v/>
      </c>
      <c r="EG248" s="16" t="str">
        <f t="shared" si="500"/>
        <v/>
      </c>
      <c r="EH248" s="16" t="str">
        <f t="shared" si="501"/>
        <v/>
      </c>
      <c r="EI248" s="16" t="str">
        <f t="shared" si="502"/>
        <v/>
      </c>
      <c r="EJ248" s="16" t="str">
        <f t="shared" si="503"/>
        <v/>
      </c>
      <c r="EK248" s="16" t="str">
        <f t="shared" si="504"/>
        <v/>
      </c>
      <c r="EL248" s="58" t="str">
        <f t="shared" si="505"/>
        <v/>
      </c>
      <c r="EM248" s="58" t="str">
        <f>IF(OR($DZ248="",CR248=""),IF($EL248="","",$EL248),IF(OR(CR248="なし",CR248=0),領収書!$H$1,CR248))</f>
        <v/>
      </c>
      <c r="EN248" s="58" t="str">
        <f>IF(OR($DZ248="",CS248=""),IF($EL248="","",$EL248),IF(OR(CS248="なし",CS248=0),入力!$EN$1,CS248))</f>
        <v/>
      </c>
      <c r="EO248" s="63" t="str">
        <f t="shared" si="506"/>
        <v/>
      </c>
      <c r="EP248" s="63" t="str">
        <f t="shared" si="507"/>
        <v/>
      </c>
      <c r="ER248" s="16" t="str">
        <f>IF(AND(COUNTIF($ET$3:ET248,ET248)=1,ET248&lt;&gt;""),MAX($ER$3:ER247)+1,"")</f>
        <v/>
      </c>
      <c r="ES248" s="16" t="str">
        <f>IF(価格設定!B250="","",価格設定!B250)</f>
        <v/>
      </c>
      <c r="ET248" s="16" t="str">
        <f>IF(価格設定!C250="","",価格設定!C250)</f>
        <v/>
      </c>
      <c r="EV248" s="16" t="str">
        <f t="shared" si="419"/>
        <v/>
      </c>
      <c r="EW248" s="16" t="str">
        <f t="shared" si="508"/>
        <v/>
      </c>
    </row>
    <row r="249" spans="1:153" ht="30" customHeight="1" x14ac:dyDescent="0.2">
      <c r="A249" s="225"/>
      <c r="B249" s="212"/>
      <c r="C249" s="221"/>
      <c r="D249" s="164"/>
      <c r="E249" s="165"/>
      <c r="F249" s="166"/>
      <c r="G249" s="167"/>
      <c r="H249" s="179"/>
      <c r="I249" s="306"/>
      <c r="J249" s="169"/>
      <c r="K249" s="179"/>
      <c r="L249" s="186"/>
      <c r="M249" s="186"/>
      <c r="N249" s="168"/>
      <c r="O249" s="170"/>
      <c r="P249" s="212"/>
      <c r="Q249" s="179" t="str">
        <f>IFERROR(IF(H249="","",IFERROR(INDEX(価格設定!$B$5:$B$1048576,MATCH(H249,価格設定!$B$5:$B$1048576,0),0),INDEX(価格設定!$B$5:$B$1048576,MATCH("*"&amp;H249&amp;"*",価格設定!$B$5:$B$1048576,0),0))),H249)</f>
        <v/>
      </c>
      <c r="R249" s="250" t="str">
        <f>IFERROR(IF(Q249="",IF(K249="","",K249),IF(K249="",IF(INDEX(価格設定!$C$5:$C$1048576,MATCH(Q249,価格設定!$B$5:$B$1048576,0),0)=0,"",INDEX(価格設定!$C$5:$C$1048576,MATCH(Q249,価格設定!$B$5:$B$1048576,0),0)),IF(K249="なし","",K249))),"")</f>
        <v/>
      </c>
      <c r="S249" s="308" t="str">
        <f t="shared" si="420"/>
        <v/>
      </c>
      <c r="T249" s="126" t="str">
        <f>IFERROR(IF(J249="",IF(INDEX(価格設定!$E$5:$R$1048576,MATCH($Q249,価格設定!B$5:B$1048576,0),MATCH($AW249,価格設定!E$1:X$1,1))=0,"",INDEX(価格設定!$E$5:$R$1048576,MATCH($Q249,価格設定!B$5:B$1048576,0),MATCH($AW249,価格設定!E$1:X$1,1))),J249),"")</f>
        <v/>
      </c>
      <c r="U249" s="126" t="str">
        <f t="shared" si="421"/>
        <v/>
      </c>
      <c r="V249" s="132" t="str">
        <f t="shared" si="422"/>
        <v/>
      </c>
      <c r="W249" s="127" t="str">
        <f>IFERROR(IF(OR(T249="",T249&lt;0),"",IFERROR(INDEX(価格設定!E$2:X$3,IF(AND(K249=$K$1,$K$1&lt;&gt;""),ROW(価格設定!$D$3)-1,MATCH(INDEX(価格設定!$D$5:$D$1048576,MATCH(Q249,価格設定!$B$5:$B$1048576,0),0),価格設定!$D$2:$D$3,0)),MATCH($AW249,価格設定!E$1:X$1,1)),INDEX(価格設定!E$2:X$2,0,MATCH($AW249,価格設定!E$1:X$1,1)))),"")</f>
        <v/>
      </c>
      <c r="X249" s="126" t="str">
        <f t="shared" si="413"/>
        <v/>
      </c>
      <c r="Y249" s="128" t="str">
        <f t="shared" si="423"/>
        <v/>
      </c>
      <c r="Z249" s="126" t="str">
        <f t="shared" si="424"/>
        <v/>
      </c>
      <c r="AA249" s="129" t="str">
        <f t="shared" si="425"/>
        <v/>
      </c>
      <c r="AB249" s="126" t="str">
        <f t="shared" si="426"/>
        <v/>
      </c>
      <c r="AC249" s="280" t="str">
        <f t="shared" si="427"/>
        <v/>
      </c>
      <c r="AD249" s="15"/>
      <c r="AE249" s="204" t="str">
        <f>IF(AF249="","",COUNT($AF$3:AF249))</f>
        <v/>
      </c>
      <c r="AF249" s="206" t="str">
        <f t="shared" si="428"/>
        <v/>
      </c>
      <c r="AG249" s="204" t="str">
        <f t="shared" si="429"/>
        <v/>
      </c>
      <c r="AH249" s="204" t="str">
        <f t="shared" si="430"/>
        <v/>
      </c>
      <c r="AI249" s="287"/>
      <c r="AJ249" s="15"/>
      <c r="AK249" s="138" t="str">
        <f t="shared" si="431"/>
        <v/>
      </c>
      <c r="AL249" s="131" t="str">
        <f t="shared" si="432"/>
        <v/>
      </c>
      <c r="AM249" s="131" t="str">
        <f t="shared" si="433"/>
        <v/>
      </c>
      <c r="AN249" s="313" t="str">
        <f t="shared" si="434"/>
        <v/>
      </c>
      <c r="AO249" s="316" t="str">
        <f t="shared" si="435"/>
        <v/>
      </c>
      <c r="AP249" s="18"/>
      <c r="AQ249" s="3" t="str">
        <f>IF(F249="","",MAX($AQ$3:AQ248)+1)</f>
        <v/>
      </c>
      <c r="AR249" s="3" t="str">
        <f>IF(OR(AQ249="",BB249=""),"",MAX($AR$3:AR248)+1)</f>
        <v/>
      </c>
      <c r="AS249" s="3" t="str">
        <f>IF(CQ249="","",RANK(CQ249,CQ$3:CQ$1048576,1)+COUNTIF($CQ$3:CQ249,CQ249)-1)</f>
        <v/>
      </c>
      <c r="AT249" s="21" t="str">
        <f>IF(C249="",IF(OR(AND($H249&lt;&gt;"",C249=""),AND($F248=$F249,$AZ249&lt;&gt;""),COUNTA($H$3:$H$1048576,#REF!,$F$3:$F$1048576)&gt;COUNTA($H$3:$H249,#REF!,$F$3:$F249),$AZ249&lt;&gt;""),INDEX(AT$3:AT$1048576,MATCH(MAX($AQ$3:$AQ248),$AQ$3:$AQ$1048576,0),0),""),C249)</f>
        <v/>
      </c>
      <c r="AU249" s="21" t="str">
        <f>IF(D249="",IF(OR(AND($H249&lt;&gt;"",D249=""),AND($F248=$F249,$AZ249&lt;&gt;""),COUNTA($H$3:$H$1048576,#REF!,$F$3:$F$1048576)&gt;COUNTA($H$3:$H249,#REF!,$F$3:$F249),$AZ249&lt;&gt;""),INDEX(AU$3:AU$1048576,MATCH(MAX($AQ$3:$AQ248),$AQ$3:$AQ$1048576,0),0),""),D249)</f>
        <v/>
      </c>
      <c r="AV249" s="21" t="str">
        <f>IF(E249="",IF(OR(AND($H249&lt;&gt;"",E249=""),AND($F248=$F249,$AZ249&lt;&gt;""),COUNTA($H$3:$H$1048576,#REF!,$F$3:$F$1048576)&gt;COUNTA($H$3:$H249,#REF!,$F$3:$F249),$AZ249&lt;&gt;""),INDEX(AV$3:AV$1048576,MATCH(MAX($AQ$3:$AQ248),$AQ$3:$AQ$1048576,0),0),""),E249)</f>
        <v/>
      </c>
      <c r="AW249" s="24" t="str">
        <f t="shared" si="436"/>
        <v/>
      </c>
      <c r="AX249" s="13" t="str">
        <f t="shared" si="437"/>
        <v/>
      </c>
      <c r="AY249" s="4" t="str">
        <f t="shared" si="438"/>
        <v/>
      </c>
      <c r="AZ249" s="4" t="str">
        <f>IF(AX249="",IF(OR(AND(H249&lt;&gt;"",F249=""),COUNTA($H$3:$H$1048576)&gt;COUNTA($H$3:$H249)),INDEX(AX$3:AX249,MATCH(MAX($AQ$3:AQ249),AQ$3:AQ249,0),0),""),AX249)</f>
        <v/>
      </c>
      <c r="BA249" s="4" t="str">
        <f>IF(AY249="",IF(AND(H249&lt;&gt;"",F249=""),INDEX(AY$3:AY249,MATCH(MAX($AQ$3:AQ249),AQ$3:AQ249,0),0),""),AY249)</f>
        <v/>
      </c>
      <c r="BB249" s="82" t="str">
        <f>IF(BC249="","",RANK(BC249,BC$3:BC$1048576,1)+COUNTIF($BC$3:BC249,BC249)-1)</f>
        <v/>
      </c>
      <c r="BC249" s="139" t="str">
        <f t="shared" si="439"/>
        <v/>
      </c>
      <c r="BD249" s="46" t="str">
        <f t="shared" si="440"/>
        <v/>
      </c>
      <c r="BE249" s="46" t="str">
        <f t="shared" si="441"/>
        <v/>
      </c>
      <c r="BF249" s="46" t="str">
        <f t="shared" si="442"/>
        <v/>
      </c>
      <c r="BG249" s="4" t="str">
        <f t="shared" si="443"/>
        <v/>
      </c>
      <c r="BH249" s="180" t="str">
        <f t="shared" si="444"/>
        <v/>
      </c>
      <c r="BI249" s="16" t="str">
        <f t="shared" si="445"/>
        <v/>
      </c>
      <c r="BJ249" s="52" t="str">
        <f>IF(BI249="","",IF(W249="","",IF(AND(K249=$K$1,$K$1&lt;&gt;""),$BT$2,IFERROR(IF(INDEX(価格設定!$D$5:$D$1048576,MATCH(Q249,価格設定!$B$5:$B$1048576,0),0)=価格設定!$D$3,$BT$2,$BS$2),$BS$2))))</f>
        <v/>
      </c>
      <c r="BK249" s="16" t="str">
        <f>IF(BI249="","",IF(COUNTIF($BI$3:BI249,BI249)=1,1,IF(AND(BI248=BI249,BH249=""),BK248,COUNTIF($BH$3:BH249,BH249))))</f>
        <v/>
      </c>
      <c r="BL249" s="52" t="str">
        <f t="shared" si="446"/>
        <v/>
      </c>
      <c r="BM249" s="52" t="str">
        <f t="shared" si="447"/>
        <v/>
      </c>
      <c r="BN249" s="119" t="str">
        <f t="shared" si="448"/>
        <v/>
      </c>
      <c r="BO249" s="119" t="str">
        <f t="shared" si="449"/>
        <v/>
      </c>
      <c r="BP249" s="17" t="str">
        <f t="shared" si="450"/>
        <v/>
      </c>
      <c r="BQ249" s="17" t="str">
        <f t="shared" si="451"/>
        <v/>
      </c>
      <c r="BR249" s="17" t="str">
        <f>IF(OR(BP249="",COUNTIF($BO$3:BO249,BO249)&lt;&gt;1),"",SUMIF(BO$3:BO$1048576,BO249,BP$3:BP$1048576))</f>
        <v/>
      </c>
      <c r="BS249" s="17" t="str">
        <f t="shared" si="452"/>
        <v/>
      </c>
      <c r="BT249" s="17" t="str">
        <f t="shared" si="453"/>
        <v/>
      </c>
      <c r="BU249" s="17" t="str">
        <f t="shared" si="454"/>
        <v/>
      </c>
      <c r="BV249" s="24" t="str">
        <f t="shared" si="455"/>
        <v/>
      </c>
      <c r="BW249" s="24" t="str">
        <f t="shared" si="456"/>
        <v/>
      </c>
      <c r="BX249" s="24" t="str">
        <f t="shared" si="457"/>
        <v/>
      </c>
      <c r="BY249" s="26" t="str">
        <f t="shared" si="458"/>
        <v/>
      </c>
      <c r="BZ249" s="26" t="str">
        <f t="shared" si="459"/>
        <v/>
      </c>
      <c r="CA249" s="26" t="str">
        <f t="shared" si="460"/>
        <v/>
      </c>
      <c r="CB249" s="66" t="str">
        <f t="shared" si="461"/>
        <v/>
      </c>
      <c r="CC249" s="65" t="str">
        <f t="shared" si="462"/>
        <v/>
      </c>
      <c r="CD249" s="26" t="str">
        <f t="shared" si="463"/>
        <v/>
      </c>
      <c r="CE249" s="26" t="str">
        <f t="shared" si="464"/>
        <v/>
      </c>
      <c r="CF249" s="193" t="str">
        <f t="shared" si="465"/>
        <v/>
      </c>
      <c r="CG249" s="193" t="str">
        <f t="shared" si="466"/>
        <v/>
      </c>
      <c r="CH249" s="26" t="str">
        <f t="shared" si="467"/>
        <v/>
      </c>
      <c r="CI249" s="26" t="str">
        <f t="shared" si="468"/>
        <v/>
      </c>
      <c r="CJ249" s="65" t="str">
        <f t="shared" si="469"/>
        <v/>
      </c>
      <c r="CK249" s="65" t="str">
        <f t="shared" si="470"/>
        <v/>
      </c>
      <c r="CL249" s="64" t="str">
        <f t="shared" si="471"/>
        <v/>
      </c>
      <c r="CM249" s="64" t="str">
        <f t="shared" si="472"/>
        <v/>
      </c>
      <c r="CN249" s="65" t="str">
        <f t="shared" si="473"/>
        <v/>
      </c>
      <c r="CP249" s="63" t="str">
        <f>IF(BH249="","",MAX($CP$3:CP248)+1)</f>
        <v/>
      </c>
      <c r="CQ249" s="24" t="str">
        <f t="shared" si="474"/>
        <v/>
      </c>
      <c r="CR249" s="24" t="str">
        <f t="shared" si="475"/>
        <v/>
      </c>
      <c r="CS249" s="24" t="str">
        <f t="shared" si="476"/>
        <v/>
      </c>
      <c r="CT249" s="58" t="str">
        <f>IF(BO249="","",COUNTIF($BO$3:BO249,BO249)&amp;"@"&amp;BO249)</f>
        <v/>
      </c>
      <c r="CU249" s="16" t="str">
        <f t="shared" si="414"/>
        <v/>
      </c>
      <c r="CV249" s="63" t="str">
        <f t="shared" si="477"/>
        <v/>
      </c>
      <c r="CW249" s="16" t="str">
        <f t="shared" si="478"/>
        <v/>
      </c>
      <c r="CX249" s="16" t="str">
        <f t="shared" si="479"/>
        <v/>
      </c>
      <c r="CY249" s="16" t="str">
        <f t="shared" si="480"/>
        <v/>
      </c>
      <c r="CZ249" s="85" t="str">
        <f t="shared" si="481"/>
        <v/>
      </c>
      <c r="DA249" s="16" t="str">
        <f t="shared" si="482"/>
        <v/>
      </c>
      <c r="DB249" s="16" t="str">
        <f t="shared" si="483"/>
        <v/>
      </c>
      <c r="DC249" s="28" t="str">
        <f>IF(CP249="","",$DC$1&amp;(INDEX(価格設定!D$1:XFD$3,ROW(価格設定!$D$3),MATCH($AW249,価格設定!D$1:XFD$1,1))*100)&amp;"%")</f>
        <v/>
      </c>
      <c r="DD249" s="28" t="str">
        <f>IF(CP249="","",$DD$1&amp;(INDEX(価格設定!D$1:XFD$3,ROW(価格設定!$D$2),MATCH($AW249,価格設定!D$1:XFD$1,1))*100)&amp;"%")</f>
        <v/>
      </c>
      <c r="DE249" s="29" t="str">
        <f t="shared" si="484"/>
        <v/>
      </c>
      <c r="DG249" s="58" t="str">
        <f t="shared" si="485"/>
        <v/>
      </c>
      <c r="DH249" s="58" t="str">
        <f t="shared" si="486"/>
        <v/>
      </c>
      <c r="DI249" s="58" t="str">
        <f t="shared" si="487"/>
        <v/>
      </c>
      <c r="DJ249" s="85" t="str">
        <f t="shared" si="488"/>
        <v/>
      </c>
      <c r="DL249" s="58" t="str">
        <f>IF(COUNTIF(DG$3:DG$1048576,DG249)=COUNTIF($DG$3:$DG249,DG249),DG249,"")</f>
        <v/>
      </c>
      <c r="DM249" s="85" t="str">
        <f t="shared" si="489"/>
        <v/>
      </c>
      <c r="DN249" s="85" t="str">
        <f t="shared" si="415"/>
        <v/>
      </c>
      <c r="DO249" s="85" t="str">
        <f t="shared" si="415"/>
        <v/>
      </c>
      <c r="DP249" s="303"/>
      <c r="DQ249" s="17" t="str">
        <f t="shared" si="416"/>
        <v/>
      </c>
      <c r="DR249" s="17" t="str">
        <f t="shared" si="417"/>
        <v/>
      </c>
      <c r="DS249" s="17" t="str">
        <f t="shared" si="418"/>
        <v/>
      </c>
      <c r="DU249" s="16" t="str">
        <f t="shared" si="490"/>
        <v/>
      </c>
      <c r="DV249" s="16" t="str">
        <f>IF(DU249="","",COUNT($DU$3:DU249))</f>
        <v/>
      </c>
      <c r="DW249" s="16" t="str">
        <f t="shared" si="491"/>
        <v/>
      </c>
      <c r="DX249" s="16" t="str">
        <f t="shared" si="492"/>
        <v/>
      </c>
      <c r="DY249" s="16" t="str">
        <f>IF(DZ249="","",COUNTIF(DZ$3:DZ249,DZ249))</f>
        <v/>
      </c>
      <c r="DZ249" s="16" t="str">
        <f t="shared" si="493"/>
        <v/>
      </c>
      <c r="EA249" s="16" t="str">
        <f t="shared" si="494"/>
        <v/>
      </c>
      <c r="EB249" s="16" t="str">
        <f t="shared" si="495"/>
        <v/>
      </c>
      <c r="EC249" s="16" t="str">
        <f t="shared" si="496"/>
        <v/>
      </c>
      <c r="ED249" s="16" t="str">
        <f t="shared" si="497"/>
        <v/>
      </c>
      <c r="EE249" s="16" t="str">
        <f t="shared" si="498"/>
        <v/>
      </c>
      <c r="EF249" s="16" t="str">
        <f t="shared" si="499"/>
        <v/>
      </c>
      <c r="EG249" s="16" t="str">
        <f t="shared" si="500"/>
        <v/>
      </c>
      <c r="EH249" s="16" t="str">
        <f t="shared" si="501"/>
        <v/>
      </c>
      <c r="EI249" s="16" t="str">
        <f t="shared" si="502"/>
        <v/>
      </c>
      <c r="EJ249" s="16" t="str">
        <f t="shared" si="503"/>
        <v/>
      </c>
      <c r="EK249" s="16" t="str">
        <f t="shared" si="504"/>
        <v/>
      </c>
      <c r="EL249" s="58" t="str">
        <f t="shared" si="505"/>
        <v/>
      </c>
      <c r="EM249" s="58" t="str">
        <f>IF(OR($DZ249="",CR249=""),IF($EL249="","",$EL249),IF(OR(CR249="なし",CR249=0),領収書!$H$1,CR249))</f>
        <v/>
      </c>
      <c r="EN249" s="58" t="str">
        <f>IF(OR($DZ249="",CS249=""),IF($EL249="","",$EL249),IF(OR(CS249="なし",CS249=0),入力!$EN$1,CS249))</f>
        <v/>
      </c>
      <c r="EO249" s="63" t="str">
        <f t="shared" si="506"/>
        <v/>
      </c>
      <c r="EP249" s="63" t="str">
        <f t="shared" si="507"/>
        <v/>
      </c>
      <c r="ER249" s="16" t="str">
        <f>IF(AND(COUNTIF($ET$3:ET249,ET249)=1,ET249&lt;&gt;""),MAX($ER$3:ER248)+1,"")</f>
        <v/>
      </c>
      <c r="ES249" s="16" t="str">
        <f>IF(価格設定!B251="","",価格設定!B251)</f>
        <v/>
      </c>
      <c r="ET249" s="16" t="str">
        <f>IF(価格設定!C251="","",価格設定!C251)</f>
        <v/>
      </c>
      <c r="EV249" s="16" t="str">
        <f t="shared" si="419"/>
        <v/>
      </c>
      <c r="EW249" s="16" t="str">
        <f t="shared" si="508"/>
        <v/>
      </c>
    </row>
    <row r="250" spans="1:153" ht="30" customHeight="1" x14ac:dyDescent="0.2">
      <c r="A250" s="225"/>
      <c r="B250" s="212"/>
      <c r="C250" s="221"/>
      <c r="D250" s="164"/>
      <c r="E250" s="165"/>
      <c r="F250" s="166"/>
      <c r="G250" s="167"/>
      <c r="H250" s="179"/>
      <c r="I250" s="306"/>
      <c r="J250" s="169"/>
      <c r="K250" s="179"/>
      <c r="L250" s="186"/>
      <c r="M250" s="186"/>
      <c r="N250" s="168"/>
      <c r="O250" s="170"/>
      <c r="P250" s="212"/>
      <c r="Q250" s="179" t="str">
        <f>IFERROR(IF(H250="","",IFERROR(INDEX(価格設定!$B$5:$B$1048576,MATCH(H250,価格設定!$B$5:$B$1048576,0),0),INDEX(価格設定!$B$5:$B$1048576,MATCH("*"&amp;H250&amp;"*",価格設定!$B$5:$B$1048576,0),0))),H250)</f>
        <v/>
      </c>
      <c r="R250" s="250" t="str">
        <f>IFERROR(IF(Q250="",IF(K250="","",K250),IF(K250="",IF(INDEX(価格設定!$C$5:$C$1048576,MATCH(Q250,価格設定!$B$5:$B$1048576,0),0)=0,"",INDEX(価格設定!$C$5:$C$1048576,MATCH(Q250,価格設定!$B$5:$B$1048576,0),0)),IF(K250="なし","",K250))),"")</f>
        <v/>
      </c>
      <c r="S250" s="308" t="str">
        <f t="shared" si="420"/>
        <v/>
      </c>
      <c r="T250" s="126" t="str">
        <f>IFERROR(IF(J250="",IF(INDEX(価格設定!$E$5:$R$1048576,MATCH($Q250,価格設定!B$5:B$1048576,0),MATCH($AW250,価格設定!E$1:X$1,1))=0,"",INDEX(価格設定!$E$5:$R$1048576,MATCH($Q250,価格設定!B$5:B$1048576,0),MATCH($AW250,価格設定!E$1:X$1,1))),J250),"")</f>
        <v/>
      </c>
      <c r="U250" s="126" t="str">
        <f t="shared" si="421"/>
        <v/>
      </c>
      <c r="V250" s="132" t="str">
        <f t="shared" si="422"/>
        <v/>
      </c>
      <c r="W250" s="127" t="str">
        <f>IFERROR(IF(OR(T250="",T250&lt;0),"",IFERROR(INDEX(価格設定!E$2:X$3,IF(AND(K250=$K$1,$K$1&lt;&gt;""),ROW(価格設定!$D$3)-1,MATCH(INDEX(価格設定!$D$5:$D$1048576,MATCH(Q250,価格設定!$B$5:$B$1048576,0),0),価格設定!$D$2:$D$3,0)),MATCH($AW250,価格設定!E$1:X$1,1)),INDEX(価格設定!E$2:X$2,0,MATCH($AW250,価格設定!E$1:X$1,1)))),"")</f>
        <v/>
      </c>
      <c r="X250" s="126" t="str">
        <f t="shared" si="413"/>
        <v/>
      </c>
      <c r="Y250" s="128" t="str">
        <f t="shared" si="423"/>
        <v/>
      </c>
      <c r="Z250" s="126" t="str">
        <f t="shared" si="424"/>
        <v/>
      </c>
      <c r="AA250" s="129" t="str">
        <f t="shared" si="425"/>
        <v/>
      </c>
      <c r="AB250" s="126" t="str">
        <f t="shared" si="426"/>
        <v/>
      </c>
      <c r="AC250" s="280" t="str">
        <f t="shared" si="427"/>
        <v/>
      </c>
      <c r="AD250" s="15"/>
      <c r="AE250" s="204" t="str">
        <f>IF(AF250="","",COUNT($AF$3:AF250))</f>
        <v/>
      </c>
      <c r="AF250" s="206" t="str">
        <f t="shared" si="428"/>
        <v/>
      </c>
      <c r="AG250" s="204" t="str">
        <f t="shared" si="429"/>
        <v/>
      </c>
      <c r="AH250" s="204" t="str">
        <f t="shared" si="430"/>
        <v/>
      </c>
      <c r="AI250" s="287"/>
      <c r="AJ250" s="15"/>
      <c r="AK250" s="138" t="str">
        <f t="shared" si="431"/>
        <v/>
      </c>
      <c r="AL250" s="131" t="str">
        <f t="shared" si="432"/>
        <v/>
      </c>
      <c r="AM250" s="131" t="str">
        <f t="shared" si="433"/>
        <v/>
      </c>
      <c r="AN250" s="313" t="str">
        <f t="shared" si="434"/>
        <v/>
      </c>
      <c r="AO250" s="316" t="str">
        <f t="shared" si="435"/>
        <v/>
      </c>
      <c r="AP250" s="18"/>
      <c r="AQ250" s="3" t="str">
        <f>IF(F250="","",MAX($AQ$3:AQ249)+1)</f>
        <v/>
      </c>
      <c r="AR250" s="3" t="str">
        <f>IF(OR(AQ250="",BB250=""),"",MAX($AR$3:AR249)+1)</f>
        <v/>
      </c>
      <c r="AS250" s="3" t="str">
        <f>IF(CQ250="","",RANK(CQ250,CQ$3:CQ$1048576,1)+COUNTIF($CQ$3:CQ250,CQ250)-1)</f>
        <v/>
      </c>
      <c r="AT250" s="21" t="str">
        <f>IF(C250="",IF(OR(AND($H250&lt;&gt;"",C250=""),AND($F249=$F250,$AZ250&lt;&gt;""),COUNTA($H$3:$H$1048576,#REF!,$F$3:$F$1048576)&gt;COUNTA($H$3:$H250,#REF!,$F$3:$F250),$AZ250&lt;&gt;""),INDEX(AT$3:AT$1048576,MATCH(MAX($AQ$3:$AQ249),$AQ$3:$AQ$1048576,0),0),""),C250)</f>
        <v/>
      </c>
      <c r="AU250" s="21" t="str">
        <f>IF(D250="",IF(OR(AND($H250&lt;&gt;"",D250=""),AND($F249=$F250,$AZ250&lt;&gt;""),COUNTA($H$3:$H$1048576,#REF!,$F$3:$F$1048576)&gt;COUNTA($H$3:$H250,#REF!,$F$3:$F250),$AZ250&lt;&gt;""),INDEX(AU$3:AU$1048576,MATCH(MAX($AQ$3:$AQ249),$AQ$3:$AQ$1048576,0),0),""),D250)</f>
        <v/>
      </c>
      <c r="AV250" s="21" t="str">
        <f>IF(E250="",IF(OR(AND($H250&lt;&gt;"",E250=""),AND($F249=$F250,$AZ250&lt;&gt;""),COUNTA($H$3:$H$1048576,#REF!,$F$3:$F$1048576)&gt;COUNTA($H$3:$H250,#REF!,$F$3:$F250),$AZ250&lt;&gt;""),INDEX(AV$3:AV$1048576,MATCH(MAX($AQ$3:$AQ249),$AQ$3:$AQ$1048576,0),0),""),E250)</f>
        <v/>
      </c>
      <c r="AW250" s="24" t="str">
        <f t="shared" si="436"/>
        <v/>
      </c>
      <c r="AX250" s="13" t="str">
        <f t="shared" si="437"/>
        <v/>
      </c>
      <c r="AY250" s="4" t="str">
        <f t="shared" si="438"/>
        <v/>
      </c>
      <c r="AZ250" s="4" t="str">
        <f>IF(AX250="",IF(OR(AND(H250&lt;&gt;"",F250=""),COUNTA($H$3:$H$1048576)&gt;COUNTA($H$3:$H250)),INDEX(AX$3:AX250,MATCH(MAX($AQ$3:AQ250),AQ$3:AQ250,0),0),""),AX250)</f>
        <v/>
      </c>
      <c r="BA250" s="4" t="str">
        <f>IF(AY250="",IF(AND(H250&lt;&gt;"",F250=""),INDEX(AY$3:AY250,MATCH(MAX($AQ$3:AQ250),AQ$3:AQ250,0),0),""),AY250)</f>
        <v/>
      </c>
      <c r="BB250" s="82" t="str">
        <f>IF(BC250="","",RANK(BC250,BC$3:BC$1048576,1)+COUNTIF($BC$3:BC250,BC250)-1)</f>
        <v/>
      </c>
      <c r="BC250" s="139" t="str">
        <f t="shared" si="439"/>
        <v/>
      </c>
      <c r="BD250" s="46" t="str">
        <f t="shared" si="440"/>
        <v/>
      </c>
      <c r="BE250" s="46" t="str">
        <f t="shared" si="441"/>
        <v/>
      </c>
      <c r="BF250" s="46" t="str">
        <f t="shared" si="442"/>
        <v/>
      </c>
      <c r="BG250" s="4" t="str">
        <f t="shared" si="443"/>
        <v/>
      </c>
      <c r="BH250" s="180" t="str">
        <f t="shared" si="444"/>
        <v/>
      </c>
      <c r="BI250" s="16" t="str">
        <f t="shared" si="445"/>
        <v/>
      </c>
      <c r="BJ250" s="52" t="str">
        <f>IF(BI250="","",IF(W250="","",IF(AND(K250=$K$1,$K$1&lt;&gt;""),$BT$2,IFERROR(IF(INDEX(価格設定!$D$5:$D$1048576,MATCH(Q250,価格設定!$B$5:$B$1048576,0),0)=価格設定!$D$3,$BT$2,$BS$2),$BS$2))))</f>
        <v/>
      </c>
      <c r="BK250" s="16" t="str">
        <f>IF(BI250="","",IF(COUNTIF($BI$3:BI250,BI250)=1,1,IF(AND(BI249=BI250,BH250=""),BK249,COUNTIF($BH$3:BH250,BH250))))</f>
        <v/>
      </c>
      <c r="BL250" s="52" t="str">
        <f t="shared" si="446"/>
        <v/>
      </c>
      <c r="BM250" s="52" t="str">
        <f t="shared" si="447"/>
        <v/>
      </c>
      <c r="BN250" s="119" t="str">
        <f t="shared" si="448"/>
        <v/>
      </c>
      <c r="BO250" s="119" t="str">
        <f t="shared" si="449"/>
        <v/>
      </c>
      <c r="BP250" s="17" t="str">
        <f t="shared" si="450"/>
        <v/>
      </c>
      <c r="BQ250" s="17" t="str">
        <f t="shared" si="451"/>
        <v/>
      </c>
      <c r="BR250" s="17" t="str">
        <f>IF(OR(BP250="",COUNTIF($BO$3:BO250,BO250)&lt;&gt;1),"",SUMIF(BO$3:BO$1048576,BO250,BP$3:BP$1048576))</f>
        <v/>
      </c>
      <c r="BS250" s="17" t="str">
        <f t="shared" si="452"/>
        <v/>
      </c>
      <c r="BT250" s="17" t="str">
        <f t="shared" si="453"/>
        <v/>
      </c>
      <c r="BU250" s="17" t="str">
        <f t="shared" si="454"/>
        <v/>
      </c>
      <c r="BV250" s="24" t="str">
        <f t="shared" si="455"/>
        <v/>
      </c>
      <c r="BW250" s="24" t="str">
        <f t="shared" si="456"/>
        <v/>
      </c>
      <c r="BX250" s="24" t="str">
        <f t="shared" si="457"/>
        <v/>
      </c>
      <c r="BY250" s="26" t="str">
        <f t="shared" si="458"/>
        <v/>
      </c>
      <c r="BZ250" s="26" t="str">
        <f t="shared" si="459"/>
        <v/>
      </c>
      <c r="CA250" s="26" t="str">
        <f t="shared" si="460"/>
        <v/>
      </c>
      <c r="CB250" s="66" t="str">
        <f t="shared" si="461"/>
        <v/>
      </c>
      <c r="CC250" s="65" t="str">
        <f t="shared" si="462"/>
        <v/>
      </c>
      <c r="CD250" s="26" t="str">
        <f t="shared" si="463"/>
        <v/>
      </c>
      <c r="CE250" s="26" t="str">
        <f t="shared" si="464"/>
        <v/>
      </c>
      <c r="CF250" s="193" t="str">
        <f t="shared" si="465"/>
        <v/>
      </c>
      <c r="CG250" s="193" t="str">
        <f t="shared" si="466"/>
        <v/>
      </c>
      <c r="CH250" s="26" t="str">
        <f t="shared" si="467"/>
        <v/>
      </c>
      <c r="CI250" s="26" t="str">
        <f t="shared" si="468"/>
        <v/>
      </c>
      <c r="CJ250" s="65" t="str">
        <f t="shared" si="469"/>
        <v/>
      </c>
      <c r="CK250" s="65" t="str">
        <f t="shared" si="470"/>
        <v/>
      </c>
      <c r="CL250" s="64" t="str">
        <f t="shared" si="471"/>
        <v/>
      </c>
      <c r="CM250" s="64" t="str">
        <f t="shared" si="472"/>
        <v/>
      </c>
      <c r="CN250" s="65" t="str">
        <f t="shared" si="473"/>
        <v/>
      </c>
      <c r="CP250" s="63" t="str">
        <f>IF(BH250="","",MAX($CP$3:CP249)+1)</f>
        <v/>
      </c>
      <c r="CQ250" s="24" t="str">
        <f t="shared" si="474"/>
        <v/>
      </c>
      <c r="CR250" s="24" t="str">
        <f t="shared" si="475"/>
        <v/>
      </c>
      <c r="CS250" s="24" t="str">
        <f t="shared" si="476"/>
        <v/>
      </c>
      <c r="CT250" s="58" t="str">
        <f>IF(BO250="","",COUNTIF($BO$3:BO250,BO250)&amp;"@"&amp;BO250)</f>
        <v/>
      </c>
      <c r="CU250" s="16" t="str">
        <f t="shared" si="414"/>
        <v/>
      </c>
      <c r="CV250" s="63" t="str">
        <f t="shared" si="477"/>
        <v/>
      </c>
      <c r="CW250" s="16" t="str">
        <f t="shared" si="478"/>
        <v/>
      </c>
      <c r="CX250" s="16" t="str">
        <f t="shared" si="479"/>
        <v/>
      </c>
      <c r="CY250" s="16" t="str">
        <f t="shared" si="480"/>
        <v/>
      </c>
      <c r="CZ250" s="85" t="str">
        <f t="shared" si="481"/>
        <v/>
      </c>
      <c r="DA250" s="16" t="str">
        <f t="shared" si="482"/>
        <v/>
      </c>
      <c r="DB250" s="16" t="str">
        <f t="shared" si="483"/>
        <v/>
      </c>
      <c r="DC250" s="28" t="str">
        <f>IF(CP250="","",$DC$1&amp;(INDEX(価格設定!D$1:XFD$3,ROW(価格設定!$D$3),MATCH($AW250,価格設定!D$1:XFD$1,1))*100)&amp;"%")</f>
        <v/>
      </c>
      <c r="DD250" s="28" t="str">
        <f>IF(CP250="","",$DD$1&amp;(INDEX(価格設定!D$1:XFD$3,ROW(価格設定!$D$2),MATCH($AW250,価格設定!D$1:XFD$1,1))*100)&amp;"%")</f>
        <v/>
      </c>
      <c r="DE250" s="29" t="str">
        <f t="shared" si="484"/>
        <v/>
      </c>
      <c r="DG250" s="58" t="str">
        <f t="shared" si="485"/>
        <v/>
      </c>
      <c r="DH250" s="58" t="str">
        <f t="shared" si="486"/>
        <v/>
      </c>
      <c r="DI250" s="58" t="str">
        <f t="shared" si="487"/>
        <v/>
      </c>
      <c r="DJ250" s="85" t="str">
        <f t="shared" si="488"/>
        <v/>
      </c>
      <c r="DL250" s="58" t="str">
        <f>IF(COUNTIF(DG$3:DG$1048576,DG250)=COUNTIF($DG$3:$DG250,DG250),DG250,"")</f>
        <v/>
      </c>
      <c r="DM250" s="85" t="str">
        <f t="shared" si="489"/>
        <v/>
      </c>
      <c r="DN250" s="85" t="str">
        <f t="shared" si="415"/>
        <v/>
      </c>
      <c r="DO250" s="85" t="str">
        <f t="shared" si="415"/>
        <v/>
      </c>
      <c r="DP250" s="303"/>
      <c r="DQ250" s="17" t="str">
        <f t="shared" si="416"/>
        <v/>
      </c>
      <c r="DR250" s="17" t="str">
        <f t="shared" si="417"/>
        <v/>
      </c>
      <c r="DS250" s="17" t="str">
        <f t="shared" si="418"/>
        <v/>
      </c>
      <c r="DU250" s="16" t="str">
        <f t="shared" si="490"/>
        <v/>
      </c>
      <c r="DV250" s="16" t="str">
        <f>IF(DU250="","",COUNT($DU$3:DU250))</f>
        <v/>
      </c>
      <c r="DW250" s="16" t="str">
        <f t="shared" si="491"/>
        <v/>
      </c>
      <c r="DX250" s="16" t="str">
        <f t="shared" si="492"/>
        <v/>
      </c>
      <c r="DY250" s="16" t="str">
        <f>IF(DZ250="","",COUNTIF(DZ$3:DZ250,DZ250))</f>
        <v/>
      </c>
      <c r="DZ250" s="16" t="str">
        <f t="shared" si="493"/>
        <v/>
      </c>
      <c r="EA250" s="16" t="str">
        <f t="shared" si="494"/>
        <v/>
      </c>
      <c r="EB250" s="16" t="str">
        <f t="shared" si="495"/>
        <v/>
      </c>
      <c r="EC250" s="16" t="str">
        <f t="shared" si="496"/>
        <v/>
      </c>
      <c r="ED250" s="16" t="str">
        <f t="shared" si="497"/>
        <v/>
      </c>
      <c r="EE250" s="16" t="str">
        <f t="shared" si="498"/>
        <v/>
      </c>
      <c r="EF250" s="16" t="str">
        <f t="shared" si="499"/>
        <v/>
      </c>
      <c r="EG250" s="16" t="str">
        <f t="shared" si="500"/>
        <v/>
      </c>
      <c r="EH250" s="16" t="str">
        <f t="shared" si="501"/>
        <v/>
      </c>
      <c r="EI250" s="16" t="str">
        <f t="shared" si="502"/>
        <v/>
      </c>
      <c r="EJ250" s="16" t="str">
        <f t="shared" si="503"/>
        <v/>
      </c>
      <c r="EK250" s="16" t="str">
        <f t="shared" si="504"/>
        <v/>
      </c>
      <c r="EL250" s="58" t="str">
        <f t="shared" si="505"/>
        <v/>
      </c>
      <c r="EM250" s="58" t="str">
        <f>IF(OR($DZ250="",CR250=""),IF($EL250="","",$EL250),IF(OR(CR250="なし",CR250=0),領収書!$H$1,CR250))</f>
        <v/>
      </c>
      <c r="EN250" s="58" t="str">
        <f>IF(OR($DZ250="",CS250=""),IF($EL250="","",$EL250),IF(OR(CS250="なし",CS250=0),入力!$EN$1,CS250))</f>
        <v/>
      </c>
      <c r="EO250" s="63" t="str">
        <f t="shared" si="506"/>
        <v/>
      </c>
      <c r="EP250" s="63" t="str">
        <f t="shared" si="507"/>
        <v/>
      </c>
      <c r="ER250" s="16" t="str">
        <f>IF(AND(COUNTIF($ET$3:ET250,ET250)=1,ET250&lt;&gt;""),MAX($ER$3:ER249)+1,"")</f>
        <v/>
      </c>
      <c r="ES250" s="16" t="str">
        <f>IF(価格設定!B252="","",価格設定!B252)</f>
        <v/>
      </c>
      <c r="ET250" s="16" t="str">
        <f>IF(価格設定!C252="","",価格設定!C252)</f>
        <v/>
      </c>
      <c r="EV250" s="16" t="str">
        <f t="shared" si="419"/>
        <v/>
      </c>
      <c r="EW250" s="16" t="str">
        <f t="shared" si="508"/>
        <v/>
      </c>
    </row>
    <row r="251" spans="1:153" ht="30" customHeight="1" x14ac:dyDescent="0.2">
      <c r="A251" s="225"/>
      <c r="B251" s="212"/>
      <c r="C251" s="221"/>
      <c r="D251" s="164"/>
      <c r="E251" s="165"/>
      <c r="F251" s="166"/>
      <c r="G251" s="167"/>
      <c r="H251" s="179"/>
      <c r="I251" s="306"/>
      <c r="J251" s="169"/>
      <c r="K251" s="179"/>
      <c r="L251" s="186"/>
      <c r="M251" s="186"/>
      <c r="N251" s="168"/>
      <c r="O251" s="170"/>
      <c r="P251" s="212"/>
      <c r="Q251" s="179" t="str">
        <f>IFERROR(IF(H251="","",IFERROR(INDEX(価格設定!$B$5:$B$1048576,MATCH(H251,価格設定!$B$5:$B$1048576,0),0),INDEX(価格設定!$B$5:$B$1048576,MATCH("*"&amp;H251&amp;"*",価格設定!$B$5:$B$1048576,0),0))),H251)</f>
        <v/>
      </c>
      <c r="R251" s="250" t="str">
        <f>IFERROR(IF(Q251="",IF(K251="","",K251),IF(K251="",IF(INDEX(価格設定!$C$5:$C$1048576,MATCH(Q251,価格設定!$B$5:$B$1048576,0),0)=0,"",INDEX(価格設定!$C$5:$C$1048576,MATCH(Q251,価格設定!$B$5:$B$1048576,0),0)),IF(K251="なし","",K251))),"")</f>
        <v/>
      </c>
      <c r="S251" s="308" t="str">
        <f t="shared" si="420"/>
        <v/>
      </c>
      <c r="T251" s="126" t="str">
        <f>IFERROR(IF(J251="",IF(INDEX(価格設定!$E$5:$R$1048576,MATCH($Q251,価格設定!B$5:B$1048576,0),MATCH($AW251,価格設定!E$1:X$1,1))=0,"",INDEX(価格設定!$E$5:$R$1048576,MATCH($Q251,価格設定!B$5:B$1048576,0),MATCH($AW251,価格設定!E$1:X$1,1))),J251),"")</f>
        <v/>
      </c>
      <c r="U251" s="126" t="str">
        <f t="shared" si="421"/>
        <v/>
      </c>
      <c r="V251" s="132" t="str">
        <f t="shared" si="422"/>
        <v/>
      </c>
      <c r="W251" s="127" t="str">
        <f>IFERROR(IF(OR(T251="",T251&lt;0),"",IFERROR(INDEX(価格設定!E$2:X$3,IF(AND(K251=$K$1,$K$1&lt;&gt;""),ROW(価格設定!$D$3)-1,MATCH(INDEX(価格設定!$D$5:$D$1048576,MATCH(Q251,価格設定!$B$5:$B$1048576,0),0),価格設定!$D$2:$D$3,0)),MATCH($AW251,価格設定!E$1:X$1,1)),INDEX(価格設定!E$2:X$2,0,MATCH($AW251,価格設定!E$1:X$1,1)))),"")</f>
        <v/>
      </c>
      <c r="X251" s="126" t="str">
        <f t="shared" si="413"/>
        <v/>
      </c>
      <c r="Y251" s="128" t="str">
        <f t="shared" si="423"/>
        <v/>
      </c>
      <c r="Z251" s="126" t="str">
        <f t="shared" si="424"/>
        <v/>
      </c>
      <c r="AA251" s="129" t="str">
        <f t="shared" si="425"/>
        <v/>
      </c>
      <c r="AB251" s="126" t="str">
        <f t="shared" si="426"/>
        <v/>
      </c>
      <c r="AC251" s="280" t="str">
        <f t="shared" si="427"/>
        <v/>
      </c>
      <c r="AD251" s="15"/>
      <c r="AE251" s="204" t="str">
        <f>IF(AF251="","",COUNT($AF$3:AF251))</f>
        <v/>
      </c>
      <c r="AF251" s="206" t="str">
        <f t="shared" si="428"/>
        <v/>
      </c>
      <c r="AG251" s="204" t="str">
        <f t="shared" si="429"/>
        <v/>
      </c>
      <c r="AH251" s="204" t="str">
        <f t="shared" si="430"/>
        <v/>
      </c>
      <c r="AI251" s="287"/>
      <c r="AJ251" s="15"/>
      <c r="AK251" s="138" t="str">
        <f t="shared" si="431"/>
        <v/>
      </c>
      <c r="AL251" s="131" t="str">
        <f t="shared" si="432"/>
        <v/>
      </c>
      <c r="AM251" s="131" t="str">
        <f t="shared" si="433"/>
        <v/>
      </c>
      <c r="AN251" s="313" t="str">
        <f t="shared" si="434"/>
        <v/>
      </c>
      <c r="AO251" s="316" t="str">
        <f t="shared" si="435"/>
        <v/>
      </c>
      <c r="AP251" s="18"/>
      <c r="AQ251" s="3" t="str">
        <f>IF(F251="","",MAX($AQ$3:AQ250)+1)</f>
        <v/>
      </c>
      <c r="AR251" s="3" t="str">
        <f>IF(OR(AQ251="",BB251=""),"",MAX($AR$3:AR250)+1)</f>
        <v/>
      </c>
      <c r="AS251" s="3" t="str">
        <f>IF(CQ251="","",RANK(CQ251,CQ$3:CQ$1048576,1)+COUNTIF($CQ$3:CQ251,CQ251)-1)</f>
        <v/>
      </c>
      <c r="AT251" s="21" t="str">
        <f>IF(C251="",IF(OR(AND($H251&lt;&gt;"",C251=""),AND($F250=$F251,$AZ251&lt;&gt;""),COUNTA($H$3:$H$1048576,#REF!,$F$3:$F$1048576)&gt;COUNTA($H$3:$H251,#REF!,$F$3:$F251),$AZ251&lt;&gt;""),INDEX(AT$3:AT$1048576,MATCH(MAX($AQ$3:$AQ250),$AQ$3:$AQ$1048576,0),0),""),C251)</f>
        <v/>
      </c>
      <c r="AU251" s="21" t="str">
        <f>IF(D251="",IF(OR(AND($H251&lt;&gt;"",D251=""),AND($F250=$F251,$AZ251&lt;&gt;""),COUNTA($H$3:$H$1048576,#REF!,$F$3:$F$1048576)&gt;COUNTA($H$3:$H251,#REF!,$F$3:$F251),$AZ251&lt;&gt;""),INDEX(AU$3:AU$1048576,MATCH(MAX($AQ$3:$AQ250),$AQ$3:$AQ$1048576,0),0),""),D251)</f>
        <v/>
      </c>
      <c r="AV251" s="21" t="str">
        <f>IF(E251="",IF(OR(AND($H251&lt;&gt;"",E251=""),AND($F250=$F251,$AZ251&lt;&gt;""),COUNTA($H$3:$H$1048576,#REF!,$F$3:$F$1048576)&gt;COUNTA($H$3:$H251,#REF!,$F$3:$F251),$AZ251&lt;&gt;""),INDEX(AV$3:AV$1048576,MATCH(MAX($AQ$3:$AQ250),$AQ$3:$AQ$1048576,0),0),""),E251)</f>
        <v/>
      </c>
      <c r="AW251" s="24" t="str">
        <f t="shared" si="436"/>
        <v/>
      </c>
      <c r="AX251" s="13" t="str">
        <f t="shared" si="437"/>
        <v/>
      </c>
      <c r="AY251" s="4" t="str">
        <f t="shared" si="438"/>
        <v/>
      </c>
      <c r="AZ251" s="4" t="str">
        <f>IF(AX251="",IF(OR(AND(H251&lt;&gt;"",F251=""),COUNTA($H$3:$H$1048576)&gt;COUNTA($H$3:$H251)),INDEX(AX$3:AX251,MATCH(MAX($AQ$3:AQ251),AQ$3:AQ251,0),0),""),AX251)</f>
        <v/>
      </c>
      <c r="BA251" s="4" t="str">
        <f>IF(AY251="",IF(AND(H251&lt;&gt;"",F251=""),INDEX(AY$3:AY251,MATCH(MAX($AQ$3:AQ251),AQ$3:AQ251,0),0),""),AY251)</f>
        <v/>
      </c>
      <c r="BB251" s="82" t="str">
        <f>IF(BC251="","",RANK(BC251,BC$3:BC$1048576,1)+COUNTIF($BC$3:BC251,BC251)-1)</f>
        <v/>
      </c>
      <c r="BC251" s="139" t="str">
        <f t="shared" si="439"/>
        <v/>
      </c>
      <c r="BD251" s="46" t="str">
        <f t="shared" si="440"/>
        <v/>
      </c>
      <c r="BE251" s="46" t="str">
        <f t="shared" si="441"/>
        <v/>
      </c>
      <c r="BF251" s="46" t="str">
        <f t="shared" si="442"/>
        <v/>
      </c>
      <c r="BG251" s="4" t="str">
        <f t="shared" si="443"/>
        <v/>
      </c>
      <c r="BH251" s="180" t="str">
        <f t="shared" si="444"/>
        <v/>
      </c>
      <c r="BI251" s="16" t="str">
        <f t="shared" si="445"/>
        <v/>
      </c>
      <c r="BJ251" s="52" t="str">
        <f>IF(BI251="","",IF(W251="","",IF(AND(K251=$K$1,$K$1&lt;&gt;""),$BT$2,IFERROR(IF(INDEX(価格設定!$D$5:$D$1048576,MATCH(Q251,価格設定!$B$5:$B$1048576,0),0)=価格設定!$D$3,$BT$2,$BS$2),$BS$2))))</f>
        <v/>
      </c>
      <c r="BK251" s="16" t="str">
        <f>IF(BI251="","",IF(COUNTIF($BI$3:BI251,BI251)=1,1,IF(AND(BI250=BI251,BH251=""),BK250,COUNTIF($BH$3:BH251,BH251))))</f>
        <v/>
      </c>
      <c r="BL251" s="52" t="str">
        <f t="shared" si="446"/>
        <v/>
      </c>
      <c r="BM251" s="52" t="str">
        <f t="shared" si="447"/>
        <v/>
      </c>
      <c r="BN251" s="119" t="str">
        <f t="shared" si="448"/>
        <v/>
      </c>
      <c r="BO251" s="119" t="str">
        <f t="shared" si="449"/>
        <v/>
      </c>
      <c r="BP251" s="17" t="str">
        <f t="shared" si="450"/>
        <v/>
      </c>
      <c r="BQ251" s="17" t="str">
        <f t="shared" si="451"/>
        <v/>
      </c>
      <c r="BR251" s="17" t="str">
        <f>IF(OR(BP251="",COUNTIF($BO$3:BO251,BO251)&lt;&gt;1),"",SUMIF(BO$3:BO$1048576,BO251,BP$3:BP$1048576))</f>
        <v/>
      </c>
      <c r="BS251" s="17" t="str">
        <f t="shared" si="452"/>
        <v/>
      </c>
      <c r="BT251" s="17" t="str">
        <f t="shared" si="453"/>
        <v/>
      </c>
      <c r="BU251" s="17" t="str">
        <f t="shared" si="454"/>
        <v/>
      </c>
      <c r="BV251" s="24" t="str">
        <f t="shared" si="455"/>
        <v/>
      </c>
      <c r="BW251" s="24" t="str">
        <f t="shared" si="456"/>
        <v/>
      </c>
      <c r="BX251" s="24" t="str">
        <f t="shared" si="457"/>
        <v/>
      </c>
      <c r="BY251" s="26" t="str">
        <f t="shared" si="458"/>
        <v/>
      </c>
      <c r="BZ251" s="26" t="str">
        <f t="shared" si="459"/>
        <v/>
      </c>
      <c r="CA251" s="26" t="str">
        <f t="shared" si="460"/>
        <v/>
      </c>
      <c r="CB251" s="66" t="str">
        <f t="shared" si="461"/>
        <v/>
      </c>
      <c r="CC251" s="65" t="str">
        <f t="shared" si="462"/>
        <v/>
      </c>
      <c r="CD251" s="26" t="str">
        <f t="shared" si="463"/>
        <v/>
      </c>
      <c r="CE251" s="26" t="str">
        <f t="shared" si="464"/>
        <v/>
      </c>
      <c r="CF251" s="193" t="str">
        <f t="shared" si="465"/>
        <v/>
      </c>
      <c r="CG251" s="193" t="str">
        <f t="shared" si="466"/>
        <v/>
      </c>
      <c r="CH251" s="26" t="str">
        <f t="shared" si="467"/>
        <v/>
      </c>
      <c r="CI251" s="26" t="str">
        <f t="shared" si="468"/>
        <v/>
      </c>
      <c r="CJ251" s="65" t="str">
        <f t="shared" si="469"/>
        <v/>
      </c>
      <c r="CK251" s="65" t="str">
        <f t="shared" si="470"/>
        <v/>
      </c>
      <c r="CL251" s="64" t="str">
        <f t="shared" si="471"/>
        <v/>
      </c>
      <c r="CM251" s="64" t="str">
        <f t="shared" si="472"/>
        <v/>
      </c>
      <c r="CN251" s="65" t="str">
        <f t="shared" si="473"/>
        <v/>
      </c>
      <c r="CP251" s="63" t="str">
        <f>IF(BH251="","",MAX($CP$3:CP250)+1)</f>
        <v/>
      </c>
      <c r="CQ251" s="24" t="str">
        <f t="shared" si="474"/>
        <v/>
      </c>
      <c r="CR251" s="24" t="str">
        <f t="shared" si="475"/>
        <v/>
      </c>
      <c r="CS251" s="24" t="str">
        <f t="shared" si="476"/>
        <v/>
      </c>
      <c r="CT251" s="58" t="str">
        <f>IF(BO251="","",COUNTIF($BO$3:BO251,BO251)&amp;"@"&amp;BO251)</f>
        <v/>
      </c>
      <c r="CU251" s="16" t="str">
        <f t="shared" si="414"/>
        <v/>
      </c>
      <c r="CV251" s="63" t="str">
        <f t="shared" si="477"/>
        <v/>
      </c>
      <c r="CW251" s="16" t="str">
        <f t="shared" si="478"/>
        <v/>
      </c>
      <c r="CX251" s="16" t="str">
        <f t="shared" si="479"/>
        <v/>
      </c>
      <c r="CY251" s="16" t="str">
        <f t="shared" si="480"/>
        <v/>
      </c>
      <c r="CZ251" s="85" t="str">
        <f t="shared" si="481"/>
        <v/>
      </c>
      <c r="DA251" s="16" t="str">
        <f t="shared" si="482"/>
        <v/>
      </c>
      <c r="DB251" s="16" t="str">
        <f t="shared" si="483"/>
        <v/>
      </c>
      <c r="DC251" s="28" t="str">
        <f>IF(CP251="","",$DC$1&amp;(INDEX(価格設定!D$1:XFD$3,ROW(価格設定!$D$3),MATCH($AW251,価格設定!D$1:XFD$1,1))*100)&amp;"%")</f>
        <v/>
      </c>
      <c r="DD251" s="28" t="str">
        <f>IF(CP251="","",$DD$1&amp;(INDEX(価格設定!D$1:XFD$3,ROW(価格設定!$D$2),MATCH($AW251,価格設定!D$1:XFD$1,1))*100)&amp;"%")</f>
        <v/>
      </c>
      <c r="DE251" s="29" t="str">
        <f t="shared" si="484"/>
        <v/>
      </c>
      <c r="DG251" s="58" t="str">
        <f t="shared" si="485"/>
        <v/>
      </c>
      <c r="DH251" s="58" t="str">
        <f t="shared" si="486"/>
        <v/>
      </c>
      <c r="DI251" s="58" t="str">
        <f t="shared" si="487"/>
        <v/>
      </c>
      <c r="DJ251" s="85" t="str">
        <f t="shared" si="488"/>
        <v/>
      </c>
      <c r="DL251" s="58" t="str">
        <f>IF(COUNTIF(DG$3:DG$1048576,DG251)=COUNTIF($DG$3:$DG251,DG251),DG251,"")</f>
        <v/>
      </c>
      <c r="DM251" s="85" t="str">
        <f t="shared" si="489"/>
        <v/>
      </c>
      <c r="DN251" s="85" t="str">
        <f t="shared" si="415"/>
        <v/>
      </c>
      <c r="DO251" s="85" t="str">
        <f t="shared" si="415"/>
        <v/>
      </c>
      <c r="DP251" s="303"/>
      <c r="DQ251" s="17" t="str">
        <f t="shared" si="416"/>
        <v/>
      </c>
      <c r="DR251" s="17" t="str">
        <f t="shared" si="417"/>
        <v/>
      </c>
      <c r="DS251" s="17" t="str">
        <f t="shared" si="418"/>
        <v/>
      </c>
      <c r="DU251" s="16" t="str">
        <f t="shared" si="490"/>
        <v/>
      </c>
      <c r="DV251" s="16" t="str">
        <f>IF(DU251="","",COUNT($DU$3:DU251))</f>
        <v/>
      </c>
      <c r="DW251" s="16" t="str">
        <f t="shared" si="491"/>
        <v/>
      </c>
      <c r="DX251" s="16" t="str">
        <f t="shared" si="492"/>
        <v/>
      </c>
      <c r="DY251" s="16" t="str">
        <f>IF(DZ251="","",COUNTIF(DZ$3:DZ251,DZ251))</f>
        <v/>
      </c>
      <c r="DZ251" s="16" t="str">
        <f t="shared" si="493"/>
        <v/>
      </c>
      <c r="EA251" s="16" t="str">
        <f t="shared" si="494"/>
        <v/>
      </c>
      <c r="EB251" s="16" t="str">
        <f t="shared" si="495"/>
        <v/>
      </c>
      <c r="EC251" s="16" t="str">
        <f t="shared" si="496"/>
        <v/>
      </c>
      <c r="ED251" s="16" t="str">
        <f t="shared" si="497"/>
        <v/>
      </c>
      <c r="EE251" s="16" t="str">
        <f t="shared" si="498"/>
        <v/>
      </c>
      <c r="EF251" s="16" t="str">
        <f t="shared" si="499"/>
        <v/>
      </c>
      <c r="EG251" s="16" t="str">
        <f t="shared" si="500"/>
        <v/>
      </c>
      <c r="EH251" s="16" t="str">
        <f t="shared" si="501"/>
        <v/>
      </c>
      <c r="EI251" s="16" t="str">
        <f t="shared" si="502"/>
        <v/>
      </c>
      <c r="EJ251" s="16" t="str">
        <f t="shared" si="503"/>
        <v/>
      </c>
      <c r="EK251" s="16" t="str">
        <f t="shared" si="504"/>
        <v/>
      </c>
      <c r="EL251" s="58" t="str">
        <f t="shared" si="505"/>
        <v/>
      </c>
      <c r="EM251" s="58" t="str">
        <f>IF(OR($DZ251="",CR251=""),IF($EL251="","",$EL251),IF(OR(CR251="なし",CR251=0),領収書!$H$1,CR251))</f>
        <v/>
      </c>
      <c r="EN251" s="58" t="str">
        <f>IF(OR($DZ251="",CS251=""),IF($EL251="","",$EL251),IF(OR(CS251="なし",CS251=0),入力!$EN$1,CS251))</f>
        <v/>
      </c>
      <c r="EO251" s="63" t="str">
        <f t="shared" si="506"/>
        <v/>
      </c>
      <c r="EP251" s="63" t="str">
        <f t="shared" si="507"/>
        <v/>
      </c>
      <c r="ER251" s="16" t="str">
        <f>IF(AND(COUNTIF($ET$3:ET251,ET251)=1,ET251&lt;&gt;""),MAX($ER$3:ER250)+1,"")</f>
        <v/>
      </c>
      <c r="ES251" s="16" t="str">
        <f>IF(価格設定!B253="","",価格設定!B253)</f>
        <v/>
      </c>
      <c r="ET251" s="16" t="str">
        <f>IF(価格設定!C253="","",価格設定!C253)</f>
        <v/>
      </c>
      <c r="EV251" s="16" t="str">
        <f t="shared" si="419"/>
        <v/>
      </c>
      <c r="EW251" s="16" t="str">
        <f t="shared" si="508"/>
        <v/>
      </c>
    </row>
    <row r="252" spans="1:153" ht="30" customHeight="1" x14ac:dyDescent="0.2">
      <c r="A252" s="225"/>
      <c r="B252" s="212"/>
      <c r="C252" s="221"/>
      <c r="D252" s="164"/>
      <c r="E252" s="165"/>
      <c r="F252" s="166"/>
      <c r="G252" s="167"/>
      <c r="H252" s="179"/>
      <c r="I252" s="306"/>
      <c r="J252" s="169"/>
      <c r="K252" s="179"/>
      <c r="L252" s="186"/>
      <c r="M252" s="186"/>
      <c r="N252" s="168"/>
      <c r="O252" s="170"/>
      <c r="P252" s="212"/>
      <c r="Q252" s="179" t="str">
        <f>IFERROR(IF(H252="","",IFERROR(INDEX(価格設定!$B$5:$B$1048576,MATCH(H252,価格設定!$B$5:$B$1048576,0),0),INDEX(価格設定!$B$5:$B$1048576,MATCH("*"&amp;H252&amp;"*",価格設定!$B$5:$B$1048576,0),0))),H252)</f>
        <v/>
      </c>
      <c r="R252" s="250" t="str">
        <f>IFERROR(IF(Q252="",IF(K252="","",K252),IF(K252="",IF(INDEX(価格設定!$C$5:$C$1048576,MATCH(Q252,価格設定!$B$5:$B$1048576,0),0)=0,"",INDEX(価格設定!$C$5:$C$1048576,MATCH(Q252,価格設定!$B$5:$B$1048576,0),0)),IF(K252="なし","",K252))),"")</f>
        <v/>
      </c>
      <c r="S252" s="308" t="str">
        <f t="shared" si="420"/>
        <v/>
      </c>
      <c r="T252" s="126" t="str">
        <f>IFERROR(IF(J252="",IF(INDEX(価格設定!$E$5:$R$1048576,MATCH($Q252,価格設定!B$5:B$1048576,0),MATCH($AW252,価格設定!E$1:X$1,1))=0,"",INDEX(価格設定!$E$5:$R$1048576,MATCH($Q252,価格設定!B$5:B$1048576,0),MATCH($AW252,価格設定!E$1:X$1,1))),J252),"")</f>
        <v/>
      </c>
      <c r="U252" s="126" t="str">
        <f t="shared" si="421"/>
        <v/>
      </c>
      <c r="V252" s="132" t="str">
        <f t="shared" si="422"/>
        <v/>
      </c>
      <c r="W252" s="127" t="str">
        <f>IFERROR(IF(OR(T252="",T252&lt;0),"",IFERROR(INDEX(価格設定!E$2:X$3,IF(AND(K252=$K$1,$K$1&lt;&gt;""),ROW(価格設定!$D$3)-1,MATCH(INDEX(価格設定!$D$5:$D$1048576,MATCH(Q252,価格設定!$B$5:$B$1048576,0),0),価格設定!$D$2:$D$3,0)),MATCH($AW252,価格設定!E$1:X$1,1)),INDEX(価格設定!E$2:X$2,0,MATCH($AW252,価格設定!E$1:X$1,1)))),"")</f>
        <v/>
      </c>
      <c r="X252" s="126" t="str">
        <f t="shared" si="413"/>
        <v/>
      </c>
      <c r="Y252" s="128" t="str">
        <f t="shared" si="423"/>
        <v/>
      </c>
      <c r="Z252" s="126" t="str">
        <f t="shared" si="424"/>
        <v/>
      </c>
      <c r="AA252" s="129" t="str">
        <f t="shared" si="425"/>
        <v/>
      </c>
      <c r="AB252" s="126" t="str">
        <f t="shared" si="426"/>
        <v/>
      </c>
      <c r="AC252" s="280" t="str">
        <f t="shared" si="427"/>
        <v/>
      </c>
      <c r="AD252" s="15"/>
      <c r="AE252" s="204" t="str">
        <f>IF(AF252="","",COUNT($AF$3:AF252))</f>
        <v/>
      </c>
      <c r="AF252" s="206" t="str">
        <f t="shared" si="428"/>
        <v/>
      </c>
      <c r="AG252" s="204" t="str">
        <f t="shared" si="429"/>
        <v/>
      </c>
      <c r="AH252" s="204" t="str">
        <f t="shared" si="430"/>
        <v/>
      </c>
      <c r="AI252" s="287"/>
      <c r="AJ252" s="15"/>
      <c r="AK252" s="138" t="str">
        <f t="shared" si="431"/>
        <v/>
      </c>
      <c r="AL252" s="131" t="str">
        <f t="shared" si="432"/>
        <v/>
      </c>
      <c r="AM252" s="131" t="str">
        <f t="shared" si="433"/>
        <v/>
      </c>
      <c r="AN252" s="313" t="str">
        <f t="shared" si="434"/>
        <v/>
      </c>
      <c r="AO252" s="316" t="str">
        <f t="shared" si="435"/>
        <v/>
      </c>
      <c r="AP252" s="18"/>
      <c r="AQ252" s="3" t="str">
        <f>IF(F252="","",MAX($AQ$3:AQ251)+1)</f>
        <v/>
      </c>
      <c r="AR252" s="3" t="str">
        <f>IF(OR(AQ252="",BB252=""),"",MAX($AR$3:AR251)+1)</f>
        <v/>
      </c>
      <c r="AS252" s="3" t="str">
        <f>IF(CQ252="","",RANK(CQ252,CQ$3:CQ$1048576,1)+COUNTIF($CQ$3:CQ252,CQ252)-1)</f>
        <v/>
      </c>
      <c r="AT252" s="21" t="str">
        <f>IF(C252="",IF(OR(AND($H252&lt;&gt;"",C252=""),AND($F251=$F252,$AZ252&lt;&gt;""),COUNTA($H$3:$H$1048576,#REF!,$F$3:$F$1048576)&gt;COUNTA($H$3:$H252,#REF!,$F$3:$F252),$AZ252&lt;&gt;""),INDEX(AT$3:AT$1048576,MATCH(MAX($AQ$3:$AQ251),$AQ$3:$AQ$1048576,0),0),""),C252)</f>
        <v/>
      </c>
      <c r="AU252" s="21" t="str">
        <f>IF(D252="",IF(OR(AND($H252&lt;&gt;"",D252=""),AND($F251=$F252,$AZ252&lt;&gt;""),COUNTA($H$3:$H$1048576,#REF!,$F$3:$F$1048576)&gt;COUNTA($H$3:$H252,#REF!,$F$3:$F252),$AZ252&lt;&gt;""),INDEX(AU$3:AU$1048576,MATCH(MAX($AQ$3:$AQ251),$AQ$3:$AQ$1048576,0),0),""),D252)</f>
        <v/>
      </c>
      <c r="AV252" s="21" t="str">
        <f>IF(E252="",IF(OR(AND($H252&lt;&gt;"",E252=""),AND($F251=$F252,$AZ252&lt;&gt;""),COUNTA($H$3:$H$1048576,#REF!,$F$3:$F$1048576)&gt;COUNTA($H$3:$H252,#REF!,$F$3:$F252),$AZ252&lt;&gt;""),INDEX(AV$3:AV$1048576,MATCH(MAX($AQ$3:$AQ251),$AQ$3:$AQ$1048576,0),0),""),E252)</f>
        <v/>
      </c>
      <c r="AW252" s="24" t="str">
        <f t="shared" si="436"/>
        <v/>
      </c>
      <c r="AX252" s="13" t="str">
        <f t="shared" si="437"/>
        <v/>
      </c>
      <c r="AY252" s="4" t="str">
        <f t="shared" si="438"/>
        <v/>
      </c>
      <c r="AZ252" s="4" t="str">
        <f>IF(AX252="",IF(OR(AND(H252&lt;&gt;"",F252=""),COUNTA($H$3:$H$1048576)&gt;COUNTA($H$3:$H252)),INDEX(AX$3:AX252,MATCH(MAX($AQ$3:AQ252),AQ$3:AQ252,0),0),""),AX252)</f>
        <v/>
      </c>
      <c r="BA252" s="4" t="str">
        <f>IF(AY252="",IF(AND(H252&lt;&gt;"",F252=""),INDEX(AY$3:AY252,MATCH(MAX($AQ$3:AQ252),AQ$3:AQ252,0),0),""),AY252)</f>
        <v/>
      </c>
      <c r="BB252" s="82" t="str">
        <f>IF(BC252="","",RANK(BC252,BC$3:BC$1048576,1)+COUNTIF($BC$3:BC252,BC252)-1)</f>
        <v/>
      </c>
      <c r="BC252" s="139" t="str">
        <f t="shared" si="439"/>
        <v/>
      </c>
      <c r="BD252" s="46" t="str">
        <f t="shared" si="440"/>
        <v/>
      </c>
      <c r="BE252" s="46" t="str">
        <f t="shared" si="441"/>
        <v/>
      </c>
      <c r="BF252" s="46" t="str">
        <f t="shared" si="442"/>
        <v/>
      </c>
      <c r="BG252" s="4" t="str">
        <f t="shared" si="443"/>
        <v/>
      </c>
      <c r="BH252" s="180" t="str">
        <f t="shared" si="444"/>
        <v/>
      </c>
      <c r="BI252" s="16" t="str">
        <f t="shared" si="445"/>
        <v/>
      </c>
      <c r="BJ252" s="52" t="str">
        <f>IF(BI252="","",IF(W252="","",IF(AND(K252=$K$1,$K$1&lt;&gt;""),$BT$2,IFERROR(IF(INDEX(価格設定!$D$5:$D$1048576,MATCH(Q252,価格設定!$B$5:$B$1048576,0),0)=価格設定!$D$3,$BT$2,$BS$2),$BS$2))))</f>
        <v/>
      </c>
      <c r="BK252" s="16" t="str">
        <f>IF(BI252="","",IF(COUNTIF($BI$3:BI252,BI252)=1,1,IF(AND(BI251=BI252,BH252=""),BK251,COUNTIF($BH$3:BH252,BH252))))</f>
        <v/>
      </c>
      <c r="BL252" s="52" t="str">
        <f t="shared" si="446"/>
        <v/>
      </c>
      <c r="BM252" s="52" t="str">
        <f t="shared" si="447"/>
        <v/>
      </c>
      <c r="BN252" s="119" t="str">
        <f t="shared" si="448"/>
        <v/>
      </c>
      <c r="BO252" s="119" t="str">
        <f t="shared" si="449"/>
        <v/>
      </c>
      <c r="BP252" s="17" t="str">
        <f t="shared" si="450"/>
        <v/>
      </c>
      <c r="BQ252" s="17" t="str">
        <f t="shared" si="451"/>
        <v/>
      </c>
      <c r="BR252" s="17" t="str">
        <f>IF(OR(BP252="",COUNTIF($BO$3:BO252,BO252)&lt;&gt;1),"",SUMIF(BO$3:BO$1048576,BO252,BP$3:BP$1048576))</f>
        <v/>
      </c>
      <c r="BS252" s="17" t="str">
        <f t="shared" si="452"/>
        <v/>
      </c>
      <c r="BT252" s="17" t="str">
        <f t="shared" si="453"/>
        <v/>
      </c>
      <c r="BU252" s="17" t="str">
        <f t="shared" si="454"/>
        <v/>
      </c>
      <c r="BV252" s="24" t="str">
        <f t="shared" si="455"/>
        <v/>
      </c>
      <c r="BW252" s="24" t="str">
        <f t="shared" si="456"/>
        <v/>
      </c>
      <c r="BX252" s="24" t="str">
        <f t="shared" si="457"/>
        <v/>
      </c>
      <c r="BY252" s="26" t="str">
        <f t="shared" si="458"/>
        <v/>
      </c>
      <c r="BZ252" s="26" t="str">
        <f t="shared" si="459"/>
        <v/>
      </c>
      <c r="CA252" s="26" t="str">
        <f t="shared" si="460"/>
        <v/>
      </c>
      <c r="CB252" s="66" t="str">
        <f t="shared" si="461"/>
        <v/>
      </c>
      <c r="CC252" s="65" t="str">
        <f t="shared" si="462"/>
        <v/>
      </c>
      <c r="CD252" s="26" t="str">
        <f t="shared" si="463"/>
        <v/>
      </c>
      <c r="CE252" s="26" t="str">
        <f t="shared" si="464"/>
        <v/>
      </c>
      <c r="CF252" s="193" t="str">
        <f t="shared" si="465"/>
        <v/>
      </c>
      <c r="CG252" s="193" t="str">
        <f t="shared" si="466"/>
        <v/>
      </c>
      <c r="CH252" s="26" t="str">
        <f t="shared" si="467"/>
        <v/>
      </c>
      <c r="CI252" s="26" t="str">
        <f t="shared" si="468"/>
        <v/>
      </c>
      <c r="CJ252" s="65" t="str">
        <f t="shared" si="469"/>
        <v/>
      </c>
      <c r="CK252" s="65" t="str">
        <f t="shared" si="470"/>
        <v/>
      </c>
      <c r="CL252" s="64" t="str">
        <f t="shared" si="471"/>
        <v/>
      </c>
      <c r="CM252" s="64" t="str">
        <f t="shared" si="472"/>
        <v/>
      </c>
      <c r="CN252" s="65" t="str">
        <f t="shared" si="473"/>
        <v/>
      </c>
      <c r="CP252" s="63" t="str">
        <f>IF(BH252="","",MAX($CP$3:CP251)+1)</f>
        <v/>
      </c>
      <c r="CQ252" s="24" t="str">
        <f t="shared" si="474"/>
        <v/>
      </c>
      <c r="CR252" s="24" t="str">
        <f t="shared" si="475"/>
        <v/>
      </c>
      <c r="CS252" s="24" t="str">
        <f t="shared" si="476"/>
        <v/>
      </c>
      <c r="CT252" s="58" t="str">
        <f>IF(BO252="","",COUNTIF($BO$3:BO252,BO252)&amp;"@"&amp;BO252)</f>
        <v/>
      </c>
      <c r="CU252" s="16" t="str">
        <f t="shared" si="414"/>
        <v/>
      </c>
      <c r="CV252" s="63" t="str">
        <f t="shared" si="477"/>
        <v/>
      </c>
      <c r="CW252" s="16" t="str">
        <f t="shared" si="478"/>
        <v/>
      </c>
      <c r="CX252" s="16" t="str">
        <f t="shared" si="479"/>
        <v/>
      </c>
      <c r="CY252" s="16" t="str">
        <f t="shared" si="480"/>
        <v/>
      </c>
      <c r="CZ252" s="85" t="str">
        <f t="shared" si="481"/>
        <v/>
      </c>
      <c r="DA252" s="16" t="str">
        <f t="shared" si="482"/>
        <v/>
      </c>
      <c r="DB252" s="16" t="str">
        <f t="shared" si="483"/>
        <v/>
      </c>
      <c r="DC252" s="28" t="str">
        <f>IF(CP252="","",$DC$1&amp;(INDEX(価格設定!D$1:XFD$3,ROW(価格設定!$D$3),MATCH($AW252,価格設定!D$1:XFD$1,1))*100)&amp;"%")</f>
        <v/>
      </c>
      <c r="DD252" s="28" t="str">
        <f>IF(CP252="","",$DD$1&amp;(INDEX(価格設定!D$1:XFD$3,ROW(価格設定!$D$2),MATCH($AW252,価格設定!D$1:XFD$1,1))*100)&amp;"%")</f>
        <v/>
      </c>
      <c r="DE252" s="29" t="str">
        <f t="shared" si="484"/>
        <v/>
      </c>
      <c r="DG252" s="58" t="str">
        <f t="shared" si="485"/>
        <v/>
      </c>
      <c r="DH252" s="58" t="str">
        <f t="shared" si="486"/>
        <v/>
      </c>
      <c r="DI252" s="58" t="str">
        <f t="shared" si="487"/>
        <v/>
      </c>
      <c r="DJ252" s="85" t="str">
        <f t="shared" si="488"/>
        <v/>
      </c>
      <c r="DL252" s="58" t="str">
        <f>IF(COUNTIF(DG$3:DG$1048576,DG252)=COUNTIF($DG$3:$DG252,DG252),DG252,"")</f>
        <v/>
      </c>
      <c r="DM252" s="85" t="str">
        <f t="shared" si="489"/>
        <v/>
      </c>
      <c r="DN252" s="85" t="str">
        <f t="shared" si="415"/>
        <v/>
      </c>
      <c r="DO252" s="85" t="str">
        <f t="shared" si="415"/>
        <v/>
      </c>
      <c r="DP252" s="303"/>
      <c r="DQ252" s="17" t="str">
        <f t="shared" si="416"/>
        <v/>
      </c>
      <c r="DR252" s="17" t="str">
        <f t="shared" si="417"/>
        <v/>
      </c>
      <c r="DS252" s="17" t="str">
        <f t="shared" si="418"/>
        <v/>
      </c>
      <c r="DU252" s="16" t="str">
        <f t="shared" si="490"/>
        <v/>
      </c>
      <c r="DV252" s="16" t="str">
        <f>IF(DU252="","",COUNT($DU$3:DU252))</f>
        <v/>
      </c>
      <c r="DW252" s="16" t="str">
        <f t="shared" si="491"/>
        <v/>
      </c>
      <c r="DX252" s="16" t="str">
        <f t="shared" si="492"/>
        <v/>
      </c>
      <c r="DY252" s="16" t="str">
        <f>IF(DZ252="","",COUNTIF(DZ$3:DZ252,DZ252))</f>
        <v/>
      </c>
      <c r="DZ252" s="16" t="str">
        <f t="shared" si="493"/>
        <v/>
      </c>
      <c r="EA252" s="16" t="str">
        <f t="shared" si="494"/>
        <v/>
      </c>
      <c r="EB252" s="16" t="str">
        <f t="shared" si="495"/>
        <v/>
      </c>
      <c r="EC252" s="16" t="str">
        <f t="shared" si="496"/>
        <v/>
      </c>
      <c r="ED252" s="16" t="str">
        <f t="shared" si="497"/>
        <v/>
      </c>
      <c r="EE252" s="16" t="str">
        <f t="shared" si="498"/>
        <v/>
      </c>
      <c r="EF252" s="16" t="str">
        <f t="shared" si="499"/>
        <v/>
      </c>
      <c r="EG252" s="16" t="str">
        <f t="shared" si="500"/>
        <v/>
      </c>
      <c r="EH252" s="16" t="str">
        <f t="shared" si="501"/>
        <v/>
      </c>
      <c r="EI252" s="16" t="str">
        <f t="shared" si="502"/>
        <v/>
      </c>
      <c r="EJ252" s="16" t="str">
        <f t="shared" si="503"/>
        <v/>
      </c>
      <c r="EK252" s="16" t="str">
        <f t="shared" si="504"/>
        <v/>
      </c>
      <c r="EL252" s="58" t="str">
        <f t="shared" si="505"/>
        <v/>
      </c>
      <c r="EM252" s="58" t="str">
        <f>IF(OR($DZ252="",CR252=""),IF($EL252="","",$EL252),IF(OR(CR252="なし",CR252=0),領収書!$H$1,CR252))</f>
        <v/>
      </c>
      <c r="EN252" s="58" t="str">
        <f>IF(OR($DZ252="",CS252=""),IF($EL252="","",$EL252),IF(OR(CS252="なし",CS252=0),入力!$EN$1,CS252))</f>
        <v/>
      </c>
      <c r="EO252" s="63" t="str">
        <f t="shared" si="506"/>
        <v/>
      </c>
      <c r="EP252" s="63" t="str">
        <f t="shared" si="507"/>
        <v/>
      </c>
      <c r="ER252" s="16" t="str">
        <f>IF(AND(COUNTIF($ET$3:ET252,ET252)=1,ET252&lt;&gt;""),MAX($ER$3:ER251)+1,"")</f>
        <v/>
      </c>
      <c r="ES252" s="16" t="str">
        <f>IF(価格設定!B254="","",価格設定!B254)</f>
        <v/>
      </c>
      <c r="ET252" s="16" t="str">
        <f>IF(価格設定!C254="","",価格設定!C254)</f>
        <v/>
      </c>
      <c r="EV252" s="16" t="str">
        <f t="shared" si="419"/>
        <v/>
      </c>
      <c r="EW252" s="16" t="str">
        <f t="shared" si="508"/>
        <v/>
      </c>
    </row>
    <row r="253" spans="1:153" ht="30" customHeight="1" x14ac:dyDescent="0.2">
      <c r="A253" s="225"/>
      <c r="B253" s="212"/>
      <c r="C253" s="221"/>
      <c r="D253" s="164"/>
      <c r="E253" s="165"/>
      <c r="F253" s="166"/>
      <c r="G253" s="167"/>
      <c r="H253" s="179"/>
      <c r="I253" s="306"/>
      <c r="J253" s="169"/>
      <c r="K253" s="179"/>
      <c r="L253" s="186"/>
      <c r="M253" s="186"/>
      <c r="N253" s="168"/>
      <c r="O253" s="170"/>
      <c r="P253" s="212"/>
      <c r="Q253" s="179" t="str">
        <f>IFERROR(IF(H253="","",IFERROR(INDEX(価格設定!$B$5:$B$1048576,MATCH(H253,価格設定!$B$5:$B$1048576,0),0),INDEX(価格設定!$B$5:$B$1048576,MATCH("*"&amp;H253&amp;"*",価格設定!$B$5:$B$1048576,0),0))),H253)</f>
        <v/>
      </c>
      <c r="R253" s="250" t="str">
        <f>IFERROR(IF(Q253="",IF(K253="","",K253),IF(K253="",IF(INDEX(価格設定!$C$5:$C$1048576,MATCH(Q253,価格設定!$B$5:$B$1048576,0),0)=0,"",INDEX(価格設定!$C$5:$C$1048576,MATCH(Q253,価格設定!$B$5:$B$1048576,0),0)),IF(K253="なし","",K253))),"")</f>
        <v/>
      </c>
      <c r="S253" s="308" t="str">
        <f t="shared" si="420"/>
        <v/>
      </c>
      <c r="T253" s="126" t="str">
        <f>IFERROR(IF(J253="",IF(INDEX(価格設定!$E$5:$R$1048576,MATCH($Q253,価格設定!B$5:B$1048576,0),MATCH($AW253,価格設定!E$1:X$1,1))=0,"",INDEX(価格設定!$E$5:$R$1048576,MATCH($Q253,価格設定!B$5:B$1048576,0),MATCH($AW253,価格設定!E$1:X$1,1))),J253),"")</f>
        <v/>
      </c>
      <c r="U253" s="126" t="str">
        <f t="shared" si="421"/>
        <v/>
      </c>
      <c r="V253" s="132" t="str">
        <f t="shared" si="422"/>
        <v/>
      </c>
      <c r="W253" s="127" t="str">
        <f>IFERROR(IF(OR(T253="",T253&lt;0),"",IFERROR(INDEX(価格設定!E$2:X$3,IF(AND(K253=$K$1,$K$1&lt;&gt;""),ROW(価格設定!$D$3)-1,MATCH(INDEX(価格設定!$D$5:$D$1048576,MATCH(Q253,価格設定!$B$5:$B$1048576,0),0),価格設定!$D$2:$D$3,0)),MATCH($AW253,価格設定!E$1:X$1,1)),INDEX(価格設定!E$2:X$2,0,MATCH($AW253,価格設定!E$1:X$1,1)))),"")</f>
        <v/>
      </c>
      <c r="X253" s="126" t="str">
        <f t="shared" si="413"/>
        <v/>
      </c>
      <c r="Y253" s="128" t="str">
        <f t="shared" si="423"/>
        <v/>
      </c>
      <c r="Z253" s="126" t="str">
        <f t="shared" si="424"/>
        <v/>
      </c>
      <c r="AA253" s="129" t="str">
        <f t="shared" si="425"/>
        <v/>
      </c>
      <c r="AB253" s="126" t="str">
        <f t="shared" si="426"/>
        <v/>
      </c>
      <c r="AC253" s="280" t="str">
        <f t="shared" si="427"/>
        <v/>
      </c>
      <c r="AD253" s="15"/>
      <c r="AE253" s="204" t="str">
        <f>IF(AF253="","",COUNT($AF$3:AF253))</f>
        <v/>
      </c>
      <c r="AF253" s="206" t="str">
        <f t="shared" si="428"/>
        <v/>
      </c>
      <c r="AG253" s="204" t="str">
        <f t="shared" si="429"/>
        <v/>
      </c>
      <c r="AH253" s="204" t="str">
        <f t="shared" si="430"/>
        <v/>
      </c>
      <c r="AI253" s="287"/>
      <c r="AJ253" s="15"/>
      <c r="AK253" s="138" t="str">
        <f t="shared" si="431"/>
        <v/>
      </c>
      <c r="AL253" s="131" t="str">
        <f t="shared" si="432"/>
        <v/>
      </c>
      <c r="AM253" s="131" t="str">
        <f t="shared" si="433"/>
        <v/>
      </c>
      <c r="AN253" s="313" t="str">
        <f t="shared" si="434"/>
        <v/>
      </c>
      <c r="AO253" s="316" t="str">
        <f t="shared" si="435"/>
        <v/>
      </c>
      <c r="AP253" s="18"/>
      <c r="AQ253" s="3" t="str">
        <f>IF(F253="","",MAX($AQ$3:AQ252)+1)</f>
        <v/>
      </c>
      <c r="AR253" s="3" t="str">
        <f>IF(OR(AQ253="",BB253=""),"",MAX($AR$3:AR252)+1)</f>
        <v/>
      </c>
      <c r="AS253" s="3" t="str">
        <f>IF(CQ253="","",RANK(CQ253,CQ$3:CQ$1048576,1)+COUNTIF($CQ$3:CQ253,CQ253)-1)</f>
        <v/>
      </c>
      <c r="AT253" s="21" t="str">
        <f>IF(C253="",IF(OR(AND($H253&lt;&gt;"",C253=""),AND($F252=$F253,$AZ253&lt;&gt;""),COUNTA($H$3:$H$1048576,#REF!,$F$3:$F$1048576)&gt;COUNTA($H$3:$H253,#REF!,$F$3:$F253),$AZ253&lt;&gt;""),INDEX(AT$3:AT$1048576,MATCH(MAX($AQ$3:$AQ252),$AQ$3:$AQ$1048576,0),0),""),C253)</f>
        <v/>
      </c>
      <c r="AU253" s="21" t="str">
        <f>IF(D253="",IF(OR(AND($H253&lt;&gt;"",D253=""),AND($F252=$F253,$AZ253&lt;&gt;""),COUNTA($H$3:$H$1048576,#REF!,$F$3:$F$1048576)&gt;COUNTA($H$3:$H253,#REF!,$F$3:$F253),$AZ253&lt;&gt;""),INDEX(AU$3:AU$1048576,MATCH(MAX($AQ$3:$AQ252),$AQ$3:$AQ$1048576,0),0),""),D253)</f>
        <v/>
      </c>
      <c r="AV253" s="21" t="str">
        <f>IF(E253="",IF(OR(AND($H253&lt;&gt;"",E253=""),AND($F252=$F253,$AZ253&lt;&gt;""),COUNTA($H$3:$H$1048576,#REF!,$F$3:$F$1048576)&gt;COUNTA($H$3:$H253,#REF!,$F$3:$F253),$AZ253&lt;&gt;""),INDEX(AV$3:AV$1048576,MATCH(MAX($AQ$3:$AQ252),$AQ$3:$AQ$1048576,0),0),""),E253)</f>
        <v/>
      </c>
      <c r="AW253" s="24" t="str">
        <f t="shared" si="436"/>
        <v/>
      </c>
      <c r="AX253" s="13" t="str">
        <f t="shared" si="437"/>
        <v/>
      </c>
      <c r="AY253" s="4" t="str">
        <f t="shared" si="438"/>
        <v/>
      </c>
      <c r="AZ253" s="4" t="str">
        <f>IF(AX253="",IF(OR(AND(H253&lt;&gt;"",F253=""),COUNTA($H$3:$H$1048576)&gt;COUNTA($H$3:$H253)),INDEX(AX$3:AX253,MATCH(MAX($AQ$3:AQ253),AQ$3:AQ253,0),0),""),AX253)</f>
        <v/>
      </c>
      <c r="BA253" s="4" t="str">
        <f>IF(AY253="",IF(AND(H253&lt;&gt;"",F253=""),INDEX(AY$3:AY253,MATCH(MAX($AQ$3:AQ253),AQ$3:AQ253,0),0),""),AY253)</f>
        <v/>
      </c>
      <c r="BB253" s="82" t="str">
        <f>IF(BC253="","",RANK(BC253,BC$3:BC$1048576,1)+COUNTIF($BC$3:BC253,BC253)-1)</f>
        <v/>
      </c>
      <c r="BC253" s="139" t="str">
        <f t="shared" si="439"/>
        <v/>
      </c>
      <c r="BD253" s="46" t="str">
        <f t="shared" si="440"/>
        <v/>
      </c>
      <c r="BE253" s="46" t="str">
        <f t="shared" si="441"/>
        <v/>
      </c>
      <c r="BF253" s="46" t="str">
        <f t="shared" si="442"/>
        <v/>
      </c>
      <c r="BG253" s="4" t="str">
        <f t="shared" si="443"/>
        <v/>
      </c>
      <c r="BH253" s="180" t="str">
        <f t="shared" si="444"/>
        <v/>
      </c>
      <c r="BI253" s="16" t="str">
        <f t="shared" si="445"/>
        <v/>
      </c>
      <c r="BJ253" s="52" t="str">
        <f>IF(BI253="","",IF(W253="","",IF(AND(K253=$K$1,$K$1&lt;&gt;""),$BT$2,IFERROR(IF(INDEX(価格設定!$D$5:$D$1048576,MATCH(Q253,価格設定!$B$5:$B$1048576,0),0)=価格設定!$D$3,$BT$2,$BS$2),$BS$2))))</f>
        <v/>
      </c>
      <c r="BK253" s="16" t="str">
        <f>IF(BI253="","",IF(COUNTIF($BI$3:BI253,BI253)=1,1,IF(AND(BI252=BI253,BH253=""),BK252,COUNTIF($BH$3:BH253,BH253))))</f>
        <v/>
      </c>
      <c r="BL253" s="52" t="str">
        <f t="shared" si="446"/>
        <v/>
      </c>
      <c r="BM253" s="52" t="str">
        <f t="shared" si="447"/>
        <v/>
      </c>
      <c r="BN253" s="119" t="str">
        <f t="shared" si="448"/>
        <v/>
      </c>
      <c r="BO253" s="119" t="str">
        <f t="shared" si="449"/>
        <v/>
      </c>
      <c r="BP253" s="17" t="str">
        <f t="shared" si="450"/>
        <v/>
      </c>
      <c r="BQ253" s="17" t="str">
        <f t="shared" si="451"/>
        <v/>
      </c>
      <c r="BR253" s="17" t="str">
        <f>IF(OR(BP253="",COUNTIF($BO$3:BO253,BO253)&lt;&gt;1),"",SUMIF(BO$3:BO$1048576,BO253,BP$3:BP$1048576))</f>
        <v/>
      </c>
      <c r="BS253" s="17" t="str">
        <f t="shared" si="452"/>
        <v/>
      </c>
      <c r="BT253" s="17" t="str">
        <f t="shared" si="453"/>
        <v/>
      </c>
      <c r="BU253" s="17" t="str">
        <f t="shared" si="454"/>
        <v/>
      </c>
      <c r="BV253" s="24" t="str">
        <f t="shared" si="455"/>
        <v/>
      </c>
      <c r="BW253" s="24" t="str">
        <f t="shared" si="456"/>
        <v/>
      </c>
      <c r="BX253" s="24" t="str">
        <f t="shared" si="457"/>
        <v/>
      </c>
      <c r="BY253" s="26" t="str">
        <f t="shared" si="458"/>
        <v/>
      </c>
      <c r="BZ253" s="26" t="str">
        <f t="shared" si="459"/>
        <v/>
      </c>
      <c r="CA253" s="26" t="str">
        <f t="shared" si="460"/>
        <v/>
      </c>
      <c r="CB253" s="66" t="str">
        <f t="shared" si="461"/>
        <v/>
      </c>
      <c r="CC253" s="65" t="str">
        <f t="shared" si="462"/>
        <v/>
      </c>
      <c r="CD253" s="26" t="str">
        <f t="shared" si="463"/>
        <v/>
      </c>
      <c r="CE253" s="26" t="str">
        <f t="shared" si="464"/>
        <v/>
      </c>
      <c r="CF253" s="193" t="str">
        <f t="shared" si="465"/>
        <v/>
      </c>
      <c r="CG253" s="193" t="str">
        <f t="shared" si="466"/>
        <v/>
      </c>
      <c r="CH253" s="26" t="str">
        <f t="shared" si="467"/>
        <v/>
      </c>
      <c r="CI253" s="26" t="str">
        <f t="shared" si="468"/>
        <v/>
      </c>
      <c r="CJ253" s="65" t="str">
        <f t="shared" si="469"/>
        <v/>
      </c>
      <c r="CK253" s="65" t="str">
        <f t="shared" si="470"/>
        <v/>
      </c>
      <c r="CL253" s="64" t="str">
        <f t="shared" si="471"/>
        <v/>
      </c>
      <c r="CM253" s="64" t="str">
        <f t="shared" si="472"/>
        <v/>
      </c>
      <c r="CN253" s="65" t="str">
        <f t="shared" si="473"/>
        <v/>
      </c>
      <c r="CP253" s="63" t="str">
        <f>IF(BH253="","",MAX($CP$3:CP252)+1)</f>
        <v/>
      </c>
      <c r="CQ253" s="24" t="str">
        <f t="shared" si="474"/>
        <v/>
      </c>
      <c r="CR253" s="24" t="str">
        <f t="shared" si="475"/>
        <v/>
      </c>
      <c r="CS253" s="24" t="str">
        <f t="shared" si="476"/>
        <v/>
      </c>
      <c r="CT253" s="58" t="str">
        <f>IF(BO253="","",COUNTIF($BO$3:BO253,BO253)&amp;"@"&amp;BO253)</f>
        <v/>
      </c>
      <c r="CU253" s="16" t="str">
        <f t="shared" si="414"/>
        <v/>
      </c>
      <c r="CV253" s="63" t="str">
        <f t="shared" si="477"/>
        <v/>
      </c>
      <c r="CW253" s="16" t="str">
        <f t="shared" si="478"/>
        <v/>
      </c>
      <c r="CX253" s="16" t="str">
        <f t="shared" si="479"/>
        <v/>
      </c>
      <c r="CY253" s="16" t="str">
        <f t="shared" si="480"/>
        <v/>
      </c>
      <c r="CZ253" s="85" t="str">
        <f t="shared" si="481"/>
        <v/>
      </c>
      <c r="DA253" s="16" t="str">
        <f t="shared" si="482"/>
        <v/>
      </c>
      <c r="DB253" s="16" t="str">
        <f t="shared" si="483"/>
        <v/>
      </c>
      <c r="DC253" s="28" t="str">
        <f>IF(CP253="","",$DC$1&amp;(INDEX(価格設定!D$1:XFD$3,ROW(価格設定!$D$3),MATCH($AW253,価格設定!D$1:XFD$1,1))*100)&amp;"%")</f>
        <v/>
      </c>
      <c r="DD253" s="28" t="str">
        <f>IF(CP253="","",$DD$1&amp;(INDEX(価格設定!D$1:XFD$3,ROW(価格設定!$D$2),MATCH($AW253,価格設定!D$1:XFD$1,1))*100)&amp;"%")</f>
        <v/>
      </c>
      <c r="DE253" s="29" t="str">
        <f t="shared" si="484"/>
        <v/>
      </c>
      <c r="DG253" s="58" t="str">
        <f t="shared" si="485"/>
        <v/>
      </c>
      <c r="DH253" s="58" t="str">
        <f t="shared" si="486"/>
        <v/>
      </c>
      <c r="DI253" s="58" t="str">
        <f t="shared" si="487"/>
        <v/>
      </c>
      <c r="DJ253" s="85" t="str">
        <f t="shared" si="488"/>
        <v/>
      </c>
      <c r="DL253" s="58" t="str">
        <f>IF(COUNTIF(DG$3:DG$1048576,DG253)=COUNTIF($DG$3:$DG253,DG253),DG253,"")</f>
        <v/>
      </c>
      <c r="DM253" s="85" t="str">
        <f t="shared" si="489"/>
        <v/>
      </c>
      <c r="DN253" s="85" t="str">
        <f t="shared" si="415"/>
        <v/>
      </c>
      <c r="DO253" s="85" t="str">
        <f t="shared" si="415"/>
        <v/>
      </c>
      <c r="DP253" s="303"/>
      <c r="DQ253" s="17" t="str">
        <f t="shared" si="416"/>
        <v/>
      </c>
      <c r="DR253" s="17" t="str">
        <f t="shared" si="417"/>
        <v/>
      </c>
      <c r="DS253" s="17" t="str">
        <f t="shared" si="418"/>
        <v/>
      </c>
      <c r="DU253" s="16" t="str">
        <f t="shared" si="490"/>
        <v/>
      </c>
      <c r="DV253" s="16" t="str">
        <f>IF(DU253="","",COUNT($DU$3:DU253))</f>
        <v/>
      </c>
      <c r="DW253" s="16" t="str">
        <f t="shared" si="491"/>
        <v/>
      </c>
      <c r="DX253" s="16" t="str">
        <f t="shared" si="492"/>
        <v/>
      </c>
      <c r="DY253" s="16" t="str">
        <f>IF(DZ253="","",COUNTIF(DZ$3:DZ253,DZ253))</f>
        <v/>
      </c>
      <c r="DZ253" s="16" t="str">
        <f t="shared" si="493"/>
        <v/>
      </c>
      <c r="EA253" s="16" t="str">
        <f t="shared" si="494"/>
        <v/>
      </c>
      <c r="EB253" s="16" t="str">
        <f t="shared" si="495"/>
        <v/>
      </c>
      <c r="EC253" s="16" t="str">
        <f t="shared" si="496"/>
        <v/>
      </c>
      <c r="ED253" s="16" t="str">
        <f t="shared" si="497"/>
        <v/>
      </c>
      <c r="EE253" s="16" t="str">
        <f t="shared" si="498"/>
        <v/>
      </c>
      <c r="EF253" s="16" t="str">
        <f t="shared" si="499"/>
        <v/>
      </c>
      <c r="EG253" s="16" t="str">
        <f t="shared" si="500"/>
        <v/>
      </c>
      <c r="EH253" s="16" t="str">
        <f t="shared" si="501"/>
        <v/>
      </c>
      <c r="EI253" s="16" t="str">
        <f t="shared" si="502"/>
        <v/>
      </c>
      <c r="EJ253" s="16" t="str">
        <f t="shared" si="503"/>
        <v/>
      </c>
      <c r="EK253" s="16" t="str">
        <f t="shared" si="504"/>
        <v/>
      </c>
      <c r="EL253" s="58" t="str">
        <f t="shared" si="505"/>
        <v/>
      </c>
      <c r="EM253" s="58" t="str">
        <f>IF(OR($DZ253="",CR253=""),IF($EL253="","",$EL253),IF(OR(CR253="なし",CR253=0),領収書!$H$1,CR253))</f>
        <v/>
      </c>
      <c r="EN253" s="58" t="str">
        <f>IF(OR($DZ253="",CS253=""),IF($EL253="","",$EL253),IF(OR(CS253="なし",CS253=0),入力!$EN$1,CS253))</f>
        <v/>
      </c>
      <c r="EO253" s="63" t="str">
        <f t="shared" si="506"/>
        <v/>
      </c>
      <c r="EP253" s="63" t="str">
        <f t="shared" si="507"/>
        <v/>
      </c>
      <c r="ER253" s="16" t="str">
        <f>IF(AND(COUNTIF($ET$3:ET253,ET253)=1,ET253&lt;&gt;""),MAX($ER$3:ER252)+1,"")</f>
        <v/>
      </c>
      <c r="ES253" s="16" t="str">
        <f>IF(価格設定!B255="","",価格設定!B255)</f>
        <v/>
      </c>
      <c r="ET253" s="16" t="str">
        <f>IF(価格設定!C255="","",価格設定!C255)</f>
        <v/>
      </c>
      <c r="EV253" s="16" t="str">
        <f t="shared" si="419"/>
        <v/>
      </c>
      <c r="EW253" s="16" t="str">
        <f t="shared" si="508"/>
        <v/>
      </c>
    </row>
    <row r="254" spans="1:153" ht="30" customHeight="1" x14ac:dyDescent="0.2">
      <c r="A254" s="225"/>
      <c r="B254" s="212"/>
      <c r="C254" s="221"/>
      <c r="D254" s="164"/>
      <c r="E254" s="165"/>
      <c r="F254" s="166"/>
      <c r="G254" s="167"/>
      <c r="H254" s="179"/>
      <c r="I254" s="306"/>
      <c r="J254" s="169"/>
      <c r="K254" s="179"/>
      <c r="L254" s="186"/>
      <c r="M254" s="186"/>
      <c r="N254" s="168"/>
      <c r="O254" s="170"/>
      <c r="P254" s="212"/>
      <c r="Q254" s="179" t="str">
        <f>IFERROR(IF(H254="","",IFERROR(INDEX(価格設定!$B$5:$B$1048576,MATCH(H254,価格設定!$B$5:$B$1048576,0),0),INDEX(価格設定!$B$5:$B$1048576,MATCH("*"&amp;H254&amp;"*",価格設定!$B$5:$B$1048576,0),0))),H254)</f>
        <v/>
      </c>
      <c r="R254" s="250" t="str">
        <f>IFERROR(IF(Q254="",IF(K254="","",K254),IF(K254="",IF(INDEX(価格設定!$C$5:$C$1048576,MATCH(Q254,価格設定!$B$5:$B$1048576,0),0)=0,"",INDEX(価格設定!$C$5:$C$1048576,MATCH(Q254,価格設定!$B$5:$B$1048576,0),0)),IF(K254="なし","",K254))),"")</f>
        <v/>
      </c>
      <c r="S254" s="308" t="str">
        <f t="shared" si="420"/>
        <v/>
      </c>
      <c r="T254" s="126" t="str">
        <f>IFERROR(IF(J254="",IF(INDEX(価格設定!$E$5:$R$1048576,MATCH($Q254,価格設定!B$5:B$1048576,0),MATCH($AW254,価格設定!E$1:X$1,1))=0,"",INDEX(価格設定!$E$5:$R$1048576,MATCH($Q254,価格設定!B$5:B$1048576,0),MATCH($AW254,価格設定!E$1:X$1,1))),J254),"")</f>
        <v/>
      </c>
      <c r="U254" s="126" t="str">
        <f t="shared" si="421"/>
        <v/>
      </c>
      <c r="V254" s="132" t="str">
        <f t="shared" si="422"/>
        <v/>
      </c>
      <c r="W254" s="127" t="str">
        <f>IFERROR(IF(OR(T254="",T254&lt;0),"",IFERROR(INDEX(価格設定!E$2:X$3,IF(AND(K254=$K$1,$K$1&lt;&gt;""),ROW(価格設定!$D$3)-1,MATCH(INDEX(価格設定!$D$5:$D$1048576,MATCH(Q254,価格設定!$B$5:$B$1048576,0),0),価格設定!$D$2:$D$3,0)),MATCH($AW254,価格設定!E$1:X$1,1)),INDEX(価格設定!E$2:X$2,0,MATCH($AW254,価格設定!E$1:X$1,1)))),"")</f>
        <v/>
      </c>
      <c r="X254" s="126" t="str">
        <f t="shared" si="413"/>
        <v/>
      </c>
      <c r="Y254" s="128" t="str">
        <f t="shared" si="423"/>
        <v/>
      </c>
      <c r="Z254" s="126" t="str">
        <f t="shared" si="424"/>
        <v/>
      </c>
      <c r="AA254" s="129" t="str">
        <f t="shared" si="425"/>
        <v/>
      </c>
      <c r="AB254" s="126" t="str">
        <f t="shared" si="426"/>
        <v/>
      </c>
      <c r="AC254" s="280" t="str">
        <f t="shared" si="427"/>
        <v/>
      </c>
      <c r="AD254" s="15"/>
      <c r="AE254" s="204" t="str">
        <f>IF(AF254="","",COUNT($AF$3:AF254))</f>
        <v/>
      </c>
      <c r="AF254" s="206" t="str">
        <f t="shared" si="428"/>
        <v/>
      </c>
      <c r="AG254" s="204" t="str">
        <f t="shared" si="429"/>
        <v/>
      </c>
      <c r="AH254" s="204" t="str">
        <f t="shared" si="430"/>
        <v/>
      </c>
      <c r="AI254" s="287"/>
      <c r="AJ254" s="15"/>
      <c r="AK254" s="138" t="str">
        <f t="shared" si="431"/>
        <v/>
      </c>
      <c r="AL254" s="131" t="str">
        <f t="shared" si="432"/>
        <v/>
      </c>
      <c r="AM254" s="131" t="str">
        <f t="shared" si="433"/>
        <v/>
      </c>
      <c r="AN254" s="313" t="str">
        <f t="shared" si="434"/>
        <v/>
      </c>
      <c r="AO254" s="316" t="str">
        <f t="shared" si="435"/>
        <v/>
      </c>
      <c r="AP254" s="18"/>
      <c r="AQ254" s="3" t="str">
        <f>IF(F254="","",MAX($AQ$3:AQ253)+1)</f>
        <v/>
      </c>
      <c r="AR254" s="3" t="str">
        <f>IF(OR(AQ254="",BB254=""),"",MAX($AR$3:AR253)+1)</f>
        <v/>
      </c>
      <c r="AS254" s="3" t="str">
        <f>IF(CQ254="","",RANK(CQ254,CQ$3:CQ$1048576,1)+COUNTIF($CQ$3:CQ254,CQ254)-1)</f>
        <v/>
      </c>
      <c r="AT254" s="21" t="str">
        <f>IF(C254="",IF(OR(AND($H254&lt;&gt;"",C254=""),AND($F253=$F254,$AZ254&lt;&gt;""),COUNTA($H$3:$H$1048576,#REF!,$F$3:$F$1048576)&gt;COUNTA($H$3:$H254,#REF!,$F$3:$F254),$AZ254&lt;&gt;""),INDEX(AT$3:AT$1048576,MATCH(MAX($AQ$3:$AQ253),$AQ$3:$AQ$1048576,0),0),""),C254)</f>
        <v/>
      </c>
      <c r="AU254" s="21" t="str">
        <f>IF(D254="",IF(OR(AND($H254&lt;&gt;"",D254=""),AND($F253=$F254,$AZ254&lt;&gt;""),COUNTA($H$3:$H$1048576,#REF!,$F$3:$F$1048576)&gt;COUNTA($H$3:$H254,#REF!,$F$3:$F254),$AZ254&lt;&gt;""),INDEX(AU$3:AU$1048576,MATCH(MAX($AQ$3:$AQ253),$AQ$3:$AQ$1048576,0),0),""),D254)</f>
        <v/>
      </c>
      <c r="AV254" s="21" t="str">
        <f>IF(E254="",IF(OR(AND($H254&lt;&gt;"",E254=""),AND($F253=$F254,$AZ254&lt;&gt;""),COUNTA($H$3:$H$1048576,#REF!,$F$3:$F$1048576)&gt;COUNTA($H$3:$H254,#REF!,$F$3:$F254),$AZ254&lt;&gt;""),INDEX(AV$3:AV$1048576,MATCH(MAX($AQ$3:$AQ253),$AQ$3:$AQ$1048576,0),0),""),E254)</f>
        <v/>
      </c>
      <c r="AW254" s="24" t="str">
        <f t="shared" si="436"/>
        <v/>
      </c>
      <c r="AX254" s="13" t="str">
        <f t="shared" si="437"/>
        <v/>
      </c>
      <c r="AY254" s="4" t="str">
        <f t="shared" si="438"/>
        <v/>
      </c>
      <c r="AZ254" s="4" t="str">
        <f>IF(AX254="",IF(OR(AND(H254&lt;&gt;"",F254=""),COUNTA($H$3:$H$1048576)&gt;COUNTA($H$3:$H254)),INDEX(AX$3:AX254,MATCH(MAX($AQ$3:AQ254),AQ$3:AQ254,0),0),""),AX254)</f>
        <v/>
      </c>
      <c r="BA254" s="4" t="str">
        <f>IF(AY254="",IF(AND(H254&lt;&gt;"",F254=""),INDEX(AY$3:AY254,MATCH(MAX($AQ$3:AQ254),AQ$3:AQ254,0),0),""),AY254)</f>
        <v/>
      </c>
      <c r="BB254" s="82" t="str">
        <f>IF(BC254="","",RANK(BC254,BC$3:BC$1048576,1)+COUNTIF($BC$3:BC254,BC254)-1)</f>
        <v/>
      </c>
      <c r="BC254" s="139" t="str">
        <f t="shared" si="439"/>
        <v/>
      </c>
      <c r="BD254" s="46" t="str">
        <f t="shared" si="440"/>
        <v/>
      </c>
      <c r="BE254" s="46" t="str">
        <f t="shared" si="441"/>
        <v/>
      </c>
      <c r="BF254" s="46" t="str">
        <f t="shared" si="442"/>
        <v/>
      </c>
      <c r="BG254" s="4" t="str">
        <f t="shared" si="443"/>
        <v/>
      </c>
      <c r="BH254" s="180" t="str">
        <f t="shared" si="444"/>
        <v/>
      </c>
      <c r="BI254" s="16" t="str">
        <f t="shared" si="445"/>
        <v/>
      </c>
      <c r="BJ254" s="52" t="str">
        <f>IF(BI254="","",IF(W254="","",IF(AND(K254=$K$1,$K$1&lt;&gt;""),$BT$2,IFERROR(IF(INDEX(価格設定!$D$5:$D$1048576,MATCH(Q254,価格設定!$B$5:$B$1048576,0),0)=価格設定!$D$3,$BT$2,$BS$2),$BS$2))))</f>
        <v/>
      </c>
      <c r="BK254" s="16" t="str">
        <f>IF(BI254="","",IF(COUNTIF($BI$3:BI254,BI254)=1,1,IF(AND(BI253=BI254,BH254=""),BK253,COUNTIF($BH$3:BH254,BH254))))</f>
        <v/>
      </c>
      <c r="BL254" s="52" t="str">
        <f t="shared" si="446"/>
        <v/>
      </c>
      <c r="BM254" s="52" t="str">
        <f t="shared" si="447"/>
        <v/>
      </c>
      <c r="BN254" s="119" t="str">
        <f t="shared" si="448"/>
        <v/>
      </c>
      <c r="BO254" s="119" t="str">
        <f t="shared" si="449"/>
        <v/>
      </c>
      <c r="BP254" s="17" t="str">
        <f t="shared" si="450"/>
        <v/>
      </c>
      <c r="BQ254" s="17" t="str">
        <f t="shared" si="451"/>
        <v/>
      </c>
      <c r="BR254" s="17" t="str">
        <f>IF(OR(BP254="",COUNTIF($BO$3:BO254,BO254)&lt;&gt;1),"",SUMIF(BO$3:BO$1048576,BO254,BP$3:BP$1048576))</f>
        <v/>
      </c>
      <c r="BS254" s="17" t="str">
        <f t="shared" si="452"/>
        <v/>
      </c>
      <c r="BT254" s="17" t="str">
        <f t="shared" si="453"/>
        <v/>
      </c>
      <c r="BU254" s="17" t="str">
        <f t="shared" si="454"/>
        <v/>
      </c>
      <c r="BV254" s="24" t="str">
        <f t="shared" si="455"/>
        <v/>
      </c>
      <c r="BW254" s="24" t="str">
        <f t="shared" si="456"/>
        <v/>
      </c>
      <c r="BX254" s="24" t="str">
        <f t="shared" si="457"/>
        <v/>
      </c>
      <c r="BY254" s="26" t="str">
        <f t="shared" si="458"/>
        <v/>
      </c>
      <c r="BZ254" s="26" t="str">
        <f t="shared" si="459"/>
        <v/>
      </c>
      <c r="CA254" s="26" t="str">
        <f t="shared" si="460"/>
        <v/>
      </c>
      <c r="CB254" s="66" t="str">
        <f t="shared" si="461"/>
        <v/>
      </c>
      <c r="CC254" s="65" t="str">
        <f t="shared" si="462"/>
        <v/>
      </c>
      <c r="CD254" s="26" t="str">
        <f t="shared" si="463"/>
        <v/>
      </c>
      <c r="CE254" s="26" t="str">
        <f t="shared" si="464"/>
        <v/>
      </c>
      <c r="CF254" s="193" t="str">
        <f t="shared" si="465"/>
        <v/>
      </c>
      <c r="CG254" s="193" t="str">
        <f t="shared" si="466"/>
        <v/>
      </c>
      <c r="CH254" s="26" t="str">
        <f t="shared" si="467"/>
        <v/>
      </c>
      <c r="CI254" s="26" t="str">
        <f t="shared" si="468"/>
        <v/>
      </c>
      <c r="CJ254" s="65" t="str">
        <f t="shared" si="469"/>
        <v/>
      </c>
      <c r="CK254" s="65" t="str">
        <f t="shared" si="470"/>
        <v/>
      </c>
      <c r="CL254" s="64" t="str">
        <f t="shared" si="471"/>
        <v/>
      </c>
      <c r="CM254" s="64" t="str">
        <f t="shared" si="472"/>
        <v/>
      </c>
      <c r="CN254" s="65" t="str">
        <f t="shared" si="473"/>
        <v/>
      </c>
      <c r="CP254" s="63" t="str">
        <f>IF(BH254="","",MAX($CP$3:CP253)+1)</f>
        <v/>
      </c>
      <c r="CQ254" s="24" t="str">
        <f t="shared" si="474"/>
        <v/>
      </c>
      <c r="CR254" s="24" t="str">
        <f t="shared" si="475"/>
        <v/>
      </c>
      <c r="CS254" s="24" t="str">
        <f t="shared" si="476"/>
        <v/>
      </c>
      <c r="CT254" s="58" t="str">
        <f>IF(BO254="","",COUNTIF($BO$3:BO254,BO254)&amp;"@"&amp;BO254)</f>
        <v/>
      </c>
      <c r="CU254" s="16" t="str">
        <f t="shared" si="414"/>
        <v/>
      </c>
      <c r="CV254" s="63" t="str">
        <f t="shared" si="477"/>
        <v/>
      </c>
      <c r="CW254" s="16" t="str">
        <f t="shared" si="478"/>
        <v/>
      </c>
      <c r="CX254" s="16" t="str">
        <f t="shared" si="479"/>
        <v/>
      </c>
      <c r="CY254" s="16" t="str">
        <f t="shared" si="480"/>
        <v/>
      </c>
      <c r="CZ254" s="85" t="str">
        <f t="shared" si="481"/>
        <v/>
      </c>
      <c r="DA254" s="16" t="str">
        <f t="shared" si="482"/>
        <v/>
      </c>
      <c r="DB254" s="16" t="str">
        <f t="shared" si="483"/>
        <v/>
      </c>
      <c r="DC254" s="28" t="str">
        <f>IF(CP254="","",$DC$1&amp;(INDEX(価格設定!D$1:XFD$3,ROW(価格設定!$D$3),MATCH($AW254,価格設定!D$1:XFD$1,1))*100)&amp;"%")</f>
        <v/>
      </c>
      <c r="DD254" s="28" t="str">
        <f>IF(CP254="","",$DD$1&amp;(INDEX(価格設定!D$1:XFD$3,ROW(価格設定!$D$2),MATCH($AW254,価格設定!D$1:XFD$1,1))*100)&amp;"%")</f>
        <v/>
      </c>
      <c r="DE254" s="29" t="str">
        <f t="shared" si="484"/>
        <v/>
      </c>
      <c r="DG254" s="58" t="str">
        <f t="shared" si="485"/>
        <v/>
      </c>
      <c r="DH254" s="58" t="str">
        <f t="shared" si="486"/>
        <v/>
      </c>
      <c r="DI254" s="58" t="str">
        <f t="shared" si="487"/>
        <v/>
      </c>
      <c r="DJ254" s="85" t="str">
        <f t="shared" si="488"/>
        <v/>
      </c>
      <c r="DL254" s="58" t="str">
        <f>IF(COUNTIF(DG$3:DG$1048576,DG254)=COUNTIF($DG$3:$DG254,DG254),DG254,"")</f>
        <v/>
      </c>
      <c r="DM254" s="85" t="str">
        <f t="shared" si="489"/>
        <v/>
      </c>
      <c r="DN254" s="85" t="str">
        <f t="shared" si="415"/>
        <v/>
      </c>
      <c r="DO254" s="85" t="str">
        <f t="shared" si="415"/>
        <v/>
      </c>
      <c r="DP254" s="303"/>
      <c r="DQ254" s="17" t="str">
        <f t="shared" si="416"/>
        <v/>
      </c>
      <c r="DR254" s="17" t="str">
        <f t="shared" si="417"/>
        <v/>
      </c>
      <c r="DS254" s="17" t="str">
        <f t="shared" si="418"/>
        <v/>
      </c>
      <c r="DU254" s="16" t="str">
        <f t="shared" si="490"/>
        <v/>
      </c>
      <c r="DV254" s="16" t="str">
        <f>IF(DU254="","",COUNT($DU$3:DU254))</f>
        <v/>
      </c>
      <c r="DW254" s="16" t="str">
        <f t="shared" si="491"/>
        <v/>
      </c>
      <c r="DX254" s="16" t="str">
        <f t="shared" si="492"/>
        <v/>
      </c>
      <c r="DY254" s="16" t="str">
        <f>IF(DZ254="","",COUNTIF(DZ$3:DZ254,DZ254))</f>
        <v/>
      </c>
      <c r="DZ254" s="16" t="str">
        <f t="shared" si="493"/>
        <v/>
      </c>
      <c r="EA254" s="16" t="str">
        <f t="shared" si="494"/>
        <v/>
      </c>
      <c r="EB254" s="16" t="str">
        <f t="shared" si="495"/>
        <v/>
      </c>
      <c r="EC254" s="16" t="str">
        <f t="shared" si="496"/>
        <v/>
      </c>
      <c r="ED254" s="16" t="str">
        <f t="shared" si="497"/>
        <v/>
      </c>
      <c r="EE254" s="16" t="str">
        <f t="shared" si="498"/>
        <v/>
      </c>
      <c r="EF254" s="16" t="str">
        <f t="shared" si="499"/>
        <v/>
      </c>
      <c r="EG254" s="16" t="str">
        <f t="shared" si="500"/>
        <v/>
      </c>
      <c r="EH254" s="16" t="str">
        <f t="shared" si="501"/>
        <v/>
      </c>
      <c r="EI254" s="16" t="str">
        <f t="shared" si="502"/>
        <v/>
      </c>
      <c r="EJ254" s="16" t="str">
        <f t="shared" si="503"/>
        <v/>
      </c>
      <c r="EK254" s="16" t="str">
        <f t="shared" si="504"/>
        <v/>
      </c>
      <c r="EL254" s="58" t="str">
        <f t="shared" si="505"/>
        <v/>
      </c>
      <c r="EM254" s="58" t="str">
        <f>IF(OR($DZ254="",CR254=""),IF($EL254="","",$EL254),IF(OR(CR254="なし",CR254=0),領収書!$H$1,CR254))</f>
        <v/>
      </c>
      <c r="EN254" s="58" t="str">
        <f>IF(OR($DZ254="",CS254=""),IF($EL254="","",$EL254),IF(OR(CS254="なし",CS254=0),入力!$EN$1,CS254))</f>
        <v/>
      </c>
      <c r="EO254" s="63" t="str">
        <f t="shared" si="506"/>
        <v/>
      </c>
      <c r="EP254" s="63" t="str">
        <f t="shared" si="507"/>
        <v/>
      </c>
      <c r="ER254" s="16" t="str">
        <f>IF(AND(COUNTIF($ET$3:ET254,ET254)=1,ET254&lt;&gt;""),MAX($ER$3:ER253)+1,"")</f>
        <v/>
      </c>
      <c r="ES254" s="16" t="str">
        <f>IF(価格設定!B256="","",価格設定!B256)</f>
        <v/>
      </c>
      <c r="ET254" s="16" t="str">
        <f>IF(価格設定!C256="","",価格設定!C256)</f>
        <v/>
      </c>
      <c r="EV254" s="16" t="str">
        <f t="shared" si="419"/>
        <v/>
      </c>
      <c r="EW254" s="16" t="str">
        <f t="shared" si="508"/>
        <v/>
      </c>
    </row>
    <row r="255" spans="1:153" ht="30" customHeight="1" x14ac:dyDescent="0.2">
      <c r="A255" s="225"/>
      <c r="B255" s="212"/>
      <c r="C255" s="221"/>
      <c r="D255" s="164"/>
      <c r="E255" s="165"/>
      <c r="F255" s="166"/>
      <c r="G255" s="167"/>
      <c r="H255" s="179"/>
      <c r="I255" s="306"/>
      <c r="J255" s="169"/>
      <c r="K255" s="179"/>
      <c r="L255" s="186"/>
      <c r="M255" s="186"/>
      <c r="N255" s="168"/>
      <c r="O255" s="170"/>
      <c r="P255" s="212"/>
      <c r="Q255" s="179" t="str">
        <f>IFERROR(IF(H255="","",IFERROR(INDEX(価格設定!$B$5:$B$1048576,MATCH(H255,価格設定!$B$5:$B$1048576,0),0),INDEX(価格設定!$B$5:$B$1048576,MATCH("*"&amp;H255&amp;"*",価格設定!$B$5:$B$1048576,0),0))),H255)</f>
        <v/>
      </c>
      <c r="R255" s="250" t="str">
        <f>IFERROR(IF(Q255="",IF(K255="","",K255),IF(K255="",IF(INDEX(価格設定!$C$5:$C$1048576,MATCH(Q255,価格設定!$B$5:$B$1048576,0),0)=0,"",INDEX(価格設定!$C$5:$C$1048576,MATCH(Q255,価格設定!$B$5:$B$1048576,0),0)),IF(K255="なし","",K255))),"")</f>
        <v/>
      </c>
      <c r="S255" s="308" t="str">
        <f t="shared" si="420"/>
        <v/>
      </c>
      <c r="T255" s="126" t="str">
        <f>IFERROR(IF(J255="",IF(INDEX(価格設定!$E$5:$R$1048576,MATCH($Q255,価格設定!B$5:B$1048576,0),MATCH($AW255,価格設定!E$1:X$1,1))=0,"",INDEX(価格設定!$E$5:$R$1048576,MATCH($Q255,価格設定!B$5:B$1048576,0),MATCH($AW255,価格設定!E$1:X$1,1))),J255),"")</f>
        <v/>
      </c>
      <c r="U255" s="126" t="str">
        <f t="shared" si="421"/>
        <v/>
      </c>
      <c r="V255" s="132" t="str">
        <f t="shared" si="422"/>
        <v/>
      </c>
      <c r="W255" s="127" t="str">
        <f>IFERROR(IF(OR(T255="",T255&lt;0),"",IFERROR(INDEX(価格設定!E$2:X$3,IF(AND(K255=$K$1,$K$1&lt;&gt;""),ROW(価格設定!$D$3)-1,MATCH(INDEX(価格設定!$D$5:$D$1048576,MATCH(Q255,価格設定!$B$5:$B$1048576,0),0),価格設定!$D$2:$D$3,0)),MATCH($AW255,価格設定!E$1:X$1,1)),INDEX(価格設定!E$2:X$2,0,MATCH($AW255,価格設定!E$1:X$1,1)))),"")</f>
        <v/>
      </c>
      <c r="X255" s="126" t="str">
        <f t="shared" si="413"/>
        <v/>
      </c>
      <c r="Y255" s="128" t="str">
        <f t="shared" si="423"/>
        <v/>
      </c>
      <c r="Z255" s="126" t="str">
        <f t="shared" si="424"/>
        <v/>
      </c>
      <c r="AA255" s="129" t="str">
        <f t="shared" si="425"/>
        <v/>
      </c>
      <c r="AB255" s="126" t="str">
        <f t="shared" si="426"/>
        <v/>
      </c>
      <c r="AC255" s="280" t="str">
        <f t="shared" si="427"/>
        <v/>
      </c>
      <c r="AD255" s="15"/>
      <c r="AE255" s="204" t="str">
        <f>IF(AF255="","",COUNT($AF$3:AF255))</f>
        <v/>
      </c>
      <c r="AF255" s="206" t="str">
        <f t="shared" si="428"/>
        <v/>
      </c>
      <c r="AG255" s="204" t="str">
        <f t="shared" si="429"/>
        <v/>
      </c>
      <c r="AH255" s="204" t="str">
        <f t="shared" si="430"/>
        <v/>
      </c>
      <c r="AI255" s="287"/>
      <c r="AJ255" s="15"/>
      <c r="AK255" s="138" t="str">
        <f t="shared" si="431"/>
        <v/>
      </c>
      <c r="AL255" s="131" t="str">
        <f t="shared" si="432"/>
        <v/>
      </c>
      <c r="AM255" s="131" t="str">
        <f t="shared" si="433"/>
        <v/>
      </c>
      <c r="AN255" s="313" t="str">
        <f t="shared" si="434"/>
        <v/>
      </c>
      <c r="AO255" s="316" t="str">
        <f t="shared" si="435"/>
        <v/>
      </c>
      <c r="AP255" s="18"/>
      <c r="AQ255" s="3" t="str">
        <f>IF(F255="","",MAX($AQ$3:AQ254)+1)</f>
        <v/>
      </c>
      <c r="AR255" s="3" t="str">
        <f>IF(OR(AQ255="",BB255=""),"",MAX($AR$3:AR254)+1)</f>
        <v/>
      </c>
      <c r="AS255" s="3" t="str">
        <f>IF(CQ255="","",RANK(CQ255,CQ$3:CQ$1048576,1)+COUNTIF($CQ$3:CQ255,CQ255)-1)</f>
        <v/>
      </c>
      <c r="AT255" s="21" t="str">
        <f>IF(C255="",IF(OR(AND($H255&lt;&gt;"",C255=""),AND($F254=$F255,$AZ255&lt;&gt;""),COUNTA($H$3:$H$1048576,#REF!,$F$3:$F$1048576)&gt;COUNTA($H$3:$H255,#REF!,$F$3:$F255),$AZ255&lt;&gt;""),INDEX(AT$3:AT$1048576,MATCH(MAX($AQ$3:$AQ254),$AQ$3:$AQ$1048576,0),0),""),C255)</f>
        <v/>
      </c>
      <c r="AU255" s="21" t="str">
        <f>IF(D255="",IF(OR(AND($H255&lt;&gt;"",D255=""),AND($F254=$F255,$AZ255&lt;&gt;""),COUNTA($H$3:$H$1048576,#REF!,$F$3:$F$1048576)&gt;COUNTA($H$3:$H255,#REF!,$F$3:$F255),$AZ255&lt;&gt;""),INDEX(AU$3:AU$1048576,MATCH(MAX($AQ$3:$AQ254),$AQ$3:$AQ$1048576,0),0),""),D255)</f>
        <v/>
      </c>
      <c r="AV255" s="21" t="str">
        <f>IF(E255="",IF(OR(AND($H255&lt;&gt;"",E255=""),AND($F254=$F255,$AZ255&lt;&gt;""),COUNTA($H$3:$H$1048576,#REF!,$F$3:$F$1048576)&gt;COUNTA($H$3:$H255,#REF!,$F$3:$F255),$AZ255&lt;&gt;""),INDEX(AV$3:AV$1048576,MATCH(MAX($AQ$3:$AQ254),$AQ$3:$AQ$1048576,0),0),""),E255)</f>
        <v/>
      </c>
      <c r="AW255" s="24" t="str">
        <f t="shared" si="436"/>
        <v/>
      </c>
      <c r="AX255" s="13" t="str">
        <f t="shared" si="437"/>
        <v/>
      </c>
      <c r="AY255" s="4" t="str">
        <f t="shared" si="438"/>
        <v/>
      </c>
      <c r="AZ255" s="4" t="str">
        <f>IF(AX255="",IF(OR(AND(H255&lt;&gt;"",F255=""),COUNTA($H$3:$H$1048576)&gt;COUNTA($H$3:$H255)),INDEX(AX$3:AX255,MATCH(MAX($AQ$3:AQ255),AQ$3:AQ255,0),0),""),AX255)</f>
        <v/>
      </c>
      <c r="BA255" s="4" t="str">
        <f>IF(AY255="",IF(AND(H255&lt;&gt;"",F255=""),INDEX(AY$3:AY255,MATCH(MAX($AQ$3:AQ255),AQ$3:AQ255,0),0),""),AY255)</f>
        <v/>
      </c>
      <c r="BB255" s="82" t="str">
        <f>IF(BC255="","",RANK(BC255,BC$3:BC$1048576,1)+COUNTIF($BC$3:BC255,BC255)-1)</f>
        <v/>
      </c>
      <c r="BC255" s="139" t="str">
        <f t="shared" si="439"/>
        <v/>
      </c>
      <c r="BD255" s="46" t="str">
        <f t="shared" si="440"/>
        <v/>
      </c>
      <c r="BE255" s="46" t="str">
        <f t="shared" si="441"/>
        <v/>
      </c>
      <c r="BF255" s="46" t="str">
        <f t="shared" si="442"/>
        <v/>
      </c>
      <c r="BG255" s="4" t="str">
        <f t="shared" si="443"/>
        <v/>
      </c>
      <c r="BH255" s="180" t="str">
        <f t="shared" si="444"/>
        <v/>
      </c>
      <c r="BI255" s="16" t="str">
        <f t="shared" si="445"/>
        <v/>
      </c>
      <c r="BJ255" s="52" t="str">
        <f>IF(BI255="","",IF(W255="","",IF(AND(K255=$K$1,$K$1&lt;&gt;""),$BT$2,IFERROR(IF(INDEX(価格設定!$D$5:$D$1048576,MATCH(Q255,価格設定!$B$5:$B$1048576,0),0)=価格設定!$D$3,$BT$2,$BS$2),$BS$2))))</f>
        <v/>
      </c>
      <c r="BK255" s="16" t="str">
        <f>IF(BI255="","",IF(COUNTIF($BI$3:BI255,BI255)=1,1,IF(AND(BI254=BI255,BH255=""),BK254,COUNTIF($BH$3:BH255,BH255))))</f>
        <v/>
      </c>
      <c r="BL255" s="52" t="str">
        <f t="shared" si="446"/>
        <v/>
      </c>
      <c r="BM255" s="52" t="str">
        <f t="shared" si="447"/>
        <v/>
      </c>
      <c r="BN255" s="119" t="str">
        <f t="shared" si="448"/>
        <v/>
      </c>
      <c r="BO255" s="119" t="str">
        <f t="shared" si="449"/>
        <v/>
      </c>
      <c r="BP255" s="17" t="str">
        <f t="shared" si="450"/>
        <v/>
      </c>
      <c r="BQ255" s="17" t="str">
        <f t="shared" si="451"/>
        <v/>
      </c>
      <c r="BR255" s="17" t="str">
        <f>IF(OR(BP255="",COUNTIF($BO$3:BO255,BO255)&lt;&gt;1),"",SUMIF(BO$3:BO$1048576,BO255,BP$3:BP$1048576))</f>
        <v/>
      </c>
      <c r="BS255" s="17" t="str">
        <f t="shared" si="452"/>
        <v/>
      </c>
      <c r="BT255" s="17" t="str">
        <f t="shared" si="453"/>
        <v/>
      </c>
      <c r="BU255" s="17" t="str">
        <f t="shared" si="454"/>
        <v/>
      </c>
      <c r="BV255" s="24" t="str">
        <f t="shared" si="455"/>
        <v/>
      </c>
      <c r="BW255" s="24" t="str">
        <f t="shared" si="456"/>
        <v/>
      </c>
      <c r="BX255" s="24" t="str">
        <f t="shared" si="457"/>
        <v/>
      </c>
      <c r="BY255" s="26" t="str">
        <f t="shared" si="458"/>
        <v/>
      </c>
      <c r="BZ255" s="26" t="str">
        <f t="shared" si="459"/>
        <v/>
      </c>
      <c r="CA255" s="26" t="str">
        <f t="shared" si="460"/>
        <v/>
      </c>
      <c r="CB255" s="66" t="str">
        <f t="shared" si="461"/>
        <v/>
      </c>
      <c r="CC255" s="65" t="str">
        <f t="shared" si="462"/>
        <v/>
      </c>
      <c r="CD255" s="26" t="str">
        <f t="shared" si="463"/>
        <v/>
      </c>
      <c r="CE255" s="26" t="str">
        <f t="shared" si="464"/>
        <v/>
      </c>
      <c r="CF255" s="193" t="str">
        <f t="shared" si="465"/>
        <v/>
      </c>
      <c r="CG255" s="193" t="str">
        <f t="shared" si="466"/>
        <v/>
      </c>
      <c r="CH255" s="26" t="str">
        <f t="shared" si="467"/>
        <v/>
      </c>
      <c r="CI255" s="26" t="str">
        <f t="shared" si="468"/>
        <v/>
      </c>
      <c r="CJ255" s="65" t="str">
        <f t="shared" si="469"/>
        <v/>
      </c>
      <c r="CK255" s="65" t="str">
        <f t="shared" si="470"/>
        <v/>
      </c>
      <c r="CL255" s="64" t="str">
        <f t="shared" si="471"/>
        <v/>
      </c>
      <c r="CM255" s="64" t="str">
        <f t="shared" si="472"/>
        <v/>
      </c>
      <c r="CN255" s="65" t="str">
        <f t="shared" si="473"/>
        <v/>
      </c>
      <c r="CP255" s="63" t="str">
        <f>IF(BH255="","",MAX($CP$3:CP254)+1)</f>
        <v/>
      </c>
      <c r="CQ255" s="24" t="str">
        <f t="shared" si="474"/>
        <v/>
      </c>
      <c r="CR255" s="24" t="str">
        <f t="shared" si="475"/>
        <v/>
      </c>
      <c r="CS255" s="24" t="str">
        <f t="shared" si="476"/>
        <v/>
      </c>
      <c r="CT255" s="58" t="str">
        <f>IF(BO255="","",COUNTIF($BO$3:BO255,BO255)&amp;"@"&amp;BO255)</f>
        <v/>
      </c>
      <c r="CU255" s="16" t="str">
        <f t="shared" si="414"/>
        <v/>
      </c>
      <c r="CV255" s="63" t="str">
        <f t="shared" si="477"/>
        <v/>
      </c>
      <c r="CW255" s="16" t="str">
        <f t="shared" si="478"/>
        <v/>
      </c>
      <c r="CX255" s="16" t="str">
        <f t="shared" si="479"/>
        <v/>
      </c>
      <c r="CY255" s="16" t="str">
        <f t="shared" si="480"/>
        <v/>
      </c>
      <c r="CZ255" s="85" t="str">
        <f t="shared" si="481"/>
        <v/>
      </c>
      <c r="DA255" s="16" t="str">
        <f t="shared" si="482"/>
        <v/>
      </c>
      <c r="DB255" s="16" t="str">
        <f t="shared" si="483"/>
        <v/>
      </c>
      <c r="DC255" s="28" t="str">
        <f>IF(CP255="","",$DC$1&amp;(INDEX(価格設定!D$1:XFD$3,ROW(価格設定!$D$3),MATCH($AW255,価格設定!D$1:XFD$1,1))*100)&amp;"%")</f>
        <v/>
      </c>
      <c r="DD255" s="28" t="str">
        <f>IF(CP255="","",$DD$1&amp;(INDEX(価格設定!D$1:XFD$3,ROW(価格設定!$D$2),MATCH($AW255,価格設定!D$1:XFD$1,1))*100)&amp;"%")</f>
        <v/>
      </c>
      <c r="DE255" s="29" t="str">
        <f t="shared" si="484"/>
        <v/>
      </c>
      <c r="DG255" s="58" t="str">
        <f t="shared" si="485"/>
        <v/>
      </c>
      <c r="DH255" s="58" t="str">
        <f t="shared" si="486"/>
        <v/>
      </c>
      <c r="DI255" s="58" t="str">
        <f t="shared" si="487"/>
        <v/>
      </c>
      <c r="DJ255" s="85" t="str">
        <f t="shared" si="488"/>
        <v/>
      </c>
      <c r="DL255" s="58" t="str">
        <f>IF(COUNTIF(DG$3:DG$1048576,DG255)=COUNTIF($DG$3:$DG255,DG255),DG255,"")</f>
        <v/>
      </c>
      <c r="DM255" s="85" t="str">
        <f t="shared" si="489"/>
        <v/>
      </c>
      <c r="DN255" s="85" t="str">
        <f t="shared" si="415"/>
        <v/>
      </c>
      <c r="DO255" s="85" t="str">
        <f t="shared" si="415"/>
        <v/>
      </c>
      <c r="DP255" s="303"/>
      <c r="DQ255" s="17" t="str">
        <f t="shared" si="416"/>
        <v/>
      </c>
      <c r="DR255" s="17" t="str">
        <f t="shared" si="417"/>
        <v/>
      </c>
      <c r="DS255" s="17" t="str">
        <f t="shared" si="418"/>
        <v/>
      </c>
      <c r="DU255" s="16" t="str">
        <f t="shared" si="490"/>
        <v/>
      </c>
      <c r="DV255" s="16" t="str">
        <f>IF(DU255="","",COUNT($DU$3:DU255))</f>
        <v/>
      </c>
      <c r="DW255" s="16" t="str">
        <f t="shared" si="491"/>
        <v/>
      </c>
      <c r="DX255" s="16" t="str">
        <f t="shared" si="492"/>
        <v/>
      </c>
      <c r="DY255" s="16" t="str">
        <f>IF(DZ255="","",COUNTIF(DZ$3:DZ255,DZ255))</f>
        <v/>
      </c>
      <c r="DZ255" s="16" t="str">
        <f t="shared" si="493"/>
        <v/>
      </c>
      <c r="EA255" s="16" t="str">
        <f t="shared" si="494"/>
        <v/>
      </c>
      <c r="EB255" s="16" t="str">
        <f t="shared" si="495"/>
        <v/>
      </c>
      <c r="EC255" s="16" t="str">
        <f t="shared" si="496"/>
        <v/>
      </c>
      <c r="ED255" s="16" t="str">
        <f t="shared" si="497"/>
        <v/>
      </c>
      <c r="EE255" s="16" t="str">
        <f t="shared" si="498"/>
        <v/>
      </c>
      <c r="EF255" s="16" t="str">
        <f t="shared" si="499"/>
        <v/>
      </c>
      <c r="EG255" s="16" t="str">
        <f t="shared" si="500"/>
        <v/>
      </c>
      <c r="EH255" s="16" t="str">
        <f t="shared" si="501"/>
        <v/>
      </c>
      <c r="EI255" s="16" t="str">
        <f t="shared" si="502"/>
        <v/>
      </c>
      <c r="EJ255" s="16" t="str">
        <f t="shared" si="503"/>
        <v/>
      </c>
      <c r="EK255" s="16" t="str">
        <f t="shared" si="504"/>
        <v/>
      </c>
      <c r="EL255" s="58" t="str">
        <f t="shared" si="505"/>
        <v/>
      </c>
      <c r="EM255" s="58" t="str">
        <f>IF(OR($DZ255="",CR255=""),IF($EL255="","",$EL255),IF(OR(CR255="なし",CR255=0),領収書!$H$1,CR255))</f>
        <v/>
      </c>
      <c r="EN255" s="58" t="str">
        <f>IF(OR($DZ255="",CS255=""),IF($EL255="","",$EL255),IF(OR(CS255="なし",CS255=0),入力!$EN$1,CS255))</f>
        <v/>
      </c>
      <c r="EO255" s="63" t="str">
        <f t="shared" si="506"/>
        <v/>
      </c>
      <c r="EP255" s="63" t="str">
        <f t="shared" si="507"/>
        <v/>
      </c>
      <c r="ER255" s="16" t="str">
        <f>IF(AND(COUNTIF($ET$3:ET255,ET255)=1,ET255&lt;&gt;""),MAX($ER$3:ER254)+1,"")</f>
        <v/>
      </c>
      <c r="ES255" s="16" t="str">
        <f>IF(価格設定!B257="","",価格設定!B257)</f>
        <v/>
      </c>
      <c r="ET255" s="16" t="str">
        <f>IF(価格設定!C257="","",価格設定!C257)</f>
        <v/>
      </c>
      <c r="EV255" s="16" t="str">
        <f t="shared" si="419"/>
        <v/>
      </c>
      <c r="EW255" s="16" t="str">
        <f t="shared" si="508"/>
        <v/>
      </c>
    </row>
    <row r="256" spans="1:153" ht="30" customHeight="1" x14ac:dyDescent="0.2">
      <c r="A256" s="225"/>
      <c r="B256" s="212"/>
      <c r="C256" s="221"/>
      <c r="D256" s="164"/>
      <c r="E256" s="165"/>
      <c r="F256" s="166"/>
      <c r="G256" s="167"/>
      <c r="H256" s="179"/>
      <c r="I256" s="306"/>
      <c r="J256" s="169"/>
      <c r="K256" s="179"/>
      <c r="L256" s="186"/>
      <c r="M256" s="186"/>
      <c r="N256" s="168"/>
      <c r="O256" s="170"/>
      <c r="P256" s="212"/>
      <c r="Q256" s="179" t="str">
        <f>IFERROR(IF(H256="","",IFERROR(INDEX(価格設定!$B$5:$B$1048576,MATCH(H256,価格設定!$B$5:$B$1048576,0),0),INDEX(価格設定!$B$5:$B$1048576,MATCH("*"&amp;H256&amp;"*",価格設定!$B$5:$B$1048576,0),0))),H256)</f>
        <v/>
      </c>
      <c r="R256" s="250" t="str">
        <f>IFERROR(IF(Q256="",IF(K256="","",K256),IF(K256="",IF(INDEX(価格設定!$C$5:$C$1048576,MATCH(Q256,価格設定!$B$5:$B$1048576,0),0)=0,"",INDEX(価格設定!$C$5:$C$1048576,MATCH(Q256,価格設定!$B$5:$B$1048576,0),0)),IF(K256="なし","",K256))),"")</f>
        <v/>
      </c>
      <c r="S256" s="308" t="str">
        <f t="shared" si="420"/>
        <v/>
      </c>
      <c r="T256" s="126" t="str">
        <f>IFERROR(IF(J256="",IF(INDEX(価格設定!$E$5:$R$1048576,MATCH($Q256,価格設定!B$5:B$1048576,0),MATCH($AW256,価格設定!E$1:X$1,1))=0,"",INDEX(価格設定!$E$5:$R$1048576,MATCH($Q256,価格設定!B$5:B$1048576,0),MATCH($AW256,価格設定!E$1:X$1,1))),J256),"")</f>
        <v/>
      </c>
      <c r="U256" s="126" t="str">
        <f t="shared" si="421"/>
        <v/>
      </c>
      <c r="V256" s="132" t="str">
        <f t="shared" si="422"/>
        <v/>
      </c>
      <c r="W256" s="127" t="str">
        <f>IFERROR(IF(OR(T256="",T256&lt;0),"",IFERROR(INDEX(価格設定!E$2:X$3,IF(AND(K256=$K$1,$K$1&lt;&gt;""),ROW(価格設定!$D$3)-1,MATCH(INDEX(価格設定!$D$5:$D$1048576,MATCH(Q256,価格設定!$B$5:$B$1048576,0),0),価格設定!$D$2:$D$3,0)),MATCH($AW256,価格設定!E$1:X$1,1)),INDEX(価格設定!E$2:X$2,0,MATCH($AW256,価格設定!E$1:X$1,1)))),"")</f>
        <v/>
      </c>
      <c r="X256" s="126" t="str">
        <f t="shared" si="413"/>
        <v/>
      </c>
      <c r="Y256" s="128" t="str">
        <f t="shared" si="423"/>
        <v/>
      </c>
      <c r="Z256" s="126" t="str">
        <f t="shared" si="424"/>
        <v/>
      </c>
      <c r="AA256" s="129" t="str">
        <f t="shared" si="425"/>
        <v/>
      </c>
      <c r="AB256" s="126" t="str">
        <f t="shared" si="426"/>
        <v/>
      </c>
      <c r="AC256" s="280" t="str">
        <f t="shared" si="427"/>
        <v/>
      </c>
      <c r="AD256" s="15"/>
      <c r="AE256" s="204" t="str">
        <f>IF(AF256="","",COUNT($AF$3:AF256))</f>
        <v/>
      </c>
      <c r="AF256" s="206" t="str">
        <f t="shared" si="428"/>
        <v/>
      </c>
      <c r="AG256" s="204" t="str">
        <f t="shared" si="429"/>
        <v/>
      </c>
      <c r="AH256" s="204" t="str">
        <f t="shared" si="430"/>
        <v/>
      </c>
      <c r="AI256" s="287"/>
      <c r="AJ256" s="15"/>
      <c r="AK256" s="138" t="str">
        <f t="shared" si="431"/>
        <v/>
      </c>
      <c r="AL256" s="131" t="str">
        <f t="shared" si="432"/>
        <v/>
      </c>
      <c r="AM256" s="131" t="str">
        <f t="shared" si="433"/>
        <v/>
      </c>
      <c r="AN256" s="313" t="str">
        <f t="shared" si="434"/>
        <v/>
      </c>
      <c r="AO256" s="316" t="str">
        <f t="shared" si="435"/>
        <v/>
      </c>
      <c r="AP256" s="18"/>
      <c r="AQ256" s="3" t="str">
        <f>IF(F256="","",MAX($AQ$3:AQ255)+1)</f>
        <v/>
      </c>
      <c r="AR256" s="3" t="str">
        <f>IF(OR(AQ256="",BB256=""),"",MAX($AR$3:AR255)+1)</f>
        <v/>
      </c>
      <c r="AS256" s="3" t="str">
        <f>IF(CQ256="","",RANK(CQ256,CQ$3:CQ$1048576,1)+COUNTIF($CQ$3:CQ256,CQ256)-1)</f>
        <v/>
      </c>
      <c r="AT256" s="21" t="str">
        <f>IF(C256="",IF(OR(AND($H256&lt;&gt;"",C256=""),AND($F255=$F256,$AZ256&lt;&gt;""),COUNTA($H$3:$H$1048576,#REF!,$F$3:$F$1048576)&gt;COUNTA($H$3:$H256,#REF!,$F$3:$F256),$AZ256&lt;&gt;""),INDEX(AT$3:AT$1048576,MATCH(MAX($AQ$3:$AQ255),$AQ$3:$AQ$1048576,0),0),""),C256)</f>
        <v/>
      </c>
      <c r="AU256" s="21" t="str">
        <f>IF(D256="",IF(OR(AND($H256&lt;&gt;"",D256=""),AND($F255=$F256,$AZ256&lt;&gt;""),COUNTA($H$3:$H$1048576,#REF!,$F$3:$F$1048576)&gt;COUNTA($H$3:$H256,#REF!,$F$3:$F256),$AZ256&lt;&gt;""),INDEX(AU$3:AU$1048576,MATCH(MAX($AQ$3:$AQ255),$AQ$3:$AQ$1048576,0),0),""),D256)</f>
        <v/>
      </c>
      <c r="AV256" s="21" t="str">
        <f>IF(E256="",IF(OR(AND($H256&lt;&gt;"",E256=""),AND($F255=$F256,$AZ256&lt;&gt;""),COUNTA($H$3:$H$1048576,#REF!,$F$3:$F$1048576)&gt;COUNTA($H$3:$H256,#REF!,$F$3:$F256),$AZ256&lt;&gt;""),INDEX(AV$3:AV$1048576,MATCH(MAX($AQ$3:$AQ255),$AQ$3:$AQ$1048576,0),0),""),E256)</f>
        <v/>
      </c>
      <c r="AW256" s="24" t="str">
        <f t="shared" si="436"/>
        <v/>
      </c>
      <c r="AX256" s="13" t="str">
        <f t="shared" si="437"/>
        <v/>
      </c>
      <c r="AY256" s="4" t="str">
        <f t="shared" si="438"/>
        <v/>
      </c>
      <c r="AZ256" s="4" t="str">
        <f>IF(AX256="",IF(OR(AND(H256&lt;&gt;"",F256=""),COUNTA($H$3:$H$1048576)&gt;COUNTA($H$3:$H256)),INDEX(AX$3:AX256,MATCH(MAX($AQ$3:AQ256),AQ$3:AQ256,0),0),""),AX256)</f>
        <v/>
      </c>
      <c r="BA256" s="4" t="str">
        <f>IF(AY256="",IF(AND(H256&lt;&gt;"",F256=""),INDEX(AY$3:AY256,MATCH(MAX($AQ$3:AQ256),AQ$3:AQ256,0),0),""),AY256)</f>
        <v/>
      </c>
      <c r="BB256" s="82" t="str">
        <f>IF(BC256="","",RANK(BC256,BC$3:BC$1048576,1)+COUNTIF($BC$3:BC256,BC256)-1)</f>
        <v/>
      </c>
      <c r="BC256" s="139" t="str">
        <f t="shared" si="439"/>
        <v/>
      </c>
      <c r="BD256" s="46" t="str">
        <f t="shared" si="440"/>
        <v/>
      </c>
      <c r="BE256" s="46" t="str">
        <f t="shared" si="441"/>
        <v/>
      </c>
      <c r="BF256" s="46" t="str">
        <f t="shared" si="442"/>
        <v/>
      </c>
      <c r="BG256" s="4" t="str">
        <f t="shared" si="443"/>
        <v/>
      </c>
      <c r="BH256" s="180" t="str">
        <f t="shared" si="444"/>
        <v/>
      </c>
      <c r="BI256" s="16" t="str">
        <f t="shared" si="445"/>
        <v/>
      </c>
      <c r="BJ256" s="52" t="str">
        <f>IF(BI256="","",IF(W256="","",IF(AND(K256=$K$1,$K$1&lt;&gt;""),$BT$2,IFERROR(IF(INDEX(価格設定!$D$5:$D$1048576,MATCH(Q256,価格設定!$B$5:$B$1048576,0),0)=価格設定!$D$3,$BT$2,$BS$2),$BS$2))))</f>
        <v/>
      </c>
      <c r="BK256" s="16" t="str">
        <f>IF(BI256="","",IF(COUNTIF($BI$3:BI256,BI256)=1,1,IF(AND(BI255=BI256,BH256=""),BK255,COUNTIF($BH$3:BH256,BH256))))</f>
        <v/>
      </c>
      <c r="BL256" s="52" t="str">
        <f t="shared" si="446"/>
        <v/>
      </c>
      <c r="BM256" s="52" t="str">
        <f t="shared" si="447"/>
        <v/>
      </c>
      <c r="BN256" s="119" t="str">
        <f t="shared" si="448"/>
        <v/>
      </c>
      <c r="BO256" s="119" t="str">
        <f t="shared" si="449"/>
        <v/>
      </c>
      <c r="BP256" s="17" t="str">
        <f t="shared" si="450"/>
        <v/>
      </c>
      <c r="BQ256" s="17" t="str">
        <f t="shared" si="451"/>
        <v/>
      </c>
      <c r="BR256" s="17" t="str">
        <f>IF(OR(BP256="",COUNTIF($BO$3:BO256,BO256)&lt;&gt;1),"",SUMIF(BO$3:BO$1048576,BO256,BP$3:BP$1048576))</f>
        <v/>
      </c>
      <c r="BS256" s="17" t="str">
        <f t="shared" si="452"/>
        <v/>
      </c>
      <c r="BT256" s="17" t="str">
        <f t="shared" si="453"/>
        <v/>
      </c>
      <c r="BU256" s="17" t="str">
        <f t="shared" si="454"/>
        <v/>
      </c>
      <c r="BV256" s="24" t="str">
        <f t="shared" si="455"/>
        <v/>
      </c>
      <c r="BW256" s="24" t="str">
        <f t="shared" si="456"/>
        <v/>
      </c>
      <c r="BX256" s="24" t="str">
        <f t="shared" si="457"/>
        <v/>
      </c>
      <c r="BY256" s="26" t="str">
        <f t="shared" si="458"/>
        <v/>
      </c>
      <c r="BZ256" s="26" t="str">
        <f t="shared" si="459"/>
        <v/>
      </c>
      <c r="CA256" s="26" t="str">
        <f t="shared" si="460"/>
        <v/>
      </c>
      <c r="CB256" s="66" t="str">
        <f t="shared" si="461"/>
        <v/>
      </c>
      <c r="CC256" s="65" t="str">
        <f t="shared" si="462"/>
        <v/>
      </c>
      <c r="CD256" s="26" t="str">
        <f t="shared" si="463"/>
        <v/>
      </c>
      <c r="CE256" s="26" t="str">
        <f t="shared" si="464"/>
        <v/>
      </c>
      <c r="CF256" s="193" t="str">
        <f t="shared" si="465"/>
        <v/>
      </c>
      <c r="CG256" s="193" t="str">
        <f t="shared" si="466"/>
        <v/>
      </c>
      <c r="CH256" s="26" t="str">
        <f t="shared" si="467"/>
        <v/>
      </c>
      <c r="CI256" s="26" t="str">
        <f t="shared" si="468"/>
        <v/>
      </c>
      <c r="CJ256" s="65" t="str">
        <f t="shared" si="469"/>
        <v/>
      </c>
      <c r="CK256" s="65" t="str">
        <f t="shared" si="470"/>
        <v/>
      </c>
      <c r="CL256" s="64" t="str">
        <f t="shared" si="471"/>
        <v/>
      </c>
      <c r="CM256" s="64" t="str">
        <f t="shared" si="472"/>
        <v/>
      </c>
      <c r="CN256" s="65" t="str">
        <f t="shared" si="473"/>
        <v/>
      </c>
      <c r="CP256" s="63" t="str">
        <f>IF(BH256="","",MAX($CP$3:CP255)+1)</f>
        <v/>
      </c>
      <c r="CQ256" s="24" t="str">
        <f t="shared" si="474"/>
        <v/>
      </c>
      <c r="CR256" s="24" t="str">
        <f t="shared" si="475"/>
        <v/>
      </c>
      <c r="CS256" s="24" t="str">
        <f t="shared" si="476"/>
        <v/>
      </c>
      <c r="CT256" s="58" t="str">
        <f>IF(BO256="","",COUNTIF($BO$3:BO256,BO256)&amp;"@"&amp;BO256)</f>
        <v/>
      </c>
      <c r="CU256" s="16" t="str">
        <f t="shared" si="414"/>
        <v/>
      </c>
      <c r="CV256" s="63" t="str">
        <f t="shared" si="477"/>
        <v/>
      </c>
      <c r="CW256" s="16" t="str">
        <f t="shared" si="478"/>
        <v/>
      </c>
      <c r="CX256" s="16" t="str">
        <f t="shared" si="479"/>
        <v/>
      </c>
      <c r="CY256" s="16" t="str">
        <f t="shared" si="480"/>
        <v/>
      </c>
      <c r="CZ256" s="85" t="str">
        <f t="shared" si="481"/>
        <v/>
      </c>
      <c r="DA256" s="16" t="str">
        <f t="shared" si="482"/>
        <v/>
      </c>
      <c r="DB256" s="16" t="str">
        <f t="shared" si="483"/>
        <v/>
      </c>
      <c r="DC256" s="28" t="str">
        <f>IF(CP256="","",$DC$1&amp;(INDEX(価格設定!D$1:XFD$3,ROW(価格設定!$D$3),MATCH($AW256,価格設定!D$1:XFD$1,1))*100)&amp;"%")</f>
        <v/>
      </c>
      <c r="DD256" s="28" t="str">
        <f>IF(CP256="","",$DD$1&amp;(INDEX(価格設定!D$1:XFD$3,ROW(価格設定!$D$2),MATCH($AW256,価格設定!D$1:XFD$1,1))*100)&amp;"%")</f>
        <v/>
      </c>
      <c r="DE256" s="29" t="str">
        <f t="shared" si="484"/>
        <v/>
      </c>
      <c r="DG256" s="58" t="str">
        <f t="shared" si="485"/>
        <v/>
      </c>
      <c r="DH256" s="58" t="str">
        <f t="shared" si="486"/>
        <v/>
      </c>
      <c r="DI256" s="58" t="str">
        <f t="shared" si="487"/>
        <v/>
      </c>
      <c r="DJ256" s="85" t="str">
        <f t="shared" si="488"/>
        <v/>
      </c>
      <c r="DL256" s="58" t="str">
        <f>IF(COUNTIF(DG$3:DG$1048576,DG256)=COUNTIF($DG$3:$DG256,DG256),DG256,"")</f>
        <v/>
      </c>
      <c r="DM256" s="85" t="str">
        <f t="shared" si="489"/>
        <v/>
      </c>
      <c r="DN256" s="85" t="str">
        <f t="shared" si="415"/>
        <v/>
      </c>
      <c r="DO256" s="85" t="str">
        <f t="shared" si="415"/>
        <v/>
      </c>
      <c r="DP256" s="303"/>
      <c r="DQ256" s="17" t="str">
        <f t="shared" si="416"/>
        <v/>
      </c>
      <c r="DR256" s="17" t="str">
        <f t="shared" si="417"/>
        <v/>
      </c>
      <c r="DS256" s="17" t="str">
        <f t="shared" si="418"/>
        <v/>
      </c>
      <c r="DU256" s="16" t="str">
        <f t="shared" si="490"/>
        <v/>
      </c>
      <c r="DV256" s="16" t="str">
        <f>IF(DU256="","",COUNT($DU$3:DU256))</f>
        <v/>
      </c>
      <c r="DW256" s="16" t="str">
        <f t="shared" si="491"/>
        <v/>
      </c>
      <c r="DX256" s="16" t="str">
        <f t="shared" si="492"/>
        <v/>
      </c>
      <c r="DY256" s="16" t="str">
        <f>IF(DZ256="","",COUNTIF(DZ$3:DZ256,DZ256))</f>
        <v/>
      </c>
      <c r="DZ256" s="16" t="str">
        <f t="shared" si="493"/>
        <v/>
      </c>
      <c r="EA256" s="16" t="str">
        <f t="shared" si="494"/>
        <v/>
      </c>
      <c r="EB256" s="16" t="str">
        <f t="shared" si="495"/>
        <v/>
      </c>
      <c r="EC256" s="16" t="str">
        <f t="shared" si="496"/>
        <v/>
      </c>
      <c r="ED256" s="16" t="str">
        <f t="shared" si="497"/>
        <v/>
      </c>
      <c r="EE256" s="16" t="str">
        <f t="shared" si="498"/>
        <v/>
      </c>
      <c r="EF256" s="16" t="str">
        <f t="shared" si="499"/>
        <v/>
      </c>
      <c r="EG256" s="16" t="str">
        <f t="shared" si="500"/>
        <v/>
      </c>
      <c r="EH256" s="16" t="str">
        <f t="shared" si="501"/>
        <v/>
      </c>
      <c r="EI256" s="16" t="str">
        <f t="shared" si="502"/>
        <v/>
      </c>
      <c r="EJ256" s="16" t="str">
        <f t="shared" si="503"/>
        <v/>
      </c>
      <c r="EK256" s="16" t="str">
        <f t="shared" si="504"/>
        <v/>
      </c>
      <c r="EL256" s="58" t="str">
        <f t="shared" si="505"/>
        <v/>
      </c>
      <c r="EM256" s="58" t="str">
        <f>IF(OR($DZ256="",CR256=""),IF($EL256="","",$EL256),IF(OR(CR256="なし",CR256=0),領収書!$H$1,CR256))</f>
        <v/>
      </c>
      <c r="EN256" s="58" t="str">
        <f>IF(OR($DZ256="",CS256=""),IF($EL256="","",$EL256),IF(OR(CS256="なし",CS256=0),入力!$EN$1,CS256))</f>
        <v/>
      </c>
      <c r="EO256" s="63" t="str">
        <f t="shared" si="506"/>
        <v/>
      </c>
      <c r="EP256" s="63" t="str">
        <f t="shared" si="507"/>
        <v/>
      </c>
      <c r="ER256" s="16" t="str">
        <f>IF(AND(COUNTIF($ET$3:ET256,ET256)=1,ET256&lt;&gt;""),MAX($ER$3:ER255)+1,"")</f>
        <v/>
      </c>
      <c r="ES256" s="16" t="str">
        <f>IF(価格設定!B258="","",価格設定!B258)</f>
        <v/>
      </c>
      <c r="ET256" s="16" t="str">
        <f>IF(価格設定!C258="","",価格設定!C258)</f>
        <v/>
      </c>
      <c r="EV256" s="16" t="str">
        <f t="shared" si="419"/>
        <v/>
      </c>
      <c r="EW256" s="16" t="str">
        <f t="shared" si="508"/>
        <v/>
      </c>
    </row>
    <row r="257" spans="1:153" ht="30" customHeight="1" x14ac:dyDescent="0.2">
      <c r="A257" s="225"/>
      <c r="B257" s="212"/>
      <c r="C257" s="221"/>
      <c r="D257" s="164"/>
      <c r="E257" s="165"/>
      <c r="F257" s="166"/>
      <c r="G257" s="167"/>
      <c r="H257" s="179"/>
      <c r="I257" s="306"/>
      <c r="J257" s="169"/>
      <c r="K257" s="179"/>
      <c r="L257" s="186"/>
      <c r="M257" s="186"/>
      <c r="N257" s="168"/>
      <c r="O257" s="170"/>
      <c r="P257" s="212"/>
      <c r="Q257" s="179" t="str">
        <f>IFERROR(IF(H257="","",IFERROR(INDEX(価格設定!$B$5:$B$1048576,MATCH(H257,価格設定!$B$5:$B$1048576,0),0),INDEX(価格設定!$B$5:$B$1048576,MATCH("*"&amp;H257&amp;"*",価格設定!$B$5:$B$1048576,0),0))),H257)</f>
        <v/>
      </c>
      <c r="R257" s="250" t="str">
        <f>IFERROR(IF(Q257="",IF(K257="","",K257),IF(K257="",IF(INDEX(価格設定!$C$5:$C$1048576,MATCH(Q257,価格設定!$B$5:$B$1048576,0),0)=0,"",INDEX(価格設定!$C$5:$C$1048576,MATCH(Q257,価格設定!$B$5:$B$1048576,0),0)),IF(K257="なし","",K257))),"")</f>
        <v/>
      </c>
      <c r="S257" s="308" t="str">
        <f t="shared" si="420"/>
        <v/>
      </c>
      <c r="T257" s="126" t="str">
        <f>IFERROR(IF(J257="",IF(INDEX(価格設定!$E$5:$R$1048576,MATCH($Q257,価格設定!B$5:B$1048576,0),MATCH($AW257,価格設定!E$1:X$1,1))=0,"",INDEX(価格設定!$E$5:$R$1048576,MATCH($Q257,価格設定!B$5:B$1048576,0),MATCH($AW257,価格設定!E$1:X$1,1))),J257),"")</f>
        <v/>
      </c>
      <c r="U257" s="126" t="str">
        <f t="shared" si="421"/>
        <v/>
      </c>
      <c r="V257" s="132" t="str">
        <f t="shared" si="422"/>
        <v/>
      </c>
      <c r="W257" s="127" t="str">
        <f>IFERROR(IF(OR(T257="",T257&lt;0),"",IFERROR(INDEX(価格設定!E$2:X$3,IF(AND(K257=$K$1,$K$1&lt;&gt;""),ROW(価格設定!$D$3)-1,MATCH(INDEX(価格設定!$D$5:$D$1048576,MATCH(Q257,価格設定!$B$5:$B$1048576,0),0),価格設定!$D$2:$D$3,0)),MATCH($AW257,価格設定!E$1:X$1,1)),INDEX(価格設定!E$2:X$2,0,MATCH($AW257,価格設定!E$1:X$1,1)))),"")</f>
        <v/>
      </c>
      <c r="X257" s="126" t="str">
        <f t="shared" si="413"/>
        <v/>
      </c>
      <c r="Y257" s="128" t="str">
        <f t="shared" si="423"/>
        <v/>
      </c>
      <c r="Z257" s="126" t="str">
        <f t="shared" si="424"/>
        <v/>
      </c>
      <c r="AA257" s="129" t="str">
        <f t="shared" si="425"/>
        <v/>
      </c>
      <c r="AB257" s="126" t="str">
        <f t="shared" si="426"/>
        <v/>
      </c>
      <c r="AC257" s="280" t="str">
        <f t="shared" si="427"/>
        <v/>
      </c>
      <c r="AD257" s="15"/>
      <c r="AE257" s="204" t="str">
        <f>IF(AF257="","",COUNT($AF$3:AF257))</f>
        <v/>
      </c>
      <c r="AF257" s="206" t="str">
        <f t="shared" si="428"/>
        <v/>
      </c>
      <c r="AG257" s="204" t="str">
        <f t="shared" si="429"/>
        <v/>
      </c>
      <c r="AH257" s="204" t="str">
        <f t="shared" si="430"/>
        <v/>
      </c>
      <c r="AI257" s="287"/>
      <c r="AJ257" s="15"/>
      <c r="AK257" s="138" t="str">
        <f t="shared" si="431"/>
        <v/>
      </c>
      <c r="AL257" s="131" t="str">
        <f t="shared" si="432"/>
        <v/>
      </c>
      <c r="AM257" s="131" t="str">
        <f t="shared" si="433"/>
        <v/>
      </c>
      <c r="AN257" s="313" t="str">
        <f t="shared" si="434"/>
        <v/>
      </c>
      <c r="AO257" s="316" t="str">
        <f t="shared" si="435"/>
        <v/>
      </c>
      <c r="AP257" s="18"/>
      <c r="AQ257" s="3" t="str">
        <f>IF(F257="","",MAX($AQ$3:AQ256)+1)</f>
        <v/>
      </c>
      <c r="AR257" s="3" t="str">
        <f>IF(OR(AQ257="",BB257=""),"",MAX($AR$3:AR256)+1)</f>
        <v/>
      </c>
      <c r="AS257" s="3" t="str">
        <f>IF(CQ257="","",RANK(CQ257,CQ$3:CQ$1048576,1)+COUNTIF($CQ$3:CQ257,CQ257)-1)</f>
        <v/>
      </c>
      <c r="AT257" s="21" t="str">
        <f>IF(C257="",IF(OR(AND($H257&lt;&gt;"",C257=""),AND($F256=$F257,$AZ257&lt;&gt;""),COUNTA($H$3:$H$1048576,#REF!,$F$3:$F$1048576)&gt;COUNTA($H$3:$H257,#REF!,$F$3:$F257),$AZ257&lt;&gt;""),INDEX(AT$3:AT$1048576,MATCH(MAX($AQ$3:$AQ256),$AQ$3:$AQ$1048576,0),0),""),C257)</f>
        <v/>
      </c>
      <c r="AU257" s="21" t="str">
        <f>IF(D257="",IF(OR(AND($H257&lt;&gt;"",D257=""),AND($F256=$F257,$AZ257&lt;&gt;""),COUNTA($H$3:$H$1048576,#REF!,$F$3:$F$1048576)&gt;COUNTA($H$3:$H257,#REF!,$F$3:$F257),$AZ257&lt;&gt;""),INDEX(AU$3:AU$1048576,MATCH(MAX($AQ$3:$AQ256),$AQ$3:$AQ$1048576,0),0),""),D257)</f>
        <v/>
      </c>
      <c r="AV257" s="21" t="str">
        <f>IF(E257="",IF(OR(AND($H257&lt;&gt;"",E257=""),AND($F256=$F257,$AZ257&lt;&gt;""),COUNTA($H$3:$H$1048576,#REF!,$F$3:$F$1048576)&gt;COUNTA($H$3:$H257,#REF!,$F$3:$F257),$AZ257&lt;&gt;""),INDEX(AV$3:AV$1048576,MATCH(MAX($AQ$3:$AQ256),$AQ$3:$AQ$1048576,0),0),""),E257)</f>
        <v/>
      </c>
      <c r="AW257" s="24" t="str">
        <f t="shared" si="436"/>
        <v/>
      </c>
      <c r="AX257" s="13" t="str">
        <f t="shared" si="437"/>
        <v/>
      </c>
      <c r="AY257" s="4" t="str">
        <f t="shared" si="438"/>
        <v/>
      </c>
      <c r="AZ257" s="4" t="str">
        <f>IF(AX257="",IF(OR(AND(H257&lt;&gt;"",F257=""),COUNTA($H$3:$H$1048576)&gt;COUNTA($H$3:$H257)),INDEX(AX$3:AX257,MATCH(MAX($AQ$3:AQ257),AQ$3:AQ257,0),0),""),AX257)</f>
        <v/>
      </c>
      <c r="BA257" s="4" t="str">
        <f>IF(AY257="",IF(AND(H257&lt;&gt;"",F257=""),INDEX(AY$3:AY257,MATCH(MAX($AQ$3:AQ257),AQ$3:AQ257,0),0),""),AY257)</f>
        <v/>
      </c>
      <c r="BB257" s="82" t="str">
        <f>IF(BC257="","",RANK(BC257,BC$3:BC$1048576,1)+COUNTIF($BC$3:BC257,BC257)-1)</f>
        <v/>
      </c>
      <c r="BC257" s="139" t="str">
        <f t="shared" si="439"/>
        <v/>
      </c>
      <c r="BD257" s="46" t="str">
        <f t="shared" si="440"/>
        <v/>
      </c>
      <c r="BE257" s="46" t="str">
        <f t="shared" si="441"/>
        <v/>
      </c>
      <c r="BF257" s="46" t="str">
        <f t="shared" si="442"/>
        <v/>
      </c>
      <c r="BG257" s="4" t="str">
        <f t="shared" si="443"/>
        <v/>
      </c>
      <c r="BH257" s="180" t="str">
        <f t="shared" si="444"/>
        <v/>
      </c>
      <c r="BI257" s="16" t="str">
        <f t="shared" si="445"/>
        <v/>
      </c>
      <c r="BJ257" s="52" t="str">
        <f>IF(BI257="","",IF(W257="","",IF(AND(K257=$K$1,$K$1&lt;&gt;""),$BT$2,IFERROR(IF(INDEX(価格設定!$D$5:$D$1048576,MATCH(Q257,価格設定!$B$5:$B$1048576,0),0)=価格設定!$D$3,$BT$2,$BS$2),$BS$2))))</f>
        <v/>
      </c>
      <c r="BK257" s="16" t="str">
        <f>IF(BI257="","",IF(COUNTIF($BI$3:BI257,BI257)=1,1,IF(AND(BI256=BI257,BH257=""),BK256,COUNTIF($BH$3:BH257,BH257))))</f>
        <v/>
      </c>
      <c r="BL257" s="52" t="str">
        <f t="shared" si="446"/>
        <v/>
      </c>
      <c r="BM257" s="52" t="str">
        <f t="shared" si="447"/>
        <v/>
      </c>
      <c r="BN257" s="119" t="str">
        <f t="shared" si="448"/>
        <v/>
      </c>
      <c r="BO257" s="119" t="str">
        <f t="shared" si="449"/>
        <v/>
      </c>
      <c r="BP257" s="17" t="str">
        <f t="shared" si="450"/>
        <v/>
      </c>
      <c r="BQ257" s="17" t="str">
        <f t="shared" si="451"/>
        <v/>
      </c>
      <c r="BR257" s="17" t="str">
        <f>IF(OR(BP257="",COUNTIF($BO$3:BO257,BO257)&lt;&gt;1),"",SUMIF(BO$3:BO$1048576,BO257,BP$3:BP$1048576))</f>
        <v/>
      </c>
      <c r="BS257" s="17" t="str">
        <f t="shared" si="452"/>
        <v/>
      </c>
      <c r="BT257" s="17" t="str">
        <f t="shared" si="453"/>
        <v/>
      </c>
      <c r="BU257" s="17" t="str">
        <f t="shared" si="454"/>
        <v/>
      </c>
      <c r="BV257" s="24" t="str">
        <f t="shared" si="455"/>
        <v/>
      </c>
      <c r="BW257" s="24" t="str">
        <f t="shared" si="456"/>
        <v/>
      </c>
      <c r="BX257" s="24" t="str">
        <f t="shared" si="457"/>
        <v/>
      </c>
      <c r="BY257" s="26" t="str">
        <f t="shared" si="458"/>
        <v/>
      </c>
      <c r="BZ257" s="26" t="str">
        <f t="shared" si="459"/>
        <v/>
      </c>
      <c r="CA257" s="26" t="str">
        <f t="shared" si="460"/>
        <v/>
      </c>
      <c r="CB257" s="66" t="str">
        <f t="shared" si="461"/>
        <v/>
      </c>
      <c r="CC257" s="65" t="str">
        <f t="shared" si="462"/>
        <v/>
      </c>
      <c r="CD257" s="26" t="str">
        <f t="shared" si="463"/>
        <v/>
      </c>
      <c r="CE257" s="26" t="str">
        <f t="shared" si="464"/>
        <v/>
      </c>
      <c r="CF257" s="193" t="str">
        <f t="shared" si="465"/>
        <v/>
      </c>
      <c r="CG257" s="193" t="str">
        <f t="shared" si="466"/>
        <v/>
      </c>
      <c r="CH257" s="26" t="str">
        <f t="shared" si="467"/>
        <v/>
      </c>
      <c r="CI257" s="26" t="str">
        <f t="shared" si="468"/>
        <v/>
      </c>
      <c r="CJ257" s="65" t="str">
        <f t="shared" si="469"/>
        <v/>
      </c>
      <c r="CK257" s="65" t="str">
        <f t="shared" si="470"/>
        <v/>
      </c>
      <c r="CL257" s="64" t="str">
        <f t="shared" si="471"/>
        <v/>
      </c>
      <c r="CM257" s="64" t="str">
        <f t="shared" si="472"/>
        <v/>
      </c>
      <c r="CN257" s="65" t="str">
        <f t="shared" si="473"/>
        <v/>
      </c>
      <c r="CP257" s="63" t="str">
        <f>IF(BH257="","",MAX($CP$3:CP256)+1)</f>
        <v/>
      </c>
      <c r="CQ257" s="24" t="str">
        <f t="shared" si="474"/>
        <v/>
      </c>
      <c r="CR257" s="24" t="str">
        <f t="shared" si="475"/>
        <v/>
      </c>
      <c r="CS257" s="24" t="str">
        <f t="shared" si="476"/>
        <v/>
      </c>
      <c r="CT257" s="58" t="str">
        <f>IF(BO257="","",COUNTIF($BO$3:BO257,BO257)&amp;"@"&amp;BO257)</f>
        <v/>
      </c>
      <c r="CU257" s="16" t="str">
        <f t="shared" si="414"/>
        <v/>
      </c>
      <c r="CV257" s="63" t="str">
        <f t="shared" si="477"/>
        <v/>
      </c>
      <c r="CW257" s="16" t="str">
        <f t="shared" si="478"/>
        <v/>
      </c>
      <c r="CX257" s="16" t="str">
        <f t="shared" si="479"/>
        <v/>
      </c>
      <c r="CY257" s="16" t="str">
        <f t="shared" si="480"/>
        <v/>
      </c>
      <c r="CZ257" s="85" t="str">
        <f t="shared" si="481"/>
        <v/>
      </c>
      <c r="DA257" s="16" t="str">
        <f t="shared" si="482"/>
        <v/>
      </c>
      <c r="DB257" s="16" t="str">
        <f t="shared" si="483"/>
        <v/>
      </c>
      <c r="DC257" s="28" t="str">
        <f>IF(CP257="","",$DC$1&amp;(INDEX(価格設定!D$1:XFD$3,ROW(価格設定!$D$3),MATCH($AW257,価格設定!D$1:XFD$1,1))*100)&amp;"%")</f>
        <v/>
      </c>
      <c r="DD257" s="28" t="str">
        <f>IF(CP257="","",$DD$1&amp;(INDEX(価格設定!D$1:XFD$3,ROW(価格設定!$D$2),MATCH($AW257,価格設定!D$1:XFD$1,1))*100)&amp;"%")</f>
        <v/>
      </c>
      <c r="DE257" s="29" t="str">
        <f t="shared" si="484"/>
        <v/>
      </c>
      <c r="DG257" s="58" t="str">
        <f t="shared" si="485"/>
        <v/>
      </c>
      <c r="DH257" s="58" t="str">
        <f t="shared" si="486"/>
        <v/>
      </c>
      <c r="DI257" s="58" t="str">
        <f t="shared" si="487"/>
        <v/>
      </c>
      <c r="DJ257" s="85" t="str">
        <f t="shared" si="488"/>
        <v/>
      </c>
      <c r="DL257" s="58" t="str">
        <f>IF(COUNTIF(DG$3:DG$1048576,DG257)=COUNTIF($DG$3:$DG257,DG257),DG257,"")</f>
        <v/>
      </c>
      <c r="DM257" s="85" t="str">
        <f t="shared" si="489"/>
        <v/>
      </c>
      <c r="DN257" s="85" t="str">
        <f t="shared" si="415"/>
        <v/>
      </c>
      <c r="DO257" s="85" t="str">
        <f t="shared" si="415"/>
        <v/>
      </c>
      <c r="DP257" s="303"/>
      <c r="DQ257" s="17" t="str">
        <f t="shared" si="416"/>
        <v/>
      </c>
      <c r="DR257" s="17" t="str">
        <f t="shared" si="417"/>
        <v/>
      </c>
      <c r="DS257" s="17" t="str">
        <f t="shared" si="418"/>
        <v/>
      </c>
      <c r="DU257" s="16" t="str">
        <f t="shared" si="490"/>
        <v/>
      </c>
      <c r="DV257" s="16" t="str">
        <f>IF(DU257="","",COUNT($DU$3:DU257))</f>
        <v/>
      </c>
      <c r="DW257" s="16" t="str">
        <f t="shared" si="491"/>
        <v/>
      </c>
      <c r="DX257" s="16" t="str">
        <f t="shared" si="492"/>
        <v/>
      </c>
      <c r="DY257" s="16" t="str">
        <f>IF(DZ257="","",COUNTIF(DZ$3:DZ257,DZ257))</f>
        <v/>
      </c>
      <c r="DZ257" s="16" t="str">
        <f t="shared" si="493"/>
        <v/>
      </c>
      <c r="EA257" s="16" t="str">
        <f t="shared" si="494"/>
        <v/>
      </c>
      <c r="EB257" s="16" t="str">
        <f t="shared" si="495"/>
        <v/>
      </c>
      <c r="EC257" s="16" t="str">
        <f t="shared" si="496"/>
        <v/>
      </c>
      <c r="ED257" s="16" t="str">
        <f t="shared" si="497"/>
        <v/>
      </c>
      <c r="EE257" s="16" t="str">
        <f t="shared" si="498"/>
        <v/>
      </c>
      <c r="EF257" s="16" t="str">
        <f t="shared" si="499"/>
        <v/>
      </c>
      <c r="EG257" s="16" t="str">
        <f t="shared" si="500"/>
        <v/>
      </c>
      <c r="EH257" s="16" t="str">
        <f t="shared" si="501"/>
        <v/>
      </c>
      <c r="EI257" s="16" t="str">
        <f t="shared" si="502"/>
        <v/>
      </c>
      <c r="EJ257" s="16" t="str">
        <f t="shared" si="503"/>
        <v/>
      </c>
      <c r="EK257" s="16" t="str">
        <f t="shared" si="504"/>
        <v/>
      </c>
      <c r="EL257" s="58" t="str">
        <f t="shared" si="505"/>
        <v/>
      </c>
      <c r="EM257" s="58" t="str">
        <f>IF(OR($DZ257="",CR257=""),IF($EL257="","",$EL257),IF(OR(CR257="なし",CR257=0),領収書!$H$1,CR257))</f>
        <v/>
      </c>
      <c r="EN257" s="58" t="str">
        <f>IF(OR($DZ257="",CS257=""),IF($EL257="","",$EL257),IF(OR(CS257="なし",CS257=0),入力!$EN$1,CS257))</f>
        <v/>
      </c>
      <c r="EO257" s="63" t="str">
        <f t="shared" si="506"/>
        <v/>
      </c>
      <c r="EP257" s="63" t="str">
        <f t="shared" si="507"/>
        <v/>
      </c>
      <c r="ER257" s="16" t="str">
        <f>IF(AND(COUNTIF($ET$3:ET257,ET257)=1,ET257&lt;&gt;""),MAX($ER$3:ER256)+1,"")</f>
        <v/>
      </c>
      <c r="ES257" s="16" t="str">
        <f>IF(価格設定!B259="","",価格設定!B259)</f>
        <v/>
      </c>
      <c r="ET257" s="16" t="str">
        <f>IF(価格設定!C259="","",価格設定!C259)</f>
        <v/>
      </c>
      <c r="EV257" s="16" t="str">
        <f t="shared" si="419"/>
        <v/>
      </c>
      <c r="EW257" s="16" t="str">
        <f t="shared" si="508"/>
        <v/>
      </c>
    </row>
    <row r="258" spans="1:153" ht="30" customHeight="1" x14ac:dyDescent="0.2">
      <c r="A258" s="225"/>
      <c r="B258" s="212"/>
      <c r="C258" s="221"/>
      <c r="D258" s="164"/>
      <c r="E258" s="165"/>
      <c r="F258" s="166"/>
      <c r="G258" s="167"/>
      <c r="H258" s="179"/>
      <c r="I258" s="306"/>
      <c r="J258" s="169"/>
      <c r="K258" s="179"/>
      <c r="L258" s="186"/>
      <c r="M258" s="186"/>
      <c r="N258" s="168"/>
      <c r="O258" s="170"/>
      <c r="P258" s="212"/>
      <c r="Q258" s="179" t="str">
        <f>IFERROR(IF(H258="","",IFERROR(INDEX(価格設定!$B$5:$B$1048576,MATCH(H258,価格設定!$B$5:$B$1048576,0),0),INDEX(価格設定!$B$5:$B$1048576,MATCH("*"&amp;H258&amp;"*",価格設定!$B$5:$B$1048576,0),0))),H258)</f>
        <v/>
      </c>
      <c r="R258" s="250" t="str">
        <f>IFERROR(IF(Q258="",IF(K258="","",K258),IF(K258="",IF(INDEX(価格設定!$C$5:$C$1048576,MATCH(Q258,価格設定!$B$5:$B$1048576,0),0)=0,"",INDEX(価格設定!$C$5:$C$1048576,MATCH(Q258,価格設定!$B$5:$B$1048576,0),0)),IF(K258="なし","",K258))),"")</f>
        <v/>
      </c>
      <c r="S258" s="308" t="str">
        <f t="shared" si="420"/>
        <v/>
      </c>
      <c r="T258" s="126" t="str">
        <f>IFERROR(IF(J258="",IF(INDEX(価格設定!$E$5:$R$1048576,MATCH($Q258,価格設定!B$5:B$1048576,0),MATCH($AW258,価格設定!E$1:X$1,1))=0,"",INDEX(価格設定!$E$5:$R$1048576,MATCH($Q258,価格設定!B$5:B$1048576,0),MATCH($AW258,価格設定!E$1:X$1,1))),J258),"")</f>
        <v/>
      </c>
      <c r="U258" s="126" t="str">
        <f t="shared" si="421"/>
        <v/>
      </c>
      <c r="V258" s="132" t="str">
        <f t="shared" si="422"/>
        <v/>
      </c>
      <c r="W258" s="127" t="str">
        <f>IFERROR(IF(OR(T258="",T258&lt;0),"",IFERROR(INDEX(価格設定!E$2:X$3,IF(AND(K258=$K$1,$K$1&lt;&gt;""),ROW(価格設定!$D$3)-1,MATCH(INDEX(価格設定!$D$5:$D$1048576,MATCH(Q258,価格設定!$B$5:$B$1048576,0),0),価格設定!$D$2:$D$3,0)),MATCH($AW258,価格設定!E$1:X$1,1)),INDEX(価格設定!E$2:X$2,0,MATCH($AW258,価格設定!E$1:X$1,1)))),"")</f>
        <v/>
      </c>
      <c r="X258" s="126" t="str">
        <f t="shared" si="413"/>
        <v/>
      </c>
      <c r="Y258" s="128" t="str">
        <f t="shared" si="423"/>
        <v/>
      </c>
      <c r="Z258" s="126" t="str">
        <f t="shared" si="424"/>
        <v/>
      </c>
      <c r="AA258" s="129" t="str">
        <f t="shared" si="425"/>
        <v/>
      </c>
      <c r="AB258" s="126" t="str">
        <f t="shared" si="426"/>
        <v/>
      </c>
      <c r="AC258" s="280" t="str">
        <f t="shared" si="427"/>
        <v/>
      </c>
      <c r="AD258" s="15"/>
      <c r="AE258" s="204" t="str">
        <f>IF(AF258="","",COUNT($AF$3:AF258))</f>
        <v/>
      </c>
      <c r="AF258" s="206" t="str">
        <f t="shared" si="428"/>
        <v/>
      </c>
      <c r="AG258" s="204" t="str">
        <f t="shared" si="429"/>
        <v/>
      </c>
      <c r="AH258" s="204" t="str">
        <f t="shared" si="430"/>
        <v/>
      </c>
      <c r="AI258" s="287"/>
      <c r="AJ258" s="15"/>
      <c r="AK258" s="138" t="str">
        <f t="shared" si="431"/>
        <v/>
      </c>
      <c r="AL258" s="131" t="str">
        <f t="shared" si="432"/>
        <v/>
      </c>
      <c r="AM258" s="131" t="str">
        <f t="shared" si="433"/>
        <v/>
      </c>
      <c r="AN258" s="313" t="str">
        <f t="shared" si="434"/>
        <v/>
      </c>
      <c r="AO258" s="316" t="str">
        <f t="shared" si="435"/>
        <v/>
      </c>
      <c r="AP258" s="18"/>
      <c r="AQ258" s="3" t="str">
        <f>IF(F258="","",MAX($AQ$3:AQ257)+1)</f>
        <v/>
      </c>
      <c r="AR258" s="3" t="str">
        <f>IF(OR(AQ258="",BB258=""),"",MAX($AR$3:AR257)+1)</f>
        <v/>
      </c>
      <c r="AS258" s="3" t="str">
        <f>IF(CQ258="","",RANK(CQ258,CQ$3:CQ$1048576,1)+COUNTIF($CQ$3:CQ258,CQ258)-1)</f>
        <v/>
      </c>
      <c r="AT258" s="21" t="str">
        <f>IF(C258="",IF(OR(AND($H258&lt;&gt;"",C258=""),AND($F257=$F258,$AZ258&lt;&gt;""),COUNTA($H$3:$H$1048576,#REF!,$F$3:$F$1048576)&gt;COUNTA($H$3:$H258,#REF!,$F$3:$F258),$AZ258&lt;&gt;""),INDEX(AT$3:AT$1048576,MATCH(MAX($AQ$3:$AQ257),$AQ$3:$AQ$1048576,0),0),""),C258)</f>
        <v/>
      </c>
      <c r="AU258" s="21" t="str">
        <f>IF(D258="",IF(OR(AND($H258&lt;&gt;"",D258=""),AND($F257=$F258,$AZ258&lt;&gt;""),COUNTA($H$3:$H$1048576,#REF!,$F$3:$F$1048576)&gt;COUNTA($H$3:$H258,#REF!,$F$3:$F258),$AZ258&lt;&gt;""),INDEX(AU$3:AU$1048576,MATCH(MAX($AQ$3:$AQ257),$AQ$3:$AQ$1048576,0),0),""),D258)</f>
        <v/>
      </c>
      <c r="AV258" s="21" t="str">
        <f>IF(E258="",IF(OR(AND($H258&lt;&gt;"",E258=""),AND($F257=$F258,$AZ258&lt;&gt;""),COUNTA($H$3:$H$1048576,#REF!,$F$3:$F$1048576)&gt;COUNTA($H$3:$H258,#REF!,$F$3:$F258),$AZ258&lt;&gt;""),INDEX(AV$3:AV$1048576,MATCH(MAX($AQ$3:$AQ257),$AQ$3:$AQ$1048576,0),0),""),E258)</f>
        <v/>
      </c>
      <c r="AW258" s="24" t="str">
        <f t="shared" si="436"/>
        <v/>
      </c>
      <c r="AX258" s="13" t="str">
        <f t="shared" si="437"/>
        <v/>
      </c>
      <c r="AY258" s="4" t="str">
        <f t="shared" si="438"/>
        <v/>
      </c>
      <c r="AZ258" s="4" t="str">
        <f>IF(AX258="",IF(OR(AND(H258&lt;&gt;"",F258=""),COUNTA($H$3:$H$1048576)&gt;COUNTA($H$3:$H258)),INDEX(AX$3:AX258,MATCH(MAX($AQ$3:AQ258),AQ$3:AQ258,0),0),""),AX258)</f>
        <v/>
      </c>
      <c r="BA258" s="4" t="str">
        <f>IF(AY258="",IF(AND(H258&lt;&gt;"",F258=""),INDEX(AY$3:AY258,MATCH(MAX($AQ$3:AQ258),AQ$3:AQ258,0),0),""),AY258)</f>
        <v/>
      </c>
      <c r="BB258" s="82" t="str">
        <f>IF(BC258="","",RANK(BC258,BC$3:BC$1048576,1)+COUNTIF($BC$3:BC258,BC258)-1)</f>
        <v/>
      </c>
      <c r="BC258" s="139" t="str">
        <f t="shared" si="439"/>
        <v/>
      </c>
      <c r="BD258" s="46" t="str">
        <f t="shared" si="440"/>
        <v/>
      </c>
      <c r="BE258" s="46" t="str">
        <f t="shared" si="441"/>
        <v/>
      </c>
      <c r="BF258" s="46" t="str">
        <f t="shared" si="442"/>
        <v/>
      </c>
      <c r="BG258" s="4" t="str">
        <f t="shared" si="443"/>
        <v/>
      </c>
      <c r="BH258" s="180" t="str">
        <f t="shared" si="444"/>
        <v/>
      </c>
      <c r="BI258" s="16" t="str">
        <f t="shared" si="445"/>
        <v/>
      </c>
      <c r="BJ258" s="52" t="str">
        <f>IF(BI258="","",IF(W258="","",IF(AND(K258=$K$1,$K$1&lt;&gt;""),$BT$2,IFERROR(IF(INDEX(価格設定!$D$5:$D$1048576,MATCH(Q258,価格設定!$B$5:$B$1048576,0),0)=価格設定!$D$3,$BT$2,$BS$2),$BS$2))))</f>
        <v/>
      </c>
      <c r="BK258" s="16" t="str">
        <f>IF(BI258="","",IF(COUNTIF($BI$3:BI258,BI258)=1,1,IF(AND(BI257=BI258,BH258=""),BK257,COUNTIF($BH$3:BH258,BH258))))</f>
        <v/>
      </c>
      <c r="BL258" s="52" t="str">
        <f t="shared" si="446"/>
        <v/>
      </c>
      <c r="BM258" s="52" t="str">
        <f t="shared" si="447"/>
        <v/>
      </c>
      <c r="BN258" s="119" t="str">
        <f t="shared" si="448"/>
        <v/>
      </c>
      <c r="BO258" s="119" t="str">
        <f t="shared" si="449"/>
        <v/>
      </c>
      <c r="BP258" s="17" t="str">
        <f t="shared" si="450"/>
        <v/>
      </c>
      <c r="BQ258" s="17" t="str">
        <f t="shared" si="451"/>
        <v/>
      </c>
      <c r="BR258" s="17" t="str">
        <f>IF(OR(BP258="",COUNTIF($BO$3:BO258,BO258)&lt;&gt;1),"",SUMIF(BO$3:BO$1048576,BO258,BP$3:BP$1048576))</f>
        <v/>
      </c>
      <c r="BS258" s="17" t="str">
        <f t="shared" si="452"/>
        <v/>
      </c>
      <c r="BT258" s="17" t="str">
        <f t="shared" si="453"/>
        <v/>
      </c>
      <c r="BU258" s="17" t="str">
        <f t="shared" si="454"/>
        <v/>
      </c>
      <c r="BV258" s="24" t="str">
        <f t="shared" si="455"/>
        <v/>
      </c>
      <c r="BW258" s="24" t="str">
        <f t="shared" si="456"/>
        <v/>
      </c>
      <c r="BX258" s="24" t="str">
        <f t="shared" si="457"/>
        <v/>
      </c>
      <c r="BY258" s="26" t="str">
        <f t="shared" si="458"/>
        <v/>
      </c>
      <c r="BZ258" s="26" t="str">
        <f t="shared" si="459"/>
        <v/>
      </c>
      <c r="CA258" s="26" t="str">
        <f t="shared" si="460"/>
        <v/>
      </c>
      <c r="CB258" s="66" t="str">
        <f t="shared" si="461"/>
        <v/>
      </c>
      <c r="CC258" s="65" t="str">
        <f t="shared" si="462"/>
        <v/>
      </c>
      <c r="CD258" s="26" t="str">
        <f t="shared" si="463"/>
        <v/>
      </c>
      <c r="CE258" s="26" t="str">
        <f t="shared" si="464"/>
        <v/>
      </c>
      <c r="CF258" s="193" t="str">
        <f t="shared" si="465"/>
        <v/>
      </c>
      <c r="CG258" s="193" t="str">
        <f t="shared" si="466"/>
        <v/>
      </c>
      <c r="CH258" s="26" t="str">
        <f t="shared" si="467"/>
        <v/>
      </c>
      <c r="CI258" s="26" t="str">
        <f t="shared" si="468"/>
        <v/>
      </c>
      <c r="CJ258" s="65" t="str">
        <f t="shared" si="469"/>
        <v/>
      </c>
      <c r="CK258" s="65" t="str">
        <f t="shared" si="470"/>
        <v/>
      </c>
      <c r="CL258" s="64" t="str">
        <f t="shared" si="471"/>
        <v/>
      </c>
      <c r="CM258" s="64" t="str">
        <f t="shared" si="472"/>
        <v/>
      </c>
      <c r="CN258" s="65" t="str">
        <f t="shared" si="473"/>
        <v/>
      </c>
      <c r="CP258" s="63" t="str">
        <f>IF(BH258="","",MAX($CP$3:CP257)+1)</f>
        <v/>
      </c>
      <c r="CQ258" s="24" t="str">
        <f t="shared" si="474"/>
        <v/>
      </c>
      <c r="CR258" s="24" t="str">
        <f t="shared" si="475"/>
        <v/>
      </c>
      <c r="CS258" s="24" t="str">
        <f t="shared" si="476"/>
        <v/>
      </c>
      <c r="CT258" s="58" t="str">
        <f>IF(BO258="","",COUNTIF($BO$3:BO258,BO258)&amp;"@"&amp;BO258)</f>
        <v/>
      </c>
      <c r="CU258" s="16" t="str">
        <f t="shared" si="414"/>
        <v/>
      </c>
      <c r="CV258" s="63" t="str">
        <f t="shared" si="477"/>
        <v/>
      </c>
      <c r="CW258" s="16" t="str">
        <f t="shared" si="478"/>
        <v/>
      </c>
      <c r="CX258" s="16" t="str">
        <f t="shared" si="479"/>
        <v/>
      </c>
      <c r="CY258" s="16" t="str">
        <f t="shared" si="480"/>
        <v/>
      </c>
      <c r="CZ258" s="85" t="str">
        <f t="shared" si="481"/>
        <v/>
      </c>
      <c r="DA258" s="16" t="str">
        <f t="shared" si="482"/>
        <v/>
      </c>
      <c r="DB258" s="16" t="str">
        <f t="shared" si="483"/>
        <v/>
      </c>
      <c r="DC258" s="28" t="str">
        <f>IF(CP258="","",$DC$1&amp;(INDEX(価格設定!D$1:XFD$3,ROW(価格設定!$D$3),MATCH($AW258,価格設定!D$1:XFD$1,1))*100)&amp;"%")</f>
        <v/>
      </c>
      <c r="DD258" s="28" t="str">
        <f>IF(CP258="","",$DD$1&amp;(INDEX(価格設定!D$1:XFD$3,ROW(価格設定!$D$2),MATCH($AW258,価格設定!D$1:XFD$1,1))*100)&amp;"%")</f>
        <v/>
      </c>
      <c r="DE258" s="29" t="str">
        <f t="shared" si="484"/>
        <v/>
      </c>
      <c r="DG258" s="58" t="str">
        <f t="shared" si="485"/>
        <v/>
      </c>
      <c r="DH258" s="58" t="str">
        <f t="shared" si="486"/>
        <v/>
      </c>
      <c r="DI258" s="58" t="str">
        <f t="shared" si="487"/>
        <v/>
      </c>
      <c r="DJ258" s="85" t="str">
        <f t="shared" si="488"/>
        <v/>
      </c>
      <c r="DL258" s="58" t="str">
        <f>IF(COUNTIF(DG$3:DG$1048576,DG258)=COUNTIF($DG$3:$DG258,DG258),DG258,"")</f>
        <v/>
      </c>
      <c r="DM258" s="85" t="str">
        <f t="shared" si="489"/>
        <v/>
      </c>
      <c r="DN258" s="85" t="str">
        <f t="shared" si="415"/>
        <v/>
      </c>
      <c r="DO258" s="85" t="str">
        <f t="shared" si="415"/>
        <v/>
      </c>
      <c r="DP258" s="303"/>
      <c r="DQ258" s="17" t="str">
        <f t="shared" si="416"/>
        <v/>
      </c>
      <c r="DR258" s="17" t="str">
        <f t="shared" si="417"/>
        <v/>
      </c>
      <c r="DS258" s="17" t="str">
        <f t="shared" si="418"/>
        <v/>
      </c>
      <c r="DU258" s="16" t="str">
        <f t="shared" si="490"/>
        <v/>
      </c>
      <c r="DV258" s="16" t="str">
        <f>IF(DU258="","",COUNT($DU$3:DU258))</f>
        <v/>
      </c>
      <c r="DW258" s="16" t="str">
        <f t="shared" si="491"/>
        <v/>
      </c>
      <c r="DX258" s="16" t="str">
        <f t="shared" si="492"/>
        <v/>
      </c>
      <c r="DY258" s="16" t="str">
        <f>IF(DZ258="","",COUNTIF(DZ$3:DZ258,DZ258))</f>
        <v/>
      </c>
      <c r="DZ258" s="16" t="str">
        <f t="shared" si="493"/>
        <v/>
      </c>
      <c r="EA258" s="16" t="str">
        <f t="shared" si="494"/>
        <v/>
      </c>
      <c r="EB258" s="16" t="str">
        <f t="shared" si="495"/>
        <v/>
      </c>
      <c r="EC258" s="16" t="str">
        <f t="shared" si="496"/>
        <v/>
      </c>
      <c r="ED258" s="16" t="str">
        <f t="shared" si="497"/>
        <v/>
      </c>
      <c r="EE258" s="16" t="str">
        <f t="shared" si="498"/>
        <v/>
      </c>
      <c r="EF258" s="16" t="str">
        <f t="shared" si="499"/>
        <v/>
      </c>
      <c r="EG258" s="16" t="str">
        <f t="shared" si="500"/>
        <v/>
      </c>
      <c r="EH258" s="16" t="str">
        <f t="shared" si="501"/>
        <v/>
      </c>
      <c r="EI258" s="16" t="str">
        <f t="shared" si="502"/>
        <v/>
      </c>
      <c r="EJ258" s="16" t="str">
        <f t="shared" si="503"/>
        <v/>
      </c>
      <c r="EK258" s="16" t="str">
        <f t="shared" si="504"/>
        <v/>
      </c>
      <c r="EL258" s="58" t="str">
        <f t="shared" si="505"/>
        <v/>
      </c>
      <c r="EM258" s="58" t="str">
        <f>IF(OR($DZ258="",CR258=""),IF($EL258="","",$EL258),IF(OR(CR258="なし",CR258=0),領収書!$H$1,CR258))</f>
        <v/>
      </c>
      <c r="EN258" s="58" t="str">
        <f>IF(OR($DZ258="",CS258=""),IF($EL258="","",$EL258),IF(OR(CS258="なし",CS258=0),入力!$EN$1,CS258))</f>
        <v/>
      </c>
      <c r="EO258" s="63" t="str">
        <f t="shared" si="506"/>
        <v/>
      </c>
      <c r="EP258" s="63" t="str">
        <f t="shared" si="507"/>
        <v/>
      </c>
      <c r="ER258" s="16" t="str">
        <f>IF(AND(COUNTIF($ET$3:ET258,ET258)=1,ET258&lt;&gt;""),MAX($ER$3:ER257)+1,"")</f>
        <v/>
      </c>
      <c r="ES258" s="16" t="str">
        <f>IF(価格設定!B260="","",価格設定!B260)</f>
        <v/>
      </c>
      <c r="ET258" s="16" t="str">
        <f>IF(価格設定!C260="","",価格設定!C260)</f>
        <v/>
      </c>
      <c r="EV258" s="16" t="str">
        <f t="shared" si="419"/>
        <v/>
      </c>
      <c r="EW258" s="16" t="str">
        <f t="shared" si="508"/>
        <v/>
      </c>
    </row>
    <row r="259" spans="1:153" ht="30" customHeight="1" x14ac:dyDescent="0.2">
      <c r="A259" s="225"/>
      <c r="B259" s="212"/>
      <c r="C259" s="221"/>
      <c r="D259" s="164"/>
      <c r="E259" s="165"/>
      <c r="F259" s="166"/>
      <c r="G259" s="167"/>
      <c r="H259" s="179"/>
      <c r="I259" s="306"/>
      <c r="J259" s="169"/>
      <c r="K259" s="179"/>
      <c r="L259" s="186"/>
      <c r="M259" s="186"/>
      <c r="N259" s="168"/>
      <c r="O259" s="170"/>
      <c r="P259" s="212"/>
      <c r="Q259" s="179" t="str">
        <f>IFERROR(IF(H259="","",IFERROR(INDEX(価格設定!$B$5:$B$1048576,MATCH(H259,価格設定!$B$5:$B$1048576,0),0),INDEX(価格設定!$B$5:$B$1048576,MATCH("*"&amp;H259&amp;"*",価格設定!$B$5:$B$1048576,0),0))),H259)</f>
        <v/>
      </c>
      <c r="R259" s="250" t="str">
        <f>IFERROR(IF(Q259="",IF(K259="","",K259),IF(K259="",IF(INDEX(価格設定!$C$5:$C$1048576,MATCH(Q259,価格設定!$B$5:$B$1048576,0),0)=0,"",INDEX(価格設定!$C$5:$C$1048576,MATCH(Q259,価格設定!$B$5:$B$1048576,0),0)),IF(K259="なし","",K259))),"")</f>
        <v/>
      </c>
      <c r="S259" s="308" t="str">
        <f t="shared" si="420"/>
        <v/>
      </c>
      <c r="T259" s="126" t="str">
        <f>IFERROR(IF(J259="",IF(INDEX(価格設定!$E$5:$R$1048576,MATCH($Q259,価格設定!B$5:B$1048576,0),MATCH($AW259,価格設定!E$1:X$1,1))=0,"",INDEX(価格設定!$E$5:$R$1048576,MATCH($Q259,価格設定!B$5:B$1048576,0),MATCH($AW259,価格設定!E$1:X$1,1))),J259),"")</f>
        <v/>
      </c>
      <c r="U259" s="126" t="str">
        <f t="shared" si="421"/>
        <v/>
      </c>
      <c r="V259" s="132" t="str">
        <f t="shared" si="422"/>
        <v/>
      </c>
      <c r="W259" s="127" t="str">
        <f>IFERROR(IF(OR(T259="",T259&lt;0),"",IFERROR(INDEX(価格設定!E$2:X$3,IF(AND(K259=$K$1,$K$1&lt;&gt;""),ROW(価格設定!$D$3)-1,MATCH(INDEX(価格設定!$D$5:$D$1048576,MATCH(Q259,価格設定!$B$5:$B$1048576,0),0),価格設定!$D$2:$D$3,0)),MATCH($AW259,価格設定!E$1:X$1,1)),INDEX(価格設定!E$2:X$2,0,MATCH($AW259,価格設定!E$1:X$1,1)))),"")</f>
        <v/>
      </c>
      <c r="X259" s="126" t="str">
        <f t="shared" si="413"/>
        <v/>
      </c>
      <c r="Y259" s="128" t="str">
        <f t="shared" si="423"/>
        <v/>
      </c>
      <c r="Z259" s="126" t="str">
        <f t="shared" si="424"/>
        <v/>
      </c>
      <c r="AA259" s="129" t="str">
        <f t="shared" si="425"/>
        <v/>
      </c>
      <c r="AB259" s="126" t="str">
        <f t="shared" si="426"/>
        <v/>
      </c>
      <c r="AC259" s="280" t="str">
        <f t="shared" si="427"/>
        <v/>
      </c>
      <c r="AD259" s="15"/>
      <c r="AE259" s="204" t="str">
        <f>IF(AF259="","",COUNT($AF$3:AF259))</f>
        <v/>
      </c>
      <c r="AF259" s="206" t="str">
        <f t="shared" si="428"/>
        <v/>
      </c>
      <c r="AG259" s="204" t="str">
        <f t="shared" si="429"/>
        <v/>
      </c>
      <c r="AH259" s="204" t="str">
        <f t="shared" si="430"/>
        <v/>
      </c>
      <c r="AI259" s="287"/>
      <c r="AJ259" s="15"/>
      <c r="AK259" s="138" t="str">
        <f t="shared" si="431"/>
        <v/>
      </c>
      <c r="AL259" s="131" t="str">
        <f t="shared" si="432"/>
        <v/>
      </c>
      <c r="AM259" s="131" t="str">
        <f t="shared" si="433"/>
        <v/>
      </c>
      <c r="AN259" s="313" t="str">
        <f t="shared" si="434"/>
        <v/>
      </c>
      <c r="AO259" s="316" t="str">
        <f t="shared" si="435"/>
        <v/>
      </c>
      <c r="AP259" s="18"/>
      <c r="AQ259" s="3" t="str">
        <f>IF(F259="","",MAX($AQ$3:AQ258)+1)</f>
        <v/>
      </c>
      <c r="AR259" s="3" t="str">
        <f>IF(OR(AQ259="",BB259=""),"",MAX($AR$3:AR258)+1)</f>
        <v/>
      </c>
      <c r="AS259" s="3" t="str">
        <f>IF(CQ259="","",RANK(CQ259,CQ$3:CQ$1048576,1)+COUNTIF($CQ$3:CQ259,CQ259)-1)</f>
        <v/>
      </c>
      <c r="AT259" s="21" t="str">
        <f>IF(C259="",IF(OR(AND($H259&lt;&gt;"",C259=""),AND($F258=$F259,$AZ259&lt;&gt;""),COUNTA($H$3:$H$1048576,#REF!,$F$3:$F$1048576)&gt;COUNTA($H$3:$H259,#REF!,$F$3:$F259),$AZ259&lt;&gt;""),INDEX(AT$3:AT$1048576,MATCH(MAX($AQ$3:$AQ258),$AQ$3:$AQ$1048576,0),0),""),C259)</f>
        <v/>
      </c>
      <c r="AU259" s="21" t="str">
        <f>IF(D259="",IF(OR(AND($H259&lt;&gt;"",D259=""),AND($F258=$F259,$AZ259&lt;&gt;""),COUNTA($H$3:$H$1048576,#REF!,$F$3:$F$1048576)&gt;COUNTA($H$3:$H259,#REF!,$F$3:$F259),$AZ259&lt;&gt;""),INDEX(AU$3:AU$1048576,MATCH(MAX($AQ$3:$AQ258),$AQ$3:$AQ$1048576,0),0),""),D259)</f>
        <v/>
      </c>
      <c r="AV259" s="21" t="str">
        <f>IF(E259="",IF(OR(AND($H259&lt;&gt;"",E259=""),AND($F258=$F259,$AZ259&lt;&gt;""),COUNTA($H$3:$H$1048576,#REF!,$F$3:$F$1048576)&gt;COUNTA($H$3:$H259,#REF!,$F$3:$F259),$AZ259&lt;&gt;""),INDEX(AV$3:AV$1048576,MATCH(MAX($AQ$3:$AQ258),$AQ$3:$AQ$1048576,0),0),""),E259)</f>
        <v/>
      </c>
      <c r="AW259" s="24" t="str">
        <f t="shared" si="436"/>
        <v/>
      </c>
      <c r="AX259" s="13" t="str">
        <f t="shared" si="437"/>
        <v/>
      </c>
      <c r="AY259" s="4" t="str">
        <f t="shared" si="438"/>
        <v/>
      </c>
      <c r="AZ259" s="4" t="str">
        <f>IF(AX259="",IF(OR(AND(H259&lt;&gt;"",F259=""),COUNTA($H$3:$H$1048576)&gt;COUNTA($H$3:$H259)),INDEX(AX$3:AX259,MATCH(MAX($AQ$3:AQ259),AQ$3:AQ259,0),0),""),AX259)</f>
        <v/>
      </c>
      <c r="BA259" s="4" t="str">
        <f>IF(AY259="",IF(AND(H259&lt;&gt;"",F259=""),INDEX(AY$3:AY259,MATCH(MAX($AQ$3:AQ259),AQ$3:AQ259,0),0),""),AY259)</f>
        <v/>
      </c>
      <c r="BB259" s="82" t="str">
        <f>IF(BC259="","",RANK(BC259,BC$3:BC$1048576,1)+COUNTIF($BC$3:BC259,BC259)-1)</f>
        <v/>
      </c>
      <c r="BC259" s="139" t="str">
        <f t="shared" si="439"/>
        <v/>
      </c>
      <c r="BD259" s="46" t="str">
        <f t="shared" si="440"/>
        <v/>
      </c>
      <c r="BE259" s="46" t="str">
        <f t="shared" si="441"/>
        <v/>
      </c>
      <c r="BF259" s="46" t="str">
        <f t="shared" si="442"/>
        <v/>
      </c>
      <c r="BG259" s="4" t="str">
        <f t="shared" si="443"/>
        <v/>
      </c>
      <c r="BH259" s="180" t="str">
        <f t="shared" si="444"/>
        <v/>
      </c>
      <c r="BI259" s="16" t="str">
        <f t="shared" si="445"/>
        <v/>
      </c>
      <c r="BJ259" s="52" t="str">
        <f>IF(BI259="","",IF(W259="","",IF(AND(K259=$K$1,$K$1&lt;&gt;""),$BT$2,IFERROR(IF(INDEX(価格設定!$D$5:$D$1048576,MATCH(Q259,価格設定!$B$5:$B$1048576,0),0)=価格設定!$D$3,$BT$2,$BS$2),$BS$2))))</f>
        <v/>
      </c>
      <c r="BK259" s="16" t="str">
        <f>IF(BI259="","",IF(COUNTIF($BI$3:BI259,BI259)=1,1,IF(AND(BI258=BI259,BH259=""),BK258,COUNTIF($BH$3:BH259,BH259))))</f>
        <v/>
      </c>
      <c r="BL259" s="52" t="str">
        <f t="shared" si="446"/>
        <v/>
      </c>
      <c r="BM259" s="52" t="str">
        <f t="shared" si="447"/>
        <v/>
      </c>
      <c r="BN259" s="119" t="str">
        <f t="shared" si="448"/>
        <v/>
      </c>
      <c r="BO259" s="119" t="str">
        <f t="shared" si="449"/>
        <v/>
      </c>
      <c r="BP259" s="17" t="str">
        <f t="shared" si="450"/>
        <v/>
      </c>
      <c r="BQ259" s="17" t="str">
        <f t="shared" si="451"/>
        <v/>
      </c>
      <c r="BR259" s="17" t="str">
        <f>IF(OR(BP259="",COUNTIF($BO$3:BO259,BO259)&lt;&gt;1),"",SUMIF(BO$3:BO$1048576,BO259,BP$3:BP$1048576))</f>
        <v/>
      </c>
      <c r="BS259" s="17" t="str">
        <f t="shared" si="452"/>
        <v/>
      </c>
      <c r="BT259" s="17" t="str">
        <f t="shared" si="453"/>
        <v/>
      </c>
      <c r="BU259" s="17" t="str">
        <f t="shared" si="454"/>
        <v/>
      </c>
      <c r="BV259" s="24" t="str">
        <f t="shared" si="455"/>
        <v/>
      </c>
      <c r="BW259" s="24" t="str">
        <f t="shared" si="456"/>
        <v/>
      </c>
      <c r="BX259" s="24" t="str">
        <f t="shared" si="457"/>
        <v/>
      </c>
      <c r="BY259" s="26" t="str">
        <f t="shared" si="458"/>
        <v/>
      </c>
      <c r="BZ259" s="26" t="str">
        <f t="shared" si="459"/>
        <v/>
      </c>
      <c r="CA259" s="26" t="str">
        <f t="shared" si="460"/>
        <v/>
      </c>
      <c r="CB259" s="66" t="str">
        <f t="shared" si="461"/>
        <v/>
      </c>
      <c r="CC259" s="65" t="str">
        <f t="shared" si="462"/>
        <v/>
      </c>
      <c r="CD259" s="26" t="str">
        <f t="shared" si="463"/>
        <v/>
      </c>
      <c r="CE259" s="26" t="str">
        <f t="shared" si="464"/>
        <v/>
      </c>
      <c r="CF259" s="193" t="str">
        <f t="shared" si="465"/>
        <v/>
      </c>
      <c r="CG259" s="193" t="str">
        <f t="shared" si="466"/>
        <v/>
      </c>
      <c r="CH259" s="26" t="str">
        <f t="shared" si="467"/>
        <v/>
      </c>
      <c r="CI259" s="26" t="str">
        <f t="shared" si="468"/>
        <v/>
      </c>
      <c r="CJ259" s="65" t="str">
        <f t="shared" si="469"/>
        <v/>
      </c>
      <c r="CK259" s="65" t="str">
        <f t="shared" si="470"/>
        <v/>
      </c>
      <c r="CL259" s="64" t="str">
        <f t="shared" si="471"/>
        <v/>
      </c>
      <c r="CM259" s="64" t="str">
        <f t="shared" si="472"/>
        <v/>
      </c>
      <c r="CN259" s="65" t="str">
        <f t="shared" si="473"/>
        <v/>
      </c>
      <c r="CP259" s="63" t="str">
        <f>IF(BH259="","",MAX($CP$3:CP258)+1)</f>
        <v/>
      </c>
      <c r="CQ259" s="24" t="str">
        <f t="shared" si="474"/>
        <v/>
      </c>
      <c r="CR259" s="24" t="str">
        <f t="shared" si="475"/>
        <v/>
      </c>
      <c r="CS259" s="24" t="str">
        <f t="shared" si="476"/>
        <v/>
      </c>
      <c r="CT259" s="58" t="str">
        <f>IF(BO259="","",COUNTIF($BO$3:BO259,BO259)&amp;"@"&amp;BO259)</f>
        <v/>
      </c>
      <c r="CU259" s="16" t="str">
        <f t="shared" si="414"/>
        <v/>
      </c>
      <c r="CV259" s="63" t="str">
        <f t="shared" si="477"/>
        <v/>
      </c>
      <c r="CW259" s="16" t="str">
        <f t="shared" si="478"/>
        <v/>
      </c>
      <c r="CX259" s="16" t="str">
        <f t="shared" si="479"/>
        <v/>
      </c>
      <c r="CY259" s="16" t="str">
        <f t="shared" si="480"/>
        <v/>
      </c>
      <c r="CZ259" s="85" t="str">
        <f t="shared" si="481"/>
        <v/>
      </c>
      <c r="DA259" s="16" t="str">
        <f t="shared" si="482"/>
        <v/>
      </c>
      <c r="DB259" s="16" t="str">
        <f t="shared" si="483"/>
        <v/>
      </c>
      <c r="DC259" s="28" t="str">
        <f>IF(CP259="","",$DC$1&amp;(INDEX(価格設定!D$1:XFD$3,ROW(価格設定!$D$3),MATCH($AW259,価格設定!D$1:XFD$1,1))*100)&amp;"%")</f>
        <v/>
      </c>
      <c r="DD259" s="28" t="str">
        <f>IF(CP259="","",$DD$1&amp;(INDEX(価格設定!D$1:XFD$3,ROW(価格設定!$D$2),MATCH($AW259,価格設定!D$1:XFD$1,1))*100)&amp;"%")</f>
        <v/>
      </c>
      <c r="DE259" s="29" t="str">
        <f t="shared" si="484"/>
        <v/>
      </c>
      <c r="DG259" s="58" t="str">
        <f t="shared" si="485"/>
        <v/>
      </c>
      <c r="DH259" s="58" t="str">
        <f t="shared" si="486"/>
        <v/>
      </c>
      <c r="DI259" s="58" t="str">
        <f t="shared" si="487"/>
        <v/>
      </c>
      <c r="DJ259" s="85" t="str">
        <f t="shared" si="488"/>
        <v/>
      </c>
      <c r="DL259" s="58" t="str">
        <f>IF(COUNTIF(DG$3:DG$1048576,DG259)=COUNTIF($DG$3:$DG259,DG259),DG259,"")</f>
        <v/>
      </c>
      <c r="DM259" s="85" t="str">
        <f t="shared" si="489"/>
        <v/>
      </c>
      <c r="DN259" s="85" t="str">
        <f t="shared" si="415"/>
        <v/>
      </c>
      <c r="DO259" s="85" t="str">
        <f t="shared" si="415"/>
        <v/>
      </c>
      <c r="DP259" s="303"/>
      <c r="DQ259" s="17" t="str">
        <f t="shared" si="416"/>
        <v/>
      </c>
      <c r="DR259" s="17" t="str">
        <f t="shared" si="417"/>
        <v/>
      </c>
      <c r="DS259" s="17" t="str">
        <f t="shared" si="418"/>
        <v/>
      </c>
      <c r="DU259" s="16" t="str">
        <f t="shared" si="490"/>
        <v/>
      </c>
      <c r="DV259" s="16" t="str">
        <f>IF(DU259="","",COUNT($DU$3:DU259))</f>
        <v/>
      </c>
      <c r="DW259" s="16" t="str">
        <f t="shared" si="491"/>
        <v/>
      </c>
      <c r="DX259" s="16" t="str">
        <f t="shared" si="492"/>
        <v/>
      </c>
      <c r="DY259" s="16" t="str">
        <f>IF(DZ259="","",COUNTIF(DZ$3:DZ259,DZ259))</f>
        <v/>
      </c>
      <c r="DZ259" s="16" t="str">
        <f t="shared" si="493"/>
        <v/>
      </c>
      <c r="EA259" s="16" t="str">
        <f t="shared" si="494"/>
        <v/>
      </c>
      <c r="EB259" s="16" t="str">
        <f t="shared" si="495"/>
        <v/>
      </c>
      <c r="EC259" s="16" t="str">
        <f t="shared" si="496"/>
        <v/>
      </c>
      <c r="ED259" s="16" t="str">
        <f t="shared" si="497"/>
        <v/>
      </c>
      <c r="EE259" s="16" t="str">
        <f t="shared" si="498"/>
        <v/>
      </c>
      <c r="EF259" s="16" t="str">
        <f t="shared" si="499"/>
        <v/>
      </c>
      <c r="EG259" s="16" t="str">
        <f t="shared" si="500"/>
        <v/>
      </c>
      <c r="EH259" s="16" t="str">
        <f t="shared" si="501"/>
        <v/>
      </c>
      <c r="EI259" s="16" t="str">
        <f t="shared" si="502"/>
        <v/>
      </c>
      <c r="EJ259" s="16" t="str">
        <f t="shared" si="503"/>
        <v/>
      </c>
      <c r="EK259" s="16" t="str">
        <f t="shared" si="504"/>
        <v/>
      </c>
      <c r="EL259" s="58" t="str">
        <f t="shared" si="505"/>
        <v/>
      </c>
      <c r="EM259" s="58" t="str">
        <f>IF(OR($DZ259="",CR259=""),IF($EL259="","",$EL259),IF(OR(CR259="なし",CR259=0),領収書!$H$1,CR259))</f>
        <v/>
      </c>
      <c r="EN259" s="58" t="str">
        <f>IF(OR($DZ259="",CS259=""),IF($EL259="","",$EL259),IF(OR(CS259="なし",CS259=0),入力!$EN$1,CS259))</f>
        <v/>
      </c>
      <c r="EO259" s="63" t="str">
        <f t="shared" si="506"/>
        <v/>
      </c>
      <c r="EP259" s="63" t="str">
        <f t="shared" si="507"/>
        <v/>
      </c>
      <c r="ER259" s="16" t="str">
        <f>IF(AND(COUNTIF($ET$3:ET259,ET259)=1,ET259&lt;&gt;""),MAX($ER$3:ER258)+1,"")</f>
        <v/>
      </c>
      <c r="ES259" s="16" t="str">
        <f>IF(価格設定!B261="","",価格設定!B261)</f>
        <v/>
      </c>
      <c r="ET259" s="16" t="str">
        <f>IF(価格設定!C261="","",価格設定!C261)</f>
        <v/>
      </c>
      <c r="EV259" s="16" t="str">
        <f t="shared" si="419"/>
        <v/>
      </c>
      <c r="EW259" s="16" t="str">
        <f t="shared" si="508"/>
        <v/>
      </c>
    </row>
    <row r="260" spans="1:153" ht="30" customHeight="1" x14ac:dyDescent="0.2">
      <c r="A260" s="225"/>
      <c r="B260" s="212"/>
      <c r="C260" s="221"/>
      <c r="D260" s="164"/>
      <c r="E260" s="165"/>
      <c r="F260" s="166"/>
      <c r="G260" s="167"/>
      <c r="H260" s="179"/>
      <c r="I260" s="306"/>
      <c r="J260" s="169"/>
      <c r="K260" s="179"/>
      <c r="L260" s="186"/>
      <c r="M260" s="186"/>
      <c r="N260" s="168"/>
      <c r="O260" s="170"/>
      <c r="P260" s="212"/>
      <c r="Q260" s="179" t="str">
        <f>IFERROR(IF(H260="","",IFERROR(INDEX(価格設定!$B$5:$B$1048576,MATCH(H260,価格設定!$B$5:$B$1048576,0),0),INDEX(価格設定!$B$5:$B$1048576,MATCH("*"&amp;H260&amp;"*",価格設定!$B$5:$B$1048576,0),0))),H260)</f>
        <v/>
      </c>
      <c r="R260" s="250" t="str">
        <f>IFERROR(IF(Q260="",IF(K260="","",K260),IF(K260="",IF(INDEX(価格設定!$C$5:$C$1048576,MATCH(Q260,価格設定!$B$5:$B$1048576,0),0)=0,"",INDEX(価格設定!$C$5:$C$1048576,MATCH(Q260,価格設定!$B$5:$B$1048576,0),0)),IF(K260="なし","",K260))),"")</f>
        <v/>
      </c>
      <c r="S260" s="308" t="str">
        <f t="shared" si="420"/>
        <v/>
      </c>
      <c r="T260" s="126" t="str">
        <f>IFERROR(IF(J260="",IF(INDEX(価格設定!$E$5:$R$1048576,MATCH($Q260,価格設定!B$5:B$1048576,0),MATCH($AW260,価格設定!E$1:X$1,1))=0,"",INDEX(価格設定!$E$5:$R$1048576,MATCH($Q260,価格設定!B$5:B$1048576,0),MATCH($AW260,価格設定!E$1:X$1,1))),J260),"")</f>
        <v/>
      </c>
      <c r="U260" s="126" t="str">
        <f t="shared" si="421"/>
        <v/>
      </c>
      <c r="V260" s="132" t="str">
        <f t="shared" si="422"/>
        <v/>
      </c>
      <c r="W260" s="127" t="str">
        <f>IFERROR(IF(OR(T260="",T260&lt;0),"",IFERROR(INDEX(価格設定!E$2:X$3,IF(AND(K260=$K$1,$K$1&lt;&gt;""),ROW(価格設定!$D$3)-1,MATCH(INDEX(価格設定!$D$5:$D$1048576,MATCH(Q260,価格設定!$B$5:$B$1048576,0),0),価格設定!$D$2:$D$3,0)),MATCH($AW260,価格設定!E$1:X$1,1)),INDEX(価格設定!E$2:X$2,0,MATCH($AW260,価格設定!E$1:X$1,1)))),"")</f>
        <v/>
      </c>
      <c r="X260" s="126" t="str">
        <f t="shared" ref="X260:X323" si="509">IFERROR(IF(U260="","",ROUNDDOWN(U260*W260,0)),"")</f>
        <v/>
      </c>
      <c r="Y260" s="128" t="str">
        <f t="shared" si="423"/>
        <v/>
      </c>
      <c r="Z260" s="126" t="str">
        <f t="shared" si="424"/>
        <v/>
      </c>
      <c r="AA260" s="129" t="str">
        <f t="shared" si="425"/>
        <v/>
      </c>
      <c r="AB260" s="126" t="str">
        <f t="shared" si="426"/>
        <v/>
      </c>
      <c r="AC260" s="280" t="str">
        <f t="shared" si="427"/>
        <v/>
      </c>
      <c r="AD260" s="15"/>
      <c r="AE260" s="204" t="str">
        <f>IF(AF260="","",COUNT($AF$3:AF260))</f>
        <v/>
      </c>
      <c r="AF260" s="206" t="str">
        <f t="shared" si="428"/>
        <v/>
      </c>
      <c r="AG260" s="204" t="str">
        <f t="shared" si="429"/>
        <v/>
      </c>
      <c r="AH260" s="204" t="str">
        <f t="shared" si="430"/>
        <v/>
      </c>
      <c r="AI260" s="287"/>
      <c r="AJ260" s="15"/>
      <c r="AK260" s="138" t="str">
        <f t="shared" si="431"/>
        <v/>
      </c>
      <c r="AL260" s="131" t="str">
        <f t="shared" si="432"/>
        <v/>
      </c>
      <c r="AM260" s="131" t="str">
        <f t="shared" si="433"/>
        <v/>
      </c>
      <c r="AN260" s="313" t="str">
        <f t="shared" si="434"/>
        <v/>
      </c>
      <c r="AO260" s="316" t="str">
        <f t="shared" si="435"/>
        <v/>
      </c>
      <c r="AP260" s="18"/>
      <c r="AQ260" s="3" t="str">
        <f>IF(F260="","",MAX($AQ$3:AQ259)+1)</f>
        <v/>
      </c>
      <c r="AR260" s="3" t="str">
        <f>IF(OR(AQ260="",BB260=""),"",MAX($AR$3:AR259)+1)</f>
        <v/>
      </c>
      <c r="AS260" s="3" t="str">
        <f>IF(CQ260="","",RANK(CQ260,CQ$3:CQ$1048576,1)+COUNTIF($CQ$3:CQ260,CQ260)-1)</f>
        <v/>
      </c>
      <c r="AT260" s="21" t="str">
        <f>IF(C260="",IF(OR(AND($H260&lt;&gt;"",C260=""),AND($F259=$F260,$AZ260&lt;&gt;""),COUNTA($H$3:$H$1048576,#REF!,$F$3:$F$1048576)&gt;COUNTA($H$3:$H260,#REF!,$F$3:$F260),$AZ260&lt;&gt;""),INDEX(AT$3:AT$1048576,MATCH(MAX($AQ$3:$AQ259),$AQ$3:$AQ$1048576,0),0),""),C260)</f>
        <v/>
      </c>
      <c r="AU260" s="21" t="str">
        <f>IF(D260="",IF(OR(AND($H260&lt;&gt;"",D260=""),AND($F259=$F260,$AZ260&lt;&gt;""),COUNTA($H$3:$H$1048576,#REF!,$F$3:$F$1048576)&gt;COUNTA($H$3:$H260,#REF!,$F$3:$F260),$AZ260&lt;&gt;""),INDEX(AU$3:AU$1048576,MATCH(MAX($AQ$3:$AQ259),$AQ$3:$AQ$1048576,0),0),""),D260)</f>
        <v/>
      </c>
      <c r="AV260" s="21" t="str">
        <f>IF(E260="",IF(OR(AND($H260&lt;&gt;"",E260=""),AND($F259=$F260,$AZ260&lt;&gt;""),COUNTA($H$3:$H$1048576,#REF!,$F$3:$F$1048576)&gt;COUNTA($H$3:$H260,#REF!,$F$3:$F260),$AZ260&lt;&gt;""),INDEX(AV$3:AV$1048576,MATCH(MAX($AQ$3:$AQ259),$AQ$3:$AQ$1048576,0),0),""),E260)</f>
        <v/>
      </c>
      <c r="AW260" s="24" t="str">
        <f t="shared" si="436"/>
        <v/>
      </c>
      <c r="AX260" s="13" t="str">
        <f t="shared" si="437"/>
        <v/>
      </c>
      <c r="AY260" s="4" t="str">
        <f t="shared" si="438"/>
        <v/>
      </c>
      <c r="AZ260" s="4" t="str">
        <f>IF(AX260="",IF(OR(AND(H260&lt;&gt;"",F260=""),COUNTA($H$3:$H$1048576)&gt;COUNTA($H$3:$H260)),INDEX(AX$3:AX260,MATCH(MAX($AQ$3:AQ260),AQ$3:AQ260,0),0),""),AX260)</f>
        <v/>
      </c>
      <c r="BA260" s="4" t="str">
        <f>IF(AY260="",IF(AND(H260&lt;&gt;"",F260=""),INDEX(AY$3:AY260,MATCH(MAX($AQ$3:AQ260),AQ$3:AQ260,0),0),""),AY260)</f>
        <v/>
      </c>
      <c r="BB260" s="82" t="str">
        <f>IF(BC260="","",RANK(BC260,BC$3:BC$1048576,1)+COUNTIF($BC$3:BC260,BC260)-1)</f>
        <v/>
      </c>
      <c r="BC260" s="139" t="str">
        <f t="shared" si="439"/>
        <v/>
      </c>
      <c r="BD260" s="46" t="str">
        <f t="shared" si="440"/>
        <v/>
      </c>
      <c r="BE260" s="46" t="str">
        <f t="shared" si="441"/>
        <v/>
      </c>
      <c r="BF260" s="46" t="str">
        <f t="shared" si="442"/>
        <v/>
      </c>
      <c r="BG260" s="4" t="str">
        <f t="shared" si="443"/>
        <v/>
      </c>
      <c r="BH260" s="180" t="str">
        <f t="shared" si="444"/>
        <v/>
      </c>
      <c r="BI260" s="16" t="str">
        <f t="shared" si="445"/>
        <v/>
      </c>
      <c r="BJ260" s="52" t="str">
        <f>IF(BI260="","",IF(W260="","",IF(AND(K260=$K$1,$K$1&lt;&gt;""),$BT$2,IFERROR(IF(INDEX(価格設定!$D$5:$D$1048576,MATCH(Q260,価格設定!$B$5:$B$1048576,0),0)=価格設定!$D$3,$BT$2,$BS$2),$BS$2))))</f>
        <v/>
      </c>
      <c r="BK260" s="16" t="str">
        <f>IF(BI260="","",IF(COUNTIF($BI$3:BI260,BI260)=1,1,IF(AND(BI259=BI260,BH260=""),BK259,COUNTIF($BH$3:BH260,BH260))))</f>
        <v/>
      </c>
      <c r="BL260" s="52" t="str">
        <f t="shared" si="446"/>
        <v/>
      </c>
      <c r="BM260" s="52" t="str">
        <f t="shared" si="447"/>
        <v/>
      </c>
      <c r="BN260" s="119" t="str">
        <f t="shared" si="448"/>
        <v/>
      </c>
      <c r="BO260" s="119" t="str">
        <f t="shared" si="449"/>
        <v/>
      </c>
      <c r="BP260" s="17" t="str">
        <f t="shared" si="450"/>
        <v/>
      </c>
      <c r="BQ260" s="17" t="str">
        <f t="shared" si="451"/>
        <v/>
      </c>
      <c r="BR260" s="17" t="str">
        <f>IF(OR(BP260="",COUNTIF($BO$3:BO260,BO260)&lt;&gt;1),"",SUMIF(BO$3:BO$1048576,BO260,BP$3:BP$1048576))</f>
        <v/>
      </c>
      <c r="BS260" s="17" t="str">
        <f t="shared" si="452"/>
        <v/>
      </c>
      <c r="BT260" s="17" t="str">
        <f t="shared" si="453"/>
        <v/>
      </c>
      <c r="BU260" s="17" t="str">
        <f t="shared" si="454"/>
        <v/>
      </c>
      <c r="BV260" s="24" t="str">
        <f t="shared" si="455"/>
        <v/>
      </c>
      <c r="BW260" s="24" t="str">
        <f t="shared" si="456"/>
        <v/>
      </c>
      <c r="BX260" s="24" t="str">
        <f t="shared" si="457"/>
        <v/>
      </c>
      <c r="BY260" s="26" t="str">
        <f t="shared" si="458"/>
        <v/>
      </c>
      <c r="BZ260" s="26" t="str">
        <f t="shared" si="459"/>
        <v/>
      </c>
      <c r="CA260" s="26" t="str">
        <f t="shared" si="460"/>
        <v/>
      </c>
      <c r="CB260" s="66" t="str">
        <f t="shared" si="461"/>
        <v/>
      </c>
      <c r="CC260" s="65" t="str">
        <f t="shared" si="462"/>
        <v/>
      </c>
      <c r="CD260" s="26" t="str">
        <f t="shared" si="463"/>
        <v/>
      </c>
      <c r="CE260" s="26" t="str">
        <f t="shared" si="464"/>
        <v/>
      </c>
      <c r="CF260" s="193" t="str">
        <f t="shared" si="465"/>
        <v/>
      </c>
      <c r="CG260" s="193" t="str">
        <f t="shared" si="466"/>
        <v/>
      </c>
      <c r="CH260" s="26" t="str">
        <f t="shared" si="467"/>
        <v/>
      </c>
      <c r="CI260" s="26" t="str">
        <f t="shared" si="468"/>
        <v/>
      </c>
      <c r="CJ260" s="65" t="str">
        <f t="shared" si="469"/>
        <v/>
      </c>
      <c r="CK260" s="65" t="str">
        <f t="shared" si="470"/>
        <v/>
      </c>
      <c r="CL260" s="64" t="str">
        <f t="shared" si="471"/>
        <v/>
      </c>
      <c r="CM260" s="64" t="str">
        <f t="shared" si="472"/>
        <v/>
      </c>
      <c r="CN260" s="65" t="str">
        <f t="shared" si="473"/>
        <v/>
      </c>
      <c r="CP260" s="63" t="str">
        <f>IF(BH260="","",MAX($CP$3:CP259)+1)</f>
        <v/>
      </c>
      <c r="CQ260" s="24" t="str">
        <f t="shared" si="474"/>
        <v/>
      </c>
      <c r="CR260" s="24" t="str">
        <f t="shared" si="475"/>
        <v/>
      </c>
      <c r="CS260" s="24" t="str">
        <f t="shared" si="476"/>
        <v/>
      </c>
      <c r="CT260" s="58" t="str">
        <f>IF(BO260="","",COUNTIF($BO$3:BO260,BO260)&amp;"@"&amp;BO260)</f>
        <v/>
      </c>
      <c r="CU260" s="16" t="str">
        <f t="shared" ref="CU260:CU323" si="510">IF(BX260="","",IF($CV$1="無",BX260,BX260&amp;" "&amp;IF(OR(BX260=R260,R260=""),"","("&amp;R260&amp;")")))</f>
        <v/>
      </c>
      <c r="CV260" s="63" t="str">
        <f t="shared" si="477"/>
        <v/>
      </c>
      <c r="CW260" s="16" t="str">
        <f t="shared" si="478"/>
        <v/>
      </c>
      <c r="CX260" s="16" t="str">
        <f t="shared" si="479"/>
        <v/>
      </c>
      <c r="CY260" s="16" t="str">
        <f t="shared" si="480"/>
        <v/>
      </c>
      <c r="CZ260" s="85" t="str">
        <f t="shared" si="481"/>
        <v/>
      </c>
      <c r="DA260" s="16" t="str">
        <f t="shared" si="482"/>
        <v/>
      </c>
      <c r="DB260" s="16" t="str">
        <f t="shared" si="483"/>
        <v/>
      </c>
      <c r="DC260" s="28" t="str">
        <f>IF(CP260="","",$DC$1&amp;(INDEX(価格設定!D$1:XFD$3,ROW(価格設定!$D$3),MATCH($AW260,価格設定!D$1:XFD$1,1))*100)&amp;"%")</f>
        <v/>
      </c>
      <c r="DD260" s="28" t="str">
        <f>IF(CP260="","",$DD$1&amp;(INDEX(価格設定!D$1:XFD$3,ROW(価格設定!$D$2),MATCH($AW260,価格設定!D$1:XFD$1,1))*100)&amp;"%")</f>
        <v/>
      </c>
      <c r="DE260" s="29" t="str">
        <f t="shared" si="484"/>
        <v/>
      </c>
      <c r="DG260" s="58" t="str">
        <f t="shared" si="485"/>
        <v/>
      </c>
      <c r="DH260" s="58" t="str">
        <f t="shared" si="486"/>
        <v/>
      </c>
      <c r="DI260" s="58" t="str">
        <f t="shared" si="487"/>
        <v/>
      </c>
      <c r="DJ260" s="85" t="str">
        <f t="shared" si="488"/>
        <v/>
      </c>
      <c r="DL260" s="58" t="str">
        <f>IF(COUNTIF(DG$3:DG$1048576,DG260)=COUNTIF($DG$3:$DG260,DG260),DG260,"")</f>
        <v/>
      </c>
      <c r="DM260" s="85" t="str">
        <f t="shared" si="489"/>
        <v/>
      </c>
      <c r="DN260" s="85" t="str">
        <f t="shared" ref="DN260:DO323" si="511">IF($DL260="","",SUMIF($DI$3:$DI$1048576,$DL260&amp;DN$2,$DJ$3:$DJ$1048576))</f>
        <v/>
      </c>
      <c r="DO260" s="85" t="str">
        <f t="shared" si="511"/>
        <v/>
      </c>
      <c r="DP260" s="303"/>
      <c r="DQ260" s="17" t="str">
        <f t="shared" ref="DQ260:DQ323" si="512">IF($DL260="","",SUMIF($DG$3:$DG$1048576,$DL260,$CX$3:$CX$1048576))</f>
        <v/>
      </c>
      <c r="DR260" s="17" t="str">
        <f t="shared" ref="DR260:DR323" si="513">IF($DL260="","",SUMIF($DG$3:$DG$1048576,$DL260,$DB$3:$DB$1048576))</f>
        <v/>
      </c>
      <c r="DS260" s="17" t="str">
        <f t="shared" ref="DS260:DS323" si="514">IF($DL260="","",SUMIF($DG$3:$DG$1048576,$DL260,$DA$3:$DA$1048576))</f>
        <v/>
      </c>
      <c r="DU260" s="16" t="str">
        <f t="shared" si="490"/>
        <v/>
      </c>
      <c r="DV260" s="16" t="str">
        <f>IF(DU260="","",COUNT($DU$3:DU260))</f>
        <v/>
      </c>
      <c r="DW260" s="16" t="str">
        <f t="shared" si="491"/>
        <v/>
      </c>
      <c r="DX260" s="16" t="str">
        <f t="shared" si="492"/>
        <v/>
      </c>
      <c r="DY260" s="16" t="str">
        <f>IF(DZ260="","",COUNTIF(DZ$3:DZ260,DZ260))</f>
        <v/>
      </c>
      <c r="DZ260" s="16" t="str">
        <f t="shared" si="493"/>
        <v/>
      </c>
      <c r="EA260" s="16" t="str">
        <f t="shared" si="494"/>
        <v/>
      </c>
      <c r="EB260" s="16" t="str">
        <f t="shared" si="495"/>
        <v/>
      </c>
      <c r="EC260" s="16" t="str">
        <f t="shared" si="496"/>
        <v/>
      </c>
      <c r="ED260" s="16" t="str">
        <f t="shared" si="497"/>
        <v/>
      </c>
      <c r="EE260" s="16" t="str">
        <f t="shared" si="498"/>
        <v/>
      </c>
      <c r="EF260" s="16" t="str">
        <f t="shared" si="499"/>
        <v/>
      </c>
      <c r="EG260" s="16" t="str">
        <f t="shared" si="500"/>
        <v/>
      </c>
      <c r="EH260" s="16" t="str">
        <f t="shared" si="501"/>
        <v/>
      </c>
      <c r="EI260" s="16" t="str">
        <f t="shared" si="502"/>
        <v/>
      </c>
      <c r="EJ260" s="16" t="str">
        <f t="shared" si="503"/>
        <v/>
      </c>
      <c r="EK260" s="16" t="str">
        <f t="shared" si="504"/>
        <v/>
      </c>
      <c r="EL260" s="58" t="str">
        <f t="shared" si="505"/>
        <v/>
      </c>
      <c r="EM260" s="58" t="str">
        <f>IF(OR($DZ260="",CR260=""),IF($EL260="","",$EL260),IF(OR(CR260="なし",CR260=0),領収書!$H$1,CR260))</f>
        <v/>
      </c>
      <c r="EN260" s="58" t="str">
        <f>IF(OR($DZ260="",CS260=""),IF($EL260="","",$EL260),IF(OR(CS260="なし",CS260=0),入力!$EN$1,CS260))</f>
        <v/>
      </c>
      <c r="EO260" s="63" t="str">
        <f t="shared" si="506"/>
        <v/>
      </c>
      <c r="EP260" s="63" t="str">
        <f t="shared" si="507"/>
        <v/>
      </c>
      <c r="ER260" s="16" t="str">
        <f>IF(AND(COUNTIF($ET$3:ET260,ET260)=1,ET260&lt;&gt;""),MAX($ER$3:ER259)+1,"")</f>
        <v/>
      </c>
      <c r="ES260" s="16" t="str">
        <f>IF(価格設定!B262="","",価格設定!B262)</f>
        <v/>
      </c>
      <c r="ET260" s="16" t="str">
        <f>IF(価格設定!C262="","",価格設定!C262)</f>
        <v/>
      </c>
      <c r="EV260" s="16" t="str">
        <f t="shared" ref="EV260:EV323" si="515">IF((ROW(EV260)-ROW($EV$2))&lt;=$EV$2,ROW(EV260)-ROW($EV$2),"")</f>
        <v/>
      </c>
      <c r="EW260" s="16" t="str">
        <f t="shared" si="508"/>
        <v/>
      </c>
    </row>
    <row r="261" spans="1:153" ht="30" customHeight="1" x14ac:dyDescent="0.2">
      <c r="A261" s="225"/>
      <c r="B261" s="212"/>
      <c r="C261" s="221"/>
      <c r="D261" s="164"/>
      <c r="E261" s="165"/>
      <c r="F261" s="166"/>
      <c r="G261" s="167"/>
      <c r="H261" s="179"/>
      <c r="I261" s="306"/>
      <c r="J261" s="169"/>
      <c r="K261" s="179"/>
      <c r="L261" s="186"/>
      <c r="M261" s="186"/>
      <c r="N261" s="168"/>
      <c r="O261" s="170"/>
      <c r="P261" s="212"/>
      <c r="Q261" s="179" t="str">
        <f>IFERROR(IF(H261="","",IFERROR(INDEX(価格設定!$B$5:$B$1048576,MATCH(H261,価格設定!$B$5:$B$1048576,0),0),INDEX(価格設定!$B$5:$B$1048576,MATCH("*"&amp;H261&amp;"*",価格設定!$B$5:$B$1048576,0),0))),H261)</f>
        <v/>
      </c>
      <c r="R261" s="250" t="str">
        <f>IFERROR(IF(Q261="",IF(K261="","",K261),IF(K261="",IF(INDEX(価格設定!$C$5:$C$1048576,MATCH(Q261,価格設定!$B$5:$B$1048576,0),0)=0,"",INDEX(価格設定!$C$5:$C$1048576,MATCH(Q261,価格設定!$B$5:$B$1048576,0),0)),IF(K261="なし","",K261))),"")</f>
        <v/>
      </c>
      <c r="S261" s="308" t="str">
        <f t="shared" si="420"/>
        <v/>
      </c>
      <c r="T261" s="126" t="str">
        <f>IFERROR(IF(J261="",IF(INDEX(価格設定!$E$5:$R$1048576,MATCH($Q261,価格設定!B$5:B$1048576,0),MATCH($AW261,価格設定!E$1:X$1,1))=0,"",INDEX(価格設定!$E$5:$R$1048576,MATCH($Q261,価格設定!B$5:B$1048576,0),MATCH($AW261,価格設定!E$1:X$1,1))),J261),"")</f>
        <v/>
      </c>
      <c r="U261" s="126" t="str">
        <f t="shared" si="421"/>
        <v/>
      </c>
      <c r="V261" s="132" t="str">
        <f t="shared" si="422"/>
        <v/>
      </c>
      <c r="W261" s="127" t="str">
        <f>IFERROR(IF(OR(T261="",T261&lt;0),"",IFERROR(INDEX(価格設定!E$2:X$3,IF(AND(K261=$K$1,$K$1&lt;&gt;""),ROW(価格設定!$D$3)-1,MATCH(INDEX(価格設定!$D$5:$D$1048576,MATCH(Q261,価格設定!$B$5:$B$1048576,0),0),価格設定!$D$2:$D$3,0)),MATCH($AW261,価格設定!E$1:X$1,1)),INDEX(価格設定!E$2:X$2,0,MATCH($AW261,価格設定!E$1:X$1,1)))),"")</f>
        <v/>
      </c>
      <c r="X261" s="126" t="str">
        <f t="shared" si="509"/>
        <v/>
      </c>
      <c r="Y261" s="128" t="str">
        <f t="shared" si="423"/>
        <v/>
      </c>
      <c r="Z261" s="126" t="str">
        <f t="shared" si="424"/>
        <v/>
      </c>
      <c r="AA261" s="129" t="str">
        <f t="shared" si="425"/>
        <v/>
      </c>
      <c r="AB261" s="126" t="str">
        <f t="shared" si="426"/>
        <v/>
      </c>
      <c r="AC261" s="280" t="str">
        <f t="shared" si="427"/>
        <v/>
      </c>
      <c r="AD261" s="15"/>
      <c r="AE261" s="204" t="str">
        <f>IF(AF261="","",COUNT($AF$3:AF261))</f>
        <v/>
      </c>
      <c r="AF261" s="206" t="str">
        <f t="shared" si="428"/>
        <v/>
      </c>
      <c r="AG261" s="204" t="str">
        <f t="shared" si="429"/>
        <v/>
      </c>
      <c r="AH261" s="204" t="str">
        <f t="shared" si="430"/>
        <v/>
      </c>
      <c r="AI261" s="287"/>
      <c r="AJ261" s="15"/>
      <c r="AK261" s="138" t="str">
        <f t="shared" si="431"/>
        <v/>
      </c>
      <c r="AL261" s="131" t="str">
        <f t="shared" si="432"/>
        <v/>
      </c>
      <c r="AM261" s="131" t="str">
        <f t="shared" si="433"/>
        <v/>
      </c>
      <c r="AN261" s="313" t="str">
        <f t="shared" si="434"/>
        <v/>
      </c>
      <c r="AO261" s="316" t="str">
        <f t="shared" si="435"/>
        <v/>
      </c>
      <c r="AP261" s="18"/>
      <c r="AQ261" s="3" t="str">
        <f>IF(F261="","",MAX($AQ$3:AQ260)+1)</f>
        <v/>
      </c>
      <c r="AR261" s="3" t="str">
        <f>IF(OR(AQ261="",BB261=""),"",MAX($AR$3:AR260)+1)</f>
        <v/>
      </c>
      <c r="AS261" s="3" t="str">
        <f>IF(CQ261="","",RANK(CQ261,CQ$3:CQ$1048576,1)+COUNTIF($CQ$3:CQ261,CQ261)-1)</f>
        <v/>
      </c>
      <c r="AT261" s="21" t="str">
        <f>IF(C261="",IF(OR(AND($H261&lt;&gt;"",C261=""),AND($F260=$F261,$AZ261&lt;&gt;""),COUNTA($H$3:$H$1048576,#REF!,$F$3:$F$1048576)&gt;COUNTA($H$3:$H261,#REF!,$F$3:$F261),$AZ261&lt;&gt;""),INDEX(AT$3:AT$1048576,MATCH(MAX($AQ$3:$AQ260),$AQ$3:$AQ$1048576,0),0),""),C261)</f>
        <v/>
      </c>
      <c r="AU261" s="21" t="str">
        <f>IF(D261="",IF(OR(AND($H261&lt;&gt;"",D261=""),AND($F260=$F261,$AZ261&lt;&gt;""),COUNTA($H$3:$H$1048576,#REF!,$F$3:$F$1048576)&gt;COUNTA($H$3:$H261,#REF!,$F$3:$F261),$AZ261&lt;&gt;""),INDEX(AU$3:AU$1048576,MATCH(MAX($AQ$3:$AQ260),$AQ$3:$AQ$1048576,0),0),""),D261)</f>
        <v/>
      </c>
      <c r="AV261" s="21" t="str">
        <f>IF(E261="",IF(OR(AND($H261&lt;&gt;"",E261=""),AND($F260=$F261,$AZ261&lt;&gt;""),COUNTA($H$3:$H$1048576,#REF!,$F$3:$F$1048576)&gt;COUNTA($H$3:$H261,#REF!,$F$3:$F261),$AZ261&lt;&gt;""),INDEX(AV$3:AV$1048576,MATCH(MAX($AQ$3:$AQ260),$AQ$3:$AQ$1048576,0),0),""),E261)</f>
        <v/>
      </c>
      <c r="AW261" s="24" t="str">
        <f t="shared" si="436"/>
        <v/>
      </c>
      <c r="AX261" s="13" t="str">
        <f t="shared" si="437"/>
        <v/>
      </c>
      <c r="AY261" s="4" t="str">
        <f t="shared" si="438"/>
        <v/>
      </c>
      <c r="AZ261" s="4" t="str">
        <f>IF(AX261="",IF(OR(AND(H261&lt;&gt;"",F261=""),COUNTA($H$3:$H$1048576)&gt;COUNTA($H$3:$H261)),INDEX(AX$3:AX261,MATCH(MAX($AQ$3:AQ261),AQ$3:AQ261,0),0),""),AX261)</f>
        <v/>
      </c>
      <c r="BA261" s="4" t="str">
        <f>IF(AY261="",IF(AND(H261&lt;&gt;"",F261=""),INDEX(AY$3:AY261,MATCH(MAX($AQ$3:AQ261),AQ$3:AQ261,0),0),""),AY261)</f>
        <v/>
      </c>
      <c r="BB261" s="82" t="str">
        <f>IF(BC261="","",RANK(BC261,BC$3:BC$1048576,1)+COUNTIF($BC$3:BC261,BC261)-1)</f>
        <v/>
      </c>
      <c r="BC261" s="139" t="str">
        <f t="shared" si="439"/>
        <v/>
      </c>
      <c r="BD261" s="46" t="str">
        <f t="shared" si="440"/>
        <v/>
      </c>
      <c r="BE261" s="46" t="str">
        <f t="shared" si="441"/>
        <v/>
      </c>
      <c r="BF261" s="46" t="str">
        <f t="shared" si="442"/>
        <v/>
      </c>
      <c r="BG261" s="4" t="str">
        <f t="shared" si="443"/>
        <v/>
      </c>
      <c r="BH261" s="180" t="str">
        <f t="shared" si="444"/>
        <v/>
      </c>
      <c r="BI261" s="16" t="str">
        <f t="shared" si="445"/>
        <v/>
      </c>
      <c r="BJ261" s="52" t="str">
        <f>IF(BI261="","",IF(W261="","",IF(AND(K261=$K$1,$K$1&lt;&gt;""),$BT$2,IFERROR(IF(INDEX(価格設定!$D$5:$D$1048576,MATCH(Q261,価格設定!$B$5:$B$1048576,0),0)=価格設定!$D$3,$BT$2,$BS$2),$BS$2))))</f>
        <v/>
      </c>
      <c r="BK261" s="16" t="str">
        <f>IF(BI261="","",IF(COUNTIF($BI$3:BI261,BI261)=1,1,IF(AND(BI260=BI261,BH261=""),BK260,COUNTIF($BH$3:BH261,BH261))))</f>
        <v/>
      </c>
      <c r="BL261" s="52" t="str">
        <f t="shared" si="446"/>
        <v/>
      </c>
      <c r="BM261" s="52" t="str">
        <f t="shared" si="447"/>
        <v/>
      </c>
      <c r="BN261" s="119" t="str">
        <f t="shared" si="448"/>
        <v/>
      </c>
      <c r="BO261" s="119" t="str">
        <f t="shared" si="449"/>
        <v/>
      </c>
      <c r="BP261" s="17" t="str">
        <f t="shared" si="450"/>
        <v/>
      </c>
      <c r="BQ261" s="17" t="str">
        <f t="shared" si="451"/>
        <v/>
      </c>
      <c r="BR261" s="17" t="str">
        <f>IF(OR(BP261="",COUNTIF($BO$3:BO261,BO261)&lt;&gt;1),"",SUMIF(BO$3:BO$1048576,BO261,BP$3:BP$1048576))</f>
        <v/>
      </c>
      <c r="BS261" s="17" t="str">
        <f t="shared" si="452"/>
        <v/>
      </c>
      <c r="BT261" s="17" t="str">
        <f t="shared" si="453"/>
        <v/>
      </c>
      <c r="BU261" s="17" t="str">
        <f t="shared" si="454"/>
        <v/>
      </c>
      <c r="BV261" s="24" t="str">
        <f t="shared" si="455"/>
        <v/>
      </c>
      <c r="BW261" s="24" t="str">
        <f t="shared" si="456"/>
        <v/>
      </c>
      <c r="BX261" s="24" t="str">
        <f t="shared" si="457"/>
        <v/>
      </c>
      <c r="BY261" s="26" t="str">
        <f t="shared" si="458"/>
        <v/>
      </c>
      <c r="BZ261" s="26" t="str">
        <f t="shared" si="459"/>
        <v/>
      </c>
      <c r="CA261" s="26" t="str">
        <f t="shared" si="460"/>
        <v/>
      </c>
      <c r="CB261" s="66" t="str">
        <f t="shared" si="461"/>
        <v/>
      </c>
      <c r="CC261" s="65" t="str">
        <f t="shared" si="462"/>
        <v/>
      </c>
      <c r="CD261" s="26" t="str">
        <f t="shared" si="463"/>
        <v/>
      </c>
      <c r="CE261" s="26" t="str">
        <f t="shared" si="464"/>
        <v/>
      </c>
      <c r="CF261" s="193" t="str">
        <f t="shared" si="465"/>
        <v/>
      </c>
      <c r="CG261" s="193" t="str">
        <f t="shared" si="466"/>
        <v/>
      </c>
      <c r="CH261" s="26" t="str">
        <f t="shared" si="467"/>
        <v/>
      </c>
      <c r="CI261" s="26" t="str">
        <f t="shared" si="468"/>
        <v/>
      </c>
      <c r="CJ261" s="65" t="str">
        <f t="shared" si="469"/>
        <v/>
      </c>
      <c r="CK261" s="65" t="str">
        <f t="shared" si="470"/>
        <v/>
      </c>
      <c r="CL261" s="64" t="str">
        <f t="shared" si="471"/>
        <v/>
      </c>
      <c r="CM261" s="64" t="str">
        <f t="shared" si="472"/>
        <v/>
      </c>
      <c r="CN261" s="65" t="str">
        <f t="shared" si="473"/>
        <v/>
      </c>
      <c r="CP261" s="63" t="str">
        <f>IF(BH261="","",MAX($CP$3:CP260)+1)</f>
        <v/>
      </c>
      <c r="CQ261" s="24" t="str">
        <f t="shared" si="474"/>
        <v/>
      </c>
      <c r="CR261" s="24" t="str">
        <f t="shared" si="475"/>
        <v/>
      </c>
      <c r="CS261" s="24" t="str">
        <f t="shared" si="476"/>
        <v/>
      </c>
      <c r="CT261" s="58" t="str">
        <f>IF(BO261="","",COUNTIF($BO$3:BO261,BO261)&amp;"@"&amp;BO261)</f>
        <v/>
      </c>
      <c r="CU261" s="16" t="str">
        <f t="shared" si="510"/>
        <v/>
      </c>
      <c r="CV261" s="63" t="str">
        <f t="shared" si="477"/>
        <v/>
      </c>
      <c r="CW261" s="16" t="str">
        <f t="shared" si="478"/>
        <v/>
      </c>
      <c r="CX261" s="16" t="str">
        <f t="shared" si="479"/>
        <v/>
      </c>
      <c r="CY261" s="16" t="str">
        <f t="shared" si="480"/>
        <v/>
      </c>
      <c r="CZ261" s="85" t="str">
        <f t="shared" si="481"/>
        <v/>
      </c>
      <c r="DA261" s="16" t="str">
        <f t="shared" si="482"/>
        <v/>
      </c>
      <c r="DB261" s="16" t="str">
        <f t="shared" si="483"/>
        <v/>
      </c>
      <c r="DC261" s="28" t="str">
        <f>IF(CP261="","",$DC$1&amp;(INDEX(価格設定!D$1:XFD$3,ROW(価格設定!$D$3),MATCH($AW261,価格設定!D$1:XFD$1,1))*100)&amp;"%")</f>
        <v/>
      </c>
      <c r="DD261" s="28" t="str">
        <f>IF(CP261="","",$DD$1&amp;(INDEX(価格設定!D$1:XFD$3,ROW(価格設定!$D$2),MATCH($AW261,価格設定!D$1:XFD$1,1))*100)&amp;"%")</f>
        <v/>
      </c>
      <c r="DE261" s="29" t="str">
        <f t="shared" si="484"/>
        <v/>
      </c>
      <c r="DG261" s="58" t="str">
        <f t="shared" si="485"/>
        <v/>
      </c>
      <c r="DH261" s="58" t="str">
        <f t="shared" si="486"/>
        <v/>
      </c>
      <c r="DI261" s="58" t="str">
        <f t="shared" si="487"/>
        <v/>
      </c>
      <c r="DJ261" s="85" t="str">
        <f t="shared" si="488"/>
        <v/>
      </c>
      <c r="DL261" s="58" t="str">
        <f>IF(COUNTIF(DG$3:DG$1048576,DG261)=COUNTIF($DG$3:$DG261,DG261),DG261,"")</f>
        <v/>
      </c>
      <c r="DM261" s="85" t="str">
        <f t="shared" si="489"/>
        <v/>
      </c>
      <c r="DN261" s="85" t="str">
        <f t="shared" si="511"/>
        <v/>
      </c>
      <c r="DO261" s="85" t="str">
        <f t="shared" si="511"/>
        <v/>
      </c>
      <c r="DP261" s="303"/>
      <c r="DQ261" s="17" t="str">
        <f t="shared" si="512"/>
        <v/>
      </c>
      <c r="DR261" s="17" t="str">
        <f t="shared" si="513"/>
        <v/>
      </c>
      <c r="DS261" s="17" t="str">
        <f t="shared" si="514"/>
        <v/>
      </c>
      <c r="DU261" s="16" t="str">
        <f t="shared" si="490"/>
        <v/>
      </c>
      <c r="DV261" s="16" t="str">
        <f>IF(DU261="","",COUNT($DU$3:DU261))</f>
        <v/>
      </c>
      <c r="DW261" s="16" t="str">
        <f t="shared" si="491"/>
        <v/>
      </c>
      <c r="DX261" s="16" t="str">
        <f t="shared" si="492"/>
        <v/>
      </c>
      <c r="DY261" s="16" t="str">
        <f>IF(DZ261="","",COUNTIF(DZ$3:DZ261,DZ261))</f>
        <v/>
      </c>
      <c r="DZ261" s="16" t="str">
        <f t="shared" si="493"/>
        <v/>
      </c>
      <c r="EA261" s="16" t="str">
        <f t="shared" si="494"/>
        <v/>
      </c>
      <c r="EB261" s="16" t="str">
        <f t="shared" si="495"/>
        <v/>
      </c>
      <c r="EC261" s="16" t="str">
        <f t="shared" si="496"/>
        <v/>
      </c>
      <c r="ED261" s="16" t="str">
        <f t="shared" si="497"/>
        <v/>
      </c>
      <c r="EE261" s="16" t="str">
        <f t="shared" si="498"/>
        <v/>
      </c>
      <c r="EF261" s="16" t="str">
        <f t="shared" si="499"/>
        <v/>
      </c>
      <c r="EG261" s="16" t="str">
        <f t="shared" si="500"/>
        <v/>
      </c>
      <c r="EH261" s="16" t="str">
        <f t="shared" si="501"/>
        <v/>
      </c>
      <c r="EI261" s="16" t="str">
        <f t="shared" si="502"/>
        <v/>
      </c>
      <c r="EJ261" s="16" t="str">
        <f t="shared" si="503"/>
        <v/>
      </c>
      <c r="EK261" s="16" t="str">
        <f t="shared" si="504"/>
        <v/>
      </c>
      <c r="EL261" s="58" t="str">
        <f t="shared" si="505"/>
        <v/>
      </c>
      <c r="EM261" s="58" t="str">
        <f>IF(OR($DZ261="",CR261=""),IF($EL261="","",$EL261),IF(OR(CR261="なし",CR261=0),領収書!$H$1,CR261))</f>
        <v/>
      </c>
      <c r="EN261" s="58" t="str">
        <f>IF(OR($DZ261="",CS261=""),IF($EL261="","",$EL261),IF(OR(CS261="なし",CS261=0),入力!$EN$1,CS261))</f>
        <v/>
      </c>
      <c r="EO261" s="63" t="str">
        <f t="shared" si="506"/>
        <v/>
      </c>
      <c r="EP261" s="63" t="str">
        <f t="shared" si="507"/>
        <v/>
      </c>
      <c r="ER261" s="16" t="str">
        <f>IF(AND(COUNTIF($ET$3:ET261,ET261)=1,ET261&lt;&gt;""),MAX($ER$3:ER260)+1,"")</f>
        <v/>
      </c>
      <c r="ES261" s="16" t="str">
        <f>IF(価格設定!B263="","",価格設定!B263)</f>
        <v/>
      </c>
      <c r="ET261" s="16" t="str">
        <f>IF(価格設定!C263="","",価格設定!C263)</f>
        <v/>
      </c>
      <c r="EV261" s="16" t="str">
        <f t="shared" si="515"/>
        <v/>
      </c>
      <c r="EW261" s="16" t="str">
        <f t="shared" si="508"/>
        <v/>
      </c>
    </row>
    <row r="262" spans="1:153" ht="30" customHeight="1" x14ac:dyDescent="0.2">
      <c r="A262" s="225"/>
      <c r="B262" s="212"/>
      <c r="C262" s="221"/>
      <c r="D262" s="164"/>
      <c r="E262" s="165"/>
      <c r="F262" s="166"/>
      <c r="G262" s="167"/>
      <c r="H262" s="179"/>
      <c r="I262" s="306"/>
      <c r="J262" s="169"/>
      <c r="K262" s="179"/>
      <c r="L262" s="186"/>
      <c r="M262" s="186"/>
      <c r="N262" s="168"/>
      <c r="O262" s="170"/>
      <c r="P262" s="212"/>
      <c r="Q262" s="179" t="str">
        <f>IFERROR(IF(H262="","",IFERROR(INDEX(価格設定!$B$5:$B$1048576,MATCH(H262,価格設定!$B$5:$B$1048576,0),0),INDEX(価格設定!$B$5:$B$1048576,MATCH("*"&amp;H262&amp;"*",価格設定!$B$5:$B$1048576,0),0))),H262)</f>
        <v/>
      </c>
      <c r="R262" s="250" t="str">
        <f>IFERROR(IF(Q262="",IF(K262="","",K262),IF(K262="",IF(INDEX(価格設定!$C$5:$C$1048576,MATCH(Q262,価格設定!$B$5:$B$1048576,0),0)=0,"",INDEX(価格設定!$C$5:$C$1048576,MATCH(Q262,価格設定!$B$5:$B$1048576,0),0)),IF(K262="なし","",K262))),"")</f>
        <v/>
      </c>
      <c r="S262" s="308" t="str">
        <f t="shared" si="420"/>
        <v/>
      </c>
      <c r="T262" s="126" t="str">
        <f>IFERROR(IF(J262="",IF(INDEX(価格設定!$E$5:$R$1048576,MATCH($Q262,価格設定!B$5:B$1048576,0),MATCH($AW262,価格設定!E$1:X$1,1))=0,"",INDEX(価格設定!$E$5:$R$1048576,MATCH($Q262,価格設定!B$5:B$1048576,0),MATCH($AW262,価格設定!E$1:X$1,1))),J262),"")</f>
        <v/>
      </c>
      <c r="U262" s="126" t="str">
        <f t="shared" si="421"/>
        <v/>
      </c>
      <c r="V262" s="132" t="str">
        <f t="shared" si="422"/>
        <v/>
      </c>
      <c r="W262" s="127" t="str">
        <f>IFERROR(IF(OR(T262="",T262&lt;0),"",IFERROR(INDEX(価格設定!E$2:X$3,IF(AND(K262=$K$1,$K$1&lt;&gt;""),ROW(価格設定!$D$3)-1,MATCH(INDEX(価格設定!$D$5:$D$1048576,MATCH(Q262,価格設定!$B$5:$B$1048576,0),0),価格設定!$D$2:$D$3,0)),MATCH($AW262,価格設定!E$1:X$1,1)),INDEX(価格設定!E$2:X$2,0,MATCH($AW262,価格設定!E$1:X$1,1)))),"")</f>
        <v/>
      </c>
      <c r="X262" s="126" t="str">
        <f t="shared" si="509"/>
        <v/>
      </c>
      <c r="Y262" s="128" t="str">
        <f t="shared" si="423"/>
        <v/>
      </c>
      <c r="Z262" s="126" t="str">
        <f t="shared" si="424"/>
        <v/>
      </c>
      <c r="AA262" s="129" t="str">
        <f t="shared" si="425"/>
        <v/>
      </c>
      <c r="AB262" s="126" t="str">
        <f t="shared" si="426"/>
        <v/>
      </c>
      <c r="AC262" s="280" t="str">
        <f t="shared" si="427"/>
        <v/>
      </c>
      <c r="AD262" s="15"/>
      <c r="AE262" s="204" t="str">
        <f>IF(AF262="","",COUNT($AF$3:AF262))</f>
        <v/>
      </c>
      <c r="AF262" s="206" t="str">
        <f t="shared" si="428"/>
        <v/>
      </c>
      <c r="AG262" s="204" t="str">
        <f t="shared" si="429"/>
        <v/>
      </c>
      <c r="AH262" s="204" t="str">
        <f t="shared" si="430"/>
        <v/>
      </c>
      <c r="AI262" s="287"/>
      <c r="AJ262" s="15"/>
      <c r="AK262" s="138" t="str">
        <f t="shared" si="431"/>
        <v/>
      </c>
      <c r="AL262" s="131" t="str">
        <f t="shared" si="432"/>
        <v/>
      </c>
      <c r="AM262" s="131" t="str">
        <f t="shared" si="433"/>
        <v/>
      </c>
      <c r="AN262" s="313" t="str">
        <f t="shared" si="434"/>
        <v/>
      </c>
      <c r="AO262" s="316" t="str">
        <f t="shared" si="435"/>
        <v/>
      </c>
      <c r="AP262" s="18"/>
      <c r="AQ262" s="3" t="str">
        <f>IF(F262="","",MAX($AQ$3:AQ261)+1)</f>
        <v/>
      </c>
      <c r="AR262" s="3" t="str">
        <f>IF(OR(AQ262="",BB262=""),"",MAX($AR$3:AR261)+1)</f>
        <v/>
      </c>
      <c r="AS262" s="3" t="str">
        <f>IF(CQ262="","",RANK(CQ262,CQ$3:CQ$1048576,1)+COUNTIF($CQ$3:CQ262,CQ262)-1)</f>
        <v/>
      </c>
      <c r="AT262" s="21" t="str">
        <f>IF(C262="",IF(OR(AND($H262&lt;&gt;"",C262=""),AND($F261=$F262,$AZ262&lt;&gt;""),COUNTA($H$3:$H$1048576,#REF!,$F$3:$F$1048576)&gt;COUNTA($H$3:$H262,#REF!,$F$3:$F262),$AZ262&lt;&gt;""),INDEX(AT$3:AT$1048576,MATCH(MAX($AQ$3:$AQ261),$AQ$3:$AQ$1048576,0),0),""),C262)</f>
        <v/>
      </c>
      <c r="AU262" s="21" t="str">
        <f>IF(D262="",IF(OR(AND($H262&lt;&gt;"",D262=""),AND($F261=$F262,$AZ262&lt;&gt;""),COUNTA($H$3:$H$1048576,#REF!,$F$3:$F$1048576)&gt;COUNTA($H$3:$H262,#REF!,$F$3:$F262),$AZ262&lt;&gt;""),INDEX(AU$3:AU$1048576,MATCH(MAX($AQ$3:$AQ261),$AQ$3:$AQ$1048576,0),0),""),D262)</f>
        <v/>
      </c>
      <c r="AV262" s="21" t="str">
        <f>IF(E262="",IF(OR(AND($H262&lt;&gt;"",E262=""),AND($F261=$F262,$AZ262&lt;&gt;""),COUNTA($H$3:$H$1048576,#REF!,$F$3:$F$1048576)&gt;COUNTA($H$3:$H262,#REF!,$F$3:$F262),$AZ262&lt;&gt;""),INDEX(AV$3:AV$1048576,MATCH(MAX($AQ$3:$AQ261),$AQ$3:$AQ$1048576,0),0),""),E262)</f>
        <v/>
      </c>
      <c r="AW262" s="24" t="str">
        <f t="shared" si="436"/>
        <v/>
      </c>
      <c r="AX262" s="13" t="str">
        <f t="shared" si="437"/>
        <v/>
      </c>
      <c r="AY262" s="4" t="str">
        <f t="shared" si="438"/>
        <v/>
      </c>
      <c r="AZ262" s="4" t="str">
        <f>IF(AX262="",IF(OR(AND(H262&lt;&gt;"",F262=""),COUNTA($H$3:$H$1048576)&gt;COUNTA($H$3:$H262)),INDEX(AX$3:AX262,MATCH(MAX($AQ$3:AQ262),AQ$3:AQ262,0),0),""),AX262)</f>
        <v/>
      </c>
      <c r="BA262" s="4" t="str">
        <f>IF(AY262="",IF(AND(H262&lt;&gt;"",F262=""),INDEX(AY$3:AY262,MATCH(MAX($AQ$3:AQ262),AQ$3:AQ262,0),0),""),AY262)</f>
        <v/>
      </c>
      <c r="BB262" s="82" t="str">
        <f>IF(BC262="","",RANK(BC262,BC$3:BC$1048576,1)+COUNTIF($BC$3:BC262,BC262)-1)</f>
        <v/>
      </c>
      <c r="BC262" s="139" t="str">
        <f t="shared" si="439"/>
        <v/>
      </c>
      <c r="BD262" s="46" t="str">
        <f t="shared" si="440"/>
        <v/>
      </c>
      <c r="BE262" s="46" t="str">
        <f t="shared" si="441"/>
        <v/>
      </c>
      <c r="BF262" s="46" t="str">
        <f t="shared" si="442"/>
        <v/>
      </c>
      <c r="BG262" s="4" t="str">
        <f t="shared" si="443"/>
        <v/>
      </c>
      <c r="BH262" s="180" t="str">
        <f t="shared" si="444"/>
        <v/>
      </c>
      <c r="BI262" s="16" t="str">
        <f t="shared" si="445"/>
        <v/>
      </c>
      <c r="BJ262" s="52" t="str">
        <f>IF(BI262="","",IF(W262="","",IF(AND(K262=$K$1,$K$1&lt;&gt;""),$BT$2,IFERROR(IF(INDEX(価格設定!$D$5:$D$1048576,MATCH(Q262,価格設定!$B$5:$B$1048576,0),0)=価格設定!$D$3,$BT$2,$BS$2),$BS$2))))</f>
        <v/>
      </c>
      <c r="BK262" s="16" t="str">
        <f>IF(BI262="","",IF(COUNTIF($BI$3:BI262,BI262)=1,1,IF(AND(BI261=BI262,BH262=""),BK261,COUNTIF($BH$3:BH262,BH262))))</f>
        <v/>
      </c>
      <c r="BL262" s="52" t="str">
        <f t="shared" si="446"/>
        <v/>
      </c>
      <c r="BM262" s="52" t="str">
        <f t="shared" si="447"/>
        <v/>
      </c>
      <c r="BN262" s="119" t="str">
        <f t="shared" si="448"/>
        <v/>
      </c>
      <c r="BO262" s="119" t="str">
        <f t="shared" si="449"/>
        <v/>
      </c>
      <c r="BP262" s="17" t="str">
        <f t="shared" si="450"/>
        <v/>
      </c>
      <c r="BQ262" s="17" t="str">
        <f t="shared" si="451"/>
        <v/>
      </c>
      <c r="BR262" s="17" t="str">
        <f>IF(OR(BP262="",COUNTIF($BO$3:BO262,BO262)&lt;&gt;1),"",SUMIF(BO$3:BO$1048576,BO262,BP$3:BP$1048576))</f>
        <v/>
      </c>
      <c r="BS262" s="17" t="str">
        <f t="shared" si="452"/>
        <v/>
      </c>
      <c r="BT262" s="17" t="str">
        <f t="shared" si="453"/>
        <v/>
      </c>
      <c r="BU262" s="17" t="str">
        <f t="shared" si="454"/>
        <v/>
      </c>
      <c r="BV262" s="24" t="str">
        <f t="shared" si="455"/>
        <v/>
      </c>
      <c r="BW262" s="24" t="str">
        <f t="shared" si="456"/>
        <v/>
      </c>
      <c r="BX262" s="24" t="str">
        <f t="shared" si="457"/>
        <v/>
      </c>
      <c r="BY262" s="26" t="str">
        <f t="shared" si="458"/>
        <v/>
      </c>
      <c r="BZ262" s="26" t="str">
        <f t="shared" si="459"/>
        <v/>
      </c>
      <c r="CA262" s="26" t="str">
        <f t="shared" si="460"/>
        <v/>
      </c>
      <c r="CB262" s="66" t="str">
        <f t="shared" si="461"/>
        <v/>
      </c>
      <c r="CC262" s="65" t="str">
        <f t="shared" si="462"/>
        <v/>
      </c>
      <c r="CD262" s="26" t="str">
        <f t="shared" si="463"/>
        <v/>
      </c>
      <c r="CE262" s="26" t="str">
        <f t="shared" si="464"/>
        <v/>
      </c>
      <c r="CF262" s="193" t="str">
        <f t="shared" si="465"/>
        <v/>
      </c>
      <c r="CG262" s="193" t="str">
        <f t="shared" si="466"/>
        <v/>
      </c>
      <c r="CH262" s="26" t="str">
        <f t="shared" si="467"/>
        <v/>
      </c>
      <c r="CI262" s="26" t="str">
        <f t="shared" si="468"/>
        <v/>
      </c>
      <c r="CJ262" s="65" t="str">
        <f t="shared" si="469"/>
        <v/>
      </c>
      <c r="CK262" s="65" t="str">
        <f t="shared" si="470"/>
        <v/>
      </c>
      <c r="CL262" s="64" t="str">
        <f t="shared" si="471"/>
        <v/>
      </c>
      <c r="CM262" s="64" t="str">
        <f t="shared" si="472"/>
        <v/>
      </c>
      <c r="CN262" s="65" t="str">
        <f t="shared" si="473"/>
        <v/>
      </c>
      <c r="CP262" s="63" t="str">
        <f>IF(BH262="","",MAX($CP$3:CP261)+1)</f>
        <v/>
      </c>
      <c r="CQ262" s="24" t="str">
        <f t="shared" si="474"/>
        <v/>
      </c>
      <c r="CR262" s="24" t="str">
        <f t="shared" si="475"/>
        <v/>
      </c>
      <c r="CS262" s="24" t="str">
        <f t="shared" si="476"/>
        <v/>
      </c>
      <c r="CT262" s="58" t="str">
        <f>IF(BO262="","",COUNTIF($BO$3:BO262,BO262)&amp;"@"&amp;BO262)</f>
        <v/>
      </c>
      <c r="CU262" s="16" t="str">
        <f t="shared" si="510"/>
        <v/>
      </c>
      <c r="CV262" s="63" t="str">
        <f t="shared" si="477"/>
        <v/>
      </c>
      <c r="CW262" s="16" t="str">
        <f t="shared" si="478"/>
        <v/>
      </c>
      <c r="CX262" s="16" t="str">
        <f t="shared" si="479"/>
        <v/>
      </c>
      <c r="CY262" s="16" t="str">
        <f t="shared" si="480"/>
        <v/>
      </c>
      <c r="CZ262" s="85" t="str">
        <f t="shared" si="481"/>
        <v/>
      </c>
      <c r="DA262" s="16" t="str">
        <f t="shared" si="482"/>
        <v/>
      </c>
      <c r="DB262" s="16" t="str">
        <f t="shared" si="483"/>
        <v/>
      </c>
      <c r="DC262" s="28" t="str">
        <f>IF(CP262="","",$DC$1&amp;(INDEX(価格設定!D$1:XFD$3,ROW(価格設定!$D$3),MATCH($AW262,価格設定!D$1:XFD$1,1))*100)&amp;"%")</f>
        <v/>
      </c>
      <c r="DD262" s="28" t="str">
        <f>IF(CP262="","",$DD$1&amp;(INDEX(価格設定!D$1:XFD$3,ROW(価格設定!$D$2),MATCH($AW262,価格設定!D$1:XFD$1,1))*100)&amp;"%")</f>
        <v/>
      </c>
      <c r="DE262" s="29" t="str">
        <f t="shared" si="484"/>
        <v/>
      </c>
      <c r="DG262" s="58" t="str">
        <f t="shared" si="485"/>
        <v/>
      </c>
      <c r="DH262" s="58" t="str">
        <f t="shared" si="486"/>
        <v/>
      </c>
      <c r="DI262" s="58" t="str">
        <f t="shared" si="487"/>
        <v/>
      </c>
      <c r="DJ262" s="85" t="str">
        <f t="shared" si="488"/>
        <v/>
      </c>
      <c r="DL262" s="58" t="str">
        <f>IF(COUNTIF(DG$3:DG$1048576,DG262)=COUNTIF($DG$3:$DG262,DG262),DG262,"")</f>
        <v/>
      </c>
      <c r="DM262" s="85" t="str">
        <f t="shared" si="489"/>
        <v/>
      </c>
      <c r="DN262" s="85" t="str">
        <f t="shared" si="511"/>
        <v/>
      </c>
      <c r="DO262" s="85" t="str">
        <f t="shared" si="511"/>
        <v/>
      </c>
      <c r="DP262" s="303"/>
      <c r="DQ262" s="17" t="str">
        <f t="shared" si="512"/>
        <v/>
      </c>
      <c r="DR262" s="17" t="str">
        <f t="shared" si="513"/>
        <v/>
      </c>
      <c r="DS262" s="17" t="str">
        <f t="shared" si="514"/>
        <v/>
      </c>
      <c r="DU262" s="16" t="str">
        <f t="shared" si="490"/>
        <v/>
      </c>
      <c r="DV262" s="16" t="str">
        <f>IF(DU262="","",COUNT($DU$3:DU262))</f>
        <v/>
      </c>
      <c r="DW262" s="16" t="str">
        <f t="shared" si="491"/>
        <v/>
      </c>
      <c r="DX262" s="16" t="str">
        <f t="shared" si="492"/>
        <v/>
      </c>
      <c r="DY262" s="16" t="str">
        <f>IF(DZ262="","",COUNTIF(DZ$3:DZ262,DZ262))</f>
        <v/>
      </c>
      <c r="DZ262" s="16" t="str">
        <f t="shared" si="493"/>
        <v/>
      </c>
      <c r="EA262" s="16" t="str">
        <f t="shared" si="494"/>
        <v/>
      </c>
      <c r="EB262" s="16" t="str">
        <f t="shared" si="495"/>
        <v/>
      </c>
      <c r="EC262" s="16" t="str">
        <f t="shared" si="496"/>
        <v/>
      </c>
      <c r="ED262" s="16" t="str">
        <f t="shared" si="497"/>
        <v/>
      </c>
      <c r="EE262" s="16" t="str">
        <f t="shared" si="498"/>
        <v/>
      </c>
      <c r="EF262" s="16" t="str">
        <f t="shared" si="499"/>
        <v/>
      </c>
      <c r="EG262" s="16" t="str">
        <f t="shared" si="500"/>
        <v/>
      </c>
      <c r="EH262" s="16" t="str">
        <f t="shared" si="501"/>
        <v/>
      </c>
      <c r="EI262" s="16" t="str">
        <f t="shared" si="502"/>
        <v/>
      </c>
      <c r="EJ262" s="16" t="str">
        <f t="shared" si="503"/>
        <v/>
      </c>
      <c r="EK262" s="16" t="str">
        <f t="shared" si="504"/>
        <v/>
      </c>
      <c r="EL262" s="58" t="str">
        <f t="shared" si="505"/>
        <v/>
      </c>
      <c r="EM262" s="58" t="str">
        <f>IF(OR($DZ262="",CR262=""),IF($EL262="","",$EL262),IF(OR(CR262="なし",CR262=0),領収書!$H$1,CR262))</f>
        <v/>
      </c>
      <c r="EN262" s="58" t="str">
        <f>IF(OR($DZ262="",CS262=""),IF($EL262="","",$EL262),IF(OR(CS262="なし",CS262=0),入力!$EN$1,CS262))</f>
        <v/>
      </c>
      <c r="EO262" s="63" t="str">
        <f t="shared" si="506"/>
        <v/>
      </c>
      <c r="EP262" s="63" t="str">
        <f t="shared" si="507"/>
        <v/>
      </c>
      <c r="ER262" s="16" t="str">
        <f>IF(AND(COUNTIF($ET$3:ET262,ET262)=1,ET262&lt;&gt;""),MAX($ER$3:ER261)+1,"")</f>
        <v/>
      </c>
      <c r="ES262" s="16" t="str">
        <f>IF(価格設定!B264="","",価格設定!B264)</f>
        <v/>
      </c>
      <c r="ET262" s="16" t="str">
        <f>IF(価格設定!C264="","",価格設定!C264)</f>
        <v/>
      </c>
      <c r="EV262" s="16" t="str">
        <f t="shared" si="515"/>
        <v/>
      </c>
      <c r="EW262" s="16" t="str">
        <f t="shared" si="508"/>
        <v/>
      </c>
    </row>
    <row r="263" spans="1:153" ht="30" customHeight="1" x14ac:dyDescent="0.2">
      <c r="A263" s="225"/>
      <c r="B263" s="212"/>
      <c r="C263" s="221"/>
      <c r="D263" s="164"/>
      <c r="E263" s="165"/>
      <c r="F263" s="166"/>
      <c r="G263" s="167"/>
      <c r="H263" s="179"/>
      <c r="I263" s="306"/>
      <c r="J263" s="169"/>
      <c r="K263" s="179"/>
      <c r="L263" s="186"/>
      <c r="M263" s="186"/>
      <c r="N263" s="168"/>
      <c r="O263" s="170"/>
      <c r="P263" s="212"/>
      <c r="Q263" s="179" t="str">
        <f>IFERROR(IF(H263="","",IFERROR(INDEX(価格設定!$B$5:$B$1048576,MATCH(H263,価格設定!$B$5:$B$1048576,0),0),INDEX(価格設定!$B$5:$B$1048576,MATCH("*"&amp;H263&amp;"*",価格設定!$B$5:$B$1048576,0),0))),H263)</f>
        <v/>
      </c>
      <c r="R263" s="250" t="str">
        <f>IFERROR(IF(Q263="",IF(K263="","",K263),IF(K263="",IF(INDEX(価格設定!$C$5:$C$1048576,MATCH(Q263,価格設定!$B$5:$B$1048576,0),0)=0,"",INDEX(価格設定!$C$5:$C$1048576,MATCH(Q263,価格設定!$B$5:$B$1048576,0),0)),IF(K263="なし","",K263))),"")</f>
        <v/>
      </c>
      <c r="S263" s="308" t="str">
        <f t="shared" si="420"/>
        <v/>
      </c>
      <c r="T263" s="126" t="str">
        <f>IFERROR(IF(J263="",IF(INDEX(価格設定!$E$5:$R$1048576,MATCH($Q263,価格設定!B$5:B$1048576,0),MATCH($AW263,価格設定!E$1:X$1,1))=0,"",INDEX(価格設定!$E$5:$R$1048576,MATCH($Q263,価格設定!B$5:B$1048576,0),MATCH($AW263,価格設定!E$1:X$1,1))),J263),"")</f>
        <v/>
      </c>
      <c r="U263" s="126" t="str">
        <f t="shared" si="421"/>
        <v/>
      </c>
      <c r="V263" s="132" t="str">
        <f t="shared" si="422"/>
        <v/>
      </c>
      <c r="W263" s="127" t="str">
        <f>IFERROR(IF(OR(T263="",T263&lt;0),"",IFERROR(INDEX(価格設定!E$2:X$3,IF(AND(K263=$K$1,$K$1&lt;&gt;""),ROW(価格設定!$D$3)-1,MATCH(INDEX(価格設定!$D$5:$D$1048576,MATCH(Q263,価格設定!$B$5:$B$1048576,0),0),価格設定!$D$2:$D$3,0)),MATCH($AW263,価格設定!E$1:X$1,1)),INDEX(価格設定!E$2:X$2,0,MATCH($AW263,価格設定!E$1:X$1,1)))),"")</f>
        <v/>
      </c>
      <c r="X263" s="126" t="str">
        <f t="shared" si="509"/>
        <v/>
      </c>
      <c r="Y263" s="128" t="str">
        <f t="shared" si="423"/>
        <v/>
      </c>
      <c r="Z263" s="126" t="str">
        <f t="shared" si="424"/>
        <v/>
      </c>
      <c r="AA263" s="129" t="str">
        <f t="shared" si="425"/>
        <v/>
      </c>
      <c r="AB263" s="126" t="str">
        <f t="shared" si="426"/>
        <v/>
      </c>
      <c r="AC263" s="280" t="str">
        <f t="shared" si="427"/>
        <v/>
      </c>
      <c r="AD263" s="15"/>
      <c r="AE263" s="204" t="str">
        <f>IF(AF263="","",COUNT($AF$3:AF263))</f>
        <v/>
      </c>
      <c r="AF263" s="206" t="str">
        <f t="shared" si="428"/>
        <v/>
      </c>
      <c r="AG263" s="204" t="str">
        <f t="shared" si="429"/>
        <v/>
      </c>
      <c r="AH263" s="204" t="str">
        <f t="shared" si="430"/>
        <v/>
      </c>
      <c r="AI263" s="287"/>
      <c r="AJ263" s="15"/>
      <c r="AK263" s="138" t="str">
        <f t="shared" si="431"/>
        <v/>
      </c>
      <c r="AL263" s="131" t="str">
        <f t="shared" si="432"/>
        <v/>
      </c>
      <c r="AM263" s="131" t="str">
        <f t="shared" si="433"/>
        <v/>
      </c>
      <c r="AN263" s="313" t="str">
        <f t="shared" si="434"/>
        <v/>
      </c>
      <c r="AO263" s="316" t="str">
        <f t="shared" si="435"/>
        <v/>
      </c>
      <c r="AP263" s="18"/>
      <c r="AQ263" s="3" t="str">
        <f>IF(F263="","",MAX($AQ$3:AQ262)+1)</f>
        <v/>
      </c>
      <c r="AR263" s="3" t="str">
        <f>IF(OR(AQ263="",BB263=""),"",MAX($AR$3:AR262)+1)</f>
        <v/>
      </c>
      <c r="AS263" s="3" t="str">
        <f>IF(CQ263="","",RANK(CQ263,CQ$3:CQ$1048576,1)+COUNTIF($CQ$3:CQ263,CQ263)-1)</f>
        <v/>
      </c>
      <c r="AT263" s="21" t="str">
        <f>IF(C263="",IF(OR(AND($H263&lt;&gt;"",C263=""),AND($F262=$F263,$AZ263&lt;&gt;""),COUNTA($H$3:$H$1048576,#REF!,$F$3:$F$1048576)&gt;COUNTA($H$3:$H263,#REF!,$F$3:$F263),$AZ263&lt;&gt;""),INDEX(AT$3:AT$1048576,MATCH(MAX($AQ$3:$AQ262),$AQ$3:$AQ$1048576,0),0),""),C263)</f>
        <v/>
      </c>
      <c r="AU263" s="21" t="str">
        <f>IF(D263="",IF(OR(AND($H263&lt;&gt;"",D263=""),AND($F262=$F263,$AZ263&lt;&gt;""),COUNTA($H$3:$H$1048576,#REF!,$F$3:$F$1048576)&gt;COUNTA($H$3:$H263,#REF!,$F$3:$F263),$AZ263&lt;&gt;""),INDEX(AU$3:AU$1048576,MATCH(MAX($AQ$3:$AQ262),$AQ$3:$AQ$1048576,0),0),""),D263)</f>
        <v/>
      </c>
      <c r="AV263" s="21" t="str">
        <f>IF(E263="",IF(OR(AND($H263&lt;&gt;"",E263=""),AND($F262=$F263,$AZ263&lt;&gt;""),COUNTA($H$3:$H$1048576,#REF!,$F$3:$F$1048576)&gt;COUNTA($H$3:$H263,#REF!,$F$3:$F263),$AZ263&lt;&gt;""),INDEX(AV$3:AV$1048576,MATCH(MAX($AQ$3:$AQ262),$AQ$3:$AQ$1048576,0),0),""),E263)</f>
        <v/>
      </c>
      <c r="AW263" s="24" t="str">
        <f t="shared" si="436"/>
        <v/>
      </c>
      <c r="AX263" s="13" t="str">
        <f t="shared" si="437"/>
        <v/>
      </c>
      <c r="AY263" s="4" t="str">
        <f t="shared" si="438"/>
        <v/>
      </c>
      <c r="AZ263" s="4" t="str">
        <f>IF(AX263="",IF(OR(AND(H263&lt;&gt;"",F263=""),COUNTA($H$3:$H$1048576)&gt;COUNTA($H$3:$H263)),INDEX(AX$3:AX263,MATCH(MAX($AQ$3:AQ263),AQ$3:AQ263,0),0),""),AX263)</f>
        <v/>
      </c>
      <c r="BA263" s="4" t="str">
        <f>IF(AY263="",IF(AND(H263&lt;&gt;"",F263=""),INDEX(AY$3:AY263,MATCH(MAX($AQ$3:AQ263),AQ$3:AQ263,0),0),""),AY263)</f>
        <v/>
      </c>
      <c r="BB263" s="82" t="str">
        <f>IF(BC263="","",RANK(BC263,BC$3:BC$1048576,1)+COUNTIF($BC$3:BC263,BC263)-1)</f>
        <v/>
      </c>
      <c r="BC263" s="139" t="str">
        <f t="shared" si="439"/>
        <v/>
      </c>
      <c r="BD263" s="46" t="str">
        <f t="shared" si="440"/>
        <v/>
      </c>
      <c r="BE263" s="46" t="str">
        <f t="shared" si="441"/>
        <v/>
      </c>
      <c r="BF263" s="46" t="str">
        <f t="shared" si="442"/>
        <v/>
      </c>
      <c r="BG263" s="4" t="str">
        <f t="shared" si="443"/>
        <v/>
      </c>
      <c r="BH263" s="180" t="str">
        <f t="shared" si="444"/>
        <v/>
      </c>
      <c r="BI263" s="16" t="str">
        <f t="shared" si="445"/>
        <v/>
      </c>
      <c r="BJ263" s="52" t="str">
        <f>IF(BI263="","",IF(W263="","",IF(AND(K263=$K$1,$K$1&lt;&gt;""),$BT$2,IFERROR(IF(INDEX(価格設定!$D$5:$D$1048576,MATCH(Q263,価格設定!$B$5:$B$1048576,0),0)=価格設定!$D$3,$BT$2,$BS$2),$BS$2))))</f>
        <v/>
      </c>
      <c r="BK263" s="16" t="str">
        <f>IF(BI263="","",IF(COUNTIF($BI$3:BI263,BI263)=1,1,IF(AND(BI262=BI263,BH263=""),BK262,COUNTIF($BH$3:BH263,BH263))))</f>
        <v/>
      </c>
      <c r="BL263" s="52" t="str">
        <f t="shared" si="446"/>
        <v/>
      </c>
      <c r="BM263" s="52" t="str">
        <f t="shared" si="447"/>
        <v/>
      </c>
      <c r="BN263" s="119" t="str">
        <f t="shared" si="448"/>
        <v/>
      </c>
      <c r="BO263" s="119" t="str">
        <f t="shared" si="449"/>
        <v/>
      </c>
      <c r="BP263" s="17" t="str">
        <f t="shared" si="450"/>
        <v/>
      </c>
      <c r="BQ263" s="17" t="str">
        <f t="shared" si="451"/>
        <v/>
      </c>
      <c r="BR263" s="17" t="str">
        <f>IF(OR(BP263="",COUNTIF($BO$3:BO263,BO263)&lt;&gt;1),"",SUMIF(BO$3:BO$1048576,BO263,BP$3:BP$1048576))</f>
        <v/>
      </c>
      <c r="BS263" s="17" t="str">
        <f t="shared" si="452"/>
        <v/>
      </c>
      <c r="BT263" s="17" t="str">
        <f t="shared" si="453"/>
        <v/>
      </c>
      <c r="BU263" s="17" t="str">
        <f t="shared" si="454"/>
        <v/>
      </c>
      <c r="BV263" s="24" t="str">
        <f t="shared" si="455"/>
        <v/>
      </c>
      <c r="BW263" s="24" t="str">
        <f t="shared" si="456"/>
        <v/>
      </c>
      <c r="BX263" s="24" t="str">
        <f t="shared" si="457"/>
        <v/>
      </c>
      <c r="BY263" s="26" t="str">
        <f t="shared" si="458"/>
        <v/>
      </c>
      <c r="BZ263" s="26" t="str">
        <f t="shared" si="459"/>
        <v/>
      </c>
      <c r="CA263" s="26" t="str">
        <f t="shared" si="460"/>
        <v/>
      </c>
      <c r="CB263" s="66" t="str">
        <f t="shared" si="461"/>
        <v/>
      </c>
      <c r="CC263" s="65" t="str">
        <f t="shared" si="462"/>
        <v/>
      </c>
      <c r="CD263" s="26" t="str">
        <f t="shared" si="463"/>
        <v/>
      </c>
      <c r="CE263" s="26" t="str">
        <f t="shared" si="464"/>
        <v/>
      </c>
      <c r="CF263" s="193" t="str">
        <f t="shared" si="465"/>
        <v/>
      </c>
      <c r="CG263" s="193" t="str">
        <f t="shared" si="466"/>
        <v/>
      </c>
      <c r="CH263" s="26" t="str">
        <f t="shared" si="467"/>
        <v/>
      </c>
      <c r="CI263" s="26" t="str">
        <f t="shared" si="468"/>
        <v/>
      </c>
      <c r="CJ263" s="65" t="str">
        <f t="shared" si="469"/>
        <v/>
      </c>
      <c r="CK263" s="65" t="str">
        <f t="shared" si="470"/>
        <v/>
      </c>
      <c r="CL263" s="64" t="str">
        <f t="shared" si="471"/>
        <v/>
      </c>
      <c r="CM263" s="64" t="str">
        <f t="shared" si="472"/>
        <v/>
      </c>
      <c r="CN263" s="65" t="str">
        <f t="shared" si="473"/>
        <v/>
      </c>
      <c r="CP263" s="63" t="str">
        <f>IF(BH263="","",MAX($CP$3:CP262)+1)</f>
        <v/>
      </c>
      <c r="CQ263" s="24" t="str">
        <f t="shared" si="474"/>
        <v/>
      </c>
      <c r="CR263" s="24" t="str">
        <f t="shared" si="475"/>
        <v/>
      </c>
      <c r="CS263" s="24" t="str">
        <f t="shared" si="476"/>
        <v/>
      </c>
      <c r="CT263" s="58" t="str">
        <f>IF(BO263="","",COUNTIF($BO$3:BO263,BO263)&amp;"@"&amp;BO263)</f>
        <v/>
      </c>
      <c r="CU263" s="16" t="str">
        <f t="shared" si="510"/>
        <v/>
      </c>
      <c r="CV263" s="63" t="str">
        <f t="shared" si="477"/>
        <v/>
      </c>
      <c r="CW263" s="16" t="str">
        <f t="shared" si="478"/>
        <v/>
      </c>
      <c r="CX263" s="16" t="str">
        <f t="shared" si="479"/>
        <v/>
      </c>
      <c r="CY263" s="16" t="str">
        <f t="shared" si="480"/>
        <v/>
      </c>
      <c r="CZ263" s="85" t="str">
        <f t="shared" si="481"/>
        <v/>
      </c>
      <c r="DA263" s="16" t="str">
        <f t="shared" si="482"/>
        <v/>
      </c>
      <c r="DB263" s="16" t="str">
        <f t="shared" si="483"/>
        <v/>
      </c>
      <c r="DC263" s="28" t="str">
        <f>IF(CP263="","",$DC$1&amp;(INDEX(価格設定!D$1:XFD$3,ROW(価格設定!$D$3),MATCH($AW263,価格設定!D$1:XFD$1,1))*100)&amp;"%")</f>
        <v/>
      </c>
      <c r="DD263" s="28" t="str">
        <f>IF(CP263="","",$DD$1&amp;(INDEX(価格設定!D$1:XFD$3,ROW(価格設定!$D$2),MATCH($AW263,価格設定!D$1:XFD$1,1))*100)&amp;"%")</f>
        <v/>
      </c>
      <c r="DE263" s="29" t="str">
        <f t="shared" si="484"/>
        <v/>
      </c>
      <c r="DG263" s="58" t="str">
        <f t="shared" si="485"/>
        <v/>
      </c>
      <c r="DH263" s="58" t="str">
        <f t="shared" si="486"/>
        <v/>
      </c>
      <c r="DI263" s="58" t="str">
        <f t="shared" si="487"/>
        <v/>
      </c>
      <c r="DJ263" s="85" t="str">
        <f t="shared" si="488"/>
        <v/>
      </c>
      <c r="DL263" s="58" t="str">
        <f>IF(COUNTIF(DG$3:DG$1048576,DG263)=COUNTIF($DG$3:$DG263,DG263),DG263,"")</f>
        <v/>
      </c>
      <c r="DM263" s="85" t="str">
        <f t="shared" si="489"/>
        <v/>
      </c>
      <c r="DN263" s="85" t="str">
        <f t="shared" si="511"/>
        <v/>
      </c>
      <c r="DO263" s="85" t="str">
        <f t="shared" si="511"/>
        <v/>
      </c>
      <c r="DP263" s="303"/>
      <c r="DQ263" s="17" t="str">
        <f t="shared" si="512"/>
        <v/>
      </c>
      <c r="DR263" s="17" t="str">
        <f t="shared" si="513"/>
        <v/>
      </c>
      <c r="DS263" s="17" t="str">
        <f t="shared" si="514"/>
        <v/>
      </c>
      <c r="DU263" s="16" t="str">
        <f t="shared" si="490"/>
        <v/>
      </c>
      <c r="DV263" s="16" t="str">
        <f>IF(DU263="","",COUNT($DU$3:DU263))</f>
        <v/>
      </c>
      <c r="DW263" s="16" t="str">
        <f t="shared" si="491"/>
        <v/>
      </c>
      <c r="DX263" s="16" t="str">
        <f t="shared" si="492"/>
        <v/>
      </c>
      <c r="DY263" s="16" t="str">
        <f>IF(DZ263="","",COUNTIF(DZ$3:DZ263,DZ263))</f>
        <v/>
      </c>
      <c r="DZ263" s="16" t="str">
        <f t="shared" si="493"/>
        <v/>
      </c>
      <c r="EA263" s="16" t="str">
        <f t="shared" si="494"/>
        <v/>
      </c>
      <c r="EB263" s="16" t="str">
        <f t="shared" si="495"/>
        <v/>
      </c>
      <c r="EC263" s="16" t="str">
        <f t="shared" si="496"/>
        <v/>
      </c>
      <c r="ED263" s="16" t="str">
        <f t="shared" si="497"/>
        <v/>
      </c>
      <c r="EE263" s="16" t="str">
        <f t="shared" si="498"/>
        <v/>
      </c>
      <c r="EF263" s="16" t="str">
        <f t="shared" si="499"/>
        <v/>
      </c>
      <c r="EG263" s="16" t="str">
        <f t="shared" si="500"/>
        <v/>
      </c>
      <c r="EH263" s="16" t="str">
        <f t="shared" si="501"/>
        <v/>
      </c>
      <c r="EI263" s="16" t="str">
        <f t="shared" si="502"/>
        <v/>
      </c>
      <c r="EJ263" s="16" t="str">
        <f t="shared" si="503"/>
        <v/>
      </c>
      <c r="EK263" s="16" t="str">
        <f t="shared" si="504"/>
        <v/>
      </c>
      <c r="EL263" s="58" t="str">
        <f t="shared" si="505"/>
        <v/>
      </c>
      <c r="EM263" s="58" t="str">
        <f>IF(OR($DZ263="",CR263=""),IF($EL263="","",$EL263),IF(OR(CR263="なし",CR263=0),領収書!$H$1,CR263))</f>
        <v/>
      </c>
      <c r="EN263" s="58" t="str">
        <f>IF(OR($DZ263="",CS263=""),IF($EL263="","",$EL263),IF(OR(CS263="なし",CS263=0),入力!$EN$1,CS263))</f>
        <v/>
      </c>
      <c r="EO263" s="63" t="str">
        <f t="shared" si="506"/>
        <v/>
      </c>
      <c r="EP263" s="63" t="str">
        <f t="shared" si="507"/>
        <v/>
      </c>
      <c r="ER263" s="16" t="str">
        <f>IF(AND(COUNTIF($ET$3:ET263,ET263)=1,ET263&lt;&gt;""),MAX($ER$3:ER262)+1,"")</f>
        <v/>
      </c>
      <c r="ES263" s="16" t="str">
        <f>IF(価格設定!B265="","",価格設定!B265)</f>
        <v/>
      </c>
      <c r="ET263" s="16" t="str">
        <f>IF(価格設定!C265="","",価格設定!C265)</f>
        <v/>
      </c>
      <c r="EV263" s="16" t="str">
        <f t="shared" si="515"/>
        <v/>
      </c>
      <c r="EW263" s="16" t="str">
        <f t="shared" si="508"/>
        <v/>
      </c>
    </row>
    <row r="264" spans="1:153" ht="30" customHeight="1" x14ac:dyDescent="0.2">
      <c r="A264" s="225"/>
      <c r="B264" s="212"/>
      <c r="C264" s="221"/>
      <c r="D264" s="164"/>
      <c r="E264" s="165"/>
      <c r="F264" s="166"/>
      <c r="G264" s="167"/>
      <c r="H264" s="179"/>
      <c r="I264" s="306"/>
      <c r="J264" s="169"/>
      <c r="K264" s="179"/>
      <c r="L264" s="186"/>
      <c r="M264" s="186"/>
      <c r="N264" s="168"/>
      <c r="O264" s="170"/>
      <c r="P264" s="212"/>
      <c r="Q264" s="179" t="str">
        <f>IFERROR(IF(H264="","",IFERROR(INDEX(価格設定!$B$5:$B$1048576,MATCH(H264,価格設定!$B$5:$B$1048576,0),0),INDEX(価格設定!$B$5:$B$1048576,MATCH("*"&amp;H264&amp;"*",価格設定!$B$5:$B$1048576,0),0))),H264)</f>
        <v/>
      </c>
      <c r="R264" s="250" t="str">
        <f>IFERROR(IF(Q264="",IF(K264="","",K264),IF(K264="",IF(INDEX(価格設定!$C$5:$C$1048576,MATCH(Q264,価格設定!$B$5:$B$1048576,0),0)=0,"",INDEX(価格設定!$C$5:$C$1048576,MATCH(Q264,価格設定!$B$5:$B$1048576,0),0)),IF(K264="なし","",K264))),"")</f>
        <v/>
      </c>
      <c r="S264" s="308" t="str">
        <f t="shared" si="420"/>
        <v/>
      </c>
      <c r="T264" s="126" t="str">
        <f>IFERROR(IF(J264="",IF(INDEX(価格設定!$E$5:$R$1048576,MATCH($Q264,価格設定!B$5:B$1048576,0),MATCH($AW264,価格設定!E$1:X$1,1))=0,"",INDEX(価格設定!$E$5:$R$1048576,MATCH($Q264,価格設定!B$5:B$1048576,0),MATCH($AW264,価格設定!E$1:X$1,1))),J264),"")</f>
        <v/>
      </c>
      <c r="U264" s="126" t="str">
        <f t="shared" si="421"/>
        <v/>
      </c>
      <c r="V264" s="132" t="str">
        <f t="shared" si="422"/>
        <v/>
      </c>
      <c r="W264" s="127" t="str">
        <f>IFERROR(IF(OR(T264="",T264&lt;0),"",IFERROR(INDEX(価格設定!E$2:X$3,IF(AND(K264=$K$1,$K$1&lt;&gt;""),ROW(価格設定!$D$3)-1,MATCH(INDEX(価格設定!$D$5:$D$1048576,MATCH(Q264,価格設定!$B$5:$B$1048576,0),0),価格設定!$D$2:$D$3,0)),MATCH($AW264,価格設定!E$1:X$1,1)),INDEX(価格設定!E$2:X$2,0,MATCH($AW264,価格設定!E$1:X$1,1)))),"")</f>
        <v/>
      </c>
      <c r="X264" s="126" t="str">
        <f t="shared" si="509"/>
        <v/>
      </c>
      <c r="Y264" s="128" t="str">
        <f t="shared" si="423"/>
        <v/>
      </c>
      <c r="Z264" s="126" t="str">
        <f t="shared" si="424"/>
        <v/>
      </c>
      <c r="AA264" s="129" t="str">
        <f t="shared" si="425"/>
        <v/>
      </c>
      <c r="AB264" s="126" t="str">
        <f t="shared" si="426"/>
        <v/>
      </c>
      <c r="AC264" s="280" t="str">
        <f t="shared" si="427"/>
        <v/>
      </c>
      <c r="AD264" s="15"/>
      <c r="AE264" s="204" t="str">
        <f>IF(AF264="","",COUNT($AF$3:AF264))</f>
        <v/>
      </c>
      <c r="AF264" s="206" t="str">
        <f t="shared" si="428"/>
        <v/>
      </c>
      <c r="AG264" s="204" t="str">
        <f t="shared" si="429"/>
        <v/>
      </c>
      <c r="AH264" s="204" t="str">
        <f t="shared" si="430"/>
        <v/>
      </c>
      <c r="AI264" s="287"/>
      <c r="AJ264" s="15"/>
      <c r="AK264" s="138" t="str">
        <f t="shared" si="431"/>
        <v/>
      </c>
      <c r="AL264" s="131" t="str">
        <f t="shared" si="432"/>
        <v/>
      </c>
      <c r="AM264" s="131" t="str">
        <f t="shared" si="433"/>
        <v/>
      </c>
      <c r="AN264" s="313" t="str">
        <f t="shared" si="434"/>
        <v/>
      </c>
      <c r="AO264" s="316" t="str">
        <f t="shared" si="435"/>
        <v/>
      </c>
      <c r="AP264" s="18"/>
      <c r="AQ264" s="3" t="str">
        <f>IF(F264="","",MAX($AQ$3:AQ263)+1)</f>
        <v/>
      </c>
      <c r="AR264" s="3" t="str">
        <f>IF(OR(AQ264="",BB264=""),"",MAX($AR$3:AR263)+1)</f>
        <v/>
      </c>
      <c r="AS264" s="3" t="str">
        <f>IF(CQ264="","",RANK(CQ264,CQ$3:CQ$1048576,1)+COUNTIF($CQ$3:CQ264,CQ264)-1)</f>
        <v/>
      </c>
      <c r="AT264" s="21" t="str">
        <f>IF(C264="",IF(OR(AND($H264&lt;&gt;"",C264=""),AND($F263=$F264,$AZ264&lt;&gt;""),COUNTA($H$3:$H$1048576,#REF!,$F$3:$F$1048576)&gt;COUNTA($H$3:$H264,#REF!,$F$3:$F264),$AZ264&lt;&gt;""),INDEX(AT$3:AT$1048576,MATCH(MAX($AQ$3:$AQ263),$AQ$3:$AQ$1048576,0),0),""),C264)</f>
        <v/>
      </c>
      <c r="AU264" s="21" t="str">
        <f>IF(D264="",IF(OR(AND($H264&lt;&gt;"",D264=""),AND($F263=$F264,$AZ264&lt;&gt;""),COUNTA($H$3:$H$1048576,#REF!,$F$3:$F$1048576)&gt;COUNTA($H$3:$H264,#REF!,$F$3:$F264),$AZ264&lt;&gt;""),INDEX(AU$3:AU$1048576,MATCH(MAX($AQ$3:$AQ263),$AQ$3:$AQ$1048576,0),0),""),D264)</f>
        <v/>
      </c>
      <c r="AV264" s="21" t="str">
        <f>IF(E264="",IF(OR(AND($H264&lt;&gt;"",E264=""),AND($F263=$F264,$AZ264&lt;&gt;""),COUNTA($H$3:$H$1048576,#REF!,$F$3:$F$1048576)&gt;COUNTA($H$3:$H264,#REF!,$F$3:$F264),$AZ264&lt;&gt;""),INDEX(AV$3:AV$1048576,MATCH(MAX($AQ$3:$AQ263),$AQ$3:$AQ$1048576,0),0),""),E264)</f>
        <v/>
      </c>
      <c r="AW264" s="24" t="str">
        <f t="shared" si="436"/>
        <v/>
      </c>
      <c r="AX264" s="13" t="str">
        <f t="shared" si="437"/>
        <v/>
      </c>
      <c r="AY264" s="4" t="str">
        <f t="shared" si="438"/>
        <v/>
      </c>
      <c r="AZ264" s="4" t="str">
        <f>IF(AX264="",IF(OR(AND(H264&lt;&gt;"",F264=""),COUNTA($H$3:$H$1048576)&gt;COUNTA($H$3:$H264)),INDEX(AX$3:AX264,MATCH(MAX($AQ$3:AQ264),AQ$3:AQ264,0),0),""),AX264)</f>
        <v/>
      </c>
      <c r="BA264" s="4" t="str">
        <f>IF(AY264="",IF(AND(H264&lt;&gt;"",F264=""),INDEX(AY$3:AY264,MATCH(MAX($AQ$3:AQ264),AQ$3:AQ264,0),0),""),AY264)</f>
        <v/>
      </c>
      <c r="BB264" s="82" t="str">
        <f>IF(BC264="","",RANK(BC264,BC$3:BC$1048576,1)+COUNTIF($BC$3:BC264,BC264)-1)</f>
        <v/>
      </c>
      <c r="BC264" s="139" t="str">
        <f t="shared" si="439"/>
        <v/>
      </c>
      <c r="BD264" s="46" t="str">
        <f t="shared" si="440"/>
        <v/>
      </c>
      <c r="BE264" s="46" t="str">
        <f t="shared" si="441"/>
        <v/>
      </c>
      <c r="BF264" s="46" t="str">
        <f t="shared" si="442"/>
        <v/>
      </c>
      <c r="BG264" s="4" t="str">
        <f t="shared" si="443"/>
        <v/>
      </c>
      <c r="BH264" s="180" t="str">
        <f t="shared" si="444"/>
        <v/>
      </c>
      <c r="BI264" s="16" t="str">
        <f t="shared" si="445"/>
        <v/>
      </c>
      <c r="BJ264" s="52" t="str">
        <f>IF(BI264="","",IF(W264="","",IF(AND(K264=$K$1,$K$1&lt;&gt;""),$BT$2,IFERROR(IF(INDEX(価格設定!$D$5:$D$1048576,MATCH(Q264,価格設定!$B$5:$B$1048576,0),0)=価格設定!$D$3,$BT$2,$BS$2),$BS$2))))</f>
        <v/>
      </c>
      <c r="BK264" s="16" t="str">
        <f>IF(BI264="","",IF(COUNTIF($BI$3:BI264,BI264)=1,1,IF(AND(BI263=BI264,BH264=""),BK263,COUNTIF($BH$3:BH264,BH264))))</f>
        <v/>
      </c>
      <c r="BL264" s="52" t="str">
        <f t="shared" si="446"/>
        <v/>
      </c>
      <c r="BM264" s="52" t="str">
        <f t="shared" si="447"/>
        <v/>
      </c>
      <c r="BN264" s="119" t="str">
        <f t="shared" si="448"/>
        <v/>
      </c>
      <c r="BO264" s="119" t="str">
        <f t="shared" si="449"/>
        <v/>
      </c>
      <c r="BP264" s="17" t="str">
        <f t="shared" si="450"/>
        <v/>
      </c>
      <c r="BQ264" s="17" t="str">
        <f t="shared" si="451"/>
        <v/>
      </c>
      <c r="BR264" s="17" t="str">
        <f>IF(OR(BP264="",COUNTIF($BO$3:BO264,BO264)&lt;&gt;1),"",SUMIF(BO$3:BO$1048576,BO264,BP$3:BP$1048576))</f>
        <v/>
      </c>
      <c r="BS264" s="17" t="str">
        <f t="shared" si="452"/>
        <v/>
      </c>
      <c r="BT264" s="17" t="str">
        <f t="shared" si="453"/>
        <v/>
      </c>
      <c r="BU264" s="17" t="str">
        <f t="shared" si="454"/>
        <v/>
      </c>
      <c r="BV264" s="24" t="str">
        <f t="shared" si="455"/>
        <v/>
      </c>
      <c r="BW264" s="24" t="str">
        <f t="shared" si="456"/>
        <v/>
      </c>
      <c r="BX264" s="24" t="str">
        <f t="shared" si="457"/>
        <v/>
      </c>
      <c r="BY264" s="26" t="str">
        <f t="shared" si="458"/>
        <v/>
      </c>
      <c r="BZ264" s="26" t="str">
        <f t="shared" si="459"/>
        <v/>
      </c>
      <c r="CA264" s="26" t="str">
        <f t="shared" si="460"/>
        <v/>
      </c>
      <c r="CB264" s="66" t="str">
        <f t="shared" si="461"/>
        <v/>
      </c>
      <c r="CC264" s="65" t="str">
        <f t="shared" si="462"/>
        <v/>
      </c>
      <c r="CD264" s="26" t="str">
        <f t="shared" si="463"/>
        <v/>
      </c>
      <c r="CE264" s="26" t="str">
        <f t="shared" si="464"/>
        <v/>
      </c>
      <c r="CF264" s="193" t="str">
        <f t="shared" si="465"/>
        <v/>
      </c>
      <c r="CG264" s="193" t="str">
        <f t="shared" si="466"/>
        <v/>
      </c>
      <c r="CH264" s="26" t="str">
        <f t="shared" si="467"/>
        <v/>
      </c>
      <c r="CI264" s="26" t="str">
        <f t="shared" si="468"/>
        <v/>
      </c>
      <c r="CJ264" s="65" t="str">
        <f t="shared" si="469"/>
        <v/>
      </c>
      <c r="CK264" s="65" t="str">
        <f t="shared" si="470"/>
        <v/>
      </c>
      <c r="CL264" s="64" t="str">
        <f t="shared" si="471"/>
        <v/>
      </c>
      <c r="CM264" s="64" t="str">
        <f t="shared" si="472"/>
        <v/>
      </c>
      <c r="CN264" s="65" t="str">
        <f t="shared" si="473"/>
        <v/>
      </c>
      <c r="CP264" s="63" t="str">
        <f>IF(BH264="","",MAX($CP$3:CP263)+1)</f>
        <v/>
      </c>
      <c r="CQ264" s="24" t="str">
        <f t="shared" si="474"/>
        <v/>
      </c>
      <c r="CR264" s="24" t="str">
        <f t="shared" si="475"/>
        <v/>
      </c>
      <c r="CS264" s="24" t="str">
        <f t="shared" si="476"/>
        <v/>
      </c>
      <c r="CT264" s="58" t="str">
        <f>IF(BO264="","",COUNTIF($BO$3:BO264,BO264)&amp;"@"&amp;BO264)</f>
        <v/>
      </c>
      <c r="CU264" s="16" t="str">
        <f t="shared" si="510"/>
        <v/>
      </c>
      <c r="CV264" s="63" t="str">
        <f t="shared" si="477"/>
        <v/>
      </c>
      <c r="CW264" s="16" t="str">
        <f t="shared" si="478"/>
        <v/>
      </c>
      <c r="CX264" s="16" t="str">
        <f t="shared" si="479"/>
        <v/>
      </c>
      <c r="CY264" s="16" t="str">
        <f t="shared" si="480"/>
        <v/>
      </c>
      <c r="CZ264" s="85" t="str">
        <f t="shared" si="481"/>
        <v/>
      </c>
      <c r="DA264" s="16" t="str">
        <f t="shared" si="482"/>
        <v/>
      </c>
      <c r="DB264" s="16" t="str">
        <f t="shared" si="483"/>
        <v/>
      </c>
      <c r="DC264" s="28" t="str">
        <f>IF(CP264="","",$DC$1&amp;(INDEX(価格設定!D$1:XFD$3,ROW(価格設定!$D$3),MATCH($AW264,価格設定!D$1:XFD$1,1))*100)&amp;"%")</f>
        <v/>
      </c>
      <c r="DD264" s="28" t="str">
        <f>IF(CP264="","",$DD$1&amp;(INDEX(価格設定!D$1:XFD$3,ROW(価格設定!$D$2),MATCH($AW264,価格設定!D$1:XFD$1,1))*100)&amp;"%")</f>
        <v/>
      </c>
      <c r="DE264" s="29" t="str">
        <f t="shared" si="484"/>
        <v/>
      </c>
      <c r="DG264" s="58" t="str">
        <f t="shared" si="485"/>
        <v/>
      </c>
      <c r="DH264" s="58" t="str">
        <f t="shared" si="486"/>
        <v/>
      </c>
      <c r="DI264" s="58" t="str">
        <f t="shared" si="487"/>
        <v/>
      </c>
      <c r="DJ264" s="85" t="str">
        <f t="shared" si="488"/>
        <v/>
      </c>
      <c r="DL264" s="58" t="str">
        <f>IF(COUNTIF(DG$3:DG$1048576,DG264)=COUNTIF($DG$3:$DG264,DG264),DG264,"")</f>
        <v/>
      </c>
      <c r="DM264" s="85" t="str">
        <f t="shared" si="489"/>
        <v/>
      </c>
      <c r="DN264" s="85" t="str">
        <f t="shared" si="511"/>
        <v/>
      </c>
      <c r="DO264" s="85" t="str">
        <f t="shared" si="511"/>
        <v/>
      </c>
      <c r="DP264" s="303"/>
      <c r="DQ264" s="17" t="str">
        <f t="shared" si="512"/>
        <v/>
      </c>
      <c r="DR264" s="17" t="str">
        <f t="shared" si="513"/>
        <v/>
      </c>
      <c r="DS264" s="17" t="str">
        <f t="shared" si="514"/>
        <v/>
      </c>
      <c r="DU264" s="16" t="str">
        <f t="shared" si="490"/>
        <v/>
      </c>
      <c r="DV264" s="16" t="str">
        <f>IF(DU264="","",COUNT($DU$3:DU264))</f>
        <v/>
      </c>
      <c r="DW264" s="16" t="str">
        <f t="shared" si="491"/>
        <v/>
      </c>
      <c r="DX264" s="16" t="str">
        <f t="shared" si="492"/>
        <v/>
      </c>
      <c r="DY264" s="16" t="str">
        <f>IF(DZ264="","",COUNTIF(DZ$3:DZ264,DZ264))</f>
        <v/>
      </c>
      <c r="DZ264" s="16" t="str">
        <f t="shared" si="493"/>
        <v/>
      </c>
      <c r="EA264" s="16" t="str">
        <f t="shared" si="494"/>
        <v/>
      </c>
      <c r="EB264" s="16" t="str">
        <f t="shared" si="495"/>
        <v/>
      </c>
      <c r="EC264" s="16" t="str">
        <f t="shared" si="496"/>
        <v/>
      </c>
      <c r="ED264" s="16" t="str">
        <f t="shared" si="497"/>
        <v/>
      </c>
      <c r="EE264" s="16" t="str">
        <f t="shared" si="498"/>
        <v/>
      </c>
      <c r="EF264" s="16" t="str">
        <f t="shared" si="499"/>
        <v/>
      </c>
      <c r="EG264" s="16" t="str">
        <f t="shared" si="500"/>
        <v/>
      </c>
      <c r="EH264" s="16" t="str">
        <f t="shared" si="501"/>
        <v/>
      </c>
      <c r="EI264" s="16" t="str">
        <f t="shared" si="502"/>
        <v/>
      </c>
      <c r="EJ264" s="16" t="str">
        <f t="shared" si="503"/>
        <v/>
      </c>
      <c r="EK264" s="16" t="str">
        <f t="shared" si="504"/>
        <v/>
      </c>
      <c r="EL264" s="58" t="str">
        <f t="shared" si="505"/>
        <v/>
      </c>
      <c r="EM264" s="58" t="str">
        <f>IF(OR($DZ264="",CR264=""),IF($EL264="","",$EL264),IF(OR(CR264="なし",CR264=0),領収書!$H$1,CR264))</f>
        <v/>
      </c>
      <c r="EN264" s="58" t="str">
        <f>IF(OR($DZ264="",CS264=""),IF($EL264="","",$EL264),IF(OR(CS264="なし",CS264=0),入力!$EN$1,CS264))</f>
        <v/>
      </c>
      <c r="EO264" s="63" t="str">
        <f t="shared" si="506"/>
        <v/>
      </c>
      <c r="EP264" s="63" t="str">
        <f t="shared" si="507"/>
        <v/>
      </c>
      <c r="ER264" s="16" t="str">
        <f>IF(AND(COUNTIF($ET$3:ET264,ET264)=1,ET264&lt;&gt;""),MAX($ER$3:ER263)+1,"")</f>
        <v/>
      </c>
      <c r="ES264" s="16" t="str">
        <f>IF(価格設定!B266="","",価格設定!B266)</f>
        <v/>
      </c>
      <c r="ET264" s="16" t="str">
        <f>IF(価格設定!C266="","",価格設定!C266)</f>
        <v/>
      </c>
      <c r="EV264" s="16" t="str">
        <f t="shared" si="515"/>
        <v/>
      </c>
      <c r="EW264" s="16" t="str">
        <f t="shared" si="508"/>
        <v/>
      </c>
    </row>
    <row r="265" spans="1:153" ht="30" customHeight="1" x14ac:dyDescent="0.2">
      <c r="A265" s="225"/>
      <c r="B265" s="212"/>
      <c r="C265" s="221"/>
      <c r="D265" s="164"/>
      <c r="E265" s="165"/>
      <c r="F265" s="166"/>
      <c r="G265" s="167"/>
      <c r="H265" s="179"/>
      <c r="I265" s="306"/>
      <c r="J265" s="169"/>
      <c r="K265" s="179"/>
      <c r="L265" s="186"/>
      <c r="M265" s="186"/>
      <c r="N265" s="168"/>
      <c r="O265" s="170"/>
      <c r="P265" s="212"/>
      <c r="Q265" s="179" t="str">
        <f>IFERROR(IF(H265="","",IFERROR(INDEX(価格設定!$B$5:$B$1048576,MATCH(H265,価格設定!$B$5:$B$1048576,0),0),INDEX(価格設定!$B$5:$B$1048576,MATCH("*"&amp;H265&amp;"*",価格設定!$B$5:$B$1048576,0),0))),H265)</f>
        <v/>
      </c>
      <c r="R265" s="250" t="str">
        <f>IFERROR(IF(Q265="",IF(K265="","",K265),IF(K265="",IF(INDEX(価格設定!$C$5:$C$1048576,MATCH(Q265,価格設定!$B$5:$B$1048576,0),0)=0,"",INDEX(価格設定!$C$5:$C$1048576,MATCH(Q265,価格設定!$B$5:$B$1048576,0),0)),IF(K265="なし","",K265))),"")</f>
        <v/>
      </c>
      <c r="S265" s="308" t="str">
        <f t="shared" si="420"/>
        <v/>
      </c>
      <c r="T265" s="126" t="str">
        <f>IFERROR(IF(J265="",IF(INDEX(価格設定!$E$5:$R$1048576,MATCH($Q265,価格設定!B$5:B$1048576,0),MATCH($AW265,価格設定!E$1:X$1,1))=0,"",INDEX(価格設定!$E$5:$R$1048576,MATCH($Q265,価格設定!B$5:B$1048576,0),MATCH($AW265,価格設定!E$1:X$1,1))),J265),"")</f>
        <v/>
      </c>
      <c r="U265" s="126" t="str">
        <f t="shared" si="421"/>
        <v/>
      </c>
      <c r="V265" s="132" t="str">
        <f t="shared" si="422"/>
        <v/>
      </c>
      <c r="W265" s="127" t="str">
        <f>IFERROR(IF(OR(T265="",T265&lt;0),"",IFERROR(INDEX(価格設定!E$2:X$3,IF(AND(K265=$K$1,$K$1&lt;&gt;""),ROW(価格設定!$D$3)-1,MATCH(INDEX(価格設定!$D$5:$D$1048576,MATCH(Q265,価格設定!$B$5:$B$1048576,0),0),価格設定!$D$2:$D$3,0)),MATCH($AW265,価格設定!E$1:X$1,1)),INDEX(価格設定!E$2:X$2,0,MATCH($AW265,価格設定!E$1:X$1,1)))),"")</f>
        <v/>
      </c>
      <c r="X265" s="126" t="str">
        <f t="shared" si="509"/>
        <v/>
      </c>
      <c r="Y265" s="128" t="str">
        <f t="shared" si="423"/>
        <v/>
      </c>
      <c r="Z265" s="126" t="str">
        <f t="shared" si="424"/>
        <v/>
      </c>
      <c r="AA265" s="129" t="str">
        <f t="shared" si="425"/>
        <v/>
      </c>
      <c r="AB265" s="126" t="str">
        <f t="shared" si="426"/>
        <v/>
      </c>
      <c r="AC265" s="280" t="str">
        <f t="shared" si="427"/>
        <v/>
      </c>
      <c r="AD265" s="15"/>
      <c r="AE265" s="204" t="str">
        <f>IF(AF265="","",COUNT($AF$3:AF265))</f>
        <v/>
      </c>
      <c r="AF265" s="206" t="str">
        <f t="shared" si="428"/>
        <v/>
      </c>
      <c r="AG265" s="204" t="str">
        <f t="shared" si="429"/>
        <v/>
      </c>
      <c r="AH265" s="204" t="str">
        <f t="shared" si="430"/>
        <v/>
      </c>
      <c r="AI265" s="287"/>
      <c r="AJ265" s="15"/>
      <c r="AK265" s="138" t="str">
        <f t="shared" si="431"/>
        <v/>
      </c>
      <c r="AL265" s="131" t="str">
        <f t="shared" si="432"/>
        <v/>
      </c>
      <c r="AM265" s="131" t="str">
        <f t="shared" si="433"/>
        <v/>
      </c>
      <c r="AN265" s="313" t="str">
        <f t="shared" si="434"/>
        <v/>
      </c>
      <c r="AO265" s="316" t="str">
        <f t="shared" si="435"/>
        <v/>
      </c>
      <c r="AP265" s="18"/>
      <c r="AQ265" s="3" t="str">
        <f>IF(F265="","",MAX($AQ$3:AQ264)+1)</f>
        <v/>
      </c>
      <c r="AR265" s="3" t="str">
        <f>IF(OR(AQ265="",BB265=""),"",MAX($AR$3:AR264)+1)</f>
        <v/>
      </c>
      <c r="AS265" s="3" t="str">
        <f>IF(CQ265="","",RANK(CQ265,CQ$3:CQ$1048576,1)+COUNTIF($CQ$3:CQ265,CQ265)-1)</f>
        <v/>
      </c>
      <c r="AT265" s="21" t="str">
        <f>IF(C265="",IF(OR(AND($H265&lt;&gt;"",C265=""),AND($F264=$F265,$AZ265&lt;&gt;""),COUNTA($H$3:$H$1048576,#REF!,$F$3:$F$1048576)&gt;COUNTA($H$3:$H265,#REF!,$F$3:$F265),$AZ265&lt;&gt;""),INDEX(AT$3:AT$1048576,MATCH(MAX($AQ$3:$AQ264),$AQ$3:$AQ$1048576,0),0),""),C265)</f>
        <v/>
      </c>
      <c r="AU265" s="21" t="str">
        <f>IF(D265="",IF(OR(AND($H265&lt;&gt;"",D265=""),AND($F264=$F265,$AZ265&lt;&gt;""),COUNTA($H$3:$H$1048576,#REF!,$F$3:$F$1048576)&gt;COUNTA($H$3:$H265,#REF!,$F$3:$F265),$AZ265&lt;&gt;""),INDEX(AU$3:AU$1048576,MATCH(MAX($AQ$3:$AQ264),$AQ$3:$AQ$1048576,0),0),""),D265)</f>
        <v/>
      </c>
      <c r="AV265" s="21" t="str">
        <f>IF(E265="",IF(OR(AND($H265&lt;&gt;"",E265=""),AND($F264=$F265,$AZ265&lt;&gt;""),COUNTA($H$3:$H$1048576,#REF!,$F$3:$F$1048576)&gt;COUNTA($H$3:$H265,#REF!,$F$3:$F265),$AZ265&lt;&gt;""),INDEX(AV$3:AV$1048576,MATCH(MAX($AQ$3:$AQ264),$AQ$3:$AQ$1048576,0),0),""),E265)</f>
        <v/>
      </c>
      <c r="AW265" s="24" t="str">
        <f t="shared" si="436"/>
        <v/>
      </c>
      <c r="AX265" s="13" t="str">
        <f t="shared" si="437"/>
        <v/>
      </c>
      <c r="AY265" s="4" t="str">
        <f t="shared" si="438"/>
        <v/>
      </c>
      <c r="AZ265" s="4" t="str">
        <f>IF(AX265="",IF(OR(AND(H265&lt;&gt;"",F265=""),COUNTA($H$3:$H$1048576)&gt;COUNTA($H$3:$H265)),INDEX(AX$3:AX265,MATCH(MAX($AQ$3:AQ265),AQ$3:AQ265,0),0),""),AX265)</f>
        <v/>
      </c>
      <c r="BA265" s="4" t="str">
        <f>IF(AY265="",IF(AND(H265&lt;&gt;"",F265=""),INDEX(AY$3:AY265,MATCH(MAX($AQ$3:AQ265),AQ$3:AQ265,0),0),""),AY265)</f>
        <v/>
      </c>
      <c r="BB265" s="82" t="str">
        <f>IF(BC265="","",RANK(BC265,BC$3:BC$1048576,1)+COUNTIF($BC$3:BC265,BC265)-1)</f>
        <v/>
      </c>
      <c r="BC265" s="139" t="str">
        <f t="shared" si="439"/>
        <v/>
      </c>
      <c r="BD265" s="46" t="str">
        <f t="shared" si="440"/>
        <v/>
      </c>
      <c r="BE265" s="46" t="str">
        <f t="shared" si="441"/>
        <v/>
      </c>
      <c r="BF265" s="46" t="str">
        <f t="shared" si="442"/>
        <v/>
      </c>
      <c r="BG265" s="4" t="str">
        <f t="shared" si="443"/>
        <v/>
      </c>
      <c r="BH265" s="180" t="str">
        <f t="shared" si="444"/>
        <v/>
      </c>
      <c r="BI265" s="16" t="str">
        <f t="shared" si="445"/>
        <v/>
      </c>
      <c r="BJ265" s="52" t="str">
        <f>IF(BI265="","",IF(W265="","",IF(AND(K265=$K$1,$K$1&lt;&gt;""),$BT$2,IFERROR(IF(INDEX(価格設定!$D$5:$D$1048576,MATCH(Q265,価格設定!$B$5:$B$1048576,0),0)=価格設定!$D$3,$BT$2,$BS$2),$BS$2))))</f>
        <v/>
      </c>
      <c r="BK265" s="16" t="str">
        <f>IF(BI265="","",IF(COUNTIF($BI$3:BI265,BI265)=1,1,IF(AND(BI264=BI265,BH265=""),BK264,COUNTIF($BH$3:BH265,BH265))))</f>
        <v/>
      </c>
      <c r="BL265" s="52" t="str">
        <f t="shared" si="446"/>
        <v/>
      </c>
      <c r="BM265" s="52" t="str">
        <f t="shared" si="447"/>
        <v/>
      </c>
      <c r="BN265" s="119" t="str">
        <f t="shared" si="448"/>
        <v/>
      </c>
      <c r="BO265" s="119" t="str">
        <f t="shared" si="449"/>
        <v/>
      </c>
      <c r="BP265" s="17" t="str">
        <f t="shared" si="450"/>
        <v/>
      </c>
      <c r="BQ265" s="17" t="str">
        <f t="shared" si="451"/>
        <v/>
      </c>
      <c r="BR265" s="17" t="str">
        <f>IF(OR(BP265="",COUNTIF($BO$3:BO265,BO265)&lt;&gt;1),"",SUMIF(BO$3:BO$1048576,BO265,BP$3:BP$1048576))</f>
        <v/>
      </c>
      <c r="BS265" s="17" t="str">
        <f t="shared" si="452"/>
        <v/>
      </c>
      <c r="BT265" s="17" t="str">
        <f t="shared" si="453"/>
        <v/>
      </c>
      <c r="BU265" s="17" t="str">
        <f t="shared" si="454"/>
        <v/>
      </c>
      <c r="BV265" s="24" t="str">
        <f t="shared" si="455"/>
        <v/>
      </c>
      <c r="BW265" s="24" t="str">
        <f t="shared" si="456"/>
        <v/>
      </c>
      <c r="BX265" s="24" t="str">
        <f t="shared" si="457"/>
        <v/>
      </c>
      <c r="BY265" s="26" t="str">
        <f t="shared" si="458"/>
        <v/>
      </c>
      <c r="BZ265" s="26" t="str">
        <f t="shared" si="459"/>
        <v/>
      </c>
      <c r="CA265" s="26" t="str">
        <f t="shared" si="460"/>
        <v/>
      </c>
      <c r="CB265" s="66" t="str">
        <f t="shared" si="461"/>
        <v/>
      </c>
      <c r="CC265" s="65" t="str">
        <f t="shared" si="462"/>
        <v/>
      </c>
      <c r="CD265" s="26" t="str">
        <f t="shared" si="463"/>
        <v/>
      </c>
      <c r="CE265" s="26" t="str">
        <f t="shared" si="464"/>
        <v/>
      </c>
      <c r="CF265" s="193" t="str">
        <f t="shared" si="465"/>
        <v/>
      </c>
      <c r="CG265" s="193" t="str">
        <f t="shared" si="466"/>
        <v/>
      </c>
      <c r="CH265" s="26" t="str">
        <f t="shared" si="467"/>
        <v/>
      </c>
      <c r="CI265" s="26" t="str">
        <f t="shared" si="468"/>
        <v/>
      </c>
      <c r="CJ265" s="65" t="str">
        <f t="shared" si="469"/>
        <v/>
      </c>
      <c r="CK265" s="65" t="str">
        <f t="shared" si="470"/>
        <v/>
      </c>
      <c r="CL265" s="64" t="str">
        <f t="shared" si="471"/>
        <v/>
      </c>
      <c r="CM265" s="64" t="str">
        <f t="shared" si="472"/>
        <v/>
      </c>
      <c r="CN265" s="65" t="str">
        <f t="shared" si="473"/>
        <v/>
      </c>
      <c r="CP265" s="63" t="str">
        <f>IF(BH265="","",MAX($CP$3:CP264)+1)</f>
        <v/>
      </c>
      <c r="CQ265" s="24" t="str">
        <f t="shared" si="474"/>
        <v/>
      </c>
      <c r="CR265" s="24" t="str">
        <f t="shared" si="475"/>
        <v/>
      </c>
      <c r="CS265" s="24" t="str">
        <f t="shared" si="476"/>
        <v/>
      </c>
      <c r="CT265" s="58" t="str">
        <f>IF(BO265="","",COUNTIF($BO$3:BO265,BO265)&amp;"@"&amp;BO265)</f>
        <v/>
      </c>
      <c r="CU265" s="16" t="str">
        <f t="shared" si="510"/>
        <v/>
      </c>
      <c r="CV265" s="63" t="str">
        <f t="shared" si="477"/>
        <v/>
      </c>
      <c r="CW265" s="16" t="str">
        <f t="shared" si="478"/>
        <v/>
      </c>
      <c r="CX265" s="16" t="str">
        <f t="shared" si="479"/>
        <v/>
      </c>
      <c r="CY265" s="16" t="str">
        <f t="shared" si="480"/>
        <v/>
      </c>
      <c r="CZ265" s="85" t="str">
        <f t="shared" si="481"/>
        <v/>
      </c>
      <c r="DA265" s="16" t="str">
        <f t="shared" si="482"/>
        <v/>
      </c>
      <c r="DB265" s="16" t="str">
        <f t="shared" si="483"/>
        <v/>
      </c>
      <c r="DC265" s="28" t="str">
        <f>IF(CP265="","",$DC$1&amp;(INDEX(価格設定!D$1:XFD$3,ROW(価格設定!$D$3),MATCH($AW265,価格設定!D$1:XFD$1,1))*100)&amp;"%")</f>
        <v/>
      </c>
      <c r="DD265" s="28" t="str">
        <f>IF(CP265="","",$DD$1&amp;(INDEX(価格設定!D$1:XFD$3,ROW(価格設定!$D$2),MATCH($AW265,価格設定!D$1:XFD$1,1))*100)&amp;"%")</f>
        <v/>
      </c>
      <c r="DE265" s="29" t="str">
        <f t="shared" si="484"/>
        <v/>
      </c>
      <c r="DG265" s="58" t="str">
        <f t="shared" si="485"/>
        <v/>
      </c>
      <c r="DH265" s="58" t="str">
        <f t="shared" si="486"/>
        <v/>
      </c>
      <c r="DI265" s="58" t="str">
        <f t="shared" si="487"/>
        <v/>
      </c>
      <c r="DJ265" s="85" t="str">
        <f t="shared" si="488"/>
        <v/>
      </c>
      <c r="DL265" s="58" t="str">
        <f>IF(COUNTIF(DG$3:DG$1048576,DG265)=COUNTIF($DG$3:$DG265,DG265),DG265,"")</f>
        <v/>
      </c>
      <c r="DM265" s="85" t="str">
        <f t="shared" si="489"/>
        <v/>
      </c>
      <c r="DN265" s="85" t="str">
        <f t="shared" si="511"/>
        <v/>
      </c>
      <c r="DO265" s="85" t="str">
        <f t="shared" si="511"/>
        <v/>
      </c>
      <c r="DP265" s="303"/>
      <c r="DQ265" s="17" t="str">
        <f t="shared" si="512"/>
        <v/>
      </c>
      <c r="DR265" s="17" t="str">
        <f t="shared" si="513"/>
        <v/>
      </c>
      <c r="DS265" s="17" t="str">
        <f t="shared" si="514"/>
        <v/>
      </c>
      <c r="DU265" s="16" t="str">
        <f t="shared" si="490"/>
        <v/>
      </c>
      <c r="DV265" s="16" t="str">
        <f>IF(DU265="","",COUNT($DU$3:DU265))</f>
        <v/>
      </c>
      <c r="DW265" s="16" t="str">
        <f t="shared" si="491"/>
        <v/>
      </c>
      <c r="DX265" s="16" t="str">
        <f t="shared" si="492"/>
        <v/>
      </c>
      <c r="DY265" s="16" t="str">
        <f>IF(DZ265="","",COUNTIF(DZ$3:DZ265,DZ265))</f>
        <v/>
      </c>
      <c r="DZ265" s="16" t="str">
        <f t="shared" si="493"/>
        <v/>
      </c>
      <c r="EA265" s="16" t="str">
        <f t="shared" si="494"/>
        <v/>
      </c>
      <c r="EB265" s="16" t="str">
        <f t="shared" si="495"/>
        <v/>
      </c>
      <c r="EC265" s="16" t="str">
        <f t="shared" si="496"/>
        <v/>
      </c>
      <c r="ED265" s="16" t="str">
        <f t="shared" si="497"/>
        <v/>
      </c>
      <c r="EE265" s="16" t="str">
        <f t="shared" si="498"/>
        <v/>
      </c>
      <c r="EF265" s="16" t="str">
        <f t="shared" si="499"/>
        <v/>
      </c>
      <c r="EG265" s="16" t="str">
        <f t="shared" si="500"/>
        <v/>
      </c>
      <c r="EH265" s="16" t="str">
        <f t="shared" si="501"/>
        <v/>
      </c>
      <c r="EI265" s="16" t="str">
        <f t="shared" si="502"/>
        <v/>
      </c>
      <c r="EJ265" s="16" t="str">
        <f t="shared" si="503"/>
        <v/>
      </c>
      <c r="EK265" s="16" t="str">
        <f t="shared" si="504"/>
        <v/>
      </c>
      <c r="EL265" s="58" t="str">
        <f t="shared" si="505"/>
        <v/>
      </c>
      <c r="EM265" s="58" t="str">
        <f>IF(OR($DZ265="",CR265=""),IF($EL265="","",$EL265),IF(OR(CR265="なし",CR265=0),領収書!$H$1,CR265))</f>
        <v/>
      </c>
      <c r="EN265" s="58" t="str">
        <f>IF(OR($DZ265="",CS265=""),IF($EL265="","",$EL265),IF(OR(CS265="なし",CS265=0),入力!$EN$1,CS265))</f>
        <v/>
      </c>
      <c r="EO265" s="63" t="str">
        <f t="shared" si="506"/>
        <v/>
      </c>
      <c r="EP265" s="63" t="str">
        <f t="shared" si="507"/>
        <v/>
      </c>
      <c r="ER265" s="16" t="str">
        <f>IF(AND(COUNTIF($ET$3:ET265,ET265)=1,ET265&lt;&gt;""),MAX($ER$3:ER264)+1,"")</f>
        <v/>
      </c>
      <c r="ES265" s="16" t="str">
        <f>IF(価格設定!B267="","",価格設定!B267)</f>
        <v/>
      </c>
      <c r="ET265" s="16" t="str">
        <f>IF(価格設定!C267="","",価格設定!C267)</f>
        <v/>
      </c>
      <c r="EV265" s="16" t="str">
        <f t="shared" si="515"/>
        <v/>
      </c>
      <c r="EW265" s="16" t="str">
        <f t="shared" si="508"/>
        <v/>
      </c>
    </row>
    <row r="266" spans="1:153" ht="30" customHeight="1" x14ac:dyDescent="0.2">
      <c r="A266" s="225"/>
      <c r="B266" s="212"/>
      <c r="C266" s="221"/>
      <c r="D266" s="164"/>
      <c r="E266" s="165"/>
      <c r="F266" s="166"/>
      <c r="G266" s="167"/>
      <c r="H266" s="179"/>
      <c r="I266" s="306"/>
      <c r="J266" s="169"/>
      <c r="K266" s="179"/>
      <c r="L266" s="186"/>
      <c r="M266" s="186"/>
      <c r="N266" s="168"/>
      <c r="O266" s="170"/>
      <c r="P266" s="212"/>
      <c r="Q266" s="179" t="str">
        <f>IFERROR(IF(H266="","",IFERROR(INDEX(価格設定!$B$5:$B$1048576,MATCH(H266,価格設定!$B$5:$B$1048576,0),0),INDEX(価格設定!$B$5:$B$1048576,MATCH("*"&amp;H266&amp;"*",価格設定!$B$5:$B$1048576,0),0))),H266)</f>
        <v/>
      </c>
      <c r="R266" s="250" t="str">
        <f>IFERROR(IF(Q266="",IF(K266="","",K266),IF(K266="",IF(INDEX(価格設定!$C$5:$C$1048576,MATCH(Q266,価格設定!$B$5:$B$1048576,0),0)=0,"",INDEX(価格設定!$C$5:$C$1048576,MATCH(Q266,価格設定!$B$5:$B$1048576,0),0)),IF(K266="なし","",K266))),"")</f>
        <v/>
      </c>
      <c r="S266" s="308" t="str">
        <f t="shared" si="420"/>
        <v/>
      </c>
      <c r="T266" s="126" t="str">
        <f>IFERROR(IF(J266="",IF(INDEX(価格設定!$E$5:$R$1048576,MATCH($Q266,価格設定!B$5:B$1048576,0),MATCH($AW266,価格設定!E$1:X$1,1))=0,"",INDEX(価格設定!$E$5:$R$1048576,MATCH($Q266,価格設定!B$5:B$1048576,0),MATCH($AW266,価格設定!E$1:X$1,1))),J266),"")</f>
        <v/>
      </c>
      <c r="U266" s="126" t="str">
        <f t="shared" si="421"/>
        <v/>
      </c>
      <c r="V266" s="132" t="str">
        <f t="shared" si="422"/>
        <v/>
      </c>
      <c r="W266" s="127" t="str">
        <f>IFERROR(IF(OR(T266="",T266&lt;0),"",IFERROR(INDEX(価格設定!E$2:X$3,IF(AND(K266=$K$1,$K$1&lt;&gt;""),ROW(価格設定!$D$3)-1,MATCH(INDEX(価格設定!$D$5:$D$1048576,MATCH(Q266,価格設定!$B$5:$B$1048576,0),0),価格設定!$D$2:$D$3,0)),MATCH($AW266,価格設定!E$1:X$1,1)),INDEX(価格設定!E$2:X$2,0,MATCH($AW266,価格設定!E$1:X$1,1)))),"")</f>
        <v/>
      </c>
      <c r="X266" s="126" t="str">
        <f t="shared" si="509"/>
        <v/>
      </c>
      <c r="Y266" s="128" t="str">
        <f t="shared" si="423"/>
        <v/>
      </c>
      <c r="Z266" s="126" t="str">
        <f t="shared" si="424"/>
        <v/>
      </c>
      <c r="AA266" s="129" t="str">
        <f t="shared" si="425"/>
        <v/>
      </c>
      <c r="AB266" s="126" t="str">
        <f t="shared" si="426"/>
        <v/>
      </c>
      <c r="AC266" s="280" t="str">
        <f t="shared" si="427"/>
        <v/>
      </c>
      <c r="AD266" s="15"/>
      <c r="AE266" s="204" t="str">
        <f>IF(AF266="","",COUNT($AF$3:AF266))</f>
        <v/>
      </c>
      <c r="AF266" s="206" t="str">
        <f t="shared" si="428"/>
        <v/>
      </c>
      <c r="AG266" s="204" t="str">
        <f t="shared" si="429"/>
        <v/>
      </c>
      <c r="AH266" s="204" t="str">
        <f t="shared" si="430"/>
        <v/>
      </c>
      <c r="AI266" s="287"/>
      <c r="AJ266" s="15"/>
      <c r="AK266" s="138" t="str">
        <f t="shared" si="431"/>
        <v/>
      </c>
      <c r="AL266" s="131" t="str">
        <f t="shared" si="432"/>
        <v/>
      </c>
      <c r="AM266" s="131" t="str">
        <f t="shared" si="433"/>
        <v/>
      </c>
      <c r="AN266" s="313" t="str">
        <f t="shared" si="434"/>
        <v/>
      </c>
      <c r="AO266" s="316" t="str">
        <f t="shared" si="435"/>
        <v/>
      </c>
      <c r="AP266" s="18"/>
      <c r="AQ266" s="3" t="str">
        <f>IF(F266="","",MAX($AQ$3:AQ265)+1)</f>
        <v/>
      </c>
      <c r="AR266" s="3" t="str">
        <f>IF(OR(AQ266="",BB266=""),"",MAX($AR$3:AR265)+1)</f>
        <v/>
      </c>
      <c r="AS266" s="3" t="str">
        <f>IF(CQ266="","",RANK(CQ266,CQ$3:CQ$1048576,1)+COUNTIF($CQ$3:CQ266,CQ266)-1)</f>
        <v/>
      </c>
      <c r="AT266" s="21" t="str">
        <f>IF(C266="",IF(OR(AND($H266&lt;&gt;"",C266=""),AND($F265=$F266,$AZ266&lt;&gt;""),COUNTA($H$3:$H$1048576,#REF!,$F$3:$F$1048576)&gt;COUNTA($H$3:$H266,#REF!,$F$3:$F266),$AZ266&lt;&gt;""),INDEX(AT$3:AT$1048576,MATCH(MAX($AQ$3:$AQ265),$AQ$3:$AQ$1048576,0),0),""),C266)</f>
        <v/>
      </c>
      <c r="AU266" s="21" t="str">
        <f>IF(D266="",IF(OR(AND($H266&lt;&gt;"",D266=""),AND($F265=$F266,$AZ266&lt;&gt;""),COUNTA($H$3:$H$1048576,#REF!,$F$3:$F$1048576)&gt;COUNTA($H$3:$H266,#REF!,$F$3:$F266),$AZ266&lt;&gt;""),INDEX(AU$3:AU$1048576,MATCH(MAX($AQ$3:$AQ265),$AQ$3:$AQ$1048576,0),0),""),D266)</f>
        <v/>
      </c>
      <c r="AV266" s="21" t="str">
        <f>IF(E266="",IF(OR(AND($H266&lt;&gt;"",E266=""),AND($F265=$F266,$AZ266&lt;&gt;""),COUNTA($H$3:$H$1048576,#REF!,$F$3:$F$1048576)&gt;COUNTA($H$3:$H266,#REF!,$F$3:$F266),$AZ266&lt;&gt;""),INDEX(AV$3:AV$1048576,MATCH(MAX($AQ$3:$AQ265),$AQ$3:$AQ$1048576,0),0),""),E266)</f>
        <v/>
      </c>
      <c r="AW266" s="24" t="str">
        <f t="shared" si="436"/>
        <v/>
      </c>
      <c r="AX266" s="13" t="str">
        <f t="shared" si="437"/>
        <v/>
      </c>
      <c r="AY266" s="4" t="str">
        <f t="shared" si="438"/>
        <v/>
      </c>
      <c r="AZ266" s="4" t="str">
        <f>IF(AX266="",IF(OR(AND(H266&lt;&gt;"",F266=""),COUNTA($H$3:$H$1048576)&gt;COUNTA($H$3:$H266)),INDEX(AX$3:AX266,MATCH(MAX($AQ$3:AQ266),AQ$3:AQ266,0),0),""),AX266)</f>
        <v/>
      </c>
      <c r="BA266" s="4" t="str">
        <f>IF(AY266="",IF(AND(H266&lt;&gt;"",F266=""),INDEX(AY$3:AY266,MATCH(MAX($AQ$3:AQ266),AQ$3:AQ266,0),0),""),AY266)</f>
        <v/>
      </c>
      <c r="BB266" s="82" t="str">
        <f>IF(BC266="","",RANK(BC266,BC$3:BC$1048576,1)+COUNTIF($BC$3:BC266,BC266)-1)</f>
        <v/>
      </c>
      <c r="BC266" s="139" t="str">
        <f t="shared" si="439"/>
        <v/>
      </c>
      <c r="BD266" s="46" t="str">
        <f t="shared" si="440"/>
        <v/>
      </c>
      <c r="BE266" s="46" t="str">
        <f t="shared" si="441"/>
        <v/>
      </c>
      <c r="BF266" s="46" t="str">
        <f t="shared" si="442"/>
        <v/>
      </c>
      <c r="BG266" s="4" t="str">
        <f t="shared" si="443"/>
        <v/>
      </c>
      <c r="BH266" s="180" t="str">
        <f t="shared" si="444"/>
        <v/>
      </c>
      <c r="BI266" s="16" t="str">
        <f t="shared" si="445"/>
        <v/>
      </c>
      <c r="BJ266" s="52" t="str">
        <f>IF(BI266="","",IF(W266="","",IF(AND(K266=$K$1,$K$1&lt;&gt;""),$BT$2,IFERROR(IF(INDEX(価格設定!$D$5:$D$1048576,MATCH(Q266,価格設定!$B$5:$B$1048576,0),0)=価格設定!$D$3,$BT$2,$BS$2),$BS$2))))</f>
        <v/>
      </c>
      <c r="BK266" s="16" t="str">
        <f>IF(BI266="","",IF(COUNTIF($BI$3:BI266,BI266)=1,1,IF(AND(BI265=BI266,BH266=""),BK265,COUNTIF($BH$3:BH266,BH266))))</f>
        <v/>
      </c>
      <c r="BL266" s="52" t="str">
        <f t="shared" si="446"/>
        <v/>
      </c>
      <c r="BM266" s="52" t="str">
        <f t="shared" si="447"/>
        <v/>
      </c>
      <c r="BN266" s="119" t="str">
        <f t="shared" si="448"/>
        <v/>
      </c>
      <c r="BO266" s="119" t="str">
        <f t="shared" si="449"/>
        <v/>
      </c>
      <c r="BP266" s="17" t="str">
        <f t="shared" si="450"/>
        <v/>
      </c>
      <c r="BQ266" s="17" t="str">
        <f t="shared" si="451"/>
        <v/>
      </c>
      <c r="BR266" s="17" t="str">
        <f>IF(OR(BP266="",COUNTIF($BO$3:BO266,BO266)&lt;&gt;1),"",SUMIF(BO$3:BO$1048576,BO266,BP$3:BP$1048576))</f>
        <v/>
      </c>
      <c r="BS266" s="17" t="str">
        <f t="shared" si="452"/>
        <v/>
      </c>
      <c r="BT266" s="17" t="str">
        <f t="shared" si="453"/>
        <v/>
      </c>
      <c r="BU266" s="17" t="str">
        <f t="shared" si="454"/>
        <v/>
      </c>
      <c r="BV266" s="24" t="str">
        <f t="shared" si="455"/>
        <v/>
      </c>
      <c r="BW266" s="24" t="str">
        <f t="shared" si="456"/>
        <v/>
      </c>
      <c r="BX266" s="24" t="str">
        <f t="shared" si="457"/>
        <v/>
      </c>
      <c r="BY266" s="26" t="str">
        <f t="shared" si="458"/>
        <v/>
      </c>
      <c r="BZ266" s="26" t="str">
        <f t="shared" si="459"/>
        <v/>
      </c>
      <c r="CA266" s="26" t="str">
        <f t="shared" si="460"/>
        <v/>
      </c>
      <c r="CB266" s="66" t="str">
        <f t="shared" si="461"/>
        <v/>
      </c>
      <c r="CC266" s="65" t="str">
        <f t="shared" si="462"/>
        <v/>
      </c>
      <c r="CD266" s="26" t="str">
        <f t="shared" si="463"/>
        <v/>
      </c>
      <c r="CE266" s="26" t="str">
        <f t="shared" si="464"/>
        <v/>
      </c>
      <c r="CF266" s="193" t="str">
        <f t="shared" si="465"/>
        <v/>
      </c>
      <c r="CG266" s="193" t="str">
        <f t="shared" si="466"/>
        <v/>
      </c>
      <c r="CH266" s="26" t="str">
        <f t="shared" si="467"/>
        <v/>
      </c>
      <c r="CI266" s="26" t="str">
        <f t="shared" si="468"/>
        <v/>
      </c>
      <c r="CJ266" s="65" t="str">
        <f t="shared" si="469"/>
        <v/>
      </c>
      <c r="CK266" s="65" t="str">
        <f t="shared" si="470"/>
        <v/>
      </c>
      <c r="CL266" s="64" t="str">
        <f t="shared" si="471"/>
        <v/>
      </c>
      <c r="CM266" s="64" t="str">
        <f t="shared" si="472"/>
        <v/>
      </c>
      <c r="CN266" s="65" t="str">
        <f t="shared" si="473"/>
        <v/>
      </c>
      <c r="CP266" s="63" t="str">
        <f>IF(BH266="","",MAX($CP$3:CP265)+1)</f>
        <v/>
      </c>
      <c r="CQ266" s="24" t="str">
        <f t="shared" si="474"/>
        <v/>
      </c>
      <c r="CR266" s="24" t="str">
        <f t="shared" si="475"/>
        <v/>
      </c>
      <c r="CS266" s="24" t="str">
        <f t="shared" si="476"/>
        <v/>
      </c>
      <c r="CT266" s="58" t="str">
        <f>IF(BO266="","",COUNTIF($BO$3:BO266,BO266)&amp;"@"&amp;BO266)</f>
        <v/>
      </c>
      <c r="CU266" s="16" t="str">
        <f t="shared" si="510"/>
        <v/>
      </c>
      <c r="CV266" s="63" t="str">
        <f t="shared" si="477"/>
        <v/>
      </c>
      <c r="CW266" s="16" t="str">
        <f t="shared" si="478"/>
        <v/>
      </c>
      <c r="CX266" s="16" t="str">
        <f t="shared" si="479"/>
        <v/>
      </c>
      <c r="CY266" s="16" t="str">
        <f t="shared" si="480"/>
        <v/>
      </c>
      <c r="CZ266" s="85" t="str">
        <f t="shared" si="481"/>
        <v/>
      </c>
      <c r="DA266" s="16" t="str">
        <f t="shared" si="482"/>
        <v/>
      </c>
      <c r="DB266" s="16" t="str">
        <f t="shared" si="483"/>
        <v/>
      </c>
      <c r="DC266" s="28" t="str">
        <f>IF(CP266="","",$DC$1&amp;(INDEX(価格設定!D$1:XFD$3,ROW(価格設定!$D$3),MATCH($AW266,価格設定!D$1:XFD$1,1))*100)&amp;"%")</f>
        <v/>
      </c>
      <c r="DD266" s="28" t="str">
        <f>IF(CP266="","",$DD$1&amp;(INDEX(価格設定!D$1:XFD$3,ROW(価格設定!$D$2),MATCH($AW266,価格設定!D$1:XFD$1,1))*100)&amp;"%")</f>
        <v/>
      </c>
      <c r="DE266" s="29" t="str">
        <f t="shared" si="484"/>
        <v/>
      </c>
      <c r="DG266" s="58" t="str">
        <f t="shared" si="485"/>
        <v/>
      </c>
      <c r="DH266" s="58" t="str">
        <f t="shared" si="486"/>
        <v/>
      </c>
      <c r="DI266" s="58" t="str">
        <f t="shared" si="487"/>
        <v/>
      </c>
      <c r="DJ266" s="85" t="str">
        <f t="shared" si="488"/>
        <v/>
      </c>
      <c r="DL266" s="58" t="str">
        <f>IF(COUNTIF(DG$3:DG$1048576,DG266)=COUNTIF($DG$3:$DG266,DG266),DG266,"")</f>
        <v/>
      </c>
      <c r="DM266" s="85" t="str">
        <f t="shared" si="489"/>
        <v/>
      </c>
      <c r="DN266" s="85" t="str">
        <f t="shared" si="511"/>
        <v/>
      </c>
      <c r="DO266" s="85" t="str">
        <f t="shared" si="511"/>
        <v/>
      </c>
      <c r="DP266" s="303"/>
      <c r="DQ266" s="17" t="str">
        <f t="shared" si="512"/>
        <v/>
      </c>
      <c r="DR266" s="17" t="str">
        <f t="shared" si="513"/>
        <v/>
      </c>
      <c r="DS266" s="17" t="str">
        <f t="shared" si="514"/>
        <v/>
      </c>
      <c r="DU266" s="16" t="str">
        <f t="shared" si="490"/>
        <v/>
      </c>
      <c r="DV266" s="16" t="str">
        <f>IF(DU266="","",COUNT($DU$3:DU266))</f>
        <v/>
      </c>
      <c r="DW266" s="16" t="str">
        <f t="shared" si="491"/>
        <v/>
      </c>
      <c r="DX266" s="16" t="str">
        <f t="shared" si="492"/>
        <v/>
      </c>
      <c r="DY266" s="16" t="str">
        <f>IF(DZ266="","",COUNTIF(DZ$3:DZ266,DZ266))</f>
        <v/>
      </c>
      <c r="DZ266" s="16" t="str">
        <f t="shared" si="493"/>
        <v/>
      </c>
      <c r="EA266" s="16" t="str">
        <f t="shared" si="494"/>
        <v/>
      </c>
      <c r="EB266" s="16" t="str">
        <f t="shared" si="495"/>
        <v/>
      </c>
      <c r="EC266" s="16" t="str">
        <f t="shared" si="496"/>
        <v/>
      </c>
      <c r="ED266" s="16" t="str">
        <f t="shared" si="497"/>
        <v/>
      </c>
      <c r="EE266" s="16" t="str">
        <f t="shared" si="498"/>
        <v/>
      </c>
      <c r="EF266" s="16" t="str">
        <f t="shared" si="499"/>
        <v/>
      </c>
      <c r="EG266" s="16" t="str">
        <f t="shared" si="500"/>
        <v/>
      </c>
      <c r="EH266" s="16" t="str">
        <f t="shared" si="501"/>
        <v/>
      </c>
      <c r="EI266" s="16" t="str">
        <f t="shared" si="502"/>
        <v/>
      </c>
      <c r="EJ266" s="16" t="str">
        <f t="shared" si="503"/>
        <v/>
      </c>
      <c r="EK266" s="16" t="str">
        <f t="shared" si="504"/>
        <v/>
      </c>
      <c r="EL266" s="58" t="str">
        <f t="shared" si="505"/>
        <v/>
      </c>
      <c r="EM266" s="58" t="str">
        <f>IF(OR($DZ266="",CR266=""),IF($EL266="","",$EL266),IF(OR(CR266="なし",CR266=0),領収書!$H$1,CR266))</f>
        <v/>
      </c>
      <c r="EN266" s="58" t="str">
        <f>IF(OR($DZ266="",CS266=""),IF($EL266="","",$EL266),IF(OR(CS266="なし",CS266=0),入力!$EN$1,CS266))</f>
        <v/>
      </c>
      <c r="EO266" s="63" t="str">
        <f t="shared" si="506"/>
        <v/>
      </c>
      <c r="EP266" s="63" t="str">
        <f t="shared" si="507"/>
        <v/>
      </c>
      <c r="ER266" s="16" t="str">
        <f>IF(AND(COUNTIF($ET$3:ET266,ET266)=1,ET266&lt;&gt;""),MAX($ER$3:ER265)+1,"")</f>
        <v/>
      </c>
      <c r="ES266" s="16" t="str">
        <f>IF(価格設定!B268="","",価格設定!B268)</f>
        <v/>
      </c>
      <c r="ET266" s="16" t="str">
        <f>IF(価格設定!C268="","",価格設定!C268)</f>
        <v/>
      </c>
      <c r="EV266" s="16" t="str">
        <f t="shared" si="515"/>
        <v/>
      </c>
      <c r="EW266" s="16" t="str">
        <f t="shared" si="508"/>
        <v/>
      </c>
    </row>
    <row r="267" spans="1:153" ht="30" customHeight="1" x14ac:dyDescent="0.2">
      <c r="A267" s="225"/>
      <c r="B267" s="212"/>
      <c r="C267" s="221"/>
      <c r="D267" s="164"/>
      <c r="E267" s="165"/>
      <c r="F267" s="166"/>
      <c r="G267" s="167"/>
      <c r="H267" s="179"/>
      <c r="I267" s="306"/>
      <c r="J267" s="169"/>
      <c r="K267" s="179"/>
      <c r="L267" s="186"/>
      <c r="M267" s="186"/>
      <c r="N267" s="168"/>
      <c r="O267" s="170"/>
      <c r="P267" s="212"/>
      <c r="Q267" s="179" t="str">
        <f>IFERROR(IF(H267="","",IFERROR(INDEX(価格設定!$B$5:$B$1048576,MATCH(H267,価格設定!$B$5:$B$1048576,0),0),INDEX(価格設定!$B$5:$B$1048576,MATCH("*"&amp;H267&amp;"*",価格設定!$B$5:$B$1048576,0),0))),H267)</f>
        <v/>
      </c>
      <c r="R267" s="250" t="str">
        <f>IFERROR(IF(Q267="",IF(K267="","",K267),IF(K267="",IF(INDEX(価格設定!$C$5:$C$1048576,MATCH(Q267,価格設定!$B$5:$B$1048576,0),0)=0,"",INDEX(価格設定!$C$5:$C$1048576,MATCH(Q267,価格設定!$B$5:$B$1048576,0),0)),IF(K267="なし","",K267))),"")</f>
        <v/>
      </c>
      <c r="S267" s="308" t="str">
        <f t="shared" ref="S267:S330" si="516">IF(I267="","",I267)</f>
        <v/>
      </c>
      <c r="T267" s="126" t="str">
        <f>IFERROR(IF(J267="",IF(INDEX(価格設定!$E$5:$R$1048576,MATCH($Q267,価格設定!B$5:B$1048576,0),MATCH($AW267,価格設定!E$1:X$1,1))=0,"",INDEX(価格設定!$E$5:$R$1048576,MATCH($Q267,価格設定!B$5:B$1048576,0),MATCH($AW267,価格設定!E$1:X$1,1))),J267),"")</f>
        <v/>
      </c>
      <c r="U267" s="126" t="str">
        <f t="shared" ref="U267:U330" si="517">IFERROR(IF(J267&lt;&gt;"",IF(J267="","",IF(J267&lt;0,J267,I267*J267)),IF(J267&lt;0,J267,I267*T267)),"")</f>
        <v/>
      </c>
      <c r="V267" s="132" t="str">
        <f t="shared" ref="V267:V330" si="518">IFERROR(IF(U267="","",IF(U267&lt;0,T267,IF(U267=X267,X267,U267+X267))),"")</f>
        <v/>
      </c>
      <c r="W267" s="127" t="str">
        <f>IFERROR(IF(OR(T267="",T267&lt;0),"",IFERROR(INDEX(価格設定!E$2:X$3,IF(AND(K267=$K$1,$K$1&lt;&gt;""),ROW(価格設定!$D$3)-1,MATCH(INDEX(価格設定!$D$5:$D$1048576,MATCH(Q267,価格設定!$B$5:$B$1048576,0),0),価格設定!$D$2:$D$3,0)),MATCH($AW267,価格設定!E$1:X$1,1)),INDEX(価格設定!E$2:X$2,0,MATCH($AW267,価格設定!E$1:X$1,1)))),"")</f>
        <v/>
      </c>
      <c r="X267" s="126" t="str">
        <f t="shared" si="509"/>
        <v/>
      </c>
      <c r="Y267" s="128" t="str">
        <f t="shared" ref="Y267:Y330" si="519">IF(OR(BS267="",BS267=0),"",BS267)</f>
        <v/>
      </c>
      <c r="Z267" s="126" t="str">
        <f t="shared" ref="Z267:Z330" si="520">IF(OR(BT267="",BT267=0),"",BT267)</f>
        <v/>
      </c>
      <c r="AA267" s="129" t="str">
        <f t="shared" ref="AA267:AA330" si="521">IF(OR(BU267="",COUNTIF(O267,"*"&amp;$O$1&amp;"*")),"",BU267)</f>
        <v/>
      </c>
      <c r="AB267" s="126" t="str">
        <f t="shared" ref="AB267:AB330" si="522">IF(BR267="","",BR267)</f>
        <v/>
      </c>
      <c r="AC267" s="280" t="str">
        <f t="shared" ref="AC267:AC330" si="523">IF(AB267="","",SUM(AA267:AB267))</f>
        <v/>
      </c>
      <c r="AD267" s="15"/>
      <c r="AE267" s="204" t="str">
        <f>IF(AF267="","",COUNT($AF$3:AF267))</f>
        <v/>
      </c>
      <c r="AF267" s="206" t="str">
        <f t="shared" ref="AF267:AF330" si="524">IF(DL267="","",DL267)</f>
        <v/>
      </c>
      <c r="AG267" s="204" t="str">
        <f t="shared" ref="AG267:AG330" si="525">IF(OR(DM267="",DM267=0),"",DM267)</f>
        <v/>
      </c>
      <c r="AH267" s="204" t="str">
        <f t="shared" ref="AH267:AH330" si="526">IF(OR(DN267="",DN267=0),"",DN267)</f>
        <v/>
      </c>
      <c r="AI267" s="287"/>
      <c r="AJ267" s="15"/>
      <c r="AK267" s="138" t="str">
        <f t="shared" ref="AK267:AK330" si="527">IF(AO267="","",DATE(AT267,AU267,AV267))</f>
        <v/>
      </c>
      <c r="AL267" s="131" t="str">
        <f t="shared" ref="AL267:AL330" si="528">IF(OR(DR267="",DR267=0),"",DR267)</f>
        <v/>
      </c>
      <c r="AM267" s="131" t="str">
        <f t="shared" ref="AM267:AM330" si="529">IF(OR(DS267="",DS267=0),"",DS267)</f>
        <v/>
      </c>
      <c r="AN267" s="313" t="str">
        <f t="shared" ref="AN267:AN330" si="530">IF(OR(DQ267="",DQ267=0),"",DQ267)</f>
        <v/>
      </c>
      <c r="AO267" s="316" t="str">
        <f t="shared" ref="AO267:AO330" si="531">IF(AN267="","",SUM(AL267:AN267))</f>
        <v/>
      </c>
      <c r="AP267" s="18"/>
      <c r="AQ267" s="3" t="str">
        <f>IF(F267="","",MAX($AQ$3:AQ266)+1)</f>
        <v/>
      </c>
      <c r="AR267" s="3" t="str">
        <f>IF(OR(AQ267="",BB267=""),"",MAX($AR$3:AR266)+1)</f>
        <v/>
      </c>
      <c r="AS267" s="3" t="str">
        <f>IF(CQ267="","",RANK(CQ267,CQ$3:CQ$1048576,1)+COUNTIF($CQ$3:CQ267,CQ267)-1)</f>
        <v/>
      </c>
      <c r="AT267" s="21" t="str">
        <f>IF(C267="",IF(OR(AND($H267&lt;&gt;"",C267=""),AND($F266=$F267,$AZ267&lt;&gt;""),COUNTA($H$3:$H$1048576,#REF!,$F$3:$F$1048576)&gt;COUNTA($H$3:$H267,#REF!,$F$3:$F267),$AZ267&lt;&gt;""),INDEX(AT$3:AT$1048576,MATCH(MAX($AQ$3:$AQ266),$AQ$3:$AQ$1048576,0),0),""),C267)</f>
        <v/>
      </c>
      <c r="AU267" s="21" t="str">
        <f>IF(D267="",IF(OR(AND($H267&lt;&gt;"",D267=""),AND($F266=$F267,$AZ267&lt;&gt;""),COUNTA($H$3:$H$1048576,#REF!,$F$3:$F$1048576)&gt;COUNTA($H$3:$H267,#REF!,$F$3:$F267),$AZ267&lt;&gt;""),INDEX(AU$3:AU$1048576,MATCH(MAX($AQ$3:$AQ266),$AQ$3:$AQ$1048576,0),0),""),D267)</f>
        <v/>
      </c>
      <c r="AV267" s="21" t="str">
        <f>IF(E267="",IF(OR(AND($H267&lt;&gt;"",E267=""),AND($F266=$F267,$AZ267&lt;&gt;""),COUNTA($H$3:$H$1048576,#REF!,$F$3:$F$1048576)&gt;COUNTA($H$3:$H267,#REF!,$F$3:$F267),$AZ267&lt;&gt;""),INDEX(AV$3:AV$1048576,MATCH(MAX($AQ$3:$AQ266),$AQ$3:$AQ$1048576,0),0),""),E267)</f>
        <v/>
      </c>
      <c r="AW267" s="24" t="str">
        <f t="shared" ref="AW267:AW330" si="532">IF(AV267="","",DATE(AT267,AU267,AV267))</f>
        <v/>
      </c>
      <c r="AX267" s="13" t="str">
        <f t="shared" ref="AX267:AX330" si="533">IF(F267="","",F267)</f>
        <v/>
      </c>
      <c r="AY267" s="4" t="str">
        <f t="shared" ref="AY267:AY330" si="534">IF(N267="",IF(AT267="","",$AY$1),N267)</f>
        <v/>
      </c>
      <c r="AZ267" s="4" t="str">
        <f>IF(AX267="",IF(OR(AND(H267&lt;&gt;"",F267=""),COUNTA($H$3:$H$1048576)&gt;COUNTA($H$3:$H267)),INDEX(AX$3:AX267,MATCH(MAX($AQ$3:AQ267),AQ$3:AQ267,0),0),""),AX267)</f>
        <v/>
      </c>
      <c r="BA267" s="4" t="str">
        <f>IF(AY267="",IF(AND(H267&lt;&gt;"",F267=""),INDEX(AY$3:AY267,MATCH(MAX($AQ$3:AQ267),AQ$3:AQ267,0),0),""),AY267)</f>
        <v/>
      </c>
      <c r="BB267" s="82" t="str">
        <f>IF(BC267="","",RANK(BC267,BC$3:BC$1048576,1)+COUNTIF($BC$3:BC267,BC267)-1)</f>
        <v/>
      </c>
      <c r="BC267" s="139" t="str">
        <f t="shared" ref="BC267:BC330" si="535">IF(BG267="","",IF(COUNTIF(BG267,"*"&amp;$AT$1&amp;$AU$1&amp;$AV$1&amp;$AW$1&amp;"*"),AW267,""))</f>
        <v/>
      </c>
      <c r="BD267" s="46" t="str">
        <f t="shared" ref="BD267:BD330" si="536">IF(OR(AT$1="",AT267=""),"",AT267&amp;AT$2)</f>
        <v/>
      </c>
      <c r="BE267" s="46" t="str">
        <f t="shared" ref="BE267:BE330" si="537">IF(OR(AU$1="",AU267=""),"",AU267&amp;AU$2)</f>
        <v/>
      </c>
      <c r="BF267" s="46" t="str">
        <f t="shared" ref="BF267:BF330" si="538">IF(OR(AV$1="",AV267=""),"",AV267&amp;AV$2)</f>
        <v/>
      </c>
      <c r="BG267" s="4" t="str">
        <f t="shared" ref="BG267:BG330" si="539">IF(AZ267="","",IF(AND($AT$1="",$AU$1="",$AV$1="",$AW$1=""),AZ267,BD267&amp;BE267&amp;BF267&amp;IF($AW$1="","",IF(COUNTIF(AZ267,"*"&amp;$AW$1&amp;"*"),$AW$1,""))))</f>
        <v/>
      </c>
      <c r="BH267" s="180" t="str">
        <f t="shared" ref="BH267:BH330" si="540">IF(AX267="",IF(AND(BI266="",BI267&lt;&gt;""),BI267,""),BI267)</f>
        <v/>
      </c>
      <c r="BI267" s="16" t="str">
        <f t="shared" ref="BI267:BI330" si="541">IF(AW267="","",AW267&amp;"@"&amp;AZ267)</f>
        <v/>
      </c>
      <c r="BJ267" s="52" t="str">
        <f>IF(BI267="","",IF(W267="","",IF(AND(K267=$K$1,$K$1&lt;&gt;""),$BT$2,IFERROR(IF(INDEX(価格設定!$D$5:$D$1048576,MATCH(Q267,価格設定!$B$5:$B$1048576,0),0)=価格設定!$D$3,$BT$2,$BS$2),$BS$2))))</f>
        <v/>
      </c>
      <c r="BK267" s="16" t="str">
        <f>IF(BI267="","",IF(COUNTIF($BI$3:BI267,BI267)=1,1,IF(AND(BI266=BI267,BH267=""),BK266,COUNTIF($BH$3:BH267,BH267))))</f>
        <v/>
      </c>
      <c r="BL267" s="52" t="str">
        <f t="shared" ref="BL267:BL330" si="542">IF(W267="","",W267)</f>
        <v/>
      </c>
      <c r="BM267" s="52" t="str">
        <f t="shared" ref="BM267:BM330" si="543">IF(OR(BI267="",BJ267=""),"",BI267&amp;"@"&amp;BJ267&amp;"@"&amp;BK267)</f>
        <v/>
      </c>
      <c r="BN267" s="119" t="str">
        <f t="shared" ref="BN267:BN330" si="544">IF(BI267="","",BI267&amp;"@"&amp;BY267&amp;"@"&amp;BK267)</f>
        <v/>
      </c>
      <c r="BO267" s="119" t="str">
        <f t="shared" ref="BO267:BO330" si="545">IF(BI267="","",BI267&amp;"@"&amp;BK267)</f>
        <v/>
      </c>
      <c r="BP267" s="17" t="str">
        <f t="shared" ref="BP267:BP330" si="546">IF($AZ267="","",U267)</f>
        <v/>
      </c>
      <c r="BQ267" s="17" t="str">
        <f t="shared" ref="BQ267:BQ330" si="547">IF($AZ267="","",X267)</f>
        <v/>
      </c>
      <c r="BR267" s="17" t="str">
        <f>IF(OR(BP267="",COUNTIF($BO$3:BO267,BO267)&lt;&gt;1),"",SUMIF(BO$3:BO$1048576,BO267,BP$3:BP$1048576))</f>
        <v/>
      </c>
      <c r="BS267" s="17" t="str">
        <f t="shared" ref="BS267:BS330" si="548">IF($BR267="","",SUMIF($BM$3:$BM$1048576,$BI267&amp;"@"&amp;BS$2&amp;"@"&amp;BK267,$BQ$3:$BQ$1048576))</f>
        <v/>
      </c>
      <c r="BT267" s="17" t="str">
        <f t="shared" ref="BT267:BT330" si="549">IF($BR267="","",SUMIF($BM$3:$BM$1048576,$BI267&amp;"@"&amp;BT$2&amp;"@"&amp;BK267,$BQ$3:$BQ$1048576))</f>
        <v/>
      </c>
      <c r="BU267" s="17" t="str">
        <f t="shared" ref="BU267:BU330" si="550">IF($BR267="","",SUM(BS267:BT267))</f>
        <v/>
      </c>
      <c r="BV267" s="24" t="str">
        <f t="shared" ref="BV267:BV330" si="551">IF(AW267="","",AW267)</f>
        <v/>
      </c>
      <c r="BW267" s="24" t="str">
        <f t="shared" ref="BW267:BW330" si="552">IF(AZ267="","",AZ267)</f>
        <v/>
      </c>
      <c r="BX267" s="24" t="str">
        <f t="shared" ref="BX267:BX330" si="553">IF(H267="","",Q267)</f>
        <v/>
      </c>
      <c r="BY267" s="26" t="str">
        <f t="shared" ref="BY267:BY330" si="554">IF(R267="","",R267)</f>
        <v/>
      </c>
      <c r="BZ267" s="26" t="str">
        <f t="shared" ref="BZ267:BZ330" si="555">IF(I267="","",I267)</f>
        <v/>
      </c>
      <c r="CA267" s="26" t="str">
        <f t="shared" ref="CA267:CA330" si="556">IF(T267="","",T267)</f>
        <v/>
      </c>
      <c r="CB267" s="66" t="str">
        <f t="shared" ref="CB267:CB330" si="557">IF(W267="","",W267)</f>
        <v/>
      </c>
      <c r="CC267" s="65" t="str">
        <f t="shared" ref="CC267:CC330" si="558">IF(X267="","",X267)</f>
        <v/>
      </c>
      <c r="CD267" s="26" t="str">
        <f t="shared" ref="CD267:CD330" si="559">IF(U267="","",U267)</f>
        <v/>
      </c>
      <c r="CE267" s="26" t="str">
        <f t="shared" ref="CE267:CE330" si="560">IF(V267="","",V267)</f>
        <v/>
      </c>
      <c r="CF267" s="193" t="str">
        <f t="shared" ref="CF267:CF330" si="561">IF(L267="","",L267)</f>
        <v/>
      </c>
      <c r="CG267" s="193" t="str">
        <f t="shared" ref="CG267:CG330" si="562">IF(M267="","",M267)</f>
        <v/>
      </c>
      <c r="CH267" s="26" t="str">
        <f t="shared" ref="CH267:CH330" si="563">IF(BA267="","",BA267)</f>
        <v/>
      </c>
      <c r="CI267" s="26" t="str">
        <f t="shared" ref="CI267:CI330" si="564">IF(O267="","",O267)</f>
        <v/>
      </c>
      <c r="CJ267" s="65" t="str">
        <f t="shared" ref="CJ267:CJ330" si="565">IF(Y267="","",Y267)</f>
        <v/>
      </c>
      <c r="CK267" s="65" t="str">
        <f t="shared" ref="CK267:CK330" si="566">IF(Z267="","",Z267)</f>
        <v/>
      </c>
      <c r="CL267" s="64" t="str">
        <f t="shared" ref="CL267:CL330" si="567">IF(AA267="","",AA267)</f>
        <v/>
      </c>
      <c r="CM267" s="64" t="str">
        <f t="shared" ref="CM267:CM330" si="568">IF(AB267="","",AB267)</f>
        <v/>
      </c>
      <c r="CN267" s="65" t="str">
        <f t="shared" ref="CN267:CN330" si="569">IF(AC267="","",AC267)</f>
        <v/>
      </c>
      <c r="CP267" s="63" t="str">
        <f>IF(BH267="","",MAX($CP$3:CP266)+1)</f>
        <v/>
      </c>
      <c r="CQ267" s="24" t="str">
        <f t="shared" ref="CQ267:CQ330" si="570">IF(CP267="","",AW267)</f>
        <v/>
      </c>
      <c r="CR267" s="24" t="str">
        <f t="shared" ref="CR267:CR330" si="571">IF(L267="","",L267)</f>
        <v/>
      </c>
      <c r="CS267" s="24" t="str">
        <f t="shared" ref="CS267:CS330" si="572">IF(M267="","",M267)</f>
        <v/>
      </c>
      <c r="CT267" s="58" t="str">
        <f>IF(BO267="","",COUNTIF($BO$3:BO267,BO267)&amp;"@"&amp;BO267)</f>
        <v/>
      </c>
      <c r="CU267" s="16" t="str">
        <f t="shared" si="510"/>
        <v/>
      </c>
      <c r="CV267" s="63" t="str">
        <f t="shared" ref="CV267:CV330" si="573">IF(BZ267="","",BZ267)</f>
        <v/>
      </c>
      <c r="CW267" s="16" t="str">
        <f t="shared" ref="CW267:CW330" si="574">IF(OR(T267="",0&gt;T267),"",T267)</f>
        <v/>
      </c>
      <c r="CX267" s="16" t="str">
        <f t="shared" ref="CX267:CX330" si="575">IF(U267="","",U267)</f>
        <v/>
      </c>
      <c r="CY267" s="16" t="str">
        <f t="shared" ref="CY267:CY330" si="576">IF(O267="","",O267)</f>
        <v/>
      </c>
      <c r="CZ267" s="85" t="str">
        <f t="shared" ref="CZ267:CZ330" si="577">IF($CP267="","",CN267)</f>
        <v/>
      </c>
      <c r="DA267" s="16" t="str">
        <f t="shared" ref="DA267:DA330" si="578">IF(OR($CP267="",COUNTIF(CY267,"*"&amp;$O$1&amp;"*")),"",CK267)</f>
        <v/>
      </c>
      <c r="DB267" s="16" t="str">
        <f t="shared" ref="DB267:DB330" si="579">IF(OR($CP267="",COUNTIF(CY267,"*"&amp;$O$1&amp;"*")),"",CJ267)</f>
        <v/>
      </c>
      <c r="DC267" s="28" t="str">
        <f>IF(CP267="","",$DC$1&amp;(INDEX(価格設定!D$1:XFD$3,ROW(価格設定!$D$3),MATCH($AW267,価格設定!D$1:XFD$1,1))*100)&amp;"%")</f>
        <v/>
      </c>
      <c r="DD267" s="28" t="str">
        <f>IF(CP267="","",$DD$1&amp;(INDEX(価格設定!D$1:XFD$3,ROW(価格設定!$D$2),MATCH($AW267,価格設定!D$1:XFD$1,1))*100)&amp;"%")</f>
        <v/>
      </c>
      <c r="DE267" s="29" t="str">
        <f t="shared" ref="DE267:DE330" si="580">IF(P267="","",P267)</f>
        <v/>
      </c>
      <c r="DG267" s="58" t="str">
        <f t="shared" ref="DG267:DG330" si="581">IF(AW267="","",AW267)</f>
        <v/>
      </c>
      <c r="DH267" s="58" t="str">
        <f t="shared" ref="DH267:DH330" si="582">IF(BA267="","",BA267)</f>
        <v/>
      </c>
      <c r="DI267" s="58" t="str">
        <f t="shared" ref="DI267:DI330" si="583">IF(DG267="","",DG267&amp;DH267)</f>
        <v/>
      </c>
      <c r="DJ267" s="85" t="str">
        <f t="shared" ref="DJ267:DJ330" si="584">IF(CN267="","",CN267)</f>
        <v/>
      </c>
      <c r="DL267" s="58" t="str">
        <f>IF(COUNTIF(DG$3:DG$1048576,DG267)=COUNTIF($DG$3:$DG267,DG267),DG267,"")</f>
        <v/>
      </c>
      <c r="DM267" s="85" t="str">
        <f t="shared" ref="DM267:DM330" si="585">IF(DL267="","",SUMIF(DI$3:DI$1048576,DL267&amp;$DM$2,DJ$3:DJ$1048576))</f>
        <v/>
      </c>
      <c r="DN267" s="85" t="str">
        <f t="shared" si="511"/>
        <v/>
      </c>
      <c r="DO267" s="85" t="str">
        <f t="shared" si="511"/>
        <v/>
      </c>
      <c r="DP267" s="303"/>
      <c r="DQ267" s="17" t="str">
        <f t="shared" si="512"/>
        <v/>
      </c>
      <c r="DR267" s="17" t="str">
        <f t="shared" si="513"/>
        <v/>
      </c>
      <c r="DS267" s="17" t="str">
        <f t="shared" si="514"/>
        <v/>
      </c>
      <c r="DU267" s="16" t="str">
        <f t="shared" ref="DU267:DU330" si="586">IF(B267="","",B267)</f>
        <v/>
      </c>
      <c r="DV267" s="16" t="str">
        <f>IF(DU267="","",COUNT($DU$3:DU267))</f>
        <v/>
      </c>
      <c r="DW267" s="16" t="str">
        <f t="shared" ref="DW267:DW330" si="587">IF($DV$2=0,IF(DU267="","",DU267),IF(DV267="","",DV267))</f>
        <v/>
      </c>
      <c r="DX267" s="16" t="str">
        <f t="shared" ref="DX267:DX330" si="588">IF(B267="","",BO267)</f>
        <v/>
      </c>
      <c r="DY267" s="16" t="str">
        <f>IF(DZ267="","",COUNTIF(DZ$3:DZ267,DZ267))</f>
        <v/>
      </c>
      <c r="DZ267" s="16" t="str">
        <f t="shared" ref="DZ267:DZ330" si="589">IFERROR(IF(BO267=INDEX(BO$3:BO$1048576,MATCH($DW$2,DW$3:DW$1048576,0),0),INDEX(BO$3:BO$1048576,MATCH($DW$2,DW$3:DW$1048576,0),0),""),"")</f>
        <v/>
      </c>
      <c r="EA267" s="16" t="str">
        <f t="shared" ref="EA267:EA330" si="590">IF(OR(DZ267="",DU267=0,AZ267="なし"),"",AZ267&amp;IF(G267="",$EA$1,"　"&amp;G267))</f>
        <v/>
      </c>
      <c r="EB267" s="16" t="str">
        <f t="shared" ref="EB267:EB330" si="591">IF(DZ267="","",CU267)</f>
        <v/>
      </c>
      <c r="EC267" s="16" t="str">
        <f t="shared" ref="EC267:EC330" si="592">IF($DZ267="","",CV267)</f>
        <v/>
      </c>
      <c r="ED267" s="16" t="str">
        <f t="shared" ref="ED267:ED330" si="593">IF($DZ267="","",CW267)</f>
        <v/>
      </c>
      <c r="EE267" s="16" t="str">
        <f t="shared" ref="EE267:EE330" si="594">IF($DZ267="","",CX267)</f>
        <v/>
      </c>
      <c r="EF267" s="16" t="str">
        <f t="shared" ref="EF267:EF330" si="595">IF($DZ267="","",CY267)</f>
        <v/>
      </c>
      <c r="EG267" s="16" t="str">
        <f t="shared" ref="EG267:EG330" si="596">IF($DZ267="","",CZ267)</f>
        <v/>
      </c>
      <c r="EH267" s="16" t="str">
        <f t="shared" ref="EH267:EH330" si="597">IF($DZ267="","",DA267)</f>
        <v/>
      </c>
      <c r="EI267" s="16" t="str">
        <f t="shared" ref="EI267:EI330" si="598">IF($DZ267="","",DB267)</f>
        <v/>
      </c>
      <c r="EJ267" s="16" t="str">
        <f t="shared" ref="EJ267:EJ330" si="599">IF($DZ267="","",DC267)</f>
        <v/>
      </c>
      <c r="EK267" s="16" t="str">
        <f t="shared" ref="EK267:EK330" si="600">IF($DZ267="","",DD267)</f>
        <v/>
      </c>
      <c r="EL267" s="58" t="str">
        <f t="shared" ref="EL267:EL330" si="601">IF(OR($DY267="",CQ267=""),"",CQ267)</f>
        <v/>
      </c>
      <c r="EM267" s="58" t="str">
        <f>IF(OR($DZ267="",CR267=""),IF($EL267="","",$EL267),IF(OR(CR267="なし",CR267=0),領収書!$H$1,CR267))</f>
        <v/>
      </c>
      <c r="EN267" s="58" t="str">
        <f>IF(OR($DZ267="",CS267=""),IF($EL267="","",$EL267),IF(OR(CS267="なし",CS267=0),入力!$EN$1,CS267))</f>
        <v/>
      </c>
      <c r="EO267" s="63" t="str">
        <f t="shared" ref="EO267:EO330" si="602">IF(OR(DX267="",DE267=""),"",DE267)</f>
        <v/>
      </c>
      <c r="EP267" s="63" t="str">
        <f t="shared" ref="EP267:EP330" si="603">IF(COUNTIF(DX$3:DX$1048576,BO267),BO267,"")</f>
        <v/>
      </c>
      <c r="ER267" s="16" t="str">
        <f>IF(AND(COUNTIF($ET$3:ET267,ET267)=1,ET267&lt;&gt;""),MAX($ER$3:ER266)+1,"")</f>
        <v/>
      </c>
      <c r="ES267" s="16" t="str">
        <f>IF(価格設定!B269="","",価格設定!B269)</f>
        <v/>
      </c>
      <c r="ET267" s="16" t="str">
        <f>IF(価格設定!C269="","",価格設定!C269)</f>
        <v/>
      </c>
      <c r="EV267" s="16" t="str">
        <f t="shared" si="515"/>
        <v/>
      </c>
      <c r="EW267" s="16" t="str">
        <f t="shared" ref="EW267:EW330" si="604">IFERROR(IF(EV267="","",INDEX(ET$3:ET$1048576,MATCH(EV267,ER$3:ER$1048576,0),0)),"")</f>
        <v/>
      </c>
    </row>
    <row r="268" spans="1:153" ht="30" customHeight="1" x14ac:dyDescent="0.2">
      <c r="A268" s="225"/>
      <c r="B268" s="212"/>
      <c r="C268" s="221"/>
      <c r="D268" s="164"/>
      <c r="E268" s="165"/>
      <c r="F268" s="166"/>
      <c r="G268" s="167"/>
      <c r="H268" s="179"/>
      <c r="I268" s="306"/>
      <c r="J268" s="169"/>
      <c r="K268" s="179"/>
      <c r="L268" s="186"/>
      <c r="M268" s="186"/>
      <c r="N268" s="168"/>
      <c r="O268" s="170"/>
      <c r="P268" s="212"/>
      <c r="Q268" s="179" t="str">
        <f>IFERROR(IF(H268="","",IFERROR(INDEX(価格設定!$B$5:$B$1048576,MATCH(H268,価格設定!$B$5:$B$1048576,0),0),INDEX(価格設定!$B$5:$B$1048576,MATCH("*"&amp;H268&amp;"*",価格設定!$B$5:$B$1048576,0),0))),H268)</f>
        <v/>
      </c>
      <c r="R268" s="250" t="str">
        <f>IFERROR(IF(Q268="",IF(K268="","",K268),IF(K268="",IF(INDEX(価格設定!$C$5:$C$1048576,MATCH(Q268,価格設定!$B$5:$B$1048576,0),0)=0,"",INDEX(価格設定!$C$5:$C$1048576,MATCH(Q268,価格設定!$B$5:$B$1048576,0),0)),IF(K268="なし","",K268))),"")</f>
        <v/>
      </c>
      <c r="S268" s="308" t="str">
        <f t="shared" si="516"/>
        <v/>
      </c>
      <c r="T268" s="126" t="str">
        <f>IFERROR(IF(J268="",IF(INDEX(価格設定!$E$5:$R$1048576,MATCH($Q268,価格設定!B$5:B$1048576,0),MATCH($AW268,価格設定!E$1:X$1,1))=0,"",INDEX(価格設定!$E$5:$R$1048576,MATCH($Q268,価格設定!B$5:B$1048576,0),MATCH($AW268,価格設定!E$1:X$1,1))),J268),"")</f>
        <v/>
      </c>
      <c r="U268" s="126" t="str">
        <f t="shared" si="517"/>
        <v/>
      </c>
      <c r="V268" s="132" t="str">
        <f t="shared" si="518"/>
        <v/>
      </c>
      <c r="W268" s="127" t="str">
        <f>IFERROR(IF(OR(T268="",T268&lt;0),"",IFERROR(INDEX(価格設定!E$2:X$3,IF(AND(K268=$K$1,$K$1&lt;&gt;""),ROW(価格設定!$D$3)-1,MATCH(INDEX(価格設定!$D$5:$D$1048576,MATCH(Q268,価格設定!$B$5:$B$1048576,0),0),価格設定!$D$2:$D$3,0)),MATCH($AW268,価格設定!E$1:X$1,1)),INDEX(価格設定!E$2:X$2,0,MATCH($AW268,価格設定!E$1:X$1,1)))),"")</f>
        <v/>
      </c>
      <c r="X268" s="126" t="str">
        <f t="shared" si="509"/>
        <v/>
      </c>
      <c r="Y268" s="128" t="str">
        <f t="shared" si="519"/>
        <v/>
      </c>
      <c r="Z268" s="126" t="str">
        <f t="shared" si="520"/>
        <v/>
      </c>
      <c r="AA268" s="129" t="str">
        <f t="shared" si="521"/>
        <v/>
      </c>
      <c r="AB268" s="126" t="str">
        <f t="shared" si="522"/>
        <v/>
      </c>
      <c r="AC268" s="280" t="str">
        <f t="shared" si="523"/>
        <v/>
      </c>
      <c r="AD268" s="15"/>
      <c r="AE268" s="204" t="str">
        <f>IF(AF268="","",COUNT($AF$3:AF268))</f>
        <v/>
      </c>
      <c r="AF268" s="206" t="str">
        <f t="shared" si="524"/>
        <v/>
      </c>
      <c r="AG268" s="204" t="str">
        <f t="shared" si="525"/>
        <v/>
      </c>
      <c r="AH268" s="204" t="str">
        <f t="shared" si="526"/>
        <v/>
      </c>
      <c r="AI268" s="287"/>
      <c r="AJ268" s="15"/>
      <c r="AK268" s="138" t="str">
        <f t="shared" si="527"/>
        <v/>
      </c>
      <c r="AL268" s="131" t="str">
        <f t="shared" si="528"/>
        <v/>
      </c>
      <c r="AM268" s="131" t="str">
        <f t="shared" si="529"/>
        <v/>
      </c>
      <c r="AN268" s="313" t="str">
        <f t="shared" si="530"/>
        <v/>
      </c>
      <c r="AO268" s="316" t="str">
        <f t="shared" si="531"/>
        <v/>
      </c>
      <c r="AP268" s="18"/>
      <c r="AQ268" s="3" t="str">
        <f>IF(F268="","",MAX($AQ$3:AQ267)+1)</f>
        <v/>
      </c>
      <c r="AR268" s="3" t="str">
        <f>IF(OR(AQ268="",BB268=""),"",MAX($AR$3:AR267)+1)</f>
        <v/>
      </c>
      <c r="AS268" s="3" t="str">
        <f>IF(CQ268="","",RANK(CQ268,CQ$3:CQ$1048576,1)+COUNTIF($CQ$3:CQ268,CQ268)-1)</f>
        <v/>
      </c>
      <c r="AT268" s="21" t="str">
        <f>IF(C268="",IF(OR(AND($H268&lt;&gt;"",C268=""),AND($F267=$F268,$AZ268&lt;&gt;""),COUNTA($H$3:$H$1048576,#REF!,$F$3:$F$1048576)&gt;COUNTA($H$3:$H268,#REF!,$F$3:$F268),$AZ268&lt;&gt;""),INDEX(AT$3:AT$1048576,MATCH(MAX($AQ$3:$AQ267),$AQ$3:$AQ$1048576,0),0),""),C268)</f>
        <v/>
      </c>
      <c r="AU268" s="21" t="str">
        <f>IF(D268="",IF(OR(AND($H268&lt;&gt;"",D268=""),AND($F267=$F268,$AZ268&lt;&gt;""),COUNTA($H$3:$H$1048576,#REF!,$F$3:$F$1048576)&gt;COUNTA($H$3:$H268,#REF!,$F$3:$F268),$AZ268&lt;&gt;""),INDEX(AU$3:AU$1048576,MATCH(MAX($AQ$3:$AQ267),$AQ$3:$AQ$1048576,0),0),""),D268)</f>
        <v/>
      </c>
      <c r="AV268" s="21" t="str">
        <f>IF(E268="",IF(OR(AND($H268&lt;&gt;"",E268=""),AND($F267=$F268,$AZ268&lt;&gt;""),COUNTA($H$3:$H$1048576,#REF!,$F$3:$F$1048576)&gt;COUNTA($H$3:$H268,#REF!,$F$3:$F268),$AZ268&lt;&gt;""),INDEX(AV$3:AV$1048576,MATCH(MAX($AQ$3:$AQ267),$AQ$3:$AQ$1048576,0),0),""),E268)</f>
        <v/>
      </c>
      <c r="AW268" s="24" t="str">
        <f t="shared" si="532"/>
        <v/>
      </c>
      <c r="AX268" s="13" t="str">
        <f t="shared" si="533"/>
        <v/>
      </c>
      <c r="AY268" s="4" t="str">
        <f t="shared" si="534"/>
        <v/>
      </c>
      <c r="AZ268" s="4" t="str">
        <f>IF(AX268="",IF(OR(AND(H268&lt;&gt;"",F268=""),COUNTA($H$3:$H$1048576)&gt;COUNTA($H$3:$H268)),INDEX(AX$3:AX268,MATCH(MAX($AQ$3:AQ268),AQ$3:AQ268,0),0),""),AX268)</f>
        <v/>
      </c>
      <c r="BA268" s="4" t="str">
        <f>IF(AY268="",IF(AND(H268&lt;&gt;"",F268=""),INDEX(AY$3:AY268,MATCH(MAX($AQ$3:AQ268),AQ$3:AQ268,0),0),""),AY268)</f>
        <v/>
      </c>
      <c r="BB268" s="82" t="str">
        <f>IF(BC268="","",RANK(BC268,BC$3:BC$1048576,1)+COUNTIF($BC$3:BC268,BC268)-1)</f>
        <v/>
      </c>
      <c r="BC268" s="139" t="str">
        <f t="shared" si="535"/>
        <v/>
      </c>
      <c r="BD268" s="46" t="str">
        <f t="shared" si="536"/>
        <v/>
      </c>
      <c r="BE268" s="46" t="str">
        <f t="shared" si="537"/>
        <v/>
      </c>
      <c r="BF268" s="46" t="str">
        <f t="shared" si="538"/>
        <v/>
      </c>
      <c r="BG268" s="4" t="str">
        <f t="shared" si="539"/>
        <v/>
      </c>
      <c r="BH268" s="180" t="str">
        <f t="shared" si="540"/>
        <v/>
      </c>
      <c r="BI268" s="16" t="str">
        <f t="shared" si="541"/>
        <v/>
      </c>
      <c r="BJ268" s="52" t="str">
        <f>IF(BI268="","",IF(W268="","",IF(AND(K268=$K$1,$K$1&lt;&gt;""),$BT$2,IFERROR(IF(INDEX(価格設定!$D$5:$D$1048576,MATCH(Q268,価格設定!$B$5:$B$1048576,0),0)=価格設定!$D$3,$BT$2,$BS$2),$BS$2))))</f>
        <v/>
      </c>
      <c r="BK268" s="16" t="str">
        <f>IF(BI268="","",IF(COUNTIF($BI$3:BI268,BI268)=1,1,IF(AND(BI267=BI268,BH268=""),BK267,COUNTIF($BH$3:BH268,BH268))))</f>
        <v/>
      </c>
      <c r="BL268" s="52" t="str">
        <f t="shared" si="542"/>
        <v/>
      </c>
      <c r="BM268" s="52" t="str">
        <f t="shared" si="543"/>
        <v/>
      </c>
      <c r="BN268" s="119" t="str">
        <f t="shared" si="544"/>
        <v/>
      </c>
      <c r="BO268" s="119" t="str">
        <f t="shared" si="545"/>
        <v/>
      </c>
      <c r="BP268" s="17" t="str">
        <f t="shared" si="546"/>
        <v/>
      </c>
      <c r="BQ268" s="17" t="str">
        <f t="shared" si="547"/>
        <v/>
      </c>
      <c r="BR268" s="17" t="str">
        <f>IF(OR(BP268="",COUNTIF($BO$3:BO268,BO268)&lt;&gt;1),"",SUMIF(BO$3:BO$1048576,BO268,BP$3:BP$1048576))</f>
        <v/>
      </c>
      <c r="BS268" s="17" t="str">
        <f t="shared" si="548"/>
        <v/>
      </c>
      <c r="BT268" s="17" t="str">
        <f t="shared" si="549"/>
        <v/>
      </c>
      <c r="BU268" s="17" t="str">
        <f t="shared" si="550"/>
        <v/>
      </c>
      <c r="BV268" s="24" t="str">
        <f t="shared" si="551"/>
        <v/>
      </c>
      <c r="BW268" s="24" t="str">
        <f t="shared" si="552"/>
        <v/>
      </c>
      <c r="BX268" s="24" t="str">
        <f t="shared" si="553"/>
        <v/>
      </c>
      <c r="BY268" s="26" t="str">
        <f t="shared" si="554"/>
        <v/>
      </c>
      <c r="BZ268" s="26" t="str">
        <f t="shared" si="555"/>
        <v/>
      </c>
      <c r="CA268" s="26" t="str">
        <f t="shared" si="556"/>
        <v/>
      </c>
      <c r="CB268" s="66" t="str">
        <f t="shared" si="557"/>
        <v/>
      </c>
      <c r="CC268" s="65" t="str">
        <f t="shared" si="558"/>
        <v/>
      </c>
      <c r="CD268" s="26" t="str">
        <f t="shared" si="559"/>
        <v/>
      </c>
      <c r="CE268" s="26" t="str">
        <f t="shared" si="560"/>
        <v/>
      </c>
      <c r="CF268" s="193" t="str">
        <f t="shared" si="561"/>
        <v/>
      </c>
      <c r="CG268" s="193" t="str">
        <f t="shared" si="562"/>
        <v/>
      </c>
      <c r="CH268" s="26" t="str">
        <f t="shared" si="563"/>
        <v/>
      </c>
      <c r="CI268" s="26" t="str">
        <f t="shared" si="564"/>
        <v/>
      </c>
      <c r="CJ268" s="65" t="str">
        <f t="shared" si="565"/>
        <v/>
      </c>
      <c r="CK268" s="65" t="str">
        <f t="shared" si="566"/>
        <v/>
      </c>
      <c r="CL268" s="64" t="str">
        <f t="shared" si="567"/>
        <v/>
      </c>
      <c r="CM268" s="64" t="str">
        <f t="shared" si="568"/>
        <v/>
      </c>
      <c r="CN268" s="65" t="str">
        <f t="shared" si="569"/>
        <v/>
      </c>
      <c r="CP268" s="63" t="str">
        <f>IF(BH268="","",MAX($CP$3:CP267)+1)</f>
        <v/>
      </c>
      <c r="CQ268" s="24" t="str">
        <f t="shared" si="570"/>
        <v/>
      </c>
      <c r="CR268" s="24" t="str">
        <f t="shared" si="571"/>
        <v/>
      </c>
      <c r="CS268" s="24" t="str">
        <f t="shared" si="572"/>
        <v/>
      </c>
      <c r="CT268" s="58" t="str">
        <f>IF(BO268="","",COUNTIF($BO$3:BO268,BO268)&amp;"@"&amp;BO268)</f>
        <v/>
      </c>
      <c r="CU268" s="16" t="str">
        <f t="shared" si="510"/>
        <v/>
      </c>
      <c r="CV268" s="63" t="str">
        <f t="shared" si="573"/>
        <v/>
      </c>
      <c r="CW268" s="16" t="str">
        <f t="shared" si="574"/>
        <v/>
      </c>
      <c r="CX268" s="16" t="str">
        <f t="shared" si="575"/>
        <v/>
      </c>
      <c r="CY268" s="16" t="str">
        <f t="shared" si="576"/>
        <v/>
      </c>
      <c r="CZ268" s="85" t="str">
        <f t="shared" si="577"/>
        <v/>
      </c>
      <c r="DA268" s="16" t="str">
        <f t="shared" si="578"/>
        <v/>
      </c>
      <c r="DB268" s="16" t="str">
        <f t="shared" si="579"/>
        <v/>
      </c>
      <c r="DC268" s="28" t="str">
        <f>IF(CP268="","",$DC$1&amp;(INDEX(価格設定!D$1:XFD$3,ROW(価格設定!$D$3),MATCH($AW268,価格設定!D$1:XFD$1,1))*100)&amp;"%")</f>
        <v/>
      </c>
      <c r="DD268" s="28" t="str">
        <f>IF(CP268="","",$DD$1&amp;(INDEX(価格設定!D$1:XFD$3,ROW(価格設定!$D$2),MATCH($AW268,価格設定!D$1:XFD$1,1))*100)&amp;"%")</f>
        <v/>
      </c>
      <c r="DE268" s="29" t="str">
        <f t="shared" si="580"/>
        <v/>
      </c>
      <c r="DG268" s="58" t="str">
        <f t="shared" si="581"/>
        <v/>
      </c>
      <c r="DH268" s="58" t="str">
        <f t="shared" si="582"/>
        <v/>
      </c>
      <c r="DI268" s="58" t="str">
        <f t="shared" si="583"/>
        <v/>
      </c>
      <c r="DJ268" s="85" t="str">
        <f t="shared" si="584"/>
        <v/>
      </c>
      <c r="DL268" s="58" t="str">
        <f>IF(COUNTIF(DG$3:DG$1048576,DG268)=COUNTIF($DG$3:$DG268,DG268),DG268,"")</f>
        <v/>
      </c>
      <c r="DM268" s="85" t="str">
        <f t="shared" si="585"/>
        <v/>
      </c>
      <c r="DN268" s="85" t="str">
        <f t="shared" si="511"/>
        <v/>
      </c>
      <c r="DO268" s="85" t="str">
        <f t="shared" si="511"/>
        <v/>
      </c>
      <c r="DP268" s="303"/>
      <c r="DQ268" s="17" t="str">
        <f t="shared" si="512"/>
        <v/>
      </c>
      <c r="DR268" s="17" t="str">
        <f t="shared" si="513"/>
        <v/>
      </c>
      <c r="DS268" s="17" t="str">
        <f t="shared" si="514"/>
        <v/>
      </c>
      <c r="DU268" s="16" t="str">
        <f t="shared" si="586"/>
        <v/>
      </c>
      <c r="DV268" s="16" t="str">
        <f>IF(DU268="","",COUNT($DU$3:DU268))</f>
        <v/>
      </c>
      <c r="DW268" s="16" t="str">
        <f t="shared" si="587"/>
        <v/>
      </c>
      <c r="DX268" s="16" t="str">
        <f t="shared" si="588"/>
        <v/>
      </c>
      <c r="DY268" s="16" t="str">
        <f>IF(DZ268="","",COUNTIF(DZ$3:DZ268,DZ268))</f>
        <v/>
      </c>
      <c r="DZ268" s="16" t="str">
        <f t="shared" si="589"/>
        <v/>
      </c>
      <c r="EA268" s="16" t="str">
        <f t="shared" si="590"/>
        <v/>
      </c>
      <c r="EB268" s="16" t="str">
        <f t="shared" si="591"/>
        <v/>
      </c>
      <c r="EC268" s="16" t="str">
        <f t="shared" si="592"/>
        <v/>
      </c>
      <c r="ED268" s="16" t="str">
        <f t="shared" si="593"/>
        <v/>
      </c>
      <c r="EE268" s="16" t="str">
        <f t="shared" si="594"/>
        <v/>
      </c>
      <c r="EF268" s="16" t="str">
        <f t="shared" si="595"/>
        <v/>
      </c>
      <c r="EG268" s="16" t="str">
        <f t="shared" si="596"/>
        <v/>
      </c>
      <c r="EH268" s="16" t="str">
        <f t="shared" si="597"/>
        <v/>
      </c>
      <c r="EI268" s="16" t="str">
        <f t="shared" si="598"/>
        <v/>
      </c>
      <c r="EJ268" s="16" t="str">
        <f t="shared" si="599"/>
        <v/>
      </c>
      <c r="EK268" s="16" t="str">
        <f t="shared" si="600"/>
        <v/>
      </c>
      <c r="EL268" s="58" t="str">
        <f t="shared" si="601"/>
        <v/>
      </c>
      <c r="EM268" s="58" t="str">
        <f>IF(OR($DZ268="",CR268=""),IF($EL268="","",$EL268),IF(OR(CR268="なし",CR268=0),領収書!$H$1,CR268))</f>
        <v/>
      </c>
      <c r="EN268" s="58" t="str">
        <f>IF(OR($DZ268="",CS268=""),IF($EL268="","",$EL268),IF(OR(CS268="なし",CS268=0),入力!$EN$1,CS268))</f>
        <v/>
      </c>
      <c r="EO268" s="63" t="str">
        <f t="shared" si="602"/>
        <v/>
      </c>
      <c r="EP268" s="63" t="str">
        <f t="shared" si="603"/>
        <v/>
      </c>
      <c r="ER268" s="16" t="str">
        <f>IF(AND(COUNTIF($ET$3:ET268,ET268)=1,ET268&lt;&gt;""),MAX($ER$3:ER267)+1,"")</f>
        <v/>
      </c>
      <c r="ES268" s="16" t="str">
        <f>IF(価格設定!B270="","",価格設定!B270)</f>
        <v/>
      </c>
      <c r="ET268" s="16" t="str">
        <f>IF(価格設定!C270="","",価格設定!C270)</f>
        <v/>
      </c>
      <c r="EV268" s="16" t="str">
        <f t="shared" si="515"/>
        <v/>
      </c>
      <c r="EW268" s="16" t="str">
        <f t="shared" si="604"/>
        <v/>
      </c>
    </row>
    <row r="269" spans="1:153" ht="30" customHeight="1" x14ac:dyDescent="0.2">
      <c r="A269" s="225"/>
      <c r="B269" s="212"/>
      <c r="C269" s="221"/>
      <c r="D269" s="164"/>
      <c r="E269" s="165"/>
      <c r="F269" s="166"/>
      <c r="G269" s="167"/>
      <c r="H269" s="179"/>
      <c r="I269" s="306"/>
      <c r="J269" s="169"/>
      <c r="K269" s="179"/>
      <c r="L269" s="186"/>
      <c r="M269" s="186"/>
      <c r="N269" s="168"/>
      <c r="O269" s="170"/>
      <c r="P269" s="212"/>
      <c r="Q269" s="179" t="str">
        <f>IFERROR(IF(H269="","",IFERROR(INDEX(価格設定!$B$5:$B$1048576,MATCH(H269,価格設定!$B$5:$B$1048576,0),0),INDEX(価格設定!$B$5:$B$1048576,MATCH("*"&amp;H269&amp;"*",価格設定!$B$5:$B$1048576,0),0))),H269)</f>
        <v/>
      </c>
      <c r="R269" s="250" t="str">
        <f>IFERROR(IF(Q269="",IF(K269="","",K269),IF(K269="",IF(INDEX(価格設定!$C$5:$C$1048576,MATCH(Q269,価格設定!$B$5:$B$1048576,0),0)=0,"",INDEX(価格設定!$C$5:$C$1048576,MATCH(Q269,価格設定!$B$5:$B$1048576,0),0)),IF(K269="なし","",K269))),"")</f>
        <v/>
      </c>
      <c r="S269" s="308" t="str">
        <f t="shared" si="516"/>
        <v/>
      </c>
      <c r="T269" s="126" t="str">
        <f>IFERROR(IF(J269="",IF(INDEX(価格設定!$E$5:$R$1048576,MATCH($Q269,価格設定!B$5:B$1048576,0),MATCH($AW269,価格設定!E$1:X$1,1))=0,"",INDEX(価格設定!$E$5:$R$1048576,MATCH($Q269,価格設定!B$5:B$1048576,0),MATCH($AW269,価格設定!E$1:X$1,1))),J269),"")</f>
        <v/>
      </c>
      <c r="U269" s="126" t="str">
        <f t="shared" si="517"/>
        <v/>
      </c>
      <c r="V269" s="132" t="str">
        <f t="shared" si="518"/>
        <v/>
      </c>
      <c r="W269" s="127" t="str">
        <f>IFERROR(IF(OR(T269="",T269&lt;0),"",IFERROR(INDEX(価格設定!E$2:X$3,IF(AND(K269=$K$1,$K$1&lt;&gt;""),ROW(価格設定!$D$3)-1,MATCH(INDEX(価格設定!$D$5:$D$1048576,MATCH(Q269,価格設定!$B$5:$B$1048576,0),0),価格設定!$D$2:$D$3,0)),MATCH($AW269,価格設定!E$1:X$1,1)),INDEX(価格設定!E$2:X$2,0,MATCH($AW269,価格設定!E$1:X$1,1)))),"")</f>
        <v/>
      </c>
      <c r="X269" s="126" t="str">
        <f t="shared" si="509"/>
        <v/>
      </c>
      <c r="Y269" s="128" t="str">
        <f t="shared" si="519"/>
        <v/>
      </c>
      <c r="Z269" s="126" t="str">
        <f t="shared" si="520"/>
        <v/>
      </c>
      <c r="AA269" s="129" t="str">
        <f t="shared" si="521"/>
        <v/>
      </c>
      <c r="AB269" s="126" t="str">
        <f t="shared" si="522"/>
        <v/>
      </c>
      <c r="AC269" s="280" t="str">
        <f t="shared" si="523"/>
        <v/>
      </c>
      <c r="AD269" s="15"/>
      <c r="AE269" s="204" t="str">
        <f>IF(AF269="","",COUNT($AF$3:AF269))</f>
        <v/>
      </c>
      <c r="AF269" s="206" t="str">
        <f t="shared" si="524"/>
        <v/>
      </c>
      <c r="AG269" s="204" t="str">
        <f t="shared" si="525"/>
        <v/>
      </c>
      <c r="AH269" s="204" t="str">
        <f t="shared" si="526"/>
        <v/>
      </c>
      <c r="AI269" s="287"/>
      <c r="AJ269" s="15"/>
      <c r="AK269" s="138" t="str">
        <f t="shared" si="527"/>
        <v/>
      </c>
      <c r="AL269" s="131" t="str">
        <f t="shared" si="528"/>
        <v/>
      </c>
      <c r="AM269" s="131" t="str">
        <f t="shared" si="529"/>
        <v/>
      </c>
      <c r="AN269" s="313" t="str">
        <f t="shared" si="530"/>
        <v/>
      </c>
      <c r="AO269" s="316" t="str">
        <f t="shared" si="531"/>
        <v/>
      </c>
      <c r="AP269" s="18"/>
      <c r="AQ269" s="3" t="str">
        <f>IF(F269="","",MAX($AQ$3:AQ268)+1)</f>
        <v/>
      </c>
      <c r="AR269" s="3" t="str">
        <f>IF(OR(AQ269="",BB269=""),"",MAX($AR$3:AR268)+1)</f>
        <v/>
      </c>
      <c r="AS269" s="3" t="str">
        <f>IF(CQ269="","",RANK(CQ269,CQ$3:CQ$1048576,1)+COUNTIF($CQ$3:CQ269,CQ269)-1)</f>
        <v/>
      </c>
      <c r="AT269" s="21" t="str">
        <f>IF(C269="",IF(OR(AND($H269&lt;&gt;"",C269=""),AND($F268=$F269,$AZ269&lt;&gt;""),COUNTA($H$3:$H$1048576,#REF!,$F$3:$F$1048576)&gt;COUNTA($H$3:$H269,#REF!,$F$3:$F269),$AZ269&lt;&gt;""),INDEX(AT$3:AT$1048576,MATCH(MAX($AQ$3:$AQ268),$AQ$3:$AQ$1048576,0),0),""),C269)</f>
        <v/>
      </c>
      <c r="AU269" s="21" t="str">
        <f>IF(D269="",IF(OR(AND($H269&lt;&gt;"",D269=""),AND($F268=$F269,$AZ269&lt;&gt;""),COUNTA($H$3:$H$1048576,#REF!,$F$3:$F$1048576)&gt;COUNTA($H$3:$H269,#REF!,$F$3:$F269),$AZ269&lt;&gt;""),INDEX(AU$3:AU$1048576,MATCH(MAX($AQ$3:$AQ268),$AQ$3:$AQ$1048576,0),0),""),D269)</f>
        <v/>
      </c>
      <c r="AV269" s="21" t="str">
        <f>IF(E269="",IF(OR(AND($H269&lt;&gt;"",E269=""),AND($F268=$F269,$AZ269&lt;&gt;""),COUNTA($H$3:$H$1048576,#REF!,$F$3:$F$1048576)&gt;COUNTA($H$3:$H269,#REF!,$F$3:$F269),$AZ269&lt;&gt;""),INDEX(AV$3:AV$1048576,MATCH(MAX($AQ$3:$AQ268),$AQ$3:$AQ$1048576,0),0),""),E269)</f>
        <v/>
      </c>
      <c r="AW269" s="24" t="str">
        <f t="shared" si="532"/>
        <v/>
      </c>
      <c r="AX269" s="13" t="str">
        <f t="shared" si="533"/>
        <v/>
      </c>
      <c r="AY269" s="4" t="str">
        <f t="shared" si="534"/>
        <v/>
      </c>
      <c r="AZ269" s="4" t="str">
        <f>IF(AX269="",IF(OR(AND(H269&lt;&gt;"",F269=""),COUNTA($H$3:$H$1048576)&gt;COUNTA($H$3:$H269)),INDEX(AX$3:AX269,MATCH(MAX($AQ$3:AQ269),AQ$3:AQ269,0),0),""),AX269)</f>
        <v/>
      </c>
      <c r="BA269" s="4" t="str">
        <f>IF(AY269="",IF(AND(H269&lt;&gt;"",F269=""),INDEX(AY$3:AY269,MATCH(MAX($AQ$3:AQ269),AQ$3:AQ269,0),0),""),AY269)</f>
        <v/>
      </c>
      <c r="BB269" s="82" t="str">
        <f>IF(BC269="","",RANK(BC269,BC$3:BC$1048576,1)+COUNTIF($BC$3:BC269,BC269)-1)</f>
        <v/>
      </c>
      <c r="BC269" s="139" t="str">
        <f t="shared" si="535"/>
        <v/>
      </c>
      <c r="BD269" s="46" t="str">
        <f t="shared" si="536"/>
        <v/>
      </c>
      <c r="BE269" s="46" t="str">
        <f t="shared" si="537"/>
        <v/>
      </c>
      <c r="BF269" s="46" t="str">
        <f t="shared" si="538"/>
        <v/>
      </c>
      <c r="BG269" s="4" t="str">
        <f t="shared" si="539"/>
        <v/>
      </c>
      <c r="BH269" s="180" t="str">
        <f t="shared" si="540"/>
        <v/>
      </c>
      <c r="BI269" s="16" t="str">
        <f t="shared" si="541"/>
        <v/>
      </c>
      <c r="BJ269" s="52" t="str">
        <f>IF(BI269="","",IF(W269="","",IF(AND(K269=$K$1,$K$1&lt;&gt;""),$BT$2,IFERROR(IF(INDEX(価格設定!$D$5:$D$1048576,MATCH(Q269,価格設定!$B$5:$B$1048576,0),0)=価格設定!$D$3,$BT$2,$BS$2),$BS$2))))</f>
        <v/>
      </c>
      <c r="BK269" s="16" t="str">
        <f>IF(BI269="","",IF(COUNTIF($BI$3:BI269,BI269)=1,1,IF(AND(BI268=BI269,BH269=""),BK268,COUNTIF($BH$3:BH269,BH269))))</f>
        <v/>
      </c>
      <c r="BL269" s="52" t="str">
        <f t="shared" si="542"/>
        <v/>
      </c>
      <c r="BM269" s="52" t="str">
        <f t="shared" si="543"/>
        <v/>
      </c>
      <c r="BN269" s="119" t="str">
        <f t="shared" si="544"/>
        <v/>
      </c>
      <c r="BO269" s="119" t="str">
        <f t="shared" si="545"/>
        <v/>
      </c>
      <c r="BP269" s="17" t="str">
        <f t="shared" si="546"/>
        <v/>
      </c>
      <c r="BQ269" s="17" t="str">
        <f t="shared" si="547"/>
        <v/>
      </c>
      <c r="BR269" s="17" t="str">
        <f>IF(OR(BP269="",COUNTIF($BO$3:BO269,BO269)&lt;&gt;1),"",SUMIF(BO$3:BO$1048576,BO269,BP$3:BP$1048576))</f>
        <v/>
      </c>
      <c r="BS269" s="17" t="str">
        <f t="shared" si="548"/>
        <v/>
      </c>
      <c r="BT269" s="17" t="str">
        <f t="shared" si="549"/>
        <v/>
      </c>
      <c r="BU269" s="17" t="str">
        <f t="shared" si="550"/>
        <v/>
      </c>
      <c r="BV269" s="24" t="str">
        <f t="shared" si="551"/>
        <v/>
      </c>
      <c r="BW269" s="24" t="str">
        <f t="shared" si="552"/>
        <v/>
      </c>
      <c r="BX269" s="24" t="str">
        <f t="shared" si="553"/>
        <v/>
      </c>
      <c r="BY269" s="26" t="str">
        <f t="shared" si="554"/>
        <v/>
      </c>
      <c r="BZ269" s="26" t="str">
        <f t="shared" si="555"/>
        <v/>
      </c>
      <c r="CA269" s="26" t="str">
        <f t="shared" si="556"/>
        <v/>
      </c>
      <c r="CB269" s="66" t="str">
        <f t="shared" si="557"/>
        <v/>
      </c>
      <c r="CC269" s="65" t="str">
        <f t="shared" si="558"/>
        <v/>
      </c>
      <c r="CD269" s="26" t="str">
        <f t="shared" si="559"/>
        <v/>
      </c>
      <c r="CE269" s="26" t="str">
        <f t="shared" si="560"/>
        <v/>
      </c>
      <c r="CF269" s="193" t="str">
        <f t="shared" si="561"/>
        <v/>
      </c>
      <c r="CG269" s="193" t="str">
        <f t="shared" si="562"/>
        <v/>
      </c>
      <c r="CH269" s="26" t="str">
        <f t="shared" si="563"/>
        <v/>
      </c>
      <c r="CI269" s="26" t="str">
        <f t="shared" si="564"/>
        <v/>
      </c>
      <c r="CJ269" s="65" t="str">
        <f t="shared" si="565"/>
        <v/>
      </c>
      <c r="CK269" s="65" t="str">
        <f t="shared" si="566"/>
        <v/>
      </c>
      <c r="CL269" s="64" t="str">
        <f t="shared" si="567"/>
        <v/>
      </c>
      <c r="CM269" s="64" t="str">
        <f t="shared" si="568"/>
        <v/>
      </c>
      <c r="CN269" s="65" t="str">
        <f t="shared" si="569"/>
        <v/>
      </c>
      <c r="CP269" s="63" t="str">
        <f>IF(BH269="","",MAX($CP$3:CP268)+1)</f>
        <v/>
      </c>
      <c r="CQ269" s="24" t="str">
        <f t="shared" si="570"/>
        <v/>
      </c>
      <c r="CR269" s="24" t="str">
        <f t="shared" si="571"/>
        <v/>
      </c>
      <c r="CS269" s="24" t="str">
        <f t="shared" si="572"/>
        <v/>
      </c>
      <c r="CT269" s="58" t="str">
        <f>IF(BO269="","",COUNTIF($BO$3:BO269,BO269)&amp;"@"&amp;BO269)</f>
        <v/>
      </c>
      <c r="CU269" s="16" t="str">
        <f t="shared" si="510"/>
        <v/>
      </c>
      <c r="CV269" s="63" t="str">
        <f t="shared" si="573"/>
        <v/>
      </c>
      <c r="CW269" s="16" t="str">
        <f t="shared" si="574"/>
        <v/>
      </c>
      <c r="CX269" s="16" t="str">
        <f t="shared" si="575"/>
        <v/>
      </c>
      <c r="CY269" s="16" t="str">
        <f t="shared" si="576"/>
        <v/>
      </c>
      <c r="CZ269" s="85" t="str">
        <f t="shared" si="577"/>
        <v/>
      </c>
      <c r="DA269" s="16" t="str">
        <f t="shared" si="578"/>
        <v/>
      </c>
      <c r="DB269" s="16" t="str">
        <f t="shared" si="579"/>
        <v/>
      </c>
      <c r="DC269" s="28" t="str">
        <f>IF(CP269="","",$DC$1&amp;(INDEX(価格設定!D$1:XFD$3,ROW(価格設定!$D$3),MATCH($AW269,価格設定!D$1:XFD$1,1))*100)&amp;"%")</f>
        <v/>
      </c>
      <c r="DD269" s="28" t="str">
        <f>IF(CP269="","",$DD$1&amp;(INDEX(価格設定!D$1:XFD$3,ROW(価格設定!$D$2),MATCH($AW269,価格設定!D$1:XFD$1,1))*100)&amp;"%")</f>
        <v/>
      </c>
      <c r="DE269" s="29" t="str">
        <f t="shared" si="580"/>
        <v/>
      </c>
      <c r="DG269" s="58" t="str">
        <f t="shared" si="581"/>
        <v/>
      </c>
      <c r="DH269" s="58" t="str">
        <f t="shared" si="582"/>
        <v/>
      </c>
      <c r="DI269" s="58" t="str">
        <f t="shared" si="583"/>
        <v/>
      </c>
      <c r="DJ269" s="85" t="str">
        <f t="shared" si="584"/>
        <v/>
      </c>
      <c r="DL269" s="58" t="str">
        <f>IF(COUNTIF(DG$3:DG$1048576,DG269)=COUNTIF($DG$3:$DG269,DG269),DG269,"")</f>
        <v/>
      </c>
      <c r="DM269" s="85" t="str">
        <f t="shared" si="585"/>
        <v/>
      </c>
      <c r="DN269" s="85" t="str">
        <f t="shared" si="511"/>
        <v/>
      </c>
      <c r="DO269" s="85" t="str">
        <f t="shared" si="511"/>
        <v/>
      </c>
      <c r="DP269" s="303"/>
      <c r="DQ269" s="17" t="str">
        <f t="shared" si="512"/>
        <v/>
      </c>
      <c r="DR269" s="17" t="str">
        <f t="shared" si="513"/>
        <v/>
      </c>
      <c r="DS269" s="17" t="str">
        <f t="shared" si="514"/>
        <v/>
      </c>
      <c r="DU269" s="16" t="str">
        <f t="shared" si="586"/>
        <v/>
      </c>
      <c r="DV269" s="16" t="str">
        <f>IF(DU269="","",COUNT($DU$3:DU269))</f>
        <v/>
      </c>
      <c r="DW269" s="16" t="str">
        <f t="shared" si="587"/>
        <v/>
      </c>
      <c r="DX269" s="16" t="str">
        <f t="shared" si="588"/>
        <v/>
      </c>
      <c r="DY269" s="16" t="str">
        <f>IF(DZ269="","",COUNTIF(DZ$3:DZ269,DZ269))</f>
        <v/>
      </c>
      <c r="DZ269" s="16" t="str">
        <f t="shared" si="589"/>
        <v/>
      </c>
      <c r="EA269" s="16" t="str">
        <f t="shared" si="590"/>
        <v/>
      </c>
      <c r="EB269" s="16" t="str">
        <f t="shared" si="591"/>
        <v/>
      </c>
      <c r="EC269" s="16" t="str">
        <f t="shared" si="592"/>
        <v/>
      </c>
      <c r="ED269" s="16" t="str">
        <f t="shared" si="593"/>
        <v/>
      </c>
      <c r="EE269" s="16" t="str">
        <f t="shared" si="594"/>
        <v/>
      </c>
      <c r="EF269" s="16" t="str">
        <f t="shared" si="595"/>
        <v/>
      </c>
      <c r="EG269" s="16" t="str">
        <f t="shared" si="596"/>
        <v/>
      </c>
      <c r="EH269" s="16" t="str">
        <f t="shared" si="597"/>
        <v/>
      </c>
      <c r="EI269" s="16" t="str">
        <f t="shared" si="598"/>
        <v/>
      </c>
      <c r="EJ269" s="16" t="str">
        <f t="shared" si="599"/>
        <v/>
      </c>
      <c r="EK269" s="16" t="str">
        <f t="shared" si="600"/>
        <v/>
      </c>
      <c r="EL269" s="58" t="str">
        <f t="shared" si="601"/>
        <v/>
      </c>
      <c r="EM269" s="58" t="str">
        <f>IF(OR($DZ269="",CR269=""),IF($EL269="","",$EL269),IF(OR(CR269="なし",CR269=0),領収書!$H$1,CR269))</f>
        <v/>
      </c>
      <c r="EN269" s="58" t="str">
        <f>IF(OR($DZ269="",CS269=""),IF($EL269="","",$EL269),IF(OR(CS269="なし",CS269=0),入力!$EN$1,CS269))</f>
        <v/>
      </c>
      <c r="EO269" s="63" t="str">
        <f t="shared" si="602"/>
        <v/>
      </c>
      <c r="EP269" s="63" t="str">
        <f t="shared" si="603"/>
        <v/>
      </c>
      <c r="ER269" s="16" t="str">
        <f>IF(AND(COUNTIF($ET$3:ET269,ET269)=1,ET269&lt;&gt;""),MAX($ER$3:ER268)+1,"")</f>
        <v/>
      </c>
      <c r="ES269" s="16" t="str">
        <f>IF(価格設定!B271="","",価格設定!B271)</f>
        <v/>
      </c>
      <c r="ET269" s="16" t="str">
        <f>IF(価格設定!C271="","",価格設定!C271)</f>
        <v/>
      </c>
      <c r="EV269" s="16" t="str">
        <f t="shared" si="515"/>
        <v/>
      </c>
      <c r="EW269" s="16" t="str">
        <f t="shared" si="604"/>
        <v/>
      </c>
    </row>
    <row r="270" spans="1:153" ht="30" customHeight="1" x14ac:dyDescent="0.2">
      <c r="A270" s="225"/>
      <c r="B270" s="212"/>
      <c r="C270" s="221"/>
      <c r="D270" s="164"/>
      <c r="E270" s="165"/>
      <c r="F270" s="166"/>
      <c r="G270" s="167"/>
      <c r="H270" s="179"/>
      <c r="I270" s="306"/>
      <c r="J270" s="169"/>
      <c r="K270" s="179"/>
      <c r="L270" s="186"/>
      <c r="M270" s="186"/>
      <c r="N270" s="168"/>
      <c r="O270" s="170"/>
      <c r="P270" s="212"/>
      <c r="Q270" s="179" t="str">
        <f>IFERROR(IF(H270="","",IFERROR(INDEX(価格設定!$B$5:$B$1048576,MATCH(H270,価格設定!$B$5:$B$1048576,0),0),INDEX(価格設定!$B$5:$B$1048576,MATCH("*"&amp;H270&amp;"*",価格設定!$B$5:$B$1048576,0),0))),H270)</f>
        <v/>
      </c>
      <c r="R270" s="250" t="str">
        <f>IFERROR(IF(Q270="",IF(K270="","",K270),IF(K270="",IF(INDEX(価格設定!$C$5:$C$1048576,MATCH(Q270,価格設定!$B$5:$B$1048576,0),0)=0,"",INDEX(価格設定!$C$5:$C$1048576,MATCH(Q270,価格設定!$B$5:$B$1048576,0),0)),IF(K270="なし","",K270))),"")</f>
        <v/>
      </c>
      <c r="S270" s="308" t="str">
        <f t="shared" si="516"/>
        <v/>
      </c>
      <c r="T270" s="126" t="str">
        <f>IFERROR(IF(J270="",IF(INDEX(価格設定!$E$5:$R$1048576,MATCH($Q270,価格設定!B$5:B$1048576,0),MATCH($AW270,価格設定!E$1:X$1,1))=0,"",INDEX(価格設定!$E$5:$R$1048576,MATCH($Q270,価格設定!B$5:B$1048576,0),MATCH($AW270,価格設定!E$1:X$1,1))),J270),"")</f>
        <v/>
      </c>
      <c r="U270" s="126" t="str">
        <f t="shared" si="517"/>
        <v/>
      </c>
      <c r="V270" s="132" t="str">
        <f t="shared" si="518"/>
        <v/>
      </c>
      <c r="W270" s="127" t="str">
        <f>IFERROR(IF(OR(T270="",T270&lt;0),"",IFERROR(INDEX(価格設定!E$2:X$3,IF(AND(K270=$K$1,$K$1&lt;&gt;""),ROW(価格設定!$D$3)-1,MATCH(INDEX(価格設定!$D$5:$D$1048576,MATCH(Q270,価格設定!$B$5:$B$1048576,0),0),価格設定!$D$2:$D$3,0)),MATCH($AW270,価格設定!E$1:X$1,1)),INDEX(価格設定!E$2:X$2,0,MATCH($AW270,価格設定!E$1:X$1,1)))),"")</f>
        <v/>
      </c>
      <c r="X270" s="126" t="str">
        <f t="shared" si="509"/>
        <v/>
      </c>
      <c r="Y270" s="128" t="str">
        <f t="shared" si="519"/>
        <v/>
      </c>
      <c r="Z270" s="126" t="str">
        <f t="shared" si="520"/>
        <v/>
      </c>
      <c r="AA270" s="129" t="str">
        <f t="shared" si="521"/>
        <v/>
      </c>
      <c r="AB270" s="126" t="str">
        <f t="shared" si="522"/>
        <v/>
      </c>
      <c r="AC270" s="280" t="str">
        <f t="shared" si="523"/>
        <v/>
      </c>
      <c r="AD270" s="15"/>
      <c r="AE270" s="204" t="str">
        <f>IF(AF270="","",COUNT($AF$3:AF270))</f>
        <v/>
      </c>
      <c r="AF270" s="206" t="str">
        <f t="shared" si="524"/>
        <v/>
      </c>
      <c r="AG270" s="204" t="str">
        <f t="shared" si="525"/>
        <v/>
      </c>
      <c r="AH270" s="204" t="str">
        <f t="shared" si="526"/>
        <v/>
      </c>
      <c r="AI270" s="287"/>
      <c r="AJ270" s="15"/>
      <c r="AK270" s="138" t="str">
        <f t="shared" si="527"/>
        <v/>
      </c>
      <c r="AL270" s="131" t="str">
        <f t="shared" si="528"/>
        <v/>
      </c>
      <c r="AM270" s="131" t="str">
        <f t="shared" si="529"/>
        <v/>
      </c>
      <c r="AN270" s="313" t="str">
        <f t="shared" si="530"/>
        <v/>
      </c>
      <c r="AO270" s="316" t="str">
        <f t="shared" si="531"/>
        <v/>
      </c>
      <c r="AP270" s="18"/>
      <c r="AQ270" s="3" t="str">
        <f>IF(F270="","",MAX($AQ$3:AQ269)+1)</f>
        <v/>
      </c>
      <c r="AR270" s="3" t="str">
        <f>IF(OR(AQ270="",BB270=""),"",MAX($AR$3:AR269)+1)</f>
        <v/>
      </c>
      <c r="AS270" s="3" t="str">
        <f>IF(CQ270="","",RANK(CQ270,CQ$3:CQ$1048576,1)+COUNTIF($CQ$3:CQ270,CQ270)-1)</f>
        <v/>
      </c>
      <c r="AT270" s="21" t="str">
        <f>IF(C270="",IF(OR(AND($H270&lt;&gt;"",C270=""),AND($F269=$F270,$AZ270&lt;&gt;""),COUNTA($H$3:$H$1048576,#REF!,$F$3:$F$1048576)&gt;COUNTA($H$3:$H270,#REF!,$F$3:$F270),$AZ270&lt;&gt;""),INDEX(AT$3:AT$1048576,MATCH(MAX($AQ$3:$AQ269),$AQ$3:$AQ$1048576,0),0),""),C270)</f>
        <v/>
      </c>
      <c r="AU270" s="21" t="str">
        <f>IF(D270="",IF(OR(AND($H270&lt;&gt;"",D270=""),AND($F269=$F270,$AZ270&lt;&gt;""),COUNTA($H$3:$H$1048576,#REF!,$F$3:$F$1048576)&gt;COUNTA($H$3:$H270,#REF!,$F$3:$F270),$AZ270&lt;&gt;""),INDEX(AU$3:AU$1048576,MATCH(MAX($AQ$3:$AQ269),$AQ$3:$AQ$1048576,0),0),""),D270)</f>
        <v/>
      </c>
      <c r="AV270" s="21" t="str">
        <f>IF(E270="",IF(OR(AND($H270&lt;&gt;"",E270=""),AND($F269=$F270,$AZ270&lt;&gt;""),COUNTA($H$3:$H$1048576,#REF!,$F$3:$F$1048576)&gt;COUNTA($H$3:$H270,#REF!,$F$3:$F270),$AZ270&lt;&gt;""),INDEX(AV$3:AV$1048576,MATCH(MAX($AQ$3:$AQ269),$AQ$3:$AQ$1048576,0),0),""),E270)</f>
        <v/>
      </c>
      <c r="AW270" s="24" t="str">
        <f t="shared" si="532"/>
        <v/>
      </c>
      <c r="AX270" s="13" t="str">
        <f t="shared" si="533"/>
        <v/>
      </c>
      <c r="AY270" s="4" t="str">
        <f t="shared" si="534"/>
        <v/>
      </c>
      <c r="AZ270" s="4" t="str">
        <f>IF(AX270="",IF(OR(AND(H270&lt;&gt;"",F270=""),COUNTA($H$3:$H$1048576)&gt;COUNTA($H$3:$H270)),INDEX(AX$3:AX270,MATCH(MAX($AQ$3:AQ270),AQ$3:AQ270,0),0),""),AX270)</f>
        <v/>
      </c>
      <c r="BA270" s="4" t="str">
        <f>IF(AY270="",IF(AND(H270&lt;&gt;"",F270=""),INDEX(AY$3:AY270,MATCH(MAX($AQ$3:AQ270),AQ$3:AQ270,0),0),""),AY270)</f>
        <v/>
      </c>
      <c r="BB270" s="82" t="str">
        <f>IF(BC270="","",RANK(BC270,BC$3:BC$1048576,1)+COUNTIF($BC$3:BC270,BC270)-1)</f>
        <v/>
      </c>
      <c r="BC270" s="139" t="str">
        <f t="shared" si="535"/>
        <v/>
      </c>
      <c r="BD270" s="46" t="str">
        <f t="shared" si="536"/>
        <v/>
      </c>
      <c r="BE270" s="46" t="str">
        <f t="shared" si="537"/>
        <v/>
      </c>
      <c r="BF270" s="46" t="str">
        <f t="shared" si="538"/>
        <v/>
      </c>
      <c r="BG270" s="4" t="str">
        <f t="shared" si="539"/>
        <v/>
      </c>
      <c r="BH270" s="180" t="str">
        <f t="shared" si="540"/>
        <v/>
      </c>
      <c r="BI270" s="16" t="str">
        <f t="shared" si="541"/>
        <v/>
      </c>
      <c r="BJ270" s="52" t="str">
        <f>IF(BI270="","",IF(W270="","",IF(AND(K270=$K$1,$K$1&lt;&gt;""),$BT$2,IFERROR(IF(INDEX(価格設定!$D$5:$D$1048576,MATCH(Q270,価格設定!$B$5:$B$1048576,0),0)=価格設定!$D$3,$BT$2,$BS$2),$BS$2))))</f>
        <v/>
      </c>
      <c r="BK270" s="16" t="str">
        <f>IF(BI270="","",IF(COUNTIF($BI$3:BI270,BI270)=1,1,IF(AND(BI269=BI270,BH270=""),BK269,COUNTIF($BH$3:BH270,BH270))))</f>
        <v/>
      </c>
      <c r="BL270" s="52" t="str">
        <f t="shared" si="542"/>
        <v/>
      </c>
      <c r="BM270" s="52" t="str">
        <f t="shared" si="543"/>
        <v/>
      </c>
      <c r="BN270" s="119" t="str">
        <f t="shared" si="544"/>
        <v/>
      </c>
      <c r="BO270" s="119" t="str">
        <f t="shared" si="545"/>
        <v/>
      </c>
      <c r="BP270" s="17" t="str">
        <f t="shared" si="546"/>
        <v/>
      </c>
      <c r="BQ270" s="17" t="str">
        <f t="shared" si="547"/>
        <v/>
      </c>
      <c r="BR270" s="17" t="str">
        <f>IF(OR(BP270="",COUNTIF($BO$3:BO270,BO270)&lt;&gt;1),"",SUMIF(BO$3:BO$1048576,BO270,BP$3:BP$1048576))</f>
        <v/>
      </c>
      <c r="BS270" s="17" t="str">
        <f t="shared" si="548"/>
        <v/>
      </c>
      <c r="BT270" s="17" t="str">
        <f t="shared" si="549"/>
        <v/>
      </c>
      <c r="BU270" s="17" t="str">
        <f t="shared" si="550"/>
        <v/>
      </c>
      <c r="BV270" s="24" t="str">
        <f t="shared" si="551"/>
        <v/>
      </c>
      <c r="BW270" s="24" t="str">
        <f t="shared" si="552"/>
        <v/>
      </c>
      <c r="BX270" s="24" t="str">
        <f t="shared" si="553"/>
        <v/>
      </c>
      <c r="BY270" s="26" t="str">
        <f t="shared" si="554"/>
        <v/>
      </c>
      <c r="BZ270" s="26" t="str">
        <f t="shared" si="555"/>
        <v/>
      </c>
      <c r="CA270" s="26" t="str">
        <f t="shared" si="556"/>
        <v/>
      </c>
      <c r="CB270" s="66" t="str">
        <f t="shared" si="557"/>
        <v/>
      </c>
      <c r="CC270" s="65" t="str">
        <f t="shared" si="558"/>
        <v/>
      </c>
      <c r="CD270" s="26" t="str">
        <f t="shared" si="559"/>
        <v/>
      </c>
      <c r="CE270" s="26" t="str">
        <f t="shared" si="560"/>
        <v/>
      </c>
      <c r="CF270" s="193" t="str">
        <f t="shared" si="561"/>
        <v/>
      </c>
      <c r="CG270" s="193" t="str">
        <f t="shared" si="562"/>
        <v/>
      </c>
      <c r="CH270" s="26" t="str">
        <f t="shared" si="563"/>
        <v/>
      </c>
      <c r="CI270" s="26" t="str">
        <f t="shared" si="564"/>
        <v/>
      </c>
      <c r="CJ270" s="65" t="str">
        <f t="shared" si="565"/>
        <v/>
      </c>
      <c r="CK270" s="65" t="str">
        <f t="shared" si="566"/>
        <v/>
      </c>
      <c r="CL270" s="64" t="str">
        <f t="shared" si="567"/>
        <v/>
      </c>
      <c r="CM270" s="64" t="str">
        <f t="shared" si="568"/>
        <v/>
      </c>
      <c r="CN270" s="65" t="str">
        <f t="shared" si="569"/>
        <v/>
      </c>
      <c r="CP270" s="63" t="str">
        <f>IF(BH270="","",MAX($CP$3:CP269)+1)</f>
        <v/>
      </c>
      <c r="CQ270" s="24" t="str">
        <f t="shared" si="570"/>
        <v/>
      </c>
      <c r="CR270" s="24" t="str">
        <f t="shared" si="571"/>
        <v/>
      </c>
      <c r="CS270" s="24" t="str">
        <f t="shared" si="572"/>
        <v/>
      </c>
      <c r="CT270" s="58" t="str">
        <f>IF(BO270="","",COUNTIF($BO$3:BO270,BO270)&amp;"@"&amp;BO270)</f>
        <v/>
      </c>
      <c r="CU270" s="16" t="str">
        <f t="shared" si="510"/>
        <v/>
      </c>
      <c r="CV270" s="63" t="str">
        <f t="shared" si="573"/>
        <v/>
      </c>
      <c r="CW270" s="16" t="str">
        <f t="shared" si="574"/>
        <v/>
      </c>
      <c r="CX270" s="16" t="str">
        <f t="shared" si="575"/>
        <v/>
      </c>
      <c r="CY270" s="16" t="str">
        <f t="shared" si="576"/>
        <v/>
      </c>
      <c r="CZ270" s="85" t="str">
        <f t="shared" si="577"/>
        <v/>
      </c>
      <c r="DA270" s="16" t="str">
        <f t="shared" si="578"/>
        <v/>
      </c>
      <c r="DB270" s="16" t="str">
        <f t="shared" si="579"/>
        <v/>
      </c>
      <c r="DC270" s="28" t="str">
        <f>IF(CP270="","",$DC$1&amp;(INDEX(価格設定!D$1:XFD$3,ROW(価格設定!$D$3),MATCH($AW270,価格設定!D$1:XFD$1,1))*100)&amp;"%")</f>
        <v/>
      </c>
      <c r="DD270" s="28" t="str">
        <f>IF(CP270="","",$DD$1&amp;(INDEX(価格設定!D$1:XFD$3,ROW(価格設定!$D$2),MATCH($AW270,価格設定!D$1:XFD$1,1))*100)&amp;"%")</f>
        <v/>
      </c>
      <c r="DE270" s="29" t="str">
        <f t="shared" si="580"/>
        <v/>
      </c>
      <c r="DG270" s="58" t="str">
        <f t="shared" si="581"/>
        <v/>
      </c>
      <c r="DH270" s="58" t="str">
        <f t="shared" si="582"/>
        <v/>
      </c>
      <c r="DI270" s="58" t="str">
        <f t="shared" si="583"/>
        <v/>
      </c>
      <c r="DJ270" s="85" t="str">
        <f t="shared" si="584"/>
        <v/>
      </c>
      <c r="DL270" s="58" t="str">
        <f>IF(COUNTIF(DG$3:DG$1048576,DG270)=COUNTIF($DG$3:$DG270,DG270),DG270,"")</f>
        <v/>
      </c>
      <c r="DM270" s="85" t="str">
        <f t="shared" si="585"/>
        <v/>
      </c>
      <c r="DN270" s="85" t="str">
        <f t="shared" si="511"/>
        <v/>
      </c>
      <c r="DO270" s="85" t="str">
        <f t="shared" si="511"/>
        <v/>
      </c>
      <c r="DP270" s="303"/>
      <c r="DQ270" s="17" t="str">
        <f t="shared" si="512"/>
        <v/>
      </c>
      <c r="DR270" s="17" t="str">
        <f t="shared" si="513"/>
        <v/>
      </c>
      <c r="DS270" s="17" t="str">
        <f t="shared" si="514"/>
        <v/>
      </c>
      <c r="DU270" s="16" t="str">
        <f t="shared" si="586"/>
        <v/>
      </c>
      <c r="DV270" s="16" t="str">
        <f>IF(DU270="","",COUNT($DU$3:DU270))</f>
        <v/>
      </c>
      <c r="DW270" s="16" t="str">
        <f t="shared" si="587"/>
        <v/>
      </c>
      <c r="DX270" s="16" t="str">
        <f t="shared" si="588"/>
        <v/>
      </c>
      <c r="DY270" s="16" t="str">
        <f>IF(DZ270="","",COUNTIF(DZ$3:DZ270,DZ270))</f>
        <v/>
      </c>
      <c r="DZ270" s="16" t="str">
        <f t="shared" si="589"/>
        <v/>
      </c>
      <c r="EA270" s="16" t="str">
        <f t="shared" si="590"/>
        <v/>
      </c>
      <c r="EB270" s="16" t="str">
        <f t="shared" si="591"/>
        <v/>
      </c>
      <c r="EC270" s="16" t="str">
        <f t="shared" si="592"/>
        <v/>
      </c>
      <c r="ED270" s="16" t="str">
        <f t="shared" si="593"/>
        <v/>
      </c>
      <c r="EE270" s="16" t="str">
        <f t="shared" si="594"/>
        <v/>
      </c>
      <c r="EF270" s="16" t="str">
        <f t="shared" si="595"/>
        <v/>
      </c>
      <c r="EG270" s="16" t="str">
        <f t="shared" si="596"/>
        <v/>
      </c>
      <c r="EH270" s="16" t="str">
        <f t="shared" si="597"/>
        <v/>
      </c>
      <c r="EI270" s="16" t="str">
        <f t="shared" si="598"/>
        <v/>
      </c>
      <c r="EJ270" s="16" t="str">
        <f t="shared" si="599"/>
        <v/>
      </c>
      <c r="EK270" s="16" t="str">
        <f t="shared" si="600"/>
        <v/>
      </c>
      <c r="EL270" s="58" t="str">
        <f t="shared" si="601"/>
        <v/>
      </c>
      <c r="EM270" s="58" t="str">
        <f>IF(OR($DZ270="",CR270=""),IF($EL270="","",$EL270),IF(OR(CR270="なし",CR270=0),領収書!$H$1,CR270))</f>
        <v/>
      </c>
      <c r="EN270" s="58" t="str">
        <f>IF(OR($DZ270="",CS270=""),IF($EL270="","",$EL270),IF(OR(CS270="なし",CS270=0),入力!$EN$1,CS270))</f>
        <v/>
      </c>
      <c r="EO270" s="63" t="str">
        <f t="shared" si="602"/>
        <v/>
      </c>
      <c r="EP270" s="63" t="str">
        <f t="shared" si="603"/>
        <v/>
      </c>
      <c r="ER270" s="16" t="str">
        <f>IF(AND(COUNTIF($ET$3:ET270,ET270)=1,ET270&lt;&gt;""),MAX($ER$3:ER269)+1,"")</f>
        <v/>
      </c>
      <c r="ES270" s="16" t="str">
        <f>IF(価格設定!B272="","",価格設定!B272)</f>
        <v/>
      </c>
      <c r="ET270" s="16" t="str">
        <f>IF(価格設定!C272="","",価格設定!C272)</f>
        <v/>
      </c>
      <c r="EV270" s="16" t="str">
        <f t="shared" si="515"/>
        <v/>
      </c>
      <c r="EW270" s="16" t="str">
        <f t="shared" si="604"/>
        <v/>
      </c>
    </row>
    <row r="271" spans="1:153" ht="30" customHeight="1" x14ac:dyDescent="0.2">
      <c r="A271" s="225"/>
      <c r="B271" s="212"/>
      <c r="C271" s="221"/>
      <c r="D271" s="164"/>
      <c r="E271" s="165"/>
      <c r="F271" s="166"/>
      <c r="G271" s="167"/>
      <c r="H271" s="179"/>
      <c r="I271" s="306"/>
      <c r="J271" s="169"/>
      <c r="K271" s="179"/>
      <c r="L271" s="186"/>
      <c r="M271" s="186"/>
      <c r="N271" s="168"/>
      <c r="O271" s="170"/>
      <c r="P271" s="212"/>
      <c r="Q271" s="179" t="str">
        <f>IFERROR(IF(H271="","",IFERROR(INDEX(価格設定!$B$5:$B$1048576,MATCH(H271,価格設定!$B$5:$B$1048576,0),0),INDEX(価格設定!$B$5:$B$1048576,MATCH("*"&amp;H271&amp;"*",価格設定!$B$5:$B$1048576,0),0))),H271)</f>
        <v/>
      </c>
      <c r="R271" s="250" t="str">
        <f>IFERROR(IF(Q271="",IF(K271="","",K271),IF(K271="",IF(INDEX(価格設定!$C$5:$C$1048576,MATCH(Q271,価格設定!$B$5:$B$1048576,0),0)=0,"",INDEX(価格設定!$C$5:$C$1048576,MATCH(Q271,価格設定!$B$5:$B$1048576,0),0)),IF(K271="なし","",K271))),"")</f>
        <v/>
      </c>
      <c r="S271" s="308" t="str">
        <f t="shared" si="516"/>
        <v/>
      </c>
      <c r="T271" s="126" t="str">
        <f>IFERROR(IF(J271="",IF(INDEX(価格設定!$E$5:$R$1048576,MATCH($Q271,価格設定!B$5:B$1048576,0),MATCH($AW271,価格設定!E$1:X$1,1))=0,"",INDEX(価格設定!$E$5:$R$1048576,MATCH($Q271,価格設定!B$5:B$1048576,0),MATCH($AW271,価格設定!E$1:X$1,1))),J271),"")</f>
        <v/>
      </c>
      <c r="U271" s="126" t="str">
        <f t="shared" si="517"/>
        <v/>
      </c>
      <c r="V271" s="132" t="str">
        <f t="shared" si="518"/>
        <v/>
      </c>
      <c r="W271" s="127" t="str">
        <f>IFERROR(IF(OR(T271="",T271&lt;0),"",IFERROR(INDEX(価格設定!E$2:X$3,IF(AND(K271=$K$1,$K$1&lt;&gt;""),ROW(価格設定!$D$3)-1,MATCH(INDEX(価格設定!$D$5:$D$1048576,MATCH(Q271,価格設定!$B$5:$B$1048576,0),0),価格設定!$D$2:$D$3,0)),MATCH($AW271,価格設定!E$1:X$1,1)),INDEX(価格設定!E$2:X$2,0,MATCH($AW271,価格設定!E$1:X$1,1)))),"")</f>
        <v/>
      </c>
      <c r="X271" s="126" t="str">
        <f t="shared" si="509"/>
        <v/>
      </c>
      <c r="Y271" s="128" t="str">
        <f t="shared" si="519"/>
        <v/>
      </c>
      <c r="Z271" s="126" t="str">
        <f t="shared" si="520"/>
        <v/>
      </c>
      <c r="AA271" s="129" t="str">
        <f t="shared" si="521"/>
        <v/>
      </c>
      <c r="AB271" s="126" t="str">
        <f t="shared" si="522"/>
        <v/>
      </c>
      <c r="AC271" s="280" t="str">
        <f t="shared" si="523"/>
        <v/>
      </c>
      <c r="AD271" s="15"/>
      <c r="AE271" s="204" t="str">
        <f>IF(AF271="","",COUNT($AF$3:AF271))</f>
        <v/>
      </c>
      <c r="AF271" s="206" t="str">
        <f t="shared" si="524"/>
        <v/>
      </c>
      <c r="AG271" s="204" t="str">
        <f t="shared" si="525"/>
        <v/>
      </c>
      <c r="AH271" s="204" t="str">
        <f t="shared" si="526"/>
        <v/>
      </c>
      <c r="AI271" s="287"/>
      <c r="AJ271" s="15"/>
      <c r="AK271" s="138" t="str">
        <f t="shared" si="527"/>
        <v/>
      </c>
      <c r="AL271" s="131" t="str">
        <f t="shared" si="528"/>
        <v/>
      </c>
      <c r="AM271" s="131" t="str">
        <f t="shared" si="529"/>
        <v/>
      </c>
      <c r="AN271" s="313" t="str">
        <f t="shared" si="530"/>
        <v/>
      </c>
      <c r="AO271" s="316" t="str">
        <f t="shared" si="531"/>
        <v/>
      </c>
      <c r="AP271" s="18"/>
      <c r="AQ271" s="3" t="str">
        <f>IF(F271="","",MAX($AQ$3:AQ270)+1)</f>
        <v/>
      </c>
      <c r="AR271" s="3" t="str">
        <f>IF(OR(AQ271="",BB271=""),"",MAX($AR$3:AR270)+1)</f>
        <v/>
      </c>
      <c r="AS271" s="3" t="str">
        <f>IF(CQ271="","",RANK(CQ271,CQ$3:CQ$1048576,1)+COUNTIF($CQ$3:CQ271,CQ271)-1)</f>
        <v/>
      </c>
      <c r="AT271" s="21" t="str">
        <f>IF(C271="",IF(OR(AND($H271&lt;&gt;"",C271=""),AND($F270=$F271,$AZ271&lt;&gt;""),COUNTA($H$3:$H$1048576,#REF!,$F$3:$F$1048576)&gt;COUNTA($H$3:$H271,#REF!,$F$3:$F271),$AZ271&lt;&gt;""),INDEX(AT$3:AT$1048576,MATCH(MAX($AQ$3:$AQ270),$AQ$3:$AQ$1048576,0),0),""),C271)</f>
        <v/>
      </c>
      <c r="AU271" s="21" t="str">
        <f>IF(D271="",IF(OR(AND($H271&lt;&gt;"",D271=""),AND($F270=$F271,$AZ271&lt;&gt;""),COUNTA($H$3:$H$1048576,#REF!,$F$3:$F$1048576)&gt;COUNTA($H$3:$H271,#REF!,$F$3:$F271),$AZ271&lt;&gt;""),INDEX(AU$3:AU$1048576,MATCH(MAX($AQ$3:$AQ270),$AQ$3:$AQ$1048576,0),0),""),D271)</f>
        <v/>
      </c>
      <c r="AV271" s="21" t="str">
        <f>IF(E271="",IF(OR(AND($H271&lt;&gt;"",E271=""),AND($F270=$F271,$AZ271&lt;&gt;""),COUNTA($H$3:$H$1048576,#REF!,$F$3:$F$1048576)&gt;COUNTA($H$3:$H271,#REF!,$F$3:$F271),$AZ271&lt;&gt;""),INDEX(AV$3:AV$1048576,MATCH(MAX($AQ$3:$AQ270),$AQ$3:$AQ$1048576,0),0),""),E271)</f>
        <v/>
      </c>
      <c r="AW271" s="24" t="str">
        <f t="shared" si="532"/>
        <v/>
      </c>
      <c r="AX271" s="13" t="str">
        <f t="shared" si="533"/>
        <v/>
      </c>
      <c r="AY271" s="4" t="str">
        <f t="shared" si="534"/>
        <v/>
      </c>
      <c r="AZ271" s="4" t="str">
        <f>IF(AX271="",IF(OR(AND(H271&lt;&gt;"",F271=""),COUNTA($H$3:$H$1048576)&gt;COUNTA($H$3:$H271)),INDEX(AX$3:AX271,MATCH(MAX($AQ$3:AQ271),AQ$3:AQ271,0),0),""),AX271)</f>
        <v/>
      </c>
      <c r="BA271" s="4" t="str">
        <f>IF(AY271="",IF(AND(H271&lt;&gt;"",F271=""),INDEX(AY$3:AY271,MATCH(MAX($AQ$3:AQ271),AQ$3:AQ271,0),0),""),AY271)</f>
        <v/>
      </c>
      <c r="BB271" s="82" t="str">
        <f>IF(BC271="","",RANK(BC271,BC$3:BC$1048576,1)+COUNTIF($BC$3:BC271,BC271)-1)</f>
        <v/>
      </c>
      <c r="BC271" s="139" t="str">
        <f t="shared" si="535"/>
        <v/>
      </c>
      <c r="BD271" s="46" t="str">
        <f t="shared" si="536"/>
        <v/>
      </c>
      <c r="BE271" s="46" t="str">
        <f t="shared" si="537"/>
        <v/>
      </c>
      <c r="BF271" s="46" t="str">
        <f t="shared" si="538"/>
        <v/>
      </c>
      <c r="BG271" s="4" t="str">
        <f t="shared" si="539"/>
        <v/>
      </c>
      <c r="BH271" s="180" t="str">
        <f t="shared" si="540"/>
        <v/>
      </c>
      <c r="BI271" s="16" t="str">
        <f t="shared" si="541"/>
        <v/>
      </c>
      <c r="BJ271" s="52" t="str">
        <f>IF(BI271="","",IF(W271="","",IF(AND(K271=$K$1,$K$1&lt;&gt;""),$BT$2,IFERROR(IF(INDEX(価格設定!$D$5:$D$1048576,MATCH(Q271,価格設定!$B$5:$B$1048576,0),0)=価格設定!$D$3,$BT$2,$BS$2),$BS$2))))</f>
        <v/>
      </c>
      <c r="BK271" s="16" t="str">
        <f>IF(BI271="","",IF(COUNTIF($BI$3:BI271,BI271)=1,1,IF(AND(BI270=BI271,BH271=""),BK270,COUNTIF($BH$3:BH271,BH271))))</f>
        <v/>
      </c>
      <c r="BL271" s="52" t="str">
        <f t="shared" si="542"/>
        <v/>
      </c>
      <c r="BM271" s="52" t="str">
        <f t="shared" si="543"/>
        <v/>
      </c>
      <c r="BN271" s="119" t="str">
        <f t="shared" si="544"/>
        <v/>
      </c>
      <c r="BO271" s="119" t="str">
        <f t="shared" si="545"/>
        <v/>
      </c>
      <c r="BP271" s="17" t="str">
        <f t="shared" si="546"/>
        <v/>
      </c>
      <c r="BQ271" s="17" t="str">
        <f t="shared" si="547"/>
        <v/>
      </c>
      <c r="BR271" s="17" t="str">
        <f>IF(OR(BP271="",COUNTIF($BO$3:BO271,BO271)&lt;&gt;1),"",SUMIF(BO$3:BO$1048576,BO271,BP$3:BP$1048576))</f>
        <v/>
      </c>
      <c r="BS271" s="17" t="str">
        <f t="shared" si="548"/>
        <v/>
      </c>
      <c r="BT271" s="17" t="str">
        <f t="shared" si="549"/>
        <v/>
      </c>
      <c r="BU271" s="17" t="str">
        <f t="shared" si="550"/>
        <v/>
      </c>
      <c r="BV271" s="24" t="str">
        <f t="shared" si="551"/>
        <v/>
      </c>
      <c r="BW271" s="24" t="str">
        <f t="shared" si="552"/>
        <v/>
      </c>
      <c r="BX271" s="24" t="str">
        <f t="shared" si="553"/>
        <v/>
      </c>
      <c r="BY271" s="26" t="str">
        <f t="shared" si="554"/>
        <v/>
      </c>
      <c r="BZ271" s="26" t="str">
        <f t="shared" si="555"/>
        <v/>
      </c>
      <c r="CA271" s="26" t="str">
        <f t="shared" si="556"/>
        <v/>
      </c>
      <c r="CB271" s="66" t="str">
        <f t="shared" si="557"/>
        <v/>
      </c>
      <c r="CC271" s="65" t="str">
        <f t="shared" si="558"/>
        <v/>
      </c>
      <c r="CD271" s="26" t="str">
        <f t="shared" si="559"/>
        <v/>
      </c>
      <c r="CE271" s="26" t="str">
        <f t="shared" si="560"/>
        <v/>
      </c>
      <c r="CF271" s="193" t="str">
        <f t="shared" si="561"/>
        <v/>
      </c>
      <c r="CG271" s="193" t="str">
        <f t="shared" si="562"/>
        <v/>
      </c>
      <c r="CH271" s="26" t="str">
        <f t="shared" si="563"/>
        <v/>
      </c>
      <c r="CI271" s="26" t="str">
        <f t="shared" si="564"/>
        <v/>
      </c>
      <c r="CJ271" s="65" t="str">
        <f t="shared" si="565"/>
        <v/>
      </c>
      <c r="CK271" s="65" t="str">
        <f t="shared" si="566"/>
        <v/>
      </c>
      <c r="CL271" s="64" t="str">
        <f t="shared" si="567"/>
        <v/>
      </c>
      <c r="CM271" s="64" t="str">
        <f t="shared" si="568"/>
        <v/>
      </c>
      <c r="CN271" s="65" t="str">
        <f t="shared" si="569"/>
        <v/>
      </c>
      <c r="CP271" s="63" t="str">
        <f>IF(BH271="","",MAX($CP$3:CP270)+1)</f>
        <v/>
      </c>
      <c r="CQ271" s="24" t="str">
        <f t="shared" si="570"/>
        <v/>
      </c>
      <c r="CR271" s="24" t="str">
        <f t="shared" si="571"/>
        <v/>
      </c>
      <c r="CS271" s="24" t="str">
        <f t="shared" si="572"/>
        <v/>
      </c>
      <c r="CT271" s="58" t="str">
        <f>IF(BO271="","",COUNTIF($BO$3:BO271,BO271)&amp;"@"&amp;BO271)</f>
        <v/>
      </c>
      <c r="CU271" s="16" t="str">
        <f t="shared" si="510"/>
        <v/>
      </c>
      <c r="CV271" s="63" t="str">
        <f t="shared" si="573"/>
        <v/>
      </c>
      <c r="CW271" s="16" t="str">
        <f t="shared" si="574"/>
        <v/>
      </c>
      <c r="CX271" s="16" t="str">
        <f t="shared" si="575"/>
        <v/>
      </c>
      <c r="CY271" s="16" t="str">
        <f t="shared" si="576"/>
        <v/>
      </c>
      <c r="CZ271" s="85" t="str">
        <f t="shared" si="577"/>
        <v/>
      </c>
      <c r="DA271" s="16" t="str">
        <f t="shared" si="578"/>
        <v/>
      </c>
      <c r="DB271" s="16" t="str">
        <f t="shared" si="579"/>
        <v/>
      </c>
      <c r="DC271" s="28" t="str">
        <f>IF(CP271="","",$DC$1&amp;(INDEX(価格設定!D$1:XFD$3,ROW(価格設定!$D$3),MATCH($AW271,価格設定!D$1:XFD$1,1))*100)&amp;"%")</f>
        <v/>
      </c>
      <c r="DD271" s="28" t="str">
        <f>IF(CP271="","",$DD$1&amp;(INDEX(価格設定!D$1:XFD$3,ROW(価格設定!$D$2),MATCH($AW271,価格設定!D$1:XFD$1,1))*100)&amp;"%")</f>
        <v/>
      </c>
      <c r="DE271" s="29" t="str">
        <f t="shared" si="580"/>
        <v/>
      </c>
      <c r="DG271" s="58" t="str">
        <f t="shared" si="581"/>
        <v/>
      </c>
      <c r="DH271" s="58" t="str">
        <f t="shared" si="582"/>
        <v/>
      </c>
      <c r="DI271" s="58" t="str">
        <f t="shared" si="583"/>
        <v/>
      </c>
      <c r="DJ271" s="85" t="str">
        <f t="shared" si="584"/>
        <v/>
      </c>
      <c r="DL271" s="58" t="str">
        <f>IF(COUNTIF(DG$3:DG$1048576,DG271)=COUNTIF($DG$3:$DG271,DG271),DG271,"")</f>
        <v/>
      </c>
      <c r="DM271" s="85" t="str">
        <f t="shared" si="585"/>
        <v/>
      </c>
      <c r="DN271" s="85" t="str">
        <f t="shared" si="511"/>
        <v/>
      </c>
      <c r="DO271" s="85" t="str">
        <f t="shared" si="511"/>
        <v/>
      </c>
      <c r="DP271" s="303"/>
      <c r="DQ271" s="17" t="str">
        <f t="shared" si="512"/>
        <v/>
      </c>
      <c r="DR271" s="17" t="str">
        <f t="shared" si="513"/>
        <v/>
      </c>
      <c r="DS271" s="17" t="str">
        <f t="shared" si="514"/>
        <v/>
      </c>
      <c r="DU271" s="16" t="str">
        <f t="shared" si="586"/>
        <v/>
      </c>
      <c r="DV271" s="16" t="str">
        <f>IF(DU271="","",COUNT($DU$3:DU271))</f>
        <v/>
      </c>
      <c r="DW271" s="16" t="str">
        <f t="shared" si="587"/>
        <v/>
      </c>
      <c r="DX271" s="16" t="str">
        <f t="shared" si="588"/>
        <v/>
      </c>
      <c r="DY271" s="16" t="str">
        <f>IF(DZ271="","",COUNTIF(DZ$3:DZ271,DZ271))</f>
        <v/>
      </c>
      <c r="DZ271" s="16" t="str">
        <f t="shared" si="589"/>
        <v/>
      </c>
      <c r="EA271" s="16" t="str">
        <f t="shared" si="590"/>
        <v/>
      </c>
      <c r="EB271" s="16" t="str">
        <f t="shared" si="591"/>
        <v/>
      </c>
      <c r="EC271" s="16" t="str">
        <f t="shared" si="592"/>
        <v/>
      </c>
      <c r="ED271" s="16" t="str">
        <f t="shared" si="593"/>
        <v/>
      </c>
      <c r="EE271" s="16" t="str">
        <f t="shared" si="594"/>
        <v/>
      </c>
      <c r="EF271" s="16" t="str">
        <f t="shared" si="595"/>
        <v/>
      </c>
      <c r="EG271" s="16" t="str">
        <f t="shared" si="596"/>
        <v/>
      </c>
      <c r="EH271" s="16" t="str">
        <f t="shared" si="597"/>
        <v/>
      </c>
      <c r="EI271" s="16" t="str">
        <f t="shared" si="598"/>
        <v/>
      </c>
      <c r="EJ271" s="16" t="str">
        <f t="shared" si="599"/>
        <v/>
      </c>
      <c r="EK271" s="16" t="str">
        <f t="shared" si="600"/>
        <v/>
      </c>
      <c r="EL271" s="58" t="str">
        <f t="shared" si="601"/>
        <v/>
      </c>
      <c r="EM271" s="58" t="str">
        <f>IF(OR($DZ271="",CR271=""),IF($EL271="","",$EL271),IF(OR(CR271="なし",CR271=0),領収書!$H$1,CR271))</f>
        <v/>
      </c>
      <c r="EN271" s="58" t="str">
        <f>IF(OR($DZ271="",CS271=""),IF($EL271="","",$EL271),IF(OR(CS271="なし",CS271=0),入力!$EN$1,CS271))</f>
        <v/>
      </c>
      <c r="EO271" s="63" t="str">
        <f t="shared" si="602"/>
        <v/>
      </c>
      <c r="EP271" s="63" t="str">
        <f t="shared" si="603"/>
        <v/>
      </c>
      <c r="ER271" s="16" t="str">
        <f>IF(AND(COUNTIF($ET$3:ET271,ET271)=1,ET271&lt;&gt;""),MAX($ER$3:ER270)+1,"")</f>
        <v/>
      </c>
      <c r="ES271" s="16" t="str">
        <f>IF(価格設定!B273="","",価格設定!B273)</f>
        <v/>
      </c>
      <c r="ET271" s="16" t="str">
        <f>IF(価格設定!C273="","",価格設定!C273)</f>
        <v/>
      </c>
      <c r="EV271" s="16" t="str">
        <f t="shared" si="515"/>
        <v/>
      </c>
      <c r="EW271" s="16" t="str">
        <f t="shared" si="604"/>
        <v/>
      </c>
    </row>
    <row r="272" spans="1:153" ht="30" customHeight="1" x14ac:dyDescent="0.2">
      <c r="A272" s="225"/>
      <c r="B272" s="212"/>
      <c r="C272" s="221"/>
      <c r="D272" s="164"/>
      <c r="E272" s="165"/>
      <c r="F272" s="166"/>
      <c r="G272" s="167"/>
      <c r="H272" s="179"/>
      <c r="I272" s="306"/>
      <c r="J272" s="169"/>
      <c r="K272" s="179"/>
      <c r="L272" s="186"/>
      <c r="M272" s="186"/>
      <c r="N272" s="168"/>
      <c r="O272" s="170"/>
      <c r="P272" s="212"/>
      <c r="Q272" s="179" t="str">
        <f>IFERROR(IF(H272="","",IFERROR(INDEX(価格設定!$B$5:$B$1048576,MATCH(H272,価格設定!$B$5:$B$1048576,0),0),INDEX(価格設定!$B$5:$B$1048576,MATCH("*"&amp;H272&amp;"*",価格設定!$B$5:$B$1048576,0),0))),H272)</f>
        <v/>
      </c>
      <c r="R272" s="250" t="str">
        <f>IFERROR(IF(Q272="",IF(K272="","",K272),IF(K272="",IF(INDEX(価格設定!$C$5:$C$1048576,MATCH(Q272,価格設定!$B$5:$B$1048576,0),0)=0,"",INDEX(価格設定!$C$5:$C$1048576,MATCH(Q272,価格設定!$B$5:$B$1048576,0),0)),IF(K272="なし","",K272))),"")</f>
        <v/>
      </c>
      <c r="S272" s="308" t="str">
        <f t="shared" si="516"/>
        <v/>
      </c>
      <c r="T272" s="126" t="str">
        <f>IFERROR(IF(J272="",IF(INDEX(価格設定!$E$5:$R$1048576,MATCH($Q272,価格設定!B$5:B$1048576,0),MATCH($AW272,価格設定!E$1:X$1,1))=0,"",INDEX(価格設定!$E$5:$R$1048576,MATCH($Q272,価格設定!B$5:B$1048576,0),MATCH($AW272,価格設定!E$1:X$1,1))),J272),"")</f>
        <v/>
      </c>
      <c r="U272" s="126" t="str">
        <f t="shared" si="517"/>
        <v/>
      </c>
      <c r="V272" s="132" t="str">
        <f t="shared" si="518"/>
        <v/>
      </c>
      <c r="W272" s="127" t="str">
        <f>IFERROR(IF(OR(T272="",T272&lt;0),"",IFERROR(INDEX(価格設定!E$2:X$3,IF(AND(K272=$K$1,$K$1&lt;&gt;""),ROW(価格設定!$D$3)-1,MATCH(INDEX(価格設定!$D$5:$D$1048576,MATCH(Q272,価格設定!$B$5:$B$1048576,0),0),価格設定!$D$2:$D$3,0)),MATCH($AW272,価格設定!E$1:X$1,1)),INDEX(価格設定!E$2:X$2,0,MATCH($AW272,価格設定!E$1:X$1,1)))),"")</f>
        <v/>
      </c>
      <c r="X272" s="126" t="str">
        <f t="shared" si="509"/>
        <v/>
      </c>
      <c r="Y272" s="128" t="str">
        <f t="shared" si="519"/>
        <v/>
      </c>
      <c r="Z272" s="126" t="str">
        <f t="shared" si="520"/>
        <v/>
      </c>
      <c r="AA272" s="129" t="str">
        <f t="shared" si="521"/>
        <v/>
      </c>
      <c r="AB272" s="126" t="str">
        <f t="shared" si="522"/>
        <v/>
      </c>
      <c r="AC272" s="280" t="str">
        <f t="shared" si="523"/>
        <v/>
      </c>
      <c r="AD272" s="15"/>
      <c r="AE272" s="204" t="str">
        <f>IF(AF272="","",COUNT($AF$3:AF272))</f>
        <v/>
      </c>
      <c r="AF272" s="206" t="str">
        <f t="shared" si="524"/>
        <v/>
      </c>
      <c r="AG272" s="204" t="str">
        <f t="shared" si="525"/>
        <v/>
      </c>
      <c r="AH272" s="204" t="str">
        <f t="shared" si="526"/>
        <v/>
      </c>
      <c r="AI272" s="287"/>
      <c r="AJ272" s="15"/>
      <c r="AK272" s="138" t="str">
        <f t="shared" si="527"/>
        <v/>
      </c>
      <c r="AL272" s="131" t="str">
        <f t="shared" si="528"/>
        <v/>
      </c>
      <c r="AM272" s="131" t="str">
        <f t="shared" si="529"/>
        <v/>
      </c>
      <c r="AN272" s="313" t="str">
        <f t="shared" si="530"/>
        <v/>
      </c>
      <c r="AO272" s="316" t="str">
        <f t="shared" si="531"/>
        <v/>
      </c>
      <c r="AP272" s="18"/>
      <c r="AQ272" s="3" t="str">
        <f>IF(F272="","",MAX($AQ$3:AQ271)+1)</f>
        <v/>
      </c>
      <c r="AR272" s="3" t="str">
        <f>IF(OR(AQ272="",BB272=""),"",MAX($AR$3:AR271)+1)</f>
        <v/>
      </c>
      <c r="AS272" s="3" t="str">
        <f>IF(CQ272="","",RANK(CQ272,CQ$3:CQ$1048576,1)+COUNTIF($CQ$3:CQ272,CQ272)-1)</f>
        <v/>
      </c>
      <c r="AT272" s="21" t="str">
        <f>IF(C272="",IF(OR(AND($H272&lt;&gt;"",C272=""),AND($F271=$F272,$AZ272&lt;&gt;""),COUNTA($H$3:$H$1048576,#REF!,$F$3:$F$1048576)&gt;COUNTA($H$3:$H272,#REF!,$F$3:$F272),$AZ272&lt;&gt;""),INDEX(AT$3:AT$1048576,MATCH(MAX($AQ$3:$AQ271),$AQ$3:$AQ$1048576,0),0),""),C272)</f>
        <v/>
      </c>
      <c r="AU272" s="21" t="str">
        <f>IF(D272="",IF(OR(AND($H272&lt;&gt;"",D272=""),AND($F271=$F272,$AZ272&lt;&gt;""),COUNTA($H$3:$H$1048576,#REF!,$F$3:$F$1048576)&gt;COUNTA($H$3:$H272,#REF!,$F$3:$F272),$AZ272&lt;&gt;""),INDEX(AU$3:AU$1048576,MATCH(MAX($AQ$3:$AQ271),$AQ$3:$AQ$1048576,0),0),""),D272)</f>
        <v/>
      </c>
      <c r="AV272" s="21" t="str">
        <f>IF(E272="",IF(OR(AND($H272&lt;&gt;"",E272=""),AND($F271=$F272,$AZ272&lt;&gt;""),COUNTA($H$3:$H$1048576,#REF!,$F$3:$F$1048576)&gt;COUNTA($H$3:$H272,#REF!,$F$3:$F272),$AZ272&lt;&gt;""),INDEX(AV$3:AV$1048576,MATCH(MAX($AQ$3:$AQ271),$AQ$3:$AQ$1048576,0),0),""),E272)</f>
        <v/>
      </c>
      <c r="AW272" s="24" t="str">
        <f t="shared" si="532"/>
        <v/>
      </c>
      <c r="AX272" s="13" t="str">
        <f t="shared" si="533"/>
        <v/>
      </c>
      <c r="AY272" s="4" t="str">
        <f t="shared" si="534"/>
        <v/>
      </c>
      <c r="AZ272" s="4" t="str">
        <f>IF(AX272="",IF(OR(AND(H272&lt;&gt;"",F272=""),COUNTA($H$3:$H$1048576)&gt;COUNTA($H$3:$H272)),INDEX(AX$3:AX272,MATCH(MAX($AQ$3:AQ272),AQ$3:AQ272,0),0),""),AX272)</f>
        <v/>
      </c>
      <c r="BA272" s="4" t="str">
        <f>IF(AY272="",IF(AND(H272&lt;&gt;"",F272=""),INDEX(AY$3:AY272,MATCH(MAX($AQ$3:AQ272),AQ$3:AQ272,0),0),""),AY272)</f>
        <v/>
      </c>
      <c r="BB272" s="82" t="str">
        <f>IF(BC272="","",RANK(BC272,BC$3:BC$1048576,1)+COUNTIF($BC$3:BC272,BC272)-1)</f>
        <v/>
      </c>
      <c r="BC272" s="139" t="str">
        <f t="shared" si="535"/>
        <v/>
      </c>
      <c r="BD272" s="46" t="str">
        <f t="shared" si="536"/>
        <v/>
      </c>
      <c r="BE272" s="46" t="str">
        <f t="shared" si="537"/>
        <v/>
      </c>
      <c r="BF272" s="46" t="str">
        <f t="shared" si="538"/>
        <v/>
      </c>
      <c r="BG272" s="4" t="str">
        <f t="shared" si="539"/>
        <v/>
      </c>
      <c r="BH272" s="180" t="str">
        <f t="shared" si="540"/>
        <v/>
      </c>
      <c r="BI272" s="16" t="str">
        <f t="shared" si="541"/>
        <v/>
      </c>
      <c r="BJ272" s="52" t="str">
        <f>IF(BI272="","",IF(W272="","",IF(AND(K272=$K$1,$K$1&lt;&gt;""),$BT$2,IFERROR(IF(INDEX(価格設定!$D$5:$D$1048576,MATCH(Q272,価格設定!$B$5:$B$1048576,0),0)=価格設定!$D$3,$BT$2,$BS$2),$BS$2))))</f>
        <v/>
      </c>
      <c r="BK272" s="16" t="str">
        <f>IF(BI272="","",IF(COUNTIF($BI$3:BI272,BI272)=1,1,IF(AND(BI271=BI272,BH272=""),BK271,COUNTIF($BH$3:BH272,BH272))))</f>
        <v/>
      </c>
      <c r="BL272" s="52" t="str">
        <f t="shared" si="542"/>
        <v/>
      </c>
      <c r="BM272" s="52" t="str">
        <f t="shared" si="543"/>
        <v/>
      </c>
      <c r="BN272" s="119" t="str">
        <f t="shared" si="544"/>
        <v/>
      </c>
      <c r="BO272" s="119" t="str">
        <f t="shared" si="545"/>
        <v/>
      </c>
      <c r="BP272" s="17" t="str">
        <f t="shared" si="546"/>
        <v/>
      </c>
      <c r="BQ272" s="17" t="str">
        <f t="shared" si="547"/>
        <v/>
      </c>
      <c r="BR272" s="17" t="str">
        <f>IF(OR(BP272="",COUNTIF($BO$3:BO272,BO272)&lt;&gt;1),"",SUMIF(BO$3:BO$1048576,BO272,BP$3:BP$1048576))</f>
        <v/>
      </c>
      <c r="BS272" s="17" t="str">
        <f t="shared" si="548"/>
        <v/>
      </c>
      <c r="BT272" s="17" t="str">
        <f t="shared" si="549"/>
        <v/>
      </c>
      <c r="BU272" s="17" t="str">
        <f t="shared" si="550"/>
        <v/>
      </c>
      <c r="BV272" s="24" t="str">
        <f t="shared" si="551"/>
        <v/>
      </c>
      <c r="BW272" s="24" t="str">
        <f t="shared" si="552"/>
        <v/>
      </c>
      <c r="BX272" s="24" t="str">
        <f t="shared" si="553"/>
        <v/>
      </c>
      <c r="BY272" s="26" t="str">
        <f t="shared" si="554"/>
        <v/>
      </c>
      <c r="BZ272" s="26" t="str">
        <f t="shared" si="555"/>
        <v/>
      </c>
      <c r="CA272" s="26" t="str">
        <f t="shared" si="556"/>
        <v/>
      </c>
      <c r="CB272" s="66" t="str">
        <f t="shared" si="557"/>
        <v/>
      </c>
      <c r="CC272" s="65" t="str">
        <f t="shared" si="558"/>
        <v/>
      </c>
      <c r="CD272" s="26" t="str">
        <f t="shared" si="559"/>
        <v/>
      </c>
      <c r="CE272" s="26" t="str">
        <f t="shared" si="560"/>
        <v/>
      </c>
      <c r="CF272" s="193" t="str">
        <f t="shared" si="561"/>
        <v/>
      </c>
      <c r="CG272" s="193" t="str">
        <f t="shared" si="562"/>
        <v/>
      </c>
      <c r="CH272" s="26" t="str">
        <f t="shared" si="563"/>
        <v/>
      </c>
      <c r="CI272" s="26" t="str">
        <f t="shared" si="564"/>
        <v/>
      </c>
      <c r="CJ272" s="65" t="str">
        <f t="shared" si="565"/>
        <v/>
      </c>
      <c r="CK272" s="65" t="str">
        <f t="shared" si="566"/>
        <v/>
      </c>
      <c r="CL272" s="64" t="str">
        <f t="shared" si="567"/>
        <v/>
      </c>
      <c r="CM272" s="64" t="str">
        <f t="shared" si="568"/>
        <v/>
      </c>
      <c r="CN272" s="65" t="str">
        <f t="shared" si="569"/>
        <v/>
      </c>
      <c r="CP272" s="63" t="str">
        <f>IF(BH272="","",MAX($CP$3:CP271)+1)</f>
        <v/>
      </c>
      <c r="CQ272" s="24" t="str">
        <f t="shared" si="570"/>
        <v/>
      </c>
      <c r="CR272" s="24" t="str">
        <f t="shared" si="571"/>
        <v/>
      </c>
      <c r="CS272" s="24" t="str">
        <f t="shared" si="572"/>
        <v/>
      </c>
      <c r="CT272" s="58" t="str">
        <f>IF(BO272="","",COUNTIF($BO$3:BO272,BO272)&amp;"@"&amp;BO272)</f>
        <v/>
      </c>
      <c r="CU272" s="16" t="str">
        <f t="shared" si="510"/>
        <v/>
      </c>
      <c r="CV272" s="63" t="str">
        <f t="shared" si="573"/>
        <v/>
      </c>
      <c r="CW272" s="16" t="str">
        <f t="shared" si="574"/>
        <v/>
      </c>
      <c r="CX272" s="16" t="str">
        <f t="shared" si="575"/>
        <v/>
      </c>
      <c r="CY272" s="16" t="str">
        <f t="shared" si="576"/>
        <v/>
      </c>
      <c r="CZ272" s="85" t="str">
        <f t="shared" si="577"/>
        <v/>
      </c>
      <c r="DA272" s="16" t="str">
        <f t="shared" si="578"/>
        <v/>
      </c>
      <c r="DB272" s="16" t="str">
        <f t="shared" si="579"/>
        <v/>
      </c>
      <c r="DC272" s="28" t="str">
        <f>IF(CP272="","",$DC$1&amp;(INDEX(価格設定!D$1:XFD$3,ROW(価格設定!$D$3),MATCH($AW272,価格設定!D$1:XFD$1,1))*100)&amp;"%")</f>
        <v/>
      </c>
      <c r="DD272" s="28" t="str">
        <f>IF(CP272="","",$DD$1&amp;(INDEX(価格設定!D$1:XFD$3,ROW(価格設定!$D$2),MATCH($AW272,価格設定!D$1:XFD$1,1))*100)&amp;"%")</f>
        <v/>
      </c>
      <c r="DE272" s="29" t="str">
        <f t="shared" si="580"/>
        <v/>
      </c>
      <c r="DG272" s="58" t="str">
        <f t="shared" si="581"/>
        <v/>
      </c>
      <c r="DH272" s="58" t="str">
        <f t="shared" si="582"/>
        <v/>
      </c>
      <c r="DI272" s="58" t="str">
        <f t="shared" si="583"/>
        <v/>
      </c>
      <c r="DJ272" s="85" t="str">
        <f t="shared" si="584"/>
        <v/>
      </c>
      <c r="DL272" s="58" t="str">
        <f>IF(COUNTIF(DG$3:DG$1048576,DG272)=COUNTIF($DG$3:$DG272,DG272),DG272,"")</f>
        <v/>
      </c>
      <c r="DM272" s="85" t="str">
        <f t="shared" si="585"/>
        <v/>
      </c>
      <c r="DN272" s="85" t="str">
        <f t="shared" si="511"/>
        <v/>
      </c>
      <c r="DO272" s="85" t="str">
        <f t="shared" si="511"/>
        <v/>
      </c>
      <c r="DP272" s="303"/>
      <c r="DQ272" s="17" t="str">
        <f t="shared" si="512"/>
        <v/>
      </c>
      <c r="DR272" s="17" t="str">
        <f t="shared" si="513"/>
        <v/>
      </c>
      <c r="DS272" s="17" t="str">
        <f t="shared" si="514"/>
        <v/>
      </c>
      <c r="DU272" s="16" t="str">
        <f t="shared" si="586"/>
        <v/>
      </c>
      <c r="DV272" s="16" t="str">
        <f>IF(DU272="","",COUNT($DU$3:DU272))</f>
        <v/>
      </c>
      <c r="DW272" s="16" t="str">
        <f t="shared" si="587"/>
        <v/>
      </c>
      <c r="DX272" s="16" t="str">
        <f t="shared" si="588"/>
        <v/>
      </c>
      <c r="DY272" s="16" t="str">
        <f>IF(DZ272="","",COUNTIF(DZ$3:DZ272,DZ272))</f>
        <v/>
      </c>
      <c r="DZ272" s="16" t="str">
        <f t="shared" si="589"/>
        <v/>
      </c>
      <c r="EA272" s="16" t="str">
        <f t="shared" si="590"/>
        <v/>
      </c>
      <c r="EB272" s="16" t="str">
        <f t="shared" si="591"/>
        <v/>
      </c>
      <c r="EC272" s="16" t="str">
        <f t="shared" si="592"/>
        <v/>
      </c>
      <c r="ED272" s="16" t="str">
        <f t="shared" si="593"/>
        <v/>
      </c>
      <c r="EE272" s="16" t="str">
        <f t="shared" si="594"/>
        <v/>
      </c>
      <c r="EF272" s="16" t="str">
        <f t="shared" si="595"/>
        <v/>
      </c>
      <c r="EG272" s="16" t="str">
        <f t="shared" si="596"/>
        <v/>
      </c>
      <c r="EH272" s="16" t="str">
        <f t="shared" si="597"/>
        <v/>
      </c>
      <c r="EI272" s="16" t="str">
        <f t="shared" si="598"/>
        <v/>
      </c>
      <c r="EJ272" s="16" t="str">
        <f t="shared" si="599"/>
        <v/>
      </c>
      <c r="EK272" s="16" t="str">
        <f t="shared" si="600"/>
        <v/>
      </c>
      <c r="EL272" s="58" t="str">
        <f t="shared" si="601"/>
        <v/>
      </c>
      <c r="EM272" s="58" t="str">
        <f>IF(OR($DZ272="",CR272=""),IF($EL272="","",$EL272),IF(OR(CR272="なし",CR272=0),領収書!$H$1,CR272))</f>
        <v/>
      </c>
      <c r="EN272" s="58" t="str">
        <f>IF(OR($DZ272="",CS272=""),IF($EL272="","",$EL272),IF(OR(CS272="なし",CS272=0),入力!$EN$1,CS272))</f>
        <v/>
      </c>
      <c r="EO272" s="63" t="str">
        <f t="shared" si="602"/>
        <v/>
      </c>
      <c r="EP272" s="63" t="str">
        <f t="shared" si="603"/>
        <v/>
      </c>
      <c r="ER272" s="16" t="str">
        <f>IF(AND(COUNTIF($ET$3:ET272,ET272)=1,ET272&lt;&gt;""),MAX($ER$3:ER271)+1,"")</f>
        <v/>
      </c>
      <c r="ES272" s="16" t="str">
        <f>IF(価格設定!B274="","",価格設定!B274)</f>
        <v/>
      </c>
      <c r="ET272" s="16" t="str">
        <f>IF(価格設定!C274="","",価格設定!C274)</f>
        <v/>
      </c>
      <c r="EV272" s="16" t="str">
        <f t="shared" si="515"/>
        <v/>
      </c>
      <c r="EW272" s="16" t="str">
        <f t="shared" si="604"/>
        <v/>
      </c>
    </row>
    <row r="273" spans="1:153" ht="30" customHeight="1" x14ac:dyDescent="0.2">
      <c r="A273" s="225"/>
      <c r="B273" s="212"/>
      <c r="C273" s="221"/>
      <c r="D273" s="164"/>
      <c r="E273" s="165"/>
      <c r="F273" s="166"/>
      <c r="G273" s="167"/>
      <c r="H273" s="179"/>
      <c r="I273" s="306"/>
      <c r="J273" s="169"/>
      <c r="K273" s="179"/>
      <c r="L273" s="186"/>
      <c r="M273" s="186"/>
      <c r="N273" s="168"/>
      <c r="O273" s="170"/>
      <c r="P273" s="212"/>
      <c r="Q273" s="179" t="str">
        <f>IFERROR(IF(H273="","",IFERROR(INDEX(価格設定!$B$5:$B$1048576,MATCH(H273,価格設定!$B$5:$B$1048576,0),0),INDEX(価格設定!$B$5:$B$1048576,MATCH("*"&amp;H273&amp;"*",価格設定!$B$5:$B$1048576,0),0))),H273)</f>
        <v/>
      </c>
      <c r="R273" s="250" t="str">
        <f>IFERROR(IF(Q273="",IF(K273="","",K273),IF(K273="",IF(INDEX(価格設定!$C$5:$C$1048576,MATCH(Q273,価格設定!$B$5:$B$1048576,0),0)=0,"",INDEX(価格設定!$C$5:$C$1048576,MATCH(Q273,価格設定!$B$5:$B$1048576,0),0)),IF(K273="なし","",K273))),"")</f>
        <v/>
      </c>
      <c r="S273" s="308" t="str">
        <f t="shared" si="516"/>
        <v/>
      </c>
      <c r="T273" s="126" t="str">
        <f>IFERROR(IF(J273="",IF(INDEX(価格設定!$E$5:$R$1048576,MATCH($Q273,価格設定!B$5:B$1048576,0),MATCH($AW273,価格設定!E$1:X$1,1))=0,"",INDEX(価格設定!$E$5:$R$1048576,MATCH($Q273,価格設定!B$5:B$1048576,0),MATCH($AW273,価格設定!E$1:X$1,1))),J273),"")</f>
        <v/>
      </c>
      <c r="U273" s="126" t="str">
        <f t="shared" si="517"/>
        <v/>
      </c>
      <c r="V273" s="132" t="str">
        <f t="shared" si="518"/>
        <v/>
      </c>
      <c r="W273" s="127" t="str">
        <f>IFERROR(IF(OR(T273="",T273&lt;0),"",IFERROR(INDEX(価格設定!E$2:X$3,IF(AND(K273=$K$1,$K$1&lt;&gt;""),ROW(価格設定!$D$3)-1,MATCH(INDEX(価格設定!$D$5:$D$1048576,MATCH(Q273,価格設定!$B$5:$B$1048576,0),0),価格設定!$D$2:$D$3,0)),MATCH($AW273,価格設定!E$1:X$1,1)),INDEX(価格設定!E$2:X$2,0,MATCH($AW273,価格設定!E$1:X$1,1)))),"")</f>
        <v/>
      </c>
      <c r="X273" s="126" t="str">
        <f t="shared" si="509"/>
        <v/>
      </c>
      <c r="Y273" s="128" t="str">
        <f t="shared" si="519"/>
        <v/>
      </c>
      <c r="Z273" s="126" t="str">
        <f t="shared" si="520"/>
        <v/>
      </c>
      <c r="AA273" s="129" t="str">
        <f t="shared" si="521"/>
        <v/>
      </c>
      <c r="AB273" s="126" t="str">
        <f t="shared" si="522"/>
        <v/>
      </c>
      <c r="AC273" s="280" t="str">
        <f t="shared" si="523"/>
        <v/>
      </c>
      <c r="AD273" s="15"/>
      <c r="AE273" s="204" t="str">
        <f>IF(AF273="","",COUNT($AF$3:AF273))</f>
        <v/>
      </c>
      <c r="AF273" s="206" t="str">
        <f t="shared" si="524"/>
        <v/>
      </c>
      <c r="AG273" s="204" t="str">
        <f t="shared" si="525"/>
        <v/>
      </c>
      <c r="AH273" s="204" t="str">
        <f t="shared" si="526"/>
        <v/>
      </c>
      <c r="AI273" s="287"/>
      <c r="AJ273" s="15"/>
      <c r="AK273" s="138" t="str">
        <f t="shared" si="527"/>
        <v/>
      </c>
      <c r="AL273" s="131" t="str">
        <f t="shared" si="528"/>
        <v/>
      </c>
      <c r="AM273" s="131" t="str">
        <f t="shared" si="529"/>
        <v/>
      </c>
      <c r="AN273" s="313" t="str">
        <f t="shared" si="530"/>
        <v/>
      </c>
      <c r="AO273" s="316" t="str">
        <f t="shared" si="531"/>
        <v/>
      </c>
      <c r="AP273" s="18"/>
      <c r="AQ273" s="3" t="str">
        <f>IF(F273="","",MAX($AQ$3:AQ272)+1)</f>
        <v/>
      </c>
      <c r="AR273" s="3" t="str">
        <f>IF(OR(AQ273="",BB273=""),"",MAX($AR$3:AR272)+1)</f>
        <v/>
      </c>
      <c r="AS273" s="3" t="str">
        <f>IF(CQ273="","",RANK(CQ273,CQ$3:CQ$1048576,1)+COUNTIF($CQ$3:CQ273,CQ273)-1)</f>
        <v/>
      </c>
      <c r="AT273" s="21" t="str">
        <f>IF(C273="",IF(OR(AND($H273&lt;&gt;"",C273=""),AND($F272=$F273,$AZ273&lt;&gt;""),COUNTA($H$3:$H$1048576,#REF!,$F$3:$F$1048576)&gt;COUNTA($H$3:$H273,#REF!,$F$3:$F273),$AZ273&lt;&gt;""),INDEX(AT$3:AT$1048576,MATCH(MAX($AQ$3:$AQ272),$AQ$3:$AQ$1048576,0),0),""),C273)</f>
        <v/>
      </c>
      <c r="AU273" s="21" t="str">
        <f>IF(D273="",IF(OR(AND($H273&lt;&gt;"",D273=""),AND($F272=$F273,$AZ273&lt;&gt;""),COUNTA($H$3:$H$1048576,#REF!,$F$3:$F$1048576)&gt;COUNTA($H$3:$H273,#REF!,$F$3:$F273),$AZ273&lt;&gt;""),INDEX(AU$3:AU$1048576,MATCH(MAX($AQ$3:$AQ272),$AQ$3:$AQ$1048576,0),0),""),D273)</f>
        <v/>
      </c>
      <c r="AV273" s="21" t="str">
        <f>IF(E273="",IF(OR(AND($H273&lt;&gt;"",E273=""),AND($F272=$F273,$AZ273&lt;&gt;""),COUNTA($H$3:$H$1048576,#REF!,$F$3:$F$1048576)&gt;COUNTA($H$3:$H273,#REF!,$F$3:$F273),$AZ273&lt;&gt;""),INDEX(AV$3:AV$1048576,MATCH(MAX($AQ$3:$AQ272),$AQ$3:$AQ$1048576,0),0),""),E273)</f>
        <v/>
      </c>
      <c r="AW273" s="24" t="str">
        <f t="shared" si="532"/>
        <v/>
      </c>
      <c r="AX273" s="13" t="str">
        <f t="shared" si="533"/>
        <v/>
      </c>
      <c r="AY273" s="4" t="str">
        <f t="shared" si="534"/>
        <v/>
      </c>
      <c r="AZ273" s="4" t="str">
        <f>IF(AX273="",IF(OR(AND(H273&lt;&gt;"",F273=""),COUNTA($H$3:$H$1048576)&gt;COUNTA($H$3:$H273)),INDEX(AX$3:AX273,MATCH(MAX($AQ$3:AQ273),AQ$3:AQ273,0),0),""),AX273)</f>
        <v/>
      </c>
      <c r="BA273" s="4" t="str">
        <f>IF(AY273="",IF(AND(H273&lt;&gt;"",F273=""),INDEX(AY$3:AY273,MATCH(MAX($AQ$3:AQ273),AQ$3:AQ273,0),0),""),AY273)</f>
        <v/>
      </c>
      <c r="BB273" s="82" t="str">
        <f>IF(BC273="","",RANK(BC273,BC$3:BC$1048576,1)+COUNTIF($BC$3:BC273,BC273)-1)</f>
        <v/>
      </c>
      <c r="BC273" s="139" t="str">
        <f t="shared" si="535"/>
        <v/>
      </c>
      <c r="BD273" s="46" t="str">
        <f t="shared" si="536"/>
        <v/>
      </c>
      <c r="BE273" s="46" t="str">
        <f t="shared" si="537"/>
        <v/>
      </c>
      <c r="BF273" s="46" t="str">
        <f t="shared" si="538"/>
        <v/>
      </c>
      <c r="BG273" s="4" t="str">
        <f t="shared" si="539"/>
        <v/>
      </c>
      <c r="BH273" s="180" t="str">
        <f t="shared" si="540"/>
        <v/>
      </c>
      <c r="BI273" s="16" t="str">
        <f t="shared" si="541"/>
        <v/>
      </c>
      <c r="BJ273" s="52" t="str">
        <f>IF(BI273="","",IF(W273="","",IF(AND(K273=$K$1,$K$1&lt;&gt;""),$BT$2,IFERROR(IF(INDEX(価格設定!$D$5:$D$1048576,MATCH(Q273,価格設定!$B$5:$B$1048576,0),0)=価格設定!$D$3,$BT$2,$BS$2),$BS$2))))</f>
        <v/>
      </c>
      <c r="BK273" s="16" t="str">
        <f>IF(BI273="","",IF(COUNTIF($BI$3:BI273,BI273)=1,1,IF(AND(BI272=BI273,BH273=""),BK272,COUNTIF($BH$3:BH273,BH273))))</f>
        <v/>
      </c>
      <c r="BL273" s="52" t="str">
        <f t="shared" si="542"/>
        <v/>
      </c>
      <c r="BM273" s="52" t="str">
        <f t="shared" si="543"/>
        <v/>
      </c>
      <c r="BN273" s="119" t="str">
        <f t="shared" si="544"/>
        <v/>
      </c>
      <c r="BO273" s="119" t="str">
        <f t="shared" si="545"/>
        <v/>
      </c>
      <c r="BP273" s="17" t="str">
        <f t="shared" si="546"/>
        <v/>
      </c>
      <c r="BQ273" s="17" t="str">
        <f t="shared" si="547"/>
        <v/>
      </c>
      <c r="BR273" s="17" t="str">
        <f>IF(OR(BP273="",COUNTIF($BO$3:BO273,BO273)&lt;&gt;1),"",SUMIF(BO$3:BO$1048576,BO273,BP$3:BP$1048576))</f>
        <v/>
      </c>
      <c r="BS273" s="17" t="str">
        <f t="shared" si="548"/>
        <v/>
      </c>
      <c r="BT273" s="17" t="str">
        <f t="shared" si="549"/>
        <v/>
      </c>
      <c r="BU273" s="17" t="str">
        <f t="shared" si="550"/>
        <v/>
      </c>
      <c r="BV273" s="24" t="str">
        <f t="shared" si="551"/>
        <v/>
      </c>
      <c r="BW273" s="24" t="str">
        <f t="shared" si="552"/>
        <v/>
      </c>
      <c r="BX273" s="24" t="str">
        <f t="shared" si="553"/>
        <v/>
      </c>
      <c r="BY273" s="26" t="str">
        <f t="shared" si="554"/>
        <v/>
      </c>
      <c r="BZ273" s="26" t="str">
        <f t="shared" si="555"/>
        <v/>
      </c>
      <c r="CA273" s="26" t="str">
        <f t="shared" si="556"/>
        <v/>
      </c>
      <c r="CB273" s="66" t="str">
        <f t="shared" si="557"/>
        <v/>
      </c>
      <c r="CC273" s="65" t="str">
        <f t="shared" si="558"/>
        <v/>
      </c>
      <c r="CD273" s="26" t="str">
        <f t="shared" si="559"/>
        <v/>
      </c>
      <c r="CE273" s="26" t="str">
        <f t="shared" si="560"/>
        <v/>
      </c>
      <c r="CF273" s="193" t="str">
        <f t="shared" si="561"/>
        <v/>
      </c>
      <c r="CG273" s="193" t="str">
        <f t="shared" si="562"/>
        <v/>
      </c>
      <c r="CH273" s="26" t="str">
        <f t="shared" si="563"/>
        <v/>
      </c>
      <c r="CI273" s="26" t="str">
        <f t="shared" si="564"/>
        <v/>
      </c>
      <c r="CJ273" s="65" t="str">
        <f t="shared" si="565"/>
        <v/>
      </c>
      <c r="CK273" s="65" t="str">
        <f t="shared" si="566"/>
        <v/>
      </c>
      <c r="CL273" s="64" t="str">
        <f t="shared" si="567"/>
        <v/>
      </c>
      <c r="CM273" s="64" t="str">
        <f t="shared" si="568"/>
        <v/>
      </c>
      <c r="CN273" s="65" t="str">
        <f t="shared" si="569"/>
        <v/>
      </c>
      <c r="CP273" s="63" t="str">
        <f>IF(BH273="","",MAX($CP$3:CP272)+1)</f>
        <v/>
      </c>
      <c r="CQ273" s="24" t="str">
        <f t="shared" si="570"/>
        <v/>
      </c>
      <c r="CR273" s="24" t="str">
        <f t="shared" si="571"/>
        <v/>
      </c>
      <c r="CS273" s="24" t="str">
        <f t="shared" si="572"/>
        <v/>
      </c>
      <c r="CT273" s="58" t="str">
        <f>IF(BO273="","",COUNTIF($BO$3:BO273,BO273)&amp;"@"&amp;BO273)</f>
        <v/>
      </c>
      <c r="CU273" s="16" t="str">
        <f t="shared" si="510"/>
        <v/>
      </c>
      <c r="CV273" s="63" t="str">
        <f t="shared" si="573"/>
        <v/>
      </c>
      <c r="CW273" s="16" t="str">
        <f t="shared" si="574"/>
        <v/>
      </c>
      <c r="CX273" s="16" t="str">
        <f t="shared" si="575"/>
        <v/>
      </c>
      <c r="CY273" s="16" t="str">
        <f t="shared" si="576"/>
        <v/>
      </c>
      <c r="CZ273" s="85" t="str">
        <f t="shared" si="577"/>
        <v/>
      </c>
      <c r="DA273" s="16" t="str">
        <f t="shared" si="578"/>
        <v/>
      </c>
      <c r="DB273" s="16" t="str">
        <f t="shared" si="579"/>
        <v/>
      </c>
      <c r="DC273" s="28" t="str">
        <f>IF(CP273="","",$DC$1&amp;(INDEX(価格設定!D$1:XFD$3,ROW(価格設定!$D$3),MATCH($AW273,価格設定!D$1:XFD$1,1))*100)&amp;"%")</f>
        <v/>
      </c>
      <c r="DD273" s="28" t="str">
        <f>IF(CP273="","",$DD$1&amp;(INDEX(価格設定!D$1:XFD$3,ROW(価格設定!$D$2),MATCH($AW273,価格設定!D$1:XFD$1,1))*100)&amp;"%")</f>
        <v/>
      </c>
      <c r="DE273" s="29" t="str">
        <f t="shared" si="580"/>
        <v/>
      </c>
      <c r="DG273" s="58" t="str">
        <f t="shared" si="581"/>
        <v/>
      </c>
      <c r="DH273" s="58" t="str">
        <f t="shared" si="582"/>
        <v/>
      </c>
      <c r="DI273" s="58" t="str">
        <f t="shared" si="583"/>
        <v/>
      </c>
      <c r="DJ273" s="85" t="str">
        <f t="shared" si="584"/>
        <v/>
      </c>
      <c r="DL273" s="58" t="str">
        <f>IF(COUNTIF(DG$3:DG$1048576,DG273)=COUNTIF($DG$3:$DG273,DG273),DG273,"")</f>
        <v/>
      </c>
      <c r="DM273" s="85" t="str">
        <f t="shared" si="585"/>
        <v/>
      </c>
      <c r="DN273" s="85" t="str">
        <f t="shared" si="511"/>
        <v/>
      </c>
      <c r="DO273" s="85" t="str">
        <f t="shared" si="511"/>
        <v/>
      </c>
      <c r="DP273" s="303"/>
      <c r="DQ273" s="17" t="str">
        <f t="shared" si="512"/>
        <v/>
      </c>
      <c r="DR273" s="17" t="str">
        <f t="shared" si="513"/>
        <v/>
      </c>
      <c r="DS273" s="17" t="str">
        <f t="shared" si="514"/>
        <v/>
      </c>
      <c r="DU273" s="16" t="str">
        <f t="shared" si="586"/>
        <v/>
      </c>
      <c r="DV273" s="16" t="str">
        <f>IF(DU273="","",COUNT($DU$3:DU273))</f>
        <v/>
      </c>
      <c r="DW273" s="16" t="str">
        <f t="shared" si="587"/>
        <v/>
      </c>
      <c r="DX273" s="16" t="str">
        <f t="shared" si="588"/>
        <v/>
      </c>
      <c r="DY273" s="16" t="str">
        <f>IF(DZ273="","",COUNTIF(DZ$3:DZ273,DZ273))</f>
        <v/>
      </c>
      <c r="DZ273" s="16" t="str">
        <f t="shared" si="589"/>
        <v/>
      </c>
      <c r="EA273" s="16" t="str">
        <f t="shared" si="590"/>
        <v/>
      </c>
      <c r="EB273" s="16" t="str">
        <f t="shared" si="591"/>
        <v/>
      </c>
      <c r="EC273" s="16" t="str">
        <f t="shared" si="592"/>
        <v/>
      </c>
      <c r="ED273" s="16" t="str">
        <f t="shared" si="593"/>
        <v/>
      </c>
      <c r="EE273" s="16" t="str">
        <f t="shared" si="594"/>
        <v/>
      </c>
      <c r="EF273" s="16" t="str">
        <f t="shared" si="595"/>
        <v/>
      </c>
      <c r="EG273" s="16" t="str">
        <f t="shared" si="596"/>
        <v/>
      </c>
      <c r="EH273" s="16" t="str">
        <f t="shared" si="597"/>
        <v/>
      </c>
      <c r="EI273" s="16" t="str">
        <f t="shared" si="598"/>
        <v/>
      </c>
      <c r="EJ273" s="16" t="str">
        <f t="shared" si="599"/>
        <v/>
      </c>
      <c r="EK273" s="16" t="str">
        <f t="shared" si="600"/>
        <v/>
      </c>
      <c r="EL273" s="58" t="str">
        <f t="shared" si="601"/>
        <v/>
      </c>
      <c r="EM273" s="58" t="str">
        <f>IF(OR($DZ273="",CR273=""),IF($EL273="","",$EL273),IF(OR(CR273="なし",CR273=0),領収書!$H$1,CR273))</f>
        <v/>
      </c>
      <c r="EN273" s="58" t="str">
        <f>IF(OR($DZ273="",CS273=""),IF($EL273="","",$EL273),IF(OR(CS273="なし",CS273=0),入力!$EN$1,CS273))</f>
        <v/>
      </c>
      <c r="EO273" s="63" t="str">
        <f t="shared" si="602"/>
        <v/>
      </c>
      <c r="EP273" s="63" t="str">
        <f t="shared" si="603"/>
        <v/>
      </c>
      <c r="ER273" s="16" t="str">
        <f>IF(AND(COUNTIF($ET$3:ET273,ET273)=1,ET273&lt;&gt;""),MAX($ER$3:ER272)+1,"")</f>
        <v/>
      </c>
      <c r="ES273" s="16" t="str">
        <f>IF(価格設定!B275="","",価格設定!B275)</f>
        <v/>
      </c>
      <c r="ET273" s="16" t="str">
        <f>IF(価格設定!C275="","",価格設定!C275)</f>
        <v/>
      </c>
      <c r="EV273" s="16" t="str">
        <f t="shared" si="515"/>
        <v/>
      </c>
      <c r="EW273" s="16" t="str">
        <f t="shared" si="604"/>
        <v/>
      </c>
    </row>
    <row r="274" spans="1:153" ht="30" customHeight="1" x14ac:dyDescent="0.2">
      <c r="A274" s="225"/>
      <c r="B274" s="212"/>
      <c r="C274" s="221"/>
      <c r="D274" s="164"/>
      <c r="E274" s="165"/>
      <c r="F274" s="166"/>
      <c r="G274" s="167"/>
      <c r="H274" s="179"/>
      <c r="I274" s="306"/>
      <c r="J274" s="169"/>
      <c r="K274" s="179"/>
      <c r="L274" s="186"/>
      <c r="M274" s="186"/>
      <c r="N274" s="168"/>
      <c r="O274" s="170"/>
      <c r="P274" s="212"/>
      <c r="Q274" s="179" t="str">
        <f>IFERROR(IF(H274="","",IFERROR(INDEX(価格設定!$B$5:$B$1048576,MATCH(H274,価格設定!$B$5:$B$1048576,0),0),INDEX(価格設定!$B$5:$B$1048576,MATCH("*"&amp;H274&amp;"*",価格設定!$B$5:$B$1048576,0),0))),H274)</f>
        <v/>
      </c>
      <c r="R274" s="250" t="str">
        <f>IFERROR(IF(Q274="",IF(K274="","",K274),IF(K274="",IF(INDEX(価格設定!$C$5:$C$1048576,MATCH(Q274,価格設定!$B$5:$B$1048576,0),0)=0,"",INDEX(価格設定!$C$5:$C$1048576,MATCH(Q274,価格設定!$B$5:$B$1048576,0),0)),IF(K274="なし","",K274))),"")</f>
        <v/>
      </c>
      <c r="S274" s="308" t="str">
        <f t="shared" si="516"/>
        <v/>
      </c>
      <c r="T274" s="126" t="str">
        <f>IFERROR(IF(J274="",IF(INDEX(価格設定!$E$5:$R$1048576,MATCH($Q274,価格設定!B$5:B$1048576,0),MATCH($AW274,価格設定!E$1:X$1,1))=0,"",INDEX(価格設定!$E$5:$R$1048576,MATCH($Q274,価格設定!B$5:B$1048576,0),MATCH($AW274,価格設定!E$1:X$1,1))),J274),"")</f>
        <v/>
      </c>
      <c r="U274" s="126" t="str">
        <f t="shared" si="517"/>
        <v/>
      </c>
      <c r="V274" s="132" t="str">
        <f t="shared" si="518"/>
        <v/>
      </c>
      <c r="W274" s="127" t="str">
        <f>IFERROR(IF(OR(T274="",T274&lt;0),"",IFERROR(INDEX(価格設定!E$2:X$3,IF(AND(K274=$K$1,$K$1&lt;&gt;""),ROW(価格設定!$D$3)-1,MATCH(INDEX(価格設定!$D$5:$D$1048576,MATCH(Q274,価格設定!$B$5:$B$1048576,0),0),価格設定!$D$2:$D$3,0)),MATCH($AW274,価格設定!E$1:X$1,1)),INDEX(価格設定!E$2:X$2,0,MATCH($AW274,価格設定!E$1:X$1,1)))),"")</f>
        <v/>
      </c>
      <c r="X274" s="126" t="str">
        <f t="shared" si="509"/>
        <v/>
      </c>
      <c r="Y274" s="128" t="str">
        <f t="shared" si="519"/>
        <v/>
      </c>
      <c r="Z274" s="126" t="str">
        <f t="shared" si="520"/>
        <v/>
      </c>
      <c r="AA274" s="129" t="str">
        <f t="shared" si="521"/>
        <v/>
      </c>
      <c r="AB274" s="126" t="str">
        <f t="shared" si="522"/>
        <v/>
      </c>
      <c r="AC274" s="280" t="str">
        <f t="shared" si="523"/>
        <v/>
      </c>
      <c r="AD274" s="15"/>
      <c r="AE274" s="204" t="str">
        <f>IF(AF274="","",COUNT($AF$3:AF274))</f>
        <v/>
      </c>
      <c r="AF274" s="206" t="str">
        <f t="shared" si="524"/>
        <v/>
      </c>
      <c r="AG274" s="204" t="str">
        <f t="shared" si="525"/>
        <v/>
      </c>
      <c r="AH274" s="204" t="str">
        <f t="shared" si="526"/>
        <v/>
      </c>
      <c r="AI274" s="287"/>
      <c r="AJ274" s="15"/>
      <c r="AK274" s="138" t="str">
        <f t="shared" si="527"/>
        <v/>
      </c>
      <c r="AL274" s="131" t="str">
        <f t="shared" si="528"/>
        <v/>
      </c>
      <c r="AM274" s="131" t="str">
        <f t="shared" si="529"/>
        <v/>
      </c>
      <c r="AN274" s="313" t="str">
        <f t="shared" si="530"/>
        <v/>
      </c>
      <c r="AO274" s="316" t="str">
        <f t="shared" si="531"/>
        <v/>
      </c>
      <c r="AP274" s="18"/>
      <c r="AQ274" s="3" t="str">
        <f>IF(F274="","",MAX($AQ$3:AQ273)+1)</f>
        <v/>
      </c>
      <c r="AR274" s="3" t="str">
        <f>IF(OR(AQ274="",BB274=""),"",MAX($AR$3:AR273)+1)</f>
        <v/>
      </c>
      <c r="AS274" s="3" t="str">
        <f>IF(CQ274="","",RANK(CQ274,CQ$3:CQ$1048576,1)+COUNTIF($CQ$3:CQ274,CQ274)-1)</f>
        <v/>
      </c>
      <c r="AT274" s="21" t="str">
        <f>IF(C274="",IF(OR(AND($H274&lt;&gt;"",C274=""),AND($F273=$F274,$AZ274&lt;&gt;""),COUNTA($H$3:$H$1048576,#REF!,$F$3:$F$1048576)&gt;COUNTA($H$3:$H274,#REF!,$F$3:$F274),$AZ274&lt;&gt;""),INDEX(AT$3:AT$1048576,MATCH(MAX($AQ$3:$AQ273),$AQ$3:$AQ$1048576,0),0),""),C274)</f>
        <v/>
      </c>
      <c r="AU274" s="21" t="str">
        <f>IF(D274="",IF(OR(AND($H274&lt;&gt;"",D274=""),AND($F273=$F274,$AZ274&lt;&gt;""),COUNTA($H$3:$H$1048576,#REF!,$F$3:$F$1048576)&gt;COUNTA($H$3:$H274,#REF!,$F$3:$F274),$AZ274&lt;&gt;""),INDEX(AU$3:AU$1048576,MATCH(MAX($AQ$3:$AQ273),$AQ$3:$AQ$1048576,0),0),""),D274)</f>
        <v/>
      </c>
      <c r="AV274" s="21" t="str">
        <f>IF(E274="",IF(OR(AND($H274&lt;&gt;"",E274=""),AND($F273=$F274,$AZ274&lt;&gt;""),COUNTA($H$3:$H$1048576,#REF!,$F$3:$F$1048576)&gt;COUNTA($H$3:$H274,#REF!,$F$3:$F274),$AZ274&lt;&gt;""),INDEX(AV$3:AV$1048576,MATCH(MAX($AQ$3:$AQ273),$AQ$3:$AQ$1048576,0),0),""),E274)</f>
        <v/>
      </c>
      <c r="AW274" s="24" t="str">
        <f t="shared" si="532"/>
        <v/>
      </c>
      <c r="AX274" s="13" t="str">
        <f t="shared" si="533"/>
        <v/>
      </c>
      <c r="AY274" s="4" t="str">
        <f t="shared" si="534"/>
        <v/>
      </c>
      <c r="AZ274" s="4" t="str">
        <f>IF(AX274="",IF(OR(AND(H274&lt;&gt;"",F274=""),COUNTA($H$3:$H$1048576)&gt;COUNTA($H$3:$H274)),INDEX(AX$3:AX274,MATCH(MAX($AQ$3:AQ274),AQ$3:AQ274,0),0),""),AX274)</f>
        <v/>
      </c>
      <c r="BA274" s="4" t="str">
        <f>IF(AY274="",IF(AND(H274&lt;&gt;"",F274=""),INDEX(AY$3:AY274,MATCH(MAX($AQ$3:AQ274),AQ$3:AQ274,0),0),""),AY274)</f>
        <v/>
      </c>
      <c r="BB274" s="82" t="str">
        <f>IF(BC274="","",RANK(BC274,BC$3:BC$1048576,1)+COUNTIF($BC$3:BC274,BC274)-1)</f>
        <v/>
      </c>
      <c r="BC274" s="139" t="str">
        <f t="shared" si="535"/>
        <v/>
      </c>
      <c r="BD274" s="46" t="str">
        <f t="shared" si="536"/>
        <v/>
      </c>
      <c r="BE274" s="46" t="str">
        <f t="shared" si="537"/>
        <v/>
      </c>
      <c r="BF274" s="46" t="str">
        <f t="shared" si="538"/>
        <v/>
      </c>
      <c r="BG274" s="4" t="str">
        <f t="shared" si="539"/>
        <v/>
      </c>
      <c r="BH274" s="180" t="str">
        <f t="shared" si="540"/>
        <v/>
      </c>
      <c r="BI274" s="16" t="str">
        <f t="shared" si="541"/>
        <v/>
      </c>
      <c r="BJ274" s="52" t="str">
        <f>IF(BI274="","",IF(W274="","",IF(AND(K274=$K$1,$K$1&lt;&gt;""),$BT$2,IFERROR(IF(INDEX(価格設定!$D$5:$D$1048576,MATCH(Q274,価格設定!$B$5:$B$1048576,0),0)=価格設定!$D$3,$BT$2,$BS$2),$BS$2))))</f>
        <v/>
      </c>
      <c r="BK274" s="16" t="str">
        <f>IF(BI274="","",IF(COUNTIF($BI$3:BI274,BI274)=1,1,IF(AND(BI273=BI274,BH274=""),BK273,COUNTIF($BH$3:BH274,BH274))))</f>
        <v/>
      </c>
      <c r="BL274" s="52" t="str">
        <f t="shared" si="542"/>
        <v/>
      </c>
      <c r="BM274" s="52" t="str">
        <f t="shared" si="543"/>
        <v/>
      </c>
      <c r="BN274" s="119" t="str">
        <f t="shared" si="544"/>
        <v/>
      </c>
      <c r="BO274" s="119" t="str">
        <f t="shared" si="545"/>
        <v/>
      </c>
      <c r="BP274" s="17" t="str">
        <f t="shared" si="546"/>
        <v/>
      </c>
      <c r="BQ274" s="17" t="str">
        <f t="shared" si="547"/>
        <v/>
      </c>
      <c r="BR274" s="17" t="str">
        <f>IF(OR(BP274="",COUNTIF($BO$3:BO274,BO274)&lt;&gt;1),"",SUMIF(BO$3:BO$1048576,BO274,BP$3:BP$1048576))</f>
        <v/>
      </c>
      <c r="BS274" s="17" t="str">
        <f t="shared" si="548"/>
        <v/>
      </c>
      <c r="BT274" s="17" t="str">
        <f t="shared" si="549"/>
        <v/>
      </c>
      <c r="BU274" s="17" t="str">
        <f t="shared" si="550"/>
        <v/>
      </c>
      <c r="BV274" s="24" t="str">
        <f t="shared" si="551"/>
        <v/>
      </c>
      <c r="BW274" s="24" t="str">
        <f t="shared" si="552"/>
        <v/>
      </c>
      <c r="BX274" s="24" t="str">
        <f t="shared" si="553"/>
        <v/>
      </c>
      <c r="BY274" s="26" t="str">
        <f t="shared" si="554"/>
        <v/>
      </c>
      <c r="BZ274" s="26" t="str">
        <f t="shared" si="555"/>
        <v/>
      </c>
      <c r="CA274" s="26" t="str">
        <f t="shared" si="556"/>
        <v/>
      </c>
      <c r="CB274" s="66" t="str">
        <f t="shared" si="557"/>
        <v/>
      </c>
      <c r="CC274" s="65" t="str">
        <f t="shared" si="558"/>
        <v/>
      </c>
      <c r="CD274" s="26" t="str">
        <f t="shared" si="559"/>
        <v/>
      </c>
      <c r="CE274" s="26" t="str">
        <f t="shared" si="560"/>
        <v/>
      </c>
      <c r="CF274" s="193" t="str">
        <f t="shared" si="561"/>
        <v/>
      </c>
      <c r="CG274" s="193" t="str">
        <f t="shared" si="562"/>
        <v/>
      </c>
      <c r="CH274" s="26" t="str">
        <f t="shared" si="563"/>
        <v/>
      </c>
      <c r="CI274" s="26" t="str">
        <f t="shared" si="564"/>
        <v/>
      </c>
      <c r="CJ274" s="65" t="str">
        <f t="shared" si="565"/>
        <v/>
      </c>
      <c r="CK274" s="65" t="str">
        <f t="shared" si="566"/>
        <v/>
      </c>
      <c r="CL274" s="64" t="str">
        <f t="shared" si="567"/>
        <v/>
      </c>
      <c r="CM274" s="64" t="str">
        <f t="shared" si="568"/>
        <v/>
      </c>
      <c r="CN274" s="65" t="str">
        <f t="shared" si="569"/>
        <v/>
      </c>
      <c r="CP274" s="63" t="str">
        <f>IF(BH274="","",MAX($CP$3:CP273)+1)</f>
        <v/>
      </c>
      <c r="CQ274" s="24" t="str">
        <f t="shared" si="570"/>
        <v/>
      </c>
      <c r="CR274" s="24" t="str">
        <f t="shared" si="571"/>
        <v/>
      </c>
      <c r="CS274" s="24" t="str">
        <f t="shared" si="572"/>
        <v/>
      </c>
      <c r="CT274" s="58" t="str">
        <f>IF(BO274="","",COUNTIF($BO$3:BO274,BO274)&amp;"@"&amp;BO274)</f>
        <v/>
      </c>
      <c r="CU274" s="16" t="str">
        <f t="shared" si="510"/>
        <v/>
      </c>
      <c r="CV274" s="63" t="str">
        <f t="shared" si="573"/>
        <v/>
      </c>
      <c r="CW274" s="16" t="str">
        <f t="shared" si="574"/>
        <v/>
      </c>
      <c r="CX274" s="16" t="str">
        <f t="shared" si="575"/>
        <v/>
      </c>
      <c r="CY274" s="16" t="str">
        <f t="shared" si="576"/>
        <v/>
      </c>
      <c r="CZ274" s="85" t="str">
        <f t="shared" si="577"/>
        <v/>
      </c>
      <c r="DA274" s="16" t="str">
        <f t="shared" si="578"/>
        <v/>
      </c>
      <c r="DB274" s="16" t="str">
        <f t="shared" si="579"/>
        <v/>
      </c>
      <c r="DC274" s="28" t="str">
        <f>IF(CP274="","",$DC$1&amp;(INDEX(価格設定!D$1:XFD$3,ROW(価格設定!$D$3),MATCH($AW274,価格設定!D$1:XFD$1,1))*100)&amp;"%")</f>
        <v/>
      </c>
      <c r="DD274" s="28" t="str">
        <f>IF(CP274="","",$DD$1&amp;(INDEX(価格設定!D$1:XFD$3,ROW(価格設定!$D$2),MATCH($AW274,価格設定!D$1:XFD$1,1))*100)&amp;"%")</f>
        <v/>
      </c>
      <c r="DE274" s="29" t="str">
        <f t="shared" si="580"/>
        <v/>
      </c>
      <c r="DG274" s="58" t="str">
        <f t="shared" si="581"/>
        <v/>
      </c>
      <c r="DH274" s="58" t="str">
        <f t="shared" si="582"/>
        <v/>
      </c>
      <c r="DI274" s="58" t="str">
        <f t="shared" si="583"/>
        <v/>
      </c>
      <c r="DJ274" s="85" t="str">
        <f t="shared" si="584"/>
        <v/>
      </c>
      <c r="DL274" s="58" t="str">
        <f>IF(COUNTIF(DG$3:DG$1048576,DG274)=COUNTIF($DG$3:$DG274,DG274),DG274,"")</f>
        <v/>
      </c>
      <c r="DM274" s="85" t="str">
        <f t="shared" si="585"/>
        <v/>
      </c>
      <c r="DN274" s="85" t="str">
        <f t="shared" si="511"/>
        <v/>
      </c>
      <c r="DO274" s="85" t="str">
        <f t="shared" si="511"/>
        <v/>
      </c>
      <c r="DP274" s="303"/>
      <c r="DQ274" s="17" t="str">
        <f t="shared" si="512"/>
        <v/>
      </c>
      <c r="DR274" s="17" t="str">
        <f t="shared" si="513"/>
        <v/>
      </c>
      <c r="DS274" s="17" t="str">
        <f t="shared" si="514"/>
        <v/>
      </c>
      <c r="DU274" s="16" t="str">
        <f t="shared" si="586"/>
        <v/>
      </c>
      <c r="DV274" s="16" t="str">
        <f>IF(DU274="","",COUNT($DU$3:DU274))</f>
        <v/>
      </c>
      <c r="DW274" s="16" t="str">
        <f t="shared" si="587"/>
        <v/>
      </c>
      <c r="DX274" s="16" t="str">
        <f t="shared" si="588"/>
        <v/>
      </c>
      <c r="DY274" s="16" t="str">
        <f>IF(DZ274="","",COUNTIF(DZ$3:DZ274,DZ274))</f>
        <v/>
      </c>
      <c r="DZ274" s="16" t="str">
        <f t="shared" si="589"/>
        <v/>
      </c>
      <c r="EA274" s="16" t="str">
        <f t="shared" si="590"/>
        <v/>
      </c>
      <c r="EB274" s="16" t="str">
        <f t="shared" si="591"/>
        <v/>
      </c>
      <c r="EC274" s="16" t="str">
        <f t="shared" si="592"/>
        <v/>
      </c>
      <c r="ED274" s="16" t="str">
        <f t="shared" si="593"/>
        <v/>
      </c>
      <c r="EE274" s="16" t="str">
        <f t="shared" si="594"/>
        <v/>
      </c>
      <c r="EF274" s="16" t="str">
        <f t="shared" si="595"/>
        <v/>
      </c>
      <c r="EG274" s="16" t="str">
        <f t="shared" si="596"/>
        <v/>
      </c>
      <c r="EH274" s="16" t="str">
        <f t="shared" si="597"/>
        <v/>
      </c>
      <c r="EI274" s="16" t="str">
        <f t="shared" si="598"/>
        <v/>
      </c>
      <c r="EJ274" s="16" t="str">
        <f t="shared" si="599"/>
        <v/>
      </c>
      <c r="EK274" s="16" t="str">
        <f t="shared" si="600"/>
        <v/>
      </c>
      <c r="EL274" s="58" t="str">
        <f t="shared" si="601"/>
        <v/>
      </c>
      <c r="EM274" s="58" t="str">
        <f>IF(OR($DZ274="",CR274=""),IF($EL274="","",$EL274),IF(OR(CR274="なし",CR274=0),領収書!$H$1,CR274))</f>
        <v/>
      </c>
      <c r="EN274" s="58" t="str">
        <f>IF(OR($DZ274="",CS274=""),IF($EL274="","",$EL274),IF(OR(CS274="なし",CS274=0),入力!$EN$1,CS274))</f>
        <v/>
      </c>
      <c r="EO274" s="63" t="str">
        <f t="shared" si="602"/>
        <v/>
      </c>
      <c r="EP274" s="63" t="str">
        <f t="shared" si="603"/>
        <v/>
      </c>
      <c r="ER274" s="16" t="str">
        <f>IF(AND(COUNTIF($ET$3:ET274,ET274)=1,ET274&lt;&gt;""),MAX($ER$3:ER273)+1,"")</f>
        <v/>
      </c>
      <c r="ES274" s="16" t="str">
        <f>IF(価格設定!B276="","",価格設定!B276)</f>
        <v/>
      </c>
      <c r="ET274" s="16" t="str">
        <f>IF(価格設定!C276="","",価格設定!C276)</f>
        <v/>
      </c>
      <c r="EV274" s="16" t="str">
        <f t="shared" si="515"/>
        <v/>
      </c>
      <c r="EW274" s="16" t="str">
        <f t="shared" si="604"/>
        <v/>
      </c>
    </row>
    <row r="275" spans="1:153" ht="30" customHeight="1" x14ac:dyDescent="0.2">
      <c r="A275" s="225"/>
      <c r="B275" s="212"/>
      <c r="C275" s="221"/>
      <c r="D275" s="164"/>
      <c r="E275" s="165"/>
      <c r="F275" s="166"/>
      <c r="G275" s="167"/>
      <c r="H275" s="179"/>
      <c r="I275" s="306"/>
      <c r="J275" s="169"/>
      <c r="K275" s="179"/>
      <c r="L275" s="186"/>
      <c r="M275" s="186"/>
      <c r="N275" s="168"/>
      <c r="O275" s="170"/>
      <c r="P275" s="212"/>
      <c r="Q275" s="179" t="str">
        <f>IFERROR(IF(H275="","",IFERROR(INDEX(価格設定!$B$5:$B$1048576,MATCH(H275,価格設定!$B$5:$B$1048576,0),0),INDEX(価格設定!$B$5:$B$1048576,MATCH("*"&amp;H275&amp;"*",価格設定!$B$5:$B$1048576,0),0))),H275)</f>
        <v/>
      </c>
      <c r="R275" s="250" t="str">
        <f>IFERROR(IF(Q275="",IF(K275="","",K275),IF(K275="",IF(INDEX(価格設定!$C$5:$C$1048576,MATCH(Q275,価格設定!$B$5:$B$1048576,0),0)=0,"",INDEX(価格設定!$C$5:$C$1048576,MATCH(Q275,価格設定!$B$5:$B$1048576,0),0)),IF(K275="なし","",K275))),"")</f>
        <v/>
      </c>
      <c r="S275" s="308" t="str">
        <f t="shared" si="516"/>
        <v/>
      </c>
      <c r="T275" s="126" t="str">
        <f>IFERROR(IF(J275="",IF(INDEX(価格設定!$E$5:$R$1048576,MATCH($Q275,価格設定!B$5:B$1048576,0),MATCH($AW275,価格設定!E$1:X$1,1))=0,"",INDEX(価格設定!$E$5:$R$1048576,MATCH($Q275,価格設定!B$5:B$1048576,0),MATCH($AW275,価格設定!E$1:X$1,1))),J275),"")</f>
        <v/>
      </c>
      <c r="U275" s="126" t="str">
        <f t="shared" si="517"/>
        <v/>
      </c>
      <c r="V275" s="132" t="str">
        <f t="shared" si="518"/>
        <v/>
      </c>
      <c r="W275" s="127" t="str">
        <f>IFERROR(IF(OR(T275="",T275&lt;0),"",IFERROR(INDEX(価格設定!E$2:X$3,IF(AND(K275=$K$1,$K$1&lt;&gt;""),ROW(価格設定!$D$3)-1,MATCH(INDEX(価格設定!$D$5:$D$1048576,MATCH(Q275,価格設定!$B$5:$B$1048576,0),0),価格設定!$D$2:$D$3,0)),MATCH($AW275,価格設定!E$1:X$1,1)),INDEX(価格設定!E$2:X$2,0,MATCH($AW275,価格設定!E$1:X$1,1)))),"")</f>
        <v/>
      </c>
      <c r="X275" s="126" t="str">
        <f t="shared" si="509"/>
        <v/>
      </c>
      <c r="Y275" s="128" t="str">
        <f t="shared" si="519"/>
        <v/>
      </c>
      <c r="Z275" s="126" t="str">
        <f t="shared" si="520"/>
        <v/>
      </c>
      <c r="AA275" s="129" t="str">
        <f t="shared" si="521"/>
        <v/>
      </c>
      <c r="AB275" s="126" t="str">
        <f t="shared" si="522"/>
        <v/>
      </c>
      <c r="AC275" s="280" t="str">
        <f t="shared" si="523"/>
        <v/>
      </c>
      <c r="AD275" s="15"/>
      <c r="AE275" s="204" t="str">
        <f>IF(AF275="","",COUNT($AF$3:AF275))</f>
        <v/>
      </c>
      <c r="AF275" s="206" t="str">
        <f t="shared" si="524"/>
        <v/>
      </c>
      <c r="AG275" s="204" t="str">
        <f t="shared" si="525"/>
        <v/>
      </c>
      <c r="AH275" s="204" t="str">
        <f t="shared" si="526"/>
        <v/>
      </c>
      <c r="AI275" s="287"/>
      <c r="AJ275" s="15"/>
      <c r="AK275" s="138" t="str">
        <f t="shared" si="527"/>
        <v/>
      </c>
      <c r="AL275" s="131" t="str">
        <f t="shared" si="528"/>
        <v/>
      </c>
      <c r="AM275" s="131" t="str">
        <f t="shared" si="529"/>
        <v/>
      </c>
      <c r="AN275" s="313" t="str">
        <f t="shared" si="530"/>
        <v/>
      </c>
      <c r="AO275" s="316" t="str">
        <f t="shared" si="531"/>
        <v/>
      </c>
      <c r="AP275" s="18"/>
      <c r="AQ275" s="3" t="str">
        <f>IF(F275="","",MAX($AQ$3:AQ274)+1)</f>
        <v/>
      </c>
      <c r="AR275" s="3" t="str">
        <f>IF(OR(AQ275="",BB275=""),"",MAX($AR$3:AR274)+1)</f>
        <v/>
      </c>
      <c r="AS275" s="3" t="str">
        <f>IF(CQ275="","",RANK(CQ275,CQ$3:CQ$1048576,1)+COUNTIF($CQ$3:CQ275,CQ275)-1)</f>
        <v/>
      </c>
      <c r="AT275" s="21" t="str">
        <f>IF(C275="",IF(OR(AND($H275&lt;&gt;"",C275=""),AND($F274=$F275,$AZ275&lt;&gt;""),COUNTA($H$3:$H$1048576,#REF!,$F$3:$F$1048576)&gt;COUNTA($H$3:$H275,#REF!,$F$3:$F275),$AZ275&lt;&gt;""),INDEX(AT$3:AT$1048576,MATCH(MAX($AQ$3:$AQ274),$AQ$3:$AQ$1048576,0),0),""),C275)</f>
        <v/>
      </c>
      <c r="AU275" s="21" t="str">
        <f>IF(D275="",IF(OR(AND($H275&lt;&gt;"",D275=""),AND($F274=$F275,$AZ275&lt;&gt;""),COUNTA($H$3:$H$1048576,#REF!,$F$3:$F$1048576)&gt;COUNTA($H$3:$H275,#REF!,$F$3:$F275),$AZ275&lt;&gt;""),INDEX(AU$3:AU$1048576,MATCH(MAX($AQ$3:$AQ274),$AQ$3:$AQ$1048576,0),0),""),D275)</f>
        <v/>
      </c>
      <c r="AV275" s="21" t="str">
        <f>IF(E275="",IF(OR(AND($H275&lt;&gt;"",E275=""),AND($F274=$F275,$AZ275&lt;&gt;""),COUNTA($H$3:$H$1048576,#REF!,$F$3:$F$1048576)&gt;COUNTA($H$3:$H275,#REF!,$F$3:$F275),$AZ275&lt;&gt;""),INDEX(AV$3:AV$1048576,MATCH(MAX($AQ$3:$AQ274),$AQ$3:$AQ$1048576,0),0),""),E275)</f>
        <v/>
      </c>
      <c r="AW275" s="24" t="str">
        <f t="shared" si="532"/>
        <v/>
      </c>
      <c r="AX275" s="13" t="str">
        <f t="shared" si="533"/>
        <v/>
      </c>
      <c r="AY275" s="4" t="str">
        <f t="shared" si="534"/>
        <v/>
      </c>
      <c r="AZ275" s="4" t="str">
        <f>IF(AX275="",IF(OR(AND(H275&lt;&gt;"",F275=""),COUNTA($H$3:$H$1048576)&gt;COUNTA($H$3:$H275)),INDEX(AX$3:AX275,MATCH(MAX($AQ$3:AQ275),AQ$3:AQ275,0),0),""),AX275)</f>
        <v/>
      </c>
      <c r="BA275" s="4" t="str">
        <f>IF(AY275="",IF(AND(H275&lt;&gt;"",F275=""),INDEX(AY$3:AY275,MATCH(MAX($AQ$3:AQ275),AQ$3:AQ275,0),0),""),AY275)</f>
        <v/>
      </c>
      <c r="BB275" s="82" t="str">
        <f>IF(BC275="","",RANK(BC275,BC$3:BC$1048576,1)+COUNTIF($BC$3:BC275,BC275)-1)</f>
        <v/>
      </c>
      <c r="BC275" s="139" t="str">
        <f t="shared" si="535"/>
        <v/>
      </c>
      <c r="BD275" s="46" t="str">
        <f t="shared" si="536"/>
        <v/>
      </c>
      <c r="BE275" s="46" t="str">
        <f t="shared" si="537"/>
        <v/>
      </c>
      <c r="BF275" s="46" t="str">
        <f t="shared" si="538"/>
        <v/>
      </c>
      <c r="BG275" s="4" t="str">
        <f t="shared" si="539"/>
        <v/>
      </c>
      <c r="BH275" s="180" t="str">
        <f t="shared" si="540"/>
        <v/>
      </c>
      <c r="BI275" s="16" t="str">
        <f t="shared" si="541"/>
        <v/>
      </c>
      <c r="BJ275" s="52" t="str">
        <f>IF(BI275="","",IF(W275="","",IF(AND(K275=$K$1,$K$1&lt;&gt;""),$BT$2,IFERROR(IF(INDEX(価格設定!$D$5:$D$1048576,MATCH(Q275,価格設定!$B$5:$B$1048576,0),0)=価格設定!$D$3,$BT$2,$BS$2),$BS$2))))</f>
        <v/>
      </c>
      <c r="BK275" s="16" t="str">
        <f>IF(BI275="","",IF(COUNTIF($BI$3:BI275,BI275)=1,1,IF(AND(BI274=BI275,BH275=""),BK274,COUNTIF($BH$3:BH275,BH275))))</f>
        <v/>
      </c>
      <c r="BL275" s="52" t="str">
        <f t="shared" si="542"/>
        <v/>
      </c>
      <c r="BM275" s="52" t="str">
        <f t="shared" si="543"/>
        <v/>
      </c>
      <c r="BN275" s="119" t="str">
        <f t="shared" si="544"/>
        <v/>
      </c>
      <c r="BO275" s="119" t="str">
        <f t="shared" si="545"/>
        <v/>
      </c>
      <c r="BP275" s="17" t="str">
        <f t="shared" si="546"/>
        <v/>
      </c>
      <c r="BQ275" s="17" t="str">
        <f t="shared" si="547"/>
        <v/>
      </c>
      <c r="BR275" s="17" t="str">
        <f>IF(OR(BP275="",COUNTIF($BO$3:BO275,BO275)&lt;&gt;1),"",SUMIF(BO$3:BO$1048576,BO275,BP$3:BP$1048576))</f>
        <v/>
      </c>
      <c r="BS275" s="17" t="str">
        <f t="shared" si="548"/>
        <v/>
      </c>
      <c r="BT275" s="17" t="str">
        <f t="shared" si="549"/>
        <v/>
      </c>
      <c r="BU275" s="17" t="str">
        <f t="shared" si="550"/>
        <v/>
      </c>
      <c r="BV275" s="24" t="str">
        <f t="shared" si="551"/>
        <v/>
      </c>
      <c r="BW275" s="24" t="str">
        <f t="shared" si="552"/>
        <v/>
      </c>
      <c r="BX275" s="24" t="str">
        <f t="shared" si="553"/>
        <v/>
      </c>
      <c r="BY275" s="26" t="str">
        <f t="shared" si="554"/>
        <v/>
      </c>
      <c r="BZ275" s="26" t="str">
        <f t="shared" si="555"/>
        <v/>
      </c>
      <c r="CA275" s="26" t="str">
        <f t="shared" si="556"/>
        <v/>
      </c>
      <c r="CB275" s="66" t="str">
        <f t="shared" si="557"/>
        <v/>
      </c>
      <c r="CC275" s="65" t="str">
        <f t="shared" si="558"/>
        <v/>
      </c>
      <c r="CD275" s="26" t="str">
        <f t="shared" si="559"/>
        <v/>
      </c>
      <c r="CE275" s="26" t="str">
        <f t="shared" si="560"/>
        <v/>
      </c>
      <c r="CF275" s="193" t="str">
        <f t="shared" si="561"/>
        <v/>
      </c>
      <c r="CG275" s="193" t="str">
        <f t="shared" si="562"/>
        <v/>
      </c>
      <c r="CH275" s="26" t="str">
        <f t="shared" si="563"/>
        <v/>
      </c>
      <c r="CI275" s="26" t="str">
        <f t="shared" si="564"/>
        <v/>
      </c>
      <c r="CJ275" s="65" t="str">
        <f t="shared" si="565"/>
        <v/>
      </c>
      <c r="CK275" s="65" t="str">
        <f t="shared" si="566"/>
        <v/>
      </c>
      <c r="CL275" s="64" t="str">
        <f t="shared" si="567"/>
        <v/>
      </c>
      <c r="CM275" s="64" t="str">
        <f t="shared" si="568"/>
        <v/>
      </c>
      <c r="CN275" s="65" t="str">
        <f t="shared" si="569"/>
        <v/>
      </c>
      <c r="CP275" s="63" t="str">
        <f>IF(BH275="","",MAX($CP$3:CP274)+1)</f>
        <v/>
      </c>
      <c r="CQ275" s="24" t="str">
        <f t="shared" si="570"/>
        <v/>
      </c>
      <c r="CR275" s="24" t="str">
        <f t="shared" si="571"/>
        <v/>
      </c>
      <c r="CS275" s="24" t="str">
        <f t="shared" si="572"/>
        <v/>
      </c>
      <c r="CT275" s="58" t="str">
        <f>IF(BO275="","",COUNTIF($BO$3:BO275,BO275)&amp;"@"&amp;BO275)</f>
        <v/>
      </c>
      <c r="CU275" s="16" t="str">
        <f t="shared" si="510"/>
        <v/>
      </c>
      <c r="CV275" s="63" t="str">
        <f t="shared" si="573"/>
        <v/>
      </c>
      <c r="CW275" s="16" t="str">
        <f t="shared" si="574"/>
        <v/>
      </c>
      <c r="CX275" s="16" t="str">
        <f t="shared" si="575"/>
        <v/>
      </c>
      <c r="CY275" s="16" t="str">
        <f t="shared" si="576"/>
        <v/>
      </c>
      <c r="CZ275" s="85" t="str">
        <f t="shared" si="577"/>
        <v/>
      </c>
      <c r="DA275" s="16" t="str">
        <f t="shared" si="578"/>
        <v/>
      </c>
      <c r="DB275" s="16" t="str">
        <f t="shared" si="579"/>
        <v/>
      </c>
      <c r="DC275" s="28" t="str">
        <f>IF(CP275="","",$DC$1&amp;(INDEX(価格設定!D$1:XFD$3,ROW(価格設定!$D$3),MATCH($AW275,価格設定!D$1:XFD$1,1))*100)&amp;"%")</f>
        <v/>
      </c>
      <c r="DD275" s="28" t="str">
        <f>IF(CP275="","",$DD$1&amp;(INDEX(価格設定!D$1:XFD$3,ROW(価格設定!$D$2),MATCH($AW275,価格設定!D$1:XFD$1,1))*100)&amp;"%")</f>
        <v/>
      </c>
      <c r="DE275" s="29" t="str">
        <f t="shared" si="580"/>
        <v/>
      </c>
      <c r="DG275" s="58" t="str">
        <f t="shared" si="581"/>
        <v/>
      </c>
      <c r="DH275" s="58" t="str">
        <f t="shared" si="582"/>
        <v/>
      </c>
      <c r="DI275" s="58" t="str">
        <f t="shared" si="583"/>
        <v/>
      </c>
      <c r="DJ275" s="85" t="str">
        <f t="shared" si="584"/>
        <v/>
      </c>
      <c r="DL275" s="58" t="str">
        <f>IF(COUNTIF(DG$3:DG$1048576,DG275)=COUNTIF($DG$3:$DG275,DG275),DG275,"")</f>
        <v/>
      </c>
      <c r="DM275" s="85" t="str">
        <f t="shared" si="585"/>
        <v/>
      </c>
      <c r="DN275" s="85" t="str">
        <f t="shared" si="511"/>
        <v/>
      </c>
      <c r="DO275" s="85" t="str">
        <f t="shared" si="511"/>
        <v/>
      </c>
      <c r="DP275" s="303"/>
      <c r="DQ275" s="17" t="str">
        <f t="shared" si="512"/>
        <v/>
      </c>
      <c r="DR275" s="17" t="str">
        <f t="shared" si="513"/>
        <v/>
      </c>
      <c r="DS275" s="17" t="str">
        <f t="shared" si="514"/>
        <v/>
      </c>
      <c r="DU275" s="16" t="str">
        <f t="shared" si="586"/>
        <v/>
      </c>
      <c r="DV275" s="16" t="str">
        <f>IF(DU275="","",COUNT($DU$3:DU275))</f>
        <v/>
      </c>
      <c r="DW275" s="16" t="str">
        <f t="shared" si="587"/>
        <v/>
      </c>
      <c r="DX275" s="16" t="str">
        <f t="shared" si="588"/>
        <v/>
      </c>
      <c r="DY275" s="16" t="str">
        <f>IF(DZ275="","",COUNTIF(DZ$3:DZ275,DZ275))</f>
        <v/>
      </c>
      <c r="DZ275" s="16" t="str">
        <f t="shared" si="589"/>
        <v/>
      </c>
      <c r="EA275" s="16" t="str">
        <f t="shared" si="590"/>
        <v/>
      </c>
      <c r="EB275" s="16" t="str">
        <f t="shared" si="591"/>
        <v/>
      </c>
      <c r="EC275" s="16" t="str">
        <f t="shared" si="592"/>
        <v/>
      </c>
      <c r="ED275" s="16" t="str">
        <f t="shared" si="593"/>
        <v/>
      </c>
      <c r="EE275" s="16" t="str">
        <f t="shared" si="594"/>
        <v/>
      </c>
      <c r="EF275" s="16" t="str">
        <f t="shared" si="595"/>
        <v/>
      </c>
      <c r="EG275" s="16" t="str">
        <f t="shared" si="596"/>
        <v/>
      </c>
      <c r="EH275" s="16" t="str">
        <f t="shared" si="597"/>
        <v/>
      </c>
      <c r="EI275" s="16" t="str">
        <f t="shared" si="598"/>
        <v/>
      </c>
      <c r="EJ275" s="16" t="str">
        <f t="shared" si="599"/>
        <v/>
      </c>
      <c r="EK275" s="16" t="str">
        <f t="shared" si="600"/>
        <v/>
      </c>
      <c r="EL275" s="58" t="str">
        <f t="shared" si="601"/>
        <v/>
      </c>
      <c r="EM275" s="58" t="str">
        <f>IF(OR($DZ275="",CR275=""),IF($EL275="","",$EL275),IF(OR(CR275="なし",CR275=0),領収書!$H$1,CR275))</f>
        <v/>
      </c>
      <c r="EN275" s="58" t="str">
        <f>IF(OR($DZ275="",CS275=""),IF($EL275="","",$EL275),IF(OR(CS275="なし",CS275=0),入力!$EN$1,CS275))</f>
        <v/>
      </c>
      <c r="EO275" s="63" t="str">
        <f t="shared" si="602"/>
        <v/>
      </c>
      <c r="EP275" s="63" t="str">
        <f t="shared" si="603"/>
        <v/>
      </c>
      <c r="ER275" s="16" t="str">
        <f>IF(AND(COUNTIF($ET$3:ET275,ET275)=1,ET275&lt;&gt;""),MAX($ER$3:ER274)+1,"")</f>
        <v/>
      </c>
      <c r="ES275" s="16" t="str">
        <f>IF(価格設定!B277="","",価格設定!B277)</f>
        <v/>
      </c>
      <c r="ET275" s="16" t="str">
        <f>IF(価格設定!C277="","",価格設定!C277)</f>
        <v/>
      </c>
      <c r="EV275" s="16" t="str">
        <f t="shared" si="515"/>
        <v/>
      </c>
      <c r="EW275" s="16" t="str">
        <f t="shared" si="604"/>
        <v/>
      </c>
    </row>
    <row r="276" spans="1:153" ht="30" customHeight="1" x14ac:dyDescent="0.2">
      <c r="A276" s="225"/>
      <c r="B276" s="212"/>
      <c r="C276" s="221"/>
      <c r="D276" s="164"/>
      <c r="E276" s="165"/>
      <c r="F276" s="166"/>
      <c r="G276" s="167"/>
      <c r="H276" s="179"/>
      <c r="I276" s="306"/>
      <c r="J276" s="169"/>
      <c r="K276" s="179"/>
      <c r="L276" s="186"/>
      <c r="M276" s="186"/>
      <c r="N276" s="168"/>
      <c r="O276" s="170"/>
      <c r="P276" s="212"/>
      <c r="Q276" s="179" t="str">
        <f>IFERROR(IF(H276="","",IFERROR(INDEX(価格設定!$B$5:$B$1048576,MATCH(H276,価格設定!$B$5:$B$1048576,0),0),INDEX(価格設定!$B$5:$B$1048576,MATCH("*"&amp;H276&amp;"*",価格設定!$B$5:$B$1048576,0),0))),H276)</f>
        <v/>
      </c>
      <c r="R276" s="250" t="str">
        <f>IFERROR(IF(Q276="",IF(K276="","",K276),IF(K276="",IF(INDEX(価格設定!$C$5:$C$1048576,MATCH(Q276,価格設定!$B$5:$B$1048576,0),0)=0,"",INDEX(価格設定!$C$5:$C$1048576,MATCH(Q276,価格設定!$B$5:$B$1048576,0),0)),IF(K276="なし","",K276))),"")</f>
        <v/>
      </c>
      <c r="S276" s="308" t="str">
        <f t="shared" si="516"/>
        <v/>
      </c>
      <c r="T276" s="126" t="str">
        <f>IFERROR(IF(J276="",IF(INDEX(価格設定!$E$5:$R$1048576,MATCH($Q276,価格設定!B$5:B$1048576,0),MATCH($AW276,価格設定!E$1:X$1,1))=0,"",INDEX(価格設定!$E$5:$R$1048576,MATCH($Q276,価格設定!B$5:B$1048576,0),MATCH($AW276,価格設定!E$1:X$1,1))),J276),"")</f>
        <v/>
      </c>
      <c r="U276" s="126" t="str">
        <f t="shared" si="517"/>
        <v/>
      </c>
      <c r="V276" s="132" t="str">
        <f t="shared" si="518"/>
        <v/>
      </c>
      <c r="W276" s="127" t="str">
        <f>IFERROR(IF(OR(T276="",T276&lt;0),"",IFERROR(INDEX(価格設定!E$2:X$3,IF(AND(K276=$K$1,$K$1&lt;&gt;""),ROW(価格設定!$D$3)-1,MATCH(INDEX(価格設定!$D$5:$D$1048576,MATCH(Q276,価格設定!$B$5:$B$1048576,0),0),価格設定!$D$2:$D$3,0)),MATCH($AW276,価格設定!E$1:X$1,1)),INDEX(価格設定!E$2:X$2,0,MATCH($AW276,価格設定!E$1:X$1,1)))),"")</f>
        <v/>
      </c>
      <c r="X276" s="126" t="str">
        <f t="shared" si="509"/>
        <v/>
      </c>
      <c r="Y276" s="128" t="str">
        <f t="shared" si="519"/>
        <v/>
      </c>
      <c r="Z276" s="126" t="str">
        <f t="shared" si="520"/>
        <v/>
      </c>
      <c r="AA276" s="129" t="str">
        <f t="shared" si="521"/>
        <v/>
      </c>
      <c r="AB276" s="126" t="str">
        <f t="shared" si="522"/>
        <v/>
      </c>
      <c r="AC276" s="280" t="str">
        <f t="shared" si="523"/>
        <v/>
      </c>
      <c r="AD276" s="15"/>
      <c r="AE276" s="204" t="str">
        <f>IF(AF276="","",COUNT($AF$3:AF276))</f>
        <v/>
      </c>
      <c r="AF276" s="206" t="str">
        <f t="shared" si="524"/>
        <v/>
      </c>
      <c r="AG276" s="204" t="str">
        <f t="shared" si="525"/>
        <v/>
      </c>
      <c r="AH276" s="204" t="str">
        <f t="shared" si="526"/>
        <v/>
      </c>
      <c r="AI276" s="287"/>
      <c r="AJ276" s="15"/>
      <c r="AK276" s="138" t="str">
        <f t="shared" si="527"/>
        <v/>
      </c>
      <c r="AL276" s="131" t="str">
        <f t="shared" si="528"/>
        <v/>
      </c>
      <c r="AM276" s="131" t="str">
        <f t="shared" si="529"/>
        <v/>
      </c>
      <c r="AN276" s="313" t="str">
        <f t="shared" si="530"/>
        <v/>
      </c>
      <c r="AO276" s="316" t="str">
        <f t="shared" si="531"/>
        <v/>
      </c>
      <c r="AP276" s="18"/>
      <c r="AQ276" s="3" t="str">
        <f>IF(F276="","",MAX($AQ$3:AQ275)+1)</f>
        <v/>
      </c>
      <c r="AR276" s="3" t="str">
        <f>IF(OR(AQ276="",BB276=""),"",MAX($AR$3:AR275)+1)</f>
        <v/>
      </c>
      <c r="AS276" s="3" t="str">
        <f>IF(CQ276="","",RANK(CQ276,CQ$3:CQ$1048576,1)+COUNTIF($CQ$3:CQ276,CQ276)-1)</f>
        <v/>
      </c>
      <c r="AT276" s="21" t="str">
        <f>IF(C276="",IF(OR(AND($H276&lt;&gt;"",C276=""),AND($F275=$F276,$AZ276&lt;&gt;""),COUNTA($H$3:$H$1048576,#REF!,$F$3:$F$1048576)&gt;COUNTA($H$3:$H276,#REF!,$F$3:$F276),$AZ276&lt;&gt;""),INDEX(AT$3:AT$1048576,MATCH(MAX($AQ$3:$AQ275),$AQ$3:$AQ$1048576,0),0),""),C276)</f>
        <v/>
      </c>
      <c r="AU276" s="21" t="str">
        <f>IF(D276="",IF(OR(AND($H276&lt;&gt;"",D276=""),AND($F275=$F276,$AZ276&lt;&gt;""),COUNTA($H$3:$H$1048576,#REF!,$F$3:$F$1048576)&gt;COUNTA($H$3:$H276,#REF!,$F$3:$F276),$AZ276&lt;&gt;""),INDEX(AU$3:AU$1048576,MATCH(MAX($AQ$3:$AQ275),$AQ$3:$AQ$1048576,0),0),""),D276)</f>
        <v/>
      </c>
      <c r="AV276" s="21" t="str">
        <f>IF(E276="",IF(OR(AND($H276&lt;&gt;"",E276=""),AND($F275=$F276,$AZ276&lt;&gt;""),COUNTA($H$3:$H$1048576,#REF!,$F$3:$F$1048576)&gt;COUNTA($H$3:$H276,#REF!,$F$3:$F276),$AZ276&lt;&gt;""),INDEX(AV$3:AV$1048576,MATCH(MAX($AQ$3:$AQ275),$AQ$3:$AQ$1048576,0),0),""),E276)</f>
        <v/>
      </c>
      <c r="AW276" s="24" t="str">
        <f t="shared" si="532"/>
        <v/>
      </c>
      <c r="AX276" s="13" t="str">
        <f t="shared" si="533"/>
        <v/>
      </c>
      <c r="AY276" s="4" t="str">
        <f t="shared" si="534"/>
        <v/>
      </c>
      <c r="AZ276" s="4" t="str">
        <f>IF(AX276="",IF(OR(AND(H276&lt;&gt;"",F276=""),COUNTA($H$3:$H$1048576)&gt;COUNTA($H$3:$H276)),INDEX(AX$3:AX276,MATCH(MAX($AQ$3:AQ276),AQ$3:AQ276,0),0),""),AX276)</f>
        <v/>
      </c>
      <c r="BA276" s="4" t="str">
        <f>IF(AY276="",IF(AND(H276&lt;&gt;"",F276=""),INDEX(AY$3:AY276,MATCH(MAX($AQ$3:AQ276),AQ$3:AQ276,0),0),""),AY276)</f>
        <v/>
      </c>
      <c r="BB276" s="82" t="str">
        <f>IF(BC276="","",RANK(BC276,BC$3:BC$1048576,1)+COUNTIF($BC$3:BC276,BC276)-1)</f>
        <v/>
      </c>
      <c r="BC276" s="139" t="str">
        <f t="shared" si="535"/>
        <v/>
      </c>
      <c r="BD276" s="46" t="str">
        <f t="shared" si="536"/>
        <v/>
      </c>
      <c r="BE276" s="46" t="str">
        <f t="shared" si="537"/>
        <v/>
      </c>
      <c r="BF276" s="46" t="str">
        <f t="shared" si="538"/>
        <v/>
      </c>
      <c r="BG276" s="4" t="str">
        <f t="shared" si="539"/>
        <v/>
      </c>
      <c r="BH276" s="180" t="str">
        <f t="shared" si="540"/>
        <v/>
      </c>
      <c r="BI276" s="16" t="str">
        <f t="shared" si="541"/>
        <v/>
      </c>
      <c r="BJ276" s="52" t="str">
        <f>IF(BI276="","",IF(W276="","",IF(AND(K276=$K$1,$K$1&lt;&gt;""),$BT$2,IFERROR(IF(INDEX(価格設定!$D$5:$D$1048576,MATCH(Q276,価格設定!$B$5:$B$1048576,0),0)=価格設定!$D$3,$BT$2,$BS$2),$BS$2))))</f>
        <v/>
      </c>
      <c r="BK276" s="16" t="str">
        <f>IF(BI276="","",IF(COUNTIF($BI$3:BI276,BI276)=1,1,IF(AND(BI275=BI276,BH276=""),BK275,COUNTIF($BH$3:BH276,BH276))))</f>
        <v/>
      </c>
      <c r="BL276" s="52" t="str">
        <f t="shared" si="542"/>
        <v/>
      </c>
      <c r="BM276" s="52" t="str">
        <f t="shared" si="543"/>
        <v/>
      </c>
      <c r="BN276" s="119" t="str">
        <f t="shared" si="544"/>
        <v/>
      </c>
      <c r="BO276" s="119" t="str">
        <f t="shared" si="545"/>
        <v/>
      </c>
      <c r="BP276" s="17" t="str">
        <f t="shared" si="546"/>
        <v/>
      </c>
      <c r="BQ276" s="17" t="str">
        <f t="shared" si="547"/>
        <v/>
      </c>
      <c r="BR276" s="17" t="str">
        <f>IF(OR(BP276="",COUNTIF($BO$3:BO276,BO276)&lt;&gt;1),"",SUMIF(BO$3:BO$1048576,BO276,BP$3:BP$1048576))</f>
        <v/>
      </c>
      <c r="BS276" s="17" t="str">
        <f t="shared" si="548"/>
        <v/>
      </c>
      <c r="BT276" s="17" t="str">
        <f t="shared" si="549"/>
        <v/>
      </c>
      <c r="BU276" s="17" t="str">
        <f t="shared" si="550"/>
        <v/>
      </c>
      <c r="BV276" s="24" t="str">
        <f t="shared" si="551"/>
        <v/>
      </c>
      <c r="BW276" s="24" t="str">
        <f t="shared" si="552"/>
        <v/>
      </c>
      <c r="BX276" s="24" t="str">
        <f t="shared" si="553"/>
        <v/>
      </c>
      <c r="BY276" s="26" t="str">
        <f t="shared" si="554"/>
        <v/>
      </c>
      <c r="BZ276" s="26" t="str">
        <f t="shared" si="555"/>
        <v/>
      </c>
      <c r="CA276" s="26" t="str">
        <f t="shared" si="556"/>
        <v/>
      </c>
      <c r="CB276" s="66" t="str">
        <f t="shared" si="557"/>
        <v/>
      </c>
      <c r="CC276" s="65" t="str">
        <f t="shared" si="558"/>
        <v/>
      </c>
      <c r="CD276" s="26" t="str">
        <f t="shared" si="559"/>
        <v/>
      </c>
      <c r="CE276" s="26" t="str">
        <f t="shared" si="560"/>
        <v/>
      </c>
      <c r="CF276" s="193" t="str">
        <f t="shared" si="561"/>
        <v/>
      </c>
      <c r="CG276" s="193" t="str">
        <f t="shared" si="562"/>
        <v/>
      </c>
      <c r="CH276" s="26" t="str">
        <f t="shared" si="563"/>
        <v/>
      </c>
      <c r="CI276" s="26" t="str">
        <f t="shared" si="564"/>
        <v/>
      </c>
      <c r="CJ276" s="65" t="str">
        <f t="shared" si="565"/>
        <v/>
      </c>
      <c r="CK276" s="65" t="str">
        <f t="shared" si="566"/>
        <v/>
      </c>
      <c r="CL276" s="64" t="str">
        <f t="shared" si="567"/>
        <v/>
      </c>
      <c r="CM276" s="64" t="str">
        <f t="shared" si="568"/>
        <v/>
      </c>
      <c r="CN276" s="65" t="str">
        <f t="shared" si="569"/>
        <v/>
      </c>
      <c r="CP276" s="63" t="str">
        <f>IF(BH276="","",MAX($CP$3:CP275)+1)</f>
        <v/>
      </c>
      <c r="CQ276" s="24" t="str">
        <f t="shared" si="570"/>
        <v/>
      </c>
      <c r="CR276" s="24" t="str">
        <f t="shared" si="571"/>
        <v/>
      </c>
      <c r="CS276" s="24" t="str">
        <f t="shared" si="572"/>
        <v/>
      </c>
      <c r="CT276" s="58" t="str">
        <f>IF(BO276="","",COUNTIF($BO$3:BO276,BO276)&amp;"@"&amp;BO276)</f>
        <v/>
      </c>
      <c r="CU276" s="16" t="str">
        <f t="shared" si="510"/>
        <v/>
      </c>
      <c r="CV276" s="63" t="str">
        <f t="shared" si="573"/>
        <v/>
      </c>
      <c r="CW276" s="16" t="str">
        <f t="shared" si="574"/>
        <v/>
      </c>
      <c r="CX276" s="16" t="str">
        <f t="shared" si="575"/>
        <v/>
      </c>
      <c r="CY276" s="16" t="str">
        <f t="shared" si="576"/>
        <v/>
      </c>
      <c r="CZ276" s="85" t="str">
        <f t="shared" si="577"/>
        <v/>
      </c>
      <c r="DA276" s="16" t="str">
        <f t="shared" si="578"/>
        <v/>
      </c>
      <c r="DB276" s="16" t="str">
        <f t="shared" si="579"/>
        <v/>
      </c>
      <c r="DC276" s="28" t="str">
        <f>IF(CP276="","",$DC$1&amp;(INDEX(価格設定!D$1:XFD$3,ROW(価格設定!$D$3),MATCH($AW276,価格設定!D$1:XFD$1,1))*100)&amp;"%")</f>
        <v/>
      </c>
      <c r="DD276" s="28" t="str">
        <f>IF(CP276="","",$DD$1&amp;(INDEX(価格設定!D$1:XFD$3,ROW(価格設定!$D$2),MATCH($AW276,価格設定!D$1:XFD$1,1))*100)&amp;"%")</f>
        <v/>
      </c>
      <c r="DE276" s="29" t="str">
        <f t="shared" si="580"/>
        <v/>
      </c>
      <c r="DG276" s="58" t="str">
        <f t="shared" si="581"/>
        <v/>
      </c>
      <c r="DH276" s="58" t="str">
        <f t="shared" si="582"/>
        <v/>
      </c>
      <c r="DI276" s="58" t="str">
        <f t="shared" si="583"/>
        <v/>
      </c>
      <c r="DJ276" s="85" t="str">
        <f t="shared" si="584"/>
        <v/>
      </c>
      <c r="DL276" s="58" t="str">
        <f>IF(COUNTIF(DG$3:DG$1048576,DG276)=COUNTIF($DG$3:$DG276,DG276),DG276,"")</f>
        <v/>
      </c>
      <c r="DM276" s="85" t="str">
        <f t="shared" si="585"/>
        <v/>
      </c>
      <c r="DN276" s="85" t="str">
        <f t="shared" si="511"/>
        <v/>
      </c>
      <c r="DO276" s="85" t="str">
        <f t="shared" si="511"/>
        <v/>
      </c>
      <c r="DP276" s="303"/>
      <c r="DQ276" s="17" t="str">
        <f t="shared" si="512"/>
        <v/>
      </c>
      <c r="DR276" s="17" t="str">
        <f t="shared" si="513"/>
        <v/>
      </c>
      <c r="DS276" s="17" t="str">
        <f t="shared" si="514"/>
        <v/>
      </c>
      <c r="DU276" s="16" t="str">
        <f t="shared" si="586"/>
        <v/>
      </c>
      <c r="DV276" s="16" t="str">
        <f>IF(DU276="","",COUNT($DU$3:DU276))</f>
        <v/>
      </c>
      <c r="DW276" s="16" t="str">
        <f t="shared" si="587"/>
        <v/>
      </c>
      <c r="DX276" s="16" t="str">
        <f t="shared" si="588"/>
        <v/>
      </c>
      <c r="DY276" s="16" t="str">
        <f>IF(DZ276="","",COUNTIF(DZ$3:DZ276,DZ276))</f>
        <v/>
      </c>
      <c r="DZ276" s="16" t="str">
        <f t="shared" si="589"/>
        <v/>
      </c>
      <c r="EA276" s="16" t="str">
        <f t="shared" si="590"/>
        <v/>
      </c>
      <c r="EB276" s="16" t="str">
        <f t="shared" si="591"/>
        <v/>
      </c>
      <c r="EC276" s="16" t="str">
        <f t="shared" si="592"/>
        <v/>
      </c>
      <c r="ED276" s="16" t="str">
        <f t="shared" si="593"/>
        <v/>
      </c>
      <c r="EE276" s="16" t="str">
        <f t="shared" si="594"/>
        <v/>
      </c>
      <c r="EF276" s="16" t="str">
        <f t="shared" si="595"/>
        <v/>
      </c>
      <c r="EG276" s="16" t="str">
        <f t="shared" si="596"/>
        <v/>
      </c>
      <c r="EH276" s="16" t="str">
        <f t="shared" si="597"/>
        <v/>
      </c>
      <c r="EI276" s="16" t="str">
        <f t="shared" si="598"/>
        <v/>
      </c>
      <c r="EJ276" s="16" t="str">
        <f t="shared" si="599"/>
        <v/>
      </c>
      <c r="EK276" s="16" t="str">
        <f t="shared" si="600"/>
        <v/>
      </c>
      <c r="EL276" s="58" t="str">
        <f t="shared" si="601"/>
        <v/>
      </c>
      <c r="EM276" s="58" t="str">
        <f>IF(OR($DZ276="",CR276=""),IF($EL276="","",$EL276),IF(OR(CR276="なし",CR276=0),領収書!$H$1,CR276))</f>
        <v/>
      </c>
      <c r="EN276" s="58" t="str">
        <f>IF(OR($DZ276="",CS276=""),IF($EL276="","",$EL276),IF(OR(CS276="なし",CS276=0),入力!$EN$1,CS276))</f>
        <v/>
      </c>
      <c r="EO276" s="63" t="str">
        <f t="shared" si="602"/>
        <v/>
      </c>
      <c r="EP276" s="63" t="str">
        <f t="shared" si="603"/>
        <v/>
      </c>
      <c r="ER276" s="16" t="str">
        <f>IF(AND(COUNTIF($ET$3:ET276,ET276)=1,ET276&lt;&gt;""),MAX($ER$3:ER275)+1,"")</f>
        <v/>
      </c>
      <c r="ES276" s="16" t="str">
        <f>IF(価格設定!B278="","",価格設定!B278)</f>
        <v/>
      </c>
      <c r="ET276" s="16" t="str">
        <f>IF(価格設定!C278="","",価格設定!C278)</f>
        <v/>
      </c>
      <c r="EV276" s="16" t="str">
        <f t="shared" si="515"/>
        <v/>
      </c>
      <c r="EW276" s="16" t="str">
        <f t="shared" si="604"/>
        <v/>
      </c>
    </row>
    <row r="277" spans="1:153" ht="30" customHeight="1" x14ac:dyDescent="0.2">
      <c r="A277" s="225"/>
      <c r="B277" s="212"/>
      <c r="C277" s="221"/>
      <c r="D277" s="164"/>
      <c r="E277" s="165"/>
      <c r="F277" s="166"/>
      <c r="G277" s="167"/>
      <c r="H277" s="179"/>
      <c r="I277" s="306"/>
      <c r="J277" s="169"/>
      <c r="K277" s="179"/>
      <c r="L277" s="186"/>
      <c r="M277" s="186"/>
      <c r="N277" s="168"/>
      <c r="O277" s="170"/>
      <c r="P277" s="212"/>
      <c r="Q277" s="179" t="str">
        <f>IFERROR(IF(H277="","",IFERROR(INDEX(価格設定!$B$5:$B$1048576,MATCH(H277,価格設定!$B$5:$B$1048576,0),0),INDEX(価格設定!$B$5:$B$1048576,MATCH("*"&amp;H277&amp;"*",価格設定!$B$5:$B$1048576,0),0))),H277)</f>
        <v/>
      </c>
      <c r="R277" s="250" t="str">
        <f>IFERROR(IF(Q277="",IF(K277="","",K277),IF(K277="",IF(INDEX(価格設定!$C$5:$C$1048576,MATCH(Q277,価格設定!$B$5:$B$1048576,0),0)=0,"",INDEX(価格設定!$C$5:$C$1048576,MATCH(Q277,価格設定!$B$5:$B$1048576,0),0)),IF(K277="なし","",K277))),"")</f>
        <v/>
      </c>
      <c r="S277" s="308" t="str">
        <f t="shared" si="516"/>
        <v/>
      </c>
      <c r="T277" s="126" t="str">
        <f>IFERROR(IF(J277="",IF(INDEX(価格設定!$E$5:$R$1048576,MATCH($Q277,価格設定!B$5:B$1048576,0),MATCH($AW277,価格設定!E$1:X$1,1))=0,"",INDEX(価格設定!$E$5:$R$1048576,MATCH($Q277,価格設定!B$5:B$1048576,0),MATCH($AW277,価格設定!E$1:X$1,1))),J277),"")</f>
        <v/>
      </c>
      <c r="U277" s="126" t="str">
        <f t="shared" si="517"/>
        <v/>
      </c>
      <c r="V277" s="132" t="str">
        <f t="shared" si="518"/>
        <v/>
      </c>
      <c r="W277" s="127" t="str">
        <f>IFERROR(IF(OR(T277="",T277&lt;0),"",IFERROR(INDEX(価格設定!E$2:X$3,IF(AND(K277=$K$1,$K$1&lt;&gt;""),ROW(価格設定!$D$3)-1,MATCH(INDEX(価格設定!$D$5:$D$1048576,MATCH(Q277,価格設定!$B$5:$B$1048576,0),0),価格設定!$D$2:$D$3,0)),MATCH($AW277,価格設定!E$1:X$1,1)),INDEX(価格設定!E$2:X$2,0,MATCH($AW277,価格設定!E$1:X$1,1)))),"")</f>
        <v/>
      </c>
      <c r="X277" s="126" t="str">
        <f t="shared" si="509"/>
        <v/>
      </c>
      <c r="Y277" s="128" t="str">
        <f t="shared" si="519"/>
        <v/>
      </c>
      <c r="Z277" s="126" t="str">
        <f t="shared" si="520"/>
        <v/>
      </c>
      <c r="AA277" s="129" t="str">
        <f t="shared" si="521"/>
        <v/>
      </c>
      <c r="AB277" s="126" t="str">
        <f t="shared" si="522"/>
        <v/>
      </c>
      <c r="AC277" s="280" t="str">
        <f t="shared" si="523"/>
        <v/>
      </c>
      <c r="AD277" s="15"/>
      <c r="AE277" s="204" t="str">
        <f>IF(AF277="","",COUNT($AF$3:AF277))</f>
        <v/>
      </c>
      <c r="AF277" s="206" t="str">
        <f t="shared" si="524"/>
        <v/>
      </c>
      <c r="AG277" s="204" t="str">
        <f t="shared" si="525"/>
        <v/>
      </c>
      <c r="AH277" s="204" t="str">
        <f t="shared" si="526"/>
        <v/>
      </c>
      <c r="AI277" s="287"/>
      <c r="AJ277" s="15"/>
      <c r="AK277" s="138" t="str">
        <f t="shared" si="527"/>
        <v/>
      </c>
      <c r="AL277" s="131" t="str">
        <f t="shared" si="528"/>
        <v/>
      </c>
      <c r="AM277" s="131" t="str">
        <f t="shared" si="529"/>
        <v/>
      </c>
      <c r="AN277" s="313" t="str">
        <f t="shared" si="530"/>
        <v/>
      </c>
      <c r="AO277" s="316" t="str">
        <f t="shared" si="531"/>
        <v/>
      </c>
      <c r="AP277" s="18"/>
      <c r="AQ277" s="3" t="str">
        <f>IF(F277="","",MAX($AQ$3:AQ276)+1)</f>
        <v/>
      </c>
      <c r="AR277" s="3" t="str">
        <f>IF(OR(AQ277="",BB277=""),"",MAX($AR$3:AR276)+1)</f>
        <v/>
      </c>
      <c r="AS277" s="3" t="str">
        <f>IF(CQ277="","",RANK(CQ277,CQ$3:CQ$1048576,1)+COUNTIF($CQ$3:CQ277,CQ277)-1)</f>
        <v/>
      </c>
      <c r="AT277" s="21" t="str">
        <f>IF(C277="",IF(OR(AND($H277&lt;&gt;"",C277=""),AND($F276=$F277,$AZ277&lt;&gt;""),COUNTA($H$3:$H$1048576,#REF!,$F$3:$F$1048576)&gt;COUNTA($H$3:$H277,#REF!,$F$3:$F277),$AZ277&lt;&gt;""),INDEX(AT$3:AT$1048576,MATCH(MAX($AQ$3:$AQ276),$AQ$3:$AQ$1048576,0),0),""),C277)</f>
        <v/>
      </c>
      <c r="AU277" s="21" t="str">
        <f>IF(D277="",IF(OR(AND($H277&lt;&gt;"",D277=""),AND($F276=$F277,$AZ277&lt;&gt;""),COUNTA($H$3:$H$1048576,#REF!,$F$3:$F$1048576)&gt;COUNTA($H$3:$H277,#REF!,$F$3:$F277),$AZ277&lt;&gt;""),INDEX(AU$3:AU$1048576,MATCH(MAX($AQ$3:$AQ276),$AQ$3:$AQ$1048576,0),0),""),D277)</f>
        <v/>
      </c>
      <c r="AV277" s="21" t="str">
        <f>IF(E277="",IF(OR(AND($H277&lt;&gt;"",E277=""),AND($F276=$F277,$AZ277&lt;&gt;""),COUNTA($H$3:$H$1048576,#REF!,$F$3:$F$1048576)&gt;COUNTA($H$3:$H277,#REF!,$F$3:$F277),$AZ277&lt;&gt;""),INDEX(AV$3:AV$1048576,MATCH(MAX($AQ$3:$AQ276),$AQ$3:$AQ$1048576,0),0),""),E277)</f>
        <v/>
      </c>
      <c r="AW277" s="24" t="str">
        <f t="shared" si="532"/>
        <v/>
      </c>
      <c r="AX277" s="13" t="str">
        <f t="shared" si="533"/>
        <v/>
      </c>
      <c r="AY277" s="4" t="str">
        <f t="shared" si="534"/>
        <v/>
      </c>
      <c r="AZ277" s="4" t="str">
        <f>IF(AX277="",IF(OR(AND(H277&lt;&gt;"",F277=""),COUNTA($H$3:$H$1048576)&gt;COUNTA($H$3:$H277)),INDEX(AX$3:AX277,MATCH(MAX($AQ$3:AQ277),AQ$3:AQ277,0),0),""),AX277)</f>
        <v/>
      </c>
      <c r="BA277" s="4" t="str">
        <f>IF(AY277="",IF(AND(H277&lt;&gt;"",F277=""),INDEX(AY$3:AY277,MATCH(MAX($AQ$3:AQ277),AQ$3:AQ277,0),0),""),AY277)</f>
        <v/>
      </c>
      <c r="BB277" s="82" t="str">
        <f>IF(BC277="","",RANK(BC277,BC$3:BC$1048576,1)+COUNTIF($BC$3:BC277,BC277)-1)</f>
        <v/>
      </c>
      <c r="BC277" s="139" t="str">
        <f t="shared" si="535"/>
        <v/>
      </c>
      <c r="BD277" s="46" t="str">
        <f t="shared" si="536"/>
        <v/>
      </c>
      <c r="BE277" s="46" t="str">
        <f t="shared" si="537"/>
        <v/>
      </c>
      <c r="BF277" s="46" t="str">
        <f t="shared" si="538"/>
        <v/>
      </c>
      <c r="BG277" s="4" t="str">
        <f t="shared" si="539"/>
        <v/>
      </c>
      <c r="BH277" s="180" t="str">
        <f t="shared" si="540"/>
        <v/>
      </c>
      <c r="BI277" s="16" t="str">
        <f t="shared" si="541"/>
        <v/>
      </c>
      <c r="BJ277" s="52" t="str">
        <f>IF(BI277="","",IF(W277="","",IF(AND(K277=$K$1,$K$1&lt;&gt;""),$BT$2,IFERROR(IF(INDEX(価格設定!$D$5:$D$1048576,MATCH(Q277,価格設定!$B$5:$B$1048576,0),0)=価格設定!$D$3,$BT$2,$BS$2),$BS$2))))</f>
        <v/>
      </c>
      <c r="BK277" s="16" t="str">
        <f>IF(BI277="","",IF(COUNTIF($BI$3:BI277,BI277)=1,1,IF(AND(BI276=BI277,BH277=""),BK276,COUNTIF($BH$3:BH277,BH277))))</f>
        <v/>
      </c>
      <c r="BL277" s="52" t="str">
        <f t="shared" si="542"/>
        <v/>
      </c>
      <c r="BM277" s="52" t="str">
        <f t="shared" si="543"/>
        <v/>
      </c>
      <c r="BN277" s="119" t="str">
        <f t="shared" si="544"/>
        <v/>
      </c>
      <c r="BO277" s="119" t="str">
        <f t="shared" si="545"/>
        <v/>
      </c>
      <c r="BP277" s="17" t="str">
        <f t="shared" si="546"/>
        <v/>
      </c>
      <c r="BQ277" s="17" t="str">
        <f t="shared" si="547"/>
        <v/>
      </c>
      <c r="BR277" s="17" t="str">
        <f>IF(OR(BP277="",COUNTIF($BO$3:BO277,BO277)&lt;&gt;1),"",SUMIF(BO$3:BO$1048576,BO277,BP$3:BP$1048576))</f>
        <v/>
      </c>
      <c r="BS277" s="17" t="str">
        <f t="shared" si="548"/>
        <v/>
      </c>
      <c r="BT277" s="17" t="str">
        <f t="shared" si="549"/>
        <v/>
      </c>
      <c r="BU277" s="17" t="str">
        <f t="shared" si="550"/>
        <v/>
      </c>
      <c r="BV277" s="24" t="str">
        <f t="shared" si="551"/>
        <v/>
      </c>
      <c r="BW277" s="24" t="str">
        <f t="shared" si="552"/>
        <v/>
      </c>
      <c r="BX277" s="24" t="str">
        <f t="shared" si="553"/>
        <v/>
      </c>
      <c r="BY277" s="26" t="str">
        <f t="shared" si="554"/>
        <v/>
      </c>
      <c r="BZ277" s="26" t="str">
        <f t="shared" si="555"/>
        <v/>
      </c>
      <c r="CA277" s="26" t="str">
        <f t="shared" si="556"/>
        <v/>
      </c>
      <c r="CB277" s="66" t="str">
        <f t="shared" si="557"/>
        <v/>
      </c>
      <c r="CC277" s="65" t="str">
        <f t="shared" si="558"/>
        <v/>
      </c>
      <c r="CD277" s="26" t="str">
        <f t="shared" si="559"/>
        <v/>
      </c>
      <c r="CE277" s="26" t="str">
        <f t="shared" si="560"/>
        <v/>
      </c>
      <c r="CF277" s="193" t="str">
        <f t="shared" si="561"/>
        <v/>
      </c>
      <c r="CG277" s="193" t="str">
        <f t="shared" si="562"/>
        <v/>
      </c>
      <c r="CH277" s="26" t="str">
        <f t="shared" si="563"/>
        <v/>
      </c>
      <c r="CI277" s="26" t="str">
        <f t="shared" si="564"/>
        <v/>
      </c>
      <c r="CJ277" s="65" t="str">
        <f t="shared" si="565"/>
        <v/>
      </c>
      <c r="CK277" s="65" t="str">
        <f t="shared" si="566"/>
        <v/>
      </c>
      <c r="CL277" s="64" t="str">
        <f t="shared" si="567"/>
        <v/>
      </c>
      <c r="CM277" s="64" t="str">
        <f t="shared" si="568"/>
        <v/>
      </c>
      <c r="CN277" s="65" t="str">
        <f t="shared" si="569"/>
        <v/>
      </c>
      <c r="CP277" s="63" t="str">
        <f>IF(BH277="","",MAX($CP$3:CP276)+1)</f>
        <v/>
      </c>
      <c r="CQ277" s="24" t="str">
        <f t="shared" si="570"/>
        <v/>
      </c>
      <c r="CR277" s="24" t="str">
        <f t="shared" si="571"/>
        <v/>
      </c>
      <c r="CS277" s="24" t="str">
        <f t="shared" si="572"/>
        <v/>
      </c>
      <c r="CT277" s="58" t="str">
        <f>IF(BO277="","",COUNTIF($BO$3:BO277,BO277)&amp;"@"&amp;BO277)</f>
        <v/>
      </c>
      <c r="CU277" s="16" t="str">
        <f t="shared" si="510"/>
        <v/>
      </c>
      <c r="CV277" s="63" t="str">
        <f t="shared" si="573"/>
        <v/>
      </c>
      <c r="CW277" s="16" t="str">
        <f t="shared" si="574"/>
        <v/>
      </c>
      <c r="CX277" s="16" t="str">
        <f t="shared" si="575"/>
        <v/>
      </c>
      <c r="CY277" s="16" t="str">
        <f t="shared" si="576"/>
        <v/>
      </c>
      <c r="CZ277" s="85" t="str">
        <f t="shared" si="577"/>
        <v/>
      </c>
      <c r="DA277" s="16" t="str">
        <f t="shared" si="578"/>
        <v/>
      </c>
      <c r="DB277" s="16" t="str">
        <f t="shared" si="579"/>
        <v/>
      </c>
      <c r="DC277" s="28" t="str">
        <f>IF(CP277="","",$DC$1&amp;(INDEX(価格設定!D$1:XFD$3,ROW(価格設定!$D$3),MATCH($AW277,価格設定!D$1:XFD$1,1))*100)&amp;"%")</f>
        <v/>
      </c>
      <c r="DD277" s="28" t="str">
        <f>IF(CP277="","",$DD$1&amp;(INDEX(価格設定!D$1:XFD$3,ROW(価格設定!$D$2),MATCH($AW277,価格設定!D$1:XFD$1,1))*100)&amp;"%")</f>
        <v/>
      </c>
      <c r="DE277" s="29" t="str">
        <f t="shared" si="580"/>
        <v/>
      </c>
      <c r="DG277" s="58" t="str">
        <f t="shared" si="581"/>
        <v/>
      </c>
      <c r="DH277" s="58" t="str">
        <f t="shared" si="582"/>
        <v/>
      </c>
      <c r="DI277" s="58" t="str">
        <f t="shared" si="583"/>
        <v/>
      </c>
      <c r="DJ277" s="85" t="str">
        <f t="shared" si="584"/>
        <v/>
      </c>
      <c r="DL277" s="58" t="str">
        <f>IF(COUNTIF(DG$3:DG$1048576,DG277)=COUNTIF($DG$3:$DG277,DG277),DG277,"")</f>
        <v/>
      </c>
      <c r="DM277" s="85" t="str">
        <f t="shared" si="585"/>
        <v/>
      </c>
      <c r="DN277" s="85" t="str">
        <f t="shared" si="511"/>
        <v/>
      </c>
      <c r="DO277" s="85" t="str">
        <f t="shared" si="511"/>
        <v/>
      </c>
      <c r="DP277" s="303"/>
      <c r="DQ277" s="17" t="str">
        <f t="shared" si="512"/>
        <v/>
      </c>
      <c r="DR277" s="17" t="str">
        <f t="shared" si="513"/>
        <v/>
      </c>
      <c r="DS277" s="17" t="str">
        <f t="shared" si="514"/>
        <v/>
      </c>
      <c r="DU277" s="16" t="str">
        <f t="shared" si="586"/>
        <v/>
      </c>
      <c r="DV277" s="16" t="str">
        <f>IF(DU277="","",COUNT($DU$3:DU277))</f>
        <v/>
      </c>
      <c r="DW277" s="16" t="str">
        <f t="shared" si="587"/>
        <v/>
      </c>
      <c r="DX277" s="16" t="str">
        <f t="shared" si="588"/>
        <v/>
      </c>
      <c r="DY277" s="16" t="str">
        <f>IF(DZ277="","",COUNTIF(DZ$3:DZ277,DZ277))</f>
        <v/>
      </c>
      <c r="DZ277" s="16" t="str">
        <f t="shared" si="589"/>
        <v/>
      </c>
      <c r="EA277" s="16" t="str">
        <f t="shared" si="590"/>
        <v/>
      </c>
      <c r="EB277" s="16" t="str">
        <f t="shared" si="591"/>
        <v/>
      </c>
      <c r="EC277" s="16" t="str">
        <f t="shared" si="592"/>
        <v/>
      </c>
      <c r="ED277" s="16" t="str">
        <f t="shared" si="593"/>
        <v/>
      </c>
      <c r="EE277" s="16" t="str">
        <f t="shared" si="594"/>
        <v/>
      </c>
      <c r="EF277" s="16" t="str">
        <f t="shared" si="595"/>
        <v/>
      </c>
      <c r="EG277" s="16" t="str">
        <f t="shared" si="596"/>
        <v/>
      </c>
      <c r="EH277" s="16" t="str">
        <f t="shared" si="597"/>
        <v/>
      </c>
      <c r="EI277" s="16" t="str">
        <f t="shared" si="598"/>
        <v/>
      </c>
      <c r="EJ277" s="16" t="str">
        <f t="shared" si="599"/>
        <v/>
      </c>
      <c r="EK277" s="16" t="str">
        <f t="shared" si="600"/>
        <v/>
      </c>
      <c r="EL277" s="58" t="str">
        <f t="shared" si="601"/>
        <v/>
      </c>
      <c r="EM277" s="58" t="str">
        <f>IF(OR($DZ277="",CR277=""),IF($EL277="","",$EL277),IF(OR(CR277="なし",CR277=0),領収書!$H$1,CR277))</f>
        <v/>
      </c>
      <c r="EN277" s="58" t="str">
        <f>IF(OR($DZ277="",CS277=""),IF($EL277="","",$EL277),IF(OR(CS277="なし",CS277=0),入力!$EN$1,CS277))</f>
        <v/>
      </c>
      <c r="EO277" s="63" t="str">
        <f t="shared" si="602"/>
        <v/>
      </c>
      <c r="EP277" s="63" t="str">
        <f t="shared" si="603"/>
        <v/>
      </c>
      <c r="ER277" s="16" t="str">
        <f>IF(AND(COUNTIF($ET$3:ET277,ET277)=1,ET277&lt;&gt;""),MAX($ER$3:ER276)+1,"")</f>
        <v/>
      </c>
      <c r="ES277" s="16" t="str">
        <f>IF(価格設定!B279="","",価格設定!B279)</f>
        <v/>
      </c>
      <c r="ET277" s="16" t="str">
        <f>IF(価格設定!C279="","",価格設定!C279)</f>
        <v/>
      </c>
      <c r="EV277" s="16" t="str">
        <f t="shared" si="515"/>
        <v/>
      </c>
      <c r="EW277" s="16" t="str">
        <f t="shared" si="604"/>
        <v/>
      </c>
    </row>
    <row r="278" spans="1:153" ht="30" customHeight="1" x14ac:dyDescent="0.2">
      <c r="A278" s="225"/>
      <c r="B278" s="212"/>
      <c r="C278" s="221"/>
      <c r="D278" s="164"/>
      <c r="E278" s="165"/>
      <c r="F278" s="166"/>
      <c r="G278" s="167"/>
      <c r="H278" s="179"/>
      <c r="I278" s="306"/>
      <c r="J278" s="169"/>
      <c r="K278" s="179"/>
      <c r="L278" s="186"/>
      <c r="M278" s="186"/>
      <c r="N278" s="168"/>
      <c r="O278" s="170"/>
      <c r="P278" s="212"/>
      <c r="Q278" s="179" t="str">
        <f>IFERROR(IF(H278="","",IFERROR(INDEX(価格設定!$B$5:$B$1048576,MATCH(H278,価格設定!$B$5:$B$1048576,0),0),INDEX(価格設定!$B$5:$B$1048576,MATCH("*"&amp;H278&amp;"*",価格設定!$B$5:$B$1048576,0),0))),H278)</f>
        <v/>
      </c>
      <c r="R278" s="250" t="str">
        <f>IFERROR(IF(Q278="",IF(K278="","",K278),IF(K278="",IF(INDEX(価格設定!$C$5:$C$1048576,MATCH(Q278,価格設定!$B$5:$B$1048576,0),0)=0,"",INDEX(価格設定!$C$5:$C$1048576,MATCH(Q278,価格設定!$B$5:$B$1048576,0),0)),IF(K278="なし","",K278))),"")</f>
        <v/>
      </c>
      <c r="S278" s="308" t="str">
        <f t="shared" si="516"/>
        <v/>
      </c>
      <c r="T278" s="126" t="str">
        <f>IFERROR(IF(J278="",IF(INDEX(価格設定!$E$5:$R$1048576,MATCH($Q278,価格設定!B$5:B$1048576,0),MATCH($AW278,価格設定!E$1:X$1,1))=0,"",INDEX(価格設定!$E$5:$R$1048576,MATCH($Q278,価格設定!B$5:B$1048576,0),MATCH($AW278,価格設定!E$1:X$1,1))),J278),"")</f>
        <v/>
      </c>
      <c r="U278" s="126" t="str">
        <f t="shared" si="517"/>
        <v/>
      </c>
      <c r="V278" s="132" t="str">
        <f t="shared" si="518"/>
        <v/>
      </c>
      <c r="W278" s="127" t="str">
        <f>IFERROR(IF(OR(T278="",T278&lt;0),"",IFERROR(INDEX(価格設定!E$2:X$3,IF(AND(K278=$K$1,$K$1&lt;&gt;""),ROW(価格設定!$D$3)-1,MATCH(INDEX(価格設定!$D$5:$D$1048576,MATCH(Q278,価格設定!$B$5:$B$1048576,0),0),価格設定!$D$2:$D$3,0)),MATCH($AW278,価格設定!E$1:X$1,1)),INDEX(価格設定!E$2:X$2,0,MATCH($AW278,価格設定!E$1:X$1,1)))),"")</f>
        <v/>
      </c>
      <c r="X278" s="126" t="str">
        <f t="shared" si="509"/>
        <v/>
      </c>
      <c r="Y278" s="128" t="str">
        <f t="shared" si="519"/>
        <v/>
      </c>
      <c r="Z278" s="126" t="str">
        <f t="shared" si="520"/>
        <v/>
      </c>
      <c r="AA278" s="129" t="str">
        <f t="shared" si="521"/>
        <v/>
      </c>
      <c r="AB278" s="126" t="str">
        <f t="shared" si="522"/>
        <v/>
      </c>
      <c r="AC278" s="280" t="str">
        <f t="shared" si="523"/>
        <v/>
      </c>
      <c r="AD278" s="15"/>
      <c r="AE278" s="204" t="str">
        <f>IF(AF278="","",COUNT($AF$3:AF278))</f>
        <v/>
      </c>
      <c r="AF278" s="206" t="str">
        <f t="shared" si="524"/>
        <v/>
      </c>
      <c r="AG278" s="204" t="str">
        <f t="shared" si="525"/>
        <v/>
      </c>
      <c r="AH278" s="204" t="str">
        <f t="shared" si="526"/>
        <v/>
      </c>
      <c r="AI278" s="287"/>
      <c r="AJ278" s="15"/>
      <c r="AK278" s="138" t="str">
        <f t="shared" si="527"/>
        <v/>
      </c>
      <c r="AL278" s="131" t="str">
        <f t="shared" si="528"/>
        <v/>
      </c>
      <c r="AM278" s="131" t="str">
        <f t="shared" si="529"/>
        <v/>
      </c>
      <c r="AN278" s="313" t="str">
        <f t="shared" si="530"/>
        <v/>
      </c>
      <c r="AO278" s="316" t="str">
        <f t="shared" si="531"/>
        <v/>
      </c>
      <c r="AP278" s="18"/>
      <c r="AQ278" s="3" t="str">
        <f>IF(F278="","",MAX($AQ$3:AQ277)+1)</f>
        <v/>
      </c>
      <c r="AR278" s="3" t="str">
        <f>IF(OR(AQ278="",BB278=""),"",MAX($AR$3:AR277)+1)</f>
        <v/>
      </c>
      <c r="AS278" s="3" t="str">
        <f>IF(CQ278="","",RANK(CQ278,CQ$3:CQ$1048576,1)+COUNTIF($CQ$3:CQ278,CQ278)-1)</f>
        <v/>
      </c>
      <c r="AT278" s="21" t="str">
        <f>IF(C278="",IF(OR(AND($H278&lt;&gt;"",C278=""),AND($F277=$F278,$AZ278&lt;&gt;""),COUNTA($H$3:$H$1048576,#REF!,$F$3:$F$1048576)&gt;COUNTA($H$3:$H278,#REF!,$F$3:$F278),$AZ278&lt;&gt;""),INDEX(AT$3:AT$1048576,MATCH(MAX($AQ$3:$AQ277),$AQ$3:$AQ$1048576,0),0),""),C278)</f>
        <v/>
      </c>
      <c r="AU278" s="21" t="str">
        <f>IF(D278="",IF(OR(AND($H278&lt;&gt;"",D278=""),AND($F277=$F278,$AZ278&lt;&gt;""),COUNTA($H$3:$H$1048576,#REF!,$F$3:$F$1048576)&gt;COUNTA($H$3:$H278,#REF!,$F$3:$F278),$AZ278&lt;&gt;""),INDEX(AU$3:AU$1048576,MATCH(MAX($AQ$3:$AQ277),$AQ$3:$AQ$1048576,0),0),""),D278)</f>
        <v/>
      </c>
      <c r="AV278" s="21" t="str">
        <f>IF(E278="",IF(OR(AND($H278&lt;&gt;"",E278=""),AND($F277=$F278,$AZ278&lt;&gt;""),COUNTA($H$3:$H$1048576,#REF!,$F$3:$F$1048576)&gt;COUNTA($H$3:$H278,#REF!,$F$3:$F278),$AZ278&lt;&gt;""),INDEX(AV$3:AV$1048576,MATCH(MAX($AQ$3:$AQ277),$AQ$3:$AQ$1048576,0),0),""),E278)</f>
        <v/>
      </c>
      <c r="AW278" s="24" t="str">
        <f t="shared" si="532"/>
        <v/>
      </c>
      <c r="AX278" s="13" t="str">
        <f t="shared" si="533"/>
        <v/>
      </c>
      <c r="AY278" s="4" t="str">
        <f t="shared" si="534"/>
        <v/>
      </c>
      <c r="AZ278" s="4" t="str">
        <f>IF(AX278="",IF(OR(AND(H278&lt;&gt;"",F278=""),COUNTA($H$3:$H$1048576)&gt;COUNTA($H$3:$H278)),INDEX(AX$3:AX278,MATCH(MAX($AQ$3:AQ278),AQ$3:AQ278,0),0),""),AX278)</f>
        <v/>
      </c>
      <c r="BA278" s="4" t="str">
        <f>IF(AY278="",IF(AND(H278&lt;&gt;"",F278=""),INDEX(AY$3:AY278,MATCH(MAX($AQ$3:AQ278),AQ$3:AQ278,0),0),""),AY278)</f>
        <v/>
      </c>
      <c r="BB278" s="82" t="str">
        <f>IF(BC278="","",RANK(BC278,BC$3:BC$1048576,1)+COUNTIF($BC$3:BC278,BC278)-1)</f>
        <v/>
      </c>
      <c r="BC278" s="139" t="str">
        <f t="shared" si="535"/>
        <v/>
      </c>
      <c r="BD278" s="46" t="str">
        <f t="shared" si="536"/>
        <v/>
      </c>
      <c r="BE278" s="46" t="str">
        <f t="shared" si="537"/>
        <v/>
      </c>
      <c r="BF278" s="46" t="str">
        <f t="shared" si="538"/>
        <v/>
      </c>
      <c r="BG278" s="4" t="str">
        <f t="shared" si="539"/>
        <v/>
      </c>
      <c r="BH278" s="180" t="str">
        <f t="shared" si="540"/>
        <v/>
      </c>
      <c r="BI278" s="16" t="str">
        <f t="shared" si="541"/>
        <v/>
      </c>
      <c r="BJ278" s="52" t="str">
        <f>IF(BI278="","",IF(W278="","",IF(AND(K278=$K$1,$K$1&lt;&gt;""),$BT$2,IFERROR(IF(INDEX(価格設定!$D$5:$D$1048576,MATCH(Q278,価格設定!$B$5:$B$1048576,0),0)=価格設定!$D$3,$BT$2,$BS$2),$BS$2))))</f>
        <v/>
      </c>
      <c r="BK278" s="16" t="str">
        <f>IF(BI278="","",IF(COUNTIF($BI$3:BI278,BI278)=1,1,IF(AND(BI277=BI278,BH278=""),BK277,COUNTIF($BH$3:BH278,BH278))))</f>
        <v/>
      </c>
      <c r="BL278" s="52" t="str">
        <f t="shared" si="542"/>
        <v/>
      </c>
      <c r="BM278" s="52" t="str">
        <f t="shared" si="543"/>
        <v/>
      </c>
      <c r="BN278" s="119" t="str">
        <f t="shared" si="544"/>
        <v/>
      </c>
      <c r="BO278" s="119" t="str">
        <f t="shared" si="545"/>
        <v/>
      </c>
      <c r="BP278" s="17" t="str">
        <f t="shared" si="546"/>
        <v/>
      </c>
      <c r="BQ278" s="17" t="str">
        <f t="shared" si="547"/>
        <v/>
      </c>
      <c r="BR278" s="17" t="str">
        <f>IF(OR(BP278="",COUNTIF($BO$3:BO278,BO278)&lt;&gt;1),"",SUMIF(BO$3:BO$1048576,BO278,BP$3:BP$1048576))</f>
        <v/>
      </c>
      <c r="BS278" s="17" t="str">
        <f t="shared" si="548"/>
        <v/>
      </c>
      <c r="BT278" s="17" t="str">
        <f t="shared" si="549"/>
        <v/>
      </c>
      <c r="BU278" s="17" t="str">
        <f t="shared" si="550"/>
        <v/>
      </c>
      <c r="BV278" s="24" t="str">
        <f t="shared" si="551"/>
        <v/>
      </c>
      <c r="BW278" s="24" t="str">
        <f t="shared" si="552"/>
        <v/>
      </c>
      <c r="BX278" s="24" t="str">
        <f t="shared" si="553"/>
        <v/>
      </c>
      <c r="BY278" s="26" t="str">
        <f t="shared" si="554"/>
        <v/>
      </c>
      <c r="BZ278" s="26" t="str">
        <f t="shared" si="555"/>
        <v/>
      </c>
      <c r="CA278" s="26" t="str">
        <f t="shared" si="556"/>
        <v/>
      </c>
      <c r="CB278" s="66" t="str">
        <f t="shared" si="557"/>
        <v/>
      </c>
      <c r="CC278" s="65" t="str">
        <f t="shared" si="558"/>
        <v/>
      </c>
      <c r="CD278" s="26" t="str">
        <f t="shared" si="559"/>
        <v/>
      </c>
      <c r="CE278" s="26" t="str">
        <f t="shared" si="560"/>
        <v/>
      </c>
      <c r="CF278" s="193" t="str">
        <f t="shared" si="561"/>
        <v/>
      </c>
      <c r="CG278" s="193" t="str">
        <f t="shared" si="562"/>
        <v/>
      </c>
      <c r="CH278" s="26" t="str">
        <f t="shared" si="563"/>
        <v/>
      </c>
      <c r="CI278" s="26" t="str">
        <f t="shared" si="564"/>
        <v/>
      </c>
      <c r="CJ278" s="65" t="str">
        <f t="shared" si="565"/>
        <v/>
      </c>
      <c r="CK278" s="65" t="str">
        <f t="shared" si="566"/>
        <v/>
      </c>
      <c r="CL278" s="64" t="str">
        <f t="shared" si="567"/>
        <v/>
      </c>
      <c r="CM278" s="64" t="str">
        <f t="shared" si="568"/>
        <v/>
      </c>
      <c r="CN278" s="65" t="str">
        <f t="shared" si="569"/>
        <v/>
      </c>
      <c r="CP278" s="63" t="str">
        <f>IF(BH278="","",MAX($CP$3:CP277)+1)</f>
        <v/>
      </c>
      <c r="CQ278" s="24" t="str">
        <f t="shared" si="570"/>
        <v/>
      </c>
      <c r="CR278" s="24" t="str">
        <f t="shared" si="571"/>
        <v/>
      </c>
      <c r="CS278" s="24" t="str">
        <f t="shared" si="572"/>
        <v/>
      </c>
      <c r="CT278" s="58" t="str">
        <f>IF(BO278="","",COUNTIF($BO$3:BO278,BO278)&amp;"@"&amp;BO278)</f>
        <v/>
      </c>
      <c r="CU278" s="16" t="str">
        <f t="shared" si="510"/>
        <v/>
      </c>
      <c r="CV278" s="63" t="str">
        <f t="shared" si="573"/>
        <v/>
      </c>
      <c r="CW278" s="16" t="str">
        <f t="shared" si="574"/>
        <v/>
      </c>
      <c r="CX278" s="16" t="str">
        <f t="shared" si="575"/>
        <v/>
      </c>
      <c r="CY278" s="16" t="str">
        <f t="shared" si="576"/>
        <v/>
      </c>
      <c r="CZ278" s="85" t="str">
        <f t="shared" si="577"/>
        <v/>
      </c>
      <c r="DA278" s="16" t="str">
        <f t="shared" si="578"/>
        <v/>
      </c>
      <c r="DB278" s="16" t="str">
        <f t="shared" si="579"/>
        <v/>
      </c>
      <c r="DC278" s="28" t="str">
        <f>IF(CP278="","",$DC$1&amp;(INDEX(価格設定!D$1:XFD$3,ROW(価格設定!$D$3),MATCH($AW278,価格設定!D$1:XFD$1,1))*100)&amp;"%")</f>
        <v/>
      </c>
      <c r="DD278" s="28" t="str">
        <f>IF(CP278="","",$DD$1&amp;(INDEX(価格設定!D$1:XFD$3,ROW(価格設定!$D$2),MATCH($AW278,価格設定!D$1:XFD$1,1))*100)&amp;"%")</f>
        <v/>
      </c>
      <c r="DE278" s="29" t="str">
        <f t="shared" si="580"/>
        <v/>
      </c>
      <c r="DG278" s="58" t="str">
        <f t="shared" si="581"/>
        <v/>
      </c>
      <c r="DH278" s="58" t="str">
        <f t="shared" si="582"/>
        <v/>
      </c>
      <c r="DI278" s="58" t="str">
        <f t="shared" si="583"/>
        <v/>
      </c>
      <c r="DJ278" s="85" t="str">
        <f t="shared" si="584"/>
        <v/>
      </c>
      <c r="DL278" s="58" t="str">
        <f>IF(COUNTIF(DG$3:DG$1048576,DG278)=COUNTIF($DG$3:$DG278,DG278),DG278,"")</f>
        <v/>
      </c>
      <c r="DM278" s="85" t="str">
        <f t="shared" si="585"/>
        <v/>
      </c>
      <c r="DN278" s="85" t="str">
        <f t="shared" si="511"/>
        <v/>
      </c>
      <c r="DO278" s="85" t="str">
        <f t="shared" si="511"/>
        <v/>
      </c>
      <c r="DP278" s="303"/>
      <c r="DQ278" s="17" t="str">
        <f t="shared" si="512"/>
        <v/>
      </c>
      <c r="DR278" s="17" t="str">
        <f t="shared" si="513"/>
        <v/>
      </c>
      <c r="DS278" s="17" t="str">
        <f t="shared" si="514"/>
        <v/>
      </c>
      <c r="DU278" s="16" t="str">
        <f t="shared" si="586"/>
        <v/>
      </c>
      <c r="DV278" s="16" t="str">
        <f>IF(DU278="","",COUNT($DU$3:DU278))</f>
        <v/>
      </c>
      <c r="DW278" s="16" t="str">
        <f t="shared" si="587"/>
        <v/>
      </c>
      <c r="DX278" s="16" t="str">
        <f t="shared" si="588"/>
        <v/>
      </c>
      <c r="DY278" s="16" t="str">
        <f>IF(DZ278="","",COUNTIF(DZ$3:DZ278,DZ278))</f>
        <v/>
      </c>
      <c r="DZ278" s="16" t="str">
        <f t="shared" si="589"/>
        <v/>
      </c>
      <c r="EA278" s="16" t="str">
        <f t="shared" si="590"/>
        <v/>
      </c>
      <c r="EB278" s="16" t="str">
        <f t="shared" si="591"/>
        <v/>
      </c>
      <c r="EC278" s="16" t="str">
        <f t="shared" si="592"/>
        <v/>
      </c>
      <c r="ED278" s="16" t="str">
        <f t="shared" si="593"/>
        <v/>
      </c>
      <c r="EE278" s="16" t="str">
        <f t="shared" si="594"/>
        <v/>
      </c>
      <c r="EF278" s="16" t="str">
        <f t="shared" si="595"/>
        <v/>
      </c>
      <c r="EG278" s="16" t="str">
        <f t="shared" si="596"/>
        <v/>
      </c>
      <c r="EH278" s="16" t="str">
        <f t="shared" si="597"/>
        <v/>
      </c>
      <c r="EI278" s="16" t="str">
        <f t="shared" si="598"/>
        <v/>
      </c>
      <c r="EJ278" s="16" t="str">
        <f t="shared" si="599"/>
        <v/>
      </c>
      <c r="EK278" s="16" t="str">
        <f t="shared" si="600"/>
        <v/>
      </c>
      <c r="EL278" s="58" t="str">
        <f t="shared" si="601"/>
        <v/>
      </c>
      <c r="EM278" s="58" t="str">
        <f>IF(OR($DZ278="",CR278=""),IF($EL278="","",$EL278),IF(OR(CR278="なし",CR278=0),領収書!$H$1,CR278))</f>
        <v/>
      </c>
      <c r="EN278" s="58" t="str">
        <f>IF(OR($DZ278="",CS278=""),IF($EL278="","",$EL278),IF(OR(CS278="なし",CS278=0),入力!$EN$1,CS278))</f>
        <v/>
      </c>
      <c r="EO278" s="63" t="str">
        <f t="shared" si="602"/>
        <v/>
      </c>
      <c r="EP278" s="63" t="str">
        <f t="shared" si="603"/>
        <v/>
      </c>
      <c r="ER278" s="16" t="str">
        <f>IF(AND(COUNTIF($ET$3:ET278,ET278)=1,ET278&lt;&gt;""),MAX($ER$3:ER277)+1,"")</f>
        <v/>
      </c>
      <c r="ES278" s="16" t="str">
        <f>IF(価格設定!B280="","",価格設定!B280)</f>
        <v/>
      </c>
      <c r="ET278" s="16" t="str">
        <f>IF(価格設定!C280="","",価格設定!C280)</f>
        <v/>
      </c>
      <c r="EV278" s="16" t="str">
        <f t="shared" si="515"/>
        <v/>
      </c>
      <c r="EW278" s="16" t="str">
        <f t="shared" si="604"/>
        <v/>
      </c>
    </row>
    <row r="279" spans="1:153" ht="30" customHeight="1" x14ac:dyDescent="0.2">
      <c r="A279" s="225"/>
      <c r="B279" s="212"/>
      <c r="C279" s="221"/>
      <c r="D279" s="164"/>
      <c r="E279" s="165"/>
      <c r="F279" s="166"/>
      <c r="G279" s="167"/>
      <c r="H279" s="179"/>
      <c r="I279" s="306"/>
      <c r="J279" s="169"/>
      <c r="K279" s="179"/>
      <c r="L279" s="186"/>
      <c r="M279" s="186"/>
      <c r="N279" s="168"/>
      <c r="O279" s="170"/>
      <c r="P279" s="212"/>
      <c r="Q279" s="179" t="str">
        <f>IFERROR(IF(H279="","",IFERROR(INDEX(価格設定!$B$5:$B$1048576,MATCH(H279,価格設定!$B$5:$B$1048576,0),0),INDEX(価格設定!$B$5:$B$1048576,MATCH("*"&amp;H279&amp;"*",価格設定!$B$5:$B$1048576,0),0))),H279)</f>
        <v/>
      </c>
      <c r="R279" s="250" t="str">
        <f>IFERROR(IF(Q279="",IF(K279="","",K279),IF(K279="",IF(INDEX(価格設定!$C$5:$C$1048576,MATCH(Q279,価格設定!$B$5:$B$1048576,0),0)=0,"",INDEX(価格設定!$C$5:$C$1048576,MATCH(Q279,価格設定!$B$5:$B$1048576,0),0)),IF(K279="なし","",K279))),"")</f>
        <v/>
      </c>
      <c r="S279" s="308" t="str">
        <f t="shared" si="516"/>
        <v/>
      </c>
      <c r="T279" s="126" t="str">
        <f>IFERROR(IF(J279="",IF(INDEX(価格設定!$E$5:$R$1048576,MATCH($Q279,価格設定!B$5:B$1048576,0),MATCH($AW279,価格設定!E$1:X$1,1))=0,"",INDEX(価格設定!$E$5:$R$1048576,MATCH($Q279,価格設定!B$5:B$1048576,0),MATCH($AW279,価格設定!E$1:X$1,1))),J279),"")</f>
        <v/>
      </c>
      <c r="U279" s="126" t="str">
        <f t="shared" si="517"/>
        <v/>
      </c>
      <c r="V279" s="132" t="str">
        <f t="shared" si="518"/>
        <v/>
      </c>
      <c r="W279" s="127" t="str">
        <f>IFERROR(IF(OR(T279="",T279&lt;0),"",IFERROR(INDEX(価格設定!E$2:X$3,IF(AND(K279=$K$1,$K$1&lt;&gt;""),ROW(価格設定!$D$3)-1,MATCH(INDEX(価格設定!$D$5:$D$1048576,MATCH(Q279,価格設定!$B$5:$B$1048576,0),0),価格設定!$D$2:$D$3,0)),MATCH($AW279,価格設定!E$1:X$1,1)),INDEX(価格設定!E$2:X$2,0,MATCH($AW279,価格設定!E$1:X$1,1)))),"")</f>
        <v/>
      </c>
      <c r="X279" s="126" t="str">
        <f t="shared" si="509"/>
        <v/>
      </c>
      <c r="Y279" s="128" t="str">
        <f t="shared" si="519"/>
        <v/>
      </c>
      <c r="Z279" s="126" t="str">
        <f t="shared" si="520"/>
        <v/>
      </c>
      <c r="AA279" s="129" t="str">
        <f t="shared" si="521"/>
        <v/>
      </c>
      <c r="AB279" s="126" t="str">
        <f t="shared" si="522"/>
        <v/>
      </c>
      <c r="AC279" s="280" t="str">
        <f t="shared" si="523"/>
        <v/>
      </c>
      <c r="AD279" s="15"/>
      <c r="AE279" s="204" t="str">
        <f>IF(AF279="","",COUNT($AF$3:AF279))</f>
        <v/>
      </c>
      <c r="AF279" s="206" t="str">
        <f t="shared" si="524"/>
        <v/>
      </c>
      <c r="AG279" s="204" t="str">
        <f t="shared" si="525"/>
        <v/>
      </c>
      <c r="AH279" s="204" t="str">
        <f t="shared" si="526"/>
        <v/>
      </c>
      <c r="AI279" s="287"/>
      <c r="AJ279" s="15"/>
      <c r="AK279" s="138" t="str">
        <f t="shared" si="527"/>
        <v/>
      </c>
      <c r="AL279" s="131" t="str">
        <f t="shared" si="528"/>
        <v/>
      </c>
      <c r="AM279" s="131" t="str">
        <f t="shared" si="529"/>
        <v/>
      </c>
      <c r="AN279" s="313" t="str">
        <f t="shared" si="530"/>
        <v/>
      </c>
      <c r="AO279" s="316" t="str">
        <f t="shared" si="531"/>
        <v/>
      </c>
      <c r="AP279" s="18"/>
      <c r="AQ279" s="3" t="str">
        <f>IF(F279="","",MAX($AQ$3:AQ278)+1)</f>
        <v/>
      </c>
      <c r="AR279" s="3" t="str">
        <f>IF(OR(AQ279="",BB279=""),"",MAX($AR$3:AR278)+1)</f>
        <v/>
      </c>
      <c r="AS279" s="3" t="str">
        <f>IF(CQ279="","",RANK(CQ279,CQ$3:CQ$1048576,1)+COUNTIF($CQ$3:CQ279,CQ279)-1)</f>
        <v/>
      </c>
      <c r="AT279" s="21" t="str">
        <f>IF(C279="",IF(OR(AND($H279&lt;&gt;"",C279=""),AND($F278=$F279,$AZ279&lt;&gt;""),COUNTA($H$3:$H$1048576,#REF!,$F$3:$F$1048576)&gt;COUNTA($H$3:$H279,#REF!,$F$3:$F279),$AZ279&lt;&gt;""),INDEX(AT$3:AT$1048576,MATCH(MAX($AQ$3:$AQ278),$AQ$3:$AQ$1048576,0),0),""),C279)</f>
        <v/>
      </c>
      <c r="AU279" s="21" t="str">
        <f>IF(D279="",IF(OR(AND($H279&lt;&gt;"",D279=""),AND($F278=$F279,$AZ279&lt;&gt;""),COUNTA($H$3:$H$1048576,#REF!,$F$3:$F$1048576)&gt;COUNTA($H$3:$H279,#REF!,$F$3:$F279),$AZ279&lt;&gt;""),INDEX(AU$3:AU$1048576,MATCH(MAX($AQ$3:$AQ278),$AQ$3:$AQ$1048576,0),0),""),D279)</f>
        <v/>
      </c>
      <c r="AV279" s="21" t="str">
        <f>IF(E279="",IF(OR(AND($H279&lt;&gt;"",E279=""),AND($F278=$F279,$AZ279&lt;&gt;""),COUNTA($H$3:$H$1048576,#REF!,$F$3:$F$1048576)&gt;COUNTA($H$3:$H279,#REF!,$F$3:$F279),$AZ279&lt;&gt;""),INDEX(AV$3:AV$1048576,MATCH(MAX($AQ$3:$AQ278),$AQ$3:$AQ$1048576,0),0),""),E279)</f>
        <v/>
      </c>
      <c r="AW279" s="24" t="str">
        <f t="shared" si="532"/>
        <v/>
      </c>
      <c r="AX279" s="13" t="str">
        <f t="shared" si="533"/>
        <v/>
      </c>
      <c r="AY279" s="4" t="str">
        <f t="shared" si="534"/>
        <v/>
      </c>
      <c r="AZ279" s="4" t="str">
        <f>IF(AX279="",IF(OR(AND(H279&lt;&gt;"",F279=""),COUNTA($H$3:$H$1048576)&gt;COUNTA($H$3:$H279)),INDEX(AX$3:AX279,MATCH(MAX($AQ$3:AQ279),AQ$3:AQ279,0),0),""),AX279)</f>
        <v/>
      </c>
      <c r="BA279" s="4" t="str">
        <f>IF(AY279="",IF(AND(H279&lt;&gt;"",F279=""),INDEX(AY$3:AY279,MATCH(MAX($AQ$3:AQ279),AQ$3:AQ279,0),0),""),AY279)</f>
        <v/>
      </c>
      <c r="BB279" s="82" t="str">
        <f>IF(BC279="","",RANK(BC279,BC$3:BC$1048576,1)+COUNTIF($BC$3:BC279,BC279)-1)</f>
        <v/>
      </c>
      <c r="BC279" s="139" t="str">
        <f t="shared" si="535"/>
        <v/>
      </c>
      <c r="BD279" s="46" t="str">
        <f t="shared" si="536"/>
        <v/>
      </c>
      <c r="BE279" s="46" t="str">
        <f t="shared" si="537"/>
        <v/>
      </c>
      <c r="BF279" s="46" t="str">
        <f t="shared" si="538"/>
        <v/>
      </c>
      <c r="BG279" s="4" t="str">
        <f t="shared" si="539"/>
        <v/>
      </c>
      <c r="BH279" s="180" t="str">
        <f t="shared" si="540"/>
        <v/>
      </c>
      <c r="BI279" s="16" t="str">
        <f t="shared" si="541"/>
        <v/>
      </c>
      <c r="BJ279" s="52" t="str">
        <f>IF(BI279="","",IF(W279="","",IF(AND(K279=$K$1,$K$1&lt;&gt;""),$BT$2,IFERROR(IF(INDEX(価格設定!$D$5:$D$1048576,MATCH(Q279,価格設定!$B$5:$B$1048576,0),0)=価格設定!$D$3,$BT$2,$BS$2),$BS$2))))</f>
        <v/>
      </c>
      <c r="BK279" s="16" t="str">
        <f>IF(BI279="","",IF(COUNTIF($BI$3:BI279,BI279)=1,1,IF(AND(BI278=BI279,BH279=""),BK278,COUNTIF($BH$3:BH279,BH279))))</f>
        <v/>
      </c>
      <c r="BL279" s="52" t="str">
        <f t="shared" si="542"/>
        <v/>
      </c>
      <c r="BM279" s="52" t="str">
        <f t="shared" si="543"/>
        <v/>
      </c>
      <c r="BN279" s="119" t="str">
        <f t="shared" si="544"/>
        <v/>
      </c>
      <c r="BO279" s="119" t="str">
        <f t="shared" si="545"/>
        <v/>
      </c>
      <c r="BP279" s="17" t="str">
        <f t="shared" si="546"/>
        <v/>
      </c>
      <c r="BQ279" s="17" t="str">
        <f t="shared" si="547"/>
        <v/>
      </c>
      <c r="BR279" s="17" t="str">
        <f>IF(OR(BP279="",COUNTIF($BO$3:BO279,BO279)&lt;&gt;1),"",SUMIF(BO$3:BO$1048576,BO279,BP$3:BP$1048576))</f>
        <v/>
      </c>
      <c r="BS279" s="17" t="str">
        <f t="shared" si="548"/>
        <v/>
      </c>
      <c r="BT279" s="17" t="str">
        <f t="shared" si="549"/>
        <v/>
      </c>
      <c r="BU279" s="17" t="str">
        <f t="shared" si="550"/>
        <v/>
      </c>
      <c r="BV279" s="24" t="str">
        <f t="shared" si="551"/>
        <v/>
      </c>
      <c r="BW279" s="24" t="str">
        <f t="shared" si="552"/>
        <v/>
      </c>
      <c r="BX279" s="24" t="str">
        <f t="shared" si="553"/>
        <v/>
      </c>
      <c r="BY279" s="26" t="str">
        <f t="shared" si="554"/>
        <v/>
      </c>
      <c r="BZ279" s="26" t="str">
        <f t="shared" si="555"/>
        <v/>
      </c>
      <c r="CA279" s="26" t="str">
        <f t="shared" si="556"/>
        <v/>
      </c>
      <c r="CB279" s="66" t="str">
        <f t="shared" si="557"/>
        <v/>
      </c>
      <c r="CC279" s="65" t="str">
        <f t="shared" si="558"/>
        <v/>
      </c>
      <c r="CD279" s="26" t="str">
        <f t="shared" si="559"/>
        <v/>
      </c>
      <c r="CE279" s="26" t="str">
        <f t="shared" si="560"/>
        <v/>
      </c>
      <c r="CF279" s="193" t="str">
        <f t="shared" si="561"/>
        <v/>
      </c>
      <c r="CG279" s="193" t="str">
        <f t="shared" si="562"/>
        <v/>
      </c>
      <c r="CH279" s="26" t="str">
        <f t="shared" si="563"/>
        <v/>
      </c>
      <c r="CI279" s="26" t="str">
        <f t="shared" si="564"/>
        <v/>
      </c>
      <c r="CJ279" s="65" t="str">
        <f t="shared" si="565"/>
        <v/>
      </c>
      <c r="CK279" s="65" t="str">
        <f t="shared" si="566"/>
        <v/>
      </c>
      <c r="CL279" s="64" t="str">
        <f t="shared" si="567"/>
        <v/>
      </c>
      <c r="CM279" s="64" t="str">
        <f t="shared" si="568"/>
        <v/>
      </c>
      <c r="CN279" s="65" t="str">
        <f t="shared" si="569"/>
        <v/>
      </c>
      <c r="CP279" s="63" t="str">
        <f>IF(BH279="","",MAX($CP$3:CP278)+1)</f>
        <v/>
      </c>
      <c r="CQ279" s="24" t="str">
        <f t="shared" si="570"/>
        <v/>
      </c>
      <c r="CR279" s="24" t="str">
        <f t="shared" si="571"/>
        <v/>
      </c>
      <c r="CS279" s="24" t="str">
        <f t="shared" si="572"/>
        <v/>
      </c>
      <c r="CT279" s="58" t="str">
        <f>IF(BO279="","",COUNTIF($BO$3:BO279,BO279)&amp;"@"&amp;BO279)</f>
        <v/>
      </c>
      <c r="CU279" s="16" t="str">
        <f t="shared" si="510"/>
        <v/>
      </c>
      <c r="CV279" s="63" t="str">
        <f t="shared" si="573"/>
        <v/>
      </c>
      <c r="CW279" s="16" t="str">
        <f t="shared" si="574"/>
        <v/>
      </c>
      <c r="CX279" s="16" t="str">
        <f t="shared" si="575"/>
        <v/>
      </c>
      <c r="CY279" s="16" t="str">
        <f t="shared" si="576"/>
        <v/>
      </c>
      <c r="CZ279" s="85" t="str">
        <f t="shared" si="577"/>
        <v/>
      </c>
      <c r="DA279" s="16" t="str">
        <f t="shared" si="578"/>
        <v/>
      </c>
      <c r="DB279" s="16" t="str">
        <f t="shared" si="579"/>
        <v/>
      </c>
      <c r="DC279" s="28" t="str">
        <f>IF(CP279="","",$DC$1&amp;(INDEX(価格設定!D$1:XFD$3,ROW(価格設定!$D$3),MATCH($AW279,価格設定!D$1:XFD$1,1))*100)&amp;"%")</f>
        <v/>
      </c>
      <c r="DD279" s="28" t="str">
        <f>IF(CP279="","",$DD$1&amp;(INDEX(価格設定!D$1:XFD$3,ROW(価格設定!$D$2),MATCH($AW279,価格設定!D$1:XFD$1,1))*100)&amp;"%")</f>
        <v/>
      </c>
      <c r="DE279" s="29" t="str">
        <f t="shared" si="580"/>
        <v/>
      </c>
      <c r="DG279" s="58" t="str">
        <f t="shared" si="581"/>
        <v/>
      </c>
      <c r="DH279" s="58" t="str">
        <f t="shared" si="582"/>
        <v/>
      </c>
      <c r="DI279" s="58" t="str">
        <f t="shared" si="583"/>
        <v/>
      </c>
      <c r="DJ279" s="85" t="str">
        <f t="shared" si="584"/>
        <v/>
      </c>
      <c r="DL279" s="58" t="str">
        <f>IF(COUNTIF(DG$3:DG$1048576,DG279)=COUNTIF($DG$3:$DG279,DG279),DG279,"")</f>
        <v/>
      </c>
      <c r="DM279" s="85" t="str">
        <f t="shared" si="585"/>
        <v/>
      </c>
      <c r="DN279" s="85" t="str">
        <f t="shared" si="511"/>
        <v/>
      </c>
      <c r="DO279" s="85" t="str">
        <f t="shared" si="511"/>
        <v/>
      </c>
      <c r="DP279" s="303"/>
      <c r="DQ279" s="17" t="str">
        <f t="shared" si="512"/>
        <v/>
      </c>
      <c r="DR279" s="17" t="str">
        <f t="shared" si="513"/>
        <v/>
      </c>
      <c r="DS279" s="17" t="str">
        <f t="shared" si="514"/>
        <v/>
      </c>
      <c r="DU279" s="16" t="str">
        <f t="shared" si="586"/>
        <v/>
      </c>
      <c r="DV279" s="16" t="str">
        <f>IF(DU279="","",COUNT($DU$3:DU279))</f>
        <v/>
      </c>
      <c r="DW279" s="16" t="str">
        <f t="shared" si="587"/>
        <v/>
      </c>
      <c r="DX279" s="16" t="str">
        <f t="shared" si="588"/>
        <v/>
      </c>
      <c r="DY279" s="16" t="str">
        <f>IF(DZ279="","",COUNTIF(DZ$3:DZ279,DZ279))</f>
        <v/>
      </c>
      <c r="DZ279" s="16" t="str">
        <f t="shared" si="589"/>
        <v/>
      </c>
      <c r="EA279" s="16" t="str">
        <f t="shared" si="590"/>
        <v/>
      </c>
      <c r="EB279" s="16" t="str">
        <f t="shared" si="591"/>
        <v/>
      </c>
      <c r="EC279" s="16" t="str">
        <f t="shared" si="592"/>
        <v/>
      </c>
      <c r="ED279" s="16" t="str">
        <f t="shared" si="593"/>
        <v/>
      </c>
      <c r="EE279" s="16" t="str">
        <f t="shared" si="594"/>
        <v/>
      </c>
      <c r="EF279" s="16" t="str">
        <f t="shared" si="595"/>
        <v/>
      </c>
      <c r="EG279" s="16" t="str">
        <f t="shared" si="596"/>
        <v/>
      </c>
      <c r="EH279" s="16" t="str">
        <f t="shared" si="597"/>
        <v/>
      </c>
      <c r="EI279" s="16" t="str">
        <f t="shared" si="598"/>
        <v/>
      </c>
      <c r="EJ279" s="16" t="str">
        <f t="shared" si="599"/>
        <v/>
      </c>
      <c r="EK279" s="16" t="str">
        <f t="shared" si="600"/>
        <v/>
      </c>
      <c r="EL279" s="58" t="str">
        <f t="shared" si="601"/>
        <v/>
      </c>
      <c r="EM279" s="58" t="str">
        <f>IF(OR($DZ279="",CR279=""),IF($EL279="","",$EL279),IF(OR(CR279="なし",CR279=0),領収書!$H$1,CR279))</f>
        <v/>
      </c>
      <c r="EN279" s="58" t="str">
        <f>IF(OR($DZ279="",CS279=""),IF($EL279="","",$EL279),IF(OR(CS279="なし",CS279=0),入力!$EN$1,CS279))</f>
        <v/>
      </c>
      <c r="EO279" s="63" t="str">
        <f t="shared" si="602"/>
        <v/>
      </c>
      <c r="EP279" s="63" t="str">
        <f t="shared" si="603"/>
        <v/>
      </c>
      <c r="ER279" s="16" t="str">
        <f>IF(AND(COUNTIF($ET$3:ET279,ET279)=1,ET279&lt;&gt;""),MAX($ER$3:ER278)+1,"")</f>
        <v/>
      </c>
      <c r="ES279" s="16" t="str">
        <f>IF(価格設定!B281="","",価格設定!B281)</f>
        <v/>
      </c>
      <c r="ET279" s="16" t="str">
        <f>IF(価格設定!C281="","",価格設定!C281)</f>
        <v/>
      </c>
      <c r="EV279" s="16" t="str">
        <f t="shared" si="515"/>
        <v/>
      </c>
      <c r="EW279" s="16" t="str">
        <f t="shared" si="604"/>
        <v/>
      </c>
    </row>
    <row r="280" spans="1:153" ht="30" customHeight="1" x14ac:dyDescent="0.2">
      <c r="A280" s="225"/>
      <c r="B280" s="212"/>
      <c r="C280" s="221"/>
      <c r="D280" s="164"/>
      <c r="E280" s="165"/>
      <c r="F280" s="166"/>
      <c r="G280" s="167"/>
      <c r="H280" s="179"/>
      <c r="I280" s="306"/>
      <c r="J280" s="169"/>
      <c r="K280" s="179"/>
      <c r="L280" s="186"/>
      <c r="M280" s="186"/>
      <c r="N280" s="168"/>
      <c r="O280" s="170"/>
      <c r="P280" s="212"/>
      <c r="Q280" s="179" t="str">
        <f>IFERROR(IF(H280="","",IFERROR(INDEX(価格設定!$B$5:$B$1048576,MATCH(H280,価格設定!$B$5:$B$1048576,0),0),INDEX(価格設定!$B$5:$B$1048576,MATCH("*"&amp;H280&amp;"*",価格設定!$B$5:$B$1048576,0),0))),H280)</f>
        <v/>
      </c>
      <c r="R280" s="250" t="str">
        <f>IFERROR(IF(Q280="",IF(K280="","",K280),IF(K280="",IF(INDEX(価格設定!$C$5:$C$1048576,MATCH(Q280,価格設定!$B$5:$B$1048576,0),0)=0,"",INDEX(価格設定!$C$5:$C$1048576,MATCH(Q280,価格設定!$B$5:$B$1048576,0),0)),IF(K280="なし","",K280))),"")</f>
        <v/>
      </c>
      <c r="S280" s="308" t="str">
        <f t="shared" si="516"/>
        <v/>
      </c>
      <c r="T280" s="126" t="str">
        <f>IFERROR(IF(J280="",IF(INDEX(価格設定!$E$5:$R$1048576,MATCH($Q280,価格設定!B$5:B$1048576,0),MATCH($AW280,価格設定!E$1:X$1,1))=0,"",INDEX(価格設定!$E$5:$R$1048576,MATCH($Q280,価格設定!B$5:B$1048576,0),MATCH($AW280,価格設定!E$1:X$1,1))),J280),"")</f>
        <v/>
      </c>
      <c r="U280" s="126" t="str">
        <f t="shared" si="517"/>
        <v/>
      </c>
      <c r="V280" s="132" t="str">
        <f t="shared" si="518"/>
        <v/>
      </c>
      <c r="W280" s="127" t="str">
        <f>IFERROR(IF(OR(T280="",T280&lt;0),"",IFERROR(INDEX(価格設定!E$2:X$3,IF(AND(K280=$K$1,$K$1&lt;&gt;""),ROW(価格設定!$D$3)-1,MATCH(INDEX(価格設定!$D$5:$D$1048576,MATCH(Q280,価格設定!$B$5:$B$1048576,0),0),価格設定!$D$2:$D$3,0)),MATCH($AW280,価格設定!E$1:X$1,1)),INDEX(価格設定!E$2:X$2,0,MATCH($AW280,価格設定!E$1:X$1,1)))),"")</f>
        <v/>
      </c>
      <c r="X280" s="126" t="str">
        <f t="shared" si="509"/>
        <v/>
      </c>
      <c r="Y280" s="128" t="str">
        <f t="shared" si="519"/>
        <v/>
      </c>
      <c r="Z280" s="126" t="str">
        <f t="shared" si="520"/>
        <v/>
      </c>
      <c r="AA280" s="129" t="str">
        <f t="shared" si="521"/>
        <v/>
      </c>
      <c r="AB280" s="126" t="str">
        <f t="shared" si="522"/>
        <v/>
      </c>
      <c r="AC280" s="280" t="str">
        <f t="shared" si="523"/>
        <v/>
      </c>
      <c r="AD280" s="15"/>
      <c r="AE280" s="204" t="str">
        <f>IF(AF280="","",COUNT($AF$3:AF280))</f>
        <v/>
      </c>
      <c r="AF280" s="206" t="str">
        <f t="shared" si="524"/>
        <v/>
      </c>
      <c r="AG280" s="204" t="str">
        <f t="shared" si="525"/>
        <v/>
      </c>
      <c r="AH280" s="204" t="str">
        <f t="shared" si="526"/>
        <v/>
      </c>
      <c r="AI280" s="287"/>
      <c r="AJ280" s="15"/>
      <c r="AK280" s="138" t="str">
        <f t="shared" si="527"/>
        <v/>
      </c>
      <c r="AL280" s="131" t="str">
        <f t="shared" si="528"/>
        <v/>
      </c>
      <c r="AM280" s="131" t="str">
        <f t="shared" si="529"/>
        <v/>
      </c>
      <c r="AN280" s="313" t="str">
        <f t="shared" si="530"/>
        <v/>
      </c>
      <c r="AO280" s="316" t="str">
        <f t="shared" si="531"/>
        <v/>
      </c>
      <c r="AP280" s="18"/>
      <c r="AQ280" s="3" t="str">
        <f>IF(F280="","",MAX($AQ$3:AQ279)+1)</f>
        <v/>
      </c>
      <c r="AR280" s="3" t="str">
        <f>IF(OR(AQ280="",BB280=""),"",MAX($AR$3:AR279)+1)</f>
        <v/>
      </c>
      <c r="AS280" s="3" t="str">
        <f>IF(CQ280="","",RANK(CQ280,CQ$3:CQ$1048576,1)+COUNTIF($CQ$3:CQ280,CQ280)-1)</f>
        <v/>
      </c>
      <c r="AT280" s="21" t="str">
        <f>IF(C280="",IF(OR(AND($H280&lt;&gt;"",C280=""),AND($F279=$F280,$AZ280&lt;&gt;""),COUNTA($H$3:$H$1048576,#REF!,$F$3:$F$1048576)&gt;COUNTA($H$3:$H280,#REF!,$F$3:$F280),$AZ280&lt;&gt;""),INDEX(AT$3:AT$1048576,MATCH(MAX($AQ$3:$AQ279),$AQ$3:$AQ$1048576,0),0),""),C280)</f>
        <v/>
      </c>
      <c r="AU280" s="21" t="str">
        <f>IF(D280="",IF(OR(AND($H280&lt;&gt;"",D280=""),AND($F279=$F280,$AZ280&lt;&gt;""),COUNTA($H$3:$H$1048576,#REF!,$F$3:$F$1048576)&gt;COUNTA($H$3:$H280,#REF!,$F$3:$F280),$AZ280&lt;&gt;""),INDEX(AU$3:AU$1048576,MATCH(MAX($AQ$3:$AQ279),$AQ$3:$AQ$1048576,0),0),""),D280)</f>
        <v/>
      </c>
      <c r="AV280" s="21" t="str">
        <f>IF(E280="",IF(OR(AND($H280&lt;&gt;"",E280=""),AND($F279=$F280,$AZ280&lt;&gt;""),COUNTA($H$3:$H$1048576,#REF!,$F$3:$F$1048576)&gt;COUNTA($H$3:$H280,#REF!,$F$3:$F280),$AZ280&lt;&gt;""),INDEX(AV$3:AV$1048576,MATCH(MAX($AQ$3:$AQ279),$AQ$3:$AQ$1048576,0),0),""),E280)</f>
        <v/>
      </c>
      <c r="AW280" s="24" t="str">
        <f t="shared" si="532"/>
        <v/>
      </c>
      <c r="AX280" s="13" t="str">
        <f t="shared" si="533"/>
        <v/>
      </c>
      <c r="AY280" s="4" t="str">
        <f t="shared" si="534"/>
        <v/>
      </c>
      <c r="AZ280" s="4" t="str">
        <f>IF(AX280="",IF(OR(AND(H280&lt;&gt;"",F280=""),COUNTA($H$3:$H$1048576)&gt;COUNTA($H$3:$H280)),INDEX(AX$3:AX280,MATCH(MAX($AQ$3:AQ280),AQ$3:AQ280,0),0),""),AX280)</f>
        <v/>
      </c>
      <c r="BA280" s="4" t="str">
        <f>IF(AY280="",IF(AND(H280&lt;&gt;"",F280=""),INDEX(AY$3:AY280,MATCH(MAX($AQ$3:AQ280),AQ$3:AQ280,0),0),""),AY280)</f>
        <v/>
      </c>
      <c r="BB280" s="82" t="str">
        <f>IF(BC280="","",RANK(BC280,BC$3:BC$1048576,1)+COUNTIF($BC$3:BC280,BC280)-1)</f>
        <v/>
      </c>
      <c r="BC280" s="139" t="str">
        <f t="shared" si="535"/>
        <v/>
      </c>
      <c r="BD280" s="46" t="str">
        <f t="shared" si="536"/>
        <v/>
      </c>
      <c r="BE280" s="46" t="str">
        <f t="shared" si="537"/>
        <v/>
      </c>
      <c r="BF280" s="46" t="str">
        <f t="shared" si="538"/>
        <v/>
      </c>
      <c r="BG280" s="4" t="str">
        <f t="shared" si="539"/>
        <v/>
      </c>
      <c r="BH280" s="180" t="str">
        <f t="shared" si="540"/>
        <v/>
      </c>
      <c r="BI280" s="16" t="str">
        <f t="shared" si="541"/>
        <v/>
      </c>
      <c r="BJ280" s="52" t="str">
        <f>IF(BI280="","",IF(W280="","",IF(AND(K280=$K$1,$K$1&lt;&gt;""),$BT$2,IFERROR(IF(INDEX(価格設定!$D$5:$D$1048576,MATCH(Q280,価格設定!$B$5:$B$1048576,0),0)=価格設定!$D$3,$BT$2,$BS$2),$BS$2))))</f>
        <v/>
      </c>
      <c r="BK280" s="16" t="str">
        <f>IF(BI280="","",IF(COUNTIF($BI$3:BI280,BI280)=1,1,IF(AND(BI279=BI280,BH280=""),BK279,COUNTIF($BH$3:BH280,BH280))))</f>
        <v/>
      </c>
      <c r="BL280" s="52" t="str">
        <f t="shared" si="542"/>
        <v/>
      </c>
      <c r="BM280" s="52" t="str">
        <f t="shared" si="543"/>
        <v/>
      </c>
      <c r="BN280" s="119" t="str">
        <f t="shared" si="544"/>
        <v/>
      </c>
      <c r="BO280" s="119" t="str">
        <f t="shared" si="545"/>
        <v/>
      </c>
      <c r="BP280" s="17" t="str">
        <f t="shared" si="546"/>
        <v/>
      </c>
      <c r="BQ280" s="17" t="str">
        <f t="shared" si="547"/>
        <v/>
      </c>
      <c r="BR280" s="17" t="str">
        <f>IF(OR(BP280="",COUNTIF($BO$3:BO280,BO280)&lt;&gt;1),"",SUMIF(BO$3:BO$1048576,BO280,BP$3:BP$1048576))</f>
        <v/>
      </c>
      <c r="BS280" s="17" t="str">
        <f t="shared" si="548"/>
        <v/>
      </c>
      <c r="BT280" s="17" t="str">
        <f t="shared" si="549"/>
        <v/>
      </c>
      <c r="BU280" s="17" t="str">
        <f t="shared" si="550"/>
        <v/>
      </c>
      <c r="BV280" s="24" t="str">
        <f t="shared" si="551"/>
        <v/>
      </c>
      <c r="BW280" s="24" t="str">
        <f t="shared" si="552"/>
        <v/>
      </c>
      <c r="BX280" s="24" t="str">
        <f t="shared" si="553"/>
        <v/>
      </c>
      <c r="BY280" s="26" t="str">
        <f t="shared" si="554"/>
        <v/>
      </c>
      <c r="BZ280" s="26" t="str">
        <f t="shared" si="555"/>
        <v/>
      </c>
      <c r="CA280" s="26" t="str">
        <f t="shared" si="556"/>
        <v/>
      </c>
      <c r="CB280" s="66" t="str">
        <f t="shared" si="557"/>
        <v/>
      </c>
      <c r="CC280" s="65" t="str">
        <f t="shared" si="558"/>
        <v/>
      </c>
      <c r="CD280" s="26" t="str">
        <f t="shared" si="559"/>
        <v/>
      </c>
      <c r="CE280" s="26" t="str">
        <f t="shared" si="560"/>
        <v/>
      </c>
      <c r="CF280" s="193" t="str">
        <f t="shared" si="561"/>
        <v/>
      </c>
      <c r="CG280" s="193" t="str">
        <f t="shared" si="562"/>
        <v/>
      </c>
      <c r="CH280" s="26" t="str">
        <f t="shared" si="563"/>
        <v/>
      </c>
      <c r="CI280" s="26" t="str">
        <f t="shared" si="564"/>
        <v/>
      </c>
      <c r="CJ280" s="65" t="str">
        <f t="shared" si="565"/>
        <v/>
      </c>
      <c r="CK280" s="65" t="str">
        <f t="shared" si="566"/>
        <v/>
      </c>
      <c r="CL280" s="64" t="str">
        <f t="shared" si="567"/>
        <v/>
      </c>
      <c r="CM280" s="64" t="str">
        <f t="shared" si="568"/>
        <v/>
      </c>
      <c r="CN280" s="65" t="str">
        <f t="shared" si="569"/>
        <v/>
      </c>
      <c r="CP280" s="63" t="str">
        <f>IF(BH280="","",MAX($CP$3:CP279)+1)</f>
        <v/>
      </c>
      <c r="CQ280" s="24" t="str">
        <f t="shared" si="570"/>
        <v/>
      </c>
      <c r="CR280" s="24" t="str">
        <f t="shared" si="571"/>
        <v/>
      </c>
      <c r="CS280" s="24" t="str">
        <f t="shared" si="572"/>
        <v/>
      </c>
      <c r="CT280" s="58" t="str">
        <f>IF(BO280="","",COUNTIF($BO$3:BO280,BO280)&amp;"@"&amp;BO280)</f>
        <v/>
      </c>
      <c r="CU280" s="16" t="str">
        <f t="shared" si="510"/>
        <v/>
      </c>
      <c r="CV280" s="63" t="str">
        <f t="shared" si="573"/>
        <v/>
      </c>
      <c r="CW280" s="16" t="str">
        <f t="shared" si="574"/>
        <v/>
      </c>
      <c r="CX280" s="16" t="str">
        <f t="shared" si="575"/>
        <v/>
      </c>
      <c r="CY280" s="16" t="str">
        <f t="shared" si="576"/>
        <v/>
      </c>
      <c r="CZ280" s="85" t="str">
        <f t="shared" si="577"/>
        <v/>
      </c>
      <c r="DA280" s="16" t="str">
        <f t="shared" si="578"/>
        <v/>
      </c>
      <c r="DB280" s="16" t="str">
        <f t="shared" si="579"/>
        <v/>
      </c>
      <c r="DC280" s="28" t="str">
        <f>IF(CP280="","",$DC$1&amp;(INDEX(価格設定!D$1:XFD$3,ROW(価格設定!$D$3),MATCH($AW280,価格設定!D$1:XFD$1,1))*100)&amp;"%")</f>
        <v/>
      </c>
      <c r="DD280" s="28" t="str">
        <f>IF(CP280="","",$DD$1&amp;(INDEX(価格設定!D$1:XFD$3,ROW(価格設定!$D$2),MATCH($AW280,価格設定!D$1:XFD$1,1))*100)&amp;"%")</f>
        <v/>
      </c>
      <c r="DE280" s="29" t="str">
        <f t="shared" si="580"/>
        <v/>
      </c>
      <c r="DG280" s="58" t="str">
        <f t="shared" si="581"/>
        <v/>
      </c>
      <c r="DH280" s="58" t="str">
        <f t="shared" si="582"/>
        <v/>
      </c>
      <c r="DI280" s="58" t="str">
        <f t="shared" si="583"/>
        <v/>
      </c>
      <c r="DJ280" s="85" t="str">
        <f t="shared" si="584"/>
        <v/>
      </c>
      <c r="DL280" s="58" t="str">
        <f>IF(COUNTIF(DG$3:DG$1048576,DG280)=COUNTIF($DG$3:$DG280,DG280),DG280,"")</f>
        <v/>
      </c>
      <c r="DM280" s="85" t="str">
        <f t="shared" si="585"/>
        <v/>
      </c>
      <c r="DN280" s="85" t="str">
        <f t="shared" si="511"/>
        <v/>
      </c>
      <c r="DO280" s="85" t="str">
        <f t="shared" si="511"/>
        <v/>
      </c>
      <c r="DP280" s="303"/>
      <c r="DQ280" s="17" t="str">
        <f t="shared" si="512"/>
        <v/>
      </c>
      <c r="DR280" s="17" t="str">
        <f t="shared" si="513"/>
        <v/>
      </c>
      <c r="DS280" s="17" t="str">
        <f t="shared" si="514"/>
        <v/>
      </c>
      <c r="DU280" s="16" t="str">
        <f t="shared" si="586"/>
        <v/>
      </c>
      <c r="DV280" s="16" t="str">
        <f>IF(DU280="","",COUNT($DU$3:DU280))</f>
        <v/>
      </c>
      <c r="DW280" s="16" t="str">
        <f t="shared" si="587"/>
        <v/>
      </c>
      <c r="DX280" s="16" t="str">
        <f t="shared" si="588"/>
        <v/>
      </c>
      <c r="DY280" s="16" t="str">
        <f>IF(DZ280="","",COUNTIF(DZ$3:DZ280,DZ280))</f>
        <v/>
      </c>
      <c r="DZ280" s="16" t="str">
        <f t="shared" si="589"/>
        <v/>
      </c>
      <c r="EA280" s="16" t="str">
        <f t="shared" si="590"/>
        <v/>
      </c>
      <c r="EB280" s="16" t="str">
        <f t="shared" si="591"/>
        <v/>
      </c>
      <c r="EC280" s="16" t="str">
        <f t="shared" si="592"/>
        <v/>
      </c>
      <c r="ED280" s="16" t="str">
        <f t="shared" si="593"/>
        <v/>
      </c>
      <c r="EE280" s="16" t="str">
        <f t="shared" si="594"/>
        <v/>
      </c>
      <c r="EF280" s="16" t="str">
        <f t="shared" si="595"/>
        <v/>
      </c>
      <c r="EG280" s="16" t="str">
        <f t="shared" si="596"/>
        <v/>
      </c>
      <c r="EH280" s="16" t="str">
        <f t="shared" si="597"/>
        <v/>
      </c>
      <c r="EI280" s="16" t="str">
        <f t="shared" si="598"/>
        <v/>
      </c>
      <c r="EJ280" s="16" t="str">
        <f t="shared" si="599"/>
        <v/>
      </c>
      <c r="EK280" s="16" t="str">
        <f t="shared" si="600"/>
        <v/>
      </c>
      <c r="EL280" s="58" t="str">
        <f t="shared" si="601"/>
        <v/>
      </c>
      <c r="EM280" s="58" t="str">
        <f>IF(OR($DZ280="",CR280=""),IF($EL280="","",$EL280),IF(OR(CR280="なし",CR280=0),領収書!$H$1,CR280))</f>
        <v/>
      </c>
      <c r="EN280" s="58" t="str">
        <f>IF(OR($DZ280="",CS280=""),IF($EL280="","",$EL280),IF(OR(CS280="なし",CS280=0),入力!$EN$1,CS280))</f>
        <v/>
      </c>
      <c r="EO280" s="63" t="str">
        <f t="shared" si="602"/>
        <v/>
      </c>
      <c r="EP280" s="63" t="str">
        <f t="shared" si="603"/>
        <v/>
      </c>
      <c r="ER280" s="16" t="str">
        <f>IF(AND(COUNTIF($ET$3:ET280,ET280)=1,ET280&lt;&gt;""),MAX($ER$3:ER279)+1,"")</f>
        <v/>
      </c>
      <c r="ES280" s="16" t="str">
        <f>IF(価格設定!B282="","",価格設定!B282)</f>
        <v/>
      </c>
      <c r="ET280" s="16" t="str">
        <f>IF(価格設定!C282="","",価格設定!C282)</f>
        <v/>
      </c>
      <c r="EV280" s="16" t="str">
        <f t="shared" si="515"/>
        <v/>
      </c>
      <c r="EW280" s="16" t="str">
        <f t="shared" si="604"/>
        <v/>
      </c>
    </row>
    <row r="281" spans="1:153" ht="30" customHeight="1" x14ac:dyDescent="0.2">
      <c r="A281" s="225"/>
      <c r="B281" s="212"/>
      <c r="C281" s="221"/>
      <c r="D281" s="164"/>
      <c r="E281" s="165"/>
      <c r="F281" s="166"/>
      <c r="G281" s="167"/>
      <c r="H281" s="179"/>
      <c r="I281" s="306"/>
      <c r="J281" s="169"/>
      <c r="K281" s="179"/>
      <c r="L281" s="186"/>
      <c r="M281" s="186"/>
      <c r="N281" s="168"/>
      <c r="O281" s="170"/>
      <c r="P281" s="212"/>
      <c r="Q281" s="179" t="str">
        <f>IFERROR(IF(H281="","",IFERROR(INDEX(価格設定!$B$5:$B$1048576,MATCH(H281,価格設定!$B$5:$B$1048576,0),0),INDEX(価格設定!$B$5:$B$1048576,MATCH("*"&amp;H281&amp;"*",価格設定!$B$5:$B$1048576,0),0))),H281)</f>
        <v/>
      </c>
      <c r="R281" s="250" t="str">
        <f>IFERROR(IF(Q281="",IF(K281="","",K281),IF(K281="",IF(INDEX(価格設定!$C$5:$C$1048576,MATCH(Q281,価格設定!$B$5:$B$1048576,0),0)=0,"",INDEX(価格設定!$C$5:$C$1048576,MATCH(Q281,価格設定!$B$5:$B$1048576,0),0)),IF(K281="なし","",K281))),"")</f>
        <v/>
      </c>
      <c r="S281" s="308" t="str">
        <f t="shared" si="516"/>
        <v/>
      </c>
      <c r="T281" s="126" t="str">
        <f>IFERROR(IF(J281="",IF(INDEX(価格設定!$E$5:$R$1048576,MATCH($Q281,価格設定!B$5:B$1048576,0),MATCH($AW281,価格設定!E$1:X$1,1))=0,"",INDEX(価格設定!$E$5:$R$1048576,MATCH($Q281,価格設定!B$5:B$1048576,0),MATCH($AW281,価格設定!E$1:X$1,1))),J281),"")</f>
        <v/>
      </c>
      <c r="U281" s="126" t="str">
        <f t="shared" si="517"/>
        <v/>
      </c>
      <c r="V281" s="132" t="str">
        <f t="shared" si="518"/>
        <v/>
      </c>
      <c r="W281" s="127" t="str">
        <f>IFERROR(IF(OR(T281="",T281&lt;0),"",IFERROR(INDEX(価格設定!E$2:X$3,IF(AND(K281=$K$1,$K$1&lt;&gt;""),ROW(価格設定!$D$3)-1,MATCH(INDEX(価格設定!$D$5:$D$1048576,MATCH(Q281,価格設定!$B$5:$B$1048576,0),0),価格設定!$D$2:$D$3,0)),MATCH($AW281,価格設定!E$1:X$1,1)),INDEX(価格設定!E$2:X$2,0,MATCH($AW281,価格設定!E$1:X$1,1)))),"")</f>
        <v/>
      </c>
      <c r="X281" s="126" t="str">
        <f t="shared" si="509"/>
        <v/>
      </c>
      <c r="Y281" s="128" t="str">
        <f t="shared" si="519"/>
        <v/>
      </c>
      <c r="Z281" s="126" t="str">
        <f t="shared" si="520"/>
        <v/>
      </c>
      <c r="AA281" s="129" t="str">
        <f t="shared" si="521"/>
        <v/>
      </c>
      <c r="AB281" s="126" t="str">
        <f t="shared" si="522"/>
        <v/>
      </c>
      <c r="AC281" s="280" t="str">
        <f t="shared" si="523"/>
        <v/>
      </c>
      <c r="AD281" s="15"/>
      <c r="AE281" s="204" t="str">
        <f>IF(AF281="","",COUNT($AF$3:AF281))</f>
        <v/>
      </c>
      <c r="AF281" s="206" t="str">
        <f t="shared" si="524"/>
        <v/>
      </c>
      <c r="AG281" s="204" t="str">
        <f t="shared" si="525"/>
        <v/>
      </c>
      <c r="AH281" s="204" t="str">
        <f t="shared" si="526"/>
        <v/>
      </c>
      <c r="AI281" s="287"/>
      <c r="AJ281" s="15"/>
      <c r="AK281" s="138" t="str">
        <f t="shared" si="527"/>
        <v/>
      </c>
      <c r="AL281" s="131" t="str">
        <f t="shared" si="528"/>
        <v/>
      </c>
      <c r="AM281" s="131" t="str">
        <f t="shared" si="529"/>
        <v/>
      </c>
      <c r="AN281" s="313" t="str">
        <f t="shared" si="530"/>
        <v/>
      </c>
      <c r="AO281" s="316" t="str">
        <f t="shared" si="531"/>
        <v/>
      </c>
      <c r="AP281" s="18"/>
      <c r="AQ281" s="3" t="str">
        <f>IF(F281="","",MAX($AQ$3:AQ280)+1)</f>
        <v/>
      </c>
      <c r="AR281" s="3" t="str">
        <f>IF(OR(AQ281="",BB281=""),"",MAX($AR$3:AR280)+1)</f>
        <v/>
      </c>
      <c r="AS281" s="3" t="str">
        <f>IF(CQ281="","",RANK(CQ281,CQ$3:CQ$1048576,1)+COUNTIF($CQ$3:CQ281,CQ281)-1)</f>
        <v/>
      </c>
      <c r="AT281" s="21" t="str">
        <f>IF(C281="",IF(OR(AND($H281&lt;&gt;"",C281=""),AND($F280=$F281,$AZ281&lt;&gt;""),COUNTA($H$3:$H$1048576,#REF!,$F$3:$F$1048576)&gt;COUNTA($H$3:$H281,#REF!,$F$3:$F281),$AZ281&lt;&gt;""),INDEX(AT$3:AT$1048576,MATCH(MAX($AQ$3:$AQ280),$AQ$3:$AQ$1048576,0),0),""),C281)</f>
        <v/>
      </c>
      <c r="AU281" s="21" t="str">
        <f>IF(D281="",IF(OR(AND($H281&lt;&gt;"",D281=""),AND($F280=$F281,$AZ281&lt;&gt;""),COUNTA($H$3:$H$1048576,#REF!,$F$3:$F$1048576)&gt;COUNTA($H$3:$H281,#REF!,$F$3:$F281),$AZ281&lt;&gt;""),INDEX(AU$3:AU$1048576,MATCH(MAX($AQ$3:$AQ280),$AQ$3:$AQ$1048576,0),0),""),D281)</f>
        <v/>
      </c>
      <c r="AV281" s="21" t="str">
        <f>IF(E281="",IF(OR(AND($H281&lt;&gt;"",E281=""),AND($F280=$F281,$AZ281&lt;&gt;""),COUNTA($H$3:$H$1048576,#REF!,$F$3:$F$1048576)&gt;COUNTA($H$3:$H281,#REF!,$F$3:$F281),$AZ281&lt;&gt;""),INDEX(AV$3:AV$1048576,MATCH(MAX($AQ$3:$AQ280),$AQ$3:$AQ$1048576,0),0),""),E281)</f>
        <v/>
      </c>
      <c r="AW281" s="24" t="str">
        <f t="shared" si="532"/>
        <v/>
      </c>
      <c r="AX281" s="13" t="str">
        <f t="shared" si="533"/>
        <v/>
      </c>
      <c r="AY281" s="4" t="str">
        <f t="shared" si="534"/>
        <v/>
      </c>
      <c r="AZ281" s="4" t="str">
        <f>IF(AX281="",IF(OR(AND(H281&lt;&gt;"",F281=""),COUNTA($H$3:$H$1048576)&gt;COUNTA($H$3:$H281)),INDEX(AX$3:AX281,MATCH(MAX($AQ$3:AQ281),AQ$3:AQ281,0),0),""),AX281)</f>
        <v/>
      </c>
      <c r="BA281" s="4" t="str">
        <f>IF(AY281="",IF(AND(H281&lt;&gt;"",F281=""),INDEX(AY$3:AY281,MATCH(MAX($AQ$3:AQ281),AQ$3:AQ281,0),0),""),AY281)</f>
        <v/>
      </c>
      <c r="BB281" s="82" t="str">
        <f>IF(BC281="","",RANK(BC281,BC$3:BC$1048576,1)+COUNTIF($BC$3:BC281,BC281)-1)</f>
        <v/>
      </c>
      <c r="BC281" s="139" t="str">
        <f t="shared" si="535"/>
        <v/>
      </c>
      <c r="BD281" s="46" t="str">
        <f t="shared" si="536"/>
        <v/>
      </c>
      <c r="BE281" s="46" t="str">
        <f t="shared" si="537"/>
        <v/>
      </c>
      <c r="BF281" s="46" t="str">
        <f t="shared" si="538"/>
        <v/>
      </c>
      <c r="BG281" s="4" t="str">
        <f t="shared" si="539"/>
        <v/>
      </c>
      <c r="BH281" s="180" t="str">
        <f t="shared" si="540"/>
        <v/>
      </c>
      <c r="BI281" s="16" t="str">
        <f t="shared" si="541"/>
        <v/>
      </c>
      <c r="BJ281" s="52" t="str">
        <f>IF(BI281="","",IF(W281="","",IF(AND(K281=$K$1,$K$1&lt;&gt;""),$BT$2,IFERROR(IF(INDEX(価格設定!$D$5:$D$1048576,MATCH(Q281,価格設定!$B$5:$B$1048576,0),0)=価格設定!$D$3,$BT$2,$BS$2),$BS$2))))</f>
        <v/>
      </c>
      <c r="BK281" s="16" t="str">
        <f>IF(BI281="","",IF(COUNTIF($BI$3:BI281,BI281)=1,1,IF(AND(BI280=BI281,BH281=""),BK280,COUNTIF($BH$3:BH281,BH281))))</f>
        <v/>
      </c>
      <c r="BL281" s="52" t="str">
        <f t="shared" si="542"/>
        <v/>
      </c>
      <c r="BM281" s="52" t="str">
        <f t="shared" si="543"/>
        <v/>
      </c>
      <c r="BN281" s="119" t="str">
        <f t="shared" si="544"/>
        <v/>
      </c>
      <c r="BO281" s="119" t="str">
        <f t="shared" si="545"/>
        <v/>
      </c>
      <c r="BP281" s="17" t="str">
        <f t="shared" si="546"/>
        <v/>
      </c>
      <c r="BQ281" s="17" t="str">
        <f t="shared" si="547"/>
        <v/>
      </c>
      <c r="BR281" s="17" t="str">
        <f>IF(OR(BP281="",COUNTIF($BO$3:BO281,BO281)&lt;&gt;1),"",SUMIF(BO$3:BO$1048576,BO281,BP$3:BP$1048576))</f>
        <v/>
      </c>
      <c r="BS281" s="17" t="str">
        <f t="shared" si="548"/>
        <v/>
      </c>
      <c r="BT281" s="17" t="str">
        <f t="shared" si="549"/>
        <v/>
      </c>
      <c r="BU281" s="17" t="str">
        <f t="shared" si="550"/>
        <v/>
      </c>
      <c r="BV281" s="24" t="str">
        <f t="shared" si="551"/>
        <v/>
      </c>
      <c r="BW281" s="24" t="str">
        <f t="shared" si="552"/>
        <v/>
      </c>
      <c r="BX281" s="24" t="str">
        <f t="shared" si="553"/>
        <v/>
      </c>
      <c r="BY281" s="26" t="str">
        <f t="shared" si="554"/>
        <v/>
      </c>
      <c r="BZ281" s="26" t="str">
        <f t="shared" si="555"/>
        <v/>
      </c>
      <c r="CA281" s="26" t="str">
        <f t="shared" si="556"/>
        <v/>
      </c>
      <c r="CB281" s="66" t="str">
        <f t="shared" si="557"/>
        <v/>
      </c>
      <c r="CC281" s="65" t="str">
        <f t="shared" si="558"/>
        <v/>
      </c>
      <c r="CD281" s="26" t="str">
        <f t="shared" si="559"/>
        <v/>
      </c>
      <c r="CE281" s="26" t="str">
        <f t="shared" si="560"/>
        <v/>
      </c>
      <c r="CF281" s="193" t="str">
        <f t="shared" si="561"/>
        <v/>
      </c>
      <c r="CG281" s="193" t="str">
        <f t="shared" si="562"/>
        <v/>
      </c>
      <c r="CH281" s="26" t="str">
        <f t="shared" si="563"/>
        <v/>
      </c>
      <c r="CI281" s="26" t="str">
        <f t="shared" si="564"/>
        <v/>
      </c>
      <c r="CJ281" s="65" t="str">
        <f t="shared" si="565"/>
        <v/>
      </c>
      <c r="CK281" s="65" t="str">
        <f t="shared" si="566"/>
        <v/>
      </c>
      <c r="CL281" s="64" t="str">
        <f t="shared" si="567"/>
        <v/>
      </c>
      <c r="CM281" s="64" t="str">
        <f t="shared" si="568"/>
        <v/>
      </c>
      <c r="CN281" s="65" t="str">
        <f t="shared" si="569"/>
        <v/>
      </c>
      <c r="CP281" s="63" t="str">
        <f>IF(BH281="","",MAX($CP$3:CP280)+1)</f>
        <v/>
      </c>
      <c r="CQ281" s="24" t="str">
        <f t="shared" si="570"/>
        <v/>
      </c>
      <c r="CR281" s="24" t="str">
        <f t="shared" si="571"/>
        <v/>
      </c>
      <c r="CS281" s="24" t="str">
        <f t="shared" si="572"/>
        <v/>
      </c>
      <c r="CT281" s="58" t="str">
        <f>IF(BO281="","",COUNTIF($BO$3:BO281,BO281)&amp;"@"&amp;BO281)</f>
        <v/>
      </c>
      <c r="CU281" s="16" t="str">
        <f t="shared" si="510"/>
        <v/>
      </c>
      <c r="CV281" s="63" t="str">
        <f t="shared" si="573"/>
        <v/>
      </c>
      <c r="CW281" s="16" t="str">
        <f t="shared" si="574"/>
        <v/>
      </c>
      <c r="CX281" s="16" t="str">
        <f t="shared" si="575"/>
        <v/>
      </c>
      <c r="CY281" s="16" t="str">
        <f t="shared" si="576"/>
        <v/>
      </c>
      <c r="CZ281" s="85" t="str">
        <f t="shared" si="577"/>
        <v/>
      </c>
      <c r="DA281" s="16" t="str">
        <f t="shared" si="578"/>
        <v/>
      </c>
      <c r="DB281" s="16" t="str">
        <f t="shared" si="579"/>
        <v/>
      </c>
      <c r="DC281" s="28" t="str">
        <f>IF(CP281="","",$DC$1&amp;(INDEX(価格設定!D$1:XFD$3,ROW(価格設定!$D$3),MATCH($AW281,価格設定!D$1:XFD$1,1))*100)&amp;"%")</f>
        <v/>
      </c>
      <c r="DD281" s="28" t="str">
        <f>IF(CP281="","",$DD$1&amp;(INDEX(価格設定!D$1:XFD$3,ROW(価格設定!$D$2),MATCH($AW281,価格設定!D$1:XFD$1,1))*100)&amp;"%")</f>
        <v/>
      </c>
      <c r="DE281" s="29" t="str">
        <f t="shared" si="580"/>
        <v/>
      </c>
      <c r="DG281" s="58" t="str">
        <f t="shared" si="581"/>
        <v/>
      </c>
      <c r="DH281" s="58" t="str">
        <f t="shared" si="582"/>
        <v/>
      </c>
      <c r="DI281" s="58" t="str">
        <f t="shared" si="583"/>
        <v/>
      </c>
      <c r="DJ281" s="85" t="str">
        <f t="shared" si="584"/>
        <v/>
      </c>
      <c r="DL281" s="58" t="str">
        <f>IF(COUNTIF(DG$3:DG$1048576,DG281)=COUNTIF($DG$3:$DG281,DG281),DG281,"")</f>
        <v/>
      </c>
      <c r="DM281" s="85" t="str">
        <f t="shared" si="585"/>
        <v/>
      </c>
      <c r="DN281" s="85" t="str">
        <f t="shared" si="511"/>
        <v/>
      </c>
      <c r="DO281" s="85" t="str">
        <f t="shared" si="511"/>
        <v/>
      </c>
      <c r="DP281" s="303"/>
      <c r="DQ281" s="17" t="str">
        <f t="shared" si="512"/>
        <v/>
      </c>
      <c r="DR281" s="17" t="str">
        <f t="shared" si="513"/>
        <v/>
      </c>
      <c r="DS281" s="17" t="str">
        <f t="shared" si="514"/>
        <v/>
      </c>
      <c r="DU281" s="16" t="str">
        <f t="shared" si="586"/>
        <v/>
      </c>
      <c r="DV281" s="16" t="str">
        <f>IF(DU281="","",COUNT($DU$3:DU281))</f>
        <v/>
      </c>
      <c r="DW281" s="16" t="str">
        <f t="shared" si="587"/>
        <v/>
      </c>
      <c r="DX281" s="16" t="str">
        <f t="shared" si="588"/>
        <v/>
      </c>
      <c r="DY281" s="16" t="str">
        <f>IF(DZ281="","",COUNTIF(DZ$3:DZ281,DZ281))</f>
        <v/>
      </c>
      <c r="DZ281" s="16" t="str">
        <f t="shared" si="589"/>
        <v/>
      </c>
      <c r="EA281" s="16" t="str">
        <f t="shared" si="590"/>
        <v/>
      </c>
      <c r="EB281" s="16" t="str">
        <f t="shared" si="591"/>
        <v/>
      </c>
      <c r="EC281" s="16" t="str">
        <f t="shared" si="592"/>
        <v/>
      </c>
      <c r="ED281" s="16" t="str">
        <f t="shared" si="593"/>
        <v/>
      </c>
      <c r="EE281" s="16" t="str">
        <f t="shared" si="594"/>
        <v/>
      </c>
      <c r="EF281" s="16" t="str">
        <f t="shared" si="595"/>
        <v/>
      </c>
      <c r="EG281" s="16" t="str">
        <f t="shared" si="596"/>
        <v/>
      </c>
      <c r="EH281" s="16" t="str">
        <f t="shared" si="597"/>
        <v/>
      </c>
      <c r="EI281" s="16" t="str">
        <f t="shared" si="598"/>
        <v/>
      </c>
      <c r="EJ281" s="16" t="str">
        <f t="shared" si="599"/>
        <v/>
      </c>
      <c r="EK281" s="16" t="str">
        <f t="shared" si="600"/>
        <v/>
      </c>
      <c r="EL281" s="58" t="str">
        <f t="shared" si="601"/>
        <v/>
      </c>
      <c r="EM281" s="58" t="str">
        <f>IF(OR($DZ281="",CR281=""),IF($EL281="","",$EL281),IF(OR(CR281="なし",CR281=0),領収書!$H$1,CR281))</f>
        <v/>
      </c>
      <c r="EN281" s="58" t="str">
        <f>IF(OR($DZ281="",CS281=""),IF($EL281="","",$EL281),IF(OR(CS281="なし",CS281=0),入力!$EN$1,CS281))</f>
        <v/>
      </c>
      <c r="EO281" s="63" t="str">
        <f t="shared" si="602"/>
        <v/>
      </c>
      <c r="EP281" s="63" t="str">
        <f t="shared" si="603"/>
        <v/>
      </c>
      <c r="ER281" s="16" t="str">
        <f>IF(AND(COUNTIF($ET$3:ET281,ET281)=1,ET281&lt;&gt;""),MAX($ER$3:ER280)+1,"")</f>
        <v/>
      </c>
      <c r="ES281" s="16" t="str">
        <f>IF(価格設定!B283="","",価格設定!B283)</f>
        <v/>
      </c>
      <c r="ET281" s="16" t="str">
        <f>IF(価格設定!C283="","",価格設定!C283)</f>
        <v/>
      </c>
      <c r="EV281" s="16" t="str">
        <f t="shared" si="515"/>
        <v/>
      </c>
      <c r="EW281" s="16" t="str">
        <f t="shared" si="604"/>
        <v/>
      </c>
    </row>
    <row r="282" spans="1:153" ht="30" customHeight="1" x14ac:dyDescent="0.2">
      <c r="A282" s="225"/>
      <c r="B282" s="212"/>
      <c r="C282" s="221"/>
      <c r="D282" s="164"/>
      <c r="E282" s="165"/>
      <c r="F282" s="166"/>
      <c r="G282" s="167"/>
      <c r="H282" s="179"/>
      <c r="I282" s="306"/>
      <c r="J282" s="169"/>
      <c r="K282" s="179"/>
      <c r="L282" s="186"/>
      <c r="M282" s="186"/>
      <c r="N282" s="168"/>
      <c r="O282" s="170"/>
      <c r="P282" s="212"/>
      <c r="Q282" s="179" t="str">
        <f>IFERROR(IF(H282="","",IFERROR(INDEX(価格設定!$B$5:$B$1048576,MATCH(H282,価格設定!$B$5:$B$1048576,0),0),INDEX(価格設定!$B$5:$B$1048576,MATCH("*"&amp;H282&amp;"*",価格設定!$B$5:$B$1048576,0),0))),H282)</f>
        <v/>
      </c>
      <c r="R282" s="250" t="str">
        <f>IFERROR(IF(Q282="",IF(K282="","",K282),IF(K282="",IF(INDEX(価格設定!$C$5:$C$1048576,MATCH(Q282,価格設定!$B$5:$B$1048576,0),0)=0,"",INDEX(価格設定!$C$5:$C$1048576,MATCH(Q282,価格設定!$B$5:$B$1048576,0),0)),IF(K282="なし","",K282))),"")</f>
        <v/>
      </c>
      <c r="S282" s="308" t="str">
        <f t="shared" si="516"/>
        <v/>
      </c>
      <c r="T282" s="126" t="str">
        <f>IFERROR(IF(J282="",IF(INDEX(価格設定!$E$5:$R$1048576,MATCH($Q282,価格設定!B$5:B$1048576,0),MATCH($AW282,価格設定!E$1:X$1,1))=0,"",INDEX(価格設定!$E$5:$R$1048576,MATCH($Q282,価格設定!B$5:B$1048576,0),MATCH($AW282,価格設定!E$1:X$1,1))),J282),"")</f>
        <v/>
      </c>
      <c r="U282" s="126" t="str">
        <f t="shared" si="517"/>
        <v/>
      </c>
      <c r="V282" s="132" t="str">
        <f t="shared" si="518"/>
        <v/>
      </c>
      <c r="W282" s="127" t="str">
        <f>IFERROR(IF(OR(T282="",T282&lt;0),"",IFERROR(INDEX(価格設定!E$2:X$3,IF(AND(K282=$K$1,$K$1&lt;&gt;""),ROW(価格設定!$D$3)-1,MATCH(INDEX(価格設定!$D$5:$D$1048576,MATCH(Q282,価格設定!$B$5:$B$1048576,0),0),価格設定!$D$2:$D$3,0)),MATCH($AW282,価格設定!E$1:X$1,1)),INDEX(価格設定!E$2:X$2,0,MATCH($AW282,価格設定!E$1:X$1,1)))),"")</f>
        <v/>
      </c>
      <c r="X282" s="126" t="str">
        <f t="shared" si="509"/>
        <v/>
      </c>
      <c r="Y282" s="128" t="str">
        <f t="shared" si="519"/>
        <v/>
      </c>
      <c r="Z282" s="126" t="str">
        <f t="shared" si="520"/>
        <v/>
      </c>
      <c r="AA282" s="129" t="str">
        <f t="shared" si="521"/>
        <v/>
      </c>
      <c r="AB282" s="126" t="str">
        <f t="shared" si="522"/>
        <v/>
      </c>
      <c r="AC282" s="280" t="str">
        <f t="shared" si="523"/>
        <v/>
      </c>
      <c r="AD282" s="15"/>
      <c r="AE282" s="204" t="str">
        <f>IF(AF282="","",COUNT($AF$3:AF282))</f>
        <v/>
      </c>
      <c r="AF282" s="206" t="str">
        <f t="shared" si="524"/>
        <v/>
      </c>
      <c r="AG282" s="204" t="str">
        <f t="shared" si="525"/>
        <v/>
      </c>
      <c r="AH282" s="204" t="str">
        <f t="shared" si="526"/>
        <v/>
      </c>
      <c r="AI282" s="287"/>
      <c r="AJ282" s="15"/>
      <c r="AK282" s="138" t="str">
        <f t="shared" si="527"/>
        <v/>
      </c>
      <c r="AL282" s="131" t="str">
        <f t="shared" si="528"/>
        <v/>
      </c>
      <c r="AM282" s="131" t="str">
        <f t="shared" si="529"/>
        <v/>
      </c>
      <c r="AN282" s="313" t="str">
        <f t="shared" si="530"/>
        <v/>
      </c>
      <c r="AO282" s="316" t="str">
        <f t="shared" si="531"/>
        <v/>
      </c>
      <c r="AP282" s="18"/>
      <c r="AQ282" s="3" t="str">
        <f>IF(F282="","",MAX($AQ$3:AQ281)+1)</f>
        <v/>
      </c>
      <c r="AR282" s="3" t="str">
        <f>IF(OR(AQ282="",BB282=""),"",MAX($AR$3:AR281)+1)</f>
        <v/>
      </c>
      <c r="AS282" s="3" t="str">
        <f>IF(CQ282="","",RANK(CQ282,CQ$3:CQ$1048576,1)+COUNTIF($CQ$3:CQ282,CQ282)-1)</f>
        <v/>
      </c>
      <c r="AT282" s="21" t="str">
        <f>IF(C282="",IF(OR(AND($H282&lt;&gt;"",C282=""),AND($F281=$F282,$AZ282&lt;&gt;""),COUNTA($H$3:$H$1048576,#REF!,$F$3:$F$1048576)&gt;COUNTA($H$3:$H282,#REF!,$F$3:$F282),$AZ282&lt;&gt;""),INDEX(AT$3:AT$1048576,MATCH(MAX($AQ$3:$AQ281),$AQ$3:$AQ$1048576,0),0),""),C282)</f>
        <v/>
      </c>
      <c r="AU282" s="21" t="str">
        <f>IF(D282="",IF(OR(AND($H282&lt;&gt;"",D282=""),AND($F281=$F282,$AZ282&lt;&gt;""),COUNTA($H$3:$H$1048576,#REF!,$F$3:$F$1048576)&gt;COUNTA($H$3:$H282,#REF!,$F$3:$F282),$AZ282&lt;&gt;""),INDEX(AU$3:AU$1048576,MATCH(MAX($AQ$3:$AQ281),$AQ$3:$AQ$1048576,0),0),""),D282)</f>
        <v/>
      </c>
      <c r="AV282" s="21" t="str">
        <f>IF(E282="",IF(OR(AND($H282&lt;&gt;"",E282=""),AND($F281=$F282,$AZ282&lt;&gt;""),COUNTA($H$3:$H$1048576,#REF!,$F$3:$F$1048576)&gt;COUNTA($H$3:$H282,#REF!,$F$3:$F282),$AZ282&lt;&gt;""),INDEX(AV$3:AV$1048576,MATCH(MAX($AQ$3:$AQ281),$AQ$3:$AQ$1048576,0),0),""),E282)</f>
        <v/>
      </c>
      <c r="AW282" s="24" t="str">
        <f t="shared" si="532"/>
        <v/>
      </c>
      <c r="AX282" s="13" t="str">
        <f t="shared" si="533"/>
        <v/>
      </c>
      <c r="AY282" s="4" t="str">
        <f t="shared" si="534"/>
        <v/>
      </c>
      <c r="AZ282" s="4" t="str">
        <f>IF(AX282="",IF(OR(AND(H282&lt;&gt;"",F282=""),COUNTA($H$3:$H$1048576)&gt;COUNTA($H$3:$H282)),INDEX(AX$3:AX282,MATCH(MAX($AQ$3:AQ282),AQ$3:AQ282,0),0),""),AX282)</f>
        <v/>
      </c>
      <c r="BA282" s="4" t="str">
        <f>IF(AY282="",IF(AND(H282&lt;&gt;"",F282=""),INDEX(AY$3:AY282,MATCH(MAX($AQ$3:AQ282),AQ$3:AQ282,0),0),""),AY282)</f>
        <v/>
      </c>
      <c r="BB282" s="82" t="str">
        <f>IF(BC282="","",RANK(BC282,BC$3:BC$1048576,1)+COUNTIF($BC$3:BC282,BC282)-1)</f>
        <v/>
      </c>
      <c r="BC282" s="139" t="str">
        <f t="shared" si="535"/>
        <v/>
      </c>
      <c r="BD282" s="46" t="str">
        <f t="shared" si="536"/>
        <v/>
      </c>
      <c r="BE282" s="46" t="str">
        <f t="shared" si="537"/>
        <v/>
      </c>
      <c r="BF282" s="46" t="str">
        <f t="shared" si="538"/>
        <v/>
      </c>
      <c r="BG282" s="4" t="str">
        <f t="shared" si="539"/>
        <v/>
      </c>
      <c r="BH282" s="180" t="str">
        <f t="shared" si="540"/>
        <v/>
      </c>
      <c r="BI282" s="16" t="str">
        <f t="shared" si="541"/>
        <v/>
      </c>
      <c r="BJ282" s="52" t="str">
        <f>IF(BI282="","",IF(W282="","",IF(AND(K282=$K$1,$K$1&lt;&gt;""),$BT$2,IFERROR(IF(INDEX(価格設定!$D$5:$D$1048576,MATCH(Q282,価格設定!$B$5:$B$1048576,0),0)=価格設定!$D$3,$BT$2,$BS$2),$BS$2))))</f>
        <v/>
      </c>
      <c r="BK282" s="16" t="str">
        <f>IF(BI282="","",IF(COUNTIF($BI$3:BI282,BI282)=1,1,IF(AND(BI281=BI282,BH282=""),BK281,COUNTIF($BH$3:BH282,BH282))))</f>
        <v/>
      </c>
      <c r="BL282" s="52" t="str">
        <f t="shared" si="542"/>
        <v/>
      </c>
      <c r="BM282" s="52" t="str">
        <f t="shared" si="543"/>
        <v/>
      </c>
      <c r="BN282" s="119" t="str">
        <f t="shared" si="544"/>
        <v/>
      </c>
      <c r="BO282" s="119" t="str">
        <f t="shared" si="545"/>
        <v/>
      </c>
      <c r="BP282" s="17" t="str">
        <f t="shared" si="546"/>
        <v/>
      </c>
      <c r="BQ282" s="17" t="str">
        <f t="shared" si="547"/>
        <v/>
      </c>
      <c r="BR282" s="17" t="str">
        <f>IF(OR(BP282="",COUNTIF($BO$3:BO282,BO282)&lt;&gt;1),"",SUMIF(BO$3:BO$1048576,BO282,BP$3:BP$1048576))</f>
        <v/>
      </c>
      <c r="BS282" s="17" t="str">
        <f t="shared" si="548"/>
        <v/>
      </c>
      <c r="BT282" s="17" t="str">
        <f t="shared" si="549"/>
        <v/>
      </c>
      <c r="BU282" s="17" t="str">
        <f t="shared" si="550"/>
        <v/>
      </c>
      <c r="BV282" s="24" t="str">
        <f t="shared" si="551"/>
        <v/>
      </c>
      <c r="BW282" s="24" t="str">
        <f t="shared" si="552"/>
        <v/>
      </c>
      <c r="BX282" s="24" t="str">
        <f t="shared" si="553"/>
        <v/>
      </c>
      <c r="BY282" s="26" t="str">
        <f t="shared" si="554"/>
        <v/>
      </c>
      <c r="BZ282" s="26" t="str">
        <f t="shared" si="555"/>
        <v/>
      </c>
      <c r="CA282" s="26" t="str">
        <f t="shared" si="556"/>
        <v/>
      </c>
      <c r="CB282" s="66" t="str">
        <f t="shared" si="557"/>
        <v/>
      </c>
      <c r="CC282" s="65" t="str">
        <f t="shared" si="558"/>
        <v/>
      </c>
      <c r="CD282" s="26" t="str">
        <f t="shared" si="559"/>
        <v/>
      </c>
      <c r="CE282" s="26" t="str">
        <f t="shared" si="560"/>
        <v/>
      </c>
      <c r="CF282" s="193" t="str">
        <f t="shared" si="561"/>
        <v/>
      </c>
      <c r="CG282" s="193" t="str">
        <f t="shared" si="562"/>
        <v/>
      </c>
      <c r="CH282" s="26" t="str">
        <f t="shared" si="563"/>
        <v/>
      </c>
      <c r="CI282" s="26" t="str">
        <f t="shared" si="564"/>
        <v/>
      </c>
      <c r="CJ282" s="65" t="str">
        <f t="shared" si="565"/>
        <v/>
      </c>
      <c r="CK282" s="65" t="str">
        <f t="shared" si="566"/>
        <v/>
      </c>
      <c r="CL282" s="64" t="str">
        <f t="shared" si="567"/>
        <v/>
      </c>
      <c r="CM282" s="64" t="str">
        <f t="shared" si="568"/>
        <v/>
      </c>
      <c r="CN282" s="65" t="str">
        <f t="shared" si="569"/>
        <v/>
      </c>
      <c r="CP282" s="63" t="str">
        <f>IF(BH282="","",MAX($CP$3:CP281)+1)</f>
        <v/>
      </c>
      <c r="CQ282" s="24" t="str">
        <f t="shared" si="570"/>
        <v/>
      </c>
      <c r="CR282" s="24" t="str">
        <f t="shared" si="571"/>
        <v/>
      </c>
      <c r="CS282" s="24" t="str">
        <f t="shared" si="572"/>
        <v/>
      </c>
      <c r="CT282" s="58" t="str">
        <f>IF(BO282="","",COUNTIF($BO$3:BO282,BO282)&amp;"@"&amp;BO282)</f>
        <v/>
      </c>
      <c r="CU282" s="16" t="str">
        <f t="shared" si="510"/>
        <v/>
      </c>
      <c r="CV282" s="63" t="str">
        <f t="shared" si="573"/>
        <v/>
      </c>
      <c r="CW282" s="16" t="str">
        <f t="shared" si="574"/>
        <v/>
      </c>
      <c r="CX282" s="16" t="str">
        <f t="shared" si="575"/>
        <v/>
      </c>
      <c r="CY282" s="16" t="str">
        <f t="shared" si="576"/>
        <v/>
      </c>
      <c r="CZ282" s="85" t="str">
        <f t="shared" si="577"/>
        <v/>
      </c>
      <c r="DA282" s="16" t="str">
        <f t="shared" si="578"/>
        <v/>
      </c>
      <c r="DB282" s="16" t="str">
        <f t="shared" si="579"/>
        <v/>
      </c>
      <c r="DC282" s="28" t="str">
        <f>IF(CP282="","",$DC$1&amp;(INDEX(価格設定!D$1:XFD$3,ROW(価格設定!$D$3),MATCH($AW282,価格設定!D$1:XFD$1,1))*100)&amp;"%")</f>
        <v/>
      </c>
      <c r="DD282" s="28" t="str">
        <f>IF(CP282="","",$DD$1&amp;(INDEX(価格設定!D$1:XFD$3,ROW(価格設定!$D$2),MATCH($AW282,価格設定!D$1:XFD$1,1))*100)&amp;"%")</f>
        <v/>
      </c>
      <c r="DE282" s="29" t="str">
        <f t="shared" si="580"/>
        <v/>
      </c>
      <c r="DG282" s="58" t="str">
        <f t="shared" si="581"/>
        <v/>
      </c>
      <c r="DH282" s="58" t="str">
        <f t="shared" si="582"/>
        <v/>
      </c>
      <c r="DI282" s="58" t="str">
        <f t="shared" si="583"/>
        <v/>
      </c>
      <c r="DJ282" s="85" t="str">
        <f t="shared" si="584"/>
        <v/>
      </c>
      <c r="DL282" s="58" t="str">
        <f>IF(COUNTIF(DG$3:DG$1048576,DG282)=COUNTIF($DG$3:$DG282,DG282),DG282,"")</f>
        <v/>
      </c>
      <c r="DM282" s="85" t="str">
        <f t="shared" si="585"/>
        <v/>
      </c>
      <c r="DN282" s="85" t="str">
        <f t="shared" si="511"/>
        <v/>
      </c>
      <c r="DO282" s="85" t="str">
        <f t="shared" si="511"/>
        <v/>
      </c>
      <c r="DP282" s="303"/>
      <c r="DQ282" s="17" t="str">
        <f t="shared" si="512"/>
        <v/>
      </c>
      <c r="DR282" s="17" t="str">
        <f t="shared" si="513"/>
        <v/>
      </c>
      <c r="DS282" s="17" t="str">
        <f t="shared" si="514"/>
        <v/>
      </c>
      <c r="DU282" s="16" t="str">
        <f t="shared" si="586"/>
        <v/>
      </c>
      <c r="DV282" s="16" t="str">
        <f>IF(DU282="","",COUNT($DU$3:DU282))</f>
        <v/>
      </c>
      <c r="DW282" s="16" t="str">
        <f t="shared" si="587"/>
        <v/>
      </c>
      <c r="DX282" s="16" t="str">
        <f t="shared" si="588"/>
        <v/>
      </c>
      <c r="DY282" s="16" t="str">
        <f>IF(DZ282="","",COUNTIF(DZ$3:DZ282,DZ282))</f>
        <v/>
      </c>
      <c r="DZ282" s="16" t="str">
        <f t="shared" si="589"/>
        <v/>
      </c>
      <c r="EA282" s="16" t="str">
        <f t="shared" si="590"/>
        <v/>
      </c>
      <c r="EB282" s="16" t="str">
        <f t="shared" si="591"/>
        <v/>
      </c>
      <c r="EC282" s="16" t="str">
        <f t="shared" si="592"/>
        <v/>
      </c>
      <c r="ED282" s="16" t="str">
        <f t="shared" si="593"/>
        <v/>
      </c>
      <c r="EE282" s="16" t="str">
        <f t="shared" si="594"/>
        <v/>
      </c>
      <c r="EF282" s="16" t="str">
        <f t="shared" si="595"/>
        <v/>
      </c>
      <c r="EG282" s="16" t="str">
        <f t="shared" si="596"/>
        <v/>
      </c>
      <c r="EH282" s="16" t="str">
        <f t="shared" si="597"/>
        <v/>
      </c>
      <c r="EI282" s="16" t="str">
        <f t="shared" si="598"/>
        <v/>
      </c>
      <c r="EJ282" s="16" t="str">
        <f t="shared" si="599"/>
        <v/>
      </c>
      <c r="EK282" s="16" t="str">
        <f t="shared" si="600"/>
        <v/>
      </c>
      <c r="EL282" s="58" t="str">
        <f t="shared" si="601"/>
        <v/>
      </c>
      <c r="EM282" s="58" t="str">
        <f>IF(OR($DZ282="",CR282=""),IF($EL282="","",$EL282),IF(OR(CR282="なし",CR282=0),領収書!$H$1,CR282))</f>
        <v/>
      </c>
      <c r="EN282" s="58" t="str">
        <f>IF(OR($DZ282="",CS282=""),IF($EL282="","",$EL282),IF(OR(CS282="なし",CS282=0),入力!$EN$1,CS282))</f>
        <v/>
      </c>
      <c r="EO282" s="63" t="str">
        <f t="shared" si="602"/>
        <v/>
      </c>
      <c r="EP282" s="63" t="str">
        <f t="shared" si="603"/>
        <v/>
      </c>
      <c r="ER282" s="16" t="str">
        <f>IF(AND(COUNTIF($ET$3:ET282,ET282)=1,ET282&lt;&gt;""),MAX($ER$3:ER281)+1,"")</f>
        <v/>
      </c>
      <c r="ES282" s="16" t="str">
        <f>IF(価格設定!B284="","",価格設定!B284)</f>
        <v/>
      </c>
      <c r="ET282" s="16" t="str">
        <f>IF(価格設定!C284="","",価格設定!C284)</f>
        <v/>
      </c>
      <c r="EV282" s="16" t="str">
        <f t="shared" si="515"/>
        <v/>
      </c>
      <c r="EW282" s="16" t="str">
        <f t="shared" si="604"/>
        <v/>
      </c>
    </row>
    <row r="283" spans="1:153" ht="30" customHeight="1" x14ac:dyDescent="0.2">
      <c r="A283" s="225"/>
      <c r="B283" s="212"/>
      <c r="C283" s="221"/>
      <c r="D283" s="164"/>
      <c r="E283" s="165"/>
      <c r="F283" s="166"/>
      <c r="G283" s="167"/>
      <c r="H283" s="179"/>
      <c r="I283" s="306"/>
      <c r="J283" s="169"/>
      <c r="K283" s="179"/>
      <c r="L283" s="186"/>
      <c r="M283" s="186"/>
      <c r="N283" s="168"/>
      <c r="O283" s="170"/>
      <c r="P283" s="212"/>
      <c r="Q283" s="179" t="str">
        <f>IFERROR(IF(H283="","",IFERROR(INDEX(価格設定!$B$5:$B$1048576,MATCH(H283,価格設定!$B$5:$B$1048576,0),0),INDEX(価格設定!$B$5:$B$1048576,MATCH("*"&amp;H283&amp;"*",価格設定!$B$5:$B$1048576,0),0))),H283)</f>
        <v/>
      </c>
      <c r="R283" s="250" t="str">
        <f>IFERROR(IF(Q283="",IF(K283="","",K283),IF(K283="",IF(INDEX(価格設定!$C$5:$C$1048576,MATCH(Q283,価格設定!$B$5:$B$1048576,0),0)=0,"",INDEX(価格設定!$C$5:$C$1048576,MATCH(Q283,価格設定!$B$5:$B$1048576,0),0)),IF(K283="なし","",K283))),"")</f>
        <v/>
      </c>
      <c r="S283" s="308" t="str">
        <f t="shared" si="516"/>
        <v/>
      </c>
      <c r="T283" s="126" t="str">
        <f>IFERROR(IF(J283="",IF(INDEX(価格設定!$E$5:$R$1048576,MATCH($Q283,価格設定!B$5:B$1048576,0),MATCH($AW283,価格設定!E$1:X$1,1))=0,"",INDEX(価格設定!$E$5:$R$1048576,MATCH($Q283,価格設定!B$5:B$1048576,0),MATCH($AW283,価格設定!E$1:X$1,1))),J283),"")</f>
        <v/>
      </c>
      <c r="U283" s="126" t="str">
        <f t="shared" si="517"/>
        <v/>
      </c>
      <c r="V283" s="132" t="str">
        <f t="shared" si="518"/>
        <v/>
      </c>
      <c r="W283" s="127" t="str">
        <f>IFERROR(IF(OR(T283="",T283&lt;0),"",IFERROR(INDEX(価格設定!E$2:X$3,IF(AND(K283=$K$1,$K$1&lt;&gt;""),ROW(価格設定!$D$3)-1,MATCH(INDEX(価格設定!$D$5:$D$1048576,MATCH(Q283,価格設定!$B$5:$B$1048576,0),0),価格設定!$D$2:$D$3,0)),MATCH($AW283,価格設定!E$1:X$1,1)),INDEX(価格設定!E$2:X$2,0,MATCH($AW283,価格設定!E$1:X$1,1)))),"")</f>
        <v/>
      </c>
      <c r="X283" s="126" t="str">
        <f t="shared" si="509"/>
        <v/>
      </c>
      <c r="Y283" s="128" t="str">
        <f t="shared" si="519"/>
        <v/>
      </c>
      <c r="Z283" s="126" t="str">
        <f t="shared" si="520"/>
        <v/>
      </c>
      <c r="AA283" s="129" t="str">
        <f t="shared" si="521"/>
        <v/>
      </c>
      <c r="AB283" s="126" t="str">
        <f t="shared" si="522"/>
        <v/>
      </c>
      <c r="AC283" s="280" t="str">
        <f t="shared" si="523"/>
        <v/>
      </c>
      <c r="AD283" s="15"/>
      <c r="AE283" s="204" t="str">
        <f>IF(AF283="","",COUNT($AF$3:AF283))</f>
        <v/>
      </c>
      <c r="AF283" s="206" t="str">
        <f t="shared" si="524"/>
        <v/>
      </c>
      <c r="AG283" s="204" t="str">
        <f t="shared" si="525"/>
        <v/>
      </c>
      <c r="AH283" s="204" t="str">
        <f t="shared" si="526"/>
        <v/>
      </c>
      <c r="AI283" s="287"/>
      <c r="AJ283" s="15"/>
      <c r="AK283" s="138" t="str">
        <f t="shared" si="527"/>
        <v/>
      </c>
      <c r="AL283" s="131" t="str">
        <f t="shared" si="528"/>
        <v/>
      </c>
      <c r="AM283" s="131" t="str">
        <f t="shared" si="529"/>
        <v/>
      </c>
      <c r="AN283" s="313" t="str">
        <f t="shared" si="530"/>
        <v/>
      </c>
      <c r="AO283" s="316" t="str">
        <f t="shared" si="531"/>
        <v/>
      </c>
      <c r="AP283" s="18"/>
      <c r="AQ283" s="3" t="str">
        <f>IF(F283="","",MAX($AQ$3:AQ282)+1)</f>
        <v/>
      </c>
      <c r="AR283" s="3" t="str">
        <f>IF(OR(AQ283="",BB283=""),"",MAX($AR$3:AR282)+1)</f>
        <v/>
      </c>
      <c r="AS283" s="3" t="str">
        <f>IF(CQ283="","",RANK(CQ283,CQ$3:CQ$1048576,1)+COUNTIF($CQ$3:CQ283,CQ283)-1)</f>
        <v/>
      </c>
      <c r="AT283" s="21" t="str">
        <f>IF(C283="",IF(OR(AND($H283&lt;&gt;"",C283=""),AND($F282=$F283,$AZ283&lt;&gt;""),COUNTA($H$3:$H$1048576,#REF!,$F$3:$F$1048576)&gt;COUNTA($H$3:$H283,#REF!,$F$3:$F283),$AZ283&lt;&gt;""),INDEX(AT$3:AT$1048576,MATCH(MAX($AQ$3:$AQ282),$AQ$3:$AQ$1048576,0),0),""),C283)</f>
        <v/>
      </c>
      <c r="AU283" s="21" t="str">
        <f>IF(D283="",IF(OR(AND($H283&lt;&gt;"",D283=""),AND($F282=$F283,$AZ283&lt;&gt;""),COUNTA($H$3:$H$1048576,#REF!,$F$3:$F$1048576)&gt;COUNTA($H$3:$H283,#REF!,$F$3:$F283),$AZ283&lt;&gt;""),INDEX(AU$3:AU$1048576,MATCH(MAX($AQ$3:$AQ282),$AQ$3:$AQ$1048576,0),0),""),D283)</f>
        <v/>
      </c>
      <c r="AV283" s="21" t="str">
        <f>IF(E283="",IF(OR(AND($H283&lt;&gt;"",E283=""),AND($F282=$F283,$AZ283&lt;&gt;""),COUNTA($H$3:$H$1048576,#REF!,$F$3:$F$1048576)&gt;COUNTA($H$3:$H283,#REF!,$F$3:$F283),$AZ283&lt;&gt;""),INDEX(AV$3:AV$1048576,MATCH(MAX($AQ$3:$AQ282),$AQ$3:$AQ$1048576,0),0),""),E283)</f>
        <v/>
      </c>
      <c r="AW283" s="24" t="str">
        <f t="shared" si="532"/>
        <v/>
      </c>
      <c r="AX283" s="13" t="str">
        <f t="shared" si="533"/>
        <v/>
      </c>
      <c r="AY283" s="4" t="str">
        <f t="shared" si="534"/>
        <v/>
      </c>
      <c r="AZ283" s="4" t="str">
        <f>IF(AX283="",IF(OR(AND(H283&lt;&gt;"",F283=""),COUNTA($H$3:$H$1048576)&gt;COUNTA($H$3:$H283)),INDEX(AX$3:AX283,MATCH(MAX($AQ$3:AQ283),AQ$3:AQ283,0),0),""),AX283)</f>
        <v/>
      </c>
      <c r="BA283" s="4" t="str">
        <f>IF(AY283="",IF(AND(H283&lt;&gt;"",F283=""),INDEX(AY$3:AY283,MATCH(MAX($AQ$3:AQ283),AQ$3:AQ283,0),0),""),AY283)</f>
        <v/>
      </c>
      <c r="BB283" s="82" t="str">
        <f>IF(BC283="","",RANK(BC283,BC$3:BC$1048576,1)+COUNTIF($BC$3:BC283,BC283)-1)</f>
        <v/>
      </c>
      <c r="BC283" s="139" t="str">
        <f t="shared" si="535"/>
        <v/>
      </c>
      <c r="BD283" s="46" t="str">
        <f t="shared" si="536"/>
        <v/>
      </c>
      <c r="BE283" s="46" t="str">
        <f t="shared" si="537"/>
        <v/>
      </c>
      <c r="BF283" s="46" t="str">
        <f t="shared" si="538"/>
        <v/>
      </c>
      <c r="BG283" s="4" t="str">
        <f t="shared" si="539"/>
        <v/>
      </c>
      <c r="BH283" s="180" t="str">
        <f t="shared" si="540"/>
        <v/>
      </c>
      <c r="BI283" s="16" t="str">
        <f t="shared" si="541"/>
        <v/>
      </c>
      <c r="BJ283" s="52" t="str">
        <f>IF(BI283="","",IF(W283="","",IF(AND(K283=$K$1,$K$1&lt;&gt;""),$BT$2,IFERROR(IF(INDEX(価格設定!$D$5:$D$1048576,MATCH(Q283,価格設定!$B$5:$B$1048576,0),0)=価格設定!$D$3,$BT$2,$BS$2),$BS$2))))</f>
        <v/>
      </c>
      <c r="BK283" s="16" t="str">
        <f>IF(BI283="","",IF(COUNTIF($BI$3:BI283,BI283)=1,1,IF(AND(BI282=BI283,BH283=""),BK282,COUNTIF($BH$3:BH283,BH283))))</f>
        <v/>
      </c>
      <c r="BL283" s="52" t="str">
        <f t="shared" si="542"/>
        <v/>
      </c>
      <c r="BM283" s="52" t="str">
        <f t="shared" si="543"/>
        <v/>
      </c>
      <c r="BN283" s="119" t="str">
        <f t="shared" si="544"/>
        <v/>
      </c>
      <c r="BO283" s="119" t="str">
        <f t="shared" si="545"/>
        <v/>
      </c>
      <c r="BP283" s="17" t="str">
        <f t="shared" si="546"/>
        <v/>
      </c>
      <c r="BQ283" s="17" t="str">
        <f t="shared" si="547"/>
        <v/>
      </c>
      <c r="BR283" s="17" t="str">
        <f>IF(OR(BP283="",COUNTIF($BO$3:BO283,BO283)&lt;&gt;1),"",SUMIF(BO$3:BO$1048576,BO283,BP$3:BP$1048576))</f>
        <v/>
      </c>
      <c r="BS283" s="17" t="str">
        <f t="shared" si="548"/>
        <v/>
      </c>
      <c r="BT283" s="17" t="str">
        <f t="shared" si="549"/>
        <v/>
      </c>
      <c r="BU283" s="17" t="str">
        <f t="shared" si="550"/>
        <v/>
      </c>
      <c r="BV283" s="24" t="str">
        <f t="shared" si="551"/>
        <v/>
      </c>
      <c r="BW283" s="24" t="str">
        <f t="shared" si="552"/>
        <v/>
      </c>
      <c r="BX283" s="24" t="str">
        <f t="shared" si="553"/>
        <v/>
      </c>
      <c r="BY283" s="26" t="str">
        <f t="shared" si="554"/>
        <v/>
      </c>
      <c r="BZ283" s="26" t="str">
        <f t="shared" si="555"/>
        <v/>
      </c>
      <c r="CA283" s="26" t="str">
        <f t="shared" si="556"/>
        <v/>
      </c>
      <c r="CB283" s="66" t="str">
        <f t="shared" si="557"/>
        <v/>
      </c>
      <c r="CC283" s="65" t="str">
        <f t="shared" si="558"/>
        <v/>
      </c>
      <c r="CD283" s="26" t="str">
        <f t="shared" si="559"/>
        <v/>
      </c>
      <c r="CE283" s="26" t="str">
        <f t="shared" si="560"/>
        <v/>
      </c>
      <c r="CF283" s="193" t="str">
        <f t="shared" si="561"/>
        <v/>
      </c>
      <c r="CG283" s="193" t="str">
        <f t="shared" si="562"/>
        <v/>
      </c>
      <c r="CH283" s="26" t="str">
        <f t="shared" si="563"/>
        <v/>
      </c>
      <c r="CI283" s="26" t="str">
        <f t="shared" si="564"/>
        <v/>
      </c>
      <c r="CJ283" s="65" t="str">
        <f t="shared" si="565"/>
        <v/>
      </c>
      <c r="CK283" s="65" t="str">
        <f t="shared" si="566"/>
        <v/>
      </c>
      <c r="CL283" s="64" t="str">
        <f t="shared" si="567"/>
        <v/>
      </c>
      <c r="CM283" s="64" t="str">
        <f t="shared" si="568"/>
        <v/>
      </c>
      <c r="CN283" s="65" t="str">
        <f t="shared" si="569"/>
        <v/>
      </c>
      <c r="CP283" s="63" t="str">
        <f>IF(BH283="","",MAX($CP$3:CP282)+1)</f>
        <v/>
      </c>
      <c r="CQ283" s="24" t="str">
        <f t="shared" si="570"/>
        <v/>
      </c>
      <c r="CR283" s="24" t="str">
        <f t="shared" si="571"/>
        <v/>
      </c>
      <c r="CS283" s="24" t="str">
        <f t="shared" si="572"/>
        <v/>
      </c>
      <c r="CT283" s="58" t="str">
        <f>IF(BO283="","",COUNTIF($BO$3:BO283,BO283)&amp;"@"&amp;BO283)</f>
        <v/>
      </c>
      <c r="CU283" s="16" t="str">
        <f t="shared" si="510"/>
        <v/>
      </c>
      <c r="CV283" s="63" t="str">
        <f t="shared" si="573"/>
        <v/>
      </c>
      <c r="CW283" s="16" t="str">
        <f t="shared" si="574"/>
        <v/>
      </c>
      <c r="CX283" s="16" t="str">
        <f t="shared" si="575"/>
        <v/>
      </c>
      <c r="CY283" s="16" t="str">
        <f t="shared" si="576"/>
        <v/>
      </c>
      <c r="CZ283" s="85" t="str">
        <f t="shared" si="577"/>
        <v/>
      </c>
      <c r="DA283" s="16" t="str">
        <f t="shared" si="578"/>
        <v/>
      </c>
      <c r="DB283" s="16" t="str">
        <f t="shared" si="579"/>
        <v/>
      </c>
      <c r="DC283" s="28" t="str">
        <f>IF(CP283="","",$DC$1&amp;(INDEX(価格設定!D$1:XFD$3,ROW(価格設定!$D$3),MATCH($AW283,価格設定!D$1:XFD$1,1))*100)&amp;"%")</f>
        <v/>
      </c>
      <c r="DD283" s="28" t="str">
        <f>IF(CP283="","",$DD$1&amp;(INDEX(価格設定!D$1:XFD$3,ROW(価格設定!$D$2),MATCH($AW283,価格設定!D$1:XFD$1,1))*100)&amp;"%")</f>
        <v/>
      </c>
      <c r="DE283" s="29" t="str">
        <f t="shared" si="580"/>
        <v/>
      </c>
      <c r="DG283" s="58" t="str">
        <f t="shared" si="581"/>
        <v/>
      </c>
      <c r="DH283" s="58" t="str">
        <f t="shared" si="582"/>
        <v/>
      </c>
      <c r="DI283" s="58" t="str">
        <f t="shared" si="583"/>
        <v/>
      </c>
      <c r="DJ283" s="85" t="str">
        <f t="shared" si="584"/>
        <v/>
      </c>
      <c r="DL283" s="58" t="str">
        <f>IF(COUNTIF(DG$3:DG$1048576,DG283)=COUNTIF($DG$3:$DG283,DG283),DG283,"")</f>
        <v/>
      </c>
      <c r="DM283" s="85" t="str">
        <f t="shared" si="585"/>
        <v/>
      </c>
      <c r="DN283" s="85" t="str">
        <f t="shared" si="511"/>
        <v/>
      </c>
      <c r="DO283" s="85" t="str">
        <f t="shared" si="511"/>
        <v/>
      </c>
      <c r="DP283" s="303"/>
      <c r="DQ283" s="17" t="str">
        <f t="shared" si="512"/>
        <v/>
      </c>
      <c r="DR283" s="17" t="str">
        <f t="shared" si="513"/>
        <v/>
      </c>
      <c r="DS283" s="17" t="str">
        <f t="shared" si="514"/>
        <v/>
      </c>
      <c r="DU283" s="16" t="str">
        <f t="shared" si="586"/>
        <v/>
      </c>
      <c r="DV283" s="16" t="str">
        <f>IF(DU283="","",COUNT($DU$3:DU283))</f>
        <v/>
      </c>
      <c r="DW283" s="16" t="str">
        <f t="shared" si="587"/>
        <v/>
      </c>
      <c r="DX283" s="16" t="str">
        <f t="shared" si="588"/>
        <v/>
      </c>
      <c r="DY283" s="16" t="str">
        <f>IF(DZ283="","",COUNTIF(DZ$3:DZ283,DZ283))</f>
        <v/>
      </c>
      <c r="DZ283" s="16" t="str">
        <f t="shared" si="589"/>
        <v/>
      </c>
      <c r="EA283" s="16" t="str">
        <f t="shared" si="590"/>
        <v/>
      </c>
      <c r="EB283" s="16" t="str">
        <f t="shared" si="591"/>
        <v/>
      </c>
      <c r="EC283" s="16" t="str">
        <f t="shared" si="592"/>
        <v/>
      </c>
      <c r="ED283" s="16" t="str">
        <f t="shared" si="593"/>
        <v/>
      </c>
      <c r="EE283" s="16" t="str">
        <f t="shared" si="594"/>
        <v/>
      </c>
      <c r="EF283" s="16" t="str">
        <f t="shared" si="595"/>
        <v/>
      </c>
      <c r="EG283" s="16" t="str">
        <f t="shared" si="596"/>
        <v/>
      </c>
      <c r="EH283" s="16" t="str">
        <f t="shared" si="597"/>
        <v/>
      </c>
      <c r="EI283" s="16" t="str">
        <f t="shared" si="598"/>
        <v/>
      </c>
      <c r="EJ283" s="16" t="str">
        <f t="shared" si="599"/>
        <v/>
      </c>
      <c r="EK283" s="16" t="str">
        <f t="shared" si="600"/>
        <v/>
      </c>
      <c r="EL283" s="58" t="str">
        <f t="shared" si="601"/>
        <v/>
      </c>
      <c r="EM283" s="58" t="str">
        <f>IF(OR($DZ283="",CR283=""),IF($EL283="","",$EL283),IF(OR(CR283="なし",CR283=0),領収書!$H$1,CR283))</f>
        <v/>
      </c>
      <c r="EN283" s="58" t="str">
        <f>IF(OR($DZ283="",CS283=""),IF($EL283="","",$EL283),IF(OR(CS283="なし",CS283=0),入力!$EN$1,CS283))</f>
        <v/>
      </c>
      <c r="EO283" s="63" t="str">
        <f t="shared" si="602"/>
        <v/>
      </c>
      <c r="EP283" s="63" t="str">
        <f t="shared" si="603"/>
        <v/>
      </c>
      <c r="ER283" s="16" t="str">
        <f>IF(AND(COUNTIF($ET$3:ET283,ET283)=1,ET283&lt;&gt;""),MAX($ER$3:ER282)+1,"")</f>
        <v/>
      </c>
      <c r="ES283" s="16" t="str">
        <f>IF(価格設定!B285="","",価格設定!B285)</f>
        <v/>
      </c>
      <c r="ET283" s="16" t="str">
        <f>IF(価格設定!C285="","",価格設定!C285)</f>
        <v/>
      </c>
      <c r="EV283" s="16" t="str">
        <f t="shared" si="515"/>
        <v/>
      </c>
      <c r="EW283" s="16" t="str">
        <f t="shared" si="604"/>
        <v/>
      </c>
    </row>
    <row r="284" spans="1:153" ht="30" customHeight="1" x14ac:dyDescent="0.2">
      <c r="A284" s="225"/>
      <c r="B284" s="212"/>
      <c r="C284" s="221"/>
      <c r="D284" s="164"/>
      <c r="E284" s="165"/>
      <c r="F284" s="166"/>
      <c r="G284" s="167"/>
      <c r="H284" s="179"/>
      <c r="I284" s="306"/>
      <c r="J284" s="169"/>
      <c r="K284" s="179"/>
      <c r="L284" s="186"/>
      <c r="M284" s="186"/>
      <c r="N284" s="168"/>
      <c r="O284" s="170"/>
      <c r="P284" s="212"/>
      <c r="Q284" s="179" t="str">
        <f>IFERROR(IF(H284="","",IFERROR(INDEX(価格設定!$B$5:$B$1048576,MATCH(H284,価格設定!$B$5:$B$1048576,0),0),INDEX(価格設定!$B$5:$B$1048576,MATCH("*"&amp;H284&amp;"*",価格設定!$B$5:$B$1048576,0),0))),H284)</f>
        <v/>
      </c>
      <c r="R284" s="250" t="str">
        <f>IFERROR(IF(Q284="",IF(K284="","",K284),IF(K284="",IF(INDEX(価格設定!$C$5:$C$1048576,MATCH(Q284,価格設定!$B$5:$B$1048576,0),0)=0,"",INDEX(価格設定!$C$5:$C$1048576,MATCH(Q284,価格設定!$B$5:$B$1048576,0),0)),IF(K284="なし","",K284))),"")</f>
        <v/>
      </c>
      <c r="S284" s="308" t="str">
        <f t="shared" si="516"/>
        <v/>
      </c>
      <c r="T284" s="126" t="str">
        <f>IFERROR(IF(J284="",IF(INDEX(価格設定!$E$5:$R$1048576,MATCH($Q284,価格設定!B$5:B$1048576,0),MATCH($AW284,価格設定!E$1:X$1,1))=0,"",INDEX(価格設定!$E$5:$R$1048576,MATCH($Q284,価格設定!B$5:B$1048576,0),MATCH($AW284,価格設定!E$1:X$1,1))),J284),"")</f>
        <v/>
      </c>
      <c r="U284" s="126" t="str">
        <f t="shared" si="517"/>
        <v/>
      </c>
      <c r="V284" s="132" t="str">
        <f t="shared" si="518"/>
        <v/>
      </c>
      <c r="W284" s="127" t="str">
        <f>IFERROR(IF(OR(T284="",T284&lt;0),"",IFERROR(INDEX(価格設定!E$2:X$3,IF(AND(K284=$K$1,$K$1&lt;&gt;""),ROW(価格設定!$D$3)-1,MATCH(INDEX(価格設定!$D$5:$D$1048576,MATCH(Q284,価格設定!$B$5:$B$1048576,0),0),価格設定!$D$2:$D$3,0)),MATCH($AW284,価格設定!E$1:X$1,1)),INDEX(価格設定!E$2:X$2,0,MATCH($AW284,価格設定!E$1:X$1,1)))),"")</f>
        <v/>
      </c>
      <c r="X284" s="126" t="str">
        <f t="shared" si="509"/>
        <v/>
      </c>
      <c r="Y284" s="128" t="str">
        <f t="shared" si="519"/>
        <v/>
      </c>
      <c r="Z284" s="126" t="str">
        <f t="shared" si="520"/>
        <v/>
      </c>
      <c r="AA284" s="129" t="str">
        <f t="shared" si="521"/>
        <v/>
      </c>
      <c r="AB284" s="126" t="str">
        <f t="shared" si="522"/>
        <v/>
      </c>
      <c r="AC284" s="280" t="str">
        <f t="shared" si="523"/>
        <v/>
      </c>
      <c r="AD284" s="15"/>
      <c r="AE284" s="204" t="str">
        <f>IF(AF284="","",COUNT($AF$3:AF284))</f>
        <v/>
      </c>
      <c r="AF284" s="206" t="str">
        <f t="shared" si="524"/>
        <v/>
      </c>
      <c r="AG284" s="204" t="str">
        <f t="shared" si="525"/>
        <v/>
      </c>
      <c r="AH284" s="204" t="str">
        <f t="shared" si="526"/>
        <v/>
      </c>
      <c r="AI284" s="287"/>
      <c r="AJ284" s="15"/>
      <c r="AK284" s="138" t="str">
        <f t="shared" si="527"/>
        <v/>
      </c>
      <c r="AL284" s="131" t="str">
        <f t="shared" si="528"/>
        <v/>
      </c>
      <c r="AM284" s="131" t="str">
        <f t="shared" si="529"/>
        <v/>
      </c>
      <c r="AN284" s="313" t="str">
        <f t="shared" si="530"/>
        <v/>
      </c>
      <c r="AO284" s="316" t="str">
        <f t="shared" si="531"/>
        <v/>
      </c>
      <c r="AP284" s="18"/>
      <c r="AQ284" s="3" t="str">
        <f>IF(F284="","",MAX($AQ$3:AQ283)+1)</f>
        <v/>
      </c>
      <c r="AR284" s="3" t="str">
        <f>IF(OR(AQ284="",BB284=""),"",MAX($AR$3:AR283)+1)</f>
        <v/>
      </c>
      <c r="AS284" s="3" t="str">
        <f>IF(CQ284="","",RANK(CQ284,CQ$3:CQ$1048576,1)+COUNTIF($CQ$3:CQ284,CQ284)-1)</f>
        <v/>
      </c>
      <c r="AT284" s="21" t="str">
        <f>IF(C284="",IF(OR(AND($H284&lt;&gt;"",C284=""),AND($F283=$F284,$AZ284&lt;&gt;""),COUNTA($H$3:$H$1048576,#REF!,$F$3:$F$1048576)&gt;COUNTA($H$3:$H284,#REF!,$F$3:$F284),$AZ284&lt;&gt;""),INDEX(AT$3:AT$1048576,MATCH(MAX($AQ$3:$AQ283),$AQ$3:$AQ$1048576,0),0),""),C284)</f>
        <v/>
      </c>
      <c r="AU284" s="21" t="str">
        <f>IF(D284="",IF(OR(AND($H284&lt;&gt;"",D284=""),AND($F283=$F284,$AZ284&lt;&gt;""),COUNTA($H$3:$H$1048576,#REF!,$F$3:$F$1048576)&gt;COUNTA($H$3:$H284,#REF!,$F$3:$F284),$AZ284&lt;&gt;""),INDEX(AU$3:AU$1048576,MATCH(MAX($AQ$3:$AQ283),$AQ$3:$AQ$1048576,0),0),""),D284)</f>
        <v/>
      </c>
      <c r="AV284" s="21" t="str">
        <f>IF(E284="",IF(OR(AND($H284&lt;&gt;"",E284=""),AND($F283=$F284,$AZ284&lt;&gt;""),COUNTA($H$3:$H$1048576,#REF!,$F$3:$F$1048576)&gt;COUNTA($H$3:$H284,#REF!,$F$3:$F284),$AZ284&lt;&gt;""),INDEX(AV$3:AV$1048576,MATCH(MAX($AQ$3:$AQ283),$AQ$3:$AQ$1048576,0),0),""),E284)</f>
        <v/>
      </c>
      <c r="AW284" s="24" t="str">
        <f t="shared" si="532"/>
        <v/>
      </c>
      <c r="AX284" s="13" t="str">
        <f t="shared" si="533"/>
        <v/>
      </c>
      <c r="AY284" s="4" t="str">
        <f t="shared" si="534"/>
        <v/>
      </c>
      <c r="AZ284" s="4" t="str">
        <f>IF(AX284="",IF(OR(AND(H284&lt;&gt;"",F284=""),COUNTA($H$3:$H$1048576)&gt;COUNTA($H$3:$H284)),INDEX(AX$3:AX284,MATCH(MAX($AQ$3:AQ284),AQ$3:AQ284,0),0),""),AX284)</f>
        <v/>
      </c>
      <c r="BA284" s="4" t="str">
        <f>IF(AY284="",IF(AND(H284&lt;&gt;"",F284=""),INDEX(AY$3:AY284,MATCH(MAX($AQ$3:AQ284),AQ$3:AQ284,0),0),""),AY284)</f>
        <v/>
      </c>
      <c r="BB284" s="82" t="str">
        <f>IF(BC284="","",RANK(BC284,BC$3:BC$1048576,1)+COUNTIF($BC$3:BC284,BC284)-1)</f>
        <v/>
      </c>
      <c r="BC284" s="139" t="str">
        <f t="shared" si="535"/>
        <v/>
      </c>
      <c r="BD284" s="46" t="str">
        <f t="shared" si="536"/>
        <v/>
      </c>
      <c r="BE284" s="46" t="str">
        <f t="shared" si="537"/>
        <v/>
      </c>
      <c r="BF284" s="46" t="str">
        <f t="shared" si="538"/>
        <v/>
      </c>
      <c r="BG284" s="4" t="str">
        <f t="shared" si="539"/>
        <v/>
      </c>
      <c r="BH284" s="180" t="str">
        <f t="shared" si="540"/>
        <v/>
      </c>
      <c r="BI284" s="16" t="str">
        <f t="shared" si="541"/>
        <v/>
      </c>
      <c r="BJ284" s="52" t="str">
        <f>IF(BI284="","",IF(W284="","",IF(AND(K284=$K$1,$K$1&lt;&gt;""),$BT$2,IFERROR(IF(INDEX(価格設定!$D$5:$D$1048576,MATCH(Q284,価格設定!$B$5:$B$1048576,0),0)=価格設定!$D$3,$BT$2,$BS$2),$BS$2))))</f>
        <v/>
      </c>
      <c r="BK284" s="16" t="str">
        <f>IF(BI284="","",IF(COUNTIF($BI$3:BI284,BI284)=1,1,IF(AND(BI283=BI284,BH284=""),BK283,COUNTIF($BH$3:BH284,BH284))))</f>
        <v/>
      </c>
      <c r="BL284" s="52" t="str">
        <f t="shared" si="542"/>
        <v/>
      </c>
      <c r="BM284" s="52" t="str">
        <f t="shared" si="543"/>
        <v/>
      </c>
      <c r="BN284" s="119" t="str">
        <f t="shared" si="544"/>
        <v/>
      </c>
      <c r="BO284" s="119" t="str">
        <f t="shared" si="545"/>
        <v/>
      </c>
      <c r="BP284" s="17" t="str">
        <f t="shared" si="546"/>
        <v/>
      </c>
      <c r="BQ284" s="17" t="str">
        <f t="shared" si="547"/>
        <v/>
      </c>
      <c r="BR284" s="17" t="str">
        <f>IF(OR(BP284="",COUNTIF($BO$3:BO284,BO284)&lt;&gt;1),"",SUMIF(BO$3:BO$1048576,BO284,BP$3:BP$1048576))</f>
        <v/>
      </c>
      <c r="BS284" s="17" t="str">
        <f t="shared" si="548"/>
        <v/>
      </c>
      <c r="BT284" s="17" t="str">
        <f t="shared" si="549"/>
        <v/>
      </c>
      <c r="BU284" s="17" t="str">
        <f t="shared" si="550"/>
        <v/>
      </c>
      <c r="BV284" s="24" t="str">
        <f t="shared" si="551"/>
        <v/>
      </c>
      <c r="BW284" s="24" t="str">
        <f t="shared" si="552"/>
        <v/>
      </c>
      <c r="BX284" s="24" t="str">
        <f t="shared" si="553"/>
        <v/>
      </c>
      <c r="BY284" s="26" t="str">
        <f t="shared" si="554"/>
        <v/>
      </c>
      <c r="BZ284" s="26" t="str">
        <f t="shared" si="555"/>
        <v/>
      </c>
      <c r="CA284" s="26" t="str">
        <f t="shared" si="556"/>
        <v/>
      </c>
      <c r="CB284" s="66" t="str">
        <f t="shared" si="557"/>
        <v/>
      </c>
      <c r="CC284" s="65" t="str">
        <f t="shared" si="558"/>
        <v/>
      </c>
      <c r="CD284" s="26" t="str">
        <f t="shared" si="559"/>
        <v/>
      </c>
      <c r="CE284" s="26" t="str">
        <f t="shared" si="560"/>
        <v/>
      </c>
      <c r="CF284" s="193" t="str">
        <f t="shared" si="561"/>
        <v/>
      </c>
      <c r="CG284" s="193" t="str">
        <f t="shared" si="562"/>
        <v/>
      </c>
      <c r="CH284" s="26" t="str">
        <f t="shared" si="563"/>
        <v/>
      </c>
      <c r="CI284" s="26" t="str">
        <f t="shared" si="564"/>
        <v/>
      </c>
      <c r="CJ284" s="65" t="str">
        <f t="shared" si="565"/>
        <v/>
      </c>
      <c r="CK284" s="65" t="str">
        <f t="shared" si="566"/>
        <v/>
      </c>
      <c r="CL284" s="64" t="str">
        <f t="shared" si="567"/>
        <v/>
      </c>
      <c r="CM284" s="64" t="str">
        <f t="shared" si="568"/>
        <v/>
      </c>
      <c r="CN284" s="65" t="str">
        <f t="shared" si="569"/>
        <v/>
      </c>
      <c r="CP284" s="63" t="str">
        <f>IF(BH284="","",MAX($CP$3:CP283)+1)</f>
        <v/>
      </c>
      <c r="CQ284" s="24" t="str">
        <f t="shared" si="570"/>
        <v/>
      </c>
      <c r="CR284" s="24" t="str">
        <f t="shared" si="571"/>
        <v/>
      </c>
      <c r="CS284" s="24" t="str">
        <f t="shared" si="572"/>
        <v/>
      </c>
      <c r="CT284" s="58" t="str">
        <f>IF(BO284="","",COUNTIF($BO$3:BO284,BO284)&amp;"@"&amp;BO284)</f>
        <v/>
      </c>
      <c r="CU284" s="16" t="str">
        <f t="shared" si="510"/>
        <v/>
      </c>
      <c r="CV284" s="63" t="str">
        <f t="shared" si="573"/>
        <v/>
      </c>
      <c r="CW284" s="16" t="str">
        <f t="shared" si="574"/>
        <v/>
      </c>
      <c r="CX284" s="16" t="str">
        <f t="shared" si="575"/>
        <v/>
      </c>
      <c r="CY284" s="16" t="str">
        <f t="shared" si="576"/>
        <v/>
      </c>
      <c r="CZ284" s="85" t="str">
        <f t="shared" si="577"/>
        <v/>
      </c>
      <c r="DA284" s="16" t="str">
        <f t="shared" si="578"/>
        <v/>
      </c>
      <c r="DB284" s="16" t="str">
        <f t="shared" si="579"/>
        <v/>
      </c>
      <c r="DC284" s="28" t="str">
        <f>IF(CP284="","",$DC$1&amp;(INDEX(価格設定!D$1:XFD$3,ROW(価格設定!$D$3),MATCH($AW284,価格設定!D$1:XFD$1,1))*100)&amp;"%")</f>
        <v/>
      </c>
      <c r="DD284" s="28" t="str">
        <f>IF(CP284="","",$DD$1&amp;(INDEX(価格設定!D$1:XFD$3,ROW(価格設定!$D$2),MATCH($AW284,価格設定!D$1:XFD$1,1))*100)&amp;"%")</f>
        <v/>
      </c>
      <c r="DE284" s="29" t="str">
        <f t="shared" si="580"/>
        <v/>
      </c>
      <c r="DG284" s="58" t="str">
        <f t="shared" si="581"/>
        <v/>
      </c>
      <c r="DH284" s="58" t="str">
        <f t="shared" si="582"/>
        <v/>
      </c>
      <c r="DI284" s="58" t="str">
        <f t="shared" si="583"/>
        <v/>
      </c>
      <c r="DJ284" s="85" t="str">
        <f t="shared" si="584"/>
        <v/>
      </c>
      <c r="DL284" s="58" t="str">
        <f>IF(COUNTIF(DG$3:DG$1048576,DG284)=COUNTIF($DG$3:$DG284,DG284),DG284,"")</f>
        <v/>
      </c>
      <c r="DM284" s="85" t="str">
        <f t="shared" si="585"/>
        <v/>
      </c>
      <c r="DN284" s="85" t="str">
        <f t="shared" si="511"/>
        <v/>
      </c>
      <c r="DO284" s="85" t="str">
        <f t="shared" si="511"/>
        <v/>
      </c>
      <c r="DP284" s="303"/>
      <c r="DQ284" s="17" t="str">
        <f t="shared" si="512"/>
        <v/>
      </c>
      <c r="DR284" s="17" t="str">
        <f t="shared" si="513"/>
        <v/>
      </c>
      <c r="DS284" s="17" t="str">
        <f t="shared" si="514"/>
        <v/>
      </c>
      <c r="DU284" s="16" t="str">
        <f t="shared" si="586"/>
        <v/>
      </c>
      <c r="DV284" s="16" t="str">
        <f>IF(DU284="","",COUNT($DU$3:DU284))</f>
        <v/>
      </c>
      <c r="DW284" s="16" t="str">
        <f t="shared" si="587"/>
        <v/>
      </c>
      <c r="DX284" s="16" t="str">
        <f t="shared" si="588"/>
        <v/>
      </c>
      <c r="DY284" s="16" t="str">
        <f>IF(DZ284="","",COUNTIF(DZ$3:DZ284,DZ284))</f>
        <v/>
      </c>
      <c r="DZ284" s="16" t="str">
        <f t="shared" si="589"/>
        <v/>
      </c>
      <c r="EA284" s="16" t="str">
        <f t="shared" si="590"/>
        <v/>
      </c>
      <c r="EB284" s="16" t="str">
        <f t="shared" si="591"/>
        <v/>
      </c>
      <c r="EC284" s="16" t="str">
        <f t="shared" si="592"/>
        <v/>
      </c>
      <c r="ED284" s="16" t="str">
        <f t="shared" si="593"/>
        <v/>
      </c>
      <c r="EE284" s="16" t="str">
        <f t="shared" si="594"/>
        <v/>
      </c>
      <c r="EF284" s="16" t="str">
        <f t="shared" si="595"/>
        <v/>
      </c>
      <c r="EG284" s="16" t="str">
        <f t="shared" si="596"/>
        <v/>
      </c>
      <c r="EH284" s="16" t="str">
        <f t="shared" si="597"/>
        <v/>
      </c>
      <c r="EI284" s="16" t="str">
        <f t="shared" si="598"/>
        <v/>
      </c>
      <c r="EJ284" s="16" t="str">
        <f t="shared" si="599"/>
        <v/>
      </c>
      <c r="EK284" s="16" t="str">
        <f t="shared" si="600"/>
        <v/>
      </c>
      <c r="EL284" s="58" t="str">
        <f t="shared" si="601"/>
        <v/>
      </c>
      <c r="EM284" s="58" t="str">
        <f>IF(OR($DZ284="",CR284=""),IF($EL284="","",$EL284),IF(OR(CR284="なし",CR284=0),領収書!$H$1,CR284))</f>
        <v/>
      </c>
      <c r="EN284" s="58" t="str">
        <f>IF(OR($DZ284="",CS284=""),IF($EL284="","",$EL284),IF(OR(CS284="なし",CS284=0),入力!$EN$1,CS284))</f>
        <v/>
      </c>
      <c r="EO284" s="63" t="str">
        <f t="shared" si="602"/>
        <v/>
      </c>
      <c r="EP284" s="63" t="str">
        <f t="shared" si="603"/>
        <v/>
      </c>
      <c r="ER284" s="16" t="str">
        <f>IF(AND(COUNTIF($ET$3:ET284,ET284)=1,ET284&lt;&gt;""),MAX($ER$3:ER283)+1,"")</f>
        <v/>
      </c>
      <c r="ES284" s="16" t="str">
        <f>IF(価格設定!B286="","",価格設定!B286)</f>
        <v/>
      </c>
      <c r="ET284" s="16" t="str">
        <f>IF(価格設定!C286="","",価格設定!C286)</f>
        <v/>
      </c>
      <c r="EV284" s="16" t="str">
        <f t="shared" si="515"/>
        <v/>
      </c>
      <c r="EW284" s="16" t="str">
        <f t="shared" si="604"/>
        <v/>
      </c>
    </row>
    <row r="285" spans="1:153" ht="30" customHeight="1" x14ac:dyDescent="0.2">
      <c r="A285" s="225"/>
      <c r="B285" s="212"/>
      <c r="C285" s="221"/>
      <c r="D285" s="164"/>
      <c r="E285" s="165"/>
      <c r="F285" s="166"/>
      <c r="G285" s="167"/>
      <c r="H285" s="179"/>
      <c r="I285" s="306"/>
      <c r="J285" s="169"/>
      <c r="K285" s="179"/>
      <c r="L285" s="186"/>
      <c r="M285" s="186"/>
      <c r="N285" s="168"/>
      <c r="O285" s="170"/>
      <c r="P285" s="212"/>
      <c r="Q285" s="179" t="str">
        <f>IFERROR(IF(H285="","",IFERROR(INDEX(価格設定!$B$5:$B$1048576,MATCH(H285,価格設定!$B$5:$B$1048576,0),0),INDEX(価格設定!$B$5:$B$1048576,MATCH("*"&amp;H285&amp;"*",価格設定!$B$5:$B$1048576,0),0))),H285)</f>
        <v/>
      </c>
      <c r="R285" s="250" t="str">
        <f>IFERROR(IF(Q285="",IF(K285="","",K285),IF(K285="",IF(INDEX(価格設定!$C$5:$C$1048576,MATCH(Q285,価格設定!$B$5:$B$1048576,0),0)=0,"",INDEX(価格設定!$C$5:$C$1048576,MATCH(Q285,価格設定!$B$5:$B$1048576,0),0)),IF(K285="なし","",K285))),"")</f>
        <v/>
      </c>
      <c r="S285" s="308" t="str">
        <f t="shared" si="516"/>
        <v/>
      </c>
      <c r="T285" s="126" t="str">
        <f>IFERROR(IF(J285="",IF(INDEX(価格設定!$E$5:$R$1048576,MATCH($Q285,価格設定!B$5:B$1048576,0),MATCH($AW285,価格設定!E$1:X$1,1))=0,"",INDEX(価格設定!$E$5:$R$1048576,MATCH($Q285,価格設定!B$5:B$1048576,0),MATCH($AW285,価格設定!E$1:X$1,1))),J285),"")</f>
        <v/>
      </c>
      <c r="U285" s="126" t="str">
        <f t="shared" si="517"/>
        <v/>
      </c>
      <c r="V285" s="132" t="str">
        <f t="shared" si="518"/>
        <v/>
      </c>
      <c r="W285" s="127" t="str">
        <f>IFERROR(IF(OR(T285="",T285&lt;0),"",IFERROR(INDEX(価格設定!E$2:X$3,IF(AND(K285=$K$1,$K$1&lt;&gt;""),ROW(価格設定!$D$3)-1,MATCH(INDEX(価格設定!$D$5:$D$1048576,MATCH(Q285,価格設定!$B$5:$B$1048576,0),0),価格設定!$D$2:$D$3,0)),MATCH($AW285,価格設定!E$1:X$1,1)),INDEX(価格設定!E$2:X$2,0,MATCH($AW285,価格設定!E$1:X$1,1)))),"")</f>
        <v/>
      </c>
      <c r="X285" s="126" t="str">
        <f t="shared" si="509"/>
        <v/>
      </c>
      <c r="Y285" s="128" t="str">
        <f t="shared" si="519"/>
        <v/>
      </c>
      <c r="Z285" s="126" t="str">
        <f t="shared" si="520"/>
        <v/>
      </c>
      <c r="AA285" s="129" t="str">
        <f t="shared" si="521"/>
        <v/>
      </c>
      <c r="AB285" s="126" t="str">
        <f t="shared" si="522"/>
        <v/>
      </c>
      <c r="AC285" s="280" t="str">
        <f t="shared" si="523"/>
        <v/>
      </c>
      <c r="AD285" s="15"/>
      <c r="AE285" s="204" t="str">
        <f>IF(AF285="","",COUNT($AF$3:AF285))</f>
        <v/>
      </c>
      <c r="AF285" s="206" t="str">
        <f t="shared" si="524"/>
        <v/>
      </c>
      <c r="AG285" s="204" t="str">
        <f t="shared" si="525"/>
        <v/>
      </c>
      <c r="AH285" s="204" t="str">
        <f t="shared" si="526"/>
        <v/>
      </c>
      <c r="AI285" s="287"/>
      <c r="AJ285" s="15"/>
      <c r="AK285" s="138" t="str">
        <f t="shared" si="527"/>
        <v/>
      </c>
      <c r="AL285" s="131" t="str">
        <f t="shared" si="528"/>
        <v/>
      </c>
      <c r="AM285" s="131" t="str">
        <f t="shared" si="529"/>
        <v/>
      </c>
      <c r="AN285" s="313" t="str">
        <f t="shared" si="530"/>
        <v/>
      </c>
      <c r="AO285" s="316" t="str">
        <f t="shared" si="531"/>
        <v/>
      </c>
      <c r="AP285" s="18"/>
      <c r="AQ285" s="3" t="str">
        <f>IF(F285="","",MAX($AQ$3:AQ284)+1)</f>
        <v/>
      </c>
      <c r="AR285" s="3" t="str">
        <f>IF(OR(AQ285="",BB285=""),"",MAX($AR$3:AR284)+1)</f>
        <v/>
      </c>
      <c r="AS285" s="3" t="str">
        <f>IF(CQ285="","",RANK(CQ285,CQ$3:CQ$1048576,1)+COUNTIF($CQ$3:CQ285,CQ285)-1)</f>
        <v/>
      </c>
      <c r="AT285" s="21" t="str">
        <f>IF(C285="",IF(OR(AND($H285&lt;&gt;"",C285=""),AND($F284=$F285,$AZ285&lt;&gt;""),COUNTA($H$3:$H$1048576,#REF!,$F$3:$F$1048576)&gt;COUNTA($H$3:$H285,#REF!,$F$3:$F285),$AZ285&lt;&gt;""),INDEX(AT$3:AT$1048576,MATCH(MAX($AQ$3:$AQ284),$AQ$3:$AQ$1048576,0),0),""),C285)</f>
        <v/>
      </c>
      <c r="AU285" s="21" t="str">
        <f>IF(D285="",IF(OR(AND($H285&lt;&gt;"",D285=""),AND($F284=$F285,$AZ285&lt;&gt;""),COUNTA($H$3:$H$1048576,#REF!,$F$3:$F$1048576)&gt;COUNTA($H$3:$H285,#REF!,$F$3:$F285),$AZ285&lt;&gt;""),INDEX(AU$3:AU$1048576,MATCH(MAX($AQ$3:$AQ284),$AQ$3:$AQ$1048576,0),0),""),D285)</f>
        <v/>
      </c>
      <c r="AV285" s="21" t="str">
        <f>IF(E285="",IF(OR(AND($H285&lt;&gt;"",E285=""),AND($F284=$F285,$AZ285&lt;&gt;""),COUNTA($H$3:$H$1048576,#REF!,$F$3:$F$1048576)&gt;COUNTA($H$3:$H285,#REF!,$F$3:$F285),$AZ285&lt;&gt;""),INDEX(AV$3:AV$1048576,MATCH(MAX($AQ$3:$AQ284),$AQ$3:$AQ$1048576,0),0),""),E285)</f>
        <v/>
      </c>
      <c r="AW285" s="24" t="str">
        <f t="shared" si="532"/>
        <v/>
      </c>
      <c r="AX285" s="13" t="str">
        <f t="shared" si="533"/>
        <v/>
      </c>
      <c r="AY285" s="4" t="str">
        <f t="shared" si="534"/>
        <v/>
      </c>
      <c r="AZ285" s="4" t="str">
        <f>IF(AX285="",IF(OR(AND(H285&lt;&gt;"",F285=""),COUNTA($H$3:$H$1048576)&gt;COUNTA($H$3:$H285)),INDEX(AX$3:AX285,MATCH(MAX($AQ$3:AQ285),AQ$3:AQ285,0),0),""),AX285)</f>
        <v/>
      </c>
      <c r="BA285" s="4" t="str">
        <f>IF(AY285="",IF(AND(H285&lt;&gt;"",F285=""),INDEX(AY$3:AY285,MATCH(MAX($AQ$3:AQ285),AQ$3:AQ285,0),0),""),AY285)</f>
        <v/>
      </c>
      <c r="BB285" s="82" t="str">
        <f>IF(BC285="","",RANK(BC285,BC$3:BC$1048576,1)+COUNTIF($BC$3:BC285,BC285)-1)</f>
        <v/>
      </c>
      <c r="BC285" s="139" t="str">
        <f t="shared" si="535"/>
        <v/>
      </c>
      <c r="BD285" s="46" t="str">
        <f t="shared" si="536"/>
        <v/>
      </c>
      <c r="BE285" s="46" t="str">
        <f t="shared" si="537"/>
        <v/>
      </c>
      <c r="BF285" s="46" t="str">
        <f t="shared" si="538"/>
        <v/>
      </c>
      <c r="BG285" s="4" t="str">
        <f t="shared" si="539"/>
        <v/>
      </c>
      <c r="BH285" s="180" t="str">
        <f t="shared" si="540"/>
        <v/>
      </c>
      <c r="BI285" s="16" t="str">
        <f t="shared" si="541"/>
        <v/>
      </c>
      <c r="BJ285" s="52" t="str">
        <f>IF(BI285="","",IF(W285="","",IF(AND(K285=$K$1,$K$1&lt;&gt;""),$BT$2,IFERROR(IF(INDEX(価格設定!$D$5:$D$1048576,MATCH(Q285,価格設定!$B$5:$B$1048576,0),0)=価格設定!$D$3,$BT$2,$BS$2),$BS$2))))</f>
        <v/>
      </c>
      <c r="BK285" s="16" t="str">
        <f>IF(BI285="","",IF(COUNTIF($BI$3:BI285,BI285)=1,1,IF(AND(BI284=BI285,BH285=""),BK284,COUNTIF($BH$3:BH285,BH285))))</f>
        <v/>
      </c>
      <c r="BL285" s="52" t="str">
        <f t="shared" si="542"/>
        <v/>
      </c>
      <c r="BM285" s="52" t="str">
        <f t="shared" si="543"/>
        <v/>
      </c>
      <c r="BN285" s="119" t="str">
        <f t="shared" si="544"/>
        <v/>
      </c>
      <c r="BO285" s="119" t="str">
        <f t="shared" si="545"/>
        <v/>
      </c>
      <c r="BP285" s="17" t="str">
        <f t="shared" si="546"/>
        <v/>
      </c>
      <c r="BQ285" s="17" t="str">
        <f t="shared" si="547"/>
        <v/>
      </c>
      <c r="BR285" s="17" t="str">
        <f>IF(OR(BP285="",COUNTIF($BO$3:BO285,BO285)&lt;&gt;1),"",SUMIF(BO$3:BO$1048576,BO285,BP$3:BP$1048576))</f>
        <v/>
      </c>
      <c r="BS285" s="17" t="str">
        <f t="shared" si="548"/>
        <v/>
      </c>
      <c r="BT285" s="17" t="str">
        <f t="shared" si="549"/>
        <v/>
      </c>
      <c r="BU285" s="17" t="str">
        <f t="shared" si="550"/>
        <v/>
      </c>
      <c r="BV285" s="24" t="str">
        <f t="shared" si="551"/>
        <v/>
      </c>
      <c r="BW285" s="24" t="str">
        <f t="shared" si="552"/>
        <v/>
      </c>
      <c r="BX285" s="24" t="str">
        <f t="shared" si="553"/>
        <v/>
      </c>
      <c r="BY285" s="26" t="str">
        <f t="shared" si="554"/>
        <v/>
      </c>
      <c r="BZ285" s="26" t="str">
        <f t="shared" si="555"/>
        <v/>
      </c>
      <c r="CA285" s="26" t="str">
        <f t="shared" si="556"/>
        <v/>
      </c>
      <c r="CB285" s="66" t="str">
        <f t="shared" si="557"/>
        <v/>
      </c>
      <c r="CC285" s="65" t="str">
        <f t="shared" si="558"/>
        <v/>
      </c>
      <c r="CD285" s="26" t="str">
        <f t="shared" si="559"/>
        <v/>
      </c>
      <c r="CE285" s="26" t="str">
        <f t="shared" si="560"/>
        <v/>
      </c>
      <c r="CF285" s="193" t="str">
        <f t="shared" si="561"/>
        <v/>
      </c>
      <c r="CG285" s="193" t="str">
        <f t="shared" si="562"/>
        <v/>
      </c>
      <c r="CH285" s="26" t="str">
        <f t="shared" si="563"/>
        <v/>
      </c>
      <c r="CI285" s="26" t="str">
        <f t="shared" si="564"/>
        <v/>
      </c>
      <c r="CJ285" s="65" t="str">
        <f t="shared" si="565"/>
        <v/>
      </c>
      <c r="CK285" s="65" t="str">
        <f t="shared" si="566"/>
        <v/>
      </c>
      <c r="CL285" s="64" t="str">
        <f t="shared" si="567"/>
        <v/>
      </c>
      <c r="CM285" s="64" t="str">
        <f t="shared" si="568"/>
        <v/>
      </c>
      <c r="CN285" s="65" t="str">
        <f t="shared" si="569"/>
        <v/>
      </c>
      <c r="CP285" s="63" t="str">
        <f>IF(BH285="","",MAX($CP$3:CP284)+1)</f>
        <v/>
      </c>
      <c r="CQ285" s="24" t="str">
        <f t="shared" si="570"/>
        <v/>
      </c>
      <c r="CR285" s="24" t="str">
        <f t="shared" si="571"/>
        <v/>
      </c>
      <c r="CS285" s="24" t="str">
        <f t="shared" si="572"/>
        <v/>
      </c>
      <c r="CT285" s="58" t="str">
        <f>IF(BO285="","",COUNTIF($BO$3:BO285,BO285)&amp;"@"&amp;BO285)</f>
        <v/>
      </c>
      <c r="CU285" s="16" t="str">
        <f t="shared" si="510"/>
        <v/>
      </c>
      <c r="CV285" s="63" t="str">
        <f t="shared" si="573"/>
        <v/>
      </c>
      <c r="CW285" s="16" t="str">
        <f t="shared" si="574"/>
        <v/>
      </c>
      <c r="CX285" s="16" t="str">
        <f t="shared" si="575"/>
        <v/>
      </c>
      <c r="CY285" s="16" t="str">
        <f t="shared" si="576"/>
        <v/>
      </c>
      <c r="CZ285" s="85" t="str">
        <f t="shared" si="577"/>
        <v/>
      </c>
      <c r="DA285" s="16" t="str">
        <f t="shared" si="578"/>
        <v/>
      </c>
      <c r="DB285" s="16" t="str">
        <f t="shared" si="579"/>
        <v/>
      </c>
      <c r="DC285" s="28" t="str">
        <f>IF(CP285="","",$DC$1&amp;(INDEX(価格設定!D$1:XFD$3,ROW(価格設定!$D$3),MATCH($AW285,価格設定!D$1:XFD$1,1))*100)&amp;"%")</f>
        <v/>
      </c>
      <c r="DD285" s="28" t="str">
        <f>IF(CP285="","",$DD$1&amp;(INDEX(価格設定!D$1:XFD$3,ROW(価格設定!$D$2),MATCH($AW285,価格設定!D$1:XFD$1,1))*100)&amp;"%")</f>
        <v/>
      </c>
      <c r="DE285" s="29" t="str">
        <f t="shared" si="580"/>
        <v/>
      </c>
      <c r="DG285" s="58" t="str">
        <f t="shared" si="581"/>
        <v/>
      </c>
      <c r="DH285" s="58" t="str">
        <f t="shared" si="582"/>
        <v/>
      </c>
      <c r="DI285" s="58" t="str">
        <f t="shared" si="583"/>
        <v/>
      </c>
      <c r="DJ285" s="85" t="str">
        <f t="shared" si="584"/>
        <v/>
      </c>
      <c r="DL285" s="58" t="str">
        <f>IF(COUNTIF(DG$3:DG$1048576,DG285)=COUNTIF($DG$3:$DG285,DG285),DG285,"")</f>
        <v/>
      </c>
      <c r="DM285" s="85" t="str">
        <f t="shared" si="585"/>
        <v/>
      </c>
      <c r="DN285" s="85" t="str">
        <f t="shared" si="511"/>
        <v/>
      </c>
      <c r="DO285" s="85" t="str">
        <f t="shared" si="511"/>
        <v/>
      </c>
      <c r="DP285" s="303"/>
      <c r="DQ285" s="17" t="str">
        <f t="shared" si="512"/>
        <v/>
      </c>
      <c r="DR285" s="17" t="str">
        <f t="shared" si="513"/>
        <v/>
      </c>
      <c r="DS285" s="17" t="str">
        <f t="shared" si="514"/>
        <v/>
      </c>
      <c r="DU285" s="16" t="str">
        <f t="shared" si="586"/>
        <v/>
      </c>
      <c r="DV285" s="16" t="str">
        <f>IF(DU285="","",COUNT($DU$3:DU285))</f>
        <v/>
      </c>
      <c r="DW285" s="16" t="str">
        <f t="shared" si="587"/>
        <v/>
      </c>
      <c r="DX285" s="16" t="str">
        <f t="shared" si="588"/>
        <v/>
      </c>
      <c r="DY285" s="16" t="str">
        <f>IF(DZ285="","",COUNTIF(DZ$3:DZ285,DZ285))</f>
        <v/>
      </c>
      <c r="DZ285" s="16" t="str">
        <f t="shared" si="589"/>
        <v/>
      </c>
      <c r="EA285" s="16" t="str">
        <f t="shared" si="590"/>
        <v/>
      </c>
      <c r="EB285" s="16" t="str">
        <f t="shared" si="591"/>
        <v/>
      </c>
      <c r="EC285" s="16" t="str">
        <f t="shared" si="592"/>
        <v/>
      </c>
      <c r="ED285" s="16" t="str">
        <f t="shared" si="593"/>
        <v/>
      </c>
      <c r="EE285" s="16" t="str">
        <f t="shared" si="594"/>
        <v/>
      </c>
      <c r="EF285" s="16" t="str">
        <f t="shared" si="595"/>
        <v/>
      </c>
      <c r="EG285" s="16" t="str">
        <f t="shared" si="596"/>
        <v/>
      </c>
      <c r="EH285" s="16" t="str">
        <f t="shared" si="597"/>
        <v/>
      </c>
      <c r="EI285" s="16" t="str">
        <f t="shared" si="598"/>
        <v/>
      </c>
      <c r="EJ285" s="16" t="str">
        <f t="shared" si="599"/>
        <v/>
      </c>
      <c r="EK285" s="16" t="str">
        <f t="shared" si="600"/>
        <v/>
      </c>
      <c r="EL285" s="58" t="str">
        <f t="shared" si="601"/>
        <v/>
      </c>
      <c r="EM285" s="58" t="str">
        <f>IF(OR($DZ285="",CR285=""),IF($EL285="","",$EL285),IF(OR(CR285="なし",CR285=0),領収書!$H$1,CR285))</f>
        <v/>
      </c>
      <c r="EN285" s="58" t="str">
        <f>IF(OR($DZ285="",CS285=""),IF($EL285="","",$EL285),IF(OR(CS285="なし",CS285=0),入力!$EN$1,CS285))</f>
        <v/>
      </c>
      <c r="EO285" s="63" t="str">
        <f t="shared" si="602"/>
        <v/>
      </c>
      <c r="EP285" s="63" t="str">
        <f t="shared" si="603"/>
        <v/>
      </c>
      <c r="ER285" s="16" t="str">
        <f>IF(AND(COUNTIF($ET$3:ET285,ET285)=1,ET285&lt;&gt;""),MAX($ER$3:ER284)+1,"")</f>
        <v/>
      </c>
      <c r="ES285" s="16" t="str">
        <f>IF(価格設定!B287="","",価格設定!B287)</f>
        <v/>
      </c>
      <c r="ET285" s="16" t="str">
        <f>IF(価格設定!C287="","",価格設定!C287)</f>
        <v/>
      </c>
      <c r="EV285" s="16" t="str">
        <f t="shared" si="515"/>
        <v/>
      </c>
      <c r="EW285" s="16" t="str">
        <f t="shared" si="604"/>
        <v/>
      </c>
    </row>
    <row r="286" spans="1:153" ht="30" customHeight="1" x14ac:dyDescent="0.2">
      <c r="A286" s="225"/>
      <c r="B286" s="212"/>
      <c r="C286" s="221"/>
      <c r="D286" s="164"/>
      <c r="E286" s="165"/>
      <c r="F286" s="166"/>
      <c r="G286" s="167"/>
      <c r="H286" s="179"/>
      <c r="I286" s="306"/>
      <c r="J286" s="169"/>
      <c r="K286" s="179"/>
      <c r="L286" s="186"/>
      <c r="M286" s="186"/>
      <c r="N286" s="168"/>
      <c r="O286" s="170"/>
      <c r="P286" s="212"/>
      <c r="Q286" s="179" t="str">
        <f>IFERROR(IF(H286="","",IFERROR(INDEX(価格設定!$B$5:$B$1048576,MATCH(H286,価格設定!$B$5:$B$1048576,0),0),INDEX(価格設定!$B$5:$B$1048576,MATCH("*"&amp;H286&amp;"*",価格設定!$B$5:$B$1048576,0),0))),H286)</f>
        <v/>
      </c>
      <c r="R286" s="250" t="str">
        <f>IFERROR(IF(Q286="",IF(K286="","",K286),IF(K286="",IF(INDEX(価格設定!$C$5:$C$1048576,MATCH(Q286,価格設定!$B$5:$B$1048576,0),0)=0,"",INDEX(価格設定!$C$5:$C$1048576,MATCH(Q286,価格設定!$B$5:$B$1048576,0),0)),IF(K286="なし","",K286))),"")</f>
        <v/>
      </c>
      <c r="S286" s="308" t="str">
        <f t="shared" si="516"/>
        <v/>
      </c>
      <c r="T286" s="126" t="str">
        <f>IFERROR(IF(J286="",IF(INDEX(価格設定!$E$5:$R$1048576,MATCH($Q286,価格設定!B$5:B$1048576,0),MATCH($AW286,価格設定!E$1:X$1,1))=0,"",INDEX(価格設定!$E$5:$R$1048576,MATCH($Q286,価格設定!B$5:B$1048576,0),MATCH($AW286,価格設定!E$1:X$1,1))),J286),"")</f>
        <v/>
      </c>
      <c r="U286" s="126" t="str">
        <f t="shared" si="517"/>
        <v/>
      </c>
      <c r="V286" s="132" t="str">
        <f t="shared" si="518"/>
        <v/>
      </c>
      <c r="W286" s="127" t="str">
        <f>IFERROR(IF(OR(T286="",T286&lt;0),"",IFERROR(INDEX(価格設定!E$2:X$3,IF(AND(K286=$K$1,$K$1&lt;&gt;""),ROW(価格設定!$D$3)-1,MATCH(INDEX(価格設定!$D$5:$D$1048576,MATCH(Q286,価格設定!$B$5:$B$1048576,0),0),価格設定!$D$2:$D$3,0)),MATCH($AW286,価格設定!E$1:X$1,1)),INDEX(価格設定!E$2:X$2,0,MATCH($AW286,価格設定!E$1:X$1,1)))),"")</f>
        <v/>
      </c>
      <c r="X286" s="126" t="str">
        <f t="shared" si="509"/>
        <v/>
      </c>
      <c r="Y286" s="128" t="str">
        <f t="shared" si="519"/>
        <v/>
      </c>
      <c r="Z286" s="126" t="str">
        <f t="shared" si="520"/>
        <v/>
      </c>
      <c r="AA286" s="129" t="str">
        <f t="shared" si="521"/>
        <v/>
      </c>
      <c r="AB286" s="126" t="str">
        <f t="shared" si="522"/>
        <v/>
      </c>
      <c r="AC286" s="280" t="str">
        <f t="shared" si="523"/>
        <v/>
      </c>
      <c r="AD286" s="15"/>
      <c r="AE286" s="204" t="str">
        <f>IF(AF286="","",COUNT($AF$3:AF286))</f>
        <v/>
      </c>
      <c r="AF286" s="206" t="str">
        <f t="shared" si="524"/>
        <v/>
      </c>
      <c r="AG286" s="204" t="str">
        <f t="shared" si="525"/>
        <v/>
      </c>
      <c r="AH286" s="204" t="str">
        <f t="shared" si="526"/>
        <v/>
      </c>
      <c r="AI286" s="287"/>
      <c r="AJ286" s="15"/>
      <c r="AK286" s="138" t="str">
        <f t="shared" si="527"/>
        <v/>
      </c>
      <c r="AL286" s="131" t="str">
        <f t="shared" si="528"/>
        <v/>
      </c>
      <c r="AM286" s="131" t="str">
        <f t="shared" si="529"/>
        <v/>
      </c>
      <c r="AN286" s="313" t="str">
        <f t="shared" si="530"/>
        <v/>
      </c>
      <c r="AO286" s="316" t="str">
        <f t="shared" si="531"/>
        <v/>
      </c>
      <c r="AP286" s="18"/>
      <c r="AQ286" s="3" t="str">
        <f>IF(F286="","",MAX($AQ$3:AQ285)+1)</f>
        <v/>
      </c>
      <c r="AR286" s="3" t="str">
        <f>IF(OR(AQ286="",BB286=""),"",MAX($AR$3:AR285)+1)</f>
        <v/>
      </c>
      <c r="AS286" s="3" t="str">
        <f>IF(CQ286="","",RANK(CQ286,CQ$3:CQ$1048576,1)+COUNTIF($CQ$3:CQ286,CQ286)-1)</f>
        <v/>
      </c>
      <c r="AT286" s="21" t="str">
        <f>IF(C286="",IF(OR(AND($H286&lt;&gt;"",C286=""),AND($F285=$F286,$AZ286&lt;&gt;""),COUNTA($H$3:$H$1048576,#REF!,$F$3:$F$1048576)&gt;COUNTA($H$3:$H286,#REF!,$F$3:$F286),$AZ286&lt;&gt;""),INDEX(AT$3:AT$1048576,MATCH(MAX($AQ$3:$AQ285),$AQ$3:$AQ$1048576,0),0),""),C286)</f>
        <v/>
      </c>
      <c r="AU286" s="21" t="str">
        <f>IF(D286="",IF(OR(AND($H286&lt;&gt;"",D286=""),AND($F285=$F286,$AZ286&lt;&gt;""),COUNTA($H$3:$H$1048576,#REF!,$F$3:$F$1048576)&gt;COUNTA($H$3:$H286,#REF!,$F$3:$F286),$AZ286&lt;&gt;""),INDEX(AU$3:AU$1048576,MATCH(MAX($AQ$3:$AQ285),$AQ$3:$AQ$1048576,0),0),""),D286)</f>
        <v/>
      </c>
      <c r="AV286" s="21" t="str">
        <f>IF(E286="",IF(OR(AND($H286&lt;&gt;"",E286=""),AND($F285=$F286,$AZ286&lt;&gt;""),COUNTA($H$3:$H$1048576,#REF!,$F$3:$F$1048576)&gt;COUNTA($H$3:$H286,#REF!,$F$3:$F286),$AZ286&lt;&gt;""),INDEX(AV$3:AV$1048576,MATCH(MAX($AQ$3:$AQ285),$AQ$3:$AQ$1048576,0),0),""),E286)</f>
        <v/>
      </c>
      <c r="AW286" s="24" t="str">
        <f t="shared" si="532"/>
        <v/>
      </c>
      <c r="AX286" s="13" t="str">
        <f t="shared" si="533"/>
        <v/>
      </c>
      <c r="AY286" s="4" t="str">
        <f t="shared" si="534"/>
        <v/>
      </c>
      <c r="AZ286" s="4" t="str">
        <f>IF(AX286="",IF(OR(AND(H286&lt;&gt;"",F286=""),COUNTA($H$3:$H$1048576)&gt;COUNTA($H$3:$H286)),INDEX(AX$3:AX286,MATCH(MAX($AQ$3:AQ286),AQ$3:AQ286,0),0),""),AX286)</f>
        <v/>
      </c>
      <c r="BA286" s="4" t="str">
        <f>IF(AY286="",IF(AND(H286&lt;&gt;"",F286=""),INDEX(AY$3:AY286,MATCH(MAX($AQ$3:AQ286),AQ$3:AQ286,0),0),""),AY286)</f>
        <v/>
      </c>
      <c r="BB286" s="82" t="str">
        <f>IF(BC286="","",RANK(BC286,BC$3:BC$1048576,1)+COUNTIF($BC$3:BC286,BC286)-1)</f>
        <v/>
      </c>
      <c r="BC286" s="139" t="str">
        <f t="shared" si="535"/>
        <v/>
      </c>
      <c r="BD286" s="46" t="str">
        <f t="shared" si="536"/>
        <v/>
      </c>
      <c r="BE286" s="46" t="str">
        <f t="shared" si="537"/>
        <v/>
      </c>
      <c r="BF286" s="46" t="str">
        <f t="shared" si="538"/>
        <v/>
      </c>
      <c r="BG286" s="4" t="str">
        <f t="shared" si="539"/>
        <v/>
      </c>
      <c r="BH286" s="180" t="str">
        <f t="shared" si="540"/>
        <v/>
      </c>
      <c r="BI286" s="16" t="str">
        <f t="shared" si="541"/>
        <v/>
      </c>
      <c r="BJ286" s="52" t="str">
        <f>IF(BI286="","",IF(W286="","",IF(AND(K286=$K$1,$K$1&lt;&gt;""),$BT$2,IFERROR(IF(INDEX(価格設定!$D$5:$D$1048576,MATCH(Q286,価格設定!$B$5:$B$1048576,0),0)=価格設定!$D$3,$BT$2,$BS$2),$BS$2))))</f>
        <v/>
      </c>
      <c r="BK286" s="16" t="str">
        <f>IF(BI286="","",IF(COUNTIF($BI$3:BI286,BI286)=1,1,IF(AND(BI285=BI286,BH286=""),BK285,COUNTIF($BH$3:BH286,BH286))))</f>
        <v/>
      </c>
      <c r="BL286" s="52" t="str">
        <f t="shared" si="542"/>
        <v/>
      </c>
      <c r="BM286" s="52" t="str">
        <f t="shared" si="543"/>
        <v/>
      </c>
      <c r="BN286" s="119" t="str">
        <f t="shared" si="544"/>
        <v/>
      </c>
      <c r="BO286" s="119" t="str">
        <f t="shared" si="545"/>
        <v/>
      </c>
      <c r="BP286" s="17" t="str">
        <f t="shared" si="546"/>
        <v/>
      </c>
      <c r="BQ286" s="17" t="str">
        <f t="shared" si="547"/>
        <v/>
      </c>
      <c r="BR286" s="17" t="str">
        <f>IF(OR(BP286="",COUNTIF($BO$3:BO286,BO286)&lt;&gt;1),"",SUMIF(BO$3:BO$1048576,BO286,BP$3:BP$1048576))</f>
        <v/>
      </c>
      <c r="BS286" s="17" t="str">
        <f t="shared" si="548"/>
        <v/>
      </c>
      <c r="BT286" s="17" t="str">
        <f t="shared" si="549"/>
        <v/>
      </c>
      <c r="BU286" s="17" t="str">
        <f t="shared" si="550"/>
        <v/>
      </c>
      <c r="BV286" s="24" t="str">
        <f t="shared" si="551"/>
        <v/>
      </c>
      <c r="BW286" s="24" t="str">
        <f t="shared" si="552"/>
        <v/>
      </c>
      <c r="BX286" s="24" t="str">
        <f t="shared" si="553"/>
        <v/>
      </c>
      <c r="BY286" s="26" t="str">
        <f t="shared" si="554"/>
        <v/>
      </c>
      <c r="BZ286" s="26" t="str">
        <f t="shared" si="555"/>
        <v/>
      </c>
      <c r="CA286" s="26" t="str">
        <f t="shared" si="556"/>
        <v/>
      </c>
      <c r="CB286" s="66" t="str">
        <f t="shared" si="557"/>
        <v/>
      </c>
      <c r="CC286" s="65" t="str">
        <f t="shared" si="558"/>
        <v/>
      </c>
      <c r="CD286" s="26" t="str">
        <f t="shared" si="559"/>
        <v/>
      </c>
      <c r="CE286" s="26" t="str">
        <f t="shared" si="560"/>
        <v/>
      </c>
      <c r="CF286" s="193" t="str">
        <f t="shared" si="561"/>
        <v/>
      </c>
      <c r="CG286" s="193" t="str">
        <f t="shared" si="562"/>
        <v/>
      </c>
      <c r="CH286" s="26" t="str">
        <f t="shared" si="563"/>
        <v/>
      </c>
      <c r="CI286" s="26" t="str">
        <f t="shared" si="564"/>
        <v/>
      </c>
      <c r="CJ286" s="65" t="str">
        <f t="shared" si="565"/>
        <v/>
      </c>
      <c r="CK286" s="65" t="str">
        <f t="shared" si="566"/>
        <v/>
      </c>
      <c r="CL286" s="64" t="str">
        <f t="shared" si="567"/>
        <v/>
      </c>
      <c r="CM286" s="64" t="str">
        <f t="shared" si="568"/>
        <v/>
      </c>
      <c r="CN286" s="65" t="str">
        <f t="shared" si="569"/>
        <v/>
      </c>
      <c r="CP286" s="63" t="str">
        <f>IF(BH286="","",MAX($CP$3:CP285)+1)</f>
        <v/>
      </c>
      <c r="CQ286" s="24" t="str">
        <f t="shared" si="570"/>
        <v/>
      </c>
      <c r="CR286" s="24" t="str">
        <f t="shared" si="571"/>
        <v/>
      </c>
      <c r="CS286" s="24" t="str">
        <f t="shared" si="572"/>
        <v/>
      </c>
      <c r="CT286" s="58" t="str">
        <f>IF(BO286="","",COUNTIF($BO$3:BO286,BO286)&amp;"@"&amp;BO286)</f>
        <v/>
      </c>
      <c r="CU286" s="16" t="str">
        <f t="shared" si="510"/>
        <v/>
      </c>
      <c r="CV286" s="63" t="str">
        <f t="shared" si="573"/>
        <v/>
      </c>
      <c r="CW286" s="16" t="str">
        <f t="shared" si="574"/>
        <v/>
      </c>
      <c r="CX286" s="16" t="str">
        <f t="shared" si="575"/>
        <v/>
      </c>
      <c r="CY286" s="16" t="str">
        <f t="shared" si="576"/>
        <v/>
      </c>
      <c r="CZ286" s="85" t="str">
        <f t="shared" si="577"/>
        <v/>
      </c>
      <c r="DA286" s="16" t="str">
        <f t="shared" si="578"/>
        <v/>
      </c>
      <c r="DB286" s="16" t="str">
        <f t="shared" si="579"/>
        <v/>
      </c>
      <c r="DC286" s="28" t="str">
        <f>IF(CP286="","",$DC$1&amp;(INDEX(価格設定!D$1:XFD$3,ROW(価格設定!$D$3),MATCH($AW286,価格設定!D$1:XFD$1,1))*100)&amp;"%")</f>
        <v/>
      </c>
      <c r="DD286" s="28" t="str">
        <f>IF(CP286="","",$DD$1&amp;(INDEX(価格設定!D$1:XFD$3,ROW(価格設定!$D$2),MATCH($AW286,価格設定!D$1:XFD$1,1))*100)&amp;"%")</f>
        <v/>
      </c>
      <c r="DE286" s="29" t="str">
        <f t="shared" si="580"/>
        <v/>
      </c>
      <c r="DG286" s="58" t="str">
        <f t="shared" si="581"/>
        <v/>
      </c>
      <c r="DH286" s="58" t="str">
        <f t="shared" si="582"/>
        <v/>
      </c>
      <c r="DI286" s="58" t="str">
        <f t="shared" si="583"/>
        <v/>
      </c>
      <c r="DJ286" s="85" t="str">
        <f t="shared" si="584"/>
        <v/>
      </c>
      <c r="DL286" s="58" t="str">
        <f>IF(COUNTIF(DG$3:DG$1048576,DG286)=COUNTIF($DG$3:$DG286,DG286),DG286,"")</f>
        <v/>
      </c>
      <c r="DM286" s="85" t="str">
        <f t="shared" si="585"/>
        <v/>
      </c>
      <c r="DN286" s="85" t="str">
        <f t="shared" si="511"/>
        <v/>
      </c>
      <c r="DO286" s="85" t="str">
        <f t="shared" si="511"/>
        <v/>
      </c>
      <c r="DP286" s="303"/>
      <c r="DQ286" s="17" t="str">
        <f t="shared" si="512"/>
        <v/>
      </c>
      <c r="DR286" s="17" t="str">
        <f t="shared" si="513"/>
        <v/>
      </c>
      <c r="DS286" s="17" t="str">
        <f t="shared" si="514"/>
        <v/>
      </c>
      <c r="DU286" s="16" t="str">
        <f t="shared" si="586"/>
        <v/>
      </c>
      <c r="DV286" s="16" t="str">
        <f>IF(DU286="","",COUNT($DU$3:DU286))</f>
        <v/>
      </c>
      <c r="DW286" s="16" t="str">
        <f t="shared" si="587"/>
        <v/>
      </c>
      <c r="DX286" s="16" t="str">
        <f t="shared" si="588"/>
        <v/>
      </c>
      <c r="DY286" s="16" t="str">
        <f>IF(DZ286="","",COUNTIF(DZ$3:DZ286,DZ286))</f>
        <v/>
      </c>
      <c r="DZ286" s="16" t="str">
        <f t="shared" si="589"/>
        <v/>
      </c>
      <c r="EA286" s="16" t="str">
        <f t="shared" si="590"/>
        <v/>
      </c>
      <c r="EB286" s="16" t="str">
        <f t="shared" si="591"/>
        <v/>
      </c>
      <c r="EC286" s="16" t="str">
        <f t="shared" si="592"/>
        <v/>
      </c>
      <c r="ED286" s="16" t="str">
        <f t="shared" si="593"/>
        <v/>
      </c>
      <c r="EE286" s="16" t="str">
        <f t="shared" si="594"/>
        <v/>
      </c>
      <c r="EF286" s="16" t="str">
        <f t="shared" si="595"/>
        <v/>
      </c>
      <c r="EG286" s="16" t="str">
        <f t="shared" si="596"/>
        <v/>
      </c>
      <c r="EH286" s="16" t="str">
        <f t="shared" si="597"/>
        <v/>
      </c>
      <c r="EI286" s="16" t="str">
        <f t="shared" si="598"/>
        <v/>
      </c>
      <c r="EJ286" s="16" t="str">
        <f t="shared" si="599"/>
        <v/>
      </c>
      <c r="EK286" s="16" t="str">
        <f t="shared" si="600"/>
        <v/>
      </c>
      <c r="EL286" s="58" t="str">
        <f t="shared" si="601"/>
        <v/>
      </c>
      <c r="EM286" s="58" t="str">
        <f>IF(OR($DZ286="",CR286=""),IF($EL286="","",$EL286),IF(OR(CR286="なし",CR286=0),領収書!$H$1,CR286))</f>
        <v/>
      </c>
      <c r="EN286" s="58" t="str">
        <f>IF(OR($DZ286="",CS286=""),IF($EL286="","",$EL286),IF(OR(CS286="なし",CS286=0),入力!$EN$1,CS286))</f>
        <v/>
      </c>
      <c r="EO286" s="63" t="str">
        <f t="shared" si="602"/>
        <v/>
      </c>
      <c r="EP286" s="63" t="str">
        <f t="shared" si="603"/>
        <v/>
      </c>
      <c r="ER286" s="16" t="str">
        <f>IF(AND(COUNTIF($ET$3:ET286,ET286)=1,ET286&lt;&gt;""),MAX($ER$3:ER285)+1,"")</f>
        <v/>
      </c>
      <c r="ES286" s="16" t="str">
        <f>IF(価格設定!B288="","",価格設定!B288)</f>
        <v/>
      </c>
      <c r="ET286" s="16" t="str">
        <f>IF(価格設定!C288="","",価格設定!C288)</f>
        <v/>
      </c>
      <c r="EV286" s="16" t="str">
        <f t="shared" si="515"/>
        <v/>
      </c>
      <c r="EW286" s="16" t="str">
        <f t="shared" si="604"/>
        <v/>
      </c>
    </row>
    <row r="287" spans="1:153" ht="30" customHeight="1" x14ac:dyDescent="0.2">
      <c r="A287" s="225"/>
      <c r="B287" s="212"/>
      <c r="C287" s="221"/>
      <c r="D287" s="164"/>
      <c r="E287" s="165"/>
      <c r="F287" s="166"/>
      <c r="G287" s="167"/>
      <c r="H287" s="179"/>
      <c r="I287" s="306"/>
      <c r="J287" s="169"/>
      <c r="K287" s="179"/>
      <c r="L287" s="186"/>
      <c r="M287" s="186"/>
      <c r="N287" s="168"/>
      <c r="O287" s="170"/>
      <c r="P287" s="212"/>
      <c r="Q287" s="179" t="str">
        <f>IFERROR(IF(H287="","",IFERROR(INDEX(価格設定!$B$5:$B$1048576,MATCH(H287,価格設定!$B$5:$B$1048576,0),0),INDEX(価格設定!$B$5:$B$1048576,MATCH("*"&amp;H287&amp;"*",価格設定!$B$5:$B$1048576,0),0))),H287)</f>
        <v/>
      </c>
      <c r="R287" s="250" t="str">
        <f>IFERROR(IF(Q287="",IF(K287="","",K287),IF(K287="",IF(INDEX(価格設定!$C$5:$C$1048576,MATCH(Q287,価格設定!$B$5:$B$1048576,0),0)=0,"",INDEX(価格設定!$C$5:$C$1048576,MATCH(Q287,価格設定!$B$5:$B$1048576,0),0)),IF(K287="なし","",K287))),"")</f>
        <v/>
      </c>
      <c r="S287" s="308" t="str">
        <f t="shared" si="516"/>
        <v/>
      </c>
      <c r="T287" s="126" t="str">
        <f>IFERROR(IF(J287="",IF(INDEX(価格設定!$E$5:$R$1048576,MATCH($Q287,価格設定!B$5:B$1048576,0),MATCH($AW287,価格設定!E$1:X$1,1))=0,"",INDEX(価格設定!$E$5:$R$1048576,MATCH($Q287,価格設定!B$5:B$1048576,0),MATCH($AW287,価格設定!E$1:X$1,1))),J287),"")</f>
        <v/>
      </c>
      <c r="U287" s="126" t="str">
        <f t="shared" si="517"/>
        <v/>
      </c>
      <c r="V287" s="132" t="str">
        <f t="shared" si="518"/>
        <v/>
      </c>
      <c r="W287" s="127" t="str">
        <f>IFERROR(IF(OR(T287="",T287&lt;0),"",IFERROR(INDEX(価格設定!E$2:X$3,IF(AND(K287=$K$1,$K$1&lt;&gt;""),ROW(価格設定!$D$3)-1,MATCH(INDEX(価格設定!$D$5:$D$1048576,MATCH(Q287,価格設定!$B$5:$B$1048576,0),0),価格設定!$D$2:$D$3,0)),MATCH($AW287,価格設定!E$1:X$1,1)),INDEX(価格設定!E$2:X$2,0,MATCH($AW287,価格設定!E$1:X$1,1)))),"")</f>
        <v/>
      </c>
      <c r="X287" s="126" t="str">
        <f t="shared" si="509"/>
        <v/>
      </c>
      <c r="Y287" s="128" t="str">
        <f t="shared" si="519"/>
        <v/>
      </c>
      <c r="Z287" s="126" t="str">
        <f t="shared" si="520"/>
        <v/>
      </c>
      <c r="AA287" s="129" t="str">
        <f t="shared" si="521"/>
        <v/>
      </c>
      <c r="AB287" s="126" t="str">
        <f t="shared" si="522"/>
        <v/>
      </c>
      <c r="AC287" s="280" t="str">
        <f t="shared" si="523"/>
        <v/>
      </c>
      <c r="AD287" s="15"/>
      <c r="AE287" s="204" t="str">
        <f>IF(AF287="","",COUNT($AF$3:AF287))</f>
        <v/>
      </c>
      <c r="AF287" s="206" t="str">
        <f t="shared" si="524"/>
        <v/>
      </c>
      <c r="AG287" s="204" t="str">
        <f t="shared" si="525"/>
        <v/>
      </c>
      <c r="AH287" s="204" t="str">
        <f t="shared" si="526"/>
        <v/>
      </c>
      <c r="AI287" s="287"/>
      <c r="AJ287" s="15"/>
      <c r="AK287" s="138" t="str">
        <f t="shared" si="527"/>
        <v/>
      </c>
      <c r="AL287" s="131" t="str">
        <f t="shared" si="528"/>
        <v/>
      </c>
      <c r="AM287" s="131" t="str">
        <f t="shared" si="529"/>
        <v/>
      </c>
      <c r="AN287" s="313" t="str">
        <f t="shared" si="530"/>
        <v/>
      </c>
      <c r="AO287" s="316" t="str">
        <f t="shared" si="531"/>
        <v/>
      </c>
      <c r="AP287" s="18"/>
      <c r="AQ287" s="3" t="str">
        <f>IF(F287="","",MAX($AQ$3:AQ286)+1)</f>
        <v/>
      </c>
      <c r="AR287" s="3" t="str">
        <f>IF(OR(AQ287="",BB287=""),"",MAX($AR$3:AR286)+1)</f>
        <v/>
      </c>
      <c r="AS287" s="3" t="str">
        <f>IF(CQ287="","",RANK(CQ287,CQ$3:CQ$1048576,1)+COUNTIF($CQ$3:CQ287,CQ287)-1)</f>
        <v/>
      </c>
      <c r="AT287" s="21" t="str">
        <f>IF(C287="",IF(OR(AND($H287&lt;&gt;"",C287=""),AND($F286=$F287,$AZ287&lt;&gt;""),COUNTA($H$3:$H$1048576,#REF!,$F$3:$F$1048576)&gt;COUNTA($H$3:$H287,#REF!,$F$3:$F287),$AZ287&lt;&gt;""),INDEX(AT$3:AT$1048576,MATCH(MAX($AQ$3:$AQ286),$AQ$3:$AQ$1048576,0),0),""),C287)</f>
        <v/>
      </c>
      <c r="AU287" s="21" t="str">
        <f>IF(D287="",IF(OR(AND($H287&lt;&gt;"",D287=""),AND($F286=$F287,$AZ287&lt;&gt;""),COUNTA($H$3:$H$1048576,#REF!,$F$3:$F$1048576)&gt;COUNTA($H$3:$H287,#REF!,$F$3:$F287),$AZ287&lt;&gt;""),INDEX(AU$3:AU$1048576,MATCH(MAX($AQ$3:$AQ286),$AQ$3:$AQ$1048576,0),0),""),D287)</f>
        <v/>
      </c>
      <c r="AV287" s="21" t="str">
        <f>IF(E287="",IF(OR(AND($H287&lt;&gt;"",E287=""),AND($F286=$F287,$AZ287&lt;&gt;""),COUNTA($H$3:$H$1048576,#REF!,$F$3:$F$1048576)&gt;COUNTA($H$3:$H287,#REF!,$F$3:$F287),$AZ287&lt;&gt;""),INDEX(AV$3:AV$1048576,MATCH(MAX($AQ$3:$AQ286),$AQ$3:$AQ$1048576,0),0),""),E287)</f>
        <v/>
      </c>
      <c r="AW287" s="24" t="str">
        <f t="shared" si="532"/>
        <v/>
      </c>
      <c r="AX287" s="13" t="str">
        <f t="shared" si="533"/>
        <v/>
      </c>
      <c r="AY287" s="4" t="str">
        <f t="shared" si="534"/>
        <v/>
      </c>
      <c r="AZ287" s="4" t="str">
        <f>IF(AX287="",IF(OR(AND(H287&lt;&gt;"",F287=""),COUNTA($H$3:$H$1048576)&gt;COUNTA($H$3:$H287)),INDEX(AX$3:AX287,MATCH(MAX($AQ$3:AQ287),AQ$3:AQ287,0),0),""),AX287)</f>
        <v/>
      </c>
      <c r="BA287" s="4" t="str">
        <f>IF(AY287="",IF(AND(H287&lt;&gt;"",F287=""),INDEX(AY$3:AY287,MATCH(MAX($AQ$3:AQ287),AQ$3:AQ287,0),0),""),AY287)</f>
        <v/>
      </c>
      <c r="BB287" s="82" t="str">
        <f>IF(BC287="","",RANK(BC287,BC$3:BC$1048576,1)+COUNTIF($BC$3:BC287,BC287)-1)</f>
        <v/>
      </c>
      <c r="BC287" s="139" t="str">
        <f t="shared" si="535"/>
        <v/>
      </c>
      <c r="BD287" s="46" t="str">
        <f t="shared" si="536"/>
        <v/>
      </c>
      <c r="BE287" s="46" t="str">
        <f t="shared" si="537"/>
        <v/>
      </c>
      <c r="BF287" s="46" t="str">
        <f t="shared" si="538"/>
        <v/>
      </c>
      <c r="BG287" s="4" t="str">
        <f t="shared" si="539"/>
        <v/>
      </c>
      <c r="BH287" s="180" t="str">
        <f t="shared" si="540"/>
        <v/>
      </c>
      <c r="BI287" s="16" t="str">
        <f t="shared" si="541"/>
        <v/>
      </c>
      <c r="BJ287" s="52" t="str">
        <f>IF(BI287="","",IF(W287="","",IF(AND(K287=$K$1,$K$1&lt;&gt;""),$BT$2,IFERROR(IF(INDEX(価格設定!$D$5:$D$1048576,MATCH(Q287,価格設定!$B$5:$B$1048576,0),0)=価格設定!$D$3,$BT$2,$BS$2),$BS$2))))</f>
        <v/>
      </c>
      <c r="BK287" s="16" t="str">
        <f>IF(BI287="","",IF(COUNTIF($BI$3:BI287,BI287)=1,1,IF(AND(BI286=BI287,BH287=""),BK286,COUNTIF($BH$3:BH287,BH287))))</f>
        <v/>
      </c>
      <c r="BL287" s="52" t="str">
        <f t="shared" si="542"/>
        <v/>
      </c>
      <c r="BM287" s="52" t="str">
        <f t="shared" si="543"/>
        <v/>
      </c>
      <c r="BN287" s="119" t="str">
        <f t="shared" si="544"/>
        <v/>
      </c>
      <c r="BO287" s="119" t="str">
        <f t="shared" si="545"/>
        <v/>
      </c>
      <c r="BP287" s="17" t="str">
        <f t="shared" si="546"/>
        <v/>
      </c>
      <c r="BQ287" s="17" t="str">
        <f t="shared" si="547"/>
        <v/>
      </c>
      <c r="BR287" s="17" t="str">
        <f>IF(OR(BP287="",COUNTIF($BO$3:BO287,BO287)&lt;&gt;1),"",SUMIF(BO$3:BO$1048576,BO287,BP$3:BP$1048576))</f>
        <v/>
      </c>
      <c r="BS287" s="17" t="str">
        <f t="shared" si="548"/>
        <v/>
      </c>
      <c r="BT287" s="17" t="str">
        <f t="shared" si="549"/>
        <v/>
      </c>
      <c r="BU287" s="17" t="str">
        <f t="shared" si="550"/>
        <v/>
      </c>
      <c r="BV287" s="24" t="str">
        <f t="shared" si="551"/>
        <v/>
      </c>
      <c r="BW287" s="24" t="str">
        <f t="shared" si="552"/>
        <v/>
      </c>
      <c r="BX287" s="24" t="str">
        <f t="shared" si="553"/>
        <v/>
      </c>
      <c r="BY287" s="26" t="str">
        <f t="shared" si="554"/>
        <v/>
      </c>
      <c r="BZ287" s="26" t="str">
        <f t="shared" si="555"/>
        <v/>
      </c>
      <c r="CA287" s="26" t="str">
        <f t="shared" si="556"/>
        <v/>
      </c>
      <c r="CB287" s="66" t="str">
        <f t="shared" si="557"/>
        <v/>
      </c>
      <c r="CC287" s="65" t="str">
        <f t="shared" si="558"/>
        <v/>
      </c>
      <c r="CD287" s="26" t="str">
        <f t="shared" si="559"/>
        <v/>
      </c>
      <c r="CE287" s="26" t="str">
        <f t="shared" si="560"/>
        <v/>
      </c>
      <c r="CF287" s="193" t="str">
        <f t="shared" si="561"/>
        <v/>
      </c>
      <c r="CG287" s="193" t="str">
        <f t="shared" si="562"/>
        <v/>
      </c>
      <c r="CH287" s="26" t="str">
        <f t="shared" si="563"/>
        <v/>
      </c>
      <c r="CI287" s="26" t="str">
        <f t="shared" si="564"/>
        <v/>
      </c>
      <c r="CJ287" s="65" t="str">
        <f t="shared" si="565"/>
        <v/>
      </c>
      <c r="CK287" s="65" t="str">
        <f t="shared" si="566"/>
        <v/>
      </c>
      <c r="CL287" s="64" t="str">
        <f t="shared" si="567"/>
        <v/>
      </c>
      <c r="CM287" s="64" t="str">
        <f t="shared" si="568"/>
        <v/>
      </c>
      <c r="CN287" s="65" t="str">
        <f t="shared" si="569"/>
        <v/>
      </c>
      <c r="CP287" s="63" t="str">
        <f>IF(BH287="","",MAX($CP$3:CP286)+1)</f>
        <v/>
      </c>
      <c r="CQ287" s="24" t="str">
        <f t="shared" si="570"/>
        <v/>
      </c>
      <c r="CR287" s="24" t="str">
        <f t="shared" si="571"/>
        <v/>
      </c>
      <c r="CS287" s="24" t="str">
        <f t="shared" si="572"/>
        <v/>
      </c>
      <c r="CT287" s="58" t="str">
        <f>IF(BO287="","",COUNTIF($BO$3:BO287,BO287)&amp;"@"&amp;BO287)</f>
        <v/>
      </c>
      <c r="CU287" s="16" t="str">
        <f t="shared" si="510"/>
        <v/>
      </c>
      <c r="CV287" s="63" t="str">
        <f t="shared" si="573"/>
        <v/>
      </c>
      <c r="CW287" s="16" t="str">
        <f t="shared" si="574"/>
        <v/>
      </c>
      <c r="CX287" s="16" t="str">
        <f t="shared" si="575"/>
        <v/>
      </c>
      <c r="CY287" s="16" t="str">
        <f t="shared" si="576"/>
        <v/>
      </c>
      <c r="CZ287" s="85" t="str">
        <f t="shared" si="577"/>
        <v/>
      </c>
      <c r="DA287" s="16" t="str">
        <f t="shared" si="578"/>
        <v/>
      </c>
      <c r="DB287" s="16" t="str">
        <f t="shared" si="579"/>
        <v/>
      </c>
      <c r="DC287" s="28" t="str">
        <f>IF(CP287="","",$DC$1&amp;(INDEX(価格設定!D$1:XFD$3,ROW(価格設定!$D$3),MATCH($AW287,価格設定!D$1:XFD$1,1))*100)&amp;"%")</f>
        <v/>
      </c>
      <c r="DD287" s="28" t="str">
        <f>IF(CP287="","",$DD$1&amp;(INDEX(価格設定!D$1:XFD$3,ROW(価格設定!$D$2),MATCH($AW287,価格設定!D$1:XFD$1,1))*100)&amp;"%")</f>
        <v/>
      </c>
      <c r="DE287" s="29" t="str">
        <f t="shared" si="580"/>
        <v/>
      </c>
      <c r="DG287" s="58" t="str">
        <f t="shared" si="581"/>
        <v/>
      </c>
      <c r="DH287" s="58" t="str">
        <f t="shared" si="582"/>
        <v/>
      </c>
      <c r="DI287" s="58" t="str">
        <f t="shared" si="583"/>
        <v/>
      </c>
      <c r="DJ287" s="85" t="str">
        <f t="shared" si="584"/>
        <v/>
      </c>
      <c r="DL287" s="58" t="str">
        <f>IF(COUNTIF(DG$3:DG$1048576,DG287)=COUNTIF($DG$3:$DG287,DG287),DG287,"")</f>
        <v/>
      </c>
      <c r="DM287" s="85" t="str">
        <f t="shared" si="585"/>
        <v/>
      </c>
      <c r="DN287" s="85" t="str">
        <f t="shared" si="511"/>
        <v/>
      </c>
      <c r="DO287" s="85" t="str">
        <f t="shared" si="511"/>
        <v/>
      </c>
      <c r="DP287" s="303"/>
      <c r="DQ287" s="17" t="str">
        <f t="shared" si="512"/>
        <v/>
      </c>
      <c r="DR287" s="17" t="str">
        <f t="shared" si="513"/>
        <v/>
      </c>
      <c r="DS287" s="17" t="str">
        <f t="shared" si="514"/>
        <v/>
      </c>
      <c r="DU287" s="16" t="str">
        <f t="shared" si="586"/>
        <v/>
      </c>
      <c r="DV287" s="16" t="str">
        <f>IF(DU287="","",COUNT($DU$3:DU287))</f>
        <v/>
      </c>
      <c r="DW287" s="16" t="str">
        <f t="shared" si="587"/>
        <v/>
      </c>
      <c r="DX287" s="16" t="str">
        <f t="shared" si="588"/>
        <v/>
      </c>
      <c r="DY287" s="16" t="str">
        <f>IF(DZ287="","",COUNTIF(DZ$3:DZ287,DZ287))</f>
        <v/>
      </c>
      <c r="DZ287" s="16" t="str">
        <f t="shared" si="589"/>
        <v/>
      </c>
      <c r="EA287" s="16" t="str">
        <f t="shared" si="590"/>
        <v/>
      </c>
      <c r="EB287" s="16" t="str">
        <f t="shared" si="591"/>
        <v/>
      </c>
      <c r="EC287" s="16" t="str">
        <f t="shared" si="592"/>
        <v/>
      </c>
      <c r="ED287" s="16" t="str">
        <f t="shared" si="593"/>
        <v/>
      </c>
      <c r="EE287" s="16" t="str">
        <f t="shared" si="594"/>
        <v/>
      </c>
      <c r="EF287" s="16" t="str">
        <f t="shared" si="595"/>
        <v/>
      </c>
      <c r="EG287" s="16" t="str">
        <f t="shared" si="596"/>
        <v/>
      </c>
      <c r="EH287" s="16" t="str">
        <f t="shared" si="597"/>
        <v/>
      </c>
      <c r="EI287" s="16" t="str">
        <f t="shared" si="598"/>
        <v/>
      </c>
      <c r="EJ287" s="16" t="str">
        <f t="shared" si="599"/>
        <v/>
      </c>
      <c r="EK287" s="16" t="str">
        <f t="shared" si="600"/>
        <v/>
      </c>
      <c r="EL287" s="58" t="str">
        <f t="shared" si="601"/>
        <v/>
      </c>
      <c r="EM287" s="58" t="str">
        <f>IF(OR($DZ287="",CR287=""),IF($EL287="","",$EL287),IF(OR(CR287="なし",CR287=0),領収書!$H$1,CR287))</f>
        <v/>
      </c>
      <c r="EN287" s="58" t="str">
        <f>IF(OR($DZ287="",CS287=""),IF($EL287="","",$EL287),IF(OR(CS287="なし",CS287=0),入力!$EN$1,CS287))</f>
        <v/>
      </c>
      <c r="EO287" s="63" t="str">
        <f t="shared" si="602"/>
        <v/>
      </c>
      <c r="EP287" s="63" t="str">
        <f t="shared" si="603"/>
        <v/>
      </c>
      <c r="ER287" s="16" t="str">
        <f>IF(AND(COUNTIF($ET$3:ET287,ET287)=1,ET287&lt;&gt;""),MAX($ER$3:ER286)+1,"")</f>
        <v/>
      </c>
      <c r="ES287" s="16" t="str">
        <f>IF(価格設定!B289="","",価格設定!B289)</f>
        <v/>
      </c>
      <c r="ET287" s="16" t="str">
        <f>IF(価格設定!C289="","",価格設定!C289)</f>
        <v/>
      </c>
      <c r="EV287" s="16" t="str">
        <f t="shared" si="515"/>
        <v/>
      </c>
      <c r="EW287" s="16" t="str">
        <f t="shared" si="604"/>
        <v/>
      </c>
    </row>
    <row r="288" spans="1:153" ht="30" customHeight="1" x14ac:dyDescent="0.2">
      <c r="A288" s="225"/>
      <c r="B288" s="212"/>
      <c r="C288" s="221"/>
      <c r="D288" s="164"/>
      <c r="E288" s="165"/>
      <c r="F288" s="166"/>
      <c r="G288" s="167"/>
      <c r="H288" s="179"/>
      <c r="I288" s="306"/>
      <c r="J288" s="169"/>
      <c r="K288" s="179"/>
      <c r="L288" s="186"/>
      <c r="M288" s="186"/>
      <c r="N288" s="168"/>
      <c r="O288" s="170"/>
      <c r="P288" s="212"/>
      <c r="Q288" s="179" t="str">
        <f>IFERROR(IF(H288="","",IFERROR(INDEX(価格設定!$B$5:$B$1048576,MATCH(H288,価格設定!$B$5:$B$1048576,0),0),INDEX(価格設定!$B$5:$B$1048576,MATCH("*"&amp;H288&amp;"*",価格設定!$B$5:$B$1048576,0),0))),H288)</f>
        <v/>
      </c>
      <c r="R288" s="250" t="str">
        <f>IFERROR(IF(Q288="",IF(K288="","",K288),IF(K288="",IF(INDEX(価格設定!$C$5:$C$1048576,MATCH(Q288,価格設定!$B$5:$B$1048576,0),0)=0,"",INDEX(価格設定!$C$5:$C$1048576,MATCH(Q288,価格設定!$B$5:$B$1048576,0),0)),IF(K288="なし","",K288))),"")</f>
        <v/>
      </c>
      <c r="S288" s="308" t="str">
        <f t="shared" si="516"/>
        <v/>
      </c>
      <c r="T288" s="126" t="str">
        <f>IFERROR(IF(J288="",IF(INDEX(価格設定!$E$5:$R$1048576,MATCH($Q288,価格設定!B$5:B$1048576,0),MATCH($AW288,価格設定!E$1:X$1,1))=0,"",INDEX(価格設定!$E$5:$R$1048576,MATCH($Q288,価格設定!B$5:B$1048576,0),MATCH($AW288,価格設定!E$1:X$1,1))),J288),"")</f>
        <v/>
      </c>
      <c r="U288" s="126" t="str">
        <f t="shared" si="517"/>
        <v/>
      </c>
      <c r="V288" s="132" t="str">
        <f t="shared" si="518"/>
        <v/>
      </c>
      <c r="W288" s="127" t="str">
        <f>IFERROR(IF(OR(T288="",T288&lt;0),"",IFERROR(INDEX(価格設定!E$2:X$3,IF(AND(K288=$K$1,$K$1&lt;&gt;""),ROW(価格設定!$D$3)-1,MATCH(INDEX(価格設定!$D$5:$D$1048576,MATCH(Q288,価格設定!$B$5:$B$1048576,0),0),価格設定!$D$2:$D$3,0)),MATCH($AW288,価格設定!E$1:X$1,1)),INDEX(価格設定!E$2:X$2,0,MATCH($AW288,価格設定!E$1:X$1,1)))),"")</f>
        <v/>
      </c>
      <c r="X288" s="126" t="str">
        <f t="shared" si="509"/>
        <v/>
      </c>
      <c r="Y288" s="128" t="str">
        <f t="shared" si="519"/>
        <v/>
      </c>
      <c r="Z288" s="126" t="str">
        <f t="shared" si="520"/>
        <v/>
      </c>
      <c r="AA288" s="129" t="str">
        <f t="shared" si="521"/>
        <v/>
      </c>
      <c r="AB288" s="126" t="str">
        <f t="shared" si="522"/>
        <v/>
      </c>
      <c r="AC288" s="280" t="str">
        <f t="shared" si="523"/>
        <v/>
      </c>
      <c r="AD288" s="15"/>
      <c r="AE288" s="204" t="str">
        <f>IF(AF288="","",COUNT($AF$3:AF288))</f>
        <v/>
      </c>
      <c r="AF288" s="206" t="str">
        <f t="shared" si="524"/>
        <v/>
      </c>
      <c r="AG288" s="204" t="str">
        <f t="shared" si="525"/>
        <v/>
      </c>
      <c r="AH288" s="204" t="str">
        <f t="shared" si="526"/>
        <v/>
      </c>
      <c r="AI288" s="287"/>
      <c r="AJ288" s="15"/>
      <c r="AK288" s="138" t="str">
        <f t="shared" si="527"/>
        <v/>
      </c>
      <c r="AL288" s="131" t="str">
        <f t="shared" si="528"/>
        <v/>
      </c>
      <c r="AM288" s="131" t="str">
        <f t="shared" si="529"/>
        <v/>
      </c>
      <c r="AN288" s="313" t="str">
        <f t="shared" si="530"/>
        <v/>
      </c>
      <c r="AO288" s="316" t="str">
        <f t="shared" si="531"/>
        <v/>
      </c>
      <c r="AP288" s="18"/>
      <c r="AQ288" s="3" t="str">
        <f>IF(F288="","",MAX($AQ$3:AQ287)+1)</f>
        <v/>
      </c>
      <c r="AR288" s="3" t="str">
        <f>IF(OR(AQ288="",BB288=""),"",MAX($AR$3:AR287)+1)</f>
        <v/>
      </c>
      <c r="AS288" s="3" t="str">
        <f>IF(CQ288="","",RANK(CQ288,CQ$3:CQ$1048576,1)+COUNTIF($CQ$3:CQ288,CQ288)-1)</f>
        <v/>
      </c>
      <c r="AT288" s="21" t="str">
        <f>IF(C288="",IF(OR(AND($H288&lt;&gt;"",C288=""),AND($F287=$F288,$AZ288&lt;&gt;""),COUNTA($H$3:$H$1048576,#REF!,$F$3:$F$1048576)&gt;COUNTA($H$3:$H288,#REF!,$F$3:$F288),$AZ288&lt;&gt;""),INDEX(AT$3:AT$1048576,MATCH(MAX($AQ$3:$AQ287),$AQ$3:$AQ$1048576,0),0),""),C288)</f>
        <v/>
      </c>
      <c r="AU288" s="21" t="str">
        <f>IF(D288="",IF(OR(AND($H288&lt;&gt;"",D288=""),AND($F287=$F288,$AZ288&lt;&gt;""),COUNTA($H$3:$H$1048576,#REF!,$F$3:$F$1048576)&gt;COUNTA($H$3:$H288,#REF!,$F$3:$F288),$AZ288&lt;&gt;""),INDEX(AU$3:AU$1048576,MATCH(MAX($AQ$3:$AQ287),$AQ$3:$AQ$1048576,0),0),""),D288)</f>
        <v/>
      </c>
      <c r="AV288" s="21" t="str">
        <f>IF(E288="",IF(OR(AND($H288&lt;&gt;"",E288=""),AND($F287=$F288,$AZ288&lt;&gt;""),COUNTA($H$3:$H$1048576,#REF!,$F$3:$F$1048576)&gt;COUNTA($H$3:$H288,#REF!,$F$3:$F288),$AZ288&lt;&gt;""),INDEX(AV$3:AV$1048576,MATCH(MAX($AQ$3:$AQ287),$AQ$3:$AQ$1048576,0),0),""),E288)</f>
        <v/>
      </c>
      <c r="AW288" s="24" t="str">
        <f t="shared" si="532"/>
        <v/>
      </c>
      <c r="AX288" s="13" t="str">
        <f t="shared" si="533"/>
        <v/>
      </c>
      <c r="AY288" s="4" t="str">
        <f t="shared" si="534"/>
        <v/>
      </c>
      <c r="AZ288" s="4" t="str">
        <f>IF(AX288="",IF(OR(AND(H288&lt;&gt;"",F288=""),COUNTA($H$3:$H$1048576)&gt;COUNTA($H$3:$H288)),INDEX(AX$3:AX288,MATCH(MAX($AQ$3:AQ288),AQ$3:AQ288,0),0),""),AX288)</f>
        <v/>
      </c>
      <c r="BA288" s="4" t="str">
        <f>IF(AY288="",IF(AND(H288&lt;&gt;"",F288=""),INDEX(AY$3:AY288,MATCH(MAX($AQ$3:AQ288),AQ$3:AQ288,0),0),""),AY288)</f>
        <v/>
      </c>
      <c r="BB288" s="82" t="str">
        <f>IF(BC288="","",RANK(BC288,BC$3:BC$1048576,1)+COUNTIF($BC$3:BC288,BC288)-1)</f>
        <v/>
      </c>
      <c r="BC288" s="139" t="str">
        <f t="shared" si="535"/>
        <v/>
      </c>
      <c r="BD288" s="46" t="str">
        <f t="shared" si="536"/>
        <v/>
      </c>
      <c r="BE288" s="46" t="str">
        <f t="shared" si="537"/>
        <v/>
      </c>
      <c r="BF288" s="46" t="str">
        <f t="shared" si="538"/>
        <v/>
      </c>
      <c r="BG288" s="4" t="str">
        <f t="shared" si="539"/>
        <v/>
      </c>
      <c r="BH288" s="180" t="str">
        <f t="shared" si="540"/>
        <v/>
      </c>
      <c r="BI288" s="16" t="str">
        <f t="shared" si="541"/>
        <v/>
      </c>
      <c r="BJ288" s="52" t="str">
        <f>IF(BI288="","",IF(W288="","",IF(AND(K288=$K$1,$K$1&lt;&gt;""),$BT$2,IFERROR(IF(INDEX(価格設定!$D$5:$D$1048576,MATCH(Q288,価格設定!$B$5:$B$1048576,0),0)=価格設定!$D$3,$BT$2,$BS$2),$BS$2))))</f>
        <v/>
      </c>
      <c r="BK288" s="16" t="str">
        <f>IF(BI288="","",IF(COUNTIF($BI$3:BI288,BI288)=1,1,IF(AND(BI287=BI288,BH288=""),BK287,COUNTIF($BH$3:BH288,BH288))))</f>
        <v/>
      </c>
      <c r="BL288" s="52" t="str">
        <f t="shared" si="542"/>
        <v/>
      </c>
      <c r="BM288" s="52" t="str">
        <f t="shared" si="543"/>
        <v/>
      </c>
      <c r="BN288" s="119" t="str">
        <f t="shared" si="544"/>
        <v/>
      </c>
      <c r="BO288" s="119" t="str">
        <f t="shared" si="545"/>
        <v/>
      </c>
      <c r="BP288" s="17" t="str">
        <f t="shared" si="546"/>
        <v/>
      </c>
      <c r="BQ288" s="17" t="str">
        <f t="shared" si="547"/>
        <v/>
      </c>
      <c r="BR288" s="17" t="str">
        <f>IF(OR(BP288="",COUNTIF($BO$3:BO288,BO288)&lt;&gt;1),"",SUMIF(BO$3:BO$1048576,BO288,BP$3:BP$1048576))</f>
        <v/>
      </c>
      <c r="BS288" s="17" t="str">
        <f t="shared" si="548"/>
        <v/>
      </c>
      <c r="BT288" s="17" t="str">
        <f t="shared" si="549"/>
        <v/>
      </c>
      <c r="BU288" s="17" t="str">
        <f t="shared" si="550"/>
        <v/>
      </c>
      <c r="BV288" s="24" t="str">
        <f t="shared" si="551"/>
        <v/>
      </c>
      <c r="BW288" s="24" t="str">
        <f t="shared" si="552"/>
        <v/>
      </c>
      <c r="BX288" s="24" t="str">
        <f t="shared" si="553"/>
        <v/>
      </c>
      <c r="BY288" s="26" t="str">
        <f t="shared" si="554"/>
        <v/>
      </c>
      <c r="BZ288" s="26" t="str">
        <f t="shared" si="555"/>
        <v/>
      </c>
      <c r="CA288" s="26" t="str">
        <f t="shared" si="556"/>
        <v/>
      </c>
      <c r="CB288" s="66" t="str">
        <f t="shared" si="557"/>
        <v/>
      </c>
      <c r="CC288" s="65" t="str">
        <f t="shared" si="558"/>
        <v/>
      </c>
      <c r="CD288" s="26" t="str">
        <f t="shared" si="559"/>
        <v/>
      </c>
      <c r="CE288" s="26" t="str">
        <f t="shared" si="560"/>
        <v/>
      </c>
      <c r="CF288" s="193" t="str">
        <f t="shared" si="561"/>
        <v/>
      </c>
      <c r="CG288" s="193" t="str">
        <f t="shared" si="562"/>
        <v/>
      </c>
      <c r="CH288" s="26" t="str">
        <f t="shared" si="563"/>
        <v/>
      </c>
      <c r="CI288" s="26" t="str">
        <f t="shared" si="564"/>
        <v/>
      </c>
      <c r="CJ288" s="65" t="str">
        <f t="shared" si="565"/>
        <v/>
      </c>
      <c r="CK288" s="65" t="str">
        <f t="shared" si="566"/>
        <v/>
      </c>
      <c r="CL288" s="64" t="str">
        <f t="shared" si="567"/>
        <v/>
      </c>
      <c r="CM288" s="64" t="str">
        <f t="shared" si="568"/>
        <v/>
      </c>
      <c r="CN288" s="65" t="str">
        <f t="shared" si="569"/>
        <v/>
      </c>
      <c r="CP288" s="63" t="str">
        <f>IF(BH288="","",MAX($CP$3:CP287)+1)</f>
        <v/>
      </c>
      <c r="CQ288" s="24" t="str">
        <f t="shared" si="570"/>
        <v/>
      </c>
      <c r="CR288" s="24" t="str">
        <f t="shared" si="571"/>
        <v/>
      </c>
      <c r="CS288" s="24" t="str">
        <f t="shared" si="572"/>
        <v/>
      </c>
      <c r="CT288" s="58" t="str">
        <f>IF(BO288="","",COUNTIF($BO$3:BO288,BO288)&amp;"@"&amp;BO288)</f>
        <v/>
      </c>
      <c r="CU288" s="16" t="str">
        <f t="shared" si="510"/>
        <v/>
      </c>
      <c r="CV288" s="63" t="str">
        <f t="shared" si="573"/>
        <v/>
      </c>
      <c r="CW288" s="16" t="str">
        <f t="shared" si="574"/>
        <v/>
      </c>
      <c r="CX288" s="16" t="str">
        <f t="shared" si="575"/>
        <v/>
      </c>
      <c r="CY288" s="16" t="str">
        <f t="shared" si="576"/>
        <v/>
      </c>
      <c r="CZ288" s="85" t="str">
        <f t="shared" si="577"/>
        <v/>
      </c>
      <c r="DA288" s="16" t="str">
        <f t="shared" si="578"/>
        <v/>
      </c>
      <c r="DB288" s="16" t="str">
        <f t="shared" si="579"/>
        <v/>
      </c>
      <c r="DC288" s="28" t="str">
        <f>IF(CP288="","",$DC$1&amp;(INDEX(価格設定!D$1:XFD$3,ROW(価格設定!$D$3),MATCH($AW288,価格設定!D$1:XFD$1,1))*100)&amp;"%")</f>
        <v/>
      </c>
      <c r="DD288" s="28" t="str">
        <f>IF(CP288="","",$DD$1&amp;(INDEX(価格設定!D$1:XFD$3,ROW(価格設定!$D$2),MATCH($AW288,価格設定!D$1:XFD$1,1))*100)&amp;"%")</f>
        <v/>
      </c>
      <c r="DE288" s="29" t="str">
        <f t="shared" si="580"/>
        <v/>
      </c>
      <c r="DG288" s="58" t="str">
        <f t="shared" si="581"/>
        <v/>
      </c>
      <c r="DH288" s="58" t="str">
        <f t="shared" si="582"/>
        <v/>
      </c>
      <c r="DI288" s="58" t="str">
        <f t="shared" si="583"/>
        <v/>
      </c>
      <c r="DJ288" s="85" t="str">
        <f t="shared" si="584"/>
        <v/>
      </c>
      <c r="DL288" s="58" t="str">
        <f>IF(COUNTIF(DG$3:DG$1048576,DG288)=COUNTIF($DG$3:$DG288,DG288),DG288,"")</f>
        <v/>
      </c>
      <c r="DM288" s="85" t="str">
        <f t="shared" si="585"/>
        <v/>
      </c>
      <c r="DN288" s="85" t="str">
        <f t="shared" si="511"/>
        <v/>
      </c>
      <c r="DO288" s="85" t="str">
        <f t="shared" si="511"/>
        <v/>
      </c>
      <c r="DP288" s="303"/>
      <c r="DQ288" s="17" t="str">
        <f t="shared" si="512"/>
        <v/>
      </c>
      <c r="DR288" s="17" t="str">
        <f t="shared" si="513"/>
        <v/>
      </c>
      <c r="DS288" s="17" t="str">
        <f t="shared" si="514"/>
        <v/>
      </c>
      <c r="DU288" s="16" t="str">
        <f t="shared" si="586"/>
        <v/>
      </c>
      <c r="DV288" s="16" t="str">
        <f>IF(DU288="","",COUNT($DU$3:DU288))</f>
        <v/>
      </c>
      <c r="DW288" s="16" t="str">
        <f t="shared" si="587"/>
        <v/>
      </c>
      <c r="DX288" s="16" t="str">
        <f t="shared" si="588"/>
        <v/>
      </c>
      <c r="DY288" s="16" t="str">
        <f>IF(DZ288="","",COUNTIF(DZ$3:DZ288,DZ288))</f>
        <v/>
      </c>
      <c r="DZ288" s="16" t="str">
        <f t="shared" si="589"/>
        <v/>
      </c>
      <c r="EA288" s="16" t="str">
        <f t="shared" si="590"/>
        <v/>
      </c>
      <c r="EB288" s="16" t="str">
        <f t="shared" si="591"/>
        <v/>
      </c>
      <c r="EC288" s="16" t="str">
        <f t="shared" si="592"/>
        <v/>
      </c>
      <c r="ED288" s="16" t="str">
        <f t="shared" si="593"/>
        <v/>
      </c>
      <c r="EE288" s="16" t="str">
        <f t="shared" si="594"/>
        <v/>
      </c>
      <c r="EF288" s="16" t="str">
        <f t="shared" si="595"/>
        <v/>
      </c>
      <c r="EG288" s="16" t="str">
        <f t="shared" si="596"/>
        <v/>
      </c>
      <c r="EH288" s="16" t="str">
        <f t="shared" si="597"/>
        <v/>
      </c>
      <c r="EI288" s="16" t="str">
        <f t="shared" si="598"/>
        <v/>
      </c>
      <c r="EJ288" s="16" t="str">
        <f t="shared" si="599"/>
        <v/>
      </c>
      <c r="EK288" s="16" t="str">
        <f t="shared" si="600"/>
        <v/>
      </c>
      <c r="EL288" s="58" t="str">
        <f t="shared" si="601"/>
        <v/>
      </c>
      <c r="EM288" s="58" t="str">
        <f>IF(OR($DZ288="",CR288=""),IF($EL288="","",$EL288),IF(OR(CR288="なし",CR288=0),領収書!$H$1,CR288))</f>
        <v/>
      </c>
      <c r="EN288" s="58" t="str">
        <f>IF(OR($DZ288="",CS288=""),IF($EL288="","",$EL288),IF(OR(CS288="なし",CS288=0),入力!$EN$1,CS288))</f>
        <v/>
      </c>
      <c r="EO288" s="63" t="str">
        <f t="shared" si="602"/>
        <v/>
      </c>
      <c r="EP288" s="63" t="str">
        <f t="shared" si="603"/>
        <v/>
      </c>
      <c r="ER288" s="16" t="str">
        <f>IF(AND(COUNTIF($ET$3:ET288,ET288)=1,ET288&lt;&gt;""),MAX($ER$3:ER287)+1,"")</f>
        <v/>
      </c>
      <c r="ES288" s="16" t="str">
        <f>IF(価格設定!B290="","",価格設定!B290)</f>
        <v/>
      </c>
      <c r="ET288" s="16" t="str">
        <f>IF(価格設定!C290="","",価格設定!C290)</f>
        <v/>
      </c>
      <c r="EV288" s="16" t="str">
        <f t="shared" si="515"/>
        <v/>
      </c>
      <c r="EW288" s="16" t="str">
        <f t="shared" si="604"/>
        <v/>
      </c>
    </row>
    <row r="289" spans="1:153" ht="30" customHeight="1" x14ac:dyDescent="0.2">
      <c r="A289" s="225"/>
      <c r="B289" s="212"/>
      <c r="C289" s="221"/>
      <c r="D289" s="164"/>
      <c r="E289" s="165"/>
      <c r="F289" s="166"/>
      <c r="G289" s="167"/>
      <c r="H289" s="179"/>
      <c r="I289" s="306"/>
      <c r="J289" s="169"/>
      <c r="K289" s="179"/>
      <c r="L289" s="186"/>
      <c r="M289" s="186"/>
      <c r="N289" s="168"/>
      <c r="O289" s="170"/>
      <c r="P289" s="212"/>
      <c r="Q289" s="179" t="str">
        <f>IFERROR(IF(H289="","",IFERROR(INDEX(価格設定!$B$5:$B$1048576,MATCH(H289,価格設定!$B$5:$B$1048576,0),0),INDEX(価格設定!$B$5:$B$1048576,MATCH("*"&amp;H289&amp;"*",価格設定!$B$5:$B$1048576,0),0))),H289)</f>
        <v/>
      </c>
      <c r="R289" s="250" t="str">
        <f>IFERROR(IF(Q289="",IF(K289="","",K289),IF(K289="",IF(INDEX(価格設定!$C$5:$C$1048576,MATCH(Q289,価格設定!$B$5:$B$1048576,0),0)=0,"",INDEX(価格設定!$C$5:$C$1048576,MATCH(Q289,価格設定!$B$5:$B$1048576,0),0)),IF(K289="なし","",K289))),"")</f>
        <v/>
      </c>
      <c r="S289" s="308" t="str">
        <f t="shared" si="516"/>
        <v/>
      </c>
      <c r="T289" s="126" t="str">
        <f>IFERROR(IF(J289="",IF(INDEX(価格設定!$E$5:$R$1048576,MATCH($Q289,価格設定!B$5:B$1048576,0),MATCH($AW289,価格設定!E$1:X$1,1))=0,"",INDEX(価格設定!$E$5:$R$1048576,MATCH($Q289,価格設定!B$5:B$1048576,0),MATCH($AW289,価格設定!E$1:X$1,1))),J289),"")</f>
        <v/>
      </c>
      <c r="U289" s="126" t="str">
        <f t="shared" si="517"/>
        <v/>
      </c>
      <c r="V289" s="132" t="str">
        <f t="shared" si="518"/>
        <v/>
      </c>
      <c r="W289" s="127" t="str">
        <f>IFERROR(IF(OR(T289="",T289&lt;0),"",IFERROR(INDEX(価格設定!E$2:X$3,IF(AND(K289=$K$1,$K$1&lt;&gt;""),ROW(価格設定!$D$3)-1,MATCH(INDEX(価格設定!$D$5:$D$1048576,MATCH(Q289,価格設定!$B$5:$B$1048576,0),0),価格設定!$D$2:$D$3,0)),MATCH($AW289,価格設定!E$1:X$1,1)),INDEX(価格設定!E$2:X$2,0,MATCH($AW289,価格設定!E$1:X$1,1)))),"")</f>
        <v/>
      </c>
      <c r="X289" s="126" t="str">
        <f t="shared" si="509"/>
        <v/>
      </c>
      <c r="Y289" s="128" t="str">
        <f t="shared" si="519"/>
        <v/>
      </c>
      <c r="Z289" s="126" t="str">
        <f t="shared" si="520"/>
        <v/>
      </c>
      <c r="AA289" s="129" t="str">
        <f t="shared" si="521"/>
        <v/>
      </c>
      <c r="AB289" s="126" t="str">
        <f t="shared" si="522"/>
        <v/>
      </c>
      <c r="AC289" s="280" t="str">
        <f t="shared" si="523"/>
        <v/>
      </c>
      <c r="AD289" s="15"/>
      <c r="AE289" s="204" t="str">
        <f>IF(AF289="","",COUNT($AF$3:AF289))</f>
        <v/>
      </c>
      <c r="AF289" s="206" t="str">
        <f t="shared" si="524"/>
        <v/>
      </c>
      <c r="AG289" s="204" t="str">
        <f t="shared" si="525"/>
        <v/>
      </c>
      <c r="AH289" s="204" t="str">
        <f t="shared" si="526"/>
        <v/>
      </c>
      <c r="AI289" s="287"/>
      <c r="AJ289" s="15"/>
      <c r="AK289" s="138" t="str">
        <f t="shared" si="527"/>
        <v/>
      </c>
      <c r="AL289" s="131" t="str">
        <f t="shared" si="528"/>
        <v/>
      </c>
      <c r="AM289" s="131" t="str">
        <f t="shared" si="529"/>
        <v/>
      </c>
      <c r="AN289" s="313" t="str">
        <f t="shared" si="530"/>
        <v/>
      </c>
      <c r="AO289" s="316" t="str">
        <f t="shared" si="531"/>
        <v/>
      </c>
      <c r="AP289" s="18"/>
      <c r="AQ289" s="3" t="str">
        <f>IF(F289="","",MAX($AQ$3:AQ288)+1)</f>
        <v/>
      </c>
      <c r="AR289" s="3" t="str">
        <f>IF(OR(AQ289="",BB289=""),"",MAX($AR$3:AR288)+1)</f>
        <v/>
      </c>
      <c r="AS289" s="3" t="str">
        <f>IF(CQ289="","",RANK(CQ289,CQ$3:CQ$1048576,1)+COUNTIF($CQ$3:CQ289,CQ289)-1)</f>
        <v/>
      </c>
      <c r="AT289" s="21" t="str">
        <f>IF(C289="",IF(OR(AND($H289&lt;&gt;"",C289=""),AND($F288=$F289,$AZ289&lt;&gt;""),COUNTA($H$3:$H$1048576,#REF!,$F$3:$F$1048576)&gt;COUNTA($H$3:$H289,#REF!,$F$3:$F289),$AZ289&lt;&gt;""),INDEX(AT$3:AT$1048576,MATCH(MAX($AQ$3:$AQ288),$AQ$3:$AQ$1048576,0),0),""),C289)</f>
        <v/>
      </c>
      <c r="AU289" s="21" t="str">
        <f>IF(D289="",IF(OR(AND($H289&lt;&gt;"",D289=""),AND($F288=$F289,$AZ289&lt;&gt;""),COUNTA($H$3:$H$1048576,#REF!,$F$3:$F$1048576)&gt;COUNTA($H$3:$H289,#REF!,$F$3:$F289),$AZ289&lt;&gt;""),INDEX(AU$3:AU$1048576,MATCH(MAX($AQ$3:$AQ288),$AQ$3:$AQ$1048576,0),0),""),D289)</f>
        <v/>
      </c>
      <c r="AV289" s="21" t="str">
        <f>IF(E289="",IF(OR(AND($H289&lt;&gt;"",E289=""),AND($F288=$F289,$AZ289&lt;&gt;""),COUNTA($H$3:$H$1048576,#REF!,$F$3:$F$1048576)&gt;COUNTA($H$3:$H289,#REF!,$F$3:$F289),$AZ289&lt;&gt;""),INDEX(AV$3:AV$1048576,MATCH(MAX($AQ$3:$AQ288),$AQ$3:$AQ$1048576,0),0),""),E289)</f>
        <v/>
      </c>
      <c r="AW289" s="24" t="str">
        <f t="shared" si="532"/>
        <v/>
      </c>
      <c r="AX289" s="13" t="str">
        <f t="shared" si="533"/>
        <v/>
      </c>
      <c r="AY289" s="4" t="str">
        <f t="shared" si="534"/>
        <v/>
      </c>
      <c r="AZ289" s="4" t="str">
        <f>IF(AX289="",IF(OR(AND(H289&lt;&gt;"",F289=""),COUNTA($H$3:$H$1048576)&gt;COUNTA($H$3:$H289)),INDEX(AX$3:AX289,MATCH(MAX($AQ$3:AQ289),AQ$3:AQ289,0),0),""),AX289)</f>
        <v/>
      </c>
      <c r="BA289" s="4" t="str">
        <f>IF(AY289="",IF(AND(H289&lt;&gt;"",F289=""),INDEX(AY$3:AY289,MATCH(MAX($AQ$3:AQ289),AQ$3:AQ289,0),0),""),AY289)</f>
        <v/>
      </c>
      <c r="BB289" s="82" t="str">
        <f>IF(BC289="","",RANK(BC289,BC$3:BC$1048576,1)+COUNTIF($BC$3:BC289,BC289)-1)</f>
        <v/>
      </c>
      <c r="BC289" s="139" t="str">
        <f t="shared" si="535"/>
        <v/>
      </c>
      <c r="BD289" s="46" t="str">
        <f t="shared" si="536"/>
        <v/>
      </c>
      <c r="BE289" s="46" t="str">
        <f t="shared" si="537"/>
        <v/>
      </c>
      <c r="BF289" s="46" t="str">
        <f t="shared" si="538"/>
        <v/>
      </c>
      <c r="BG289" s="4" t="str">
        <f t="shared" si="539"/>
        <v/>
      </c>
      <c r="BH289" s="180" t="str">
        <f t="shared" si="540"/>
        <v/>
      </c>
      <c r="BI289" s="16" t="str">
        <f t="shared" si="541"/>
        <v/>
      </c>
      <c r="BJ289" s="52" t="str">
        <f>IF(BI289="","",IF(W289="","",IF(AND(K289=$K$1,$K$1&lt;&gt;""),$BT$2,IFERROR(IF(INDEX(価格設定!$D$5:$D$1048576,MATCH(Q289,価格設定!$B$5:$B$1048576,0),0)=価格設定!$D$3,$BT$2,$BS$2),$BS$2))))</f>
        <v/>
      </c>
      <c r="BK289" s="16" t="str">
        <f>IF(BI289="","",IF(COUNTIF($BI$3:BI289,BI289)=1,1,IF(AND(BI288=BI289,BH289=""),BK288,COUNTIF($BH$3:BH289,BH289))))</f>
        <v/>
      </c>
      <c r="BL289" s="52" t="str">
        <f t="shared" si="542"/>
        <v/>
      </c>
      <c r="BM289" s="52" t="str">
        <f t="shared" si="543"/>
        <v/>
      </c>
      <c r="BN289" s="119" t="str">
        <f t="shared" si="544"/>
        <v/>
      </c>
      <c r="BO289" s="119" t="str">
        <f t="shared" si="545"/>
        <v/>
      </c>
      <c r="BP289" s="17" t="str">
        <f t="shared" si="546"/>
        <v/>
      </c>
      <c r="BQ289" s="17" t="str">
        <f t="shared" si="547"/>
        <v/>
      </c>
      <c r="BR289" s="17" t="str">
        <f>IF(OR(BP289="",COUNTIF($BO$3:BO289,BO289)&lt;&gt;1),"",SUMIF(BO$3:BO$1048576,BO289,BP$3:BP$1048576))</f>
        <v/>
      </c>
      <c r="BS289" s="17" t="str">
        <f t="shared" si="548"/>
        <v/>
      </c>
      <c r="BT289" s="17" t="str">
        <f t="shared" si="549"/>
        <v/>
      </c>
      <c r="BU289" s="17" t="str">
        <f t="shared" si="550"/>
        <v/>
      </c>
      <c r="BV289" s="24" t="str">
        <f t="shared" si="551"/>
        <v/>
      </c>
      <c r="BW289" s="24" t="str">
        <f t="shared" si="552"/>
        <v/>
      </c>
      <c r="BX289" s="24" t="str">
        <f t="shared" si="553"/>
        <v/>
      </c>
      <c r="BY289" s="26" t="str">
        <f t="shared" si="554"/>
        <v/>
      </c>
      <c r="BZ289" s="26" t="str">
        <f t="shared" si="555"/>
        <v/>
      </c>
      <c r="CA289" s="26" t="str">
        <f t="shared" si="556"/>
        <v/>
      </c>
      <c r="CB289" s="66" t="str">
        <f t="shared" si="557"/>
        <v/>
      </c>
      <c r="CC289" s="65" t="str">
        <f t="shared" si="558"/>
        <v/>
      </c>
      <c r="CD289" s="26" t="str">
        <f t="shared" si="559"/>
        <v/>
      </c>
      <c r="CE289" s="26" t="str">
        <f t="shared" si="560"/>
        <v/>
      </c>
      <c r="CF289" s="193" t="str">
        <f t="shared" si="561"/>
        <v/>
      </c>
      <c r="CG289" s="193" t="str">
        <f t="shared" si="562"/>
        <v/>
      </c>
      <c r="CH289" s="26" t="str">
        <f t="shared" si="563"/>
        <v/>
      </c>
      <c r="CI289" s="26" t="str">
        <f t="shared" si="564"/>
        <v/>
      </c>
      <c r="CJ289" s="65" t="str">
        <f t="shared" si="565"/>
        <v/>
      </c>
      <c r="CK289" s="65" t="str">
        <f t="shared" si="566"/>
        <v/>
      </c>
      <c r="CL289" s="64" t="str">
        <f t="shared" si="567"/>
        <v/>
      </c>
      <c r="CM289" s="64" t="str">
        <f t="shared" si="568"/>
        <v/>
      </c>
      <c r="CN289" s="65" t="str">
        <f t="shared" si="569"/>
        <v/>
      </c>
      <c r="CP289" s="63" t="str">
        <f>IF(BH289="","",MAX($CP$3:CP288)+1)</f>
        <v/>
      </c>
      <c r="CQ289" s="24" t="str">
        <f t="shared" si="570"/>
        <v/>
      </c>
      <c r="CR289" s="24" t="str">
        <f t="shared" si="571"/>
        <v/>
      </c>
      <c r="CS289" s="24" t="str">
        <f t="shared" si="572"/>
        <v/>
      </c>
      <c r="CT289" s="58" t="str">
        <f>IF(BO289="","",COUNTIF($BO$3:BO289,BO289)&amp;"@"&amp;BO289)</f>
        <v/>
      </c>
      <c r="CU289" s="16" t="str">
        <f t="shared" si="510"/>
        <v/>
      </c>
      <c r="CV289" s="63" t="str">
        <f t="shared" si="573"/>
        <v/>
      </c>
      <c r="CW289" s="16" t="str">
        <f t="shared" si="574"/>
        <v/>
      </c>
      <c r="CX289" s="16" t="str">
        <f t="shared" si="575"/>
        <v/>
      </c>
      <c r="CY289" s="16" t="str">
        <f t="shared" si="576"/>
        <v/>
      </c>
      <c r="CZ289" s="85" t="str">
        <f t="shared" si="577"/>
        <v/>
      </c>
      <c r="DA289" s="16" t="str">
        <f t="shared" si="578"/>
        <v/>
      </c>
      <c r="DB289" s="16" t="str">
        <f t="shared" si="579"/>
        <v/>
      </c>
      <c r="DC289" s="28" t="str">
        <f>IF(CP289="","",$DC$1&amp;(INDEX(価格設定!D$1:XFD$3,ROW(価格設定!$D$3),MATCH($AW289,価格設定!D$1:XFD$1,1))*100)&amp;"%")</f>
        <v/>
      </c>
      <c r="DD289" s="28" t="str">
        <f>IF(CP289="","",$DD$1&amp;(INDEX(価格設定!D$1:XFD$3,ROW(価格設定!$D$2),MATCH($AW289,価格設定!D$1:XFD$1,1))*100)&amp;"%")</f>
        <v/>
      </c>
      <c r="DE289" s="29" t="str">
        <f t="shared" si="580"/>
        <v/>
      </c>
      <c r="DG289" s="58" t="str">
        <f t="shared" si="581"/>
        <v/>
      </c>
      <c r="DH289" s="58" t="str">
        <f t="shared" si="582"/>
        <v/>
      </c>
      <c r="DI289" s="58" t="str">
        <f t="shared" si="583"/>
        <v/>
      </c>
      <c r="DJ289" s="85" t="str">
        <f t="shared" si="584"/>
        <v/>
      </c>
      <c r="DL289" s="58" t="str">
        <f>IF(COUNTIF(DG$3:DG$1048576,DG289)=COUNTIF($DG$3:$DG289,DG289),DG289,"")</f>
        <v/>
      </c>
      <c r="DM289" s="85" t="str">
        <f t="shared" si="585"/>
        <v/>
      </c>
      <c r="DN289" s="85" t="str">
        <f t="shared" si="511"/>
        <v/>
      </c>
      <c r="DO289" s="85" t="str">
        <f t="shared" si="511"/>
        <v/>
      </c>
      <c r="DP289" s="303"/>
      <c r="DQ289" s="17" t="str">
        <f t="shared" si="512"/>
        <v/>
      </c>
      <c r="DR289" s="17" t="str">
        <f t="shared" si="513"/>
        <v/>
      </c>
      <c r="DS289" s="17" t="str">
        <f t="shared" si="514"/>
        <v/>
      </c>
      <c r="DU289" s="16" t="str">
        <f t="shared" si="586"/>
        <v/>
      </c>
      <c r="DV289" s="16" t="str">
        <f>IF(DU289="","",COUNT($DU$3:DU289))</f>
        <v/>
      </c>
      <c r="DW289" s="16" t="str">
        <f t="shared" si="587"/>
        <v/>
      </c>
      <c r="DX289" s="16" t="str">
        <f t="shared" si="588"/>
        <v/>
      </c>
      <c r="DY289" s="16" t="str">
        <f>IF(DZ289="","",COUNTIF(DZ$3:DZ289,DZ289))</f>
        <v/>
      </c>
      <c r="DZ289" s="16" t="str">
        <f t="shared" si="589"/>
        <v/>
      </c>
      <c r="EA289" s="16" t="str">
        <f t="shared" si="590"/>
        <v/>
      </c>
      <c r="EB289" s="16" t="str">
        <f t="shared" si="591"/>
        <v/>
      </c>
      <c r="EC289" s="16" t="str">
        <f t="shared" si="592"/>
        <v/>
      </c>
      <c r="ED289" s="16" t="str">
        <f t="shared" si="593"/>
        <v/>
      </c>
      <c r="EE289" s="16" t="str">
        <f t="shared" si="594"/>
        <v/>
      </c>
      <c r="EF289" s="16" t="str">
        <f t="shared" si="595"/>
        <v/>
      </c>
      <c r="EG289" s="16" t="str">
        <f t="shared" si="596"/>
        <v/>
      </c>
      <c r="EH289" s="16" t="str">
        <f t="shared" si="597"/>
        <v/>
      </c>
      <c r="EI289" s="16" t="str">
        <f t="shared" si="598"/>
        <v/>
      </c>
      <c r="EJ289" s="16" t="str">
        <f t="shared" si="599"/>
        <v/>
      </c>
      <c r="EK289" s="16" t="str">
        <f t="shared" si="600"/>
        <v/>
      </c>
      <c r="EL289" s="58" t="str">
        <f t="shared" si="601"/>
        <v/>
      </c>
      <c r="EM289" s="58" t="str">
        <f>IF(OR($DZ289="",CR289=""),IF($EL289="","",$EL289),IF(OR(CR289="なし",CR289=0),領収書!$H$1,CR289))</f>
        <v/>
      </c>
      <c r="EN289" s="58" t="str">
        <f>IF(OR($DZ289="",CS289=""),IF($EL289="","",$EL289),IF(OR(CS289="なし",CS289=0),入力!$EN$1,CS289))</f>
        <v/>
      </c>
      <c r="EO289" s="63" t="str">
        <f t="shared" si="602"/>
        <v/>
      </c>
      <c r="EP289" s="63" t="str">
        <f t="shared" si="603"/>
        <v/>
      </c>
      <c r="ER289" s="16" t="str">
        <f>IF(AND(COUNTIF($ET$3:ET289,ET289)=1,ET289&lt;&gt;""),MAX($ER$3:ER288)+1,"")</f>
        <v/>
      </c>
      <c r="ES289" s="16" t="str">
        <f>IF(価格設定!B291="","",価格設定!B291)</f>
        <v/>
      </c>
      <c r="ET289" s="16" t="str">
        <f>IF(価格設定!C291="","",価格設定!C291)</f>
        <v/>
      </c>
      <c r="EV289" s="16" t="str">
        <f t="shared" si="515"/>
        <v/>
      </c>
      <c r="EW289" s="16" t="str">
        <f t="shared" si="604"/>
        <v/>
      </c>
    </row>
    <row r="290" spans="1:153" ht="30" customHeight="1" x14ac:dyDescent="0.2">
      <c r="A290" s="225"/>
      <c r="B290" s="212"/>
      <c r="C290" s="221"/>
      <c r="D290" s="164"/>
      <c r="E290" s="165"/>
      <c r="F290" s="166"/>
      <c r="G290" s="167"/>
      <c r="H290" s="179"/>
      <c r="I290" s="306"/>
      <c r="J290" s="169"/>
      <c r="K290" s="179"/>
      <c r="L290" s="186"/>
      <c r="M290" s="186"/>
      <c r="N290" s="168"/>
      <c r="O290" s="170"/>
      <c r="P290" s="212"/>
      <c r="Q290" s="179" t="str">
        <f>IFERROR(IF(H290="","",IFERROR(INDEX(価格設定!$B$5:$B$1048576,MATCH(H290,価格設定!$B$5:$B$1048576,0),0),INDEX(価格設定!$B$5:$B$1048576,MATCH("*"&amp;H290&amp;"*",価格設定!$B$5:$B$1048576,0),0))),H290)</f>
        <v/>
      </c>
      <c r="R290" s="250" t="str">
        <f>IFERROR(IF(Q290="",IF(K290="","",K290),IF(K290="",IF(INDEX(価格設定!$C$5:$C$1048576,MATCH(Q290,価格設定!$B$5:$B$1048576,0),0)=0,"",INDEX(価格設定!$C$5:$C$1048576,MATCH(Q290,価格設定!$B$5:$B$1048576,0),0)),IF(K290="なし","",K290))),"")</f>
        <v/>
      </c>
      <c r="S290" s="308" t="str">
        <f t="shared" si="516"/>
        <v/>
      </c>
      <c r="T290" s="126" t="str">
        <f>IFERROR(IF(J290="",IF(INDEX(価格設定!$E$5:$R$1048576,MATCH($Q290,価格設定!B$5:B$1048576,0),MATCH($AW290,価格設定!E$1:X$1,1))=0,"",INDEX(価格設定!$E$5:$R$1048576,MATCH($Q290,価格設定!B$5:B$1048576,0),MATCH($AW290,価格設定!E$1:X$1,1))),J290),"")</f>
        <v/>
      </c>
      <c r="U290" s="126" t="str">
        <f t="shared" si="517"/>
        <v/>
      </c>
      <c r="V290" s="132" t="str">
        <f t="shared" si="518"/>
        <v/>
      </c>
      <c r="W290" s="127" t="str">
        <f>IFERROR(IF(OR(T290="",T290&lt;0),"",IFERROR(INDEX(価格設定!E$2:X$3,IF(AND(K290=$K$1,$K$1&lt;&gt;""),ROW(価格設定!$D$3)-1,MATCH(INDEX(価格設定!$D$5:$D$1048576,MATCH(Q290,価格設定!$B$5:$B$1048576,0),0),価格設定!$D$2:$D$3,0)),MATCH($AW290,価格設定!E$1:X$1,1)),INDEX(価格設定!E$2:X$2,0,MATCH($AW290,価格設定!E$1:X$1,1)))),"")</f>
        <v/>
      </c>
      <c r="X290" s="126" t="str">
        <f t="shared" si="509"/>
        <v/>
      </c>
      <c r="Y290" s="128" t="str">
        <f t="shared" si="519"/>
        <v/>
      </c>
      <c r="Z290" s="126" t="str">
        <f t="shared" si="520"/>
        <v/>
      </c>
      <c r="AA290" s="129" t="str">
        <f t="shared" si="521"/>
        <v/>
      </c>
      <c r="AB290" s="126" t="str">
        <f t="shared" si="522"/>
        <v/>
      </c>
      <c r="AC290" s="280" t="str">
        <f t="shared" si="523"/>
        <v/>
      </c>
      <c r="AD290" s="15"/>
      <c r="AE290" s="204" t="str">
        <f>IF(AF290="","",COUNT($AF$3:AF290))</f>
        <v/>
      </c>
      <c r="AF290" s="206" t="str">
        <f t="shared" si="524"/>
        <v/>
      </c>
      <c r="AG290" s="204" t="str">
        <f t="shared" si="525"/>
        <v/>
      </c>
      <c r="AH290" s="204" t="str">
        <f t="shared" si="526"/>
        <v/>
      </c>
      <c r="AI290" s="287"/>
      <c r="AJ290" s="15"/>
      <c r="AK290" s="138" t="str">
        <f t="shared" si="527"/>
        <v/>
      </c>
      <c r="AL290" s="131" t="str">
        <f t="shared" si="528"/>
        <v/>
      </c>
      <c r="AM290" s="131" t="str">
        <f t="shared" si="529"/>
        <v/>
      </c>
      <c r="AN290" s="313" t="str">
        <f t="shared" si="530"/>
        <v/>
      </c>
      <c r="AO290" s="316" t="str">
        <f t="shared" si="531"/>
        <v/>
      </c>
      <c r="AP290" s="18"/>
      <c r="AQ290" s="3" t="str">
        <f>IF(F290="","",MAX($AQ$3:AQ289)+1)</f>
        <v/>
      </c>
      <c r="AR290" s="3" t="str">
        <f>IF(OR(AQ290="",BB290=""),"",MAX($AR$3:AR289)+1)</f>
        <v/>
      </c>
      <c r="AS290" s="3" t="str">
        <f>IF(CQ290="","",RANK(CQ290,CQ$3:CQ$1048576,1)+COUNTIF($CQ$3:CQ290,CQ290)-1)</f>
        <v/>
      </c>
      <c r="AT290" s="21" t="str">
        <f>IF(C290="",IF(OR(AND($H290&lt;&gt;"",C290=""),AND($F289=$F290,$AZ290&lt;&gt;""),COUNTA($H$3:$H$1048576,#REF!,$F$3:$F$1048576)&gt;COUNTA($H$3:$H290,#REF!,$F$3:$F290),$AZ290&lt;&gt;""),INDEX(AT$3:AT$1048576,MATCH(MAX($AQ$3:$AQ289),$AQ$3:$AQ$1048576,0),0),""),C290)</f>
        <v/>
      </c>
      <c r="AU290" s="21" t="str">
        <f>IF(D290="",IF(OR(AND($H290&lt;&gt;"",D290=""),AND($F289=$F290,$AZ290&lt;&gt;""),COUNTA($H$3:$H$1048576,#REF!,$F$3:$F$1048576)&gt;COUNTA($H$3:$H290,#REF!,$F$3:$F290),$AZ290&lt;&gt;""),INDEX(AU$3:AU$1048576,MATCH(MAX($AQ$3:$AQ289),$AQ$3:$AQ$1048576,0),0),""),D290)</f>
        <v/>
      </c>
      <c r="AV290" s="21" t="str">
        <f>IF(E290="",IF(OR(AND($H290&lt;&gt;"",E290=""),AND($F289=$F290,$AZ290&lt;&gt;""),COUNTA($H$3:$H$1048576,#REF!,$F$3:$F$1048576)&gt;COUNTA($H$3:$H290,#REF!,$F$3:$F290),$AZ290&lt;&gt;""),INDEX(AV$3:AV$1048576,MATCH(MAX($AQ$3:$AQ289),$AQ$3:$AQ$1048576,0),0),""),E290)</f>
        <v/>
      </c>
      <c r="AW290" s="24" t="str">
        <f t="shared" si="532"/>
        <v/>
      </c>
      <c r="AX290" s="13" t="str">
        <f t="shared" si="533"/>
        <v/>
      </c>
      <c r="AY290" s="4" t="str">
        <f t="shared" si="534"/>
        <v/>
      </c>
      <c r="AZ290" s="4" t="str">
        <f>IF(AX290="",IF(OR(AND(H290&lt;&gt;"",F290=""),COUNTA($H$3:$H$1048576)&gt;COUNTA($H$3:$H290)),INDEX(AX$3:AX290,MATCH(MAX($AQ$3:AQ290),AQ$3:AQ290,0),0),""),AX290)</f>
        <v/>
      </c>
      <c r="BA290" s="4" t="str">
        <f>IF(AY290="",IF(AND(H290&lt;&gt;"",F290=""),INDEX(AY$3:AY290,MATCH(MAX($AQ$3:AQ290),AQ$3:AQ290,0),0),""),AY290)</f>
        <v/>
      </c>
      <c r="BB290" s="82" t="str">
        <f>IF(BC290="","",RANK(BC290,BC$3:BC$1048576,1)+COUNTIF($BC$3:BC290,BC290)-1)</f>
        <v/>
      </c>
      <c r="BC290" s="139" t="str">
        <f t="shared" si="535"/>
        <v/>
      </c>
      <c r="BD290" s="46" t="str">
        <f t="shared" si="536"/>
        <v/>
      </c>
      <c r="BE290" s="46" t="str">
        <f t="shared" si="537"/>
        <v/>
      </c>
      <c r="BF290" s="46" t="str">
        <f t="shared" si="538"/>
        <v/>
      </c>
      <c r="BG290" s="4" t="str">
        <f t="shared" si="539"/>
        <v/>
      </c>
      <c r="BH290" s="180" t="str">
        <f t="shared" si="540"/>
        <v/>
      </c>
      <c r="BI290" s="16" t="str">
        <f t="shared" si="541"/>
        <v/>
      </c>
      <c r="BJ290" s="52" t="str">
        <f>IF(BI290="","",IF(W290="","",IF(AND(K290=$K$1,$K$1&lt;&gt;""),$BT$2,IFERROR(IF(INDEX(価格設定!$D$5:$D$1048576,MATCH(Q290,価格設定!$B$5:$B$1048576,0),0)=価格設定!$D$3,$BT$2,$BS$2),$BS$2))))</f>
        <v/>
      </c>
      <c r="BK290" s="16" t="str">
        <f>IF(BI290="","",IF(COUNTIF($BI$3:BI290,BI290)=1,1,IF(AND(BI289=BI290,BH290=""),BK289,COUNTIF($BH$3:BH290,BH290))))</f>
        <v/>
      </c>
      <c r="BL290" s="52" t="str">
        <f t="shared" si="542"/>
        <v/>
      </c>
      <c r="BM290" s="52" t="str">
        <f t="shared" si="543"/>
        <v/>
      </c>
      <c r="BN290" s="119" t="str">
        <f t="shared" si="544"/>
        <v/>
      </c>
      <c r="BO290" s="119" t="str">
        <f t="shared" si="545"/>
        <v/>
      </c>
      <c r="BP290" s="17" t="str">
        <f t="shared" si="546"/>
        <v/>
      </c>
      <c r="BQ290" s="17" t="str">
        <f t="shared" si="547"/>
        <v/>
      </c>
      <c r="BR290" s="17" t="str">
        <f>IF(OR(BP290="",COUNTIF($BO$3:BO290,BO290)&lt;&gt;1),"",SUMIF(BO$3:BO$1048576,BO290,BP$3:BP$1048576))</f>
        <v/>
      </c>
      <c r="BS290" s="17" t="str">
        <f t="shared" si="548"/>
        <v/>
      </c>
      <c r="BT290" s="17" t="str">
        <f t="shared" si="549"/>
        <v/>
      </c>
      <c r="BU290" s="17" t="str">
        <f t="shared" si="550"/>
        <v/>
      </c>
      <c r="BV290" s="24" t="str">
        <f t="shared" si="551"/>
        <v/>
      </c>
      <c r="BW290" s="24" t="str">
        <f t="shared" si="552"/>
        <v/>
      </c>
      <c r="BX290" s="24" t="str">
        <f t="shared" si="553"/>
        <v/>
      </c>
      <c r="BY290" s="26" t="str">
        <f t="shared" si="554"/>
        <v/>
      </c>
      <c r="BZ290" s="26" t="str">
        <f t="shared" si="555"/>
        <v/>
      </c>
      <c r="CA290" s="26" t="str">
        <f t="shared" si="556"/>
        <v/>
      </c>
      <c r="CB290" s="66" t="str">
        <f t="shared" si="557"/>
        <v/>
      </c>
      <c r="CC290" s="65" t="str">
        <f t="shared" si="558"/>
        <v/>
      </c>
      <c r="CD290" s="26" t="str">
        <f t="shared" si="559"/>
        <v/>
      </c>
      <c r="CE290" s="26" t="str">
        <f t="shared" si="560"/>
        <v/>
      </c>
      <c r="CF290" s="193" t="str">
        <f t="shared" si="561"/>
        <v/>
      </c>
      <c r="CG290" s="193" t="str">
        <f t="shared" si="562"/>
        <v/>
      </c>
      <c r="CH290" s="26" t="str">
        <f t="shared" si="563"/>
        <v/>
      </c>
      <c r="CI290" s="26" t="str">
        <f t="shared" si="564"/>
        <v/>
      </c>
      <c r="CJ290" s="65" t="str">
        <f t="shared" si="565"/>
        <v/>
      </c>
      <c r="CK290" s="65" t="str">
        <f t="shared" si="566"/>
        <v/>
      </c>
      <c r="CL290" s="64" t="str">
        <f t="shared" si="567"/>
        <v/>
      </c>
      <c r="CM290" s="64" t="str">
        <f t="shared" si="568"/>
        <v/>
      </c>
      <c r="CN290" s="65" t="str">
        <f t="shared" si="569"/>
        <v/>
      </c>
      <c r="CP290" s="63" t="str">
        <f>IF(BH290="","",MAX($CP$3:CP289)+1)</f>
        <v/>
      </c>
      <c r="CQ290" s="24" t="str">
        <f t="shared" si="570"/>
        <v/>
      </c>
      <c r="CR290" s="24" t="str">
        <f t="shared" si="571"/>
        <v/>
      </c>
      <c r="CS290" s="24" t="str">
        <f t="shared" si="572"/>
        <v/>
      </c>
      <c r="CT290" s="58" t="str">
        <f>IF(BO290="","",COUNTIF($BO$3:BO290,BO290)&amp;"@"&amp;BO290)</f>
        <v/>
      </c>
      <c r="CU290" s="16" t="str">
        <f t="shared" si="510"/>
        <v/>
      </c>
      <c r="CV290" s="63" t="str">
        <f t="shared" si="573"/>
        <v/>
      </c>
      <c r="CW290" s="16" t="str">
        <f t="shared" si="574"/>
        <v/>
      </c>
      <c r="CX290" s="16" t="str">
        <f t="shared" si="575"/>
        <v/>
      </c>
      <c r="CY290" s="16" t="str">
        <f t="shared" si="576"/>
        <v/>
      </c>
      <c r="CZ290" s="85" t="str">
        <f t="shared" si="577"/>
        <v/>
      </c>
      <c r="DA290" s="16" t="str">
        <f t="shared" si="578"/>
        <v/>
      </c>
      <c r="DB290" s="16" t="str">
        <f t="shared" si="579"/>
        <v/>
      </c>
      <c r="DC290" s="28" t="str">
        <f>IF(CP290="","",$DC$1&amp;(INDEX(価格設定!D$1:XFD$3,ROW(価格設定!$D$3),MATCH($AW290,価格設定!D$1:XFD$1,1))*100)&amp;"%")</f>
        <v/>
      </c>
      <c r="DD290" s="28" t="str">
        <f>IF(CP290="","",$DD$1&amp;(INDEX(価格設定!D$1:XFD$3,ROW(価格設定!$D$2),MATCH($AW290,価格設定!D$1:XFD$1,1))*100)&amp;"%")</f>
        <v/>
      </c>
      <c r="DE290" s="29" t="str">
        <f t="shared" si="580"/>
        <v/>
      </c>
      <c r="DG290" s="58" t="str">
        <f t="shared" si="581"/>
        <v/>
      </c>
      <c r="DH290" s="58" t="str">
        <f t="shared" si="582"/>
        <v/>
      </c>
      <c r="DI290" s="58" t="str">
        <f t="shared" si="583"/>
        <v/>
      </c>
      <c r="DJ290" s="85" t="str">
        <f t="shared" si="584"/>
        <v/>
      </c>
      <c r="DL290" s="58" t="str">
        <f>IF(COUNTIF(DG$3:DG$1048576,DG290)=COUNTIF($DG$3:$DG290,DG290),DG290,"")</f>
        <v/>
      </c>
      <c r="DM290" s="85" t="str">
        <f t="shared" si="585"/>
        <v/>
      </c>
      <c r="DN290" s="85" t="str">
        <f t="shared" si="511"/>
        <v/>
      </c>
      <c r="DO290" s="85" t="str">
        <f t="shared" si="511"/>
        <v/>
      </c>
      <c r="DP290" s="303"/>
      <c r="DQ290" s="17" t="str">
        <f t="shared" si="512"/>
        <v/>
      </c>
      <c r="DR290" s="17" t="str">
        <f t="shared" si="513"/>
        <v/>
      </c>
      <c r="DS290" s="17" t="str">
        <f t="shared" si="514"/>
        <v/>
      </c>
      <c r="DU290" s="16" t="str">
        <f t="shared" si="586"/>
        <v/>
      </c>
      <c r="DV290" s="16" t="str">
        <f>IF(DU290="","",COUNT($DU$3:DU290))</f>
        <v/>
      </c>
      <c r="DW290" s="16" t="str">
        <f t="shared" si="587"/>
        <v/>
      </c>
      <c r="DX290" s="16" t="str">
        <f t="shared" si="588"/>
        <v/>
      </c>
      <c r="DY290" s="16" t="str">
        <f>IF(DZ290="","",COUNTIF(DZ$3:DZ290,DZ290))</f>
        <v/>
      </c>
      <c r="DZ290" s="16" t="str">
        <f t="shared" si="589"/>
        <v/>
      </c>
      <c r="EA290" s="16" t="str">
        <f t="shared" si="590"/>
        <v/>
      </c>
      <c r="EB290" s="16" t="str">
        <f t="shared" si="591"/>
        <v/>
      </c>
      <c r="EC290" s="16" t="str">
        <f t="shared" si="592"/>
        <v/>
      </c>
      <c r="ED290" s="16" t="str">
        <f t="shared" si="593"/>
        <v/>
      </c>
      <c r="EE290" s="16" t="str">
        <f t="shared" si="594"/>
        <v/>
      </c>
      <c r="EF290" s="16" t="str">
        <f t="shared" si="595"/>
        <v/>
      </c>
      <c r="EG290" s="16" t="str">
        <f t="shared" si="596"/>
        <v/>
      </c>
      <c r="EH290" s="16" t="str">
        <f t="shared" si="597"/>
        <v/>
      </c>
      <c r="EI290" s="16" t="str">
        <f t="shared" si="598"/>
        <v/>
      </c>
      <c r="EJ290" s="16" t="str">
        <f t="shared" si="599"/>
        <v/>
      </c>
      <c r="EK290" s="16" t="str">
        <f t="shared" si="600"/>
        <v/>
      </c>
      <c r="EL290" s="58" t="str">
        <f t="shared" si="601"/>
        <v/>
      </c>
      <c r="EM290" s="58" t="str">
        <f>IF(OR($DZ290="",CR290=""),IF($EL290="","",$EL290),IF(OR(CR290="なし",CR290=0),領収書!$H$1,CR290))</f>
        <v/>
      </c>
      <c r="EN290" s="58" t="str">
        <f>IF(OR($DZ290="",CS290=""),IF($EL290="","",$EL290),IF(OR(CS290="なし",CS290=0),入力!$EN$1,CS290))</f>
        <v/>
      </c>
      <c r="EO290" s="63" t="str">
        <f t="shared" si="602"/>
        <v/>
      </c>
      <c r="EP290" s="63" t="str">
        <f t="shared" si="603"/>
        <v/>
      </c>
      <c r="ER290" s="16" t="str">
        <f>IF(AND(COUNTIF($ET$3:ET290,ET290)=1,ET290&lt;&gt;""),MAX($ER$3:ER289)+1,"")</f>
        <v/>
      </c>
      <c r="ES290" s="16" t="str">
        <f>IF(価格設定!B292="","",価格設定!B292)</f>
        <v/>
      </c>
      <c r="ET290" s="16" t="str">
        <f>IF(価格設定!C292="","",価格設定!C292)</f>
        <v/>
      </c>
      <c r="EV290" s="16" t="str">
        <f t="shared" si="515"/>
        <v/>
      </c>
      <c r="EW290" s="16" t="str">
        <f t="shared" si="604"/>
        <v/>
      </c>
    </row>
    <row r="291" spans="1:153" ht="30" customHeight="1" x14ac:dyDescent="0.2">
      <c r="A291" s="225"/>
      <c r="B291" s="212"/>
      <c r="C291" s="221"/>
      <c r="D291" s="164"/>
      <c r="E291" s="165"/>
      <c r="F291" s="166"/>
      <c r="G291" s="167"/>
      <c r="H291" s="179"/>
      <c r="I291" s="306"/>
      <c r="J291" s="169"/>
      <c r="K291" s="179"/>
      <c r="L291" s="186"/>
      <c r="M291" s="186"/>
      <c r="N291" s="168"/>
      <c r="O291" s="170"/>
      <c r="P291" s="212"/>
      <c r="Q291" s="179" t="str">
        <f>IFERROR(IF(H291="","",IFERROR(INDEX(価格設定!$B$5:$B$1048576,MATCH(H291,価格設定!$B$5:$B$1048576,0),0),INDEX(価格設定!$B$5:$B$1048576,MATCH("*"&amp;H291&amp;"*",価格設定!$B$5:$B$1048576,0),0))),H291)</f>
        <v/>
      </c>
      <c r="R291" s="250" t="str">
        <f>IFERROR(IF(Q291="",IF(K291="","",K291),IF(K291="",IF(INDEX(価格設定!$C$5:$C$1048576,MATCH(Q291,価格設定!$B$5:$B$1048576,0),0)=0,"",INDEX(価格設定!$C$5:$C$1048576,MATCH(Q291,価格設定!$B$5:$B$1048576,0),0)),IF(K291="なし","",K291))),"")</f>
        <v/>
      </c>
      <c r="S291" s="308" t="str">
        <f t="shared" si="516"/>
        <v/>
      </c>
      <c r="T291" s="126" t="str">
        <f>IFERROR(IF(J291="",IF(INDEX(価格設定!$E$5:$R$1048576,MATCH($Q291,価格設定!B$5:B$1048576,0),MATCH($AW291,価格設定!E$1:X$1,1))=0,"",INDEX(価格設定!$E$5:$R$1048576,MATCH($Q291,価格設定!B$5:B$1048576,0),MATCH($AW291,価格設定!E$1:X$1,1))),J291),"")</f>
        <v/>
      </c>
      <c r="U291" s="126" t="str">
        <f t="shared" si="517"/>
        <v/>
      </c>
      <c r="V291" s="132" t="str">
        <f t="shared" si="518"/>
        <v/>
      </c>
      <c r="W291" s="127" t="str">
        <f>IFERROR(IF(OR(T291="",T291&lt;0),"",IFERROR(INDEX(価格設定!E$2:X$3,IF(AND(K291=$K$1,$K$1&lt;&gt;""),ROW(価格設定!$D$3)-1,MATCH(INDEX(価格設定!$D$5:$D$1048576,MATCH(Q291,価格設定!$B$5:$B$1048576,0),0),価格設定!$D$2:$D$3,0)),MATCH($AW291,価格設定!E$1:X$1,1)),INDEX(価格設定!E$2:X$2,0,MATCH($AW291,価格設定!E$1:X$1,1)))),"")</f>
        <v/>
      </c>
      <c r="X291" s="126" t="str">
        <f t="shared" si="509"/>
        <v/>
      </c>
      <c r="Y291" s="128" t="str">
        <f t="shared" si="519"/>
        <v/>
      </c>
      <c r="Z291" s="126" t="str">
        <f t="shared" si="520"/>
        <v/>
      </c>
      <c r="AA291" s="129" t="str">
        <f t="shared" si="521"/>
        <v/>
      </c>
      <c r="AB291" s="126" t="str">
        <f t="shared" si="522"/>
        <v/>
      </c>
      <c r="AC291" s="280" t="str">
        <f t="shared" si="523"/>
        <v/>
      </c>
      <c r="AD291" s="15"/>
      <c r="AE291" s="204" t="str">
        <f>IF(AF291="","",COUNT($AF$3:AF291))</f>
        <v/>
      </c>
      <c r="AF291" s="206" t="str">
        <f t="shared" si="524"/>
        <v/>
      </c>
      <c r="AG291" s="204" t="str">
        <f t="shared" si="525"/>
        <v/>
      </c>
      <c r="AH291" s="204" t="str">
        <f t="shared" si="526"/>
        <v/>
      </c>
      <c r="AI291" s="287"/>
      <c r="AJ291" s="15"/>
      <c r="AK291" s="138" t="str">
        <f t="shared" si="527"/>
        <v/>
      </c>
      <c r="AL291" s="131" t="str">
        <f t="shared" si="528"/>
        <v/>
      </c>
      <c r="AM291" s="131" t="str">
        <f t="shared" si="529"/>
        <v/>
      </c>
      <c r="AN291" s="313" t="str">
        <f t="shared" si="530"/>
        <v/>
      </c>
      <c r="AO291" s="316" t="str">
        <f t="shared" si="531"/>
        <v/>
      </c>
      <c r="AP291" s="18"/>
      <c r="AQ291" s="3" t="str">
        <f>IF(F291="","",MAX($AQ$3:AQ290)+1)</f>
        <v/>
      </c>
      <c r="AR291" s="3" t="str">
        <f>IF(OR(AQ291="",BB291=""),"",MAX($AR$3:AR290)+1)</f>
        <v/>
      </c>
      <c r="AS291" s="3" t="str">
        <f>IF(CQ291="","",RANK(CQ291,CQ$3:CQ$1048576,1)+COUNTIF($CQ$3:CQ291,CQ291)-1)</f>
        <v/>
      </c>
      <c r="AT291" s="21" t="str">
        <f>IF(C291="",IF(OR(AND($H291&lt;&gt;"",C291=""),AND($F290=$F291,$AZ291&lt;&gt;""),COUNTA($H$3:$H$1048576,#REF!,$F$3:$F$1048576)&gt;COUNTA($H$3:$H291,#REF!,$F$3:$F291),$AZ291&lt;&gt;""),INDEX(AT$3:AT$1048576,MATCH(MAX($AQ$3:$AQ290),$AQ$3:$AQ$1048576,0),0),""),C291)</f>
        <v/>
      </c>
      <c r="AU291" s="21" t="str">
        <f>IF(D291="",IF(OR(AND($H291&lt;&gt;"",D291=""),AND($F290=$F291,$AZ291&lt;&gt;""),COUNTA($H$3:$H$1048576,#REF!,$F$3:$F$1048576)&gt;COUNTA($H$3:$H291,#REF!,$F$3:$F291),$AZ291&lt;&gt;""),INDEX(AU$3:AU$1048576,MATCH(MAX($AQ$3:$AQ290),$AQ$3:$AQ$1048576,0),0),""),D291)</f>
        <v/>
      </c>
      <c r="AV291" s="21" t="str">
        <f>IF(E291="",IF(OR(AND($H291&lt;&gt;"",E291=""),AND($F290=$F291,$AZ291&lt;&gt;""),COUNTA($H$3:$H$1048576,#REF!,$F$3:$F$1048576)&gt;COUNTA($H$3:$H291,#REF!,$F$3:$F291),$AZ291&lt;&gt;""),INDEX(AV$3:AV$1048576,MATCH(MAX($AQ$3:$AQ290),$AQ$3:$AQ$1048576,0),0),""),E291)</f>
        <v/>
      </c>
      <c r="AW291" s="24" t="str">
        <f t="shared" si="532"/>
        <v/>
      </c>
      <c r="AX291" s="13" t="str">
        <f t="shared" si="533"/>
        <v/>
      </c>
      <c r="AY291" s="4" t="str">
        <f t="shared" si="534"/>
        <v/>
      </c>
      <c r="AZ291" s="4" t="str">
        <f>IF(AX291="",IF(OR(AND(H291&lt;&gt;"",F291=""),COUNTA($H$3:$H$1048576)&gt;COUNTA($H$3:$H291)),INDEX(AX$3:AX291,MATCH(MAX($AQ$3:AQ291),AQ$3:AQ291,0),0),""),AX291)</f>
        <v/>
      </c>
      <c r="BA291" s="4" t="str">
        <f>IF(AY291="",IF(AND(H291&lt;&gt;"",F291=""),INDEX(AY$3:AY291,MATCH(MAX($AQ$3:AQ291),AQ$3:AQ291,0),0),""),AY291)</f>
        <v/>
      </c>
      <c r="BB291" s="82" t="str">
        <f>IF(BC291="","",RANK(BC291,BC$3:BC$1048576,1)+COUNTIF($BC$3:BC291,BC291)-1)</f>
        <v/>
      </c>
      <c r="BC291" s="139" t="str">
        <f t="shared" si="535"/>
        <v/>
      </c>
      <c r="BD291" s="46" t="str">
        <f t="shared" si="536"/>
        <v/>
      </c>
      <c r="BE291" s="46" t="str">
        <f t="shared" si="537"/>
        <v/>
      </c>
      <c r="BF291" s="46" t="str">
        <f t="shared" si="538"/>
        <v/>
      </c>
      <c r="BG291" s="4" t="str">
        <f t="shared" si="539"/>
        <v/>
      </c>
      <c r="BH291" s="180" t="str">
        <f t="shared" si="540"/>
        <v/>
      </c>
      <c r="BI291" s="16" t="str">
        <f t="shared" si="541"/>
        <v/>
      </c>
      <c r="BJ291" s="52" t="str">
        <f>IF(BI291="","",IF(W291="","",IF(AND(K291=$K$1,$K$1&lt;&gt;""),$BT$2,IFERROR(IF(INDEX(価格設定!$D$5:$D$1048576,MATCH(Q291,価格設定!$B$5:$B$1048576,0),0)=価格設定!$D$3,$BT$2,$BS$2),$BS$2))))</f>
        <v/>
      </c>
      <c r="BK291" s="16" t="str">
        <f>IF(BI291="","",IF(COUNTIF($BI$3:BI291,BI291)=1,1,IF(AND(BI290=BI291,BH291=""),BK290,COUNTIF($BH$3:BH291,BH291))))</f>
        <v/>
      </c>
      <c r="BL291" s="52" t="str">
        <f t="shared" si="542"/>
        <v/>
      </c>
      <c r="BM291" s="52" t="str">
        <f t="shared" si="543"/>
        <v/>
      </c>
      <c r="BN291" s="119" t="str">
        <f t="shared" si="544"/>
        <v/>
      </c>
      <c r="BO291" s="119" t="str">
        <f t="shared" si="545"/>
        <v/>
      </c>
      <c r="BP291" s="17" t="str">
        <f t="shared" si="546"/>
        <v/>
      </c>
      <c r="BQ291" s="17" t="str">
        <f t="shared" si="547"/>
        <v/>
      </c>
      <c r="BR291" s="17" t="str">
        <f>IF(OR(BP291="",COUNTIF($BO$3:BO291,BO291)&lt;&gt;1),"",SUMIF(BO$3:BO$1048576,BO291,BP$3:BP$1048576))</f>
        <v/>
      </c>
      <c r="BS291" s="17" t="str">
        <f t="shared" si="548"/>
        <v/>
      </c>
      <c r="BT291" s="17" t="str">
        <f t="shared" si="549"/>
        <v/>
      </c>
      <c r="BU291" s="17" t="str">
        <f t="shared" si="550"/>
        <v/>
      </c>
      <c r="BV291" s="24" t="str">
        <f t="shared" si="551"/>
        <v/>
      </c>
      <c r="BW291" s="24" t="str">
        <f t="shared" si="552"/>
        <v/>
      </c>
      <c r="BX291" s="24" t="str">
        <f t="shared" si="553"/>
        <v/>
      </c>
      <c r="BY291" s="26" t="str">
        <f t="shared" si="554"/>
        <v/>
      </c>
      <c r="BZ291" s="26" t="str">
        <f t="shared" si="555"/>
        <v/>
      </c>
      <c r="CA291" s="26" t="str">
        <f t="shared" si="556"/>
        <v/>
      </c>
      <c r="CB291" s="66" t="str">
        <f t="shared" si="557"/>
        <v/>
      </c>
      <c r="CC291" s="65" t="str">
        <f t="shared" si="558"/>
        <v/>
      </c>
      <c r="CD291" s="26" t="str">
        <f t="shared" si="559"/>
        <v/>
      </c>
      <c r="CE291" s="26" t="str">
        <f t="shared" si="560"/>
        <v/>
      </c>
      <c r="CF291" s="193" t="str">
        <f t="shared" si="561"/>
        <v/>
      </c>
      <c r="CG291" s="193" t="str">
        <f t="shared" si="562"/>
        <v/>
      </c>
      <c r="CH291" s="26" t="str">
        <f t="shared" si="563"/>
        <v/>
      </c>
      <c r="CI291" s="26" t="str">
        <f t="shared" si="564"/>
        <v/>
      </c>
      <c r="CJ291" s="65" t="str">
        <f t="shared" si="565"/>
        <v/>
      </c>
      <c r="CK291" s="65" t="str">
        <f t="shared" si="566"/>
        <v/>
      </c>
      <c r="CL291" s="64" t="str">
        <f t="shared" si="567"/>
        <v/>
      </c>
      <c r="CM291" s="64" t="str">
        <f t="shared" si="568"/>
        <v/>
      </c>
      <c r="CN291" s="65" t="str">
        <f t="shared" si="569"/>
        <v/>
      </c>
      <c r="CP291" s="63" t="str">
        <f>IF(BH291="","",MAX($CP$3:CP290)+1)</f>
        <v/>
      </c>
      <c r="CQ291" s="24" t="str">
        <f t="shared" si="570"/>
        <v/>
      </c>
      <c r="CR291" s="24" t="str">
        <f t="shared" si="571"/>
        <v/>
      </c>
      <c r="CS291" s="24" t="str">
        <f t="shared" si="572"/>
        <v/>
      </c>
      <c r="CT291" s="58" t="str">
        <f>IF(BO291="","",COUNTIF($BO$3:BO291,BO291)&amp;"@"&amp;BO291)</f>
        <v/>
      </c>
      <c r="CU291" s="16" t="str">
        <f t="shared" si="510"/>
        <v/>
      </c>
      <c r="CV291" s="63" t="str">
        <f t="shared" si="573"/>
        <v/>
      </c>
      <c r="CW291" s="16" t="str">
        <f t="shared" si="574"/>
        <v/>
      </c>
      <c r="CX291" s="16" t="str">
        <f t="shared" si="575"/>
        <v/>
      </c>
      <c r="CY291" s="16" t="str">
        <f t="shared" si="576"/>
        <v/>
      </c>
      <c r="CZ291" s="85" t="str">
        <f t="shared" si="577"/>
        <v/>
      </c>
      <c r="DA291" s="16" t="str">
        <f t="shared" si="578"/>
        <v/>
      </c>
      <c r="DB291" s="16" t="str">
        <f t="shared" si="579"/>
        <v/>
      </c>
      <c r="DC291" s="28" t="str">
        <f>IF(CP291="","",$DC$1&amp;(INDEX(価格設定!D$1:XFD$3,ROW(価格設定!$D$3),MATCH($AW291,価格設定!D$1:XFD$1,1))*100)&amp;"%")</f>
        <v/>
      </c>
      <c r="DD291" s="28" t="str">
        <f>IF(CP291="","",$DD$1&amp;(INDEX(価格設定!D$1:XFD$3,ROW(価格設定!$D$2),MATCH($AW291,価格設定!D$1:XFD$1,1))*100)&amp;"%")</f>
        <v/>
      </c>
      <c r="DE291" s="29" t="str">
        <f t="shared" si="580"/>
        <v/>
      </c>
      <c r="DG291" s="58" t="str">
        <f t="shared" si="581"/>
        <v/>
      </c>
      <c r="DH291" s="58" t="str">
        <f t="shared" si="582"/>
        <v/>
      </c>
      <c r="DI291" s="58" t="str">
        <f t="shared" si="583"/>
        <v/>
      </c>
      <c r="DJ291" s="85" t="str">
        <f t="shared" si="584"/>
        <v/>
      </c>
      <c r="DL291" s="58" t="str">
        <f>IF(COUNTIF(DG$3:DG$1048576,DG291)=COUNTIF($DG$3:$DG291,DG291),DG291,"")</f>
        <v/>
      </c>
      <c r="DM291" s="85" t="str">
        <f t="shared" si="585"/>
        <v/>
      </c>
      <c r="DN291" s="85" t="str">
        <f t="shared" si="511"/>
        <v/>
      </c>
      <c r="DO291" s="85" t="str">
        <f t="shared" si="511"/>
        <v/>
      </c>
      <c r="DP291" s="303"/>
      <c r="DQ291" s="17" t="str">
        <f t="shared" si="512"/>
        <v/>
      </c>
      <c r="DR291" s="17" t="str">
        <f t="shared" si="513"/>
        <v/>
      </c>
      <c r="DS291" s="17" t="str">
        <f t="shared" si="514"/>
        <v/>
      </c>
      <c r="DU291" s="16" t="str">
        <f t="shared" si="586"/>
        <v/>
      </c>
      <c r="DV291" s="16" t="str">
        <f>IF(DU291="","",COUNT($DU$3:DU291))</f>
        <v/>
      </c>
      <c r="DW291" s="16" t="str">
        <f t="shared" si="587"/>
        <v/>
      </c>
      <c r="DX291" s="16" t="str">
        <f t="shared" si="588"/>
        <v/>
      </c>
      <c r="DY291" s="16" t="str">
        <f>IF(DZ291="","",COUNTIF(DZ$3:DZ291,DZ291))</f>
        <v/>
      </c>
      <c r="DZ291" s="16" t="str">
        <f t="shared" si="589"/>
        <v/>
      </c>
      <c r="EA291" s="16" t="str">
        <f t="shared" si="590"/>
        <v/>
      </c>
      <c r="EB291" s="16" t="str">
        <f t="shared" si="591"/>
        <v/>
      </c>
      <c r="EC291" s="16" t="str">
        <f t="shared" si="592"/>
        <v/>
      </c>
      <c r="ED291" s="16" t="str">
        <f t="shared" si="593"/>
        <v/>
      </c>
      <c r="EE291" s="16" t="str">
        <f t="shared" si="594"/>
        <v/>
      </c>
      <c r="EF291" s="16" t="str">
        <f t="shared" si="595"/>
        <v/>
      </c>
      <c r="EG291" s="16" t="str">
        <f t="shared" si="596"/>
        <v/>
      </c>
      <c r="EH291" s="16" t="str">
        <f t="shared" si="597"/>
        <v/>
      </c>
      <c r="EI291" s="16" t="str">
        <f t="shared" si="598"/>
        <v/>
      </c>
      <c r="EJ291" s="16" t="str">
        <f t="shared" si="599"/>
        <v/>
      </c>
      <c r="EK291" s="16" t="str">
        <f t="shared" si="600"/>
        <v/>
      </c>
      <c r="EL291" s="58" t="str">
        <f t="shared" si="601"/>
        <v/>
      </c>
      <c r="EM291" s="58" t="str">
        <f>IF(OR($DZ291="",CR291=""),IF($EL291="","",$EL291),IF(OR(CR291="なし",CR291=0),領収書!$H$1,CR291))</f>
        <v/>
      </c>
      <c r="EN291" s="58" t="str">
        <f>IF(OR($DZ291="",CS291=""),IF($EL291="","",$EL291),IF(OR(CS291="なし",CS291=0),入力!$EN$1,CS291))</f>
        <v/>
      </c>
      <c r="EO291" s="63" t="str">
        <f t="shared" si="602"/>
        <v/>
      </c>
      <c r="EP291" s="63" t="str">
        <f t="shared" si="603"/>
        <v/>
      </c>
      <c r="ER291" s="16" t="str">
        <f>IF(AND(COUNTIF($ET$3:ET291,ET291)=1,ET291&lt;&gt;""),MAX($ER$3:ER290)+1,"")</f>
        <v/>
      </c>
      <c r="ES291" s="16" t="str">
        <f>IF(価格設定!B293="","",価格設定!B293)</f>
        <v/>
      </c>
      <c r="ET291" s="16" t="str">
        <f>IF(価格設定!C293="","",価格設定!C293)</f>
        <v/>
      </c>
      <c r="EV291" s="16" t="str">
        <f t="shared" si="515"/>
        <v/>
      </c>
      <c r="EW291" s="16" t="str">
        <f t="shared" si="604"/>
        <v/>
      </c>
    </row>
    <row r="292" spans="1:153" ht="30" customHeight="1" x14ac:dyDescent="0.2">
      <c r="A292" s="225"/>
      <c r="B292" s="212"/>
      <c r="C292" s="221"/>
      <c r="D292" s="164"/>
      <c r="E292" s="165"/>
      <c r="F292" s="166"/>
      <c r="G292" s="167"/>
      <c r="H292" s="179"/>
      <c r="I292" s="306"/>
      <c r="J292" s="169"/>
      <c r="K292" s="179"/>
      <c r="L292" s="186"/>
      <c r="M292" s="186"/>
      <c r="N292" s="168"/>
      <c r="O292" s="170"/>
      <c r="P292" s="212"/>
      <c r="Q292" s="179" t="str">
        <f>IFERROR(IF(H292="","",IFERROR(INDEX(価格設定!$B$5:$B$1048576,MATCH(H292,価格設定!$B$5:$B$1048576,0),0),INDEX(価格設定!$B$5:$B$1048576,MATCH("*"&amp;H292&amp;"*",価格設定!$B$5:$B$1048576,0),0))),H292)</f>
        <v/>
      </c>
      <c r="R292" s="250" t="str">
        <f>IFERROR(IF(Q292="",IF(K292="","",K292),IF(K292="",IF(INDEX(価格設定!$C$5:$C$1048576,MATCH(Q292,価格設定!$B$5:$B$1048576,0),0)=0,"",INDEX(価格設定!$C$5:$C$1048576,MATCH(Q292,価格設定!$B$5:$B$1048576,0),0)),IF(K292="なし","",K292))),"")</f>
        <v/>
      </c>
      <c r="S292" s="308" t="str">
        <f t="shared" si="516"/>
        <v/>
      </c>
      <c r="T292" s="126" t="str">
        <f>IFERROR(IF(J292="",IF(INDEX(価格設定!$E$5:$R$1048576,MATCH($Q292,価格設定!B$5:B$1048576,0),MATCH($AW292,価格設定!E$1:X$1,1))=0,"",INDEX(価格設定!$E$5:$R$1048576,MATCH($Q292,価格設定!B$5:B$1048576,0),MATCH($AW292,価格設定!E$1:X$1,1))),J292),"")</f>
        <v/>
      </c>
      <c r="U292" s="126" t="str">
        <f t="shared" si="517"/>
        <v/>
      </c>
      <c r="V292" s="132" t="str">
        <f t="shared" si="518"/>
        <v/>
      </c>
      <c r="W292" s="127" t="str">
        <f>IFERROR(IF(OR(T292="",T292&lt;0),"",IFERROR(INDEX(価格設定!E$2:X$3,IF(AND(K292=$K$1,$K$1&lt;&gt;""),ROW(価格設定!$D$3)-1,MATCH(INDEX(価格設定!$D$5:$D$1048576,MATCH(Q292,価格設定!$B$5:$B$1048576,0),0),価格設定!$D$2:$D$3,0)),MATCH($AW292,価格設定!E$1:X$1,1)),INDEX(価格設定!E$2:X$2,0,MATCH($AW292,価格設定!E$1:X$1,1)))),"")</f>
        <v/>
      </c>
      <c r="X292" s="126" t="str">
        <f t="shared" si="509"/>
        <v/>
      </c>
      <c r="Y292" s="128" t="str">
        <f t="shared" si="519"/>
        <v/>
      </c>
      <c r="Z292" s="126" t="str">
        <f t="shared" si="520"/>
        <v/>
      </c>
      <c r="AA292" s="129" t="str">
        <f t="shared" si="521"/>
        <v/>
      </c>
      <c r="AB292" s="126" t="str">
        <f t="shared" si="522"/>
        <v/>
      </c>
      <c r="AC292" s="280" t="str">
        <f t="shared" si="523"/>
        <v/>
      </c>
      <c r="AD292" s="15"/>
      <c r="AE292" s="204" t="str">
        <f>IF(AF292="","",COUNT($AF$3:AF292))</f>
        <v/>
      </c>
      <c r="AF292" s="206" t="str">
        <f t="shared" si="524"/>
        <v/>
      </c>
      <c r="AG292" s="204" t="str">
        <f t="shared" si="525"/>
        <v/>
      </c>
      <c r="AH292" s="204" t="str">
        <f t="shared" si="526"/>
        <v/>
      </c>
      <c r="AI292" s="287"/>
      <c r="AJ292" s="15"/>
      <c r="AK292" s="138" t="str">
        <f t="shared" si="527"/>
        <v/>
      </c>
      <c r="AL292" s="131" t="str">
        <f t="shared" si="528"/>
        <v/>
      </c>
      <c r="AM292" s="131" t="str">
        <f t="shared" si="529"/>
        <v/>
      </c>
      <c r="AN292" s="313" t="str">
        <f t="shared" si="530"/>
        <v/>
      </c>
      <c r="AO292" s="316" t="str">
        <f t="shared" si="531"/>
        <v/>
      </c>
      <c r="AP292" s="18"/>
      <c r="AQ292" s="3" t="str">
        <f>IF(F292="","",MAX($AQ$3:AQ291)+1)</f>
        <v/>
      </c>
      <c r="AR292" s="3" t="str">
        <f>IF(OR(AQ292="",BB292=""),"",MAX($AR$3:AR291)+1)</f>
        <v/>
      </c>
      <c r="AS292" s="3" t="str">
        <f>IF(CQ292="","",RANK(CQ292,CQ$3:CQ$1048576,1)+COUNTIF($CQ$3:CQ292,CQ292)-1)</f>
        <v/>
      </c>
      <c r="AT292" s="21" t="str">
        <f>IF(C292="",IF(OR(AND($H292&lt;&gt;"",C292=""),AND($F291=$F292,$AZ292&lt;&gt;""),COUNTA($H$3:$H$1048576,#REF!,$F$3:$F$1048576)&gt;COUNTA($H$3:$H292,#REF!,$F$3:$F292),$AZ292&lt;&gt;""),INDEX(AT$3:AT$1048576,MATCH(MAX($AQ$3:$AQ291),$AQ$3:$AQ$1048576,0),0),""),C292)</f>
        <v/>
      </c>
      <c r="AU292" s="21" t="str">
        <f>IF(D292="",IF(OR(AND($H292&lt;&gt;"",D292=""),AND($F291=$F292,$AZ292&lt;&gt;""),COUNTA($H$3:$H$1048576,#REF!,$F$3:$F$1048576)&gt;COUNTA($H$3:$H292,#REF!,$F$3:$F292),$AZ292&lt;&gt;""),INDEX(AU$3:AU$1048576,MATCH(MAX($AQ$3:$AQ291),$AQ$3:$AQ$1048576,0),0),""),D292)</f>
        <v/>
      </c>
      <c r="AV292" s="21" t="str">
        <f>IF(E292="",IF(OR(AND($H292&lt;&gt;"",E292=""),AND($F291=$F292,$AZ292&lt;&gt;""),COUNTA($H$3:$H$1048576,#REF!,$F$3:$F$1048576)&gt;COUNTA($H$3:$H292,#REF!,$F$3:$F292),$AZ292&lt;&gt;""),INDEX(AV$3:AV$1048576,MATCH(MAX($AQ$3:$AQ291),$AQ$3:$AQ$1048576,0),0),""),E292)</f>
        <v/>
      </c>
      <c r="AW292" s="24" t="str">
        <f t="shared" si="532"/>
        <v/>
      </c>
      <c r="AX292" s="13" t="str">
        <f t="shared" si="533"/>
        <v/>
      </c>
      <c r="AY292" s="4" t="str">
        <f t="shared" si="534"/>
        <v/>
      </c>
      <c r="AZ292" s="4" t="str">
        <f>IF(AX292="",IF(OR(AND(H292&lt;&gt;"",F292=""),COUNTA($H$3:$H$1048576)&gt;COUNTA($H$3:$H292)),INDEX(AX$3:AX292,MATCH(MAX($AQ$3:AQ292),AQ$3:AQ292,0),0),""),AX292)</f>
        <v/>
      </c>
      <c r="BA292" s="4" t="str">
        <f>IF(AY292="",IF(AND(H292&lt;&gt;"",F292=""),INDEX(AY$3:AY292,MATCH(MAX($AQ$3:AQ292),AQ$3:AQ292,0),0),""),AY292)</f>
        <v/>
      </c>
      <c r="BB292" s="82" t="str">
        <f>IF(BC292="","",RANK(BC292,BC$3:BC$1048576,1)+COUNTIF($BC$3:BC292,BC292)-1)</f>
        <v/>
      </c>
      <c r="BC292" s="139" t="str">
        <f t="shared" si="535"/>
        <v/>
      </c>
      <c r="BD292" s="46" t="str">
        <f t="shared" si="536"/>
        <v/>
      </c>
      <c r="BE292" s="46" t="str">
        <f t="shared" si="537"/>
        <v/>
      </c>
      <c r="BF292" s="46" t="str">
        <f t="shared" si="538"/>
        <v/>
      </c>
      <c r="BG292" s="4" t="str">
        <f t="shared" si="539"/>
        <v/>
      </c>
      <c r="BH292" s="180" t="str">
        <f t="shared" si="540"/>
        <v/>
      </c>
      <c r="BI292" s="16" t="str">
        <f t="shared" si="541"/>
        <v/>
      </c>
      <c r="BJ292" s="52" t="str">
        <f>IF(BI292="","",IF(W292="","",IF(AND(K292=$K$1,$K$1&lt;&gt;""),$BT$2,IFERROR(IF(INDEX(価格設定!$D$5:$D$1048576,MATCH(Q292,価格設定!$B$5:$B$1048576,0),0)=価格設定!$D$3,$BT$2,$BS$2),$BS$2))))</f>
        <v/>
      </c>
      <c r="BK292" s="16" t="str">
        <f>IF(BI292="","",IF(COUNTIF($BI$3:BI292,BI292)=1,1,IF(AND(BI291=BI292,BH292=""),BK291,COUNTIF($BH$3:BH292,BH292))))</f>
        <v/>
      </c>
      <c r="BL292" s="52" t="str">
        <f t="shared" si="542"/>
        <v/>
      </c>
      <c r="BM292" s="52" t="str">
        <f t="shared" si="543"/>
        <v/>
      </c>
      <c r="BN292" s="119" t="str">
        <f t="shared" si="544"/>
        <v/>
      </c>
      <c r="BO292" s="119" t="str">
        <f t="shared" si="545"/>
        <v/>
      </c>
      <c r="BP292" s="17" t="str">
        <f t="shared" si="546"/>
        <v/>
      </c>
      <c r="BQ292" s="17" t="str">
        <f t="shared" si="547"/>
        <v/>
      </c>
      <c r="BR292" s="17" t="str">
        <f>IF(OR(BP292="",COUNTIF($BO$3:BO292,BO292)&lt;&gt;1),"",SUMIF(BO$3:BO$1048576,BO292,BP$3:BP$1048576))</f>
        <v/>
      </c>
      <c r="BS292" s="17" t="str">
        <f t="shared" si="548"/>
        <v/>
      </c>
      <c r="BT292" s="17" t="str">
        <f t="shared" si="549"/>
        <v/>
      </c>
      <c r="BU292" s="17" t="str">
        <f t="shared" si="550"/>
        <v/>
      </c>
      <c r="BV292" s="24" t="str">
        <f t="shared" si="551"/>
        <v/>
      </c>
      <c r="BW292" s="24" t="str">
        <f t="shared" si="552"/>
        <v/>
      </c>
      <c r="BX292" s="24" t="str">
        <f t="shared" si="553"/>
        <v/>
      </c>
      <c r="BY292" s="26" t="str">
        <f t="shared" si="554"/>
        <v/>
      </c>
      <c r="BZ292" s="26" t="str">
        <f t="shared" si="555"/>
        <v/>
      </c>
      <c r="CA292" s="26" t="str">
        <f t="shared" si="556"/>
        <v/>
      </c>
      <c r="CB292" s="66" t="str">
        <f t="shared" si="557"/>
        <v/>
      </c>
      <c r="CC292" s="65" t="str">
        <f t="shared" si="558"/>
        <v/>
      </c>
      <c r="CD292" s="26" t="str">
        <f t="shared" si="559"/>
        <v/>
      </c>
      <c r="CE292" s="26" t="str">
        <f t="shared" si="560"/>
        <v/>
      </c>
      <c r="CF292" s="193" t="str">
        <f t="shared" si="561"/>
        <v/>
      </c>
      <c r="CG292" s="193" t="str">
        <f t="shared" si="562"/>
        <v/>
      </c>
      <c r="CH292" s="26" t="str">
        <f t="shared" si="563"/>
        <v/>
      </c>
      <c r="CI292" s="26" t="str">
        <f t="shared" si="564"/>
        <v/>
      </c>
      <c r="CJ292" s="65" t="str">
        <f t="shared" si="565"/>
        <v/>
      </c>
      <c r="CK292" s="65" t="str">
        <f t="shared" si="566"/>
        <v/>
      </c>
      <c r="CL292" s="64" t="str">
        <f t="shared" si="567"/>
        <v/>
      </c>
      <c r="CM292" s="64" t="str">
        <f t="shared" si="568"/>
        <v/>
      </c>
      <c r="CN292" s="65" t="str">
        <f t="shared" si="569"/>
        <v/>
      </c>
      <c r="CP292" s="63" t="str">
        <f>IF(BH292="","",MAX($CP$3:CP291)+1)</f>
        <v/>
      </c>
      <c r="CQ292" s="24" t="str">
        <f t="shared" si="570"/>
        <v/>
      </c>
      <c r="CR292" s="24" t="str">
        <f t="shared" si="571"/>
        <v/>
      </c>
      <c r="CS292" s="24" t="str">
        <f t="shared" si="572"/>
        <v/>
      </c>
      <c r="CT292" s="58" t="str">
        <f>IF(BO292="","",COUNTIF($BO$3:BO292,BO292)&amp;"@"&amp;BO292)</f>
        <v/>
      </c>
      <c r="CU292" s="16" t="str">
        <f t="shared" si="510"/>
        <v/>
      </c>
      <c r="CV292" s="63" t="str">
        <f t="shared" si="573"/>
        <v/>
      </c>
      <c r="CW292" s="16" t="str">
        <f t="shared" si="574"/>
        <v/>
      </c>
      <c r="CX292" s="16" t="str">
        <f t="shared" si="575"/>
        <v/>
      </c>
      <c r="CY292" s="16" t="str">
        <f t="shared" si="576"/>
        <v/>
      </c>
      <c r="CZ292" s="85" t="str">
        <f t="shared" si="577"/>
        <v/>
      </c>
      <c r="DA292" s="16" t="str">
        <f t="shared" si="578"/>
        <v/>
      </c>
      <c r="DB292" s="16" t="str">
        <f t="shared" si="579"/>
        <v/>
      </c>
      <c r="DC292" s="28" t="str">
        <f>IF(CP292="","",$DC$1&amp;(INDEX(価格設定!D$1:XFD$3,ROW(価格設定!$D$3),MATCH($AW292,価格設定!D$1:XFD$1,1))*100)&amp;"%")</f>
        <v/>
      </c>
      <c r="DD292" s="28" t="str">
        <f>IF(CP292="","",$DD$1&amp;(INDEX(価格設定!D$1:XFD$3,ROW(価格設定!$D$2),MATCH($AW292,価格設定!D$1:XFD$1,1))*100)&amp;"%")</f>
        <v/>
      </c>
      <c r="DE292" s="29" t="str">
        <f t="shared" si="580"/>
        <v/>
      </c>
      <c r="DG292" s="58" t="str">
        <f t="shared" si="581"/>
        <v/>
      </c>
      <c r="DH292" s="58" t="str">
        <f t="shared" si="582"/>
        <v/>
      </c>
      <c r="DI292" s="58" t="str">
        <f t="shared" si="583"/>
        <v/>
      </c>
      <c r="DJ292" s="85" t="str">
        <f t="shared" si="584"/>
        <v/>
      </c>
      <c r="DL292" s="58" t="str">
        <f>IF(COUNTIF(DG$3:DG$1048576,DG292)=COUNTIF($DG$3:$DG292,DG292),DG292,"")</f>
        <v/>
      </c>
      <c r="DM292" s="85" t="str">
        <f t="shared" si="585"/>
        <v/>
      </c>
      <c r="DN292" s="85" t="str">
        <f t="shared" si="511"/>
        <v/>
      </c>
      <c r="DO292" s="85" t="str">
        <f t="shared" si="511"/>
        <v/>
      </c>
      <c r="DP292" s="303"/>
      <c r="DQ292" s="17" t="str">
        <f t="shared" si="512"/>
        <v/>
      </c>
      <c r="DR292" s="17" t="str">
        <f t="shared" si="513"/>
        <v/>
      </c>
      <c r="DS292" s="17" t="str">
        <f t="shared" si="514"/>
        <v/>
      </c>
      <c r="DU292" s="16" t="str">
        <f t="shared" si="586"/>
        <v/>
      </c>
      <c r="DV292" s="16" t="str">
        <f>IF(DU292="","",COUNT($DU$3:DU292))</f>
        <v/>
      </c>
      <c r="DW292" s="16" t="str">
        <f t="shared" si="587"/>
        <v/>
      </c>
      <c r="DX292" s="16" t="str">
        <f t="shared" si="588"/>
        <v/>
      </c>
      <c r="DY292" s="16" t="str">
        <f>IF(DZ292="","",COUNTIF(DZ$3:DZ292,DZ292))</f>
        <v/>
      </c>
      <c r="DZ292" s="16" t="str">
        <f t="shared" si="589"/>
        <v/>
      </c>
      <c r="EA292" s="16" t="str">
        <f t="shared" si="590"/>
        <v/>
      </c>
      <c r="EB292" s="16" t="str">
        <f t="shared" si="591"/>
        <v/>
      </c>
      <c r="EC292" s="16" t="str">
        <f t="shared" si="592"/>
        <v/>
      </c>
      <c r="ED292" s="16" t="str">
        <f t="shared" si="593"/>
        <v/>
      </c>
      <c r="EE292" s="16" t="str">
        <f t="shared" si="594"/>
        <v/>
      </c>
      <c r="EF292" s="16" t="str">
        <f t="shared" si="595"/>
        <v/>
      </c>
      <c r="EG292" s="16" t="str">
        <f t="shared" si="596"/>
        <v/>
      </c>
      <c r="EH292" s="16" t="str">
        <f t="shared" si="597"/>
        <v/>
      </c>
      <c r="EI292" s="16" t="str">
        <f t="shared" si="598"/>
        <v/>
      </c>
      <c r="EJ292" s="16" t="str">
        <f t="shared" si="599"/>
        <v/>
      </c>
      <c r="EK292" s="16" t="str">
        <f t="shared" si="600"/>
        <v/>
      </c>
      <c r="EL292" s="58" t="str">
        <f t="shared" si="601"/>
        <v/>
      </c>
      <c r="EM292" s="58" t="str">
        <f>IF(OR($DZ292="",CR292=""),IF($EL292="","",$EL292),IF(OR(CR292="なし",CR292=0),領収書!$H$1,CR292))</f>
        <v/>
      </c>
      <c r="EN292" s="58" t="str">
        <f>IF(OR($DZ292="",CS292=""),IF($EL292="","",$EL292),IF(OR(CS292="なし",CS292=0),入力!$EN$1,CS292))</f>
        <v/>
      </c>
      <c r="EO292" s="63" t="str">
        <f t="shared" si="602"/>
        <v/>
      </c>
      <c r="EP292" s="63" t="str">
        <f t="shared" si="603"/>
        <v/>
      </c>
      <c r="ER292" s="16" t="str">
        <f>IF(AND(COUNTIF($ET$3:ET292,ET292)=1,ET292&lt;&gt;""),MAX($ER$3:ER291)+1,"")</f>
        <v/>
      </c>
      <c r="ES292" s="16" t="str">
        <f>IF(価格設定!B294="","",価格設定!B294)</f>
        <v/>
      </c>
      <c r="ET292" s="16" t="str">
        <f>IF(価格設定!C294="","",価格設定!C294)</f>
        <v/>
      </c>
      <c r="EV292" s="16" t="str">
        <f t="shared" si="515"/>
        <v/>
      </c>
      <c r="EW292" s="16" t="str">
        <f t="shared" si="604"/>
        <v/>
      </c>
    </row>
    <row r="293" spans="1:153" ht="30" customHeight="1" x14ac:dyDescent="0.2">
      <c r="A293" s="225"/>
      <c r="B293" s="212"/>
      <c r="C293" s="221"/>
      <c r="D293" s="164"/>
      <c r="E293" s="165"/>
      <c r="F293" s="166"/>
      <c r="G293" s="167"/>
      <c r="H293" s="179"/>
      <c r="I293" s="306"/>
      <c r="J293" s="169"/>
      <c r="K293" s="179"/>
      <c r="L293" s="186"/>
      <c r="M293" s="186"/>
      <c r="N293" s="168"/>
      <c r="O293" s="170"/>
      <c r="P293" s="212"/>
      <c r="Q293" s="179" t="str">
        <f>IFERROR(IF(H293="","",IFERROR(INDEX(価格設定!$B$5:$B$1048576,MATCH(H293,価格設定!$B$5:$B$1048576,0),0),INDEX(価格設定!$B$5:$B$1048576,MATCH("*"&amp;H293&amp;"*",価格設定!$B$5:$B$1048576,0),0))),H293)</f>
        <v/>
      </c>
      <c r="R293" s="250" t="str">
        <f>IFERROR(IF(Q293="",IF(K293="","",K293),IF(K293="",IF(INDEX(価格設定!$C$5:$C$1048576,MATCH(Q293,価格設定!$B$5:$B$1048576,0),0)=0,"",INDEX(価格設定!$C$5:$C$1048576,MATCH(Q293,価格設定!$B$5:$B$1048576,0),0)),IF(K293="なし","",K293))),"")</f>
        <v/>
      </c>
      <c r="S293" s="308" t="str">
        <f t="shared" si="516"/>
        <v/>
      </c>
      <c r="T293" s="126" t="str">
        <f>IFERROR(IF(J293="",IF(INDEX(価格設定!$E$5:$R$1048576,MATCH($Q293,価格設定!B$5:B$1048576,0),MATCH($AW293,価格設定!E$1:X$1,1))=0,"",INDEX(価格設定!$E$5:$R$1048576,MATCH($Q293,価格設定!B$5:B$1048576,0),MATCH($AW293,価格設定!E$1:X$1,1))),J293),"")</f>
        <v/>
      </c>
      <c r="U293" s="126" t="str">
        <f t="shared" si="517"/>
        <v/>
      </c>
      <c r="V293" s="132" t="str">
        <f t="shared" si="518"/>
        <v/>
      </c>
      <c r="W293" s="127" t="str">
        <f>IFERROR(IF(OR(T293="",T293&lt;0),"",IFERROR(INDEX(価格設定!E$2:X$3,IF(AND(K293=$K$1,$K$1&lt;&gt;""),ROW(価格設定!$D$3)-1,MATCH(INDEX(価格設定!$D$5:$D$1048576,MATCH(Q293,価格設定!$B$5:$B$1048576,0),0),価格設定!$D$2:$D$3,0)),MATCH($AW293,価格設定!E$1:X$1,1)),INDEX(価格設定!E$2:X$2,0,MATCH($AW293,価格設定!E$1:X$1,1)))),"")</f>
        <v/>
      </c>
      <c r="X293" s="126" t="str">
        <f t="shared" si="509"/>
        <v/>
      </c>
      <c r="Y293" s="128" t="str">
        <f t="shared" si="519"/>
        <v/>
      </c>
      <c r="Z293" s="126" t="str">
        <f t="shared" si="520"/>
        <v/>
      </c>
      <c r="AA293" s="129" t="str">
        <f t="shared" si="521"/>
        <v/>
      </c>
      <c r="AB293" s="126" t="str">
        <f t="shared" si="522"/>
        <v/>
      </c>
      <c r="AC293" s="280" t="str">
        <f t="shared" si="523"/>
        <v/>
      </c>
      <c r="AD293" s="15"/>
      <c r="AE293" s="204" t="str">
        <f>IF(AF293="","",COUNT($AF$3:AF293))</f>
        <v/>
      </c>
      <c r="AF293" s="206" t="str">
        <f t="shared" si="524"/>
        <v/>
      </c>
      <c r="AG293" s="204" t="str">
        <f t="shared" si="525"/>
        <v/>
      </c>
      <c r="AH293" s="204" t="str">
        <f t="shared" si="526"/>
        <v/>
      </c>
      <c r="AI293" s="287"/>
      <c r="AJ293" s="15"/>
      <c r="AK293" s="138" t="str">
        <f t="shared" si="527"/>
        <v/>
      </c>
      <c r="AL293" s="131" t="str">
        <f t="shared" si="528"/>
        <v/>
      </c>
      <c r="AM293" s="131" t="str">
        <f t="shared" si="529"/>
        <v/>
      </c>
      <c r="AN293" s="313" t="str">
        <f t="shared" si="530"/>
        <v/>
      </c>
      <c r="AO293" s="316" t="str">
        <f t="shared" si="531"/>
        <v/>
      </c>
      <c r="AP293" s="18"/>
      <c r="AQ293" s="3" t="str">
        <f>IF(F293="","",MAX($AQ$3:AQ292)+1)</f>
        <v/>
      </c>
      <c r="AR293" s="3" t="str">
        <f>IF(OR(AQ293="",BB293=""),"",MAX($AR$3:AR292)+1)</f>
        <v/>
      </c>
      <c r="AS293" s="3" t="str">
        <f>IF(CQ293="","",RANK(CQ293,CQ$3:CQ$1048576,1)+COUNTIF($CQ$3:CQ293,CQ293)-1)</f>
        <v/>
      </c>
      <c r="AT293" s="21" t="str">
        <f>IF(C293="",IF(OR(AND($H293&lt;&gt;"",C293=""),AND($F292=$F293,$AZ293&lt;&gt;""),COUNTA($H$3:$H$1048576,#REF!,$F$3:$F$1048576)&gt;COUNTA($H$3:$H293,#REF!,$F$3:$F293),$AZ293&lt;&gt;""),INDEX(AT$3:AT$1048576,MATCH(MAX($AQ$3:$AQ292),$AQ$3:$AQ$1048576,0),0),""),C293)</f>
        <v/>
      </c>
      <c r="AU293" s="21" t="str">
        <f>IF(D293="",IF(OR(AND($H293&lt;&gt;"",D293=""),AND($F292=$F293,$AZ293&lt;&gt;""),COUNTA($H$3:$H$1048576,#REF!,$F$3:$F$1048576)&gt;COUNTA($H$3:$H293,#REF!,$F$3:$F293),$AZ293&lt;&gt;""),INDEX(AU$3:AU$1048576,MATCH(MAX($AQ$3:$AQ292),$AQ$3:$AQ$1048576,0),0),""),D293)</f>
        <v/>
      </c>
      <c r="AV293" s="21" t="str">
        <f>IF(E293="",IF(OR(AND($H293&lt;&gt;"",E293=""),AND($F292=$F293,$AZ293&lt;&gt;""),COUNTA($H$3:$H$1048576,#REF!,$F$3:$F$1048576)&gt;COUNTA($H$3:$H293,#REF!,$F$3:$F293),$AZ293&lt;&gt;""),INDEX(AV$3:AV$1048576,MATCH(MAX($AQ$3:$AQ292),$AQ$3:$AQ$1048576,0),0),""),E293)</f>
        <v/>
      </c>
      <c r="AW293" s="24" t="str">
        <f t="shared" si="532"/>
        <v/>
      </c>
      <c r="AX293" s="13" t="str">
        <f t="shared" si="533"/>
        <v/>
      </c>
      <c r="AY293" s="4" t="str">
        <f t="shared" si="534"/>
        <v/>
      </c>
      <c r="AZ293" s="4" t="str">
        <f>IF(AX293="",IF(OR(AND(H293&lt;&gt;"",F293=""),COUNTA($H$3:$H$1048576)&gt;COUNTA($H$3:$H293)),INDEX(AX$3:AX293,MATCH(MAX($AQ$3:AQ293),AQ$3:AQ293,0),0),""),AX293)</f>
        <v/>
      </c>
      <c r="BA293" s="4" t="str">
        <f>IF(AY293="",IF(AND(H293&lt;&gt;"",F293=""),INDEX(AY$3:AY293,MATCH(MAX($AQ$3:AQ293),AQ$3:AQ293,0),0),""),AY293)</f>
        <v/>
      </c>
      <c r="BB293" s="82" t="str">
        <f>IF(BC293="","",RANK(BC293,BC$3:BC$1048576,1)+COUNTIF($BC$3:BC293,BC293)-1)</f>
        <v/>
      </c>
      <c r="BC293" s="139" t="str">
        <f t="shared" si="535"/>
        <v/>
      </c>
      <c r="BD293" s="46" t="str">
        <f t="shared" si="536"/>
        <v/>
      </c>
      <c r="BE293" s="46" t="str">
        <f t="shared" si="537"/>
        <v/>
      </c>
      <c r="BF293" s="46" t="str">
        <f t="shared" si="538"/>
        <v/>
      </c>
      <c r="BG293" s="4" t="str">
        <f t="shared" si="539"/>
        <v/>
      </c>
      <c r="BH293" s="180" t="str">
        <f t="shared" si="540"/>
        <v/>
      </c>
      <c r="BI293" s="16" t="str">
        <f t="shared" si="541"/>
        <v/>
      </c>
      <c r="BJ293" s="52" t="str">
        <f>IF(BI293="","",IF(W293="","",IF(AND(K293=$K$1,$K$1&lt;&gt;""),$BT$2,IFERROR(IF(INDEX(価格設定!$D$5:$D$1048576,MATCH(Q293,価格設定!$B$5:$B$1048576,0),0)=価格設定!$D$3,$BT$2,$BS$2),$BS$2))))</f>
        <v/>
      </c>
      <c r="BK293" s="16" t="str">
        <f>IF(BI293="","",IF(COUNTIF($BI$3:BI293,BI293)=1,1,IF(AND(BI292=BI293,BH293=""),BK292,COUNTIF($BH$3:BH293,BH293))))</f>
        <v/>
      </c>
      <c r="BL293" s="52" t="str">
        <f t="shared" si="542"/>
        <v/>
      </c>
      <c r="BM293" s="52" t="str">
        <f t="shared" si="543"/>
        <v/>
      </c>
      <c r="BN293" s="119" t="str">
        <f t="shared" si="544"/>
        <v/>
      </c>
      <c r="BO293" s="119" t="str">
        <f t="shared" si="545"/>
        <v/>
      </c>
      <c r="BP293" s="17" t="str">
        <f t="shared" si="546"/>
        <v/>
      </c>
      <c r="BQ293" s="17" t="str">
        <f t="shared" si="547"/>
        <v/>
      </c>
      <c r="BR293" s="17" t="str">
        <f>IF(OR(BP293="",COUNTIF($BO$3:BO293,BO293)&lt;&gt;1),"",SUMIF(BO$3:BO$1048576,BO293,BP$3:BP$1048576))</f>
        <v/>
      </c>
      <c r="BS293" s="17" t="str">
        <f t="shared" si="548"/>
        <v/>
      </c>
      <c r="BT293" s="17" t="str">
        <f t="shared" si="549"/>
        <v/>
      </c>
      <c r="BU293" s="17" t="str">
        <f t="shared" si="550"/>
        <v/>
      </c>
      <c r="BV293" s="24" t="str">
        <f t="shared" si="551"/>
        <v/>
      </c>
      <c r="BW293" s="24" t="str">
        <f t="shared" si="552"/>
        <v/>
      </c>
      <c r="BX293" s="24" t="str">
        <f t="shared" si="553"/>
        <v/>
      </c>
      <c r="BY293" s="26" t="str">
        <f t="shared" si="554"/>
        <v/>
      </c>
      <c r="BZ293" s="26" t="str">
        <f t="shared" si="555"/>
        <v/>
      </c>
      <c r="CA293" s="26" t="str">
        <f t="shared" si="556"/>
        <v/>
      </c>
      <c r="CB293" s="66" t="str">
        <f t="shared" si="557"/>
        <v/>
      </c>
      <c r="CC293" s="65" t="str">
        <f t="shared" si="558"/>
        <v/>
      </c>
      <c r="CD293" s="26" t="str">
        <f t="shared" si="559"/>
        <v/>
      </c>
      <c r="CE293" s="26" t="str">
        <f t="shared" si="560"/>
        <v/>
      </c>
      <c r="CF293" s="193" t="str">
        <f t="shared" si="561"/>
        <v/>
      </c>
      <c r="CG293" s="193" t="str">
        <f t="shared" si="562"/>
        <v/>
      </c>
      <c r="CH293" s="26" t="str">
        <f t="shared" si="563"/>
        <v/>
      </c>
      <c r="CI293" s="26" t="str">
        <f t="shared" si="564"/>
        <v/>
      </c>
      <c r="CJ293" s="65" t="str">
        <f t="shared" si="565"/>
        <v/>
      </c>
      <c r="CK293" s="65" t="str">
        <f t="shared" si="566"/>
        <v/>
      </c>
      <c r="CL293" s="64" t="str">
        <f t="shared" si="567"/>
        <v/>
      </c>
      <c r="CM293" s="64" t="str">
        <f t="shared" si="568"/>
        <v/>
      </c>
      <c r="CN293" s="65" t="str">
        <f t="shared" si="569"/>
        <v/>
      </c>
      <c r="CP293" s="63" t="str">
        <f>IF(BH293="","",MAX($CP$3:CP292)+1)</f>
        <v/>
      </c>
      <c r="CQ293" s="24" t="str">
        <f t="shared" si="570"/>
        <v/>
      </c>
      <c r="CR293" s="24" t="str">
        <f t="shared" si="571"/>
        <v/>
      </c>
      <c r="CS293" s="24" t="str">
        <f t="shared" si="572"/>
        <v/>
      </c>
      <c r="CT293" s="58" t="str">
        <f>IF(BO293="","",COUNTIF($BO$3:BO293,BO293)&amp;"@"&amp;BO293)</f>
        <v/>
      </c>
      <c r="CU293" s="16" t="str">
        <f t="shared" si="510"/>
        <v/>
      </c>
      <c r="CV293" s="63" t="str">
        <f t="shared" si="573"/>
        <v/>
      </c>
      <c r="CW293" s="16" t="str">
        <f t="shared" si="574"/>
        <v/>
      </c>
      <c r="CX293" s="16" t="str">
        <f t="shared" si="575"/>
        <v/>
      </c>
      <c r="CY293" s="16" t="str">
        <f t="shared" si="576"/>
        <v/>
      </c>
      <c r="CZ293" s="85" t="str">
        <f t="shared" si="577"/>
        <v/>
      </c>
      <c r="DA293" s="16" t="str">
        <f t="shared" si="578"/>
        <v/>
      </c>
      <c r="DB293" s="16" t="str">
        <f t="shared" si="579"/>
        <v/>
      </c>
      <c r="DC293" s="28" t="str">
        <f>IF(CP293="","",$DC$1&amp;(INDEX(価格設定!D$1:XFD$3,ROW(価格設定!$D$3),MATCH($AW293,価格設定!D$1:XFD$1,1))*100)&amp;"%")</f>
        <v/>
      </c>
      <c r="DD293" s="28" t="str">
        <f>IF(CP293="","",$DD$1&amp;(INDEX(価格設定!D$1:XFD$3,ROW(価格設定!$D$2),MATCH($AW293,価格設定!D$1:XFD$1,1))*100)&amp;"%")</f>
        <v/>
      </c>
      <c r="DE293" s="29" t="str">
        <f t="shared" si="580"/>
        <v/>
      </c>
      <c r="DG293" s="58" t="str">
        <f t="shared" si="581"/>
        <v/>
      </c>
      <c r="DH293" s="58" t="str">
        <f t="shared" si="582"/>
        <v/>
      </c>
      <c r="DI293" s="58" t="str">
        <f t="shared" si="583"/>
        <v/>
      </c>
      <c r="DJ293" s="85" t="str">
        <f t="shared" si="584"/>
        <v/>
      </c>
      <c r="DL293" s="58" t="str">
        <f>IF(COUNTIF(DG$3:DG$1048576,DG293)=COUNTIF($DG$3:$DG293,DG293),DG293,"")</f>
        <v/>
      </c>
      <c r="DM293" s="85" t="str">
        <f t="shared" si="585"/>
        <v/>
      </c>
      <c r="DN293" s="85" t="str">
        <f t="shared" si="511"/>
        <v/>
      </c>
      <c r="DO293" s="85" t="str">
        <f t="shared" si="511"/>
        <v/>
      </c>
      <c r="DP293" s="303"/>
      <c r="DQ293" s="17" t="str">
        <f t="shared" si="512"/>
        <v/>
      </c>
      <c r="DR293" s="17" t="str">
        <f t="shared" si="513"/>
        <v/>
      </c>
      <c r="DS293" s="17" t="str">
        <f t="shared" si="514"/>
        <v/>
      </c>
      <c r="DU293" s="16" t="str">
        <f t="shared" si="586"/>
        <v/>
      </c>
      <c r="DV293" s="16" t="str">
        <f>IF(DU293="","",COUNT($DU$3:DU293))</f>
        <v/>
      </c>
      <c r="DW293" s="16" t="str">
        <f t="shared" si="587"/>
        <v/>
      </c>
      <c r="DX293" s="16" t="str">
        <f t="shared" si="588"/>
        <v/>
      </c>
      <c r="DY293" s="16" t="str">
        <f>IF(DZ293="","",COUNTIF(DZ$3:DZ293,DZ293))</f>
        <v/>
      </c>
      <c r="DZ293" s="16" t="str">
        <f t="shared" si="589"/>
        <v/>
      </c>
      <c r="EA293" s="16" t="str">
        <f t="shared" si="590"/>
        <v/>
      </c>
      <c r="EB293" s="16" t="str">
        <f t="shared" si="591"/>
        <v/>
      </c>
      <c r="EC293" s="16" t="str">
        <f t="shared" si="592"/>
        <v/>
      </c>
      <c r="ED293" s="16" t="str">
        <f t="shared" si="593"/>
        <v/>
      </c>
      <c r="EE293" s="16" t="str">
        <f t="shared" si="594"/>
        <v/>
      </c>
      <c r="EF293" s="16" t="str">
        <f t="shared" si="595"/>
        <v/>
      </c>
      <c r="EG293" s="16" t="str">
        <f t="shared" si="596"/>
        <v/>
      </c>
      <c r="EH293" s="16" t="str">
        <f t="shared" si="597"/>
        <v/>
      </c>
      <c r="EI293" s="16" t="str">
        <f t="shared" si="598"/>
        <v/>
      </c>
      <c r="EJ293" s="16" t="str">
        <f t="shared" si="599"/>
        <v/>
      </c>
      <c r="EK293" s="16" t="str">
        <f t="shared" si="600"/>
        <v/>
      </c>
      <c r="EL293" s="58" t="str">
        <f t="shared" si="601"/>
        <v/>
      </c>
      <c r="EM293" s="58" t="str">
        <f>IF(OR($DZ293="",CR293=""),IF($EL293="","",$EL293),IF(OR(CR293="なし",CR293=0),領収書!$H$1,CR293))</f>
        <v/>
      </c>
      <c r="EN293" s="58" t="str">
        <f>IF(OR($DZ293="",CS293=""),IF($EL293="","",$EL293),IF(OR(CS293="なし",CS293=0),入力!$EN$1,CS293))</f>
        <v/>
      </c>
      <c r="EO293" s="63" t="str">
        <f t="shared" si="602"/>
        <v/>
      </c>
      <c r="EP293" s="63" t="str">
        <f t="shared" si="603"/>
        <v/>
      </c>
      <c r="ER293" s="16" t="str">
        <f>IF(AND(COUNTIF($ET$3:ET293,ET293)=1,ET293&lt;&gt;""),MAX($ER$3:ER292)+1,"")</f>
        <v/>
      </c>
      <c r="ES293" s="16" t="str">
        <f>IF(価格設定!B295="","",価格設定!B295)</f>
        <v/>
      </c>
      <c r="ET293" s="16" t="str">
        <f>IF(価格設定!C295="","",価格設定!C295)</f>
        <v/>
      </c>
      <c r="EV293" s="16" t="str">
        <f t="shared" si="515"/>
        <v/>
      </c>
      <c r="EW293" s="16" t="str">
        <f t="shared" si="604"/>
        <v/>
      </c>
    </row>
    <row r="294" spans="1:153" ht="30" customHeight="1" x14ac:dyDescent="0.2">
      <c r="A294" s="225"/>
      <c r="B294" s="212"/>
      <c r="C294" s="221"/>
      <c r="D294" s="164"/>
      <c r="E294" s="165"/>
      <c r="F294" s="166"/>
      <c r="G294" s="167"/>
      <c r="H294" s="179"/>
      <c r="I294" s="306"/>
      <c r="J294" s="169"/>
      <c r="K294" s="179"/>
      <c r="L294" s="186"/>
      <c r="M294" s="186"/>
      <c r="N294" s="168"/>
      <c r="O294" s="170"/>
      <c r="P294" s="212"/>
      <c r="Q294" s="179" t="str">
        <f>IFERROR(IF(H294="","",IFERROR(INDEX(価格設定!$B$5:$B$1048576,MATCH(H294,価格設定!$B$5:$B$1048576,0),0),INDEX(価格設定!$B$5:$B$1048576,MATCH("*"&amp;H294&amp;"*",価格設定!$B$5:$B$1048576,0),0))),H294)</f>
        <v/>
      </c>
      <c r="R294" s="250" t="str">
        <f>IFERROR(IF(Q294="",IF(K294="","",K294),IF(K294="",IF(INDEX(価格設定!$C$5:$C$1048576,MATCH(Q294,価格設定!$B$5:$B$1048576,0),0)=0,"",INDEX(価格設定!$C$5:$C$1048576,MATCH(Q294,価格設定!$B$5:$B$1048576,0),0)),IF(K294="なし","",K294))),"")</f>
        <v/>
      </c>
      <c r="S294" s="308" t="str">
        <f t="shared" si="516"/>
        <v/>
      </c>
      <c r="T294" s="126" t="str">
        <f>IFERROR(IF(J294="",IF(INDEX(価格設定!$E$5:$R$1048576,MATCH($Q294,価格設定!B$5:B$1048576,0),MATCH($AW294,価格設定!E$1:X$1,1))=0,"",INDEX(価格設定!$E$5:$R$1048576,MATCH($Q294,価格設定!B$5:B$1048576,0),MATCH($AW294,価格設定!E$1:X$1,1))),J294),"")</f>
        <v/>
      </c>
      <c r="U294" s="126" t="str">
        <f t="shared" si="517"/>
        <v/>
      </c>
      <c r="V294" s="132" t="str">
        <f t="shared" si="518"/>
        <v/>
      </c>
      <c r="W294" s="127" t="str">
        <f>IFERROR(IF(OR(T294="",T294&lt;0),"",IFERROR(INDEX(価格設定!E$2:X$3,IF(AND(K294=$K$1,$K$1&lt;&gt;""),ROW(価格設定!$D$3)-1,MATCH(INDEX(価格設定!$D$5:$D$1048576,MATCH(Q294,価格設定!$B$5:$B$1048576,0),0),価格設定!$D$2:$D$3,0)),MATCH($AW294,価格設定!E$1:X$1,1)),INDEX(価格設定!E$2:X$2,0,MATCH($AW294,価格設定!E$1:X$1,1)))),"")</f>
        <v/>
      </c>
      <c r="X294" s="126" t="str">
        <f t="shared" si="509"/>
        <v/>
      </c>
      <c r="Y294" s="128" t="str">
        <f t="shared" si="519"/>
        <v/>
      </c>
      <c r="Z294" s="126" t="str">
        <f t="shared" si="520"/>
        <v/>
      </c>
      <c r="AA294" s="129" t="str">
        <f t="shared" si="521"/>
        <v/>
      </c>
      <c r="AB294" s="126" t="str">
        <f t="shared" si="522"/>
        <v/>
      </c>
      <c r="AC294" s="280" t="str">
        <f t="shared" si="523"/>
        <v/>
      </c>
      <c r="AD294" s="15"/>
      <c r="AE294" s="204" t="str">
        <f>IF(AF294="","",COUNT($AF$3:AF294))</f>
        <v/>
      </c>
      <c r="AF294" s="206" t="str">
        <f t="shared" si="524"/>
        <v/>
      </c>
      <c r="AG294" s="204" t="str">
        <f t="shared" si="525"/>
        <v/>
      </c>
      <c r="AH294" s="204" t="str">
        <f t="shared" si="526"/>
        <v/>
      </c>
      <c r="AI294" s="287"/>
      <c r="AJ294" s="15"/>
      <c r="AK294" s="138" t="str">
        <f t="shared" si="527"/>
        <v/>
      </c>
      <c r="AL294" s="131" t="str">
        <f t="shared" si="528"/>
        <v/>
      </c>
      <c r="AM294" s="131" t="str">
        <f t="shared" si="529"/>
        <v/>
      </c>
      <c r="AN294" s="313" t="str">
        <f t="shared" si="530"/>
        <v/>
      </c>
      <c r="AO294" s="316" t="str">
        <f t="shared" si="531"/>
        <v/>
      </c>
      <c r="AP294" s="18"/>
      <c r="AQ294" s="3" t="str">
        <f>IF(F294="","",MAX($AQ$3:AQ293)+1)</f>
        <v/>
      </c>
      <c r="AR294" s="3" t="str">
        <f>IF(OR(AQ294="",BB294=""),"",MAX($AR$3:AR293)+1)</f>
        <v/>
      </c>
      <c r="AS294" s="3" t="str">
        <f>IF(CQ294="","",RANK(CQ294,CQ$3:CQ$1048576,1)+COUNTIF($CQ$3:CQ294,CQ294)-1)</f>
        <v/>
      </c>
      <c r="AT294" s="21" t="str">
        <f>IF(C294="",IF(OR(AND($H294&lt;&gt;"",C294=""),AND($F293=$F294,$AZ294&lt;&gt;""),COUNTA($H$3:$H$1048576,#REF!,$F$3:$F$1048576)&gt;COUNTA($H$3:$H294,#REF!,$F$3:$F294),$AZ294&lt;&gt;""),INDEX(AT$3:AT$1048576,MATCH(MAX($AQ$3:$AQ293),$AQ$3:$AQ$1048576,0),0),""),C294)</f>
        <v/>
      </c>
      <c r="AU294" s="21" t="str">
        <f>IF(D294="",IF(OR(AND($H294&lt;&gt;"",D294=""),AND($F293=$F294,$AZ294&lt;&gt;""),COUNTA($H$3:$H$1048576,#REF!,$F$3:$F$1048576)&gt;COUNTA($H$3:$H294,#REF!,$F$3:$F294),$AZ294&lt;&gt;""),INDEX(AU$3:AU$1048576,MATCH(MAX($AQ$3:$AQ293),$AQ$3:$AQ$1048576,0),0),""),D294)</f>
        <v/>
      </c>
      <c r="AV294" s="21" t="str">
        <f>IF(E294="",IF(OR(AND($H294&lt;&gt;"",E294=""),AND($F293=$F294,$AZ294&lt;&gt;""),COUNTA($H$3:$H$1048576,#REF!,$F$3:$F$1048576)&gt;COUNTA($H$3:$H294,#REF!,$F$3:$F294),$AZ294&lt;&gt;""),INDEX(AV$3:AV$1048576,MATCH(MAX($AQ$3:$AQ293),$AQ$3:$AQ$1048576,0),0),""),E294)</f>
        <v/>
      </c>
      <c r="AW294" s="24" t="str">
        <f t="shared" si="532"/>
        <v/>
      </c>
      <c r="AX294" s="13" t="str">
        <f t="shared" si="533"/>
        <v/>
      </c>
      <c r="AY294" s="4" t="str">
        <f t="shared" si="534"/>
        <v/>
      </c>
      <c r="AZ294" s="4" t="str">
        <f>IF(AX294="",IF(OR(AND(H294&lt;&gt;"",F294=""),COUNTA($H$3:$H$1048576)&gt;COUNTA($H$3:$H294)),INDEX(AX$3:AX294,MATCH(MAX($AQ$3:AQ294),AQ$3:AQ294,0),0),""),AX294)</f>
        <v/>
      </c>
      <c r="BA294" s="4" t="str">
        <f>IF(AY294="",IF(AND(H294&lt;&gt;"",F294=""),INDEX(AY$3:AY294,MATCH(MAX($AQ$3:AQ294),AQ$3:AQ294,0),0),""),AY294)</f>
        <v/>
      </c>
      <c r="BB294" s="82" t="str">
        <f>IF(BC294="","",RANK(BC294,BC$3:BC$1048576,1)+COUNTIF($BC$3:BC294,BC294)-1)</f>
        <v/>
      </c>
      <c r="BC294" s="139" t="str">
        <f t="shared" si="535"/>
        <v/>
      </c>
      <c r="BD294" s="46" t="str">
        <f t="shared" si="536"/>
        <v/>
      </c>
      <c r="BE294" s="46" t="str">
        <f t="shared" si="537"/>
        <v/>
      </c>
      <c r="BF294" s="46" t="str">
        <f t="shared" si="538"/>
        <v/>
      </c>
      <c r="BG294" s="4" t="str">
        <f t="shared" si="539"/>
        <v/>
      </c>
      <c r="BH294" s="180" t="str">
        <f t="shared" si="540"/>
        <v/>
      </c>
      <c r="BI294" s="16" t="str">
        <f t="shared" si="541"/>
        <v/>
      </c>
      <c r="BJ294" s="52" t="str">
        <f>IF(BI294="","",IF(W294="","",IF(AND(K294=$K$1,$K$1&lt;&gt;""),$BT$2,IFERROR(IF(INDEX(価格設定!$D$5:$D$1048576,MATCH(Q294,価格設定!$B$5:$B$1048576,0),0)=価格設定!$D$3,$BT$2,$BS$2),$BS$2))))</f>
        <v/>
      </c>
      <c r="BK294" s="16" t="str">
        <f>IF(BI294="","",IF(COUNTIF($BI$3:BI294,BI294)=1,1,IF(AND(BI293=BI294,BH294=""),BK293,COUNTIF($BH$3:BH294,BH294))))</f>
        <v/>
      </c>
      <c r="BL294" s="52" t="str">
        <f t="shared" si="542"/>
        <v/>
      </c>
      <c r="BM294" s="52" t="str">
        <f t="shared" si="543"/>
        <v/>
      </c>
      <c r="BN294" s="119" t="str">
        <f t="shared" si="544"/>
        <v/>
      </c>
      <c r="BO294" s="119" t="str">
        <f t="shared" si="545"/>
        <v/>
      </c>
      <c r="BP294" s="17" t="str">
        <f t="shared" si="546"/>
        <v/>
      </c>
      <c r="BQ294" s="17" t="str">
        <f t="shared" si="547"/>
        <v/>
      </c>
      <c r="BR294" s="17" t="str">
        <f>IF(OR(BP294="",COUNTIF($BO$3:BO294,BO294)&lt;&gt;1),"",SUMIF(BO$3:BO$1048576,BO294,BP$3:BP$1048576))</f>
        <v/>
      </c>
      <c r="BS294" s="17" t="str">
        <f t="shared" si="548"/>
        <v/>
      </c>
      <c r="BT294" s="17" t="str">
        <f t="shared" si="549"/>
        <v/>
      </c>
      <c r="BU294" s="17" t="str">
        <f t="shared" si="550"/>
        <v/>
      </c>
      <c r="BV294" s="24" t="str">
        <f t="shared" si="551"/>
        <v/>
      </c>
      <c r="BW294" s="24" t="str">
        <f t="shared" si="552"/>
        <v/>
      </c>
      <c r="BX294" s="24" t="str">
        <f t="shared" si="553"/>
        <v/>
      </c>
      <c r="BY294" s="26" t="str">
        <f t="shared" si="554"/>
        <v/>
      </c>
      <c r="BZ294" s="26" t="str">
        <f t="shared" si="555"/>
        <v/>
      </c>
      <c r="CA294" s="26" t="str">
        <f t="shared" si="556"/>
        <v/>
      </c>
      <c r="CB294" s="66" t="str">
        <f t="shared" si="557"/>
        <v/>
      </c>
      <c r="CC294" s="65" t="str">
        <f t="shared" si="558"/>
        <v/>
      </c>
      <c r="CD294" s="26" t="str">
        <f t="shared" si="559"/>
        <v/>
      </c>
      <c r="CE294" s="26" t="str">
        <f t="shared" si="560"/>
        <v/>
      </c>
      <c r="CF294" s="193" t="str">
        <f t="shared" si="561"/>
        <v/>
      </c>
      <c r="CG294" s="193" t="str">
        <f t="shared" si="562"/>
        <v/>
      </c>
      <c r="CH294" s="26" t="str">
        <f t="shared" si="563"/>
        <v/>
      </c>
      <c r="CI294" s="26" t="str">
        <f t="shared" si="564"/>
        <v/>
      </c>
      <c r="CJ294" s="65" t="str">
        <f t="shared" si="565"/>
        <v/>
      </c>
      <c r="CK294" s="65" t="str">
        <f t="shared" si="566"/>
        <v/>
      </c>
      <c r="CL294" s="64" t="str">
        <f t="shared" si="567"/>
        <v/>
      </c>
      <c r="CM294" s="64" t="str">
        <f t="shared" si="568"/>
        <v/>
      </c>
      <c r="CN294" s="65" t="str">
        <f t="shared" si="569"/>
        <v/>
      </c>
      <c r="CP294" s="63" t="str">
        <f>IF(BH294="","",MAX($CP$3:CP293)+1)</f>
        <v/>
      </c>
      <c r="CQ294" s="24" t="str">
        <f t="shared" si="570"/>
        <v/>
      </c>
      <c r="CR294" s="24" t="str">
        <f t="shared" si="571"/>
        <v/>
      </c>
      <c r="CS294" s="24" t="str">
        <f t="shared" si="572"/>
        <v/>
      </c>
      <c r="CT294" s="58" t="str">
        <f>IF(BO294="","",COUNTIF($BO$3:BO294,BO294)&amp;"@"&amp;BO294)</f>
        <v/>
      </c>
      <c r="CU294" s="16" t="str">
        <f t="shared" si="510"/>
        <v/>
      </c>
      <c r="CV294" s="63" t="str">
        <f t="shared" si="573"/>
        <v/>
      </c>
      <c r="CW294" s="16" t="str">
        <f t="shared" si="574"/>
        <v/>
      </c>
      <c r="CX294" s="16" t="str">
        <f t="shared" si="575"/>
        <v/>
      </c>
      <c r="CY294" s="16" t="str">
        <f t="shared" si="576"/>
        <v/>
      </c>
      <c r="CZ294" s="85" t="str">
        <f t="shared" si="577"/>
        <v/>
      </c>
      <c r="DA294" s="16" t="str">
        <f t="shared" si="578"/>
        <v/>
      </c>
      <c r="DB294" s="16" t="str">
        <f t="shared" si="579"/>
        <v/>
      </c>
      <c r="DC294" s="28" t="str">
        <f>IF(CP294="","",$DC$1&amp;(INDEX(価格設定!D$1:XFD$3,ROW(価格設定!$D$3),MATCH($AW294,価格設定!D$1:XFD$1,1))*100)&amp;"%")</f>
        <v/>
      </c>
      <c r="DD294" s="28" t="str">
        <f>IF(CP294="","",$DD$1&amp;(INDEX(価格設定!D$1:XFD$3,ROW(価格設定!$D$2),MATCH($AW294,価格設定!D$1:XFD$1,1))*100)&amp;"%")</f>
        <v/>
      </c>
      <c r="DE294" s="29" t="str">
        <f t="shared" si="580"/>
        <v/>
      </c>
      <c r="DG294" s="58" t="str">
        <f t="shared" si="581"/>
        <v/>
      </c>
      <c r="DH294" s="58" t="str">
        <f t="shared" si="582"/>
        <v/>
      </c>
      <c r="DI294" s="58" t="str">
        <f t="shared" si="583"/>
        <v/>
      </c>
      <c r="DJ294" s="85" t="str">
        <f t="shared" si="584"/>
        <v/>
      </c>
      <c r="DL294" s="58" t="str">
        <f>IF(COUNTIF(DG$3:DG$1048576,DG294)=COUNTIF($DG$3:$DG294,DG294),DG294,"")</f>
        <v/>
      </c>
      <c r="DM294" s="85" t="str">
        <f t="shared" si="585"/>
        <v/>
      </c>
      <c r="DN294" s="85" t="str">
        <f t="shared" si="511"/>
        <v/>
      </c>
      <c r="DO294" s="85" t="str">
        <f t="shared" si="511"/>
        <v/>
      </c>
      <c r="DP294" s="303"/>
      <c r="DQ294" s="17" t="str">
        <f t="shared" si="512"/>
        <v/>
      </c>
      <c r="DR294" s="17" t="str">
        <f t="shared" si="513"/>
        <v/>
      </c>
      <c r="DS294" s="17" t="str">
        <f t="shared" si="514"/>
        <v/>
      </c>
      <c r="DU294" s="16" t="str">
        <f t="shared" si="586"/>
        <v/>
      </c>
      <c r="DV294" s="16" t="str">
        <f>IF(DU294="","",COUNT($DU$3:DU294))</f>
        <v/>
      </c>
      <c r="DW294" s="16" t="str">
        <f t="shared" si="587"/>
        <v/>
      </c>
      <c r="DX294" s="16" t="str">
        <f t="shared" si="588"/>
        <v/>
      </c>
      <c r="DY294" s="16" t="str">
        <f>IF(DZ294="","",COUNTIF(DZ$3:DZ294,DZ294))</f>
        <v/>
      </c>
      <c r="DZ294" s="16" t="str">
        <f t="shared" si="589"/>
        <v/>
      </c>
      <c r="EA294" s="16" t="str">
        <f t="shared" si="590"/>
        <v/>
      </c>
      <c r="EB294" s="16" t="str">
        <f t="shared" si="591"/>
        <v/>
      </c>
      <c r="EC294" s="16" t="str">
        <f t="shared" si="592"/>
        <v/>
      </c>
      <c r="ED294" s="16" t="str">
        <f t="shared" si="593"/>
        <v/>
      </c>
      <c r="EE294" s="16" t="str">
        <f t="shared" si="594"/>
        <v/>
      </c>
      <c r="EF294" s="16" t="str">
        <f t="shared" si="595"/>
        <v/>
      </c>
      <c r="EG294" s="16" t="str">
        <f t="shared" si="596"/>
        <v/>
      </c>
      <c r="EH294" s="16" t="str">
        <f t="shared" si="597"/>
        <v/>
      </c>
      <c r="EI294" s="16" t="str">
        <f t="shared" si="598"/>
        <v/>
      </c>
      <c r="EJ294" s="16" t="str">
        <f t="shared" si="599"/>
        <v/>
      </c>
      <c r="EK294" s="16" t="str">
        <f t="shared" si="600"/>
        <v/>
      </c>
      <c r="EL294" s="58" t="str">
        <f t="shared" si="601"/>
        <v/>
      </c>
      <c r="EM294" s="58" t="str">
        <f>IF(OR($DZ294="",CR294=""),IF($EL294="","",$EL294),IF(OR(CR294="なし",CR294=0),領収書!$H$1,CR294))</f>
        <v/>
      </c>
      <c r="EN294" s="58" t="str">
        <f>IF(OR($DZ294="",CS294=""),IF($EL294="","",$EL294),IF(OR(CS294="なし",CS294=0),入力!$EN$1,CS294))</f>
        <v/>
      </c>
      <c r="EO294" s="63" t="str">
        <f t="shared" si="602"/>
        <v/>
      </c>
      <c r="EP294" s="63" t="str">
        <f t="shared" si="603"/>
        <v/>
      </c>
      <c r="ER294" s="16" t="str">
        <f>IF(AND(COUNTIF($ET$3:ET294,ET294)=1,ET294&lt;&gt;""),MAX($ER$3:ER293)+1,"")</f>
        <v/>
      </c>
      <c r="ES294" s="16" t="str">
        <f>IF(価格設定!B296="","",価格設定!B296)</f>
        <v/>
      </c>
      <c r="ET294" s="16" t="str">
        <f>IF(価格設定!C296="","",価格設定!C296)</f>
        <v/>
      </c>
      <c r="EV294" s="16" t="str">
        <f t="shared" si="515"/>
        <v/>
      </c>
      <c r="EW294" s="16" t="str">
        <f t="shared" si="604"/>
        <v/>
      </c>
    </row>
    <row r="295" spans="1:153" ht="30" customHeight="1" x14ac:dyDescent="0.2">
      <c r="A295" s="225"/>
      <c r="B295" s="212"/>
      <c r="C295" s="221"/>
      <c r="D295" s="164"/>
      <c r="E295" s="165"/>
      <c r="F295" s="166"/>
      <c r="G295" s="167"/>
      <c r="H295" s="179"/>
      <c r="I295" s="306"/>
      <c r="J295" s="169"/>
      <c r="K295" s="179"/>
      <c r="L295" s="186"/>
      <c r="M295" s="186"/>
      <c r="N295" s="168"/>
      <c r="O295" s="170"/>
      <c r="P295" s="212"/>
      <c r="Q295" s="179" t="str">
        <f>IFERROR(IF(H295="","",IFERROR(INDEX(価格設定!$B$5:$B$1048576,MATCH(H295,価格設定!$B$5:$B$1048576,0),0),INDEX(価格設定!$B$5:$B$1048576,MATCH("*"&amp;H295&amp;"*",価格設定!$B$5:$B$1048576,0),0))),H295)</f>
        <v/>
      </c>
      <c r="R295" s="250" t="str">
        <f>IFERROR(IF(Q295="",IF(K295="","",K295),IF(K295="",IF(INDEX(価格設定!$C$5:$C$1048576,MATCH(Q295,価格設定!$B$5:$B$1048576,0),0)=0,"",INDEX(価格設定!$C$5:$C$1048576,MATCH(Q295,価格設定!$B$5:$B$1048576,0),0)),IF(K295="なし","",K295))),"")</f>
        <v/>
      </c>
      <c r="S295" s="308" t="str">
        <f t="shared" si="516"/>
        <v/>
      </c>
      <c r="T295" s="126" t="str">
        <f>IFERROR(IF(J295="",IF(INDEX(価格設定!$E$5:$R$1048576,MATCH($Q295,価格設定!B$5:B$1048576,0),MATCH($AW295,価格設定!E$1:X$1,1))=0,"",INDEX(価格設定!$E$5:$R$1048576,MATCH($Q295,価格設定!B$5:B$1048576,0),MATCH($AW295,価格設定!E$1:X$1,1))),J295),"")</f>
        <v/>
      </c>
      <c r="U295" s="126" t="str">
        <f t="shared" si="517"/>
        <v/>
      </c>
      <c r="V295" s="132" t="str">
        <f t="shared" si="518"/>
        <v/>
      </c>
      <c r="W295" s="127" t="str">
        <f>IFERROR(IF(OR(T295="",T295&lt;0),"",IFERROR(INDEX(価格設定!E$2:X$3,IF(AND(K295=$K$1,$K$1&lt;&gt;""),ROW(価格設定!$D$3)-1,MATCH(INDEX(価格設定!$D$5:$D$1048576,MATCH(Q295,価格設定!$B$5:$B$1048576,0),0),価格設定!$D$2:$D$3,0)),MATCH($AW295,価格設定!E$1:X$1,1)),INDEX(価格設定!E$2:X$2,0,MATCH($AW295,価格設定!E$1:X$1,1)))),"")</f>
        <v/>
      </c>
      <c r="X295" s="126" t="str">
        <f t="shared" si="509"/>
        <v/>
      </c>
      <c r="Y295" s="128" t="str">
        <f t="shared" si="519"/>
        <v/>
      </c>
      <c r="Z295" s="126" t="str">
        <f t="shared" si="520"/>
        <v/>
      </c>
      <c r="AA295" s="129" t="str">
        <f t="shared" si="521"/>
        <v/>
      </c>
      <c r="AB295" s="126" t="str">
        <f t="shared" si="522"/>
        <v/>
      </c>
      <c r="AC295" s="280" t="str">
        <f t="shared" si="523"/>
        <v/>
      </c>
      <c r="AD295" s="15"/>
      <c r="AE295" s="204" t="str">
        <f>IF(AF295="","",COUNT($AF$3:AF295))</f>
        <v/>
      </c>
      <c r="AF295" s="206" t="str">
        <f t="shared" si="524"/>
        <v/>
      </c>
      <c r="AG295" s="204" t="str">
        <f t="shared" si="525"/>
        <v/>
      </c>
      <c r="AH295" s="204" t="str">
        <f t="shared" si="526"/>
        <v/>
      </c>
      <c r="AI295" s="287"/>
      <c r="AJ295" s="15"/>
      <c r="AK295" s="138" t="str">
        <f t="shared" si="527"/>
        <v/>
      </c>
      <c r="AL295" s="131" t="str">
        <f t="shared" si="528"/>
        <v/>
      </c>
      <c r="AM295" s="131" t="str">
        <f t="shared" si="529"/>
        <v/>
      </c>
      <c r="AN295" s="313" t="str">
        <f t="shared" si="530"/>
        <v/>
      </c>
      <c r="AO295" s="316" t="str">
        <f t="shared" si="531"/>
        <v/>
      </c>
      <c r="AP295" s="18"/>
      <c r="AQ295" s="3" t="str">
        <f>IF(F295="","",MAX($AQ$3:AQ294)+1)</f>
        <v/>
      </c>
      <c r="AR295" s="3" t="str">
        <f>IF(OR(AQ295="",BB295=""),"",MAX($AR$3:AR294)+1)</f>
        <v/>
      </c>
      <c r="AS295" s="3" t="str">
        <f>IF(CQ295="","",RANK(CQ295,CQ$3:CQ$1048576,1)+COUNTIF($CQ$3:CQ295,CQ295)-1)</f>
        <v/>
      </c>
      <c r="AT295" s="21" t="str">
        <f>IF(C295="",IF(OR(AND($H295&lt;&gt;"",C295=""),AND($F294=$F295,$AZ295&lt;&gt;""),COUNTA($H$3:$H$1048576,#REF!,$F$3:$F$1048576)&gt;COUNTA($H$3:$H295,#REF!,$F$3:$F295),$AZ295&lt;&gt;""),INDEX(AT$3:AT$1048576,MATCH(MAX($AQ$3:$AQ294),$AQ$3:$AQ$1048576,0),0),""),C295)</f>
        <v/>
      </c>
      <c r="AU295" s="21" t="str">
        <f>IF(D295="",IF(OR(AND($H295&lt;&gt;"",D295=""),AND($F294=$F295,$AZ295&lt;&gt;""),COUNTA($H$3:$H$1048576,#REF!,$F$3:$F$1048576)&gt;COUNTA($H$3:$H295,#REF!,$F$3:$F295),$AZ295&lt;&gt;""),INDEX(AU$3:AU$1048576,MATCH(MAX($AQ$3:$AQ294),$AQ$3:$AQ$1048576,0),0),""),D295)</f>
        <v/>
      </c>
      <c r="AV295" s="21" t="str">
        <f>IF(E295="",IF(OR(AND($H295&lt;&gt;"",E295=""),AND($F294=$F295,$AZ295&lt;&gt;""),COUNTA($H$3:$H$1048576,#REF!,$F$3:$F$1048576)&gt;COUNTA($H$3:$H295,#REF!,$F$3:$F295),$AZ295&lt;&gt;""),INDEX(AV$3:AV$1048576,MATCH(MAX($AQ$3:$AQ294),$AQ$3:$AQ$1048576,0),0),""),E295)</f>
        <v/>
      </c>
      <c r="AW295" s="24" t="str">
        <f t="shared" si="532"/>
        <v/>
      </c>
      <c r="AX295" s="13" t="str">
        <f t="shared" si="533"/>
        <v/>
      </c>
      <c r="AY295" s="4" t="str">
        <f t="shared" si="534"/>
        <v/>
      </c>
      <c r="AZ295" s="4" t="str">
        <f>IF(AX295="",IF(OR(AND(H295&lt;&gt;"",F295=""),COUNTA($H$3:$H$1048576)&gt;COUNTA($H$3:$H295)),INDEX(AX$3:AX295,MATCH(MAX($AQ$3:AQ295),AQ$3:AQ295,0),0),""),AX295)</f>
        <v/>
      </c>
      <c r="BA295" s="4" t="str">
        <f>IF(AY295="",IF(AND(H295&lt;&gt;"",F295=""),INDEX(AY$3:AY295,MATCH(MAX($AQ$3:AQ295),AQ$3:AQ295,0),0),""),AY295)</f>
        <v/>
      </c>
      <c r="BB295" s="82" t="str">
        <f>IF(BC295="","",RANK(BC295,BC$3:BC$1048576,1)+COUNTIF($BC$3:BC295,BC295)-1)</f>
        <v/>
      </c>
      <c r="BC295" s="139" t="str">
        <f t="shared" si="535"/>
        <v/>
      </c>
      <c r="BD295" s="46" t="str">
        <f t="shared" si="536"/>
        <v/>
      </c>
      <c r="BE295" s="46" t="str">
        <f t="shared" si="537"/>
        <v/>
      </c>
      <c r="BF295" s="46" t="str">
        <f t="shared" si="538"/>
        <v/>
      </c>
      <c r="BG295" s="4" t="str">
        <f t="shared" si="539"/>
        <v/>
      </c>
      <c r="BH295" s="180" t="str">
        <f t="shared" si="540"/>
        <v/>
      </c>
      <c r="BI295" s="16" t="str">
        <f t="shared" si="541"/>
        <v/>
      </c>
      <c r="BJ295" s="52" t="str">
        <f>IF(BI295="","",IF(W295="","",IF(AND(K295=$K$1,$K$1&lt;&gt;""),$BT$2,IFERROR(IF(INDEX(価格設定!$D$5:$D$1048576,MATCH(Q295,価格設定!$B$5:$B$1048576,0),0)=価格設定!$D$3,$BT$2,$BS$2),$BS$2))))</f>
        <v/>
      </c>
      <c r="BK295" s="16" t="str">
        <f>IF(BI295="","",IF(COUNTIF($BI$3:BI295,BI295)=1,1,IF(AND(BI294=BI295,BH295=""),BK294,COUNTIF($BH$3:BH295,BH295))))</f>
        <v/>
      </c>
      <c r="BL295" s="52" t="str">
        <f t="shared" si="542"/>
        <v/>
      </c>
      <c r="BM295" s="52" t="str">
        <f t="shared" si="543"/>
        <v/>
      </c>
      <c r="BN295" s="119" t="str">
        <f t="shared" si="544"/>
        <v/>
      </c>
      <c r="BO295" s="119" t="str">
        <f t="shared" si="545"/>
        <v/>
      </c>
      <c r="BP295" s="17" t="str">
        <f t="shared" si="546"/>
        <v/>
      </c>
      <c r="BQ295" s="17" t="str">
        <f t="shared" si="547"/>
        <v/>
      </c>
      <c r="BR295" s="17" t="str">
        <f>IF(OR(BP295="",COUNTIF($BO$3:BO295,BO295)&lt;&gt;1),"",SUMIF(BO$3:BO$1048576,BO295,BP$3:BP$1048576))</f>
        <v/>
      </c>
      <c r="BS295" s="17" t="str">
        <f t="shared" si="548"/>
        <v/>
      </c>
      <c r="BT295" s="17" t="str">
        <f t="shared" si="549"/>
        <v/>
      </c>
      <c r="BU295" s="17" t="str">
        <f t="shared" si="550"/>
        <v/>
      </c>
      <c r="BV295" s="24" t="str">
        <f t="shared" si="551"/>
        <v/>
      </c>
      <c r="BW295" s="24" t="str">
        <f t="shared" si="552"/>
        <v/>
      </c>
      <c r="BX295" s="24" t="str">
        <f t="shared" si="553"/>
        <v/>
      </c>
      <c r="BY295" s="26" t="str">
        <f t="shared" si="554"/>
        <v/>
      </c>
      <c r="BZ295" s="26" t="str">
        <f t="shared" si="555"/>
        <v/>
      </c>
      <c r="CA295" s="26" t="str">
        <f t="shared" si="556"/>
        <v/>
      </c>
      <c r="CB295" s="66" t="str">
        <f t="shared" si="557"/>
        <v/>
      </c>
      <c r="CC295" s="65" t="str">
        <f t="shared" si="558"/>
        <v/>
      </c>
      <c r="CD295" s="26" t="str">
        <f t="shared" si="559"/>
        <v/>
      </c>
      <c r="CE295" s="26" t="str">
        <f t="shared" si="560"/>
        <v/>
      </c>
      <c r="CF295" s="193" t="str">
        <f t="shared" si="561"/>
        <v/>
      </c>
      <c r="CG295" s="193" t="str">
        <f t="shared" si="562"/>
        <v/>
      </c>
      <c r="CH295" s="26" t="str">
        <f t="shared" si="563"/>
        <v/>
      </c>
      <c r="CI295" s="26" t="str">
        <f t="shared" si="564"/>
        <v/>
      </c>
      <c r="CJ295" s="65" t="str">
        <f t="shared" si="565"/>
        <v/>
      </c>
      <c r="CK295" s="65" t="str">
        <f t="shared" si="566"/>
        <v/>
      </c>
      <c r="CL295" s="64" t="str">
        <f t="shared" si="567"/>
        <v/>
      </c>
      <c r="CM295" s="64" t="str">
        <f t="shared" si="568"/>
        <v/>
      </c>
      <c r="CN295" s="65" t="str">
        <f t="shared" si="569"/>
        <v/>
      </c>
      <c r="CP295" s="63" t="str">
        <f>IF(BH295="","",MAX($CP$3:CP294)+1)</f>
        <v/>
      </c>
      <c r="CQ295" s="24" t="str">
        <f t="shared" si="570"/>
        <v/>
      </c>
      <c r="CR295" s="24" t="str">
        <f t="shared" si="571"/>
        <v/>
      </c>
      <c r="CS295" s="24" t="str">
        <f t="shared" si="572"/>
        <v/>
      </c>
      <c r="CT295" s="58" t="str">
        <f>IF(BO295="","",COUNTIF($BO$3:BO295,BO295)&amp;"@"&amp;BO295)</f>
        <v/>
      </c>
      <c r="CU295" s="16" t="str">
        <f t="shared" si="510"/>
        <v/>
      </c>
      <c r="CV295" s="63" t="str">
        <f t="shared" si="573"/>
        <v/>
      </c>
      <c r="CW295" s="16" t="str">
        <f t="shared" si="574"/>
        <v/>
      </c>
      <c r="CX295" s="16" t="str">
        <f t="shared" si="575"/>
        <v/>
      </c>
      <c r="CY295" s="16" t="str">
        <f t="shared" si="576"/>
        <v/>
      </c>
      <c r="CZ295" s="85" t="str">
        <f t="shared" si="577"/>
        <v/>
      </c>
      <c r="DA295" s="16" t="str">
        <f t="shared" si="578"/>
        <v/>
      </c>
      <c r="DB295" s="16" t="str">
        <f t="shared" si="579"/>
        <v/>
      </c>
      <c r="DC295" s="28" t="str">
        <f>IF(CP295="","",$DC$1&amp;(INDEX(価格設定!D$1:XFD$3,ROW(価格設定!$D$3),MATCH($AW295,価格設定!D$1:XFD$1,1))*100)&amp;"%")</f>
        <v/>
      </c>
      <c r="DD295" s="28" t="str">
        <f>IF(CP295="","",$DD$1&amp;(INDEX(価格設定!D$1:XFD$3,ROW(価格設定!$D$2),MATCH($AW295,価格設定!D$1:XFD$1,1))*100)&amp;"%")</f>
        <v/>
      </c>
      <c r="DE295" s="29" t="str">
        <f t="shared" si="580"/>
        <v/>
      </c>
      <c r="DG295" s="58" t="str">
        <f t="shared" si="581"/>
        <v/>
      </c>
      <c r="DH295" s="58" t="str">
        <f t="shared" si="582"/>
        <v/>
      </c>
      <c r="DI295" s="58" t="str">
        <f t="shared" si="583"/>
        <v/>
      </c>
      <c r="DJ295" s="85" t="str">
        <f t="shared" si="584"/>
        <v/>
      </c>
      <c r="DL295" s="58" t="str">
        <f>IF(COUNTIF(DG$3:DG$1048576,DG295)=COUNTIF($DG$3:$DG295,DG295),DG295,"")</f>
        <v/>
      </c>
      <c r="DM295" s="85" t="str">
        <f t="shared" si="585"/>
        <v/>
      </c>
      <c r="DN295" s="85" t="str">
        <f t="shared" si="511"/>
        <v/>
      </c>
      <c r="DO295" s="85" t="str">
        <f t="shared" si="511"/>
        <v/>
      </c>
      <c r="DP295" s="303"/>
      <c r="DQ295" s="17" t="str">
        <f t="shared" si="512"/>
        <v/>
      </c>
      <c r="DR295" s="17" t="str">
        <f t="shared" si="513"/>
        <v/>
      </c>
      <c r="DS295" s="17" t="str">
        <f t="shared" si="514"/>
        <v/>
      </c>
      <c r="DU295" s="16" t="str">
        <f t="shared" si="586"/>
        <v/>
      </c>
      <c r="DV295" s="16" t="str">
        <f>IF(DU295="","",COUNT($DU$3:DU295))</f>
        <v/>
      </c>
      <c r="DW295" s="16" t="str">
        <f t="shared" si="587"/>
        <v/>
      </c>
      <c r="DX295" s="16" t="str">
        <f t="shared" si="588"/>
        <v/>
      </c>
      <c r="DY295" s="16" t="str">
        <f>IF(DZ295="","",COUNTIF(DZ$3:DZ295,DZ295))</f>
        <v/>
      </c>
      <c r="DZ295" s="16" t="str">
        <f t="shared" si="589"/>
        <v/>
      </c>
      <c r="EA295" s="16" t="str">
        <f t="shared" si="590"/>
        <v/>
      </c>
      <c r="EB295" s="16" t="str">
        <f t="shared" si="591"/>
        <v/>
      </c>
      <c r="EC295" s="16" t="str">
        <f t="shared" si="592"/>
        <v/>
      </c>
      <c r="ED295" s="16" t="str">
        <f t="shared" si="593"/>
        <v/>
      </c>
      <c r="EE295" s="16" t="str">
        <f t="shared" si="594"/>
        <v/>
      </c>
      <c r="EF295" s="16" t="str">
        <f t="shared" si="595"/>
        <v/>
      </c>
      <c r="EG295" s="16" t="str">
        <f t="shared" si="596"/>
        <v/>
      </c>
      <c r="EH295" s="16" t="str">
        <f t="shared" si="597"/>
        <v/>
      </c>
      <c r="EI295" s="16" t="str">
        <f t="shared" si="598"/>
        <v/>
      </c>
      <c r="EJ295" s="16" t="str">
        <f t="shared" si="599"/>
        <v/>
      </c>
      <c r="EK295" s="16" t="str">
        <f t="shared" si="600"/>
        <v/>
      </c>
      <c r="EL295" s="58" t="str">
        <f t="shared" si="601"/>
        <v/>
      </c>
      <c r="EM295" s="58" t="str">
        <f>IF(OR($DZ295="",CR295=""),IF($EL295="","",$EL295),IF(OR(CR295="なし",CR295=0),領収書!$H$1,CR295))</f>
        <v/>
      </c>
      <c r="EN295" s="58" t="str">
        <f>IF(OR($DZ295="",CS295=""),IF($EL295="","",$EL295),IF(OR(CS295="なし",CS295=0),入力!$EN$1,CS295))</f>
        <v/>
      </c>
      <c r="EO295" s="63" t="str">
        <f t="shared" si="602"/>
        <v/>
      </c>
      <c r="EP295" s="63" t="str">
        <f t="shared" si="603"/>
        <v/>
      </c>
      <c r="ER295" s="16" t="str">
        <f>IF(AND(COUNTIF($ET$3:ET295,ET295)=1,ET295&lt;&gt;""),MAX($ER$3:ER294)+1,"")</f>
        <v/>
      </c>
      <c r="ES295" s="16" t="str">
        <f>IF(価格設定!B297="","",価格設定!B297)</f>
        <v/>
      </c>
      <c r="ET295" s="16" t="str">
        <f>IF(価格設定!C297="","",価格設定!C297)</f>
        <v/>
      </c>
      <c r="EV295" s="16" t="str">
        <f t="shared" si="515"/>
        <v/>
      </c>
      <c r="EW295" s="16" t="str">
        <f t="shared" si="604"/>
        <v/>
      </c>
    </row>
    <row r="296" spans="1:153" ht="30" customHeight="1" x14ac:dyDescent="0.2">
      <c r="A296" s="225"/>
      <c r="B296" s="212"/>
      <c r="C296" s="221"/>
      <c r="D296" s="164"/>
      <c r="E296" s="165"/>
      <c r="F296" s="166"/>
      <c r="G296" s="167"/>
      <c r="H296" s="179"/>
      <c r="I296" s="306"/>
      <c r="J296" s="169"/>
      <c r="K296" s="179"/>
      <c r="L296" s="186"/>
      <c r="M296" s="186"/>
      <c r="N296" s="168"/>
      <c r="O296" s="170"/>
      <c r="P296" s="212"/>
      <c r="Q296" s="179" t="str">
        <f>IFERROR(IF(H296="","",IFERROR(INDEX(価格設定!$B$5:$B$1048576,MATCH(H296,価格設定!$B$5:$B$1048576,0),0),INDEX(価格設定!$B$5:$B$1048576,MATCH("*"&amp;H296&amp;"*",価格設定!$B$5:$B$1048576,0),0))),H296)</f>
        <v/>
      </c>
      <c r="R296" s="250" t="str">
        <f>IFERROR(IF(Q296="",IF(K296="","",K296),IF(K296="",IF(INDEX(価格設定!$C$5:$C$1048576,MATCH(Q296,価格設定!$B$5:$B$1048576,0),0)=0,"",INDEX(価格設定!$C$5:$C$1048576,MATCH(Q296,価格設定!$B$5:$B$1048576,0),0)),IF(K296="なし","",K296))),"")</f>
        <v/>
      </c>
      <c r="S296" s="308" t="str">
        <f t="shared" si="516"/>
        <v/>
      </c>
      <c r="T296" s="126" t="str">
        <f>IFERROR(IF(J296="",IF(INDEX(価格設定!$E$5:$R$1048576,MATCH($Q296,価格設定!B$5:B$1048576,0),MATCH($AW296,価格設定!E$1:X$1,1))=0,"",INDEX(価格設定!$E$5:$R$1048576,MATCH($Q296,価格設定!B$5:B$1048576,0),MATCH($AW296,価格設定!E$1:X$1,1))),J296),"")</f>
        <v/>
      </c>
      <c r="U296" s="126" t="str">
        <f t="shared" si="517"/>
        <v/>
      </c>
      <c r="V296" s="132" t="str">
        <f t="shared" si="518"/>
        <v/>
      </c>
      <c r="W296" s="127" t="str">
        <f>IFERROR(IF(OR(T296="",T296&lt;0),"",IFERROR(INDEX(価格設定!E$2:X$3,IF(AND(K296=$K$1,$K$1&lt;&gt;""),ROW(価格設定!$D$3)-1,MATCH(INDEX(価格設定!$D$5:$D$1048576,MATCH(Q296,価格設定!$B$5:$B$1048576,0),0),価格設定!$D$2:$D$3,0)),MATCH($AW296,価格設定!E$1:X$1,1)),INDEX(価格設定!E$2:X$2,0,MATCH($AW296,価格設定!E$1:X$1,1)))),"")</f>
        <v/>
      </c>
      <c r="X296" s="126" t="str">
        <f t="shared" si="509"/>
        <v/>
      </c>
      <c r="Y296" s="128" t="str">
        <f t="shared" si="519"/>
        <v/>
      </c>
      <c r="Z296" s="126" t="str">
        <f t="shared" si="520"/>
        <v/>
      </c>
      <c r="AA296" s="129" t="str">
        <f t="shared" si="521"/>
        <v/>
      </c>
      <c r="AB296" s="126" t="str">
        <f t="shared" si="522"/>
        <v/>
      </c>
      <c r="AC296" s="280" t="str">
        <f t="shared" si="523"/>
        <v/>
      </c>
      <c r="AD296" s="15"/>
      <c r="AE296" s="204" t="str">
        <f>IF(AF296="","",COUNT($AF$3:AF296))</f>
        <v/>
      </c>
      <c r="AF296" s="206" t="str">
        <f t="shared" si="524"/>
        <v/>
      </c>
      <c r="AG296" s="204" t="str">
        <f t="shared" si="525"/>
        <v/>
      </c>
      <c r="AH296" s="204" t="str">
        <f t="shared" si="526"/>
        <v/>
      </c>
      <c r="AI296" s="287"/>
      <c r="AJ296" s="15"/>
      <c r="AK296" s="138" t="str">
        <f t="shared" si="527"/>
        <v/>
      </c>
      <c r="AL296" s="131" t="str">
        <f t="shared" si="528"/>
        <v/>
      </c>
      <c r="AM296" s="131" t="str">
        <f t="shared" si="529"/>
        <v/>
      </c>
      <c r="AN296" s="313" t="str">
        <f t="shared" si="530"/>
        <v/>
      </c>
      <c r="AO296" s="316" t="str">
        <f t="shared" si="531"/>
        <v/>
      </c>
      <c r="AP296" s="18"/>
      <c r="AQ296" s="3" t="str">
        <f>IF(F296="","",MAX($AQ$3:AQ295)+1)</f>
        <v/>
      </c>
      <c r="AR296" s="3" t="str">
        <f>IF(OR(AQ296="",BB296=""),"",MAX($AR$3:AR295)+1)</f>
        <v/>
      </c>
      <c r="AS296" s="3" t="str">
        <f>IF(CQ296="","",RANK(CQ296,CQ$3:CQ$1048576,1)+COUNTIF($CQ$3:CQ296,CQ296)-1)</f>
        <v/>
      </c>
      <c r="AT296" s="21" t="str">
        <f>IF(C296="",IF(OR(AND($H296&lt;&gt;"",C296=""),AND($F295=$F296,$AZ296&lt;&gt;""),COUNTA($H$3:$H$1048576,#REF!,$F$3:$F$1048576)&gt;COUNTA($H$3:$H296,#REF!,$F$3:$F296),$AZ296&lt;&gt;""),INDEX(AT$3:AT$1048576,MATCH(MAX($AQ$3:$AQ295),$AQ$3:$AQ$1048576,0),0),""),C296)</f>
        <v/>
      </c>
      <c r="AU296" s="21" t="str">
        <f>IF(D296="",IF(OR(AND($H296&lt;&gt;"",D296=""),AND($F295=$F296,$AZ296&lt;&gt;""),COUNTA($H$3:$H$1048576,#REF!,$F$3:$F$1048576)&gt;COUNTA($H$3:$H296,#REF!,$F$3:$F296),$AZ296&lt;&gt;""),INDEX(AU$3:AU$1048576,MATCH(MAX($AQ$3:$AQ295),$AQ$3:$AQ$1048576,0),0),""),D296)</f>
        <v/>
      </c>
      <c r="AV296" s="21" t="str">
        <f>IF(E296="",IF(OR(AND($H296&lt;&gt;"",E296=""),AND($F295=$F296,$AZ296&lt;&gt;""),COUNTA($H$3:$H$1048576,#REF!,$F$3:$F$1048576)&gt;COUNTA($H$3:$H296,#REF!,$F$3:$F296),$AZ296&lt;&gt;""),INDEX(AV$3:AV$1048576,MATCH(MAX($AQ$3:$AQ295),$AQ$3:$AQ$1048576,0),0),""),E296)</f>
        <v/>
      </c>
      <c r="AW296" s="24" t="str">
        <f t="shared" si="532"/>
        <v/>
      </c>
      <c r="AX296" s="13" t="str">
        <f t="shared" si="533"/>
        <v/>
      </c>
      <c r="AY296" s="4" t="str">
        <f t="shared" si="534"/>
        <v/>
      </c>
      <c r="AZ296" s="4" t="str">
        <f>IF(AX296="",IF(OR(AND(H296&lt;&gt;"",F296=""),COUNTA($H$3:$H$1048576)&gt;COUNTA($H$3:$H296)),INDEX(AX$3:AX296,MATCH(MAX($AQ$3:AQ296),AQ$3:AQ296,0),0),""),AX296)</f>
        <v/>
      </c>
      <c r="BA296" s="4" t="str">
        <f>IF(AY296="",IF(AND(H296&lt;&gt;"",F296=""),INDEX(AY$3:AY296,MATCH(MAX($AQ$3:AQ296),AQ$3:AQ296,0),0),""),AY296)</f>
        <v/>
      </c>
      <c r="BB296" s="82" t="str">
        <f>IF(BC296="","",RANK(BC296,BC$3:BC$1048576,1)+COUNTIF($BC$3:BC296,BC296)-1)</f>
        <v/>
      </c>
      <c r="BC296" s="139" t="str">
        <f t="shared" si="535"/>
        <v/>
      </c>
      <c r="BD296" s="46" t="str">
        <f t="shared" si="536"/>
        <v/>
      </c>
      <c r="BE296" s="46" t="str">
        <f t="shared" si="537"/>
        <v/>
      </c>
      <c r="BF296" s="46" t="str">
        <f t="shared" si="538"/>
        <v/>
      </c>
      <c r="BG296" s="4" t="str">
        <f t="shared" si="539"/>
        <v/>
      </c>
      <c r="BH296" s="180" t="str">
        <f t="shared" si="540"/>
        <v/>
      </c>
      <c r="BI296" s="16" t="str">
        <f t="shared" si="541"/>
        <v/>
      </c>
      <c r="BJ296" s="52" t="str">
        <f>IF(BI296="","",IF(W296="","",IF(AND(K296=$K$1,$K$1&lt;&gt;""),$BT$2,IFERROR(IF(INDEX(価格設定!$D$5:$D$1048576,MATCH(Q296,価格設定!$B$5:$B$1048576,0),0)=価格設定!$D$3,$BT$2,$BS$2),$BS$2))))</f>
        <v/>
      </c>
      <c r="BK296" s="16" t="str">
        <f>IF(BI296="","",IF(COUNTIF($BI$3:BI296,BI296)=1,1,IF(AND(BI295=BI296,BH296=""),BK295,COUNTIF($BH$3:BH296,BH296))))</f>
        <v/>
      </c>
      <c r="BL296" s="52" t="str">
        <f t="shared" si="542"/>
        <v/>
      </c>
      <c r="BM296" s="52" t="str">
        <f t="shared" si="543"/>
        <v/>
      </c>
      <c r="BN296" s="119" t="str">
        <f t="shared" si="544"/>
        <v/>
      </c>
      <c r="BO296" s="119" t="str">
        <f t="shared" si="545"/>
        <v/>
      </c>
      <c r="BP296" s="17" t="str">
        <f t="shared" si="546"/>
        <v/>
      </c>
      <c r="BQ296" s="17" t="str">
        <f t="shared" si="547"/>
        <v/>
      </c>
      <c r="BR296" s="17" t="str">
        <f>IF(OR(BP296="",COUNTIF($BO$3:BO296,BO296)&lt;&gt;1),"",SUMIF(BO$3:BO$1048576,BO296,BP$3:BP$1048576))</f>
        <v/>
      </c>
      <c r="BS296" s="17" t="str">
        <f t="shared" si="548"/>
        <v/>
      </c>
      <c r="BT296" s="17" t="str">
        <f t="shared" si="549"/>
        <v/>
      </c>
      <c r="BU296" s="17" t="str">
        <f t="shared" si="550"/>
        <v/>
      </c>
      <c r="BV296" s="24" t="str">
        <f t="shared" si="551"/>
        <v/>
      </c>
      <c r="BW296" s="24" t="str">
        <f t="shared" si="552"/>
        <v/>
      </c>
      <c r="BX296" s="24" t="str">
        <f t="shared" si="553"/>
        <v/>
      </c>
      <c r="BY296" s="26" t="str">
        <f t="shared" si="554"/>
        <v/>
      </c>
      <c r="BZ296" s="26" t="str">
        <f t="shared" si="555"/>
        <v/>
      </c>
      <c r="CA296" s="26" t="str">
        <f t="shared" si="556"/>
        <v/>
      </c>
      <c r="CB296" s="66" t="str">
        <f t="shared" si="557"/>
        <v/>
      </c>
      <c r="CC296" s="65" t="str">
        <f t="shared" si="558"/>
        <v/>
      </c>
      <c r="CD296" s="26" t="str">
        <f t="shared" si="559"/>
        <v/>
      </c>
      <c r="CE296" s="26" t="str">
        <f t="shared" si="560"/>
        <v/>
      </c>
      <c r="CF296" s="193" t="str">
        <f t="shared" si="561"/>
        <v/>
      </c>
      <c r="CG296" s="193" t="str">
        <f t="shared" si="562"/>
        <v/>
      </c>
      <c r="CH296" s="26" t="str">
        <f t="shared" si="563"/>
        <v/>
      </c>
      <c r="CI296" s="26" t="str">
        <f t="shared" si="564"/>
        <v/>
      </c>
      <c r="CJ296" s="65" t="str">
        <f t="shared" si="565"/>
        <v/>
      </c>
      <c r="CK296" s="65" t="str">
        <f t="shared" si="566"/>
        <v/>
      </c>
      <c r="CL296" s="64" t="str">
        <f t="shared" si="567"/>
        <v/>
      </c>
      <c r="CM296" s="64" t="str">
        <f t="shared" si="568"/>
        <v/>
      </c>
      <c r="CN296" s="65" t="str">
        <f t="shared" si="569"/>
        <v/>
      </c>
      <c r="CP296" s="63" t="str">
        <f>IF(BH296="","",MAX($CP$3:CP295)+1)</f>
        <v/>
      </c>
      <c r="CQ296" s="24" t="str">
        <f t="shared" si="570"/>
        <v/>
      </c>
      <c r="CR296" s="24" t="str">
        <f t="shared" si="571"/>
        <v/>
      </c>
      <c r="CS296" s="24" t="str">
        <f t="shared" si="572"/>
        <v/>
      </c>
      <c r="CT296" s="58" t="str">
        <f>IF(BO296="","",COUNTIF($BO$3:BO296,BO296)&amp;"@"&amp;BO296)</f>
        <v/>
      </c>
      <c r="CU296" s="16" t="str">
        <f t="shared" si="510"/>
        <v/>
      </c>
      <c r="CV296" s="63" t="str">
        <f t="shared" si="573"/>
        <v/>
      </c>
      <c r="CW296" s="16" t="str">
        <f t="shared" si="574"/>
        <v/>
      </c>
      <c r="CX296" s="16" t="str">
        <f t="shared" si="575"/>
        <v/>
      </c>
      <c r="CY296" s="16" t="str">
        <f t="shared" si="576"/>
        <v/>
      </c>
      <c r="CZ296" s="85" t="str">
        <f t="shared" si="577"/>
        <v/>
      </c>
      <c r="DA296" s="16" t="str">
        <f t="shared" si="578"/>
        <v/>
      </c>
      <c r="DB296" s="16" t="str">
        <f t="shared" si="579"/>
        <v/>
      </c>
      <c r="DC296" s="28" t="str">
        <f>IF(CP296="","",$DC$1&amp;(INDEX(価格設定!D$1:XFD$3,ROW(価格設定!$D$3),MATCH($AW296,価格設定!D$1:XFD$1,1))*100)&amp;"%")</f>
        <v/>
      </c>
      <c r="DD296" s="28" t="str">
        <f>IF(CP296="","",$DD$1&amp;(INDEX(価格設定!D$1:XFD$3,ROW(価格設定!$D$2),MATCH($AW296,価格設定!D$1:XFD$1,1))*100)&amp;"%")</f>
        <v/>
      </c>
      <c r="DE296" s="29" t="str">
        <f t="shared" si="580"/>
        <v/>
      </c>
      <c r="DG296" s="58" t="str">
        <f t="shared" si="581"/>
        <v/>
      </c>
      <c r="DH296" s="58" t="str">
        <f t="shared" si="582"/>
        <v/>
      </c>
      <c r="DI296" s="58" t="str">
        <f t="shared" si="583"/>
        <v/>
      </c>
      <c r="DJ296" s="85" t="str">
        <f t="shared" si="584"/>
        <v/>
      </c>
      <c r="DL296" s="58" t="str">
        <f>IF(COUNTIF(DG$3:DG$1048576,DG296)=COUNTIF($DG$3:$DG296,DG296),DG296,"")</f>
        <v/>
      </c>
      <c r="DM296" s="85" t="str">
        <f t="shared" si="585"/>
        <v/>
      </c>
      <c r="DN296" s="85" t="str">
        <f t="shared" si="511"/>
        <v/>
      </c>
      <c r="DO296" s="85" t="str">
        <f t="shared" si="511"/>
        <v/>
      </c>
      <c r="DP296" s="303"/>
      <c r="DQ296" s="17" t="str">
        <f t="shared" si="512"/>
        <v/>
      </c>
      <c r="DR296" s="17" t="str">
        <f t="shared" si="513"/>
        <v/>
      </c>
      <c r="DS296" s="17" t="str">
        <f t="shared" si="514"/>
        <v/>
      </c>
      <c r="DU296" s="16" t="str">
        <f t="shared" si="586"/>
        <v/>
      </c>
      <c r="DV296" s="16" t="str">
        <f>IF(DU296="","",COUNT($DU$3:DU296))</f>
        <v/>
      </c>
      <c r="DW296" s="16" t="str">
        <f t="shared" si="587"/>
        <v/>
      </c>
      <c r="DX296" s="16" t="str">
        <f t="shared" si="588"/>
        <v/>
      </c>
      <c r="DY296" s="16" t="str">
        <f>IF(DZ296="","",COUNTIF(DZ$3:DZ296,DZ296))</f>
        <v/>
      </c>
      <c r="DZ296" s="16" t="str">
        <f t="shared" si="589"/>
        <v/>
      </c>
      <c r="EA296" s="16" t="str">
        <f t="shared" si="590"/>
        <v/>
      </c>
      <c r="EB296" s="16" t="str">
        <f t="shared" si="591"/>
        <v/>
      </c>
      <c r="EC296" s="16" t="str">
        <f t="shared" si="592"/>
        <v/>
      </c>
      <c r="ED296" s="16" t="str">
        <f t="shared" si="593"/>
        <v/>
      </c>
      <c r="EE296" s="16" t="str">
        <f t="shared" si="594"/>
        <v/>
      </c>
      <c r="EF296" s="16" t="str">
        <f t="shared" si="595"/>
        <v/>
      </c>
      <c r="EG296" s="16" t="str">
        <f t="shared" si="596"/>
        <v/>
      </c>
      <c r="EH296" s="16" t="str">
        <f t="shared" si="597"/>
        <v/>
      </c>
      <c r="EI296" s="16" t="str">
        <f t="shared" si="598"/>
        <v/>
      </c>
      <c r="EJ296" s="16" t="str">
        <f t="shared" si="599"/>
        <v/>
      </c>
      <c r="EK296" s="16" t="str">
        <f t="shared" si="600"/>
        <v/>
      </c>
      <c r="EL296" s="58" t="str">
        <f t="shared" si="601"/>
        <v/>
      </c>
      <c r="EM296" s="58" t="str">
        <f>IF(OR($DZ296="",CR296=""),IF($EL296="","",$EL296),IF(OR(CR296="なし",CR296=0),領収書!$H$1,CR296))</f>
        <v/>
      </c>
      <c r="EN296" s="58" t="str">
        <f>IF(OR($DZ296="",CS296=""),IF($EL296="","",$EL296),IF(OR(CS296="なし",CS296=0),入力!$EN$1,CS296))</f>
        <v/>
      </c>
      <c r="EO296" s="63" t="str">
        <f t="shared" si="602"/>
        <v/>
      </c>
      <c r="EP296" s="63" t="str">
        <f t="shared" si="603"/>
        <v/>
      </c>
      <c r="ER296" s="16" t="str">
        <f>IF(AND(COUNTIF($ET$3:ET296,ET296)=1,ET296&lt;&gt;""),MAX($ER$3:ER295)+1,"")</f>
        <v/>
      </c>
      <c r="ES296" s="16" t="str">
        <f>IF(価格設定!B298="","",価格設定!B298)</f>
        <v/>
      </c>
      <c r="ET296" s="16" t="str">
        <f>IF(価格設定!C298="","",価格設定!C298)</f>
        <v/>
      </c>
      <c r="EV296" s="16" t="str">
        <f t="shared" si="515"/>
        <v/>
      </c>
      <c r="EW296" s="16" t="str">
        <f t="shared" si="604"/>
        <v/>
      </c>
    </row>
    <row r="297" spans="1:153" ht="30" customHeight="1" x14ac:dyDescent="0.2">
      <c r="A297" s="225"/>
      <c r="B297" s="212"/>
      <c r="C297" s="221"/>
      <c r="D297" s="164"/>
      <c r="E297" s="165"/>
      <c r="F297" s="166"/>
      <c r="G297" s="167"/>
      <c r="H297" s="179"/>
      <c r="I297" s="306"/>
      <c r="J297" s="169"/>
      <c r="K297" s="179"/>
      <c r="L297" s="186"/>
      <c r="M297" s="186"/>
      <c r="N297" s="168"/>
      <c r="O297" s="170"/>
      <c r="P297" s="212"/>
      <c r="Q297" s="179" t="str">
        <f>IFERROR(IF(H297="","",IFERROR(INDEX(価格設定!$B$5:$B$1048576,MATCH(H297,価格設定!$B$5:$B$1048576,0),0),INDEX(価格設定!$B$5:$B$1048576,MATCH("*"&amp;H297&amp;"*",価格設定!$B$5:$B$1048576,0),0))),H297)</f>
        <v/>
      </c>
      <c r="R297" s="250" t="str">
        <f>IFERROR(IF(Q297="",IF(K297="","",K297),IF(K297="",IF(INDEX(価格設定!$C$5:$C$1048576,MATCH(Q297,価格設定!$B$5:$B$1048576,0),0)=0,"",INDEX(価格設定!$C$5:$C$1048576,MATCH(Q297,価格設定!$B$5:$B$1048576,0),0)),IF(K297="なし","",K297))),"")</f>
        <v/>
      </c>
      <c r="S297" s="308" t="str">
        <f t="shared" si="516"/>
        <v/>
      </c>
      <c r="T297" s="126" t="str">
        <f>IFERROR(IF(J297="",IF(INDEX(価格設定!$E$5:$R$1048576,MATCH($Q297,価格設定!B$5:B$1048576,0),MATCH($AW297,価格設定!E$1:X$1,1))=0,"",INDEX(価格設定!$E$5:$R$1048576,MATCH($Q297,価格設定!B$5:B$1048576,0),MATCH($AW297,価格設定!E$1:X$1,1))),J297),"")</f>
        <v/>
      </c>
      <c r="U297" s="126" t="str">
        <f t="shared" si="517"/>
        <v/>
      </c>
      <c r="V297" s="132" t="str">
        <f t="shared" si="518"/>
        <v/>
      </c>
      <c r="W297" s="127" t="str">
        <f>IFERROR(IF(OR(T297="",T297&lt;0),"",IFERROR(INDEX(価格設定!E$2:X$3,IF(AND(K297=$K$1,$K$1&lt;&gt;""),ROW(価格設定!$D$3)-1,MATCH(INDEX(価格設定!$D$5:$D$1048576,MATCH(Q297,価格設定!$B$5:$B$1048576,0),0),価格設定!$D$2:$D$3,0)),MATCH($AW297,価格設定!E$1:X$1,1)),INDEX(価格設定!E$2:X$2,0,MATCH($AW297,価格設定!E$1:X$1,1)))),"")</f>
        <v/>
      </c>
      <c r="X297" s="126" t="str">
        <f t="shared" si="509"/>
        <v/>
      </c>
      <c r="Y297" s="128" t="str">
        <f t="shared" si="519"/>
        <v/>
      </c>
      <c r="Z297" s="126" t="str">
        <f t="shared" si="520"/>
        <v/>
      </c>
      <c r="AA297" s="129" t="str">
        <f t="shared" si="521"/>
        <v/>
      </c>
      <c r="AB297" s="126" t="str">
        <f t="shared" si="522"/>
        <v/>
      </c>
      <c r="AC297" s="280" t="str">
        <f t="shared" si="523"/>
        <v/>
      </c>
      <c r="AD297" s="15"/>
      <c r="AE297" s="204" t="str">
        <f>IF(AF297="","",COUNT($AF$3:AF297))</f>
        <v/>
      </c>
      <c r="AF297" s="206" t="str">
        <f t="shared" si="524"/>
        <v/>
      </c>
      <c r="AG297" s="204" t="str">
        <f t="shared" si="525"/>
        <v/>
      </c>
      <c r="AH297" s="204" t="str">
        <f t="shared" si="526"/>
        <v/>
      </c>
      <c r="AI297" s="287"/>
      <c r="AJ297" s="15"/>
      <c r="AK297" s="138" t="str">
        <f t="shared" si="527"/>
        <v/>
      </c>
      <c r="AL297" s="131" t="str">
        <f t="shared" si="528"/>
        <v/>
      </c>
      <c r="AM297" s="131" t="str">
        <f t="shared" si="529"/>
        <v/>
      </c>
      <c r="AN297" s="313" t="str">
        <f t="shared" si="530"/>
        <v/>
      </c>
      <c r="AO297" s="316" t="str">
        <f t="shared" si="531"/>
        <v/>
      </c>
      <c r="AP297" s="18"/>
      <c r="AQ297" s="3" t="str">
        <f>IF(F297="","",MAX($AQ$3:AQ296)+1)</f>
        <v/>
      </c>
      <c r="AR297" s="3" t="str">
        <f>IF(OR(AQ297="",BB297=""),"",MAX($AR$3:AR296)+1)</f>
        <v/>
      </c>
      <c r="AS297" s="3" t="str">
        <f>IF(CQ297="","",RANK(CQ297,CQ$3:CQ$1048576,1)+COUNTIF($CQ$3:CQ297,CQ297)-1)</f>
        <v/>
      </c>
      <c r="AT297" s="21" t="str">
        <f>IF(C297="",IF(OR(AND($H297&lt;&gt;"",C297=""),AND($F296=$F297,$AZ297&lt;&gt;""),COUNTA($H$3:$H$1048576,#REF!,$F$3:$F$1048576)&gt;COUNTA($H$3:$H297,#REF!,$F$3:$F297),$AZ297&lt;&gt;""),INDEX(AT$3:AT$1048576,MATCH(MAX($AQ$3:$AQ296),$AQ$3:$AQ$1048576,0),0),""),C297)</f>
        <v/>
      </c>
      <c r="AU297" s="21" t="str">
        <f>IF(D297="",IF(OR(AND($H297&lt;&gt;"",D297=""),AND($F296=$F297,$AZ297&lt;&gt;""),COUNTA($H$3:$H$1048576,#REF!,$F$3:$F$1048576)&gt;COUNTA($H$3:$H297,#REF!,$F$3:$F297),$AZ297&lt;&gt;""),INDEX(AU$3:AU$1048576,MATCH(MAX($AQ$3:$AQ296),$AQ$3:$AQ$1048576,0),0),""),D297)</f>
        <v/>
      </c>
      <c r="AV297" s="21" t="str">
        <f>IF(E297="",IF(OR(AND($H297&lt;&gt;"",E297=""),AND($F296=$F297,$AZ297&lt;&gt;""),COUNTA($H$3:$H$1048576,#REF!,$F$3:$F$1048576)&gt;COUNTA($H$3:$H297,#REF!,$F$3:$F297),$AZ297&lt;&gt;""),INDEX(AV$3:AV$1048576,MATCH(MAX($AQ$3:$AQ296),$AQ$3:$AQ$1048576,0),0),""),E297)</f>
        <v/>
      </c>
      <c r="AW297" s="24" t="str">
        <f t="shared" si="532"/>
        <v/>
      </c>
      <c r="AX297" s="13" t="str">
        <f t="shared" si="533"/>
        <v/>
      </c>
      <c r="AY297" s="4" t="str">
        <f t="shared" si="534"/>
        <v/>
      </c>
      <c r="AZ297" s="4" t="str">
        <f>IF(AX297="",IF(OR(AND(H297&lt;&gt;"",F297=""),COUNTA($H$3:$H$1048576)&gt;COUNTA($H$3:$H297)),INDEX(AX$3:AX297,MATCH(MAX($AQ$3:AQ297),AQ$3:AQ297,0),0),""),AX297)</f>
        <v/>
      </c>
      <c r="BA297" s="4" t="str">
        <f>IF(AY297="",IF(AND(H297&lt;&gt;"",F297=""),INDEX(AY$3:AY297,MATCH(MAX($AQ$3:AQ297),AQ$3:AQ297,0),0),""),AY297)</f>
        <v/>
      </c>
      <c r="BB297" s="82" t="str">
        <f>IF(BC297="","",RANK(BC297,BC$3:BC$1048576,1)+COUNTIF($BC$3:BC297,BC297)-1)</f>
        <v/>
      </c>
      <c r="BC297" s="139" t="str">
        <f t="shared" si="535"/>
        <v/>
      </c>
      <c r="BD297" s="46" t="str">
        <f t="shared" si="536"/>
        <v/>
      </c>
      <c r="BE297" s="46" t="str">
        <f t="shared" si="537"/>
        <v/>
      </c>
      <c r="BF297" s="46" t="str">
        <f t="shared" si="538"/>
        <v/>
      </c>
      <c r="BG297" s="4" t="str">
        <f t="shared" si="539"/>
        <v/>
      </c>
      <c r="BH297" s="180" t="str">
        <f t="shared" si="540"/>
        <v/>
      </c>
      <c r="BI297" s="16" t="str">
        <f t="shared" si="541"/>
        <v/>
      </c>
      <c r="BJ297" s="52" t="str">
        <f>IF(BI297="","",IF(W297="","",IF(AND(K297=$K$1,$K$1&lt;&gt;""),$BT$2,IFERROR(IF(INDEX(価格設定!$D$5:$D$1048576,MATCH(Q297,価格設定!$B$5:$B$1048576,0),0)=価格設定!$D$3,$BT$2,$BS$2),$BS$2))))</f>
        <v/>
      </c>
      <c r="BK297" s="16" t="str">
        <f>IF(BI297="","",IF(COUNTIF($BI$3:BI297,BI297)=1,1,IF(AND(BI296=BI297,BH297=""),BK296,COUNTIF($BH$3:BH297,BH297))))</f>
        <v/>
      </c>
      <c r="BL297" s="52" t="str">
        <f t="shared" si="542"/>
        <v/>
      </c>
      <c r="BM297" s="52" t="str">
        <f t="shared" si="543"/>
        <v/>
      </c>
      <c r="BN297" s="119" t="str">
        <f t="shared" si="544"/>
        <v/>
      </c>
      <c r="BO297" s="119" t="str">
        <f t="shared" si="545"/>
        <v/>
      </c>
      <c r="BP297" s="17" t="str">
        <f t="shared" si="546"/>
        <v/>
      </c>
      <c r="BQ297" s="17" t="str">
        <f t="shared" si="547"/>
        <v/>
      </c>
      <c r="BR297" s="17" t="str">
        <f>IF(OR(BP297="",COUNTIF($BO$3:BO297,BO297)&lt;&gt;1),"",SUMIF(BO$3:BO$1048576,BO297,BP$3:BP$1048576))</f>
        <v/>
      </c>
      <c r="BS297" s="17" t="str">
        <f t="shared" si="548"/>
        <v/>
      </c>
      <c r="BT297" s="17" t="str">
        <f t="shared" si="549"/>
        <v/>
      </c>
      <c r="BU297" s="17" t="str">
        <f t="shared" si="550"/>
        <v/>
      </c>
      <c r="BV297" s="24" t="str">
        <f t="shared" si="551"/>
        <v/>
      </c>
      <c r="BW297" s="24" t="str">
        <f t="shared" si="552"/>
        <v/>
      </c>
      <c r="BX297" s="24" t="str">
        <f t="shared" si="553"/>
        <v/>
      </c>
      <c r="BY297" s="26" t="str">
        <f t="shared" si="554"/>
        <v/>
      </c>
      <c r="BZ297" s="26" t="str">
        <f t="shared" si="555"/>
        <v/>
      </c>
      <c r="CA297" s="26" t="str">
        <f t="shared" si="556"/>
        <v/>
      </c>
      <c r="CB297" s="66" t="str">
        <f t="shared" si="557"/>
        <v/>
      </c>
      <c r="CC297" s="65" t="str">
        <f t="shared" si="558"/>
        <v/>
      </c>
      <c r="CD297" s="26" t="str">
        <f t="shared" si="559"/>
        <v/>
      </c>
      <c r="CE297" s="26" t="str">
        <f t="shared" si="560"/>
        <v/>
      </c>
      <c r="CF297" s="193" t="str">
        <f t="shared" si="561"/>
        <v/>
      </c>
      <c r="CG297" s="193" t="str">
        <f t="shared" si="562"/>
        <v/>
      </c>
      <c r="CH297" s="26" t="str">
        <f t="shared" si="563"/>
        <v/>
      </c>
      <c r="CI297" s="26" t="str">
        <f t="shared" si="564"/>
        <v/>
      </c>
      <c r="CJ297" s="65" t="str">
        <f t="shared" si="565"/>
        <v/>
      </c>
      <c r="CK297" s="65" t="str">
        <f t="shared" si="566"/>
        <v/>
      </c>
      <c r="CL297" s="64" t="str">
        <f t="shared" si="567"/>
        <v/>
      </c>
      <c r="CM297" s="64" t="str">
        <f t="shared" si="568"/>
        <v/>
      </c>
      <c r="CN297" s="65" t="str">
        <f t="shared" si="569"/>
        <v/>
      </c>
      <c r="CP297" s="63" t="str">
        <f>IF(BH297="","",MAX($CP$3:CP296)+1)</f>
        <v/>
      </c>
      <c r="CQ297" s="24" t="str">
        <f t="shared" si="570"/>
        <v/>
      </c>
      <c r="CR297" s="24" t="str">
        <f t="shared" si="571"/>
        <v/>
      </c>
      <c r="CS297" s="24" t="str">
        <f t="shared" si="572"/>
        <v/>
      </c>
      <c r="CT297" s="58" t="str">
        <f>IF(BO297="","",COUNTIF($BO$3:BO297,BO297)&amp;"@"&amp;BO297)</f>
        <v/>
      </c>
      <c r="CU297" s="16" t="str">
        <f t="shared" si="510"/>
        <v/>
      </c>
      <c r="CV297" s="63" t="str">
        <f t="shared" si="573"/>
        <v/>
      </c>
      <c r="CW297" s="16" t="str">
        <f t="shared" si="574"/>
        <v/>
      </c>
      <c r="CX297" s="16" t="str">
        <f t="shared" si="575"/>
        <v/>
      </c>
      <c r="CY297" s="16" t="str">
        <f t="shared" si="576"/>
        <v/>
      </c>
      <c r="CZ297" s="85" t="str">
        <f t="shared" si="577"/>
        <v/>
      </c>
      <c r="DA297" s="16" t="str">
        <f t="shared" si="578"/>
        <v/>
      </c>
      <c r="DB297" s="16" t="str">
        <f t="shared" si="579"/>
        <v/>
      </c>
      <c r="DC297" s="28" t="str">
        <f>IF(CP297="","",$DC$1&amp;(INDEX(価格設定!D$1:XFD$3,ROW(価格設定!$D$3),MATCH($AW297,価格設定!D$1:XFD$1,1))*100)&amp;"%")</f>
        <v/>
      </c>
      <c r="DD297" s="28" t="str">
        <f>IF(CP297="","",$DD$1&amp;(INDEX(価格設定!D$1:XFD$3,ROW(価格設定!$D$2),MATCH($AW297,価格設定!D$1:XFD$1,1))*100)&amp;"%")</f>
        <v/>
      </c>
      <c r="DE297" s="29" t="str">
        <f t="shared" si="580"/>
        <v/>
      </c>
      <c r="DG297" s="58" t="str">
        <f t="shared" si="581"/>
        <v/>
      </c>
      <c r="DH297" s="58" t="str">
        <f t="shared" si="582"/>
        <v/>
      </c>
      <c r="DI297" s="58" t="str">
        <f t="shared" si="583"/>
        <v/>
      </c>
      <c r="DJ297" s="85" t="str">
        <f t="shared" si="584"/>
        <v/>
      </c>
      <c r="DL297" s="58" t="str">
        <f>IF(COUNTIF(DG$3:DG$1048576,DG297)=COUNTIF($DG$3:$DG297,DG297),DG297,"")</f>
        <v/>
      </c>
      <c r="DM297" s="85" t="str">
        <f t="shared" si="585"/>
        <v/>
      </c>
      <c r="DN297" s="85" t="str">
        <f t="shared" si="511"/>
        <v/>
      </c>
      <c r="DO297" s="85" t="str">
        <f t="shared" si="511"/>
        <v/>
      </c>
      <c r="DP297" s="303"/>
      <c r="DQ297" s="17" t="str">
        <f t="shared" si="512"/>
        <v/>
      </c>
      <c r="DR297" s="17" t="str">
        <f t="shared" si="513"/>
        <v/>
      </c>
      <c r="DS297" s="17" t="str">
        <f t="shared" si="514"/>
        <v/>
      </c>
      <c r="DU297" s="16" t="str">
        <f t="shared" si="586"/>
        <v/>
      </c>
      <c r="DV297" s="16" t="str">
        <f>IF(DU297="","",COUNT($DU$3:DU297))</f>
        <v/>
      </c>
      <c r="DW297" s="16" t="str">
        <f t="shared" si="587"/>
        <v/>
      </c>
      <c r="DX297" s="16" t="str">
        <f t="shared" si="588"/>
        <v/>
      </c>
      <c r="DY297" s="16" t="str">
        <f>IF(DZ297="","",COUNTIF(DZ$3:DZ297,DZ297))</f>
        <v/>
      </c>
      <c r="DZ297" s="16" t="str">
        <f t="shared" si="589"/>
        <v/>
      </c>
      <c r="EA297" s="16" t="str">
        <f t="shared" si="590"/>
        <v/>
      </c>
      <c r="EB297" s="16" t="str">
        <f t="shared" si="591"/>
        <v/>
      </c>
      <c r="EC297" s="16" t="str">
        <f t="shared" si="592"/>
        <v/>
      </c>
      <c r="ED297" s="16" t="str">
        <f t="shared" si="593"/>
        <v/>
      </c>
      <c r="EE297" s="16" t="str">
        <f t="shared" si="594"/>
        <v/>
      </c>
      <c r="EF297" s="16" t="str">
        <f t="shared" si="595"/>
        <v/>
      </c>
      <c r="EG297" s="16" t="str">
        <f t="shared" si="596"/>
        <v/>
      </c>
      <c r="EH297" s="16" t="str">
        <f t="shared" si="597"/>
        <v/>
      </c>
      <c r="EI297" s="16" t="str">
        <f t="shared" si="598"/>
        <v/>
      </c>
      <c r="EJ297" s="16" t="str">
        <f t="shared" si="599"/>
        <v/>
      </c>
      <c r="EK297" s="16" t="str">
        <f t="shared" si="600"/>
        <v/>
      </c>
      <c r="EL297" s="58" t="str">
        <f t="shared" si="601"/>
        <v/>
      </c>
      <c r="EM297" s="58" t="str">
        <f>IF(OR($DZ297="",CR297=""),IF($EL297="","",$EL297),IF(OR(CR297="なし",CR297=0),領収書!$H$1,CR297))</f>
        <v/>
      </c>
      <c r="EN297" s="58" t="str">
        <f>IF(OR($DZ297="",CS297=""),IF($EL297="","",$EL297),IF(OR(CS297="なし",CS297=0),入力!$EN$1,CS297))</f>
        <v/>
      </c>
      <c r="EO297" s="63" t="str">
        <f t="shared" si="602"/>
        <v/>
      </c>
      <c r="EP297" s="63" t="str">
        <f t="shared" si="603"/>
        <v/>
      </c>
      <c r="ER297" s="16" t="str">
        <f>IF(AND(COUNTIF($ET$3:ET297,ET297)=1,ET297&lt;&gt;""),MAX($ER$3:ER296)+1,"")</f>
        <v/>
      </c>
      <c r="ES297" s="16" t="str">
        <f>IF(価格設定!B299="","",価格設定!B299)</f>
        <v/>
      </c>
      <c r="ET297" s="16" t="str">
        <f>IF(価格設定!C299="","",価格設定!C299)</f>
        <v/>
      </c>
      <c r="EV297" s="16" t="str">
        <f t="shared" si="515"/>
        <v/>
      </c>
      <c r="EW297" s="16" t="str">
        <f t="shared" si="604"/>
        <v/>
      </c>
    </row>
    <row r="298" spans="1:153" ht="30" customHeight="1" x14ac:dyDescent="0.2">
      <c r="A298" s="225"/>
      <c r="B298" s="212"/>
      <c r="C298" s="221"/>
      <c r="D298" s="164"/>
      <c r="E298" s="165"/>
      <c r="F298" s="166"/>
      <c r="G298" s="167"/>
      <c r="H298" s="179"/>
      <c r="I298" s="306"/>
      <c r="J298" s="169"/>
      <c r="K298" s="179"/>
      <c r="L298" s="186"/>
      <c r="M298" s="186"/>
      <c r="N298" s="168"/>
      <c r="O298" s="170"/>
      <c r="P298" s="212"/>
      <c r="Q298" s="179" t="str">
        <f>IFERROR(IF(H298="","",IFERROR(INDEX(価格設定!$B$5:$B$1048576,MATCH(H298,価格設定!$B$5:$B$1048576,0),0),INDEX(価格設定!$B$5:$B$1048576,MATCH("*"&amp;H298&amp;"*",価格設定!$B$5:$B$1048576,0),0))),H298)</f>
        <v/>
      </c>
      <c r="R298" s="250" t="str">
        <f>IFERROR(IF(Q298="",IF(K298="","",K298),IF(K298="",IF(INDEX(価格設定!$C$5:$C$1048576,MATCH(Q298,価格設定!$B$5:$B$1048576,0),0)=0,"",INDEX(価格設定!$C$5:$C$1048576,MATCH(Q298,価格設定!$B$5:$B$1048576,0),0)),IF(K298="なし","",K298))),"")</f>
        <v/>
      </c>
      <c r="S298" s="308" t="str">
        <f t="shared" si="516"/>
        <v/>
      </c>
      <c r="T298" s="126" t="str">
        <f>IFERROR(IF(J298="",IF(INDEX(価格設定!$E$5:$R$1048576,MATCH($Q298,価格設定!B$5:B$1048576,0),MATCH($AW298,価格設定!E$1:X$1,1))=0,"",INDEX(価格設定!$E$5:$R$1048576,MATCH($Q298,価格設定!B$5:B$1048576,0),MATCH($AW298,価格設定!E$1:X$1,1))),J298),"")</f>
        <v/>
      </c>
      <c r="U298" s="126" t="str">
        <f t="shared" si="517"/>
        <v/>
      </c>
      <c r="V298" s="132" t="str">
        <f t="shared" si="518"/>
        <v/>
      </c>
      <c r="W298" s="127" t="str">
        <f>IFERROR(IF(OR(T298="",T298&lt;0),"",IFERROR(INDEX(価格設定!E$2:X$3,IF(AND(K298=$K$1,$K$1&lt;&gt;""),ROW(価格設定!$D$3)-1,MATCH(INDEX(価格設定!$D$5:$D$1048576,MATCH(Q298,価格設定!$B$5:$B$1048576,0),0),価格設定!$D$2:$D$3,0)),MATCH($AW298,価格設定!E$1:X$1,1)),INDEX(価格設定!E$2:X$2,0,MATCH($AW298,価格設定!E$1:X$1,1)))),"")</f>
        <v/>
      </c>
      <c r="X298" s="126" t="str">
        <f t="shared" si="509"/>
        <v/>
      </c>
      <c r="Y298" s="128" t="str">
        <f t="shared" si="519"/>
        <v/>
      </c>
      <c r="Z298" s="126" t="str">
        <f t="shared" si="520"/>
        <v/>
      </c>
      <c r="AA298" s="129" t="str">
        <f t="shared" si="521"/>
        <v/>
      </c>
      <c r="AB298" s="126" t="str">
        <f t="shared" si="522"/>
        <v/>
      </c>
      <c r="AC298" s="280" t="str">
        <f t="shared" si="523"/>
        <v/>
      </c>
      <c r="AD298" s="15"/>
      <c r="AE298" s="204" t="str">
        <f>IF(AF298="","",COUNT($AF$3:AF298))</f>
        <v/>
      </c>
      <c r="AF298" s="206" t="str">
        <f t="shared" si="524"/>
        <v/>
      </c>
      <c r="AG298" s="204" t="str">
        <f t="shared" si="525"/>
        <v/>
      </c>
      <c r="AH298" s="204" t="str">
        <f t="shared" si="526"/>
        <v/>
      </c>
      <c r="AI298" s="287"/>
      <c r="AJ298" s="15"/>
      <c r="AK298" s="138" t="str">
        <f t="shared" si="527"/>
        <v/>
      </c>
      <c r="AL298" s="131" t="str">
        <f t="shared" si="528"/>
        <v/>
      </c>
      <c r="AM298" s="131" t="str">
        <f t="shared" si="529"/>
        <v/>
      </c>
      <c r="AN298" s="313" t="str">
        <f t="shared" si="530"/>
        <v/>
      </c>
      <c r="AO298" s="316" t="str">
        <f t="shared" si="531"/>
        <v/>
      </c>
      <c r="AP298" s="18"/>
      <c r="AQ298" s="3" t="str">
        <f>IF(F298="","",MAX($AQ$3:AQ297)+1)</f>
        <v/>
      </c>
      <c r="AR298" s="3" t="str">
        <f>IF(OR(AQ298="",BB298=""),"",MAX($AR$3:AR297)+1)</f>
        <v/>
      </c>
      <c r="AS298" s="3" t="str">
        <f>IF(CQ298="","",RANK(CQ298,CQ$3:CQ$1048576,1)+COUNTIF($CQ$3:CQ298,CQ298)-1)</f>
        <v/>
      </c>
      <c r="AT298" s="21" t="str">
        <f>IF(C298="",IF(OR(AND($H298&lt;&gt;"",C298=""),AND($F297=$F298,$AZ298&lt;&gt;""),COUNTA($H$3:$H$1048576,#REF!,$F$3:$F$1048576)&gt;COUNTA($H$3:$H298,#REF!,$F$3:$F298),$AZ298&lt;&gt;""),INDEX(AT$3:AT$1048576,MATCH(MAX($AQ$3:$AQ297),$AQ$3:$AQ$1048576,0),0),""),C298)</f>
        <v/>
      </c>
      <c r="AU298" s="21" t="str">
        <f>IF(D298="",IF(OR(AND($H298&lt;&gt;"",D298=""),AND($F297=$F298,$AZ298&lt;&gt;""),COUNTA($H$3:$H$1048576,#REF!,$F$3:$F$1048576)&gt;COUNTA($H$3:$H298,#REF!,$F$3:$F298),$AZ298&lt;&gt;""),INDEX(AU$3:AU$1048576,MATCH(MAX($AQ$3:$AQ297),$AQ$3:$AQ$1048576,0),0),""),D298)</f>
        <v/>
      </c>
      <c r="AV298" s="21" t="str">
        <f>IF(E298="",IF(OR(AND($H298&lt;&gt;"",E298=""),AND($F297=$F298,$AZ298&lt;&gt;""),COUNTA($H$3:$H$1048576,#REF!,$F$3:$F$1048576)&gt;COUNTA($H$3:$H298,#REF!,$F$3:$F298),$AZ298&lt;&gt;""),INDEX(AV$3:AV$1048576,MATCH(MAX($AQ$3:$AQ297),$AQ$3:$AQ$1048576,0),0),""),E298)</f>
        <v/>
      </c>
      <c r="AW298" s="24" t="str">
        <f t="shared" si="532"/>
        <v/>
      </c>
      <c r="AX298" s="13" t="str">
        <f t="shared" si="533"/>
        <v/>
      </c>
      <c r="AY298" s="4" t="str">
        <f t="shared" si="534"/>
        <v/>
      </c>
      <c r="AZ298" s="4" t="str">
        <f>IF(AX298="",IF(OR(AND(H298&lt;&gt;"",F298=""),COUNTA($H$3:$H$1048576)&gt;COUNTA($H$3:$H298)),INDEX(AX$3:AX298,MATCH(MAX($AQ$3:AQ298),AQ$3:AQ298,0),0),""),AX298)</f>
        <v/>
      </c>
      <c r="BA298" s="4" t="str">
        <f>IF(AY298="",IF(AND(H298&lt;&gt;"",F298=""),INDEX(AY$3:AY298,MATCH(MAX($AQ$3:AQ298),AQ$3:AQ298,0),0),""),AY298)</f>
        <v/>
      </c>
      <c r="BB298" s="82" t="str">
        <f>IF(BC298="","",RANK(BC298,BC$3:BC$1048576,1)+COUNTIF($BC$3:BC298,BC298)-1)</f>
        <v/>
      </c>
      <c r="BC298" s="139" t="str">
        <f t="shared" si="535"/>
        <v/>
      </c>
      <c r="BD298" s="46" t="str">
        <f t="shared" si="536"/>
        <v/>
      </c>
      <c r="BE298" s="46" t="str">
        <f t="shared" si="537"/>
        <v/>
      </c>
      <c r="BF298" s="46" t="str">
        <f t="shared" si="538"/>
        <v/>
      </c>
      <c r="BG298" s="4" t="str">
        <f t="shared" si="539"/>
        <v/>
      </c>
      <c r="BH298" s="180" t="str">
        <f t="shared" si="540"/>
        <v/>
      </c>
      <c r="BI298" s="16" t="str">
        <f t="shared" si="541"/>
        <v/>
      </c>
      <c r="BJ298" s="52" t="str">
        <f>IF(BI298="","",IF(W298="","",IF(AND(K298=$K$1,$K$1&lt;&gt;""),$BT$2,IFERROR(IF(INDEX(価格設定!$D$5:$D$1048576,MATCH(Q298,価格設定!$B$5:$B$1048576,0),0)=価格設定!$D$3,$BT$2,$BS$2),$BS$2))))</f>
        <v/>
      </c>
      <c r="BK298" s="16" t="str">
        <f>IF(BI298="","",IF(COUNTIF($BI$3:BI298,BI298)=1,1,IF(AND(BI297=BI298,BH298=""),BK297,COUNTIF($BH$3:BH298,BH298))))</f>
        <v/>
      </c>
      <c r="BL298" s="52" t="str">
        <f t="shared" si="542"/>
        <v/>
      </c>
      <c r="BM298" s="52" t="str">
        <f t="shared" si="543"/>
        <v/>
      </c>
      <c r="BN298" s="119" t="str">
        <f t="shared" si="544"/>
        <v/>
      </c>
      <c r="BO298" s="119" t="str">
        <f t="shared" si="545"/>
        <v/>
      </c>
      <c r="BP298" s="17" t="str">
        <f t="shared" si="546"/>
        <v/>
      </c>
      <c r="BQ298" s="17" t="str">
        <f t="shared" si="547"/>
        <v/>
      </c>
      <c r="BR298" s="17" t="str">
        <f>IF(OR(BP298="",COUNTIF($BO$3:BO298,BO298)&lt;&gt;1),"",SUMIF(BO$3:BO$1048576,BO298,BP$3:BP$1048576))</f>
        <v/>
      </c>
      <c r="BS298" s="17" t="str">
        <f t="shared" si="548"/>
        <v/>
      </c>
      <c r="BT298" s="17" t="str">
        <f t="shared" si="549"/>
        <v/>
      </c>
      <c r="BU298" s="17" t="str">
        <f t="shared" si="550"/>
        <v/>
      </c>
      <c r="BV298" s="24" t="str">
        <f t="shared" si="551"/>
        <v/>
      </c>
      <c r="BW298" s="24" t="str">
        <f t="shared" si="552"/>
        <v/>
      </c>
      <c r="BX298" s="24" t="str">
        <f t="shared" si="553"/>
        <v/>
      </c>
      <c r="BY298" s="26" t="str">
        <f t="shared" si="554"/>
        <v/>
      </c>
      <c r="BZ298" s="26" t="str">
        <f t="shared" si="555"/>
        <v/>
      </c>
      <c r="CA298" s="26" t="str">
        <f t="shared" si="556"/>
        <v/>
      </c>
      <c r="CB298" s="66" t="str">
        <f t="shared" si="557"/>
        <v/>
      </c>
      <c r="CC298" s="65" t="str">
        <f t="shared" si="558"/>
        <v/>
      </c>
      <c r="CD298" s="26" t="str">
        <f t="shared" si="559"/>
        <v/>
      </c>
      <c r="CE298" s="26" t="str">
        <f t="shared" si="560"/>
        <v/>
      </c>
      <c r="CF298" s="193" t="str">
        <f t="shared" si="561"/>
        <v/>
      </c>
      <c r="CG298" s="193" t="str">
        <f t="shared" si="562"/>
        <v/>
      </c>
      <c r="CH298" s="26" t="str">
        <f t="shared" si="563"/>
        <v/>
      </c>
      <c r="CI298" s="26" t="str">
        <f t="shared" si="564"/>
        <v/>
      </c>
      <c r="CJ298" s="65" t="str">
        <f t="shared" si="565"/>
        <v/>
      </c>
      <c r="CK298" s="65" t="str">
        <f t="shared" si="566"/>
        <v/>
      </c>
      <c r="CL298" s="64" t="str">
        <f t="shared" si="567"/>
        <v/>
      </c>
      <c r="CM298" s="64" t="str">
        <f t="shared" si="568"/>
        <v/>
      </c>
      <c r="CN298" s="65" t="str">
        <f t="shared" si="569"/>
        <v/>
      </c>
      <c r="CP298" s="63" t="str">
        <f>IF(BH298="","",MAX($CP$3:CP297)+1)</f>
        <v/>
      </c>
      <c r="CQ298" s="24" t="str">
        <f t="shared" si="570"/>
        <v/>
      </c>
      <c r="CR298" s="24" t="str">
        <f t="shared" si="571"/>
        <v/>
      </c>
      <c r="CS298" s="24" t="str">
        <f t="shared" si="572"/>
        <v/>
      </c>
      <c r="CT298" s="58" t="str">
        <f>IF(BO298="","",COUNTIF($BO$3:BO298,BO298)&amp;"@"&amp;BO298)</f>
        <v/>
      </c>
      <c r="CU298" s="16" t="str">
        <f t="shared" si="510"/>
        <v/>
      </c>
      <c r="CV298" s="63" t="str">
        <f t="shared" si="573"/>
        <v/>
      </c>
      <c r="CW298" s="16" t="str">
        <f t="shared" si="574"/>
        <v/>
      </c>
      <c r="CX298" s="16" t="str">
        <f t="shared" si="575"/>
        <v/>
      </c>
      <c r="CY298" s="16" t="str">
        <f t="shared" si="576"/>
        <v/>
      </c>
      <c r="CZ298" s="85" t="str">
        <f t="shared" si="577"/>
        <v/>
      </c>
      <c r="DA298" s="16" t="str">
        <f t="shared" si="578"/>
        <v/>
      </c>
      <c r="DB298" s="16" t="str">
        <f t="shared" si="579"/>
        <v/>
      </c>
      <c r="DC298" s="28" t="str">
        <f>IF(CP298="","",$DC$1&amp;(INDEX(価格設定!D$1:XFD$3,ROW(価格設定!$D$3),MATCH($AW298,価格設定!D$1:XFD$1,1))*100)&amp;"%")</f>
        <v/>
      </c>
      <c r="DD298" s="28" t="str">
        <f>IF(CP298="","",$DD$1&amp;(INDEX(価格設定!D$1:XFD$3,ROW(価格設定!$D$2),MATCH($AW298,価格設定!D$1:XFD$1,1))*100)&amp;"%")</f>
        <v/>
      </c>
      <c r="DE298" s="29" t="str">
        <f t="shared" si="580"/>
        <v/>
      </c>
      <c r="DG298" s="58" t="str">
        <f t="shared" si="581"/>
        <v/>
      </c>
      <c r="DH298" s="58" t="str">
        <f t="shared" si="582"/>
        <v/>
      </c>
      <c r="DI298" s="58" t="str">
        <f t="shared" si="583"/>
        <v/>
      </c>
      <c r="DJ298" s="85" t="str">
        <f t="shared" si="584"/>
        <v/>
      </c>
      <c r="DL298" s="58" t="str">
        <f>IF(COUNTIF(DG$3:DG$1048576,DG298)=COUNTIF($DG$3:$DG298,DG298),DG298,"")</f>
        <v/>
      </c>
      <c r="DM298" s="85" t="str">
        <f t="shared" si="585"/>
        <v/>
      </c>
      <c r="DN298" s="85" t="str">
        <f t="shared" si="511"/>
        <v/>
      </c>
      <c r="DO298" s="85" t="str">
        <f t="shared" si="511"/>
        <v/>
      </c>
      <c r="DP298" s="303"/>
      <c r="DQ298" s="17" t="str">
        <f t="shared" si="512"/>
        <v/>
      </c>
      <c r="DR298" s="17" t="str">
        <f t="shared" si="513"/>
        <v/>
      </c>
      <c r="DS298" s="17" t="str">
        <f t="shared" si="514"/>
        <v/>
      </c>
      <c r="DU298" s="16" t="str">
        <f t="shared" si="586"/>
        <v/>
      </c>
      <c r="DV298" s="16" t="str">
        <f>IF(DU298="","",COUNT($DU$3:DU298))</f>
        <v/>
      </c>
      <c r="DW298" s="16" t="str">
        <f t="shared" si="587"/>
        <v/>
      </c>
      <c r="DX298" s="16" t="str">
        <f t="shared" si="588"/>
        <v/>
      </c>
      <c r="DY298" s="16" t="str">
        <f>IF(DZ298="","",COUNTIF(DZ$3:DZ298,DZ298))</f>
        <v/>
      </c>
      <c r="DZ298" s="16" t="str">
        <f t="shared" si="589"/>
        <v/>
      </c>
      <c r="EA298" s="16" t="str">
        <f t="shared" si="590"/>
        <v/>
      </c>
      <c r="EB298" s="16" t="str">
        <f t="shared" si="591"/>
        <v/>
      </c>
      <c r="EC298" s="16" t="str">
        <f t="shared" si="592"/>
        <v/>
      </c>
      <c r="ED298" s="16" t="str">
        <f t="shared" si="593"/>
        <v/>
      </c>
      <c r="EE298" s="16" t="str">
        <f t="shared" si="594"/>
        <v/>
      </c>
      <c r="EF298" s="16" t="str">
        <f t="shared" si="595"/>
        <v/>
      </c>
      <c r="EG298" s="16" t="str">
        <f t="shared" si="596"/>
        <v/>
      </c>
      <c r="EH298" s="16" t="str">
        <f t="shared" si="597"/>
        <v/>
      </c>
      <c r="EI298" s="16" t="str">
        <f t="shared" si="598"/>
        <v/>
      </c>
      <c r="EJ298" s="16" t="str">
        <f t="shared" si="599"/>
        <v/>
      </c>
      <c r="EK298" s="16" t="str">
        <f t="shared" si="600"/>
        <v/>
      </c>
      <c r="EL298" s="58" t="str">
        <f t="shared" si="601"/>
        <v/>
      </c>
      <c r="EM298" s="58" t="str">
        <f>IF(OR($DZ298="",CR298=""),IF($EL298="","",$EL298),IF(OR(CR298="なし",CR298=0),領収書!$H$1,CR298))</f>
        <v/>
      </c>
      <c r="EN298" s="58" t="str">
        <f>IF(OR($DZ298="",CS298=""),IF($EL298="","",$EL298),IF(OR(CS298="なし",CS298=0),入力!$EN$1,CS298))</f>
        <v/>
      </c>
      <c r="EO298" s="63" t="str">
        <f t="shared" si="602"/>
        <v/>
      </c>
      <c r="EP298" s="63" t="str">
        <f t="shared" si="603"/>
        <v/>
      </c>
      <c r="ER298" s="16" t="str">
        <f>IF(AND(COUNTIF($ET$3:ET298,ET298)=1,ET298&lt;&gt;""),MAX($ER$3:ER297)+1,"")</f>
        <v/>
      </c>
      <c r="ES298" s="16" t="str">
        <f>IF(価格設定!B300="","",価格設定!B300)</f>
        <v/>
      </c>
      <c r="ET298" s="16" t="str">
        <f>IF(価格設定!C300="","",価格設定!C300)</f>
        <v/>
      </c>
      <c r="EV298" s="16" t="str">
        <f t="shared" si="515"/>
        <v/>
      </c>
      <c r="EW298" s="16" t="str">
        <f t="shared" si="604"/>
        <v/>
      </c>
    </row>
    <row r="299" spans="1:153" ht="30" customHeight="1" x14ac:dyDescent="0.2">
      <c r="A299" s="225"/>
      <c r="B299" s="212"/>
      <c r="C299" s="221"/>
      <c r="D299" s="164"/>
      <c r="E299" s="165"/>
      <c r="F299" s="166"/>
      <c r="G299" s="167"/>
      <c r="H299" s="179"/>
      <c r="I299" s="306"/>
      <c r="J299" s="169"/>
      <c r="K299" s="179"/>
      <c r="L299" s="186"/>
      <c r="M299" s="186"/>
      <c r="N299" s="168"/>
      <c r="O299" s="170"/>
      <c r="P299" s="212"/>
      <c r="Q299" s="179" t="str">
        <f>IFERROR(IF(H299="","",IFERROR(INDEX(価格設定!$B$5:$B$1048576,MATCH(H299,価格設定!$B$5:$B$1048576,0),0),INDEX(価格設定!$B$5:$B$1048576,MATCH("*"&amp;H299&amp;"*",価格設定!$B$5:$B$1048576,0),0))),H299)</f>
        <v/>
      </c>
      <c r="R299" s="250" t="str">
        <f>IFERROR(IF(Q299="",IF(K299="","",K299),IF(K299="",IF(INDEX(価格設定!$C$5:$C$1048576,MATCH(Q299,価格設定!$B$5:$B$1048576,0),0)=0,"",INDEX(価格設定!$C$5:$C$1048576,MATCH(Q299,価格設定!$B$5:$B$1048576,0),0)),IF(K299="なし","",K299))),"")</f>
        <v/>
      </c>
      <c r="S299" s="308" t="str">
        <f t="shared" si="516"/>
        <v/>
      </c>
      <c r="T299" s="126" t="str">
        <f>IFERROR(IF(J299="",IF(INDEX(価格設定!$E$5:$R$1048576,MATCH($Q299,価格設定!B$5:B$1048576,0),MATCH($AW299,価格設定!E$1:X$1,1))=0,"",INDEX(価格設定!$E$5:$R$1048576,MATCH($Q299,価格設定!B$5:B$1048576,0),MATCH($AW299,価格設定!E$1:X$1,1))),J299),"")</f>
        <v/>
      </c>
      <c r="U299" s="126" t="str">
        <f t="shared" si="517"/>
        <v/>
      </c>
      <c r="V299" s="132" t="str">
        <f t="shared" si="518"/>
        <v/>
      </c>
      <c r="W299" s="127" t="str">
        <f>IFERROR(IF(OR(T299="",T299&lt;0),"",IFERROR(INDEX(価格設定!E$2:X$3,IF(AND(K299=$K$1,$K$1&lt;&gt;""),ROW(価格設定!$D$3)-1,MATCH(INDEX(価格設定!$D$5:$D$1048576,MATCH(Q299,価格設定!$B$5:$B$1048576,0),0),価格設定!$D$2:$D$3,0)),MATCH($AW299,価格設定!E$1:X$1,1)),INDEX(価格設定!E$2:X$2,0,MATCH($AW299,価格設定!E$1:X$1,1)))),"")</f>
        <v/>
      </c>
      <c r="X299" s="126" t="str">
        <f t="shared" si="509"/>
        <v/>
      </c>
      <c r="Y299" s="128" t="str">
        <f t="shared" si="519"/>
        <v/>
      </c>
      <c r="Z299" s="126" t="str">
        <f t="shared" si="520"/>
        <v/>
      </c>
      <c r="AA299" s="129" t="str">
        <f t="shared" si="521"/>
        <v/>
      </c>
      <c r="AB299" s="126" t="str">
        <f t="shared" si="522"/>
        <v/>
      </c>
      <c r="AC299" s="280" t="str">
        <f t="shared" si="523"/>
        <v/>
      </c>
      <c r="AD299" s="15"/>
      <c r="AE299" s="204" t="str">
        <f>IF(AF299="","",COUNT($AF$3:AF299))</f>
        <v/>
      </c>
      <c r="AF299" s="206" t="str">
        <f t="shared" si="524"/>
        <v/>
      </c>
      <c r="AG299" s="204" t="str">
        <f t="shared" si="525"/>
        <v/>
      </c>
      <c r="AH299" s="204" t="str">
        <f t="shared" si="526"/>
        <v/>
      </c>
      <c r="AI299" s="287"/>
      <c r="AJ299" s="15"/>
      <c r="AK299" s="138" t="str">
        <f t="shared" si="527"/>
        <v/>
      </c>
      <c r="AL299" s="131" t="str">
        <f t="shared" si="528"/>
        <v/>
      </c>
      <c r="AM299" s="131" t="str">
        <f t="shared" si="529"/>
        <v/>
      </c>
      <c r="AN299" s="313" t="str">
        <f t="shared" si="530"/>
        <v/>
      </c>
      <c r="AO299" s="316" t="str">
        <f t="shared" si="531"/>
        <v/>
      </c>
      <c r="AP299" s="18"/>
      <c r="AQ299" s="3" t="str">
        <f>IF(F299="","",MAX($AQ$3:AQ298)+1)</f>
        <v/>
      </c>
      <c r="AR299" s="3" t="str">
        <f>IF(OR(AQ299="",BB299=""),"",MAX($AR$3:AR298)+1)</f>
        <v/>
      </c>
      <c r="AS299" s="3" t="str">
        <f>IF(CQ299="","",RANK(CQ299,CQ$3:CQ$1048576,1)+COUNTIF($CQ$3:CQ299,CQ299)-1)</f>
        <v/>
      </c>
      <c r="AT299" s="21" t="str">
        <f>IF(C299="",IF(OR(AND($H299&lt;&gt;"",C299=""),AND($F298=$F299,$AZ299&lt;&gt;""),COUNTA($H$3:$H$1048576,#REF!,$F$3:$F$1048576)&gt;COUNTA($H$3:$H299,#REF!,$F$3:$F299),$AZ299&lt;&gt;""),INDEX(AT$3:AT$1048576,MATCH(MAX($AQ$3:$AQ298),$AQ$3:$AQ$1048576,0),0),""),C299)</f>
        <v/>
      </c>
      <c r="AU299" s="21" t="str">
        <f>IF(D299="",IF(OR(AND($H299&lt;&gt;"",D299=""),AND($F298=$F299,$AZ299&lt;&gt;""),COUNTA($H$3:$H$1048576,#REF!,$F$3:$F$1048576)&gt;COUNTA($H$3:$H299,#REF!,$F$3:$F299),$AZ299&lt;&gt;""),INDEX(AU$3:AU$1048576,MATCH(MAX($AQ$3:$AQ298),$AQ$3:$AQ$1048576,0),0),""),D299)</f>
        <v/>
      </c>
      <c r="AV299" s="21" t="str">
        <f>IF(E299="",IF(OR(AND($H299&lt;&gt;"",E299=""),AND($F298=$F299,$AZ299&lt;&gt;""),COUNTA($H$3:$H$1048576,#REF!,$F$3:$F$1048576)&gt;COUNTA($H$3:$H299,#REF!,$F$3:$F299),$AZ299&lt;&gt;""),INDEX(AV$3:AV$1048576,MATCH(MAX($AQ$3:$AQ298),$AQ$3:$AQ$1048576,0),0),""),E299)</f>
        <v/>
      </c>
      <c r="AW299" s="24" t="str">
        <f t="shared" si="532"/>
        <v/>
      </c>
      <c r="AX299" s="13" t="str">
        <f t="shared" si="533"/>
        <v/>
      </c>
      <c r="AY299" s="4" t="str">
        <f t="shared" si="534"/>
        <v/>
      </c>
      <c r="AZ299" s="4" t="str">
        <f>IF(AX299="",IF(OR(AND(H299&lt;&gt;"",F299=""),COUNTA($H$3:$H$1048576)&gt;COUNTA($H$3:$H299)),INDEX(AX$3:AX299,MATCH(MAX($AQ$3:AQ299),AQ$3:AQ299,0),0),""),AX299)</f>
        <v/>
      </c>
      <c r="BA299" s="4" t="str">
        <f>IF(AY299="",IF(AND(H299&lt;&gt;"",F299=""),INDEX(AY$3:AY299,MATCH(MAX($AQ$3:AQ299),AQ$3:AQ299,0),0),""),AY299)</f>
        <v/>
      </c>
      <c r="BB299" s="82" t="str">
        <f>IF(BC299="","",RANK(BC299,BC$3:BC$1048576,1)+COUNTIF($BC$3:BC299,BC299)-1)</f>
        <v/>
      </c>
      <c r="BC299" s="139" t="str">
        <f t="shared" si="535"/>
        <v/>
      </c>
      <c r="BD299" s="46" t="str">
        <f t="shared" si="536"/>
        <v/>
      </c>
      <c r="BE299" s="46" t="str">
        <f t="shared" si="537"/>
        <v/>
      </c>
      <c r="BF299" s="46" t="str">
        <f t="shared" si="538"/>
        <v/>
      </c>
      <c r="BG299" s="4" t="str">
        <f t="shared" si="539"/>
        <v/>
      </c>
      <c r="BH299" s="180" t="str">
        <f t="shared" si="540"/>
        <v/>
      </c>
      <c r="BI299" s="16" t="str">
        <f t="shared" si="541"/>
        <v/>
      </c>
      <c r="BJ299" s="52" t="str">
        <f>IF(BI299="","",IF(W299="","",IF(AND(K299=$K$1,$K$1&lt;&gt;""),$BT$2,IFERROR(IF(INDEX(価格設定!$D$5:$D$1048576,MATCH(Q299,価格設定!$B$5:$B$1048576,0),0)=価格設定!$D$3,$BT$2,$BS$2),$BS$2))))</f>
        <v/>
      </c>
      <c r="BK299" s="16" t="str">
        <f>IF(BI299="","",IF(COUNTIF($BI$3:BI299,BI299)=1,1,IF(AND(BI298=BI299,BH299=""),BK298,COUNTIF($BH$3:BH299,BH299))))</f>
        <v/>
      </c>
      <c r="BL299" s="52" t="str">
        <f t="shared" si="542"/>
        <v/>
      </c>
      <c r="BM299" s="52" t="str">
        <f t="shared" si="543"/>
        <v/>
      </c>
      <c r="BN299" s="119" t="str">
        <f t="shared" si="544"/>
        <v/>
      </c>
      <c r="BO299" s="119" t="str">
        <f t="shared" si="545"/>
        <v/>
      </c>
      <c r="BP299" s="17" t="str">
        <f t="shared" si="546"/>
        <v/>
      </c>
      <c r="BQ299" s="17" t="str">
        <f t="shared" si="547"/>
        <v/>
      </c>
      <c r="BR299" s="17" t="str">
        <f>IF(OR(BP299="",COUNTIF($BO$3:BO299,BO299)&lt;&gt;1),"",SUMIF(BO$3:BO$1048576,BO299,BP$3:BP$1048576))</f>
        <v/>
      </c>
      <c r="BS299" s="17" t="str">
        <f t="shared" si="548"/>
        <v/>
      </c>
      <c r="BT299" s="17" t="str">
        <f t="shared" si="549"/>
        <v/>
      </c>
      <c r="BU299" s="17" t="str">
        <f t="shared" si="550"/>
        <v/>
      </c>
      <c r="BV299" s="24" t="str">
        <f t="shared" si="551"/>
        <v/>
      </c>
      <c r="BW299" s="24" t="str">
        <f t="shared" si="552"/>
        <v/>
      </c>
      <c r="BX299" s="24" t="str">
        <f t="shared" si="553"/>
        <v/>
      </c>
      <c r="BY299" s="26" t="str">
        <f t="shared" si="554"/>
        <v/>
      </c>
      <c r="BZ299" s="26" t="str">
        <f t="shared" si="555"/>
        <v/>
      </c>
      <c r="CA299" s="26" t="str">
        <f t="shared" si="556"/>
        <v/>
      </c>
      <c r="CB299" s="66" t="str">
        <f t="shared" si="557"/>
        <v/>
      </c>
      <c r="CC299" s="65" t="str">
        <f t="shared" si="558"/>
        <v/>
      </c>
      <c r="CD299" s="26" t="str">
        <f t="shared" si="559"/>
        <v/>
      </c>
      <c r="CE299" s="26" t="str">
        <f t="shared" si="560"/>
        <v/>
      </c>
      <c r="CF299" s="193" t="str">
        <f t="shared" si="561"/>
        <v/>
      </c>
      <c r="CG299" s="193" t="str">
        <f t="shared" si="562"/>
        <v/>
      </c>
      <c r="CH299" s="26" t="str">
        <f t="shared" si="563"/>
        <v/>
      </c>
      <c r="CI299" s="26" t="str">
        <f t="shared" si="564"/>
        <v/>
      </c>
      <c r="CJ299" s="65" t="str">
        <f t="shared" si="565"/>
        <v/>
      </c>
      <c r="CK299" s="65" t="str">
        <f t="shared" si="566"/>
        <v/>
      </c>
      <c r="CL299" s="64" t="str">
        <f t="shared" si="567"/>
        <v/>
      </c>
      <c r="CM299" s="64" t="str">
        <f t="shared" si="568"/>
        <v/>
      </c>
      <c r="CN299" s="65" t="str">
        <f t="shared" si="569"/>
        <v/>
      </c>
      <c r="CP299" s="63" t="str">
        <f>IF(BH299="","",MAX($CP$3:CP298)+1)</f>
        <v/>
      </c>
      <c r="CQ299" s="24" t="str">
        <f t="shared" si="570"/>
        <v/>
      </c>
      <c r="CR299" s="24" t="str">
        <f t="shared" si="571"/>
        <v/>
      </c>
      <c r="CS299" s="24" t="str">
        <f t="shared" si="572"/>
        <v/>
      </c>
      <c r="CT299" s="58" t="str">
        <f>IF(BO299="","",COUNTIF($BO$3:BO299,BO299)&amp;"@"&amp;BO299)</f>
        <v/>
      </c>
      <c r="CU299" s="16" t="str">
        <f t="shared" si="510"/>
        <v/>
      </c>
      <c r="CV299" s="63" t="str">
        <f t="shared" si="573"/>
        <v/>
      </c>
      <c r="CW299" s="16" t="str">
        <f t="shared" si="574"/>
        <v/>
      </c>
      <c r="CX299" s="16" t="str">
        <f t="shared" si="575"/>
        <v/>
      </c>
      <c r="CY299" s="16" t="str">
        <f t="shared" si="576"/>
        <v/>
      </c>
      <c r="CZ299" s="85" t="str">
        <f t="shared" si="577"/>
        <v/>
      </c>
      <c r="DA299" s="16" t="str">
        <f t="shared" si="578"/>
        <v/>
      </c>
      <c r="DB299" s="16" t="str">
        <f t="shared" si="579"/>
        <v/>
      </c>
      <c r="DC299" s="28" t="str">
        <f>IF(CP299="","",$DC$1&amp;(INDEX(価格設定!D$1:XFD$3,ROW(価格設定!$D$3),MATCH($AW299,価格設定!D$1:XFD$1,1))*100)&amp;"%")</f>
        <v/>
      </c>
      <c r="DD299" s="28" t="str">
        <f>IF(CP299="","",$DD$1&amp;(INDEX(価格設定!D$1:XFD$3,ROW(価格設定!$D$2),MATCH($AW299,価格設定!D$1:XFD$1,1))*100)&amp;"%")</f>
        <v/>
      </c>
      <c r="DE299" s="29" t="str">
        <f t="shared" si="580"/>
        <v/>
      </c>
      <c r="DG299" s="58" t="str">
        <f t="shared" si="581"/>
        <v/>
      </c>
      <c r="DH299" s="58" t="str">
        <f t="shared" si="582"/>
        <v/>
      </c>
      <c r="DI299" s="58" t="str">
        <f t="shared" si="583"/>
        <v/>
      </c>
      <c r="DJ299" s="85" t="str">
        <f t="shared" si="584"/>
        <v/>
      </c>
      <c r="DL299" s="58" t="str">
        <f>IF(COUNTIF(DG$3:DG$1048576,DG299)=COUNTIF($DG$3:$DG299,DG299),DG299,"")</f>
        <v/>
      </c>
      <c r="DM299" s="85" t="str">
        <f t="shared" si="585"/>
        <v/>
      </c>
      <c r="DN299" s="85" t="str">
        <f t="shared" si="511"/>
        <v/>
      </c>
      <c r="DO299" s="85" t="str">
        <f t="shared" si="511"/>
        <v/>
      </c>
      <c r="DP299" s="303"/>
      <c r="DQ299" s="17" t="str">
        <f t="shared" si="512"/>
        <v/>
      </c>
      <c r="DR299" s="17" t="str">
        <f t="shared" si="513"/>
        <v/>
      </c>
      <c r="DS299" s="17" t="str">
        <f t="shared" si="514"/>
        <v/>
      </c>
      <c r="DU299" s="16" t="str">
        <f t="shared" si="586"/>
        <v/>
      </c>
      <c r="DV299" s="16" t="str">
        <f>IF(DU299="","",COUNT($DU$3:DU299))</f>
        <v/>
      </c>
      <c r="DW299" s="16" t="str">
        <f t="shared" si="587"/>
        <v/>
      </c>
      <c r="DX299" s="16" t="str">
        <f t="shared" si="588"/>
        <v/>
      </c>
      <c r="DY299" s="16" t="str">
        <f>IF(DZ299="","",COUNTIF(DZ$3:DZ299,DZ299))</f>
        <v/>
      </c>
      <c r="DZ299" s="16" t="str">
        <f t="shared" si="589"/>
        <v/>
      </c>
      <c r="EA299" s="16" t="str">
        <f t="shared" si="590"/>
        <v/>
      </c>
      <c r="EB299" s="16" t="str">
        <f t="shared" si="591"/>
        <v/>
      </c>
      <c r="EC299" s="16" t="str">
        <f t="shared" si="592"/>
        <v/>
      </c>
      <c r="ED299" s="16" t="str">
        <f t="shared" si="593"/>
        <v/>
      </c>
      <c r="EE299" s="16" t="str">
        <f t="shared" si="594"/>
        <v/>
      </c>
      <c r="EF299" s="16" t="str">
        <f t="shared" si="595"/>
        <v/>
      </c>
      <c r="EG299" s="16" t="str">
        <f t="shared" si="596"/>
        <v/>
      </c>
      <c r="EH299" s="16" t="str">
        <f t="shared" si="597"/>
        <v/>
      </c>
      <c r="EI299" s="16" t="str">
        <f t="shared" si="598"/>
        <v/>
      </c>
      <c r="EJ299" s="16" t="str">
        <f t="shared" si="599"/>
        <v/>
      </c>
      <c r="EK299" s="16" t="str">
        <f t="shared" si="600"/>
        <v/>
      </c>
      <c r="EL299" s="58" t="str">
        <f t="shared" si="601"/>
        <v/>
      </c>
      <c r="EM299" s="58" t="str">
        <f>IF(OR($DZ299="",CR299=""),IF($EL299="","",$EL299),IF(OR(CR299="なし",CR299=0),領収書!$H$1,CR299))</f>
        <v/>
      </c>
      <c r="EN299" s="58" t="str">
        <f>IF(OR($DZ299="",CS299=""),IF($EL299="","",$EL299),IF(OR(CS299="なし",CS299=0),入力!$EN$1,CS299))</f>
        <v/>
      </c>
      <c r="EO299" s="63" t="str">
        <f t="shared" si="602"/>
        <v/>
      </c>
      <c r="EP299" s="63" t="str">
        <f t="shared" si="603"/>
        <v/>
      </c>
      <c r="ER299" s="16" t="str">
        <f>IF(AND(COUNTIF($ET$3:ET299,ET299)=1,ET299&lt;&gt;""),MAX($ER$3:ER298)+1,"")</f>
        <v/>
      </c>
      <c r="ES299" s="16" t="str">
        <f>IF(価格設定!B301="","",価格設定!B301)</f>
        <v/>
      </c>
      <c r="ET299" s="16" t="str">
        <f>IF(価格設定!C301="","",価格設定!C301)</f>
        <v/>
      </c>
      <c r="EV299" s="16" t="str">
        <f t="shared" si="515"/>
        <v/>
      </c>
      <c r="EW299" s="16" t="str">
        <f t="shared" si="604"/>
        <v/>
      </c>
    </row>
    <row r="300" spans="1:153" ht="30" customHeight="1" x14ac:dyDescent="0.2">
      <c r="A300" s="225"/>
      <c r="B300" s="212"/>
      <c r="C300" s="221"/>
      <c r="D300" s="164"/>
      <c r="E300" s="165"/>
      <c r="F300" s="166"/>
      <c r="G300" s="167"/>
      <c r="H300" s="179"/>
      <c r="I300" s="306"/>
      <c r="J300" s="169"/>
      <c r="K300" s="179"/>
      <c r="L300" s="186"/>
      <c r="M300" s="186"/>
      <c r="N300" s="168"/>
      <c r="O300" s="170"/>
      <c r="P300" s="212"/>
      <c r="Q300" s="179" t="str">
        <f>IFERROR(IF(H300="","",IFERROR(INDEX(価格設定!$B$5:$B$1048576,MATCH(H300,価格設定!$B$5:$B$1048576,0),0),INDEX(価格設定!$B$5:$B$1048576,MATCH("*"&amp;H300&amp;"*",価格設定!$B$5:$B$1048576,0),0))),H300)</f>
        <v/>
      </c>
      <c r="R300" s="250" t="str">
        <f>IFERROR(IF(Q300="",IF(K300="","",K300),IF(K300="",IF(INDEX(価格設定!$C$5:$C$1048576,MATCH(Q300,価格設定!$B$5:$B$1048576,0),0)=0,"",INDEX(価格設定!$C$5:$C$1048576,MATCH(Q300,価格設定!$B$5:$B$1048576,0),0)),IF(K300="なし","",K300))),"")</f>
        <v/>
      </c>
      <c r="S300" s="308" t="str">
        <f t="shared" si="516"/>
        <v/>
      </c>
      <c r="T300" s="126" t="str">
        <f>IFERROR(IF(J300="",IF(INDEX(価格設定!$E$5:$R$1048576,MATCH($Q300,価格設定!B$5:B$1048576,0),MATCH($AW300,価格設定!E$1:X$1,1))=0,"",INDEX(価格設定!$E$5:$R$1048576,MATCH($Q300,価格設定!B$5:B$1048576,0),MATCH($AW300,価格設定!E$1:X$1,1))),J300),"")</f>
        <v/>
      </c>
      <c r="U300" s="126" t="str">
        <f t="shared" si="517"/>
        <v/>
      </c>
      <c r="V300" s="132" t="str">
        <f t="shared" si="518"/>
        <v/>
      </c>
      <c r="W300" s="127" t="str">
        <f>IFERROR(IF(OR(T300="",T300&lt;0),"",IFERROR(INDEX(価格設定!E$2:X$3,IF(AND(K300=$K$1,$K$1&lt;&gt;""),ROW(価格設定!$D$3)-1,MATCH(INDEX(価格設定!$D$5:$D$1048576,MATCH(Q300,価格設定!$B$5:$B$1048576,0),0),価格設定!$D$2:$D$3,0)),MATCH($AW300,価格設定!E$1:X$1,1)),INDEX(価格設定!E$2:X$2,0,MATCH($AW300,価格設定!E$1:X$1,1)))),"")</f>
        <v/>
      </c>
      <c r="X300" s="126" t="str">
        <f t="shared" si="509"/>
        <v/>
      </c>
      <c r="Y300" s="128" t="str">
        <f t="shared" si="519"/>
        <v/>
      </c>
      <c r="Z300" s="126" t="str">
        <f t="shared" si="520"/>
        <v/>
      </c>
      <c r="AA300" s="129" t="str">
        <f t="shared" si="521"/>
        <v/>
      </c>
      <c r="AB300" s="126" t="str">
        <f t="shared" si="522"/>
        <v/>
      </c>
      <c r="AC300" s="280" t="str">
        <f t="shared" si="523"/>
        <v/>
      </c>
      <c r="AD300" s="15"/>
      <c r="AE300" s="204" t="str">
        <f>IF(AF300="","",COUNT($AF$3:AF300))</f>
        <v/>
      </c>
      <c r="AF300" s="206" t="str">
        <f t="shared" si="524"/>
        <v/>
      </c>
      <c r="AG300" s="204" t="str">
        <f t="shared" si="525"/>
        <v/>
      </c>
      <c r="AH300" s="204" t="str">
        <f t="shared" si="526"/>
        <v/>
      </c>
      <c r="AI300" s="287"/>
      <c r="AJ300" s="15"/>
      <c r="AK300" s="138" t="str">
        <f t="shared" si="527"/>
        <v/>
      </c>
      <c r="AL300" s="131" t="str">
        <f t="shared" si="528"/>
        <v/>
      </c>
      <c r="AM300" s="131" t="str">
        <f t="shared" si="529"/>
        <v/>
      </c>
      <c r="AN300" s="313" t="str">
        <f t="shared" si="530"/>
        <v/>
      </c>
      <c r="AO300" s="316" t="str">
        <f t="shared" si="531"/>
        <v/>
      </c>
      <c r="AP300" s="18"/>
      <c r="AQ300" s="3" t="str">
        <f>IF(F300="","",MAX($AQ$3:AQ299)+1)</f>
        <v/>
      </c>
      <c r="AR300" s="3" t="str">
        <f>IF(OR(AQ300="",BB300=""),"",MAX($AR$3:AR299)+1)</f>
        <v/>
      </c>
      <c r="AS300" s="3" t="str">
        <f>IF(CQ300="","",RANK(CQ300,CQ$3:CQ$1048576,1)+COUNTIF($CQ$3:CQ300,CQ300)-1)</f>
        <v/>
      </c>
      <c r="AT300" s="21" t="str">
        <f>IF(C300="",IF(OR(AND($H300&lt;&gt;"",C300=""),AND($F299=$F300,$AZ300&lt;&gt;""),COUNTA($H$3:$H$1048576,#REF!,$F$3:$F$1048576)&gt;COUNTA($H$3:$H300,#REF!,$F$3:$F300),$AZ300&lt;&gt;""),INDEX(AT$3:AT$1048576,MATCH(MAX($AQ$3:$AQ299),$AQ$3:$AQ$1048576,0),0),""),C300)</f>
        <v/>
      </c>
      <c r="AU300" s="21" t="str">
        <f>IF(D300="",IF(OR(AND($H300&lt;&gt;"",D300=""),AND($F299=$F300,$AZ300&lt;&gt;""),COUNTA($H$3:$H$1048576,#REF!,$F$3:$F$1048576)&gt;COUNTA($H$3:$H300,#REF!,$F$3:$F300),$AZ300&lt;&gt;""),INDEX(AU$3:AU$1048576,MATCH(MAX($AQ$3:$AQ299),$AQ$3:$AQ$1048576,0),0),""),D300)</f>
        <v/>
      </c>
      <c r="AV300" s="21" t="str">
        <f>IF(E300="",IF(OR(AND($H300&lt;&gt;"",E300=""),AND($F299=$F300,$AZ300&lt;&gt;""),COUNTA($H$3:$H$1048576,#REF!,$F$3:$F$1048576)&gt;COUNTA($H$3:$H300,#REF!,$F$3:$F300),$AZ300&lt;&gt;""),INDEX(AV$3:AV$1048576,MATCH(MAX($AQ$3:$AQ299),$AQ$3:$AQ$1048576,0),0),""),E300)</f>
        <v/>
      </c>
      <c r="AW300" s="24" t="str">
        <f t="shared" si="532"/>
        <v/>
      </c>
      <c r="AX300" s="13" t="str">
        <f t="shared" si="533"/>
        <v/>
      </c>
      <c r="AY300" s="4" t="str">
        <f t="shared" si="534"/>
        <v/>
      </c>
      <c r="AZ300" s="4" t="str">
        <f>IF(AX300="",IF(OR(AND(H300&lt;&gt;"",F300=""),COUNTA($H$3:$H$1048576)&gt;COUNTA($H$3:$H300)),INDEX(AX$3:AX300,MATCH(MAX($AQ$3:AQ300),AQ$3:AQ300,0),0),""),AX300)</f>
        <v/>
      </c>
      <c r="BA300" s="4" t="str">
        <f>IF(AY300="",IF(AND(H300&lt;&gt;"",F300=""),INDEX(AY$3:AY300,MATCH(MAX($AQ$3:AQ300),AQ$3:AQ300,0),0),""),AY300)</f>
        <v/>
      </c>
      <c r="BB300" s="82" t="str">
        <f>IF(BC300="","",RANK(BC300,BC$3:BC$1048576,1)+COUNTIF($BC$3:BC300,BC300)-1)</f>
        <v/>
      </c>
      <c r="BC300" s="139" t="str">
        <f t="shared" si="535"/>
        <v/>
      </c>
      <c r="BD300" s="46" t="str">
        <f t="shared" si="536"/>
        <v/>
      </c>
      <c r="BE300" s="46" t="str">
        <f t="shared" si="537"/>
        <v/>
      </c>
      <c r="BF300" s="46" t="str">
        <f t="shared" si="538"/>
        <v/>
      </c>
      <c r="BG300" s="4" t="str">
        <f t="shared" si="539"/>
        <v/>
      </c>
      <c r="BH300" s="180" t="str">
        <f t="shared" si="540"/>
        <v/>
      </c>
      <c r="BI300" s="16" t="str">
        <f t="shared" si="541"/>
        <v/>
      </c>
      <c r="BJ300" s="52" t="str">
        <f>IF(BI300="","",IF(W300="","",IF(AND(K300=$K$1,$K$1&lt;&gt;""),$BT$2,IFERROR(IF(INDEX(価格設定!$D$5:$D$1048576,MATCH(Q300,価格設定!$B$5:$B$1048576,0),0)=価格設定!$D$3,$BT$2,$BS$2),$BS$2))))</f>
        <v/>
      </c>
      <c r="BK300" s="16" t="str">
        <f>IF(BI300="","",IF(COUNTIF($BI$3:BI300,BI300)=1,1,IF(AND(BI299=BI300,BH300=""),BK299,COUNTIF($BH$3:BH300,BH300))))</f>
        <v/>
      </c>
      <c r="BL300" s="52" t="str">
        <f t="shared" si="542"/>
        <v/>
      </c>
      <c r="BM300" s="52" t="str">
        <f t="shared" si="543"/>
        <v/>
      </c>
      <c r="BN300" s="119" t="str">
        <f t="shared" si="544"/>
        <v/>
      </c>
      <c r="BO300" s="119" t="str">
        <f t="shared" si="545"/>
        <v/>
      </c>
      <c r="BP300" s="17" t="str">
        <f t="shared" si="546"/>
        <v/>
      </c>
      <c r="BQ300" s="17" t="str">
        <f t="shared" si="547"/>
        <v/>
      </c>
      <c r="BR300" s="17" t="str">
        <f>IF(OR(BP300="",COUNTIF($BO$3:BO300,BO300)&lt;&gt;1),"",SUMIF(BO$3:BO$1048576,BO300,BP$3:BP$1048576))</f>
        <v/>
      </c>
      <c r="BS300" s="17" t="str">
        <f t="shared" si="548"/>
        <v/>
      </c>
      <c r="BT300" s="17" t="str">
        <f t="shared" si="549"/>
        <v/>
      </c>
      <c r="BU300" s="17" t="str">
        <f t="shared" si="550"/>
        <v/>
      </c>
      <c r="BV300" s="24" t="str">
        <f t="shared" si="551"/>
        <v/>
      </c>
      <c r="BW300" s="24" t="str">
        <f t="shared" si="552"/>
        <v/>
      </c>
      <c r="BX300" s="24" t="str">
        <f t="shared" si="553"/>
        <v/>
      </c>
      <c r="BY300" s="26" t="str">
        <f t="shared" si="554"/>
        <v/>
      </c>
      <c r="BZ300" s="26" t="str">
        <f t="shared" si="555"/>
        <v/>
      </c>
      <c r="CA300" s="26" t="str">
        <f t="shared" si="556"/>
        <v/>
      </c>
      <c r="CB300" s="66" t="str">
        <f t="shared" si="557"/>
        <v/>
      </c>
      <c r="CC300" s="65" t="str">
        <f t="shared" si="558"/>
        <v/>
      </c>
      <c r="CD300" s="26" t="str">
        <f t="shared" si="559"/>
        <v/>
      </c>
      <c r="CE300" s="26" t="str">
        <f t="shared" si="560"/>
        <v/>
      </c>
      <c r="CF300" s="193" t="str">
        <f t="shared" si="561"/>
        <v/>
      </c>
      <c r="CG300" s="193" t="str">
        <f t="shared" si="562"/>
        <v/>
      </c>
      <c r="CH300" s="26" t="str">
        <f t="shared" si="563"/>
        <v/>
      </c>
      <c r="CI300" s="26" t="str">
        <f t="shared" si="564"/>
        <v/>
      </c>
      <c r="CJ300" s="65" t="str">
        <f t="shared" si="565"/>
        <v/>
      </c>
      <c r="CK300" s="65" t="str">
        <f t="shared" si="566"/>
        <v/>
      </c>
      <c r="CL300" s="64" t="str">
        <f t="shared" si="567"/>
        <v/>
      </c>
      <c r="CM300" s="64" t="str">
        <f t="shared" si="568"/>
        <v/>
      </c>
      <c r="CN300" s="65" t="str">
        <f t="shared" si="569"/>
        <v/>
      </c>
      <c r="CP300" s="63" t="str">
        <f>IF(BH300="","",MAX($CP$3:CP299)+1)</f>
        <v/>
      </c>
      <c r="CQ300" s="24" t="str">
        <f t="shared" si="570"/>
        <v/>
      </c>
      <c r="CR300" s="24" t="str">
        <f t="shared" si="571"/>
        <v/>
      </c>
      <c r="CS300" s="24" t="str">
        <f t="shared" si="572"/>
        <v/>
      </c>
      <c r="CT300" s="58" t="str">
        <f>IF(BO300="","",COUNTIF($BO$3:BO300,BO300)&amp;"@"&amp;BO300)</f>
        <v/>
      </c>
      <c r="CU300" s="16" t="str">
        <f t="shared" si="510"/>
        <v/>
      </c>
      <c r="CV300" s="63" t="str">
        <f t="shared" si="573"/>
        <v/>
      </c>
      <c r="CW300" s="16" t="str">
        <f t="shared" si="574"/>
        <v/>
      </c>
      <c r="CX300" s="16" t="str">
        <f t="shared" si="575"/>
        <v/>
      </c>
      <c r="CY300" s="16" t="str">
        <f t="shared" si="576"/>
        <v/>
      </c>
      <c r="CZ300" s="85" t="str">
        <f t="shared" si="577"/>
        <v/>
      </c>
      <c r="DA300" s="16" t="str">
        <f t="shared" si="578"/>
        <v/>
      </c>
      <c r="DB300" s="16" t="str">
        <f t="shared" si="579"/>
        <v/>
      </c>
      <c r="DC300" s="28" t="str">
        <f>IF(CP300="","",$DC$1&amp;(INDEX(価格設定!D$1:XFD$3,ROW(価格設定!$D$3),MATCH($AW300,価格設定!D$1:XFD$1,1))*100)&amp;"%")</f>
        <v/>
      </c>
      <c r="DD300" s="28" t="str">
        <f>IF(CP300="","",$DD$1&amp;(INDEX(価格設定!D$1:XFD$3,ROW(価格設定!$D$2),MATCH($AW300,価格設定!D$1:XFD$1,1))*100)&amp;"%")</f>
        <v/>
      </c>
      <c r="DE300" s="29" t="str">
        <f t="shared" si="580"/>
        <v/>
      </c>
      <c r="DG300" s="58" t="str">
        <f t="shared" si="581"/>
        <v/>
      </c>
      <c r="DH300" s="58" t="str">
        <f t="shared" si="582"/>
        <v/>
      </c>
      <c r="DI300" s="58" t="str">
        <f t="shared" si="583"/>
        <v/>
      </c>
      <c r="DJ300" s="85" t="str">
        <f t="shared" si="584"/>
        <v/>
      </c>
      <c r="DL300" s="58" t="str">
        <f>IF(COUNTIF(DG$3:DG$1048576,DG300)=COUNTIF($DG$3:$DG300,DG300),DG300,"")</f>
        <v/>
      </c>
      <c r="DM300" s="85" t="str">
        <f t="shared" si="585"/>
        <v/>
      </c>
      <c r="DN300" s="85" t="str">
        <f t="shared" si="511"/>
        <v/>
      </c>
      <c r="DO300" s="85" t="str">
        <f t="shared" si="511"/>
        <v/>
      </c>
      <c r="DP300" s="303"/>
      <c r="DQ300" s="17" t="str">
        <f t="shared" si="512"/>
        <v/>
      </c>
      <c r="DR300" s="17" t="str">
        <f t="shared" si="513"/>
        <v/>
      </c>
      <c r="DS300" s="17" t="str">
        <f t="shared" si="514"/>
        <v/>
      </c>
      <c r="DU300" s="16" t="str">
        <f t="shared" si="586"/>
        <v/>
      </c>
      <c r="DV300" s="16" t="str">
        <f>IF(DU300="","",COUNT($DU$3:DU300))</f>
        <v/>
      </c>
      <c r="DW300" s="16" t="str">
        <f t="shared" si="587"/>
        <v/>
      </c>
      <c r="DX300" s="16" t="str">
        <f t="shared" si="588"/>
        <v/>
      </c>
      <c r="DY300" s="16" t="str">
        <f>IF(DZ300="","",COUNTIF(DZ$3:DZ300,DZ300))</f>
        <v/>
      </c>
      <c r="DZ300" s="16" t="str">
        <f t="shared" si="589"/>
        <v/>
      </c>
      <c r="EA300" s="16" t="str">
        <f t="shared" si="590"/>
        <v/>
      </c>
      <c r="EB300" s="16" t="str">
        <f t="shared" si="591"/>
        <v/>
      </c>
      <c r="EC300" s="16" t="str">
        <f t="shared" si="592"/>
        <v/>
      </c>
      <c r="ED300" s="16" t="str">
        <f t="shared" si="593"/>
        <v/>
      </c>
      <c r="EE300" s="16" t="str">
        <f t="shared" si="594"/>
        <v/>
      </c>
      <c r="EF300" s="16" t="str">
        <f t="shared" si="595"/>
        <v/>
      </c>
      <c r="EG300" s="16" t="str">
        <f t="shared" si="596"/>
        <v/>
      </c>
      <c r="EH300" s="16" t="str">
        <f t="shared" si="597"/>
        <v/>
      </c>
      <c r="EI300" s="16" t="str">
        <f t="shared" si="598"/>
        <v/>
      </c>
      <c r="EJ300" s="16" t="str">
        <f t="shared" si="599"/>
        <v/>
      </c>
      <c r="EK300" s="16" t="str">
        <f t="shared" si="600"/>
        <v/>
      </c>
      <c r="EL300" s="58" t="str">
        <f t="shared" si="601"/>
        <v/>
      </c>
      <c r="EM300" s="58" t="str">
        <f>IF(OR($DZ300="",CR300=""),IF($EL300="","",$EL300),IF(OR(CR300="なし",CR300=0),領収書!$H$1,CR300))</f>
        <v/>
      </c>
      <c r="EN300" s="58" t="str">
        <f>IF(OR($DZ300="",CS300=""),IF($EL300="","",$EL300),IF(OR(CS300="なし",CS300=0),入力!$EN$1,CS300))</f>
        <v/>
      </c>
      <c r="EO300" s="63" t="str">
        <f t="shared" si="602"/>
        <v/>
      </c>
      <c r="EP300" s="63" t="str">
        <f t="shared" si="603"/>
        <v/>
      </c>
      <c r="ER300" s="16" t="str">
        <f>IF(AND(COUNTIF($ET$3:ET300,ET300)=1,ET300&lt;&gt;""),MAX($ER$3:ER299)+1,"")</f>
        <v/>
      </c>
      <c r="ES300" s="16" t="str">
        <f>IF(価格設定!B302="","",価格設定!B302)</f>
        <v/>
      </c>
      <c r="ET300" s="16" t="str">
        <f>IF(価格設定!C302="","",価格設定!C302)</f>
        <v/>
      </c>
      <c r="EV300" s="16" t="str">
        <f t="shared" si="515"/>
        <v/>
      </c>
      <c r="EW300" s="16" t="str">
        <f t="shared" si="604"/>
        <v/>
      </c>
    </row>
    <row r="301" spans="1:153" ht="30" customHeight="1" x14ac:dyDescent="0.2">
      <c r="A301" s="225"/>
      <c r="B301" s="212"/>
      <c r="C301" s="221"/>
      <c r="D301" s="164"/>
      <c r="E301" s="165"/>
      <c r="F301" s="166"/>
      <c r="G301" s="167"/>
      <c r="H301" s="179"/>
      <c r="I301" s="306"/>
      <c r="J301" s="169"/>
      <c r="K301" s="179"/>
      <c r="L301" s="186"/>
      <c r="M301" s="186"/>
      <c r="N301" s="168"/>
      <c r="O301" s="170"/>
      <c r="P301" s="212"/>
      <c r="Q301" s="179" t="str">
        <f>IFERROR(IF(H301="","",IFERROR(INDEX(価格設定!$B$5:$B$1048576,MATCH(H301,価格設定!$B$5:$B$1048576,0),0),INDEX(価格設定!$B$5:$B$1048576,MATCH("*"&amp;H301&amp;"*",価格設定!$B$5:$B$1048576,0),0))),H301)</f>
        <v/>
      </c>
      <c r="R301" s="250" t="str">
        <f>IFERROR(IF(Q301="",IF(K301="","",K301),IF(K301="",IF(INDEX(価格設定!$C$5:$C$1048576,MATCH(Q301,価格設定!$B$5:$B$1048576,0),0)=0,"",INDEX(価格設定!$C$5:$C$1048576,MATCH(Q301,価格設定!$B$5:$B$1048576,0),0)),IF(K301="なし","",K301))),"")</f>
        <v/>
      </c>
      <c r="S301" s="308" t="str">
        <f t="shared" si="516"/>
        <v/>
      </c>
      <c r="T301" s="126" t="str">
        <f>IFERROR(IF(J301="",IF(INDEX(価格設定!$E$5:$R$1048576,MATCH($Q301,価格設定!B$5:B$1048576,0),MATCH($AW301,価格設定!E$1:X$1,1))=0,"",INDEX(価格設定!$E$5:$R$1048576,MATCH($Q301,価格設定!B$5:B$1048576,0),MATCH($AW301,価格設定!E$1:X$1,1))),J301),"")</f>
        <v/>
      </c>
      <c r="U301" s="126" t="str">
        <f t="shared" si="517"/>
        <v/>
      </c>
      <c r="V301" s="132" t="str">
        <f t="shared" si="518"/>
        <v/>
      </c>
      <c r="W301" s="127" t="str">
        <f>IFERROR(IF(OR(T301="",T301&lt;0),"",IFERROR(INDEX(価格設定!E$2:X$3,IF(AND(K301=$K$1,$K$1&lt;&gt;""),ROW(価格設定!$D$3)-1,MATCH(INDEX(価格設定!$D$5:$D$1048576,MATCH(Q301,価格設定!$B$5:$B$1048576,0),0),価格設定!$D$2:$D$3,0)),MATCH($AW301,価格設定!E$1:X$1,1)),INDEX(価格設定!E$2:X$2,0,MATCH($AW301,価格設定!E$1:X$1,1)))),"")</f>
        <v/>
      </c>
      <c r="X301" s="126" t="str">
        <f t="shared" si="509"/>
        <v/>
      </c>
      <c r="Y301" s="128" t="str">
        <f t="shared" si="519"/>
        <v/>
      </c>
      <c r="Z301" s="126" t="str">
        <f t="shared" si="520"/>
        <v/>
      </c>
      <c r="AA301" s="129" t="str">
        <f t="shared" si="521"/>
        <v/>
      </c>
      <c r="AB301" s="126" t="str">
        <f t="shared" si="522"/>
        <v/>
      </c>
      <c r="AC301" s="280" t="str">
        <f t="shared" si="523"/>
        <v/>
      </c>
      <c r="AD301" s="15"/>
      <c r="AE301" s="204" t="str">
        <f>IF(AF301="","",COUNT($AF$3:AF301))</f>
        <v/>
      </c>
      <c r="AF301" s="206" t="str">
        <f t="shared" si="524"/>
        <v/>
      </c>
      <c r="AG301" s="204" t="str">
        <f t="shared" si="525"/>
        <v/>
      </c>
      <c r="AH301" s="204" t="str">
        <f t="shared" si="526"/>
        <v/>
      </c>
      <c r="AI301" s="287"/>
      <c r="AJ301" s="15"/>
      <c r="AK301" s="138" t="str">
        <f t="shared" si="527"/>
        <v/>
      </c>
      <c r="AL301" s="131" t="str">
        <f t="shared" si="528"/>
        <v/>
      </c>
      <c r="AM301" s="131" t="str">
        <f t="shared" si="529"/>
        <v/>
      </c>
      <c r="AN301" s="313" t="str">
        <f t="shared" si="530"/>
        <v/>
      </c>
      <c r="AO301" s="316" t="str">
        <f t="shared" si="531"/>
        <v/>
      </c>
      <c r="AP301" s="18"/>
      <c r="AQ301" s="3" t="str">
        <f>IF(F301="","",MAX($AQ$3:AQ300)+1)</f>
        <v/>
      </c>
      <c r="AR301" s="3" t="str">
        <f>IF(OR(AQ301="",BB301=""),"",MAX($AR$3:AR300)+1)</f>
        <v/>
      </c>
      <c r="AS301" s="3" t="str">
        <f>IF(CQ301="","",RANK(CQ301,CQ$3:CQ$1048576,1)+COUNTIF($CQ$3:CQ301,CQ301)-1)</f>
        <v/>
      </c>
      <c r="AT301" s="21" t="str">
        <f>IF(C301="",IF(OR(AND($H301&lt;&gt;"",C301=""),AND($F300=$F301,$AZ301&lt;&gt;""),COUNTA($H$3:$H$1048576,#REF!,$F$3:$F$1048576)&gt;COUNTA($H$3:$H301,#REF!,$F$3:$F301),$AZ301&lt;&gt;""),INDEX(AT$3:AT$1048576,MATCH(MAX($AQ$3:$AQ300),$AQ$3:$AQ$1048576,0),0),""),C301)</f>
        <v/>
      </c>
      <c r="AU301" s="21" t="str">
        <f>IF(D301="",IF(OR(AND($H301&lt;&gt;"",D301=""),AND($F300=$F301,$AZ301&lt;&gt;""),COUNTA($H$3:$H$1048576,#REF!,$F$3:$F$1048576)&gt;COUNTA($H$3:$H301,#REF!,$F$3:$F301),$AZ301&lt;&gt;""),INDEX(AU$3:AU$1048576,MATCH(MAX($AQ$3:$AQ300),$AQ$3:$AQ$1048576,0),0),""),D301)</f>
        <v/>
      </c>
      <c r="AV301" s="21" t="str">
        <f>IF(E301="",IF(OR(AND($H301&lt;&gt;"",E301=""),AND($F300=$F301,$AZ301&lt;&gt;""),COUNTA($H$3:$H$1048576,#REF!,$F$3:$F$1048576)&gt;COUNTA($H$3:$H301,#REF!,$F$3:$F301),$AZ301&lt;&gt;""),INDEX(AV$3:AV$1048576,MATCH(MAX($AQ$3:$AQ300),$AQ$3:$AQ$1048576,0),0),""),E301)</f>
        <v/>
      </c>
      <c r="AW301" s="24" t="str">
        <f t="shared" si="532"/>
        <v/>
      </c>
      <c r="AX301" s="13" t="str">
        <f t="shared" si="533"/>
        <v/>
      </c>
      <c r="AY301" s="4" t="str">
        <f t="shared" si="534"/>
        <v/>
      </c>
      <c r="AZ301" s="4" t="str">
        <f>IF(AX301="",IF(OR(AND(H301&lt;&gt;"",F301=""),COUNTA($H$3:$H$1048576)&gt;COUNTA($H$3:$H301)),INDEX(AX$3:AX301,MATCH(MAX($AQ$3:AQ301),AQ$3:AQ301,0),0),""),AX301)</f>
        <v/>
      </c>
      <c r="BA301" s="4" t="str">
        <f>IF(AY301="",IF(AND(H301&lt;&gt;"",F301=""),INDEX(AY$3:AY301,MATCH(MAX($AQ$3:AQ301),AQ$3:AQ301,0),0),""),AY301)</f>
        <v/>
      </c>
      <c r="BB301" s="82" t="str">
        <f>IF(BC301="","",RANK(BC301,BC$3:BC$1048576,1)+COUNTIF($BC$3:BC301,BC301)-1)</f>
        <v/>
      </c>
      <c r="BC301" s="139" t="str">
        <f t="shared" si="535"/>
        <v/>
      </c>
      <c r="BD301" s="46" t="str">
        <f t="shared" si="536"/>
        <v/>
      </c>
      <c r="BE301" s="46" t="str">
        <f t="shared" si="537"/>
        <v/>
      </c>
      <c r="BF301" s="46" t="str">
        <f t="shared" si="538"/>
        <v/>
      </c>
      <c r="BG301" s="4" t="str">
        <f t="shared" si="539"/>
        <v/>
      </c>
      <c r="BH301" s="180" t="str">
        <f t="shared" si="540"/>
        <v/>
      </c>
      <c r="BI301" s="16" t="str">
        <f t="shared" si="541"/>
        <v/>
      </c>
      <c r="BJ301" s="52" t="str">
        <f>IF(BI301="","",IF(W301="","",IF(AND(K301=$K$1,$K$1&lt;&gt;""),$BT$2,IFERROR(IF(INDEX(価格設定!$D$5:$D$1048576,MATCH(Q301,価格設定!$B$5:$B$1048576,0),0)=価格設定!$D$3,$BT$2,$BS$2),$BS$2))))</f>
        <v/>
      </c>
      <c r="BK301" s="16" t="str">
        <f>IF(BI301="","",IF(COUNTIF($BI$3:BI301,BI301)=1,1,IF(AND(BI300=BI301,BH301=""),BK300,COUNTIF($BH$3:BH301,BH301))))</f>
        <v/>
      </c>
      <c r="BL301" s="52" t="str">
        <f t="shared" si="542"/>
        <v/>
      </c>
      <c r="BM301" s="52" t="str">
        <f t="shared" si="543"/>
        <v/>
      </c>
      <c r="BN301" s="119" t="str">
        <f t="shared" si="544"/>
        <v/>
      </c>
      <c r="BO301" s="119" t="str">
        <f t="shared" si="545"/>
        <v/>
      </c>
      <c r="BP301" s="17" t="str">
        <f t="shared" si="546"/>
        <v/>
      </c>
      <c r="BQ301" s="17" t="str">
        <f t="shared" si="547"/>
        <v/>
      </c>
      <c r="BR301" s="17" t="str">
        <f>IF(OR(BP301="",COUNTIF($BO$3:BO301,BO301)&lt;&gt;1),"",SUMIF(BO$3:BO$1048576,BO301,BP$3:BP$1048576))</f>
        <v/>
      </c>
      <c r="BS301" s="17" t="str">
        <f t="shared" si="548"/>
        <v/>
      </c>
      <c r="BT301" s="17" t="str">
        <f t="shared" si="549"/>
        <v/>
      </c>
      <c r="BU301" s="17" t="str">
        <f t="shared" si="550"/>
        <v/>
      </c>
      <c r="BV301" s="24" t="str">
        <f t="shared" si="551"/>
        <v/>
      </c>
      <c r="BW301" s="24" t="str">
        <f t="shared" si="552"/>
        <v/>
      </c>
      <c r="BX301" s="24" t="str">
        <f t="shared" si="553"/>
        <v/>
      </c>
      <c r="BY301" s="26" t="str">
        <f t="shared" si="554"/>
        <v/>
      </c>
      <c r="BZ301" s="26" t="str">
        <f t="shared" si="555"/>
        <v/>
      </c>
      <c r="CA301" s="26" t="str">
        <f t="shared" si="556"/>
        <v/>
      </c>
      <c r="CB301" s="66" t="str">
        <f t="shared" si="557"/>
        <v/>
      </c>
      <c r="CC301" s="65" t="str">
        <f t="shared" si="558"/>
        <v/>
      </c>
      <c r="CD301" s="26" t="str">
        <f t="shared" si="559"/>
        <v/>
      </c>
      <c r="CE301" s="26" t="str">
        <f t="shared" si="560"/>
        <v/>
      </c>
      <c r="CF301" s="193" t="str">
        <f t="shared" si="561"/>
        <v/>
      </c>
      <c r="CG301" s="193" t="str">
        <f t="shared" si="562"/>
        <v/>
      </c>
      <c r="CH301" s="26" t="str">
        <f t="shared" si="563"/>
        <v/>
      </c>
      <c r="CI301" s="26" t="str">
        <f t="shared" si="564"/>
        <v/>
      </c>
      <c r="CJ301" s="65" t="str">
        <f t="shared" si="565"/>
        <v/>
      </c>
      <c r="CK301" s="65" t="str">
        <f t="shared" si="566"/>
        <v/>
      </c>
      <c r="CL301" s="64" t="str">
        <f t="shared" si="567"/>
        <v/>
      </c>
      <c r="CM301" s="64" t="str">
        <f t="shared" si="568"/>
        <v/>
      </c>
      <c r="CN301" s="65" t="str">
        <f t="shared" si="569"/>
        <v/>
      </c>
      <c r="CP301" s="63" t="str">
        <f>IF(BH301="","",MAX($CP$3:CP300)+1)</f>
        <v/>
      </c>
      <c r="CQ301" s="24" t="str">
        <f t="shared" si="570"/>
        <v/>
      </c>
      <c r="CR301" s="24" t="str">
        <f t="shared" si="571"/>
        <v/>
      </c>
      <c r="CS301" s="24" t="str">
        <f t="shared" si="572"/>
        <v/>
      </c>
      <c r="CT301" s="58" t="str">
        <f>IF(BO301="","",COUNTIF($BO$3:BO301,BO301)&amp;"@"&amp;BO301)</f>
        <v/>
      </c>
      <c r="CU301" s="16" t="str">
        <f t="shared" si="510"/>
        <v/>
      </c>
      <c r="CV301" s="63" t="str">
        <f t="shared" si="573"/>
        <v/>
      </c>
      <c r="CW301" s="16" t="str">
        <f t="shared" si="574"/>
        <v/>
      </c>
      <c r="CX301" s="16" t="str">
        <f t="shared" si="575"/>
        <v/>
      </c>
      <c r="CY301" s="16" t="str">
        <f t="shared" si="576"/>
        <v/>
      </c>
      <c r="CZ301" s="85" t="str">
        <f t="shared" si="577"/>
        <v/>
      </c>
      <c r="DA301" s="16" t="str">
        <f t="shared" si="578"/>
        <v/>
      </c>
      <c r="DB301" s="16" t="str">
        <f t="shared" si="579"/>
        <v/>
      </c>
      <c r="DC301" s="28" t="str">
        <f>IF(CP301="","",$DC$1&amp;(INDEX(価格設定!D$1:XFD$3,ROW(価格設定!$D$3),MATCH($AW301,価格設定!D$1:XFD$1,1))*100)&amp;"%")</f>
        <v/>
      </c>
      <c r="DD301" s="28" t="str">
        <f>IF(CP301="","",$DD$1&amp;(INDEX(価格設定!D$1:XFD$3,ROW(価格設定!$D$2),MATCH($AW301,価格設定!D$1:XFD$1,1))*100)&amp;"%")</f>
        <v/>
      </c>
      <c r="DE301" s="29" t="str">
        <f t="shared" si="580"/>
        <v/>
      </c>
      <c r="DG301" s="58" t="str">
        <f t="shared" si="581"/>
        <v/>
      </c>
      <c r="DH301" s="58" t="str">
        <f t="shared" si="582"/>
        <v/>
      </c>
      <c r="DI301" s="58" t="str">
        <f t="shared" si="583"/>
        <v/>
      </c>
      <c r="DJ301" s="85" t="str">
        <f t="shared" si="584"/>
        <v/>
      </c>
      <c r="DL301" s="58" t="str">
        <f>IF(COUNTIF(DG$3:DG$1048576,DG301)=COUNTIF($DG$3:$DG301,DG301),DG301,"")</f>
        <v/>
      </c>
      <c r="DM301" s="85" t="str">
        <f t="shared" si="585"/>
        <v/>
      </c>
      <c r="DN301" s="85" t="str">
        <f t="shared" si="511"/>
        <v/>
      </c>
      <c r="DO301" s="85" t="str">
        <f t="shared" si="511"/>
        <v/>
      </c>
      <c r="DP301" s="303"/>
      <c r="DQ301" s="17" t="str">
        <f t="shared" si="512"/>
        <v/>
      </c>
      <c r="DR301" s="17" t="str">
        <f t="shared" si="513"/>
        <v/>
      </c>
      <c r="DS301" s="17" t="str">
        <f t="shared" si="514"/>
        <v/>
      </c>
      <c r="DU301" s="16" t="str">
        <f t="shared" si="586"/>
        <v/>
      </c>
      <c r="DV301" s="16" t="str">
        <f>IF(DU301="","",COUNT($DU$3:DU301))</f>
        <v/>
      </c>
      <c r="DW301" s="16" t="str">
        <f t="shared" si="587"/>
        <v/>
      </c>
      <c r="DX301" s="16" t="str">
        <f t="shared" si="588"/>
        <v/>
      </c>
      <c r="DY301" s="16" t="str">
        <f>IF(DZ301="","",COUNTIF(DZ$3:DZ301,DZ301))</f>
        <v/>
      </c>
      <c r="DZ301" s="16" t="str">
        <f t="shared" si="589"/>
        <v/>
      </c>
      <c r="EA301" s="16" t="str">
        <f t="shared" si="590"/>
        <v/>
      </c>
      <c r="EB301" s="16" t="str">
        <f t="shared" si="591"/>
        <v/>
      </c>
      <c r="EC301" s="16" t="str">
        <f t="shared" si="592"/>
        <v/>
      </c>
      <c r="ED301" s="16" t="str">
        <f t="shared" si="593"/>
        <v/>
      </c>
      <c r="EE301" s="16" t="str">
        <f t="shared" si="594"/>
        <v/>
      </c>
      <c r="EF301" s="16" t="str">
        <f t="shared" si="595"/>
        <v/>
      </c>
      <c r="EG301" s="16" t="str">
        <f t="shared" si="596"/>
        <v/>
      </c>
      <c r="EH301" s="16" t="str">
        <f t="shared" si="597"/>
        <v/>
      </c>
      <c r="EI301" s="16" t="str">
        <f t="shared" si="598"/>
        <v/>
      </c>
      <c r="EJ301" s="16" t="str">
        <f t="shared" si="599"/>
        <v/>
      </c>
      <c r="EK301" s="16" t="str">
        <f t="shared" si="600"/>
        <v/>
      </c>
      <c r="EL301" s="58" t="str">
        <f t="shared" si="601"/>
        <v/>
      </c>
      <c r="EM301" s="58" t="str">
        <f>IF(OR($DZ301="",CR301=""),IF($EL301="","",$EL301),IF(OR(CR301="なし",CR301=0),領収書!$H$1,CR301))</f>
        <v/>
      </c>
      <c r="EN301" s="58" t="str">
        <f>IF(OR($DZ301="",CS301=""),IF($EL301="","",$EL301),IF(OR(CS301="なし",CS301=0),入力!$EN$1,CS301))</f>
        <v/>
      </c>
      <c r="EO301" s="63" t="str">
        <f t="shared" si="602"/>
        <v/>
      </c>
      <c r="EP301" s="63" t="str">
        <f t="shared" si="603"/>
        <v/>
      </c>
      <c r="ER301" s="16" t="str">
        <f>IF(AND(COUNTIF($ET$3:ET301,ET301)=1,ET301&lt;&gt;""),MAX($ER$3:ER300)+1,"")</f>
        <v/>
      </c>
      <c r="ES301" s="16" t="str">
        <f>IF(価格設定!B303="","",価格設定!B303)</f>
        <v/>
      </c>
      <c r="ET301" s="16" t="str">
        <f>IF(価格設定!C303="","",価格設定!C303)</f>
        <v/>
      </c>
      <c r="EV301" s="16" t="str">
        <f t="shared" si="515"/>
        <v/>
      </c>
      <c r="EW301" s="16" t="str">
        <f t="shared" si="604"/>
        <v/>
      </c>
    </row>
    <row r="302" spans="1:153" ht="30" customHeight="1" x14ac:dyDescent="0.2">
      <c r="A302" s="225"/>
      <c r="B302" s="212"/>
      <c r="C302" s="221"/>
      <c r="D302" s="164"/>
      <c r="E302" s="165"/>
      <c r="F302" s="166"/>
      <c r="G302" s="167"/>
      <c r="H302" s="179"/>
      <c r="I302" s="306"/>
      <c r="J302" s="169"/>
      <c r="K302" s="179"/>
      <c r="L302" s="186"/>
      <c r="M302" s="186"/>
      <c r="N302" s="168"/>
      <c r="O302" s="170"/>
      <c r="P302" s="212"/>
      <c r="Q302" s="179" t="str">
        <f>IFERROR(IF(H302="","",IFERROR(INDEX(価格設定!$B$5:$B$1048576,MATCH(H302,価格設定!$B$5:$B$1048576,0),0),INDEX(価格設定!$B$5:$B$1048576,MATCH("*"&amp;H302&amp;"*",価格設定!$B$5:$B$1048576,0),0))),H302)</f>
        <v/>
      </c>
      <c r="R302" s="250" t="str">
        <f>IFERROR(IF(Q302="",IF(K302="","",K302),IF(K302="",IF(INDEX(価格設定!$C$5:$C$1048576,MATCH(Q302,価格設定!$B$5:$B$1048576,0),0)=0,"",INDEX(価格設定!$C$5:$C$1048576,MATCH(Q302,価格設定!$B$5:$B$1048576,0),0)),IF(K302="なし","",K302))),"")</f>
        <v/>
      </c>
      <c r="S302" s="308" t="str">
        <f t="shared" si="516"/>
        <v/>
      </c>
      <c r="T302" s="126" t="str">
        <f>IFERROR(IF(J302="",IF(INDEX(価格設定!$E$5:$R$1048576,MATCH($Q302,価格設定!B$5:B$1048576,0),MATCH($AW302,価格設定!E$1:X$1,1))=0,"",INDEX(価格設定!$E$5:$R$1048576,MATCH($Q302,価格設定!B$5:B$1048576,0),MATCH($AW302,価格設定!E$1:X$1,1))),J302),"")</f>
        <v/>
      </c>
      <c r="U302" s="126" t="str">
        <f t="shared" si="517"/>
        <v/>
      </c>
      <c r="V302" s="132" t="str">
        <f t="shared" si="518"/>
        <v/>
      </c>
      <c r="W302" s="127" t="str">
        <f>IFERROR(IF(OR(T302="",T302&lt;0),"",IFERROR(INDEX(価格設定!E$2:X$3,IF(AND(K302=$K$1,$K$1&lt;&gt;""),ROW(価格設定!$D$3)-1,MATCH(INDEX(価格設定!$D$5:$D$1048576,MATCH(Q302,価格設定!$B$5:$B$1048576,0),0),価格設定!$D$2:$D$3,0)),MATCH($AW302,価格設定!E$1:X$1,1)),INDEX(価格設定!E$2:X$2,0,MATCH($AW302,価格設定!E$1:X$1,1)))),"")</f>
        <v/>
      </c>
      <c r="X302" s="126" t="str">
        <f t="shared" si="509"/>
        <v/>
      </c>
      <c r="Y302" s="128" t="str">
        <f t="shared" si="519"/>
        <v/>
      </c>
      <c r="Z302" s="126" t="str">
        <f t="shared" si="520"/>
        <v/>
      </c>
      <c r="AA302" s="129" t="str">
        <f t="shared" si="521"/>
        <v/>
      </c>
      <c r="AB302" s="126" t="str">
        <f t="shared" si="522"/>
        <v/>
      </c>
      <c r="AC302" s="280" t="str">
        <f t="shared" si="523"/>
        <v/>
      </c>
      <c r="AD302" s="15"/>
      <c r="AE302" s="204" t="str">
        <f>IF(AF302="","",COUNT($AF$3:AF302))</f>
        <v/>
      </c>
      <c r="AF302" s="206" t="str">
        <f t="shared" si="524"/>
        <v/>
      </c>
      <c r="AG302" s="204" t="str">
        <f t="shared" si="525"/>
        <v/>
      </c>
      <c r="AH302" s="204" t="str">
        <f t="shared" si="526"/>
        <v/>
      </c>
      <c r="AI302" s="287"/>
      <c r="AJ302" s="15"/>
      <c r="AK302" s="138" t="str">
        <f t="shared" si="527"/>
        <v/>
      </c>
      <c r="AL302" s="131" t="str">
        <f t="shared" si="528"/>
        <v/>
      </c>
      <c r="AM302" s="131" t="str">
        <f t="shared" si="529"/>
        <v/>
      </c>
      <c r="AN302" s="313" t="str">
        <f t="shared" si="530"/>
        <v/>
      </c>
      <c r="AO302" s="316" t="str">
        <f t="shared" si="531"/>
        <v/>
      </c>
      <c r="AP302" s="18"/>
      <c r="AQ302" s="3" t="str">
        <f>IF(F302="","",MAX($AQ$3:AQ301)+1)</f>
        <v/>
      </c>
      <c r="AR302" s="3" t="str">
        <f>IF(OR(AQ302="",BB302=""),"",MAX($AR$3:AR301)+1)</f>
        <v/>
      </c>
      <c r="AS302" s="3" t="str">
        <f>IF(CQ302="","",RANK(CQ302,CQ$3:CQ$1048576,1)+COUNTIF($CQ$3:CQ302,CQ302)-1)</f>
        <v/>
      </c>
      <c r="AT302" s="21" t="str">
        <f>IF(C302="",IF(OR(AND($H302&lt;&gt;"",C302=""),AND($F301=$F302,$AZ302&lt;&gt;""),COUNTA($H$3:$H$1048576,#REF!,$F$3:$F$1048576)&gt;COUNTA($H$3:$H302,#REF!,$F$3:$F302),$AZ302&lt;&gt;""),INDEX(AT$3:AT$1048576,MATCH(MAX($AQ$3:$AQ301),$AQ$3:$AQ$1048576,0),0),""),C302)</f>
        <v/>
      </c>
      <c r="AU302" s="21" t="str">
        <f>IF(D302="",IF(OR(AND($H302&lt;&gt;"",D302=""),AND($F301=$F302,$AZ302&lt;&gt;""),COUNTA($H$3:$H$1048576,#REF!,$F$3:$F$1048576)&gt;COUNTA($H$3:$H302,#REF!,$F$3:$F302),$AZ302&lt;&gt;""),INDEX(AU$3:AU$1048576,MATCH(MAX($AQ$3:$AQ301),$AQ$3:$AQ$1048576,0),0),""),D302)</f>
        <v/>
      </c>
      <c r="AV302" s="21" t="str">
        <f>IF(E302="",IF(OR(AND($H302&lt;&gt;"",E302=""),AND($F301=$F302,$AZ302&lt;&gt;""),COUNTA($H$3:$H$1048576,#REF!,$F$3:$F$1048576)&gt;COUNTA($H$3:$H302,#REF!,$F$3:$F302),$AZ302&lt;&gt;""),INDEX(AV$3:AV$1048576,MATCH(MAX($AQ$3:$AQ301),$AQ$3:$AQ$1048576,0),0),""),E302)</f>
        <v/>
      </c>
      <c r="AW302" s="24" t="str">
        <f t="shared" si="532"/>
        <v/>
      </c>
      <c r="AX302" s="13" t="str">
        <f t="shared" si="533"/>
        <v/>
      </c>
      <c r="AY302" s="4" t="str">
        <f t="shared" si="534"/>
        <v/>
      </c>
      <c r="AZ302" s="4" t="str">
        <f>IF(AX302="",IF(OR(AND(H302&lt;&gt;"",F302=""),COUNTA($H$3:$H$1048576)&gt;COUNTA($H$3:$H302)),INDEX(AX$3:AX302,MATCH(MAX($AQ$3:AQ302),AQ$3:AQ302,0),0),""),AX302)</f>
        <v/>
      </c>
      <c r="BA302" s="4" t="str">
        <f>IF(AY302="",IF(AND(H302&lt;&gt;"",F302=""),INDEX(AY$3:AY302,MATCH(MAX($AQ$3:AQ302),AQ$3:AQ302,0),0),""),AY302)</f>
        <v/>
      </c>
      <c r="BB302" s="82" t="str">
        <f>IF(BC302="","",RANK(BC302,BC$3:BC$1048576,1)+COUNTIF($BC$3:BC302,BC302)-1)</f>
        <v/>
      </c>
      <c r="BC302" s="139" t="str">
        <f t="shared" si="535"/>
        <v/>
      </c>
      <c r="BD302" s="46" t="str">
        <f t="shared" si="536"/>
        <v/>
      </c>
      <c r="BE302" s="46" t="str">
        <f t="shared" si="537"/>
        <v/>
      </c>
      <c r="BF302" s="46" t="str">
        <f t="shared" si="538"/>
        <v/>
      </c>
      <c r="BG302" s="4" t="str">
        <f t="shared" si="539"/>
        <v/>
      </c>
      <c r="BH302" s="180" t="str">
        <f t="shared" si="540"/>
        <v/>
      </c>
      <c r="BI302" s="16" t="str">
        <f t="shared" si="541"/>
        <v/>
      </c>
      <c r="BJ302" s="52" t="str">
        <f>IF(BI302="","",IF(W302="","",IF(AND(K302=$K$1,$K$1&lt;&gt;""),$BT$2,IFERROR(IF(INDEX(価格設定!$D$5:$D$1048576,MATCH(Q302,価格設定!$B$5:$B$1048576,0),0)=価格設定!$D$3,$BT$2,$BS$2),$BS$2))))</f>
        <v/>
      </c>
      <c r="BK302" s="16" t="str">
        <f>IF(BI302="","",IF(COUNTIF($BI$3:BI302,BI302)=1,1,IF(AND(BI301=BI302,BH302=""),BK301,COUNTIF($BH$3:BH302,BH302))))</f>
        <v/>
      </c>
      <c r="BL302" s="52" t="str">
        <f t="shared" si="542"/>
        <v/>
      </c>
      <c r="BM302" s="52" t="str">
        <f t="shared" si="543"/>
        <v/>
      </c>
      <c r="BN302" s="119" t="str">
        <f t="shared" si="544"/>
        <v/>
      </c>
      <c r="BO302" s="119" t="str">
        <f t="shared" si="545"/>
        <v/>
      </c>
      <c r="BP302" s="17" t="str">
        <f t="shared" si="546"/>
        <v/>
      </c>
      <c r="BQ302" s="17" t="str">
        <f t="shared" si="547"/>
        <v/>
      </c>
      <c r="BR302" s="17" t="str">
        <f>IF(OR(BP302="",COUNTIF($BO$3:BO302,BO302)&lt;&gt;1),"",SUMIF(BO$3:BO$1048576,BO302,BP$3:BP$1048576))</f>
        <v/>
      </c>
      <c r="BS302" s="17" t="str">
        <f t="shared" si="548"/>
        <v/>
      </c>
      <c r="BT302" s="17" t="str">
        <f t="shared" si="549"/>
        <v/>
      </c>
      <c r="BU302" s="17" t="str">
        <f t="shared" si="550"/>
        <v/>
      </c>
      <c r="BV302" s="24" t="str">
        <f t="shared" si="551"/>
        <v/>
      </c>
      <c r="BW302" s="24" t="str">
        <f t="shared" si="552"/>
        <v/>
      </c>
      <c r="BX302" s="24" t="str">
        <f t="shared" si="553"/>
        <v/>
      </c>
      <c r="BY302" s="26" t="str">
        <f t="shared" si="554"/>
        <v/>
      </c>
      <c r="BZ302" s="26" t="str">
        <f t="shared" si="555"/>
        <v/>
      </c>
      <c r="CA302" s="26" t="str">
        <f t="shared" si="556"/>
        <v/>
      </c>
      <c r="CB302" s="66" t="str">
        <f t="shared" si="557"/>
        <v/>
      </c>
      <c r="CC302" s="65" t="str">
        <f t="shared" si="558"/>
        <v/>
      </c>
      <c r="CD302" s="26" t="str">
        <f t="shared" si="559"/>
        <v/>
      </c>
      <c r="CE302" s="26" t="str">
        <f t="shared" si="560"/>
        <v/>
      </c>
      <c r="CF302" s="193" t="str">
        <f t="shared" si="561"/>
        <v/>
      </c>
      <c r="CG302" s="193" t="str">
        <f t="shared" si="562"/>
        <v/>
      </c>
      <c r="CH302" s="26" t="str">
        <f t="shared" si="563"/>
        <v/>
      </c>
      <c r="CI302" s="26" t="str">
        <f t="shared" si="564"/>
        <v/>
      </c>
      <c r="CJ302" s="65" t="str">
        <f t="shared" si="565"/>
        <v/>
      </c>
      <c r="CK302" s="65" t="str">
        <f t="shared" si="566"/>
        <v/>
      </c>
      <c r="CL302" s="64" t="str">
        <f t="shared" si="567"/>
        <v/>
      </c>
      <c r="CM302" s="64" t="str">
        <f t="shared" si="568"/>
        <v/>
      </c>
      <c r="CN302" s="65" t="str">
        <f t="shared" si="569"/>
        <v/>
      </c>
      <c r="CP302" s="63" t="str">
        <f>IF(BH302="","",MAX($CP$3:CP301)+1)</f>
        <v/>
      </c>
      <c r="CQ302" s="24" t="str">
        <f t="shared" si="570"/>
        <v/>
      </c>
      <c r="CR302" s="24" t="str">
        <f t="shared" si="571"/>
        <v/>
      </c>
      <c r="CS302" s="24" t="str">
        <f t="shared" si="572"/>
        <v/>
      </c>
      <c r="CT302" s="58" t="str">
        <f>IF(BO302="","",COUNTIF($BO$3:BO302,BO302)&amp;"@"&amp;BO302)</f>
        <v/>
      </c>
      <c r="CU302" s="16" t="str">
        <f t="shared" si="510"/>
        <v/>
      </c>
      <c r="CV302" s="63" t="str">
        <f t="shared" si="573"/>
        <v/>
      </c>
      <c r="CW302" s="16" t="str">
        <f t="shared" si="574"/>
        <v/>
      </c>
      <c r="CX302" s="16" t="str">
        <f t="shared" si="575"/>
        <v/>
      </c>
      <c r="CY302" s="16" t="str">
        <f t="shared" si="576"/>
        <v/>
      </c>
      <c r="CZ302" s="85" t="str">
        <f t="shared" si="577"/>
        <v/>
      </c>
      <c r="DA302" s="16" t="str">
        <f t="shared" si="578"/>
        <v/>
      </c>
      <c r="DB302" s="16" t="str">
        <f t="shared" si="579"/>
        <v/>
      </c>
      <c r="DC302" s="28" t="str">
        <f>IF(CP302="","",$DC$1&amp;(INDEX(価格設定!D$1:XFD$3,ROW(価格設定!$D$3),MATCH($AW302,価格設定!D$1:XFD$1,1))*100)&amp;"%")</f>
        <v/>
      </c>
      <c r="DD302" s="28" t="str">
        <f>IF(CP302="","",$DD$1&amp;(INDEX(価格設定!D$1:XFD$3,ROW(価格設定!$D$2),MATCH($AW302,価格設定!D$1:XFD$1,1))*100)&amp;"%")</f>
        <v/>
      </c>
      <c r="DE302" s="29" t="str">
        <f t="shared" si="580"/>
        <v/>
      </c>
      <c r="DG302" s="58" t="str">
        <f t="shared" si="581"/>
        <v/>
      </c>
      <c r="DH302" s="58" t="str">
        <f t="shared" si="582"/>
        <v/>
      </c>
      <c r="DI302" s="58" t="str">
        <f t="shared" si="583"/>
        <v/>
      </c>
      <c r="DJ302" s="85" t="str">
        <f t="shared" si="584"/>
        <v/>
      </c>
      <c r="DL302" s="58" t="str">
        <f>IF(COUNTIF(DG$3:DG$1048576,DG302)=COUNTIF($DG$3:$DG302,DG302),DG302,"")</f>
        <v/>
      </c>
      <c r="DM302" s="85" t="str">
        <f t="shared" si="585"/>
        <v/>
      </c>
      <c r="DN302" s="85" t="str">
        <f t="shared" si="511"/>
        <v/>
      </c>
      <c r="DO302" s="85" t="str">
        <f t="shared" si="511"/>
        <v/>
      </c>
      <c r="DP302" s="303"/>
      <c r="DQ302" s="17" t="str">
        <f t="shared" si="512"/>
        <v/>
      </c>
      <c r="DR302" s="17" t="str">
        <f t="shared" si="513"/>
        <v/>
      </c>
      <c r="DS302" s="17" t="str">
        <f t="shared" si="514"/>
        <v/>
      </c>
      <c r="DU302" s="16" t="str">
        <f t="shared" si="586"/>
        <v/>
      </c>
      <c r="DV302" s="16" t="str">
        <f>IF(DU302="","",COUNT($DU$3:DU302))</f>
        <v/>
      </c>
      <c r="DW302" s="16" t="str">
        <f t="shared" si="587"/>
        <v/>
      </c>
      <c r="DX302" s="16" t="str">
        <f t="shared" si="588"/>
        <v/>
      </c>
      <c r="DY302" s="16" t="str">
        <f>IF(DZ302="","",COUNTIF(DZ$3:DZ302,DZ302))</f>
        <v/>
      </c>
      <c r="DZ302" s="16" t="str">
        <f t="shared" si="589"/>
        <v/>
      </c>
      <c r="EA302" s="16" t="str">
        <f t="shared" si="590"/>
        <v/>
      </c>
      <c r="EB302" s="16" t="str">
        <f t="shared" si="591"/>
        <v/>
      </c>
      <c r="EC302" s="16" t="str">
        <f t="shared" si="592"/>
        <v/>
      </c>
      <c r="ED302" s="16" t="str">
        <f t="shared" si="593"/>
        <v/>
      </c>
      <c r="EE302" s="16" t="str">
        <f t="shared" si="594"/>
        <v/>
      </c>
      <c r="EF302" s="16" t="str">
        <f t="shared" si="595"/>
        <v/>
      </c>
      <c r="EG302" s="16" t="str">
        <f t="shared" si="596"/>
        <v/>
      </c>
      <c r="EH302" s="16" t="str">
        <f t="shared" si="597"/>
        <v/>
      </c>
      <c r="EI302" s="16" t="str">
        <f t="shared" si="598"/>
        <v/>
      </c>
      <c r="EJ302" s="16" t="str">
        <f t="shared" si="599"/>
        <v/>
      </c>
      <c r="EK302" s="16" t="str">
        <f t="shared" si="600"/>
        <v/>
      </c>
      <c r="EL302" s="58" t="str">
        <f t="shared" si="601"/>
        <v/>
      </c>
      <c r="EM302" s="58" t="str">
        <f>IF(OR($DZ302="",CR302=""),IF($EL302="","",$EL302),IF(OR(CR302="なし",CR302=0),領収書!$H$1,CR302))</f>
        <v/>
      </c>
      <c r="EN302" s="58" t="str">
        <f>IF(OR($DZ302="",CS302=""),IF($EL302="","",$EL302),IF(OR(CS302="なし",CS302=0),入力!$EN$1,CS302))</f>
        <v/>
      </c>
      <c r="EO302" s="63" t="str">
        <f t="shared" si="602"/>
        <v/>
      </c>
      <c r="EP302" s="63" t="str">
        <f t="shared" si="603"/>
        <v/>
      </c>
      <c r="ER302" s="16" t="str">
        <f>IF(AND(COUNTIF($ET$3:ET302,ET302)=1,ET302&lt;&gt;""),MAX($ER$3:ER301)+1,"")</f>
        <v/>
      </c>
      <c r="ES302" s="16" t="str">
        <f>IF(価格設定!B304="","",価格設定!B304)</f>
        <v/>
      </c>
      <c r="ET302" s="16" t="str">
        <f>IF(価格設定!C304="","",価格設定!C304)</f>
        <v/>
      </c>
      <c r="EV302" s="16" t="str">
        <f t="shared" si="515"/>
        <v/>
      </c>
      <c r="EW302" s="16" t="str">
        <f t="shared" si="604"/>
        <v/>
      </c>
    </row>
    <row r="303" spans="1:153" ht="30" customHeight="1" x14ac:dyDescent="0.2">
      <c r="A303" s="225"/>
      <c r="B303" s="212"/>
      <c r="C303" s="221"/>
      <c r="D303" s="164"/>
      <c r="E303" s="165"/>
      <c r="F303" s="166"/>
      <c r="G303" s="167"/>
      <c r="H303" s="179"/>
      <c r="I303" s="306"/>
      <c r="J303" s="169"/>
      <c r="K303" s="179"/>
      <c r="L303" s="186"/>
      <c r="M303" s="186"/>
      <c r="N303" s="168"/>
      <c r="O303" s="170"/>
      <c r="P303" s="212"/>
      <c r="Q303" s="179" t="str">
        <f>IFERROR(IF(H303="","",IFERROR(INDEX(価格設定!$B$5:$B$1048576,MATCH(H303,価格設定!$B$5:$B$1048576,0),0),INDEX(価格設定!$B$5:$B$1048576,MATCH("*"&amp;H303&amp;"*",価格設定!$B$5:$B$1048576,0),0))),H303)</f>
        <v/>
      </c>
      <c r="R303" s="250" t="str">
        <f>IFERROR(IF(Q303="",IF(K303="","",K303),IF(K303="",IF(INDEX(価格設定!$C$5:$C$1048576,MATCH(Q303,価格設定!$B$5:$B$1048576,0),0)=0,"",INDEX(価格設定!$C$5:$C$1048576,MATCH(Q303,価格設定!$B$5:$B$1048576,0),0)),IF(K303="なし","",K303))),"")</f>
        <v/>
      </c>
      <c r="S303" s="308" t="str">
        <f t="shared" si="516"/>
        <v/>
      </c>
      <c r="T303" s="126" t="str">
        <f>IFERROR(IF(J303="",IF(INDEX(価格設定!$E$5:$R$1048576,MATCH($Q303,価格設定!B$5:B$1048576,0),MATCH($AW303,価格設定!E$1:X$1,1))=0,"",INDEX(価格設定!$E$5:$R$1048576,MATCH($Q303,価格設定!B$5:B$1048576,0),MATCH($AW303,価格設定!E$1:X$1,1))),J303),"")</f>
        <v/>
      </c>
      <c r="U303" s="126" t="str">
        <f t="shared" si="517"/>
        <v/>
      </c>
      <c r="V303" s="132" t="str">
        <f t="shared" si="518"/>
        <v/>
      </c>
      <c r="W303" s="127" t="str">
        <f>IFERROR(IF(OR(T303="",T303&lt;0),"",IFERROR(INDEX(価格設定!E$2:X$3,IF(AND(K303=$K$1,$K$1&lt;&gt;""),ROW(価格設定!$D$3)-1,MATCH(INDEX(価格設定!$D$5:$D$1048576,MATCH(Q303,価格設定!$B$5:$B$1048576,0),0),価格設定!$D$2:$D$3,0)),MATCH($AW303,価格設定!E$1:X$1,1)),INDEX(価格設定!E$2:X$2,0,MATCH($AW303,価格設定!E$1:X$1,1)))),"")</f>
        <v/>
      </c>
      <c r="X303" s="126" t="str">
        <f t="shared" si="509"/>
        <v/>
      </c>
      <c r="Y303" s="128" t="str">
        <f t="shared" si="519"/>
        <v/>
      </c>
      <c r="Z303" s="126" t="str">
        <f t="shared" si="520"/>
        <v/>
      </c>
      <c r="AA303" s="129" t="str">
        <f t="shared" si="521"/>
        <v/>
      </c>
      <c r="AB303" s="126" t="str">
        <f t="shared" si="522"/>
        <v/>
      </c>
      <c r="AC303" s="280" t="str">
        <f t="shared" si="523"/>
        <v/>
      </c>
      <c r="AD303" s="15"/>
      <c r="AE303" s="204" t="str">
        <f>IF(AF303="","",COUNT($AF$3:AF303))</f>
        <v/>
      </c>
      <c r="AF303" s="206" t="str">
        <f t="shared" si="524"/>
        <v/>
      </c>
      <c r="AG303" s="204" t="str">
        <f t="shared" si="525"/>
        <v/>
      </c>
      <c r="AH303" s="204" t="str">
        <f t="shared" si="526"/>
        <v/>
      </c>
      <c r="AI303" s="287"/>
      <c r="AJ303" s="15"/>
      <c r="AK303" s="138" t="str">
        <f t="shared" si="527"/>
        <v/>
      </c>
      <c r="AL303" s="131" t="str">
        <f t="shared" si="528"/>
        <v/>
      </c>
      <c r="AM303" s="131" t="str">
        <f t="shared" si="529"/>
        <v/>
      </c>
      <c r="AN303" s="313" t="str">
        <f t="shared" si="530"/>
        <v/>
      </c>
      <c r="AO303" s="316" t="str">
        <f t="shared" si="531"/>
        <v/>
      </c>
      <c r="AP303" s="18"/>
      <c r="AQ303" s="3" t="str">
        <f>IF(F303="","",MAX($AQ$3:AQ302)+1)</f>
        <v/>
      </c>
      <c r="AR303" s="3" t="str">
        <f>IF(OR(AQ303="",BB303=""),"",MAX($AR$3:AR302)+1)</f>
        <v/>
      </c>
      <c r="AS303" s="3" t="str">
        <f>IF(CQ303="","",RANK(CQ303,CQ$3:CQ$1048576,1)+COUNTIF($CQ$3:CQ303,CQ303)-1)</f>
        <v/>
      </c>
      <c r="AT303" s="21" t="str">
        <f>IF(C303="",IF(OR(AND($H303&lt;&gt;"",C303=""),AND($F302=$F303,$AZ303&lt;&gt;""),COUNTA($H$3:$H$1048576,#REF!,$F$3:$F$1048576)&gt;COUNTA($H$3:$H303,#REF!,$F$3:$F303),$AZ303&lt;&gt;""),INDEX(AT$3:AT$1048576,MATCH(MAX($AQ$3:$AQ302),$AQ$3:$AQ$1048576,0),0),""),C303)</f>
        <v/>
      </c>
      <c r="AU303" s="21" t="str">
        <f>IF(D303="",IF(OR(AND($H303&lt;&gt;"",D303=""),AND($F302=$F303,$AZ303&lt;&gt;""),COUNTA($H$3:$H$1048576,#REF!,$F$3:$F$1048576)&gt;COUNTA($H$3:$H303,#REF!,$F$3:$F303),$AZ303&lt;&gt;""),INDEX(AU$3:AU$1048576,MATCH(MAX($AQ$3:$AQ302),$AQ$3:$AQ$1048576,0),0),""),D303)</f>
        <v/>
      </c>
      <c r="AV303" s="21" t="str">
        <f>IF(E303="",IF(OR(AND($H303&lt;&gt;"",E303=""),AND($F302=$F303,$AZ303&lt;&gt;""),COUNTA($H$3:$H$1048576,#REF!,$F$3:$F$1048576)&gt;COUNTA($H$3:$H303,#REF!,$F$3:$F303),$AZ303&lt;&gt;""),INDEX(AV$3:AV$1048576,MATCH(MAX($AQ$3:$AQ302),$AQ$3:$AQ$1048576,0),0),""),E303)</f>
        <v/>
      </c>
      <c r="AW303" s="24" t="str">
        <f t="shared" si="532"/>
        <v/>
      </c>
      <c r="AX303" s="13" t="str">
        <f t="shared" si="533"/>
        <v/>
      </c>
      <c r="AY303" s="4" t="str">
        <f t="shared" si="534"/>
        <v/>
      </c>
      <c r="AZ303" s="4" t="str">
        <f>IF(AX303="",IF(OR(AND(H303&lt;&gt;"",F303=""),COUNTA($H$3:$H$1048576)&gt;COUNTA($H$3:$H303)),INDEX(AX$3:AX303,MATCH(MAX($AQ$3:AQ303),AQ$3:AQ303,0),0),""),AX303)</f>
        <v/>
      </c>
      <c r="BA303" s="4" t="str">
        <f>IF(AY303="",IF(AND(H303&lt;&gt;"",F303=""),INDEX(AY$3:AY303,MATCH(MAX($AQ$3:AQ303),AQ$3:AQ303,0),0),""),AY303)</f>
        <v/>
      </c>
      <c r="BB303" s="82" t="str">
        <f>IF(BC303="","",RANK(BC303,BC$3:BC$1048576,1)+COUNTIF($BC$3:BC303,BC303)-1)</f>
        <v/>
      </c>
      <c r="BC303" s="139" t="str">
        <f t="shared" si="535"/>
        <v/>
      </c>
      <c r="BD303" s="46" t="str">
        <f t="shared" si="536"/>
        <v/>
      </c>
      <c r="BE303" s="46" t="str">
        <f t="shared" si="537"/>
        <v/>
      </c>
      <c r="BF303" s="46" t="str">
        <f t="shared" si="538"/>
        <v/>
      </c>
      <c r="BG303" s="4" t="str">
        <f t="shared" si="539"/>
        <v/>
      </c>
      <c r="BH303" s="180" t="str">
        <f t="shared" si="540"/>
        <v/>
      </c>
      <c r="BI303" s="16" t="str">
        <f t="shared" si="541"/>
        <v/>
      </c>
      <c r="BJ303" s="52" t="str">
        <f>IF(BI303="","",IF(W303="","",IF(AND(K303=$K$1,$K$1&lt;&gt;""),$BT$2,IFERROR(IF(INDEX(価格設定!$D$5:$D$1048576,MATCH(Q303,価格設定!$B$5:$B$1048576,0),0)=価格設定!$D$3,$BT$2,$BS$2),$BS$2))))</f>
        <v/>
      </c>
      <c r="BK303" s="16" t="str">
        <f>IF(BI303="","",IF(COUNTIF($BI$3:BI303,BI303)=1,1,IF(AND(BI302=BI303,BH303=""),BK302,COUNTIF($BH$3:BH303,BH303))))</f>
        <v/>
      </c>
      <c r="BL303" s="52" t="str">
        <f t="shared" si="542"/>
        <v/>
      </c>
      <c r="BM303" s="52" t="str">
        <f t="shared" si="543"/>
        <v/>
      </c>
      <c r="BN303" s="119" t="str">
        <f t="shared" si="544"/>
        <v/>
      </c>
      <c r="BO303" s="119" t="str">
        <f t="shared" si="545"/>
        <v/>
      </c>
      <c r="BP303" s="17" t="str">
        <f t="shared" si="546"/>
        <v/>
      </c>
      <c r="BQ303" s="17" t="str">
        <f t="shared" si="547"/>
        <v/>
      </c>
      <c r="BR303" s="17" t="str">
        <f>IF(OR(BP303="",COUNTIF($BO$3:BO303,BO303)&lt;&gt;1),"",SUMIF(BO$3:BO$1048576,BO303,BP$3:BP$1048576))</f>
        <v/>
      </c>
      <c r="BS303" s="17" t="str">
        <f t="shared" si="548"/>
        <v/>
      </c>
      <c r="BT303" s="17" t="str">
        <f t="shared" si="549"/>
        <v/>
      </c>
      <c r="BU303" s="17" t="str">
        <f t="shared" si="550"/>
        <v/>
      </c>
      <c r="BV303" s="24" t="str">
        <f t="shared" si="551"/>
        <v/>
      </c>
      <c r="BW303" s="24" t="str">
        <f t="shared" si="552"/>
        <v/>
      </c>
      <c r="BX303" s="24" t="str">
        <f t="shared" si="553"/>
        <v/>
      </c>
      <c r="BY303" s="26" t="str">
        <f t="shared" si="554"/>
        <v/>
      </c>
      <c r="BZ303" s="26" t="str">
        <f t="shared" si="555"/>
        <v/>
      </c>
      <c r="CA303" s="26" t="str">
        <f t="shared" si="556"/>
        <v/>
      </c>
      <c r="CB303" s="66" t="str">
        <f t="shared" si="557"/>
        <v/>
      </c>
      <c r="CC303" s="65" t="str">
        <f t="shared" si="558"/>
        <v/>
      </c>
      <c r="CD303" s="26" t="str">
        <f t="shared" si="559"/>
        <v/>
      </c>
      <c r="CE303" s="26" t="str">
        <f t="shared" si="560"/>
        <v/>
      </c>
      <c r="CF303" s="193" t="str">
        <f t="shared" si="561"/>
        <v/>
      </c>
      <c r="CG303" s="193" t="str">
        <f t="shared" si="562"/>
        <v/>
      </c>
      <c r="CH303" s="26" t="str">
        <f t="shared" si="563"/>
        <v/>
      </c>
      <c r="CI303" s="26" t="str">
        <f t="shared" si="564"/>
        <v/>
      </c>
      <c r="CJ303" s="65" t="str">
        <f t="shared" si="565"/>
        <v/>
      </c>
      <c r="CK303" s="65" t="str">
        <f t="shared" si="566"/>
        <v/>
      </c>
      <c r="CL303" s="64" t="str">
        <f t="shared" si="567"/>
        <v/>
      </c>
      <c r="CM303" s="64" t="str">
        <f t="shared" si="568"/>
        <v/>
      </c>
      <c r="CN303" s="65" t="str">
        <f t="shared" si="569"/>
        <v/>
      </c>
      <c r="CP303" s="63" t="str">
        <f>IF(BH303="","",MAX($CP$3:CP302)+1)</f>
        <v/>
      </c>
      <c r="CQ303" s="24" t="str">
        <f t="shared" si="570"/>
        <v/>
      </c>
      <c r="CR303" s="24" t="str">
        <f t="shared" si="571"/>
        <v/>
      </c>
      <c r="CS303" s="24" t="str">
        <f t="shared" si="572"/>
        <v/>
      </c>
      <c r="CT303" s="58" t="str">
        <f>IF(BO303="","",COUNTIF($BO$3:BO303,BO303)&amp;"@"&amp;BO303)</f>
        <v/>
      </c>
      <c r="CU303" s="16" t="str">
        <f t="shared" si="510"/>
        <v/>
      </c>
      <c r="CV303" s="63" t="str">
        <f t="shared" si="573"/>
        <v/>
      </c>
      <c r="CW303" s="16" t="str">
        <f t="shared" si="574"/>
        <v/>
      </c>
      <c r="CX303" s="16" t="str">
        <f t="shared" si="575"/>
        <v/>
      </c>
      <c r="CY303" s="16" t="str">
        <f t="shared" si="576"/>
        <v/>
      </c>
      <c r="CZ303" s="85" t="str">
        <f t="shared" si="577"/>
        <v/>
      </c>
      <c r="DA303" s="16" t="str">
        <f t="shared" si="578"/>
        <v/>
      </c>
      <c r="DB303" s="16" t="str">
        <f t="shared" si="579"/>
        <v/>
      </c>
      <c r="DC303" s="28" t="str">
        <f>IF(CP303="","",$DC$1&amp;(INDEX(価格設定!D$1:XFD$3,ROW(価格設定!$D$3),MATCH($AW303,価格設定!D$1:XFD$1,1))*100)&amp;"%")</f>
        <v/>
      </c>
      <c r="DD303" s="28" t="str">
        <f>IF(CP303="","",$DD$1&amp;(INDEX(価格設定!D$1:XFD$3,ROW(価格設定!$D$2),MATCH($AW303,価格設定!D$1:XFD$1,1))*100)&amp;"%")</f>
        <v/>
      </c>
      <c r="DE303" s="29" t="str">
        <f t="shared" si="580"/>
        <v/>
      </c>
      <c r="DG303" s="58" t="str">
        <f t="shared" si="581"/>
        <v/>
      </c>
      <c r="DH303" s="58" t="str">
        <f t="shared" si="582"/>
        <v/>
      </c>
      <c r="DI303" s="58" t="str">
        <f t="shared" si="583"/>
        <v/>
      </c>
      <c r="DJ303" s="85" t="str">
        <f t="shared" si="584"/>
        <v/>
      </c>
      <c r="DL303" s="58" t="str">
        <f>IF(COUNTIF(DG$3:DG$1048576,DG303)=COUNTIF($DG$3:$DG303,DG303),DG303,"")</f>
        <v/>
      </c>
      <c r="DM303" s="85" t="str">
        <f t="shared" si="585"/>
        <v/>
      </c>
      <c r="DN303" s="85" t="str">
        <f t="shared" si="511"/>
        <v/>
      </c>
      <c r="DO303" s="85" t="str">
        <f t="shared" si="511"/>
        <v/>
      </c>
      <c r="DP303" s="303"/>
      <c r="DQ303" s="17" t="str">
        <f t="shared" si="512"/>
        <v/>
      </c>
      <c r="DR303" s="17" t="str">
        <f t="shared" si="513"/>
        <v/>
      </c>
      <c r="DS303" s="17" t="str">
        <f t="shared" si="514"/>
        <v/>
      </c>
      <c r="DU303" s="16" t="str">
        <f t="shared" si="586"/>
        <v/>
      </c>
      <c r="DV303" s="16" t="str">
        <f>IF(DU303="","",COUNT($DU$3:DU303))</f>
        <v/>
      </c>
      <c r="DW303" s="16" t="str">
        <f t="shared" si="587"/>
        <v/>
      </c>
      <c r="DX303" s="16" t="str">
        <f t="shared" si="588"/>
        <v/>
      </c>
      <c r="DY303" s="16" t="str">
        <f>IF(DZ303="","",COUNTIF(DZ$3:DZ303,DZ303))</f>
        <v/>
      </c>
      <c r="DZ303" s="16" t="str">
        <f t="shared" si="589"/>
        <v/>
      </c>
      <c r="EA303" s="16" t="str">
        <f t="shared" si="590"/>
        <v/>
      </c>
      <c r="EB303" s="16" t="str">
        <f t="shared" si="591"/>
        <v/>
      </c>
      <c r="EC303" s="16" t="str">
        <f t="shared" si="592"/>
        <v/>
      </c>
      <c r="ED303" s="16" t="str">
        <f t="shared" si="593"/>
        <v/>
      </c>
      <c r="EE303" s="16" t="str">
        <f t="shared" si="594"/>
        <v/>
      </c>
      <c r="EF303" s="16" t="str">
        <f t="shared" si="595"/>
        <v/>
      </c>
      <c r="EG303" s="16" t="str">
        <f t="shared" si="596"/>
        <v/>
      </c>
      <c r="EH303" s="16" t="str">
        <f t="shared" si="597"/>
        <v/>
      </c>
      <c r="EI303" s="16" t="str">
        <f t="shared" si="598"/>
        <v/>
      </c>
      <c r="EJ303" s="16" t="str">
        <f t="shared" si="599"/>
        <v/>
      </c>
      <c r="EK303" s="16" t="str">
        <f t="shared" si="600"/>
        <v/>
      </c>
      <c r="EL303" s="58" t="str">
        <f t="shared" si="601"/>
        <v/>
      </c>
      <c r="EM303" s="58" t="str">
        <f>IF(OR($DZ303="",CR303=""),IF($EL303="","",$EL303),IF(OR(CR303="なし",CR303=0),領収書!$H$1,CR303))</f>
        <v/>
      </c>
      <c r="EN303" s="58" t="str">
        <f>IF(OR($DZ303="",CS303=""),IF($EL303="","",$EL303),IF(OR(CS303="なし",CS303=0),入力!$EN$1,CS303))</f>
        <v/>
      </c>
      <c r="EO303" s="63" t="str">
        <f t="shared" si="602"/>
        <v/>
      </c>
      <c r="EP303" s="63" t="str">
        <f t="shared" si="603"/>
        <v/>
      </c>
      <c r="ER303" s="16" t="str">
        <f>IF(AND(COUNTIF($ET$3:ET303,ET303)=1,ET303&lt;&gt;""),MAX($ER$3:ER302)+1,"")</f>
        <v/>
      </c>
      <c r="ES303" s="16" t="str">
        <f>IF(価格設定!B305="","",価格設定!B305)</f>
        <v/>
      </c>
      <c r="ET303" s="16" t="str">
        <f>IF(価格設定!C305="","",価格設定!C305)</f>
        <v/>
      </c>
      <c r="EV303" s="16" t="str">
        <f t="shared" si="515"/>
        <v/>
      </c>
      <c r="EW303" s="16" t="str">
        <f t="shared" si="604"/>
        <v/>
      </c>
    </row>
    <row r="304" spans="1:153" ht="30" customHeight="1" x14ac:dyDescent="0.2">
      <c r="A304" s="225"/>
      <c r="B304" s="212"/>
      <c r="C304" s="221"/>
      <c r="D304" s="164"/>
      <c r="E304" s="165"/>
      <c r="F304" s="166"/>
      <c r="G304" s="167"/>
      <c r="H304" s="179"/>
      <c r="I304" s="306"/>
      <c r="J304" s="169"/>
      <c r="K304" s="179"/>
      <c r="L304" s="186"/>
      <c r="M304" s="186"/>
      <c r="N304" s="168"/>
      <c r="O304" s="170"/>
      <c r="P304" s="212"/>
      <c r="Q304" s="179" t="str">
        <f>IFERROR(IF(H304="","",IFERROR(INDEX(価格設定!$B$5:$B$1048576,MATCH(H304,価格設定!$B$5:$B$1048576,0),0),INDEX(価格設定!$B$5:$B$1048576,MATCH("*"&amp;H304&amp;"*",価格設定!$B$5:$B$1048576,0),0))),H304)</f>
        <v/>
      </c>
      <c r="R304" s="250" t="str">
        <f>IFERROR(IF(Q304="",IF(K304="","",K304),IF(K304="",IF(INDEX(価格設定!$C$5:$C$1048576,MATCH(Q304,価格設定!$B$5:$B$1048576,0),0)=0,"",INDEX(価格設定!$C$5:$C$1048576,MATCH(Q304,価格設定!$B$5:$B$1048576,0),0)),IF(K304="なし","",K304))),"")</f>
        <v/>
      </c>
      <c r="S304" s="308" t="str">
        <f t="shared" si="516"/>
        <v/>
      </c>
      <c r="T304" s="126" t="str">
        <f>IFERROR(IF(J304="",IF(INDEX(価格設定!$E$5:$R$1048576,MATCH($Q304,価格設定!B$5:B$1048576,0),MATCH($AW304,価格設定!E$1:X$1,1))=0,"",INDEX(価格設定!$E$5:$R$1048576,MATCH($Q304,価格設定!B$5:B$1048576,0),MATCH($AW304,価格設定!E$1:X$1,1))),J304),"")</f>
        <v/>
      </c>
      <c r="U304" s="126" t="str">
        <f t="shared" si="517"/>
        <v/>
      </c>
      <c r="V304" s="132" t="str">
        <f t="shared" si="518"/>
        <v/>
      </c>
      <c r="W304" s="127" t="str">
        <f>IFERROR(IF(OR(T304="",T304&lt;0),"",IFERROR(INDEX(価格設定!E$2:X$3,IF(AND(K304=$K$1,$K$1&lt;&gt;""),ROW(価格設定!$D$3)-1,MATCH(INDEX(価格設定!$D$5:$D$1048576,MATCH(Q304,価格設定!$B$5:$B$1048576,0),0),価格設定!$D$2:$D$3,0)),MATCH($AW304,価格設定!E$1:X$1,1)),INDEX(価格設定!E$2:X$2,0,MATCH($AW304,価格設定!E$1:X$1,1)))),"")</f>
        <v/>
      </c>
      <c r="X304" s="126" t="str">
        <f t="shared" si="509"/>
        <v/>
      </c>
      <c r="Y304" s="128" t="str">
        <f t="shared" si="519"/>
        <v/>
      </c>
      <c r="Z304" s="126" t="str">
        <f t="shared" si="520"/>
        <v/>
      </c>
      <c r="AA304" s="129" t="str">
        <f t="shared" si="521"/>
        <v/>
      </c>
      <c r="AB304" s="126" t="str">
        <f t="shared" si="522"/>
        <v/>
      </c>
      <c r="AC304" s="280" t="str">
        <f t="shared" si="523"/>
        <v/>
      </c>
      <c r="AD304" s="15"/>
      <c r="AE304" s="204" t="str">
        <f>IF(AF304="","",COUNT($AF$3:AF304))</f>
        <v/>
      </c>
      <c r="AF304" s="206" t="str">
        <f t="shared" si="524"/>
        <v/>
      </c>
      <c r="AG304" s="204" t="str">
        <f t="shared" si="525"/>
        <v/>
      </c>
      <c r="AH304" s="204" t="str">
        <f t="shared" si="526"/>
        <v/>
      </c>
      <c r="AI304" s="287"/>
      <c r="AJ304" s="15"/>
      <c r="AK304" s="138" t="str">
        <f t="shared" si="527"/>
        <v/>
      </c>
      <c r="AL304" s="131" t="str">
        <f t="shared" si="528"/>
        <v/>
      </c>
      <c r="AM304" s="131" t="str">
        <f t="shared" si="529"/>
        <v/>
      </c>
      <c r="AN304" s="313" t="str">
        <f t="shared" si="530"/>
        <v/>
      </c>
      <c r="AO304" s="316" t="str">
        <f t="shared" si="531"/>
        <v/>
      </c>
      <c r="AP304" s="18"/>
      <c r="AQ304" s="3" t="str">
        <f>IF(F304="","",MAX($AQ$3:AQ303)+1)</f>
        <v/>
      </c>
      <c r="AR304" s="3" t="str">
        <f>IF(OR(AQ304="",BB304=""),"",MAX($AR$3:AR303)+1)</f>
        <v/>
      </c>
      <c r="AS304" s="3" t="str">
        <f>IF(CQ304="","",RANK(CQ304,CQ$3:CQ$1048576,1)+COUNTIF($CQ$3:CQ304,CQ304)-1)</f>
        <v/>
      </c>
      <c r="AT304" s="21" t="str">
        <f>IF(C304="",IF(OR(AND($H304&lt;&gt;"",C304=""),AND($F303=$F304,$AZ304&lt;&gt;""),COUNTA($H$3:$H$1048576,#REF!,$F$3:$F$1048576)&gt;COUNTA($H$3:$H304,#REF!,$F$3:$F304),$AZ304&lt;&gt;""),INDEX(AT$3:AT$1048576,MATCH(MAX($AQ$3:$AQ303),$AQ$3:$AQ$1048576,0),0),""),C304)</f>
        <v/>
      </c>
      <c r="AU304" s="21" t="str">
        <f>IF(D304="",IF(OR(AND($H304&lt;&gt;"",D304=""),AND($F303=$F304,$AZ304&lt;&gt;""),COUNTA($H$3:$H$1048576,#REF!,$F$3:$F$1048576)&gt;COUNTA($H$3:$H304,#REF!,$F$3:$F304),$AZ304&lt;&gt;""),INDEX(AU$3:AU$1048576,MATCH(MAX($AQ$3:$AQ303),$AQ$3:$AQ$1048576,0),0),""),D304)</f>
        <v/>
      </c>
      <c r="AV304" s="21" t="str">
        <f>IF(E304="",IF(OR(AND($H304&lt;&gt;"",E304=""),AND($F303=$F304,$AZ304&lt;&gt;""),COUNTA($H$3:$H$1048576,#REF!,$F$3:$F$1048576)&gt;COUNTA($H$3:$H304,#REF!,$F$3:$F304),$AZ304&lt;&gt;""),INDEX(AV$3:AV$1048576,MATCH(MAX($AQ$3:$AQ303),$AQ$3:$AQ$1048576,0),0),""),E304)</f>
        <v/>
      </c>
      <c r="AW304" s="24" t="str">
        <f t="shared" si="532"/>
        <v/>
      </c>
      <c r="AX304" s="13" t="str">
        <f t="shared" si="533"/>
        <v/>
      </c>
      <c r="AY304" s="4" t="str">
        <f t="shared" si="534"/>
        <v/>
      </c>
      <c r="AZ304" s="4" t="str">
        <f>IF(AX304="",IF(OR(AND(H304&lt;&gt;"",F304=""),COUNTA($H$3:$H$1048576)&gt;COUNTA($H$3:$H304)),INDEX(AX$3:AX304,MATCH(MAX($AQ$3:AQ304),AQ$3:AQ304,0),0),""),AX304)</f>
        <v/>
      </c>
      <c r="BA304" s="4" t="str">
        <f>IF(AY304="",IF(AND(H304&lt;&gt;"",F304=""),INDEX(AY$3:AY304,MATCH(MAX($AQ$3:AQ304),AQ$3:AQ304,0),0),""),AY304)</f>
        <v/>
      </c>
      <c r="BB304" s="82" t="str">
        <f>IF(BC304="","",RANK(BC304,BC$3:BC$1048576,1)+COUNTIF($BC$3:BC304,BC304)-1)</f>
        <v/>
      </c>
      <c r="BC304" s="139" t="str">
        <f t="shared" si="535"/>
        <v/>
      </c>
      <c r="BD304" s="46" t="str">
        <f t="shared" si="536"/>
        <v/>
      </c>
      <c r="BE304" s="46" t="str">
        <f t="shared" si="537"/>
        <v/>
      </c>
      <c r="BF304" s="46" t="str">
        <f t="shared" si="538"/>
        <v/>
      </c>
      <c r="BG304" s="4" t="str">
        <f t="shared" si="539"/>
        <v/>
      </c>
      <c r="BH304" s="180" t="str">
        <f t="shared" si="540"/>
        <v/>
      </c>
      <c r="BI304" s="16" t="str">
        <f t="shared" si="541"/>
        <v/>
      </c>
      <c r="BJ304" s="52" t="str">
        <f>IF(BI304="","",IF(W304="","",IF(AND(K304=$K$1,$K$1&lt;&gt;""),$BT$2,IFERROR(IF(INDEX(価格設定!$D$5:$D$1048576,MATCH(Q304,価格設定!$B$5:$B$1048576,0),0)=価格設定!$D$3,$BT$2,$BS$2),$BS$2))))</f>
        <v/>
      </c>
      <c r="BK304" s="16" t="str">
        <f>IF(BI304="","",IF(COUNTIF($BI$3:BI304,BI304)=1,1,IF(AND(BI303=BI304,BH304=""),BK303,COUNTIF($BH$3:BH304,BH304))))</f>
        <v/>
      </c>
      <c r="BL304" s="52" t="str">
        <f t="shared" si="542"/>
        <v/>
      </c>
      <c r="BM304" s="52" t="str">
        <f t="shared" si="543"/>
        <v/>
      </c>
      <c r="BN304" s="119" t="str">
        <f t="shared" si="544"/>
        <v/>
      </c>
      <c r="BO304" s="119" t="str">
        <f t="shared" si="545"/>
        <v/>
      </c>
      <c r="BP304" s="17" t="str">
        <f t="shared" si="546"/>
        <v/>
      </c>
      <c r="BQ304" s="17" t="str">
        <f t="shared" si="547"/>
        <v/>
      </c>
      <c r="BR304" s="17" t="str">
        <f>IF(OR(BP304="",COUNTIF($BO$3:BO304,BO304)&lt;&gt;1),"",SUMIF(BO$3:BO$1048576,BO304,BP$3:BP$1048576))</f>
        <v/>
      </c>
      <c r="BS304" s="17" t="str">
        <f t="shared" si="548"/>
        <v/>
      </c>
      <c r="BT304" s="17" t="str">
        <f t="shared" si="549"/>
        <v/>
      </c>
      <c r="BU304" s="17" t="str">
        <f t="shared" si="550"/>
        <v/>
      </c>
      <c r="BV304" s="24" t="str">
        <f t="shared" si="551"/>
        <v/>
      </c>
      <c r="BW304" s="24" t="str">
        <f t="shared" si="552"/>
        <v/>
      </c>
      <c r="BX304" s="24" t="str">
        <f t="shared" si="553"/>
        <v/>
      </c>
      <c r="BY304" s="26" t="str">
        <f t="shared" si="554"/>
        <v/>
      </c>
      <c r="BZ304" s="26" t="str">
        <f t="shared" si="555"/>
        <v/>
      </c>
      <c r="CA304" s="26" t="str">
        <f t="shared" si="556"/>
        <v/>
      </c>
      <c r="CB304" s="66" t="str">
        <f t="shared" si="557"/>
        <v/>
      </c>
      <c r="CC304" s="65" t="str">
        <f t="shared" si="558"/>
        <v/>
      </c>
      <c r="CD304" s="26" t="str">
        <f t="shared" si="559"/>
        <v/>
      </c>
      <c r="CE304" s="26" t="str">
        <f t="shared" si="560"/>
        <v/>
      </c>
      <c r="CF304" s="193" t="str">
        <f t="shared" si="561"/>
        <v/>
      </c>
      <c r="CG304" s="193" t="str">
        <f t="shared" si="562"/>
        <v/>
      </c>
      <c r="CH304" s="26" t="str">
        <f t="shared" si="563"/>
        <v/>
      </c>
      <c r="CI304" s="26" t="str">
        <f t="shared" si="564"/>
        <v/>
      </c>
      <c r="CJ304" s="65" t="str">
        <f t="shared" si="565"/>
        <v/>
      </c>
      <c r="CK304" s="65" t="str">
        <f t="shared" si="566"/>
        <v/>
      </c>
      <c r="CL304" s="64" t="str">
        <f t="shared" si="567"/>
        <v/>
      </c>
      <c r="CM304" s="64" t="str">
        <f t="shared" si="568"/>
        <v/>
      </c>
      <c r="CN304" s="65" t="str">
        <f t="shared" si="569"/>
        <v/>
      </c>
      <c r="CP304" s="63" t="str">
        <f>IF(BH304="","",MAX($CP$3:CP303)+1)</f>
        <v/>
      </c>
      <c r="CQ304" s="24" t="str">
        <f t="shared" si="570"/>
        <v/>
      </c>
      <c r="CR304" s="24" t="str">
        <f t="shared" si="571"/>
        <v/>
      </c>
      <c r="CS304" s="24" t="str">
        <f t="shared" si="572"/>
        <v/>
      </c>
      <c r="CT304" s="58" t="str">
        <f>IF(BO304="","",COUNTIF($BO$3:BO304,BO304)&amp;"@"&amp;BO304)</f>
        <v/>
      </c>
      <c r="CU304" s="16" t="str">
        <f t="shared" si="510"/>
        <v/>
      </c>
      <c r="CV304" s="63" t="str">
        <f t="shared" si="573"/>
        <v/>
      </c>
      <c r="CW304" s="16" t="str">
        <f t="shared" si="574"/>
        <v/>
      </c>
      <c r="CX304" s="16" t="str">
        <f t="shared" si="575"/>
        <v/>
      </c>
      <c r="CY304" s="16" t="str">
        <f t="shared" si="576"/>
        <v/>
      </c>
      <c r="CZ304" s="85" t="str">
        <f t="shared" si="577"/>
        <v/>
      </c>
      <c r="DA304" s="16" t="str">
        <f t="shared" si="578"/>
        <v/>
      </c>
      <c r="DB304" s="16" t="str">
        <f t="shared" si="579"/>
        <v/>
      </c>
      <c r="DC304" s="28" t="str">
        <f>IF(CP304="","",$DC$1&amp;(INDEX(価格設定!D$1:XFD$3,ROW(価格設定!$D$3),MATCH($AW304,価格設定!D$1:XFD$1,1))*100)&amp;"%")</f>
        <v/>
      </c>
      <c r="DD304" s="28" t="str">
        <f>IF(CP304="","",$DD$1&amp;(INDEX(価格設定!D$1:XFD$3,ROW(価格設定!$D$2),MATCH($AW304,価格設定!D$1:XFD$1,1))*100)&amp;"%")</f>
        <v/>
      </c>
      <c r="DE304" s="29" t="str">
        <f t="shared" si="580"/>
        <v/>
      </c>
      <c r="DG304" s="58" t="str">
        <f t="shared" si="581"/>
        <v/>
      </c>
      <c r="DH304" s="58" t="str">
        <f t="shared" si="582"/>
        <v/>
      </c>
      <c r="DI304" s="58" t="str">
        <f t="shared" si="583"/>
        <v/>
      </c>
      <c r="DJ304" s="85" t="str">
        <f t="shared" si="584"/>
        <v/>
      </c>
      <c r="DL304" s="58" t="str">
        <f>IF(COUNTIF(DG$3:DG$1048576,DG304)=COUNTIF($DG$3:$DG304,DG304),DG304,"")</f>
        <v/>
      </c>
      <c r="DM304" s="85" t="str">
        <f t="shared" si="585"/>
        <v/>
      </c>
      <c r="DN304" s="85" t="str">
        <f t="shared" si="511"/>
        <v/>
      </c>
      <c r="DO304" s="85" t="str">
        <f t="shared" si="511"/>
        <v/>
      </c>
      <c r="DP304" s="303"/>
      <c r="DQ304" s="17" t="str">
        <f t="shared" si="512"/>
        <v/>
      </c>
      <c r="DR304" s="17" t="str">
        <f t="shared" si="513"/>
        <v/>
      </c>
      <c r="DS304" s="17" t="str">
        <f t="shared" si="514"/>
        <v/>
      </c>
      <c r="DU304" s="16" t="str">
        <f t="shared" si="586"/>
        <v/>
      </c>
      <c r="DV304" s="16" t="str">
        <f>IF(DU304="","",COUNT($DU$3:DU304))</f>
        <v/>
      </c>
      <c r="DW304" s="16" t="str">
        <f t="shared" si="587"/>
        <v/>
      </c>
      <c r="DX304" s="16" t="str">
        <f t="shared" si="588"/>
        <v/>
      </c>
      <c r="DY304" s="16" t="str">
        <f>IF(DZ304="","",COUNTIF(DZ$3:DZ304,DZ304))</f>
        <v/>
      </c>
      <c r="DZ304" s="16" t="str">
        <f t="shared" si="589"/>
        <v/>
      </c>
      <c r="EA304" s="16" t="str">
        <f t="shared" si="590"/>
        <v/>
      </c>
      <c r="EB304" s="16" t="str">
        <f t="shared" si="591"/>
        <v/>
      </c>
      <c r="EC304" s="16" t="str">
        <f t="shared" si="592"/>
        <v/>
      </c>
      <c r="ED304" s="16" t="str">
        <f t="shared" si="593"/>
        <v/>
      </c>
      <c r="EE304" s="16" t="str">
        <f t="shared" si="594"/>
        <v/>
      </c>
      <c r="EF304" s="16" t="str">
        <f t="shared" si="595"/>
        <v/>
      </c>
      <c r="EG304" s="16" t="str">
        <f t="shared" si="596"/>
        <v/>
      </c>
      <c r="EH304" s="16" t="str">
        <f t="shared" si="597"/>
        <v/>
      </c>
      <c r="EI304" s="16" t="str">
        <f t="shared" si="598"/>
        <v/>
      </c>
      <c r="EJ304" s="16" t="str">
        <f t="shared" si="599"/>
        <v/>
      </c>
      <c r="EK304" s="16" t="str">
        <f t="shared" si="600"/>
        <v/>
      </c>
      <c r="EL304" s="58" t="str">
        <f t="shared" si="601"/>
        <v/>
      </c>
      <c r="EM304" s="58" t="str">
        <f>IF(OR($DZ304="",CR304=""),IF($EL304="","",$EL304),IF(OR(CR304="なし",CR304=0),領収書!$H$1,CR304))</f>
        <v/>
      </c>
      <c r="EN304" s="58" t="str">
        <f>IF(OR($DZ304="",CS304=""),IF($EL304="","",$EL304),IF(OR(CS304="なし",CS304=0),入力!$EN$1,CS304))</f>
        <v/>
      </c>
      <c r="EO304" s="63" t="str">
        <f t="shared" si="602"/>
        <v/>
      </c>
      <c r="EP304" s="63" t="str">
        <f t="shared" si="603"/>
        <v/>
      </c>
      <c r="ER304" s="16" t="str">
        <f>IF(AND(COUNTIF($ET$3:ET304,ET304)=1,ET304&lt;&gt;""),MAX($ER$3:ER303)+1,"")</f>
        <v/>
      </c>
      <c r="ES304" s="16" t="str">
        <f>IF(価格設定!B306="","",価格設定!B306)</f>
        <v/>
      </c>
      <c r="ET304" s="16" t="str">
        <f>IF(価格設定!C306="","",価格設定!C306)</f>
        <v/>
      </c>
      <c r="EV304" s="16" t="str">
        <f t="shared" si="515"/>
        <v/>
      </c>
      <c r="EW304" s="16" t="str">
        <f t="shared" si="604"/>
        <v/>
      </c>
    </row>
    <row r="305" spans="1:153" ht="30" customHeight="1" x14ac:dyDescent="0.2">
      <c r="A305" s="225"/>
      <c r="B305" s="212"/>
      <c r="C305" s="221"/>
      <c r="D305" s="164"/>
      <c r="E305" s="165"/>
      <c r="F305" s="166"/>
      <c r="G305" s="167"/>
      <c r="H305" s="179"/>
      <c r="I305" s="306"/>
      <c r="J305" s="169"/>
      <c r="K305" s="179"/>
      <c r="L305" s="186"/>
      <c r="M305" s="186"/>
      <c r="N305" s="168"/>
      <c r="O305" s="170"/>
      <c r="P305" s="212"/>
      <c r="Q305" s="179" t="str">
        <f>IFERROR(IF(H305="","",IFERROR(INDEX(価格設定!$B$5:$B$1048576,MATCH(H305,価格設定!$B$5:$B$1048576,0),0),INDEX(価格設定!$B$5:$B$1048576,MATCH("*"&amp;H305&amp;"*",価格設定!$B$5:$B$1048576,0),0))),H305)</f>
        <v/>
      </c>
      <c r="R305" s="250" t="str">
        <f>IFERROR(IF(Q305="",IF(K305="","",K305),IF(K305="",IF(INDEX(価格設定!$C$5:$C$1048576,MATCH(Q305,価格設定!$B$5:$B$1048576,0),0)=0,"",INDEX(価格設定!$C$5:$C$1048576,MATCH(Q305,価格設定!$B$5:$B$1048576,0),0)),IF(K305="なし","",K305))),"")</f>
        <v/>
      </c>
      <c r="S305" s="308" t="str">
        <f t="shared" si="516"/>
        <v/>
      </c>
      <c r="T305" s="126" t="str">
        <f>IFERROR(IF(J305="",IF(INDEX(価格設定!$E$5:$R$1048576,MATCH($Q305,価格設定!B$5:B$1048576,0),MATCH($AW305,価格設定!E$1:X$1,1))=0,"",INDEX(価格設定!$E$5:$R$1048576,MATCH($Q305,価格設定!B$5:B$1048576,0),MATCH($AW305,価格設定!E$1:X$1,1))),J305),"")</f>
        <v/>
      </c>
      <c r="U305" s="126" t="str">
        <f t="shared" si="517"/>
        <v/>
      </c>
      <c r="V305" s="132" t="str">
        <f t="shared" si="518"/>
        <v/>
      </c>
      <c r="W305" s="127" t="str">
        <f>IFERROR(IF(OR(T305="",T305&lt;0),"",IFERROR(INDEX(価格設定!E$2:X$3,IF(AND(K305=$K$1,$K$1&lt;&gt;""),ROW(価格設定!$D$3)-1,MATCH(INDEX(価格設定!$D$5:$D$1048576,MATCH(Q305,価格設定!$B$5:$B$1048576,0),0),価格設定!$D$2:$D$3,0)),MATCH($AW305,価格設定!E$1:X$1,1)),INDEX(価格設定!E$2:X$2,0,MATCH($AW305,価格設定!E$1:X$1,1)))),"")</f>
        <v/>
      </c>
      <c r="X305" s="126" t="str">
        <f t="shared" si="509"/>
        <v/>
      </c>
      <c r="Y305" s="128" t="str">
        <f t="shared" si="519"/>
        <v/>
      </c>
      <c r="Z305" s="126" t="str">
        <f t="shared" si="520"/>
        <v/>
      </c>
      <c r="AA305" s="129" t="str">
        <f t="shared" si="521"/>
        <v/>
      </c>
      <c r="AB305" s="126" t="str">
        <f t="shared" si="522"/>
        <v/>
      </c>
      <c r="AC305" s="280" t="str">
        <f t="shared" si="523"/>
        <v/>
      </c>
      <c r="AD305" s="15"/>
      <c r="AE305" s="204" t="str">
        <f>IF(AF305="","",COUNT($AF$3:AF305))</f>
        <v/>
      </c>
      <c r="AF305" s="206" t="str">
        <f t="shared" si="524"/>
        <v/>
      </c>
      <c r="AG305" s="204" t="str">
        <f t="shared" si="525"/>
        <v/>
      </c>
      <c r="AH305" s="204" t="str">
        <f t="shared" si="526"/>
        <v/>
      </c>
      <c r="AI305" s="287"/>
      <c r="AJ305" s="15"/>
      <c r="AK305" s="138" t="str">
        <f t="shared" si="527"/>
        <v/>
      </c>
      <c r="AL305" s="131" t="str">
        <f t="shared" si="528"/>
        <v/>
      </c>
      <c r="AM305" s="131" t="str">
        <f t="shared" si="529"/>
        <v/>
      </c>
      <c r="AN305" s="313" t="str">
        <f t="shared" si="530"/>
        <v/>
      </c>
      <c r="AO305" s="316" t="str">
        <f t="shared" si="531"/>
        <v/>
      </c>
      <c r="AP305" s="18"/>
      <c r="AQ305" s="3" t="str">
        <f>IF(F305="","",MAX($AQ$3:AQ304)+1)</f>
        <v/>
      </c>
      <c r="AR305" s="3" t="str">
        <f>IF(OR(AQ305="",BB305=""),"",MAX($AR$3:AR304)+1)</f>
        <v/>
      </c>
      <c r="AS305" s="3" t="str">
        <f>IF(CQ305="","",RANK(CQ305,CQ$3:CQ$1048576,1)+COUNTIF($CQ$3:CQ305,CQ305)-1)</f>
        <v/>
      </c>
      <c r="AT305" s="21" t="str">
        <f>IF(C305="",IF(OR(AND($H305&lt;&gt;"",C305=""),AND($F304=$F305,$AZ305&lt;&gt;""),COUNTA($H$3:$H$1048576,#REF!,$F$3:$F$1048576)&gt;COUNTA($H$3:$H305,#REF!,$F$3:$F305),$AZ305&lt;&gt;""),INDEX(AT$3:AT$1048576,MATCH(MAX($AQ$3:$AQ304),$AQ$3:$AQ$1048576,0),0),""),C305)</f>
        <v/>
      </c>
      <c r="AU305" s="21" t="str">
        <f>IF(D305="",IF(OR(AND($H305&lt;&gt;"",D305=""),AND($F304=$F305,$AZ305&lt;&gt;""),COUNTA($H$3:$H$1048576,#REF!,$F$3:$F$1048576)&gt;COUNTA($H$3:$H305,#REF!,$F$3:$F305),$AZ305&lt;&gt;""),INDEX(AU$3:AU$1048576,MATCH(MAX($AQ$3:$AQ304),$AQ$3:$AQ$1048576,0),0),""),D305)</f>
        <v/>
      </c>
      <c r="AV305" s="21" t="str">
        <f>IF(E305="",IF(OR(AND($H305&lt;&gt;"",E305=""),AND($F304=$F305,$AZ305&lt;&gt;""),COUNTA($H$3:$H$1048576,#REF!,$F$3:$F$1048576)&gt;COUNTA($H$3:$H305,#REF!,$F$3:$F305),$AZ305&lt;&gt;""),INDEX(AV$3:AV$1048576,MATCH(MAX($AQ$3:$AQ304),$AQ$3:$AQ$1048576,0),0),""),E305)</f>
        <v/>
      </c>
      <c r="AW305" s="24" t="str">
        <f t="shared" si="532"/>
        <v/>
      </c>
      <c r="AX305" s="13" t="str">
        <f t="shared" si="533"/>
        <v/>
      </c>
      <c r="AY305" s="4" t="str">
        <f t="shared" si="534"/>
        <v/>
      </c>
      <c r="AZ305" s="4" t="str">
        <f>IF(AX305="",IF(OR(AND(H305&lt;&gt;"",F305=""),COUNTA($H$3:$H$1048576)&gt;COUNTA($H$3:$H305)),INDEX(AX$3:AX305,MATCH(MAX($AQ$3:AQ305),AQ$3:AQ305,0),0),""),AX305)</f>
        <v/>
      </c>
      <c r="BA305" s="4" t="str">
        <f>IF(AY305="",IF(AND(H305&lt;&gt;"",F305=""),INDEX(AY$3:AY305,MATCH(MAX($AQ$3:AQ305),AQ$3:AQ305,0),0),""),AY305)</f>
        <v/>
      </c>
      <c r="BB305" s="82" t="str">
        <f>IF(BC305="","",RANK(BC305,BC$3:BC$1048576,1)+COUNTIF($BC$3:BC305,BC305)-1)</f>
        <v/>
      </c>
      <c r="BC305" s="139" t="str">
        <f t="shared" si="535"/>
        <v/>
      </c>
      <c r="BD305" s="46" t="str">
        <f t="shared" si="536"/>
        <v/>
      </c>
      <c r="BE305" s="46" t="str">
        <f t="shared" si="537"/>
        <v/>
      </c>
      <c r="BF305" s="46" t="str">
        <f t="shared" si="538"/>
        <v/>
      </c>
      <c r="BG305" s="4" t="str">
        <f t="shared" si="539"/>
        <v/>
      </c>
      <c r="BH305" s="180" t="str">
        <f t="shared" si="540"/>
        <v/>
      </c>
      <c r="BI305" s="16" t="str">
        <f t="shared" si="541"/>
        <v/>
      </c>
      <c r="BJ305" s="52" t="str">
        <f>IF(BI305="","",IF(W305="","",IF(AND(K305=$K$1,$K$1&lt;&gt;""),$BT$2,IFERROR(IF(INDEX(価格設定!$D$5:$D$1048576,MATCH(Q305,価格設定!$B$5:$B$1048576,0),0)=価格設定!$D$3,$BT$2,$BS$2),$BS$2))))</f>
        <v/>
      </c>
      <c r="BK305" s="16" t="str">
        <f>IF(BI305="","",IF(COUNTIF($BI$3:BI305,BI305)=1,1,IF(AND(BI304=BI305,BH305=""),BK304,COUNTIF($BH$3:BH305,BH305))))</f>
        <v/>
      </c>
      <c r="BL305" s="52" t="str">
        <f t="shared" si="542"/>
        <v/>
      </c>
      <c r="BM305" s="52" t="str">
        <f t="shared" si="543"/>
        <v/>
      </c>
      <c r="BN305" s="119" t="str">
        <f t="shared" si="544"/>
        <v/>
      </c>
      <c r="BO305" s="119" t="str">
        <f t="shared" si="545"/>
        <v/>
      </c>
      <c r="BP305" s="17" t="str">
        <f t="shared" si="546"/>
        <v/>
      </c>
      <c r="BQ305" s="17" t="str">
        <f t="shared" si="547"/>
        <v/>
      </c>
      <c r="BR305" s="17" t="str">
        <f>IF(OR(BP305="",COUNTIF($BO$3:BO305,BO305)&lt;&gt;1),"",SUMIF(BO$3:BO$1048576,BO305,BP$3:BP$1048576))</f>
        <v/>
      </c>
      <c r="BS305" s="17" t="str">
        <f t="shared" si="548"/>
        <v/>
      </c>
      <c r="BT305" s="17" t="str">
        <f t="shared" si="549"/>
        <v/>
      </c>
      <c r="BU305" s="17" t="str">
        <f t="shared" si="550"/>
        <v/>
      </c>
      <c r="BV305" s="24" t="str">
        <f t="shared" si="551"/>
        <v/>
      </c>
      <c r="BW305" s="24" t="str">
        <f t="shared" si="552"/>
        <v/>
      </c>
      <c r="BX305" s="24" t="str">
        <f t="shared" si="553"/>
        <v/>
      </c>
      <c r="BY305" s="26" t="str">
        <f t="shared" si="554"/>
        <v/>
      </c>
      <c r="BZ305" s="26" t="str">
        <f t="shared" si="555"/>
        <v/>
      </c>
      <c r="CA305" s="26" t="str">
        <f t="shared" si="556"/>
        <v/>
      </c>
      <c r="CB305" s="66" t="str">
        <f t="shared" si="557"/>
        <v/>
      </c>
      <c r="CC305" s="65" t="str">
        <f t="shared" si="558"/>
        <v/>
      </c>
      <c r="CD305" s="26" t="str">
        <f t="shared" si="559"/>
        <v/>
      </c>
      <c r="CE305" s="26" t="str">
        <f t="shared" si="560"/>
        <v/>
      </c>
      <c r="CF305" s="193" t="str">
        <f t="shared" si="561"/>
        <v/>
      </c>
      <c r="CG305" s="193" t="str">
        <f t="shared" si="562"/>
        <v/>
      </c>
      <c r="CH305" s="26" t="str">
        <f t="shared" si="563"/>
        <v/>
      </c>
      <c r="CI305" s="26" t="str">
        <f t="shared" si="564"/>
        <v/>
      </c>
      <c r="CJ305" s="65" t="str">
        <f t="shared" si="565"/>
        <v/>
      </c>
      <c r="CK305" s="65" t="str">
        <f t="shared" si="566"/>
        <v/>
      </c>
      <c r="CL305" s="64" t="str">
        <f t="shared" si="567"/>
        <v/>
      </c>
      <c r="CM305" s="64" t="str">
        <f t="shared" si="568"/>
        <v/>
      </c>
      <c r="CN305" s="65" t="str">
        <f t="shared" si="569"/>
        <v/>
      </c>
      <c r="CP305" s="63" t="str">
        <f>IF(BH305="","",MAX($CP$3:CP304)+1)</f>
        <v/>
      </c>
      <c r="CQ305" s="24" t="str">
        <f t="shared" si="570"/>
        <v/>
      </c>
      <c r="CR305" s="24" t="str">
        <f t="shared" si="571"/>
        <v/>
      </c>
      <c r="CS305" s="24" t="str">
        <f t="shared" si="572"/>
        <v/>
      </c>
      <c r="CT305" s="58" t="str">
        <f>IF(BO305="","",COUNTIF($BO$3:BO305,BO305)&amp;"@"&amp;BO305)</f>
        <v/>
      </c>
      <c r="CU305" s="16" t="str">
        <f t="shared" si="510"/>
        <v/>
      </c>
      <c r="CV305" s="63" t="str">
        <f t="shared" si="573"/>
        <v/>
      </c>
      <c r="CW305" s="16" t="str">
        <f t="shared" si="574"/>
        <v/>
      </c>
      <c r="CX305" s="16" t="str">
        <f t="shared" si="575"/>
        <v/>
      </c>
      <c r="CY305" s="16" t="str">
        <f t="shared" si="576"/>
        <v/>
      </c>
      <c r="CZ305" s="85" t="str">
        <f t="shared" si="577"/>
        <v/>
      </c>
      <c r="DA305" s="16" t="str">
        <f t="shared" si="578"/>
        <v/>
      </c>
      <c r="DB305" s="16" t="str">
        <f t="shared" si="579"/>
        <v/>
      </c>
      <c r="DC305" s="28" t="str">
        <f>IF(CP305="","",$DC$1&amp;(INDEX(価格設定!D$1:XFD$3,ROW(価格設定!$D$3),MATCH($AW305,価格設定!D$1:XFD$1,1))*100)&amp;"%")</f>
        <v/>
      </c>
      <c r="DD305" s="28" t="str">
        <f>IF(CP305="","",$DD$1&amp;(INDEX(価格設定!D$1:XFD$3,ROW(価格設定!$D$2),MATCH($AW305,価格設定!D$1:XFD$1,1))*100)&amp;"%")</f>
        <v/>
      </c>
      <c r="DE305" s="29" t="str">
        <f t="shared" si="580"/>
        <v/>
      </c>
      <c r="DG305" s="58" t="str">
        <f t="shared" si="581"/>
        <v/>
      </c>
      <c r="DH305" s="58" t="str">
        <f t="shared" si="582"/>
        <v/>
      </c>
      <c r="DI305" s="58" t="str">
        <f t="shared" si="583"/>
        <v/>
      </c>
      <c r="DJ305" s="85" t="str">
        <f t="shared" si="584"/>
        <v/>
      </c>
      <c r="DL305" s="58" t="str">
        <f>IF(COUNTIF(DG$3:DG$1048576,DG305)=COUNTIF($DG$3:$DG305,DG305),DG305,"")</f>
        <v/>
      </c>
      <c r="DM305" s="85" t="str">
        <f t="shared" si="585"/>
        <v/>
      </c>
      <c r="DN305" s="85" t="str">
        <f t="shared" si="511"/>
        <v/>
      </c>
      <c r="DO305" s="85" t="str">
        <f t="shared" si="511"/>
        <v/>
      </c>
      <c r="DP305" s="303"/>
      <c r="DQ305" s="17" t="str">
        <f t="shared" si="512"/>
        <v/>
      </c>
      <c r="DR305" s="17" t="str">
        <f t="shared" si="513"/>
        <v/>
      </c>
      <c r="DS305" s="17" t="str">
        <f t="shared" si="514"/>
        <v/>
      </c>
      <c r="DU305" s="16" t="str">
        <f t="shared" si="586"/>
        <v/>
      </c>
      <c r="DV305" s="16" t="str">
        <f>IF(DU305="","",COUNT($DU$3:DU305))</f>
        <v/>
      </c>
      <c r="DW305" s="16" t="str">
        <f t="shared" si="587"/>
        <v/>
      </c>
      <c r="DX305" s="16" t="str">
        <f t="shared" si="588"/>
        <v/>
      </c>
      <c r="DY305" s="16" t="str">
        <f>IF(DZ305="","",COUNTIF(DZ$3:DZ305,DZ305))</f>
        <v/>
      </c>
      <c r="DZ305" s="16" t="str">
        <f t="shared" si="589"/>
        <v/>
      </c>
      <c r="EA305" s="16" t="str">
        <f t="shared" si="590"/>
        <v/>
      </c>
      <c r="EB305" s="16" t="str">
        <f t="shared" si="591"/>
        <v/>
      </c>
      <c r="EC305" s="16" t="str">
        <f t="shared" si="592"/>
        <v/>
      </c>
      <c r="ED305" s="16" t="str">
        <f t="shared" si="593"/>
        <v/>
      </c>
      <c r="EE305" s="16" t="str">
        <f t="shared" si="594"/>
        <v/>
      </c>
      <c r="EF305" s="16" t="str">
        <f t="shared" si="595"/>
        <v/>
      </c>
      <c r="EG305" s="16" t="str">
        <f t="shared" si="596"/>
        <v/>
      </c>
      <c r="EH305" s="16" t="str">
        <f t="shared" si="597"/>
        <v/>
      </c>
      <c r="EI305" s="16" t="str">
        <f t="shared" si="598"/>
        <v/>
      </c>
      <c r="EJ305" s="16" t="str">
        <f t="shared" si="599"/>
        <v/>
      </c>
      <c r="EK305" s="16" t="str">
        <f t="shared" si="600"/>
        <v/>
      </c>
      <c r="EL305" s="58" t="str">
        <f t="shared" si="601"/>
        <v/>
      </c>
      <c r="EM305" s="58" t="str">
        <f>IF(OR($DZ305="",CR305=""),IF($EL305="","",$EL305),IF(OR(CR305="なし",CR305=0),領収書!$H$1,CR305))</f>
        <v/>
      </c>
      <c r="EN305" s="58" t="str">
        <f>IF(OR($DZ305="",CS305=""),IF($EL305="","",$EL305),IF(OR(CS305="なし",CS305=0),入力!$EN$1,CS305))</f>
        <v/>
      </c>
      <c r="EO305" s="63" t="str">
        <f t="shared" si="602"/>
        <v/>
      </c>
      <c r="EP305" s="63" t="str">
        <f t="shared" si="603"/>
        <v/>
      </c>
      <c r="ER305" s="16" t="str">
        <f>IF(AND(COUNTIF($ET$3:ET305,ET305)=1,ET305&lt;&gt;""),MAX($ER$3:ER304)+1,"")</f>
        <v/>
      </c>
      <c r="ES305" s="16" t="str">
        <f>IF(価格設定!B307="","",価格設定!B307)</f>
        <v/>
      </c>
      <c r="ET305" s="16" t="str">
        <f>IF(価格設定!C307="","",価格設定!C307)</f>
        <v/>
      </c>
      <c r="EV305" s="16" t="str">
        <f t="shared" si="515"/>
        <v/>
      </c>
      <c r="EW305" s="16" t="str">
        <f t="shared" si="604"/>
        <v/>
      </c>
    </row>
    <row r="306" spans="1:153" ht="30" customHeight="1" x14ac:dyDescent="0.2">
      <c r="A306" s="225"/>
      <c r="B306" s="212"/>
      <c r="C306" s="221"/>
      <c r="D306" s="164"/>
      <c r="E306" s="165"/>
      <c r="F306" s="166"/>
      <c r="G306" s="167"/>
      <c r="H306" s="179"/>
      <c r="I306" s="306"/>
      <c r="J306" s="169"/>
      <c r="K306" s="179"/>
      <c r="L306" s="186"/>
      <c r="M306" s="186"/>
      <c r="N306" s="168"/>
      <c r="O306" s="170"/>
      <c r="P306" s="212"/>
      <c r="Q306" s="179" t="str">
        <f>IFERROR(IF(H306="","",IFERROR(INDEX(価格設定!$B$5:$B$1048576,MATCH(H306,価格設定!$B$5:$B$1048576,0),0),INDEX(価格設定!$B$5:$B$1048576,MATCH("*"&amp;H306&amp;"*",価格設定!$B$5:$B$1048576,0),0))),H306)</f>
        <v/>
      </c>
      <c r="R306" s="250" t="str">
        <f>IFERROR(IF(Q306="",IF(K306="","",K306),IF(K306="",IF(INDEX(価格設定!$C$5:$C$1048576,MATCH(Q306,価格設定!$B$5:$B$1048576,0),0)=0,"",INDEX(価格設定!$C$5:$C$1048576,MATCH(Q306,価格設定!$B$5:$B$1048576,0),0)),IF(K306="なし","",K306))),"")</f>
        <v/>
      </c>
      <c r="S306" s="308" t="str">
        <f t="shared" si="516"/>
        <v/>
      </c>
      <c r="T306" s="126" t="str">
        <f>IFERROR(IF(J306="",IF(INDEX(価格設定!$E$5:$R$1048576,MATCH($Q306,価格設定!B$5:B$1048576,0),MATCH($AW306,価格設定!E$1:X$1,1))=0,"",INDEX(価格設定!$E$5:$R$1048576,MATCH($Q306,価格設定!B$5:B$1048576,0),MATCH($AW306,価格設定!E$1:X$1,1))),J306),"")</f>
        <v/>
      </c>
      <c r="U306" s="126" t="str">
        <f t="shared" si="517"/>
        <v/>
      </c>
      <c r="V306" s="132" t="str">
        <f t="shared" si="518"/>
        <v/>
      </c>
      <c r="W306" s="127" t="str">
        <f>IFERROR(IF(OR(T306="",T306&lt;0),"",IFERROR(INDEX(価格設定!E$2:X$3,IF(AND(K306=$K$1,$K$1&lt;&gt;""),ROW(価格設定!$D$3)-1,MATCH(INDEX(価格設定!$D$5:$D$1048576,MATCH(Q306,価格設定!$B$5:$B$1048576,0),0),価格設定!$D$2:$D$3,0)),MATCH($AW306,価格設定!E$1:X$1,1)),INDEX(価格設定!E$2:X$2,0,MATCH($AW306,価格設定!E$1:X$1,1)))),"")</f>
        <v/>
      </c>
      <c r="X306" s="126" t="str">
        <f t="shared" si="509"/>
        <v/>
      </c>
      <c r="Y306" s="128" t="str">
        <f t="shared" si="519"/>
        <v/>
      </c>
      <c r="Z306" s="126" t="str">
        <f t="shared" si="520"/>
        <v/>
      </c>
      <c r="AA306" s="129" t="str">
        <f t="shared" si="521"/>
        <v/>
      </c>
      <c r="AB306" s="126" t="str">
        <f t="shared" si="522"/>
        <v/>
      </c>
      <c r="AC306" s="280" t="str">
        <f t="shared" si="523"/>
        <v/>
      </c>
      <c r="AD306" s="15"/>
      <c r="AE306" s="204" t="str">
        <f>IF(AF306="","",COUNT($AF$3:AF306))</f>
        <v/>
      </c>
      <c r="AF306" s="206" t="str">
        <f t="shared" si="524"/>
        <v/>
      </c>
      <c r="AG306" s="204" t="str">
        <f t="shared" si="525"/>
        <v/>
      </c>
      <c r="AH306" s="204" t="str">
        <f t="shared" si="526"/>
        <v/>
      </c>
      <c r="AI306" s="287"/>
      <c r="AJ306" s="15"/>
      <c r="AK306" s="138" t="str">
        <f t="shared" si="527"/>
        <v/>
      </c>
      <c r="AL306" s="131" t="str">
        <f t="shared" si="528"/>
        <v/>
      </c>
      <c r="AM306" s="131" t="str">
        <f t="shared" si="529"/>
        <v/>
      </c>
      <c r="AN306" s="313" t="str">
        <f t="shared" si="530"/>
        <v/>
      </c>
      <c r="AO306" s="316" t="str">
        <f t="shared" si="531"/>
        <v/>
      </c>
      <c r="AP306" s="18"/>
      <c r="AQ306" s="3" t="str">
        <f>IF(F306="","",MAX($AQ$3:AQ305)+1)</f>
        <v/>
      </c>
      <c r="AR306" s="3" t="str">
        <f>IF(OR(AQ306="",BB306=""),"",MAX($AR$3:AR305)+1)</f>
        <v/>
      </c>
      <c r="AS306" s="3" t="str">
        <f>IF(CQ306="","",RANK(CQ306,CQ$3:CQ$1048576,1)+COUNTIF($CQ$3:CQ306,CQ306)-1)</f>
        <v/>
      </c>
      <c r="AT306" s="21" t="str">
        <f>IF(C306="",IF(OR(AND($H306&lt;&gt;"",C306=""),AND($F305=$F306,$AZ306&lt;&gt;""),COUNTA($H$3:$H$1048576,#REF!,$F$3:$F$1048576)&gt;COUNTA($H$3:$H306,#REF!,$F$3:$F306),$AZ306&lt;&gt;""),INDEX(AT$3:AT$1048576,MATCH(MAX($AQ$3:$AQ305),$AQ$3:$AQ$1048576,0),0),""),C306)</f>
        <v/>
      </c>
      <c r="AU306" s="21" t="str">
        <f>IF(D306="",IF(OR(AND($H306&lt;&gt;"",D306=""),AND($F305=$F306,$AZ306&lt;&gt;""),COUNTA($H$3:$H$1048576,#REF!,$F$3:$F$1048576)&gt;COUNTA($H$3:$H306,#REF!,$F$3:$F306),$AZ306&lt;&gt;""),INDEX(AU$3:AU$1048576,MATCH(MAX($AQ$3:$AQ305),$AQ$3:$AQ$1048576,0),0),""),D306)</f>
        <v/>
      </c>
      <c r="AV306" s="21" t="str">
        <f>IF(E306="",IF(OR(AND($H306&lt;&gt;"",E306=""),AND($F305=$F306,$AZ306&lt;&gt;""),COUNTA($H$3:$H$1048576,#REF!,$F$3:$F$1048576)&gt;COUNTA($H$3:$H306,#REF!,$F$3:$F306),$AZ306&lt;&gt;""),INDEX(AV$3:AV$1048576,MATCH(MAX($AQ$3:$AQ305),$AQ$3:$AQ$1048576,0),0),""),E306)</f>
        <v/>
      </c>
      <c r="AW306" s="24" t="str">
        <f t="shared" si="532"/>
        <v/>
      </c>
      <c r="AX306" s="13" t="str">
        <f t="shared" si="533"/>
        <v/>
      </c>
      <c r="AY306" s="4" t="str">
        <f t="shared" si="534"/>
        <v/>
      </c>
      <c r="AZ306" s="4" t="str">
        <f>IF(AX306="",IF(OR(AND(H306&lt;&gt;"",F306=""),COUNTA($H$3:$H$1048576)&gt;COUNTA($H$3:$H306)),INDEX(AX$3:AX306,MATCH(MAX($AQ$3:AQ306),AQ$3:AQ306,0),0),""),AX306)</f>
        <v/>
      </c>
      <c r="BA306" s="4" t="str">
        <f>IF(AY306="",IF(AND(H306&lt;&gt;"",F306=""),INDEX(AY$3:AY306,MATCH(MAX($AQ$3:AQ306),AQ$3:AQ306,0),0),""),AY306)</f>
        <v/>
      </c>
      <c r="BB306" s="82" t="str">
        <f>IF(BC306="","",RANK(BC306,BC$3:BC$1048576,1)+COUNTIF($BC$3:BC306,BC306)-1)</f>
        <v/>
      </c>
      <c r="BC306" s="139" t="str">
        <f t="shared" si="535"/>
        <v/>
      </c>
      <c r="BD306" s="46" t="str">
        <f t="shared" si="536"/>
        <v/>
      </c>
      <c r="BE306" s="46" t="str">
        <f t="shared" si="537"/>
        <v/>
      </c>
      <c r="BF306" s="46" t="str">
        <f t="shared" si="538"/>
        <v/>
      </c>
      <c r="BG306" s="4" t="str">
        <f t="shared" si="539"/>
        <v/>
      </c>
      <c r="BH306" s="180" t="str">
        <f t="shared" si="540"/>
        <v/>
      </c>
      <c r="BI306" s="16" t="str">
        <f t="shared" si="541"/>
        <v/>
      </c>
      <c r="BJ306" s="52" t="str">
        <f>IF(BI306="","",IF(W306="","",IF(AND(K306=$K$1,$K$1&lt;&gt;""),$BT$2,IFERROR(IF(INDEX(価格設定!$D$5:$D$1048576,MATCH(Q306,価格設定!$B$5:$B$1048576,0),0)=価格設定!$D$3,$BT$2,$BS$2),$BS$2))))</f>
        <v/>
      </c>
      <c r="BK306" s="16" t="str">
        <f>IF(BI306="","",IF(COUNTIF($BI$3:BI306,BI306)=1,1,IF(AND(BI305=BI306,BH306=""),BK305,COUNTIF($BH$3:BH306,BH306))))</f>
        <v/>
      </c>
      <c r="BL306" s="52" t="str">
        <f t="shared" si="542"/>
        <v/>
      </c>
      <c r="BM306" s="52" t="str">
        <f t="shared" si="543"/>
        <v/>
      </c>
      <c r="BN306" s="119" t="str">
        <f t="shared" si="544"/>
        <v/>
      </c>
      <c r="BO306" s="119" t="str">
        <f t="shared" si="545"/>
        <v/>
      </c>
      <c r="BP306" s="17" t="str">
        <f t="shared" si="546"/>
        <v/>
      </c>
      <c r="BQ306" s="17" t="str">
        <f t="shared" si="547"/>
        <v/>
      </c>
      <c r="BR306" s="17" t="str">
        <f>IF(OR(BP306="",COUNTIF($BO$3:BO306,BO306)&lt;&gt;1),"",SUMIF(BO$3:BO$1048576,BO306,BP$3:BP$1048576))</f>
        <v/>
      </c>
      <c r="BS306" s="17" t="str">
        <f t="shared" si="548"/>
        <v/>
      </c>
      <c r="BT306" s="17" t="str">
        <f t="shared" si="549"/>
        <v/>
      </c>
      <c r="BU306" s="17" t="str">
        <f t="shared" si="550"/>
        <v/>
      </c>
      <c r="BV306" s="24" t="str">
        <f t="shared" si="551"/>
        <v/>
      </c>
      <c r="BW306" s="24" t="str">
        <f t="shared" si="552"/>
        <v/>
      </c>
      <c r="BX306" s="24" t="str">
        <f t="shared" si="553"/>
        <v/>
      </c>
      <c r="BY306" s="26" t="str">
        <f t="shared" si="554"/>
        <v/>
      </c>
      <c r="BZ306" s="26" t="str">
        <f t="shared" si="555"/>
        <v/>
      </c>
      <c r="CA306" s="26" t="str">
        <f t="shared" si="556"/>
        <v/>
      </c>
      <c r="CB306" s="66" t="str">
        <f t="shared" si="557"/>
        <v/>
      </c>
      <c r="CC306" s="65" t="str">
        <f t="shared" si="558"/>
        <v/>
      </c>
      <c r="CD306" s="26" t="str">
        <f t="shared" si="559"/>
        <v/>
      </c>
      <c r="CE306" s="26" t="str">
        <f t="shared" si="560"/>
        <v/>
      </c>
      <c r="CF306" s="193" t="str">
        <f t="shared" si="561"/>
        <v/>
      </c>
      <c r="CG306" s="193" t="str">
        <f t="shared" si="562"/>
        <v/>
      </c>
      <c r="CH306" s="26" t="str">
        <f t="shared" si="563"/>
        <v/>
      </c>
      <c r="CI306" s="26" t="str">
        <f t="shared" si="564"/>
        <v/>
      </c>
      <c r="CJ306" s="65" t="str">
        <f t="shared" si="565"/>
        <v/>
      </c>
      <c r="CK306" s="65" t="str">
        <f t="shared" si="566"/>
        <v/>
      </c>
      <c r="CL306" s="64" t="str">
        <f t="shared" si="567"/>
        <v/>
      </c>
      <c r="CM306" s="64" t="str">
        <f t="shared" si="568"/>
        <v/>
      </c>
      <c r="CN306" s="65" t="str">
        <f t="shared" si="569"/>
        <v/>
      </c>
      <c r="CP306" s="63" t="str">
        <f>IF(BH306="","",MAX($CP$3:CP305)+1)</f>
        <v/>
      </c>
      <c r="CQ306" s="24" t="str">
        <f t="shared" si="570"/>
        <v/>
      </c>
      <c r="CR306" s="24" t="str">
        <f t="shared" si="571"/>
        <v/>
      </c>
      <c r="CS306" s="24" t="str">
        <f t="shared" si="572"/>
        <v/>
      </c>
      <c r="CT306" s="58" t="str">
        <f>IF(BO306="","",COUNTIF($BO$3:BO306,BO306)&amp;"@"&amp;BO306)</f>
        <v/>
      </c>
      <c r="CU306" s="16" t="str">
        <f t="shared" si="510"/>
        <v/>
      </c>
      <c r="CV306" s="63" t="str">
        <f t="shared" si="573"/>
        <v/>
      </c>
      <c r="CW306" s="16" t="str">
        <f t="shared" si="574"/>
        <v/>
      </c>
      <c r="CX306" s="16" t="str">
        <f t="shared" si="575"/>
        <v/>
      </c>
      <c r="CY306" s="16" t="str">
        <f t="shared" si="576"/>
        <v/>
      </c>
      <c r="CZ306" s="85" t="str">
        <f t="shared" si="577"/>
        <v/>
      </c>
      <c r="DA306" s="16" t="str">
        <f t="shared" si="578"/>
        <v/>
      </c>
      <c r="DB306" s="16" t="str">
        <f t="shared" si="579"/>
        <v/>
      </c>
      <c r="DC306" s="28" t="str">
        <f>IF(CP306="","",$DC$1&amp;(INDEX(価格設定!D$1:XFD$3,ROW(価格設定!$D$3),MATCH($AW306,価格設定!D$1:XFD$1,1))*100)&amp;"%")</f>
        <v/>
      </c>
      <c r="DD306" s="28" t="str">
        <f>IF(CP306="","",$DD$1&amp;(INDEX(価格設定!D$1:XFD$3,ROW(価格設定!$D$2),MATCH($AW306,価格設定!D$1:XFD$1,1))*100)&amp;"%")</f>
        <v/>
      </c>
      <c r="DE306" s="29" t="str">
        <f t="shared" si="580"/>
        <v/>
      </c>
      <c r="DG306" s="58" t="str">
        <f t="shared" si="581"/>
        <v/>
      </c>
      <c r="DH306" s="58" t="str">
        <f t="shared" si="582"/>
        <v/>
      </c>
      <c r="DI306" s="58" t="str">
        <f t="shared" si="583"/>
        <v/>
      </c>
      <c r="DJ306" s="85" t="str">
        <f t="shared" si="584"/>
        <v/>
      </c>
      <c r="DL306" s="58" t="str">
        <f>IF(COUNTIF(DG$3:DG$1048576,DG306)=COUNTIF($DG$3:$DG306,DG306),DG306,"")</f>
        <v/>
      </c>
      <c r="DM306" s="85" t="str">
        <f t="shared" si="585"/>
        <v/>
      </c>
      <c r="DN306" s="85" t="str">
        <f t="shared" si="511"/>
        <v/>
      </c>
      <c r="DO306" s="85" t="str">
        <f t="shared" si="511"/>
        <v/>
      </c>
      <c r="DP306" s="303"/>
      <c r="DQ306" s="17" t="str">
        <f t="shared" si="512"/>
        <v/>
      </c>
      <c r="DR306" s="17" t="str">
        <f t="shared" si="513"/>
        <v/>
      </c>
      <c r="DS306" s="17" t="str">
        <f t="shared" si="514"/>
        <v/>
      </c>
      <c r="DU306" s="16" t="str">
        <f t="shared" si="586"/>
        <v/>
      </c>
      <c r="DV306" s="16" t="str">
        <f>IF(DU306="","",COUNT($DU$3:DU306))</f>
        <v/>
      </c>
      <c r="DW306" s="16" t="str">
        <f t="shared" si="587"/>
        <v/>
      </c>
      <c r="DX306" s="16" t="str">
        <f t="shared" si="588"/>
        <v/>
      </c>
      <c r="DY306" s="16" t="str">
        <f>IF(DZ306="","",COUNTIF(DZ$3:DZ306,DZ306))</f>
        <v/>
      </c>
      <c r="DZ306" s="16" t="str">
        <f t="shared" si="589"/>
        <v/>
      </c>
      <c r="EA306" s="16" t="str">
        <f t="shared" si="590"/>
        <v/>
      </c>
      <c r="EB306" s="16" t="str">
        <f t="shared" si="591"/>
        <v/>
      </c>
      <c r="EC306" s="16" t="str">
        <f t="shared" si="592"/>
        <v/>
      </c>
      <c r="ED306" s="16" t="str">
        <f t="shared" si="593"/>
        <v/>
      </c>
      <c r="EE306" s="16" t="str">
        <f t="shared" si="594"/>
        <v/>
      </c>
      <c r="EF306" s="16" t="str">
        <f t="shared" si="595"/>
        <v/>
      </c>
      <c r="EG306" s="16" t="str">
        <f t="shared" si="596"/>
        <v/>
      </c>
      <c r="EH306" s="16" t="str">
        <f t="shared" si="597"/>
        <v/>
      </c>
      <c r="EI306" s="16" t="str">
        <f t="shared" si="598"/>
        <v/>
      </c>
      <c r="EJ306" s="16" t="str">
        <f t="shared" si="599"/>
        <v/>
      </c>
      <c r="EK306" s="16" t="str">
        <f t="shared" si="600"/>
        <v/>
      </c>
      <c r="EL306" s="58" t="str">
        <f t="shared" si="601"/>
        <v/>
      </c>
      <c r="EM306" s="58" t="str">
        <f>IF(OR($DZ306="",CR306=""),IF($EL306="","",$EL306),IF(OR(CR306="なし",CR306=0),領収書!$H$1,CR306))</f>
        <v/>
      </c>
      <c r="EN306" s="58" t="str">
        <f>IF(OR($DZ306="",CS306=""),IF($EL306="","",$EL306),IF(OR(CS306="なし",CS306=0),入力!$EN$1,CS306))</f>
        <v/>
      </c>
      <c r="EO306" s="63" t="str">
        <f t="shared" si="602"/>
        <v/>
      </c>
      <c r="EP306" s="63" t="str">
        <f t="shared" si="603"/>
        <v/>
      </c>
      <c r="ER306" s="16" t="str">
        <f>IF(AND(COUNTIF($ET$3:ET306,ET306)=1,ET306&lt;&gt;""),MAX($ER$3:ER305)+1,"")</f>
        <v/>
      </c>
      <c r="ES306" s="16" t="str">
        <f>IF(価格設定!B308="","",価格設定!B308)</f>
        <v/>
      </c>
      <c r="ET306" s="16" t="str">
        <f>IF(価格設定!C308="","",価格設定!C308)</f>
        <v/>
      </c>
      <c r="EV306" s="16" t="str">
        <f t="shared" si="515"/>
        <v/>
      </c>
      <c r="EW306" s="16" t="str">
        <f t="shared" si="604"/>
        <v/>
      </c>
    </row>
    <row r="307" spans="1:153" ht="30" customHeight="1" x14ac:dyDescent="0.2">
      <c r="A307" s="225"/>
      <c r="B307" s="212"/>
      <c r="C307" s="221"/>
      <c r="D307" s="164"/>
      <c r="E307" s="165"/>
      <c r="F307" s="166"/>
      <c r="G307" s="167"/>
      <c r="H307" s="179"/>
      <c r="I307" s="306"/>
      <c r="J307" s="169"/>
      <c r="K307" s="179"/>
      <c r="L307" s="186"/>
      <c r="M307" s="186"/>
      <c r="N307" s="168"/>
      <c r="O307" s="170"/>
      <c r="P307" s="212"/>
      <c r="Q307" s="179" t="str">
        <f>IFERROR(IF(H307="","",IFERROR(INDEX(価格設定!$B$5:$B$1048576,MATCH(H307,価格設定!$B$5:$B$1048576,0),0),INDEX(価格設定!$B$5:$B$1048576,MATCH("*"&amp;H307&amp;"*",価格設定!$B$5:$B$1048576,0),0))),H307)</f>
        <v/>
      </c>
      <c r="R307" s="250" t="str">
        <f>IFERROR(IF(Q307="",IF(K307="","",K307),IF(K307="",IF(INDEX(価格設定!$C$5:$C$1048576,MATCH(Q307,価格設定!$B$5:$B$1048576,0),0)=0,"",INDEX(価格設定!$C$5:$C$1048576,MATCH(Q307,価格設定!$B$5:$B$1048576,0),0)),IF(K307="なし","",K307))),"")</f>
        <v/>
      </c>
      <c r="S307" s="308" t="str">
        <f t="shared" si="516"/>
        <v/>
      </c>
      <c r="T307" s="126" t="str">
        <f>IFERROR(IF(J307="",IF(INDEX(価格設定!$E$5:$R$1048576,MATCH($Q307,価格設定!B$5:B$1048576,0),MATCH($AW307,価格設定!E$1:X$1,1))=0,"",INDEX(価格設定!$E$5:$R$1048576,MATCH($Q307,価格設定!B$5:B$1048576,0),MATCH($AW307,価格設定!E$1:X$1,1))),J307),"")</f>
        <v/>
      </c>
      <c r="U307" s="126" t="str">
        <f t="shared" si="517"/>
        <v/>
      </c>
      <c r="V307" s="132" t="str">
        <f t="shared" si="518"/>
        <v/>
      </c>
      <c r="W307" s="127" t="str">
        <f>IFERROR(IF(OR(T307="",T307&lt;0),"",IFERROR(INDEX(価格設定!E$2:X$3,IF(AND(K307=$K$1,$K$1&lt;&gt;""),ROW(価格設定!$D$3)-1,MATCH(INDEX(価格設定!$D$5:$D$1048576,MATCH(Q307,価格設定!$B$5:$B$1048576,0),0),価格設定!$D$2:$D$3,0)),MATCH($AW307,価格設定!E$1:X$1,1)),INDEX(価格設定!E$2:X$2,0,MATCH($AW307,価格設定!E$1:X$1,1)))),"")</f>
        <v/>
      </c>
      <c r="X307" s="126" t="str">
        <f t="shared" si="509"/>
        <v/>
      </c>
      <c r="Y307" s="128" t="str">
        <f t="shared" si="519"/>
        <v/>
      </c>
      <c r="Z307" s="126" t="str">
        <f t="shared" si="520"/>
        <v/>
      </c>
      <c r="AA307" s="129" t="str">
        <f t="shared" si="521"/>
        <v/>
      </c>
      <c r="AB307" s="126" t="str">
        <f t="shared" si="522"/>
        <v/>
      </c>
      <c r="AC307" s="280" t="str">
        <f t="shared" si="523"/>
        <v/>
      </c>
      <c r="AD307" s="15"/>
      <c r="AE307" s="204" t="str">
        <f>IF(AF307="","",COUNT($AF$3:AF307))</f>
        <v/>
      </c>
      <c r="AF307" s="206" t="str">
        <f t="shared" si="524"/>
        <v/>
      </c>
      <c r="AG307" s="204" t="str">
        <f t="shared" si="525"/>
        <v/>
      </c>
      <c r="AH307" s="204" t="str">
        <f t="shared" si="526"/>
        <v/>
      </c>
      <c r="AI307" s="287"/>
      <c r="AJ307" s="15"/>
      <c r="AK307" s="138" t="str">
        <f t="shared" si="527"/>
        <v/>
      </c>
      <c r="AL307" s="131" t="str">
        <f t="shared" si="528"/>
        <v/>
      </c>
      <c r="AM307" s="131" t="str">
        <f t="shared" si="529"/>
        <v/>
      </c>
      <c r="AN307" s="313" t="str">
        <f t="shared" si="530"/>
        <v/>
      </c>
      <c r="AO307" s="316" t="str">
        <f t="shared" si="531"/>
        <v/>
      </c>
      <c r="AP307" s="18"/>
      <c r="AQ307" s="3" t="str">
        <f>IF(F307="","",MAX($AQ$3:AQ306)+1)</f>
        <v/>
      </c>
      <c r="AR307" s="3" t="str">
        <f>IF(OR(AQ307="",BB307=""),"",MAX($AR$3:AR306)+1)</f>
        <v/>
      </c>
      <c r="AS307" s="3" t="str">
        <f>IF(CQ307="","",RANK(CQ307,CQ$3:CQ$1048576,1)+COUNTIF($CQ$3:CQ307,CQ307)-1)</f>
        <v/>
      </c>
      <c r="AT307" s="21" t="str">
        <f>IF(C307="",IF(OR(AND($H307&lt;&gt;"",C307=""),AND($F306=$F307,$AZ307&lt;&gt;""),COUNTA($H$3:$H$1048576,#REF!,$F$3:$F$1048576)&gt;COUNTA($H$3:$H307,#REF!,$F$3:$F307),$AZ307&lt;&gt;""),INDEX(AT$3:AT$1048576,MATCH(MAX($AQ$3:$AQ306),$AQ$3:$AQ$1048576,0),0),""),C307)</f>
        <v/>
      </c>
      <c r="AU307" s="21" t="str">
        <f>IF(D307="",IF(OR(AND($H307&lt;&gt;"",D307=""),AND($F306=$F307,$AZ307&lt;&gt;""),COUNTA($H$3:$H$1048576,#REF!,$F$3:$F$1048576)&gt;COUNTA($H$3:$H307,#REF!,$F$3:$F307),$AZ307&lt;&gt;""),INDEX(AU$3:AU$1048576,MATCH(MAX($AQ$3:$AQ306),$AQ$3:$AQ$1048576,0),0),""),D307)</f>
        <v/>
      </c>
      <c r="AV307" s="21" t="str">
        <f>IF(E307="",IF(OR(AND($H307&lt;&gt;"",E307=""),AND($F306=$F307,$AZ307&lt;&gt;""),COUNTA($H$3:$H$1048576,#REF!,$F$3:$F$1048576)&gt;COUNTA($H$3:$H307,#REF!,$F$3:$F307),$AZ307&lt;&gt;""),INDEX(AV$3:AV$1048576,MATCH(MAX($AQ$3:$AQ306),$AQ$3:$AQ$1048576,0),0),""),E307)</f>
        <v/>
      </c>
      <c r="AW307" s="24" t="str">
        <f t="shared" si="532"/>
        <v/>
      </c>
      <c r="AX307" s="13" t="str">
        <f t="shared" si="533"/>
        <v/>
      </c>
      <c r="AY307" s="4" t="str">
        <f t="shared" si="534"/>
        <v/>
      </c>
      <c r="AZ307" s="4" t="str">
        <f>IF(AX307="",IF(OR(AND(H307&lt;&gt;"",F307=""),COUNTA($H$3:$H$1048576)&gt;COUNTA($H$3:$H307)),INDEX(AX$3:AX307,MATCH(MAX($AQ$3:AQ307),AQ$3:AQ307,0),0),""),AX307)</f>
        <v/>
      </c>
      <c r="BA307" s="4" t="str">
        <f>IF(AY307="",IF(AND(H307&lt;&gt;"",F307=""),INDEX(AY$3:AY307,MATCH(MAX($AQ$3:AQ307),AQ$3:AQ307,0),0),""),AY307)</f>
        <v/>
      </c>
      <c r="BB307" s="82" t="str">
        <f>IF(BC307="","",RANK(BC307,BC$3:BC$1048576,1)+COUNTIF($BC$3:BC307,BC307)-1)</f>
        <v/>
      </c>
      <c r="BC307" s="139" t="str">
        <f t="shared" si="535"/>
        <v/>
      </c>
      <c r="BD307" s="46" t="str">
        <f t="shared" si="536"/>
        <v/>
      </c>
      <c r="BE307" s="46" t="str">
        <f t="shared" si="537"/>
        <v/>
      </c>
      <c r="BF307" s="46" t="str">
        <f t="shared" si="538"/>
        <v/>
      </c>
      <c r="BG307" s="4" t="str">
        <f t="shared" si="539"/>
        <v/>
      </c>
      <c r="BH307" s="180" t="str">
        <f t="shared" si="540"/>
        <v/>
      </c>
      <c r="BI307" s="16" t="str">
        <f t="shared" si="541"/>
        <v/>
      </c>
      <c r="BJ307" s="52" t="str">
        <f>IF(BI307="","",IF(W307="","",IF(AND(K307=$K$1,$K$1&lt;&gt;""),$BT$2,IFERROR(IF(INDEX(価格設定!$D$5:$D$1048576,MATCH(Q307,価格設定!$B$5:$B$1048576,0),0)=価格設定!$D$3,$BT$2,$BS$2),$BS$2))))</f>
        <v/>
      </c>
      <c r="BK307" s="16" t="str">
        <f>IF(BI307="","",IF(COUNTIF($BI$3:BI307,BI307)=1,1,IF(AND(BI306=BI307,BH307=""),BK306,COUNTIF($BH$3:BH307,BH307))))</f>
        <v/>
      </c>
      <c r="BL307" s="52" t="str">
        <f t="shared" si="542"/>
        <v/>
      </c>
      <c r="BM307" s="52" t="str">
        <f t="shared" si="543"/>
        <v/>
      </c>
      <c r="BN307" s="119" t="str">
        <f t="shared" si="544"/>
        <v/>
      </c>
      <c r="BO307" s="119" t="str">
        <f t="shared" si="545"/>
        <v/>
      </c>
      <c r="BP307" s="17" t="str">
        <f t="shared" si="546"/>
        <v/>
      </c>
      <c r="BQ307" s="17" t="str">
        <f t="shared" si="547"/>
        <v/>
      </c>
      <c r="BR307" s="17" t="str">
        <f>IF(OR(BP307="",COUNTIF($BO$3:BO307,BO307)&lt;&gt;1),"",SUMIF(BO$3:BO$1048576,BO307,BP$3:BP$1048576))</f>
        <v/>
      </c>
      <c r="BS307" s="17" t="str">
        <f t="shared" si="548"/>
        <v/>
      </c>
      <c r="BT307" s="17" t="str">
        <f t="shared" si="549"/>
        <v/>
      </c>
      <c r="BU307" s="17" t="str">
        <f t="shared" si="550"/>
        <v/>
      </c>
      <c r="BV307" s="24" t="str">
        <f t="shared" si="551"/>
        <v/>
      </c>
      <c r="BW307" s="24" t="str">
        <f t="shared" si="552"/>
        <v/>
      </c>
      <c r="BX307" s="24" t="str">
        <f t="shared" si="553"/>
        <v/>
      </c>
      <c r="BY307" s="26" t="str">
        <f t="shared" si="554"/>
        <v/>
      </c>
      <c r="BZ307" s="26" t="str">
        <f t="shared" si="555"/>
        <v/>
      </c>
      <c r="CA307" s="26" t="str">
        <f t="shared" si="556"/>
        <v/>
      </c>
      <c r="CB307" s="66" t="str">
        <f t="shared" si="557"/>
        <v/>
      </c>
      <c r="CC307" s="65" t="str">
        <f t="shared" si="558"/>
        <v/>
      </c>
      <c r="CD307" s="26" t="str">
        <f t="shared" si="559"/>
        <v/>
      </c>
      <c r="CE307" s="26" t="str">
        <f t="shared" si="560"/>
        <v/>
      </c>
      <c r="CF307" s="193" t="str">
        <f t="shared" si="561"/>
        <v/>
      </c>
      <c r="CG307" s="193" t="str">
        <f t="shared" si="562"/>
        <v/>
      </c>
      <c r="CH307" s="26" t="str">
        <f t="shared" si="563"/>
        <v/>
      </c>
      <c r="CI307" s="26" t="str">
        <f t="shared" si="564"/>
        <v/>
      </c>
      <c r="CJ307" s="65" t="str">
        <f t="shared" si="565"/>
        <v/>
      </c>
      <c r="CK307" s="65" t="str">
        <f t="shared" si="566"/>
        <v/>
      </c>
      <c r="CL307" s="64" t="str">
        <f t="shared" si="567"/>
        <v/>
      </c>
      <c r="CM307" s="64" t="str">
        <f t="shared" si="568"/>
        <v/>
      </c>
      <c r="CN307" s="65" t="str">
        <f t="shared" si="569"/>
        <v/>
      </c>
      <c r="CP307" s="63" t="str">
        <f>IF(BH307="","",MAX($CP$3:CP306)+1)</f>
        <v/>
      </c>
      <c r="CQ307" s="24" t="str">
        <f t="shared" si="570"/>
        <v/>
      </c>
      <c r="CR307" s="24" t="str">
        <f t="shared" si="571"/>
        <v/>
      </c>
      <c r="CS307" s="24" t="str">
        <f t="shared" si="572"/>
        <v/>
      </c>
      <c r="CT307" s="58" t="str">
        <f>IF(BO307="","",COUNTIF($BO$3:BO307,BO307)&amp;"@"&amp;BO307)</f>
        <v/>
      </c>
      <c r="CU307" s="16" t="str">
        <f t="shared" si="510"/>
        <v/>
      </c>
      <c r="CV307" s="63" t="str">
        <f t="shared" si="573"/>
        <v/>
      </c>
      <c r="CW307" s="16" t="str">
        <f t="shared" si="574"/>
        <v/>
      </c>
      <c r="CX307" s="16" t="str">
        <f t="shared" si="575"/>
        <v/>
      </c>
      <c r="CY307" s="16" t="str">
        <f t="shared" si="576"/>
        <v/>
      </c>
      <c r="CZ307" s="85" t="str">
        <f t="shared" si="577"/>
        <v/>
      </c>
      <c r="DA307" s="16" t="str">
        <f t="shared" si="578"/>
        <v/>
      </c>
      <c r="DB307" s="16" t="str">
        <f t="shared" si="579"/>
        <v/>
      </c>
      <c r="DC307" s="28" t="str">
        <f>IF(CP307="","",$DC$1&amp;(INDEX(価格設定!D$1:XFD$3,ROW(価格設定!$D$3),MATCH($AW307,価格設定!D$1:XFD$1,1))*100)&amp;"%")</f>
        <v/>
      </c>
      <c r="DD307" s="28" t="str">
        <f>IF(CP307="","",$DD$1&amp;(INDEX(価格設定!D$1:XFD$3,ROW(価格設定!$D$2),MATCH($AW307,価格設定!D$1:XFD$1,1))*100)&amp;"%")</f>
        <v/>
      </c>
      <c r="DE307" s="29" t="str">
        <f t="shared" si="580"/>
        <v/>
      </c>
      <c r="DG307" s="58" t="str">
        <f t="shared" si="581"/>
        <v/>
      </c>
      <c r="DH307" s="58" t="str">
        <f t="shared" si="582"/>
        <v/>
      </c>
      <c r="DI307" s="58" t="str">
        <f t="shared" si="583"/>
        <v/>
      </c>
      <c r="DJ307" s="85" t="str">
        <f t="shared" si="584"/>
        <v/>
      </c>
      <c r="DL307" s="58" t="str">
        <f>IF(COUNTIF(DG$3:DG$1048576,DG307)=COUNTIF($DG$3:$DG307,DG307),DG307,"")</f>
        <v/>
      </c>
      <c r="DM307" s="85" t="str">
        <f t="shared" si="585"/>
        <v/>
      </c>
      <c r="DN307" s="85" t="str">
        <f t="shared" si="511"/>
        <v/>
      </c>
      <c r="DO307" s="85" t="str">
        <f t="shared" si="511"/>
        <v/>
      </c>
      <c r="DP307" s="303"/>
      <c r="DQ307" s="17" t="str">
        <f t="shared" si="512"/>
        <v/>
      </c>
      <c r="DR307" s="17" t="str">
        <f t="shared" si="513"/>
        <v/>
      </c>
      <c r="DS307" s="17" t="str">
        <f t="shared" si="514"/>
        <v/>
      </c>
      <c r="DU307" s="16" t="str">
        <f t="shared" si="586"/>
        <v/>
      </c>
      <c r="DV307" s="16" t="str">
        <f>IF(DU307="","",COUNT($DU$3:DU307))</f>
        <v/>
      </c>
      <c r="DW307" s="16" t="str">
        <f t="shared" si="587"/>
        <v/>
      </c>
      <c r="DX307" s="16" t="str">
        <f t="shared" si="588"/>
        <v/>
      </c>
      <c r="DY307" s="16" t="str">
        <f>IF(DZ307="","",COUNTIF(DZ$3:DZ307,DZ307))</f>
        <v/>
      </c>
      <c r="DZ307" s="16" t="str">
        <f t="shared" si="589"/>
        <v/>
      </c>
      <c r="EA307" s="16" t="str">
        <f t="shared" si="590"/>
        <v/>
      </c>
      <c r="EB307" s="16" t="str">
        <f t="shared" si="591"/>
        <v/>
      </c>
      <c r="EC307" s="16" t="str">
        <f t="shared" si="592"/>
        <v/>
      </c>
      <c r="ED307" s="16" t="str">
        <f t="shared" si="593"/>
        <v/>
      </c>
      <c r="EE307" s="16" t="str">
        <f t="shared" si="594"/>
        <v/>
      </c>
      <c r="EF307" s="16" t="str">
        <f t="shared" si="595"/>
        <v/>
      </c>
      <c r="EG307" s="16" t="str">
        <f t="shared" si="596"/>
        <v/>
      </c>
      <c r="EH307" s="16" t="str">
        <f t="shared" si="597"/>
        <v/>
      </c>
      <c r="EI307" s="16" t="str">
        <f t="shared" si="598"/>
        <v/>
      </c>
      <c r="EJ307" s="16" t="str">
        <f t="shared" si="599"/>
        <v/>
      </c>
      <c r="EK307" s="16" t="str">
        <f t="shared" si="600"/>
        <v/>
      </c>
      <c r="EL307" s="58" t="str">
        <f t="shared" si="601"/>
        <v/>
      </c>
      <c r="EM307" s="58" t="str">
        <f>IF(OR($DZ307="",CR307=""),IF($EL307="","",$EL307),IF(OR(CR307="なし",CR307=0),領収書!$H$1,CR307))</f>
        <v/>
      </c>
      <c r="EN307" s="58" t="str">
        <f>IF(OR($DZ307="",CS307=""),IF($EL307="","",$EL307),IF(OR(CS307="なし",CS307=0),入力!$EN$1,CS307))</f>
        <v/>
      </c>
      <c r="EO307" s="63" t="str">
        <f t="shared" si="602"/>
        <v/>
      </c>
      <c r="EP307" s="63" t="str">
        <f t="shared" si="603"/>
        <v/>
      </c>
      <c r="ER307" s="16" t="str">
        <f>IF(AND(COUNTIF($ET$3:ET307,ET307)=1,ET307&lt;&gt;""),MAX($ER$3:ER306)+1,"")</f>
        <v/>
      </c>
      <c r="ES307" s="16" t="str">
        <f>IF(価格設定!B309="","",価格設定!B309)</f>
        <v/>
      </c>
      <c r="ET307" s="16" t="str">
        <f>IF(価格設定!C309="","",価格設定!C309)</f>
        <v/>
      </c>
      <c r="EV307" s="16" t="str">
        <f t="shared" si="515"/>
        <v/>
      </c>
      <c r="EW307" s="16" t="str">
        <f t="shared" si="604"/>
        <v/>
      </c>
    </row>
    <row r="308" spans="1:153" ht="30" customHeight="1" x14ac:dyDescent="0.2">
      <c r="A308" s="225"/>
      <c r="B308" s="212"/>
      <c r="C308" s="221"/>
      <c r="D308" s="164"/>
      <c r="E308" s="165"/>
      <c r="F308" s="166"/>
      <c r="G308" s="167"/>
      <c r="H308" s="179"/>
      <c r="I308" s="306"/>
      <c r="J308" s="169"/>
      <c r="K308" s="179"/>
      <c r="L308" s="186"/>
      <c r="M308" s="186"/>
      <c r="N308" s="168"/>
      <c r="O308" s="170"/>
      <c r="P308" s="212"/>
      <c r="Q308" s="179" t="str">
        <f>IFERROR(IF(H308="","",IFERROR(INDEX(価格設定!$B$5:$B$1048576,MATCH(H308,価格設定!$B$5:$B$1048576,0),0),INDEX(価格設定!$B$5:$B$1048576,MATCH("*"&amp;H308&amp;"*",価格設定!$B$5:$B$1048576,0),0))),H308)</f>
        <v/>
      </c>
      <c r="R308" s="250" t="str">
        <f>IFERROR(IF(Q308="",IF(K308="","",K308),IF(K308="",IF(INDEX(価格設定!$C$5:$C$1048576,MATCH(Q308,価格設定!$B$5:$B$1048576,0),0)=0,"",INDEX(価格設定!$C$5:$C$1048576,MATCH(Q308,価格設定!$B$5:$B$1048576,0),0)),IF(K308="なし","",K308))),"")</f>
        <v/>
      </c>
      <c r="S308" s="308" t="str">
        <f t="shared" si="516"/>
        <v/>
      </c>
      <c r="T308" s="126" t="str">
        <f>IFERROR(IF(J308="",IF(INDEX(価格設定!$E$5:$R$1048576,MATCH($Q308,価格設定!B$5:B$1048576,0),MATCH($AW308,価格設定!E$1:X$1,1))=0,"",INDEX(価格設定!$E$5:$R$1048576,MATCH($Q308,価格設定!B$5:B$1048576,0),MATCH($AW308,価格設定!E$1:X$1,1))),J308),"")</f>
        <v/>
      </c>
      <c r="U308" s="126" t="str">
        <f t="shared" si="517"/>
        <v/>
      </c>
      <c r="V308" s="132" t="str">
        <f t="shared" si="518"/>
        <v/>
      </c>
      <c r="W308" s="127" t="str">
        <f>IFERROR(IF(OR(T308="",T308&lt;0),"",IFERROR(INDEX(価格設定!E$2:X$3,IF(AND(K308=$K$1,$K$1&lt;&gt;""),ROW(価格設定!$D$3)-1,MATCH(INDEX(価格設定!$D$5:$D$1048576,MATCH(Q308,価格設定!$B$5:$B$1048576,0),0),価格設定!$D$2:$D$3,0)),MATCH($AW308,価格設定!E$1:X$1,1)),INDEX(価格設定!E$2:X$2,0,MATCH($AW308,価格設定!E$1:X$1,1)))),"")</f>
        <v/>
      </c>
      <c r="X308" s="126" t="str">
        <f t="shared" si="509"/>
        <v/>
      </c>
      <c r="Y308" s="128" t="str">
        <f t="shared" si="519"/>
        <v/>
      </c>
      <c r="Z308" s="126" t="str">
        <f t="shared" si="520"/>
        <v/>
      </c>
      <c r="AA308" s="129" t="str">
        <f t="shared" si="521"/>
        <v/>
      </c>
      <c r="AB308" s="126" t="str">
        <f t="shared" si="522"/>
        <v/>
      </c>
      <c r="AC308" s="280" t="str">
        <f t="shared" si="523"/>
        <v/>
      </c>
      <c r="AD308" s="15"/>
      <c r="AE308" s="204" t="str">
        <f>IF(AF308="","",COUNT($AF$3:AF308))</f>
        <v/>
      </c>
      <c r="AF308" s="206" t="str">
        <f t="shared" si="524"/>
        <v/>
      </c>
      <c r="AG308" s="204" t="str">
        <f t="shared" si="525"/>
        <v/>
      </c>
      <c r="AH308" s="204" t="str">
        <f t="shared" si="526"/>
        <v/>
      </c>
      <c r="AI308" s="287"/>
      <c r="AJ308" s="15"/>
      <c r="AK308" s="138" t="str">
        <f t="shared" si="527"/>
        <v/>
      </c>
      <c r="AL308" s="131" t="str">
        <f t="shared" si="528"/>
        <v/>
      </c>
      <c r="AM308" s="131" t="str">
        <f t="shared" si="529"/>
        <v/>
      </c>
      <c r="AN308" s="313" t="str">
        <f t="shared" si="530"/>
        <v/>
      </c>
      <c r="AO308" s="316" t="str">
        <f t="shared" si="531"/>
        <v/>
      </c>
      <c r="AP308" s="18"/>
      <c r="AQ308" s="3" t="str">
        <f>IF(F308="","",MAX($AQ$3:AQ307)+1)</f>
        <v/>
      </c>
      <c r="AR308" s="3" t="str">
        <f>IF(OR(AQ308="",BB308=""),"",MAX($AR$3:AR307)+1)</f>
        <v/>
      </c>
      <c r="AS308" s="3" t="str">
        <f>IF(CQ308="","",RANK(CQ308,CQ$3:CQ$1048576,1)+COUNTIF($CQ$3:CQ308,CQ308)-1)</f>
        <v/>
      </c>
      <c r="AT308" s="21" t="str">
        <f>IF(C308="",IF(OR(AND($H308&lt;&gt;"",C308=""),AND($F307=$F308,$AZ308&lt;&gt;""),COUNTA($H$3:$H$1048576,#REF!,$F$3:$F$1048576)&gt;COUNTA($H$3:$H308,#REF!,$F$3:$F308),$AZ308&lt;&gt;""),INDEX(AT$3:AT$1048576,MATCH(MAX($AQ$3:$AQ307),$AQ$3:$AQ$1048576,0),0),""),C308)</f>
        <v/>
      </c>
      <c r="AU308" s="21" t="str">
        <f>IF(D308="",IF(OR(AND($H308&lt;&gt;"",D308=""),AND($F307=$F308,$AZ308&lt;&gt;""),COUNTA($H$3:$H$1048576,#REF!,$F$3:$F$1048576)&gt;COUNTA($H$3:$H308,#REF!,$F$3:$F308),$AZ308&lt;&gt;""),INDEX(AU$3:AU$1048576,MATCH(MAX($AQ$3:$AQ307),$AQ$3:$AQ$1048576,0),0),""),D308)</f>
        <v/>
      </c>
      <c r="AV308" s="21" t="str">
        <f>IF(E308="",IF(OR(AND($H308&lt;&gt;"",E308=""),AND($F307=$F308,$AZ308&lt;&gt;""),COUNTA($H$3:$H$1048576,#REF!,$F$3:$F$1048576)&gt;COUNTA($H$3:$H308,#REF!,$F$3:$F308),$AZ308&lt;&gt;""),INDEX(AV$3:AV$1048576,MATCH(MAX($AQ$3:$AQ307),$AQ$3:$AQ$1048576,0),0),""),E308)</f>
        <v/>
      </c>
      <c r="AW308" s="24" t="str">
        <f t="shared" si="532"/>
        <v/>
      </c>
      <c r="AX308" s="13" t="str">
        <f t="shared" si="533"/>
        <v/>
      </c>
      <c r="AY308" s="4" t="str">
        <f t="shared" si="534"/>
        <v/>
      </c>
      <c r="AZ308" s="4" t="str">
        <f>IF(AX308="",IF(OR(AND(H308&lt;&gt;"",F308=""),COUNTA($H$3:$H$1048576)&gt;COUNTA($H$3:$H308)),INDEX(AX$3:AX308,MATCH(MAX($AQ$3:AQ308),AQ$3:AQ308,0),0),""),AX308)</f>
        <v/>
      </c>
      <c r="BA308" s="4" t="str">
        <f>IF(AY308="",IF(AND(H308&lt;&gt;"",F308=""),INDEX(AY$3:AY308,MATCH(MAX($AQ$3:AQ308),AQ$3:AQ308,0),0),""),AY308)</f>
        <v/>
      </c>
      <c r="BB308" s="82" t="str">
        <f>IF(BC308="","",RANK(BC308,BC$3:BC$1048576,1)+COUNTIF($BC$3:BC308,BC308)-1)</f>
        <v/>
      </c>
      <c r="BC308" s="139" t="str">
        <f t="shared" si="535"/>
        <v/>
      </c>
      <c r="BD308" s="46" t="str">
        <f t="shared" si="536"/>
        <v/>
      </c>
      <c r="BE308" s="46" t="str">
        <f t="shared" si="537"/>
        <v/>
      </c>
      <c r="BF308" s="46" t="str">
        <f t="shared" si="538"/>
        <v/>
      </c>
      <c r="BG308" s="4" t="str">
        <f t="shared" si="539"/>
        <v/>
      </c>
      <c r="BH308" s="180" t="str">
        <f t="shared" si="540"/>
        <v/>
      </c>
      <c r="BI308" s="16" t="str">
        <f t="shared" si="541"/>
        <v/>
      </c>
      <c r="BJ308" s="52" t="str">
        <f>IF(BI308="","",IF(W308="","",IF(AND(K308=$K$1,$K$1&lt;&gt;""),$BT$2,IFERROR(IF(INDEX(価格設定!$D$5:$D$1048576,MATCH(Q308,価格設定!$B$5:$B$1048576,0),0)=価格設定!$D$3,$BT$2,$BS$2),$BS$2))))</f>
        <v/>
      </c>
      <c r="BK308" s="16" t="str">
        <f>IF(BI308="","",IF(COUNTIF($BI$3:BI308,BI308)=1,1,IF(AND(BI307=BI308,BH308=""),BK307,COUNTIF($BH$3:BH308,BH308))))</f>
        <v/>
      </c>
      <c r="BL308" s="52" t="str">
        <f t="shared" si="542"/>
        <v/>
      </c>
      <c r="BM308" s="52" t="str">
        <f t="shared" si="543"/>
        <v/>
      </c>
      <c r="BN308" s="119" t="str">
        <f t="shared" si="544"/>
        <v/>
      </c>
      <c r="BO308" s="119" t="str">
        <f t="shared" si="545"/>
        <v/>
      </c>
      <c r="BP308" s="17" t="str">
        <f t="shared" si="546"/>
        <v/>
      </c>
      <c r="BQ308" s="17" t="str">
        <f t="shared" si="547"/>
        <v/>
      </c>
      <c r="BR308" s="17" t="str">
        <f>IF(OR(BP308="",COUNTIF($BO$3:BO308,BO308)&lt;&gt;1),"",SUMIF(BO$3:BO$1048576,BO308,BP$3:BP$1048576))</f>
        <v/>
      </c>
      <c r="BS308" s="17" t="str">
        <f t="shared" si="548"/>
        <v/>
      </c>
      <c r="BT308" s="17" t="str">
        <f t="shared" si="549"/>
        <v/>
      </c>
      <c r="BU308" s="17" t="str">
        <f t="shared" si="550"/>
        <v/>
      </c>
      <c r="BV308" s="24" t="str">
        <f t="shared" si="551"/>
        <v/>
      </c>
      <c r="BW308" s="24" t="str">
        <f t="shared" si="552"/>
        <v/>
      </c>
      <c r="BX308" s="24" t="str">
        <f t="shared" si="553"/>
        <v/>
      </c>
      <c r="BY308" s="26" t="str">
        <f t="shared" si="554"/>
        <v/>
      </c>
      <c r="BZ308" s="26" t="str">
        <f t="shared" si="555"/>
        <v/>
      </c>
      <c r="CA308" s="26" t="str">
        <f t="shared" si="556"/>
        <v/>
      </c>
      <c r="CB308" s="66" t="str">
        <f t="shared" si="557"/>
        <v/>
      </c>
      <c r="CC308" s="65" t="str">
        <f t="shared" si="558"/>
        <v/>
      </c>
      <c r="CD308" s="26" t="str">
        <f t="shared" si="559"/>
        <v/>
      </c>
      <c r="CE308" s="26" t="str">
        <f t="shared" si="560"/>
        <v/>
      </c>
      <c r="CF308" s="193" t="str">
        <f t="shared" si="561"/>
        <v/>
      </c>
      <c r="CG308" s="193" t="str">
        <f t="shared" si="562"/>
        <v/>
      </c>
      <c r="CH308" s="26" t="str">
        <f t="shared" si="563"/>
        <v/>
      </c>
      <c r="CI308" s="26" t="str">
        <f t="shared" si="564"/>
        <v/>
      </c>
      <c r="CJ308" s="65" t="str">
        <f t="shared" si="565"/>
        <v/>
      </c>
      <c r="CK308" s="65" t="str">
        <f t="shared" si="566"/>
        <v/>
      </c>
      <c r="CL308" s="64" t="str">
        <f t="shared" si="567"/>
        <v/>
      </c>
      <c r="CM308" s="64" t="str">
        <f t="shared" si="568"/>
        <v/>
      </c>
      <c r="CN308" s="65" t="str">
        <f t="shared" si="569"/>
        <v/>
      </c>
      <c r="CP308" s="63" t="str">
        <f>IF(BH308="","",MAX($CP$3:CP307)+1)</f>
        <v/>
      </c>
      <c r="CQ308" s="24" t="str">
        <f t="shared" si="570"/>
        <v/>
      </c>
      <c r="CR308" s="24" t="str">
        <f t="shared" si="571"/>
        <v/>
      </c>
      <c r="CS308" s="24" t="str">
        <f t="shared" si="572"/>
        <v/>
      </c>
      <c r="CT308" s="58" t="str">
        <f>IF(BO308="","",COUNTIF($BO$3:BO308,BO308)&amp;"@"&amp;BO308)</f>
        <v/>
      </c>
      <c r="CU308" s="16" t="str">
        <f t="shared" si="510"/>
        <v/>
      </c>
      <c r="CV308" s="63" t="str">
        <f t="shared" si="573"/>
        <v/>
      </c>
      <c r="CW308" s="16" t="str">
        <f t="shared" si="574"/>
        <v/>
      </c>
      <c r="CX308" s="16" t="str">
        <f t="shared" si="575"/>
        <v/>
      </c>
      <c r="CY308" s="16" t="str">
        <f t="shared" si="576"/>
        <v/>
      </c>
      <c r="CZ308" s="85" t="str">
        <f t="shared" si="577"/>
        <v/>
      </c>
      <c r="DA308" s="16" t="str">
        <f t="shared" si="578"/>
        <v/>
      </c>
      <c r="DB308" s="16" t="str">
        <f t="shared" si="579"/>
        <v/>
      </c>
      <c r="DC308" s="28" t="str">
        <f>IF(CP308="","",$DC$1&amp;(INDEX(価格設定!D$1:XFD$3,ROW(価格設定!$D$3),MATCH($AW308,価格設定!D$1:XFD$1,1))*100)&amp;"%")</f>
        <v/>
      </c>
      <c r="DD308" s="28" t="str">
        <f>IF(CP308="","",$DD$1&amp;(INDEX(価格設定!D$1:XFD$3,ROW(価格設定!$D$2),MATCH($AW308,価格設定!D$1:XFD$1,1))*100)&amp;"%")</f>
        <v/>
      </c>
      <c r="DE308" s="29" t="str">
        <f t="shared" si="580"/>
        <v/>
      </c>
      <c r="DG308" s="58" t="str">
        <f t="shared" si="581"/>
        <v/>
      </c>
      <c r="DH308" s="58" t="str">
        <f t="shared" si="582"/>
        <v/>
      </c>
      <c r="DI308" s="58" t="str">
        <f t="shared" si="583"/>
        <v/>
      </c>
      <c r="DJ308" s="85" t="str">
        <f t="shared" si="584"/>
        <v/>
      </c>
      <c r="DL308" s="58" t="str">
        <f>IF(COUNTIF(DG$3:DG$1048576,DG308)=COUNTIF($DG$3:$DG308,DG308),DG308,"")</f>
        <v/>
      </c>
      <c r="DM308" s="85" t="str">
        <f t="shared" si="585"/>
        <v/>
      </c>
      <c r="DN308" s="85" t="str">
        <f t="shared" si="511"/>
        <v/>
      </c>
      <c r="DO308" s="85" t="str">
        <f t="shared" si="511"/>
        <v/>
      </c>
      <c r="DP308" s="303"/>
      <c r="DQ308" s="17" t="str">
        <f t="shared" si="512"/>
        <v/>
      </c>
      <c r="DR308" s="17" t="str">
        <f t="shared" si="513"/>
        <v/>
      </c>
      <c r="DS308" s="17" t="str">
        <f t="shared" si="514"/>
        <v/>
      </c>
      <c r="DU308" s="16" t="str">
        <f t="shared" si="586"/>
        <v/>
      </c>
      <c r="DV308" s="16" t="str">
        <f>IF(DU308="","",COUNT($DU$3:DU308))</f>
        <v/>
      </c>
      <c r="DW308" s="16" t="str">
        <f t="shared" si="587"/>
        <v/>
      </c>
      <c r="DX308" s="16" t="str">
        <f t="shared" si="588"/>
        <v/>
      </c>
      <c r="DY308" s="16" t="str">
        <f>IF(DZ308="","",COUNTIF(DZ$3:DZ308,DZ308))</f>
        <v/>
      </c>
      <c r="DZ308" s="16" t="str">
        <f t="shared" si="589"/>
        <v/>
      </c>
      <c r="EA308" s="16" t="str">
        <f t="shared" si="590"/>
        <v/>
      </c>
      <c r="EB308" s="16" t="str">
        <f t="shared" si="591"/>
        <v/>
      </c>
      <c r="EC308" s="16" t="str">
        <f t="shared" si="592"/>
        <v/>
      </c>
      <c r="ED308" s="16" t="str">
        <f t="shared" si="593"/>
        <v/>
      </c>
      <c r="EE308" s="16" t="str">
        <f t="shared" si="594"/>
        <v/>
      </c>
      <c r="EF308" s="16" t="str">
        <f t="shared" si="595"/>
        <v/>
      </c>
      <c r="EG308" s="16" t="str">
        <f t="shared" si="596"/>
        <v/>
      </c>
      <c r="EH308" s="16" t="str">
        <f t="shared" si="597"/>
        <v/>
      </c>
      <c r="EI308" s="16" t="str">
        <f t="shared" si="598"/>
        <v/>
      </c>
      <c r="EJ308" s="16" t="str">
        <f t="shared" si="599"/>
        <v/>
      </c>
      <c r="EK308" s="16" t="str">
        <f t="shared" si="600"/>
        <v/>
      </c>
      <c r="EL308" s="58" t="str">
        <f t="shared" si="601"/>
        <v/>
      </c>
      <c r="EM308" s="58" t="str">
        <f>IF(OR($DZ308="",CR308=""),IF($EL308="","",$EL308),IF(OR(CR308="なし",CR308=0),領収書!$H$1,CR308))</f>
        <v/>
      </c>
      <c r="EN308" s="58" t="str">
        <f>IF(OR($DZ308="",CS308=""),IF($EL308="","",$EL308),IF(OR(CS308="なし",CS308=0),入力!$EN$1,CS308))</f>
        <v/>
      </c>
      <c r="EO308" s="63" t="str">
        <f t="shared" si="602"/>
        <v/>
      </c>
      <c r="EP308" s="63" t="str">
        <f t="shared" si="603"/>
        <v/>
      </c>
      <c r="ER308" s="16" t="str">
        <f>IF(AND(COUNTIF($ET$3:ET308,ET308)=1,ET308&lt;&gt;""),MAX($ER$3:ER307)+1,"")</f>
        <v/>
      </c>
      <c r="ES308" s="16" t="str">
        <f>IF(価格設定!B310="","",価格設定!B310)</f>
        <v/>
      </c>
      <c r="ET308" s="16" t="str">
        <f>IF(価格設定!C310="","",価格設定!C310)</f>
        <v/>
      </c>
      <c r="EV308" s="16" t="str">
        <f t="shared" si="515"/>
        <v/>
      </c>
      <c r="EW308" s="16" t="str">
        <f t="shared" si="604"/>
        <v/>
      </c>
    </row>
    <row r="309" spans="1:153" ht="30" customHeight="1" x14ac:dyDescent="0.2">
      <c r="A309" s="225"/>
      <c r="B309" s="212"/>
      <c r="C309" s="221"/>
      <c r="D309" s="164"/>
      <c r="E309" s="165"/>
      <c r="F309" s="166"/>
      <c r="G309" s="167"/>
      <c r="H309" s="179"/>
      <c r="I309" s="306"/>
      <c r="J309" s="169"/>
      <c r="K309" s="179"/>
      <c r="L309" s="186"/>
      <c r="M309" s="186"/>
      <c r="N309" s="168"/>
      <c r="O309" s="170"/>
      <c r="P309" s="212"/>
      <c r="Q309" s="179" t="str">
        <f>IFERROR(IF(H309="","",IFERROR(INDEX(価格設定!$B$5:$B$1048576,MATCH(H309,価格設定!$B$5:$B$1048576,0),0),INDEX(価格設定!$B$5:$B$1048576,MATCH("*"&amp;H309&amp;"*",価格設定!$B$5:$B$1048576,0),0))),H309)</f>
        <v/>
      </c>
      <c r="R309" s="250" t="str">
        <f>IFERROR(IF(Q309="",IF(K309="","",K309),IF(K309="",IF(INDEX(価格設定!$C$5:$C$1048576,MATCH(Q309,価格設定!$B$5:$B$1048576,0),0)=0,"",INDEX(価格設定!$C$5:$C$1048576,MATCH(Q309,価格設定!$B$5:$B$1048576,0),0)),IF(K309="なし","",K309))),"")</f>
        <v/>
      </c>
      <c r="S309" s="308" t="str">
        <f t="shared" si="516"/>
        <v/>
      </c>
      <c r="T309" s="126" t="str">
        <f>IFERROR(IF(J309="",IF(INDEX(価格設定!$E$5:$R$1048576,MATCH($Q309,価格設定!B$5:B$1048576,0),MATCH($AW309,価格設定!E$1:X$1,1))=0,"",INDEX(価格設定!$E$5:$R$1048576,MATCH($Q309,価格設定!B$5:B$1048576,0),MATCH($AW309,価格設定!E$1:X$1,1))),J309),"")</f>
        <v/>
      </c>
      <c r="U309" s="126" t="str">
        <f t="shared" si="517"/>
        <v/>
      </c>
      <c r="V309" s="132" t="str">
        <f t="shared" si="518"/>
        <v/>
      </c>
      <c r="W309" s="127" t="str">
        <f>IFERROR(IF(OR(T309="",T309&lt;0),"",IFERROR(INDEX(価格設定!E$2:X$3,IF(AND(K309=$K$1,$K$1&lt;&gt;""),ROW(価格設定!$D$3)-1,MATCH(INDEX(価格設定!$D$5:$D$1048576,MATCH(Q309,価格設定!$B$5:$B$1048576,0),0),価格設定!$D$2:$D$3,0)),MATCH($AW309,価格設定!E$1:X$1,1)),INDEX(価格設定!E$2:X$2,0,MATCH($AW309,価格設定!E$1:X$1,1)))),"")</f>
        <v/>
      </c>
      <c r="X309" s="126" t="str">
        <f t="shared" si="509"/>
        <v/>
      </c>
      <c r="Y309" s="128" t="str">
        <f t="shared" si="519"/>
        <v/>
      </c>
      <c r="Z309" s="126" t="str">
        <f t="shared" si="520"/>
        <v/>
      </c>
      <c r="AA309" s="129" t="str">
        <f t="shared" si="521"/>
        <v/>
      </c>
      <c r="AB309" s="126" t="str">
        <f t="shared" si="522"/>
        <v/>
      </c>
      <c r="AC309" s="280" t="str">
        <f t="shared" si="523"/>
        <v/>
      </c>
      <c r="AD309" s="15"/>
      <c r="AE309" s="204" t="str">
        <f>IF(AF309="","",COUNT($AF$3:AF309))</f>
        <v/>
      </c>
      <c r="AF309" s="206" t="str">
        <f t="shared" si="524"/>
        <v/>
      </c>
      <c r="AG309" s="204" t="str">
        <f t="shared" si="525"/>
        <v/>
      </c>
      <c r="AH309" s="204" t="str">
        <f t="shared" si="526"/>
        <v/>
      </c>
      <c r="AI309" s="287"/>
      <c r="AJ309" s="15"/>
      <c r="AK309" s="138" t="str">
        <f t="shared" si="527"/>
        <v/>
      </c>
      <c r="AL309" s="131" t="str">
        <f t="shared" si="528"/>
        <v/>
      </c>
      <c r="AM309" s="131" t="str">
        <f t="shared" si="529"/>
        <v/>
      </c>
      <c r="AN309" s="313" t="str">
        <f t="shared" si="530"/>
        <v/>
      </c>
      <c r="AO309" s="316" t="str">
        <f t="shared" si="531"/>
        <v/>
      </c>
      <c r="AP309" s="18"/>
      <c r="AQ309" s="3" t="str">
        <f>IF(F309="","",MAX($AQ$3:AQ308)+1)</f>
        <v/>
      </c>
      <c r="AR309" s="3" t="str">
        <f>IF(OR(AQ309="",BB309=""),"",MAX($AR$3:AR308)+1)</f>
        <v/>
      </c>
      <c r="AS309" s="3" t="str">
        <f>IF(CQ309="","",RANK(CQ309,CQ$3:CQ$1048576,1)+COUNTIF($CQ$3:CQ309,CQ309)-1)</f>
        <v/>
      </c>
      <c r="AT309" s="21" t="str">
        <f>IF(C309="",IF(OR(AND($H309&lt;&gt;"",C309=""),AND($F308=$F309,$AZ309&lt;&gt;""),COUNTA($H$3:$H$1048576,#REF!,$F$3:$F$1048576)&gt;COUNTA($H$3:$H309,#REF!,$F$3:$F309),$AZ309&lt;&gt;""),INDEX(AT$3:AT$1048576,MATCH(MAX($AQ$3:$AQ308),$AQ$3:$AQ$1048576,0),0),""),C309)</f>
        <v/>
      </c>
      <c r="AU309" s="21" t="str">
        <f>IF(D309="",IF(OR(AND($H309&lt;&gt;"",D309=""),AND($F308=$F309,$AZ309&lt;&gt;""),COUNTA($H$3:$H$1048576,#REF!,$F$3:$F$1048576)&gt;COUNTA($H$3:$H309,#REF!,$F$3:$F309),$AZ309&lt;&gt;""),INDEX(AU$3:AU$1048576,MATCH(MAX($AQ$3:$AQ308),$AQ$3:$AQ$1048576,0),0),""),D309)</f>
        <v/>
      </c>
      <c r="AV309" s="21" t="str">
        <f>IF(E309="",IF(OR(AND($H309&lt;&gt;"",E309=""),AND($F308=$F309,$AZ309&lt;&gt;""),COUNTA($H$3:$H$1048576,#REF!,$F$3:$F$1048576)&gt;COUNTA($H$3:$H309,#REF!,$F$3:$F309),$AZ309&lt;&gt;""),INDEX(AV$3:AV$1048576,MATCH(MAX($AQ$3:$AQ308),$AQ$3:$AQ$1048576,0),0),""),E309)</f>
        <v/>
      </c>
      <c r="AW309" s="24" t="str">
        <f t="shared" si="532"/>
        <v/>
      </c>
      <c r="AX309" s="13" t="str">
        <f t="shared" si="533"/>
        <v/>
      </c>
      <c r="AY309" s="4" t="str">
        <f t="shared" si="534"/>
        <v/>
      </c>
      <c r="AZ309" s="4" t="str">
        <f>IF(AX309="",IF(OR(AND(H309&lt;&gt;"",F309=""),COUNTA($H$3:$H$1048576)&gt;COUNTA($H$3:$H309)),INDEX(AX$3:AX309,MATCH(MAX($AQ$3:AQ309),AQ$3:AQ309,0),0),""),AX309)</f>
        <v/>
      </c>
      <c r="BA309" s="4" t="str">
        <f>IF(AY309="",IF(AND(H309&lt;&gt;"",F309=""),INDEX(AY$3:AY309,MATCH(MAX($AQ$3:AQ309),AQ$3:AQ309,0),0),""),AY309)</f>
        <v/>
      </c>
      <c r="BB309" s="82" t="str">
        <f>IF(BC309="","",RANK(BC309,BC$3:BC$1048576,1)+COUNTIF($BC$3:BC309,BC309)-1)</f>
        <v/>
      </c>
      <c r="BC309" s="139" t="str">
        <f t="shared" si="535"/>
        <v/>
      </c>
      <c r="BD309" s="46" t="str">
        <f t="shared" si="536"/>
        <v/>
      </c>
      <c r="BE309" s="46" t="str">
        <f t="shared" si="537"/>
        <v/>
      </c>
      <c r="BF309" s="46" t="str">
        <f t="shared" si="538"/>
        <v/>
      </c>
      <c r="BG309" s="4" t="str">
        <f t="shared" si="539"/>
        <v/>
      </c>
      <c r="BH309" s="180" t="str">
        <f t="shared" si="540"/>
        <v/>
      </c>
      <c r="BI309" s="16" t="str">
        <f t="shared" si="541"/>
        <v/>
      </c>
      <c r="BJ309" s="52" t="str">
        <f>IF(BI309="","",IF(W309="","",IF(AND(K309=$K$1,$K$1&lt;&gt;""),$BT$2,IFERROR(IF(INDEX(価格設定!$D$5:$D$1048576,MATCH(Q309,価格設定!$B$5:$B$1048576,0),0)=価格設定!$D$3,$BT$2,$BS$2),$BS$2))))</f>
        <v/>
      </c>
      <c r="BK309" s="16" t="str">
        <f>IF(BI309="","",IF(COUNTIF($BI$3:BI309,BI309)=1,1,IF(AND(BI308=BI309,BH309=""),BK308,COUNTIF($BH$3:BH309,BH309))))</f>
        <v/>
      </c>
      <c r="BL309" s="52" t="str">
        <f t="shared" si="542"/>
        <v/>
      </c>
      <c r="BM309" s="52" t="str">
        <f t="shared" si="543"/>
        <v/>
      </c>
      <c r="BN309" s="119" t="str">
        <f t="shared" si="544"/>
        <v/>
      </c>
      <c r="BO309" s="119" t="str">
        <f t="shared" si="545"/>
        <v/>
      </c>
      <c r="BP309" s="17" t="str">
        <f t="shared" si="546"/>
        <v/>
      </c>
      <c r="BQ309" s="17" t="str">
        <f t="shared" si="547"/>
        <v/>
      </c>
      <c r="BR309" s="17" t="str">
        <f>IF(OR(BP309="",COUNTIF($BO$3:BO309,BO309)&lt;&gt;1),"",SUMIF(BO$3:BO$1048576,BO309,BP$3:BP$1048576))</f>
        <v/>
      </c>
      <c r="BS309" s="17" t="str">
        <f t="shared" si="548"/>
        <v/>
      </c>
      <c r="BT309" s="17" t="str">
        <f t="shared" si="549"/>
        <v/>
      </c>
      <c r="BU309" s="17" t="str">
        <f t="shared" si="550"/>
        <v/>
      </c>
      <c r="BV309" s="24" t="str">
        <f t="shared" si="551"/>
        <v/>
      </c>
      <c r="BW309" s="24" t="str">
        <f t="shared" si="552"/>
        <v/>
      </c>
      <c r="BX309" s="24" t="str">
        <f t="shared" si="553"/>
        <v/>
      </c>
      <c r="BY309" s="26" t="str">
        <f t="shared" si="554"/>
        <v/>
      </c>
      <c r="BZ309" s="26" t="str">
        <f t="shared" si="555"/>
        <v/>
      </c>
      <c r="CA309" s="26" t="str">
        <f t="shared" si="556"/>
        <v/>
      </c>
      <c r="CB309" s="66" t="str">
        <f t="shared" si="557"/>
        <v/>
      </c>
      <c r="CC309" s="65" t="str">
        <f t="shared" si="558"/>
        <v/>
      </c>
      <c r="CD309" s="26" t="str">
        <f t="shared" si="559"/>
        <v/>
      </c>
      <c r="CE309" s="26" t="str">
        <f t="shared" si="560"/>
        <v/>
      </c>
      <c r="CF309" s="193" t="str">
        <f t="shared" si="561"/>
        <v/>
      </c>
      <c r="CG309" s="193" t="str">
        <f t="shared" si="562"/>
        <v/>
      </c>
      <c r="CH309" s="26" t="str">
        <f t="shared" si="563"/>
        <v/>
      </c>
      <c r="CI309" s="26" t="str">
        <f t="shared" si="564"/>
        <v/>
      </c>
      <c r="CJ309" s="65" t="str">
        <f t="shared" si="565"/>
        <v/>
      </c>
      <c r="CK309" s="65" t="str">
        <f t="shared" si="566"/>
        <v/>
      </c>
      <c r="CL309" s="64" t="str">
        <f t="shared" si="567"/>
        <v/>
      </c>
      <c r="CM309" s="64" t="str">
        <f t="shared" si="568"/>
        <v/>
      </c>
      <c r="CN309" s="65" t="str">
        <f t="shared" si="569"/>
        <v/>
      </c>
      <c r="CP309" s="63" t="str">
        <f>IF(BH309="","",MAX($CP$3:CP308)+1)</f>
        <v/>
      </c>
      <c r="CQ309" s="24" t="str">
        <f t="shared" si="570"/>
        <v/>
      </c>
      <c r="CR309" s="24" t="str">
        <f t="shared" si="571"/>
        <v/>
      </c>
      <c r="CS309" s="24" t="str">
        <f t="shared" si="572"/>
        <v/>
      </c>
      <c r="CT309" s="58" t="str">
        <f>IF(BO309="","",COUNTIF($BO$3:BO309,BO309)&amp;"@"&amp;BO309)</f>
        <v/>
      </c>
      <c r="CU309" s="16" t="str">
        <f t="shared" si="510"/>
        <v/>
      </c>
      <c r="CV309" s="63" t="str">
        <f t="shared" si="573"/>
        <v/>
      </c>
      <c r="CW309" s="16" t="str">
        <f t="shared" si="574"/>
        <v/>
      </c>
      <c r="CX309" s="16" t="str">
        <f t="shared" si="575"/>
        <v/>
      </c>
      <c r="CY309" s="16" t="str">
        <f t="shared" si="576"/>
        <v/>
      </c>
      <c r="CZ309" s="85" t="str">
        <f t="shared" si="577"/>
        <v/>
      </c>
      <c r="DA309" s="16" t="str">
        <f t="shared" si="578"/>
        <v/>
      </c>
      <c r="DB309" s="16" t="str">
        <f t="shared" si="579"/>
        <v/>
      </c>
      <c r="DC309" s="28" t="str">
        <f>IF(CP309="","",$DC$1&amp;(INDEX(価格設定!D$1:XFD$3,ROW(価格設定!$D$3),MATCH($AW309,価格設定!D$1:XFD$1,1))*100)&amp;"%")</f>
        <v/>
      </c>
      <c r="DD309" s="28" t="str">
        <f>IF(CP309="","",$DD$1&amp;(INDEX(価格設定!D$1:XFD$3,ROW(価格設定!$D$2),MATCH($AW309,価格設定!D$1:XFD$1,1))*100)&amp;"%")</f>
        <v/>
      </c>
      <c r="DE309" s="29" t="str">
        <f t="shared" si="580"/>
        <v/>
      </c>
      <c r="DG309" s="58" t="str">
        <f t="shared" si="581"/>
        <v/>
      </c>
      <c r="DH309" s="58" t="str">
        <f t="shared" si="582"/>
        <v/>
      </c>
      <c r="DI309" s="58" t="str">
        <f t="shared" si="583"/>
        <v/>
      </c>
      <c r="DJ309" s="85" t="str">
        <f t="shared" si="584"/>
        <v/>
      </c>
      <c r="DL309" s="58" t="str">
        <f>IF(COUNTIF(DG$3:DG$1048576,DG309)=COUNTIF($DG$3:$DG309,DG309),DG309,"")</f>
        <v/>
      </c>
      <c r="DM309" s="85" t="str">
        <f t="shared" si="585"/>
        <v/>
      </c>
      <c r="DN309" s="85" t="str">
        <f t="shared" si="511"/>
        <v/>
      </c>
      <c r="DO309" s="85" t="str">
        <f t="shared" si="511"/>
        <v/>
      </c>
      <c r="DP309" s="303"/>
      <c r="DQ309" s="17" t="str">
        <f t="shared" si="512"/>
        <v/>
      </c>
      <c r="DR309" s="17" t="str">
        <f t="shared" si="513"/>
        <v/>
      </c>
      <c r="DS309" s="17" t="str">
        <f t="shared" si="514"/>
        <v/>
      </c>
      <c r="DU309" s="16" t="str">
        <f t="shared" si="586"/>
        <v/>
      </c>
      <c r="DV309" s="16" t="str">
        <f>IF(DU309="","",COUNT($DU$3:DU309))</f>
        <v/>
      </c>
      <c r="DW309" s="16" t="str">
        <f t="shared" si="587"/>
        <v/>
      </c>
      <c r="DX309" s="16" t="str">
        <f t="shared" si="588"/>
        <v/>
      </c>
      <c r="DY309" s="16" t="str">
        <f>IF(DZ309="","",COUNTIF(DZ$3:DZ309,DZ309))</f>
        <v/>
      </c>
      <c r="DZ309" s="16" t="str">
        <f t="shared" si="589"/>
        <v/>
      </c>
      <c r="EA309" s="16" t="str">
        <f t="shared" si="590"/>
        <v/>
      </c>
      <c r="EB309" s="16" t="str">
        <f t="shared" si="591"/>
        <v/>
      </c>
      <c r="EC309" s="16" t="str">
        <f t="shared" si="592"/>
        <v/>
      </c>
      <c r="ED309" s="16" t="str">
        <f t="shared" si="593"/>
        <v/>
      </c>
      <c r="EE309" s="16" t="str">
        <f t="shared" si="594"/>
        <v/>
      </c>
      <c r="EF309" s="16" t="str">
        <f t="shared" si="595"/>
        <v/>
      </c>
      <c r="EG309" s="16" t="str">
        <f t="shared" si="596"/>
        <v/>
      </c>
      <c r="EH309" s="16" t="str">
        <f t="shared" si="597"/>
        <v/>
      </c>
      <c r="EI309" s="16" t="str">
        <f t="shared" si="598"/>
        <v/>
      </c>
      <c r="EJ309" s="16" t="str">
        <f t="shared" si="599"/>
        <v/>
      </c>
      <c r="EK309" s="16" t="str">
        <f t="shared" si="600"/>
        <v/>
      </c>
      <c r="EL309" s="58" t="str">
        <f t="shared" si="601"/>
        <v/>
      </c>
      <c r="EM309" s="58" t="str">
        <f>IF(OR($DZ309="",CR309=""),IF($EL309="","",$EL309),IF(OR(CR309="なし",CR309=0),領収書!$H$1,CR309))</f>
        <v/>
      </c>
      <c r="EN309" s="58" t="str">
        <f>IF(OR($DZ309="",CS309=""),IF($EL309="","",$EL309),IF(OR(CS309="なし",CS309=0),入力!$EN$1,CS309))</f>
        <v/>
      </c>
      <c r="EO309" s="63" t="str">
        <f t="shared" si="602"/>
        <v/>
      </c>
      <c r="EP309" s="63" t="str">
        <f t="shared" si="603"/>
        <v/>
      </c>
      <c r="ER309" s="16" t="str">
        <f>IF(AND(COUNTIF($ET$3:ET309,ET309)=1,ET309&lt;&gt;""),MAX($ER$3:ER308)+1,"")</f>
        <v/>
      </c>
      <c r="ES309" s="16" t="str">
        <f>IF(価格設定!B311="","",価格設定!B311)</f>
        <v/>
      </c>
      <c r="ET309" s="16" t="str">
        <f>IF(価格設定!C311="","",価格設定!C311)</f>
        <v/>
      </c>
      <c r="EV309" s="16" t="str">
        <f t="shared" si="515"/>
        <v/>
      </c>
      <c r="EW309" s="16" t="str">
        <f t="shared" si="604"/>
        <v/>
      </c>
    </row>
    <row r="310" spans="1:153" ht="30" customHeight="1" x14ac:dyDescent="0.2">
      <c r="A310" s="225"/>
      <c r="B310" s="212"/>
      <c r="C310" s="221"/>
      <c r="D310" s="164"/>
      <c r="E310" s="165"/>
      <c r="F310" s="166"/>
      <c r="G310" s="167"/>
      <c r="H310" s="179"/>
      <c r="I310" s="306"/>
      <c r="J310" s="169"/>
      <c r="K310" s="179"/>
      <c r="L310" s="186"/>
      <c r="M310" s="186"/>
      <c r="N310" s="168"/>
      <c r="O310" s="170"/>
      <c r="P310" s="212"/>
      <c r="Q310" s="179" t="str">
        <f>IFERROR(IF(H310="","",IFERROR(INDEX(価格設定!$B$5:$B$1048576,MATCH(H310,価格設定!$B$5:$B$1048576,0),0),INDEX(価格設定!$B$5:$B$1048576,MATCH("*"&amp;H310&amp;"*",価格設定!$B$5:$B$1048576,0),0))),H310)</f>
        <v/>
      </c>
      <c r="R310" s="250" t="str">
        <f>IFERROR(IF(Q310="",IF(K310="","",K310),IF(K310="",IF(INDEX(価格設定!$C$5:$C$1048576,MATCH(Q310,価格設定!$B$5:$B$1048576,0),0)=0,"",INDEX(価格設定!$C$5:$C$1048576,MATCH(Q310,価格設定!$B$5:$B$1048576,0),0)),IF(K310="なし","",K310))),"")</f>
        <v/>
      </c>
      <c r="S310" s="308" t="str">
        <f t="shared" si="516"/>
        <v/>
      </c>
      <c r="T310" s="126" t="str">
        <f>IFERROR(IF(J310="",IF(INDEX(価格設定!$E$5:$R$1048576,MATCH($Q310,価格設定!B$5:B$1048576,0),MATCH($AW310,価格設定!E$1:X$1,1))=0,"",INDEX(価格設定!$E$5:$R$1048576,MATCH($Q310,価格設定!B$5:B$1048576,0),MATCH($AW310,価格設定!E$1:X$1,1))),J310),"")</f>
        <v/>
      </c>
      <c r="U310" s="126" t="str">
        <f t="shared" si="517"/>
        <v/>
      </c>
      <c r="V310" s="132" t="str">
        <f t="shared" si="518"/>
        <v/>
      </c>
      <c r="W310" s="127" t="str">
        <f>IFERROR(IF(OR(T310="",T310&lt;0),"",IFERROR(INDEX(価格設定!E$2:X$3,IF(AND(K310=$K$1,$K$1&lt;&gt;""),ROW(価格設定!$D$3)-1,MATCH(INDEX(価格設定!$D$5:$D$1048576,MATCH(Q310,価格設定!$B$5:$B$1048576,0),0),価格設定!$D$2:$D$3,0)),MATCH($AW310,価格設定!E$1:X$1,1)),INDEX(価格設定!E$2:X$2,0,MATCH($AW310,価格設定!E$1:X$1,1)))),"")</f>
        <v/>
      </c>
      <c r="X310" s="126" t="str">
        <f t="shared" si="509"/>
        <v/>
      </c>
      <c r="Y310" s="128" t="str">
        <f t="shared" si="519"/>
        <v/>
      </c>
      <c r="Z310" s="126" t="str">
        <f t="shared" si="520"/>
        <v/>
      </c>
      <c r="AA310" s="129" t="str">
        <f t="shared" si="521"/>
        <v/>
      </c>
      <c r="AB310" s="126" t="str">
        <f t="shared" si="522"/>
        <v/>
      </c>
      <c r="AC310" s="280" t="str">
        <f t="shared" si="523"/>
        <v/>
      </c>
      <c r="AD310" s="15"/>
      <c r="AE310" s="204" t="str">
        <f>IF(AF310="","",COUNT($AF$3:AF310))</f>
        <v/>
      </c>
      <c r="AF310" s="206" t="str">
        <f t="shared" si="524"/>
        <v/>
      </c>
      <c r="AG310" s="204" t="str">
        <f t="shared" si="525"/>
        <v/>
      </c>
      <c r="AH310" s="204" t="str">
        <f t="shared" si="526"/>
        <v/>
      </c>
      <c r="AI310" s="287"/>
      <c r="AJ310" s="15"/>
      <c r="AK310" s="138" t="str">
        <f t="shared" si="527"/>
        <v/>
      </c>
      <c r="AL310" s="131" t="str">
        <f t="shared" si="528"/>
        <v/>
      </c>
      <c r="AM310" s="131" t="str">
        <f t="shared" si="529"/>
        <v/>
      </c>
      <c r="AN310" s="313" t="str">
        <f t="shared" si="530"/>
        <v/>
      </c>
      <c r="AO310" s="316" t="str">
        <f t="shared" si="531"/>
        <v/>
      </c>
      <c r="AP310" s="18"/>
      <c r="AQ310" s="3" t="str">
        <f>IF(F310="","",MAX($AQ$3:AQ309)+1)</f>
        <v/>
      </c>
      <c r="AR310" s="3" t="str">
        <f>IF(OR(AQ310="",BB310=""),"",MAX($AR$3:AR309)+1)</f>
        <v/>
      </c>
      <c r="AS310" s="3" t="str">
        <f>IF(CQ310="","",RANK(CQ310,CQ$3:CQ$1048576,1)+COUNTIF($CQ$3:CQ310,CQ310)-1)</f>
        <v/>
      </c>
      <c r="AT310" s="21" t="str">
        <f>IF(C310="",IF(OR(AND($H310&lt;&gt;"",C310=""),AND($F309=$F310,$AZ310&lt;&gt;""),COUNTA($H$3:$H$1048576,#REF!,$F$3:$F$1048576)&gt;COUNTA($H$3:$H310,#REF!,$F$3:$F310),$AZ310&lt;&gt;""),INDEX(AT$3:AT$1048576,MATCH(MAX($AQ$3:$AQ309),$AQ$3:$AQ$1048576,0),0),""),C310)</f>
        <v/>
      </c>
      <c r="AU310" s="21" t="str">
        <f>IF(D310="",IF(OR(AND($H310&lt;&gt;"",D310=""),AND($F309=$F310,$AZ310&lt;&gt;""),COUNTA($H$3:$H$1048576,#REF!,$F$3:$F$1048576)&gt;COUNTA($H$3:$H310,#REF!,$F$3:$F310),$AZ310&lt;&gt;""),INDEX(AU$3:AU$1048576,MATCH(MAX($AQ$3:$AQ309),$AQ$3:$AQ$1048576,0),0),""),D310)</f>
        <v/>
      </c>
      <c r="AV310" s="21" t="str">
        <f>IF(E310="",IF(OR(AND($H310&lt;&gt;"",E310=""),AND($F309=$F310,$AZ310&lt;&gt;""),COUNTA($H$3:$H$1048576,#REF!,$F$3:$F$1048576)&gt;COUNTA($H$3:$H310,#REF!,$F$3:$F310),$AZ310&lt;&gt;""),INDEX(AV$3:AV$1048576,MATCH(MAX($AQ$3:$AQ309),$AQ$3:$AQ$1048576,0),0),""),E310)</f>
        <v/>
      </c>
      <c r="AW310" s="24" t="str">
        <f t="shared" si="532"/>
        <v/>
      </c>
      <c r="AX310" s="13" t="str">
        <f t="shared" si="533"/>
        <v/>
      </c>
      <c r="AY310" s="4" t="str">
        <f t="shared" si="534"/>
        <v/>
      </c>
      <c r="AZ310" s="4" t="str">
        <f>IF(AX310="",IF(OR(AND(H310&lt;&gt;"",F310=""),COUNTA($H$3:$H$1048576)&gt;COUNTA($H$3:$H310)),INDEX(AX$3:AX310,MATCH(MAX($AQ$3:AQ310),AQ$3:AQ310,0),0),""),AX310)</f>
        <v/>
      </c>
      <c r="BA310" s="4" t="str">
        <f>IF(AY310="",IF(AND(H310&lt;&gt;"",F310=""),INDEX(AY$3:AY310,MATCH(MAX($AQ$3:AQ310),AQ$3:AQ310,0),0),""),AY310)</f>
        <v/>
      </c>
      <c r="BB310" s="82" t="str">
        <f>IF(BC310="","",RANK(BC310,BC$3:BC$1048576,1)+COUNTIF($BC$3:BC310,BC310)-1)</f>
        <v/>
      </c>
      <c r="BC310" s="139" t="str">
        <f t="shared" si="535"/>
        <v/>
      </c>
      <c r="BD310" s="46" t="str">
        <f t="shared" si="536"/>
        <v/>
      </c>
      <c r="BE310" s="46" t="str">
        <f t="shared" si="537"/>
        <v/>
      </c>
      <c r="BF310" s="46" t="str">
        <f t="shared" si="538"/>
        <v/>
      </c>
      <c r="BG310" s="4" t="str">
        <f t="shared" si="539"/>
        <v/>
      </c>
      <c r="BH310" s="180" t="str">
        <f t="shared" si="540"/>
        <v/>
      </c>
      <c r="BI310" s="16" t="str">
        <f t="shared" si="541"/>
        <v/>
      </c>
      <c r="BJ310" s="52" t="str">
        <f>IF(BI310="","",IF(W310="","",IF(AND(K310=$K$1,$K$1&lt;&gt;""),$BT$2,IFERROR(IF(INDEX(価格設定!$D$5:$D$1048576,MATCH(Q310,価格設定!$B$5:$B$1048576,0),0)=価格設定!$D$3,$BT$2,$BS$2),$BS$2))))</f>
        <v/>
      </c>
      <c r="BK310" s="16" t="str">
        <f>IF(BI310="","",IF(COUNTIF($BI$3:BI310,BI310)=1,1,IF(AND(BI309=BI310,BH310=""),BK309,COUNTIF($BH$3:BH310,BH310))))</f>
        <v/>
      </c>
      <c r="BL310" s="52" t="str">
        <f t="shared" si="542"/>
        <v/>
      </c>
      <c r="BM310" s="52" t="str">
        <f t="shared" si="543"/>
        <v/>
      </c>
      <c r="BN310" s="119" t="str">
        <f t="shared" si="544"/>
        <v/>
      </c>
      <c r="BO310" s="119" t="str">
        <f t="shared" si="545"/>
        <v/>
      </c>
      <c r="BP310" s="17" t="str">
        <f t="shared" si="546"/>
        <v/>
      </c>
      <c r="BQ310" s="17" t="str">
        <f t="shared" si="547"/>
        <v/>
      </c>
      <c r="BR310" s="17" t="str">
        <f>IF(OR(BP310="",COUNTIF($BO$3:BO310,BO310)&lt;&gt;1),"",SUMIF(BO$3:BO$1048576,BO310,BP$3:BP$1048576))</f>
        <v/>
      </c>
      <c r="BS310" s="17" t="str">
        <f t="shared" si="548"/>
        <v/>
      </c>
      <c r="BT310" s="17" t="str">
        <f t="shared" si="549"/>
        <v/>
      </c>
      <c r="BU310" s="17" t="str">
        <f t="shared" si="550"/>
        <v/>
      </c>
      <c r="BV310" s="24" t="str">
        <f t="shared" si="551"/>
        <v/>
      </c>
      <c r="BW310" s="24" t="str">
        <f t="shared" si="552"/>
        <v/>
      </c>
      <c r="BX310" s="24" t="str">
        <f t="shared" si="553"/>
        <v/>
      </c>
      <c r="BY310" s="26" t="str">
        <f t="shared" si="554"/>
        <v/>
      </c>
      <c r="BZ310" s="26" t="str">
        <f t="shared" si="555"/>
        <v/>
      </c>
      <c r="CA310" s="26" t="str">
        <f t="shared" si="556"/>
        <v/>
      </c>
      <c r="CB310" s="66" t="str">
        <f t="shared" si="557"/>
        <v/>
      </c>
      <c r="CC310" s="65" t="str">
        <f t="shared" si="558"/>
        <v/>
      </c>
      <c r="CD310" s="26" t="str">
        <f t="shared" si="559"/>
        <v/>
      </c>
      <c r="CE310" s="26" t="str">
        <f t="shared" si="560"/>
        <v/>
      </c>
      <c r="CF310" s="193" t="str">
        <f t="shared" si="561"/>
        <v/>
      </c>
      <c r="CG310" s="193" t="str">
        <f t="shared" si="562"/>
        <v/>
      </c>
      <c r="CH310" s="26" t="str">
        <f t="shared" si="563"/>
        <v/>
      </c>
      <c r="CI310" s="26" t="str">
        <f t="shared" si="564"/>
        <v/>
      </c>
      <c r="CJ310" s="65" t="str">
        <f t="shared" si="565"/>
        <v/>
      </c>
      <c r="CK310" s="65" t="str">
        <f t="shared" si="566"/>
        <v/>
      </c>
      <c r="CL310" s="64" t="str">
        <f t="shared" si="567"/>
        <v/>
      </c>
      <c r="CM310" s="64" t="str">
        <f t="shared" si="568"/>
        <v/>
      </c>
      <c r="CN310" s="65" t="str">
        <f t="shared" si="569"/>
        <v/>
      </c>
      <c r="CP310" s="63" t="str">
        <f>IF(BH310="","",MAX($CP$3:CP309)+1)</f>
        <v/>
      </c>
      <c r="CQ310" s="24" t="str">
        <f t="shared" si="570"/>
        <v/>
      </c>
      <c r="CR310" s="24" t="str">
        <f t="shared" si="571"/>
        <v/>
      </c>
      <c r="CS310" s="24" t="str">
        <f t="shared" si="572"/>
        <v/>
      </c>
      <c r="CT310" s="58" t="str">
        <f>IF(BO310="","",COUNTIF($BO$3:BO310,BO310)&amp;"@"&amp;BO310)</f>
        <v/>
      </c>
      <c r="CU310" s="16" t="str">
        <f t="shared" si="510"/>
        <v/>
      </c>
      <c r="CV310" s="63" t="str">
        <f t="shared" si="573"/>
        <v/>
      </c>
      <c r="CW310" s="16" t="str">
        <f t="shared" si="574"/>
        <v/>
      </c>
      <c r="CX310" s="16" t="str">
        <f t="shared" si="575"/>
        <v/>
      </c>
      <c r="CY310" s="16" t="str">
        <f t="shared" si="576"/>
        <v/>
      </c>
      <c r="CZ310" s="85" t="str">
        <f t="shared" si="577"/>
        <v/>
      </c>
      <c r="DA310" s="16" t="str">
        <f t="shared" si="578"/>
        <v/>
      </c>
      <c r="DB310" s="16" t="str">
        <f t="shared" si="579"/>
        <v/>
      </c>
      <c r="DC310" s="28" t="str">
        <f>IF(CP310="","",$DC$1&amp;(INDEX(価格設定!D$1:XFD$3,ROW(価格設定!$D$3),MATCH($AW310,価格設定!D$1:XFD$1,1))*100)&amp;"%")</f>
        <v/>
      </c>
      <c r="DD310" s="28" t="str">
        <f>IF(CP310="","",$DD$1&amp;(INDEX(価格設定!D$1:XFD$3,ROW(価格設定!$D$2),MATCH($AW310,価格設定!D$1:XFD$1,1))*100)&amp;"%")</f>
        <v/>
      </c>
      <c r="DE310" s="29" t="str">
        <f t="shared" si="580"/>
        <v/>
      </c>
      <c r="DG310" s="58" t="str">
        <f t="shared" si="581"/>
        <v/>
      </c>
      <c r="DH310" s="58" t="str">
        <f t="shared" si="582"/>
        <v/>
      </c>
      <c r="DI310" s="58" t="str">
        <f t="shared" si="583"/>
        <v/>
      </c>
      <c r="DJ310" s="85" t="str">
        <f t="shared" si="584"/>
        <v/>
      </c>
      <c r="DL310" s="58" t="str">
        <f>IF(COUNTIF(DG$3:DG$1048576,DG310)=COUNTIF($DG$3:$DG310,DG310),DG310,"")</f>
        <v/>
      </c>
      <c r="DM310" s="85" t="str">
        <f t="shared" si="585"/>
        <v/>
      </c>
      <c r="DN310" s="85" t="str">
        <f t="shared" si="511"/>
        <v/>
      </c>
      <c r="DO310" s="85" t="str">
        <f t="shared" si="511"/>
        <v/>
      </c>
      <c r="DP310" s="303"/>
      <c r="DQ310" s="17" t="str">
        <f t="shared" si="512"/>
        <v/>
      </c>
      <c r="DR310" s="17" t="str">
        <f t="shared" si="513"/>
        <v/>
      </c>
      <c r="DS310" s="17" t="str">
        <f t="shared" si="514"/>
        <v/>
      </c>
      <c r="DU310" s="16" t="str">
        <f t="shared" si="586"/>
        <v/>
      </c>
      <c r="DV310" s="16" t="str">
        <f>IF(DU310="","",COUNT($DU$3:DU310))</f>
        <v/>
      </c>
      <c r="DW310" s="16" t="str">
        <f t="shared" si="587"/>
        <v/>
      </c>
      <c r="DX310" s="16" t="str">
        <f t="shared" si="588"/>
        <v/>
      </c>
      <c r="DY310" s="16" t="str">
        <f>IF(DZ310="","",COUNTIF(DZ$3:DZ310,DZ310))</f>
        <v/>
      </c>
      <c r="DZ310" s="16" t="str">
        <f t="shared" si="589"/>
        <v/>
      </c>
      <c r="EA310" s="16" t="str">
        <f t="shared" si="590"/>
        <v/>
      </c>
      <c r="EB310" s="16" t="str">
        <f t="shared" si="591"/>
        <v/>
      </c>
      <c r="EC310" s="16" t="str">
        <f t="shared" si="592"/>
        <v/>
      </c>
      <c r="ED310" s="16" t="str">
        <f t="shared" si="593"/>
        <v/>
      </c>
      <c r="EE310" s="16" t="str">
        <f t="shared" si="594"/>
        <v/>
      </c>
      <c r="EF310" s="16" t="str">
        <f t="shared" si="595"/>
        <v/>
      </c>
      <c r="EG310" s="16" t="str">
        <f t="shared" si="596"/>
        <v/>
      </c>
      <c r="EH310" s="16" t="str">
        <f t="shared" si="597"/>
        <v/>
      </c>
      <c r="EI310" s="16" t="str">
        <f t="shared" si="598"/>
        <v/>
      </c>
      <c r="EJ310" s="16" t="str">
        <f t="shared" si="599"/>
        <v/>
      </c>
      <c r="EK310" s="16" t="str">
        <f t="shared" si="600"/>
        <v/>
      </c>
      <c r="EL310" s="58" t="str">
        <f t="shared" si="601"/>
        <v/>
      </c>
      <c r="EM310" s="58" t="str">
        <f>IF(OR($DZ310="",CR310=""),IF($EL310="","",$EL310),IF(OR(CR310="なし",CR310=0),領収書!$H$1,CR310))</f>
        <v/>
      </c>
      <c r="EN310" s="58" t="str">
        <f>IF(OR($DZ310="",CS310=""),IF($EL310="","",$EL310),IF(OR(CS310="なし",CS310=0),入力!$EN$1,CS310))</f>
        <v/>
      </c>
      <c r="EO310" s="63" t="str">
        <f t="shared" si="602"/>
        <v/>
      </c>
      <c r="EP310" s="63" t="str">
        <f t="shared" si="603"/>
        <v/>
      </c>
      <c r="ER310" s="16" t="str">
        <f>IF(AND(COUNTIF($ET$3:ET310,ET310)=1,ET310&lt;&gt;""),MAX($ER$3:ER309)+1,"")</f>
        <v/>
      </c>
      <c r="ES310" s="16" t="str">
        <f>IF(価格設定!B312="","",価格設定!B312)</f>
        <v/>
      </c>
      <c r="ET310" s="16" t="str">
        <f>IF(価格設定!C312="","",価格設定!C312)</f>
        <v/>
      </c>
      <c r="EV310" s="16" t="str">
        <f t="shared" si="515"/>
        <v/>
      </c>
      <c r="EW310" s="16" t="str">
        <f t="shared" si="604"/>
        <v/>
      </c>
    </row>
    <row r="311" spans="1:153" ht="30" customHeight="1" x14ac:dyDescent="0.2">
      <c r="A311" s="225"/>
      <c r="B311" s="212"/>
      <c r="C311" s="221"/>
      <c r="D311" s="164"/>
      <c r="E311" s="165"/>
      <c r="F311" s="166"/>
      <c r="G311" s="167"/>
      <c r="H311" s="179"/>
      <c r="I311" s="306"/>
      <c r="J311" s="169"/>
      <c r="K311" s="179"/>
      <c r="L311" s="186"/>
      <c r="M311" s="186"/>
      <c r="N311" s="168"/>
      <c r="O311" s="170"/>
      <c r="P311" s="212"/>
      <c r="Q311" s="179" t="str">
        <f>IFERROR(IF(H311="","",IFERROR(INDEX(価格設定!$B$5:$B$1048576,MATCH(H311,価格設定!$B$5:$B$1048576,0),0),INDEX(価格設定!$B$5:$B$1048576,MATCH("*"&amp;H311&amp;"*",価格設定!$B$5:$B$1048576,0),0))),H311)</f>
        <v/>
      </c>
      <c r="R311" s="250" t="str">
        <f>IFERROR(IF(Q311="",IF(K311="","",K311),IF(K311="",IF(INDEX(価格設定!$C$5:$C$1048576,MATCH(Q311,価格設定!$B$5:$B$1048576,0),0)=0,"",INDEX(価格設定!$C$5:$C$1048576,MATCH(Q311,価格設定!$B$5:$B$1048576,0),0)),IF(K311="なし","",K311))),"")</f>
        <v/>
      </c>
      <c r="S311" s="308" t="str">
        <f t="shared" si="516"/>
        <v/>
      </c>
      <c r="T311" s="126" t="str">
        <f>IFERROR(IF(J311="",IF(INDEX(価格設定!$E$5:$R$1048576,MATCH($Q311,価格設定!B$5:B$1048576,0),MATCH($AW311,価格設定!E$1:X$1,1))=0,"",INDEX(価格設定!$E$5:$R$1048576,MATCH($Q311,価格設定!B$5:B$1048576,0),MATCH($AW311,価格設定!E$1:X$1,1))),J311),"")</f>
        <v/>
      </c>
      <c r="U311" s="126" t="str">
        <f t="shared" si="517"/>
        <v/>
      </c>
      <c r="V311" s="132" t="str">
        <f t="shared" si="518"/>
        <v/>
      </c>
      <c r="W311" s="127" t="str">
        <f>IFERROR(IF(OR(T311="",T311&lt;0),"",IFERROR(INDEX(価格設定!E$2:X$3,IF(AND(K311=$K$1,$K$1&lt;&gt;""),ROW(価格設定!$D$3)-1,MATCH(INDEX(価格設定!$D$5:$D$1048576,MATCH(Q311,価格設定!$B$5:$B$1048576,0),0),価格設定!$D$2:$D$3,0)),MATCH($AW311,価格設定!E$1:X$1,1)),INDEX(価格設定!E$2:X$2,0,MATCH($AW311,価格設定!E$1:X$1,1)))),"")</f>
        <v/>
      </c>
      <c r="X311" s="126" t="str">
        <f t="shared" si="509"/>
        <v/>
      </c>
      <c r="Y311" s="128" t="str">
        <f t="shared" si="519"/>
        <v/>
      </c>
      <c r="Z311" s="126" t="str">
        <f t="shared" si="520"/>
        <v/>
      </c>
      <c r="AA311" s="129" t="str">
        <f t="shared" si="521"/>
        <v/>
      </c>
      <c r="AB311" s="126" t="str">
        <f t="shared" si="522"/>
        <v/>
      </c>
      <c r="AC311" s="280" t="str">
        <f t="shared" si="523"/>
        <v/>
      </c>
      <c r="AD311" s="15"/>
      <c r="AE311" s="204" t="str">
        <f>IF(AF311="","",COUNT($AF$3:AF311))</f>
        <v/>
      </c>
      <c r="AF311" s="206" t="str">
        <f t="shared" si="524"/>
        <v/>
      </c>
      <c r="AG311" s="204" t="str">
        <f t="shared" si="525"/>
        <v/>
      </c>
      <c r="AH311" s="204" t="str">
        <f t="shared" si="526"/>
        <v/>
      </c>
      <c r="AI311" s="287"/>
      <c r="AJ311" s="15"/>
      <c r="AK311" s="138" t="str">
        <f t="shared" si="527"/>
        <v/>
      </c>
      <c r="AL311" s="131" t="str">
        <f t="shared" si="528"/>
        <v/>
      </c>
      <c r="AM311" s="131" t="str">
        <f t="shared" si="529"/>
        <v/>
      </c>
      <c r="AN311" s="313" t="str">
        <f t="shared" si="530"/>
        <v/>
      </c>
      <c r="AO311" s="316" t="str">
        <f t="shared" si="531"/>
        <v/>
      </c>
      <c r="AP311" s="18"/>
      <c r="AQ311" s="3" t="str">
        <f>IF(F311="","",MAX($AQ$3:AQ310)+1)</f>
        <v/>
      </c>
      <c r="AR311" s="3" t="str">
        <f>IF(OR(AQ311="",BB311=""),"",MAX($AR$3:AR310)+1)</f>
        <v/>
      </c>
      <c r="AS311" s="3" t="str">
        <f>IF(CQ311="","",RANK(CQ311,CQ$3:CQ$1048576,1)+COUNTIF($CQ$3:CQ311,CQ311)-1)</f>
        <v/>
      </c>
      <c r="AT311" s="21" t="str">
        <f>IF(C311="",IF(OR(AND($H311&lt;&gt;"",C311=""),AND($F310=$F311,$AZ311&lt;&gt;""),COUNTA($H$3:$H$1048576,#REF!,$F$3:$F$1048576)&gt;COUNTA($H$3:$H311,#REF!,$F$3:$F311),$AZ311&lt;&gt;""),INDEX(AT$3:AT$1048576,MATCH(MAX($AQ$3:$AQ310),$AQ$3:$AQ$1048576,0),0),""),C311)</f>
        <v/>
      </c>
      <c r="AU311" s="21" t="str">
        <f>IF(D311="",IF(OR(AND($H311&lt;&gt;"",D311=""),AND($F310=$F311,$AZ311&lt;&gt;""),COUNTA($H$3:$H$1048576,#REF!,$F$3:$F$1048576)&gt;COUNTA($H$3:$H311,#REF!,$F$3:$F311),$AZ311&lt;&gt;""),INDEX(AU$3:AU$1048576,MATCH(MAX($AQ$3:$AQ310),$AQ$3:$AQ$1048576,0),0),""),D311)</f>
        <v/>
      </c>
      <c r="AV311" s="21" t="str">
        <f>IF(E311="",IF(OR(AND($H311&lt;&gt;"",E311=""),AND($F310=$F311,$AZ311&lt;&gt;""),COUNTA($H$3:$H$1048576,#REF!,$F$3:$F$1048576)&gt;COUNTA($H$3:$H311,#REF!,$F$3:$F311),$AZ311&lt;&gt;""),INDEX(AV$3:AV$1048576,MATCH(MAX($AQ$3:$AQ310),$AQ$3:$AQ$1048576,0),0),""),E311)</f>
        <v/>
      </c>
      <c r="AW311" s="24" t="str">
        <f t="shared" si="532"/>
        <v/>
      </c>
      <c r="AX311" s="13" t="str">
        <f t="shared" si="533"/>
        <v/>
      </c>
      <c r="AY311" s="4" t="str">
        <f t="shared" si="534"/>
        <v/>
      </c>
      <c r="AZ311" s="4" t="str">
        <f>IF(AX311="",IF(OR(AND(H311&lt;&gt;"",F311=""),COUNTA($H$3:$H$1048576)&gt;COUNTA($H$3:$H311)),INDEX(AX$3:AX311,MATCH(MAX($AQ$3:AQ311),AQ$3:AQ311,0),0),""),AX311)</f>
        <v/>
      </c>
      <c r="BA311" s="4" t="str">
        <f>IF(AY311="",IF(AND(H311&lt;&gt;"",F311=""),INDEX(AY$3:AY311,MATCH(MAX($AQ$3:AQ311),AQ$3:AQ311,0),0),""),AY311)</f>
        <v/>
      </c>
      <c r="BB311" s="82" t="str">
        <f>IF(BC311="","",RANK(BC311,BC$3:BC$1048576,1)+COUNTIF($BC$3:BC311,BC311)-1)</f>
        <v/>
      </c>
      <c r="BC311" s="139" t="str">
        <f t="shared" si="535"/>
        <v/>
      </c>
      <c r="BD311" s="46" t="str">
        <f t="shared" si="536"/>
        <v/>
      </c>
      <c r="BE311" s="46" t="str">
        <f t="shared" si="537"/>
        <v/>
      </c>
      <c r="BF311" s="46" t="str">
        <f t="shared" si="538"/>
        <v/>
      </c>
      <c r="BG311" s="4" t="str">
        <f t="shared" si="539"/>
        <v/>
      </c>
      <c r="BH311" s="180" t="str">
        <f t="shared" si="540"/>
        <v/>
      </c>
      <c r="BI311" s="16" t="str">
        <f t="shared" si="541"/>
        <v/>
      </c>
      <c r="BJ311" s="52" t="str">
        <f>IF(BI311="","",IF(W311="","",IF(AND(K311=$K$1,$K$1&lt;&gt;""),$BT$2,IFERROR(IF(INDEX(価格設定!$D$5:$D$1048576,MATCH(Q311,価格設定!$B$5:$B$1048576,0),0)=価格設定!$D$3,$BT$2,$BS$2),$BS$2))))</f>
        <v/>
      </c>
      <c r="BK311" s="16" t="str">
        <f>IF(BI311="","",IF(COUNTIF($BI$3:BI311,BI311)=1,1,IF(AND(BI310=BI311,BH311=""),BK310,COUNTIF($BH$3:BH311,BH311))))</f>
        <v/>
      </c>
      <c r="BL311" s="52" t="str">
        <f t="shared" si="542"/>
        <v/>
      </c>
      <c r="BM311" s="52" t="str">
        <f t="shared" si="543"/>
        <v/>
      </c>
      <c r="BN311" s="119" t="str">
        <f t="shared" si="544"/>
        <v/>
      </c>
      <c r="BO311" s="119" t="str">
        <f t="shared" si="545"/>
        <v/>
      </c>
      <c r="BP311" s="17" t="str">
        <f t="shared" si="546"/>
        <v/>
      </c>
      <c r="BQ311" s="17" t="str">
        <f t="shared" si="547"/>
        <v/>
      </c>
      <c r="BR311" s="17" t="str">
        <f>IF(OR(BP311="",COUNTIF($BO$3:BO311,BO311)&lt;&gt;1),"",SUMIF(BO$3:BO$1048576,BO311,BP$3:BP$1048576))</f>
        <v/>
      </c>
      <c r="BS311" s="17" t="str">
        <f t="shared" si="548"/>
        <v/>
      </c>
      <c r="BT311" s="17" t="str">
        <f t="shared" si="549"/>
        <v/>
      </c>
      <c r="BU311" s="17" t="str">
        <f t="shared" si="550"/>
        <v/>
      </c>
      <c r="BV311" s="24" t="str">
        <f t="shared" si="551"/>
        <v/>
      </c>
      <c r="BW311" s="24" t="str">
        <f t="shared" si="552"/>
        <v/>
      </c>
      <c r="BX311" s="24" t="str">
        <f t="shared" si="553"/>
        <v/>
      </c>
      <c r="BY311" s="26" t="str">
        <f t="shared" si="554"/>
        <v/>
      </c>
      <c r="BZ311" s="26" t="str">
        <f t="shared" si="555"/>
        <v/>
      </c>
      <c r="CA311" s="26" t="str">
        <f t="shared" si="556"/>
        <v/>
      </c>
      <c r="CB311" s="66" t="str">
        <f t="shared" si="557"/>
        <v/>
      </c>
      <c r="CC311" s="65" t="str">
        <f t="shared" si="558"/>
        <v/>
      </c>
      <c r="CD311" s="26" t="str">
        <f t="shared" si="559"/>
        <v/>
      </c>
      <c r="CE311" s="26" t="str">
        <f t="shared" si="560"/>
        <v/>
      </c>
      <c r="CF311" s="193" t="str">
        <f t="shared" si="561"/>
        <v/>
      </c>
      <c r="CG311" s="193" t="str">
        <f t="shared" si="562"/>
        <v/>
      </c>
      <c r="CH311" s="26" t="str">
        <f t="shared" si="563"/>
        <v/>
      </c>
      <c r="CI311" s="26" t="str">
        <f t="shared" si="564"/>
        <v/>
      </c>
      <c r="CJ311" s="65" t="str">
        <f t="shared" si="565"/>
        <v/>
      </c>
      <c r="CK311" s="65" t="str">
        <f t="shared" si="566"/>
        <v/>
      </c>
      <c r="CL311" s="64" t="str">
        <f t="shared" si="567"/>
        <v/>
      </c>
      <c r="CM311" s="64" t="str">
        <f t="shared" si="568"/>
        <v/>
      </c>
      <c r="CN311" s="65" t="str">
        <f t="shared" si="569"/>
        <v/>
      </c>
      <c r="CP311" s="63" t="str">
        <f>IF(BH311="","",MAX($CP$3:CP310)+1)</f>
        <v/>
      </c>
      <c r="CQ311" s="24" t="str">
        <f t="shared" si="570"/>
        <v/>
      </c>
      <c r="CR311" s="24" t="str">
        <f t="shared" si="571"/>
        <v/>
      </c>
      <c r="CS311" s="24" t="str">
        <f t="shared" si="572"/>
        <v/>
      </c>
      <c r="CT311" s="58" t="str">
        <f>IF(BO311="","",COUNTIF($BO$3:BO311,BO311)&amp;"@"&amp;BO311)</f>
        <v/>
      </c>
      <c r="CU311" s="16" t="str">
        <f t="shared" si="510"/>
        <v/>
      </c>
      <c r="CV311" s="63" t="str">
        <f t="shared" si="573"/>
        <v/>
      </c>
      <c r="CW311" s="16" t="str">
        <f t="shared" si="574"/>
        <v/>
      </c>
      <c r="CX311" s="16" t="str">
        <f t="shared" si="575"/>
        <v/>
      </c>
      <c r="CY311" s="16" t="str">
        <f t="shared" si="576"/>
        <v/>
      </c>
      <c r="CZ311" s="85" t="str">
        <f t="shared" si="577"/>
        <v/>
      </c>
      <c r="DA311" s="16" t="str">
        <f t="shared" si="578"/>
        <v/>
      </c>
      <c r="DB311" s="16" t="str">
        <f t="shared" si="579"/>
        <v/>
      </c>
      <c r="DC311" s="28" t="str">
        <f>IF(CP311="","",$DC$1&amp;(INDEX(価格設定!D$1:XFD$3,ROW(価格設定!$D$3),MATCH($AW311,価格設定!D$1:XFD$1,1))*100)&amp;"%")</f>
        <v/>
      </c>
      <c r="DD311" s="28" t="str">
        <f>IF(CP311="","",$DD$1&amp;(INDEX(価格設定!D$1:XFD$3,ROW(価格設定!$D$2),MATCH($AW311,価格設定!D$1:XFD$1,1))*100)&amp;"%")</f>
        <v/>
      </c>
      <c r="DE311" s="29" t="str">
        <f t="shared" si="580"/>
        <v/>
      </c>
      <c r="DG311" s="58" t="str">
        <f t="shared" si="581"/>
        <v/>
      </c>
      <c r="DH311" s="58" t="str">
        <f t="shared" si="582"/>
        <v/>
      </c>
      <c r="DI311" s="58" t="str">
        <f t="shared" si="583"/>
        <v/>
      </c>
      <c r="DJ311" s="85" t="str">
        <f t="shared" si="584"/>
        <v/>
      </c>
      <c r="DL311" s="58" t="str">
        <f>IF(COUNTIF(DG$3:DG$1048576,DG311)=COUNTIF($DG$3:$DG311,DG311),DG311,"")</f>
        <v/>
      </c>
      <c r="DM311" s="85" t="str">
        <f t="shared" si="585"/>
        <v/>
      </c>
      <c r="DN311" s="85" t="str">
        <f t="shared" si="511"/>
        <v/>
      </c>
      <c r="DO311" s="85" t="str">
        <f t="shared" si="511"/>
        <v/>
      </c>
      <c r="DP311" s="303"/>
      <c r="DQ311" s="17" t="str">
        <f t="shared" si="512"/>
        <v/>
      </c>
      <c r="DR311" s="17" t="str">
        <f t="shared" si="513"/>
        <v/>
      </c>
      <c r="DS311" s="17" t="str">
        <f t="shared" si="514"/>
        <v/>
      </c>
      <c r="DU311" s="16" t="str">
        <f t="shared" si="586"/>
        <v/>
      </c>
      <c r="DV311" s="16" t="str">
        <f>IF(DU311="","",COUNT($DU$3:DU311))</f>
        <v/>
      </c>
      <c r="DW311" s="16" t="str">
        <f t="shared" si="587"/>
        <v/>
      </c>
      <c r="DX311" s="16" t="str">
        <f t="shared" si="588"/>
        <v/>
      </c>
      <c r="DY311" s="16" t="str">
        <f>IF(DZ311="","",COUNTIF(DZ$3:DZ311,DZ311))</f>
        <v/>
      </c>
      <c r="DZ311" s="16" t="str">
        <f t="shared" si="589"/>
        <v/>
      </c>
      <c r="EA311" s="16" t="str">
        <f t="shared" si="590"/>
        <v/>
      </c>
      <c r="EB311" s="16" t="str">
        <f t="shared" si="591"/>
        <v/>
      </c>
      <c r="EC311" s="16" t="str">
        <f t="shared" si="592"/>
        <v/>
      </c>
      <c r="ED311" s="16" t="str">
        <f t="shared" si="593"/>
        <v/>
      </c>
      <c r="EE311" s="16" t="str">
        <f t="shared" si="594"/>
        <v/>
      </c>
      <c r="EF311" s="16" t="str">
        <f t="shared" si="595"/>
        <v/>
      </c>
      <c r="EG311" s="16" t="str">
        <f t="shared" si="596"/>
        <v/>
      </c>
      <c r="EH311" s="16" t="str">
        <f t="shared" si="597"/>
        <v/>
      </c>
      <c r="EI311" s="16" t="str">
        <f t="shared" si="598"/>
        <v/>
      </c>
      <c r="EJ311" s="16" t="str">
        <f t="shared" si="599"/>
        <v/>
      </c>
      <c r="EK311" s="16" t="str">
        <f t="shared" si="600"/>
        <v/>
      </c>
      <c r="EL311" s="58" t="str">
        <f t="shared" si="601"/>
        <v/>
      </c>
      <c r="EM311" s="58" t="str">
        <f>IF(OR($DZ311="",CR311=""),IF($EL311="","",$EL311),IF(OR(CR311="なし",CR311=0),領収書!$H$1,CR311))</f>
        <v/>
      </c>
      <c r="EN311" s="58" t="str">
        <f>IF(OR($DZ311="",CS311=""),IF($EL311="","",$EL311),IF(OR(CS311="なし",CS311=0),入力!$EN$1,CS311))</f>
        <v/>
      </c>
      <c r="EO311" s="63" t="str">
        <f t="shared" si="602"/>
        <v/>
      </c>
      <c r="EP311" s="63" t="str">
        <f t="shared" si="603"/>
        <v/>
      </c>
      <c r="ER311" s="16" t="str">
        <f>IF(AND(COUNTIF($ET$3:ET311,ET311)=1,ET311&lt;&gt;""),MAX($ER$3:ER310)+1,"")</f>
        <v/>
      </c>
      <c r="ES311" s="16" t="str">
        <f>IF(価格設定!B313="","",価格設定!B313)</f>
        <v/>
      </c>
      <c r="ET311" s="16" t="str">
        <f>IF(価格設定!C313="","",価格設定!C313)</f>
        <v/>
      </c>
      <c r="EV311" s="16" t="str">
        <f t="shared" si="515"/>
        <v/>
      </c>
      <c r="EW311" s="16" t="str">
        <f t="shared" si="604"/>
        <v/>
      </c>
    </row>
    <row r="312" spans="1:153" ht="30" customHeight="1" x14ac:dyDescent="0.2">
      <c r="A312" s="225"/>
      <c r="B312" s="212"/>
      <c r="C312" s="221"/>
      <c r="D312" s="164"/>
      <c r="E312" s="165"/>
      <c r="F312" s="166"/>
      <c r="G312" s="167"/>
      <c r="H312" s="179"/>
      <c r="I312" s="306"/>
      <c r="J312" s="169"/>
      <c r="K312" s="179"/>
      <c r="L312" s="186"/>
      <c r="M312" s="186"/>
      <c r="N312" s="168"/>
      <c r="O312" s="170"/>
      <c r="P312" s="212"/>
      <c r="Q312" s="179" t="str">
        <f>IFERROR(IF(H312="","",IFERROR(INDEX(価格設定!$B$5:$B$1048576,MATCH(H312,価格設定!$B$5:$B$1048576,0),0),INDEX(価格設定!$B$5:$B$1048576,MATCH("*"&amp;H312&amp;"*",価格設定!$B$5:$B$1048576,0),0))),H312)</f>
        <v/>
      </c>
      <c r="R312" s="250" t="str">
        <f>IFERROR(IF(Q312="",IF(K312="","",K312),IF(K312="",IF(INDEX(価格設定!$C$5:$C$1048576,MATCH(Q312,価格設定!$B$5:$B$1048576,0),0)=0,"",INDEX(価格設定!$C$5:$C$1048576,MATCH(Q312,価格設定!$B$5:$B$1048576,0),0)),IF(K312="なし","",K312))),"")</f>
        <v/>
      </c>
      <c r="S312" s="308" t="str">
        <f t="shared" si="516"/>
        <v/>
      </c>
      <c r="T312" s="126" t="str">
        <f>IFERROR(IF(J312="",IF(INDEX(価格設定!$E$5:$R$1048576,MATCH($Q312,価格設定!B$5:B$1048576,0),MATCH($AW312,価格設定!E$1:X$1,1))=0,"",INDEX(価格設定!$E$5:$R$1048576,MATCH($Q312,価格設定!B$5:B$1048576,0),MATCH($AW312,価格設定!E$1:X$1,1))),J312),"")</f>
        <v/>
      </c>
      <c r="U312" s="126" t="str">
        <f t="shared" si="517"/>
        <v/>
      </c>
      <c r="V312" s="132" t="str">
        <f t="shared" si="518"/>
        <v/>
      </c>
      <c r="W312" s="127" t="str">
        <f>IFERROR(IF(OR(T312="",T312&lt;0),"",IFERROR(INDEX(価格設定!E$2:X$3,IF(AND(K312=$K$1,$K$1&lt;&gt;""),ROW(価格設定!$D$3)-1,MATCH(INDEX(価格設定!$D$5:$D$1048576,MATCH(Q312,価格設定!$B$5:$B$1048576,0),0),価格設定!$D$2:$D$3,0)),MATCH($AW312,価格設定!E$1:X$1,1)),INDEX(価格設定!E$2:X$2,0,MATCH($AW312,価格設定!E$1:X$1,1)))),"")</f>
        <v/>
      </c>
      <c r="X312" s="126" t="str">
        <f t="shared" si="509"/>
        <v/>
      </c>
      <c r="Y312" s="128" t="str">
        <f t="shared" si="519"/>
        <v/>
      </c>
      <c r="Z312" s="126" t="str">
        <f t="shared" si="520"/>
        <v/>
      </c>
      <c r="AA312" s="129" t="str">
        <f t="shared" si="521"/>
        <v/>
      </c>
      <c r="AB312" s="126" t="str">
        <f t="shared" si="522"/>
        <v/>
      </c>
      <c r="AC312" s="280" t="str">
        <f t="shared" si="523"/>
        <v/>
      </c>
      <c r="AD312" s="15"/>
      <c r="AE312" s="204" t="str">
        <f>IF(AF312="","",COUNT($AF$3:AF312))</f>
        <v/>
      </c>
      <c r="AF312" s="206" t="str">
        <f t="shared" si="524"/>
        <v/>
      </c>
      <c r="AG312" s="204" t="str">
        <f t="shared" si="525"/>
        <v/>
      </c>
      <c r="AH312" s="204" t="str">
        <f t="shared" si="526"/>
        <v/>
      </c>
      <c r="AI312" s="287"/>
      <c r="AJ312" s="15"/>
      <c r="AK312" s="138" t="str">
        <f t="shared" si="527"/>
        <v/>
      </c>
      <c r="AL312" s="131" t="str">
        <f t="shared" si="528"/>
        <v/>
      </c>
      <c r="AM312" s="131" t="str">
        <f t="shared" si="529"/>
        <v/>
      </c>
      <c r="AN312" s="313" t="str">
        <f t="shared" si="530"/>
        <v/>
      </c>
      <c r="AO312" s="316" t="str">
        <f t="shared" si="531"/>
        <v/>
      </c>
      <c r="AP312" s="18"/>
      <c r="AQ312" s="3" t="str">
        <f>IF(F312="","",MAX($AQ$3:AQ311)+1)</f>
        <v/>
      </c>
      <c r="AR312" s="3" t="str">
        <f>IF(OR(AQ312="",BB312=""),"",MAX($AR$3:AR311)+1)</f>
        <v/>
      </c>
      <c r="AS312" s="3" t="str">
        <f>IF(CQ312="","",RANK(CQ312,CQ$3:CQ$1048576,1)+COUNTIF($CQ$3:CQ312,CQ312)-1)</f>
        <v/>
      </c>
      <c r="AT312" s="21" t="str">
        <f>IF(C312="",IF(OR(AND($H312&lt;&gt;"",C312=""),AND($F311=$F312,$AZ312&lt;&gt;""),COUNTA($H$3:$H$1048576,#REF!,$F$3:$F$1048576)&gt;COUNTA($H$3:$H312,#REF!,$F$3:$F312),$AZ312&lt;&gt;""),INDEX(AT$3:AT$1048576,MATCH(MAX($AQ$3:$AQ311),$AQ$3:$AQ$1048576,0),0),""),C312)</f>
        <v/>
      </c>
      <c r="AU312" s="21" t="str">
        <f>IF(D312="",IF(OR(AND($H312&lt;&gt;"",D312=""),AND($F311=$F312,$AZ312&lt;&gt;""),COUNTA($H$3:$H$1048576,#REF!,$F$3:$F$1048576)&gt;COUNTA($H$3:$H312,#REF!,$F$3:$F312),$AZ312&lt;&gt;""),INDEX(AU$3:AU$1048576,MATCH(MAX($AQ$3:$AQ311),$AQ$3:$AQ$1048576,0),0),""),D312)</f>
        <v/>
      </c>
      <c r="AV312" s="21" t="str">
        <f>IF(E312="",IF(OR(AND($H312&lt;&gt;"",E312=""),AND($F311=$F312,$AZ312&lt;&gt;""),COUNTA($H$3:$H$1048576,#REF!,$F$3:$F$1048576)&gt;COUNTA($H$3:$H312,#REF!,$F$3:$F312),$AZ312&lt;&gt;""),INDEX(AV$3:AV$1048576,MATCH(MAX($AQ$3:$AQ311),$AQ$3:$AQ$1048576,0),0),""),E312)</f>
        <v/>
      </c>
      <c r="AW312" s="24" t="str">
        <f t="shared" si="532"/>
        <v/>
      </c>
      <c r="AX312" s="13" t="str">
        <f t="shared" si="533"/>
        <v/>
      </c>
      <c r="AY312" s="4" t="str">
        <f t="shared" si="534"/>
        <v/>
      </c>
      <c r="AZ312" s="4" t="str">
        <f>IF(AX312="",IF(OR(AND(H312&lt;&gt;"",F312=""),COUNTA($H$3:$H$1048576)&gt;COUNTA($H$3:$H312)),INDEX(AX$3:AX312,MATCH(MAX($AQ$3:AQ312),AQ$3:AQ312,0),0),""),AX312)</f>
        <v/>
      </c>
      <c r="BA312" s="4" t="str">
        <f>IF(AY312="",IF(AND(H312&lt;&gt;"",F312=""),INDEX(AY$3:AY312,MATCH(MAX($AQ$3:AQ312),AQ$3:AQ312,0),0),""),AY312)</f>
        <v/>
      </c>
      <c r="BB312" s="82" t="str">
        <f>IF(BC312="","",RANK(BC312,BC$3:BC$1048576,1)+COUNTIF($BC$3:BC312,BC312)-1)</f>
        <v/>
      </c>
      <c r="BC312" s="139" t="str">
        <f t="shared" si="535"/>
        <v/>
      </c>
      <c r="BD312" s="46" t="str">
        <f t="shared" si="536"/>
        <v/>
      </c>
      <c r="BE312" s="46" t="str">
        <f t="shared" si="537"/>
        <v/>
      </c>
      <c r="BF312" s="46" t="str">
        <f t="shared" si="538"/>
        <v/>
      </c>
      <c r="BG312" s="4" t="str">
        <f t="shared" si="539"/>
        <v/>
      </c>
      <c r="BH312" s="180" t="str">
        <f t="shared" si="540"/>
        <v/>
      </c>
      <c r="BI312" s="16" t="str">
        <f t="shared" si="541"/>
        <v/>
      </c>
      <c r="BJ312" s="52" t="str">
        <f>IF(BI312="","",IF(W312="","",IF(AND(K312=$K$1,$K$1&lt;&gt;""),$BT$2,IFERROR(IF(INDEX(価格設定!$D$5:$D$1048576,MATCH(Q312,価格設定!$B$5:$B$1048576,0),0)=価格設定!$D$3,$BT$2,$BS$2),$BS$2))))</f>
        <v/>
      </c>
      <c r="BK312" s="16" t="str">
        <f>IF(BI312="","",IF(COUNTIF($BI$3:BI312,BI312)=1,1,IF(AND(BI311=BI312,BH312=""),BK311,COUNTIF($BH$3:BH312,BH312))))</f>
        <v/>
      </c>
      <c r="BL312" s="52" t="str">
        <f t="shared" si="542"/>
        <v/>
      </c>
      <c r="BM312" s="52" t="str">
        <f t="shared" si="543"/>
        <v/>
      </c>
      <c r="BN312" s="119" t="str">
        <f t="shared" si="544"/>
        <v/>
      </c>
      <c r="BO312" s="119" t="str">
        <f t="shared" si="545"/>
        <v/>
      </c>
      <c r="BP312" s="17" t="str">
        <f t="shared" si="546"/>
        <v/>
      </c>
      <c r="BQ312" s="17" t="str">
        <f t="shared" si="547"/>
        <v/>
      </c>
      <c r="BR312" s="17" t="str">
        <f>IF(OR(BP312="",COUNTIF($BO$3:BO312,BO312)&lt;&gt;1),"",SUMIF(BO$3:BO$1048576,BO312,BP$3:BP$1048576))</f>
        <v/>
      </c>
      <c r="BS312" s="17" t="str">
        <f t="shared" si="548"/>
        <v/>
      </c>
      <c r="BT312" s="17" t="str">
        <f t="shared" si="549"/>
        <v/>
      </c>
      <c r="BU312" s="17" t="str">
        <f t="shared" si="550"/>
        <v/>
      </c>
      <c r="BV312" s="24" t="str">
        <f t="shared" si="551"/>
        <v/>
      </c>
      <c r="BW312" s="24" t="str">
        <f t="shared" si="552"/>
        <v/>
      </c>
      <c r="BX312" s="24" t="str">
        <f t="shared" si="553"/>
        <v/>
      </c>
      <c r="BY312" s="26" t="str">
        <f t="shared" si="554"/>
        <v/>
      </c>
      <c r="BZ312" s="26" t="str">
        <f t="shared" si="555"/>
        <v/>
      </c>
      <c r="CA312" s="26" t="str">
        <f t="shared" si="556"/>
        <v/>
      </c>
      <c r="CB312" s="66" t="str">
        <f t="shared" si="557"/>
        <v/>
      </c>
      <c r="CC312" s="65" t="str">
        <f t="shared" si="558"/>
        <v/>
      </c>
      <c r="CD312" s="26" t="str">
        <f t="shared" si="559"/>
        <v/>
      </c>
      <c r="CE312" s="26" t="str">
        <f t="shared" si="560"/>
        <v/>
      </c>
      <c r="CF312" s="193" t="str">
        <f t="shared" si="561"/>
        <v/>
      </c>
      <c r="CG312" s="193" t="str">
        <f t="shared" si="562"/>
        <v/>
      </c>
      <c r="CH312" s="26" t="str">
        <f t="shared" si="563"/>
        <v/>
      </c>
      <c r="CI312" s="26" t="str">
        <f t="shared" si="564"/>
        <v/>
      </c>
      <c r="CJ312" s="65" t="str">
        <f t="shared" si="565"/>
        <v/>
      </c>
      <c r="CK312" s="65" t="str">
        <f t="shared" si="566"/>
        <v/>
      </c>
      <c r="CL312" s="64" t="str">
        <f t="shared" si="567"/>
        <v/>
      </c>
      <c r="CM312" s="64" t="str">
        <f t="shared" si="568"/>
        <v/>
      </c>
      <c r="CN312" s="65" t="str">
        <f t="shared" si="569"/>
        <v/>
      </c>
      <c r="CP312" s="63" t="str">
        <f>IF(BH312="","",MAX($CP$3:CP311)+1)</f>
        <v/>
      </c>
      <c r="CQ312" s="24" t="str">
        <f t="shared" si="570"/>
        <v/>
      </c>
      <c r="CR312" s="24" t="str">
        <f t="shared" si="571"/>
        <v/>
      </c>
      <c r="CS312" s="24" t="str">
        <f t="shared" si="572"/>
        <v/>
      </c>
      <c r="CT312" s="58" t="str">
        <f>IF(BO312="","",COUNTIF($BO$3:BO312,BO312)&amp;"@"&amp;BO312)</f>
        <v/>
      </c>
      <c r="CU312" s="16" t="str">
        <f t="shared" si="510"/>
        <v/>
      </c>
      <c r="CV312" s="63" t="str">
        <f t="shared" si="573"/>
        <v/>
      </c>
      <c r="CW312" s="16" t="str">
        <f t="shared" si="574"/>
        <v/>
      </c>
      <c r="CX312" s="16" t="str">
        <f t="shared" si="575"/>
        <v/>
      </c>
      <c r="CY312" s="16" t="str">
        <f t="shared" si="576"/>
        <v/>
      </c>
      <c r="CZ312" s="85" t="str">
        <f t="shared" si="577"/>
        <v/>
      </c>
      <c r="DA312" s="16" t="str">
        <f t="shared" si="578"/>
        <v/>
      </c>
      <c r="DB312" s="16" t="str">
        <f t="shared" si="579"/>
        <v/>
      </c>
      <c r="DC312" s="28" t="str">
        <f>IF(CP312="","",$DC$1&amp;(INDEX(価格設定!D$1:XFD$3,ROW(価格設定!$D$3),MATCH($AW312,価格設定!D$1:XFD$1,1))*100)&amp;"%")</f>
        <v/>
      </c>
      <c r="DD312" s="28" t="str">
        <f>IF(CP312="","",$DD$1&amp;(INDEX(価格設定!D$1:XFD$3,ROW(価格設定!$D$2),MATCH($AW312,価格設定!D$1:XFD$1,1))*100)&amp;"%")</f>
        <v/>
      </c>
      <c r="DE312" s="29" t="str">
        <f t="shared" si="580"/>
        <v/>
      </c>
      <c r="DG312" s="58" t="str">
        <f t="shared" si="581"/>
        <v/>
      </c>
      <c r="DH312" s="58" t="str">
        <f t="shared" si="582"/>
        <v/>
      </c>
      <c r="DI312" s="58" t="str">
        <f t="shared" si="583"/>
        <v/>
      </c>
      <c r="DJ312" s="85" t="str">
        <f t="shared" si="584"/>
        <v/>
      </c>
      <c r="DL312" s="58" t="str">
        <f>IF(COUNTIF(DG$3:DG$1048576,DG312)=COUNTIF($DG$3:$DG312,DG312),DG312,"")</f>
        <v/>
      </c>
      <c r="DM312" s="85" t="str">
        <f t="shared" si="585"/>
        <v/>
      </c>
      <c r="DN312" s="85" t="str">
        <f t="shared" si="511"/>
        <v/>
      </c>
      <c r="DO312" s="85" t="str">
        <f t="shared" si="511"/>
        <v/>
      </c>
      <c r="DP312" s="303"/>
      <c r="DQ312" s="17" t="str">
        <f t="shared" si="512"/>
        <v/>
      </c>
      <c r="DR312" s="17" t="str">
        <f t="shared" si="513"/>
        <v/>
      </c>
      <c r="DS312" s="17" t="str">
        <f t="shared" si="514"/>
        <v/>
      </c>
      <c r="DU312" s="16" t="str">
        <f t="shared" si="586"/>
        <v/>
      </c>
      <c r="DV312" s="16" t="str">
        <f>IF(DU312="","",COUNT($DU$3:DU312))</f>
        <v/>
      </c>
      <c r="DW312" s="16" t="str">
        <f t="shared" si="587"/>
        <v/>
      </c>
      <c r="DX312" s="16" t="str">
        <f t="shared" si="588"/>
        <v/>
      </c>
      <c r="DY312" s="16" t="str">
        <f>IF(DZ312="","",COUNTIF(DZ$3:DZ312,DZ312))</f>
        <v/>
      </c>
      <c r="DZ312" s="16" t="str">
        <f t="shared" si="589"/>
        <v/>
      </c>
      <c r="EA312" s="16" t="str">
        <f t="shared" si="590"/>
        <v/>
      </c>
      <c r="EB312" s="16" t="str">
        <f t="shared" si="591"/>
        <v/>
      </c>
      <c r="EC312" s="16" t="str">
        <f t="shared" si="592"/>
        <v/>
      </c>
      <c r="ED312" s="16" t="str">
        <f t="shared" si="593"/>
        <v/>
      </c>
      <c r="EE312" s="16" t="str">
        <f t="shared" si="594"/>
        <v/>
      </c>
      <c r="EF312" s="16" t="str">
        <f t="shared" si="595"/>
        <v/>
      </c>
      <c r="EG312" s="16" t="str">
        <f t="shared" si="596"/>
        <v/>
      </c>
      <c r="EH312" s="16" t="str">
        <f t="shared" si="597"/>
        <v/>
      </c>
      <c r="EI312" s="16" t="str">
        <f t="shared" si="598"/>
        <v/>
      </c>
      <c r="EJ312" s="16" t="str">
        <f t="shared" si="599"/>
        <v/>
      </c>
      <c r="EK312" s="16" t="str">
        <f t="shared" si="600"/>
        <v/>
      </c>
      <c r="EL312" s="58" t="str">
        <f t="shared" si="601"/>
        <v/>
      </c>
      <c r="EM312" s="58" t="str">
        <f>IF(OR($DZ312="",CR312=""),IF($EL312="","",$EL312),IF(OR(CR312="なし",CR312=0),領収書!$H$1,CR312))</f>
        <v/>
      </c>
      <c r="EN312" s="58" t="str">
        <f>IF(OR($DZ312="",CS312=""),IF($EL312="","",$EL312),IF(OR(CS312="なし",CS312=0),入力!$EN$1,CS312))</f>
        <v/>
      </c>
      <c r="EO312" s="63" t="str">
        <f t="shared" si="602"/>
        <v/>
      </c>
      <c r="EP312" s="63" t="str">
        <f t="shared" si="603"/>
        <v/>
      </c>
      <c r="ER312" s="16" t="str">
        <f>IF(AND(COUNTIF($ET$3:ET312,ET312)=1,ET312&lt;&gt;""),MAX($ER$3:ER311)+1,"")</f>
        <v/>
      </c>
      <c r="ES312" s="16" t="str">
        <f>IF(価格設定!B314="","",価格設定!B314)</f>
        <v/>
      </c>
      <c r="ET312" s="16" t="str">
        <f>IF(価格設定!C314="","",価格設定!C314)</f>
        <v/>
      </c>
      <c r="EV312" s="16" t="str">
        <f t="shared" si="515"/>
        <v/>
      </c>
      <c r="EW312" s="16" t="str">
        <f t="shared" si="604"/>
        <v/>
      </c>
    </row>
    <row r="313" spans="1:153" ht="30" customHeight="1" x14ac:dyDescent="0.2">
      <c r="A313" s="225"/>
      <c r="B313" s="212"/>
      <c r="C313" s="221"/>
      <c r="D313" s="164"/>
      <c r="E313" s="165"/>
      <c r="F313" s="166"/>
      <c r="G313" s="167"/>
      <c r="H313" s="179"/>
      <c r="I313" s="306"/>
      <c r="J313" s="169"/>
      <c r="K313" s="179"/>
      <c r="L313" s="186"/>
      <c r="M313" s="186"/>
      <c r="N313" s="168"/>
      <c r="O313" s="170"/>
      <c r="P313" s="212"/>
      <c r="Q313" s="179" t="str">
        <f>IFERROR(IF(H313="","",IFERROR(INDEX(価格設定!$B$5:$B$1048576,MATCH(H313,価格設定!$B$5:$B$1048576,0),0),INDEX(価格設定!$B$5:$B$1048576,MATCH("*"&amp;H313&amp;"*",価格設定!$B$5:$B$1048576,0),0))),H313)</f>
        <v/>
      </c>
      <c r="R313" s="250" t="str">
        <f>IFERROR(IF(Q313="",IF(K313="","",K313),IF(K313="",IF(INDEX(価格設定!$C$5:$C$1048576,MATCH(Q313,価格設定!$B$5:$B$1048576,0),0)=0,"",INDEX(価格設定!$C$5:$C$1048576,MATCH(Q313,価格設定!$B$5:$B$1048576,0),0)),IF(K313="なし","",K313))),"")</f>
        <v/>
      </c>
      <c r="S313" s="308" t="str">
        <f t="shared" si="516"/>
        <v/>
      </c>
      <c r="T313" s="126" t="str">
        <f>IFERROR(IF(J313="",IF(INDEX(価格設定!$E$5:$R$1048576,MATCH($Q313,価格設定!B$5:B$1048576,0),MATCH($AW313,価格設定!E$1:X$1,1))=0,"",INDEX(価格設定!$E$5:$R$1048576,MATCH($Q313,価格設定!B$5:B$1048576,0),MATCH($AW313,価格設定!E$1:X$1,1))),J313),"")</f>
        <v/>
      </c>
      <c r="U313" s="126" t="str">
        <f t="shared" si="517"/>
        <v/>
      </c>
      <c r="V313" s="132" t="str">
        <f t="shared" si="518"/>
        <v/>
      </c>
      <c r="W313" s="127" t="str">
        <f>IFERROR(IF(OR(T313="",T313&lt;0),"",IFERROR(INDEX(価格設定!E$2:X$3,IF(AND(K313=$K$1,$K$1&lt;&gt;""),ROW(価格設定!$D$3)-1,MATCH(INDEX(価格設定!$D$5:$D$1048576,MATCH(Q313,価格設定!$B$5:$B$1048576,0),0),価格設定!$D$2:$D$3,0)),MATCH($AW313,価格設定!E$1:X$1,1)),INDEX(価格設定!E$2:X$2,0,MATCH($AW313,価格設定!E$1:X$1,1)))),"")</f>
        <v/>
      </c>
      <c r="X313" s="126" t="str">
        <f t="shared" si="509"/>
        <v/>
      </c>
      <c r="Y313" s="128" t="str">
        <f t="shared" si="519"/>
        <v/>
      </c>
      <c r="Z313" s="126" t="str">
        <f t="shared" si="520"/>
        <v/>
      </c>
      <c r="AA313" s="129" t="str">
        <f t="shared" si="521"/>
        <v/>
      </c>
      <c r="AB313" s="126" t="str">
        <f t="shared" si="522"/>
        <v/>
      </c>
      <c r="AC313" s="280" t="str">
        <f t="shared" si="523"/>
        <v/>
      </c>
      <c r="AD313" s="15"/>
      <c r="AE313" s="204" t="str">
        <f>IF(AF313="","",COUNT($AF$3:AF313))</f>
        <v/>
      </c>
      <c r="AF313" s="206" t="str">
        <f t="shared" si="524"/>
        <v/>
      </c>
      <c r="AG313" s="204" t="str">
        <f t="shared" si="525"/>
        <v/>
      </c>
      <c r="AH313" s="204" t="str">
        <f t="shared" si="526"/>
        <v/>
      </c>
      <c r="AI313" s="287"/>
      <c r="AJ313" s="15"/>
      <c r="AK313" s="138" t="str">
        <f t="shared" si="527"/>
        <v/>
      </c>
      <c r="AL313" s="131" t="str">
        <f t="shared" si="528"/>
        <v/>
      </c>
      <c r="AM313" s="131" t="str">
        <f t="shared" si="529"/>
        <v/>
      </c>
      <c r="AN313" s="313" t="str">
        <f t="shared" si="530"/>
        <v/>
      </c>
      <c r="AO313" s="316" t="str">
        <f t="shared" si="531"/>
        <v/>
      </c>
      <c r="AP313" s="18"/>
      <c r="AQ313" s="3" t="str">
        <f>IF(F313="","",MAX($AQ$3:AQ312)+1)</f>
        <v/>
      </c>
      <c r="AR313" s="3" t="str">
        <f>IF(OR(AQ313="",BB313=""),"",MAX($AR$3:AR312)+1)</f>
        <v/>
      </c>
      <c r="AS313" s="3" t="str">
        <f>IF(CQ313="","",RANK(CQ313,CQ$3:CQ$1048576,1)+COUNTIF($CQ$3:CQ313,CQ313)-1)</f>
        <v/>
      </c>
      <c r="AT313" s="21" t="str">
        <f>IF(C313="",IF(OR(AND($H313&lt;&gt;"",C313=""),AND($F312=$F313,$AZ313&lt;&gt;""),COUNTA($H$3:$H$1048576,#REF!,$F$3:$F$1048576)&gt;COUNTA($H$3:$H313,#REF!,$F$3:$F313),$AZ313&lt;&gt;""),INDEX(AT$3:AT$1048576,MATCH(MAX($AQ$3:$AQ312),$AQ$3:$AQ$1048576,0),0),""),C313)</f>
        <v/>
      </c>
      <c r="AU313" s="21" t="str">
        <f>IF(D313="",IF(OR(AND($H313&lt;&gt;"",D313=""),AND($F312=$F313,$AZ313&lt;&gt;""),COUNTA($H$3:$H$1048576,#REF!,$F$3:$F$1048576)&gt;COUNTA($H$3:$H313,#REF!,$F$3:$F313),$AZ313&lt;&gt;""),INDEX(AU$3:AU$1048576,MATCH(MAX($AQ$3:$AQ312),$AQ$3:$AQ$1048576,0),0),""),D313)</f>
        <v/>
      </c>
      <c r="AV313" s="21" t="str">
        <f>IF(E313="",IF(OR(AND($H313&lt;&gt;"",E313=""),AND($F312=$F313,$AZ313&lt;&gt;""),COUNTA($H$3:$H$1048576,#REF!,$F$3:$F$1048576)&gt;COUNTA($H$3:$H313,#REF!,$F$3:$F313),$AZ313&lt;&gt;""),INDEX(AV$3:AV$1048576,MATCH(MAX($AQ$3:$AQ312),$AQ$3:$AQ$1048576,0),0),""),E313)</f>
        <v/>
      </c>
      <c r="AW313" s="24" t="str">
        <f t="shared" si="532"/>
        <v/>
      </c>
      <c r="AX313" s="13" t="str">
        <f t="shared" si="533"/>
        <v/>
      </c>
      <c r="AY313" s="4" t="str">
        <f t="shared" si="534"/>
        <v/>
      </c>
      <c r="AZ313" s="4" t="str">
        <f>IF(AX313="",IF(OR(AND(H313&lt;&gt;"",F313=""),COUNTA($H$3:$H$1048576)&gt;COUNTA($H$3:$H313)),INDEX(AX$3:AX313,MATCH(MAX($AQ$3:AQ313),AQ$3:AQ313,0),0),""),AX313)</f>
        <v/>
      </c>
      <c r="BA313" s="4" t="str">
        <f>IF(AY313="",IF(AND(H313&lt;&gt;"",F313=""),INDEX(AY$3:AY313,MATCH(MAX($AQ$3:AQ313),AQ$3:AQ313,0),0),""),AY313)</f>
        <v/>
      </c>
      <c r="BB313" s="82" t="str">
        <f>IF(BC313="","",RANK(BC313,BC$3:BC$1048576,1)+COUNTIF($BC$3:BC313,BC313)-1)</f>
        <v/>
      </c>
      <c r="BC313" s="139" t="str">
        <f t="shared" si="535"/>
        <v/>
      </c>
      <c r="BD313" s="46" t="str">
        <f t="shared" si="536"/>
        <v/>
      </c>
      <c r="BE313" s="46" t="str">
        <f t="shared" si="537"/>
        <v/>
      </c>
      <c r="BF313" s="46" t="str">
        <f t="shared" si="538"/>
        <v/>
      </c>
      <c r="BG313" s="4" t="str">
        <f t="shared" si="539"/>
        <v/>
      </c>
      <c r="BH313" s="180" t="str">
        <f t="shared" si="540"/>
        <v/>
      </c>
      <c r="BI313" s="16" t="str">
        <f t="shared" si="541"/>
        <v/>
      </c>
      <c r="BJ313" s="52" t="str">
        <f>IF(BI313="","",IF(W313="","",IF(AND(K313=$K$1,$K$1&lt;&gt;""),$BT$2,IFERROR(IF(INDEX(価格設定!$D$5:$D$1048576,MATCH(Q313,価格設定!$B$5:$B$1048576,0),0)=価格設定!$D$3,$BT$2,$BS$2),$BS$2))))</f>
        <v/>
      </c>
      <c r="BK313" s="16" t="str">
        <f>IF(BI313="","",IF(COUNTIF($BI$3:BI313,BI313)=1,1,IF(AND(BI312=BI313,BH313=""),BK312,COUNTIF($BH$3:BH313,BH313))))</f>
        <v/>
      </c>
      <c r="BL313" s="52" t="str">
        <f t="shared" si="542"/>
        <v/>
      </c>
      <c r="BM313" s="52" t="str">
        <f t="shared" si="543"/>
        <v/>
      </c>
      <c r="BN313" s="119" t="str">
        <f t="shared" si="544"/>
        <v/>
      </c>
      <c r="BO313" s="119" t="str">
        <f t="shared" si="545"/>
        <v/>
      </c>
      <c r="BP313" s="17" t="str">
        <f t="shared" si="546"/>
        <v/>
      </c>
      <c r="BQ313" s="17" t="str">
        <f t="shared" si="547"/>
        <v/>
      </c>
      <c r="BR313" s="17" t="str">
        <f>IF(OR(BP313="",COUNTIF($BO$3:BO313,BO313)&lt;&gt;1),"",SUMIF(BO$3:BO$1048576,BO313,BP$3:BP$1048576))</f>
        <v/>
      </c>
      <c r="BS313" s="17" t="str">
        <f t="shared" si="548"/>
        <v/>
      </c>
      <c r="BT313" s="17" t="str">
        <f t="shared" si="549"/>
        <v/>
      </c>
      <c r="BU313" s="17" t="str">
        <f t="shared" si="550"/>
        <v/>
      </c>
      <c r="BV313" s="24" t="str">
        <f t="shared" si="551"/>
        <v/>
      </c>
      <c r="BW313" s="24" t="str">
        <f t="shared" si="552"/>
        <v/>
      </c>
      <c r="BX313" s="24" t="str">
        <f t="shared" si="553"/>
        <v/>
      </c>
      <c r="BY313" s="26" t="str">
        <f t="shared" si="554"/>
        <v/>
      </c>
      <c r="BZ313" s="26" t="str">
        <f t="shared" si="555"/>
        <v/>
      </c>
      <c r="CA313" s="26" t="str">
        <f t="shared" si="556"/>
        <v/>
      </c>
      <c r="CB313" s="66" t="str">
        <f t="shared" si="557"/>
        <v/>
      </c>
      <c r="CC313" s="65" t="str">
        <f t="shared" si="558"/>
        <v/>
      </c>
      <c r="CD313" s="26" t="str">
        <f t="shared" si="559"/>
        <v/>
      </c>
      <c r="CE313" s="26" t="str">
        <f t="shared" si="560"/>
        <v/>
      </c>
      <c r="CF313" s="193" t="str">
        <f t="shared" si="561"/>
        <v/>
      </c>
      <c r="CG313" s="193" t="str">
        <f t="shared" si="562"/>
        <v/>
      </c>
      <c r="CH313" s="26" t="str">
        <f t="shared" si="563"/>
        <v/>
      </c>
      <c r="CI313" s="26" t="str">
        <f t="shared" si="564"/>
        <v/>
      </c>
      <c r="CJ313" s="65" t="str">
        <f t="shared" si="565"/>
        <v/>
      </c>
      <c r="CK313" s="65" t="str">
        <f t="shared" si="566"/>
        <v/>
      </c>
      <c r="CL313" s="64" t="str">
        <f t="shared" si="567"/>
        <v/>
      </c>
      <c r="CM313" s="64" t="str">
        <f t="shared" si="568"/>
        <v/>
      </c>
      <c r="CN313" s="65" t="str">
        <f t="shared" si="569"/>
        <v/>
      </c>
      <c r="CP313" s="63" t="str">
        <f>IF(BH313="","",MAX($CP$3:CP312)+1)</f>
        <v/>
      </c>
      <c r="CQ313" s="24" t="str">
        <f t="shared" si="570"/>
        <v/>
      </c>
      <c r="CR313" s="24" t="str">
        <f t="shared" si="571"/>
        <v/>
      </c>
      <c r="CS313" s="24" t="str">
        <f t="shared" si="572"/>
        <v/>
      </c>
      <c r="CT313" s="58" t="str">
        <f>IF(BO313="","",COUNTIF($BO$3:BO313,BO313)&amp;"@"&amp;BO313)</f>
        <v/>
      </c>
      <c r="CU313" s="16" t="str">
        <f t="shared" si="510"/>
        <v/>
      </c>
      <c r="CV313" s="63" t="str">
        <f t="shared" si="573"/>
        <v/>
      </c>
      <c r="CW313" s="16" t="str">
        <f t="shared" si="574"/>
        <v/>
      </c>
      <c r="CX313" s="16" t="str">
        <f t="shared" si="575"/>
        <v/>
      </c>
      <c r="CY313" s="16" t="str">
        <f t="shared" si="576"/>
        <v/>
      </c>
      <c r="CZ313" s="85" t="str">
        <f t="shared" si="577"/>
        <v/>
      </c>
      <c r="DA313" s="16" t="str">
        <f t="shared" si="578"/>
        <v/>
      </c>
      <c r="DB313" s="16" t="str">
        <f t="shared" si="579"/>
        <v/>
      </c>
      <c r="DC313" s="28" t="str">
        <f>IF(CP313="","",$DC$1&amp;(INDEX(価格設定!D$1:XFD$3,ROW(価格設定!$D$3),MATCH($AW313,価格設定!D$1:XFD$1,1))*100)&amp;"%")</f>
        <v/>
      </c>
      <c r="DD313" s="28" t="str">
        <f>IF(CP313="","",$DD$1&amp;(INDEX(価格設定!D$1:XFD$3,ROW(価格設定!$D$2),MATCH($AW313,価格設定!D$1:XFD$1,1))*100)&amp;"%")</f>
        <v/>
      </c>
      <c r="DE313" s="29" t="str">
        <f t="shared" si="580"/>
        <v/>
      </c>
      <c r="DG313" s="58" t="str">
        <f t="shared" si="581"/>
        <v/>
      </c>
      <c r="DH313" s="58" t="str">
        <f t="shared" si="582"/>
        <v/>
      </c>
      <c r="DI313" s="58" t="str">
        <f t="shared" si="583"/>
        <v/>
      </c>
      <c r="DJ313" s="85" t="str">
        <f t="shared" si="584"/>
        <v/>
      </c>
      <c r="DL313" s="58" t="str">
        <f>IF(COUNTIF(DG$3:DG$1048576,DG313)=COUNTIF($DG$3:$DG313,DG313),DG313,"")</f>
        <v/>
      </c>
      <c r="DM313" s="85" t="str">
        <f t="shared" si="585"/>
        <v/>
      </c>
      <c r="DN313" s="85" t="str">
        <f t="shared" si="511"/>
        <v/>
      </c>
      <c r="DO313" s="85" t="str">
        <f t="shared" si="511"/>
        <v/>
      </c>
      <c r="DP313" s="303"/>
      <c r="DQ313" s="17" t="str">
        <f t="shared" si="512"/>
        <v/>
      </c>
      <c r="DR313" s="17" t="str">
        <f t="shared" si="513"/>
        <v/>
      </c>
      <c r="DS313" s="17" t="str">
        <f t="shared" si="514"/>
        <v/>
      </c>
      <c r="DU313" s="16" t="str">
        <f t="shared" si="586"/>
        <v/>
      </c>
      <c r="DV313" s="16" t="str">
        <f>IF(DU313="","",COUNT($DU$3:DU313))</f>
        <v/>
      </c>
      <c r="DW313" s="16" t="str">
        <f t="shared" si="587"/>
        <v/>
      </c>
      <c r="DX313" s="16" t="str">
        <f t="shared" si="588"/>
        <v/>
      </c>
      <c r="DY313" s="16" t="str">
        <f>IF(DZ313="","",COUNTIF(DZ$3:DZ313,DZ313))</f>
        <v/>
      </c>
      <c r="DZ313" s="16" t="str">
        <f t="shared" si="589"/>
        <v/>
      </c>
      <c r="EA313" s="16" t="str">
        <f t="shared" si="590"/>
        <v/>
      </c>
      <c r="EB313" s="16" t="str">
        <f t="shared" si="591"/>
        <v/>
      </c>
      <c r="EC313" s="16" t="str">
        <f t="shared" si="592"/>
        <v/>
      </c>
      <c r="ED313" s="16" t="str">
        <f t="shared" si="593"/>
        <v/>
      </c>
      <c r="EE313" s="16" t="str">
        <f t="shared" si="594"/>
        <v/>
      </c>
      <c r="EF313" s="16" t="str">
        <f t="shared" si="595"/>
        <v/>
      </c>
      <c r="EG313" s="16" t="str">
        <f t="shared" si="596"/>
        <v/>
      </c>
      <c r="EH313" s="16" t="str">
        <f t="shared" si="597"/>
        <v/>
      </c>
      <c r="EI313" s="16" t="str">
        <f t="shared" si="598"/>
        <v/>
      </c>
      <c r="EJ313" s="16" t="str">
        <f t="shared" si="599"/>
        <v/>
      </c>
      <c r="EK313" s="16" t="str">
        <f t="shared" si="600"/>
        <v/>
      </c>
      <c r="EL313" s="58" t="str">
        <f t="shared" si="601"/>
        <v/>
      </c>
      <c r="EM313" s="58" t="str">
        <f>IF(OR($DZ313="",CR313=""),IF($EL313="","",$EL313),IF(OR(CR313="なし",CR313=0),領収書!$H$1,CR313))</f>
        <v/>
      </c>
      <c r="EN313" s="58" t="str">
        <f>IF(OR($DZ313="",CS313=""),IF($EL313="","",$EL313),IF(OR(CS313="なし",CS313=0),入力!$EN$1,CS313))</f>
        <v/>
      </c>
      <c r="EO313" s="63" t="str">
        <f t="shared" si="602"/>
        <v/>
      </c>
      <c r="EP313" s="63" t="str">
        <f t="shared" si="603"/>
        <v/>
      </c>
      <c r="ER313" s="16" t="str">
        <f>IF(AND(COUNTIF($ET$3:ET313,ET313)=1,ET313&lt;&gt;""),MAX($ER$3:ER312)+1,"")</f>
        <v/>
      </c>
      <c r="ES313" s="16" t="str">
        <f>IF(価格設定!B315="","",価格設定!B315)</f>
        <v/>
      </c>
      <c r="ET313" s="16" t="str">
        <f>IF(価格設定!C315="","",価格設定!C315)</f>
        <v/>
      </c>
      <c r="EV313" s="16" t="str">
        <f t="shared" si="515"/>
        <v/>
      </c>
      <c r="EW313" s="16" t="str">
        <f t="shared" si="604"/>
        <v/>
      </c>
    </row>
    <row r="314" spans="1:153" ht="30" customHeight="1" x14ac:dyDescent="0.2">
      <c r="A314" s="225"/>
      <c r="B314" s="212"/>
      <c r="C314" s="221"/>
      <c r="D314" s="164"/>
      <c r="E314" s="165"/>
      <c r="F314" s="166"/>
      <c r="G314" s="167"/>
      <c r="H314" s="179"/>
      <c r="I314" s="306"/>
      <c r="J314" s="169"/>
      <c r="K314" s="179"/>
      <c r="L314" s="186"/>
      <c r="M314" s="186"/>
      <c r="N314" s="168"/>
      <c r="O314" s="170"/>
      <c r="P314" s="212"/>
      <c r="Q314" s="179" t="str">
        <f>IFERROR(IF(H314="","",IFERROR(INDEX(価格設定!$B$5:$B$1048576,MATCH(H314,価格設定!$B$5:$B$1048576,0),0),INDEX(価格設定!$B$5:$B$1048576,MATCH("*"&amp;H314&amp;"*",価格設定!$B$5:$B$1048576,0),0))),H314)</f>
        <v/>
      </c>
      <c r="R314" s="250" t="str">
        <f>IFERROR(IF(Q314="",IF(K314="","",K314),IF(K314="",IF(INDEX(価格設定!$C$5:$C$1048576,MATCH(Q314,価格設定!$B$5:$B$1048576,0),0)=0,"",INDEX(価格設定!$C$5:$C$1048576,MATCH(Q314,価格設定!$B$5:$B$1048576,0),0)),IF(K314="なし","",K314))),"")</f>
        <v/>
      </c>
      <c r="S314" s="308" t="str">
        <f t="shared" si="516"/>
        <v/>
      </c>
      <c r="T314" s="126" t="str">
        <f>IFERROR(IF(J314="",IF(INDEX(価格設定!$E$5:$R$1048576,MATCH($Q314,価格設定!B$5:B$1048576,0),MATCH($AW314,価格設定!E$1:X$1,1))=0,"",INDEX(価格設定!$E$5:$R$1048576,MATCH($Q314,価格設定!B$5:B$1048576,0),MATCH($AW314,価格設定!E$1:X$1,1))),J314),"")</f>
        <v/>
      </c>
      <c r="U314" s="126" t="str">
        <f t="shared" si="517"/>
        <v/>
      </c>
      <c r="V314" s="132" t="str">
        <f t="shared" si="518"/>
        <v/>
      </c>
      <c r="W314" s="127" t="str">
        <f>IFERROR(IF(OR(T314="",T314&lt;0),"",IFERROR(INDEX(価格設定!E$2:X$3,IF(AND(K314=$K$1,$K$1&lt;&gt;""),ROW(価格設定!$D$3)-1,MATCH(INDEX(価格設定!$D$5:$D$1048576,MATCH(Q314,価格設定!$B$5:$B$1048576,0),0),価格設定!$D$2:$D$3,0)),MATCH($AW314,価格設定!E$1:X$1,1)),INDEX(価格設定!E$2:X$2,0,MATCH($AW314,価格設定!E$1:X$1,1)))),"")</f>
        <v/>
      </c>
      <c r="X314" s="126" t="str">
        <f t="shared" si="509"/>
        <v/>
      </c>
      <c r="Y314" s="128" t="str">
        <f t="shared" si="519"/>
        <v/>
      </c>
      <c r="Z314" s="126" t="str">
        <f t="shared" si="520"/>
        <v/>
      </c>
      <c r="AA314" s="129" t="str">
        <f t="shared" si="521"/>
        <v/>
      </c>
      <c r="AB314" s="126" t="str">
        <f t="shared" si="522"/>
        <v/>
      </c>
      <c r="AC314" s="280" t="str">
        <f t="shared" si="523"/>
        <v/>
      </c>
      <c r="AD314" s="15"/>
      <c r="AE314" s="204" t="str">
        <f>IF(AF314="","",COUNT($AF$3:AF314))</f>
        <v/>
      </c>
      <c r="AF314" s="206" t="str">
        <f t="shared" si="524"/>
        <v/>
      </c>
      <c r="AG314" s="204" t="str">
        <f t="shared" si="525"/>
        <v/>
      </c>
      <c r="AH314" s="204" t="str">
        <f t="shared" si="526"/>
        <v/>
      </c>
      <c r="AI314" s="287"/>
      <c r="AJ314" s="15"/>
      <c r="AK314" s="138" t="str">
        <f t="shared" si="527"/>
        <v/>
      </c>
      <c r="AL314" s="131" t="str">
        <f t="shared" si="528"/>
        <v/>
      </c>
      <c r="AM314" s="131" t="str">
        <f t="shared" si="529"/>
        <v/>
      </c>
      <c r="AN314" s="313" t="str">
        <f t="shared" si="530"/>
        <v/>
      </c>
      <c r="AO314" s="316" t="str">
        <f t="shared" si="531"/>
        <v/>
      </c>
      <c r="AP314" s="18"/>
      <c r="AQ314" s="3" t="str">
        <f>IF(F314="","",MAX($AQ$3:AQ313)+1)</f>
        <v/>
      </c>
      <c r="AR314" s="3" t="str">
        <f>IF(OR(AQ314="",BB314=""),"",MAX($AR$3:AR313)+1)</f>
        <v/>
      </c>
      <c r="AS314" s="3" t="str">
        <f>IF(CQ314="","",RANK(CQ314,CQ$3:CQ$1048576,1)+COUNTIF($CQ$3:CQ314,CQ314)-1)</f>
        <v/>
      </c>
      <c r="AT314" s="21" t="str">
        <f>IF(C314="",IF(OR(AND($H314&lt;&gt;"",C314=""),AND($F313=$F314,$AZ314&lt;&gt;""),COUNTA($H$3:$H$1048576,#REF!,$F$3:$F$1048576)&gt;COUNTA($H$3:$H314,#REF!,$F$3:$F314),$AZ314&lt;&gt;""),INDEX(AT$3:AT$1048576,MATCH(MAX($AQ$3:$AQ313),$AQ$3:$AQ$1048576,0),0),""),C314)</f>
        <v/>
      </c>
      <c r="AU314" s="21" t="str">
        <f>IF(D314="",IF(OR(AND($H314&lt;&gt;"",D314=""),AND($F313=$F314,$AZ314&lt;&gt;""),COUNTA($H$3:$H$1048576,#REF!,$F$3:$F$1048576)&gt;COUNTA($H$3:$H314,#REF!,$F$3:$F314),$AZ314&lt;&gt;""),INDEX(AU$3:AU$1048576,MATCH(MAX($AQ$3:$AQ313),$AQ$3:$AQ$1048576,0),0),""),D314)</f>
        <v/>
      </c>
      <c r="AV314" s="21" t="str">
        <f>IF(E314="",IF(OR(AND($H314&lt;&gt;"",E314=""),AND($F313=$F314,$AZ314&lt;&gt;""),COUNTA($H$3:$H$1048576,#REF!,$F$3:$F$1048576)&gt;COUNTA($H$3:$H314,#REF!,$F$3:$F314),$AZ314&lt;&gt;""),INDEX(AV$3:AV$1048576,MATCH(MAX($AQ$3:$AQ313),$AQ$3:$AQ$1048576,0),0),""),E314)</f>
        <v/>
      </c>
      <c r="AW314" s="24" t="str">
        <f t="shared" si="532"/>
        <v/>
      </c>
      <c r="AX314" s="13" t="str">
        <f t="shared" si="533"/>
        <v/>
      </c>
      <c r="AY314" s="4" t="str">
        <f t="shared" si="534"/>
        <v/>
      </c>
      <c r="AZ314" s="4" t="str">
        <f>IF(AX314="",IF(OR(AND(H314&lt;&gt;"",F314=""),COUNTA($H$3:$H$1048576)&gt;COUNTA($H$3:$H314)),INDEX(AX$3:AX314,MATCH(MAX($AQ$3:AQ314),AQ$3:AQ314,0),0),""),AX314)</f>
        <v/>
      </c>
      <c r="BA314" s="4" t="str">
        <f>IF(AY314="",IF(AND(H314&lt;&gt;"",F314=""),INDEX(AY$3:AY314,MATCH(MAX($AQ$3:AQ314),AQ$3:AQ314,0),0),""),AY314)</f>
        <v/>
      </c>
      <c r="BB314" s="82" t="str">
        <f>IF(BC314="","",RANK(BC314,BC$3:BC$1048576,1)+COUNTIF($BC$3:BC314,BC314)-1)</f>
        <v/>
      </c>
      <c r="BC314" s="139" t="str">
        <f t="shared" si="535"/>
        <v/>
      </c>
      <c r="BD314" s="46" t="str">
        <f t="shared" si="536"/>
        <v/>
      </c>
      <c r="BE314" s="46" t="str">
        <f t="shared" si="537"/>
        <v/>
      </c>
      <c r="BF314" s="46" t="str">
        <f t="shared" si="538"/>
        <v/>
      </c>
      <c r="BG314" s="4" t="str">
        <f t="shared" si="539"/>
        <v/>
      </c>
      <c r="BH314" s="180" t="str">
        <f t="shared" si="540"/>
        <v/>
      </c>
      <c r="BI314" s="16" t="str">
        <f t="shared" si="541"/>
        <v/>
      </c>
      <c r="BJ314" s="52" t="str">
        <f>IF(BI314="","",IF(W314="","",IF(AND(K314=$K$1,$K$1&lt;&gt;""),$BT$2,IFERROR(IF(INDEX(価格設定!$D$5:$D$1048576,MATCH(Q314,価格設定!$B$5:$B$1048576,0),0)=価格設定!$D$3,$BT$2,$BS$2),$BS$2))))</f>
        <v/>
      </c>
      <c r="BK314" s="16" t="str">
        <f>IF(BI314="","",IF(COUNTIF($BI$3:BI314,BI314)=1,1,IF(AND(BI313=BI314,BH314=""),BK313,COUNTIF($BH$3:BH314,BH314))))</f>
        <v/>
      </c>
      <c r="BL314" s="52" t="str">
        <f t="shared" si="542"/>
        <v/>
      </c>
      <c r="BM314" s="52" t="str">
        <f t="shared" si="543"/>
        <v/>
      </c>
      <c r="BN314" s="119" t="str">
        <f t="shared" si="544"/>
        <v/>
      </c>
      <c r="BO314" s="119" t="str">
        <f t="shared" si="545"/>
        <v/>
      </c>
      <c r="BP314" s="17" t="str">
        <f t="shared" si="546"/>
        <v/>
      </c>
      <c r="BQ314" s="17" t="str">
        <f t="shared" si="547"/>
        <v/>
      </c>
      <c r="BR314" s="17" t="str">
        <f>IF(OR(BP314="",COUNTIF($BO$3:BO314,BO314)&lt;&gt;1),"",SUMIF(BO$3:BO$1048576,BO314,BP$3:BP$1048576))</f>
        <v/>
      </c>
      <c r="BS314" s="17" t="str">
        <f t="shared" si="548"/>
        <v/>
      </c>
      <c r="BT314" s="17" t="str">
        <f t="shared" si="549"/>
        <v/>
      </c>
      <c r="BU314" s="17" t="str">
        <f t="shared" si="550"/>
        <v/>
      </c>
      <c r="BV314" s="24" t="str">
        <f t="shared" si="551"/>
        <v/>
      </c>
      <c r="BW314" s="24" t="str">
        <f t="shared" si="552"/>
        <v/>
      </c>
      <c r="BX314" s="24" t="str">
        <f t="shared" si="553"/>
        <v/>
      </c>
      <c r="BY314" s="26" t="str">
        <f t="shared" si="554"/>
        <v/>
      </c>
      <c r="BZ314" s="26" t="str">
        <f t="shared" si="555"/>
        <v/>
      </c>
      <c r="CA314" s="26" t="str">
        <f t="shared" si="556"/>
        <v/>
      </c>
      <c r="CB314" s="66" t="str">
        <f t="shared" si="557"/>
        <v/>
      </c>
      <c r="CC314" s="65" t="str">
        <f t="shared" si="558"/>
        <v/>
      </c>
      <c r="CD314" s="26" t="str">
        <f t="shared" si="559"/>
        <v/>
      </c>
      <c r="CE314" s="26" t="str">
        <f t="shared" si="560"/>
        <v/>
      </c>
      <c r="CF314" s="193" t="str">
        <f t="shared" si="561"/>
        <v/>
      </c>
      <c r="CG314" s="193" t="str">
        <f t="shared" si="562"/>
        <v/>
      </c>
      <c r="CH314" s="26" t="str">
        <f t="shared" si="563"/>
        <v/>
      </c>
      <c r="CI314" s="26" t="str">
        <f t="shared" si="564"/>
        <v/>
      </c>
      <c r="CJ314" s="65" t="str">
        <f t="shared" si="565"/>
        <v/>
      </c>
      <c r="CK314" s="65" t="str">
        <f t="shared" si="566"/>
        <v/>
      </c>
      <c r="CL314" s="64" t="str">
        <f t="shared" si="567"/>
        <v/>
      </c>
      <c r="CM314" s="64" t="str">
        <f t="shared" si="568"/>
        <v/>
      </c>
      <c r="CN314" s="65" t="str">
        <f t="shared" si="569"/>
        <v/>
      </c>
      <c r="CP314" s="63" t="str">
        <f>IF(BH314="","",MAX($CP$3:CP313)+1)</f>
        <v/>
      </c>
      <c r="CQ314" s="24" t="str">
        <f t="shared" si="570"/>
        <v/>
      </c>
      <c r="CR314" s="24" t="str">
        <f t="shared" si="571"/>
        <v/>
      </c>
      <c r="CS314" s="24" t="str">
        <f t="shared" si="572"/>
        <v/>
      </c>
      <c r="CT314" s="58" t="str">
        <f>IF(BO314="","",COUNTIF($BO$3:BO314,BO314)&amp;"@"&amp;BO314)</f>
        <v/>
      </c>
      <c r="CU314" s="16" t="str">
        <f t="shared" si="510"/>
        <v/>
      </c>
      <c r="CV314" s="63" t="str">
        <f t="shared" si="573"/>
        <v/>
      </c>
      <c r="CW314" s="16" t="str">
        <f t="shared" si="574"/>
        <v/>
      </c>
      <c r="CX314" s="16" t="str">
        <f t="shared" si="575"/>
        <v/>
      </c>
      <c r="CY314" s="16" t="str">
        <f t="shared" si="576"/>
        <v/>
      </c>
      <c r="CZ314" s="85" t="str">
        <f t="shared" si="577"/>
        <v/>
      </c>
      <c r="DA314" s="16" t="str">
        <f t="shared" si="578"/>
        <v/>
      </c>
      <c r="DB314" s="16" t="str">
        <f t="shared" si="579"/>
        <v/>
      </c>
      <c r="DC314" s="28" t="str">
        <f>IF(CP314="","",$DC$1&amp;(INDEX(価格設定!D$1:XFD$3,ROW(価格設定!$D$3),MATCH($AW314,価格設定!D$1:XFD$1,1))*100)&amp;"%")</f>
        <v/>
      </c>
      <c r="DD314" s="28" t="str">
        <f>IF(CP314="","",$DD$1&amp;(INDEX(価格設定!D$1:XFD$3,ROW(価格設定!$D$2),MATCH($AW314,価格設定!D$1:XFD$1,1))*100)&amp;"%")</f>
        <v/>
      </c>
      <c r="DE314" s="29" t="str">
        <f t="shared" si="580"/>
        <v/>
      </c>
      <c r="DG314" s="58" t="str">
        <f t="shared" si="581"/>
        <v/>
      </c>
      <c r="DH314" s="58" t="str">
        <f t="shared" si="582"/>
        <v/>
      </c>
      <c r="DI314" s="58" t="str">
        <f t="shared" si="583"/>
        <v/>
      </c>
      <c r="DJ314" s="85" t="str">
        <f t="shared" si="584"/>
        <v/>
      </c>
      <c r="DL314" s="58" t="str">
        <f>IF(COUNTIF(DG$3:DG$1048576,DG314)=COUNTIF($DG$3:$DG314,DG314),DG314,"")</f>
        <v/>
      </c>
      <c r="DM314" s="85" t="str">
        <f t="shared" si="585"/>
        <v/>
      </c>
      <c r="DN314" s="85" t="str">
        <f t="shared" si="511"/>
        <v/>
      </c>
      <c r="DO314" s="85" t="str">
        <f t="shared" si="511"/>
        <v/>
      </c>
      <c r="DP314" s="303"/>
      <c r="DQ314" s="17" t="str">
        <f t="shared" si="512"/>
        <v/>
      </c>
      <c r="DR314" s="17" t="str">
        <f t="shared" si="513"/>
        <v/>
      </c>
      <c r="DS314" s="17" t="str">
        <f t="shared" si="514"/>
        <v/>
      </c>
      <c r="DU314" s="16" t="str">
        <f t="shared" si="586"/>
        <v/>
      </c>
      <c r="DV314" s="16" t="str">
        <f>IF(DU314="","",COUNT($DU$3:DU314))</f>
        <v/>
      </c>
      <c r="DW314" s="16" t="str">
        <f t="shared" si="587"/>
        <v/>
      </c>
      <c r="DX314" s="16" t="str">
        <f t="shared" si="588"/>
        <v/>
      </c>
      <c r="DY314" s="16" t="str">
        <f>IF(DZ314="","",COUNTIF(DZ$3:DZ314,DZ314))</f>
        <v/>
      </c>
      <c r="DZ314" s="16" t="str">
        <f t="shared" si="589"/>
        <v/>
      </c>
      <c r="EA314" s="16" t="str">
        <f t="shared" si="590"/>
        <v/>
      </c>
      <c r="EB314" s="16" t="str">
        <f t="shared" si="591"/>
        <v/>
      </c>
      <c r="EC314" s="16" t="str">
        <f t="shared" si="592"/>
        <v/>
      </c>
      <c r="ED314" s="16" t="str">
        <f t="shared" si="593"/>
        <v/>
      </c>
      <c r="EE314" s="16" t="str">
        <f t="shared" si="594"/>
        <v/>
      </c>
      <c r="EF314" s="16" t="str">
        <f t="shared" si="595"/>
        <v/>
      </c>
      <c r="EG314" s="16" t="str">
        <f t="shared" si="596"/>
        <v/>
      </c>
      <c r="EH314" s="16" t="str">
        <f t="shared" si="597"/>
        <v/>
      </c>
      <c r="EI314" s="16" t="str">
        <f t="shared" si="598"/>
        <v/>
      </c>
      <c r="EJ314" s="16" t="str">
        <f t="shared" si="599"/>
        <v/>
      </c>
      <c r="EK314" s="16" t="str">
        <f t="shared" si="600"/>
        <v/>
      </c>
      <c r="EL314" s="58" t="str">
        <f t="shared" si="601"/>
        <v/>
      </c>
      <c r="EM314" s="58" t="str">
        <f>IF(OR($DZ314="",CR314=""),IF($EL314="","",$EL314),IF(OR(CR314="なし",CR314=0),領収書!$H$1,CR314))</f>
        <v/>
      </c>
      <c r="EN314" s="58" t="str">
        <f>IF(OR($DZ314="",CS314=""),IF($EL314="","",$EL314),IF(OR(CS314="なし",CS314=0),入力!$EN$1,CS314))</f>
        <v/>
      </c>
      <c r="EO314" s="63" t="str">
        <f t="shared" si="602"/>
        <v/>
      </c>
      <c r="EP314" s="63" t="str">
        <f t="shared" si="603"/>
        <v/>
      </c>
      <c r="ER314" s="16" t="str">
        <f>IF(AND(COUNTIF($ET$3:ET314,ET314)=1,ET314&lt;&gt;""),MAX($ER$3:ER313)+1,"")</f>
        <v/>
      </c>
      <c r="ES314" s="16" t="str">
        <f>IF(価格設定!B316="","",価格設定!B316)</f>
        <v/>
      </c>
      <c r="ET314" s="16" t="str">
        <f>IF(価格設定!C316="","",価格設定!C316)</f>
        <v/>
      </c>
      <c r="EV314" s="16" t="str">
        <f t="shared" si="515"/>
        <v/>
      </c>
      <c r="EW314" s="16" t="str">
        <f t="shared" si="604"/>
        <v/>
      </c>
    </row>
    <row r="315" spans="1:153" ht="30" customHeight="1" x14ac:dyDescent="0.2">
      <c r="A315" s="225"/>
      <c r="B315" s="212"/>
      <c r="C315" s="221"/>
      <c r="D315" s="164"/>
      <c r="E315" s="165"/>
      <c r="F315" s="166"/>
      <c r="G315" s="167"/>
      <c r="H315" s="179"/>
      <c r="I315" s="306"/>
      <c r="J315" s="169"/>
      <c r="K315" s="179"/>
      <c r="L315" s="186"/>
      <c r="M315" s="186"/>
      <c r="N315" s="168"/>
      <c r="O315" s="170"/>
      <c r="P315" s="212"/>
      <c r="Q315" s="179" t="str">
        <f>IFERROR(IF(H315="","",IFERROR(INDEX(価格設定!$B$5:$B$1048576,MATCH(H315,価格設定!$B$5:$B$1048576,0),0),INDEX(価格設定!$B$5:$B$1048576,MATCH("*"&amp;H315&amp;"*",価格設定!$B$5:$B$1048576,0),0))),H315)</f>
        <v/>
      </c>
      <c r="R315" s="250" t="str">
        <f>IFERROR(IF(Q315="",IF(K315="","",K315),IF(K315="",IF(INDEX(価格設定!$C$5:$C$1048576,MATCH(Q315,価格設定!$B$5:$B$1048576,0),0)=0,"",INDEX(価格設定!$C$5:$C$1048576,MATCH(Q315,価格設定!$B$5:$B$1048576,0),0)),IF(K315="なし","",K315))),"")</f>
        <v/>
      </c>
      <c r="S315" s="308" t="str">
        <f t="shared" si="516"/>
        <v/>
      </c>
      <c r="T315" s="126" t="str">
        <f>IFERROR(IF(J315="",IF(INDEX(価格設定!$E$5:$R$1048576,MATCH($Q315,価格設定!B$5:B$1048576,0),MATCH($AW315,価格設定!E$1:X$1,1))=0,"",INDEX(価格設定!$E$5:$R$1048576,MATCH($Q315,価格設定!B$5:B$1048576,0),MATCH($AW315,価格設定!E$1:X$1,1))),J315),"")</f>
        <v/>
      </c>
      <c r="U315" s="126" t="str">
        <f t="shared" si="517"/>
        <v/>
      </c>
      <c r="V315" s="132" t="str">
        <f t="shared" si="518"/>
        <v/>
      </c>
      <c r="W315" s="127" t="str">
        <f>IFERROR(IF(OR(T315="",T315&lt;0),"",IFERROR(INDEX(価格設定!E$2:X$3,IF(AND(K315=$K$1,$K$1&lt;&gt;""),ROW(価格設定!$D$3)-1,MATCH(INDEX(価格設定!$D$5:$D$1048576,MATCH(Q315,価格設定!$B$5:$B$1048576,0),0),価格設定!$D$2:$D$3,0)),MATCH($AW315,価格設定!E$1:X$1,1)),INDEX(価格設定!E$2:X$2,0,MATCH($AW315,価格設定!E$1:X$1,1)))),"")</f>
        <v/>
      </c>
      <c r="X315" s="126" t="str">
        <f t="shared" si="509"/>
        <v/>
      </c>
      <c r="Y315" s="128" t="str">
        <f t="shared" si="519"/>
        <v/>
      </c>
      <c r="Z315" s="126" t="str">
        <f t="shared" si="520"/>
        <v/>
      </c>
      <c r="AA315" s="129" t="str">
        <f t="shared" si="521"/>
        <v/>
      </c>
      <c r="AB315" s="126" t="str">
        <f t="shared" si="522"/>
        <v/>
      </c>
      <c r="AC315" s="280" t="str">
        <f t="shared" si="523"/>
        <v/>
      </c>
      <c r="AD315" s="15"/>
      <c r="AE315" s="204" t="str">
        <f>IF(AF315="","",COUNT($AF$3:AF315))</f>
        <v/>
      </c>
      <c r="AF315" s="206" t="str">
        <f t="shared" si="524"/>
        <v/>
      </c>
      <c r="AG315" s="204" t="str">
        <f t="shared" si="525"/>
        <v/>
      </c>
      <c r="AH315" s="204" t="str">
        <f t="shared" si="526"/>
        <v/>
      </c>
      <c r="AI315" s="287"/>
      <c r="AJ315" s="15"/>
      <c r="AK315" s="138" t="str">
        <f t="shared" si="527"/>
        <v/>
      </c>
      <c r="AL315" s="131" t="str">
        <f t="shared" si="528"/>
        <v/>
      </c>
      <c r="AM315" s="131" t="str">
        <f t="shared" si="529"/>
        <v/>
      </c>
      <c r="AN315" s="313" t="str">
        <f t="shared" si="530"/>
        <v/>
      </c>
      <c r="AO315" s="316" t="str">
        <f t="shared" si="531"/>
        <v/>
      </c>
      <c r="AP315" s="18"/>
      <c r="AQ315" s="3" t="str">
        <f>IF(F315="","",MAX($AQ$3:AQ314)+1)</f>
        <v/>
      </c>
      <c r="AR315" s="3" t="str">
        <f>IF(OR(AQ315="",BB315=""),"",MAX($AR$3:AR314)+1)</f>
        <v/>
      </c>
      <c r="AS315" s="3" t="str">
        <f>IF(CQ315="","",RANK(CQ315,CQ$3:CQ$1048576,1)+COUNTIF($CQ$3:CQ315,CQ315)-1)</f>
        <v/>
      </c>
      <c r="AT315" s="21" t="str">
        <f>IF(C315="",IF(OR(AND($H315&lt;&gt;"",C315=""),AND($F314=$F315,$AZ315&lt;&gt;""),COUNTA($H$3:$H$1048576,#REF!,$F$3:$F$1048576)&gt;COUNTA($H$3:$H315,#REF!,$F$3:$F315),$AZ315&lt;&gt;""),INDEX(AT$3:AT$1048576,MATCH(MAX($AQ$3:$AQ314),$AQ$3:$AQ$1048576,0),0),""),C315)</f>
        <v/>
      </c>
      <c r="AU315" s="21" t="str">
        <f>IF(D315="",IF(OR(AND($H315&lt;&gt;"",D315=""),AND($F314=$F315,$AZ315&lt;&gt;""),COUNTA($H$3:$H$1048576,#REF!,$F$3:$F$1048576)&gt;COUNTA($H$3:$H315,#REF!,$F$3:$F315),$AZ315&lt;&gt;""),INDEX(AU$3:AU$1048576,MATCH(MAX($AQ$3:$AQ314),$AQ$3:$AQ$1048576,0),0),""),D315)</f>
        <v/>
      </c>
      <c r="AV315" s="21" t="str">
        <f>IF(E315="",IF(OR(AND($H315&lt;&gt;"",E315=""),AND($F314=$F315,$AZ315&lt;&gt;""),COUNTA($H$3:$H$1048576,#REF!,$F$3:$F$1048576)&gt;COUNTA($H$3:$H315,#REF!,$F$3:$F315),$AZ315&lt;&gt;""),INDEX(AV$3:AV$1048576,MATCH(MAX($AQ$3:$AQ314),$AQ$3:$AQ$1048576,0),0),""),E315)</f>
        <v/>
      </c>
      <c r="AW315" s="24" t="str">
        <f t="shared" si="532"/>
        <v/>
      </c>
      <c r="AX315" s="13" t="str">
        <f t="shared" si="533"/>
        <v/>
      </c>
      <c r="AY315" s="4" t="str">
        <f t="shared" si="534"/>
        <v/>
      </c>
      <c r="AZ315" s="4" t="str">
        <f>IF(AX315="",IF(OR(AND(H315&lt;&gt;"",F315=""),COUNTA($H$3:$H$1048576)&gt;COUNTA($H$3:$H315)),INDEX(AX$3:AX315,MATCH(MAX($AQ$3:AQ315),AQ$3:AQ315,0),0),""),AX315)</f>
        <v/>
      </c>
      <c r="BA315" s="4" t="str">
        <f>IF(AY315="",IF(AND(H315&lt;&gt;"",F315=""),INDEX(AY$3:AY315,MATCH(MAX($AQ$3:AQ315),AQ$3:AQ315,0),0),""),AY315)</f>
        <v/>
      </c>
      <c r="BB315" s="82" t="str">
        <f>IF(BC315="","",RANK(BC315,BC$3:BC$1048576,1)+COUNTIF($BC$3:BC315,BC315)-1)</f>
        <v/>
      </c>
      <c r="BC315" s="139" t="str">
        <f t="shared" si="535"/>
        <v/>
      </c>
      <c r="BD315" s="46" t="str">
        <f t="shared" si="536"/>
        <v/>
      </c>
      <c r="BE315" s="46" t="str">
        <f t="shared" si="537"/>
        <v/>
      </c>
      <c r="BF315" s="46" t="str">
        <f t="shared" si="538"/>
        <v/>
      </c>
      <c r="BG315" s="4" t="str">
        <f t="shared" si="539"/>
        <v/>
      </c>
      <c r="BH315" s="180" t="str">
        <f t="shared" si="540"/>
        <v/>
      </c>
      <c r="BI315" s="16" t="str">
        <f t="shared" si="541"/>
        <v/>
      </c>
      <c r="BJ315" s="52" t="str">
        <f>IF(BI315="","",IF(W315="","",IF(AND(K315=$K$1,$K$1&lt;&gt;""),$BT$2,IFERROR(IF(INDEX(価格設定!$D$5:$D$1048576,MATCH(Q315,価格設定!$B$5:$B$1048576,0),0)=価格設定!$D$3,$BT$2,$BS$2),$BS$2))))</f>
        <v/>
      </c>
      <c r="BK315" s="16" t="str">
        <f>IF(BI315="","",IF(COUNTIF($BI$3:BI315,BI315)=1,1,IF(AND(BI314=BI315,BH315=""),BK314,COUNTIF($BH$3:BH315,BH315))))</f>
        <v/>
      </c>
      <c r="BL315" s="52" t="str">
        <f t="shared" si="542"/>
        <v/>
      </c>
      <c r="BM315" s="52" t="str">
        <f t="shared" si="543"/>
        <v/>
      </c>
      <c r="BN315" s="119" t="str">
        <f t="shared" si="544"/>
        <v/>
      </c>
      <c r="BO315" s="119" t="str">
        <f t="shared" si="545"/>
        <v/>
      </c>
      <c r="BP315" s="17" t="str">
        <f t="shared" si="546"/>
        <v/>
      </c>
      <c r="BQ315" s="17" t="str">
        <f t="shared" si="547"/>
        <v/>
      </c>
      <c r="BR315" s="17" t="str">
        <f>IF(OR(BP315="",COUNTIF($BO$3:BO315,BO315)&lt;&gt;1),"",SUMIF(BO$3:BO$1048576,BO315,BP$3:BP$1048576))</f>
        <v/>
      </c>
      <c r="BS315" s="17" t="str">
        <f t="shared" si="548"/>
        <v/>
      </c>
      <c r="BT315" s="17" t="str">
        <f t="shared" si="549"/>
        <v/>
      </c>
      <c r="BU315" s="17" t="str">
        <f t="shared" si="550"/>
        <v/>
      </c>
      <c r="BV315" s="24" t="str">
        <f t="shared" si="551"/>
        <v/>
      </c>
      <c r="BW315" s="24" t="str">
        <f t="shared" si="552"/>
        <v/>
      </c>
      <c r="BX315" s="24" t="str">
        <f t="shared" si="553"/>
        <v/>
      </c>
      <c r="BY315" s="26" t="str">
        <f t="shared" si="554"/>
        <v/>
      </c>
      <c r="BZ315" s="26" t="str">
        <f t="shared" si="555"/>
        <v/>
      </c>
      <c r="CA315" s="26" t="str">
        <f t="shared" si="556"/>
        <v/>
      </c>
      <c r="CB315" s="66" t="str">
        <f t="shared" si="557"/>
        <v/>
      </c>
      <c r="CC315" s="65" t="str">
        <f t="shared" si="558"/>
        <v/>
      </c>
      <c r="CD315" s="26" t="str">
        <f t="shared" si="559"/>
        <v/>
      </c>
      <c r="CE315" s="26" t="str">
        <f t="shared" si="560"/>
        <v/>
      </c>
      <c r="CF315" s="193" t="str">
        <f t="shared" si="561"/>
        <v/>
      </c>
      <c r="CG315" s="193" t="str">
        <f t="shared" si="562"/>
        <v/>
      </c>
      <c r="CH315" s="26" t="str">
        <f t="shared" si="563"/>
        <v/>
      </c>
      <c r="CI315" s="26" t="str">
        <f t="shared" si="564"/>
        <v/>
      </c>
      <c r="CJ315" s="65" t="str">
        <f t="shared" si="565"/>
        <v/>
      </c>
      <c r="CK315" s="65" t="str">
        <f t="shared" si="566"/>
        <v/>
      </c>
      <c r="CL315" s="64" t="str">
        <f t="shared" si="567"/>
        <v/>
      </c>
      <c r="CM315" s="64" t="str">
        <f t="shared" si="568"/>
        <v/>
      </c>
      <c r="CN315" s="65" t="str">
        <f t="shared" si="569"/>
        <v/>
      </c>
      <c r="CP315" s="63" t="str">
        <f>IF(BH315="","",MAX($CP$3:CP314)+1)</f>
        <v/>
      </c>
      <c r="CQ315" s="24" t="str">
        <f t="shared" si="570"/>
        <v/>
      </c>
      <c r="CR315" s="24" t="str">
        <f t="shared" si="571"/>
        <v/>
      </c>
      <c r="CS315" s="24" t="str">
        <f t="shared" si="572"/>
        <v/>
      </c>
      <c r="CT315" s="58" t="str">
        <f>IF(BO315="","",COUNTIF($BO$3:BO315,BO315)&amp;"@"&amp;BO315)</f>
        <v/>
      </c>
      <c r="CU315" s="16" t="str">
        <f t="shared" si="510"/>
        <v/>
      </c>
      <c r="CV315" s="63" t="str">
        <f t="shared" si="573"/>
        <v/>
      </c>
      <c r="CW315" s="16" t="str">
        <f t="shared" si="574"/>
        <v/>
      </c>
      <c r="CX315" s="16" t="str">
        <f t="shared" si="575"/>
        <v/>
      </c>
      <c r="CY315" s="16" t="str">
        <f t="shared" si="576"/>
        <v/>
      </c>
      <c r="CZ315" s="85" t="str">
        <f t="shared" si="577"/>
        <v/>
      </c>
      <c r="DA315" s="16" t="str">
        <f t="shared" si="578"/>
        <v/>
      </c>
      <c r="DB315" s="16" t="str">
        <f t="shared" si="579"/>
        <v/>
      </c>
      <c r="DC315" s="28" t="str">
        <f>IF(CP315="","",$DC$1&amp;(INDEX(価格設定!D$1:XFD$3,ROW(価格設定!$D$3),MATCH($AW315,価格設定!D$1:XFD$1,1))*100)&amp;"%")</f>
        <v/>
      </c>
      <c r="DD315" s="28" t="str">
        <f>IF(CP315="","",$DD$1&amp;(INDEX(価格設定!D$1:XFD$3,ROW(価格設定!$D$2),MATCH($AW315,価格設定!D$1:XFD$1,1))*100)&amp;"%")</f>
        <v/>
      </c>
      <c r="DE315" s="29" t="str">
        <f t="shared" si="580"/>
        <v/>
      </c>
      <c r="DG315" s="58" t="str">
        <f t="shared" si="581"/>
        <v/>
      </c>
      <c r="DH315" s="58" t="str">
        <f t="shared" si="582"/>
        <v/>
      </c>
      <c r="DI315" s="58" t="str">
        <f t="shared" si="583"/>
        <v/>
      </c>
      <c r="DJ315" s="85" t="str">
        <f t="shared" si="584"/>
        <v/>
      </c>
      <c r="DL315" s="58" t="str">
        <f>IF(COUNTIF(DG$3:DG$1048576,DG315)=COUNTIF($DG$3:$DG315,DG315),DG315,"")</f>
        <v/>
      </c>
      <c r="DM315" s="85" t="str">
        <f t="shared" si="585"/>
        <v/>
      </c>
      <c r="DN315" s="85" t="str">
        <f t="shared" si="511"/>
        <v/>
      </c>
      <c r="DO315" s="85" t="str">
        <f t="shared" si="511"/>
        <v/>
      </c>
      <c r="DP315" s="303"/>
      <c r="DQ315" s="17" t="str">
        <f t="shared" si="512"/>
        <v/>
      </c>
      <c r="DR315" s="17" t="str">
        <f t="shared" si="513"/>
        <v/>
      </c>
      <c r="DS315" s="17" t="str">
        <f t="shared" si="514"/>
        <v/>
      </c>
      <c r="DU315" s="16" t="str">
        <f t="shared" si="586"/>
        <v/>
      </c>
      <c r="DV315" s="16" t="str">
        <f>IF(DU315="","",COUNT($DU$3:DU315))</f>
        <v/>
      </c>
      <c r="DW315" s="16" t="str">
        <f t="shared" si="587"/>
        <v/>
      </c>
      <c r="DX315" s="16" t="str">
        <f t="shared" si="588"/>
        <v/>
      </c>
      <c r="DY315" s="16" t="str">
        <f>IF(DZ315="","",COUNTIF(DZ$3:DZ315,DZ315))</f>
        <v/>
      </c>
      <c r="DZ315" s="16" t="str">
        <f t="shared" si="589"/>
        <v/>
      </c>
      <c r="EA315" s="16" t="str">
        <f t="shared" si="590"/>
        <v/>
      </c>
      <c r="EB315" s="16" t="str">
        <f t="shared" si="591"/>
        <v/>
      </c>
      <c r="EC315" s="16" t="str">
        <f t="shared" si="592"/>
        <v/>
      </c>
      <c r="ED315" s="16" t="str">
        <f t="shared" si="593"/>
        <v/>
      </c>
      <c r="EE315" s="16" t="str">
        <f t="shared" si="594"/>
        <v/>
      </c>
      <c r="EF315" s="16" t="str">
        <f t="shared" si="595"/>
        <v/>
      </c>
      <c r="EG315" s="16" t="str">
        <f t="shared" si="596"/>
        <v/>
      </c>
      <c r="EH315" s="16" t="str">
        <f t="shared" si="597"/>
        <v/>
      </c>
      <c r="EI315" s="16" t="str">
        <f t="shared" si="598"/>
        <v/>
      </c>
      <c r="EJ315" s="16" t="str">
        <f t="shared" si="599"/>
        <v/>
      </c>
      <c r="EK315" s="16" t="str">
        <f t="shared" si="600"/>
        <v/>
      </c>
      <c r="EL315" s="58" t="str">
        <f t="shared" si="601"/>
        <v/>
      </c>
      <c r="EM315" s="58" t="str">
        <f>IF(OR($DZ315="",CR315=""),IF($EL315="","",$EL315),IF(OR(CR315="なし",CR315=0),領収書!$H$1,CR315))</f>
        <v/>
      </c>
      <c r="EN315" s="58" t="str">
        <f>IF(OR($DZ315="",CS315=""),IF($EL315="","",$EL315),IF(OR(CS315="なし",CS315=0),入力!$EN$1,CS315))</f>
        <v/>
      </c>
      <c r="EO315" s="63" t="str">
        <f t="shared" si="602"/>
        <v/>
      </c>
      <c r="EP315" s="63" t="str">
        <f t="shared" si="603"/>
        <v/>
      </c>
      <c r="ER315" s="16" t="str">
        <f>IF(AND(COUNTIF($ET$3:ET315,ET315)=1,ET315&lt;&gt;""),MAX($ER$3:ER314)+1,"")</f>
        <v/>
      </c>
      <c r="ES315" s="16" t="str">
        <f>IF(価格設定!B317="","",価格設定!B317)</f>
        <v/>
      </c>
      <c r="ET315" s="16" t="str">
        <f>IF(価格設定!C317="","",価格設定!C317)</f>
        <v/>
      </c>
      <c r="EV315" s="16" t="str">
        <f t="shared" si="515"/>
        <v/>
      </c>
      <c r="EW315" s="16" t="str">
        <f t="shared" si="604"/>
        <v/>
      </c>
    </row>
    <row r="316" spans="1:153" ht="30" customHeight="1" x14ac:dyDescent="0.2">
      <c r="A316" s="225"/>
      <c r="B316" s="212"/>
      <c r="C316" s="221"/>
      <c r="D316" s="164"/>
      <c r="E316" s="165"/>
      <c r="F316" s="166"/>
      <c r="G316" s="167"/>
      <c r="H316" s="179"/>
      <c r="I316" s="306"/>
      <c r="J316" s="169"/>
      <c r="K316" s="179"/>
      <c r="L316" s="186"/>
      <c r="M316" s="186"/>
      <c r="N316" s="168"/>
      <c r="O316" s="170"/>
      <c r="P316" s="212"/>
      <c r="Q316" s="179" t="str">
        <f>IFERROR(IF(H316="","",IFERROR(INDEX(価格設定!$B$5:$B$1048576,MATCH(H316,価格設定!$B$5:$B$1048576,0),0),INDEX(価格設定!$B$5:$B$1048576,MATCH("*"&amp;H316&amp;"*",価格設定!$B$5:$B$1048576,0),0))),H316)</f>
        <v/>
      </c>
      <c r="R316" s="250" t="str">
        <f>IFERROR(IF(Q316="",IF(K316="","",K316),IF(K316="",IF(INDEX(価格設定!$C$5:$C$1048576,MATCH(Q316,価格設定!$B$5:$B$1048576,0),0)=0,"",INDEX(価格設定!$C$5:$C$1048576,MATCH(Q316,価格設定!$B$5:$B$1048576,0),0)),IF(K316="なし","",K316))),"")</f>
        <v/>
      </c>
      <c r="S316" s="308" t="str">
        <f t="shared" si="516"/>
        <v/>
      </c>
      <c r="T316" s="126" t="str">
        <f>IFERROR(IF(J316="",IF(INDEX(価格設定!$E$5:$R$1048576,MATCH($Q316,価格設定!B$5:B$1048576,0),MATCH($AW316,価格設定!E$1:X$1,1))=0,"",INDEX(価格設定!$E$5:$R$1048576,MATCH($Q316,価格設定!B$5:B$1048576,0),MATCH($AW316,価格設定!E$1:X$1,1))),J316),"")</f>
        <v/>
      </c>
      <c r="U316" s="126" t="str">
        <f t="shared" si="517"/>
        <v/>
      </c>
      <c r="V316" s="132" t="str">
        <f t="shared" si="518"/>
        <v/>
      </c>
      <c r="W316" s="127" t="str">
        <f>IFERROR(IF(OR(T316="",T316&lt;0),"",IFERROR(INDEX(価格設定!E$2:X$3,IF(AND(K316=$K$1,$K$1&lt;&gt;""),ROW(価格設定!$D$3)-1,MATCH(INDEX(価格設定!$D$5:$D$1048576,MATCH(Q316,価格設定!$B$5:$B$1048576,0),0),価格設定!$D$2:$D$3,0)),MATCH($AW316,価格設定!E$1:X$1,1)),INDEX(価格設定!E$2:X$2,0,MATCH($AW316,価格設定!E$1:X$1,1)))),"")</f>
        <v/>
      </c>
      <c r="X316" s="126" t="str">
        <f t="shared" si="509"/>
        <v/>
      </c>
      <c r="Y316" s="128" t="str">
        <f t="shared" si="519"/>
        <v/>
      </c>
      <c r="Z316" s="126" t="str">
        <f t="shared" si="520"/>
        <v/>
      </c>
      <c r="AA316" s="129" t="str">
        <f t="shared" si="521"/>
        <v/>
      </c>
      <c r="AB316" s="126" t="str">
        <f t="shared" si="522"/>
        <v/>
      </c>
      <c r="AC316" s="280" t="str">
        <f t="shared" si="523"/>
        <v/>
      </c>
      <c r="AD316" s="15"/>
      <c r="AE316" s="204" t="str">
        <f>IF(AF316="","",COUNT($AF$3:AF316))</f>
        <v/>
      </c>
      <c r="AF316" s="206" t="str">
        <f t="shared" si="524"/>
        <v/>
      </c>
      <c r="AG316" s="204" t="str">
        <f t="shared" si="525"/>
        <v/>
      </c>
      <c r="AH316" s="204" t="str">
        <f t="shared" si="526"/>
        <v/>
      </c>
      <c r="AI316" s="287"/>
      <c r="AJ316" s="15"/>
      <c r="AK316" s="138" t="str">
        <f t="shared" si="527"/>
        <v/>
      </c>
      <c r="AL316" s="131" t="str">
        <f t="shared" si="528"/>
        <v/>
      </c>
      <c r="AM316" s="131" t="str">
        <f t="shared" si="529"/>
        <v/>
      </c>
      <c r="AN316" s="313" t="str">
        <f t="shared" si="530"/>
        <v/>
      </c>
      <c r="AO316" s="316" t="str">
        <f t="shared" si="531"/>
        <v/>
      </c>
      <c r="AP316" s="18"/>
      <c r="AQ316" s="3" t="str">
        <f>IF(F316="","",MAX($AQ$3:AQ315)+1)</f>
        <v/>
      </c>
      <c r="AR316" s="3" t="str">
        <f>IF(OR(AQ316="",BB316=""),"",MAX($AR$3:AR315)+1)</f>
        <v/>
      </c>
      <c r="AS316" s="3" t="str">
        <f>IF(CQ316="","",RANK(CQ316,CQ$3:CQ$1048576,1)+COUNTIF($CQ$3:CQ316,CQ316)-1)</f>
        <v/>
      </c>
      <c r="AT316" s="21" t="str">
        <f>IF(C316="",IF(OR(AND($H316&lt;&gt;"",C316=""),AND($F315=$F316,$AZ316&lt;&gt;""),COUNTA($H$3:$H$1048576,#REF!,$F$3:$F$1048576)&gt;COUNTA($H$3:$H316,#REF!,$F$3:$F316),$AZ316&lt;&gt;""),INDEX(AT$3:AT$1048576,MATCH(MAX($AQ$3:$AQ315),$AQ$3:$AQ$1048576,0),0),""),C316)</f>
        <v/>
      </c>
      <c r="AU316" s="21" t="str">
        <f>IF(D316="",IF(OR(AND($H316&lt;&gt;"",D316=""),AND($F315=$F316,$AZ316&lt;&gt;""),COUNTA($H$3:$H$1048576,#REF!,$F$3:$F$1048576)&gt;COUNTA($H$3:$H316,#REF!,$F$3:$F316),$AZ316&lt;&gt;""),INDEX(AU$3:AU$1048576,MATCH(MAX($AQ$3:$AQ315),$AQ$3:$AQ$1048576,0),0),""),D316)</f>
        <v/>
      </c>
      <c r="AV316" s="21" t="str">
        <f>IF(E316="",IF(OR(AND($H316&lt;&gt;"",E316=""),AND($F315=$F316,$AZ316&lt;&gt;""),COUNTA($H$3:$H$1048576,#REF!,$F$3:$F$1048576)&gt;COUNTA($H$3:$H316,#REF!,$F$3:$F316),$AZ316&lt;&gt;""),INDEX(AV$3:AV$1048576,MATCH(MAX($AQ$3:$AQ315),$AQ$3:$AQ$1048576,0),0),""),E316)</f>
        <v/>
      </c>
      <c r="AW316" s="24" t="str">
        <f t="shared" si="532"/>
        <v/>
      </c>
      <c r="AX316" s="13" t="str">
        <f t="shared" si="533"/>
        <v/>
      </c>
      <c r="AY316" s="4" t="str">
        <f t="shared" si="534"/>
        <v/>
      </c>
      <c r="AZ316" s="4" t="str">
        <f>IF(AX316="",IF(OR(AND(H316&lt;&gt;"",F316=""),COUNTA($H$3:$H$1048576)&gt;COUNTA($H$3:$H316)),INDEX(AX$3:AX316,MATCH(MAX($AQ$3:AQ316),AQ$3:AQ316,0),0),""),AX316)</f>
        <v/>
      </c>
      <c r="BA316" s="4" t="str">
        <f>IF(AY316="",IF(AND(H316&lt;&gt;"",F316=""),INDEX(AY$3:AY316,MATCH(MAX($AQ$3:AQ316),AQ$3:AQ316,0),0),""),AY316)</f>
        <v/>
      </c>
      <c r="BB316" s="82" t="str">
        <f>IF(BC316="","",RANK(BC316,BC$3:BC$1048576,1)+COUNTIF($BC$3:BC316,BC316)-1)</f>
        <v/>
      </c>
      <c r="BC316" s="139" t="str">
        <f t="shared" si="535"/>
        <v/>
      </c>
      <c r="BD316" s="46" t="str">
        <f t="shared" si="536"/>
        <v/>
      </c>
      <c r="BE316" s="46" t="str">
        <f t="shared" si="537"/>
        <v/>
      </c>
      <c r="BF316" s="46" t="str">
        <f t="shared" si="538"/>
        <v/>
      </c>
      <c r="BG316" s="4" t="str">
        <f t="shared" si="539"/>
        <v/>
      </c>
      <c r="BH316" s="180" t="str">
        <f t="shared" si="540"/>
        <v/>
      </c>
      <c r="BI316" s="16" t="str">
        <f t="shared" si="541"/>
        <v/>
      </c>
      <c r="BJ316" s="52" t="str">
        <f>IF(BI316="","",IF(W316="","",IF(AND(K316=$K$1,$K$1&lt;&gt;""),$BT$2,IFERROR(IF(INDEX(価格設定!$D$5:$D$1048576,MATCH(Q316,価格設定!$B$5:$B$1048576,0),0)=価格設定!$D$3,$BT$2,$BS$2),$BS$2))))</f>
        <v/>
      </c>
      <c r="BK316" s="16" t="str">
        <f>IF(BI316="","",IF(COUNTIF($BI$3:BI316,BI316)=1,1,IF(AND(BI315=BI316,BH316=""),BK315,COUNTIF($BH$3:BH316,BH316))))</f>
        <v/>
      </c>
      <c r="BL316" s="52" t="str">
        <f t="shared" si="542"/>
        <v/>
      </c>
      <c r="BM316" s="52" t="str">
        <f t="shared" si="543"/>
        <v/>
      </c>
      <c r="BN316" s="119" t="str">
        <f t="shared" si="544"/>
        <v/>
      </c>
      <c r="BO316" s="119" t="str">
        <f t="shared" si="545"/>
        <v/>
      </c>
      <c r="BP316" s="17" t="str">
        <f t="shared" si="546"/>
        <v/>
      </c>
      <c r="BQ316" s="17" t="str">
        <f t="shared" si="547"/>
        <v/>
      </c>
      <c r="BR316" s="17" t="str">
        <f>IF(OR(BP316="",COUNTIF($BO$3:BO316,BO316)&lt;&gt;1),"",SUMIF(BO$3:BO$1048576,BO316,BP$3:BP$1048576))</f>
        <v/>
      </c>
      <c r="BS316" s="17" t="str">
        <f t="shared" si="548"/>
        <v/>
      </c>
      <c r="BT316" s="17" t="str">
        <f t="shared" si="549"/>
        <v/>
      </c>
      <c r="BU316" s="17" t="str">
        <f t="shared" si="550"/>
        <v/>
      </c>
      <c r="BV316" s="24" t="str">
        <f t="shared" si="551"/>
        <v/>
      </c>
      <c r="BW316" s="24" t="str">
        <f t="shared" si="552"/>
        <v/>
      </c>
      <c r="BX316" s="24" t="str">
        <f t="shared" si="553"/>
        <v/>
      </c>
      <c r="BY316" s="26" t="str">
        <f t="shared" si="554"/>
        <v/>
      </c>
      <c r="BZ316" s="26" t="str">
        <f t="shared" si="555"/>
        <v/>
      </c>
      <c r="CA316" s="26" t="str">
        <f t="shared" si="556"/>
        <v/>
      </c>
      <c r="CB316" s="66" t="str">
        <f t="shared" si="557"/>
        <v/>
      </c>
      <c r="CC316" s="65" t="str">
        <f t="shared" si="558"/>
        <v/>
      </c>
      <c r="CD316" s="26" t="str">
        <f t="shared" si="559"/>
        <v/>
      </c>
      <c r="CE316" s="26" t="str">
        <f t="shared" si="560"/>
        <v/>
      </c>
      <c r="CF316" s="193" t="str">
        <f t="shared" si="561"/>
        <v/>
      </c>
      <c r="CG316" s="193" t="str">
        <f t="shared" si="562"/>
        <v/>
      </c>
      <c r="CH316" s="26" t="str">
        <f t="shared" si="563"/>
        <v/>
      </c>
      <c r="CI316" s="26" t="str">
        <f t="shared" si="564"/>
        <v/>
      </c>
      <c r="CJ316" s="65" t="str">
        <f t="shared" si="565"/>
        <v/>
      </c>
      <c r="CK316" s="65" t="str">
        <f t="shared" si="566"/>
        <v/>
      </c>
      <c r="CL316" s="64" t="str">
        <f t="shared" si="567"/>
        <v/>
      </c>
      <c r="CM316" s="64" t="str">
        <f t="shared" si="568"/>
        <v/>
      </c>
      <c r="CN316" s="65" t="str">
        <f t="shared" si="569"/>
        <v/>
      </c>
      <c r="CP316" s="63" t="str">
        <f>IF(BH316="","",MAX($CP$3:CP315)+1)</f>
        <v/>
      </c>
      <c r="CQ316" s="24" t="str">
        <f t="shared" si="570"/>
        <v/>
      </c>
      <c r="CR316" s="24" t="str">
        <f t="shared" si="571"/>
        <v/>
      </c>
      <c r="CS316" s="24" t="str">
        <f t="shared" si="572"/>
        <v/>
      </c>
      <c r="CT316" s="58" t="str">
        <f>IF(BO316="","",COUNTIF($BO$3:BO316,BO316)&amp;"@"&amp;BO316)</f>
        <v/>
      </c>
      <c r="CU316" s="16" t="str">
        <f t="shared" si="510"/>
        <v/>
      </c>
      <c r="CV316" s="63" t="str">
        <f t="shared" si="573"/>
        <v/>
      </c>
      <c r="CW316" s="16" t="str">
        <f t="shared" si="574"/>
        <v/>
      </c>
      <c r="CX316" s="16" t="str">
        <f t="shared" si="575"/>
        <v/>
      </c>
      <c r="CY316" s="16" t="str">
        <f t="shared" si="576"/>
        <v/>
      </c>
      <c r="CZ316" s="85" t="str">
        <f t="shared" si="577"/>
        <v/>
      </c>
      <c r="DA316" s="16" t="str">
        <f t="shared" si="578"/>
        <v/>
      </c>
      <c r="DB316" s="16" t="str">
        <f t="shared" si="579"/>
        <v/>
      </c>
      <c r="DC316" s="28" t="str">
        <f>IF(CP316="","",$DC$1&amp;(INDEX(価格設定!D$1:XFD$3,ROW(価格設定!$D$3),MATCH($AW316,価格設定!D$1:XFD$1,1))*100)&amp;"%")</f>
        <v/>
      </c>
      <c r="DD316" s="28" t="str">
        <f>IF(CP316="","",$DD$1&amp;(INDEX(価格設定!D$1:XFD$3,ROW(価格設定!$D$2),MATCH($AW316,価格設定!D$1:XFD$1,1))*100)&amp;"%")</f>
        <v/>
      </c>
      <c r="DE316" s="29" t="str">
        <f t="shared" si="580"/>
        <v/>
      </c>
      <c r="DG316" s="58" t="str">
        <f t="shared" si="581"/>
        <v/>
      </c>
      <c r="DH316" s="58" t="str">
        <f t="shared" si="582"/>
        <v/>
      </c>
      <c r="DI316" s="58" t="str">
        <f t="shared" si="583"/>
        <v/>
      </c>
      <c r="DJ316" s="85" t="str">
        <f t="shared" si="584"/>
        <v/>
      </c>
      <c r="DL316" s="58" t="str">
        <f>IF(COUNTIF(DG$3:DG$1048576,DG316)=COUNTIF($DG$3:$DG316,DG316),DG316,"")</f>
        <v/>
      </c>
      <c r="DM316" s="85" t="str">
        <f t="shared" si="585"/>
        <v/>
      </c>
      <c r="DN316" s="85" t="str">
        <f t="shared" si="511"/>
        <v/>
      </c>
      <c r="DO316" s="85" t="str">
        <f t="shared" si="511"/>
        <v/>
      </c>
      <c r="DP316" s="303"/>
      <c r="DQ316" s="17" t="str">
        <f t="shared" si="512"/>
        <v/>
      </c>
      <c r="DR316" s="17" t="str">
        <f t="shared" si="513"/>
        <v/>
      </c>
      <c r="DS316" s="17" t="str">
        <f t="shared" si="514"/>
        <v/>
      </c>
      <c r="DU316" s="16" t="str">
        <f t="shared" si="586"/>
        <v/>
      </c>
      <c r="DV316" s="16" t="str">
        <f>IF(DU316="","",COUNT($DU$3:DU316))</f>
        <v/>
      </c>
      <c r="DW316" s="16" t="str">
        <f t="shared" si="587"/>
        <v/>
      </c>
      <c r="DX316" s="16" t="str">
        <f t="shared" si="588"/>
        <v/>
      </c>
      <c r="DY316" s="16" t="str">
        <f>IF(DZ316="","",COUNTIF(DZ$3:DZ316,DZ316))</f>
        <v/>
      </c>
      <c r="DZ316" s="16" t="str">
        <f t="shared" si="589"/>
        <v/>
      </c>
      <c r="EA316" s="16" t="str">
        <f t="shared" si="590"/>
        <v/>
      </c>
      <c r="EB316" s="16" t="str">
        <f t="shared" si="591"/>
        <v/>
      </c>
      <c r="EC316" s="16" t="str">
        <f t="shared" si="592"/>
        <v/>
      </c>
      <c r="ED316" s="16" t="str">
        <f t="shared" si="593"/>
        <v/>
      </c>
      <c r="EE316" s="16" t="str">
        <f t="shared" si="594"/>
        <v/>
      </c>
      <c r="EF316" s="16" t="str">
        <f t="shared" si="595"/>
        <v/>
      </c>
      <c r="EG316" s="16" t="str">
        <f t="shared" si="596"/>
        <v/>
      </c>
      <c r="EH316" s="16" t="str">
        <f t="shared" si="597"/>
        <v/>
      </c>
      <c r="EI316" s="16" t="str">
        <f t="shared" si="598"/>
        <v/>
      </c>
      <c r="EJ316" s="16" t="str">
        <f t="shared" si="599"/>
        <v/>
      </c>
      <c r="EK316" s="16" t="str">
        <f t="shared" si="600"/>
        <v/>
      </c>
      <c r="EL316" s="58" t="str">
        <f t="shared" si="601"/>
        <v/>
      </c>
      <c r="EM316" s="58" t="str">
        <f>IF(OR($DZ316="",CR316=""),IF($EL316="","",$EL316),IF(OR(CR316="なし",CR316=0),領収書!$H$1,CR316))</f>
        <v/>
      </c>
      <c r="EN316" s="58" t="str">
        <f>IF(OR($DZ316="",CS316=""),IF($EL316="","",$EL316),IF(OR(CS316="なし",CS316=0),入力!$EN$1,CS316))</f>
        <v/>
      </c>
      <c r="EO316" s="63" t="str">
        <f t="shared" si="602"/>
        <v/>
      </c>
      <c r="EP316" s="63" t="str">
        <f t="shared" si="603"/>
        <v/>
      </c>
      <c r="ER316" s="16" t="str">
        <f>IF(AND(COUNTIF($ET$3:ET316,ET316)=1,ET316&lt;&gt;""),MAX($ER$3:ER315)+1,"")</f>
        <v/>
      </c>
      <c r="ES316" s="16" t="str">
        <f>IF(価格設定!B318="","",価格設定!B318)</f>
        <v/>
      </c>
      <c r="ET316" s="16" t="str">
        <f>IF(価格設定!C318="","",価格設定!C318)</f>
        <v/>
      </c>
      <c r="EV316" s="16" t="str">
        <f t="shared" si="515"/>
        <v/>
      </c>
      <c r="EW316" s="16" t="str">
        <f t="shared" si="604"/>
        <v/>
      </c>
    </row>
    <row r="317" spans="1:153" ht="30" customHeight="1" x14ac:dyDescent="0.2">
      <c r="A317" s="225"/>
      <c r="B317" s="212"/>
      <c r="C317" s="221"/>
      <c r="D317" s="164"/>
      <c r="E317" s="165"/>
      <c r="F317" s="166"/>
      <c r="G317" s="167"/>
      <c r="H317" s="179"/>
      <c r="I317" s="306"/>
      <c r="J317" s="169"/>
      <c r="K317" s="179"/>
      <c r="L317" s="186"/>
      <c r="M317" s="186"/>
      <c r="N317" s="168"/>
      <c r="O317" s="170"/>
      <c r="P317" s="212"/>
      <c r="Q317" s="179" t="str">
        <f>IFERROR(IF(H317="","",IFERROR(INDEX(価格設定!$B$5:$B$1048576,MATCH(H317,価格設定!$B$5:$B$1048576,0),0),INDEX(価格設定!$B$5:$B$1048576,MATCH("*"&amp;H317&amp;"*",価格設定!$B$5:$B$1048576,0),0))),H317)</f>
        <v/>
      </c>
      <c r="R317" s="250" t="str">
        <f>IFERROR(IF(Q317="",IF(K317="","",K317),IF(K317="",IF(INDEX(価格設定!$C$5:$C$1048576,MATCH(Q317,価格設定!$B$5:$B$1048576,0),0)=0,"",INDEX(価格設定!$C$5:$C$1048576,MATCH(Q317,価格設定!$B$5:$B$1048576,0),0)),IF(K317="なし","",K317))),"")</f>
        <v/>
      </c>
      <c r="S317" s="308" t="str">
        <f t="shared" si="516"/>
        <v/>
      </c>
      <c r="T317" s="126" t="str">
        <f>IFERROR(IF(J317="",IF(INDEX(価格設定!$E$5:$R$1048576,MATCH($Q317,価格設定!B$5:B$1048576,0),MATCH($AW317,価格設定!E$1:X$1,1))=0,"",INDEX(価格設定!$E$5:$R$1048576,MATCH($Q317,価格設定!B$5:B$1048576,0),MATCH($AW317,価格設定!E$1:X$1,1))),J317),"")</f>
        <v/>
      </c>
      <c r="U317" s="126" t="str">
        <f t="shared" si="517"/>
        <v/>
      </c>
      <c r="V317" s="132" t="str">
        <f t="shared" si="518"/>
        <v/>
      </c>
      <c r="W317" s="127" t="str">
        <f>IFERROR(IF(OR(T317="",T317&lt;0),"",IFERROR(INDEX(価格設定!E$2:X$3,IF(AND(K317=$K$1,$K$1&lt;&gt;""),ROW(価格設定!$D$3)-1,MATCH(INDEX(価格設定!$D$5:$D$1048576,MATCH(Q317,価格設定!$B$5:$B$1048576,0),0),価格設定!$D$2:$D$3,0)),MATCH($AW317,価格設定!E$1:X$1,1)),INDEX(価格設定!E$2:X$2,0,MATCH($AW317,価格設定!E$1:X$1,1)))),"")</f>
        <v/>
      </c>
      <c r="X317" s="126" t="str">
        <f t="shared" si="509"/>
        <v/>
      </c>
      <c r="Y317" s="128" t="str">
        <f t="shared" si="519"/>
        <v/>
      </c>
      <c r="Z317" s="126" t="str">
        <f t="shared" si="520"/>
        <v/>
      </c>
      <c r="AA317" s="129" t="str">
        <f t="shared" si="521"/>
        <v/>
      </c>
      <c r="AB317" s="126" t="str">
        <f t="shared" si="522"/>
        <v/>
      </c>
      <c r="AC317" s="280" t="str">
        <f t="shared" si="523"/>
        <v/>
      </c>
      <c r="AD317" s="15"/>
      <c r="AE317" s="204" t="str">
        <f>IF(AF317="","",COUNT($AF$3:AF317))</f>
        <v/>
      </c>
      <c r="AF317" s="206" t="str">
        <f t="shared" si="524"/>
        <v/>
      </c>
      <c r="AG317" s="204" t="str">
        <f t="shared" si="525"/>
        <v/>
      </c>
      <c r="AH317" s="204" t="str">
        <f t="shared" si="526"/>
        <v/>
      </c>
      <c r="AI317" s="287"/>
      <c r="AJ317" s="15"/>
      <c r="AK317" s="138" t="str">
        <f t="shared" si="527"/>
        <v/>
      </c>
      <c r="AL317" s="131" t="str">
        <f t="shared" si="528"/>
        <v/>
      </c>
      <c r="AM317" s="131" t="str">
        <f t="shared" si="529"/>
        <v/>
      </c>
      <c r="AN317" s="313" t="str">
        <f t="shared" si="530"/>
        <v/>
      </c>
      <c r="AO317" s="316" t="str">
        <f t="shared" si="531"/>
        <v/>
      </c>
      <c r="AP317" s="18"/>
      <c r="AQ317" s="3" t="str">
        <f>IF(F317="","",MAX($AQ$3:AQ316)+1)</f>
        <v/>
      </c>
      <c r="AR317" s="3" t="str">
        <f>IF(OR(AQ317="",BB317=""),"",MAX($AR$3:AR316)+1)</f>
        <v/>
      </c>
      <c r="AS317" s="3" t="str">
        <f>IF(CQ317="","",RANK(CQ317,CQ$3:CQ$1048576,1)+COUNTIF($CQ$3:CQ317,CQ317)-1)</f>
        <v/>
      </c>
      <c r="AT317" s="21" t="str">
        <f>IF(C317="",IF(OR(AND($H317&lt;&gt;"",C317=""),AND($F316=$F317,$AZ317&lt;&gt;""),COUNTA($H$3:$H$1048576,#REF!,$F$3:$F$1048576)&gt;COUNTA($H$3:$H317,#REF!,$F$3:$F317),$AZ317&lt;&gt;""),INDEX(AT$3:AT$1048576,MATCH(MAX($AQ$3:$AQ316),$AQ$3:$AQ$1048576,0),0),""),C317)</f>
        <v/>
      </c>
      <c r="AU317" s="21" t="str">
        <f>IF(D317="",IF(OR(AND($H317&lt;&gt;"",D317=""),AND($F316=$F317,$AZ317&lt;&gt;""),COUNTA($H$3:$H$1048576,#REF!,$F$3:$F$1048576)&gt;COUNTA($H$3:$H317,#REF!,$F$3:$F317),$AZ317&lt;&gt;""),INDEX(AU$3:AU$1048576,MATCH(MAX($AQ$3:$AQ316),$AQ$3:$AQ$1048576,0),0),""),D317)</f>
        <v/>
      </c>
      <c r="AV317" s="21" t="str">
        <f>IF(E317="",IF(OR(AND($H317&lt;&gt;"",E317=""),AND($F316=$F317,$AZ317&lt;&gt;""),COUNTA($H$3:$H$1048576,#REF!,$F$3:$F$1048576)&gt;COUNTA($H$3:$H317,#REF!,$F$3:$F317),$AZ317&lt;&gt;""),INDEX(AV$3:AV$1048576,MATCH(MAX($AQ$3:$AQ316),$AQ$3:$AQ$1048576,0),0),""),E317)</f>
        <v/>
      </c>
      <c r="AW317" s="24" t="str">
        <f t="shared" si="532"/>
        <v/>
      </c>
      <c r="AX317" s="13" t="str">
        <f t="shared" si="533"/>
        <v/>
      </c>
      <c r="AY317" s="4" t="str">
        <f t="shared" si="534"/>
        <v/>
      </c>
      <c r="AZ317" s="4" t="str">
        <f>IF(AX317="",IF(OR(AND(H317&lt;&gt;"",F317=""),COUNTA($H$3:$H$1048576)&gt;COUNTA($H$3:$H317)),INDEX(AX$3:AX317,MATCH(MAX($AQ$3:AQ317),AQ$3:AQ317,0),0),""),AX317)</f>
        <v/>
      </c>
      <c r="BA317" s="4" t="str">
        <f>IF(AY317="",IF(AND(H317&lt;&gt;"",F317=""),INDEX(AY$3:AY317,MATCH(MAX($AQ$3:AQ317),AQ$3:AQ317,0),0),""),AY317)</f>
        <v/>
      </c>
      <c r="BB317" s="82" t="str">
        <f>IF(BC317="","",RANK(BC317,BC$3:BC$1048576,1)+COUNTIF($BC$3:BC317,BC317)-1)</f>
        <v/>
      </c>
      <c r="BC317" s="139" t="str">
        <f t="shared" si="535"/>
        <v/>
      </c>
      <c r="BD317" s="46" t="str">
        <f t="shared" si="536"/>
        <v/>
      </c>
      <c r="BE317" s="46" t="str">
        <f t="shared" si="537"/>
        <v/>
      </c>
      <c r="BF317" s="46" t="str">
        <f t="shared" si="538"/>
        <v/>
      </c>
      <c r="BG317" s="4" t="str">
        <f t="shared" si="539"/>
        <v/>
      </c>
      <c r="BH317" s="180" t="str">
        <f t="shared" si="540"/>
        <v/>
      </c>
      <c r="BI317" s="16" t="str">
        <f t="shared" si="541"/>
        <v/>
      </c>
      <c r="BJ317" s="52" t="str">
        <f>IF(BI317="","",IF(W317="","",IF(AND(K317=$K$1,$K$1&lt;&gt;""),$BT$2,IFERROR(IF(INDEX(価格設定!$D$5:$D$1048576,MATCH(Q317,価格設定!$B$5:$B$1048576,0),0)=価格設定!$D$3,$BT$2,$BS$2),$BS$2))))</f>
        <v/>
      </c>
      <c r="BK317" s="16" t="str">
        <f>IF(BI317="","",IF(COUNTIF($BI$3:BI317,BI317)=1,1,IF(AND(BI316=BI317,BH317=""),BK316,COUNTIF($BH$3:BH317,BH317))))</f>
        <v/>
      </c>
      <c r="BL317" s="52" t="str">
        <f t="shared" si="542"/>
        <v/>
      </c>
      <c r="BM317" s="52" t="str">
        <f t="shared" si="543"/>
        <v/>
      </c>
      <c r="BN317" s="119" t="str">
        <f t="shared" si="544"/>
        <v/>
      </c>
      <c r="BO317" s="119" t="str">
        <f t="shared" si="545"/>
        <v/>
      </c>
      <c r="BP317" s="17" t="str">
        <f t="shared" si="546"/>
        <v/>
      </c>
      <c r="BQ317" s="17" t="str">
        <f t="shared" si="547"/>
        <v/>
      </c>
      <c r="BR317" s="17" t="str">
        <f>IF(OR(BP317="",COUNTIF($BO$3:BO317,BO317)&lt;&gt;1),"",SUMIF(BO$3:BO$1048576,BO317,BP$3:BP$1048576))</f>
        <v/>
      </c>
      <c r="BS317" s="17" t="str">
        <f t="shared" si="548"/>
        <v/>
      </c>
      <c r="BT317" s="17" t="str">
        <f t="shared" si="549"/>
        <v/>
      </c>
      <c r="BU317" s="17" t="str">
        <f t="shared" si="550"/>
        <v/>
      </c>
      <c r="BV317" s="24" t="str">
        <f t="shared" si="551"/>
        <v/>
      </c>
      <c r="BW317" s="24" t="str">
        <f t="shared" si="552"/>
        <v/>
      </c>
      <c r="BX317" s="24" t="str">
        <f t="shared" si="553"/>
        <v/>
      </c>
      <c r="BY317" s="26" t="str">
        <f t="shared" si="554"/>
        <v/>
      </c>
      <c r="BZ317" s="26" t="str">
        <f t="shared" si="555"/>
        <v/>
      </c>
      <c r="CA317" s="26" t="str">
        <f t="shared" si="556"/>
        <v/>
      </c>
      <c r="CB317" s="66" t="str">
        <f t="shared" si="557"/>
        <v/>
      </c>
      <c r="CC317" s="65" t="str">
        <f t="shared" si="558"/>
        <v/>
      </c>
      <c r="CD317" s="26" t="str">
        <f t="shared" si="559"/>
        <v/>
      </c>
      <c r="CE317" s="26" t="str">
        <f t="shared" si="560"/>
        <v/>
      </c>
      <c r="CF317" s="193" t="str">
        <f t="shared" si="561"/>
        <v/>
      </c>
      <c r="CG317" s="193" t="str">
        <f t="shared" si="562"/>
        <v/>
      </c>
      <c r="CH317" s="26" t="str">
        <f t="shared" si="563"/>
        <v/>
      </c>
      <c r="CI317" s="26" t="str">
        <f t="shared" si="564"/>
        <v/>
      </c>
      <c r="CJ317" s="65" t="str">
        <f t="shared" si="565"/>
        <v/>
      </c>
      <c r="CK317" s="65" t="str">
        <f t="shared" si="566"/>
        <v/>
      </c>
      <c r="CL317" s="64" t="str">
        <f t="shared" si="567"/>
        <v/>
      </c>
      <c r="CM317" s="64" t="str">
        <f t="shared" si="568"/>
        <v/>
      </c>
      <c r="CN317" s="65" t="str">
        <f t="shared" si="569"/>
        <v/>
      </c>
      <c r="CP317" s="63" t="str">
        <f>IF(BH317="","",MAX($CP$3:CP316)+1)</f>
        <v/>
      </c>
      <c r="CQ317" s="24" t="str">
        <f t="shared" si="570"/>
        <v/>
      </c>
      <c r="CR317" s="24" t="str">
        <f t="shared" si="571"/>
        <v/>
      </c>
      <c r="CS317" s="24" t="str">
        <f t="shared" si="572"/>
        <v/>
      </c>
      <c r="CT317" s="58" t="str">
        <f>IF(BO317="","",COUNTIF($BO$3:BO317,BO317)&amp;"@"&amp;BO317)</f>
        <v/>
      </c>
      <c r="CU317" s="16" t="str">
        <f t="shared" si="510"/>
        <v/>
      </c>
      <c r="CV317" s="63" t="str">
        <f t="shared" si="573"/>
        <v/>
      </c>
      <c r="CW317" s="16" t="str">
        <f t="shared" si="574"/>
        <v/>
      </c>
      <c r="CX317" s="16" t="str">
        <f t="shared" si="575"/>
        <v/>
      </c>
      <c r="CY317" s="16" t="str">
        <f t="shared" si="576"/>
        <v/>
      </c>
      <c r="CZ317" s="85" t="str">
        <f t="shared" si="577"/>
        <v/>
      </c>
      <c r="DA317" s="16" t="str">
        <f t="shared" si="578"/>
        <v/>
      </c>
      <c r="DB317" s="16" t="str">
        <f t="shared" si="579"/>
        <v/>
      </c>
      <c r="DC317" s="28" t="str">
        <f>IF(CP317="","",$DC$1&amp;(INDEX(価格設定!D$1:XFD$3,ROW(価格設定!$D$3),MATCH($AW317,価格設定!D$1:XFD$1,1))*100)&amp;"%")</f>
        <v/>
      </c>
      <c r="DD317" s="28" t="str">
        <f>IF(CP317="","",$DD$1&amp;(INDEX(価格設定!D$1:XFD$3,ROW(価格設定!$D$2),MATCH($AW317,価格設定!D$1:XFD$1,1))*100)&amp;"%")</f>
        <v/>
      </c>
      <c r="DE317" s="29" t="str">
        <f t="shared" si="580"/>
        <v/>
      </c>
      <c r="DG317" s="58" t="str">
        <f t="shared" si="581"/>
        <v/>
      </c>
      <c r="DH317" s="58" t="str">
        <f t="shared" si="582"/>
        <v/>
      </c>
      <c r="DI317" s="58" t="str">
        <f t="shared" si="583"/>
        <v/>
      </c>
      <c r="DJ317" s="85" t="str">
        <f t="shared" si="584"/>
        <v/>
      </c>
      <c r="DL317" s="58" t="str">
        <f>IF(COUNTIF(DG$3:DG$1048576,DG317)=COUNTIF($DG$3:$DG317,DG317),DG317,"")</f>
        <v/>
      </c>
      <c r="DM317" s="85" t="str">
        <f t="shared" si="585"/>
        <v/>
      </c>
      <c r="DN317" s="85" t="str">
        <f t="shared" si="511"/>
        <v/>
      </c>
      <c r="DO317" s="85" t="str">
        <f t="shared" si="511"/>
        <v/>
      </c>
      <c r="DP317" s="303"/>
      <c r="DQ317" s="17" t="str">
        <f t="shared" si="512"/>
        <v/>
      </c>
      <c r="DR317" s="17" t="str">
        <f t="shared" si="513"/>
        <v/>
      </c>
      <c r="DS317" s="17" t="str">
        <f t="shared" si="514"/>
        <v/>
      </c>
      <c r="DU317" s="16" t="str">
        <f t="shared" si="586"/>
        <v/>
      </c>
      <c r="DV317" s="16" t="str">
        <f>IF(DU317="","",COUNT($DU$3:DU317))</f>
        <v/>
      </c>
      <c r="DW317" s="16" t="str">
        <f t="shared" si="587"/>
        <v/>
      </c>
      <c r="DX317" s="16" t="str">
        <f t="shared" si="588"/>
        <v/>
      </c>
      <c r="DY317" s="16" t="str">
        <f>IF(DZ317="","",COUNTIF(DZ$3:DZ317,DZ317))</f>
        <v/>
      </c>
      <c r="DZ317" s="16" t="str">
        <f t="shared" si="589"/>
        <v/>
      </c>
      <c r="EA317" s="16" t="str">
        <f t="shared" si="590"/>
        <v/>
      </c>
      <c r="EB317" s="16" t="str">
        <f t="shared" si="591"/>
        <v/>
      </c>
      <c r="EC317" s="16" t="str">
        <f t="shared" si="592"/>
        <v/>
      </c>
      <c r="ED317" s="16" t="str">
        <f t="shared" si="593"/>
        <v/>
      </c>
      <c r="EE317" s="16" t="str">
        <f t="shared" si="594"/>
        <v/>
      </c>
      <c r="EF317" s="16" t="str">
        <f t="shared" si="595"/>
        <v/>
      </c>
      <c r="EG317" s="16" t="str">
        <f t="shared" si="596"/>
        <v/>
      </c>
      <c r="EH317" s="16" t="str">
        <f t="shared" si="597"/>
        <v/>
      </c>
      <c r="EI317" s="16" t="str">
        <f t="shared" si="598"/>
        <v/>
      </c>
      <c r="EJ317" s="16" t="str">
        <f t="shared" si="599"/>
        <v/>
      </c>
      <c r="EK317" s="16" t="str">
        <f t="shared" si="600"/>
        <v/>
      </c>
      <c r="EL317" s="58" t="str">
        <f t="shared" si="601"/>
        <v/>
      </c>
      <c r="EM317" s="58" t="str">
        <f>IF(OR($DZ317="",CR317=""),IF($EL317="","",$EL317),IF(OR(CR317="なし",CR317=0),領収書!$H$1,CR317))</f>
        <v/>
      </c>
      <c r="EN317" s="58" t="str">
        <f>IF(OR($DZ317="",CS317=""),IF($EL317="","",$EL317),IF(OR(CS317="なし",CS317=0),入力!$EN$1,CS317))</f>
        <v/>
      </c>
      <c r="EO317" s="63" t="str">
        <f t="shared" si="602"/>
        <v/>
      </c>
      <c r="EP317" s="63" t="str">
        <f t="shared" si="603"/>
        <v/>
      </c>
      <c r="ER317" s="16" t="str">
        <f>IF(AND(COUNTIF($ET$3:ET317,ET317)=1,ET317&lt;&gt;""),MAX($ER$3:ER316)+1,"")</f>
        <v/>
      </c>
      <c r="ES317" s="16" t="str">
        <f>IF(価格設定!B319="","",価格設定!B319)</f>
        <v/>
      </c>
      <c r="ET317" s="16" t="str">
        <f>IF(価格設定!C319="","",価格設定!C319)</f>
        <v/>
      </c>
      <c r="EV317" s="16" t="str">
        <f t="shared" si="515"/>
        <v/>
      </c>
      <c r="EW317" s="16" t="str">
        <f t="shared" si="604"/>
        <v/>
      </c>
    </row>
    <row r="318" spans="1:153" ht="30" customHeight="1" x14ac:dyDescent="0.2">
      <c r="A318" s="225"/>
      <c r="B318" s="212"/>
      <c r="C318" s="221"/>
      <c r="D318" s="164"/>
      <c r="E318" s="165"/>
      <c r="F318" s="166"/>
      <c r="G318" s="167"/>
      <c r="H318" s="179"/>
      <c r="I318" s="306"/>
      <c r="J318" s="169"/>
      <c r="K318" s="179"/>
      <c r="L318" s="186"/>
      <c r="M318" s="186"/>
      <c r="N318" s="168"/>
      <c r="O318" s="170"/>
      <c r="P318" s="212"/>
      <c r="Q318" s="179" t="str">
        <f>IFERROR(IF(H318="","",IFERROR(INDEX(価格設定!$B$5:$B$1048576,MATCH(H318,価格設定!$B$5:$B$1048576,0),0),INDEX(価格設定!$B$5:$B$1048576,MATCH("*"&amp;H318&amp;"*",価格設定!$B$5:$B$1048576,0),0))),H318)</f>
        <v/>
      </c>
      <c r="R318" s="250" t="str">
        <f>IFERROR(IF(Q318="",IF(K318="","",K318),IF(K318="",IF(INDEX(価格設定!$C$5:$C$1048576,MATCH(Q318,価格設定!$B$5:$B$1048576,0),0)=0,"",INDEX(価格設定!$C$5:$C$1048576,MATCH(Q318,価格設定!$B$5:$B$1048576,0),0)),IF(K318="なし","",K318))),"")</f>
        <v/>
      </c>
      <c r="S318" s="308" t="str">
        <f t="shared" si="516"/>
        <v/>
      </c>
      <c r="T318" s="126" t="str">
        <f>IFERROR(IF(J318="",IF(INDEX(価格設定!$E$5:$R$1048576,MATCH($Q318,価格設定!B$5:B$1048576,0),MATCH($AW318,価格設定!E$1:X$1,1))=0,"",INDEX(価格設定!$E$5:$R$1048576,MATCH($Q318,価格設定!B$5:B$1048576,0),MATCH($AW318,価格設定!E$1:X$1,1))),J318),"")</f>
        <v/>
      </c>
      <c r="U318" s="126" t="str">
        <f t="shared" si="517"/>
        <v/>
      </c>
      <c r="V318" s="132" t="str">
        <f t="shared" si="518"/>
        <v/>
      </c>
      <c r="W318" s="127" t="str">
        <f>IFERROR(IF(OR(T318="",T318&lt;0),"",IFERROR(INDEX(価格設定!E$2:X$3,IF(AND(K318=$K$1,$K$1&lt;&gt;""),ROW(価格設定!$D$3)-1,MATCH(INDEX(価格設定!$D$5:$D$1048576,MATCH(Q318,価格設定!$B$5:$B$1048576,0),0),価格設定!$D$2:$D$3,0)),MATCH($AW318,価格設定!E$1:X$1,1)),INDEX(価格設定!E$2:X$2,0,MATCH($AW318,価格設定!E$1:X$1,1)))),"")</f>
        <v/>
      </c>
      <c r="X318" s="126" t="str">
        <f t="shared" si="509"/>
        <v/>
      </c>
      <c r="Y318" s="128" t="str">
        <f t="shared" si="519"/>
        <v/>
      </c>
      <c r="Z318" s="126" t="str">
        <f t="shared" si="520"/>
        <v/>
      </c>
      <c r="AA318" s="129" t="str">
        <f t="shared" si="521"/>
        <v/>
      </c>
      <c r="AB318" s="126" t="str">
        <f t="shared" si="522"/>
        <v/>
      </c>
      <c r="AC318" s="280" t="str">
        <f t="shared" si="523"/>
        <v/>
      </c>
      <c r="AD318" s="15"/>
      <c r="AE318" s="204" t="str">
        <f>IF(AF318="","",COUNT($AF$3:AF318))</f>
        <v/>
      </c>
      <c r="AF318" s="206" t="str">
        <f t="shared" si="524"/>
        <v/>
      </c>
      <c r="AG318" s="204" t="str">
        <f t="shared" si="525"/>
        <v/>
      </c>
      <c r="AH318" s="204" t="str">
        <f t="shared" si="526"/>
        <v/>
      </c>
      <c r="AI318" s="287"/>
      <c r="AJ318" s="15"/>
      <c r="AK318" s="138" t="str">
        <f t="shared" si="527"/>
        <v/>
      </c>
      <c r="AL318" s="131" t="str">
        <f t="shared" si="528"/>
        <v/>
      </c>
      <c r="AM318" s="131" t="str">
        <f t="shared" si="529"/>
        <v/>
      </c>
      <c r="AN318" s="313" t="str">
        <f t="shared" si="530"/>
        <v/>
      </c>
      <c r="AO318" s="316" t="str">
        <f t="shared" si="531"/>
        <v/>
      </c>
      <c r="AP318" s="18"/>
      <c r="AQ318" s="3" t="str">
        <f>IF(F318="","",MAX($AQ$3:AQ317)+1)</f>
        <v/>
      </c>
      <c r="AR318" s="3" t="str">
        <f>IF(OR(AQ318="",BB318=""),"",MAX($AR$3:AR317)+1)</f>
        <v/>
      </c>
      <c r="AS318" s="3" t="str">
        <f>IF(CQ318="","",RANK(CQ318,CQ$3:CQ$1048576,1)+COUNTIF($CQ$3:CQ318,CQ318)-1)</f>
        <v/>
      </c>
      <c r="AT318" s="21" t="str">
        <f>IF(C318="",IF(OR(AND($H318&lt;&gt;"",C318=""),AND($F317=$F318,$AZ318&lt;&gt;""),COUNTA($H$3:$H$1048576,#REF!,$F$3:$F$1048576)&gt;COUNTA($H$3:$H318,#REF!,$F$3:$F318),$AZ318&lt;&gt;""),INDEX(AT$3:AT$1048576,MATCH(MAX($AQ$3:$AQ317),$AQ$3:$AQ$1048576,0),0),""),C318)</f>
        <v/>
      </c>
      <c r="AU318" s="21" t="str">
        <f>IF(D318="",IF(OR(AND($H318&lt;&gt;"",D318=""),AND($F317=$F318,$AZ318&lt;&gt;""),COUNTA($H$3:$H$1048576,#REF!,$F$3:$F$1048576)&gt;COUNTA($H$3:$H318,#REF!,$F$3:$F318),$AZ318&lt;&gt;""),INDEX(AU$3:AU$1048576,MATCH(MAX($AQ$3:$AQ317),$AQ$3:$AQ$1048576,0),0),""),D318)</f>
        <v/>
      </c>
      <c r="AV318" s="21" t="str">
        <f>IF(E318="",IF(OR(AND($H318&lt;&gt;"",E318=""),AND($F317=$F318,$AZ318&lt;&gt;""),COUNTA($H$3:$H$1048576,#REF!,$F$3:$F$1048576)&gt;COUNTA($H$3:$H318,#REF!,$F$3:$F318),$AZ318&lt;&gt;""),INDEX(AV$3:AV$1048576,MATCH(MAX($AQ$3:$AQ317),$AQ$3:$AQ$1048576,0),0),""),E318)</f>
        <v/>
      </c>
      <c r="AW318" s="24" t="str">
        <f t="shared" si="532"/>
        <v/>
      </c>
      <c r="AX318" s="13" t="str">
        <f t="shared" si="533"/>
        <v/>
      </c>
      <c r="AY318" s="4" t="str">
        <f t="shared" si="534"/>
        <v/>
      </c>
      <c r="AZ318" s="4" t="str">
        <f>IF(AX318="",IF(OR(AND(H318&lt;&gt;"",F318=""),COUNTA($H$3:$H$1048576)&gt;COUNTA($H$3:$H318)),INDEX(AX$3:AX318,MATCH(MAX($AQ$3:AQ318),AQ$3:AQ318,0),0),""),AX318)</f>
        <v/>
      </c>
      <c r="BA318" s="4" t="str">
        <f>IF(AY318="",IF(AND(H318&lt;&gt;"",F318=""),INDEX(AY$3:AY318,MATCH(MAX($AQ$3:AQ318),AQ$3:AQ318,0),0),""),AY318)</f>
        <v/>
      </c>
      <c r="BB318" s="82" t="str">
        <f>IF(BC318="","",RANK(BC318,BC$3:BC$1048576,1)+COUNTIF($BC$3:BC318,BC318)-1)</f>
        <v/>
      </c>
      <c r="BC318" s="139" t="str">
        <f t="shared" si="535"/>
        <v/>
      </c>
      <c r="BD318" s="46" t="str">
        <f t="shared" si="536"/>
        <v/>
      </c>
      <c r="BE318" s="46" t="str">
        <f t="shared" si="537"/>
        <v/>
      </c>
      <c r="BF318" s="46" t="str">
        <f t="shared" si="538"/>
        <v/>
      </c>
      <c r="BG318" s="4" t="str">
        <f t="shared" si="539"/>
        <v/>
      </c>
      <c r="BH318" s="180" t="str">
        <f t="shared" si="540"/>
        <v/>
      </c>
      <c r="BI318" s="16" t="str">
        <f t="shared" si="541"/>
        <v/>
      </c>
      <c r="BJ318" s="52" t="str">
        <f>IF(BI318="","",IF(W318="","",IF(AND(K318=$K$1,$K$1&lt;&gt;""),$BT$2,IFERROR(IF(INDEX(価格設定!$D$5:$D$1048576,MATCH(Q318,価格設定!$B$5:$B$1048576,0),0)=価格設定!$D$3,$BT$2,$BS$2),$BS$2))))</f>
        <v/>
      </c>
      <c r="BK318" s="16" t="str">
        <f>IF(BI318="","",IF(COUNTIF($BI$3:BI318,BI318)=1,1,IF(AND(BI317=BI318,BH318=""),BK317,COUNTIF($BH$3:BH318,BH318))))</f>
        <v/>
      </c>
      <c r="BL318" s="52" t="str">
        <f t="shared" si="542"/>
        <v/>
      </c>
      <c r="BM318" s="52" t="str">
        <f t="shared" si="543"/>
        <v/>
      </c>
      <c r="BN318" s="119" t="str">
        <f t="shared" si="544"/>
        <v/>
      </c>
      <c r="BO318" s="119" t="str">
        <f t="shared" si="545"/>
        <v/>
      </c>
      <c r="BP318" s="17" t="str">
        <f t="shared" si="546"/>
        <v/>
      </c>
      <c r="BQ318" s="17" t="str">
        <f t="shared" si="547"/>
        <v/>
      </c>
      <c r="BR318" s="17" t="str">
        <f>IF(OR(BP318="",COUNTIF($BO$3:BO318,BO318)&lt;&gt;1),"",SUMIF(BO$3:BO$1048576,BO318,BP$3:BP$1048576))</f>
        <v/>
      </c>
      <c r="BS318" s="17" t="str">
        <f t="shared" si="548"/>
        <v/>
      </c>
      <c r="BT318" s="17" t="str">
        <f t="shared" si="549"/>
        <v/>
      </c>
      <c r="BU318" s="17" t="str">
        <f t="shared" si="550"/>
        <v/>
      </c>
      <c r="BV318" s="24" t="str">
        <f t="shared" si="551"/>
        <v/>
      </c>
      <c r="BW318" s="24" t="str">
        <f t="shared" si="552"/>
        <v/>
      </c>
      <c r="BX318" s="24" t="str">
        <f t="shared" si="553"/>
        <v/>
      </c>
      <c r="BY318" s="26" t="str">
        <f t="shared" si="554"/>
        <v/>
      </c>
      <c r="BZ318" s="26" t="str">
        <f t="shared" si="555"/>
        <v/>
      </c>
      <c r="CA318" s="26" t="str">
        <f t="shared" si="556"/>
        <v/>
      </c>
      <c r="CB318" s="66" t="str">
        <f t="shared" si="557"/>
        <v/>
      </c>
      <c r="CC318" s="65" t="str">
        <f t="shared" si="558"/>
        <v/>
      </c>
      <c r="CD318" s="26" t="str">
        <f t="shared" si="559"/>
        <v/>
      </c>
      <c r="CE318" s="26" t="str">
        <f t="shared" si="560"/>
        <v/>
      </c>
      <c r="CF318" s="193" t="str">
        <f t="shared" si="561"/>
        <v/>
      </c>
      <c r="CG318" s="193" t="str">
        <f t="shared" si="562"/>
        <v/>
      </c>
      <c r="CH318" s="26" t="str">
        <f t="shared" si="563"/>
        <v/>
      </c>
      <c r="CI318" s="26" t="str">
        <f t="shared" si="564"/>
        <v/>
      </c>
      <c r="CJ318" s="65" t="str">
        <f t="shared" si="565"/>
        <v/>
      </c>
      <c r="CK318" s="65" t="str">
        <f t="shared" si="566"/>
        <v/>
      </c>
      <c r="CL318" s="64" t="str">
        <f t="shared" si="567"/>
        <v/>
      </c>
      <c r="CM318" s="64" t="str">
        <f t="shared" si="568"/>
        <v/>
      </c>
      <c r="CN318" s="65" t="str">
        <f t="shared" si="569"/>
        <v/>
      </c>
      <c r="CP318" s="63" t="str">
        <f>IF(BH318="","",MAX($CP$3:CP317)+1)</f>
        <v/>
      </c>
      <c r="CQ318" s="24" t="str">
        <f t="shared" si="570"/>
        <v/>
      </c>
      <c r="CR318" s="24" t="str">
        <f t="shared" si="571"/>
        <v/>
      </c>
      <c r="CS318" s="24" t="str">
        <f t="shared" si="572"/>
        <v/>
      </c>
      <c r="CT318" s="58" t="str">
        <f>IF(BO318="","",COUNTIF($BO$3:BO318,BO318)&amp;"@"&amp;BO318)</f>
        <v/>
      </c>
      <c r="CU318" s="16" t="str">
        <f t="shared" si="510"/>
        <v/>
      </c>
      <c r="CV318" s="63" t="str">
        <f t="shared" si="573"/>
        <v/>
      </c>
      <c r="CW318" s="16" t="str">
        <f t="shared" si="574"/>
        <v/>
      </c>
      <c r="CX318" s="16" t="str">
        <f t="shared" si="575"/>
        <v/>
      </c>
      <c r="CY318" s="16" t="str">
        <f t="shared" si="576"/>
        <v/>
      </c>
      <c r="CZ318" s="85" t="str">
        <f t="shared" si="577"/>
        <v/>
      </c>
      <c r="DA318" s="16" t="str">
        <f t="shared" si="578"/>
        <v/>
      </c>
      <c r="DB318" s="16" t="str">
        <f t="shared" si="579"/>
        <v/>
      </c>
      <c r="DC318" s="28" t="str">
        <f>IF(CP318="","",$DC$1&amp;(INDEX(価格設定!D$1:XFD$3,ROW(価格設定!$D$3),MATCH($AW318,価格設定!D$1:XFD$1,1))*100)&amp;"%")</f>
        <v/>
      </c>
      <c r="DD318" s="28" t="str">
        <f>IF(CP318="","",$DD$1&amp;(INDEX(価格設定!D$1:XFD$3,ROW(価格設定!$D$2),MATCH($AW318,価格設定!D$1:XFD$1,1))*100)&amp;"%")</f>
        <v/>
      </c>
      <c r="DE318" s="29" t="str">
        <f t="shared" si="580"/>
        <v/>
      </c>
      <c r="DG318" s="58" t="str">
        <f t="shared" si="581"/>
        <v/>
      </c>
      <c r="DH318" s="58" t="str">
        <f t="shared" si="582"/>
        <v/>
      </c>
      <c r="DI318" s="58" t="str">
        <f t="shared" si="583"/>
        <v/>
      </c>
      <c r="DJ318" s="85" t="str">
        <f t="shared" si="584"/>
        <v/>
      </c>
      <c r="DL318" s="58" t="str">
        <f>IF(COUNTIF(DG$3:DG$1048576,DG318)=COUNTIF($DG$3:$DG318,DG318),DG318,"")</f>
        <v/>
      </c>
      <c r="DM318" s="85" t="str">
        <f t="shared" si="585"/>
        <v/>
      </c>
      <c r="DN318" s="85" t="str">
        <f t="shared" si="511"/>
        <v/>
      </c>
      <c r="DO318" s="85" t="str">
        <f t="shared" si="511"/>
        <v/>
      </c>
      <c r="DP318" s="303"/>
      <c r="DQ318" s="17" t="str">
        <f t="shared" si="512"/>
        <v/>
      </c>
      <c r="DR318" s="17" t="str">
        <f t="shared" si="513"/>
        <v/>
      </c>
      <c r="DS318" s="17" t="str">
        <f t="shared" si="514"/>
        <v/>
      </c>
      <c r="DU318" s="16" t="str">
        <f t="shared" si="586"/>
        <v/>
      </c>
      <c r="DV318" s="16" t="str">
        <f>IF(DU318="","",COUNT($DU$3:DU318))</f>
        <v/>
      </c>
      <c r="DW318" s="16" t="str">
        <f t="shared" si="587"/>
        <v/>
      </c>
      <c r="DX318" s="16" t="str">
        <f t="shared" si="588"/>
        <v/>
      </c>
      <c r="DY318" s="16" t="str">
        <f>IF(DZ318="","",COUNTIF(DZ$3:DZ318,DZ318))</f>
        <v/>
      </c>
      <c r="DZ318" s="16" t="str">
        <f t="shared" si="589"/>
        <v/>
      </c>
      <c r="EA318" s="16" t="str">
        <f t="shared" si="590"/>
        <v/>
      </c>
      <c r="EB318" s="16" t="str">
        <f t="shared" si="591"/>
        <v/>
      </c>
      <c r="EC318" s="16" t="str">
        <f t="shared" si="592"/>
        <v/>
      </c>
      <c r="ED318" s="16" t="str">
        <f t="shared" si="593"/>
        <v/>
      </c>
      <c r="EE318" s="16" t="str">
        <f t="shared" si="594"/>
        <v/>
      </c>
      <c r="EF318" s="16" t="str">
        <f t="shared" si="595"/>
        <v/>
      </c>
      <c r="EG318" s="16" t="str">
        <f t="shared" si="596"/>
        <v/>
      </c>
      <c r="EH318" s="16" t="str">
        <f t="shared" si="597"/>
        <v/>
      </c>
      <c r="EI318" s="16" t="str">
        <f t="shared" si="598"/>
        <v/>
      </c>
      <c r="EJ318" s="16" t="str">
        <f t="shared" si="599"/>
        <v/>
      </c>
      <c r="EK318" s="16" t="str">
        <f t="shared" si="600"/>
        <v/>
      </c>
      <c r="EL318" s="58" t="str">
        <f t="shared" si="601"/>
        <v/>
      </c>
      <c r="EM318" s="58" t="str">
        <f>IF(OR($DZ318="",CR318=""),IF($EL318="","",$EL318),IF(OR(CR318="なし",CR318=0),領収書!$H$1,CR318))</f>
        <v/>
      </c>
      <c r="EN318" s="58" t="str">
        <f>IF(OR($DZ318="",CS318=""),IF($EL318="","",$EL318),IF(OR(CS318="なし",CS318=0),入力!$EN$1,CS318))</f>
        <v/>
      </c>
      <c r="EO318" s="63" t="str">
        <f t="shared" si="602"/>
        <v/>
      </c>
      <c r="EP318" s="63" t="str">
        <f t="shared" si="603"/>
        <v/>
      </c>
      <c r="ER318" s="16" t="str">
        <f>IF(AND(COUNTIF($ET$3:ET318,ET318)=1,ET318&lt;&gt;""),MAX($ER$3:ER317)+1,"")</f>
        <v/>
      </c>
      <c r="ES318" s="16" t="str">
        <f>IF(価格設定!B320="","",価格設定!B320)</f>
        <v/>
      </c>
      <c r="ET318" s="16" t="str">
        <f>IF(価格設定!C320="","",価格設定!C320)</f>
        <v/>
      </c>
      <c r="EV318" s="16" t="str">
        <f t="shared" si="515"/>
        <v/>
      </c>
      <c r="EW318" s="16" t="str">
        <f t="shared" si="604"/>
        <v/>
      </c>
    </row>
    <row r="319" spans="1:153" ht="30" customHeight="1" x14ac:dyDescent="0.2">
      <c r="A319" s="225"/>
      <c r="B319" s="212"/>
      <c r="C319" s="221"/>
      <c r="D319" s="164"/>
      <c r="E319" s="165"/>
      <c r="F319" s="166"/>
      <c r="G319" s="167"/>
      <c r="H319" s="179"/>
      <c r="I319" s="306"/>
      <c r="J319" s="169"/>
      <c r="K319" s="179"/>
      <c r="L319" s="186"/>
      <c r="M319" s="186"/>
      <c r="N319" s="168"/>
      <c r="O319" s="170"/>
      <c r="P319" s="212"/>
      <c r="Q319" s="179" t="str">
        <f>IFERROR(IF(H319="","",IFERROR(INDEX(価格設定!$B$5:$B$1048576,MATCH(H319,価格設定!$B$5:$B$1048576,0),0),INDEX(価格設定!$B$5:$B$1048576,MATCH("*"&amp;H319&amp;"*",価格設定!$B$5:$B$1048576,0),0))),H319)</f>
        <v/>
      </c>
      <c r="R319" s="250" t="str">
        <f>IFERROR(IF(Q319="",IF(K319="","",K319),IF(K319="",IF(INDEX(価格設定!$C$5:$C$1048576,MATCH(Q319,価格設定!$B$5:$B$1048576,0),0)=0,"",INDEX(価格設定!$C$5:$C$1048576,MATCH(Q319,価格設定!$B$5:$B$1048576,0),0)),IF(K319="なし","",K319))),"")</f>
        <v/>
      </c>
      <c r="S319" s="308" t="str">
        <f t="shared" si="516"/>
        <v/>
      </c>
      <c r="T319" s="126" t="str">
        <f>IFERROR(IF(J319="",IF(INDEX(価格設定!$E$5:$R$1048576,MATCH($Q319,価格設定!B$5:B$1048576,0),MATCH($AW319,価格設定!E$1:X$1,1))=0,"",INDEX(価格設定!$E$5:$R$1048576,MATCH($Q319,価格設定!B$5:B$1048576,0),MATCH($AW319,価格設定!E$1:X$1,1))),J319),"")</f>
        <v/>
      </c>
      <c r="U319" s="126" t="str">
        <f t="shared" si="517"/>
        <v/>
      </c>
      <c r="V319" s="132" t="str">
        <f t="shared" si="518"/>
        <v/>
      </c>
      <c r="W319" s="127" t="str">
        <f>IFERROR(IF(OR(T319="",T319&lt;0),"",IFERROR(INDEX(価格設定!E$2:X$3,IF(AND(K319=$K$1,$K$1&lt;&gt;""),ROW(価格設定!$D$3)-1,MATCH(INDEX(価格設定!$D$5:$D$1048576,MATCH(Q319,価格設定!$B$5:$B$1048576,0),0),価格設定!$D$2:$D$3,0)),MATCH($AW319,価格設定!E$1:X$1,1)),INDEX(価格設定!E$2:X$2,0,MATCH($AW319,価格設定!E$1:X$1,1)))),"")</f>
        <v/>
      </c>
      <c r="X319" s="126" t="str">
        <f t="shared" si="509"/>
        <v/>
      </c>
      <c r="Y319" s="128" t="str">
        <f t="shared" si="519"/>
        <v/>
      </c>
      <c r="Z319" s="126" t="str">
        <f t="shared" si="520"/>
        <v/>
      </c>
      <c r="AA319" s="129" t="str">
        <f t="shared" si="521"/>
        <v/>
      </c>
      <c r="AB319" s="126" t="str">
        <f t="shared" si="522"/>
        <v/>
      </c>
      <c r="AC319" s="280" t="str">
        <f t="shared" si="523"/>
        <v/>
      </c>
      <c r="AD319" s="15"/>
      <c r="AE319" s="204" t="str">
        <f>IF(AF319="","",COUNT($AF$3:AF319))</f>
        <v/>
      </c>
      <c r="AF319" s="206" t="str">
        <f t="shared" si="524"/>
        <v/>
      </c>
      <c r="AG319" s="204" t="str">
        <f t="shared" si="525"/>
        <v/>
      </c>
      <c r="AH319" s="204" t="str">
        <f t="shared" si="526"/>
        <v/>
      </c>
      <c r="AI319" s="287"/>
      <c r="AJ319" s="15"/>
      <c r="AK319" s="138" t="str">
        <f t="shared" si="527"/>
        <v/>
      </c>
      <c r="AL319" s="131" t="str">
        <f t="shared" si="528"/>
        <v/>
      </c>
      <c r="AM319" s="131" t="str">
        <f t="shared" si="529"/>
        <v/>
      </c>
      <c r="AN319" s="313" t="str">
        <f t="shared" si="530"/>
        <v/>
      </c>
      <c r="AO319" s="316" t="str">
        <f t="shared" si="531"/>
        <v/>
      </c>
      <c r="AP319" s="18"/>
      <c r="AQ319" s="3" t="str">
        <f>IF(F319="","",MAX($AQ$3:AQ318)+1)</f>
        <v/>
      </c>
      <c r="AR319" s="3" t="str">
        <f>IF(OR(AQ319="",BB319=""),"",MAX($AR$3:AR318)+1)</f>
        <v/>
      </c>
      <c r="AS319" s="3" t="str">
        <f>IF(CQ319="","",RANK(CQ319,CQ$3:CQ$1048576,1)+COUNTIF($CQ$3:CQ319,CQ319)-1)</f>
        <v/>
      </c>
      <c r="AT319" s="21" t="str">
        <f>IF(C319="",IF(OR(AND($H319&lt;&gt;"",C319=""),AND($F318=$F319,$AZ319&lt;&gt;""),COUNTA($H$3:$H$1048576,#REF!,$F$3:$F$1048576)&gt;COUNTA($H$3:$H319,#REF!,$F$3:$F319),$AZ319&lt;&gt;""),INDEX(AT$3:AT$1048576,MATCH(MAX($AQ$3:$AQ318),$AQ$3:$AQ$1048576,0),0),""),C319)</f>
        <v/>
      </c>
      <c r="AU319" s="21" t="str">
        <f>IF(D319="",IF(OR(AND($H319&lt;&gt;"",D319=""),AND($F318=$F319,$AZ319&lt;&gt;""),COUNTA($H$3:$H$1048576,#REF!,$F$3:$F$1048576)&gt;COUNTA($H$3:$H319,#REF!,$F$3:$F319),$AZ319&lt;&gt;""),INDEX(AU$3:AU$1048576,MATCH(MAX($AQ$3:$AQ318),$AQ$3:$AQ$1048576,0),0),""),D319)</f>
        <v/>
      </c>
      <c r="AV319" s="21" t="str">
        <f>IF(E319="",IF(OR(AND($H319&lt;&gt;"",E319=""),AND($F318=$F319,$AZ319&lt;&gt;""),COUNTA($H$3:$H$1048576,#REF!,$F$3:$F$1048576)&gt;COUNTA($H$3:$H319,#REF!,$F$3:$F319),$AZ319&lt;&gt;""),INDEX(AV$3:AV$1048576,MATCH(MAX($AQ$3:$AQ318),$AQ$3:$AQ$1048576,0),0),""),E319)</f>
        <v/>
      </c>
      <c r="AW319" s="24" t="str">
        <f t="shared" si="532"/>
        <v/>
      </c>
      <c r="AX319" s="13" t="str">
        <f t="shared" si="533"/>
        <v/>
      </c>
      <c r="AY319" s="4" t="str">
        <f t="shared" si="534"/>
        <v/>
      </c>
      <c r="AZ319" s="4" t="str">
        <f>IF(AX319="",IF(OR(AND(H319&lt;&gt;"",F319=""),COUNTA($H$3:$H$1048576)&gt;COUNTA($H$3:$H319)),INDEX(AX$3:AX319,MATCH(MAX($AQ$3:AQ319),AQ$3:AQ319,0),0),""),AX319)</f>
        <v/>
      </c>
      <c r="BA319" s="4" t="str">
        <f>IF(AY319="",IF(AND(H319&lt;&gt;"",F319=""),INDEX(AY$3:AY319,MATCH(MAX($AQ$3:AQ319),AQ$3:AQ319,0),0),""),AY319)</f>
        <v/>
      </c>
      <c r="BB319" s="82" t="str">
        <f>IF(BC319="","",RANK(BC319,BC$3:BC$1048576,1)+COUNTIF($BC$3:BC319,BC319)-1)</f>
        <v/>
      </c>
      <c r="BC319" s="139" t="str">
        <f t="shared" si="535"/>
        <v/>
      </c>
      <c r="BD319" s="46" t="str">
        <f t="shared" si="536"/>
        <v/>
      </c>
      <c r="BE319" s="46" t="str">
        <f t="shared" si="537"/>
        <v/>
      </c>
      <c r="BF319" s="46" t="str">
        <f t="shared" si="538"/>
        <v/>
      </c>
      <c r="BG319" s="4" t="str">
        <f t="shared" si="539"/>
        <v/>
      </c>
      <c r="BH319" s="180" t="str">
        <f t="shared" si="540"/>
        <v/>
      </c>
      <c r="BI319" s="16" t="str">
        <f t="shared" si="541"/>
        <v/>
      </c>
      <c r="BJ319" s="52" t="str">
        <f>IF(BI319="","",IF(W319="","",IF(AND(K319=$K$1,$K$1&lt;&gt;""),$BT$2,IFERROR(IF(INDEX(価格設定!$D$5:$D$1048576,MATCH(Q319,価格設定!$B$5:$B$1048576,0),0)=価格設定!$D$3,$BT$2,$BS$2),$BS$2))))</f>
        <v/>
      </c>
      <c r="BK319" s="16" t="str">
        <f>IF(BI319="","",IF(COUNTIF($BI$3:BI319,BI319)=1,1,IF(AND(BI318=BI319,BH319=""),BK318,COUNTIF($BH$3:BH319,BH319))))</f>
        <v/>
      </c>
      <c r="BL319" s="52" t="str">
        <f t="shared" si="542"/>
        <v/>
      </c>
      <c r="BM319" s="52" t="str">
        <f t="shared" si="543"/>
        <v/>
      </c>
      <c r="BN319" s="119" t="str">
        <f t="shared" si="544"/>
        <v/>
      </c>
      <c r="BO319" s="119" t="str">
        <f t="shared" si="545"/>
        <v/>
      </c>
      <c r="BP319" s="17" t="str">
        <f t="shared" si="546"/>
        <v/>
      </c>
      <c r="BQ319" s="17" t="str">
        <f t="shared" si="547"/>
        <v/>
      </c>
      <c r="BR319" s="17" t="str">
        <f>IF(OR(BP319="",COUNTIF($BO$3:BO319,BO319)&lt;&gt;1),"",SUMIF(BO$3:BO$1048576,BO319,BP$3:BP$1048576))</f>
        <v/>
      </c>
      <c r="BS319" s="17" t="str">
        <f t="shared" si="548"/>
        <v/>
      </c>
      <c r="BT319" s="17" t="str">
        <f t="shared" si="549"/>
        <v/>
      </c>
      <c r="BU319" s="17" t="str">
        <f t="shared" si="550"/>
        <v/>
      </c>
      <c r="BV319" s="24" t="str">
        <f t="shared" si="551"/>
        <v/>
      </c>
      <c r="BW319" s="24" t="str">
        <f t="shared" si="552"/>
        <v/>
      </c>
      <c r="BX319" s="24" t="str">
        <f t="shared" si="553"/>
        <v/>
      </c>
      <c r="BY319" s="26" t="str">
        <f t="shared" si="554"/>
        <v/>
      </c>
      <c r="BZ319" s="26" t="str">
        <f t="shared" si="555"/>
        <v/>
      </c>
      <c r="CA319" s="26" t="str">
        <f t="shared" si="556"/>
        <v/>
      </c>
      <c r="CB319" s="66" t="str">
        <f t="shared" si="557"/>
        <v/>
      </c>
      <c r="CC319" s="65" t="str">
        <f t="shared" si="558"/>
        <v/>
      </c>
      <c r="CD319" s="26" t="str">
        <f t="shared" si="559"/>
        <v/>
      </c>
      <c r="CE319" s="26" t="str">
        <f t="shared" si="560"/>
        <v/>
      </c>
      <c r="CF319" s="193" t="str">
        <f t="shared" si="561"/>
        <v/>
      </c>
      <c r="CG319" s="193" t="str">
        <f t="shared" si="562"/>
        <v/>
      </c>
      <c r="CH319" s="26" t="str">
        <f t="shared" si="563"/>
        <v/>
      </c>
      <c r="CI319" s="26" t="str">
        <f t="shared" si="564"/>
        <v/>
      </c>
      <c r="CJ319" s="65" t="str">
        <f t="shared" si="565"/>
        <v/>
      </c>
      <c r="CK319" s="65" t="str">
        <f t="shared" si="566"/>
        <v/>
      </c>
      <c r="CL319" s="64" t="str">
        <f t="shared" si="567"/>
        <v/>
      </c>
      <c r="CM319" s="64" t="str">
        <f t="shared" si="568"/>
        <v/>
      </c>
      <c r="CN319" s="65" t="str">
        <f t="shared" si="569"/>
        <v/>
      </c>
      <c r="CP319" s="63" t="str">
        <f>IF(BH319="","",MAX($CP$3:CP318)+1)</f>
        <v/>
      </c>
      <c r="CQ319" s="24" t="str">
        <f t="shared" si="570"/>
        <v/>
      </c>
      <c r="CR319" s="24" t="str">
        <f t="shared" si="571"/>
        <v/>
      </c>
      <c r="CS319" s="24" t="str">
        <f t="shared" si="572"/>
        <v/>
      </c>
      <c r="CT319" s="58" t="str">
        <f>IF(BO319="","",COUNTIF($BO$3:BO319,BO319)&amp;"@"&amp;BO319)</f>
        <v/>
      </c>
      <c r="CU319" s="16" t="str">
        <f t="shared" si="510"/>
        <v/>
      </c>
      <c r="CV319" s="63" t="str">
        <f t="shared" si="573"/>
        <v/>
      </c>
      <c r="CW319" s="16" t="str">
        <f t="shared" si="574"/>
        <v/>
      </c>
      <c r="CX319" s="16" t="str">
        <f t="shared" si="575"/>
        <v/>
      </c>
      <c r="CY319" s="16" t="str">
        <f t="shared" si="576"/>
        <v/>
      </c>
      <c r="CZ319" s="85" t="str">
        <f t="shared" si="577"/>
        <v/>
      </c>
      <c r="DA319" s="16" t="str">
        <f t="shared" si="578"/>
        <v/>
      </c>
      <c r="DB319" s="16" t="str">
        <f t="shared" si="579"/>
        <v/>
      </c>
      <c r="DC319" s="28" t="str">
        <f>IF(CP319="","",$DC$1&amp;(INDEX(価格設定!D$1:XFD$3,ROW(価格設定!$D$3),MATCH($AW319,価格設定!D$1:XFD$1,1))*100)&amp;"%")</f>
        <v/>
      </c>
      <c r="DD319" s="28" t="str">
        <f>IF(CP319="","",$DD$1&amp;(INDEX(価格設定!D$1:XFD$3,ROW(価格設定!$D$2),MATCH($AW319,価格設定!D$1:XFD$1,1))*100)&amp;"%")</f>
        <v/>
      </c>
      <c r="DE319" s="29" t="str">
        <f t="shared" si="580"/>
        <v/>
      </c>
      <c r="DG319" s="58" t="str">
        <f t="shared" si="581"/>
        <v/>
      </c>
      <c r="DH319" s="58" t="str">
        <f t="shared" si="582"/>
        <v/>
      </c>
      <c r="DI319" s="58" t="str">
        <f t="shared" si="583"/>
        <v/>
      </c>
      <c r="DJ319" s="85" t="str">
        <f t="shared" si="584"/>
        <v/>
      </c>
      <c r="DL319" s="58" t="str">
        <f>IF(COUNTIF(DG$3:DG$1048576,DG319)=COUNTIF($DG$3:$DG319,DG319),DG319,"")</f>
        <v/>
      </c>
      <c r="DM319" s="85" t="str">
        <f t="shared" si="585"/>
        <v/>
      </c>
      <c r="DN319" s="85" t="str">
        <f t="shared" si="511"/>
        <v/>
      </c>
      <c r="DO319" s="85" t="str">
        <f t="shared" si="511"/>
        <v/>
      </c>
      <c r="DP319" s="303"/>
      <c r="DQ319" s="17" t="str">
        <f t="shared" si="512"/>
        <v/>
      </c>
      <c r="DR319" s="17" t="str">
        <f t="shared" si="513"/>
        <v/>
      </c>
      <c r="DS319" s="17" t="str">
        <f t="shared" si="514"/>
        <v/>
      </c>
      <c r="DU319" s="16" t="str">
        <f t="shared" si="586"/>
        <v/>
      </c>
      <c r="DV319" s="16" t="str">
        <f>IF(DU319="","",COUNT($DU$3:DU319))</f>
        <v/>
      </c>
      <c r="DW319" s="16" t="str">
        <f t="shared" si="587"/>
        <v/>
      </c>
      <c r="DX319" s="16" t="str">
        <f t="shared" si="588"/>
        <v/>
      </c>
      <c r="DY319" s="16" t="str">
        <f>IF(DZ319="","",COUNTIF(DZ$3:DZ319,DZ319))</f>
        <v/>
      </c>
      <c r="DZ319" s="16" t="str">
        <f t="shared" si="589"/>
        <v/>
      </c>
      <c r="EA319" s="16" t="str">
        <f t="shared" si="590"/>
        <v/>
      </c>
      <c r="EB319" s="16" t="str">
        <f t="shared" si="591"/>
        <v/>
      </c>
      <c r="EC319" s="16" t="str">
        <f t="shared" si="592"/>
        <v/>
      </c>
      <c r="ED319" s="16" t="str">
        <f t="shared" si="593"/>
        <v/>
      </c>
      <c r="EE319" s="16" t="str">
        <f t="shared" si="594"/>
        <v/>
      </c>
      <c r="EF319" s="16" t="str">
        <f t="shared" si="595"/>
        <v/>
      </c>
      <c r="EG319" s="16" t="str">
        <f t="shared" si="596"/>
        <v/>
      </c>
      <c r="EH319" s="16" t="str">
        <f t="shared" si="597"/>
        <v/>
      </c>
      <c r="EI319" s="16" t="str">
        <f t="shared" si="598"/>
        <v/>
      </c>
      <c r="EJ319" s="16" t="str">
        <f t="shared" si="599"/>
        <v/>
      </c>
      <c r="EK319" s="16" t="str">
        <f t="shared" si="600"/>
        <v/>
      </c>
      <c r="EL319" s="58" t="str">
        <f t="shared" si="601"/>
        <v/>
      </c>
      <c r="EM319" s="58" t="str">
        <f>IF(OR($DZ319="",CR319=""),IF($EL319="","",$EL319),IF(OR(CR319="なし",CR319=0),領収書!$H$1,CR319))</f>
        <v/>
      </c>
      <c r="EN319" s="58" t="str">
        <f>IF(OR($DZ319="",CS319=""),IF($EL319="","",$EL319),IF(OR(CS319="なし",CS319=0),入力!$EN$1,CS319))</f>
        <v/>
      </c>
      <c r="EO319" s="63" t="str">
        <f t="shared" si="602"/>
        <v/>
      </c>
      <c r="EP319" s="63" t="str">
        <f t="shared" si="603"/>
        <v/>
      </c>
      <c r="ER319" s="16" t="str">
        <f>IF(AND(COUNTIF($ET$3:ET319,ET319)=1,ET319&lt;&gt;""),MAX($ER$3:ER318)+1,"")</f>
        <v/>
      </c>
      <c r="ES319" s="16" t="str">
        <f>IF(価格設定!B321="","",価格設定!B321)</f>
        <v/>
      </c>
      <c r="ET319" s="16" t="str">
        <f>IF(価格設定!C321="","",価格設定!C321)</f>
        <v/>
      </c>
      <c r="EV319" s="16" t="str">
        <f t="shared" si="515"/>
        <v/>
      </c>
      <c r="EW319" s="16" t="str">
        <f t="shared" si="604"/>
        <v/>
      </c>
    </row>
    <row r="320" spans="1:153" ht="30" customHeight="1" x14ac:dyDescent="0.2">
      <c r="A320" s="225"/>
      <c r="B320" s="212"/>
      <c r="C320" s="221"/>
      <c r="D320" s="164"/>
      <c r="E320" s="165"/>
      <c r="F320" s="166"/>
      <c r="G320" s="167"/>
      <c r="H320" s="179"/>
      <c r="I320" s="306"/>
      <c r="J320" s="169"/>
      <c r="K320" s="179"/>
      <c r="L320" s="186"/>
      <c r="M320" s="186"/>
      <c r="N320" s="168"/>
      <c r="O320" s="170"/>
      <c r="P320" s="212"/>
      <c r="Q320" s="179" t="str">
        <f>IFERROR(IF(H320="","",IFERROR(INDEX(価格設定!$B$5:$B$1048576,MATCH(H320,価格設定!$B$5:$B$1048576,0),0),INDEX(価格設定!$B$5:$B$1048576,MATCH("*"&amp;H320&amp;"*",価格設定!$B$5:$B$1048576,0),0))),H320)</f>
        <v/>
      </c>
      <c r="R320" s="250" t="str">
        <f>IFERROR(IF(Q320="",IF(K320="","",K320),IF(K320="",IF(INDEX(価格設定!$C$5:$C$1048576,MATCH(Q320,価格設定!$B$5:$B$1048576,0),0)=0,"",INDEX(価格設定!$C$5:$C$1048576,MATCH(Q320,価格設定!$B$5:$B$1048576,0),0)),IF(K320="なし","",K320))),"")</f>
        <v/>
      </c>
      <c r="S320" s="308" t="str">
        <f t="shared" si="516"/>
        <v/>
      </c>
      <c r="T320" s="126" t="str">
        <f>IFERROR(IF(J320="",IF(INDEX(価格設定!$E$5:$R$1048576,MATCH($Q320,価格設定!B$5:B$1048576,0),MATCH($AW320,価格設定!E$1:X$1,1))=0,"",INDEX(価格設定!$E$5:$R$1048576,MATCH($Q320,価格設定!B$5:B$1048576,0),MATCH($AW320,価格設定!E$1:X$1,1))),J320),"")</f>
        <v/>
      </c>
      <c r="U320" s="126" t="str">
        <f t="shared" si="517"/>
        <v/>
      </c>
      <c r="V320" s="132" t="str">
        <f t="shared" si="518"/>
        <v/>
      </c>
      <c r="W320" s="127" t="str">
        <f>IFERROR(IF(OR(T320="",T320&lt;0),"",IFERROR(INDEX(価格設定!E$2:X$3,IF(AND(K320=$K$1,$K$1&lt;&gt;""),ROW(価格設定!$D$3)-1,MATCH(INDEX(価格設定!$D$5:$D$1048576,MATCH(Q320,価格設定!$B$5:$B$1048576,0),0),価格設定!$D$2:$D$3,0)),MATCH($AW320,価格設定!E$1:X$1,1)),INDEX(価格設定!E$2:X$2,0,MATCH($AW320,価格設定!E$1:X$1,1)))),"")</f>
        <v/>
      </c>
      <c r="X320" s="126" t="str">
        <f t="shared" si="509"/>
        <v/>
      </c>
      <c r="Y320" s="128" t="str">
        <f t="shared" si="519"/>
        <v/>
      </c>
      <c r="Z320" s="126" t="str">
        <f t="shared" si="520"/>
        <v/>
      </c>
      <c r="AA320" s="129" t="str">
        <f t="shared" si="521"/>
        <v/>
      </c>
      <c r="AB320" s="126" t="str">
        <f t="shared" si="522"/>
        <v/>
      </c>
      <c r="AC320" s="280" t="str">
        <f t="shared" si="523"/>
        <v/>
      </c>
      <c r="AD320" s="15"/>
      <c r="AE320" s="204" t="str">
        <f>IF(AF320="","",COUNT($AF$3:AF320))</f>
        <v/>
      </c>
      <c r="AF320" s="206" t="str">
        <f t="shared" si="524"/>
        <v/>
      </c>
      <c r="AG320" s="204" t="str">
        <f t="shared" si="525"/>
        <v/>
      </c>
      <c r="AH320" s="204" t="str">
        <f t="shared" si="526"/>
        <v/>
      </c>
      <c r="AI320" s="287"/>
      <c r="AJ320" s="15"/>
      <c r="AK320" s="138" t="str">
        <f t="shared" si="527"/>
        <v/>
      </c>
      <c r="AL320" s="131" t="str">
        <f t="shared" si="528"/>
        <v/>
      </c>
      <c r="AM320" s="131" t="str">
        <f t="shared" si="529"/>
        <v/>
      </c>
      <c r="AN320" s="313" t="str">
        <f t="shared" si="530"/>
        <v/>
      </c>
      <c r="AO320" s="316" t="str">
        <f t="shared" si="531"/>
        <v/>
      </c>
      <c r="AP320" s="18"/>
      <c r="AQ320" s="3" t="str">
        <f>IF(F320="","",MAX($AQ$3:AQ319)+1)</f>
        <v/>
      </c>
      <c r="AR320" s="3" t="str">
        <f>IF(OR(AQ320="",BB320=""),"",MAX($AR$3:AR319)+1)</f>
        <v/>
      </c>
      <c r="AS320" s="3" t="str">
        <f>IF(CQ320="","",RANK(CQ320,CQ$3:CQ$1048576,1)+COUNTIF($CQ$3:CQ320,CQ320)-1)</f>
        <v/>
      </c>
      <c r="AT320" s="21" t="str">
        <f>IF(C320="",IF(OR(AND($H320&lt;&gt;"",C320=""),AND($F319=$F320,$AZ320&lt;&gt;""),COUNTA($H$3:$H$1048576,#REF!,$F$3:$F$1048576)&gt;COUNTA($H$3:$H320,#REF!,$F$3:$F320),$AZ320&lt;&gt;""),INDEX(AT$3:AT$1048576,MATCH(MAX($AQ$3:$AQ319),$AQ$3:$AQ$1048576,0),0),""),C320)</f>
        <v/>
      </c>
      <c r="AU320" s="21" t="str">
        <f>IF(D320="",IF(OR(AND($H320&lt;&gt;"",D320=""),AND($F319=$F320,$AZ320&lt;&gt;""),COUNTA($H$3:$H$1048576,#REF!,$F$3:$F$1048576)&gt;COUNTA($H$3:$H320,#REF!,$F$3:$F320),$AZ320&lt;&gt;""),INDEX(AU$3:AU$1048576,MATCH(MAX($AQ$3:$AQ319),$AQ$3:$AQ$1048576,0),0),""),D320)</f>
        <v/>
      </c>
      <c r="AV320" s="21" t="str">
        <f>IF(E320="",IF(OR(AND($H320&lt;&gt;"",E320=""),AND($F319=$F320,$AZ320&lt;&gt;""),COUNTA($H$3:$H$1048576,#REF!,$F$3:$F$1048576)&gt;COUNTA($H$3:$H320,#REF!,$F$3:$F320),$AZ320&lt;&gt;""),INDEX(AV$3:AV$1048576,MATCH(MAX($AQ$3:$AQ319),$AQ$3:$AQ$1048576,0),0),""),E320)</f>
        <v/>
      </c>
      <c r="AW320" s="24" t="str">
        <f t="shared" si="532"/>
        <v/>
      </c>
      <c r="AX320" s="13" t="str">
        <f t="shared" si="533"/>
        <v/>
      </c>
      <c r="AY320" s="4" t="str">
        <f t="shared" si="534"/>
        <v/>
      </c>
      <c r="AZ320" s="4" t="str">
        <f>IF(AX320="",IF(OR(AND(H320&lt;&gt;"",F320=""),COUNTA($H$3:$H$1048576)&gt;COUNTA($H$3:$H320)),INDEX(AX$3:AX320,MATCH(MAX($AQ$3:AQ320),AQ$3:AQ320,0),0),""),AX320)</f>
        <v/>
      </c>
      <c r="BA320" s="4" t="str">
        <f>IF(AY320="",IF(AND(H320&lt;&gt;"",F320=""),INDEX(AY$3:AY320,MATCH(MAX($AQ$3:AQ320),AQ$3:AQ320,0),0),""),AY320)</f>
        <v/>
      </c>
      <c r="BB320" s="82" t="str">
        <f>IF(BC320="","",RANK(BC320,BC$3:BC$1048576,1)+COUNTIF($BC$3:BC320,BC320)-1)</f>
        <v/>
      </c>
      <c r="BC320" s="139" t="str">
        <f t="shared" si="535"/>
        <v/>
      </c>
      <c r="BD320" s="46" t="str">
        <f t="shared" si="536"/>
        <v/>
      </c>
      <c r="BE320" s="46" t="str">
        <f t="shared" si="537"/>
        <v/>
      </c>
      <c r="BF320" s="46" t="str">
        <f t="shared" si="538"/>
        <v/>
      </c>
      <c r="BG320" s="4" t="str">
        <f t="shared" si="539"/>
        <v/>
      </c>
      <c r="BH320" s="180" t="str">
        <f t="shared" si="540"/>
        <v/>
      </c>
      <c r="BI320" s="16" t="str">
        <f t="shared" si="541"/>
        <v/>
      </c>
      <c r="BJ320" s="52" t="str">
        <f>IF(BI320="","",IF(W320="","",IF(AND(K320=$K$1,$K$1&lt;&gt;""),$BT$2,IFERROR(IF(INDEX(価格設定!$D$5:$D$1048576,MATCH(Q320,価格設定!$B$5:$B$1048576,0),0)=価格設定!$D$3,$BT$2,$BS$2),$BS$2))))</f>
        <v/>
      </c>
      <c r="BK320" s="16" t="str">
        <f>IF(BI320="","",IF(COUNTIF($BI$3:BI320,BI320)=1,1,IF(AND(BI319=BI320,BH320=""),BK319,COUNTIF($BH$3:BH320,BH320))))</f>
        <v/>
      </c>
      <c r="BL320" s="52" t="str">
        <f t="shared" si="542"/>
        <v/>
      </c>
      <c r="BM320" s="52" t="str">
        <f t="shared" si="543"/>
        <v/>
      </c>
      <c r="BN320" s="119" t="str">
        <f t="shared" si="544"/>
        <v/>
      </c>
      <c r="BO320" s="119" t="str">
        <f t="shared" si="545"/>
        <v/>
      </c>
      <c r="BP320" s="17" t="str">
        <f t="shared" si="546"/>
        <v/>
      </c>
      <c r="BQ320" s="17" t="str">
        <f t="shared" si="547"/>
        <v/>
      </c>
      <c r="BR320" s="17" t="str">
        <f>IF(OR(BP320="",COUNTIF($BO$3:BO320,BO320)&lt;&gt;1),"",SUMIF(BO$3:BO$1048576,BO320,BP$3:BP$1048576))</f>
        <v/>
      </c>
      <c r="BS320" s="17" t="str">
        <f t="shared" si="548"/>
        <v/>
      </c>
      <c r="BT320" s="17" t="str">
        <f t="shared" si="549"/>
        <v/>
      </c>
      <c r="BU320" s="17" t="str">
        <f t="shared" si="550"/>
        <v/>
      </c>
      <c r="BV320" s="24" t="str">
        <f t="shared" si="551"/>
        <v/>
      </c>
      <c r="BW320" s="24" t="str">
        <f t="shared" si="552"/>
        <v/>
      </c>
      <c r="BX320" s="24" t="str">
        <f t="shared" si="553"/>
        <v/>
      </c>
      <c r="BY320" s="26" t="str">
        <f t="shared" si="554"/>
        <v/>
      </c>
      <c r="BZ320" s="26" t="str">
        <f t="shared" si="555"/>
        <v/>
      </c>
      <c r="CA320" s="26" t="str">
        <f t="shared" si="556"/>
        <v/>
      </c>
      <c r="CB320" s="66" t="str">
        <f t="shared" si="557"/>
        <v/>
      </c>
      <c r="CC320" s="65" t="str">
        <f t="shared" si="558"/>
        <v/>
      </c>
      <c r="CD320" s="26" t="str">
        <f t="shared" si="559"/>
        <v/>
      </c>
      <c r="CE320" s="26" t="str">
        <f t="shared" si="560"/>
        <v/>
      </c>
      <c r="CF320" s="193" t="str">
        <f t="shared" si="561"/>
        <v/>
      </c>
      <c r="CG320" s="193" t="str">
        <f t="shared" si="562"/>
        <v/>
      </c>
      <c r="CH320" s="26" t="str">
        <f t="shared" si="563"/>
        <v/>
      </c>
      <c r="CI320" s="26" t="str">
        <f t="shared" si="564"/>
        <v/>
      </c>
      <c r="CJ320" s="65" t="str">
        <f t="shared" si="565"/>
        <v/>
      </c>
      <c r="CK320" s="65" t="str">
        <f t="shared" si="566"/>
        <v/>
      </c>
      <c r="CL320" s="64" t="str">
        <f t="shared" si="567"/>
        <v/>
      </c>
      <c r="CM320" s="64" t="str">
        <f t="shared" si="568"/>
        <v/>
      </c>
      <c r="CN320" s="65" t="str">
        <f t="shared" si="569"/>
        <v/>
      </c>
      <c r="CP320" s="63" t="str">
        <f>IF(BH320="","",MAX($CP$3:CP319)+1)</f>
        <v/>
      </c>
      <c r="CQ320" s="24" t="str">
        <f t="shared" si="570"/>
        <v/>
      </c>
      <c r="CR320" s="24" t="str">
        <f t="shared" si="571"/>
        <v/>
      </c>
      <c r="CS320" s="24" t="str">
        <f t="shared" si="572"/>
        <v/>
      </c>
      <c r="CT320" s="58" t="str">
        <f>IF(BO320="","",COUNTIF($BO$3:BO320,BO320)&amp;"@"&amp;BO320)</f>
        <v/>
      </c>
      <c r="CU320" s="16" t="str">
        <f t="shared" si="510"/>
        <v/>
      </c>
      <c r="CV320" s="63" t="str">
        <f t="shared" si="573"/>
        <v/>
      </c>
      <c r="CW320" s="16" t="str">
        <f t="shared" si="574"/>
        <v/>
      </c>
      <c r="CX320" s="16" t="str">
        <f t="shared" si="575"/>
        <v/>
      </c>
      <c r="CY320" s="16" t="str">
        <f t="shared" si="576"/>
        <v/>
      </c>
      <c r="CZ320" s="85" t="str">
        <f t="shared" si="577"/>
        <v/>
      </c>
      <c r="DA320" s="16" t="str">
        <f t="shared" si="578"/>
        <v/>
      </c>
      <c r="DB320" s="16" t="str">
        <f t="shared" si="579"/>
        <v/>
      </c>
      <c r="DC320" s="28" t="str">
        <f>IF(CP320="","",$DC$1&amp;(INDEX(価格設定!D$1:XFD$3,ROW(価格設定!$D$3),MATCH($AW320,価格設定!D$1:XFD$1,1))*100)&amp;"%")</f>
        <v/>
      </c>
      <c r="DD320" s="28" t="str">
        <f>IF(CP320="","",$DD$1&amp;(INDEX(価格設定!D$1:XFD$3,ROW(価格設定!$D$2),MATCH($AW320,価格設定!D$1:XFD$1,1))*100)&amp;"%")</f>
        <v/>
      </c>
      <c r="DE320" s="29" t="str">
        <f t="shared" si="580"/>
        <v/>
      </c>
      <c r="DG320" s="58" t="str">
        <f t="shared" si="581"/>
        <v/>
      </c>
      <c r="DH320" s="58" t="str">
        <f t="shared" si="582"/>
        <v/>
      </c>
      <c r="DI320" s="58" t="str">
        <f t="shared" si="583"/>
        <v/>
      </c>
      <c r="DJ320" s="85" t="str">
        <f t="shared" si="584"/>
        <v/>
      </c>
      <c r="DL320" s="58" t="str">
        <f>IF(COUNTIF(DG$3:DG$1048576,DG320)=COUNTIF($DG$3:$DG320,DG320),DG320,"")</f>
        <v/>
      </c>
      <c r="DM320" s="85" t="str">
        <f t="shared" si="585"/>
        <v/>
      </c>
      <c r="DN320" s="85" t="str">
        <f t="shared" si="511"/>
        <v/>
      </c>
      <c r="DO320" s="85" t="str">
        <f t="shared" si="511"/>
        <v/>
      </c>
      <c r="DP320" s="303"/>
      <c r="DQ320" s="17" t="str">
        <f t="shared" si="512"/>
        <v/>
      </c>
      <c r="DR320" s="17" t="str">
        <f t="shared" si="513"/>
        <v/>
      </c>
      <c r="DS320" s="17" t="str">
        <f t="shared" si="514"/>
        <v/>
      </c>
      <c r="DU320" s="16" t="str">
        <f t="shared" si="586"/>
        <v/>
      </c>
      <c r="DV320" s="16" t="str">
        <f>IF(DU320="","",COUNT($DU$3:DU320))</f>
        <v/>
      </c>
      <c r="DW320" s="16" t="str">
        <f t="shared" si="587"/>
        <v/>
      </c>
      <c r="DX320" s="16" t="str">
        <f t="shared" si="588"/>
        <v/>
      </c>
      <c r="DY320" s="16" t="str">
        <f>IF(DZ320="","",COUNTIF(DZ$3:DZ320,DZ320))</f>
        <v/>
      </c>
      <c r="DZ320" s="16" t="str">
        <f t="shared" si="589"/>
        <v/>
      </c>
      <c r="EA320" s="16" t="str">
        <f t="shared" si="590"/>
        <v/>
      </c>
      <c r="EB320" s="16" t="str">
        <f t="shared" si="591"/>
        <v/>
      </c>
      <c r="EC320" s="16" t="str">
        <f t="shared" si="592"/>
        <v/>
      </c>
      <c r="ED320" s="16" t="str">
        <f t="shared" si="593"/>
        <v/>
      </c>
      <c r="EE320" s="16" t="str">
        <f t="shared" si="594"/>
        <v/>
      </c>
      <c r="EF320" s="16" t="str">
        <f t="shared" si="595"/>
        <v/>
      </c>
      <c r="EG320" s="16" t="str">
        <f t="shared" si="596"/>
        <v/>
      </c>
      <c r="EH320" s="16" t="str">
        <f t="shared" si="597"/>
        <v/>
      </c>
      <c r="EI320" s="16" t="str">
        <f t="shared" si="598"/>
        <v/>
      </c>
      <c r="EJ320" s="16" t="str">
        <f t="shared" si="599"/>
        <v/>
      </c>
      <c r="EK320" s="16" t="str">
        <f t="shared" si="600"/>
        <v/>
      </c>
      <c r="EL320" s="58" t="str">
        <f t="shared" si="601"/>
        <v/>
      </c>
      <c r="EM320" s="58" t="str">
        <f>IF(OR($DZ320="",CR320=""),IF($EL320="","",$EL320),IF(OR(CR320="なし",CR320=0),領収書!$H$1,CR320))</f>
        <v/>
      </c>
      <c r="EN320" s="58" t="str">
        <f>IF(OR($DZ320="",CS320=""),IF($EL320="","",$EL320),IF(OR(CS320="なし",CS320=0),入力!$EN$1,CS320))</f>
        <v/>
      </c>
      <c r="EO320" s="63" t="str">
        <f t="shared" si="602"/>
        <v/>
      </c>
      <c r="EP320" s="63" t="str">
        <f t="shared" si="603"/>
        <v/>
      </c>
      <c r="ER320" s="16" t="str">
        <f>IF(AND(COUNTIF($ET$3:ET320,ET320)=1,ET320&lt;&gt;""),MAX($ER$3:ER319)+1,"")</f>
        <v/>
      </c>
      <c r="ES320" s="16" t="str">
        <f>IF(価格設定!B322="","",価格設定!B322)</f>
        <v/>
      </c>
      <c r="ET320" s="16" t="str">
        <f>IF(価格設定!C322="","",価格設定!C322)</f>
        <v/>
      </c>
      <c r="EV320" s="16" t="str">
        <f t="shared" si="515"/>
        <v/>
      </c>
      <c r="EW320" s="16" t="str">
        <f t="shared" si="604"/>
        <v/>
      </c>
    </row>
    <row r="321" spans="1:153" ht="30" customHeight="1" x14ac:dyDescent="0.2">
      <c r="A321" s="225"/>
      <c r="B321" s="212"/>
      <c r="C321" s="221"/>
      <c r="D321" s="164"/>
      <c r="E321" s="165"/>
      <c r="F321" s="166"/>
      <c r="G321" s="167"/>
      <c r="H321" s="179"/>
      <c r="I321" s="306"/>
      <c r="J321" s="169"/>
      <c r="K321" s="179"/>
      <c r="L321" s="186"/>
      <c r="M321" s="186"/>
      <c r="N321" s="168"/>
      <c r="O321" s="170"/>
      <c r="P321" s="212"/>
      <c r="Q321" s="179" t="str">
        <f>IFERROR(IF(H321="","",IFERROR(INDEX(価格設定!$B$5:$B$1048576,MATCH(H321,価格設定!$B$5:$B$1048576,0),0),INDEX(価格設定!$B$5:$B$1048576,MATCH("*"&amp;H321&amp;"*",価格設定!$B$5:$B$1048576,0),0))),H321)</f>
        <v/>
      </c>
      <c r="R321" s="250" t="str">
        <f>IFERROR(IF(Q321="",IF(K321="","",K321),IF(K321="",IF(INDEX(価格設定!$C$5:$C$1048576,MATCH(Q321,価格設定!$B$5:$B$1048576,0),0)=0,"",INDEX(価格設定!$C$5:$C$1048576,MATCH(Q321,価格設定!$B$5:$B$1048576,0),0)),IF(K321="なし","",K321))),"")</f>
        <v/>
      </c>
      <c r="S321" s="308" t="str">
        <f t="shared" si="516"/>
        <v/>
      </c>
      <c r="T321" s="126" t="str">
        <f>IFERROR(IF(J321="",IF(INDEX(価格設定!$E$5:$R$1048576,MATCH($Q321,価格設定!B$5:B$1048576,0),MATCH($AW321,価格設定!E$1:X$1,1))=0,"",INDEX(価格設定!$E$5:$R$1048576,MATCH($Q321,価格設定!B$5:B$1048576,0),MATCH($AW321,価格設定!E$1:X$1,1))),J321),"")</f>
        <v/>
      </c>
      <c r="U321" s="126" t="str">
        <f t="shared" si="517"/>
        <v/>
      </c>
      <c r="V321" s="132" t="str">
        <f t="shared" si="518"/>
        <v/>
      </c>
      <c r="W321" s="127" t="str">
        <f>IFERROR(IF(OR(T321="",T321&lt;0),"",IFERROR(INDEX(価格設定!E$2:X$3,IF(AND(K321=$K$1,$K$1&lt;&gt;""),ROW(価格設定!$D$3)-1,MATCH(INDEX(価格設定!$D$5:$D$1048576,MATCH(Q321,価格設定!$B$5:$B$1048576,0),0),価格設定!$D$2:$D$3,0)),MATCH($AW321,価格設定!E$1:X$1,1)),INDEX(価格設定!E$2:X$2,0,MATCH($AW321,価格設定!E$1:X$1,1)))),"")</f>
        <v/>
      </c>
      <c r="X321" s="126" t="str">
        <f t="shared" si="509"/>
        <v/>
      </c>
      <c r="Y321" s="128" t="str">
        <f t="shared" si="519"/>
        <v/>
      </c>
      <c r="Z321" s="126" t="str">
        <f t="shared" si="520"/>
        <v/>
      </c>
      <c r="AA321" s="129" t="str">
        <f t="shared" si="521"/>
        <v/>
      </c>
      <c r="AB321" s="126" t="str">
        <f t="shared" si="522"/>
        <v/>
      </c>
      <c r="AC321" s="280" t="str">
        <f t="shared" si="523"/>
        <v/>
      </c>
      <c r="AD321" s="15"/>
      <c r="AE321" s="204" t="str">
        <f>IF(AF321="","",COUNT($AF$3:AF321))</f>
        <v/>
      </c>
      <c r="AF321" s="206" t="str">
        <f t="shared" si="524"/>
        <v/>
      </c>
      <c r="AG321" s="204" t="str">
        <f t="shared" si="525"/>
        <v/>
      </c>
      <c r="AH321" s="204" t="str">
        <f t="shared" si="526"/>
        <v/>
      </c>
      <c r="AI321" s="287"/>
      <c r="AJ321" s="15"/>
      <c r="AK321" s="138" t="str">
        <f t="shared" si="527"/>
        <v/>
      </c>
      <c r="AL321" s="131" t="str">
        <f t="shared" si="528"/>
        <v/>
      </c>
      <c r="AM321" s="131" t="str">
        <f t="shared" si="529"/>
        <v/>
      </c>
      <c r="AN321" s="313" t="str">
        <f t="shared" si="530"/>
        <v/>
      </c>
      <c r="AO321" s="316" t="str">
        <f t="shared" si="531"/>
        <v/>
      </c>
      <c r="AP321" s="18"/>
      <c r="AQ321" s="3" t="str">
        <f>IF(F321="","",MAX($AQ$3:AQ320)+1)</f>
        <v/>
      </c>
      <c r="AR321" s="3" t="str">
        <f>IF(OR(AQ321="",BB321=""),"",MAX($AR$3:AR320)+1)</f>
        <v/>
      </c>
      <c r="AS321" s="3" t="str">
        <f>IF(CQ321="","",RANK(CQ321,CQ$3:CQ$1048576,1)+COUNTIF($CQ$3:CQ321,CQ321)-1)</f>
        <v/>
      </c>
      <c r="AT321" s="21" t="str">
        <f>IF(C321="",IF(OR(AND($H321&lt;&gt;"",C321=""),AND($F320=$F321,$AZ321&lt;&gt;""),COUNTA($H$3:$H$1048576,#REF!,$F$3:$F$1048576)&gt;COUNTA($H$3:$H321,#REF!,$F$3:$F321),$AZ321&lt;&gt;""),INDEX(AT$3:AT$1048576,MATCH(MAX($AQ$3:$AQ320),$AQ$3:$AQ$1048576,0),0),""),C321)</f>
        <v/>
      </c>
      <c r="AU321" s="21" t="str">
        <f>IF(D321="",IF(OR(AND($H321&lt;&gt;"",D321=""),AND($F320=$F321,$AZ321&lt;&gt;""),COUNTA($H$3:$H$1048576,#REF!,$F$3:$F$1048576)&gt;COUNTA($H$3:$H321,#REF!,$F$3:$F321),$AZ321&lt;&gt;""),INDEX(AU$3:AU$1048576,MATCH(MAX($AQ$3:$AQ320),$AQ$3:$AQ$1048576,0),0),""),D321)</f>
        <v/>
      </c>
      <c r="AV321" s="21" t="str">
        <f>IF(E321="",IF(OR(AND($H321&lt;&gt;"",E321=""),AND($F320=$F321,$AZ321&lt;&gt;""),COUNTA($H$3:$H$1048576,#REF!,$F$3:$F$1048576)&gt;COUNTA($H$3:$H321,#REF!,$F$3:$F321),$AZ321&lt;&gt;""),INDEX(AV$3:AV$1048576,MATCH(MAX($AQ$3:$AQ320),$AQ$3:$AQ$1048576,0),0),""),E321)</f>
        <v/>
      </c>
      <c r="AW321" s="24" t="str">
        <f t="shared" si="532"/>
        <v/>
      </c>
      <c r="AX321" s="13" t="str">
        <f t="shared" si="533"/>
        <v/>
      </c>
      <c r="AY321" s="4" t="str">
        <f t="shared" si="534"/>
        <v/>
      </c>
      <c r="AZ321" s="4" t="str">
        <f>IF(AX321="",IF(OR(AND(H321&lt;&gt;"",F321=""),COUNTA($H$3:$H$1048576)&gt;COUNTA($H$3:$H321)),INDEX(AX$3:AX321,MATCH(MAX($AQ$3:AQ321),AQ$3:AQ321,0),0),""),AX321)</f>
        <v/>
      </c>
      <c r="BA321" s="4" t="str">
        <f>IF(AY321="",IF(AND(H321&lt;&gt;"",F321=""),INDEX(AY$3:AY321,MATCH(MAX($AQ$3:AQ321),AQ$3:AQ321,0),0),""),AY321)</f>
        <v/>
      </c>
      <c r="BB321" s="82" t="str">
        <f>IF(BC321="","",RANK(BC321,BC$3:BC$1048576,1)+COUNTIF($BC$3:BC321,BC321)-1)</f>
        <v/>
      </c>
      <c r="BC321" s="139" t="str">
        <f t="shared" si="535"/>
        <v/>
      </c>
      <c r="BD321" s="46" t="str">
        <f t="shared" si="536"/>
        <v/>
      </c>
      <c r="BE321" s="46" t="str">
        <f t="shared" si="537"/>
        <v/>
      </c>
      <c r="BF321" s="46" t="str">
        <f t="shared" si="538"/>
        <v/>
      </c>
      <c r="BG321" s="4" t="str">
        <f t="shared" si="539"/>
        <v/>
      </c>
      <c r="BH321" s="180" t="str">
        <f t="shared" si="540"/>
        <v/>
      </c>
      <c r="BI321" s="16" t="str">
        <f t="shared" si="541"/>
        <v/>
      </c>
      <c r="BJ321" s="52" t="str">
        <f>IF(BI321="","",IF(W321="","",IF(AND(K321=$K$1,$K$1&lt;&gt;""),$BT$2,IFERROR(IF(INDEX(価格設定!$D$5:$D$1048576,MATCH(Q321,価格設定!$B$5:$B$1048576,0),0)=価格設定!$D$3,$BT$2,$BS$2),$BS$2))))</f>
        <v/>
      </c>
      <c r="BK321" s="16" t="str">
        <f>IF(BI321="","",IF(COUNTIF($BI$3:BI321,BI321)=1,1,IF(AND(BI320=BI321,BH321=""),BK320,COUNTIF($BH$3:BH321,BH321))))</f>
        <v/>
      </c>
      <c r="BL321" s="52" t="str">
        <f t="shared" si="542"/>
        <v/>
      </c>
      <c r="BM321" s="52" t="str">
        <f t="shared" si="543"/>
        <v/>
      </c>
      <c r="BN321" s="119" t="str">
        <f t="shared" si="544"/>
        <v/>
      </c>
      <c r="BO321" s="119" t="str">
        <f t="shared" si="545"/>
        <v/>
      </c>
      <c r="BP321" s="17" t="str">
        <f t="shared" si="546"/>
        <v/>
      </c>
      <c r="BQ321" s="17" t="str">
        <f t="shared" si="547"/>
        <v/>
      </c>
      <c r="BR321" s="17" t="str">
        <f>IF(OR(BP321="",COUNTIF($BO$3:BO321,BO321)&lt;&gt;1),"",SUMIF(BO$3:BO$1048576,BO321,BP$3:BP$1048576))</f>
        <v/>
      </c>
      <c r="BS321" s="17" t="str">
        <f t="shared" si="548"/>
        <v/>
      </c>
      <c r="BT321" s="17" t="str">
        <f t="shared" si="549"/>
        <v/>
      </c>
      <c r="BU321" s="17" t="str">
        <f t="shared" si="550"/>
        <v/>
      </c>
      <c r="BV321" s="24" t="str">
        <f t="shared" si="551"/>
        <v/>
      </c>
      <c r="BW321" s="24" t="str">
        <f t="shared" si="552"/>
        <v/>
      </c>
      <c r="BX321" s="24" t="str">
        <f t="shared" si="553"/>
        <v/>
      </c>
      <c r="BY321" s="26" t="str">
        <f t="shared" si="554"/>
        <v/>
      </c>
      <c r="BZ321" s="26" t="str">
        <f t="shared" si="555"/>
        <v/>
      </c>
      <c r="CA321" s="26" t="str">
        <f t="shared" si="556"/>
        <v/>
      </c>
      <c r="CB321" s="66" t="str">
        <f t="shared" si="557"/>
        <v/>
      </c>
      <c r="CC321" s="65" t="str">
        <f t="shared" si="558"/>
        <v/>
      </c>
      <c r="CD321" s="26" t="str">
        <f t="shared" si="559"/>
        <v/>
      </c>
      <c r="CE321" s="26" t="str">
        <f t="shared" si="560"/>
        <v/>
      </c>
      <c r="CF321" s="193" t="str">
        <f t="shared" si="561"/>
        <v/>
      </c>
      <c r="CG321" s="193" t="str">
        <f t="shared" si="562"/>
        <v/>
      </c>
      <c r="CH321" s="26" t="str">
        <f t="shared" si="563"/>
        <v/>
      </c>
      <c r="CI321" s="26" t="str">
        <f t="shared" si="564"/>
        <v/>
      </c>
      <c r="CJ321" s="65" t="str">
        <f t="shared" si="565"/>
        <v/>
      </c>
      <c r="CK321" s="65" t="str">
        <f t="shared" si="566"/>
        <v/>
      </c>
      <c r="CL321" s="64" t="str">
        <f t="shared" si="567"/>
        <v/>
      </c>
      <c r="CM321" s="64" t="str">
        <f t="shared" si="568"/>
        <v/>
      </c>
      <c r="CN321" s="65" t="str">
        <f t="shared" si="569"/>
        <v/>
      </c>
      <c r="CP321" s="63" t="str">
        <f>IF(BH321="","",MAX($CP$3:CP320)+1)</f>
        <v/>
      </c>
      <c r="CQ321" s="24" t="str">
        <f t="shared" si="570"/>
        <v/>
      </c>
      <c r="CR321" s="24" t="str">
        <f t="shared" si="571"/>
        <v/>
      </c>
      <c r="CS321" s="24" t="str">
        <f t="shared" si="572"/>
        <v/>
      </c>
      <c r="CT321" s="58" t="str">
        <f>IF(BO321="","",COUNTIF($BO$3:BO321,BO321)&amp;"@"&amp;BO321)</f>
        <v/>
      </c>
      <c r="CU321" s="16" t="str">
        <f t="shared" si="510"/>
        <v/>
      </c>
      <c r="CV321" s="63" t="str">
        <f t="shared" si="573"/>
        <v/>
      </c>
      <c r="CW321" s="16" t="str">
        <f t="shared" si="574"/>
        <v/>
      </c>
      <c r="CX321" s="16" t="str">
        <f t="shared" si="575"/>
        <v/>
      </c>
      <c r="CY321" s="16" t="str">
        <f t="shared" si="576"/>
        <v/>
      </c>
      <c r="CZ321" s="85" t="str">
        <f t="shared" si="577"/>
        <v/>
      </c>
      <c r="DA321" s="16" t="str">
        <f t="shared" si="578"/>
        <v/>
      </c>
      <c r="DB321" s="16" t="str">
        <f t="shared" si="579"/>
        <v/>
      </c>
      <c r="DC321" s="28" t="str">
        <f>IF(CP321="","",$DC$1&amp;(INDEX(価格設定!D$1:XFD$3,ROW(価格設定!$D$3),MATCH($AW321,価格設定!D$1:XFD$1,1))*100)&amp;"%")</f>
        <v/>
      </c>
      <c r="DD321" s="28" t="str">
        <f>IF(CP321="","",$DD$1&amp;(INDEX(価格設定!D$1:XFD$3,ROW(価格設定!$D$2),MATCH($AW321,価格設定!D$1:XFD$1,1))*100)&amp;"%")</f>
        <v/>
      </c>
      <c r="DE321" s="29" t="str">
        <f t="shared" si="580"/>
        <v/>
      </c>
      <c r="DG321" s="58" t="str">
        <f t="shared" si="581"/>
        <v/>
      </c>
      <c r="DH321" s="58" t="str">
        <f t="shared" si="582"/>
        <v/>
      </c>
      <c r="DI321" s="58" t="str">
        <f t="shared" si="583"/>
        <v/>
      </c>
      <c r="DJ321" s="85" t="str">
        <f t="shared" si="584"/>
        <v/>
      </c>
      <c r="DL321" s="58" t="str">
        <f>IF(COUNTIF(DG$3:DG$1048576,DG321)=COUNTIF($DG$3:$DG321,DG321),DG321,"")</f>
        <v/>
      </c>
      <c r="DM321" s="85" t="str">
        <f t="shared" si="585"/>
        <v/>
      </c>
      <c r="DN321" s="85" t="str">
        <f t="shared" si="511"/>
        <v/>
      </c>
      <c r="DO321" s="85" t="str">
        <f t="shared" si="511"/>
        <v/>
      </c>
      <c r="DP321" s="303"/>
      <c r="DQ321" s="17" t="str">
        <f t="shared" si="512"/>
        <v/>
      </c>
      <c r="DR321" s="17" t="str">
        <f t="shared" si="513"/>
        <v/>
      </c>
      <c r="DS321" s="17" t="str">
        <f t="shared" si="514"/>
        <v/>
      </c>
      <c r="DU321" s="16" t="str">
        <f t="shared" si="586"/>
        <v/>
      </c>
      <c r="DV321" s="16" t="str">
        <f>IF(DU321="","",COUNT($DU$3:DU321))</f>
        <v/>
      </c>
      <c r="DW321" s="16" t="str">
        <f t="shared" si="587"/>
        <v/>
      </c>
      <c r="DX321" s="16" t="str">
        <f t="shared" si="588"/>
        <v/>
      </c>
      <c r="DY321" s="16" t="str">
        <f>IF(DZ321="","",COUNTIF(DZ$3:DZ321,DZ321))</f>
        <v/>
      </c>
      <c r="DZ321" s="16" t="str">
        <f t="shared" si="589"/>
        <v/>
      </c>
      <c r="EA321" s="16" t="str">
        <f t="shared" si="590"/>
        <v/>
      </c>
      <c r="EB321" s="16" t="str">
        <f t="shared" si="591"/>
        <v/>
      </c>
      <c r="EC321" s="16" t="str">
        <f t="shared" si="592"/>
        <v/>
      </c>
      <c r="ED321" s="16" t="str">
        <f t="shared" si="593"/>
        <v/>
      </c>
      <c r="EE321" s="16" t="str">
        <f t="shared" si="594"/>
        <v/>
      </c>
      <c r="EF321" s="16" t="str">
        <f t="shared" si="595"/>
        <v/>
      </c>
      <c r="EG321" s="16" t="str">
        <f t="shared" si="596"/>
        <v/>
      </c>
      <c r="EH321" s="16" t="str">
        <f t="shared" si="597"/>
        <v/>
      </c>
      <c r="EI321" s="16" t="str">
        <f t="shared" si="598"/>
        <v/>
      </c>
      <c r="EJ321" s="16" t="str">
        <f t="shared" si="599"/>
        <v/>
      </c>
      <c r="EK321" s="16" t="str">
        <f t="shared" si="600"/>
        <v/>
      </c>
      <c r="EL321" s="58" t="str">
        <f t="shared" si="601"/>
        <v/>
      </c>
      <c r="EM321" s="58" t="str">
        <f>IF(OR($DZ321="",CR321=""),IF($EL321="","",$EL321),IF(OR(CR321="なし",CR321=0),領収書!$H$1,CR321))</f>
        <v/>
      </c>
      <c r="EN321" s="58" t="str">
        <f>IF(OR($DZ321="",CS321=""),IF($EL321="","",$EL321),IF(OR(CS321="なし",CS321=0),入力!$EN$1,CS321))</f>
        <v/>
      </c>
      <c r="EO321" s="63" t="str">
        <f t="shared" si="602"/>
        <v/>
      </c>
      <c r="EP321" s="63" t="str">
        <f t="shared" si="603"/>
        <v/>
      </c>
      <c r="ER321" s="16" t="str">
        <f>IF(AND(COUNTIF($ET$3:ET321,ET321)=1,ET321&lt;&gt;""),MAX($ER$3:ER320)+1,"")</f>
        <v/>
      </c>
      <c r="ES321" s="16" t="str">
        <f>IF(価格設定!B323="","",価格設定!B323)</f>
        <v/>
      </c>
      <c r="ET321" s="16" t="str">
        <f>IF(価格設定!C323="","",価格設定!C323)</f>
        <v/>
      </c>
      <c r="EV321" s="16" t="str">
        <f t="shared" si="515"/>
        <v/>
      </c>
      <c r="EW321" s="16" t="str">
        <f t="shared" si="604"/>
        <v/>
      </c>
    </row>
    <row r="322" spans="1:153" ht="30" customHeight="1" x14ac:dyDescent="0.2">
      <c r="A322" s="225"/>
      <c r="B322" s="212"/>
      <c r="C322" s="221"/>
      <c r="D322" s="164"/>
      <c r="E322" s="165"/>
      <c r="F322" s="166"/>
      <c r="G322" s="167"/>
      <c r="H322" s="179"/>
      <c r="I322" s="306"/>
      <c r="J322" s="169"/>
      <c r="K322" s="179"/>
      <c r="L322" s="186"/>
      <c r="M322" s="186"/>
      <c r="N322" s="168"/>
      <c r="O322" s="170"/>
      <c r="P322" s="212"/>
      <c r="Q322" s="179" t="str">
        <f>IFERROR(IF(H322="","",IFERROR(INDEX(価格設定!$B$5:$B$1048576,MATCH(H322,価格設定!$B$5:$B$1048576,0),0),INDEX(価格設定!$B$5:$B$1048576,MATCH("*"&amp;H322&amp;"*",価格設定!$B$5:$B$1048576,0),0))),H322)</f>
        <v/>
      </c>
      <c r="R322" s="250" t="str">
        <f>IFERROR(IF(Q322="",IF(K322="","",K322),IF(K322="",IF(INDEX(価格設定!$C$5:$C$1048576,MATCH(Q322,価格設定!$B$5:$B$1048576,0),0)=0,"",INDEX(価格設定!$C$5:$C$1048576,MATCH(Q322,価格設定!$B$5:$B$1048576,0),0)),IF(K322="なし","",K322))),"")</f>
        <v/>
      </c>
      <c r="S322" s="308" t="str">
        <f t="shared" si="516"/>
        <v/>
      </c>
      <c r="T322" s="126" t="str">
        <f>IFERROR(IF(J322="",IF(INDEX(価格設定!$E$5:$R$1048576,MATCH($Q322,価格設定!B$5:B$1048576,0),MATCH($AW322,価格設定!E$1:X$1,1))=0,"",INDEX(価格設定!$E$5:$R$1048576,MATCH($Q322,価格設定!B$5:B$1048576,0),MATCH($AW322,価格設定!E$1:X$1,1))),J322),"")</f>
        <v/>
      </c>
      <c r="U322" s="126" t="str">
        <f t="shared" si="517"/>
        <v/>
      </c>
      <c r="V322" s="132" t="str">
        <f t="shared" si="518"/>
        <v/>
      </c>
      <c r="W322" s="127" t="str">
        <f>IFERROR(IF(OR(T322="",T322&lt;0),"",IFERROR(INDEX(価格設定!E$2:X$3,IF(AND(K322=$K$1,$K$1&lt;&gt;""),ROW(価格設定!$D$3)-1,MATCH(INDEX(価格設定!$D$5:$D$1048576,MATCH(Q322,価格設定!$B$5:$B$1048576,0),0),価格設定!$D$2:$D$3,0)),MATCH($AW322,価格設定!E$1:X$1,1)),INDEX(価格設定!E$2:X$2,0,MATCH($AW322,価格設定!E$1:X$1,1)))),"")</f>
        <v/>
      </c>
      <c r="X322" s="126" t="str">
        <f t="shared" si="509"/>
        <v/>
      </c>
      <c r="Y322" s="128" t="str">
        <f t="shared" si="519"/>
        <v/>
      </c>
      <c r="Z322" s="126" t="str">
        <f t="shared" si="520"/>
        <v/>
      </c>
      <c r="AA322" s="129" t="str">
        <f t="shared" si="521"/>
        <v/>
      </c>
      <c r="AB322" s="126" t="str">
        <f t="shared" si="522"/>
        <v/>
      </c>
      <c r="AC322" s="280" t="str">
        <f t="shared" si="523"/>
        <v/>
      </c>
      <c r="AD322" s="15"/>
      <c r="AE322" s="204" t="str">
        <f>IF(AF322="","",COUNT($AF$3:AF322))</f>
        <v/>
      </c>
      <c r="AF322" s="206" t="str">
        <f t="shared" si="524"/>
        <v/>
      </c>
      <c r="AG322" s="204" t="str">
        <f t="shared" si="525"/>
        <v/>
      </c>
      <c r="AH322" s="204" t="str">
        <f t="shared" si="526"/>
        <v/>
      </c>
      <c r="AI322" s="287"/>
      <c r="AJ322" s="15"/>
      <c r="AK322" s="138" t="str">
        <f t="shared" si="527"/>
        <v/>
      </c>
      <c r="AL322" s="131" t="str">
        <f t="shared" si="528"/>
        <v/>
      </c>
      <c r="AM322" s="131" t="str">
        <f t="shared" si="529"/>
        <v/>
      </c>
      <c r="AN322" s="313" t="str">
        <f t="shared" si="530"/>
        <v/>
      </c>
      <c r="AO322" s="316" t="str">
        <f t="shared" si="531"/>
        <v/>
      </c>
      <c r="AP322" s="18"/>
      <c r="AQ322" s="3" t="str">
        <f>IF(F322="","",MAX($AQ$3:AQ321)+1)</f>
        <v/>
      </c>
      <c r="AR322" s="3" t="str">
        <f>IF(OR(AQ322="",BB322=""),"",MAX($AR$3:AR321)+1)</f>
        <v/>
      </c>
      <c r="AS322" s="3" t="str">
        <f>IF(CQ322="","",RANK(CQ322,CQ$3:CQ$1048576,1)+COUNTIF($CQ$3:CQ322,CQ322)-1)</f>
        <v/>
      </c>
      <c r="AT322" s="21" t="str">
        <f>IF(C322="",IF(OR(AND($H322&lt;&gt;"",C322=""),AND($F321=$F322,$AZ322&lt;&gt;""),COUNTA($H$3:$H$1048576,#REF!,$F$3:$F$1048576)&gt;COUNTA($H$3:$H322,#REF!,$F$3:$F322),$AZ322&lt;&gt;""),INDEX(AT$3:AT$1048576,MATCH(MAX($AQ$3:$AQ321),$AQ$3:$AQ$1048576,0),0),""),C322)</f>
        <v/>
      </c>
      <c r="AU322" s="21" t="str">
        <f>IF(D322="",IF(OR(AND($H322&lt;&gt;"",D322=""),AND($F321=$F322,$AZ322&lt;&gt;""),COUNTA($H$3:$H$1048576,#REF!,$F$3:$F$1048576)&gt;COUNTA($H$3:$H322,#REF!,$F$3:$F322),$AZ322&lt;&gt;""),INDEX(AU$3:AU$1048576,MATCH(MAX($AQ$3:$AQ321),$AQ$3:$AQ$1048576,0),0),""),D322)</f>
        <v/>
      </c>
      <c r="AV322" s="21" t="str">
        <f>IF(E322="",IF(OR(AND($H322&lt;&gt;"",E322=""),AND($F321=$F322,$AZ322&lt;&gt;""),COUNTA($H$3:$H$1048576,#REF!,$F$3:$F$1048576)&gt;COUNTA($H$3:$H322,#REF!,$F$3:$F322),$AZ322&lt;&gt;""),INDEX(AV$3:AV$1048576,MATCH(MAX($AQ$3:$AQ321),$AQ$3:$AQ$1048576,0),0),""),E322)</f>
        <v/>
      </c>
      <c r="AW322" s="24" t="str">
        <f t="shared" si="532"/>
        <v/>
      </c>
      <c r="AX322" s="13" t="str">
        <f t="shared" si="533"/>
        <v/>
      </c>
      <c r="AY322" s="4" t="str">
        <f t="shared" si="534"/>
        <v/>
      </c>
      <c r="AZ322" s="4" t="str">
        <f>IF(AX322="",IF(OR(AND(H322&lt;&gt;"",F322=""),COUNTA($H$3:$H$1048576)&gt;COUNTA($H$3:$H322)),INDEX(AX$3:AX322,MATCH(MAX($AQ$3:AQ322),AQ$3:AQ322,0),0),""),AX322)</f>
        <v/>
      </c>
      <c r="BA322" s="4" t="str">
        <f>IF(AY322="",IF(AND(H322&lt;&gt;"",F322=""),INDEX(AY$3:AY322,MATCH(MAX($AQ$3:AQ322),AQ$3:AQ322,0),0),""),AY322)</f>
        <v/>
      </c>
      <c r="BB322" s="82" t="str">
        <f>IF(BC322="","",RANK(BC322,BC$3:BC$1048576,1)+COUNTIF($BC$3:BC322,BC322)-1)</f>
        <v/>
      </c>
      <c r="BC322" s="139" t="str">
        <f t="shared" si="535"/>
        <v/>
      </c>
      <c r="BD322" s="46" t="str">
        <f t="shared" si="536"/>
        <v/>
      </c>
      <c r="BE322" s="46" t="str">
        <f t="shared" si="537"/>
        <v/>
      </c>
      <c r="BF322" s="46" t="str">
        <f t="shared" si="538"/>
        <v/>
      </c>
      <c r="BG322" s="4" t="str">
        <f t="shared" si="539"/>
        <v/>
      </c>
      <c r="BH322" s="180" t="str">
        <f t="shared" si="540"/>
        <v/>
      </c>
      <c r="BI322" s="16" t="str">
        <f t="shared" si="541"/>
        <v/>
      </c>
      <c r="BJ322" s="52" t="str">
        <f>IF(BI322="","",IF(W322="","",IF(AND(K322=$K$1,$K$1&lt;&gt;""),$BT$2,IFERROR(IF(INDEX(価格設定!$D$5:$D$1048576,MATCH(Q322,価格設定!$B$5:$B$1048576,0),0)=価格設定!$D$3,$BT$2,$BS$2),$BS$2))))</f>
        <v/>
      </c>
      <c r="BK322" s="16" t="str">
        <f>IF(BI322="","",IF(COUNTIF($BI$3:BI322,BI322)=1,1,IF(AND(BI321=BI322,BH322=""),BK321,COUNTIF($BH$3:BH322,BH322))))</f>
        <v/>
      </c>
      <c r="BL322" s="52" t="str">
        <f t="shared" si="542"/>
        <v/>
      </c>
      <c r="BM322" s="52" t="str">
        <f t="shared" si="543"/>
        <v/>
      </c>
      <c r="BN322" s="119" t="str">
        <f t="shared" si="544"/>
        <v/>
      </c>
      <c r="BO322" s="119" t="str">
        <f t="shared" si="545"/>
        <v/>
      </c>
      <c r="BP322" s="17" t="str">
        <f t="shared" si="546"/>
        <v/>
      </c>
      <c r="BQ322" s="17" t="str">
        <f t="shared" si="547"/>
        <v/>
      </c>
      <c r="BR322" s="17" t="str">
        <f>IF(OR(BP322="",COUNTIF($BO$3:BO322,BO322)&lt;&gt;1),"",SUMIF(BO$3:BO$1048576,BO322,BP$3:BP$1048576))</f>
        <v/>
      </c>
      <c r="BS322" s="17" t="str">
        <f t="shared" si="548"/>
        <v/>
      </c>
      <c r="BT322" s="17" t="str">
        <f t="shared" si="549"/>
        <v/>
      </c>
      <c r="BU322" s="17" t="str">
        <f t="shared" si="550"/>
        <v/>
      </c>
      <c r="BV322" s="24" t="str">
        <f t="shared" si="551"/>
        <v/>
      </c>
      <c r="BW322" s="24" t="str">
        <f t="shared" si="552"/>
        <v/>
      </c>
      <c r="BX322" s="24" t="str">
        <f t="shared" si="553"/>
        <v/>
      </c>
      <c r="BY322" s="26" t="str">
        <f t="shared" si="554"/>
        <v/>
      </c>
      <c r="BZ322" s="26" t="str">
        <f t="shared" si="555"/>
        <v/>
      </c>
      <c r="CA322" s="26" t="str">
        <f t="shared" si="556"/>
        <v/>
      </c>
      <c r="CB322" s="66" t="str">
        <f t="shared" si="557"/>
        <v/>
      </c>
      <c r="CC322" s="65" t="str">
        <f t="shared" si="558"/>
        <v/>
      </c>
      <c r="CD322" s="26" t="str">
        <f t="shared" si="559"/>
        <v/>
      </c>
      <c r="CE322" s="26" t="str">
        <f t="shared" si="560"/>
        <v/>
      </c>
      <c r="CF322" s="193" t="str">
        <f t="shared" si="561"/>
        <v/>
      </c>
      <c r="CG322" s="193" t="str">
        <f t="shared" si="562"/>
        <v/>
      </c>
      <c r="CH322" s="26" t="str">
        <f t="shared" si="563"/>
        <v/>
      </c>
      <c r="CI322" s="26" t="str">
        <f t="shared" si="564"/>
        <v/>
      </c>
      <c r="CJ322" s="65" t="str">
        <f t="shared" si="565"/>
        <v/>
      </c>
      <c r="CK322" s="65" t="str">
        <f t="shared" si="566"/>
        <v/>
      </c>
      <c r="CL322" s="64" t="str">
        <f t="shared" si="567"/>
        <v/>
      </c>
      <c r="CM322" s="64" t="str">
        <f t="shared" si="568"/>
        <v/>
      </c>
      <c r="CN322" s="65" t="str">
        <f t="shared" si="569"/>
        <v/>
      </c>
      <c r="CP322" s="63" t="str">
        <f>IF(BH322="","",MAX($CP$3:CP321)+1)</f>
        <v/>
      </c>
      <c r="CQ322" s="24" t="str">
        <f t="shared" si="570"/>
        <v/>
      </c>
      <c r="CR322" s="24" t="str">
        <f t="shared" si="571"/>
        <v/>
      </c>
      <c r="CS322" s="24" t="str">
        <f t="shared" si="572"/>
        <v/>
      </c>
      <c r="CT322" s="58" t="str">
        <f>IF(BO322="","",COUNTIF($BO$3:BO322,BO322)&amp;"@"&amp;BO322)</f>
        <v/>
      </c>
      <c r="CU322" s="16" t="str">
        <f t="shared" si="510"/>
        <v/>
      </c>
      <c r="CV322" s="63" t="str">
        <f t="shared" si="573"/>
        <v/>
      </c>
      <c r="CW322" s="16" t="str">
        <f t="shared" si="574"/>
        <v/>
      </c>
      <c r="CX322" s="16" t="str">
        <f t="shared" si="575"/>
        <v/>
      </c>
      <c r="CY322" s="16" t="str">
        <f t="shared" si="576"/>
        <v/>
      </c>
      <c r="CZ322" s="85" t="str">
        <f t="shared" si="577"/>
        <v/>
      </c>
      <c r="DA322" s="16" t="str">
        <f t="shared" si="578"/>
        <v/>
      </c>
      <c r="DB322" s="16" t="str">
        <f t="shared" si="579"/>
        <v/>
      </c>
      <c r="DC322" s="28" t="str">
        <f>IF(CP322="","",$DC$1&amp;(INDEX(価格設定!D$1:XFD$3,ROW(価格設定!$D$3),MATCH($AW322,価格設定!D$1:XFD$1,1))*100)&amp;"%")</f>
        <v/>
      </c>
      <c r="DD322" s="28" t="str">
        <f>IF(CP322="","",$DD$1&amp;(INDEX(価格設定!D$1:XFD$3,ROW(価格設定!$D$2),MATCH($AW322,価格設定!D$1:XFD$1,1))*100)&amp;"%")</f>
        <v/>
      </c>
      <c r="DE322" s="29" t="str">
        <f t="shared" si="580"/>
        <v/>
      </c>
      <c r="DG322" s="58" t="str">
        <f t="shared" si="581"/>
        <v/>
      </c>
      <c r="DH322" s="58" t="str">
        <f t="shared" si="582"/>
        <v/>
      </c>
      <c r="DI322" s="58" t="str">
        <f t="shared" si="583"/>
        <v/>
      </c>
      <c r="DJ322" s="85" t="str">
        <f t="shared" si="584"/>
        <v/>
      </c>
      <c r="DL322" s="58" t="str">
        <f>IF(COUNTIF(DG$3:DG$1048576,DG322)=COUNTIF($DG$3:$DG322,DG322),DG322,"")</f>
        <v/>
      </c>
      <c r="DM322" s="85" t="str">
        <f t="shared" si="585"/>
        <v/>
      </c>
      <c r="DN322" s="85" t="str">
        <f t="shared" si="511"/>
        <v/>
      </c>
      <c r="DO322" s="85" t="str">
        <f t="shared" si="511"/>
        <v/>
      </c>
      <c r="DP322" s="303"/>
      <c r="DQ322" s="17" t="str">
        <f t="shared" si="512"/>
        <v/>
      </c>
      <c r="DR322" s="17" t="str">
        <f t="shared" si="513"/>
        <v/>
      </c>
      <c r="DS322" s="17" t="str">
        <f t="shared" si="514"/>
        <v/>
      </c>
      <c r="DU322" s="16" t="str">
        <f t="shared" si="586"/>
        <v/>
      </c>
      <c r="DV322" s="16" t="str">
        <f>IF(DU322="","",COUNT($DU$3:DU322))</f>
        <v/>
      </c>
      <c r="DW322" s="16" t="str">
        <f t="shared" si="587"/>
        <v/>
      </c>
      <c r="DX322" s="16" t="str">
        <f t="shared" si="588"/>
        <v/>
      </c>
      <c r="DY322" s="16" t="str">
        <f>IF(DZ322="","",COUNTIF(DZ$3:DZ322,DZ322))</f>
        <v/>
      </c>
      <c r="DZ322" s="16" t="str">
        <f t="shared" si="589"/>
        <v/>
      </c>
      <c r="EA322" s="16" t="str">
        <f t="shared" si="590"/>
        <v/>
      </c>
      <c r="EB322" s="16" t="str">
        <f t="shared" si="591"/>
        <v/>
      </c>
      <c r="EC322" s="16" t="str">
        <f t="shared" si="592"/>
        <v/>
      </c>
      <c r="ED322" s="16" t="str">
        <f t="shared" si="593"/>
        <v/>
      </c>
      <c r="EE322" s="16" t="str">
        <f t="shared" si="594"/>
        <v/>
      </c>
      <c r="EF322" s="16" t="str">
        <f t="shared" si="595"/>
        <v/>
      </c>
      <c r="EG322" s="16" t="str">
        <f t="shared" si="596"/>
        <v/>
      </c>
      <c r="EH322" s="16" t="str">
        <f t="shared" si="597"/>
        <v/>
      </c>
      <c r="EI322" s="16" t="str">
        <f t="shared" si="598"/>
        <v/>
      </c>
      <c r="EJ322" s="16" t="str">
        <f t="shared" si="599"/>
        <v/>
      </c>
      <c r="EK322" s="16" t="str">
        <f t="shared" si="600"/>
        <v/>
      </c>
      <c r="EL322" s="58" t="str">
        <f t="shared" si="601"/>
        <v/>
      </c>
      <c r="EM322" s="58" t="str">
        <f>IF(OR($DZ322="",CR322=""),IF($EL322="","",$EL322),IF(OR(CR322="なし",CR322=0),領収書!$H$1,CR322))</f>
        <v/>
      </c>
      <c r="EN322" s="58" t="str">
        <f>IF(OR($DZ322="",CS322=""),IF($EL322="","",$EL322),IF(OR(CS322="なし",CS322=0),入力!$EN$1,CS322))</f>
        <v/>
      </c>
      <c r="EO322" s="63" t="str">
        <f t="shared" si="602"/>
        <v/>
      </c>
      <c r="EP322" s="63" t="str">
        <f t="shared" si="603"/>
        <v/>
      </c>
      <c r="ER322" s="16" t="str">
        <f>IF(AND(COUNTIF($ET$3:ET322,ET322)=1,ET322&lt;&gt;""),MAX($ER$3:ER321)+1,"")</f>
        <v/>
      </c>
      <c r="ES322" s="16" t="str">
        <f>IF(価格設定!B324="","",価格設定!B324)</f>
        <v/>
      </c>
      <c r="ET322" s="16" t="str">
        <f>IF(価格設定!C324="","",価格設定!C324)</f>
        <v/>
      </c>
      <c r="EV322" s="16" t="str">
        <f t="shared" si="515"/>
        <v/>
      </c>
      <c r="EW322" s="16" t="str">
        <f t="shared" si="604"/>
        <v/>
      </c>
    </row>
    <row r="323" spans="1:153" ht="30" customHeight="1" x14ac:dyDescent="0.2">
      <c r="A323" s="225"/>
      <c r="B323" s="212"/>
      <c r="C323" s="221"/>
      <c r="D323" s="164"/>
      <c r="E323" s="165"/>
      <c r="F323" s="166"/>
      <c r="G323" s="167"/>
      <c r="H323" s="179"/>
      <c r="I323" s="306"/>
      <c r="J323" s="169"/>
      <c r="K323" s="179"/>
      <c r="L323" s="186"/>
      <c r="M323" s="186"/>
      <c r="N323" s="168"/>
      <c r="O323" s="170"/>
      <c r="P323" s="212"/>
      <c r="Q323" s="179" t="str">
        <f>IFERROR(IF(H323="","",IFERROR(INDEX(価格設定!$B$5:$B$1048576,MATCH(H323,価格設定!$B$5:$B$1048576,0),0),INDEX(価格設定!$B$5:$B$1048576,MATCH("*"&amp;H323&amp;"*",価格設定!$B$5:$B$1048576,0),0))),H323)</f>
        <v/>
      </c>
      <c r="R323" s="250" t="str">
        <f>IFERROR(IF(Q323="",IF(K323="","",K323),IF(K323="",IF(INDEX(価格設定!$C$5:$C$1048576,MATCH(Q323,価格設定!$B$5:$B$1048576,0),0)=0,"",INDEX(価格設定!$C$5:$C$1048576,MATCH(Q323,価格設定!$B$5:$B$1048576,0),0)),IF(K323="なし","",K323))),"")</f>
        <v/>
      </c>
      <c r="S323" s="308" t="str">
        <f t="shared" si="516"/>
        <v/>
      </c>
      <c r="T323" s="126" t="str">
        <f>IFERROR(IF(J323="",IF(INDEX(価格設定!$E$5:$R$1048576,MATCH($Q323,価格設定!B$5:B$1048576,0),MATCH($AW323,価格設定!E$1:X$1,1))=0,"",INDEX(価格設定!$E$5:$R$1048576,MATCH($Q323,価格設定!B$5:B$1048576,0),MATCH($AW323,価格設定!E$1:X$1,1))),J323),"")</f>
        <v/>
      </c>
      <c r="U323" s="126" t="str">
        <f t="shared" si="517"/>
        <v/>
      </c>
      <c r="V323" s="132" t="str">
        <f t="shared" si="518"/>
        <v/>
      </c>
      <c r="W323" s="127" t="str">
        <f>IFERROR(IF(OR(T323="",T323&lt;0),"",IFERROR(INDEX(価格設定!E$2:X$3,IF(AND(K323=$K$1,$K$1&lt;&gt;""),ROW(価格設定!$D$3)-1,MATCH(INDEX(価格設定!$D$5:$D$1048576,MATCH(Q323,価格設定!$B$5:$B$1048576,0),0),価格設定!$D$2:$D$3,0)),MATCH($AW323,価格設定!E$1:X$1,1)),INDEX(価格設定!E$2:X$2,0,MATCH($AW323,価格設定!E$1:X$1,1)))),"")</f>
        <v/>
      </c>
      <c r="X323" s="126" t="str">
        <f t="shared" si="509"/>
        <v/>
      </c>
      <c r="Y323" s="128" t="str">
        <f t="shared" si="519"/>
        <v/>
      </c>
      <c r="Z323" s="126" t="str">
        <f t="shared" si="520"/>
        <v/>
      </c>
      <c r="AA323" s="129" t="str">
        <f t="shared" si="521"/>
        <v/>
      </c>
      <c r="AB323" s="126" t="str">
        <f t="shared" si="522"/>
        <v/>
      </c>
      <c r="AC323" s="280" t="str">
        <f t="shared" si="523"/>
        <v/>
      </c>
      <c r="AD323" s="15"/>
      <c r="AE323" s="204" t="str">
        <f>IF(AF323="","",COUNT($AF$3:AF323))</f>
        <v/>
      </c>
      <c r="AF323" s="206" t="str">
        <f t="shared" si="524"/>
        <v/>
      </c>
      <c r="AG323" s="204" t="str">
        <f t="shared" si="525"/>
        <v/>
      </c>
      <c r="AH323" s="204" t="str">
        <f t="shared" si="526"/>
        <v/>
      </c>
      <c r="AI323" s="287"/>
      <c r="AJ323" s="15"/>
      <c r="AK323" s="138" t="str">
        <f t="shared" si="527"/>
        <v/>
      </c>
      <c r="AL323" s="131" t="str">
        <f t="shared" si="528"/>
        <v/>
      </c>
      <c r="AM323" s="131" t="str">
        <f t="shared" si="529"/>
        <v/>
      </c>
      <c r="AN323" s="313" t="str">
        <f t="shared" si="530"/>
        <v/>
      </c>
      <c r="AO323" s="316" t="str">
        <f t="shared" si="531"/>
        <v/>
      </c>
      <c r="AP323" s="18"/>
      <c r="AQ323" s="3" t="str">
        <f>IF(F323="","",MAX($AQ$3:AQ322)+1)</f>
        <v/>
      </c>
      <c r="AR323" s="3" t="str">
        <f>IF(OR(AQ323="",BB323=""),"",MAX($AR$3:AR322)+1)</f>
        <v/>
      </c>
      <c r="AS323" s="3" t="str">
        <f>IF(CQ323="","",RANK(CQ323,CQ$3:CQ$1048576,1)+COUNTIF($CQ$3:CQ323,CQ323)-1)</f>
        <v/>
      </c>
      <c r="AT323" s="21" t="str">
        <f>IF(C323="",IF(OR(AND($H323&lt;&gt;"",C323=""),AND($F322=$F323,$AZ323&lt;&gt;""),COUNTA($H$3:$H$1048576,#REF!,$F$3:$F$1048576)&gt;COUNTA($H$3:$H323,#REF!,$F$3:$F323),$AZ323&lt;&gt;""),INDEX(AT$3:AT$1048576,MATCH(MAX($AQ$3:$AQ322),$AQ$3:$AQ$1048576,0),0),""),C323)</f>
        <v/>
      </c>
      <c r="AU323" s="21" t="str">
        <f>IF(D323="",IF(OR(AND($H323&lt;&gt;"",D323=""),AND($F322=$F323,$AZ323&lt;&gt;""),COUNTA($H$3:$H$1048576,#REF!,$F$3:$F$1048576)&gt;COUNTA($H$3:$H323,#REF!,$F$3:$F323),$AZ323&lt;&gt;""),INDEX(AU$3:AU$1048576,MATCH(MAX($AQ$3:$AQ322),$AQ$3:$AQ$1048576,0),0),""),D323)</f>
        <v/>
      </c>
      <c r="AV323" s="21" t="str">
        <f>IF(E323="",IF(OR(AND($H323&lt;&gt;"",E323=""),AND($F322=$F323,$AZ323&lt;&gt;""),COUNTA($H$3:$H$1048576,#REF!,$F$3:$F$1048576)&gt;COUNTA($H$3:$H323,#REF!,$F$3:$F323),$AZ323&lt;&gt;""),INDEX(AV$3:AV$1048576,MATCH(MAX($AQ$3:$AQ322),$AQ$3:$AQ$1048576,0),0),""),E323)</f>
        <v/>
      </c>
      <c r="AW323" s="24" t="str">
        <f t="shared" si="532"/>
        <v/>
      </c>
      <c r="AX323" s="13" t="str">
        <f t="shared" si="533"/>
        <v/>
      </c>
      <c r="AY323" s="4" t="str">
        <f t="shared" si="534"/>
        <v/>
      </c>
      <c r="AZ323" s="4" t="str">
        <f>IF(AX323="",IF(OR(AND(H323&lt;&gt;"",F323=""),COUNTA($H$3:$H$1048576)&gt;COUNTA($H$3:$H323)),INDEX(AX$3:AX323,MATCH(MAX($AQ$3:AQ323),AQ$3:AQ323,0),0),""),AX323)</f>
        <v/>
      </c>
      <c r="BA323" s="4" t="str">
        <f>IF(AY323="",IF(AND(H323&lt;&gt;"",F323=""),INDEX(AY$3:AY323,MATCH(MAX($AQ$3:AQ323),AQ$3:AQ323,0),0),""),AY323)</f>
        <v/>
      </c>
      <c r="BB323" s="82" t="str">
        <f>IF(BC323="","",RANK(BC323,BC$3:BC$1048576,1)+COUNTIF($BC$3:BC323,BC323)-1)</f>
        <v/>
      </c>
      <c r="BC323" s="139" t="str">
        <f t="shared" si="535"/>
        <v/>
      </c>
      <c r="BD323" s="46" t="str">
        <f t="shared" si="536"/>
        <v/>
      </c>
      <c r="BE323" s="46" t="str">
        <f t="shared" si="537"/>
        <v/>
      </c>
      <c r="BF323" s="46" t="str">
        <f t="shared" si="538"/>
        <v/>
      </c>
      <c r="BG323" s="4" t="str">
        <f t="shared" si="539"/>
        <v/>
      </c>
      <c r="BH323" s="180" t="str">
        <f t="shared" si="540"/>
        <v/>
      </c>
      <c r="BI323" s="16" t="str">
        <f t="shared" si="541"/>
        <v/>
      </c>
      <c r="BJ323" s="52" t="str">
        <f>IF(BI323="","",IF(W323="","",IF(AND(K323=$K$1,$K$1&lt;&gt;""),$BT$2,IFERROR(IF(INDEX(価格設定!$D$5:$D$1048576,MATCH(Q323,価格設定!$B$5:$B$1048576,0),0)=価格設定!$D$3,$BT$2,$BS$2),$BS$2))))</f>
        <v/>
      </c>
      <c r="BK323" s="16" t="str">
        <f>IF(BI323="","",IF(COUNTIF($BI$3:BI323,BI323)=1,1,IF(AND(BI322=BI323,BH323=""),BK322,COUNTIF($BH$3:BH323,BH323))))</f>
        <v/>
      </c>
      <c r="BL323" s="52" t="str">
        <f t="shared" si="542"/>
        <v/>
      </c>
      <c r="BM323" s="52" t="str">
        <f t="shared" si="543"/>
        <v/>
      </c>
      <c r="BN323" s="119" t="str">
        <f t="shared" si="544"/>
        <v/>
      </c>
      <c r="BO323" s="119" t="str">
        <f t="shared" si="545"/>
        <v/>
      </c>
      <c r="BP323" s="17" t="str">
        <f t="shared" si="546"/>
        <v/>
      </c>
      <c r="BQ323" s="17" t="str">
        <f t="shared" si="547"/>
        <v/>
      </c>
      <c r="BR323" s="17" t="str">
        <f>IF(OR(BP323="",COUNTIF($BO$3:BO323,BO323)&lt;&gt;1),"",SUMIF(BO$3:BO$1048576,BO323,BP$3:BP$1048576))</f>
        <v/>
      </c>
      <c r="BS323" s="17" t="str">
        <f t="shared" si="548"/>
        <v/>
      </c>
      <c r="BT323" s="17" t="str">
        <f t="shared" si="549"/>
        <v/>
      </c>
      <c r="BU323" s="17" t="str">
        <f t="shared" si="550"/>
        <v/>
      </c>
      <c r="BV323" s="24" t="str">
        <f t="shared" si="551"/>
        <v/>
      </c>
      <c r="BW323" s="24" t="str">
        <f t="shared" si="552"/>
        <v/>
      </c>
      <c r="BX323" s="24" t="str">
        <f t="shared" si="553"/>
        <v/>
      </c>
      <c r="BY323" s="26" t="str">
        <f t="shared" si="554"/>
        <v/>
      </c>
      <c r="BZ323" s="26" t="str">
        <f t="shared" si="555"/>
        <v/>
      </c>
      <c r="CA323" s="26" t="str">
        <f t="shared" si="556"/>
        <v/>
      </c>
      <c r="CB323" s="66" t="str">
        <f t="shared" si="557"/>
        <v/>
      </c>
      <c r="CC323" s="65" t="str">
        <f t="shared" si="558"/>
        <v/>
      </c>
      <c r="CD323" s="26" t="str">
        <f t="shared" si="559"/>
        <v/>
      </c>
      <c r="CE323" s="26" t="str">
        <f t="shared" si="560"/>
        <v/>
      </c>
      <c r="CF323" s="193" t="str">
        <f t="shared" si="561"/>
        <v/>
      </c>
      <c r="CG323" s="193" t="str">
        <f t="shared" si="562"/>
        <v/>
      </c>
      <c r="CH323" s="26" t="str">
        <f t="shared" si="563"/>
        <v/>
      </c>
      <c r="CI323" s="26" t="str">
        <f t="shared" si="564"/>
        <v/>
      </c>
      <c r="CJ323" s="65" t="str">
        <f t="shared" si="565"/>
        <v/>
      </c>
      <c r="CK323" s="65" t="str">
        <f t="shared" si="566"/>
        <v/>
      </c>
      <c r="CL323" s="64" t="str">
        <f t="shared" si="567"/>
        <v/>
      </c>
      <c r="CM323" s="64" t="str">
        <f t="shared" si="568"/>
        <v/>
      </c>
      <c r="CN323" s="65" t="str">
        <f t="shared" si="569"/>
        <v/>
      </c>
      <c r="CP323" s="63" t="str">
        <f>IF(BH323="","",MAX($CP$3:CP322)+1)</f>
        <v/>
      </c>
      <c r="CQ323" s="24" t="str">
        <f t="shared" si="570"/>
        <v/>
      </c>
      <c r="CR323" s="24" t="str">
        <f t="shared" si="571"/>
        <v/>
      </c>
      <c r="CS323" s="24" t="str">
        <f t="shared" si="572"/>
        <v/>
      </c>
      <c r="CT323" s="58" t="str">
        <f>IF(BO323="","",COUNTIF($BO$3:BO323,BO323)&amp;"@"&amp;BO323)</f>
        <v/>
      </c>
      <c r="CU323" s="16" t="str">
        <f t="shared" si="510"/>
        <v/>
      </c>
      <c r="CV323" s="63" t="str">
        <f t="shared" si="573"/>
        <v/>
      </c>
      <c r="CW323" s="16" t="str">
        <f t="shared" si="574"/>
        <v/>
      </c>
      <c r="CX323" s="16" t="str">
        <f t="shared" si="575"/>
        <v/>
      </c>
      <c r="CY323" s="16" t="str">
        <f t="shared" si="576"/>
        <v/>
      </c>
      <c r="CZ323" s="85" t="str">
        <f t="shared" si="577"/>
        <v/>
      </c>
      <c r="DA323" s="16" t="str">
        <f t="shared" si="578"/>
        <v/>
      </c>
      <c r="DB323" s="16" t="str">
        <f t="shared" si="579"/>
        <v/>
      </c>
      <c r="DC323" s="28" t="str">
        <f>IF(CP323="","",$DC$1&amp;(INDEX(価格設定!D$1:XFD$3,ROW(価格設定!$D$3),MATCH($AW323,価格設定!D$1:XFD$1,1))*100)&amp;"%")</f>
        <v/>
      </c>
      <c r="DD323" s="28" t="str">
        <f>IF(CP323="","",$DD$1&amp;(INDEX(価格設定!D$1:XFD$3,ROW(価格設定!$D$2),MATCH($AW323,価格設定!D$1:XFD$1,1))*100)&amp;"%")</f>
        <v/>
      </c>
      <c r="DE323" s="29" t="str">
        <f t="shared" si="580"/>
        <v/>
      </c>
      <c r="DG323" s="58" t="str">
        <f t="shared" si="581"/>
        <v/>
      </c>
      <c r="DH323" s="58" t="str">
        <f t="shared" si="582"/>
        <v/>
      </c>
      <c r="DI323" s="58" t="str">
        <f t="shared" si="583"/>
        <v/>
      </c>
      <c r="DJ323" s="85" t="str">
        <f t="shared" si="584"/>
        <v/>
      </c>
      <c r="DL323" s="58" t="str">
        <f>IF(COUNTIF(DG$3:DG$1048576,DG323)=COUNTIF($DG$3:$DG323,DG323),DG323,"")</f>
        <v/>
      </c>
      <c r="DM323" s="85" t="str">
        <f t="shared" si="585"/>
        <v/>
      </c>
      <c r="DN323" s="85" t="str">
        <f t="shared" si="511"/>
        <v/>
      </c>
      <c r="DO323" s="85" t="str">
        <f t="shared" si="511"/>
        <v/>
      </c>
      <c r="DP323" s="303"/>
      <c r="DQ323" s="17" t="str">
        <f t="shared" si="512"/>
        <v/>
      </c>
      <c r="DR323" s="17" t="str">
        <f t="shared" si="513"/>
        <v/>
      </c>
      <c r="DS323" s="17" t="str">
        <f t="shared" si="514"/>
        <v/>
      </c>
      <c r="DU323" s="16" t="str">
        <f t="shared" si="586"/>
        <v/>
      </c>
      <c r="DV323" s="16" t="str">
        <f>IF(DU323="","",COUNT($DU$3:DU323))</f>
        <v/>
      </c>
      <c r="DW323" s="16" t="str">
        <f t="shared" si="587"/>
        <v/>
      </c>
      <c r="DX323" s="16" t="str">
        <f t="shared" si="588"/>
        <v/>
      </c>
      <c r="DY323" s="16" t="str">
        <f>IF(DZ323="","",COUNTIF(DZ$3:DZ323,DZ323))</f>
        <v/>
      </c>
      <c r="DZ323" s="16" t="str">
        <f t="shared" si="589"/>
        <v/>
      </c>
      <c r="EA323" s="16" t="str">
        <f t="shared" si="590"/>
        <v/>
      </c>
      <c r="EB323" s="16" t="str">
        <f t="shared" si="591"/>
        <v/>
      </c>
      <c r="EC323" s="16" t="str">
        <f t="shared" si="592"/>
        <v/>
      </c>
      <c r="ED323" s="16" t="str">
        <f t="shared" si="593"/>
        <v/>
      </c>
      <c r="EE323" s="16" t="str">
        <f t="shared" si="594"/>
        <v/>
      </c>
      <c r="EF323" s="16" t="str">
        <f t="shared" si="595"/>
        <v/>
      </c>
      <c r="EG323" s="16" t="str">
        <f t="shared" si="596"/>
        <v/>
      </c>
      <c r="EH323" s="16" t="str">
        <f t="shared" si="597"/>
        <v/>
      </c>
      <c r="EI323" s="16" t="str">
        <f t="shared" si="598"/>
        <v/>
      </c>
      <c r="EJ323" s="16" t="str">
        <f t="shared" si="599"/>
        <v/>
      </c>
      <c r="EK323" s="16" t="str">
        <f t="shared" si="600"/>
        <v/>
      </c>
      <c r="EL323" s="58" t="str">
        <f t="shared" si="601"/>
        <v/>
      </c>
      <c r="EM323" s="58" t="str">
        <f>IF(OR($DZ323="",CR323=""),IF($EL323="","",$EL323),IF(OR(CR323="なし",CR323=0),領収書!$H$1,CR323))</f>
        <v/>
      </c>
      <c r="EN323" s="58" t="str">
        <f>IF(OR($DZ323="",CS323=""),IF($EL323="","",$EL323),IF(OR(CS323="なし",CS323=0),入力!$EN$1,CS323))</f>
        <v/>
      </c>
      <c r="EO323" s="63" t="str">
        <f t="shared" si="602"/>
        <v/>
      </c>
      <c r="EP323" s="63" t="str">
        <f t="shared" si="603"/>
        <v/>
      </c>
      <c r="ER323" s="16" t="str">
        <f>IF(AND(COUNTIF($ET$3:ET323,ET323)=1,ET323&lt;&gt;""),MAX($ER$3:ER322)+1,"")</f>
        <v/>
      </c>
      <c r="ES323" s="16" t="str">
        <f>IF(価格設定!B325="","",価格設定!B325)</f>
        <v/>
      </c>
      <c r="ET323" s="16" t="str">
        <f>IF(価格設定!C325="","",価格設定!C325)</f>
        <v/>
      </c>
      <c r="EV323" s="16" t="str">
        <f t="shared" si="515"/>
        <v/>
      </c>
      <c r="EW323" s="16" t="str">
        <f t="shared" si="604"/>
        <v/>
      </c>
    </row>
    <row r="324" spans="1:153" ht="30" customHeight="1" x14ac:dyDescent="0.2">
      <c r="A324" s="225"/>
      <c r="B324" s="212"/>
      <c r="C324" s="221"/>
      <c r="D324" s="164"/>
      <c r="E324" s="165"/>
      <c r="F324" s="166"/>
      <c r="G324" s="167"/>
      <c r="H324" s="179"/>
      <c r="I324" s="306"/>
      <c r="J324" s="169"/>
      <c r="K324" s="179"/>
      <c r="L324" s="186"/>
      <c r="M324" s="186"/>
      <c r="N324" s="168"/>
      <c r="O324" s="170"/>
      <c r="P324" s="212"/>
      <c r="Q324" s="179" t="str">
        <f>IFERROR(IF(H324="","",IFERROR(INDEX(価格設定!$B$5:$B$1048576,MATCH(H324,価格設定!$B$5:$B$1048576,0),0),INDEX(価格設定!$B$5:$B$1048576,MATCH("*"&amp;H324&amp;"*",価格設定!$B$5:$B$1048576,0),0))),H324)</f>
        <v/>
      </c>
      <c r="R324" s="250" t="str">
        <f>IFERROR(IF(Q324="",IF(K324="","",K324),IF(K324="",IF(INDEX(価格設定!$C$5:$C$1048576,MATCH(Q324,価格設定!$B$5:$B$1048576,0),0)=0,"",INDEX(価格設定!$C$5:$C$1048576,MATCH(Q324,価格設定!$B$5:$B$1048576,0),0)),IF(K324="なし","",K324))),"")</f>
        <v/>
      </c>
      <c r="S324" s="308" t="str">
        <f t="shared" si="516"/>
        <v/>
      </c>
      <c r="T324" s="126" t="str">
        <f>IFERROR(IF(J324="",IF(INDEX(価格設定!$E$5:$R$1048576,MATCH($Q324,価格設定!B$5:B$1048576,0),MATCH($AW324,価格設定!E$1:X$1,1))=0,"",INDEX(価格設定!$E$5:$R$1048576,MATCH($Q324,価格設定!B$5:B$1048576,0),MATCH($AW324,価格設定!E$1:X$1,1))),J324),"")</f>
        <v/>
      </c>
      <c r="U324" s="126" t="str">
        <f t="shared" si="517"/>
        <v/>
      </c>
      <c r="V324" s="132" t="str">
        <f t="shared" si="518"/>
        <v/>
      </c>
      <c r="W324" s="127" t="str">
        <f>IFERROR(IF(OR(T324="",T324&lt;0),"",IFERROR(INDEX(価格設定!E$2:X$3,IF(AND(K324=$K$1,$K$1&lt;&gt;""),ROW(価格設定!$D$3)-1,MATCH(INDEX(価格設定!$D$5:$D$1048576,MATCH(Q324,価格設定!$B$5:$B$1048576,0),0),価格設定!$D$2:$D$3,0)),MATCH($AW324,価格設定!E$1:X$1,1)),INDEX(価格設定!E$2:X$2,0,MATCH($AW324,価格設定!E$1:X$1,1)))),"")</f>
        <v/>
      </c>
      <c r="X324" s="126" t="str">
        <f t="shared" ref="X324:X387" si="605">IFERROR(IF(U324="","",ROUNDDOWN(U324*W324,0)),"")</f>
        <v/>
      </c>
      <c r="Y324" s="128" t="str">
        <f t="shared" si="519"/>
        <v/>
      </c>
      <c r="Z324" s="126" t="str">
        <f t="shared" si="520"/>
        <v/>
      </c>
      <c r="AA324" s="129" t="str">
        <f t="shared" si="521"/>
        <v/>
      </c>
      <c r="AB324" s="126" t="str">
        <f t="shared" si="522"/>
        <v/>
      </c>
      <c r="AC324" s="280" t="str">
        <f t="shared" si="523"/>
        <v/>
      </c>
      <c r="AD324" s="15"/>
      <c r="AE324" s="204" t="str">
        <f>IF(AF324="","",COUNT($AF$3:AF324))</f>
        <v/>
      </c>
      <c r="AF324" s="206" t="str">
        <f t="shared" si="524"/>
        <v/>
      </c>
      <c r="AG324" s="204" t="str">
        <f t="shared" si="525"/>
        <v/>
      </c>
      <c r="AH324" s="204" t="str">
        <f t="shared" si="526"/>
        <v/>
      </c>
      <c r="AI324" s="287"/>
      <c r="AJ324" s="15"/>
      <c r="AK324" s="138" t="str">
        <f t="shared" si="527"/>
        <v/>
      </c>
      <c r="AL324" s="131" t="str">
        <f t="shared" si="528"/>
        <v/>
      </c>
      <c r="AM324" s="131" t="str">
        <f t="shared" si="529"/>
        <v/>
      </c>
      <c r="AN324" s="313" t="str">
        <f t="shared" si="530"/>
        <v/>
      </c>
      <c r="AO324" s="316" t="str">
        <f t="shared" si="531"/>
        <v/>
      </c>
      <c r="AP324" s="18"/>
      <c r="AQ324" s="3" t="str">
        <f>IF(F324="","",MAX($AQ$3:AQ323)+1)</f>
        <v/>
      </c>
      <c r="AR324" s="3" t="str">
        <f>IF(OR(AQ324="",BB324=""),"",MAX($AR$3:AR323)+1)</f>
        <v/>
      </c>
      <c r="AS324" s="3" t="str">
        <f>IF(CQ324="","",RANK(CQ324,CQ$3:CQ$1048576,1)+COUNTIF($CQ$3:CQ324,CQ324)-1)</f>
        <v/>
      </c>
      <c r="AT324" s="21" t="str">
        <f>IF(C324="",IF(OR(AND($H324&lt;&gt;"",C324=""),AND($F323=$F324,$AZ324&lt;&gt;""),COUNTA($H$3:$H$1048576,#REF!,$F$3:$F$1048576)&gt;COUNTA($H$3:$H324,#REF!,$F$3:$F324),$AZ324&lt;&gt;""),INDEX(AT$3:AT$1048576,MATCH(MAX($AQ$3:$AQ323),$AQ$3:$AQ$1048576,0),0),""),C324)</f>
        <v/>
      </c>
      <c r="AU324" s="21" t="str">
        <f>IF(D324="",IF(OR(AND($H324&lt;&gt;"",D324=""),AND($F323=$F324,$AZ324&lt;&gt;""),COUNTA($H$3:$H$1048576,#REF!,$F$3:$F$1048576)&gt;COUNTA($H$3:$H324,#REF!,$F$3:$F324),$AZ324&lt;&gt;""),INDEX(AU$3:AU$1048576,MATCH(MAX($AQ$3:$AQ323),$AQ$3:$AQ$1048576,0),0),""),D324)</f>
        <v/>
      </c>
      <c r="AV324" s="21" t="str">
        <f>IF(E324="",IF(OR(AND($H324&lt;&gt;"",E324=""),AND($F323=$F324,$AZ324&lt;&gt;""),COUNTA($H$3:$H$1048576,#REF!,$F$3:$F$1048576)&gt;COUNTA($H$3:$H324,#REF!,$F$3:$F324),$AZ324&lt;&gt;""),INDEX(AV$3:AV$1048576,MATCH(MAX($AQ$3:$AQ323),$AQ$3:$AQ$1048576,0),0),""),E324)</f>
        <v/>
      </c>
      <c r="AW324" s="24" t="str">
        <f t="shared" si="532"/>
        <v/>
      </c>
      <c r="AX324" s="13" t="str">
        <f t="shared" si="533"/>
        <v/>
      </c>
      <c r="AY324" s="4" t="str">
        <f t="shared" si="534"/>
        <v/>
      </c>
      <c r="AZ324" s="4" t="str">
        <f>IF(AX324="",IF(OR(AND(H324&lt;&gt;"",F324=""),COUNTA($H$3:$H$1048576)&gt;COUNTA($H$3:$H324)),INDEX(AX$3:AX324,MATCH(MAX($AQ$3:AQ324),AQ$3:AQ324,0),0),""),AX324)</f>
        <v/>
      </c>
      <c r="BA324" s="4" t="str">
        <f>IF(AY324="",IF(AND(H324&lt;&gt;"",F324=""),INDEX(AY$3:AY324,MATCH(MAX($AQ$3:AQ324),AQ$3:AQ324,0),0),""),AY324)</f>
        <v/>
      </c>
      <c r="BB324" s="82" t="str">
        <f>IF(BC324="","",RANK(BC324,BC$3:BC$1048576,1)+COUNTIF($BC$3:BC324,BC324)-1)</f>
        <v/>
      </c>
      <c r="BC324" s="139" t="str">
        <f t="shared" si="535"/>
        <v/>
      </c>
      <c r="BD324" s="46" t="str">
        <f t="shared" si="536"/>
        <v/>
      </c>
      <c r="BE324" s="46" t="str">
        <f t="shared" si="537"/>
        <v/>
      </c>
      <c r="BF324" s="46" t="str">
        <f t="shared" si="538"/>
        <v/>
      </c>
      <c r="BG324" s="4" t="str">
        <f t="shared" si="539"/>
        <v/>
      </c>
      <c r="BH324" s="180" t="str">
        <f t="shared" si="540"/>
        <v/>
      </c>
      <c r="BI324" s="16" t="str">
        <f t="shared" si="541"/>
        <v/>
      </c>
      <c r="BJ324" s="52" t="str">
        <f>IF(BI324="","",IF(W324="","",IF(AND(K324=$K$1,$K$1&lt;&gt;""),$BT$2,IFERROR(IF(INDEX(価格設定!$D$5:$D$1048576,MATCH(Q324,価格設定!$B$5:$B$1048576,0),0)=価格設定!$D$3,$BT$2,$BS$2),$BS$2))))</f>
        <v/>
      </c>
      <c r="BK324" s="16" t="str">
        <f>IF(BI324="","",IF(COUNTIF($BI$3:BI324,BI324)=1,1,IF(AND(BI323=BI324,BH324=""),BK323,COUNTIF($BH$3:BH324,BH324))))</f>
        <v/>
      </c>
      <c r="BL324" s="52" t="str">
        <f t="shared" si="542"/>
        <v/>
      </c>
      <c r="BM324" s="52" t="str">
        <f t="shared" si="543"/>
        <v/>
      </c>
      <c r="BN324" s="119" t="str">
        <f t="shared" si="544"/>
        <v/>
      </c>
      <c r="BO324" s="119" t="str">
        <f t="shared" si="545"/>
        <v/>
      </c>
      <c r="BP324" s="17" t="str">
        <f t="shared" si="546"/>
        <v/>
      </c>
      <c r="BQ324" s="17" t="str">
        <f t="shared" si="547"/>
        <v/>
      </c>
      <c r="BR324" s="17" t="str">
        <f>IF(OR(BP324="",COUNTIF($BO$3:BO324,BO324)&lt;&gt;1),"",SUMIF(BO$3:BO$1048576,BO324,BP$3:BP$1048576))</f>
        <v/>
      </c>
      <c r="BS324" s="17" t="str">
        <f t="shared" si="548"/>
        <v/>
      </c>
      <c r="BT324" s="17" t="str">
        <f t="shared" si="549"/>
        <v/>
      </c>
      <c r="BU324" s="17" t="str">
        <f t="shared" si="550"/>
        <v/>
      </c>
      <c r="BV324" s="24" t="str">
        <f t="shared" si="551"/>
        <v/>
      </c>
      <c r="BW324" s="24" t="str">
        <f t="shared" si="552"/>
        <v/>
      </c>
      <c r="BX324" s="24" t="str">
        <f t="shared" si="553"/>
        <v/>
      </c>
      <c r="BY324" s="26" t="str">
        <f t="shared" si="554"/>
        <v/>
      </c>
      <c r="BZ324" s="26" t="str">
        <f t="shared" si="555"/>
        <v/>
      </c>
      <c r="CA324" s="26" t="str">
        <f t="shared" si="556"/>
        <v/>
      </c>
      <c r="CB324" s="66" t="str">
        <f t="shared" si="557"/>
        <v/>
      </c>
      <c r="CC324" s="65" t="str">
        <f t="shared" si="558"/>
        <v/>
      </c>
      <c r="CD324" s="26" t="str">
        <f t="shared" si="559"/>
        <v/>
      </c>
      <c r="CE324" s="26" t="str">
        <f t="shared" si="560"/>
        <v/>
      </c>
      <c r="CF324" s="193" t="str">
        <f t="shared" si="561"/>
        <v/>
      </c>
      <c r="CG324" s="193" t="str">
        <f t="shared" si="562"/>
        <v/>
      </c>
      <c r="CH324" s="26" t="str">
        <f t="shared" si="563"/>
        <v/>
      </c>
      <c r="CI324" s="26" t="str">
        <f t="shared" si="564"/>
        <v/>
      </c>
      <c r="CJ324" s="65" t="str">
        <f t="shared" si="565"/>
        <v/>
      </c>
      <c r="CK324" s="65" t="str">
        <f t="shared" si="566"/>
        <v/>
      </c>
      <c r="CL324" s="64" t="str">
        <f t="shared" si="567"/>
        <v/>
      </c>
      <c r="CM324" s="64" t="str">
        <f t="shared" si="568"/>
        <v/>
      </c>
      <c r="CN324" s="65" t="str">
        <f t="shared" si="569"/>
        <v/>
      </c>
      <c r="CP324" s="63" t="str">
        <f>IF(BH324="","",MAX($CP$3:CP323)+1)</f>
        <v/>
      </c>
      <c r="CQ324" s="24" t="str">
        <f t="shared" si="570"/>
        <v/>
      </c>
      <c r="CR324" s="24" t="str">
        <f t="shared" si="571"/>
        <v/>
      </c>
      <c r="CS324" s="24" t="str">
        <f t="shared" si="572"/>
        <v/>
      </c>
      <c r="CT324" s="58" t="str">
        <f>IF(BO324="","",COUNTIF($BO$3:BO324,BO324)&amp;"@"&amp;BO324)</f>
        <v/>
      </c>
      <c r="CU324" s="16" t="str">
        <f t="shared" ref="CU324:CU387" si="606">IF(BX324="","",IF($CV$1="無",BX324,BX324&amp;" "&amp;IF(OR(BX324=R324,R324=""),"","("&amp;R324&amp;")")))</f>
        <v/>
      </c>
      <c r="CV324" s="63" t="str">
        <f t="shared" si="573"/>
        <v/>
      </c>
      <c r="CW324" s="16" t="str">
        <f t="shared" si="574"/>
        <v/>
      </c>
      <c r="CX324" s="16" t="str">
        <f t="shared" si="575"/>
        <v/>
      </c>
      <c r="CY324" s="16" t="str">
        <f t="shared" si="576"/>
        <v/>
      </c>
      <c r="CZ324" s="85" t="str">
        <f t="shared" si="577"/>
        <v/>
      </c>
      <c r="DA324" s="16" t="str">
        <f t="shared" si="578"/>
        <v/>
      </c>
      <c r="DB324" s="16" t="str">
        <f t="shared" si="579"/>
        <v/>
      </c>
      <c r="DC324" s="28" t="str">
        <f>IF(CP324="","",$DC$1&amp;(INDEX(価格設定!D$1:XFD$3,ROW(価格設定!$D$3),MATCH($AW324,価格設定!D$1:XFD$1,1))*100)&amp;"%")</f>
        <v/>
      </c>
      <c r="DD324" s="28" t="str">
        <f>IF(CP324="","",$DD$1&amp;(INDEX(価格設定!D$1:XFD$3,ROW(価格設定!$D$2),MATCH($AW324,価格設定!D$1:XFD$1,1))*100)&amp;"%")</f>
        <v/>
      </c>
      <c r="DE324" s="29" t="str">
        <f t="shared" si="580"/>
        <v/>
      </c>
      <c r="DG324" s="58" t="str">
        <f t="shared" si="581"/>
        <v/>
      </c>
      <c r="DH324" s="58" t="str">
        <f t="shared" si="582"/>
        <v/>
      </c>
      <c r="DI324" s="58" t="str">
        <f t="shared" si="583"/>
        <v/>
      </c>
      <c r="DJ324" s="85" t="str">
        <f t="shared" si="584"/>
        <v/>
      </c>
      <c r="DL324" s="58" t="str">
        <f>IF(COUNTIF(DG$3:DG$1048576,DG324)=COUNTIF($DG$3:$DG324,DG324),DG324,"")</f>
        <v/>
      </c>
      <c r="DM324" s="85" t="str">
        <f t="shared" si="585"/>
        <v/>
      </c>
      <c r="DN324" s="85" t="str">
        <f t="shared" ref="DN324:DO387" si="607">IF($DL324="","",SUMIF($DI$3:$DI$1048576,$DL324&amp;DN$2,$DJ$3:$DJ$1048576))</f>
        <v/>
      </c>
      <c r="DO324" s="85" t="str">
        <f t="shared" si="607"/>
        <v/>
      </c>
      <c r="DP324" s="303"/>
      <c r="DQ324" s="17" t="str">
        <f t="shared" ref="DQ324:DQ387" si="608">IF($DL324="","",SUMIF($DG$3:$DG$1048576,$DL324,$CX$3:$CX$1048576))</f>
        <v/>
      </c>
      <c r="DR324" s="17" t="str">
        <f t="shared" ref="DR324:DR387" si="609">IF($DL324="","",SUMIF($DG$3:$DG$1048576,$DL324,$DB$3:$DB$1048576))</f>
        <v/>
      </c>
      <c r="DS324" s="17" t="str">
        <f t="shared" ref="DS324:DS387" si="610">IF($DL324="","",SUMIF($DG$3:$DG$1048576,$DL324,$DA$3:$DA$1048576))</f>
        <v/>
      </c>
      <c r="DU324" s="16" t="str">
        <f t="shared" si="586"/>
        <v/>
      </c>
      <c r="DV324" s="16" t="str">
        <f>IF(DU324="","",COUNT($DU$3:DU324))</f>
        <v/>
      </c>
      <c r="DW324" s="16" t="str">
        <f t="shared" si="587"/>
        <v/>
      </c>
      <c r="DX324" s="16" t="str">
        <f t="shared" si="588"/>
        <v/>
      </c>
      <c r="DY324" s="16" t="str">
        <f>IF(DZ324="","",COUNTIF(DZ$3:DZ324,DZ324))</f>
        <v/>
      </c>
      <c r="DZ324" s="16" t="str">
        <f t="shared" si="589"/>
        <v/>
      </c>
      <c r="EA324" s="16" t="str">
        <f t="shared" si="590"/>
        <v/>
      </c>
      <c r="EB324" s="16" t="str">
        <f t="shared" si="591"/>
        <v/>
      </c>
      <c r="EC324" s="16" t="str">
        <f t="shared" si="592"/>
        <v/>
      </c>
      <c r="ED324" s="16" t="str">
        <f t="shared" si="593"/>
        <v/>
      </c>
      <c r="EE324" s="16" t="str">
        <f t="shared" si="594"/>
        <v/>
      </c>
      <c r="EF324" s="16" t="str">
        <f t="shared" si="595"/>
        <v/>
      </c>
      <c r="EG324" s="16" t="str">
        <f t="shared" si="596"/>
        <v/>
      </c>
      <c r="EH324" s="16" t="str">
        <f t="shared" si="597"/>
        <v/>
      </c>
      <c r="EI324" s="16" t="str">
        <f t="shared" si="598"/>
        <v/>
      </c>
      <c r="EJ324" s="16" t="str">
        <f t="shared" si="599"/>
        <v/>
      </c>
      <c r="EK324" s="16" t="str">
        <f t="shared" si="600"/>
        <v/>
      </c>
      <c r="EL324" s="58" t="str">
        <f t="shared" si="601"/>
        <v/>
      </c>
      <c r="EM324" s="58" t="str">
        <f>IF(OR($DZ324="",CR324=""),IF($EL324="","",$EL324),IF(OR(CR324="なし",CR324=0),領収書!$H$1,CR324))</f>
        <v/>
      </c>
      <c r="EN324" s="58" t="str">
        <f>IF(OR($DZ324="",CS324=""),IF($EL324="","",$EL324),IF(OR(CS324="なし",CS324=0),入力!$EN$1,CS324))</f>
        <v/>
      </c>
      <c r="EO324" s="63" t="str">
        <f t="shared" si="602"/>
        <v/>
      </c>
      <c r="EP324" s="63" t="str">
        <f t="shared" si="603"/>
        <v/>
      </c>
      <c r="ER324" s="16" t="str">
        <f>IF(AND(COUNTIF($ET$3:ET324,ET324)=1,ET324&lt;&gt;""),MAX($ER$3:ER323)+1,"")</f>
        <v/>
      </c>
      <c r="ES324" s="16" t="str">
        <f>IF(価格設定!B326="","",価格設定!B326)</f>
        <v/>
      </c>
      <c r="ET324" s="16" t="str">
        <f>IF(価格設定!C326="","",価格設定!C326)</f>
        <v/>
      </c>
      <c r="EV324" s="16" t="str">
        <f t="shared" ref="EV324:EV387" si="611">IF((ROW(EV324)-ROW($EV$2))&lt;=$EV$2,ROW(EV324)-ROW($EV$2),"")</f>
        <v/>
      </c>
      <c r="EW324" s="16" t="str">
        <f t="shared" si="604"/>
        <v/>
      </c>
    </row>
    <row r="325" spans="1:153" ht="30" customHeight="1" x14ac:dyDescent="0.2">
      <c r="A325" s="225"/>
      <c r="B325" s="212"/>
      <c r="C325" s="221"/>
      <c r="D325" s="164"/>
      <c r="E325" s="165"/>
      <c r="F325" s="166"/>
      <c r="G325" s="167"/>
      <c r="H325" s="179"/>
      <c r="I325" s="306"/>
      <c r="J325" s="169"/>
      <c r="K325" s="179"/>
      <c r="L325" s="186"/>
      <c r="M325" s="186"/>
      <c r="N325" s="168"/>
      <c r="O325" s="170"/>
      <c r="P325" s="212"/>
      <c r="Q325" s="179" t="str">
        <f>IFERROR(IF(H325="","",IFERROR(INDEX(価格設定!$B$5:$B$1048576,MATCH(H325,価格設定!$B$5:$B$1048576,0),0),INDEX(価格設定!$B$5:$B$1048576,MATCH("*"&amp;H325&amp;"*",価格設定!$B$5:$B$1048576,0),0))),H325)</f>
        <v/>
      </c>
      <c r="R325" s="250" t="str">
        <f>IFERROR(IF(Q325="",IF(K325="","",K325),IF(K325="",IF(INDEX(価格設定!$C$5:$C$1048576,MATCH(Q325,価格設定!$B$5:$B$1048576,0),0)=0,"",INDEX(価格設定!$C$5:$C$1048576,MATCH(Q325,価格設定!$B$5:$B$1048576,0),0)),IF(K325="なし","",K325))),"")</f>
        <v/>
      </c>
      <c r="S325" s="308" t="str">
        <f t="shared" si="516"/>
        <v/>
      </c>
      <c r="T325" s="126" t="str">
        <f>IFERROR(IF(J325="",IF(INDEX(価格設定!$E$5:$R$1048576,MATCH($Q325,価格設定!B$5:B$1048576,0),MATCH($AW325,価格設定!E$1:X$1,1))=0,"",INDEX(価格設定!$E$5:$R$1048576,MATCH($Q325,価格設定!B$5:B$1048576,0),MATCH($AW325,価格設定!E$1:X$1,1))),J325),"")</f>
        <v/>
      </c>
      <c r="U325" s="126" t="str">
        <f t="shared" si="517"/>
        <v/>
      </c>
      <c r="V325" s="132" t="str">
        <f t="shared" si="518"/>
        <v/>
      </c>
      <c r="W325" s="127" t="str">
        <f>IFERROR(IF(OR(T325="",T325&lt;0),"",IFERROR(INDEX(価格設定!E$2:X$3,IF(AND(K325=$K$1,$K$1&lt;&gt;""),ROW(価格設定!$D$3)-1,MATCH(INDEX(価格設定!$D$5:$D$1048576,MATCH(Q325,価格設定!$B$5:$B$1048576,0),0),価格設定!$D$2:$D$3,0)),MATCH($AW325,価格設定!E$1:X$1,1)),INDEX(価格設定!E$2:X$2,0,MATCH($AW325,価格設定!E$1:X$1,1)))),"")</f>
        <v/>
      </c>
      <c r="X325" s="126" t="str">
        <f t="shared" si="605"/>
        <v/>
      </c>
      <c r="Y325" s="128" t="str">
        <f t="shared" si="519"/>
        <v/>
      </c>
      <c r="Z325" s="126" t="str">
        <f t="shared" si="520"/>
        <v/>
      </c>
      <c r="AA325" s="129" t="str">
        <f t="shared" si="521"/>
        <v/>
      </c>
      <c r="AB325" s="126" t="str">
        <f t="shared" si="522"/>
        <v/>
      </c>
      <c r="AC325" s="280" t="str">
        <f t="shared" si="523"/>
        <v/>
      </c>
      <c r="AD325" s="15"/>
      <c r="AE325" s="204" t="str">
        <f>IF(AF325="","",COUNT($AF$3:AF325))</f>
        <v/>
      </c>
      <c r="AF325" s="206" t="str">
        <f t="shared" si="524"/>
        <v/>
      </c>
      <c r="AG325" s="204" t="str">
        <f t="shared" si="525"/>
        <v/>
      </c>
      <c r="AH325" s="204" t="str">
        <f t="shared" si="526"/>
        <v/>
      </c>
      <c r="AI325" s="287"/>
      <c r="AJ325" s="15"/>
      <c r="AK325" s="138" t="str">
        <f t="shared" si="527"/>
        <v/>
      </c>
      <c r="AL325" s="131" t="str">
        <f t="shared" si="528"/>
        <v/>
      </c>
      <c r="AM325" s="131" t="str">
        <f t="shared" si="529"/>
        <v/>
      </c>
      <c r="AN325" s="313" t="str">
        <f t="shared" si="530"/>
        <v/>
      </c>
      <c r="AO325" s="316" t="str">
        <f t="shared" si="531"/>
        <v/>
      </c>
      <c r="AP325" s="18"/>
      <c r="AQ325" s="3" t="str">
        <f>IF(F325="","",MAX($AQ$3:AQ324)+1)</f>
        <v/>
      </c>
      <c r="AR325" s="3" t="str">
        <f>IF(OR(AQ325="",BB325=""),"",MAX($AR$3:AR324)+1)</f>
        <v/>
      </c>
      <c r="AS325" s="3" t="str">
        <f>IF(CQ325="","",RANK(CQ325,CQ$3:CQ$1048576,1)+COUNTIF($CQ$3:CQ325,CQ325)-1)</f>
        <v/>
      </c>
      <c r="AT325" s="21" t="str">
        <f>IF(C325="",IF(OR(AND($H325&lt;&gt;"",C325=""),AND($F324=$F325,$AZ325&lt;&gt;""),COUNTA($H$3:$H$1048576,#REF!,$F$3:$F$1048576)&gt;COUNTA($H$3:$H325,#REF!,$F$3:$F325),$AZ325&lt;&gt;""),INDEX(AT$3:AT$1048576,MATCH(MAX($AQ$3:$AQ324),$AQ$3:$AQ$1048576,0),0),""),C325)</f>
        <v/>
      </c>
      <c r="AU325" s="21" t="str">
        <f>IF(D325="",IF(OR(AND($H325&lt;&gt;"",D325=""),AND($F324=$F325,$AZ325&lt;&gt;""),COUNTA($H$3:$H$1048576,#REF!,$F$3:$F$1048576)&gt;COUNTA($H$3:$H325,#REF!,$F$3:$F325),$AZ325&lt;&gt;""),INDEX(AU$3:AU$1048576,MATCH(MAX($AQ$3:$AQ324),$AQ$3:$AQ$1048576,0),0),""),D325)</f>
        <v/>
      </c>
      <c r="AV325" s="21" t="str">
        <f>IF(E325="",IF(OR(AND($H325&lt;&gt;"",E325=""),AND($F324=$F325,$AZ325&lt;&gt;""),COUNTA($H$3:$H$1048576,#REF!,$F$3:$F$1048576)&gt;COUNTA($H$3:$H325,#REF!,$F$3:$F325),$AZ325&lt;&gt;""),INDEX(AV$3:AV$1048576,MATCH(MAX($AQ$3:$AQ324),$AQ$3:$AQ$1048576,0),0),""),E325)</f>
        <v/>
      </c>
      <c r="AW325" s="24" t="str">
        <f t="shared" si="532"/>
        <v/>
      </c>
      <c r="AX325" s="13" t="str">
        <f t="shared" si="533"/>
        <v/>
      </c>
      <c r="AY325" s="4" t="str">
        <f t="shared" si="534"/>
        <v/>
      </c>
      <c r="AZ325" s="4" t="str">
        <f>IF(AX325="",IF(OR(AND(H325&lt;&gt;"",F325=""),COUNTA($H$3:$H$1048576)&gt;COUNTA($H$3:$H325)),INDEX(AX$3:AX325,MATCH(MAX($AQ$3:AQ325),AQ$3:AQ325,0),0),""),AX325)</f>
        <v/>
      </c>
      <c r="BA325" s="4" t="str">
        <f>IF(AY325="",IF(AND(H325&lt;&gt;"",F325=""),INDEX(AY$3:AY325,MATCH(MAX($AQ$3:AQ325),AQ$3:AQ325,0),0),""),AY325)</f>
        <v/>
      </c>
      <c r="BB325" s="82" t="str">
        <f>IF(BC325="","",RANK(BC325,BC$3:BC$1048576,1)+COUNTIF($BC$3:BC325,BC325)-1)</f>
        <v/>
      </c>
      <c r="BC325" s="139" t="str">
        <f t="shared" si="535"/>
        <v/>
      </c>
      <c r="BD325" s="46" t="str">
        <f t="shared" si="536"/>
        <v/>
      </c>
      <c r="BE325" s="46" t="str">
        <f t="shared" si="537"/>
        <v/>
      </c>
      <c r="BF325" s="46" t="str">
        <f t="shared" si="538"/>
        <v/>
      </c>
      <c r="BG325" s="4" t="str">
        <f t="shared" si="539"/>
        <v/>
      </c>
      <c r="BH325" s="180" t="str">
        <f t="shared" si="540"/>
        <v/>
      </c>
      <c r="BI325" s="16" t="str">
        <f t="shared" si="541"/>
        <v/>
      </c>
      <c r="BJ325" s="52" t="str">
        <f>IF(BI325="","",IF(W325="","",IF(AND(K325=$K$1,$K$1&lt;&gt;""),$BT$2,IFERROR(IF(INDEX(価格設定!$D$5:$D$1048576,MATCH(Q325,価格設定!$B$5:$B$1048576,0),0)=価格設定!$D$3,$BT$2,$BS$2),$BS$2))))</f>
        <v/>
      </c>
      <c r="BK325" s="16" t="str">
        <f>IF(BI325="","",IF(COUNTIF($BI$3:BI325,BI325)=1,1,IF(AND(BI324=BI325,BH325=""),BK324,COUNTIF($BH$3:BH325,BH325))))</f>
        <v/>
      </c>
      <c r="BL325" s="52" t="str">
        <f t="shared" si="542"/>
        <v/>
      </c>
      <c r="BM325" s="52" t="str">
        <f t="shared" si="543"/>
        <v/>
      </c>
      <c r="BN325" s="119" t="str">
        <f t="shared" si="544"/>
        <v/>
      </c>
      <c r="BO325" s="119" t="str">
        <f t="shared" si="545"/>
        <v/>
      </c>
      <c r="BP325" s="17" t="str">
        <f t="shared" si="546"/>
        <v/>
      </c>
      <c r="BQ325" s="17" t="str">
        <f t="shared" si="547"/>
        <v/>
      </c>
      <c r="BR325" s="17" t="str">
        <f>IF(OR(BP325="",COUNTIF($BO$3:BO325,BO325)&lt;&gt;1),"",SUMIF(BO$3:BO$1048576,BO325,BP$3:BP$1048576))</f>
        <v/>
      </c>
      <c r="BS325" s="17" t="str">
        <f t="shared" si="548"/>
        <v/>
      </c>
      <c r="BT325" s="17" t="str">
        <f t="shared" si="549"/>
        <v/>
      </c>
      <c r="BU325" s="17" t="str">
        <f t="shared" si="550"/>
        <v/>
      </c>
      <c r="BV325" s="24" t="str">
        <f t="shared" si="551"/>
        <v/>
      </c>
      <c r="BW325" s="24" t="str">
        <f t="shared" si="552"/>
        <v/>
      </c>
      <c r="BX325" s="24" t="str">
        <f t="shared" si="553"/>
        <v/>
      </c>
      <c r="BY325" s="26" t="str">
        <f t="shared" si="554"/>
        <v/>
      </c>
      <c r="BZ325" s="26" t="str">
        <f t="shared" si="555"/>
        <v/>
      </c>
      <c r="CA325" s="26" t="str">
        <f t="shared" si="556"/>
        <v/>
      </c>
      <c r="CB325" s="66" t="str">
        <f t="shared" si="557"/>
        <v/>
      </c>
      <c r="CC325" s="65" t="str">
        <f t="shared" si="558"/>
        <v/>
      </c>
      <c r="CD325" s="26" t="str">
        <f t="shared" si="559"/>
        <v/>
      </c>
      <c r="CE325" s="26" t="str">
        <f t="shared" si="560"/>
        <v/>
      </c>
      <c r="CF325" s="193" t="str">
        <f t="shared" si="561"/>
        <v/>
      </c>
      <c r="CG325" s="193" t="str">
        <f t="shared" si="562"/>
        <v/>
      </c>
      <c r="CH325" s="26" t="str">
        <f t="shared" si="563"/>
        <v/>
      </c>
      <c r="CI325" s="26" t="str">
        <f t="shared" si="564"/>
        <v/>
      </c>
      <c r="CJ325" s="65" t="str">
        <f t="shared" si="565"/>
        <v/>
      </c>
      <c r="CK325" s="65" t="str">
        <f t="shared" si="566"/>
        <v/>
      </c>
      <c r="CL325" s="64" t="str">
        <f t="shared" si="567"/>
        <v/>
      </c>
      <c r="CM325" s="64" t="str">
        <f t="shared" si="568"/>
        <v/>
      </c>
      <c r="CN325" s="65" t="str">
        <f t="shared" si="569"/>
        <v/>
      </c>
      <c r="CP325" s="63" t="str">
        <f>IF(BH325="","",MAX($CP$3:CP324)+1)</f>
        <v/>
      </c>
      <c r="CQ325" s="24" t="str">
        <f t="shared" si="570"/>
        <v/>
      </c>
      <c r="CR325" s="24" t="str">
        <f t="shared" si="571"/>
        <v/>
      </c>
      <c r="CS325" s="24" t="str">
        <f t="shared" si="572"/>
        <v/>
      </c>
      <c r="CT325" s="58" t="str">
        <f>IF(BO325="","",COUNTIF($BO$3:BO325,BO325)&amp;"@"&amp;BO325)</f>
        <v/>
      </c>
      <c r="CU325" s="16" t="str">
        <f t="shared" si="606"/>
        <v/>
      </c>
      <c r="CV325" s="63" t="str">
        <f t="shared" si="573"/>
        <v/>
      </c>
      <c r="CW325" s="16" t="str">
        <f t="shared" si="574"/>
        <v/>
      </c>
      <c r="CX325" s="16" t="str">
        <f t="shared" si="575"/>
        <v/>
      </c>
      <c r="CY325" s="16" t="str">
        <f t="shared" si="576"/>
        <v/>
      </c>
      <c r="CZ325" s="85" t="str">
        <f t="shared" si="577"/>
        <v/>
      </c>
      <c r="DA325" s="16" t="str">
        <f t="shared" si="578"/>
        <v/>
      </c>
      <c r="DB325" s="16" t="str">
        <f t="shared" si="579"/>
        <v/>
      </c>
      <c r="DC325" s="28" t="str">
        <f>IF(CP325="","",$DC$1&amp;(INDEX(価格設定!D$1:XFD$3,ROW(価格設定!$D$3),MATCH($AW325,価格設定!D$1:XFD$1,1))*100)&amp;"%")</f>
        <v/>
      </c>
      <c r="DD325" s="28" t="str">
        <f>IF(CP325="","",$DD$1&amp;(INDEX(価格設定!D$1:XFD$3,ROW(価格設定!$D$2),MATCH($AW325,価格設定!D$1:XFD$1,1))*100)&amp;"%")</f>
        <v/>
      </c>
      <c r="DE325" s="29" t="str">
        <f t="shared" si="580"/>
        <v/>
      </c>
      <c r="DG325" s="58" t="str">
        <f t="shared" si="581"/>
        <v/>
      </c>
      <c r="DH325" s="58" t="str">
        <f t="shared" si="582"/>
        <v/>
      </c>
      <c r="DI325" s="58" t="str">
        <f t="shared" si="583"/>
        <v/>
      </c>
      <c r="DJ325" s="85" t="str">
        <f t="shared" si="584"/>
        <v/>
      </c>
      <c r="DL325" s="58" t="str">
        <f>IF(COUNTIF(DG$3:DG$1048576,DG325)=COUNTIF($DG$3:$DG325,DG325),DG325,"")</f>
        <v/>
      </c>
      <c r="DM325" s="85" t="str">
        <f t="shared" si="585"/>
        <v/>
      </c>
      <c r="DN325" s="85" t="str">
        <f t="shared" si="607"/>
        <v/>
      </c>
      <c r="DO325" s="85" t="str">
        <f t="shared" si="607"/>
        <v/>
      </c>
      <c r="DP325" s="303"/>
      <c r="DQ325" s="17" t="str">
        <f t="shared" si="608"/>
        <v/>
      </c>
      <c r="DR325" s="17" t="str">
        <f t="shared" si="609"/>
        <v/>
      </c>
      <c r="DS325" s="17" t="str">
        <f t="shared" si="610"/>
        <v/>
      </c>
      <c r="DU325" s="16" t="str">
        <f t="shared" si="586"/>
        <v/>
      </c>
      <c r="DV325" s="16" t="str">
        <f>IF(DU325="","",COUNT($DU$3:DU325))</f>
        <v/>
      </c>
      <c r="DW325" s="16" t="str">
        <f t="shared" si="587"/>
        <v/>
      </c>
      <c r="DX325" s="16" t="str">
        <f t="shared" si="588"/>
        <v/>
      </c>
      <c r="DY325" s="16" t="str">
        <f>IF(DZ325="","",COUNTIF(DZ$3:DZ325,DZ325))</f>
        <v/>
      </c>
      <c r="DZ325" s="16" t="str">
        <f t="shared" si="589"/>
        <v/>
      </c>
      <c r="EA325" s="16" t="str">
        <f t="shared" si="590"/>
        <v/>
      </c>
      <c r="EB325" s="16" t="str">
        <f t="shared" si="591"/>
        <v/>
      </c>
      <c r="EC325" s="16" t="str">
        <f t="shared" si="592"/>
        <v/>
      </c>
      <c r="ED325" s="16" t="str">
        <f t="shared" si="593"/>
        <v/>
      </c>
      <c r="EE325" s="16" t="str">
        <f t="shared" si="594"/>
        <v/>
      </c>
      <c r="EF325" s="16" t="str">
        <f t="shared" si="595"/>
        <v/>
      </c>
      <c r="EG325" s="16" t="str">
        <f t="shared" si="596"/>
        <v/>
      </c>
      <c r="EH325" s="16" t="str">
        <f t="shared" si="597"/>
        <v/>
      </c>
      <c r="EI325" s="16" t="str">
        <f t="shared" si="598"/>
        <v/>
      </c>
      <c r="EJ325" s="16" t="str">
        <f t="shared" si="599"/>
        <v/>
      </c>
      <c r="EK325" s="16" t="str">
        <f t="shared" si="600"/>
        <v/>
      </c>
      <c r="EL325" s="58" t="str">
        <f t="shared" si="601"/>
        <v/>
      </c>
      <c r="EM325" s="58" t="str">
        <f>IF(OR($DZ325="",CR325=""),IF($EL325="","",$EL325),IF(OR(CR325="なし",CR325=0),領収書!$H$1,CR325))</f>
        <v/>
      </c>
      <c r="EN325" s="58" t="str">
        <f>IF(OR($DZ325="",CS325=""),IF($EL325="","",$EL325),IF(OR(CS325="なし",CS325=0),入力!$EN$1,CS325))</f>
        <v/>
      </c>
      <c r="EO325" s="63" t="str">
        <f t="shared" si="602"/>
        <v/>
      </c>
      <c r="EP325" s="63" t="str">
        <f t="shared" si="603"/>
        <v/>
      </c>
      <c r="ER325" s="16" t="str">
        <f>IF(AND(COUNTIF($ET$3:ET325,ET325)=1,ET325&lt;&gt;""),MAX($ER$3:ER324)+1,"")</f>
        <v/>
      </c>
      <c r="ES325" s="16" t="str">
        <f>IF(価格設定!B327="","",価格設定!B327)</f>
        <v/>
      </c>
      <c r="ET325" s="16" t="str">
        <f>IF(価格設定!C327="","",価格設定!C327)</f>
        <v/>
      </c>
      <c r="EV325" s="16" t="str">
        <f t="shared" si="611"/>
        <v/>
      </c>
      <c r="EW325" s="16" t="str">
        <f t="shared" si="604"/>
        <v/>
      </c>
    </row>
    <row r="326" spans="1:153" ht="30" customHeight="1" x14ac:dyDescent="0.2">
      <c r="A326" s="225"/>
      <c r="B326" s="212"/>
      <c r="C326" s="221"/>
      <c r="D326" s="164"/>
      <c r="E326" s="165"/>
      <c r="F326" s="166"/>
      <c r="G326" s="167"/>
      <c r="H326" s="179"/>
      <c r="I326" s="306"/>
      <c r="J326" s="169"/>
      <c r="K326" s="179"/>
      <c r="L326" s="186"/>
      <c r="M326" s="186"/>
      <c r="N326" s="168"/>
      <c r="O326" s="170"/>
      <c r="P326" s="212"/>
      <c r="Q326" s="179" t="str">
        <f>IFERROR(IF(H326="","",IFERROR(INDEX(価格設定!$B$5:$B$1048576,MATCH(H326,価格設定!$B$5:$B$1048576,0),0),INDEX(価格設定!$B$5:$B$1048576,MATCH("*"&amp;H326&amp;"*",価格設定!$B$5:$B$1048576,0),0))),H326)</f>
        <v/>
      </c>
      <c r="R326" s="250" t="str">
        <f>IFERROR(IF(Q326="",IF(K326="","",K326),IF(K326="",IF(INDEX(価格設定!$C$5:$C$1048576,MATCH(Q326,価格設定!$B$5:$B$1048576,0),0)=0,"",INDEX(価格設定!$C$5:$C$1048576,MATCH(Q326,価格設定!$B$5:$B$1048576,0),0)),IF(K326="なし","",K326))),"")</f>
        <v/>
      </c>
      <c r="S326" s="308" t="str">
        <f t="shared" si="516"/>
        <v/>
      </c>
      <c r="T326" s="126" t="str">
        <f>IFERROR(IF(J326="",IF(INDEX(価格設定!$E$5:$R$1048576,MATCH($Q326,価格設定!B$5:B$1048576,0),MATCH($AW326,価格設定!E$1:X$1,1))=0,"",INDEX(価格設定!$E$5:$R$1048576,MATCH($Q326,価格設定!B$5:B$1048576,0),MATCH($AW326,価格設定!E$1:X$1,1))),J326),"")</f>
        <v/>
      </c>
      <c r="U326" s="126" t="str">
        <f t="shared" si="517"/>
        <v/>
      </c>
      <c r="V326" s="132" t="str">
        <f t="shared" si="518"/>
        <v/>
      </c>
      <c r="W326" s="127" t="str">
        <f>IFERROR(IF(OR(T326="",T326&lt;0),"",IFERROR(INDEX(価格設定!E$2:X$3,IF(AND(K326=$K$1,$K$1&lt;&gt;""),ROW(価格設定!$D$3)-1,MATCH(INDEX(価格設定!$D$5:$D$1048576,MATCH(Q326,価格設定!$B$5:$B$1048576,0),0),価格設定!$D$2:$D$3,0)),MATCH($AW326,価格設定!E$1:X$1,1)),INDEX(価格設定!E$2:X$2,0,MATCH($AW326,価格設定!E$1:X$1,1)))),"")</f>
        <v/>
      </c>
      <c r="X326" s="126" t="str">
        <f t="shared" si="605"/>
        <v/>
      </c>
      <c r="Y326" s="128" t="str">
        <f t="shared" si="519"/>
        <v/>
      </c>
      <c r="Z326" s="126" t="str">
        <f t="shared" si="520"/>
        <v/>
      </c>
      <c r="AA326" s="129" t="str">
        <f t="shared" si="521"/>
        <v/>
      </c>
      <c r="AB326" s="126" t="str">
        <f t="shared" si="522"/>
        <v/>
      </c>
      <c r="AC326" s="280" t="str">
        <f t="shared" si="523"/>
        <v/>
      </c>
      <c r="AD326" s="15"/>
      <c r="AE326" s="204" t="str">
        <f>IF(AF326="","",COUNT($AF$3:AF326))</f>
        <v/>
      </c>
      <c r="AF326" s="206" t="str">
        <f t="shared" si="524"/>
        <v/>
      </c>
      <c r="AG326" s="204" t="str">
        <f t="shared" si="525"/>
        <v/>
      </c>
      <c r="AH326" s="204" t="str">
        <f t="shared" si="526"/>
        <v/>
      </c>
      <c r="AI326" s="287"/>
      <c r="AJ326" s="15"/>
      <c r="AK326" s="138" t="str">
        <f t="shared" si="527"/>
        <v/>
      </c>
      <c r="AL326" s="131" t="str">
        <f t="shared" si="528"/>
        <v/>
      </c>
      <c r="AM326" s="131" t="str">
        <f t="shared" si="529"/>
        <v/>
      </c>
      <c r="AN326" s="313" t="str">
        <f t="shared" si="530"/>
        <v/>
      </c>
      <c r="AO326" s="316" t="str">
        <f t="shared" si="531"/>
        <v/>
      </c>
      <c r="AP326" s="18"/>
      <c r="AQ326" s="3" t="str">
        <f>IF(F326="","",MAX($AQ$3:AQ325)+1)</f>
        <v/>
      </c>
      <c r="AR326" s="3" t="str">
        <f>IF(OR(AQ326="",BB326=""),"",MAX($AR$3:AR325)+1)</f>
        <v/>
      </c>
      <c r="AS326" s="3" t="str">
        <f>IF(CQ326="","",RANK(CQ326,CQ$3:CQ$1048576,1)+COUNTIF($CQ$3:CQ326,CQ326)-1)</f>
        <v/>
      </c>
      <c r="AT326" s="21" t="str">
        <f>IF(C326="",IF(OR(AND($H326&lt;&gt;"",C326=""),AND($F325=$F326,$AZ326&lt;&gt;""),COUNTA($H$3:$H$1048576,#REF!,$F$3:$F$1048576)&gt;COUNTA($H$3:$H326,#REF!,$F$3:$F326),$AZ326&lt;&gt;""),INDEX(AT$3:AT$1048576,MATCH(MAX($AQ$3:$AQ325),$AQ$3:$AQ$1048576,0),0),""),C326)</f>
        <v/>
      </c>
      <c r="AU326" s="21" t="str">
        <f>IF(D326="",IF(OR(AND($H326&lt;&gt;"",D326=""),AND($F325=$F326,$AZ326&lt;&gt;""),COUNTA($H$3:$H$1048576,#REF!,$F$3:$F$1048576)&gt;COUNTA($H$3:$H326,#REF!,$F$3:$F326),$AZ326&lt;&gt;""),INDEX(AU$3:AU$1048576,MATCH(MAX($AQ$3:$AQ325),$AQ$3:$AQ$1048576,0),0),""),D326)</f>
        <v/>
      </c>
      <c r="AV326" s="21" t="str">
        <f>IF(E326="",IF(OR(AND($H326&lt;&gt;"",E326=""),AND($F325=$F326,$AZ326&lt;&gt;""),COUNTA($H$3:$H$1048576,#REF!,$F$3:$F$1048576)&gt;COUNTA($H$3:$H326,#REF!,$F$3:$F326),$AZ326&lt;&gt;""),INDEX(AV$3:AV$1048576,MATCH(MAX($AQ$3:$AQ325),$AQ$3:$AQ$1048576,0),0),""),E326)</f>
        <v/>
      </c>
      <c r="AW326" s="24" t="str">
        <f t="shared" si="532"/>
        <v/>
      </c>
      <c r="AX326" s="13" t="str">
        <f t="shared" si="533"/>
        <v/>
      </c>
      <c r="AY326" s="4" t="str">
        <f t="shared" si="534"/>
        <v/>
      </c>
      <c r="AZ326" s="4" t="str">
        <f>IF(AX326="",IF(OR(AND(H326&lt;&gt;"",F326=""),COUNTA($H$3:$H$1048576)&gt;COUNTA($H$3:$H326)),INDEX(AX$3:AX326,MATCH(MAX($AQ$3:AQ326),AQ$3:AQ326,0),0),""),AX326)</f>
        <v/>
      </c>
      <c r="BA326" s="4" t="str">
        <f>IF(AY326="",IF(AND(H326&lt;&gt;"",F326=""),INDEX(AY$3:AY326,MATCH(MAX($AQ$3:AQ326),AQ$3:AQ326,0),0),""),AY326)</f>
        <v/>
      </c>
      <c r="BB326" s="82" t="str">
        <f>IF(BC326="","",RANK(BC326,BC$3:BC$1048576,1)+COUNTIF($BC$3:BC326,BC326)-1)</f>
        <v/>
      </c>
      <c r="BC326" s="139" t="str">
        <f t="shared" si="535"/>
        <v/>
      </c>
      <c r="BD326" s="46" t="str">
        <f t="shared" si="536"/>
        <v/>
      </c>
      <c r="BE326" s="46" t="str">
        <f t="shared" si="537"/>
        <v/>
      </c>
      <c r="BF326" s="46" t="str">
        <f t="shared" si="538"/>
        <v/>
      </c>
      <c r="BG326" s="4" t="str">
        <f t="shared" si="539"/>
        <v/>
      </c>
      <c r="BH326" s="180" t="str">
        <f t="shared" si="540"/>
        <v/>
      </c>
      <c r="BI326" s="16" t="str">
        <f t="shared" si="541"/>
        <v/>
      </c>
      <c r="BJ326" s="52" t="str">
        <f>IF(BI326="","",IF(W326="","",IF(AND(K326=$K$1,$K$1&lt;&gt;""),$BT$2,IFERROR(IF(INDEX(価格設定!$D$5:$D$1048576,MATCH(Q326,価格設定!$B$5:$B$1048576,0),0)=価格設定!$D$3,$BT$2,$BS$2),$BS$2))))</f>
        <v/>
      </c>
      <c r="BK326" s="16" t="str">
        <f>IF(BI326="","",IF(COUNTIF($BI$3:BI326,BI326)=1,1,IF(AND(BI325=BI326,BH326=""),BK325,COUNTIF($BH$3:BH326,BH326))))</f>
        <v/>
      </c>
      <c r="BL326" s="52" t="str">
        <f t="shared" si="542"/>
        <v/>
      </c>
      <c r="BM326" s="52" t="str">
        <f t="shared" si="543"/>
        <v/>
      </c>
      <c r="BN326" s="119" t="str">
        <f t="shared" si="544"/>
        <v/>
      </c>
      <c r="BO326" s="119" t="str">
        <f t="shared" si="545"/>
        <v/>
      </c>
      <c r="BP326" s="17" t="str">
        <f t="shared" si="546"/>
        <v/>
      </c>
      <c r="BQ326" s="17" t="str">
        <f t="shared" si="547"/>
        <v/>
      </c>
      <c r="BR326" s="17" t="str">
        <f>IF(OR(BP326="",COUNTIF($BO$3:BO326,BO326)&lt;&gt;1),"",SUMIF(BO$3:BO$1048576,BO326,BP$3:BP$1048576))</f>
        <v/>
      </c>
      <c r="BS326" s="17" t="str">
        <f t="shared" si="548"/>
        <v/>
      </c>
      <c r="BT326" s="17" t="str">
        <f t="shared" si="549"/>
        <v/>
      </c>
      <c r="BU326" s="17" t="str">
        <f t="shared" si="550"/>
        <v/>
      </c>
      <c r="BV326" s="24" t="str">
        <f t="shared" si="551"/>
        <v/>
      </c>
      <c r="BW326" s="24" t="str">
        <f t="shared" si="552"/>
        <v/>
      </c>
      <c r="BX326" s="24" t="str">
        <f t="shared" si="553"/>
        <v/>
      </c>
      <c r="BY326" s="26" t="str">
        <f t="shared" si="554"/>
        <v/>
      </c>
      <c r="BZ326" s="26" t="str">
        <f t="shared" si="555"/>
        <v/>
      </c>
      <c r="CA326" s="26" t="str">
        <f t="shared" si="556"/>
        <v/>
      </c>
      <c r="CB326" s="66" t="str">
        <f t="shared" si="557"/>
        <v/>
      </c>
      <c r="CC326" s="65" t="str">
        <f t="shared" si="558"/>
        <v/>
      </c>
      <c r="CD326" s="26" t="str">
        <f t="shared" si="559"/>
        <v/>
      </c>
      <c r="CE326" s="26" t="str">
        <f t="shared" si="560"/>
        <v/>
      </c>
      <c r="CF326" s="193" t="str">
        <f t="shared" si="561"/>
        <v/>
      </c>
      <c r="CG326" s="193" t="str">
        <f t="shared" si="562"/>
        <v/>
      </c>
      <c r="CH326" s="26" t="str">
        <f t="shared" si="563"/>
        <v/>
      </c>
      <c r="CI326" s="26" t="str">
        <f t="shared" si="564"/>
        <v/>
      </c>
      <c r="CJ326" s="65" t="str">
        <f t="shared" si="565"/>
        <v/>
      </c>
      <c r="CK326" s="65" t="str">
        <f t="shared" si="566"/>
        <v/>
      </c>
      <c r="CL326" s="64" t="str">
        <f t="shared" si="567"/>
        <v/>
      </c>
      <c r="CM326" s="64" t="str">
        <f t="shared" si="568"/>
        <v/>
      </c>
      <c r="CN326" s="65" t="str">
        <f t="shared" si="569"/>
        <v/>
      </c>
      <c r="CP326" s="63" t="str">
        <f>IF(BH326="","",MAX($CP$3:CP325)+1)</f>
        <v/>
      </c>
      <c r="CQ326" s="24" t="str">
        <f t="shared" si="570"/>
        <v/>
      </c>
      <c r="CR326" s="24" t="str">
        <f t="shared" si="571"/>
        <v/>
      </c>
      <c r="CS326" s="24" t="str">
        <f t="shared" si="572"/>
        <v/>
      </c>
      <c r="CT326" s="58" t="str">
        <f>IF(BO326="","",COUNTIF($BO$3:BO326,BO326)&amp;"@"&amp;BO326)</f>
        <v/>
      </c>
      <c r="CU326" s="16" t="str">
        <f t="shared" si="606"/>
        <v/>
      </c>
      <c r="CV326" s="63" t="str">
        <f t="shared" si="573"/>
        <v/>
      </c>
      <c r="CW326" s="16" t="str">
        <f t="shared" si="574"/>
        <v/>
      </c>
      <c r="CX326" s="16" t="str">
        <f t="shared" si="575"/>
        <v/>
      </c>
      <c r="CY326" s="16" t="str">
        <f t="shared" si="576"/>
        <v/>
      </c>
      <c r="CZ326" s="85" t="str">
        <f t="shared" si="577"/>
        <v/>
      </c>
      <c r="DA326" s="16" t="str">
        <f t="shared" si="578"/>
        <v/>
      </c>
      <c r="DB326" s="16" t="str">
        <f t="shared" si="579"/>
        <v/>
      </c>
      <c r="DC326" s="28" t="str">
        <f>IF(CP326="","",$DC$1&amp;(INDEX(価格設定!D$1:XFD$3,ROW(価格設定!$D$3),MATCH($AW326,価格設定!D$1:XFD$1,1))*100)&amp;"%")</f>
        <v/>
      </c>
      <c r="DD326" s="28" t="str">
        <f>IF(CP326="","",$DD$1&amp;(INDEX(価格設定!D$1:XFD$3,ROW(価格設定!$D$2),MATCH($AW326,価格設定!D$1:XFD$1,1))*100)&amp;"%")</f>
        <v/>
      </c>
      <c r="DE326" s="29" t="str">
        <f t="shared" si="580"/>
        <v/>
      </c>
      <c r="DG326" s="58" t="str">
        <f t="shared" si="581"/>
        <v/>
      </c>
      <c r="DH326" s="58" t="str">
        <f t="shared" si="582"/>
        <v/>
      </c>
      <c r="DI326" s="58" t="str">
        <f t="shared" si="583"/>
        <v/>
      </c>
      <c r="DJ326" s="85" t="str">
        <f t="shared" si="584"/>
        <v/>
      </c>
      <c r="DL326" s="58" t="str">
        <f>IF(COUNTIF(DG$3:DG$1048576,DG326)=COUNTIF($DG$3:$DG326,DG326),DG326,"")</f>
        <v/>
      </c>
      <c r="DM326" s="85" t="str">
        <f t="shared" si="585"/>
        <v/>
      </c>
      <c r="DN326" s="85" t="str">
        <f t="shared" si="607"/>
        <v/>
      </c>
      <c r="DO326" s="85" t="str">
        <f t="shared" si="607"/>
        <v/>
      </c>
      <c r="DP326" s="303"/>
      <c r="DQ326" s="17" t="str">
        <f t="shared" si="608"/>
        <v/>
      </c>
      <c r="DR326" s="17" t="str">
        <f t="shared" si="609"/>
        <v/>
      </c>
      <c r="DS326" s="17" t="str">
        <f t="shared" si="610"/>
        <v/>
      </c>
      <c r="DU326" s="16" t="str">
        <f t="shared" si="586"/>
        <v/>
      </c>
      <c r="DV326" s="16" t="str">
        <f>IF(DU326="","",COUNT($DU$3:DU326))</f>
        <v/>
      </c>
      <c r="DW326" s="16" t="str">
        <f t="shared" si="587"/>
        <v/>
      </c>
      <c r="DX326" s="16" t="str">
        <f t="shared" si="588"/>
        <v/>
      </c>
      <c r="DY326" s="16" t="str">
        <f>IF(DZ326="","",COUNTIF(DZ$3:DZ326,DZ326))</f>
        <v/>
      </c>
      <c r="DZ326" s="16" t="str">
        <f t="shared" si="589"/>
        <v/>
      </c>
      <c r="EA326" s="16" t="str">
        <f t="shared" si="590"/>
        <v/>
      </c>
      <c r="EB326" s="16" t="str">
        <f t="shared" si="591"/>
        <v/>
      </c>
      <c r="EC326" s="16" t="str">
        <f t="shared" si="592"/>
        <v/>
      </c>
      <c r="ED326" s="16" t="str">
        <f t="shared" si="593"/>
        <v/>
      </c>
      <c r="EE326" s="16" t="str">
        <f t="shared" si="594"/>
        <v/>
      </c>
      <c r="EF326" s="16" t="str">
        <f t="shared" si="595"/>
        <v/>
      </c>
      <c r="EG326" s="16" t="str">
        <f t="shared" si="596"/>
        <v/>
      </c>
      <c r="EH326" s="16" t="str">
        <f t="shared" si="597"/>
        <v/>
      </c>
      <c r="EI326" s="16" t="str">
        <f t="shared" si="598"/>
        <v/>
      </c>
      <c r="EJ326" s="16" t="str">
        <f t="shared" si="599"/>
        <v/>
      </c>
      <c r="EK326" s="16" t="str">
        <f t="shared" si="600"/>
        <v/>
      </c>
      <c r="EL326" s="58" t="str">
        <f t="shared" si="601"/>
        <v/>
      </c>
      <c r="EM326" s="58" t="str">
        <f>IF(OR($DZ326="",CR326=""),IF($EL326="","",$EL326),IF(OR(CR326="なし",CR326=0),領収書!$H$1,CR326))</f>
        <v/>
      </c>
      <c r="EN326" s="58" t="str">
        <f>IF(OR($DZ326="",CS326=""),IF($EL326="","",$EL326),IF(OR(CS326="なし",CS326=0),入力!$EN$1,CS326))</f>
        <v/>
      </c>
      <c r="EO326" s="63" t="str">
        <f t="shared" si="602"/>
        <v/>
      </c>
      <c r="EP326" s="63" t="str">
        <f t="shared" si="603"/>
        <v/>
      </c>
      <c r="ER326" s="16" t="str">
        <f>IF(AND(COUNTIF($ET$3:ET326,ET326)=1,ET326&lt;&gt;""),MAX($ER$3:ER325)+1,"")</f>
        <v/>
      </c>
      <c r="ES326" s="16" t="str">
        <f>IF(価格設定!B328="","",価格設定!B328)</f>
        <v/>
      </c>
      <c r="ET326" s="16" t="str">
        <f>IF(価格設定!C328="","",価格設定!C328)</f>
        <v/>
      </c>
      <c r="EV326" s="16" t="str">
        <f t="shared" si="611"/>
        <v/>
      </c>
      <c r="EW326" s="16" t="str">
        <f t="shared" si="604"/>
        <v/>
      </c>
    </row>
    <row r="327" spans="1:153" ht="30" customHeight="1" x14ac:dyDescent="0.2">
      <c r="A327" s="225"/>
      <c r="B327" s="212"/>
      <c r="C327" s="221"/>
      <c r="D327" s="164"/>
      <c r="E327" s="165"/>
      <c r="F327" s="166"/>
      <c r="G327" s="167"/>
      <c r="H327" s="179"/>
      <c r="I327" s="306"/>
      <c r="J327" s="169"/>
      <c r="K327" s="179"/>
      <c r="L327" s="186"/>
      <c r="M327" s="186"/>
      <c r="N327" s="168"/>
      <c r="O327" s="170"/>
      <c r="P327" s="212"/>
      <c r="Q327" s="179" t="str">
        <f>IFERROR(IF(H327="","",IFERROR(INDEX(価格設定!$B$5:$B$1048576,MATCH(H327,価格設定!$B$5:$B$1048576,0),0),INDEX(価格設定!$B$5:$B$1048576,MATCH("*"&amp;H327&amp;"*",価格設定!$B$5:$B$1048576,0),0))),H327)</f>
        <v/>
      </c>
      <c r="R327" s="250" t="str">
        <f>IFERROR(IF(Q327="",IF(K327="","",K327),IF(K327="",IF(INDEX(価格設定!$C$5:$C$1048576,MATCH(Q327,価格設定!$B$5:$B$1048576,0),0)=0,"",INDEX(価格設定!$C$5:$C$1048576,MATCH(Q327,価格設定!$B$5:$B$1048576,0),0)),IF(K327="なし","",K327))),"")</f>
        <v/>
      </c>
      <c r="S327" s="308" t="str">
        <f t="shared" si="516"/>
        <v/>
      </c>
      <c r="T327" s="126" t="str">
        <f>IFERROR(IF(J327="",IF(INDEX(価格設定!$E$5:$R$1048576,MATCH($Q327,価格設定!B$5:B$1048576,0),MATCH($AW327,価格設定!E$1:X$1,1))=0,"",INDEX(価格設定!$E$5:$R$1048576,MATCH($Q327,価格設定!B$5:B$1048576,0),MATCH($AW327,価格設定!E$1:X$1,1))),J327),"")</f>
        <v/>
      </c>
      <c r="U327" s="126" t="str">
        <f t="shared" si="517"/>
        <v/>
      </c>
      <c r="V327" s="132" t="str">
        <f t="shared" si="518"/>
        <v/>
      </c>
      <c r="W327" s="127" t="str">
        <f>IFERROR(IF(OR(T327="",T327&lt;0),"",IFERROR(INDEX(価格設定!E$2:X$3,IF(AND(K327=$K$1,$K$1&lt;&gt;""),ROW(価格設定!$D$3)-1,MATCH(INDEX(価格設定!$D$5:$D$1048576,MATCH(Q327,価格設定!$B$5:$B$1048576,0),0),価格設定!$D$2:$D$3,0)),MATCH($AW327,価格設定!E$1:X$1,1)),INDEX(価格設定!E$2:X$2,0,MATCH($AW327,価格設定!E$1:X$1,1)))),"")</f>
        <v/>
      </c>
      <c r="X327" s="126" t="str">
        <f t="shared" si="605"/>
        <v/>
      </c>
      <c r="Y327" s="128" t="str">
        <f t="shared" si="519"/>
        <v/>
      </c>
      <c r="Z327" s="126" t="str">
        <f t="shared" si="520"/>
        <v/>
      </c>
      <c r="AA327" s="129" t="str">
        <f t="shared" si="521"/>
        <v/>
      </c>
      <c r="AB327" s="126" t="str">
        <f t="shared" si="522"/>
        <v/>
      </c>
      <c r="AC327" s="280" t="str">
        <f t="shared" si="523"/>
        <v/>
      </c>
      <c r="AD327" s="15"/>
      <c r="AE327" s="204" t="str">
        <f>IF(AF327="","",COUNT($AF$3:AF327))</f>
        <v/>
      </c>
      <c r="AF327" s="206" t="str">
        <f t="shared" si="524"/>
        <v/>
      </c>
      <c r="AG327" s="204" t="str">
        <f t="shared" si="525"/>
        <v/>
      </c>
      <c r="AH327" s="204" t="str">
        <f t="shared" si="526"/>
        <v/>
      </c>
      <c r="AI327" s="287"/>
      <c r="AJ327" s="15"/>
      <c r="AK327" s="138" t="str">
        <f t="shared" si="527"/>
        <v/>
      </c>
      <c r="AL327" s="131" t="str">
        <f t="shared" si="528"/>
        <v/>
      </c>
      <c r="AM327" s="131" t="str">
        <f t="shared" si="529"/>
        <v/>
      </c>
      <c r="AN327" s="313" t="str">
        <f t="shared" si="530"/>
        <v/>
      </c>
      <c r="AO327" s="316" t="str">
        <f t="shared" si="531"/>
        <v/>
      </c>
      <c r="AP327" s="18"/>
      <c r="AQ327" s="3" t="str">
        <f>IF(F327="","",MAX($AQ$3:AQ326)+1)</f>
        <v/>
      </c>
      <c r="AR327" s="3" t="str">
        <f>IF(OR(AQ327="",BB327=""),"",MAX($AR$3:AR326)+1)</f>
        <v/>
      </c>
      <c r="AS327" s="3" t="str">
        <f>IF(CQ327="","",RANK(CQ327,CQ$3:CQ$1048576,1)+COUNTIF($CQ$3:CQ327,CQ327)-1)</f>
        <v/>
      </c>
      <c r="AT327" s="21" t="str">
        <f>IF(C327="",IF(OR(AND($H327&lt;&gt;"",C327=""),AND($F326=$F327,$AZ327&lt;&gt;""),COUNTA($H$3:$H$1048576,#REF!,$F$3:$F$1048576)&gt;COUNTA($H$3:$H327,#REF!,$F$3:$F327),$AZ327&lt;&gt;""),INDEX(AT$3:AT$1048576,MATCH(MAX($AQ$3:$AQ326),$AQ$3:$AQ$1048576,0),0),""),C327)</f>
        <v/>
      </c>
      <c r="AU327" s="21" t="str">
        <f>IF(D327="",IF(OR(AND($H327&lt;&gt;"",D327=""),AND($F326=$F327,$AZ327&lt;&gt;""),COUNTA($H$3:$H$1048576,#REF!,$F$3:$F$1048576)&gt;COUNTA($H$3:$H327,#REF!,$F$3:$F327),$AZ327&lt;&gt;""),INDEX(AU$3:AU$1048576,MATCH(MAX($AQ$3:$AQ326),$AQ$3:$AQ$1048576,0),0),""),D327)</f>
        <v/>
      </c>
      <c r="AV327" s="21" t="str">
        <f>IF(E327="",IF(OR(AND($H327&lt;&gt;"",E327=""),AND($F326=$F327,$AZ327&lt;&gt;""),COUNTA($H$3:$H$1048576,#REF!,$F$3:$F$1048576)&gt;COUNTA($H$3:$H327,#REF!,$F$3:$F327),$AZ327&lt;&gt;""),INDEX(AV$3:AV$1048576,MATCH(MAX($AQ$3:$AQ326),$AQ$3:$AQ$1048576,0),0),""),E327)</f>
        <v/>
      </c>
      <c r="AW327" s="24" t="str">
        <f t="shared" si="532"/>
        <v/>
      </c>
      <c r="AX327" s="13" t="str">
        <f t="shared" si="533"/>
        <v/>
      </c>
      <c r="AY327" s="4" t="str">
        <f t="shared" si="534"/>
        <v/>
      </c>
      <c r="AZ327" s="4" t="str">
        <f>IF(AX327="",IF(OR(AND(H327&lt;&gt;"",F327=""),COUNTA($H$3:$H$1048576)&gt;COUNTA($H$3:$H327)),INDEX(AX$3:AX327,MATCH(MAX($AQ$3:AQ327),AQ$3:AQ327,0),0),""),AX327)</f>
        <v/>
      </c>
      <c r="BA327" s="4" t="str">
        <f>IF(AY327="",IF(AND(H327&lt;&gt;"",F327=""),INDEX(AY$3:AY327,MATCH(MAX($AQ$3:AQ327),AQ$3:AQ327,0),0),""),AY327)</f>
        <v/>
      </c>
      <c r="BB327" s="82" t="str">
        <f>IF(BC327="","",RANK(BC327,BC$3:BC$1048576,1)+COUNTIF($BC$3:BC327,BC327)-1)</f>
        <v/>
      </c>
      <c r="BC327" s="139" t="str">
        <f t="shared" si="535"/>
        <v/>
      </c>
      <c r="BD327" s="46" t="str">
        <f t="shared" si="536"/>
        <v/>
      </c>
      <c r="BE327" s="46" t="str">
        <f t="shared" si="537"/>
        <v/>
      </c>
      <c r="BF327" s="46" t="str">
        <f t="shared" si="538"/>
        <v/>
      </c>
      <c r="BG327" s="4" t="str">
        <f t="shared" si="539"/>
        <v/>
      </c>
      <c r="BH327" s="180" t="str">
        <f t="shared" si="540"/>
        <v/>
      </c>
      <c r="BI327" s="16" t="str">
        <f t="shared" si="541"/>
        <v/>
      </c>
      <c r="BJ327" s="52" t="str">
        <f>IF(BI327="","",IF(W327="","",IF(AND(K327=$K$1,$K$1&lt;&gt;""),$BT$2,IFERROR(IF(INDEX(価格設定!$D$5:$D$1048576,MATCH(Q327,価格設定!$B$5:$B$1048576,0),0)=価格設定!$D$3,$BT$2,$BS$2),$BS$2))))</f>
        <v/>
      </c>
      <c r="BK327" s="16" t="str">
        <f>IF(BI327="","",IF(COUNTIF($BI$3:BI327,BI327)=1,1,IF(AND(BI326=BI327,BH327=""),BK326,COUNTIF($BH$3:BH327,BH327))))</f>
        <v/>
      </c>
      <c r="BL327" s="52" t="str">
        <f t="shared" si="542"/>
        <v/>
      </c>
      <c r="BM327" s="52" t="str">
        <f t="shared" si="543"/>
        <v/>
      </c>
      <c r="BN327" s="119" t="str">
        <f t="shared" si="544"/>
        <v/>
      </c>
      <c r="BO327" s="119" t="str">
        <f t="shared" si="545"/>
        <v/>
      </c>
      <c r="BP327" s="17" t="str">
        <f t="shared" si="546"/>
        <v/>
      </c>
      <c r="BQ327" s="17" t="str">
        <f t="shared" si="547"/>
        <v/>
      </c>
      <c r="BR327" s="17" t="str">
        <f>IF(OR(BP327="",COUNTIF($BO$3:BO327,BO327)&lt;&gt;1),"",SUMIF(BO$3:BO$1048576,BO327,BP$3:BP$1048576))</f>
        <v/>
      </c>
      <c r="BS327" s="17" t="str">
        <f t="shared" si="548"/>
        <v/>
      </c>
      <c r="BT327" s="17" t="str">
        <f t="shared" si="549"/>
        <v/>
      </c>
      <c r="BU327" s="17" t="str">
        <f t="shared" si="550"/>
        <v/>
      </c>
      <c r="BV327" s="24" t="str">
        <f t="shared" si="551"/>
        <v/>
      </c>
      <c r="BW327" s="24" t="str">
        <f t="shared" si="552"/>
        <v/>
      </c>
      <c r="BX327" s="24" t="str">
        <f t="shared" si="553"/>
        <v/>
      </c>
      <c r="BY327" s="26" t="str">
        <f t="shared" si="554"/>
        <v/>
      </c>
      <c r="BZ327" s="26" t="str">
        <f t="shared" si="555"/>
        <v/>
      </c>
      <c r="CA327" s="26" t="str">
        <f t="shared" si="556"/>
        <v/>
      </c>
      <c r="CB327" s="66" t="str">
        <f t="shared" si="557"/>
        <v/>
      </c>
      <c r="CC327" s="65" t="str">
        <f t="shared" si="558"/>
        <v/>
      </c>
      <c r="CD327" s="26" t="str">
        <f t="shared" si="559"/>
        <v/>
      </c>
      <c r="CE327" s="26" t="str">
        <f t="shared" si="560"/>
        <v/>
      </c>
      <c r="CF327" s="193" t="str">
        <f t="shared" si="561"/>
        <v/>
      </c>
      <c r="CG327" s="193" t="str">
        <f t="shared" si="562"/>
        <v/>
      </c>
      <c r="CH327" s="26" t="str">
        <f t="shared" si="563"/>
        <v/>
      </c>
      <c r="CI327" s="26" t="str">
        <f t="shared" si="564"/>
        <v/>
      </c>
      <c r="CJ327" s="65" t="str">
        <f t="shared" si="565"/>
        <v/>
      </c>
      <c r="CK327" s="65" t="str">
        <f t="shared" si="566"/>
        <v/>
      </c>
      <c r="CL327" s="64" t="str">
        <f t="shared" si="567"/>
        <v/>
      </c>
      <c r="CM327" s="64" t="str">
        <f t="shared" si="568"/>
        <v/>
      </c>
      <c r="CN327" s="65" t="str">
        <f t="shared" si="569"/>
        <v/>
      </c>
      <c r="CP327" s="63" t="str">
        <f>IF(BH327="","",MAX($CP$3:CP326)+1)</f>
        <v/>
      </c>
      <c r="CQ327" s="24" t="str">
        <f t="shared" si="570"/>
        <v/>
      </c>
      <c r="CR327" s="24" t="str">
        <f t="shared" si="571"/>
        <v/>
      </c>
      <c r="CS327" s="24" t="str">
        <f t="shared" si="572"/>
        <v/>
      </c>
      <c r="CT327" s="58" t="str">
        <f>IF(BO327="","",COUNTIF($BO$3:BO327,BO327)&amp;"@"&amp;BO327)</f>
        <v/>
      </c>
      <c r="CU327" s="16" t="str">
        <f t="shared" si="606"/>
        <v/>
      </c>
      <c r="CV327" s="63" t="str">
        <f t="shared" si="573"/>
        <v/>
      </c>
      <c r="CW327" s="16" t="str">
        <f t="shared" si="574"/>
        <v/>
      </c>
      <c r="CX327" s="16" t="str">
        <f t="shared" si="575"/>
        <v/>
      </c>
      <c r="CY327" s="16" t="str">
        <f t="shared" si="576"/>
        <v/>
      </c>
      <c r="CZ327" s="85" t="str">
        <f t="shared" si="577"/>
        <v/>
      </c>
      <c r="DA327" s="16" t="str">
        <f t="shared" si="578"/>
        <v/>
      </c>
      <c r="DB327" s="16" t="str">
        <f t="shared" si="579"/>
        <v/>
      </c>
      <c r="DC327" s="28" t="str">
        <f>IF(CP327="","",$DC$1&amp;(INDEX(価格設定!D$1:XFD$3,ROW(価格設定!$D$3),MATCH($AW327,価格設定!D$1:XFD$1,1))*100)&amp;"%")</f>
        <v/>
      </c>
      <c r="DD327" s="28" t="str">
        <f>IF(CP327="","",$DD$1&amp;(INDEX(価格設定!D$1:XFD$3,ROW(価格設定!$D$2),MATCH($AW327,価格設定!D$1:XFD$1,1))*100)&amp;"%")</f>
        <v/>
      </c>
      <c r="DE327" s="29" t="str">
        <f t="shared" si="580"/>
        <v/>
      </c>
      <c r="DG327" s="58" t="str">
        <f t="shared" si="581"/>
        <v/>
      </c>
      <c r="DH327" s="58" t="str">
        <f t="shared" si="582"/>
        <v/>
      </c>
      <c r="DI327" s="58" t="str">
        <f t="shared" si="583"/>
        <v/>
      </c>
      <c r="DJ327" s="85" t="str">
        <f t="shared" si="584"/>
        <v/>
      </c>
      <c r="DL327" s="58" t="str">
        <f>IF(COUNTIF(DG$3:DG$1048576,DG327)=COUNTIF($DG$3:$DG327,DG327),DG327,"")</f>
        <v/>
      </c>
      <c r="DM327" s="85" t="str">
        <f t="shared" si="585"/>
        <v/>
      </c>
      <c r="DN327" s="85" t="str">
        <f t="shared" si="607"/>
        <v/>
      </c>
      <c r="DO327" s="85" t="str">
        <f t="shared" si="607"/>
        <v/>
      </c>
      <c r="DP327" s="303"/>
      <c r="DQ327" s="17" t="str">
        <f t="shared" si="608"/>
        <v/>
      </c>
      <c r="DR327" s="17" t="str">
        <f t="shared" si="609"/>
        <v/>
      </c>
      <c r="DS327" s="17" t="str">
        <f t="shared" si="610"/>
        <v/>
      </c>
      <c r="DU327" s="16" t="str">
        <f t="shared" si="586"/>
        <v/>
      </c>
      <c r="DV327" s="16" t="str">
        <f>IF(DU327="","",COUNT($DU$3:DU327))</f>
        <v/>
      </c>
      <c r="DW327" s="16" t="str">
        <f t="shared" si="587"/>
        <v/>
      </c>
      <c r="DX327" s="16" t="str">
        <f t="shared" si="588"/>
        <v/>
      </c>
      <c r="DY327" s="16" t="str">
        <f>IF(DZ327="","",COUNTIF(DZ$3:DZ327,DZ327))</f>
        <v/>
      </c>
      <c r="DZ327" s="16" t="str">
        <f t="shared" si="589"/>
        <v/>
      </c>
      <c r="EA327" s="16" t="str">
        <f t="shared" si="590"/>
        <v/>
      </c>
      <c r="EB327" s="16" t="str">
        <f t="shared" si="591"/>
        <v/>
      </c>
      <c r="EC327" s="16" t="str">
        <f t="shared" si="592"/>
        <v/>
      </c>
      <c r="ED327" s="16" t="str">
        <f t="shared" si="593"/>
        <v/>
      </c>
      <c r="EE327" s="16" t="str">
        <f t="shared" si="594"/>
        <v/>
      </c>
      <c r="EF327" s="16" t="str">
        <f t="shared" si="595"/>
        <v/>
      </c>
      <c r="EG327" s="16" t="str">
        <f t="shared" si="596"/>
        <v/>
      </c>
      <c r="EH327" s="16" t="str">
        <f t="shared" si="597"/>
        <v/>
      </c>
      <c r="EI327" s="16" t="str">
        <f t="shared" si="598"/>
        <v/>
      </c>
      <c r="EJ327" s="16" t="str">
        <f t="shared" si="599"/>
        <v/>
      </c>
      <c r="EK327" s="16" t="str">
        <f t="shared" si="600"/>
        <v/>
      </c>
      <c r="EL327" s="58" t="str">
        <f t="shared" si="601"/>
        <v/>
      </c>
      <c r="EM327" s="58" t="str">
        <f>IF(OR($DZ327="",CR327=""),IF($EL327="","",$EL327),IF(OR(CR327="なし",CR327=0),領収書!$H$1,CR327))</f>
        <v/>
      </c>
      <c r="EN327" s="58" t="str">
        <f>IF(OR($DZ327="",CS327=""),IF($EL327="","",$EL327),IF(OR(CS327="なし",CS327=0),入力!$EN$1,CS327))</f>
        <v/>
      </c>
      <c r="EO327" s="63" t="str">
        <f t="shared" si="602"/>
        <v/>
      </c>
      <c r="EP327" s="63" t="str">
        <f t="shared" si="603"/>
        <v/>
      </c>
      <c r="ER327" s="16" t="str">
        <f>IF(AND(COUNTIF($ET$3:ET327,ET327)=1,ET327&lt;&gt;""),MAX($ER$3:ER326)+1,"")</f>
        <v/>
      </c>
      <c r="ES327" s="16" t="str">
        <f>IF(価格設定!B329="","",価格設定!B329)</f>
        <v/>
      </c>
      <c r="ET327" s="16" t="str">
        <f>IF(価格設定!C329="","",価格設定!C329)</f>
        <v/>
      </c>
      <c r="EV327" s="16" t="str">
        <f t="shared" si="611"/>
        <v/>
      </c>
      <c r="EW327" s="16" t="str">
        <f t="shared" si="604"/>
        <v/>
      </c>
    </row>
    <row r="328" spans="1:153" ht="30" customHeight="1" x14ac:dyDescent="0.2">
      <c r="A328" s="225"/>
      <c r="B328" s="212"/>
      <c r="C328" s="221"/>
      <c r="D328" s="164"/>
      <c r="E328" s="165"/>
      <c r="F328" s="166"/>
      <c r="G328" s="167"/>
      <c r="H328" s="179"/>
      <c r="I328" s="306"/>
      <c r="J328" s="169"/>
      <c r="K328" s="179"/>
      <c r="L328" s="186"/>
      <c r="M328" s="186"/>
      <c r="N328" s="168"/>
      <c r="O328" s="170"/>
      <c r="P328" s="212"/>
      <c r="Q328" s="179" t="str">
        <f>IFERROR(IF(H328="","",IFERROR(INDEX(価格設定!$B$5:$B$1048576,MATCH(H328,価格設定!$B$5:$B$1048576,0),0),INDEX(価格設定!$B$5:$B$1048576,MATCH("*"&amp;H328&amp;"*",価格設定!$B$5:$B$1048576,0),0))),H328)</f>
        <v/>
      </c>
      <c r="R328" s="250" t="str">
        <f>IFERROR(IF(Q328="",IF(K328="","",K328),IF(K328="",IF(INDEX(価格設定!$C$5:$C$1048576,MATCH(Q328,価格設定!$B$5:$B$1048576,0),0)=0,"",INDEX(価格設定!$C$5:$C$1048576,MATCH(Q328,価格設定!$B$5:$B$1048576,0),0)),IF(K328="なし","",K328))),"")</f>
        <v/>
      </c>
      <c r="S328" s="308" t="str">
        <f t="shared" si="516"/>
        <v/>
      </c>
      <c r="T328" s="126" t="str">
        <f>IFERROR(IF(J328="",IF(INDEX(価格設定!$E$5:$R$1048576,MATCH($Q328,価格設定!B$5:B$1048576,0),MATCH($AW328,価格設定!E$1:X$1,1))=0,"",INDEX(価格設定!$E$5:$R$1048576,MATCH($Q328,価格設定!B$5:B$1048576,0),MATCH($AW328,価格設定!E$1:X$1,1))),J328),"")</f>
        <v/>
      </c>
      <c r="U328" s="126" t="str">
        <f t="shared" si="517"/>
        <v/>
      </c>
      <c r="V328" s="132" t="str">
        <f t="shared" si="518"/>
        <v/>
      </c>
      <c r="W328" s="127" t="str">
        <f>IFERROR(IF(OR(T328="",T328&lt;0),"",IFERROR(INDEX(価格設定!E$2:X$3,IF(AND(K328=$K$1,$K$1&lt;&gt;""),ROW(価格設定!$D$3)-1,MATCH(INDEX(価格設定!$D$5:$D$1048576,MATCH(Q328,価格設定!$B$5:$B$1048576,0),0),価格設定!$D$2:$D$3,0)),MATCH($AW328,価格設定!E$1:X$1,1)),INDEX(価格設定!E$2:X$2,0,MATCH($AW328,価格設定!E$1:X$1,1)))),"")</f>
        <v/>
      </c>
      <c r="X328" s="126" t="str">
        <f t="shared" si="605"/>
        <v/>
      </c>
      <c r="Y328" s="128" t="str">
        <f t="shared" si="519"/>
        <v/>
      </c>
      <c r="Z328" s="126" t="str">
        <f t="shared" si="520"/>
        <v/>
      </c>
      <c r="AA328" s="129" t="str">
        <f t="shared" si="521"/>
        <v/>
      </c>
      <c r="AB328" s="126" t="str">
        <f t="shared" si="522"/>
        <v/>
      </c>
      <c r="AC328" s="280" t="str">
        <f t="shared" si="523"/>
        <v/>
      </c>
      <c r="AD328" s="15"/>
      <c r="AE328" s="204" t="str">
        <f>IF(AF328="","",COUNT($AF$3:AF328))</f>
        <v/>
      </c>
      <c r="AF328" s="206" t="str">
        <f t="shared" si="524"/>
        <v/>
      </c>
      <c r="AG328" s="204" t="str">
        <f t="shared" si="525"/>
        <v/>
      </c>
      <c r="AH328" s="204" t="str">
        <f t="shared" si="526"/>
        <v/>
      </c>
      <c r="AI328" s="287"/>
      <c r="AJ328" s="15"/>
      <c r="AK328" s="138" t="str">
        <f t="shared" si="527"/>
        <v/>
      </c>
      <c r="AL328" s="131" t="str">
        <f t="shared" si="528"/>
        <v/>
      </c>
      <c r="AM328" s="131" t="str">
        <f t="shared" si="529"/>
        <v/>
      </c>
      <c r="AN328" s="313" t="str">
        <f t="shared" si="530"/>
        <v/>
      </c>
      <c r="AO328" s="316" t="str">
        <f t="shared" si="531"/>
        <v/>
      </c>
      <c r="AP328" s="18"/>
      <c r="AQ328" s="3" t="str">
        <f>IF(F328="","",MAX($AQ$3:AQ327)+1)</f>
        <v/>
      </c>
      <c r="AR328" s="3" t="str">
        <f>IF(OR(AQ328="",BB328=""),"",MAX($AR$3:AR327)+1)</f>
        <v/>
      </c>
      <c r="AS328" s="3" t="str">
        <f>IF(CQ328="","",RANK(CQ328,CQ$3:CQ$1048576,1)+COUNTIF($CQ$3:CQ328,CQ328)-1)</f>
        <v/>
      </c>
      <c r="AT328" s="21" t="str">
        <f>IF(C328="",IF(OR(AND($H328&lt;&gt;"",C328=""),AND($F327=$F328,$AZ328&lt;&gt;""),COUNTA($H$3:$H$1048576,#REF!,$F$3:$F$1048576)&gt;COUNTA($H$3:$H328,#REF!,$F$3:$F328),$AZ328&lt;&gt;""),INDEX(AT$3:AT$1048576,MATCH(MAX($AQ$3:$AQ327),$AQ$3:$AQ$1048576,0),0),""),C328)</f>
        <v/>
      </c>
      <c r="AU328" s="21" t="str">
        <f>IF(D328="",IF(OR(AND($H328&lt;&gt;"",D328=""),AND($F327=$F328,$AZ328&lt;&gt;""),COUNTA($H$3:$H$1048576,#REF!,$F$3:$F$1048576)&gt;COUNTA($H$3:$H328,#REF!,$F$3:$F328),$AZ328&lt;&gt;""),INDEX(AU$3:AU$1048576,MATCH(MAX($AQ$3:$AQ327),$AQ$3:$AQ$1048576,0),0),""),D328)</f>
        <v/>
      </c>
      <c r="AV328" s="21" t="str">
        <f>IF(E328="",IF(OR(AND($H328&lt;&gt;"",E328=""),AND($F327=$F328,$AZ328&lt;&gt;""),COUNTA($H$3:$H$1048576,#REF!,$F$3:$F$1048576)&gt;COUNTA($H$3:$H328,#REF!,$F$3:$F328),$AZ328&lt;&gt;""),INDEX(AV$3:AV$1048576,MATCH(MAX($AQ$3:$AQ327),$AQ$3:$AQ$1048576,0),0),""),E328)</f>
        <v/>
      </c>
      <c r="AW328" s="24" t="str">
        <f t="shared" si="532"/>
        <v/>
      </c>
      <c r="AX328" s="13" t="str">
        <f t="shared" si="533"/>
        <v/>
      </c>
      <c r="AY328" s="4" t="str">
        <f t="shared" si="534"/>
        <v/>
      </c>
      <c r="AZ328" s="4" t="str">
        <f>IF(AX328="",IF(OR(AND(H328&lt;&gt;"",F328=""),COUNTA($H$3:$H$1048576)&gt;COUNTA($H$3:$H328)),INDEX(AX$3:AX328,MATCH(MAX($AQ$3:AQ328),AQ$3:AQ328,0),0),""),AX328)</f>
        <v/>
      </c>
      <c r="BA328" s="4" t="str">
        <f>IF(AY328="",IF(AND(H328&lt;&gt;"",F328=""),INDEX(AY$3:AY328,MATCH(MAX($AQ$3:AQ328),AQ$3:AQ328,0),0),""),AY328)</f>
        <v/>
      </c>
      <c r="BB328" s="82" t="str">
        <f>IF(BC328="","",RANK(BC328,BC$3:BC$1048576,1)+COUNTIF($BC$3:BC328,BC328)-1)</f>
        <v/>
      </c>
      <c r="BC328" s="139" t="str">
        <f t="shared" si="535"/>
        <v/>
      </c>
      <c r="BD328" s="46" t="str">
        <f t="shared" si="536"/>
        <v/>
      </c>
      <c r="BE328" s="46" t="str">
        <f t="shared" si="537"/>
        <v/>
      </c>
      <c r="BF328" s="46" t="str">
        <f t="shared" si="538"/>
        <v/>
      </c>
      <c r="BG328" s="4" t="str">
        <f t="shared" si="539"/>
        <v/>
      </c>
      <c r="BH328" s="180" t="str">
        <f t="shared" si="540"/>
        <v/>
      </c>
      <c r="BI328" s="16" t="str">
        <f t="shared" si="541"/>
        <v/>
      </c>
      <c r="BJ328" s="52" t="str">
        <f>IF(BI328="","",IF(W328="","",IF(AND(K328=$K$1,$K$1&lt;&gt;""),$BT$2,IFERROR(IF(INDEX(価格設定!$D$5:$D$1048576,MATCH(Q328,価格設定!$B$5:$B$1048576,0),0)=価格設定!$D$3,$BT$2,$BS$2),$BS$2))))</f>
        <v/>
      </c>
      <c r="BK328" s="16" t="str">
        <f>IF(BI328="","",IF(COUNTIF($BI$3:BI328,BI328)=1,1,IF(AND(BI327=BI328,BH328=""),BK327,COUNTIF($BH$3:BH328,BH328))))</f>
        <v/>
      </c>
      <c r="BL328" s="52" t="str">
        <f t="shared" si="542"/>
        <v/>
      </c>
      <c r="BM328" s="52" t="str">
        <f t="shared" si="543"/>
        <v/>
      </c>
      <c r="BN328" s="119" t="str">
        <f t="shared" si="544"/>
        <v/>
      </c>
      <c r="BO328" s="119" t="str">
        <f t="shared" si="545"/>
        <v/>
      </c>
      <c r="BP328" s="17" t="str">
        <f t="shared" si="546"/>
        <v/>
      </c>
      <c r="BQ328" s="17" t="str">
        <f t="shared" si="547"/>
        <v/>
      </c>
      <c r="BR328" s="17" t="str">
        <f>IF(OR(BP328="",COUNTIF($BO$3:BO328,BO328)&lt;&gt;1),"",SUMIF(BO$3:BO$1048576,BO328,BP$3:BP$1048576))</f>
        <v/>
      </c>
      <c r="BS328" s="17" t="str">
        <f t="shared" si="548"/>
        <v/>
      </c>
      <c r="BT328" s="17" t="str">
        <f t="shared" si="549"/>
        <v/>
      </c>
      <c r="BU328" s="17" t="str">
        <f t="shared" si="550"/>
        <v/>
      </c>
      <c r="BV328" s="24" t="str">
        <f t="shared" si="551"/>
        <v/>
      </c>
      <c r="BW328" s="24" t="str">
        <f t="shared" si="552"/>
        <v/>
      </c>
      <c r="BX328" s="24" t="str">
        <f t="shared" si="553"/>
        <v/>
      </c>
      <c r="BY328" s="26" t="str">
        <f t="shared" si="554"/>
        <v/>
      </c>
      <c r="BZ328" s="26" t="str">
        <f t="shared" si="555"/>
        <v/>
      </c>
      <c r="CA328" s="26" t="str">
        <f t="shared" si="556"/>
        <v/>
      </c>
      <c r="CB328" s="66" t="str">
        <f t="shared" si="557"/>
        <v/>
      </c>
      <c r="CC328" s="65" t="str">
        <f t="shared" si="558"/>
        <v/>
      </c>
      <c r="CD328" s="26" t="str">
        <f t="shared" si="559"/>
        <v/>
      </c>
      <c r="CE328" s="26" t="str">
        <f t="shared" si="560"/>
        <v/>
      </c>
      <c r="CF328" s="193" t="str">
        <f t="shared" si="561"/>
        <v/>
      </c>
      <c r="CG328" s="193" t="str">
        <f t="shared" si="562"/>
        <v/>
      </c>
      <c r="CH328" s="26" t="str">
        <f t="shared" si="563"/>
        <v/>
      </c>
      <c r="CI328" s="26" t="str">
        <f t="shared" si="564"/>
        <v/>
      </c>
      <c r="CJ328" s="65" t="str">
        <f t="shared" si="565"/>
        <v/>
      </c>
      <c r="CK328" s="65" t="str">
        <f t="shared" si="566"/>
        <v/>
      </c>
      <c r="CL328" s="64" t="str">
        <f t="shared" si="567"/>
        <v/>
      </c>
      <c r="CM328" s="64" t="str">
        <f t="shared" si="568"/>
        <v/>
      </c>
      <c r="CN328" s="65" t="str">
        <f t="shared" si="569"/>
        <v/>
      </c>
      <c r="CP328" s="63" t="str">
        <f>IF(BH328="","",MAX($CP$3:CP327)+1)</f>
        <v/>
      </c>
      <c r="CQ328" s="24" t="str">
        <f t="shared" si="570"/>
        <v/>
      </c>
      <c r="CR328" s="24" t="str">
        <f t="shared" si="571"/>
        <v/>
      </c>
      <c r="CS328" s="24" t="str">
        <f t="shared" si="572"/>
        <v/>
      </c>
      <c r="CT328" s="58" t="str">
        <f>IF(BO328="","",COUNTIF($BO$3:BO328,BO328)&amp;"@"&amp;BO328)</f>
        <v/>
      </c>
      <c r="CU328" s="16" t="str">
        <f t="shared" si="606"/>
        <v/>
      </c>
      <c r="CV328" s="63" t="str">
        <f t="shared" si="573"/>
        <v/>
      </c>
      <c r="CW328" s="16" t="str">
        <f t="shared" si="574"/>
        <v/>
      </c>
      <c r="CX328" s="16" t="str">
        <f t="shared" si="575"/>
        <v/>
      </c>
      <c r="CY328" s="16" t="str">
        <f t="shared" si="576"/>
        <v/>
      </c>
      <c r="CZ328" s="85" t="str">
        <f t="shared" si="577"/>
        <v/>
      </c>
      <c r="DA328" s="16" t="str">
        <f t="shared" si="578"/>
        <v/>
      </c>
      <c r="DB328" s="16" t="str">
        <f t="shared" si="579"/>
        <v/>
      </c>
      <c r="DC328" s="28" t="str">
        <f>IF(CP328="","",$DC$1&amp;(INDEX(価格設定!D$1:XFD$3,ROW(価格設定!$D$3),MATCH($AW328,価格設定!D$1:XFD$1,1))*100)&amp;"%")</f>
        <v/>
      </c>
      <c r="DD328" s="28" t="str">
        <f>IF(CP328="","",$DD$1&amp;(INDEX(価格設定!D$1:XFD$3,ROW(価格設定!$D$2),MATCH($AW328,価格設定!D$1:XFD$1,1))*100)&amp;"%")</f>
        <v/>
      </c>
      <c r="DE328" s="29" t="str">
        <f t="shared" si="580"/>
        <v/>
      </c>
      <c r="DG328" s="58" t="str">
        <f t="shared" si="581"/>
        <v/>
      </c>
      <c r="DH328" s="58" t="str">
        <f t="shared" si="582"/>
        <v/>
      </c>
      <c r="DI328" s="58" t="str">
        <f t="shared" si="583"/>
        <v/>
      </c>
      <c r="DJ328" s="85" t="str">
        <f t="shared" si="584"/>
        <v/>
      </c>
      <c r="DL328" s="58" t="str">
        <f>IF(COUNTIF(DG$3:DG$1048576,DG328)=COUNTIF($DG$3:$DG328,DG328),DG328,"")</f>
        <v/>
      </c>
      <c r="DM328" s="85" t="str">
        <f t="shared" si="585"/>
        <v/>
      </c>
      <c r="DN328" s="85" t="str">
        <f t="shared" si="607"/>
        <v/>
      </c>
      <c r="DO328" s="85" t="str">
        <f t="shared" si="607"/>
        <v/>
      </c>
      <c r="DP328" s="303"/>
      <c r="DQ328" s="17" t="str">
        <f t="shared" si="608"/>
        <v/>
      </c>
      <c r="DR328" s="17" t="str">
        <f t="shared" si="609"/>
        <v/>
      </c>
      <c r="DS328" s="17" t="str">
        <f t="shared" si="610"/>
        <v/>
      </c>
      <c r="DU328" s="16" t="str">
        <f t="shared" si="586"/>
        <v/>
      </c>
      <c r="DV328" s="16" t="str">
        <f>IF(DU328="","",COUNT($DU$3:DU328))</f>
        <v/>
      </c>
      <c r="DW328" s="16" t="str">
        <f t="shared" si="587"/>
        <v/>
      </c>
      <c r="DX328" s="16" t="str">
        <f t="shared" si="588"/>
        <v/>
      </c>
      <c r="DY328" s="16" t="str">
        <f>IF(DZ328="","",COUNTIF(DZ$3:DZ328,DZ328))</f>
        <v/>
      </c>
      <c r="DZ328" s="16" t="str">
        <f t="shared" si="589"/>
        <v/>
      </c>
      <c r="EA328" s="16" t="str">
        <f t="shared" si="590"/>
        <v/>
      </c>
      <c r="EB328" s="16" t="str">
        <f t="shared" si="591"/>
        <v/>
      </c>
      <c r="EC328" s="16" t="str">
        <f t="shared" si="592"/>
        <v/>
      </c>
      <c r="ED328" s="16" t="str">
        <f t="shared" si="593"/>
        <v/>
      </c>
      <c r="EE328" s="16" t="str">
        <f t="shared" si="594"/>
        <v/>
      </c>
      <c r="EF328" s="16" t="str">
        <f t="shared" si="595"/>
        <v/>
      </c>
      <c r="EG328" s="16" t="str">
        <f t="shared" si="596"/>
        <v/>
      </c>
      <c r="EH328" s="16" t="str">
        <f t="shared" si="597"/>
        <v/>
      </c>
      <c r="EI328" s="16" t="str">
        <f t="shared" si="598"/>
        <v/>
      </c>
      <c r="EJ328" s="16" t="str">
        <f t="shared" si="599"/>
        <v/>
      </c>
      <c r="EK328" s="16" t="str">
        <f t="shared" si="600"/>
        <v/>
      </c>
      <c r="EL328" s="58" t="str">
        <f t="shared" si="601"/>
        <v/>
      </c>
      <c r="EM328" s="58" t="str">
        <f>IF(OR($DZ328="",CR328=""),IF($EL328="","",$EL328),IF(OR(CR328="なし",CR328=0),領収書!$H$1,CR328))</f>
        <v/>
      </c>
      <c r="EN328" s="58" t="str">
        <f>IF(OR($DZ328="",CS328=""),IF($EL328="","",$EL328),IF(OR(CS328="なし",CS328=0),入力!$EN$1,CS328))</f>
        <v/>
      </c>
      <c r="EO328" s="63" t="str">
        <f t="shared" si="602"/>
        <v/>
      </c>
      <c r="EP328" s="63" t="str">
        <f t="shared" si="603"/>
        <v/>
      </c>
      <c r="ER328" s="16" t="str">
        <f>IF(AND(COUNTIF($ET$3:ET328,ET328)=1,ET328&lt;&gt;""),MAX($ER$3:ER327)+1,"")</f>
        <v/>
      </c>
      <c r="ES328" s="16" t="str">
        <f>IF(価格設定!B330="","",価格設定!B330)</f>
        <v/>
      </c>
      <c r="ET328" s="16" t="str">
        <f>IF(価格設定!C330="","",価格設定!C330)</f>
        <v/>
      </c>
      <c r="EV328" s="16" t="str">
        <f t="shared" si="611"/>
        <v/>
      </c>
      <c r="EW328" s="16" t="str">
        <f t="shared" si="604"/>
        <v/>
      </c>
    </row>
    <row r="329" spans="1:153" ht="30" customHeight="1" x14ac:dyDescent="0.2">
      <c r="A329" s="225"/>
      <c r="B329" s="212"/>
      <c r="C329" s="221"/>
      <c r="D329" s="164"/>
      <c r="E329" s="165"/>
      <c r="F329" s="166"/>
      <c r="G329" s="167"/>
      <c r="H329" s="179"/>
      <c r="I329" s="306"/>
      <c r="J329" s="169"/>
      <c r="K329" s="179"/>
      <c r="L329" s="186"/>
      <c r="M329" s="186"/>
      <c r="N329" s="168"/>
      <c r="O329" s="170"/>
      <c r="P329" s="212"/>
      <c r="Q329" s="179" t="str">
        <f>IFERROR(IF(H329="","",IFERROR(INDEX(価格設定!$B$5:$B$1048576,MATCH(H329,価格設定!$B$5:$B$1048576,0),0),INDEX(価格設定!$B$5:$B$1048576,MATCH("*"&amp;H329&amp;"*",価格設定!$B$5:$B$1048576,0),0))),H329)</f>
        <v/>
      </c>
      <c r="R329" s="250" t="str">
        <f>IFERROR(IF(Q329="",IF(K329="","",K329),IF(K329="",IF(INDEX(価格設定!$C$5:$C$1048576,MATCH(Q329,価格設定!$B$5:$B$1048576,0),0)=0,"",INDEX(価格設定!$C$5:$C$1048576,MATCH(Q329,価格設定!$B$5:$B$1048576,0),0)),IF(K329="なし","",K329))),"")</f>
        <v/>
      </c>
      <c r="S329" s="308" t="str">
        <f t="shared" si="516"/>
        <v/>
      </c>
      <c r="T329" s="126" t="str">
        <f>IFERROR(IF(J329="",IF(INDEX(価格設定!$E$5:$R$1048576,MATCH($Q329,価格設定!B$5:B$1048576,0),MATCH($AW329,価格設定!E$1:X$1,1))=0,"",INDEX(価格設定!$E$5:$R$1048576,MATCH($Q329,価格設定!B$5:B$1048576,0),MATCH($AW329,価格設定!E$1:X$1,1))),J329),"")</f>
        <v/>
      </c>
      <c r="U329" s="126" t="str">
        <f t="shared" si="517"/>
        <v/>
      </c>
      <c r="V329" s="132" t="str">
        <f t="shared" si="518"/>
        <v/>
      </c>
      <c r="W329" s="127" t="str">
        <f>IFERROR(IF(OR(T329="",T329&lt;0),"",IFERROR(INDEX(価格設定!E$2:X$3,IF(AND(K329=$K$1,$K$1&lt;&gt;""),ROW(価格設定!$D$3)-1,MATCH(INDEX(価格設定!$D$5:$D$1048576,MATCH(Q329,価格設定!$B$5:$B$1048576,0),0),価格設定!$D$2:$D$3,0)),MATCH($AW329,価格設定!E$1:X$1,1)),INDEX(価格設定!E$2:X$2,0,MATCH($AW329,価格設定!E$1:X$1,1)))),"")</f>
        <v/>
      </c>
      <c r="X329" s="126" t="str">
        <f t="shared" si="605"/>
        <v/>
      </c>
      <c r="Y329" s="128" t="str">
        <f t="shared" si="519"/>
        <v/>
      </c>
      <c r="Z329" s="126" t="str">
        <f t="shared" si="520"/>
        <v/>
      </c>
      <c r="AA329" s="129" t="str">
        <f t="shared" si="521"/>
        <v/>
      </c>
      <c r="AB329" s="126" t="str">
        <f t="shared" si="522"/>
        <v/>
      </c>
      <c r="AC329" s="280" t="str">
        <f t="shared" si="523"/>
        <v/>
      </c>
      <c r="AD329" s="15"/>
      <c r="AE329" s="204" t="str">
        <f>IF(AF329="","",COUNT($AF$3:AF329))</f>
        <v/>
      </c>
      <c r="AF329" s="206" t="str">
        <f t="shared" si="524"/>
        <v/>
      </c>
      <c r="AG329" s="204" t="str">
        <f t="shared" si="525"/>
        <v/>
      </c>
      <c r="AH329" s="204" t="str">
        <f t="shared" si="526"/>
        <v/>
      </c>
      <c r="AI329" s="287"/>
      <c r="AJ329" s="15"/>
      <c r="AK329" s="138" t="str">
        <f t="shared" si="527"/>
        <v/>
      </c>
      <c r="AL329" s="131" t="str">
        <f t="shared" si="528"/>
        <v/>
      </c>
      <c r="AM329" s="131" t="str">
        <f t="shared" si="529"/>
        <v/>
      </c>
      <c r="AN329" s="313" t="str">
        <f t="shared" si="530"/>
        <v/>
      </c>
      <c r="AO329" s="316" t="str">
        <f t="shared" si="531"/>
        <v/>
      </c>
      <c r="AP329" s="18"/>
      <c r="AQ329" s="3" t="str">
        <f>IF(F329="","",MAX($AQ$3:AQ328)+1)</f>
        <v/>
      </c>
      <c r="AR329" s="3" t="str">
        <f>IF(OR(AQ329="",BB329=""),"",MAX($AR$3:AR328)+1)</f>
        <v/>
      </c>
      <c r="AS329" s="3" t="str">
        <f>IF(CQ329="","",RANK(CQ329,CQ$3:CQ$1048576,1)+COUNTIF($CQ$3:CQ329,CQ329)-1)</f>
        <v/>
      </c>
      <c r="AT329" s="21" t="str">
        <f>IF(C329="",IF(OR(AND($H329&lt;&gt;"",C329=""),AND($F328=$F329,$AZ329&lt;&gt;""),COUNTA($H$3:$H$1048576,#REF!,$F$3:$F$1048576)&gt;COUNTA($H$3:$H329,#REF!,$F$3:$F329),$AZ329&lt;&gt;""),INDEX(AT$3:AT$1048576,MATCH(MAX($AQ$3:$AQ328),$AQ$3:$AQ$1048576,0),0),""),C329)</f>
        <v/>
      </c>
      <c r="AU329" s="21" t="str">
        <f>IF(D329="",IF(OR(AND($H329&lt;&gt;"",D329=""),AND($F328=$F329,$AZ329&lt;&gt;""),COUNTA($H$3:$H$1048576,#REF!,$F$3:$F$1048576)&gt;COUNTA($H$3:$H329,#REF!,$F$3:$F329),$AZ329&lt;&gt;""),INDEX(AU$3:AU$1048576,MATCH(MAX($AQ$3:$AQ328),$AQ$3:$AQ$1048576,0),0),""),D329)</f>
        <v/>
      </c>
      <c r="AV329" s="21" t="str">
        <f>IF(E329="",IF(OR(AND($H329&lt;&gt;"",E329=""),AND($F328=$F329,$AZ329&lt;&gt;""),COUNTA($H$3:$H$1048576,#REF!,$F$3:$F$1048576)&gt;COUNTA($H$3:$H329,#REF!,$F$3:$F329),$AZ329&lt;&gt;""),INDEX(AV$3:AV$1048576,MATCH(MAX($AQ$3:$AQ328),$AQ$3:$AQ$1048576,0),0),""),E329)</f>
        <v/>
      </c>
      <c r="AW329" s="24" t="str">
        <f t="shared" si="532"/>
        <v/>
      </c>
      <c r="AX329" s="13" t="str">
        <f t="shared" si="533"/>
        <v/>
      </c>
      <c r="AY329" s="4" t="str">
        <f t="shared" si="534"/>
        <v/>
      </c>
      <c r="AZ329" s="4" t="str">
        <f>IF(AX329="",IF(OR(AND(H329&lt;&gt;"",F329=""),COUNTA($H$3:$H$1048576)&gt;COUNTA($H$3:$H329)),INDEX(AX$3:AX329,MATCH(MAX($AQ$3:AQ329),AQ$3:AQ329,0),0),""),AX329)</f>
        <v/>
      </c>
      <c r="BA329" s="4" t="str">
        <f>IF(AY329="",IF(AND(H329&lt;&gt;"",F329=""),INDEX(AY$3:AY329,MATCH(MAX($AQ$3:AQ329),AQ$3:AQ329,0),0),""),AY329)</f>
        <v/>
      </c>
      <c r="BB329" s="82" t="str">
        <f>IF(BC329="","",RANK(BC329,BC$3:BC$1048576,1)+COUNTIF($BC$3:BC329,BC329)-1)</f>
        <v/>
      </c>
      <c r="BC329" s="139" t="str">
        <f t="shared" si="535"/>
        <v/>
      </c>
      <c r="BD329" s="46" t="str">
        <f t="shared" si="536"/>
        <v/>
      </c>
      <c r="BE329" s="46" t="str">
        <f t="shared" si="537"/>
        <v/>
      </c>
      <c r="BF329" s="46" t="str">
        <f t="shared" si="538"/>
        <v/>
      </c>
      <c r="BG329" s="4" t="str">
        <f t="shared" si="539"/>
        <v/>
      </c>
      <c r="BH329" s="180" t="str">
        <f t="shared" si="540"/>
        <v/>
      </c>
      <c r="BI329" s="16" t="str">
        <f t="shared" si="541"/>
        <v/>
      </c>
      <c r="BJ329" s="52" t="str">
        <f>IF(BI329="","",IF(W329="","",IF(AND(K329=$K$1,$K$1&lt;&gt;""),$BT$2,IFERROR(IF(INDEX(価格設定!$D$5:$D$1048576,MATCH(Q329,価格設定!$B$5:$B$1048576,0),0)=価格設定!$D$3,$BT$2,$BS$2),$BS$2))))</f>
        <v/>
      </c>
      <c r="BK329" s="16" t="str">
        <f>IF(BI329="","",IF(COUNTIF($BI$3:BI329,BI329)=1,1,IF(AND(BI328=BI329,BH329=""),BK328,COUNTIF($BH$3:BH329,BH329))))</f>
        <v/>
      </c>
      <c r="BL329" s="52" t="str">
        <f t="shared" si="542"/>
        <v/>
      </c>
      <c r="BM329" s="52" t="str">
        <f t="shared" si="543"/>
        <v/>
      </c>
      <c r="BN329" s="119" t="str">
        <f t="shared" si="544"/>
        <v/>
      </c>
      <c r="BO329" s="119" t="str">
        <f t="shared" si="545"/>
        <v/>
      </c>
      <c r="BP329" s="17" t="str">
        <f t="shared" si="546"/>
        <v/>
      </c>
      <c r="BQ329" s="17" t="str">
        <f t="shared" si="547"/>
        <v/>
      </c>
      <c r="BR329" s="17" t="str">
        <f>IF(OR(BP329="",COUNTIF($BO$3:BO329,BO329)&lt;&gt;1),"",SUMIF(BO$3:BO$1048576,BO329,BP$3:BP$1048576))</f>
        <v/>
      </c>
      <c r="BS329" s="17" t="str">
        <f t="shared" si="548"/>
        <v/>
      </c>
      <c r="BT329" s="17" t="str">
        <f t="shared" si="549"/>
        <v/>
      </c>
      <c r="BU329" s="17" t="str">
        <f t="shared" si="550"/>
        <v/>
      </c>
      <c r="BV329" s="24" t="str">
        <f t="shared" si="551"/>
        <v/>
      </c>
      <c r="BW329" s="24" t="str">
        <f t="shared" si="552"/>
        <v/>
      </c>
      <c r="BX329" s="24" t="str">
        <f t="shared" si="553"/>
        <v/>
      </c>
      <c r="BY329" s="26" t="str">
        <f t="shared" si="554"/>
        <v/>
      </c>
      <c r="BZ329" s="26" t="str">
        <f t="shared" si="555"/>
        <v/>
      </c>
      <c r="CA329" s="26" t="str">
        <f t="shared" si="556"/>
        <v/>
      </c>
      <c r="CB329" s="66" t="str">
        <f t="shared" si="557"/>
        <v/>
      </c>
      <c r="CC329" s="65" t="str">
        <f t="shared" si="558"/>
        <v/>
      </c>
      <c r="CD329" s="26" t="str">
        <f t="shared" si="559"/>
        <v/>
      </c>
      <c r="CE329" s="26" t="str">
        <f t="shared" si="560"/>
        <v/>
      </c>
      <c r="CF329" s="193" t="str">
        <f t="shared" si="561"/>
        <v/>
      </c>
      <c r="CG329" s="193" t="str">
        <f t="shared" si="562"/>
        <v/>
      </c>
      <c r="CH329" s="26" t="str">
        <f t="shared" si="563"/>
        <v/>
      </c>
      <c r="CI329" s="26" t="str">
        <f t="shared" si="564"/>
        <v/>
      </c>
      <c r="CJ329" s="65" t="str">
        <f t="shared" si="565"/>
        <v/>
      </c>
      <c r="CK329" s="65" t="str">
        <f t="shared" si="566"/>
        <v/>
      </c>
      <c r="CL329" s="64" t="str">
        <f t="shared" si="567"/>
        <v/>
      </c>
      <c r="CM329" s="64" t="str">
        <f t="shared" si="568"/>
        <v/>
      </c>
      <c r="CN329" s="65" t="str">
        <f t="shared" si="569"/>
        <v/>
      </c>
      <c r="CP329" s="63" t="str">
        <f>IF(BH329="","",MAX($CP$3:CP328)+1)</f>
        <v/>
      </c>
      <c r="CQ329" s="24" t="str">
        <f t="shared" si="570"/>
        <v/>
      </c>
      <c r="CR329" s="24" t="str">
        <f t="shared" si="571"/>
        <v/>
      </c>
      <c r="CS329" s="24" t="str">
        <f t="shared" si="572"/>
        <v/>
      </c>
      <c r="CT329" s="58" t="str">
        <f>IF(BO329="","",COUNTIF($BO$3:BO329,BO329)&amp;"@"&amp;BO329)</f>
        <v/>
      </c>
      <c r="CU329" s="16" t="str">
        <f t="shared" si="606"/>
        <v/>
      </c>
      <c r="CV329" s="63" t="str">
        <f t="shared" si="573"/>
        <v/>
      </c>
      <c r="CW329" s="16" t="str">
        <f t="shared" si="574"/>
        <v/>
      </c>
      <c r="CX329" s="16" t="str">
        <f t="shared" si="575"/>
        <v/>
      </c>
      <c r="CY329" s="16" t="str">
        <f t="shared" si="576"/>
        <v/>
      </c>
      <c r="CZ329" s="85" t="str">
        <f t="shared" si="577"/>
        <v/>
      </c>
      <c r="DA329" s="16" t="str">
        <f t="shared" si="578"/>
        <v/>
      </c>
      <c r="DB329" s="16" t="str">
        <f t="shared" si="579"/>
        <v/>
      </c>
      <c r="DC329" s="28" t="str">
        <f>IF(CP329="","",$DC$1&amp;(INDEX(価格設定!D$1:XFD$3,ROW(価格設定!$D$3),MATCH($AW329,価格設定!D$1:XFD$1,1))*100)&amp;"%")</f>
        <v/>
      </c>
      <c r="DD329" s="28" t="str">
        <f>IF(CP329="","",$DD$1&amp;(INDEX(価格設定!D$1:XFD$3,ROW(価格設定!$D$2),MATCH($AW329,価格設定!D$1:XFD$1,1))*100)&amp;"%")</f>
        <v/>
      </c>
      <c r="DE329" s="29" t="str">
        <f t="shared" si="580"/>
        <v/>
      </c>
      <c r="DG329" s="58" t="str">
        <f t="shared" si="581"/>
        <v/>
      </c>
      <c r="DH329" s="58" t="str">
        <f t="shared" si="582"/>
        <v/>
      </c>
      <c r="DI329" s="58" t="str">
        <f t="shared" si="583"/>
        <v/>
      </c>
      <c r="DJ329" s="85" t="str">
        <f t="shared" si="584"/>
        <v/>
      </c>
      <c r="DL329" s="58" t="str">
        <f>IF(COUNTIF(DG$3:DG$1048576,DG329)=COUNTIF($DG$3:$DG329,DG329),DG329,"")</f>
        <v/>
      </c>
      <c r="DM329" s="85" t="str">
        <f t="shared" si="585"/>
        <v/>
      </c>
      <c r="DN329" s="85" t="str">
        <f t="shared" si="607"/>
        <v/>
      </c>
      <c r="DO329" s="85" t="str">
        <f t="shared" si="607"/>
        <v/>
      </c>
      <c r="DP329" s="303"/>
      <c r="DQ329" s="17" t="str">
        <f t="shared" si="608"/>
        <v/>
      </c>
      <c r="DR329" s="17" t="str">
        <f t="shared" si="609"/>
        <v/>
      </c>
      <c r="DS329" s="17" t="str">
        <f t="shared" si="610"/>
        <v/>
      </c>
      <c r="DU329" s="16" t="str">
        <f t="shared" si="586"/>
        <v/>
      </c>
      <c r="DV329" s="16" t="str">
        <f>IF(DU329="","",COUNT($DU$3:DU329))</f>
        <v/>
      </c>
      <c r="DW329" s="16" t="str">
        <f t="shared" si="587"/>
        <v/>
      </c>
      <c r="DX329" s="16" t="str">
        <f t="shared" si="588"/>
        <v/>
      </c>
      <c r="DY329" s="16" t="str">
        <f>IF(DZ329="","",COUNTIF(DZ$3:DZ329,DZ329))</f>
        <v/>
      </c>
      <c r="DZ329" s="16" t="str">
        <f t="shared" si="589"/>
        <v/>
      </c>
      <c r="EA329" s="16" t="str">
        <f t="shared" si="590"/>
        <v/>
      </c>
      <c r="EB329" s="16" t="str">
        <f t="shared" si="591"/>
        <v/>
      </c>
      <c r="EC329" s="16" t="str">
        <f t="shared" si="592"/>
        <v/>
      </c>
      <c r="ED329" s="16" t="str">
        <f t="shared" si="593"/>
        <v/>
      </c>
      <c r="EE329" s="16" t="str">
        <f t="shared" si="594"/>
        <v/>
      </c>
      <c r="EF329" s="16" t="str">
        <f t="shared" si="595"/>
        <v/>
      </c>
      <c r="EG329" s="16" t="str">
        <f t="shared" si="596"/>
        <v/>
      </c>
      <c r="EH329" s="16" t="str">
        <f t="shared" si="597"/>
        <v/>
      </c>
      <c r="EI329" s="16" t="str">
        <f t="shared" si="598"/>
        <v/>
      </c>
      <c r="EJ329" s="16" t="str">
        <f t="shared" si="599"/>
        <v/>
      </c>
      <c r="EK329" s="16" t="str">
        <f t="shared" si="600"/>
        <v/>
      </c>
      <c r="EL329" s="58" t="str">
        <f t="shared" si="601"/>
        <v/>
      </c>
      <c r="EM329" s="58" t="str">
        <f>IF(OR($DZ329="",CR329=""),IF($EL329="","",$EL329),IF(OR(CR329="なし",CR329=0),領収書!$H$1,CR329))</f>
        <v/>
      </c>
      <c r="EN329" s="58" t="str">
        <f>IF(OR($DZ329="",CS329=""),IF($EL329="","",$EL329),IF(OR(CS329="なし",CS329=0),入力!$EN$1,CS329))</f>
        <v/>
      </c>
      <c r="EO329" s="63" t="str">
        <f t="shared" si="602"/>
        <v/>
      </c>
      <c r="EP329" s="63" t="str">
        <f t="shared" si="603"/>
        <v/>
      </c>
      <c r="ER329" s="16" t="str">
        <f>IF(AND(COUNTIF($ET$3:ET329,ET329)=1,ET329&lt;&gt;""),MAX($ER$3:ER328)+1,"")</f>
        <v/>
      </c>
      <c r="ES329" s="16" t="str">
        <f>IF(価格設定!B331="","",価格設定!B331)</f>
        <v/>
      </c>
      <c r="ET329" s="16" t="str">
        <f>IF(価格設定!C331="","",価格設定!C331)</f>
        <v/>
      </c>
      <c r="EV329" s="16" t="str">
        <f t="shared" si="611"/>
        <v/>
      </c>
      <c r="EW329" s="16" t="str">
        <f t="shared" si="604"/>
        <v/>
      </c>
    </row>
    <row r="330" spans="1:153" ht="30" customHeight="1" x14ac:dyDescent="0.2">
      <c r="A330" s="225"/>
      <c r="B330" s="212"/>
      <c r="C330" s="221"/>
      <c r="D330" s="164"/>
      <c r="E330" s="165"/>
      <c r="F330" s="166"/>
      <c r="G330" s="167"/>
      <c r="H330" s="179"/>
      <c r="I330" s="306"/>
      <c r="J330" s="169"/>
      <c r="K330" s="179"/>
      <c r="L330" s="186"/>
      <c r="M330" s="186"/>
      <c r="N330" s="168"/>
      <c r="O330" s="170"/>
      <c r="P330" s="212"/>
      <c r="Q330" s="179" t="str">
        <f>IFERROR(IF(H330="","",IFERROR(INDEX(価格設定!$B$5:$B$1048576,MATCH(H330,価格設定!$B$5:$B$1048576,0),0),INDEX(価格設定!$B$5:$B$1048576,MATCH("*"&amp;H330&amp;"*",価格設定!$B$5:$B$1048576,0),0))),H330)</f>
        <v/>
      </c>
      <c r="R330" s="250" t="str">
        <f>IFERROR(IF(Q330="",IF(K330="","",K330),IF(K330="",IF(INDEX(価格設定!$C$5:$C$1048576,MATCH(Q330,価格設定!$B$5:$B$1048576,0),0)=0,"",INDEX(価格設定!$C$5:$C$1048576,MATCH(Q330,価格設定!$B$5:$B$1048576,0),0)),IF(K330="なし","",K330))),"")</f>
        <v/>
      </c>
      <c r="S330" s="308" t="str">
        <f t="shared" si="516"/>
        <v/>
      </c>
      <c r="T330" s="126" t="str">
        <f>IFERROR(IF(J330="",IF(INDEX(価格設定!$E$5:$R$1048576,MATCH($Q330,価格設定!B$5:B$1048576,0),MATCH($AW330,価格設定!E$1:X$1,1))=0,"",INDEX(価格設定!$E$5:$R$1048576,MATCH($Q330,価格設定!B$5:B$1048576,0),MATCH($AW330,価格設定!E$1:X$1,1))),J330),"")</f>
        <v/>
      </c>
      <c r="U330" s="126" t="str">
        <f t="shared" si="517"/>
        <v/>
      </c>
      <c r="V330" s="132" t="str">
        <f t="shared" si="518"/>
        <v/>
      </c>
      <c r="W330" s="127" t="str">
        <f>IFERROR(IF(OR(T330="",T330&lt;0),"",IFERROR(INDEX(価格設定!E$2:X$3,IF(AND(K330=$K$1,$K$1&lt;&gt;""),ROW(価格設定!$D$3)-1,MATCH(INDEX(価格設定!$D$5:$D$1048576,MATCH(Q330,価格設定!$B$5:$B$1048576,0),0),価格設定!$D$2:$D$3,0)),MATCH($AW330,価格設定!E$1:X$1,1)),INDEX(価格設定!E$2:X$2,0,MATCH($AW330,価格設定!E$1:X$1,1)))),"")</f>
        <v/>
      </c>
      <c r="X330" s="126" t="str">
        <f t="shared" si="605"/>
        <v/>
      </c>
      <c r="Y330" s="128" t="str">
        <f t="shared" si="519"/>
        <v/>
      </c>
      <c r="Z330" s="126" t="str">
        <f t="shared" si="520"/>
        <v/>
      </c>
      <c r="AA330" s="129" t="str">
        <f t="shared" si="521"/>
        <v/>
      </c>
      <c r="AB330" s="126" t="str">
        <f t="shared" si="522"/>
        <v/>
      </c>
      <c r="AC330" s="280" t="str">
        <f t="shared" si="523"/>
        <v/>
      </c>
      <c r="AD330" s="15"/>
      <c r="AE330" s="204" t="str">
        <f>IF(AF330="","",COUNT($AF$3:AF330))</f>
        <v/>
      </c>
      <c r="AF330" s="206" t="str">
        <f t="shared" si="524"/>
        <v/>
      </c>
      <c r="AG330" s="204" t="str">
        <f t="shared" si="525"/>
        <v/>
      </c>
      <c r="AH330" s="204" t="str">
        <f t="shared" si="526"/>
        <v/>
      </c>
      <c r="AI330" s="287"/>
      <c r="AJ330" s="15"/>
      <c r="AK330" s="138" t="str">
        <f t="shared" si="527"/>
        <v/>
      </c>
      <c r="AL330" s="131" t="str">
        <f t="shared" si="528"/>
        <v/>
      </c>
      <c r="AM330" s="131" t="str">
        <f t="shared" si="529"/>
        <v/>
      </c>
      <c r="AN330" s="313" t="str">
        <f t="shared" si="530"/>
        <v/>
      </c>
      <c r="AO330" s="316" t="str">
        <f t="shared" si="531"/>
        <v/>
      </c>
      <c r="AP330" s="18"/>
      <c r="AQ330" s="3" t="str">
        <f>IF(F330="","",MAX($AQ$3:AQ329)+1)</f>
        <v/>
      </c>
      <c r="AR330" s="3" t="str">
        <f>IF(OR(AQ330="",BB330=""),"",MAX($AR$3:AR329)+1)</f>
        <v/>
      </c>
      <c r="AS330" s="3" t="str">
        <f>IF(CQ330="","",RANK(CQ330,CQ$3:CQ$1048576,1)+COUNTIF($CQ$3:CQ330,CQ330)-1)</f>
        <v/>
      </c>
      <c r="AT330" s="21" t="str">
        <f>IF(C330="",IF(OR(AND($H330&lt;&gt;"",C330=""),AND($F329=$F330,$AZ330&lt;&gt;""),COUNTA($H$3:$H$1048576,#REF!,$F$3:$F$1048576)&gt;COUNTA($H$3:$H330,#REF!,$F$3:$F330),$AZ330&lt;&gt;""),INDEX(AT$3:AT$1048576,MATCH(MAX($AQ$3:$AQ329),$AQ$3:$AQ$1048576,0),0),""),C330)</f>
        <v/>
      </c>
      <c r="AU330" s="21" t="str">
        <f>IF(D330="",IF(OR(AND($H330&lt;&gt;"",D330=""),AND($F329=$F330,$AZ330&lt;&gt;""),COUNTA($H$3:$H$1048576,#REF!,$F$3:$F$1048576)&gt;COUNTA($H$3:$H330,#REF!,$F$3:$F330),$AZ330&lt;&gt;""),INDEX(AU$3:AU$1048576,MATCH(MAX($AQ$3:$AQ329),$AQ$3:$AQ$1048576,0),0),""),D330)</f>
        <v/>
      </c>
      <c r="AV330" s="21" t="str">
        <f>IF(E330="",IF(OR(AND($H330&lt;&gt;"",E330=""),AND($F329=$F330,$AZ330&lt;&gt;""),COUNTA($H$3:$H$1048576,#REF!,$F$3:$F$1048576)&gt;COUNTA($H$3:$H330,#REF!,$F$3:$F330),$AZ330&lt;&gt;""),INDEX(AV$3:AV$1048576,MATCH(MAX($AQ$3:$AQ329),$AQ$3:$AQ$1048576,0),0),""),E330)</f>
        <v/>
      </c>
      <c r="AW330" s="24" t="str">
        <f t="shared" si="532"/>
        <v/>
      </c>
      <c r="AX330" s="13" t="str">
        <f t="shared" si="533"/>
        <v/>
      </c>
      <c r="AY330" s="4" t="str">
        <f t="shared" si="534"/>
        <v/>
      </c>
      <c r="AZ330" s="4" t="str">
        <f>IF(AX330="",IF(OR(AND(H330&lt;&gt;"",F330=""),COUNTA($H$3:$H$1048576)&gt;COUNTA($H$3:$H330)),INDEX(AX$3:AX330,MATCH(MAX($AQ$3:AQ330),AQ$3:AQ330,0),0),""),AX330)</f>
        <v/>
      </c>
      <c r="BA330" s="4" t="str">
        <f>IF(AY330="",IF(AND(H330&lt;&gt;"",F330=""),INDEX(AY$3:AY330,MATCH(MAX($AQ$3:AQ330),AQ$3:AQ330,0),0),""),AY330)</f>
        <v/>
      </c>
      <c r="BB330" s="82" t="str">
        <f>IF(BC330="","",RANK(BC330,BC$3:BC$1048576,1)+COUNTIF($BC$3:BC330,BC330)-1)</f>
        <v/>
      </c>
      <c r="BC330" s="139" t="str">
        <f t="shared" si="535"/>
        <v/>
      </c>
      <c r="BD330" s="46" t="str">
        <f t="shared" si="536"/>
        <v/>
      </c>
      <c r="BE330" s="46" t="str">
        <f t="shared" si="537"/>
        <v/>
      </c>
      <c r="BF330" s="46" t="str">
        <f t="shared" si="538"/>
        <v/>
      </c>
      <c r="BG330" s="4" t="str">
        <f t="shared" si="539"/>
        <v/>
      </c>
      <c r="BH330" s="180" t="str">
        <f t="shared" si="540"/>
        <v/>
      </c>
      <c r="BI330" s="16" t="str">
        <f t="shared" si="541"/>
        <v/>
      </c>
      <c r="BJ330" s="52" t="str">
        <f>IF(BI330="","",IF(W330="","",IF(AND(K330=$K$1,$K$1&lt;&gt;""),$BT$2,IFERROR(IF(INDEX(価格設定!$D$5:$D$1048576,MATCH(Q330,価格設定!$B$5:$B$1048576,0),0)=価格設定!$D$3,$BT$2,$BS$2),$BS$2))))</f>
        <v/>
      </c>
      <c r="BK330" s="16" t="str">
        <f>IF(BI330="","",IF(COUNTIF($BI$3:BI330,BI330)=1,1,IF(AND(BI329=BI330,BH330=""),BK329,COUNTIF($BH$3:BH330,BH330))))</f>
        <v/>
      </c>
      <c r="BL330" s="52" t="str">
        <f t="shared" si="542"/>
        <v/>
      </c>
      <c r="BM330" s="52" t="str">
        <f t="shared" si="543"/>
        <v/>
      </c>
      <c r="BN330" s="119" t="str">
        <f t="shared" si="544"/>
        <v/>
      </c>
      <c r="BO330" s="119" t="str">
        <f t="shared" si="545"/>
        <v/>
      </c>
      <c r="BP330" s="17" t="str">
        <f t="shared" si="546"/>
        <v/>
      </c>
      <c r="BQ330" s="17" t="str">
        <f t="shared" si="547"/>
        <v/>
      </c>
      <c r="BR330" s="17" t="str">
        <f>IF(OR(BP330="",COUNTIF($BO$3:BO330,BO330)&lt;&gt;1),"",SUMIF(BO$3:BO$1048576,BO330,BP$3:BP$1048576))</f>
        <v/>
      </c>
      <c r="BS330" s="17" t="str">
        <f t="shared" si="548"/>
        <v/>
      </c>
      <c r="BT330" s="17" t="str">
        <f t="shared" si="549"/>
        <v/>
      </c>
      <c r="BU330" s="17" t="str">
        <f t="shared" si="550"/>
        <v/>
      </c>
      <c r="BV330" s="24" t="str">
        <f t="shared" si="551"/>
        <v/>
      </c>
      <c r="BW330" s="24" t="str">
        <f t="shared" si="552"/>
        <v/>
      </c>
      <c r="BX330" s="24" t="str">
        <f t="shared" si="553"/>
        <v/>
      </c>
      <c r="BY330" s="26" t="str">
        <f t="shared" si="554"/>
        <v/>
      </c>
      <c r="BZ330" s="26" t="str">
        <f t="shared" si="555"/>
        <v/>
      </c>
      <c r="CA330" s="26" t="str">
        <f t="shared" si="556"/>
        <v/>
      </c>
      <c r="CB330" s="66" t="str">
        <f t="shared" si="557"/>
        <v/>
      </c>
      <c r="CC330" s="65" t="str">
        <f t="shared" si="558"/>
        <v/>
      </c>
      <c r="CD330" s="26" t="str">
        <f t="shared" si="559"/>
        <v/>
      </c>
      <c r="CE330" s="26" t="str">
        <f t="shared" si="560"/>
        <v/>
      </c>
      <c r="CF330" s="193" t="str">
        <f t="shared" si="561"/>
        <v/>
      </c>
      <c r="CG330" s="193" t="str">
        <f t="shared" si="562"/>
        <v/>
      </c>
      <c r="CH330" s="26" t="str">
        <f t="shared" si="563"/>
        <v/>
      </c>
      <c r="CI330" s="26" t="str">
        <f t="shared" si="564"/>
        <v/>
      </c>
      <c r="CJ330" s="65" t="str">
        <f t="shared" si="565"/>
        <v/>
      </c>
      <c r="CK330" s="65" t="str">
        <f t="shared" si="566"/>
        <v/>
      </c>
      <c r="CL330" s="64" t="str">
        <f t="shared" si="567"/>
        <v/>
      </c>
      <c r="CM330" s="64" t="str">
        <f t="shared" si="568"/>
        <v/>
      </c>
      <c r="CN330" s="65" t="str">
        <f t="shared" si="569"/>
        <v/>
      </c>
      <c r="CP330" s="63" t="str">
        <f>IF(BH330="","",MAX($CP$3:CP329)+1)</f>
        <v/>
      </c>
      <c r="CQ330" s="24" t="str">
        <f t="shared" si="570"/>
        <v/>
      </c>
      <c r="CR330" s="24" t="str">
        <f t="shared" si="571"/>
        <v/>
      </c>
      <c r="CS330" s="24" t="str">
        <f t="shared" si="572"/>
        <v/>
      </c>
      <c r="CT330" s="58" t="str">
        <f>IF(BO330="","",COUNTIF($BO$3:BO330,BO330)&amp;"@"&amp;BO330)</f>
        <v/>
      </c>
      <c r="CU330" s="16" t="str">
        <f t="shared" si="606"/>
        <v/>
      </c>
      <c r="CV330" s="63" t="str">
        <f t="shared" si="573"/>
        <v/>
      </c>
      <c r="CW330" s="16" t="str">
        <f t="shared" si="574"/>
        <v/>
      </c>
      <c r="CX330" s="16" t="str">
        <f t="shared" si="575"/>
        <v/>
      </c>
      <c r="CY330" s="16" t="str">
        <f t="shared" si="576"/>
        <v/>
      </c>
      <c r="CZ330" s="85" t="str">
        <f t="shared" si="577"/>
        <v/>
      </c>
      <c r="DA330" s="16" t="str">
        <f t="shared" si="578"/>
        <v/>
      </c>
      <c r="DB330" s="16" t="str">
        <f t="shared" si="579"/>
        <v/>
      </c>
      <c r="DC330" s="28" t="str">
        <f>IF(CP330="","",$DC$1&amp;(INDEX(価格設定!D$1:XFD$3,ROW(価格設定!$D$3),MATCH($AW330,価格設定!D$1:XFD$1,1))*100)&amp;"%")</f>
        <v/>
      </c>
      <c r="DD330" s="28" t="str">
        <f>IF(CP330="","",$DD$1&amp;(INDEX(価格設定!D$1:XFD$3,ROW(価格設定!$D$2),MATCH($AW330,価格設定!D$1:XFD$1,1))*100)&amp;"%")</f>
        <v/>
      </c>
      <c r="DE330" s="29" t="str">
        <f t="shared" si="580"/>
        <v/>
      </c>
      <c r="DG330" s="58" t="str">
        <f t="shared" si="581"/>
        <v/>
      </c>
      <c r="DH330" s="58" t="str">
        <f t="shared" si="582"/>
        <v/>
      </c>
      <c r="DI330" s="58" t="str">
        <f t="shared" si="583"/>
        <v/>
      </c>
      <c r="DJ330" s="85" t="str">
        <f t="shared" si="584"/>
        <v/>
      </c>
      <c r="DL330" s="58" t="str">
        <f>IF(COUNTIF(DG$3:DG$1048576,DG330)=COUNTIF($DG$3:$DG330,DG330),DG330,"")</f>
        <v/>
      </c>
      <c r="DM330" s="85" t="str">
        <f t="shared" si="585"/>
        <v/>
      </c>
      <c r="DN330" s="85" t="str">
        <f t="shared" si="607"/>
        <v/>
      </c>
      <c r="DO330" s="85" t="str">
        <f t="shared" si="607"/>
        <v/>
      </c>
      <c r="DP330" s="303"/>
      <c r="DQ330" s="17" t="str">
        <f t="shared" si="608"/>
        <v/>
      </c>
      <c r="DR330" s="17" t="str">
        <f t="shared" si="609"/>
        <v/>
      </c>
      <c r="DS330" s="17" t="str">
        <f t="shared" si="610"/>
        <v/>
      </c>
      <c r="DU330" s="16" t="str">
        <f t="shared" si="586"/>
        <v/>
      </c>
      <c r="DV330" s="16" t="str">
        <f>IF(DU330="","",COUNT($DU$3:DU330))</f>
        <v/>
      </c>
      <c r="DW330" s="16" t="str">
        <f t="shared" si="587"/>
        <v/>
      </c>
      <c r="DX330" s="16" t="str">
        <f t="shared" si="588"/>
        <v/>
      </c>
      <c r="DY330" s="16" t="str">
        <f>IF(DZ330="","",COUNTIF(DZ$3:DZ330,DZ330))</f>
        <v/>
      </c>
      <c r="DZ330" s="16" t="str">
        <f t="shared" si="589"/>
        <v/>
      </c>
      <c r="EA330" s="16" t="str">
        <f t="shared" si="590"/>
        <v/>
      </c>
      <c r="EB330" s="16" t="str">
        <f t="shared" si="591"/>
        <v/>
      </c>
      <c r="EC330" s="16" t="str">
        <f t="shared" si="592"/>
        <v/>
      </c>
      <c r="ED330" s="16" t="str">
        <f t="shared" si="593"/>
        <v/>
      </c>
      <c r="EE330" s="16" t="str">
        <f t="shared" si="594"/>
        <v/>
      </c>
      <c r="EF330" s="16" t="str">
        <f t="shared" si="595"/>
        <v/>
      </c>
      <c r="EG330" s="16" t="str">
        <f t="shared" si="596"/>
        <v/>
      </c>
      <c r="EH330" s="16" t="str">
        <f t="shared" si="597"/>
        <v/>
      </c>
      <c r="EI330" s="16" t="str">
        <f t="shared" si="598"/>
        <v/>
      </c>
      <c r="EJ330" s="16" t="str">
        <f t="shared" si="599"/>
        <v/>
      </c>
      <c r="EK330" s="16" t="str">
        <f t="shared" si="600"/>
        <v/>
      </c>
      <c r="EL330" s="58" t="str">
        <f t="shared" si="601"/>
        <v/>
      </c>
      <c r="EM330" s="58" t="str">
        <f>IF(OR($DZ330="",CR330=""),IF($EL330="","",$EL330),IF(OR(CR330="なし",CR330=0),領収書!$H$1,CR330))</f>
        <v/>
      </c>
      <c r="EN330" s="58" t="str">
        <f>IF(OR($DZ330="",CS330=""),IF($EL330="","",$EL330),IF(OR(CS330="なし",CS330=0),入力!$EN$1,CS330))</f>
        <v/>
      </c>
      <c r="EO330" s="63" t="str">
        <f t="shared" si="602"/>
        <v/>
      </c>
      <c r="EP330" s="63" t="str">
        <f t="shared" si="603"/>
        <v/>
      </c>
      <c r="ER330" s="16" t="str">
        <f>IF(AND(COUNTIF($ET$3:ET330,ET330)=1,ET330&lt;&gt;""),MAX($ER$3:ER329)+1,"")</f>
        <v/>
      </c>
      <c r="ES330" s="16" t="str">
        <f>IF(価格設定!B332="","",価格設定!B332)</f>
        <v/>
      </c>
      <c r="ET330" s="16" t="str">
        <f>IF(価格設定!C332="","",価格設定!C332)</f>
        <v/>
      </c>
      <c r="EV330" s="16" t="str">
        <f t="shared" si="611"/>
        <v/>
      </c>
      <c r="EW330" s="16" t="str">
        <f t="shared" si="604"/>
        <v/>
      </c>
    </row>
    <row r="331" spans="1:153" ht="30" customHeight="1" x14ac:dyDescent="0.2">
      <c r="A331" s="225"/>
      <c r="B331" s="212"/>
      <c r="C331" s="221"/>
      <c r="D331" s="164"/>
      <c r="E331" s="165"/>
      <c r="F331" s="166"/>
      <c r="G331" s="167"/>
      <c r="H331" s="179"/>
      <c r="I331" s="306"/>
      <c r="J331" s="169"/>
      <c r="K331" s="179"/>
      <c r="L331" s="186"/>
      <c r="M331" s="186"/>
      <c r="N331" s="168"/>
      <c r="O331" s="170"/>
      <c r="P331" s="212"/>
      <c r="Q331" s="179" t="str">
        <f>IFERROR(IF(H331="","",IFERROR(INDEX(価格設定!$B$5:$B$1048576,MATCH(H331,価格設定!$B$5:$B$1048576,0),0),INDEX(価格設定!$B$5:$B$1048576,MATCH("*"&amp;H331&amp;"*",価格設定!$B$5:$B$1048576,0),0))),H331)</f>
        <v/>
      </c>
      <c r="R331" s="250" t="str">
        <f>IFERROR(IF(Q331="",IF(K331="","",K331),IF(K331="",IF(INDEX(価格設定!$C$5:$C$1048576,MATCH(Q331,価格設定!$B$5:$B$1048576,0),0)=0,"",INDEX(価格設定!$C$5:$C$1048576,MATCH(Q331,価格設定!$B$5:$B$1048576,0),0)),IF(K331="なし","",K331))),"")</f>
        <v/>
      </c>
      <c r="S331" s="308" t="str">
        <f t="shared" ref="S331:S394" si="612">IF(I331="","",I331)</f>
        <v/>
      </c>
      <c r="T331" s="126" t="str">
        <f>IFERROR(IF(J331="",IF(INDEX(価格設定!$E$5:$R$1048576,MATCH($Q331,価格設定!B$5:B$1048576,0),MATCH($AW331,価格設定!E$1:X$1,1))=0,"",INDEX(価格設定!$E$5:$R$1048576,MATCH($Q331,価格設定!B$5:B$1048576,0),MATCH($AW331,価格設定!E$1:X$1,1))),J331),"")</f>
        <v/>
      </c>
      <c r="U331" s="126" t="str">
        <f t="shared" ref="U331:U394" si="613">IFERROR(IF(J331&lt;&gt;"",IF(J331="","",IF(J331&lt;0,J331,I331*J331)),IF(J331&lt;0,J331,I331*T331)),"")</f>
        <v/>
      </c>
      <c r="V331" s="132" t="str">
        <f t="shared" ref="V331:V394" si="614">IFERROR(IF(U331="","",IF(U331&lt;0,T331,IF(U331=X331,X331,U331+X331))),"")</f>
        <v/>
      </c>
      <c r="W331" s="127" t="str">
        <f>IFERROR(IF(OR(T331="",T331&lt;0),"",IFERROR(INDEX(価格設定!E$2:X$3,IF(AND(K331=$K$1,$K$1&lt;&gt;""),ROW(価格設定!$D$3)-1,MATCH(INDEX(価格設定!$D$5:$D$1048576,MATCH(Q331,価格設定!$B$5:$B$1048576,0),0),価格設定!$D$2:$D$3,0)),MATCH($AW331,価格設定!E$1:X$1,1)),INDEX(価格設定!E$2:X$2,0,MATCH($AW331,価格設定!E$1:X$1,1)))),"")</f>
        <v/>
      </c>
      <c r="X331" s="126" t="str">
        <f t="shared" si="605"/>
        <v/>
      </c>
      <c r="Y331" s="128" t="str">
        <f t="shared" ref="Y331:Y394" si="615">IF(OR(BS331="",BS331=0),"",BS331)</f>
        <v/>
      </c>
      <c r="Z331" s="126" t="str">
        <f t="shared" ref="Z331:Z394" si="616">IF(OR(BT331="",BT331=0),"",BT331)</f>
        <v/>
      </c>
      <c r="AA331" s="129" t="str">
        <f t="shared" ref="AA331:AA394" si="617">IF(OR(BU331="",COUNTIF(O331,"*"&amp;$O$1&amp;"*")),"",BU331)</f>
        <v/>
      </c>
      <c r="AB331" s="126" t="str">
        <f t="shared" ref="AB331:AB394" si="618">IF(BR331="","",BR331)</f>
        <v/>
      </c>
      <c r="AC331" s="280" t="str">
        <f t="shared" ref="AC331:AC394" si="619">IF(AB331="","",SUM(AA331:AB331))</f>
        <v/>
      </c>
      <c r="AD331" s="15"/>
      <c r="AE331" s="204" t="str">
        <f>IF(AF331="","",COUNT($AF$3:AF331))</f>
        <v/>
      </c>
      <c r="AF331" s="206" t="str">
        <f t="shared" ref="AF331:AF394" si="620">IF(DL331="","",DL331)</f>
        <v/>
      </c>
      <c r="AG331" s="204" t="str">
        <f t="shared" ref="AG331:AG394" si="621">IF(OR(DM331="",DM331=0),"",DM331)</f>
        <v/>
      </c>
      <c r="AH331" s="204" t="str">
        <f t="shared" ref="AH331:AH394" si="622">IF(OR(DN331="",DN331=0),"",DN331)</f>
        <v/>
      </c>
      <c r="AI331" s="287"/>
      <c r="AJ331" s="15"/>
      <c r="AK331" s="138" t="str">
        <f t="shared" ref="AK331:AK394" si="623">IF(AO331="","",DATE(AT331,AU331,AV331))</f>
        <v/>
      </c>
      <c r="AL331" s="131" t="str">
        <f t="shared" ref="AL331:AL394" si="624">IF(OR(DR331="",DR331=0),"",DR331)</f>
        <v/>
      </c>
      <c r="AM331" s="131" t="str">
        <f t="shared" ref="AM331:AM394" si="625">IF(OR(DS331="",DS331=0),"",DS331)</f>
        <v/>
      </c>
      <c r="AN331" s="313" t="str">
        <f t="shared" ref="AN331:AN394" si="626">IF(OR(DQ331="",DQ331=0),"",DQ331)</f>
        <v/>
      </c>
      <c r="AO331" s="316" t="str">
        <f t="shared" ref="AO331:AO394" si="627">IF(AN331="","",SUM(AL331:AN331))</f>
        <v/>
      </c>
      <c r="AP331" s="18"/>
      <c r="AQ331" s="3" t="str">
        <f>IF(F331="","",MAX($AQ$3:AQ330)+1)</f>
        <v/>
      </c>
      <c r="AR331" s="3" t="str">
        <f>IF(OR(AQ331="",BB331=""),"",MAX($AR$3:AR330)+1)</f>
        <v/>
      </c>
      <c r="AS331" s="3" t="str">
        <f>IF(CQ331="","",RANK(CQ331,CQ$3:CQ$1048576,1)+COUNTIF($CQ$3:CQ331,CQ331)-1)</f>
        <v/>
      </c>
      <c r="AT331" s="21" t="str">
        <f>IF(C331="",IF(OR(AND($H331&lt;&gt;"",C331=""),AND($F330=$F331,$AZ331&lt;&gt;""),COUNTA($H$3:$H$1048576,#REF!,$F$3:$F$1048576)&gt;COUNTA($H$3:$H331,#REF!,$F$3:$F331),$AZ331&lt;&gt;""),INDEX(AT$3:AT$1048576,MATCH(MAX($AQ$3:$AQ330),$AQ$3:$AQ$1048576,0),0),""),C331)</f>
        <v/>
      </c>
      <c r="AU331" s="21" t="str">
        <f>IF(D331="",IF(OR(AND($H331&lt;&gt;"",D331=""),AND($F330=$F331,$AZ331&lt;&gt;""),COUNTA($H$3:$H$1048576,#REF!,$F$3:$F$1048576)&gt;COUNTA($H$3:$H331,#REF!,$F$3:$F331),$AZ331&lt;&gt;""),INDEX(AU$3:AU$1048576,MATCH(MAX($AQ$3:$AQ330),$AQ$3:$AQ$1048576,0),0),""),D331)</f>
        <v/>
      </c>
      <c r="AV331" s="21" t="str">
        <f>IF(E331="",IF(OR(AND($H331&lt;&gt;"",E331=""),AND($F330=$F331,$AZ331&lt;&gt;""),COUNTA($H$3:$H$1048576,#REF!,$F$3:$F$1048576)&gt;COUNTA($H$3:$H331,#REF!,$F$3:$F331),$AZ331&lt;&gt;""),INDEX(AV$3:AV$1048576,MATCH(MAX($AQ$3:$AQ330),$AQ$3:$AQ$1048576,0),0),""),E331)</f>
        <v/>
      </c>
      <c r="AW331" s="24" t="str">
        <f t="shared" ref="AW331:AW394" si="628">IF(AV331="","",DATE(AT331,AU331,AV331))</f>
        <v/>
      </c>
      <c r="AX331" s="13" t="str">
        <f t="shared" ref="AX331:AX394" si="629">IF(F331="","",F331)</f>
        <v/>
      </c>
      <c r="AY331" s="4" t="str">
        <f t="shared" ref="AY331:AY394" si="630">IF(N331="",IF(AT331="","",$AY$1),N331)</f>
        <v/>
      </c>
      <c r="AZ331" s="4" t="str">
        <f>IF(AX331="",IF(OR(AND(H331&lt;&gt;"",F331=""),COUNTA($H$3:$H$1048576)&gt;COUNTA($H$3:$H331)),INDEX(AX$3:AX331,MATCH(MAX($AQ$3:AQ331),AQ$3:AQ331,0),0),""),AX331)</f>
        <v/>
      </c>
      <c r="BA331" s="4" t="str">
        <f>IF(AY331="",IF(AND(H331&lt;&gt;"",F331=""),INDEX(AY$3:AY331,MATCH(MAX($AQ$3:AQ331),AQ$3:AQ331,0),0),""),AY331)</f>
        <v/>
      </c>
      <c r="BB331" s="82" t="str">
        <f>IF(BC331="","",RANK(BC331,BC$3:BC$1048576,1)+COUNTIF($BC$3:BC331,BC331)-1)</f>
        <v/>
      </c>
      <c r="BC331" s="139" t="str">
        <f t="shared" ref="BC331:BC394" si="631">IF(BG331="","",IF(COUNTIF(BG331,"*"&amp;$AT$1&amp;$AU$1&amp;$AV$1&amp;$AW$1&amp;"*"),AW331,""))</f>
        <v/>
      </c>
      <c r="BD331" s="46" t="str">
        <f t="shared" ref="BD331:BD394" si="632">IF(OR(AT$1="",AT331=""),"",AT331&amp;AT$2)</f>
        <v/>
      </c>
      <c r="BE331" s="46" t="str">
        <f t="shared" ref="BE331:BE394" si="633">IF(OR(AU$1="",AU331=""),"",AU331&amp;AU$2)</f>
        <v/>
      </c>
      <c r="BF331" s="46" t="str">
        <f t="shared" ref="BF331:BF394" si="634">IF(OR(AV$1="",AV331=""),"",AV331&amp;AV$2)</f>
        <v/>
      </c>
      <c r="BG331" s="4" t="str">
        <f t="shared" ref="BG331:BG394" si="635">IF(AZ331="","",IF(AND($AT$1="",$AU$1="",$AV$1="",$AW$1=""),AZ331,BD331&amp;BE331&amp;BF331&amp;IF($AW$1="","",IF(COUNTIF(AZ331,"*"&amp;$AW$1&amp;"*"),$AW$1,""))))</f>
        <v/>
      </c>
      <c r="BH331" s="180" t="str">
        <f t="shared" ref="BH331:BH394" si="636">IF(AX331="",IF(AND(BI330="",BI331&lt;&gt;""),BI331,""),BI331)</f>
        <v/>
      </c>
      <c r="BI331" s="16" t="str">
        <f t="shared" ref="BI331:BI394" si="637">IF(AW331="","",AW331&amp;"@"&amp;AZ331)</f>
        <v/>
      </c>
      <c r="BJ331" s="52" t="str">
        <f>IF(BI331="","",IF(W331="","",IF(AND(K331=$K$1,$K$1&lt;&gt;""),$BT$2,IFERROR(IF(INDEX(価格設定!$D$5:$D$1048576,MATCH(Q331,価格設定!$B$5:$B$1048576,0),0)=価格設定!$D$3,$BT$2,$BS$2),$BS$2))))</f>
        <v/>
      </c>
      <c r="BK331" s="16" t="str">
        <f>IF(BI331="","",IF(COUNTIF($BI$3:BI331,BI331)=1,1,IF(AND(BI330=BI331,BH331=""),BK330,COUNTIF($BH$3:BH331,BH331))))</f>
        <v/>
      </c>
      <c r="BL331" s="52" t="str">
        <f t="shared" ref="BL331:BL394" si="638">IF(W331="","",W331)</f>
        <v/>
      </c>
      <c r="BM331" s="52" t="str">
        <f t="shared" ref="BM331:BM394" si="639">IF(OR(BI331="",BJ331=""),"",BI331&amp;"@"&amp;BJ331&amp;"@"&amp;BK331)</f>
        <v/>
      </c>
      <c r="BN331" s="119" t="str">
        <f t="shared" ref="BN331:BN394" si="640">IF(BI331="","",BI331&amp;"@"&amp;BY331&amp;"@"&amp;BK331)</f>
        <v/>
      </c>
      <c r="BO331" s="119" t="str">
        <f t="shared" ref="BO331:BO394" si="641">IF(BI331="","",BI331&amp;"@"&amp;BK331)</f>
        <v/>
      </c>
      <c r="BP331" s="17" t="str">
        <f t="shared" ref="BP331:BP394" si="642">IF($AZ331="","",U331)</f>
        <v/>
      </c>
      <c r="BQ331" s="17" t="str">
        <f t="shared" ref="BQ331:BQ394" si="643">IF($AZ331="","",X331)</f>
        <v/>
      </c>
      <c r="BR331" s="17" t="str">
        <f>IF(OR(BP331="",COUNTIF($BO$3:BO331,BO331)&lt;&gt;1),"",SUMIF(BO$3:BO$1048576,BO331,BP$3:BP$1048576))</f>
        <v/>
      </c>
      <c r="BS331" s="17" t="str">
        <f t="shared" ref="BS331:BS394" si="644">IF($BR331="","",SUMIF($BM$3:$BM$1048576,$BI331&amp;"@"&amp;BS$2&amp;"@"&amp;BK331,$BQ$3:$BQ$1048576))</f>
        <v/>
      </c>
      <c r="BT331" s="17" t="str">
        <f t="shared" ref="BT331:BT394" si="645">IF($BR331="","",SUMIF($BM$3:$BM$1048576,$BI331&amp;"@"&amp;BT$2&amp;"@"&amp;BK331,$BQ$3:$BQ$1048576))</f>
        <v/>
      </c>
      <c r="BU331" s="17" t="str">
        <f t="shared" ref="BU331:BU394" si="646">IF($BR331="","",SUM(BS331:BT331))</f>
        <v/>
      </c>
      <c r="BV331" s="24" t="str">
        <f t="shared" ref="BV331:BV394" si="647">IF(AW331="","",AW331)</f>
        <v/>
      </c>
      <c r="BW331" s="24" t="str">
        <f t="shared" ref="BW331:BW394" si="648">IF(AZ331="","",AZ331)</f>
        <v/>
      </c>
      <c r="BX331" s="24" t="str">
        <f t="shared" ref="BX331:BX394" si="649">IF(H331="","",Q331)</f>
        <v/>
      </c>
      <c r="BY331" s="26" t="str">
        <f t="shared" ref="BY331:BY394" si="650">IF(R331="","",R331)</f>
        <v/>
      </c>
      <c r="BZ331" s="26" t="str">
        <f t="shared" ref="BZ331:BZ394" si="651">IF(I331="","",I331)</f>
        <v/>
      </c>
      <c r="CA331" s="26" t="str">
        <f t="shared" ref="CA331:CA394" si="652">IF(T331="","",T331)</f>
        <v/>
      </c>
      <c r="CB331" s="66" t="str">
        <f t="shared" ref="CB331:CB394" si="653">IF(W331="","",W331)</f>
        <v/>
      </c>
      <c r="CC331" s="65" t="str">
        <f t="shared" ref="CC331:CC394" si="654">IF(X331="","",X331)</f>
        <v/>
      </c>
      <c r="CD331" s="26" t="str">
        <f t="shared" ref="CD331:CD394" si="655">IF(U331="","",U331)</f>
        <v/>
      </c>
      <c r="CE331" s="26" t="str">
        <f t="shared" ref="CE331:CE394" si="656">IF(V331="","",V331)</f>
        <v/>
      </c>
      <c r="CF331" s="193" t="str">
        <f t="shared" ref="CF331:CF394" si="657">IF(L331="","",L331)</f>
        <v/>
      </c>
      <c r="CG331" s="193" t="str">
        <f t="shared" ref="CG331:CG394" si="658">IF(M331="","",M331)</f>
        <v/>
      </c>
      <c r="CH331" s="26" t="str">
        <f t="shared" ref="CH331:CH394" si="659">IF(BA331="","",BA331)</f>
        <v/>
      </c>
      <c r="CI331" s="26" t="str">
        <f t="shared" ref="CI331:CI394" si="660">IF(O331="","",O331)</f>
        <v/>
      </c>
      <c r="CJ331" s="65" t="str">
        <f t="shared" ref="CJ331:CJ394" si="661">IF(Y331="","",Y331)</f>
        <v/>
      </c>
      <c r="CK331" s="65" t="str">
        <f t="shared" ref="CK331:CK394" si="662">IF(Z331="","",Z331)</f>
        <v/>
      </c>
      <c r="CL331" s="64" t="str">
        <f t="shared" ref="CL331:CL394" si="663">IF(AA331="","",AA331)</f>
        <v/>
      </c>
      <c r="CM331" s="64" t="str">
        <f t="shared" ref="CM331:CM394" si="664">IF(AB331="","",AB331)</f>
        <v/>
      </c>
      <c r="CN331" s="65" t="str">
        <f t="shared" ref="CN331:CN394" si="665">IF(AC331="","",AC331)</f>
        <v/>
      </c>
      <c r="CP331" s="63" t="str">
        <f>IF(BH331="","",MAX($CP$3:CP330)+1)</f>
        <v/>
      </c>
      <c r="CQ331" s="24" t="str">
        <f t="shared" ref="CQ331:CQ394" si="666">IF(CP331="","",AW331)</f>
        <v/>
      </c>
      <c r="CR331" s="24" t="str">
        <f t="shared" ref="CR331:CR394" si="667">IF(L331="","",L331)</f>
        <v/>
      </c>
      <c r="CS331" s="24" t="str">
        <f t="shared" ref="CS331:CS394" si="668">IF(M331="","",M331)</f>
        <v/>
      </c>
      <c r="CT331" s="58" t="str">
        <f>IF(BO331="","",COUNTIF($BO$3:BO331,BO331)&amp;"@"&amp;BO331)</f>
        <v/>
      </c>
      <c r="CU331" s="16" t="str">
        <f t="shared" si="606"/>
        <v/>
      </c>
      <c r="CV331" s="63" t="str">
        <f t="shared" ref="CV331:CV394" si="669">IF(BZ331="","",BZ331)</f>
        <v/>
      </c>
      <c r="CW331" s="16" t="str">
        <f t="shared" ref="CW331:CW394" si="670">IF(OR(T331="",0&gt;T331),"",T331)</f>
        <v/>
      </c>
      <c r="CX331" s="16" t="str">
        <f t="shared" ref="CX331:CX394" si="671">IF(U331="","",U331)</f>
        <v/>
      </c>
      <c r="CY331" s="16" t="str">
        <f t="shared" ref="CY331:CY394" si="672">IF(O331="","",O331)</f>
        <v/>
      </c>
      <c r="CZ331" s="85" t="str">
        <f t="shared" ref="CZ331:CZ394" si="673">IF($CP331="","",CN331)</f>
        <v/>
      </c>
      <c r="DA331" s="16" t="str">
        <f t="shared" ref="DA331:DA394" si="674">IF(OR($CP331="",COUNTIF(CY331,"*"&amp;$O$1&amp;"*")),"",CK331)</f>
        <v/>
      </c>
      <c r="DB331" s="16" t="str">
        <f t="shared" ref="DB331:DB394" si="675">IF(OR($CP331="",COUNTIF(CY331,"*"&amp;$O$1&amp;"*")),"",CJ331)</f>
        <v/>
      </c>
      <c r="DC331" s="28" t="str">
        <f>IF(CP331="","",$DC$1&amp;(INDEX(価格設定!D$1:XFD$3,ROW(価格設定!$D$3),MATCH($AW331,価格設定!D$1:XFD$1,1))*100)&amp;"%")</f>
        <v/>
      </c>
      <c r="DD331" s="28" t="str">
        <f>IF(CP331="","",$DD$1&amp;(INDEX(価格設定!D$1:XFD$3,ROW(価格設定!$D$2),MATCH($AW331,価格設定!D$1:XFD$1,1))*100)&amp;"%")</f>
        <v/>
      </c>
      <c r="DE331" s="29" t="str">
        <f t="shared" ref="DE331:DE394" si="676">IF(P331="","",P331)</f>
        <v/>
      </c>
      <c r="DG331" s="58" t="str">
        <f t="shared" ref="DG331:DG394" si="677">IF(AW331="","",AW331)</f>
        <v/>
      </c>
      <c r="DH331" s="58" t="str">
        <f t="shared" ref="DH331:DH394" si="678">IF(BA331="","",BA331)</f>
        <v/>
      </c>
      <c r="DI331" s="58" t="str">
        <f t="shared" ref="DI331:DI394" si="679">IF(DG331="","",DG331&amp;DH331)</f>
        <v/>
      </c>
      <c r="DJ331" s="85" t="str">
        <f t="shared" ref="DJ331:DJ394" si="680">IF(CN331="","",CN331)</f>
        <v/>
      </c>
      <c r="DL331" s="58" t="str">
        <f>IF(COUNTIF(DG$3:DG$1048576,DG331)=COUNTIF($DG$3:$DG331,DG331),DG331,"")</f>
        <v/>
      </c>
      <c r="DM331" s="85" t="str">
        <f t="shared" ref="DM331:DM394" si="681">IF(DL331="","",SUMIF(DI$3:DI$1048576,DL331&amp;$DM$2,DJ$3:DJ$1048576))</f>
        <v/>
      </c>
      <c r="DN331" s="85" t="str">
        <f t="shared" si="607"/>
        <v/>
      </c>
      <c r="DO331" s="85" t="str">
        <f t="shared" si="607"/>
        <v/>
      </c>
      <c r="DP331" s="303"/>
      <c r="DQ331" s="17" t="str">
        <f t="shared" si="608"/>
        <v/>
      </c>
      <c r="DR331" s="17" t="str">
        <f t="shared" si="609"/>
        <v/>
      </c>
      <c r="DS331" s="17" t="str">
        <f t="shared" si="610"/>
        <v/>
      </c>
      <c r="DU331" s="16" t="str">
        <f t="shared" ref="DU331:DU394" si="682">IF(B331="","",B331)</f>
        <v/>
      </c>
      <c r="DV331" s="16" t="str">
        <f>IF(DU331="","",COUNT($DU$3:DU331))</f>
        <v/>
      </c>
      <c r="DW331" s="16" t="str">
        <f t="shared" ref="DW331:DW394" si="683">IF($DV$2=0,IF(DU331="","",DU331),IF(DV331="","",DV331))</f>
        <v/>
      </c>
      <c r="DX331" s="16" t="str">
        <f t="shared" ref="DX331:DX394" si="684">IF(B331="","",BO331)</f>
        <v/>
      </c>
      <c r="DY331" s="16" t="str">
        <f>IF(DZ331="","",COUNTIF(DZ$3:DZ331,DZ331))</f>
        <v/>
      </c>
      <c r="DZ331" s="16" t="str">
        <f t="shared" ref="DZ331:DZ394" si="685">IFERROR(IF(BO331=INDEX(BO$3:BO$1048576,MATCH($DW$2,DW$3:DW$1048576,0),0),INDEX(BO$3:BO$1048576,MATCH($DW$2,DW$3:DW$1048576,0),0),""),"")</f>
        <v/>
      </c>
      <c r="EA331" s="16" t="str">
        <f t="shared" ref="EA331:EA394" si="686">IF(OR(DZ331="",DU331=0,AZ331="なし"),"",AZ331&amp;IF(G331="",$EA$1,"　"&amp;G331))</f>
        <v/>
      </c>
      <c r="EB331" s="16" t="str">
        <f t="shared" ref="EB331:EB394" si="687">IF(DZ331="","",CU331)</f>
        <v/>
      </c>
      <c r="EC331" s="16" t="str">
        <f t="shared" ref="EC331:EC394" si="688">IF($DZ331="","",CV331)</f>
        <v/>
      </c>
      <c r="ED331" s="16" t="str">
        <f t="shared" ref="ED331:ED394" si="689">IF($DZ331="","",CW331)</f>
        <v/>
      </c>
      <c r="EE331" s="16" t="str">
        <f t="shared" ref="EE331:EE394" si="690">IF($DZ331="","",CX331)</f>
        <v/>
      </c>
      <c r="EF331" s="16" t="str">
        <f t="shared" ref="EF331:EF394" si="691">IF($DZ331="","",CY331)</f>
        <v/>
      </c>
      <c r="EG331" s="16" t="str">
        <f t="shared" ref="EG331:EG394" si="692">IF($DZ331="","",CZ331)</f>
        <v/>
      </c>
      <c r="EH331" s="16" t="str">
        <f t="shared" ref="EH331:EH394" si="693">IF($DZ331="","",DA331)</f>
        <v/>
      </c>
      <c r="EI331" s="16" t="str">
        <f t="shared" ref="EI331:EI394" si="694">IF($DZ331="","",DB331)</f>
        <v/>
      </c>
      <c r="EJ331" s="16" t="str">
        <f t="shared" ref="EJ331:EJ394" si="695">IF($DZ331="","",DC331)</f>
        <v/>
      </c>
      <c r="EK331" s="16" t="str">
        <f t="shared" ref="EK331:EK394" si="696">IF($DZ331="","",DD331)</f>
        <v/>
      </c>
      <c r="EL331" s="58" t="str">
        <f t="shared" ref="EL331:EL394" si="697">IF(OR($DY331="",CQ331=""),"",CQ331)</f>
        <v/>
      </c>
      <c r="EM331" s="58" t="str">
        <f>IF(OR($DZ331="",CR331=""),IF($EL331="","",$EL331),IF(OR(CR331="なし",CR331=0),領収書!$H$1,CR331))</f>
        <v/>
      </c>
      <c r="EN331" s="58" t="str">
        <f>IF(OR($DZ331="",CS331=""),IF($EL331="","",$EL331),IF(OR(CS331="なし",CS331=0),入力!$EN$1,CS331))</f>
        <v/>
      </c>
      <c r="EO331" s="63" t="str">
        <f t="shared" ref="EO331:EO394" si="698">IF(OR(DX331="",DE331=""),"",DE331)</f>
        <v/>
      </c>
      <c r="EP331" s="63" t="str">
        <f t="shared" ref="EP331:EP394" si="699">IF(COUNTIF(DX$3:DX$1048576,BO331),BO331,"")</f>
        <v/>
      </c>
      <c r="ER331" s="16" t="str">
        <f>IF(AND(COUNTIF($ET$3:ET331,ET331)=1,ET331&lt;&gt;""),MAX($ER$3:ER330)+1,"")</f>
        <v/>
      </c>
      <c r="ES331" s="16" t="str">
        <f>IF(価格設定!B333="","",価格設定!B333)</f>
        <v/>
      </c>
      <c r="ET331" s="16" t="str">
        <f>IF(価格設定!C333="","",価格設定!C333)</f>
        <v/>
      </c>
      <c r="EV331" s="16" t="str">
        <f t="shared" si="611"/>
        <v/>
      </c>
      <c r="EW331" s="16" t="str">
        <f t="shared" ref="EW331:EW394" si="700">IFERROR(IF(EV331="","",INDEX(ET$3:ET$1048576,MATCH(EV331,ER$3:ER$1048576,0),0)),"")</f>
        <v/>
      </c>
    </row>
    <row r="332" spans="1:153" ht="30" customHeight="1" x14ac:dyDescent="0.2">
      <c r="A332" s="225"/>
      <c r="B332" s="212"/>
      <c r="C332" s="221"/>
      <c r="D332" s="164"/>
      <c r="E332" s="165"/>
      <c r="F332" s="166"/>
      <c r="G332" s="167"/>
      <c r="H332" s="179"/>
      <c r="I332" s="306"/>
      <c r="J332" s="169"/>
      <c r="K332" s="179"/>
      <c r="L332" s="186"/>
      <c r="M332" s="186"/>
      <c r="N332" s="168"/>
      <c r="O332" s="170"/>
      <c r="P332" s="212"/>
      <c r="Q332" s="179" t="str">
        <f>IFERROR(IF(H332="","",IFERROR(INDEX(価格設定!$B$5:$B$1048576,MATCH(H332,価格設定!$B$5:$B$1048576,0),0),INDEX(価格設定!$B$5:$B$1048576,MATCH("*"&amp;H332&amp;"*",価格設定!$B$5:$B$1048576,0),0))),H332)</f>
        <v/>
      </c>
      <c r="R332" s="250" t="str">
        <f>IFERROR(IF(Q332="",IF(K332="","",K332),IF(K332="",IF(INDEX(価格設定!$C$5:$C$1048576,MATCH(Q332,価格設定!$B$5:$B$1048576,0),0)=0,"",INDEX(価格設定!$C$5:$C$1048576,MATCH(Q332,価格設定!$B$5:$B$1048576,0),0)),IF(K332="なし","",K332))),"")</f>
        <v/>
      </c>
      <c r="S332" s="308" t="str">
        <f t="shared" si="612"/>
        <v/>
      </c>
      <c r="T332" s="126" t="str">
        <f>IFERROR(IF(J332="",IF(INDEX(価格設定!$E$5:$R$1048576,MATCH($Q332,価格設定!B$5:B$1048576,0),MATCH($AW332,価格設定!E$1:X$1,1))=0,"",INDEX(価格設定!$E$5:$R$1048576,MATCH($Q332,価格設定!B$5:B$1048576,0),MATCH($AW332,価格設定!E$1:X$1,1))),J332),"")</f>
        <v/>
      </c>
      <c r="U332" s="126" t="str">
        <f t="shared" si="613"/>
        <v/>
      </c>
      <c r="V332" s="132" t="str">
        <f t="shared" si="614"/>
        <v/>
      </c>
      <c r="W332" s="127" t="str">
        <f>IFERROR(IF(OR(T332="",T332&lt;0),"",IFERROR(INDEX(価格設定!E$2:X$3,IF(AND(K332=$K$1,$K$1&lt;&gt;""),ROW(価格設定!$D$3)-1,MATCH(INDEX(価格設定!$D$5:$D$1048576,MATCH(Q332,価格設定!$B$5:$B$1048576,0),0),価格設定!$D$2:$D$3,0)),MATCH($AW332,価格設定!E$1:X$1,1)),INDEX(価格設定!E$2:X$2,0,MATCH($AW332,価格設定!E$1:X$1,1)))),"")</f>
        <v/>
      </c>
      <c r="X332" s="126" t="str">
        <f t="shared" si="605"/>
        <v/>
      </c>
      <c r="Y332" s="128" t="str">
        <f t="shared" si="615"/>
        <v/>
      </c>
      <c r="Z332" s="126" t="str">
        <f t="shared" si="616"/>
        <v/>
      </c>
      <c r="AA332" s="129" t="str">
        <f t="shared" si="617"/>
        <v/>
      </c>
      <c r="AB332" s="126" t="str">
        <f t="shared" si="618"/>
        <v/>
      </c>
      <c r="AC332" s="280" t="str">
        <f t="shared" si="619"/>
        <v/>
      </c>
      <c r="AD332" s="15"/>
      <c r="AE332" s="204" t="str">
        <f>IF(AF332="","",COUNT($AF$3:AF332))</f>
        <v/>
      </c>
      <c r="AF332" s="206" t="str">
        <f t="shared" si="620"/>
        <v/>
      </c>
      <c r="AG332" s="204" t="str">
        <f t="shared" si="621"/>
        <v/>
      </c>
      <c r="AH332" s="204" t="str">
        <f t="shared" si="622"/>
        <v/>
      </c>
      <c r="AI332" s="287"/>
      <c r="AJ332" s="15"/>
      <c r="AK332" s="138" t="str">
        <f t="shared" si="623"/>
        <v/>
      </c>
      <c r="AL332" s="131" t="str">
        <f t="shared" si="624"/>
        <v/>
      </c>
      <c r="AM332" s="131" t="str">
        <f t="shared" si="625"/>
        <v/>
      </c>
      <c r="AN332" s="313" t="str">
        <f t="shared" si="626"/>
        <v/>
      </c>
      <c r="AO332" s="316" t="str">
        <f t="shared" si="627"/>
        <v/>
      </c>
      <c r="AP332" s="18"/>
      <c r="AQ332" s="3" t="str">
        <f>IF(F332="","",MAX($AQ$3:AQ331)+1)</f>
        <v/>
      </c>
      <c r="AR332" s="3" t="str">
        <f>IF(OR(AQ332="",BB332=""),"",MAX($AR$3:AR331)+1)</f>
        <v/>
      </c>
      <c r="AS332" s="3" t="str">
        <f>IF(CQ332="","",RANK(CQ332,CQ$3:CQ$1048576,1)+COUNTIF($CQ$3:CQ332,CQ332)-1)</f>
        <v/>
      </c>
      <c r="AT332" s="21" t="str">
        <f>IF(C332="",IF(OR(AND($H332&lt;&gt;"",C332=""),AND($F331=$F332,$AZ332&lt;&gt;""),COUNTA($H$3:$H$1048576,#REF!,$F$3:$F$1048576)&gt;COUNTA($H$3:$H332,#REF!,$F$3:$F332),$AZ332&lt;&gt;""),INDEX(AT$3:AT$1048576,MATCH(MAX($AQ$3:$AQ331),$AQ$3:$AQ$1048576,0),0),""),C332)</f>
        <v/>
      </c>
      <c r="AU332" s="21" t="str">
        <f>IF(D332="",IF(OR(AND($H332&lt;&gt;"",D332=""),AND($F331=$F332,$AZ332&lt;&gt;""),COUNTA($H$3:$H$1048576,#REF!,$F$3:$F$1048576)&gt;COUNTA($H$3:$H332,#REF!,$F$3:$F332),$AZ332&lt;&gt;""),INDEX(AU$3:AU$1048576,MATCH(MAX($AQ$3:$AQ331),$AQ$3:$AQ$1048576,0),0),""),D332)</f>
        <v/>
      </c>
      <c r="AV332" s="21" t="str">
        <f>IF(E332="",IF(OR(AND($H332&lt;&gt;"",E332=""),AND($F331=$F332,$AZ332&lt;&gt;""),COUNTA($H$3:$H$1048576,#REF!,$F$3:$F$1048576)&gt;COUNTA($H$3:$H332,#REF!,$F$3:$F332),$AZ332&lt;&gt;""),INDEX(AV$3:AV$1048576,MATCH(MAX($AQ$3:$AQ331),$AQ$3:$AQ$1048576,0),0),""),E332)</f>
        <v/>
      </c>
      <c r="AW332" s="24" t="str">
        <f t="shared" si="628"/>
        <v/>
      </c>
      <c r="AX332" s="13" t="str">
        <f t="shared" si="629"/>
        <v/>
      </c>
      <c r="AY332" s="4" t="str">
        <f t="shared" si="630"/>
        <v/>
      </c>
      <c r="AZ332" s="4" t="str">
        <f>IF(AX332="",IF(OR(AND(H332&lt;&gt;"",F332=""),COUNTA($H$3:$H$1048576)&gt;COUNTA($H$3:$H332)),INDEX(AX$3:AX332,MATCH(MAX($AQ$3:AQ332),AQ$3:AQ332,0),0),""),AX332)</f>
        <v/>
      </c>
      <c r="BA332" s="4" t="str">
        <f>IF(AY332="",IF(AND(H332&lt;&gt;"",F332=""),INDEX(AY$3:AY332,MATCH(MAX($AQ$3:AQ332),AQ$3:AQ332,0),0),""),AY332)</f>
        <v/>
      </c>
      <c r="BB332" s="82" t="str">
        <f>IF(BC332="","",RANK(BC332,BC$3:BC$1048576,1)+COUNTIF($BC$3:BC332,BC332)-1)</f>
        <v/>
      </c>
      <c r="BC332" s="139" t="str">
        <f t="shared" si="631"/>
        <v/>
      </c>
      <c r="BD332" s="46" t="str">
        <f t="shared" si="632"/>
        <v/>
      </c>
      <c r="BE332" s="46" t="str">
        <f t="shared" si="633"/>
        <v/>
      </c>
      <c r="BF332" s="46" t="str">
        <f t="shared" si="634"/>
        <v/>
      </c>
      <c r="BG332" s="4" t="str">
        <f t="shared" si="635"/>
        <v/>
      </c>
      <c r="BH332" s="180" t="str">
        <f t="shared" si="636"/>
        <v/>
      </c>
      <c r="BI332" s="16" t="str">
        <f t="shared" si="637"/>
        <v/>
      </c>
      <c r="BJ332" s="52" t="str">
        <f>IF(BI332="","",IF(W332="","",IF(AND(K332=$K$1,$K$1&lt;&gt;""),$BT$2,IFERROR(IF(INDEX(価格設定!$D$5:$D$1048576,MATCH(Q332,価格設定!$B$5:$B$1048576,0),0)=価格設定!$D$3,$BT$2,$BS$2),$BS$2))))</f>
        <v/>
      </c>
      <c r="BK332" s="16" t="str">
        <f>IF(BI332="","",IF(COUNTIF($BI$3:BI332,BI332)=1,1,IF(AND(BI331=BI332,BH332=""),BK331,COUNTIF($BH$3:BH332,BH332))))</f>
        <v/>
      </c>
      <c r="BL332" s="52" t="str">
        <f t="shared" si="638"/>
        <v/>
      </c>
      <c r="BM332" s="52" t="str">
        <f t="shared" si="639"/>
        <v/>
      </c>
      <c r="BN332" s="119" t="str">
        <f t="shared" si="640"/>
        <v/>
      </c>
      <c r="BO332" s="119" t="str">
        <f t="shared" si="641"/>
        <v/>
      </c>
      <c r="BP332" s="17" t="str">
        <f t="shared" si="642"/>
        <v/>
      </c>
      <c r="BQ332" s="17" t="str">
        <f t="shared" si="643"/>
        <v/>
      </c>
      <c r="BR332" s="17" t="str">
        <f>IF(OR(BP332="",COUNTIF($BO$3:BO332,BO332)&lt;&gt;1),"",SUMIF(BO$3:BO$1048576,BO332,BP$3:BP$1048576))</f>
        <v/>
      </c>
      <c r="BS332" s="17" t="str">
        <f t="shared" si="644"/>
        <v/>
      </c>
      <c r="BT332" s="17" t="str">
        <f t="shared" si="645"/>
        <v/>
      </c>
      <c r="BU332" s="17" t="str">
        <f t="shared" si="646"/>
        <v/>
      </c>
      <c r="BV332" s="24" t="str">
        <f t="shared" si="647"/>
        <v/>
      </c>
      <c r="BW332" s="24" t="str">
        <f t="shared" si="648"/>
        <v/>
      </c>
      <c r="BX332" s="24" t="str">
        <f t="shared" si="649"/>
        <v/>
      </c>
      <c r="BY332" s="26" t="str">
        <f t="shared" si="650"/>
        <v/>
      </c>
      <c r="BZ332" s="26" t="str">
        <f t="shared" si="651"/>
        <v/>
      </c>
      <c r="CA332" s="26" t="str">
        <f t="shared" si="652"/>
        <v/>
      </c>
      <c r="CB332" s="66" t="str">
        <f t="shared" si="653"/>
        <v/>
      </c>
      <c r="CC332" s="65" t="str">
        <f t="shared" si="654"/>
        <v/>
      </c>
      <c r="CD332" s="26" t="str">
        <f t="shared" si="655"/>
        <v/>
      </c>
      <c r="CE332" s="26" t="str">
        <f t="shared" si="656"/>
        <v/>
      </c>
      <c r="CF332" s="193" t="str">
        <f t="shared" si="657"/>
        <v/>
      </c>
      <c r="CG332" s="193" t="str">
        <f t="shared" si="658"/>
        <v/>
      </c>
      <c r="CH332" s="26" t="str">
        <f t="shared" si="659"/>
        <v/>
      </c>
      <c r="CI332" s="26" t="str">
        <f t="shared" si="660"/>
        <v/>
      </c>
      <c r="CJ332" s="65" t="str">
        <f t="shared" si="661"/>
        <v/>
      </c>
      <c r="CK332" s="65" t="str">
        <f t="shared" si="662"/>
        <v/>
      </c>
      <c r="CL332" s="64" t="str">
        <f t="shared" si="663"/>
        <v/>
      </c>
      <c r="CM332" s="64" t="str">
        <f t="shared" si="664"/>
        <v/>
      </c>
      <c r="CN332" s="65" t="str">
        <f t="shared" si="665"/>
        <v/>
      </c>
      <c r="CP332" s="63" t="str">
        <f>IF(BH332="","",MAX($CP$3:CP331)+1)</f>
        <v/>
      </c>
      <c r="CQ332" s="24" t="str">
        <f t="shared" si="666"/>
        <v/>
      </c>
      <c r="CR332" s="24" t="str">
        <f t="shared" si="667"/>
        <v/>
      </c>
      <c r="CS332" s="24" t="str">
        <f t="shared" si="668"/>
        <v/>
      </c>
      <c r="CT332" s="58" t="str">
        <f>IF(BO332="","",COUNTIF($BO$3:BO332,BO332)&amp;"@"&amp;BO332)</f>
        <v/>
      </c>
      <c r="CU332" s="16" t="str">
        <f t="shared" si="606"/>
        <v/>
      </c>
      <c r="CV332" s="63" t="str">
        <f t="shared" si="669"/>
        <v/>
      </c>
      <c r="CW332" s="16" t="str">
        <f t="shared" si="670"/>
        <v/>
      </c>
      <c r="CX332" s="16" t="str">
        <f t="shared" si="671"/>
        <v/>
      </c>
      <c r="CY332" s="16" t="str">
        <f t="shared" si="672"/>
        <v/>
      </c>
      <c r="CZ332" s="85" t="str">
        <f t="shared" si="673"/>
        <v/>
      </c>
      <c r="DA332" s="16" t="str">
        <f t="shared" si="674"/>
        <v/>
      </c>
      <c r="DB332" s="16" t="str">
        <f t="shared" si="675"/>
        <v/>
      </c>
      <c r="DC332" s="28" t="str">
        <f>IF(CP332="","",$DC$1&amp;(INDEX(価格設定!D$1:XFD$3,ROW(価格設定!$D$3),MATCH($AW332,価格設定!D$1:XFD$1,1))*100)&amp;"%")</f>
        <v/>
      </c>
      <c r="DD332" s="28" t="str">
        <f>IF(CP332="","",$DD$1&amp;(INDEX(価格設定!D$1:XFD$3,ROW(価格設定!$D$2),MATCH($AW332,価格設定!D$1:XFD$1,1))*100)&amp;"%")</f>
        <v/>
      </c>
      <c r="DE332" s="29" t="str">
        <f t="shared" si="676"/>
        <v/>
      </c>
      <c r="DG332" s="58" t="str">
        <f t="shared" si="677"/>
        <v/>
      </c>
      <c r="DH332" s="58" t="str">
        <f t="shared" si="678"/>
        <v/>
      </c>
      <c r="DI332" s="58" t="str">
        <f t="shared" si="679"/>
        <v/>
      </c>
      <c r="DJ332" s="85" t="str">
        <f t="shared" si="680"/>
        <v/>
      </c>
      <c r="DL332" s="58" t="str">
        <f>IF(COUNTIF(DG$3:DG$1048576,DG332)=COUNTIF($DG$3:$DG332,DG332),DG332,"")</f>
        <v/>
      </c>
      <c r="DM332" s="85" t="str">
        <f t="shared" si="681"/>
        <v/>
      </c>
      <c r="DN332" s="85" t="str">
        <f t="shared" si="607"/>
        <v/>
      </c>
      <c r="DO332" s="85" t="str">
        <f t="shared" si="607"/>
        <v/>
      </c>
      <c r="DP332" s="303"/>
      <c r="DQ332" s="17" t="str">
        <f t="shared" si="608"/>
        <v/>
      </c>
      <c r="DR332" s="17" t="str">
        <f t="shared" si="609"/>
        <v/>
      </c>
      <c r="DS332" s="17" t="str">
        <f t="shared" si="610"/>
        <v/>
      </c>
      <c r="DU332" s="16" t="str">
        <f t="shared" si="682"/>
        <v/>
      </c>
      <c r="DV332" s="16" t="str">
        <f>IF(DU332="","",COUNT($DU$3:DU332))</f>
        <v/>
      </c>
      <c r="DW332" s="16" t="str">
        <f t="shared" si="683"/>
        <v/>
      </c>
      <c r="DX332" s="16" t="str">
        <f t="shared" si="684"/>
        <v/>
      </c>
      <c r="DY332" s="16" t="str">
        <f>IF(DZ332="","",COUNTIF(DZ$3:DZ332,DZ332))</f>
        <v/>
      </c>
      <c r="DZ332" s="16" t="str">
        <f t="shared" si="685"/>
        <v/>
      </c>
      <c r="EA332" s="16" t="str">
        <f t="shared" si="686"/>
        <v/>
      </c>
      <c r="EB332" s="16" t="str">
        <f t="shared" si="687"/>
        <v/>
      </c>
      <c r="EC332" s="16" t="str">
        <f t="shared" si="688"/>
        <v/>
      </c>
      <c r="ED332" s="16" t="str">
        <f t="shared" si="689"/>
        <v/>
      </c>
      <c r="EE332" s="16" t="str">
        <f t="shared" si="690"/>
        <v/>
      </c>
      <c r="EF332" s="16" t="str">
        <f t="shared" si="691"/>
        <v/>
      </c>
      <c r="EG332" s="16" t="str">
        <f t="shared" si="692"/>
        <v/>
      </c>
      <c r="EH332" s="16" t="str">
        <f t="shared" si="693"/>
        <v/>
      </c>
      <c r="EI332" s="16" t="str">
        <f t="shared" si="694"/>
        <v/>
      </c>
      <c r="EJ332" s="16" t="str">
        <f t="shared" si="695"/>
        <v/>
      </c>
      <c r="EK332" s="16" t="str">
        <f t="shared" si="696"/>
        <v/>
      </c>
      <c r="EL332" s="58" t="str">
        <f t="shared" si="697"/>
        <v/>
      </c>
      <c r="EM332" s="58" t="str">
        <f>IF(OR($DZ332="",CR332=""),IF($EL332="","",$EL332),IF(OR(CR332="なし",CR332=0),領収書!$H$1,CR332))</f>
        <v/>
      </c>
      <c r="EN332" s="58" t="str">
        <f>IF(OR($DZ332="",CS332=""),IF($EL332="","",$EL332),IF(OR(CS332="なし",CS332=0),入力!$EN$1,CS332))</f>
        <v/>
      </c>
      <c r="EO332" s="63" t="str">
        <f t="shared" si="698"/>
        <v/>
      </c>
      <c r="EP332" s="63" t="str">
        <f t="shared" si="699"/>
        <v/>
      </c>
      <c r="ER332" s="16" t="str">
        <f>IF(AND(COUNTIF($ET$3:ET332,ET332)=1,ET332&lt;&gt;""),MAX($ER$3:ER331)+1,"")</f>
        <v/>
      </c>
      <c r="ES332" s="16" t="str">
        <f>IF(価格設定!B334="","",価格設定!B334)</f>
        <v/>
      </c>
      <c r="ET332" s="16" t="str">
        <f>IF(価格設定!C334="","",価格設定!C334)</f>
        <v/>
      </c>
      <c r="EV332" s="16" t="str">
        <f t="shared" si="611"/>
        <v/>
      </c>
      <c r="EW332" s="16" t="str">
        <f t="shared" si="700"/>
        <v/>
      </c>
    </row>
    <row r="333" spans="1:153" ht="30" customHeight="1" x14ac:dyDescent="0.2">
      <c r="A333" s="225"/>
      <c r="B333" s="212"/>
      <c r="C333" s="221"/>
      <c r="D333" s="164"/>
      <c r="E333" s="165"/>
      <c r="F333" s="166"/>
      <c r="G333" s="167"/>
      <c r="H333" s="179"/>
      <c r="I333" s="306"/>
      <c r="J333" s="169"/>
      <c r="K333" s="179"/>
      <c r="L333" s="186"/>
      <c r="M333" s="186"/>
      <c r="N333" s="168"/>
      <c r="O333" s="170"/>
      <c r="P333" s="212"/>
      <c r="Q333" s="179" t="str">
        <f>IFERROR(IF(H333="","",IFERROR(INDEX(価格設定!$B$5:$B$1048576,MATCH(H333,価格設定!$B$5:$B$1048576,0),0),INDEX(価格設定!$B$5:$B$1048576,MATCH("*"&amp;H333&amp;"*",価格設定!$B$5:$B$1048576,0),0))),H333)</f>
        <v/>
      </c>
      <c r="R333" s="250" t="str">
        <f>IFERROR(IF(Q333="",IF(K333="","",K333),IF(K333="",IF(INDEX(価格設定!$C$5:$C$1048576,MATCH(Q333,価格設定!$B$5:$B$1048576,0),0)=0,"",INDEX(価格設定!$C$5:$C$1048576,MATCH(Q333,価格設定!$B$5:$B$1048576,0),0)),IF(K333="なし","",K333))),"")</f>
        <v/>
      </c>
      <c r="S333" s="308" t="str">
        <f t="shared" si="612"/>
        <v/>
      </c>
      <c r="T333" s="126" t="str">
        <f>IFERROR(IF(J333="",IF(INDEX(価格設定!$E$5:$R$1048576,MATCH($Q333,価格設定!B$5:B$1048576,0),MATCH($AW333,価格設定!E$1:X$1,1))=0,"",INDEX(価格設定!$E$5:$R$1048576,MATCH($Q333,価格設定!B$5:B$1048576,0),MATCH($AW333,価格設定!E$1:X$1,1))),J333),"")</f>
        <v/>
      </c>
      <c r="U333" s="126" t="str">
        <f t="shared" si="613"/>
        <v/>
      </c>
      <c r="V333" s="132" t="str">
        <f t="shared" si="614"/>
        <v/>
      </c>
      <c r="W333" s="127" t="str">
        <f>IFERROR(IF(OR(T333="",T333&lt;0),"",IFERROR(INDEX(価格設定!E$2:X$3,IF(AND(K333=$K$1,$K$1&lt;&gt;""),ROW(価格設定!$D$3)-1,MATCH(INDEX(価格設定!$D$5:$D$1048576,MATCH(Q333,価格設定!$B$5:$B$1048576,0),0),価格設定!$D$2:$D$3,0)),MATCH($AW333,価格設定!E$1:X$1,1)),INDEX(価格設定!E$2:X$2,0,MATCH($AW333,価格設定!E$1:X$1,1)))),"")</f>
        <v/>
      </c>
      <c r="X333" s="126" t="str">
        <f t="shared" si="605"/>
        <v/>
      </c>
      <c r="Y333" s="128" t="str">
        <f t="shared" si="615"/>
        <v/>
      </c>
      <c r="Z333" s="126" t="str">
        <f t="shared" si="616"/>
        <v/>
      </c>
      <c r="AA333" s="129" t="str">
        <f t="shared" si="617"/>
        <v/>
      </c>
      <c r="AB333" s="126" t="str">
        <f t="shared" si="618"/>
        <v/>
      </c>
      <c r="AC333" s="280" t="str">
        <f t="shared" si="619"/>
        <v/>
      </c>
      <c r="AD333" s="15"/>
      <c r="AE333" s="204" t="str">
        <f>IF(AF333="","",COUNT($AF$3:AF333))</f>
        <v/>
      </c>
      <c r="AF333" s="206" t="str">
        <f t="shared" si="620"/>
        <v/>
      </c>
      <c r="AG333" s="204" t="str">
        <f t="shared" si="621"/>
        <v/>
      </c>
      <c r="AH333" s="204" t="str">
        <f t="shared" si="622"/>
        <v/>
      </c>
      <c r="AI333" s="287"/>
      <c r="AJ333" s="15"/>
      <c r="AK333" s="138" t="str">
        <f t="shared" si="623"/>
        <v/>
      </c>
      <c r="AL333" s="131" t="str">
        <f t="shared" si="624"/>
        <v/>
      </c>
      <c r="AM333" s="131" t="str">
        <f t="shared" si="625"/>
        <v/>
      </c>
      <c r="AN333" s="313" t="str">
        <f t="shared" si="626"/>
        <v/>
      </c>
      <c r="AO333" s="316" t="str">
        <f t="shared" si="627"/>
        <v/>
      </c>
      <c r="AP333" s="18"/>
      <c r="AQ333" s="3" t="str">
        <f>IF(F333="","",MAX($AQ$3:AQ332)+1)</f>
        <v/>
      </c>
      <c r="AR333" s="3" t="str">
        <f>IF(OR(AQ333="",BB333=""),"",MAX($AR$3:AR332)+1)</f>
        <v/>
      </c>
      <c r="AS333" s="3" t="str">
        <f>IF(CQ333="","",RANK(CQ333,CQ$3:CQ$1048576,1)+COUNTIF($CQ$3:CQ333,CQ333)-1)</f>
        <v/>
      </c>
      <c r="AT333" s="21" t="str">
        <f>IF(C333="",IF(OR(AND($H333&lt;&gt;"",C333=""),AND($F332=$F333,$AZ333&lt;&gt;""),COUNTA($H$3:$H$1048576,#REF!,$F$3:$F$1048576)&gt;COUNTA($H$3:$H333,#REF!,$F$3:$F333),$AZ333&lt;&gt;""),INDEX(AT$3:AT$1048576,MATCH(MAX($AQ$3:$AQ332),$AQ$3:$AQ$1048576,0),0),""),C333)</f>
        <v/>
      </c>
      <c r="AU333" s="21" t="str">
        <f>IF(D333="",IF(OR(AND($H333&lt;&gt;"",D333=""),AND($F332=$F333,$AZ333&lt;&gt;""),COUNTA($H$3:$H$1048576,#REF!,$F$3:$F$1048576)&gt;COUNTA($H$3:$H333,#REF!,$F$3:$F333),$AZ333&lt;&gt;""),INDEX(AU$3:AU$1048576,MATCH(MAX($AQ$3:$AQ332),$AQ$3:$AQ$1048576,0),0),""),D333)</f>
        <v/>
      </c>
      <c r="AV333" s="21" t="str">
        <f>IF(E333="",IF(OR(AND($H333&lt;&gt;"",E333=""),AND($F332=$F333,$AZ333&lt;&gt;""),COUNTA($H$3:$H$1048576,#REF!,$F$3:$F$1048576)&gt;COUNTA($H$3:$H333,#REF!,$F$3:$F333),$AZ333&lt;&gt;""),INDEX(AV$3:AV$1048576,MATCH(MAX($AQ$3:$AQ332),$AQ$3:$AQ$1048576,0),0),""),E333)</f>
        <v/>
      </c>
      <c r="AW333" s="24" t="str">
        <f t="shared" si="628"/>
        <v/>
      </c>
      <c r="AX333" s="13" t="str">
        <f t="shared" si="629"/>
        <v/>
      </c>
      <c r="AY333" s="4" t="str">
        <f t="shared" si="630"/>
        <v/>
      </c>
      <c r="AZ333" s="4" t="str">
        <f>IF(AX333="",IF(OR(AND(H333&lt;&gt;"",F333=""),COUNTA($H$3:$H$1048576)&gt;COUNTA($H$3:$H333)),INDEX(AX$3:AX333,MATCH(MAX($AQ$3:AQ333),AQ$3:AQ333,0),0),""),AX333)</f>
        <v/>
      </c>
      <c r="BA333" s="4" t="str">
        <f>IF(AY333="",IF(AND(H333&lt;&gt;"",F333=""),INDEX(AY$3:AY333,MATCH(MAX($AQ$3:AQ333),AQ$3:AQ333,0),0),""),AY333)</f>
        <v/>
      </c>
      <c r="BB333" s="82" t="str">
        <f>IF(BC333="","",RANK(BC333,BC$3:BC$1048576,1)+COUNTIF($BC$3:BC333,BC333)-1)</f>
        <v/>
      </c>
      <c r="BC333" s="139" t="str">
        <f t="shared" si="631"/>
        <v/>
      </c>
      <c r="BD333" s="46" t="str">
        <f t="shared" si="632"/>
        <v/>
      </c>
      <c r="BE333" s="46" t="str">
        <f t="shared" si="633"/>
        <v/>
      </c>
      <c r="BF333" s="46" t="str">
        <f t="shared" si="634"/>
        <v/>
      </c>
      <c r="BG333" s="4" t="str">
        <f t="shared" si="635"/>
        <v/>
      </c>
      <c r="BH333" s="180" t="str">
        <f t="shared" si="636"/>
        <v/>
      </c>
      <c r="BI333" s="16" t="str">
        <f t="shared" si="637"/>
        <v/>
      </c>
      <c r="BJ333" s="52" t="str">
        <f>IF(BI333="","",IF(W333="","",IF(AND(K333=$K$1,$K$1&lt;&gt;""),$BT$2,IFERROR(IF(INDEX(価格設定!$D$5:$D$1048576,MATCH(Q333,価格設定!$B$5:$B$1048576,0),0)=価格設定!$D$3,$BT$2,$BS$2),$BS$2))))</f>
        <v/>
      </c>
      <c r="BK333" s="16" t="str">
        <f>IF(BI333="","",IF(COUNTIF($BI$3:BI333,BI333)=1,1,IF(AND(BI332=BI333,BH333=""),BK332,COUNTIF($BH$3:BH333,BH333))))</f>
        <v/>
      </c>
      <c r="BL333" s="52" t="str">
        <f t="shared" si="638"/>
        <v/>
      </c>
      <c r="BM333" s="52" t="str">
        <f t="shared" si="639"/>
        <v/>
      </c>
      <c r="BN333" s="119" t="str">
        <f t="shared" si="640"/>
        <v/>
      </c>
      <c r="BO333" s="119" t="str">
        <f t="shared" si="641"/>
        <v/>
      </c>
      <c r="BP333" s="17" t="str">
        <f t="shared" si="642"/>
        <v/>
      </c>
      <c r="BQ333" s="17" t="str">
        <f t="shared" si="643"/>
        <v/>
      </c>
      <c r="BR333" s="17" t="str">
        <f>IF(OR(BP333="",COUNTIF($BO$3:BO333,BO333)&lt;&gt;1),"",SUMIF(BO$3:BO$1048576,BO333,BP$3:BP$1048576))</f>
        <v/>
      </c>
      <c r="BS333" s="17" t="str">
        <f t="shared" si="644"/>
        <v/>
      </c>
      <c r="BT333" s="17" t="str">
        <f t="shared" si="645"/>
        <v/>
      </c>
      <c r="BU333" s="17" t="str">
        <f t="shared" si="646"/>
        <v/>
      </c>
      <c r="BV333" s="24" t="str">
        <f t="shared" si="647"/>
        <v/>
      </c>
      <c r="BW333" s="24" t="str">
        <f t="shared" si="648"/>
        <v/>
      </c>
      <c r="BX333" s="24" t="str">
        <f t="shared" si="649"/>
        <v/>
      </c>
      <c r="BY333" s="26" t="str">
        <f t="shared" si="650"/>
        <v/>
      </c>
      <c r="BZ333" s="26" t="str">
        <f t="shared" si="651"/>
        <v/>
      </c>
      <c r="CA333" s="26" t="str">
        <f t="shared" si="652"/>
        <v/>
      </c>
      <c r="CB333" s="66" t="str">
        <f t="shared" si="653"/>
        <v/>
      </c>
      <c r="CC333" s="65" t="str">
        <f t="shared" si="654"/>
        <v/>
      </c>
      <c r="CD333" s="26" t="str">
        <f t="shared" si="655"/>
        <v/>
      </c>
      <c r="CE333" s="26" t="str">
        <f t="shared" si="656"/>
        <v/>
      </c>
      <c r="CF333" s="193" t="str">
        <f t="shared" si="657"/>
        <v/>
      </c>
      <c r="CG333" s="193" t="str">
        <f t="shared" si="658"/>
        <v/>
      </c>
      <c r="CH333" s="26" t="str">
        <f t="shared" si="659"/>
        <v/>
      </c>
      <c r="CI333" s="26" t="str">
        <f t="shared" si="660"/>
        <v/>
      </c>
      <c r="CJ333" s="65" t="str">
        <f t="shared" si="661"/>
        <v/>
      </c>
      <c r="CK333" s="65" t="str">
        <f t="shared" si="662"/>
        <v/>
      </c>
      <c r="CL333" s="64" t="str">
        <f t="shared" si="663"/>
        <v/>
      </c>
      <c r="CM333" s="64" t="str">
        <f t="shared" si="664"/>
        <v/>
      </c>
      <c r="CN333" s="65" t="str">
        <f t="shared" si="665"/>
        <v/>
      </c>
      <c r="CP333" s="63" t="str">
        <f>IF(BH333="","",MAX($CP$3:CP332)+1)</f>
        <v/>
      </c>
      <c r="CQ333" s="24" t="str">
        <f t="shared" si="666"/>
        <v/>
      </c>
      <c r="CR333" s="24" t="str">
        <f t="shared" si="667"/>
        <v/>
      </c>
      <c r="CS333" s="24" t="str">
        <f t="shared" si="668"/>
        <v/>
      </c>
      <c r="CT333" s="58" t="str">
        <f>IF(BO333="","",COUNTIF($BO$3:BO333,BO333)&amp;"@"&amp;BO333)</f>
        <v/>
      </c>
      <c r="CU333" s="16" t="str">
        <f t="shared" si="606"/>
        <v/>
      </c>
      <c r="CV333" s="63" t="str">
        <f t="shared" si="669"/>
        <v/>
      </c>
      <c r="CW333" s="16" t="str">
        <f t="shared" si="670"/>
        <v/>
      </c>
      <c r="CX333" s="16" t="str">
        <f t="shared" si="671"/>
        <v/>
      </c>
      <c r="CY333" s="16" t="str">
        <f t="shared" si="672"/>
        <v/>
      </c>
      <c r="CZ333" s="85" t="str">
        <f t="shared" si="673"/>
        <v/>
      </c>
      <c r="DA333" s="16" t="str">
        <f t="shared" si="674"/>
        <v/>
      </c>
      <c r="DB333" s="16" t="str">
        <f t="shared" si="675"/>
        <v/>
      </c>
      <c r="DC333" s="28" t="str">
        <f>IF(CP333="","",$DC$1&amp;(INDEX(価格設定!D$1:XFD$3,ROW(価格設定!$D$3),MATCH($AW333,価格設定!D$1:XFD$1,1))*100)&amp;"%")</f>
        <v/>
      </c>
      <c r="DD333" s="28" t="str">
        <f>IF(CP333="","",$DD$1&amp;(INDEX(価格設定!D$1:XFD$3,ROW(価格設定!$D$2),MATCH($AW333,価格設定!D$1:XFD$1,1))*100)&amp;"%")</f>
        <v/>
      </c>
      <c r="DE333" s="29" t="str">
        <f t="shared" si="676"/>
        <v/>
      </c>
      <c r="DG333" s="58" t="str">
        <f t="shared" si="677"/>
        <v/>
      </c>
      <c r="DH333" s="58" t="str">
        <f t="shared" si="678"/>
        <v/>
      </c>
      <c r="DI333" s="58" t="str">
        <f t="shared" si="679"/>
        <v/>
      </c>
      <c r="DJ333" s="85" t="str">
        <f t="shared" si="680"/>
        <v/>
      </c>
      <c r="DL333" s="58" t="str">
        <f>IF(COUNTIF(DG$3:DG$1048576,DG333)=COUNTIF($DG$3:$DG333,DG333),DG333,"")</f>
        <v/>
      </c>
      <c r="DM333" s="85" t="str">
        <f t="shared" si="681"/>
        <v/>
      </c>
      <c r="DN333" s="85" t="str">
        <f t="shared" si="607"/>
        <v/>
      </c>
      <c r="DO333" s="85" t="str">
        <f t="shared" si="607"/>
        <v/>
      </c>
      <c r="DP333" s="303"/>
      <c r="DQ333" s="17" t="str">
        <f t="shared" si="608"/>
        <v/>
      </c>
      <c r="DR333" s="17" t="str">
        <f t="shared" si="609"/>
        <v/>
      </c>
      <c r="DS333" s="17" t="str">
        <f t="shared" si="610"/>
        <v/>
      </c>
      <c r="DU333" s="16" t="str">
        <f t="shared" si="682"/>
        <v/>
      </c>
      <c r="DV333" s="16" t="str">
        <f>IF(DU333="","",COUNT($DU$3:DU333))</f>
        <v/>
      </c>
      <c r="DW333" s="16" t="str">
        <f t="shared" si="683"/>
        <v/>
      </c>
      <c r="DX333" s="16" t="str">
        <f t="shared" si="684"/>
        <v/>
      </c>
      <c r="DY333" s="16" t="str">
        <f>IF(DZ333="","",COUNTIF(DZ$3:DZ333,DZ333))</f>
        <v/>
      </c>
      <c r="DZ333" s="16" t="str">
        <f t="shared" si="685"/>
        <v/>
      </c>
      <c r="EA333" s="16" t="str">
        <f t="shared" si="686"/>
        <v/>
      </c>
      <c r="EB333" s="16" t="str">
        <f t="shared" si="687"/>
        <v/>
      </c>
      <c r="EC333" s="16" t="str">
        <f t="shared" si="688"/>
        <v/>
      </c>
      <c r="ED333" s="16" t="str">
        <f t="shared" si="689"/>
        <v/>
      </c>
      <c r="EE333" s="16" t="str">
        <f t="shared" si="690"/>
        <v/>
      </c>
      <c r="EF333" s="16" t="str">
        <f t="shared" si="691"/>
        <v/>
      </c>
      <c r="EG333" s="16" t="str">
        <f t="shared" si="692"/>
        <v/>
      </c>
      <c r="EH333" s="16" t="str">
        <f t="shared" si="693"/>
        <v/>
      </c>
      <c r="EI333" s="16" t="str">
        <f t="shared" si="694"/>
        <v/>
      </c>
      <c r="EJ333" s="16" t="str">
        <f t="shared" si="695"/>
        <v/>
      </c>
      <c r="EK333" s="16" t="str">
        <f t="shared" si="696"/>
        <v/>
      </c>
      <c r="EL333" s="58" t="str">
        <f t="shared" si="697"/>
        <v/>
      </c>
      <c r="EM333" s="58" t="str">
        <f>IF(OR($DZ333="",CR333=""),IF($EL333="","",$EL333),IF(OR(CR333="なし",CR333=0),領収書!$H$1,CR333))</f>
        <v/>
      </c>
      <c r="EN333" s="58" t="str">
        <f>IF(OR($DZ333="",CS333=""),IF($EL333="","",$EL333),IF(OR(CS333="なし",CS333=0),入力!$EN$1,CS333))</f>
        <v/>
      </c>
      <c r="EO333" s="63" t="str">
        <f t="shared" si="698"/>
        <v/>
      </c>
      <c r="EP333" s="63" t="str">
        <f t="shared" si="699"/>
        <v/>
      </c>
      <c r="ER333" s="16" t="str">
        <f>IF(AND(COUNTIF($ET$3:ET333,ET333)=1,ET333&lt;&gt;""),MAX($ER$3:ER332)+1,"")</f>
        <v/>
      </c>
      <c r="ES333" s="16" t="str">
        <f>IF(価格設定!B335="","",価格設定!B335)</f>
        <v/>
      </c>
      <c r="ET333" s="16" t="str">
        <f>IF(価格設定!C335="","",価格設定!C335)</f>
        <v/>
      </c>
      <c r="EV333" s="16" t="str">
        <f t="shared" si="611"/>
        <v/>
      </c>
      <c r="EW333" s="16" t="str">
        <f t="shared" si="700"/>
        <v/>
      </c>
    </row>
    <row r="334" spans="1:153" ht="30" customHeight="1" x14ac:dyDescent="0.2">
      <c r="A334" s="225"/>
      <c r="B334" s="212"/>
      <c r="C334" s="221"/>
      <c r="D334" s="164"/>
      <c r="E334" s="165"/>
      <c r="F334" s="166"/>
      <c r="G334" s="167"/>
      <c r="H334" s="179"/>
      <c r="I334" s="306"/>
      <c r="J334" s="169"/>
      <c r="K334" s="179"/>
      <c r="L334" s="186"/>
      <c r="M334" s="186"/>
      <c r="N334" s="168"/>
      <c r="O334" s="170"/>
      <c r="P334" s="212"/>
      <c r="Q334" s="179" t="str">
        <f>IFERROR(IF(H334="","",IFERROR(INDEX(価格設定!$B$5:$B$1048576,MATCH(H334,価格設定!$B$5:$B$1048576,0),0),INDEX(価格設定!$B$5:$B$1048576,MATCH("*"&amp;H334&amp;"*",価格設定!$B$5:$B$1048576,0),0))),H334)</f>
        <v/>
      </c>
      <c r="R334" s="250" t="str">
        <f>IFERROR(IF(Q334="",IF(K334="","",K334),IF(K334="",IF(INDEX(価格設定!$C$5:$C$1048576,MATCH(Q334,価格設定!$B$5:$B$1048576,0),0)=0,"",INDEX(価格設定!$C$5:$C$1048576,MATCH(Q334,価格設定!$B$5:$B$1048576,0),0)),IF(K334="なし","",K334))),"")</f>
        <v/>
      </c>
      <c r="S334" s="308" t="str">
        <f t="shared" si="612"/>
        <v/>
      </c>
      <c r="T334" s="126" t="str">
        <f>IFERROR(IF(J334="",IF(INDEX(価格設定!$E$5:$R$1048576,MATCH($Q334,価格設定!B$5:B$1048576,0),MATCH($AW334,価格設定!E$1:X$1,1))=0,"",INDEX(価格設定!$E$5:$R$1048576,MATCH($Q334,価格設定!B$5:B$1048576,0),MATCH($AW334,価格設定!E$1:X$1,1))),J334),"")</f>
        <v/>
      </c>
      <c r="U334" s="126" t="str">
        <f t="shared" si="613"/>
        <v/>
      </c>
      <c r="V334" s="132" t="str">
        <f t="shared" si="614"/>
        <v/>
      </c>
      <c r="W334" s="127" t="str">
        <f>IFERROR(IF(OR(T334="",T334&lt;0),"",IFERROR(INDEX(価格設定!E$2:X$3,IF(AND(K334=$K$1,$K$1&lt;&gt;""),ROW(価格設定!$D$3)-1,MATCH(INDEX(価格設定!$D$5:$D$1048576,MATCH(Q334,価格設定!$B$5:$B$1048576,0),0),価格設定!$D$2:$D$3,0)),MATCH($AW334,価格設定!E$1:X$1,1)),INDEX(価格設定!E$2:X$2,0,MATCH($AW334,価格設定!E$1:X$1,1)))),"")</f>
        <v/>
      </c>
      <c r="X334" s="126" t="str">
        <f t="shared" si="605"/>
        <v/>
      </c>
      <c r="Y334" s="128" t="str">
        <f t="shared" si="615"/>
        <v/>
      </c>
      <c r="Z334" s="126" t="str">
        <f t="shared" si="616"/>
        <v/>
      </c>
      <c r="AA334" s="129" t="str">
        <f t="shared" si="617"/>
        <v/>
      </c>
      <c r="AB334" s="126" t="str">
        <f t="shared" si="618"/>
        <v/>
      </c>
      <c r="AC334" s="280" t="str">
        <f t="shared" si="619"/>
        <v/>
      </c>
      <c r="AD334" s="15"/>
      <c r="AE334" s="204" t="str">
        <f>IF(AF334="","",COUNT($AF$3:AF334))</f>
        <v/>
      </c>
      <c r="AF334" s="206" t="str">
        <f t="shared" si="620"/>
        <v/>
      </c>
      <c r="AG334" s="204" t="str">
        <f t="shared" si="621"/>
        <v/>
      </c>
      <c r="AH334" s="204" t="str">
        <f t="shared" si="622"/>
        <v/>
      </c>
      <c r="AI334" s="287"/>
      <c r="AJ334" s="15"/>
      <c r="AK334" s="138" t="str">
        <f t="shared" si="623"/>
        <v/>
      </c>
      <c r="AL334" s="131" t="str">
        <f t="shared" si="624"/>
        <v/>
      </c>
      <c r="AM334" s="131" t="str">
        <f t="shared" si="625"/>
        <v/>
      </c>
      <c r="AN334" s="313" t="str">
        <f t="shared" si="626"/>
        <v/>
      </c>
      <c r="AO334" s="316" t="str">
        <f t="shared" si="627"/>
        <v/>
      </c>
      <c r="AP334" s="18"/>
      <c r="AQ334" s="3" t="str">
        <f>IF(F334="","",MAX($AQ$3:AQ333)+1)</f>
        <v/>
      </c>
      <c r="AR334" s="3" t="str">
        <f>IF(OR(AQ334="",BB334=""),"",MAX($AR$3:AR333)+1)</f>
        <v/>
      </c>
      <c r="AS334" s="3" t="str">
        <f>IF(CQ334="","",RANK(CQ334,CQ$3:CQ$1048576,1)+COUNTIF($CQ$3:CQ334,CQ334)-1)</f>
        <v/>
      </c>
      <c r="AT334" s="21" t="str">
        <f>IF(C334="",IF(OR(AND($H334&lt;&gt;"",C334=""),AND($F333=$F334,$AZ334&lt;&gt;""),COUNTA($H$3:$H$1048576,#REF!,$F$3:$F$1048576)&gt;COUNTA($H$3:$H334,#REF!,$F$3:$F334),$AZ334&lt;&gt;""),INDEX(AT$3:AT$1048576,MATCH(MAX($AQ$3:$AQ333),$AQ$3:$AQ$1048576,0),0),""),C334)</f>
        <v/>
      </c>
      <c r="AU334" s="21" t="str">
        <f>IF(D334="",IF(OR(AND($H334&lt;&gt;"",D334=""),AND($F333=$F334,$AZ334&lt;&gt;""),COUNTA($H$3:$H$1048576,#REF!,$F$3:$F$1048576)&gt;COUNTA($H$3:$H334,#REF!,$F$3:$F334),$AZ334&lt;&gt;""),INDEX(AU$3:AU$1048576,MATCH(MAX($AQ$3:$AQ333),$AQ$3:$AQ$1048576,0),0),""),D334)</f>
        <v/>
      </c>
      <c r="AV334" s="21" t="str">
        <f>IF(E334="",IF(OR(AND($H334&lt;&gt;"",E334=""),AND($F333=$F334,$AZ334&lt;&gt;""),COUNTA($H$3:$H$1048576,#REF!,$F$3:$F$1048576)&gt;COUNTA($H$3:$H334,#REF!,$F$3:$F334),$AZ334&lt;&gt;""),INDEX(AV$3:AV$1048576,MATCH(MAX($AQ$3:$AQ333),$AQ$3:$AQ$1048576,0),0),""),E334)</f>
        <v/>
      </c>
      <c r="AW334" s="24" t="str">
        <f t="shared" si="628"/>
        <v/>
      </c>
      <c r="AX334" s="13" t="str">
        <f t="shared" si="629"/>
        <v/>
      </c>
      <c r="AY334" s="4" t="str">
        <f t="shared" si="630"/>
        <v/>
      </c>
      <c r="AZ334" s="4" t="str">
        <f>IF(AX334="",IF(OR(AND(H334&lt;&gt;"",F334=""),COUNTA($H$3:$H$1048576)&gt;COUNTA($H$3:$H334)),INDEX(AX$3:AX334,MATCH(MAX($AQ$3:AQ334),AQ$3:AQ334,0),0),""),AX334)</f>
        <v/>
      </c>
      <c r="BA334" s="4" t="str">
        <f>IF(AY334="",IF(AND(H334&lt;&gt;"",F334=""),INDEX(AY$3:AY334,MATCH(MAX($AQ$3:AQ334),AQ$3:AQ334,0),0),""),AY334)</f>
        <v/>
      </c>
      <c r="BB334" s="82" t="str">
        <f>IF(BC334="","",RANK(BC334,BC$3:BC$1048576,1)+COUNTIF($BC$3:BC334,BC334)-1)</f>
        <v/>
      </c>
      <c r="BC334" s="139" t="str">
        <f t="shared" si="631"/>
        <v/>
      </c>
      <c r="BD334" s="46" t="str">
        <f t="shared" si="632"/>
        <v/>
      </c>
      <c r="BE334" s="46" t="str">
        <f t="shared" si="633"/>
        <v/>
      </c>
      <c r="BF334" s="46" t="str">
        <f t="shared" si="634"/>
        <v/>
      </c>
      <c r="BG334" s="4" t="str">
        <f t="shared" si="635"/>
        <v/>
      </c>
      <c r="BH334" s="180" t="str">
        <f t="shared" si="636"/>
        <v/>
      </c>
      <c r="BI334" s="16" t="str">
        <f t="shared" si="637"/>
        <v/>
      </c>
      <c r="BJ334" s="52" t="str">
        <f>IF(BI334="","",IF(W334="","",IF(AND(K334=$K$1,$K$1&lt;&gt;""),$BT$2,IFERROR(IF(INDEX(価格設定!$D$5:$D$1048576,MATCH(Q334,価格設定!$B$5:$B$1048576,0),0)=価格設定!$D$3,$BT$2,$BS$2),$BS$2))))</f>
        <v/>
      </c>
      <c r="BK334" s="16" t="str">
        <f>IF(BI334="","",IF(COUNTIF($BI$3:BI334,BI334)=1,1,IF(AND(BI333=BI334,BH334=""),BK333,COUNTIF($BH$3:BH334,BH334))))</f>
        <v/>
      </c>
      <c r="BL334" s="52" t="str">
        <f t="shared" si="638"/>
        <v/>
      </c>
      <c r="BM334" s="52" t="str">
        <f t="shared" si="639"/>
        <v/>
      </c>
      <c r="BN334" s="119" t="str">
        <f t="shared" si="640"/>
        <v/>
      </c>
      <c r="BO334" s="119" t="str">
        <f t="shared" si="641"/>
        <v/>
      </c>
      <c r="BP334" s="17" t="str">
        <f t="shared" si="642"/>
        <v/>
      </c>
      <c r="BQ334" s="17" t="str">
        <f t="shared" si="643"/>
        <v/>
      </c>
      <c r="BR334" s="17" t="str">
        <f>IF(OR(BP334="",COUNTIF($BO$3:BO334,BO334)&lt;&gt;1),"",SUMIF(BO$3:BO$1048576,BO334,BP$3:BP$1048576))</f>
        <v/>
      </c>
      <c r="BS334" s="17" t="str">
        <f t="shared" si="644"/>
        <v/>
      </c>
      <c r="BT334" s="17" t="str">
        <f t="shared" si="645"/>
        <v/>
      </c>
      <c r="BU334" s="17" t="str">
        <f t="shared" si="646"/>
        <v/>
      </c>
      <c r="BV334" s="24" t="str">
        <f t="shared" si="647"/>
        <v/>
      </c>
      <c r="BW334" s="24" t="str">
        <f t="shared" si="648"/>
        <v/>
      </c>
      <c r="BX334" s="24" t="str">
        <f t="shared" si="649"/>
        <v/>
      </c>
      <c r="BY334" s="26" t="str">
        <f t="shared" si="650"/>
        <v/>
      </c>
      <c r="BZ334" s="26" t="str">
        <f t="shared" si="651"/>
        <v/>
      </c>
      <c r="CA334" s="26" t="str">
        <f t="shared" si="652"/>
        <v/>
      </c>
      <c r="CB334" s="66" t="str">
        <f t="shared" si="653"/>
        <v/>
      </c>
      <c r="CC334" s="65" t="str">
        <f t="shared" si="654"/>
        <v/>
      </c>
      <c r="CD334" s="26" t="str">
        <f t="shared" si="655"/>
        <v/>
      </c>
      <c r="CE334" s="26" t="str">
        <f t="shared" si="656"/>
        <v/>
      </c>
      <c r="CF334" s="193" t="str">
        <f t="shared" si="657"/>
        <v/>
      </c>
      <c r="CG334" s="193" t="str">
        <f t="shared" si="658"/>
        <v/>
      </c>
      <c r="CH334" s="26" t="str">
        <f t="shared" si="659"/>
        <v/>
      </c>
      <c r="CI334" s="26" t="str">
        <f t="shared" si="660"/>
        <v/>
      </c>
      <c r="CJ334" s="65" t="str">
        <f t="shared" si="661"/>
        <v/>
      </c>
      <c r="CK334" s="65" t="str">
        <f t="shared" si="662"/>
        <v/>
      </c>
      <c r="CL334" s="64" t="str">
        <f t="shared" si="663"/>
        <v/>
      </c>
      <c r="CM334" s="64" t="str">
        <f t="shared" si="664"/>
        <v/>
      </c>
      <c r="CN334" s="65" t="str">
        <f t="shared" si="665"/>
        <v/>
      </c>
      <c r="CP334" s="63" t="str">
        <f>IF(BH334="","",MAX($CP$3:CP333)+1)</f>
        <v/>
      </c>
      <c r="CQ334" s="24" t="str">
        <f t="shared" si="666"/>
        <v/>
      </c>
      <c r="CR334" s="24" t="str">
        <f t="shared" si="667"/>
        <v/>
      </c>
      <c r="CS334" s="24" t="str">
        <f t="shared" si="668"/>
        <v/>
      </c>
      <c r="CT334" s="58" t="str">
        <f>IF(BO334="","",COUNTIF($BO$3:BO334,BO334)&amp;"@"&amp;BO334)</f>
        <v/>
      </c>
      <c r="CU334" s="16" t="str">
        <f t="shared" si="606"/>
        <v/>
      </c>
      <c r="CV334" s="63" t="str">
        <f t="shared" si="669"/>
        <v/>
      </c>
      <c r="CW334" s="16" t="str">
        <f t="shared" si="670"/>
        <v/>
      </c>
      <c r="CX334" s="16" t="str">
        <f t="shared" si="671"/>
        <v/>
      </c>
      <c r="CY334" s="16" t="str">
        <f t="shared" si="672"/>
        <v/>
      </c>
      <c r="CZ334" s="85" t="str">
        <f t="shared" si="673"/>
        <v/>
      </c>
      <c r="DA334" s="16" t="str">
        <f t="shared" si="674"/>
        <v/>
      </c>
      <c r="DB334" s="16" t="str">
        <f t="shared" si="675"/>
        <v/>
      </c>
      <c r="DC334" s="28" t="str">
        <f>IF(CP334="","",$DC$1&amp;(INDEX(価格設定!D$1:XFD$3,ROW(価格設定!$D$3),MATCH($AW334,価格設定!D$1:XFD$1,1))*100)&amp;"%")</f>
        <v/>
      </c>
      <c r="DD334" s="28" t="str">
        <f>IF(CP334="","",$DD$1&amp;(INDEX(価格設定!D$1:XFD$3,ROW(価格設定!$D$2),MATCH($AW334,価格設定!D$1:XFD$1,1))*100)&amp;"%")</f>
        <v/>
      </c>
      <c r="DE334" s="29" t="str">
        <f t="shared" si="676"/>
        <v/>
      </c>
      <c r="DG334" s="58" t="str">
        <f t="shared" si="677"/>
        <v/>
      </c>
      <c r="DH334" s="58" t="str">
        <f t="shared" si="678"/>
        <v/>
      </c>
      <c r="DI334" s="58" t="str">
        <f t="shared" si="679"/>
        <v/>
      </c>
      <c r="DJ334" s="85" t="str">
        <f t="shared" si="680"/>
        <v/>
      </c>
      <c r="DL334" s="58" t="str">
        <f>IF(COUNTIF(DG$3:DG$1048576,DG334)=COUNTIF($DG$3:$DG334,DG334),DG334,"")</f>
        <v/>
      </c>
      <c r="DM334" s="85" t="str">
        <f t="shared" si="681"/>
        <v/>
      </c>
      <c r="DN334" s="85" t="str">
        <f t="shared" si="607"/>
        <v/>
      </c>
      <c r="DO334" s="85" t="str">
        <f t="shared" si="607"/>
        <v/>
      </c>
      <c r="DP334" s="303"/>
      <c r="DQ334" s="17" t="str">
        <f t="shared" si="608"/>
        <v/>
      </c>
      <c r="DR334" s="17" t="str">
        <f t="shared" si="609"/>
        <v/>
      </c>
      <c r="DS334" s="17" t="str">
        <f t="shared" si="610"/>
        <v/>
      </c>
      <c r="DU334" s="16" t="str">
        <f t="shared" si="682"/>
        <v/>
      </c>
      <c r="DV334" s="16" t="str">
        <f>IF(DU334="","",COUNT($DU$3:DU334))</f>
        <v/>
      </c>
      <c r="DW334" s="16" t="str">
        <f t="shared" si="683"/>
        <v/>
      </c>
      <c r="DX334" s="16" t="str">
        <f t="shared" si="684"/>
        <v/>
      </c>
      <c r="DY334" s="16" t="str">
        <f>IF(DZ334="","",COUNTIF(DZ$3:DZ334,DZ334))</f>
        <v/>
      </c>
      <c r="DZ334" s="16" t="str">
        <f t="shared" si="685"/>
        <v/>
      </c>
      <c r="EA334" s="16" t="str">
        <f t="shared" si="686"/>
        <v/>
      </c>
      <c r="EB334" s="16" t="str">
        <f t="shared" si="687"/>
        <v/>
      </c>
      <c r="EC334" s="16" t="str">
        <f t="shared" si="688"/>
        <v/>
      </c>
      <c r="ED334" s="16" t="str">
        <f t="shared" si="689"/>
        <v/>
      </c>
      <c r="EE334" s="16" t="str">
        <f t="shared" si="690"/>
        <v/>
      </c>
      <c r="EF334" s="16" t="str">
        <f t="shared" si="691"/>
        <v/>
      </c>
      <c r="EG334" s="16" t="str">
        <f t="shared" si="692"/>
        <v/>
      </c>
      <c r="EH334" s="16" t="str">
        <f t="shared" si="693"/>
        <v/>
      </c>
      <c r="EI334" s="16" t="str">
        <f t="shared" si="694"/>
        <v/>
      </c>
      <c r="EJ334" s="16" t="str">
        <f t="shared" si="695"/>
        <v/>
      </c>
      <c r="EK334" s="16" t="str">
        <f t="shared" si="696"/>
        <v/>
      </c>
      <c r="EL334" s="58" t="str">
        <f t="shared" si="697"/>
        <v/>
      </c>
      <c r="EM334" s="58" t="str">
        <f>IF(OR($DZ334="",CR334=""),IF($EL334="","",$EL334),IF(OR(CR334="なし",CR334=0),領収書!$H$1,CR334))</f>
        <v/>
      </c>
      <c r="EN334" s="58" t="str">
        <f>IF(OR($DZ334="",CS334=""),IF($EL334="","",$EL334),IF(OR(CS334="なし",CS334=0),入力!$EN$1,CS334))</f>
        <v/>
      </c>
      <c r="EO334" s="63" t="str">
        <f t="shared" si="698"/>
        <v/>
      </c>
      <c r="EP334" s="63" t="str">
        <f t="shared" si="699"/>
        <v/>
      </c>
      <c r="ER334" s="16" t="str">
        <f>IF(AND(COUNTIF($ET$3:ET334,ET334)=1,ET334&lt;&gt;""),MAX($ER$3:ER333)+1,"")</f>
        <v/>
      </c>
      <c r="ES334" s="16" t="str">
        <f>IF(価格設定!B336="","",価格設定!B336)</f>
        <v/>
      </c>
      <c r="ET334" s="16" t="str">
        <f>IF(価格設定!C336="","",価格設定!C336)</f>
        <v/>
      </c>
      <c r="EV334" s="16" t="str">
        <f t="shared" si="611"/>
        <v/>
      </c>
      <c r="EW334" s="16" t="str">
        <f t="shared" si="700"/>
        <v/>
      </c>
    </row>
    <row r="335" spans="1:153" ht="30" customHeight="1" x14ac:dyDescent="0.2">
      <c r="A335" s="225"/>
      <c r="B335" s="212"/>
      <c r="C335" s="221"/>
      <c r="D335" s="164"/>
      <c r="E335" s="165"/>
      <c r="F335" s="166"/>
      <c r="G335" s="167"/>
      <c r="H335" s="179"/>
      <c r="I335" s="306"/>
      <c r="J335" s="169"/>
      <c r="K335" s="179"/>
      <c r="L335" s="186"/>
      <c r="M335" s="186"/>
      <c r="N335" s="168"/>
      <c r="O335" s="170"/>
      <c r="P335" s="212"/>
      <c r="Q335" s="179" t="str">
        <f>IFERROR(IF(H335="","",IFERROR(INDEX(価格設定!$B$5:$B$1048576,MATCH(H335,価格設定!$B$5:$B$1048576,0),0),INDEX(価格設定!$B$5:$B$1048576,MATCH("*"&amp;H335&amp;"*",価格設定!$B$5:$B$1048576,0),0))),H335)</f>
        <v/>
      </c>
      <c r="R335" s="250" t="str">
        <f>IFERROR(IF(Q335="",IF(K335="","",K335),IF(K335="",IF(INDEX(価格設定!$C$5:$C$1048576,MATCH(Q335,価格設定!$B$5:$B$1048576,0),0)=0,"",INDEX(価格設定!$C$5:$C$1048576,MATCH(Q335,価格設定!$B$5:$B$1048576,0),0)),IF(K335="なし","",K335))),"")</f>
        <v/>
      </c>
      <c r="S335" s="308" t="str">
        <f t="shared" si="612"/>
        <v/>
      </c>
      <c r="T335" s="126" t="str">
        <f>IFERROR(IF(J335="",IF(INDEX(価格設定!$E$5:$R$1048576,MATCH($Q335,価格設定!B$5:B$1048576,0),MATCH($AW335,価格設定!E$1:X$1,1))=0,"",INDEX(価格設定!$E$5:$R$1048576,MATCH($Q335,価格設定!B$5:B$1048576,0),MATCH($AW335,価格設定!E$1:X$1,1))),J335),"")</f>
        <v/>
      </c>
      <c r="U335" s="126" t="str">
        <f t="shared" si="613"/>
        <v/>
      </c>
      <c r="V335" s="132" t="str">
        <f t="shared" si="614"/>
        <v/>
      </c>
      <c r="W335" s="127" t="str">
        <f>IFERROR(IF(OR(T335="",T335&lt;0),"",IFERROR(INDEX(価格設定!E$2:X$3,IF(AND(K335=$K$1,$K$1&lt;&gt;""),ROW(価格設定!$D$3)-1,MATCH(INDEX(価格設定!$D$5:$D$1048576,MATCH(Q335,価格設定!$B$5:$B$1048576,0),0),価格設定!$D$2:$D$3,0)),MATCH($AW335,価格設定!E$1:X$1,1)),INDEX(価格設定!E$2:X$2,0,MATCH($AW335,価格設定!E$1:X$1,1)))),"")</f>
        <v/>
      </c>
      <c r="X335" s="126" t="str">
        <f t="shared" si="605"/>
        <v/>
      </c>
      <c r="Y335" s="128" t="str">
        <f t="shared" si="615"/>
        <v/>
      </c>
      <c r="Z335" s="126" t="str">
        <f t="shared" si="616"/>
        <v/>
      </c>
      <c r="AA335" s="129" t="str">
        <f t="shared" si="617"/>
        <v/>
      </c>
      <c r="AB335" s="126" t="str">
        <f t="shared" si="618"/>
        <v/>
      </c>
      <c r="AC335" s="280" t="str">
        <f t="shared" si="619"/>
        <v/>
      </c>
      <c r="AD335" s="15"/>
      <c r="AE335" s="204" t="str">
        <f>IF(AF335="","",COUNT($AF$3:AF335))</f>
        <v/>
      </c>
      <c r="AF335" s="206" t="str">
        <f t="shared" si="620"/>
        <v/>
      </c>
      <c r="AG335" s="204" t="str">
        <f t="shared" si="621"/>
        <v/>
      </c>
      <c r="AH335" s="204" t="str">
        <f t="shared" si="622"/>
        <v/>
      </c>
      <c r="AI335" s="287"/>
      <c r="AJ335" s="15"/>
      <c r="AK335" s="138" t="str">
        <f t="shared" si="623"/>
        <v/>
      </c>
      <c r="AL335" s="131" t="str">
        <f t="shared" si="624"/>
        <v/>
      </c>
      <c r="AM335" s="131" t="str">
        <f t="shared" si="625"/>
        <v/>
      </c>
      <c r="AN335" s="313" t="str">
        <f t="shared" si="626"/>
        <v/>
      </c>
      <c r="AO335" s="316" t="str">
        <f t="shared" si="627"/>
        <v/>
      </c>
      <c r="AP335" s="18"/>
      <c r="AQ335" s="3" t="str">
        <f>IF(F335="","",MAX($AQ$3:AQ334)+1)</f>
        <v/>
      </c>
      <c r="AR335" s="3" t="str">
        <f>IF(OR(AQ335="",BB335=""),"",MAX($AR$3:AR334)+1)</f>
        <v/>
      </c>
      <c r="AS335" s="3" t="str">
        <f>IF(CQ335="","",RANK(CQ335,CQ$3:CQ$1048576,1)+COUNTIF($CQ$3:CQ335,CQ335)-1)</f>
        <v/>
      </c>
      <c r="AT335" s="21" t="str">
        <f>IF(C335="",IF(OR(AND($H335&lt;&gt;"",C335=""),AND($F334=$F335,$AZ335&lt;&gt;""),COUNTA($H$3:$H$1048576,#REF!,$F$3:$F$1048576)&gt;COUNTA($H$3:$H335,#REF!,$F$3:$F335),$AZ335&lt;&gt;""),INDEX(AT$3:AT$1048576,MATCH(MAX($AQ$3:$AQ334),$AQ$3:$AQ$1048576,0),0),""),C335)</f>
        <v/>
      </c>
      <c r="AU335" s="21" t="str">
        <f>IF(D335="",IF(OR(AND($H335&lt;&gt;"",D335=""),AND($F334=$F335,$AZ335&lt;&gt;""),COUNTA($H$3:$H$1048576,#REF!,$F$3:$F$1048576)&gt;COUNTA($H$3:$H335,#REF!,$F$3:$F335),$AZ335&lt;&gt;""),INDEX(AU$3:AU$1048576,MATCH(MAX($AQ$3:$AQ334),$AQ$3:$AQ$1048576,0),0),""),D335)</f>
        <v/>
      </c>
      <c r="AV335" s="21" t="str">
        <f>IF(E335="",IF(OR(AND($H335&lt;&gt;"",E335=""),AND($F334=$F335,$AZ335&lt;&gt;""),COUNTA($H$3:$H$1048576,#REF!,$F$3:$F$1048576)&gt;COUNTA($H$3:$H335,#REF!,$F$3:$F335),$AZ335&lt;&gt;""),INDEX(AV$3:AV$1048576,MATCH(MAX($AQ$3:$AQ334),$AQ$3:$AQ$1048576,0),0),""),E335)</f>
        <v/>
      </c>
      <c r="AW335" s="24" t="str">
        <f t="shared" si="628"/>
        <v/>
      </c>
      <c r="AX335" s="13" t="str">
        <f t="shared" si="629"/>
        <v/>
      </c>
      <c r="AY335" s="4" t="str">
        <f t="shared" si="630"/>
        <v/>
      </c>
      <c r="AZ335" s="4" t="str">
        <f>IF(AX335="",IF(OR(AND(H335&lt;&gt;"",F335=""),COUNTA($H$3:$H$1048576)&gt;COUNTA($H$3:$H335)),INDEX(AX$3:AX335,MATCH(MAX($AQ$3:AQ335),AQ$3:AQ335,0),0),""),AX335)</f>
        <v/>
      </c>
      <c r="BA335" s="4" t="str">
        <f>IF(AY335="",IF(AND(H335&lt;&gt;"",F335=""),INDEX(AY$3:AY335,MATCH(MAX($AQ$3:AQ335),AQ$3:AQ335,0),0),""),AY335)</f>
        <v/>
      </c>
      <c r="BB335" s="82" t="str">
        <f>IF(BC335="","",RANK(BC335,BC$3:BC$1048576,1)+COUNTIF($BC$3:BC335,BC335)-1)</f>
        <v/>
      </c>
      <c r="BC335" s="139" t="str">
        <f t="shared" si="631"/>
        <v/>
      </c>
      <c r="BD335" s="46" t="str">
        <f t="shared" si="632"/>
        <v/>
      </c>
      <c r="BE335" s="46" t="str">
        <f t="shared" si="633"/>
        <v/>
      </c>
      <c r="BF335" s="46" t="str">
        <f t="shared" si="634"/>
        <v/>
      </c>
      <c r="BG335" s="4" t="str">
        <f t="shared" si="635"/>
        <v/>
      </c>
      <c r="BH335" s="180" t="str">
        <f t="shared" si="636"/>
        <v/>
      </c>
      <c r="BI335" s="16" t="str">
        <f t="shared" si="637"/>
        <v/>
      </c>
      <c r="BJ335" s="52" t="str">
        <f>IF(BI335="","",IF(W335="","",IF(AND(K335=$K$1,$K$1&lt;&gt;""),$BT$2,IFERROR(IF(INDEX(価格設定!$D$5:$D$1048576,MATCH(Q335,価格設定!$B$5:$B$1048576,0),0)=価格設定!$D$3,$BT$2,$BS$2),$BS$2))))</f>
        <v/>
      </c>
      <c r="BK335" s="16" t="str">
        <f>IF(BI335="","",IF(COUNTIF($BI$3:BI335,BI335)=1,1,IF(AND(BI334=BI335,BH335=""),BK334,COUNTIF($BH$3:BH335,BH335))))</f>
        <v/>
      </c>
      <c r="BL335" s="52" t="str">
        <f t="shared" si="638"/>
        <v/>
      </c>
      <c r="BM335" s="52" t="str">
        <f t="shared" si="639"/>
        <v/>
      </c>
      <c r="BN335" s="119" t="str">
        <f t="shared" si="640"/>
        <v/>
      </c>
      <c r="BO335" s="119" t="str">
        <f t="shared" si="641"/>
        <v/>
      </c>
      <c r="BP335" s="17" t="str">
        <f t="shared" si="642"/>
        <v/>
      </c>
      <c r="BQ335" s="17" t="str">
        <f t="shared" si="643"/>
        <v/>
      </c>
      <c r="BR335" s="17" t="str">
        <f>IF(OR(BP335="",COUNTIF($BO$3:BO335,BO335)&lt;&gt;1),"",SUMIF(BO$3:BO$1048576,BO335,BP$3:BP$1048576))</f>
        <v/>
      </c>
      <c r="BS335" s="17" t="str">
        <f t="shared" si="644"/>
        <v/>
      </c>
      <c r="BT335" s="17" t="str">
        <f t="shared" si="645"/>
        <v/>
      </c>
      <c r="BU335" s="17" t="str">
        <f t="shared" si="646"/>
        <v/>
      </c>
      <c r="BV335" s="24" t="str">
        <f t="shared" si="647"/>
        <v/>
      </c>
      <c r="BW335" s="24" t="str">
        <f t="shared" si="648"/>
        <v/>
      </c>
      <c r="BX335" s="24" t="str">
        <f t="shared" si="649"/>
        <v/>
      </c>
      <c r="BY335" s="26" t="str">
        <f t="shared" si="650"/>
        <v/>
      </c>
      <c r="BZ335" s="26" t="str">
        <f t="shared" si="651"/>
        <v/>
      </c>
      <c r="CA335" s="26" t="str">
        <f t="shared" si="652"/>
        <v/>
      </c>
      <c r="CB335" s="66" t="str">
        <f t="shared" si="653"/>
        <v/>
      </c>
      <c r="CC335" s="65" t="str">
        <f t="shared" si="654"/>
        <v/>
      </c>
      <c r="CD335" s="26" t="str">
        <f t="shared" si="655"/>
        <v/>
      </c>
      <c r="CE335" s="26" t="str">
        <f t="shared" si="656"/>
        <v/>
      </c>
      <c r="CF335" s="193" t="str">
        <f t="shared" si="657"/>
        <v/>
      </c>
      <c r="CG335" s="193" t="str">
        <f t="shared" si="658"/>
        <v/>
      </c>
      <c r="CH335" s="26" t="str">
        <f t="shared" si="659"/>
        <v/>
      </c>
      <c r="CI335" s="26" t="str">
        <f t="shared" si="660"/>
        <v/>
      </c>
      <c r="CJ335" s="65" t="str">
        <f t="shared" si="661"/>
        <v/>
      </c>
      <c r="CK335" s="65" t="str">
        <f t="shared" si="662"/>
        <v/>
      </c>
      <c r="CL335" s="64" t="str">
        <f t="shared" si="663"/>
        <v/>
      </c>
      <c r="CM335" s="64" t="str">
        <f t="shared" si="664"/>
        <v/>
      </c>
      <c r="CN335" s="65" t="str">
        <f t="shared" si="665"/>
        <v/>
      </c>
      <c r="CP335" s="63" t="str">
        <f>IF(BH335="","",MAX($CP$3:CP334)+1)</f>
        <v/>
      </c>
      <c r="CQ335" s="24" t="str">
        <f t="shared" si="666"/>
        <v/>
      </c>
      <c r="CR335" s="24" t="str">
        <f t="shared" si="667"/>
        <v/>
      </c>
      <c r="CS335" s="24" t="str">
        <f t="shared" si="668"/>
        <v/>
      </c>
      <c r="CT335" s="58" t="str">
        <f>IF(BO335="","",COUNTIF($BO$3:BO335,BO335)&amp;"@"&amp;BO335)</f>
        <v/>
      </c>
      <c r="CU335" s="16" t="str">
        <f t="shared" si="606"/>
        <v/>
      </c>
      <c r="CV335" s="63" t="str">
        <f t="shared" si="669"/>
        <v/>
      </c>
      <c r="CW335" s="16" t="str">
        <f t="shared" si="670"/>
        <v/>
      </c>
      <c r="CX335" s="16" t="str">
        <f t="shared" si="671"/>
        <v/>
      </c>
      <c r="CY335" s="16" t="str">
        <f t="shared" si="672"/>
        <v/>
      </c>
      <c r="CZ335" s="85" t="str">
        <f t="shared" si="673"/>
        <v/>
      </c>
      <c r="DA335" s="16" t="str">
        <f t="shared" si="674"/>
        <v/>
      </c>
      <c r="DB335" s="16" t="str">
        <f t="shared" si="675"/>
        <v/>
      </c>
      <c r="DC335" s="28" t="str">
        <f>IF(CP335="","",$DC$1&amp;(INDEX(価格設定!D$1:XFD$3,ROW(価格設定!$D$3),MATCH($AW335,価格設定!D$1:XFD$1,1))*100)&amp;"%")</f>
        <v/>
      </c>
      <c r="DD335" s="28" t="str">
        <f>IF(CP335="","",$DD$1&amp;(INDEX(価格設定!D$1:XFD$3,ROW(価格設定!$D$2),MATCH($AW335,価格設定!D$1:XFD$1,1))*100)&amp;"%")</f>
        <v/>
      </c>
      <c r="DE335" s="29" t="str">
        <f t="shared" si="676"/>
        <v/>
      </c>
      <c r="DG335" s="58" t="str">
        <f t="shared" si="677"/>
        <v/>
      </c>
      <c r="DH335" s="58" t="str">
        <f t="shared" si="678"/>
        <v/>
      </c>
      <c r="DI335" s="58" t="str">
        <f t="shared" si="679"/>
        <v/>
      </c>
      <c r="DJ335" s="85" t="str">
        <f t="shared" si="680"/>
        <v/>
      </c>
      <c r="DL335" s="58" t="str">
        <f>IF(COUNTIF(DG$3:DG$1048576,DG335)=COUNTIF($DG$3:$DG335,DG335),DG335,"")</f>
        <v/>
      </c>
      <c r="DM335" s="85" t="str">
        <f t="shared" si="681"/>
        <v/>
      </c>
      <c r="DN335" s="85" t="str">
        <f t="shared" si="607"/>
        <v/>
      </c>
      <c r="DO335" s="85" t="str">
        <f t="shared" si="607"/>
        <v/>
      </c>
      <c r="DP335" s="303"/>
      <c r="DQ335" s="17" t="str">
        <f t="shared" si="608"/>
        <v/>
      </c>
      <c r="DR335" s="17" t="str">
        <f t="shared" si="609"/>
        <v/>
      </c>
      <c r="DS335" s="17" t="str">
        <f t="shared" si="610"/>
        <v/>
      </c>
      <c r="DU335" s="16" t="str">
        <f t="shared" si="682"/>
        <v/>
      </c>
      <c r="DV335" s="16" t="str">
        <f>IF(DU335="","",COUNT($DU$3:DU335))</f>
        <v/>
      </c>
      <c r="DW335" s="16" t="str">
        <f t="shared" si="683"/>
        <v/>
      </c>
      <c r="DX335" s="16" t="str">
        <f t="shared" si="684"/>
        <v/>
      </c>
      <c r="DY335" s="16" t="str">
        <f>IF(DZ335="","",COUNTIF(DZ$3:DZ335,DZ335))</f>
        <v/>
      </c>
      <c r="DZ335" s="16" t="str">
        <f t="shared" si="685"/>
        <v/>
      </c>
      <c r="EA335" s="16" t="str">
        <f t="shared" si="686"/>
        <v/>
      </c>
      <c r="EB335" s="16" t="str">
        <f t="shared" si="687"/>
        <v/>
      </c>
      <c r="EC335" s="16" t="str">
        <f t="shared" si="688"/>
        <v/>
      </c>
      <c r="ED335" s="16" t="str">
        <f t="shared" si="689"/>
        <v/>
      </c>
      <c r="EE335" s="16" t="str">
        <f t="shared" si="690"/>
        <v/>
      </c>
      <c r="EF335" s="16" t="str">
        <f t="shared" si="691"/>
        <v/>
      </c>
      <c r="EG335" s="16" t="str">
        <f t="shared" si="692"/>
        <v/>
      </c>
      <c r="EH335" s="16" t="str">
        <f t="shared" si="693"/>
        <v/>
      </c>
      <c r="EI335" s="16" t="str">
        <f t="shared" si="694"/>
        <v/>
      </c>
      <c r="EJ335" s="16" t="str">
        <f t="shared" si="695"/>
        <v/>
      </c>
      <c r="EK335" s="16" t="str">
        <f t="shared" si="696"/>
        <v/>
      </c>
      <c r="EL335" s="58" t="str">
        <f t="shared" si="697"/>
        <v/>
      </c>
      <c r="EM335" s="58" t="str">
        <f>IF(OR($DZ335="",CR335=""),IF($EL335="","",$EL335),IF(OR(CR335="なし",CR335=0),領収書!$H$1,CR335))</f>
        <v/>
      </c>
      <c r="EN335" s="58" t="str">
        <f>IF(OR($DZ335="",CS335=""),IF($EL335="","",$EL335),IF(OR(CS335="なし",CS335=0),入力!$EN$1,CS335))</f>
        <v/>
      </c>
      <c r="EO335" s="63" t="str">
        <f t="shared" si="698"/>
        <v/>
      </c>
      <c r="EP335" s="63" t="str">
        <f t="shared" si="699"/>
        <v/>
      </c>
      <c r="ER335" s="16" t="str">
        <f>IF(AND(COUNTIF($ET$3:ET335,ET335)=1,ET335&lt;&gt;""),MAX($ER$3:ER334)+1,"")</f>
        <v/>
      </c>
      <c r="ES335" s="16" t="str">
        <f>IF(価格設定!B337="","",価格設定!B337)</f>
        <v/>
      </c>
      <c r="ET335" s="16" t="str">
        <f>IF(価格設定!C337="","",価格設定!C337)</f>
        <v/>
      </c>
      <c r="EV335" s="16" t="str">
        <f t="shared" si="611"/>
        <v/>
      </c>
      <c r="EW335" s="16" t="str">
        <f t="shared" si="700"/>
        <v/>
      </c>
    </row>
    <row r="336" spans="1:153" ht="30" customHeight="1" x14ac:dyDescent="0.2">
      <c r="A336" s="225"/>
      <c r="B336" s="212"/>
      <c r="C336" s="221"/>
      <c r="D336" s="164"/>
      <c r="E336" s="165"/>
      <c r="F336" s="166"/>
      <c r="G336" s="167"/>
      <c r="H336" s="179"/>
      <c r="I336" s="306"/>
      <c r="J336" s="169"/>
      <c r="K336" s="179"/>
      <c r="L336" s="186"/>
      <c r="M336" s="186"/>
      <c r="N336" s="168"/>
      <c r="O336" s="170"/>
      <c r="P336" s="212"/>
      <c r="Q336" s="179" t="str">
        <f>IFERROR(IF(H336="","",IFERROR(INDEX(価格設定!$B$5:$B$1048576,MATCH(H336,価格設定!$B$5:$B$1048576,0),0),INDEX(価格設定!$B$5:$B$1048576,MATCH("*"&amp;H336&amp;"*",価格設定!$B$5:$B$1048576,0),0))),H336)</f>
        <v/>
      </c>
      <c r="R336" s="250" t="str">
        <f>IFERROR(IF(Q336="",IF(K336="","",K336),IF(K336="",IF(INDEX(価格設定!$C$5:$C$1048576,MATCH(Q336,価格設定!$B$5:$B$1048576,0),0)=0,"",INDEX(価格設定!$C$5:$C$1048576,MATCH(Q336,価格設定!$B$5:$B$1048576,0),0)),IF(K336="なし","",K336))),"")</f>
        <v/>
      </c>
      <c r="S336" s="308" t="str">
        <f t="shared" si="612"/>
        <v/>
      </c>
      <c r="T336" s="126" t="str">
        <f>IFERROR(IF(J336="",IF(INDEX(価格設定!$E$5:$R$1048576,MATCH($Q336,価格設定!B$5:B$1048576,0),MATCH($AW336,価格設定!E$1:X$1,1))=0,"",INDEX(価格設定!$E$5:$R$1048576,MATCH($Q336,価格設定!B$5:B$1048576,0),MATCH($AW336,価格設定!E$1:X$1,1))),J336),"")</f>
        <v/>
      </c>
      <c r="U336" s="126" t="str">
        <f t="shared" si="613"/>
        <v/>
      </c>
      <c r="V336" s="132" t="str">
        <f t="shared" si="614"/>
        <v/>
      </c>
      <c r="W336" s="127" t="str">
        <f>IFERROR(IF(OR(T336="",T336&lt;0),"",IFERROR(INDEX(価格設定!E$2:X$3,IF(AND(K336=$K$1,$K$1&lt;&gt;""),ROW(価格設定!$D$3)-1,MATCH(INDEX(価格設定!$D$5:$D$1048576,MATCH(Q336,価格設定!$B$5:$B$1048576,0),0),価格設定!$D$2:$D$3,0)),MATCH($AW336,価格設定!E$1:X$1,1)),INDEX(価格設定!E$2:X$2,0,MATCH($AW336,価格設定!E$1:X$1,1)))),"")</f>
        <v/>
      </c>
      <c r="X336" s="126" t="str">
        <f t="shared" si="605"/>
        <v/>
      </c>
      <c r="Y336" s="128" t="str">
        <f t="shared" si="615"/>
        <v/>
      </c>
      <c r="Z336" s="126" t="str">
        <f t="shared" si="616"/>
        <v/>
      </c>
      <c r="AA336" s="129" t="str">
        <f t="shared" si="617"/>
        <v/>
      </c>
      <c r="AB336" s="126" t="str">
        <f t="shared" si="618"/>
        <v/>
      </c>
      <c r="AC336" s="280" t="str">
        <f t="shared" si="619"/>
        <v/>
      </c>
      <c r="AD336" s="15"/>
      <c r="AE336" s="204" t="str">
        <f>IF(AF336="","",COUNT($AF$3:AF336))</f>
        <v/>
      </c>
      <c r="AF336" s="206" t="str">
        <f t="shared" si="620"/>
        <v/>
      </c>
      <c r="AG336" s="204" t="str">
        <f t="shared" si="621"/>
        <v/>
      </c>
      <c r="AH336" s="204" t="str">
        <f t="shared" si="622"/>
        <v/>
      </c>
      <c r="AI336" s="287"/>
      <c r="AJ336" s="15"/>
      <c r="AK336" s="138" t="str">
        <f t="shared" si="623"/>
        <v/>
      </c>
      <c r="AL336" s="131" t="str">
        <f t="shared" si="624"/>
        <v/>
      </c>
      <c r="AM336" s="131" t="str">
        <f t="shared" si="625"/>
        <v/>
      </c>
      <c r="AN336" s="313" t="str">
        <f t="shared" si="626"/>
        <v/>
      </c>
      <c r="AO336" s="316" t="str">
        <f t="shared" si="627"/>
        <v/>
      </c>
      <c r="AP336" s="18"/>
      <c r="AQ336" s="3" t="str">
        <f>IF(F336="","",MAX($AQ$3:AQ335)+1)</f>
        <v/>
      </c>
      <c r="AR336" s="3" t="str">
        <f>IF(OR(AQ336="",BB336=""),"",MAX($AR$3:AR335)+1)</f>
        <v/>
      </c>
      <c r="AS336" s="3" t="str">
        <f>IF(CQ336="","",RANK(CQ336,CQ$3:CQ$1048576,1)+COUNTIF($CQ$3:CQ336,CQ336)-1)</f>
        <v/>
      </c>
      <c r="AT336" s="21" t="str">
        <f>IF(C336="",IF(OR(AND($H336&lt;&gt;"",C336=""),AND($F335=$F336,$AZ336&lt;&gt;""),COUNTA($H$3:$H$1048576,#REF!,$F$3:$F$1048576)&gt;COUNTA($H$3:$H336,#REF!,$F$3:$F336),$AZ336&lt;&gt;""),INDEX(AT$3:AT$1048576,MATCH(MAX($AQ$3:$AQ335),$AQ$3:$AQ$1048576,0),0),""),C336)</f>
        <v/>
      </c>
      <c r="AU336" s="21" t="str">
        <f>IF(D336="",IF(OR(AND($H336&lt;&gt;"",D336=""),AND($F335=$F336,$AZ336&lt;&gt;""),COUNTA($H$3:$H$1048576,#REF!,$F$3:$F$1048576)&gt;COUNTA($H$3:$H336,#REF!,$F$3:$F336),$AZ336&lt;&gt;""),INDEX(AU$3:AU$1048576,MATCH(MAX($AQ$3:$AQ335),$AQ$3:$AQ$1048576,0),0),""),D336)</f>
        <v/>
      </c>
      <c r="AV336" s="21" t="str">
        <f>IF(E336="",IF(OR(AND($H336&lt;&gt;"",E336=""),AND($F335=$F336,$AZ336&lt;&gt;""),COUNTA($H$3:$H$1048576,#REF!,$F$3:$F$1048576)&gt;COUNTA($H$3:$H336,#REF!,$F$3:$F336),$AZ336&lt;&gt;""),INDEX(AV$3:AV$1048576,MATCH(MAX($AQ$3:$AQ335),$AQ$3:$AQ$1048576,0),0),""),E336)</f>
        <v/>
      </c>
      <c r="AW336" s="24" t="str">
        <f t="shared" si="628"/>
        <v/>
      </c>
      <c r="AX336" s="13" t="str">
        <f t="shared" si="629"/>
        <v/>
      </c>
      <c r="AY336" s="4" t="str">
        <f t="shared" si="630"/>
        <v/>
      </c>
      <c r="AZ336" s="4" t="str">
        <f>IF(AX336="",IF(OR(AND(H336&lt;&gt;"",F336=""),COUNTA($H$3:$H$1048576)&gt;COUNTA($H$3:$H336)),INDEX(AX$3:AX336,MATCH(MAX($AQ$3:AQ336),AQ$3:AQ336,0),0),""),AX336)</f>
        <v/>
      </c>
      <c r="BA336" s="4" t="str">
        <f>IF(AY336="",IF(AND(H336&lt;&gt;"",F336=""),INDEX(AY$3:AY336,MATCH(MAX($AQ$3:AQ336),AQ$3:AQ336,0),0),""),AY336)</f>
        <v/>
      </c>
      <c r="BB336" s="82" t="str">
        <f>IF(BC336="","",RANK(BC336,BC$3:BC$1048576,1)+COUNTIF($BC$3:BC336,BC336)-1)</f>
        <v/>
      </c>
      <c r="BC336" s="139" t="str">
        <f t="shared" si="631"/>
        <v/>
      </c>
      <c r="BD336" s="46" t="str">
        <f t="shared" si="632"/>
        <v/>
      </c>
      <c r="BE336" s="46" t="str">
        <f t="shared" si="633"/>
        <v/>
      </c>
      <c r="BF336" s="46" t="str">
        <f t="shared" si="634"/>
        <v/>
      </c>
      <c r="BG336" s="4" t="str">
        <f t="shared" si="635"/>
        <v/>
      </c>
      <c r="BH336" s="180" t="str">
        <f t="shared" si="636"/>
        <v/>
      </c>
      <c r="BI336" s="16" t="str">
        <f t="shared" si="637"/>
        <v/>
      </c>
      <c r="BJ336" s="52" t="str">
        <f>IF(BI336="","",IF(W336="","",IF(AND(K336=$K$1,$K$1&lt;&gt;""),$BT$2,IFERROR(IF(INDEX(価格設定!$D$5:$D$1048576,MATCH(Q336,価格設定!$B$5:$B$1048576,0),0)=価格設定!$D$3,$BT$2,$BS$2),$BS$2))))</f>
        <v/>
      </c>
      <c r="BK336" s="16" t="str">
        <f>IF(BI336="","",IF(COUNTIF($BI$3:BI336,BI336)=1,1,IF(AND(BI335=BI336,BH336=""),BK335,COUNTIF($BH$3:BH336,BH336))))</f>
        <v/>
      </c>
      <c r="BL336" s="52" t="str">
        <f t="shared" si="638"/>
        <v/>
      </c>
      <c r="BM336" s="52" t="str">
        <f t="shared" si="639"/>
        <v/>
      </c>
      <c r="BN336" s="119" t="str">
        <f t="shared" si="640"/>
        <v/>
      </c>
      <c r="BO336" s="119" t="str">
        <f t="shared" si="641"/>
        <v/>
      </c>
      <c r="BP336" s="17" t="str">
        <f t="shared" si="642"/>
        <v/>
      </c>
      <c r="BQ336" s="17" t="str">
        <f t="shared" si="643"/>
        <v/>
      </c>
      <c r="BR336" s="17" t="str">
        <f>IF(OR(BP336="",COUNTIF($BO$3:BO336,BO336)&lt;&gt;1),"",SUMIF(BO$3:BO$1048576,BO336,BP$3:BP$1048576))</f>
        <v/>
      </c>
      <c r="BS336" s="17" t="str">
        <f t="shared" si="644"/>
        <v/>
      </c>
      <c r="BT336" s="17" t="str">
        <f t="shared" si="645"/>
        <v/>
      </c>
      <c r="BU336" s="17" t="str">
        <f t="shared" si="646"/>
        <v/>
      </c>
      <c r="BV336" s="24" t="str">
        <f t="shared" si="647"/>
        <v/>
      </c>
      <c r="BW336" s="24" t="str">
        <f t="shared" si="648"/>
        <v/>
      </c>
      <c r="BX336" s="24" t="str">
        <f t="shared" si="649"/>
        <v/>
      </c>
      <c r="BY336" s="26" t="str">
        <f t="shared" si="650"/>
        <v/>
      </c>
      <c r="BZ336" s="26" t="str">
        <f t="shared" si="651"/>
        <v/>
      </c>
      <c r="CA336" s="26" t="str">
        <f t="shared" si="652"/>
        <v/>
      </c>
      <c r="CB336" s="66" t="str">
        <f t="shared" si="653"/>
        <v/>
      </c>
      <c r="CC336" s="65" t="str">
        <f t="shared" si="654"/>
        <v/>
      </c>
      <c r="CD336" s="26" t="str">
        <f t="shared" si="655"/>
        <v/>
      </c>
      <c r="CE336" s="26" t="str">
        <f t="shared" si="656"/>
        <v/>
      </c>
      <c r="CF336" s="193" t="str">
        <f t="shared" si="657"/>
        <v/>
      </c>
      <c r="CG336" s="193" t="str">
        <f t="shared" si="658"/>
        <v/>
      </c>
      <c r="CH336" s="26" t="str">
        <f t="shared" si="659"/>
        <v/>
      </c>
      <c r="CI336" s="26" t="str">
        <f t="shared" si="660"/>
        <v/>
      </c>
      <c r="CJ336" s="65" t="str">
        <f t="shared" si="661"/>
        <v/>
      </c>
      <c r="CK336" s="65" t="str">
        <f t="shared" si="662"/>
        <v/>
      </c>
      <c r="CL336" s="64" t="str">
        <f t="shared" si="663"/>
        <v/>
      </c>
      <c r="CM336" s="64" t="str">
        <f t="shared" si="664"/>
        <v/>
      </c>
      <c r="CN336" s="65" t="str">
        <f t="shared" si="665"/>
        <v/>
      </c>
      <c r="CP336" s="63" t="str">
        <f>IF(BH336="","",MAX($CP$3:CP335)+1)</f>
        <v/>
      </c>
      <c r="CQ336" s="24" t="str">
        <f t="shared" si="666"/>
        <v/>
      </c>
      <c r="CR336" s="24" t="str">
        <f t="shared" si="667"/>
        <v/>
      </c>
      <c r="CS336" s="24" t="str">
        <f t="shared" si="668"/>
        <v/>
      </c>
      <c r="CT336" s="58" t="str">
        <f>IF(BO336="","",COUNTIF($BO$3:BO336,BO336)&amp;"@"&amp;BO336)</f>
        <v/>
      </c>
      <c r="CU336" s="16" t="str">
        <f t="shared" si="606"/>
        <v/>
      </c>
      <c r="CV336" s="63" t="str">
        <f t="shared" si="669"/>
        <v/>
      </c>
      <c r="CW336" s="16" t="str">
        <f t="shared" si="670"/>
        <v/>
      </c>
      <c r="CX336" s="16" t="str">
        <f t="shared" si="671"/>
        <v/>
      </c>
      <c r="CY336" s="16" t="str">
        <f t="shared" si="672"/>
        <v/>
      </c>
      <c r="CZ336" s="85" t="str">
        <f t="shared" si="673"/>
        <v/>
      </c>
      <c r="DA336" s="16" t="str">
        <f t="shared" si="674"/>
        <v/>
      </c>
      <c r="DB336" s="16" t="str">
        <f t="shared" si="675"/>
        <v/>
      </c>
      <c r="DC336" s="28" t="str">
        <f>IF(CP336="","",$DC$1&amp;(INDEX(価格設定!D$1:XFD$3,ROW(価格設定!$D$3),MATCH($AW336,価格設定!D$1:XFD$1,1))*100)&amp;"%")</f>
        <v/>
      </c>
      <c r="DD336" s="28" t="str">
        <f>IF(CP336="","",$DD$1&amp;(INDEX(価格設定!D$1:XFD$3,ROW(価格設定!$D$2),MATCH($AW336,価格設定!D$1:XFD$1,1))*100)&amp;"%")</f>
        <v/>
      </c>
      <c r="DE336" s="29" t="str">
        <f t="shared" si="676"/>
        <v/>
      </c>
      <c r="DG336" s="58" t="str">
        <f t="shared" si="677"/>
        <v/>
      </c>
      <c r="DH336" s="58" t="str">
        <f t="shared" si="678"/>
        <v/>
      </c>
      <c r="DI336" s="58" t="str">
        <f t="shared" si="679"/>
        <v/>
      </c>
      <c r="DJ336" s="85" t="str">
        <f t="shared" si="680"/>
        <v/>
      </c>
      <c r="DL336" s="58" t="str">
        <f>IF(COUNTIF(DG$3:DG$1048576,DG336)=COUNTIF($DG$3:$DG336,DG336),DG336,"")</f>
        <v/>
      </c>
      <c r="DM336" s="85" t="str">
        <f t="shared" si="681"/>
        <v/>
      </c>
      <c r="DN336" s="85" t="str">
        <f t="shared" si="607"/>
        <v/>
      </c>
      <c r="DO336" s="85" t="str">
        <f t="shared" si="607"/>
        <v/>
      </c>
      <c r="DP336" s="303"/>
      <c r="DQ336" s="17" t="str">
        <f t="shared" si="608"/>
        <v/>
      </c>
      <c r="DR336" s="17" t="str">
        <f t="shared" si="609"/>
        <v/>
      </c>
      <c r="DS336" s="17" t="str">
        <f t="shared" si="610"/>
        <v/>
      </c>
      <c r="DU336" s="16" t="str">
        <f t="shared" si="682"/>
        <v/>
      </c>
      <c r="DV336" s="16" t="str">
        <f>IF(DU336="","",COUNT($DU$3:DU336))</f>
        <v/>
      </c>
      <c r="DW336" s="16" t="str">
        <f t="shared" si="683"/>
        <v/>
      </c>
      <c r="DX336" s="16" t="str">
        <f t="shared" si="684"/>
        <v/>
      </c>
      <c r="DY336" s="16" t="str">
        <f>IF(DZ336="","",COUNTIF(DZ$3:DZ336,DZ336))</f>
        <v/>
      </c>
      <c r="DZ336" s="16" t="str">
        <f t="shared" si="685"/>
        <v/>
      </c>
      <c r="EA336" s="16" t="str">
        <f t="shared" si="686"/>
        <v/>
      </c>
      <c r="EB336" s="16" t="str">
        <f t="shared" si="687"/>
        <v/>
      </c>
      <c r="EC336" s="16" t="str">
        <f t="shared" si="688"/>
        <v/>
      </c>
      <c r="ED336" s="16" t="str">
        <f t="shared" si="689"/>
        <v/>
      </c>
      <c r="EE336" s="16" t="str">
        <f t="shared" si="690"/>
        <v/>
      </c>
      <c r="EF336" s="16" t="str">
        <f t="shared" si="691"/>
        <v/>
      </c>
      <c r="EG336" s="16" t="str">
        <f t="shared" si="692"/>
        <v/>
      </c>
      <c r="EH336" s="16" t="str">
        <f t="shared" si="693"/>
        <v/>
      </c>
      <c r="EI336" s="16" t="str">
        <f t="shared" si="694"/>
        <v/>
      </c>
      <c r="EJ336" s="16" t="str">
        <f t="shared" si="695"/>
        <v/>
      </c>
      <c r="EK336" s="16" t="str">
        <f t="shared" si="696"/>
        <v/>
      </c>
      <c r="EL336" s="58" t="str">
        <f t="shared" si="697"/>
        <v/>
      </c>
      <c r="EM336" s="58" t="str">
        <f>IF(OR($DZ336="",CR336=""),IF($EL336="","",$EL336),IF(OR(CR336="なし",CR336=0),領収書!$H$1,CR336))</f>
        <v/>
      </c>
      <c r="EN336" s="58" t="str">
        <f>IF(OR($DZ336="",CS336=""),IF($EL336="","",$EL336),IF(OR(CS336="なし",CS336=0),入力!$EN$1,CS336))</f>
        <v/>
      </c>
      <c r="EO336" s="63" t="str">
        <f t="shared" si="698"/>
        <v/>
      </c>
      <c r="EP336" s="63" t="str">
        <f t="shared" si="699"/>
        <v/>
      </c>
      <c r="ER336" s="16" t="str">
        <f>IF(AND(COUNTIF($ET$3:ET336,ET336)=1,ET336&lt;&gt;""),MAX($ER$3:ER335)+1,"")</f>
        <v/>
      </c>
      <c r="ES336" s="16" t="str">
        <f>IF(価格設定!B338="","",価格設定!B338)</f>
        <v/>
      </c>
      <c r="ET336" s="16" t="str">
        <f>IF(価格設定!C338="","",価格設定!C338)</f>
        <v/>
      </c>
      <c r="EV336" s="16" t="str">
        <f t="shared" si="611"/>
        <v/>
      </c>
      <c r="EW336" s="16" t="str">
        <f t="shared" si="700"/>
        <v/>
      </c>
    </row>
    <row r="337" spans="1:153" ht="30" customHeight="1" x14ac:dyDescent="0.2">
      <c r="A337" s="225"/>
      <c r="B337" s="212"/>
      <c r="C337" s="221"/>
      <c r="D337" s="164"/>
      <c r="E337" s="165"/>
      <c r="F337" s="166"/>
      <c r="G337" s="167"/>
      <c r="H337" s="179"/>
      <c r="I337" s="306"/>
      <c r="J337" s="169"/>
      <c r="K337" s="179"/>
      <c r="L337" s="186"/>
      <c r="M337" s="186"/>
      <c r="N337" s="168"/>
      <c r="O337" s="170"/>
      <c r="P337" s="212"/>
      <c r="Q337" s="179" t="str">
        <f>IFERROR(IF(H337="","",IFERROR(INDEX(価格設定!$B$5:$B$1048576,MATCH(H337,価格設定!$B$5:$B$1048576,0),0),INDEX(価格設定!$B$5:$B$1048576,MATCH("*"&amp;H337&amp;"*",価格設定!$B$5:$B$1048576,0),0))),H337)</f>
        <v/>
      </c>
      <c r="R337" s="250" t="str">
        <f>IFERROR(IF(Q337="",IF(K337="","",K337),IF(K337="",IF(INDEX(価格設定!$C$5:$C$1048576,MATCH(Q337,価格設定!$B$5:$B$1048576,0),0)=0,"",INDEX(価格設定!$C$5:$C$1048576,MATCH(Q337,価格設定!$B$5:$B$1048576,0),0)),IF(K337="なし","",K337))),"")</f>
        <v/>
      </c>
      <c r="S337" s="308" t="str">
        <f t="shared" si="612"/>
        <v/>
      </c>
      <c r="T337" s="126" t="str">
        <f>IFERROR(IF(J337="",IF(INDEX(価格設定!$E$5:$R$1048576,MATCH($Q337,価格設定!B$5:B$1048576,0),MATCH($AW337,価格設定!E$1:X$1,1))=0,"",INDEX(価格設定!$E$5:$R$1048576,MATCH($Q337,価格設定!B$5:B$1048576,0),MATCH($AW337,価格設定!E$1:X$1,1))),J337),"")</f>
        <v/>
      </c>
      <c r="U337" s="126" t="str">
        <f t="shared" si="613"/>
        <v/>
      </c>
      <c r="V337" s="132" t="str">
        <f t="shared" si="614"/>
        <v/>
      </c>
      <c r="W337" s="127" t="str">
        <f>IFERROR(IF(OR(T337="",T337&lt;0),"",IFERROR(INDEX(価格設定!E$2:X$3,IF(AND(K337=$K$1,$K$1&lt;&gt;""),ROW(価格設定!$D$3)-1,MATCH(INDEX(価格設定!$D$5:$D$1048576,MATCH(Q337,価格設定!$B$5:$B$1048576,0),0),価格設定!$D$2:$D$3,0)),MATCH($AW337,価格設定!E$1:X$1,1)),INDEX(価格設定!E$2:X$2,0,MATCH($AW337,価格設定!E$1:X$1,1)))),"")</f>
        <v/>
      </c>
      <c r="X337" s="126" t="str">
        <f t="shared" si="605"/>
        <v/>
      </c>
      <c r="Y337" s="128" t="str">
        <f t="shared" si="615"/>
        <v/>
      </c>
      <c r="Z337" s="126" t="str">
        <f t="shared" si="616"/>
        <v/>
      </c>
      <c r="AA337" s="129" t="str">
        <f t="shared" si="617"/>
        <v/>
      </c>
      <c r="AB337" s="126" t="str">
        <f t="shared" si="618"/>
        <v/>
      </c>
      <c r="AC337" s="280" t="str">
        <f t="shared" si="619"/>
        <v/>
      </c>
      <c r="AD337" s="15"/>
      <c r="AE337" s="204" t="str">
        <f>IF(AF337="","",COUNT($AF$3:AF337))</f>
        <v/>
      </c>
      <c r="AF337" s="206" t="str">
        <f t="shared" si="620"/>
        <v/>
      </c>
      <c r="AG337" s="204" t="str">
        <f t="shared" si="621"/>
        <v/>
      </c>
      <c r="AH337" s="204" t="str">
        <f t="shared" si="622"/>
        <v/>
      </c>
      <c r="AI337" s="287"/>
      <c r="AJ337" s="15"/>
      <c r="AK337" s="138" t="str">
        <f t="shared" si="623"/>
        <v/>
      </c>
      <c r="AL337" s="131" t="str">
        <f t="shared" si="624"/>
        <v/>
      </c>
      <c r="AM337" s="131" t="str">
        <f t="shared" si="625"/>
        <v/>
      </c>
      <c r="AN337" s="313" t="str">
        <f t="shared" si="626"/>
        <v/>
      </c>
      <c r="AO337" s="316" t="str">
        <f t="shared" si="627"/>
        <v/>
      </c>
      <c r="AP337" s="18"/>
      <c r="AQ337" s="3" t="str">
        <f>IF(F337="","",MAX($AQ$3:AQ336)+1)</f>
        <v/>
      </c>
      <c r="AR337" s="3" t="str">
        <f>IF(OR(AQ337="",BB337=""),"",MAX($AR$3:AR336)+1)</f>
        <v/>
      </c>
      <c r="AS337" s="3" t="str">
        <f>IF(CQ337="","",RANK(CQ337,CQ$3:CQ$1048576,1)+COUNTIF($CQ$3:CQ337,CQ337)-1)</f>
        <v/>
      </c>
      <c r="AT337" s="21" t="str">
        <f>IF(C337="",IF(OR(AND($H337&lt;&gt;"",C337=""),AND($F336=$F337,$AZ337&lt;&gt;""),COUNTA($H$3:$H$1048576,#REF!,$F$3:$F$1048576)&gt;COUNTA($H$3:$H337,#REF!,$F$3:$F337),$AZ337&lt;&gt;""),INDEX(AT$3:AT$1048576,MATCH(MAX($AQ$3:$AQ336),$AQ$3:$AQ$1048576,0),0),""),C337)</f>
        <v/>
      </c>
      <c r="AU337" s="21" t="str">
        <f>IF(D337="",IF(OR(AND($H337&lt;&gt;"",D337=""),AND($F336=$F337,$AZ337&lt;&gt;""),COUNTA($H$3:$H$1048576,#REF!,$F$3:$F$1048576)&gt;COUNTA($H$3:$H337,#REF!,$F$3:$F337),$AZ337&lt;&gt;""),INDEX(AU$3:AU$1048576,MATCH(MAX($AQ$3:$AQ336),$AQ$3:$AQ$1048576,0),0),""),D337)</f>
        <v/>
      </c>
      <c r="AV337" s="21" t="str">
        <f>IF(E337="",IF(OR(AND($H337&lt;&gt;"",E337=""),AND($F336=$F337,$AZ337&lt;&gt;""),COUNTA($H$3:$H$1048576,#REF!,$F$3:$F$1048576)&gt;COUNTA($H$3:$H337,#REF!,$F$3:$F337),$AZ337&lt;&gt;""),INDEX(AV$3:AV$1048576,MATCH(MAX($AQ$3:$AQ336),$AQ$3:$AQ$1048576,0),0),""),E337)</f>
        <v/>
      </c>
      <c r="AW337" s="24" t="str">
        <f t="shared" si="628"/>
        <v/>
      </c>
      <c r="AX337" s="13" t="str">
        <f t="shared" si="629"/>
        <v/>
      </c>
      <c r="AY337" s="4" t="str">
        <f t="shared" si="630"/>
        <v/>
      </c>
      <c r="AZ337" s="4" t="str">
        <f>IF(AX337="",IF(OR(AND(H337&lt;&gt;"",F337=""),COUNTA($H$3:$H$1048576)&gt;COUNTA($H$3:$H337)),INDEX(AX$3:AX337,MATCH(MAX($AQ$3:AQ337),AQ$3:AQ337,0),0),""),AX337)</f>
        <v/>
      </c>
      <c r="BA337" s="4" t="str">
        <f>IF(AY337="",IF(AND(H337&lt;&gt;"",F337=""),INDEX(AY$3:AY337,MATCH(MAX($AQ$3:AQ337),AQ$3:AQ337,0),0),""),AY337)</f>
        <v/>
      </c>
      <c r="BB337" s="82" t="str">
        <f>IF(BC337="","",RANK(BC337,BC$3:BC$1048576,1)+COUNTIF($BC$3:BC337,BC337)-1)</f>
        <v/>
      </c>
      <c r="BC337" s="139" t="str">
        <f t="shared" si="631"/>
        <v/>
      </c>
      <c r="BD337" s="46" t="str">
        <f t="shared" si="632"/>
        <v/>
      </c>
      <c r="BE337" s="46" t="str">
        <f t="shared" si="633"/>
        <v/>
      </c>
      <c r="BF337" s="46" t="str">
        <f t="shared" si="634"/>
        <v/>
      </c>
      <c r="BG337" s="4" t="str">
        <f t="shared" si="635"/>
        <v/>
      </c>
      <c r="BH337" s="180" t="str">
        <f t="shared" si="636"/>
        <v/>
      </c>
      <c r="BI337" s="16" t="str">
        <f t="shared" si="637"/>
        <v/>
      </c>
      <c r="BJ337" s="52" t="str">
        <f>IF(BI337="","",IF(W337="","",IF(AND(K337=$K$1,$K$1&lt;&gt;""),$BT$2,IFERROR(IF(INDEX(価格設定!$D$5:$D$1048576,MATCH(Q337,価格設定!$B$5:$B$1048576,0),0)=価格設定!$D$3,$BT$2,$BS$2),$BS$2))))</f>
        <v/>
      </c>
      <c r="BK337" s="16" t="str">
        <f>IF(BI337="","",IF(COUNTIF($BI$3:BI337,BI337)=1,1,IF(AND(BI336=BI337,BH337=""),BK336,COUNTIF($BH$3:BH337,BH337))))</f>
        <v/>
      </c>
      <c r="BL337" s="52" t="str">
        <f t="shared" si="638"/>
        <v/>
      </c>
      <c r="BM337" s="52" t="str">
        <f t="shared" si="639"/>
        <v/>
      </c>
      <c r="BN337" s="119" t="str">
        <f t="shared" si="640"/>
        <v/>
      </c>
      <c r="BO337" s="119" t="str">
        <f t="shared" si="641"/>
        <v/>
      </c>
      <c r="BP337" s="17" t="str">
        <f t="shared" si="642"/>
        <v/>
      </c>
      <c r="BQ337" s="17" t="str">
        <f t="shared" si="643"/>
        <v/>
      </c>
      <c r="BR337" s="17" t="str">
        <f>IF(OR(BP337="",COUNTIF($BO$3:BO337,BO337)&lt;&gt;1),"",SUMIF(BO$3:BO$1048576,BO337,BP$3:BP$1048576))</f>
        <v/>
      </c>
      <c r="BS337" s="17" t="str">
        <f t="shared" si="644"/>
        <v/>
      </c>
      <c r="BT337" s="17" t="str">
        <f t="shared" si="645"/>
        <v/>
      </c>
      <c r="BU337" s="17" t="str">
        <f t="shared" si="646"/>
        <v/>
      </c>
      <c r="BV337" s="24" t="str">
        <f t="shared" si="647"/>
        <v/>
      </c>
      <c r="BW337" s="24" t="str">
        <f t="shared" si="648"/>
        <v/>
      </c>
      <c r="BX337" s="24" t="str">
        <f t="shared" si="649"/>
        <v/>
      </c>
      <c r="BY337" s="26" t="str">
        <f t="shared" si="650"/>
        <v/>
      </c>
      <c r="BZ337" s="26" t="str">
        <f t="shared" si="651"/>
        <v/>
      </c>
      <c r="CA337" s="26" t="str">
        <f t="shared" si="652"/>
        <v/>
      </c>
      <c r="CB337" s="66" t="str">
        <f t="shared" si="653"/>
        <v/>
      </c>
      <c r="CC337" s="65" t="str">
        <f t="shared" si="654"/>
        <v/>
      </c>
      <c r="CD337" s="26" t="str">
        <f t="shared" si="655"/>
        <v/>
      </c>
      <c r="CE337" s="26" t="str">
        <f t="shared" si="656"/>
        <v/>
      </c>
      <c r="CF337" s="193" t="str">
        <f t="shared" si="657"/>
        <v/>
      </c>
      <c r="CG337" s="193" t="str">
        <f t="shared" si="658"/>
        <v/>
      </c>
      <c r="CH337" s="26" t="str">
        <f t="shared" si="659"/>
        <v/>
      </c>
      <c r="CI337" s="26" t="str">
        <f t="shared" si="660"/>
        <v/>
      </c>
      <c r="CJ337" s="65" t="str">
        <f t="shared" si="661"/>
        <v/>
      </c>
      <c r="CK337" s="65" t="str">
        <f t="shared" si="662"/>
        <v/>
      </c>
      <c r="CL337" s="64" t="str">
        <f t="shared" si="663"/>
        <v/>
      </c>
      <c r="CM337" s="64" t="str">
        <f t="shared" si="664"/>
        <v/>
      </c>
      <c r="CN337" s="65" t="str">
        <f t="shared" si="665"/>
        <v/>
      </c>
      <c r="CP337" s="63" t="str">
        <f>IF(BH337="","",MAX($CP$3:CP336)+1)</f>
        <v/>
      </c>
      <c r="CQ337" s="24" t="str">
        <f t="shared" si="666"/>
        <v/>
      </c>
      <c r="CR337" s="24" t="str">
        <f t="shared" si="667"/>
        <v/>
      </c>
      <c r="CS337" s="24" t="str">
        <f t="shared" si="668"/>
        <v/>
      </c>
      <c r="CT337" s="58" t="str">
        <f>IF(BO337="","",COUNTIF($BO$3:BO337,BO337)&amp;"@"&amp;BO337)</f>
        <v/>
      </c>
      <c r="CU337" s="16" t="str">
        <f t="shared" si="606"/>
        <v/>
      </c>
      <c r="CV337" s="63" t="str">
        <f t="shared" si="669"/>
        <v/>
      </c>
      <c r="CW337" s="16" t="str">
        <f t="shared" si="670"/>
        <v/>
      </c>
      <c r="CX337" s="16" t="str">
        <f t="shared" si="671"/>
        <v/>
      </c>
      <c r="CY337" s="16" t="str">
        <f t="shared" si="672"/>
        <v/>
      </c>
      <c r="CZ337" s="85" t="str">
        <f t="shared" si="673"/>
        <v/>
      </c>
      <c r="DA337" s="16" t="str">
        <f t="shared" si="674"/>
        <v/>
      </c>
      <c r="DB337" s="16" t="str">
        <f t="shared" si="675"/>
        <v/>
      </c>
      <c r="DC337" s="28" t="str">
        <f>IF(CP337="","",$DC$1&amp;(INDEX(価格設定!D$1:XFD$3,ROW(価格設定!$D$3),MATCH($AW337,価格設定!D$1:XFD$1,1))*100)&amp;"%")</f>
        <v/>
      </c>
      <c r="DD337" s="28" t="str">
        <f>IF(CP337="","",$DD$1&amp;(INDEX(価格設定!D$1:XFD$3,ROW(価格設定!$D$2),MATCH($AW337,価格設定!D$1:XFD$1,1))*100)&amp;"%")</f>
        <v/>
      </c>
      <c r="DE337" s="29" t="str">
        <f t="shared" si="676"/>
        <v/>
      </c>
      <c r="DG337" s="58" t="str">
        <f t="shared" si="677"/>
        <v/>
      </c>
      <c r="DH337" s="58" t="str">
        <f t="shared" si="678"/>
        <v/>
      </c>
      <c r="DI337" s="58" t="str">
        <f t="shared" si="679"/>
        <v/>
      </c>
      <c r="DJ337" s="85" t="str">
        <f t="shared" si="680"/>
        <v/>
      </c>
      <c r="DL337" s="58" t="str">
        <f>IF(COUNTIF(DG$3:DG$1048576,DG337)=COUNTIF($DG$3:$DG337,DG337),DG337,"")</f>
        <v/>
      </c>
      <c r="DM337" s="85" t="str">
        <f t="shared" si="681"/>
        <v/>
      </c>
      <c r="DN337" s="85" t="str">
        <f t="shared" si="607"/>
        <v/>
      </c>
      <c r="DO337" s="85" t="str">
        <f t="shared" si="607"/>
        <v/>
      </c>
      <c r="DP337" s="303"/>
      <c r="DQ337" s="17" t="str">
        <f t="shared" si="608"/>
        <v/>
      </c>
      <c r="DR337" s="17" t="str">
        <f t="shared" si="609"/>
        <v/>
      </c>
      <c r="DS337" s="17" t="str">
        <f t="shared" si="610"/>
        <v/>
      </c>
      <c r="DU337" s="16" t="str">
        <f t="shared" si="682"/>
        <v/>
      </c>
      <c r="DV337" s="16" t="str">
        <f>IF(DU337="","",COUNT($DU$3:DU337))</f>
        <v/>
      </c>
      <c r="DW337" s="16" t="str">
        <f t="shared" si="683"/>
        <v/>
      </c>
      <c r="DX337" s="16" t="str">
        <f t="shared" si="684"/>
        <v/>
      </c>
      <c r="DY337" s="16" t="str">
        <f>IF(DZ337="","",COUNTIF(DZ$3:DZ337,DZ337))</f>
        <v/>
      </c>
      <c r="DZ337" s="16" t="str">
        <f t="shared" si="685"/>
        <v/>
      </c>
      <c r="EA337" s="16" t="str">
        <f t="shared" si="686"/>
        <v/>
      </c>
      <c r="EB337" s="16" t="str">
        <f t="shared" si="687"/>
        <v/>
      </c>
      <c r="EC337" s="16" t="str">
        <f t="shared" si="688"/>
        <v/>
      </c>
      <c r="ED337" s="16" t="str">
        <f t="shared" si="689"/>
        <v/>
      </c>
      <c r="EE337" s="16" t="str">
        <f t="shared" si="690"/>
        <v/>
      </c>
      <c r="EF337" s="16" t="str">
        <f t="shared" si="691"/>
        <v/>
      </c>
      <c r="EG337" s="16" t="str">
        <f t="shared" si="692"/>
        <v/>
      </c>
      <c r="EH337" s="16" t="str">
        <f t="shared" si="693"/>
        <v/>
      </c>
      <c r="EI337" s="16" t="str">
        <f t="shared" si="694"/>
        <v/>
      </c>
      <c r="EJ337" s="16" t="str">
        <f t="shared" si="695"/>
        <v/>
      </c>
      <c r="EK337" s="16" t="str">
        <f t="shared" si="696"/>
        <v/>
      </c>
      <c r="EL337" s="58" t="str">
        <f t="shared" si="697"/>
        <v/>
      </c>
      <c r="EM337" s="58" t="str">
        <f>IF(OR($DZ337="",CR337=""),IF($EL337="","",$EL337),IF(OR(CR337="なし",CR337=0),領収書!$H$1,CR337))</f>
        <v/>
      </c>
      <c r="EN337" s="58" t="str">
        <f>IF(OR($DZ337="",CS337=""),IF($EL337="","",$EL337),IF(OR(CS337="なし",CS337=0),入力!$EN$1,CS337))</f>
        <v/>
      </c>
      <c r="EO337" s="63" t="str">
        <f t="shared" si="698"/>
        <v/>
      </c>
      <c r="EP337" s="63" t="str">
        <f t="shared" si="699"/>
        <v/>
      </c>
      <c r="ER337" s="16" t="str">
        <f>IF(AND(COUNTIF($ET$3:ET337,ET337)=1,ET337&lt;&gt;""),MAX($ER$3:ER336)+1,"")</f>
        <v/>
      </c>
      <c r="ES337" s="16" t="str">
        <f>IF(価格設定!B339="","",価格設定!B339)</f>
        <v/>
      </c>
      <c r="ET337" s="16" t="str">
        <f>IF(価格設定!C339="","",価格設定!C339)</f>
        <v/>
      </c>
      <c r="EV337" s="16" t="str">
        <f t="shared" si="611"/>
        <v/>
      </c>
      <c r="EW337" s="16" t="str">
        <f t="shared" si="700"/>
        <v/>
      </c>
    </row>
    <row r="338" spans="1:153" ht="30" customHeight="1" x14ac:dyDescent="0.2">
      <c r="A338" s="225"/>
      <c r="B338" s="212"/>
      <c r="C338" s="221"/>
      <c r="D338" s="164"/>
      <c r="E338" s="165"/>
      <c r="F338" s="166"/>
      <c r="G338" s="167"/>
      <c r="H338" s="179"/>
      <c r="I338" s="306"/>
      <c r="J338" s="169"/>
      <c r="K338" s="179"/>
      <c r="L338" s="186"/>
      <c r="M338" s="186"/>
      <c r="N338" s="168"/>
      <c r="O338" s="170"/>
      <c r="P338" s="212"/>
      <c r="Q338" s="179" t="str">
        <f>IFERROR(IF(H338="","",IFERROR(INDEX(価格設定!$B$5:$B$1048576,MATCH(H338,価格設定!$B$5:$B$1048576,0),0),INDEX(価格設定!$B$5:$B$1048576,MATCH("*"&amp;H338&amp;"*",価格設定!$B$5:$B$1048576,0),0))),H338)</f>
        <v/>
      </c>
      <c r="R338" s="250" t="str">
        <f>IFERROR(IF(Q338="",IF(K338="","",K338),IF(K338="",IF(INDEX(価格設定!$C$5:$C$1048576,MATCH(Q338,価格設定!$B$5:$B$1048576,0),0)=0,"",INDEX(価格設定!$C$5:$C$1048576,MATCH(Q338,価格設定!$B$5:$B$1048576,0),0)),IF(K338="なし","",K338))),"")</f>
        <v/>
      </c>
      <c r="S338" s="308" t="str">
        <f t="shared" si="612"/>
        <v/>
      </c>
      <c r="T338" s="126" t="str">
        <f>IFERROR(IF(J338="",IF(INDEX(価格設定!$E$5:$R$1048576,MATCH($Q338,価格設定!B$5:B$1048576,0),MATCH($AW338,価格設定!E$1:X$1,1))=0,"",INDEX(価格設定!$E$5:$R$1048576,MATCH($Q338,価格設定!B$5:B$1048576,0),MATCH($AW338,価格設定!E$1:X$1,1))),J338),"")</f>
        <v/>
      </c>
      <c r="U338" s="126" t="str">
        <f t="shared" si="613"/>
        <v/>
      </c>
      <c r="V338" s="132" t="str">
        <f t="shared" si="614"/>
        <v/>
      </c>
      <c r="W338" s="127" t="str">
        <f>IFERROR(IF(OR(T338="",T338&lt;0),"",IFERROR(INDEX(価格設定!E$2:X$3,IF(AND(K338=$K$1,$K$1&lt;&gt;""),ROW(価格設定!$D$3)-1,MATCH(INDEX(価格設定!$D$5:$D$1048576,MATCH(Q338,価格設定!$B$5:$B$1048576,0),0),価格設定!$D$2:$D$3,0)),MATCH($AW338,価格設定!E$1:X$1,1)),INDEX(価格設定!E$2:X$2,0,MATCH($AW338,価格設定!E$1:X$1,1)))),"")</f>
        <v/>
      </c>
      <c r="X338" s="126" t="str">
        <f t="shared" si="605"/>
        <v/>
      </c>
      <c r="Y338" s="128" t="str">
        <f t="shared" si="615"/>
        <v/>
      </c>
      <c r="Z338" s="126" t="str">
        <f t="shared" si="616"/>
        <v/>
      </c>
      <c r="AA338" s="129" t="str">
        <f t="shared" si="617"/>
        <v/>
      </c>
      <c r="AB338" s="126" t="str">
        <f t="shared" si="618"/>
        <v/>
      </c>
      <c r="AC338" s="280" t="str">
        <f t="shared" si="619"/>
        <v/>
      </c>
      <c r="AD338" s="15"/>
      <c r="AE338" s="204" t="str">
        <f>IF(AF338="","",COUNT($AF$3:AF338))</f>
        <v/>
      </c>
      <c r="AF338" s="206" t="str">
        <f t="shared" si="620"/>
        <v/>
      </c>
      <c r="AG338" s="204" t="str">
        <f t="shared" si="621"/>
        <v/>
      </c>
      <c r="AH338" s="204" t="str">
        <f t="shared" si="622"/>
        <v/>
      </c>
      <c r="AI338" s="287"/>
      <c r="AJ338" s="15"/>
      <c r="AK338" s="138" t="str">
        <f t="shared" si="623"/>
        <v/>
      </c>
      <c r="AL338" s="131" t="str">
        <f t="shared" si="624"/>
        <v/>
      </c>
      <c r="AM338" s="131" t="str">
        <f t="shared" si="625"/>
        <v/>
      </c>
      <c r="AN338" s="313" t="str">
        <f t="shared" si="626"/>
        <v/>
      </c>
      <c r="AO338" s="316" t="str">
        <f t="shared" si="627"/>
        <v/>
      </c>
      <c r="AP338" s="18"/>
      <c r="AQ338" s="3" t="str">
        <f>IF(F338="","",MAX($AQ$3:AQ337)+1)</f>
        <v/>
      </c>
      <c r="AR338" s="3" t="str">
        <f>IF(OR(AQ338="",BB338=""),"",MAX($AR$3:AR337)+1)</f>
        <v/>
      </c>
      <c r="AS338" s="3" t="str">
        <f>IF(CQ338="","",RANK(CQ338,CQ$3:CQ$1048576,1)+COUNTIF($CQ$3:CQ338,CQ338)-1)</f>
        <v/>
      </c>
      <c r="AT338" s="21" t="str">
        <f>IF(C338="",IF(OR(AND($H338&lt;&gt;"",C338=""),AND($F337=$F338,$AZ338&lt;&gt;""),COUNTA($H$3:$H$1048576,#REF!,$F$3:$F$1048576)&gt;COUNTA($H$3:$H338,#REF!,$F$3:$F338),$AZ338&lt;&gt;""),INDEX(AT$3:AT$1048576,MATCH(MAX($AQ$3:$AQ337),$AQ$3:$AQ$1048576,0),0),""),C338)</f>
        <v/>
      </c>
      <c r="AU338" s="21" t="str">
        <f>IF(D338="",IF(OR(AND($H338&lt;&gt;"",D338=""),AND($F337=$F338,$AZ338&lt;&gt;""),COUNTA($H$3:$H$1048576,#REF!,$F$3:$F$1048576)&gt;COUNTA($H$3:$H338,#REF!,$F$3:$F338),$AZ338&lt;&gt;""),INDEX(AU$3:AU$1048576,MATCH(MAX($AQ$3:$AQ337),$AQ$3:$AQ$1048576,0),0),""),D338)</f>
        <v/>
      </c>
      <c r="AV338" s="21" t="str">
        <f>IF(E338="",IF(OR(AND($H338&lt;&gt;"",E338=""),AND($F337=$F338,$AZ338&lt;&gt;""),COUNTA($H$3:$H$1048576,#REF!,$F$3:$F$1048576)&gt;COUNTA($H$3:$H338,#REF!,$F$3:$F338),$AZ338&lt;&gt;""),INDEX(AV$3:AV$1048576,MATCH(MAX($AQ$3:$AQ337),$AQ$3:$AQ$1048576,0),0),""),E338)</f>
        <v/>
      </c>
      <c r="AW338" s="24" t="str">
        <f t="shared" si="628"/>
        <v/>
      </c>
      <c r="AX338" s="13" t="str">
        <f t="shared" si="629"/>
        <v/>
      </c>
      <c r="AY338" s="4" t="str">
        <f t="shared" si="630"/>
        <v/>
      </c>
      <c r="AZ338" s="4" t="str">
        <f>IF(AX338="",IF(OR(AND(H338&lt;&gt;"",F338=""),COUNTA($H$3:$H$1048576)&gt;COUNTA($H$3:$H338)),INDEX(AX$3:AX338,MATCH(MAX($AQ$3:AQ338),AQ$3:AQ338,0),0),""),AX338)</f>
        <v/>
      </c>
      <c r="BA338" s="4" t="str">
        <f>IF(AY338="",IF(AND(H338&lt;&gt;"",F338=""),INDEX(AY$3:AY338,MATCH(MAX($AQ$3:AQ338),AQ$3:AQ338,0),0),""),AY338)</f>
        <v/>
      </c>
      <c r="BB338" s="82" t="str">
        <f>IF(BC338="","",RANK(BC338,BC$3:BC$1048576,1)+COUNTIF($BC$3:BC338,BC338)-1)</f>
        <v/>
      </c>
      <c r="BC338" s="139" t="str">
        <f t="shared" si="631"/>
        <v/>
      </c>
      <c r="BD338" s="46" t="str">
        <f t="shared" si="632"/>
        <v/>
      </c>
      <c r="BE338" s="46" t="str">
        <f t="shared" si="633"/>
        <v/>
      </c>
      <c r="BF338" s="46" t="str">
        <f t="shared" si="634"/>
        <v/>
      </c>
      <c r="BG338" s="4" t="str">
        <f t="shared" si="635"/>
        <v/>
      </c>
      <c r="BH338" s="180" t="str">
        <f t="shared" si="636"/>
        <v/>
      </c>
      <c r="BI338" s="16" t="str">
        <f t="shared" si="637"/>
        <v/>
      </c>
      <c r="BJ338" s="52" t="str">
        <f>IF(BI338="","",IF(W338="","",IF(AND(K338=$K$1,$K$1&lt;&gt;""),$BT$2,IFERROR(IF(INDEX(価格設定!$D$5:$D$1048576,MATCH(Q338,価格設定!$B$5:$B$1048576,0),0)=価格設定!$D$3,$BT$2,$BS$2),$BS$2))))</f>
        <v/>
      </c>
      <c r="BK338" s="16" t="str">
        <f>IF(BI338="","",IF(COUNTIF($BI$3:BI338,BI338)=1,1,IF(AND(BI337=BI338,BH338=""),BK337,COUNTIF($BH$3:BH338,BH338))))</f>
        <v/>
      </c>
      <c r="BL338" s="52" t="str">
        <f t="shared" si="638"/>
        <v/>
      </c>
      <c r="BM338" s="52" t="str">
        <f t="shared" si="639"/>
        <v/>
      </c>
      <c r="BN338" s="119" t="str">
        <f t="shared" si="640"/>
        <v/>
      </c>
      <c r="BO338" s="119" t="str">
        <f t="shared" si="641"/>
        <v/>
      </c>
      <c r="BP338" s="17" t="str">
        <f t="shared" si="642"/>
        <v/>
      </c>
      <c r="BQ338" s="17" t="str">
        <f t="shared" si="643"/>
        <v/>
      </c>
      <c r="BR338" s="17" t="str">
        <f>IF(OR(BP338="",COUNTIF($BO$3:BO338,BO338)&lt;&gt;1),"",SUMIF(BO$3:BO$1048576,BO338,BP$3:BP$1048576))</f>
        <v/>
      </c>
      <c r="BS338" s="17" t="str">
        <f t="shared" si="644"/>
        <v/>
      </c>
      <c r="BT338" s="17" t="str">
        <f t="shared" si="645"/>
        <v/>
      </c>
      <c r="BU338" s="17" t="str">
        <f t="shared" si="646"/>
        <v/>
      </c>
      <c r="BV338" s="24" t="str">
        <f t="shared" si="647"/>
        <v/>
      </c>
      <c r="BW338" s="24" t="str">
        <f t="shared" si="648"/>
        <v/>
      </c>
      <c r="BX338" s="24" t="str">
        <f t="shared" si="649"/>
        <v/>
      </c>
      <c r="BY338" s="26" t="str">
        <f t="shared" si="650"/>
        <v/>
      </c>
      <c r="BZ338" s="26" t="str">
        <f t="shared" si="651"/>
        <v/>
      </c>
      <c r="CA338" s="26" t="str">
        <f t="shared" si="652"/>
        <v/>
      </c>
      <c r="CB338" s="66" t="str">
        <f t="shared" si="653"/>
        <v/>
      </c>
      <c r="CC338" s="65" t="str">
        <f t="shared" si="654"/>
        <v/>
      </c>
      <c r="CD338" s="26" t="str">
        <f t="shared" si="655"/>
        <v/>
      </c>
      <c r="CE338" s="26" t="str">
        <f t="shared" si="656"/>
        <v/>
      </c>
      <c r="CF338" s="193" t="str">
        <f t="shared" si="657"/>
        <v/>
      </c>
      <c r="CG338" s="193" t="str">
        <f t="shared" si="658"/>
        <v/>
      </c>
      <c r="CH338" s="26" t="str">
        <f t="shared" si="659"/>
        <v/>
      </c>
      <c r="CI338" s="26" t="str">
        <f t="shared" si="660"/>
        <v/>
      </c>
      <c r="CJ338" s="65" t="str">
        <f t="shared" si="661"/>
        <v/>
      </c>
      <c r="CK338" s="65" t="str">
        <f t="shared" si="662"/>
        <v/>
      </c>
      <c r="CL338" s="64" t="str">
        <f t="shared" si="663"/>
        <v/>
      </c>
      <c r="CM338" s="64" t="str">
        <f t="shared" si="664"/>
        <v/>
      </c>
      <c r="CN338" s="65" t="str">
        <f t="shared" si="665"/>
        <v/>
      </c>
      <c r="CP338" s="63" t="str">
        <f>IF(BH338="","",MAX($CP$3:CP337)+1)</f>
        <v/>
      </c>
      <c r="CQ338" s="24" t="str">
        <f t="shared" si="666"/>
        <v/>
      </c>
      <c r="CR338" s="24" t="str">
        <f t="shared" si="667"/>
        <v/>
      </c>
      <c r="CS338" s="24" t="str">
        <f t="shared" si="668"/>
        <v/>
      </c>
      <c r="CT338" s="58" t="str">
        <f>IF(BO338="","",COUNTIF($BO$3:BO338,BO338)&amp;"@"&amp;BO338)</f>
        <v/>
      </c>
      <c r="CU338" s="16" t="str">
        <f t="shared" si="606"/>
        <v/>
      </c>
      <c r="CV338" s="63" t="str">
        <f t="shared" si="669"/>
        <v/>
      </c>
      <c r="CW338" s="16" t="str">
        <f t="shared" si="670"/>
        <v/>
      </c>
      <c r="CX338" s="16" t="str">
        <f t="shared" si="671"/>
        <v/>
      </c>
      <c r="CY338" s="16" t="str">
        <f t="shared" si="672"/>
        <v/>
      </c>
      <c r="CZ338" s="85" t="str">
        <f t="shared" si="673"/>
        <v/>
      </c>
      <c r="DA338" s="16" t="str">
        <f t="shared" si="674"/>
        <v/>
      </c>
      <c r="DB338" s="16" t="str">
        <f t="shared" si="675"/>
        <v/>
      </c>
      <c r="DC338" s="28" t="str">
        <f>IF(CP338="","",$DC$1&amp;(INDEX(価格設定!D$1:XFD$3,ROW(価格設定!$D$3),MATCH($AW338,価格設定!D$1:XFD$1,1))*100)&amp;"%")</f>
        <v/>
      </c>
      <c r="DD338" s="28" t="str">
        <f>IF(CP338="","",$DD$1&amp;(INDEX(価格設定!D$1:XFD$3,ROW(価格設定!$D$2),MATCH($AW338,価格設定!D$1:XFD$1,1))*100)&amp;"%")</f>
        <v/>
      </c>
      <c r="DE338" s="29" t="str">
        <f t="shared" si="676"/>
        <v/>
      </c>
      <c r="DG338" s="58" t="str">
        <f t="shared" si="677"/>
        <v/>
      </c>
      <c r="DH338" s="58" t="str">
        <f t="shared" si="678"/>
        <v/>
      </c>
      <c r="DI338" s="58" t="str">
        <f t="shared" si="679"/>
        <v/>
      </c>
      <c r="DJ338" s="85" t="str">
        <f t="shared" si="680"/>
        <v/>
      </c>
      <c r="DL338" s="58" t="str">
        <f>IF(COUNTIF(DG$3:DG$1048576,DG338)=COUNTIF($DG$3:$DG338,DG338),DG338,"")</f>
        <v/>
      </c>
      <c r="DM338" s="85" t="str">
        <f t="shared" si="681"/>
        <v/>
      </c>
      <c r="DN338" s="85" t="str">
        <f t="shared" si="607"/>
        <v/>
      </c>
      <c r="DO338" s="85" t="str">
        <f t="shared" si="607"/>
        <v/>
      </c>
      <c r="DP338" s="303"/>
      <c r="DQ338" s="17" t="str">
        <f t="shared" si="608"/>
        <v/>
      </c>
      <c r="DR338" s="17" t="str">
        <f t="shared" si="609"/>
        <v/>
      </c>
      <c r="DS338" s="17" t="str">
        <f t="shared" si="610"/>
        <v/>
      </c>
      <c r="DU338" s="16" t="str">
        <f t="shared" si="682"/>
        <v/>
      </c>
      <c r="DV338" s="16" t="str">
        <f>IF(DU338="","",COUNT($DU$3:DU338))</f>
        <v/>
      </c>
      <c r="DW338" s="16" t="str">
        <f t="shared" si="683"/>
        <v/>
      </c>
      <c r="DX338" s="16" t="str">
        <f t="shared" si="684"/>
        <v/>
      </c>
      <c r="DY338" s="16" t="str">
        <f>IF(DZ338="","",COUNTIF(DZ$3:DZ338,DZ338))</f>
        <v/>
      </c>
      <c r="DZ338" s="16" t="str">
        <f t="shared" si="685"/>
        <v/>
      </c>
      <c r="EA338" s="16" t="str">
        <f t="shared" si="686"/>
        <v/>
      </c>
      <c r="EB338" s="16" t="str">
        <f t="shared" si="687"/>
        <v/>
      </c>
      <c r="EC338" s="16" t="str">
        <f t="shared" si="688"/>
        <v/>
      </c>
      <c r="ED338" s="16" t="str">
        <f t="shared" si="689"/>
        <v/>
      </c>
      <c r="EE338" s="16" t="str">
        <f t="shared" si="690"/>
        <v/>
      </c>
      <c r="EF338" s="16" t="str">
        <f t="shared" si="691"/>
        <v/>
      </c>
      <c r="EG338" s="16" t="str">
        <f t="shared" si="692"/>
        <v/>
      </c>
      <c r="EH338" s="16" t="str">
        <f t="shared" si="693"/>
        <v/>
      </c>
      <c r="EI338" s="16" t="str">
        <f t="shared" si="694"/>
        <v/>
      </c>
      <c r="EJ338" s="16" t="str">
        <f t="shared" si="695"/>
        <v/>
      </c>
      <c r="EK338" s="16" t="str">
        <f t="shared" si="696"/>
        <v/>
      </c>
      <c r="EL338" s="58" t="str">
        <f t="shared" si="697"/>
        <v/>
      </c>
      <c r="EM338" s="58" t="str">
        <f>IF(OR($DZ338="",CR338=""),IF($EL338="","",$EL338),IF(OR(CR338="なし",CR338=0),領収書!$H$1,CR338))</f>
        <v/>
      </c>
      <c r="EN338" s="58" t="str">
        <f>IF(OR($DZ338="",CS338=""),IF($EL338="","",$EL338),IF(OR(CS338="なし",CS338=0),入力!$EN$1,CS338))</f>
        <v/>
      </c>
      <c r="EO338" s="63" t="str">
        <f t="shared" si="698"/>
        <v/>
      </c>
      <c r="EP338" s="63" t="str">
        <f t="shared" si="699"/>
        <v/>
      </c>
      <c r="ER338" s="16" t="str">
        <f>IF(AND(COUNTIF($ET$3:ET338,ET338)=1,ET338&lt;&gt;""),MAX($ER$3:ER337)+1,"")</f>
        <v/>
      </c>
      <c r="ES338" s="16" t="str">
        <f>IF(価格設定!B340="","",価格設定!B340)</f>
        <v/>
      </c>
      <c r="ET338" s="16" t="str">
        <f>IF(価格設定!C340="","",価格設定!C340)</f>
        <v/>
      </c>
      <c r="EV338" s="16" t="str">
        <f t="shared" si="611"/>
        <v/>
      </c>
      <c r="EW338" s="16" t="str">
        <f t="shared" si="700"/>
        <v/>
      </c>
    </row>
    <row r="339" spans="1:153" ht="30" customHeight="1" x14ac:dyDescent="0.2">
      <c r="A339" s="225"/>
      <c r="B339" s="212"/>
      <c r="C339" s="221"/>
      <c r="D339" s="164"/>
      <c r="E339" s="165"/>
      <c r="F339" s="166"/>
      <c r="G339" s="167"/>
      <c r="H339" s="179"/>
      <c r="I339" s="306"/>
      <c r="J339" s="169"/>
      <c r="K339" s="179"/>
      <c r="L339" s="186"/>
      <c r="M339" s="186"/>
      <c r="N339" s="168"/>
      <c r="O339" s="170"/>
      <c r="P339" s="212"/>
      <c r="Q339" s="179" t="str">
        <f>IFERROR(IF(H339="","",IFERROR(INDEX(価格設定!$B$5:$B$1048576,MATCH(H339,価格設定!$B$5:$B$1048576,0),0),INDEX(価格設定!$B$5:$B$1048576,MATCH("*"&amp;H339&amp;"*",価格設定!$B$5:$B$1048576,0),0))),H339)</f>
        <v/>
      </c>
      <c r="R339" s="250" t="str">
        <f>IFERROR(IF(Q339="",IF(K339="","",K339),IF(K339="",IF(INDEX(価格設定!$C$5:$C$1048576,MATCH(Q339,価格設定!$B$5:$B$1048576,0),0)=0,"",INDEX(価格設定!$C$5:$C$1048576,MATCH(Q339,価格設定!$B$5:$B$1048576,0),0)),IF(K339="なし","",K339))),"")</f>
        <v/>
      </c>
      <c r="S339" s="308" t="str">
        <f t="shared" si="612"/>
        <v/>
      </c>
      <c r="T339" s="126" t="str">
        <f>IFERROR(IF(J339="",IF(INDEX(価格設定!$E$5:$R$1048576,MATCH($Q339,価格設定!B$5:B$1048576,0),MATCH($AW339,価格設定!E$1:X$1,1))=0,"",INDEX(価格設定!$E$5:$R$1048576,MATCH($Q339,価格設定!B$5:B$1048576,0),MATCH($AW339,価格設定!E$1:X$1,1))),J339),"")</f>
        <v/>
      </c>
      <c r="U339" s="126" t="str">
        <f t="shared" si="613"/>
        <v/>
      </c>
      <c r="V339" s="132" t="str">
        <f t="shared" si="614"/>
        <v/>
      </c>
      <c r="W339" s="127" t="str">
        <f>IFERROR(IF(OR(T339="",T339&lt;0),"",IFERROR(INDEX(価格設定!E$2:X$3,IF(AND(K339=$K$1,$K$1&lt;&gt;""),ROW(価格設定!$D$3)-1,MATCH(INDEX(価格設定!$D$5:$D$1048576,MATCH(Q339,価格設定!$B$5:$B$1048576,0),0),価格設定!$D$2:$D$3,0)),MATCH($AW339,価格設定!E$1:X$1,1)),INDEX(価格設定!E$2:X$2,0,MATCH($AW339,価格設定!E$1:X$1,1)))),"")</f>
        <v/>
      </c>
      <c r="X339" s="126" t="str">
        <f t="shared" si="605"/>
        <v/>
      </c>
      <c r="Y339" s="128" t="str">
        <f t="shared" si="615"/>
        <v/>
      </c>
      <c r="Z339" s="126" t="str">
        <f t="shared" si="616"/>
        <v/>
      </c>
      <c r="AA339" s="129" t="str">
        <f t="shared" si="617"/>
        <v/>
      </c>
      <c r="AB339" s="126" t="str">
        <f t="shared" si="618"/>
        <v/>
      </c>
      <c r="AC339" s="280" t="str">
        <f t="shared" si="619"/>
        <v/>
      </c>
      <c r="AD339" s="15"/>
      <c r="AE339" s="204" t="str">
        <f>IF(AF339="","",COUNT($AF$3:AF339))</f>
        <v/>
      </c>
      <c r="AF339" s="206" t="str">
        <f t="shared" si="620"/>
        <v/>
      </c>
      <c r="AG339" s="204" t="str">
        <f t="shared" si="621"/>
        <v/>
      </c>
      <c r="AH339" s="204" t="str">
        <f t="shared" si="622"/>
        <v/>
      </c>
      <c r="AI339" s="287"/>
      <c r="AJ339" s="15"/>
      <c r="AK339" s="138" t="str">
        <f t="shared" si="623"/>
        <v/>
      </c>
      <c r="AL339" s="131" t="str">
        <f t="shared" si="624"/>
        <v/>
      </c>
      <c r="AM339" s="131" t="str">
        <f t="shared" si="625"/>
        <v/>
      </c>
      <c r="AN339" s="313" t="str">
        <f t="shared" si="626"/>
        <v/>
      </c>
      <c r="AO339" s="316" t="str">
        <f t="shared" si="627"/>
        <v/>
      </c>
      <c r="AP339" s="18"/>
      <c r="AQ339" s="3" t="str">
        <f>IF(F339="","",MAX($AQ$3:AQ338)+1)</f>
        <v/>
      </c>
      <c r="AR339" s="3" t="str">
        <f>IF(OR(AQ339="",BB339=""),"",MAX($AR$3:AR338)+1)</f>
        <v/>
      </c>
      <c r="AS339" s="3" t="str">
        <f>IF(CQ339="","",RANK(CQ339,CQ$3:CQ$1048576,1)+COUNTIF($CQ$3:CQ339,CQ339)-1)</f>
        <v/>
      </c>
      <c r="AT339" s="21" t="str">
        <f>IF(C339="",IF(OR(AND($H339&lt;&gt;"",C339=""),AND($F338=$F339,$AZ339&lt;&gt;""),COUNTA($H$3:$H$1048576,#REF!,$F$3:$F$1048576)&gt;COUNTA($H$3:$H339,#REF!,$F$3:$F339),$AZ339&lt;&gt;""),INDEX(AT$3:AT$1048576,MATCH(MAX($AQ$3:$AQ338),$AQ$3:$AQ$1048576,0),0),""),C339)</f>
        <v/>
      </c>
      <c r="AU339" s="21" t="str">
        <f>IF(D339="",IF(OR(AND($H339&lt;&gt;"",D339=""),AND($F338=$F339,$AZ339&lt;&gt;""),COUNTA($H$3:$H$1048576,#REF!,$F$3:$F$1048576)&gt;COUNTA($H$3:$H339,#REF!,$F$3:$F339),$AZ339&lt;&gt;""),INDEX(AU$3:AU$1048576,MATCH(MAX($AQ$3:$AQ338),$AQ$3:$AQ$1048576,0),0),""),D339)</f>
        <v/>
      </c>
      <c r="AV339" s="21" t="str">
        <f>IF(E339="",IF(OR(AND($H339&lt;&gt;"",E339=""),AND($F338=$F339,$AZ339&lt;&gt;""),COUNTA($H$3:$H$1048576,#REF!,$F$3:$F$1048576)&gt;COUNTA($H$3:$H339,#REF!,$F$3:$F339),$AZ339&lt;&gt;""),INDEX(AV$3:AV$1048576,MATCH(MAX($AQ$3:$AQ338),$AQ$3:$AQ$1048576,0),0),""),E339)</f>
        <v/>
      </c>
      <c r="AW339" s="24" t="str">
        <f t="shared" si="628"/>
        <v/>
      </c>
      <c r="AX339" s="13" t="str">
        <f t="shared" si="629"/>
        <v/>
      </c>
      <c r="AY339" s="4" t="str">
        <f t="shared" si="630"/>
        <v/>
      </c>
      <c r="AZ339" s="4" t="str">
        <f>IF(AX339="",IF(OR(AND(H339&lt;&gt;"",F339=""),COUNTA($H$3:$H$1048576)&gt;COUNTA($H$3:$H339)),INDEX(AX$3:AX339,MATCH(MAX($AQ$3:AQ339),AQ$3:AQ339,0),0),""),AX339)</f>
        <v/>
      </c>
      <c r="BA339" s="4" t="str">
        <f>IF(AY339="",IF(AND(H339&lt;&gt;"",F339=""),INDEX(AY$3:AY339,MATCH(MAX($AQ$3:AQ339),AQ$3:AQ339,0),0),""),AY339)</f>
        <v/>
      </c>
      <c r="BB339" s="82" t="str">
        <f>IF(BC339="","",RANK(BC339,BC$3:BC$1048576,1)+COUNTIF($BC$3:BC339,BC339)-1)</f>
        <v/>
      </c>
      <c r="BC339" s="139" t="str">
        <f t="shared" si="631"/>
        <v/>
      </c>
      <c r="BD339" s="46" t="str">
        <f t="shared" si="632"/>
        <v/>
      </c>
      <c r="BE339" s="46" t="str">
        <f t="shared" si="633"/>
        <v/>
      </c>
      <c r="BF339" s="46" t="str">
        <f t="shared" si="634"/>
        <v/>
      </c>
      <c r="BG339" s="4" t="str">
        <f t="shared" si="635"/>
        <v/>
      </c>
      <c r="BH339" s="180" t="str">
        <f t="shared" si="636"/>
        <v/>
      </c>
      <c r="BI339" s="16" t="str">
        <f t="shared" si="637"/>
        <v/>
      </c>
      <c r="BJ339" s="52" t="str">
        <f>IF(BI339="","",IF(W339="","",IF(AND(K339=$K$1,$K$1&lt;&gt;""),$BT$2,IFERROR(IF(INDEX(価格設定!$D$5:$D$1048576,MATCH(Q339,価格設定!$B$5:$B$1048576,0),0)=価格設定!$D$3,$BT$2,$BS$2),$BS$2))))</f>
        <v/>
      </c>
      <c r="BK339" s="16" t="str">
        <f>IF(BI339="","",IF(COUNTIF($BI$3:BI339,BI339)=1,1,IF(AND(BI338=BI339,BH339=""),BK338,COUNTIF($BH$3:BH339,BH339))))</f>
        <v/>
      </c>
      <c r="BL339" s="52" t="str">
        <f t="shared" si="638"/>
        <v/>
      </c>
      <c r="BM339" s="52" t="str">
        <f t="shared" si="639"/>
        <v/>
      </c>
      <c r="BN339" s="119" t="str">
        <f t="shared" si="640"/>
        <v/>
      </c>
      <c r="BO339" s="119" t="str">
        <f t="shared" si="641"/>
        <v/>
      </c>
      <c r="BP339" s="17" t="str">
        <f t="shared" si="642"/>
        <v/>
      </c>
      <c r="BQ339" s="17" t="str">
        <f t="shared" si="643"/>
        <v/>
      </c>
      <c r="BR339" s="17" t="str">
        <f>IF(OR(BP339="",COUNTIF($BO$3:BO339,BO339)&lt;&gt;1),"",SUMIF(BO$3:BO$1048576,BO339,BP$3:BP$1048576))</f>
        <v/>
      </c>
      <c r="BS339" s="17" t="str">
        <f t="shared" si="644"/>
        <v/>
      </c>
      <c r="BT339" s="17" t="str">
        <f t="shared" si="645"/>
        <v/>
      </c>
      <c r="BU339" s="17" t="str">
        <f t="shared" si="646"/>
        <v/>
      </c>
      <c r="BV339" s="24" t="str">
        <f t="shared" si="647"/>
        <v/>
      </c>
      <c r="BW339" s="24" t="str">
        <f t="shared" si="648"/>
        <v/>
      </c>
      <c r="BX339" s="24" t="str">
        <f t="shared" si="649"/>
        <v/>
      </c>
      <c r="BY339" s="26" t="str">
        <f t="shared" si="650"/>
        <v/>
      </c>
      <c r="BZ339" s="26" t="str">
        <f t="shared" si="651"/>
        <v/>
      </c>
      <c r="CA339" s="26" t="str">
        <f t="shared" si="652"/>
        <v/>
      </c>
      <c r="CB339" s="66" t="str">
        <f t="shared" si="653"/>
        <v/>
      </c>
      <c r="CC339" s="65" t="str">
        <f t="shared" si="654"/>
        <v/>
      </c>
      <c r="CD339" s="26" t="str">
        <f t="shared" si="655"/>
        <v/>
      </c>
      <c r="CE339" s="26" t="str">
        <f t="shared" si="656"/>
        <v/>
      </c>
      <c r="CF339" s="193" t="str">
        <f t="shared" si="657"/>
        <v/>
      </c>
      <c r="CG339" s="193" t="str">
        <f t="shared" si="658"/>
        <v/>
      </c>
      <c r="CH339" s="26" t="str">
        <f t="shared" si="659"/>
        <v/>
      </c>
      <c r="CI339" s="26" t="str">
        <f t="shared" si="660"/>
        <v/>
      </c>
      <c r="CJ339" s="65" t="str">
        <f t="shared" si="661"/>
        <v/>
      </c>
      <c r="CK339" s="65" t="str">
        <f t="shared" si="662"/>
        <v/>
      </c>
      <c r="CL339" s="64" t="str">
        <f t="shared" si="663"/>
        <v/>
      </c>
      <c r="CM339" s="64" t="str">
        <f t="shared" si="664"/>
        <v/>
      </c>
      <c r="CN339" s="65" t="str">
        <f t="shared" si="665"/>
        <v/>
      </c>
      <c r="CP339" s="63" t="str">
        <f>IF(BH339="","",MAX($CP$3:CP338)+1)</f>
        <v/>
      </c>
      <c r="CQ339" s="24" t="str">
        <f t="shared" si="666"/>
        <v/>
      </c>
      <c r="CR339" s="24" t="str">
        <f t="shared" si="667"/>
        <v/>
      </c>
      <c r="CS339" s="24" t="str">
        <f t="shared" si="668"/>
        <v/>
      </c>
      <c r="CT339" s="58" t="str">
        <f>IF(BO339="","",COUNTIF($BO$3:BO339,BO339)&amp;"@"&amp;BO339)</f>
        <v/>
      </c>
      <c r="CU339" s="16" t="str">
        <f t="shared" si="606"/>
        <v/>
      </c>
      <c r="CV339" s="63" t="str">
        <f t="shared" si="669"/>
        <v/>
      </c>
      <c r="CW339" s="16" t="str">
        <f t="shared" si="670"/>
        <v/>
      </c>
      <c r="CX339" s="16" t="str">
        <f t="shared" si="671"/>
        <v/>
      </c>
      <c r="CY339" s="16" t="str">
        <f t="shared" si="672"/>
        <v/>
      </c>
      <c r="CZ339" s="85" t="str">
        <f t="shared" si="673"/>
        <v/>
      </c>
      <c r="DA339" s="16" t="str">
        <f t="shared" si="674"/>
        <v/>
      </c>
      <c r="DB339" s="16" t="str">
        <f t="shared" si="675"/>
        <v/>
      </c>
      <c r="DC339" s="28" t="str">
        <f>IF(CP339="","",$DC$1&amp;(INDEX(価格設定!D$1:XFD$3,ROW(価格設定!$D$3),MATCH($AW339,価格設定!D$1:XFD$1,1))*100)&amp;"%")</f>
        <v/>
      </c>
      <c r="DD339" s="28" t="str">
        <f>IF(CP339="","",$DD$1&amp;(INDEX(価格設定!D$1:XFD$3,ROW(価格設定!$D$2),MATCH($AW339,価格設定!D$1:XFD$1,1))*100)&amp;"%")</f>
        <v/>
      </c>
      <c r="DE339" s="29" t="str">
        <f t="shared" si="676"/>
        <v/>
      </c>
      <c r="DG339" s="58" t="str">
        <f t="shared" si="677"/>
        <v/>
      </c>
      <c r="DH339" s="58" t="str">
        <f t="shared" si="678"/>
        <v/>
      </c>
      <c r="DI339" s="58" t="str">
        <f t="shared" si="679"/>
        <v/>
      </c>
      <c r="DJ339" s="85" t="str">
        <f t="shared" si="680"/>
        <v/>
      </c>
      <c r="DL339" s="58" t="str">
        <f>IF(COUNTIF(DG$3:DG$1048576,DG339)=COUNTIF($DG$3:$DG339,DG339),DG339,"")</f>
        <v/>
      </c>
      <c r="DM339" s="85" t="str">
        <f t="shared" si="681"/>
        <v/>
      </c>
      <c r="DN339" s="85" t="str">
        <f t="shared" si="607"/>
        <v/>
      </c>
      <c r="DO339" s="85" t="str">
        <f t="shared" si="607"/>
        <v/>
      </c>
      <c r="DP339" s="303"/>
      <c r="DQ339" s="17" t="str">
        <f t="shared" si="608"/>
        <v/>
      </c>
      <c r="DR339" s="17" t="str">
        <f t="shared" si="609"/>
        <v/>
      </c>
      <c r="DS339" s="17" t="str">
        <f t="shared" si="610"/>
        <v/>
      </c>
      <c r="DU339" s="16" t="str">
        <f t="shared" si="682"/>
        <v/>
      </c>
      <c r="DV339" s="16" t="str">
        <f>IF(DU339="","",COUNT($DU$3:DU339))</f>
        <v/>
      </c>
      <c r="DW339" s="16" t="str">
        <f t="shared" si="683"/>
        <v/>
      </c>
      <c r="DX339" s="16" t="str">
        <f t="shared" si="684"/>
        <v/>
      </c>
      <c r="DY339" s="16" t="str">
        <f>IF(DZ339="","",COUNTIF(DZ$3:DZ339,DZ339))</f>
        <v/>
      </c>
      <c r="DZ339" s="16" t="str">
        <f t="shared" si="685"/>
        <v/>
      </c>
      <c r="EA339" s="16" t="str">
        <f t="shared" si="686"/>
        <v/>
      </c>
      <c r="EB339" s="16" t="str">
        <f t="shared" si="687"/>
        <v/>
      </c>
      <c r="EC339" s="16" t="str">
        <f t="shared" si="688"/>
        <v/>
      </c>
      <c r="ED339" s="16" t="str">
        <f t="shared" si="689"/>
        <v/>
      </c>
      <c r="EE339" s="16" t="str">
        <f t="shared" si="690"/>
        <v/>
      </c>
      <c r="EF339" s="16" t="str">
        <f t="shared" si="691"/>
        <v/>
      </c>
      <c r="EG339" s="16" t="str">
        <f t="shared" si="692"/>
        <v/>
      </c>
      <c r="EH339" s="16" t="str">
        <f t="shared" si="693"/>
        <v/>
      </c>
      <c r="EI339" s="16" t="str">
        <f t="shared" si="694"/>
        <v/>
      </c>
      <c r="EJ339" s="16" t="str">
        <f t="shared" si="695"/>
        <v/>
      </c>
      <c r="EK339" s="16" t="str">
        <f t="shared" si="696"/>
        <v/>
      </c>
      <c r="EL339" s="58" t="str">
        <f t="shared" si="697"/>
        <v/>
      </c>
      <c r="EM339" s="58" t="str">
        <f>IF(OR($DZ339="",CR339=""),IF($EL339="","",$EL339),IF(OR(CR339="なし",CR339=0),領収書!$H$1,CR339))</f>
        <v/>
      </c>
      <c r="EN339" s="58" t="str">
        <f>IF(OR($DZ339="",CS339=""),IF($EL339="","",$EL339),IF(OR(CS339="なし",CS339=0),入力!$EN$1,CS339))</f>
        <v/>
      </c>
      <c r="EO339" s="63" t="str">
        <f t="shared" si="698"/>
        <v/>
      </c>
      <c r="EP339" s="63" t="str">
        <f t="shared" si="699"/>
        <v/>
      </c>
      <c r="ER339" s="16" t="str">
        <f>IF(AND(COUNTIF($ET$3:ET339,ET339)=1,ET339&lt;&gt;""),MAX($ER$3:ER338)+1,"")</f>
        <v/>
      </c>
      <c r="ES339" s="16" t="str">
        <f>IF(価格設定!B341="","",価格設定!B341)</f>
        <v/>
      </c>
      <c r="ET339" s="16" t="str">
        <f>IF(価格設定!C341="","",価格設定!C341)</f>
        <v/>
      </c>
      <c r="EV339" s="16" t="str">
        <f t="shared" si="611"/>
        <v/>
      </c>
      <c r="EW339" s="16" t="str">
        <f t="shared" si="700"/>
        <v/>
      </c>
    </row>
    <row r="340" spans="1:153" ht="30" customHeight="1" x14ac:dyDescent="0.2">
      <c r="A340" s="225"/>
      <c r="B340" s="212"/>
      <c r="C340" s="221"/>
      <c r="D340" s="164"/>
      <c r="E340" s="165"/>
      <c r="F340" s="166"/>
      <c r="G340" s="167"/>
      <c r="H340" s="179"/>
      <c r="I340" s="306"/>
      <c r="J340" s="169"/>
      <c r="K340" s="179"/>
      <c r="L340" s="186"/>
      <c r="M340" s="186"/>
      <c r="N340" s="168"/>
      <c r="O340" s="170"/>
      <c r="P340" s="212"/>
      <c r="Q340" s="179" t="str">
        <f>IFERROR(IF(H340="","",IFERROR(INDEX(価格設定!$B$5:$B$1048576,MATCH(H340,価格設定!$B$5:$B$1048576,0),0),INDEX(価格設定!$B$5:$B$1048576,MATCH("*"&amp;H340&amp;"*",価格設定!$B$5:$B$1048576,0),0))),H340)</f>
        <v/>
      </c>
      <c r="R340" s="250" t="str">
        <f>IFERROR(IF(Q340="",IF(K340="","",K340),IF(K340="",IF(INDEX(価格設定!$C$5:$C$1048576,MATCH(Q340,価格設定!$B$5:$B$1048576,0),0)=0,"",INDEX(価格設定!$C$5:$C$1048576,MATCH(Q340,価格設定!$B$5:$B$1048576,0),0)),IF(K340="なし","",K340))),"")</f>
        <v/>
      </c>
      <c r="S340" s="308" t="str">
        <f t="shared" si="612"/>
        <v/>
      </c>
      <c r="T340" s="126" t="str">
        <f>IFERROR(IF(J340="",IF(INDEX(価格設定!$E$5:$R$1048576,MATCH($Q340,価格設定!B$5:B$1048576,0),MATCH($AW340,価格設定!E$1:X$1,1))=0,"",INDEX(価格設定!$E$5:$R$1048576,MATCH($Q340,価格設定!B$5:B$1048576,0),MATCH($AW340,価格設定!E$1:X$1,1))),J340),"")</f>
        <v/>
      </c>
      <c r="U340" s="126" t="str">
        <f t="shared" si="613"/>
        <v/>
      </c>
      <c r="V340" s="132" t="str">
        <f t="shared" si="614"/>
        <v/>
      </c>
      <c r="W340" s="127" t="str">
        <f>IFERROR(IF(OR(T340="",T340&lt;0),"",IFERROR(INDEX(価格設定!E$2:X$3,IF(AND(K340=$K$1,$K$1&lt;&gt;""),ROW(価格設定!$D$3)-1,MATCH(INDEX(価格設定!$D$5:$D$1048576,MATCH(Q340,価格設定!$B$5:$B$1048576,0),0),価格設定!$D$2:$D$3,0)),MATCH($AW340,価格設定!E$1:X$1,1)),INDEX(価格設定!E$2:X$2,0,MATCH($AW340,価格設定!E$1:X$1,1)))),"")</f>
        <v/>
      </c>
      <c r="X340" s="126" t="str">
        <f t="shared" si="605"/>
        <v/>
      </c>
      <c r="Y340" s="128" t="str">
        <f t="shared" si="615"/>
        <v/>
      </c>
      <c r="Z340" s="126" t="str">
        <f t="shared" si="616"/>
        <v/>
      </c>
      <c r="AA340" s="129" t="str">
        <f t="shared" si="617"/>
        <v/>
      </c>
      <c r="AB340" s="126" t="str">
        <f t="shared" si="618"/>
        <v/>
      </c>
      <c r="AC340" s="280" t="str">
        <f t="shared" si="619"/>
        <v/>
      </c>
      <c r="AD340" s="15"/>
      <c r="AE340" s="204" t="str">
        <f>IF(AF340="","",COUNT($AF$3:AF340))</f>
        <v/>
      </c>
      <c r="AF340" s="206" t="str">
        <f t="shared" si="620"/>
        <v/>
      </c>
      <c r="AG340" s="204" t="str">
        <f t="shared" si="621"/>
        <v/>
      </c>
      <c r="AH340" s="204" t="str">
        <f t="shared" si="622"/>
        <v/>
      </c>
      <c r="AI340" s="287"/>
      <c r="AJ340" s="15"/>
      <c r="AK340" s="138" t="str">
        <f t="shared" si="623"/>
        <v/>
      </c>
      <c r="AL340" s="131" t="str">
        <f t="shared" si="624"/>
        <v/>
      </c>
      <c r="AM340" s="131" t="str">
        <f t="shared" si="625"/>
        <v/>
      </c>
      <c r="AN340" s="313" t="str">
        <f t="shared" si="626"/>
        <v/>
      </c>
      <c r="AO340" s="316" t="str">
        <f t="shared" si="627"/>
        <v/>
      </c>
      <c r="AP340" s="18"/>
      <c r="AQ340" s="3" t="str">
        <f>IF(F340="","",MAX($AQ$3:AQ339)+1)</f>
        <v/>
      </c>
      <c r="AR340" s="3" t="str">
        <f>IF(OR(AQ340="",BB340=""),"",MAX($AR$3:AR339)+1)</f>
        <v/>
      </c>
      <c r="AS340" s="3" t="str">
        <f>IF(CQ340="","",RANK(CQ340,CQ$3:CQ$1048576,1)+COUNTIF($CQ$3:CQ340,CQ340)-1)</f>
        <v/>
      </c>
      <c r="AT340" s="21" t="str">
        <f>IF(C340="",IF(OR(AND($H340&lt;&gt;"",C340=""),AND($F339=$F340,$AZ340&lt;&gt;""),COUNTA($H$3:$H$1048576,#REF!,$F$3:$F$1048576)&gt;COUNTA($H$3:$H340,#REF!,$F$3:$F340),$AZ340&lt;&gt;""),INDEX(AT$3:AT$1048576,MATCH(MAX($AQ$3:$AQ339),$AQ$3:$AQ$1048576,0),0),""),C340)</f>
        <v/>
      </c>
      <c r="AU340" s="21" t="str">
        <f>IF(D340="",IF(OR(AND($H340&lt;&gt;"",D340=""),AND($F339=$F340,$AZ340&lt;&gt;""),COUNTA($H$3:$H$1048576,#REF!,$F$3:$F$1048576)&gt;COUNTA($H$3:$H340,#REF!,$F$3:$F340),$AZ340&lt;&gt;""),INDEX(AU$3:AU$1048576,MATCH(MAX($AQ$3:$AQ339),$AQ$3:$AQ$1048576,0),0),""),D340)</f>
        <v/>
      </c>
      <c r="AV340" s="21" t="str">
        <f>IF(E340="",IF(OR(AND($H340&lt;&gt;"",E340=""),AND($F339=$F340,$AZ340&lt;&gt;""),COUNTA($H$3:$H$1048576,#REF!,$F$3:$F$1048576)&gt;COUNTA($H$3:$H340,#REF!,$F$3:$F340),$AZ340&lt;&gt;""),INDEX(AV$3:AV$1048576,MATCH(MAX($AQ$3:$AQ339),$AQ$3:$AQ$1048576,0),0),""),E340)</f>
        <v/>
      </c>
      <c r="AW340" s="24" t="str">
        <f t="shared" si="628"/>
        <v/>
      </c>
      <c r="AX340" s="13" t="str">
        <f t="shared" si="629"/>
        <v/>
      </c>
      <c r="AY340" s="4" t="str">
        <f t="shared" si="630"/>
        <v/>
      </c>
      <c r="AZ340" s="4" t="str">
        <f>IF(AX340="",IF(OR(AND(H340&lt;&gt;"",F340=""),COUNTA($H$3:$H$1048576)&gt;COUNTA($H$3:$H340)),INDEX(AX$3:AX340,MATCH(MAX($AQ$3:AQ340),AQ$3:AQ340,0),0),""),AX340)</f>
        <v/>
      </c>
      <c r="BA340" s="4" t="str">
        <f>IF(AY340="",IF(AND(H340&lt;&gt;"",F340=""),INDEX(AY$3:AY340,MATCH(MAX($AQ$3:AQ340),AQ$3:AQ340,0),0),""),AY340)</f>
        <v/>
      </c>
      <c r="BB340" s="82" t="str">
        <f>IF(BC340="","",RANK(BC340,BC$3:BC$1048576,1)+COUNTIF($BC$3:BC340,BC340)-1)</f>
        <v/>
      </c>
      <c r="BC340" s="139" t="str">
        <f t="shared" si="631"/>
        <v/>
      </c>
      <c r="BD340" s="46" t="str">
        <f t="shared" si="632"/>
        <v/>
      </c>
      <c r="BE340" s="46" t="str">
        <f t="shared" si="633"/>
        <v/>
      </c>
      <c r="BF340" s="46" t="str">
        <f t="shared" si="634"/>
        <v/>
      </c>
      <c r="BG340" s="4" t="str">
        <f t="shared" si="635"/>
        <v/>
      </c>
      <c r="BH340" s="180" t="str">
        <f t="shared" si="636"/>
        <v/>
      </c>
      <c r="BI340" s="16" t="str">
        <f t="shared" si="637"/>
        <v/>
      </c>
      <c r="BJ340" s="52" t="str">
        <f>IF(BI340="","",IF(W340="","",IF(AND(K340=$K$1,$K$1&lt;&gt;""),$BT$2,IFERROR(IF(INDEX(価格設定!$D$5:$D$1048576,MATCH(Q340,価格設定!$B$5:$B$1048576,0),0)=価格設定!$D$3,$BT$2,$BS$2),$BS$2))))</f>
        <v/>
      </c>
      <c r="BK340" s="16" t="str">
        <f>IF(BI340="","",IF(COUNTIF($BI$3:BI340,BI340)=1,1,IF(AND(BI339=BI340,BH340=""),BK339,COUNTIF($BH$3:BH340,BH340))))</f>
        <v/>
      </c>
      <c r="BL340" s="52" t="str">
        <f t="shared" si="638"/>
        <v/>
      </c>
      <c r="BM340" s="52" t="str">
        <f t="shared" si="639"/>
        <v/>
      </c>
      <c r="BN340" s="119" t="str">
        <f t="shared" si="640"/>
        <v/>
      </c>
      <c r="BO340" s="119" t="str">
        <f t="shared" si="641"/>
        <v/>
      </c>
      <c r="BP340" s="17" t="str">
        <f t="shared" si="642"/>
        <v/>
      </c>
      <c r="BQ340" s="17" t="str">
        <f t="shared" si="643"/>
        <v/>
      </c>
      <c r="BR340" s="17" t="str">
        <f>IF(OR(BP340="",COUNTIF($BO$3:BO340,BO340)&lt;&gt;1),"",SUMIF(BO$3:BO$1048576,BO340,BP$3:BP$1048576))</f>
        <v/>
      </c>
      <c r="BS340" s="17" t="str">
        <f t="shared" si="644"/>
        <v/>
      </c>
      <c r="BT340" s="17" t="str">
        <f t="shared" si="645"/>
        <v/>
      </c>
      <c r="BU340" s="17" t="str">
        <f t="shared" si="646"/>
        <v/>
      </c>
      <c r="BV340" s="24" t="str">
        <f t="shared" si="647"/>
        <v/>
      </c>
      <c r="BW340" s="24" t="str">
        <f t="shared" si="648"/>
        <v/>
      </c>
      <c r="BX340" s="24" t="str">
        <f t="shared" si="649"/>
        <v/>
      </c>
      <c r="BY340" s="26" t="str">
        <f t="shared" si="650"/>
        <v/>
      </c>
      <c r="BZ340" s="26" t="str">
        <f t="shared" si="651"/>
        <v/>
      </c>
      <c r="CA340" s="26" t="str">
        <f t="shared" si="652"/>
        <v/>
      </c>
      <c r="CB340" s="66" t="str">
        <f t="shared" si="653"/>
        <v/>
      </c>
      <c r="CC340" s="65" t="str">
        <f t="shared" si="654"/>
        <v/>
      </c>
      <c r="CD340" s="26" t="str">
        <f t="shared" si="655"/>
        <v/>
      </c>
      <c r="CE340" s="26" t="str">
        <f t="shared" si="656"/>
        <v/>
      </c>
      <c r="CF340" s="193" t="str">
        <f t="shared" si="657"/>
        <v/>
      </c>
      <c r="CG340" s="193" t="str">
        <f t="shared" si="658"/>
        <v/>
      </c>
      <c r="CH340" s="26" t="str">
        <f t="shared" si="659"/>
        <v/>
      </c>
      <c r="CI340" s="26" t="str">
        <f t="shared" si="660"/>
        <v/>
      </c>
      <c r="CJ340" s="65" t="str">
        <f t="shared" si="661"/>
        <v/>
      </c>
      <c r="CK340" s="65" t="str">
        <f t="shared" si="662"/>
        <v/>
      </c>
      <c r="CL340" s="64" t="str">
        <f t="shared" si="663"/>
        <v/>
      </c>
      <c r="CM340" s="64" t="str">
        <f t="shared" si="664"/>
        <v/>
      </c>
      <c r="CN340" s="65" t="str">
        <f t="shared" si="665"/>
        <v/>
      </c>
      <c r="CP340" s="63" t="str">
        <f>IF(BH340="","",MAX($CP$3:CP339)+1)</f>
        <v/>
      </c>
      <c r="CQ340" s="24" t="str">
        <f t="shared" si="666"/>
        <v/>
      </c>
      <c r="CR340" s="24" t="str">
        <f t="shared" si="667"/>
        <v/>
      </c>
      <c r="CS340" s="24" t="str">
        <f t="shared" si="668"/>
        <v/>
      </c>
      <c r="CT340" s="58" t="str">
        <f>IF(BO340="","",COUNTIF($BO$3:BO340,BO340)&amp;"@"&amp;BO340)</f>
        <v/>
      </c>
      <c r="CU340" s="16" t="str">
        <f t="shared" si="606"/>
        <v/>
      </c>
      <c r="CV340" s="63" t="str">
        <f t="shared" si="669"/>
        <v/>
      </c>
      <c r="CW340" s="16" t="str">
        <f t="shared" si="670"/>
        <v/>
      </c>
      <c r="CX340" s="16" t="str">
        <f t="shared" si="671"/>
        <v/>
      </c>
      <c r="CY340" s="16" t="str">
        <f t="shared" si="672"/>
        <v/>
      </c>
      <c r="CZ340" s="85" t="str">
        <f t="shared" si="673"/>
        <v/>
      </c>
      <c r="DA340" s="16" t="str">
        <f t="shared" si="674"/>
        <v/>
      </c>
      <c r="DB340" s="16" t="str">
        <f t="shared" si="675"/>
        <v/>
      </c>
      <c r="DC340" s="28" t="str">
        <f>IF(CP340="","",$DC$1&amp;(INDEX(価格設定!D$1:XFD$3,ROW(価格設定!$D$3),MATCH($AW340,価格設定!D$1:XFD$1,1))*100)&amp;"%")</f>
        <v/>
      </c>
      <c r="DD340" s="28" t="str">
        <f>IF(CP340="","",$DD$1&amp;(INDEX(価格設定!D$1:XFD$3,ROW(価格設定!$D$2),MATCH($AW340,価格設定!D$1:XFD$1,1))*100)&amp;"%")</f>
        <v/>
      </c>
      <c r="DE340" s="29" t="str">
        <f t="shared" si="676"/>
        <v/>
      </c>
      <c r="DG340" s="58" t="str">
        <f t="shared" si="677"/>
        <v/>
      </c>
      <c r="DH340" s="58" t="str">
        <f t="shared" si="678"/>
        <v/>
      </c>
      <c r="DI340" s="58" t="str">
        <f t="shared" si="679"/>
        <v/>
      </c>
      <c r="DJ340" s="85" t="str">
        <f t="shared" si="680"/>
        <v/>
      </c>
      <c r="DL340" s="58" t="str">
        <f>IF(COUNTIF(DG$3:DG$1048576,DG340)=COUNTIF($DG$3:$DG340,DG340),DG340,"")</f>
        <v/>
      </c>
      <c r="DM340" s="85" t="str">
        <f t="shared" si="681"/>
        <v/>
      </c>
      <c r="DN340" s="85" t="str">
        <f t="shared" si="607"/>
        <v/>
      </c>
      <c r="DO340" s="85" t="str">
        <f t="shared" si="607"/>
        <v/>
      </c>
      <c r="DP340" s="303"/>
      <c r="DQ340" s="17" t="str">
        <f t="shared" si="608"/>
        <v/>
      </c>
      <c r="DR340" s="17" t="str">
        <f t="shared" si="609"/>
        <v/>
      </c>
      <c r="DS340" s="17" t="str">
        <f t="shared" si="610"/>
        <v/>
      </c>
      <c r="DU340" s="16" t="str">
        <f t="shared" si="682"/>
        <v/>
      </c>
      <c r="DV340" s="16" t="str">
        <f>IF(DU340="","",COUNT($DU$3:DU340))</f>
        <v/>
      </c>
      <c r="DW340" s="16" t="str">
        <f t="shared" si="683"/>
        <v/>
      </c>
      <c r="DX340" s="16" t="str">
        <f t="shared" si="684"/>
        <v/>
      </c>
      <c r="DY340" s="16" t="str">
        <f>IF(DZ340="","",COUNTIF(DZ$3:DZ340,DZ340))</f>
        <v/>
      </c>
      <c r="DZ340" s="16" t="str">
        <f t="shared" si="685"/>
        <v/>
      </c>
      <c r="EA340" s="16" t="str">
        <f t="shared" si="686"/>
        <v/>
      </c>
      <c r="EB340" s="16" t="str">
        <f t="shared" si="687"/>
        <v/>
      </c>
      <c r="EC340" s="16" t="str">
        <f t="shared" si="688"/>
        <v/>
      </c>
      <c r="ED340" s="16" t="str">
        <f t="shared" si="689"/>
        <v/>
      </c>
      <c r="EE340" s="16" t="str">
        <f t="shared" si="690"/>
        <v/>
      </c>
      <c r="EF340" s="16" t="str">
        <f t="shared" si="691"/>
        <v/>
      </c>
      <c r="EG340" s="16" t="str">
        <f t="shared" si="692"/>
        <v/>
      </c>
      <c r="EH340" s="16" t="str">
        <f t="shared" si="693"/>
        <v/>
      </c>
      <c r="EI340" s="16" t="str">
        <f t="shared" si="694"/>
        <v/>
      </c>
      <c r="EJ340" s="16" t="str">
        <f t="shared" si="695"/>
        <v/>
      </c>
      <c r="EK340" s="16" t="str">
        <f t="shared" si="696"/>
        <v/>
      </c>
      <c r="EL340" s="58" t="str">
        <f t="shared" si="697"/>
        <v/>
      </c>
      <c r="EM340" s="58" t="str">
        <f>IF(OR($DZ340="",CR340=""),IF($EL340="","",$EL340),IF(OR(CR340="なし",CR340=0),領収書!$H$1,CR340))</f>
        <v/>
      </c>
      <c r="EN340" s="58" t="str">
        <f>IF(OR($DZ340="",CS340=""),IF($EL340="","",$EL340),IF(OR(CS340="なし",CS340=0),入力!$EN$1,CS340))</f>
        <v/>
      </c>
      <c r="EO340" s="63" t="str">
        <f t="shared" si="698"/>
        <v/>
      </c>
      <c r="EP340" s="63" t="str">
        <f t="shared" si="699"/>
        <v/>
      </c>
      <c r="ER340" s="16" t="str">
        <f>IF(AND(COUNTIF($ET$3:ET340,ET340)=1,ET340&lt;&gt;""),MAX($ER$3:ER339)+1,"")</f>
        <v/>
      </c>
      <c r="ES340" s="16" t="str">
        <f>IF(価格設定!B342="","",価格設定!B342)</f>
        <v/>
      </c>
      <c r="ET340" s="16" t="str">
        <f>IF(価格設定!C342="","",価格設定!C342)</f>
        <v/>
      </c>
      <c r="EV340" s="16" t="str">
        <f t="shared" si="611"/>
        <v/>
      </c>
      <c r="EW340" s="16" t="str">
        <f t="shared" si="700"/>
        <v/>
      </c>
    </row>
    <row r="341" spans="1:153" ht="30" customHeight="1" x14ac:dyDescent="0.2">
      <c r="A341" s="225"/>
      <c r="B341" s="212"/>
      <c r="C341" s="221"/>
      <c r="D341" s="164"/>
      <c r="E341" s="165"/>
      <c r="F341" s="166"/>
      <c r="G341" s="167"/>
      <c r="H341" s="179"/>
      <c r="I341" s="306"/>
      <c r="J341" s="169"/>
      <c r="K341" s="179"/>
      <c r="L341" s="186"/>
      <c r="M341" s="186"/>
      <c r="N341" s="168"/>
      <c r="O341" s="170"/>
      <c r="P341" s="212"/>
      <c r="Q341" s="179" t="str">
        <f>IFERROR(IF(H341="","",IFERROR(INDEX(価格設定!$B$5:$B$1048576,MATCH(H341,価格設定!$B$5:$B$1048576,0),0),INDEX(価格設定!$B$5:$B$1048576,MATCH("*"&amp;H341&amp;"*",価格設定!$B$5:$B$1048576,0),0))),H341)</f>
        <v/>
      </c>
      <c r="R341" s="250" t="str">
        <f>IFERROR(IF(Q341="",IF(K341="","",K341),IF(K341="",IF(INDEX(価格設定!$C$5:$C$1048576,MATCH(Q341,価格設定!$B$5:$B$1048576,0),0)=0,"",INDEX(価格設定!$C$5:$C$1048576,MATCH(Q341,価格設定!$B$5:$B$1048576,0),0)),IF(K341="なし","",K341))),"")</f>
        <v/>
      </c>
      <c r="S341" s="308" t="str">
        <f t="shared" si="612"/>
        <v/>
      </c>
      <c r="T341" s="126" t="str">
        <f>IFERROR(IF(J341="",IF(INDEX(価格設定!$E$5:$R$1048576,MATCH($Q341,価格設定!B$5:B$1048576,0),MATCH($AW341,価格設定!E$1:X$1,1))=0,"",INDEX(価格設定!$E$5:$R$1048576,MATCH($Q341,価格設定!B$5:B$1048576,0),MATCH($AW341,価格設定!E$1:X$1,1))),J341),"")</f>
        <v/>
      </c>
      <c r="U341" s="126" t="str">
        <f t="shared" si="613"/>
        <v/>
      </c>
      <c r="V341" s="132" t="str">
        <f t="shared" si="614"/>
        <v/>
      </c>
      <c r="W341" s="127" t="str">
        <f>IFERROR(IF(OR(T341="",T341&lt;0),"",IFERROR(INDEX(価格設定!E$2:X$3,IF(AND(K341=$K$1,$K$1&lt;&gt;""),ROW(価格設定!$D$3)-1,MATCH(INDEX(価格設定!$D$5:$D$1048576,MATCH(Q341,価格設定!$B$5:$B$1048576,0),0),価格設定!$D$2:$D$3,0)),MATCH($AW341,価格設定!E$1:X$1,1)),INDEX(価格設定!E$2:X$2,0,MATCH($AW341,価格設定!E$1:X$1,1)))),"")</f>
        <v/>
      </c>
      <c r="X341" s="126" t="str">
        <f t="shared" si="605"/>
        <v/>
      </c>
      <c r="Y341" s="128" t="str">
        <f t="shared" si="615"/>
        <v/>
      </c>
      <c r="Z341" s="126" t="str">
        <f t="shared" si="616"/>
        <v/>
      </c>
      <c r="AA341" s="129" t="str">
        <f t="shared" si="617"/>
        <v/>
      </c>
      <c r="AB341" s="126" t="str">
        <f t="shared" si="618"/>
        <v/>
      </c>
      <c r="AC341" s="280" t="str">
        <f t="shared" si="619"/>
        <v/>
      </c>
      <c r="AD341" s="15"/>
      <c r="AE341" s="204" t="str">
        <f>IF(AF341="","",COUNT($AF$3:AF341))</f>
        <v/>
      </c>
      <c r="AF341" s="206" t="str">
        <f t="shared" si="620"/>
        <v/>
      </c>
      <c r="AG341" s="204" t="str">
        <f t="shared" si="621"/>
        <v/>
      </c>
      <c r="AH341" s="204" t="str">
        <f t="shared" si="622"/>
        <v/>
      </c>
      <c r="AI341" s="287"/>
      <c r="AJ341" s="15"/>
      <c r="AK341" s="138" t="str">
        <f t="shared" si="623"/>
        <v/>
      </c>
      <c r="AL341" s="131" t="str">
        <f t="shared" si="624"/>
        <v/>
      </c>
      <c r="AM341" s="131" t="str">
        <f t="shared" si="625"/>
        <v/>
      </c>
      <c r="AN341" s="313" t="str">
        <f t="shared" si="626"/>
        <v/>
      </c>
      <c r="AO341" s="316" t="str">
        <f t="shared" si="627"/>
        <v/>
      </c>
      <c r="AP341" s="18"/>
      <c r="AQ341" s="3" t="str">
        <f>IF(F341="","",MAX($AQ$3:AQ340)+1)</f>
        <v/>
      </c>
      <c r="AR341" s="3" t="str">
        <f>IF(OR(AQ341="",BB341=""),"",MAX($AR$3:AR340)+1)</f>
        <v/>
      </c>
      <c r="AS341" s="3" t="str">
        <f>IF(CQ341="","",RANK(CQ341,CQ$3:CQ$1048576,1)+COUNTIF($CQ$3:CQ341,CQ341)-1)</f>
        <v/>
      </c>
      <c r="AT341" s="21" t="str">
        <f>IF(C341="",IF(OR(AND($H341&lt;&gt;"",C341=""),AND($F340=$F341,$AZ341&lt;&gt;""),COUNTA($H$3:$H$1048576,#REF!,$F$3:$F$1048576)&gt;COUNTA($H$3:$H341,#REF!,$F$3:$F341),$AZ341&lt;&gt;""),INDEX(AT$3:AT$1048576,MATCH(MAX($AQ$3:$AQ340),$AQ$3:$AQ$1048576,0),0),""),C341)</f>
        <v/>
      </c>
      <c r="AU341" s="21" t="str">
        <f>IF(D341="",IF(OR(AND($H341&lt;&gt;"",D341=""),AND($F340=$F341,$AZ341&lt;&gt;""),COUNTA($H$3:$H$1048576,#REF!,$F$3:$F$1048576)&gt;COUNTA($H$3:$H341,#REF!,$F$3:$F341),$AZ341&lt;&gt;""),INDEX(AU$3:AU$1048576,MATCH(MAX($AQ$3:$AQ340),$AQ$3:$AQ$1048576,0),0),""),D341)</f>
        <v/>
      </c>
      <c r="AV341" s="21" t="str">
        <f>IF(E341="",IF(OR(AND($H341&lt;&gt;"",E341=""),AND($F340=$F341,$AZ341&lt;&gt;""),COUNTA($H$3:$H$1048576,#REF!,$F$3:$F$1048576)&gt;COUNTA($H$3:$H341,#REF!,$F$3:$F341),$AZ341&lt;&gt;""),INDEX(AV$3:AV$1048576,MATCH(MAX($AQ$3:$AQ340),$AQ$3:$AQ$1048576,0),0),""),E341)</f>
        <v/>
      </c>
      <c r="AW341" s="24" t="str">
        <f t="shared" si="628"/>
        <v/>
      </c>
      <c r="AX341" s="13" t="str">
        <f t="shared" si="629"/>
        <v/>
      </c>
      <c r="AY341" s="4" t="str">
        <f t="shared" si="630"/>
        <v/>
      </c>
      <c r="AZ341" s="4" t="str">
        <f>IF(AX341="",IF(OR(AND(H341&lt;&gt;"",F341=""),COUNTA($H$3:$H$1048576)&gt;COUNTA($H$3:$H341)),INDEX(AX$3:AX341,MATCH(MAX($AQ$3:AQ341),AQ$3:AQ341,0),0),""),AX341)</f>
        <v/>
      </c>
      <c r="BA341" s="4" t="str">
        <f>IF(AY341="",IF(AND(H341&lt;&gt;"",F341=""),INDEX(AY$3:AY341,MATCH(MAX($AQ$3:AQ341),AQ$3:AQ341,0),0),""),AY341)</f>
        <v/>
      </c>
      <c r="BB341" s="82" t="str">
        <f>IF(BC341="","",RANK(BC341,BC$3:BC$1048576,1)+COUNTIF($BC$3:BC341,BC341)-1)</f>
        <v/>
      </c>
      <c r="BC341" s="139" t="str">
        <f t="shared" si="631"/>
        <v/>
      </c>
      <c r="BD341" s="46" t="str">
        <f t="shared" si="632"/>
        <v/>
      </c>
      <c r="BE341" s="46" t="str">
        <f t="shared" si="633"/>
        <v/>
      </c>
      <c r="BF341" s="46" t="str">
        <f t="shared" si="634"/>
        <v/>
      </c>
      <c r="BG341" s="4" t="str">
        <f t="shared" si="635"/>
        <v/>
      </c>
      <c r="BH341" s="180" t="str">
        <f t="shared" si="636"/>
        <v/>
      </c>
      <c r="BI341" s="16" t="str">
        <f t="shared" si="637"/>
        <v/>
      </c>
      <c r="BJ341" s="52" t="str">
        <f>IF(BI341="","",IF(W341="","",IF(AND(K341=$K$1,$K$1&lt;&gt;""),$BT$2,IFERROR(IF(INDEX(価格設定!$D$5:$D$1048576,MATCH(Q341,価格設定!$B$5:$B$1048576,0),0)=価格設定!$D$3,$BT$2,$BS$2),$BS$2))))</f>
        <v/>
      </c>
      <c r="BK341" s="16" t="str">
        <f>IF(BI341="","",IF(COUNTIF($BI$3:BI341,BI341)=1,1,IF(AND(BI340=BI341,BH341=""),BK340,COUNTIF($BH$3:BH341,BH341))))</f>
        <v/>
      </c>
      <c r="BL341" s="52" t="str">
        <f t="shared" si="638"/>
        <v/>
      </c>
      <c r="BM341" s="52" t="str">
        <f t="shared" si="639"/>
        <v/>
      </c>
      <c r="BN341" s="119" t="str">
        <f t="shared" si="640"/>
        <v/>
      </c>
      <c r="BO341" s="119" t="str">
        <f t="shared" si="641"/>
        <v/>
      </c>
      <c r="BP341" s="17" t="str">
        <f t="shared" si="642"/>
        <v/>
      </c>
      <c r="BQ341" s="17" t="str">
        <f t="shared" si="643"/>
        <v/>
      </c>
      <c r="BR341" s="17" t="str">
        <f>IF(OR(BP341="",COUNTIF($BO$3:BO341,BO341)&lt;&gt;1),"",SUMIF(BO$3:BO$1048576,BO341,BP$3:BP$1048576))</f>
        <v/>
      </c>
      <c r="BS341" s="17" t="str">
        <f t="shared" si="644"/>
        <v/>
      </c>
      <c r="BT341" s="17" t="str">
        <f t="shared" si="645"/>
        <v/>
      </c>
      <c r="BU341" s="17" t="str">
        <f t="shared" si="646"/>
        <v/>
      </c>
      <c r="BV341" s="24" t="str">
        <f t="shared" si="647"/>
        <v/>
      </c>
      <c r="BW341" s="24" t="str">
        <f t="shared" si="648"/>
        <v/>
      </c>
      <c r="BX341" s="24" t="str">
        <f t="shared" si="649"/>
        <v/>
      </c>
      <c r="BY341" s="26" t="str">
        <f t="shared" si="650"/>
        <v/>
      </c>
      <c r="BZ341" s="26" t="str">
        <f t="shared" si="651"/>
        <v/>
      </c>
      <c r="CA341" s="26" t="str">
        <f t="shared" si="652"/>
        <v/>
      </c>
      <c r="CB341" s="66" t="str">
        <f t="shared" si="653"/>
        <v/>
      </c>
      <c r="CC341" s="65" t="str">
        <f t="shared" si="654"/>
        <v/>
      </c>
      <c r="CD341" s="26" t="str">
        <f t="shared" si="655"/>
        <v/>
      </c>
      <c r="CE341" s="26" t="str">
        <f t="shared" si="656"/>
        <v/>
      </c>
      <c r="CF341" s="193" t="str">
        <f t="shared" si="657"/>
        <v/>
      </c>
      <c r="CG341" s="193" t="str">
        <f t="shared" si="658"/>
        <v/>
      </c>
      <c r="CH341" s="26" t="str">
        <f t="shared" si="659"/>
        <v/>
      </c>
      <c r="CI341" s="26" t="str">
        <f t="shared" si="660"/>
        <v/>
      </c>
      <c r="CJ341" s="65" t="str">
        <f t="shared" si="661"/>
        <v/>
      </c>
      <c r="CK341" s="65" t="str">
        <f t="shared" si="662"/>
        <v/>
      </c>
      <c r="CL341" s="64" t="str">
        <f t="shared" si="663"/>
        <v/>
      </c>
      <c r="CM341" s="64" t="str">
        <f t="shared" si="664"/>
        <v/>
      </c>
      <c r="CN341" s="65" t="str">
        <f t="shared" si="665"/>
        <v/>
      </c>
      <c r="CP341" s="63" t="str">
        <f>IF(BH341="","",MAX($CP$3:CP340)+1)</f>
        <v/>
      </c>
      <c r="CQ341" s="24" t="str">
        <f t="shared" si="666"/>
        <v/>
      </c>
      <c r="CR341" s="24" t="str">
        <f t="shared" si="667"/>
        <v/>
      </c>
      <c r="CS341" s="24" t="str">
        <f t="shared" si="668"/>
        <v/>
      </c>
      <c r="CT341" s="58" t="str">
        <f>IF(BO341="","",COUNTIF($BO$3:BO341,BO341)&amp;"@"&amp;BO341)</f>
        <v/>
      </c>
      <c r="CU341" s="16" t="str">
        <f t="shared" si="606"/>
        <v/>
      </c>
      <c r="CV341" s="63" t="str">
        <f t="shared" si="669"/>
        <v/>
      </c>
      <c r="CW341" s="16" t="str">
        <f t="shared" si="670"/>
        <v/>
      </c>
      <c r="CX341" s="16" t="str">
        <f t="shared" si="671"/>
        <v/>
      </c>
      <c r="CY341" s="16" t="str">
        <f t="shared" si="672"/>
        <v/>
      </c>
      <c r="CZ341" s="85" t="str">
        <f t="shared" si="673"/>
        <v/>
      </c>
      <c r="DA341" s="16" t="str">
        <f t="shared" si="674"/>
        <v/>
      </c>
      <c r="DB341" s="16" t="str">
        <f t="shared" si="675"/>
        <v/>
      </c>
      <c r="DC341" s="28" t="str">
        <f>IF(CP341="","",$DC$1&amp;(INDEX(価格設定!D$1:XFD$3,ROW(価格設定!$D$3),MATCH($AW341,価格設定!D$1:XFD$1,1))*100)&amp;"%")</f>
        <v/>
      </c>
      <c r="DD341" s="28" t="str">
        <f>IF(CP341="","",$DD$1&amp;(INDEX(価格設定!D$1:XFD$3,ROW(価格設定!$D$2),MATCH($AW341,価格設定!D$1:XFD$1,1))*100)&amp;"%")</f>
        <v/>
      </c>
      <c r="DE341" s="29" t="str">
        <f t="shared" si="676"/>
        <v/>
      </c>
      <c r="DG341" s="58" t="str">
        <f t="shared" si="677"/>
        <v/>
      </c>
      <c r="DH341" s="58" t="str">
        <f t="shared" si="678"/>
        <v/>
      </c>
      <c r="DI341" s="58" t="str">
        <f t="shared" si="679"/>
        <v/>
      </c>
      <c r="DJ341" s="85" t="str">
        <f t="shared" si="680"/>
        <v/>
      </c>
      <c r="DL341" s="58" t="str">
        <f>IF(COUNTIF(DG$3:DG$1048576,DG341)=COUNTIF($DG$3:$DG341,DG341),DG341,"")</f>
        <v/>
      </c>
      <c r="DM341" s="85" t="str">
        <f t="shared" si="681"/>
        <v/>
      </c>
      <c r="DN341" s="85" t="str">
        <f t="shared" si="607"/>
        <v/>
      </c>
      <c r="DO341" s="85" t="str">
        <f t="shared" si="607"/>
        <v/>
      </c>
      <c r="DP341" s="303"/>
      <c r="DQ341" s="17" t="str">
        <f t="shared" si="608"/>
        <v/>
      </c>
      <c r="DR341" s="17" t="str">
        <f t="shared" si="609"/>
        <v/>
      </c>
      <c r="DS341" s="17" t="str">
        <f t="shared" si="610"/>
        <v/>
      </c>
      <c r="DU341" s="16" t="str">
        <f t="shared" si="682"/>
        <v/>
      </c>
      <c r="DV341" s="16" t="str">
        <f>IF(DU341="","",COUNT($DU$3:DU341))</f>
        <v/>
      </c>
      <c r="DW341" s="16" t="str">
        <f t="shared" si="683"/>
        <v/>
      </c>
      <c r="DX341" s="16" t="str">
        <f t="shared" si="684"/>
        <v/>
      </c>
      <c r="DY341" s="16" t="str">
        <f>IF(DZ341="","",COUNTIF(DZ$3:DZ341,DZ341))</f>
        <v/>
      </c>
      <c r="DZ341" s="16" t="str">
        <f t="shared" si="685"/>
        <v/>
      </c>
      <c r="EA341" s="16" t="str">
        <f t="shared" si="686"/>
        <v/>
      </c>
      <c r="EB341" s="16" t="str">
        <f t="shared" si="687"/>
        <v/>
      </c>
      <c r="EC341" s="16" t="str">
        <f t="shared" si="688"/>
        <v/>
      </c>
      <c r="ED341" s="16" t="str">
        <f t="shared" si="689"/>
        <v/>
      </c>
      <c r="EE341" s="16" t="str">
        <f t="shared" si="690"/>
        <v/>
      </c>
      <c r="EF341" s="16" t="str">
        <f t="shared" si="691"/>
        <v/>
      </c>
      <c r="EG341" s="16" t="str">
        <f t="shared" si="692"/>
        <v/>
      </c>
      <c r="EH341" s="16" t="str">
        <f t="shared" si="693"/>
        <v/>
      </c>
      <c r="EI341" s="16" t="str">
        <f t="shared" si="694"/>
        <v/>
      </c>
      <c r="EJ341" s="16" t="str">
        <f t="shared" si="695"/>
        <v/>
      </c>
      <c r="EK341" s="16" t="str">
        <f t="shared" si="696"/>
        <v/>
      </c>
      <c r="EL341" s="58" t="str">
        <f t="shared" si="697"/>
        <v/>
      </c>
      <c r="EM341" s="58" t="str">
        <f>IF(OR($DZ341="",CR341=""),IF($EL341="","",$EL341),IF(OR(CR341="なし",CR341=0),領収書!$H$1,CR341))</f>
        <v/>
      </c>
      <c r="EN341" s="58" t="str">
        <f>IF(OR($DZ341="",CS341=""),IF($EL341="","",$EL341),IF(OR(CS341="なし",CS341=0),入力!$EN$1,CS341))</f>
        <v/>
      </c>
      <c r="EO341" s="63" t="str">
        <f t="shared" si="698"/>
        <v/>
      </c>
      <c r="EP341" s="63" t="str">
        <f t="shared" si="699"/>
        <v/>
      </c>
      <c r="ER341" s="16" t="str">
        <f>IF(AND(COUNTIF($ET$3:ET341,ET341)=1,ET341&lt;&gt;""),MAX($ER$3:ER340)+1,"")</f>
        <v/>
      </c>
      <c r="ES341" s="16" t="str">
        <f>IF(価格設定!B343="","",価格設定!B343)</f>
        <v/>
      </c>
      <c r="ET341" s="16" t="str">
        <f>IF(価格設定!C343="","",価格設定!C343)</f>
        <v/>
      </c>
      <c r="EV341" s="16" t="str">
        <f t="shared" si="611"/>
        <v/>
      </c>
      <c r="EW341" s="16" t="str">
        <f t="shared" si="700"/>
        <v/>
      </c>
    </row>
    <row r="342" spans="1:153" ht="30" customHeight="1" x14ac:dyDescent="0.2">
      <c r="A342" s="225"/>
      <c r="B342" s="212"/>
      <c r="C342" s="221"/>
      <c r="D342" s="164"/>
      <c r="E342" s="165"/>
      <c r="F342" s="166"/>
      <c r="G342" s="167"/>
      <c r="H342" s="179"/>
      <c r="I342" s="306"/>
      <c r="J342" s="169"/>
      <c r="K342" s="179"/>
      <c r="L342" s="186"/>
      <c r="M342" s="186"/>
      <c r="N342" s="168"/>
      <c r="O342" s="170"/>
      <c r="P342" s="212"/>
      <c r="Q342" s="179" t="str">
        <f>IFERROR(IF(H342="","",IFERROR(INDEX(価格設定!$B$5:$B$1048576,MATCH(H342,価格設定!$B$5:$B$1048576,0),0),INDEX(価格設定!$B$5:$B$1048576,MATCH("*"&amp;H342&amp;"*",価格設定!$B$5:$B$1048576,0),0))),H342)</f>
        <v/>
      </c>
      <c r="R342" s="250" t="str">
        <f>IFERROR(IF(Q342="",IF(K342="","",K342),IF(K342="",IF(INDEX(価格設定!$C$5:$C$1048576,MATCH(Q342,価格設定!$B$5:$B$1048576,0),0)=0,"",INDEX(価格設定!$C$5:$C$1048576,MATCH(Q342,価格設定!$B$5:$B$1048576,0),0)),IF(K342="なし","",K342))),"")</f>
        <v/>
      </c>
      <c r="S342" s="308" t="str">
        <f t="shared" si="612"/>
        <v/>
      </c>
      <c r="T342" s="126" t="str">
        <f>IFERROR(IF(J342="",IF(INDEX(価格設定!$E$5:$R$1048576,MATCH($Q342,価格設定!B$5:B$1048576,0),MATCH($AW342,価格設定!E$1:X$1,1))=0,"",INDEX(価格設定!$E$5:$R$1048576,MATCH($Q342,価格設定!B$5:B$1048576,0),MATCH($AW342,価格設定!E$1:X$1,1))),J342),"")</f>
        <v/>
      </c>
      <c r="U342" s="126" t="str">
        <f t="shared" si="613"/>
        <v/>
      </c>
      <c r="V342" s="132" t="str">
        <f t="shared" si="614"/>
        <v/>
      </c>
      <c r="W342" s="127" t="str">
        <f>IFERROR(IF(OR(T342="",T342&lt;0),"",IFERROR(INDEX(価格設定!E$2:X$3,IF(AND(K342=$K$1,$K$1&lt;&gt;""),ROW(価格設定!$D$3)-1,MATCH(INDEX(価格設定!$D$5:$D$1048576,MATCH(Q342,価格設定!$B$5:$B$1048576,0),0),価格設定!$D$2:$D$3,0)),MATCH($AW342,価格設定!E$1:X$1,1)),INDEX(価格設定!E$2:X$2,0,MATCH($AW342,価格設定!E$1:X$1,1)))),"")</f>
        <v/>
      </c>
      <c r="X342" s="126" t="str">
        <f t="shared" si="605"/>
        <v/>
      </c>
      <c r="Y342" s="128" t="str">
        <f t="shared" si="615"/>
        <v/>
      </c>
      <c r="Z342" s="126" t="str">
        <f t="shared" si="616"/>
        <v/>
      </c>
      <c r="AA342" s="129" t="str">
        <f t="shared" si="617"/>
        <v/>
      </c>
      <c r="AB342" s="126" t="str">
        <f t="shared" si="618"/>
        <v/>
      </c>
      <c r="AC342" s="280" t="str">
        <f t="shared" si="619"/>
        <v/>
      </c>
      <c r="AD342" s="15"/>
      <c r="AE342" s="204" t="str">
        <f>IF(AF342="","",COUNT($AF$3:AF342))</f>
        <v/>
      </c>
      <c r="AF342" s="206" t="str">
        <f t="shared" si="620"/>
        <v/>
      </c>
      <c r="AG342" s="204" t="str">
        <f t="shared" si="621"/>
        <v/>
      </c>
      <c r="AH342" s="204" t="str">
        <f t="shared" si="622"/>
        <v/>
      </c>
      <c r="AI342" s="287"/>
      <c r="AJ342" s="15"/>
      <c r="AK342" s="138" t="str">
        <f t="shared" si="623"/>
        <v/>
      </c>
      <c r="AL342" s="131" t="str">
        <f t="shared" si="624"/>
        <v/>
      </c>
      <c r="AM342" s="131" t="str">
        <f t="shared" si="625"/>
        <v/>
      </c>
      <c r="AN342" s="313" t="str">
        <f t="shared" si="626"/>
        <v/>
      </c>
      <c r="AO342" s="316" t="str">
        <f t="shared" si="627"/>
        <v/>
      </c>
      <c r="AP342" s="18"/>
      <c r="AQ342" s="3" t="str">
        <f>IF(F342="","",MAX($AQ$3:AQ341)+1)</f>
        <v/>
      </c>
      <c r="AR342" s="3" t="str">
        <f>IF(OR(AQ342="",BB342=""),"",MAX($AR$3:AR341)+1)</f>
        <v/>
      </c>
      <c r="AS342" s="3" t="str">
        <f>IF(CQ342="","",RANK(CQ342,CQ$3:CQ$1048576,1)+COUNTIF($CQ$3:CQ342,CQ342)-1)</f>
        <v/>
      </c>
      <c r="AT342" s="21" t="str">
        <f>IF(C342="",IF(OR(AND($H342&lt;&gt;"",C342=""),AND($F341=$F342,$AZ342&lt;&gt;""),COUNTA($H$3:$H$1048576,#REF!,$F$3:$F$1048576)&gt;COUNTA($H$3:$H342,#REF!,$F$3:$F342),$AZ342&lt;&gt;""),INDEX(AT$3:AT$1048576,MATCH(MAX($AQ$3:$AQ341),$AQ$3:$AQ$1048576,0),0),""),C342)</f>
        <v/>
      </c>
      <c r="AU342" s="21" t="str">
        <f>IF(D342="",IF(OR(AND($H342&lt;&gt;"",D342=""),AND($F341=$F342,$AZ342&lt;&gt;""),COUNTA($H$3:$H$1048576,#REF!,$F$3:$F$1048576)&gt;COUNTA($H$3:$H342,#REF!,$F$3:$F342),$AZ342&lt;&gt;""),INDEX(AU$3:AU$1048576,MATCH(MAX($AQ$3:$AQ341),$AQ$3:$AQ$1048576,0),0),""),D342)</f>
        <v/>
      </c>
      <c r="AV342" s="21" t="str">
        <f>IF(E342="",IF(OR(AND($H342&lt;&gt;"",E342=""),AND($F341=$F342,$AZ342&lt;&gt;""),COUNTA($H$3:$H$1048576,#REF!,$F$3:$F$1048576)&gt;COUNTA($H$3:$H342,#REF!,$F$3:$F342),$AZ342&lt;&gt;""),INDEX(AV$3:AV$1048576,MATCH(MAX($AQ$3:$AQ341),$AQ$3:$AQ$1048576,0),0),""),E342)</f>
        <v/>
      </c>
      <c r="AW342" s="24" t="str">
        <f t="shared" si="628"/>
        <v/>
      </c>
      <c r="AX342" s="13" t="str">
        <f t="shared" si="629"/>
        <v/>
      </c>
      <c r="AY342" s="4" t="str">
        <f t="shared" si="630"/>
        <v/>
      </c>
      <c r="AZ342" s="4" t="str">
        <f>IF(AX342="",IF(OR(AND(H342&lt;&gt;"",F342=""),COUNTA($H$3:$H$1048576)&gt;COUNTA($H$3:$H342)),INDEX(AX$3:AX342,MATCH(MAX($AQ$3:AQ342),AQ$3:AQ342,0),0),""),AX342)</f>
        <v/>
      </c>
      <c r="BA342" s="4" t="str">
        <f>IF(AY342="",IF(AND(H342&lt;&gt;"",F342=""),INDEX(AY$3:AY342,MATCH(MAX($AQ$3:AQ342),AQ$3:AQ342,0),0),""),AY342)</f>
        <v/>
      </c>
      <c r="BB342" s="82" t="str">
        <f>IF(BC342="","",RANK(BC342,BC$3:BC$1048576,1)+COUNTIF($BC$3:BC342,BC342)-1)</f>
        <v/>
      </c>
      <c r="BC342" s="139" t="str">
        <f t="shared" si="631"/>
        <v/>
      </c>
      <c r="BD342" s="46" t="str">
        <f t="shared" si="632"/>
        <v/>
      </c>
      <c r="BE342" s="46" t="str">
        <f t="shared" si="633"/>
        <v/>
      </c>
      <c r="BF342" s="46" t="str">
        <f t="shared" si="634"/>
        <v/>
      </c>
      <c r="BG342" s="4" t="str">
        <f t="shared" si="635"/>
        <v/>
      </c>
      <c r="BH342" s="180" t="str">
        <f t="shared" si="636"/>
        <v/>
      </c>
      <c r="BI342" s="16" t="str">
        <f t="shared" si="637"/>
        <v/>
      </c>
      <c r="BJ342" s="52" t="str">
        <f>IF(BI342="","",IF(W342="","",IF(AND(K342=$K$1,$K$1&lt;&gt;""),$BT$2,IFERROR(IF(INDEX(価格設定!$D$5:$D$1048576,MATCH(Q342,価格設定!$B$5:$B$1048576,0),0)=価格設定!$D$3,$BT$2,$BS$2),$BS$2))))</f>
        <v/>
      </c>
      <c r="BK342" s="16" t="str">
        <f>IF(BI342="","",IF(COUNTIF($BI$3:BI342,BI342)=1,1,IF(AND(BI341=BI342,BH342=""),BK341,COUNTIF($BH$3:BH342,BH342))))</f>
        <v/>
      </c>
      <c r="BL342" s="52" t="str">
        <f t="shared" si="638"/>
        <v/>
      </c>
      <c r="BM342" s="52" t="str">
        <f t="shared" si="639"/>
        <v/>
      </c>
      <c r="BN342" s="119" t="str">
        <f t="shared" si="640"/>
        <v/>
      </c>
      <c r="BO342" s="119" t="str">
        <f t="shared" si="641"/>
        <v/>
      </c>
      <c r="BP342" s="17" t="str">
        <f t="shared" si="642"/>
        <v/>
      </c>
      <c r="BQ342" s="17" t="str">
        <f t="shared" si="643"/>
        <v/>
      </c>
      <c r="BR342" s="17" t="str">
        <f>IF(OR(BP342="",COUNTIF($BO$3:BO342,BO342)&lt;&gt;1),"",SUMIF(BO$3:BO$1048576,BO342,BP$3:BP$1048576))</f>
        <v/>
      </c>
      <c r="BS342" s="17" t="str">
        <f t="shared" si="644"/>
        <v/>
      </c>
      <c r="BT342" s="17" t="str">
        <f t="shared" si="645"/>
        <v/>
      </c>
      <c r="BU342" s="17" t="str">
        <f t="shared" si="646"/>
        <v/>
      </c>
      <c r="BV342" s="24" t="str">
        <f t="shared" si="647"/>
        <v/>
      </c>
      <c r="BW342" s="24" t="str">
        <f t="shared" si="648"/>
        <v/>
      </c>
      <c r="BX342" s="24" t="str">
        <f t="shared" si="649"/>
        <v/>
      </c>
      <c r="BY342" s="26" t="str">
        <f t="shared" si="650"/>
        <v/>
      </c>
      <c r="BZ342" s="26" t="str">
        <f t="shared" si="651"/>
        <v/>
      </c>
      <c r="CA342" s="26" t="str">
        <f t="shared" si="652"/>
        <v/>
      </c>
      <c r="CB342" s="66" t="str">
        <f t="shared" si="653"/>
        <v/>
      </c>
      <c r="CC342" s="65" t="str">
        <f t="shared" si="654"/>
        <v/>
      </c>
      <c r="CD342" s="26" t="str">
        <f t="shared" si="655"/>
        <v/>
      </c>
      <c r="CE342" s="26" t="str">
        <f t="shared" si="656"/>
        <v/>
      </c>
      <c r="CF342" s="193" t="str">
        <f t="shared" si="657"/>
        <v/>
      </c>
      <c r="CG342" s="193" t="str">
        <f t="shared" si="658"/>
        <v/>
      </c>
      <c r="CH342" s="26" t="str">
        <f t="shared" si="659"/>
        <v/>
      </c>
      <c r="CI342" s="26" t="str">
        <f t="shared" si="660"/>
        <v/>
      </c>
      <c r="CJ342" s="65" t="str">
        <f t="shared" si="661"/>
        <v/>
      </c>
      <c r="CK342" s="65" t="str">
        <f t="shared" si="662"/>
        <v/>
      </c>
      <c r="CL342" s="64" t="str">
        <f t="shared" si="663"/>
        <v/>
      </c>
      <c r="CM342" s="64" t="str">
        <f t="shared" si="664"/>
        <v/>
      </c>
      <c r="CN342" s="65" t="str">
        <f t="shared" si="665"/>
        <v/>
      </c>
      <c r="CP342" s="63" t="str">
        <f>IF(BH342="","",MAX($CP$3:CP341)+1)</f>
        <v/>
      </c>
      <c r="CQ342" s="24" t="str">
        <f t="shared" si="666"/>
        <v/>
      </c>
      <c r="CR342" s="24" t="str">
        <f t="shared" si="667"/>
        <v/>
      </c>
      <c r="CS342" s="24" t="str">
        <f t="shared" si="668"/>
        <v/>
      </c>
      <c r="CT342" s="58" t="str">
        <f>IF(BO342="","",COUNTIF($BO$3:BO342,BO342)&amp;"@"&amp;BO342)</f>
        <v/>
      </c>
      <c r="CU342" s="16" t="str">
        <f t="shared" si="606"/>
        <v/>
      </c>
      <c r="CV342" s="63" t="str">
        <f t="shared" si="669"/>
        <v/>
      </c>
      <c r="CW342" s="16" t="str">
        <f t="shared" si="670"/>
        <v/>
      </c>
      <c r="CX342" s="16" t="str">
        <f t="shared" si="671"/>
        <v/>
      </c>
      <c r="CY342" s="16" t="str">
        <f t="shared" si="672"/>
        <v/>
      </c>
      <c r="CZ342" s="85" t="str">
        <f t="shared" si="673"/>
        <v/>
      </c>
      <c r="DA342" s="16" t="str">
        <f t="shared" si="674"/>
        <v/>
      </c>
      <c r="DB342" s="16" t="str">
        <f t="shared" si="675"/>
        <v/>
      </c>
      <c r="DC342" s="28" t="str">
        <f>IF(CP342="","",$DC$1&amp;(INDEX(価格設定!D$1:XFD$3,ROW(価格設定!$D$3),MATCH($AW342,価格設定!D$1:XFD$1,1))*100)&amp;"%")</f>
        <v/>
      </c>
      <c r="DD342" s="28" t="str">
        <f>IF(CP342="","",$DD$1&amp;(INDEX(価格設定!D$1:XFD$3,ROW(価格設定!$D$2),MATCH($AW342,価格設定!D$1:XFD$1,1))*100)&amp;"%")</f>
        <v/>
      </c>
      <c r="DE342" s="29" t="str">
        <f t="shared" si="676"/>
        <v/>
      </c>
      <c r="DG342" s="58" t="str">
        <f t="shared" si="677"/>
        <v/>
      </c>
      <c r="DH342" s="58" t="str">
        <f t="shared" si="678"/>
        <v/>
      </c>
      <c r="DI342" s="58" t="str">
        <f t="shared" si="679"/>
        <v/>
      </c>
      <c r="DJ342" s="85" t="str">
        <f t="shared" si="680"/>
        <v/>
      </c>
      <c r="DL342" s="58" t="str">
        <f>IF(COUNTIF(DG$3:DG$1048576,DG342)=COUNTIF($DG$3:$DG342,DG342),DG342,"")</f>
        <v/>
      </c>
      <c r="DM342" s="85" t="str">
        <f t="shared" si="681"/>
        <v/>
      </c>
      <c r="DN342" s="85" t="str">
        <f t="shared" si="607"/>
        <v/>
      </c>
      <c r="DO342" s="85" t="str">
        <f t="shared" si="607"/>
        <v/>
      </c>
      <c r="DP342" s="303"/>
      <c r="DQ342" s="17" t="str">
        <f t="shared" si="608"/>
        <v/>
      </c>
      <c r="DR342" s="17" t="str">
        <f t="shared" si="609"/>
        <v/>
      </c>
      <c r="DS342" s="17" t="str">
        <f t="shared" si="610"/>
        <v/>
      </c>
      <c r="DU342" s="16" t="str">
        <f t="shared" si="682"/>
        <v/>
      </c>
      <c r="DV342" s="16" t="str">
        <f>IF(DU342="","",COUNT($DU$3:DU342))</f>
        <v/>
      </c>
      <c r="DW342" s="16" t="str">
        <f t="shared" si="683"/>
        <v/>
      </c>
      <c r="DX342" s="16" t="str">
        <f t="shared" si="684"/>
        <v/>
      </c>
      <c r="DY342" s="16" t="str">
        <f>IF(DZ342="","",COUNTIF(DZ$3:DZ342,DZ342))</f>
        <v/>
      </c>
      <c r="DZ342" s="16" t="str">
        <f t="shared" si="685"/>
        <v/>
      </c>
      <c r="EA342" s="16" t="str">
        <f t="shared" si="686"/>
        <v/>
      </c>
      <c r="EB342" s="16" t="str">
        <f t="shared" si="687"/>
        <v/>
      </c>
      <c r="EC342" s="16" t="str">
        <f t="shared" si="688"/>
        <v/>
      </c>
      <c r="ED342" s="16" t="str">
        <f t="shared" si="689"/>
        <v/>
      </c>
      <c r="EE342" s="16" t="str">
        <f t="shared" si="690"/>
        <v/>
      </c>
      <c r="EF342" s="16" t="str">
        <f t="shared" si="691"/>
        <v/>
      </c>
      <c r="EG342" s="16" t="str">
        <f t="shared" si="692"/>
        <v/>
      </c>
      <c r="EH342" s="16" t="str">
        <f t="shared" si="693"/>
        <v/>
      </c>
      <c r="EI342" s="16" t="str">
        <f t="shared" si="694"/>
        <v/>
      </c>
      <c r="EJ342" s="16" t="str">
        <f t="shared" si="695"/>
        <v/>
      </c>
      <c r="EK342" s="16" t="str">
        <f t="shared" si="696"/>
        <v/>
      </c>
      <c r="EL342" s="58" t="str">
        <f t="shared" si="697"/>
        <v/>
      </c>
      <c r="EM342" s="58" t="str">
        <f>IF(OR($DZ342="",CR342=""),IF($EL342="","",$EL342),IF(OR(CR342="なし",CR342=0),領収書!$H$1,CR342))</f>
        <v/>
      </c>
      <c r="EN342" s="58" t="str">
        <f>IF(OR($DZ342="",CS342=""),IF($EL342="","",$EL342),IF(OR(CS342="なし",CS342=0),入力!$EN$1,CS342))</f>
        <v/>
      </c>
      <c r="EO342" s="63" t="str">
        <f t="shared" si="698"/>
        <v/>
      </c>
      <c r="EP342" s="63" t="str">
        <f t="shared" si="699"/>
        <v/>
      </c>
      <c r="ER342" s="16" t="str">
        <f>IF(AND(COUNTIF($ET$3:ET342,ET342)=1,ET342&lt;&gt;""),MAX($ER$3:ER341)+1,"")</f>
        <v/>
      </c>
      <c r="ES342" s="16" t="str">
        <f>IF(価格設定!B344="","",価格設定!B344)</f>
        <v/>
      </c>
      <c r="ET342" s="16" t="str">
        <f>IF(価格設定!C344="","",価格設定!C344)</f>
        <v/>
      </c>
      <c r="EV342" s="16" t="str">
        <f t="shared" si="611"/>
        <v/>
      </c>
      <c r="EW342" s="16" t="str">
        <f t="shared" si="700"/>
        <v/>
      </c>
    </row>
    <row r="343" spans="1:153" ht="30" customHeight="1" x14ac:dyDescent="0.2">
      <c r="A343" s="225"/>
      <c r="B343" s="212"/>
      <c r="C343" s="221"/>
      <c r="D343" s="164"/>
      <c r="E343" s="165"/>
      <c r="F343" s="166"/>
      <c r="G343" s="167"/>
      <c r="H343" s="179"/>
      <c r="I343" s="306"/>
      <c r="J343" s="169"/>
      <c r="K343" s="179"/>
      <c r="L343" s="186"/>
      <c r="M343" s="186"/>
      <c r="N343" s="168"/>
      <c r="O343" s="170"/>
      <c r="P343" s="212"/>
      <c r="Q343" s="179" t="str">
        <f>IFERROR(IF(H343="","",IFERROR(INDEX(価格設定!$B$5:$B$1048576,MATCH(H343,価格設定!$B$5:$B$1048576,0),0),INDEX(価格設定!$B$5:$B$1048576,MATCH("*"&amp;H343&amp;"*",価格設定!$B$5:$B$1048576,0),0))),H343)</f>
        <v/>
      </c>
      <c r="R343" s="250" t="str">
        <f>IFERROR(IF(Q343="",IF(K343="","",K343),IF(K343="",IF(INDEX(価格設定!$C$5:$C$1048576,MATCH(Q343,価格設定!$B$5:$B$1048576,0),0)=0,"",INDEX(価格設定!$C$5:$C$1048576,MATCH(Q343,価格設定!$B$5:$B$1048576,0),0)),IF(K343="なし","",K343))),"")</f>
        <v/>
      </c>
      <c r="S343" s="308" t="str">
        <f t="shared" si="612"/>
        <v/>
      </c>
      <c r="T343" s="126" t="str">
        <f>IFERROR(IF(J343="",IF(INDEX(価格設定!$E$5:$R$1048576,MATCH($Q343,価格設定!B$5:B$1048576,0),MATCH($AW343,価格設定!E$1:X$1,1))=0,"",INDEX(価格設定!$E$5:$R$1048576,MATCH($Q343,価格設定!B$5:B$1048576,0),MATCH($AW343,価格設定!E$1:X$1,1))),J343),"")</f>
        <v/>
      </c>
      <c r="U343" s="126" t="str">
        <f t="shared" si="613"/>
        <v/>
      </c>
      <c r="V343" s="132" t="str">
        <f t="shared" si="614"/>
        <v/>
      </c>
      <c r="W343" s="127" t="str">
        <f>IFERROR(IF(OR(T343="",T343&lt;0),"",IFERROR(INDEX(価格設定!E$2:X$3,IF(AND(K343=$K$1,$K$1&lt;&gt;""),ROW(価格設定!$D$3)-1,MATCH(INDEX(価格設定!$D$5:$D$1048576,MATCH(Q343,価格設定!$B$5:$B$1048576,0),0),価格設定!$D$2:$D$3,0)),MATCH($AW343,価格設定!E$1:X$1,1)),INDEX(価格設定!E$2:X$2,0,MATCH($AW343,価格設定!E$1:X$1,1)))),"")</f>
        <v/>
      </c>
      <c r="X343" s="126" t="str">
        <f t="shared" si="605"/>
        <v/>
      </c>
      <c r="Y343" s="128" t="str">
        <f t="shared" si="615"/>
        <v/>
      </c>
      <c r="Z343" s="126" t="str">
        <f t="shared" si="616"/>
        <v/>
      </c>
      <c r="AA343" s="129" t="str">
        <f t="shared" si="617"/>
        <v/>
      </c>
      <c r="AB343" s="126" t="str">
        <f t="shared" si="618"/>
        <v/>
      </c>
      <c r="AC343" s="280" t="str">
        <f t="shared" si="619"/>
        <v/>
      </c>
      <c r="AD343" s="15"/>
      <c r="AE343" s="204" t="str">
        <f>IF(AF343="","",COUNT($AF$3:AF343))</f>
        <v/>
      </c>
      <c r="AF343" s="206" t="str">
        <f t="shared" si="620"/>
        <v/>
      </c>
      <c r="AG343" s="204" t="str">
        <f t="shared" si="621"/>
        <v/>
      </c>
      <c r="AH343" s="204" t="str">
        <f t="shared" si="622"/>
        <v/>
      </c>
      <c r="AI343" s="287"/>
      <c r="AJ343" s="15"/>
      <c r="AK343" s="138" t="str">
        <f t="shared" si="623"/>
        <v/>
      </c>
      <c r="AL343" s="131" t="str">
        <f t="shared" si="624"/>
        <v/>
      </c>
      <c r="AM343" s="131" t="str">
        <f t="shared" si="625"/>
        <v/>
      </c>
      <c r="AN343" s="313" t="str">
        <f t="shared" si="626"/>
        <v/>
      </c>
      <c r="AO343" s="316" t="str">
        <f t="shared" si="627"/>
        <v/>
      </c>
      <c r="AP343" s="18"/>
      <c r="AQ343" s="3" t="str">
        <f>IF(F343="","",MAX($AQ$3:AQ342)+1)</f>
        <v/>
      </c>
      <c r="AR343" s="3" t="str">
        <f>IF(OR(AQ343="",BB343=""),"",MAX($AR$3:AR342)+1)</f>
        <v/>
      </c>
      <c r="AS343" s="3" t="str">
        <f>IF(CQ343="","",RANK(CQ343,CQ$3:CQ$1048576,1)+COUNTIF($CQ$3:CQ343,CQ343)-1)</f>
        <v/>
      </c>
      <c r="AT343" s="21" t="str">
        <f>IF(C343="",IF(OR(AND($H343&lt;&gt;"",C343=""),AND($F342=$F343,$AZ343&lt;&gt;""),COUNTA($H$3:$H$1048576,#REF!,$F$3:$F$1048576)&gt;COUNTA($H$3:$H343,#REF!,$F$3:$F343),$AZ343&lt;&gt;""),INDEX(AT$3:AT$1048576,MATCH(MAX($AQ$3:$AQ342),$AQ$3:$AQ$1048576,0),0),""),C343)</f>
        <v/>
      </c>
      <c r="AU343" s="21" t="str">
        <f>IF(D343="",IF(OR(AND($H343&lt;&gt;"",D343=""),AND($F342=$F343,$AZ343&lt;&gt;""),COUNTA($H$3:$H$1048576,#REF!,$F$3:$F$1048576)&gt;COUNTA($H$3:$H343,#REF!,$F$3:$F343),$AZ343&lt;&gt;""),INDEX(AU$3:AU$1048576,MATCH(MAX($AQ$3:$AQ342),$AQ$3:$AQ$1048576,0),0),""),D343)</f>
        <v/>
      </c>
      <c r="AV343" s="21" t="str">
        <f>IF(E343="",IF(OR(AND($H343&lt;&gt;"",E343=""),AND($F342=$F343,$AZ343&lt;&gt;""),COUNTA($H$3:$H$1048576,#REF!,$F$3:$F$1048576)&gt;COUNTA($H$3:$H343,#REF!,$F$3:$F343),$AZ343&lt;&gt;""),INDEX(AV$3:AV$1048576,MATCH(MAX($AQ$3:$AQ342),$AQ$3:$AQ$1048576,0),0),""),E343)</f>
        <v/>
      </c>
      <c r="AW343" s="24" t="str">
        <f t="shared" si="628"/>
        <v/>
      </c>
      <c r="AX343" s="13" t="str">
        <f t="shared" si="629"/>
        <v/>
      </c>
      <c r="AY343" s="4" t="str">
        <f t="shared" si="630"/>
        <v/>
      </c>
      <c r="AZ343" s="4" t="str">
        <f>IF(AX343="",IF(OR(AND(H343&lt;&gt;"",F343=""),COUNTA($H$3:$H$1048576)&gt;COUNTA($H$3:$H343)),INDEX(AX$3:AX343,MATCH(MAX($AQ$3:AQ343),AQ$3:AQ343,0),0),""),AX343)</f>
        <v/>
      </c>
      <c r="BA343" s="4" t="str">
        <f>IF(AY343="",IF(AND(H343&lt;&gt;"",F343=""),INDEX(AY$3:AY343,MATCH(MAX($AQ$3:AQ343),AQ$3:AQ343,0),0),""),AY343)</f>
        <v/>
      </c>
      <c r="BB343" s="82" t="str">
        <f>IF(BC343="","",RANK(BC343,BC$3:BC$1048576,1)+COUNTIF($BC$3:BC343,BC343)-1)</f>
        <v/>
      </c>
      <c r="BC343" s="139" t="str">
        <f t="shared" si="631"/>
        <v/>
      </c>
      <c r="BD343" s="46" t="str">
        <f t="shared" si="632"/>
        <v/>
      </c>
      <c r="BE343" s="46" t="str">
        <f t="shared" si="633"/>
        <v/>
      </c>
      <c r="BF343" s="46" t="str">
        <f t="shared" si="634"/>
        <v/>
      </c>
      <c r="BG343" s="4" t="str">
        <f t="shared" si="635"/>
        <v/>
      </c>
      <c r="BH343" s="180" t="str">
        <f t="shared" si="636"/>
        <v/>
      </c>
      <c r="BI343" s="16" t="str">
        <f t="shared" si="637"/>
        <v/>
      </c>
      <c r="BJ343" s="52" t="str">
        <f>IF(BI343="","",IF(W343="","",IF(AND(K343=$K$1,$K$1&lt;&gt;""),$BT$2,IFERROR(IF(INDEX(価格設定!$D$5:$D$1048576,MATCH(Q343,価格設定!$B$5:$B$1048576,0),0)=価格設定!$D$3,$BT$2,$BS$2),$BS$2))))</f>
        <v/>
      </c>
      <c r="BK343" s="16" t="str">
        <f>IF(BI343="","",IF(COUNTIF($BI$3:BI343,BI343)=1,1,IF(AND(BI342=BI343,BH343=""),BK342,COUNTIF($BH$3:BH343,BH343))))</f>
        <v/>
      </c>
      <c r="BL343" s="52" t="str">
        <f t="shared" si="638"/>
        <v/>
      </c>
      <c r="BM343" s="52" t="str">
        <f t="shared" si="639"/>
        <v/>
      </c>
      <c r="BN343" s="119" t="str">
        <f t="shared" si="640"/>
        <v/>
      </c>
      <c r="BO343" s="119" t="str">
        <f t="shared" si="641"/>
        <v/>
      </c>
      <c r="BP343" s="17" t="str">
        <f t="shared" si="642"/>
        <v/>
      </c>
      <c r="BQ343" s="17" t="str">
        <f t="shared" si="643"/>
        <v/>
      </c>
      <c r="BR343" s="17" t="str">
        <f>IF(OR(BP343="",COUNTIF($BO$3:BO343,BO343)&lt;&gt;1),"",SUMIF(BO$3:BO$1048576,BO343,BP$3:BP$1048576))</f>
        <v/>
      </c>
      <c r="BS343" s="17" t="str">
        <f t="shared" si="644"/>
        <v/>
      </c>
      <c r="BT343" s="17" t="str">
        <f t="shared" si="645"/>
        <v/>
      </c>
      <c r="BU343" s="17" t="str">
        <f t="shared" si="646"/>
        <v/>
      </c>
      <c r="BV343" s="24" t="str">
        <f t="shared" si="647"/>
        <v/>
      </c>
      <c r="BW343" s="24" t="str">
        <f t="shared" si="648"/>
        <v/>
      </c>
      <c r="BX343" s="24" t="str">
        <f t="shared" si="649"/>
        <v/>
      </c>
      <c r="BY343" s="26" t="str">
        <f t="shared" si="650"/>
        <v/>
      </c>
      <c r="BZ343" s="26" t="str">
        <f t="shared" si="651"/>
        <v/>
      </c>
      <c r="CA343" s="26" t="str">
        <f t="shared" si="652"/>
        <v/>
      </c>
      <c r="CB343" s="66" t="str">
        <f t="shared" si="653"/>
        <v/>
      </c>
      <c r="CC343" s="65" t="str">
        <f t="shared" si="654"/>
        <v/>
      </c>
      <c r="CD343" s="26" t="str">
        <f t="shared" si="655"/>
        <v/>
      </c>
      <c r="CE343" s="26" t="str">
        <f t="shared" si="656"/>
        <v/>
      </c>
      <c r="CF343" s="193" t="str">
        <f t="shared" si="657"/>
        <v/>
      </c>
      <c r="CG343" s="193" t="str">
        <f t="shared" si="658"/>
        <v/>
      </c>
      <c r="CH343" s="26" t="str">
        <f t="shared" si="659"/>
        <v/>
      </c>
      <c r="CI343" s="26" t="str">
        <f t="shared" si="660"/>
        <v/>
      </c>
      <c r="CJ343" s="65" t="str">
        <f t="shared" si="661"/>
        <v/>
      </c>
      <c r="CK343" s="65" t="str">
        <f t="shared" si="662"/>
        <v/>
      </c>
      <c r="CL343" s="64" t="str">
        <f t="shared" si="663"/>
        <v/>
      </c>
      <c r="CM343" s="64" t="str">
        <f t="shared" si="664"/>
        <v/>
      </c>
      <c r="CN343" s="65" t="str">
        <f t="shared" si="665"/>
        <v/>
      </c>
      <c r="CP343" s="63" t="str">
        <f>IF(BH343="","",MAX($CP$3:CP342)+1)</f>
        <v/>
      </c>
      <c r="CQ343" s="24" t="str">
        <f t="shared" si="666"/>
        <v/>
      </c>
      <c r="CR343" s="24" t="str">
        <f t="shared" si="667"/>
        <v/>
      </c>
      <c r="CS343" s="24" t="str">
        <f t="shared" si="668"/>
        <v/>
      </c>
      <c r="CT343" s="58" t="str">
        <f>IF(BO343="","",COUNTIF($BO$3:BO343,BO343)&amp;"@"&amp;BO343)</f>
        <v/>
      </c>
      <c r="CU343" s="16" t="str">
        <f t="shared" si="606"/>
        <v/>
      </c>
      <c r="CV343" s="63" t="str">
        <f t="shared" si="669"/>
        <v/>
      </c>
      <c r="CW343" s="16" t="str">
        <f t="shared" si="670"/>
        <v/>
      </c>
      <c r="CX343" s="16" t="str">
        <f t="shared" si="671"/>
        <v/>
      </c>
      <c r="CY343" s="16" t="str">
        <f t="shared" si="672"/>
        <v/>
      </c>
      <c r="CZ343" s="85" t="str">
        <f t="shared" si="673"/>
        <v/>
      </c>
      <c r="DA343" s="16" t="str">
        <f t="shared" si="674"/>
        <v/>
      </c>
      <c r="DB343" s="16" t="str">
        <f t="shared" si="675"/>
        <v/>
      </c>
      <c r="DC343" s="28" t="str">
        <f>IF(CP343="","",$DC$1&amp;(INDEX(価格設定!D$1:XFD$3,ROW(価格設定!$D$3),MATCH($AW343,価格設定!D$1:XFD$1,1))*100)&amp;"%")</f>
        <v/>
      </c>
      <c r="DD343" s="28" t="str">
        <f>IF(CP343="","",$DD$1&amp;(INDEX(価格設定!D$1:XFD$3,ROW(価格設定!$D$2),MATCH($AW343,価格設定!D$1:XFD$1,1))*100)&amp;"%")</f>
        <v/>
      </c>
      <c r="DE343" s="29" t="str">
        <f t="shared" si="676"/>
        <v/>
      </c>
      <c r="DG343" s="58" t="str">
        <f t="shared" si="677"/>
        <v/>
      </c>
      <c r="DH343" s="58" t="str">
        <f t="shared" si="678"/>
        <v/>
      </c>
      <c r="DI343" s="58" t="str">
        <f t="shared" si="679"/>
        <v/>
      </c>
      <c r="DJ343" s="85" t="str">
        <f t="shared" si="680"/>
        <v/>
      </c>
      <c r="DL343" s="58" t="str">
        <f>IF(COUNTIF(DG$3:DG$1048576,DG343)=COUNTIF($DG$3:$DG343,DG343),DG343,"")</f>
        <v/>
      </c>
      <c r="DM343" s="85" t="str">
        <f t="shared" si="681"/>
        <v/>
      </c>
      <c r="DN343" s="85" t="str">
        <f t="shared" si="607"/>
        <v/>
      </c>
      <c r="DO343" s="85" t="str">
        <f t="shared" si="607"/>
        <v/>
      </c>
      <c r="DP343" s="303"/>
      <c r="DQ343" s="17" t="str">
        <f t="shared" si="608"/>
        <v/>
      </c>
      <c r="DR343" s="17" t="str">
        <f t="shared" si="609"/>
        <v/>
      </c>
      <c r="DS343" s="17" t="str">
        <f t="shared" si="610"/>
        <v/>
      </c>
      <c r="DU343" s="16" t="str">
        <f t="shared" si="682"/>
        <v/>
      </c>
      <c r="DV343" s="16" t="str">
        <f>IF(DU343="","",COUNT($DU$3:DU343))</f>
        <v/>
      </c>
      <c r="DW343" s="16" t="str">
        <f t="shared" si="683"/>
        <v/>
      </c>
      <c r="DX343" s="16" t="str">
        <f t="shared" si="684"/>
        <v/>
      </c>
      <c r="DY343" s="16" t="str">
        <f>IF(DZ343="","",COUNTIF(DZ$3:DZ343,DZ343))</f>
        <v/>
      </c>
      <c r="DZ343" s="16" t="str">
        <f t="shared" si="685"/>
        <v/>
      </c>
      <c r="EA343" s="16" t="str">
        <f t="shared" si="686"/>
        <v/>
      </c>
      <c r="EB343" s="16" t="str">
        <f t="shared" si="687"/>
        <v/>
      </c>
      <c r="EC343" s="16" t="str">
        <f t="shared" si="688"/>
        <v/>
      </c>
      <c r="ED343" s="16" t="str">
        <f t="shared" si="689"/>
        <v/>
      </c>
      <c r="EE343" s="16" t="str">
        <f t="shared" si="690"/>
        <v/>
      </c>
      <c r="EF343" s="16" t="str">
        <f t="shared" si="691"/>
        <v/>
      </c>
      <c r="EG343" s="16" t="str">
        <f t="shared" si="692"/>
        <v/>
      </c>
      <c r="EH343" s="16" t="str">
        <f t="shared" si="693"/>
        <v/>
      </c>
      <c r="EI343" s="16" t="str">
        <f t="shared" si="694"/>
        <v/>
      </c>
      <c r="EJ343" s="16" t="str">
        <f t="shared" si="695"/>
        <v/>
      </c>
      <c r="EK343" s="16" t="str">
        <f t="shared" si="696"/>
        <v/>
      </c>
      <c r="EL343" s="58" t="str">
        <f t="shared" si="697"/>
        <v/>
      </c>
      <c r="EM343" s="58" t="str">
        <f>IF(OR($DZ343="",CR343=""),IF($EL343="","",$EL343),IF(OR(CR343="なし",CR343=0),領収書!$H$1,CR343))</f>
        <v/>
      </c>
      <c r="EN343" s="58" t="str">
        <f>IF(OR($DZ343="",CS343=""),IF($EL343="","",$EL343),IF(OR(CS343="なし",CS343=0),入力!$EN$1,CS343))</f>
        <v/>
      </c>
      <c r="EO343" s="63" t="str">
        <f t="shared" si="698"/>
        <v/>
      </c>
      <c r="EP343" s="63" t="str">
        <f t="shared" si="699"/>
        <v/>
      </c>
      <c r="ER343" s="16" t="str">
        <f>IF(AND(COUNTIF($ET$3:ET343,ET343)=1,ET343&lt;&gt;""),MAX($ER$3:ER342)+1,"")</f>
        <v/>
      </c>
      <c r="ES343" s="16" t="str">
        <f>IF(価格設定!B345="","",価格設定!B345)</f>
        <v/>
      </c>
      <c r="ET343" s="16" t="str">
        <f>IF(価格設定!C345="","",価格設定!C345)</f>
        <v/>
      </c>
      <c r="EV343" s="16" t="str">
        <f t="shared" si="611"/>
        <v/>
      </c>
      <c r="EW343" s="16" t="str">
        <f t="shared" si="700"/>
        <v/>
      </c>
    </row>
    <row r="344" spans="1:153" ht="30" customHeight="1" x14ac:dyDescent="0.2">
      <c r="A344" s="225"/>
      <c r="B344" s="212"/>
      <c r="C344" s="221"/>
      <c r="D344" s="164"/>
      <c r="E344" s="165"/>
      <c r="F344" s="166"/>
      <c r="G344" s="167"/>
      <c r="H344" s="179"/>
      <c r="I344" s="306"/>
      <c r="J344" s="169"/>
      <c r="K344" s="179"/>
      <c r="L344" s="186"/>
      <c r="M344" s="186"/>
      <c r="N344" s="168"/>
      <c r="O344" s="170"/>
      <c r="P344" s="212"/>
      <c r="Q344" s="179" t="str">
        <f>IFERROR(IF(H344="","",IFERROR(INDEX(価格設定!$B$5:$B$1048576,MATCH(H344,価格設定!$B$5:$B$1048576,0),0),INDEX(価格設定!$B$5:$B$1048576,MATCH("*"&amp;H344&amp;"*",価格設定!$B$5:$B$1048576,0),0))),H344)</f>
        <v/>
      </c>
      <c r="R344" s="250" t="str">
        <f>IFERROR(IF(Q344="",IF(K344="","",K344),IF(K344="",IF(INDEX(価格設定!$C$5:$C$1048576,MATCH(Q344,価格設定!$B$5:$B$1048576,0),0)=0,"",INDEX(価格設定!$C$5:$C$1048576,MATCH(Q344,価格設定!$B$5:$B$1048576,0),0)),IF(K344="なし","",K344))),"")</f>
        <v/>
      </c>
      <c r="S344" s="308" t="str">
        <f t="shared" si="612"/>
        <v/>
      </c>
      <c r="T344" s="126" t="str">
        <f>IFERROR(IF(J344="",IF(INDEX(価格設定!$E$5:$R$1048576,MATCH($Q344,価格設定!B$5:B$1048576,0),MATCH($AW344,価格設定!E$1:X$1,1))=0,"",INDEX(価格設定!$E$5:$R$1048576,MATCH($Q344,価格設定!B$5:B$1048576,0),MATCH($AW344,価格設定!E$1:X$1,1))),J344),"")</f>
        <v/>
      </c>
      <c r="U344" s="126" t="str">
        <f t="shared" si="613"/>
        <v/>
      </c>
      <c r="V344" s="132" t="str">
        <f t="shared" si="614"/>
        <v/>
      </c>
      <c r="W344" s="127" t="str">
        <f>IFERROR(IF(OR(T344="",T344&lt;0),"",IFERROR(INDEX(価格設定!E$2:X$3,IF(AND(K344=$K$1,$K$1&lt;&gt;""),ROW(価格設定!$D$3)-1,MATCH(INDEX(価格設定!$D$5:$D$1048576,MATCH(Q344,価格設定!$B$5:$B$1048576,0),0),価格設定!$D$2:$D$3,0)),MATCH($AW344,価格設定!E$1:X$1,1)),INDEX(価格設定!E$2:X$2,0,MATCH($AW344,価格設定!E$1:X$1,1)))),"")</f>
        <v/>
      </c>
      <c r="X344" s="126" t="str">
        <f t="shared" si="605"/>
        <v/>
      </c>
      <c r="Y344" s="128" t="str">
        <f t="shared" si="615"/>
        <v/>
      </c>
      <c r="Z344" s="126" t="str">
        <f t="shared" si="616"/>
        <v/>
      </c>
      <c r="AA344" s="129" t="str">
        <f t="shared" si="617"/>
        <v/>
      </c>
      <c r="AB344" s="126" t="str">
        <f t="shared" si="618"/>
        <v/>
      </c>
      <c r="AC344" s="280" t="str">
        <f t="shared" si="619"/>
        <v/>
      </c>
      <c r="AD344" s="15"/>
      <c r="AE344" s="204" t="str">
        <f>IF(AF344="","",COUNT($AF$3:AF344))</f>
        <v/>
      </c>
      <c r="AF344" s="206" t="str">
        <f t="shared" si="620"/>
        <v/>
      </c>
      <c r="AG344" s="204" t="str">
        <f t="shared" si="621"/>
        <v/>
      </c>
      <c r="AH344" s="204" t="str">
        <f t="shared" si="622"/>
        <v/>
      </c>
      <c r="AI344" s="287"/>
      <c r="AJ344" s="15"/>
      <c r="AK344" s="138" t="str">
        <f t="shared" si="623"/>
        <v/>
      </c>
      <c r="AL344" s="131" t="str">
        <f t="shared" si="624"/>
        <v/>
      </c>
      <c r="AM344" s="131" t="str">
        <f t="shared" si="625"/>
        <v/>
      </c>
      <c r="AN344" s="313" t="str">
        <f t="shared" si="626"/>
        <v/>
      </c>
      <c r="AO344" s="316" t="str">
        <f t="shared" si="627"/>
        <v/>
      </c>
      <c r="AP344" s="18"/>
      <c r="AQ344" s="3" t="str">
        <f>IF(F344="","",MAX($AQ$3:AQ343)+1)</f>
        <v/>
      </c>
      <c r="AR344" s="3" t="str">
        <f>IF(OR(AQ344="",BB344=""),"",MAX($AR$3:AR343)+1)</f>
        <v/>
      </c>
      <c r="AS344" s="3" t="str">
        <f>IF(CQ344="","",RANK(CQ344,CQ$3:CQ$1048576,1)+COUNTIF($CQ$3:CQ344,CQ344)-1)</f>
        <v/>
      </c>
      <c r="AT344" s="21" t="str">
        <f>IF(C344="",IF(OR(AND($H344&lt;&gt;"",C344=""),AND($F343=$F344,$AZ344&lt;&gt;""),COUNTA($H$3:$H$1048576,#REF!,$F$3:$F$1048576)&gt;COUNTA($H$3:$H344,#REF!,$F$3:$F344),$AZ344&lt;&gt;""),INDEX(AT$3:AT$1048576,MATCH(MAX($AQ$3:$AQ343),$AQ$3:$AQ$1048576,0),0),""),C344)</f>
        <v/>
      </c>
      <c r="AU344" s="21" t="str">
        <f>IF(D344="",IF(OR(AND($H344&lt;&gt;"",D344=""),AND($F343=$F344,$AZ344&lt;&gt;""),COUNTA($H$3:$H$1048576,#REF!,$F$3:$F$1048576)&gt;COUNTA($H$3:$H344,#REF!,$F$3:$F344),$AZ344&lt;&gt;""),INDEX(AU$3:AU$1048576,MATCH(MAX($AQ$3:$AQ343),$AQ$3:$AQ$1048576,0),0),""),D344)</f>
        <v/>
      </c>
      <c r="AV344" s="21" t="str">
        <f>IF(E344="",IF(OR(AND($H344&lt;&gt;"",E344=""),AND($F343=$F344,$AZ344&lt;&gt;""),COUNTA($H$3:$H$1048576,#REF!,$F$3:$F$1048576)&gt;COUNTA($H$3:$H344,#REF!,$F$3:$F344),$AZ344&lt;&gt;""),INDEX(AV$3:AV$1048576,MATCH(MAX($AQ$3:$AQ343),$AQ$3:$AQ$1048576,0),0),""),E344)</f>
        <v/>
      </c>
      <c r="AW344" s="24" t="str">
        <f t="shared" si="628"/>
        <v/>
      </c>
      <c r="AX344" s="13" t="str">
        <f t="shared" si="629"/>
        <v/>
      </c>
      <c r="AY344" s="4" t="str">
        <f t="shared" si="630"/>
        <v/>
      </c>
      <c r="AZ344" s="4" t="str">
        <f>IF(AX344="",IF(OR(AND(H344&lt;&gt;"",F344=""),COUNTA($H$3:$H$1048576)&gt;COUNTA($H$3:$H344)),INDEX(AX$3:AX344,MATCH(MAX($AQ$3:AQ344),AQ$3:AQ344,0),0),""),AX344)</f>
        <v/>
      </c>
      <c r="BA344" s="4" t="str">
        <f>IF(AY344="",IF(AND(H344&lt;&gt;"",F344=""),INDEX(AY$3:AY344,MATCH(MAX($AQ$3:AQ344),AQ$3:AQ344,0),0),""),AY344)</f>
        <v/>
      </c>
      <c r="BB344" s="82" t="str">
        <f>IF(BC344="","",RANK(BC344,BC$3:BC$1048576,1)+COUNTIF($BC$3:BC344,BC344)-1)</f>
        <v/>
      </c>
      <c r="BC344" s="139" t="str">
        <f t="shared" si="631"/>
        <v/>
      </c>
      <c r="BD344" s="46" t="str">
        <f t="shared" si="632"/>
        <v/>
      </c>
      <c r="BE344" s="46" t="str">
        <f t="shared" si="633"/>
        <v/>
      </c>
      <c r="BF344" s="46" t="str">
        <f t="shared" si="634"/>
        <v/>
      </c>
      <c r="BG344" s="4" t="str">
        <f t="shared" si="635"/>
        <v/>
      </c>
      <c r="BH344" s="180" t="str">
        <f t="shared" si="636"/>
        <v/>
      </c>
      <c r="BI344" s="16" t="str">
        <f t="shared" si="637"/>
        <v/>
      </c>
      <c r="BJ344" s="52" t="str">
        <f>IF(BI344="","",IF(W344="","",IF(AND(K344=$K$1,$K$1&lt;&gt;""),$BT$2,IFERROR(IF(INDEX(価格設定!$D$5:$D$1048576,MATCH(Q344,価格設定!$B$5:$B$1048576,0),0)=価格設定!$D$3,$BT$2,$BS$2),$BS$2))))</f>
        <v/>
      </c>
      <c r="BK344" s="16" t="str">
        <f>IF(BI344="","",IF(COUNTIF($BI$3:BI344,BI344)=1,1,IF(AND(BI343=BI344,BH344=""),BK343,COUNTIF($BH$3:BH344,BH344))))</f>
        <v/>
      </c>
      <c r="BL344" s="52" t="str">
        <f t="shared" si="638"/>
        <v/>
      </c>
      <c r="BM344" s="52" t="str">
        <f t="shared" si="639"/>
        <v/>
      </c>
      <c r="BN344" s="119" t="str">
        <f t="shared" si="640"/>
        <v/>
      </c>
      <c r="BO344" s="119" t="str">
        <f t="shared" si="641"/>
        <v/>
      </c>
      <c r="BP344" s="17" t="str">
        <f t="shared" si="642"/>
        <v/>
      </c>
      <c r="BQ344" s="17" t="str">
        <f t="shared" si="643"/>
        <v/>
      </c>
      <c r="BR344" s="17" t="str">
        <f>IF(OR(BP344="",COUNTIF($BO$3:BO344,BO344)&lt;&gt;1),"",SUMIF(BO$3:BO$1048576,BO344,BP$3:BP$1048576))</f>
        <v/>
      </c>
      <c r="BS344" s="17" t="str">
        <f t="shared" si="644"/>
        <v/>
      </c>
      <c r="BT344" s="17" t="str">
        <f t="shared" si="645"/>
        <v/>
      </c>
      <c r="BU344" s="17" t="str">
        <f t="shared" si="646"/>
        <v/>
      </c>
      <c r="BV344" s="24" t="str">
        <f t="shared" si="647"/>
        <v/>
      </c>
      <c r="BW344" s="24" t="str">
        <f t="shared" si="648"/>
        <v/>
      </c>
      <c r="BX344" s="24" t="str">
        <f t="shared" si="649"/>
        <v/>
      </c>
      <c r="BY344" s="26" t="str">
        <f t="shared" si="650"/>
        <v/>
      </c>
      <c r="BZ344" s="26" t="str">
        <f t="shared" si="651"/>
        <v/>
      </c>
      <c r="CA344" s="26" t="str">
        <f t="shared" si="652"/>
        <v/>
      </c>
      <c r="CB344" s="66" t="str">
        <f t="shared" si="653"/>
        <v/>
      </c>
      <c r="CC344" s="65" t="str">
        <f t="shared" si="654"/>
        <v/>
      </c>
      <c r="CD344" s="26" t="str">
        <f t="shared" si="655"/>
        <v/>
      </c>
      <c r="CE344" s="26" t="str">
        <f t="shared" si="656"/>
        <v/>
      </c>
      <c r="CF344" s="193" t="str">
        <f t="shared" si="657"/>
        <v/>
      </c>
      <c r="CG344" s="193" t="str">
        <f t="shared" si="658"/>
        <v/>
      </c>
      <c r="CH344" s="26" t="str">
        <f t="shared" si="659"/>
        <v/>
      </c>
      <c r="CI344" s="26" t="str">
        <f t="shared" si="660"/>
        <v/>
      </c>
      <c r="CJ344" s="65" t="str">
        <f t="shared" si="661"/>
        <v/>
      </c>
      <c r="CK344" s="65" t="str">
        <f t="shared" si="662"/>
        <v/>
      </c>
      <c r="CL344" s="64" t="str">
        <f t="shared" si="663"/>
        <v/>
      </c>
      <c r="CM344" s="64" t="str">
        <f t="shared" si="664"/>
        <v/>
      </c>
      <c r="CN344" s="65" t="str">
        <f t="shared" si="665"/>
        <v/>
      </c>
      <c r="CP344" s="63" t="str">
        <f>IF(BH344="","",MAX($CP$3:CP343)+1)</f>
        <v/>
      </c>
      <c r="CQ344" s="24" t="str">
        <f t="shared" si="666"/>
        <v/>
      </c>
      <c r="CR344" s="24" t="str">
        <f t="shared" si="667"/>
        <v/>
      </c>
      <c r="CS344" s="24" t="str">
        <f t="shared" si="668"/>
        <v/>
      </c>
      <c r="CT344" s="58" t="str">
        <f>IF(BO344="","",COUNTIF($BO$3:BO344,BO344)&amp;"@"&amp;BO344)</f>
        <v/>
      </c>
      <c r="CU344" s="16" t="str">
        <f t="shared" si="606"/>
        <v/>
      </c>
      <c r="CV344" s="63" t="str">
        <f t="shared" si="669"/>
        <v/>
      </c>
      <c r="CW344" s="16" t="str">
        <f t="shared" si="670"/>
        <v/>
      </c>
      <c r="CX344" s="16" t="str">
        <f t="shared" si="671"/>
        <v/>
      </c>
      <c r="CY344" s="16" t="str">
        <f t="shared" si="672"/>
        <v/>
      </c>
      <c r="CZ344" s="85" t="str">
        <f t="shared" si="673"/>
        <v/>
      </c>
      <c r="DA344" s="16" t="str">
        <f t="shared" si="674"/>
        <v/>
      </c>
      <c r="DB344" s="16" t="str">
        <f t="shared" si="675"/>
        <v/>
      </c>
      <c r="DC344" s="28" t="str">
        <f>IF(CP344="","",$DC$1&amp;(INDEX(価格設定!D$1:XFD$3,ROW(価格設定!$D$3),MATCH($AW344,価格設定!D$1:XFD$1,1))*100)&amp;"%")</f>
        <v/>
      </c>
      <c r="DD344" s="28" t="str">
        <f>IF(CP344="","",$DD$1&amp;(INDEX(価格設定!D$1:XFD$3,ROW(価格設定!$D$2),MATCH($AW344,価格設定!D$1:XFD$1,1))*100)&amp;"%")</f>
        <v/>
      </c>
      <c r="DE344" s="29" t="str">
        <f t="shared" si="676"/>
        <v/>
      </c>
      <c r="DG344" s="58" t="str">
        <f t="shared" si="677"/>
        <v/>
      </c>
      <c r="DH344" s="58" t="str">
        <f t="shared" si="678"/>
        <v/>
      </c>
      <c r="DI344" s="58" t="str">
        <f t="shared" si="679"/>
        <v/>
      </c>
      <c r="DJ344" s="85" t="str">
        <f t="shared" si="680"/>
        <v/>
      </c>
      <c r="DL344" s="58" t="str">
        <f>IF(COUNTIF(DG$3:DG$1048576,DG344)=COUNTIF($DG$3:$DG344,DG344),DG344,"")</f>
        <v/>
      </c>
      <c r="DM344" s="85" t="str">
        <f t="shared" si="681"/>
        <v/>
      </c>
      <c r="DN344" s="85" t="str">
        <f t="shared" si="607"/>
        <v/>
      </c>
      <c r="DO344" s="85" t="str">
        <f t="shared" si="607"/>
        <v/>
      </c>
      <c r="DP344" s="303"/>
      <c r="DQ344" s="17" t="str">
        <f t="shared" si="608"/>
        <v/>
      </c>
      <c r="DR344" s="17" t="str">
        <f t="shared" si="609"/>
        <v/>
      </c>
      <c r="DS344" s="17" t="str">
        <f t="shared" si="610"/>
        <v/>
      </c>
      <c r="DU344" s="16" t="str">
        <f t="shared" si="682"/>
        <v/>
      </c>
      <c r="DV344" s="16" t="str">
        <f>IF(DU344="","",COUNT($DU$3:DU344))</f>
        <v/>
      </c>
      <c r="DW344" s="16" t="str">
        <f t="shared" si="683"/>
        <v/>
      </c>
      <c r="DX344" s="16" t="str">
        <f t="shared" si="684"/>
        <v/>
      </c>
      <c r="DY344" s="16" t="str">
        <f>IF(DZ344="","",COUNTIF(DZ$3:DZ344,DZ344))</f>
        <v/>
      </c>
      <c r="DZ344" s="16" t="str">
        <f t="shared" si="685"/>
        <v/>
      </c>
      <c r="EA344" s="16" t="str">
        <f t="shared" si="686"/>
        <v/>
      </c>
      <c r="EB344" s="16" t="str">
        <f t="shared" si="687"/>
        <v/>
      </c>
      <c r="EC344" s="16" t="str">
        <f t="shared" si="688"/>
        <v/>
      </c>
      <c r="ED344" s="16" t="str">
        <f t="shared" si="689"/>
        <v/>
      </c>
      <c r="EE344" s="16" t="str">
        <f t="shared" si="690"/>
        <v/>
      </c>
      <c r="EF344" s="16" t="str">
        <f t="shared" si="691"/>
        <v/>
      </c>
      <c r="EG344" s="16" t="str">
        <f t="shared" si="692"/>
        <v/>
      </c>
      <c r="EH344" s="16" t="str">
        <f t="shared" si="693"/>
        <v/>
      </c>
      <c r="EI344" s="16" t="str">
        <f t="shared" si="694"/>
        <v/>
      </c>
      <c r="EJ344" s="16" t="str">
        <f t="shared" si="695"/>
        <v/>
      </c>
      <c r="EK344" s="16" t="str">
        <f t="shared" si="696"/>
        <v/>
      </c>
      <c r="EL344" s="58" t="str">
        <f t="shared" si="697"/>
        <v/>
      </c>
      <c r="EM344" s="58" t="str">
        <f>IF(OR($DZ344="",CR344=""),IF($EL344="","",$EL344),IF(OR(CR344="なし",CR344=0),領収書!$H$1,CR344))</f>
        <v/>
      </c>
      <c r="EN344" s="58" t="str">
        <f>IF(OR($DZ344="",CS344=""),IF($EL344="","",$EL344),IF(OR(CS344="なし",CS344=0),入力!$EN$1,CS344))</f>
        <v/>
      </c>
      <c r="EO344" s="63" t="str">
        <f t="shared" si="698"/>
        <v/>
      </c>
      <c r="EP344" s="63" t="str">
        <f t="shared" si="699"/>
        <v/>
      </c>
      <c r="ER344" s="16" t="str">
        <f>IF(AND(COUNTIF($ET$3:ET344,ET344)=1,ET344&lt;&gt;""),MAX($ER$3:ER343)+1,"")</f>
        <v/>
      </c>
      <c r="ES344" s="16" t="str">
        <f>IF(価格設定!B346="","",価格設定!B346)</f>
        <v/>
      </c>
      <c r="ET344" s="16" t="str">
        <f>IF(価格設定!C346="","",価格設定!C346)</f>
        <v/>
      </c>
      <c r="EV344" s="16" t="str">
        <f t="shared" si="611"/>
        <v/>
      </c>
      <c r="EW344" s="16" t="str">
        <f t="shared" si="700"/>
        <v/>
      </c>
    </row>
    <row r="345" spans="1:153" ht="30" customHeight="1" x14ac:dyDescent="0.2">
      <c r="A345" s="225"/>
      <c r="B345" s="212"/>
      <c r="C345" s="221"/>
      <c r="D345" s="164"/>
      <c r="E345" s="165"/>
      <c r="F345" s="166"/>
      <c r="G345" s="167"/>
      <c r="H345" s="179"/>
      <c r="I345" s="306"/>
      <c r="J345" s="169"/>
      <c r="K345" s="179"/>
      <c r="L345" s="186"/>
      <c r="M345" s="186"/>
      <c r="N345" s="168"/>
      <c r="O345" s="170"/>
      <c r="P345" s="212"/>
      <c r="Q345" s="179" t="str">
        <f>IFERROR(IF(H345="","",IFERROR(INDEX(価格設定!$B$5:$B$1048576,MATCH(H345,価格設定!$B$5:$B$1048576,0),0),INDEX(価格設定!$B$5:$B$1048576,MATCH("*"&amp;H345&amp;"*",価格設定!$B$5:$B$1048576,0),0))),H345)</f>
        <v/>
      </c>
      <c r="R345" s="250" t="str">
        <f>IFERROR(IF(Q345="",IF(K345="","",K345),IF(K345="",IF(INDEX(価格設定!$C$5:$C$1048576,MATCH(Q345,価格設定!$B$5:$B$1048576,0),0)=0,"",INDEX(価格設定!$C$5:$C$1048576,MATCH(Q345,価格設定!$B$5:$B$1048576,0),0)),IF(K345="なし","",K345))),"")</f>
        <v/>
      </c>
      <c r="S345" s="308" t="str">
        <f t="shared" si="612"/>
        <v/>
      </c>
      <c r="T345" s="126" t="str">
        <f>IFERROR(IF(J345="",IF(INDEX(価格設定!$E$5:$R$1048576,MATCH($Q345,価格設定!B$5:B$1048576,0),MATCH($AW345,価格設定!E$1:X$1,1))=0,"",INDEX(価格設定!$E$5:$R$1048576,MATCH($Q345,価格設定!B$5:B$1048576,0),MATCH($AW345,価格設定!E$1:X$1,1))),J345),"")</f>
        <v/>
      </c>
      <c r="U345" s="126" t="str">
        <f t="shared" si="613"/>
        <v/>
      </c>
      <c r="V345" s="132" t="str">
        <f t="shared" si="614"/>
        <v/>
      </c>
      <c r="W345" s="127" t="str">
        <f>IFERROR(IF(OR(T345="",T345&lt;0),"",IFERROR(INDEX(価格設定!E$2:X$3,IF(AND(K345=$K$1,$K$1&lt;&gt;""),ROW(価格設定!$D$3)-1,MATCH(INDEX(価格設定!$D$5:$D$1048576,MATCH(Q345,価格設定!$B$5:$B$1048576,0),0),価格設定!$D$2:$D$3,0)),MATCH($AW345,価格設定!E$1:X$1,1)),INDEX(価格設定!E$2:X$2,0,MATCH($AW345,価格設定!E$1:X$1,1)))),"")</f>
        <v/>
      </c>
      <c r="X345" s="126" t="str">
        <f t="shared" si="605"/>
        <v/>
      </c>
      <c r="Y345" s="128" t="str">
        <f t="shared" si="615"/>
        <v/>
      </c>
      <c r="Z345" s="126" t="str">
        <f t="shared" si="616"/>
        <v/>
      </c>
      <c r="AA345" s="129" t="str">
        <f t="shared" si="617"/>
        <v/>
      </c>
      <c r="AB345" s="126" t="str">
        <f t="shared" si="618"/>
        <v/>
      </c>
      <c r="AC345" s="280" t="str">
        <f t="shared" si="619"/>
        <v/>
      </c>
      <c r="AD345" s="15"/>
      <c r="AE345" s="204" t="str">
        <f>IF(AF345="","",COUNT($AF$3:AF345))</f>
        <v/>
      </c>
      <c r="AF345" s="206" t="str">
        <f t="shared" si="620"/>
        <v/>
      </c>
      <c r="AG345" s="204" t="str">
        <f t="shared" si="621"/>
        <v/>
      </c>
      <c r="AH345" s="204" t="str">
        <f t="shared" si="622"/>
        <v/>
      </c>
      <c r="AI345" s="287"/>
      <c r="AJ345" s="15"/>
      <c r="AK345" s="138" t="str">
        <f t="shared" si="623"/>
        <v/>
      </c>
      <c r="AL345" s="131" t="str">
        <f t="shared" si="624"/>
        <v/>
      </c>
      <c r="AM345" s="131" t="str">
        <f t="shared" si="625"/>
        <v/>
      </c>
      <c r="AN345" s="313" t="str">
        <f t="shared" si="626"/>
        <v/>
      </c>
      <c r="AO345" s="316" t="str">
        <f t="shared" si="627"/>
        <v/>
      </c>
      <c r="AP345" s="18"/>
      <c r="AQ345" s="3" t="str">
        <f>IF(F345="","",MAX($AQ$3:AQ344)+1)</f>
        <v/>
      </c>
      <c r="AR345" s="3" t="str">
        <f>IF(OR(AQ345="",BB345=""),"",MAX($AR$3:AR344)+1)</f>
        <v/>
      </c>
      <c r="AS345" s="3" t="str">
        <f>IF(CQ345="","",RANK(CQ345,CQ$3:CQ$1048576,1)+COUNTIF($CQ$3:CQ345,CQ345)-1)</f>
        <v/>
      </c>
      <c r="AT345" s="21" t="str">
        <f>IF(C345="",IF(OR(AND($H345&lt;&gt;"",C345=""),AND($F344=$F345,$AZ345&lt;&gt;""),COUNTA($H$3:$H$1048576,#REF!,$F$3:$F$1048576)&gt;COUNTA($H$3:$H345,#REF!,$F$3:$F345),$AZ345&lt;&gt;""),INDEX(AT$3:AT$1048576,MATCH(MAX($AQ$3:$AQ344),$AQ$3:$AQ$1048576,0),0),""),C345)</f>
        <v/>
      </c>
      <c r="AU345" s="21" t="str">
        <f>IF(D345="",IF(OR(AND($H345&lt;&gt;"",D345=""),AND($F344=$F345,$AZ345&lt;&gt;""),COUNTA($H$3:$H$1048576,#REF!,$F$3:$F$1048576)&gt;COUNTA($H$3:$H345,#REF!,$F$3:$F345),$AZ345&lt;&gt;""),INDEX(AU$3:AU$1048576,MATCH(MAX($AQ$3:$AQ344),$AQ$3:$AQ$1048576,0),0),""),D345)</f>
        <v/>
      </c>
      <c r="AV345" s="21" t="str">
        <f>IF(E345="",IF(OR(AND($H345&lt;&gt;"",E345=""),AND($F344=$F345,$AZ345&lt;&gt;""),COUNTA($H$3:$H$1048576,#REF!,$F$3:$F$1048576)&gt;COUNTA($H$3:$H345,#REF!,$F$3:$F345),$AZ345&lt;&gt;""),INDEX(AV$3:AV$1048576,MATCH(MAX($AQ$3:$AQ344),$AQ$3:$AQ$1048576,0),0),""),E345)</f>
        <v/>
      </c>
      <c r="AW345" s="24" t="str">
        <f t="shared" si="628"/>
        <v/>
      </c>
      <c r="AX345" s="13" t="str">
        <f t="shared" si="629"/>
        <v/>
      </c>
      <c r="AY345" s="4" t="str">
        <f t="shared" si="630"/>
        <v/>
      </c>
      <c r="AZ345" s="4" t="str">
        <f>IF(AX345="",IF(OR(AND(H345&lt;&gt;"",F345=""),COUNTA($H$3:$H$1048576)&gt;COUNTA($H$3:$H345)),INDEX(AX$3:AX345,MATCH(MAX($AQ$3:AQ345),AQ$3:AQ345,0),0),""),AX345)</f>
        <v/>
      </c>
      <c r="BA345" s="4" t="str">
        <f>IF(AY345="",IF(AND(H345&lt;&gt;"",F345=""),INDEX(AY$3:AY345,MATCH(MAX($AQ$3:AQ345),AQ$3:AQ345,0),0),""),AY345)</f>
        <v/>
      </c>
      <c r="BB345" s="82" t="str">
        <f>IF(BC345="","",RANK(BC345,BC$3:BC$1048576,1)+COUNTIF($BC$3:BC345,BC345)-1)</f>
        <v/>
      </c>
      <c r="BC345" s="139" t="str">
        <f t="shared" si="631"/>
        <v/>
      </c>
      <c r="BD345" s="46" t="str">
        <f t="shared" si="632"/>
        <v/>
      </c>
      <c r="BE345" s="46" t="str">
        <f t="shared" si="633"/>
        <v/>
      </c>
      <c r="BF345" s="46" t="str">
        <f t="shared" si="634"/>
        <v/>
      </c>
      <c r="BG345" s="4" t="str">
        <f t="shared" si="635"/>
        <v/>
      </c>
      <c r="BH345" s="180" t="str">
        <f t="shared" si="636"/>
        <v/>
      </c>
      <c r="BI345" s="16" t="str">
        <f t="shared" si="637"/>
        <v/>
      </c>
      <c r="BJ345" s="52" t="str">
        <f>IF(BI345="","",IF(W345="","",IF(AND(K345=$K$1,$K$1&lt;&gt;""),$BT$2,IFERROR(IF(INDEX(価格設定!$D$5:$D$1048576,MATCH(Q345,価格設定!$B$5:$B$1048576,0),0)=価格設定!$D$3,$BT$2,$BS$2),$BS$2))))</f>
        <v/>
      </c>
      <c r="BK345" s="16" t="str">
        <f>IF(BI345="","",IF(COUNTIF($BI$3:BI345,BI345)=1,1,IF(AND(BI344=BI345,BH345=""),BK344,COUNTIF($BH$3:BH345,BH345))))</f>
        <v/>
      </c>
      <c r="BL345" s="52" t="str">
        <f t="shared" si="638"/>
        <v/>
      </c>
      <c r="BM345" s="52" t="str">
        <f t="shared" si="639"/>
        <v/>
      </c>
      <c r="BN345" s="119" t="str">
        <f t="shared" si="640"/>
        <v/>
      </c>
      <c r="BO345" s="119" t="str">
        <f t="shared" si="641"/>
        <v/>
      </c>
      <c r="BP345" s="17" t="str">
        <f t="shared" si="642"/>
        <v/>
      </c>
      <c r="BQ345" s="17" t="str">
        <f t="shared" si="643"/>
        <v/>
      </c>
      <c r="BR345" s="17" t="str">
        <f>IF(OR(BP345="",COUNTIF($BO$3:BO345,BO345)&lt;&gt;1),"",SUMIF(BO$3:BO$1048576,BO345,BP$3:BP$1048576))</f>
        <v/>
      </c>
      <c r="BS345" s="17" t="str">
        <f t="shared" si="644"/>
        <v/>
      </c>
      <c r="BT345" s="17" t="str">
        <f t="shared" si="645"/>
        <v/>
      </c>
      <c r="BU345" s="17" t="str">
        <f t="shared" si="646"/>
        <v/>
      </c>
      <c r="BV345" s="24" t="str">
        <f t="shared" si="647"/>
        <v/>
      </c>
      <c r="BW345" s="24" t="str">
        <f t="shared" si="648"/>
        <v/>
      </c>
      <c r="BX345" s="24" t="str">
        <f t="shared" si="649"/>
        <v/>
      </c>
      <c r="BY345" s="26" t="str">
        <f t="shared" si="650"/>
        <v/>
      </c>
      <c r="BZ345" s="26" t="str">
        <f t="shared" si="651"/>
        <v/>
      </c>
      <c r="CA345" s="26" t="str">
        <f t="shared" si="652"/>
        <v/>
      </c>
      <c r="CB345" s="66" t="str">
        <f t="shared" si="653"/>
        <v/>
      </c>
      <c r="CC345" s="65" t="str">
        <f t="shared" si="654"/>
        <v/>
      </c>
      <c r="CD345" s="26" t="str">
        <f t="shared" si="655"/>
        <v/>
      </c>
      <c r="CE345" s="26" t="str">
        <f t="shared" si="656"/>
        <v/>
      </c>
      <c r="CF345" s="193" t="str">
        <f t="shared" si="657"/>
        <v/>
      </c>
      <c r="CG345" s="193" t="str">
        <f t="shared" si="658"/>
        <v/>
      </c>
      <c r="CH345" s="26" t="str">
        <f t="shared" si="659"/>
        <v/>
      </c>
      <c r="CI345" s="26" t="str">
        <f t="shared" si="660"/>
        <v/>
      </c>
      <c r="CJ345" s="65" t="str">
        <f t="shared" si="661"/>
        <v/>
      </c>
      <c r="CK345" s="65" t="str">
        <f t="shared" si="662"/>
        <v/>
      </c>
      <c r="CL345" s="64" t="str">
        <f t="shared" si="663"/>
        <v/>
      </c>
      <c r="CM345" s="64" t="str">
        <f t="shared" si="664"/>
        <v/>
      </c>
      <c r="CN345" s="65" t="str">
        <f t="shared" si="665"/>
        <v/>
      </c>
      <c r="CP345" s="63" t="str">
        <f>IF(BH345="","",MAX($CP$3:CP344)+1)</f>
        <v/>
      </c>
      <c r="CQ345" s="24" t="str">
        <f t="shared" si="666"/>
        <v/>
      </c>
      <c r="CR345" s="24" t="str">
        <f t="shared" si="667"/>
        <v/>
      </c>
      <c r="CS345" s="24" t="str">
        <f t="shared" si="668"/>
        <v/>
      </c>
      <c r="CT345" s="58" t="str">
        <f>IF(BO345="","",COUNTIF($BO$3:BO345,BO345)&amp;"@"&amp;BO345)</f>
        <v/>
      </c>
      <c r="CU345" s="16" t="str">
        <f t="shared" si="606"/>
        <v/>
      </c>
      <c r="CV345" s="63" t="str">
        <f t="shared" si="669"/>
        <v/>
      </c>
      <c r="CW345" s="16" t="str">
        <f t="shared" si="670"/>
        <v/>
      </c>
      <c r="CX345" s="16" t="str">
        <f t="shared" si="671"/>
        <v/>
      </c>
      <c r="CY345" s="16" t="str">
        <f t="shared" si="672"/>
        <v/>
      </c>
      <c r="CZ345" s="85" t="str">
        <f t="shared" si="673"/>
        <v/>
      </c>
      <c r="DA345" s="16" t="str">
        <f t="shared" si="674"/>
        <v/>
      </c>
      <c r="DB345" s="16" t="str">
        <f t="shared" si="675"/>
        <v/>
      </c>
      <c r="DC345" s="28" t="str">
        <f>IF(CP345="","",$DC$1&amp;(INDEX(価格設定!D$1:XFD$3,ROW(価格設定!$D$3),MATCH($AW345,価格設定!D$1:XFD$1,1))*100)&amp;"%")</f>
        <v/>
      </c>
      <c r="DD345" s="28" t="str">
        <f>IF(CP345="","",$DD$1&amp;(INDEX(価格設定!D$1:XFD$3,ROW(価格設定!$D$2),MATCH($AW345,価格設定!D$1:XFD$1,1))*100)&amp;"%")</f>
        <v/>
      </c>
      <c r="DE345" s="29" t="str">
        <f t="shared" si="676"/>
        <v/>
      </c>
      <c r="DG345" s="58" t="str">
        <f t="shared" si="677"/>
        <v/>
      </c>
      <c r="DH345" s="58" t="str">
        <f t="shared" si="678"/>
        <v/>
      </c>
      <c r="DI345" s="58" t="str">
        <f t="shared" si="679"/>
        <v/>
      </c>
      <c r="DJ345" s="85" t="str">
        <f t="shared" si="680"/>
        <v/>
      </c>
      <c r="DL345" s="58" t="str">
        <f>IF(COUNTIF(DG$3:DG$1048576,DG345)=COUNTIF($DG$3:$DG345,DG345),DG345,"")</f>
        <v/>
      </c>
      <c r="DM345" s="85" t="str">
        <f t="shared" si="681"/>
        <v/>
      </c>
      <c r="DN345" s="85" t="str">
        <f t="shared" si="607"/>
        <v/>
      </c>
      <c r="DO345" s="85" t="str">
        <f t="shared" si="607"/>
        <v/>
      </c>
      <c r="DP345" s="303"/>
      <c r="DQ345" s="17" t="str">
        <f t="shared" si="608"/>
        <v/>
      </c>
      <c r="DR345" s="17" t="str">
        <f t="shared" si="609"/>
        <v/>
      </c>
      <c r="DS345" s="17" t="str">
        <f t="shared" si="610"/>
        <v/>
      </c>
      <c r="DU345" s="16" t="str">
        <f t="shared" si="682"/>
        <v/>
      </c>
      <c r="DV345" s="16" t="str">
        <f>IF(DU345="","",COUNT($DU$3:DU345))</f>
        <v/>
      </c>
      <c r="DW345" s="16" t="str">
        <f t="shared" si="683"/>
        <v/>
      </c>
      <c r="DX345" s="16" t="str">
        <f t="shared" si="684"/>
        <v/>
      </c>
      <c r="DY345" s="16" t="str">
        <f>IF(DZ345="","",COUNTIF(DZ$3:DZ345,DZ345))</f>
        <v/>
      </c>
      <c r="DZ345" s="16" t="str">
        <f t="shared" si="685"/>
        <v/>
      </c>
      <c r="EA345" s="16" t="str">
        <f t="shared" si="686"/>
        <v/>
      </c>
      <c r="EB345" s="16" t="str">
        <f t="shared" si="687"/>
        <v/>
      </c>
      <c r="EC345" s="16" t="str">
        <f t="shared" si="688"/>
        <v/>
      </c>
      <c r="ED345" s="16" t="str">
        <f t="shared" si="689"/>
        <v/>
      </c>
      <c r="EE345" s="16" t="str">
        <f t="shared" si="690"/>
        <v/>
      </c>
      <c r="EF345" s="16" t="str">
        <f t="shared" si="691"/>
        <v/>
      </c>
      <c r="EG345" s="16" t="str">
        <f t="shared" si="692"/>
        <v/>
      </c>
      <c r="EH345" s="16" t="str">
        <f t="shared" si="693"/>
        <v/>
      </c>
      <c r="EI345" s="16" t="str">
        <f t="shared" si="694"/>
        <v/>
      </c>
      <c r="EJ345" s="16" t="str">
        <f t="shared" si="695"/>
        <v/>
      </c>
      <c r="EK345" s="16" t="str">
        <f t="shared" si="696"/>
        <v/>
      </c>
      <c r="EL345" s="58" t="str">
        <f t="shared" si="697"/>
        <v/>
      </c>
      <c r="EM345" s="58" t="str">
        <f>IF(OR($DZ345="",CR345=""),IF($EL345="","",$EL345),IF(OR(CR345="なし",CR345=0),領収書!$H$1,CR345))</f>
        <v/>
      </c>
      <c r="EN345" s="58" t="str">
        <f>IF(OR($DZ345="",CS345=""),IF($EL345="","",$EL345),IF(OR(CS345="なし",CS345=0),入力!$EN$1,CS345))</f>
        <v/>
      </c>
      <c r="EO345" s="63" t="str">
        <f t="shared" si="698"/>
        <v/>
      </c>
      <c r="EP345" s="63" t="str">
        <f t="shared" si="699"/>
        <v/>
      </c>
      <c r="ER345" s="16" t="str">
        <f>IF(AND(COUNTIF($ET$3:ET345,ET345)=1,ET345&lt;&gt;""),MAX($ER$3:ER344)+1,"")</f>
        <v/>
      </c>
      <c r="ES345" s="16" t="str">
        <f>IF(価格設定!B347="","",価格設定!B347)</f>
        <v/>
      </c>
      <c r="ET345" s="16" t="str">
        <f>IF(価格設定!C347="","",価格設定!C347)</f>
        <v/>
      </c>
      <c r="EV345" s="16" t="str">
        <f t="shared" si="611"/>
        <v/>
      </c>
      <c r="EW345" s="16" t="str">
        <f t="shared" si="700"/>
        <v/>
      </c>
    </row>
    <row r="346" spans="1:153" ht="30" customHeight="1" x14ac:dyDescent="0.2">
      <c r="A346" s="225"/>
      <c r="B346" s="212"/>
      <c r="C346" s="221"/>
      <c r="D346" s="164"/>
      <c r="E346" s="165"/>
      <c r="F346" s="166"/>
      <c r="G346" s="167"/>
      <c r="H346" s="179"/>
      <c r="I346" s="306"/>
      <c r="J346" s="169"/>
      <c r="K346" s="179"/>
      <c r="L346" s="186"/>
      <c r="M346" s="186"/>
      <c r="N346" s="168"/>
      <c r="O346" s="170"/>
      <c r="P346" s="212"/>
      <c r="Q346" s="179" t="str">
        <f>IFERROR(IF(H346="","",IFERROR(INDEX(価格設定!$B$5:$B$1048576,MATCH(H346,価格設定!$B$5:$B$1048576,0),0),INDEX(価格設定!$B$5:$B$1048576,MATCH("*"&amp;H346&amp;"*",価格設定!$B$5:$B$1048576,0),0))),H346)</f>
        <v/>
      </c>
      <c r="R346" s="250" t="str">
        <f>IFERROR(IF(Q346="",IF(K346="","",K346),IF(K346="",IF(INDEX(価格設定!$C$5:$C$1048576,MATCH(Q346,価格設定!$B$5:$B$1048576,0),0)=0,"",INDEX(価格設定!$C$5:$C$1048576,MATCH(Q346,価格設定!$B$5:$B$1048576,0),0)),IF(K346="なし","",K346))),"")</f>
        <v/>
      </c>
      <c r="S346" s="308" t="str">
        <f t="shared" si="612"/>
        <v/>
      </c>
      <c r="T346" s="126" t="str">
        <f>IFERROR(IF(J346="",IF(INDEX(価格設定!$E$5:$R$1048576,MATCH($Q346,価格設定!B$5:B$1048576,0),MATCH($AW346,価格設定!E$1:X$1,1))=0,"",INDEX(価格設定!$E$5:$R$1048576,MATCH($Q346,価格設定!B$5:B$1048576,0),MATCH($AW346,価格設定!E$1:X$1,1))),J346),"")</f>
        <v/>
      </c>
      <c r="U346" s="126" t="str">
        <f t="shared" si="613"/>
        <v/>
      </c>
      <c r="V346" s="132" t="str">
        <f t="shared" si="614"/>
        <v/>
      </c>
      <c r="W346" s="127" t="str">
        <f>IFERROR(IF(OR(T346="",T346&lt;0),"",IFERROR(INDEX(価格設定!E$2:X$3,IF(AND(K346=$K$1,$K$1&lt;&gt;""),ROW(価格設定!$D$3)-1,MATCH(INDEX(価格設定!$D$5:$D$1048576,MATCH(Q346,価格設定!$B$5:$B$1048576,0),0),価格設定!$D$2:$D$3,0)),MATCH($AW346,価格設定!E$1:X$1,1)),INDEX(価格設定!E$2:X$2,0,MATCH($AW346,価格設定!E$1:X$1,1)))),"")</f>
        <v/>
      </c>
      <c r="X346" s="126" t="str">
        <f t="shared" si="605"/>
        <v/>
      </c>
      <c r="Y346" s="128" t="str">
        <f t="shared" si="615"/>
        <v/>
      </c>
      <c r="Z346" s="126" t="str">
        <f t="shared" si="616"/>
        <v/>
      </c>
      <c r="AA346" s="129" t="str">
        <f t="shared" si="617"/>
        <v/>
      </c>
      <c r="AB346" s="126" t="str">
        <f t="shared" si="618"/>
        <v/>
      </c>
      <c r="AC346" s="280" t="str">
        <f t="shared" si="619"/>
        <v/>
      </c>
      <c r="AD346" s="15"/>
      <c r="AE346" s="204" t="str">
        <f>IF(AF346="","",COUNT($AF$3:AF346))</f>
        <v/>
      </c>
      <c r="AF346" s="206" t="str">
        <f t="shared" si="620"/>
        <v/>
      </c>
      <c r="AG346" s="204" t="str">
        <f t="shared" si="621"/>
        <v/>
      </c>
      <c r="AH346" s="204" t="str">
        <f t="shared" si="622"/>
        <v/>
      </c>
      <c r="AI346" s="287"/>
      <c r="AJ346" s="15"/>
      <c r="AK346" s="138" t="str">
        <f t="shared" si="623"/>
        <v/>
      </c>
      <c r="AL346" s="131" t="str">
        <f t="shared" si="624"/>
        <v/>
      </c>
      <c r="AM346" s="131" t="str">
        <f t="shared" si="625"/>
        <v/>
      </c>
      <c r="AN346" s="313" t="str">
        <f t="shared" si="626"/>
        <v/>
      </c>
      <c r="AO346" s="316" t="str">
        <f t="shared" si="627"/>
        <v/>
      </c>
      <c r="AP346" s="18"/>
      <c r="AQ346" s="3" t="str">
        <f>IF(F346="","",MAX($AQ$3:AQ345)+1)</f>
        <v/>
      </c>
      <c r="AR346" s="3" t="str">
        <f>IF(OR(AQ346="",BB346=""),"",MAX($AR$3:AR345)+1)</f>
        <v/>
      </c>
      <c r="AS346" s="3" t="str">
        <f>IF(CQ346="","",RANK(CQ346,CQ$3:CQ$1048576,1)+COUNTIF($CQ$3:CQ346,CQ346)-1)</f>
        <v/>
      </c>
      <c r="AT346" s="21" t="str">
        <f>IF(C346="",IF(OR(AND($H346&lt;&gt;"",C346=""),AND($F345=$F346,$AZ346&lt;&gt;""),COUNTA($H$3:$H$1048576,#REF!,$F$3:$F$1048576)&gt;COUNTA($H$3:$H346,#REF!,$F$3:$F346),$AZ346&lt;&gt;""),INDEX(AT$3:AT$1048576,MATCH(MAX($AQ$3:$AQ345),$AQ$3:$AQ$1048576,0),0),""),C346)</f>
        <v/>
      </c>
      <c r="AU346" s="21" t="str">
        <f>IF(D346="",IF(OR(AND($H346&lt;&gt;"",D346=""),AND($F345=$F346,$AZ346&lt;&gt;""),COUNTA($H$3:$H$1048576,#REF!,$F$3:$F$1048576)&gt;COUNTA($H$3:$H346,#REF!,$F$3:$F346),$AZ346&lt;&gt;""),INDEX(AU$3:AU$1048576,MATCH(MAX($AQ$3:$AQ345),$AQ$3:$AQ$1048576,0),0),""),D346)</f>
        <v/>
      </c>
      <c r="AV346" s="21" t="str">
        <f>IF(E346="",IF(OR(AND($H346&lt;&gt;"",E346=""),AND($F345=$F346,$AZ346&lt;&gt;""),COUNTA($H$3:$H$1048576,#REF!,$F$3:$F$1048576)&gt;COUNTA($H$3:$H346,#REF!,$F$3:$F346),$AZ346&lt;&gt;""),INDEX(AV$3:AV$1048576,MATCH(MAX($AQ$3:$AQ345),$AQ$3:$AQ$1048576,0),0),""),E346)</f>
        <v/>
      </c>
      <c r="AW346" s="24" t="str">
        <f t="shared" si="628"/>
        <v/>
      </c>
      <c r="AX346" s="13" t="str">
        <f t="shared" si="629"/>
        <v/>
      </c>
      <c r="AY346" s="4" t="str">
        <f t="shared" si="630"/>
        <v/>
      </c>
      <c r="AZ346" s="4" t="str">
        <f>IF(AX346="",IF(OR(AND(H346&lt;&gt;"",F346=""),COUNTA($H$3:$H$1048576)&gt;COUNTA($H$3:$H346)),INDEX(AX$3:AX346,MATCH(MAX($AQ$3:AQ346),AQ$3:AQ346,0),0),""),AX346)</f>
        <v/>
      </c>
      <c r="BA346" s="4" t="str">
        <f>IF(AY346="",IF(AND(H346&lt;&gt;"",F346=""),INDEX(AY$3:AY346,MATCH(MAX($AQ$3:AQ346),AQ$3:AQ346,0),0),""),AY346)</f>
        <v/>
      </c>
      <c r="BB346" s="82" t="str">
        <f>IF(BC346="","",RANK(BC346,BC$3:BC$1048576,1)+COUNTIF($BC$3:BC346,BC346)-1)</f>
        <v/>
      </c>
      <c r="BC346" s="139" t="str">
        <f t="shared" si="631"/>
        <v/>
      </c>
      <c r="BD346" s="46" t="str">
        <f t="shared" si="632"/>
        <v/>
      </c>
      <c r="BE346" s="46" t="str">
        <f t="shared" si="633"/>
        <v/>
      </c>
      <c r="BF346" s="46" t="str">
        <f t="shared" si="634"/>
        <v/>
      </c>
      <c r="BG346" s="4" t="str">
        <f t="shared" si="635"/>
        <v/>
      </c>
      <c r="BH346" s="180" t="str">
        <f t="shared" si="636"/>
        <v/>
      </c>
      <c r="BI346" s="16" t="str">
        <f t="shared" si="637"/>
        <v/>
      </c>
      <c r="BJ346" s="52" t="str">
        <f>IF(BI346="","",IF(W346="","",IF(AND(K346=$K$1,$K$1&lt;&gt;""),$BT$2,IFERROR(IF(INDEX(価格設定!$D$5:$D$1048576,MATCH(Q346,価格設定!$B$5:$B$1048576,0),0)=価格設定!$D$3,$BT$2,$BS$2),$BS$2))))</f>
        <v/>
      </c>
      <c r="BK346" s="16" t="str">
        <f>IF(BI346="","",IF(COUNTIF($BI$3:BI346,BI346)=1,1,IF(AND(BI345=BI346,BH346=""),BK345,COUNTIF($BH$3:BH346,BH346))))</f>
        <v/>
      </c>
      <c r="BL346" s="52" t="str">
        <f t="shared" si="638"/>
        <v/>
      </c>
      <c r="BM346" s="52" t="str">
        <f t="shared" si="639"/>
        <v/>
      </c>
      <c r="BN346" s="119" t="str">
        <f t="shared" si="640"/>
        <v/>
      </c>
      <c r="BO346" s="119" t="str">
        <f t="shared" si="641"/>
        <v/>
      </c>
      <c r="BP346" s="17" t="str">
        <f t="shared" si="642"/>
        <v/>
      </c>
      <c r="BQ346" s="17" t="str">
        <f t="shared" si="643"/>
        <v/>
      </c>
      <c r="BR346" s="17" t="str">
        <f>IF(OR(BP346="",COUNTIF($BO$3:BO346,BO346)&lt;&gt;1),"",SUMIF(BO$3:BO$1048576,BO346,BP$3:BP$1048576))</f>
        <v/>
      </c>
      <c r="BS346" s="17" t="str">
        <f t="shared" si="644"/>
        <v/>
      </c>
      <c r="BT346" s="17" t="str">
        <f t="shared" si="645"/>
        <v/>
      </c>
      <c r="BU346" s="17" t="str">
        <f t="shared" si="646"/>
        <v/>
      </c>
      <c r="BV346" s="24" t="str">
        <f t="shared" si="647"/>
        <v/>
      </c>
      <c r="BW346" s="24" t="str">
        <f t="shared" si="648"/>
        <v/>
      </c>
      <c r="BX346" s="24" t="str">
        <f t="shared" si="649"/>
        <v/>
      </c>
      <c r="BY346" s="26" t="str">
        <f t="shared" si="650"/>
        <v/>
      </c>
      <c r="BZ346" s="26" t="str">
        <f t="shared" si="651"/>
        <v/>
      </c>
      <c r="CA346" s="26" t="str">
        <f t="shared" si="652"/>
        <v/>
      </c>
      <c r="CB346" s="66" t="str">
        <f t="shared" si="653"/>
        <v/>
      </c>
      <c r="CC346" s="65" t="str">
        <f t="shared" si="654"/>
        <v/>
      </c>
      <c r="CD346" s="26" t="str">
        <f t="shared" si="655"/>
        <v/>
      </c>
      <c r="CE346" s="26" t="str">
        <f t="shared" si="656"/>
        <v/>
      </c>
      <c r="CF346" s="193" t="str">
        <f t="shared" si="657"/>
        <v/>
      </c>
      <c r="CG346" s="193" t="str">
        <f t="shared" si="658"/>
        <v/>
      </c>
      <c r="CH346" s="26" t="str">
        <f t="shared" si="659"/>
        <v/>
      </c>
      <c r="CI346" s="26" t="str">
        <f t="shared" si="660"/>
        <v/>
      </c>
      <c r="CJ346" s="65" t="str">
        <f t="shared" si="661"/>
        <v/>
      </c>
      <c r="CK346" s="65" t="str">
        <f t="shared" si="662"/>
        <v/>
      </c>
      <c r="CL346" s="64" t="str">
        <f t="shared" si="663"/>
        <v/>
      </c>
      <c r="CM346" s="64" t="str">
        <f t="shared" si="664"/>
        <v/>
      </c>
      <c r="CN346" s="65" t="str">
        <f t="shared" si="665"/>
        <v/>
      </c>
      <c r="CP346" s="63" t="str">
        <f>IF(BH346="","",MAX($CP$3:CP345)+1)</f>
        <v/>
      </c>
      <c r="CQ346" s="24" t="str">
        <f t="shared" si="666"/>
        <v/>
      </c>
      <c r="CR346" s="24" t="str">
        <f t="shared" si="667"/>
        <v/>
      </c>
      <c r="CS346" s="24" t="str">
        <f t="shared" si="668"/>
        <v/>
      </c>
      <c r="CT346" s="58" t="str">
        <f>IF(BO346="","",COUNTIF($BO$3:BO346,BO346)&amp;"@"&amp;BO346)</f>
        <v/>
      </c>
      <c r="CU346" s="16" t="str">
        <f t="shared" si="606"/>
        <v/>
      </c>
      <c r="CV346" s="63" t="str">
        <f t="shared" si="669"/>
        <v/>
      </c>
      <c r="CW346" s="16" t="str">
        <f t="shared" si="670"/>
        <v/>
      </c>
      <c r="CX346" s="16" t="str">
        <f t="shared" si="671"/>
        <v/>
      </c>
      <c r="CY346" s="16" t="str">
        <f t="shared" si="672"/>
        <v/>
      </c>
      <c r="CZ346" s="85" t="str">
        <f t="shared" si="673"/>
        <v/>
      </c>
      <c r="DA346" s="16" t="str">
        <f t="shared" si="674"/>
        <v/>
      </c>
      <c r="DB346" s="16" t="str">
        <f t="shared" si="675"/>
        <v/>
      </c>
      <c r="DC346" s="28" t="str">
        <f>IF(CP346="","",$DC$1&amp;(INDEX(価格設定!D$1:XFD$3,ROW(価格設定!$D$3),MATCH($AW346,価格設定!D$1:XFD$1,1))*100)&amp;"%")</f>
        <v/>
      </c>
      <c r="DD346" s="28" t="str">
        <f>IF(CP346="","",$DD$1&amp;(INDEX(価格設定!D$1:XFD$3,ROW(価格設定!$D$2),MATCH($AW346,価格設定!D$1:XFD$1,1))*100)&amp;"%")</f>
        <v/>
      </c>
      <c r="DE346" s="29" t="str">
        <f t="shared" si="676"/>
        <v/>
      </c>
      <c r="DG346" s="58" t="str">
        <f t="shared" si="677"/>
        <v/>
      </c>
      <c r="DH346" s="58" t="str">
        <f t="shared" si="678"/>
        <v/>
      </c>
      <c r="DI346" s="58" t="str">
        <f t="shared" si="679"/>
        <v/>
      </c>
      <c r="DJ346" s="85" t="str">
        <f t="shared" si="680"/>
        <v/>
      </c>
      <c r="DL346" s="58" t="str">
        <f>IF(COUNTIF(DG$3:DG$1048576,DG346)=COUNTIF($DG$3:$DG346,DG346),DG346,"")</f>
        <v/>
      </c>
      <c r="DM346" s="85" t="str">
        <f t="shared" si="681"/>
        <v/>
      </c>
      <c r="DN346" s="85" t="str">
        <f t="shared" si="607"/>
        <v/>
      </c>
      <c r="DO346" s="85" t="str">
        <f t="shared" si="607"/>
        <v/>
      </c>
      <c r="DP346" s="303"/>
      <c r="DQ346" s="17" t="str">
        <f t="shared" si="608"/>
        <v/>
      </c>
      <c r="DR346" s="17" t="str">
        <f t="shared" si="609"/>
        <v/>
      </c>
      <c r="DS346" s="17" t="str">
        <f t="shared" si="610"/>
        <v/>
      </c>
      <c r="DU346" s="16" t="str">
        <f t="shared" si="682"/>
        <v/>
      </c>
      <c r="DV346" s="16" t="str">
        <f>IF(DU346="","",COUNT($DU$3:DU346))</f>
        <v/>
      </c>
      <c r="DW346" s="16" t="str">
        <f t="shared" si="683"/>
        <v/>
      </c>
      <c r="DX346" s="16" t="str">
        <f t="shared" si="684"/>
        <v/>
      </c>
      <c r="DY346" s="16" t="str">
        <f>IF(DZ346="","",COUNTIF(DZ$3:DZ346,DZ346))</f>
        <v/>
      </c>
      <c r="DZ346" s="16" t="str">
        <f t="shared" si="685"/>
        <v/>
      </c>
      <c r="EA346" s="16" t="str">
        <f t="shared" si="686"/>
        <v/>
      </c>
      <c r="EB346" s="16" t="str">
        <f t="shared" si="687"/>
        <v/>
      </c>
      <c r="EC346" s="16" t="str">
        <f t="shared" si="688"/>
        <v/>
      </c>
      <c r="ED346" s="16" t="str">
        <f t="shared" si="689"/>
        <v/>
      </c>
      <c r="EE346" s="16" t="str">
        <f t="shared" si="690"/>
        <v/>
      </c>
      <c r="EF346" s="16" t="str">
        <f t="shared" si="691"/>
        <v/>
      </c>
      <c r="EG346" s="16" t="str">
        <f t="shared" si="692"/>
        <v/>
      </c>
      <c r="EH346" s="16" t="str">
        <f t="shared" si="693"/>
        <v/>
      </c>
      <c r="EI346" s="16" t="str">
        <f t="shared" si="694"/>
        <v/>
      </c>
      <c r="EJ346" s="16" t="str">
        <f t="shared" si="695"/>
        <v/>
      </c>
      <c r="EK346" s="16" t="str">
        <f t="shared" si="696"/>
        <v/>
      </c>
      <c r="EL346" s="58" t="str">
        <f t="shared" si="697"/>
        <v/>
      </c>
      <c r="EM346" s="58" t="str">
        <f>IF(OR($DZ346="",CR346=""),IF($EL346="","",$EL346),IF(OR(CR346="なし",CR346=0),領収書!$H$1,CR346))</f>
        <v/>
      </c>
      <c r="EN346" s="58" t="str">
        <f>IF(OR($DZ346="",CS346=""),IF($EL346="","",$EL346),IF(OR(CS346="なし",CS346=0),入力!$EN$1,CS346))</f>
        <v/>
      </c>
      <c r="EO346" s="63" t="str">
        <f t="shared" si="698"/>
        <v/>
      </c>
      <c r="EP346" s="63" t="str">
        <f t="shared" si="699"/>
        <v/>
      </c>
      <c r="ER346" s="16" t="str">
        <f>IF(AND(COUNTIF($ET$3:ET346,ET346)=1,ET346&lt;&gt;""),MAX($ER$3:ER345)+1,"")</f>
        <v/>
      </c>
      <c r="ES346" s="16" t="str">
        <f>IF(価格設定!B348="","",価格設定!B348)</f>
        <v/>
      </c>
      <c r="ET346" s="16" t="str">
        <f>IF(価格設定!C348="","",価格設定!C348)</f>
        <v/>
      </c>
      <c r="EV346" s="16" t="str">
        <f t="shared" si="611"/>
        <v/>
      </c>
      <c r="EW346" s="16" t="str">
        <f t="shared" si="700"/>
        <v/>
      </c>
    </row>
    <row r="347" spans="1:153" ht="30" customHeight="1" x14ac:dyDescent="0.2">
      <c r="A347" s="225"/>
      <c r="B347" s="212"/>
      <c r="C347" s="221"/>
      <c r="D347" s="164"/>
      <c r="E347" s="165"/>
      <c r="F347" s="166"/>
      <c r="G347" s="167"/>
      <c r="H347" s="179"/>
      <c r="I347" s="306"/>
      <c r="J347" s="169"/>
      <c r="K347" s="179"/>
      <c r="L347" s="186"/>
      <c r="M347" s="186"/>
      <c r="N347" s="168"/>
      <c r="O347" s="170"/>
      <c r="P347" s="212"/>
      <c r="Q347" s="179" t="str">
        <f>IFERROR(IF(H347="","",IFERROR(INDEX(価格設定!$B$5:$B$1048576,MATCH(H347,価格設定!$B$5:$B$1048576,0),0),INDEX(価格設定!$B$5:$B$1048576,MATCH("*"&amp;H347&amp;"*",価格設定!$B$5:$B$1048576,0),0))),H347)</f>
        <v/>
      </c>
      <c r="R347" s="250" t="str">
        <f>IFERROR(IF(Q347="",IF(K347="","",K347),IF(K347="",IF(INDEX(価格設定!$C$5:$C$1048576,MATCH(Q347,価格設定!$B$5:$B$1048576,0),0)=0,"",INDEX(価格設定!$C$5:$C$1048576,MATCH(Q347,価格設定!$B$5:$B$1048576,0),0)),IF(K347="なし","",K347))),"")</f>
        <v/>
      </c>
      <c r="S347" s="308" t="str">
        <f t="shared" si="612"/>
        <v/>
      </c>
      <c r="T347" s="126" t="str">
        <f>IFERROR(IF(J347="",IF(INDEX(価格設定!$E$5:$R$1048576,MATCH($Q347,価格設定!B$5:B$1048576,0),MATCH($AW347,価格設定!E$1:X$1,1))=0,"",INDEX(価格設定!$E$5:$R$1048576,MATCH($Q347,価格設定!B$5:B$1048576,0),MATCH($AW347,価格設定!E$1:X$1,1))),J347),"")</f>
        <v/>
      </c>
      <c r="U347" s="126" t="str">
        <f t="shared" si="613"/>
        <v/>
      </c>
      <c r="V347" s="132" t="str">
        <f t="shared" si="614"/>
        <v/>
      </c>
      <c r="W347" s="127" t="str">
        <f>IFERROR(IF(OR(T347="",T347&lt;0),"",IFERROR(INDEX(価格設定!E$2:X$3,IF(AND(K347=$K$1,$K$1&lt;&gt;""),ROW(価格設定!$D$3)-1,MATCH(INDEX(価格設定!$D$5:$D$1048576,MATCH(Q347,価格設定!$B$5:$B$1048576,0),0),価格設定!$D$2:$D$3,0)),MATCH($AW347,価格設定!E$1:X$1,1)),INDEX(価格設定!E$2:X$2,0,MATCH($AW347,価格設定!E$1:X$1,1)))),"")</f>
        <v/>
      </c>
      <c r="X347" s="126" t="str">
        <f t="shared" si="605"/>
        <v/>
      </c>
      <c r="Y347" s="128" t="str">
        <f t="shared" si="615"/>
        <v/>
      </c>
      <c r="Z347" s="126" t="str">
        <f t="shared" si="616"/>
        <v/>
      </c>
      <c r="AA347" s="129" t="str">
        <f t="shared" si="617"/>
        <v/>
      </c>
      <c r="AB347" s="126" t="str">
        <f t="shared" si="618"/>
        <v/>
      </c>
      <c r="AC347" s="280" t="str">
        <f t="shared" si="619"/>
        <v/>
      </c>
      <c r="AD347" s="15"/>
      <c r="AE347" s="204" t="str">
        <f>IF(AF347="","",COUNT($AF$3:AF347))</f>
        <v/>
      </c>
      <c r="AF347" s="206" t="str">
        <f t="shared" si="620"/>
        <v/>
      </c>
      <c r="AG347" s="204" t="str">
        <f t="shared" si="621"/>
        <v/>
      </c>
      <c r="AH347" s="204" t="str">
        <f t="shared" si="622"/>
        <v/>
      </c>
      <c r="AI347" s="287"/>
      <c r="AJ347" s="15"/>
      <c r="AK347" s="138" t="str">
        <f t="shared" si="623"/>
        <v/>
      </c>
      <c r="AL347" s="131" t="str">
        <f t="shared" si="624"/>
        <v/>
      </c>
      <c r="AM347" s="131" t="str">
        <f t="shared" si="625"/>
        <v/>
      </c>
      <c r="AN347" s="313" t="str">
        <f t="shared" si="626"/>
        <v/>
      </c>
      <c r="AO347" s="316" t="str">
        <f t="shared" si="627"/>
        <v/>
      </c>
      <c r="AP347" s="18"/>
      <c r="AQ347" s="3" t="str">
        <f>IF(F347="","",MAX($AQ$3:AQ346)+1)</f>
        <v/>
      </c>
      <c r="AR347" s="3" t="str">
        <f>IF(OR(AQ347="",BB347=""),"",MAX($AR$3:AR346)+1)</f>
        <v/>
      </c>
      <c r="AS347" s="3" t="str">
        <f>IF(CQ347="","",RANK(CQ347,CQ$3:CQ$1048576,1)+COUNTIF($CQ$3:CQ347,CQ347)-1)</f>
        <v/>
      </c>
      <c r="AT347" s="21" t="str">
        <f>IF(C347="",IF(OR(AND($H347&lt;&gt;"",C347=""),AND($F346=$F347,$AZ347&lt;&gt;""),COUNTA($H$3:$H$1048576,#REF!,$F$3:$F$1048576)&gt;COUNTA($H$3:$H347,#REF!,$F$3:$F347),$AZ347&lt;&gt;""),INDEX(AT$3:AT$1048576,MATCH(MAX($AQ$3:$AQ346),$AQ$3:$AQ$1048576,0),0),""),C347)</f>
        <v/>
      </c>
      <c r="AU347" s="21" t="str">
        <f>IF(D347="",IF(OR(AND($H347&lt;&gt;"",D347=""),AND($F346=$F347,$AZ347&lt;&gt;""),COUNTA($H$3:$H$1048576,#REF!,$F$3:$F$1048576)&gt;COUNTA($H$3:$H347,#REF!,$F$3:$F347),$AZ347&lt;&gt;""),INDEX(AU$3:AU$1048576,MATCH(MAX($AQ$3:$AQ346),$AQ$3:$AQ$1048576,0),0),""),D347)</f>
        <v/>
      </c>
      <c r="AV347" s="21" t="str">
        <f>IF(E347="",IF(OR(AND($H347&lt;&gt;"",E347=""),AND($F346=$F347,$AZ347&lt;&gt;""),COUNTA($H$3:$H$1048576,#REF!,$F$3:$F$1048576)&gt;COUNTA($H$3:$H347,#REF!,$F$3:$F347),$AZ347&lt;&gt;""),INDEX(AV$3:AV$1048576,MATCH(MAX($AQ$3:$AQ346),$AQ$3:$AQ$1048576,0),0),""),E347)</f>
        <v/>
      </c>
      <c r="AW347" s="24" t="str">
        <f t="shared" si="628"/>
        <v/>
      </c>
      <c r="AX347" s="13" t="str">
        <f t="shared" si="629"/>
        <v/>
      </c>
      <c r="AY347" s="4" t="str">
        <f t="shared" si="630"/>
        <v/>
      </c>
      <c r="AZ347" s="4" t="str">
        <f>IF(AX347="",IF(OR(AND(H347&lt;&gt;"",F347=""),COUNTA($H$3:$H$1048576)&gt;COUNTA($H$3:$H347)),INDEX(AX$3:AX347,MATCH(MAX($AQ$3:AQ347),AQ$3:AQ347,0),0),""),AX347)</f>
        <v/>
      </c>
      <c r="BA347" s="4" t="str">
        <f>IF(AY347="",IF(AND(H347&lt;&gt;"",F347=""),INDEX(AY$3:AY347,MATCH(MAX($AQ$3:AQ347),AQ$3:AQ347,0),0),""),AY347)</f>
        <v/>
      </c>
      <c r="BB347" s="82" t="str">
        <f>IF(BC347="","",RANK(BC347,BC$3:BC$1048576,1)+COUNTIF($BC$3:BC347,BC347)-1)</f>
        <v/>
      </c>
      <c r="BC347" s="139" t="str">
        <f t="shared" si="631"/>
        <v/>
      </c>
      <c r="BD347" s="46" t="str">
        <f t="shared" si="632"/>
        <v/>
      </c>
      <c r="BE347" s="46" t="str">
        <f t="shared" si="633"/>
        <v/>
      </c>
      <c r="BF347" s="46" t="str">
        <f t="shared" si="634"/>
        <v/>
      </c>
      <c r="BG347" s="4" t="str">
        <f t="shared" si="635"/>
        <v/>
      </c>
      <c r="BH347" s="180" t="str">
        <f t="shared" si="636"/>
        <v/>
      </c>
      <c r="BI347" s="16" t="str">
        <f t="shared" si="637"/>
        <v/>
      </c>
      <c r="BJ347" s="52" t="str">
        <f>IF(BI347="","",IF(W347="","",IF(AND(K347=$K$1,$K$1&lt;&gt;""),$BT$2,IFERROR(IF(INDEX(価格設定!$D$5:$D$1048576,MATCH(Q347,価格設定!$B$5:$B$1048576,0),0)=価格設定!$D$3,$BT$2,$BS$2),$BS$2))))</f>
        <v/>
      </c>
      <c r="BK347" s="16" t="str">
        <f>IF(BI347="","",IF(COUNTIF($BI$3:BI347,BI347)=1,1,IF(AND(BI346=BI347,BH347=""),BK346,COUNTIF($BH$3:BH347,BH347))))</f>
        <v/>
      </c>
      <c r="BL347" s="52" t="str">
        <f t="shared" si="638"/>
        <v/>
      </c>
      <c r="BM347" s="52" t="str">
        <f t="shared" si="639"/>
        <v/>
      </c>
      <c r="BN347" s="119" t="str">
        <f t="shared" si="640"/>
        <v/>
      </c>
      <c r="BO347" s="119" t="str">
        <f t="shared" si="641"/>
        <v/>
      </c>
      <c r="BP347" s="17" t="str">
        <f t="shared" si="642"/>
        <v/>
      </c>
      <c r="BQ347" s="17" t="str">
        <f t="shared" si="643"/>
        <v/>
      </c>
      <c r="BR347" s="17" t="str">
        <f>IF(OR(BP347="",COUNTIF($BO$3:BO347,BO347)&lt;&gt;1),"",SUMIF(BO$3:BO$1048576,BO347,BP$3:BP$1048576))</f>
        <v/>
      </c>
      <c r="BS347" s="17" t="str">
        <f t="shared" si="644"/>
        <v/>
      </c>
      <c r="BT347" s="17" t="str">
        <f t="shared" si="645"/>
        <v/>
      </c>
      <c r="BU347" s="17" t="str">
        <f t="shared" si="646"/>
        <v/>
      </c>
      <c r="BV347" s="24" t="str">
        <f t="shared" si="647"/>
        <v/>
      </c>
      <c r="BW347" s="24" t="str">
        <f t="shared" si="648"/>
        <v/>
      </c>
      <c r="BX347" s="24" t="str">
        <f t="shared" si="649"/>
        <v/>
      </c>
      <c r="BY347" s="26" t="str">
        <f t="shared" si="650"/>
        <v/>
      </c>
      <c r="BZ347" s="26" t="str">
        <f t="shared" si="651"/>
        <v/>
      </c>
      <c r="CA347" s="26" t="str">
        <f t="shared" si="652"/>
        <v/>
      </c>
      <c r="CB347" s="66" t="str">
        <f t="shared" si="653"/>
        <v/>
      </c>
      <c r="CC347" s="65" t="str">
        <f t="shared" si="654"/>
        <v/>
      </c>
      <c r="CD347" s="26" t="str">
        <f t="shared" si="655"/>
        <v/>
      </c>
      <c r="CE347" s="26" t="str">
        <f t="shared" si="656"/>
        <v/>
      </c>
      <c r="CF347" s="193" t="str">
        <f t="shared" si="657"/>
        <v/>
      </c>
      <c r="CG347" s="193" t="str">
        <f t="shared" si="658"/>
        <v/>
      </c>
      <c r="CH347" s="26" t="str">
        <f t="shared" si="659"/>
        <v/>
      </c>
      <c r="CI347" s="26" t="str">
        <f t="shared" si="660"/>
        <v/>
      </c>
      <c r="CJ347" s="65" t="str">
        <f t="shared" si="661"/>
        <v/>
      </c>
      <c r="CK347" s="65" t="str">
        <f t="shared" si="662"/>
        <v/>
      </c>
      <c r="CL347" s="64" t="str">
        <f t="shared" si="663"/>
        <v/>
      </c>
      <c r="CM347" s="64" t="str">
        <f t="shared" si="664"/>
        <v/>
      </c>
      <c r="CN347" s="65" t="str">
        <f t="shared" si="665"/>
        <v/>
      </c>
      <c r="CP347" s="63" t="str">
        <f>IF(BH347="","",MAX($CP$3:CP346)+1)</f>
        <v/>
      </c>
      <c r="CQ347" s="24" t="str">
        <f t="shared" si="666"/>
        <v/>
      </c>
      <c r="CR347" s="24" t="str">
        <f t="shared" si="667"/>
        <v/>
      </c>
      <c r="CS347" s="24" t="str">
        <f t="shared" si="668"/>
        <v/>
      </c>
      <c r="CT347" s="58" t="str">
        <f>IF(BO347="","",COUNTIF($BO$3:BO347,BO347)&amp;"@"&amp;BO347)</f>
        <v/>
      </c>
      <c r="CU347" s="16" t="str">
        <f t="shared" si="606"/>
        <v/>
      </c>
      <c r="CV347" s="63" t="str">
        <f t="shared" si="669"/>
        <v/>
      </c>
      <c r="CW347" s="16" t="str">
        <f t="shared" si="670"/>
        <v/>
      </c>
      <c r="CX347" s="16" t="str">
        <f t="shared" si="671"/>
        <v/>
      </c>
      <c r="CY347" s="16" t="str">
        <f t="shared" si="672"/>
        <v/>
      </c>
      <c r="CZ347" s="85" t="str">
        <f t="shared" si="673"/>
        <v/>
      </c>
      <c r="DA347" s="16" t="str">
        <f t="shared" si="674"/>
        <v/>
      </c>
      <c r="DB347" s="16" t="str">
        <f t="shared" si="675"/>
        <v/>
      </c>
      <c r="DC347" s="28" t="str">
        <f>IF(CP347="","",$DC$1&amp;(INDEX(価格設定!D$1:XFD$3,ROW(価格設定!$D$3),MATCH($AW347,価格設定!D$1:XFD$1,1))*100)&amp;"%")</f>
        <v/>
      </c>
      <c r="DD347" s="28" t="str">
        <f>IF(CP347="","",$DD$1&amp;(INDEX(価格設定!D$1:XFD$3,ROW(価格設定!$D$2),MATCH($AW347,価格設定!D$1:XFD$1,1))*100)&amp;"%")</f>
        <v/>
      </c>
      <c r="DE347" s="29" t="str">
        <f t="shared" si="676"/>
        <v/>
      </c>
      <c r="DG347" s="58" t="str">
        <f t="shared" si="677"/>
        <v/>
      </c>
      <c r="DH347" s="58" t="str">
        <f t="shared" si="678"/>
        <v/>
      </c>
      <c r="DI347" s="58" t="str">
        <f t="shared" si="679"/>
        <v/>
      </c>
      <c r="DJ347" s="85" t="str">
        <f t="shared" si="680"/>
        <v/>
      </c>
      <c r="DL347" s="58" t="str">
        <f>IF(COUNTIF(DG$3:DG$1048576,DG347)=COUNTIF($DG$3:$DG347,DG347),DG347,"")</f>
        <v/>
      </c>
      <c r="DM347" s="85" t="str">
        <f t="shared" si="681"/>
        <v/>
      </c>
      <c r="DN347" s="85" t="str">
        <f t="shared" si="607"/>
        <v/>
      </c>
      <c r="DO347" s="85" t="str">
        <f t="shared" si="607"/>
        <v/>
      </c>
      <c r="DP347" s="303"/>
      <c r="DQ347" s="17" t="str">
        <f t="shared" si="608"/>
        <v/>
      </c>
      <c r="DR347" s="17" t="str">
        <f t="shared" si="609"/>
        <v/>
      </c>
      <c r="DS347" s="17" t="str">
        <f t="shared" si="610"/>
        <v/>
      </c>
      <c r="DU347" s="16" t="str">
        <f t="shared" si="682"/>
        <v/>
      </c>
      <c r="DV347" s="16" t="str">
        <f>IF(DU347="","",COUNT($DU$3:DU347))</f>
        <v/>
      </c>
      <c r="DW347" s="16" t="str">
        <f t="shared" si="683"/>
        <v/>
      </c>
      <c r="DX347" s="16" t="str">
        <f t="shared" si="684"/>
        <v/>
      </c>
      <c r="DY347" s="16" t="str">
        <f>IF(DZ347="","",COUNTIF(DZ$3:DZ347,DZ347))</f>
        <v/>
      </c>
      <c r="DZ347" s="16" t="str">
        <f t="shared" si="685"/>
        <v/>
      </c>
      <c r="EA347" s="16" t="str">
        <f t="shared" si="686"/>
        <v/>
      </c>
      <c r="EB347" s="16" t="str">
        <f t="shared" si="687"/>
        <v/>
      </c>
      <c r="EC347" s="16" t="str">
        <f t="shared" si="688"/>
        <v/>
      </c>
      <c r="ED347" s="16" t="str">
        <f t="shared" si="689"/>
        <v/>
      </c>
      <c r="EE347" s="16" t="str">
        <f t="shared" si="690"/>
        <v/>
      </c>
      <c r="EF347" s="16" t="str">
        <f t="shared" si="691"/>
        <v/>
      </c>
      <c r="EG347" s="16" t="str">
        <f t="shared" si="692"/>
        <v/>
      </c>
      <c r="EH347" s="16" t="str">
        <f t="shared" si="693"/>
        <v/>
      </c>
      <c r="EI347" s="16" t="str">
        <f t="shared" si="694"/>
        <v/>
      </c>
      <c r="EJ347" s="16" t="str">
        <f t="shared" si="695"/>
        <v/>
      </c>
      <c r="EK347" s="16" t="str">
        <f t="shared" si="696"/>
        <v/>
      </c>
      <c r="EL347" s="58" t="str">
        <f t="shared" si="697"/>
        <v/>
      </c>
      <c r="EM347" s="58" t="str">
        <f>IF(OR($DZ347="",CR347=""),IF($EL347="","",$EL347),IF(OR(CR347="なし",CR347=0),領収書!$H$1,CR347))</f>
        <v/>
      </c>
      <c r="EN347" s="58" t="str">
        <f>IF(OR($DZ347="",CS347=""),IF($EL347="","",$EL347),IF(OR(CS347="なし",CS347=0),入力!$EN$1,CS347))</f>
        <v/>
      </c>
      <c r="EO347" s="63" t="str">
        <f t="shared" si="698"/>
        <v/>
      </c>
      <c r="EP347" s="63" t="str">
        <f t="shared" si="699"/>
        <v/>
      </c>
      <c r="ER347" s="16" t="str">
        <f>IF(AND(COUNTIF($ET$3:ET347,ET347)=1,ET347&lt;&gt;""),MAX($ER$3:ER346)+1,"")</f>
        <v/>
      </c>
      <c r="ES347" s="16" t="str">
        <f>IF(価格設定!B349="","",価格設定!B349)</f>
        <v/>
      </c>
      <c r="ET347" s="16" t="str">
        <f>IF(価格設定!C349="","",価格設定!C349)</f>
        <v/>
      </c>
      <c r="EV347" s="16" t="str">
        <f t="shared" si="611"/>
        <v/>
      </c>
      <c r="EW347" s="16" t="str">
        <f t="shared" si="700"/>
        <v/>
      </c>
    </row>
    <row r="348" spans="1:153" ht="30" customHeight="1" x14ac:dyDescent="0.2">
      <c r="A348" s="225"/>
      <c r="B348" s="212"/>
      <c r="C348" s="221"/>
      <c r="D348" s="164"/>
      <c r="E348" s="165"/>
      <c r="F348" s="166"/>
      <c r="G348" s="167"/>
      <c r="H348" s="179"/>
      <c r="I348" s="306"/>
      <c r="J348" s="169"/>
      <c r="K348" s="179"/>
      <c r="L348" s="186"/>
      <c r="M348" s="186"/>
      <c r="N348" s="168"/>
      <c r="O348" s="170"/>
      <c r="P348" s="212"/>
      <c r="Q348" s="179" t="str">
        <f>IFERROR(IF(H348="","",IFERROR(INDEX(価格設定!$B$5:$B$1048576,MATCH(H348,価格設定!$B$5:$B$1048576,0),0),INDEX(価格設定!$B$5:$B$1048576,MATCH("*"&amp;H348&amp;"*",価格設定!$B$5:$B$1048576,0),0))),H348)</f>
        <v/>
      </c>
      <c r="R348" s="250" t="str">
        <f>IFERROR(IF(Q348="",IF(K348="","",K348),IF(K348="",IF(INDEX(価格設定!$C$5:$C$1048576,MATCH(Q348,価格設定!$B$5:$B$1048576,0),0)=0,"",INDEX(価格設定!$C$5:$C$1048576,MATCH(Q348,価格設定!$B$5:$B$1048576,0),0)),IF(K348="なし","",K348))),"")</f>
        <v/>
      </c>
      <c r="S348" s="308" t="str">
        <f t="shared" si="612"/>
        <v/>
      </c>
      <c r="T348" s="126" t="str">
        <f>IFERROR(IF(J348="",IF(INDEX(価格設定!$E$5:$R$1048576,MATCH($Q348,価格設定!B$5:B$1048576,0),MATCH($AW348,価格設定!E$1:X$1,1))=0,"",INDEX(価格設定!$E$5:$R$1048576,MATCH($Q348,価格設定!B$5:B$1048576,0),MATCH($AW348,価格設定!E$1:X$1,1))),J348),"")</f>
        <v/>
      </c>
      <c r="U348" s="126" t="str">
        <f t="shared" si="613"/>
        <v/>
      </c>
      <c r="V348" s="132" t="str">
        <f t="shared" si="614"/>
        <v/>
      </c>
      <c r="W348" s="127" t="str">
        <f>IFERROR(IF(OR(T348="",T348&lt;0),"",IFERROR(INDEX(価格設定!E$2:X$3,IF(AND(K348=$K$1,$K$1&lt;&gt;""),ROW(価格設定!$D$3)-1,MATCH(INDEX(価格設定!$D$5:$D$1048576,MATCH(Q348,価格設定!$B$5:$B$1048576,0),0),価格設定!$D$2:$D$3,0)),MATCH($AW348,価格設定!E$1:X$1,1)),INDEX(価格設定!E$2:X$2,0,MATCH($AW348,価格設定!E$1:X$1,1)))),"")</f>
        <v/>
      </c>
      <c r="X348" s="126" t="str">
        <f t="shared" si="605"/>
        <v/>
      </c>
      <c r="Y348" s="128" t="str">
        <f t="shared" si="615"/>
        <v/>
      </c>
      <c r="Z348" s="126" t="str">
        <f t="shared" si="616"/>
        <v/>
      </c>
      <c r="AA348" s="129" t="str">
        <f t="shared" si="617"/>
        <v/>
      </c>
      <c r="AB348" s="126" t="str">
        <f t="shared" si="618"/>
        <v/>
      </c>
      <c r="AC348" s="280" t="str">
        <f t="shared" si="619"/>
        <v/>
      </c>
      <c r="AD348" s="15"/>
      <c r="AE348" s="204" t="str">
        <f>IF(AF348="","",COUNT($AF$3:AF348))</f>
        <v/>
      </c>
      <c r="AF348" s="206" t="str">
        <f t="shared" si="620"/>
        <v/>
      </c>
      <c r="AG348" s="204" t="str">
        <f t="shared" si="621"/>
        <v/>
      </c>
      <c r="AH348" s="204" t="str">
        <f t="shared" si="622"/>
        <v/>
      </c>
      <c r="AI348" s="287"/>
      <c r="AJ348" s="15"/>
      <c r="AK348" s="138" t="str">
        <f t="shared" si="623"/>
        <v/>
      </c>
      <c r="AL348" s="131" t="str">
        <f t="shared" si="624"/>
        <v/>
      </c>
      <c r="AM348" s="131" t="str">
        <f t="shared" si="625"/>
        <v/>
      </c>
      <c r="AN348" s="313" t="str">
        <f t="shared" si="626"/>
        <v/>
      </c>
      <c r="AO348" s="316" t="str">
        <f t="shared" si="627"/>
        <v/>
      </c>
      <c r="AP348" s="18"/>
      <c r="AQ348" s="3" t="str">
        <f>IF(F348="","",MAX($AQ$3:AQ347)+1)</f>
        <v/>
      </c>
      <c r="AR348" s="3" t="str">
        <f>IF(OR(AQ348="",BB348=""),"",MAX($AR$3:AR347)+1)</f>
        <v/>
      </c>
      <c r="AS348" s="3" t="str">
        <f>IF(CQ348="","",RANK(CQ348,CQ$3:CQ$1048576,1)+COUNTIF($CQ$3:CQ348,CQ348)-1)</f>
        <v/>
      </c>
      <c r="AT348" s="21" t="str">
        <f>IF(C348="",IF(OR(AND($H348&lt;&gt;"",C348=""),AND($F347=$F348,$AZ348&lt;&gt;""),COUNTA($H$3:$H$1048576,#REF!,$F$3:$F$1048576)&gt;COUNTA($H$3:$H348,#REF!,$F$3:$F348),$AZ348&lt;&gt;""),INDEX(AT$3:AT$1048576,MATCH(MAX($AQ$3:$AQ347),$AQ$3:$AQ$1048576,0),0),""),C348)</f>
        <v/>
      </c>
      <c r="AU348" s="21" t="str">
        <f>IF(D348="",IF(OR(AND($H348&lt;&gt;"",D348=""),AND($F347=$F348,$AZ348&lt;&gt;""),COUNTA($H$3:$H$1048576,#REF!,$F$3:$F$1048576)&gt;COUNTA($H$3:$H348,#REF!,$F$3:$F348),$AZ348&lt;&gt;""),INDEX(AU$3:AU$1048576,MATCH(MAX($AQ$3:$AQ347),$AQ$3:$AQ$1048576,0),0),""),D348)</f>
        <v/>
      </c>
      <c r="AV348" s="21" t="str">
        <f>IF(E348="",IF(OR(AND($H348&lt;&gt;"",E348=""),AND($F347=$F348,$AZ348&lt;&gt;""),COUNTA($H$3:$H$1048576,#REF!,$F$3:$F$1048576)&gt;COUNTA($H$3:$H348,#REF!,$F$3:$F348),$AZ348&lt;&gt;""),INDEX(AV$3:AV$1048576,MATCH(MAX($AQ$3:$AQ347),$AQ$3:$AQ$1048576,0),0),""),E348)</f>
        <v/>
      </c>
      <c r="AW348" s="24" t="str">
        <f t="shared" si="628"/>
        <v/>
      </c>
      <c r="AX348" s="13" t="str">
        <f t="shared" si="629"/>
        <v/>
      </c>
      <c r="AY348" s="4" t="str">
        <f t="shared" si="630"/>
        <v/>
      </c>
      <c r="AZ348" s="4" t="str">
        <f>IF(AX348="",IF(OR(AND(H348&lt;&gt;"",F348=""),COUNTA($H$3:$H$1048576)&gt;COUNTA($H$3:$H348)),INDEX(AX$3:AX348,MATCH(MAX($AQ$3:AQ348),AQ$3:AQ348,0),0),""),AX348)</f>
        <v/>
      </c>
      <c r="BA348" s="4" t="str">
        <f>IF(AY348="",IF(AND(H348&lt;&gt;"",F348=""),INDEX(AY$3:AY348,MATCH(MAX($AQ$3:AQ348),AQ$3:AQ348,0),0),""),AY348)</f>
        <v/>
      </c>
      <c r="BB348" s="82" t="str">
        <f>IF(BC348="","",RANK(BC348,BC$3:BC$1048576,1)+COUNTIF($BC$3:BC348,BC348)-1)</f>
        <v/>
      </c>
      <c r="BC348" s="139" t="str">
        <f t="shared" si="631"/>
        <v/>
      </c>
      <c r="BD348" s="46" t="str">
        <f t="shared" si="632"/>
        <v/>
      </c>
      <c r="BE348" s="46" t="str">
        <f t="shared" si="633"/>
        <v/>
      </c>
      <c r="BF348" s="46" t="str">
        <f t="shared" si="634"/>
        <v/>
      </c>
      <c r="BG348" s="4" t="str">
        <f t="shared" si="635"/>
        <v/>
      </c>
      <c r="BH348" s="180" t="str">
        <f t="shared" si="636"/>
        <v/>
      </c>
      <c r="BI348" s="16" t="str">
        <f t="shared" si="637"/>
        <v/>
      </c>
      <c r="BJ348" s="52" t="str">
        <f>IF(BI348="","",IF(W348="","",IF(AND(K348=$K$1,$K$1&lt;&gt;""),$BT$2,IFERROR(IF(INDEX(価格設定!$D$5:$D$1048576,MATCH(Q348,価格設定!$B$5:$B$1048576,0),0)=価格設定!$D$3,$BT$2,$BS$2),$BS$2))))</f>
        <v/>
      </c>
      <c r="BK348" s="16" t="str">
        <f>IF(BI348="","",IF(COUNTIF($BI$3:BI348,BI348)=1,1,IF(AND(BI347=BI348,BH348=""),BK347,COUNTIF($BH$3:BH348,BH348))))</f>
        <v/>
      </c>
      <c r="BL348" s="52" t="str">
        <f t="shared" si="638"/>
        <v/>
      </c>
      <c r="BM348" s="52" t="str">
        <f t="shared" si="639"/>
        <v/>
      </c>
      <c r="BN348" s="119" t="str">
        <f t="shared" si="640"/>
        <v/>
      </c>
      <c r="BO348" s="119" t="str">
        <f t="shared" si="641"/>
        <v/>
      </c>
      <c r="BP348" s="17" t="str">
        <f t="shared" si="642"/>
        <v/>
      </c>
      <c r="BQ348" s="17" t="str">
        <f t="shared" si="643"/>
        <v/>
      </c>
      <c r="BR348" s="17" t="str">
        <f>IF(OR(BP348="",COUNTIF($BO$3:BO348,BO348)&lt;&gt;1),"",SUMIF(BO$3:BO$1048576,BO348,BP$3:BP$1048576))</f>
        <v/>
      </c>
      <c r="BS348" s="17" t="str">
        <f t="shared" si="644"/>
        <v/>
      </c>
      <c r="BT348" s="17" t="str">
        <f t="shared" si="645"/>
        <v/>
      </c>
      <c r="BU348" s="17" t="str">
        <f t="shared" si="646"/>
        <v/>
      </c>
      <c r="BV348" s="24" t="str">
        <f t="shared" si="647"/>
        <v/>
      </c>
      <c r="BW348" s="24" t="str">
        <f t="shared" si="648"/>
        <v/>
      </c>
      <c r="BX348" s="24" t="str">
        <f t="shared" si="649"/>
        <v/>
      </c>
      <c r="BY348" s="26" t="str">
        <f t="shared" si="650"/>
        <v/>
      </c>
      <c r="BZ348" s="26" t="str">
        <f t="shared" si="651"/>
        <v/>
      </c>
      <c r="CA348" s="26" t="str">
        <f t="shared" si="652"/>
        <v/>
      </c>
      <c r="CB348" s="66" t="str">
        <f t="shared" si="653"/>
        <v/>
      </c>
      <c r="CC348" s="65" t="str">
        <f t="shared" si="654"/>
        <v/>
      </c>
      <c r="CD348" s="26" t="str">
        <f t="shared" si="655"/>
        <v/>
      </c>
      <c r="CE348" s="26" t="str">
        <f t="shared" si="656"/>
        <v/>
      </c>
      <c r="CF348" s="193" t="str">
        <f t="shared" si="657"/>
        <v/>
      </c>
      <c r="CG348" s="193" t="str">
        <f t="shared" si="658"/>
        <v/>
      </c>
      <c r="CH348" s="26" t="str">
        <f t="shared" si="659"/>
        <v/>
      </c>
      <c r="CI348" s="26" t="str">
        <f t="shared" si="660"/>
        <v/>
      </c>
      <c r="CJ348" s="65" t="str">
        <f t="shared" si="661"/>
        <v/>
      </c>
      <c r="CK348" s="65" t="str">
        <f t="shared" si="662"/>
        <v/>
      </c>
      <c r="CL348" s="64" t="str">
        <f t="shared" si="663"/>
        <v/>
      </c>
      <c r="CM348" s="64" t="str">
        <f t="shared" si="664"/>
        <v/>
      </c>
      <c r="CN348" s="65" t="str">
        <f t="shared" si="665"/>
        <v/>
      </c>
      <c r="CP348" s="63" t="str">
        <f>IF(BH348="","",MAX($CP$3:CP347)+1)</f>
        <v/>
      </c>
      <c r="CQ348" s="24" t="str">
        <f t="shared" si="666"/>
        <v/>
      </c>
      <c r="CR348" s="24" t="str">
        <f t="shared" si="667"/>
        <v/>
      </c>
      <c r="CS348" s="24" t="str">
        <f t="shared" si="668"/>
        <v/>
      </c>
      <c r="CT348" s="58" t="str">
        <f>IF(BO348="","",COUNTIF($BO$3:BO348,BO348)&amp;"@"&amp;BO348)</f>
        <v/>
      </c>
      <c r="CU348" s="16" t="str">
        <f t="shared" si="606"/>
        <v/>
      </c>
      <c r="CV348" s="63" t="str">
        <f t="shared" si="669"/>
        <v/>
      </c>
      <c r="CW348" s="16" t="str">
        <f t="shared" si="670"/>
        <v/>
      </c>
      <c r="CX348" s="16" t="str">
        <f t="shared" si="671"/>
        <v/>
      </c>
      <c r="CY348" s="16" t="str">
        <f t="shared" si="672"/>
        <v/>
      </c>
      <c r="CZ348" s="85" t="str">
        <f t="shared" si="673"/>
        <v/>
      </c>
      <c r="DA348" s="16" t="str">
        <f t="shared" si="674"/>
        <v/>
      </c>
      <c r="DB348" s="16" t="str">
        <f t="shared" si="675"/>
        <v/>
      </c>
      <c r="DC348" s="28" t="str">
        <f>IF(CP348="","",$DC$1&amp;(INDEX(価格設定!D$1:XFD$3,ROW(価格設定!$D$3),MATCH($AW348,価格設定!D$1:XFD$1,1))*100)&amp;"%")</f>
        <v/>
      </c>
      <c r="DD348" s="28" t="str">
        <f>IF(CP348="","",$DD$1&amp;(INDEX(価格設定!D$1:XFD$3,ROW(価格設定!$D$2),MATCH($AW348,価格設定!D$1:XFD$1,1))*100)&amp;"%")</f>
        <v/>
      </c>
      <c r="DE348" s="29" t="str">
        <f t="shared" si="676"/>
        <v/>
      </c>
      <c r="DG348" s="58" t="str">
        <f t="shared" si="677"/>
        <v/>
      </c>
      <c r="DH348" s="58" t="str">
        <f t="shared" si="678"/>
        <v/>
      </c>
      <c r="DI348" s="58" t="str">
        <f t="shared" si="679"/>
        <v/>
      </c>
      <c r="DJ348" s="85" t="str">
        <f t="shared" si="680"/>
        <v/>
      </c>
      <c r="DL348" s="58" t="str">
        <f>IF(COUNTIF(DG$3:DG$1048576,DG348)=COUNTIF($DG$3:$DG348,DG348),DG348,"")</f>
        <v/>
      </c>
      <c r="DM348" s="85" t="str">
        <f t="shared" si="681"/>
        <v/>
      </c>
      <c r="DN348" s="85" t="str">
        <f t="shared" si="607"/>
        <v/>
      </c>
      <c r="DO348" s="85" t="str">
        <f t="shared" si="607"/>
        <v/>
      </c>
      <c r="DP348" s="303"/>
      <c r="DQ348" s="17" t="str">
        <f t="shared" si="608"/>
        <v/>
      </c>
      <c r="DR348" s="17" t="str">
        <f t="shared" si="609"/>
        <v/>
      </c>
      <c r="DS348" s="17" t="str">
        <f t="shared" si="610"/>
        <v/>
      </c>
      <c r="DU348" s="16" t="str">
        <f t="shared" si="682"/>
        <v/>
      </c>
      <c r="DV348" s="16" t="str">
        <f>IF(DU348="","",COUNT($DU$3:DU348))</f>
        <v/>
      </c>
      <c r="DW348" s="16" t="str">
        <f t="shared" si="683"/>
        <v/>
      </c>
      <c r="DX348" s="16" t="str">
        <f t="shared" si="684"/>
        <v/>
      </c>
      <c r="DY348" s="16" t="str">
        <f>IF(DZ348="","",COUNTIF(DZ$3:DZ348,DZ348))</f>
        <v/>
      </c>
      <c r="DZ348" s="16" t="str">
        <f t="shared" si="685"/>
        <v/>
      </c>
      <c r="EA348" s="16" t="str">
        <f t="shared" si="686"/>
        <v/>
      </c>
      <c r="EB348" s="16" t="str">
        <f t="shared" si="687"/>
        <v/>
      </c>
      <c r="EC348" s="16" t="str">
        <f t="shared" si="688"/>
        <v/>
      </c>
      <c r="ED348" s="16" t="str">
        <f t="shared" si="689"/>
        <v/>
      </c>
      <c r="EE348" s="16" t="str">
        <f t="shared" si="690"/>
        <v/>
      </c>
      <c r="EF348" s="16" t="str">
        <f t="shared" si="691"/>
        <v/>
      </c>
      <c r="EG348" s="16" t="str">
        <f t="shared" si="692"/>
        <v/>
      </c>
      <c r="EH348" s="16" t="str">
        <f t="shared" si="693"/>
        <v/>
      </c>
      <c r="EI348" s="16" t="str">
        <f t="shared" si="694"/>
        <v/>
      </c>
      <c r="EJ348" s="16" t="str">
        <f t="shared" si="695"/>
        <v/>
      </c>
      <c r="EK348" s="16" t="str">
        <f t="shared" si="696"/>
        <v/>
      </c>
      <c r="EL348" s="58" t="str">
        <f t="shared" si="697"/>
        <v/>
      </c>
      <c r="EM348" s="58" t="str">
        <f>IF(OR($DZ348="",CR348=""),IF($EL348="","",$EL348),IF(OR(CR348="なし",CR348=0),領収書!$H$1,CR348))</f>
        <v/>
      </c>
      <c r="EN348" s="58" t="str">
        <f>IF(OR($DZ348="",CS348=""),IF($EL348="","",$EL348),IF(OR(CS348="なし",CS348=0),入力!$EN$1,CS348))</f>
        <v/>
      </c>
      <c r="EO348" s="63" t="str">
        <f t="shared" si="698"/>
        <v/>
      </c>
      <c r="EP348" s="63" t="str">
        <f t="shared" si="699"/>
        <v/>
      </c>
      <c r="ER348" s="16" t="str">
        <f>IF(AND(COUNTIF($ET$3:ET348,ET348)=1,ET348&lt;&gt;""),MAX($ER$3:ER347)+1,"")</f>
        <v/>
      </c>
      <c r="ES348" s="16" t="str">
        <f>IF(価格設定!B350="","",価格設定!B350)</f>
        <v/>
      </c>
      <c r="ET348" s="16" t="str">
        <f>IF(価格設定!C350="","",価格設定!C350)</f>
        <v/>
      </c>
      <c r="EV348" s="16" t="str">
        <f t="shared" si="611"/>
        <v/>
      </c>
      <c r="EW348" s="16" t="str">
        <f t="shared" si="700"/>
        <v/>
      </c>
    </row>
    <row r="349" spans="1:153" ht="30" customHeight="1" x14ac:dyDescent="0.2">
      <c r="A349" s="225"/>
      <c r="B349" s="212"/>
      <c r="C349" s="221"/>
      <c r="D349" s="164"/>
      <c r="E349" s="165"/>
      <c r="F349" s="166"/>
      <c r="G349" s="167"/>
      <c r="H349" s="179"/>
      <c r="I349" s="306"/>
      <c r="J349" s="169"/>
      <c r="K349" s="179"/>
      <c r="L349" s="186"/>
      <c r="M349" s="186"/>
      <c r="N349" s="168"/>
      <c r="O349" s="170"/>
      <c r="P349" s="212"/>
      <c r="Q349" s="179" t="str">
        <f>IFERROR(IF(H349="","",IFERROR(INDEX(価格設定!$B$5:$B$1048576,MATCH(H349,価格設定!$B$5:$B$1048576,0),0),INDEX(価格設定!$B$5:$B$1048576,MATCH("*"&amp;H349&amp;"*",価格設定!$B$5:$B$1048576,0),0))),H349)</f>
        <v/>
      </c>
      <c r="R349" s="250" t="str">
        <f>IFERROR(IF(Q349="",IF(K349="","",K349),IF(K349="",IF(INDEX(価格設定!$C$5:$C$1048576,MATCH(Q349,価格設定!$B$5:$B$1048576,0),0)=0,"",INDEX(価格設定!$C$5:$C$1048576,MATCH(Q349,価格設定!$B$5:$B$1048576,0),0)),IF(K349="なし","",K349))),"")</f>
        <v/>
      </c>
      <c r="S349" s="308" t="str">
        <f t="shared" si="612"/>
        <v/>
      </c>
      <c r="T349" s="126" t="str">
        <f>IFERROR(IF(J349="",IF(INDEX(価格設定!$E$5:$R$1048576,MATCH($Q349,価格設定!B$5:B$1048576,0),MATCH($AW349,価格設定!E$1:X$1,1))=0,"",INDEX(価格設定!$E$5:$R$1048576,MATCH($Q349,価格設定!B$5:B$1048576,0),MATCH($AW349,価格設定!E$1:X$1,1))),J349),"")</f>
        <v/>
      </c>
      <c r="U349" s="126" t="str">
        <f t="shared" si="613"/>
        <v/>
      </c>
      <c r="V349" s="132" t="str">
        <f t="shared" si="614"/>
        <v/>
      </c>
      <c r="W349" s="127" t="str">
        <f>IFERROR(IF(OR(T349="",T349&lt;0),"",IFERROR(INDEX(価格設定!E$2:X$3,IF(AND(K349=$K$1,$K$1&lt;&gt;""),ROW(価格設定!$D$3)-1,MATCH(INDEX(価格設定!$D$5:$D$1048576,MATCH(Q349,価格設定!$B$5:$B$1048576,0),0),価格設定!$D$2:$D$3,0)),MATCH($AW349,価格設定!E$1:X$1,1)),INDEX(価格設定!E$2:X$2,0,MATCH($AW349,価格設定!E$1:X$1,1)))),"")</f>
        <v/>
      </c>
      <c r="X349" s="126" t="str">
        <f t="shared" si="605"/>
        <v/>
      </c>
      <c r="Y349" s="128" t="str">
        <f t="shared" si="615"/>
        <v/>
      </c>
      <c r="Z349" s="126" t="str">
        <f t="shared" si="616"/>
        <v/>
      </c>
      <c r="AA349" s="129" t="str">
        <f t="shared" si="617"/>
        <v/>
      </c>
      <c r="AB349" s="126" t="str">
        <f t="shared" si="618"/>
        <v/>
      </c>
      <c r="AC349" s="280" t="str">
        <f t="shared" si="619"/>
        <v/>
      </c>
      <c r="AD349" s="15"/>
      <c r="AE349" s="204" t="str">
        <f>IF(AF349="","",COUNT($AF$3:AF349))</f>
        <v/>
      </c>
      <c r="AF349" s="206" t="str">
        <f t="shared" si="620"/>
        <v/>
      </c>
      <c r="AG349" s="204" t="str">
        <f t="shared" si="621"/>
        <v/>
      </c>
      <c r="AH349" s="204" t="str">
        <f t="shared" si="622"/>
        <v/>
      </c>
      <c r="AI349" s="287"/>
      <c r="AJ349" s="15"/>
      <c r="AK349" s="138" t="str">
        <f t="shared" si="623"/>
        <v/>
      </c>
      <c r="AL349" s="131" t="str">
        <f t="shared" si="624"/>
        <v/>
      </c>
      <c r="AM349" s="131" t="str">
        <f t="shared" si="625"/>
        <v/>
      </c>
      <c r="AN349" s="313" t="str">
        <f t="shared" si="626"/>
        <v/>
      </c>
      <c r="AO349" s="316" t="str">
        <f t="shared" si="627"/>
        <v/>
      </c>
      <c r="AP349" s="18"/>
      <c r="AQ349" s="3" t="str">
        <f>IF(F349="","",MAX($AQ$3:AQ348)+1)</f>
        <v/>
      </c>
      <c r="AR349" s="3" t="str">
        <f>IF(OR(AQ349="",BB349=""),"",MAX($AR$3:AR348)+1)</f>
        <v/>
      </c>
      <c r="AS349" s="3" t="str">
        <f>IF(CQ349="","",RANK(CQ349,CQ$3:CQ$1048576,1)+COUNTIF($CQ$3:CQ349,CQ349)-1)</f>
        <v/>
      </c>
      <c r="AT349" s="21" t="str">
        <f>IF(C349="",IF(OR(AND($H349&lt;&gt;"",C349=""),AND($F348=$F349,$AZ349&lt;&gt;""),COUNTA($H$3:$H$1048576,#REF!,$F$3:$F$1048576)&gt;COUNTA($H$3:$H349,#REF!,$F$3:$F349),$AZ349&lt;&gt;""),INDEX(AT$3:AT$1048576,MATCH(MAX($AQ$3:$AQ348),$AQ$3:$AQ$1048576,0),0),""),C349)</f>
        <v/>
      </c>
      <c r="AU349" s="21" t="str">
        <f>IF(D349="",IF(OR(AND($H349&lt;&gt;"",D349=""),AND($F348=$F349,$AZ349&lt;&gt;""),COUNTA($H$3:$H$1048576,#REF!,$F$3:$F$1048576)&gt;COUNTA($H$3:$H349,#REF!,$F$3:$F349),$AZ349&lt;&gt;""),INDEX(AU$3:AU$1048576,MATCH(MAX($AQ$3:$AQ348),$AQ$3:$AQ$1048576,0),0),""),D349)</f>
        <v/>
      </c>
      <c r="AV349" s="21" t="str">
        <f>IF(E349="",IF(OR(AND($H349&lt;&gt;"",E349=""),AND($F348=$F349,$AZ349&lt;&gt;""),COUNTA($H$3:$H$1048576,#REF!,$F$3:$F$1048576)&gt;COUNTA($H$3:$H349,#REF!,$F$3:$F349),$AZ349&lt;&gt;""),INDEX(AV$3:AV$1048576,MATCH(MAX($AQ$3:$AQ348),$AQ$3:$AQ$1048576,0),0),""),E349)</f>
        <v/>
      </c>
      <c r="AW349" s="24" t="str">
        <f t="shared" si="628"/>
        <v/>
      </c>
      <c r="AX349" s="13" t="str">
        <f t="shared" si="629"/>
        <v/>
      </c>
      <c r="AY349" s="4" t="str">
        <f t="shared" si="630"/>
        <v/>
      </c>
      <c r="AZ349" s="4" t="str">
        <f>IF(AX349="",IF(OR(AND(H349&lt;&gt;"",F349=""),COUNTA($H$3:$H$1048576)&gt;COUNTA($H$3:$H349)),INDEX(AX$3:AX349,MATCH(MAX($AQ$3:AQ349),AQ$3:AQ349,0),0),""),AX349)</f>
        <v/>
      </c>
      <c r="BA349" s="4" t="str">
        <f>IF(AY349="",IF(AND(H349&lt;&gt;"",F349=""),INDEX(AY$3:AY349,MATCH(MAX($AQ$3:AQ349),AQ$3:AQ349,0),0),""),AY349)</f>
        <v/>
      </c>
      <c r="BB349" s="82" t="str">
        <f>IF(BC349="","",RANK(BC349,BC$3:BC$1048576,1)+COUNTIF($BC$3:BC349,BC349)-1)</f>
        <v/>
      </c>
      <c r="BC349" s="139" t="str">
        <f t="shared" si="631"/>
        <v/>
      </c>
      <c r="BD349" s="46" t="str">
        <f t="shared" si="632"/>
        <v/>
      </c>
      <c r="BE349" s="46" t="str">
        <f t="shared" si="633"/>
        <v/>
      </c>
      <c r="BF349" s="46" t="str">
        <f t="shared" si="634"/>
        <v/>
      </c>
      <c r="BG349" s="4" t="str">
        <f t="shared" si="635"/>
        <v/>
      </c>
      <c r="BH349" s="180" t="str">
        <f t="shared" si="636"/>
        <v/>
      </c>
      <c r="BI349" s="16" t="str">
        <f t="shared" si="637"/>
        <v/>
      </c>
      <c r="BJ349" s="52" t="str">
        <f>IF(BI349="","",IF(W349="","",IF(AND(K349=$K$1,$K$1&lt;&gt;""),$BT$2,IFERROR(IF(INDEX(価格設定!$D$5:$D$1048576,MATCH(Q349,価格設定!$B$5:$B$1048576,0),0)=価格設定!$D$3,$BT$2,$BS$2),$BS$2))))</f>
        <v/>
      </c>
      <c r="BK349" s="16" t="str">
        <f>IF(BI349="","",IF(COUNTIF($BI$3:BI349,BI349)=1,1,IF(AND(BI348=BI349,BH349=""),BK348,COUNTIF($BH$3:BH349,BH349))))</f>
        <v/>
      </c>
      <c r="BL349" s="52" t="str">
        <f t="shared" si="638"/>
        <v/>
      </c>
      <c r="BM349" s="52" t="str">
        <f t="shared" si="639"/>
        <v/>
      </c>
      <c r="BN349" s="119" t="str">
        <f t="shared" si="640"/>
        <v/>
      </c>
      <c r="BO349" s="119" t="str">
        <f t="shared" si="641"/>
        <v/>
      </c>
      <c r="BP349" s="17" t="str">
        <f t="shared" si="642"/>
        <v/>
      </c>
      <c r="BQ349" s="17" t="str">
        <f t="shared" si="643"/>
        <v/>
      </c>
      <c r="BR349" s="17" t="str">
        <f>IF(OR(BP349="",COUNTIF($BO$3:BO349,BO349)&lt;&gt;1),"",SUMIF(BO$3:BO$1048576,BO349,BP$3:BP$1048576))</f>
        <v/>
      </c>
      <c r="BS349" s="17" t="str">
        <f t="shared" si="644"/>
        <v/>
      </c>
      <c r="BT349" s="17" t="str">
        <f t="shared" si="645"/>
        <v/>
      </c>
      <c r="BU349" s="17" t="str">
        <f t="shared" si="646"/>
        <v/>
      </c>
      <c r="BV349" s="24" t="str">
        <f t="shared" si="647"/>
        <v/>
      </c>
      <c r="BW349" s="24" t="str">
        <f t="shared" si="648"/>
        <v/>
      </c>
      <c r="BX349" s="24" t="str">
        <f t="shared" si="649"/>
        <v/>
      </c>
      <c r="BY349" s="26" t="str">
        <f t="shared" si="650"/>
        <v/>
      </c>
      <c r="BZ349" s="26" t="str">
        <f t="shared" si="651"/>
        <v/>
      </c>
      <c r="CA349" s="26" t="str">
        <f t="shared" si="652"/>
        <v/>
      </c>
      <c r="CB349" s="66" t="str">
        <f t="shared" si="653"/>
        <v/>
      </c>
      <c r="CC349" s="65" t="str">
        <f t="shared" si="654"/>
        <v/>
      </c>
      <c r="CD349" s="26" t="str">
        <f t="shared" si="655"/>
        <v/>
      </c>
      <c r="CE349" s="26" t="str">
        <f t="shared" si="656"/>
        <v/>
      </c>
      <c r="CF349" s="193" t="str">
        <f t="shared" si="657"/>
        <v/>
      </c>
      <c r="CG349" s="193" t="str">
        <f t="shared" si="658"/>
        <v/>
      </c>
      <c r="CH349" s="26" t="str">
        <f t="shared" si="659"/>
        <v/>
      </c>
      <c r="CI349" s="26" t="str">
        <f t="shared" si="660"/>
        <v/>
      </c>
      <c r="CJ349" s="65" t="str">
        <f t="shared" si="661"/>
        <v/>
      </c>
      <c r="CK349" s="65" t="str">
        <f t="shared" si="662"/>
        <v/>
      </c>
      <c r="CL349" s="64" t="str">
        <f t="shared" si="663"/>
        <v/>
      </c>
      <c r="CM349" s="64" t="str">
        <f t="shared" si="664"/>
        <v/>
      </c>
      <c r="CN349" s="65" t="str">
        <f t="shared" si="665"/>
        <v/>
      </c>
      <c r="CP349" s="63" t="str">
        <f>IF(BH349="","",MAX($CP$3:CP348)+1)</f>
        <v/>
      </c>
      <c r="CQ349" s="24" t="str">
        <f t="shared" si="666"/>
        <v/>
      </c>
      <c r="CR349" s="24" t="str">
        <f t="shared" si="667"/>
        <v/>
      </c>
      <c r="CS349" s="24" t="str">
        <f t="shared" si="668"/>
        <v/>
      </c>
      <c r="CT349" s="58" t="str">
        <f>IF(BO349="","",COUNTIF($BO$3:BO349,BO349)&amp;"@"&amp;BO349)</f>
        <v/>
      </c>
      <c r="CU349" s="16" t="str">
        <f t="shared" si="606"/>
        <v/>
      </c>
      <c r="CV349" s="63" t="str">
        <f t="shared" si="669"/>
        <v/>
      </c>
      <c r="CW349" s="16" t="str">
        <f t="shared" si="670"/>
        <v/>
      </c>
      <c r="CX349" s="16" t="str">
        <f t="shared" si="671"/>
        <v/>
      </c>
      <c r="CY349" s="16" t="str">
        <f t="shared" si="672"/>
        <v/>
      </c>
      <c r="CZ349" s="85" t="str">
        <f t="shared" si="673"/>
        <v/>
      </c>
      <c r="DA349" s="16" t="str">
        <f t="shared" si="674"/>
        <v/>
      </c>
      <c r="DB349" s="16" t="str">
        <f t="shared" si="675"/>
        <v/>
      </c>
      <c r="DC349" s="28" t="str">
        <f>IF(CP349="","",$DC$1&amp;(INDEX(価格設定!D$1:XFD$3,ROW(価格設定!$D$3),MATCH($AW349,価格設定!D$1:XFD$1,1))*100)&amp;"%")</f>
        <v/>
      </c>
      <c r="DD349" s="28" t="str">
        <f>IF(CP349="","",$DD$1&amp;(INDEX(価格設定!D$1:XFD$3,ROW(価格設定!$D$2),MATCH($AW349,価格設定!D$1:XFD$1,1))*100)&amp;"%")</f>
        <v/>
      </c>
      <c r="DE349" s="29" t="str">
        <f t="shared" si="676"/>
        <v/>
      </c>
      <c r="DG349" s="58" t="str">
        <f t="shared" si="677"/>
        <v/>
      </c>
      <c r="DH349" s="58" t="str">
        <f t="shared" si="678"/>
        <v/>
      </c>
      <c r="DI349" s="58" t="str">
        <f t="shared" si="679"/>
        <v/>
      </c>
      <c r="DJ349" s="85" t="str">
        <f t="shared" si="680"/>
        <v/>
      </c>
      <c r="DL349" s="58" t="str">
        <f>IF(COUNTIF(DG$3:DG$1048576,DG349)=COUNTIF($DG$3:$DG349,DG349),DG349,"")</f>
        <v/>
      </c>
      <c r="DM349" s="85" t="str">
        <f t="shared" si="681"/>
        <v/>
      </c>
      <c r="DN349" s="85" t="str">
        <f t="shared" si="607"/>
        <v/>
      </c>
      <c r="DO349" s="85" t="str">
        <f t="shared" si="607"/>
        <v/>
      </c>
      <c r="DP349" s="303"/>
      <c r="DQ349" s="17" t="str">
        <f t="shared" si="608"/>
        <v/>
      </c>
      <c r="DR349" s="17" t="str">
        <f t="shared" si="609"/>
        <v/>
      </c>
      <c r="DS349" s="17" t="str">
        <f t="shared" si="610"/>
        <v/>
      </c>
      <c r="DU349" s="16" t="str">
        <f t="shared" si="682"/>
        <v/>
      </c>
      <c r="DV349" s="16" t="str">
        <f>IF(DU349="","",COUNT($DU$3:DU349))</f>
        <v/>
      </c>
      <c r="DW349" s="16" t="str">
        <f t="shared" si="683"/>
        <v/>
      </c>
      <c r="DX349" s="16" t="str">
        <f t="shared" si="684"/>
        <v/>
      </c>
      <c r="DY349" s="16" t="str">
        <f>IF(DZ349="","",COUNTIF(DZ$3:DZ349,DZ349))</f>
        <v/>
      </c>
      <c r="DZ349" s="16" t="str">
        <f t="shared" si="685"/>
        <v/>
      </c>
      <c r="EA349" s="16" t="str">
        <f t="shared" si="686"/>
        <v/>
      </c>
      <c r="EB349" s="16" t="str">
        <f t="shared" si="687"/>
        <v/>
      </c>
      <c r="EC349" s="16" t="str">
        <f t="shared" si="688"/>
        <v/>
      </c>
      <c r="ED349" s="16" t="str">
        <f t="shared" si="689"/>
        <v/>
      </c>
      <c r="EE349" s="16" t="str">
        <f t="shared" si="690"/>
        <v/>
      </c>
      <c r="EF349" s="16" t="str">
        <f t="shared" si="691"/>
        <v/>
      </c>
      <c r="EG349" s="16" t="str">
        <f t="shared" si="692"/>
        <v/>
      </c>
      <c r="EH349" s="16" t="str">
        <f t="shared" si="693"/>
        <v/>
      </c>
      <c r="EI349" s="16" t="str">
        <f t="shared" si="694"/>
        <v/>
      </c>
      <c r="EJ349" s="16" t="str">
        <f t="shared" si="695"/>
        <v/>
      </c>
      <c r="EK349" s="16" t="str">
        <f t="shared" si="696"/>
        <v/>
      </c>
      <c r="EL349" s="58" t="str">
        <f t="shared" si="697"/>
        <v/>
      </c>
      <c r="EM349" s="58" t="str">
        <f>IF(OR($DZ349="",CR349=""),IF($EL349="","",$EL349),IF(OR(CR349="なし",CR349=0),領収書!$H$1,CR349))</f>
        <v/>
      </c>
      <c r="EN349" s="58" t="str">
        <f>IF(OR($DZ349="",CS349=""),IF($EL349="","",$EL349),IF(OR(CS349="なし",CS349=0),入力!$EN$1,CS349))</f>
        <v/>
      </c>
      <c r="EO349" s="63" t="str">
        <f t="shared" si="698"/>
        <v/>
      </c>
      <c r="EP349" s="63" t="str">
        <f t="shared" si="699"/>
        <v/>
      </c>
      <c r="ER349" s="16" t="str">
        <f>IF(AND(COUNTIF($ET$3:ET349,ET349)=1,ET349&lt;&gt;""),MAX($ER$3:ER348)+1,"")</f>
        <v/>
      </c>
      <c r="ES349" s="16" t="str">
        <f>IF(価格設定!B351="","",価格設定!B351)</f>
        <v/>
      </c>
      <c r="ET349" s="16" t="str">
        <f>IF(価格設定!C351="","",価格設定!C351)</f>
        <v/>
      </c>
      <c r="EV349" s="16" t="str">
        <f t="shared" si="611"/>
        <v/>
      </c>
      <c r="EW349" s="16" t="str">
        <f t="shared" si="700"/>
        <v/>
      </c>
    </row>
    <row r="350" spans="1:153" ht="30" customHeight="1" x14ac:dyDescent="0.2">
      <c r="A350" s="225"/>
      <c r="B350" s="212"/>
      <c r="C350" s="221"/>
      <c r="D350" s="164"/>
      <c r="E350" s="165"/>
      <c r="F350" s="166"/>
      <c r="G350" s="167"/>
      <c r="H350" s="179"/>
      <c r="I350" s="306"/>
      <c r="J350" s="169"/>
      <c r="K350" s="179"/>
      <c r="L350" s="186"/>
      <c r="M350" s="186"/>
      <c r="N350" s="168"/>
      <c r="O350" s="170"/>
      <c r="P350" s="212"/>
      <c r="Q350" s="179" t="str">
        <f>IFERROR(IF(H350="","",IFERROR(INDEX(価格設定!$B$5:$B$1048576,MATCH(H350,価格設定!$B$5:$B$1048576,0),0),INDEX(価格設定!$B$5:$B$1048576,MATCH("*"&amp;H350&amp;"*",価格設定!$B$5:$B$1048576,0),0))),H350)</f>
        <v/>
      </c>
      <c r="R350" s="250" t="str">
        <f>IFERROR(IF(Q350="",IF(K350="","",K350),IF(K350="",IF(INDEX(価格設定!$C$5:$C$1048576,MATCH(Q350,価格設定!$B$5:$B$1048576,0),0)=0,"",INDEX(価格設定!$C$5:$C$1048576,MATCH(Q350,価格設定!$B$5:$B$1048576,0),0)),IF(K350="なし","",K350))),"")</f>
        <v/>
      </c>
      <c r="S350" s="308" t="str">
        <f t="shared" si="612"/>
        <v/>
      </c>
      <c r="T350" s="126" t="str">
        <f>IFERROR(IF(J350="",IF(INDEX(価格設定!$E$5:$R$1048576,MATCH($Q350,価格設定!B$5:B$1048576,0),MATCH($AW350,価格設定!E$1:X$1,1))=0,"",INDEX(価格設定!$E$5:$R$1048576,MATCH($Q350,価格設定!B$5:B$1048576,0),MATCH($AW350,価格設定!E$1:X$1,1))),J350),"")</f>
        <v/>
      </c>
      <c r="U350" s="126" t="str">
        <f t="shared" si="613"/>
        <v/>
      </c>
      <c r="V350" s="132" t="str">
        <f t="shared" si="614"/>
        <v/>
      </c>
      <c r="W350" s="127" t="str">
        <f>IFERROR(IF(OR(T350="",T350&lt;0),"",IFERROR(INDEX(価格設定!E$2:X$3,IF(AND(K350=$K$1,$K$1&lt;&gt;""),ROW(価格設定!$D$3)-1,MATCH(INDEX(価格設定!$D$5:$D$1048576,MATCH(Q350,価格設定!$B$5:$B$1048576,0),0),価格設定!$D$2:$D$3,0)),MATCH($AW350,価格設定!E$1:X$1,1)),INDEX(価格設定!E$2:X$2,0,MATCH($AW350,価格設定!E$1:X$1,1)))),"")</f>
        <v/>
      </c>
      <c r="X350" s="126" t="str">
        <f t="shared" si="605"/>
        <v/>
      </c>
      <c r="Y350" s="128" t="str">
        <f t="shared" si="615"/>
        <v/>
      </c>
      <c r="Z350" s="126" t="str">
        <f t="shared" si="616"/>
        <v/>
      </c>
      <c r="AA350" s="129" t="str">
        <f t="shared" si="617"/>
        <v/>
      </c>
      <c r="AB350" s="126" t="str">
        <f t="shared" si="618"/>
        <v/>
      </c>
      <c r="AC350" s="280" t="str">
        <f t="shared" si="619"/>
        <v/>
      </c>
      <c r="AD350" s="15"/>
      <c r="AE350" s="204" t="str">
        <f>IF(AF350="","",COUNT($AF$3:AF350))</f>
        <v/>
      </c>
      <c r="AF350" s="206" t="str">
        <f t="shared" si="620"/>
        <v/>
      </c>
      <c r="AG350" s="204" t="str">
        <f t="shared" si="621"/>
        <v/>
      </c>
      <c r="AH350" s="204" t="str">
        <f t="shared" si="622"/>
        <v/>
      </c>
      <c r="AI350" s="287"/>
      <c r="AJ350" s="15"/>
      <c r="AK350" s="138" t="str">
        <f t="shared" si="623"/>
        <v/>
      </c>
      <c r="AL350" s="131" t="str">
        <f t="shared" si="624"/>
        <v/>
      </c>
      <c r="AM350" s="131" t="str">
        <f t="shared" si="625"/>
        <v/>
      </c>
      <c r="AN350" s="313" t="str">
        <f t="shared" si="626"/>
        <v/>
      </c>
      <c r="AO350" s="316" t="str">
        <f t="shared" si="627"/>
        <v/>
      </c>
      <c r="AP350" s="18"/>
      <c r="AQ350" s="3" t="str">
        <f>IF(F350="","",MAX($AQ$3:AQ349)+1)</f>
        <v/>
      </c>
      <c r="AR350" s="3" t="str">
        <f>IF(OR(AQ350="",BB350=""),"",MAX($AR$3:AR349)+1)</f>
        <v/>
      </c>
      <c r="AS350" s="3" t="str">
        <f>IF(CQ350="","",RANK(CQ350,CQ$3:CQ$1048576,1)+COUNTIF($CQ$3:CQ350,CQ350)-1)</f>
        <v/>
      </c>
      <c r="AT350" s="21" t="str">
        <f>IF(C350="",IF(OR(AND($H350&lt;&gt;"",C350=""),AND($F349=$F350,$AZ350&lt;&gt;""),COUNTA($H$3:$H$1048576,#REF!,$F$3:$F$1048576)&gt;COUNTA($H$3:$H350,#REF!,$F$3:$F350),$AZ350&lt;&gt;""),INDEX(AT$3:AT$1048576,MATCH(MAX($AQ$3:$AQ349),$AQ$3:$AQ$1048576,0),0),""),C350)</f>
        <v/>
      </c>
      <c r="AU350" s="21" t="str">
        <f>IF(D350="",IF(OR(AND($H350&lt;&gt;"",D350=""),AND($F349=$F350,$AZ350&lt;&gt;""),COUNTA($H$3:$H$1048576,#REF!,$F$3:$F$1048576)&gt;COUNTA($H$3:$H350,#REF!,$F$3:$F350),$AZ350&lt;&gt;""),INDEX(AU$3:AU$1048576,MATCH(MAX($AQ$3:$AQ349),$AQ$3:$AQ$1048576,0),0),""),D350)</f>
        <v/>
      </c>
      <c r="AV350" s="21" t="str">
        <f>IF(E350="",IF(OR(AND($H350&lt;&gt;"",E350=""),AND($F349=$F350,$AZ350&lt;&gt;""),COUNTA($H$3:$H$1048576,#REF!,$F$3:$F$1048576)&gt;COUNTA($H$3:$H350,#REF!,$F$3:$F350),$AZ350&lt;&gt;""),INDEX(AV$3:AV$1048576,MATCH(MAX($AQ$3:$AQ349),$AQ$3:$AQ$1048576,0),0),""),E350)</f>
        <v/>
      </c>
      <c r="AW350" s="24" t="str">
        <f t="shared" si="628"/>
        <v/>
      </c>
      <c r="AX350" s="13" t="str">
        <f t="shared" si="629"/>
        <v/>
      </c>
      <c r="AY350" s="4" t="str">
        <f t="shared" si="630"/>
        <v/>
      </c>
      <c r="AZ350" s="4" t="str">
        <f>IF(AX350="",IF(OR(AND(H350&lt;&gt;"",F350=""),COUNTA($H$3:$H$1048576)&gt;COUNTA($H$3:$H350)),INDEX(AX$3:AX350,MATCH(MAX($AQ$3:AQ350),AQ$3:AQ350,0),0),""),AX350)</f>
        <v/>
      </c>
      <c r="BA350" s="4" t="str">
        <f>IF(AY350="",IF(AND(H350&lt;&gt;"",F350=""),INDEX(AY$3:AY350,MATCH(MAX($AQ$3:AQ350),AQ$3:AQ350,0),0),""),AY350)</f>
        <v/>
      </c>
      <c r="BB350" s="82" t="str">
        <f>IF(BC350="","",RANK(BC350,BC$3:BC$1048576,1)+COUNTIF($BC$3:BC350,BC350)-1)</f>
        <v/>
      </c>
      <c r="BC350" s="139" t="str">
        <f t="shared" si="631"/>
        <v/>
      </c>
      <c r="BD350" s="46" t="str">
        <f t="shared" si="632"/>
        <v/>
      </c>
      <c r="BE350" s="46" t="str">
        <f t="shared" si="633"/>
        <v/>
      </c>
      <c r="BF350" s="46" t="str">
        <f t="shared" si="634"/>
        <v/>
      </c>
      <c r="BG350" s="4" t="str">
        <f t="shared" si="635"/>
        <v/>
      </c>
      <c r="BH350" s="180" t="str">
        <f t="shared" si="636"/>
        <v/>
      </c>
      <c r="BI350" s="16" t="str">
        <f t="shared" si="637"/>
        <v/>
      </c>
      <c r="BJ350" s="52" t="str">
        <f>IF(BI350="","",IF(W350="","",IF(AND(K350=$K$1,$K$1&lt;&gt;""),$BT$2,IFERROR(IF(INDEX(価格設定!$D$5:$D$1048576,MATCH(Q350,価格設定!$B$5:$B$1048576,0),0)=価格設定!$D$3,$BT$2,$BS$2),$BS$2))))</f>
        <v/>
      </c>
      <c r="BK350" s="16" t="str">
        <f>IF(BI350="","",IF(COUNTIF($BI$3:BI350,BI350)=1,1,IF(AND(BI349=BI350,BH350=""),BK349,COUNTIF($BH$3:BH350,BH350))))</f>
        <v/>
      </c>
      <c r="BL350" s="52" t="str">
        <f t="shared" si="638"/>
        <v/>
      </c>
      <c r="BM350" s="52" t="str">
        <f t="shared" si="639"/>
        <v/>
      </c>
      <c r="BN350" s="119" t="str">
        <f t="shared" si="640"/>
        <v/>
      </c>
      <c r="BO350" s="119" t="str">
        <f t="shared" si="641"/>
        <v/>
      </c>
      <c r="BP350" s="17" t="str">
        <f t="shared" si="642"/>
        <v/>
      </c>
      <c r="BQ350" s="17" t="str">
        <f t="shared" si="643"/>
        <v/>
      </c>
      <c r="BR350" s="17" t="str">
        <f>IF(OR(BP350="",COUNTIF($BO$3:BO350,BO350)&lt;&gt;1),"",SUMIF(BO$3:BO$1048576,BO350,BP$3:BP$1048576))</f>
        <v/>
      </c>
      <c r="BS350" s="17" t="str">
        <f t="shared" si="644"/>
        <v/>
      </c>
      <c r="BT350" s="17" t="str">
        <f t="shared" si="645"/>
        <v/>
      </c>
      <c r="BU350" s="17" t="str">
        <f t="shared" si="646"/>
        <v/>
      </c>
      <c r="BV350" s="24" t="str">
        <f t="shared" si="647"/>
        <v/>
      </c>
      <c r="BW350" s="24" t="str">
        <f t="shared" si="648"/>
        <v/>
      </c>
      <c r="BX350" s="24" t="str">
        <f t="shared" si="649"/>
        <v/>
      </c>
      <c r="BY350" s="26" t="str">
        <f t="shared" si="650"/>
        <v/>
      </c>
      <c r="BZ350" s="26" t="str">
        <f t="shared" si="651"/>
        <v/>
      </c>
      <c r="CA350" s="26" t="str">
        <f t="shared" si="652"/>
        <v/>
      </c>
      <c r="CB350" s="66" t="str">
        <f t="shared" si="653"/>
        <v/>
      </c>
      <c r="CC350" s="65" t="str">
        <f t="shared" si="654"/>
        <v/>
      </c>
      <c r="CD350" s="26" t="str">
        <f t="shared" si="655"/>
        <v/>
      </c>
      <c r="CE350" s="26" t="str">
        <f t="shared" si="656"/>
        <v/>
      </c>
      <c r="CF350" s="193" t="str">
        <f t="shared" si="657"/>
        <v/>
      </c>
      <c r="CG350" s="193" t="str">
        <f t="shared" si="658"/>
        <v/>
      </c>
      <c r="CH350" s="26" t="str">
        <f t="shared" si="659"/>
        <v/>
      </c>
      <c r="CI350" s="26" t="str">
        <f t="shared" si="660"/>
        <v/>
      </c>
      <c r="CJ350" s="65" t="str">
        <f t="shared" si="661"/>
        <v/>
      </c>
      <c r="CK350" s="65" t="str">
        <f t="shared" si="662"/>
        <v/>
      </c>
      <c r="CL350" s="64" t="str">
        <f t="shared" si="663"/>
        <v/>
      </c>
      <c r="CM350" s="64" t="str">
        <f t="shared" si="664"/>
        <v/>
      </c>
      <c r="CN350" s="65" t="str">
        <f t="shared" si="665"/>
        <v/>
      </c>
      <c r="CP350" s="63" t="str">
        <f>IF(BH350="","",MAX($CP$3:CP349)+1)</f>
        <v/>
      </c>
      <c r="CQ350" s="24" t="str">
        <f t="shared" si="666"/>
        <v/>
      </c>
      <c r="CR350" s="24" t="str">
        <f t="shared" si="667"/>
        <v/>
      </c>
      <c r="CS350" s="24" t="str">
        <f t="shared" si="668"/>
        <v/>
      </c>
      <c r="CT350" s="58" t="str">
        <f>IF(BO350="","",COUNTIF($BO$3:BO350,BO350)&amp;"@"&amp;BO350)</f>
        <v/>
      </c>
      <c r="CU350" s="16" t="str">
        <f t="shared" si="606"/>
        <v/>
      </c>
      <c r="CV350" s="63" t="str">
        <f t="shared" si="669"/>
        <v/>
      </c>
      <c r="CW350" s="16" t="str">
        <f t="shared" si="670"/>
        <v/>
      </c>
      <c r="CX350" s="16" t="str">
        <f t="shared" si="671"/>
        <v/>
      </c>
      <c r="CY350" s="16" t="str">
        <f t="shared" si="672"/>
        <v/>
      </c>
      <c r="CZ350" s="85" t="str">
        <f t="shared" si="673"/>
        <v/>
      </c>
      <c r="DA350" s="16" t="str">
        <f t="shared" si="674"/>
        <v/>
      </c>
      <c r="DB350" s="16" t="str">
        <f t="shared" si="675"/>
        <v/>
      </c>
      <c r="DC350" s="28" t="str">
        <f>IF(CP350="","",$DC$1&amp;(INDEX(価格設定!D$1:XFD$3,ROW(価格設定!$D$3),MATCH($AW350,価格設定!D$1:XFD$1,1))*100)&amp;"%")</f>
        <v/>
      </c>
      <c r="DD350" s="28" t="str">
        <f>IF(CP350="","",$DD$1&amp;(INDEX(価格設定!D$1:XFD$3,ROW(価格設定!$D$2),MATCH($AW350,価格設定!D$1:XFD$1,1))*100)&amp;"%")</f>
        <v/>
      </c>
      <c r="DE350" s="29" t="str">
        <f t="shared" si="676"/>
        <v/>
      </c>
      <c r="DG350" s="58" t="str">
        <f t="shared" si="677"/>
        <v/>
      </c>
      <c r="DH350" s="58" t="str">
        <f t="shared" si="678"/>
        <v/>
      </c>
      <c r="DI350" s="58" t="str">
        <f t="shared" si="679"/>
        <v/>
      </c>
      <c r="DJ350" s="85" t="str">
        <f t="shared" si="680"/>
        <v/>
      </c>
      <c r="DL350" s="58" t="str">
        <f>IF(COUNTIF(DG$3:DG$1048576,DG350)=COUNTIF($DG$3:$DG350,DG350),DG350,"")</f>
        <v/>
      </c>
      <c r="DM350" s="85" t="str">
        <f t="shared" si="681"/>
        <v/>
      </c>
      <c r="DN350" s="85" t="str">
        <f t="shared" si="607"/>
        <v/>
      </c>
      <c r="DO350" s="85" t="str">
        <f t="shared" si="607"/>
        <v/>
      </c>
      <c r="DP350" s="303"/>
      <c r="DQ350" s="17" t="str">
        <f t="shared" si="608"/>
        <v/>
      </c>
      <c r="DR350" s="17" t="str">
        <f t="shared" si="609"/>
        <v/>
      </c>
      <c r="DS350" s="17" t="str">
        <f t="shared" si="610"/>
        <v/>
      </c>
      <c r="DU350" s="16" t="str">
        <f t="shared" si="682"/>
        <v/>
      </c>
      <c r="DV350" s="16" t="str">
        <f>IF(DU350="","",COUNT($DU$3:DU350))</f>
        <v/>
      </c>
      <c r="DW350" s="16" t="str">
        <f t="shared" si="683"/>
        <v/>
      </c>
      <c r="DX350" s="16" t="str">
        <f t="shared" si="684"/>
        <v/>
      </c>
      <c r="DY350" s="16" t="str">
        <f>IF(DZ350="","",COUNTIF(DZ$3:DZ350,DZ350))</f>
        <v/>
      </c>
      <c r="DZ350" s="16" t="str">
        <f t="shared" si="685"/>
        <v/>
      </c>
      <c r="EA350" s="16" t="str">
        <f t="shared" si="686"/>
        <v/>
      </c>
      <c r="EB350" s="16" t="str">
        <f t="shared" si="687"/>
        <v/>
      </c>
      <c r="EC350" s="16" t="str">
        <f t="shared" si="688"/>
        <v/>
      </c>
      <c r="ED350" s="16" t="str">
        <f t="shared" si="689"/>
        <v/>
      </c>
      <c r="EE350" s="16" t="str">
        <f t="shared" si="690"/>
        <v/>
      </c>
      <c r="EF350" s="16" t="str">
        <f t="shared" si="691"/>
        <v/>
      </c>
      <c r="EG350" s="16" t="str">
        <f t="shared" si="692"/>
        <v/>
      </c>
      <c r="EH350" s="16" t="str">
        <f t="shared" si="693"/>
        <v/>
      </c>
      <c r="EI350" s="16" t="str">
        <f t="shared" si="694"/>
        <v/>
      </c>
      <c r="EJ350" s="16" t="str">
        <f t="shared" si="695"/>
        <v/>
      </c>
      <c r="EK350" s="16" t="str">
        <f t="shared" si="696"/>
        <v/>
      </c>
      <c r="EL350" s="58" t="str">
        <f t="shared" si="697"/>
        <v/>
      </c>
      <c r="EM350" s="58" t="str">
        <f>IF(OR($DZ350="",CR350=""),IF($EL350="","",$EL350),IF(OR(CR350="なし",CR350=0),領収書!$H$1,CR350))</f>
        <v/>
      </c>
      <c r="EN350" s="58" t="str">
        <f>IF(OR($DZ350="",CS350=""),IF($EL350="","",$EL350),IF(OR(CS350="なし",CS350=0),入力!$EN$1,CS350))</f>
        <v/>
      </c>
      <c r="EO350" s="63" t="str">
        <f t="shared" si="698"/>
        <v/>
      </c>
      <c r="EP350" s="63" t="str">
        <f t="shared" si="699"/>
        <v/>
      </c>
      <c r="ER350" s="16" t="str">
        <f>IF(AND(COUNTIF($ET$3:ET350,ET350)=1,ET350&lt;&gt;""),MAX($ER$3:ER349)+1,"")</f>
        <v/>
      </c>
      <c r="ES350" s="16" t="str">
        <f>IF(価格設定!B352="","",価格設定!B352)</f>
        <v/>
      </c>
      <c r="ET350" s="16" t="str">
        <f>IF(価格設定!C352="","",価格設定!C352)</f>
        <v/>
      </c>
      <c r="EV350" s="16" t="str">
        <f t="shared" si="611"/>
        <v/>
      </c>
      <c r="EW350" s="16" t="str">
        <f t="shared" si="700"/>
        <v/>
      </c>
    </row>
    <row r="351" spans="1:153" ht="30" customHeight="1" x14ac:dyDescent="0.2">
      <c r="A351" s="225"/>
      <c r="B351" s="212"/>
      <c r="C351" s="221"/>
      <c r="D351" s="164"/>
      <c r="E351" s="165"/>
      <c r="F351" s="166"/>
      <c r="G351" s="167"/>
      <c r="H351" s="179"/>
      <c r="I351" s="306"/>
      <c r="J351" s="169"/>
      <c r="K351" s="179"/>
      <c r="L351" s="186"/>
      <c r="M351" s="186"/>
      <c r="N351" s="168"/>
      <c r="O351" s="170"/>
      <c r="P351" s="212"/>
      <c r="Q351" s="179" t="str">
        <f>IFERROR(IF(H351="","",IFERROR(INDEX(価格設定!$B$5:$B$1048576,MATCH(H351,価格設定!$B$5:$B$1048576,0),0),INDEX(価格設定!$B$5:$B$1048576,MATCH("*"&amp;H351&amp;"*",価格設定!$B$5:$B$1048576,0),0))),H351)</f>
        <v/>
      </c>
      <c r="R351" s="250" t="str">
        <f>IFERROR(IF(Q351="",IF(K351="","",K351),IF(K351="",IF(INDEX(価格設定!$C$5:$C$1048576,MATCH(Q351,価格設定!$B$5:$B$1048576,0),0)=0,"",INDEX(価格設定!$C$5:$C$1048576,MATCH(Q351,価格設定!$B$5:$B$1048576,0),0)),IF(K351="なし","",K351))),"")</f>
        <v/>
      </c>
      <c r="S351" s="308" t="str">
        <f t="shared" si="612"/>
        <v/>
      </c>
      <c r="T351" s="126" t="str">
        <f>IFERROR(IF(J351="",IF(INDEX(価格設定!$E$5:$R$1048576,MATCH($Q351,価格設定!B$5:B$1048576,0),MATCH($AW351,価格設定!E$1:X$1,1))=0,"",INDEX(価格設定!$E$5:$R$1048576,MATCH($Q351,価格設定!B$5:B$1048576,0),MATCH($AW351,価格設定!E$1:X$1,1))),J351),"")</f>
        <v/>
      </c>
      <c r="U351" s="126" t="str">
        <f t="shared" si="613"/>
        <v/>
      </c>
      <c r="V351" s="132" t="str">
        <f t="shared" si="614"/>
        <v/>
      </c>
      <c r="W351" s="127" t="str">
        <f>IFERROR(IF(OR(T351="",T351&lt;0),"",IFERROR(INDEX(価格設定!E$2:X$3,IF(AND(K351=$K$1,$K$1&lt;&gt;""),ROW(価格設定!$D$3)-1,MATCH(INDEX(価格設定!$D$5:$D$1048576,MATCH(Q351,価格設定!$B$5:$B$1048576,0),0),価格設定!$D$2:$D$3,0)),MATCH($AW351,価格設定!E$1:X$1,1)),INDEX(価格設定!E$2:X$2,0,MATCH($AW351,価格設定!E$1:X$1,1)))),"")</f>
        <v/>
      </c>
      <c r="X351" s="126" t="str">
        <f t="shared" si="605"/>
        <v/>
      </c>
      <c r="Y351" s="128" t="str">
        <f t="shared" si="615"/>
        <v/>
      </c>
      <c r="Z351" s="126" t="str">
        <f t="shared" si="616"/>
        <v/>
      </c>
      <c r="AA351" s="129" t="str">
        <f t="shared" si="617"/>
        <v/>
      </c>
      <c r="AB351" s="126" t="str">
        <f t="shared" si="618"/>
        <v/>
      </c>
      <c r="AC351" s="280" t="str">
        <f t="shared" si="619"/>
        <v/>
      </c>
      <c r="AD351" s="15"/>
      <c r="AE351" s="204" t="str">
        <f>IF(AF351="","",COUNT($AF$3:AF351))</f>
        <v/>
      </c>
      <c r="AF351" s="206" t="str">
        <f t="shared" si="620"/>
        <v/>
      </c>
      <c r="AG351" s="204" t="str">
        <f t="shared" si="621"/>
        <v/>
      </c>
      <c r="AH351" s="204" t="str">
        <f t="shared" si="622"/>
        <v/>
      </c>
      <c r="AI351" s="287"/>
      <c r="AJ351" s="15"/>
      <c r="AK351" s="138" t="str">
        <f t="shared" si="623"/>
        <v/>
      </c>
      <c r="AL351" s="131" t="str">
        <f t="shared" si="624"/>
        <v/>
      </c>
      <c r="AM351" s="131" t="str">
        <f t="shared" si="625"/>
        <v/>
      </c>
      <c r="AN351" s="313" t="str">
        <f t="shared" si="626"/>
        <v/>
      </c>
      <c r="AO351" s="316" t="str">
        <f t="shared" si="627"/>
        <v/>
      </c>
      <c r="AP351" s="18"/>
      <c r="AQ351" s="3" t="str">
        <f>IF(F351="","",MAX($AQ$3:AQ350)+1)</f>
        <v/>
      </c>
      <c r="AR351" s="3" t="str">
        <f>IF(OR(AQ351="",BB351=""),"",MAX($AR$3:AR350)+1)</f>
        <v/>
      </c>
      <c r="AS351" s="3" t="str">
        <f>IF(CQ351="","",RANK(CQ351,CQ$3:CQ$1048576,1)+COUNTIF($CQ$3:CQ351,CQ351)-1)</f>
        <v/>
      </c>
      <c r="AT351" s="21" t="str">
        <f>IF(C351="",IF(OR(AND($H351&lt;&gt;"",C351=""),AND($F350=$F351,$AZ351&lt;&gt;""),COUNTA($H$3:$H$1048576,#REF!,$F$3:$F$1048576)&gt;COUNTA($H$3:$H351,#REF!,$F$3:$F351),$AZ351&lt;&gt;""),INDEX(AT$3:AT$1048576,MATCH(MAX($AQ$3:$AQ350),$AQ$3:$AQ$1048576,0),0),""),C351)</f>
        <v/>
      </c>
      <c r="AU351" s="21" t="str">
        <f>IF(D351="",IF(OR(AND($H351&lt;&gt;"",D351=""),AND($F350=$F351,$AZ351&lt;&gt;""),COUNTA($H$3:$H$1048576,#REF!,$F$3:$F$1048576)&gt;COUNTA($H$3:$H351,#REF!,$F$3:$F351),$AZ351&lt;&gt;""),INDEX(AU$3:AU$1048576,MATCH(MAX($AQ$3:$AQ350),$AQ$3:$AQ$1048576,0),0),""),D351)</f>
        <v/>
      </c>
      <c r="AV351" s="21" t="str">
        <f>IF(E351="",IF(OR(AND($H351&lt;&gt;"",E351=""),AND($F350=$F351,$AZ351&lt;&gt;""),COUNTA($H$3:$H$1048576,#REF!,$F$3:$F$1048576)&gt;COUNTA($H$3:$H351,#REF!,$F$3:$F351),$AZ351&lt;&gt;""),INDEX(AV$3:AV$1048576,MATCH(MAX($AQ$3:$AQ350),$AQ$3:$AQ$1048576,0),0),""),E351)</f>
        <v/>
      </c>
      <c r="AW351" s="24" t="str">
        <f t="shared" si="628"/>
        <v/>
      </c>
      <c r="AX351" s="13" t="str">
        <f t="shared" si="629"/>
        <v/>
      </c>
      <c r="AY351" s="4" t="str">
        <f t="shared" si="630"/>
        <v/>
      </c>
      <c r="AZ351" s="4" t="str">
        <f>IF(AX351="",IF(OR(AND(H351&lt;&gt;"",F351=""),COUNTA($H$3:$H$1048576)&gt;COUNTA($H$3:$H351)),INDEX(AX$3:AX351,MATCH(MAX($AQ$3:AQ351),AQ$3:AQ351,0),0),""),AX351)</f>
        <v/>
      </c>
      <c r="BA351" s="4" t="str">
        <f>IF(AY351="",IF(AND(H351&lt;&gt;"",F351=""),INDEX(AY$3:AY351,MATCH(MAX($AQ$3:AQ351),AQ$3:AQ351,0),0),""),AY351)</f>
        <v/>
      </c>
      <c r="BB351" s="82" t="str">
        <f>IF(BC351="","",RANK(BC351,BC$3:BC$1048576,1)+COUNTIF($BC$3:BC351,BC351)-1)</f>
        <v/>
      </c>
      <c r="BC351" s="139" t="str">
        <f t="shared" si="631"/>
        <v/>
      </c>
      <c r="BD351" s="46" t="str">
        <f t="shared" si="632"/>
        <v/>
      </c>
      <c r="BE351" s="46" t="str">
        <f t="shared" si="633"/>
        <v/>
      </c>
      <c r="BF351" s="46" t="str">
        <f t="shared" si="634"/>
        <v/>
      </c>
      <c r="BG351" s="4" t="str">
        <f t="shared" si="635"/>
        <v/>
      </c>
      <c r="BH351" s="180" t="str">
        <f t="shared" si="636"/>
        <v/>
      </c>
      <c r="BI351" s="16" t="str">
        <f t="shared" si="637"/>
        <v/>
      </c>
      <c r="BJ351" s="52" t="str">
        <f>IF(BI351="","",IF(W351="","",IF(AND(K351=$K$1,$K$1&lt;&gt;""),$BT$2,IFERROR(IF(INDEX(価格設定!$D$5:$D$1048576,MATCH(Q351,価格設定!$B$5:$B$1048576,0),0)=価格設定!$D$3,$BT$2,$BS$2),$BS$2))))</f>
        <v/>
      </c>
      <c r="BK351" s="16" t="str">
        <f>IF(BI351="","",IF(COUNTIF($BI$3:BI351,BI351)=1,1,IF(AND(BI350=BI351,BH351=""),BK350,COUNTIF($BH$3:BH351,BH351))))</f>
        <v/>
      </c>
      <c r="BL351" s="52" t="str">
        <f t="shared" si="638"/>
        <v/>
      </c>
      <c r="BM351" s="52" t="str">
        <f t="shared" si="639"/>
        <v/>
      </c>
      <c r="BN351" s="119" t="str">
        <f t="shared" si="640"/>
        <v/>
      </c>
      <c r="BO351" s="119" t="str">
        <f t="shared" si="641"/>
        <v/>
      </c>
      <c r="BP351" s="17" t="str">
        <f t="shared" si="642"/>
        <v/>
      </c>
      <c r="BQ351" s="17" t="str">
        <f t="shared" si="643"/>
        <v/>
      </c>
      <c r="BR351" s="17" t="str">
        <f>IF(OR(BP351="",COUNTIF($BO$3:BO351,BO351)&lt;&gt;1),"",SUMIF(BO$3:BO$1048576,BO351,BP$3:BP$1048576))</f>
        <v/>
      </c>
      <c r="BS351" s="17" t="str">
        <f t="shared" si="644"/>
        <v/>
      </c>
      <c r="BT351" s="17" t="str">
        <f t="shared" si="645"/>
        <v/>
      </c>
      <c r="BU351" s="17" t="str">
        <f t="shared" si="646"/>
        <v/>
      </c>
      <c r="BV351" s="24" t="str">
        <f t="shared" si="647"/>
        <v/>
      </c>
      <c r="BW351" s="24" t="str">
        <f t="shared" si="648"/>
        <v/>
      </c>
      <c r="BX351" s="24" t="str">
        <f t="shared" si="649"/>
        <v/>
      </c>
      <c r="BY351" s="26" t="str">
        <f t="shared" si="650"/>
        <v/>
      </c>
      <c r="BZ351" s="26" t="str">
        <f t="shared" si="651"/>
        <v/>
      </c>
      <c r="CA351" s="26" t="str">
        <f t="shared" si="652"/>
        <v/>
      </c>
      <c r="CB351" s="66" t="str">
        <f t="shared" si="653"/>
        <v/>
      </c>
      <c r="CC351" s="65" t="str">
        <f t="shared" si="654"/>
        <v/>
      </c>
      <c r="CD351" s="26" t="str">
        <f t="shared" si="655"/>
        <v/>
      </c>
      <c r="CE351" s="26" t="str">
        <f t="shared" si="656"/>
        <v/>
      </c>
      <c r="CF351" s="193" t="str">
        <f t="shared" si="657"/>
        <v/>
      </c>
      <c r="CG351" s="193" t="str">
        <f t="shared" si="658"/>
        <v/>
      </c>
      <c r="CH351" s="26" t="str">
        <f t="shared" si="659"/>
        <v/>
      </c>
      <c r="CI351" s="26" t="str">
        <f t="shared" si="660"/>
        <v/>
      </c>
      <c r="CJ351" s="65" t="str">
        <f t="shared" si="661"/>
        <v/>
      </c>
      <c r="CK351" s="65" t="str">
        <f t="shared" si="662"/>
        <v/>
      </c>
      <c r="CL351" s="64" t="str">
        <f t="shared" si="663"/>
        <v/>
      </c>
      <c r="CM351" s="64" t="str">
        <f t="shared" si="664"/>
        <v/>
      </c>
      <c r="CN351" s="65" t="str">
        <f t="shared" si="665"/>
        <v/>
      </c>
      <c r="CP351" s="63" t="str">
        <f>IF(BH351="","",MAX($CP$3:CP350)+1)</f>
        <v/>
      </c>
      <c r="CQ351" s="24" t="str">
        <f t="shared" si="666"/>
        <v/>
      </c>
      <c r="CR351" s="24" t="str">
        <f t="shared" si="667"/>
        <v/>
      </c>
      <c r="CS351" s="24" t="str">
        <f t="shared" si="668"/>
        <v/>
      </c>
      <c r="CT351" s="58" t="str">
        <f>IF(BO351="","",COUNTIF($BO$3:BO351,BO351)&amp;"@"&amp;BO351)</f>
        <v/>
      </c>
      <c r="CU351" s="16" t="str">
        <f t="shared" si="606"/>
        <v/>
      </c>
      <c r="CV351" s="63" t="str">
        <f t="shared" si="669"/>
        <v/>
      </c>
      <c r="CW351" s="16" t="str">
        <f t="shared" si="670"/>
        <v/>
      </c>
      <c r="CX351" s="16" t="str">
        <f t="shared" si="671"/>
        <v/>
      </c>
      <c r="CY351" s="16" t="str">
        <f t="shared" si="672"/>
        <v/>
      </c>
      <c r="CZ351" s="85" t="str">
        <f t="shared" si="673"/>
        <v/>
      </c>
      <c r="DA351" s="16" t="str">
        <f t="shared" si="674"/>
        <v/>
      </c>
      <c r="DB351" s="16" t="str">
        <f t="shared" si="675"/>
        <v/>
      </c>
      <c r="DC351" s="28" t="str">
        <f>IF(CP351="","",$DC$1&amp;(INDEX(価格設定!D$1:XFD$3,ROW(価格設定!$D$3),MATCH($AW351,価格設定!D$1:XFD$1,1))*100)&amp;"%")</f>
        <v/>
      </c>
      <c r="DD351" s="28" t="str">
        <f>IF(CP351="","",$DD$1&amp;(INDEX(価格設定!D$1:XFD$3,ROW(価格設定!$D$2),MATCH($AW351,価格設定!D$1:XFD$1,1))*100)&amp;"%")</f>
        <v/>
      </c>
      <c r="DE351" s="29" t="str">
        <f t="shared" si="676"/>
        <v/>
      </c>
      <c r="DG351" s="58" t="str">
        <f t="shared" si="677"/>
        <v/>
      </c>
      <c r="DH351" s="58" t="str">
        <f t="shared" si="678"/>
        <v/>
      </c>
      <c r="DI351" s="58" t="str">
        <f t="shared" si="679"/>
        <v/>
      </c>
      <c r="DJ351" s="85" t="str">
        <f t="shared" si="680"/>
        <v/>
      </c>
      <c r="DL351" s="58" t="str">
        <f>IF(COUNTIF(DG$3:DG$1048576,DG351)=COUNTIF($DG$3:$DG351,DG351),DG351,"")</f>
        <v/>
      </c>
      <c r="DM351" s="85" t="str">
        <f t="shared" si="681"/>
        <v/>
      </c>
      <c r="DN351" s="85" t="str">
        <f t="shared" si="607"/>
        <v/>
      </c>
      <c r="DO351" s="85" t="str">
        <f t="shared" si="607"/>
        <v/>
      </c>
      <c r="DP351" s="303"/>
      <c r="DQ351" s="17" t="str">
        <f t="shared" si="608"/>
        <v/>
      </c>
      <c r="DR351" s="17" t="str">
        <f t="shared" si="609"/>
        <v/>
      </c>
      <c r="DS351" s="17" t="str">
        <f t="shared" si="610"/>
        <v/>
      </c>
      <c r="DU351" s="16" t="str">
        <f t="shared" si="682"/>
        <v/>
      </c>
      <c r="DV351" s="16" t="str">
        <f>IF(DU351="","",COUNT($DU$3:DU351))</f>
        <v/>
      </c>
      <c r="DW351" s="16" t="str">
        <f t="shared" si="683"/>
        <v/>
      </c>
      <c r="DX351" s="16" t="str">
        <f t="shared" si="684"/>
        <v/>
      </c>
      <c r="DY351" s="16" t="str">
        <f>IF(DZ351="","",COUNTIF(DZ$3:DZ351,DZ351))</f>
        <v/>
      </c>
      <c r="DZ351" s="16" t="str">
        <f t="shared" si="685"/>
        <v/>
      </c>
      <c r="EA351" s="16" t="str">
        <f t="shared" si="686"/>
        <v/>
      </c>
      <c r="EB351" s="16" t="str">
        <f t="shared" si="687"/>
        <v/>
      </c>
      <c r="EC351" s="16" t="str">
        <f t="shared" si="688"/>
        <v/>
      </c>
      <c r="ED351" s="16" t="str">
        <f t="shared" si="689"/>
        <v/>
      </c>
      <c r="EE351" s="16" t="str">
        <f t="shared" si="690"/>
        <v/>
      </c>
      <c r="EF351" s="16" t="str">
        <f t="shared" si="691"/>
        <v/>
      </c>
      <c r="EG351" s="16" t="str">
        <f t="shared" si="692"/>
        <v/>
      </c>
      <c r="EH351" s="16" t="str">
        <f t="shared" si="693"/>
        <v/>
      </c>
      <c r="EI351" s="16" t="str">
        <f t="shared" si="694"/>
        <v/>
      </c>
      <c r="EJ351" s="16" t="str">
        <f t="shared" si="695"/>
        <v/>
      </c>
      <c r="EK351" s="16" t="str">
        <f t="shared" si="696"/>
        <v/>
      </c>
      <c r="EL351" s="58" t="str">
        <f t="shared" si="697"/>
        <v/>
      </c>
      <c r="EM351" s="58" t="str">
        <f>IF(OR($DZ351="",CR351=""),IF($EL351="","",$EL351),IF(OR(CR351="なし",CR351=0),領収書!$H$1,CR351))</f>
        <v/>
      </c>
      <c r="EN351" s="58" t="str">
        <f>IF(OR($DZ351="",CS351=""),IF($EL351="","",$EL351),IF(OR(CS351="なし",CS351=0),入力!$EN$1,CS351))</f>
        <v/>
      </c>
      <c r="EO351" s="63" t="str">
        <f t="shared" si="698"/>
        <v/>
      </c>
      <c r="EP351" s="63" t="str">
        <f t="shared" si="699"/>
        <v/>
      </c>
      <c r="ER351" s="16" t="str">
        <f>IF(AND(COUNTIF($ET$3:ET351,ET351)=1,ET351&lt;&gt;""),MAX($ER$3:ER350)+1,"")</f>
        <v/>
      </c>
      <c r="ES351" s="16" t="str">
        <f>IF(価格設定!B353="","",価格設定!B353)</f>
        <v/>
      </c>
      <c r="ET351" s="16" t="str">
        <f>IF(価格設定!C353="","",価格設定!C353)</f>
        <v/>
      </c>
      <c r="EV351" s="16" t="str">
        <f t="shared" si="611"/>
        <v/>
      </c>
      <c r="EW351" s="16" t="str">
        <f t="shared" si="700"/>
        <v/>
      </c>
    </row>
    <row r="352" spans="1:153" ht="30" customHeight="1" x14ac:dyDescent="0.2">
      <c r="A352" s="225"/>
      <c r="B352" s="212"/>
      <c r="C352" s="221"/>
      <c r="D352" s="164"/>
      <c r="E352" s="165"/>
      <c r="F352" s="166"/>
      <c r="G352" s="167"/>
      <c r="H352" s="179"/>
      <c r="I352" s="306"/>
      <c r="J352" s="169"/>
      <c r="K352" s="179"/>
      <c r="L352" s="186"/>
      <c r="M352" s="186"/>
      <c r="N352" s="168"/>
      <c r="O352" s="170"/>
      <c r="P352" s="212"/>
      <c r="Q352" s="179" t="str">
        <f>IFERROR(IF(H352="","",IFERROR(INDEX(価格設定!$B$5:$B$1048576,MATCH(H352,価格設定!$B$5:$B$1048576,0),0),INDEX(価格設定!$B$5:$B$1048576,MATCH("*"&amp;H352&amp;"*",価格設定!$B$5:$B$1048576,0),0))),H352)</f>
        <v/>
      </c>
      <c r="R352" s="250" t="str">
        <f>IFERROR(IF(Q352="",IF(K352="","",K352),IF(K352="",IF(INDEX(価格設定!$C$5:$C$1048576,MATCH(Q352,価格設定!$B$5:$B$1048576,0),0)=0,"",INDEX(価格設定!$C$5:$C$1048576,MATCH(Q352,価格設定!$B$5:$B$1048576,0),0)),IF(K352="なし","",K352))),"")</f>
        <v/>
      </c>
      <c r="S352" s="308" t="str">
        <f t="shared" si="612"/>
        <v/>
      </c>
      <c r="T352" s="126" t="str">
        <f>IFERROR(IF(J352="",IF(INDEX(価格設定!$E$5:$R$1048576,MATCH($Q352,価格設定!B$5:B$1048576,0),MATCH($AW352,価格設定!E$1:X$1,1))=0,"",INDEX(価格設定!$E$5:$R$1048576,MATCH($Q352,価格設定!B$5:B$1048576,0),MATCH($AW352,価格設定!E$1:X$1,1))),J352),"")</f>
        <v/>
      </c>
      <c r="U352" s="126" t="str">
        <f t="shared" si="613"/>
        <v/>
      </c>
      <c r="V352" s="132" t="str">
        <f t="shared" si="614"/>
        <v/>
      </c>
      <c r="W352" s="127" t="str">
        <f>IFERROR(IF(OR(T352="",T352&lt;0),"",IFERROR(INDEX(価格設定!E$2:X$3,IF(AND(K352=$K$1,$K$1&lt;&gt;""),ROW(価格設定!$D$3)-1,MATCH(INDEX(価格設定!$D$5:$D$1048576,MATCH(Q352,価格設定!$B$5:$B$1048576,0),0),価格設定!$D$2:$D$3,0)),MATCH($AW352,価格設定!E$1:X$1,1)),INDEX(価格設定!E$2:X$2,0,MATCH($AW352,価格設定!E$1:X$1,1)))),"")</f>
        <v/>
      </c>
      <c r="X352" s="126" t="str">
        <f t="shared" si="605"/>
        <v/>
      </c>
      <c r="Y352" s="128" t="str">
        <f t="shared" si="615"/>
        <v/>
      </c>
      <c r="Z352" s="126" t="str">
        <f t="shared" si="616"/>
        <v/>
      </c>
      <c r="AA352" s="129" t="str">
        <f t="shared" si="617"/>
        <v/>
      </c>
      <c r="AB352" s="126" t="str">
        <f t="shared" si="618"/>
        <v/>
      </c>
      <c r="AC352" s="280" t="str">
        <f t="shared" si="619"/>
        <v/>
      </c>
      <c r="AD352" s="15"/>
      <c r="AE352" s="204" t="str">
        <f>IF(AF352="","",COUNT($AF$3:AF352))</f>
        <v/>
      </c>
      <c r="AF352" s="206" t="str">
        <f t="shared" si="620"/>
        <v/>
      </c>
      <c r="AG352" s="204" t="str">
        <f t="shared" si="621"/>
        <v/>
      </c>
      <c r="AH352" s="204" t="str">
        <f t="shared" si="622"/>
        <v/>
      </c>
      <c r="AI352" s="287"/>
      <c r="AJ352" s="15"/>
      <c r="AK352" s="138" t="str">
        <f t="shared" si="623"/>
        <v/>
      </c>
      <c r="AL352" s="131" t="str">
        <f t="shared" si="624"/>
        <v/>
      </c>
      <c r="AM352" s="131" t="str">
        <f t="shared" si="625"/>
        <v/>
      </c>
      <c r="AN352" s="313" t="str">
        <f t="shared" si="626"/>
        <v/>
      </c>
      <c r="AO352" s="316" t="str">
        <f t="shared" si="627"/>
        <v/>
      </c>
      <c r="AP352" s="18"/>
      <c r="AQ352" s="3" t="str">
        <f>IF(F352="","",MAX($AQ$3:AQ351)+1)</f>
        <v/>
      </c>
      <c r="AR352" s="3" t="str">
        <f>IF(OR(AQ352="",BB352=""),"",MAX($AR$3:AR351)+1)</f>
        <v/>
      </c>
      <c r="AS352" s="3" t="str">
        <f>IF(CQ352="","",RANK(CQ352,CQ$3:CQ$1048576,1)+COUNTIF($CQ$3:CQ352,CQ352)-1)</f>
        <v/>
      </c>
      <c r="AT352" s="21" t="str">
        <f>IF(C352="",IF(OR(AND($H352&lt;&gt;"",C352=""),AND($F351=$F352,$AZ352&lt;&gt;""),COUNTA($H$3:$H$1048576,#REF!,$F$3:$F$1048576)&gt;COUNTA($H$3:$H352,#REF!,$F$3:$F352),$AZ352&lt;&gt;""),INDEX(AT$3:AT$1048576,MATCH(MAX($AQ$3:$AQ351),$AQ$3:$AQ$1048576,0),0),""),C352)</f>
        <v/>
      </c>
      <c r="AU352" s="21" t="str">
        <f>IF(D352="",IF(OR(AND($H352&lt;&gt;"",D352=""),AND($F351=$F352,$AZ352&lt;&gt;""),COUNTA($H$3:$H$1048576,#REF!,$F$3:$F$1048576)&gt;COUNTA($H$3:$H352,#REF!,$F$3:$F352),$AZ352&lt;&gt;""),INDEX(AU$3:AU$1048576,MATCH(MAX($AQ$3:$AQ351),$AQ$3:$AQ$1048576,0),0),""),D352)</f>
        <v/>
      </c>
      <c r="AV352" s="21" t="str">
        <f>IF(E352="",IF(OR(AND($H352&lt;&gt;"",E352=""),AND($F351=$F352,$AZ352&lt;&gt;""),COUNTA($H$3:$H$1048576,#REF!,$F$3:$F$1048576)&gt;COUNTA($H$3:$H352,#REF!,$F$3:$F352),$AZ352&lt;&gt;""),INDEX(AV$3:AV$1048576,MATCH(MAX($AQ$3:$AQ351),$AQ$3:$AQ$1048576,0),0),""),E352)</f>
        <v/>
      </c>
      <c r="AW352" s="24" t="str">
        <f t="shared" si="628"/>
        <v/>
      </c>
      <c r="AX352" s="13" t="str">
        <f t="shared" si="629"/>
        <v/>
      </c>
      <c r="AY352" s="4" t="str">
        <f t="shared" si="630"/>
        <v/>
      </c>
      <c r="AZ352" s="4" t="str">
        <f>IF(AX352="",IF(OR(AND(H352&lt;&gt;"",F352=""),COUNTA($H$3:$H$1048576)&gt;COUNTA($H$3:$H352)),INDEX(AX$3:AX352,MATCH(MAX($AQ$3:AQ352),AQ$3:AQ352,0),0),""),AX352)</f>
        <v/>
      </c>
      <c r="BA352" s="4" t="str">
        <f>IF(AY352="",IF(AND(H352&lt;&gt;"",F352=""),INDEX(AY$3:AY352,MATCH(MAX($AQ$3:AQ352),AQ$3:AQ352,0),0),""),AY352)</f>
        <v/>
      </c>
      <c r="BB352" s="82" t="str">
        <f>IF(BC352="","",RANK(BC352,BC$3:BC$1048576,1)+COUNTIF($BC$3:BC352,BC352)-1)</f>
        <v/>
      </c>
      <c r="BC352" s="139" t="str">
        <f t="shared" si="631"/>
        <v/>
      </c>
      <c r="BD352" s="46" t="str">
        <f t="shared" si="632"/>
        <v/>
      </c>
      <c r="BE352" s="46" t="str">
        <f t="shared" si="633"/>
        <v/>
      </c>
      <c r="BF352" s="46" t="str">
        <f t="shared" si="634"/>
        <v/>
      </c>
      <c r="BG352" s="4" t="str">
        <f t="shared" si="635"/>
        <v/>
      </c>
      <c r="BH352" s="180" t="str">
        <f t="shared" si="636"/>
        <v/>
      </c>
      <c r="BI352" s="16" t="str">
        <f t="shared" si="637"/>
        <v/>
      </c>
      <c r="BJ352" s="52" t="str">
        <f>IF(BI352="","",IF(W352="","",IF(AND(K352=$K$1,$K$1&lt;&gt;""),$BT$2,IFERROR(IF(INDEX(価格設定!$D$5:$D$1048576,MATCH(Q352,価格設定!$B$5:$B$1048576,0),0)=価格設定!$D$3,$BT$2,$BS$2),$BS$2))))</f>
        <v/>
      </c>
      <c r="BK352" s="16" t="str">
        <f>IF(BI352="","",IF(COUNTIF($BI$3:BI352,BI352)=1,1,IF(AND(BI351=BI352,BH352=""),BK351,COUNTIF($BH$3:BH352,BH352))))</f>
        <v/>
      </c>
      <c r="BL352" s="52" t="str">
        <f t="shared" si="638"/>
        <v/>
      </c>
      <c r="BM352" s="52" t="str">
        <f t="shared" si="639"/>
        <v/>
      </c>
      <c r="BN352" s="119" t="str">
        <f t="shared" si="640"/>
        <v/>
      </c>
      <c r="BO352" s="119" t="str">
        <f t="shared" si="641"/>
        <v/>
      </c>
      <c r="BP352" s="17" t="str">
        <f t="shared" si="642"/>
        <v/>
      </c>
      <c r="BQ352" s="17" t="str">
        <f t="shared" si="643"/>
        <v/>
      </c>
      <c r="BR352" s="17" t="str">
        <f>IF(OR(BP352="",COUNTIF($BO$3:BO352,BO352)&lt;&gt;1),"",SUMIF(BO$3:BO$1048576,BO352,BP$3:BP$1048576))</f>
        <v/>
      </c>
      <c r="BS352" s="17" t="str">
        <f t="shared" si="644"/>
        <v/>
      </c>
      <c r="BT352" s="17" t="str">
        <f t="shared" si="645"/>
        <v/>
      </c>
      <c r="BU352" s="17" t="str">
        <f t="shared" si="646"/>
        <v/>
      </c>
      <c r="BV352" s="24" t="str">
        <f t="shared" si="647"/>
        <v/>
      </c>
      <c r="BW352" s="24" t="str">
        <f t="shared" si="648"/>
        <v/>
      </c>
      <c r="BX352" s="24" t="str">
        <f t="shared" si="649"/>
        <v/>
      </c>
      <c r="BY352" s="26" t="str">
        <f t="shared" si="650"/>
        <v/>
      </c>
      <c r="BZ352" s="26" t="str">
        <f t="shared" si="651"/>
        <v/>
      </c>
      <c r="CA352" s="26" t="str">
        <f t="shared" si="652"/>
        <v/>
      </c>
      <c r="CB352" s="66" t="str">
        <f t="shared" si="653"/>
        <v/>
      </c>
      <c r="CC352" s="65" t="str">
        <f t="shared" si="654"/>
        <v/>
      </c>
      <c r="CD352" s="26" t="str">
        <f t="shared" si="655"/>
        <v/>
      </c>
      <c r="CE352" s="26" t="str">
        <f t="shared" si="656"/>
        <v/>
      </c>
      <c r="CF352" s="193" t="str">
        <f t="shared" si="657"/>
        <v/>
      </c>
      <c r="CG352" s="193" t="str">
        <f t="shared" si="658"/>
        <v/>
      </c>
      <c r="CH352" s="26" t="str">
        <f t="shared" si="659"/>
        <v/>
      </c>
      <c r="CI352" s="26" t="str">
        <f t="shared" si="660"/>
        <v/>
      </c>
      <c r="CJ352" s="65" t="str">
        <f t="shared" si="661"/>
        <v/>
      </c>
      <c r="CK352" s="65" t="str">
        <f t="shared" si="662"/>
        <v/>
      </c>
      <c r="CL352" s="64" t="str">
        <f t="shared" si="663"/>
        <v/>
      </c>
      <c r="CM352" s="64" t="str">
        <f t="shared" si="664"/>
        <v/>
      </c>
      <c r="CN352" s="65" t="str">
        <f t="shared" si="665"/>
        <v/>
      </c>
      <c r="CP352" s="63" t="str">
        <f>IF(BH352="","",MAX($CP$3:CP351)+1)</f>
        <v/>
      </c>
      <c r="CQ352" s="24" t="str">
        <f t="shared" si="666"/>
        <v/>
      </c>
      <c r="CR352" s="24" t="str">
        <f t="shared" si="667"/>
        <v/>
      </c>
      <c r="CS352" s="24" t="str">
        <f t="shared" si="668"/>
        <v/>
      </c>
      <c r="CT352" s="58" t="str">
        <f>IF(BO352="","",COUNTIF($BO$3:BO352,BO352)&amp;"@"&amp;BO352)</f>
        <v/>
      </c>
      <c r="CU352" s="16" t="str">
        <f t="shared" si="606"/>
        <v/>
      </c>
      <c r="CV352" s="63" t="str">
        <f t="shared" si="669"/>
        <v/>
      </c>
      <c r="CW352" s="16" t="str">
        <f t="shared" si="670"/>
        <v/>
      </c>
      <c r="CX352" s="16" t="str">
        <f t="shared" si="671"/>
        <v/>
      </c>
      <c r="CY352" s="16" t="str">
        <f t="shared" si="672"/>
        <v/>
      </c>
      <c r="CZ352" s="85" t="str">
        <f t="shared" si="673"/>
        <v/>
      </c>
      <c r="DA352" s="16" t="str">
        <f t="shared" si="674"/>
        <v/>
      </c>
      <c r="DB352" s="16" t="str">
        <f t="shared" si="675"/>
        <v/>
      </c>
      <c r="DC352" s="28" t="str">
        <f>IF(CP352="","",$DC$1&amp;(INDEX(価格設定!D$1:XFD$3,ROW(価格設定!$D$3),MATCH($AW352,価格設定!D$1:XFD$1,1))*100)&amp;"%")</f>
        <v/>
      </c>
      <c r="DD352" s="28" t="str">
        <f>IF(CP352="","",$DD$1&amp;(INDEX(価格設定!D$1:XFD$3,ROW(価格設定!$D$2),MATCH($AW352,価格設定!D$1:XFD$1,1))*100)&amp;"%")</f>
        <v/>
      </c>
      <c r="DE352" s="29" t="str">
        <f t="shared" si="676"/>
        <v/>
      </c>
      <c r="DG352" s="58" t="str">
        <f t="shared" si="677"/>
        <v/>
      </c>
      <c r="DH352" s="58" t="str">
        <f t="shared" si="678"/>
        <v/>
      </c>
      <c r="DI352" s="58" t="str">
        <f t="shared" si="679"/>
        <v/>
      </c>
      <c r="DJ352" s="85" t="str">
        <f t="shared" si="680"/>
        <v/>
      </c>
      <c r="DL352" s="58" t="str">
        <f>IF(COUNTIF(DG$3:DG$1048576,DG352)=COUNTIF($DG$3:$DG352,DG352),DG352,"")</f>
        <v/>
      </c>
      <c r="DM352" s="85" t="str">
        <f t="shared" si="681"/>
        <v/>
      </c>
      <c r="DN352" s="85" t="str">
        <f t="shared" si="607"/>
        <v/>
      </c>
      <c r="DO352" s="85" t="str">
        <f t="shared" si="607"/>
        <v/>
      </c>
      <c r="DP352" s="303"/>
      <c r="DQ352" s="17" t="str">
        <f t="shared" si="608"/>
        <v/>
      </c>
      <c r="DR352" s="17" t="str">
        <f t="shared" si="609"/>
        <v/>
      </c>
      <c r="DS352" s="17" t="str">
        <f t="shared" si="610"/>
        <v/>
      </c>
      <c r="DU352" s="16" t="str">
        <f t="shared" si="682"/>
        <v/>
      </c>
      <c r="DV352" s="16" t="str">
        <f>IF(DU352="","",COUNT($DU$3:DU352))</f>
        <v/>
      </c>
      <c r="DW352" s="16" t="str">
        <f t="shared" si="683"/>
        <v/>
      </c>
      <c r="DX352" s="16" t="str">
        <f t="shared" si="684"/>
        <v/>
      </c>
      <c r="DY352" s="16" t="str">
        <f>IF(DZ352="","",COUNTIF(DZ$3:DZ352,DZ352))</f>
        <v/>
      </c>
      <c r="DZ352" s="16" t="str">
        <f t="shared" si="685"/>
        <v/>
      </c>
      <c r="EA352" s="16" t="str">
        <f t="shared" si="686"/>
        <v/>
      </c>
      <c r="EB352" s="16" t="str">
        <f t="shared" si="687"/>
        <v/>
      </c>
      <c r="EC352" s="16" t="str">
        <f t="shared" si="688"/>
        <v/>
      </c>
      <c r="ED352" s="16" t="str">
        <f t="shared" si="689"/>
        <v/>
      </c>
      <c r="EE352" s="16" t="str">
        <f t="shared" si="690"/>
        <v/>
      </c>
      <c r="EF352" s="16" t="str">
        <f t="shared" si="691"/>
        <v/>
      </c>
      <c r="EG352" s="16" t="str">
        <f t="shared" si="692"/>
        <v/>
      </c>
      <c r="EH352" s="16" t="str">
        <f t="shared" si="693"/>
        <v/>
      </c>
      <c r="EI352" s="16" t="str">
        <f t="shared" si="694"/>
        <v/>
      </c>
      <c r="EJ352" s="16" t="str">
        <f t="shared" si="695"/>
        <v/>
      </c>
      <c r="EK352" s="16" t="str">
        <f t="shared" si="696"/>
        <v/>
      </c>
      <c r="EL352" s="58" t="str">
        <f t="shared" si="697"/>
        <v/>
      </c>
      <c r="EM352" s="58" t="str">
        <f>IF(OR($DZ352="",CR352=""),IF($EL352="","",$EL352),IF(OR(CR352="なし",CR352=0),領収書!$H$1,CR352))</f>
        <v/>
      </c>
      <c r="EN352" s="58" t="str">
        <f>IF(OR($DZ352="",CS352=""),IF($EL352="","",$EL352),IF(OR(CS352="なし",CS352=0),入力!$EN$1,CS352))</f>
        <v/>
      </c>
      <c r="EO352" s="63" t="str">
        <f t="shared" si="698"/>
        <v/>
      </c>
      <c r="EP352" s="63" t="str">
        <f t="shared" si="699"/>
        <v/>
      </c>
      <c r="ER352" s="16" t="str">
        <f>IF(AND(COUNTIF($ET$3:ET352,ET352)=1,ET352&lt;&gt;""),MAX($ER$3:ER351)+1,"")</f>
        <v/>
      </c>
      <c r="ES352" s="16" t="str">
        <f>IF(価格設定!B354="","",価格設定!B354)</f>
        <v/>
      </c>
      <c r="ET352" s="16" t="str">
        <f>IF(価格設定!C354="","",価格設定!C354)</f>
        <v/>
      </c>
      <c r="EV352" s="16" t="str">
        <f t="shared" si="611"/>
        <v/>
      </c>
      <c r="EW352" s="16" t="str">
        <f t="shared" si="700"/>
        <v/>
      </c>
    </row>
    <row r="353" spans="1:153" ht="30" customHeight="1" x14ac:dyDescent="0.2">
      <c r="A353" s="225"/>
      <c r="B353" s="212"/>
      <c r="C353" s="221"/>
      <c r="D353" s="164"/>
      <c r="E353" s="165"/>
      <c r="F353" s="166"/>
      <c r="G353" s="167"/>
      <c r="H353" s="179"/>
      <c r="I353" s="306"/>
      <c r="J353" s="169"/>
      <c r="K353" s="179"/>
      <c r="L353" s="186"/>
      <c r="M353" s="186"/>
      <c r="N353" s="168"/>
      <c r="O353" s="170"/>
      <c r="P353" s="212"/>
      <c r="Q353" s="179" t="str">
        <f>IFERROR(IF(H353="","",IFERROR(INDEX(価格設定!$B$5:$B$1048576,MATCH(H353,価格設定!$B$5:$B$1048576,0),0),INDEX(価格設定!$B$5:$B$1048576,MATCH("*"&amp;H353&amp;"*",価格設定!$B$5:$B$1048576,0),0))),H353)</f>
        <v/>
      </c>
      <c r="R353" s="250" t="str">
        <f>IFERROR(IF(Q353="",IF(K353="","",K353),IF(K353="",IF(INDEX(価格設定!$C$5:$C$1048576,MATCH(Q353,価格設定!$B$5:$B$1048576,0),0)=0,"",INDEX(価格設定!$C$5:$C$1048576,MATCH(Q353,価格設定!$B$5:$B$1048576,0),0)),IF(K353="なし","",K353))),"")</f>
        <v/>
      </c>
      <c r="S353" s="308" t="str">
        <f t="shared" si="612"/>
        <v/>
      </c>
      <c r="T353" s="126" t="str">
        <f>IFERROR(IF(J353="",IF(INDEX(価格設定!$E$5:$R$1048576,MATCH($Q353,価格設定!B$5:B$1048576,0),MATCH($AW353,価格設定!E$1:X$1,1))=0,"",INDEX(価格設定!$E$5:$R$1048576,MATCH($Q353,価格設定!B$5:B$1048576,0),MATCH($AW353,価格設定!E$1:X$1,1))),J353),"")</f>
        <v/>
      </c>
      <c r="U353" s="126" t="str">
        <f t="shared" si="613"/>
        <v/>
      </c>
      <c r="V353" s="132" t="str">
        <f t="shared" si="614"/>
        <v/>
      </c>
      <c r="W353" s="127" t="str">
        <f>IFERROR(IF(OR(T353="",T353&lt;0),"",IFERROR(INDEX(価格設定!E$2:X$3,IF(AND(K353=$K$1,$K$1&lt;&gt;""),ROW(価格設定!$D$3)-1,MATCH(INDEX(価格設定!$D$5:$D$1048576,MATCH(Q353,価格設定!$B$5:$B$1048576,0),0),価格設定!$D$2:$D$3,0)),MATCH($AW353,価格設定!E$1:X$1,1)),INDEX(価格設定!E$2:X$2,0,MATCH($AW353,価格設定!E$1:X$1,1)))),"")</f>
        <v/>
      </c>
      <c r="X353" s="126" t="str">
        <f t="shared" si="605"/>
        <v/>
      </c>
      <c r="Y353" s="128" t="str">
        <f t="shared" si="615"/>
        <v/>
      </c>
      <c r="Z353" s="126" t="str">
        <f t="shared" si="616"/>
        <v/>
      </c>
      <c r="AA353" s="129" t="str">
        <f t="shared" si="617"/>
        <v/>
      </c>
      <c r="AB353" s="126" t="str">
        <f t="shared" si="618"/>
        <v/>
      </c>
      <c r="AC353" s="280" t="str">
        <f t="shared" si="619"/>
        <v/>
      </c>
      <c r="AD353" s="15"/>
      <c r="AE353" s="204" t="str">
        <f>IF(AF353="","",COUNT($AF$3:AF353))</f>
        <v/>
      </c>
      <c r="AF353" s="206" t="str">
        <f t="shared" si="620"/>
        <v/>
      </c>
      <c r="AG353" s="204" t="str">
        <f t="shared" si="621"/>
        <v/>
      </c>
      <c r="AH353" s="204" t="str">
        <f t="shared" si="622"/>
        <v/>
      </c>
      <c r="AI353" s="287"/>
      <c r="AJ353" s="15"/>
      <c r="AK353" s="138" t="str">
        <f t="shared" si="623"/>
        <v/>
      </c>
      <c r="AL353" s="131" t="str">
        <f t="shared" si="624"/>
        <v/>
      </c>
      <c r="AM353" s="131" t="str">
        <f t="shared" si="625"/>
        <v/>
      </c>
      <c r="AN353" s="313" t="str">
        <f t="shared" si="626"/>
        <v/>
      </c>
      <c r="AO353" s="316" t="str">
        <f t="shared" si="627"/>
        <v/>
      </c>
      <c r="AP353" s="18"/>
      <c r="AQ353" s="3" t="str">
        <f>IF(F353="","",MAX($AQ$3:AQ352)+1)</f>
        <v/>
      </c>
      <c r="AR353" s="3" t="str">
        <f>IF(OR(AQ353="",BB353=""),"",MAX($AR$3:AR352)+1)</f>
        <v/>
      </c>
      <c r="AS353" s="3" t="str">
        <f>IF(CQ353="","",RANK(CQ353,CQ$3:CQ$1048576,1)+COUNTIF($CQ$3:CQ353,CQ353)-1)</f>
        <v/>
      </c>
      <c r="AT353" s="21" t="str">
        <f>IF(C353="",IF(OR(AND($H353&lt;&gt;"",C353=""),AND($F352=$F353,$AZ353&lt;&gt;""),COUNTA($H$3:$H$1048576,#REF!,$F$3:$F$1048576)&gt;COUNTA($H$3:$H353,#REF!,$F$3:$F353),$AZ353&lt;&gt;""),INDEX(AT$3:AT$1048576,MATCH(MAX($AQ$3:$AQ352),$AQ$3:$AQ$1048576,0),0),""),C353)</f>
        <v/>
      </c>
      <c r="AU353" s="21" t="str">
        <f>IF(D353="",IF(OR(AND($H353&lt;&gt;"",D353=""),AND($F352=$F353,$AZ353&lt;&gt;""),COUNTA($H$3:$H$1048576,#REF!,$F$3:$F$1048576)&gt;COUNTA($H$3:$H353,#REF!,$F$3:$F353),$AZ353&lt;&gt;""),INDEX(AU$3:AU$1048576,MATCH(MAX($AQ$3:$AQ352),$AQ$3:$AQ$1048576,0),0),""),D353)</f>
        <v/>
      </c>
      <c r="AV353" s="21" t="str">
        <f>IF(E353="",IF(OR(AND($H353&lt;&gt;"",E353=""),AND($F352=$F353,$AZ353&lt;&gt;""),COUNTA($H$3:$H$1048576,#REF!,$F$3:$F$1048576)&gt;COUNTA($H$3:$H353,#REF!,$F$3:$F353),$AZ353&lt;&gt;""),INDEX(AV$3:AV$1048576,MATCH(MAX($AQ$3:$AQ352),$AQ$3:$AQ$1048576,0),0),""),E353)</f>
        <v/>
      </c>
      <c r="AW353" s="24" t="str">
        <f t="shared" si="628"/>
        <v/>
      </c>
      <c r="AX353" s="13" t="str">
        <f t="shared" si="629"/>
        <v/>
      </c>
      <c r="AY353" s="4" t="str">
        <f t="shared" si="630"/>
        <v/>
      </c>
      <c r="AZ353" s="4" t="str">
        <f>IF(AX353="",IF(OR(AND(H353&lt;&gt;"",F353=""),COUNTA($H$3:$H$1048576)&gt;COUNTA($H$3:$H353)),INDEX(AX$3:AX353,MATCH(MAX($AQ$3:AQ353),AQ$3:AQ353,0),0),""),AX353)</f>
        <v/>
      </c>
      <c r="BA353" s="4" t="str">
        <f>IF(AY353="",IF(AND(H353&lt;&gt;"",F353=""),INDEX(AY$3:AY353,MATCH(MAX($AQ$3:AQ353),AQ$3:AQ353,0),0),""),AY353)</f>
        <v/>
      </c>
      <c r="BB353" s="82" t="str">
        <f>IF(BC353="","",RANK(BC353,BC$3:BC$1048576,1)+COUNTIF($BC$3:BC353,BC353)-1)</f>
        <v/>
      </c>
      <c r="BC353" s="139" t="str">
        <f t="shared" si="631"/>
        <v/>
      </c>
      <c r="BD353" s="46" t="str">
        <f t="shared" si="632"/>
        <v/>
      </c>
      <c r="BE353" s="46" t="str">
        <f t="shared" si="633"/>
        <v/>
      </c>
      <c r="BF353" s="46" t="str">
        <f t="shared" si="634"/>
        <v/>
      </c>
      <c r="BG353" s="4" t="str">
        <f t="shared" si="635"/>
        <v/>
      </c>
      <c r="BH353" s="180" t="str">
        <f t="shared" si="636"/>
        <v/>
      </c>
      <c r="BI353" s="16" t="str">
        <f t="shared" si="637"/>
        <v/>
      </c>
      <c r="BJ353" s="52" t="str">
        <f>IF(BI353="","",IF(W353="","",IF(AND(K353=$K$1,$K$1&lt;&gt;""),$BT$2,IFERROR(IF(INDEX(価格設定!$D$5:$D$1048576,MATCH(Q353,価格設定!$B$5:$B$1048576,0),0)=価格設定!$D$3,$BT$2,$BS$2),$BS$2))))</f>
        <v/>
      </c>
      <c r="BK353" s="16" t="str">
        <f>IF(BI353="","",IF(COUNTIF($BI$3:BI353,BI353)=1,1,IF(AND(BI352=BI353,BH353=""),BK352,COUNTIF($BH$3:BH353,BH353))))</f>
        <v/>
      </c>
      <c r="BL353" s="52" t="str">
        <f t="shared" si="638"/>
        <v/>
      </c>
      <c r="BM353" s="52" t="str">
        <f t="shared" si="639"/>
        <v/>
      </c>
      <c r="BN353" s="119" t="str">
        <f t="shared" si="640"/>
        <v/>
      </c>
      <c r="BO353" s="119" t="str">
        <f t="shared" si="641"/>
        <v/>
      </c>
      <c r="BP353" s="17" t="str">
        <f t="shared" si="642"/>
        <v/>
      </c>
      <c r="BQ353" s="17" t="str">
        <f t="shared" si="643"/>
        <v/>
      </c>
      <c r="BR353" s="17" t="str">
        <f>IF(OR(BP353="",COUNTIF($BO$3:BO353,BO353)&lt;&gt;1),"",SUMIF(BO$3:BO$1048576,BO353,BP$3:BP$1048576))</f>
        <v/>
      </c>
      <c r="BS353" s="17" t="str">
        <f t="shared" si="644"/>
        <v/>
      </c>
      <c r="BT353" s="17" t="str">
        <f t="shared" si="645"/>
        <v/>
      </c>
      <c r="BU353" s="17" t="str">
        <f t="shared" si="646"/>
        <v/>
      </c>
      <c r="BV353" s="24" t="str">
        <f t="shared" si="647"/>
        <v/>
      </c>
      <c r="BW353" s="24" t="str">
        <f t="shared" si="648"/>
        <v/>
      </c>
      <c r="BX353" s="24" t="str">
        <f t="shared" si="649"/>
        <v/>
      </c>
      <c r="BY353" s="26" t="str">
        <f t="shared" si="650"/>
        <v/>
      </c>
      <c r="BZ353" s="26" t="str">
        <f t="shared" si="651"/>
        <v/>
      </c>
      <c r="CA353" s="26" t="str">
        <f t="shared" si="652"/>
        <v/>
      </c>
      <c r="CB353" s="66" t="str">
        <f t="shared" si="653"/>
        <v/>
      </c>
      <c r="CC353" s="65" t="str">
        <f t="shared" si="654"/>
        <v/>
      </c>
      <c r="CD353" s="26" t="str">
        <f t="shared" si="655"/>
        <v/>
      </c>
      <c r="CE353" s="26" t="str">
        <f t="shared" si="656"/>
        <v/>
      </c>
      <c r="CF353" s="193" t="str">
        <f t="shared" si="657"/>
        <v/>
      </c>
      <c r="CG353" s="193" t="str">
        <f t="shared" si="658"/>
        <v/>
      </c>
      <c r="CH353" s="26" t="str">
        <f t="shared" si="659"/>
        <v/>
      </c>
      <c r="CI353" s="26" t="str">
        <f t="shared" si="660"/>
        <v/>
      </c>
      <c r="CJ353" s="65" t="str">
        <f t="shared" si="661"/>
        <v/>
      </c>
      <c r="CK353" s="65" t="str">
        <f t="shared" si="662"/>
        <v/>
      </c>
      <c r="CL353" s="64" t="str">
        <f t="shared" si="663"/>
        <v/>
      </c>
      <c r="CM353" s="64" t="str">
        <f t="shared" si="664"/>
        <v/>
      </c>
      <c r="CN353" s="65" t="str">
        <f t="shared" si="665"/>
        <v/>
      </c>
      <c r="CP353" s="63" t="str">
        <f>IF(BH353="","",MAX($CP$3:CP352)+1)</f>
        <v/>
      </c>
      <c r="CQ353" s="24" t="str">
        <f t="shared" si="666"/>
        <v/>
      </c>
      <c r="CR353" s="24" t="str">
        <f t="shared" si="667"/>
        <v/>
      </c>
      <c r="CS353" s="24" t="str">
        <f t="shared" si="668"/>
        <v/>
      </c>
      <c r="CT353" s="58" t="str">
        <f>IF(BO353="","",COUNTIF($BO$3:BO353,BO353)&amp;"@"&amp;BO353)</f>
        <v/>
      </c>
      <c r="CU353" s="16" t="str">
        <f t="shared" si="606"/>
        <v/>
      </c>
      <c r="CV353" s="63" t="str">
        <f t="shared" si="669"/>
        <v/>
      </c>
      <c r="CW353" s="16" t="str">
        <f t="shared" si="670"/>
        <v/>
      </c>
      <c r="CX353" s="16" t="str">
        <f t="shared" si="671"/>
        <v/>
      </c>
      <c r="CY353" s="16" t="str">
        <f t="shared" si="672"/>
        <v/>
      </c>
      <c r="CZ353" s="85" t="str">
        <f t="shared" si="673"/>
        <v/>
      </c>
      <c r="DA353" s="16" t="str">
        <f t="shared" si="674"/>
        <v/>
      </c>
      <c r="DB353" s="16" t="str">
        <f t="shared" si="675"/>
        <v/>
      </c>
      <c r="DC353" s="28" t="str">
        <f>IF(CP353="","",$DC$1&amp;(INDEX(価格設定!D$1:XFD$3,ROW(価格設定!$D$3),MATCH($AW353,価格設定!D$1:XFD$1,1))*100)&amp;"%")</f>
        <v/>
      </c>
      <c r="DD353" s="28" t="str">
        <f>IF(CP353="","",$DD$1&amp;(INDEX(価格設定!D$1:XFD$3,ROW(価格設定!$D$2),MATCH($AW353,価格設定!D$1:XFD$1,1))*100)&amp;"%")</f>
        <v/>
      </c>
      <c r="DE353" s="29" t="str">
        <f t="shared" si="676"/>
        <v/>
      </c>
      <c r="DG353" s="58" t="str">
        <f t="shared" si="677"/>
        <v/>
      </c>
      <c r="DH353" s="58" t="str">
        <f t="shared" si="678"/>
        <v/>
      </c>
      <c r="DI353" s="58" t="str">
        <f t="shared" si="679"/>
        <v/>
      </c>
      <c r="DJ353" s="85" t="str">
        <f t="shared" si="680"/>
        <v/>
      </c>
      <c r="DL353" s="58" t="str">
        <f>IF(COUNTIF(DG$3:DG$1048576,DG353)=COUNTIF($DG$3:$DG353,DG353),DG353,"")</f>
        <v/>
      </c>
      <c r="DM353" s="85" t="str">
        <f t="shared" si="681"/>
        <v/>
      </c>
      <c r="DN353" s="85" t="str">
        <f t="shared" si="607"/>
        <v/>
      </c>
      <c r="DO353" s="85" t="str">
        <f t="shared" si="607"/>
        <v/>
      </c>
      <c r="DP353" s="303"/>
      <c r="DQ353" s="17" t="str">
        <f t="shared" si="608"/>
        <v/>
      </c>
      <c r="DR353" s="17" t="str">
        <f t="shared" si="609"/>
        <v/>
      </c>
      <c r="DS353" s="17" t="str">
        <f t="shared" si="610"/>
        <v/>
      </c>
      <c r="DU353" s="16" t="str">
        <f t="shared" si="682"/>
        <v/>
      </c>
      <c r="DV353" s="16" t="str">
        <f>IF(DU353="","",COUNT($DU$3:DU353))</f>
        <v/>
      </c>
      <c r="DW353" s="16" t="str">
        <f t="shared" si="683"/>
        <v/>
      </c>
      <c r="DX353" s="16" t="str">
        <f t="shared" si="684"/>
        <v/>
      </c>
      <c r="DY353" s="16" t="str">
        <f>IF(DZ353="","",COUNTIF(DZ$3:DZ353,DZ353))</f>
        <v/>
      </c>
      <c r="DZ353" s="16" t="str">
        <f t="shared" si="685"/>
        <v/>
      </c>
      <c r="EA353" s="16" t="str">
        <f t="shared" si="686"/>
        <v/>
      </c>
      <c r="EB353" s="16" t="str">
        <f t="shared" si="687"/>
        <v/>
      </c>
      <c r="EC353" s="16" t="str">
        <f t="shared" si="688"/>
        <v/>
      </c>
      <c r="ED353" s="16" t="str">
        <f t="shared" si="689"/>
        <v/>
      </c>
      <c r="EE353" s="16" t="str">
        <f t="shared" si="690"/>
        <v/>
      </c>
      <c r="EF353" s="16" t="str">
        <f t="shared" si="691"/>
        <v/>
      </c>
      <c r="EG353" s="16" t="str">
        <f t="shared" si="692"/>
        <v/>
      </c>
      <c r="EH353" s="16" t="str">
        <f t="shared" si="693"/>
        <v/>
      </c>
      <c r="EI353" s="16" t="str">
        <f t="shared" si="694"/>
        <v/>
      </c>
      <c r="EJ353" s="16" t="str">
        <f t="shared" si="695"/>
        <v/>
      </c>
      <c r="EK353" s="16" t="str">
        <f t="shared" si="696"/>
        <v/>
      </c>
      <c r="EL353" s="58" t="str">
        <f t="shared" si="697"/>
        <v/>
      </c>
      <c r="EM353" s="58" t="str">
        <f>IF(OR($DZ353="",CR353=""),IF($EL353="","",$EL353),IF(OR(CR353="なし",CR353=0),領収書!$H$1,CR353))</f>
        <v/>
      </c>
      <c r="EN353" s="58" t="str">
        <f>IF(OR($DZ353="",CS353=""),IF($EL353="","",$EL353),IF(OR(CS353="なし",CS353=0),入力!$EN$1,CS353))</f>
        <v/>
      </c>
      <c r="EO353" s="63" t="str">
        <f t="shared" si="698"/>
        <v/>
      </c>
      <c r="EP353" s="63" t="str">
        <f t="shared" si="699"/>
        <v/>
      </c>
      <c r="ER353" s="16" t="str">
        <f>IF(AND(COUNTIF($ET$3:ET353,ET353)=1,ET353&lt;&gt;""),MAX($ER$3:ER352)+1,"")</f>
        <v/>
      </c>
      <c r="ES353" s="16" t="str">
        <f>IF(価格設定!B355="","",価格設定!B355)</f>
        <v/>
      </c>
      <c r="ET353" s="16" t="str">
        <f>IF(価格設定!C355="","",価格設定!C355)</f>
        <v/>
      </c>
      <c r="EV353" s="16" t="str">
        <f t="shared" si="611"/>
        <v/>
      </c>
      <c r="EW353" s="16" t="str">
        <f t="shared" si="700"/>
        <v/>
      </c>
    </row>
    <row r="354" spans="1:153" ht="30" customHeight="1" x14ac:dyDescent="0.2">
      <c r="A354" s="225"/>
      <c r="B354" s="212"/>
      <c r="C354" s="221"/>
      <c r="D354" s="164"/>
      <c r="E354" s="165"/>
      <c r="F354" s="166"/>
      <c r="G354" s="167"/>
      <c r="H354" s="179"/>
      <c r="I354" s="306"/>
      <c r="J354" s="169"/>
      <c r="K354" s="179"/>
      <c r="L354" s="186"/>
      <c r="M354" s="186"/>
      <c r="N354" s="168"/>
      <c r="O354" s="170"/>
      <c r="P354" s="212"/>
      <c r="Q354" s="179" t="str">
        <f>IFERROR(IF(H354="","",IFERROR(INDEX(価格設定!$B$5:$B$1048576,MATCH(H354,価格設定!$B$5:$B$1048576,0),0),INDEX(価格設定!$B$5:$B$1048576,MATCH("*"&amp;H354&amp;"*",価格設定!$B$5:$B$1048576,0),0))),H354)</f>
        <v/>
      </c>
      <c r="R354" s="250" t="str">
        <f>IFERROR(IF(Q354="",IF(K354="","",K354),IF(K354="",IF(INDEX(価格設定!$C$5:$C$1048576,MATCH(Q354,価格設定!$B$5:$B$1048576,0),0)=0,"",INDEX(価格設定!$C$5:$C$1048576,MATCH(Q354,価格設定!$B$5:$B$1048576,0),0)),IF(K354="なし","",K354))),"")</f>
        <v/>
      </c>
      <c r="S354" s="308" t="str">
        <f t="shared" si="612"/>
        <v/>
      </c>
      <c r="T354" s="126" t="str">
        <f>IFERROR(IF(J354="",IF(INDEX(価格設定!$E$5:$R$1048576,MATCH($Q354,価格設定!B$5:B$1048576,0),MATCH($AW354,価格設定!E$1:X$1,1))=0,"",INDEX(価格設定!$E$5:$R$1048576,MATCH($Q354,価格設定!B$5:B$1048576,0),MATCH($AW354,価格設定!E$1:X$1,1))),J354),"")</f>
        <v/>
      </c>
      <c r="U354" s="126" t="str">
        <f t="shared" si="613"/>
        <v/>
      </c>
      <c r="V354" s="132" t="str">
        <f t="shared" si="614"/>
        <v/>
      </c>
      <c r="W354" s="127" t="str">
        <f>IFERROR(IF(OR(T354="",T354&lt;0),"",IFERROR(INDEX(価格設定!E$2:X$3,IF(AND(K354=$K$1,$K$1&lt;&gt;""),ROW(価格設定!$D$3)-1,MATCH(INDEX(価格設定!$D$5:$D$1048576,MATCH(Q354,価格設定!$B$5:$B$1048576,0),0),価格設定!$D$2:$D$3,0)),MATCH($AW354,価格設定!E$1:X$1,1)),INDEX(価格設定!E$2:X$2,0,MATCH($AW354,価格設定!E$1:X$1,1)))),"")</f>
        <v/>
      </c>
      <c r="X354" s="126" t="str">
        <f t="shared" si="605"/>
        <v/>
      </c>
      <c r="Y354" s="128" t="str">
        <f t="shared" si="615"/>
        <v/>
      </c>
      <c r="Z354" s="126" t="str">
        <f t="shared" si="616"/>
        <v/>
      </c>
      <c r="AA354" s="129" t="str">
        <f t="shared" si="617"/>
        <v/>
      </c>
      <c r="AB354" s="126" t="str">
        <f t="shared" si="618"/>
        <v/>
      </c>
      <c r="AC354" s="280" t="str">
        <f t="shared" si="619"/>
        <v/>
      </c>
      <c r="AD354" s="15"/>
      <c r="AE354" s="204" t="str">
        <f>IF(AF354="","",COUNT($AF$3:AF354))</f>
        <v/>
      </c>
      <c r="AF354" s="206" t="str">
        <f t="shared" si="620"/>
        <v/>
      </c>
      <c r="AG354" s="204" t="str">
        <f t="shared" si="621"/>
        <v/>
      </c>
      <c r="AH354" s="204" t="str">
        <f t="shared" si="622"/>
        <v/>
      </c>
      <c r="AI354" s="287"/>
      <c r="AJ354" s="15"/>
      <c r="AK354" s="138" t="str">
        <f t="shared" si="623"/>
        <v/>
      </c>
      <c r="AL354" s="131" t="str">
        <f t="shared" si="624"/>
        <v/>
      </c>
      <c r="AM354" s="131" t="str">
        <f t="shared" si="625"/>
        <v/>
      </c>
      <c r="AN354" s="313" t="str">
        <f t="shared" si="626"/>
        <v/>
      </c>
      <c r="AO354" s="316" t="str">
        <f t="shared" si="627"/>
        <v/>
      </c>
      <c r="AP354" s="18"/>
      <c r="AQ354" s="3" t="str">
        <f>IF(F354="","",MAX($AQ$3:AQ353)+1)</f>
        <v/>
      </c>
      <c r="AR354" s="3" t="str">
        <f>IF(OR(AQ354="",BB354=""),"",MAX($AR$3:AR353)+1)</f>
        <v/>
      </c>
      <c r="AS354" s="3" t="str">
        <f>IF(CQ354="","",RANK(CQ354,CQ$3:CQ$1048576,1)+COUNTIF($CQ$3:CQ354,CQ354)-1)</f>
        <v/>
      </c>
      <c r="AT354" s="21" t="str">
        <f>IF(C354="",IF(OR(AND($H354&lt;&gt;"",C354=""),AND($F353=$F354,$AZ354&lt;&gt;""),COUNTA($H$3:$H$1048576,#REF!,$F$3:$F$1048576)&gt;COUNTA($H$3:$H354,#REF!,$F$3:$F354),$AZ354&lt;&gt;""),INDEX(AT$3:AT$1048576,MATCH(MAX($AQ$3:$AQ353),$AQ$3:$AQ$1048576,0),0),""),C354)</f>
        <v/>
      </c>
      <c r="AU354" s="21" t="str">
        <f>IF(D354="",IF(OR(AND($H354&lt;&gt;"",D354=""),AND($F353=$F354,$AZ354&lt;&gt;""),COUNTA($H$3:$H$1048576,#REF!,$F$3:$F$1048576)&gt;COUNTA($H$3:$H354,#REF!,$F$3:$F354),$AZ354&lt;&gt;""),INDEX(AU$3:AU$1048576,MATCH(MAX($AQ$3:$AQ353),$AQ$3:$AQ$1048576,0),0),""),D354)</f>
        <v/>
      </c>
      <c r="AV354" s="21" t="str">
        <f>IF(E354="",IF(OR(AND($H354&lt;&gt;"",E354=""),AND($F353=$F354,$AZ354&lt;&gt;""),COUNTA($H$3:$H$1048576,#REF!,$F$3:$F$1048576)&gt;COUNTA($H$3:$H354,#REF!,$F$3:$F354),$AZ354&lt;&gt;""),INDEX(AV$3:AV$1048576,MATCH(MAX($AQ$3:$AQ353),$AQ$3:$AQ$1048576,0),0),""),E354)</f>
        <v/>
      </c>
      <c r="AW354" s="24" t="str">
        <f t="shared" si="628"/>
        <v/>
      </c>
      <c r="AX354" s="13" t="str">
        <f t="shared" si="629"/>
        <v/>
      </c>
      <c r="AY354" s="4" t="str">
        <f t="shared" si="630"/>
        <v/>
      </c>
      <c r="AZ354" s="4" t="str">
        <f>IF(AX354="",IF(OR(AND(H354&lt;&gt;"",F354=""),COUNTA($H$3:$H$1048576)&gt;COUNTA($H$3:$H354)),INDEX(AX$3:AX354,MATCH(MAX($AQ$3:AQ354),AQ$3:AQ354,0),0),""),AX354)</f>
        <v/>
      </c>
      <c r="BA354" s="4" t="str">
        <f>IF(AY354="",IF(AND(H354&lt;&gt;"",F354=""),INDEX(AY$3:AY354,MATCH(MAX($AQ$3:AQ354),AQ$3:AQ354,0),0),""),AY354)</f>
        <v/>
      </c>
      <c r="BB354" s="82" t="str">
        <f>IF(BC354="","",RANK(BC354,BC$3:BC$1048576,1)+COUNTIF($BC$3:BC354,BC354)-1)</f>
        <v/>
      </c>
      <c r="BC354" s="139" t="str">
        <f t="shared" si="631"/>
        <v/>
      </c>
      <c r="BD354" s="46" t="str">
        <f t="shared" si="632"/>
        <v/>
      </c>
      <c r="BE354" s="46" t="str">
        <f t="shared" si="633"/>
        <v/>
      </c>
      <c r="BF354" s="46" t="str">
        <f t="shared" si="634"/>
        <v/>
      </c>
      <c r="BG354" s="4" t="str">
        <f t="shared" si="635"/>
        <v/>
      </c>
      <c r="BH354" s="180" t="str">
        <f t="shared" si="636"/>
        <v/>
      </c>
      <c r="BI354" s="16" t="str">
        <f t="shared" si="637"/>
        <v/>
      </c>
      <c r="BJ354" s="52" t="str">
        <f>IF(BI354="","",IF(W354="","",IF(AND(K354=$K$1,$K$1&lt;&gt;""),$BT$2,IFERROR(IF(INDEX(価格設定!$D$5:$D$1048576,MATCH(Q354,価格設定!$B$5:$B$1048576,0),0)=価格設定!$D$3,$BT$2,$BS$2),$BS$2))))</f>
        <v/>
      </c>
      <c r="BK354" s="16" t="str">
        <f>IF(BI354="","",IF(COUNTIF($BI$3:BI354,BI354)=1,1,IF(AND(BI353=BI354,BH354=""),BK353,COUNTIF($BH$3:BH354,BH354))))</f>
        <v/>
      </c>
      <c r="BL354" s="52" t="str">
        <f t="shared" si="638"/>
        <v/>
      </c>
      <c r="BM354" s="52" t="str">
        <f t="shared" si="639"/>
        <v/>
      </c>
      <c r="BN354" s="119" t="str">
        <f t="shared" si="640"/>
        <v/>
      </c>
      <c r="BO354" s="119" t="str">
        <f t="shared" si="641"/>
        <v/>
      </c>
      <c r="BP354" s="17" t="str">
        <f t="shared" si="642"/>
        <v/>
      </c>
      <c r="BQ354" s="17" t="str">
        <f t="shared" si="643"/>
        <v/>
      </c>
      <c r="BR354" s="17" t="str">
        <f>IF(OR(BP354="",COUNTIF($BO$3:BO354,BO354)&lt;&gt;1),"",SUMIF(BO$3:BO$1048576,BO354,BP$3:BP$1048576))</f>
        <v/>
      </c>
      <c r="BS354" s="17" t="str">
        <f t="shared" si="644"/>
        <v/>
      </c>
      <c r="BT354" s="17" t="str">
        <f t="shared" si="645"/>
        <v/>
      </c>
      <c r="BU354" s="17" t="str">
        <f t="shared" si="646"/>
        <v/>
      </c>
      <c r="BV354" s="24" t="str">
        <f t="shared" si="647"/>
        <v/>
      </c>
      <c r="BW354" s="24" t="str">
        <f t="shared" si="648"/>
        <v/>
      </c>
      <c r="BX354" s="24" t="str">
        <f t="shared" si="649"/>
        <v/>
      </c>
      <c r="BY354" s="26" t="str">
        <f t="shared" si="650"/>
        <v/>
      </c>
      <c r="BZ354" s="26" t="str">
        <f t="shared" si="651"/>
        <v/>
      </c>
      <c r="CA354" s="26" t="str">
        <f t="shared" si="652"/>
        <v/>
      </c>
      <c r="CB354" s="66" t="str">
        <f t="shared" si="653"/>
        <v/>
      </c>
      <c r="CC354" s="65" t="str">
        <f t="shared" si="654"/>
        <v/>
      </c>
      <c r="CD354" s="26" t="str">
        <f t="shared" si="655"/>
        <v/>
      </c>
      <c r="CE354" s="26" t="str">
        <f t="shared" si="656"/>
        <v/>
      </c>
      <c r="CF354" s="193" t="str">
        <f t="shared" si="657"/>
        <v/>
      </c>
      <c r="CG354" s="193" t="str">
        <f t="shared" si="658"/>
        <v/>
      </c>
      <c r="CH354" s="26" t="str">
        <f t="shared" si="659"/>
        <v/>
      </c>
      <c r="CI354" s="26" t="str">
        <f t="shared" si="660"/>
        <v/>
      </c>
      <c r="CJ354" s="65" t="str">
        <f t="shared" si="661"/>
        <v/>
      </c>
      <c r="CK354" s="65" t="str">
        <f t="shared" si="662"/>
        <v/>
      </c>
      <c r="CL354" s="64" t="str">
        <f t="shared" si="663"/>
        <v/>
      </c>
      <c r="CM354" s="64" t="str">
        <f t="shared" si="664"/>
        <v/>
      </c>
      <c r="CN354" s="65" t="str">
        <f t="shared" si="665"/>
        <v/>
      </c>
      <c r="CP354" s="63" t="str">
        <f>IF(BH354="","",MAX($CP$3:CP353)+1)</f>
        <v/>
      </c>
      <c r="CQ354" s="24" t="str">
        <f t="shared" si="666"/>
        <v/>
      </c>
      <c r="CR354" s="24" t="str">
        <f t="shared" si="667"/>
        <v/>
      </c>
      <c r="CS354" s="24" t="str">
        <f t="shared" si="668"/>
        <v/>
      </c>
      <c r="CT354" s="58" t="str">
        <f>IF(BO354="","",COUNTIF($BO$3:BO354,BO354)&amp;"@"&amp;BO354)</f>
        <v/>
      </c>
      <c r="CU354" s="16" t="str">
        <f t="shared" si="606"/>
        <v/>
      </c>
      <c r="CV354" s="63" t="str">
        <f t="shared" si="669"/>
        <v/>
      </c>
      <c r="CW354" s="16" t="str">
        <f t="shared" si="670"/>
        <v/>
      </c>
      <c r="CX354" s="16" t="str">
        <f t="shared" si="671"/>
        <v/>
      </c>
      <c r="CY354" s="16" t="str">
        <f t="shared" si="672"/>
        <v/>
      </c>
      <c r="CZ354" s="85" t="str">
        <f t="shared" si="673"/>
        <v/>
      </c>
      <c r="DA354" s="16" t="str">
        <f t="shared" si="674"/>
        <v/>
      </c>
      <c r="DB354" s="16" t="str">
        <f t="shared" si="675"/>
        <v/>
      </c>
      <c r="DC354" s="28" t="str">
        <f>IF(CP354="","",$DC$1&amp;(INDEX(価格設定!D$1:XFD$3,ROW(価格設定!$D$3),MATCH($AW354,価格設定!D$1:XFD$1,1))*100)&amp;"%")</f>
        <v/>
      </c>
      <c r="DD354" s="28" t="str">
        <f>IF(CP354="","",$DD$1&amp;(INDEX(価格設定!D$1:XFD$3,ROW(価格設定!$D$2),MATCH($AW354,価格設定!D$1:XFD$1,1))*100)&amp;"%")</f>
        <v/>
      </c>
      <c r="DE354" s="29" t="str">
        <f t="shared" si="676"/>
        <v/>
      </c>
      <c r="DG354" s="58" t="str">
        <f t="shared" si="677"/>
        <v/>
      </c>
      <c r="DH354" s="58" t="str">
        <f t="shared" si="678"/>
        <v/>
      </c>
      <c r="DI354" s="58" t="str">
        <f t="shared" si="679"/>
        <v/>
      </c>
      <c r="DJ354" s="85" t="str">
        <f t="shared" si="680"/>
        <v/>
      </c>
      <c r="DL354" s="58" t="str">
        <f>IF(COUNTIF(DG$3:DG$1048576,DG354)=COUNTIF($DG$3:$DG354,DG354),DG354,"")</f>
        <v/>
      </c>
      <c r="DM354" s="85" t="str">
        <f t="shared" si="681"/>
        <v/>
      </c>
      <c r="DN354" s="85" t="str">
        <f t="shared" si="607"/>
        <v/>
      </c>
      <c r="DO354" s="85" t="str">
        <f t="shared" si="607"/>
        <v/>
      </c>
      <c r="DP354" s="303"/>
      <c r="DQ354" s="17" t="str">
        <f t="shared" si="608"/>
        <v/>
      </c>
      <c r="DR354" s="17" t="str">
        <f t="shared" si="609"/>
        <v/>
      </c>
      <c r="DS354" s="17" t="str">
        <f t="shared" si="610"/>
        <v/>
      </c>
      <c r="DU354" s="16" t="str">
        <f t="shared" si="682"/>
        <v/>
      </c>
      <c r="DV354" s="16" t="str">
        <f>IF(DU354="","",COUNT($DU$3:DU354))</f>
        <v/>
      </c>
      <c r="DW354" s="16" t="str">
        <f t="shared" si="683"/>
        <v/>
      </c>
      <c r="DX354" s="16" t="str">
        <f t="shared" si="684"/>
        <v/>
      </c>
      <c r="DY354" s="16" t="str">
        <f>IF(DZ354="","",COUNTIF(DZ$3:DZ354,DZ354))</f>
        <v/>
      </c>
      <c r="DZ354" s="16" t="str">
        <f t="shared" si="685"/>
        <v/>
      </c>
      <c r="EA354" s="16" t="str">
        <f t="shared" si="686"/>
        <v/>
      </c>
      <c r="EB354" s="16" t="str">
        <f t="shared" si="687"/>
        <v/>
      </c>
      <c r="EC354" s="16" t="str">
        <f t="shared" si="688"/>
        <v/>
      </c>
      <c r="ED354" s="16" t="str">
        <f t="shared" si="689"/>
        <v/>
      </c>
      <c r="EE354" s="16" t="str">
        <f t="shared" si="690"/>
        <v/>
      </c>
      <c r="EF354" s="16" t="str">
        <f t="shared" si="691"/>
        <v/>
      </c>
      <c r="EG354" s="16" t="str">
        <f t="shared" si="692"/>
        <v/>
      </c>
      <c r="EH354" s="16" t="str">
        <f t="shared" si="693"/>
        <v/>
      </c>
      <c r="EI354" s="16" t="str">
        <f t="shared" si="694"/>
        <v/>
      </c>
      <c r="EJ354" s="16" t="str">
        <f t="shared" si="695"/>
        <v/>
      </c>
      <c r="EK354" s="16" t="str">
        <f t="shared" si="696"/>
        <v/>
      </c>
      <c r="EL354" s="58" t="str">
        <f t="shared" si="697"/>
        <v/>
      </c>
      <c r="EM354" s="58" t="str">
        <f>IF(OR($DZ354="",CR354=""),IF($EL354="","",$EL354),IF(OR(CR354="なし",CR354=0),領収書!$H$1,CR354))</f>
        <v/>
      </c>
      <c r="EN354" s="58" t="str">
        <f>IF(OR($DZ354="",CS354=""),IF($EL354="","",$EL354),IF(OR(CS354="なし",CS354=0),入力!$EN$1,CS354))</f>
        <v/>
      </c>
      <c r="EO354" s="63" t="str">
        <f t="shared" si="698"/>
        <v/>
      </c>
      <c r="EP354" s="63" t="str">
        <f t="shared" si="699"/>
        <v/>
      </c>
      <c r="ER354" s="16" t="str">
        <f>IF(AND(COUNTIF($ET$3:ET354,ET354)=1,ET354&lt;&gt;""),MAX($ER$3:ER353)+1,"")</f>
        <v/>
      </c>
      <c r="ES354" s="16" t="str">
        <f>IF(価格設定!B356="","",価格設定!B356)</f>
        <v/>
      </c>
      <c r="ET354" s="16" t="str">
        <f>IF(価格設定!C356="","",価格設定!C356)</f>
        <v/>
      </c>
      <c r="EV354" s="16" t="str">
        <f t="shared" si="611"/>
        <v/>
      </c>
      <c r="EW354" s="16" t="str">
        <f t="shared" si="700"/>
        <v/>
      </c>
    </row>
    <row r="355" spans="1:153" ht="30" customHeight="1" x14ac:dyDescent="0.2">
      <c r="A355" s="225"/>
      <c r="B355" s="212"/>
      <c r="C355" s="221"/>
      <c r="D355" s="164"/>
      <c r="E355" s="165"/>
      <c r="F355" s="166"/>
      <c r="G355" s="167"/>
      <c r="H355" s="179"/>
      <c r="I355" s="306"/>
      <c r="J355" s="169"/>
      <c r="K355" s="179"/>
      <c r="L355" s="186"/>
      <c r="M355" s="186"/>
      <c r="N355" s="168"/>
      <c r="O355" s="170"/>
      <c r="P355" s="212"/>
      <c r="Q355" s="179" t="str">
        <f>IFERROR(IF(H355="","",IFERROR(INDEX(価格設定!$B$5:$B$1048576,MATCH(H355,価格設定!$B$5:$B$1048576,0),0),INDEX(価格設定!$B$5:$B$1048576,MATCH("*"&amp;H355&amp;"*",価格設定!$B$5:$B$1048576,0),0))),H355)</f>
        <v/>
      </c>
      <c r="R355" s="250" t="str">
        <f>IFERROR(IF(Q355="",IF(K355="","",K355),IF(K355="",IF(INDEX(価格設定!$C$5:$C$1048576,MATCH(Q355,価格設定!$B$5:$B$1048576,0),0)=0,"",INDEX(価格設定!$C$5:$C$1048576,MATCH(Q355,価格設定!$B$5:$B$1048576,0),0)),IF(K355="なし","",K355))),"")</f>
        <v/>
      </c>
      <c r="S355" s="308" t="str">
        <f t="shared" si="612"/>
        <v/>
      </c>
      <c r="T355" s="126" t="str">
        <f>IFERROR(IF(J355="",IF(INDEX(価格設定!$E$5:$R$1048576,MATCH($Q355,価格設定!B$5:B$1048576,0),MATCH($AW355,価格設定!E$1:X$1,1))=0,"",INDEX(価格設定!$E$5:$R$1048576,MATCH($Q355,価格設定!B$5:B$1048576,0),MATCH($AW355,価格設定!E$1:X$1,1))),J355),"")</f>
        <v/>
      </c>
      <c r="U355" s="126" t="str">
        <f t="shared" si="613"/>
        <v/>
      </c>
      <c r="V355" s="132" t="str">
        <f t="shared" si="614"/>
        <v/>
      </c>
      <c r="W355" s="127" t="str">
        <f>IFERROR(IF(OR(T355="",T355&lt;0),"",IFERROR(INDEX(価格設定!E$2:X$3,IF(AND(K355=$K$1,$K$1&lt;&gt;""),ROW(価格設定!$D$3)-1,MATCH(INDEX(価格設定!$D$5:$D$1048576,MATCH(Q355,価格設定!$B$5:$B$1048576,0),0),価格設定!$D$2:$D$3,0)),MATCH($AW355,価格設定!E$1:X$1,1)),INDEX(価格設定!E$2:X$2,0,MATCH($AW355,価格設定!E$1:X$1,1)))),"")</f>
        <v/>
      </c>
      <c r="X355" s="126" t="str">
        <f t="shared" si="605"/>
        <v/>
      </c>
      <c r="Y355" s="128" t="str">
        <f t="shared" si="615"/>
        <v/>
      </c>
      <c r="Z355" s="126" t="str">
        <f t="shared" si="616"/>
        <v/>
      </c>
      <c r="AA355" s="129" t="str">
        <f t="shared" si="617"/>
        <v/>
      </c>
      <c r="AB355" s="126" t="str">
        <f t="shared" si="618"/>
        <v/>
      </c>
      <c r="AC355" s="280" t="str">
        <f t="shared" si="619"/>
        <v/>
      </c>
      <c r="AD355" s="15"/>
      <c r="AE355" s="204" t="str">
        <f>IF(AF355="","",COUNT($AF$3:AF355))</f>
        <v/>
      </c>
      <c r="AF355" s="206" t="str">
        <f t="shared" si="620"/>
        <v/>
      </c>
      <c r="AG355" s="204" t="str">
        <f t="shared" si="621"/>
        <v/>
      </c>
      <c r="AH355" s="204" t="str">
        <f t="shared" si="622"/>
        <v/>
      </c>
      <c r="AI355" s="287"/>
      <c r="AJ355" s="15"/>
      <c r="AK355" s="138" t="str">
        <f t="shared" si="623"/>
        <v/>
      </c>
      <c r="AL355" s="131" t="str">
        <f t="shared" si="624"/>
        <v/>
      </c>
      <c r="AM355" s="131" t="str">
        <f t="shared" si="625"/>
        <v/>
      </c>
      <c r="AN355" s="313" t="str">
        <f t="shared" si="626"/>
        <v/>
      </c>
      <c r="AO355" s="316" t="str">
        <f t="shared" si="627"/>
        <v/>
      </c>
      <c r="AP355" s="18"/>
      <c r="AQ355" s="3" t="str">
        <f>IF(F355="","",MAX($AQ$3:AQ354)+1)</f>
        <v/>
      </c>
      <c r="AR355" s="3" t="str">
        <f>IF(OR(AQ355="",BB355=""),"",MAX($AR$3:AR354)+1)</f>
        <v/>
      </c>
      <c r="AS355" s="3" t="str">
        <f>IF(CQ355="","",RANK(CQ355,CQ$3:CQ$1048576,1)+COUNTIF($CQ$3:CQ355,CQ355)-1)</f>
        <v/>
      </c>
      <c r="AT355" s="21" t="str">
        <f>IF(C355="",IF(OR(AND($H355&lt;&gt;"",C355=""),AND($F354=$F355,$AZ355&lt;&gt;""),COUNTA($H$3:$H$1048576,#REF!,$F$3:$F$1048576)&gt;COUNTA($H$3:$H355,#REF!,$F$3:$F355),$AZ355&lt;&gt;""),INDEX(AT$3:AT$1048576,MATCH(MAX($AQ$3:$AQ354),$AQ$3:$AQ$1048576,0),0),""),C355)</f>
        <v/>
      </c>
      <c r="AU355" s="21" t="str">
        <f>IF(D355="",IF(OR(AND($H355&lt;&gt;"",D355=""),AND($F354=$F355,$AZ355&lt;&gt;""),COUNTA($H$3:$H$1048576,#REF!,$F$3:$F$1048576)&gt;COUNTA($H$3:$H355,#REF!,$F$3:$F355),$AZ355&lt;&gt;""),INDEX(AU$3:AU$1048576,MATCH(MAX($AQ$3:$AQ354),$AQ$3:$AQ$1048576,0),0),""),D355)</f>
        <v/>
      </c>
      <c r="AV355" s="21" t="str">
        <f>IF(E355="",IF(OR(AND($H355&lt;&gt;"",E355=""),AND($F354=$F355,$AZ355&lt;&gt;""),COUNTA($H$3:$H$1048576,#REF!,$F$3:$F$1048576)&gt;COUNTA($H$3:$H355,#REF!,$F$3:$F355),$AZ355&lt;&gt;""),INDEX(AV$3:AV$1048576,MATCH(MAX($AQ$3:$AQ354),$AQ$3:$AQ$1048576,0),0),""),E355)</f>
        <v/>
      </c>
      <c r="AW355" s="24" t="str">
        <f t="shared" si="628"/>
        <v/>
      </c>
      <c r="AX355" s="13" t="str">
        <f t="shared" si="629"/>
        <v/>
      </c>
      <c r="AY355" s="4" t="str">
        <f t="shared" si="630"/>
        <v/>
      </c>
      <c r="AZ355" s="4" t="str">
        <f>IF(AX355="",IF(OR(AND(H355&lt;&gt;"",F355=""),COUNTA($H$3:$H$1048576)&gt;COUNTA($H$3:$H355)),INDEX(AX$3:AX355,MATCH(MAX($AQ$3:AQ355),AQ$3:AQ355,0),0),""),AX355)</f>
        <v/>
      </c>
      <c r="BA355" s="4" t="str">
        <f>IF(AY355="",IF(AND(H355&lt;&gt;"",F355=""),INDEX(AY$3:AY355,MATCH(MAX($AQ$3:AQ355),AQ$3:AQ355,0),0),""),AY355)</f>
        <v/>
      </c>
      <c r="BB355" s="82" t="str">
        <f>IF(BC355="","",RANK(BC355,BC$3:BC$1048576,1)+COUNTIF($BC$3:BC355,BC355)-1)</f>
        <v/>
      </c>
      <c r="BC355" s="139" t="str">
        <f t="shared" si="631"/>
        <v/>
      </c>
      <c r="BD355" s="46" t="str">
        <f t="shared" si="632"/>
        <v/>
      </c>
      <c r="BE355" s="46" t="str">
        <f t="shared" si="633"/>
        <v/>
      </c>
      <c r="BF355" s="46" t="str">
        <f t="shared" si="634"/>
        <v/>
      </c>
      <c r="BG355" s="4" t="str">
        <f t="shared" si="635"/>
        <v/>
      </c>
      <c r="BH355" s="180" t="str">
        <f t="shared" si="636"/>
        <v/>
      </c>
      <c r="BI355" s="16" t="str">
        <f t="shared" si="637"/>
        <v/>
      </c>
      <c r="BJ355" s="52" t="str">
        <f>IF(BI355="","",IF(W355="","",IF(AND(K355=$K$1,$K$1&lt;&gt;""),$BT$2,IFERROR(IF(INDEX(価格設定!$D$5:$D$1048576,MATCH(Q355,価格設定!$B$5:$B$1048576,0),0)=価格設定!$D$3,$BT$2,$BS$2),$BS$2))))</f>
        <v/>
      </c>
      <c r="BK355" s="16" t="str">
        <f>IF(BI355="","",IF(COUNTIF($BI$3:BI355,BI355)=1,1,IF(AND(BI354=BI355,BH355=""),BK354,COUNTIF($BH$3:BH355,BH355))))</f>
        <v/>
      </c>
      <c r="BL355" s="52" t="str">
        <f t="shared" si="638"/>
        <v/>
      </c>
      <c r="BM355" s="52" t="str">
        <f t="shared" si="639"/>
        <v/>
      </c>
      <c r="BN355" s="119" t="str">
        <f t="shared" si="640"/>
        <v/>
      </c>
      <c r="BO355" s="119" t="str">
        <f t="shared" si="641"/>
        <v/>
      </c>
      <c r="BP355" s="17" t="str">
        <f t="shared" si="642"/>
        <v/>
      </c>
      <c r="BQ355" s="17" t="str">
        <f t="shared" si="643"/>
        <v/>
      </c>
      <c r="BR355" s="17" t="str">
        <f>IF(OR(BP355="",COUNTIF($BO$3:BO355,BO355)&lt;&gt;1),"",SUMIF(BO$3:BO$1048576,BO355,BP$3:BP$1048576))</f>
        <v/>
      </c>
      <c r="BS355" s="17" t="str">
        <f t="shared" si="644"/>
        <v/>
      </c>
      <c r="BT355" s="17" t="str">
        <f t="shared" si="645"/>
        <v/>
      </c>
      <c r="BU355" s="17" t="str">
        <f t="shared" si="646"/>
        <v/>
      </c>
      <c r="BV355" s="24" t="str">
        <f t="shared" si="647"/>
        <v/>
      </c>
      <c r="BW355" s="24" t="str">
        <f t="shared" si="648"/>
        <v/>
      </c>
      <c r="BX355" s="24" t="str">
        <f t="shared" si="649"/>
        <v/>
      </c>
      <c r="BY355" s="26" t="str">
        <f t="shared" si="650"/>
        <v/>
      </c>
      <c r="BZ355" s="26" t="str">
        <f t="shared" si="651"/>
        <v/>
      </c>
      <c r="CA355" s="26" t="str">
        <f t="shared" si="652"/>
        <v/>
      </c>
      <c r="CB355" s="66" t="str">
        <f t="shared" si="653"/>
        <v/>
      </c>
      <c r="CC355" s="65" t="str">
        <f t="shared" si="654"/>
        <v/>
      </c>
      <c r="CD355" s="26" t="str">
        <f t="shared" si="655"/>
        <v/>
      </c>
      <c r="CE355" s="26" t="str">
        <f t="shared" si="656"/>
        <v/>
      </c>
      <c r="CF355" s="193" t="str">
        <f t="shared" si="657"/>
        <v/>
      </c>
      <c r="CG355" s="193" t="str">
        <f t="shared" si="658"/>
        <v/>
      </c>
      <c r="CH355" s="26" t="str">
        <f t="shared" si="659"/>
        <v/>
      </c>
      <c r="CI355" s="26" t="str">
        <f t="shared" si="660"/>
        <v/>
      </c>
      <c r="CJ355" s="65" t="str">
        <f t="shared" si="661"/>
        <v/>
      </c>
      <c r="CK355" s="65" t="str">
        <f t="shared" si="662"/>
        <v/>
      </c>
      <c r="CL355" s="64" t="str">
        <f t="shared" si="663"/>
        <v/>
      </c>
      <c r="CM355" s="64" t="str">
        <f t="shared" si="664"/>
        <v/>
      </c>
      <c r="CN355" s="65" t="str">
        <f t="shared" si="665"/>
        <v/>
      </c>
      <c r="CP355" s="63" t="str">
        <f>IF(BH355="","",MAX($CP$3:CP354)+1)</f>
        <v/>
      </c>
      <c r="CQ355" s="24" t="str">
        <f t="shared" si="666"/>
        <v/>
      </c>
      <c r="CR355" s="24" t="str">
        <f t="shared" si="667"/>
        <v/>
      </c>
      <c r="CS355" s="24" t="str">
        <f t="shared" si="668"/>
        <v/>
      </c>
      <c r="CT355" s="58" t="str">
        <f>IF(BO355="","",COUNTIF($BO$3:BO355,BO355)&amp;"@"&amp;BO355)</f>
        <v/>
      </c>
      <c r="CU355" s="16" t="str">
        <f t="shared" si="606"/>
        <v/>
      </c>
      <c r="CV355" s="63" t="str">
        <f t="shared" si="669"/>
        <v/>
      </c>
      <c r="CW355" s="16" t="str">
        <f t="shared" si="670"/>
        <v/>
      </c>
      <c r="CX355" s="16" t="str">
        <f t="shared" si="671"/>
        <v/>
      </c>
      <c r="CY355" s="16" t="str">
        <f t="shared" si="672"/>
        <v/>
      </c>
      <c r="CZ355" s="85" t="str">
        <f t="shared" si="673"/>
        <v/>
      </c>
      <c r="DA355" s="16" t="str">
        <f t="shared" si="674"/>
        <v/>
      </c>
      <c r="DB355" s="16" t="str">
        <f t="shared" si="675"/>
        <v/>
      </c>
      <c r="DC355" s="28" t="str">
        <f>IF(CP355="","",$DC$1&amp;(INDEX(価格設定!D$1:XFD$3,ROW(価格設定!$D$3),MATCH($AW355,価格設定!D$1:XFD$1,1))*100)&amp;"%")</f>
        <v/>
      </c>
      <c r="DD355" s="28" t="str">
        <f>IF(CP355="","",$DD$1&amp;(INDEX(価格設定!D$1:XFD$3,ROW(価格設定!$D$2),MATCH($AW355,価格設定!D$1:XFD$1,1))*100)&amp;"%")</f>
        <v/>
      </c>
      <c r="DE355" s="29" t="str">
        <f t="shared" si="676"/>
        <v/>
      </c>
      <c r="DG355" s="58" t="str">
        <f t="shared" si="677"/>
        <v/>
      </c>
      <c r="DH355" s="58" t="str">
        <f t="shared" si="678"/>
        <v/>
      </c>
      <c r="DI355" s="58" t="str">
        <f t="shared" si="679"/>
        <v/>
      </c>
      <c r="DJ355" s="85" t="str">
        <f t="shared" si="680"/>
        <v/>
      </c>
      <c r="DL355" s="58" t="str">
        <f>IF(COUNTIF(DG$3:DG$1048576,DG355)=COUNTIF($DG$3:$DG355,DG355),DG355,"")</f>
        <v/>
      </c>
      <c r="DM355" s="85" t="str">
        <f t="shared" si="681"/>
        <v/>
      </c>
      <c r="DN355" s="85" t="str">
        <f t="shared" si="607"/>
        <v/>
      </c>
      <c r="DO355" s="85" t="str">
        <f t="shared" si="607"/>
        <v/>
      </c>
      <c r="DP355" s="303"/>
      <c r="DQ355" s="17" t="str">
        <f t="shared" si="608"/>
        <v/>
      </c>
      <c r="DR355" s="17" t="str">
        <f t="shared" si="609"/>
        <v/>
      </c>
      <c r="DS355" s="17" t="str">
        <f t="shared" si="610"/>
        <v/>
      </c>
      <c r="DU355" s="16" t="str">
        <f t="shared" si="682"/>
        <v/>
      </c>
      <c r="DV355" s="16" t="str">
        <f>IF(DU355="","",COUNT($DU$3:DU355))</f>
        <v/>
      </c>
      <c r="DW355" s="16" t="str">
        <f t="shared" si="683"/>
        <v/>
      </c>
      <c r="DX355" s="16" t="str">
        <f t="shared" si="684"/>
        <v/>
      </c>
      <c r="DY355" s="16" t="str">
        <f>IF(DZ355="","",COUNTIF(DZ$3:DZ355,DZ355))</f>
        <v/>
      </c>
      <c r="DZ355" s="16" t="str">
        <f t="shared" si="685"/>
        <v/>
      </c>
      <c r="EA355" s="16" t="str">
        <f t="shared" si="686"/>
        <v/>
      </c>
      <c r="EB355" s="16" t="str">
        <f t="shared" si="687"/>
        <v/>
      </c>
      <c r="EC355" s="16" t="str">
        <f t="shared" si="688"/>
        <v/>
      </c>
      <c r="ED355" s="16" t="str">
        <f t="shared" si="689"/>
        <v/>
      </c>
      <c r="EE355" s="16" t="str">
        <f t="shared" si="690"/>
        <v/>
      </c>
      <c r="EF355" s="16" t="str">
        <f t="shared" si="691"/>
        <v/>
      </c>
      <c r="EG355" s="16" t="str">
        <f t="shared" si="692"/>
        <v/>
      </c>
      <c r="EH355" s="16" t="str">
        <f t="shared" si="693"/>
        <v/>
      </c>
      <c r="EI355" s="16" t="str">
        <f t="shared" si="694"/>
        <v/>
      </c>
      <c r="EJ355" s="16" t="str">
        <f t="shared" si="695"/>
        <v/>
      </c>
      <c r="EK355" s="16" t="str">
        <f t="shared" si="696"/>
        <v/>
      </c>
      <c r="EL355" s="58" t="str">
        <f t="shared" si="697"/>
        <v/>
      </c>
      <c r="EM355" s="58" t="str">
        <f>IF(OR($DZ355="",CR355=""),IF($EL355="","",$EL355),IF(OR(CR355="なし",CR355=0),領収書!$H$1,CR355))</f>
        <v/>
      </c>
      <c r="EN355" s="58" t="str">
        <f>IF(OR($DZ355="",CS355=""),IF($EL355="","",$EL355),IF(OR(CS355="なし",CS355=0),入力!$EN$1,CS355))</f>
        <v/>
      </c>
      <c r="EO355" s="63" t="str">
        <f t="shared" si="698"/>
        <v/>
      </c>
      <c r="EP355" s="63" t="str">
        <f t="shared" si="699"/>
        <v/>
      </c>
      <c r="ER355" s="16" t="str">
        <f>IF(AND(COUNTIF($ET$3:ET355,ET355)=1,ET355&lt;&gt;""),MAX($ER$3:ER354)+1,"")</f>
        <v/>
      </c>
      <c r="ES355" s="16" t="str">
        <f>IF(価格設定!B357="","",価格設定!B357)</f>
        <v/>
      </c>
      <c r="ET355" s="16" t="str">
        <f>IF(価格設定!C357="","",価格設定!C357)</f>
        <v/>
      </c>
      <c r="EV355" s="16" t="str">
        <f t="shared" si="611"/>
        <v/>
      </c>
      <c r="EW355" s="16" t="str">
        <f t="shared" si="700"/>
        <v/>
      </c>
    </row>
    <row r="356" spans="1:153" ht="30" customHeight="1" x14ac:dyDescent="0.2">
      <c r="A356" s="225"/>
      <c r="B356" s="212"/>
      <c r="C356" s="221"/>
      <c r="D356" s="164"/>
      <c r="E356" s="165"/>
      <c r="F356" s="166"/>
      <c r="G356" s="167"/>
      <c r="H356" s="179"/>
      <c r="I356" s="306"/>
      <c r="J356" s="169"/>
      <c r="K356" s="179"/>
      <c r="L356" s="186"/>
      <c r="M356" s="186"/>
      <c r="N356" s="168"/>
      <c r="O356" s="170"/>
      <c r="P356" s="212"/>
      <c r="Q356" s="179" t="str">
        <f>IFERROR(IF(H356="","",IFERROR(INDEX(価格設定!$B$5:$B$1048576,MATCH(H356,価格設定!$B$5:$B$1048576,0),0),INDEX(価格設定!$B$5:$B$1048576,MATCH("*"&amp;H356&amp;"*",価格設定!$B$5:$B$1048576,0),0))),H356)</f>
        <v/>
      </c>
      <c r="R356" s="250" t="str">
        <f>IFERROR(IF(Q356="",IF(K356="","",K356),IF(K356="",IF(INDEX(価格設定!$C$5:$C$1048576,MATCH(Q356,価格設定!$B$5:$B$1048576,0),0)=0,"",INDEX(価格設定!$C$5:$C$1048576,MATCH(Q356,価格設定!$B$5:$B$1048576,0),0)),IF(K356="なし","",K356))),"")</f>
        <v/>
      </c>
      <c r="S356" s="308" t="str">
        <f t="shared" si="612"/>
        <v/>
      </c>
      <c r="T356" s="126" t="str">
        <f>IFERROR(IF(J356="",IF(INDEX(価格設定!$E$5:$R$1048576,MATCH($Q356,価格設定!B$5:B$1048576,0),MATCH($AW356,価格設定!E$1:X$1,1))=0,"",INDEX(価格設定!$E$5:$R$1048576,MATCH($Q356,価格設定!B$5:B$1048576,0),MATCH($AW356,価格設定!E$1:X$1,1))),J356),"")</f>
        <v/>
      </c>
      <c r="U356" s="126" t="str">
        <f t="shared" si="613"/>
        <v/>
      </c>
      <c r="V356" s="132" t="str">
        <f t="shared" si="614"/>
        <v/>
      </c>
      <c r="W356" s="127" t="str">
        <f>IFERROR(IF(OR(T356="",T356&lt;0),"",IFERROR(INDEX(価格設定!E$2:X$3,IF(AND(K356=$K$1,$K$1&lt;&gt;""),ROW(価格設定!$D$3)-1,MATCH(INDEX(価格設定!$D$5:$D$1048576,MATCH(Q356,価格設定!$B$5:$B$1048576,0),0),価格設定!$D$2:$D$3,0)),MATCH($AW356,価格設定!E$1:X$1,1)),INDEX(価格設定!E$2:X$2,0,MATCH($AW356,価格設定!E$1:X$1,1)))),"")</f>
        <v/>
      </c>
      <c r="X356" s="126" t="str">
        <f t="shared" si="605"/>
        <v/>
      </c>
      <c r="Y356" s="128" t="str">
        <f t="shared" si="615"/>
        <v/>
      </c>
      <c r="Z356" s="126" t="str">
        <f t="shared" si="616"/>
        <v/>
      </c>
      <c r="AA356" s="129" t="str">
        <f t="shared" si="617"/>
        <v/>
      </c>
      <c r="AB356" s="126" t="str">
        <f t="shared" si="618"/>
        <v/>
      </c>
      <c r="AC356" s="280" t="str">
        <f t="shared" si="619"/>
        <v/>
      </c>
      <c r="AD356" s="15"/>
      <c r="AE356" s="204" t="str">
        <f>IF(AF356="","",COUNT($AF$3:AF356))</f>
        <v/>
      </c>
      <c r="AF356" s="206" t="str">
        <f t="shared" si="620"/>
        <v/>
      </c>
      <c r="AG356" s="204" t="str">
        <f t="shared" si="621"/>
        <v/>
      </c>
      <c r="AH356" s="204" t="str">
        <f t="shared" si="622"/>
        <v/>
      </c>
      <c r="AI356" s="287"/>
      <c r="AJ356" s="15"/>
      <c r="AK356" s="138" t="str">
        <f t="shared" si="623"/>
        <v/>
      </c>
      <c r="AL356" s="131" t="str">
        <f t="shared" si="624"/>
        <v/>
      </c>
      <c r="AM356" s="131" t="str">
        <f t="shared" si="625"/>
        <v/>
      </c>
      <c r="AN356" s="313" t="str">
        <f t="shared" si="626"/>
        <v/>
      </c>
      <c r="AO356" s="316" t="str">
        <f t="shared" si="627"/>
        <v/>
      </c>
      <c r="AP356" s="18"/>
      <c r="AQ356" s="3" t="str">
        <f>IF(F356="","",MAX($AQ$3:AQ355)+1)</f>
        <v/>
      </c>
      <c r="AR356" s="3" t="str">
        <f>IF(OR(AQ356="",BB356=""),"",MAX($AR$3:AR355)+1)</f>
        <v/>
      </c>
      <c r="AS356" s="3" t="str">
        <f>IF(CQ356="","",RANK(CQ356,CQ$3:CQ$1048576,1)+COUNTIF($CQ$3:CQ356,CQ356)-1)</f>
        <v/>
      </c>
      <c r="AT356" s="21" t="str">
        <f>IF(C356="",IF(OR(AND($H356&lt;&gt;"",C356=""),AND($F355=$F356,$AZ356&lt;&gt;""),COUNTA($H$3:$H$1048576,#REF!,$F$3:$F$1048576)&gt;COUNTA($H$3:$H356,#REF!,$F$3:$F356),$AZ356&lt;&gt;""),INDEX(AT$3:AT$1048576,MATCH(MAX($AQ$3:$AQ355),$AQ$3:$AQ$1048576,0),0),""),C356)</f>
        <v/>
      </c>
      <c r="AU356" s="21" t="str">
        <f>IF(D356="",IF(OR(AND($H356&lt;&gt;"",D356=""),AND($F355=$F356,$AZ356&lt;&gt;""),COUNTA($H$3:$H$1048576,#REF!,$F$3:$F$1048576)&gt;COUNTA($H$3:$H356,#REF!,$F$3:$F356),$AZ356&lt;&gt;""),INDEX(AU$3:AU$1048576,MATCH(MAX($AQ$3:$AQ355),$AQ$3:$AQ$1048576,0),0),""),D356)</f>
        <v/>
      </c>
      <c r="AV356" s="21" t="str">
        <f>IF(E356="",IF(OR(AND($H356&lt;&gt;"",E356=""),AND($F355=$F356,$AZ356&lt;&gt;""),COUNTA($H$3:$H$1048576,#REF!,$F$3:$F$1048576)&gt;COUNTA($H$3:$H356,#REF!,$F$3:$F356),$AZ356&lt;&gt;""),INDEX(AV$3:AV$1048576,MATCH(MAX($AQ$3:$AQ355),$AQ$3:$AQ$1048576,0),0),""),E356)</f>
        <v/>
      </c>
      <c r="AW356" s="24" t="str">
        <f t="shared" si="628"/>
        <v/>
      </c>
      <c r="AX356" s="13" t="str">
        <f t="shared" si="629"/>
        <v/>
      </c>
      <c r="AY356" s="4" t="str">
        <f t="shared" si="630"/>
        <v/>
      </c>
      <c r="AZ356" s="4" t="str">
        <f>IF(AX356="",IF(OR(AND(H356&lt;&gt;"",F356=""),COUNTA($H$3:$H$1048576)&gt;COUNTA($H$3:$H356)),INDEX(AX$3:AX356,MATCH(MAX($AQ$3:AQ356),AQ$3:AQ356,0),0),""),AX356)</f>
        <v/>
      </c>
      <c r="BA356" s="4" t="str">
        <f>IF(AY356="",IF(AND(H356&lt;&gt;"",F356=""),INDEX(AY$3:AY356,MATCH(MAX($AQ$3:AQ356),AQ$3:AQ356,0),0),""),AY356)</f>
        <v/>
      </c>
      <c r="BB356" s="82" t="str">
        <f>IF(BC356="","",RANK(BC356,BC$3:BC$1048576,1)+COUNTIF($BC$3:BC356,BC356)-1)</f>
        <v/>
      </c>
      <c r="BC356" s="139" t="str">
        <f t="shared" si="631"/>
        <v/>
      </c>
      <c r="BD356" s="46" t="str">
        <f t="shared" si="632"/>
        <v/>
      </c>
      <c r="BE356" s="46" t="str">
        <f t="shared" si="633"/>
        <v/>
      </c>
      <c r="BF356" s="46" t="str">
        <f t="shared" si="634"/>
        <v/>
      </c>
      <c r="BG356" s="4" t="str">
        <f t="shared" si="635"/>
        <v/>
      </c>
      <c r="BH356" s="180" t="str">
        <f t="shared" si="636"/>
        <v/>
      </c>
      <c r="BI356" s="16" t="str">
        <f t="shared" si="637"/>
        <v/>
      </c>
      <c r="BJ356" s="52" t="str">
        <f>IF(BI356="","",IF(W356="","",IF(AND(K356=$K$1,$K$1&lt;&gt;""),$BT$2,IFERROR(IF(INDEX(価格設定!$D$5:$D$1048576,MATCH(Q356,価格設定!$B$5:$B$1048576,0),0)=価格設定!$D$3,$BT$2,$BS$2),$BS$2))))</f>
        <v/>
      </c>
      <c r="BK356" s="16" t="str">
        <f>IF(BI356="","",IF(COUNTIF($BI$3:BI356,BI356)=1,1,IF(AND(BI355=BI356,BH356=""),BK355,COUNTIF($BH$3:BH356,BH356))))</f>
        <v/>
      </c>
      <c r="BL356" s="52" t="str">
        <f t="shared" si="638"/>
        <v/>
      </c>
      <c r="BM356" s="52" t="str">
        <f t="shared" si="639"/>
        <v/>
      </c>
      <c r="BN356" s="119" t="str">
        <f t="shared" si="640"/>
        <v/>
      </c>
      <c r="BO356" s="119" t="str">
        <f t="shared" si="641"/>
        <v/>
      </c>
      <c r="BP356" s="17" t="str">
        <f t="shared" si="642"/>
        <v/>
      </c>
      <c r="BQ356" s="17" t="str">
        <f t="shared" si="643"/>
        <v/>
      </c>
      <c r="BR356" s="17" t="str">
        <f>IF(OR(BP356="",COUNTIF($BO$3:BO356,BO356)&lt;&gt;1),"",SUMIF(BO$3:BO$1048576,BO356,BP$3:BP$1048576))</f>
        <v/>
      </c>
      <c r="BS356" s="17" t="str">
        <f t="shared" si="644"/>
        <v/>
      </c>
      <c r="BT356" s="17" t="str">
        <f t="shared" si="645"/>
        <v/>
      </c>
      <c r="BU356" s="17" t="str">
        <f t="shared" si="646"/>
        <v/>
      </c>
      <c r="BV356" s="24" t="str">
        <f t="shared" si="647"/>
        <v/>
      </c>
      <c r="BW356" s="24" t="str">
        <f t="shared" si="648"/>
        <v/>
      </c>
      <c r="BX356" s="24" t="str">
        <f t="shared" si="649"/>
        <v/>
      </c>
      <c r="BY356" s="26" t="str">
        <f t="shared" si="650"/>
        <v/>
      </c>
      <c r="BZ356" s="26" t="str">
        <f t="shared" si="651"/>
        <v/>
      </c>
      <c r="CA356" s="26" t="str">
        <f t="shared" si="652"/>
        <v/>
      </c>
      <c r="CB356" s="66" t="str">
        <f t="shared" si="653"/>
        <v/>
      </c>
      <c r="CC356" s="65" t="str">
        <f t="shared" si="654"/>
        <v/>
      </c>
      <c r="CD356" s="26" t="str">
        <f t="shared" si="655"/>
        <v/>
      </c>
      <c r="CE356" s="26" t="str">
        <f t="shared" si="656"/>
        <v/>
      </c>
      <c r="CF356" s="193" t="str">
        <f t="shared" si="657"/>
        <v/>
      </c>
      <c r="CG356" s="193" t="str">
        <f t="shared" si="658"/>
        <v/>
      </c>
      <c r="CH356" s="26" t="str">
        <f t="shared" si="659"/>
        <v/>
      </c>
      <c r="CI356" s="26" t="str">
        <f t="shared" si="660"/>
        <v/>
      </c>
      <c r="CJ356" s="65" t="str">
        <f t="shared" si="661"/>
        <v/>
      </c>
      <c r="CK356" s="65" t="str">
        <f t="shared" si="662"/>
        <v/>
      </c>
      <c r="CL356" s="64" t="str">
        <f t="shared" si="663"/>
        <v/>
      </c>
      <c r="CM356" s="64" t="str">
        <f t="shared" si="664"/>
        <v/>
      </c>
      <c r="CN356" s="65" t="str">
        <f t="shared" si="665"/>
        <v/>
      </c>
      <c r="CP356" s="63" t="str">
        <f>IF(BH356="","",MAX($CP$3:CP355)+1)</f>
        <v/>
      </c>
      <c r="CQ356" s="24" t="str">
        <f t="shared" si="666"/>
        <v/>
      </c>
      <c r="CR356" s="24" t="str">
        <f t="shared" si="667"/>
        <v/>
      </c>
      <c r="CS356" s="24" t="str">
        <f t="shared" si="668"/>
        <v/>
      </c>
      <c r="CT356" s="58" t="str">
        <f>IF(BO356="","",COUNTIF($BO$3:BO356,BO356)&amp;"@"&amp;BO356)</f>
        <v/>
      </c>
      <c r="CU356" s="16" t="str">
        <f t="shared" si="606"/>
        <v/>
      </c>
      <c r="CV356" s="63" t="str">
        <f t="shared" si="669"/>
        <v/>
      </c>
      <c r="CW356" s="16" t="str">
        <f t="shared" si="670"/>
        <v/>
      </c>
      <c r="CX356" s="16" t="str">
        <f t="shared" si="671"/>
        <v/>
      </c>
      <c r="CY356" s="16" t="str">
        <f t="shared" si="672"/>
        <v/>
      </c>
      <c r="CZ356" s="85" t="str">
        <f t="shared" si="673"/>
        <v/>
      </c>
      <c r="DA356" s="16" t="str">
        <f t="shared" si="674"/>
        <v/>
      </c>
      <c r="DB356" s="16" t="str">
        <f t="shared" si="675"/>
        <v/>
      </c>
      <c r="DC356" s="28" t="str">
        <f>IF(CP356="","",$DC$1&amp;(INDEX(価格設定!D$1:XFD$3,ROW(価格設定!$D$3),MATCH($AW356,価格設定!D$1:XFD$1,1))*100)&amp;"%")</f>
        <v/>
      </c>
      <c r="DD356" s="28" t="str">
        <f>IF(CP356="","",$DD$1&amp;(INDEX(価格設定!D$1:XFD$3,ROW(価格設定!$D$2),MATCH($AW356,価格設定!D$1:XFD$1,1))*100)&amp;"%")</f>
        <v/>
      </c>
      <c r="DE356" s="29" t="str">
        <f t="shared" si="676"/>
        <v/>
      </c>
      <c r="DG356" s="58" t="str">
        <f t="shared" si="677"/>
        <v/>
      </c>
      <c r="DH356" s="58" t="str">
        <f t="shared" si="678"/>
        <v/>
      </c>
      <c r="DI356" s="58" t="str">
        <f t="shared" si="679"/>
        <v/>
      </c>
      <c r="DJ356" s="85" t="str">
        <f t="shared" si="680"/>
        <v/>
      </c>
      <c r="DL356" s="58" t="str">
        <f>IF(COUNTIF(DG$3:DG$1048576,DG356)=COUNTIF($DG$3:$DG356,DG356),DG356,"")</f>
        <v/>
      </c>
      <c r="DM356" s="85" t="str">
        <f t="shared" si="681"/>
        <v/>
      </c>
      <c r="DN356" s="85" t="str">
        <f t="shared" si="607"/>
        <v/>
      </c>
      <c r="DO356" s="85" t="str">
        <f t="shared" si="607"/>
        <v/>
      </c>
      <c r="DP356" s="303"/>
      <c r="DQ356" s="17" t="str">
        <f t="shared" si="608"/>
        <v/>
      </c>
      <c r="DR356" s="17" t="str">
        <f t="shared" si="609"/>
        <v/>
      </c>
      <c r="DS356" s="17" t="str">
        <f t="shared" si="610"/>
        <v/>
      </c>
      <c r="DU356" s="16" t="str">
        <f t="shared" si="682"/>
        <v/>
      </c>
      <c r="DV356" s="16" t="str">
        <f>IF(DU356="","",COUNT($DU$3:DU356))</f>
        <v/>
      </c>
      <c r="DW356" s="16" t="str">
        <f t="shared" si="683"/>
        <v/>
      </c>
      <c r="DX356" s="16" t="str">
        <f t="shared" si="684"/>
        <v/>
      </c>
      <c r="DY356" s="16" t="str">
        <f>IF(DZ356="","",COUNTIF(DZ$3:DZ356,DZ356))</f>
        <v/>
      </c>
      <c r="DZ356" s="16" t="str">
        <f t="shared" si="685"/>
        <v/>
      </c>
      <c r="EA356" s="16" t="str">
        <f t="shared" si="686"/>
        <v/>
      </c>
      <c r="EB356" s="16" t="str">
        <f t="shared" si="687"/>
        <v/>
      </c>
      <c r="EC356" s="16" t="str">
        <f t="shared" si="688"/>
        <v/>
      </c>
      <c r="ED356" s="16" t="str">
        <f t="shared" si="689"/>
        <v/>
      </c>
      <c r="EE356" s="16" t="str">
        <f t="shared" si="690"/>
        <v/>
      </c>
      <c r="EF356" s="16" t="str">
        <f t="shared" si="691"/>
        <v/>
      </c>
      <c r="EG356" s="16" t="str">
        <f t="shared" si="692"/>
        <v/>
      </c>
      <c r="EH356" s="16" t="str">
        <f t="shared" si="693"/>
        <v/>
      </c>
      <c r="EI356" s="16" t="str">
        <f t="shared" si="694"/>
        <v/>
      </c>
      <c r="EJ356" s="16" t="str">
        <f t="shared" si="695"/>
        <v/>
      </c>
      <c r="EK356" s="16" t="str">
        <f t="shared" si="696"/>
        <v/>
      </c>
      <c r="EL356" s="58" t="str">
        <f t="shared" si="697"/>
        <v/>
      </c>
      <c r="EM356" s="58" t="str">
        <f>IF(OR($DZ356="",CR356=""),IF($EL356="","",$EL356),IF(OR(CR356="なし",CR356=0),領収書!$H$1,CR356))</f>
        <v/>
      </c>
      <c r="EN356" s="58" t="str">
        <f>IF(OR($DZ356="",CS356=""),IF($EL356="","",$EL356),IF(OR(CS356="なし",CS356=0),入力!$EN$1,CS356))</f>
        <v/>
      </c>
      <c r="EO356" s="63" t="str">
        <f t="shared" si="698"/>
        <v/>
      </c>
      <c r="EP356" s="63" t="str">
        <f t="shared" si="699"/>
        <v/>
      </c>
      <c r="ER356" s="16" t="str">
        <f>IF(AND(COUNTIF($ET$3:ET356,ET356)=1,ET356&lt;&gt;""),MAX($ER$3:ER355)+1,"")</f>
        <v/>
      </c>
      <c r="ES356" s="16" t="str">
        <f>IF(価格設定!B358="","",価格設定!B358)</f>
        <v/>
      </c>
      <c r="ET356" s="16" t="str">
        <f>IF(価格設定!C358="","",価格設定!C358)</f>
        <v/>
      </c>
      <c r="EV356" s="16" t="str">
        <f t="shared" si="611"/>
        <v/>
      </c>
      <c r="EW356" s="16" t="str">
        <f t="shared" si="700"/>
        <v/>
      </c>
    </row>
    <row r="357" spans="1:153" ht="30" customHeight="1" x14ac:dyDescent="0.2">
      <c r="A357" s="225"/>
      <c r="B357" s="212"/>
      <c r="C357" s="221"/>
      <c r="D357" s="164"/>
      <c r="E357" s="165"/>
      <c r="F357" s="166"/>
      <c r="G357" s="167"/>
      <c r="H357" s="179"/>
      <c r="I357" s="306"/>
      <c r="J357" s="169"/>
      <c r="K357" s="179"/>
      <c r="L357" s="186"/>
      <c r="M357" s="186"/>
      <c r="N357" s="168"/>
      <c r="O357" s="170"/>
      <c r="P357" s="212"/>
      <c r="Q357" s="179" t="str">
        <f>IFERROR(IF(H357="","",IFERROR(INDEX(価格設定!$B$5:$B$1048576,MATCH(H357,価格設定!$B$5:$B$1048576,0),0),INDEX(価格設定!$B$5:$B$1048576,MATCH("*"&amp;H357&amp;"*",価格設定!$B$5:$B$1048576,0),0))),H357)</f>
        <v/>
      </c>
      <c r="R357" s="250" t="str">
        <f>IFERROR(IF(Q357="",IF(K357="","",K357),IF(K357="",IF(INDEX(価格設定!$C$5:$C$1048576,MATCH(Q357,価格設定!$B$5:$B$1048576,0),0)=0,"",INDEX(価格設定!$C$5:$C$1048576,MATCH(Q357,価格設定!$B$5:$B$1048576,0),0)),IF(K357="なし","",K357))),"")</f>
        <v/>
      </c>
      <c r="S357" s="308" t="str">
        <f t="shared" si="612"/>
        <v/>
      </c>
      <c r="T357" s="126" t="str">
        <f>IFERROR(IF(J357="",IF(INDEX(価格設定!$E$5:$R$1048576,MATCH($Q357,価格設定!B$5:B$1048576,0),MATCH($AW357,価格設定!E$1:X$1,1))=0,"",INDEX(価格設定!$E$5:$R$1048576,MATCH($Q357,価格設定!B$5:B$1048576,0),MATCH($AW357,価格設定!E$1:X$1,1))),J357),"")</f>
        <v/>
      </c>
      <c r="U357" s="126" t="str">
        <f t="shared" si="613"/>
        <v/>
      </c>
      <c r="V357" s="132" t="str">
        <f t="shared" si="614"/>
        <v/>
      </c>
      <c r="W357" s="127" t="str">
        <f>IFERROR(IF(OR(T357="",T357&lt;0),"",IFERROR(INDEX(価格設定!E$2:X$3,IF(AND(K357=$K$1,$K$1&lt;&gt;""),ROW(価格設定!$D$3)-1,MATCH(INDEX(価格設定!$D$5:$D$1048576,MATCH(Q357,価格設定!$B$5:$B$1048576,0),0),価格設定!$D$2:$D$3,0)),MATCH($AW357,価格設定!E$1:X$1,1)),INDEX(価格設定!E$2:X$2,0,MATCH($AW357,価格設定!E$1:X$1,1)))),"")</f>
        <v/>
      </c>
      <c r="X357" s="126" t="str">
        <f t="shared" si="605"/>
        <v/>
      </c>
      <c r="Y357" s="128" t="str">
        <f t="shared" si="615"/>
        <v/>
      </c>
      <c r="Z357" s="126" t="str">
        <f t="shared" si="616"/>
        <v/>
      </c>
      <c r="AA357" s="129" t="str">
        <f t="shared" si="617"/>
        <v/>
      </c>
      <c r="AB357" s="126" t="str">
        <f t="shared" si="618"/>
        <v/>
      </c>
      <c r="AC357" s="280" t="str">
        <f t="shared" si="619"/>
        <v/>
      </c>
      <c r="AD357" s="15"/>
      <c r="AE357" s="204" t="str">
        <f>IF(AF357="","",COUNT($AF$3:AF357))</f>
        <v/>
      </c>
      <c r="AF357" s="206" t="str">
        <f t="shared" si="620"/>
        <v/>
      </c>
      <c r="AG357" s="204" t="str">
        <f t="shared" si="621"/>
        <v/>
      </c>
      <c r="AH357" s="204" t="str">
        <f t="shared" si="622"/>
        <v/>
      </c>
      <c r="AI357" s="287"/>
      <c r="AJ357" s="15"/>
      <c r="AK357" s="138" t="str">
        <f t="shared" si="623"/>
        <v/>
      </c>
      <c r="AL357" s="131" t="str">
        <f t="shared" si="624"/>
        <v/>
      </c>
      <c r="AM357" s="131" t="str">
        <f t="shared" si="625"/>
        <v/>
      </c>
      <c r="AN357" s="313" t="str">
        <f t="shared" si="626"/>
        <v/>
      </c>
      <c r="AO357" s="316" t="str">
        <f t="shared" si="627"/>
        <v/>
      </c>
      <c r="AP357" s="18"/>
      <c r="AQ357" s="3" t="str">
        <f>IF(F357="","",MAX($AQ$3:AQ356)+1)</f>
        <v/>
      </c>
      <c r="AR357" s="3" t="str">
        <f>IF(OR(AQ357="",BB357=""),"",MAX($AR$3:AR356)+1)</f>
        <v/>
      </c>
      <c r="AS357" s="3" t="str">
        <f>IF(CQ357="","",RANK(CQ357,CQ$3:CQ$1048576,1)+COUNTIF($CQ$3:CQ357,CQ357)-1)</f>
        <v/>
      </c>
      <c r="AT357" s="21" t="str">
        <f>IF(C357="",IF(OR(AND($H357&lt;&gt;"",C357=""),AND($F356=$F357,$AZ357&lt;&gt;""),COUNTA($H$3:$H$1048576,#REF!,$F$3:$F$1048576)&gt;COUNTA($H$3:$H357,#REF!,$F$3:$F357),$AZ357&lt;&gt;""),INDEX(AT$3:AT$1048576,MATCH(MAX($AQ$3:$AQ356),$AQ$3:$AQ$1048576,0),0),""),C357)</f>
        <v/>
      </c>
      <c r="AU357" s="21" t="str">
        <f>IF(D357="",IF(OR(AND($H357&lt;&gt;"",D357=""),AND($F356=$F357,$AZ357&lt;&gt;""),COUNTA($H$3:$H$1048576,#REF!,$F$3:$F$1048576)&gt;COUNTA($H$3:$H357,#REF!,$F$3:$F357),$AZ357&lt;&gt;""),INDEX(AU$3:AU$1048576,MATCH(MAX($AQ$3:$AQ356),$AQ$3:$AQ$1048576,0),0),""),D357)</f>
        <v/>
      </c>
      <c r="AV357" s="21" t="str">
        <f>IF(E357="",IF(OR(AND($H357&lt;&gt;"",E357=""),AND($F356=$F357,$AZ357&lt;&gt;""),COUNTA($H$3:$H$1048576,#REF!,$F$3:$F$1048576)&gt;COUNTA($H$3:$H357,#REF!,$F$3:$F357),$AZ357&lt;&gt;""),INDEX(AV$3:AV$1048576,MATCH(MAX($AQ$3:$AQ356),$AQ$3:$AQ$1048576,0),0),""),E357)</f>
        <v/>
      </c>
      <c r="AW357" s="24" t="str">
        <f t="shared" si="628"/>
        <v/>
      </c>
      <c r="AX357" s="13" t="str">
        <f t="shared" si="629"/>
        <v/>
      </c>
      <c r="AY357" s="4" t="str">
        <f t="shared" si="630"/>
        <v/>
      </c>
      <c r="AZ357" s="4" t="str">
        <f>IF(AX357="",IF(OR(AND(H357&lt;&gt;"",F357=""),COUNTA($H$3:$H$1048576)&gt;COUNTA($H$3:$H357)),INDEX(AX$3:AX357,MATCH(MAX($AQ$3:AQ357),AQ$3:AQ357,0),0),""),AX357)</f>
        <v/>
      </c>
      <c r="BA357" s="4" t="str">
        <f>IF(AY357="",IF(AND(H357&lt;&gt;"",F357=""),INDEX(AY$3:AY357,MATCH(MAX($AQ$3:AQ357),AQ$3:AQ357,0),0),""),AY357)</f>
        <v/>
      </c>
      <c r="BB357" s="82" t="str">
        <f>IF(BC357="","",RANK(BC357,BC$3:BC$1048576,1)+COUNTIF($BC$3:BC357,BC357)-1)</f>
        <v/>
      </c>
      <c r="BC357" s="139" t="str">
        <f t="shared" si="631"/>
        <v/>
      </c>
      <c r="BD357" s="46" t="str">
        <f t="shared" si="632"/>
        <v/>
      </c>
      <c r="BE357" s="46" t="str">
        <f t="shared" si="633"/>
        <v/>
      </c>
      <c r="BF357" s="46" t="str">
        <f t="shared" si="634"/>
        <v/>
      </c>
      <c r="BG357" s="4" t="str">
        <f t="shared" si="635"/>
        <v/>
      </c>
      <c r="BH357" s="180" t="str">
        <f t="shared" si="636"/>
        <v/>
      </c>
      <c r="BI357" s="16" t="str">
        <f t="shared" si="637"/>
        <v/>
      </c>
      <c r="BJ357" s="52" t="str">
        <f>IF(BI357="","",IF(W357="","",IF(AND(K357=$K$1,$K$1&lt;&gt;""),$BT$2,IFERROR(IF(INDEX(価格設定!$D$5:$D$1048576,MATCH(Q357,価格設定!$B$5:$B$1048576,0),0)=価格設定!$D$3,$BT$2,$BS$2),$BS$2))))</f>
        <v/>
      </c>
      <c r="BK357" s="16" t="str">
        <f>IF(BI357="","",IF(COUNTIF($BI$3:BI357,BI357)=1,1,IF(AND(BI356=BI357,BH357=""),BK356,COUNTIF($BH$3:BH357,BH357))))</f>
        <v/>
      </c>
      <c r="BL357" s="52" t="str">
        <f t="shared" si="638"/>
        <v/>
      </c>
      <c r="BM357" s="52" t="str">
        <f t="shared" si="639"/>
        <v/>
      </c>
      <c r="BN357" s="119" t="str">
        <f t="shared" si="640"/>
        <v/>
      </c>
      <c r="BO357" s="119" t="str">
        <f t="shared" si="641"/>
        <v/>
      </c>
      <c r="BP357" s="17" t="str">
        <f t="shared" si="642"/>
        <v/>
      </c>
      <c r="BQ357" s="17" t="str">
        <f t="shared" si="643"/>
        <v/>
      </c>
      <c r="BR357" s="17" t="str">
        <f>IF(OR(BP357="",COUNTIF($BO$3:BO357,BO357)&lt;&gt;1),"",SUMIF(BO$3:BO$1048576,BO357,BP$3:BP$1048576))</f>
        <v/>
      </c>
      <c r="BS357" s="17" t="str">
        <f t="shared" si="644"/>
        <v/>
      </c>
      <c r="BT357" s="17" t="str">
        <f t="shared" si="645"/>
        <v/>
      </c>
      <c r="BU357" s="17" t="str">
        <f t="shared" si="646"/>
        <v/>
      </c>
      <c r="BV357" s="24" t="str">
        <f t="shared" si="647"/>
        <v/>
      </c>
      <c r="BW357" s="24" t="str">
        <f t="shared" si="648"/>
        <v/>
      </c>
      <c r="BX357" s="24" t="str">
        <f t="shared" si="649"/>
        <v/>
      </c>
      <c r="BY357" s="26" t="str">
        <f t="shared" si="650"/>
        <v/>
      </c>
      <c r="BZ357" s="26" t="str">
        <f t="shared" si="651"/>
        <v/>
      </c>
      <c r="CA357" s="26" t="str">
        <f t="shared" si="652"/>
        <v/>
      </c>
      <c r="CB357" s="66" t="str">
        <f t="shared" si="653"/>
        <v/>
      </c>
      <c r="CC357" s="65" t="str">
        <f t="shared" si="654"/>
        <v/>
      </c>
      <c r="CD357" s="26" t="str">
        <f t="shared" si="655"/>
        <v/>
      </c>
      <c r="CE357" s="26" t="str">
        <f t="shared" si="656"/>
        <v/>
      </c>
      <c r="CF357" s="193" t="str">
        <f t="shared" si="657"/>
        <v/>
      </c>
      <c r="CG357" s="193" t="str">
        <f t="shared" si="658"/>
        <v/>
      </c>
      <c r="CH357" s="26" t="str">
        <f t="shared" si="659"/>
        <v/>
      </c>
      <c r="CI357" s="26" t="str">
        <f t="shared" si="660"/>
        <v/>
      </c>
      <c r="CJ357" s="65" t="str">
        <f t="shared" si="661"/>
        <v/>
      </c>
      <c r="CK357" s="65" t="str">
        <f t="shared" si="662"/>
        <v/>
      </c>
      <c r="CL357" s="64" t="str">
        <f t="shared" si="663"/>
        <v/>
      </c>
      <c r="CM357" s="64" t="str">
        <f t="shared" si="664"/>
        <v/>
      </c>
      <c r="CN357" s="65" t="str">
        <f t="shared" si="665"/>
        <v/>
      </c>
      <c r="CP357" s="63" t="str">
        <f>IF(BH357="","",MAX($CP$3:CP356)+1)</f>
        <v/>
      </c>
      <c r="CQ357" s="24" t="str">
        <f t="shared" si="666"/>
        <v/>
      </c>
      <c r="CR357" s="24" t="str">
        <f t="shared" si="667"/>
        <v/>
      </c>
      <c r="CS357" s="24" t="str">
        <f t="shared" si="668"/>
        <v/>
      </c>
      <c r="CT357" s="58" t="str">
        <f>IF(BO357="","",COUNTIF($BO$3:BO357,BO357)&amp;"@"&amp;BO357)</f>
        <v/>
      </c>
      <c r="CU357" s="16" t="str">
        <f t="shared" si="606"/>
        <v/>
      </c>
      <c r="CV357" s="63" t="str">
        <f t="shared" si="669"/>
        <v/>
      </c>
      <c r="CW357" s="16" t="str">
        <f t="shared" si="670"/>
        <v/>
      </c>
      <c r="CX357" s="16" t="str">
        <f t="shared" si="671"/>
        <v/>
      </c>
      <c r="CY357" s="16" t="str">
        <f t="shared" si="672"/>
        <v/>
      </c>
      <c r="CZ357" s="85" t="str">
        <f t="shared" si="673"/>
        <v/>
      </c>
      <c r="DA357" s="16" t="str">
        <f t="shared" si="674"/>
        <v/>
      </c>
      <c r="DB357" s="16" t="str">
        <f t="shared" si="675"/>
        <v/>
      </c>
      <c r="DC357" s="28" t="str">
        <f>IF(CP357="","",$DC$1&amp;(INDEX(価格設定!D$1:XFD$3,ROW(価格設定!$D$3),MATCH($AW357,価格設定!D$1:XFD$1,1))*100)&amp;"%")</f>
        <v/>
      </c>
      <c r="DD357" s="28" t="str">
        <f>IF(CP357="","",$DD$1&amp;(INDEX(価格設定!D$1:XFD$3,ROW(価格設定!$D$2),MATCH($AW357,価格設定!D$1:XFD$1,1))*100)&amp;"%")</f>
        <v/>
      </c>
      <c r="DE357" s="29" t="str">
        <f t="shared" si="676"/>
        <v/>
      </c>
      <c r="DG357" s="58" t="str">
        <f t="shared" si="677"/>
        <v/>
      </c>
      <c r="DH357" s="58" t="str">
        <f t="shared" si="678"/>
        <v/>
      </c>
      <c r="DI357" s="58" t="str">
        <f t="shared" si="679"/>
        <v/>
      </c>
      <c r="DJ357" s="85" t="str">
        <f t="shared" si="680"/>
        <v/>
      </c>
      <c r="DL357" s="58" t="str">
        <f>IF(COUNTIF(DG$3:DG$1048576,DG357)=COUNTIF($DG$3:$DG357,DG357),DG357,"")</f>
        <v/>
      </c>
      <c r="DM357" s="85" t="str">
        <f t="shared" si="681"/>
        <v/>
      </c>
      <c r="DN357" s="85" t="str">
        <f t="shared" si="607"/>
        <v/>
      </c>
      <c r="DO357" s="85" t="str">
        <f t="shared" si="607"/>
        <v/>
      </c>
      <c r="DP357" s="303"/>
      <c r="DQ357" s="17" t="str">
        <f t="shared" si="608"/>
        <v/>
      </c>
      <c r="DR357" s="17" t="str">
        <f t="shared" si="609"/>
        <v/>
      </c>
      <c r="DS357" s="17" t="str">
        <f t="shared" si="610"/>
        <v/>
      </c>
      <c r="DU357" s="16" t="str">
        <f t="shared" si="682"/>
        <v/>
      </c>
      <c r="DV357" s="16" t="str">
        <f>IF(DU357="","",COUNT($DU$3:DU357))</f>
        <v/>
      </c>
      <c r="DW357" s="16" t="str">
        <f t="shared" si="683"/>
        <v/>
      </c>
      <c r="DX357" s="16" t="str">
        <f t="shared" si="684"/>
        <v/>
      </c>
      <c r="DY357" s="16" t="str">
        <f>IF(DZ357="","",COUNTIF(DZ$3:DZ357,DZ357))</f>
        <v/>
      </c>
      <c r="DZ357" s="16" t="str">
        <f t="shared" si="685"/>
        <v/>
      </c>
      <c r="EA357" s="16" t="str">
        <f t="shared" si="686"/>
        <v/>
      </c>
      <c r="EB357" s="16" t="str">
        <f t="shared" si="687"/>
        <v/>
      </c>
      <c r="EC357" s="16" t="str">
        <f t="shared" si="688"/>
        <v/>
      </c>
      <c r="ED357" s="16" t="str">
        <f t="shared" si="689"/>
        <v/>
      </c>
      <c r="EE357" s="16" t="str">
        <f t="shared" si="690"/>
        <v/>
      </c>
      <c r="EF357" s="16" t="str">
        <f t="shared" si="691"/>
        <v/>
      </c>
      <c r="EG357" s="16" t="str">
        <f t="shared" si="692"/>
        <v/>
      </c>
      <c r="EH357" s="16" t="str">
        <f t="shared" si="693"/>
        <v/>
      </c>
      <c r="EI357" s="16" t="str">
        <f t="shared" si="694"/>
        <v/>
      </c>
      <c r="EJ357" s="16" t="str">
        <f t="shared" si="695"/>
        <v/>
      </c>
      <c r="EK357" s="16" t="str">
        <f t="shared" si="696"/>
        <v/>
      </c>
      <c r="EL357" s="58" t="str">
        <f t="shared" si="697"/>
        <v/>
      </c>
      <c r="EM357" s="58" t="str">
        <f>IF(OR($DZ357="",CR357=""),IF($EL357="","",$EL357),IF(OR(CR357="なし",CR357=0),領収書!$H$1,CR357))</f>
        <v/>
      </c>
      <c r="EN357" s="58" t="str">
        <f>IF(OR($DZ357="",CS357=""),IF($EL357="","",$EL357),IF(OR(CS357="なし",CS357=0),入力!$EN$1,CS357))</f>
        <v/>
      </c>
      <c r="EO357" s="63" t="str">
        <f t="shared" si="698"/>
        <v/>
      </c>
      <c r="EP357" s="63" t="str">
        <f t="shared" si="699"/>
        <v/>
      </c>
      <c r="ER357" s="16" t="str">
        <f>IF(AND(COUNTIF($ET$3:ET357,ET357)=1,ET357&lt;&gt;""),MAX($ER$3:ER356)+1,"")</f>
        <v/>
      </c>
      <c r="ES357" s="16" t="str">
        <f>IF(価格設定!B359="","",価格設定!B359)</f>
        <v/>
      </c>
      <c r="ET357" s="16" t="str">
        <f>IF(価格設定!C359="","",価格設定!C359)</f>
        <v/>
      </c>
      <c r="EV357" s="16" t="str">
        <f t="shared" si="611"/>
        <v/>
      </c>
      <c r="EW357" s="16" t="str">
        <f t="shared" si="700"/>
        <v/>
      </c>
    </row>
    <row r="358" spans="1:153" ht="30" customHeight="1" x14ac:dyDescent="0.2">
      <c r="A358" s="225"/>
      <c r="B358" s="212"/>
      <c r="C358" s="221"/>
      <c r="D358" s="164"/>
      <c r="E358" s="165"/>
      <c r="F358" s="166"/>
      <c r="G358" s="167"/>
      <c r="H358" s="179"/>
      <c r="I358" s="306"/>
      <c r="J358" s="169"/>
      <c r="K358" s="179"/>
      <c r="L358" s="186"/>
      <c r="M358" s="186"/>
      <c r="N358" s="168"/>
      <c r="O358" s="170"/>
      <c r="P358" s="212"/>
      <c r="Q358" s="179" t="str">
        <f>IFERROR(IF(H358="","",IFERROR(INDEX(価格設定!$B$5:$B$1048576,MATCH(H358,価格設定!$B$5:$B$1048576,0),0),INDEX(価格設定!$B$5:$B$1048576,MATCH("*"&amp;H358&amp;"*",価格設定!$B$5:$B$1048576,0),0))),H358)</f>
        <v/>
      </c>
      <c r="R358" s="250" t="str">
        <f>IFERROR(IF(Q358="",IF(K358="","",K358),IF(K358="",IF(INDEX(価格設定!$C$5:$C$1048576,MATCH(Q358,価格設定!$B$5:$B$1048576,0),0)=0,"",INDEX(価格設定!$C$5:$C$1048576,MATCH(Q358,価格設定!$B$5:$B$1048576,0),0)),IF(K358="なし","",K358))),"")</f>
        <v/>
      </c>
      <c r="S358" s="308" t="str">
        <f t="shared" si="612"/>
        <v/>
      </c>
      <c r="T358" s="126" t="str">
        <f>IFERROR(IF(J358="",IF(INDEX(価格設定!$E$5:$R$1048576,MATCH($Q358,価格設定!B$5:B$1048576,0),MATCH($AW358,価格設定!E$1:X$1,1))=0,"",INDEX(価格設定!$E$5:$R$1048576,MATCH($Q358,価格設定!B$5:B$1048576,0),MATCH($AW358,価格設定!E$1:X$1,1))),J358),"")</f>
        <v/>
      </c>
      <c r="U358" s="126" t="str">
        <f t="shared" si="613"/>
        <v/>
      </c>
      <c r="V358" s="132" t="str">
        <f t="shared" si="614"/>
        <v/>
      </c>
      <c r="W358" s="127" t="str">
        <f>IFERROR(IF(OR(T358="",T358&lt;0),"",IFERROR(INDEX(価格設定!E$2:X$3,IF(AND(K358=$K$1,$K$1&lt;&gt;""),ROW(価格設定!$D$3)-1,MATCH(INDEX(価格設定!$D$5:$D$1048576,MATCH(Q358,価格設定!$B$5:$B$1048576,0),0),価格設定!$D$2:$D$3,0)),MATCH($AW358,価格設定!E$1:X$1,1)),INDEX(価格設定!E$2:X$2,0,MATCH($AW358,価格設定!E$1:X$1,1)))),"")</f>
        <v/>
      </c>
      <c r="X358" s="126" t="str">
        <f t="shared" si="605"/>
        <v/>
      </c>
      <c r="Y358" s="128" t="str">
        <f t="shared" si="615"/>
        <v/>
      </c>
      <c r="Z358" s="126" t="str">
        <f t="shared" si="616"/>
        <v/>
      </c>
      <c r="AA358" s="129" t="str">
        <f t="shared" si="617"/>
        <v/>
      </c>
      <c r="AB358" s="126" t="str">
        <f t="shared" si="618"/>
        <v/>
      </c>
      <c r="AC358" s="280" t="str">
        <f t="shared" si="619"/>
        <v/>
      </c>
      <c r="AD358" s="15"/>
      <c r="AE358" s="204" t="str">
        <f>IF(AF358="","",COUNT($AF$3:AF358))</f>
        <v/>
      </c>
      <c r="AF358" s="206" t="str">
        <f t="shared" si="620"/>
        <v/>
      </c>
      <c r="AG358" s="204" t="str">
        <f t="shared" si="621"/>
        <v/>
      </c>
      <c r="AH358" s="204" t="str">
        <f t="shared" si="622"/>
        <v/>
      </c>
      <c r="AI358" s="287"/>
      <c r="AJ358" s="15"/>
      <c r="AK358" s="138" t="str">
        <f t="shared" si="623"/>
        <v/>
      </c>
      <c r="AL358" s="131" t="str">
        <f t="shared" si="624"/>
        <v/>
      </c>
      <c r="AM358" s="131" t="str">
        <f t="shared" si="625"/>
        <v/>
      </c>
      <c r="AN358" s="313" t="str">
        <f t="shared" si="626"/>
        <v/>
      </c>
      <c r="AO358" s="316" t="str">
        <f t="shared" si="627"/>
        <v/>
      </c>
      <c r="AP358" s="18"/>
      <c r="AQ358" s="3" t="str">
        <f>IF(F358="","",MAX($AQ$3:AQ357)+1)</f>
        <v/>
      </c>
      <c r="AR358" s="3" t="str">
        <f>IF(OR(AQ358="",BB358=""),"",MAX($AR$3:AR357)+1)</f>
        <v/>
      </c>
      <c r="AS358" s="3" t="str">
        <f>IF(CQ358="","",RANK(CQ358,CQ$3:CQ$1048576,1)+COUNTIF($CQ$3:CQ358,CQ358)-1)</f>
        <v/>
      </c>
      <c r="AT358" s="21" t="str">
        <f>IF(C358="",IF(OR(AND($H358&lt;&gt;"",C358=""),AND($F357=$F358,$AZ358&lt;&gt;""),COUNTA($H$3:$H$1048576,#REF!,$F$3:$F$1048576)&gt;COUNTA($H$3:$H358,#REF!,$F$3:$F358),$AZ358&lt;&gt;""),INDEX(AT$3:AT$1048576,MATCH(MAX($AQ$3:$AQ357),$AQ$3:$AQ$1048576,0),0),""),C358)</f>
        <v/>
      </c>
      <c r="AU358" s="21" t="str">
        <f>IF(D358="",IF(OR(AND($H358&lt;&gt;"",D358=""),AND($F357=$F358,$AZ358&lt;&gt;""),COUNTA($H$3:$H$1048576,#REF!,$F$3:$F$1048576)&gt;COUNTA($H$3:$H358,#REF!,$F$3:$F358),$AZ358&lt;&gt;""),INDEX(AU$3:AU$1048576,MATCH(MAX($AQ$3:$AQ357),$AQ$3:$AQ$1048576,0),0),""),D358)</f>
        <v/>
      </c>
      <c r="AV358" s="21" t="str">
        <f>IF(E358="",IF(OR(AND($H358&lt;&gt;"",E358=""),AND($F357=$F358,$AZ358&lt;&gt;""),COUNTA($H$3:$H$1048576,#REF!,$F$3:$F$1048576)&gt;COUNTA($H$3:$H358,#REF!,$F$3:$F358),$AZ358&lt;&gt;""),INDEX(AV$3:AV$1048576,MATCH(MAX($AQ$3:$AQ357),$AQ$3:$AQ$1048576,0),0),""),E358)</f>
        <v/>
      </c>
      <c r="AW358" s="24" t="str">
        <f t="shared" si="628"/>
        <v/>
      </c>
      <c r="AX358" s="13" t="str">
        <f t="shared" si="629"/>
        <v/>
      </c>
      <c r="AY358" s="4" t="str">
        <f t="shared" si="630"/>
        <v/>
      </c>
      <c r="AZ358" s="4" t="str">
        <f>IF(AX358="",IF(OR(AND(H358&lt;&gt;"",F358=""),COUNTA($H$3:$H$1048576)&gt;COUNTA($H$3:$H358)),INDEX(AX$3:AX358,MATCH(MAX($AQ$3:AQ358),AQ$3:AQ358,0),0),""),AX358)</f>
        <v/>
      </c>
      <c r="BA358" s="4" t="str">
        <f>IF(AY358="",IF(AND(H358&lt;&gt;"",F358=""),INDEX(AY$3:AY358,MATCH(MAX($AQ$3:AQ358),AQ$3:AQ358,0),0),""),AY358)</f>
        <v/>
      </c>
      <c r="BB358" s="82" t="str">
        <f>IF(BC358="","",RANK(BC358,BC$3:BC$1048576,1)+COUNTIF($BC$3:BC358,BC358)-1)</f>
        <v/>
      </c>
      <c r="BC358" s="139" t="str">
        <f t="shared" si="631"/>
        <v/>
      </c>
      <c r="BD358" s="46" t="str">
        <f t="shared" si="632"/>
        <v/>
      </c>
      <c r="BE358" s="46" t="str">
        <f t="shared" si="633"/>
        <v/>
      </c>
      <c r="BF358" s="46" t="str">
        <f t="shared" si="634"/>
        <v/>
      </c>
      <c r="BG358" s="4" t="str">
        <f t="shared" si="635"/>
        <v/>
      </c>
      <c r="BH358" s="180" t="str">
        <f t="shared" si="636"/>
        <v/>
      </c>
      <c r="BI358" s="16" t="str">
        <f t="shared" si="637"/>
        <v/>
      </c>
      <c r="BJ358" s="52" t="str">
        <f>IF(BI358="","",IF(W358="","",IF(AND(K358=$K$1,$K$1&lt;&gt;""),$BT$2,IFERROR(IF(INDEX(価格設定!$D$5:$D$1048576,MATCH(Q358,価格設定!$B$5:$B$1048576,0),0)=価格設定!$D$3,$BT$2,$BS$2),$BS$2))))</f>
        <v/>
      </c>
      <c r="BK358" s="16" t="str">
        <f>IF(BI358="","",IF(COUNTIF($BI$3:BI358,BI358)=1,1,IF(AND(BI357=BI358,BH358=""),BK357,COUNTIF($BH$3:BH358,BH358))))</f>
        <v/>
      </c>
      <c r="BL358" s="52" t="str">
        <f t="shared" si="638"/>
        <v/>
      </c>
      <c r="BM358" s="52" t="str">
        <f t="shared" si="639"/>
        <v/>
      </c>
      <c r="BN358" s="119" t="str">
        <f t="shared" si="640"/>
        <v/>
      </c>
      <c r="BO358" s="119" t="str">
        <f t="shared" si="641"/>
        <v/>
      </c>
      <c r="BP358" s="17" t="str">
        <f t="shared" si="642"/>
        <v/>
      </c>
      <c r="BQ358" s="17" t="str">
        <f t="shared" si="643"/>
        <v/>
      </c>
      <c r="BR358" s="17" t="str">
        <f>IF(OR(BP358="",COUNTIF($BO$3:BO358,BO358)&lt;&gt;1),"",SUMIF(BO$3:BO$1048576,BO358,BP$3:BP$1048576))</f>
        <v/>
      </c>
      <c r="BS358" s="17" t="str">
        <f t="shared" si="644"/>
        <v/>
      </c>
      <c r="BT358" s="17" t="str">
        <f t="shared" si="645"/>
        <v/>
      </c>
      <c r="BU358" s="17" t="str">
        <f t="shared" si="646"/>
        <v/>
      </c>
      <c r="BV358" s="24" t="str">
        <f t="shared" si="647"/>
        <v/>
      </c>
      <c r="BW358" s="24" t="str">
        <f t="shared" si="648"/>
        <v/>
      </c>
      <c r="BX358" s="24" t="str">
        <f t="shared" si="649"/>
        <v/>
      </c>
      <c r="BY358" s="26" t="str">
        <f t="shared" si="650"/>
        <v/>
      </c>
      <c r="BZ358" s="26" t="str">
        <f t="shared" si="651"/>
        <v/>
      </c>
      <c r="CA358" s="26" t="str">
        <f t="shared" si="652"/>
        <v/>
      </c>
      <c r="CB358" s="66" t="str">
        <f t="shared" si="653"/>
        <v/>
      </c>
      <c r="CC358" s="65" t="str">
        <f t="shared" si="654"/>
        <v/>
      </c>
      <c r="CD358" s="26" t="str">
        <f t="shared" si="655"/>
        <v/>
      </c>
      <c r="CE358" s="26" t="str">
        <f t="shared" si="656"/>
        <v/>
      </c>
      <c r="CF358" s="193" t="str">
        <f t="shared" si="657"/>
        <v/>
      </c>
      <c r="CG358" s="193" t="str">
        <f t="shared" si="658"/>
        <v/>
      </c>
      <c r="CH358" s="26" t="str">
        <f t="shared" si="659"/>
        <v/>
      </c>
      <c r="CI358" s="26" t="str">
        <f t="shared" si="660"/>
        <v/>
      </c>
      <c r="CJ358" s="65" t="str">
        <f t="shared" si="661"/>
        <v/>
      </c>
      <c r="CK358" s="65" t="str">
        <f t="shared" si="662"/>
        <v/>
      </c>
      <c r="CL358" s="64" t="str">
        <f t="shared" si="663"/>
        <v/>
      </c>
      <c r="CM358" s="64" t="str">
        <f t="shared" si="664"/>
        <v/>
      </c>
      <c r="CN358" s="65" t="str">
        <f t="shared" si="665"/>
        <v/>
      </c>
      <c r="CP358" s="63" t="str">
        <f>IF(BH358="","",MAX($CP$3:CP357)+1)</f>
        <v/>
      </c>
      <c r="CQ358" s="24" t="str">
        <f t="shared" si="666"/>
        <v/>
      </c>
      <c r="CR358" s="24" t="str">
        <f t="shared" si="667"/>
        <v/>
      </c>
      <c r="CS358" s="24" t="str">
        <f t="shared" si="668"/>
        <v/>
      </c>
      <c r="CT358" s="58" t="str">
        <f>IF(BO358="","",COUNTIF($BO$3:BO358,BO358)&amp;"@"&amp;BO358)</f>
        <v/>
      </c>
      <c r="CU358" s="16" t="str">
        <f t="shared" si="606"/>
        <v/>
      </c>
      <c r="CV358" s="63" t="str">
        <f t="shared" si="669"/>
        <v/>
      </c>
      <c r="CW358" s="16" t="str">
        <f t="shared" si="670"/>
        <v/>
      </c>
      <c r="CX358" s="16" t="str">
        <f t="shared" si="671"/>
        <v/>
      </c>
      <c r="CY358" s="16" t="str">
        <f t="shared" si="672"/>
        <v/>
      </c>
      <c r="CZ358" s="85" t="str">
        <f t="shared" si="673"/>
        <v/>
      </c>
      <c r="DA358" s="16" t="str">
        <f t="shared" si="674"/>
        <v/>
      </c>
      <c r="DB358" s="16" t="str">
        <f t="shared" si="675"/>
        <v/>
      </c>
      <c r="DC358" s="28" t="str">
        <f>IF(CP358="","",$DC$1&amp;(INDEX(価格設定!D$1:XFD$3,ROW(価格設定!$D$3),MATCH($AW358,価格設定!D$1:XFD$1,1))*100)&amp;"%")</f>
        <v/>
      </c>
      <c r="DD358" s="28" t="str">
        <f>IF(CP358="","",$DD$1&amp;(INDEX(価格設定!D$1:XFD$3,ROW(価格設定!$D$2),MATCH($AW358,価格設定!D$1:XFD$1,1))*100)&amp;"%")</f>
        <v/>
      </c>
      <c r="DE358" s="29" t="str">
        <f t="shared" si="676"/>
        <v/>
      </c>
      <c r="DG358" s="58" t="str">
        <f t="shared" si="677"/>
        <v/>
      </c>
      <c r="DH358" s="58" t="str">
        <f t="shared" si="678"/>
        <v/>
      </c>
      <c r="DI358" s="58" t="str">
        <f t="shared" si="679"/>
        <v/>
      </c>
      <c r="DJ358" s="85" t="str">
        <f t="shared" si="680"/>
        <v/>
      </c>
      <c r="DL358" s="58" t="str">
        <f>IF(COUNTIF(DG$3:DG$1048576,DG358)=COUNTIF($DG$3:$DG358,DG358),DG358,"")</f>
        <v/>
      </c>
      <c r="DM358" s="85" t="str">
        <f t="shared" si="681"/>
        <v/>
      </c>
      <c r="DN358" s="85" t="str">
        <f t="shared" si="607"/>
        <v/>
      </c>
      <c r="DO358" s="85" t="str">
        <f t="shared" si="607"/>
        <v/>
      </c>
      <c r="DP358" s="303"/>
      <c r="DQ358" s="17" t="str">
        <f t="shared" si="608"/>
        <v/>
      </c>
      <c r="DR358" s="17" t="str">
        <f t="shared" si="609"/>
        <v/>
      </c>
      <c r="DS358" s="17" t="str">
        <f t="shared" si="610"/>
        <v/>
      </c>
      <c r="DU358" s="16" t="str">
        <f t="shared" si="682"/>
        <v/>
      </c>
      <c r="DV358" s="16" t="str">
        <f>IF(DU358="","",COUNT($DU$3:DU358))</f>
        <v/>
      </c>
      <c r="DW358" s="16" t="str">
        <f t="shared" si="683"/>
        <v/>
      </c>
      <c r="DX358" s="16" t="str">
        <f t="shared" si="684"/>
        <v/>
      </c>
      <c r="DY358" s="16" t="str">
        <f>IF(DZ358="","",COUNTIF(DZ$3:DZ358,DZ358))</f>
        <v/>
      </c>
      <c r="DZ358" s="16" t="str">
        <f t="shared" si="685"/>
        <v/>
      </c>
      <c r="EA358" s="16" t="str">
        <f t="shared" si="686"/>
        <v/>
      </c>
      <c r="EB358" s="16" t="str">
        <f t="shared" si="687"/>
        <v/>
      </c>
      <c r="EC358" s="16" t="str">
        <f t="shared" si="688"/>
        <v/>
      </c>
      <c r="ED358" s="16" t="str">
        <f t="shared" si="689"/>
        <v/>
      </c>
      <c r="EE358" s="16" t="str">
        <f t="shared" si="690"/>
        <v/>
      </c>
      <c r="EF358" s="16" t="str">
        <f t="shared" si="691"/>
        <v/>
      </c>
      <c r="EG358" s="16" t="str">
        <f t="shared" si="692"/>
        <v/>
      </c>
      <c r="EH358" s="16" t="str">
        <f t="shared" si="693"/>
        <v/>
      </c>
      <c r="EI358" s="16" t="str">
        <f t="shared" si="694"/>
        <v/>
      </c>
      <c r="EJ358" s="16" t="str">
        <f t="shared" si="695"/>
        <v/>
      </c>
      <c r="EK358" s="16" t="str">
        <f t="shared" si="696"/>
        <v/>
      </c>
      <c r="EL358" s="58" t="str">
        <f t="shared" si="697"/>
        <v/>
      </c>
      <c r="EM358" s="58" t="str">
        <f>IF(OR($DZ358="",CR358=""),IF($EL358="","",$EL358),IF(OR(CR358="なし",CR358=0),領収書!$H$1,CR358))</f>
        <v/>
      </c>
      <c r="EN358" s="58" t="str">
        <f>IF(OR($DZ358="",CS358=""),IF($EL358="","",$EL358),IF(OR(CS358="なし",CS358=0),入力!$EN$1,CS358))</f>
        <v/>
      </c>
      <c r="EO358" s="63" t="str">
        <f t="shared" si="698"/>
        <v/>
      </c>
      <c r="EP358" s="63" t="str">
        <f t="shared" si="699"/>
        <v/>
      </c>
      <c r="ER358" s="16" t="str">
        <f>IF(AND(COUNTIF($ET$3:ET358,ET358)=1,ET358&lt;&gt;""),MAX($ER$3:ER357)+1,"")</f>
        <v/>
      </c>
      <c r="ES358" s="16" t="str">
        <f>IF(価格設定!B360="","",価格設定!B360)</f>
        <v/>
      </c>
      <c r="ET358" s="16" t="str">
        <f>IF(価格設定!C360="","",価格設定!C360)</f>
        <v/>
      </c>
      <c r="EV358" s="16" t="str">
        <f t="shared" si="611"/>
        <v/>
      </c>
      <c r="EW358" s="16" t="str">
        <f t="shared" si="700"/>
        <v/>
      </c>
    </row>
    <row r="359" spans="1:153" ht="30" customHeight="1" x14ac:dyDescent="0.2">
      <c r="A359" s="225"/>
      <c r="B359" s="212"/>
      <c r="C359" s="221"/>
      <c r="D359" s="164"/>
      <c r="E359" s="165"/>
      <c r="F359" s="166"/>
      <c r="G359" s="167"/>
      <c r="H359" s="179"/>
      <c r="I359" s="306"/>
      <c r="J359" s="169"/>
      <c r="K359" s="179"/>
      <c r="L359" s="186"/>
      <c r="M359" s="186"/>
      <c r="N359" s="168"/>
      <c r="O359" s="170"/>
      <c r="P359" s="212"/>
      <c r="Q359" s="179" t="str">
        <f>IFERROR(IF(H359="","",IFERROR(INDEX(価格設定!$B$5:$B$1048576,MATCH(H359,価格設定!$B$5:$B$1048576,0),0),INDEX(価格設定!$B$5:$B$1048576,MATCH("*"&amp;H359&amp;"*",価格設定!$B$5:$B$1048576,0),0))),H359)</f>
        <v/>
      </c>
      <c r="R359" s="250" t="str">
        <f>IFERROR(IF(Q359="",IF(K359="","",K359),IF(K359="",IF(INDEX(価格設定!$C$5:$C$1048576,MATCH(Q359,価格設定!$B$5:$B$1048576,0),0)=0,"",INDEX(価格設定!$C$5:$C$1048576,MATCH(Q359,価格設定!$B$5:$B$1048576,0),0)),IF(K359="なし","",K359))),"")</f>
        <v/>
      </c>
      <c r="S359" s="308" t="str">
        <f t="shared" si="612"/>
        <v/>
      </c>
      <c r="T359" s="126" t="str">
        <f>IFERROR(IF(J359="",IF(INDEX(価格設定!$E$5:$R$1048576,MATCH($Q359,価格設定!B$5:B$1048576,0),MATCH($AW359,価格設定!E$1:X$1,1))=0,"",INDEX(価格設定!$E$5:$R$1048576,MATCH($Q359,価格設定!B$5:B$1048576,0),MATCH($AW359,価格設定!E$1:X$1,1))),J359),"")</f>
        <v/>
      </c>
      <c r="U359" s="126" t="str">
        <f t="shared" si="613"/>
        <v/>
      </c>
      <c r="V359" s="132" t="str">
        <f t="shared" si="614"/>
        <v/>
      </c>
      <c r="W359" s="127" t="str">
        <f>IFERROR(IF(OR(T359="",T359&lt;0),"",IFERROR(INDEX(価格設定!E$2:X$3,IF(AND(K359=$K$1,$K$1&lt;&gt;""),ROW(価格設定!$D$3)-1,MATCH(INDEX(価格設定!$D$5:$D$1048576,MATCH(Q359,価格設定!$B$5:$B$1048576,0),0),価格設定!$D$2:$D$3,0)),MATCH($AW359,価格設定!E$1:X$1,1)),INDEX(価格設定!E$2:X$2,0,MATCH($AW359,価格設定!E$1:X$1,1)))),"")</f>
        <v/>
      </c>
      <c r="X359" s="126" t="str">
        <f t="shared" si="605"/>
        <v/>
      </c>
      <c r="Y359" s="128" t="str">
        <f t="shared" si="615"/>
        <v/>
      </c>
      <c r="Z359" s="126" t="str">
        <f t="shared" si="616"/>
        <v/>
      </c>
      <c r="AA359" s="129" t="str">
        <f t="shared" si="617"/>
        <v/>
      </c>
      <c r="AB359" s="126" t="str">
        <f t="shared" si="618"/>
        <v/>
      </c>
      <c r="AC359" s="280" t="str">
        <f t="shared" si="619"/>
        <v/>
      </c>
      <c r="AD359" s="15"/>
      <c r="AE359" s="204" t="str">
        <f>IF(AF359="","",COUNT($AF$3:AF359))</f>
        <v/>
      </c>
      <c r="AF359" s="206" t="str">
        <f t="shared" si="620"/>
        <v/>
      </c>
      <c r="AG359" s="204" t="str">
        <f t="shared" si="621"/>
        <v/>
      </c>
      <c r="AH359" s="204" t="str">
        <f t="shared" si="622"/>
        <v/>
      </c>
      <c r="AI359" s="287"/>
      <c r="AJ359" s="15"/>
      <c r="AK359" s="138" t="str">
        <f t="shared" si="623"/>
        <v/>
      </c>
      <c r="AL359" s="131" t="str">
        <f t="shared" si="624"/>
        <v/>
      </c>
      <c r="AM359" s="131" t="str">
        <f t="shared" si="625"/>
        <v/>
      </c>
      <c r="AN359" s="313" t="str">
        <f t="shared" si="626"/>
        <v/>
      </c>
      <c r="AO359" s="316" t="str">
        <f t="shared" si="627"/>
        <v/>
      </c>
      <c r="AP359" s="18"/>
      <c r="AQ359" s="3" t="str">
        <f>IF(F359="","",MAX($AQ$3:AQ358)+1)</f>
        <v/>
      </c>
      <c r="AR359" s="3" t="str">
        <f>IF(OR(AQ359="",BB359=""),"",MAX($AR$3:AR358)+1)</f>
        <v/>
      </c>
      <c r="AS359" s="3" t="str">
        <f>IF(CQ359="","",RANK(CQ359,CQ$3:CQ$1048576,1)+COUNTIF($CQ$3:CQ359,CQ359)-1)</f>
        <v/>
      </c>
      <c r="AT359" s="21" t="str">
        <f>IF(C359="",IF(OR(AND($H359&lt;&gt;"",C359=""),AND($F358=$F359,$AZ359&lt;&gt;""),COUNTA($H$3:$H$1048576,#REF!,$F$3:$F$1048576)&gt;COUNTA($H$3:$H359,#REF!,$F$3:$F359),$AZ359&lt;&gt;""),INDEX(AT$3:AT$1048576,MATCH(MAX($AQ$3:$AQ358),$AQ$3:$AQ$1048576,0),0),""),C359)</f>
        <v/>
      </c>
      <c r="AU359" s="21" t="str">
        <f>IF(D359="",IF(OR(AND($H359&lt;&gt;"",D359=""),AND($F358=$F359,$AZ359&lt;&gt;""),COUNTA($H$3:$H$1048576,#REF!,$F$3:$F$1048576)&gt;COUNTA($H$3:$H359,#REF!,$F$3:$F359),$AZ359&lt;&gt;""),INDEX(AU$3:AU$1048576,MATCH(MAX($AQ$3:$AQ358),$AQ$3:$AQ$1048576,0),0),""),D359)</f>
        <v/>
      </c>
      <c r="AV359" s="21" t="str">
        <f>IF(E359="",IF(OR(AND($H359&lt;&gt;"",E359=""),AND($F358=$F359,$AZ359&lt;&gt;""),COUNTA($H$3:$H$1048576,#REF!,$F$3:$F$1048576)&gt;COUNTA($H$3:$H359,#REF!,$F$3:$F359),$AZ359&lt;&gt;""),INDEX(AV$3:AV$1048576,MATCH(MAX($AQ$3:$AQ358),$AQ$3:$AQ$1048576,0),0),""),E359)</f>
        <v/>
      </c>
      <c r="AW359" s="24" t="str">
        <f t="shared" si="628"/>
        <v/>
      </c>
      <c r="AX359" s="13" t="str">
        <f t="shared" si="629"/>
        <v/>
      </c>
      <c r="AY359" s="4" t="str">
        <f t="shared" si="630"/>
        <v/>
      </c>
      <c r="AZ359" s="4" t="str">
        <f>IF(AX359="",IF(OR(AND(H359&lt;&gt;"",F359=""),COUNTA($H$3:$H$1048576)&gt;COUNTA($H$3:$H359)),INDEX(AX$3:AX359,MATCH(MAX($AQ$3:AQ359),AQ$3:AQ359,0),0),""),AX359)</f>
        <v/>
      </c>
      <c r="BA359" s="4" t="str">
        <f>IF(AY359="",IF(AND(H359&lt;&gt;"",F359=""),INDEX(AY$3:AY359,MATCH(MAX($AQ$3:AQ359),AQ$3:AQ359,0),0),""),AY359)</f>
        <v/>
      </c>
      <c r="BB359" s="82" t="str">
        <f>IF(BC359="","",RANK(BC359,BC$3:BC$1048576,1)+COUNTIF($BC$3:BC359,BC359)-1)</f>
        <v/>
      </c>
      <c r="BC359" s="139" t="str">
        <f t="shared" si="631"/>
        <v/>
      </c>
      <c r="BD359" s="46" t="str">
        <f t="shared" si="632"/>
        <v/>
      </c>
      <c r="BE359" s="46" t="str">
        <f t="shared" si="633"/>
        <v/>
      </c>
      <c r="BF359" s="46" t="str">
        <f t="shared" si="634"/>
        <v/>
      </c>
      <c r="BG359" s="4" t="str">
        <f t="shared" si="635"/>
        <v/>
      </c>
      <c r="BH359" s="180" t="str">
        <f t="shared" si="636"/>
        <v/>
      </c>
      <c r="BI359" s="16" t="str">
        <f t="shared" si="637"/>
        <v/>
      </c>
      <c r="BJ359" s="52" t="str">
        <f>IF(BI359="","",IF(W359="","",IF(AND(K359=$K$1,$K$1&lt;&gt;""),$BT$2,IFERROR(IF(INDEX(価格設定!$D$5:$D$1048576,MATCH(Q359,価格設定!$B$5:$B$1048576,0),0)=価格設定!$D$3,$BT$2,$BS$2),$BS$2))))</f>
        <v/>
      </c>
      <c r="BK359" s="16" t="str">
        <f>IF(BI359="","",IF(COUNTIF($BI$3:BI359,BI359)=1,1,IF(AND(BI358=BI359,BH359=""),BK358,COUNTIF($BH$3:BH359,BH359))))</f>
        <v/>
      </c>
      <c r="BL359" s="52" t="str">
        <f t="shared" si="638"/>
        <v/>
      </c>
      <c r="BM359" s="52" t="str">
        <f t="shared" si="639"/>
        <v/>
      </c>
      <c r="BN359" s="119" t="str">
        <f t="shared" si="640"/>
        <v/>
      </c>
      <c r="BO359" s="119" t="str">
        <f t="shared" si="641"/>
        <v/>
      </c>
      <c r="BP359" s="17" t="str">
        <f t="shared" si="642"/>
        <v/>
      </c>
      <c r="BQ359" s="17" t="str">
        <f t="shared" si="643"/>
        <v/>
      </c>
      <c r="BR359" s="17" t="str">
        <f>IF(OR(BP359="",COUNTIF($BO$3:BO359,BO359)&lt;&gt;1),"",SUMIF(BO$3:BO$1048576,BO359,BP$3:BP$1048576))</f>
        <v/>
      </c>
      <c r="BS359" s="17" t="str">
        <f t="shared" si="644"/>
        <v/>
      </c>
      <c r="BT359" s="17" t="str">
        <f t="shared" si="645"/>
        <v/>
      </c>
      <c r="BU359" s="17" t="str">
        <f t="shared" si="646"/>
        <v/>
      </c>
      <c r="BV359" s="24" t="str">
        <f t="shared" si="647"/>
        <v/>
      </c>
      <c r="BW359" s="24" t="str">
        <f t="shared" si="648"/>
        <v/>
      </c>
      <c r="BX359" s="24" t="str">
        <f t="shared" si="649"/>
        <v/>
      </c>
      <c r="BY359" s="26" t="str">
        <f t="shared" si="650"/>
        <v/>
      </c>
      <c r="BZ359" s="26" t="str">
        <f t="shared" si="651"/>
        <v/>
      </c>
      <c r="CA359" s="26" t="str">
        <f t="shared" si="652"/>
        <v/>
      </c>
      <c r="CB359" s="66" t="str">
        <f t="shared" si="653"/>
        <v/>
      </c>
      <c r="CC359" s="65" t="str">
        <f t="shared" si="654"/>
        <v/>
      </c>
      <c r="CD359" s="26" t="str">
        <f t="shared" si="655"/>
        <v/>
      </c>
      <c r="CE359" s="26" t="str">
        <f t="shared" si="656"/>
        <v/>
      </c>
      <c r="CF359" s="193" t="str">
        <f t="shared" si="657"/>
        <v/>
      </c>
      <c r="CG359" s="193" t="str">
        <f t="shared" si="658"/>
        <v/>
      </c>
      <c r="CH359" s="26" t="str">
        <f t="shared" si="659"/>
        <v/>
      </c>
      <c r="CI359" s="26" t="str">
        <f t="shared" si="660"/>
        <v/>
      </c>
      <c r="CJ359" s="65" t="str">
        <f t="shared" si="661"/>
        <v/>
      </c>
      <c r="CK359" s="65" t="str">
        <f t="shared" si="662"/>
        <v/>
      </c>
      <c r="CL359" s="64" t="str">
        <f t="shared" si="663"/>
        <v/>
      </c>
      <c r="CM359" s="64" t="str">
        <f t="shared" si="664"/>
        <v/>
      </c>
      <c r="CN359" s="65" t="str">
        <f t="shared" si="665"/>
        <v/>
      </c>
      <c r="CP359" s="63" t="str">
        <f>IF(BH359="","",MAX($CP$3:CP358)+1)</f>
        <v/>
      </c>
      <c r="CQ359" s="24" t="str">
        <f t="shared" si="666"/>
        <v/>
      </c>
      <c r="CR359" s="24" t="str">
        <f t="shared" si="667"/>
        <v/>
      </c>
      <c r="CS359" s="24" t="str">
        <f t="shared" si="668"/>
        <v/>
      </c>
      <c r="CT359" s="58" t="str">
        <f>IF(BO359="","",COUNTIF($BO$3:BO359,BO359)&amp;"@"&amp;BO359)</f>
        <v/>
      </c>
      <c r="CU359" s="16" t="str">
        <f t="shared" si="606"/>
        <v/>
      </c>
      <c r="CV359" s="63" t="str">
        <f t="shared" si="669"/>
        <v/>
      </c>
      <c r="CW359" s="16" t="str">
        <f t="shared" si="670"/>
        <v/>
      </c>
      <c r="CX359" s="16" t="str">
        <f t="shared" si="671"/>
        <v/>
      </c>
      <c r="CY359" s="16" t="str">
        <f t="shared" si="672"/>
        <v/>
      </c>
      <c r="CZ359" s="85" t="str">
        <f t="shared" si="673"/>
        <v/>
      </c>
      <c r="DA359" s="16" t="str">
        <f t="shared" si="674"/>
        <v/>
      </c>
      <c r="DB359" s="16" t="str">
        <f t="shared" si="675"/>
        <v/>
      </c>
      <c r="DC359" s="28" t="str">
        <f>IF(CP359="","",$DC$1&amp;(INDEX(価格設定!D$1:XFD$3,ROW(価格設定!$D$3),MATCH($AW359,価格設定!D$1:XFD$1,1))*100)&amp;"%")</f>
        <v/>
      </c>
      <c r="DD359" s="28" t="str">
        <f>IF(CP359="","",$DD$1&amp;(INDEX(価格設定!D$1:XFD$3,ROW(価格設定!$D$2),MATCH($AW359,価格設定!D$1:XFD$1,1))*100)&amp;"%")</f>
        <v/>
      </c>
      <c r="DE359" s="29" t="str">
        <f t="shared" si="676"/>
        <v/>
      </c>
      <c r="DG359" s="58" t="str">
        <f t="shared" si="677"/>
        <v/>
      </c>
      <c r="DH359" s="58" t="str">
        <f t="shared" si="678"/>
        <v/>
      </c>
      <c r="DI359" s="58" t="str">
        <f t="shared" si="679"/>
        <v/>
      </c>
      <c r="DJ359" s="85" t="str">
        <f t="shared" si="680"/>
        <v/>
      </c>
      <c r="DL359" s="58" t="str">
        <f>IF(COUNTIF(DG$3:DG$1048576,DG359)=COUNTIF($DG$3:$DG359,DG359),DG359,"")</f>
        <v/>
      </c>
      <c r="DM359" s="85" t="str">
        <f t="shared" si="681"/>
        <v/>
      </c>
      <c r="DN359" s="85" t="str">
        <f t="shared" si="607"/>
        <v/>
      </c>
      <c r="DO359" s="85" t="str">
        <f t="shared" si="607"/>
        <v/>
      </c>
      <c r="DP359" s="303"/>
      <c r="DQ359" s="17" t="str">
        <f t="shared" si="608"/>
        <v/>
      </c>
      <c r="DR359" s="17" t="str">
        <f t="shared" si="609"/>
        <v/>
      </c>
      <c r="DS359" s="17" t="str">
        <f t="shared" si="610"/>
        <v/>
      </c>
      <c r="DU359" s="16" t="str">
        <f t="shared" si="682"/>
        <v/>
      </c>
      <c r="DV359" s="16" t="str">
        <f>IF(DU359="","",COUNT($DU$3:DU359))</f>
        <v/>
      </c>
      <c r="DW359" s="16" t="str">
        <f t="shared" si="683"/>
        <v/>
      </c>
      <c r="DX359" s="16" t="str">
        <f t="shared" si="684"/>
        <v/>
      </c>
      <c r="DY359" s="16" t="str">
        <f>IF(DZ359="","",COUNTIF(DZ$3:DZ359,DZ359))</f>
        <v/>
      </c>
      <c r="DZ359" s="16" t="str">
        <f t="shared" si="685"/>
        <v/>
      </c>
      <c r="EA359" s="16" t="str">
        <f t="shared" si="686"/>
        <v/>
      </c>
      <c r="EB359" s="16" t="str">
        <f t="shared" si="687"/>
        <v/>
      </c>
      <c r="EC359" s="16" t="str">
        <f t="shared" si="688"/>
        <v/>
      </c>
      <c r="ED359" s="16" t="str">
        <f t="shared" si="689"/>
        <v/>
      </c>
      <c r="EE359" s="16" t="str">
        <f t="shared" si="690"/>
        <v/>
      </c>
      <c r="EF359" s="16" t="str">
        <f t="shared" si="691"/>
        <v/>
      </c>
      <c r="EG359" s="16" t="str">
        <f t="shared" si="692"/>
        <v/>
      </c>
      <c r="EH359" s="16" t="str">
        <f t="shared" si="693"/>
        <v/>
      </c>
      <c r="EI359" s="16" t="str">
        <f t="shared" si="694"/>
        <v/>
      </c>
      <c r="EJ359" s="16" t="str">
        <f t="shared" si="695"/>
        <v/>
      </c>
      <c r="EK359" s="16" t="str">
        <f t="shared" si="696"/>
        <v/>
      </c>
      <c r="EL359" s="58" t="str">
        <f t="shared" si="697"/>
        <v/>
      </c>
      <c r="EM359" s="58" t="str">
        <f>IF(OR($DZ359="",CR359=""),IF($EL359="","",$EL359),IF(OR(CR359="なし",CR359=0),領収書!$H$1,CR359))</f>
        <v/>
      </c>
      <c r="EN359" s="58" t="str">
        <f>IF(OR($DZ359="",CS359=""),IF($EL359="","",$EL359),IF(OR(CS359="なし",CS359=0),入力!$EN$1,CS359))</f>
        <v/>
      </c>
      <c r="EO359" s="63" t="str">
        <f t="shared" si="698"/>
        <v/>
      </c>
      <c r="EP359" s="63" t="str">
        <f t="shared" si="699"/>
        <v/>
      </c>
      <c r="ER359" s="16" t="str">
        <f>IF(AND(COUNTIF($ET$3:ET359,ET359)=1,ET359&lt;&gt;""),MAX($ER$3:ER358)+1,"")</f>
        <v/>
      </c>
      <c r="ES359" s="16" t="str">
        <f>IF(価格設定!B361="","",価格設定!B361)</f>
        <v/>
      </c>
      <c r="ET359" s="16" t="str">
        <f>IF(価格設定!C361="","",価格設定!C361)</f>
        <v/>
      </c>
      <c r="EV359" s="16" t="str">
        <f t="shared" si="611"/>
        <v/>
      </c>
      <c r="EW359" s="16" t="str">
        <f t="shared" si="700"/>
        <v/>
      </c>
    </row>
    <row r="360" spans="1:153" ht="30" customHeight="1" x14ac:dyDescent="0.2">
      <c r="A360" s="225"/>
      <c r="B360" s="212"/>
      <c r="C360" s="221"/>
      <c r="D360" s="164"/>
      <c r="E360" s="165"/>
      <c r="F360" s="166"/>
      <c r="G360" s="167"/>
      <c r="H360" s="179"/>
      <c r="I360" s="306"/>
      <c r="J360" s="169"/>
      <c r="K360" s="179"/>
      <c r="L360" s="186"/>
      <c r="M360" s="186"/>
      <c r="N360" s="168"/>
      <c r="O360" s="170"/>
      <c r="P360" s="212"/>
      <c r="Q360" s="179" t="str">
        <f>IFERROR(IF(H360="","",IFERROR(INDEX(価格設定!$B$5:$B$1048576,MATCH(H360,価格設定!$B$5:$B$1048576,0),0),INDEX(価格設定!$B$5:$B$1048576,MATCH("*"&amp;H360&amp;"*",価格設定!$B$5:$B$1048576,0),0))),H360)</f>
        <v/>
      </c>
      <c r="R360" s="250" t="str">
        <f>IFERROR(IF(Q360="",IF(K360="","",K360),IF(K360="",IF(INDEX(価格設定!$C$5:$C$1048576,MATCH(Q360,価格設定!$B$5:$B$1048576,0),0)=0,"",INDEX(価格設定!$C$5:$C$1048576,MATCH(Q360,価格設定!$B$5:$B$1048576,0),0)),IF(K360="なし","",K360))),"")</f>
        <v/>
      </c>
      <c r="S360" s="308" t="str">
        <f t="shared" si="612"/>
        <v/>
      </c>
      <c r="T360" s="126" t="str">
        <f>IFERROR(IF(J360="",IF(INDEX(価格設定!$E$5:$R$1048576,MATCH($Q360,価格設定!B$5:B$1048576,0),MATCH($AW360,価格設定!E$1:X$1,1))=0,"",INDEX(価格設定!$E$5:$R$1048576,MATCH($Q360,価格設定!B$5:B$1048576,0),MATCH($AW360,価格設定!E$1:X$1,1))),J360),"")</f>
        <v/>
      </c>
      <c r="U360" s="126" t="str">
        <f t="shared" si="613"/>
        <v/>
      </c>
      <c r="V360" s="132" t="str">
        <f t="shared" si="614"/>
        <v/>
      </c>
      <c r="W360" s="127" t="str">
        <f>IFERROR(IF(OR(T360="",T360&lt;0),"",IFERROR(INDEX(価格設定!E$2:X$3,IF(AND(K360=$K$1,$K$1&lt;&gt;""),ROW(価格設定!$D$3)-1,MATCH(INDEX(価格設定!$D$5:$D$1048576,MATCH(Q360,価格設定!$B$5:$B$1048576,0),0),価格設定!$D$2:$D$3,0)),MATCH($AW360,価格設定!E$1:X$1,1)),INDEX(価格設定!E$2:X$2,0,MATCH($AW360,価格設定!E$1:X$1,1)))),"")</f>
        <v/>
      </c>
      <c r="X360" s="126" t="str">
        <f t="shared" si="605"/>
        <v/>
      </c>
      <c r="Y360" s="128" t="str">
        <f t="shared" si="615"/>
        <v/>
      </c>
      <c r="Z360" s="126" t="str">
        <f t="shared" si="616"/>
        <v/>
      </c>
      <c r="AA360" s="129" t="str">
        <f t="shared" si="617"/>
        <v/>
      </c>
      <c r="AB360" s="126" t="str">
        <f t="shared" si="618"/>
        <v/>
      </c>
      <c r="AC360" s="280" t="str">
        <f t="shared" si="619"/>
        <v/>
      </c>
      <c r="AD360" s="15"/>
      <c r="AE360" s="204" t="str">
        <f>IF(AF360="","",COUNT($AF$3:AF360))</f>
        <v/>
      </c>
      <c r="AF360" s="206" t="str">
        <f t="shared" si="620"/>
        <v/>
      </c>
      <c r="AG360" s="204" t="str">
        <f t="shared" si="621"/>
        <v/>
      </c>
      <c r="AH360" s="204" t="str">
        <f t="shared" si="622"/>
        <v/>
      </c>
      <c r="AI360" s="287"/>
      <c r="AJ360" s="15"/>
      <c r="AK360" s="138" t="str">
        <f t="shared" si="623"/>
        <v/>
      </c>
      <c r="AL360" s="131" t="str">
        <f t="shared" si="624"/>
        <v/>
      </c>
      <c r="AM360" s="131" t="str">
        <f t="shared" si="625"/>
        <v/>
      </c>
      <c r="AN360" s="313" t="str">
        <f t="shared" si="626"/>
        <v/>
      </c>
      <c r="AO360" s="316" t="str">
        <f t="shared" si="627"/>
        <v/>
      </c>
      <c r="AP360" s="18"/>
      <c r="AQ360" s="3" t="str">
        <f>IF(F360="","",MAX($AQ$3:AQ359)+1)</f>
        <v/>
      </c>
      <c r="AR360" s="3" t="str">
        <f>IF(OR(AQ360="",BB360=""),"",MAX($AR$3:AR359)+1)</f>
        <v/>
      </c>
      <c r="AS360" s="3" t="str">
        <f>IF(CQ360="","",RANK(CQ360,CQ$3:CQ$1048576,1)+COUNTIF($CQ$3:CQ360,CQ360)-1)</f>
        <v/>
      </c>
      <c r="AT360" s="21" t="str">
        <f>IF(C360="",IF(OR(AND($H360&lt;&gt;"",C360=""),AND($F359=$F360,$AZ360&lt;&gt;""),COUNTA($H$3:$H$1048576,#REF!,$F$3:$F$1048576)&gt;COUNTA($H$3:$H360,#REF!,$F$3:$F360),$AZ360&lt;&gt;""),INDEX(AT$3:AT$1048576,MATCH(MAX($AQ$3:$AQ359),$AQ$3:$AQ$1048576,0),0),""),C360)</f>
        <v/>
      </c>
      <c r="AU360" s="21" t="str">
        <f>IF(D360="",IF(OR(AND($H360&lt;&gt;"",D360=""),AND($F359=$F360,$AZ360&lt;&gt;""),COUNTA($H$3:$H$1048576,#REF!,$F$3:$F$1048576)&gt;COUNTA($H$3:$H360,#REF!,$F$3:$F360),$AZ360&lt;&gt;""),INDEX(AU$3:AU$1048576,MATCH(MAX($AQ$3:$AQ359),$AQ$3:$AQ$1048576,0),0),""),D360)</f>
        <v/>
      </c>
      <c r="AV360" s="21" t="str">
        <f>IF(E360="",IF(OR(AND($H360&lt;&gt;"",E360=""),AND($F359=$F360,$AZ360&lt;&gt;""),COUNTA($H$3:$H$1048576,#REF!,$F$3:$F$1048576)&gt;COUNTA($H$3:$H360,#REF!,$F$3:$F360),$AZ360&lt;&gt;""),INDEX(AV$3:AV$1048576,MATCH(MAX($AQ$3:$AQ359),$AQ$3:$AQ$1048576,0),0),""),E360)</f>
        <v/>
      </c>
      <c r="AW360" s="24" t="str">
        <f t="shared" si="628"/>
        <v/>
      </c>
      <c r="AX360" s="13" t="str">
        <f t="shared" si="629"/>
        <v/>
      </c>
      <c r="AY360" s="4" t="str">
        <f t="shared" si="630"/>
        <v/>
      </c>
      <c r="AZ360" s="4" t="str">
        <f>IF(AX360="",IF(OR(AND(H360&lt;&gt;"",F360=""),COUNTA($H$3:$H$1048576)&gt;COUNTA($H$3:$H360)),INDEX(AX$3:AX360,MATCH(MAX($AQ$3:AQ360),AQ$3:AQ360,0),0),""),AX360)</f>
        <v/>
      </c>
      <c r="BA360" s="4" t="str">
        <f>IF(AY360="",IF(AND(H360&lt;&gt;"",F360=""),INDEX(AY$3:AY360,MATCH(MAX($AQ$3:AQ360),AQ$3:AQ360,0),0),""),AY360)</f>
        <v/>
      </c>
      <c r="BB360" s="82" t="str">
        <f>IF(BC360="","",RANK(BC360,BC$3:BC$1048576,1)+COUNTIF($BC$3:BC360,BC360)-1)</f>
        <v/>
      </c>
      <c r="BC360" s="139" t="str">
        <f t="shared" si="631"/>
        <v/>
      </c>
      <c r="BD360" s="46" t="str">
        <f t="shared" si="632"/>
        <v/>
      </c>
      <c r="BE360" s="46" t="str">
        <f t="shared" si="633"/>
        <v/>
      </c>
      <c r="BF360" s="46" t="str">
        <f t="shared" si="634"/>
        <v/>
      </c>
      <c r="BG360" s="4" t="str">
        <f t="shared" si="635"/>
        <v/>
      </c>
      <c r="BH360" s="180" t="str">
        <f t="shared" si="636"/>
        <v/>
      </c>
      <c r="BI360" s="16" t="str">
        <f t="shared" si="637"/>
        <v/>
      </c>
      <c r="BJ360" s="52" t="str">
        <f>IF(BI360="","",IF(W360="","",IF(AND(K360=$K$1,$K$1&lt;&gt;""),$BT$2,IFERROR(IF(INDEX(価格設定!$D$5:$D$1048576,MATCH(Q360,価格設定!$B$5:$B$1048576,0),0)=価格設定!$D$3,$BT$2,$BS$2),$BS$2))))</f>
        <v/>
      </c>
      <c r="BK360" s="16" t="str">
        <f>IF(BI360="","",IF(COUNTIF($BI$3:BI360,BI360)=1,1,IF(AND(BI359=BI360,BH360=""),BK359,COUNTIF($BH$3:BH360,BH360))))</f>
        <v/>
      </c>
      <c r="BL360" s="52" t="str">
        <f t="shared" si="638"/>
        <v/>
      </c>
      <c r="BM360" s="52" t="str">
        <f t="shared" si="639"/>
        <v/>
      </c>
      <c r="BN360" s="119" t="str">
        <f t="shared" si="640"/>
        <v/>
      </c>
      <c r="BO360" s="119" t="str">
        <f t="shared" si="641"/>
        <v/>
      </c>
      <c r="BP360" s="17" t="str">
        <f t="shared" si="642"/>
        <v/>
      </c>
      <c r="BQ360" s="17" t="str">
        <f t="shared" si="643"/>
        <v/>
      </c>
      <c r="BR360" s="17" t="str">
        <f>IF(OR(BP360="",COUNTIF($BO$3:BO360,BO360)&lt;&gt;1),"",SUMIF(BO$3:BO$1048576,BO360,BP$3:BP$1048576))</f>
        <v/>
      </c>
      <c r="BS360" s="17" t="str">
        <f t="shared" si="644"/>
        <v/>
      </c>
      <c r="BT360" s="17" t="str">
        <f t="shared" si="645"/>
        <v/>
      </c>
      <c r="BU360" s="17" t="str">
        <f t="shared" si="646"/>
        <v/>
      </c>
      <c r="BV360" s="24" t="str">
        <f t="shared" si="647"/>
        <v/>
      </c>
      <c r="BW360" s="24" t="str">
        <f t="shared" si="648"/>
        <v/>
      </c>
      <c r="BX360" s="24" t="str">
        <f t="shared" si="649"/>
        <v/>
      </c>
      <c r="BY360" s="26" t="str">
        <f t="shared" si="650"/>
        <v/>
      </c>
      <c r="BZ360" s="26" t="str">
        <f t="shared" si="651"/>
        <v/>
      </c>
      <c r="CA360" s="26" t="str">
        <f t="shared" si="652"/>
        <v/>
      </c>
      <c r="CB360" s="66" t="str">
        <f t="shared" si="653"/>
        <v/>
      </c>
      <c r="CC360" s="65" t="str">
        <f t="shared" si="654"/>
        <v/>
      </c>
      <c r="CD360" s="26" t="str">
        <f t="shared" si="655"/>
        <v/>
      </c>
      <c r="CE360" s="26" t="str">
        <f t="shared" si="656"/>
        <v/>
      </c>
      <c r="CF360" s="193" t="str">
        <f t="shared" si="657"/>
        <v/>
      </c>
      <c r="CG360" s="193" t="str">
        <f t="shared" si="658"/>
        <v/>
      </c>
      <c r="CH360" s="26" t="str">
        <f t="shared" si="659"/>
        <v/>
      </c>
      <c r="CI360" s="26" t="str">
        <f t="shared" si="660"/>
        <v/>
      </c>
      <c r="CJ360" s="65" t="str">
        <f t="shared" si="661"/>
        <v/>
      </c>
      <c r="CK360" s="65" t="str">
        <f t="shared" si="662"/>
        <v/>
      </c>
      <c r="CL360" s="64" t="str">
        <f t="shared" si="663"/>
        <v/>
      </c>
      <c r="CM360" s="64" t="str">
        <f t="shared" si="664"/>
        <v/>
      </c>
      <c r="CN360" s="65" t="str">
        <f t="shared" si="665"/>
        <v/>
      </c>
      <c r="CP360" s="63" t="str">
        <f>IF(BH360="","",MAX($CP$3:CP359)+1)</f>
        <v/>
      </c>
      <c r="CQ360" s="24" t="str">
        <f t="shared" si="666"/>
        <v/>
      </c>
      <c r="CR360" s="24" t="str">
        <f t="shared" si="667"/>
        <v/>
      </c>
      <c r="CS360" s="24" t="str">
        <f t="shared" si="668"/>
        <v/>
      </c>
      <c r="CT360" s="58" t="str">
        <f>IF(BO360="","",COUNTIF($BO$3:BO360,BO360)&amp;"@"&amp;BO360)</f>
        <v/>
      </c>
      <c r="CU360" s="16" t="str">
        <f t="shared" si="606"/>
        <v/>
      </c>
      <c r="CV360" s="63" t="str">
        <f t="shared" si="669"/>
        <v/>
      </c>
      <c r="CW360" s="16" t="str">
        <f t="shared" si="670"/>
        <v/>
      </c>
      <c r="CX360" s="16" t="str">
        <f t="shared" si="671"/>
        <v/>
      </c>
      <c r="CY360" s="16" t="str">
        <f t="shared" si="672"/>
        <v/>
      </c>
      <c r="CZ360" s="85" t="str">
        <f t="shared" si="673"/>
        <v/>
      </c>
      <c r="DA360" s="16" t="str">
        <f t="shared" si="674"/>
        <v/>
      </c>
      <c r="DB360" s="16" t="str">
        <f t="shared" si="675"/>
        <v/>
      </c>
      <c r="DC360" s="28" t="str">
        <f>IF(CP360="","",$DC$1&amp;(INDEX(価格設定!D$1:XFD$3,ROW(価格設定!$D$3),MATCH($AW360,価格設定!D$1:XFD$1,1))*100)&amp;"%")</f>
        <v/>
      </c>
      <c r="DD360" s="28" t="str">
        <f>IF(CP360="","",$DD$1&amp;(INDEX(価格設定!D$1:XFD$3,ROW(価格設定!$D$2),MATCH($AW360,価格設定!D$1:XFD$1,1))*100)&amp;"%")</f>
        <v/>
      </c>
      <c r="DE360" s="29" t="str">
        <f t="shared" si="676"/>
        <v/>
      </c>
      <c r="DG360" s="58" t="str">
        <f t="shared" si="677"/>
        <v/>
      </c>
      <c r="DH360" s="58" t="str">
        <f t="shared" si="678"/>
        <v/>
      </c>
      <c r="DI360" s="58" t="str">
        <f t="shared" si="679"/>
        <v/>
      </c>
      <c r="DJ360" s="85" t="str">
        <f t="shared" si="680"/>
        <v/>
      </c>
      <c r="DL360" s="58" t="str">
        <f>IF(COUNTIF(DG$3:DG$1048576,DG360)=COUNTIF($DG$3:$DG360,DG360),DG360,"")</f>
        <v/>
      </c>
      <c r="DM360" s="85" t="str">
        <f t="shared" si="681"/>
        <v/>
      </c>
      <c r="DN360" s="85" t="str">
        <f t="shared" si="607"/>
        <v/>
      </c>
      <c r="DO360" s="85" t="str">
        <f t="shared" si="607"/>
        <v/>
      </c>
      <c r="DP360" s="303"/>
      <c r="DQ360" s="17" t="str">
        <f t="shared" si="608"/>
        <v/>
      </c>
      <c r="DR360" s="17" t="str">
        <f t="shared" si="609"/>
        <v/>
      </c>
      <c r="DS360" s="17" t="str">
        <f t="shared" si="610"/>
        <v/>
      </c>
      <c r="DU360" s="16" t="str">
        <f t="shared" si="682"/>
        <v/>
      </c>
      <c r="DV360" s="16" t="str">
        <f>IF(DU360="","",COUNT($DU$3:DU360))</f>
        <v/>
      </c>
      <c r="DW360" s="16" t="str">
        <f t="shared" si="683"/>
        <v/>
      </c>
      <c r="DX360" s="16" t="str">
        <f t="shared" si="684"/>
        <v/>
      </c>
      <c r="DY360" s="16" t="str">
        <f>IF(DZ360="","",COUNTIF(DZ$3:DZ360,DZ360))</f>
        <v/>
      </c>
      <c r="DZ360" s="16" t="str">
        <f t="shared" si="685"/>
        <v/>
      </c>
      <c r="EA360" s="16" t="str">
        <f t="shared" si="686"/>
        <v/>
      </c>
      <c r="EB360" s="16" t="str">
        <f t="shared" si="687"/>
        <v/>
      </c>
      <c r="EC360" s="16" t="str">
        <f t="shared" si="688"/>
        <v/>
      </c>
      <c r="ED360" s="16" t="str">
        <f t="shared" si="689"/>
        <v/>
      </c>
      <c r="EE360" s="16" t="str">
        <f t="shared" si="690"/>
        <v/>
      </c>
      <c r="EF360" s="16" t="str">
        <f t="shared" si="691"/>
        <v/>
      </c>
      <c r="EG360" s="16" t="str">
        <f t="shared" si="692"/>
        <v/>
      </c>
      <c r="EH360" s="16" t="str">
        <f t="shared" si="693"/>
        <v/>
      </c>
      <c r="EI360" s="16" t="str">
        <f t="shared" si="694"/>
        <v/>
      </c>
      <c r="EJ360" s="16" t="str">
        <f t="shared" si="695"/>
        <v/>
      </c>
      <c r="EK360" s="16" t="str">
        <f t="shared" si="696"/>
        <v/>
      </c>
      <c r="EL360" s="58" t="str">
        <f t="shared" si="697"/>
        <v/>
      </c>
      <c r="EM360" s="58" t="str">
        <f>IF(OR($DZ360="",CR360=""),IF($EL360="","",$EL360),IF(OR(CR360="なし",CR360=0),領収書!$H$1,CR360))</f>
        <v/>
      </c>
      <c r="EN360" s="58" t="str">
        <f>IF(OR($DZ360="",CS360=""),IF($EL360="","",$EL360),IF(OR(CS360="なし",CS360=0),入力!$EN$1,CS360))</f>
        <v/>
      </c>
      <c r="EO360" s="63" t="str">
        <f t="shared" si="698"/>
        <v/>
      </c>
      <c r="EP360" s="63" t="str">
        <f t="shared" si="699"/>
        <v/>
      </c>
      <c r="ER360" s="16" t="str">
        <f>IF(AND(COUNTIF($ET$3:ET360,ET360)=1,ET360&lt;&gt;""),MAX($ER$3:ER359)+1,"")</f>
        <v/>
      </c>
      <c r="ES360" s="16" t="str">
        <f>IF(価格設定!B362="","",価格設定!B362)</f>
        <v/>
      </c>
      <c r="ET360" s="16" t="str">
        <f>IF(価格設定!C362="","",価格設定!C362)</f>
        <v/>
      </c>
      <c r="EV360" s="16" t="str">
        <f t="shared" si="611"/>
        <v/>
      </c>
      <c r="EW360" s="16" t="str">
        <f t="shared" si="700"/>
        <v/>
      </c>
    </row>
    <row r="361" spans="1:153" ht="30" customHeight="1" x14ac:dyDescent="0.2">
      <c r="A361" s="225"/>
      <c r="B361" s="212"/>
      <c r="C361" s="221"/>
      <c r="D361" s="164"/>
      <c r="E361" s="165"/>
      <c r="F361" s="166"/>
      <c r="G361" s="167"/>
      <c r="H361" s="179"/>
      <c r="I361" s="306"/>
      <c r="J361" s="169"/>
      <c r="K361" s="179"/>
      <c r="L361" s="186"/>
      <c r="M361" s="186"/>
      <c r="N361" s="168"/>
      <c r="O361" s="170"/>
      <c r="P361" s="212"/>
      <c r="Q361" s="179" t="str">
        <f>IFERROR(IF(H361="","",IFERROR(INDEX(価格設定!$B$5:$B$1048576,MATCH(H361,価格設定!$B$5:$B$1048576,0),0),INDEX(価格設定!$B$5:$B$1048576,MATCH("*"&amp;H361&amp;"*",価格設定!$B$5:$B$1048576,0),0))),H361)</f>
        <v/>
      </c>
      <c r="R361" s="250" t="str">
        <f>IFERROR(IF(Q361="",IF(K361="","",K361),IF(K361="",IF(INDEX(価格設定!$C$5:$C$1048576,MATCH(Q361,価格設定!$B$5:$B$1048576,0),0)=0,"",INDEX(価格設定!$C$5:$C$1048576,MATCH(Q361,価格設定!$B$5:$B$1048576,0),0)),IF(K361="なし","",K361))),"")</f>
        <v/>
      </c>
      <c r="S361" s="308" t="str">
        <f t="shared" si="612"/>
        <v/>
      </c>
      <c r="T361" s="126" t="str">
        <f>IFERROR(IF(J361="",IF(INDEX(価格設定!$E$5:$R$1048576,MATCH($Q361,価格設定!B$5:B$1048576,0),MATCH($AW361,価格設定!E$1:X$1,1))=0,"",INDEX(価格設定!$E$5:$R$1048576,MATCH($Q361,価格設定!B$5:B$1048576,0),MATCH($AW361,価格設定!E$1:X$1,1))),J361),"")</f>
        <v/>
      </c>
      <c r="U361" s="126" t="str">
        <f t="shared" si="613"/>
        <v/>
      </c>
      <c r="V361" s="132" t="str">
        <f t="shared" si="614"/>
        <v/>
      </c>
      <c r="W361" s="127" t="str">
        <f>IFERROR(IF(OR(T361="",T361&lt;0),"",IFERROR(INDEX(価格設定!E$2:X$3,IF(AND(K361=$K$1,$K$1&lt;&gt;""),ROW(価格設定!$D$3)-1,MATCH(INDEX(価格設定!$D$5:$D$1048576,MATCH(Q361,価格設定!$B$5:$B$1048576,0),0),価格設定!$D$2:$D$3,0)),MATCH($AW361,価格設定!E$1:X$1,1)),INDEX(価格設定!E$2:X$2,0,MATCH($AW361,価格設定!E$1:X$1,1)))),"")</f>
        <v/>
      </c>
      <c r="X361" s="126" t="str">
        <f t="shared" si="605"/>
        <v/>
      </c>
      <c r="Y361" s="128" t="str">
        <f t="shared" si="615"/>
        <v/>
      </c>
      <c r="Z361" s="126" t="str">
        <f t="shared" si="616"/>
        <v/>
      </c>
      <c r="AA361" s="129" t="str">
        <f t="shared" si="617"/>
        <v/>
      </c>
      <c r="AB361" s="126" t="str">
        <f t="shared" si="618"/>
        <v/>
      </c>
      <c r="AC361" s="280" t="str">
        <f t="shared" si="619"/>
        <v/>
      </c>
      <c r="AD361" s="15"/>
      <c r="AE361" s="204" t="str">
        <f>IF(AF361="","",COUNT($AF$3:AF361))</f>
        <v/>
      </c>
      <c r="AF361" s="206" t="str">
        <f t="shared" si="620"/>
        <v/>
      </c>
      <c r="AG361" s="204" t="str">
        <f t="shared" si="621"/>
        <v/>
      </c>
      <c r="AH361" s="204" t="str">
        <f t="shared" si="622"/>
        <v/>
      </c>
      <c r="AI361" s="287"/>
      <c r="AJ361" s="15"/>
      <c r="AK361" s="138" t="str">
        <f t="shared" si="623"/>
        <v/>
      </c>
      <c r="AL361" s="131" t="str">
        <f t="shared" si="624"/>
        <v/>
      </c>
      <c r="AM361" s="131" t="str">
        <f t="shared" si="625"/>
        <v/>
      </c>
      <c r="AN361" s="313" t="str">
        <f t="shared" si="626"/>
        <v/>
      </c>
      <c r="AO361" s="316" t="str">
        <f t="shared" si="627"/>
        <v/>
      </c>
      <c r="AP361" s="18"/>
      <c r="AQ361" s="3" t="str">
        <f>IF(F361="","",MAX($AQ$3:AQ360)+1)</f>
        <v/>
      </c>
      <c r="AR361" s="3" t="str">
        <f>IF(OR(AQ361="",BB361=""),"",MAX($AR$3:AR360)+1)</f>
        <v/>
      </c>
      <c r="AS361" s="3" t="str">
        <f>IF(CQ361="","",RANK(CQ361,CQ$3:CQ$1048576,1)+COUNTIF($CQ$3:CQ361,CQ361)-1)</f>
        <v/>
      </c>
      <c r="AT361" s="21" t="str">
        <f>IF(C361="",IF(OR(AND($H361&lt;&gt;"",C361=""),AND($F360=$F361,$AZ361&lt;&gt;""),COUNTA($H$3:$H$1048576,#REF!,$F$3:$F$1048576)&gt;COUNTA($H$3:$H361,#REF!,$F$3:$F361),$AZ361&lt;&gt;""),INDEX(AT$3:AT$1048576,MATCH(MAX($AQ$3:$AQ360),$AQ$3:$AQ$1048576,0),0),""),C361)</f>
        <v/>
      </c>
      <c r="AU361" s="21" t="str">
        <f>IF(D361="",IF(OR(AND($H361&lt;&gt;"",D361=""),AND($F360=$F361,$AZ361&lt;&gt;""),COUNTA($H$3:$H$1048576,#REF!,$F$3:$F$1048576)&gt;COUNTA($H$3:$H361,#REF!,$F$3:$F361),$AZ361&lt;&gt;""),INDEX(AU$3:AU$1048576,MATCH(MAX($AQ$3:$AQ360),$AQ$3:$AQ$1048576,0),0),""),D361)</f>
        <v/>
      </c>
      <c r="AV361" s="21" t="str">
        <f>IF(E361="",IF(OR(AND($H361&lt;&gt;"",E361=""),AND($F360=$F361,$AZ361&lt;&gt;""),COUNTA($H$3:$H$1048576,#REF!,$F$3:$F$1048576)&gt;COUNTA($H$3:$H361,#REF!,$F$3:$F361),$AZ361&lt;&gt;""),INDEX(AV$3:AV$1048576,MATCH(MAX($AQ$3:$AQ360),$AQ$3:$AQ$1048576,0),0),""),E361)</f>
        <v/>
      </c>
      <c r="AW361" s="24" t="str">
        <f t="shared" si="628"/>
        <v/>
      </c>
      <c r="AX361" s="13" t="str">
        <f t="shared" si="629"/>
        <v/>
      </c>
      <c r="AY361" s="4" t="str">
        <f t="shared" si="630"/>
        <v/>
      </c>
      <c r="AZ361" s="4" t="str">
        <f>IF(AX361="",IF(OR(AND(H361&lt;&gt;"",F361=""),COUNTA($H$3:$H$1048576)&gt;COUNTA($H$3:$H361)),INDEX(AX$3:AX361,MATCH(MAX($AQ$3:AQ361),AQ$3:AQ361,0),0),""),AX361)</f>
        <v/>
      </c>
      <c r="BA361" s="4" t="str">
        <f>IF(AY361="",IF(AND(H361&lt;&gt;"",F361=""),INDEX(AY$3:AY361,MATCH(MAX($AQ$3:AQ361),AQ$3:AQ361,0),0),""),AY361)</f>
        <v/>
      </c>
      <c r="BB361" s="82" t="str">
        <f>IF(BC361="","",RANK(BC361,BC$3:BC$1048576,1)+COUNTIF($BC$3:BC361,BC361)-1)</f>
        <v/>
      </c>
      <c r="BC361" s="139" t="str">
        <f t="shared" si="631"/>
        <v/>
      </c>
      <c r="BD361" s="46" t="str">
        <f t="shared" si="632"/>
        <v/>
      </c>
      <c r="BE361" s="46" t="str">
        <f t="shared" si="633"/>
        <v/>
      </c>
      <c r="BF361" s="46" t="str">
        <f t="shared" si="634"/>
        <v/>
      </c>
      <c r="BG361" s="4" t="str">
        <f t="shared" si="635"/>
        <v/>
      </c>
      <c r="BH361" s="180" t="str">
        <f t="shared" si="636"/>
        <v/>
      </c>
      <c r="BI361" s="16" t="str">
        <f t="shared" si="637"/>
        <v/>
      </c>
      <c r="BJ361" s="52" t="str">
        <f>IF(BI361="","",IF(W361="","",IF(AND(K361=$K$1,$K$1&lt;&gt;""),$BT$2,IFERROR(IF(INDEX(価格設定!$D$5:$D$1048576,MATCH(Q361,価格設定!$B$5:$B$1048576,0),0)=価格設定!$D$3,$BT$2,$BS$2),$BS$2))))</f>
        <v/>
      </c>
      <c r="BK361" s="16" t="str">
        <f>IF(BI361="","",IF(COUNTIF($BI$3:BI361,BI361)=1,1,IF(AND(BI360=BI361,BH361=""),BK360,COUNTIF($BH$3:BH361,BH361))))</f>
        <v/>
      </c>
      <c r="BL361" s="52" t="str">
        <f t="shared" si="638"/>
        <v/>
      </c>
      <c r="BM361" s="52" t="str">
        <f t="shared" si="639"/>
        <v/>
      </c>
      <c r="BN361" s="119" t="str">
        <f t="shared" si="640"/>
        <v/>
      </c>
      <c r="BO361" s="119" t="str">
        <f t="shared" si="641"/>
        <v/>
      </c>
      <c r="BP361" s="17" t="str">
        <f t="shared" si="642"/>
        <v/>
      </c>
      <c r="BQ361" s="17" t="str">
        <f t="shared" si="643"/>
        <v/>
      </c>
      <c r="BR361" s="17" t="str">
        <f>IF(OR(BP361="",COUNTIF($BO$3:BO361,BO361)&lt;&gt;1),"",SUMIF(BO$3:BO$1048576,BO361,BP$3:BP$1048576))</f>
        <v/>
      </c>
      <c r="BS361" s="17" t="str">
        <f t="shared" si="644"/>
        <v/>
      </c>
      <c r="BT361" s="17" t="str">
        <f t="shared" si="645"/>
        <v/>
      </c>
      <c r="BU361" s="17" t="str">
        <f t="shared" si="646"/>
        <v/>
      </c>
      <c r="BV361" s="24" t="str">
        <f t="shared" si="647"/>
        <v/>
      </c>
      <c r="BW361" s="24" t="str">
        <f t="shared" si="648"/>
        <v/>
      </c>
      <c r="BX361" s="24" t="str">
        <f t="shared" si="649"/>
        <v/>
      </c>
      <c r="BY361" s="26" t="str">
        <f t="shared" si="650"/>
        <v/>
      </c>
      <c r="BZ361" s="26" t="str">
        <f t="shared" si="651"/>
        <v/>
      </c>
      <c r="CA361" s="26" t="str">
        <f t="shared" si="652"/>
        <v/>
      </c>
      <c r="CB361" s="66" t="str">
        <f t="shared" si="653"/>
        <v/>
      </c>
      <c r="CC361" s="65" t="str">
        <f t="shared" si="654"/>
        <v/>
      </c>
      <c r="CD361" s="26" t="str">
        <f t="shared" si="655"/>
        <v/>
      </c>
      <c r="CE361" s="26" t="str">
        <f t="shared" si="656"/>
        <v/>
      </c>
      <c r="CF361" s="193" t="str">
        <f t="shared" si="657"/>
        <v/>
      </c>
      <c r="CG361" s="193" t="str">
        <f t="shared" si="658"/>
        <v/>
      </c>
      <c r="CH361" s="26" t="str">
        <f t="shared" si="659"/>
        <v/>
      </c>
      <c r="CI361" s="26" t="str">
        <f t="shared" si="660"/>
        <v/>
      </c>
      <c r="CJ361" s="65" t="str">
        <f t="shared" si="661"/>
        <v/>
      </c>
      <c r="CK361" s="65" t="str">
        <f t="shared" si="662"/>
        <v/>
      </c>
      <c r="CL361" s="64" t="str">
        <f t="shared" si="663"/>
        <v/>
      </c>
      <c r="CM361" s="64" t="str">
        <f t="shared" si="664"/>
        <v/>
      </c>
      <c r="CN361" s="65" t="str">
        <f t="shared" si="665"/>
        <v/>
      </c>
      <c r="CP361" s="63" t="str">
        <f>IF(BH361="","",MAX($CP$3:CP360)+1)</f>
        <v/>
      </c>
      <c r="CQ361" s="24" t="str">
        <f t="shared" si="666"/>
        <v/>
      </c>
      <c r="CR361" s="24" t="str">
        <f t="shared" si="667"/>
        <v/>
      </c>
      <c r="CS361" s="24" t="str">
        <f t="shared" si="668"/>
        <v/>
      </c>
      <c r="CT361" s="58" t="str">
        <f>IF(BO361="","",COUNTIF($BO$3:BO361,BO361)&amp;"@"&amp;BO361)</f>
        <v/>
      </c>
      <c r="CU361" s="16" t="str">
        <f t="shared" si="606"/>
        <v/>
      </c>
      <c r="CV361" s="63" t="str">
        <f t="shared" si="669"/>
        <v/>
      </c>
      <c r="CW361" s="16" t="str">
        <f t="shared" si="670"/>
        <v/>
      </c>
      <c r="CX361" s="16" t="str">
        <f t="shared" si="671"/>
        <v/>
      </c>
      <c r="CY361" s="16" t="str">
        <f t="shared" si="672"/>
        <v/>
      </c>
      <c r="CZ361" s="85" t="str">
        <f t="shared" si="673"/>
        <v/>
      </c>
      <c r="DA361" s="16" t="str">
        <f t="shared" si="674"/>
        <v/>
      </c>
      <c r="DB361" s="16" t="str">
        <f t="shared" si="675"/>
        <v/>
      </c>
      <c r="DC361" s="28" t="str">
        <f>IF(CP361="","",$DC$1&amp;(INDEX(価格設定!D$1:XFD$3,ROW(価格設定!$D$3),MATCH($AW361,価格設定!D$1:XFD$1,1))*100)&amp;"%")</f>
        <v/>
      </c>
      <c r="DD361" s="28" t="str">
        <f>IF(CP361="","",$DD$1&amp;(INDEX(価格設定!D$1:XFD$3,ROW(価格設定!$D$2),MATCH($AW361,価格設定!D$1:XFD$1,1))*100)&amp;"%")</f>
        <v/>
      </c>
      <c r="DE361" s="29" t="str">
        <f t="shared" si="676"/>
        <v/>
      </c>
      <c r="DG361" s="58" t="str">
        <f t="shared" si="677"/>
        <v/>
      </c>
      <c r="DH361" s="58" t="str">
        <f t="shared" si="678"/>
        <v/>
      </c>
      <c r="DI361" s="58" t="str">
        <f t="shared" si="679"/>
        <v/>
      </c>
      <c r="DJ361" s="85" t="str">
        <f t="shared" si="680"/>
        <v/>
      </c>
      <c r="DL361" s="58" t="str">
        <f>IF(COUNTIF(DG$3:DG$1048576,DG361)=COUNTIF($DG$3:$DG361,DG361),DG361,"")</f>
        <v/>
      </c>
      <c r="DM361" s="85" t="str">
        <f t="shared" si="681"/>
        <v/>
      </c>
      <c r="DN361" s="85" t="str">
        <f t="shared" si="607"/>
        <v/>
      </c>
      <c r="DO361" s="85" t="str">
        <f t="shared" si="607"/>
        <v/>
      </c>
      <c r="DP361" s="303"/>
      <c r="DQ361" s="17" t="str">
        <f t="shared" si="608"/>
        <v/>
      </c>
      <c r="DR361" s="17" t="str">
        <f t="shared" si="609"/>
        <v/>
      </c>
      <c r="DS361" s="17" t="str">
        <f t="shared" si="610"/>
        <v/>
      </c>
      <c r="DU361" s="16" t="str">
        <f t="shared" si="682"/>
        <v/>
      </c>
      <c r="DV361" s="16" t="str">
        <f>IF(DU361="","",COUNT($DU$3:DU361))</f>
        <v/>
      </c>
      <c r="DW361" s="16" t="str">
        <f t="shared" si="683"/>
        <v/>
      </c>
      <c r="DX361" s="16" t="str">
        <f t="shared" si="684"/>
        <v/>
      </c>
      <c r="DY361" s="16" t="str">
        <f>IF(DZ361="","",COUNTIF(DZ$3:DZ361,DZ361))</f>
        <v/>
      </c>
      <c r="DZ361" s="16" t="str">
        <f t="shared" si="685"/>
        <v/>
      </c>
      <c r="EA361" s="16" t="str">
        <f t="shared" si="686"/>
        <v/>
      </c>
      <c r="EB361" s="16" t="str">
        <f t="shared" si="687"/>
        <v/>
      </c>
      <c r="EC361" s="16" t="str">
        <f t="shared" si="688"/>
        <v/>
      </c>
      <c r="ED361" s="16" t="str">
        <f t="shared" si="689"/>
        <v/>
      </c>
      <c r="EE361" s="16" t="str">
        <f t="shared" si="690"/>
        <v/>
      </c>
      <c r="EF361" s="16" t="str">
        <f t="shared" si="691"/>
        <v/>
      </c>
      <c r="EG361" s="16" t="str">
        <f t="shared" si="692"/>
        <v/>
      </c>
      <c r="EH361" s="16" t="str">
        <f t="shared" si="693"/>
        <v/>
      </c>
      <c r="EI361" s="16" t="str">
        <f t="shared" si="694"/>
        <v/>
      </c>
      <c r="EJ361" s="16" t="str">
        <f t="shared" si="695"/>
        <v/>
      </c>
      <c r="EK361" s="16" t="str">
        <f t="shared" si="696"/>
        <v/>
      </c>
      <c r="EL361" s="58" t="str">
        <f t="shared" si="697"/>
        <v/>
      </c>
      <c r="EM361" s="58" t="str">
        <f>IF(OR($DZ361="",CR361=""),IF($EL361="","",$EL361),IF(OR(CR361="なし",CR361=0),領収書!$H$1,CR361))</f>
        <v/>
      </c>
      <c r="EN361" s="58" t="str">
        <f>IF(OR($DZ361="",CS361=""),IF($EL361="","",$EL361),IF(OR(CS361="なし",CS361=0),入力!$EN$1,CS361))</f>
        <v/>
      </c>
      <c r="EO361" s="63" t="str">
        <f t="shared" si="698"/>
        <v/>
      </c>
      <c r="EP361" s="63" t="str">
        <f t="shared" si="699"/>
        <v/>
      </c>
      <c r="ER361" s="16" t="str">
        <f>IF(AND(COUNTIF($ET$3:ET361,ET361)=1,ET361&lt;&gt;""),MAX($ER$3:ER360)+1,"")</f>
        <v/>
      </c>
      <c r="ES361" s="16" t="str">
        <f>IF(価格設定!B363="","",価格設定!B363)</f>
        <v/>
      </c>
      <c r="ET361" s="16" t="str">
        <f>IF(価格設定!C363="","",価格設定!C363)</f>
        <v/>
      </c>
      <c r="EV361" s="16" t="str">
        <f t="shared" si="611"/>
        <v/>
      </c>
      <c r="EW361" s="16" t="str">
        <f t="shared" si="700"/>
        <v/>
      </c>
    </row>
    <row r="362" spans="1:153" ht="30" customHeight="1" x14ac:dyDescent="0.2">
      <c r="A362" s="225"/>
      <c r="B362" s="212"/>
      <c r="C362" s="221"/>
      <c r="D362" s="164"/>
      <c r="E362" s="165"/>
      <c r="F362" s="166"/>
      <c r="G362" s="167"/>
      <c r="H362" s="179"/>
      <c r="I362" s="306"/>
      <c r="J362" s="169"/>
      <c r="K362" s="179"/>
      <c r="L362" s="186"/>
      <c r="M362" s="186"/>
      <c r="N362" s="168"/>
      <c r="O362" s="170"/>
      <c r="P362" s="212"/>
      <c r="Q362" s="179" t="str">
        <f>IFERROR(IF(H362="","",IFERROR(INDEX(価格設定!$B$5:$B$1048576,MATCH(H362,価格設定!$B$5:$B$1048576,0),0),INDEX(価格設定!$B$5:$B$1048576,MATCH("*"&amp;H362&amp;"*",価格設定!$B$5:$B$1048576,0),0))),H362)</f>
        <v/>
      </c>
      <c r="R362" s="250" t="str">
        <f>IFERROR(IF(Q362="",IF(K362="","",K362),IF(K362="",IF(INDEX(価格設定!$C$5:$C$1048576,MATCH(Q362,価格設定!$B$5:$B$1048576,0),0)=0,"",INDEX(価格設定!$C$5:$C$1048576,MATCH(Q362,価格設定!$B$5:$B$1048576,0),0)),IF(K362="なし","",K362))),"")</f>
        <v/>
      </c>
      <c r="S362" s="308" t="str">
        <f t="shared" si="612"/>
        <v/>
      </c>
      <c r="T362" s="126" t="str">
        <f>IFERROR(IF(J362="",IF(INDEX(価格設定!$E$5:$R$1048576,MATCH($Q362,価格設定!B$5:B$1048576,0),MATCH($AW362,価格設定!E$1:X$1,1))=0,"",INDEX(価格設定!$E$5:$R$1048576,MATCH($Q362,価格設定!B$5:B$1048576,0),MATCH($AW362,価格設定!E$1:X$1,1))),J362),"")</f>
        <v/>
      </c>
      <c r="U362" s="126" t="str">
        <f t="shared" si="613"/>
        <v/>
      </c>
      <c r="V362" s="132" t="str">
        <f t="shared" si="614"/>
        <v/>
      </c>
      <c r="W362" s="127" t="str">
        <f>IFERROR(IF(OR(T362="",T362&lt;0),"",IFERROR(INDEX(価格設定!E$2:X$3,IF(AND(K362=$K$1,$K$1&lt;&gt;""),ROW(価格設定!$D$3)-1,MATCH(INDEX(価格設定!$D$5:$D$1048576,MATCH(Q362,価格設定!$B$5:$B$1048576,0),0),価格設定!$D$2:$D$3,0)),MATCH($AW362,価格設定!E$1:X$1,1)),INDEX(価格設定!E$2:X$2,0,MATCH($AW362,価格設定!E$1:X$1,1)))),"")</f>
        <v/>
      </c>
      <c r="X362" s="126" t="str">
        <f t="shared" si="605"/>
        <v/>
      </c>
      <c r="Y362" s="128" t="str">
        <f t="shared" si="615"/>
        <v/>
      </c>
      <c r="Z362" s="126" t="str">
        <f t="shared" si="616"/>
        <v/>
      </c>
      <c r="AA362" s="129" t="str">
        <f t="shared" si="617"/>
        <v/>
      </c>
      <c r="AB362" s="126" t="str">
        <f t="shared" si="618"/>
        <v/>
      </c>
      <c r="AC362" s="280" t="str">
        <f t="shared" si="619"/>
        <v/>
      </c>
      <c r="AD362" s="15"/>
      <c r="AE362" s="204" t="str">
        <f>IF(AF362="","",COUNT($AF$3:AF362))</f>
        <v/>
      </c>
      <c r="AF362" s="206" t="str">
        <f t="shared" si="620"/>
        <v/>
      </c>
      <c r="AG362" s="204" t="str">
        <f t="shared" si="621"/>
        <v/>
      </c>
      <c r="AH362" s="204" t="str">
        <f t="shared" si="622"/>
        <v/>
      </c>
      <c r="AI362" s="287"/>
      <c r="AJ362" s="15"/>
      <c r="AK362" s="138" t="str">
        <f t="shared" si="623"/>
        <v/>
      </c>
      <c r="AL362" s="131" t="str">
        <f t="shared" si="624"/>
        <v/>
      </c>
      <c r="AM362" s="131" t="str">
        <f t="shared" si="625"/>
        <v/>
      </c>
      <c r="AN362" s="313" t="str">
        <f t="shared" si="626"/>
        <v/>
      </c>
      <c r="AO362" s="316" t="str">
        <f t="shared" si="627"/>
        <v/>
      </c>
      <c r="AP362" s="18"/>
      <c r="AQ362" s="3" t="str">
        <f>IF(F362="","",MAX($AQ$3:AQ361)+1)</f>
        <v/>
      </c>
      <c r="AR362" s="3" t="str">
        <f>IF(OR(AQ362="",BB362=""),"",MAX($AR$3:AR361)+1)</f>
        <v/>
      </c>
      <c r="AS362" s="3" t="str">
        <f>IF(CQ362="","",RANK(CQ362,CQ$3:CQ$1048576,1)+COUNTIF($CQ$3:CQ362,CQ362)-1)</f>
        <v/>
      </c>
      <c r="AT362" s="21" t="str">
        <f>IF(C362="",IF(OR(AND($H362&lt;&gt;"",C362=""),AND($F361=$F362,$AZ362&lt;&gt;""),COUNTA($H$3:$H$1048576,#REF!,$F$3:$F$1048576)&gt;COUNTA($H$3:$H362,#REF!,$F$3:$F362),$AZ362&lt;&gt;""),INDEX(AT$3:AT$1048576,MATCH(MAX($AQ$3:$AQ361),$AQ$3:$AQ$1048576,0),0),""),C362)</f>
        <v/>
      </c>
      <c r="AU362" s="21" t="str">
        <f>IF(D362="",IF(OR(AND($H362&lt;&gt;"",D362=""),AND($F361=$F362,$AZ362&lt;&gt;""),COUNTA($H$3:$H$1048576,#REF!,$F$3:$F$1048576)&gt;COUNTA($H$3:$H362,#REF!,$F$3:$F362),$AZ362&lt;&gt;""),INDEX(AU$3:AU$1048576,MATCH(MAX($AQ$3:$AQ361),$AQ$3:$AQ$1048576,0),0),""),D362)</f>
        <v/>
      </c>
      <c r="AV362" s="21" t="str">
        <f>IF(E362="",IF(OR(AND($H362&lt;&gt;"",E362=""),AND($F361=$F362,$AZ362&lt;&gt;""),COUNTA($H$3:$H$1048576,#REF!,$F$3:$F$1048576)&gt;COUNTA($H$3:$H362,#REF!,$F$3:$F362),$AZ362&lt;&gt;""),INDEX(AV$3:AV$1048576,MATCH(MAX($AQ$3:$AQ361),$AQ$3:$AQ$1048576,0),0),""),E362)</f>
        <v/>
      </c>
      <c r="AW362" s="24" t="str">
        <f t="shared" si="628"/>
        <v/>
      </c>
      <c r="AX362" s="13" t="str">
        <f t="shared" si="629"/>
        <v/>
      </c>
      <c r="AY362" s="4" t="str">
        <f t="shared" si="630"/>
        <v/>
      </c>
      <c r="AZ362" s="4" t="str">
        <f>IF(AX362="",IF(OR(AND(H362&lt;&gt;"",F362=""),COUNTA($H$3:$H$1048576)&gt;COUNTA($H$3:$H362)),INDEX(AX$3:AX362,MATCH(MAX($AQ$3:AQ362),AQ$3:AQ362,0),0),""),AX362)</f>
        <v/>
      </c>
      <c r="BA362" s="4" t="str">
        <f>IF(AY362="",IF(AND(H362&lt;&gt;"",F362=""),INDEX(AY$3:AY362,MATCH(MAX($AQ$3:AQ362),AQ$3:AQ362,0),0),""),AY362)</f>
        <v/>
      </c>
      <c r="BB362" s="82" t="str">
        <f>IF(BC362="","",RANK(BC362,BC$3:BC$1048576,1)+COUNTIF($BC$3:BC362,BC362)-1)</f>
        <v/>
      </c>
      <c r="BC362" s="139" t="str">
        <f t="shared" si="631"/>
        <v/>
      </c>
      <c r="BD362" s="46" t="str">
        <f t="shared" si="632"/>
        <v/>
      </c>
      <c r="BE362" s="46" t="str">
        <f t="shared" si="633"/>
        <v/>
      </c>
      <c r="BF362" s="46" t="str">
        <f t="shared" si="634"/>
        <v/>
      </c>
      <c r="BG362" s="4" t="str">
        <f t="shared" si="635"/>
        <v/>
      </c>
      <c r="BH362" s="180" t="str">
        <f t="shared" si="636"/>
        <v/>
      </c>
      <c r="BI362" s="16" t="str">
        <f t="shared" si="637"/>
        <v/>
      </c>
      <c r="BJ362" s="52" t="str">
        <f>IF(BI362="","",IF(W362="","",IF(AND(K362=$K$1,$K$1&lt;&gt;""),$BT$2,IFERROR(IF(INDEX(価格設定!$D$5:$D$1048576,MATCH(Q362,価格設定!$B$5:$B$1048576,0),0)=価格設定!$D$3,$BT$2,$BS$2),$BS$2))))</f>
        <v/>
      </c>
      <c r="BK362" s="16" t="str">
        <f>IF(BI362="","",IF(COUNTIF($BI$3:BI362,BI362)=1,1,IF(AND(BI361=BI362,BH362=""),BK361,COUNTIF($BH$3:BH362,BH362))))</f>
        <v/>
      </c>
      <c r="BL362" s="52" t="str">
        <f t="shared" si="638"/>
        <v/>
      </c>
      <c r="BM362" s="52" t="str">
        <f t="shared" si="639"/>
        <v/>
      </c>
      <c r="BN362" s="119" t="str">
        <f t="shared" si="640"/>
        <v/>
      </c>
      <c r="BO362" s="119" t="str">
        <f t="shared" si="641"/>
        <v/>
      </c>
      <c r="BP362" s="17" t="str">
        <f t="shared" si="642"/>
        <v/>
      </c>
      <c r="BQ362" s="17" t="str">
        <f t="shared" si="643"/>
        <v/>
      </c>
      <c r="BR362" s="17" t="str">
        <f>IF(OR(BP362="",COUNTIF($BO$3:BO362,BO362)&lt;&gt;1),"",SUMIF(BO$3:BO$1048576,BO362,BP$3:BP$1048576))</f>
        <v/>
      </c>
      <c r="BS362" s="17" t="str">
        <f t="shared" si="644"/>
        <v/>
      </c>
      <c r="BT362" s="17" t="str">
        <f t="shared" si="645"/>
        <v/>
      </c>
      <c r="BU362" s="17" t="str">
        <f t="shared" si="646"/>
        <v/>
      </c>
      <c r="BV362" s="24" t="str">
        <f t="shared" si="647"/>
        <v/>
      </c>
      <c r="BW362" s="24" t="str">
        <f t="shared" si="648"/>
        <v/>
      </c>
      <c r="BX362" s="24" t="str">
        <f t="shared" si="649"/>
        <v/>
      </c>
      <c r="BY362" s="26" t="str">
        <f t="shared" si="650"/>
        <v/>
      </c>
      <c r="BZ362" s="26" t="str">
        <f t="shared" si="651"/>
        <v/>
      </c>
      <c r="CA362" s="26" t="str">
        <f t="shared" si="652"/>
        <v/>
      </c>
      <c r="CB362" s="66" t="str">
        <f t="shared" si="653"/>
        <v/>
      </c>
      <c r="CC362" s="65" t="str">
        <f t="shared" si="654"/>
        <v/>
      </c>
      <c r="CD362" s="26" t="str">
        <f t="shared" si="655"/>
        <v/>
      </c>
      <c r="CE362" s="26" t="str">
        <f t="shared" si="656"/>
        <v/>
      </c>
      <c r="CF362" s="193" t="str">
        <f t="shared" si="657"/>
        <v/>
      </c>
      <c r="CG362" s="193" t="str">
        <f t="shared" si="658"/>
        <v/>
      </c>
      <c r="CH362" s="26" t="str">
        <f t="shared" si="659"/>
        <v/>
      </c>
      <c r="CI362" s="26" t="str">
        <f t="shared" si="660"/>
        <v/>
      </c>
      <c r="CJ362" s="65" t="str">
        <f t="shared" si="661"/>
        <v/>
      </c>
      <c r="CK362" s="65" t="str">
        <f t="shared" si="662"/>
        <v/>
      </c>
      <c r="CL362" s="64" t="str">
        <f t="shared" si="663"/>
        <v/>
      </c>
      <c r="CM362" s="64" t="str">
        <f t="shared" si="664"/>
        <v/>
      </c>
      <c r="CN362" s="65" t="str">
        <f t="shared" si="665"/>
        <v/>
      </c>
      <c r="CP362" s="63" t="str">
        <f>IF(BH362="","",MAX($CP$3:CP361)+1)</f>
        <v/>
      </c>
      <c r="CQ362" s="24" t="str">
        <f t="shared" si="666"/>
        <v/>
      </c>
      <c r="CR362" s="24" t="str">
        <f t="shared" si="667"/>
        <v/>
      </c>
      <c r="CS362" s="24" t="str">
        <f t="shared" si="668"/>
        <v/>
      </c>
      <c r="CT362" s="58" t="str">
        <f>IF(BO362="","",COUNTIF($BO$3:BO362,BO362)&amp;"@"&amp;BO362)</f>
        <v/>
      </c>
      <c r="CU362" s="16" t="str">
        <f t="shared" si="606"/>
        <v/>
      </c>
      <c r="CV362" s="63" t="str">
        <f t="shared" si="669"/>
        <v/>
      </c>
      <c r="CW362" s="16" t="str">
        <f t="shared" si="670"/>
        <v/>
      </c>
      <c r="CX362" s="16" t="str">
        <f t="shared" si="671"/>
        <v/>
      </c>
      <c r="CY362" s="16" t="str">
        <f t="shared" si="672"/>
        <v/>
      </c>
      <c r="CZ362" s="85" t="str">
        <f t="shared" si="673"/>
        <v/>
      </c>
      <c r="DA362" s="16" t="str">
        <f t="shared" si="674"/>
        <v/>
      </c>
      <c r="DB362" s="16" t="str">
        <f t="shared" si="675"/>
        <v/>
      </c>
      <c r="DC362" s="28" t="str">
        <f>IF(CP362="","",$DC$1&amp;(INDEX(価格設定!D$1:XFD$3,ROW(価格設定!$D$3),MATCH($AW362,価格設定!D$1:XFD$1,1))*100)&amp;"%")</f>
        <v/>
      </c>
      <c r="DD362" s="28" t="str">
        <f>IF(CP362="","",$DD$1&amp;(INDEX(価格設定!D$1:XFD$3,ROW(価格設定!$D$2),MATCH($AW362,価格設定!D$1:XFD$1,1))*100)&amp;"%")</f>
        <v/>
      </c>
      <c r="DE362" s="29" t="str">
        <f t="shared" si="676"/>
        <v/>
      </c>
      <c r="DG362" s="58" t="str">
        <f t="shared" si="677"/>
        <v/>
      </c>
      <c r="DH362" s="58" t="str">
        <f t="shared" si="678"/>
        <v/>
      </c>
      <c r="DI362" s="58" t="str">
        <f t="shared" si="679"/>
        <v/>
      </c>
      <c r="DJ362" s="85" t="str">
        <f t="shared" si="680"/>
        <v/>
      </c>
      <c r="DL362" s="58" t="str">
        <f>IF(COUNTIF(DG$3:DG$1048576,DG362)=COUNTIF($DG$3:$DG362,DG362),DG362,"")</f>
        <v/>
      </c>
      <c r="DM362" s="85" t="str">
        <f t="shared" si="681"/>
        <v/>
      </c>
      <c r="DN362" s="85" t="str">
        <f t="shared" si="607"/>
        <v/>
      </c>
      <c r="DO362" s="85" t="str">
        <f t="shared" si="607"/>
        <v/>
      </c>
      <c r="DP362" s="303"/>
      <c r="DQ362" s="17" t="str">
        <f t="shared" si="608"/>
        <v/>
      </c>
      <c r="DR362" s="17" t="str">
        <f t="shared" si="609"/>
        <v/>
      </c>
      <c r="DS362" s="17" t="str">
        <f t="shared" si="610"/>
        <v/>
      </c>
      <c r="DU362" s="16" t="str">
        <f t="shared" si="682"/>
        <v/>
      </c>
      <c r="DV362" s="16" t="str">
        <f>IF(DU362="","",COUNT($DU$3:DU362))</f>
        <v/>
      </c>
      <c r="DW362" s="16" t="str">
        <f t="shared" si="683"/>
        <v/>
      </c>
      <c r="DX362" s="16" t="str">
        <f t="shared" si="684"/>
        <v/>
      </c>
      <c r="DY362" s="16" t="str">
        <f>IF(DZ362="","",COUNTIF(DZ$3:DZ362,DZ362))</f>
        <v/>
      </c>
      <c r="DZ362" s="16" t="str">
        <f t="shared" si="685"/>
        <v/>
      </c>
      <c r="EA362" s="16" t="str">
        <f t="shared" si="686"/>
        <v/>
      </c>
      <c r="EB362" s="16" t="str">
        <f t="shared" si="687"/>
        <v/>
      </c>
      <c r="EC362" s="16" t="str">
        <f t="shared" si="688"/>
        <v/>
      </c>
      <c r="ED362" s="16" t="str">
        <f t="shared" si="689"/>
        <v/>
      </c>
      <c r="EE362" s="16" t="str">
        <f t="shared" si="690"/>
        <v/>
      </c>
      <c r="EF362" s="16" t="str">
        <f t="shared" si="691"/>
        <v/>
      </c>
      <c r="EG362" s="16" t="str">
        <f t="shared" si="692"/>
        <v/>
      </c>
      <c r="EH362" s="16" t="str">
        <f t="shared" si="693"/>
        <v/>
      </c>
      <c r="EI362" s="16" t="str">
        <f t="shared" si="694"/>
        <v/>
      </c>
      <c r="EJ362" s="16" t="str">
        <f t="shared" si="695"/>
        <v/>
      </c>
      <c r="EK362" s="16" t="str">
        <f t="shared" si="696"/>
        <v/>
      </c>
      <c r="EL362" s="58" t="str">
        <f t="shared" si="697"/>
        <v/>
      </c>
      <c r="EM362" s="58" t="str">
        <f>IF(OR($DZ362="",CR362=""),IF($EL362="","",$EL362),IF(OR(CR362="なし",CR362=0),領収書!$H$1,CR362))</f>
        <v/>
      </c>
      <c r="EN362" s="58" t="str">
        <f>IF(OR($DZ362="",CS362=""),IF($EL362="","",$EL362),IF(OR(CS362="なし",CS362=0),入力!$EN$1,CS362))</f>
        <v/>
      </c>
      <c r="EO362" s="63" t="str">
        <f t="shared" si="698"/>
        <v/>
      </c>
      <c r="EP362" s="63" t="str">
        <f t="shared" si="699"/>
        <v/>
      </c>
      <c r="ER362" s="16" t="str">
        <f>IF(AND(COUNTIF($ET$3:ET362,ET362)=1,ET362&lt;&gt;""),MAX($ER$3:ER361)+1,"")</f>
        <v/>
      </c>
      <c r="ES362" s="16" t="str">
        <f>IF(価格設定!B364="","",価格設定!B364)</f>
        <v/>
      </c>
      <c r="ET362" s="16" t="str">
        <f>IF(価格設定!C364="","",価格設定!C364)</f>
        <v/>
      </c>
      <c r="EV362" s="16" t="str">
        <f t="shared" si="611"/>
        <v/>
      </c>
      <c r="EW362" s="16" t="str">
        <f t="shared" si="700"/>
        <v/>
      </c>
    </row>
    <row r="363" spans="1:153" ht="30" customHeight="1" x14ac:dyDescent="0.2">
      <c r="A363" s="225"/>
      <c r="B363" s="212"/>
      <c r="C363" s="221"/>
      <c r="D363" s="164"/>
      <c r="E363" s="165"/>
      <c r="F363" s="166"/>
      <c r="G363" s="167"/>
      <c r="H363" s="179"/>
      <c r="I363" s="306"/>
      <c r="J363" s="169"/>
      <c r="K363" s="179"/>
      <c r="L363" s="186"/>
      <c r="M363" s="186"/>
      <c r="N363" s="168"/>
      <c r="O363" s="170"/>
      <c r="P363" s="212"/>
      <c r="Q363" s="179" t="str">
        <f>IFERROR(IF(H363="","",IFERROR(INDEX(価格設定!$B$5:$B$1048576,MATCH(H363,価格設定!$B$5:$B$1048576,0),0),INDEX(価格設定!$B$5:$B$1048576,MATCH("*"&amp;H363&amp;"*",価格設定!$B$5:$B$1048576,0),0))),H363)</f>
        <v/>
      </c>
      <c r="R363" s="250" t="str">
        <f>IFERROR(IF(Q363="",IF(K363="","",K363),IF(K363="",IF(INDEX(価格設定!$C$5:$C$1048576,MATCH(Q363,価格設定!$B$5:$B$1048576,0),0)=0,"",INDEX(価格設定!$C$5:$C$1048576,MATCH(Q363,価格設定!$B$5:$B$1048576,0),0)),IF(K363="なし","",K363))),"")</f>
        <v/>
      </c>
      <c r="S363" s="308" t="str">
        <f t="shared" si="612"/>
        <v/>
      </c>
      <c r="T363" s="126" t="str">
        <f>IFERROR(IF(J363="",IF(INDEX(価格設定!$E$5:$R$1048576,MATCH($Q363,価格設定!B$5:B$1048576,0),MATCH($AW363,価格設定!E$1:X$1,1))=0,"",INDEX(価格設定!$E$5:$R$1048576,MATCH($Q363,価格設定!B$5:B$1048576,0),MATCH($AW363,価格設定!E$1:X$1,1))),J363),"")</f>
        <v/>
      </c>
      <c r="U363" s="126" t="str">
        <f t="shared" si="613"/>
        <v/>
      </c>
      <c r="V363" s="132" t="str">
        <f t="shared" si="614"/>
        <v/>
      </c>
      <c r="W363" s="127" t="str">
        <f>IFERROR(IF(OR(T363="",T363&lt;0),"",IFERROR(INDEX(価格設定!E$2:X$3,IF(AND(K363=$K$1,$K$1&lt;&gt;""),ROW(価格設定!$D$3)-1,MATCH(INDEX(価格設定!$D$5:$D$1048576,MATCH(Q363,価格設定!$B$5:$B$1048576,0),0),価格設定!$D$2:$D$3,0)),MATCH($AW363,価格設定!E$1:X$1,1)),INDEX(価格設定!E$2:X$2,0,MATCH($AW363,価格設定!E$1:X$1,1)))),"")</f>
        <v/>
      </c>
      <c r="X363" s="126" t="str">
        <f t="shared" si="605"/>
        <v/>
      </c>
      <c r="Y363" s="128" t="str">
        <f t="shared" si="615"/>
        <v/>
      </c>
      <c r="Z363" s="126" t="str">
        <f t="shared" si="616"/>
        <v/>
      </c>
      <c r="AA363" s="129" t="str">
        <f t="shared" si="617"/>
        <v/>
      </c>
      <c r="AB363" s="126" t="str">
        <f t="shared" si="618"/>
        <v/>
      </c>
      <c r="AC363" s="280" t="str">
        <f t="shared" si="619"/>
        <v/>
      </c>
      <c r="AD363" s="15"/>
      <c r="AE363" s="204" t="str">
        <f>IF(AF363="","",COUNT($AF$3:AF363))</f>
        <v/>
      </c>
      <c r="AF363" s="206" t="str">
        <f t="shared" si="620"/>
        <v/>
      </c>
      <c r="AG363" s="204" t="str">
        <f t="shared" si="621"/>
        <v/>
      </c>
      <c r="AH363" s="204" t="str">
        <f t="shared" si="622"/>
        <v/>
      </c>
      <c r="AI363" s="287"/>
      <c r="AJ363" s="15"/>
      <c r="AK363" s="138" t="str">
        <f t="shared" si="623"/>
        <v/>
      </c>
      <c r="AL363" s="131" t="str">
        <f t="shared" si="624"/>
        <v/>
      </c>
      <c r="AM363" s="131" t="str">
        <f t="shared" si="625"/>
        <v/>
      </c>
      <c r="AN363" s="313" t="str">
        <f t="shared" si="626"/>
        <v/>
      </c>
      <c r="AO363" s="316" t="str">
        <f t="shared" si="627"/>
        <v/>
      </c>
      <c r="AP363" s="18"/>
      <c r="AQ363" s="3" t="str">
        <f>IF(F363="","",MAX($AQ$3:AQ362)+1)</f>
        <v/>
      </c>
      <c r="AR363" s="3" t="str">
        <f>IF(OR(AQ363="",BB363=""),"",MAX($AR$3:AR362)+1)</f>
        <v/>
      </c>
      <c r="AS363" s="3" t="str">
        <f>IF(CQ363="","",RANK(CQ363,CQ$3:CQ$1048576,1)+COUNTIF($CQ$3:CQ363,CQ363)-1)</f>
        <v/>
      </c>
      <c r="AT363" s="21" t="str">
        <f>IF(C363="",IF(OR(AND($H363&lt;&gt;"",C363=""),AND($F362=$F363,$AZ363&lt;&gt;""),COUNTA($H$3:$H$1048576,#REF!,$F$3:$F$1048576)&gt;COUNTA($H$3:$H363,#REF!,$F$3:$F363),$AZ363&lt;&gt;""),INDEX(AT$3:AT$1048576,MATCH(MAX($AQ$3:$AQ362),$AQ$3:$AQ$1048576,0),0),""),C363)</f>
        <v/>
      </c>
      <c r="AU363" s="21" t="str">
        <f>IF(D363="",IF(OR(AND($H363&lt;&gt;"",D363=""),AND($F362=$F363,$AZ363&lt;&gt;""),COUNTA($H$3:$H$1048576,#REF!,$F$3:$F$1048576)&gt;COUNTA($H$3:$H363,#REF!,$F$3:$F363),$AZ363&lt;&gt;""),INDEX(AU$3:AU$1048576,MATCH(MAX($AQ$3:$AQ362),$AQ$3:$AQ$1048576,0),0),""),D363)</f>
        <v/>
      </c>
      <c r="AV363" s="21" t="str">
        <f>IF(E363="",IF(OR(AND($H363&lt;&gt;"",E363=""),AND($F362=$F363,$AZ363&lt;&gt;""),COUNTA($H$3:$H$1048576,#REF!,$F$3:$F$1048576)&gt;COUNTA($H$3:$H363,#REF!,$F$3:$F363),$AZ363&lt;&gt;""),INDEX(AV$3:AV$1048576,MATCH(MAX($AQ$3:$AQ362),$AQ$3:$AQ$1048576,0),0),""),E363)</f>
        <v/>
      </c>
      <c r="AW363" s="24" t="str">
        <f t="shared" si="628"/>
        <v/>
      </c>
      <c r="AX363" s="13" t="str">
        <f t="shared" si="629"/>
        <v/>
      </c>
      <c r="AY363" s="4" t="str">
        <f t="shared" si="630"/>
        <v/>
      </c>
      <c r="AZ363" s="4" t="str">
        <f>IF(AX363="",IF(OR(AND(H363&lt;&gt;"",F363=""),COUNTA($H$3:$H$1048576)&gt;COUNTA($H$3:$H363)),INDEX(AX$3:AX363,MATCH(MAX($AQ$3:AQ363),AQ$3:AQ363,0),0),""),AX363)</f>
        <v/>
      </c>
      <c r="BA363" s="4" t="str">
        <f>IF(AY363="",IF(AND(H363&lt;&gt;"",F363=""),INDEX(AY$3:AY363,MATCH(MAX($AQ$3:AQ363),AQ$3:AQ363,0),0),""),AY363)</f>
        <v/>
      </c>
      <c r="BB363" s="82" t="str">
        <f>IF(BC363="","",RANK(BC363,BC$3:BC$1048576,1)+COUNTIF($BC$3:BC363,BC363)-1)</f>
        <v/>
      </c>
      <c r="BC363" s="139" t="str">
        <f t="shared" si="631"/>
        <v/>
      </c>
      <c r="BD363" s="46" t="str">
        <f t="shared" si="632"/>
        <v/>
      </c>
      <c r="BE363" s="46" t="str">
        <f t="shared" si="633"/>
        <v/>
      </c>
      <c r="BF363" s="46" t="str">
        <f t="shared" si="634"/>
        <v/>
      </c>
      <c r="BG363" s="4" t="str">
        <f t="shared" si="635"/>
        <v/>
      </c>
      <c r="BH363" s="180" t="str">
        <f t="shared" si="636"/>
        <v/>
      </c>
      <c r="BI363" s="16" t="str">
        <f t="shared" si="637"/>
        <v/>
      </c>
      <c r="BJ363" s="52" t="str">
        <f>IF(BI363="","",IF(W363="","",IF(AND(K363=$K$1,$K$1&lt;&gt;""),$BT$2,IFERROR(IF(INDEX(価格設定!$D$5:$D$1048576,MATCH(Q363,価格設定!$B$5:$B$1048576,0),0)=価格設定!$D$3,$BT$2,$BS$2),$BS$2))))</f>
        <v/>
      </c>
      <c r="BK363" s="16" t="str">
        <f>IF(BI363="","",IF(COUNTIF($BI$3:BI363,BI363)=1,1,IF(AND(BI362=BI363,BH363=""),BK362,COUNTIF($BH$3:BH363,BH363))))</f>
        <v/>
      </c>
      <c r="BL363" s="52" t="str">
        <f t="shared" si="638"/>
        <v/>
      </c>
      <c r="BM363" s="52" t="str">
        <f t="shared" si="639"/>
        <v/>
      </c>
      <c r="BN363" s="119" t="str">
        <f t="shared" si="640"/>
        <v/>
      </c>
      <c r="BO363" s="119" t="str">
        <f t="shared" si="641"/>
        <v/>
      </c>
      <c r="BP363" s="17" t="str">
        <f t="shared" si="642"/>
        <v/>
      </c>
      <c r="BQ363" s="17" t="str">
        <f t="shared" si="643"/>
        <v/>
      </c>
      <c r="BR363" s="17" t="str">
        <f>IF(OR(BP363="",COUNTIF($BO$3:BO363,BO363)&lt;&gt;1),"",SUMIF(BO$3:BO$1048576,BO363,BP$3:BP$1048576))</f>
        <v/>
      </c>
      <c r="BS363" s="17" t="str">
        <f t="shared" si="644"/>
        <v/>
      </c>
      <c r="BT363" s="17" t="str">
        <f t="shared" si="645"/>
        <v/>
      </c>
      <c r="BU363" s="17" t="str">
        <f t="shared" si="646"/>
        <v/>
      </c>
      <c r="BV363" s="24" t="str">
        <f t="shared" si="647"/>
        <v/>
      </c>
      <c r="BW363" s="24" t="str">
        <f t="shared" si="648"/>
        <v/>
      </c>
      <c r="BX363" s="24" t="str">
        <f t="shared" si="649"/>
        <v/>
      </c>
      <c r="BY363" s="26" t="str">
        <f t="shared" si="650"/>
        <v/>
      </c>
      <c r="BZ363" s="26" t="str">
        <f t="shared" si="651"/>
        <v/>
      </c>
      <c r="CA363" s="26" t="str">
        <f t="shared" si="652"/>
        <v/>
      </c>
      <c r="CB363" s="66" t="str">
        <f t="shared" si="653"/>
        <v/>
      </c>
      <c r="CC363" s="65" t="str">
        <f t="shared" si="654"/>
        <v/>
      </c>
      <c r="CD363" s="26" t="str">
        <f t="shared" si="655"/>
        <v/>
      </c>
      <c r="CE363" s="26" t="str">
        <f t="shared" si="656"/>
        <v/>
      </c>
      <c r="CF363" s="193" t="str">
        <f t="shared" si="657"/>
        <v/>
      </c>
      <c r="CG363" s="193" t="str">
        <f t="shared" si="658"/>
        <v/>
      </c>
      <c r="CH363" s="26" t="str">
        <f t="shared" si="659"/>
        <v/>
      </c>
      <c r="CI363" s="26" t="str">
        <f t="shared" si="660"/>
        <v/>
      </c>
      <c r="CJ363" s="65" t="str">
        <f t="shared" si="661"/>
        <v/>
      </c>
      <c r="CK363" s="65" t="str">
        <f t="shared" si="662"/>
        <v/>
      </c>
      <c r="CL363" s="64" t="str">
        <f t="shared" si="663"/>
        <v/>
      </c>
      <c r="CM363" s="64" t="str">
        <f t="shared" si="664"/>
        <v/>
      </c>
      <c r="CN363" s="65" t="str">
        <f t="shared" si="665"/>
        <v/>
      </c>
      <c r="CP363" s="63" t="str">
        <f>IF(BH363="","",MAX($CP$3:CP362)+1)</f>
        <v/>
      </c>
      <c r="CQ363" s="24" t="str">
        <f t="shared" si="666"/>
        <v/>
      </c>
      <c r="CR363" s="24" t="str">
        <f t="shared" si="667"/>
        <v/>
      </c>
      <c r="CS363" s="24" t="str">
        <f t="shared" si="668"/>
        <v/>
      </c>
      <c r="CT363" s="58" t="str">
        <f>IF(BO363="","",COUNTIF($BO$3:BO363,BO363)&amp;"@"&amp;BO363)</f>
        <v/>
      </c>
      <c r="CU363" s="16" t="str">
        <f t="shared" si="606"/>
        <v/>
      </c>
      <c r="CV363" s="63" t="str">
        <f t="shared" si="669"/>
        <v/>
      </c>
      <c r="CW363" s="16" t="str">
        <f t="shared" si="670"/>
        <v/>
      </c>
      <c r="CX363" s="16" t="str">
        <f t="shared" si="671"/>
        <v/>
      </c>
      <c r="CY363" s="16" t="str">
        <f t="shared" si="672"/>
        <v/>
      </c>
      <c r="CZ363" s="85" t="str">
        <f t="shared" si="673"/>
        <v/>
      </c>
      <c r="DA363" s="16" t="str">
        <f t="shared" si="674"/>
        <v/>
      </c>
      <c r="DB363" s="16" t="str">
        <f t="shared" si="675"/>
        <v/>
      </c>
      <c r="DC363" s="28" t="str">
        <f>IF(CP363="","",$DC$1&amp;(INDEX(価格設定!D$1:XFD$3,ROW(価格設定!$D$3),MATCH($AW363,価格設定!D$1:XFD$1,1))*100)&amp;"%")</f>
        <v/>
      </c>
      <c r="DD363" s="28" t="str">
        <f>IF(CP363="","",$DD$1&amp;(INDEX(価格設定!D$1:XFD$3,ROW(価格設定!$D$2),MATCH($AW363,価格設定!D$1:XFD$1,1))*100)&amp;"%")</f>
        <v/>
      </c>
      <c r="DE363" s="29" t="str">
        <f t="shared" si="676"/>
        <v/>
      </c>
      <c r="DG363" s="58" t="str">
        <f t="shared" si="677"/>
        <v/>
      </c>
      <c r="DH363" s="58" t="str">
        <f t="shared" si="678"/>
        <v/>
      </c>
      <c r="DI363" s="58" t="str">
        <f t="shared" si="679"/>
        <v/>
      </c>
      <c r="DJ363" s="85" t="str">
        <f t="shared" si="680"/>
        <v/>
      </c>
      <c r="DL363" s="58" t="str">
        <f>IF(COUNTIF(DG$3:DG$1048576,DG363)=COUNTIF($DG$3:$DG363,DG363),DG363,"")</f>
        <v/>
      </c>
      <c r="DM363" s="85" t="str">
        <f t="shared" si="681"/>
        <v/>
      </c>
      <c r="DN363" s="85" t="str">
        <f t="shared" si="607"/>
        <v/>
      </c>
      <c r="DO363" s="85" t="str">
        <f t="shared" si="607"/>
        <v/>
      </c>
      <c r="DP363" s="303"/>
      <c r="DQ363" s="17" t="str">
        <f t="shared" si="608"/>
        <v/>
      </c>
      <c r="DR363" s="17" t="str">
        <f t="shared" si="609"/>
        <v/>
      </c>
      <c r="DS363" s="17" t="str">
        <f t="shared" si="610"/>
        <v/>
      </c>
      <c r="DU363" s="16" t="str">
        <f t="shared" si="682"/>
        <v/>
      </c>
      <c r="DV363" s="16" t="str">
        <f>IF(DU363="","",COUNT($DU$3:DU363))</f>
        <v/>
      </c>
      <c r="DW363" s="16" t="str">
        <f t="shared" si="683"/>
        <v/>
      </c>
      <c r="DX363" s="16" t="str">
        <f t="shared" si="684"/>
        <v/>
      </c>
      <c r="DY363" s="16" t="str">
        <f>IF(DZ363="","",COUNTIF(DZ$3:DZ363,DZ363))</f>
        <v/>
      </c>
      <c r="DZ363" s="16" t="str">
        <f t="shared" si="685"/>
        <v/>
      </c>
      <c r="EA363" s="16" t="str">
        <f t="shared" si="686"/>
        <v/>
      </c>
      <c r="EB363" s="16" t="str">
        <f t="shared" si="687"/>
        <v/>
      </c>
      <c r="EC363" s="16" t="str">
        <f t="shared" si="688"/>
        <v/>
      </c>
      <c r="ED363" s="16" t="str">
        <f t="shared" si="689"/>
        <v/>
      </c>
      <c r="EE363" s="16" t="str">
        <f t="shared" si="690"/>
        <v/>
      </c>
      <c r="EF363" s="16" t="str">
        <f t="shared" si="691"/>
        <v/>
      </c>
      <c r="EG363" s="16" t="str">
        <f t="shared" si="692"/>
        <v/>
      </c>
      <c r="EH363" s="16" t="str">
        <f t="shared" si="693"/>
        <v/>
      </c>
      <c r="EI363" s="16" t="str">
        <f t="shared" si="694"/>
        <v/>
      </c>
      <c r="EJ363" s="16" t="str">
        <f t="shared" si="695"/>
        <v/>
      </c>
      <c r="EK363" s="16" t="str">
        <f t="shared" si="696"/>
        <v/>
      </c>
      <c r="EL363" s="58" t="str">
        <f t="shared" si="697"/>
        <v/>
      </c>
      <c r="EM363" s="58" t="str">
        <f>IF(OR($DZ363="",CR363=""),IF($EL363="","",$EL363),IF(OR(CR363="なし",CR363=0),領収書!$H$1,CR363))</f>
        <v/>
      </c>
      <c r="EN363" s="58" t="str">
        <f>IF(OR($DZ363="",CS363=""),IF($EL363="","",$EL363),IF(OR(CS363="なし",CS363=0),入力!$EN$1,CS363))</f>
        <v/>
      </c>
      <c r="EO363" s="63" t="str">
        <f t="shared" si="698"/>
        <v/>
      </c>
      <c r="EP363" s="63" t="str">
        <f t="shared" si="699"/>
        <v/>
      </c>
      <c r="ER363" s="16" t="str">
        <f>IF(AND(COUNTIF($ET$3:ET363,ET363)=1,ET363&lt;&gt;""),MAX($ER$3:ER362)+1,"")</f>
        <v/>
      </c>
      <c r="ES363" s="16" t="str">
        <f>IF(価格設定!B365="","",価格設定!B365)</f>
        <v/>
      </c>
      <c r="ET363" s="16" t="str">
        <f>IF(価格設定!C365="","",価格設定!C365)</f>
        <v/>
      </c>
      <c r="EV363" s="16" t="str">
        <f t="shared" si="611"/>
        <v/>
      </c>
      <c r="EW363" s="16" t="str">
        <f t="shared" si="700"/>
        <v/>
      </c>
    </row>
    <row r="364" spans="1:153" ht="30" customHeight="1" x14ac:dyDescent="0.2">
      <c r="A364" s="225"/>
      <c r="B364" s="212"/>
      <c r="C364" s="221"/>
      <c r="D364" s="164"/>
      <c r="E364" s="165"/>
      <c r="F364" s="166"/>
      <c r="G364" s="167"/>
      <c r="H364" s="179"/>
      <c r="I364" s="306"/>
      <c r="J364" s="169"/>
      <c r="K364" s="179"/>
      <c r="L364" s="186"/>
      <c r="M364" s="186"/>
      <c r="N364" s="168"/>
      <c r="O364" s="170"/>
      <c r="P364" s="212"/>
      <c r="Q364" s="179" t="str">
        <f>IFERROR(IF(H364="","",IFERROR(INDEX(価格設定!$B$5:$B$1048576,MATCH(H364,価格設定!$B$5:$B$1048576,0),0),INDEX(価格設定!$B$5:$B$1048576,MATCH("*"&amp;H364&amp;"*",価格設定!$B$5:$B$1048576,0),0))),H364)</f>
        <v/>
      </c>
      <c r="R364" s="250" t="str">
        <f>IFERROR(IF(Q364="",IF(K364="","",K364),IF(K364="",IF(INDEX(価格設定!$C$5:$C$1048576,MATCH(Q364,価格設定!$B$5:$B$1048576,0),0)=0,"",INDEX(価格設定!$C$5:$C$1048576,MATCH(Q364,価格設定!$B$5:$B$1048576,0),0)),IF(K364="なし","",K364))),"")</f>
        <v/>
      </c>
      <c r="S364" s="308" t="str">
        <f t="shared" si="612"/>
        <v/>
      </c>
      <c r="T364" s="126" t="str">
        <f>IFERROR(IF(J364="",IF(INDEX(価格設定!$E$5:$R$1048576,MATCH($Q364,価格設定!B$5:B$1048576,0),MATCH($AW364,価格設定!E$1:X$1,1))=0,"",INDEX(価格設定!$E$5:$R$1048576,MATCH($Q364,価格設定!B$5:B$1048576,0),MATCH($AW364,価格設定!E$1:X$1,1))),J364),"")</f>
        <v/>
      </c>
      <c r="U364" s="126" t="str">
        <f t="shared" si="613"/>
        <v/>
      </c>
      <c r="V364" s="132" t="str">
        <f t="shared" si="614"/>
        <v/>
      </c>
      <c r="W364" s="127" t="str">
        <f>IFERROR(IF(OR(T364="",T364&lt;0),"",IFERROR(INDEX(価格設定!E$2:X$3,IF(AND(K364=$K$1,$K$1&lt;&gt;""),ROW(価格設定!$D$3)-1,MATCH(INDEX(価格設定!$D$5:$D$1048576,MATCH(Q364,価格設定!$B$5:$B$1048576,0),0),価格設定!$D$2:$D$3,0)),MATCH($AW364,価格設定!E$1:X$1,1)),INDEX(価格設定!E$2:X$2,0,MATCH($AW364,価格設定!E$1:X$1,1)))),"")</f>
        <v/>
      </c>
      <c r="X364" s="126" t="str">
        <f t="shared" si="605"/>
        <v/>
      </c>
      <c r="Y364" s="128" t="str">
        <f t="shared" si="615"/>
        <v/>
      </c>
      <c r="Z364" s="126" t="str">
        <f t="shared" si="616"/>
        <v/>
      </c>
      <c r="AA364" s="129" t="str">
        <f t="shared" si="617"/>
        <v/>
      </c>
      <c r="AB364" s="126" t="str">
        <f t="shared" si="618"/>
        <v/>
      </c>
      <c r="AC364" s="280" t="str">
        <f t="shared" si="619"/>
        <v/>
      </c>
      <c r="AD364" s="15"/>
      <c r="AE364" s="204" t="str">
        <f>IF(AF364="","",COUNT($AF$3:AF364))</f>
        <v/>
      </c>
      <c r="AF364" s="206" t="str">
        <f t="shared" si="620"/>
        <v/>
      </c>
      <c r="AG364" s="204" t="str">
        <f t="shared" si="621"/>
        <v/>
      </c>
      <c r="AH364" s="204" t="str">
        <f t="shared" si="622"/>
        <v/>
      </c>
      <c r="AI364" s="287"/>
      <c r="AJ364" s="15"/>
      <c r="AK364" s="138" t="str">
        <f t="shared" si="623"/>
        <v/>
      </c>
      <c r="AL364" s="131" t="str">
        <f t="shared" si="624"/>
        <v/>
      </c>
      <c r="AM364" s="131" t="str">
        <f t="shared" si="625"/>
        <v/>
      </c>
      <c r="AN364" s="313" t="str">
        <f t="shared" si="626"/>
        <v/>
      </c>
      <c r="AO364" s="316" t="str">
        <f t="shared" si="627"/>
        <v/>
      </c>
      <c r="AP364" s="18"/>
      <c r="AQ364" s="3" t="str">
        <f>IF(F364="","",MAX($AQ$3:AQ363)+1)</f>
        <v/>
      </c>
      <c r="AR364" s="3" t="str">
        <f>IF(OR(AQ364="",BB364=""),"",MAX($AR$3:AR363)+1)</f>
        <v/>
      </c>
      <c r="AS364" s="3" t="str">
        <f>IF(CQ364="","",RANK(CQ364,CQ$3:CQ$1048576,1)+COUNTIF($CQ$3:CQ364,CQ364)-1)</f>
        <v/>
      </c>
      <c r="AT364" s="21" t="str">
        <f>IF(C364="",IF(OR(AND($H364&lt;&gt;"",C364=""),AND($F363=$F364,$AZ364&lt;&gt;""),COUNTA($H$3:$H$1048576,#REF!,$F$3:$F$1048576)&gt;COUNTA($H$3:$H364,#REF!,$F$3:$F364),$AZ364&lt;&gt;""),INDEX(AT$3:AT$1048576,MATCH(MAX($AQ$3:$AQ363),$AQ$3:$AQ$1048576,0),0),""),C364)</f>
        <v/>
      </c>
      <c r="AU364" s="21" t="str">
        <f>IF(D364="",IF(OR(AND($H364&lt;&gt;"",D364=""),AND($F363=$F364,$AZ364&lt;&gt;""),COUNTA($H$3:$H$1048576,#REF!,$F$3:$F$1048576)&gt;COUNTA($H$3:$H364,#REF!,$F$3:$F364),$AZ364&lt;&gt;""),INDEX(AU$3:AU$1048576,MATCH(MAX($AQ$3:$AQ363),$AQ$3:$AQ$1048576,0),0),""),D364)</f>
        <v/>
      </c>
      <c r="AV364" s="21" t="str">
        <f>IF(E364="",IF(OR(AND($H364&lt;&gt;"",E364=""),AND($F363=$F364,$AZ364&lt;&gt;""),COUNTA($H$3:$H$1048576,#REF!,$F$3:$F$1048576)&gt;COUNTA($H$3:$H364,#REF!,$F$3:$F364),$AZ364&lt;&gt;""),INDEX(AV$3:AV$1048576,MATCH(MAX($AQ$3:$AQ363),$AQ$3:$AQ$1048576,0),0),""),E364)</f>
        <v/>
      </c>
      <c r="AW364" s="24" t="str">
        <f t="shared" si="628"/>
        <v/>
      </c>
      <c r="AX364" s="13" t="str">
        <f t="shared" si="629"/>
        <v/>
      </c>
      <c r="AY364" s="4" t="str">
        <f t="shared" si="630"/>
        <v/>
      </c>
      <c r="AZ364" s="4" t="str">
        <f>IF(AX364="",IF(OR(AND(H364&lt;&gt;"",F364=""),COUNTA($H$3:$H$1048576)&gt;COUNTA($H$3:$H364)),INDEX(AX$3:AX364,MATCH(MAX($AQ$3:AQ364),AQ$3:AQ364,0),0),""),AX364)</f>
        <v/>
      </c>
      <c r="BA364" s="4" t="str">
        <f>IF(AY364="",IF(AND(H364&lt;&gt;"",F364=""),INDEX(AY$3:AY364,MATCH(MAX($AQ$3:AQ364),AQ$3:AQ364,0),0),""),AY364)</f>
        <v/>
      </c>
      <c r="BB364" s="82" t="str">
        <f>IF(BC364="","",RANK(BC364,BC$3:BC$1048576,1)+COUNTIF($BC$3:BC364,BC364)-1)</f>
        <v/>
      </c>
      <c r="BC364" s="139" t="str">
        <f t="shared" si="631"/>
        <v/>
      </c>
      <c r="BD364" s="46" t="str">
        <f t="shared" si="632"/>
        <v/>
      </c>
      <c r="BE364" s="46" t="str">
        <f t="shared" si="633"/>
        <v/>
      </c>
      <c r="BF364" s="46" t="str">
        <f t="shared" si="634"/>
        <v/>
      </c>
      <c r="BG364" s="4" t="str">
        <f t="shared" si="635"/>
        <v/>
      </c>
      <c r="BH364" s="180" t="str">
        <f t="shared" si="636"/>
        <v/>
      </c>
      <c r="BI364" s="16" t="str">
        <f t="shared" si="637"/>
        <v/>
      </c>
      <c r="BJ364" s="52" t="str">
        <f>IF(BI364="","",IF(W364="","",IF(AND(K364=$K$1,$K$1&lt;&gt;""),$BT$2,IFERROR(IF(INDEX(価格設定!$D$5:$D$1048576,MATCH(Q364,価格設定!$B$5:$B$1048576,0),0)=価格設定!$D$3,$BT$2,$BS$2),$BS$2))))</f>
        <v/>
      </c>
      <c r="BK364" s="16" t="str">
        <f>IF(BI364="","",IF(COUNTIF($BI$3:BI364,BI364)=1,1,IF(AND(BI363=BI364,BH364=""),BK363,COUNTIF($BH$3:BH364,BH364))))</f>
        <v/>
      </c>
      <c r="BL364" s="52" t="str">
        <f t="shared" si="638"/>
        <v/>
      </c>
      <c r="BM364" s="52" t="str">
        <f t="shared" si="639"/>
        <v/>
      </c>
      <c r="BN364" s="119" t="str">
        <f t="shared" si="640"/>
        <v/>
      </c>
      <c r="BO364" s="119" t="str">
        <f t="shared" si="641"/>
        <v/>
      </c>
      <c r="BP364" s="17" t="str">
        <f t="shared" si="642"/>
        <v/>
      </c>
      <c r="BQ364" s="17" t="str">
        <f t="shared" si="643"/>
        <v/>
      </c>
      <c r="BR364" s="17" t="str">
        <f>IF(OR(BP364="",COUNTIF($BO$3:BO364,BO364)&lt;&gt;1),"",SUMIF(BO$3:BO$1048576,BO364,BP$3:BP$1048576))</f>
        <v/>
      </c>
      <c r="BS364" s="17" t="str">
        <f t="shared" si="644"/>
        <v/>
      </c>
      <c r="BT364" s="17" t="str">
        <f t="shared" si="645"/>
        <v/>
      </c>
      <c r="BU364" s="17" t="str">
        <f t="shared" si="646"/>
        <v/>
      </c>
      <c r="BV364" s="24" t="str">
        <f t="shared" si="647"/>
        <v/>
      </c>
      <c r="BW364" s="24" t="str">
        <f t="shared" si="648"/>
        <v/>
      </c>
      <c r="BX364" s="24" t="str">
        <f t="shared" si="649"/>
        <v/>
      </c>
      <c r="BY364" s="26" t="str">
        <f t="shared" si="650"/>
        <v/>
      </c>
      <c r="BZ364" s="26" t="str">
        <f t="shared" si="651"/>
        <v/>
      </c>
      <c r="CA364" s="26" t="str">
        <f t="shared" si="652"/>
        <v/>
      </c>
      <c r="CB364" s="66" t="str">
        <f t="shared" si="653"/>
        <v/>
      </c>
      <c r="CC364" s="65" t="str">
        <f t="shared" si="654"/>
        <v/>
      </c>
      <c r="CD364" s="26" t="str">
        <f t="shared" si="655"/>
        <v/>
      </c>
      <c r="CE364" s="26" t="str">
        <f t="shared" si="656"/>
        <v/>
      </c>
      <c r="CF364" s="193" t="str">
        <f t="shared" si="657"/>
        <v/>
      </c>
      <c r="CG364" s="193" t="str">
        <f t="shared" si="658"/>
        <v/>
      </c>
      <c r="CH364" s="26" t="str">
        <f t="shared" si="659"/>
        <v/>
      </c>
      <c r="CI364" s="26" t="str">
        <f t="shared" si="660"/>
        <v/>
      </c>
      <c r="CJ364" s="65" t="str">
        <f t="shared" si="661"/>
        <v/>
      </c>
      <c r="CK364" s="65" t="str">
        <f t="shared" si="662"/>
        <v/>
      </c>
      <c r="CL364" s="64" t="str">
        <f t="shared" si="663"/>
        <v/>
      </c>
      <c r="CM364" s="64" t="str">
        <f t="shared" si="664"/>
        <v/>
      </c>
      <c r="CN364" s="65" t="str">
        <f t="shared" si="665"/>
        <v/>
      </c>
      <c r="CP364" s="63" t="str">
        <f>IF(BH364="","",MAX($CP$3:CP363)+1)</f>
        <v/>
      </c>
      <c r="CQ364" s="24" t="str">
        <f t="shared" si="666"/>
        <v/>
      </c>
      <c r="CR364" s="24" t="str">
        <f t="shared" si="667"/>
        <v/>
      </c>
      <c r="CS364" s="24" t="str">
        <f t="shared" si="668"/>
        <v/>
      </c>
      <c r="CT364" s="58" t="str">
        <f>IF(BO364="","",COUNTIF($BO$3:BO364,BO364)&amp;"@"&amp;BO364)</f>
        <v/>
      </c>
      <c r="CU364" s="16" t="str">
        <f t="shared" si="606"/>
        <v/>
      </c>
      <c r="CV364" s="63" t="str">
        <f t="shared" si="669"/>
        <v/>
      </c>
      <c r="CW364" s="16" t="str">
        <f t="shared" si="670"/>
        <v/>
      </c>
      <c r="CX364" s="16" t="str">
        <f t="shared" si="671"/>
        <v/>
      </c>
      <c r="CY364" s="16" t="str">
        <f t="shared" si="672"/>
        <v/>
      </c>
      <c r="CZ364" s="85" t="str">
        <f t="shared" si="673"/>
        <v/>
      </c>
      <c r="DA364" s="16" t="str">
        <f t="shared" si="674"/>
        <v/>
      </c>
      <c r="DB364" s="16" t="str">
        <f t="shared" si="675"/>
        <v/>
      </c>
      <c r="DC364" s="28" t="str">
        <f>IF(CP364="","",$DC$1&amp;(INDEX(価格設定!D$1:XFD$3,ROW(価格設定!$D$3),MATCH($AW364,価格設定!D$1:XFD$1,1))*100)&amp;"%")</f>
        <v/>
      </c>
      <c r="DD364" s="28" t="str">
        <f>IF(CP364="","",$DD$1&amp;(INDEX(価格設定!D$1:XFD$3,ROW(価格設定!$D$2),MATCH($AW364,価格設定!D$1:XFD$1,1))*100)&amp;"%")</f>
        <v/>
      </c>
      <c r="DE364" s="29" t="str">
        <f t="shared" si="676"/>
        <v/>
      </c>
      <c r="DG364" s="58" t="str">
        <f t="shared" si="677"/>
        <v/>
      </c>
      <c r="DH364" s="58" t="str">
        <f t="shared" si="678"/>
        <v/>
      </c>
      <c r="DI364" s="58" t="str">
        <f t="shared" si="679"/>
        <v/>
      </c>
      <c r="DJ364" s="85" t="str">
        <f t="shared" si="680"/>
        <v/>
      </c>
      <c r="DL364" s="58" t="str">
        <f>IF(COUNTIF(DG$3:DG$1048576,DG364)=COUNTIF($DG$3:$DG364,DG364),DG364,"")</f>
        <v/>
      </c>
      <c r="DM364" s="85" t="str">
        <f t="shared" si="681"/>
        <v/>
      </c>
      <c r="DN364" s="85" t="str">
        <f t="shared" si="607"/>
        <v/>
      </c>
      <c r="DO364" s="85" t="str">
        <f t="shared" si="607"/>
        <v/>
      </c>
      <c r="DP364" s="303"/>
      <c r="DQ364" s="17" t="str">
        <f t="shared" si="608"/>
        <v/>
      </c>
      <c r="DR364" s="17" t="str">
        <f t="shared" si="609"/>
        <v/>
      </c>
      <c r="DS364" s="17" t="str">
        <f t="shared" si="610"/>
        <v/>
      </c>
      <c r="DU364" s="16" t="str">
        <f t="shared" si="682"/>
        <v/>
      </c>
      <c r="DV364" s="16" t="str">
        <f>IF(DU364="","",COUNT($DU$3:DU364))</f>
        <v/>
      </c>
      <c r="DW364" s="16" t="str">
        <f t="shared" si="683"/>
        <v/>
      </c>
      <c r="DX364" s="16" t="str">
        <f t="shared" si="684"/>
        <v/>
      </c>
      <c r="DY364" s="16" t="str">
        <f>IF(DZ364="","",COUNTIF(DZ$3:DZ364,DZ364))</f>
        <v/>
      </c>
      <c r="DZ364" s="16" t="str">
        <f t="shared" si="685"/>
        <v/>
      </c>
      <c r="EA364" s="16" t="str">
        <f t="shared" si="686"/>
        <v/>
      </c>
      <c r="EB364" s="16" t="str">
        <f t="shared" si="687"/>
        <v/>
      </c>
      <c r="EC364" s="16" t="str">
        <f t="shared" si="688"/>
        <v/>
      </c>
      <c r="ED364" s="16" t="str">
        <f t="shared" si="689"/>
        <v/>
      </c>
      <c r="EE364" s="16" t="str">
        <f t="shared" si="690"/>
        <v/>
      </c>
      <c r="EF364" s="16" t="str">
        <f t="shared" si="691"/>
        <v/>
      </c>
      <c r="EG364" s="16" t="str">
        <f t="shared" si="692"/>
        <v/>
      </c>
      <c r="EH364" s="16" t="str">
        <f t="shared" si="693"/>
        <v/>
      </c>
      <c r="EI364" s="16" t="str">
        <f t="shared" si="694"/>
        <v/>
      </c>
      <c r="EJ364" s="16" t="str">
        <f t="shared" si="695"/>
        <v/>
      </c>
      <c r="EK364" s="16" t="str">
        <f t="shared" si="696"/>
        <v/>
      </c>
      <c r="EL364" s="58" t="str">
        <f t="shared" si="697"/>
        <v/>
      </c>
      <c r="EM364" s="58" t="str">
        <f>IF(OR($DZ364="",CR364=""),IF($EL364="","",$EL364),IF(OR(CR364="なし",CR364=0),領収書!$H$1,CR364))</f>
        <v/>
      </c>
      <c r="EN364" s="58" t="str">
        <f>IF(OR($DZ364="",CS364=""),IF($EL364="","",$EL364),IF(OR(CS364="なし",CS364=0),入力!$EN$1,CS364))</f>
        <v/>
      </c>
      <c r="EO364" s="63" t="str">
        <f t="shared" si="698"/>
        <v/>
      </c>
      <c r="EP364" s="63" t="str">
        <f t="shared" si="699"/>
        <v/>
      </c>
      <c r="ER364" s="16" t="str">
        <f>IF(AND(COUNTIF($ET$3:ET364,ET364)=1,ET364&lt;&gt;""),MAX($ER$3:ER363)+1,"")</f>
        <v/>
      </c>
      <c r="ES364" s="16" t="str">
        <f>IF(価格設定!B366="","",価格設定!B366)</f>
        <v/>
      </c>
      <c r="ET364" s="16" t="str">
        <f>IF(価格設定!C366="","",価格設定!C366)</f>
        <v/>
      </c>
      <c r="EV364" s="16" t="str">
        <f t="shared" si="611"/>
        <v/>
      </c>
      <c r="EW364" s="16" t="str">
        <f t="shared" si="700"/>
        <v/>
      </c>
    </row>
    <row r="365" spans="1:153" ht="30" customHeight="1" x14ac:dyDescent="0.2">
      <c r="A365" s="225"/>
      <c r="B365" s="212"/>
      <c r="C365" s="221"/>
      <c r="D365" s="164"/>
      <c r="E365" s="165"/>
      <c r="F365" s="166"/>
      <c r="G365" s="167"/>
      <c r="H365" s="179"/>
      <c r="I365" s="306"/>
      <c r="J365" s="169"/>
      <c r="K365" s="179"/>
      <c r="L365" s="186"/>
      <c r="M365" s="186"/>
      <c r="N365" s="168"/>
      <c r="O365" s="170"/>
      <c r="P365" s="212"/>
      <c r="Q365" s="179" t="str">
        <f>IFERROR(IF(H365="","",IFERROR(INDEX(価格設定!$B$5:$B$1048576,MATCH(H365,価格設定!$B$5:$B$1048576,0),0),INDEX(価格設定!$B$5:$B$1048576,MATCH("*"&amp;H365&amp;"*",価格設定!$B$5:$B$1048576,0),0))),H365)</f>
        <v/>
      </c>
      <c r="R365" s="250" t="str">
        <f>IFERROR(IF(Q365="",IF(K365="","",K365),IF(K365="",IF(INDEX(価格設定!$C$5:$C$1048576,MATCH(Q365,価格設定!$B$5:$B$1048576,0),0)=0,"",INDEX(価格設定!$C$5:$C$1048576,MATCH(Q365,価格設定!$B$5:$B$1048576,0),0)),IF(K365="なし","",K365))),"")</f>
        <v/>
      </c>
      <c r="S365" s="308" t="str">
        <f t="shared" si="612"/>
        <v/>
      </c>
      <c r="T365" s="126" t="str">
        <f>IFERROR(IF(J365="",IF(INDEX(価格設定!$E$5:$R$1048576,MATCH($Q365,価格設定!B$5:B$1048576,0),MATCH($AW365,価格設定!E$1:X$1,1))=0,"",INDEX(価格設定!$E$5:$R$1048576,MATCH($Q365,価格設定!B$5:B$1048576,0),MATCH($AW365,価格設定!E$1:X$1,1))),J365),"")</f>
        <v/>
      </c>
      <c r="U365" s="126" t="str">
        <f t="shared" si="613"/>
        <v/>
      </c>
      <c r="V365" s="132" t="str">
        <f t="shared" si="614"/>
        <v/>
      </c>
      <c r="W365" s="127" t="str">
        <f>IFERROR(IF(OR(T365="",T365&lt;0),"",IFERROR(INDEX(価格設定!E$2:X$3,IF(AND(K365=$K$1,$K$1&lt;&gt;""),ROW(価格設定!$D$3)-1,MATCH(INDEX(価格設定!$D$5:$D$1048576,MATCH(Q365,価格設定!$B$5:$B$1048576,0),0),価格設定!$D$2:$D$3,0)),MATCH($AW365,価格設定!E$1:X$1,1)),INDEX(価格設定!E$2:X$2,0,MATCH($AW365,価格設定!E$1:X$1,1)))),"")</f>
        <v/>
      </c>
      <c r="X365" s="126" t="str">
        <f t="shared" si="605"/>
        <v/>
      </c>
      <c r="Y365" s="128" t="str">
        <f t="shared" si="615"/>
        <v/>
      </c>
      <c r="Z365" s="126" t="str">
        <f t="shared" si="616"/>
        <v/>
      </c>
      <c r="AA365" s="129" t="str">
        <f t="shared" si="617"/>
        <v/>
      </c>
      <c r="AB365" s="126" t="str">
        <f t="shared" si="618"/>
        <v/>
      </c>
      <c r="AC365" s="280" t="str">
        <f t="shared" si="619"/>
        <v/>
      </c>
      <c r="AD365" s="15"/>
      <c r="AE365" s="204" t="str">
        <f>IF(AF365="","",COUNT($AF$3:AF365))</f>
        <v/>
      </c>
      <c r="AF365" s="206" t="str">
        <f t="shared" si="620"/>
        <v/>
      </c>
      <c r="AG365" s="204" t="str">
        <f t="shared" si="621"/>
        <v/>
      </c>
      <c r="AH365" s="204" t="str">
        <f t="shared" si="622"/>
        <v/>
      </c>
      <c r="AI365" s="287"/>
      <c r="AJ365" s="15"/>
      <c r="AK365" s="138" t="str">
        <f t="shared" si="623"/>
        <v/>
      </c>
      <c r="AL365" s="131" t="str">
        <f t="shared" si="624"/>
        <v/>
      </c>
      <c r="AM365" s="131" t="str">
        <f t="shared" si="625"/>
        <v/>
      </c>
      <c r="AN365" s="313" t="str">
        <f t="shared" si="626"/>
        <v/>
      </c>
      <c r="AO365" s="316" t="str">
        <f t="shared" si="627"/>
        <v/>
      </c>
      <c r="AP365" s="18"/>
      <c r="AQ365" s="3" t="str">
        <f>IF(F365="","",MAX($AQ$3:AQ364)+1)</f>
        <v/>
      </c>
      <c r="AR365" s="3" t="str">
        <f>IF(OR(AQ365="",BB365=""),"",MAX($AR$3:AR364)+1)</f>
        <v/>
      </c>
      <c r="AS365" s="3" t="str">
        <f>IF(CQ365="","",RANK(CQ365,CQ$3:CQ$1048576,1)+COUNTIF($CQ$3:CQ365,CQ365)-1)</f>
        <v/>
      </c>
      <c r="AT365" s="21" t="str">
        <f>IF(C365="",IF(OR(AND($H365&lt;&gt;"",C365=""),AND($F364=$F365,$AZ365&lt;&gt;""),COUNTA($H$3:$H$1048576,#REF!,$F$3:$F$1048576)&gt;COUNTA($H$3:$H365,#REF!,$F$3:$F365),$AZ365&lt;&gt;""),INDEX(AT$3:AT$1048576,MATCH(MAX($AQ$3:$AQ364),$AQ$3:$AQ$1048576,0),0),""),C365)</f>
        <v/>
      </c>
      <c r="AU365" s="21" t="str">
        <f>IF(D365="",IF(OR(AND($H365&lt;&gt;"",D365=""),AND($F364=$F365,$AZ365&lt;&gt;""),COUNTA($H$3:$H$1048576,#REF!,$F$3:$F$1048576)&gt;COUNTA($H$3:$H365,#REF!,$F$3:$F365),$AZ365&lt;&gt;""),INDEX(AU$3:AU$1048576,MATCH(MAX($AQ$3:$AQ364),$AQ$3:$AQ$1048576,0),0),""),D365)</f>
        <v/>
      </c>
      <c r="AV365" s="21" t="str">
        <f>IF(E365="",IF(OR(AND($H365&lt;&gt;"",E365=""),AND($F364=$F365,$AZ365&lt;&gt;""),COUNTA($H$3:$H$1048576,#REF!,$F$3:$F$1048576)&gt;COUNTA($H$3:$H365,#REF!,$F$3:$F365),$AZ365&lt;&gt;""),INDEX(AV$3:AV$1048576,MATCH(MAX($AQ$3:$AQ364),$AQ$3:$AQ$1048576,0),0),""),E365)</f>
        <v/>
      </c>
      <c r="AW365" s="24" t="str">
        <f t="shared" si="628"/>
        <v/>
      </c>
      <c r="AX365" s="13" t="str">
        <f t="shared" si="629"/>
        <v/>
      </c>
      <c r="AY365" s="4" t="str">
        <f t="shared" si="630"/>
        <v/>
      </c>
      <c r="AZ365" s="4" t="str">
        <f>IF(AX365="",IF(OR(AND(H365&lt;&gt;"",F365=""),COUNTA($H$3:$H$1048576)&gt;COUNTA($H$3:$H365)),INDEX(AX$3:AX365,MATCH(MAX($AQ$3:AQ365),AQ$3:AQ365,0),0),""),AX365)</f>
        <v/>
      </c>
      <c r="BA365" s="4" t="str">
        <f>IF(AY365="",IF(AND(H365&lt;&gt;"",F365=""),INDEX(AY$3:AY365,MATCH(MAX($AQ$3:AQ365),AQ$3:AQ365,0),0),""),AY365)</f>
        <v/>
      </c>
      <c r="BB365" s="82" t="str">
        <f>IF(BC365="","",RANK(BC365,BC$3:BC$1048576,1)+COUNTIF($BC$3:BC365,BC365)-1)</f>
        <v/>
      </c>
      <c r="BC365" s="139" t="str">
        <f t="shared" si="631"/>
        <v/>
      </c>
      <c r="BD365" s="46" t="str">
        <f t="shared" si="632"/>
        <v/>
      </c>
      <c r="BE365" s="46" t="str">
        <f t="shared" si="633"/>
        <v/>
      </c>
      <c r="BF365" s="46" t="str">
        <f t="shared" si="634"/>
        <v/>
      </c>
      <c r="BG365" s="4" t="str">
        <f t="shared" si="635"/>
        <v/>
      </c>
      <c r="BH365" s="180" t="str">
        <f t="shared" si="636"/>
        <v/>
      </c>
      <c r="BI365" s="16" t="str">
        <f t="shared" si="637"/>
        <v/>
      </c>
      <c r="BJ365" s="52" t="str">
        <f>IF(BI365="","",IF(W365="","",IF(AND(K365=$K$1,$K$1&lt;&gt;""),$BT$2,IFERROR(IF(INDEX(価格設定!$D$5:$D$1048576,MATCH(Q365,価格設定!$B$5:$B$1048576,0),0)=価格設定!$D$3,$BT$2,$BS$2),$BS$2))))</f>
        <v/>
      </c>
      <c r="BK365" s="16" t="str">
        <f>IF(BI365="","",IF(COUNTIF($BI$3:BI365,BI365)=1,1,IF(AND(BI364=BI365,BH365=""),BK364,COUNTIF($BH$3:BH365,BH365))))</f>
        <v/>
      </c>
      <c r="BL365" s="52" t="str">
        <f t="shared" si="638"/>
        <v/>
      </c>
      <c r="BM365" s="52" t="str">
        <f t="shared" si="639"/>
        <v/>
      </c>
      <c r="BN365" s="119" t="str">
        <f t="shared" si="640"/>
        <v/>
      </c>
      <c r="BO365" s="119" t="str">
        <f t="shared" si="641"/>
        <v/>
      </c>
      <c r="BP365" s="17" t="str">
        <f t="shared" si="642"/>
        <v/>
      </c>
      <c r="BQ365" s="17" t="str">
        <f t="shared" si="643"/>
        <v/>
      </c>
      <c r="BR365" s="17" t="str">
        <f>IF(OR(BP365="",COUNTIF($BO$3:BO365,BO365)&lt;&gt;1),"",SUMIF(BO$3:BO$1048576,BO365,BP$3:BP$1048576))</f>
        <v/>
      </c>
      <c r="BS365" s="17" t="str">
        <f t="shared" si="644"/>
        <v/>
      </c>
      <c r="BT365" s="17" t="str">
        <f t="shared" si="645"/>
        <v/>
      </c>
      <c r="BU365" s="17" t="str">
        <f t="shared" si="646"/>
        <v/>
      </c>
      <c r="BV365" s="24" t="str">
        <f t="shared" si="647"/>
        <v/>
      </c>
      <c r="BW365" s="24" t="str">
        <f t="shared" si="648"/>
        <v/>
      </c>
      <c r="BX365" s="24" t="str">
        <f t="shared" si="649"/>
        <v/>
      </c>
      <c r="BY365" s="26" t="str">
        <f t="shared" si="650"/>
        <v/>
      </c>
      <c r="BZ365" s="26" t="str">
        <f t="shared" si="651"/>
        <v/>
      </c>
      <c r="CA365" s="26" t="str">
        <f t="shared" si="652"/>
        <v/>
      </c>
      <c r="CB365" s="66" t="str">
        <f t="shared" si="653"/>
        <v/>
      </c>
      <c r="CC365" s="65" t="str">
        <f t="shared" si="654"/>
        <v/>
      </c>
      <c r="CD365" s="26" t="str">
        <f t="shared" si="655"/>
        <v/>
      </c>
      <c r="CE365" s="26" t="str">
        <f t="shared" si="656"/>
        <v/>
      </c>
      <c r="CF365" s="193" t="str">
        <f t="shared" si="657"/>
        <v/>
      </c>
      <c r="CG365" s="193" t="str">
        <f t="shared" si="658"/>
        <v/>
      </c>
      <c r="CH365" s="26" t="str">
        <f t="shared" si="659"/>
        <v/>
      </c>
      <c r="CI365" s="26" t="str">
        <f t="shared" si="660"/>
        <v/>
      </c>
      <c r="CJ365" s="65" t="str">
        <f t="shared" si="661"/>
        <v/>
      </c>
      <c r="CK365" s="65" t="str">
        <f t="shared" si="662"/>
        <v/>
      </c>
      <c r="CL365" s="64" t="str">
        <f t="shared" si="663"/>
        <v/>
      </c>
      <c r="CM365" s="64" t="str">
        <f t="shared" si="664"/>
        <v/>
      </c>
      <c r="CN365" s="65" t="str">
        <f t="shared" si="665"/>
        <v/>
      </c>
      <c r="CP365" s="63" t="str">
        <f>IF(BH365="","",MAX($CP$3:CP364)+1)</f>
        <v/>
      </c>
      <c r="CQ365" s="24" t="str">
        <f t="shared" si="666"/>
        <v/>
      </c>
      <c r="CR365" s="24" t="str">
        <f t="shared" si="667"/>
        <v/>
      </c>
      <c r="CS365" s="24" t="str">
        <f t="shared" si="668"/>
        <v/>
      </c>
      <c r="CT365" s="58" t="str">
        <f>IF(BO365="","",COUNTIF($BO$3:BO365,BO365)&amp;"@"&amp;BO365)</f>
        <v/>
      </c>
      <c r="CU365" s="16" t="str">
        <f t="shared" si="606"/>
        <v/>
      </c>
      <c r="CV365" s="63" t="str">
        <f t="shared" si="669"/>
        <v/>
      </c>
      <c r="CW365" s="16" t="str">
        <f t="shared" si="670"/>
        <v/>
      </c>
      <c r="CX365" s="16" t="str">
        <f t="shared" si="671"/>
        <v/>
      </c>
      <c r="CY365" s="16" t="str">
        <f t="shared" si="672"/>
        <v/>
      </c>
      <c r="CZ365" s="85" t="str">
        <f t="shared" si="673"/>
        <v/>
      </c>
      <c r="DA365" s="16" t="str">
        <f t="shared" si="674"/>
        <v/>
      </c>
      <c r="DB365" s="16" t="str">
        <f t="shared" si="675"/>
        <v/>
      </c>
      <c r="DC365" s="28" t="str">
        <f>IF(CP365="","",$DC$1&amp;(INDEX(価格設定!D$1:XFD$3,ROW(価格設定!$D$3),MATCH($AW365,価格設定!D$1:XFD$1,1))*100)&amp;"%")</f>
        <v/>
      </c>
      <c r="DD365" s="28" t="str">
        <f>IF(CP365="","",$DD$1&amp;(INDEX(価格設定!D$1:XFD$3,ROW(価格設定!$D$2),MATCH($AW365,価格設定!D$1:XFD$1,1))*100)&amp;"%")</f>
        <v/>
      </c>
      <c r="DE365" s="29" t="str">
        <f t="shared" si="676"/>
        <v/>
      </c>
      <c r="DG365" s="58" t="str">
        <f t="shared" si="677"/>
        <v/>
      </c>
      <c r="DH365" s="58" t="str">
        <f t="shared" si="678"/>
        <v/>
      </c>
      <c r="DI365" s="58" t="str">
        <f t="shared" si="679"/>
        <v/>
      </c>
      <c r="DJ365" s="85" t="str">
        <f t="shared" si="680"/>
        <v/>
      </c>
      <c r="DL365" s="58" t="str">
        <f>IF(COUNTIF(DG$3:DG$1048576,DG365)=COUNTIF($DG$3:$DG365,DG365),DG365,"")</f>
        <v/>
      </c>
      <c r="DM365" s="85" t="str">
        <f t="shared" si="681"/>
        <v/>
      </c>
      <c r="DN365" s="85" t="str">
        <f t="shared" si="607"/>
        <v/>
      </c>
      <c r="DO365" s="85" t="str">
        <f t="shared" si="607"/>
        <v/>
      </c>
      <c r="DP365" s="303"/>
      <c r="DQ365" s="17" t="str">
        <f t="shared" si="608"/>
        <v/>
      </c>
      <c r="DR365" s="17" t="str">
        <f t="shared" si="609"/>
        <v/>
      </c>
      <c r="DS365" s="17" t="str">
        <f t="shared" si="610"/>
        <v/>
      </c>
      <c r="DU365" s="16" t="str">
        <f t="shared" si="682"/>
        <v/>
      </c>
      <c r="DV365" s="16" t="str">
        <f>IF(DU365="","",COUNT($DU$3:DU365))</f>
        <v/>
      </c>
      <c r="DW365" s="16" t="str">
        <f t="shared" si="683"/>
        <v/>
      </c>
      <c r="DX365" s="16" t="str">
        <f t="shared" si="684"/>
        <v/>
      </c>
      <c r="DY365" s="16" t="str">
        <f>IF(DZ365="","",COUNTIF(DZ$3:DZ365,DZ365))</f>
        <v/>
      </c>
      <c r="DZ365" s="16" t="str">
        <f t="shared" si="685"/>
        <v/>
      </c>
      <c r="EA365" s="16" t="str">
        <f t="shared" si="686"/>
        <v/>
      </c>
      <c r="EB365" s="16" t="str">
        <f t="shared" si="687"/>
        <v/>
      </c>
      <c r="EC365" s="16" t="str">
        <f t="shared" si="688"/>
        <v/>
      </c>
      <c r="ED365" s="16" t="str">
        <f t="shared" si="689"/>
        <v/>
      </c>
      <c r="EE365" s="16" t="str">
        <f t="shared" si="690"/>
        <v/>
      </c>
      <c r="EF365" s="16" t="str">
        <f t="shared" si="691"/>
        <v/>
      </c>
      <c r="EG365" s="16" t="str">
        <f t="shared" si="692"/>
        <v/>
      </c>
      <c r="EH365" s="16" t="str">
        <f t="shared" si="693"/>
        <v/>
      </c>
      <c r="EI365" s="16" t="str">
        <f t="shared" si="694"/>
        <v/>
      </c>
      <c r="EJ365" s="16" t="str">
        <f t="shared" si="695"/>
        <v/>
      </c>
      <c r="EK365" s="16" t="str">
        <f t="shared" si="696"/>
        <v/>
      </c>
      <c r="EL365" s="58" t="str">
        <f t="shared" si="697"/>
        <v/>
      </c>
      <c r="EM365" s="58" t="str">
        <f>IF(OR($DZ365="",CR365=""),IF($EL365="","",$EL365),IF(OR(CR365="なし",CR365=0),領収書!$H$1,CR365))</f>
        <v/>
      </c>
      <c r="EN365" s="58" t="str">
        <f>IF(OR($DZ365="",CS365=""),IF($EL365="","",$EL365),IF(OR(CS365="なし",CS365=0),入力!$EN$1,CS365))</f>
        <v/>
      </c>
      <c r="EO365" s="63" t="str">
        <f t="shared" si="698"/>
        <v/>
      </c>
      <c r="EP365" s="63" t="str">
        <f t="shared" si="699"/>
        <v/>
      </c>
      <c r="ER365" s="16" t="str">
        <f>IF(AND(COUNTIF($ET$3:ET365,ET365)=1,ET365&lt;&gt;""),MAX($ER$3:ER364)+1,"")</f>
        <v/>
      </c>
      <c r="ES365" s="16" t="str">
        <f>IF(価格設定!B367="","",価格設定!B367)</f>
        <v/>
      </c>
      <c r="ET365" s="16" t="str">
        <f>IF(価格設定!C367="","",価格設定!C367)</f>
        <v/>
      </c>
      <c r="EV365" s="16" t="str">
        <f t="shared" si="611"/>
        <v/>
      </c>
      <c r="EW365" s="16" t="str">
        <f t="shared" si="700"/>
        <v/>
      </c>
    </row>
    <row r="366" spans="1:153" ht="30" customHeight="1" x14ac:dyDescent="0.2">
      <c r="A366" s="225"/>
      <c r="B366" s="212"/>
      <c r="C366" s="221"/>
      <c r="D366" s="164"/>
      <c r="E366" s="165"/>
      <c r="F366" s="166"/>
      <c r="G366" s="167"/>
      <c r="H366" s="179"/>
      <c r="I366" s="306"/>
      <c r="J366" s="169"/>
      <c r="K366" s="179"/>
      <c r="L366" s="186"/>
      <c r="M366" s="186"/>
      <c r="N366" s="168"/>
      <c r="O366" s="170"/>
      <c r="P366" s="212"/>
      <c r="Q366" s="179" t="str">
        <f>IFERROR(IF(H366="","",IFERROR(INDEX(価格設定!$B$5:$B$1048576,MATCH(H366,価格設定!$B$5:$B$1048576,0),0),INDEX(価格設定!$B$5:$B$1048576,MATCH("*"&amp;H366&amp;"*",価格設定!$B$5:$B$1048576,0),0))),H366)</f>
        <v/>
      </c>
      <c r="R366" s="250" t="str">
        <f>IFERROR(IF(Q366="",IF(K366="","",K366),IF(K366="",IF(INDEX(価格設定!$C$5:$C$1048576,MATCH(Q366,価格設定!$B$5:$B$1048576,0),0)=0,"",INDEX(価格設定!$C$5:$C$1048576,MATCH(Q366,価格設定!$B$5:$B$1048576,0),0)),IF(K366="なし","",K366))),"")</f>
        <v/>
      </c>
      <c r="S366" s="308" t="str">
        <f t="shared" si="612"/>
        <v/>
      </c>
      <c r="T366" s="126" t="str">
        <f>IFERROR(IF(J366="",IF(INDEX(価格設定!$E$5:$R$1048576,MATCH($Q366,価格設定!B$5:B$1048576,0),MATCH($AW366,価格設定!E$1:X$1,1))=0,"",INDEX(価格設定!$E$5:$R$1048576,MATCH($Q366,価格設定!B$5:B$1048576,0),MATCH($AW366,価格設定!E$1:X$1,1))),J366),"")</f>
        <v/>
      </c>
      <c r="U366" s="126" t="str">
        <f t="shared" si="613"/>
        <v/>
      </c>
      <c r="V366" s="132" t="str">
        <f t="shared" si="614"/>
        <v/>
      </c>
      <c r="W366" s="127" t="str">
        <f>IFERROR(IF(OR(T366="",T366&lt;0),"",IFERROR(INDEX(価格設定!E$2:X$3,IF(AND(K366=$K$1,$K$1&lt;&gt;""),ROW(価格設定!$D$3)-1,MATCH(INDEX(価格設定!$D$5:$D$1048576,MATCH(Q366,価格設定!$B$5:$B$1048576,0),0),価格設定!$D$2:$D$3,0)),MATCH($AW366,価格設定!E$1:X$1,1)),INDEX(価格設定!E$2:X$2,0,MATCH($AW366,価格設定!E$1:X$1,1)))),"")</f>
        <v/>
      </c>
      <c r="X366" s="126" t="str">
        <f t="shared" si="605"/>
        <v/>
      </c>
      <c r="Y366" s="128" t="str">
        <f t="shared" si="615"/>
        <v/>
      </c>
      <c r="Z366" s="126" t="str">
        <f t="shared" si="616"/>
        <v/>
      </c>
      <c r="AA366" s="129" t="str">
        <f t="shared" si="617"/>
        <v/>
      </c>
      <c r="AB366" s="126" t="str">
        <f t="shared" si="618"/>
        <v/>
      </c>
      <c r="AC366" s="280" t="str">
        <f t="shared" si="619"/>
        <v/>
      </c>
      <c r="AD366" s="15"/>
      <c r="AE366" s="204" t="str">
        <f>IF(AF366="","",COUNT($AF$3:AF366))</f>
        <v/>
      </c>
      <c r="AF366" s="206" t="str">
        <f t="shared" si="620"/>
        <v/>
      </c>
      <c r="AG366" s="204" t="str">
        <f t="shared" si="621"/>
        <v/>
      </c>
      <c r="AH366" s="204" t="str">
        <f t="shared" si="622"/>
        <v/>
      </c>
      <c r="AI366" s="287"/>
      <c r="AJ366" s="15"/>
      <c r="AK366" s="138" t="str">
        <f t="shared" si="623"/>
        <v/>
      </c>
      <c r="AL366" s="131" t="str">
        <f t="shared" si="624"/>
        <v/>
      </c>
      <c r="AM366" s="131" t="str">
        <f t="shared" si="625"/>
        <v/>
      </c>
      <c r="AN366" s="313" t="str">
        <f t="shared" si="626"/>
        <v/>
      </c>
      <c r="AO366" s="316" t="str">
        <f t="shared" si="627"/>
        <v/>
      </c>
      <c r="AP366" s="18"/>
      <c r="AQ366" s="3" t="str">
        <f>IF(F366="","",MAX($AQ$3:AQ365)+1)</f>
        <v/>
      </c>
      <c r="AR366" s="3" t="str">
        <f>IF(OR(AQ366="",BB366=""),"",MAX($AR$3:AR365)+1)</f>
        <v/>
      </c>
      <c r="AS366" s="3" t="str">
        <f>IF(CQ366="","",RANK(CQ366,CQ$3:CQ$1048576,1)+COUNTIF($CQ$3:CQ366,CQ366)-1)</f>
        <v/>
      </c>
      <c r="AT366" s="21" t="str">
        <f>IF(C366="",IF(OR(AND($H366&lt;&gt;"",C366=""),AND($F365=$F366,$AZ366&lt;&gt;""),COUNTA($H$3:$H$1048576,#REF!,$F$3:$F$1048576)&gt;COUNTA($H$3:$H366,#REF!,$F$3:$F366),$AZ366&lt;&gt;""),INDEX(AT$3:AT$1048576,MATCH(MAX($AQ$3:$AQ365),$AQ$3:$AQ$1048576,0),0),""),C366)</f>
        <v/>
      </c>
      <c r="AU366" s="21" t="str">
        <f>IF(D366="",IF(OR(AND($H366&lt;&gt;"",D366=""),AND($F365=$F366,$AZ366&lt;&gt;""),COUNTA($H$3:$H$1048576,#REF!,$F$3:$F$1048576)&gt;COUNTA($H$3:$H366,#REF!,$F$3:$F366),$AZ366&lt;&gt;""),INDEX(AU$3:AU$1048576,MATCH(MAX($AQ$3:$AQ365),$AQ$3:$AQ$1048576,0),0),""),D366)</f>
        <v/>
      </c>
      <c r="AV366" s="21" t="str">
        <f>IF(E366="",IF(OR(AND($H366&lt;&gt;"",E366=""),AND($F365=$F366,$AZ366&lt;&gt;""),COUNTA($H$3:$H$1048576,#REF!,$F$3:$F$1048576)&gt;COUNTA($H$3:$H366,#REF!,$F$3:$F366),$AZ366&lt;&gt;""),INDEX(AV$3:AV$1048576,MATCH(MAX($AQ$3:$AQ365),$AQ$3:$AQ$1048576,0),0),""),E366)</f>
        <v/>
      </c>
      <c r="AW366" s="24" t="str">
        <f t="shared" si="628"/>
        <v/>
      </c>
      <c r="AX366" s="13" t="str">
        <f t="shared" si="629"/>
        <v/>
      </c>
      <c r="AY366" s="4" t="str">
        <f t="shared" si="630"/>
        <v/>
      </c>
      <c r="AZ366" s="4" t="str">
        <f>IF(AX366="",IF(OR(AND(H366&lt;&gt;"",F366=""),COUNTA($H$3:$H$1048576)&gt;COUNTA($H$3:$H366)),INDEX(AX$3:AX366,MATCH(MAX($AQ$3:AQ366),AQ$3:AQ366,0),0),""),AX366)</f>
        <v/>
      </c>
      <c r="BA366" s="4" t="str">
        <f>IF(AY366="",IF(AND(H366&lt;&gt;"",F366=""),INDEX(AY$3:AY366,MATCH(MAX($AQ$3:AQ366),AQ$3:AQ366,0),0),""),AY366)</f>
        <v/>
      </c>
      <c r="BB366" s="82" t="str">
        <f>IF(BC366="","",RANK(BC366,BC$3:BC$1048576,1)+COUNTIF($BC$3:BC366,BC366)-1)</f>
        <v/>
      </c>
      <c r="BC366" s="139" t="str">
        <f t="shared" si="631"/>
        <v/>
      </c>
      <c r="BD366" s="46" t="str">
        <f t="shared" si="632"/>
        <v/>
      </c>
      <c r="BE366" s="46" t="str">
        <f t="shared" si="633"/>
        <v/>
      </c>
      <c r="BF366" s="46" t="str">
        <f t="shared" si="634"/>
        <v/>
      </c>
      <c r="BG366" s="4" t="str">
        <f t="shared" si="635"/>
        <v/>
      </c>
      <c r="BH366" s="180" t="str">
        <f t="shared" si="636"/>
        <v/>
      </c>
      <c r="BI366" s="16" t="str">
        <f t="shared" si="637"/>
        <v/>
      </c>
      <c r="BJ366" s="52" t="str">
        <f>IF(BI366="","",IF(W366="","",IF(AND(K366=$K$1,$K$1&lt;&gt;""),$BT$2,IFERROR(IF(INDEX(価格設定!$D$5:$D$1048576,MATCH(Q366,価格設定!$B$5:$B$1048576,0),0)=価格設定!$D$3,$BT$2,$BS$2),$BS$2))))</f>
        <v/>
      </c>
      <c r="BK366" s="16" t="str">
        <f>IF(BI366="","",IF(COUNTIF($BI$3:BI366,BI366)=1,1,IF(AND(BI365=BI366,BH366=""),BK365,COUNTIF($BH$3:BH366,BH366))))</f>
        <v/>
      </c>
      <c r="BL366" s="52" t="str">
        <f t="shared" si="638"/>
        <v/>
      </c>
      <c r="BM366" s="52" t="str">
        <f t="shared" si="639"/>
        <v/>
      </c>
      <c r="BN366" s="119" t="str">
        <f t="shared" si="640"/>
        <v/>
      </c>
      <c r="BO366" s="119" t="str">
        <f t="shared" si="641"/>
        <v/>
      </c>
      <c r="BP366" s="17" t="str">
        <f t="shared" si="642"/>
        <v/>
      </c>
      <c r="BQ366" s="17" t="str">
        <f t="shared" si="643"/>
        <v/>
      </c>
      <c r="BR366" s="17" t="str">
        <f>IF(OR(BP366="",COUNTIF($BO$3:BO366,BO366)&lt;&gt;1),"",SUMIF(BO$3:BO$1048576,BO366,BP$3:BP$1048576))</f>
        <v/>
      </c>
      <c r="BS366" s="17" t="str">
        <f t="shared" si="644"/>
        <v/>
      </c>
      <c r="BT366" s="17" t="str">
        <f t="shared" si="645"/>
        <v/>
      </c>
      <c r="BU366" s="17" t="str">
        <f t="shared" si="646"/>
        <v/>
      </c>
      <c r="BV366" s="24" t="str">
        <f t="shared" si="647"/>
        <v/>
      </c>
      <c r="BW366" s="24" t="str">
        <f t="shared" si="648"/>
        <v/>
      </c>
      <c r="BX366" s="24" t="str">
        <f t="shared" si="649"/>
        <v/>
      </c>
      <c r="BY366" s="26" t="str">
        <f t="shared" si="650"/>
        <v/>
      </c>
      <c r="BZ366" s="26" t="str">
        <f t="shared" si="651"/>
        <v/>
      </c>
      <c r="CA366" s="26" t="str">
        <f t="shared" si="652"/>
        <v/>
      </c>
      <c r="CB366" s="66" t="str">
        <f t="shared" si="653"/>
        <v/>
      </c>
      <c r="CC366" s="65" t="str">
        <f t="shared" si="654"/>
        <v/>
      </c>
      <c r="CD366" s="26" t="str">
        <f t="shared" si="655"/>
        <v/>
      </c>
      <c r="CE366" s="26" t="str">
        <f t="shared" si="656"/>
        <v/>
      </c>
      <c r="CF366" s="193" t="str">
        <f t="shared" si="657"/>
        <v/>
      </c>
      <c r="CG366" s="193" t="str">
        <f t="shared" si="658"/>
        <v/>
      </c>
      <c r="CH366" s="26" t="str">
        <f t="shared" si="659"/>
        <v/>
      </c>
      <c r="CI366" s="26" t="str">
        <f t="shared" si="660"/>
        <v/>
      </c>
      <c r="CJ366" s="65" t="str">
        <f t="shared" si="661"/>
        <v/>
      </c>
      <c r="CK366" s="65" t="str">
        <f t="shared" si="662"/>
        <v/>
      </c>
      <c r="CL366" s="64" t="str">
        <f t="shared" si="663"/>
        <v/>
      </c>
      <c r="CM366" s="64" t="str">
        <f t="shared" si="664"/>
        <v/>
      </c>
      <c r="CN366" s="65" t="str">
        <f t="shared" si="665"/>
        <v/>
      </c>
      <c r="CP366" s="63" t="str">
        <f>IF(BH366="","",MAX($CP$3:CP365)+1)</f>
        <v/>
      </c>
      <c r="CQ366" s="24" t="str">
        <f t="shared" si="666"/>
        <v/>
      </c>
      <c r="CR366" s="24" t="str">
        <f t="shared" si="667"/>
        <v/>
      </c>
      <c r="CS366" s="24" t="str">
        <f t="shared" si="668"/>
        <v/>
      </c>
      <c r="CT366" s="58" t="str">
        <f>IF(BO366="","",COUNTIF($BO$3:BO366,BO366)&amp;"@"&amp;BO366)</f>
        <v/>
      </c>
      <c r="CU366" s="16" t="str">
        <f t="shared" si="606"/>
        <v/>
      </c>
      <c r="CV366" s="63" t="str">
        <f t="shared" si="669"/>
        <v/>
      </c>
      <c r="CW366" s="16" t="str">
        <f t="shared" si="670"/>
        <v/>
      </c>
      <c r="CX366" s="16" t="str">
        <f t="shared" si="671"/>
        <v/>
      </c>
      <c r="CY366" s="16" t="str">
        <f t="shared" si="672"/>
        <v/>
      </c>
      <c r="CZ366" s="85" t="str">
        <f t="shared" si="673"/>
        <v/>
      </c>
      <c r="DA366" s="16" t="str">
        <f t="shared" si="674"/>
        <v/>
      </c>
      <c r="DB366" s="16" t="str">
        <f t="shared" si="675"/>
        <v/>
      </c>
      <c r="DC366" s="28" t="str">
        <f>IF(CP366="","",$DC$1&amp;(INDEX(価格設定!D$1:XFD$3,ROW(価格設定!$D$3),MATCH($AW366,価格設定!D$1:XFD$1,1))*100)&amp;"%")</f>
        <v/>
      </c>
      <c r="DD366" s="28" t="str">
        <f>IF(CP366="","",$DD$1&amp;(INDEX(価格設定!D$1:XFD$3,ROW(価格設定!$D$2),MATCH($AW366,価格設定!D$1:XFD$1,1))*100)&amp;"%")</f>
        <v/>
      </c>
      <c r="DE366" s="29" t="str">
        <f t="shared" si="676"/>
        <v/>
      </c>
      <c r="DG366" s="58" t="str">
        <f t="shared" si="677"/>
        <v/>
      </c>
      <c r="DH366" s="58" t="str">
        <f t="shared" si="678"/>
        <v/>
      </c>
      <c r="DI366" s="58" t="str">
        <f t="shared" si="679"/>
        <v/>
      </c>
      <c r="DJ366" s="85" t="str">
        <f t="shared" si="680"/>
        <v/>
      </c>
      <c r="DL366" s="58" t="str">
        <f>IF(COUNTIF(DG$3:DG$1048576,DG366)=COUNTIF($DG$3:$DG366,DG366),DG366,"")</f>
        <v/>
      </c>
      <c r="DM366" s="85" t="str">
        <f t="shared" si="681"/>
        <v/>
      </c>
      <c r="DN366" s="85" t="str">
        <f t="shared" si="607"/>
        <v/>
      </c>
      <c r="DO366" s="85" t="str">
        <f t="shared" si="607"/>
        <v/>
      </c>
      <c r="DP366" s="303"/>
      <c r="DQ366" s="17" t="str">
        <f t="shared" si="608"/>
        <v/>
      </c>
      <c r="DR366" s="17" t="str">
        <f t="shared" si="609"/>
        <v/>
      </c>
      <c r="DS366" s="17" t="str">
        <f t="shared" si="610"/>
        <v/>
      </c>
      <c r="DU366" s="16" t="str">
        <f t="shared" si="682"/>
        <v/>
      </c>
      <c r="DV366" s="16" t="str">
        <f>IF(DU366="","",COUNT($DU$3:DU366))</f>
        <v/>
      </c>
      <c r="DW366" s="16" t="str">
        <f t="shared" si="683"/>
        <v/>
      </c>
      <c r="DX366" s="16" t="str">
        <f t="shared" si="684"/>
        <v/>
      </c>
      <c r="DY366" s="16" t="str">
        <f>IF(DZ366="","",COUNTIF(DZ$3:DZ366,DZ366))</f>
        <v/>
      </c>
      <c r="DZ366" s="16" t="str">
        <f t="shared" si="685"/>
        <v/>
      </c>
      <c r="EA366" s="16" t="str">
        <f t="shared" si="686"/>
        <v/>
      </c>
      <c r="EB366" s="16" t="str">
        <f t="shared" si="687"/>
        <v/>
      </c>
      <c r="EC366" s="16" t="str">
        <f t="shared" si="688"/>
        <v/>
      </c>
      <c r="ED366" s="16" t="str">
        <f t="shared" si="689"/>
        <v/>
      </c>
      <c r="EE366" s="16" t="str">
        <f t="shared" si="690"/>
        <v/>
      </c>
      <c r="EF366" s="16" t="str">
        <f t="shared" si="691"/>
        <v/>
      </c>
      <c r="EG366" s="16" t="str">
        <f t="shared" si="692"/>
        <v/>
      </c>
      <c r="EH366" s="16" t="str">
        <f t="shared" si="693"/>
        <v/>
      </c>
      <c r="EI366" s="16" t="str">
        <f t="shared" si="694"/>
        <v/>
      </c>
      <c r="EJ366" s="16" t="str">
        <f t="shared" si="695"/>
        <v/>
      </c>
      <c r="EK366" s="16" t="str">
        <f t="shared" si="696"/>
        <v/>
      </c>
      <c r="EL366" s="58" t="str">
        <f t="shared" si="697"/>
        <v/>
      </c>
      <c r="EM366" s="58" t="str">
        <f>IF(OR($DZ366="",CR366=""),IF($EL366="","",$EL366),IF(OR(CR366="なし",CR366=0),領収書!$H$1,CR366))</f>
        <v/>
      </c>
      <c r="EN366" s="58" t="str">
        <f>IF(OR($DZ366="",CS366=""),IF($EL366="","",$EL366),IF(OR(CS366="なし",CS366=0),入力!$EN$1,CS366))</f>
        <v/>
      </c>
      <c r="EO366" s="63" t="str">
        <f t="shared" si="698"/>
        <v/>
      </c>
      <c r="EP366" s="63" t="str">
        <f t="shared" si="699"/>
        <v/>
      </c>
      <c r="ER366" s="16" t="str">
        <f>IF(AND(COUNTIF($ET$3:ET366,ET366)=1,ET366&lt;&gt;""),MAX($ER$3:ER365)+1,"")</f>
        <v/>
      </c>
      <c r="ES366" s="16" t="str">
        <f>IF(価格設定!B368="","",価格設定!B368)</f>
        <v/>
      </c>
      <c r="ET366" s="16" t="str">
        <f>IF(価格設定!C368="","",価格設定!C368)</f>
        <v/>
      </c>
      <c r="EV366" s="16" t="str">
        <f t="shared" si="611"/>
        <v/>
      </c>
      <c r="EW366" s="16" t="str">
        <f t="shared" si="700"/>
        <v/>
      </c>
    </row>
    <row r="367" spans="1:153" ht="30" customHeight="1" x14ac:dyDescent="0.2">
      <c r="A367" s="225"/>
      <c r="B367" s="212"/>
      <c r="C367" s="221"/>
      <c r="D367" s="164"/>
      <c r="E367" s="165"/>
      <c r="F367" s="166"/>
      <c r="G367" s="167"/>
      <c r="H367" s="179"/>
      <c r="I367" s="306"/>
      <c r="J367" s="169"/>
      <c r="K367" s="179"/>
      <c r="L367" s="186"/>
      <c r="M367" s="186"/>
      <c r="N367" s="168"/>
      <c r="O367" s="170"/>
      <c r="P367" s="212"/>
      <c r="Q367" s="179" t="str">
        <f>IFERROR(IF(H367="","",IFERROR(INDEX(価格設定!$B$5:$B$1048576,MATCH(H367,価格設定!$B$5:$B$1048576,0),0),INDEX(価格設定!$B$5:$B$1048576,MATCH("*"&amp;H367&amp;"*",価格設定!$B$5:$B$1048576,0),0))),H367)</f>
        <v/>
      </c>
      <c r="R367" s="250" t="str">
        <f>IFERROR(IF(Q367="",IF(K367="","",K367),IF(K367="",IF(INDEX(価格設定!$C$5:$C$1048576,MATCH(Q367,価格設定!$B$5:$B$1048576,0),0)=0,"",INDEX(価格設定!$C$5:$C$1048576,MATCH(Q367,価格設定!$B$5:$B$1048576,0),0)),IF(K367="なし","",K367))),"")</f>
        <v/>
      </c>
      <c r="S367" s="308" t="str">
        <f t="shared" si="612"/>
        <v/>
      </c>
      <c r="T367" s="126" t="str">
        <f>IFERROR(IF(J367="",IF(INDEX(価格設定!$E$5:$R$1048576,MATCH($Q367,価格設定!B$5:B$1048576,0),MATCH($AW367,価格設定!E$1:X$1,1))=0,"",INDEX(価格設定!$E$5:$R$1048576,MATCH($Q367,価格設定!B$5:B$1048576,0),MATCH($AW367,価格設定!E$1:X$1,1))),J367),"")</f>
        <v/>
      </c>
      <c r="U367" s="126" t="str">
        <f t="shared" si="613"/>
        <v/>
      </c>
      <c r="V367" s="132" t="str">
        <f t="shared" si="614"/>
        <v/>
      </c>
      <c r="W367" s="127" t="str">
        <f>IFERROR(IF(OR(T367="",T367&lt;0),"",IFERROR(INDEX(価格設定!E$2:X$3,IF(AND(K367=$K$1,$K$1&lt;&gt;""),ROW(価格設定!$D$3)-1,MATCH(INDEX(価格設定!$D$5:$D$1048576,MATCH(Q367,価格設定!$B$5:$B$1048576,0),0),価格設定!$D$2:$D$3,0)),MATCH($AW367,価格設定!E$1:X$1,1)),INDEX(価格設定!E$2:X$2,0,MATCH($AW367,価格設定!E$1:X$1,1)))),"")</f>
        <v/>
      </c>
      <c r="X367" s="126" t="str">
        <f t="shared" si="605"/>
        <v/>
      </c>
      <c r="Y367" s="128" t="str">
        <f t="shared" si="615"/>
        <v/>
      </c>
      <c r="Z367" s="126" t="str">
        <f t="shared" si="616"/>
        <v/>
      </c>
      <c r="AA367" s="129" t="str">
        <f t="shared" si="617"/>
        <v/>
      </c>
      <c r="AB367" s="126" t="str">
        <f t="shared" si="618"/>
        <v/>
      </c>
      <c r="AC367" s="280" t="str">
        <f t="shared" si="619"/>
        <v/>
      </c>
      <c r="AD367" s="15"/>
      <c r="AE367" s="204" t="str">
        <f>IF(AF367="","",COUNT($AF$3:AF367))</f>
        <v/>
      </c>
      <c r="AF367" s="206" t="str">
        <f t="shared" si="620"/>
        <v/>
      </c>
      <c r="AG367" s="204" t="str">
        <f t="shared" si="621"/>
        <v/>
      </c>
      <c r="AH367" s="204" t="str">
        <f t="shared" si="622"/>
        <v/>
      </c>
      <c r="AI367" s="287"/>
      <c r="AJ367" s="15"/>
      <c r="AK367" s="138" t="str">
        <f t="shared" si="623"/>
        <v/>
      </c>
      <c r="AL367" s="131" t="str">
        <f t="shared" si="624"/>
        <v/>
      </c>
      <c r="AM367" s="131" t="str">
        <f t="shared" si="625"/>
        <v/>
      </c>
      <c r="AN367" s="313" t="str">
        <f t="shared" si="626"/>
        <v/>
      </c>
      <c r="AO367" s="316" t="str">
        <f t="shared" si="627"/>
        <v/>
      </c>
      <c r="AP367" s="18"/>
      <c r="AQ367" s="3" t="str">
        <f>IF(F367="","",MAX($AQ$3:AQ366)+1)</f>
        <v/>
      </c>
      <c r="AR367" s="3" t="str">
        <f>IF(OR(AQ367="",BB367=""),"",MAX($AR$3:AR366)+1)</f>
        <v/>
      </c>
      <c r="AS367" s="3" t="str">
        <f>IF(CQ367="","",RANK(CQ367,CQ$3:CQ$1048576,1)+COUNTIF($CQ$3:CQ367,CQ367)-1)</f>
        <v/>
      </c>
      <c r="AT367" s="21" t="str">
        <f>IF(C367="",IF(OR(AND($H367&lt;&gt;"",C367=""),AND($F366=$F367,$AZ367&lt;&gt;""),COUNTA($H$3:$H$1048576,#REF!,$F$3:$F$1048576)&gt;COUNTA($H$3:$H367,#REF!,$F$3:$F367),$AZ367&lt;&gt;""),INDEX(AT$3:AT$1048576,MATCH(MAX($AQ$3:$AQ366),$AQ$3:$AQ$1048576,0),0),""),C367)</f>
        <v/>
      </c>
      <c r="AU367" s="21" t="str">
        <f>IF(D367="",IF(OR(AND($H367&lt;&gt;"",D367=""),AND($F366=$F367,$AZ367&lt;&gt;""),COUNTA($H$3:$H$1048576,#REF!,$F$3:$F$1048576)&gt;COUNTA($H$3:$H367,#REF!,$F$3:$F367),$AZ367&lt;&gt;""),INDEX(AU$3:AU$1048576,MATCH(MAX($AQ$3:$AQ366),$AQ$3:$AQ$1048576,0),0),""),D367)</f>
        <v/>
      </c>
      <c r="AV367" s="21" t="str">
        <f>IF(E367="",IF(OR(AND($H367&lt;&gt;"",E367=""),AND($F366=$F367,$AZ367&lt;&gt;""),COUNTA($H$3:$H$1048576,#REF!,$F$3:$F$1048576)&gt;COUNTA($H$3:$H367,#REF!,$F$3:$F367),$AZ367&lt;&gt;""),INDEX(AV$3:AV$1048576,MATCH(MAX($AQ$3:$AQ366),$AQ$3:$AQ$1048576,0),0),""),E367)</f>
        <v/>
      </c>
      <c r="AW367" s="24" t="str">
        <f t="shared" si="628"/>
        <v/>
      </c>
      <c r="AX367" s="13" t="str">
        <f t="shared" si="629"/>
        <v/>
      </c>
      <c r="AY367" s="4" t="str">
        <f t="shared" si="630"/>
        <v/>
      </c>
      <c r="AZ367" s="4" t="str">
        <f>IF(AX367="",IF(OR(AND(H367&lt;&gt;"",F367=""),COUNTA($H$3:$H$1048576)&gt;COUNTA($H$3:$H367)),INDEX(AX$3:AX367,MATCH(MAX($AQ$3:AQ367),AQ$3:AQ367,0),0),""),AX367)</f>
        <v/>
      </c>
      <c r="BA367" s="4" t="str">
        <f>IF(AY367="",IF(AND(H367&lt;&gt;"",F367=""),INDEX(AY$3:AY367,MATCH(MAX($AQ$3:AQ367),AQ$3:AQ367,0),0),""),AY367)</f>
        <v/>
      </c>
      <c r="BB367" s="82" t="str">
        <f>IF(BC367="","",RANK(BC367,BC$3:BC$1048576,1)+COUNTIF($BC$3:BC367,BC367)-1)</f>
        <v/>
      </c>
      <c r="BC367" s="139" t="str">
        <f t="shared" si="631"/>
        <v/>
      </c>
      <c r="BD367" s="46" t="str">
        <f t="shared" si="632"/>
        <v/>
      </c>
      <c r="BE367" s="46" t="str">
        <f t="shared" si="633"/>
        <v/>
      </c>
      <c r="BF367" s="46" t="str">
        <f t="shared" si="634"/>
        <v/>
      </c>
      <c r="BG367" s="4" t="str">
        <f t="shared" si="635"/>
        <v/>
      </c>
      <c r="BH367" s="180" t="str">
        <f t="shared" si="636"/>
        <v/>
      </c>
      <c r="BI367" s="16" t="str">
        <f t="shared" si="637"/>
        <v/>
      </c>
      <c r="BJ367" s="52" t="str">
        <f>IF(BI367="","",IF(W367="","",IF(AND(K367=$K$1,$K$1&lt;&gt;""),$BT$2,IFERROR(IF(INDEX(価格設定!$D$5:$D$1048576,MATCH(Q367,価格設定!$B$5:$B$1048576,0),0)=価格設定!$D$3,$BT$2,$BS$2),$BS$2))))</f>
        <v/>
      </c>
      <c r="BK367" s="16" t="str">
        <f>IF(BI367="","",IF(COUNTIF($BI$3:BI367,BI367)=1,1,IF(AND(BI366=BI367,BH367=""),BK366,COUNTIF($BH$3:BH367,BH367))))</f>
        <v/>
      </c>
      <c r="BL367" s="52" t="str">
        <f t="shared" si="638"/>
        <v/>
      </c>
      <c r="BM367" s="52" t="str">
        <f t="shared" si="639"/>
        <v/>
      </c>
      <c r="BN367" s="119" t="str">
        <f t="shared" si="640"/>
        <v/>
      </c>
      <c r="BO367" s="119" t="str">
        <f t="shared" si="641"/>
        <v/>
      </c>
      <c r="BP367" s="17" t="str">
        <f t="shared" si="642"/>
        <v/>
      </c>
      <c r="BQ367" s="17" t="str">
        <f t="shared" si="643"/>
        <v/>
      </c>
      <c r="BR367" s="17" t="str">
        <f>IF(OR(BP367="",COUNTIF($BO$3:BO367,BO367)&lt;&gt;1),"",SUMIF(BO$3:BO$1048576,BO367,BP$3:BP$1048576))</f>
        <v/>
      </c>
      <c r="BS367" s="17" t="str">
        <f t="shared" si="644"/>
        <v/>
      </c>
      <c r="BT367" s="17" t="str">
        <f t="shared" si="645"/>
        <v/>
      </c>
      <c r="BU367" s="17" t="str">
        <f t="shared" si="646"/>
        <v/>
      </c>
      <c r="BV367" s="24" t="str">
        <f t="shared" si="647"/>
        <v/>
      </c>
      <c r="BW367" s="24" t="str">
        <f t="shared" si="648"/>
        <v/>
      </c>
      <c r="BX367" s="24" t="str">
        <f t="shared" si="649"/>
        <v/>
      </c>
      <c r="BY367" s="26" t="str">
        <f t="shared" si="650"/>
        <v/>
      </c>
      <c r="BZ367" s="26" t="str">
        <f t="shared" si="651"/>
        <v/>
      </c>
      <c r="CA367" s="26" t="str">
        <f t="shared" si="652"/>
        <v/>
      </c>
      <c r="CB367" s="66" t="str">
        <f t="shared" si="653"/>
        <v/>
      </c>
      <c r="CC367" s="65" t="str">
        <f t="shared" si="654"/>
        <v/>
      </c>
      <c r="CD367" s="26" t="str">
        <f t="shared" si="655"/>
        <v/>
      </c>
      <c r="CE367" s="26" t="str">
        <f t="shared" si="656"/>
        <v/>
      </c>
      <c r="CF367" s="193" t="str">
        <f t="shared" si="657"/>
        <v/>
      </c>
      <c r="CG367" s="193" t="str">
        <f t="shared" si="658"/>
        <v/>
      </c>
      <c r="CH367" s="26" t="str">
        <f t="shared" si="659"/>
        <v/>
      </c>
      <c r="CI367" s="26" t="str">
        <f t="shared" si="660"/>
        <v/>
      </c>
      <c r="CJ367" s="65" t="str">
        <f t="shared" si="661"/>
        <v/>
      </c>
      <c r="CK367" s="65" t="str">
        <f t="shared" si="662"/>
        <v/>
      </c>
      <c r="CL367" s="64" t="str">
        <f t="shared" si="663"/>
        <v/>
      </c>
      <c r="CM367" s="64" t="str">
        <f t="shared" si="664"/>
        <v/>
      </c>
      <c r="CN367" s="65" t="str">
        <f t="shared" si="665"/>
        <v/>
      </c>
      <c r="CP367" s="63" t="str">
        <f>IF(BH367="","",MAX($CP$3:CP366)+1)</f>
        <v/>
      </c>
      <c r="CQ367" s="24" t="str">
        <f t="shared" si="666"/>
        <v/>
      </c>
      <c r="CR367" s="24" t="str">
        <f t="shared" si="667"/>
        <v/>
      </c>
      <c r="CS367" s="24" t="str">
        <f t="shared" si="668"/>
        <v/>
      </c>
      <c r="CT367" s="58" t="str">
        <f>IF(BO367="","",COUNTIF($BO$3:BO367,BO367)&amp;"@"&amp;BO367)</f>
        <v/>
      </c>
      <c r="CU367" s="16" t="str">
        <f t="shared" si="606"/>
        <v/>
      </c>
      <c r="CV367" s="63" t="str">
        <f t="shared" si="669"/>
        <v/>
      </c>
      <c r="CW367" s="16" t="str">
        <f t="shared" si="670"/>
        <v/>
      </c>
      <c r="CX367" s="16" t="str">
        <f t="shared" si="671"/>
        <v/>
      </c>
      <c r="CY367" s="16" t="str">
        <f t="shared" si="672"/>
        <v/>
      </c>
      <c r="CZ367" s="85" t="str">
        <f t="shared" si="673"/>
        <v/>
      </c>
      <c r="DA367" s="16" t="str">
        <f t="shared" si="674"/>
        <v/>
      </c>
      <c r="DB367" s="16" t="str">
        <f t="shared" si="675"/>
        <v/>
      </c>
      <c r="DC367" s="28" t="str">
        <f>IF(CP367="","",$DC$1&amp;(INDEX(価格設定!D$1:XFD$3,ROW(価格設定!$D$3),MATCH($AW367,価格設定!D$1:XFD$1,1))*100)&amp;"%")</f>
        <v/>
      </c>
      <c r="DD367" s="28" t="str">
        <f>IF(CP367="","",$DD$1&amp;(INDEX(価格設定!D$1:XFD$3,ROW(価格設定!$D$2),MATCH($AW367,価格設定!D$1:XFD$1,1))*100)&amp;"%")</f>
        <v/>
      </c>
      <c r="DE367" s="29" t="str">
        <f t="shared" si="676"/>
        <v/>
      </c>
      <c r="DG367" s="58" t="str">
        <f t="shared" si="677"/>
        <v/>
      </c>
      <c r="DH367" s="58" t="str">
        <f t="shared" si="678"/>
        <v/>
      </c>
      <c r="DI367" s="58" t="str">
        <f t="shared" si="679"/>
        <v/>
      </c>
      <c r="DJ367" s="85" t="str">
        <f t="shared" si="680"/>
        <v/>
      </c>
      <c r="DL367" s="58" t="str">
        <f>IF(COUNTIF(DG$3:DG$1048576,DG367)=COUNTIF($DG$3:$DG367,DG367),DG367,"")</f>
        <v/>
      </c>
      <c r="DM367" s="85" t="str">
        <f t="shared" si="681"/>
        <v/>
      </c>
      <c r="DN367" s="85" t="str">
        <f t="shared" si="607"/>
        <v/>
      </c>
      <c r="DO367" s="85" t="str">
        <f t="shared" si="607"/>
        <v/>
      </c>
      <c r="DP367" s="303"/>
      <c r="DQ367" s="17" t="str">
        <f t="shared" si="608"/>
        <v/>
      </c>
      <c r="DR367" s="17" t="str">
        <f t="shared" si="609"/>
        <v/>
      </c>
      <c r="DS367" s="17" t="str">
        <f t="shared" si="610"/>
        <v/>
      </c>
      <c r="DU367" s="16" t="str">
        <f t="shared" si="682"/>
        <v/>
      </c>
      <c r="DV367" s="16" t="str">
        <f>IF(DU367="","",COUNT($DU$3:DU367))</f>
        <v/>
      </c>
      <c r="DW367" s="16" t="str">
        <f t="shared" si="683"/>
        <v/>
      </c>
      <c r="DX367" s="16" t="str">
        <f t="shared" si="684"/>
        <v/>
      </c>
      <c r="DY367" s="16" t="str">
        <f>IF(DZ367="","",COUNTIF(DZ$3:DZ367,DZ367))</f>
        <v/>
      </c>
      <c r="DZ367" s="16" t="str">
        <f t="shared" si="685"/>
        <v/>
      </c>
      <c r="EA367" s="16" t="str">
        <f t="shared" si="686"/>
        <v/>
      </c>
      <c r="EB367" s="16" t="str">
        <f t="shared" si="687"/>
        <v/>
      </c>
      <c r="EC367" s="16" t="str">
        <f t="shared" si="688"/>
        <v/>
      </c>
      <c r="ED367" s="16" t="str">
        <f t="shared" si="689"/>
        <v/>
      </c>
      <c r="EE367" s="16" t="str">
        <f t="shared" si="690"/>
        <v/>
      </c>
      <c r="EF367" s="16" t="str">
        <f t="shared" si="691"/>
        <v/>
      </c>
      <c r="EG367" s="16" t="str">
        <f t="shared" si="692"/>
        <v/>
      </c>
      <c r="EH367" s="16" t="str">
        <f t="shared" si="693"/>
        <v/>
      </c>
      <c r="EI367" s="16" t="str">
        <f t="shared" si="694"/>
        <v/>
      </c>
      <c r="EJ367" s="16" t="str">
        <f t="shared" si="695"/>
        <v/>
      </c>
      <c r="EK367" s="16" t="str">
        <f t="shared" si="696"/>
        <v/>
      </c>
      <c r="EL367" s="58" t="str">
        <f t="shared" si="697"/>
        <v/>
      </c>
      <c r="EM367" s="58" t="str">
        <f>IF(OR($DZ367="",CR367=""),IF($EL367="","",$EL367),IF(OR(CR367="なし",CR367=0),領収書!$H$1,CR367))</f>
        <v/>
      </c>
      <c r="EN367" s="58" t="str">
        <f>IF(OR($DZ367="",CS367=""),IF($EL367="","",$EL367),IF(OR(CS367="なし",CS367=0),入力!$EN$1,CS367))</f>
        <v/>
      </c>
      <c r="EO367" s="63" t="str">
        <f t="shared" si="698"/>
        <v/>
      </c>
      <c r="EP367" s="63" t="str">
        <f t="shared" si="699"/>
        <v/>
      </c>
      <c r="ER367" s="16" t="str">
        <f>IF(AND(COUNTIF($ET$3:ET367,ET367)=1,ET367&lt;&gt;""),MAX($ER$3:ER366)+1,"")</f>
        <v/>
      </c>
      <c r="ES367" s="16" t="str">
        <f>IF(価格設定!B369="","",価格設定!B369)</f>
        <v/>
      </c>
      <c r="ET367" s="16" t="str">
        <f>IF(価格設定!C369="","",価格設定!C369)</f>
        <v/>
      </c>
      <c r="EV367" s="16" t="str">
        <f t="shared" si="611"/>
        <v/>
      </c>
      <c r="EW367" s="16" t="str">
        <f t="shared" si="700"/>
        <v/>
      </c>
    </row>
    <row r="368" spans="1:153" ht="30" customHeight="1" x14ac:dyDescent="0.2">
      <c r="A368" s="225"/>
      <c r="B368" s="212"/>
      <c r="C368" s="221"/>
      <c r="D368" s="164"/>
      <c r="E368" s="165"/>
      <c r="F368" s="166"/>
      <c r="G368" s="167"/>
      <c r="H368" s="179"/>
      <c r="I368" s="306"/>
      <c r="J368" s="169"/>
      <c r="K368" s="179"/>
      <c r="L368" s="186"/>
      <c r="M368" s="186"/>
      <c r="N368" s="168"/>
      <c r="O368" s="170"/>
      <c r="P368" s="212"/>
      <c r="Q368" s="179" t="str">
        <f>IFERROR(IF(H368="","",IFERROR(INDEX(価格設定!$B$5:$B$1048576,MATCH(H368,価格設定!$B$5:$B$1048576,0),0),INDEX(価格設定!$B$5:$B$1048576,MATCH("*"&amp;H368&amp;"*",価格設定!$B$5:$B$1048576,0),0))),H368)</f>
        <v/>
      </c>
      <c r="R368" s="250" t="str">
        <f>IFERROR(IF(Q368="",IF(K368="","",K368),IF(K368="",IF(INDEX(価格設定!$C$5:$C$1048576,MATCH(Q368,価格設定!$B$5:$B$1048576,0),0)=0,"",INDEX(価格設定!$C$5:$C$1048576,MATCH(Q368,価格設定!$B$5:$B$1048576,0),0)),IF(K368="なし","",K368))),"")</f>
        <v/>
      </c>
      <c r="S368" s="308" t="str">
        <f t="shared" si="612"/>
        <v/>
      </c>
      <c r="T368" s="126" t="str">
        <f>IFERROR(IF(J368="",IF(INDEX(価格設定!$E$5:$R$1048576,MATCH($Q368,価格設定!B$5:B$1048576,0),MATCH($AW368,価格設定!E$1:X$1,1))=0,"",INDEX(価格設定!$E$5:$R$1048576,MATCH($Q368,価格設定!B$5:B$1048576,0),MATCH($AW368,価格設定!E$1:X$1,1))),J368),"")</f>
        <v/>
      </c>
      <c r="U368" s="126" t="str">
        <f t="shared" si="613"/>
        <v/>
      </c>
      <c r="V368" s="132" t="str">
        <f t="shared" si="614"/>
        <v/>
      </c>
      <c r="W368" s="127" t="str">
        <f>IFERROR(IF(OR(T368="",T368&lt;0),"",IFERROR(INDEX(価格設定!E$2:X$3,IF(AND(K368=$K$1,$K$1&lt;&gt;""),ROW(価格設定!$D$3)-1,MATCH(INDEX(価格設定!$D$5:$D$1048576,MATCH(Q368,価格設定!$B$5:$B$1048576,0),0),価格設定!$D$2:$D$3,0)),MATCH($AW368,価格設定!E$1:X$1,1)),INDEX(価格設定!E$2:X$2,0,MATCH($AW368,価格設定!E$1:X$1,1)))),"")</f>
        <v/>
      </c>
      <c r="X368" s="126" t="str">
        <f t="shared" si="605"/>
        <v/>
      </c>
      <c r="Y368" s="128" t="str">
        <f t="shared" si="615"/>
        <v/>
      </c>
      <c r="Z368" s="126" t="str">
        <f t="shared" si="616"/>
        <v/>
      </c>
      <c r="AA368" s="129" t="str">
        <f t="shared" si="617"/>
        <v/>
      </c>
      <c r="AB368" s="126" t="str">
        <f t="shared" si="618"/>
        <v/>
      </c>
      <c r="AC368" s="280" t="str">
        <f t="shared" si="619"/>
        <v/>
      </c>
      <c r="AD368" s="15"/>
      <c r="AE368" s="204" t="str">
        <f>IF(AF368="","",COUNT($AF$3:AF368))</f>
        <v/>
      </c>
      <c r="AF368" s="206" t="str">
        <f t="shared" si="620"/>
        <v/>
      </c>
      <c r="AG368" s="204" t="str">
        <f t="shared" si="621"/>
        <v/>
      </c>
      <c r="AH368" s="204" t="str">
        <f t="shared" si="622"/>
        <v/>
      </c>
      <c r="AI368" s="287"/>
      <c r="AJ368" s="15"/>
      <c r="AK368" s="138" t="str">
        <f t="shared" si="623"/>
        <v/>
      </c>
      <c r="AL368" s="131" t="str">
        <f t="shared" si="624"/>
        <v/>
      </c>
      <c r="AM368" s="131" t="str">
        <f t="shared" si="625"/>
        <v/>
      </c>
      <c r="AN368" s="313" t="str">
        <f t="shared" si="626"/>
        <v/>
      </c>
      <c r="AO368" s="316" t="str">
        <f t="shared" si="627"/>
        <v/>
      </c>
      <c r="AP368" s="18"/>
      <c r="AQ368" s="3" t="str">
        <f>IF(F368="","",MAX($AQ$3:AQ367)+1)</f>
        <v/>
      </c>
      <c r="AR368" s="3" t="str">
        <f>IF(OR(AQ368="",BB368=""),"",MAX($AR$3:AR367)+1)</f>
        <v/>
      </c>
      <c r="AS368" s="3" t="str">
        <f>IF(CQ368="","",RANK(CQ368,CQ$3:CQ$1048576,1)+COUNTIF($CQ$3:CQ368,CQ368)-1)</f>
        <v/>
      </c>
      <c r="AT368" s="21" t="str">
        <f>IF(C368="",IF(OR(AND($H368&lt;&gt;"",C368=""),AND($F367=$F368,$AZ368&lt;&gt;""),COUNTA($H$3:$H$1048576,#REF!,$F$3:$F$1048576)&gt;COUNTA($H$3:$H368,#REF!,$F$3:$F368),$AZ368&lt;&gt;""),INDEX(AT$3:AT$1048576,MATCH(MAX($AQ$3:$AQ367),$AQ$3:$AQ$1048576,0),0),""),C368)</f>
        <v/>
      </c>
      <c r="AU368" s="21" t="str">
        <f>IF(D368="",IF(OR(AND($H368&lt;&gt;"",D368=""),AND($F367=$F368,$AZ368&lt;&gt;""),COUNTA($H$3:$H$1048576,#REF!,$F$3:$F$1048576)&gt;COUNTA($H$3:$H368,#REF!,$F$3:$F368),$AZ368&lt;&gt;""),INDEX(AU$3:AU$1048576,MATCH(MAX($AQ$3:$AQ367),$AQ$3:$AQ$1048576,0),0),""),D368)</f>
        <v/>
      </c>
      <c r="AV368" s="21" t="str">
        <f>IF(E368="",IF(OR(AND($H368&lt;&gt;"",E368=""),AND($F367=$F368,$AZ368&lt;&gt;""),COUNTA($H$3:$H$1048576,#REF!,$F$3:$F$1048576)&gt;COUNTA($H$3:$H368,#REF!,$F$3:$F368),$AZ368&lt;&gt;""),INDEX(AV$3:AV$1048576,MATCH(MAX($AQ$3:$AQ367),$AQ$3:$AQ$1048576,0),0),""),E368)</f>
        <v/>
      </c>
      <c r="AW368" s="24" t="str">
        <f t="shared" si="628"/>
        <v/>
      </c>
      <c r="AX368" s="13" t="str">
        <f t="shared" si="629"/>
        <v/>
      </c>
      <c r="AY368" s="4" t="str">
        <f t="shared" si="630"/>
        <v/>
      </c>
      <c r="AZ368" s="4" t="str">
        <f>IF(AX368="",IF(OR(AND(H368&lt;&gt;"",F368=""),COUNTA($H$3:$H$1048576)&gt;COUNTA($H$3:$H368)),INDEX(AX$3:AX368,MATCH(MAX($AQ$3:AQ368),AQ$3:AQ368,0),0),""),AX368)</f>
        <v/>
      </c>
      <c r="BA368" s="4" t="str">
        <f>IF(AY368="",IF(AND(H368&lt;&gt;"",F368=""),INDEX(AY$3:AY368,MATCH(MAX($AQ$3:AQ368),AQ$3:AQ368,0),0),""),AY368)</f>
        <v/>
      </c>
      <c r="BB368" s="82" t="str">
        <f>IF(BC368="","",RANK(BC368,BC$3:BC$1048576,1)+COUNTIF($BC$3:BC368,BC368)-1)</f>
        <v/>
      </c>
      <c r="BC368" s="139" t="str">
        <f t="shared" si="631"/>
        <v/>
      </c>
      <c r="BD368" s="46" t="str">
        <f t="shared" si="632"/>
        <v/>
      </c>
      <c r="BE368" s="46" t="str">
        <f t="shared" si="633"/>
        <v/>
      </c>
      <c r="BF368" s="46" t="str">
        <f t="shared" si="634"/>
        <v/>
      </c>
      <c r="BG368" s="4" t="str">
        <f t="shared" si="635"/>
        <v/>
      </c>
      <c r="BH368" s="180" t="str">
        <f t="shared" si="636"/>
        <v/>
      </c>
      <c r="BI368" s="16" t="str">
        <f t="shared" si="637"/>
        <v/>
      </c>
      <c r="BJ368" s="52" t="str">
        <f>IF(BI368="","",IF(W368="","",IF(AND(K368=$K$1,$K$1&lt;&gt;""),$BT$2,IFERROR(IF(INDEX(価格設定!$D$5:$D$1048576,MATCH(Q368,価格設定!$B$5:$B$1048576,0),0)=価格設定!$D$3,$BT$2,$BS$2),$BS$2))))</f>
        <v/>
      </c>
      <c r="BK368" s="16" t="str">
        <f>IF(BI368="","",IF(COUNTIF($BI$3:BI368,BI368)=1,1,IF(AND(BI367=BI368,BH368=""),BK367,COUNTIF($BH$3:BH368,BH368))))</f>
        <v/>
      </c>
      <c r="BL368" s="52" t="str">
        <f t="shared" si="638"/>
        <v/>
      </c>
      <c r="BM368" s="52" t="str">
        <f t="shared" si="639"/>
        <v/>
      </c>
      <c r="BN368" s="119" t="str">
        <f t="shared" si="640"/>
        <v/>
      </c>
      <c r="BO368" s="119" t="str">
        <f t="shared" si="641"/>
        <v/>
      </c>
      <c r="BP368" s="17" t="str">
        <f t="shared" si="642"/>
        <v/>
      </c>
      <c r="BQ368" s="17" t="str">
        <f t="shared" si="643"/>
        <v/>
      </c>
      <c r="BR368" s="17" t="str">
        <f>IF(OR(BP368="",COUNTIF($BO$3:BO368,BO368)&lt;&gt;1),"",SUMIF(BO$3:BO$1048576,BO368,BP$3:BP$1048576))</f>
        <v/>
      </c>
      <c r="BS368" s="17" t="str">
        <f t="shared" si="644"/>
        <v/>
      </c>
      <c r="BT368" s="17" t="str">
        <f t="shared" si="645"/>
        <v/>
      </c>
      <c r="BU368" s="17" t="str">
        <f t="shared" si="646"/>
        <v/>
      </c>
      <c r="BV368" s="24" t="str">
        <f t="shared" si="647"/>
        <v/>
      </c>
      <c r="BW368" s="24" t="str">
        <f t="shared" si="648"/>
        <v/>
      </c>
      <c r="BX368" s="24" t="str">
        <f t="shared" si="649"/>
        <v/>
      </c>
      <c r="BY368" s="26" t="str">
        <f t="shared" si="650"/>
        <v/>
      </c>
      <c r="BZ368" s="26" t="str">
        <f t="shared" si="651"/>
        <v/>
      </c>
      <c r="CA368" s="26" t="str">
        <f t="shared" si="652"/>
        <v/>
      </c>
      <c r="CB368" s="66" t="str">
        <f t="shared" si="653"/>
        <v/>
      </c>
      <c r="CC368" s="65" t="str">
        <f t="shared" si="654"/>
        <v/>
      </c>
      <c r="CD368" s="26" t="str">
        <f t="shared" si="655"/>
        <v/>
      </c>
      <c r="CE368" s="26" t="str">
        <f t="shared" si="656"/>
        <v/>
      </c>
      <c r="CF368" s="193" t="str">
        <f t="shared" si="657"/>
        <v/>
      </c>
      <c r="CG368" s="193" t="str">
        <f t="shared" si="658"/>
        <v/>
      </c>
      <c r="CH368" s="26" t="str">
        <f t="shared" si="659"/>
        <v/>
      </c>
      <c r="CI368" s="26" t="str">
        <f t="shared" si="660"/>
        <v/>
      </c>
      <c r="CJ368" s="65" t="str">
        <f t="shared" si="661"/>
        <v/>
      </c>
      <c r="CK368" s="65" t="str">
        <f t="shared" si="662"/>
        <v/>
      </c>
      <c r="CL368" s="64" t="str">
        <f t="shared" si="663"/>
        <v/>
      </c>
      <c r="CM368" s="64" t="str">
        <f t="shared" si="664"/>
        <v/>
      </c>
      <c r="CN368" s="65" t="str">
        <f t="shared" si="665"/>
        <v/>
      </c>
      <c r="CP368" s="63" t="str">
        <f>IF(BH368="","",MAX($CP$3:CP367)+1)</f>
        <v/>
      </c>
      <c r="CQ368" s="24" t="str">
        <f t="shared" si="666"/>
        <v/>
      </c>
      <c r="CR368" s="24" t="str">
        <f t="shared" si="667"/>
        <v/>
      </c>
      <c r="CS368" s="24" t="str">
        <f t="shared" si="668"/>
        <v/>
      </c>
      <c r="CT368" s="58" t="str">
        <f>IF(BO368="","",COUNTIF($BO$3:BO368,BO368)&amp;"@"&amp;BO368)</f>
        <v/>
      </c>
      <c r="CU368" s="16" t="str">
        <f t="shared" si="606"/>
        <v/>
      </c>
      <c r="CV368" s="63" t="str">
        <f t="shared" si="669"/>
        <v/>
      </c>
      <c r="CW368" s="16" t="str">
        <f t="shared" si="670"/>
        <v/>
      </c>
      <c r="CX368" s="16" t="str">
        <f t="shared" si="671"/>
        <v/>
      </c>
      <c r="CY368" s="16" t="str">
        <f t="shared" si="672"/>
        <v/>
      </c>
      <c r="CZ368" s="85" t="str">
        <f t="shared" si="673"/>
        <v/>
      </c>
      <c r="DA368" s="16" t="str">
        <f t="shared" si="674"/>
        <v/>
      </c>
      <c r="DB368" s="16" t="str">
        <f t="shared" si="675"/>
        <v/>
      </c>
      <c r="DC368" s="28" t="str">
        <f>IF(CP368="","",$DC$1&amp;(INDEX(価格設定!D$1:XFD$3,ROW(価格設定!$D$3),MATCH($AW368,価格設定!D$1:XFD$1,1))*100)&amp;"%")</f>
        <v/>
      </c>
      <c r="DD368" s="28" t="str">
        <f>IF(CP368="","",$DD$1&amp;(INDEX(価格設定!D$1:XFD$3,ROW(価格設定!$D$2),MATCH($AW368,価格設定!D$1:XFD$1,1))*100)&amp;"%")</f>
        <v/>
      </c>
      <c r="DE368" s="29" t="str">
        <f t="shared" si="676"/>
        <v/>
      </c>
      <c r="DG368" s="58" t="str">
        <f t="shared" si="677"/>
        <v/>
      </c>
      <c r="DH368" s="58" t="str">
        <f t="shared" si="678"/>
        <v/>
      </c>
      <c r="DI368" s="58" t="str">
        <f t="shared" si="679"/>
        <v/>
      </c>
      <c r="DJ368" s="85" t="str">
        <f t="shared" si="680"/>
        <v/>
      </c>
      <c r="DL368" s="58" t="str">
        <f>IF(COUNTIF(DG$3:DG$1048576,DG368)=COUNTIF($DG$3:$DG368,DG368),DG368,"")</f>
        <v/>
      </c>
      <c r="DM368" s="85" t="str">
        <f t="shared" si="681"/>
        <v/>
      </c>
      <c r="DN368" s="85" t="str">
        <f t="shared" si="607"/>
        <v/>
      </c>
      <c r="DO368" s="85" t="str">
        <f t="shared" si="607"/>
        <v/>
      </c>
      <c r="DP368" s="303"/>
      <c r="DQ368" s="17" t="str">
        <f t="shared" si="608"/>
        <v/>
      </c>
      <c r="DR368" s="17" t="str">
        <f t="shared" si="609"/>
        <v/>
      </c>
      <c r="DS368" s="17" t="str">
        <f t="shared" si="610"/>
        <v/>
      </c>
      <c r="DU368" s="16" t="str">
        <f t="shared" si="682"/>
        <v/>
      </c>
      <c r="DV368" s="16" t="str">
        <f>IF(DU368="","",COUNT($DU$3:DU368))</f>
        <v/>
      </c>
      <c r="DW368" s="16" t="str">
        <f t="shared" si="683"/>
        <v/>
      </c>
      <c r="DX368" s="16" t="str">
        <f t="shared" si="684"/>
        <v/>
      </c>
      <c r="DY368" s="16" t="str">
        <f>IF(DZ368="","",COUNTIF(DZ$3:DZ368,DZ368))</f>
        <v/>
      </c>
      <c r="DZ368" s="16" t="str">
        <f t="shared" si="685"/>
        <v/>
      </c>
      <c r="EA368" s="16" t="str">
        <f t="shared" si="686"/>
        <v/>
      </c>
      <c r="EB368" s="16" t="str">
        <f t="shared" si="687"/>
        <v/>
      </c>
      <c r="EC368" s="16" t="str">
        <f t="shared" si="688"/>
        <v/>
      </c>
      <c r="ED368" s="16" t="str">
        <f t="shared" si="689"/>
        <v/>
      </c>
      <c r="EE368" s="16" t="str">
        <f t="shared" si="690"/>
        <v/>
      </c>
      <c r="EF368" s="16" t="str">
        <f t="shared" si="691"/>
        <v/>
      </c>
      <c r="EG368" s="16" t="str">
        <f t="shared" si="692"/>
        <v/>
      </c>
      <c r="EH368" s="16" t="str">
        <f t="shared" si="693"/>
        <v/>
      </c>
      <c r="EI368" s="16" t="str">
        <f t="shared" si="694"/>
        <v/>
      </c>
      <c r="EJ368" s="16" t="str">
        <f t="shared" si="695"/>
        <v/>
      </c>
      <c r="EK368" s="16" t="str">
        <f t="shared" si="696"/>
        <v/>
      </c>
      <c r="EL368" s="58" t="str">
        <f t="shared" si="697"/>
        <v/>
      </c>
      <c r="EM368" s="58" t="str">
        <f>IF(OR($DZ368="",CR368=""),IF($EL368="","",$EL368),IF(OR(CR368="なし",CR368=0),領収書!$H$1,CR368))</f>
        <v/>
      </c>
      <c r="EN368" s="58" t="str">
        <f>IF(OR($DZ368="",CS368=""),IF($EL368="","",$EL368),IF(OR(CS368="なし",CS368=0),入力!$EN$1,CS368))</f>
        <v/>
      </c>
      <c r="EO368" s="63" t="str">
        <f t="shared" si="698"/>
        <v/>
      </c>
      <c r="EP368" s="63" t="str">
        <f t="shared" si="699"/>
        <v/>
      </c>
      <c r="ER368" s="16" t="str">
        <f>IF(AND(COUNTIF($ET$3:ET368,ET368)=1,ET368&lt;&gt;""),MAX($ER$3:ER367)+1,"")</f>
        <v/>
      </c>
      <c r="ES368" s="16" t="str">
        <f>IF(価格設定!B370="","",価格設定!B370)</f>
        <v/>
      </c>
      <c r="ET368" s="16" t="str">
        <f>IF(価格設定!C370="","",価格設定!C370)</f>
        <v/>
      </c>
      <c r="EV368" s="16" t="str">
        <f t="shared" si="611"/>
        <v/>
      </c>
      <c r="EW368" s="16" t="str">
        <f t="shared" si="700"/>
        <v/>
      </c>
    </row>
    <row r="369" spans="1:153" ht="30" customHeight="1" x14ac:dyDescent="0.2">
      <c r="A369" s="225"/>
      <c r="B369" s="212"/>
      <c r="C369" s="221"/>
      <c r="D369" s="164"/>
      <c r="E369" s="165"/>
      <c r="F369" s="166"/>
      <c r="G369" s="167"/>
      <c r="H369" s="179"/>
      <c r="I369" s="306"/>
      <c r="J369" s="169"/>
      <c r="K369" s="179"/>
      <c r="L369" s="186"/>
      <c r="M369" s="186"/>
      <c r="N369" s="168"/>
      <c r="O369" s="170"/>
      <c r="P369" s="212"/>
      <c r="Q369" s="179" t="str">
        <f>IFERROR(IF(H369="","",IFERROR(INDEX(価格設定!$B$5:$B$1048576,MATCH(H369,価格設定!$B$5:$B$1048576,0),0),INDEX(価格設定!$B$5:$B$1048576,MATCH("*"&amp;H369&amp;"*",価格設定!$B$5:$B$1048576,0),0))),H369)</f>
        <v/>
      </c>
      <c r="R369" s="250" t="str">
        <f>IFERROR(IF(Q369="",IF(K369="","",K369),IF(K369="",IF(INDEX(価格設定!$C$5:$C$1048576,MATCH(Q369,価格設定!$B$5:$B$1048576,0),0)=0,"",INDEX(価格設定!$C$5:$C$1048576,MATCH(Q369,価格設定!$B$5:$B$1048576,0),0)),IF(K369="なし","",K369))),"")</f>
        <v/>
      </c>
      <c r="S369" s="308" t="str">
        <f t="shared" si="612"/>
        <v/>
      </c>
      <c r="T369" s="126" t="str">
        <f>IFERROR(IF(J369="",IF(INDEX(価格設定!$E$5:$R$1048576,MATCH($Q369,価格設定!B$5:B$1048576,0),MATCH($AW369,価格設定!E$1:X$1,1))=0,"",INDEX(価格設定!$E$5:$R$1048576,MATCH($Q369,価格設定!B$5:B$1048576,0),MATCH($AW369,価格設定!E$1:X$1,1))),J369),"")</f>
        <v/>
      </c>
      <c r="U369" s="126" t="str">
        <f t="shared" si="613"/>
        <v/>
      </c>
      <c r="V369" s="132" t="str">
        <f t="shared" si="614"/>
        <v/>
      </c>
      <c r="W369" s="127" t="str">
        <f>IFERROR(IF(OR(T369="",T369&lt;0),"",IFERROR(INDEX(価格設定!E$2:X$3,IF(AND(K369=$K$1,$K$1&lt;&gt;""),ROW(価格設定!$D$3)-1,MATCH(INDEX(価格設定!$D$5:$D$1048576,MATCH(Q369,価格設定!$B$5:$B$1048576,0),0),価格設定!$D$2:$D$3,0)),MATCH($AW369,価格設定!E$1:X$1,1)),INDEX(価格設定!E$2:X$2,0,MATCH($AW369,価格設定!E$1:X$1,1)))),"")</f>
        <v/>
      </c>
      <c r="X369" s="126" t="str">
        <f t="shared" si="605"/>
        <v/>
      </c>
      <c r="Y369" s="128" t="str">
        <f t="shared" si="615"/>
        <v/>
      </c>
      <c r="Z369" s="126" t="str">
        <f t="shared" si="616"/>
        <v/>
      </c>
      <c r="AA369" s="129" t="str">
        <f t="shared" si="617"/>
        <v/>
      </c>
      <c r="AB369" s="126" t="str">
        <f t="shared" si="618"/>
        <v/>
      </c>
      <c r="AC369" s="280" t="str">
        <f t="shared" si="619"/>
        <v/>
      </c>
      <c r="AD369" s="15"/>
      <c r="AE369" s="204" t="str">
        <f>IF(AF369="","",COUNT($AF$3:AF369))</f>
        <v/>
      </c>
      <c r="AF369" s="206" t="str">
        <f t="shared" si="620"/>
        <v/>
      </c>
      <c r="AG369" s="204" t="str">
        <f t="shared" si="621"/>
        <v/>
      </c>
      <c r="AH369" s="204" t="str">
        <f t="shared" si="622"/>
        <v/>
      </c>
      <c r="AI369" s="287"/>
      <c r="AJ369" s="15"/>
      <c r="AK369" s="138" t="str">
        <f t="shared" si="623"/>
        <v/>
      </c>
      <c r="AL369" s="131" t="str">
        <f t="shared" si="624"/>
        <v/>
      </c>
      <c r="AM369" s="131" t="str">
        <f t="shared" si="625"/>
        <v/>
      </c>
      <c r="AN369" s="313" t="str">
        <f t="shared" si="626"/>
        <v/>
      </c>
      <c r="AO369" s="316" t="str">
        <f t="shared" si="627"/>
        <v/>
      </c>
      <c r="AP369" s="18"/>
      <c r="AQ369" s="3" t="str">
        <f>IF(F369="","",MAX($AQ$3:AQ368)+1)</f>
        <v/>
      </c>
      <c r="AR369" s="3" t="str">
        <f>IF(OR(AQ369="",BB369=""),"",MAX($AR$3:AR368)+1)</f>
        <v/>
      </c>
      <c r="AS369" s="3" t="str">
        <f>IF(CQ369="","",RANK(CQ369,CQ$3:CQ$1048576,1)+COUNTIF($CQ$3:CQ369,CQ369)-1)</f>
        <v/>
      </c>
      <c r="AT369" s="21" t="str">
        <f>IF(C369="",IF(OR(AND($H369&lt;&gt;"",C369=""),AND($F368=$F369,$AZ369&lt;&gt;""),COUNTA($H$3:$H$1048576,#REF!,$F$3:$F$1048576)&gt;COUNTA($H$3:$H369,#REF!,$F$3:$F369),$AZ369&lt;&gt;""),INDEX(AT$3:AT$1048576,MATCH(MAX($AQ$3:$AQ368),$AQ$3:$AQ$1048576,0),0),""),C369)</f>
        <v/>
      </c>
      <c r="AU369" s="21" t="str">
        <f>IF(D369="",IF(OR(AND($H369&lt;&gt;"",D369=""),AND($F368=$F369,$AZ369&lt;&gt;""),COUNTA($H$3:$H$1048576,#REF!,$F$3:$F$1048576)&gt;COUNTA($H$3:$H369,#REF!,$F$3:$F369),$AZ369&lt;&gt;""),INDEX(AU$3:AU$1048576,MATCH(MAX($AQ$3:$AQ368),$AQ$3:$AQ$1048576,0),0),""),D369)</f>
        <v/>
      </c>
      <c r="AV369" s="21" t="str">
        <f>IF(E369="",IF(OR(AND($H369&lt;&gt;"",E369=""),AND($F368=$F369,$AZ369&lt;&gt;""),COUNTA($H$3:$H$1048576,#REF!,$F$3:$F$1048576)&gt;COUNTA($H$3:$H369,#REF!,$F$3:$F369),$AZ369&lt;&gt;""),INDEX(AV$3:AV$1048576,MATCH(MAX($AQ$3:$AQ368),$AQ$3:$AQ$1048576,0),0),""),E369)</f>
        <v/>
      </c>
      <c r="AW369" s="24" t="str">
        <f t="shared" si="628"/>
        <v/>
      </c>
      <c r="AX369" s="13" t="str">
        <f t="shared" si="629"/>
        <v/>
      </c>
      <c r="AY369" s="4" t="str">
        <f t="shared" si="630"/>
        <v/>
      </c>
      <c r="AZ369" s="4" t="str">
        <f>IF(AX369="",IF(OR(AND(H369&lt;&gt;"",F369=""),COUNTA($H$3:$H$1048576)&gt;COUNTA($H$3:$H369)),INDEX(AX$3:AX369,MATCH(MAX($AQ$3:AQ369),AQ$3:AQ369,0),0),""),AX369)</f>
        <v/>
      </c>
      <c r="BA369" s="4" t="str">
        <f>IF(AY369="",IF(AND(H369&lt;&gt;"",F369=""),INDEX(AY$3:AY369,MATCH(MAX($AQ$3:AQ369),AQ$3:AQ369,0),0),""),AY369)</f>
        <v/>
      </c>
      <c r="BB369" s="82" t="str">
        <f>IF(BC369="","",RANK(BC369,BC$3:BC$1048576,1)+COUNTIF($BC$3:BC369,BC369)-1)</f>
        <v/>
      </c>
      <c r="BC369" s="139" t="str">
        <f t="shared" si="631"/>
        <v/>
      </c>
      <c r="BD369" s="46" t="str">
        <f t="shared" si="632"/>
        <v/>
      </c>
      <c r="BE369" s="46" t="str">
        <f t="shared" si="633"/>
        <v/>
      </c>
      <c r="BF369" s="46" t="str">
        <f t="shared" si="634"/>
        <v/>
      </c>
      <c r="BG369" s="4" t="str">
        <f t="shared" si="635"/>
        <v/>
      </c>
      <c r="BH369" s="180" t="str">
        <f t="shared" si="636"/>
        <v/>
      </c>
      <c r="BI369" s="16" t="str">
        <f t="shared" si="637"/>
        <v/>
      </c>
      <c r="BJ369" s="52" t="str">
        <f>IF(BI369="","",IF(W369="","",IF(AND(K369=$K$1,$K$1&lt;&gt;""),$BT$2,IFERROR(IF(INDEX(価格設定!$D$5:$D$1048576,MATCH(Q369,価格設定!$B$5:$B$1048576,0),0)=価格設定!$D$3,$BT$2,$BS$2),$BS$2))))</f>
        <v/>
      </c>
      <c r="BK369" s="16" t="str">
        <f>IF(BI369="","",IF(COUNTIF($BI$3:BI369,BI369)=1,1,IF(AND(BI368=BI369,BH369=""),BK368,COUNTIF($BH$3:BH369,BH369))))</f>
        <v/>
      </c>
      <c r="BL369" s="52" t="str">
        <f t="shared" si="638"/>
        <v/>
      </c>
      <c r="BM369" s="52" t="str">
        <f t="shared" si="639"/>
        <v/>
      </c>
      <c r="BN369" s="119" t="str">
        <f t="shared" si="640"/>
        <v/>
      </c>
      <c r="BO369" s="119" t="str">
        <f t="shared" si="641"/>
        <v/>
      </c>
      <c r="BP369" s="17" t="str">
        <f t="shared" si="642"/>
        <v/>
      </c>
      <c r="BQ369" s="17" t="str">
        <f t="shared" si="643"/>
        <v/>
      </c>
      <c r="BR369" s="17" t="str">
        <f>IF(OR(BP369="",COUNTIF($BO$3:BO369,BO369)&lt;&gt;1),"",SUMIF(BO$3:BO$1048576,BO369,BP$3:BP$1048576))</f>
        <v/>
      </c>
      <c r="BS369" s="17" t="str">
        <f t="shared" si="644"/>
        <v/>
      </c>
      <c r="BT369" s="17" t="str">
        <f t="shared" si="645"/>
        <v/>
      </c>
      <c r="BU369" s="17" t="str">
        <f t="shared" si="646"/>
        <v/>
      </c>
      <c r="BV369" s="24" t="str">
        <f t="shared" si="647"/>
        <v/>
      </c>
      <c r="BW369" s="24" t="str">
        <f t="shared" si="648"/>
        <v/>
      </c>
      <c r="BX369" s="24" t="str">
        <f t="shared" si="649"/>
        <v/>
      </c>
      <c r="BY369" s="26" t="str">
        <f t="shared" si="650"/>
        <v/>
      </c>
      <c r="BZ369" s="26" t="str">
        <f t="shared" si="651"/>
        <v/>
      </c>
      <c r="CA369" s="26" t="str">
        <f t="shared" si="652"/>
        <v/>
      </c>
      <c r="CB369" s="66" t="str">
        <f t="shared" si="653"/>
        <v/>
      </c>
      <c r="CC369" s="65" t="str">
        <f t="shared" si="654"/>
        <v/>
      </c>
      <c r="CD369" s="26" t="str">
        <f t="shared" si="655"/>
        <v/>
      </c>
      <c r="CE369" s="26" t="str">
        <f t="shared" si="656"/>
        <v/>
      </c>
      <c r="CF369" s="193" t="str">
        <f t="shared" si="657"/>
        <v/>
      </c>
      <c r="CG369" s="193" t="str">
        <f t="shared" si="658"/>
        <v/>
      </c>
      <c r="CH369" s="26" t="str">
        <f t="shared" si="659"/>
        <v/>
      </c>
      <c r="CI369" s="26" t="str">
        <f t="shared" si="660"/>
        <v/>
      </c>
      <c r="CJ369" s="65" t="str">
        <f t="shared" si="661"/>
        <v/>
      </c>
      <c r="CK369" s="65" t="str">
        <f t="shared" si="662"/>
        <v/>
      </c>
      <c r="CL369" s="64" t="str">
        <f t="shared" si="663"/>
        <v/>
      </c>
      <c r="CM369" s="64" t="str">
        <f t="shared" si="664"/>
        <v/>
      </c>
      <c r="CN369" s="65" t="str">
        <f t="shared" si="665"/>
        <v/>
      </c>
      <c r="CP369" s="63" t="str">
        <f>IF(BH369="","",MAX($CP$3:CP368)+1)</f>
        <v/>
      </c>
      <c r="CQ369" s="24" t="str">
        <f t="shared" si="666"/>
        <v/>
      </c>
      <c r="CR369" s="24" t="str">
        <f t="shared" si="667"/>
        <v/>
      </c>
      <c r="CS369" s="24" t="str">
        <f t="shared" si="668"/>
        <v/>
      </c>
      <c r="CT369" s="58" t="str">
        <f>IF(BO369="","",COUNTIF($BO$3:BO369,BO369)&amp;"@"&amp;BO369)</f>
        <v/>
      </c>
      <c r="CU369" s="16" t="str">
        <f t="shared" si="606"/>
        <v/>
      </c>
      <c r="CV369" s="63" t="str">
        <f t="shared" si="669"/>
        <v/>
      </c>
      <c r="CW369" s="16" t="str">
        <f t="shared" si="670"/>
        <v/>
      </c>
      <c r="CX369" s="16" t="str">
        <f t="shared" si="671"/>
        <v/>
      </c>
      <c r="CY369" s="16" t="str">
        <f t="shared" si="672"/>
        <v/>
      </c>
      <c r="CZ369" s="85" t="str">
        <f t="shared" si="673"/>
        <v/>
      </c>
      <c r="DA369" s="16" t="str">
        <f t="shared" si="674"/>
        <v/>
      </c>
      <c r="DB369" s="16" t="str">
        <f t="shared" si="675"/>
        <v/>
      </c>
      <c r="DC369" s="28" t="str">
        <f>IF(CP369="","",$DC$1&amp;(INDEX(価格設定!D$1:XFD$3,ROW(価格設定!$D$3),MATCH($AW369,価格設定!D$1:XFD$1,1))*100)&amp;"%")</f>
        <v/>
      </c>
      <c r="DD369" s="28" t="str">
        <f>IF(CP369="","",$DD$1&amp;(INDEX(価格設定!D$1:XFD$3,ROW(価格設定!$D$2),MATCH($AW369,価格設定!D$1:XFD$1,1))*100)&amp;"%")</f>
        <v/>
      </c>
      <c r="DE369" s="29" t="str">
        <f t="shared" si="676"/>
        <v/>
      </c>
      <c r="DG369" s="58" t="str">
        <f t="shared" si="677"/>
        <v/>
      </c>
      <c r="DH369" s="58" t="str">
        <f t="shared" si="678"/>
        <v/>
      </c>
      <c r="DI369" s="58" t="str">
        <f t="shared" si="679"/>
        <v/>
      </c>
      <c r="DJ369" s="85" t="str">
        <f t="shared" si="680"/>
        <v/>
      </c>
      <c r="DL369" s="58" t="str">
        <f>IF(COUNTIF(DG$3:DG$1048576,DG369)=COUNTIF($DG$3:$DG369,DG369),DG369,"")</f>
        <v/>
      </c>
      <c r="DM369" s="85" t="str">
        <f t="shared" si="681"/>
        <v/>
      </c>
      <c r="DN369" s="85" t="str">
        <f t="shared" si="607"/>
        <v/>
      </c>
      <c r="DO369" s="85" t="str">
        <f t="shared" si="607"/>
        <v/>
      </c>
      <c r="DP369" s="303"/>
      <c r="DQ369" s="17" t="str">
        <f t="shared" si="608"/>
        <v/>
      </c>
      <c r="DR369" s="17" t="str">
        <f t="shared" si="609"/>
        <v/>
      </c>
      <c r="DS369" s="17" t="str">
        <f t="shared" si="610"/>
        <v/>
      </c>
      <c r="DU369" s="16" t="str">
        <f t="shared" si="682"/>
        <v/>
      </c>
      <c r="DV369" s="16" t="str">
        <f>IF(DU369="","",COUNT($DU$3:DU369))</f>
        <v/>
      </c>
      <c r="DW369" s="16" t="str">
        <f t="shared" si="683"/>
        <v/>
      </c>
      <c r="DX369" s="16" t="str">
        <f t="shared" si="684"/>
        <v/>
      </c>
      <c r="DY369" s="16" t="str">
        <f>IF(DZ369="","",COUNTIF(DZ$3:DZ369,DZ369))</f>
        <v/>
      </c>
      <c r="DZ369" s="16" t="str">
        <f t="shared" si="685"/>
        <v/>
      </c>
      <c r="EA369" s="16" t="str">
        <f t="shared" si="686"/>
        <v/>
      </c>
      <c r="EB369" s="16" t="str">
        <f t="shared" si="687"/>
        <v/>
      </c>
      <c r="EC369" s="16" t="str">
        <f t="shared" si="688"/>
        <v/>
      </c>
      <c r="ED369" s="16" t="str">
        <f t="shared" si="689"/>
        <v/>
      </c>
      <c r="EE369" s="16" t="str">
        <f t="shared" si="690"/>
        <v/>
      </c>
      <c r="EF369" s="16" t="str">
        <f t="shared" si="691"/>
        <v/>
      </c>
      <c r="EG369" s="16" t="str">
        <f t="shared" si="692"/>
        <v/>
      </c>
      <c r="EH369" s="16" t="str">
        <f t="shared" si="693"/>
        <v/>
      </c>
      <c r="EI369" s="16" t="str">
        <f t="shared" si="694"/>
        <v/>
      </c>
      <c r="EJ369" s="16" t="str">
        <f t="shared" si="695"/>
        <v/>
      </c>
      <c r="EK369" s="16" t="str">
        <f t="shared" si="696"/>
        <v/>
      </c>
      <c r="EL369" s="58" t="str">
        <f t="shared" si="697"/>
        <v/>
      </c>
      <c r="EM369" s="58" t="str">
        <f>IF(OR($DZ369="",CR369=""),IF($EL369="","",$EL369),IF(OR(CR369="なし",CR369=0),領収書!$H$1,CR369))</f>
        <v/>
      </c>
      <c r="EN369" s="58" t="str">
        <f>IF(OR($DZ369="",CS369=""),IF($EL369="","",$EL369),IF(OR(CS369="なし",CS369=0),入力!$EN$1,CS369))</f>
        <v/>
      </c>
      <c r="EO369" s="63" t="str">
        <f t="shared" si="698"/>
        <v/>
      </c>
      <c r="EP369" s="63" t="str">
        <f t="shared" si="699"/>
        <v/>
      </c>
      <c r="ER369" s="16" t="str">
        <f>IF(AND(COUNTIF($ET$3:ET369,ET369)=1,ET369&lt;&gt;""),MAX($ER$3:ER368)+1,"")</f>
        <v/>
      </c>
      <c r="ES369" s="16" t="str">
        <f>IF(価格設定!B371="","",価格設定!B371)</f>
        <v/>
      </c>
      <c r="ET369" s="16" t="str">
        <f>IF(価格設定!C371="","",価格設定!C371)</f>
        <v/>
      </c>
      <c r="EV369" s="16" t="str">
        <f t="shared" si="611"/>
        <v/>
      </c>
      <c r="EW369" s="16" t="str">
        <f t="shared" si="700"/>
        <v/>
      </c>
    </row>
    <row r="370" spans="1:153" ht="30" customHeight="1" x14ac:dyDescent="0.2">
      <c r="A370" s="225"/>
      <c r="B370" s="212"/>
      <c r="C370" s="221"/>
      <c r="D370" s="164"/>
      <c r="E370" s="165"/>
      <c r="F370" s="166"/>
      <c r="G370" s="167"/>
      <c r="H370" s="179"/>
      <c r="I370" s="306"/>
      <c r="J370" s="169"/>
      <c r="K370" s="179"/>
      <c r="L370" s="186"/>
      <c r="M370" s="186"/>
      <c r="N370" s="168"/>
      <c r="O370" s="170"/>
      <c r="P370" s="212"/>
      <c r="Q370" s="179" t="str">
        <f>IFERROR(IF(H370="","",IFERROR(INDEX(価格設定!$B$5:$B$1048576,MATCH(H370,価格設定!$B$5:$B$1048576,0),0),INDEX(価格設定!$B$5:$B$1048576,MATCH("*"&amp;H370&amp;"*",価格設定!$B$5:$B$1048576,0),0))),H370)</f>
        <v/>
      </c>
      <c r="R370" s="250" t="str">
        <f>IFERROR(IF(Q370="",IF(K370="","",K370),IF(K370="",IF(INDEX(価格設定!$C$5:$C$1048576,MATCH(Q370,価格設定!$B$5:$B$1048576,0),0)=0,"",INDEX(価格設定!$C$5:$C$1048576,MATCH(Q370,価格設定!$B$5:$B$1048576,0),0)),IF(K370="なし","",K370))),"")</f>
        <v/>
      </c>
      <c r="S370" s="308" t="str">
        <f t="shared" si="612"/>
        <v/>
      </c>
      <c r="T370" s="126" t="str">
        <f>IFERROR(IF(J370="",IF(INDEX(価格設定!$E$5:$R$1048576,MATCH($Q370,価格設定!B$5:B$1048576,0),MATCH($AW370,価格設定!E$1:X$1,1))=0,"",INDEX(価格設定!$E$5:$R$1048576,MATCH($Q370,価格設定!B$5:B$1048576,0),MATCH($AW370,価格設定!E$1:X$1,1))),J370),"")</f>
        <v/>
      </c>
      <c r="U370" s="126" t="str">
        <f t="shared" si="613"/>
        <v/>
      </c>
      <c r="V370" s="132" t="str">
        <f t="shared" si="614"/>
        <v/>
      </c>
      <c r="W370" s="127" t="str">
        <f>IFERROR(IF(OR(T370="",T370&lt;0),"",IFERROR(INDEX(価格設定!E$2:X$3,IF(AND(K370=$K$1,$K$1&lt;&gt;""),ROW(価格設定!$D$3)-1,MATCH(INDEX(価格設定!$D$5:$D$1048576,MATCH(Q370,価格設定!$B$5:$B$1048576,0),0),価格設定!$D$2:$D$3,0)),MATCH($AW370,価格設定!E$1:X$1,1)),INDEX(価格設定!E$2:X$2,0,MATCH($AW370,価格設定!E$1:X$1,1)))),"")</f>
        <v/>
      </c>
      <c r="X370" s="126" t="str">
        <f t="shared" si="605"/>
        <v/>
      </c>
      <c r="Y370" s="128" t="str">
        <f t="shared" si="615"/>
        <v/>
      </c>
      <c r="Z370" s="126" t="str">
        <f t="shared" si="616"/>
        <v/>
      </c>
      <c r="AA370" s="129" t="str">
        <f t="shared" si="617"/>
        <v/>
      </c>
      <c r="AB370" s="126" t="str">
        <f t="shared" si="618"/>
        <v/>
      </c>
      <c r="AC370" s="280" t="str">
        <f t="shared" si="619"/>
        <v/>
      </c>
      <c r="AD370" s="15"/>
      <c r="AE370" s="204" t="str">
        <f>IF(AF370="","",COUNT($AF$3:AF370))</f>
        <v/>
      </c>
      <c r="AF370" s="206" t="str">
        <f t="shared" si="620"/>
        <v/>
      </c>
      <c r="AG370" s="204" t="str">
        <f t="shared" si="621"/>
        <v/>
      </c>
      <c r="AH370" s="204" t="str">
        <f t="shared" si="622"/>
        <v/>
      </c>
      <c r="AI370" s="287"/>
      <c r="AJ370" s="15"/>
      <c r="AK370" s="138" t="str">
        <f t="shared" si="623"/>
        <v/>
      </c>
      <c r="AL370" s="131" t="str">
        <f t="shared" si="624"/>
        <v/>
      </c>
      <c r="AM370" s="131" t="str">
        <f t="shared" si="625"/>
        <v/>
      </c>
      <c r="AN370" s="313" t="str">
        <f t="shared" si="626"/>
        <v/>
      </c>
      <c r="AO370" s="316" t="str">
        <f t="shared" si="627"/>
        <v/>
      </c>
      <c r="AP370" s="18"/>
      <c r="AQ370" s="3" t="str">
        <f>IF(F370="","",MAX($AQ$3:AQ369)+1)</f>
        <v/>
      </c>
      <c r="AR370" s="3" t="str">
        <f>IF(OR(AQ370="",BB370=""),"",MAX($AR$3:AR369)+1)</f>
        <v/>
      </c>
      <c r="AS370" s="3" t="str">
        <f>IF(CQ370="","",RANK(CQ370,CQ$3:CQ$1048576,1)+COUNTIF($CQ$3:CQ370,CQ370)-1)</f>
        <v/>
      </c>
      <c r="AT370" s="21" t="str">
        <f>IF(C370="",IF(OR(AND($H370&lt;&gt;"",C370=""),AND($F369=$F370,$AZ370&lt;&gt;""),COUNTA($H$3:$H$1048576,#REF!,$F$3:$F$1048576)&gt;COUNTA($H$3:$H370,#REF!,$F$3:$F370),$AZ370&lt;&gt;""),INDEX(AT$3:AT$1048576,MATCH(MAX($AQ$3:$AQ369),$AQ$3:$AQ$1048576,0),0),""),C370)</f>
        <v/>
      </c>
      <c r="AU370" s="21" t="str">
        <f>IF(D370="",IF(OR(AND($H370&lt;&gt;"",D370=""),AND($F369=$F370,$AZ370&lt;&gt;""),COUNTA($H$3:$H$1048576,#REF!,$F$3:$F$1048576)&gt;COUNTA($H$3:$H370,#REF!,$F$3:$F370),$AZ370&lt;&gt;""),INDEX(AU$3:AU$1048576,MATCH(MAX($AQ$3:$AQ369),$AQ$3:$AQ$1048576,0),0),""),D370)</f>
        <v/>
      </c>
      <c r="AV370" s="21" t="str">
        <f>IF(E370="",IF(OR(AND($H370&lt;&gt;"",E370=""),AND($F369=$F370,$AZ370&lt;&gt;""),COUNTA($H$3:$H$1048576,#REF!,$F$3:$F$1048576)&gt;COUNTA($H$3:$H370,#REF!,$F$3:$F370),$AZ370&lt;&gt;""),INDEX(AV$3:AV$1048576,MATCH(MAX($AQ$3:$AQ369),$AQ$3:$AQ$1048576,0),0),""),E370)</f>
        <v/>
      </c>
      <c r="AW370" s="24" t="str">
        <f t="shared" si="628"/>
        <v/>
      </c>
      <c r="AX370" s="13" t="str">
        <f t="shared" si="629"/>
        <v/>
      </c>
      <c r="AY370" s="4" t="str">
        <f t="shared" si="630"/>
        <v/>
      </c>
      <c r="AZ370" s="4" t="str">
        <f>IF(AX370="",IF(OR(AND(H370&lt;&gt;"",F370=""),COUNTA($H$3:$H$1048576)&gt;COUNTA($H$3:$H370)),INDEX(AX$3:AX370,MATCH(MAX($AQ$3:AQ370),AQ$3:AQ370,0),0),""),AX370)</f>
        <v/>
      </c>
      <c r="BA370" s="4" t="str">
        <f>IF(AY370="",IF(AND(H370&lt;&gt;"",F370=""),INDEX(AY$3:AY370,MATCH(MAX($AQ$3:AQ370),AQ$3:AQ370,0),0),""),AY370)</f>
        <v/>
      </c>
      <c r="BB370" s="82" t="str">
        <f>IF(BC370="","",RANK(BC370,BC$3:BC$1048576,1)+COUNTIF($BC$3:BC370,BC370)-1)</f>
        <v/>
      </c>
      <c r="BC370" s="139" t="str">
        <f t="shared" si="631"/>
        <v/>
      </c>
      <c r="BD370" s="46" t="str">
        <f t="shared" si="632"/>
        <v/>
      </c>
      <c r="BE370" s="46" t="str">
        <f t="shared" si="633"/>
        <v/>
      </c>
      <c r="BF370" s="46" t="str">
        <f t="shared" si="634"/>
        <v/>
      </c>
      <c r="BG370" s="4" t="str">
        <f t="shared" si="635"/>
        <v/>
      </c>
      <c r="BH370" s="180" t="str">
        <f t="shared" si="636"/>
        <v/>
      </c>
      <c r="BI370" s="16" t="str">
        <f t="shared" si="637"/>
        <v/>
      </c>
      <c r="BJ370" s="52" t="str">
        <f>IF(BI370="","",IF(W370="","",IF(AND(K370=$K$1,$K$1&lt;&gt;""),$BT$2,IFERROR(IF(INDEX(価格設定!$D$5:$D$1048576,MATCH(Q370,価格設定!$B$5:$B$1048576,0),0)=価格設定!$D$3,$BT$2,$BS$2),$BS$2))))</f>
        <v/>
      </c>
      <c r="BK370" s="16" t="str">
        <f>IF(BI370="","",IF(COUNTIF($BI$3:BI370,BI370)=1,1,IF(AND(BI369=BI370,BH370=""),BK369,COUNTIF($BH$3:BH370,BH370))))</f>
        <v/>
      </c>
      <c r="BL370" s="52" t="str">
        <f t="shared" si="638"/>
        <v/>
      </c>
      <c r="BM370" s="52" t="str">
        <f t="shared" si="639"/>
        <v/>
      </c>
      <c r="BN370" s="119" t="str">
        <f t="shared" si="640"/>
        <v/>
      </c>
      <c r="BO370" s="119" t="str">
        <f t="shared" si="641"/>
        <v/>
      </c>
      <c r="BP370" s="17" t="str">
        <f t="shared" si="642"/>
        <v/>
      </c>
      <c r="BQ370" s="17" t="str">
        <f t="shared" si="643"/>
        <v/>
      </c>
      <c r="BR370" s="17" t="str">
        <f>IF(OR(BP370="",COUNTIF($BO$3:BO370,BO370)&lt;&gt;1),"",SUMIF(BO$3:BO$1048576,BO370,BP$3:BP$1048576))</f>
        <v/>
      </c>
      <c r="BS370" s="17" t="str">
        <f t="shared" si="644"/>
        <v/>
      </c>
      <c r="BT370" s="17" t="str">
        <f t="shared" si="645"/>
        <v/>
      </c>
      <c r="BU370" s="17" t="str">
        <f t="shared" si="646"/>
        <v/>
      </c>
      <c r="BV370" s="24" t="str">
        <f t="shared" si="647"/>
        <v/>
      </c>
      <c r="BW370" s="24" t="str">
        <f t="shared" si="648"/>
        <v/>
      </c>
      <c r="BX370" s="24" t="str">
        <f t="shared" si="649"/>
        <v/>
      </c>
      <c r="BY370" s="26" t="str">
        <f t="shared" si="650"/>
        <v/>
      </c>
      <c r="BZ370" s="26" t="str">
        <f t="shared" si="651"/>
        <v/>
      </c>
      <c r="CA370" s="26" t="str">
        <f t="shared" si="652"/>
        <v/>
      </c>
      <c r="CB370" s="66" t="str">
        <f t="shared" si="653"/>
        <v/>
      </c>
      <c r="CC370" s="65" t="str">
        <f t="shared" si="654"/>
        <v/>
      </c>
      <c r="CD370" s="26" t="str">
        <f t="shared" si="655"/>
        <v/>
      </c>
      <c r="CE370" s="26" t="str">
        <f t="shared" si="656"/>
        <v/>
      </c>
      <c r="CF370" s="193" t="str">
        <f t="shared" si="657"/>
        <v/>
      </c>
      <c r="CG370" s="193" t="str">
        <f t="shared" si="658"/>
        <v/>
      </c>
      <c r="CH370" s="26" t="str">
        <f t="shared" si="659"/>
        <v/>
      </c>
      <c r="CI370" s="26" t="str">
        <f t="shared" si="660"/>
        <v/>
      </c>
      <c r="CJ370" s="65" t="str">
        <f t="shared" si="661"/>
        <v/>
      </c>
      <c r="CK370" s="65" t="str">
        <f t="shared" si="662"/>
        <v/>
      </c>
      <c r="CL370" s="64" t="str">
        <f t="shared" si="663"/>
        <v/>
      </c>
      <c r="CM370" s="64" t="str">
        <f t="shared" si="664"/>
        <v/>
      </c>
      <c r="CN370" s="65" t="str">
        <f t="shared" si="665"/>
        <v/>
      </c>
      <c r="CP370" s="63" t="str">
        <f>IF(BH370="","",MAX($CP$3:CP369)+1)</f>
        <v/>
      </c>
      <c r="CQ370" s="24" t="str">
        <f t="shared" si="666"/>
        <v/>
      </c>
      <c r="CR370" s="24" t="str">
        <f t="shared" si="667"/>
        <v/>
      </c>
      <c r="CS370" s="24" t="str">
        <f t="shared" si="668"/>
        <v/>
      </c>
      <c r="CT370" s="58" t="str">
        <f>IF(BO370="","",COUNTIF($BO$3:BO370,BO370)&amp;"@"&amp;BO370)</f>
        <v/>
      </c>
      <c r="CU370" s="16" t="str">
        <f t="shared" si="606"/>
        <v/>
      </c>
      <c r="CV370" s="63" t="str">
        <f t="shared" si="669"/>
        <v/>
      </c>
      <c r="CW370" s="16" t="str">
        <f t="shared" si="670"/>
        <v/>
      </c>
      <c r="CX370" s="16" t="str">
        <f t="shared" si="671"/>
        <v/>
      </c>
      <c r="CY370" s="16" t="str">
        <f t="shared" si="672"/>
        <v/>
      </c>
      <c r="CZ370" s="85" t="str">
        <f t="shared" si="673"/>
        <v/>
      </c>
      <c r="DA370" s="16" t="str">
        <f t="shared" si="674"/>
        <v/>
      </c>
      <c r="DB370" s="16" t="str">
        <f t="shared" si="675"/>
        <v/>
      </c>
      <c r="DC370" s="28" t="str">
        <f>IF(CP370="","",$DC$1&amp;(INDEX(価格設定!D$1:XFD$3,ROW(価格設定!$D$3),MATCH($AW370,価格設定!D$1:XFD$1,1))*100)&amp;"%")</f>
        <v/>
      </c>
      <c r="DD370" s="28" t="str">
        <f>IF(CP370="","",$DD$1&amp;(INDEX(価格設定!D$1:XFD$3,ROW(価格設定!$D$2),MATCH($AW370,価格設定!D$1:XFD$1,1))*100)&amp;"%")</f>
        <v/>
      </c>
      <c r="DE370" s="29" t="str">
        <f t="shared" si="676"/>
        <v/>
      </c>
      <c r="DG370" s="58" t="str">
        <f t="shared" si="677"/>
        <v/>
      </c>
      <c r="DH370" s="58" t="str">
        <f t="shared" si="678"/>
        <v/>
      </c>
      <c r="DI370" s="58" t="str">
        <f t="shared" si="679"/>
        <v/>
      </c>
      <c r="DJ370" s="85" t="str">
        <f t="shared" si="680"/>
        <v/>
      </c>
      <c r="DL370" s="58" t="str">
        <f>IF(COUNTIF(DG$3:DG$1048576,DG370)=COUNTIF($DG$3:$DG370,DG370),DG370,"")</f>
        <v/>
      </c>
      <c r="DM370" s="85" t="str">
        <f t="shared" si="681"/>
        <v/>
      </c>
      <c r="DN370" s="85" t="str">
        <f t="shared" si="607"/>
        <v/>
      </c>
      <c r="DO370" s="85" t="str">
        <f t="shared" si="607"/>
        <v/>
      </c>
      <c r="DP370" s="303"/>
      <c r="DQ370" s="17" t="str">
        <f t="shared" si="608"/>
        <v/>
      </c>
      <c r="DR370" s="17" t="str">
        <f t="shared" si="609"/>
        <v/>
      </c>
      <c r="DS370" s="17" t="str">
        <f t="shared" si="610"/>
        <v/>
      </c>
      <c r="DU370" s="16" t="str">
        <f t="shared" si="682"/>
        <v/>
      </c>
      <c r="DV370" s="16" t="str">
        <f>IF(DU370="","",COUNT($DU$3:DU370))</f>
        <v/>
      </c>
      <c r="DW370" s="16" t="str">
        <f t="shared" si="683"/>
        <v/>
      </c>
      <c r="DX370" s="16" t="str">
        <f t="shared" si="684"/>
        <v/>
      </c>
      <c r="DY370" s="16" t="str">
        <f>IF(DZ370="","",COUNTIF(DZ$3:DZ370,DZ370))</f>
        <v/>
      </c>
      <c r="DZ370" s="16" t="str">
        <f t="shared" si="685"/>
        <v/>
      </c>
      <c r="EA370" s="16" t="str">
        <f t="shared" si="686"/>
        <v/>
      </c>
      <c r="EB370" s="16" t="str">
        <f t="shared" si="687"/>
        <v/>
      </c>
      <c r="EC370" s="16" t="str">
        <f t="shared" si="688"/>
        <v/>
      </c>
      <c r="ED370" s="16" t="str">
        <f t="shared" si="689"/>
        <v/>
      </c>
      <c r="EE370" s="16" t="str">
        <f t="shared" si="690"/>
        <v/>
      </c>
      <c r="EF370" s="16" t="str">
        <f t="shared" si="691"/>
        <v/>
      </c>
      <c r="EG370" s="16" t="str">
        <f t="shared" si="692"/>
        <v/>
      </c>
      <c r="EH370" s="16" t="str">
        <f t="shared" si="693"/>
        <v/>
      </c>
      <c r="EI370" s="16" t="str">
        <f t="shared" si="694"/>
        <v/>
      </c>
      <c r="EJ370" s="16" t="str">
        <f t="shared" si="695"/>
        <v/>
      </c>
      <c r="EK370" s="16" t="str">
        <f t="shared" si="696"/>
        <v/>
      </c>
      <c r="EL370" s="58" t="str">
        <f t="shared" si="697"/>
        <v/>
      </c>
      <c r="EM370" s="58" t="str">
        <f>IF(OR($DZ370="",CR370=""),IF($EL370="","",$EL370),IF(OR(CR370="なし",CR370=0),領収書!$H$1,CR370))</f>
        <v/>
      </c>
      <c r="EN370" s="58" t="str">
        <f>IF(OR($DZ370="",CS370=""),IF($EL370="","",$EL370),IF(OR(CS370="なし",CS370=0),入力!$EN$1,CS370))</f>
        <v/>
      </c>
      <c r="EO370" s="63" t="str">
        <f t="shared" si="698"/>
        <v/>
      </c>
      <c r="EP370" s="63" t="str">
        <f t="shared" si="699"/>
        <v/>
      </c>
      <c r="ER370" s="16" t="str">
        <f>IF(AND(COUNTIF($ET$3:ET370,ET370)=1,ET370&lt;&gt;""),MAX($ER$3:ER369)+1,"")</f>
        <v/>
      </c>
      <c r="ES370" s="16" t="str">
        <f>IF(価格設定!B372="","",価格設定!B372)</f>
        <v/>
      </c>
      <c r="ET370" s="16" t="str">
        <f>IF(価格設定!C372="","",価格設定!C372)</f>
        <v/>
      </c>
      <c r="EV370" s="16" t="str">
        <f t="shared" si="611"/>
        <v/>
      </c>
      <c r="EW370" s="16" t="str">
        <f t="shared" si="700"/>
        <v/>
      </c>
    </row>
    <row r="371" spans="1:153" ht="30" customHeight="1" x14ac:dyDescent="0.2">
      <c r="A371" s="225"/>
      <c r="B371" s="212"/>
      <c r="C371" s="221"/>
      <c r="D371" s="164"/>
      <c r="E371" s="165"/>
      <c r="F371" s="166"/>
      <c r="G371" s="167"/>
      <c r="H371" s="179"/>
      <c r="I371" s="306"/>
      <c r="J371" s="169"/>
      <c r="K371" s="179"/>
      <c r="L371" s="186"/>
      <c r="M371" s="186"/>
      <c r="N371" s="168"/>
      <c r="O371" s="170"/>
      <c r="P371" s="212"/>
      <c r="Q371" s="179" t="str">
        <f>IFERROR(IF(H371="","",IFERROR(INDEX(価格設定!$B$5:$B$1048576,MATCH(H371,価格設定!$B$5:$B$1048576,0),0),INDEX(価格設定!$B$5:$B$1048576,MATCH("*"&amp;H371&amp;"*",価格設定!$B$5:$B$1048576,0),0))),H371)</f>
        <v/>
      </c>
      <c r="R371" s="250" t="str">
        <f>IFERROR(IF(Q371="",IF(K371="","",K371),IF(K371="",IF(INDEX(価格設定!$C$5:$C$1048576,MATCH(Q371,価格設定!$B$5:$B$1048576,0),0)=0,"",INDEX(価格設定!$C$5:$C$1048576,MATCH(Q371,価格設定!$B$5:$B$1048576,0),0)),IF(K371="なし","",K371))),"")</f>
        <v/>
      </c>
      <c r="S371" s="308" t="str">
        <f t="shared" si="612"/>
        <v/>
      </c>
      <c r="T371" s="126" t="str">
        <f>IFERROR(IF(J371="",IF(INDEX(価格設定!$E$5:$R$1048576,MATCH($Q371,価格設定!B$5:B$1048576,0),MATCH($AW371,価格設定!E$1:X$1,1))=0,"",INDEX(価格設定!$E$5:$R$1048576,MATCH($Q371,価格設定!B$5:B$1048576,0),MATCH($AW371,価格設定!E$1:X$1,1))),J371),"")</f>
        <v/>
      </c>
      <c r="U371" s="126" t="str">
        <f t="shared" si="613"/>
        <v/>
      </c>
      <c r="V371" s="132" t="str">
        <f t="shared" si="614"/>
        <v/>
      </c>
      <c r="W371" s="127" t="str">
        <f>IFERROR(IF(OR(T371="",T371&lt;0),"",IFERROR(INDEX(価格設定!E$2:X$3,IF(AND(K371=$K$1,$K$1&lt;&gt;""),ROW(価格設定!$D$3)-1,MATCH(INDEX(価格設定!$D$5:$D$1048576,MATCH(Q371,価格設定!$B$5:$B$1048576,0),0),価格設定!$D$2:$D$3,0)),MATCH($AW371,価格設定!E$1:X$1,1)),INDEX(価格設定!E$2:X$2,0,MATCH($AW371,価格設定!E$1:X$1,1)))),"")</f>
        <v/>
      </c>
      <c r="X371" s="126" t="str">
        <f t="shared" si="605"/>
        <v/>
      </c>
      <c r="Y371" s="128" t="str">
        <f t="shared" si="615"/>
        <v/>
      </c>
      <c r="Z371" s="126" t="str">
        <f t="shared" si="616"/>
        <v/>
      </c>
      <c r="AA371" s="129" t="str">
        <f t="shared" si="617"/>
        <v/>
      </c>
      <c r="AB371" s="126" t="str">
        <f t="shared" si="618"/>
        <v/>
      </c>
      <c r="AC371" s="280" t="str">
        <f t="shared" si="619"/>
        <v/>
      </c>
      <c r="AD371" s="15"/>
      <c r="AE371" s="204" t="str">
        <f>IF(AF371="","",COUNT($AF$3:AF371))</f>
        <v/>
      </c>
      <c r="AF371" s="206" t="str">
        <f t="shared" si="620"/>
        <v/>
      </c>
      <c r="AG371" s="204" t="str">
        <f t="shared" si="621"/>
        <v/>
      </c>
      <c r="AH371" s="204" t="str">
        <f t="shared" si="622"/>
        <v/>
      </c>
      <c r="AI371" s="287"/>
      <c r="AJ371" s="15"/>
      <c r="AK371" s="138" t="str">
        <f t="shared" si="623"/>
        <v/>
      </c>
      <c r="AL371" s="131" t="str">
        <f t="shared" si="624"/>
        <v/>
      </c>
      <c r="AM371" s="131" t="str">
        <f t="shared" si="625"/>
        <v/>
      </c>
      <c r="AN371" s="313" t="str">
        <f t="shared" si="626"/>
        <v/>
      </c>
      <c r="AO371" s="316" t="str">
        <f t="shared" si="627"/>
        <v/>
      </c>
      <c r="AP371" s="18"/>
      <c r="AQ371" s="3" t="str">
        <f>IF(F371="","",MAX($AQ$3:AQ370)+1)</f>
        <v/>
      </c>
      <c r="AR371" s="3" t="str">
        <f>IF(OR(AQ371="",BB371=""),"",MAX($AR$3:AR370)+1)</f>
        <v/>
      </c>
      <c r="AS371" s="3" t="str">
        <f>IF(CQ371="","",RANK(CQ371,CQ$3:CQ$1048576,1)+COUNTIF($CQ$3:CQ371,CQ371)-1)</f>
        <v/>
      </c>
      <c r="AT371" s="21" t="str">
        <f>IF(C371="",IF(OR(AND($H371&lt;&gt;"",C371=""),AND($F370=$F371,$AZ371&lt;&gt;""),COUNTA($H$3:$H$1048576,#REF!,$F$3:$F$1048576)&gt;COUNTA($H$3:$H371,#REF!,$F$3:$F371),$AZ371&lt;&gt;""),INDEX(AT$3:AT$1048576,MATCH(MAX($AQ$3:$AQ370),$AQ$3:$AQ$1048576,0),0),""),C371)</f>
        <v/>
      </c>
      <c r="AU371" s="21" t="str">
        <f>IF(D371="",IF(OR(AND($H371&lt;&gt;"",D371=""),AND($F370=$F371,$AZ371&lt;&gt;""),COUNTA($H$3:$H$1048576,#REF!,$F$3:$F$1048576)&gt;COUNTA($H$3:$H371,#REF!,$F$3:$F371),$AZ371&lt;&gt;""),INDEX(AU$3:AU$1048576,MATCH(MAX($AQ$3:$AQ370),$AQ$3:$AQ$1048576,0),0),""),D371)</f>
        <v/>
      </c>
      <c r="AV371" s="21" t="str">
        <f>IF(E371="",IF(OR(AND($H371&lt;&gt;"",E371=""),AND($F370=$F371,$AZ371&lt;&gt;""),COUNTA($H$3:$H$1048576,#REF!,$F$3:$F$1048576)&gt;COUNTA($H$3:$H371,#REF!,$F$3:$F371),$AZ371&lt;&gt;""),INDEX(AV$3:AV$1048576,MATCH(MAX($AQ$3:$AQ370),$AQ$3:$AQ$1048576,0),0),""),E371)</f>
        <v/>
      </c>
      <c r="AW371" s="24" t="str">
        <f t="shared" si="628"/>
        <v/>
      </c>
      <c r="AX371" s="13" t="str">
        <f t="shared" si="629"/>
        <v/>
      </c>
      <c r="AY371" s="4" t="str">
        <f t="shared" si="630"/>
        <v/>
      </c>
      <c r="AZ371" s="4" t="str">
        <f>IF(AX371="",IF(OR(AND(H371&lt;&gt;"",F371=""),COUNTA($H$3:$H$1048576)&gt;COUNTA($H$3:$H371)),INDEX(AX$3:AX371,MATCH(MAX($AQ$3:AQ371),AQ$3:AQ371,0),0),""),AX371)</f>
        <v/>
      </c>
      <c r="BA371" s="4" t="str">
        <f>IF(AY371="",IF(AND(H371&lt;&gt;"",F371=""),INDEX(AY$3:AY371,MATCH(MAX($AQ$3:AQ371),AQ$3:AQ371,0),0),""),AY371)</f>
        <v/>
      </c>
      <c r="BB371" s="82" t="str">
        <f>IF(BC371="","",RANK(BC371,BC$3:BC$1048576,1)+COUNTIF($BC$3:BC371,BC371)-1)</f>
        <v/>
      </c>
      <c r="BC371" s="139" t="str">
        <f t="shared" si="631"/>
        <v/>
      </c>
      <c r="BD371" s="46" t="str">
        <f t="shared" si="632"/>
        <v/>
      </c>
      <c r="BE371" s="46" t="str">
        <f t="shared" si="633"/>
        <v/>
      </c>
      <c r="BF371" s="46" t="str">
        <f t="shared" si="634"/>
        <v/>
      </c>
      <c r="BG371" s="4" t="str">
        <f t="shared" si="635"/>
        <v/>
      </c>
      <c r="BH371" s="180" t="str">
        <f t="shared" si="636"/>
        <v/>
      </c>
      <c r="BI371" s="16" t="str">
        <f t="shared" si="637"/>
        <v/>
      </c>
      <c r="BJ371" s="52" t="str">
        <f>IF(BI371="","",IF(W371="","",IF(AND(K371=$K$1,$K$1&lt;&gt;""),$BT$2,IFERROR(IF(INDEX(価格設定!$D$5:$D$1048576,MATCH(Q371,価格設定!$B$5:$B$1048576,0),0)=価格設定!$D$3,$BT$2,$BS$2),$BS$2))))</f>
        <v/>
      </c>
      <c r="BK371" s="16" t="str">
        <f>IF(BI371="","",IF(COUNTIF($BI$3:BI371,BI371)=1,1,IF(AND(BI370=BI371,BH371=""),BK370,COUNTIF($BH$3:BH371,BH371))))</f>
        <v/>
      </c>
      <c r="BL371" s="52" t="str">
        <f t="shared" si="638"/>
        <v/>
      </c>
      <c r="BM371" s="52" t="str">
        <f t="shared" si="639"/>
        <v/>
      </c>
      <c r="BN371" s="119" t="str">
        <f t="shared" si="640"/>
        <v/>
      </c>
      <c r="BO371" s="119" t="str">
        <f t="shared" si="641"/>
        <v/>
      </c>
      <c r="BP371" s="17" t="str">
        <f t="shared" si="642"/>
        <v/>
      </c>
      <c r="BQ371" s="17" t="str">
        <f t="shared" si="643"/>
        <v/>
      </c>
      <c r="BR371" s="17" t="str">
        <f>IF(OR(BP371="",COUNTIF($BO$3:BO371,BO371)&lt;&gt;1),"",SUMIF(BO$3:BO$1048576,BO371,BP$3:BP$1048576))</f>
        <v/>
      </c>
      <c r="BS371" s="17" t="str">
        <f t="shared" si="644"/>
        <v/>
      </c>
      <c r="BT371" s="17" t="str">
        <f t="shared" si="645"/>
        <v/>
      </c>
      <c r="BU371" s="17" t="str">
        <f t="shared" si="646"/>
        <v/>
      </c>
      <c r="BV371" s="24" t="str">
        <f t="shared" si="647"/>
        <v/>
      </c>
      <c r="BW371" s="24" t="str">
        <f t="shared" si="648"/>
        <v/>
      </c>
      <c r="BX371" s="24" t="str">
        <f t="shared" si="649"/>
        <v/>
      </c>
      <c r="BY371" s="26" t="str">
        <f t="shared" si="650"/>
        <v/>
      </c>
      <c r="BZ371" s="26" t="str">
        <f t="shared" si="651"/>
        <v/>
      </c>
      <c r="CA371" s="26" t="str">
        <f t="shared" si="652"/>
        <v/>
      </c>
      <c r="CB371" s="66" t="str">
        <f t="shared" si="653"/>
        <v/>
      </c>
      <c r="CC371" s="65" t="str">
        <f t="shared" si="654"/>
        <v/>
      </c>
      <c r="CD371" s="26" t="str">
        <f t="shared" si="655"/>
        <v/>
      </c>
      <c r="CE371" s="26" t="str">
        <f t="shared" si="656"/>
        <v/>
      </c>
      <c r="CF371" s="193" t="str">
        <f t="shared" si="657"/>
        <v/>
      </c>
      <c r="CG371" s="193" t="str">
        <f t="shared" si="658"/>
        <v/>
      </c>
      <c r="CH371" s="26" t="str">
        <f t="shared" si="659"/>
        <v/>
      </c>
      <c r="CI371" s="26" t="str">
        <f t="shared" si="660"/>
        <v/>
      </c>
      <c r="CJ371" s="65" t="str">
        <f t="shared" si="661"/>
        <v/>
      </c>
      <c r="CK371" s="65" t="str">
        <f t="shared" si="662"/>
        <v/>
      </c>
      <c r="CL371" s="64" t="str">
        <f t="shared" si="663"/>
        <v/>
      </c>
      <c r="CM371" s="64" t="str">
        <f t="shared" si="664"/>
        <v/>
      </c>
      <c r="CN371" s="65" t="str">
        <f t="shared" si="665"/>
        <v/>
      </c>
      <c r="CP371" s="63" t="str">
        <f>IF(BH371="","",MAX($CP$3:CP370)+1)</f>
        <v/>
      </c>
      <c r="CQ371" s="24" t="str">
        <f t="shared" si="666"/>
        <v/>
      </c>
      <c r="CR371" s="24" t="str">
        <f t="shared" si="667"/>
        <v/>
      </c>
      <c r="CS371" s="24" t="str">
        <f t="shared" si="668"/>
        <v/>
      </c>
      <c r="CT371" s="58" t="str">
        <f>IF(BO371="","",COUNTIF($BO$3:BO371,BO371)&amp;"@"&amp;BO371)</f>
        <v/>
      </c>
      <c r="CU371" s="16" t="str">
        <f t="shared" si="606"/>
        <v/>
      </c>
      <c r="CV371" s="63" t="str">
        <f t="shared" si="669"/>
        <v/>
      </c>
      <c r="CW371" s="16" t="str">
        <f t="shared" si="670"/>
        <v/>
      </c>
      <c r="CX371" s="16" t="str">
        <f t="shared" si="671"/>
        <v/>
      </c>
      <c r="CY371" s="16" t="str">
        <f t="shared" si="672"/>
        <v/>
      </c>
      <c r="CZ371" s="85" t="str">
        <f t="shared" si="673"/>
        <v/>
      </c>
      <c r="DA371" s="16" t="str">
        <f t="shared" si="674"/>
        <v/>
      </c>
      <c r="DB371" s="16" t="str">
        <f t="shared" si="675"/>
        <v/>
      </c>
      <c r="DC371" s="28" t="str">
        <f>IF(CP371="","",$DC$1&amp;(INDEX(価格設定!D$1:XFD$3,ROW(価格設定!$D$3),MATCH($AW371,価格設定!D$1:XFD$1,1))*100)&amp;"%")</f>
        <v/>
      </c>
      <c r="DD371" s="28" t="str">
        <f>IF(CP371="","",$DD$1&amp;(INDEX(価格設定!D$1:XFD$3,ROW(価格設定!$D$2),MATCH($AW371,価格設定!D$1:XFD$1,1))*100)&amp;"%")</f>
        <v/>
      </c>
      <c r="DE371" s="29" t="str">
        <f t="shared" si="676"/>
        <v/>
      </c>
      <c r="DG371" s="58" t="str">
        <f t="shared" si="677"/>
        <v/>
      </c>
      <c r="DH371" s="58" t="str">
        <f t="shared" si="678"/>
        <v/>
      </c>
      <c r="DI371" s="58" t="str">
        <f t="shared" si="679"/>
        <v/>
      </c>
      <c r="DJ371" s="85" t="str">
        <f t="shared" si="680"/>
        <v/>
      </c>
      <c r="DL371" s="58" t="str">
        <f>IF(COUNTIF(DG$3:DG$1048576,DG371)=COUNTIF($DG$3:$DG371,DG371),DG371,"")</f>
        <v/>
      </c>
      <c r="DM371" s="85" t="str">
        <f t="shared" si="681"/>
        <v/>
      </c>
      <c r="DN371" s="85" t="str">
        <f t="shared" si="607"/>
        <v/>
      </c>
      <c r="DO371" s="85" t="str">
        <f t="shared" si="607"/>
        <v/>
      </c>
      <c r="DP371" s="303"/>
      <c r="DQ371" s="17" t="str">
        <f t="shared" si="608"/>
        <v/>
      </c>
      <c r="DR371" s="17" t="str">
        <f t="shared" si="609"/>
        <v/>
      </c>
      <c r="DS371" s="17" t="str">
        <f t="shared" si="610"/>
        <v/>
      </c>
      <c r="DU371" s="16" t="str">
        <f t="shared" si="682"/>
        <v/>
      </c>
      <c r="DV371" s="16" t="str">
        <f>IF(DU371="","",COUNT($DU$3:DU371))</f>
        <v/>
      </c>
      <c r="DW371" s="16" t="str">
        <f t="shared" si="683"/>
        <v/>
      </c>
      <c r="DX371" s="16" t="str">
        <f t="shared" si="684"/>
        <v/>
      </c>
      <c r="DY371" s="16" t="str">
        <f>IF(DZ371="","",COUNTIF(DZ$3:DZ371,DZ371))</f>
        <v/>
      </c>
      <c r="DZ371" s="16" t="str">
        <f t="shared" si="685"/>
        <v/>
      </c>
      <c r="EA371" s="16" t="str">
        <f t="shared" si="686"/>
        <v/>
      </c>
      <c r="EB371" s="16" t="str">
        <f t="shared" si="687"/>
        <v/>
      </c>
      <c r="EC371" s="16" t="str">
        <f t="shared" si="688"/>
        <v/>
      </c>
      <c r="ED371" s="16" t="str">
        <f t="shared" si="689"/>
        <v/>
      </c>
      <c r="EE371" s="16" t="str">
        <f t="shared" si="690"/>
        <v/>
      </c>
      <c r="EF371" s="16" t="str">
        <f t="shared" si="691"/>
        <v/>
      </c>
      <c r="EG371" s="16" t="str">
        <f t="shared" si="692"/>
        <v/>
      </c>
      <c r="EH371" s="16" t="str">
        <f t="shared" si="693"/>
        <v/>
      </c>
      <c r="EI371" s="16" t="str">
        <f t="shared" si="694"/>
        <v/>
      </c>
      <c r="EJ371" s="16" t="str">
        <f t="shared" si="695"/>
        <v/>
      </c>
      <c r="EK371" s="16" t="str">
        <f t="shared" si="696"/>
        <v/>
      </c>
      <c r="EL371" s="58" t="str">
        <f t="shared" si="697"/>
        <v/>
      </c>
      <c r="EM371" s="58" t="str">
        <f>IF(OR($DZ371="",CR371=""),IF($EL371="","",$EL371),IF(OR(CR371="なし",CR371=0),領収書!$H$1,CR371))</f>
        <v/>
      </c>
      <c r="EN371" s="58" t="str">
        <f>IF(OR($DZ371="",CS371=""),IF($EL371="","",$EL371),IF(OR(CS371="なし",CS371=0),入力!$EN$1,CS371))</f>
        <v/>
      </c>
      <c r="EO371" s="63" t="str">
        <f t="shared" si="698"/>
        <v/>
      </c>
      <c r="EP371" s="63" t="str">
        <f t="shared" si="699"/>
        <v/>
      </c>
      <c r="ER371" s="16" t="str">
        <f>IF(AND(COUNTIF($ET$3:ET371,ET371)=1,ET371&lt;&gt;""),MAX($ER$3:ER370)+1,"")</f>
        <v/>
      </c>
      <c r="ES371" s="16" t="str">
        <f>IF(価格設定!B373="","",価格設定!B373)</f>
        <v/>
      </c>
      <c r="ET371" s="16" t="str">
        <f>IF(価格設定!C373="","",価格設定!C373)</f>
        <v/>
      </c>
      <c r="EV371" s="16" t="str">
        <f t="shared" si="611"/>
        <v/>
      </c>
      <c r="EW371" s="16" t="str">
        <f t="shared" si="700"/>
        <v/>
      </c>
    </row>
    <row r="372" spans="1:153" ht="30" customHeight="1" x14ac:dyDescent="0.2">
      <c r="A372" s="225"/>
      <c r="B372" s="212"/>
      <c r="C372" s="221"/>
      <c r="D372" s="164"/>
      <c r="E372" s="165"/>
      <c r="F372" s="166"/>
      <c r="G372" s="167"/>
      <c r="H372" s="179"/>
      <c r="I372" s="306"/>
      <c r="J372" s="169"/>
      <c r="K372" s="179"/>
      <c r="L372" s="186"/>
      <c r="M372" s="186"/>
      <c r="N372" s="168"/>
      <c r="O372" s="170"/>
      <c r="P372" s="212"/>
      <c r="Q372" s="179" t="str">
        <f>IFERROR(IF(H372="","",IFERROR(INDEX(価格設定!$B$5:$B$1048576,MATCH(H372,価格設定!$B$5:$B$1048576,0),0),INDEX(価格設定!$B$5:$B$1048576,MATCH("*"&amp;H372&amp;"*",価格設定!$B$5:$B$1048576,0),0))),H372)</f>
        <v/>
      </c>
      <c r="R372" s="250" t="str">
        <f>IFERROR(IF(Q372="",IF(K372="","",K372),IF(K372="",IF(INDEX(価格設定!$C$5:$C$1048576,MATCH(Q372,価格設定!$B$5:$B$1048576,0),0)=0,"",INDEX(価格設定!$C$5:$C$1048576,MATCH(Q372,価格設定!$B$5:$B$1048576,0),0)),IF(K372="なし","",K372))),"")</f>
        <v/>
      </c>
      <c r="S372" s="308" t="str">
        <f t="shared" si="612"/>
        <v/>
      </c>
      <c r="T372" s="126" t="str">
        <f>IFERROR(IF(J372="",IF(INDEX(価格設定!$E$5:$R$1048576,MATCH($Q372,価格設定!B$5:B$1048576,0),MATCH($AW372,価格設定!E$1:X$1,1))=0,"",INDEX(価格設定!$E$5:$R$1048576,MATCH($Q372,価格設定!B$5:B$1048576,0),MATCH($AW372,価格設定!E$1:X$1,1))),J372),"")</f>
        <v/>
      </c>
      <c r="U372" s="126" t="str">
        <f t="shared" si="613"/>
        <v/>
      </c>
      <c r="V372" s="132" t="str">
        <f t="shared" si="614"/>
        <v/>
      </c>
      <c r="W372" s="127" t="str">
        <f>IFERROR(IF(OR(T372="",T372&lt;0),"",IFERROR(INDEX(価格設定!E$2:X$3,IF(AND(K372=$K$1,$K$1&lt;&gt;""),ROW(価格設定!$D$3)-1,MATCH(INDEX(価格設定!$D$5:$D$1048576,MATCH(Q372,価格設定!$B$5:$B$1048576,0),0),価格設定!$D$2:$D$3,0)),MATCH($AW372,価格設定!E$1:X$1,1)),INDEX(価格設定!E$2:X$2,0,MATCH($AW372,価格設定!E$1:X$1,1)))),"")</f>
        <v/>
      </c>
      <c r="X372" s="126" t="str">
        <f t="shared" si="605"/>
        <v/>
      </c>
      <c r="Y372" s="128" t="str">
        <f t="shared" si="615"/>
        <v/>
      </c>
      <c r="Z372" s="126" t="str">
        <f t="shared" si="616"/>
        <v/>
      </c>
      <c r="AA372" s="129" t="str">
        <f t="shared" si="617"/>
        <v/>
      </c>
      <c r="AB372" s="126" t="str">
        <f t="shared" si="618"/>
        <v/>
      </c>
      <c r="AC372" s="280" t="str">
        <f t="shared" si="619"/>
        <v/>
      </c>
      <c r="AD372" s="15"/>
      <c r="AE372" s="204" t="str">
        <f>IF(AF372="","",COUNT($AF$3:AF372))</f>
        <v/>
      </c>
      <c r="AF372" s="206" t="str">
        <f t="shared" si="620"/>
        <v/>
      </c>
      <c r="AG372" s="204" t="str">
        <f t="shared" si="621"/>
        <v/>
      </c>
      <c r="AH372" s="204" t="str">
        <f t="shared" si="622"/>
        <v/>
      </c>
      <c r="AI372" s="287"/>
      <c r="AJ372" s="15"/>
      <c r="AK372" s="138" t="str">
        <f t="shared" si="623"/>
        <v/>
      </c>
      <c r="AL372" s="131" t="str">
        <f t="shared" si="624"/>
        <v/>
      </c>
      <c r="AM372" s="131" t="str">
        <f t="shared" si="625"/>
        <v/>
      </c>
      <c r="AN372" s="313" t="str">
        <f t="shared" si="626"/>
        <v/>
      </c>
      <c r="AO372" s="316" t="str">
        <f t="shared" si="627"/>
        <v/>
      </c>
      <c r="AP372" s="18"/>
      <c r="AQ372" s="3" t="str">
        <f>IF(F372="","",MAX($AQ$3:AQ371)+1)</f>
        <v/>
      </c>
      <c r="AR372" s="3" t="str">
        <f>IF(OR(AQ372="",BB372=""),"",MAX($AR$3:AR371)+1)</f>
        <v/>
      </c>
      <c r="AS372" s="3" t="str">
        <f>IF(CQ372="","",RANK(CQ372,CQ$3:CQ$1048576,1)+COUNTIF($CQ$3:CQ372,CQ372)-1)</f>
        <v/>
      </c>
      <c r="AT372" s="21" t="str">
        <f>IF(C372="",IF(OR(AND($H372&lt;&gt;"",C372=""),AND($F371=$F372,$AZ372&lt;&gt;""),COUNTA($H$3:$H$1048576,#REF!,$F$3:$F$1048576)&gt;COUNTA($H$3:$H372,#REF!,$F$3:$F372),$AZ372&lt;&gt;""),INDEX(AT$3:AT$1048576,MATCH(MAX($AQ$3:$AQ371),$AQ$3:$AQ$1048576,0),0),""),C372)</f>
        <v/>
      </c>
      <c r="AU372" s="21" t="str">
        <f>IF(D372="",IF(OR(AND($H372&lt;&gt;"",D372=""),AND($F371=$F372,$AZ372&lt;&gt;""),COUNTA($H$3:$H$1048576,#REF!,$F$3:$F$1048576)&gt;COUNTA($H$3:$H372,#REF!,$F$3:$F372),$AZ372&lt;&gt;""),INDEX(AU$3:AU$1048576,MATCH(MAX($AQ$3:$AQ371),$AQ$3:$AQ$1048576,0),0),""),D372)</f>
        <v/>
      </c>
      <c r="AV372" s="21" t="str">
        <f>IF(E372="",IF(OR(AND($H372&lt;&gt;"",E372=""),AND($F371=$F372,$AZ372&lt;&gt;""),COUNTA($H$3:$H$1048576,#REF!,$F$3:$F$1048576)&gt;COUNTA($H$3:$H372,#REF!,$F$3:$F372),$AZ372&lt;&gt;""),INDEX(AV$3:AV$1048576,MATCH(MAX($AQ$3:$AQ371),$AQ$3:$AQ$1048576,0),0),""),E372)</f>
        <v/>
      </c>
      <c r="AW372" s="24" t="str">
        <f t="shared" si="628"/>
        <v/>
      </c>
      <c r="AX372" s="13" t="str">
        <f t="shared" si="629"/>
        <v/>
      </c>
      <c r="AY372" s="4" t="str">
        <f t="shared" si="630"/>
        <v/>
      </c>
      <c r="AZ372" s="4" t="str">
        <f>IF(AX372="",IF(OR(AND(H372&lt;&gt;"",F372=""),COUNTA($H$3:$H$1048576)&gt;COUNTA($H$3:$H372)),INDEX(AX$3:AX372,MATCH(MAX($AQ$3:AQ372),AQ$3:AQ372,0),0),""),AX372)</f>
        <v/>
      </c>
      <c r="BA372" s="4" t="str">
        <f>IF(AY372="",IF(AND(H372&lt;&gt;"",F372=""),INDEX(AY$3:AY372,MATCH(MAX($AQ$3:AQ372),AQ$3:AQ372,0),0),""),AY372)</f>
        <v/>
      </c>
      <c r="BB372" s="82" t="str">
        <f>IF(BC372="","",RANK(BC372,BC$3:BC$1048576,1)+COUNTIF($BC$3:BC372,BC372)-1)</f>
        <v/>
      </c>
      <c r="BC372" s="139" t="str">
        <f t="shared" si="631"/>
        <v/>
      </c>
      <c r="BD372" s="46" t="str">
        <f t="shared" si="632"/>
        <v/>
      </c>
      <c r="BE372" s="46" t="str">
        <f t="shared" si="633"/>
        <v/>
      </c>
      <c r="BF372" s="46" t="str">
        <f t="shared" si="634"/>
        <v/>
      </c>
      <c r="BG372" s="4" t="str">
        <f t="shared" si="635"/>
        <v/>
      </c>
      <c r="BH372" s="180" t="str">
        <f t="shared" si="636"/>
        <v/>
      </c>
      <c r="BI372" s="16" t="str">
        <f t="shared" si="637"/>
        <v/>
      </c>
      <c r="BJ372" s="52" t="str">
        <f>IF(BI372="","",IF(W372="","",IF(AND(K372=$K$1,$K$1&lt;&gt;""),$BT$2,IFERROR(IF(INDEX(価格設定!$D$5:$D$1048576,MATCH(Q372,価格設定!$B$5:$B$1048576,0),0)=価格設定!$D$3,$BT$2,$BS$2),$BS$2))))</f>
        <v/>
      </c>
      <c r="BK372" s="16" t="str">
        <f>IF(BI372="","",IF(COUNTIF($BI$3:BI372,BI372)=1,1,IF(AND(BI371=BI372,BH372=""),BK371,COUNTIF($BH$3:BH372,BH372))))</f>
        <v/>
      </c>
      <c r="BL372" s="52" t="str">
        <f t="shared" si="638"/>
        <v/>
      </c>
      <c r="BM372" s="52" t="str">
        <f t="shared" si="639"/>
        <v/>
      </c>
      <c r="BN372" s="119" t="str">
        <f t="shared" si="640"/>
        <v/>
      </c>
      <c r="BO372" s="119" t="str">
        <f t="shared" si="641"/>
        <v/>
      </c>
      <c r="BP372" s="17" t="str">
        <f t="shared" si="642"/>
        <v/>
      </c>
      <c r="BQ372" s="17" t="str">
        <f t="shared" si="643"/>
        <v/>
      </c>
      <c r="BR372" s="17" t="str">
        <f>IF(OR(BP372="",COUNTIF($BO$3:BO372,BO372)&lt;&gt;1),"",SUMIF(BO$3:BO$1048576,BO372,BP$3:BP$1048576))</f>
        <v/>
      </c>
      <c r="BS372" s="17" t="str">
        <f t="shared" si="644"/>
        <v/>
      </c>
      <c r="BT372" s="17" t="str">
        <f t="shared" si="645"/>
        <v/>
      </c>
      <c r="BU372" s="17" t="str">
        <f t="shared" si="646"/>
        <v/>
      </c>
      <c r="BV372" s="24" t="str">
        <f t="shared" si="647"/>
        <v/>
      </c>
      <c r="BW372" s="24" t="str">
        <f t="shared" si="648"/>
        <v/>
      </c>
      <c r="BX372" s="24" t="str">
        <f t="shared" si="649"/>
        <v/>
      </c>
      <c r="BY372" s="26" t="str">
        <f t="shared" si="650"/>
        <v/>
      </c>
      <c r="BZ372" s="26" t="str">
        <f t="shared" si="651"/>
        <v/>
      </c>
      <c r="CA372" s="26" t="str">
        <f t="shared" si="652"/>
        <v/>
      </c>
      <c r="CB372" s="66" t="str">
        <f t="shared" si="653"/>
        <v/>
      </c>
      <c r="CC372" s="65" t="str">
        <f t="shared" si="654"/>
        <v/>
      </c>
      <c r="CD372" s="26" t="str">
        <f t="shared" si="655"/>
        <v/>
      </c>
      <c r="CE372" s="26" t="str">
        <f t="shared" si="656"/>
        <v/>
      </c>
      <c r="CF372" s="193" t="str">
        <f t="shared" si="657"/>
        <v/>
      </c>
      <c r="CG372" s="193" t="str">
        <f t="shared" si="658"/>
        <v/>
      </c>
      <c r="CH372" s="26" t="str">
        <f t="shared" si="659"/>
        <v/>
      </c>
      <c r="CI372" s="26" t="str">
        <f t="shared" si="660"/>
        <v/>
      </c>
      <c r="CJ372" s="65" t="str">
        <f t="shared" si="661"/>
        <v/>
      </c>
      <c r="CK372" s="65" t="str">
        <f t="shared" si="662"/>
        <v/>
      </c>
      <c r="CL372" s="64" t="str">
        <f t="shared" si="663"/>
        <v/>
      </c>
      <c r="CM372" s="64" t="str">
        <f t="shared" si="664"/>
        <v/>
      </c>
      <c r="CN372" s="65" t="str">
        <f t="shared" si="665"/>
        <v/>
      </c>
      <c r="CP372" s="63" t="str">
        <f>IF(BH372="","",MAX($CP$3:CP371)+1)</f>
        <v/>
      </c>
      <c r="CQ372" s="24" t="str">
        <f t="shared" si="666"/>
        <v/>
      </c>
      <c r="CR372" s="24" t="str">
        <f t="shared" si="667"/>
        <v/>
      </c>
      <c r="CS372" s="24" t="str">
        <f t="shared" si="668"/>
        <v/>
      </c>
      <c r="CT372" s="58" t="str">
        <f>IF(BO372="","",COUNTIF($BO$3:BO372,BO372)&amp;"@"&amp;BO372)</f>
        <v/>
      </c>
      <c r="CU372" s="16" t="str">
        <f t="shared" si="606"/>
        <v/>
      </c>
      <c r="CV372" s="63" t="str">
        <f t="shared" si="669"/>
        <v/>
      </c>
      <c r="CW372" s="16" t="str">
        <f t="shared" si="670"/>
        <v/>
      </c>
      <c r="CX372" s="16" t="str">
        <f t="shared" si="671"/>
        <v/>
      </c>
      <c r="CY372" s="16" t="str">
        <f t="shared" si="672"/>
        <v/>
      </c>
      <c r="CZ372" s="85" t="str">
        <f t="shared" si="673"/>
        <v/>
      </c>
      <c r="DA372" s="16" t="str">
        <f t="shared" si="674"/>
        <v/>
      </c>
      <c r="DB372" s="16" t="str">
        <f t="shared" si="675"/>
        <v/>
      </c>
      <c r="DC372" s="28" t="str">
        <f>IF(CP372="","",$DC$1&amp;(INDEX(価格設定!D$1:XFD$3,ROW(価格設定!$D$3),MATCH($AW372,価格設定!D$1:XFD$1,1))*100)&amp;"%")</f>
        <v/>
      </c>
      <c r="DD372" s="28" t="str">
        <f>IF(CP372="","",$DD$1&amp;(INDEX(価格設定!D$1:XFD$3,ROW(価格設定!$D$2),MATCH($AW372,価格設定!D$1:XFD$1,1))*100)&amp;"%")</f>
        <v/>
      </c>
      <c r="DE372" s="29" t="str">
        <f t="shared" si="676"/>
        <v/>
      </c>
      <c r="DG372" s="58" t="str">
        <f t="shared" si="677"/>
        <v/>
      </c>
      <c r="DH372" s="58" t="str">
        <f t="shared" si="678"/>
        <v/>
      </c>
      <c r="DI372" s="58" t="str">
        <f t="shared" si="679"/>
        <v/>
      </c>
      <c r="DJ372" s="85" t="str">
        <f t="shared" si="680"/>
        <v/>
      </c>
      <c r="DL372" s="58" t="str">
        <f>IF(COUNTIF(DG$3:DG$1048576,DG372)=COUNTIF($DG$3:$DG372,DG372),DG372,"")</f>
        <v/>
      </c>
      <c r="DM372" s="85" t="str">
        <f t="shared" si="681"/>
        <v/>
      </c>
      <c r="DN372" s="85" t="str">
        <f t="shared" si="607"/>
        <v/>
      </c>
      <c r="DO372" s="85" t="str">
        <f t="shared" si="607"/>
        <v/>
      </c>
      <c r="DP372" s="303"/>
      <c r="DQ372" s="17" t="str">
        <f t="shared" si="608"/>
        <v/>
      </c>
      <c r="DR372" s="17" t="str">
        <f t="shared" si="609"/>
        <v/>
      </c>
      <c r="DS372" s="17" t="str">
        <f t="shared" si="610"/>
        <v/>
      </c>
      <c r="DU372" s="16" t="str">
        <f t="shared" si="682"/>
        <v/>
      </c>
      <c r="DV372" s="16" t="str">
        <f>IF(DU372="","",COUNT($DU$3:DU372))</f>
        <v/>
      </c>
      <c r="DW372" s="16" t="str">
        <f t="shared" si="683"/>
        <v/>
      </c>
      <c r="DX372" s="16" t="str">
        <f t="shared" si="684"/>
        <v/>
      </c>
      <c r="DY372" s="16" t="str">
        <f>IF(DZ372="","",COUNTIF(DZ$3:DZ372,DZ372))</f>
        <v/>
      </c>
      <c r="DZ372" s="16" t="str">
        <f t="shared" si="685"/>
        <v/>
      </c>
      <c r="EA372" s="16" t="str">
        <f t="shared" si="686"/>
        <v/>
      </c>
      <c r="EB372" s="16" t="str">
        <f t="shared" si="687"/>
        <v/>
      </c>
      <c r="EC372" s="16" t="str">
        <f t="shared" si="688"/>
        <v/>
      </c>
      <c r="ED372" s="16" t="str">
        <f t="shared" si="689"/>
        <v/>
      </c>
      <c r="EE372" s="16" t="str">
        <f t="shared" si="690"/>
        <v/>
      </c>
      <c r="EF372" s="16" t="str">
        <f t="shared" si="691"/>
        <v/>
      </c>
      <c r="EG372" s="16" t="str">
        <f t="shared" si="692"/>
        <v/>
      </c>
      <c r="EH372" s="16" t="str">
        <f t="shared" si="693"/>
        <v/>
      </c>
      <c r="EI372" s="16" t="str">
        <f t="shared" si="694"/>
        <v/>
      </c>
      <c r="EJ372" s="16" t="str">
        <f t="shared" si="695"/>
        <v/>
      </c>
      <c r="EK372" s="16" t="str">
        <f t="shared" si="696"/>
        <v/>
      </c>
      <c r="EL372" s="58" t="str">
        <f t="shared" si="697"/>
        <v/>
      </c>
      <c r="EM372" s="58" t="str">
        <f>IF(OR($DZ372="",CR372=""),IF($EL372="","",$EL372),IF(OR(CR372="なし",CR372=0),領収書!$H$1,CR372))</f>
        <v/>
      </c>
      <c r="EN372" s="58" t="str">
        <f>IF(OR($DZ372="",CS372=""),IF($EL372="","",$EL372),IF(OR(CS372="なし",CS372=0),入力!$EN$1,CS372))</f>
        <v/>
      </c>
      <c r="EO372" s="63" t="str">
        <f t="shared" si="698"/>
        <v/>
      </c>
      <c r="EP372" s="63" t="str">
        <f t="shared" si="699"/>
        <v/>
      </c>
      <c r="ER372" s="16" t="str">
        <f>IF(AND(COUNTIF($ET$3:ET372,ET372)=1,ET372&lt;&gt;""),MAX($ER$3:ER371)+1,"")</f>
        <v/>
      </c>
      <c r="ES372" s="16" t="str">
        <f>IF(価格設定!B374="","",価格設定!B374)</f>
        <v/>
      </c>
      <c r="ET372" s="16" t="str">
        <f>IF(価格設定!C374="","",価格設定!C374)</f>
        <v/>
      </c>
      <c r="EV372" s="16" t="str">
        <f t="shared" si="611"/>
        <v/>
      </c>
      <c r="EW372" s="16" t="str">
        <f t="shared" si="700"/>
        <v/>
      </c>
    </row>
    <row r="373" spans="1:153" ht="30" customHeight="1" x14ac:dyDescent="0.2">
      <c r="A373" s="225"/>
      <c r="B373" s="212"/>
      <c r="C373" s="221"/>
      <c r="D373" s="164"/>
      <c r="E373" s="165"/>
      <c r="F373" s="166"/>
      <c r="G373" s="167"/>
      <c r="H373" s="179"/>
      <c r="I373" s="306"/>
      <c r="J373" s="169"/>
      <c r="K373" s="179"/>
      <c r="L373" s="186"/>
      <c r="M373" s="186"/>
      <c r="N373" s="168"/>
      <c r="O373" s="170"/>
      <c r="P373" s="212"/>
      <c r="Q373" s="179" t="str">
        <f>IFERROR(IF(H373="","",IFERROR(INDEX(価格設定!$B$5:$B$1048576,MATCH(H373,価格設定!$B$5:$B$1048576,0),0),INDEX(価格設定!$B$5:$B$1048576,MATCH("*"&amp;H373&amp;"*",価格設定!$B$5:$B$1048576,0),0))),H373)</f>
        <v/>
      </c>
      <c r="R373" s="250" t="str">
        <f>IFERROR(IF(Q373="",IF(K373="","",K373),IF(K373="",IF(INDEX(価格設定!$C$5:$C$1048576,MATCH(Q373,価格設定!$B$5:$B$1048576,0),0)=0,"",INDEX(価格設定!$C$5:$C$1048576,MATCH(Q373,価格設定!$B$5:$B$1048576,0),0)),IF(K373="なし","",K373))),"")</f>
        <v/>
      </c>
      <c r="S373" s="308" t="str">
        <f t="shared" si="612"/>
        <v/>
      </c>
      <c r="T373" s="126" t="str">
        <f>IFERROR(IF(J373="",IF(INDEX(価格設定!$E$5:$R$1048576,MATCH($Q373,価格設定!B$5:B$1048576,0),MATCH($AW373,価格設定!E$1:X$1,1))=0,"",INDEX(価格設定!$E$5:$R$1048576,MATCH($Q373,価格設定!B$5:B$1048576,0),MATCH($AW373,価格設定!E$1:X$1,1))),J373),"")</f>
        <v/>
      </c>
      <c r="U373" s="126" t="str">
        <f t="shared" si="613"/>
        <v/>
      </c>
      <c r="V373" s="132" t="str">
        <f t="shared" si="614"/>
        <v/>
      </c>
      <c r="W373" s="127" t="str">
        <f>IFERROR(IF(OR(T373="",T373&lt;0),"",IFERROR(INDEX(価格設定!E$2:X$3,IF(AND(K373=$K$1,$K$1&lt;&gt;""),ROW(価格設定!$D$3)-1,MATCH(INDEX(価格設定!$D$5:$D$1048576,MATCH(Q373,価格設定!$B$5:$B$1048576,0),0),価格設定!$D$2:$D$3,0)),MATCH($AW373,価格設定!E$1:X$1,1)),INDEX(価格設定!E$2:X$2,0,MATCH($AW373,価格設定!E$1:X$1,1)))),"")</f>
        <v/>
      </c>
      <c r="X373" s="126" t="str">
        <f t="shared" si="605"/>
        <v/>
      </c>
      <c r="Y373" s="128" t="str">
        <f t="shared" si="615"/>
        <v/>
      </c>
      <c r="Z373" s="126" t="str">
        <f t="shared" si="616"/>
        <v/>
      </c>
      <c r="AA373" s="129" t="str">
        <f t="shared" si="617"/>
        <v/>
      </c>
      <c r="AB373" s="126" t="str">
        <f t="shared" si="618"/>
        <v/>
      </c>
      <c r="AC373" s="280" t="str">
        <f t="shared" si="619"/>
        <v/>
      </c>
      <c r="AD373" s="15"/>
      <c r="AE373" s="204" t="str">
        <f>IF(AF373="","",COUNT($AF$3:AF373))</f>
        <v/>
      </c>
      <c r="AF373" s="206" t="str">
        <f t="shared" si="620"/>
        <v/>
      </c>
      <c r="AG373" s="204" t="str">
        <f t="shared" si="621"/>
        <v/>
      </c>
      <c r="AH373" s="204" t="str">
        <f t="shared" si="622"/>
        <v/>
      </c>
      <c r="AI373" s="287"/>
      <c r="AJ373" s="15"/>
      <c r="AK373" s="138" t="str">
        <f t="shared" si="623"/>
        <v/>
      </c>
      <c r="AL373" s="131" t="str">
        <f t="shared" si="624"/>
        <v/>
      </c>
      <c r="AM373" s="131" t="str">
        <f t="shared" si="625"/>
        <v/>
      </c>
      <c r="AN373" s="313" t="str">
        <f t="shared" si="626"/>
        <v/>
      </c>
      <c r="AO373" s="316" t="str">
        <f t="shared" si="627"/>
        <v/>
      </c>
      <c r="AP373" s="18"/>
      <c r="AQ373" s="3" t="str">
        <f>IF(F373="","",MAX($AQ$3:AQ372)+1)</f>
        <v/>
      </c>
      <c r="AR373" s="3" t="str">
        <f>IF(OR(AQ373="",BB373=""),"",MAX($AR$3:AR372)+1)</f>
        <v/>
      </c>
      <c r="AS373" s="3" t="str">
        <f>IF(CQ373="","",RANK(CQ373,CQ$3:CQ$1048576,1)+COUNTIF($CQ$3:CQ373,CQ373)-1)</f>
        <v/>
      </c>
      <c r="AT373" s="21" t="str">
        <f>IF(C373="",IF(OR(AND($H373&lt;&gt;"",C373=""),AND($F372=$F373,$AZ373&lt;&gt;""),COUNTA($H$3:$H$1048576,#REF!,$F$3:$F$1048576)&gt;COUNTA($H$3:$H373,#REF!,$F$3:$F373),$AZ373&lt;&gt;""),INDEX(AT$3:AT$1048576,MATCH(MAX($AQ$3:$AQ372),$AQ$3:$AQ$1048576,0),0),""),C373)</f>
        <v/>
      </c>
      <c r="AU373" s="21" t="str">
        <f>IF(D373="",IF(OR(AND($H373&lt;&gt;"",D373=""),AND($F372=$F373,$AZ373&lt;&gt;""),COUNTA($H$3:$H$1048576,#REF!,$F$3:$F$1048576)&gt;COUNTA($H$3:$H373,#REF!,$F$3:$F373),$AZ373&lt;&gt;""),INDEX(AU$3:AU$1048576,MATCH(MAX($AQ$3:$AQ372),$AQ$3:$AQ$1048576,0),0),""),D373)</f>
        <v/>
      </c>
      <c r="AV373" s="21" t="str">
        <f>IF(E373="",IF(OR(AND($H373&lt;&gt;"",E373=""),AND($F372=$F373,$AZ373&lt;&gt;""),COUNTA($H$3:$H$1048576,#REF!,$F$3:$F$1048576)&gt;COUNTA($H$3:$H373,#REF!,$F$3:$F373),$AZ373&lt;&gt;""),INDEX(AV$3:AV$1048576,MATCH(MAX($AQ$3:$AQ372),$AQ$3:$AQ$1048576,0),0),""),E373)</f>
        <v/>
      </c>
      <c r="AW373" s="24" t="str">
        <f t="shared" si="628"/>
        <v/>
      </c>
      <c r="AX373" s="13" t="str">
        <f t="shared" si="629"/>
        <v/>
      </c>
      <c r="AY373" s="4" t="str">
        <f t="shared" si="630"/>
        <v/>
      </c>
      <c r="AZ373" s="4" t="str">
        <f>IF(AX373="",IF(OR(AND(H373&lt;&gt;"",F373=""),COUNTA($H$3:$H$1048576)&gt;COUNTA($H$3:$H373)),INDEX(AX$3:AX373,MATCH(MAX($AQ$3:AQ373),AQ$3:AQ373,0),0),""),AX373)</f>
        <v/>
      </c>
      <c r="BA373" s="4" t="str">
        <f>IF(AY373="",IF(AND(H373&lt;&gt;"",F373=""),INDEX(AY$3:AY373,MATCH(MAX($AQ$3:AQ373),AQ$3:AQ373,0),0),""),AY373)</f>
        <v/>
      </c>
      <c r="BB373" s="82" t="str">
        <f>IF(BC373="","",RANK(BC373,BC$3:BC$1048576,1)+COUNTIF($BC$3:BC373,BC373)-1)</f>
        <v/>
      </c>
      <c r="BC373" s="139" t="str">
        <f t="shared" si="631"/>
        <v/>
      </c>
      <c r="BD373" s="46" t="str">
        <f t="shared" si="632"/>
        <v/>
      </c>
      <c r="BE373" s="46" t="str">
        <f t="shared" si="633"/>
        <v/>
      </c>
      <c r="BF373" s="46" t="str">
        <f t="shared" si="634"/>
        <v/>
      </c>
      <c r="BG373" s="4" t="str">
        <f t="shared" si="635"/>
        <v/>
      </c>
      <c r="BH373" s="180" t="str">
        <f t="shared" si="636"/>
        <v/>
      </c>
      <c r="BI373" s="16" t="str">
        <f t="shared" si="637"/>
        <v/>
      </c>
      <c r="BJ373" s="52" t="str">
        <f>IF(BI373="","",IF(W373="","",IF(AND(K373=$K$1,$K$1&lt;&gt;""),$BT$2,IFERROR(IF(INDEX(価格設定!$D$5:$D$1048576,MATCH(Q373,価格設定!$B$5:$B$1048576,0),0)=価格設定!$D$3,$BT$2,$BS$2),$BS$2))))</f>
        <v/>
      </c>
      <c r="BK373" s="16" t="str">
        <f>IF(BI373="","",IF(COUNTIF($BI$3:BI373,BI373)=1,1,IF(AND(BI372=BI373,BH373=""),BK372,COUNTIF($BH$3:BH373,BH373))))</f>
        <v/>
      </c>
      <c r="BL373" s="52" t="str">
        <f t="shared" si="638"/>
        <v/>
      </c>
      <c r="BM373" s="52" t="str">
        <f t="shared" si="639"/>
        <v/>
      </c>
      <c r="BN373" s="119" t="str">
        <f t="shared" si="640"/>
        <v/>
      </c>
      <c r="BO373" s="119" t="str">
        <f t="shared" si="641"/>
        <v/>
      </c>
      <c r="BP373" s="17" t="str">
        <f t="shared" si="642"/>
        <v/>
      </c>
      <c r="BQ373" s="17" t="str">
        <f t="shared" si="643"/>
        <v/>
      </c>
      <c r="BR373" s="17" t="str">
        <f>IF(OR(BP373="",COUNTIF($BO$3:BO373,BO373)&lt;&gt;1),"",SUMIF(BO$3:BO$1048576,BO373,BP$3:BP$1048576))</f>
        <v/>
      </c>
      <c r="BS373" s="17" t="str">
        <f t="shared" si="644"/>
        <v/>
      </c>
      <c r="BT373" s="17" t="str">
        <f t="shared" si="645"/>
        <v/>
      </c>
      <c r="BU373" s="17" t="str">
        <f t="shared" si="646"/>
        <v/>
      </c>
      <c r="BV373" s="24" t="str">
        <f t="shared" si="647"/>
        <v/>
      </c>
      <c r="BW373" s="24" t="str">
        <f t="shared" si="648"/>
        <v/>
      </c>
      <c r="BX373" s="24" t="str">
        <f t="shared" si="649"/>
        <v/>
      </c>
      <c r="BY373" s="26" t="str">
        <f t="shared" si="650"/>
        <v/>
      </c>
      <c r="BZ373" s="26" t="str">
        <f t="shared" si="651"/>
        <v/>
      </c>
      <c r="CA373" s="26" t="str">
        <f t="shared" si="652"/>
        <v/>
      </c>
      <c r="CB373" s="66" t="str">
        <f t="shared" si="653"/>
        <v/>
      </c>
      <c r="CC373" s="65" t="str">
        <f t="shared" si="654"/>
        <v/>
      </c>
      <c r="CD373" s="26" t="str">
        <f t="shared" si="655"/>
        <v/>
      </c>
      <c r="CE373" s="26" t="str">
        <f t="shared" si="656"/>
        <v/>
      </c>
      <c r="CF373" s="193" t="str">
        <f t="shared" si="657"/>
        <v/>
      </c>
      <c r="CG373" s="193" t="str">
        <f t="shared" si="658"/>
        <v/>
      </c>
      <c r="CH373" s="26" t="str">
        <f t="shared" si="659"/>
        <v/>
      </c>
      <c r="CI373" s="26" t="str">
        <f t="shared" si="660"/>
        <v/>
      </c>
      <c r="CJ373" s="65" t="str">
        <f t="shared" si="661"/>
        <v/>
      </c>
      <c r="CK373" s="65" t="str">
        <f t="shared" si="662"/>
        <v/>
      </c>
      <c r="CL373" s="64" t="str">
        <f t="shared" si="663"/>
        <v/>
      </c>
      <c r="CM373" s="64" t="str">
        <f t="shared" si="664"/>
        <v/>
      </c>
      <c r="CN373" s="65" t="str">
        <f t="shared" si="665"/>
        <v/>
      </c>
      <c r="CP373" s="63" t="str">
        <f>IF(BH373="","",MAX($CP$3:CP372)+1)</f>
        <v/>
      </c>
      <c r="CQ373" s="24" t="str">
        <f t="shared" si="666"/>
        <v/>
      </c>
      <c r="CR373" s="24" t="str">
        <f t="shared" si="667"/>
        <v/>
      </c>
      <c r="CS373" s="24" t="str">
        <f t="shared" si="668"/>
        <v/>
      </c>
      <c r="CT373" s="58" t="str">
        <f>IF(BO373="","",COUNTIF($BO$3:BO373,BO373)&amp;"@"&amp;BO373)</f>
        <v/>
      </c>
      <c r="CU373" s="16" t="str">
        <f t="shared" si="606"/>
        <v/>
      </c>
      <c r="CV373" s="63" t="str">
        <f t="shared" si="669"/>
        <v/>
      </c>
      <c r="CW373" s="16" t="str">
        <f t="shared" si="670"/>
        <v/>
      </c>
      <c r="CX373" s="16" t="str">
        <f t="shared" si="671"/>
        <v/>
      </c>
      <c r="CY373" s="16" t="str">
        <f t="shared" si="672"/>
        <v/>
      </c>
      <c r="CZ373" s="85" t="str">
        <f t="shared" si="673"/>
        <v/>
      </c>
      <c r="DA373" s="16" t="str">
        <f t="shared" si="674"/>
        <v/>
      </c>
      <c r="DB373" s="16" t="str">
        <f t="shared" si="675"/>
        <v/>
      </c>
      <c r="DC373" s="28" t="str">
        <f>IF(CP373="","",$DC$1&amp;(INDEX(価格設定!D$1:XFD$3,ROW(価格設定!$D$3),MATCH($AW373,価格設定!D$1:XFD$1,1))*100)&amp;"%")</f>
        <v/>
      </c>
      <c r="DD373" s="28" t="str">
        <f>IF(CP373="","",$DD$1&amp;(INDEX(価格設定!D$1:XFD$3,ROW(価格設定!$D$2),MATCH($AW373,価格設定!D$1:XFD$1,1))*100)&amp;"%")</f>
        <v/>
      </c>
      <c r="DE373" s="29" t="str">
        <f t="shared" si="676"/>
        <v/>
      </c>
      <c r="DG373" s="58" t="str">
        <f t="shared" si="677"/>
        <v/>
      </c>
      <c r="DH373" s="58" t="str">
        <f t="shared" si="678"/>
        <v/>
      </c>
      <c r="DI373" s="58" t="str">
        <f t="shared" si="679"/>
        <v/>
      </c>
      <c r="DJ373" s="85" t="str">
        <f t="shared" si="680"/>
        <v/>
      </c>
      <c r="DL373" s="58" t="str">
        <f>IF(COUNTIF(DG$3:DG$1048576,DG373)=COUNTIF($DG$3:$DG373,DG373),DG373,"")</f>
        <v/>
      </c>
      <c r="DM373" s="85" t="str">
        <f t="shared" si="681"/>
        <v/>
      </c>
      <c r="DN373" s="85" t="str">
        <f t="shared" si="607"/>
        <v/>
      </c>
      <c r="DO373" s="85" t="str">
        <f t="shared" si="607"/>
        <v/>
      </c>
      <c r="DP373" s="303"/>
      <c r="DQ373" s="17" t="str">
        <f t="shared" si="608"/>
        <v/>
      </c>
      <c r="DR373" s="17" t="str">
        <f t="shared" si="609"/>
        <v/>
      </c>
      <c r="DS373" s="17" t="str">
        <f t="shared" si="610"/>
        <v/>
      </c>
      <c r="DU373" s="16" t="str">
        <f t="shared" si="682"/>
        <v/>
      </c>
      <c r="DV373" s="16" t="str">
        <f>IF(DU373="","",COUNT($DU$3:DU373))</f>
        <v/>
      </c>
      <c r="DW373" s="16" t="str">
        <f t="shared" si="683"/>
        <v/>
      </c>
      <c r="DX373" s="16" t="str">
        <f t="shared" si="684"/>
        <v/>
      </c>
      <c r="DY373" s="16" t="str">
        <f>IF(DZ373="","",COUNTIF(DZ$3:DZ373,DZ373))</f>
        <v/>
      </c>
      <c r="DZ373" s="16" t="str">
        <f t="shared" si="685"/>
        <v/>
      </c>
      <c r="EA373" s="16" t="str">
        <f t="shared" si="686"/>
        <v/>
      </c>
      <c r="EB373" s="16" t="str">
        <f t="shared" si="687"/>
        <v/>
      </c>
      <c r="EC373" s="16" t="str">
        <f t="shared" si="688"/>
        <v/>
      </c>
      <c r="ED373" s="16" t="str">
        <f t="shared" si="689"/>
        <v/>
      </c>
      <c r="EE373" s="16" t="str">
        <f t="shared" si="690"/>
        <v/>
      </c>
      <c r="EF373" s="16" t="str">
        <f t="shared" si="691"/>
        <v/>
      </c>
      <c r="EG373" s="16" t="str">
        <f t="shared" si="692"/>
        <v/>
      </c>
      <c r="EH373" s="16" t="str">
        <f t="shared" si="693"/>
        <v/>
      </c>
      <c r="EI373" s="16" t="str">
        <f t="shared" si="694"/>
        <v/>
      </c>
      <c r="EJ373" s="16" t="str">
        <f t="shared" si="695"/>
        <v/>
      </c>
      <c r="EK373" s="16" t="str">
        <f t="shared" si="696"/>
        <v/>
      </c>
      <c r="EL373" s="58" t="str">
        <f t="shared" si="697"/>
        <v/>
      </c>
      <c r="EM373" s="58" t="str">
        <f>IF(OR($DZ373="",CR373=""),IF($EL373="","",$EL373),IF(OR(CR373="なし",CR373=0),領収書!$H$1,CR373))</f>
        <v/>
      </c>
      <c r="EN373" s="58" t="str">
        <f>IF(OR($DZ373="",CS373=""),IF($EL373="","",$EL373),IF(OR(CS373="なし",CS373=0),入力!$EN$1,CS373))</f>
        <v/>
      </c>
      <c r="EO373" s="63" t="str">
        <f t="shared" si="698"/>
        <v/>
      </c>
      <c r="EP373" s="63" t="str">
        <f t="shared" si="699"/>
        <v/>
      </c>
      <c r="ER373" s="16" t="str">
        <f>IF(AND(COUNTIF($ET$3:ET373,ET373)=1,ET373&lt;&gt;""),MAX($ER$3:ER372)+1,"")</f>
        <v/>
      </c>
      <c r="ES373" s="16" t="str">
        <f>IF(価格設定!B375="","",価格設定!B375)</f>
        <v/>
      </c>
      <c r="ET373" s="16" t="str">
        <f>IF(価格設定!C375="","",価格設定!C375)</f>
        <v/>
      </c>
      <c r="EV373" s="16" t="str">
        <f t="shared" si="611"/>
        <v/>
      </c>
      <c r="EW373" s="16" t="str">
        <f t="shared" si="700"/>
        <v/>
      </c>
    </row>
    <row r="374" spans="1:153" ht="30" customHeight="1" x14ac:dyDescent="0.2">
      <c r="A374" s="225"/>
      <c r="B374" s="212"/>
      <c r="C374" s="221"/>
      <c r="D374" s="164"/>
      <c r="E374" s="165"/>
      <c r="F374" s="166"/>
      <c r="G374" s="167"/>
      <c r="H374" s="179"/>
      <c r="I374" s="306"/>
      <c r="J374" s="169"/>
      <c r="K374" s="179"/>
      <c r="L374" s="186"/>
      <c r="M374" s="186"/>
      <c r="N374" s="168"/>
      <c r="O374" s="170"/>
      <c r="P374" s="212"/>
      <c r="Q374" s="179" t="str">
        <f>IFERROR(IF(H374="","",IFERROR(INDEX(価格設定!$B$5:$B$1048576,MATCH(H374,価格設定!$B$5:$B$1048576,0),0),INDEX(価格設定!$B$5:$B$1048576,MATCH("*"&amp;H374&amp;"*",価格設定!$B$5:$B$1048576,0),0))),H374)</f>
        <v/>
      </c>
      <c r="R374" s="250" t="str">
        <f>IFERROR(IF(Q374="",IF(K374="","",K374),IF(K374="",IF(INDEX(価格設定!$C$5:$C$1048576,MATCH(Q374,価格設定!$B$5:$B$1048576,0),0)=0,"",INDEX(価格設定!$C$5:$C$1048576,MATCH(Q374,価格設定!$B$5:$B$1048576,0),0)),IF(K374="なし","",K374))),"")</f>
        <v/>
      </c>
      <c r="S374" s="308" t="str">
        <f t="shared" si="612"/>
        <v/>
      </c>
      <c r="T374" s="126" t="str">
        <f>IFERROR(IF(J374="",IF(INDEX(価格設定!$E$5:$R$1048576,MATCH($Q374,価格設定!B$5:B$1048576,0),MATCH($AW374,価格設定!E$1:X$1,1))=0,"",INDEX(価格設定!$E$5:$R$1048576,MATCH($Q374,価格設定!B$5:B$1048576,0),MATCH($AW374,価格設定!E$1:X$1,1))),J374),"")</f>
        <v/>
      </c>
      <c r="U374" s="126" t="str">
        <f t="shared" si="613"/>
        <v/>
      </c>
      <c r="V374" s="132" t="str">
        <f t="shared" si="614"/>
        <v/>
      </c>
      <c r="W374" s="127" t="str">
        <f>IFERROR(IF(OR(T374="",T374&lt;0),"",IFERROR(INDEX(価格設定!E$2:X$3,IF(AND(K374=$K$1,$K$1&lt;&gt;""),ROW(価格設定!$D$3)-1,MATCH(INDEX(価格設定!$D$5:$D$1048576,MATCH(Q374,価格設定!$B$5:$B$1048576,0),0),価格設定!$D$2:$D$3,0)),MATCH($AW374,価格設定!E$1:X$1,1)),INDEX(価格設定!E$2:X$2,0,MATCH($AW374,価格設定!E$1:X$1,1)))),"")</f>
        <v/>
      </c>
      <c r="X374" s="126" t="str">
        <f t="shared" si="605"/>
        <v/>
      </c>
      <c r="Y374" s="128" t="str">
        <f t="shared" si="615"/>
        <v/>
      </c>
      <c r="Z374" s="126" t="str">
        <f t="shared" si="616"/>
        <v/>
      </c>
      <c r="AA374" s="129" t="str">
        <f t="shared" si="617"/>
        <v/>
      </c>
      <c r="AB374" s="126" t="str">
        <f t="shared" si="618"/>
        <v/>
      </c>
      <c r="AC374" s="280" t="str">
        <f t="shared" si="619"/>
        <v/>
      </c>
      <c r="AD374" s="15"/>
      <c r="AE374" s="204" t="str">
        <f>IF(AF374="","",COUNT($AF$3:AF374))</f>
        <v/>
      </c>
      <c r="AF374" s="206" t="str">
        <f t="shared" si="620"/>
        <v/>
      </c>
      <c r="AG374" s="204" t="str">
        <f t="shared" si="621"/>
        <v/>
      </c>
      <c r="AH374" s="204" t="str">
        <f t="shared" si="622"/>
        <v/>
      </c>
      <c r="AI374" s="287"/>
      <c r="AJ374" s="15"/>
      <c r="AK374" s="138" t="str">
        <f t="shared" si="623"/>
        <v/>
      </c>
      <c r="AL374" s="131" t="str">
        <f t="shared" si="624"/>
        <v/>
      </c>
      <c r="AM374" s="131" t="str">
        <f t="shared" si="625"/>
        <v/>
      </c>
      <c r="AN374" s="313" t="str">
        <f t="shared" si="626"/>
        <v/>
      </c>
      <c r="AO374" s="316" t="str">
        <f t="shared" si="627"/>
        <v/>
      </c>
      <c r="AP374" s="18"/>
      <c r="AQ374" s="3" t="str">
        <f>IF(F374="","",MAX($AQ$3:AQ373)+1)</f>
        <v/>
      </c>
      <c r="AR374" s="3" t="str">
        <f>IF(OR(AQ374="",BB374=""),"",MAX($AR$3:AR373)+1)</f>
        <v/>
      </c>
      <c r="AS374" s="3" t="str">
        <f>IF(CQ374="","",RANK(CQ374,CQ$3:CQ$1048576,1)+COUNTIF($CQ$3:CQ374,CQ374)-1)</f>
        <v/>
      </c>
      <c r="AT374" s="21" t="str">
        <f>IF(C374="",IF(OR(AND($H374&lt;&gt;"",C374=""),AND($F373=$F374,$AZ374&lt;&gt;""),COUNTA($H$3:$H$1048576,#REF!,$F$3:$F$1048576)&gt;COUNTA($H$3:$H374,#REF!,$F$3:$F374),$AZ374&lt;&gt;""),INDEX(AT$3:AT$1048576,MATCH(MAX($AQ$3:$AQ373),$AQ$3:$AQ$1048576,0),0),""),C374)</f>
        <v/>
      </c>
      <c r="AU374" s="21" t="str">
        <f>IF(D374="",IF(OR(AND($H374&lt;&gt;"",D374=""),AND($F373=$F374,$AZ374&lt;&gt;""),COUNTA($H$3:$H$1048576,#REF!,$F$3:$F$1048576)&gt;COUNTA($H$3:$H374,#REF!,$F$3:$F374),$AZ374&lt;&gt;""),INDEX(AU$3:AU$1048576,MATCH(MAX($AQ$3:$AQ373),$AQ$3:$AQ$1048576,0),0),""),D374)</f>
        <v/>
      </c>
      <c r="AV374" s="21" t="str">
        <f>IF(E374="",IF(OR(AND($H374&lt;&gt;"",E374=""),AND($F373=$F374,$AZ374&lt;&gt;""),COUNTA($H$3:$H$1048576,#REF!,$F$3:$F$1048576)&gt;COUNTA($H$3:$H374,#REF!,$F$3:$F374),$AZ374&lt;&gt;""),INDEX(AV$3:AV$1048576,MATCH(MAX($AQ$3:$AQ373),$AQ$3:$AQ$1048576,0),0),""),E374)</f>
        <v/>
      </c>
      <c r="AW374" s="24" t="str">
        <f t="shared" si="628"/>
        <v/>
      </c>
      <c r="AX374" s="13" t="str">
        <f t="shared" si="629"/>
        <v/>
      </c>
      <c r="AY374" s="4" t="str">
        <f t="shared" si="630"/>
        <v/>
      </c>
      <c r="AZ374" s="4" t="str">
        <f>IF(AX374="",IF(OR(AND(H374&lt;&gt;"",F374=""),COUNTA($H$3:$H$1048576)&gt;COUNTA($H$3:$H374)),INDEX(AX$3:AX374,MATCH(MAX($AQ$3:AQ374),AQ$3:AQ374,0),0),""),AX374)</f>
        <v/>
      </c>
      <c r="BA374" s="4" t="str">
        <f>IF(AY374="",IF(AND(H374&lt;&gt;"",F374=""),INDEX(AY$3:AY374,MATCH(MAX($AQ$3:AQ374),AQ$3:AQ374,0),0),""),AY374)</f>
        <v/>
      </c>
      <c r="BB374" s="82" t="str">
        <f>IF(BC374="","",RANK(BC374,BC$3:BC$1048576,1)+COUNTIF($BC$3:BC374,BC374)-1)</f>
        <v/>
      </c>
      <c r="BC374" s="139" t="str">
        <f t="shared" si="631"/>
        <v/>
      </c>
      <c r="BD374" s="46" t="str">
        <f t="shared" si="632"/>
        <v/>
      </c>
      <c r="BE374" s="46" t="str">
        <f t="shared" si="633"/>
        <v/>
      </c>
      <c r="BF374" s="46" t="str">
        <f t="shared" si="634"/>
        <v/>
      </c>
      <c r="BG374" s="4" t="str">
        <f t="shared" si="635"/>
        <v/>
      </c>
      <c r="BH374" s="180" t="str">
        <f t="shared" si="636"/>
        <v/>
      </c>
      <c r="BI374" s="16" t="str">
        <f t="shared" si="637"/>
        <v/>
      </c>
      <c r="BJ374" s="52" t="str">
        <f>IF(BI374="","",IF(W374="","",IF(AND(K374=$K$1,$K$1&lt;&gt;""),$BT$2,IFERROR(IF(INDEX(価格設定!$D$5:$D$1048576,MATCH(Q374,価格設定!$B$5:$B$1048576,0),0)=価格設定!$D$3,$BT$2,$BS$2),$BS$2))))</f>
        <v/>
      </c>
      <c r="BK374" s="16" t="str">
        <f>IF(BI374="","",IF(COUNTIF($BI$3:BI374,BI374)=1,1,IF(AND(BI373=BI374,BH374=""),BK373,COUNTIF($BH$3:BH374,BH374))))</f>
        <v/>
      </c>
      <c r="BL374" s="52" t="str">
        <f t="shared" si="638"/>
        <v/>
      </c>
      <c r="BM374" s="52" t="str">
        <f t="shared" si="639"/>
        <v/>
      </c>
      <c r="BN374" s="119" t="str">
        <f t="shared" si="640"/>
        <v/>
      </c>
      <c r="BO374" s="119" t="str">
        <f t="shared" si="641"/>
        <v/>
      </c>
      <c r="BP374" s="17" t="str">
        <f t="shared" si="642"/>
        <v/>
      </c>
      <c r="BQ374" s="17" t="str">
        <f t="shared" si="643"/>
        <v/>
      </c>
      <c r="BR374" s="17" t="str">
        <f>IF(OR(BP374="",COUNTIF($BO$3:BO374,BO374)&lt;&gt;1),"",SUMIF(BO$3:BO$1048576,BO374,BP$3:BP$1048576))</f>
        <v/>
      </c>
      <c r="BS374" s="17" t="str">
        <f t="shared" si="644"/>
        <v/>
      </c>
      <c r="BT374" s="17" t="str">
        <f t="shared" si="645"/>
        <v/>
      </c>
      <c r="BU374" s="17" t="str">
        <f t="shared" si="646"/>
        <v/>
      </c>
      <c r="BV374" s="24" t="str">
        <f t="shared" si="647"/>
        <v/>
      </c>
      <c r="BW374" s="24" t="str">
        <f t="shared" si="648"/>
        <v/>
      </c>
      <c r="BX374" s="24" t="str">
        <f t="shared" si="649"/>
        <v/>
      </c>
      <c r="BY374" s="26" t="str">
        <f t="shared" si="650"/>
        <v/>
      </c>
      <c r="BZ374" s="26" t="str">
        <f t="shared" si="651"/>
        <v/>
      </c>
      <c r="CA374" s="26" t="str">
        <f t="shared" si="652"/>
        <v/>
      </c>
      <c r="CB374" s="66" t="str">
        <f t="shared" si="653"/>
        <v/>
      </c>
      <c r="CC374" s="65" t="str">
        <f t="shared" si="654"/>
        <v/>
      </c>
      <c r="CD374" s="26" t="str">
        <f t="shared" si="655"/>
        <v/>
      </c>
      <c r="CE374" s="26" t="str">
        <f t="shared" si="656"/>
        <v/>
      </c>
      <c r="CF374" s="193" t="str">
        <f t="shared" si="657"/>
        <v/>
      </c>
      <c r="CG374" s="193" t="str">
        <f t="shared" si="658"/>
        <v/>
      </c>
      <c r="CH374" s="26" t="str">
        <f t="shared" si="659"/>
        <v/>
      </c>
      <c r="CI374" s="26" t="str">
        <f t="shared" si="660"/>
        <v/>
      </c>
      <c r="CJ374" s="65" t="str">
        <f t="shared" si="661"/>
        <v/>
      </c>
      <c r="CK374" s="65" t="str">
        <f t="shared" si="662"/>
        <v/>
      </c>
      <c r="CL374" s="64" t="str">
        <f t="shared" si="663"/>
        <v/>
      </c>
      <c r="CM374" s="64" t="str">
        <f t="shared" si="664"/>
        <v/>
      </c>
      <c r="CN374" s="65" t="str">
        <f t="shared" si="665"/>
        <v/>
      </c>
      <c r="CP374" s="63" t="str">
        <f>IF(BH374="","",MAX($CP$3:CP373)+1)</f>
        <v/>
      </c>
      <c r="CQ374" s="24" t="str">
        <f t="shared" si="666"/>
        <v/>
      </c>
      <c r="CR374" s="24" t="str">
        <f t="shared" si="667"/>
        <v/>
      </c>
      <c r="CS374" s="24" t="str">
        <f t="shared" si="668"/>
        <v/>
      </c>
      <c r="CT374" s="58" t="str">
        <f>IF(BO374="","",COUNTIF($BO$3:BO374,BO374)&amp;"@"&amp;BO374)</f>
        <v/>
      </c>
      <c r="CU374" s="16" t="str">
        <f t="shared" si="606"/>
        <v/>
      </c>
      <c r="CV374" s="63" t="str">
        <f t="shared" si="669"/>
        <v/>
      </c>
      <c r="CW374" s="16" t="str">
        <f t="shared" si="670"/>
        <v/>
      </c>
      <c r="CX374" s="16" t="str">
        <f t="shared" si="671"/>
        <v/>
      </c>
      <c r="CY374" s="16" t="str">
        <f t="shared" si="672"/>
        <v/>
      </c>
      <c r="CZ374" s="85" t="str">
        <f t="shared" si="673"/>
        <v/>
      </c>
      <c r="DA374" s="16" t="str">
        <f t="shared" si="674"/>
        <v/>
      </c>
      <c r="DB374" s="16" t="str">
        <f t="shared" si="675"/>
        <v/>
      </c>
      <c r="DC374" s="28" t="str">
        <f>IF(CP374="","",$DC$1&amp;(INDEX(価格設定!D$1:XFD$3,ROW(価格設定!$D$3),MATCH($AW374,価格設定!D$1:XFD$1,1))*100)&amp;"%")</f>
        <v/>
      </c>
      <c r="DD374" s="28" t="str">
        <f>IF(CP374="","",$DD$1&amp;(INDEX(価格設定!D$1:XFD$3,ROW(価格設定!$D$2),MATCH($AW374,価格設定!D$1:XFD$1,1))*100)&amp;"%")</f>
        <v/>
      </c>
      <c r="DE374" s="29" t="str">
        <f t="shared" si="676"/>
        <v/>
      </c>
      <c r="DG374" s="58" t="str">
        <f t="shared" si="677"/>
        <v/>
      </c>
      <c r="DH374" s="58" t="str">
        <f t="shared" si="678"/>
        <v/>
      </c>
      <c r="DI374" s="58" t="str">
        <f t="shared" si="679"/>
        <v/>
      </c>
      <c r="DJ374" s="85" t="str">
        <f t="shared" si="680"/>
        <v/>
      </c>
      <c r="DL374" s="58" t="str">
        <f>IF(COUNTIF(DG$3:DG$1048576,DG374)=COUNTIF($DG$3:$DG374,DG374),DG374,"")</f>
        <v/>
      </c>
      <c r="DM374" s="85" t="str">
        <f t="shared" si="681"/>
        <v/>
      </c>
      <c r="DN374" s="85" t="str">
        <f t="shared" si="607"/>
        <v/>
      </c>
      <c r="DO374" s="85" t="str">
        <f t="shared" si="607"/>
        <v/>
      </c>
      <c r="DP374" s="303"/>
      <c r="DQ374" s="17" t="str">
        <f t="shared" si="608"/>
        <v/>
      </c>
      <c r="DR374" s="17" t="str">
        <f t="shared" si="609"/>
        <v/>
      </c>
      <c r="DS374" s="17" t="str">
        <f t="shared" si="610"/>
        <v/>
      </c>
      <c r="DU374" s="16" t="str">
        <f t="shared" si="682"/>
        <v/>
      </c>
      <c r="DV374" s="16" t="str">
        <f>IF(DU374="","",COUNT($DU$3:DU374))</f>
        <v/>
      </c>
      <c r="DW374" s="16" t="str">
        <f t="shared" si="683"/>
        <v/>
      </c>
      <c r="DX374" s="16" t="str">
        <f t="shared" si="684"/>
        <v/>
      </c>
      <c r="DY374" s="16" t="str">
        <f>IF(DZ374="","",COUNTIF(DZ$3:DZ374,DZ374))</f>
        <v/>
      </c>
      <c r="DZ374" s="16" t="str">
        <f t="shared" si="685"/>
        <v/>
      </c>
      <c r="EA374" s="16" t="str">
        <f t="shared" si="686"/>
        <v/>
      </c>
      <c r="EB374" s="16" t="str">
        <f t="shared" si="687"/>
        <v/>
      </c>
      <c r="EC374" s="16" t="str">
        <f t="shared" si="688"/>
        <v/>
      </c>
      <c r="ED374" s="16" t="str">
        <f t="shared" si="689"/>
        <v/>
      </c>
      <c r="EE374" s="16" t="str">
        <f t="shared" si="690"/>
        <v/>
      </c>
      <c r="EF374" s="16" t="str">
        <f t="shared" si="691"/>
        <v/>
      </c>
      <c r="EG374" s="16" t="str">
        <f t="shared" si="692"/>
        <v/>
      </c>
      <c r="EH374" s="16" t="str">
        <f t="shared" si="693"/>
        <v/>
      </c>
      <c r="EI374" s="16" t="str">
        <f t="shared" si="694"/>
        <v/>
      </c>
      <c r="EJ374" s="16" t="str">
        <f t="shared" si="695"/>
        <v/>
      </c>
      <c r="EK374" s="16" t="str">
        <f t="shared" si="696"/>
        <v/>
      </c>
      <c r="EL374" s="58" t="str">
        <f t="shared" si="697"/>
        <v/>
      </c>
      <c r="EM374" s="58" t="str">
        <f>IF(OR($DZ374="",CR374=""),IF($EL374="","",$EL374),IF(OR(CR374="なし",CR374=0),領収書!$H$1,CR374))</f>
        <v/>
      </c>
      <c r="EN374" s="58" t="str">
        <f>IF(OR($DZ374="",CS374=""),IF($EL374="","",$EL374),IF(OR(CS374="なし",CS374=0),入力!$EN$1,CS374))</f>
        <v/>
      </c>
      <c r="EO374" s="63" t="str">
        <f t="shared" si="698"/>
        <v/>
      </c>
      <c r="EP374" s="63" t="str">
        <f t="shared" si="699"/>
        <v/>
      </c>
      <c r="ER374" s="16" t="str">
        <f>IF(AND(COUNTIF($ET$3:ET374,ET374)=1,ET374&lt;&gt;""),MAX($ER$3:ER373)+1,"")</f>
        <v/>
      </c>
      <c r="ES374" s="16" t="str">
        <f>IF(価格設定!B376="","",価格設定!B376)</f>
        <v/>
      </c>
      <c r="ET374" s="16" t="str">
        <f>IF(価格設定!C376="","",価格設定!C376)</f>
        <v/>
      </c>
      <c r="EV374" s="16" t="str">
        <f t="shared" si="611"/>
        <v/>
      </c>
      <c r="EW374" s="16" t="str">
        <f t="shared" si="700"/>
        <v/>
      </c>
    </row>
    <row r="375" spans="1:153" ht="30" customHeight="1" x14ac:dyDescent="0.2">
      <c r="A375" s="225"/>
      <c r="B375" s="212"/>
      <c r="C375" s="221"/>
      <c r="D375" s="164"/>
      <c r="E375" s="165"/>
      <c r="F375" s="166"/>
      <c r="G375" s="167"/>
      <c r="H375" s="179"/>
      <c r="I375" s="306"/>
      <c r="J375" s="169"/>
      <c r="K375" s="179"/>
      <c r="L375" s="186"/>
      <c r="M375" s="186"/>
      <c r="N375" s="168"/>
      <c r="O375" s="170"/>
      <c r="P375" s="212"/>
      <c r="Q375" s="179" t="str">
        <f>IFERROR(IF(H375="","",IFERROR(INDEX(価格設定!$B$5:$B$1048576,MATCH(H375,価格設定!$B$5:$B$1048576,0),0),INDEX(価格設定!$B$5:$B$1048576,MATCH("*"&amp;H375&amp;"*",価格設定!$B$5:$B$1048576,0),0))),H375)</f>
        <v/>
      </c>
      <c r="R375" s="250" t="str">
        <f>IFERROR(IF(Q375="",IF(K375="","",K375),IF(K375="",IF(INDEX(価格設定!$C$5:$C$1048576,MATCH(Q375,価格設定!$B$5:$B$1048576,0),0)=0,"",INDEX(価格設定!$C$5:$C$1048576,MATCH(Q375,価格設定!$B$5:$B$1048576,0),0)),IF(K375="なし","",K375))),"")</f>
        <v/>
      </c>
      <c r="S375" s="308" t="str">
        <f t="shared" si="612"/>
        <v/>
      </c>
      <c r="T375" s="126" t="str">
        <f>IFERROR(IF(J375="",IF(INDEX(価格設定!$E$5:$R$1048576,MATCH($Q375,価格設定!B$5:B$1048576,0),MATCH($AW375,価格設定!E$1:X$1,1))=0,"",INDEX(価格設定!$E$5:$R$1048576,MATCH($Q375,価格設定!B$5:B$1048576,0),MATCH($AW375,価格設定!E$1:X$1,1))),J375),"")</f>
        <v/>
      </c>
      <c r="U375" s="126" t="str">
        <f t="shared" si="613"/>
        <v/>
      </c>
      <c r="V375" s="132" t="str">
        <f t="shared" si="614"/>
        <v/>
      </c>
      <c r="W375" s="127" t="str">
        <f>IFERROR(IF(OR(T375="",T375&lt;0),"",IFERROR(INDEX(価格設定!E$2:X$3,IF(AND(K375=$K$1,$K$1&lt;&gt;""),ROW(価格設定!$D$3)-1,MATCH(INDEX(価格設定!$D$5:$D$1048576,MATCH(Q375,価格設定!$B$5:$B$1048576,0),0),価格設定!$D$2:$D$3,0)),MATCH($AW375,価格設定!E$1:X$1,1)),INDEX(価格設定!E$2:X$2,0,MATCH($AW375,価格設定!E$1:X$1,1)))),"")</f>
        <v/>
      </c>
      <c r="X375" s="126" t="str">
        <f t="shared" si="605"/>
        <v/>
      </c>
      <c r="Y375" s="128" t="str">
        <f t="shared" si="615"/>
        <v/>
      </c>
      <c r="Z375" s="126" t="str">
        <f t="shared" si="616"/>
        <v/>
      </c>
      <c r="AA375" s="129" t="str">
        <f t="shared" si="617"/>
        <v/>
      </c>
      <c r="AB375" s="126" t="str">
        <f t="shared" si="618"/>
        <v/>
      </c>
      <c r="AC375" s="280" t="str">
        <f t="shared" si="619"/>
        <v/>
      </c>
      <c r="AD375" s="15"/>
      <c r="AE375" s="204" t="str">
        <f>IF(AF375="","",COUNT($AF$3:AF375))</f>
        <v/>
      </c>
      <c r="AF375" s="206" t="str">
        <f t="shared" si="620"/>
        <v/>
      </c>
      <c r="AG375" s="204" t="str">
        <f t="shared" si="621"/>
        <v/>
      </c>
      <c r="AH375" s="204" t="str">
        <f t="shared" si="622"/>
        <v/>
      </c>
      <c r="AI375" s="287"/>
      <c r="AJ375" s="15"/>
      <c r="AK375" s="138" t="str">
        <f t="shared" si="623"/>
        <v/>
      </c>
      <c r="AL375" s="131" t="str">
        <f t="shared" si="624"/>
        <v/>
      </c>
      <c r="AM375" s="131" t="str">
        <f t="shared" si="625"/>
        <v/>
      </c>
      <c r="AN375" s="313" t="str">
        <f t="shared" si="626"/>
        <v/>
      </c>
      <c r="AO375" s="316" t="str">
        <f t="shared" si="627"/>
        <v/>
      </c>
      <c r="AP375" s="18"/>
      <c r="AQ375" s="3" t="str">
        <f>IF(F375="","",MAX($AQ$3:AQ374)+1)</f>
        <v/>
      </c>
      <c r="AR375" s="3" t="str">
        <f>IF(OR(AQ375="",BB375=""),"",MAX($AR$3:AR374)+1)</f>
        <v/>
      </c>
      <c r="AS375" s="3" t="str">
        <f>IF(CQ375="","",RANK(CQ375,CQ$3:CQ$1048576,1)+COUNTIF($CQ$3:CQ375,CQ375)-1)</f>
        <v/>
      </c>
      <c r="AT375" s="21" t="str">
        <f>IF(C375="",IF(OR(AND($H375&lt;&gt;"",C375=""),AND($F374=$F375,$AZ375&lt;&gt;""),COUNTA($H$3:$H$1048576,#REF!,$F$3:$F$1048576)&gt;COUNTA($H$3:$H375,#REF!,$F$3:$F375),$AZ375&lt;&gt;""),INDEX(AT$3:AT$1048576,MATCH(MAX($AQ$3:$AQ374),$AQ$3:$AQ$1048576,0),0),""),C375)</f>
        <v/>
      </c>
      <c r="AU375" s="21" t="str">
        <f>IF(D375="",IF(OR(AND($H375&lt;&gt;"",D375=""),AND($F374=$F375,$AZ375&lt;&gt;""),COUNTA($H$3:$H$1048576,#REF!,$F$3:$F$1048576)&gt;COUNTA($H$3:$H375,#REF!,$F$3:$F375),$AZ375&lt;&gt;""),INDEX(AU$3:AU$1048576,MATCH(MAX($AQ$3:$AQ374),$AQ$3:$AQ$1048576,0),0),""),D375)</f>
        <v/>
      </c>
      <c r="AV375" s="21" t="str">
        <f>IF(E375="",IF(OR(AND($H375&lt;&gt;"",E375=""),AND($F374=$F375,$AZ375&lt;&gt;""),COUNTA($H$3:$H$1048576,#REF!,$F$3:$F$1048576)&gt;COUNTA($H$3:$H375,#REF!,$F$3:$F375),$AZ375&lt;&gt;""),INDEX(AV$3:AV$1048576,MATCH(MAX($AQ$3:$AQ374),$AQ$3:$AQ$1048576,0),0),""),E375)</f>
        <v/>
      </c>
      <c r="AW375" s="24" t="str">
        <f t="shared" si="628"/>
        <v/>
      </c>
      <c r="AX375" s="13" t="str">
        <f t="shared" si="629"/>
        <v/>
      </c>
      <c r="AY375" s="4" t="str">
        <f t="shared" si="630"/>
        <v/>
      </c>
      <c r="AZ375" s="4" t="str">
        <f>IF(AX375="",IF(OR(AND(H375&lt;&gt;"",F375=""),COUNTA($H$3:$H$1048576)&gt;COUNTA($H$3:$H375)),INDEX(AX$3:AX375,MATCH(MAX($AQ$3:AQ375),AQ$3:AQ375,0),0),""),AX375)</f>
        <v/>
      </c>
      <c r="BA375" s="4" t="str">
        <f>IF(AY375="",IF(AND(H375&lt;&gt;"",F375=""),INDEX(AY$3:AY375,MATCH(MAX($AQ$3:AQ375),AQ$3:AQ375,0),0),""),AY375)</f>
        <v/>
      </c>
      <c r="BB375" s="82" t="str">
        <f>IF(BC375="","",RANK(BC375,BC$3:BC$1048576,1)+COUNTIF($BC$3:BC375,BC375)-1)</f>
        <v/>
      </c>
      <c r="BC375" s="139" t="str">
        <f t="shared" si="631"/>
        <v/>
      </c>
      <c r="BD375" s="46" t="str">
        <f t="shared" si="632"/>
        <v/>
      </c>
      <c r="BE375" s="46" t="str">
        <f t="shared" si="633"/>
        <v/>
      </c>
      <c r="BF375" s="46" t="str">
        <f t="shared" si="634"/>
        <v/>
      </c>
      <c r="BG375" s="4" t="str">
        <f t="shared" si="635"/>
        <v/>
      </c>
      <c r="BH375" s="180" t="str">
        <f t="shared" si="636"/>
        <v/>
      </c>
      <c r="BI375" s="16" t="str">
        <f t="shared" si="637"/>
        <v/>
      </c>
      <c r="BJ375" s="52" t="str">
        <f>IF(BI375="","",IF(W375="","",IF(AND(K375=$K$1,$K$1&lt;&gt;""),$BT$2,IFERROR(IF(INDEX(価格設定!$D$5:$D$1048576,MATCH(Q375,価格設定!$B$5:$B$1048576,0),0)=価格設定!$D$3,$BT$2,$BS$2),$BS$2))))</f>
        <v/>
      </c>
      <c r="BK375" s="16" t="str">
        <f>IF(BI375="","",IF(COUNTIF($BI$3:BI375,BI375)=1,1,IF(AND(BI374=BI375,BH375=""),BK374,COUNTIF($BH$3:BH375,BH375))))</f>
        <v/>
      </c>
      <c r="BL375" s="52" t="str">
        <f t="shared" si="638"/>
        <v/>
      </c>
      <c r="BM375" s="52" t="str">
        <f t="shared" si="639"/>
        <v/>
      </c>
      <c r="BN375" s="119" t="str">
        <f t="shared" si="640"/>
        <v/>
      </c>
      <c r="BO375" s="119" t="str">
        <f t="shared" si="641"/>
        <v/>
      </c>
      <c r="BP375" s="17" t="str">
        <f t="shared" si="642"/>
        <v/>
      </c>
      <c r="BQ375" s="17" t="str">
        <f t="shared" si="643"/>
        <v/>
      </c>
      <c r="BR375" s="17" t="str">
        <f>IF(OR(BP375="",COUNTIF($BO$3:BO375,BO375)&lt;&gt;1),"",SUMIF(BO$3:BO$1048576,BO375,BP$3:BP$1048576))</f>
        <v/>
      </c>
      <c r="BS375" s="17" t="str">
        <f t="shared" si="644"/>
        <v/>
      </c>
      <c r="BT375" s="17" t="str">
        <f t="shared" si="645"/>
        <v/>
      </c>
      <c r="BU375" s="17" t="str">
        <f t="shared" si="646"/>
        <v/>
      </c>
      <c r="BV375" s="24" t="str">
        <f t="shared" si="647"/>
        <v/>
      </c>
      <c r="BW375" s="24" t="str">
        <f t="shared" si="648"/>
        <v/>
      </c>
      <c r="BX375" s="24" t="str">
        <f t="shared" si="649"/>
        <v/>
      </c>
      <c r="BY375" s="26" t="str">
        <f t="shared" si="650"/>
        <v/>
      </c>
      <c r="BZ375" s="26" t="str">
        <f t="shared" si="651"/>
        <v/>
      </c>
      <c r="CA375" s="26" t="str">
        <f t="shared" si="652"/>
        <v/>
      </c>
      <c r="CB375" s="66" t="str">
        <f t="shared" si="653"/>
        <v/>
      </c>
      <c r="CC375" s="65" t="str">
        <f t="shared" si="654"/>
        <v/>
      </c>
      <c r="CD375" s="26" t="str">
        <f t="shared" si="655"/>
        <v/>
      </c>
      <c r="CE375" s="26" t="str">
        <f t="shared" si="656"/>
        <v/>
      </c>
      <c r="CF375" s="193" t="str">
        <f t="shared" si="657"/>
        <v/>
      </c>
      <c r="CG375" s="193" t="str">
        <f t="shared" si="658"/>
        <v/>
      </c>
      <c r="CH375" s="26" t="str">
        <f t="shared" si="659"/>
        <v/>
      </c>
      <c r="CI375" s="26" t="str">
        <f t="shared" si="660"/>
        <v/>
      </c>
      <c r="CJ375" s="65" t="str">
        <f t="shared" si="661"/>
        <v/>
      </c>
      <c r="CK375" s="65" t="str">
        <f t="shared" si="662"/>
        <v/>
      </c>
      <c r="CL375" s="64" t="str">
        <f t="shared" si="663"/>
        <v/>
      </c>
      <c r="CM375" s="64" t="str">
        <f t="shared" si="664"/>
        <v/>
      </c>
      <c r="CN375" s="65" t="str">
        <f t="shared" si="665"/>
        <v/>
      </c>
      <c r="CP375" s="63" t="str">
        <f>IF(BH375="","",MAX($CP$3:CP374)+1)</f>
        <v/>
      </c>
      <c r="CQ375" s="24" t="str">
        <f t="shared" si="666"/>
        <v/>
      </c>
      <c r="CR375" s="24" t="str">
        <f t="shared" si="667"/>
        <v/>
      </c>
      <c r="CS375" s="24" t="str">
        <f t="shared" si="668"/>
        <v/>
      </c>
      <c r="CT375" s="58" t="str">
        <f>IF(BO375="","",COUNTIF($BO$3:BO375,BO375)&amp;"@"&amp;BO375)</f>
        <v/>
      </c>
      <c r="CU375" s="16" t="str">
        <f t="shared" si="606"/>
        <v/>
      </c>
      <c r="CV375" s="63" t="str">
        <f t="shared" si="669"/>
        <v/>
      </c>
      <c r="CW375" s="16" t="str">
        <f t="shared" si="670"/>
        <v/>
      </c>
      <c r="CX375" s="16" t="str">
        <f t="shared" si="671"/>
        <v/>
      </c>
      <c r="CY375" s="16" t="str">
        <f t="shared" si="672"/>
        <v/>
      </c>
      <c r="CZ375" s="85" t="str">
        <f t="shared" si="673"/>
        <v/>
      </c>
      <c r="DA375" s="16" t="str">
        <f t="shared" si="674"/>
        <v/>
      </c>
      <c r="DB375" s="16" t="str">
        <f t="shared" si="675"/>
        <v/>
      </c>
      <c r="DC375" s="28" t="str">
        <f>IF(CP375="","",$DC$1&amp;(INDEX(価格設定!D$1:XFD$3,ROW(価格設定!$D$3),MATCH($AW375,価格設定!D$1:XFD$1,1))*100)&amp;"%")</f>
        <v/>
      </c>
      <c r="DD375" s="28" t="str">
        <f>IF(CP375="","",$DD$1&amp;(INDEX(価格設定!D$1:XFD$3,ROW(価格設定!$D$2),MATCH($AW375,価格設定!D$1:XFD$1,1))*100)&amp;"%")</f>
        <v/>
      </c>
      <c r="DE375" s="29" t="str">
        <f t="shared" si="676"/>
        <v/>
      </c>
      <c r="DG375" s="58" t="str">
        <f t="shared" si="677"/>
        <v/>
      </c>
      <c r="DH375" s="58" t="str">
        <f t="shared" si="678"/>
        <v/>
      </c>
      <c r="DI375" s="58" t="str">
        <f t="shared" si="679"/>
        <v/>
      </c>
      <c r="DJ375" s="85" t="str">
        <f t="shared" si="680"/>
        <v/>
      </c>
      <c r="DL375" s="58" t="str">
        <f>IF(COUNTIF(DG$3:DG$1048576,DG375)=COUNTIF($DG$3:$DG375,DG375),DG375,"")</f>
        <v/>
      </c>
      <c r="DM375" s="85" t="str">
        <f t="shared" si="681"/>
        <v/>
      </c>
      <c r="DN375" s="85" t="str">
        <f t="shared" si="607"/>
        <v/>
      </c>
      <c r="DO375" s="85" t="str">
        <f t="shared" si="607"/>
        <v/>
      </c>
      <c r="DP375" s="303"/>
      <c r="DQ375" s="17" t="str">
        <f t="shared" si="608"/>
        <v/>
      </c>
      <c r="DR375" s="17" t="str">
        <f t="shared" si="609"/>
        <v/>
      </c>
      <c r="DS375" s="17" t="str">
        <f t="shared" si="610"/>
        <v/>
      </c>
      <c r="DU375" s="16" t="str">
        <f t="shared" si="682"/>
        <v/>
      </c>
      <c r="DV375" s="16" t="str">
        <f>IF(DU375="","",COUNT($DU$3:DU375))</f>
        <v/>
      </c>
      <c r="DW375" s="16" t="str">
        <f t="shared" si="683"/>
        <v/>
      </c>
      <c r="DX375" s="16" t="str">
        <f t="shared" si="684"/>
        <v/>
      </c>
      <c r="DY375" s="16" t="str">
        <f>IF(DZ375="","",COUNTIF(DZ$3:DZ375,DZ375))</f>
        <v/>
      </c>
      <c r="DZ375" s="16" t="str">
        <f t="shared" si="685"/>
        <v/>
      </c>
      <c r="EA375" s="16" t="str">
        <f t="shared" si="686"/>
        <v/>
      </c>
      <c r="EB375" s="16" t="str">
        <f t="shared" si="687"/>
        <v/>
      </c>
      <c r="EC375" s="16" t="str">
        <f t="shared" si="688"/>
        <v/>
      </c>
      <c r="ED375" s="16" t="str">
        <f t="shared" si="689"/>
        <v/>
      </c>
      <c r="EE375" s="16" t="str">
        <f t="shared" si="690"/>
        <v/>
      </c>
      <c r="EF375" s="16" t="str">
        <f t="shared" si="691"/>
        <v/>
      </c>
      <c r="EG375" s="16" t="str">
        <f t="shared" si="692"/>
        <v/>
      </c>
      <c r="EH375" s="16" t="str">
        <f t="shared" si="693"/>
        <v/>
      </c>
      <c r="EI375" s="16" t="str">
        <f t="shared" si="694"/>
        <v/>
      </c>
      <c r="EJ375" s="16" t="str">
        <f t="shared" si="695"/>
        <v/>
      </c>
      <c r="EK375" s="16" t="str">
        <f t="shared" si="696"/>
        <v/>
      </c>
      <c r="EL375" s="58" t="str">
        <f t="shared" si="697"/>
        <v/>
      </c>
      <c r="EM375" s="58" t="str">
        <f>IF(OR($DZ375="",CR375=""),IF($EL375="","",$EL375),IF(OR(CR375="なし",CR375=0),領収書!$H$1,CR375))</f>
        <v/>
      </c>
      <c r="EN375" s="58" t="str">
        <f>IF(OR($DZ375="",CS375=""),IF($EL375="","",$EL375),IF(OR(CS375="なし",CS375=0),入力!$EN$1,CS375))</f>
        <v/>
      </c>
      <c r="EO375" s="63" t="str">
        <f t="shared" si="698"/>
        <v/>
      </c>
      <c r="EP375" s="63" t="str">
        <f t="shared" si="699"/>
        <v/>
      </c>
      <c r="ER375" s="16" t="str">
        <f>IF(AND(COUNTIF($ET$3:ET375,ET375)=1,ET375&lt;&gt;""),MAX($ER$3:ER374)+1,"")</f>
        <v/>
      </c>
      <c r="ES375" s="16" t="str">
        <f>IF(価格設定!B377="","",価格設定!B377)</f>
        <v/>
      </c>
      <c r="ET375" s="16" t="str">
        <f>IF(価格設定!C377="","",価格設定!C377)</f>
        <v/>
      </c>
      <c r="EV375" s="16" t="str">
        <f t="shared" si="611"/>
        <v/>
      </c>
      <c r="EW375" s="16" t="str">
        <f t="shared" si="700"/>
        <v/>
      </c>
    </row>
    <row r="376" spans="1:153" ht="30" customHeight="1" x14ac:dyDescent="0.2">
      <c r="A376" s="225"/>
      <c r="B376" s="212"/>
      <c r="C376" s="221"/>
      <c r="D376" s="164"/>
      <c r="E376" s="165"/>
      <c r="F376" s="166"/>
      <c r="G376" s="167"/>
      <c r="H376" s="179"/>
      <c r="I376" s="306"/>
      <c r="J376" s="169"/>
      <c r="K376" s="179"/>
      <c r="L376" s="186"/>
      <c r="M376" s="186"/>
      <c r="N376" s="168"/>
      <c r="O376" s="170"/>
      <c r="P376" s="212"/>
      <c r="Q376" s="179" t="str">
        <f>IFERROR(IF(H376="","",IFERROR(INDEX(価格設定!$B$5:$B$1048576,MATCH(H376,価格設定!$B$5:$B$1048576,0),0),INDEX(価格設定!$B$5:$B$1048576,MATCH("*"&amp;H376&amp;"*",価格設定!$B$5:$B$1048576,0),0))),H376)</f>
        <v/>
      </c>
      <c r="R376" s="250" t="str">
        <f>IFERROR(IF(Q376="",IF(K376="","",K376),IF(K376="",IF(INDEX(価格設定!$C$5:$C$1048576,MATCH(Q376,価格設定!$B$5:$B$1048576,0),0)=0,"",INDEX(価格設定!$C$5:$C$1048576,MATCH(Q376,価格設定!$B$5:$B$1048576,0),0)),IF(K376="なし","",K376))),"")</f>
        <v/>
      </c>
      <c r="S376" s="308" t="str">
        <f t="shared" si="612"/>
        <v/>
      </c>
      <c r="T376" s="126" t="str">
        <f>IFERROR(IF(J376="",IF(INDEX(価格設定!$E$5:$R$1048576,MATCH($Q376,価格設定!B$5:B$1048576,0),MATCH($AW376,価格設定!E$1:X$1,1))=0,"",INDEX(価格設定!$E$5:$R$1048576,MATCH($Q376,価格設定!B$5:B$1048576,0),MATCH($AW376,価格設定!E$1:X$1,1))),J376),"")</f>
        <v/>
      </c>
      <c r="U376" s="126" t="str">
        <f t="shared" si="613"/>
        <v/>
      </c>
      <c r="V376" s="132" t="str">
        <f t="shared" si="614"/>
        <v/>
      </c>
      <c r="W376" s="127" t="str">
        <f>IFERROR(IF(OR(T376="",T376&lt;0),"",IFERROR(INDEX(価格設定!E$2:X$3,IF(AND(K376=$K$1,$K$1&lt;&gt;""),ROW(価格設定!$D$3)-1,MATCH(INDEX(価格設定!$D$5:$D$1048576,MATCH(Q376,価格設定!$B$5:$B$1048576,0),0),価格設定!$D$2:$D$3,0)),MATCH($AW376,価格設定!E$1:X$1,1)),INDEX(価格設定!E$2:X$2,0,MATCH($AW376,価格設定!E$1:X$1,1)))),"")</f>
        <v/>
      </c>
      <c r="X376" s="126" t="str">
        <f t="shared" si="605"/>
        <v/>
      </c>
      <c r="Y376" s="128" t="str">
        <f t="shared" si="615"/>
        <v/>
      </c>
      <c r="Z376" s="126" t="str">
        <f t="shared" si="616"/>
        <v/>
      </c>
      <c r="AA376" s="129" t="str">
        <f t="shared" si="617"/>
        <v/>
      </c>
      <c r="AB376" s="126" t="str">
        <f t="shared" si="618"/>
        <v/>
      </c>
      <c r="AC376" s="280" t="str">
        <f t="shared" si="619"/>
        <v/>
      </c>
      <c r="AD376" s="15"/>
      <c r="AE376" s="204" t="str">
        <f>IF(AF376="","",COUNT($AF$3:AF376))</f>
        <v/>
      </c>
      <c r="AF376" s="206" t="str">
        <f t="shared" si="620"/>
        <v/>
      </c>
      <c r="AG376" s="204" t="str">
        <f t="shared" si="621"/>
        <v/>
      </c>
      <c r="AH376" s="204" t="str">
        <f t="shared" si="622"/>
        <v/>
      </c>
      <c r="AI376" s="287"/>
      <c r="AJ376" s="15"/>
      <c r="AK376" s="138" t="str">
        <f t="shared" si="623"/>
        <v/>
      </c>
      <c r="AL376" s="131" t="str">
        <f t="shared" si="624"/>
        <v/>
      </c>
      <c r="AM376" s="131" t="str">
        <f t="shared" si="625"/>
        <v/>
      </c>
      <c r="AN376" s="313" t="str">
        <f t="shared" si="626"/>
        <v/>
      </c>
      <c r="AO376" s="316" t="str">
        <f t="shared" si="627"/>
        <v/>
      </c>
      <c r="AP376" s="18"/>
      <c r="AQ376" s="3" t="str">
        <f>IF(F376="","",MAX($AQ$3:AQ375)+1)</f>
        <v/>
      </c>
      <c r="AR376" s="3" t="str">
        <f>IF(OR(AQ376="",BB376=""),"",MAX($AR$3:AR375)+1)</f>
        <v/>
      </c>
      <c r="AS376" s="3" t="str">
        <f>IF(CQ376="","",RANK(CQ376,CQ$3:CQ$1048576,1)+COUNTIF($CQ$3:CQ376,CQ376)-1)</f>
        <v/>
      </c>
      <c r="AT376" s="21" t="str">
        <f>IF(C376="",IF(OR(AND($H376&lt;&gt;"",C376=""),AND($F375=$F376,$AZ376&lt;&gt;""),COUNTA($H$3:$H$1048576,#REF!,$F$3:$F$1048576)&gt;COUNTA($H$3:$H376,#REF!,$F$3:$F376),$AZ376&lt;&gt;""),INDEX(AT$3:AT$1048576,MATCH(MAX($AQ$3:$AQ375),$AQ$3:$AQ$1048576,0),0),""),C376)</f>
        <v/>
      </c>
      <c r="AU376" s="21" t="str">
        <f>IF(D376="",IF(OR(AND($H376&lt;&gt;"",D376=""),AND($F375=$F376,$AZ376&lt;&gt;""),COUNTA($H$3:$H$1048576,#REF!,$F$3:$F$1048576)&gt;COUNTA($H$3:$H376,#REF!,$F$3:$F376),$AZ376&lt;&gt;""),INDEX(AU$3:AU$1048576,MATCH(MAX($AQ$3:$AQ375),$AQ$3:$AQ$1048576,0),0),""),D376)</f>
        <v/>
      </c>
      <c r="AV376" s="21" t="str">
        <f>IF(E376="",IF(OR(AND($H376&lt;&gt;"",E376=""),AND($F375=$F376,$AZ376&lt;&gt;""),COUNTA($H$3:$H$1048576,#REF!,$F$3:$F$1048576)&gt;COUNTA($H$3:$H376,#REF!,$F$3:$F376),$AZ376&lt;&gt;""),INDEX(AV$3:AV$1048576,MATCH(MAX($AQ$3:$AQ375),$AQ$3:$AQ$1048576,0),0),""),E376)</f>
        <v/>
      </c>
      <c r="AW376" s="24" t="str">
        <f t="shared" si="628"/>
        <v/>
      </c>
      <c r="AX376" s="13" t="str">
        <f t="shared" si="629"/>
        <v/>
      </c>
      <c r="AY376" s="4" t="str">
        <f t="shared" si="630"/>
        <v/>
      </c>
      <c r="AZ376" s="4" t="str">
        <f>IF(AX376="",IF(OR(AND(H376&lt;&gt;"",F376=""),COUNTA($H$3:$H$1048576)&gt;COUNTA($H$3:$H376)),INDEX(AX$3:AX376,MATCH(MAX($AQ$3:AQ376),AQ$3:AQ376,0),0),""),AX376)</f>
        <v/>
      </c>
      <c r="BA376" s="4" t="str">
        <f>IF(AY376="",IF(AND(H376&lt;&gt;"",F376=""),INDEX(AY$3:AY376,MATCH(MAX($AQ$3:AQ376),AQ$3:AQ376,0),0),""),AY376)</f>
        <v/>
      </c>
      <c r="BB376" s="82" t="str">
        <f>IF(BC376="","",RANK(BC376,BC$3:BC$1048576,1)+COUNTIF($BC$3:BC376,BC376)-1)</f>
        <v/>
      </c>
      <c r="BC376" s="139" t="str">
        <f t="shared" si="631"/>
        <v/>
      </c>
      <c r="BD376" s="46" t="str">
        <f t="shared" si="632"/>
        <v/>
      </c>
      <c r="BE376" s="46" t="str">
        <f t="shared" si="633"/>
        <v/>
      </c>
      <c r="BF376" s="46" t="str">
        <f t="shared" si="634"/>
        <v/>
      </c>
      <c r="BG376" s="4" t="str">
        <f t="shared" si="635"/>
        <v/>
      </c>
      <c r="BH376" s="180" t="str">
        <f t="shared" si="636"/>
        <v/>
      </c>
      <c r="BI376" s="16" t="str">
        <f t="shared" si="637"/>
        <v/>
      </c>
      <c r="BJ376" s="52" t="str">
        <f>IF(BI376="","",IF(W376="","",IF(AND(K376=$K$1,$K$1&lt;&gt;""),$BT$2,IFERROR(IF(INDEX(価格設定!$D$5:$D$1048576,MATCH(Q376,価格設定!$B$5:$B$1048576,0),0)=価格設定!$D$3,$BT$2,$BS$2),$BS$2))))</f>
        <v/>
      </c>
      <c r="BK376" s="16" t="str">
        <f>IF(BI376="","",IF(COUNTIF($BI$3:BI376,BI376)=1,1,IF(AND(BI375=BI376,BH376=""),BK375,COUNTIF($BH$3:BH376,BH376))))</f>
        <v/>
      </c>
      <c r="BL376" s="52" t="str">
        <f t="shared" si="638"/>
        <v/>
      </c>
      <c r="BM376" s="52" t="str">
        <f t="shared" si="639"/>
        <v/>
      </c>
      <c r="BN376" s="119" t="str">
        <f t="shared" si="640"/>
        <v/>
      </c>
      <c r="BO376" s="119" t="str">
        <f t="shared" si="641"/>
        <v/>
      </c>
      <c r="BP376" s="17" t="str">
        <f t="shared" si="642"/>
        <v/>
      </c>
      <c r="BQ376" s="17" t="str">
        <f t="shared" si="643"/>
        <v/>
      </c>
      <c r="BR376" s="17" t="str">
        <f>IF(OR(BP376="",COUNTIF($BO$3:BO376,BO376)&lt;&gt;1),"",SUMIF(BO$3:BO$1048576,BO376,BP$3:BP$1048576))</f>
        <v/>
      </c>
      <c r="BS376" s="17" t="str">
        <f t="shared" si="644"/>
        <v/>
      </c>
      <c r="BT376" s="17" t="str">
        <f t="shared" si="645"/>
        <v/>
      </c>
      <c r="BU376" s="17" t="str">
        <f t="shared" si="646"/>
        <v/>
      </c>
      <c r="BV376" s="24" t="str">
        <f t="shared" si="647"/>
        <v/>
      </c>
      <c r="BW376" s="24" t="str">
        <f t="shared" si="648"/>
        <v/>
      </c>
      <c r="BX376" s="24" t="str">
        <f t="shared" si="649"/>
        <v/>
      </c>
      <c r="BY376" s="26" t="str">
        <f t="shared" si="650"/>
        <v/>
      </c>
      <c r="BZ376" s="26" t="str">
        <f t="shared" si="651"/>
        <v/>
      </c>
      <c r="CA376" s="26" t="str">
        <f t="shared" si="652"/>
        <v/>
      </c>
      <c r="CB376" s="66" t="str">
        <f t="shared" si="653"/>
        <v/>
      </c>
      <c r="CC376" s="65" t="str">
        <f t="shared" si="654"/>
        <v/>
      </c>
      <c r="CD376" s="26" t="str">
        <f t="shared" si="655"/>
        <v/>
      </c>
      <c r="CE376" s="26" t="str">
        <f t="shared" si="656"/>
        <v/>
      </c>
      <c r="CF376" s="193" t="str">
        <f t="shared" si="657"/>
        <v/>
      </c>
      <c r="CG376" s="193" t="str">
        <f t="shared" si="658"/>
        <v/>
      </c>
      <c r="CH376" s="26" t="str">
        <f t="shared" si="659"/>
        <v/>
      </c>
      <c r="CI376" s="26" t="str">
        <f t="shared" si="660"/>
        <v/>
      </c>
      <c r="CJ376" s="65" t="str">
        <f t="shared" si="661"/>
        <v/>
      </c>
      <c r="CK376" s="65" t="str">
        <f t="shared" si="662"/>
        <v/>
      </c>
      <c r="CL376" s="64" t="str">
        <f t="shared" si="663"/>
        <v/>
      </c>
      <c r="CM376" s="64" t="str">
        <f t="shared" si="664"/>
        <v/>
      </c>
      <c r="CN376" s="65" t="str">
        <f t="shared" si="665"/>
        <v/>
      </c>
      <c r="CP376" s="63" t="str">
        <f>IF(BH376="","",MAX($CP$3:CP375)+1)</f>
        <v/>
      </c>
      <c r="CQ376" s="24" t="str">
        <f t="shared" si="666"/>
        <v/>
      </c>
      <c r="CR376" s="24" t="str">
        <f t="shared" si="667"/>
        <v/>
      </c>
      <c r="CS376" s="24" t="str">
        <f t="shared" si="668"/>
        <v/>
      </c>
      <c r="CT376" s="58" t="str">
        <f>IF(BO376="","",COUNTIF($BO$3:BO376,BO376)&amp;"@"&amp;BO376)</f>
        <v/>
      </c>
      <c r="CU376" s="16" t="str">
        <f t="shared" si="606"/>
        <v/>
      </c>
      <c r="CV376" s="63" t="str">
        <f t="shared" si="669"/>
        <v/>
      </c>
      <c r="CW376" s="16" t="str">
        <f t="shared" si="670"/>
        <v/>
      </c>
      <c r="CX376" s="16" t="str">
        <f t="shared" si="671"/>
        <v/>
      </c>
      <c r="CY376" s="16" t="str">
        <f t="shared" si="672"/>
        <v/>
      </c>
      <c r="CZ376" s="85" t="str">
        <f t="shared" si="673"/>
        <v/>
      </c>
      <c r="DA376" s="16" t="str">
        <f t="shared" si="674"/>
        <v/>
      </c>
      <c r="DB376" s="16" t="str">
        <f t="shared" si="675"/>
        <v/>
      </c>
      <c r="DC376" s="28" t="str">
        <f>IF(CP376="","",$DC$1&amp;(INDEX(価格設定!D$1:XFD$3,ROW(価格設定!$D$3),MATCH($AW376,価格設定!D$1:XFD$1,1))*100)&amp;"%")</f>
        <v/>
      </c>
      <c r="DD376" s="28" t="str">
        <f>IF(CP376="","",$DD$1&amp;(INDEX(価格設定!D$1:XFD$3,ROW(価格設定!$D$2),MATCH($AW376,価格設定!D$1:XFD$1,1))*100)&amp;"%")</f>
        <v/>
      </c>
      <c r="DE376" s="29" t="str">
        <f t="shared" si="676"/>
        <v/>
      </c>
      <c r="DG376" s="58" t="str">
        <f t="shared" si="677"/>
        <v/>
      </c>
      <c r="DH376" s="58" t="str">
        <f t="shared" si="678"/>
        <v/>
      </c>
      <c r="DI376" s="58" t="str">
        <f t="shared" si="679"/>
        <v/>
      </c>
      <c r="DJ376" s="85" t="str">
        <f t="shared" si="680"/>
        <v/>
      </c>
      <c r="DL376" s="58" t="str">
        <f>IF(COUNTIF(DG$3:DG$1048576,DG376)=COUNTIF($DG$3:$DG376,DG376),DG376,"")</f>
        <v/>
      </c>
      <c r="DM376" s="85" t="str">
        <f t="shared" si="681"/>
        <v/>
      </c>
      <c r="DN376" s="85" t="str">
        <f t="shared" si="607"/>
        <v/>
      </c>
      <c r="DO376" s="85" t="str">
        <f t="shared" si="607"/>
        <v/>
      </c>
      <c r="DP376" s="303"/>
      <c r="DQ376" s="17" t="str">
        <f t="shared" si="608"/>
        <v/>
      </c>
      <c r="DR376" s="17" t="str">
        <f t="shared" si="609"/>
        <v/>
      </c>
      <c r="DS376" s="17" t="str">
        <f t="shared" si="610"/>
        <v/>
      </c>
      <c r="DU376" s="16" t="str">
        <f t="shared" si="682"/>
        <v/>
      </c>
      <c r="DV376" s="16" t="str">
        <f>IF(DU376="","",COUNT($DU$3:DU376))</f>
        <v/>
      </c>
      <c r="DW376" s="16" t="str">
        <f t="shared" si="683"/>
        <v/>
      </c>
      <c r="DX376" s="16" t="str">
        <f t="shared" si="684"/>
        <v/>
      </c>
      <c r="DY376" s="16" t="str">
        <f>IF(DZ376="","",COUNTIF(DZ$3:DZ376,DZ376))</f>
        <v/>
      </c>
      <c r="DZ376" s="16" t="str">
        <f t="shared" si="685"/>
        <v/>
      </c>
      <c r="EA376" s="16" t="str">
        <f t="shared" si="686"/>
        <v/>
      </c>
      <c r="EB376" s="16" t="str">
        <f t="shared" si="687"/>
        <v/>
      </c>
      <c r="EC376" s="16" t="str">
        <f t="shared" si="688"/>
        <v/>
      </c>
      <c r="ED376" s="16" t="str">
        <f t="shared" si="689"/>
        <v/>
      </c>
      <c r="EE376" s="16" t="str">
        <f t="shared" si="690"/>
        <v/>
      </c>
      <c r="EF376" s="16" t="str">
        <f t="shared" si="691"/>
        <v/>
      </c>
      <c r="EG376" s="16" t="str">
        <f t="shared" si="692"/>
        <v/>
      </c>
      <c r="EH376" s="16" t="str">
        <f t="shared" si="693"/>
        <v/>
      </c>
      <c r="EI376" s="16" t="str">
        <f t="shared" si="694"/>
        <v/>
      </c>
      <c r="EJ376" s="16" t="str">
        <f t="shared" si="695"/>
        <v/>
      </c>
      <c r="EK376" s="16" t="str">
        <f t="shared" si="696"/>
        <v/>
      </c>
      <c r="EL376" s="58" t="str">
        <f t="shared" si="697"/>
        <v/>
      </c>
      <c r="EM376" s="58" t="str">
        <f>IF(OR($DZ376="",CR376=""),IF($EL376="","",$EL376),IF(OR(CR376="なし",CR376=0),領収書!$H$1,CR376))</f>
        <v/>
      </c>
      <c r="EN376" s="58" t="str">
        <f>IF(OR($DZ376="",CS376=""),IF($EL376="","",$EL376),IF(OR(CS376="なし",CS376=0),入力!$EN$1,CS376))</f>
        <v/>
      </c>
      <c r="EO376" s="63" t="str">
        <f t="shared" si="698"/>
        <v/>
      </c>
      <c r="EP376" s="63" t="str">
        <f t="shared" si="699"/>
        <v/>
      </c>
      <c r="ER376" s="16" t="str">
        <f>IF(AND(COUNTIF($ET$3:ET376,ET376)=1,ET376&lt;&gt;""),MAX($ER$3:ER375)+1,"")</f>
        <v/>
      </c>
      <c r="ES376" s="16" t="str">
        <f>IF(価格設定!B378="","",価格設定!B378)</f>
        <v/>
      </c>
      <c r="ET376" s="16" t="str">
        <f>IF(価格設定!C378="","",価格設定!C378)</f>
        <v/>
      </c>
      <c r="EV376" s="16" t="str">
        <f t="shared" si="611"/>
        <v/>
      </c>
      <c r="EW376" s="16" t="str">
        <f t="shared" si="700"/>
        <v/>
      </c>
    </row>
    <row r="377" spans="1:153" ht="30" customHeight="1" x14ac:dyDescent="0.2">
      <c r="A377" s="225"/>
      <c r="B377" s="212"/>
      <c r="C377" s="221"/>
      <c r="D377" s="164"/>
      <c r="E377" s="165"/>
      <c r="F377" s="166"/>
      <c r="G377" s="167"/>
      <c r="H377" s="179"/>
      <c r="I377" s="306"/>
      <c r="J377" s="169"/>
      <c r="K377" s="179"/>
      <c r="L377" s="186"/>
      <c r="M377" s="186"/>
      <c r="N377" s="168"/>
      <c r="O377" s="170"/>
      <c r="P377" s="212"/>
      <c r="Q377" s="179" t="str">
        <f>IFERROR(IF(H377="","",IFERROR(INDEX(価格設定!$B$5:$B$1048576,MATCH(H377,価格設定!$B$5:$B$1048576,0),0),INDEX(価格設定!$B$5:$B$1048576,MATCH("*"&amp;H377&amp;"*",価格設定!$B$5:$B$1048576,0),0))),H377)</f>
        <v/>
      </c>
      <c r="R377" s="250" t="str">
        <f>IFERROR(IF(Q377="",IF(K377="","",K377),IF(K377="",IF(INDEX(価格設定!$C$5:$C$1048576,MATCH(Q377,価格設定!$B$5:$B$1048576,0),0)=0,"",INDEX(価格設定!$C$5:$C$1048576,MATCH(Q377,価格設定!$B$5:$B$1048576,0),0)),IF(K377="なし","",K377))),"")</f>
        <v/>
      </c>
      <c r="S377" s="308" t="str">
        <f t="shared" si="612"/>
        <v/>
      </c>
      <c r="T377" s="126" t="str">
        <f>IFERROR(IF(J377="",IF(INDEX(価格設定!$E$5:$R$1048576,MATCH($Q377,価格設定!B$5:B$1048576,0),MATCH($AW377,価格設定!E$1:X$1,1))=0,"",INDEX(価格設定!$E$5:$R$1048576,MATCH($Q377,価格設定!B$5:B$1048576,0),MATCH($AW377,価格設定!E$1:X$1,1))),J377),"")</f>
        <v/>
      </c>
      <c r="U377" s="126" t="str">
        <f t="shared" si="613"/>
        <v/>
      </c>
      <c r="V377" s="132" t="str">
        <f t="shared" si="614"/>
        <v/>
      </c>
      <c r="W377" s="127" t="str">
        <f>IFERROR(IF(OR(T377="",T377&lt;0),"",IFERROR(INDEX(価格設定!E$2:X$3,IF(AND(K377=$K$1,$K$1&lt;&gt;""),ROW(価格設定!$D$3)-1,MATCH(INDEX(価格設定!$D$5:$D$1048576,MATCH(Q377,価格設定!$B$5:$B$1048576,0),0),価格設定!$D$2:$D$3,0)),MATCH($AW377,価格設定!E$1:X$1,1)),INDEX(価格設定!E$2:X$2,0,MATCH($AW377,価格設定!E$1:X$1,1)))),"")</f>
        <v/>
      </c>
      <c r="X377" s="126" t="str">
        <f t="shared" si="605"/>
        <v/>
      </c>
      <c r="Y377" s="128" t="str">
        <f t="shared" si="615"/>
        <v/>
      </c>
      <c r="Z377" s="126" t="str">
        <f t="shared" si="616"/>
        <v/>
      </c>
      <c r="AA377" s="129" t="str">
        <f t="shared" si="617"/>
        <v/>
      </c>
      <c r="AB377" s="126" t="str">
        <f t="shared" si="618"/>
        <v/>
      </c>
      <c r="AC377" s="280" t="str">
        <f t="shared" si="619"/>
        <v/>
      </c>
      <c r="AD377" s="15"/>
      <c r="AE377" s="204" t="str">
        <f>IF(AF377="","",COUNT($AF$3:AF377))</f>
        <v/>
      </c>
      <c r="AF377" s="206" t="str">
        <f t="shared" si="620"/>
        <v/>
      </c>
      <c r="AG377" s="204" t="str">
        <f t="shared" si="621"/>
        <v/>
      </c>
      <c r="AH377" s="204" t="str">
        <f t="shared" si="622"/>
        <v/>
      </c>
      <c r="AI377" s="287"/>
      <c r="AJ377" s="15"/>
      <c r="AK377" s="138" t="str">
        <f t="shared" si="623"/>
        <v/>
      </c>
      <c r="AL377" s="131" t="str">
        <f t="shared" si="624"/>
        <v/>
      </c>
      <c r="AM377" s="131" t="str">
        <f t="shared" si="625"/>
        <v/>
      </c>
      <c r="AN377" s="313" t="str">
        <f t="shared" si="626"/>
        <v/>
      </c>
      <c r="AO377" s="316" t="str">
        <f t="shared" si="627"/>
        <v/>
      </c>
      <c r="AP377" s="18"/>
      <c r="AQ377" s="3" t="str">
        <f>IF(F377="","",MAX($AQ$3:AQ376)+1)</f>
        <v/>
      </c>
      <c r="AR377" s="3" t="str">
        <f>IF(OR(AQ377="",BB377=""),"",MAX($AR$3:AR376)+1)</f>
        <v/>
      </c>
      <c r="AS377" s="3" t="str">
        <f>IF(CQ377="","",RANK(CQ377,CQ$3:CQ$1048576,1)+COUNTIF($CQ$3:CQ377,CQ377)-1)</f>
        <v/>
      </c>
      <c r="AT377" s="21" t="str">
        <f>IF(C377="",IF(OR(AND($H377&lt;&gt;"",C377=""),AND($F376=$F377,$AZ377&lt;&gt;""),COUNTA($H$3:$H$1048576,#REF!,$F$3:$F$1048576)&gt;COUNTA($H$3:$H377,#REF!,$F$3:$F377),$AZ377&lt;&gt;""),INDEX(AT$3:AT$1048576,MATCH(MAX($AQ$3:$AQ376),$AQ$3:$AQ$1048576,0),0),""),C377)</f>
        <v/>
      </c>
      <c r="AU377" s="21" t="str">
        <f>IF(D377="",IF(OR(AND($H377&lt;&gt;"",D377=""),AND($F376=$F377,$AZ377&lt;&gt;""),COUNTA($H$3:$H$1048576,#REF!,$F$3:$F$1048576)&gt;COUNTA($H$3:$H377,#REF!,$F$3:$F377),$AZ377&lt;&gt;""),INDEX(AU$3:AU$1048576,MATCH(MAX($AQ$3:$AQ376),$AQ$3:$AQ$1048576,0),0),""),D377)</f>
        <v/>
      </c>
      <c r="AV377" s="21" t="str">
        <f>IF(E377="",IF(OR(AND($H377&lt;&gt;"",E377=""),AND($F376=$F377,$AZ377&lt;&gt;""),COUNTA($H$3:$H$1048576,#REF!,$F$3:$F$1048576)&gt;COUNTA($H$3:$H377,#REF!,$F$3:$F377),$AZ377&lt;&gt;""),INDEX(AV$3:AV$1048576,MATCH(MAX($AQ$3:$AQ376),$AQ$3:$AQ$1048576,0),0),""),E377)</f>
        <v/>
      </c>
      <c r="AW377" s="24" t="str">
        <f t="shared" si="628"/>
        <v/>
      </c>
      <c r="AX377" s="13" t="str">
        <f t="shared" si="629"/>
        <v/>
      </c>
      <c r="AY377" s="4" t="str">
        <f t="shared" si="630"/>
        <v/>
      </c>
      <c r="AZ377" s="4" t="str">
        <f>IF(AX377="",IF(OR(AND(H377&lt;&gt;"",F377=""),COUNTA($H$3:$H$1048576)&gt;COUNTA($H$3:$H377)),INDEX(AX$3:AX377,MATCH(MAX($AQ$3:AQ377),AQ$3:AQ377,0),0),""),AX377)</f>
        <v/>
      </c>
      <c r="BA377" s="4" t="str">
        <f>IF(AY377="",IF(AND(H377&lt;&gt;"",F377=""),INDEX(AY$3:AY377,MATCH(MAX($AQ$3:AQ377),AQ$3:AQ377,0),0),""),AY377)</f>
        <v/>
      </c>
      <c r="BB377" s="82" t="str">
        <f>IF(BC377="","",RANK(BC377,BC$3:BC$1048576,1)+COUNTIF($BC$3:BC377,BC377)-1)</f>
        <v/>
      </c>
      <c r="BC377" s="139" t="str">
        <f t="shared" si="631"/>
        <v/>
      </c>
      <c r="BD377" s="46" t="str">
        <f t="shared" si="632"/>
        <v/>
      </c>
      <c r="BE377" s="46" t="str">
        <f t="shared" si="633"/>
        <v/>
      </c>
      <c r="BF377" s="46" t="str">
        <f t="shared" si="634"/>
        <v/>
      </c>
      <c r="BG377" s="4" t="str">
        <f t="shared" si="635"/>
        <v/>
      </c>
      <c r="BH377" s="180" t="str">
        <f t="shared" si="636"/>
        <v/>
      </c>
      <c r="BI377" s="16" t="str">
        <f t="shared" si="637"/>
        <v/>
      </c>
      <c r="BJ377" s="52" t="str">
        <f>IF(BI377="","",IF(W377="","",IF(AND(K377=$K$1,$K$1&lt;&gt;""),$BT$2,IFERROR(IF(INDEX(価格設定!$D$5:$D$1048576,MATCH(Q377,価格設定!$B$5:$B$1048576,0),0)=価格設定!$D$3,$BT$2,$BS$2),$BS$2))))</f>
        <v/>
      </c>
      <c r="BK377" s="16" t="str">
        <f>IF(BI377="","",IF(COUNTIF($BI$3:BI377,BI377)=1,1,IF(AND(BI376=BI377,BH377=""),BK376,COUNTIF($BH$3:BH377,BH377))))</f>
        <v/>
      </c>
      <c r="BL377" s="52" t="str">
        <f t="shared" si="638"/>
        <v/>
      </c>
      <c r="BM377" s="52" t="str">
        <f t="shared" si="639"/>
        <v/>
      </c>
      <c r="BN377" s="119" t="str">
        <f t="shared" si="640"/>
        <v/>
      </c>
      <c r="BO377" s="119" t="str">
        <f t="shared" si="641"/>
        <v/>
      </c>
      <c r="BP377" s="17" t="str">
        <f t="shared" si="642"/>
        <v/>
      </c>
      <c r="BQ377" s="17" t="str">
        <f t="shared" si="643"/>
        <v/>
      </c>
      <c r="BR377" s="17" t="str">
        <f>IF(OR(BP377="",COUNTIF($BO$3:BO377,BO377)&lt;&gt;1),"",SUMIF(BO$3:BO$1048576,BO377,BP$3:BP$1048576))</f>
        <v/>
      </c>
      <c r="BS377" s="17" t="str">
        <f t="shared" si="644"/>
        <v/>
      </c>
      <c r="BT377" s="17" t="str">
        <f t="shared" si="645"/>
        <v/>
      </c>
      <c r="BU377" s="17" t="str">
        <f t="shared" si="646"/>
        <v/>
      </c>
      <c r="BV377" s="24" t="str">
        <f t="shared" si="647"/>
        <v/>
      </c>
      <c r="BW377" s="24" t="str">
        <f t="shared" si="648"/>
        <v/>
      </c>
      <c r="BX377" s="24" t="str">
        <f t="shared" si="649"/>
        <v/>
      </c>
      <c r="BY377" s="26" t="str">
        <f t="shared" si="650"/>
        <v/>
      </c>
      <c r="BZ377" s="26" t="str">
        <f t="shared" si="651"/>
        <v/>
      </c>
      <c r="CA377" s="26" t="str">
        <f t="shared" si="652"/>
        <v/>
      </c>
      <c r="CB377" s="66" t="str">
        <f t="shared" si="653"/>
        <v/>
      </c>
      <c r="CC377" s="65" t="str">
        <f t="shared" si="654"/>
        <v/>
      </c>
      <c r="CD377" s="26" t="str">
        <f t="shared" si="655"/>
        <v/>
      </c>
      <c r="CE377" s="26" t="str">
        <f t="shared" si="656"/>
        <v/>
      </c>
      <c r="CF377" s="193" t="str">
        <f t="shared" si="657"/>
        <v/>
      </c>
      <c r="CG377" s="193" t="str">
        <f t="shared" si="658"/>
        <v/>
      </c>
      <c r="CH377" s="26" t="str">
        <f t="shared" si="659"/>
        <v/>
      </c>
      <c r="CI377" s="26" t="str">
        <f t="shared" si="660"/>
        <v/>
      </c>
      <c r="CJ377" s="65" t="str">
        <f t="shared" si="661"/>
        <v/>
      </c>
      <c r="CK377" s="65" t="str">
        <f t="shared" si="662"/>
        <v/>
      </c>
      <c r="CL377" s="64" t="str">
        <f t="shared" si="663"/>
        <v/>
      </c>
      <c r="CM377" s="64" t="str">
        <f t="shared" si="664"/>
        <v/>
      </c>
      <c r="CN377" s="65" t="str">
        <f t="shared" si="665"/>
        <v/>
      </c>
      <c r="CP377" s="63" t="str">
        <f>IF(BH377="","",MAX($CP$3:CP376)+1)</f>
        <v/>
      </c>
      <c r="CQ377" s="24" t="str">
        <f t="shared" si="666"/>
        <v/>
      </c>
      <c r="CR377" s="24" t="str">
        <f t="shared" si="667"/>
        <v/>
      </c>
      <c r="CS377" s="24" t="str">
        <f t="shared" si="668"/>
        <v/>
      </c>
      <c r="CT377" s="58" t="str">
        <f>IF(BO377="","",COUNTIF($BO$3:BO377,BO377)&amp;"@"&amp;BO377)</f>
        <v/>
      </c>
      <c r="CU377" s="16" t="str">
        <f t="shared" si="606"/>
        <v/>
      </c>
      <c r="CV377" s="63" t="str">
        <f t="shared" si="669"/>
        <v/>
      </c>
      <c r="CW377" s="16" t="str">
        <f t="shared" si="670"/>
        <v/>
      </c>
      <c r="CX377" s="16" t="str">
        <f t="shared" si="671"/>
        <v/>
      </c>
      <c r="CY377" s="16" t="str">
        <f t="shared" si="672"/>
        <v/>
      </c>
      <c r="CZ377" s="85" t="str">
        <f t="shared" si="673"/>
        <v/>
      </c>
      <c r="DA377" s="16" t="str">
        <f t="shared" si="674"/>
        <v/>
      </c>
      <c r="DB377" s="16" t="str">
        <f t="shared" si="675"/>
        <v/>
      </c>
      <c r="DC377" s="28" t="str">
        <f>IF(CP377="","",$DC$1&amp;(INDEX(価格設定!D$1:XFD$3,ROW(価格設定!$D$3),MATCH($AW377,価格設定!D$1:XFD$1,1))*100)&amp;"%")</f>
        <v/>
      </c>
      <c r="DD377" s="28" t="str">
        <f>IF(CP377="","",$DD$1&amp;(INDEX(価格設定!D$1:XFD$3,ROW(価格設定!$D$2),MATCH($AW377,価格設定!D$1:XFD$1,1))*100)&amp;"%")</f>
        <v/>
      </c>
      <c r="DE377" s="29" t="str">
        <f t="shared" si="676"/>
        <v/>
      </c>
      <c r="DG377" s="58" t="str">
        <f t="shared" si="677"/>
        <v/>
      </c>
      <c r="DH377" s="58" t="str">
        <f t="shared" si="678"/>
        <v/>
      </c>
      <c r="DI377" s="58" t="str">
        <f t="shared" si="679"/>
        <v/>
      </c>
      <c r="DJ377" s="85" t="str">
        <f t="shared" si="680"/>
        <v/>
      </c>
      <c r="DL377" s="58" t="str">
        <f>IF(COUNTIF(DG$3:DG$1048576,DG377)=COUNTIF($DG$3:$DG377,DG377),DG377,"")</f>
        <v/>
      </c>
      <c r="DM377" s="85" t="str">
        <f t="shared" si="681"/>
        <v/>
      </c>
      <c r="DN377" s="85" t="str">
        <f t="shared" si="607"/>
        <v/>
      </c>
      <c r="DO377" s="85" t="str">
        <f t="shared" si="607"/>
        <v/>
      </c>
      <c r="DP377" s="303"/>
      <c r="DQ377" s="17" t="str">
        <f t="shared" si="608"/>
        <v/>
      </c>
      <c r="DR377" s="17" t="str">
        <f t="shared" si="609"/>
        <v/>
      </c>
      <c r="DS377" s="17" t="str">
        <f t="shared" si="610"/>
        <v/>
      </c>
      <c r="DU377" s="16" t="str">
        <f t="shared" si="682"/>
        <v/>
      </c>
      <c r="DV377" s="16" t="str">
        <f>IF(DU377="","",COUNT($DU$3:DU377))</f>
        <v/>
      </c>
      <c r="DW377" s="16" t="str">
        <f t="shared" si="683"/>
        <v/>
      </c>
      <c r="DX377" s="16" t="str">
        <f t="shared" si="684"/>
        <v/>
      </c>
      <c r="DY377" s="16" t="str">
        <f>IF(DZ377="","",COUNTIF(DZ$3:DZ377,DZ377))</f>
        <v/>
      </c>
      <c r="DZ377" s="16" t="str">
        <f t="shared" si="685"/>
        <v/>
      </c>
      <c r="EA377" s="16" t="str">
        <f t="shared" si="686"/>
        <v/>
      </c>
      <c r="EB377" s="16" t="str">
        <f t="shared" si="687"/>
        <v/>
      </c>
      <c r="EC377" s="16" t="str">
        <f t="shared" si="688"/>
        <v/>
      </c>
      <c r="ED377" s="16" t="str">
        <f t="shared" si="689"/>
        <v/>
      </c>
      <c r="EE377" s="16" t="str">
        <f t="shared" si="690"/>
        <v/>
      </c>
      <c r="EF377" s="16" t="str">
        <f t="shared" si="691"/>
        <v/>
      </c>
      <c r="EG377" s="16" t="str">
        <f t="shared" si="692"/>
        <v/>
      </c>
      <c r="EH377" s="16" t="str">
        <f t="shared" si="693"/>
        <v/>
      </c>
      <c r="EI377" s="16" t="str">
        <f t="shared" si="694"/>
        <v/>
      </c>
      <c r="EJ377" s="16" t="str">
        <f t="shared" si="695"/>
        <v/>
      </c>
      <c r="EK377" s="16" t="str">
        <f t="shared" si="696"/>
        <v/>
      </c>
      <c r="EL377" s="58" t="str">
        <f t="shared" si="697"/>
        <v/>
      </c>
      <c r="EM377" s="58" t="str">
        <f>IF(OR($DZ377="",CR377=""),IF($EL377="","",$EL377),IF(OR(CR377="なし",CR377=0),領収書!$H$1,CR377))</f>
        <v/>
      </c>
      <c r="EN377" s="58" t="str">
        <f>IF(OR($DZ377="",CS377=""),IF($EL377="","",$EL377),IF(OR(CS377="なし",CS377=0),入力!$EN$1,CS377))</f>
        <v/>
      </c>
      <c r="EO377" s="63" t="str">
        <f t="shared" si="698"/>
        <v/>
      </c>
      <c r="EP377" s="63" t="str">
        <f t="shared" si="699"/>
        <v/>
      </c>
      <c r="ER377" s="16" t="str">
        <f>IF(AND(COUNTIF($ET$3:ET377,ET377)=1,ET377&lt;&gt;""),MAX($ER$3:ER376)+1,"")</f>
        <v/>
      </c>
      <c r="ES377" s="16" t="str">
        <f>IF(価格設定!B379="","",価格設定!B379)</f>
        <v/>
      </c>
      <c r="ET377" s="16" t="str">
        <f>IF(価格設定!C379="","",価格設定!C379)</f>
        <v/>
      </c>
      <c r="EV377" s="16" t="str">
        <f t="shared" si="611"/>
        <v/>
      </c>
      <c r="EW377" s="16" t="str">
        <f t="shared" si="700"/>
        <v/>
      </c>
    </row>
    <row r="378" spans="1:153" ht="30" customHeight="1" x14ac:dyDescent="0.2">
      <c r="A378" s="225"/>
      <c r="B378" s="212"/>
      <c r="C378" s="221"/>
      <c r="D378" s="164"/>
      <c r="E378" s="165"/>
      <c r="F378" s="166"/>
      <c r="G378" s="167"/>
      <c r="H378" s="179"/>
      <c r="I378" s="306"/>
      <c r="J378" s="169"/>
      <c r="K378" s="179"/>
      <c r="L378" s="186"/>
      <c r="M378" s="186"/>
      <c r="N378" s="168"/>
      <c r="O378" s="170"/>
      <c r="P378" s="212"/>
      <c r="Q378" s="179" t="str">
        <f>IFERROR(IF(H378="","",IFERROR(INDEX(価格設定!$B$5:$B$1048576,MATCH(H378,価格設定!$B$5:$B$1048576,0),0),INDEX(価格設定!$B$5:$B$1048576,MATCH("*"&amp;H378&amp;"*",価格設定!$B$5:$B$1048576,0),0))),H378)</f>
        <v/>
      </c>
      <c r="R378" s="250" t="str">
        <f>IFERROR(IF(Q378="",IF(K378="","",K378),IF(K378="",IF(INDEX(価格設定!$C$5:$C$1048576,MATCH(Q378,価格設定!$B$5:$B$1048576,0),0)=0,"",INDEX(価格設定!$C$5:$C$1048576,MATCH(Q378,価格設定!$B$5:$B$1048576,0),0)),IF(K378="なし","",K378))),"")</f>
        <v/>
      </c>
      <c r="S378" s="308" t="str">
        <f t="shared" si="612"/>
        <v/>
      </c>
      <c r="T378" s="126" t="str">
        <f>IFERROR(IF(J378="",IF(INDEX(価格設定!$E$5:$R$1048576,MATCH($Q378,価格設定!B$5:B$1048576,0),MATCH($AW378,価格設定!E$1:X$1,1))=0,"",INDEX(価格設定!$E$5:$R$1048576,MATCH($Q378,価格設定!B$5:B$1048576,0),MATCH($AW378,価格設定!E$1:X$1,1))),J378),"")</f>
        <v/>
      </c>
      <c r="U378" s="126" t="str">
        <f t="shared" si="613"/>
        <v/>
      </c>
      <c r="V378" s="132" t="str">
        <f t="shared" si="614"/>
        <v/>
      </c>
      <c r="W378" s="127" t="str">
        <f>IFERROR(IF(OR(T378="",T378&lt;0),"",IFERROR(INDEX(価格設定!E$2:X$3,IF(AND(K378=$K$1,$K$1&lt;&gt;""),ROW(価格設定!$D$3)-1,MATCH(INDEX(価格設定!$D$5:$D$1048576,MATCH(Q378,価格設定!$B$5:$B$1048576,0),0),価格設定!$D$2:$D$3,0)),MATCH($AW378,価格設定!E$1:X$1,1)),INDEX(価格設定!E$2:X$2,0,MATCH($AW378,価格設定!E$1:X$1,1)))),"")</f>
        <v/>
      </c>
      <c r="X378" s="126" t="str">
        <f t="shared" si="605"/>
        <v/>
      </c>
      <c r="Y378" s="128" t="str">
        <f t="shared" si="615"/>
        <v/>
      </c>
      <c r="Z378" s="126" t="str">
        <f t="shared" si="616"/>
        <v/>
      </c>
      <c r="AA378" s="129" t="str">
        <f t="shared" si="617"/>
        <v/>
      </c>
      <c r="AB378" s="126" t="str">
        <f t="shared" si="618"/>
        <v/>
      </c>
      <c r="AC378" s="280" t="str">
        <f t="shared" si="619"/>
        <v/>
      </c>
      <c r="AD378" s="15"/>
      <c r="AE378" s="204" t="str">
        <f>IF(AF378="","",COUNT($AF$3:AF378))</f>
        <v/>
      </c>
      <c r="AF378" s="206" t="str">
        <f t="shared" si="620"/>
        <v/>
      </c>
      <c r="AG378" s="204" t="str">
        <f t="shared" si="621"/>
        <v/>
      </c>
      <c r="AH378" s="204" t="str">
        <f t="shared" si="622"/>
        <v/>
      </c>
      <c r="AI378" s="287"/>
      <c r="AJ378" s="15"/>
      <c r="AK378" s="138" t="str">
        <f t="shared" si="623"/>
        <v/>
      </c>
      <c r="AL378" s="131" t="str">
        <f t="shared" si="624"/>
        <v/>
      </c>
      <c r="AM378" s="131" t="str">
        <f t="shared" si="625"/>
        <v/>
      </c>
      <c r="AN378" s="313" t="str">
        <f t="shared" si="626"/>
        <v/>
      </c>
      <c r="AO378" s="316" t="str">
        <f t="shared" si="627"/>
        <v/>
      </c>
      <c r="AP378" s="18"/>
      <c r="AQ378" s="3" t="str">
        <f>IF(F378="","",MAX($AQ$3:AQ377)+1)</f>
        <v/>
      </c>
      <c r="AR378" s="3" t="str">
        <f>IF(OR(AQ378="",BB378=""),"",MAX($AR$3:AR377)+1)</f>
        <v/>
      </c>
      <c r="AS378" s="3" t="str">
        <f>IF(CQ378="","",RANK(CQ378,CQ$3:CQ$1048576,1)+COUNTIF($CQ$3:CQ378,CQ378)-1)</f>
        <v/>
      </c>
      <c r="AT378" s="21" t="str">
        <f>IF(C378="",IF(OR(AND($H378&lt;&gt;"",C378=""),AND($F377=$F378,$AZ378&lt;&gt;""),COUNTA($H$3:$H$1048576,#REF!,$F$3:$F$1048576)&gt;COUNTA($H$3:$H378,#REF!,$F$3:$F378),$AZ378&lt;&gt;""),INDEX(AT$3:AT$1048576,MATCH(MAX($AQ$3:$AQ377),$AQ$3:$AQ$1048576,0),0),""),C378)</f>
        <v/>
      </c>
      <c r="AU378" s="21" t="str">
        <f>IF(D378="",IF(OR(AND($H378&lt;&gt;"",D378=""),AND($F377=$F378,$AZ378&lt;&gt;""),COUNTA($H$3:$H$1048576,#REF!,$F$3:$F$1048576)&gt;COUNTA($H$3:$H378,#REF!,$F$3:$F378),$AZ378&lt;&gt;""),INDEX(AU$3:AU$1048576,MATCH(MAX($AQ$3:$AQ377),$AQ$3:$AQ$1048576,0),0),""),D378)</f>
        <v/>
      </c>
      <c r="AV378" s="21" t="str">
        <f>IF(E378="",IF(OR(AND($H378&lt;&gt;"",E378=""),AND($F377=$F378,$AZ378&lt;&gt;""),COUNTA($H$3:$H$1048576,#REF!,$F$3:$F$1048576)&gt;COUNTA($H$3:$H378,#REF!,$F$3:$F378),$AZ378&lt;&gt;""),INDEX(AV$3:AV$1048576,MATCH(MAX($AQ$3:$AQ377),$AQ$3:$AQ$1048576,0),0),""),E378)</f>
        <v/>
      </c>
      <c r="AW378" s="24" t="str">
        <f t="shared" si="628"/>
        <v/>
      </c>
      <c r="AX378" s="13" t="str">
        <f t="shared" si="629"/>
        <v/>
      </c>
      <c r="AY378" s="4" t="str">
        <f t="shared" si="630"/>
        <v/>
      </c>
      <c r="AZ378" s="4" t="str">
        <f>IF(AX378="",IF(OR(AND(H378&lt;&gt;"",F378=""),COUNTA($H$3:$H$1048576)&gt;COUNTA($H$3:$H378)),INDEX(AX$3:AX378,MATCH(MAX($AQ$3:AQ378),AQ$3:AQ378,0),0),""),AX378)</f>
        <v/>
      </c>
      <c r="BA378" s="4" t="str">
        <f>IF(AY378="",IF(AND(H378&lt;&gt;"",F378=""),INDEX(AY$3:AY378,MATCH(MAX($AQ$3:AQ378),AQ$3:AQ378,0),0),""),AY378)</f>
        <v/>
      </c>
      <c r="BB378" s="82" t="str">
        <f>IF(BC378="","",RANK(BC378,BC$3:BC$1048576,1)+COUNTIF($BC$3:BC378,BC378)-1)</f>
        <v/>
      </c>
      <c r="BC378" s="139" t="str">
        <f t="shared" si="631"/>
        <v/>
      </c>
      <c r="BD378" s="46" t="str">
        <f t="shared" si="632"/>
        <v/>
      </c>
      <c r="BE378" s="46" t="str">
        <f t="shared" si="633"/>
        <v/>
      </c>
      <c r="BF378" s="46" t="str">
        <f t="shared" si="634"/>
        <v/>
      </c>
      <c r="BG378" s="4" t="str">
        <f t="shared" si="635"/>
        <v/>
      </c>
      <c r="BH378" s="180" t="str">
        <f t="shared" si="636"/>
        <v/>
      </c>
      <c r="BI378" s="16" t="str">
        <f t="shared" si="637"/>
        <v/>
      </c>
      <c r="BJ378" s="52" t="str">
        <f>IF(BI378="","",IF(W378="","",IF(AND(K378=$K$1,$K$1&lt;&gt;""),$BT$2,IFERROR(IF(INDEX(価格設定!$D$5:$D$1048576,MATCH(Q378,価格設定!$B$5:$B$1048576,0),0)=価格設定!$D$3,$BT$2,$BS$2),$BS$2))))</f>
        <v/>
      </c>
      <c r="BK378" s="16" t="str">
        <f>IF(BI378="","",IF(COUNTIF($BI$3:BI378,BI378)=1,1,IF(AND(BI377=BI378,BH378=""),BK377,COUNTIF($BH$3:BH378,BH378))))</f>
        <v/>
      </c>
      <c r="BL378" s="52" t="str">
        <f t="shared" si="638"/>
        <v/>
      </c>
      <c r="BM378" s="52" t="str">
        <f t="shared" si="639"/>
        <v/>
      </c>
      <c r="BN378" s="119" t="str">
        <f t="shared" si="640"/>
        <v/>
      </c>
      <c r="BO378" s="119" t="str">
        <f t="shared" si="641"/>
        <v/>
      </c>
      <c r="BP378" s="17" t="str">
        <f t="shared" si="642"/>
        <v/>
      </c>
      <c r="BQ378" s="17" t="str">
        <f t="shared" si="643"/>
        <v/>
      </c>
      <c r="BR378" s="17" t="str">
        <f>IF(OR(BP378="",COUNTIF($BO$3:BO378,BO378)&lt;&gt;1),"",SUMIF(BO$3:BO$1048576,BO378,BP$3:BP$1048576))</f>
        <v/>
      </c>
      <c r="BS378" s="17" t="str">
        <f t="shared" si="644"/>
        <v/>
      </c>
      <c r="BT378" s="17" t="str">
        <f t="shared" si="645"/>
        <v/>
      </c>
      <c r="BU378" s="17" t="str">
        <f t="shared" si="646"/>
        <v/>
      </c>
      <c r="BV378" s="24" t="str">
        <f t="shared" si="647"/>
        <v/>
      </c>
      <c r="BW378" s="24" t="str">
        <f t="shared" si="648"/>
        <v/>
      </c>
      <c r="BX378" s="24" t="str">
        <f t="shared" si="649"/>
        <v/>
      </c>
      <c r="BY378" s="26" t="str">
        <f t="shared" si="650"/>
        <v/>
      </c>
      <c r="BZ378" s="26" t="str">
        <f t="shared" si="651"/>
        <v/>
      </c>
      <c r="CA378" s="26" t="str">
        <f t="shared" si="652"/>
        <v/>
      </c>
      <c r="CB378" s="66" t="str">
        <f t="shared" si="653"/>
        <v/>
      </c>
      <c r="CC378" s="65" t="str">
        <f t="shared" si="654"/>
        <v/>
      </c>
      <c r="CD378" s="26" t="str">
        <f t="shared" si="655"/>
        <v/>
      </c>
      <c r="CE378" s="26" t="str">
        <f t="shared" si="656"/>
        <v/>
      </c>
      <c r="CF378" s="193" t="str">
        <f t="shared" si="657"/>
        <v/>
      </c>
      <c r="CG378" s="193" t="str">
        <f t="shared" si="658"/>
        <v/>
      </c>
      <c r="CH378" s="26" t="str">
        <f t="shared" si="659"/>
        <v/>
      </c>
      <c r="CI378" s="26" t="str">
        <f t="shared" si="660"/>
        <v/>
      </c>
      <c r="CJ378" s="65" t="str">
        <f t="shared" si="661"/>
        <v/>
      </c>
      <c r="CK378" s="65" t="str">
        <f t="shared" si="662"/>
        <v/>
      </c>
      <c r="CL378" s="64" t="str">
        <f t="shared" si="663"/>
        <v/>
      </c>
      <c r="CM378" s="64" t="str">
        <f t="shared" si="664"/>
        <v/>
      </c>
      <c r="CN378" s="65" t="str">
        <f t="shared" si="665"/>
        <v/>
      </c>
      <c r="CP378" s="63" t="str">
        <f>IF(BH378="","",MAX($CP$3:CP377)+1)</f>
        <v/>
      </c>
      <c r="CQ378" s="24" t="str">
        <f t="shared" si="666"/>
        <v/>
      </c>
      <c r="CR378" s="24" t="str">
        <f t="shared" si="667"/>
        <v/>
      </c>
      <c r="CS378" s="24" t="str">
        <f t="shared" si="668"/>
        <v/>
      </c>
      <c r="CT378" s="58" t="str">
        <f>IF(BO378="","",COUNTIF($BO$3:BO378,BO378)&amp;"@"&amp;BO378)</f>
        <v/>
      </c>
      <c r="CU378" s="16" t="str">
        <f t="shared" si="606"/>
        <v/>
      </c>
      <c r="CV378" s="63" t="str">
        <f t="shared" si="669"/>
        <v/>
      </c>
      <c r="CW378" s="16" t="str">
        <f t="shared" si="670"/>
        <v/>
      </c>
      <c r="CX378" s="16" t="str">
        <f t="shared" si="671"/>
        <v/>
      </c>
      <c r="CY378" s="16" t="str">
        <f t="shared" si="672"/>
        <v/>
      </c>
      <c r="CZ378" s="85" t="str">
        <f t="shared" si="673"/>
        <v/>
      </c>
      <c r="DA378" s="16" t="str">
        <f t="shared" si="674"/>
        <v/>
      </c>
      <c r="DB378" s="16" t="str">
        <f t="shared" si="675"/>
        <v/>
      </c>
      <c r="DC378" s="28" t="str">
        <f>IF(CP378="","",$DC$1&amp;(INDEX(価格設定!D$1:XFD$3,ROW(価格設定!$D$3),MATCH($AW378,価格設定!D$1:XFD$1,1))*100)&amp;"%")</f>
        <v/>
      </c>
      <c r="DD378" s="28" t="str">
        <f>IF(CP378="","",$DD$1&amp;(INDEX(価格設定!D$1:XFD$3,ROW(価格設定!$D$2),MATCH($AW378,価格設定!D$1:XFD$1,1))*100)&amp;"%")</f>
        <v/>
      </c>
      <c r="DE378" s="29" t="str">
        <f t="shared" si="676"/>
        <v/>
      </c>
      <c r="DG378" s="58" t="str">
        <f t="shared" si="677"/>
        <v/>
      </c>
      <c r="DH378" s="58" t="str">
        <f t="shared" si="678"/>
        <v/>
      </c>
      <c r="DI378" s="58" t="str">
        <f t="shared" si="679"/>
        <v/>
      </c>
      <c r="DJ378" s="85" t="str">
        <f t="shared" si="680"/>
        <v/>
      </c>
      <c r="DL378" s="58" t="str">
        <f>IF(COUNTIF(DG$3:DG$1048576,DG378)=COUNTIF($DG$3:$DG378,DG378),DG378,"")</f>
        <v/>
      </c>
      <c r="DM378" s="85" t="str">
        <f t="shared" si="681"/>
        <v/>
      </c>
      <c r="DN378" s="85" t="str">
        <f t="shared" si="607"/>
        <v/>
      </c>
      <c r="DO378" s="85" t="str">
        <f t="shared" si="607"/>
        <v/>
      </c>
      <c r="DP378" s="303"/>
      <c r="DQ378" s="17" t="str">
        <f t="shared" si="608"/>
        <v/>
      </c>
      <c r="DR378" s="17" t="str">
        <f t="shared" si="609"/>
        <v/>
      </c>
      <c r="DS378" s="17" t="str">
        <f t="shared" si="610"/>
        <v/>
      </c>
      <c r="DU378" s="16" t="str">
        <f t="shared" si="682"/>
        <v/>
      </c>
      <c r="DV378" s="16" t="str">
        <f>IF(DU378="","",COUNT($DU$3:DU378))</f>
        <v/>
      </c>
      <c r="DW378" s="16" t="str">
        <f t="shared" si="683"/>
        <v/>
      </c>
      <c r="DX378" s="16" t="str">
        <f t="shared" si="684"/>
        <v/>
      </c>
      <c r="DY378" s="16" t="str">
        <f>IF(DZ378="","",COUNTIF(DZ$3:DZ378,DZ378))</f>
        <v/>
      </c>
      <c r="DZ378" s="16" t="str">
        <f t="shared" si="685"/>
        <v/>
      </c>
      <c r="EA378" s="16" t="str">
        <f t="shared" si="686"/>
        <v/>
      </c>
      <c r="EB378" s="16" t="str">
        <f t="shared" si="687"/>
        <v/>
      </c>
      <c r="EC378" s="16" t="str">
        <f t="shared" si="688"/>
        <v/>
      </c>
      <c r="ED378" s="16" t="str">
        <f t="shared" si="689"/>
        <v/>
      </c>
      <c r="EE378" s="16" t="str">
        <f t="shared" si="690"/>
        <v/>
      </c>
      <c r="EF378" s="16" t="str">
        <f t="shared" si="691"/>
        <v/>
      </c>
      <c r="EG378" s="16" t="str">
        <f t="shared" si="692"/>
        <v/>
      </c>
      <c r="EH378" s="16" t="str">
        <f t="shared" si="693"/>
        <v/>
      </c>
      <c r="EI378" s="16" t="str">
        <f t="shared" si="694"/>
        <v/>
      </c>
      <c r="EJ378" s="16" t="str">
        <f t="shared" si="695"/>
        <v/>
      </c>
      <c r="EK378" s="16" t="str">
        <f t="shared" si="696"/>
        <v/>
      </c>
      <c r="EL378" s="58" t="str">
        <f t="shared" si="697"/>
        <v/>
      </c>
      <c r="EM378" s="58" t="str">
        <f>IF(OR($DZ378="",CR378=""),IF($EL378="","",$EL378),IF(OR(CR378="なし",CR378=0),領収書!$H$1,CR378))</f>
        <v/>
      </c>
      <c r="EN378" s="58" t="str">
        <f>IF(OR($DZ378="",CS378=""),IF($EL378="","",$EL378),IF(OR(CS378="なし",CS378=0),入力!$EN$1,CS378))</f>
        <v/>
      </c>
      <c r="EO378" s="63" t="str">
        <f t="shared" si="698"/>
        <v/>
      </c>
      <c r="EP378" s="63" t="str">
        <f t="shared" si="699"/>
        <v/>
      </c>
      <c r="ER378" s="16" t="str">
        <f>IF(AND(COUNTIF($ET$3:ET378,ET378)=1,ET378&lt;&gt;""),MAX($ER$3:ER377)+1,"")</f>
        <v/>
      </c>
      <c r="ES378" s="16" t="str">
        <f>IF(価格設定!B380="","",価格設定!B380)</f>
        <v/>
      </c>
      <c r="ET378" s="16" t="str">
        <f>IF(価格設定!C380="","",価格設定!C380)</f>
        <v/>
      </c>
      <c r="EV378" s="16" t="str">
        <f t="shared" si="611"/>
        <v/>
      </c>
      <c r="EW378" s="16" t="str">
        <f t="shared" si="700"/>
        <v/>
      </c>
    </row>
    <row r="379" spans="1:153" ht="30" customHeight="1" x14ac:dyDescent="0.2">
      <c r="A379" s="225"/>
      <c r="B379" s="212"/>
      <c r="C379" s="221"/>
      <c r="D379" s="164"/>
      <c r="E379" s="165"/>
      <c r="F379" s="166"/>
      <c r="G379" s="167"/>
      <c r="H379" s="179"/>
      <c r="I379" s="306"/>
      <c r="J379" s="169"/>
      <c r="K379" s="179"/>
      <c r="L379" s="186"/>
      <c r="M379" s="186"/>
      <c r="N379" s="168"/>
      <c r="O379" s="170"/>
      <c r="P379" s="212"/>
      <c r="Q379" s="179" t="str">
        <f>IFERROR(IF(H379="","",IFERROR(INDEX(価格設定!$B$5:$B$1048576,MATCH(H379,価格設定!$B$5:$B$1048576,0),0),INDEX(価格設定!$B$5:$B$1048576,MATCH("*"&amp;H379&amp;"*",価格設定!$B$5:$B$1048576,0),0))),H379)</f>
        <v/>
      </c>
      <c r="R379" s="250" t="str">
        <f>IFERROR(IF(Q379="",IF(K379="","",K379),IF(K379="",IF(INDEX(価格設定!$C$5:$C$1048576,MATCH(Q379,価格設定!$B$5:$B$1048576,0),0)=0,"",INDEX(価格設定!$C$5:$C$1048576,MATCH(Q379,価格設定!$B$5:$B$1048576,0),0)),IF(K379="なし","",K379))),"")</f>
        <v/>
      </c>
      <c r="S379" s="308" t="str">
        <f t="shared" si="612"/>
        <v/>
      </c>
      <c r="T379" s="126" t="str">
        <f>IFERROR(IF(J379="",IF(INDEX(価格設定!$E$5:$R$1048576,MATCH($Q379,価格設定!B$5:B$1048576,0),MATCH($AW379,価格設定!E$1:X$1,1))=0,"",INDEX(価格設定!$E$5:$R$1048576,MATCH($Q379,価格設定!B$5:B$1048576,0),MATCH($AW379,価格設定!E$1:X$1,1))),J379),"")</f>
        <v/>
      </c>
      <c r="U379" s="126" t="str">
        <f t="shared" si="613"/>
        <v/>
      </c>
      <c r="V379" s="132" t="str">
        <f t="shared" si="614"/>
        <v/>
      </c>
      <c r="W379" s="127" t="str">
        <f>IFERROR(IF(OR(T379="",T379&lt;0),"",IFERROR(INDEX(価格設定!E$2:X$3,IF(AND(K379=$K$1,$K$1&lt;&gt;""),ROW(価格設定!$D$3)-1,MATCH(INDEX(価格設定!$D$5:$D$1048576,MATCH(Q379,価格設定!$B$5:$B$1048576,0),0),価格設定!$D$2:$D$3,0)),MATCH($AW379,価格設定!E$1:X$1,1)),INDEX(価格設定!E$2:X$2,0,MATCH($AW379,価格設定!E$1:X$1,1)))),"")</f>
        <v/>
      </c>
      <c r="X379" s="126" t="str">
        <f t="shared" si="605"/>
        <v/>
      </c>
      <c r="Y379" s="128" t="str">
        <f t="shared" si="615"/>
        <v/>
      </c>
      <c r="Z379" s="126" t="str">
        <f t="shared" si="616"/>
        <v/>
      </c>
      <c r="AA379" s="129" t="str">
        <f t="shared" si="617"/>
        <v/>
      </c>
      <c r="AB379" s="126" t="str">
        <f t="shared" si="618"/>
        <v/>
      </c>
      <c r="AC379" s="280" t="str">
        <f t="shared" si="619"/>
        <v/>
      </c>
      <c r="AD379" s="15"/>
      <c r="AE379" s="204" t="str">
        <f>IF(AF379="","",COUNT($AF$3:AF379))</f>
        <v/>
      </c>
      <c r="AF379" s="206" t="str">
        <f t="shared" si="620"/>
        <v/>
      </c>
      <c r="AG379" s="204" t="str">
        <f t="shared" si="621"/>
        <v/>
      </c>
      <c r="AH379" s="204" t="str">
        <f t="shared" si="622"/>
        <v/>
      </c>
      <c r="AI379" s="287"/>
      <c r="AJ379" s="15"/>
      <c r="AK379" s="138" t="str">
        <f t="shared" si="623"/>
        <v/>
      </c>
      <c r="AL379" s="131" t="str">
        <f t="shared" si="624"/>
        <v/>
      </c>
      <c r="AM379" s="131" t="str">
        <f t="shared" si="625"/>
        <v/>
      </c>
      <c r="AN379" s="313" t="str">
        <f t="shared" si="626"/>
        <v/>
      </c>
      <c r="AO379" s="316" t="str">
        <f t="shared" si="627"/>
        <v/>
      </c>
      <c r="AP379" s="18"/>
      <c r="AQ379" s="3" t="str">
        <f>IF(F379="","",MAX($AQ$3:AQ378)+1)</f>
        <v/>
      </c>
      <c r="AR379" s="3" t="str">
        <f>IF(OR(AQ379="",BB379=""),"",MAX($AR$3:AR378)+1)</f>
        <v/>
      </c>
      <c r="AS379" s="3" t="str">
        <f>IF(CQ379="","",RANK(CQ379,CQ$3:CQ$1048576,1)+COUNTIF($CQ$3:CQ379,CQ379)-1)</f>
        <v/>
      </c>
      <c r="AT379" s="21" t="str">
        <f>IF(C379="",IF(OR(AND($H379&lt;&gt;"",C379=""),AND($F378=$F379,$AZ379&lt;&gt;""),COUNTA($H$3:$H$1048576,#REF!,$F$3:$F$1048576)&gt;COUNTA($H$3:$H379,#REF!,$F$3:$F379),$AZ379&lt;&gt;""),INDEX(AT$3:AT$1048576,MATCH(MAX($AQ$3:$AQ378),$AQ$3:$AQ$1048576,0),0),""),C379)</f>
        <v/>
      </c>
      <c r="AU379" s="21" t="str">
        <f>IF(D379="",IF(OR(AND($H379&lt;&gt;"",D379=""),AND($F378=$F379,$AZ379&lt;&gt;""),COUNTA($H$3:$H$1048576,#REF!,$F$3:$F$1048576)&gt;COUNTA($H$3:$H379,#REF!,$F$3:$F379),$AZ379&lt;&gt;""),INDEX(AU$3:AU$1048576,MATCH(MAX($AQ$3:$AQ378),$AQ$3:$AQ$1048576,0),0),""),D379)</f>
        <v/>
      </c>
      <c r="AV379" s="21" t="str">
        <f>IF(E379="",IF(OR(AND($H379&lt;&gt;"",E379=""),AND($F378=$F379,$AZ379&lt;&gt;""),COUNTA($H$3:$H$1048576,#REF!,$F$3:$F$1048576)&gt;COUNTA($H$3:$H379,#REF!,$F$3:$F379),$AZ379&lt;&gt;""),INDEX(AV$3:AV$1048576,MATCH(MAX($AQ$3:$AQ378),$AQ$3:$AQ$1048576,0),0),""),E379)</f>
        <v/>
      </c>
      <c r="AW379" s="24" t="str">
        <f t="shared" si="628"/>
        <v/>
      </c>
      <c r="AX379" s="13" t="str">
        <f t="shared" si="629"/>
        <v/>
      </c>
      <c r="AY379" s="4" t="str">
        <f t="shared" si="630"/>
        <v/>
      </c>
      <c r="AZ379" s="4" t="str">
        <f>IF(AX379="",IF(OR(AND(H379&lt;&gt;"",F379=""),COUNTA($H$3:$H$1048576)&gt;COUNTA($H$3:$H379)),INDEX(AX$3:AX379,MATCH(MAX($AQ$3:AQ379),AQ$3:AQ379,0),0),""),AX379)</f>
        <v/>
      </c>
      <c r="BA379" s="4" t="str">
        <f>IF(AY379="",IF(AND(H379&lt;&gt;"",F379=""),INDEX(AY$3:AY379,MATCH(MAX($AQ$3:AQ379),AQ$3:AQ379,0),0),""),AY379)</f>
        <v/>
      </c>
      <c r="BB379" s="82" t="str">
        <f>IF(BC379="","",RANK(BC379,BC$3:BC$1048576,1)+COUNTIF($BC$3:BC379,BC379)-1)</f>
        <v/>
      </c>
      <c r="BC379" s="139" t="str">
        <f t="shared" si="631"/>
        <v/>
      </c>
      <c r="BD379" s="46" t="str">
        <f t="shared" si="632"/>
        <v/>
      </c>
      <c r="BE379" s="46" t="str">
        <f t="shared" si="633"/>
        <v/>
      </c>
      <c r="BF379" s="46" t="str">
        <f t="shared" si="634"/>
        <v/>
      </c>
      <c r="BG379" s="4" t="str">
        <f t="shared" si="635"/>
        <v/>
      </c>
      <c r="BH379" s="180" t="str">
        <f t="shared" si="636"/>
        <v/>
      </c>
      <c r="BI379" s="16" t="str">
        <f t="shared" si="637"/>
        <v/>
      </c>
      <c r="BJ379" s="52" t="str">
        <f>IF(BI379="","",IF(W379="","",IF(AND(K379=$K$1,$K$1&lt;&gt;""),$BT$2,IFERROR(IF(INDEX(価格設定!$D$5:$D$1048576,MATCH(Q379,価格設定!$B$5:$B$1048576,0),0)=価格設定!$D$3,$BT$2,$BS$2),$BS$2))))</f>
        <v/>
      </c>
      <c r="BK379" s="16" t="str">
        <f>IF(BI379="","",IF(COUNTIF($BI$3:BI379,BI379)=1,1,IF(AND(BI378=BI379,BH379=""),BK378,COUNTIF($BH$3:BH379,BH379))))</f>
        <v/>
      </c>
      <c r="BL379" s="52" t="str">
        <f t="shared" si="638"/>
        <v/>
      </c>
      <c r="BM379" s="52" t="str">
        <f t="shared" si="639"/>
        <v/>
      </c>
      <c r="BN379" s="119" t="str">
        <f t="shared" si="640"/>
        <v/>
      </c>
      <c r="BO379" s="119" t="str">
        <f t="shared" si="641"/>
        <v/>
      </c>
      <c r="BP379" s="17" t="str">
        <f t="shared" si="642"/>
        <v/>
      </c>
      <c r="BQ379" s="17" t="str">
        <f t="shared" si="643"/>
        <v/>
      </c>
      <c r="BR379" s="17" t="str">
        <f>IF(OR(BP379="",COUNTIF($BO$3:BO379,BO379)&lt;&gt;1),"",SUMIF(BO$3:BO$1048576,BO379,BP$3:BP$1048576))</f>
        <v/>
      </c>
      <c r="BS379" s="17" t="str">
        <f t="shared" si="644"/>
        <v/>
      </c>
      <c r="BT379" s="17" t="str">
        <f t="shared" si="645"/>
        <v/>
      </c>
      <c r="BU379" s="17" t="str">
        <f t="shared" si="646"/>
        <v/>
      </c>
      <c r="BV379" s="24" t="str">
        <f t="shared" si="647"/>
        <v/>
      </c>
      <c r="BW379" s="24" t="str">
        <f t="shared" si="648"/>
        <v/>
      </c>
      <c r="BX379" s="24" t="str">
        <f t="shared" si="649"/>
        <v/>
      </c>
      <c r="BY379" s="26" t="str">
        <f t="shared" si="650"/>
        <v/>
      </c>
      <c r="BZ379" s="26" t="str">
        <f t="shared" si="651"/>
        <v/>
      </c>
      <c r="CA379" s="26" t="str">
        <f t="shared" si="652"/>
        <v/>
      </c>
      <c r="CB379" s="66" t="str">
        <f t="shared" si="653"/>
        <v/>
      </c>
      <c r="CC379" s="65" t="str">
        <f t="shared" si="654"/>
        <v/>
      </c>
      <c r="CD379" s="26" t="str">
        <f t="shared" si="655"/>
        <v/>
      </c>
      <c r="CE379" s="26" t="str">
        <f t="shared" si="656"/>
        <v/>
      </c>
      <c r="CF379" s="193" t="str">
        <f t="shared" si="657"/>
        <v/>
      </c>
      <c r="CG379" s="193" t="str">
        <f t="shared" si="658"/>
        <v/>
      </c>
      <c r="CH379" s="26" t="str">
        <f t="shared" si="659"/>
        <v/>
      </c>
      <c r="CI379" s="26" t="str">
        <f t="shared" si="660"/>
        <v/>
      </c>
      <c r="CJ379" s="65" t="str">
        <f t="shared" si="661"/>
        <v/>
      </c>
      <c r="CK379" s="65" t="str">
        <f t="shared" si="662"/>
        <v/>
      </c>
      <c r="CL379" s="64" t="str">
        <f t="shared" si="663"/>
        <v/>
      </c>
      <c r="CM379" s="64" t="str">
        <f t="shared" si="664"/>
        <v/>
      </c>
      <c r="CN379" s="65" t="str">
        <f t="shared" si="665"/>
        <v/>
      </c>
      <c r="CP379" s="63" t="str">
        <f>IF(BH379="","",MAX($CP$3:CP378)+1)</f>
        <v/>
      </c>
      <c r="CQ379" s="24" t="str">
        <f t="shared" si="666"/>
        <v/>
      </c>
      <c r="CR379" s="24" t="str">
        <f t="shared" si="667"/>
        <v/>
      </c>
      <c r="CS379" s="24" t="str">
        <f t="shared" si="668"/>
        <v/>
      </c>
      <c r="CT379" s="58" t="str">
        <f>IF(BO379="","",COUNTIF($BO$3:BO379,BO379)&amp;"@"&amp;BO379)</f>
        <v/>
      </c>
      <c r="CU379" s="16" t="str">
        <f t="shared" si="606"/>
        <v/>
      </c>
      <c r="CV379" s="63" t="str">
        <f t="shared" si="669"/>
        <v/>
      </c>
      <c r="CW379" s="16" t="str">
        <f t="shared" si="670"/>
        <v/>
      </c>
      <c r="CX379" s="16" t="str">
        <f t="shared" si="671"/>
        <v/>
      </c>
      <c r="CY379" s="16" t="str">
        <f t="shared" si="672"/>
        <v/>
      </c>
      <c r="CZ379" s="85" t="str">
        <f t="shared" si="673"/>
        <v/>
      </c>
      <c r="DA379" s="16" t="str">
        <f t="shared" si="674"/>
        <v/>
      </c>
      <c r="DB379" s="16" t="str">
        <f t="shared" si="675"/>
        <v/>
      </c>
      <c r="DC379" s="28" t="str">
        <f>IF(CP379="","",$DC$1&amp;(INDEX(価格設定!D$1:XFD$3,ROW(価格設定!$D$3),MATCH($AW379,価格設定!D$1:XFD$1,1))*100)&amp;"%")</f>
        <v/>
      </c>
      <c r="DD379" s="28" t="str">
        <f>IF(CP379="","",$DD$1&amp;(INDEX(価格設定!D$1:XFD$3,ROW(価格設定!$D$2),MATCH($AW379,価格設定!D$1:XFD$1,1))*100)&amp;"%")</f>
        <v/>
      </c>
      <c r="DE379" s="29" t="str">
        <f t="shared" si="676"/>
        <v/>
      </c>
      <c r="DG379" s="58" t="str">
        <f t="shared" si="677"/>
        <v/>
      </c>
      <c r="DH379" s="58" t="str">
        <f t="shared" si="678"/>
        <v/>
      </c>
      <c r="DI379" s="58" t="str">
        <f t="shared" si="679"/>
        <v/>
      </c>
      <c r="DJ379" s="85" t="str">
        <f t="shared" si="680"/>
        <v/>
      </c>
      <c r="DL379" s="58" t="str">
        <f>IF(COUNTIF(DG$3:DG$1048576,DG379)=COUNTIF($DG$3:$DG379,DG379),DG379,"")</f>
        <v/>
      </c>
      <c r="DM379" s="85" t="str">
        <f t="shared" si="681"/>
        <v/>
      </c>
      <c r="DN379" s="85" t="str">
        <f t="shared" si="607"/>
        <v/>
      </c>
      <c r="DO379" s="85" t="str">
        <f t="shared" si="607"/>
        <v/>
      </c>
      <c r="DP379" s="303"/>
      <c r="DQ379" s="17" t="str">
        <f t="shared" si="608"/>
        <v/>
      </c>
      <c r="DR379" s="17" t="str">
        <f t="shared" si="609"/>
        <v/>
      </c>
      <c r="DS379" s="17" t="str">
        <f t="shared" si="610"/>
        <v/>
      </c>
      <c r="DU379" s="16" t="str">
        <f t="shared" si="682"/>
        <v/>
      </c>
      <c r="DV379" s="16" t="str">
        <f>IF(DU379="","",COUNT($DU$3:DU379))</f>
        <v/>
      </c>
      <c r="DW379" s="16" t="str">
        <f t="shared" si="683"/>
        <v/>
      </c>
      <c r="DX379" s="16" t="str">
        <f t="shared" si="684"/>
        <v/>
      </c>
      <c r="DY379" s="16" t="str">
        <f>IF(DZ379="","",COUNTIF(DZ$3:DZ379,DZ379))</f>
        <v/>
      </c>
      <c r="DZ379" s="16" t="str">
        <f t="shared" si="685"/>
        <v/>
      </c>
      <c r="EA379" s="16" t="str">
        <f t="shared" si="686"/>
        <v/>
      </c>
      <c r="EB379" s="16" t="str">
        <f t="shared" si="687"/>
        <v/>
      </c>
      <c r="EC379" s="16" t="str">
        <f t="shared" si="688"/>
        <v/>
      </c>
      <c r="ED379" s="16" t="str">
        <f t="shared" si="689"/>
        <v/>
      </c>
      <c r="EE379" s="16" t="str">
        <f t="shared" si="690"/>
        <v/>
      </c>
      <c r="EF379" s="16" t="str">
        <f t="shared" si="691"/>
        <v/>
      </c>
      <c r="EG379" s="16" t="str">
        <f t="shared" si="692"/>
        <v/>
      </c>
      <c r="EH379" s="16" t="str">
        <f t="shared" si="693"/>
        <v/>
      </c>
      <c r="EI379" s="16" t="str">
        <f t="shared" si="694"/>
        <v/>
      </c>
      <c r="EJ379" s="16" t="str">
        <f t="shared" si="695"/>
        <v/>
      </c>
      <c r="EK379" s="16" t="str">
        <f t="shared" si="696"/>
        <v/>
      </c>
      <c r="EL379" s="58" t="str">
        <f t="shared" si="697"/>
        <v/>
      </c>
      <c r="EM379" s="58" t="str">
        <f>IF(OR($DZ379="",CR379=""),IF($EL379="","",$EL379),IF(OR(CR379="なし",CR379=0),領収書!$H$1,CR379))</f>
        <v/>
      </c>
      <c r="EN379" s="58" t="str">
        <f>IF(OR($DZ379="",CS379=""),IF($EL379="","",$EL379),IF(OR(CS379="なし",CS379=0),入力!$EN$1,CS379))</f>
        <v/>
      </c>
      <c r="EO379" s="63" t="str">
        <f t="shared" si="698"/>
        <v/>
      </c>
      <c r="EP379" s="63" t="str">
        <f t="shared" si="699"/>
        <v/>
      </c>
      <c r="ER379" s="16" t="str">
        <f>IF(AND(COUNTIF($ET$3:ET379,ET379)=1,ET379&lt;&gt;""),MAX($ER$3:ER378)+1,"")</f>
        <v/>
      </c>
      <c r="ES379" s="16" t="str">
        <f>IF(価格設定!B381="","",価格設定!B381)</f>
        <v/>
      </c>
      <c r="ET379" s="16" t="str">
        <f>IF(価格設定!C381="","",価格設定!C381)</f>
        <v/>
      </c>
      <c r="EV379" s="16" t="str">
        <f t="shared" si="611"/>
        <v/>
      </c>
      <c r="EW379" s="16" t="str">
        <f t="shared" si="700"/>
        <v/>
      </c>
    </row>
    <row r="380" spans="1:153" ht="30" customHeight="1" x14ac:dyDescent="0.2">
      <c r="A380" s="225"/>
      <c r="B380" s="212"/>
      <c r="C380" s="221"/>
      <c r="D380" s="164"/>
      <c r="E380" s="165"/>
      <c r="F380" s="166"/>
      <c r="G380" s="167"/>
      <c r="H380" s="179"/>
      <c r="I380" s="306"/>
      <c r="J380" s="169"/>
      <c r="K380" s="179"/>
      <c r="L380" s="186"/>
      <c r="M380" s="186"/>
      <c r="N380" s="168"/>
      <c r="O380" s="170"/>
      <c r="P380" s="212"/>
      <c r="Q380" s="179" t="str">
        <f>IFERROR(IF(H380="","",IFERROR(INDEX(価格設定!$B$5:$B$1048576,MATCH(H380,価格設定!$B$5:$B$1048576,0),0),INDEX(価格設定!$B$5:$B$1048576,MATCH("*"&amp;H380&amp;"*",価格設定!$B$5:$B$1048576,0),0))),H380)</f>
        <v/>
      </c>
      <c r="R380" s="250" t="str">
        <f>IFERROR(IF(Q380="",IF(K380="","",K380),IF(K380="",IF(INDEX(価格設定!$C$5:$C$1048576,MATCH(Q380,価格設定!$B$5:$B$1048576,0),0)=0,"",INDEX(価格設定!$C$5:$C$1048576,MATCH(Q380,価格設定!$B$5:$B$1048576,0),0)),IF(K380="なし","",K380))),"")</f>
        <v/>
      </c>
      <c r="S380" s="308" t="str">
        <f t="shared" si="612"/>
        <v/>
      </c>
      <c r="T380" s="126" t="str">
        <f>IFERROR(IF(J380="",IF(INDEX(価格設定!$E$5:$R$1048576,MATCH($Q380,価格設定!B$5:B$1048576,0),MATCH($AW380,価格設定!E$1:X$1,1))=0,"",INDEX(価格設定!$E$5:$R$1048576,MATCH($Q380,価格設定!B$5:B$1048576,0),MATCH($AW380,価格設定!E$1:X$1,1))),J380),"")</f>
        <v/>
      </c>
      <c r="U380" s="126" t="str">
        <f t="shared" si="613"/>
        <v/>
      </c>
      <c r="V380" s="132" t="str">
        <f t="shared" si="614"/>
        <v/>
      </c>
      <c r="W380" s="127" t="str">
        <f>IFERROR(IF(OR(T380="",T380&lt;0),"",IFERROR(INDEX(価格設定!E$2:X$3,IF(AND(K380=$K$1,$K$1&lt;&gt;""),ROW(価格設定!$D$3)-1,MATCH(INDEX(価格設定!$D$5:$D$1048576,MATCH(Q380,価格設定!$B$5:$B$1048576,0),0),価格設定!$D$2:$D$3,0)),MATCH($AW380,価格設定!E$1:X$1,1)),INDEX(価格設定!E$2:X$2,0,MATCH($AW380,価格設定!E$1:X$1,1)))),"")</f>
        <v/>
      </c>
      <c r="X380" s="126" t="str">
        <f t="shared" si="605"/>
        <v/>
      </c>
      <c r="Y380" s="128" t="str">
        <f t="shared" si="615"/>
        <v/>
      </c>
      <c r="Z380" s="126" t="str">
        <f t="shared" si="616"/>
        <v/>
      </c>
      <c r="AA380" s="129" t="str">
        <f t="shared" si="617"/>
        <v/>
      </c>
      <c r="AB380" s="126" t="str">
        <f t="shared" si="618"/>
        <v/>
      </c>
      <c r="AC380" s="280" t="str">
        <f t="shared" si="619"/>
        <v/>
      </c>
      <c r="AD380" s="15"/>
      <c r="AE380" s="204" t="str">
        <f>IF(AF380="","",COUNT($AF$3:AF380))</f>
        <v/>
      </c>
      <c r="AF380" s="206" t="str">
        <f t="shared" si="620"/>
        <v/>
      </c>
      <c r="AG380" s="204" t="str">
        <f t="shared" si="621"/>
        <v/>
      </c>
      <c r="AH380" s="204" t="str">
        <f t="shared" si="622"/>
        <v/>
      </c>
      <c r="AI380" s="287"/>
      <c r="AJ380" s="15"/>
      <c r="AK380" s="138" t="str">
        <f t="shared" si="623"/>
        <v/>
      </c>
      <c r="AL380" s="131" t="str">
        <f t="shared" si="624"/>
        <v/>
      </c>
      <c r="AM380" s="131" t="str">
        <f t="shared" si="625"/>
        <v/>
      </c>
      <c r="AN380" s="313" t="str">
        <f t="shared" si="626"/>
        <v/>
      </c>
      <c r="AO380" s="316" t="str">
        <f t="shared" si="627"/>
        <v/>
      </c>
      <c r="AP380" s="18"/>
      <c r="AQ380" s="3" t="str">
        <f>IF(F380="","",MAX($AQ$3:AQ379)+1)</f>
        <v/>
      </c>
      <c r="AR380" s="3" t="str">
        <f>IF(OR(AQ380="",BB380=""),"",MAX($AR$3:AR379)+1)</f>
        <v/>
      </c>
      <c r="AS380" s="3" t="str">
        <f>IF(CQ380="","",RANK(CQ380,CQ$3:CQ$1048576,1)+COUNTIF($CQ$3:CQ380,CQ380)-1)</f>
        <v/>
      </c>
      <c r="AT380" s="21" t="str">
        <f>IF(C380="",IF(OR(AND($H380&lt;&gt;"",C380=""),AND($F379=$F380,$AZ380&lt;&gt;""),COUNTA($H$3:$H$1048576,#REF!,$F$3:$F$1048576)&gt;COUNTA($H$3:$H380,#REF!,$F$3:$F380),$AZ380&lt;&gt;""),INDEX(AT$3:AT$1048576,MATCH(MAX($AQ$3:$AQ379),$AQ$3:$AQ$1048576,0),0),""),C380)</f>
        <v/>
      </c>
      <c r="AU380" s="21" t="str">
        <f>IF(D380="",IF(OR(AND($H380&lt;&gt;"",D380=""),AND($F379=$F380,$AZ380&lt;&gt;""),COUNTA($H$3:$H$1048576,#REF!,$F$3:$F$1048576)&gt;COUNTA($H$3:$H380,#REF!,$F$3:$F380),$AZ380&lt;&gt;""),INDEX(AU$3:AU$1048576,MATCH(MAX($AQ$3:$AQ379),$AQ$3:$AQ$1048576,0),0),""),D380)</f>
        <v/>
      </c>
      <c r="AV380" s="21" t="str">
        <f>IF(E380="",IF(OR(AND($H380&lt;&gt;"",E380=""),AND($F379=$F380,$AZ380&lt;&gt;""),COUNTA($H$3:$H$1048576,#REF!,$F$3:$F$1048576)&gt;COUNTA($H$3:$H380,#REF!,$F$3:$F380),$AZ380&lt;&gt;""),INDEX(AV$3:AV$1048576,MATCH(MAX($AQ$3:$AQ379),$AQ$3:$AQ$1048576,0),0),""),E380)</f>
        <v/>
      </c>
      <c r="AW380" s="24" t="str">
        <f t="shared" si="628"/>
        <v/>
      </c>
      <c r="AX380" s="13" t="str">
        <f t="shared" si="629"/>
        <v/>
      </c>
      <c r="AY380" s="4" t="str">
        <f t="shared" si="630"/>
        <v/>
      </c>
      <c r="AZ380" s="4" t="str">
        <f>IF(AX380="",IF(OR(AND(H380&lt;&gt;"",F380=""),COUNTA($H$3:$H$1048576)&gt;COUNTA($H$3:$H380)),INDEX(AX$3:AX380,MATCH(MAX($AQ$3:AQ380),AQ$3:AQ380,0),0),""),AX380)</f>
        <v/>
      </c>
      <c r="BA380" s="4" t="str">
        <f>IF(AY380="",IF(AND(H380&lt;&gt;"",F380=""),INDEX(AY$3:AY380,MATCH(MAX($AQ$3:AQ380),AQ$3:AQ380,0),0),""),AY380)</f>
        <v/>
      </c>
      <c r="BB380" s="82" t="str">
        <f>IF(BC380="","",RANK(BC380,BC$3:BC$1048576,1)+COUNTIF($BC$3:BC380,BC380)-1)</f>
        <v/>
      </c>
      <c r="BC380" s="139" t="str">
        <f t="shared" si="631"/>
        <v/>
      </c>
      <c r="BD380" s="46" t="str">
        <f t="shared" si="632"/>
        <v/>
      </c>
      <c r="BE380" s="46" t="str">
        <f t="shared" si="633"/>
        <v/>
      </c>
      <c r="BF380" s="46" t="str">
        <f t="shared" si="634"/>
        <v/>
      </c>
      <c r="BG380" s="4" t="str">
        <f t="shared" si="635"/>
        <v/>
      </c>
      <c r="BH380" s="180" t="str">
        <f t="shared" si="636"/>
        <v/>
      </c>
      <c r="BI380" s="16" t="str">
        <f t="shared" si="637"/>
        <v/>
      </c>
      <c r="BJ380" s="52" t="str">
        <f>IF(BI380="","",IF(W380="","",IF(AND(K380=$K$1,$K$1&lt;&gt;""),$BT$2,IFERROR(IF(INDEX(価格設定!$D$5:$D$1048576,MATCH(Q380,価格設定!$B$5:$B$1048576,0),0)=価格設定!$D$3,$BT$2,$BS$2),$BS$2))))</f>
        <v/>
      </c>
      <c r="BK380" s="16" t="str">
        <f>IF(BI380="","",IF(COUNTIF($BI$3:BI380,BI380)=1,1,IF(AND(BI379=BI380,BH380=""),BK379,COUNTIF($BH$3:BH380,BH380))))</f>
        <v/>
      </c>
      <c r="BL380" s="52" t="str">
        <f t="shared" si="638"/>
        <v/>
      </c>
      <c r="BM380" s="52" t="str">
        <f t="shared" si="639"/>
        <v/>
      </c>
      <c r="BN380" s="119" t="str">
        <f t="shared" si="640"/>
        <v/>
      </c>
      <c r="BO380" s="119" t="str">
        <f t="shared" si="641"/>
        <v/>
      </c>
      <c r="BP380" s="17" t="str">
        <f t="shared" si="642"/>
        <v/>
      </c>
      <c r="BQ380" s="17" t="str">
        <f t="shared" si="643"/>
        <v/>
      </c>
      <c r="BR380" s="17" t="str">
        <f>IF(OR(BP380="",COUNTIF($BO$3:BO380,BO380)&lt;&gt;1),"",SUMIF(BO$3:BO$1048576,BO380,BP$3:BP$1048576))</f>
        <v/>
      </c>
      <c r="BS380" s="17" t="str">
        <f t="shared" si="644"/>
        <v/>
      </c>
      <c r="BT380" s="17" t="str">
        <f t="shared" si="645"/>
        <v/>
      </c>
      <c r="BU380" s="17" t="str">
        <f t="shared" si="646"/>
        <v/>
      </c>
      <c r="BV380" s="24" t="str">
        <f t="shared" si="647"/>
        <v/>
      </c>
      <c r="BW380" s="24" t="str">
        <f t="shared" si="648"/>
        <v/>
      </c>
      <c r="BX380" s="24" t="str">
        <f t="shared" si="649"/>
        <v/>
      </c>
      <c r="BY380" s="26" t="str">
        <f t="shared" si="650"/>
        <v/>
      </c>
      <c r="BZ380" s="26" t="str">
        <f t="shared" si="651"/>
        <v/>
      </c>
      <c r="CA380" s="26" t="str">
        <f t="shared" si="652"/>
        <v/>
      </c>
      <c r="CB380" s="66" t="str">
        <f t="shared" si="653"/>
        <v/>
      </c>
      <c r="CC380" s="65" t="str">
        <f t="shared" si="654"/>
        <v/>
      </c>
      <c r="CD380" s="26" t="str">
        <f t="shared" si="655"/>
        <v/>
      </c>
      <c r="CE380" s="26" t="str">
        <f t="shared" si="656"/>
        <v/>
      </c>
      <c r="CF380" s="193" t="str">
        <f t="shared" si="657"/>
        <v/>
      </c>
      <c r="CG380" s="193" t="str">
        <f t="shared" si="658"/>
        <v/>
      </c>
      <c r="CH380" s="26" t="str">
        <f t="shared" si="659"/>
        <v/>
      </c>
      <c r="CI380" s="26" t="str">
        <f t="shared" si="660"/>
        <v/>
      </c>
      <c r="CJ380" s="65" t="str">
        <f t="shared" si="661"/>
        <v/>
      </c>
      <c r="CK380" s="65" t="str">
        <f t="shared" si="662"/>
        <v/>
      </c>
      <c r="CL380" s="64" t="str">
        <f t="shared" si="663"/>
        <v/>
      </c>
      <c r="CM380" s="64" t="str">
        <f t="shared" si="664"/>
        <v/>
      </c>
      <c r="CN380" s="65" t="str">
        <f t="shared" si="665"/>
        <v/>
      </c>
      <c r="CP380" s="63" t="str">
        <f>IF(BH380="","",MAX($CP$3:CP379)+1)</f>
        <v/>
      </c>
      <c r="CQ380" s="24" t="str">
        <f t="shared" si="666"/>
        <v/>
      </c>
      <c r="CR380" s="24" t="str">
        <f t="shared" si="667"/>
        <v/>
      </c>
      <c r="CS380" s="24" t="str">
        <f t="shared" si="668"/>
        <v/>
      </c>
      <c r="CT380" s="58" t="str">
        <f>IF(BO380="","",COUNTIF($BO$3:BO380,BO380)&amp;"@"&amp;BO380)</f>
        <v/>
      </c>
      <c r="CU380" s="16" t="str">
        <f t="shared" si="606"/>
        <v/>
      </c>
      <c r="CV380" s="63" t="str">
        <f t="shared" si="669"/>
        <v/>
      </c>
      <c r="CW380" s="16" t="str">
        <f t="shared" si="670"/>
        <v/>
      </c>
      <c r="CX380" s="16" t="str">
        <f t="shared" si="671"/>
        <v/>
      </c>
      <c r="CY380" s="16" t="str">
        <f t="shared" si="672"/>
        <v/>
      </c>
      <c r="CZ380" s="85" t="str">
        <f t="shared" si="673"/>
        <v/>
      </c>
      <c r="DA380" s="16" t="str">
        <f t="shared" si="674"/>
        <v/>
      </c>
      <c r="DB380" s="16" t="str">
        <f t="shared" si="675"/>
        <v/>
      </c>
      <c r="DC380" s="28" t="str">
        <f>IF(CP380="","",$DC$1&amp;(INDEX(価格設定!D$1:XFD$3,ROW(価格設定!$D$3),MATCH($AW380,価格設定!D$1:XFD$1,1))*100)&amp;"%")</f>
        <v/>
      </c>
      <c r="DD380" s="28" t="str">
        <f>IF(CP380="","",$DD$1&amp;(INDEX(価格設定!D$1:XFD$3,ROW(価格設定!$D$2),MATCH($AW380,価格設定!D$1:XFD$1,1))*100)&amp;"%")</f>
        <v/>
      </c>
      <c r="DE380" s="29" t="str">
        <f t="shared" si="676"/>
        <v/>
      </c>
      <c r="DG380" s="58" t="str">
        <f t="shared" si="677"/>
        <v/>
      </c>
      <c r="DH380" s="58" t="str">
        <f t="shared" si="678"/>
        <v/>
      </c>
      <c r="DI380" s="58" t="str">
        <f t="shared" si="679"/>
        <v/>
      </c>
      <c r="DJ380" s="85" t="str">
        <f t="shared" si="680"/>
        <v/>
      </c>
      <c r="DL380" s="58" t="str">
        <f>IF(COUNTIF(DG$3:DG$1048576,DG380)=COUNTIF($DG$3:$DG380,DG380),DG380,"")</f>
        <v/>
      </c>
      <c r="DM380" s="85" t="str">
        <f t="shared" si="681"/>
        <v/>
      </c>
      <c r="DN380" s="85" t="str">
        <f t="shared" si="607"/>
        <v/>
      </c>
      <c r="DO380" s="85" t="str">
        <f t="shared" si="607"/>
        <v/>
      </c>
      <c r="DP380" s="303"/>
      <c r="DQ380" s="17" t="str">
        <f t="shared" si="608"/>
        <v/>
      </c>
      <c r="DR380" s="17" t="str">
        <f t="shared" si="609"/>
        <v/>
      </c>
      <c r="DS380" s="17" t="str">
        <f t="shared" si="610"/>
        <v/>
      </c>
      <c r="DU380" s="16" t="str">
        <f t="shared" si="682"/>
        <v/>
      </c>
      <c r="DV380" s="16" t="str">
        <f>IF(DU380="","",COUNT($DU$3:DU380))</f>
        <v/>
      </c>
      <c r="DW380" s="16" t="str">
        <f t="shared" si="683"/>
        <v/>
      </c>
      <c r="DX380" s="16" t="str">
        <f t="shared" si="684"/>
        <v/>
      </c>
      <c r="DY380" s="16" t="str">
        <f>IF(DZ380="","",COUNTIF(DZ$3:DZ380,DZ380))</f>
        <v/>
      </c>
      <c r="DZ380" s="16" t="str">
        <f t="shared" si="685"/>
        <v/>
      </c>
      <c r="EA380" s="16" t="str">
        <f t="shared" si="686"/>
        <v/>
      </c>
      <c r="EB380" s="16" t="str">
        <f t="shared" si="687"/>
        <v/>
      </c>
      <c r="EC380" s="16" t="str">
        <f t="shared" si="688"/>
        <v/>
      </c>
      <c r="ED380" s="16" t="str">
        <f t="shared" si="689"/>
        <v/>
      </c>
      <c r="EE380" s="16" t="str">
        <f t="shared" si="690"/>
        <v/>
      </c>
      <c r="EF380" s="16" t="str">
        <f t="shared" si="691"/>
        <v/>
      </c>
      <c r="EG380" s="16" t="str">
        <f t="shared" si="692"/>
        <v/>
      </c>
      <c r="EH380" s="16" t="str">
        <f t="shared" si="693"/>
        <v/>
      </c>
      <c r="EI380" s="16" t="str">
        <f t="shared" si="694"/>
        <v/>
      </c>
      <c r="EJ380" s="16" t="str">
        <f t="shared" si="695"/>
        <v/>
      </c>
      <c r="EK380" s="16" t="str">
        <f t="shared" si="696"/>
        <v/>
      </c>
      <c r="EL380" s="58" t="str">
        <f t="shared" si="697"/>
        <v/>
      </c>
      <c r="EM380" s="58" t="str">
        <f>IF(OR($DZ380="",CR380=""),IF($EL380="","",$EL380),IF(OR(CR380="なし",CR380=0),領収書!$H$1,CR380))</f>
        <v/>
      </c>
      <c r="EN380" s="58" t="str">
        <f>IF(OR($DZ380="",CS380=""),IF($EL380="","",$EL380),IF(OR(CS380="なし",CS380=0),入力!$EN$1,CS380))</f>
        <v/>
      </c>
      <c r="EO380" s="63" t="str">
        <f t="shared" si="698"/>
        <v/>
      </c>
      <c r="EP380" s="63" t="str">
        <f t="shared" si="699"/>
        <v/>
      </c>
      <c r="ER380" s="16" t="str">
        <f>IF(AND(COUNTIF($ET$3:ET380,ET380)=1,ET380&lt;&gt;""),MAX($ER$3:ER379)+1,"")</f>
        <v/>
      </c>
      <c r="ES380" s="16" t="str">
        <f>IF(価格設定!B382="","",価格設定!B382)</f>
        <v/>
      </c>
      <c r="ET380" s="16" t="str">
        <f>IF(価格設定!C382="","",価格設定!C382)</f>
        <v/>
      </c>
      <c r="EV380" s="16" t="str">
        <f t="shared" si="611"/>
        <v/>
      </c>
      <c r="EW380" s="16" t="str">
        <f t="shared" si="700"/>
        <v/>
      </c>
    </row>
    <row r="381" spans="1:153" ht="30" customHeight="1" x14ac:dyDescent="0.2">
      <c r="A381" s="225"/>
      <c r="B381" s="212"/>
      <c r="C381" s="221"/>
      <c r="D381" s="164"/>
      <c r="E381" s="165"/>
      <c r="F381" s="166"/>
      <c r="G381" s="167"/>
      <c r="H381" s="179"/>
      <c r="I381" s="306"/>
      <c r="J381" s="169"/>
      <c r="K381" s="179"/>
      <c r="L381" s="186"/>
      <c r="M381" s="186"/>
      <c r="N381" s="168"/>
      <c r="O381" s="170"/>
      <c r="P381" s="212"/>
      <c r="Q381" s="179" t="str">
        <f>IFERROR(IF(H381="","",IFERROR(INDEX(価格設定!$B$5:$B$1048576,MATCH(H381,価格設定!$B$5:$B$1048576,0),0),INDEX(価格設定!$B$5:$B$1048576,MATCH("*"&amp;H381&amp;"*",価格設定!$B$5:$B$1048576,0),0))),H381)</f>
        <v/>
      </c>
      <c r="R381" s="250" t="str">
        <f>IFERROR(IF(Q381="",IF(K381="","",K381),IF(K381="",IF(INDEX(価格設定!$C$5:$C$1048576,MATCH(Q381,価格設定!$B$5:$B$1048576,0),0)=0,"",INDEX(価格設定!$C$5:$C$1048576,MATCH(Q381,価格設定!$B$5:$B$1048576,0),0)),IF(K381="なし","",K381))),"")</f>
        <v/>
      </c>
      <c r="S381" s="308" t="str">
        <f t="shared" si="612"/>
        <v/>
      </c>
      <c r="T381" s="126" t="str">
        <f>IFERROR(IF(J381="",IF(INDEX(価格設定!$E$5:$R$1048576,MATCH($Q381,価格設定!B$5:B$1048576,0),MATCH($AW381,価格設定!E$1:X$1,1))=0,"",INDEX(価格設定!$E$5:$R$1048576,MATCH($Q381,価格設定!B$5:B$1048576,0),MATCH($AW381,価格設定!E$1:X$1,1))),J381),"")</f>
        <v/>
      </c>
      <c r="U381" s="126" t="str">
        <f t="shared" si="613"/>
        <v/>
      </c>
      <c r="V381" s="132" t="str">
        <f t="shared" si="614"/>
        <v/>
      </c>
      <c r="W381" s="127" t="str">
        <f>IFERROR(IF(OR(T381="",T381&lt;0),"",IFERROR(INDEX(価格設定!E$2:X$3,IF(AND(K381=$K$1,$K$1&lt;&gt;""),ROW(価格設定!$D$3)-1,MATCH(INDEX(価格設定!$D$5:$D$1048576,MATCH(Q381,価格設定!$B$5:$B$1048576,0),0),価格設定!$D$2:$D$3,0)),MATCH($AW381,価格設定!E$1:X$1,1)),INDEX(価格設定!E$2:X$2,0,MATCH($AW381,価格設定!E$1:X$1,1)))),"")</f>
        <v/>
      </c>
      <c r="X381" s="126" t="str">
        <f t="shared" si="605"/>
        <v/>
      </c>
      <c r="Y381" s="128" t="str">
        <f t="shared" si="615"/>
        <v/>
      </c>
      <c r="Z381" s="126" t="str">
        <f t="shared" si="616"/>
        <v/>
      </c>
      <c r="AA381" s="129" t="str">
        <f t="shared" si="617"/>
        <v/>
      </c>
      <c r="AB381" s="126" t="str">
        <f t="shared" si="618"/>
        <v/>
      </c>
      <c r="AC381" s="280" t="str">
        <f t="shared" si="619"/>
        <v/>
      </c>
      <c r="AD381" s="15"/>
      <c r="AE381" s="204" t="str">
        <f>IF(AF381="","",COUNT($AF$3:AF381))</f>
        <v/>
      </c>
      <c r="AF381" s="206" t="str">
        <f t="shared" si="620"/>
        <v/>
      </c>
      <c r="AG381" s="204" t="str">
        <f t="shared" si="621"/>
        <v/>
      </c>
      <c r="AH381" s="204" t="str">
        <f t="shared" si="622"/>
        <v/>
      </c>
      <c r="AI381" s="287"/>
      <c r="AJ381" s="15"/>
      <c r="AK381" s="138" t="str">
        <f t="shared" si="623"/>
        <v/>
      </c>
      <c r="AL381" s="131" t="str">
        <f t="shared" si="624"/>
        <v/>
      </c>
      <c r="AM381" s="131" t="str">
        <f t="shared" si="625"/>
        <v/>
      </c>
      <c r="AN381" s="313" t="str">
        <f t="shared" si="626"/>
        <v/>
      </c>
      <c r="AO381" s="316" t="str">
        <f t="shared" si="627"/>
        <v/>
      </c>
      <c r="AP381" s="18"/>
      <c r="AQ381" s="3" t="str">
        <f>IF(F381="","",MAX($AQ$3:AQ380)+1)</f>
        <v/>
      </c>
      <c r="AR381" s="3" t="str">
        <f>IF(OR(AQ381="",BB381=""),"",MAX($AR$3:AR380)+1)</f>
        <v/>
      </c>
      <c r="AS381" s="3" t="str">
        <f>IF(CQ381="","",RANK(CQ381,CQ$3:CQ$1048576,1)+COUNTIF($CQ$3:CQ381,CQ381)-1)</f>
        <v/>
      </c>
      <c r="AT381" s="21" t="str">
        <f>IF(C381="",IF(OR(AND($H381&lt;&gt;"",C381=""),AND($F380=$F381,$AZ381&lt;&gt;""),COUNTA($H$3:$H$1048576,#REF!,$F$3:$F$1048576)&gt;COUNTA($H$3:$H381,#REF!,$F$3:$F381),$AZ381&lt;&gt;""),INDEX(AT$3:AT$1048576,MATCH(MAX($AQ$3:$AQ380),$AQ$3:$AQ$1048576,0),0),""),C381)</f>
        <v/>
      </c>
      <c r="AU381" s="21" t="str">
        <f>IF(D381="",IF(OR(AND($H381&lt;&gt;"",D381=""),AND($F380=$F381,$AZ381&lt;&gt;""),COUNTA($H$3:$H$1048576,#REF!,$F$3:$F$1048576)&gt;COUNTA($H$3:$H381,#REF!,$F$3:$F381),$AZ381&lt;&gt;""),INDEX(AU$3:AU$1048576,MATCH(MAX($AQ$3:$AQ380),$AQ$3:$AQ$1048576,0),0),""),D381)</f>
        <v/>
      </c>
      <c r="AV381" s="21" t="str">
        <f>IF(E381="",IF(OR(AND($H381&lt;&gt;"",E381=""),AND($F380=$F381,$AZ381&lt;&gt;""),COUNTA($H$3:$H$1048576,#REF!,$F$3:$F$1048576)&gt;COUNTA($H$3:$H381,#REF!,$F$3:$F381),$AZ381&lt;&gt;""),INDEX(AV$3:AV$1048576,MATCH(MAX($AQ$3:$AQ380),$AQ$3:$AQ$1048576,0),0),""),E381)</f>
        <v/>
      </c>
      <c r="AW381" s="24" t="str">
        <f t="shared" si="628"/>
        <v/>
      </c>
      <c r="AX381" s="13" t="str">
        <f t="shared" si="629"/>
        <v/>
      </c>
      <c r="AY381" s="4" t="str">
        <f t="shared" si="630"/>
        <v/>
      </c>
      <c r="AZ381" s="4" t="str">
        <f>IF(AX381="",IF(OR(AND(H381&lt;&gt;"",F381=""),COUNTA($H$3:$H$1048576)&gt;COUNTA($H$3:$H381)),INDEX(AX$3:AX381,MATCH(MAX($AQ$3:AQ381),AQ$3:AQ381,0),0),""),AX381)</f>
        <v/>
      </c>
      <c r="BA381" s="4" t="str">
        <f>IF(AY381="",IF(AND(H381&lt;&gt;"",F381=""),INDEX(AY$3:AY381,MATCH(MAX($AQ$3:AQ381),AQ$3:AQ381,0),0),""),AY381)</f>
        <v/>
      </c>
      <c r="BB381" s="82" t="str">
        <f>IF(BC381="","",RANK(BC381,BC$3:BC$1048576,1)+COUNTIF($BC$3:BC381,BC381)-1)</f>
        <v/>
      </c>
      <c r="BC381" s="139" t="str">
        <f t="shared" si="631"/>
        <v/>
      </c>
      <c r="BD381" s="46" t="str">
        <f t="shared" si="632"/>
        <v/>
      </c>
      <c r="BE381" s="46" t="str">
        <f t="shared" si="633"/>
        <v/>
      </c>
      <c r="BF381" s="46" t="str">
        <f t="shared" si="634"/>
        <v/>
      </c>
      <c r="BG381" s="4" t="str">
        <f t="shared" si="635"/>
        <v/>
      </c>
      <c r="BH381" s="180" t="str">
        <f t="shared" si="636"/>
        <v/>
      </c>
      <c r="BI381" s="16" t="str">
        <f t="shared" si="637"/>
        <v/>
      </c>
      <c r="BJ381" s="52" t="str">
        <f>IF(BI381="","",IF(W381="","",IF(AND(K381=$K$1,$K$1&lt;&gt;""),$BT$2,IFERROR(IF(INDEX(価格設定!$D$5:$D$1048576,MATCH(Q381,価格設定!$B$5:$B$1048576,0),0)=価格設定!$D$3,$BT$2,$BS$2),$BS$2))))</f>
        <v/>
      </c>
      <c r="BK381" s="16" t="str">
        <f>IF(BI381="","",IF(COUNTIF($BI$3:BI381,BI381)=1,1,IF(AND(BI380=BI381,BH381=""),BK380,COUNTIF($BH$3:BH381,BH381))))</f>
        <v/>
      </c>
      <c r="BL381" s="52" t="str">
        <f t="shared" si="638"/>
        <v/>
      </c>
      <c r="BM381" s="52" t="str">
        <f t="shared" si="639"/>
        <v/>
      </c>
      <c r="BN381" s="119" t="str">
        <f t="shared" si="640"/>
        <v/>
      </c>
      <c r="BO381" s="119" t="str">
        <f t="shared" si="641"/>
        <v/>
      </c>
      <c r="BP381" s="17" t="str">
        <f t="shared" si="642"/>
        <v/>
      </c>
      <c r="BQ381" s="17" t="str">
        <f t="shared" si="643"/>
        <v/>
      </c>
      <c r="BR381" s="17" t="str">
        <f>IF(OR(BP381="",COUNTIF($BO$3:BO381,BO381)&lt;&gt;1),"",SUMIF(BO$3:BO$1048576,BO381,BP$3:BP$1048576))</f>
        <v/>
      </c>
      <c r="BS381" s="17" t="str">
        <f t="shared" si="644"/>
        <v/>
      </c>
      <c r="BT381" s="17" t="str">
        <f t="shared" si="645"/>
        <v/>
      </c>
      <c r="BU381" s="17" t="str">
        <f t="shared" si="646"/>
        <v/>
      </c>
      <c r="BV381" s="24" t="str">
        <f t="shared" si="647"/>
        <v/>
      </c>
      <c r="BW381" s="24" t="str">
        <f t="shared" si="648"/>
        <v/>
      </c>
      <c r="BX381" s="24" t="str">
        <f t="shared" si="649"/>
        <v/>
      </c>
      <c r="BY381" s="26" t="str">
        <f t="shared" si="650"/>
        <v/>
      </c>
      <c r="BZ381" s="26" t="str">
        <f t="shared" si="651"/>
        <v/>
      </c>
      <c r="CA381" s="26" t="str">
        <f t="shared" si="652"/>
        <v/>
      </c>
      <c r="CB381" s="66" t="str">
        <f t="shared" si="653"/>
        <v/>
      </c>
      <c r="CC381" s="65" t="str">
        <f t="shared" si="654"/>
        <v/>
      </c>
      <c r="CD381" s="26" t="str">
        <f t="shared" si="655"/>
        <v/>
      </c>
      <c r="CE381" s="26" t="str">
        <f t="shared" si="656"/>
        <v/>
      </c>
      <c r="CF381" s="193" t="str">
        <f t="shared" si="657"/>
        <v/>
      </c>
      <c r="CG381" s="193" t="str">
        <f t="shared" si="658"/>
        <v/>
      </c>
      <c r="CH381" s="26" t="str">
        <f t="shared" si="659"/>
        <v/>
      </c>
      <c r="CI381" s="26" t="str">
        <f t="shared" si="660"/>
        <v/>
      </c>
      <c r="CJ381" s="65" t="str">
        <f t="shared" si="661"/>
        <v/>
      </c>
      <c r="CK381" s="65" t="str">
        <f t="shared" si="662"/>
        <v/>
      </c>
      <c r="CL381" s="64" t="str">
        <f t="shared" si="663"/>
        <v/>
      </c>
      <c r="CM381" s="64" t="str">
        <f t="shared" si="664"/>
        <v/>
      </c>
      <c r="CN381" s="65" t="str">
        <f t="shared" si="665"/>
        <v/>
      </c>
      <c r="CP381" s="63" t="str">
        <f>IF(BH381="","",MAX($CP$3:CP380)+1)</f>
        <v/>
      </c>
      <c r="CQ381" s="24" t="str">
        <f t="shared" si="666"/>
        <v/>
      </c>
      <c r="CR381" s="24" t="str">
        <f t="shared" si="667"/>
        <v/>
      </c>
      <c r="CS381" s="24" t="str">
        <f t="shared" si="668"/>
        <v/>
      </c>
      <c r="CT381" s="58" t="str">
        <f>IF(BO381="","",COUNTIF($BO$3:BO381,BO381)&amp;"@"&amp;BO381)</f>
        <v/>
      </c>
      <c r="CU381" s="16" t="str">
        <f t="shared" si="606"/>
        <v/>
      </c>
      <c r="CV381" s="63" t="str">
        <f t="shared" si="669"/>
        <v/>
      </c>
      <c r="CW381" s="16" t="str">
        <f t="shared" si="670"/>
        <v/>
      </c>
      <c r="CX381" s="16" t="str">
        <f t="shared" si="671"/>
        <v/>
      </c>
      <c r="CY381" s="16" t="str">
        <f t="shared" si="672"/>
        <v/>
      </c>
      <c r="CZ381" s="85" t="str">
        <f t="shared" si="673"/>
        <v/>
      </c>
      <c r="DA381" s="16" t="str">
        <f t="shared" si="674"/>
        <v/>
      </c>
      <c r="DB381" s="16" t="str">
        <f t="shared" si="675"/>
        <v/>
      </c>
      <c r="DC381" s="28" t="str">
        <f>IF(CP381="","",$DC$1&amp;(INDEX(価格設定!D$1:XFD$3,ROW(価格設定!$D$3),MATCH($AW381,価格設定!D$1:XFD$1,1))*100)&amp;"%")</f>
        <v/>
      </c>
      <c r="DD381" s="28" t="str">
        <f>IF(CP381="","",$DD$1&amp;(INDEX(価格設定!D$1:XFD$3,ROW(価格設定!$D$2),MATCH($AW381,価格設定!D$1:XFD$1,1))*100)&amp;"%")</f>
        <v/>
      </c>
      <c r="DE381" s="29" t="str">
        <f t="shared" si="676"/>
        <v/>
      </c>
      <c r="DG381" s="58" t="str">
        <f t="shared" si="677"/>
        <v/>
      </c>
      <c r="DH381" s="58" t="str">
        <f t="shared" si="678"/>
        <v/>
      </c>
      <c r="DI381" s="58" t="str">
        <f t="shared" si="679"/>
        <v/>
      </c>
      <c r="DJ381" s="85" t="str">
        <f t="shared" si="680"/>
        <v/>
      </c>
      <c r="DL381" s="58" t="str">
        <f>IF(COUNTIF(DG$3:DG$1048576,DG381)=COUNTIF($DG$3:$DG381,DG381),DG381,"")</f>
        <v/>
      </c>
      <c r="DM381" s="85" t="str">
        <f t="shared" si="681"/>
        <v/>
      </c>
      <c r="DN381" s="85" t="str">
        <f t="shared" si="607"/>
        <v/>
      </c>
      <c r="DO381" s="85" t="str">
        <f t="shared" si="607"/>
        <v/>
      </c>
      <c r="DP381" s="303"/>
      <c r="DQ381" s="17" t="str">
        <f t="shared" si="608"/>
        <v/>
      </c>
      <c r="DR381" s="17" t="str">
        <f t="shared" si="609"/>
        <v/>
      </c>
      <c r="DS381" s="17" t="str">
        <f t="shared" si="610"/>
        <v/>
      </c>
      <c r="DU381" s="16" t="str">
        <f t="shared" si="682"/>
        <v/>
      </c>
      <c r="DV381" s="16" t="str">
        <f>IF(DU381="","",COUNT($DU$3:DU381))</f>
        <v/>
      </c>
      <c r="DW381" s="16" t="str">
        <f t="shared" si="683"/>
        <v/>
      </c>
      <c r="DX381" s="16" t="str">
        <f t="shared" si="684"/>
        <v/>
      </c>
      <c r="DY381" s="16" t="str">
        <f>IF(DZ381="","",COUNTIF(DZ$3:DZ381,DZ381))</f>
        <v/>
      </c>
      <c r="DZ381" s="16" t="str">
        <f t="shared" si="685"/>
        <v/>
      </c>
      <c r="EA381" s="16" t="str">
        <f t="shared" si="686"/>
        <v/>
      </c>
      <c r="EB381" s="16" t="str">
        <f t="shared" si="687"/>
        <v/>
      </c>
      <c r="EC381" s="16" t="str">
        <f t="shared" si="688"/>
        <v/>
      </c>
      <c r="ED381" s="16" t="str">
        <f t="shared" si="689"/>
        <v/>
      </c>
      <c r="EE381" s="16" t="str">
        <f t="shared" si="690"/>
        <v/>
      </c>
      <c r="EF381" s="16" t="str">
        <f t="shared" si="691"/>
        <v/>
      </c>
      <c r="EG381" s="16" t="str">
        <f t="shared" si="692"/>
        <v/>
      </c>
      <c r="EH381" s="16" t="str">
        <f t="shared" si="693"/>
        <v/>
      </c>
      <c r="EI381" s="16" t="str">
        <f t="shared" si="694"/>
        <v/>
      </c>
      <c r="EJ381" s="16" t="str">
        <f t="shared" si="695"/>
        <v/>
      </c>
      <c r="EK381" s="16" t="str">
        <f t="shared" si="696"/>
        <v/>
      </c>
      <c r="EL381" s="58" t="str">
        <f t="shared" si="697"/>
        <v/>
      </c>
      <c r="EM381" s="58" t="str">
        <f>IF(OR($DZ381="",CR381=""),IF($EL381="","",$EL381),IF(OR(CR381="なし",CR381=0),領収書!$H$1,CR381))</f>
        <v/>
      </c>
      <c r="EN381" s="58" t="str">
        <f>IF(OR($DZ381="",CS381=""),IF($EL381="","",$EL381),IF(OR(CS381="なし",CS381=0),入力!$EN$1,CS381))</f>
        <v/>
      </c>
      <c r="EO381" s="63" t="str">
        <f t="shared" si="698"/>
        <v/>
      </c>
      <c r="EP381" s="63" t="str">
        <f t="shared" si="699"/>
        <v/>
      </c>
      <c r="ER381" s="16" t="str">
        <f>IF(AND(COUNTIF($ET$3:ET381,ET381)=1,ET381&lt;&gt;""),MAX($ER$3:ER380)+1,"")</f>
        <v/>
      </c>
      <c r="ES381" s="16" t="str">
        <f>IF(価格設定!B383="","",価格設定!B383)</f>
        <v/>
      </c>
      <c r="ET381" s="16" t="str">
        <f>IF(価格設定!C383="","",価格設定!C383)</f>
        <v/>
      </c>
      <c r="EV381" s="16" t="str">
        <f t="shared" si="611"/>
        <v/>
      </c>
      <c r="EW381" s="16" t="str">
        <f t="shared" si="700"/>
        <v/>
      </c>
    </row>
    <row r="382" spans="1:153" ht="30" customHeight="1" x14ac:dyDescent="0.2">
      <c r="A382" s="225"/>
      <c r="B382" s="212"/>
      <c r="C382" s="221"/>
      <c r="D382" s="164"/>
      <c r="E382" s="165"/>
      <c r="F382" s="166"/>
      <c r="G382" s="167"/>
      <c r="H382" s="179"/>
      <c r="I382" s="306"/>
      <c r="J382" s="169"/>
      <c r="K382" s="179"/>
      <c r="L382" s="186"/>
      <c r="M382" s="186"/>
      <c r="N382" s="168"/>
      <c r="O382" s="170"/>
      <c r="P382" s="212"/>
      <c r="Q382" s="179" t="str">
        <f>IFERROR(IF(H382="","",IFERROR(INDEX(価格設定!$B$5:$B$1048576,MATCH(H382,価格設定!$B$5:$B$1048576,0),0),INDEX(価格設定!$B$5:$B$1048576,MATCH("*"&amp;H382&amp;"*",価格設定!$B$5:$B$1048576,0),0))),H382)</f>
        <v/>
      </c>
      <c r="R382" s="250" t="str">
        <f>IFERROR(IF(Q382="",IF(K382="","",K382),IF(K382="",IF(INDEX(価格設定!$C$5:$C$1048576,MATCH(Q382,価格設定!$B$5:$B$1048576,0),0)=0,"",INDEX(価格設定!$C$5:$C$1048576,MATCH(Q382,価格設定!$B$5:$B$1048576,0),0)),IF(K382="なし","",K382))),"")</f>
        <v/>
      </c>
      <c r="S382" s="308" t="str">
        <f t="shared" si="612"/>
        <v/>
      </c>
      <c r="T382" s="126" t="str">
        <f>IFERROR(IF(J382="",IF(INDEX(価格設定!$E$5:$R$1048576,MATCH($Q382,価格設定!B$5:B$1048576,0),MATCH($AW382,価格設定!E$1:X$1,1))=0,"",INDEX(価格設定!$E$5:$R$1048576,MATCH($Q382,価格設定!B$5:B$1048576,0),MATCH($AW382,価格設定!E$1:X$1,1))),J382),"")</f>
        <v/>
      </c>
      <c r="U382" s="126" t="str">
        <f t="shared" si="613"/>
        <v/>
      </c>
      <c r="V382" s="132" t="str">
        <f t="shared" si="614"/>
        <v/>
      </c>
      <c r="W382" s="127" t="str">
        <f>IFERROR(IF(OR(T382="",T382&lt;0),"",IFERROR(INDEX(価格設定!E$2:X$3,IF(AND(K382=$K$1,$K$1&lt;&gt;""),ROW(価格設定!$D$3)-1,MATCH(INDEX(価格設定!$D$5:$D$1048576,MATCH(Q382,価格設定!$B$5:$B$1048576,0),0),価格設定!$D$2:$D$3,0)),MATCH($AW382,価格設定!E$1:X$1,1)),INDEX(価格設定!E$2:X$2,0,MATCH($AW382,価格設定!E$1:X$1,1)))),"")</f>
        <v/>
      </c>
      <c r="X382" s="126" t="str">
        <f t="shared" si="605"/>
        <v/>
      </c>
      <c r="Y382" s="128" t="str">
        <f t="shared" si="615"/>
        <v/>
      </c>
      <c r="Z382" s="126" t="str">
        <f t="shared" si="616"/>
        <v/>
      </c>
      <c r="AA382" s="129" t="str">
        <f t="shared" si="617"/>
        <v/>
      </c>
      <c r="AB382" s="126" t="str">
        <f t="shared" si="618"/>
        <v/>
      </c>
      <c r="AC382" s="280" t="str">
        <f t="shared" si="619"/>
        <v/>
      </c>
      <c r="AD382" s="15"/>
      <c r="AE382" s="204" t="str">
        <f>IF(AF382="","",COUNT($AF$3:AF382))</f>
        <v/>
      </c>
      <c r="AF382" s="206" t="str">
        <f t="shared" si="620"/>
        <v/>
      </c>
      <c r="AG382" s="204" t="str">
        <f t="shared" si="621"/>
        <v/>
      </c>
      <c r="AH382" s="204" t="str">
        <f t="shared" si="622"/>
        <v/>
      </c>
      <c r="AI382" s="287"/>
      <c r="AJ382" s="15"/>
      <c r="AK382" s="138" t="str">
        <f t="shared" si="623"/>
        <v/>
      </c>
      <c r="AL382" s="131" t="str">
        <f t="shared" si="624"/>
        <v/>
      </c>
      <c r="AM382" s="131" t="str">
        <f t="shared" si="625"/>
        <v/>
      </c>
      <c r="AN382" s="313" t="str">
        <f t="shared" si="626"/>
        <v/>
      </c>
      <c r="AO382" s="316" t="str">
        <f t="shared" si="627"/>
        <v/>
      </c>
      <c r="AP382" s="18"/>
      <c r="AQ382" s="3" t="str">
        <f>IF(F382="","",MAX($AQ$3:AQ381)+1)</f>
        <v/>
      </c>
      <c r="AR382" s="3" t="str">
        <f>IF(OR(AQ382="",BB382=""),"",MAX($AR$3:AR381)+1)</f>
        <v/>
      </c>
      <c r="AS382" s="3" t="str">
        <f>IF(CQ382="","",RANK(CQ382,CQ$3:CQ$1048576,1)+COUNTIF($CQ$3:CQ382,CQ382)-1)</f>
        <v/>
      </c>
      <c r="AT382" s="21" t="str">
        <f>IF(C382="",IF(OR(AND($H382&lt;&gt;"",C382=""),AND($F381=$F382,$AZ382&lt;&gt;""),COUNTA($H$3:$H$1048576,#REF!,$F$3:$F$1048576)&gt;COUNTA($H$3:$H382,#REF!,$F$3:$F382),$AZ382&lt;&gt;""),INDEX(AT$3:AT$1048576,MATCH(MAX($AQ$3:$AQ381),$AQ$3:$AQ$1048576,0),0),""),C382)</f>
        <v/>
      </c>
      <c r="AU382" s="21" t="str">
        <f>IF(D382="",IF(OR(AND($H382&lt;&gt;"",D382=""),AND($F381=$F382,$AZ382&lt;&gt;""),COUNTA($H$3:$H$1048576,#REF!,$F$3:$F$1048576)&gt;COUNTA($H$3:$H382,#REF!,$F$3:$F382),$AZ382&lt;&gt;""),INDEX(AU$3:AU$1048576,MATCH(MAX($AQ$3:$AQ381),$AQ$3:$AQ$1048576,0),0),""),D382)</f>
        <v/>
      </c>
      <c r="AV382" s="21" t="str">
        <f>IF(E382="",IF(OR(AND($H382&lt;&gt;"",E382=""),AND($F381=$F382,$AZ382&lt;&gt;""),COUNTA($H$3:$H$1048576,#REF!,$F$3:$F$1048576)&gt;COUNTA($H$3:$H382,#REF!,$F$3:$F382),$AZ382&lt;&gt;""),INDEX(AV$3:AV$1048576,MATCH(MAX($AQ$3:$AQ381),$AQ$3:$AQ$1048576,0),0),""),E382)</f>
        <v/>
      </c>
      <c r="AW382" s="24" t="str">
        <f t="shared" si="628"/>
        <v/>
      </c>
      <c r="AX382" s="13" t="str">
        <f t="shared" si="629"/>
        <v/>
      </c>
      <c r="AY382" s="4" t="str">
        <f t="shared" si="630"/>
        <v/>
      </c>
      <c r="AZ382" s="4" t="str">
        <f>IF(AX382="",IF(OR(AND(H382&lt;&gt;"",F382=""),COUNTA($H$3:$H$1048576)&gt;COUNTA($H$3:$H382)),INDEX(AX$3:AX382,MATCH(MAX($AQ$3:AQ382),AQ$3:AQ382,0),0),""),AX382)</f>
        <v/>
      </c>
      <c r="BA382" s="4" t="str">
        <f>IF(AY382="",IF(AND(H382&lt;&gt;"",F382=""),INDEX(AY$3:AY382,MATCH(MAX($AQ$3:AQ382),AQ$3:AQ382,0),0),""),AY382)</f>
        <v/>
      </c>
      <c r="BB382" s="82" t="str">
        <f>IF(BC382="","",RANK(BC382,BC$3:BC$1048576,1)+COUNTIF($BC$3:BC382,BC382)-1)</f>
        <v/>
      </c>
      <c r="BC382" s="139" t="str">
        <f t="shared" si="631"/>
        <v/>
      </c>
      <c r="BD382" s="46" t="str">
        <f t="shared" si="632"/>
        <v/>
      </c>
      <c r="BE382" s="46" t="str">
        <f t="shared" si="633"/>
        <v/>
      </c>
      <c r="BF382" s="46" t="str">
        <f t="shared" si="634"/>
        <v/>
      </c>
      <c r="BG382" s="4" t="str">
        <f t="shared" si="635"/>
        <v/>
      </c>
      <c r="BH382" s="180" t="str">
        <f t="shared" si="636"/>
        <v/>
      </c>
      <c r="BI382" s="16" t="str">
        <f t="shared" si="637"/>
        <v/>
      </c>
      <c r="BJ382" s="52" t="str">
        <f>IF(BI382="","",IF(W382="","",IF(AND(K382=$K$1,$K$1&lt;&gt;""),$BT$2,IFERROR(IF(INDEX(価格設定!$D$5:$D$1048576,MATCH(Q382,価格設定!$B$5:$B$1048576,0),0)=価格設定!$D$3,$BT$2,$BS$2),$BS$2))))</f>
        <v/>
      </c>
      <c r="BK382" s="16" t="str">
        <f>IF(BI382="","",IF(COUNTIF($BI$3:BI382,BI382)=1,1,IF(AND(BI381=BI382,BH382=""),BK381,COUNTIF($BH$3:BH382,BH382))))</f>
        <v/>
      </c>
      <c r="BL382" s="52" t="str">
        <f t="shared" si="638"/>
        <v/>
      </c>
      <c r="BM382" s="52" t="str">
        <f t="shared" si="639"/>
        <v/>
      </c>
      <c r="BN382" s="119" t="str">
        <f t="shared" si="640"/>
        <v/>
      </c>
      <c r="BO382" s="119" t="str">
        <f t="shared" si="641"/>
        <v/>
      </c>
      <c r="BP382" s="17" t="str">
        <f t="shared" si="642"/>
        <v/>
      </c>
      <c r="BQ382" s="17" t="str">
        <f t="shared" si="643"/>
        <v/>
      </c>
      <c r="BR382" s="17" t="str">
        <f>IF(OR(BP382="",COUNTIF($BO$3:BO382,BO382)&lt;&gt;1),"",SUMIF(BO$3:BO$1048576,BO382,BP$3:BP$1048576))</f>
        <v/>
      </c>
      <c r="BS382" s="17" t="str">
        <f t="shared" si="644"/>
        <v/>
      </c>
      <c r="BT382" s="17" t="str">
        <f t="shared" si="645"/>
        <v/>
      </c>
      <c r="BU382" s="17" t="str">
        <f t="shared" si="646"/>
        <v/>
      </c>
      <c r="BV382" s="24" t="str">
        <f t="shared" si="647"/>
        <v/>
      </c>
      <c r="BW382" s="24" t="str">
        <f t="shared" si="648"/>
        <v/>
      </c>
      <c r="BX382" s="24" t="str">
        <f t="shared" si="649"/>
        <v/>
      </c>
      <c r="BY382" s="26" t="str">
        <f t="shared" si="650"/>
        <v/>
      </c>
      <c r="BZ382" s="26" t="str">
        <f t="shared" si="651"/>
        <v/>
      </c>
      <c r="CA382" s="26" t="str">
        <f t="shared" si="652"/>
        <v/>
      </c>
      <c r="CB382" s="66" t="str">
        <f t="shared" si="653"/>
        <v/>
      </c>
      <c r="CC382" s="65" t="str">
        <f t="shared" si="654"/>
        <v/>
      </c>
      <c r="CD382" s="26" t="str">
        <f t="shared" si="655"/>
        <v/>
      </c>
      <c r="CE382" s="26" t="str">
        <f t="shared" si="656"/>
        <v/>
      </c>
      <c r="CF382" s="193" t="str">
        <f t="shared" si="657"/>
        <v/>
      </c>
      <c r="CG382" s="193" t="str">
        <f t="shared" si="658"/>
        <v/>
      </c>
      <c r="CH382" s="26" t="str">
        <f t="shared" si="659"/>
        <v/>
      </c>
      <c r="CI382" s="26" t="str">
        <f t="shared" si="660"/>
        <v/>
      </c>
      <c r="CJ382" s="65" t="str">
        <f t="shared" si="661"/>
        <v/>
      </c>
      <c r="CK382" s="65" t="str">
        <f t="shared" si="662"/>
        <v/>
      </c>
      <c r="CL382" s="64" t="str">
        <f t="shared" si="663"/>
        <v/>
      </c>
      <c r="CM382" s="64" t="str">
        <f t="shared" si="664"/>
        <v/>
      </c>
      <c r="CN382" s="65" t="str">
        <f t="shared" si="665"/>
        <v/>
      </c>
      <c r="CP382" s="63" t="str">
        <f>IF(BH382="","",MAX($CP$3:CP381)+1)</f>
        <v/>
      </c>
      <c r="CQ382" s="24" t="str">
        <f t="shared" si="666"/>
        <v/>
      </c>
      <c r="CR382" s="24" t="str">
        <f t="shared" si="667"/>
        <v/>
      </c>
      <c r="CS382" s="24" t="str">
        <f t="shared" si="668"/>
        <v/>
      </c>
      <c r="CT382" s="58" t="str">
        <f>IF(BO382="","",COUNTIF($BO$3:BO382,BO382)&amp;"@"&amp;BO382)</f>
        <v/>
      </c>
      <c r="CU382" s="16" t="str">
        <f t="shared" si="606"/>
        <v/>
      </c>
      <c r="CV382" s="63" t="str">
        <f t="shared" si="669"/>
        <v/>
      </c>
      <c r="CW382" s="16" t="str">
        <f t="shared" si="670"/>
        <v/>
      </c>
      <c r="CX382" s="16" t="str">
        <f t="shared" si="671"/>
        <v/>
      </c>
      <c r="CY382" s="16" t="str">
        <f t="shared" si="672"/>
        <v/>
      </c>
      <c r="CZ382" s="85" t="str">
        <f t="shared" si="673"/>
        <v/>
      </c>
      <c r="DA382" s="16" t="str">
        <f t="shared" si="674"/>
        <v/>
      </c>
      <c r="DB382" s="16" t="str">
        <f t="shared" si="675"/>
        <v/>
      </c>
      <c r="DC382" s="28" t="str">
        <f>IF(CP382="","",$DC$1&amp;(INDEX(価格設定!D$1:XFD$3,ROW(価格設定!$D$3),MATCH($AW382,価格設定!D$1:XFD$1,1))*100)&amp;"%")</f>
        <v/>
      </c>
      <c r="DD382" s="28" t="str">
        <f>IF(CP382="","",$DD$1&amp;(INDEX(価格設定!D$1:XFD$3,ROW(価格設定!$D$2),MATCH($AW382,価格設定!D$1:XFD$1,1))*100)&amp;"%")</f>
        <v/>
      </c>
      <c r="DE382" s="29" t="str">
        <f t="shared" si="676"/>
        <v/>
      </c>
      <c r="DG382" s="58" t="str">
        <f t="shared" si="677"/>
        <v/>
      </c>
      <c r="DH382" s="58" t="str">
        <f t="shared" si="678"/>
        <v/>
      </c>
      <c r="DI382" s="58" t="str">
        <f t="shared" si="679"/>
        <v/>
      </c>
      <c r="DJ382" s="85" t="str">
        <f t="shared" si="680"/>
        <v/>
      </c>
      <c r="DL382" s="58" t="str">
        <f>IF(COUNTIF(DG$3:DG$1048576,DG382)=COUNTIF($DG$3:$DG382,DG382),DG382,"")</f>
        <v/>
      </c>
      <c r="DM382" s="85" t="str">
        <f t="shared" si="681"/>
        <v/>
      </c>
      <c r="DN382" s="85" t="str">
        <f t="shared" si="607"/>
        <v/>
      </c>
      <c r="DO382" s="85" t="str">
        <f t="shared" si="607"/>
        <v/>
      </c>
      <c r="DP382" s="303"/>
      <c r="DQ382" s="17" t="str">
        <f t="shared" si="608"/>
        <v/>
      </c>
      <c r="DR382" s="17" t="str">
        <f t="shared" si="609"/>
        <v/>
      </c>
      <c r="DS382" s="17" t="str">
        <f t="shared" si="610"/>
        <v/>
      </c>
      <c r="DU382" s="16" t="str">
        <f t="shared" si="682"/>
        <v/>
      </c>
      <c r="DV382" s="16" t="str">
        <f>IF(DU382="","",COUNT($DU$3:DU382))</f>
        <v/>
      </c>
      <c r="DW382" s="16" t="str">
        <f t="shared" si="683"/>
        <v/>
      </c>
      <c r="DX382" s="16" t="str">
        <f t="shared" si="684"/>
        <v/>
      </c>
      <c r="DY382" s="16" t="str">
        <f>IF(DZ382="","",COUNTIF(DZ$3:DZ382,DZ382))</f>
        <v/>
      </c>
      <c r="DZ382" s="16" t="str">
        <f t="shared" si="685"/>
        <v/>
      </c>
      <c r="EA382" s="16" t="str">
        <f t="shared" si="686"/>
        <v/>
      </c>
      <c r="EB382" s="16" t="str">
        <f t="shared" si="687"/>
        <v/>
      </c>
      <c r="EC382" s="16" t="str">
        <f t="shared" si="688"/>
        <v/>
      </c>
      <c r="ED382" s="16" t="str">
        <f t="shared" si="689"/>
        <v/>
      </c>
      <c r="EE382" s="16" t="str">
        <f t="shared" si="690"/>
        <v/>
      </c>
      <c r="EF382" s="16" t="str">
        <f t="shared" si="691"/>
        <v/>
      </c>
      <c r="EG382" s="16" t="str">
        <f t="shared" si="692"/>
        <v/>
      </c>
      <c r="EH382" s="16" t="str">
        <f t="shared" si="693"/>
        <v/>
      </c>
      <c r="EI382" s="16" t="str">
        <f t="shared" si="694"/>
        <v/>
      </c>
      <c r="EJ382" s="16" t="str">
        <f t="shared" si="695"/>
        <v/>
      </c>
      <c r="EK382" s="16" t="str">
        <f t="shared" si="696"/>
        <v/>
      </c>
      <c r="EL382" s="58" t="str">
        <f t="shared" si="697"/>
        <v/>
      </c>
      <c r="EM382" s="58" t="str">
        <f>IF(OR($DZ382="",CR382=""),IF($EL382="","",$EL382),IF(OR(CR382="なし",CR382=0),領収書!$H$1,CR382))</f>
        <v/>
      </c>
      <c r="EN382" s="58" t="str">
        <f>IF(OR($DZ382="",CS382=""),IF($EL382="","",$EL382),IF(OR(CS382="なし",CS382=0),入力!$EN$1,CS382))</f>
        <v/>
      </c>
      <c r="EO382" s="63" t="str">
        <f t="shared" si="698"/>
        <v/>
      </c>
      <c r="EP382" s="63" t="str">
        <f t="shared" si="699"/>
        <v/>
      </c>
      <c r="ER382" s="16" t="str">
        <f>IF(AND(COUNTIF($ET$3:ET382,ET382)=1,ET382&lt;&gt;""),MAX($ER$3:ER381)+1,"")</f>
        <v/>
      </c>
      <c r="ES382" s="16" t="str">
        <f>IF(価格設定!B384="","",価格設定!B384)</f>
        <v/>
      </c>
      <c r="ET382" s="16" t="str">
        <f>IF(価格設定!C384="","",価格設定!C384)</f>
        <v/>
      </c>
      <c r="EV382" s="16" t="str">
        <f t="shared" si="611"/>
        <v/>
      </c>
      <c r="EW382" s="16" t="str">
        <f t="shared" si="700"/>
        <v/>
      </c>
    </row>
    <row r="383" spans="1:153" ht="30" customHeight="1" x14ac:dyDescent="0.2">
      <c r="A383" s="225"/>
      <c r="B383" s="212"/>
      <c r="C383" s="221"/>
      <c r="D383" s="164"/>
      <c r="E383" s="165"/>
      <c r="F383" s="166"/>
      <c r="G383" s="167"/>
      <c r="H383" s="179"/>
      <c r="I383" s="306"/>
      <c r="J383" s="169"/>
      <c r="K383" s="179"/>
      <c r="L383" s="186"/>
      <c r="M383" s="186"/>
      <c r="N383" s="168"/>
      <c r="O383" s="170"/>
      <c r="P383" s="212"/>
      <c r="Q383" s="179" t="str">
        <f>IFERROR(IF(H383="","",IFERROR(INDEX(価格設定!$B$5:$B$1048576,MATCH(H383,価格設定!$B$5:$B$1048576,0),0),INDEX(価格設定!$B$5:$B$1048576,MATCH("*"&amp;H383&amp;"*",価格設定!$B$5:$B$1048576,0),0))),H383)</f>
        <v/>
      </c>
      <c r="R383" s="250" t="str">
        <f>IFERROR(IF(Q383="",IF(K383="","",K383),IF(K383="",IF(INDEX(価格設定!$C$5:$C$1048576,MATCH(Q383,価格設定!$B$5:$B$1048576,0),0)=0,"",INDEX(価格設定!$C$5:$C$1048576,MATCH(Q383,価格設定!$B$5:$B$1048576,0),0)),IF(K383="なし","",K383))),"")</f>
        <v/>
      </c>
      <c r="S383" s="308" t="str">
        <f t="shared" si="612"/>
        <v/>
      </c>
      <c r="T383" s="126" t="str">
        <f>IFERROR(IF(J383="",IF(INDEX(価格設定!$E$5:$R$1048576,MATCH($Q383,価格設定!B$5:B$1048576,0),MATCH($AW383,価格設定!E$1:X$1,1))=0,"",INDEX(価格設定!$E$5:$R$1048576,MATCH($Q383,価格設定!B$5:B$1048576,0),MATCH($AW383,価格設定!E$1:X$1,1))),J383),"")</f>
        <v/>
      </c>
      <c r="U383" s="126" t="str">
        <f t="shared" si="613"/>
        <v/>
      </c>
      <c r="V383" s="132" t="str">
        <f t="shared" si="614"/>
        <v/>
      </c>
      <c r="W383" s="127" t="str">
        <f>IFERROR(IF(OR(T383="",T383&lt;0),"",IFERROR(INDEX(価格設定!E$2:X$3,IF(AND(K383=$K$1,$K$1&lt;&gt;""),ROW(価格設定!$D$3)-1,MATCH(INDEX(価格設定!$D$5:$D$1048576,MATCH(Q383,価格設定!$B$5:$B$1048576,0),0),価格設定!$D$2:$D$3,0)),MATCH($AW383,価格設定!E$1:X$1,1)),INDEX(価格設定!E$2:X$2,0,MATCH($AW383,価格設定!E$1:X$1,1)))),"")</f>
        <v/>
      </c>
      <c r="X383" s="126" t="str">
        <f t="shared" si="605"/>
        <v/>
      </c>
      <c r="Y383" s="128" t="str">
        <f t="shared" si="615"/>
        <v/>
      </c>
      <c r="Z383" s="126" t="str">
        <f t="shared" si="616"/>
        <v/>
      </c>
      <c r="AA383" s="129" t="str">
        <f t="shared" si="617"/>
        <v/>
      </c>
      <c r="AB383" s="126" t="str">
        <f t="shared" si="618"/>
        <v/>
      </c>
      <c r="AC383" s="280" t="str">
        <f t="shared" si="619"/>
        <v/>
      </c>
      <c r="AD383" s="15"/>
      <c r="AE383" s="204" t="str">
        <f>IF(AF383="","",COUNT($AF$3:AF383))</f>
        <v/>
      </c>
      <c r="AF383" s="206" t="str">
        <f t="shared" si="620"/>
        <v/>
      </c>
      <c r="AG383" s="204" t="str">
        <f t="shared" si="621"/>
        <v/>
      </c>
      <c r="AH383" s="204" t="str">
        <f t="shared" si="622"/>
        <v/>
      </c>
      <c r="AI383" s="287"/>
      <c r="AJ383" s="15"/>
      <c r="AK383" s="138" t="str">
        <f t="shared" si="623"/>
        <v/>
      </c>
      <c r="AL383" s="131" t="str">
        <f t="shared" si="624"/>
        <v/>
      </c>
      <c r="AM383" s="131" t="str">
        <f t="shared" si="625"/>
        <v/>
      </c>
      <c r="AN383" s="313" t="str">
        <f t="shared" si="626"/>
        <v/>
      </c>
      <c r="AO383" s="316" t="str">
        <f t="shared" si="627"/>
        <v/>
      </c>
      <c r="AP383" s="18"/>
      <c r="AQ383" s="3" t="str">
        <f>IF(F383="","",MAX($AQ$3:AQ382)+1)</f>
        <v/>
      </c>
      <c r="AR383" s="3" t="str">
        <f>IF(OR(AQ383="",BB383=""),"",MAX($AR$3:AR382)+1)</f>
        <v/>
      </c>
      <c r="AS383" s="3" t="str">
        <f>IF(CQ383="","",RANK(CQ383,CQ$3:CQ$1048576,1)+COUNTIF($CQ$3:CQ383,CQ383)-1)</f>
        <v/>
      </c>
      <c r="AT383" s="21" t="str">
        <f>IF(C383="",IF(OR(AND($H383&lt;&gt;"",C383=""),AND($F382=$F383,$AZ383&lt;&gt;""),COUNTA($H$3:$H$1048576,#REF!,$F$3:$F$1048576)&gt;COUNTA($H$3:$H383,#REF!,$F$3:$F383),$AZ383&lt;&gt;""),INDEX(AT$3:AT$1048576,MATCH(MAX($AQ$3:$AQ382),$AQ$3:$AQ$1048576,0),0),""),C383)</f>
        <v/>
      </c>
      <c r="AU383" s="21" t="str">
        <f>IF(D383="",IF(OR(AND($H383&lt;&gt;"",D383=""),AND($F382=$F383,$AZ383&lt;&gt;""),COUNTA($H$3:$H$1048576,#REF!,$F$3:$F$1048576)&gt;COUNTA($H$3:$H383,#REF!,$F$3:$F383),$AZ383&lt;&gt;""),INDEX(AU$3:AU$1048576,MATCH(MAX($AQ$3:$AQ382),$AQ$3:$AQ$1048576,0),0),""),D383)</f>
        <v/>
      </c>
      <c r="AV383" s="21" t="str">
        <f>IF(E383="",IF(OR(AND($H383&lt;&gt;"",E383=""),AND($F382=$F383,$AZ383&lt;&gt;""),COUNTA($H$3:$H$1048576,#REF!,$F$3:$F$1048576)&gt;COUNTA($H$3:$H383,#REF!,$F$3:$F383),$AZ383&lt;&gt;""),INDEX(AV$3:AV$1048576,MATCH(MAX($AQ$3:$AQ382),$AQ$3:$AQ$1048576,0),0),""),E383)</f>
        <v/>
      </c>
      <c r="AW383" s="24" t="str">
        <f t="shared" si="628"/>
        <v/>
      </c>
      <c r="AX383" s="13" t="str">
        <f t="shared" si="629"/>
        <v/>
      </c>
      <c r="AY383" s="4" t="str">
        <f t="shared" si="630"/>
        <v/>
      </c>
      <c r="AZ383" s="4" t="str">
        <f>IF(AX383="",IF(OR(AND(H383&lt;&gt;"",F383=""),COUNTA($H$3:$H$1048576)&gt;COUNTA($H$3:$H383)),INDEX(AX$3:AX383,MATCH(MAX($AQ$3:AQ383),AQ$3:AQ383,0),0),""),AX383)</f>
        <v/>
      </c>
      <c r="BA383" s="4" t="str">
        <f>IF(AY383="",IF(AND(H383&lt;&gt;"",F383=""),INDEX(AY$3:AY383,MATCH(MAX($AQ$3:AQ383),AQ$3:AQ383,0),0),""),AY383)</f>
        <v/>
      </c>
      <c r="BB383" s="82" t="str">
        <f>IF(BC383="","",RANK(BC383,BC$3:BC$1048576,1)+COUNTIF($BC$3:BC383,BC383)-1)</f>
        <v/>
      </c>
      <c r="BC383" s="139" t="str">
        <f t="shared" si="631"/>
        <v/>
      </c>
      <c r="BD383" s="46" t="str">
        <f t="shared" si="632"/>
        <v/>
      </c>
      <c r="BE383" s="46" t="str">
        <f t="shared" si="633"/>
        <v/>
      </c>
      <c r="BF383" s="46" t="str">
        <f t="shared" si="634"/>
        <v/>
      </c>
      <c r="BG383" s="4" t="str">
        <f t="shared" si="635"/>
        <v/>
      </c>
      <c r="BH383" s="180" t="str">
        <f t="shared" si="636"/>
        <v/>
      </c>
      <c r="BI383" s="16" t="str">
        <f t="shared" si="637"/>
        <v/>
      </c>
      <c r="BJ383" s="52" t="str">
        <f>IF(BI383="","",IF(W383="","",IF(AND(K383=$K$1,$K$1&lt;&gt;""),$BT$2,IFERROR(IF(INDEX(価格設定!$D$5:$D$1048576,MATCH(Q383,価格設定!$B$5:$B$1048576,0),0)=価格設定!$D$3,$BT$2,$BS$2),$BS$2))))</f>
        <v/>
      </c>
      <c r="BK383" s="16" t="str">
        <f>IF(BI383="","",IF(COUNTIF($BI$3:BI383,BI383)=1,1,IF(AND(BI382=BI383,BH383=""),BK382,COUNTIF($BH$3:BH383,BH383))))</f>
        <v/>
      </c>
      <c r="BL383" s="52" t="str">
        <f t="shared" si="638"/>
        <v/>
      </c>
      <c r="BM383" s="52" t="str">
        <f t="shared" si="639"/>
        <v/>
      </c>
      <c r="BN383" s="119" t="str">
        <f t="shared" si="640"/>
        <v/>
      </c>
      <c r="BO383" s="119" t="str">
        <f t="shared" si="641"/>
        <v/>
      </c>
      <c r="BP383" s="17" t="str">
        <f t="shared" si="642"/>
        <v/>
      </c>
      <c r="BQ383" s="17" t="str">
        <f t="shared" si="643"/>
        <v/>
      </c>
      <c r="BR383" s="17" t="str">
        <f>IF(OR(BP383="",COUNTIF($BO$3:BO383,BO383)&lt;&gt;1),"",SUMIF(BO$3:BO$1048576,BO383,BP$3:BP$1048576))</f>
        <v/>
      </c>
      <c r="BS383" s="17" t="str">
        <f t="shared" si="644"/>
        <v/>
      </c>
      <c r="BT383" s="17" t="str">
        <f t="shared" si="645"/>
        <v/>
      </c>
      <c r="BU383" s="17" t="str">
        <f t="shared" si="646"/>
        <v/>
      </c>
      <c r="BV383" s="24" t="str">
        <f t="shared" si="647"/>
        <v/>
      </c>
      <c r="BW383" s="24" t="str">
        <f t="shared" si="648"/>
        <v/>
      </c>
      <c r="BX383" s="24" t="str">
        <f t="shared" si="649"/>
        <v/>
      </c>
      <c r="BY383" s="26" t="str">
        <f t="shared" si="650"/>
        <v/>
      </c>
      <c r="BZ383" s="26" t="str">
        <f t="shared" si="651"/>
        <v/>
      </c>
      <c r="CA383" s="26" t="str">
        <f t="shared" si="652"/>
        <v/>
      </c>
      <c r="CB383" s="66" t="str">
        <f t="shared" si="653"/>
        <v/>
      </c>
      <c r="CC383" s="65" t="str">
        <f t="shared" si="654"/>
        <v/>
      </c>
      <c r="CD383" s="26" t="str">
        <f t="shared" si="655"/>
        <v/>
      </c>
      <c r="CE383" s="26" t="str">
        <f t="shared" si="656"/>
        <v/>
      </c>
      <c r="CF383" s="193" t="str">
        <f t="shared" si="657"/>
        <v/>
      </c>
      <c r="CG383" s="193" t="str">
        <f t="shared" si="658"/>
        <v/>
      </c>
      <c r="CH383" s="26" t="str">
        <f t="shared" si="659"/>
        <v/>
      </c>
      <c r="CI383" s="26" t="str">
        <f t="shared" si="660"/>
        <v/>
      </c>
      <c r="CJ383" s="65" t="str">
        <f t="shared" si="661"/>
        <v/>
      </c>
      <c r="CK383" s="65" t="str">
        <f t="shared" si="662"/>
        <v/>
      </c>
      <c r="CL383" s="64" t="str">
        <f t="shared" si="663"/>
        <v/>
      </c>
      <c r="CM383" s="64" t="str">
        <f t="shared" si="664"/>
        <v/>
      </c>
      <c r="CN383" s="65" t="str">
        <f t="shared" si="665"/>
        <v/>
      </c>
      <c r="CP383" s="63" t="str">
        <f>IF(BH383="","",MAX($CP$3:CP382)+1)</f>
        <v/>
      </c>
      <c r="CQ383" s="24" t="str">
        <f t="shared" si="666"/>
        <v/>
      </c>
      <c r="CR383" s="24" t="str">
        <f t="shared" si="667"/>
        <v/>
      </c>
      <c r="CS383" s="24" t="str">
        <f t="shared" si="668"/>
        <v/>
      </c>
      <c r="CT383" s="58" t="str">
        <f>IF(BO383="","",COUNTIF($BO$3:BO383,BO383)&amp;"@"&amp;BO383)</f>
        <v/>
      </c>
      <c r="CU383" s="16" t="str">
        <f t="shared" si="606"/>
        <v/>
      </c>
      <c r="CV383" s="63" t="str">
        <f t="shared" si="669"/>
        <v/>
      </c>
      <c r="CW383" s="16" t="str">
        <f t="shared" si="670"/>
        <v/>
      </c>
      <c r="CX383" s="16" t="str">
        <f t="shared" si="671"/>
        <v/>
      </c>
      <c r="CY383" s="16" t="str">
        <f t="shared" si="672"/>
        <v/>
      </c>
      <c r="CZ383" s="85" t="str">
        <f t="shared" si="673"/>
        <v/>
      </c>
      <c r="DA383" s="16" t="str">
        <f t="shared" si="674"/>
        <v/>
      </c>
      <c r="DB383" s="16" t="str">
        <f t="shared" si="675"/>
        <v/>
      </c>
      <c r="DC383" s="28" t="str">
        <f>IF(CP383="","",$DC$1&amp;(INDEX(価格設定!D$1:XFD$3,ROW(価格設定!$D$3),MATCH($AW383,価格設定!D$1:XFD$1,1))*100)&amp;"%")</f>
        <v/>
      </c>
      <c r="DD383" s="28" t="str">
        <f>IF(CP383="","",$DD$1&amp;(INDEX(価格設定!D$1:XFD$3,ROW(価格設定!$D$2),MATCH($AW383,価格設定!D$1:XFD$1,1))*100)&amp;"%")</f>
        <v/>
      </c>
      <c r="DE383" s="29" t="str">
        <f t="shared" si="676"/>
        <v/>
      </c>
      <c r="DG383" s="58" t="str">
        <f t="shared" si="677"/>
        <v/>
      </c>
      <c r="DH383" s="58" t="str">
        <f t="shared" si="678"/>
        <v/>
      </c>
      <c r="DI383" s="58" t="str">
        <f t="shared" si="679"/>
        <v/>
      </c>
      <c r="DJ383" s="85" t="str">
        <f t="shared" si="680"/>
        <v/>
      </c>
      <c r="DL383" s="58" t="str">
        <f>IF(COUNTIF(DG$3:DG$1048576,DG383)=COUNTIF($DG$3:$DG383,DG383),DG383,"")</f>
        <v/>
      </c>
      <c r="DM383" s="85" t="str">
        <f t="shared" si="681"/>
        <v/>
      </c>
      <c r="DN383" s="85" t="str">
        <f t="shared" si="607"/>
        <v/>
      </c>
      <c r="DO383" s="85" t="str">
        <f t="shared" si="607"/>
        <v/>
      </c>
      <c r="DP383" s="303"/>
      <c r="DQ383" s="17" t="str">
        <f t="shared" si="608"/>
        <v/>
      </c>
      <c r="DR383" s="17" t="str">
        <f t="shared" si="609"/>
        <v/>
      </c>
      <c r="DS383" s="17" t="str">
        <f t="shared" si="610"/>
        <v/>
      </c>
      <c r="DU383" s="16" t="str">
        <f t="shared" si="682"/>
        <v/>
      </c>
      <c r="DV383" s="16" t="str">
        <f>IF(DU383="","",COUNT($DU$3:DU383))</f>
        <v/>
      </c>
      <c r="DW383" s="16" t="str">
        <f t="shared" si="683"/>
        <v/>
      </c>
      <c r="DX383" s="16" t="str">
        <f t="shared" si="684"/>
        <v/>
      </c>
      <c r="DY383" s="16" t="str">
        <f>IF(DZ383="","",COUNTIF(DZ$3:DZ383,DZ383))</f>
        <v/>
      </c>
      <c r="DZ383" s="16" t="str">
        <f t="shared" si="685"/>
        <v/>
      </c>
      <c r="EA383" s="16" t="str">
        <f t="shared" si="686"/>
        <v/>
      </c>
      <c r="EB383" s="16" t="str">
        <f t="shared" si="687"/>
        <v/>
      </c>
      <c r="EC383" s="16" t="str">
        <f t="shared" si="688"/>
        <v/>
      </c>
      <c r="ED383" s="16" t="str">
        <f t="shared" si="689"/>
        <v/>
      </c>
      <c r="EE383" s="16" t="str">
        <f t="shared" si="690"/>
        <v/>
      </c>
      <c r="EF383" s="16" t="str">
        <f t="shared" si="691"/>
        <v/>
      </c>
      <c r="EG383" s="16" t="str">
        <f t="shared" si="692"/>
        <v/>
      </c>
      <c r="EH383" s="16" t="str">
        <f t="shared" si="693"/>
        <v/>
      </c>
      <c r="EI383" s="16" t="str">
        <f t="shared" si="694"/>
        <v/>
      </c>
      <c r="EJ383" s="16" t="str">
        <f t="shared" si="695"/>
        <v/>
      </c>
      <c r="EK383" s="16" t="str">
        <f t="shared" si="696"/>
        <v/>
      </c>
      <c r="EL383" s="58" t="str">
        <f t="shared" si="697"/>
        <v/>
      </c>
      <c r="EM383" s="58" t="str">
        <f>IF(OR($DZ383="",CR383=""),IF($EL383="","",$EL383),IF(OR(CR383="なし",CR383=0),領収書!$H$1,CR383))</f>
        <v/>
      </c>
      <c r="EN383" s="58" t="str">
        <f>IF(OR($DZ383="",CS383=""),IF($EL383="","",$EL383),IF(OR(CS383="なし",CS383=0),入力!$EN$1,CS383))</f>
        <v/>
      </c>
      <c r="EO383" s="63" t="str">
        <f t="shared" si="698"/>
        <v/>
      </c>
      <c r="EP383" s="63" t="str">
        <f t="shared" si="699"/>
        <v/>
      </c>
      <c r="ER383" s="16" t="str">
        <f>IF(AND(COUNTIF($ET$3:ET383,ET383)=1,ET383&lt;&gt;""),MAX($ER$3:ER382)+1,"")</f>
        <v/>
      </c>
      <c r="ES383" s="16" t="str">
        <f>IF(価格設定!B385="","",価格設定!B385)</f>
        <v/>
      </c>
      <c r="ET383" s="16" t="str">
        <f>IF(価格設定!C385="","",価格設定!C385)</f>
        <v/>
      </c>
      <c r="EV383" s="16" t="str">
        <f t="shared" si="611"/>
        <v/>
      </c>
      <c r="EW383" s="16" t="str">
        <f t="shared" si="700"/>
        <v/>
      </c>
    </row>
    <row r="384" spans="1:153" ht="30" customHeight="1" x14ac:dyDescent="0.2">
      <c r="A384" s="225"/>
      <c r="B384" s="212"/>
      <c r="C384" s="221"/>
      <c r="D384" s="164"/>
      <c r="E384" s="165"/>
      <c r="F384" s="166"/>
      <c r="G384" s="167"/>
      <c r="H384" s="179"/>
      <c r="I384" s="306"/>
      <c r="J384" s="169"/>
      <c r="K384" s="179"/>
      <c r="L384" s="186"/>
      <c r="M384" s="186"/>
      <c r="N384" s="168"/>
      <c r="O384" s="170"/>
      <c r="P384" s="212"/>
      <c r="Q384" s="179" t="str">
        <f>IFERROR(IF(H384="","",IFERROR(INDEX(価格設定!$B$5:$B$1048576,MATCH(H384,価格設定!$B$5:$B$1048576,0),0),INDEX(価格設定!$B$5:$B$1048576,MATCH("*"&amp;H384&amp;"*",価格設定!$B$5:$B$1048576,0),0))),H384)</f>
        <v/>
      </c>
      <c r="R384" s="250" t="str">
        <f>IFERROR(IF(Q384="",IF(K384="","",K384),IF(K384="",IF(INDEX(価格設定!$C$5:$C$1048576,MATCH(Q384,価格設定!$B$5:$B$1048576,0),0)=0,"",INDEX(価格設定!$C$5:$C$1048576,MATCH(Q384,価格設定!$B$5:$B$1048576,0),0)),IF(K384="なし","",K384))),"")</f>
        <v/>
      </c>
      <c r="S384" s="308" t="str">
        <f t="shared" si="612"/>
        <v/>
      </c>
      <c r="T384" s="126" t="str">
        <f>IFERROR(IF(J384="",IF(INDEX(価格設定!$E$5:$R$1048576,MATCH($Q384,価格設定!B$5:B$1048576,0),MATCH($AW384,価格設定!E$1:X$1,1))=0,"",INDEX(価格設定!$E$5:$R$1048576,MATCH($Q384,価格設定!B$5:B$1048576,0),MATCH($AW384,価格設定!E$1:X$1,1))),J384),"")</f>
        <v/>
      </c>
      <c r="U384" s="126" t="str">
        <f t="shared" si="613"/>
        <v/>
      </c>
      <c r="V384" s="132" t="str">
        <f t="shared" si="614"/>
        <v/>
      </c>
      <c r="W384" s="127" t="str">
        <f>IFERROR(IF(OR(T384="",T384&lt;0),"",IFERROR(INDEX(価格設定!E$2:X$3,IF(AND(K384=$K$1,$K$1&lt;&gt;""),ROW(価格設定!$D$3)-1,MATCH(INDEX(価格設定!$D$5:$D$1048576,MATCH(Q384,価格設定!$B$5:$B$1048576,0),0),価格設定!$D$2:$D$3,0)),MATCH($AW384,価格設定!E$1:X$1,1)),INDEX(価格設定!E$2:X$2,0,MATCH($AW384,価格設定!E$1:X$1,1)))),"")</f>
        <v/>
      </c>
      <c r="X384" s="126" t="str">
        <f t="shared" si="605"/>
        <v/>
      </c>
      <c r="Y384" s="128" t="str">
        <f t="shared" si="615"/>
        <v/>
      </c>
      <c r="Z384" s="126" t="str">
        <f t="shared" si="616"/>
        <v/>
      </c>
      <c r="AA384" s="129" t="str">
        <f t="shared" si="617"/>
        <v/>
      </c>
      <c r="AB384" s="126" t="str">
        <f t="shared" si="618"/>
        <v/>
      </c>
      <c r="AC384" s="280" t="str">
        <f t="shared" si="619"/>
        <v/>
      </c>
      <c r="AD384" s="15"/>
      <c r="AE384" s="204" t="str">
        <f>IF(AF384="","",COUNT($AF$3:AF384))</f>
        <v/>
      </c>
      <c r="AF384" s="206" t="str">
        <f t="shared" si="620"/>
        <v/>
      </c>
      <c r="AG384" s="204" t="str">
        <f t="shared" si="621"/>
        <v/>
      </c>
      <c r="AH384" s="204" t="str">
        <f t="shared" si="622"/>
        <v/>
      </c>
      <c r="AI384" s="287"/>
      <c r="AJ384" s="15"/>
      <c r="AK384" s="138" t="str">
        <f t="shared" si="623"/>
        <v/>
      </c>
      <c r="AL384" s="131" t="str">
        <f t="shared" si="624"/>
        <v/>
      </c>
      <c r="AM384" s="131" t="str">
        <f t="shared" si="625"/>
        <v/>
      </c>
      <c r="AN384" s="313" t="str">
        <f t="shared" si="626"/>
        <v/>
      </c>
      <c r="AO384" s="316" t="str">
        <f t="shared" si="627"/>
        <v/>
      </c>
      <c r="AP384" s="18"/>
      <c r="AQ384" s="3" t="str">
        <f>IF(F384="","",MAX($AQ$3:AQ383)+1)</f>
        <v/>
      </c>
      <c r="AR384" s="3" t="str">
        <f>IF(OR(AQ384="",BB384=""),"",MAX($AR$3:AR383)+1)</f>
        <v/>
      </c>
      <c r="AS384" s="3" t="str">
        <f>IF(CQ384="","",RANK(CQ384,CQ$3:CQ$1048576,1)+COUNTIF($CQ$3:CQ384,CQ384)-1)</f>
        <v/>
      </c>
      <c r="AT384" s="21" t="str">
        <f>IF(C384="",IF(OR(AND($H384&lt;&gt;"",C384=""),AND($F383=$F384,$AZ384&lt;&gt;""),COUNTA($H$3:$H$1048576,#REF!,$F$3:$F$1048576)&gt;COUNTA($H$3:$H384,#REF!,$F$3:$F384),$AZ384&lt;&gt;""),INDEX(AT$3:AT$1048576,MATCH(MAX($AQ$3:$AQ383),$AQ$3:$AQ$1048576,0),0),""),C384)</f>
        <v/>
      </c>
      <c r="AU384" s="21" t="str">
        <f>IF(D384="",IF(OR(AND($H384&lt;&gt;"",D384=""),AND($F383=$F384,$AZ384&lt;&gt;""),COUNTA($H$3:$H$1048576,#REF!,$F$3:$F$1048576)&gt;COUNTA($H$3:$H384,#REF!,$F$3:$F384),$AZ384&lt;&gt;""),INDEX(AU$3:AU$1048576,MATCH(MAX($AQ$3:$AQ383),$AQ$3:$AQ$1048576,0),0),""),D384)</f>
        <v/>
      </c>
      <c r="AV384" s="21" t="str">
        <f>IF(E384="",IF(OR(AND($H384&lt;&gt;"",E384=""),AND($F383=$F384,$AZ384&lt;&gt;""),COUNTA($H$3:$H$1048576,#REF!,$F$3:$F$1048576)&gt;COUNTA($H$3:$H384,#REF!,$F$3:$F384),$AZ384&lt;&gt;""),INDEX(AV$3:AV$1048576,MATCH(MAX($AQ$3:$AQ383),$AQ$3:$AQ$1048576,0),0),""),E384)</f>
        <v/>
      </c>
      <c r="AW384" s="24" t="str">
        <f t="shared" si="628"/>
        <v/>
      </c>
      <c r="AX384" s="13" t="str">
        <f t="shared" si="629"/>
        <v/>
      </c>
      <c r="AY384" s="4" t="str">
        <f t="shared" si="630"/>
        <v/>
      </c>
      <c r="AZ384" s="4" t="str">
        <f>IF(AX384="",IF(OR(AND(H384&lt;&gt;"",F384=""),COUNTA($H$3:$H$1048576)&gt;COUNTA($H$3:$H384)),INDEX(AX$3:AX384,MATCH(MAX($AQ$3:AQ384),AQ$3:AQ384,0),0),""),AX384)</f>
        <v/>
      </c>
      <c r="BA384" s="4" t="str">
        <f>IF(AY384="",IF(AND(H384&lt;&gt;"",F384=""),INDEX(AY$3:AY384,MATCH(MAX($AQ$3:AQ384),AQ$3:AQ384,0),0),""),AY384)</f>
        <v/>
      </c>
      <c r="BB384" s="82" t="str">
        <f>IF(BC384="","",RANK(BC384,BC$3:BC$1048576,1)+COUNTIF($BC$3:BC384,BC384)-1)</f>
        <v/>
      </c>
      <c r="BC384" s="139" t="str">
        <f t="shared" si="631"/>
        <v/>
      </c>
      <c r="BD384" s="46" t="str">
        <f t="shared" si="632"/>
        <v/>
      </c>
      <c r="BE384" s="46" t="str">
        <f t="shared" si="633"/>
        <v/>
      </c>
      <c r="BF384" s="46" t="str">
        <f t="shared" si="634"/>
        <v/>
      </c>
      <c r="BG384" s="4" t="str">
        <f t="shared" si="635"/>
        <v/>
      </c>
      <c r="BH384" s="180" t="str">
        <f t="shared" si="636"/>
        <v/>
      </c>
      <c r="BI384" s="16" t="str">
        <f t="shared" si="637"/>
        <v/>
      </c>
      <c r="BJ384" s="52" t="str">
        <f>IF(BI384="","",IF(W384="","",IF(AND(K384=$K$1,$K$1&lt;&gt;""),$BT$2,IFERROR(IF(INDEX(価格設定!$D$5:$D$1048576,MATCH(Q384,価格設定!$B$5:$B$1048576,0),0)=価格設定!$D$3,$BT$2,$BS$2),$BS$2))))</f>
        <v/>
      </c>
      <c r="BK384" s="16" t="str">
        <f>IF(BI384="","",IF(COUNTIF($BI$3:BI384,BI384)=1,1,IF(AND(BI383=BI384,BH384=""),BK383,COUNTIF($BH$3:BH384,BH384))))</f>
        <v/>
      </c>
      <c r="BL384" s="52" t="str">
        <f t="shared" si="638"/>
        <v/>
      </c>
      <c r="BM384" s="52" t="str">
        <f t="shared" si="639"/>
        <v/>
      </c>
      <c r="BN384" s="119" t="str">
        <f t="shared" si="640"/>
        <v/>
      </c>
      <c r="BO384" s="119" t="str">
        <f t="shared" si="641"/>
        <v/>
      </c>
      <c r="BP384" s="17" t="str">
        <f t="shared" si="642"/>
        <v/>
      </c>
      <c r="BQ384" s="17" t="str">
        <f t="shared" si="643"/>
        <v/>
      </c>
      <c r="BR384" s="17" t="str">
        <f>IF(OR(BP384="",COUNTIF($BO$3:BO384,BO384)&lt;&gt;1),"",SUMIF(BO$3:BO$1048576,BO384,BP$3:BP$1048576))</f>
        <v/>
      </c>
      <c r="BS384" s="17" t="str">
        <f t="shared" si="644"/>
        <v/>
      </c>
      <c r="BT384" s="17" t="str">
        <f t="shared" si="645"/>
        <v/>
      </c>
      <c r="BU384" s="17" t="str">
        <f t="shared" si="646"/>
        <v/>
      </c>
      <c r="BV384" s="24" t="str">
        <f t="shared" si="647"/>
        <v/>
      </c>
      <c r="BW384" s="24" t="str">
        <f t="shared" si="648"/>
        <v/>
      </c>
      <c r="BX384" s="24" t="str">
        <f t="shared" si="649"/>
        <v/>
      </c>
      <c r="BY384" s="26" t="str">
        <f t="shared" si="650"/>
        <v/>
      </c>
      <c r="BZ384" s="26" t="str">
        <f t="shared" si="651"/>
        <v/>
      </c>
      <c r="CA384" s="26" t="str">
        <f t="shared" si="652"/>
        <v/>
      </c>
      <c r="CB384" s="66" t="str">
        <f t="shared" si="653"/>
        <v/>
      </c>
      <c r="CC384" s="65" t="str">
        <f t="shared" si="654"/>
        <v/>
      </c>
      <c r="CD384" s="26" t="str">
        <f t="shared" si="655"/>
        <v/>
      </c>
      <c r="CE384" s="26" t="str">
        <f t="shared" si="656"/>
        <v/>
      </c>
      <c r="CF384" s="193" t="str">
        <f t="shared" si="657"/>
        <v/>
      </c>
      <c r="CG384" s="193" t="str">
        <f t="shared" si="658"/>
        <v/>
      </c>
      <c r="CH384" s="26" t="str">
        <f t="shared" si="659"/>
        <v/>
      </c>
      <c r="CI384" s="26" t="str">
        <f t="shared" si="660"/>
        <v/>
      </c>
      <c r="CJ384" s="65" t="str">
        <f t="shared" si="661"/>
        <v/>
      </c>
      <c r="CK384" s="65" t="str">
        <f t="shared" si="662"/>
        <v/>
      </c>
      <c r="CL384" s="64" t="str">
        <f t="shared" si="663"/>
        <v/>
      </c>
      <c r="CM384" s="64" t="str">
        <f t="shared" si="664"/>
        <v/>
      </c>
      <c r="CN384" s="65" t="str">
        <f t="shared" si="665"/>
        <v/>
      </c>
      <c r="CP384" s="63" t="str">
        <f>IF(BH384="","",MAX($CP$3:CP383)+1)</f>
        <v/>
      </c>
      <c r="CQ384" s="24" t="str">
        <f t="shared" si="666"/>
        <v/>
      </c>
      <c r="CR384" s="24" t="str">
        <f t="shared" si="667"/>
        <v/>
      </c>
      <c r="CS384" s="24" t="str">
        <f t="shared" si="668"/>
        <v/>
      </c>
      <c r="CT384" s="58" t="str">
        <f>IF(BO384="","",COUNTIF($BO$3:BO384,BO384)&amp;"@"&amp;BO384)</f>
        <v/>
      </c>
      <c r="CU384" s="16" t="str">
        <f t="shared" si="606"/>
        <v/>
      </c>
      <c r="CV384" s="63" t="str">
        <f t="shared" si="669"/>
        <v/>
      </c>
      <c r="CW384" s="16" t="str">
        <f t="shared" si="670"/>
        <v/>
      </c>
      <c r="CX384" s="16" t="str">
        <f t="shared" si="671"/>
        <v/>
      </c>
      <c r="CY384" s="16" t="str">
        <f t="shared" si="672"/>
        <v/>
      </c>
      <c r="CZ384" s="85" t="str">
        <f t="shared" si="673"/>
        <v/>
      </c>
      <c r="DA384" s="16" t="str">
        <f t="shared" si="674"/>
        <v/>
      </c>
      <c r="DB384" s="16" t="str">
        <f t="shared" si="675"/>
        <v/>
      </c>
      <c r="DC384" s="28" t="str">
        <f>IF(CP384="","",$DC$1&amp;(INDEX(価格設定!D$1:XFD$3,ROW(価格設定!$D$3),MATCH($AW384,価格設定!D$1:XFD$1,1))*100)&amp;"%")</f>
        <v/>
      </c>
      <c r="DD384" s="28" t="str">
        <f>IF(CP384="","",$DD$1&amp;(INDEX(価格設定!D$1:XFD$3,ROW(価格設定!$D$2),MATCH($AW384,価格設定!D$1:XFD$1,1))*100)&amp;"%")</f>
        <v/>
      </c>
      <c r="DE384" s="29" t="str">
        <f t="shared" si="676"/>
        <v/>
      </c>
      <c r="DG384" s="58" t="str">
        <f t="shared" si="677"/>
        <v/>
      </c>
      <c r="DH384" s="58" t="str">
        <f t="shared" si="678"/>
        <v/>
      </c>
      <c r="DI384" s="58" t="str">
        <f t="shared" si="679"/>
        <v/>
      </c>
      <c r="DJ384" s="85" t="str">
        <f t="shared" si="680"/>
        <v/>
      </c>
      <c r="DL384" s="58" t="str">
        <f>IF(COUNTIF(DG$3:DG$1048576,DG384)=COUNTIF($DG$3:$DG384,DG384),DG384,"")</f>
        <v/>
      </c>
      <c r="DM384" s="85" t="str">
        <f t="shared" si="681"/>
        <v/>
      </c>
      <c r="DN384" s="85" t="str">
        <f t="shared" si="607"/>
        <v/>
      </c>
      <c r="DO384" s="85" t="str">
        <f t="shared" si="607"/>
        <v/>
      </c>
      <c r="DP384" s="303"/>
      <c r="DQ384" s="17" t="str">
        <f t="shared" si="608"/>
        <v/>
      </c>
      <c r="DR384" s="17" t="str">
        <f t="shared" si="609"/>
        <v/>
      </c>
      <c r="DS384" s="17" t="str">
        <f t="shared" si="610"/>
        <v/>
      </c>
      <c r="DU384" s="16" t="str">
        <f t="shared" si="682"/>
        <v/>
      </c>
      <c r="DV384" s="16" t="str">
        <f>IF(DU384="","",COUNT($DU$3:DU384))</f>
        <v/>
      </c>
      <c r="DW384" s="16" t="str">
        <f t="shared" si="683"/>
        <v/>
      </c>
      <c r="DX384" s="16" t="str">
        <f t="shared" si="684"/>
        <v/>
      </c>
      <c r="DY384" s="16" t="str">
        <f>IF(DZ384="","",COUNTIF(DZ$3:DZ384,DZ384))</f>
        <v/>
      </c>
      <c r="DZ384" s="16" t="str">
        <f t="shared" si="685"/>
        <v/>
      </c>
      <c r="EA384" s="16" t="str">
        <f t="shared" si="686"/>
        <v/>
      </c>
      <c r="EB384" s="16" t="str">
        <f t="shared" si="687"/>
        <v/>
      </c>
      <c r="EC384" s="16" t="str">
        <f t="shared" si="688"/>
        <v/>
      </c>
      <c r="ED384" s="16" t="str">
        <f t="shared" si="689"/>
        <v/>
      </c>
      <c r="EE384" s="16" t="str">
        <f t="shared" si="690"/>
        <v/>
      </c>
      <c r="EF384" s="16" t="str">
        <f t="shared" si="691"/>
        <v/>
      </c>
      <c r="EG384" s="16" t="str">
        <f t="shared" si="692"/>
        <v/>
      </c>
      <c r="EH384" s="16" t="str">
        <f t="shared" si="693"/>
        <v/>
      </c>
      <c r="EI384" s="16" t="str">
        <f t="shared" si="694"/>
        <v/>
      </c>
      <c r="EJ384" s="16" t="str">
        <f t="shared" si="695"/>
        <v/>
      </c>
      <c r="EK384" s="16" t="str">
        <f t="shared" si="696"/>
        <v/>
      </c>
      <c r="EL384" s="58" t="str">
        <f t="shared" si="697"/>
        <v/>
      </c>
      <c r="EM384" s="58" t="str">
        <f>IF(OR($DZ384="",CR384=""),IF($EL384="","",$EL384),IF(OR(CR384="なし",CR384=0),領収書!$H$1,CR384))</f>
        <v/>
      </c>
      <c r="EN384" s="58" t="str">
        <f>IF(OR($DZ384="",CS384=""),IF($EL384="","",$EL384),IF(OR(CS384="なし",CS384=0),入力!$EN$1,CS384))</f>
        <v/>
      </c>
      <c r="EO384" s="63" t="str">
        <f t="shared" si="698"/>
        <v/>
      </c>
      <c r="EP384" s="63" t="str">
        <f t="shared" si="699"/>
        <v/>
      </c>
      <c r="ER384" s="16" t="str">
        <f>IF(AND(COUNTIF($ET$3:ET384,ET384)=1,ET384&lt;&gt;""),MAX($ER$3:ER383)+1,"")</f>
        <v/>
      </c>
      <c r="ES384" s="16" t="str">
        <f>IF(価格設定!B386="","",価格設定!B386)</f>
        <v/>
      </c>
      <c r="ET384" s="16" t="str">
        <f>IF(価格設定!C386="","",価格設定!C386)</f>
        <v/>
      </c>
      <c r="EV384" s="16" t="str">
        <f t="shared" si="611"/>
        <v/>
      </c>
      <c r="EW384" s="16" t="str">
        <f t="shared" si="700"/>
        <v/>
      </c>
    </row>
    <row r="385" spans="1:153" ht="30" customHeight="1" x14ac:dyDescent="0.2">
      <c r="A385" s="225"/>
      <c r="B385" s="212"/>
      <c r="C385" s="221"/>
      <c r="D385" s="164"/>
      <c r="E385" s="165"/>
      <c r="F385" s="166"/>
      <c r="G385" s="167"/>
      <c r="H385" s="179"/>
      <c r="I385" s="306"/>
      <c r="J385" s="169"/>
      <c r="K385" s="179"/>
      <c r="L385" s="186"/>
      <c r="M385" s="186"/>
      <c r="N385" s="168"/>
      <c r="O385" s="170"/>
      <c r="P385" s="212"/>
      <c r="Q385" s="179" t="str">
        <f>IFERROR(IF(H385="","",IFERROR(INDEX(価格設定!$B$5:$B$1048576,MATCH(H385,価格設定!$B$5:$B$1048576,0),0),INDEX(価格設定!$B$5:$B$1048576,MATCH("*"&amp;H385&amp;"*",価格設定!$B$5:$B$1048576,0),0))),H385)</f>
        <v/>
      </c>
      <c r="R385" s="250" t="str">
        <f>IFERROR(IF(Q385="",IF(K385="","",K385),IF(K385="",IF(INDEX(価格設定!$C$5:$C$1048576,MATCH(Q385,価格設定!$B$5:$B$1048576,0),0)=0,"",INDEX(価格設定!$C$5:$C$1048576,MATCH(Q385,価格設定!$B$5:$B$1048576,0),0)),IF(K385="なし","",K385))),"")</f>
        <v/>
      </c>
      <c r="S385" s="308" t="str">
        <f t="shared" si="612"/>
        <v/>
      </c>
      <c r="T385" s="126" t="str">
        <f>IFERROR(IF(J385="",IF(INDEX(価格設定!$E$5:$R$1048576,MATCH($Q385,価格設定!B$5:B$1048576,0),MATCH($AW385,価格設定!E$1:X$1,1))=0,"",INDEX(価格設定!$E$5:$R$1048576,MATCH($Q385,価格設定!B$5:B$1048576,0),MATCH($AW385,価格設定!E$1:X$1,1))),J385),"")</f>
        <v/>
      </c>
      <c r="U385" s="126" t="str">
        <f t="shared" si="613"/>
        <v/>
      </c>
      <c r="V385" s="132" t="str">
        <f t="shared" si="614"/>
        <v/>
      </c>
      <c r="W385" s="127" t="str">
        <f>IFERROR(IF(OR(T385="",T385&lt;0),"",IFERROR(INDEX(価格設定!E$2:X$3,IF(AND(K385=$K$1,$K$1&lt;&gt;""),ROW(価格設定!$D$3)-1,MATCH(INDEX(価格設定!$D$5:$D$1048576,MATCH(Q385,価格設定!$B$5:$B$1048576,0),0),価格設定!$D$2:$D$3,0)),MATCH($AW385,価格設定!E$1:X$1,1)),INDEX(価格設定!E$2:X$2,0,MATCH($AW385,価格設定!E$1:X$1,1)))),"")</f>
        <v/>
      </c>
      <c r="X385" s="126" t="str">
        <f t="shared" si="605"/>
        <v/>
      </c>
      <c r="Y385" s="128" t="str">
        <f t="shared" si="615"/>
        <v/>
      </c>
      <c r="Z385" s="126" t="str">
        <f t="shared" si="616"/>
        <v/>
      </c>
      <c r="AA385" s="129" t="str">
        <f t="shared" si="617"/>
        <v/>
      </c>
      <c r="AB385" s="126" t="str">
        <f t="shared" si="618"/>
        <v/>
      </c>
      <c r="AC385" s="280" t="str">
        <f t="shared" si="619"/>
        <v/>
      </c>
      <c r="AD385" s="15"/>
      <c r="AE385" s="204" t="str">
        <f>IF(AF385="","",COUNT($AF$3:AF385))</f>
        <v/>
      </c>
      <c r="AF385" s="206" t="str">
        <f t="shared" si="620"/>
        <v/>
      </c>
      <c r="AG385" s="204" t="str">
        <f t="shared" si="621"/>
        <v/>
      </c>
      <c r="AH385" s="204" t="str">
        <f t="shared" si="622"/>
        <v/>
      </c>
      <c r="AI385" s="287"/>
      <c r="AJ385" s="15"/>
      <c r="AK385" s="138" t="str">
        <f t="shared" si="623"/>
        <v/>
      </c>
      <c r="AL385" s="131" t="str">
        <f t="shared" si="624"/>
        <v/>
      </c>
      <c r="AM385" s="131" t="str">
        <f t="shared" si="625"/>
        <v/>
      </c>
      <c r="AN385" s="313" t="str">
        <f t="shared" si="626"/>
        <v/>
      </c>
      <c r="AO385" s="316" t="str">
        <f t="shared" si="627"/>
        <v/>
      </c>
      <c r="AP385" s="18"/>
      <c r="AQ385" s="3" t="str">
        <f>IF(F385="","",MAX($AQ$3:AQ384)+1)</f>
        <v/>
      </c>
      <c r="AR385" s="3" t="str">
        <f>IF(OR(AQ385="",BB385=""),"",MAX($AR$3:AR384)+1)</f>
        <v/>
      </c>
      <c r="AS385" s="3" t="str">
        <f>IF(CQ385="","",RANK(CQ385,CQ$3:CQ$1048576,1)+COUNTIF($CQ$3:CQ385,CQ385)-1)</f>
        <v/>
      </c>
      <c r="AT385" s="21" t="str">
        <f>IF(C385="",IF(OR(AND($H385&lt;&gt;"",C385=""),AND($F384=$F385,$AZ385&lt;&gt;""),COUNTA($H$3:$H$1048576,#REF!,$F$3:$F$1048576)&gt;COUNTA($H$3:$H385,#REF!,$F$3:$F385),$AZ385&lt;&gt;""),INDEX(AT$3:AT$1048576,MATCH(MAX($AQ$3:$AQ384),$AQ$3:$AQ$1048576,0),0),""),C385)</f>
        <v/>
      </c>
      <c r="AU385" s="21" t="str">
        <f>IF(D385="",IF(OR(AND($H385&lt;&gt;"",D385=""),AND($F384=$F385,$AZ385&lt;&gt;""),COUNTA($H$3:$H$1048576,#REF!,$F$3:$F$1048576)&gt;COUNTA($H$3:$H385,#REF!,$F$3:$F385),$AZ385&lt;&gt;""),INDEX(AU$3:AU$1048576,MATCH(MAX($AQ$3:$AQ384),$AQ$3:$AQ$1048576,0),0),""),D385)</f>
        <v/>
      </c>
      <c r="AV385" s="21" t="str">
        <f>IF(E385="",IF(OR(AND($H385&lt;&gt;"",E385=""),AND($F384=$F385,$AZ385&lt;&gt;""),COUNTA($H$3:$H$1048576,#REF!,$F$3:$F$1048576)&gt;COUNTA($H$3:$H385,#REF!,$F$3:$F385),$AZ385&lt;&gt;""),INDEX(AV$3:AV$1048576,MATCH(MAX($AQ$3:$AQ384),$AQ$3:$AQ$1048576,0),0),""),E385)</f>
        <v/>
      </c>
      <c r="AW385" s="24" t="str">
        <f t="shared" si="628"/>
        <v/>
      </c>
      <c r="AX385" s="13" t="str">
        <f t="shared" si="629"/>
        <v/>
      </c>
      <c r="AY385" s="4" t="str">
        <f t="shared" si="630"/>
        <v/>
      </c>
      <c r="AZ385" s="4" t="str">
        <f>IF(AX385="",IF(OR(AND(H385&lt;&gt;"",F385=""),COUNTA($H$3:$H$1048576)&gt;COUNTA($H$3:$H385)),INDEX(AX$3:AX385,MATCH(MAX($AQ$3:AQ385),AQ$3:AQ385,0),0),""),AX385)</f>
        <v/>
      </c>
      <c r="BA385" s="4" t="str">
        <f>IF(AY385="",IF(AND(H385&lt;&gt;"",F385=""),INDEX(AY$3:AY385,MATCH(MAX($AQ$3:AQ385),AQ$3:AQ385,0),0),""),AY385)</f>
        <v/>
      </c>
      <c r="BB385" s="82" t="str">
        <f>IF(BC385="","",RANK(BC385,BC$3:BC$1048576,1)+COUNTIF($BC$3:BC385,BC385)-1)</f>
        <v/>
      </c>
      <c r="BC385" s="139" t="str">
        <f t="shared" si="631"/>
        <v/>
      </c>
      <c r="BD385" s="46" t="str">
        <f t="shared" si="632"/>
        <v/>
      </c>
      <c r="BE385" s="46" t="str">
        <f t="shared" si="633"/>
        <v/>
      </c>
      <c r="BF385" s="46" t="str">
        <f t="shared" si="634"/>
        <v/>
      </c>
      <c r="BG385" s="4" t="str">
        <f t="shared" si="635"/>
        <v/>
      </c>
      <c r="BH385" s="180" t="str">
        <f t="shared" si="636"/>
        <v/>
      </c>
      <c r="BI385" s="16" t="str">
        <f t="shared" si="637"/>
        <v/>
      </c>
      <c r="BJ385" s="52" t="str">
        <f>IF(BI385="","",IF(W385="","",IF(AND(K385=$K$1,$K$1&lt;&gt;""),$BT$2,IFERROR(IF(INDEX(価格設定!$D$5:$D$1048576,MATCH(Q385,価格設定!$B$5:$B$1048576,0),0)=価格設定!$D$3,$BT$2,$BS$2),$BS$2))))</f>
        <v/>
      </c>
      <c r="BK385" s="16" t="str">
        <f>IF(BI385="","",IF(COUNTIF($BI$3:BI385,BI385)=1,1,IF(AND(BI384=BI385,BH385=""),BK384,COUNTIF($BH$3:BH385,BH385))))</f>
        <v/>
      </c>
      <c r="BL385" s="52" t="str">
        <f t="shared" si="638"/>
        <v/>
      </c>
      <c r="BM385" s="52" t="str">
        <f t="shared" si="639"/>
        <v/>
      </c>
      <c r="BN385" s="119" t="str">
        <f t="shared" si="640"/>
        <v/>
      </c>
      <c r="BO385" s="119" t="str">
        <f t="shared" si="641"/>
        <v/>
      </c>
      <c r="BP385" s="17" t="str">
        <f t="shared" si="642"/>
        <v/>
      </c>
      <c r="BQ385" s="17" t="str">
        <f t="shared" si="643"/>
        <v/>
      </c>
      <c r="BR385" s="17" t="str">
        <f>IF(OR(BP385="",COUNTIF($BO$3:BO385,BO385)&lt;&gt;1),"",SUMIF(BO$3:BO$1048576,BO385,BP$3:BP$1048576))</f>
        <v/>
      </c>
      <c r="BS385" s="17" t="str">
        <f t="shared" si="644"/>
        <v/>
      </c>
      <c r="BT385" s="17" t="str">
        <f t="shared" si="645"/>
        <v/>
      </c>
      <c r="BU385" s="17" t="str">
        <f t="shared" si="646"/>
        <v/>
      </c>
      <c r="BV385" s="24" t="str">
        <f t="shared" si="647"/>
        <v/>
      </c>
      <c r="BW385" s="24" t="str">
        <f t="shared" si="648"/>
        <v/>
      </c>
      <c r="BX385" s="24" t="str">
        <f t="shared" si="649"/>
        <v/>
      </c>
      <c r="BY385" s="26" t="str">
        <f t="shared" si="650"/>
        <v/>
      </c>
      <c r="BZ385" s="26" t="str">
        <f t="shared" si="651"/>
        <v/>
      </c>
      <c r="CA385" s="26" t="str">
        <f t="shared" si="652"/>
        <v/>
      </c>
      <c r="CB385" s="66" t="str">
        <f t="shared" si="653"/>
        <v/>
      </c>
      <c r="CC385" s="65" t="str">
        <f t="shared" si="654"/>
        <v/>
      </c>
      <c r="CD385" s="26" t="str">
        <f t="shared" si="655"/>
        <v/>
      </c>
      <c r="CE385" s="26" t="str">
        <f t="shared" si="656"/>
        <v/>
      </c>
      <c r="CF385" s="193" t="str">
        <f t="shared" si="657"/>
        <v/>
      </c>
      <c r="CG385" s="193" t="str">
        <f t="shared" si="658"/>
        <v/>
      </c>
      <c r="CH385" s="26" t="str">
        <f t="shared" si="659"/>
        <v/>
      </c>
      <c r="CI385" s="26" t="str">
        <f t="shared" si="660"/>
        <v/>
      </c>
      <c r="CJ385" s="65" t="str">
        <f t="shared" si="661"/>
        <v/>
      </c>
      <c r="CK385" s="65" t="str">
        <f t="shared" si="662"/>
        <v/>
      </c>
      <c r="CL385" s="64" t="str">
        <f t="shared" si="663"/>
        <v/>
      </c>
      <c r="CM385" s="64" t="str">
        <f t="shared" si="664"/>
        <v/>
      </c>
      <c r="CN385" s="65" t="str">
        <f t="shared" si="665"/>
        <v/>
      </c>
      <c r="CP385" s="63" t="str">
        <f>IF(BH385="","",MAX($CP$3:CP384)+1)</f>
        <v/>
      </c>
      <c r="CQ385" s="24" t="str">
        <f t="shared" si="666"/>
        <v/>
      </c>
      <c r="CR385" s="24" t="str">
        <f t="shared" si="667"/>
        <v/>
      </c>
      <c r="CS385" s="24" t="str">
        <f t="shared" si="668"/>
        <v/>
      </c>
      <c r="CT385" s="58" t="str">
        <f>IF(BO385="","",COUNTIF($BO$3:BO385,BO385)&amp;"@"&amp;BO385)</f>
        <v/>
      </c>
      <c r="CU385" s="16" t="str">
        <f t="shared" si="606"/>
        <v/>
      </c>
      <c r="CV385" s="63" t="str">
        <f t="shared" si="669"/>
        <v/>
      </c>
      <c r="CW385" s="16" t="str">
        <f t="shared" si="670"/>
        <v/>
      </c>
      <c r="CX385" s="16" t="str">
        <f t="shared" si="671"/>
        <v/>
      </c>
      <c r="CY385" s="16" t="str">
        <f t="shared" si="672"/>
        <v/>
      </c>
      <c r="CZ385" s="85" t="str">
        <f t="shared" si="673"/>
        <v/>
      </c>
      <c r="DA385" s="16" t="str">
        <f t="shared" si="674"/>
        <v/>
      </c>
      <c r="DB385" s="16" t="str">
        <f t="shared" si="675"/>
        <v/>
      </c>
      <c r="DC385" s="28" t="str">
        <f>IF(CP385="","",$DC$1&amp;(INDEX(価格設定!D$1:XFD$3,ROW(価格設定!$D$3),MATCH($AW385,価格設定!D$1:XFD$1,1))*100)&amp;"%")</f>
        <v/>
      </c>
      <c r="DD385" s="28" t="str">
        <f>IF(CP385="","",$DD$1&amp;(INDEX(価格設定!D$1:XFD$3,ROW(価格設定!$D$2),MATCH($AW385,価格設定!D$1:XFD$1,1))*100)&amp;"%")</f>
        <v/>
      </c>
      <c r="DE385" s="29" t="str">
        <f t="shared" si="676"/>
        <v/>
      </c>
      <c r="DG385" s="58" t="str">
        <f t="shared" si="677"/>
        <v/>
      </c>
      <c r="DH385" s="58" t="str">
        <f t="shared" si="678"/>
        <v/>
      </c>
      <c r="DI385" s="58" t="str">
        <f t="shared" si="679"/>
        <v/>
      </c>
      <c r="DJ385" s="85" t="str">
        <f t="shared" si="680"/>
        <v/>
      </c>
      <c r="DL385" s="58" t="str">
        <f>IF(COUNTIF(DG$3:DG$1048576,DG385)=COUNTIF($DG$3:$DG385,DG385),DG385,"")</f>
        <v/>
      </c>
      <c r="DM385" s="85" t="str">
        <f t="shared" si="681"/>
        <v/>
      </c>
      <c r="DN385" s="85" t="str">
        <f t="shared" si="607"/>
        <v/>
      </c>
      <c r="DO385" s="85" t="str">
        <f t="shared" si="607"/>
        <v/>
      </c>
      <c r="DP385" s="303"/>
      <c r="DQ385" s="17" t="str">
        <f t="shared" si="608"/>
        <v/>
      </c>
      <c r="DR385" s="17" t="str">
        <f t="shared" si="609"/>
        <v/>
      </c>
      <c r="DS385" s="17" t="str">
        <f t="shared" si="610"/>
        <v/>
      </c>
      <c r="DU385" s="16" t="str">
        <f t="shared" si="682"/>
        <v/>
      </c>
      <c r="DV385" s="16" t="str">
        <f>IF(DU385="","",COUNT($DU$3:DU385))</f>
        <v/>
      </c>
      <c r="DW385" s="16" t="str">
        <f t="shared" si="683"/>
        <v/>
      </c>
      <c r="DX385" s="16" t="str">
        <f t="shared" si="684"/>
        <v/>
      </c>
      <c r="DY385" s="16" t="str">
        <f>IF(DZ385="","",COUNTIF(DZ$3:DZ385,DZ385))</f>
        <v/>
      </c>
      <c r="DZ385" s="16" t="str">
        <f t="shared" si="685"/>
        <v/>
      </c>
      <c r="EA385" s="16" t="str">
        <f t="shared" si="686"/>
        <v/>
      </c>
      <c r="EB385" s="16" t="str">
        <f t="shared" si="687"/>
        <v/>
      </c>
      <c r="EC385" s="16" t="str">
        <f t="shared" si="688"/>
        <v/>
      </c>
      <c r="ED385" s="16" t="str">
        <f t="shared" si="689"/>
        <v/>
      </c>
      <c r="EE385" s="16" t="str">
        <f t="shared" si="690"/>
        <v/>
      </c>
      <c r="EF385" s="16" t="str">
        <f t="shared" si="691"/>
        <v/>
      </c>
      <c r="EG385" s="16" t="str">
        <f t="shared" si="692"/>
        <v/>
      </c>
      <c r="EH385" s="16" t="str">
        <f t="shared" si="693"/>
        <v/>
      </c>
      <c r="EI385" s="16" t="str">
        <f t="shared" si="694"/>
        <v/>
      </c>
      <c r="EJ385" s="16" t="str">
        <f t="shared" si="695"/>
        <v/>
      </c>
      <c r="EK385" s="16" t="str">
        <f t="shared" si="696"/>
        <v/>
      </c>
      <c r="EL385" s="58" t="str">
        <f t="shared" si="697"/>
        <v/>
      </c>
      <c r="EM385" s="58" t="str">
        <f>IF(OR($DZ385="",CR385=""),IF($EL385="","",$EL385),IF(OR(CR385="なし",CR385=0),領収書!$H$1,CR385))</f>
        <v/>
      </c>
      <c r="EN385" s="58" t="str">
        <f>IF(OR($DZ385="",CS385=""),IF($EL385="","",$EL385),IF(OR(CS385="なし",CS385=0),入力!$EN$1,CS385))</f>
        <v/>
      </c>
      <c r="EO385" s="63" t="str">
        <f t="shared" si="698"/>
        <v/>
      </c>
      <c r="EP385" s="63" t="str">
        <f t="shared" si="699"/>
        <v/>
      </c>
      <c r="ER385" s="16" t="str">
        <f>IF(AND(COUNTIF($ET$3:ET385,ET385)=1,ET385&lt;&gt;""),MAX($ER$3:ER384)+1,"")</f>
        <v/>
      </c>
      <c r="ES385" s="16" t="str">
        <f>IF(価格設定!B387="","",価格設定!B387)</f>
        <v/>
      </c>
      <c r="ET385" s="16" t="str">
        <f>IF(価格設定!C387="","",価格設定!C387)</f>
        <v/>
      </c>
      <c r="EV385" s="16" t="str">
        <f t="shared" si="611"/>
        <v/>
      </c>
      <c r="EW385" s="16" t="str">
        <f t="shared" si="700"/>
        <v/>
      </c>
    </row>
    <row r="386" spans="1:153" ht="30" customHeight="1" x14ac:dyDescent="0.2">
      <c r="A386" s="225"/>
      <c r="B386" s="212"/>
      <c r="C386" s="221"/>
      <c r="D386" s="164"/>
      <c r="E386" s="165"/>
      <c r="F386" s="166"/>
      <c r="G386" s="167"/>
      <c r="H386" s="179"/>
      <c r="I386" s="306"/>
      <c r="J386" s="169"/>
      <c r="K386" s="179"/>
      <c r="L386" s="186"/>
      <c r="M386" s="186"/>
      <c r="N386" s="168"/>
      <c r="O386" s="170"/>
      <c r="P386" s="212"/>
      <c r="Q386" s="179" t="str">
        <f>IFERROR(IF(H386="","",IFERROR(INDEX(価格設定!$B$5:$B$1048576,MATCH(H386,価格設定!$B$5:$B$1048576,0),0),INDEX(価格設定!$B$5:$B$1048576,MATCH("*"&amp;H386&amp;"*",価格設定!$B$5:$B$1048576,0),0))),H386)</f>
        <v/>
      </c>
      <c r="R386" s="250" t="str">
        <f>IFERROR(IF(Q386="",IF(K386="","",K386),IF(K386="",IF(INDEX(価格設定!$C$5:$C$1048576,MATCH(Q386,価格設定!$B$5:$B$1048576,0),0)=0,"",INDEX(価格設定!$C$5:$C$1048576,MATCH(Q386,価格設定!$B$5:$B$1048576,0),0)),IF(K386="なし","",K386))),"")</f>
        <v/>
      </c>
      <c r="S386" s="308" t="str">
        <f t="shared" si="612"/>
        <v/>
      </c>
      <c r="T386" s="126" t="str">
        <f>IFERROR(IF(J386="",IF(INDEX(価格設定!$E$5:$R$1048576,MATCH($Q386,価格設定!B$5:B$1048576,0),MATCH($AW386,価格設定!E$1:X$1,1))=0,"",INDEX(価格設定!$E$5:$R$1048576,MATCH($Q386,価格設定!B$5:B$1048576,0),MATCH($AW386,価格設定!E$1:X$1,1))),J386),"")</f>
        <v/>
      </c>
      <c r="U386" s="126" t="str">
        <f t="shared" si="613"/>
        <v/>
      </c>
      <c r="V386" s="132" t="str">
        <f t="shared" si="614"/>
        <v/>
      </c>
      <c r="W386" s="127" t="str">
        <f>IFERROR(IF(OR(T386="",T386&lt;0),"",IFERROR(INDEX(価格設定!E$2:X$3,IF(AND(K386=$K$1,$K$1&lt;&gt;""),ROW(価格設定!$D$3)-1,MATCH(INDEX(価格設定!$D$5:$D$1048576,MATCH(Q386,価格設定!$B$5:$B$1048576,0),0),価格設定!$D$2:$D$3,0)),MATCH($AW386,価格設定!E$1:X$1,1)),INDEX(価格設定!E$2:X$2,0,MATCH($AW386,価格設定!E$1:X$1,1)))),"")</f>
        <v/>
      </c>
      <c r="X386" s="126" t="str">
        <f t="shared" si="605"/>
        <v/>
      </c>
      <c r="Y386" s="128" t="str">
        <f t="shared" si="615"/>
        <v/>
      </c>
      <c r="Z386" s="126" t="str">
        <f t="shared" si="616"/>
        <v/>
      </c>
      <c r="AA386" s="129" t="str">
        <f t="shared" si="617"/>
        <v/>
      </c>
      <c r="AB386" s="126" t="str">
        <f t="shared" si="618"/>
        <v/>
      </c>
      <c r="AC386" s="280" t="str">
        <f t="shared" si="619"/>
        <v/>
      </c>
      <c r="AD386" s="15"/>
      <c r="AE386" s="204" t="str">
        <f>IF(AF386="","",COUNT($AF$3:AF386))</f>
        <v/>
      </c>
      <c r="AF386" s="206" t="str">
        <f t="shared" si="620"/>
        <v/>
      </c>
      <c r="AG386" s="204" t="str">
        <f t="shared" si="621"/>
        <v/>
      </c>
      <c r="AH386" s="204" t="str">
        <f t="shared" si="622"/>
        <v/>
      </c>
      <c r="AI386" s="287"/>
      <c r="AJ386" s="15"/>
      <c r="AK386" s="138" t="str">
        <f t="shared" si="623"/>
        <v/>
      </c>
      <c r="AL386" s="131" t="str">
        <f t="shared" si="624"/>
        <v/>
      </c>
      <c r="AM386" s="131" t="str">
        <f t="shared" si="625"/>
        <v/>
      </c>
      <c r="AN386" s="313" t="str">
        <f t="shared" si="626"/>
        <v/>
      </c>
      <c r="AO386" s="316" t="str">
        <f t="shared" si="627"/>
        <v/>
      </c>
      <c r="AP386" s="18"/>
      <c r="AQ386" s="3" t="str">
        <f>IF(F386="","",MAX($AQ$3:AQ385)+1)</f>
        <v/>
      </c>
      <c r="AR386" s="3" t="str">
        <f>IF(OR(AQ386="",BB386=""),"",MAX($AR$3:AR385)+1)</f>
        <v/>
      </c>
      <c r="AS386" s="3" t="str">
        <f>IF(CQ386="","",RANK(CQ386,CQ$3:CQ$1048576,1)+COUNTIF($CQ$3:CQ386,CQ386)-1)</f>
        <v/>
      </c>
      <c r="AT386" s="21" t="str">
        <f>IF(C386="",IF(OR(AND($H386&lt;&gt;"",C386=""),AND($F385=$F386,$AZ386&lt;&gt;""),COUNTA($H$3:$H$1048576,#REF!,$F$3:$F$1048576)&gt;COUNTA($H$3:$H386,#REF!,$F$3:$F386),$AZ386&lt;&gt;""),INDEX(AT$3:AT$1048576,MATCH(MAX($AQ$3:$AQ385),$AQ$3:$AQ$1048576,0),0),""),C386)</f>
        <v/>
      </c>
      <c r="AU386" s="21" t="str">
        <f>IF(D386="",IF(OR(AND($H386&lt;&gt;"",D386=""),AND($F385=$F386,$AZ386&lt;&gt;""),COUNTA($H$3:$H$1048576,#REF!,$F$3:$F$1048576)&gt;COUNTA($H$3:$H386,#REF!,$F$3:$F386),$AZ386&lt;&gt;""),INDEX(AU$3:AU$1048576,MATCH(MAX($AQ$3:$AQ385),$AQ$3:$AQ$1048576,0),0),""),D386)</f>
        <v/>
      </c>
      <c r="AV386" s="21" t="str">
        <f>IF(E386="",IF(OR(AND($H386&lt;&gt;"",E386=""),AND($F385=$F386,$AZ386&lt;&gt;""),COUNTA($H$3:$H$1048576,#REF!,$F$3:$F$1048576)&gt;COUNTA($H$3:$H386,#REF!,$F$3:$F386),$AZ386&lt;&gt;""),INDEX(AV$3:AV$1048576,MATCH(MAX($AQ$3:$AQ385),$AQ$3:$AQ$1048576,0),0),""),E386)</f>
        <v/>
      </c>
      <c r="AW386" s="24" t="str">
        <f t="shared" si="628"/>
        <v/>
      </c>
      <c r="AX386" s="13" t="str">
        <f t="shared" si="629"/>
        <v/>
      </c>
      <c r="AY386" s="4" t="str">
        <f t="shared" si="630"/>
        <v/>
      </c>
      <c r="AZ386" s="4" t="str">
        <f>IF(AX386="",IF(OR(AND(H386&lt;&gt;"",F386=""),COUNTA($H$3:$H$1048576)&gt;COUNTA($H$3:$H386)),INDEX(AX$3:AX386,MATCH(MAX($AQ$3:AQ386),AQ$3:AQ386,0),0),""),AX386)</f>
        <v/>
      </c>
      <c r="BA386" s="4" t="str">
        <f>IF(AY386="",IF(AND(H386&lt;&gt;"",F386=""),INDEX(AY$3:AY386,MATCH(MAX($AQ$3:AQ386),AQ$3:AQ386,0),0),""),AY386)</f>
        <v/>
      </c>
      <c r="BB386" s="82" t="str">
        <f>IF(BC386="","",RANK(BC386,BC$3:BC$1048576,1)+COUNTIF($BC$3:BC386,BC386)-1)</f>
        <v/>
      </c>
      <c r="BC386" s="139" t="str">
        <f t="shared" si="631"/>
        <v/>
      </c>
      <c r="BD386" s="46" t="str">
        <f t="shared" si="632"/>
        <v/>
      </c>
      <c r="BE386" s="46" t="str">
        <f t="shared" si="633"/>
        <v/>
      </c>
      <c r="BF386" s="46" t="str">
        <f t="shared" si="634"/>
        <v/>
      </c>
      <c r="BG386" s="4" t="str">
        <f t="shared" si="635"/>
        <v/>
      </c>
      <c r="BH386" s="180" t="str">
        <f t="shared" si="636"/>
        <v/>
      </c>
      <c r="BI386" s="16" t="str">
        <f t="shared" si="637"/>
        <v/>
      </c>
      <c r="BJ386" s="52" t="str">
        <f>IF(BI386="","",IF(W386="","",IF(AND(K386=$K$1,$K$1&lt;&gt;""),$BT$2,IFERROR(IF(INDEX(価格設定!$D$5:$D$1048576,MATCH(Q386,価格設定!$B$5:$B$1048576,0),0)=価格設定!$D$3,$BT$2,$BS$2),$BS$2))))</f>
        <v/>
      </c>
      <c r="BK386" s="16" t="str">
        <f>IF(BI386="","",IF(COUNTIF($BI$3:BI386,BI386)=1,1,IF(AND(BI385=BI386,BH386=""),BK385,COUNTIF($BH$3:BH386,BH386))))</f>
        <v/>
      </c>
      <c r="BL386" s="52" t="str">
        <f t="shared" si="638"/>
        <v/>
      </c>
      <c r="BM386" s="52" t="str">
        <f t="shared" si="639"/>
        <v/>
      </c>
      <c r="BN386" s="119" t="str">
        <f t="shared" si="640"/>
        <v/>
      </c>
      <c r="BO386" s="119" t="str">
        <f t="shared" si="641"/>
        <v/>
      </c>
      <c r="BP386" s="17" t="str">
        <f t="shared" si="642"/>
        <v/>
      </c>
      <c r="BQ386" s="17" t="str">
        <f t="shared" si="643"/>
        <v/>
      </c>
      <c r="BR386" s="17" t="str">
        <f>IF(OR(BP386="",COUNTIF($BO$3:BO386,BO386)&lt;&gt;1),"",SUMIF(BO$3:BO$1048576,BO386,BP$3:BP$1048576))</f>
        <v/>
      </c>
      <c r="BS386" s="17" t="str">
        <f t="shared" si="644"/>
        <v/>
      </c>
      <c r="BT386" s="17" t="str">
        <f t="shared" si="645"/>
        <v/>
      </c>
      <c r="BU386" s="17" t="str">
        <f t="shared" si="646"/>
        <v/>
      </c>
      <c r="BV386" s="24" t="str">
        <f t="shared" si="647"/>
        <v/>
      </c>
      <c r="BW386" s="24" t="str">
        <f t="shared" si="648"/>
        <v/>
      </c>
      <c r="BX386" s="24" t="str">
        <f t="shared" si="649"/>
        <v/>
      </c>
      <c r="BY386" s="26" t="str">
        <f t="shared" si="650"/>
        <v/>
      </c>
      <c r="BZ386" s="26" t="str">
        <f t="shared" si="651"/>
        <v/>
      </c>
      <c r="CA386" s="26" t="str">
        <f t="shared" si="652"/>
        <v/>
      </c>
      <c r="CB386" s="66" t="str">
        <f t="shared" si="653"/>
        <v/>
      </c>
      <c r="CC386" s="65" t="str">
        <f t="shared" si="654"/>
        <v/>
      </c>
      <c r="CD386" s="26" t="str">
        <f t="shared" si="655"/>
        <v/>
      </c>
      <c r="CE386" s="26" t="str">
        <f t="shared" si="656"/>
        <v/>
      </c>
      <c r="CF386" s="193" t="str">
        <f t="shared" si="657"/>
        <v/>
      </c>
      <c r="CG386" s="193" t="str">
        <f t="shared" si="658"/>
        <v/>
      </c>
      <c r="CH386" s="26" t="str">
        <f t="shared" si="659"/>
        <v/>
      </c>
      <c r="CI386" s="26" t="str">
        <f t="shared" si="660"/>
        <v/>
      </c>
      <c r="CJ386" s="65" t="str">
        <f t="shared" si="661"/>
        <v/>
      </c>
      <c r="CK386" s="65" t="str">
        <f t="shared" si="662"/>
        <v/>
      </c>
      <c r="CL386" s="64" t="str">
        <f t="shared" si="663"/>
        <v/>
      </c>
      <c r="CM386" s="64" t="str">
        <f t="shared" si="664"/>
        <v/>
      </c>
      <c r="CN386" s="65" t="str">
        <f t="shared" si="665"/>
        <v/>
      </c>
      <c r="CP386" s="63" t="str">
        <f>IF(BH386="","",MAX($CP$3:CP385)+1)</f>
        <v/>
      </c>
      <c r="CQ386" s="24" t="str">
        <f t="shared" si="666"/>
        <v/>
      </c>
      <c r="CR386" s="24" t="str">
        <f t="shared" si="667"/>
        <v/>
      </c>
      <c r="CS386" s="24" t="str">
        <f t="shared" si="668"/>
        <v/>
      </c>
      <c r="CT386" s="58" t="str">
        <f>IF(BO386="","",COUNTIF($BO$3:BO386,BO386)&amp;"@"&amp;BO386)</f>
        <v/>
      </c>
      <c r="CU386" s="16" t="str">
        <f t="shared" si="606"/>
        <v/>
      </c>
      <c r="CV386" s="63" t="str">
        <f t="shared" si="669"/>
        <v/>
      </c>
      <c r="CW386" s="16" t="str">
        <f t="shared" si="670"/>
        <v/>
      </c>
      <c r="CX386" s="16" t="str">
        <f t="shared" si="671"/>
        <v/>
      </c>
      <c r="CY386" s="16" t="str">
        <f t="shared" si="672"/>
        <v/>
      </c>
      <c r="CZ386" s="85" t="str">
        <f t="shared" si="673"/>
        <v/>
      </c>
      <c r="DA386" s="16" t="str">
        <f t="shared" si="674"/>
        <v/>
      </c>
      <c r="DB386" s="16" t="str">
        <f t="shared" si="675"/>
        <v/>
      </c>
      <c r="DC386" s="28" t="str">
        <f>IF(CP386="","",$DC$1&amp;(INDEX(価格設定!D$1:XFD$3,ROW(価格設定!$D$3),MATCH($AW386,価格設定!D$1:XFD$1,1))*100)&amp;"%")</f>
        <v/>
      </c>
      <c r="DD386" s="28" t="str">
        <f>IF(CP386="","",$DD$1&amp;(INDEX(価格設定!D$1:XFD$3,ROW(価格設定!$D$2),MATCH($AW386,価格設定!D$1:XFD$1,1))*100)&amp;"%")</f>
        <v/>
      </c>
      <c r="DE386" s="29" t="str">
        <f t="shared" si="676"/>
        <v/>
      </c>
      <c r="DG386" s="58" t="str">
        <f t="shared" si="677"/>
        <v/>
      </c>
      <c r="DH386" s="58" t="str">
        <f t="shared" si="678"/>
        <v/>
      </c>
      <c r="DI386" s="58" t="str">
        <f t="shared" si="679"/>
        <v/>
      </c>
      <c r="DJ386" s="85" t="str">
        <f t="shared" si="680"/>
        <v/>
      </c>
      <c r="DL386" s="58" t="str">
        <f>IF(COUNTIF(DG$3:DG$1048576,DG386)=COUNTIF($DG$3:$DG386,DG386),DG386,"")</f>
        <v/>
      </c>
      <c r="DM386" s="85" t="str">
        <f t="shared" si="681"/>
        <v/>
      </c>
      <c r="DN386" s="85" t="str">
        <f t="shared" si="607"/>
        <v/>
      </c>
      <c r="DO386" s="85" t="str">
        <f t="shared" si="607"/>
        <v/>
      </c>
      <c r="DP386" s="303"/>
      <c r="DQ386" s="17" t="str">
        <f t="shared" si="608"/>
        <v/>
      </c>
      <c r="DR386" s="17" t="str">
        <f t="shared" si="609"/>
        <v/>
      </c>
      <c r="DS386" s="17" t="str">
        <f t="shared" si="610"/>
        <v/>
      </c>
      <c r="DU386" s="16" t="str">
        <f t="shared" si="682"/>
        <v/>
      </c>
      <c r="DV386" s="16" t="str">
        <f>IF(DU386="","",COUNT($DU$3:DU386))</f>
        <v/>
      </c>
      <c r="DW386" s="16" t="str">
        <f t="shared" si="683"/>
        <v/>
      </c>
      <c r="DX386" s="16" t="str">
        <f t="shared" si="684"/>
        <v/>
      </c>
      <c r="DY386" s="16" t="str">
        <f>IF(DZ386="","",COUNTIF(DZ$3:DZ386,DZ386))</f>
        <v/>
      </c>
      <c r="DZ386" s="16" t="str">
        <f t="shared" si="685"/>
        <v/>
      </c>
      <c r="EA386" s="16" t="str">
        <f t="shared" si="686"/>
        <v/>
      </c>
      <c r="EB386" s="16" t="str">
        <f t="shared" si="687"/>
        <v/>
      </c>
      <c r="EC386" s="16" t="str">
        <f t="shared" si="688"/>
        <v/>
      </c>
      <c r="ED386" s="16" t="str">
        <f t="shared" si="689"/>
        <v/>
      </c>
      <c r="EE386" s="16" t="str">
        <f t="shared" si="690"/>
        <v/>
      </c>
      <c r="EF386" s="16" t="str">
        <f t="shared" si="691"/>
        <v/>
      </c>
      <c r="EG386" s="16" t="str">
        <f t="shared" si="692"/>
        <v/>
      </c>
      <c r="EH386" s="16" t="str">
        <f t="shared" si="693"/>
        <v/>
      </c>
      <c r="EI386" s="16" t="str">
        <f t="shared" si="694"/>
        <v/>
      </c>
      <c r="EJ386" s="16" t="str">
        <f t="shared" si="695"/>
        <v/>
      </c>
      <c r="EK386" s="16" t="str">
        <f t="shared" si="696"/>
        <v/>
      </c>
      <c r="EL386" s="58" t="str">
        <f t="shared" si="697"/>
        <v/>
      </c>
      <c r="EM386" s="58" t="str">
        <f>IF(OR($DZ386="",CR386=""),IF($EL386="","",$EL386),IF(OR(CR386="なし",CR386=0),領収書!$H$1,CR386))</f>
        <v/>
      </c>
      <c r="EN386" s="58" t="str">
        <f>IF(OR($DZ386="",CS386=""),IF($EL386="","",$EL386),IF(OR(CS386="なし",CS386=0),入力!$EN$1,CS386))</f>
        <v/>
      </c>
      <c r="EO386" s="63" t="str">
        <f t="shared" si="698"/>
        <v/>
      </c>
      <c r="EP386" s="63" t="str">
        <f t="shared" si="699"/>
        <v/>
      </c>
      <c r="ER386" s="16" t="str">
        <f>IF(AND(COUNTIF($ET$3:ET386,ET386)=1,ET386&lt;&gt;""),MAX($ER$3:ER385)+1,"")</f>
        <v/>
      </c>
      <c r="ES386" s="16" t="str">
        <f>IF(価格設定!B388="","",価格設定!B388)</f>
        <v/>
      </c>
      <c r="ET386" s="16" t="str">
        <f>IF(価格設定!C388="","",価格設定!C388)</f>
        <v/>
      </c>
      <c r="EV386" s="16" t="str">
        <f t="shared" si="611"/>
        <v/>
      </c>
      <c r="EW386" s="16" t="str">
        <f t="shared" si="700"/>
        <v/>
      </c>
    </row>
    <row r="387" spans="1:153" ht="30" customHeight="1" x14ac:dyDescent="0.2">
      <c r="A387" s="225"/>
      <c r="B387" s="212"/>
      <c r="C387" s="221"/>
      <c r="D387" s="164"/>
      <c r="E387" s="165"/>
      <c r="F387" s="166"/>
      <c r="G387" s="167"/>
      <c r="H387" s="179"/>
      <c r="I387" s="306"/>
      <c r="J387" s="169"/>
      <c r="K387" s="179"/>
      <c r="L387" s="186"/>
      <c r="M387" s="186"/>
      <c r="N387" s="168"/>
      <c r="O387" s="170"/>
      <c r="P387" s="212"/>
      <c r="Q387" s="179" t="str">
        <f>IFERROR(IF(H387="","",IFERROR(INDEX(価格設定!$B$5:$B$1048576,MATCH(H387,価格設定!$B$5:$B$1048576,0),0),INDEX(価格設定!$B$5:$B$1048576,MATCH("*"&amp;H387&amp;"*",価格設定!$B$5:$B$1048576,0),0))),H387)</f>
        <v/>
      </c>
      <c r="R387" s="250" t="str">
        <f>IFERROR(IF(Q387="",IF(K387="","",K387),IF(K387="",IF(INDEX(価格設定!$C$5:$C$1048576,MATCH(Q387,価格設定!$B$5:$B$1048576,0),0)=0,"",INDEX(価格設定!$C$5:$C$1048576,MATCH(Q387,価格設定!$B$5:$B$1048576,0),0)),IF(K387="なし","",K387))),"")</f>
        <v/>
      </c>
      <c r="S387" s="308" t="str">
        <f t="shared" si="612"/>
        <v/>
      </c>
      <c r="T387" s="126" t="str">
        <f>IFERROR(IF(J387="",IF(INDEX(価格設定!$E$5:$R$1048576,MATCH($Q387,価格設定!B$5:B$1048576,0),MATCH($AW387,価格設定!E$1:X$1,1))=0,"",INDEX(価格設定!$E$5:$R$1048576,MATCH($Q387,価格設定!B$5:B$1048576,0),MATCH($AW387,価格設定!E$1:X$1,1))),J387),"")</f>
        <v/>
      </c>
      <c r="U387" s="126" t="str">
        <f t="shared" si="613"/>
        <v/>
      </c>
      <c r="V387" s="132" t="str">
        <f t="shared" si="614"/>
        <v/>
      </c>
      <c r="W387" s="127" t="str">
        <f>IFERROR(IF(OR(T387="",T387&lt;0),"",IFERROR(INDEX(価格設定!E$2:X$3,IF(AND(K387=$K$1,$K$1&lt;&gt;""),ROW(価格設定!$D$3)-1,MATCH(INDEX(価格設定!$D$5:$D$1048576,MATCH(Q387,価格設定!$B$5:$B$1048576,0),0),価格設定!$D$2:$D$3,0)),MATCH($AW387,価格設定!E$1:X$1,1)),INDEX(価格設定!E$2:X$2,0,MATCH($AW387,価格設定!E$1:X$1,1)))),"")</f>
        <v/>
      </c>
      <c r="X387" s="126" t="str">
        <f t="shared" si="605"/>
        <v/>
      </c>
      <c r="Y387" s="128" t="str">
        <f t="shared" si="615"/>
        <v/>
      </c>
      <c r="Z387" s="126" t="str">
        <f t="shared" si="616"/>
        <v/>
      </c>
      <c r="AA387" s="129" t="str">
        <f t="shared" si="617"/>
        <v/>
      </c>
      <c r="AB387" s="126" t="str">
        <f t="shared" si="618"/>
        <v/>
      </c>
      <c r="AC387" s="280" t="str">
        <f t="shared" si="619"/>
        <v/>
      </c>
      <c r="AD387" s="15"/>
      <c r="AE387" s="204" t="str">
        <f>IF(AF387="","",COUNT($AF$3:AF387))</f>
        <v/>
      </c>
      <c r="AF387" s="206" t="str">
        <f t="shared" si="620"/>
        <v/>
      </c>
      <c r="AG387" s="204" t="str">
        <f t="shared" si="621"/>
        <v/>
      </c>
      <c r="AH387" s="204" t="str">
        <f t="shared" si="622"/>
        <v/>
      </c>
      <c r="AI387" s="287"/>
      <c r="AJ387" s="15"/>
      <c r="AK387" s="138" t="str">
        <f t="shared" si="623"/>
        <v/>
      </c>
      <c r="AL387" s="131" t="str">
        <f t="shared" si="624"/>
        <v/>
      </c>
      <c r="AM387" s="131" t="str">
        <f t="shared" si="625"/>
        <v/>
      </c>
      <c r="AN387" s="313" t="str">
        <f t="shared" si="626"/>
        <v/>
      </c>
      <c r="AO387" s="316" t="str">
        <f t="shared" si="627"/>
        <v/>
      </c>
      <c r="AP387" s="18"/>
      <c r="AQ387" s="3" t="str">
        <f>IF(F387="","",MAX($AQ$3:AQ386)+1)</f>
        <v/>
      </c>
      <c r="AR387" s="3" t="str">
        <f>IF(OR(AQ387="",BB387=""),"",MAX($AR$3:AR386)+1)</f>
        <v/>
      </c>
      <c r="AS387" s="3" t="str">
        <f>IF(CQ387="","",RANK(CQ387,CQ$3:CQ$1048576,1)+COUNTIF($CQ$3:CQ387,CQ387)-1)</f>
        <v/>
      </c>
      <c r="AT387" s="21" t="str">
        <f>IF(C387="",IF(OR(AND($H387&lt;&gt;"",C387=""),AND($F386=$F387,$AZ387&lt;&gt;""),COUNTA($H$3:$H$1048576,#REF!,$F$3:$F$1048576)&gt;COUNTA($H$3:$H387,#REF!,$F$3:$F387),$AZ387&lt;&gt;""),INDEX(AT$3:AT$1048576,MATCH(MAX($AQ$3:$AQ386),$AQ$3:$AQ$1048576,0),0),""),C387)</f>
        <v/>
      </c>
      <c r="AU387" s="21" t="str">
        <f>IF(D387="",IF(OR(AND($H387&lt;&gt;"",D387=""),AND($F386=$F387,$AZ387&lt;&gt;""),COUNTA($H$3:$H$1048576,#REF!,$F$3:$F$1048576)&gt;COUNTA($H$3:$H387,#REF!,$F$3:$F387),$AZ387&lt;&gt;""),INDEX(AU$3:AU$1048576,MATCH(MAX($AQ$3:$AQ386),$AQ$3:$AQ$1048576,0),0),""),D387)</f>
        <v/>
      </c>
      <c r="AV387" s="21" t="str">
        <f>IF(E387="",IF(OR(AND($H387&lt;&gt;"",E387=""),AND($F386=$F387,$AZ387&lt;&gt;""),COUNTA($H$3:$H$1048576,#REF!,$F$3:$F$1048576)&gt;COUNTA($H$3:$H387,#REF!,$F$3:$F387),$AZ387&lt;&gt;""),INDEX(AV$3:AV$1048576,MATCH(MAX($AQ$3:$AQ386),$AQ$3:$AQ$1048576,0),0),""),E387)</f>
        <v/>
      </c>
      <c r="AW387" s="24" t="str">
        <f t="shared" si="628"/>
        <v/>
      </c>
      <c r="AX387" s="13" t="str">
        <f t="shared" si="629"/>
        <v/>
      </c>
      <c r="AY387" s="4" t="str">
        <f t="shared" si="630"/>
        <v/>
      </c>
      <c r="AZ387" s="4" t="str">
        <f>IF(AX387="",IF(OR(AND(H387&lt;&gt;"",F387=""),COUNTA($H$3:$H$1048576)&gt;COUNTA($H$3:$H387)),INDEX(AX$3:AX387,MATCH(MAX($AQ$3:AQ387),AQ$3:AQ387,0),0),""),AX387)</f>
        <v/>
      </c>
      <c r="BA387" s="4" t="str">
        <f>IF(AY387="",IF(AND(H387&lt;&gt;"",F387=""),INDEX(AY$3:AY387,MATCH(MAX($AQ$3:AQ387),AQ$3:AQ387,0),0),""),AY387)</f>
        <v/>
      </c>
      <c r="BB387" s="82" t="str">
        <f>IF(BC387="","",RANK(BC387,BC$3:BC$1048576,1)+COUNTIF($BC$3:BC387,BC387)-1)</f>
        <v/>
      </c>
      <c r="BC387" s="139" t="str">
        <f t="shared" si="631"/>
        <v/>
      </c>
      <c r="BD387" s="46" t="str">
        <f t="shared" si="632"/>
        <v/>
      </c>
      <c r="BE387" s="46" t="str">
        <f t="shared" si="633"/>
        <v/>
      </c>
      <c r="BF387" s="46" t="str">
        <f t="shared" si="634"/>
        <v/>
      </c>
      <c r="BG387" s="4" t="str">
        <f t="shared" si="635"/>
        <v/>
      </c>
      <c r="BH387" s="180" t="str">
        <f t="shared" si="636"/>
        <v/>
      </c>
      <c r="BI387" s="16" t="str">
        <f t="shared" si="637"/>
        <v/>
      </c>
      <c r="BJ387" s="52" t="str">
        <f>IF(BI387="","",IF(W387="","",IF(AND(K387=$K$1,$K$1&lt;&gt;""),$BT$2,IFERROR(IF(INDEX(価格設定!$D$5:$D$1048576,MATCH(Q387,価格設定!$B$5:$B$1048576,0),0)=価格設定!$D$3,$BT$2,$BS$2),$BS$2))))</f>
        <v/>
      </c>
      <c r="BK387" s="16" t="str">
        <f>IF(BI387="","",IF(COUNTIF($BI$3:BI387,BI387)=1,1,IF(AND(BI386=BI387,BH387=""),BK386,COUNTIF($BH$3:BH387,BH387))))</f>
        <v/>
      </c>
      <c r="BL387" s="52" t="str">
        <f t="shared" si="638"/>
        <v/>
      </c>
      <c r="BM387" s="52" t="str">
        <f t="shared" si="639"/>
        <v/>
      </c>
      <c r="BN387" s="119" t="str">
        <f t="shared" si="640"/>
        <v/>
      </c>
      <c r="BO387" s="119" t="str">
        <f t="shared" si="641"/>
        <v/>
      </c>
      <c r="BP387" s="17" t="str">
        <f t="shared" si="642"/>
        <v/>
      </c>
      <c r="BQ387" s="17" t="str">
        <f t="shared" si="643"/>
        <v/>
      </c>
      <c r="BR387" s="17" t="str">
        <f>IF(OR(BP387="",COUNTIF($BO$3:BO387,BO387)&lt;&gt;1),"",SUMIF(BO$3:BO$1048576,BO387,BP$3:BP$1048576))</f>
        <v/>
      </c>
      <c r="BS387" s="17" t="str">
        <f t="shared" si="644"/>
        <v/>
      </c>
      <c r="BT387" s="17" t="str">
        <f t="shared" si="645"/>
        <v/>
      </c>
      <c r="BU387" s="17" t="str">
        <f t="shared" si="646"/>
        <v/>
      </c>
      <c r="BV387" s="24" t="str">
        <f t="shared" si="647"/>
        <v/>
      </c>
      <c r="BW387" s="24" t="str">
        <f t="shared" si="648"/>
        <v/>
      </c>
      <c r="BX387" s="24" t="str">
        <f t="shared" si="649"/>
        <v/>
      </c>
      <c r="BY387" s="26" t="str">
        <f t="shared" si="650"/>
        <v/>
      </c>
      <c r="BZ387" s="26" t="str">
        <f t="shared" si="651"/>
        <v/>
      </c>
      <c r="CA387" s="26" t="str">
        <f t="shared" si="652"/>
        <v/>
      </c>
      <c r="CB387" s="66" t="str">
        <f t="shared" si="653"/>
        <v/>
      </c>
      <c r="CC387" s="65" t="str">
        <f t="shared" si="654"/>
        <v/>
      </c>
      <c r="CD387" s="26" t="str">
        <f t="shared" si="655"/>
        <v/>
      </c>
      <c r="CE387" s="26" t="str">
        <f t="shared" si="656"/>
        <v/>
      </c>
      <c r="CF387" s="193" t="str">
        <f t="shared" si="657"/>
        <v/>
      </c>
      <c r="CG387" s="193" t="str">
        <f t="shared" si="658"/>
        <v/>
      </c>
      <c r="CH387" s="26" t="str">
        <f t="shared" si="659"/>
        <v/>
      </c>
      <c r="CI387" s="26" t="str">
        <f t="shared" si="660"/>
        <v/>
      </c>
      <c r="CJ387" s="65" t="str">
        <f t="shared" si="661"/>
        <v/>
      </c>
      <c r="CK387" s="65" t="str">
        <f t="shared" si="662"/>
        <v/>
      </c>
      <c r="CL387" s="64" t="str">
        <f t="shared" si="663"/>
        <v/>
      </c>
      <c r="CM387" s="64" t="str">
        <f t="shared" si="664"/>
        <v/>
      </c>
      <c r="CN387" s="65" t="str">
        <f t="shared" si="665"/>
        <v/>
      </c>
      <c r="CP387" s="63" t="str">
        <f>IF(BH387="","",MAX($CP$3:CP386)+1)</f>
        <v/>
      </c>
      <c r="CQ387" s="24" t="str">
        <f t="shared" si="666"/>
        <v/>
      </c>
      <c r="CR387" s="24" t="str">
        <f t="shared" si="667"/>
        <v/>
      </c>
      <c r="CS387" s="24" t="str">
        <f t="shared" si="668"/>
        <v/>
      </c>
      <c r="CT387" s="58" t="str">
        <f>IF(BO387="","",COUNTIF($BO$3:BO387,BO387)&amp;"@"&amp;BO387)</f>
        <v/>
      </c>
      <c r="CU387" s="16" t="str">
        <f t="shared" si="606"/>
        <v/>
      </c>
      <c r="CV387" s="63" t="str">
        <f t="shared" si="669"/>
        <v/>
      </c>
      <c r="CW387" s="16" t="str">
        <f t="shared" si="670"/>
        <v/>
      </c>
      <c r="CX387" s="16" t="str">
        <f t="shared" si="671"/>
        <v/>
      </c>
      <c r="CY387" s="16" t="str">
        <f t="shared" si="672"/>
        <v/>
      </c>
      <c r="CZ387" s="85" t="str">
        <f t="shared" si="673"/>
        <v/>
      </c>
      <c r="DA387" s="16" t="str">
        <f t="shared" si="674"/>
        <v/>
      </c>
      <c r="DB387" s="16" t="str">
        <f t="shared" si="675"/>
        <v/>
      </c>
      <c r="DC387" s="28" t="str">
        <f>IF(CP387="","",$DC$1&amp;(INDEX(価格設定!D$1:XFD$3,ROW(価格設定!$D$3),MATCH($AW387,価格設定!D$1:XFD$1,1))*100)&amp;"%")</f>
        <v/>
      </c>
      <c r="DD387" s="28" t="str">
        <f>IF(CP387="","",$DD$1&amp;(INDEX(価格設定!D$1:XFD$3,ROW(価格設定!$D$2),MATCH($AW387,価格設定!D$1:XFD$1,1))*100)&amp;"%")</f>
        <v/>
      </c>
      <c r="DE387" s="29" t="str">
        <f t="shared" si="676"/>
        <v/>
      </c>
      <c r="DG387" s="58" t="str">
        <f t="shared" si="677"/>
        <v/>
      </c>
      <c r="DH387" s="58" t="str">
        <f t="shared" si="678"/>
        <v/>
      </c>
      <c r="DI387" s="58" t="str">
        <f t="shared" si="679"/>
        <v/>
      </c>
      <c r="DJ387" s="85" t="str">
        <f t="shared" si="680"/>
        <v/>
      </c>
      <c r="DL387" s="58" t="str">
        <f>IF(COUNTIF(DG$3:DG$1048576,DG387)=COUNTIF($DG$3:$DG387,DG387),DG387,"")</f>
        <v/>
      </c>
      <c r="DM387" s="85" t="str">
        <f t="shared" si="681"/>
        <v/>
      </c>
      <c r="DN387" s="85" t="str">
        <f t="shared" si="607"/>
        <v/>
      </c>
      <c r="DO387" s="85" t="str">
        <f t="shared" si="607"/>
        <v/>
      </c>
      <c r="DP387" s="303"/>
      <c r="DQ387" s="17" t="str">
        <f t="shared" si="608"/>
        <v/>
      </c>
      <c r="DR387" s="17" t="str">
        <f t="shared" si="609"/>
        <v/>
      </c>
      <c r="DS387" s="17" t="str">
        <f t="shared" si="610"/>
        <v/>
      </c>
      <c r="DU387" s="16" t="str">
        <f t="shared" si="682"/>
        <v/>
      </c>
      <c r="DV387" s="16" t="str">
        <f>IF(DU387="","",COUNT($DU$3:DU387))</f>
        <v/>
      </c>
      <c r="DW387" s="16" t="str">
        <f t="shared" si="683"/>
        <v/>
      </c>
      <c r="DX387" s="16" t="str">
        <f t="shared" si="684"/>
        <v/>
      </c>
      <c r="DY387" s="16" t="str">
        <f>IF(DZ387="","",COUNTIF(DZ$3:DZ387,DZ387))</f>
        <v/>
      </c>
      <c r="DZ387" s="16" t="str">
        <f t="shared" si="685"/>
        <v/>
      </c>
      <c r="EA387" s="16" t="str">
        <f t="shared" si="686"/>
        <v/>
      </c>
      <c r="EB387" s="16" t="str">
        <f t="shared" si="687"/>
        <v/>
      </c>
      <c r="EC387" s="16" t="str">
        <f t="shared" si="688"/>
        <v/>
      </c>
      <c r="ED387" s="16" t="str">
        <f t="shared" si="689"/>
        <v/>
      </c>
      <c r="EE387" s="16" t="str">
        <f t="shared" si="690"/>
        <v/>
      </c>
      <c r="EF387" s="16" t="str">
        <f t="shared" si="691"/>
        <v/>
      </c>
      <c r="EG387" s="16" t="str">
        <f t="shared" si="692"/>
        <v/>
      </c>
      <c r="EH387" s="16" t="str">
        <f t="shared" si="693"/>
        <v/>
      </c>
      <c r="EI387" s="16" t="str">
        <f t="shared" si="694"/>
        <v/>
      </c>
      <c r="EJ387" s="16" t="str">
        <f t="shared" si="695"/>
        <v/>
      </c>
      <c r="EK387" s="16" t="str">
        <f t="shared" si="696"/>
        <v/>
      </c>
      <c r="EL387" s="58" t="str">
        <f t="shared" si="697"/>
        <v/>
      </c>
      <c r="EM387" s="58" t="str">
        <f>IF(OR($DZ387="",CR387=""),IF($EL387="","",$EL387),IF(OR(CR387="なし",CR387=0),領収書!$H$1,CR387))</f>
        <v/>
      </c>
      <c r="EN387" s="58" t="str">
        <f>IF(OR($DZ387="",CS387=""),IF($EL387="","",$EL387),IF(OR(CS387="なし",CS387=0),入力!$EN$1,CS387))</f>
        <v/>
      </c>
      <c r="EO387" s="63" t="str">
        <f t="shared" si="698"/>
        <v/>
      </c>
      <c r="EP387" s="63" t="str">
        <f t="shared" si="699"/>
        <v/>
      </c>
      <c r="ER387" s="16" t="str">
        <f>IF(AND(COUNTIF($ET$3:ET387,ET387)=1,ET387&lt;&gt;""),MAX($ER$3:ER386)+1,"")</f>
        <v/>
      </c>
      <c r="ES387" s="16" t="str">
        <f>IF(価格設定!B389="","",価格設定!B389)</f>
        <v/>
      </c>
      <c r="ET387" s="16" t="str">
        <f>IF(価格設定!C389="","",価格設定!C389)</f>
        <v/>
      </c>
      <c r="EV387" s="16" t="str">
        <f t="shared" si="611"/>
        <v/>
      </c>
      <c r="EW387" s="16" t="str">
        <f t="shared" si="700"/>
        <v/>
      </c>
    </row>
    <row r="388" spans="1:153" ht="30" customHeight="1" x14ac:dyDescent="0.2">
      <c r="A388" s="225"/>
      <c r="B388" s="212"/>
      <c r="C388" s="221"/>
      <c r="D388" s="164"/>
      <c r="E388" s="165"/>
      <c r="F388" s="166"/>
      <c r="G388" s="167"/>
      <c r="H388" s="179"/>
      <c r="I388" s="306"/>
      <c r="J388" s="169"/>
      <c r="K388" s="179"/>
      <c r="L388" s="186"/>
      <c r="M388" s="186"/>
      <c r="N388" s="168"/>
      <c r="O388" s="170"/>
      <c r="P388" s="212"/>
      <c r="Q388" s="179" t="str">
        <f>IFERROR(IF(H388="","",IFERROR(INDEX(価格設定!$B$5:$B$1048576,MATCH(H388,価格設定!$B$5:$B$1048576,0),0),INDEX(価格設定!$B$5:$B$1048576,MATCH("*"&amp;H388&amp;"*",価格設定!$B$5:$B$1048576,0),0))),H388)</f>
        <v/>
      </c>
      <c r="R388" s="250" t="str">
        <f>IFERROR(IF(Q388="",IF(K388="","",K388),IF(K388="",IF(INDEX(価格設定!$C$5:$C$1048576,MATCH(Q388,価格設定!$B$5:$B$1048576,0),0)=0,"",INDEX(価格設定!$C$5:$C$1048576,MATCH(Q388,価格設定!$B$5:$B$1048576,0),0)),IF(K388="なし","",K388))),"")</f>
        <v/>
      </c>
      <c r="S388" s="308" t="str">
        <f t="shared" si="612"/>
        <v/>
      </c>
      <c r="T388" s="126" t="str">
        <f>IFERROR(IF(J388="",IF(INDEX(価格設定!$E$5:$R$1048576,MATCH($Q388,価格設定!B$5:B$1048576,0),MATCH($AW388,価格設定!E$1:X$1,1))=0,"",INDEX(価格設定!$E$5:$R$1048576,MATCH($Q388,価格設定!B$5:B$1048576,0),MATCH($AW388,価格設定!E$1:X$1,1))),J388),"")</f>
        <v/>
      </c>
      <c r="U388" s="126" t="str">
        <f t="shared" si="613"/>
        <v/>
      </c>
      <c r="V388" s="132" t="str">
        <f t="shared" si="614"/>
        <v/>
      </c>
      <c r="W388" s="127" t="str">
        <f>IFERROR(IF(OR(T388="",T388&lt;0),"",IFERROR(INDEX(価格設定!E$2:X$3,IF(AND(K388=$K$1,$K$1&lt;&gt;""),ROW(価格設定!$D$3)-1,MATCH(INDEX(価格設定!$D$5:$D$1048576,MATCH(Q388,価格設定!$B$5:$B$1048576,0),0),価格設定!$D$2:$D$3,0)),MATCH($AW388,価格設定!E$1:X$1,1)),INDEX(価格設定!E$2:X$2,0,MATCH($AW388,価格設定!E$1:X$1,1)))),"")</f>
        <v/>
      </c>
      <c r="X388" s="126" t="str">
        <f t="shared" ref="X388:X451" si="701">IFERROR(IF(U388="","",ROUNDDOWN(U388*W388,0)),"")</f>
        <v/>
      </c>
      <c r="Y388" s="128" t="str">
        <f t="shared" si="615"/>
        <v/>
      </c>
      <c r="Z388" s="126" t="str">
        <f t="shared" si="616"/>
        <v/>
      </c>
      <c r="AA388" s="129" t="str">
        <f t="shared" si="617"/>
        <v/>
      </c>
      <c r="AB388" s="126" t="str">
        <f t="shared" si="618"/>
        <v/>
      </c>
      <c r="AC388" s="280" t="str">
        <f t="shared" si="619"/>
        <v/>
      </c>
      <c r="AD388" s="15"/>
      <c r="AE388" s="204" t="str">
        <f>IF(AF388="","",COUNT($AF$3:AF388))</f>
        <v/>
      </c>
      <c r="AF388" s="206" t="str">
        <f t="shared" si="620"/>
        <v/>
      </c>
      <c r="AG388" s="204" t="str">
        <f t="shared" si="621"/>
        <v/>
      </c>
      <c r="AH388" s="204" t="str">
        <f t="shared" si="622"/>
        <v/>
      </c>
      <c r="AI388" s="287"/>
      <c r="AJ388" s="15"/>
      <c r="AK388" s="138" t="str">
        <f t="shared" si="623"/>
        <v/>
      </c>
      <c r="AL388" s="131" t="str">
        <f t="shared" si="624"/>
        <v/>
      </c>
      <c r="AM388" s="131" t="str">
        <f t="shared" si="625"/>
        <v/>
      </c>
      <c r="AN388" s="313" t="str">
        <f t="shared" si="626"/>
        <v/>
      </c>
      <c r="AO388" s="316" t="str">
        <f t="shared" si="627"/>
        <v/>
      </c>
      <c r="AP388" s="18"/>
      <c r="AQ388" s="3" t="str">
        <f>IF(F388="","",MAX($AQ$3:AQ387)+1)</f>
        <v/>
      </c>
      <c r="AR388" s="3" t="str">
        <f>IF(OR(AQ388="",BB388=""),"",MAX($AR$3:AR387)+1)</f>
        <v/>
      </c>
      <c r="AS388" s="3" t="str">
        <f>IF(CQ388="","",RANK(CQ388,CQ$3:CQ$1048576,1)+COUNTIF($CQ$3:CQ388,CQ388)-1)</f>
        <v/>
      </c>
      <c r="AT388" s="21" t="str">
        <f>IF(C388="",IF(OR(AND($H388&lt;&gt;"",C388=""),AND($F387=$F388,$AZ388&lt;&gt;""),COUNTA($H$3:$H$1048576,#REF!,$F$3:$F$1048576)&gt;COUNTA($H$3:$H388,#REF!,$F$3:$F388),$AZ388&lt;&gt;""),INDEX(AT$3:AT$1048576,MATCH(MAX($AQ$3:$AQ387),$AQ$3:$AQ$1048576,0),0),""),C388)</f>
        <v/>
      </c>
      <c r="AU388" s="21" t="str">
        <f>IF(D388="",IF(OR(AND($H388&lt;&gt;"",D388=""),AND($F387=$F388,$AZ388&lt;&gt;""),COUNTA($H$3:$H$1048576,#REF!,$F$3:$F$1048576)&gt;COUNTA($H$3:$H388,#REF!,$F$3:$F388),$AZ388&lt;&gt;""),INDEX(AU$3:AU$1048576,MATCH(MAX($AQ$3:$AQ387),$AQ$3:$AQ$1048576,0),0),""),D388)</f>
        <v/>
      </c>
      <c r="AV388" s="21" t="str">
        <f>IF(E388="",IF(OR(AND($H388&lt;&gt;"",E388=""),AND($F387=$F388,$AZ388&lt;&gt;""),COUNTA($H$3:$H$1048576,#REF!,$F$3:$F$1048576)&gt;COUNTA($H$3:$H388,#REF!,$F$3:$F388),$AZ388&lt;&gt;""),INDEX(AV$3:AV$1048576,MATCH(MAX($AQ$3:$AQ387),$AQ$3:$AQ$1048576,0),0),""),E388)</f>
        <v/>
      </c>
      <c r="AW388" s="24" t="str">
        <f t="shared" si="628"/>
        <v/>
      </c>
      <c r="AX388" s="13" t="str">
        <f t="shared" si="629"/>
        <v/>
      </c>
      <c r="AY388" s="4" t="str">
        <f t="shared" si="630"/>
        <v/>
      </c>
      <c r="AZ388" s="4" t="str">
        <f>IF(AX388="",IF(OR(AND(H388&lt;&gt;"",F388=""),COUNTA($H$3:$H$1048576)&gt;COUNTA($H$3:$H388)),INDEX(AX$3:AX388,MATCH(MAX($AQ$3:AQ388),AQ$3:AQ388,0),0),""),AX388)</f>
        <v/>
      </c>
      <c r="BA388" s="4" t="str">
        <f>IF(AY388="",IF(AND(H388&lt;&gt;"",F388=""),INDEX(AY$3:AY388,MATCH(MAX($AQ$3:AQ388),AQ$3:AQ388,0),0),""),AY388)</f>
        <v/>
      </c>
      <c r="BB388" s="82" t="str">
        <f>IF(BC388="","",RANK(BC388,BC$3:BC$1048576,1)+COUNTIF($BC$3:BC388,BC388)-1)</f>
        <v/>
      </c>
      <c r="BC388" s="139" t="str">
        <f t="shared" si="631"/>
        <v/>
      </c>
      <c r="BD388" s="46" t="str">
        <f t="shared" si="632"/>
        <v/>
      </c>
      <c r="BE388" s="46" t="str">
        <f t="shared" si="633"/>
        <v/>
      </c>
      <c r="BF388" s="46" t="str">
        <f t="shared" si="634"/>
        <v/>
      </c>
      <c r="BG388" s="4" t="str">
        <f t="shared" si="635"/>
        <v/>
      </c>
      <c r="BH388" s="180" t="str">
        <f t="shared" si="636"/>
        <v/>
      </c>
      <c r="BI388" s="16" t="str">
        <f t="shared" si="637"/>
        <v/>
      </c>
      <c r="BJ388" s="52" t="str">
        <f>IF(BI388="","",IF(W388="","",IF(AND(K388=$K$1,$K$1&lt;&gt;""),$BT$2,IFERROR(IF(INDEX(価格設定!$D$5:$D$1048576,MATCH(Q388,価格設定!$B$5:$B$1048576,0),0)=価格設定!$D$3,$BT$2,$BS$2),$BS$2))))</f>
        <v/>
      </c>
      <c r="BK388" s="16" t="str">
        <f>IF(BI388="","",IF(COUNTIF($BI$3:BI388,BI388)=1,1,IF(AND(BI387=BI388,BH388=""),BK387,COUNTIF($BH$3:BH388,BH388))))</f>
        <v/>
      </c>
      <c r="BL388" s="52" t="str">
        <f t="shared" si="638"/>
        <v/>
      </c>
      <c r="BM388" s="52" t="str">
        <f t="shared" si="639"/>
        <v/>
      </c>
      <c r="BN388" s="119" t="str">
        <f t="shared" si="640"/>
        <v/>
      </c>
      <c r="BO388" s="119" t="str">
        <f t="shared" si="641"/>
        <v/>
      </c>
      <c r="BP388" s="17" t="str">
        <f t="shared" si="642"/>
        <v/>
      </c>
      <c r="BQ388" s="17" t="str">
        <f t="shared" si="643"/>
        <v/>
      </c>
      <c r="BR388" s="17" t="str">
        <f>IF(OR(BP388="",COUNTIF($BO$3:BO388,BO388)&lt;&gt;1),"",SUMIF(BO$3:BO$1048576,BO388,BP$3:BP$1048576))</f>
        <v/>
      </c>
      <c r="BS388" s="17" t="str">
        <f t="shared" si="644"/>
        <v/>
      </c>
      <c r="BT388" s="17" t="str">
        <f t="shared" si="645"/>
        <v/>
      </c>
      <c r="BU388" s="17" t="str">
        <f t="shared" si="646"/>
        <v/>
      </c>
      <c r="BV388" s="24" t="str">
        <f t="shared" si="647"/>
        <v/>
      </c>
      <c r="BW388" s="24" t="str">
        <f t="shared" si="648"/>
        <v/>
      </c>
      <c r="BX388" s="24" t="str">
        <f t="shared" si="649"/>
        <v/>
      </c>
      <c r="BY388" s="26" t="str">
        <f t="shared" si="650"/>
        <v/>
      </c>
      <c r="BZ388" s="26" t="str">
        <f t="shared" si="651"/>
        <v/>
      </c>
      <c r="CA388" s="26" t="str">
        <f t="shared" si="652"/>
        <v/>
      </c>
      <c r="CB388" s="66" t="str">
        <f t="shared" si="653"/>
        <v/>
      </c>
      <c r="CC388" s="65" t="str">
        <f t="shared" si="654"/>
        <v/>
      </c>
      <c r="CD388" s="26" t="str">
        <f t="shared" si="655"/>
        <v/>
      </c>
      <c r="CE388" s="26" t="str">
        <f t="shared" si="656"/>
        <v/>
      </c>
      <c r="CF388" s="193" t="str">
        <f t="shared" si="657"/>
        <v/>
      </c>
      <c r="CG388" s="193" t="str">
        <f t="shared" si="658"/>
        <v/>
      </c>
      <c r="CH388" s="26" t="str">
        <f t="shared" si="659"/>
        <v/>
      </c>
      <c r="CI388" s="26" t="str">
        <f t="shared" si="660"/>
        <v/>
      </c>
      <c r="CJ388" s="65" t="str">
        <f t="shared" si="661"/>
        <v/>
      </c>
      <c r="CK388" s="65" t="str">
        <f t="shared" si="662"/>
        <v/>
      </c>
      <c r="CL388" s="64" t="str">
        <f t="shared" si="663"/>
        <v/>
      </c>
      <c r="CM388" s="64" t="str">
        <f t="shared" si="664"/>
        <v/>
      </c>
      <c r="CN388" s="65" t="str">
        <f t="shared" si="665"/>
        <v/>
      </c>
      <c r="CP388" s="63" t="str">
        <f>IF(BH388="","",MAX($CP$3:CP387)+1)</f>
        <v/>
      </c>
      <c r="CQ388" s="24" t="str">
        <f t="shared" si="666"/>
        <v/>
      </c>
      <c r="CR388" s="24" t="str">
        <f t="shared" si="667"/>
        <v/>
      </c>
      <c r="CS388" s="24" t="str">
        <f t="shared" si="668"/>
        <v/>
      </c>
      <c r="CT388" s="58" t="str">
        <f>IF(BO388="","",COUNTIF($BO$3:BO388,BO388)&amp;"@"&amp;BO388)</f>
        <v/>
      </c>
      <c r="CU388" s="16" t="str">
        <f t="shared" ref="CU388:CU451" si="702">IF(BX388="","",IF($CV$1="無",BX388,BX388&amp;" "&amp;IF(OR(BX388=R388,R388=""),"","("&amp;R388&amp;")")))</f>
        <v/>
      </c>
      <c r="CV388" s="63" t="str">
        <f t="shared" si="669"/>
        <v/>
      </c>
      <c r="CW388" s="16" t="str">
        <f t="shared" si="670"/>
        <v/>
      </c>
      <c r="CX388" s="16" t="str">
        <f t="shared" si="671"/>
        <v/>
      </c>
      <c r="CY388" s="16" t="str">
        <f t="shared" si="672"/>
        <v/>
      </c>
      <c r="CZ388" s="85" t="str">
        <f t="shared" si="673"/>
        <v/>
      </c>
      <c r="DA388" s="16" t="str">
        <f t="shared" si="674"/>
        <v/>
      </c>
      <c r="DB388" s="16" t="str">
        <f t="shared" si="675"/>
        <v/>
      </c>
      <c r="DC388" s="28" t="str">
        <f>IF(CP388="","",$DC$1&amp;(INDEX(価格設定!D$1:XFD$3,ROW(価格設定!$D$3),MATCH($AW388,価格設定!D$1:XFD$1,1))*100)&amp;"%")</f>
        <v/>
      </c>
      <c r="DD388" s="28" t="str">
        <f>IF(CP388="","",$DD$1&amp;(INDEX(価格設定!D$1:XFD$3,ROW(価格設定!$D$2),MATCH($AW388,価格設定!D$1:XFD$1,1))*100)&amp;"%")</f>
        <v/>
      </c>
      <c r="DE388" s="29" t="str">
        <f t="shared" si="676"/>
        <v/>
      </c>
      <c r="DG388" s="58" t="str">
        <f t="shared" si="677"/>
        <v/>
      </c>
      <c r="DH388" s="58" t="str">
        <f t="shared" si="678"/>
        <v/>
      </c>
      <c r="DI388" s="58" t="str">
        <f t="shared" si="679"/>
        <v/>
      </c>
      <c r="DJ388" s="85" t="str">
        <f t="shared" si="680"/>
        <v/>
      </c>
      <c r="DL388" s="58" t="str">
        <f>IF(COUNTIF(DG$3:DG$1048576,DG388)=COUNTIF($DG$3:$DG388,DG388),DG388,"")</f>
        <v/>
      </c>
      <c r="DM388" s="85" t="str">
        <f t="shared" si="681"/>
        <v/>
      </c>
      <c r="DN388" s="85" t="str">
        <f t="shared" ref="DN388:DO451" si="703">IF($DL388="","",SUMIF($DI$3:$DI$1048576,$DL388&amp;DN$2,$DJ$3:$DJ$1048576))</f>
        <v/>
      </c>
      <c r="DO388" s="85" t="str">
        <f t="shared" si="703"/>
        <v/>
      </c>
      <c r="DP388" s="303"/>
      <c r="DQ388" s="17" t="str">
        <f t="shared" ref="DQ388:DQ451" si="704">IF($DL388="","",SUMIF($DG$3:$DG$1048576,$DL388,$CX$3:$CX$1048576))</f>
        <v/>
      </c>
      <c r="DR388" s="17" t="str">
        <f t="shared" ref="DR388:DR451" si="705">IF($DL388="","",SUMIF($DG$3:$DG$1048576,$DL388,$DB$3:$DB$1048576))</f>
        <v/>
      </c>
      <c r="DS388" s="17" t="str">
        <f t="shared" ref="DS388:DS451" si="706">IF($DL388="","",SUMIF($DG$3:$DG$1048576,$DL388,$DA$3:$DA$1048576))</f>
        <v/>
      </c>
      <c r="DU388" s="16" t="str">
        <f t="shared" si="682"/>
        <v/>
      </c>
      <c r="DV388" s="16" t="str">
        <f>IF(DU388="","",COUNT($DU$3:DU388))</f>
        <v/>
      </c>
      <c r="DW388" s="16" t="str">
        <f t="shared" si="683"/>
        <v/>
      </c>
      <c r="DX388" s="16" t="str">
        <f t="shared" si="684"/>
        <v/>
      </c>
      <c r="DY388" s="16" t="str">
        <f>IF(DZ388="","",COUNTIF(DZ$3:DZ388,DZ388))</f>
        <v/>
      </c>
      <c r="DZ388" s="16" t="str">
        <f t="shared" si="685"/>
        <v/>
      </c>
      <c r="EA388" s="16" t="str">
        <f t="shared" si="686"/>
        <v/>
      </c>
      <c r="EB388" s="16" t="str">
        <f t="shared" si="687"/>
        <v/>
      </c>
      <c r="EC388" s="16" t="str">
        <f t="shared" si="688"/>
        <v/>
      </c>
      <c r="ED388" s="16" t="str">
        <f t="shared" si="689"/>
        <v/>
      </c>
      <c r="EE388" s="16" t="str">
        <f t="shared" si="690"/>
        <v/>
      </c>
      <c r="EF388" s="16" t="str">
        <f t="shared" si="691"/>
        <v/>
      </c>
      <c r="EG388" s="16" t="str">
        <f t="shared" si="692"/>
        <v/>
      </c>
      <c r="EH388" s="16" t="str">
        <f t="shared" si="693"/>
        <v/>
      </c>
      <c r="EI388" s="16" t="str">
        <f t="shared" si="694"/>
        <v/>
      </c>
      <c r="EJ388" s="16" t="str">
        <f t="shared" si="695"/>
        <v/>
      </c>
      <c r="EK388" s="16" t="str">
        <f t="shared" si="696"/>
        <v/>
      </c>
      <c r="EL388" s="58" t="str">
        <f t="shared" si="697"/>
        <v/>
      </c>
      <c r="EM388" s="58" t="str">
        <f>IF(OR($DZ388="",CR388=""),IF($EL388="","",$EL388),IF(OR(CR388="なし",CR388=0),領収書!$H$1,CR388))</f>
        <v/>
      </c>
      <c r="EN388" s="58" t="str">
        <f>IF(OR($DZ388="",CS388=""),IF($EL388="","",$EL388),IF(OR(CS388="なし",CS388=0),入力!$EN$1,CS388))</f>
        <v/>
      </c>
      <c r="EO388" s="63" t="str">
        <f t="shared" si="698"/>
        <v/>
      </c>
      <c r="EP388" s="63" t="str">
        <f t="shared" si="699"/>
        <v/>
      </c>
      <c r="ER388" s="16" t="str">
        <f>IF(AND(COUNTIF($ET$3:ET388,ET388)=1,ET388&lt;&gt;""),MAX($ER$3:ER387)+1,"")</f>
        <v/>
      </c>
      <c r="ES388" s="16" t="str">
        <f>IF(価格設定!B390="","",価格設定!B390)</f>
        <v/>
      </c>
      <c r="ET388" s="16" t="str">
        <f>IF(価格設定!C390="","",価格設定!C390)</f>
        <v/>
      </c>
      <c r="EV388" s="16" t="str">
        <f t="shared" ref="EV388:EV451" si="707">IF((ROW(EV388)-ROW($EV$2))&lt;=$EV$2,ROW(EV388)-ROW($EV$2),"")</f>
        <v/>
      </c>
      <c r="EW388" s="16" t="str">
        <f t="shared" si="700"/>
        <v/>
      </c>
    </row>
    <row r="389" spans="1:153" ht="30" customHeight="1" x14ac:dyDescent="0.2">
      <c r="A389" s="225"/>
      <c r="B389" s="212"/>
      <c r="C389" s="221"/>
      <c r="D389" s="164"/>
      <c r="E389" s="165"/>
      <c r="F389" s="166"/>
      <c r="G389" s="167"/>
      <c r="H389" s="179"/>
      <c r="I389" s="306"/>
      <c r="J389" s="169"/>
      <c r="K389" s="179"/>
      <c r="L389" s="186"/>
      <c r="M389" s="186"/>
      <c r="N389" s="168"/>
      <c r="O389" s="170"/>
      <c r="P389" s="212"/>
      <c r="Q389" s="179" t="str">
        <f>IFERROR(IF(H389="","",IFERROR(INDEX(価格設定!$B$5:$B$1048576,MATCH(H389,価格設定!$B$5:$B$1048576,0),0),INDEX(価格設定!$B$5:$B$1048576,MATCH("*"&amp;H389&amp;"*",価格設定!$B$5:$B$1048576,0),0))),H389)</f>
        <v/>
      </c>
      <c r="R389" s="250" t="str">
        <f>IFERROR(IF(Q389="",IF(K389="","",K389),IF(K389="",IF(INDEX(価格設定!$C$5:$C$1048576,MATCH(Q389,価格設定!$B$5:$B$1048576,0),0)=0,"",INDEX(価格設定!$C$5:$C$1048576,MATCH(Q389,価格設定!$B$5:$B$1048576,0),0)),IF(K389="なし","",K389))),"")</f>
        <v/>
      </c>
      <c r="S389" s="308" t="str">
        <f t="shared" si="612"/>
        <v/>
      </c>
      <c r="T389" s="126" t="str">
        <f>IFERROR(IF(J389="",IF(INDEX(価格設定!$E$5:$R$1048576,MATCH($Q389,価格設定!B$5:B$1048576,0),MATCH($AW389,価格設定!E$1:X$1,1))=0,"",INDEX(価格設定!$E$5:$R$1048576,MATCH($Q389,価格設定!B$5:B$1048576,0),MATCH($AW389,価格設定!E$1:X$1,1))),J389),"")</f>
        <v/>
      </c>
      <c r="U389" s="126" t="str">
        <f t="shared" si="613"/>
        <v/>
      </c>
      <c r="V389" s="132" t="str">
        <f t="shared" si="614"/>
        <v/>
      </c>
      <c r="W389" s="127" t="str">
        <f>IFERROR(IF(OR(T389="",T389&lt;0),"",IFERROR(INDEX(価格設定!E$2:X$3,IF(AND(K389=$K$1,$K$1&lt;&gt;""),ROW(価格設定!$D$3)-1,MATCH(INDEX(価格設定!$D$5:$D$1048576,MATCH(Q389,価格設定!$B$5:$B$1048576,0),0),価格設定!$D$2:$D$3,0)),MATCH($AW389,価格設定!E$1:X$1,1)),INDEX(価格設定!E$2:X$2,0,MATCH($AW389,価格設定!E$1:X$1,1)))),"")</f>
        <v/>
      </c>
      <c r="X389" s="126" t="str">
        <f t="shared" si="701"/>
        <v/>
      </c>
      <c r="Y389" s="128" t="str">
        <f t="shared" si="615"/>
        <v/>
      </c>
      <c r="Z389" s="126" t="str">
        <f t="shared" si="616"/>
        <v/>
      </c>
      <c r="AA389" s="129" t="str">
        <f t="shared" si="617"/>
        <v/>
      </c>
      <c r="AB389" s="126" t="str">
        <f t="shared" si="618"/>
        <v/>
      </c>
      <c r="AC389" s="280" t="str">
        <f t="shared" si="619"/>
        <v/>
      </c>
      <c r="AD389" s="15"/>
      <c r="AE389" s="204" t="str">
        <f>IF(AF389="","",COUNT($AF$3:AF389))</f>
        <v/>
      </c>
      <c r="AF389" s="206" t="str">
        <f t="shared" si="620"/>
        <v/>
      </c>
      <c r="AG389" s="204" t="str">
        <f t="shared" si="621"/>
        <v/>
      </c>
      <c r="AH389" s="204" t="str">
        <f t="shared" si="622"/>
        <v/>
      </c>
      <c r="AI389" s="287"/>
      <c r="AJ389" s="15"/>
      <c r="AK389" s="138" t="str">
        <f t="shared" si="623"/>
        <v/>
      </c>
      <c r="AL389" s="131" t="str">
        <f t="shared" si="624"/>
        <v/>
      </c>
      <c r="AM389" s="131" t="str">
        <f t="shared" si="625"/>
        <v/>
      </c>
      <c r="AN389" s="313" t="str">
        <f t="shared" si="626"/>
        <v/>
      </c>
      <c r="AO389" s="316" t="str">
        <f t="shared" si="627"/>
        <v/>
      </c>
      <c r="AP389" s="18"/>
      <c r="AQ389" s="3" t="str">
        <f>IF(F389="","",MAX($AQ$3:AQ388)+1)</f>
        <v/>
      </c>
      <c r="AR389" s="3" t="str">
        <f>IF(OR(AQ389="",BB389=""),"",MAX($AR$3:AR388)+1)</f>
        <v/>
      </c>
      <c r="AS389" s="3" t="str">
        <f>IF(CQ389="","",RANK(CQ389,CQ$3:CQ$1048576,1)+COUNTIF($CQ$3:CQ389,CQ389)-1)</f>
        <v/>
      </c>
      <c r="AT389" s="21" t="str">
        <f>IF(C389="",IF(OR(AND($H389&lt;&gt;"",C389=""),AND($F388=$F389,$AZ389&lt;&gt;""),COUNTA($H$3:$H$1048576,#REF!,$F$3:$F$1048576)&gt;COUNTA($H$3:$H389,#REF!,$F$3:$F389),$AZ389&lt;&gt;""),INDEX(AT$3:AT$1048576,MATCH(MAX($AQ$3:$AQ388),$AQ$3:$AQ$1048576,0),0),""),C389)</f>
        <v/>
      </c>
      <c r="AU389" s="21" t="str">
        <f>IF(D389="",IF(OR(AND($H389&lt;&gt;"",D389=""),AND($F388=$F389,$AZ389&lt;&gt;""),COUNTA($H$3:$H$1048576,#REF!,$F$3:$F$1048576)&gt;COUNTA($H$3:$H389,#REF!,$F$3:$F389),$AZ389&lt;&gt;""),INDEX(AU$3:AU$1048576,MATCH(MAX($AQ$3:$AQ388),$AQ$3:$AQ$1048576,0),0),""),D389)</f>
        <v/>
      </c>
      <c r="AV389" s="21" t="str">
        <f>IF(E389="",IF(OR(AND($H389&lt;&gt;"",E389=""),AND($F388=$F389,$AZ389&lt;&gt;""),COUNTA($H$3:$H$1048576,#REF!,$F$3:$F$1048576)&gt;COUNTA($H$3:$H389,#REF!,$F$3:$F389),$AZ389&lt;&gt;""),INDEX(AV$3:AV$1048576,MATCH(MAX($AQ$3:$AQ388),$AQ$3:$AQ$1048576,0),0),""),E389)</f>
        <v/>
      </c>
      <c r="AW389" s="24" t="str">
        <f t="shared" si="628"/>
        <v/>
      </c>
      <c r="AX389" s="13" t="str">
        <f t="shared" si="629"/>
        <v/>
      </c>
      <c r="AY389" s="4" t="str">
        <f t="shared" si="630"/>
        <v/>
      </c>
      <c r="AZ389" s="4" t="str">
        <f>IF(AX389="",IF(OR(AND(H389&lt;&gt;"",F389=""),COUNTA($H$3:$H$1048576)&gt;COUNTA($H$3:$H389)),INDEX(AX$3:AX389,MATCH(MAX($AQ$3:AQ389),AQ$3:AQ389,0),0),""),AX389)</f>
        <v/>
      </c>
      <c r="BA389" s="4" t="str">
        <f>IF(AY389="",IF(AND(H389&lt;&gt;"",F389=""),INDEX(AY$3:AY389,MATCH(MAX($AQ$3:AQ389),AQ$3:AQ389,0),0),""),AY389)</f>
        <v/>
      </c>
      <c r="BB389" s="82" t="str">
        <f>IF(BC389="","",RANK(BC389,BC$3:BC$1048576,1)+COUNTIF($BC$3:BC389,BC389)-1)</f>
        <v/>
      </c>
      <c r="BC389" s="139" t="str">
        <f t="shared" si="631"/>
        <v/>
      </c>
      <c r="BD389" s="46" t="str">
        <f t="shared" si="632"/>
        <v/>
      </c>
      <c r="BE389" s="46" t="str">
        <f t="shared" si="633"/>
        <v/>
      </c>
      <c r="BF389" s="46" t="str">
        <f t="shared" si="634"/>
        <v/>
      </c>
      <c r="BG389" s="4" t="str">
        <f t="shared" si="635"/>
        <v/>
      </c>
      <c r="BH389" s="180" t="str">
        <f t="shared" si="636"/>
        <v/>
      </c>
      <c r="BI389" s="16" t="str">
        <f t="shared" si="637"/>
        <v/>
      </c>
      <c r="BJ389" s="52" t="str">
        <f>IF(BI389="","",IF(W389="","",IF(AND(K389=$K$1,$K$1&lt;&gt;""),$BT$2,IFERROR(IF(INDEX(価格設定!$D$5:$D$1048576,MATCH(Q389,価格設定!$B$5:$B$1048576,0),0)=価格設定!$D$3,$BT$2,$BS$2),$BS$2))))</f>
        <v/>
      </c>
      <c r="BK389" s="16" t="str">
        <f>IF(BI389="","",IF(COUNTIF($BI$3:BI389,BI389)=1,1,IF(AND(BI388=BI389,BH389=""),BK388,COUNTIF($BH$3:BH389,BH389))))</f>
        <v/>
      </c>
      <c r="BL389" s="52" t="str">
        <f t="shared" si="638"/>
        <v/>
      </c>
      <c r="BM389" s="52" t="str">
        <f t="shared" si="639"/>
        <v/>
      </c>
      <c r="BN389" s="119" t="str">
        <f t="shared" si="640"/>
        <v/>
      </c>
      <c r="BO389" s="119" t="str">
        <f t="shared" si="641"/>
        <v/>
      </c>
      <c r="BP389" s="17" t="str">
        <f t="shared" si="642"/>
        <v/>
      </c>
      <c r="BQ389" s="17" t="str">
        <f t="shared" si="643"/>
        <v/>
      </c>
      <c r="BR389" s="17" t="str">
        <f>IF(OR(BP389="",COUNTIF($BO$3:BO389,BO389)&lt;&gt;1),"",SUMIF(BO$3:BO$1048576,BO389,BP$3:BP$1048576))</f>
        <v/>
      </c>
      <c r="BS389" s="17" t="str">
        <f t="shared" si="644"/>
        <v/>
      </c>
      <c r="BT389" s="17" t="str">
        <f t="shared" si="645"/>
        <v/>
      </c>
      <c r="BU389" s="17" t="str">
        <f t="shared" si="646"/>
        <v/>
      </c>
      <c r="BV389" s="24" t="str">
        <f t="shared" si="647"/>
        <v/>
      </c>
      <c r="BW389" s="24" t="str">
        <f t="shared" si="648"/>
        <v/>
      </c>
      <c r="BX389" s="24" t="str">
        <f t="shared" si="649"/>
        <v/>
      </c>
      <c r="BY389" s="26" t="str">
        <f t="shared" si="650"/>
        <v/>
      </c>
      <c r="BZ389" s="26" t="str">
        <f t="shared" si="651"/>
        <v/>
      </c>
      <c r="CA389" s="26" t="str">
        <f t="shared" si="652"/>
        <v/>
      </c>
      <c r="CB389" s="66" t="str">
        <f t="shared" si="653"/>
        <v/>
      </c>
      <c r="CC389" s="65" t="str">
        <f t="shared" si="654"/>
        <v/>
      </c>
      <c r="CD389" s="26" t="str">
        <f t="shared" si="655"/>
        <v/>
      </c>
      <c r="CE389" s="26" t="str">
        <f t="shared" si="656"/>
        <v/>
      </c>
      <c r="CF389" s="193" t="str">
        <f t="shared" si="657"/>
        <v/>
      </c>
      <c r="CG389" s="193" t="str">
        <f t="shared" si="658"/>
        <v/>
      </c>
      <c r="CH389" s="26" t="str">
        <f t="shared" si="659"/>
        <v/>
      </c>
      <c r="CI389" s="26" t="str">
        <f t="shared" si="660"/>
        <v/>
      </c>
      <c r="CJ389" s="65" t="str">
        <f t="shared" si="661"/>
        <v/>
      </c>
      <c r="CK389" s="65" t="str">
        <f t="shared" si="662"/>
        <v/>
      </c>
      <c r="CL389" s="64" t="str">
        <f t="shared" si="663"/>
        <v/>
      </c>
      <c r="CM389" s="64" t="str">
        <f t="shared" si="664"/>
        <v/>
      </c>
      <c r="CN389" s="65" t="str">
        <f t="shared" si="665"/>
        <v/>
      </c>
      <c r="CP389" s="63" t="str">
        <f>IF(BH389="","",MAX($CP$3:CP388)+1)</f>
        <v/>
      </c>
      <c r="CQ389" s="24" t="str">
        <f t="shared" si="666"/>
        <v/>
      </c>
      <c r="CR389" s="24" t="str">
        <f t="shared" si="667"/>
        <v/>
      </c>
      <c r="CS389" s="24" t="str">
        <f t="shared" si="668"/>
        <v/>
      </c>
      <c r="CT389" s="58" t="str">
        <f>IF(BO389="","",COUNTIF($BO$3:BO389,BO389)&amp;"@"&amp;BO389)</f>
        <v/>
      </c>
      <c r="CU389" s="16" t="str">
        <f t="shared" si="702"/>
        <v/>
      </c>
      <c r="CV389" s="63" t="str">
        <f t="shared" si="669"/>
        <v/>
      </c>
      <c r="CW389" s="16" t="str">
        <f t="shared" si="670"/>
        <v/>
      </c>
      <c r="CX389" s="16" t="str">
        <f t="shared" si="671"/>
        <v/>
      </c>
      <c r="CY389" s="16" t="str">
        <f t="shared" si="672"/>
        <v/>
      </c>
      <c r="CZ389" s="85" t="str">
        <f t="shared" si="673"/>
        <v/>
      </c>
      <c r="DA389" s="16" t="str">
        <f t="shared" si="674"/>
        <v/>
      </c>
      <c r="DB389" s="16" t="str">
        <f t="shared" si="675"/>
        <v/>
      </c>
      <c r="DC389" s="28" t="str">
        <f>IF(CP389="","",$DC$1&amp;(INDEX(価格設定!D$1:XFD$3,ROW(価格設定!$D$3),MATCH($AW389,価格設定!D$1:XFD$1,1))*100)&amp;"%")</f>
        <v/>
      </c>
      <c r="DD389" s="28" t="str">
        <f>IF(CP389="","",$DD$1&amp;(INDEX(価格設定!D$1:XFD$3,ROW(価格設定!$D$2),MATCH($AW389,価格設定!D$1:XFD$1,1))*100)&amp;"%")</f>
        <v/>
      </c>
      <c r="DE389" s="29" t="str">
        <f t="shared" si="676"/>
        <v/>
      </c>
      <c r="DG389" s="58" t="str">
        <f t="shared" si="677"/>
        <v/>
      </c>
      <c r="DH389" s="58" t="str">
        <f t="shared" si="678"/>
        <v/>
      </c>
      <c r="DI389" s="58" t="str">
        <f t="shared" si="679"/>
        <v/>
      </c>
      <c r="DJ389" s="85" t="str">
        <f t="shared" si="680"/>
        <v/>
      </c>
      <c r="DL389" s="58" t="str">
        <f>IF(COUNTIF(DG$3:DG$1048576,DG389)=COUNTIF($DG$3:$DG389,DG389),DG389,"")</f>
        <v/>
      </c>
      <c r="DM389" s="85" t="str">
        <f t="shared" si="681"/>
        <v/>
      </c>
      <c r="DN389" s="85" t="str">
        <f t="shared" si="703"/>
        <v/>
      </c>
      <c r="DO389" s="85" t="str">
        <f t="shared" si="703"/>
        <v/>
      </c>
      <c r="DP389" s="303"/>
      <c r="DQ389" s="17" t="str">
        <f t="shared" si="704"/>
        <v/>
      </c>
      <c r="DR389" s="17" t="str">
        <f t="shared" si="705"/>
        <v/>
      </c>
      <c r="DS389" s="17" t="str">
        <f t="shared" si="706"/>
        <v/>
      </c>
      <c r="DU389" s="16" t="str">
        <f t="shared" si="682"/>
        <v/>
      </c>
      <c r="DV389" s="16" t="str">
        <f>IF(DU389="","",COUNT($DU$3:DU389))</f>
        <v/>
      </c>
      <c r="DW389" s="16" t="str">
        <f t="shared" si="683"/>
        <v/>
      </c>
      <c r="DX389" s="16" t="str">
        <f t="shared" si="684"/>
        <v/>
      </c>
      <c r="DY389" s="16" t="str">
        <f>IF(DZ389="","",COUNTIF(DZ$3:DZ389,DZ389))</f>
        <v/>
      </c>
      <c r="DZ389" s="16" t="str">
        <f t="shared" si="685"/>
        <v/>
      </c>
      <c r="EA389" s="16" t="str">
        <f t="shared" si="686"/>
        <v/>
      </c>
      <c r="EB389" s="16" t="str">
        <f t="shared" si="687"/>
        <v/>
      </c>
      <c r="EC389" s="16" t="str">
        <f t="shared" si="688"/>
        <v/>
      </c>
      <c r="ED389" s="16" t="str">
        <f t="shared" si="689"/>
        <v/>
      </c>
      <c r="EE389" s="16" t="str">
        <f t="shared" si="690"/>
        <v/>
      </c>
      <c r="EF389" s="16" t="str">
        <f t="shared" si="691"/>
        <v/>
      </c>
      <c r="EG389" s="16" t="str">
        <f t="shared" si="692"/>
        <v/>
      </c>
      <c r="EH389" s="16" t="str">
        <f t="shared" si="693"/>
        <v/>
      </c>
      <c r="EI389" s="16" t="str">
        <f t="shared" si="694"/>
        <v/>
      </c>
      <c r="EJ389" s="16" t="str">
        <f t="shared" si="695"/>
        <v/>
      </c>
      <c r="EK389" s="16" t="str">
        <f t="shared" si="696"/>
        <v/>
      </c>
      <c r="EL389" s="58" t="str">
        <f t="shared" si="697"/>
        <v/>
      </c>
      <c r="EM389" s="58" t="str">
        <f>IF(OR($DZ389="",CR389=""),IF($EL389="","",$EL389),IF(OR(CR389="なし",CR389=0),領収書!$H$1,CR389))</f>
        <v/>
      </c>
      <c r="EN389" s="58" t="str">
        <f>IF(OR($DZ389="",CS389=""),IF($EL389="","",$EL389),IF(OR(CS389="なし",CS389=0),入力!$EN$1,CS389))</f>
        <v/>
      </c>
      <c r="EO389" s="63" t="str">
        <f t="shared" si="698"/>
        <v/>
      </c>
      <c r="EP389" s="63" t="str">
        <f t="shared" si="699"/>
        <v/>
      </c>
      <c r="ER389" s="16" t="str">
        <f>IF(AND(COUNTIF($ET$3:ET389,ET389)=1,ET389&lt;&gt;""),MAX($ER$3:ER388)+1,"")</f>
        <v/>
      </c>
      <c r="ES389" s="16" t="str">
        <f>IF(価格設定!B391="","",価格設定!B391)</f>
        <v/>
      </c>
      <c r="ET389" s="16" t="str">
        <f>IF(価格設定!C391="","",価格設定!C391)</f>
        <v/>
      </c>
      <c r="EV389" s="16" t="str">
        <f t="shared" si="707"/>
        <v/>
      </c>
      <c r="EW389" s="16" t="str">
        <f t="shared" si="700"/>
        <v/>
      </c>
    </row>
    <row r="390" spans="1:153" ht="30" customHeight="1" x14ac:dyDescent="0.2">
      <c r="A390" s="225"/>
      <c r="B390" s="212"/>
      <c r="C390" s="221"/>
      <c r="D390" s="164"/>
      <c r="E390" s="165"/>
      <c r="F390" s="166"/>
      <c r="G390" s="167"/>
      <c r="H390" s="179"/>
      <c r="I390" s="306"/>
      <c r="J390" s="169"/>
      <c r="K390" s="179"/>
      <c r="L390" s="186"/>
      <c r="M390" s="186"/>
      <c r="N390" s="168"/>
      <c r="O390" s="170"/>
      <c r="P390" s="212"/>
      <c r="Q390" s="179" t="str">
        <f>IFERROR(IF(H390="","",IFERROR(INDEX(価格設定!$B$5:$B$1048576,MATCH(H390,価格設定!$B$5:$B$1048576,0),0),INDEX(価格設定!$B$5:$B$1048576,MATCH("*"&amp;H390&amp;"*",価格設定!$B$5:$B$1048576,0),0))),H390)</f>
        <v/>
      </c>
      <c r="R390" s="250" t="str">
        <f>IFERROR(IF(Q390="",IF(K390="","",K390),IF(K390="",IF(INDEX(価格設定!$C$5:$C$1048576,MATCH(Q390,価格設定!$B$5:$B$1048576,0),0)=0,"",INDEX(価格設定!$C$5:$C$1048576,MATCH(Q390,価格設定!$B$5:$B$1048576,0),0)),IF(K390="なし","",K390))),"")</f>
        <v/>
      </c>
      <c r="S390" s="308" t="str">
        <f t="shared" si="612"/>
        <v/>
      </c>
      <c r="T390" s="126" t="str">
        <f>IFERROR(IF(J390="",IF(INDEX(価格設定!$E$5:$R$1048576,MATCH($Q390,価格設定!B$5:B$1048576,0),MATCH($AW390,価格設定!E$1:X$1,1))=0,"",INDEX(価格設定!$E$5:$R$1048576,MATCH($Q390,価格設定!B$5:B$1048576,0),MATCH($AW390,価格設定!E$1:X$1,1))),J390),"")</f>
        <v/>
      </c>
      <c r="U390" s="126" t="str">
        <f t="shared" si="613"/>
        <v/>
      </c>
      <c r="V390" s="132" t="str">
        <f t="shared" si="614"/>
        <v/>
      </c>
      <c r="W390" s="127" t="str">
        <f>IFERROR(IF(OR(T390="",T390&lt;0),"",IFERROR(INDEX(価格設定!E$2:X$3,IF(AND(K390=$K$1,$K$1&lt;&gt;""),ROW(価格設定!$D$3)-1,MATCH(INDEX(価格設定!$D$5:$D$1048576,MATCH(Q390,価格設定!$B$5:$B$1048576,0),0),価格設定!$D$2:$D$3,0)),MATCH($AW390,価格設定!E$1:X$1,1)),INDEX(価格設定!E$2:X$2,0,MATCH($AW390,価格設定!E$1:X$1,1)))),"")</f>
        <v/>
      </c>
      <c r="X390" s="126" t="str">
        <f t="shared" si="701"/>
        <v/>
      </c>
      <c r="Y390" s="128" t="str">
        <f t="shared" si="615"/>
        <v/>
      </c>
      <c r="Z390" s="126" t="str">
        <f t="shared" si="616"/>
        <v/>
      </c>
      <c r="AA390" s="129" t="str">
        <f t="shared" si="617"/>
        <v/>
      </c>
      <c r="AB390" s="126" t="str">
        <f t="shared" si="618"/>
        <v/>
      </c>
      <c r="AC390" s="280" t="str">
        <f t="shared" si="619"/>
        <v/>
      </c>
      <c r="AD390" s="15"/>
      <c r="AE390" s="204" t="str">
        <f>IF(AF390="","",COUNT($AF$3:AF390))</f>
        <v/>
      </c>
      <c r="AF390" s="206" t="str">
        <f t="shared" si="620"/>
        <v/>
      </c>
      <c r="AG390" s="204" t="str">
        <f t="shared" si="621"/>
        <v/>
      </c>
      <c r="AH390" s="204" t="str">
        <f t="shared" si="622"/>
        <v/>
      </c>
      <c r="AI390" s="287"/>
      <c r="AJ390" s="15"/>
      <c r="AK390" s="138" t="str">
        <f t="shared" si="623"/>
        <v/>
      </c>
      <c r="AL390" s="131" t="str">
        <f t="shared" si="624"/>
        <v/>
      </c>
      <c r="AM390" s="131" t="str">
        <f t="shared" si="625"/>
        <v/>
      </c>
      <c r="AN390" s="313" t="str">
        <f t="shared" si="626"/>
        <v/>
      </c>
      <c r="AO390" s="316" t="str">
        <f t="shared" si="627"/>
        <v/>
      </c>
      <c r="AP390" s="18"/>
      <c r="AQ390" s="3" t="str">
        <f>IF(F390="","",MAX($AQ$3:AQ389)+1)</f>
        <v/>
      </c>
      <c r="AR390" s="3" t="str">
        <f>IF(OR(AQ390="",BB390=""),"",MAX($AR$3:AR389)+1)</f>
        <v/>
      </c>
      <c r="AS390" s="3" t="str">
        <f>IF(CQ390="","",RANK(CQ390,CQ$3:CQ$1048576,1)+COUNTIF($CQ$3:CQ390,CQ390)-1)</f>
        <v/>
      </c>
      <c r="AT390" s="21" t="str">
        <f>IF(C390="",IF(OR(AND($H390&lt;&gt;"",C390=""),AND($F389=$F390,$AZ390&lt;&gt;""),COUNTA($H$3:$H$1048576,#REF!,$F$3:$F$1048576)&gt;COUNTA($H$3:$H390,#REF!,$F$3:$F390),$AZ390&lt;&gt;""),INDEX(AT$3:AT$1048576,MATCH(MAX($AQ$3:$AQ389),$AQ$3:$AQ$1048576,0),0),""),C390)</f>
        <v/>
      </c>
      <c r="AU390" s="21" t="str">
        <f>IF(D390="",IF(OR(AND($H390&lt;&gt;"",D390=""),AND($F389=$F390,$AZ390&lt;&gt;""),COUNTA($H$3:$H$1048576,#REF!,$F$3:$F$1048576)&gt;COUNTA($H$3:$H390,#REF!,$F$3:$F390),$AZ390&lt;&gt;""),INDEX(AU$3:AU$1048576,MATCH(MAX($AQ$3:$AQ389),$AQ$3:$AQ$1048576,0),0),""),D390)</f>
        <v/>
      </c>
      <c r="AV390" s="21" t="str">
        <f>IF(E390="",IF(OR(AND($H390&lt;&gt;"",E390=""),AND($F389=$F390,$AZ390&lt;&gt;""),COUNTA($H$3:$H$1048576,#REF!,$F$3:$F$1048576)&gt;COUNTA($H$3:$H390,#REF!,$F$3:$F390),$AZ390&lt;&gt;""),INDEX(AV$3:AV$1048576,MATCH(MAX($AQ$3:$AQ389),$AQ$3:$AQ$1048576,0),0),""),E390)</f>
        <v/>
      </c>
      <c r="AW390" s="24" t="str">
        <f t="shared" si="628"/>
        <v/>
      </c>
      <c r="AX390" s="13" t="str">
        <f t="shared" si="629"/>
        <v/>
      </c>
      <c r="AY390" s="4" t="str">
        <f t="shared" si="630"/>
        <v/>
      </c>
      <c r="AZ390" s="4" t="str">
        <f>IF(AX390="",IF(OR(AND(H390&lt;&gt;"",F390=""),COUNTA($H$3:$H$1048576)&gt;COUNTA($H$3:$H390)),INDEX(AX$3:AX390,MATCH(MAX($AQ$3:AQ390),AQ$3:AQ390,0),0),""),AX390)</f>
        <v/>
      </c>
      <c r="BA390" s="4" t="str">
        <f>IF(AY390="",IF(AND(H390&lt;&gt;"",F390=""),INDEX(AY$3:AY390,MATCH(MAX($AQ$3:AQ390),AQ$3:AQ390,0),0),""),AY390)</f>
        <v/>
      </c>
      <c r="BB390" s="82" t="str">
        <f>IF(BC390="","",RANK(BC390,BC$3:BC$1048576,1)+COUNTIF($BC$3:BC390,BC390)-1)</f>
        <v/>
      </c>
      <c r="BC390" s="139" t="str">
        <f t="shared" si="631"/>
        <v/>
      </c>
      <c r="BD390" s="46" t="str">
        <f t="shared" si="632"/>
        <v/>
      </c>
      <c r="BE390" s="46" t="str">
        <f t="shared" si="633"/>
        <v/>
      </c>
      <c r="BF390" s="46" t="str">
        <f t="shared" si="634"/>
        <v/>
      </c>
      <c r="BG390" s="4" t="str">
        <f t="shared" si="635"/>
        <v/>
      </c>
      <c r="BH390" s="180" t="str">
        <f t="shared" si="636"/>
        <v/>
      </c>
      <c r="BI390" s="16" t="str">
        <f t="shared" si="637"/>
        <v/>
      </c>
      <c r="BJ390" s="52" t="str">
        <f>IF(BI390="","",IF(W390="","",IF(AND(K390=$K$1,$K$1&lt;&gt;""),$BT$2,IFERROR(IF(INDEX(価格設定!$D$5:$D$1048576,MATCH(Q390,価格設定!$B$5:$B$1048576,0),0)=価格設定!$D$3,$BT$2,$BS$2),$BS$2))))</f>
        <v/>
      </c>
      <c r="BK390" s="16" t="str">
        <f>IF(BI390="","",IF(COUNTIF($BI$3:BI390,BI390)=1,1,IF(AND(BI389=BI390,BH390=""),BK389,COUNTIF($BH$3:BH390,BH390))))</f>
        <v/>
      </c>
      <c r="BL390" s="52" t="str">
        <f t="shared" si="638"/>
        <v/>
      </c>
      <c r="BM390" s="52" t="str">
        <f t="shared" si="639"/>
        <v/>
      </c>
      <c r="BN390" s="119" t="str">
        <f t="shared" si="640"/>
        <v/>
      </c>
      <c r="BO390" s="119" t="str">
        <f t="shared" si="641"/>
        <v/>
      </c>
      <c r="BP390" s="17" t="str">
        <f t="shared" si="642"/>
        <v/>
      </c>
      <c r="BQ390" s="17" t="str">
        <f t="shared" si="643"/>
        <v/>
      </c>
      <c r="BR390" s="17" t="str">
        <f>IF(OR(BP390="",COUNTIF($BO$3:BO390,BO390)&lt;&gt;1),"",SUMIF(BO$3:BO$1048576,BO390,BP$3:BP$1048576))</f>
        <v/>
      </c>
      <c r="BS390" s="17" t="str">
        <f t="shared" si="644"/>
        <v/>
      </c>
      <c r="BT390" s="17" t="str">
        <f t="shared" si="645"/>
        <v/>
      </c>
      <c r="BU390" s="17" t="str">
        <f t="shared" si="646"/>
        <v/>
      </c>
      <c r="BV390" s="24" t="str">
        <f t="shared" si="647"/>
        <v/>
      </c>
      <c r="BW390" s="24" t="str">
        <f t="shared" si="648"/>
        <v/>
      </c>
      <c r="BX390" s="24" t="str">
        <f t="shared" si="649"/>
        <v/>
      </c>
      <c r="BY390" s="26" t="str">
        <f t="shared" si="650"/>
        <v/>
      </c>
      <c r="BZ390" s="26" t="str">
        <f t="shared" si="651"/>
        <v/>
      </c>
      <c r="CA390" s="26" t="str">
        <f t="shared" si="652"/>
        <v/>
      </c>
      <c r="CB390" s="66" t="str">
        <f t="shared" si="653"/>
        <v/>
      </c>
      <c r="CC390" s="65" t="str">
        <f t="shared" si="654"/>
        <v/>
      </c>
      <c r="CD390" s="26" t="str">
        <f t="shared" si="655"/>
        <v/>
      </c>
      <c r="CE390" s="26" t="str">
        <f t="shared" si="656"/>
        <v/>
      </c>
      <c r="CF390" s="193" t="str">
        <f t="shared" si="657"/>
        <v/>
      </c>
      <c r="CG390" s="193" t="str">
        <f t="shared" si="658"/>
        <v/>
      </c>
      <c r="CH390" s="26" t="str">
        <f t="shared" si="659"/>
        <v/>
      </c>
      <c r="CI390" s="26" t="str">
        <f t="shared" si="660"/>
        <v/>
      </c>
      <c r="CJ390" s="65" t="str">
        <f t="shared" si="661"/>
        <v/>
      </c>
      <c r="CK390" s="65" t="str">
        <f t="shared" si="662"/>
        <v/>
      </c>
      <c r="CL390" s="64" t="str">
        <f t="shared" si="663"/>
        <v/>
      </c>
      <c r="CM390" s="64" t="str">
        <f t="shared" si="664"/>
        <v/>
      </c>
      <c r="CN390" s="65" t="str">
        <f t="shared" si="665"/>
        <v/>
      </c>
      <c r="CP390" s="63" t="str">
        <f>IF(BH390="","",MAX($CP$3:CP389)+1)</f>
        <v/>
      </c>
      <c r="CQ390" s="24" t="str">
        <f t="shared" si="666"/>
        <v/>
      </c>
      <c r="CR390" s="24" t="str">
        <f t="shared" si="667"/>
        <v/>
      </c>
      <c r="CS390" s="24" t="str">
        <f t="shared" si="668"/>
        <v/>
      </c>
      <c r="CT390" s="58" t="str">
        <f>IF(BO390="","",COUNTIF($BO$3:BO390,BO390)&amp;"@"&amp;BO390)</f>
        <v/>
      </c>
      <c r="CU390" s="16" t="str">
        <f t="shared" si="702"/>
        <v/>
      </c>
      <c r="CV390" s="63" t="str">
        <f t="shared" si="669"/>
        <v/>
      </c>
      <c r="CW390" s="16" t="str">
        <f t="shared" si="670"/>
        <v/>
      </c>
      <c r="CX390" s="16" t="str">
        <f t="shared" si="671"/>
        <v/>
      </c>
      <c r="CY390" s="16" t="str">
        <f t="shared" si="672"/>
        <v/>
      </c>
      <c r="CZ390" s="85" t="str">
        <f t="shared" si="673"/>
        <v/>
      </c>
      <c r="DA390" s="16" t="str">
        <f t="shared" si="674"/>
        <v/>
      </c>
      <c r="DB390" s="16" t="str">
        <f t="shared" si="675"/>
        <v/>
      </c>
      <c r="DC390" s="28" t="str">
        <f>IF(CP390="","",$DC$1&amp;(INDEX(価格設定!D$1:XFD$3,ROW(価格設定!$D$3),MATCH($AW390,価格設定!D$1:XFD$1,1))*100)&amp;"%")</f>
        <v/>
      </c>
      <c r="DD390" s="28" t="str">
        <f>IF(CP390="","",$DD$1&amp;(INDEX(価格設定!D$1:XFD$3,ROW(価格設定!$D$2),MATCH($AW390,価格設定!D$1:XFD$1,1))*100)&amp;"%")</f>
        <v/>
      </c>
      <c r="DE390" s="29" t="str">
        <f t="shared" si="676"/>
        <v/>
      </c>
      <c r="DG390" s="58" t="str">
        <f t="shared" si="677"/>
        <v/>
      </c>
      <c r="DH390" s="58" t="str">
        <f t="shared" si="678"/>
        <v/>
      </c>
      <c r="DI390" s="58" t="str">
        <f t="shared" si="679"/>
        <v/>
      </c>
      <c r="DJ390" s="85" t="str">
        <f t="shared" si="680"/>
        <v/>
      </c>
      <c r="DL390" s="58" t="str">
        <f>IF(COUNTIF(DG$3:DG$1048576,DG390)=COUNTIF($DG$3:$DG390,DG390),DG390,"")</f>
        <v/>
      </c>
      <c r="DM390" s="85" t="str">
        <f t="shared" si="681"/>
        <v/>
      </c>
      <c r="DN390" s="85" t="str">
        <f t="shared" si="703"/>
        <v/>
      </c>
      <c r="DO390" s="85" t="str">
        <f t="shared" si="703"/>
        <v/>
      </c>
      <c r="DP390" s="303"/>
      <c r="DQ390" s="17" t="str">
        <f t="shared" si="704"/>
        <v/>
      </c>
      <c r="DR390" s="17" t="str">
        <f t="shared" si="705"/>
        <v/>
      </c>
      <c r="DS390" s="17" t="str">
        <f t="shared" si="706"/>
        <v/>
      </c>
      <c r="DU390" s="16" t="str">
        <f t="shared" si="682"/>
        <v/>
      </c>
      <c r="DV390" s="16" t="str">
        <f>IF(DU390="","",COUNT($DU$3:DU390))</f>
        <v/>
      </c>
      <c r="DW390" s="16" t="str">
        <f t="shared" si="683"/>
        <v/>
      </c>
      <c r="DX390" s="16" t="str">
        <f t="shared" si="684"/>
        <v/>
      </c>
      <c r="DY390" s="16" t="str">
        <f>IF(DZ390="","",COUNTIF(DZ$3:DZ390,DZ390))</f>
        <v/>
      </c>
      <c r="DZ390" s="16" t="str">
        <f t="shared" si="685"/>
        <v/>
      </c>
      <c r="EA390" s="16" t="str">
        <f t="shared" si="686"/>
        <v/>
      </c>
      <c r="EB390" s="16" t="str">
        <f t="shared" si="687"/>
        <v/>
      </c>
      <c r="EC390" s="16" t="str">
        <f t="shared" si="688"/>
        <v/>
      </c>
      <c r="ED390" s="16" t="str">
        <f t="shared" si="689"/>
        <v/>
      </c>
      <c r="EE390" s="16" t="str">
        <f t="shared" si="690"/>
        <v/>
      </c>
      <c r="EF390" s="16" t="str">
        <f t="shared" si="691"/>
        <v/>
      </c>
      <c r="EG390" s="16" t="str">
        <f t="shared" si="692"/>
        <v/>
      </c>
      <c r="EH390" s="16" t="str">
        <f t="shared" si="693"/>
        <v/>
      </c>
      <c r="EI390" s="16" t="str">
        <f t="shared" si="694"/>
        <v/>
      </c>
      <c r="EJ390" s="16" t="str">
        <f t="shared" si="695"/>
        <v/>
      </c>
      <c r="EK390" s="16" t="str">
        <f t="shared" si="696"/>
        <v/>
      </c>
      <c r="EL390" s="58" t="str">
        <f t="shared" si="697"/>
        <v/>
      </c>
      <c r="EM390" s="58" t="str">
        <f>IF(OR($DZ390="",CR390=""),IF($EL390="","",$EL390),IF(OR(CR390="なし",CR390=0),領収書!$H$1,CR390))</f>
        <v/>
      </c>
      <c r="EN390" s="58" t="str">
        <f>IF(OR($DZ390="",CS390=""),IF($EL390="","",$EL390),IF(OR(CS390="なし",CS390=0),入力!$EN$1,CS390))</f>
        <v/>
      </c>
      <c r="EO390" s="63" t="str">
        <f t="shared" si="698"/>
        <v/>
      </c>
      <c r="EP390" s="63" t="str">
        <f t="shared" si="699"/>
        <v/>
      </c>
      <c r="ER390" s="16" t="str">
        <f>IF(AND(COUNTIF($ET$3:ET390,ET390)=1,ET390&lt;&gt;""),MAX($ER$3:ER389)+1,"")</f>
        <v/>
      </c>
      <c r="ES390" s="16" t="str">
        <f>IF(価格設定!B392="","",価格設定!B392)</f>
        <v/>
      </c>
      <c r="ET390" s="16" t="str">
        <f>IF(価格設定!C392="","",価格設定!C392)</f>
        <v/>
      </c>
      <c r="EV390" s="16" t="str">
        <f t="shared" si="707"/>
        <v/>
      </c>
      <c r="EW390" s="16" t="str">
        <f t="shared" si="700"/>
        <v/>
      </c>
    </row>
    <row r="391" spans="1:153" ht="30" customHeight="1" x14ac:dyDescent="0.2">
      <c r="A391" s="225"/>
      <c r="B391" s="212"/>
      <c r="C391" s="221"/>
      <c r="D391" s="164"/>
      <c r="E391" s="165"/>
      <c r="F391" s="166"/>
      <c r="G391" s="167"/>
      <c r="H391" s="179"/>
      <c r="I391" s="306"/>
      <c r="J391" s="169"/>
      <c r="K391" s="179"/>
      <c r="L391" s="186"/>
      <c r="M391" s="186"/>
      <c r="N391" s="168"/>
      <c r="O391" s="170"/>
      <c r="P391" s="212"/>
      <c r="Q391" s="179" t="str">
        <f>IFERROR(IF(H391="","",IFERROR(INDEX(価格設定!$B$5:$B$1048576,MATCH(H391,価格設定!$B$5:$B$1048576,0),0),INDEX(価格設定!$B$5:$B$1048576,MATCH("*"&amp;H391&amp;"*",価格設定!$B$5:$B$1048576,0),0))),H391)</f>
        <v/>
      </c>
      <c r="R391" s="250" t="str">
        <f>IFERROR(IF(Q391="",IF(K391="","",K391),IF(K391="",IF(INDEX(価格設定!$C$5:$C$1048576,MATCH(Q391,価格設定!$B$5:$B$1048576,0),0)=0,"",INDEX(価格設定!$C$5:$C$1048576,MATCH(Q391,価格設定!$B$5:$B$1048576,0),0)),IF(K391="なし","",K391))),"")</f>
        <v/>
      </c>
      <c r="S391" s="308" t="str">
        <f t="shared" si="612"/>
        <v/>
      </c>
      <c r="T391" s="126" t="str">
        <f>IFERROR(IF(J391="",IF(INDEX(価格設定!$E$5:$R$1048576,MATCH($Q391,価格設定!B$5:B$1048576,0),MATCH($AW391,価格設定!E$1:X$1,1))=0,"",INDEX(価格設定!$E$5:$R$1048576,MATCH($Q391,価格設定!B$5:B$1048576,0),MATCH($AW391,価格設定!E$1:X$1,1))),J391),"")</f>
        <v/>
      </c>
      <c r="U391" s="126" t="str">
        <f t="shared" si="613"/>
        <v/>
      </c>
      <c r="V391" s="132" t="str">
        <f t="shared" si="614"/>
        <v/>
      </c>
      <c r="W391" s="127" t="str">
        <f>IFERROR(IF(OR(T391="",T391&lt;0),"",IFERROR(INDEX(価格設定!E$2:X$3,IF(AND(K391=$K$1,$K$1&lt;&gt;""),ROW(価格設定!$D$3)-1,MATCH(INDEX(価格設定!$D$5:$D$1048576,MATCH(Q391,価格設定!$B$5:$B$1048576,0),0),価格設定!$D$2:$D$3,0)),MATCH($AW391,価格設定!E$1:X$1,1)),INDEX(価格設定!E$2:X$2,0,MATCH($AW391,価格設定!E$1:X$1,1)))),"")</f>
        <v/>
      </c>
      <c r="X391" s="126" t="str">
        <f t="shared" si="701"/>
        <v/>
      </c>
      <c r="Y391" s="128" t="str">
        <f t="shared" si="615"/>
        <v/>
      </c>
      <c r="Z391" s="126" t="str">
        <f t="shared" si="616"/>
        <v/>
      </c>
      <c r="AA391" s="129" t="str">
        <f t="shared" si="617"/>
        <v/>
      </c>
      <c r="AB391" s="126" t="str">
        <f t="shared" si="618"/>
        <v/>
      </c>
      <c r="AC391" s="280" t="str">
        <f t="shared" si="619"/>
        <v/>
      </c>
      <c r="AD391" s="15"/>
      <c r="AE391" s="204" t="str">
        <f>IF(AF391="","",COUNT($AF$3:AF391))</f>
        <v/>
      </c>
      <c r="AF391" s="206" t="str">
        <f t="shared" si="620"/>
        <v/>
      </c>
      <c r="AG391" s="204" t="str">
        <f t="shared" si="621"/>
        <v/>
      </c>
      <c r="AH391" s="204" t="str">
        <f t="shared" si="622"/>
        <v/>
      </c>
      <c r="AI391" s="287"/>
      <c r="AJ391" s="15"/>
      <c r="AK391" s="138" t="str">
        <f t="shared" si="623"/>
        <v/>
      </c>
      <c r="AL391" s="131" t="str">
        <f t="shared" si="624"/>
        <v/>
      </c>
      <c r="AM391" s="131" t="str">
        <f t="shared" si="625"/>
        <v/>
      </c>
      <c r="AN391" s="313" t="str">
        <f t="shared" si="626"/>
        <v/>
      </c>
      <c r="AO391" s="316" t="str">
        <f t="shared" si="627"/>
        <v/>
      </c>
      <c r="AP391" s="18"/>
      <c r="AQ391" s="3" t="str">
        <f>IF(F391="","",MAX($AQ$3:AQ390)+1)</f>
        <v/>
      </c>
      <c r="AR391" s="3" t="str">
        <f>IF(OR(AQ391="",BB391=""),"",MAX($AR$3:AR390)+1)</f>
        <v/>
      </c>
      <c r="AS391" s="3" t="str">
        <f>IF(CQ391="","",RANK(CQ391,CQ$3:CQ$1048576,1)+COUNTIF($CQ$3:CQ391,CQ391)-1)</f>
        <v/>
      </c>
      <c r="AT391" s="21" t="str">
        <f>IF(C391="",IF(OR(AND($H391&lt;&gt;"",C391=""),AND($F390=$F391,$AZ391&lt;&gt;""),COUNTA($H$3:$H$1048576,#REF!,$F$3:$F$1048576)&gt;COUNTA($H$3:$H391,#REF!,$F$3:$F391),$AZ391&lt;&gt;""),INDEX(AT$3:AT$1048576,MATCH(MAX($AQ$3:$AQ390),$AQ$3:$AQ$1048576,0),0),""),C391)</f>
        <v/>
      </c>
      <c r="AU391" s="21" t="str">
        <f>IF(D391="",IF(OR(AND($H391&lt;&gt;"",D391=""),AND($F390=$F391,$AZ391&lt;&gt;""),COUNTA($H$3:$H$1048576,#REF!,$F$3:$F$1048576)&gt;COUNTA($H$3:$H391,#REF!,$F$3:$F391),$AZ391&lt;&gt;""),INDEX(AU$3:AU$1048576,MATCH(MAX($AQ$3:$AQ390),$AQ$3:$AQ$1048576,0),0),""),D391)</f>
        <v/>
      </c>
      <c r="AV391" s="21" t="str">
        <f>IF(E391="",IF(OR(AND($H391&lt;&gt;"",E391=""),AND($F390=$F391,$AZ391&lt;&gt;""),COUNTA($H$3:$H$1048576,#REF!,$F$3:$F$1048576)&gt;COUNTA($H$3:$H391,#REF!,$F$3:$F391),$AZ391&lt;&gt;""),INDEX(AV$3:AV$1048576,MATCH(MAX($AQ$3:$AQ390),$AQ$3:$AQ$1048576,0),0),""),E391)</f>
        <v/>
      </c>
      <c r="AW391" s="24" t="str">
        <f t="shared" si="628"/>
        <v/>
      </c>
      <c r="AX391" s="13" t="str">
        <f t="shared" si="629"/>
        <v/>
      </c>
      <c r="AY391" s="4" t="str">
        <f t="shared" si="630"/>
        <v/>
      </c>
      <c r="AZ391" s="4" t="str">
        <f>IF(AX391="",IF(OR(AND(H391&lt;&gt;"",F391=""),COUNTA($H$3:$H$1048576)&gt;COUNTA($H$3:$H391)),INDEX(AX$3:AX391,MATCH(MAX($AQ$3:AQ391),AQ$3:AQ391,0),0),""),AX391)</f>
        <v/>
      </c>
      <c r="BA391" s="4" t="str">
        <f>IF(AY391="",IF(AND(H391&lt;&gt;"",F391=""),INDEX(AY$3:AY391,MATCH(MAX($AQ$3:AQ391),AQ$3:AQ391,0),0),""),AY391)</f>
        <v/>
      </c>
      <c r="BB391" s="82" t="str">
        <f>IF(BC391="","",RANK(BC391,BC$3:BC$1048576,1)+COUNTIF($BC$3:BC391,BC391)-1)</f>
        <v/>
      </c>
      <c r="BC391" s="139" t="str">
        <f t="shared" si="631"/>
        <v/>
      </c>
      <c r="BD391" s="46" t="str">
        <f t="shared" si="632"/>
        <v/>
      </c>
      <c r="BE391" s="46" t="str">
        <f t="shared" si="633"/>
        <v/>
      </c>
      <c r="BF391" s="46" t="str">
        <f t="shared" si="634"/>
        <v/>
      </c>
      <c r="BG391" s="4" t="str">
        <f t="shared" si="635"/>
        <v/>
      </c>
      <c r="BH391" s="180" t="str">
        <f t="shared" si="636"/>
        <v/>
      </c>
      <c r="BI391" s="16" t="str">
        <f t="shared" si="637"/>
        <v/>
      </c>
      <c r="BJ391" s="52" t="str">
        <f>IF(BI391="","",IF(W391="","",IF(AND(K391=$K$1,$K$1&lt;&gt;""),$BT$2,IFERROR(IF(INDEX(価格設定!$D$5:$D$1048576,MATCH(Q391,価格設定!$B$5:$B$1048576,0),0)=価格設定!$D$3,$BT$2,$BS$2),$BS$2))))</f>
        <v/>
      </c>
      <c r="BK391" s="16" t="str">
        <f>IF(BI391="","",IF(COUNTIF($BI$3:BI391,BI391)=1,1,IF(AND(BI390=BI391,BH391=""),BK390,COUNTIF($BH$3:BH391,BH391))))</f>
        <v/>
      </c>
      <c r="BL391" s="52" t="str">
        <f t="shared" si="638"/>
        <v/>
      </c>
      <c r="BM391" s="52" t="str">
        <f t="shared" si="639"/>
        <v/>
      </c>
      <c r="BN391" s="119" t="str">
        <f t="shared" si="640"/>
        <v/>
      </c>
      <c r="BO391" s="119" t="str">
        <f t="shared" si="641"/>
        <v/>
      </c>
      <c r="BP391" s="17" t="str">
        <f t="shared" si="642"/>
        <v/>
      </c>
      <c r="BQ391" s="17" t="str">
        <f t="shared" si="643"/>
        <v/>
      </c>
      <c r="BR391" s="17" t="str">
        <f>IF(OR(BP391="",COUNTIF($BO$3:BO391,BO391)&lt;&gt;1),"",SUMIF(BO$3:BO$1048576,BO391,BP$3:BP$1048576))</f>
        <v/>
      </c>
      <c r="BS391" s="17" t="str">
        <f t="shared" si="644"/>
        <v/>
      </c>
      <c r="BT391" s="17" t="str">
        <f t="shared" si="645"/>
        <v/>
      </c>
      <c r="BU391" s="17" t="str">
        <f t="shared" si="646"/>
        <v/>
      </c>
      <c r="BV391" s="24" t="str">
        <f t="shared" si="647"/>
        <v/>
      </c>
      <c r="BW391" s="24" t="str">
        <f t="shared" si="648"/>
        <v/>
      </c>
      <c r="BX391" s="24" t="str">
        <f t="shared" si="649"/>
        <v/>
      </c>
      <c r="BY391" s="26" t="str">
        <f t="shared" si="650"/>
        <v/>
      </c>
      <c r="BZ391" s="26" t="str">
        <f t="shared" si="651"/>
        <v/>
      </c>
      <c r="CA391" s="26" t="str">
        <f t="shared" si="652"/>
        <v/>
      </c>
      <c r="CB391" s="66" t="str">
        <f t="shared" si="653"/>
        <v/>
      </c>
      <c r="CC391" s="65" t="str">
        <f t="shared" si="654"/>
        <v/>
      </c>
      <c r="CD391" s="26" t="str">
        <f t="shared" si="655"/>
        <v/>
      </c>
      <c r="CE391" s="26" t="str">
        <f t="shared" si="656"/>
        <v/>
      </c>
      <c r="CF391" s="193" t="str">
        <f t="shared" si="657"/>
        <v/>
      </c>
      <c r="CG391" s="193" t="str">
        <f t="shared" si="658"/>
        <v/>
      </c>
      <c r="CH391" s="26" t="str">
        <f t="shared" si="659"/>
        <v/>
      </c>
      <c r="CI391" s="26" t="str">
        <f t="shared" si="660"/>
        <v/>
      </c>
      <c r="CJ391" s="65" t="str">
        <f t="shared" si="661"/>
        <v/>
      </c>
      <c r="CK391" s="65" t="str">
        <f t="shared" si="662"/>
        <v/>
      </c>
      <c r="CL391" s="64" t="str">
        <f t="shared" si="663"/>
        <v/>
      </c>
      <c r="CM391" s="64" t="str">
        <f t="shared" si="664"/>
        <v/>
      </c>
      <c r="CN391" s="65" t="str">
        <f t="shared" si="665"/>
        <v/>
      </c>
      <c r="CP391" s="63" t="str">
        <f>IF(BH391="","",MAX($CP$3:CP390)+1)</f>
        <v/>
      </c>
      <c r="CQ391" s="24" t="str">
        <f t="shared" si="666"/>
        <v/>
      </c>
      <c r="CR391" s="24" t="str">
        <f t="shared" si="667"/>
        <v/>
      </c>
      <c r="CS391" s="24" t="str">
        <f t="shared" si="668"/>
        <v/>
      </c>
      <c r="CT391" s="58" t="str">
        <f>IF(BO391="","",COUNTIF($BO$3:BO391,BO391)&amp;"@"&amp;BO391)</f>
        <v/>
      </c>
      <c r="CU391" s="16" t="str">
        <f t="shared" si="702"/>
        <v/>
      </c>
      <c r="CV391" s="63" t="str">
        <f t="shared" si="669"/>
        <v/>
      </c>
      <c r="CW391" s="16" t="str">
        <f t="shared" si="670"/>
        <v/>
      </c>
      <c r="CX391" s="16" t="str">
        <f t="shared" si="671"/>
        <v/>
      </c>
      <c r="CY391" s="16" t="str">
        <f t="shared" si="672"/>
        <v/>
      </c>
      <c r="CZ391" s="85" t="str">
        <f t="shared" si="673"/>
        <v/>
      </c>
      <c r="DA391" s="16" t="str">
        <f t="shared" si="674"/>
        <v/>
      </c>
      <c r="DB391" s="16" t="str">
        <f t="shared" si="675"/>
        <v/>
      </c>
      <c r="DC391" s="28" t="str">
        <f>IF(CP391="","",$DC$1&amp;(INDEX(価格設定!D$1:XFD$3,ROW(価格設定!$D$3),MATCH($AW391,価格設定!D$1:XFD$1,1))*100)&amp;"%")</f>
        <v/>
      </c>
      <c r="DD391" s="28" t="str">
        <f>IF(CP391="","",$DD$1&amp;(INDEX(価格設定!D$1:XFD$3,ROW(価格設定!$D$2),MATCH($AW391,価格設定!D$1:XFD$1,1))*100)&amp;"%")</f>
        <v/>
      </c>
      <c r="DE391" s="29" t="str">
        <f t="shared" si="676"/>
        <v/>
      </c>
      <c r="DG391" s="58" t="str">
        <f t="shared" si="677"/>
        <v/>
      </c>
      <c r="DH391" s="58" t="str">
        <f t="shared" si="678"/>
        <v/>
      </c>
      <c r="DI391" s="58" t="str">
        <f t="shared" si="679"/>
        <v/>
      </c>
      <c r="DJ391" s="85" t="str">
        <f t="shared" si="680"/>
        <v/>
      </c>
      <c r="DL391" s="58" t="str">
        <f>IF(COUNTIF(DG$3:DG$1048576,DG391)=COUNTIF($DG$3:$DG391,DG391),DG391,"")</f>
        <v/>
      </c>
      <c r="DM391" s="85" t="str">
        <f t="shared" si="681"/>
        <v/>
      </c>
      <c r="DN391" s="85" t="str">
        <f t="shared" si="703"/>
        <v/>
      </c>
      <c r="DO391" s="85" t="str">
        <f t="shared" si="703"/>
        <v/>
      </c>
      <c r="DP391" s="303"/>
      <c r="DQ391" s="17" t="str">
        <f t="shared" si="704"/>
        <v/>
      </c>
      <c r="DR391" s="17" t="str">
        <f t="shared" si="705"/>
        <v/>
      </c>
      <c r="DS391" s="17" t="str">
        <f t="shared" si="706"/>
        <v/>
      </c>
      <c r="DU391" s="16" t="str">
        <f t="shared" si="682"/>
        <v/>
      </c>
      <c r="DV391" s="16" t="str">
        <f>IF(DU391="","",COUNT($DU$3:DU391))</f>
        <v/>
      </c>
      <c r="DW391" s="16" t="str">
        <f t="shared" si="683"/>
        <v/>
      </c>
      <c r="DX391" s="16" t="str">
        <f t="shared" si="684"/>
        <v/>
      </c>
      <c r="DY391" s="16" t="str">
        <f>IF(DZ391="","",COUNTIF(DZ$3:DZ391,DZ391))</f>
        <v/>
      </c>
      <c r="DZ391" s="16" t="str">
        <f t="shared" si="685"/>
        <v/>
      </c>
      <c r="EA391" s="16" t="str">
        <f t="shared" si="686"/>
        <v/>
      </c>
      <c r="EB391" s="16" t="str">
        <f t="shared" si="687"/>
        <v/>
      </c>
      <c r="EC391" s="16" t="str">
        <f t="shared" si="688"/>
        <v/>
      </c>
      <c r="ED391" s="16" t="str">
        <f t="shared" si="689"/>
        <v/>
      </c>
      <c r="EE391" s="16" t="str">
        <f t="shared" si="690"/>
        <v/>
      </c>
      <c r="EF391" s="16" t="str">
        <f t="shared" si="691"/>
        <v/>
      </c>
      <c r="EG391" s="16" t="str">
        <f t="shared" si="692"/>
        <v/>
      </c>
      <c r="EH391" s="16" t="str">
        <f t="shared" si="693"/>
        <v/>
      </c>
      <c r="EI391" s="16" t="str">
        <f t="shared" si="694"/>
        <v/>
      </c>
      <c r="EJ391" s="16" t="str">
        <f t="shared" si="695"/>
        <v/>
      </c>
      <c r="EK391" s="16" t="str">
        <f t="shared" si="696"/>
        <v/>
      </c>
      <c r="EL391" s="58" t="str">
        <f t="shared" si="697"/>
        <v/>
      </c>
      <c r="EM391" s="58" t="str">
        <f>IF(OR($DZ391="",CR391=""),IF($EL391="","",$EL391),IF(OR(CR391="なし",CR391=0),領収書!$H$1,CR391))</f>
        <v/>
      </c>
      <c r="EN391" s="58" t="str">
        <f>IF(OR($DZ391="",CS391=""),IF($EL391="","",$EL391),IF(OR(CS391="なし",CS391=0),入力!$EN$1,CS391))</f>
        <v/>
      </c>
      <c r="EO391" s="63" t="str">
        <f t="shared" si="698"/>
        <v/>
      </c>
      <c r="EP391" s="63" t="str">
        <f t="shared" si="699"/>
        <v/>
      </c>
      <c r="ER391" s="16" t="str">
        <f>IF(AND(COUNTIF($ET$3:ET391,ET391)=1,ET391&lt;&gt;""),MAX($ER$3:ER390)+1,"")</f>
        <v/>
      </c>
      <c r="ES391" s="16" t="str">
        <f>IF(価格設定!B393="","",価格設定!B393)</f>
        <v/>
      </c>
      <c r="ET391" s="16" t="str">
        <f>IF(価格設定!C393="","",価格設定!C393)</f>
        <v/>
      </c>
      <c r="EV391" s="16" t="str">
        <f t="shared" si="707"/>
        <v/>
      </c>
      <c r="EW391" s="16" t="str">
        <f t="shared" si="700"/>
        <v/>
      </c>
    </row>
    <row r="392" spans="1:153" ht="30" customHeight="1" x14ac:dyDescent="0.2">
      <c r="A392" s="225"/>
      <c r="B392" s="212"/>
      <c r="C392" s="221"/>
      <c r="D392" s="164"/>
      <c r="E392" s="165"/>
      <c r="F392" s="166"/>
      <c r="G392" s="167"/>
      <c r="H392" s="179"/>
      <c r="I392" s="306"/>
      <c r="J392" s="169"/>
      <c r="K392" s="179"/>
      <c r="L392" s="186"/>
      <c r="M392" s="186"/>
      <c r="N392" s="168"/>
      <c r="O392" s="170"/>
      <c r="P392" s="212"/>
      <c r="Q392" s="179" t="str">
        <f>IFERROR(IF(H392="","",IFERROR(INDEX(価格設定!$B$5:$B$1048576,MATCH(H392,価格設定!$B$5:$B$1048576,0),0),INDEX(価格設定!$B$5:$B$1048576,MATCH("*"&amp;H392&amp;"*",価格設定!$B$5:$B$1048576,0),0))),H392)</f>
        <v/>
      </c>
      <c r="R392" s="250" t="str">
        <f>IFERROR(IF(Q392="",IF(K392="","",K392),IF(K392="",IF(INDEX(価格設定!$C$5:$C$1048576,MATCH(Q392,価格設定!$B$5:$B$1048576,0),0)=0,"",INDEX(価格設定!$C$5:$C$1048576,MATCH(Q392,価格設定!$B$5:$B$1048576,0),0)),IF(K392="なし","",K392))),"")</f>
        <v/>
      </c>
      <c r="S392" s="308" t="str">
        <f t="shared" si="612"/>
        <v/>
      </c>
      <c r="T392" s="126" t="str">
        <f>IFERROR(IF(J392="",IF(INDEX(価格設定!$E$5:$R$1048576,MATCH($Q392,価格設定!B$5:B$1048576,0),MATCH($AW392,価格設定!E$1:X$1,1))=0,"",INDEX(価格設定!$E$5:$R$1048576,MATCH($Q392,価格設定!B$5:B$1048576,0),MATCH($AW392,価格設定!E$1:X$1,1))),J392),"")</f>
        <v/>
      </c>
      <c r="U392" s="126" t="str">
        <f t="shared" si="613"/>
        <v/>
      </c>
      <c r="V392" s="132" t="str">
        <f t="shared" si="614"/>
        <v/>
      </c>
      <c r="W392" s="127" t="str">
        <f>IFERROR(IF(OR(T392="",T392&lt;0),"",IFERROR(INDEX(価格設定!E$2:X$3,IF(AND(K392=$K$1,$K$1&lt;&gt;""),ROW(価格設定!$D$3)-1,MATCH(INDEX(価格設定!$D$5:$D$1048576,MATCH(Q392,価格設定!$B$5:$B$1048576,0),0),価格設定!$D$2:$D$3,0)),MATCH($AW392,価格設定!E$1:X$1,1)),INDEX(価格設定!E$2:X$2,0,MATCH($AW392,価格設定!E$1:X$1,1)))),"")</f>
        <v/>
      </c>
      <c r="X392" s="126" t="str">
        <f t="shared" si="701"/>
        <v/>
      </c>
      <c r="Y392" s="128" t="str">
        <f t="shared" si="615"/>
        <v/>
      </c>
      <c r="Z392" s="126" t="str">
        <f t="shared" si="616"/>
        <v/>
      </c>
      <c r="AA392" s="129" t="str">
        <f t="shared" si="617"/>
        <v/>
      </c>
      <c r="AB392" s="126" t="str">
        <f t="shared" si="618"/>
        <v/>
      </c>
      <c r="AC392" s="280" t="str">
        <f t="shared" si="619"/>
        <v/>
      </c>
      <c r="AD392" s="15"/>
      <c r="AE392" s="204" t="str">
        <f>IF(AF392="","",COUNT($AF$3:AF392))</f>
        <v/>
      </c>
      <c r="AF392" s="206" t="str">
        <f t="shared" si="620"/>
        <v/>
      </c>
      <c r="AG392" s="204" t="str">
        <f t="shared" si="621"/>
        <v/>
      </c>
      <c r="AH392" s="204" t="str">
        <f t="shared" si="622"/>
        <v/>
      </c>
      <c r="AI392" s="287"/>
      <c r="AJ392" s="15"/>
      <c r="AK392" s="138" t="str">
        <f t="shared" si="623"/>
        <v/>
      </c>
      <c r="AL392" s="131" t="str">
        <f t="shared" si="624"/>
        <v/>
      </c>
      <c r="AM392" s="131" t="str">
        <f t="shared" si="625"/>
        <v/>
      </c>
      <c r="AN392" s="313" t="str">
        <f t="shared" si="626"/>
        <v/>
      </c>
      <c r="AO392" s="316" t="str">
        <f t="shared" si="627"/>
        <v/>
      </c>
      <c r="AP392" s="18"/>
      <c r="AQ392" s="3" t="str">
        <f>IF(F392="","",MAX($AQ$3:AQ391)+1)</f>
        <v/>
      </c>
      <c r="AR392" s="3" t="str">
        <f>IF(OR(AQ392="",BB392=""),"",MAX($AR$3:AR391)+1)</f>
        <v/>
      </c>
      <c r="AS392" s="3" t="str">
        <f>IF(CQ392="","",RANK(CQ392,CQ$3:CQ$1048576,1)+COUNTIF($CQ$3:CQ392,CQ392)-1)</f>
        <v/>
      </c>
      <c r="AT392" s="21" t="str">
        <f>IF(C392="",IF(OR(AND($H392&lt;&gt;"",C392=""),AND($F391=$F392,$AZ392&lt;&gt;""),COUNTA($H$3:$H$1048576,#REF!,$F$3:$F$1048576)&gt;COUNTA($H$3:$H392,#REF!,$F$3:$F392),$AZ392&lt;&gt;""),INDEX(AT$3:AT$1048576,MATCH(MAX($AQ$3:$AQ391),$AQ$3:$AQ$1048576,0),0),""),C392)</f>
        <v/>
      </c>
      <c r="AU392" s="21" t="str">
        <f>IF(D392="",IF(OR(AND($H392&lt;&gt;"",D392=""),AND($F391=$F392,$AZ392&lt;&gt;""),COUNTA($H$3:$H$1048576,#REF!,$F$3:$F$1048576)&gt;COUNTA($H$3:$H392,#REF!,$F$3:$F392),$AZ392&lt;&gt;""),INDEX(AU$3:AU$1048576,MATCH(MAX($AQ$3:$AQ391),$AQ$3:$AQ$1048576,0),0),""),D392)</f>
        <v/>
      </c>
      <c r="AV392" s="21" t="str">
        <f>IF(E392="",IF(OR(AND($H392&lt;&gt;"",E392=""),AND($F391=$F392,$AZ392&lt;&gt;""),COUNTA($H$3:$H$1048576,#REF!,$F$3:$F$1048576)&gt;COUNTA($H$3:$H392,#REF!,$F$3:$F392),$AZ392&lt;&gt;""),INDEX(AV$3:AV$1048576,MATCH(MAX($AQ$3:$AQ391),$AQ$3:$AQ$1048576,0),0),""),E392)</f>
        <v/>
      </c>
      <c r="AW392" s="24" t="str">
        <f t="shared" si="628"/>
        <v/>
      </c>
      <c r="AX392" s="13" t="str">
        <f t="shared" si="629"/>
        <v/>
      </c>
      <c r="AY392" s="4" t="str">
        <f t="shared" si="630"/>
        <v/>
      </c>
      <c r="AZ392" s="4" t="str">
        <f>IF(AX392="",IF(OR(AND(H392&lt;&gt;"",F392=""),COUNTA($H$3:$H$1048576)&gt;COUNTA($H$3:$H392)),INDEX(AX$3:AX392,MATCH(MAX($AQ$3:AQ392),AQ$3:AQ392,0),0),""),AX392)</f>
        <v/>
      </c>
      <c r="BA392" s="4" t="str">
        <f>IF(AY392="",IF(AND(H392&lt;&gt;"",F392=""),INDEX(AY$3:AY392,MATCH(MAX($AQ$3:AQ392),AQ$3:AQ392,0),0),""),AY392)</f>
        <v/>
      </c>
      <c r="BB392" s="82" t="str">
        <f>IF(BC392="","",RANK(BC392,BC$3:BC$1048576,1)+COUNTIF($BC$3:BC392,BC392)-1)</f>
        <v/>
      </c>
      <c r="BC392" s="139" t="str">
        <f t="shared" si="631"/>
        <v/>
      </c>
      <c r="BD392" s="46" t="str">
        <f t="shared" si="632"/>
        <v/>
      </c>
      <c r="BE392" s="46" t="str">
        <f t="shared" si="633"/>
        <v/>
      </c>
      <c r="BF392" s="46" t="str">
        <f t="shared" si="634"/>
        <v/>
      </c>
      <c r="BG392" s="4" t="str">
        <f t="shared" si="635"/>
        <v/>
      </c>
      <c r="BH392" s="180" t="str">
        <f t="shared" si="636"/>
        <v/>
      </c>
      <c r="BI392" s="16" t="str">
        <f t="shared" si="637"/>
        <v/>
      </c>
      <c r="BJ392" s="52" t="str">
        <f>IF(BI392="","",IF(W392="","",IF(AND(K392=$K$1,$K$1&lt;&gt;""),$BT$2,IFERROR(IF(INDEX(価格設定!$D$5:$D$1048576,MATCH(Q392,価格設定!$B$5:$B$1048576,0),0)=価格設定!$D$3,$BT$2,$BS$2),$BS$2))))</f>
        <v/>
      </c>
      <c r="BK392" s="16" t="str">
        <f>IF(BI392="","",IF(COUNTIF($BI$3:BI392,BI392)=1,1,IF(AND(BI391=BI392,BH392=""),BK391,COUNTIF($BH$3:BH392,BH392))))</f>
        <v/>
      </c>
      <c r="BL392" s="52" t="str">
        <f t="shared" si="638"/>
        <v/>
      </c>
      <c r="BM392" s="52" t="str">
        <f t="shared" si="639"/>
        <v/>
      </c>
      <c r="BN392" s="119" t="str">
        <f t="shared" si="640"/>
        <v/>
      </c>
      <c r="BO392" s="119" t="str">
        <f t="shared" si="641"/>
        <v/>
      </c>
      <c r="BP392" s="17" t="str">
        <f t="shared" si="642"/>
        <v/>
      </c>
      <c r="BQ392" s="17" t="str">
        <f t="shared" si="643"/>
        <v/>
      </c>
      <c r="BR392" s="17" t="str">
        <f>IF(OR(BP392="",COUNTIF($BO$3:BO392,BO392)&lt;&gt;1),"",SUMIF(BO$3:BO$1048576,BO392,BP$3:BP$1048576))</f>
        <v/>
      </c>
      <c r="BS392" s="17" t="str">
        <f t="shared" si="644"/>
        <v/>
      </c>
      <c r="BT392" s="17" t="str">
        <f t="shared" si="645"/>
        <v/>
      </c>
      <c r="BU392" s="17" t="str">
        <f t="shared" si="646"/>
        <v/>
      </c>
      <c r="BV392" s="24" t="str">
        <f t="shared" si="647"/>
        <v/>
      </c>
      <c r="BW392" s="24" t="str">
        <f t="shared" si="648"/>
        <v/>
      </c>
      <c r="BX392" s="24" t="str">
        <f t="shared" si="649"/>
        <v/>
      </c>
      <c r="BY392" s="26" t="str">
        <f t="shared" si="650"/>
        <v/>
      </c>
      <c r="BZ392" s="26" t="str">
        <f t="shared" si="651"/>
        <v/>
      </c>
      <c r="CA392" s="26" t="str">
        <f t="shared" si="652"/>
        <v/>
      </c>
      <c r="CB392" s="66" t="str">
        <f t="shared" si="653"/>
        <v/>
      </c>
      <c r="CC392" s="65" t="str">
        <f t="shared" si="654"/>
        <v/>
      </c>
      <c r="CD392" s="26" t="str">
        <f t="shared" si="655"/>
        <v/>
      </c>
      <c r="CE392" s="26" t="str">
        <f t="shared" si="656"/>
        <v/>
      </c>
      <c r="CF392" s="193" t="str">
        <f t="shared" si="657"/>
        <v/>
      </c>
      <c r="CG392" s="193" t="str">
        <f t="shared" si="658"/>
        <v/>
      </c>
      <c r="CH392" s="26" t="str">
        <f t="shared" si="659"/>
        <v/>
      </c>
      <c r="CI392" s="26" t="str">
        <f t="shared" si="660"/>
        <v/>
      </c>
      <c r="CJ392" s="65" t="str">
        <f t="shared" si="661"/>
        <v/>
      </c>
      <c r="CK392" s="65" t="str">
        <f t="shared" si="662"/>
        <v/>
      </c>
      <c r="CL392" s="64" t="str">
        <f t="shared" si="663"/>
        <v/>
      </c>
      <c r="CM392" s="64" t="str">
        <f t="shared" si="664"/>
        <v/>
      </c>
      <c r="CN392" s="65" t="str">
        <f t="shared" si="665"/>
        <v/>
      </c>
      <c r="CP392" s="63" t="str">
        <f>IF(BH392="","",MAX($CP$3:CP391)+1)</f>
        <v/>
      </c>
      <c r="CQ392" s="24" t="str">
        <f t="shared" si="666"/>
        <v/>
      </c>
      <c r="CR392" s="24" t="str">
        <f t="shared" si="667"/>
        <v/>
      </c>
      <c r="CS392" s="24" t="str">
        <f t="shared" si="668"/>
        <v/>
      </c>
      <c r="CT392" s="58" t="str">
        <f>IF(BO392="","",COUNTIF($BO$3:BO392,BO392)&amp;"@"&amp;BO392)</f>
        <v/>
      </c>
      <c r="CU392" s="16" t="str">
        <f t="shared" si="702"/>
        <v/>
      </c>
      <c r="CV392" s="63" t="str">
        <f t="shared" si="669"/>
        <v/>
      </c>
      <c r="CW392" s="16" t="str">
        <f t="shared" si="670"/>
        <v/>
      </c>
      <c r="CX392" s="16" t="str">
        <f t="shared" si="671"/>
        <v/>
      </c>
      <c r="CY392" s="16" t="str">
        <f t="shared" si="672"/>
        <v/>
      </c>
      <c r="CZ392" s="85" t="str">
        <f t="shared" si="673"/>
        <v/>
      </c>
      <c r="DA392" s="16" t="str">
        <f t="shared" si="674"/>
        <v/>
      </c>
      <c r="DB392" s="16" t="str">
        <f t="shared" si="675"/>
        <v/>
      </c>
      <c r="DC392" s="28" t="str">
        <f>IF(CP392="","",$DC$1&amp;(INDEX(価格設定!D$1:XFD$3,ROW(価格設定!$D$3),MATCH($AW392,価格設定!D$1:XFD$1,1))*100)&amp;"%")</f>
        <v/>
      </c>
      <c r="DD392" s="28" t="str">
        <f>IF(CP392="","",$DD$1&amp;(INDEX(価格設定!D$1:XFD$3,ROW(価格設定!$D$2),MATCH($AW392,価格設定!D$1:XFD$1,1))*100)&amp;"%")</f>
        <v/>
      </c>
      <c r="DE392" s="29" t="str">
        <f t="shared" si="676"/>
        <v/>
      </c>
      <c r="DG392" s="58" t="str">
        <f t="shared" si="677"/>
        <v/>
      </c>
      <c r="DH392" s="58" t="str">
        <f t="shared" si="678"/>
        <v/>
      </c>
      <c r="DI392" s="58" t="str">
        <f t="shared" si="679"/>
        <v/>
      </c>
      <c r="DJ392" s="85" t="str">
        <f t="shared" si="680"/>
        <v/>
      </c>
      <c r="DL392" s="58" t="str">
        <f>IF(COUNTIF(DG$3:DG$1048576,DG392)=COUNTIF($DG$3:$DG392,DG392),DG392,"")</f>
        <v/>
      </c>
      <c r="DM392" s="85" t="str">
        <f t="shared" si="681"/>
        <v/>
      </c>
      <c r="DN392" s="85" t="str">
        <f t="shared" si="703"/>
        <v/>
      </c>
      <c r="DO392" s="85" t="str">
        <f t="shared" si="703"/>
        <v/>
      </c>
      <c r="DP392" s="303"/>
      <c r="DQ392" s="17" t="str">
        <f t="shared" si="704"/>
        <v/>
      </c>
      <c r="DR392" s="17" t="str">
        <f t="shared" si="705"/>
        <v/>
      </c>
      <c r="DS392" s="17" t="str">
        <f t="shared" si="706"/>
        <v/>
      </c>
      <c r="DU392" s="16" t="str">
        <f t="shared" si="682"/>
        <v/>
      </c>
      <c r="DV392" s="16" t="str">
        <f>IF(DU392="","",COUNT($DU$3:DU392))</f>
        <v/>
      </c>
      <c r="DW392" s="16" t="str">
        <f t="shared" si="683"/>
        <v/>
      </c>
      <c r="DX392" s="16" t="str">
        <f t="shared" si="684"/>
        <v/>
      </c>
      <c r="DY392" s="16" t="str">
        <f>IF(DZ392="","",COUNTIF(DZ$3:DZ392,DZ392))</f>
        <v/>
      </c>
      <c r="DZ392" s="16" t="str">
        <f t="shared" si="685"/>
        <v/>
      </c>
      <c r="EA392" s="16" t="str">
        <f t="shared" si="686"/>
        <v/>
      </c>
      <c r="EB392" s="16" t="str">
        <f t="shared" si="687"/>
        <v/>
      </c>
      <c r="EC392" s="16" t="str">
        <f t="shared" si="688"/>
        <v/>
      </c>
      <c r="ED392" s="16" t="str">
        <f t="shared" si="689"/>
        <v/>
      </c>
      <c r="EE392" s="16" t="str">
        <f t="shared" si="690"/>
        <v/>
      </c>
      <c r="EF392" s="16" t="str">
        <f t="shared" si="691"/>
        <v/>
      </c>
      <c r="EG392" s="16" t="str">
        <f t="shared" si="692"/>
        <v/>
      </c>
      <c r="EH392" s="16" t="str">
        <f t="shared" si="693"/>
        <v/>
      </c>
      <c r="EI392" s="16" t="str">
        <f t="shared" si="694"/>
        <v/>
      </c>
      <c r="EJ392" s="16" t="str">
        <f t="shared" si="695"/>
        <v/>
      </c>
      <c r="EK392" s="16" t="str">
        <f t="shared" si="696"/>
        <v/>
      </c>
      <c r="EL392" s="58" t="str">
        <f t="shared" si="697"/>
        <v/>
      </c>
      <c r="EM392" s="58" t="str">
        <f>IF(OR($DZ392="",CR392=""),IF($EL392="","",$EL392),IF(OR(CR392="なし",CR392=0),領収書!$H$1,CR392))</f>
        <v/>
      </c>
      <c r="EN392" s="58" t="str">
        <f>IF(OR($DZ392="",CS392=""),IF($EL392="","",$EL392),IF(OR(CS392="なし",CS392=0),入力!$EN$1,CS392))</f>
        <v/>
      </c>
      <c r="EO392" s="63" t="str">
        <f t="shared" si="698"/>
        <v/>
      </c>
      <c r="EP392" s="63" t="str">
        <f t="shared" si="699"/>
        <v/>
      </c>
      <c r="ER392" s="16" t="str">
        <f>IF(AND(COUNTIF($ET$3:ET392,ET392)=1,ET392&lt;&gt;""),MAX($ER$3:ER391)+1,"")</f>
        <v/>
      </c>
      <c r="ES392" s="16" t="str">
        <f>IF(価格設定!B394="","",価格設定!B394)</f>
        <v/>
      </c>
      <c r="ET392" s="16" t="str">
        <f>IF(価格設定!C394="","",価格設定!C394)</f>
        <v/>
      </c>
      <c r="EV392" s="16" t="str">
        <f t="shared" si="707"/>
        <v/>
      </c>
      <c r="EW392" s="16" t="str">
        <f t="shared" si="700"/>
        <v/>
      </c>
    </row>
    <row r="393" spans="1:153" ht="30" customHeight="1" x14ac:dyDescent="0.2">
      <c r="A393" s="225"/>
      <c r="B393" s="212"/>
      <c r="C393" s="221"/>
      <c r="D393" s="164"/>
      <c r="E393" s="165"/>
      <c r="F393" s="166"/>
      <c r="G393" s="167"/>
      <c r="H393" s="179"/>
      <c r="I393" s="306"/>
      <c r="J393" s="169"/>
      <c r="K393" s="179"/>
      <c r="L393" s="186"/>
      <c r="M393" s="186"/>
      <c r="N393" s="168"/>
      <c r="O393" s="170"/>
      <c r="P393" s="212"/>
      <c r="Q393" s="179" t="str">
        <f>IFERROR(IF(H393="","",IFERROR(INDEX(価格設定!$B$5:$B$1048576,MATCH(H393,価格設定!$B$5:$B$1048576,0),0),INDEX(価格設定!$B$5:$B$1048576,MATCH("*"&amp;H393&amp;"*",価格設定!$B$5:$B$1048576,0),0))),H393)</f>
        <v/>
      </c>
      <c r="R393" s="250" t="str">
        <f>IFERROR(IF(Q393="",IF(K393="","",K393),IF(K393="",IF(INDEX(価格設定!$C$5:$C$1048576,MATCH(Q393,価格設定!$B$5:$B$1048576,0),0)=0,"",INDEX(価格設定!$C$5:$C$1048576,MATCH(Q393,価格設定!$B$5:$B$1048576,0),0)),IF(K393="なし","",K393))),"")</f>
        <v/>
      </c>
      <c r="S393" s="308" t="str">
        <f t="shared" si="612"/>
        <v/>
      </c>
      <c r="T393" s="126" t="str">
        <f>IFERROR(IF(J393="",IF(INDEX(価格設定!$E$5:$R$1048576,MATCH($Q393,価格設定!B$5:B$1048576,0),MATCH($AW393,価格設定!E$1:X$1,1))=0,"",INDEX(価格設定!$E$5:$R$1048576,MATCH($Q393,価格設定!B$5:B$1048576,0),MATCH($AW393,価格設定!E$1:X$1,1))),J393),"")</f>
        <v/>
      </c>
      <c r="U393" s="126" t="str">
        <f t="shared" si="613"/>
        <v/>
      </c>
      <c r="V393" s="132" t="str">
        <f t="shared" si="614"/>
        <v/>
      </c>
      <c r="W393" s="127" t="str">
        <f>IFERROR(IF(OR(T393="",T393&lt;0),"",IFERROR(INDEX(価格設定!E$2:X$3,IF(AND(K393=$K$1,$K$1&lt;&gt;""),ROW(価格設定!$D$3)-1,MATCH(INDEX(価格設定!$D$5:$D$1048576,MATCH(Q393,価格設定!$B$5:$B$1048576,0),0),価格設定!$D$2:$D$3,0)),MATCH($AW393,価格設定!E$1:X$1,1)),INDEX(価格設定!E$2:X$2,0,MATCH($AW393,価格設定!E$1:X$1,1)))),"")</f>
        <v/>
      </c>
      <c r="X393" s="126" t="str">
        <f t="shared" si="701"/>
        <v/>
      </c>
      <c r="Y393" s="128" t="str">
        <f t="shared" si="615"/>
        <v/>
      </c>
      <c r="Z393" s="126" t="str">
        <f t="shared" si="616"/>
        <v/>
      </c>
      <c r="AA393" s="129" t="str">
        <f t="shared" si="617"/>
        <v/>
      </c>
      <c r="AB393" s="126" t="str">
        <f t="shared" si="618"/>
        <v/>
      </c>
      <c r="AC393" s="280" t="str">
        <f t="shared" si="619"/>
        <v/>
      </c>
      <c r="AD393" s="15"/>
      <c r="AE393" s="204" t="str">
        <f>IF(AF393="","",COUNT($AF$3:AF393))</f>
        <v/>
      </c>
      <c r="AF393" s="206" t="str">
        <f t="shared" si="620"/>
        <v/>
      </c>
      <c r="AG393" s="204" t="str">
        <f t="shared" si="621"/>
        <v/>
      </c>
      <c r="AH393" s="204" t="str">
        <f t="shared" si="622"/>
        <v/>
      </c>
      <c r="AI393" s="287"/>
      <c r="AJ393" s="15"/>
      <c r="AK393" s="138" t="str">
        <f t="shared" si="623"/>
        <v/>
      </c>
      <c r="AL393" s="131" t="str">
        <f t="shared" si="624"/>
        <v/>
      </c>
      <c r="AM393" s="131" t="str">
        <f t="shared" si="625"/>
        <v/>
      </c>
      <c r="AN393" s="313" t="str">
        <f t="shared" si="626"/>
        <v/>
      </c>
      <c r="AO393" s="316" t="str">
        <f t="shared" si="627"/>
        <v/>
      </c>
      <c r="AP393" s="18"/>
      <c r="AQ393" s="3" t="str">
        <f>IF(F393="","",MAX($AQ$3:AQ392)+1)</f>
        <v/>
      </c>
      <c r="AR393" s="3" t="str">
        <f>IF(OR(AQ393="",BB393=""),"",MAX($AR$3:AR392)+1)</f>
        <v/>
      </c>
      <c r="AS393" s="3" t="str">
        <f>IF(CQ393="","",RANK(CQ393,CQ$3:CQ$1048576,1)+COUNTIF($CQ$3:CQ393,CQ393)-1)</f>
        <v/>
      </c>
      <c r="AT393" s="21" t="str">
        <f>IF(C393="",IF(OR(AND($H393&lt;&gt;"",C393=""),AND($F392=$F393,$AZ393&lt;&gt;""),COUNTA($H$3:$H$1048576,#REF!,$F$3:$F$1048576)&gt;COUNTA($H$3:$H393,#REF!,$F$3:$F393),$AZ393&lt;&gt;""),INDEX(AT$3:AT$1048576,MATCH(MAX($AQ$3:$AQ392),$AQ$3:$AQ$1048576,0),0),""),C393)</f>
        <v/>
      </c>
      <c r="AU393" s="21" t="str">
        <f>IF(D393="",IF(OR(AND($H393&lt;&gt;"",D393=""),AND($F392=$F393,$AZ393&lt;&gt;""),COUNTA($H$3:$H$1048576,#REF!,$F$3:$F$1048576)&gt;COUNTA($H$3:$H393,#REF!,$F$3:$F393),$AZ393&lt;&gt;""),INDEX(AU$3:AU$1048576,MATCH(MAX($AQ$3:$AQ392),$AQ$3:$AQ$1048576,0),0),""),D393)</f>
        <v/>
      </c>
      <c r="AV393" s="21" t="str">
        <f>IF(E393="",IF(OR(AND($H393&lt;&gt;"",E393=""),AND($F392=$F393,$AZ393&lt;&gt;""),COUNTA($H$3:$H$1048576,#REF!,$F$3:$F$1048576)&gt;COUNTA($H$3:$H393,#REF!,$F$3:$F393),$AZ393&lt;&gt;""),INDEX(AV$3:AV$1048576,MATCH(MAX($AQ$3:$AQ392),$AQ$3:$AQ$1048576,0),0),""),E393)</f>
        <v/>
      </c>
      <c r="AW393" s="24" t="str">
        <f t="shared" si="628"/>
        <v/>
      </c>
      <c r="AX393" s="13" t="str">
        <f t="shared" si="629"/>
        <v/>
      </c>
      <c r="AY393" s="4" t="str">
        <f t="shared" si="630"/>
        <v/>
      </c>
      <c r="AZ393" s="4" t="str">
        <f>IF(AX393="",IF(OR(AND(H393&lt;&gt;"",F393=""),COUNTA($H$3:$H$1048576)&gt;COUNTA($H$3:$H393)),INDEX(AX$3:AX393,MATCH(MAX($AQ$3:AQ393),AQ$3:AQ393,0),0),""),AX393)</f>
        <v/>
      </c>
      <c r="BA393" s="4" t="str">
        <f>IF(AY393="",IF(AND(H393&lt;&gt;"",F393=""),INDEX(AY$3:AY393,MATCH(MAX($AQ$3:AQ393),AQ$3:AQ393,0),0),""),AY393)</f>
        <v/>
      </c>
      <c r="BB393" s="82" t="str">
        <f>IF(BC393="","",RANK(BC393,BC$3:BC$1048576,1)+COUNTIF($BC$3:BC393,BC393)-1)</f>
        <v/>
      </c>
      <c r="BC393" s="139" t="str">
        <f t="shared" si="631"/>
        <v/>
      </c>
      <c r="BD393" s="46" t="str">
        <f t="shared" si="632"/>
        <v/>
      </c>
      <c r="BE393" s="46" t="str">
        <f t="shared" si="633"/>
        <v/>
      </c>
      <c r="BF393" s="46" t="str">
        <f t="shared" si="634"/>
        <v/>
      </c>
      <c r="BG393" s="4" t="str">
        <f t="shared" si="635"/>
        <v/>
      </c>
      <c r="BH393" s="180" t="str">
        <f t="shared" si="636"/>
        <v/>
      </c>
      <c r="BI393" s="16" t="str">
        <f t="shared" si="637"/>
        <v/>
      </c>
      <c r="BJ393" s="52" t="str">
        <f>IF(BI393="","",IF(W393="","",IF(AND(K393=$K$1,$K$1&lt;&gt;""),$BT$2,IFERROR(IF(INDEX(価格設定!$D$5:$D$1048576,MATCH(Q393,価格設定!$B$5:$B$1048576,0),0)=価格設定!$D$3,$BT$2,$BS$2),$BS$2))))</f>
        <v/>
      </c>
      <c r="BK393" s="16" t="str">
        <f>IF(BI393="","",IF(COUNTIF($BI$3:BI393,BI393)=1,1,IF(AND(BI392=BI393,BH393=""),BK392,COUNTIF($BH$3:BH393,BH393))))</f>
        <v/>
      </c>
      <c r="BL393" s="52" t="str">
        <f t="shared" si="638"/>
        <v/>
      </c>
      <c r="BM393" s="52" t="str">
        <f t="shared" si="639"/>
        <v/>
      </c>
      <c r="BN393" s="119" t="str">
        <f t="shared" si="640"/>
        <v/>
      </c>
      <c r="BO393" s="119" t="str">
        <f t="shared" si="641"/>
        <v/>
      </c>
      <c r="BP393" s="17" t="str">
        <f t="shared" si="642"/>
        <v/>
      </c>
      <c r="BQ393" s="17" t="str">
        <f t="shared" si="643"/>
        <v/>
      </c>
      <c r="BR393" s="17" t="str">
        <f>IF(OR(BP393="",COUNTIF($BO$3:BO393,BO393)&lt;&gt;1),"",SUMIF(BO$3:BO$1048576,BO393,BP$3:BP$1048576))</f>
        <v/>
      </c>
      <c r="BS393" s="17" t="str">
        <f t="shared" si="644"/>
        <v/>
      </c>
      <c r="BT393" s="17" t="str">
        <f t="shared" si="645"/>
        <v/>
      </c>
      <c r="BU393" s="17" t="str">
        <f t="shared" si="646"/>
        <v/>
      </c>
      <c r="BV393" s="24" t="str">
        <f t="shared" si="647"/>
        <v/>
      </c>
      <c r="BW393" s="24" t="str">
        <f t="shared" si="648"/>
        <v/>
      </c>
      <c r="BX393" s="24" t="str">
        <f t="shared" si="649"/>
        <v/>
      </c>
      <c r="BY393" s="26" t="str">
        <f t="shared" si="650"/>
        <v/>
      </c>
      <c r="BZ393" s="26" t="str">
        <f t="shared" si="651"/>
        <v/>
      </c>
      <c r="CA393" s="26" t="str">
        <f t="shared" si="652"/>
        <v/>
      </c>
      <c r="CB393" s="66" t="str">
        <f t="shared" si="653"/>
        <v/>
      </c>
      <c r="CC393" s="65" t="str">
        <f t="shared" si="654"/>
        <v/>
      </c>
      <c r="CD393" s="26" t="str">
        <f t="shared" si="655"/>
        <v/>
      </c>
      <c r="CE393" s="26" t="str">
        <f t="shared" si="656"/>
        <v/>
      </c>
      <c r="CF393" s="193" t="str">
        <f t="shared" si="657"/>
        <v/>
      </c>
      <c r="CG393" s="193" t="str">
        <f t="shared" si="658"/>
        <v/>
      </c>
      <c r="CH393" s="26" t="str">
        <f t="shared" si="659"/>
        <v/>
      </c>
      <c r="CI393" s="26" t="str">
        <f t="shared" si="660"/>
        <v/>
      </c>
      <c r="CJ393" s="65" t="str">
        <f t="shared" si="661"/>
        <v/>
      </c>
      <c r="CK393" s="65" t="str">
        <f t="shared" si="662"/>
        <v/>
      </c>
      <c r="CL393" s="64" t="str">
        <f t="shared" si="663"/>
        <v/>
      </c>
      <c r="CM393" s="64" t="str">
        <f t="shared" si="664"/>
        <v/>
      </c>
      <c r="CN393" s="65" t="str">
        <f t="shared" si="665"/>
        <v/>
      </c>
      <c r="CP393" s="63" t="str">
        <f>IF(BH393="","",MAX($CP$3:CP392)+1)</f>
        <v/>
      </c>
      <c r="CQ393" s="24" t="str">
        <f t="shared" si="666"/>
        <v/>
      </c>
      <c r="CR393" s="24" t="str">
        <f t="shared" si="667"/>
        <v/>
      </c>
      <c r="CS393" s="24" t="str">
        <f t="shared" si="668"/>
        <v/>
      </c>
      <c r="CT393" s="58" t="str">
        <f>IF(BO393="","",COUNTIF($BO$3:BO393,BO393)&amp;"@"&amp;BO393)</f>
        <v/>
      </c>
      <c r="CU393" s="16" t="str">
        <f t="shared" si="702"/>
        <v/>
      </c>
      <c r="CV393" s="63" t="str">
        <f t="shared" si="669"/>
        <v/>
      </c>
      <c r="CW393" s="16" t="str">
        <f t="shared" si="670"/>
        <v/>
      </c>
      <c r="CX393" s="16" t="str">
        <f t="shared" si="671"/>
        <v/>
      </c>
      <c r="CY393" s="16" t="str">
        <f t="shared" si="672"/>
        <v/>
      </c>
      <c r="CZ393" s="85" t="str">
        <f t="shared" si="673"/>
        <v/>
      </c>
      <c r="DA393" s="16" t="str">
        <f t="shared" si="674"/>
        <v/>
      </c>
      <c r="DB393" s="16" t="str">
        <f t="shared" si="675"/>
        <v/>
      </c>
      <c r="DC393" s="28" t="str">
        <f>IF(CP393="","",$DC$1&amp;(INDEX(価格設定!D$1:XFD$3,ROW(価格設定!$D$3),MATCH($AW393,価格設定!D$1:XFD$1,1))*100)&amp;"%")</f>
        <v/>
      </c>
      <c r="DD393" s="28" t="str">
        <f>IF(CP393="","",$DD$1&amp;(INDEX(価格設定!D$1:XFD$3,ROW(価格設定!$D$2),MATCH($AW393,価格設定!D$1:XFD$1,1))*100)&amp;"%")</f>
        <v/>
      </c>
      <c r="DE393" s="29" t="str">
        <f t="shared" si="676"/>
        <v/>
      </c>
      <c r="DG393" s="58" t="str">
        <f t="shared" si="677"/>
        <v/>
      </c>
      <c r="DH393" s="58" t="str">
        <f t="shared" si="678"/>
        <v/>
      </c>
      <c r="DI393" s="58" t="str">
        <f t="shared" si="679"/>
        <v/>
      </c>
      <c r="DJ393" s="85" t="str">
        <f t="shared" si="680"/>
        <v/>
      </c>
      <c r="DL393" s="58" t="str">
        <f>IF(COUNTIF(DG$3:DG$1048576,DG393)=COUNTIF($DG$3:$DG393,DG393),DG393,"")</f>
        <v/>
      </c>
      <c r="DM393" s="85" t="str">
        <f t="shared" si="681"/>
        <v/>
      </c>
      <c r="DN393" s="85" t="str">
        <f t="shared" si="703"/>
        <v/>
      </c>
      <c r="DO393" s="85" t="str">
        <f t="shared" si="703"/>
        <v/>
      </c>
      <c r="DP393" s="303"/>
      <c r="DQ393" s="17" t="str">
        <f t="shared" si="704"/>
        <v/>
      </c>
      <c r="DR393" s="17" t="str">
        <f t="shared" si="705"/>
        <v/>
      </c>
      <c r="DS393" s="17" t="str">
        <f t="shared" si="706"/>
        <v/>
      </c>
      <c r="DU393" s="16" t="str">
        <f t="shared" si="682"/>
        <v/>
      </c>
      <c r="DV393" s="16" t="str">
        <f>IF(DU393="","",COUNT($DU$3:DU393))</f>
        <v/>
      </c>
      <c r="DW393" s="16" t="str">
        <f t="shared" si="683"/>
        <v/>
      </c>
      <c r="DX393" s="16" t="str">
        <f t="shared" si="684"/>
        <v/>
      </c>
      <c r="DY393" s="16" t="str">
        <f>IF(DZ393="","",COUNTIF(DZ$3:DZ393,DZ393))</f>
        <v/>
      </c>
      <c r="DZ393" s="16" t="str">
        <f t="shared" si="685"/>
        <v/>
      </c>
      <c r="EA393" s="16" t="str">
        <f t="shared" si="686"/>
        <v/>
      </c>
      <c r="EB393" s="16" t="str">
        <f t="shared" si="687"/>
        <v/>
      </c>
      <c r="EC393" s="16" t="str">
        <f t="shared" si="688"/>
        <v/>
      </c>
      <c r="ED393" s="16" t="str">
        <f t="shared" si="689"/>
        <v/>
      </c>
      <c r="EE393" s="16" t="str">
        <f t="shared" si="690"/>
        <v/>
      </c>
      <c r="EF393" s="16" t="str">
        <f t="shared" si="691"/>
        <v/>
      </c>
      <c r="EG393" s="16" t="str">
        <f t="shared" si="692"/>
        <v/>
      </c>
      <c r="EH393" s="16" t="str">
        <f t="shared" si="693"/>
        <v/>
      </c>
      <c r="EI393" s="16" t="str">
        <f t="shared" si="694"/>
        <v/>
      </c>
      <c r="EJ393" s="16" t="str">
        <f t="shared" si="695"/>
        <v/>
      </c>
      <c r="EK393" s="16" t="str">
        <f t="shared" si="696"/>
        <v/>
      </c>
      <c r="EL393" s="58" t="str">
        <f t="shared" si="697"/>
        <v/>
      </c>
      <c r="EM393" s="58" t="str">
        <f>IF(OR($DZ393="",CR393=""),IF($EL393="","",$EL393),IF(OR(CR393="なし",CR393=0),領収書!$H$1,CR393))</f>
        <v/>
      </c>
      <c r="EN393" s="58" t="str">
        <f>IF(OR($DZ393="",CS393=""),IF($EL393="","",$EL393),IF(OR(CS393="なし",CS393=0),入力!$EN$1,CS393))</f>
        <v/>
      </c>
      <c r="EO393" s="63" t="str">
        <f t="shared" si="698"/>
        <v/>
      </c>
      <c r="EP393" s="63" t="str">
        <f t="shared" si="699"/>
        <v/>
      </c>
      <c r="ER393" s="16" t="str">
        <f>IF(AND(COUNTIF($ET$3:ET393,ET393)=1,ET393&lt;&gt;""),MAX($ER$3:ER392)+1,"")</f>
        <v/>
      </c>
      <c r="ES393" s="16" t="str">
        <f>IF(価格設定!B395="","",価格設定!B395)</f>
        <v/>
      </c>
      <c r="ET393" s="16" t="str">
        <f>IF(価格設定!C395="","",価格設定!C395)</f>
        <v/>
      </c>
      <c r="EV393" s="16" t="str">
        <f t="shared" si="707"/>
        <v/>
      </c>
      <c r="EW393" s="16" t="str">
        <f t="shared" si="700"/>
        <v/>
      </c>
    </row>
    <row r="394" spans="1:153" ht="30" customHeight="1" x14ac:dyDescent="0.2">
      <c r="A394" s="225"/>
      <c r="B394" s="212"/>
      <c r="C394" s="221"/>
      <c r="D394" s="164"/>
      <c r="E394" s="165"/>
      <c r="F394" s="166"/>
      <c r="G394" s="167"/>
      <c r="H394" s="179"/>
      <c r="I394" s="306"/>
      <c r="J394" s="169"/>
      <c r="K394" s="179"/>
      <c r="L394" s="186"/>
      <c r="M394" s="186"/>
      <c r="N394" s="168"/>
      <c r="O394" s="170"/>
      <c r="P394" s="212"/>
      <c r="Q394" s="179" t="str">
        <f>IFERROR(IF(H394="","",IFERROR(INDEX(価格設定!$B$5:$B$1048576,MATCH(H394,価格設定!$B$5:$B$1048576,0),0),INDEX(価格設定!$B$5:$B$1048576,MATCH("*"&amp;H394&amp;"*",価格設定!$B$5:$B$1048576,0),0))),H394)</f>
        <v/>
      </c>
      <c r="R394" s="250" t="str">
        <f>IFERROR(IF(Q394="",IF(K394="","",K394),IF(K394="",IF(INDEX(価格設定!$C$5:$C$1048576,MATCH(Q394,価格設定!$B$5:$B$1048576,0),0)=0,"",INDEX(価格設定!$C$5:$C$1048576,MATCH(Q394,価格設定!$B$5:$B$1048576,0),0)),IF(K394="なし","",K394))),"")</f>
        <v/>
      </c>
      <c r="S394" s="308" t="str">
        <f t="shared" si="612"/>
        <v/>
      </c>
      <c r="T394" s="126" t="str">
        <f>IFERROR(IF(J394="",IF(INDEX(価格設定!$E$5:$R$1048576,MATCH($Q394,価格設定!B$5:B$1048576,0),MATCH($AW394,価格設定!E$1:X$1,1))=0,"",INDEX(価格設定!$E$5:$R$1048576,MATCH($Q394,価格設定!B$5:B$1048576,0),MATCH($AW394,価格設定!E$1:X$1,1))),J394),"")</f>
        <v/>
      </c>
      <c r="U394" s="126" t="str">
        <f t="shared" si="613"/>
        <v/>
      </c>
      <c r="V394" s="132" t="str">
        <f t="shared" si="614"/>
        <v/>
      </c>
      <c r="W394" s="127" t="str">
        <f>IFERROR(IF(OR(T394="",T394&lt;0),"",IFERROR(INDEX(価格設定!E$2:X$3,IF(AND(K394=$K$1,$K$1&lt;&gt;""),ROW(価格設定!$D$3)-1,MATCH(INDEX(価格設定!$D$5:$D$1048576,MATCH(Q394,価格設定!$B$5:$B$1048576,0),0),価格設定!$D$2:$D$3,0)),MATCH($AW394,価格設定!E$1:X$1,1)),INDEX(価格設定!E$2:X$2,0,MATCH($AW394,価格設定!E$1:X$1,1)))),"")</f>
        <v/>
      </c>
      <c r="X394" s="126" t="str">
        <f t="shared" si="701"/>
        <v/>
      </c>
      <c r="Y394" s="128" t="str">
        <f t="shared" si="615"/>
        <v/>
      </c>
      <c r="Z394" s="126" t="str">
        <f t="shared" si="616"/>
        <v/>
      </c>
      <c r="AA394" s="129" t="str">
        <f t="shared" si="617"/>
        <v/>
      </c>
      <c r="AB394" s="126" t="str">
        <f t="shared" si="618"/>
        <v/>
      </c>
      <c r="AC394" s="280" t="str">
        <f t="shared" si="619"/>
        <v/>
      </c>
      <c r="AD394" s="15"/>
      <c r="AE394" s="204" t="str">
        <f>IF(AF394="","",COUNT($AF$3:AF394))</f>
        <v/>
      </c>
      <c r="AF394" s="206" t="str">
        <f t="shared" si="620"/>
        <v/>
      </c>
      <c r="AG394" s="204" t="str">
        <f t="shared" si="621"/>
        <v/>
      </c>
      <c r="AH394" s="204" t="str">
        <f t="shared" si="622"/>
        <v/>
      </c>
      <c r="AI394" s="287"/>
      <c r="AJ394" s="15"/>
      <c r="AK394" s="138" t="str">
        <f t="shared" si="623"/>
        <v/>
      </c>
      <c r="AL394" s="131" t="str">
        <f t="shared" si="624"/>
        <v/>
      </c>
      <c r="AM394" s="131" t="str">
        <f t="shared" si="625"/>
        <v/>
      </c>
      <c r="AN394" s="313" t="str">
        <f t="shared" si="626"/>
        <v/>
      </c>
      <c r="AO394" s="316" t="str">
        <f t="shared" si="627"/>
        <v/>
      </c>
      <c r="AP394" s="18"/>
      <c r="AQ394" s="3" t="str">
        <f>IF(F394="","",MAX($AQ$3:AQ393)+1)</f>
        <v/>
      </c>
      <c r="AR394" s="3" t="str">
        <f>IF(OR(AQ394="",BB394=""),"",MAX($AR$3:AR393)+1)</f>
        <v/>
      </c>
      <c r="AS394" s="3" t="str">
        <f>IF(CQ394="","",RANK(CQ394,CQ$3:CQ$1048576,1)+COUNTIF($CQ$3:CQ394,CQ394)-1)</f>
        <v/>
      </c>
      <c r="AT394" s="21" t="str">
        <f>IF(C394="",IF(OR(AND($H394&lt;&gt;"",C394=""),AND($F393=$F394,$AZ394&lt;&gt;""),COUNTA($H$3:$H$1048576,#REF!,$F$3:$F$1048576)&gt;COUNTA($H$3:$H394,#REF!,$F$3:$F394),$AZ394&lt;&gt;""),INDEX(AT$3:AT$1048576,MATCH(MAX($AQ$3:$AQ393),$AQ$3:$AQ$1048576,0),0),""),C394)</f>
        <v/>
      </c>
      <c r="AU394" s="21" t="str">
        <f>IF(D394="",IF(OR(AND($H394&lt;&gt;"",D394=""),AND($F393=$F394,$AZ394&lt;&gt;""),COUNTA($H$3:$H$1048576,#REF!,$F$3:$F$1048576)&gt;COUNTA($H$3:$H394,#REF!,$F$3:$F394),$AZ394&lt;&gt;""),INDEX(AU$3:AU$1048576,MATCH(MAX($AQ$3:$AQ393),$AQ$3:$AQ$1048576,0),0),""),D394)</f>
        <v/>
      </c>
      <c r="AV394" s="21" t="str">
        <f>IF(E394="",IF(OR(AND($H394&lt;&gt;"",E394=""),AND($F393=$F394,$AZ394&lt;&gt;""),COUNTA($H$3:$H$1048576,#REF!,$F$3:$F$1048576)&gt;COUNTA($H$3:$H394,#REF!,$F$3:$F394),$AZ394&lt;&gt;""),INDEX(AV$3:AV$1048576,MATCH(MAX($AQ$3:$AQ393),$AQ$3:$AQ$1048576,0),0),""),E394)</f>
        <v/>
      </c>
      <c r="AW394" s="24" t="str">
        <f t="shared" si="628"/>
        <v/>
      </c>
      <c r="AX394" s="13" t="str">
        <f t="shared" si="629"/>
        <v/>
      </c>
      <c r="AY394" s="4" t="str">
        <f t="shared" si="630"/>
        <v/>
      </c>
      <c r="AZ394" s="4" t="str">
        <f>IF(AX394="",IF(OR(AND(H394&lt;&gt;"",F394=""),COUNTA($H$3:$H$1048576)&gt;COUNTA($H$3:$H394)),INDEX(AX$3:AX394,MATCH(MAX($AQ$3:AQ394),AQ$3:AQ394,0),0),""),AX394)</f>
        <v/>
      </c>
      <c r="BA394" s="4" t="str">
        <f>IF(AY394="",IF(AND(H394&lt;&gt;"",F394=""),INDEX(AY$3:AY394,MATCH(MAX($AQ$3:AQ394),AQ$3:AQ394,0),0),""),AY394)</f>
        <v/>
      </c>
      <c r="BB394" s="82" t="str">
        <f>IF(BC394="","",RANK(BC394,BC$3:BC$1048576,1)+COUNTIF($BC$3:BC394,BC394)-1)</f>
        <v/>
      </c>
      <c r="BC394" s="139" t="str">
        <f t="shared" si="631"/>
        <v/>
      </c>
      <c r="BD394" s="46" t="str">
        <f t="shared" si="632"/>
        <v/>
      </c>
      <c r="BE394" s="46" t="str">
        <f t="shared" si="633"/>
        <v/>
      </c>
      <c r="BF394" s="46" t="str">
        <f t="shared" si="634"/>
        <v/>
      </c>
      <c r="BG394" s="4" t="str">
        <f t="shared" si="635"/>
        <v/>
      </c>
      <c r="BH394" s="180" t="str">
        <f t="shared" si="636"/>
        <v/>
      </c>
      <c r="BI394" s="16" t="str">
        <f t="shared" si="637"/>
        <v/>
      </c>
      <c r="BJ394" s="52" t="str">
        <f>IF(BI394="","",IF(W394="","",IF(AND(K394=$K$1,$K$1&lt;&gt;""),$BT$2,IFERROR(IF(INDEX(価格設定!$D$5:$D$1048576,MATCH(Q394,価格設定!$B$5:$B$1048576,0),0)=価格設定!$D$3,$BT$2,$BS$2),$BS$2))))</f>
        <v/>
      </c>
      <c r="BK394" s="16" t="str">
        <f>IF(BI394="","",IF(COUNTIF($BI$3:BI394,BI394)=1,1,IF(AND(BI393=BI394,BH394=""),BK393,COUNTIF($BH$3:BH394,BH394))))</f>
        <v/>
      </c>
      <c r="BL394" s="52" t="str">
        <f t="shared" si="638"/>
        <v/>
      </c>
      <c r="BM394" s="52" t="str">
        <f t="shared" si="639"/>
        <v/>
      </c>
      <c r="BN394" s="119" t="str">
        <f t="shared" si="640"/>
        <v/>
      </c>
      <c r="BO394" s="119" t="str">
        <f t="shared" si="641"/>
        <v/>
      </c>
      <c r="BP394" s="17" t="str">
        <f t="shared" si="642"/>
        <v/>
      </c>
      <c r="BQ394" s="17" t="str">
        <f t="shared" si="643"/>
        <v/>
      </c>
      <c r="BR394" s="17" t="str">
        <f>IF(OR(BP394="",COUNTIF($BO$3:BO394,BO394)&lt;&gt;1),"",SUMIF(BO$3:BO$1048576,BO394,BP$3:BP$1048576))</f>
        <v/>
      </c>
      <c r="BS394" s="17" t="str">
        <f t="shared" si="644"/>
        <v/>
      </c>
      <c r="BT394" s="17" t="str">
        <f t="shared" si="645"/>
        <v/>
      </c>
      <c r="BU394" s="17" t="str">
        <f t="shared" si="646"/>
        <v/>
      </c>
      <c r="BV394" s="24" t="str">
        <f t="shared" si="647"/>
        <v/>
      </c>
      <c r="BW394" s="24" t="str">
        <f t="shared" si="648"/>
        <v/>
      </c>
      <c r="BX394" s="24" t="str">
        <f t="shared" si="649"/>
        <v/>
      </c>
      <c r="BY394" s="26" t="str">
        <f t="shared" si="650"/>
        <v/>
      </c>
      <c r="BZ394" s="26" t="str">
        <f t="shared" si="651"/>
        <v/>
      </c>
      <c r="CA394" s="26" t="str">
        <f t="shared" si="652"/>
        <v/>
      </c>
      <c r="CB394" s="66" t="str">
        <f t="shared" si="653"/>
        <v/>
      </c>
      <c r="CC394" s="65" t="str">
        <f t="shared" si="654"/>
        <v/>
      </c>
      <c r="CD394" s="26" t="str">
        <f t="shared" si="655"/>
        <v/>
      </c>
      <c r="CE394" s="26" t="str">
        <f t="shared" si="656"/>
        <v/>
      </c>
      <c r="CF394" s="193" t="str">
        <f t="shared" si="657"/>
        <v/>
      </c>
      <c r="CG394" s="193" t="str">
        <f t="shared" si="658"/>
        <v/>
      </c>
      <c r="CH394" s="26" t="str">
        <f t="shared" si="659"/>
        <v/>
      </c>
      <c r="CI394" s="26" t="str">
        <f t="shared" si="660"/>
        <v/>
      </c>
      <c r="CJ394" s="65" t="str">
        <f t="shared" si="661"/>
        <v/>
      </c>
      <c r="CK394" s="65" t="str">
        <f t="shared" si="662"/>
        <v/>
      </c>
      <c r="CL394" s="64" t="str">
        <f t="shared" si="663"/>
        <v/>
      </c>
      <c r="CM394" s="64" t="str">
        <f t="shared" si="664"/>
        <v/>
      </c>
      <c r="CN394" s="65" t="str">
        <f t="shared" si="665"/>
        <v/>
      </c>
      <c r="CP394" s="63" t="str">
        <f>IF(BH394="","",MAX($CP$3:CP393)+1)</f>
        <v/>
      </c>
      <c r="CQ394" s="24" t="str">
        <f t="shared" si="666"/>
        <v/>
      </c>
      <c r="CR394" s="24" t="str">
        <f t="shared" si="667"/>
        <v/>
      </c>
      <c r="CS394" s="24" t="str">
        <f t="shared" si="668"/>
        <v/>
      </c>
      <c r="CT394" s="58" t="str">
        <f>IF(BO394="","",COUNTIF($BO$3:BO394,BO394)&amp;"@"&amp;BO394)</f>
        <v/>
      </c>
      <c r="CU394" s="16" t="str">
        <f t="shared" si="702"/>
        <v/>
      </c>
      <c r="CV394" s="63" t="str">
        <f t="shared" si="669"/>
        <v/>
      </c>
      <c r="CW394" s="16" t="str">
        <f t="shared" si="670"/>
        <v/>
      </c>
      <c r="CX394" s="16" t="str">
        <f t="shared" si="671"/>
        <v/>
      </c>
      <c r="CY394" s="16" t="str">
        <f t="shared" si="672"/>
        <v/>
      </c>
      <c r="CZ394" s="85" t="str">
        <f t="shared" si="673"/>
        <v/>
      </c>
      <c r="DA394" s="16" t="str">
        <f t="shared" si="674"/>
        <v/>
      </c>
      <c r="DB394" s="16" t="str">
        <f t="shared" si="675"/>
        <v/>
      </c>
      <c r="DC394" s="28" t="str">
        <f>IF(CP394="","",$DC$1&amp;(INDEX(価格設定!D$1:XFD$3,ROW(価格設定!$D$3),MATCH($AW394,価格設定!D$1:XFD$1,1))*100)&amp;"%")</f>
        <v/>
      </c>
      <c r="DD394" s="28" t="str">
        <f>IF(CP394="","",$DD$1&amp;(INDEX(価格設定!D$1:XFD$3,ROW(価格設定!$D$2),MATCH($AW394,価格設定!D$1:XFD$1,1))*100)&amp;"%")</f>
        <v/>
      </c>
      <c r="DE394" s="29" t="str">
        <f t="shared" si="676"/>
        <v/>
      </c>
      <c r="DG394" s="58" t="str">
        <f t="shared" si="677"/>
        <v/>
      </c>
      <c r="DH394" s="58" t="str">
        <f t="shared" si="678"/>
        <v/>
      </c>
      <c r="DI394" s="58" t="str">
        <f t="shared" si="679"/>
        <v/>
      </c>
      <c r="DJ394" s="85" t="str">
        <f t="shared" si="680"/>
        <v/>
      </c>
      <c r="DL394" s="58" t="str">
        <f>IF(COUNTIF(DG$3:DG$1048576,DG394)=COUNTIF($DG$3:$DG394,DG394),DG394,"")</f>
        <v/>
      </c>
      <c r="DM394" s="85" t="str">
        <f t="shared" si="681"/>
        <v/>
      </c>
      <c r="DN394" s="85" t="str">
        <f t="shared" si="703"/>
        <v/>
      </c>
      <c r="DO394" s="85" t="str">
        <f t="shared" si="703"/>
        <v/>
      </c>
      <c r="DP394" s="303"/>
      <c r="DQ394" s="17" t="str">
        <f t="shared" si="704"/>
        <v/>
      </c>
      <c r="DR394" s="17" t="str">
        <f t="shared" si="705"/>
        <v/>
      </c>
      <c r="DS394" s="17" t="str">
        <f t="shared" si="706"/>
        <v/>
      </c>
      <c r="DU394" s="16" t="str">
        <f t="shared" si="682"/>
        <v/>
      </c>
      <c r="DV394" s="16" t="str">
        <f>IF(DU394="","",COUNT($DU$3:DU394))</f>
        <v/>
      </c>
      <c r="DW394" s="16" t="str">
        <f t="shared" si="683"/>
        <v/>
      </c>
      <c r="DX394" s="16" t="str">
        <f t="shared" si="684"/>
        <v/>
      </c>
      <c r="DY394" s="16" t="str">
        <f>IF(DZ394="","",COUNTIF(DZ$3:DZ394,DZ394))</f>
        <v/>
      </c>
      <c r="DZ394" s="16" t="str">
        <f t="shared" si="685"/>
        <v/>
      </c>
      <c r="EA394" s="16" t="str">
        <f t="shared" si="686"/>
        <v/>
      </c>
      <c r="EB394" s="16" t="str">
        <f t="shared" si="687"/>
        <v/>
      </c>
      <c r="EC394" s="16" t="str">
        <f t="shared" si="688"/>
        <v/>
      </c>
      <c r="ED394" s="16" t="str">
        <f t="shared" si="689"/>
        <v/>
      </c>
      <c r="EE394" s="16" t="str">
        <f t="shared" si="690"/>
        <v/>
      </c>
      <c r="EF394" s="16" t="str">
        <f t="shared" si="691"/>
        <v/>
      </c>
      <c r="EG394" s="16" t="str">
        <f t="shared" si="692"/>
        <v/>
      </c>
      <c r="EH394" s="16" t="str">
        <f t="shared" si="693"/>
        <v/>
      </c>
      <c r="EI394" s="16" t="str">
        <f t="shared" si="694"/>
        <v/>
      </c>
      <c r="EJ394" s="16" t="str">
        <f t="shared" si="695"/>
        <v/>
      </c>
      <c r="EK394" s="16" t="str">
        <f t="shared" si="696"/>
        <v/>
      </c>
      <c r="EL394" s="58" t="str">
        <f t="shared" si="697"/>
        <v/>
      </c>
      <c r="EM394" s="58" t="str">
        <f>IF(OR($DZ394="",CR394=""),IF($EL394="","",$EL394),IF(OR(CR394="なし",CR394=0),領収書!$H$1,CR394))</f>
        <v/>
      </c>
      <c r="EN394" s="58" t="str">
        <f>IF(OR($DZ394="",CS394=""),IF($EL394="","",$EL394),IF(OR(CS394="なし",CS394=0),入力!$EN$1,CS394))</f>
        <v/>
      </c>
      <c r="EO394" s="63" t="str">
        <f t="shared" si="698"/>
        <v/>
      </c>
      <c r="EP394" s="63" t="str">
        <f t="shared" si="699"/>
        <v/>
      </c>
      <c r="ER394" s="16" t="str">
        <f>IF(AND(COUNTIF($ET$3:ET394,ET394)=1,ET394&lt;&gt;""),MAX($ER$3:ER393)+1,"")</f>
        <v/>
      </c>
      <c r="ES394" s="16" t="str">
        <f>IF(価格設定!B396="","",価格設定!B396)</f>
        <v/>
      </c>
      <c r="ET394" s="16" t="str">
        <f>IF(価格設定!C396="","",価格設定!C396)</f>
        <v/>
      </c>
      <c r="EV394" s="16" t="str">
        <f t="shared" si="707"/>
        <v/>
      </c>
      <c r="EW394" s="16" t="str">
        <f t="shared" si="700"/>
        <v/>
      </c>
    </row>
    <row r="395" spans="1:153" ht="30" customHeight="1" x14ac:dyDescent="0.2">
      <c r="A395" s="225"/>
      <c r="B395" s="212"/>
      <c r="C395" s="221"/>
      <c r="D395" s="164"/>
      <c r="E395" s="165"/>
      <c r="F395" s="166"/>
      <c r="G395" s="167"/>
      <c r="H395" s="179"/>
      <c r="I395" s="306"/>
      <c r="J395" s="169"/>
      <c r="K395" s="179"/>
      <c r="L395" s="186"/>
      <c r="M395" s="186"/>
      <c r="N395" s="168"/>
      <c r="O395" s="170"/>
      <c r="P395" s="212"/>
      <c r="Q395" s="179" t="str">
        <f>IFERROR(IF(H395="","",IFERROR(INDEX(価格設定!$B$5:$B$1048576,MATCH(H395,価格設定!$B$5:$B$1048576,0),0),INDEX(価格設定!$B$5:$B$1048576,MATCH("*"&amp;H395&amp;"*",価格設定!$B$5:$B$1048576,0),0))),H395)</f>
        <v/>
      </c>
      <c r="R395" s="250" t="str">
        <f>IFERROR(IF(Q395="",IF(K395="","",K395),IF(K395="",IF(INDEX(価格設定!$C$5:$C$1048576,MATCH(Q395,価格設定!$B$5:$B$1048576,0),0)=0,"",INDEX(価格設定!$C$5:$C$1048576,MATCH(Q395,価格設定!$B$5:$B$1048576,0),0)),IF(K395="なし","",K395))),"")</f>
        <v/>
      </c>
      <c r="S395" s="308" t="str">
        <f t="shared" ref="S395:S458" si="708">IF(I395="","",I395)</f>
        <v/>
      </c>
      <c r="T395" s="126" t="str">
        <f>IFERROR(IF(J395="",IF(INDEX(価格設定!$E$5:$R$1048576,MATCH($Q395,価格設定!B$5:B$1048576,0),MATCH($AW395,価格設定!E$1:X$1,1))=0,"",INDEX(価格設定!$E$5:$R$1048576,MATCH($Q395,価格設定!B$5:B$1048576,0),MATCH($AW395,価格設定!E$1:X$1,1))),J395),"")</f>
        <v/>
      </c>
      <c r="U395" s="126" t="str">
        <f t="shared" ref="U395:U458" si="709">IFERROR(IF(J395&lt;&gt;"",IF(J395="","",IF(J395&lt;0,J395,I395*J395)),IF(J395&lt;0,J395,I395*T395)),"")</f>
        <v/>
      </c>
      <c r="V395" s="132" t="str">
        <f t="shared" ref="V395:V458" si="710">IFERROR(IF(U395="","",IF(U395&lt;0,T395,IF(U395=X395,X395,U395+X395))),"")</f>
        <v/>
      </c>
      <c r="W395" s="127" t="str">
        <f>IFERROR(IF(OR(T395="",T395&lt;0),"",IFERROR(INDEX(価格設定!E$2:X$3,IF(AND(K395=$K$1,$K$1&lt;&gt;""),ROW(価格設定!$D$3)-1,MATCH(INDEX(価格設定!$D$5:$D$1048576,MATCH(Q395,価格設定!$B$5:$B$1048576,0),0),価格設定!$D$2:$D$3,0)),MATCH($AW395,価格設定!E$1:X$1,1)),INDEX(価格設定!E$2:X$2,0,MATCH($AW395,価格設定!E$1:X$1,1)))),"")</f>
        <v/>
      </c>
      <c r="X395" s="126" t="str">
        <f t="shared" si="701"/>
        <v/>
      </c>
      <c r="Y395" s="128" t="str">
        <f t="shared" ref="Y395:Y458" si="711">IF(OR(BS395="",BS395=0),"",BS395)</f>
        <v/>
      </c>
      <c r="Z395" s="126" t="str">
        <f t="shared" ref="Z395:Z458" si="712">IF(OR(BT395="",BT395=0),"",BT395)</f>
        <v/>
      </c>
      <c r="AA395" s="129" t="str">
        <f t="shared" ref="AA395:AA458" si="713">IF(OR(BU395="",COUNTIF(O395,"*"&amp;$O$1&amp;"*")),"",BU395)</f>
        <v/>
      </c>
      <c r="AB395" s="126" t="str">
        <f t="shared" ref="AB395:AB458" si="714">IF(BR395="","",BR395)</f>
        <v/>
      </c>
      <c r="AC395" s="280" t="str">
        <f t="shared" ref="AC395:AC458" si="715">IF(AB395="","",SUM(AA395:AB395))</f>
        <v/>
      </c>
      <c r="AD395" s="15"/>
      <c r="AE395" s="204" t="str">
        <f>IF(AF395="","",COUNT($AF$3:AF395))</f>
        <v/>
      </c>
      <c r="AF395" s="206" t="str">
        <f t="shared" ref="AF395:AF458" si="716">IF(DL395="","",DL395)</f>
        <v/>
      </c>
      <c r="AG395" s="204" t="str">
        <f t="shared" ref="AG395:AG458" si="717">IF(OR(DM395="",DM395=0),"",DM395)</f>
        <v/>
      </c>
      <c r="AH395" s="204" t="str">
        <f t="shared" ref="AH395:AH458" si="718">IF(OR(DN395="",DN395=0),"",DN395)</f>
        <v/>
      </c>
      <c r="AI395" s="287"/>
      <c r="AJ395" s="15"/>
      <c r="AK395" s="138" t="str">
        <f t="shared" ref="AK395:AK458" si="719">IF(AO395="","",DATE(AT395,AU395,AV395))</f>
        <v/>
      </c>
      <c r="AL395" s="131" t="str">
        <f t="shared" ref="AL395:AL458" si="720">IF(OR(DR395="",DR395=0),"",DR395)</f>
        <v/>
      </c>
      <c r="AM395" s="131" t="str">
        <f t="shared" ref="AM395:AM458" si="721">IF(OR(DS395="",DS395=0),"",DS395)</f>
        <v/>
      </c>
      <c r="AN395" s="313" t="str">
        <f t="shared" ref="AN395:AN458" si="722">IF(OR(DQ395="",DQ395=0),"",DQ395)</f>
        <v/>
      </c>
      <c r="AO395" s="316" t="str">
        <f t="shared" ref="AO395:AO458" si="723">IF(AN395="","",SUM(AL395:AN395))</f>
        <v/>
      </c>
      <c r="AP395" s="18"/>
      <c r="AQ395" s="3" t="str">
        <f>IF(F395="","",MAX($AQ$3:AQ394)+1)</f>
        <v/>
      </c>
      <c r="AR395" s="3" t="str">
        <f>IF(OR(AQ395="",BB395=""),"",MAX($AR$3:AR394)+1)</f>
        <v/>
      </c>
      <c r="AS395" s="3" t="str">
        <f>IF(CQ395="","",RANK(CQ395,CQ$3:CQ$1048576,1)+COUNTIF($CQ$3:CQ395,CQ395)-1)</f>
        <v/>
      </c>
      <c r="AT395" s="21" t="str">
        <f>IF(C395="",IF(OR(AND($H395&lt;&gt;"",C395=""),AND($F394=$F395,$AZ395&lt;&gt;""),COUNTA($H$3:$H$1048576,#REF!,$F$3:$F$1048576)&gt;COUNTA($H$3:$H395,#REF!,$F$3:$F395),$AZ395&lt;&gt;""),INDEX(AT$3:AT$1048576,MATCH(MAX($AQ$3:$AQ394),$AQ$3:$AQ$1048576,0),0),""),C395)</f>
        <v/>
      </c>
      <c r="AU395" s="21" t="str">
        <f>IF(D395="",IF(OR(AND($H395&lt;&gt;"",D395=""),AND($F394=$F395,$AZ395&lt;&gt;""),COUNTA($H$3:$H$1048576,#REF!,$F$3:$F$1048576)&gt;COUNTA($H$3:$H395,#REF!,$F$3:$F395),$AZ395&lt;&gt;""),INDEX(AU$3:AU$1048576,MATCH(MAX($AQ$3:$AQ394),$AQ$3:$AQ$1048576,0),0),""),D395)</f>
        <v/>
      </c>
      <c r="AV395" s="21" t="str">
        <f>IF(E395="",IF(OR(AND($H395&lt;&gt;"",E395=""),AND($F394=$F395,$AZ395&lt;&gt;""),COUNTA($H$3:$H$1048576,#REF!,$F$3:$F$1048576)&gt;COUNTA($H$3:$H395,#REF!,$F$3:$F395),$AZ395&lt;&gt;""),INDEX(AV$3:AV$1048576,MATCH(MAX($AQ$3:$AQ394),$AQ$3:$AQ$1048576,0),0),""),E395)</f>
        <v/>
      </c>
      <c r="AW395" s="24" t="str">
        <f t="shared" ref="AW395:AW458" si="724">IF(AV395="","",DATE(AT395,AU395,AV395))</f>
        <v/>
      </c>
      <c r="AX395" s="13" t="str">
        <f t="shared" ref="AX395:AX458" si="725">IF(F395="","",F395)</f>
        <v/>
      </c>
      <c r="AY395" s="4" t="str">
        <f t="shared" ref="AY395:AY458" si="726">IF(N395="",IF(AT395="","",$AY$1),N395)</f>
        <v/>
      </c>
      <c r="AZ395" s="4" t="str">
        <f>IF(AX395="",IF(OR(AND(H395&lt;&gt;"",F395=""),COUNTA($H$3:$H$1048576)&gt;COUNTA($H$3:$H395)),INDEX(AX$3:AX395,MATCH(MAX($AQ$3:AQ395),AQ$3:AQ395,0),0),""),AX395)</f>
        <v/>
      </c>
      <c r="BA395" s="4" t="str">
        <f>IF(AY395="",IF(AND(H395&lt;&gt;"",F395=""),INDEX(AY$3:AY395,MATCH(MAX($AQ$3:AQ395),AQ$3:AQ395,0),0),""),AY395)</f>
        <v/>
      </c>
      <c r="BB395" s="82" t="str">
        <f>IF(BC395="","",RANK(BC395,BC$3:BC$1048576,1)+COUNTIF($BC$3:BC395,BC395)-1)</f>
        <v/>
      </c>
      <c r="BC395" s="139" t="str">
        <f t="shared" ref="BC395:BC458" si="727">IF(BG395="","",IF(COUNTIF(BG395,"*"&amp;$AT$1&amp;$AU$1&amp;$AV$1&amp;$AW$1&amp;"*"),AW395,""))</f>
        <v/>
      </c>
      <c r="BD395" s="46" t="str">
        <f t="shared" ref="BD395:BD458" si="728">IF(OR(AT$1="",AT395=""),"",AT395&amp;AT$2)</f>
        <v/>
      </c>
      <c r="BE395" s="46" t="str">
        <f t="shared" ref="BE395:BE458" si="729">IF(OR(AU$1="",AU395=""),"",AU395&amp;AU$2)</f>
        <v/>
      </c>
      <c r="BF395" s="46" t="str">
        <f t="shared" ref="BF395:BF458" si="730">IF(OR(AV$1="",AV395=""),"",AV395&amp;AV$2)</f>
        <v/>
      </c>
      <c r="BG395" s="4" t="str">
        <f t="shared" ref="BG395:BG458" si="731">IF(AZ395="","",IF(AND($AT$1="",$AU$1="",$AV$1="",$AW$1=""),AZ395,BD395&amp;BE395&amp;BF395&amp;IF($AW$1="","",IF(COUNTIF(AZ395,"*"&amp;$AW$1&amp;"*"),$AW$1,""))))</f>
        <v/>
      </c>
      <c r="BH395" s="180" t="str">
        <f t="shared" ref="BH395:BH458" si="732">IF(AX395="",IF(AND(BI394="",BI395&lt;&gt;""),BI395,""),BI395)</f>
        <v/>
      </c>
      <c r="BI395" s="16" t="str">
        <f t="shared" ref="BI395:BI458" si="733">IF(AW395="","",AW395&amp;"@"&amp;AZ395)</f>
        <v/>
      </c>
      <c r="BJ395" s="52" t="str">
        <f>IF(BI395="","",IF(W395="","",IF(AND(K395=$K$1,$K$1&lt;&gt;""),$BT$2,IFERROR(IF(INDEX(価格設定!$D$5:$D$1048576,MATCH(Q395,価格設定!$B$5:$B$1048576,0),0)=価格設定!$D$3,$BT$2,$BS$2),$BS$2))))</f>
        <v/>
      </c>
      <c r="BK395" s="16" t="str">
        <f>IF(BI395="","",IF(COUNTIF($BI$3:BI395,BI395)=1,1,IF(AND(BI394=BI395,BH395=""),BK394,COUNTIF($BH$3:BH395,BH395))))</f>
        <v/>
      </c>
      <c r="BL395" s="52" t="str">
        <f t="shared" ref="BL395:BL458" si="734">IF(W395="","",W395)</f>
        <v/>
      </c>
      <c r="BM395" s="52" t="str">
        <f t="shared" ref="BM395:BM458" si="735">IF(OR(BI395="",BJ395=""),"",BI395&amp;"@"&amp;BJ395&amp;"@"&amp;BK395)</f>
        <v/>
      </c>
      <c r="BN395" s="119" t="str">
        <f t="shared" ref="BN395:BN458" si="736">IF(BI395="","",BI395&amp;"@"&amp;BY395&amp;"@"&amp;BK395)</f>
        <v/>
      </c>
      <c r="BO395" s="119" t="str">
        <f t="shared" ref="BO395:BO458" si="737">IF(BI395="","",BI395&amp;"@"&amp;BK395)</f>
        <v/>
      </c>
      <c r="BP395" s="17" t="str">
        <f t="shared" ref="BP395:BP458" si="738">IF($AZ395="","",U395)</f>
        <v/>
      </c>
      <c r="BQ395" s="17" t="str">
        <f t="shared" ref="BQ395:BQ458" si="739">IF($AZ395="","",X395)</f>
        <v/>
      </c>
      <c r="BR395" s="17" t="str">
        <f>IF(OR(BP395="",COUNTIF($BO$3:BO395,BO395)&lt;&gt;1),"",SUMIF(BO$3:BO$1048576,BO395,BP$3:BP$1048576))</f>
        <v/>
      </c>
      <c r="BS395" s="17" t="str">
        <f t="shared" ref="BS395:BS458" si="740">IF($BR395="","",SUMIF($BM$3:$BM$1048576,$BI395&amp;"@"&amp;BS$2&amp;"@"&amp;BK395,$BQ$3:$BQ$1048576))</f>
        <v/>
      </c>
      <c r="BT395" s="17" t="str">
        <f t="shared" ref="BT395:BT458" si="741">IF($BR395="","",SUMIF($BM$3:$BM$1048576,$BI395&amp;"@"&amp;BT$2&amp;"@"&amp;BK395,$BQ$3:$BQ$1048576))</f>
        <v/>
      </c>
      <c r="BU395" s="17" t="str">
        <f t="shared" ref="BU395:BU458" si="742">IF($BR395="","",SUM(BS395:BT395))</f>
        <v/>
      </c>
      <c r="BV395" s="24" t="str">
        <f t="shared" ref="BV395:BV458" si="743">IF(AW395="","",AW395)</f>
        <v/>
      </c>
      <c r="BW395" s="24" t="str">
        <f t="shared" ref="BW395:BW458" si="744">IF(AZ395="","",AZ395)</f>
        <v/>
      </c>
      <c r="BX395" s="24" t="str">
        <f t="shared" ref="BX395:BX458" si="745">IF(H395="","",Q395)</f>
        <v/>
      </c>
      <c r="BY395" s="26" t="str">
        <f t="shared" ref="BY395:BY458" si="746">IF(R395="","",R395)</f>
        <v/>
      </c>
      <c r="BZ395" s="26" t="str">
        <f t="shared" ref="BZ395:BZ458" si="747">IF(I395="","",I395)</f>
        <v/>
      </c>
      <c r="CA395" s="26" t="str">
        <f t="shared" ref="CA395:CA458" si="748">IF(T395="","",T395)</f>
        <v/>
      </c>
      <c r="CB395" s="66" t="str">
        <f t="shared" ref="CB395:CB458" si="749">IF(W395="","",W395)</f>
        <v/>
      </c>
      <c r="CC395" s="65" t="str">
        <f t="shared" ref="CC395:CC458" si="750">IF(X395="","",X395)</f>
        <v/>
      </c>
      <c r="CD395" s="26" t="str">
        <f t="shared" ref="CD395:CD458" si="751">IF(U395="","",U395)</f>
        <v/>
      </c>
      <c r="CE395" s="26" t="str">
        <f t="shared" ref="CE395:CE458" si="752">IF(V395="","",V395)</f>
        <v/>
      </c>
      <c r="CF395" s="193" t="str">
        <f t="shared" ref="CF395:CF458" si="753">IF(L395="","",L395)</f>
        <v/>
      </c>
      <c r="CG395" s="193" t="str">
        <f t="shared" ref="CG395:CG458" si="754">IF(M395="","",M395)</f>
        <v/>
      </c>
      <c r="CH395" s="26" t="str">
        <f t="shared" ref="CH395:CH458" si="755">IF(BA395="","",BA395)</f>
        <v/>
      </c>
      <c r="CI395" s="26" t="str">
        <f t="shared" ref="CI395:CI458" si="756">IF(O395="","",O395)</f>
        <v/>
      </c>
      <c r="CJ395" s="65" t="str">
        <f t="shared" ref="CJ395:CJ458" si="757">IF(Y395="","",Y395)</f>
        <v/>
      </c>
      <c r="CK395" s="65" t="str">
        <f t="shared" ref="CK395:CK458" si="758">IF(Z395="","",Z395)</f>
        <v/>
      </c>
      <c r="CL395" s="64" t="str">
        <f t="shared" ref="CL395:CL458" si="759">IF(AA395="","",AA395)</f>
        <v/>
      </c>
      <c r="CM395" s="64" t="str">
        <f t="shared" ref="CM395:CM458" si="760">IF(AB395="","",AB395)</f>
        <v/>
      </c>
      <c r="CN395" s="65" t="str">
        <f t="shared" ref="CN395:CN458" si="761">IF(AC395="","",AC395)</f>
        <v/>
      </c>
      <c r="CP395" s="63" t="str">
        <f>IF(BH395="","",MAX($CP$3:CP394)+1)</f>
        <v/>
      </c>
      <c r="CQ395" s="24" t="str">
        <f t="shared" ref="CQ395:CQ458" si="762">IF(CP395="","",AW395)</f>
        <v/>
      </c>
      <c r="CR395" s="24" t="str">
        <f t="shared" ref="CR395:CR458" si="763">IF(L395="","",L395)</f>
        <v/>
      </c>
      <c r="CS395" s="24" t="str">
        <f t="shared" ref="CS395:CS458" si="764">IF(M395="","",M395)</f>
        <v/>
      </c>
      <c r="CT395" s="58" t="str">
        <f>IF(BO395="","",COUNTIF($BO$3:BO395,BO395)&amp;"@"&amp;BO395)</f>
        <v/>
      </c>
      <c r="CU395" s="16" t="str">
        <f t="shared" si="702"/>
        <v/>
      </c>
      <c r="CV395" s="63" t="str">
        <f t="shared" ref="CV395:CV458" si="765">IF(BZ395="","",BZ395)</f>
        <v/>
      </c>
      <c r="CW395" s="16" t="str">
        <f t="shared" ref="CW395:CW458" si="766">IF(OR(T395="",0&gt;T395),"",T395)</f>
        <v/>
      </c>
      <c r="CX395" s="16" t="str">
        <f t="shared" ref="CX395:CX458" si="767">IF(U395="","",U395)</f>
        <v/>
      </c>
      <c r="CY395" s="16" t="str">
        <f t="shared" ref="CY395:CY458" si="768">IF(O395="","",O395)</f>
        <v/>
      </c>
      <c r="CZ395" s="85" t="str">
        <f t="shared" ref="CZ395:CZ458" si="769">IF($CP395="","",CN395)</f>
        <v/>
      </c>
      <c r="DA395" s="16" t="str">
        <f t="shared" ref="DA395:DA458" si="770">IF(OR($CP395="",COUNTIF(CY395,"*"&amp;$O$1&amp;"*")),"",CK395)</f>
        <v/>
      </c>
      <c r="DB395" s="16" t="str">
        <f t="shared" ref="DB395:DB458" si="771">IF(OR($CP395="",COUNTIF(CY395,"*"&amp;$O$1&amp;"*")),"",CJ395)</f>
        <v/>
      </c>
      <c r="DC395" s="28" t="str">
        <f>IF(CP395="","",$DC$1&amp;(INDEX(価格設定!D$1:XFD$3,ROW(価格設定!$D$3),MATCH($AW395,価格設定!D$1:XFD$1,1))*100)&amp;"%")</f>
        <v/>
      </c>
      <c r="DD395" s="28" t="str">
        <f>IF(CP395="","",$DD$1&amp;(INDEX(価格設定!D$1:XFD$3,ROW(価格設定!$D$2),MATCH($AW395,価格設定!D$1:XFD$1,1))*100)&amp;"%")</f>
        <v/>
      </c>
      <c r="DE395" s="29" t="str">
        <f t="shared" ref="DE395:DE458" si="772">IF(P395="","",P395)</f>
        <v/>
      </c>
      <c r="DG395" s="58" t="str">
        <f t="shared" ref="DG395:DG458" si="773">IF(AW395="","",AW395)</f>
        <v/>
      </c>
      <c r="DH395" s="58" t="str">
        <f t="shared" ref="DH395:DH458" si="774">IF(BA395="","",BA395)</f>
        <v/>
      </c>
      <c r="DI395" s="58" t="str">
        <f t="shared" ref="DI395:DI458" si="775">IF(DG395="","",DG395&amp;DH395)</f>
        <v/>
      </c>
      <c r="DJ395" s="85" t="str">
        <f t="shared" ref="DJ395:DJ458" si="776">IF(CN395="","",CN395)</f>
        <v/>
      </c>
      <c r="DL395" s="58" t="str">
        <f>IF(COUNTIF(DG$3:DG$1048576,DG395)=COUNTIF($DG$3:$DG395,DG395),DG395,"")</f>
        <v/>
      </c>
      <c r="DM395" s="85" t="str">
        <f t="shared" ref="DM395:DM458" si="777">IF(DL395="","",SUMIF(DI$3:DI$1048576,DL395&amp;$DM$2,DJ$3:DJ$1048576))</f>
        <v/>
      </c>
      <c r="DN395" s="85" t="str">
        <f t="shared" si="703"/>
        <v/>
      </c>
      <c r="DO395" s="85" t="str">
        <f t="shared" si="703"/>
        <v/>
      </c>
      <c r="DP395" s="303"/>
      <c r="DQ395" s="17" t="str">
        <f t="shared" si="704"/>
        <v/>
      </c>
      <c r="DR395" s="17" t="str">
        <f t="shared" si="705"/>
        <v/>
      </c>
      <c r="DS395" s="17" t="str">
        <f t="shared" si="706"/>
        <v/>
      </c>
      <c r="DU395" s="16" t="str">
        <f t="shared" ref="DU395:DU458" si="778">IF(B395="","",B395)</f>
        <v/>
      </c>
      <c r="DV395" s="16" t="str">
        <f>IF(DU395="","",COUNT($DU$3:DU395))</f>
        <v/>
      </c>
      <c r="DW395" s="16" t="str">
        <f t="shared" ref="DW395:DW458" si="779">IF($DV$2=0,IF(DU395="","",DU395),IF(DV395="","",DV395))</f>
        <v/>
      </c>
      <c r="DX395" s="16" t="str">
        <f t="shared" ref="DX395:DX458" si="780">IF(B395="","",BO395)</f>
        <v/>
      </c>
      <c r="DY395" s="16" t="str">
        <f>IF(DZ395="","",COUNTIF(DZ$3:DZ395,DZ395))</f>
        <v/>
      </c>
      <c r="DZ395" s="16" t="str">
        <f t="shared" ref="DZ395:DZ458" si="781">IFERROR(IF(BO395=INDEX(BO$3:BO$1048576,MATCH($DW$2,DW$3:DW$1048576,0),0),INDEX(BO$3:BO$1048576,MATCH($DW$2,DW$3:DW$1048576,0),0),""),"")</f>
        <v/>
      </c>
      <c r="EA395" s="16" t="str">
        <f t="shared" ref="EA395:EA458" si="782">IF(OR(DZ395="",DU395=0,AZ395="なし"),"",AZ395&amp;IF(G395="",$EA$1,"　"&amp;G395))</f>
        <v/>
      </c>
      <c r="EB395" s="16" t="str">
        <f t="shared" ref="EB395:EB458" si="783">IF(DZ395="","",CU395)</f>
        <v/>
      </c>
      <c r="EC395" s="16" t="str">
        <f t="shared" ref="EC395:EC458" si="784">IF($DZ395="","",CV395)</f>
        <v/>
      </c>
      <c r="ED395" s="16" t="str">
        <f t="shared" ref="ED395:ED458" si="785">IF($DZ395="","",CW395)</f>
        <v/>
      </c>
      <c r="EE395" s="16" t="str">
        <f t="shared" ref="EE395:EE458" si="786">IF($DZ395="","",CX395)</f>
        <v/>
      </c>
      <c r="EF395" s="16" t="str">
        <f t="shared" ref="EF395:EF458" si="787">IF($DZ395="","",CY395)</f>
        <v/>
      </c>
      <c r="EG395" s="16" t="str">
        <f t="shared" ref="EG395:EG458" si="788">IF($DZ395="","",CZ395)</f>
        <v/>
      </c>
      <c r="EH395" s="16" t="str">
        <f t="shared" ref="EH395:EH458" si="789">IF($DZ395="","",DA395)</f>
        <v/>
      </c>
      <c r="EI395" s="16" t="str">
        <f t="shared" ref="EI395:EI458" si="790">IF($DZ395="","",DB395)</f>
        <v/>
      </c>
      <c r="EJ395" s="16" t="str">
        <f t="shared" ref="EJ395:EJ458" si="791">IF($DZ395="","",DC395)</f>
        <v/>
      </c>
      <c r="EK395" s="16" t="str">
        <f t="shared" ref="EK395:EK458" si="792">IF($DZ395="","",DD395)</f>
        <v/>
      </c>
      <c r="EL395" s="58" t="str">
        <f t="shared" ref="EL395:EL458" si="793">IF(OR($DY395="",CQ395=""),"",CQ395)</f>
        <v/>
      </c>
      <c r="EM395" s="58" t="str">
        <f>IF(OR($DZ395="",CR395=""),IF($EL395="","",$EL395),IF(OR(CR395="なし",CR395=0),領収書!$H$1,CR395))</f>
        <v/>
      </c>
      <c r="EN395" s="58" t="str">
        <f>IF(OR($DZ395="",CS395=""),IF($EL395="","",$EL395),IF(OR(CS395="なし",CS395=0),入力!$EN$1,CS395))</f>
        <v/>
      </c>
      <c r="EO395" s="63" t="str">
        <f t="shared" ref="EO395:EO458" si="794">IF(OR(DX395="",DE395=""),"",DE395)</f>
        <v/>
      </c>
      <c r="EP395" s="63" t="str">
        <f t="shared" ref="EP395:EP458" si="795">IF(COUNTIF(DX$3:DX$1048576,BO395),BO395,"")</f>
        <v/>
      </c>
      <c r="ER395" s="16" t="str">
        <f>IF(AND(COUNTIF($ET$3:ET395,ET395)=1,ET395&lt;&gt;""),MAX($ER$3:ER394)+1,"")</f>
        <v/>
      </c>
      <c r="ES395" s="16" t="str">
        <f>IF(価格設定!B397="","",価格設定!B397)</f>
        <v/>
      </c>
      <c r="ET395" s="16" t="str">
        <f>IF(価格設定!C397="","",価格設定!C397)</f>
        <v/>
      </c>
      <c r="EV395" s="16" t="str">
        <f t="shared" si="707"/>
        <v/>
      </c>
      <c r="EW395" s="16" t="str">
        <f t="shared" ref="EW395:EW458" si="796">IFERROR(IF(EV395="","",INDEX(ET$3:ET$1048576,MATCH(EV395,ER$3:ER$1048576,0),0)),"")</f>
        <v/>
      </c>
    </row>
    <row r="396" spans="1:153" ht="30" customHeight="1" x14ac:dyDescent="0.2">
      <c r="A396" s="225"/>
      <c r="B396" s="212"/>
      <c r="C396" s="221"/>
      <c r="D396" s="164"/>
      <c r="E396" s="165"/>
      <c r="F396" s="166"/>
      <c r="G396" s="167"/>
      <c r="H396" s="179"/>
      <c r="I396" s="306"/>
      <c r="J396" s="169"/>
      <c r="K396" s="179"/>
      <c r="L396" s="186"/>
      <c r="M396" s="186"/>
      <c r="N396" s="168"/>
      <c r="O396" s="170"/>
      <c r="P396" s="212"/>
      <c r="Q396" s="179" t="str">
        <f>IFERROR(IF(H396="","",IFERROR(INDEX(価格設定!$B$5:$B$1048576,MATCH(H396,価格設定!$B$5:$B$1048576,0),0),INDEX(価格設定!$B$5:$B$1048576,MATCH("*"&amp;H396&amp;"*",価格設定!$B$5:$B$1048576,0),0))),H396)</f>
        <v/>
      </c>
      <c r="R396" s="250" t="str">
        <f>IFERROR(IF(Q396="",IF(K396="","",K396),IF(K396="",IF(INDEX(価格設定!$C$5:$C$1048576,MATCH(Q396,価格設定!$B$5:$B$1048576,0),0)=0,"",INDEX(価格設定!$C$5:$C$1048576,MATCH(Q396,価格設定!$B$5:$B$1048576,0),0)),IF(K396="なし","",K396))),"")</f>
        <v/>
      </c>
      <c r="S396" s="308" t="str">
        <f t="shared" si="708"/>
        <v/>
      </c>
      <c r="T396" s="126" t="str">
        <f>IFERROR(IF(J396="",IF(INDEX(価格設定!$E$5:$R$1048576,MATCH($Q396,価格設定!B$5:B$1048576,0),MATCH($AW396,価格設定!E$1:X$1,1))=0,"",INDEX(価格設定!$E$5:$R$1048576,MATCH($Q396,価格設定!B$5:B$1048576,0),MATCH($AW396,価格設定!E$1:X$1,1))),J396),"")</f>
        <v/>
      </c>
      <c r="U396" s="126" t="str">
        <f t="shared" si="709"/>
        <v/>
      </c>
      <c r="V396" s="132" t="str">
        <f t="shared" si="710"/>
        <v/>
      </c>
      <c r="W396" s="127" t="str">
        <f>IFERROR(IF(OR(T396="",T396&lt;0),"",IFERROR(INDEX(価格設定!E$2:X$3,IF(AND(K396=$K$1,$K$1&lt;&gt;""),ROW(価格設定!$D$3)-1,MATCH(INDEX(価格設定!$D$5:$D$1048576,MATCH(Q396,価格設定!$B$5:$B$1048576,0),0),価格設定!$D$2:$D$3,0)),MATCH($AW396,価格設定!E$1:X$1,1)),INDEX(価格設定!E$2:X$2,0,MATCH($AW396,価格設定!E$1:X$1,1)))),"")</f>
        <v/>
      </c>
      <c r="X396" s="126" t="str">
        <f t="shared" si="701"/>
        <v/>
      </c>
      <c r="Y396" s="128" t="str">
        <f t="shared" si="711"/>
        <v/>
      </c>
      <c r="Z396" s="126" t="str">
        <f t="shared" si="712"/>
        <v/>
      </c>
      <c r="AA396" s="129" t="str">
        <f t="shared" si="713"/>
        <v/>
      </c>
      <c r="AB396" s="126" t="str">
        <f t="shared" si="714"/>
        <v/>
      </c>
      <c r="AC396" s="280" t="str">
        <f t="shared" si="715"/>
        <v/>
      </c>
      <c r="AD396" s="15"/>
      <c r="AE396" s="204" t="str">
        <f>IF(AF396="","",COUNT($AF$3:AF396))</f>
        <v/>
      </c>
      <c r="AF396" s="206" t="str">
        <f t="shared" si="716"/>
        <v/>
      </c>
      <c r="AG396" s="204" t="str">
        <f t="shared" si="717"/>
        <v/>
      </c>
      <c r="AH396" s="204" t="str">
        <f t="shared" si="718"/>
        <v/>
      </c>
      <c r="AI396" s="287"/>
      <c r="AJ396" s="15"/>
      <c r="AK396" s="138" t="str">
        <f t="shared" si="719"/>
        <v/>
      </c>
      <c r="AL396" s="131" t="str">
        <f t="shared" si="720"/>
        <v/>
      </c>
      <c r="AM396" s="131" t="str">
        <f t="shared" si="721"/>
        <v/>
      </c>
      <c r="AN396" s="313" t="str">
        <f t="shared" si="722"/>
        <v/>
      </c>
      <c r="AO396" s="316" t="str">
        <f t="shared" si="723"/>
        <v/>
      </c>
      <c r="AP396" s="18"/>
      <c r="AQ396" s="3" t="str">
        <f>IF(F396="","",MAX($AQ$3:AQ395)+1)</f>
        <v/>
      </c>
      <c r="AR396" s="3" t="str">
        <f>IF(OR(AQ396="",BB396=""),"",MAX($AR$3:AR395)+1)</f>
        <v/>
      </c>
      <c r="AS396" s="3" t="str">
        <f>IF(CQ396="","",RANK(CQ396,CQ$3:CQ$1048576,1)+COUNTIF($CQ$3:CQ396,CQ396)-1)</f>
        <v/>
      </c>
      <c r="AT396" s="21" t="str">
        <f>IF(C396="",IF(OR(AND($H396&lt;&gt;"",C396=""),AND($F395=$F396,$AZ396&lt;&gt;""),COUNTA($H$3:$H$1048576,#REF!,$F$3:$F$1048576)&gt;COUNTA($H$3:$H396,#REF!,$F$3:$F396),$AZ396&lt;&gt;""),INDEX(AT$3:AT$1048576,MATCH(MAX($AQ$3:$AQ395),$AQ$3:$AQ$1048576,0),0),""),C396)</f>
        <v/>
      </c>
      <c r="AU396" s="21" t="str">
        <f>IF(D396="",IF(OR(AND($H396&lt;&gt;"",D396=""),AND($F395=$F396,$AZ396&lt;&gt;""),COUNTA($H$3:$H$1048576,#REF!,$F$3:$F$1048576)&gt;COUNTA($H$3:$H396,#REF!,$F$3:$F396),$AZ396&lt;&gt;""),INDEX(AU$3:AU$1048576,MATCH(MAX($AQ$3:$AQ395),$AQ$3:$AQ$1048576,0),0),""),D396)</f>
        <v/>
      </c>
      <c r="AV396" s="21" t="str">
        <f>IF(E396="",IF(OR(AND($H396&lt;&gt;"",E396=""),AND($F395=$F396,$AZ396&lt;&gt;""),COUNTA($H$3:$H$1048576,#REF!,$F$3:$F$1048576)&gt;COUNTA($H$3:$H396,#REF!,$F$3:$F396),$AZ396&lt;&gt;""),INDEX(AV$3:AV$1048576,MATCH(MAX($AQ$3:$AQ395),$AQ$3:$AQ$1048576,0),0),""),E396)</f>
        <v/>
      </c>
      <c r="AW396" s="24" t="str">
        <f t="shared" si="724"/>
        <v/>
      </c>
      <c r="AX396" s="13" t="str">
        <f t="shared" si="725"/>
        <v/>
      </c>
      <c r="AY396" s="4" t="str">
        <f t="shared" si="726"/>
        <v/>
      </c>
      <c r="AZ396" s="4" t="str">
        <f>IF(AX396="",IF(OR(AND(H396&lt;&gt;"",F396=""),COUNTA($H$3:$H$1048576)&gt;COUNTA($H$3:$H396)),INDEX(AX$3:AX396,MATCH(MAX($AQ$3:AQ396),AQ$3:AQ396,0),0),""),AX396)</f>
        <v/>
      </c>
      <c r="BA396" s="4" t="str">
        <f>IF(AY396="",IF(AND(H396&lt;&gt;"",F396=""),INDEX(AY$3:AY396,MATCH(MAX($AQ$3:AQ396),AQ$3:AQ396,0),0),""),AY396)</f>
        <v/>
      </c>
      <c r="BB396" s="82" t="str">
        <f>IF(BC396="","",RANK(BC396,BC$3:BC$1048576,1)+COUNTIF($BC$3:BC396,BC396)-1)</f>
        <v/>
      </c>
      <c r="BC396" s="139" t="str">
        <f t="shared" si="727"/>
        <v/>
      </c>
      <c r="BD396" s="46" t="str">
        <f t="shared" si="728"/>
        <v/>
      </c>
      <c r="BE396" s="46" t="str">
        <f t="shared" si="729"/>
        <v/>
      </c>
      <c r="BF396" s="46" t="str">
        <f t="shared" si="730"/>
        <v/>
      </c>
      <c r="BG396" s="4" t="str">
        <f t="shared" si="731"/>
        <v/>
      </c>
      <c r="BH396" s="180" t="str">
        <f t="shared" si="732"/>
        <v/>
      </c>
      <c r="BI396" s="16" t="str">
        <f t="shared" si="733"/>
        <v/>
      </c>
      <c r="BJ396" s="52" t="str">
        <f>IF(BI396="","",IF(W396="","",IF(AND(K396=$K$1,$K$1&lt;&gt;""),$BT$2,IFERROR(IF(INDEX(価格設定!$D$5:$D$1048576,MATCH(Q396,価格設定!$B$5:$B$1048576,0),0)=価格設定!$D$3,$BT$2,$BS$2),$BS$2))))</f>
        <v/>
      </c>
      <c r="BK396" s="16" t="str">
        <f>IF(BI396="","",IF(COUNTIF($BI$3:BI396,BI396)=1,1,IF(AND(BI395=BI396,BH396=""),BK395,COUNTIF($BH$3:BH396,BH396))))</f>
        <v/>
      </c>
      <c r="BL396" s="52" t="str">
        <f t="shared" si="734"/>
        <v/>
      </c>
      <c r="BM396" s="52" t="str">
        <f t="shared" si="735"/>
        <v/>
      </c>
      <c r="BN396" s="119" t="str">
        <f t="shared" si="736"/>
        <v/>
      </c>
      <c r="BO396" s="119" t="str">
        <f t="shared" si="737"/>
        <v/>
      </c>
      <c r="BP396" s="17" t="str">
        <f t="shared" si="738"/>
        <v/>
      </c>
      <c r="BQ396" s="17" t="str">
        <f t="shared" si="739"/>
        <v/>
      </c>
      <c r="BR396" s="17" t="str">
        <f>IF(OR(BP396="",COUNTIF($BO$3:BO396,BO396)&lt;&gt;1),"",SUMIF(BO$3:BO$1048576,BO396,BP$3:BP$1048576))</f>
        <v/>
      </c>
      <c r="BS396" s="17" t="str">
        <f t="shared" si="740"/>
        <v/>
      </c>
      <c r="BT396" s="17" t="str">
        <f t="shared" si="741"/>
        <v/>
      </c>
      <c r="BU396" s="17" t="str">
        <f t="shared" si="742"/>
        <v/>
      </c>
      <c r="BV396" s="24" t="str">
        <f t="shared" si="743"/>
        <v/>
      </c>
      <c r="BW396" s="24" t="str">
        <f t="shared" si="744"/>
        <v/>
      </c>
      <c r="BX396" s="24" t="str">
        <f t="shared" si="745"/>
        <v/>
      </c>
      <c r="BY396" s="26" t="str">
        <f t="shared" si="746"/>
        <v/>
      </c>
      <c r="BZ396" s="26" t="str">
        <f t="shared" si="747"/>
        <v/>
      </c>
      <c r="CA396" s="26" t="str">
        <f t="shared" si="748"/>
        <v/>
      </c>
      <c r="CB396" s="66" t="str">
        <f t="shared" si="749"/>
        <v/>
      </c>
      <c r="CC396" s="65" t="str">
        <f t="shared" si="750"/>
        <v/>
      </c>
      <c r="CD396" s="26" t="str">
        <f t="shared" si="751"/>
        <v/>
      </c>
      <c r="CE396" s="26" t="str">
        <f t="shared" si="752"/>
        <v/>
      </c>
      <c r="CF396" s="193" t="str">
        <f t="shared" si="753"/>
        <v/>
      </c>
      <c r="CG396" s="193" t="str">
        <f t="shared" si="754"/>
        <v/>
      </c>
      <c r="CH396" s="26" t="str">
        <f t="shared" si="755"/>
        <v/>
      </c>
      <c r="CI396" s="26" t="str">
        <f t="shared" si="756"/>
        <v/>
      </c>
      <c r="CJ396" s="65" t="str">
        <f t="shared" si="757"/>
        <v/>
      </c>
      <c r="CK396" s="65" t="str">
        <f t="shared" si="758"/>
        <v/>
      </c>
      <c r="CL396" s="64" t="str">
        <f t="shared" si="759"/>
        <v/>
      </c>
      <c r="CM396" s="64" t="str">
        <f t="shared" si="760"/>
        <v/>
      </c>
      <c r="CN396" s="65" t="str">
        <f t="shared" si="761"/>
        <v/>
      </c>
      <c r="CP396" s="63" t="str">
        <f>IF(BH396="","",MAX($CP$3:CP395)+1)</f>
        <v/>
      </c>
      <c r="CQ396" s="24" t="str">
        <f t="shared" si="762"/>
        <v/>
      </c>
      <c r="CR396" s="24" t="str">
        <f t="shared" si="763"/>
        <v/>
      </c>
      <c r="CS396" s="24" t="str">
        <f t="shared" si="764"/>
        <v/>
      </c>
      <c r="CT396" s="58" t="str">
        <f>IF(BO396="","",COUNTIF($BO$3:BO396,BO396)&amp;"@"&amp;BO396)</f>
        <v/>
      </c>
      <c r="CU396" s="16" t="str">
        <f t="shared" si="702"/>
        <v/>
      </c>
      <c r="CV396" s="63" t="str">
        <f t="shared" si="765"/>
        <v/>
      </c>
      <c r="CW396" s="16" t="str">
        <f t="shared" si="766"/>
        <v/>
      </c>
      <c r="CX396" s="16" t="str">
        <f t="shared" si="767"/>
        <v/>
      </c>
      <c r="CY396" s="16" t="str">
        <f t="shared" si="768"/>
        <v/>
      </c>
      <c r="CZ396" s="85" t="str">
        <f t="shared" si="769"/>
        <v/>
      </c>
      <c r="DA396" s="16" t="str">
        <f t="shared" si="770"/>
        <v/>
      </c>
      <c r="DB396" s="16" t="str">
        <f t="shared" si="771"/>
        <v/>
      </c>
      <c r="DC396" s="28" t="str">
        <f>IF(CP396="","",$DC$1&amp;(INDEX(価格設定!D$1:XFD$3,ROW(価格設定!$D$3),MATCH($AW396,価格設定!D$1:XFD$1,1))*100)&amp;"%")</f>
        <v/>
      </c>
      <c r="DD396" s="28" t="str">
        <f>IF(CP396="","",$DD$1&amp;(INDEX(価格設定!D$1:XFD$3,ROW(価格設定!$D$2),MATCH($AW396,価格設定!D$1:XFD$1,1))*100)&amp;"%")</f>
        <v/>
      </c>
      <c r="DE396" s="29" t="str">
        <f t="shared" si="772"/>
        <v/>
      </c>
      <c r="DG396" s="58" t="str">
        <f t="shared" si="773"/>
        <v/>
      </c>
      <c r="DH396" s="58" t="str">
        <f t="shared" si="774"/>
        <v/>
      </c>
      <c r="DI396" s="58" t="str">
        <f t="shared" si="775"/>
        <v/>
      </c>
      <c r="DJ396" s="85" t="str">
        <f t="shared" si="776"/>
        <v/>
      </c>
      <c r="DL396" s="58" t="str">
        <f>IF(COUNTIF(DG$3:DG$1048576,DG396)=COUNTIF($DG$3:$DG396,DG396),DG396,"")</f>
        <v/>
      </c>
      <c r="DM396" s="85" t="str">
        <f t="shared" si="777"/>
        <v/>
      </c>
      <c r="DN396" s="85" t="str">
        <f t="shared" si="703"/>
        <v/>
      </c>
      <c r="DO396" s="85" t="str">
        <f t="shared" si="703"/>
        <v/>
      </c>
      <c r="DP396" s="303"/>
      <c r="DQ396" s="17" t="str">
        <f t="shared" si="704"/>
        <v/>
      </c>
      <c r="DR396" s="17" t="str">
        <f t="shared" si="705"/>
        <v/>
      </c>
      <c r="DS396" s="17" t="str">
        <f t="shared" si="706"/>
        <v/>
      </c>
      <c r="DU396" s="16" t="str">
        <f t="shared" si="778"/>
        <v/>
      </c>
      <c r="DV396" s="16" t="str">
        <f>IF(DU396="","",COUNT($DU$3:DU396))</f>
        <v/>
      </c>
      <c r="DW396" s="16" t="str">
        <f t="shared" si="779"/>
        <v/>
      </c>
      <c r="DX396" s="16" t="str">
        <f t="shared" si="780"/>
        <v/>
      </c>
      <c r="DY396" s="16" t="str">
        <f>IF(DZ396="","",COUNTIF(DZ$3:DZ396,DZ396))</f>
        <v/>
      </c>
      <c r="DZ396" s="16" t="str">
        <f t="shared" si="781"/>
        <v/>
      </c>
      <c r="EA396" s="16" t="str">
        <f t="shared" si="782"/>
        <v/>
      </c>
      <c r="EB396" s="16" t="str">
        <f t="shared" si="783"/>
        <v/>
      </c>
      <c r="EC396" s="16" t="str">
        <f t="shared" si="784"/>
        <v/>
      </c>
      <c r="ED396" s="16" t="str">
        <f t="shared" si="785"/>
        <v/>
      </c>
      <c r="EE396" s="16" t="str">
        <f t="shared" si="786"/>
        <v/>
      </c>
      <c r="EF396" s="16" t="str">
        <f t="shared" si="787"/>
        <v/>
      </c>
      <c r="EG396" s="16" t="str">
        <f t="shared" si="788"/>
        <v/>
      </c>
      <c r="EH396" s="16" t="str">
        <f t="shared" si="789"/>
        <v/>
      </c>
      <c r="EI396" s="16" t="str">
        <f t="shared" si="790"/>
        <v/>
      </c>
      <c r="EJ396" s="16" t="str">
        <f t="shared" si="791"/>
        <v/>
      </c>
      <c r="EK396" s="16" t="str">
        <f t="shared" si="792"/>
        <v/>
      </c>
      <c r="EL396" s="58" t="str">
        <f t="shared" si="793"/>
        <v/>
      </c>
      <c r="EM396" s="58" t="str">
        <f>IF(OR($DZ396="",CR396=""),IF($EL396="","",$EL396),IF(OR(CR396="なし",CR396=0),領収書!$H$1,CR396))</f>
        <v/>
      </c>
      <c r="EN396" s="58" t="str">
        <f>IF(OR($DZ396="",CS396=""),IF($EL396="","",$EL396),IF(OR(CS396="なし",CS396=0),入力!$EN$1,CS396))</f>
        <v/>
      </c>
      <c r="EO396" s="63" t="str">
        <f t="shared" si="794"/>
        <v/>
      </c>
      <c r="EP396" s="63" t="str">
        <f t="shared" si="795"/>
        <v/>
      </c>
      <c r="ER396" s="16" t="str">
        <f>IF(AND(COUNTIF($ET$3:ET396,ET396)=1,ET396&lt;&gt;""),MAX($ER$3:ER395)+1,"")</f>
        <v/>
      </c>
      <c r="ES396" s="16" t="str">
        <f>IF(価格設定!B398="","",価格設定!B398)</f>
        <v/>
      </c>
      <c r="ET396" s="16" t="str">
        <f>IF(価格設定!C398="","",価格設定!C398)</f>
        <v/>
      </c>
      <c r="EV396" s="16" t="str">
        <f t="shared" si="707"/>
        <v/>
      </c>
      <c r="EW396" s="16" t="str">
        <f t="shared" si="796"/>
        <v/>
      </c>
    </row>
    <row r="397" spans="1:153" ht="30" customHeight="1" x14ac:dyDescent="0.2">
      <c r="A397" s="225"/>
      <c r="B397" s="212"/>
      <c r="C397" s="221"/>
      <c r="D397" s="164"/>
      <c r="E397" s="165"/>
      <c r="F397" s="166"/>
      <c r="G397" s="167"/>
      <c r="H397" s="179"/>
      <c r="I397" s="306"/>
      <c r="J397" s="169"/>
      <c r="K397" s="179"/>
      <c r="L397" s="186"/>
      <c r="M397" s="186"/>
      <c r="N397" s="168"/>
      <c r="O397" s="170"/>
      <c r="P397" s="212"/>
      <c r="Q397" s="179" t="str">
        <f>IFERROR(IF(H397="","",IFERROR(INDEX(価格設定!$B$5:$B$1048576,MATCH(H397,価格設定!$B$5:$B$1048576,0),0),INDEX(価格設定!$B$5:$B$1048576,MATCH("*"&amp;H397&amp;"*",価格設定!$B$5:$B$1048576,0),0))),H397)</f>
        <v/>
      </c>
      <c r="R397" s="250" t="str">
        <f>IFERROR(IF(Q397="",IF(K397="","",K397),IF(K397="",IF(INDEX(価格設定!$C$5:$C$1048576,MATCH(Q397,価格設定!$B$5:$B$1048576,0),0)=0,"",INDEX(価格設定!$C$5:$C$1048576,MATCH(Q397,価格設定!$B$5:$B$1048576,0),0)),IF(K397="なし","",K397))),"")</f>
        <v/>
      </c>
      <c r="S397" s="308" t="str">
        <f t="shared" si="708"/>
        <v/>
      </c>
      <c r="T397" s="126" t="str">
        <f>IFERROR(IF(J397="",IF(INDEX(価格設定!$E$5:$R$1048576,MATCH($Q397,価格設定!B$5:B$1048576,0),MATCH($AW397,価格設定!E$1:X$1,1))=0,"",INDEX(価格設定!$E$5:$R$1048576,MATCH($Q397,価格設定!B$5:B$1048576,0),MATCH($AW397,価格設定!E$1:X$1,1))),J397),"")</f>
        <v/>
      </c>
      <c r="U397" s="126" t="str">
        <f t="shared" si="709"/>
        <v/>
      </c>
      <c r="V397" s="132" t="str">
        <f t="shared" si="710"/>
        <v/>
      </c>
      <c r="W397" s="127" t="str">
        <f>IFERROR(IF(OR(T397="",T397&lt;0),"",IFERROR(INDEX(価格設定!E$2:X$3,IF(AND(K397=$K$1,$K$1&lt;&gt;""),ROW(価格設定!$D$3)-1,MATCH(INDEX(価格設定!$D$5:$D$1048576,MATCH(Q397,価格設定!$B$5:$B$1048576,0),0),価格設定!$D$2:$D$3,0)),MATCH($AW397,価格設定!E$1:X$1,1)),INDEX(価格設定!E$2:X$2,0,MATCH($AW397,価格設定!E$1:X$1,1)))),"")</f>
        <v/>
      </c>
      <c r="X397" s="126" t="str">
        <f t="shared" si="701"/>
        <v/>
      </c>
      <c r="Y397" s="128" t="str">
        <f t="shared" si="711"/>
        <v/>
      </c>
      <c r="Z397" s="126" t="str">
        <f t="shared" si="712"/>
        <v/>
      </c>
      <c r="AA397" s="129" t="str">
        <f t="shared" si="713"/>
        <v/>
      </c>
      <c r="AB397" s="126" t="str">
        <f t="shared" si="714"/>
        <v/>
      </c>
      <c r="AC397" s="280" t="str">
        <f t="shared" si="715"/>
        <v/>
      </c>
      <c r="AD397" s="15"/>
      <c r="AE397" s="204" t="str">
        <f>IF(AF397="","",COUNT($AF$3:AF397))</f>
        <v/>
      </c>
      <c r="AF397" s="206" t="str">
        <f t="shared" si="716"/>
        <v/>
      </c>
      <c r="AG397" s="204" t="str">
        <f t="shared" si="717"/>
        <v/>
      </c>
      <c r="AH397" s="204" t="str">
        <f t="shared" si="718"/>
        <v/>
      </c>
      <c r="AI397" s="287"/>
      <c r="AJ397" s="15"/>
      <c r="AK397" s="138" t="str">
        <f t="shared" si="719"/>
        <v/>
      </c>
      <c r="AL397" s="131" t="str">
        <f t="shared" si="720"/>
        <v/>
      </c>
      <c r="AM397" s="131" t="str">
        <f t="shared" si="721"/>
        <v/>
      </c>
      <c r="AN397" s="313" t="str">
        <f t="shared" si="722"/>
        <v/>
      </c>
      <c r="AO397" s="316" t="str">
        <f t="shared" si="723"/>
        <v/>
      </c>
      <c r="AP397" s="18"/>
      <c r="AQ397" s="3" t="str">
        <f>IF(F397="","",MAX($AQ$3:AQ396)+1)</f>
        <v/>
      </c>
      <c r="AR397" s="3" t="str">
        <f>IF(OR(AQ397="",BB397=""),"",MAX($AR$3:AR396)+1)</f>
        <v/>
      </c>
      <c r="AS397" s="3" t="str">
        <f>IF(CQ397="","",RANK(CQ397,CQ$3:CQ$1048576,1)+COUNTIF($CQ$3:CQ397,CQ397)-1)</f>
        <v/>
      </c>
      <c r="AT397" s="21" t="str">
        <f>IF(C397="",IF(OR(AND($H397&lt;&gt;"",C397=""),AND($F396=$F397,$AZ397&lt;&gt;""),COUNTA($H$3:$H$1048576,#REF!,$F$3:$F$1048576)&gt;COUNTA($H$3:$H397,#REF!,$F$3:$F397),$AZ397&lt;&gt;""),INDEX(AT$3:AT$1048576,MATCH(MAX($AQ$3:$AQ396),$AQ$3:$AQ$1048576,0),0),""),C397)</f>
        <v/>
      </c>
      <c r="AU397" s="21" t="str">
        <f>IF(D397="",IF(OR(AND($H397&lt;&gt;"",D397=""),AND($F396=$F397,$AZ397&lt;&gt;""),COUNTA($H$3:$H$1048576,#REF!,$F$3:$F$1048576)&gt;COUNTA($H$3:$H397,#REF!,$F$3:$F397),$AZ397&lt;&gt;""),INDEX(AU$3:AU$1048576,MATCH(MAX($AQ$3:$AQ396),$AQ$3:$AQ$1048576,0),0),""),D397)</f>
        <v/>
      </c>
      <c r="AV397" s="21" t="str">
        <f>IF(E397="",IF(OR(AND($H397&lt;&gt;"",E397=""),AND($F396=$F397,$AZ397&lt;&gt;""),COUNTA($H$3:$H$1048576,#REF!,$F$3:$F$1048576)&gt;COUNTA($H$3:$H397,#REF!,$F$3:$F397),$AZ397&lt;&gt;""),INDEX(AV$3:AV$1048576,MATCH(MAX($AQ$3:$AQ396),$AQ$3:$AQ$1048576,0),0),""),E397)</f>
        <v/>
      </c>
      <c r="AW397" s="24" t="str">
        <f t="shared" si="724"/>
        <v/>
      </c>
      <c r="AX397" s="13" t="str">
        <f t="shared" si="725"/>
        <v/>
      </c>
      <c r="AY397" s="4" t="str">
        <f t="shared" si="726"/>
        <v/>
      </c>
      <c r="AZ397" s="4" t="str">
        <f>IF(AX397="",IF(OR(AND(H397&lt;&gt;"",F397=""),COUNTA($H$3:$H$1048576)&gt;COUNTA($H$3:$H397)),INDEX(AX$3:AX397,MATCH(MAX($AQ$3:AQ397),AQ$3:AQ397,0),0),""),AX397)</f>
        <v/>
      </c>
      <c r="BA397" s="4" t="str">
        <f>IF(AY397="",IF(AND(H397&lt;&gt;"",F397=""),INDEX(AY$3:AY397,MATCH(MAX($AQ$3:AQ397),AQ$3:AQ397,0),0),""),AY397)</f>
        <v/>
      </c>
      <c r="BB397" s="82" t="str">
        <f>IF(BC397="","",RANK(BC397,BC$3:BC$1048576,1)+COUNTIF($BC$3:BC397,BC397)-1)</f>
        <v/>
      </c>
      <c r="BC397" s="139" t="str">
        <f t="shared" si="727"/>
        <v/>
      </c>
      <c r="BD397" s="46" t="str">
        <f t="shared" si="728"/>
        <v/>
      </c>
      <c r="BE397" s="46" t="str">
        <f t="shared" si="729"/>
        <v/>
      </c>
      <c r="BF397" s="46" t="str">
        <f t="shared" si="730"/>
        <v/>
      </c>
      <c r="BG397" s="4" t="str">
        <f t="shared" si="731"/>
        <v/>
      </c>
      <c r="BH397" s="180" t="str">
        <f t="shared" si="732"/>
        <v/>
      </c>
      <c r="BI397" s="16" t="str">
        <f t="shared" si="733"/>
        <v/>
      </c>
      <c r="BJ397" s="52" t="str">
        <f>IF(BI397="","",IF(W397="","",IF(AND(K397=$K$1,$K$1&lt;&gt;""),$BT$2,IFERROR(IF(INDEX(価格設定!$D$5:$D$1048576,MATCH(Q397,価格設定!$B$5:$B$1048576,0),0)=価格設定!$D$3,$BT$2,$BS$2),$BS$2))))</f>
        <v/>
      </c>
      <c r="BK397" s="16" t="str">
        <f>IF(BI397="","",IF(COUNTIF($BI$3:BI397,BI397)=1,1,IF(AND(BI396=BI397,BH397=""),BK396,COUNTIF($BH$3:BH397,BH397))))</f>
        <v/>
      </c>
      <c r="BL397" s="52" t="str">
        <f t="shared" si="734"/>
        <v/>
      </c>
      <c r="BM397" s="52" t="str">
        <f t="shared" si="735"/>
        <v/>
      </c>
      <c r="BN397" s="119" t="str">
        <f t="shared" si="736"/>
        <v/>
      </c>
      <c r="BO397" s="119" t="str">
        <f t="shared" si="737"/>
        <v/>
      </c>
      <c r="BP397" s="17" t="str">
        <f t="shared" si="738"/>
        <v/>
      </c>
      <c r="BQ397" s="17" t="str">
        <f t="shared" si="739"/>
        <v/>
      </c>
      <c r="BR397" s="17" t="str">
        <f>IF(OR(BP397="",COUNTIF($BO$3:BO397,BO397)&lt;&gt;1),"",SUMIF(BO$3:BO$1048576,BO397,BP$3:BP$1048576))</f>
        <v/>
      </c>
      <c r="BS397" s="17" t="str">
        <f t="shared" si="740"/>
        <v/>
      </c>
      <c r="BT397" s="17" t="str">
        <f t="shared" si="741"/>
        <v/>
      </c>
      <c r="BU397" s="17" t="str">
        <f t="shared" si="742"/>
        <v/>
      </c>
      <c r="BV397" s="24" t="str">
        <f t="shared" si="743"/>
        <v/>
      </c>
      <c r="BW397" s="24" t="str">
        <f t="shared" si="744"/>
        <v/>
      </c>
      <c r="BX397" s="24" t="str">
        <f t="shared" si="745"/>
        <v/>
      </c>
      <c r="BY397" s="26" t="str">
        <f t="shared" si="746"/>
        <v/>
      </c>
      <c r="BZ397" s="26" t="str">
        <f t="shared" si="747"/>
        <v/>
      </c>
      <c r="CA397" s="26" t="str">
        <f t="shared" si="748"/>
        <v/>
      </c>
      <c r="CB397" s="66" t="str">
        <f t="shared" si="749"/>
        <v/>
      </c>
      <c r="CC397" s="65" t="str">
        <f t="shared" si="750"/>
        <v/>
      </c>
      <c r="CD397" s="26" t="str">
        <f t="shared" si="751"/>
        <v/>
      </c>
      <c r="CE397" s="26" t="str">
        <f t="shared" si="752"/>
        <v/>
      </c>
      <c r="CF397" s="193" t="str">
        <f t="shared" si="753"/>
        <v/>
      </c>
      <c r="CG397" s="193" t="str">
        <f t="shared" si="754"/>
        <v/>
      </c>
      <c r="CH397" s="26" t="str">
        <f t="shared" si="755"/>
        <v/>
      </c>
      <c r="CI397" s="26" t="str">
        <f t="shared" si="756"/>
        <v/>
      </c>
      <c r="CJ397" s="65" t="str">
        <f t="shared" si="757"/>
        <v/>
      </c>
      <c r="CK397" s="65" t="str">
        <f t="shared" si="758"/>
        <v/>
      </c>
      <c r="CL397" s="64" t="str">
        <f t="shared" si="759"/>
        <v/>
      </c>
      <c r="CM397" s="64" t="str">
        <f t="shared" si="760"/>
        <v/>
      </c>
      <c r="CN397" s="65" t="str">
        <f t="shared" si="761"/>
        <v/>
      </c>
      <c r="CP397" s="63" t="str">
        <f>IF(BH397="","",MAX($CP$3:CP396)+1)</f>
        <v/>
      </c>
      <c r="CQ397" s="24" t="str">
        <f t="shared" si="762"/>
        <v/>
      </c>
      <c r="CR397" s="24" t="str">
        <f t="shared" si="763"/>
        <v/>
      </c>
      <c r="CS397" s="24" t="str">
        <f t="shared" si="764"/>
        <v/>
      </c>
      <c r="CT397" s="58" t="str">
        <f>IF(BO397="","",COUNTIF($BO$3:BO397,BO397)&amp;"@"&amp;BO397)</f>
        <v/>
      </c>
      <c r="CU397" s="16" t="str">
        <f t="shared" si="702"/>
        <v/>
      </c>
      <c r="CV397" s="63" t="str">
        <f t="shared" si="765"/>
        <v/>
      </c>
      <c r="CW397" s="16" t="str">
        <f t="shared" si="766"/>
        <v/>
      </c>
      <c r="CX397" s="16" t="str">
        <f t="shared" si="767"/>
        <v/>
      </c>
      <c r="CY397" s="16" t="str">
        <f t="shared" si="768"/>
        <v/>
      </c>
      <c r="CZ397" s="85" t="str">
        <f t="shared" si="769"/>
        <v/>
      </c>
      <c r="DA397" s="16" t="str">
        <f t="shared" si="770"/>
        <v/>
      </c>
      <c r="DB397" s="16" t="str">
        <f t="shared" si="771"/>
        <v/>
      </c>
      <c r="DC397" s="28" t="str">
        <f>IF(CP397="","",$DC$1&amp;(INDEX(価格設定!D$1:XFD$3,ROW(価格設定!$D$3),MATCH($AW397,価格設定!D$1:XFD$1,1))*100)&amp;"%")</f>
        <v/>
      </c>
      <c r="DD397" s="28" t="str">
        <f>IF(CP397="","",$DD$1&amp;(INDEX(価格設定!D$1:XFD$3,ROW(価格設定!$D$2),MATCH($AW397,価格設定!D$1:XFD$1,1))*100)&amp;"%")</f>
        <v/>
      </c>
      <c r="DE397" s="29" t="str">
        <f t="shared" si="772"/>
        <v/>
      </c>
      <c r="DG397" s="58" t="str">
        <f t="shared" si="773"/>
        <v/>
      </c>
      <c r="DH397" s="58" t="str">
        <f t="shared" si="774"/>
        <v/>
      </c>
      <c r="DI397" s="58" t="str">
        <f t="shared" si="775"/>
        <v/>
      </c>
      <c r="DJ397" s="85" t="str">
        <f t="shared" si="776"/>
        <v/>
      </c>
      <c r="DL397" s="58" t="str">
        <f>IF(COUNTIF(DG$3:DG$1048576,DG397)=COUNTIF($DG$3:$DG397,DG397),DG397,"")</f>
        <v/>
      </c>
      <c r="DM397" s="85" t="str">
        <f t="shared" si="777"/>
        <v/>
      </c>
      <c r="DN397" s="85" t="str">
        <f t="shared" si="703"/>
        <v/>
      </c>
      <c r="DO397" s="85" t="str">
        <f t="shared" si="703"/>
        <v/>
      </c>
      <c r="DP397" s="303"/>
      <c r="DQ397" s="17" t="str">
        <f t="shared" si="704"/>
        <v/>
      </c>
      <c r="DR397" s="17" t="str">
        <f t="shared" si="705"/>
        <v/>
      </c>
      <c r="DS397" s="17" t="str">
        <f t="shared" si="706"/>
        <v/>
      </c>
      <c r="DU397" s="16" t="str">
        <f t="shared" si="778"/>
        <v/>
      </c>
      <c r="DV397" s="16" t="str">
        <f>IF(DU397="","",COUNT($DU$3:DU397))</f>
        <v/>
      </c>
      <c r="DW397" s="16" t="str">
        <f t="shared" si="779"/>
        <v/>
      </c>
      <c r="DX397" s="16" t="str">
        <f t="shared" si="780"/>
        <v/>
      </c>
      <c r="DY397" s="16" t="str">
        <f>IF(DZ397="","",COUNTIF(DZ$3:DZ397,DZ397))</f>
        <v/>
      </c>
      <c r="DZ397" s="16" t="str">
        <f t="shared" si="781"/>
        <v/>
      </c>
      <c r="EA397" s="16" t="str">
        <f t="shared" si="782"/>
        <v/>
      </c>
      <c r="EB397" s="16" t="str">
        <f t="shared" si="783"/>
        <v/>
      </c>
      <c r="EC397" s="16" t="str">
        <f t="shared" si="784"/>
        <v/>
      </c>
      <c r="ED397" s="16" t="str">
        <f t="shared" si="785"/>
        <v/>
      </c>
      <c r="EE397" s="16" t="str">
        <f t="shared" si="786"/>
        <v/>
      </c>
      <c r="EF397" s="16" t="str">
        <f t="shared" si="787"/>
        <v/>
      </c>
      <c r="EG397" s="16" t="str">
        <f t="shared" si="788"/>
        <v/>
      </c>
      <c r="EH397" s="16" t="str">
        <f t="shared" si="789"/>
        <v/>
      </c>
      <c r="EI397" s="16" t="str">
        <f t="shared" si="790"/>
        <v/>
      </c>
      <c r="EJ397" s="16" t="str">
        <f t="shared" si="791"/>
        <v/>
      </c>
      <c r="EK397" s="16" t="str">
        <f t="shared" si="792"/>
        <v/>
      </c>
      <c r="EL397" s="58" t="str">
        <f t="shared" si="793"/>
        <v/>
      </c>
      <c r="EM397" s="58" t="str">
        <f>IF(OR($DZ397="",CR397=""),IF($EL397="","",$EL397),IF(OR(CR397="なし",CR397=0),領収書!$H$1,CR397))</f>
        <v/>
      </c>
      <c r="EN397" s="58" t="str">
        <f>IF(OR($DZ397="",CS397=""),IF($EL397="","",$EL397),IF(OR(CS397="なし",CS397=0),入力!$EN$1,CS397))</f>
        <v/>
      </c>
      <c r="EO397" s="63" t="str">
        <f t="shared" si="794"/>
        <v/>
      </c>
      <c r="EP397" s="63" t="str">
        <f t="shared" si="795"/>
        <v/>
      </c>
      <c r="ER397" s="16" t="str">
        <f>IF(AND(COUNTIF($ET$3:ET397,ET397)=1,ET397&lt;&gt;""),MAX($ER$3:ER396)+1,"")</f>
        <v/>
      </c>
      <c r="ES397" s="16" t="str">
        <f>IF(価格設定!B399="","",価格設定!B399)</f>
        <v/>
      </c>
      <c r="ET397" s="16" t="str">
        <f>IF(価格設定!C399="","",価格設定!C399)</f>
        <v/>
      </c>
      <c r="EV397" s="16" t="str">
        <f t="shared" si="707"/>
        <v/>
      </c>
      <c r="EW397" s="16" t="str">
        <f t="shared" si="796"/>
        <v/>
      </c>
    </row>
    <row r="398" spans="1:153" ht="30" customHeight="1" x14ac:dyDescent="0.2">
      <c r="A398" s="225"/>
      <c r="B398" s="212"/>
      <c r="C398" s="221"/>
      <c r="D398" s="164"/>
      <c r="E398" s="165"/>
      <c r="F398" s="166"/>
      <c r="G398" s="167"/>
      <c r="H398" s="179"/>
      <c r="I398" s="306"/>
      <c r="J398" s="169"/>
      <c r="K398" s="179"/>
      <c r="L398" s="186"/>
      <c r="M398" s="186"/>
      <c r="N398" s="168"/>
      <c r="O398" s="170"/>
      <c r="P398" s="212"/>
      <c r="Q398" s="179" t="str">
        <f>IFERROR(IF(H398="","",IFERROR(INDEX(価格設定!$B$5:$B$1048576,MATCH(H398,価格設定!$B$5:$B$1048576,0),0),INDEX(価格設定!$B$5:$B$1048576,MATCH("*"&amp;H398&amp;"*",価格設定!$B$5:$B$1048576,0),0))),H398)</f>
        <v/>
      </c>
      <c r="R398" s="250" t="str">
        <f>IFERROR(IF(Q398="",IF(K398="","",K398),IF(K398="",IF(INDEX(価格設定!$C$5:$C$1048576,MATCH(Q398,価格設定!$B$5:$B$1048576,0),0)=0,"",INDEX(価格設定!$C$5:$C$1048576,MATCH(Q398,価格設定!$B$5:$B$1048576,0),0)),IF(K398="なし","",K398))),"")</f>
        <v/>
      </c>
      <c r="S398" s="308" t="str">
        <f t="shared" si="708"/>
        <v/>
      </c>
      <c r="T398" s="126" t="str">
        <f>IFERROR(IF(J398="",IF(INDEX(価格設定!$E$5:$R$1048576,MATCH($Q398,価格設定!B$5:B$1048576,0),MATCH($AW398,価格設定!E$1:X$1,1))=0,"",INDEX(価格設定!$E$5:$R$1048576,MATCH($Q398,価格設定!B$5:B$1048576,0),MATCH($AW398,価格設定!E$1:X$1,1))),J398),"")</f>
        <v/>
      </c>
      <c r="U398" s="126" t="str">
        <f t="shared" si="709"/>
        <v/>
      </c>
      <c r="V398" s="132" t="str">
        <f t="shared" si="710"/>
        <v/>
      </c>
      <c r="W398" s="127" t="str">
        <f>IFERROR(IF(OR(T398="",T398&lt;0),"",IFERROR(INDEX(価格設定!E$2:X$3,IF(AND(K398=$K$1,$K$1&lt;&gt;""),ROW(価格設定!$D$3)-1,MATCH(INDEX(価格設定!$D$5:$D$1048576,MATCH(Q398,価格設定!$B$5:$B$1048576,0),0),価格設定!$D$2:$D$3,0)),MATCH($AW398,価格設定!E$1:X$1,1)),INDEX(価格設定!E$2:X$2,0,MATCH($AW398,価格設定!E$1:X$1,1)))),"")</f>
        <v/>
      </c>
      <c r="X398" s="126" t="str">
        <f t="shared" si="701"/>
        <v/>
      </c>
      <c r="Y398" s="128" t="str">
        <f t="shared" si="711"/>
        <v/>
      </c>
      <c r="Z398" s="126" t="str">
        <f t="shared" si="712"/>
        <v/>
      </c>
      <c r="AA398" s="129" t="str">
        <f t="shared" si="713"/>
        <v/>
      </c>
      <c r="AB398" s="126" t="str">
        <f t="shared" si="714"/>
        <v/>
      </c>
      <c r="AC398" s="280" t="str">
        <f t="shared" si="715"/>
        <v/>
      </c>
      <c r="AD398" s="15"/>
      <c r="AE398" s="204" t="str">
        <f>IF(AF398="","",COUNT($AF$3:AF398))</f>
        <v/>
      </c>
      <c r="AF398" s="206" t="str">
        <f t="shared" si="716"/>
        <v/>
      </c>
      <c r="AG398" s="204" t="str">
        <f t="shared" si="717"/>
        <v/>
      </c>
      <c r="AH398" s="204" t="str">
        <f t="shared" si="718"/>
        <v/>
      </c>
      <c r="AI398" s="287"/>
      <c r="AJ398" s="15"/>
      <c r="AK398" s="138" t="str">
        <f t="shared" si="719"/>
        <v/>
      </c>
      <c r="AL398" s="131" t="str">
        <f t="shared" si="720"/>
        <v/>
      </c>
      <c r="AM398" s="131" t="str">
        <f t="shared" si="721"/>
        <v/>
      </c>
      <c r="AN398" s="313" t="str">
        <f t="shared" si="722"/>
        <v/>
      </c>
      <c r="AO398" s="316" t="str">
        <f t="shared" si="723"/>
        <v/>
      </c>
      <c r="AP398" s="18"/>
      <c r="AQ398" s="3" t="str">
        <f>IF(F398="","",MAX($AQ$3:AQ397)+1)</f>
        <v/>
      </c>
      <c r="AR398" s="3" t="str">
        <f>IF(OR(AQ398="",BB398=""),"",MAX($AR$3:AR397)+1)</f>
        <v/>
      </c>
      <c r="AS398" s="3" t="str">
        <f>IF(CQ398="","",RANK(CQ398,CQ$3:CQ$1048576,1)+COUNTIF($CQ$3:CQ398,CQ398)-1)</f>
        <v/>
      </c>
      <c r="AT398" s="21" t="str">
        <f>IF(C398="",IF(OR(AND($H398&lt;&gt;"",C398=""),AND($F397=$F398,$AZ398&lt;&gt;""),COUNTA($H$3:$H$1048576,#REF!,$F$3:$F$1048576)&gt;COUNTA($H$3:$H398,#REF!,$F$3:$F398),$AZ398&lt;&gt;""),INDEX(AT$3:AT$1048576,MATCH(MAX($AQ$3:$AQ397),$AQ$3:$AQ$1048576,0),0),""),C398)</f>
        <v/>
      </c>
      <c r="AU398" s="21" t="str">
        <f>IF(D398="",IF(OR(AND($H398&lt;&gt;"",D398=""),AND($F397=$F398,$AZ398&lt;&gt;""),COUNTA($H$3:$H$1048576,#REF!,$F$3:$F$1048576)&gt;COUNTA($H$3:$H398,#REF!,$F$3:$F398),$AZ398&lt;&gt;""),INDEX(AU$3:AU$1048576,MATCH(MAX($AQ$3:$AQ397),$AQ$3:$AQ$1048576,0),0),""),D398)</f>
        <v/>
      </c>
      <c r="AV398" s="21" t="str">
        <f>IF(E398="",IF(OR(AND($H398&lt;&gt;"",E398=""),AND($F397=$F398,$AZ398&lt;&gt;""),COUNTA($H$3:$H$1048576,#REF!,$F$3:$F$1048576)&gt;COUNTA($H$3:$H398,#REF!,$F$3:$F398),$AZ398&lt;&gt;""),INDEX(AV$3:AV$1048576,MATCH(MAX($AQ$3:$AQ397),$AQ$3:$AQ$1048576,0),0),""),E398)</f>
        <v/>
      </c>
      <c r="AW398" s="24" t="str">
        <f t="shared" si="724"/>
        <v/>
      </c>
      <c r="AX398" s="13" t="str">
        <f t="shared" si="725"/>
        <v/>
      </c>
      <c r="AY398" s="4" t="str">
        <f t="shared" si="726"/>
        <v/>
      </c>
      <c r="AZ398" s="4" t="str">
        <f>IF(AX398="",IF(OR(AND(H398&lt;&gt;"",F398=""),COUNTA($H$3:$H$1048576)&gt;COUNTA($H$3:$H398)),INDEX(AX$3:AX398,MATCH(MAX($AQ$3:AQ398),AQ$3:AQ398,0),0),""),AX398)</f>
        <v/>
      </c>
      <c r="BA398" s="4" t="str">
        <f>IF(AY398="",IF(AND(H398&lt;&gt;"",F398=""),INDEX(AY$3:AY398,MATCH(MAX($AQ$3:AQ398),AQ$3:AQ398,0),0),""),AY398)</f>
        <v/>
      </c>
      <c r="BB398" s="82" t="str">
        <f>IF(BC398="","",RANK(BC398,BC$3:BC$1048576,1)+COUNTIF($BC$3:BC398,BC398)-1)</f>
        <v/>
      </c>
      <c r="BC398" s="139" t="str">
        <f t="shared" si="727"/>
        <v/>
      </c>
      <c r="BD398" s="46" t="str">
        <f t="shared" si="728"/>
        <v/>
      </c>
      <c r="BE398" s="46" t="str">
        <f t="shared" si="729"/>
        <v/>
      </c>
      <c r="BF398" s="46" t="str">
        <f t="shared" si="730"/>
        <v/>
      </c>
      <c r="BG398" s="4" t="str">
        <f t="shared" si="731"/>
        <v/>
      </c>
      <c r="BH398" s="180" t="str">
        <f t="shared" si="732"/>
        <v/>
      </c>
      <c r="BI398" s="16" t="str">
        <f t="shared" si="733"/>
        <v/>
      </c>
      <c r="BJ398" s="52" t="str">
        <f>IF(BI398="","",IF(W398="","",IF(AND(K398=$K$1,$K$1&lt;&gt;""),$BT$2,IFERROR(IF(INDEX(価格設定!$D$5:$D$1048576,MATCH(Q398,価格設定!$B$5:$B$1048576,0),0)=価格設定!$D$3,$BT$2,$BS$2),$BS$2))))</f>
        <v/>
      </c>
      <c r="BK398" s="16" t="str">
        <f>IF(BI398="","",IF(COUNTIF($BI$3:BI398,BI398)=1,1,IF(AND(BI397=BI398,BH398=""),BK397,COUNTIF($BH$3:BH398,BH398))))</f>
        <v/>
      </c>
      <c r="BL398" s="52" t="str">
        <f t="shared" si="734"/>
        <v/>
      </c>
      <c r="BM398" s="52" t="str">
        <f t="shared" si="735"/>
        <v/>
      </c>
      <c r="BN398" s="119" t="str">
        <f t="shared" si="736"/>
        <v/>
      </c>
      <c r="BO398" s="119" t="str">
        <f t="shared" si="737"/>
        <v/>
      </c>
      <c r="BP398" s="17" t="str">
        <f t="shared" si="738"/>
        <v/>
      </c>
      <c r="BQ398" s="17" t="str">
        <f t="shared" si="739"/>
        <v/>
      </c>
      <c r="BR398" s="17" t="str">
        <f>IF(OR(BP398="",COUNTIF($BO$3:BO398,BO398)&lt;&gt;1),"",SUMIF(BO$3:BO$1048576,BO398,BP$3:BP$1048576))</f>
        <v/>
      </c>
      <c r="BS398" s="17" t="str">
        <f t="shared" si="740"/>
        <v/>
      </c>
      <c r="BT398" s="17" t="str">
        <f t="shared" si="741"/>
        <v/>
      </c>
      <c r="BU398" s="17" t="str">
        <f t="shared" si="742"/>
        <v/>
      </c>
      <c r="BV398" s="24" t="str">
        <f t="shared" si="743"/>
        <v/>
      </c>
      <c r="BW398" s="24" t="str">
        <f t="shared" si="744"/>
        <v/>
      </c>
      <c r="BX398" s="24" t="str">
        <f t="shared" si="745"/>
        <v/>
      </c>
      <c r="BY398" s="26" t="str">
        <f t="shared" si="746"/>
        <v/>
      </c>
      <c r="BZ398" s="26" t="str">
        <f t="shared" si="747"/>
        <v/>
      </c>
      <c r="CA398" s="26" t="str">
        <f t="shared" si="748"/>
        <v/>
      </c>
      <c r="CB398" s="66" t="str">
        <f t="shared" si="749"/>
        <v/>
      </c>
      <c r="CC398" s="65" t="str">
        <f t="shared" si="750"/>
        <v/>
      </c>
      <c r="CD398" s="26" t="str">
        <f t="shared" si="751"/>
        <v/>
      </c>
      <c r="CE398" s="26" t="str">
        <f t="shared" si="752"/>
        <v/>
      </c>
      <c r="CF398" s="193" t="str">
        <f t="shared" si="753"/>
        <v/>
      </c>
      <c r="CG398" s="193" t="str">
        <f t="shared" si="754"/>
        <v/>
      </c>
      <c r="CH398" s="26" t="str">
        <f t="shared" si="755"/>
        <v/>
      </c>
      <c r="CI398" s="26" t="str">
        <f t="shared" si="756"/>
        <v/>
      </c>
      <c r="CJ398" s="65" t="str">
        <f t="shared" si="757"/>
        <v/>
      </c>
      <c r="CK398" s="65" t="str">
        <f t="shared" si="758"/>
        <v/>
      </c>
      <c r="CL398" s="64" t="str">
        <f t="shared" si="759"/>
        <v/>
      </c>
      <c r="CM398" s="64" t="str">
        <f t="shared" si="760"/>
        <v/>
      </c>
      <c r="CN398" s="65" t="str">
        <f t="shared" si="761"/>
        <v/>
      </c>
      <c r="CP398" s="63" t="str">
        <f>IF(BH398="","",MAX($CP$3:CP397)+1)</f>
        <v/>
      </c>
      <c r="CQ398" s="24" t="str">
        <f t="shared" si="762"/>
        <v/>
      </c>
      <c r="CR398" s="24" t="str">
        <f t="shared" si="763"/>
        <v/>
      </c>
      <c r="CS398" s="24" t="str">
        <f t="shared" si="764"/>
        <v/>
      </c>
      <c r="CT398" s="58" t="str">
        <f>IF(BO398="","",COUNTIF($BO$3:BO398,BO398)&amp;"@"&amp;BO398)</f>
        <v/>
      </c>
      <c r="CU398" s="16" t="str">
        <f t="shared" si="702"/>
        <v/>
      </c>
      <c r="CV398" s="63" t="str">
        <f t="shared" si="765"/>
        <v/>
      </c>
      <c r="CW398" s="16" t="str">
        <f t="shared" si="766"/>
        <v/>
      </c>
      <c r="CX398" s="16" t="str">
        <f t="shared" si="767"/>
        <v/>
      </c>
      <c r="CY398" s="16" t="str">
        <f t="shared" si="768"/>
        <v/>
      </c>
      <c r="CZ398" s="85" t="str">
        <f t="shared" si="769"/>
        <v/>
      </c>
      <c r="DA398" s="16" t="str">
        <f t="shared" si="770"/>
        <v/>
      </c>
      <c r="DB398" s="16" t="str">
        <f t="shared" si="771"/>
        <v/>
      </c>
      <c r="DC398" s="28" t="str">
        <f>IF(CP398="","",$DC$1&amp;(INDEX(価格設定!D$1:XFD$3,ROW(価格設定!$D$3),MATCH($AW398,価格設定!D$1:XFD$1,1))*100)&amp;"%")</f>
        <v/>
      </c>
      <c r="DD398" s="28" t="str">
        <f>IF(CP398="","",$DD$1&amp;(INDEX(価格設定!D$1:XFD$3,ROW(価格設定!$D$2),MATCH($AW398,価格設定!D$1:XFD$1,1))*100)&amp;"%")</f>
        <v/>
      </c>
      <c r="DE398" s="29" t="str">
        <f t="shared" si="772"/>
        <v/>
      </c>
      <c r="DG398" s="58" t="str">
        <f t="shared" si="773"/>
        <v/>
      </c>
      <c r="DH398" s="58" t="str">
        <f t="shared" si="774"/>
        <v/>
      </c>
      <c r="DI398" s="58" t="str">
        <f t="shared" si="775"/>
        <v/>
      </c>
      <c r="DJ398" s="85" t="str">
        <f t="shared" si="776"/>
        <v/>
      </c>
      <c r="DL398" s="58" t="str">
        <f>IF(COUNTIF(DG$3:DG$1048576,DG398)=COUNTIF($DG$3:$DG398,DG398),DG398,"")</f>
        <v/>
      </c>
      <c r="DM398" s="85" t="str">
        <f t="shared" si="777"/>
        <v/>
      </c>
      <c r="DN398" s="85" t="str">
        <f t="shared" si="703"/>
        <v/>
      </c>
      <c r="DO398" s="85" t="str">
        <f t="shared" si="703"/>
        <v/>
      </c>
      <c r="DP398" s="303"/>
      <c r="DQ398" s="17" t="str">
        <f t="shared" si="704"/>
        <v/>
      </c>
      <c r="DR398" s="17" t="str">
        <f t="shared" si="705"/>
        <v/>
      </c>
      <c r="DS398" s="17" t="str">
        <f t="shared" si="706"/>
        <v/>
      </c>
      <c r="DU398" s="16" t="str">
        <f t="shared" si="778"/>
        <v/>
      </c>
      <c r="DV398" s="16" t="str">
        <f>IF(DU398="","",COUNT($DU$3:DU398))</f>
        <v/>
      </c>
      <c r="DW398" s="16" t="str">
        <f t="shared" si="779"/>
        <v/>
      </c>
      <c r="DX398" s="16" t="str">
        <f t="shared" si="780"/>
        <v/>
      </c>
      <c r="DY398" s="16" t="str">
        <f>IF(DZ398="","",COUNTIF(DZ$3:DZ398,DZ398))</f>
        <v/>
      </c>
      <c r="DZ398" s="16" t="str">
        <f t="shared" si="781"/>
        <v/>
      </c>
      <c r="EA398" s="16" t="str">
        <f t="shared" si="782"/>
        <v/>
      </c>
      <c r="EB398" s="16" t="str">
        <f t="shared" si="783"/>
        <v/>
      </c>
      <c r="EC398" s="16" t="str">
        <f t="shared" si="784"/>
        <v/>
      </c>
      <c r="ED398" s="16" t="str">
        <f t="shared" si="785"/>
        <v/>
      </c>
      <c r="EE398" s="16" t="str">
        <f t="shared" si="786"/>
        <v/>
      </c>
      <c r="EF398" s="16" t="str">
        <f t="shared" si="787"/>
        <v/>
      </c>
      <c r="EG398" s="16" t="str">
        <f t="shared" si="788"/>
        <v/>
      </c>
      <c r="EH398" s="16" t="str">
        <f t="shared" si="789"/>
        <v/>
      </c>
      <c r="EI398" s="16" t="str">
        <f t="shared" si="790"/>
        <v/>
      </c>
      <c r="EJ398" s="16" t="str">
        <f t="shared" si="791"/>
        <v/>
      </c>
      <c r="EK398" s="16" t="str">
        <f t="shared" si="792"/>
        <v/>
      </c>
      <c r="EL398" s="58" t="str">
        <f t="shared" si="793"/>
        <v/>
      </c>
      <c r="EM398" s="58" t="str">
        <f>IF(OR($DZ398="",CR398=""),IF($EL398="","",$EL398),IF(OR(CR398="なし",CR398=0),領収書!$H$1,CR398))</f>
        <v/>
      </c>
      <c r="EN398" s="58" t="str">
        <f>IF(OR($DZ398="",CS398=""),IF($EL398="","",$EL398),IF(OR(CS398="なし",CS398=0),入力!$EN$1,CS398))</f>
        <v/>
      </c>
      <c r="EO398" s="63" t="str">
        <f t="shared" si="794"/>
        <v/>
      </c>
      <c r="EP398" s="63" t="str">
        <f t="shared" si="795"/>
        <v/>
      </c>
      <c r="ER398" s="16" t="str">
        <f>IF(AND(COUNTIF($ET$3:ET398,ET398)=1,ET398&lt;&gt;""),MAX($ER$3:ER397)+1,"")</f>
        <v/>
      </c>
      <c r="ES398" s="16" t="str">
        <f>IF(価格設定!B400="","",価格設定!B400)</f>
        <v/>
      </c>
      <c r="ET398" s="16" t="str">
        <f>IF(価格設定!C400="","",価格設定!C400)</f>
        <v/>
      </c>
      <c r="EV398" s="16" t="str">
        <f t="shared" si="707"/>
        <v/>
      </c>
      <c r="EW398" s="16" t="str">
        <f t="shared" si="796"/>
        <v/>
      </c>
    </row>
    <row r="399" spans="1:153" ht="30" customHeight="1" x14ac:dyDescent="0.2">
      <c r="A399" s="225"/>
      <c r="B399" s="212"/>
      <c r="C399" s="221"/>
      <c r="D399" s="164"/>
      <c r="E399" s="165"/>
      <c r="F399" s="166"/>
      <c r="G399" s="167"/>
      <c r="H399" s="179"/>
      <c r="I399" s="306"/>
      <c r="J399" s="169"/>
      <c r="K399" s="179"/>
      <c r="L399" s="186"/>
      <c r="M399" s="186"/>
      <c r="N399" s="168"/>
      <c r="O399" s="170"/>
      <c r="P399" s="212"/>
      <c r="Q399" s="179" t="str">
        <f>IFERROR(IF(H399="","",IFERROR(INDEX(価格設定!$B$5:$B$1048576,MATCH(H399,価格設定!$B$5:$B$1048576,0),0),INDEX(価格設定!$B$5:$B$1048576,MATCH("*"&amp;H399&amp;"*",価格設定!$B$5:$B$1048576,0),0))),H399)</f>
        <v/>
      </c>
      <c r="R399" s="250" t="str">
        <f>IFERROR(IF(Q399="",IF(K399="","",K399),IF(K399="",IF(INDEX(価格設定!$C$5:$C$1048576,MATCH(Q399,価格設定!$B$5:$B$1048576,0),0)=0,"",INDEX(価格設定!$C$5:$C$1048576,MATCH(Q399,価格設定!$B$5:$B$1048576,0),0)),IF(K399="なし","",K399))),"")</f>
        <v/>
      </c>
      <c r="S399" s="308" t="str">
        <f t="shared" si="708"/>
        <v/>
      </c>
      <c r="T399" s="126" t="str">
        <f>IFERROR(IF(J399="",IF(INDEX(価格設定!$E$5:$R$1048576,MATCH($Q399,価格設定!B$5:B$1048576,0),MATCH($AW399,価格設定!E$1:X$1,1))=0,"",INDEX(価格設定!$E$5:$R$1048576,MATCH($Q399,価格設定!B$5:B$1048576,0),MATCH($AW399,価格設定!E$1:X$1,1))),J399),"")</f>
        <v/>
      </c>
      <c r="U399" s="126" t="str">
        <f t="shared" si="709"/>
        <v/>
      </c>
      <c r="V399" s="132" t="str">
        <f t="shared" si="710"/>
        <v/>
      </c>
      <c r="W399" s="127" t="str">
        <f>IFERROR(IF(OR(T399="",T399&lt;0),"",IFERROR(INDEX(価格設定!E$2:X$3,IF(AND(K399=$K$1,$K$1&lt;&gt;""),ROW(価格設定!$D$3)-1,MATCH(INDEX(価格設定!$D$5:$D$1048576,MATCH(Q399,価格設定!$B$5:$B$1048576,0),0),価格設定!$D$2:$D$3,0)),MATCH($AW399,価格設定!E$1:X$1,1)),INDEX(価格設定!E$2:X$2,0,MATCH($AW399,価格設定!E$1:X$1,1)))),"")</f>
        <v/>
      </c>
      <c r="X399" s="126" t="str">
        <f t="shared" si="701"/>
        <v/>
      </c>
      <c r="Y399" s="128" t="str">
        <f t="shared" si="711"/>
        <v/>
      </c>
      <c r="Z399" s="126" t="str">
        <f t="shared" si="712"/>
        <v/>
      </c>
      <c r="AA399" s="129" t="str">
        <f t="shared" si="713"/>
        <v/>
      </c>
      <c r="AB399" s="126" t="str">
        <f t="shared" si="714"/>
        <v/>
      </c>
      <c r="AC399" s="280" t="str">
        <f t="shared" si="715"/>
        <v/>
      </c>
      <c r="AD399" s="15"/>
      <c r="AE399" s="204" t="str">
        <f>IF(AF399="","",COUNT($AF$3:AF399))</f>
        <v/>
      </c>
      <c r="AF399" s="206" t="str">
        <f t="shared" si="716"/>
        <v/>
      </c>
      <c r="AG399" s="204" t="str">
        <f t="shared" si="717"/>
        <v/>
      </c>
      <c r="AH399" s="204" t="str">
        <f t="shared" si="718"/>
        <v/>
      </c>
      <c r="AI399" s="287"/>
      <c r="AJ399" s="15"/>
      <c r="AK399" s="138" t="str">
        <f t="shared" si="719"/>
        <v/>
      </c>
      <c r="AL399" s="131" t="str">
        <f t="shared" si="720"/>
        <v/>
      </c>
      <c r="AM399" s="131" t="str">
        <f t="shared" si="721"/>
        <v/>
      </c>
      <c r="AN399" s="313" t="str">
        <f t="shared" si="722"/>
        <v/>
      </c>
      <c r="AO399" s="316" t="str">
        <f t="shared" si="723"/>
        <v/>
      </c>
      <c r="AP399" s="18"/>
      <c r="AQ399" s="3" t="str">
        <f>IF(F399="","",MAX($AQ$3:AQ398)+1)</f>
        <v/>
      </c>
      <c r="AR399" s="3" t="str">
        <f>IF(OR(AQ399="",BB399=""),"",MAX($AR$3:AR398)+1)</f>
        <v/>
      </c>
      <c r="AS399" s="3" t="str">
        <f>IF(CQ399="","",RANK(CQ399,CQ$3:CQ$1048576,1)+COUNTIF($CQ$3:CQ399,CQ399)-1)</f>
        <v/>
      </c>
      <c r="AT399" s="21" t="str">
        <f>IF(C399="",IF(OR(AND($H399&lt;&gt;"",C399=""),AND($F398=$F399,$AZ399&lt;&gt;""),COUNTA($H$3:$H$1048576,#REF!,$F$3:$F$1048576)&gt;COUNTA($H$3:$H399,#REF!,$F$3:$F399),$AZ399&lt;&gt;""),INDEX(AT$3:AT$1048576,MATCH(MAX($AQ$3:$AQ398),$AQ$3:$AQ$1048576,0),0),""),C399)</f>
        <v/>
      </c>
      <c r="AU399" s="21" t="str">
        <f>IF(D399="",IF(OR(AND($H399&lt;&gt;"",D399=""),AND($F398=$F399,$AZ399&lt;&gt;""),COUNTA($H$3:$H$1048576,#REF!,$F$3:$F$1048576)&gt;COUNTA($H$3:$H399,#REF!,$F$3:$F399),$AZ399&lt;&gt;""),INDEX(AU$3:AU$1048576,MATCH(MAX($AQ$3:$AQ398),$AQ$3:$AQ$1048576,0),0),""),D399)</f>
        <v/>
      </c>
      <c r="AV399" s="21" t="str">
        <f>IF(E399="",IF(OR(AND($H399&lt;&gt;"",E399=""),AND($F398=$F399,$AZ399&lt;&gt;""),COUNTA($H$3:$H$1048576,#REF!,$F$3:$F$1048576)&gt;COUNTA($H$3:$H399,#REF!,$F$3:$F399),$AZ399&lt;&gt;""),INDEX(AV$3:AV$1048576,MATCH(MAX($AQ$3:$AQ398),$AQ$3:$AQ$1048576,0),0),""),E399)</f>
        <v/>
      </c>
      <c r="AW399" s="24" t="str">
        <f t="shared" si="724"/>
        <v/>
      </c>
      <c r="AX399" s="13" t="str">
        <f t="shared" si="725"/>
        <v/>
      </c>
      <c r="AY399" s="4" t="str">
        <f t="shared" si="726"/>
        <v/>
      </c>
      <c r="AZ399" s="4" t="str">
        <f>IF(AX399="",IF(OR(AND(H399&lt;&gt;"",F399=""),COUNTA($H$3:$H$1048576)&gt;COUNTA($H$3:$H399)),INDEX(AX$3:AX399,MATCH(MAX($AQ$3:AQ399),AQ$3:AQ399,0),0),""),AX399)</f>
        <v/>
      </c>
      <c r="BA399" s="4" t="str">
        <f>IF(AY399="",IF(AND(H399&lt;&gt;"",F399=""),INDEX(AY$3:AY399,MATCH(MAX($AQ$3:AQ399),AQ$3:AQ399,0),0),""),AY399)</f>
        <v/>
      </c>
      <c r="BB399" s="82" t="str">
        <f>IF(BC399="","",RANK(BC399,BC$3:BC$1048576,1)+COUNTIF($BC$3:BC399,BC399)-1)</f>
        <v/>
      </c>
      <c r="BC399" s="139" t="str">
        <f t="shared" si="727"/>
        <v/>
      </c>
      <c r="BD399" s="46" t="str">
        <f t="shared" si="728"/>
        <v/>
      </c>
      <c r="BE399" s="46" t="str">
        <f t="shared" si="729"/>
        <v/>
      </c>
      <c r="BF399" s="46" t="str">
        <f t="shared" si="730"/>
        <v/>
      </c>
      <c r="BG399" s="4" t="str">
        <f t="shared" si="731"/>
        <v/>
      </c>
      <c r="BH399" s="180" t="str">
        <f t="shared" si="732"/>
        <v/>
      </c>
      <c r="BI399" s="16" t="str">
        <f t="shared" si="733"/>
        <v/>
      </c>
      <c r="BJ399" s="52" t="str">
        <f>IF(BI399="","",IF(W399="","",IF(AND(K399=$K$1,$K$1&lt;&gt;""),$BT$2,IFERROR(IF(INDEX(価格設定!$D$5:$D$1048576,MATCH(Q399,価格設定!$B$5:$B$1048576,0),0)=価格設定!$D$3,$BT$2,$BS$2),$BS$2))))</f>
        <v/>
      </c>
      <c r="BK399" s="16" t="str">
        <f>IF(BI399="","",IF(COUNTIF($BI$3:BI399,BI399)=1,1,IF(AND(BI398=BI399,BH399=""),BK398,COUNTIF($BH$3:BH399,BH399))))</f>
        <v/>
      </c>
      <c r="BL399" s="52" t="str">
        <f t="shared" si="734"/>
        <v/>
      </c>
      <c r="BM399" s="52" t="str">
        <f t="shared" si="735"/>
        <v/>
      </c>
      <c r="BN399" s="119" t="str">
        <f t="shared" si="736"/>
        <v/>
      </c>
      <c r="BO399" s="119" t="str">
        <f t="shared" si="737"/>
        <v/>
      </c>
      <c r="BP399" s="17" t="str">
        <f t="shared" si="738"/>
        <v/>
      </c>
      <c r="BQ399" s="17" t="str">
        <f t="shared" si="739"/>
        <v/>
      </c>
      <c r="BR399" s="17" t="str">
        <f>IF(OR(BP399="",COUNTIF($BO$3:BO399,BO399)&lt;&gt;1),"",SUMIF(BO$3:BO$1048576,BO399,BP$3:BP$1048576))</f>
        <v/>
      </c>
      <c r="BS399" s="17" t="str">
        <f t="shared" si="740"/>
        <v/>
      </c>
      <c r="BT399" s="17" t="str">
        <f t="shared" si="741"/>
        <v/>
      </c>
      <c r="BU399" s="17" t="str">
        <f t="shared" si="742"/>
        <v/>
      </c>
      <c r="BV399" s="24" t="str">
        <f t="shared" si="743"/>
        <v/>
      </c>
      <c r="BW399" s="24" t="str">
        <f t="shared" si="744"/>
        <v/>
      </c>
      <c r="BX399" s="24" t="str">
        <f t="shared" si="745"/>
        <v/>
      </c>
      <c r="BY399" s="26" t="str">
        <f t="shared" si="746"/>
        <v/>
      </c>
      <c r="BZ399" s="26" t="str">
        <f t="shared" si="747"/>
        <v/>
      </c>
      <c r="CA399" s="26" t="str">
        <f t="shared" si="748"/>
        <v/>
      </c>
      <c r="CB399" s="66" t="str">
        <f t="shared" si="749"/>
        <v/>
      </c>
      <c r="CC399" s="65" t="str">
        <f t="shared" si="750"/>
        <v/>
      </c>
      <c r="CD399" s="26" t="str">
        <f t="shared" si="751"/>
        <v/>
      </c>
      <c r="CE399" s="26" t="str">
        <f t="shared" si="752"/>
        <v/>
      </c>
      <c r="CF399" s="193" t="str">
        <f t="shared" si="753"/>
        <v/>
      </c>
      <c r="CG399" s="193" t="str">
        <f t="shared" si="754"/>
        <v/>
      </c>
      <c r="CH399" s="26" t="str">
        <f t="shared" si="755"/>
        <v/>
      </c>
      <c r="CI399" s="26" t="str">
        <f t="shared" si="756"/>
        <v/>
      </c>
      <c r="CJ399" s="65" t="str">
        <f t="shared" si="757"/>
        <v/>
      </c>
      <c r="CK399" s="65" t="str">
        <f t="shared" si="758"/>
        <v/>
      </c>
      <c r="CL399" s="64" t="str">
        <f t="shared" si="759"/>
        <v/>
      </c>
      <c r="CM399" s="64" t="str">
        <f t="shared" si="760"/>
        <v/>
      </c>
      <c r="CN399" s="65" t="str">
        <f t="shared" si="761"/>
        <v/>
      </c>
      <c r="CP399" s="63" t="str">
        <f>IF(BH399="","",MAX($CP$3:CP398)+1)</f>
        <v/>
      </c>
      <c r="CQ399" s="24" t="str">
        <f t="shared" si="762"/>
        <v/>
      </c>
      <c r="CR399" s="24" t="str">
        <f t="shared" si="763"/>
        <v/>
      </c>
      <c r="CS399" s="24" t="str">
        <f t="shared" si="764"/>
        <v/>
      </c>
      <c r="CT399" s="58" t="str">
        <f>IF(BO399="","",COUNTIF($BO$3:BO399,BO399)&amp;"@"&amp;BO399)</f>
        <v/>
      </c>
      <c r="CU399" s="16" t="str">
        <f t="shared" si="702"/>
        <v/>
      </c>
      <c r="CV399" s="63" t="str">
        <f t="shared" si="765"/>
        <v/>
      </c>
      <c r="CW399" s="16" t="str">
        <f t="shared" si="766"/>
        <v/>
      </c>
      <c r="CX399" s="16" t="str">
        <f t="shared" si="767"/>
        <v/>
      </c>
      <c r="CY399" s="16" t="str">
        <f t="shared" si="768"/>
        <v/>
      </c>
      <c r="CZ399" s="85" t="str">
        <f t="shared" si="769"/>
        <v/>
      </c>
      <c r="DA399" s="16" t="str">
        <f t="shared" si="770"/>
        <v/>
      </c>
      <c r="DB399" s="16" t="str">
        <f t="shared" si="771"/>
        <v/>
      </c>
      <c r="DC399" s="28" t="str">
        <f>IF(CP399="","",$DC$1&amp;(INDEX(価格設定!D$1:XFD$3,ROW(価格設定!$D$3),MATCH($AW399,価格設定!D$1:XFD$1,1))*100)&amp;"%")</f>
        <v/>
      </c>
      <c r="DD399" s="28" t="str">
        <f>IF(CP399="","",$DD$1&amp;(INDEX(価格設定!D$1:XFD$3,ROW(価格設定!$D$2),MATCH($AW399,価格設定!D$1:XFD$1,1))*100)&amp;"%")</f>
        <v/>
      </c>
      <c r="DE399" s="29" t="str">
        <f t="shared" si="772"/>
        <v/>
      </c>
      <c r="DG399" s="58" t="str">
        <f t="shared" si="773"/>
        <v/>
      </c>
      <c r="DH399" s="58" t="str">
        <f t="shared" si="774"/>
        <v/>
      </c>
      <c r="DI399" s="58" t="str">
        <f t="shared" si="775"/>
        <v/>
      </c>
      <c r="DJ399" s="85" t="str">
        <f t="shared" si="776"/>
        <v/>
      </c>
      <c r="DL399" s="58" t="str">
        <f>IF(COUNTIF(DG$3:DG$1048576,DG399)=COUNTIF($DG$3:$DG399,DG399),DG399,"")</f>
        <v/>
      </c>
      <c r="DM399" s="85" t="str">
        <f t="shared" si="777"/>
        <v/>
      </c>
      <c r="DN399" s="85" t="str">
        <f t="shared" si="703"/>
        <v/>
      </c>
      <c r="DO399" s="85" t="str">
        <f t="shared" si="703"/>
        <v/>
      </c>
      <c r="DP399" s="303"/>
      <c r="DQ399" s="17" t="str">
        <f t="shared" si="704"/>
        <v/>
      </c>
      <c r="DR399" s="17" t="str">
        <f t="shared" si="705"/>
        <v/>
      </c>
      <c r="DS399" s="17" t="str">
        <f t="shared" si="706"/>
        <v/>
      </c>
      <c r="DU399" s="16" t="str">
        <f t="shared" si="778"/>
        <v/>
      </c>
      <c r="DV399" s="16" t="str">
        <f>IF(DU399="","",COUNT($DU$3:DU399))</f>
        <v/>
      </c>
      <c r="DW399" s="16" t="str">
        <f t="shared" si="779"/>
        <v/>
      </c>
      <c r="DX399" s="16" t="str">
        <f t="shared" si="780"/>
        <v/>
      </c>
      <c r="DY399" s="16" t="str">
        <f>IF(DZ399="","",COUNTIF(DZ$3:DZ399,DZ399))</f>
        <v/>
      </c>
      <c r="DZ399" s="16" t="str">
        <f t="shared" si="781"/>
        <v/>
      </c>
      <c r="EA399" s="16" t="str">
        <f t="shared" si="782"/>
        <v/>
      </c>
      <c r="EB399" s="16" t="str">
        <f t="shared" si="783"/>
        <v/>
      </c>
      <c r="EC399" s="16" t="str">
        <f t="shared" si="784"/>
        <v/>
      </c>
      <c r="ED399" s="16" t="str">
        <f t="shared" si="785"/>
        <v/>
      </c>
      <c r="EE399" s="16" t="str">
        <f t="shared" si="786"/>
        <v/>
      </c>
      <c r="EF399" s="16" t="str">
        <f t="shared" si="787"/>
        <v/>
      </c>
      <c r="EG399" s="16" t="str">
        <f t="shared" si="788"/>
        <v/>
      </c>
      <c r="EH399" s="16" t="str">
        <f t="shared" si="789"/>
        <v/>
      </c>
      <c r="EI399" s="16" t="str">
        <f t="shared" si="790"/>
        <v/>
      </c>
      <c r="EJ399" s="16" t="str">
        <f t="shared" si="791"/>
        <v/>
      </c>
      <c r="EK399" s="16" t="str">
        <f t="shared" si="792"/>
        <v/>
      </c>
      <c r="EL399" s="58" t="str">
        <f t="shared" si="793"/>
        <v/>
      </c>
      <c r="EM399" s="58" t="str">
        <f>IF(OR($DZ399="",CR399=""),IF($EL399="","",$EL399),IF(OR(CR399="なし",CR399=0),領収書!$H$1,CR399))</f>
        <v/>
      </c>
      <c r="EN399" s="58" t="str">
        <f>IF(OR($DZ399="",CS399=""),IF($EL399="","",$EL399),IF(OR(CS399="なし",CS399=0),入力!$EN$1,CS399))</f>
        <v/>
      </c>
      <c r="EO399" s="63" t="str">
        <f t="shared" si="794"/>
        <v/>
      </c>
      <c r="EP399" s="63" t="str">
        <f t="shared" si="795"/>
        <v/>
      </c>
      <c r="ER399" s="16" t="str">
        <f>IF(AND(COUNTIF($ET$3:ET399,ET399)=1,ET399&lt;&gt;""),MAX($ER$3:ER398)+1,"")</f>
        <v/>
      </c>
      <c r="ES399" s="16" t="str">
        <f>IF(価格設定!B401="","",価格設定!B401)</f>
        <v/>
      </c>
      <c r="ET399" s="16" t="str">
        <f>IF(価格設定!C401="","",価格設定!C401)</f>
        <v/>
      </c>
      <c r="EV399" s="16" t="str">
        <f t="shared" si="707"/>
        <v/>
      </c>
      <c r="EW399" s="16" t="str">
        <f t="shared" si="796"/>
        <v/>
      </c>
    </row>
    <row r="400" spans="1:153" ht="30" customHeight="1" x14ac:dyDescent="0.2">
      <c r="A400" s="225"/>
      <c r="B400" s="212"/>
      <c r="C400" s="221"/>
      <c r="D400" s="164"/>
      <c r="E400" s="165"/>
      <c r="F400" s="166"/>
      <c r="G400" s="167"/>
      <c r="H400" s="179"/>
      <c r="I400" s="306"/>
      <c r="J400" s="169"/>
      <c r="K400" s="179"/>
      <c r="L400" s="186"/>
      <c r="M400" s="186"/>
      <c r="N400" s="168"/>
      <c r="O400" s="170"/>
      <c r="P400" s="212"/>
      <c r="Q400" s="179" t="str">
        <f>IFERROR(IF(H400="","",IFERROR(INDEX(価格設定!$B$5:$B$1048576,MATCH(H400,価格設定!$B$5:$B$1048576,0),0),INDEX(価格設定!$B$5:$B$1048576,MATCH("*"&amp;H400&amp;"*",価格設定!$B$5:$B$1048576,0),0))),H400)</f>
        <v/>
      </c>
      <c r="R400" s="250" t="str">
        <f>IFERROR(IF(Q400="",IF(K400="","",K400),IF(K400="",IF(INDEX(価格設定!$C$5:$C$1048576,MATCH(Q400,価格設定!$B$5:$B$1048576,0),0)=0,"",INDEX(価格設定!$C$5:$C$1048576,MATCH(Q400,価格設定!$B$5:$B$1048576,0),0)),IF(K400="なし","",K400))),"")</f>
        <v/>
      </c>
      <c r="S400" s="308" t="str">
        <f t="shared" si="708"/>
        <v/>
      </c>
      <c r="T400" s="126" t="str">
        <f>IFERROR(IF(J400="",IF(INDEX(価格設定!$E$5:$R$1048576,MATCH($Q400,価格設定!B$5:B$1048576,0),MATCH($AW400,価格設定!E$1:X$1,1))=0,"",INDEX(価格設定!$E$5:$R$1048576,MATCH($Q400,価格設定!B$5:B$1048576,0),MATCH($AW400,価格設定!E$1:X$1,1))),J400),"")</f>
        <v/>
      </c>
      <c r="U400" s="126" t="str">
        <f t="shared" si="709"/>
        <v/>
      </c>
      <c r="V400" s="132" t="str">
        <f t="shared" si="710"/>
        <v/>
      </c>
      <c r="W400" s="127" t="str">
        <f>IFERROR(IF(OR(T400="",T400&lt;0),"",IFERROR(INDEX(価格設定!E$2:X$3,IF(AND(K400=$K$1,$K$1&lt;&gt;""),ROW(価格設定!$D$3)-1,MATCH(INDEX(価格設定!$D$5:$D$1048576,MATCH(Q400,価格設定!$B$5:$B$1048576,0),0),価格設定!$D$2:$D$3,0)),MATCH($AW400,価格設定!E$1:X$1,1)),INDEX(価格設定!E$2:X$2,0,MATCH($AW400,価格設定!E$1:X$1,1)))),"")</f>
        <v/>
      </c>
      <c r="X400" s="126" t="str">
        <f t="shared" si="701"/>
        <v/>
      </c>
      <c r="Y400" s="128" t="str">
        <f t="shared" si="711"/>
        <v/>
      </c>
      <c r="Z400" s="126" t="str">
        <f t="shared" si="712"/>
        <v/>
      </c>
      <c r="AA400" s="129" t="str">
        <f t="shared" si="713"/>
        <v/>
      </c>
      <c r="AB400" s="126" t="str">
        <f t="shared" si="714"/>
        <v/>
      </c>
      <c r="AC400" s="280" t="str">
        <f t="shared" si="715"/>
        <v/>
      </c>
      <c r="AD400" s="15"/>
      <c r="AE400" s="204" t="str">
        <f>IF(AF400="","",COUNT($AF$3:AF400))</f>
        <v/>
      </c>
      <c r="AF400" s="206" t="str">
        <f t="shared" si="716"/>
        <v/>
      </c>
      <c r="AG400" s="204" t="str">
        <f t="shared" si="717"/>
        <v/>
      </c>
      <c r="AH400" s="204" t="str">
        <f t="shared" si="718"/>
        <v/>
      </c>
      <c r="AI400" s="287"/>
      <c r="AJ400" s="15"/>
      <c r="AK400" s="138" t="str">
        <f t="shared" si="719"/>
        <v/>
      </c>
      <c r="AL400" s="131" t="str">
        <f t="shared" si="720"/>
        <v/>
      </c>
      <c r="AM400" s="131" t="str">
        <f t="shared" si="721"/>
        <v/>
      </c>
      <c r="AN400" s="313" t="str">
        <f t="shared" si="722"/>
        <v/>
      </c>
      <c r="AO400" s="316" t="str">
        <f t="shared" si="723"/>
        <v/>
      </c>
      <c r="AP400" s="18"/>
      <c r="AQ400" s="3" t="str">
        <f>IF(F400="","",MAX($AQ$3:AQ399)+1)</f>
        <v/>
      </c>
      <c r="AR400" s="3" t="str">
        <f>IF(OR(AQ400="",BB400=""),"",MAX($AR$3:AR399)+1)</f>
        <v/>
      </c>
      <c r="AS400" s="3" t="str">
        <f>IF(CQ400="","",RANK(CQ400,CQ$3:CQ$1048576,1)+COUNTIF($CQ$3:CQ400,CQ400)-1)</f>
        <v/>
      </c>
      <c r="AT400" s="21" t="str">
        <f>IF(C400="",IF(OR(AND($H400&lt;&gt;"",C400=""),AND($F399=$F400,$AZ400&lt;&gt;""),COUNTA($H$3:$H$1048576,#REF!,$F$3:$F$1048576)&gt;COUNTA($H$3:$H400,#REF!,$F$3:$F400),$AZ400&lt;&gt;""),INDEX(AT$3:AT$1048576,MATCH(MAX($AQ$3:$AQ399),$AQ$3:$AQ$1048576,0),0),""),C400)</f>
        <v/>
      </c>
      <c r="AU400" s="21" t="str">
        <f>IF(D400="",IF(OR(AND($H400&lt;&gt;"",D400=""),AND($F399=$F400,$AZ400&lt;&gt;""),COUNTA($H$3:$H$1048576,#REF!,$F$3:$F$1048576)&gt;COUNTA($H$3:$H400,#REF!,$F$3:$F400),$AZ400&lt;&gt;""),INDEX(AU$3:AU$1048576,MATCH(MAX($AQ$3:$AQ399),$AQ$3:$AQ$1048576,0),0),""),D400)</f>
        <v/>
      </c>
      <c r="AV400" s="21" t="str">
        <f>IF(E400="",IF(OR(AND($H400&lt;&gt;"",E400=""),AND($F399=$F400,$AZ400&lt;&gt;""),COUNTA($H$3:$H$1048576,#REF!,$F$3:$F$1048576)&gt;COUNTA($H$3:$H400,#REF!,$F$3:$F400),$AZ400&lt;&gt;""),INDEX(AV$3:AV$1048576,MATCH(MAX($AQ$3:$AQ399),$AQ$3:$AQ$1048576,0),0),""),E400)</f>
        <v/>
      </c>
      <c r="AW400" s="24" t="str">
        <f t="shared" si="724"/>
        <v/>
      </c>
      <c r="AX400" s="13" t="str">
        <f t="shared" si="725"/>
        <v/>
      </c>
      <c r="AY400" s="4" t="str">
        <f t="shared" si="726"/>
        <v/>
      </c>
      <c r="AZ400" s="4" t="str">
        <f>IF(AX400="",IF(OR(AND(H400&lt;&gt;"",F400=""),COUNTA($H$3:$H$1048576)&gt;COUNTA($H$3:$H400)),INDEX(AX$3:AX400,MATCH(MAX($AQ$3:AQ400),AQ$3:AQ400,0),0),""),AX400)</f>
        <v/>
      </c>
      <c r="BA400" s="4" t="str">
        <f>IF(AY400="",IF(AND(H400&lt;&gt;"",F400=""),INDEX(AY$3:AY400,MATCH(MAX($AQ$3:AQ400),AQ$3:AQ400,0),0),""),AY400)</f>
        <v/>
      </c>
      <c r="BB400" s="82" t="str">
        <f>IF(BC400="","",RANK(BC400,BC$3:BC$1048576,1)+COUNTIF($BC$3:BC400,BC400)-1)</f>
        <v/>
      </c>
      <c r="BC400" s="139" t="str">
        <f t="shared" si="727"/>
        <v/>
      </c>
      <c r="BD400" s="46" t="str">
        <f t="shared" si="728"/>
        <v/>
      </c>
      <c r="BE400" s="46" t="str">
        <f t="shared" si="729"/>
        <v/>
      </c>
      <c r="BF400" s="46" t="str">
        <f t="shared" si="730"/>
        <v/>
      </c>
      <c r="BG400" s="4" t="str">
        <f t="shared" si="731"/>
        <v/>
      </c>
      <c r="BH400" s="180" t="str">
        <f t="shared" si="732"/>
        <v/>
      </c>
      <c r="BI400" s="16" t="str">
        <f t="shared" si="733"/>
        <v/>
      </c>
      <c r="BJ400" s="52" t="str">
        <f>IF(BI400="","",IF(W400="","",IF(AND(K400=$K$1,$K$1&lt;&gt;""),$BT$2,IFERROR(IF(INDEX(価格設定!$D$5:$D$1048576,MATCH(Q400,価格設定!$B$5:$B$1048576,0),0)=価格設定!$D$3,$BT$2,$BS$2),$BS$2))))</f>
        <v/>
      </c>
      <c r="BK400" s="16" t="str">
        <f>IF(BI400="","",IF(COUNTIF($BI$3:BI400,BI400)=1,1,IF(AND(BI399=BI400,BH400=""),BK399,COUNTIF($BH$3:BH400,BH400))))</f>
        <v/>
      </c>
      <c r="BL400" s="52" t="str">
        <f t="shared" si="734"/>
        <v/>
      </c>
      <c r="BM400" s="52" t="str">
        <f t="shared" si="735"/>
        <v/>
      </c>
      <c r="BN400" s="119" t="str">
        <f t="shared" si="736"/>
        <v/>
      </c>
      <c r="BO400" s="119" t="str">
        <f t="shared" si="737"/>
        <v/>
      </c>
      <c r="BP400" s="17" t="str">
        <f t="shared" si="738"/>
        <v/>
      </c>
      <c r="BQ400" s="17" t="str">
        <f t="shared" si="739"/>
        <v/>
      </c>
      <c r="BR400" s="17" t="str">
        <f>IF(OR(BP400="",COUNTIF($BO$3:BO400,BO400)&lt;&gt;1),"",SUMIF(BO$3:BO$1048576,BO400,BP$3:BP$1048576))</f>
        <v/>
      </c>
      <c r="BS400" s="17" t="str">
        <f t="shared" si="740"/>
        <v/>
      </c>
      <c r="BT400" s="17" t="str">
        <f t="shared" si="741"/>
        <v/>
      </c>
      <c r="BU400" s="17" t="str">
        <f t="shared" si="742"/>
        <v/>
      </c>
      <c r="BV400" s="24" t="str">
        <f t="shared" si="743"/>
        <v/>
      </c>
      <c r="BW400" s="24" t="str">
        <f t="shared" si="744"/>
        <v/>
      </c>
      <c r="BX400" s="24" t="str">
        <f t="shared" si="745"/>
        <v/>
      </c>
      <c r="BY400" s="26" t="str">
        <f t="shared" si="746"/>
        <v/>
      </c>
      <c r="BZ400" s="26" t="str">
        <f t="shared" si="747"/>
        <v/>
      </c>
      <c r="CA400" s="26" t="str">
        <f t="shared" si="748"/>
        <v/>
      </c>
      <c r="CB400" s="66" t="str">
        <f t="shared" si="749"/>
        <v/>
      </c>
      <c r="CC400" s="65" t="str">
        <f t="shared" si="750"/>
        <v/>
      </c>
      <c r="CD400" s="26" t="str">
        <f t="shared" si="751"/>
        <v/>
      </c>
      <c r="CE400" s="26" t="str">
        <f t="shared" si="752"/>
        <v/>
      </c>
      <c r="CF400" s="193" t="str">
        <f t="shared" si="753"/>
        <v/>
      </c>
      <c r="CG400" s="193" t="str">
        <f t="shared" si="754"/>
        <v/>
      </c>
      <c r="CH400" s="26" t="str">
        <f t="shared" si="755"/>
        <v/>
      </c>
      <c r="CI400" s="26" t="str">
        <f t="shared" si="756"/>
        <v/>
      </c>
      <c r="CJ400" s="65" t="str">
        <f t="shared" si="757"/>
        <v/>
      </c>
      <c r="CK400" s="65" t="str">
        <f t="shared" si="758"/>
        <v/>
      </c>
      <c r="CL400" s="64" t="str">
        <f t="shared" si="759"/>
        <v/>
      </c>
      <c r="CM400" s="64" t="str">
        <f t="shared" si="760"/>
        <v/>
      </c>
      <c r="CN400" s="65" t="str">
        <f t="shared" si="761"/>
        <v/>
      </c>
      <c r="CP400" s="63" t="str">
        <f>IF(BH400="","",MAX($CP$3:CP399)+1)</f>
        <v/>
      </c>
      <c r="CQ400" s="24" t="str">
        <f t="shared" si="762"/>
        <v/>
      </c>
      <c r="CR400" s="24" t="str">
        <f t="shared" si="763"/>
        <v/>
      </c>
      <c r="CS400" s="24" t="str">
        <f t="shared" si="764"/>
        <v/>
      </c>
      <c r="CT400" s="58" t="str">
        <f>IF(BO400="","",COUNTIF($BO$3:BO400,BO400)&amp;"@"&amp;BO400)</f>
        <v/>
      </c>
      <c r="CU400" s="16" t="str">
        <f t="shared" si="702"/>
        <v/>
      </c>
      <c r="CV400" s="63" t="str">
        <f t="shared" si="765"/>
        <v/>
      </c>
      <c r="CW400" s="16" t="str">
        <f t="shared" si="766"/>
        <v/>
      </c>
      <c r="CX400" s="16" t="str">
        <f t="shared" si="767"/>
        <v/>
      </c>
      <c r="CY400" s="16" t="str">
        <f t="shared" si="768"/>
        <v/>
      </c>
      <c r="CZ400" s="85" t="str">
        <f t="shared" si="769"/>
        <v/>
      </c>
      <c r="DA400" s="16" t="str">
        <f t="shared" si="770"/>
        <v/>
      </c>
      <c r="DB400" s="16" t="str">
        <f t="shared" si="771"/>
        <v/>
      </c>
      <c r="DC400" s="28" t="str">
        <f>IF(CP400="","",$DC$1&amp;(INDEX(価格設定!D$1:XFD$3,ROW(価格設定!$D$3),MATCH($AW400,価格設定!D$1:XFD$1,1))*100)&amp;"%")</f>
        <v/>
      </c>
      <c r="DD400" s="28" t="str">
        <f>IF(CP400="","",$DD$1&amp;(INDEX(価格設定!D$1:XFD$3,ROW(価格設定!$D$2),MATCH($AW400,価格設定!D$1:XFD$1,1))*100)&amp;"%")</f>
        <v/>
      </c>
      <c r="DE400" s="29" t="str">
        <f t="shared" si="772"/>
        <v/>
      </c>
      <c r="DG400" s="58" t="str">
        <f t="shared" si="773"/>
        <v/>
      </c>
      <c r="DH400" s="58" t="str">
        <f t="shared" si="774"/>
        <v/>
      </c>
      <c r="DI400" s="58" t="str">
        <f t="shared" si="775"/>
        <v/>
      </c>
      <c r="DJ400" s="85" t="str">
        <f t="shared" si="776"/>
        <v/>
      </c>
      <c r="DL400" s="58" t="str">
        <f>IF(COUNTIF(DG$3:DG$1048576,DG400)=COUNTIF($DG$3:$DG400,DG400),DG400,"")</f>
        <v/>
      </c>
      <c r="DM400" s="85" t="str">
        <f t="shared" si="777"/>
        <v/>
      </c>
      <c r="DN400" s="85" t="str">
        <f t="shared" si="703"/>
        <v/>
      </c>
      <c r="DO400" s="85" t="str">
        <f t="shared" si="703"/>
        <v/>
      </c>
      <c r="DP400" s="303"/>
      <c r="DQ400" s="17" t="str">
        <f t="shared" si="704"/>
        <v/>
      </c>
      <c r="DR400" s="17" t="str">
        <f t="shared" si="705"/>
        <v/>
      </c>
      <c r="DS400" s="17" t="str">
        <f t="shared" si="706"/>
        <v/>
      </c>
      <c r="DU400" s="16" t="str">
        <f t="shared" si="778"/>
        <v/>
      </c>
      <c r="DV400" s="16" t="str">
        <f>IF(DU400="","",COUNT($DU$3:DU400))</f>
        <v/>
      </c>
      <c r="DW400" s="16" t="str">
        <f t="shared" si="779"/>
        <v/>
      </c>
      <c r="DX400" s="16" t="str">
        <f t="shared" si="780"/>
        <v/>
      </c>
      <c r="DY400" s="16" t="str">
        <f>IF(DZ400="","",COUNTIF(DZ$3:DZ400,DZ400))</f>
        <v/>
      </c>
      <c r="DZ400" s="16" t="str">
        <f t="shared" si="781"/>
        <v/>
      </c>
      <c r="EA400" s="16" t="str">
        <f t="shared" si="782"/>
        <v/>
      </c>
      <c r="EB400" s="16" t="str">
        <f t="shared" si="783"/>
        <v/>
      </c>
      <c r="EC400" s="16" t="str">
        <f t="shared" si="784"/>
        <v/>
      </c>
      <c r="ED400" s="16" t="str">
        <f t="shared" si="785"/>
        <v/>
      </c>
      <c r="EE400" s="16" t="str">
        <f t="shared" si="786"/>
        <v/>
      </c>
      <c r="EF400" s="16" t="str">
        <f t="shared" si="787"/>
        <v/>
      </c>
      <c r="EG400" s="16" t="str">
        <f t="shared" si="788"/>
        <v/>
      </c>
      <c r="EH400" s="16" t="str">
        <f t="shared" si="789"/>
        <v/>
      </c>
      <c r="EI400" s="16" t="str">
        <f t="shared" si="790"/>
        <v/>
      </c>
      <c r="EJ400" s="16" t="str">
        <f t="shared" si="791"/>
        <v/>
      </c>
      <c r="EK400" s="16" t="str">
        <f t="shared" si="792"/>
        <v/>
      </c>
      <c r="EL400" s="58" t="str">
        <f t="shared" si="793"/>
        <v/>
      </c>
      <c r="EM400" s="58" t="str">
        <f>IF(OR($DZ400="",CR400=""),IF($EL400="","",$EL400),IF(OR(CR400="なし",CR400=0),領収書!$H$1,CR400))</f>
        <v/>
      </c>
      <c r="EN400" s="58" t="str">
        <f>IF(OR($DZ400="",CS400=""),IF($EL400="","",$EL400),IF(OR(CS400="なし",CS400=0),入力!$EN$1,CS400))</f>
        <v/>
      </c>
      <c r="EO400" s="63" t="str">
        <f t="shared" si="794"/>
        <v/>
      </c>
      <c r="EP400" s="63" t="str">
        <f t="shared" si="795"/>
        <v/>
      </c>
      <c r="ER400" s="16" t="str">
        <f>IF(AND(COUNTIF($ET$3:ET400,ET400)=1,ET400&lt;&gt;""),MAX($ER$3:ER399)+1,"")</f>
        <v/>
      </c>
      <c r="ES400" s="16" t="str">
        <f>IF(価格設定!B402="","",価格設定!B402)</f>
        <v/>
      </c>
      <c r="ET400" s="16" t="str">
        <f>IF(価格設定!C402="","",価格設定!C402)</f>
        <v/>
      </c>
      <c r="EV400" s="16" t="str">
        <f t="shared" si="707"/>
        <v/>
      </c>
      <c r="EW400" s="16" t="str">
        <f t="shared" si="796"/>
        <v/>
      </c>
    </row>
    <row r="401" spans="1:153" ht="30" customHeight="1" x14ac:dyDescent="0.2">
      <c r="A401" s="225"/>
      <c r="B401" s="212"/>
      <c r="C401" s="221"/>
      <c r="D401" s="164"/>
      <c r="E401" s="165"/>
      <c r="F401" s="166"/>
      <c r="G401" s="167"/>
      <c r="H401" s="179"/>
      <c r="I401" s="306"/>
      <c r="J401" s="169"/>
      <c r="K401" s="179"/>
      <c r="L401" s="186"/>
      <c r="M401" s="186"/>
      <c r="N401" s="168"/>
      <c r="O401" s="170"/>
      <c r="P401" s="212"/>
      <c r="Q401" s="179" t="str">
        <f>IFERROR(IF(H401="","",IFERROR(INDEX(価格設定!$B$5:$B$1048576,MATCH(H401,価格設定!$B$5:$B$1048576,0),0),INDEX(価格設定!$B$5:$B$1048576,MATCH("*"&amp;H401&amp;"*",価格設定!$B$5:$B$1048576,0),0))),H401)</f>
        <v/>
      </c>
      <c r="R401" s="250" t="str">
        <f>IFERROR(IF(Q401="",IF(K401="","",K401),IF(K401="",IF(INDEX(価格設定!$C$5:$C$1048576,MATCH(Q401,価格設定!$B$5:$B$1048576,0),0)=0,"",INDEX(価格設定!$C$5:$C$1048576,MATCH(Q401,価格設定!$B$5:$B$1048576,0),0)),IF(K401="なし","",K401))),"")</f>
        <v/>
      </c>
      <c r="S401" s="308" t="str">
        <f t="shared" si="708"/>
        <v/>
      </c>
      <c r="T401" s="126" t="str">
        <f>IFERROR(IF(J401="",IF(INDEX(価格設定!$E$5:$R$1048576,MATCH($Q401,価格設定!B$5:B$1048576,0),MATCH($AW401,価格設定!E$1:X$1,1))=0,"",INDEX(価格設定!$E$5:$R$1048576,MATCH($Q401,価格設定!B$5:B$1048576,0),MATCH($AW401,価格設定!E$1:X$1,1))),J401),"")</f>
        <v/>
      </c>
      <c r="U401" s="126" t="str">
        <f t="shared" si="709"/>
        <v/>
      </c>
      <c r="V401" s="132" t="str">
        <f t="shared" si="710"/>
        <v/>
      </c>
      <c r="W401" s="127" t="str">
        <f>IFERROR(IF(OR(T401="",T401&lt;0),"",IFERROR(INDEX(価格設定!E$2:X$3,IF(AND(K401=$K$1,$K$1&lt;&gt;""),ROW(価格設定!$D$3)-1,MATCH(INDEX(価格設定!$D$5:$D$1048576,MATCH(Q401,価格設定!$B$5:$B$1048576,0),0),価格設定!$D$2:$D$3,0)),MATCH($AW401,価格設定!E$1:X$1,1)),INDEX(価格設定!E$2:X$2,0,MATCH($AW401,価格設定!E$1:X$1,1)))),"")</f>
        <v/>
      </c>
      <c r="X401" s="126" t="str">
        <f t="shared" si="701"/>
        <v/>
      </c>
      <c r="Y401" s="128" t="str">
        <f t="shared" si="711"/>
        <v/>
      </c>
      <c r="Z401" s="126" t="str">
        <f t="shared" si="712"/>
        <v/>
      </c>
      <c r="AA401" s="129" t="str">
        <f t="shared" si="713"/>
        <v/>
      </c>
      <c r="AB401" s="126" t="str">
        <f t="shared" si="714"/>
        <v/>
      </c>
      <c r="AC401" s="280" t="str">
        <f t="shared" si="715"/>
        <v/>
      </c>
      <c r="AD401" s="15"/>
      <c r="AE401" s="204" t="str">
        <f>IF(AF401="","",COUNT($AF$3:AF401))</f>
        <v/>
      </c>
      <c r="AF401" s="206" t="str">
        <f t="shared" si="716"/>
        <v/>
      </c>
      <c r="AG401" s="204" t="str">
        <f t="shared" si="717"/>
        <v/>
      </c>
      <c r="AH401" s="204" t="str">
        <f t="shared" si="718"/>
        <v/>
      </c>
      <c r="AI401" s="287"/>
      <c r="AJ401" s="15"/>
      <c r="AK401" s="138" t="str">
        <f t="shared" si="719"/>
        <v/>
      </c>
      <c r="AL401" s="131" t="str">
        <f t="shared" si="720"/>
        <v/>
      </c>
      <c r="AM401" s="131" t="str">
        <f t="shared" si="721"/>
        <v/>
      </c>
      <c r="AN401" s="313" t="str">
        <f t="shared" si="722"/>
        <v/>
      </c>
      <c r="AO401" s="316" t="str">
        <f t="shared" si="723"/>
        <v/>
      </c>
      <c r="AP401" s="18"/>
      <c r="AQ401" s="3" t="str">
        <f>IF(F401="","",MAX($AQ$3:AQ400)+1)</f>
        <v/>
      </c>
      <c r="AR401" s="3" t="str">
        <f>IF(OR(AQ401="",BB401=""),"",MAX($AR$3:AR400)+1)</f>
        <v/>
      </c>
      <c r="AS401" s="3" t="str">
        <f>IF(CQ401="","",RANK(CQ401,CQ$3:CQ$1048576,1)+COUNTIF($CQ$3:CQ401,CQ401)-1)</f>
        <v/>
      </c>
      <c r="AT401" s="21" t="str">
        <f>IF(C401="",IF(OR(AND($H401&lt;&gt;"",C401=""),AND($F400=$F401,$AZ401&lt;&gt;""),COUNTA($H$3:$H$1048576,#REF!,$F$3:$F$1048576)&gt;COUNTA($H$3:$H401,#REF!,$F$3:$F401),$AZ401&lt;&gt;""),INDEX(AT$3:AT$1048576,MATCH(MAX($AQ$3:$AQ400),$AQ$3:$AQ$1048576,0),0),""),C401)</f>
        <v/>
      </c>
      <c r="AU401" s="21" t="str">
        <f>IF(D401="",IF(OR(AND($H401&lt;&gt;"",D401=""),AND($F400=$F401,$AZ401&lt;&gt;""),COUNTA($H$3:$H$1048576,#REF!,$F$3:$F$1048576)&gt;COUNTA($H$3:$H401,#REF!,$F$3:$F401),$AZ401&lt;&gt;""),INDEX(AU$3:AU$1048576,MATCH(MAX($AQ$3:$AQ400),$AQ$3:$AQ$1048576,0),0),""),D401)</f>
        <v/>
      </c>
      <c r="AV401" s="21" t="str">
        <f>IF(E401="",IF(OR(AND($H401&lt;&gt;"",E401=""),AND($F400=$F401,$AZ401&lt;&gt;""),COUNTA($H$3:$H$1048576,#REF!,$F$3:$F$1048576)&gt;COUNTA($H$3:$H401,#REF!,$F$3:$F401),$AZ401&lt;&gt;""),INDEX(AV$3:AV$1048576,MATCH(MAX($AQ$3:$AQ400),$AQ$3:$AQ$1048576,0),0),""),E401)</f>
        <v/>
      </c>
      <c r="AW401" s="24" t="str">
        <f t="shared" si="724"/>
        <v/>
      </c>
      <c r="AX401" s="13" t="str">
        <f t="shared" si="725"/>
        <v/>
      </c>
      <c r="AY401" s="4" t="str">
        <f t="shared" si="726"/>
        <v/>
      </c>
      <c r="AZ401" s="4" t="str">
        <f>IF(AX401="",IF(OR(AND(H401&lt;&gt;"",F401=""),COUNTA($H$3:$H$1048576)&gt;COUNTA($H$3:$H401)),INDEX(AX$3:AX401,MATCH(MAX($AQ$3:AQ401),AQ$3:AQ401,0),0),""),AX401)</f>
        <v/>
      </c>
      <c r="BA401" s="4" t="str">
        <f>IF(AY401="",IF(AND(H401&lt;&gt;"",F401=""),INDEX(AY$3:AY401,MATCH(MAX($AQ$3:AQ401),AQ$3:AQ401,0),0),""),AY401)</f>
        <v/>
      </c>
      <c r="BB401" s="82" t="str">
        <f>IF(BC401="","",RANK(BC401,BC$3:BC$1048576,1)+COUNTIF($BC$3:BC401,BC401)-1)</f>
        <v/>
      </c>
      <c r="BC401" s="139" t="str">
        <f t="shared" si="727"/>
        <v/>
      </c>
      <c r="BD401" s="46" t="str">
        <f t="shared" si="728"/>
        <v/>
      </c>
      <c r="BE401" s="46" t="str">
        <f t="shared" si="729"/>
        <v/>
      </c>
      <c r="BF401" s="46" t="str">
        <f t="shared" si="730"/>
        <v/>
      </c>
      <c r="BG401" s="4" t="str">
        <f t="shared" si="731"/>
        <v/>
      </c>
      <c r="BH401" s="180" t="str">
        <f t="shared" si="732"/>
        <v/>
      </c>
      <c r="BI401" s="16" t="str">
        <f t="shared" si="733"/>
        <v/>
      </c>
      <c r="BJ401" s="52" t="str">
        <f>IF(BI401="","",IF(W401="","",IF(AND(K401=$K$1,$K$1&lt;&gt;""),$BT$2,IFERROR(IF(INDEX(価格設定!$D$5:$D$1048576,MATCH(Q401,価格設定!$B$5:$B$1048576,0),0)=価格設定!$D$3,$BT$2,$BS$2),$BS$2))))</f>
        <v/>
      </c>
      <c r="BK401" s="16" t="str">
        <f>IF(BI401="","",IF(COUNTIF($BI$3:BI401,BI401)=1,1,IF(AND(BI400=BI401,BH401=""),BK400,COUNTIF($BH$3:BH401,BH401))))</f>
        <v/>
      </c>
      <c r="BL401" s="52" t="str">
        <f t="shared" si="734"/>
        <v/>
      </c>
      <c r="BM401" s="52" t="str">
        <f t="shared" si="735"/>
        <v/>
      </c>
      <c r="BN401" s="119" t="str">
        <f t="shared" si="736"/>
        <v/>
      </c>
      <c r="BO401" s="119" t="str">
        <f t="shared" si="737"/>
        <v/>
      </c>
      <c r="BP401" s="17" t="str">
        <f t="shared" si="738"/>
        <v/>
      </c>
      <c r="BQ401" s="17" t="str">
        <f t="shared" si="739"/>
        <v/>
      </c>
      <c r="BR401" s="17" t="str">
        <f>IF(OR(BP401="",COUNTIF($BO$3:BO401,BO401)&lt;&gt;1),"",SUMIF(BO$3:BO$1048576,BO401,BP$3:BP$1048576))</f>
        <v/>
      </c>
      <c r="BS401" s="17" t="str">
        <f t="shared" si="740"/>
        <v/>
      </c>
      <c r="BT401" s="17" t="str">
        <f t="shared" si="741"/>
        <v/>
      </c>
      <c r="BU401" s="17" t="str">
        <f t="shared" si="742"/>
        <v/>
      </c>
      <c r="BV401" s="24" t="str">
        <f t="shared" si="743"/>
        <v/>
      </c>
      <c r="BW401" s="24" t="str">
        <f t="shared" si="744"/>
        <v/>
      </c>
      <c r="BX401" s="24" t="str">
        <f t="shared" si="745"/>
        <v/>
      </c>
      <c r="BY401" s="26" t="str">
        <f t="shared" si="746"/>
        <v/>
      </c>
      <c r="BZ401" s="26" t="str">
        <f t="shared" si="747"/>
        <v/>
      </c>
      <c r="CA401" s="26" t="str">
        <f t="shared" si="748"/>
        <v/>
      </c>
      <c r="CB401" s="66" t="str">
        <f t="shared" si="749"/>
        <v/>
      </c>
      <c r="CC401" s="65" t="str">
        <f t="shared" si="750"/>
        <v/>
      </c>
      <c r="CD401" s="26" t="str">
        <f t="shared" si="751"/>
        <v/>
      </c>
      <c r="CE401" s="26" t="str">
        <f t="shared" si="752"/>
        <v/>
      </c>
      <c r="CF401" s="193" t="str">
        <f t="shared" si="753"/>
        <v/>
      </c>
      <c r="CG401" s="193" t="str">
        <f t="shared" si="754"/>
        <v/>
      </c>
      <c r="CH401" s="26" t="str">
        <f t="shared" si="755"/>
        <v/>
      </c>
      <c r="CI401" s="26" t="str">
        <f t="shared" si="756"/>
        <v/>
      </c>
      <c r="CJ401" s="65" t="str">
        <f t="shared" si="757"/>
        <v/>
      </c>
      <c r="CK401" s="65" t="str">
        <f t="shared" si="758"/>
        <v/>
      </c>
      <c r="CL401" s="64" t="str">
        <f t="shared" si="759"/>
        <v/>
      </c>
      <c r="CM401" s="64" t="str">
        <f t="shared" si="760"/>
        <v/>
      </c>
      <c r="CN401" s="65" t="str">
        <f t="shared" si="761"/>
        <v/>
      </c>
      <c r="CP401" s="63" t="str">
        <f>IF(BH401="","",MAX($CP$3:CP400)+1)</f>
        <v/>
      </c>
      <c r="CQ401" s="24" t="str">
        <f t="shared" si="762"/>
        <v/>
      </c>
      <c r="CR401" s="24" t="str">
        <f t="shared" si="763"/>
        <v/>
      </c>
      <c r="CS401" s="24" t="str">
        <f t="shared" si="764"/>
        <v/>
      </c>
      <c r="CT401" s="58" t="str">
        <f>IF(BO401="","",COUNTIF($BO$3:BO401,BO401)&amp;"@"&amp;BO401)</f>
        <v/>
      </c>
      <c r="CU401" s="16" t="str">
        <f t="shared" si="702"/>
        <v/>
      </c>
      <c r="CV401" s="63" t="str">
        <f t="shared" si="765"/>
        <v/>
      </c>
      <c r="CW401" s="16" t="str">
        <f t="shared" si="766"/>
        <v/>
      </c>
      <c r="CX401" s="16" t="str">
        <f t="shared" si="767"/>
        <v/>
      </c>
      <c r="CY401" s="16" t="str">
        <f t="shared" si="768"/>
        <v/>
      </c>
      <c r="CZ401" s="85" t="str">
        <f t="shared" si="769"/>
        <v/>
      </c>
      <c r="DA401" s="16" t="str">
        <f t="shared" si="770"/>
        <v/>
      </c>
      <c r="DB401" s="16" t="str">
        <f t="shared" si="771"/>
        <v/>
      </c>
      <c r="DC401" s="28" t="str">
        <f>IF(CP401="","",$DC$1&amp;(INDEX(価格設定!D$1:XFD$3,ROW(価格設定!$D$3),MATCH($AW401,価格設定!D$1:XFD$1,1))*100)&amp;"%")</f>
        <v/>
      </c>
      <c r="DD401" s="28" t="str">
        <f>IF(CP401="","",$DD$1&amp;(INDEX(価格設定!D$1:XFD$3,ROW(価格設定!$D$2),MATCH($AW401,価格設定!D$1:XFD$1,1))*100)&amp;"%")</f>
        <v/>
      </c>
      <c r="DE401" s="29" t="str">
        <f t="shared" si="772"/>
        <v/>
      </c>
      <c r="DG401" s="58" t="str">
        <f t="shared" si="773"/>
        <v/>
      </c>
      <c r="DH401" s="58" t="str">
        <f t="shared" si="774"/>
        <v/>
      </c>
      <c r="DI401" s="58" t="str">
        <f t="shared" si="775"/>
        <v/>
      </c>
      <c r="DJ401" s="85" t="str">
        <f t="shared" si="776"/>
        <v/>
      </c>
      <c r="DL401" s="58" t="str">
        <f>IF(COUNTIF(DG$3:DG$1048576,DG401)=COUNTIF($DG$3:$DG401,DG401),DG401,"")</f>
        <v/>
      </c>
      <c r="DM401" s="85" t="str">
        <f t="shared" si="777"/>
        <v/>
      </c>
      <c r="DN401" s="85" t="str">
        <f t="shared" si="703"/>
        <v/>
      </c>
      <c r="DO401" s="85" t="str">
        <f t="shared" si="703"/>
        <v/>
      </c>
      <c r="DP401" s="303"/>
      <c r="DQ401" s="17" t="str">
        <f t="shared" si="704"/>
        <v/>
      </c>
      <c r="DR401" s="17" t="str">
        <f t="shared" si="705"/>
        <v/>
      </c>
      <c r="DS401" s="17" t="str">
        <f t="shared" si="706"/>
        <v/>
      </c>
      <c r="DU401" s="16" t="str">
        <f t="shared" si="778"/>
        <v/>
      </c>
      <c r="DV401" s="16" t="str">
        <f>IF(DU401="","",COUNT($DU$3:DU401))</f>
        <v/>
      </c>
      <c r="DW401" s="16" t="str">
        <f t="shared" si="779"/>
        <v/>
      </c>
      <c r="DX401" s="16" t="str">
        <f t="shared" si="780"/>
        <v/>
      </c>
      <c r="DY401" s="16" t="str">
        <f>IF(DZ401="","",COUNTIF(DZ$3:DZ401,DZ401))</f>
        <v/>
      </c>
      <c r="DZ401" s="16" t="str">
        <f t="shared" si="781"/>
        <v/>
      </c>
      <c r="EA401" s="16" t="str">
        <f t="shared" si="782"/>
        <v/>
      </c>
      <c r="EB401" s="16" t="str">
        <f t="shared" si="783"/>
        <v/>
      </c>
      <c r="EC401" s="16" t="str">
        <f t="shared" si="784"/>
        <v/>
      </c>
      <c r="ED401" s="16" t="str">
        <f t="shared" si="785"/>
        <v/>
      </c>
      <c r="EE401" s="16" t="str">
        <f t="shared" si="786"/>
        <v/>
      </c>
      <c r="EF401" s="16" t="str">
        <f t="shared" si="787"/>
        <v/>
      </c>
      <c r="EG401" s="16" t="str">
        <f t="shared" si="788"/>
        <v/>
      </c>
      <c r="EH401" s="16" t="str">
        <f t="shared" si="789"/>
        <v/>
      </c>
      <c r="EI401" s="16" t="str">
        <f t="shared" si="790"/>
        <v/>
      </c>
      <c r="EJ401" s="16" t="str">
        <f t="shared" si="791"/>
        <v/>
      </c>
      <c r="EK401" s="16" t="str">
        <f t="shared" si="792"/>
        <v/>
      </c>
      <c r="EL401" s="58" t="str">
        <f t="shared" si="793"/>
        <v/>
      </c>
      <c r="EM401" s="58" t="str">
        <f>IF(OR($DZ401="",CR401=""),IF($EL401="","",$EL401),IF(OR(CR401="なし",CR401=0),領収書!$H$1,CR401))</f>
        <v/>
      </c>
      <c r="EN401" s="58" t="str">
        <f>IF(OR($DZ401="",CS401=""),IF($EL401="","",$EL401),IF(OR(CS401="なし",CS401=0),入力!$EN$1,CS401))</f>
        <v/>
      </c>
      <c r="EO401" s="63" t="str">
        <f t="shared" si="794"/>
        <v/>
      </c>
      <c r="EP401" s="63" t="str">
        <f t="shared" si="795"/>
        <v/>
      </c>
      <c r="ER401" s="16" t="str">
        <f>IF(AND(COUNTIF($ET$3:ET401,ET401)=1,ET401&lt;&gt;""),MAX($ER$3:ER400)+1,"")</f>
        <v/>
      </c>
      <c r="ES401" s="16" t="str">
        <f>IF(価格設定!B403="","",価格設定!B403)</f>
        <v/>
      </c>
      <c r="ET401" s="16" t="str">
        <f>IF(価格設定!C403="","",価格設定!C403)</f>
        <v/>
      </c>
      <c r="EV401" s="16" t="str">
        <f t="shared" si="707"/>
        <v/>
      </c>
      <c r="EW401" s="16" t="str">
        <f t="shared" si="796"/>
        <v/>
      </c>
    </row>
    <row r="402" spans="1:153" ht="30" customHeight="1" x14ac:dyDescent="0.2">
      <c r="A402" s="225"/>
      <c r="B402" s="212"/>
      <c r="C402" s="221"/>
      <c r="D402" s="164"/>
      <c r="E402" s="165"/>
      <c r="F402" s="166"/>
      <c r="G402" s="167"/>
      <c r="H402" s="179"/>
      <c r="I402" s="306"/>
      <c r="J402" s="169"/>
      <c r="K402" s="179"/>
      <c r="L402" s="186"/>
      <c r="M402" s="186"/>
      <c r="N402" s="168"/>
      <c r="O402" s="170"/>
      <c r="P402" s="212"/>
      <c r="Q402" s="179" t="str">
        <f>IFERROR(IF(H402="","",IFERROR(INDEX(価格設定!$B$5:$B$1048576,MATCH(H402,価格設定!$B$5:$B$1048576,0),0),INDEX(価格設定!$B$5:$B$1048576,MATCH("*"&amp;H402&amp;"*",価格設定!$B$5:$B$1048576,0),0))),H402)</f>
        <v/>
      </c>
      <c r="R402" s="250" t="str">
        <f>IFERROR(IF(Q402="",IF(K402="","",K402),IF(K402="",IF(INDEX(価格設定!$C$5:$C$1048576,MATCH(Q402,価格設定!$B$5:$B$1048576,0),0)=0,"",INDEX(価格設定!$C$5:$C$1048576,MATCH(Q402,価格設定!$B$5:$B$1048576,0),0)),IF(K402="なし","",K402))),"")</f>
        <v/>
      </c>
      <c r="S402" s="308" t="str">
        <f t="shared" si="708"/>
        <v/>
      </c>
      <c r="T402" s="126" t="str">
        <f>IFERROR(IF(J402="",IF(INDEX(価格設定!$E$5:$R$1048576,MATCH($Q402,価格設定!B$5:B$1048576,0),MATCH($AW402,価格設定!E$1:X$1,1))=0,"",INDEX(価格設定!$E$5:$R$1048576,MATCH($Q402,価格設定!B$5:B$1048576,0),MATCH($AW402,価格設定!E$1:X$1,1))),J402),"")</f>
        <v/>
      </c>
      <c r="U402" s="126" t="str">
        <f t="shared" si="709"/>
        <v/>
      </c>
      <c r="V402" s="132" t="str">
        <f t="shared" si="710"/>
        <v/>
      </c>
      <c r="W402" s="127" t="str">
        <f>IFERROR(IF(OR(T402="",T402&lt;0),"",IFERROR(INDEX(価格設定!E$2:X$3,IF(AND(K402=$K$1,$K$1&lt;&gt;""),ROW(価格設定!$D$3)-1,MATCH(INDEX(価格設定!$D$5:$D$1048576,MATCH(Q402,価格設定!$B$5:$B$1048576,0),0),価格設定!$D$2:$D$3,0)),MATCH($AW402,価格設定!E$1:X$1,1)),INDEX(価格設定!E$2:X$2,0,MATCH($AW402,価格設定!E$1:X$1,1)))),"")</f>
        <v/>
      </c>
      <c r="X402" s="126" t="str">
        <f t="shared" si="701"/>
        <v/>
      </c>
      <c r="Y402" s="128" t="str">
        <f t="shared" si="711"/>
        <v/>
      </c>
      <c r="Z402" s="126" t="str">
        <f t="shared" si="712"/>
        <v/>
      </c>
      <c r="AA402" s="129" t="str">
        <f t="shared" si="713"/>
        <v/>
      </c>
      <c r="AB402" s="126" t="str">
        <f t="shared" si="714"/>
        <v/>
      </c>
      <c r="AC402" s="280" t="str">
        <f t="shared" si="715"/>
        <v/>
      </c>
      <c r="AD402" s="15"/>
      <c r="AE402" s="204" t="str">
        <f>IF(AF402="","",COUNT($AF$3:AF402))</f>
        <v/>
      </c>
      <c r="AF402" s="206" t="str">
        <f t="shared" si="716"/>
        <v/>
      </c>
      <c r="AG402" s="204" t="str">
        <f t="shared" si="717"/>
        <v/>
      </c>
      <c r="AH402" s="204" t="str">
        <f t="shared" si="718"/>
        <v/>
      </c>
      <c r="AI402" s="287"/>
      <c r="AJ402" s="15"/>
      <c r="AK402" s="138" t="str">
        <f t="shared" si="719"/>
        <v/>
      </c>
      <c r="AL402" s="131" t="str">
        <f t="shared" si="720"/>
        <v/>
      </c>
      <c r="AM402" s="131" t="str">
        <f t="shared" si="721"/>
        <v/>
      </c>
      <c r="AN402" s="313" t="str">
        <f t="shared" si="722"/>
        <v/>
      </c>
      <c r="AO402" s="316" t="str">
        <f t="shared" si="723"/>
        <v/>
      </c>
      <c r="AP402" s="18"/>
      <c r="AQ402" s="3" t="str">
        <f>IF(F402="","",MAX($AQ$3:AQ401)+1)</f>
        <v/>
      </c>
      <c r="AR402" s="3" t="str">
        <f>IF(OR(AQ402="",BB402=""),"",MAX($AR$3:AR401)+1)</f>
        <v/>
      </c>
      <c r="AS402" s="3" t="str">
        <f>IF(CQ402="","",RANK(CQ402,CQ$3:CQ$1048576,1)+COUNTIF($CQ$3:CQ402,CQ402)-1)</f>
        <v/>
      </c>
      <c r="AT402" s="21" t="str">
        <f>IF(C402="",IF(OR(AND($H402&lt;&gt;"",C402=""),AND($F401=$F402,$AZ402&lt;&gt;""),COUNTA($H$3:$H$1048576,#REF!,$F$3:$F$1048576)&gt;COUNTA($H$3:$H402,#REF!,$F$3:$F402),$AZ402&lt;&gt;""),INDEX(AT$3:AT$1048576,MATCH(MAX($AQ$3:$AQ401),$AQ$3:$AQ$1048576,0),0),""),C402)</f>
        <v/>
      </c>
      <c r="AU402" s="21" t="str">
        <f>IF(D402="",IF(OR(AND($H402&lt;&gt;"",D402=""),AND($F401=$F402,$AZ402&lt;&gt;""),COUNTA($H$3:$H$1048576,#REF!,$F$3:$F$1048576)&gt;COUNTA($H$3:$H402,#REF!,$F$3:$F402),$AZ402&lt;&gt;""),INDEX(AU$3:AU$1048576,MATCH(MAX($AQ$3:$AQ401),$AQ$3:$AQ$1048576,0),0),""),D402)</f>
        <v/>
      </c>
      <c r="AV402" s="21" t="str">
        <f>IF(E402="",IF(OR(AND($H402&lt;&gt;"",E402=""),AND($F401=$F402,$AZ402&lt;&gt;""),COUNTA($H$3:$H$1048576,#REF!,$F$3:$F$1048576)&gt;COUNTA($H$3:$H402,#REF!,$F$3:$F402),$AZ402&lt;&gt;""),INDEX(AV$3:AV$1048576,MATCH(MAX($AQ$3:$AQ401),$AQ$3:$AQ$1048576,0),0),""),E402)</f>
        <v/>
      </c>
      <c r="AW402" s="24" t="str">
        <f t="shared" si="724"/>
        <v/>
      </c>
      <c r="AX402" s="13" t="str">
        <f t="shared" si="725"/>
        <v/>
      </c>
      <c r="AY402" s="4" t="str">
        <f t="shared" si="726"/>
        <v/>
      </c>
      <c r="AZ402" s="4" t="str">
        <f>IF(AX402="",IF(OR(AND(H402&lt;&gt;"",F402=""),COUNTA($H$3:$H$1048576)&gt;COUNTA($H$3:$H402)),INDEX(AX$3:AX402,MATCH(MAX($AQ$3:AQ402),AQ$3:AQ402,0),0),""),AX402)</f>
        <v/>
      </c>
      <c r="BA402" s="4" t="str">
        <f>IF(AY402="",IF(AND(H402&lt;&gt;"",F402=""),INDEX(AY$3:AY402,MATCH(MAX($AQ$3:AQ402),AQ$3:AQ402,0),0),""),AY402)</f>
        <v/>
      </c>
      <c r="BB402" s="82" t="str">
        <f>IF(BC402="","",RANK(BC402,BC$3:BC$1048576,1)+COUNTIF($BC$3:BC402,BC402)-1)</f>
        <v/>
      </c>
      <c r="BC402" s="139" t="str">
        <f t="shared" si="727"/>
        <v/>
      </c>
      <c r="BD402" s="46" t="str">
        <f t="shared" si="728"/>
        <v/>
      </c>
      <c r="BE402" s="46" t="str">
        <f t="shared" si="729"/>
        <v/>
      </c>
      <c r="BF402" s="46" t="str">
        <f t="shared" si="730"/>
        <v/>
      </c>
      <c r="BG402" s="4" t="str">
        <f t="shared" si="731"/>
        <v/>
      </c>
      <c r="BH402" s="180" t="str">
        <f t="shared" si="732"/>
        <v/>
      </c>
      <c r="BI402" s="16" t="str">
        <f t="shared" si="733"/>
        <v/>
      </c>
      <c r="BJ402" s="52" t="str">
        <f>IF(BI402="","",IF(W402="","",IF(AND(K402=$K$1,$K$1&lt;&gt;""),$BT$2,IFERROR(IF(INDEX(価格設定!$D$5:$D$1048576,MATCH(Q402,価格設定!$B$5:$B$1048576,0),0)=価格設定!$D$3,$BT$2,$BS$2),$BS$2))))</f>
        <v/>
      </c>
      <c r="BK402" s="16" t="str">
        <f>IF(BI402="","",IF(COUNTIF($BI$3:BI402,BI402)=1,1,IF(AND(BI401=BI402,BH402=""),BK401,COUNTIF($BH$3:BH402,BH402))))</f>
        <v/>
      </c>
      <c r="BL402" s="52" t="str">
        <f t="shared" si="734"/>
        <v/>
      </c>
      <c r="BM402" s="52" t="str">
        <f t="shared" si="735"/>
        <v/>
      </c>
      <c r="BN402" s="119" t="str">
        <f t="shared" si="736"/>
        <v/>
      </c>
      <c r="BO402" s="119" t="str">
        <f t="shared" si="737"/>
        <v/>
      </c>
      <c r="BP402" s="17" t="str">
        <f t="shared" si="738"/>
        <v/>
      </c>
      <c r="BQ402" s="17" t="str">
        <f t="shared" si="739"/>
        <v/>
      </c>
      <c r="BR402" s="17" t="str">
        <f>IF(OR(BP402="",COUNTIF($BO$3:BO402,BO402)&lt;&gt;1),"",SUMIF(BO$3:BO$1048576,BO402,BP$3:BP$1048576))</f>
        <v/>
      </c>
      <c r="BS402" s="17" t="str">
        <f t="shared" si="740"/>
        <v/>
      </c>
      <c r="BT402" s="17" t="str">
        <f t="shared" si="741"/>
        <v/>
      </c>
      <c r="BU402" s="17" t="str">
        <f t="shared" si="742"/>
        <v/>
      </c>
      <c r="BV402" s="24" t="str">
        <f t="shared" si="743"/>
        <v/>
      </c>
      <c r="BW402" s="24" t="str">
        <f t="shared" si="744"/>
        <v/>
      </c>
      <c r="BX402" s="24" t="str">
        <f t="shared" si="745"/>
        <v/>
      </c>
      <c r="BY402" s="26" t="str">
        <f t="shared" si="746"/>
        <v/>
      </c>
      <c r="BZ402" s="26" t="str">
        <f t="shared" si="747"/>
        <v/>
      </c>
      <c r="CA402" s="26" t="str">
        <f t="shared" si="748"/>
        <v/>
      </c>
      <c r="CB402" s="66" t="str">
        <f t="shared" si="749"/>
        <v/>
      </c>
      <c r="CC402" s="65" t="str">
        <f t="shared" si="750"/>
        <v/>
      </c>
      <c r="CD402" s="26" t="str">
        <f t="shared" si="751"/>
        <v/>
      </c>
      <c r="CE402" s="26" t="str">
        <f t="shared" si="752"/>
        <v/>
      </c>
      <c r="CF402" s="193" t="str">
        <f t="shared" si="753"/>
        <v/>
      </c>
      <c r="CG402" s="193" t="str">
        <f t="shared" si="754"/>
        <v/>
      </c>
      <c r="CH402" s="26" t="str">
        <f t="shared" si="755"/>
        <v/>
      </c>
      <c r="CI402" s="26" t="str">
        <f t="shared" si="756"/>
        <v/>
      </c>
      <c r="CJ402" s="65" t="str">
        <f t="shared" si="757"/>
        <v/>
      </c>
      <c r="CK402" s="65" t="str">
        <f t="shared" si="758"/>
        <v/>
      </c>
      <c r="CL402" s="64" t="str">
        <f t="shared" si="759"/>
        <v/>
      </c>
      <c r="CM402" s="64" t="str">
        <f t="shared" si="760"/>
        <v/>
      </c>
      <c r="CN402" s="65" t="str">
        <f t="shared" si="761"/>
        <v/>
      </c>
      <c r="CP402" s="63" t="str">
        <f>IF(BH402="","",MAX($CP$3:CP401)+1)</f>
        <v/>
      </c>
      <c r="CQ402" s="24" t="str">
        <f t="shared" si="762"/>
        <v/>
      </c>
      <c r="CR402" s="24" t="str">
        <f t="shared" si="763"/>
        <v/>
      </c>
      <c r="CS402" s="24" t="str">
        <f t="shared" si="764"/>
        <v/>
      </c>
      <c r="CT402" s="58" t="str">
        <f>IF(BO402="","",COUNTIF($BO$3:BO402,BO402)&amp;"@"&amp;BO402)</f>
        <v/>
      </c>
      <c r="CU402" s="16" t="str">
        <f t="shared" si="702"/>
        <v/>
      </c>
      <c r="CV402" s="63" t="str">
        <f t="shared" si="765"/>
        <v/>
      </c>
      <c r="CW402" s="16" t="str">
        <f t="shared" si="766"/>
        <v/>
      </c>
      <c r="CX402" s="16" t="str">
        <f t="shared" si="767"/>
        <v/>
      </c>
      <c r="CY402" s="16" t="str">
        <f t="shared" si="768"/>
        <v/>
      </c>
      <c r="CZ402" s="85" t="str">
        <f t="shared" si="769"/>
        <v/>
      </c>
      <c r="DA402" s="16" t="str">
        <f t="shared" si="770"/>
        <v/>
      </c>
      <c r="DB402" s="16" t="str">
        <f t="shared" si="771"/>
        <v/>
      </c>
      <c r="DC402" s="28" t="str">
        <f>IF(CP402="","",$DC$1&amp;(INDEX(価格設定!D$1:XFD$3,ROW(価格設定!$D$3),MATCH($AW402,価格設定!D$1:XFD$1,1))*100)&amp;"%")</f>
        <v/>
      </c>
      <c r="DD402" s="28" t="str">
        <f>IF(CP402="","",$DD$1&amp;(INDEX(価格設定!D$1:XFD$3,ROW(価格設定!$D$2),MATCH($AW402,価格設定!D$1:XFD$1,1))*100)&amp;"%")</f>
        <v/>
      </c>
      <c r="DE402" s="29" t="str">
        <f t="shared" si="772"/>
        <v/>
      </c>
      <c r="DG402" s="58" t="str">
        <f t="shared" si="773"/>
        <v/>
      </c>
      <c r="DH402" s="58" t="str">
        <f t="shared" si="774"/>
        <v/>
      </c>
      <c r="DI402" s="58" t="str">
        <f t="shared" si="775"/>
        <v/>
      </c>
      <c r="DJ402" s="85" t="str">
        <f t="shared" si="776"/>
        <v/>
      </c>
      <c r="DL402" s="58" t="str">
        <f>IF(COUNTIF(DG$3:DG$1048576,DG402)=COUNTIF($DG$3:$DG402,DG402),DG402,"")</f>
        <v/>
      </c>
      <c r="DM402" s="85" t="str">
        <f t="shared" si="777"/>
        <v/>
      </c>
      <c r="DN402" s="85" t="str">
        <f t="shared" si="703"/>
        <v/>
      </c>
      <c r="DO402" s="85" t="str">
        <f t="shared" si="703"/>
        <v/>
      </c>
      <c r="DP402" s="303"/>
      <c r="DQ402" s="17" t="str">
        <f t="shared" si="704"/>
        <v/>
      </c>
      <c r="DR402" s="17" t="str">
        <f t="shared" si="705"/>
        <v/>
      </c>
      <c r="DS402" s="17" t="str">
        <f t="shared" si="706"/>
        <v/>
      </c>
      <c r="DU402" s="16" t="str">
        <f t="shared" si="778"/>
        <v/>
      </c>
      <c r="DV402" s="16" t="str">
        <f>IF(DU402="","",COUNT($DU$3:DU402))</f>
        <v/>
      </c>
      <c r="DW402" s="16" t="str">
        <f t="shared" si="779"/>
        <v/>
      </c>
      <c r="DX402" s="16" t="str">
        <f t="shared" si="780"/>
        <v/>
      </c>
      <c r="DY402" s="16" t="str">
        <f>IF(DZ402="","",COUNTIF(DZ$3:DZ402,DZ402))</f>
        <v/>
      </c>
      <c r="DZ402" s="16" t="str">
        <f t="shared" si="781"/>
        <v/>
      </c>
      <c r="EA402" s="16" t="str">
        <f t="shared" si="782"/>
        <v/>
      </c>
      <c r="EB402" s="16" t="str">
        <f t="shared" si="783"/>
        <v/>
      </c>
      <c r="EC402" s="16" t="str">
        <f t="shared" si="784"/>
        <v/>
      </c>
      <c r="ED402" s="16" t="str">
        <f t="shared" si="785"/>
        <v/>
      </c>
      <c r="EE402" s="16" t="str">
        <f t="shared" si="786"/>
        <v/>
      </c>
      <c r="EF402" s="16" t="str">
        <f t="shared" si="787"/>
        <v/>
      </c>
      <c r="EG402" s="16" t="str">
        <f t="shared" si="788"/>
        <v/>
      </c>
      <c r="EH402" s="16" t="str">
        <f t="shared" si="789"/>
        <v/>
      </c>
      <c r="EI402" s="16" t="str">
        <f t="shared" si="790"/>
        <v/>
      </c>
      <c r="EJ402" s="16" t="str">
        <f t="shared" si="791"/>
        <v/>
      </c>
      <c r="EK402" s="16" t="str">
        <f t="shared" si="792"/>
        <v/>
      </c>
      <c r="EL402" s="58" t="str">
        <f t="shared" si="793"/>
        <v/>
      </c>
      <c r="EM402" s="58" t="str">
        <f>IF(OR($DZ402="",CR402=""),IF($EL402="","",$EL402),IF(OR(CR402="なし",CR402=0),領収書!$H$1,CR402))</f>
        <v/>
      </c>
      <c r="EN402" s="58" t="str">
        <f>IF(OR($DZ402="",CS402=""),IF($EL402="","",$EL402),IF(OR(CS402="なし",CS402=0),入力!$EN$1,CS402))</f>
        <v/>
      </c>
      <c r="EO402" s="63" t="str">
        <f t="shared" si="794"/>
        <v/>
      </c>
      <c r="EP402" s="63" t="str">
        <f t="shared" si="795"/>
        <v/>
      </c>
      <c r="ER402" s="16" t="str">
        <f>IF(AND(COUNTIF($ET$3:ET402,ET402)=1,ET402&lt;&gt;""),MAX($ER$3:ER401)+1,"")</f>
        <v/>
      </c>
      <c r="ES402" s="16" t="str">
        <f>IF(価格設定!B404="","",価格設定!B404)</f>
        <v/>
      </c>
      <c r="ET402" s="16" t="str">
        <f>IF(価格設定!C404="","",価格設定!C404)</f>
        <v/>
      </c>
      <c r="EV402" s="16" t="str">
        <f t="shared" si="707"/>
        <v/>
      </c>
      <c r="EW402" s="16" t="str">
        <f t="shared" si="796"/>
        <v/>
      </c>
    </row>
    <row r="403" spans="1:153" ht="30" customHeight="1" x14ac:dyDescent="0.2">
      <c r="A403" s="225"/>
      <c r="B403" s="212"/>
      <c r="C403" s="221"/>
      <c r="D403" s="164"/>
      <c r="E403" s="165"/>
      <c r="F403" s="166"/>
      <c r="G403" s="167"/>
      <c r="H403" s="179"/>
      <c r="I403" s="306"/>
      <c r="J403" s="169"/>
      <c r="K403" s="179"/>
      <c r="L403" s="186"/>
      <c r="M403" s="186"/>
      <c r="N403" s="168"/>
      <c r="O403" s="170"/>
      <c r="P403" s="212"/>
      <c r="Q403" s="179" t="str">
        <f>IFERROR(IF(H403="","",IFERROR(INDEX(価格設定!$B$5:$B$1048576,MATCH(H403,価格設定!$B$5:$B$1048576,0),0),INDEX(価格設定!$B$5:$B$1048576,MATCH("*"&amp;H403&amp;"*",価格設定!$B$5:$B$1048576,0),0))),H403)</f>
        <v/>
      </c>
      <c r="R403" s="250" t="str">
        <f>IFERROR(IF(Q403="",IF(K403="","",K403),IF(K403="",IF(INDEX(価格設定!$C$5:$C$1048576,MATCH(Q403,価格設定!$B$5:$B$1048576,0),0)=0,"",INDEX(価格設定!$C$5:$C$1048576,MATCH(Q403,価格設定!$B$5:$B$1048576,0),0)),IF(K403="なし","",K403))),"")</f>
        <v/>
      </c>
      <c r="S403" s="308" t="str">
        <f t="shared" si="708"/>
        <v/>
      </c>
      <c r="T403" s="126" t="str">
        <f>IFERROR(IF(J403="",IF(INDEX(価格設定!$E$5:$R$1048576,MATCH($Q403,価格設定!B$5:B$1048576,0),MATCH($AW403,価格設定!E$1:X$1,1))=0,"",INDEX(価格設定!$E$5:$R$1048576,MATCH($Q403,価格設定!B$5:B$1048576,0),MATCH($AW403,価格設定!E$1:X$1,1))),J403),"")</f>
        <v/>
      </c>
      <c r="U403" s="126" t="str">
        <f t="shared" si="709"/>
        <v/>
      </c>
      <c r="V403" s="132" t="str">
        <f t="shared" si="710"/>
        <v/>
      </c>
      <c r="W403" s="127" t="str">
        <f>IFERROR(IF(OR(T403="",T403&lt;0),"",IFERROR(INDEX(価格設定!E$2:X$3,IF(AND(K403=$K$1,$K$1&lt;&gt;""),ROW(価格設定!$D$3)-1,MATCH(INDEX(価格設定!$D$5:$D$1048576,MATCH(Q403,価格設定!$B$5:$B$1048576,0),0),価格設定!$D$2:$D$3,0)),MATCH($AW403,価格設定!E$1:X$1,1)),INDEX(価格設定!E$2:X$2,0,MATCH($AW403,価格設定!E$1:X$1,1)))),"")</f>
        <v/>
      </c>
      <c r="X403" s="126" t="str">
        <f t="shared" si="701"/>
        <v/>
      </c>
      <c r="Y403" s="128" t="str">
        <f t="shared" si="711"/>
        <v/>
      </c>
      <c r="Z403" s="126" t="str">
        <f t="shared" si="712"/>
        <v/>
      </c>
      <c r="AA403" s="129" t="str">
        <f t="shared" si="713"/>
        <v/>
      </c>
      <c r="AB403" s="126" t="str">
        <f t="shared" si="714"/>
        <v/>
      </c>
      <c r="AC403" s="280" t="str">
        <f t="shared" si="715"/>
        <v/>
      </c>
      <c r="AD403" s="15"/>
      <c r="AE403" s="204" t="str">
        <f>IF(AF403="","",COUNT($AF$3:AF403))</f>
        <v/>
      </c>
      <c r="AF403" s="206" t="str">
        <f t="shared" si="716"/>
        <v/>
      </c>
      <c r="AG403" s="204" t="str">
        <f t="shared" si="717"/>
        <v/>
      </c>
      <c r="AH403" s="204" t="str">
        <f t="shared" si="718"/>
        <v/>
      </c>
      <c r="AI403" s="287"/>
      <c r="AJ403" s="15"/>
      <c r="AK403" s="138" t="str">
        <f t="shared" si="719"/>
        <v/>
      </c>
      <c r="AL403" s="131" t="str">
        <f t="shared" si="720"/>
        <v/>
      </c>
      <c r="AM403" s="131" t="str">
        <f t="shared" si="721"/>
        <v/>
      </c>
      <c r="AN403" s="313" t="str">
        <f t="shared" si="722"/>
        <v/>
      </c>
      <c r="AO403" s="316" t="str">
        <f t="shared" si="723"/>
        <v/>
      </c>
      <c r="AP403" s="18"/>
      <c r="AQ403" s="3" t="str">
        <f>IF(F403="","",MAX($AQ$3:AQ402)+1)</f>
        <v/>
      </c>
      <c r="AR403" s="3" t="str">
        <f>IF(OR(AQ403="",BB403=""),"",MAX($AR$3:AR402)+1)</f>
        <v/>
      </c>
      <c r="AS403" s="3" t="str">
        <f>IF(CQ403="","",RANK(CQ403,CQ$3:CQ$1048576,1)+COUNTIF($CQ$3:CQ403,CQ403)-1)</f>
        <v/>
      </c>
      <c r="AT403" s="21" t="str">
        <f>IF(C403="",IF(OR(AND($H403&lt;&gt;"",C403=""),AND($F402=$F403,$AZ403&lt;&gt;""),COUNTA($H$3:$H$1048576,#REF!,$F$3:$F$1048576)&gt;COUNTA($H$3:$H403,#REF!,$F$3:$F403),$AZ403&lt;&gt;""),INDEX(AT$3:AT$1048576,MATCH(MAX($AQ$3:$AQ402),$AQ$3:$AQ$1048576,0),0),""),C403)</f>
        <v/>
      </c>
      <c r="AU403" s="21" t="str">
        <f>IF(D403="",IF(OR(AND($H403&lt;&gt;"",D403=""),AND($F402=$F403,$AZ403&lt;&gt;""),COUNTA($H$3:$H$1048576,#REF!,$F$3:$F$1048576)&gt;COUNTA($H$3:$H403,#REF!,$F$3:$F403),$AZ403&lt;&gt;""),INDEX(AU$3:AU$1048576,MATCH(MAX($AQ$3:$AQ402),$AQ$3:$AQ$1048576,0),0),""),D403)</f>
        <v/>
      </c>
      <c r="AV403" s="21" t="str">
        <f>IF(E403="",IF(OR(AND($H403&lt;&gt;"",E403=""),AND($F402=$F403,$AZ403&lt;&gt;""),COUNTA($H$3:$H$1048576,#REF!,$F$3:$F$1048576)&gt;COUNTA($H$3:$H403,#REF!,$F$3:$F403),$AZ403&lt;&gt;""),INDEX(AV$3:AV$1048576,MATCH(MAX($AQ$3:$AQ402),$AQ$3:$AQ$1048576,0),0),""),E403)</f>
        <v/>
      </c>
      <c r="AW403" s="24" t="str">
        <f t="shared" si="724"/>
        <v/>
      </c>
      <c r="AX403" s="13" t="str">
        <f t="shared" si="725"/>
        <v/>
      </c>
      <c r="AY403" s="4" t="str">
        <f t="shared" si="726"/>
        <v/>
      </c>
      <c r="AZ403" s="4" t="str">
        <f>IF(AX403="",IF(OR(AND(H403&lt;&gt;"",F403=""),COUNTA($H$3:$H$1048576)&gt;COUNTA($H$3:$H403)),INDEX(AX$3:AX403,MATCH(MAX($AQ$3:AQ403),AQ$3:AQ403,0),0),""),AX403)</f>
        <v/>
      </c>
      <c r="BA403" s="4" t="str">
        <f>IF(AY403="",IF(AND(H403&lt;&gt;"",F403=""),INDEX(AY$3:AY403,MATCH(MAX($AQ$3:AQ403),AQ$3:AQ403,0),0),""),AY403)</f>
        <v/>
      </c>
      <c r="BB403" s="82" t="str">
        <f>IF(BC403="","",RANK(BC403,BC$3:BC$1048576,1)+COUNTIF($BC$3:BC403,BC403)-1)</f>
        <v/>
      </c>
      <c r="BC403" s="139" t="str">
        <f t="shared" si="727"/>
        <v/>
      </c>
      <c r="BD403" s="46" t="str">
        <f t="shared" si="728"/>
        <v/>
      </c>
      <c r="BE403" s="46" t="str">
        <f t="shared" si="729"/>
        <v/>
      </c>
      <c r="BF403" s="46" t="str">
        <f t="shared" si="730"/>
        <v/>
      </c>
      <c r="BG403" s="4" t="str">
        <f t="shared" si="731"/>
        <v/>
      </c>
      <c r="BH403" s="180" t="str">
        <f t="shared" si="732"/>
        <v/>
      </c>
      <c r="BI403" s="16" t="str">
        <f t="shared" si="733"/>
        <v/>
      </c>
      <c r="BJ403" s="52" t="str">
        <f>IF(BI403="","",IF(W403="","",IF(AND(K403=$K$1,$K$1&lt;&gt;""),$BT$2,IFERROR(IF(INDEX(価格設定!$D$5:$D$1048576,MATCH(Q403,価格設定!$B$5:$B$1048576,0),0)=価格設定!$D$3,$BT$2,$BS$2),$BS$2))))</f>
        <v/>
      </c>
      <c r="BK403" s="16" t="str">
        <f>IF(BI403="","",IF(COUNTIF($BI$3:BI403,BI403)=1,1,IF(AND(BI402=BI403,BH403=""),BK402,COUNTIF($BH$3:BH403,BH403))))</f>
        <v/>
      </c>
      <c r="BL403" s="52" t="str">
        <f t="shared" si="734"/>
        <v/>
      </c>
      <c r="BM403" s="52" t="str">
        <f t="shared" si="735"/>
        <v/>
      </c>
      <c r="BN403" s="119" t="str">
        <f t="shared" si="736"/>
        <v/>
      </c>
      <c r="BO403" s="119" t="str">
        <f t="shared" si="737"/>
        <v/>
      </c>
      <c r="BP403" s="17" t="str">
        <f t="shared" si="738"/>
        <v/>
      </c>
      <c r="BQ403" s="17" t="str">
        <f t="shared" si="739"/>
        <v/>
      </c>
      <c r="BR403" s="17" t="str">
        <f>IF(OR(BP403="",COUNTIF($BO$3:BO403,BO403)&lt;&gt;1),"",SUMIF(BO$3:BO$1048576,BO403,BP$3:BP$1048576))</f>
        <v/>
      </c>
      <c r="BS403" s="17" t="str">
        <f t="shared" si="740"/>
        <v/>
      </c>
      <c r="BT403" s="17" t="str">
        <f t="shared" si="741"/>
        <v/>
      </c>
      <c r="BU403" s="17" t="str">
        <f t="shared" si="742"/>
        <v/>
      </c>
      <c r="BV403" s="24" t="str">
        <f t="shared" si="743"/>
        <v/>
      </c>
      <c r="BW403" s="24" t="str">
        <f t="shared" si="744"/>
        <v/>
      </c>
      <c r="BX403" s="24" t="str">
        <f t="shared" si="745"/>
        <v/>
      </c>
      <c r="BY403" s="26" t="str">
        <f t="shared" si="746"/>
        <v/>
      </c>
      <c r="BZ403" s="26" t="str">
        <f t="shared" si="747"/>
        <v/>
      </c>
      <c r="CA403" s="26" t="str">
        <f t="shared" si="748"/>
        <v/>
      </c>
      <c r="CB403" s="66" t="str">
        <f t="shared" si="749"/>
        <v/>
      </c>
      <c r="CC403" s="65" t="str">
        <f t="shared" si="750"/>
        <v/>
      </c>
      <c r="CD403" s="26" t="str">
        <f t="shared" si="751"/>
        <v/>
      </c>
      <c r="CE403" s="26" t="str">
        <f t="shared" si="752"/>
        <v/>
      </c>
      <c r="CF403" s="193" t="str">
        <f t="shared" si="753"/>
        <v/>
      </c>
      <c r="CG403" s="193" t="str">
        <f t="shared" si="754"/>
        <v/>
      </c>
      <c r="CH403" s="26" t="str">
        <f t="shared" si="755"/>
        <v/>
      </c>
      <c r="CI403" s="26" t="str">
        <f t="shared" si="756"/>
        <v/>
      </c>
      <c r="CJ403" s="65" t="str">
        <f t="shared" si="757"/>
        <v/>
      </c>
      <c r="CK403" s="65" t="str">
        <f t="shared" si="758"/>
        <v/>
      </c>
      <c r="CL403" s="64" t="str">
        <f t="shared" si="759"/>
        <v/>
      </c>
      <c r="CM403" s="64" t="str">
        <f t="shared" si="760"/>
        <v/>
      </c>
      <c r="CN403" s="65" t="str">
        <f t="shared" si="761"/>
        <v/>
      </c>
      <c r="CP403" s="63" t="str">
        <f>IF(BH403="","",MAX($CP$3:CP402)+1)</f>
        <v/>
      </c>
      <c r="CQ403" s="24" t="str">
        <f t="shared" si="762"/>
        <v/>
      </c>
      <c r="CR403" s="24" t="str">
        <f t="shared" si="763"/>
        <v/>
      </c>
      <c r="CS403" s="24" t="str">
        <f t="shared" si="764"/>
        <v/>
      </c>
      <c r="CT403" s="58" t="str">
        <f>IF(BO403="","",COUNTIF($BO$3:BO403,BO403)&amp;"@"&amp;BO403)</f>
        <v/>
      </c>
      <c r="CU403" s="16" t="str">
        <f t="shared" si="702"/>
        <v/>
      </c>
      <c r="CV403" s="63" t="str">
        <f t="shared" si="765"/>
        <v/>
      </c>
      <c r="CW403" s="16" t="str">
        <f t="shared" si="766"/>
        <v/>
      </c>
      <c r="CX403" s="16" t="str">
        <f t="shared" si="767"/>
        <v/>
      </c>
      <c r="CY403" s="16" t="str">
        <f t="shared" si="768"/>
        <v/>
      </c>
      <c r="CZ403" s="85" t="str">
        <f t="shared" si="769"/>
        <v/>
      </c>
      <c r="DA403" s="16" t="str">
        <f t="shared" si="770"/>
        <v/>
      </c>
      <c r="DB403" s="16" t="str">
        <f t="shared" si="771"/>
        <v/>
      </c>
      <c r="DC403" s="28" t="str">
        <f>IF(CP403="","",$DC$1&amp;(INDEX(価格設定!D$1:XFD$3,ROW(価格設定!$D$3),MATCH($AW403,価格設定!D$1:XFD$1,1))*100)&amp;"%")</f>
        <v/>
      </c>
      <c r="DD403" s="28" t="str">
        <f>IF(CP403="","",$DD$1&amp;(INDEX(価格設定!D$1:XFD$3,ROW(価格設定!$D$2),MATCH($AW403,価格設定!D$1:XFD$1,1))*100)&amp;"%")</f>
        <v/>
      </c>
      <c r="DE403" s="29" t="str">
        <f t="shared" si="772"/>
        <v/>
      </c>
      <c r="DG403" s="58" t="str">
        <f t="shared" si="773"/>
        <v/>
      </c>
      <c r="DH403" s="58" t="str">
        <f t="shared" si="774"/>
        <v/>
      </c>
      <c r="DI403" s="58" t="str">
        <f t="shared" si="775"/>
        <v/>
      </c>
      <c r="DJ403" s="85" t="str">
        <f t="shared" si="776"/>
        <v/>
      </c>
      <c r="DL403" s="58" t="str">
        <f>IF(COUNTIF(DG$3:DG$1048576,DG403)=COUNTIF($DG$3:$DG403,DG403),DG403,"")</f>
        <v/>
      </c>
      <c r="DM403" s="85" t="str">
        <f t="shared" si="777"/>
        <v/>
      </c>
      <c r="DN403" s="85" t="str">
        <f t="shared" si="703"/>
        <v/>
      </c>
      <c r="DO403" s="85" t="str">
        <f t="shared" si="703"/>
        <v/>
      </c>
      <c r="DP403" s="303"/>
      <c r="DQ403" s="17" t="str">
        <f t="shared" si="704"/>
        <v/>
      </c>
      <c r="DR403" s="17" t="str">
        <f t="shared" si="705"/>
        <v/>
      </c>
      <c r="DS403" s="17" t="str">
        <f t="shared" si="706"/>
        <v/>
      </c>
      <c r="DU403" s="16" t="str">
        <f t="shared" si="778"/>
        <v/>
      </c>
      <c r="DV403" s="16" t="str">
        <f>IF(DU403="","",COUNT($DU$3:DU403))</f>
        <v/>
      </c>
      <c r="DW403" s="16" t="str">
        <f t="shared" si="779"/>
        <v/>
      </c>
      <c r="DX403" s="16" t="str">
        <f t="shared" si="780"/>
        <v/>
      </c>
      <c r="DY403" s="16" t="str">
        <f>IF(DZ403="","",COUNTIF(DZ$3:DZ403,DZ403))</f>
        <v/>
      </c>
      <c r="DZ403" s="16" t="str">
        <f t="shared" si="781"/>
        <v/>
      </c>
      <c r="EA403" s="16" t="str">
        <f t="shared" si="782"/>
        <v/>
      </c>
      <c r="EB403" s="16" t="str">
        <f t="shared" si="783"/>
        <v/>
      </c>
      <c r="EC403" s="16" t="str">
        <f t="shared" si="784"/>
        <v/>
      </c>
      <c r="ED403" s="16" t="str">
        <f t="shared" si="785"/>
        <v/>
      </c>
      <c r="EE403" s="16" t="str">
        <f t="shared" si="786"/>
        <v/>
      </c>
      <c r="EF403" s="16" t="str">
        <f t="shared" si="787"/>
        <v/>
      </c>
      <c r="EG403" s="16" t="str">
        <f t="shared" si="788"/>
        <v/>
      </c>
      <c r="EH403" s="16" t="str">
        <f t="shared" si="789"/>
        <v/>
      </c>
      <c r="EI403" s="16" t="str">
        <f t="shared" si="790"/>
        <v/>
      </c>
      <c r="EJ403" s="16" t="str">
        <f t="shared" si="791"/>
        <v/>
      </c>
      <c r="EK403" s="16" t="str">
        <f t="shared" si="792"/>
        <v/>
      </c>
      <c r="EL403" s="58" t="str">
        <f t="shared" si="793"/>
        <v/>
      </c>
      <c r="EM403" s="58" t="str">
        <f>IF(OR($DZ403="",CR403=""),IF($EL403="","",$EL403),IF(OR(CR403="なし",CR403=0),領収書!$H$1,CR403))</f>
        <v/>
      </c>
      <c r="EN403" s="58" t="str">
        <f>IF(OR($DZ403="",CS403=""),IF($EL403="","",$EL403),IF(OR(CS403="なし",CS403=0),入力!$EN$1,CS403))</f>
        <v/>
      </c>
      <c r="EO403" s="63" t="str">
        <f t="shared" si="794"/>
        <v/>
      </c>
      <c r="EP403" s="63" t="str">
        <f t="shared" si="795"/>
        <v/>
      </c>
      <c r="ER403" s="16" t="str">
        <f>IF(AND(COUNTIF($ET$3:ET403,ET403)=1,ET403&lt;&gt;""),MAX($ER$3:ER402)+1,"")</f>
        <v/>
      </c>
      <c r="ES403" s="16" t="str">
        <f>IF(価格設定!B405="","",価格設定!B405)</f>
        <v/>
      </c>
      <c r="ET403" s="16" t="str">
        <f>IF(価格設定!C405="","",価格設定!C405)</f>
        <v/>
      </c>
      <c r="EV403" s="16" t="str">
        <f t="shared" si="707"/>
        <v/>
      </c>
      <c r="EW403" s="16" t="str">
        <f t="shared" si="796"/>
        <v/>
      </c>
    </row>
    <row r="404" spans="1:153" ht="30" customHeight="1" x14ac:dyDescent="0.2">
      <c r="A404" s="225"/>
      <c r="B404" s="212"/>
      <c r="C404" s="221"/>
      <c r="D404" s="164"/>
      <c r="E404" s="165"/>
      <c r="F404" s="166"/>
      <c r="G404" s="167"/>
      <c r="H404" s="179"/>
      <c r="I404" s="306"/>
      <c r="J404" s="169"/>
      <c r="K404" s="179"/>
      <c r="L404" s="186"/>
      <c r="M404" s="186"/>
      <c r="N404" s="168"/>
      <c r="O404" s="170"/>
      <c r="P404" s="212"/>
      <c r="Q404" s="179" t="str">
        <f>IFERROR(IF(H404="","",IFERROR(INDEX(価格設定!$B$5:$B$1048576,MATCH(H404,価格設定!$B$5:$B$1048576,0),0),INDEX(価格設定!$B$5:$B$1048576,MATCH("*"&amp;H404&amp;"*",価格設定!$B$5:$B$1048576,0),0))),H404)</f>
        <v/>
      </c>
      <c r="R404" s="250" t="str">
        <f>IFERROR(IF(Q404="",IF(K404="","",K404),IF(K404="",IF(INDEX(価格設定!$C$5:$C$1048576,MATCH(Q404,価格設定!$B$5:$B$1048576,0),0)=0,"",INDEX(価格設定!$C$5:$C$1048576,MATCH(Q404,価格設定!$B$5:$B$1048576,0),0)),IF(K404="なし","",K404))),"")</f>
        <v/>
      </c>
      <c r="S404" s="308" t="str">
        <f t="shared" si="708"/>
        <v/>
      </c>
      <c r="T404" s="126" t="str">
        <f>IFERROR(IF(J404="",IF(INDEX(価格設定!$E$5:$R$1048576,MATCH($Q404,価格設定!B$5:B$1048576,0),MATCH($AW404,価格設定!E$1:X$1,1))=0,"",INDEX(価格設定!$E$5:$R$1048576,MATCH($Q404,価格設定!B$5:B$1048576,0),MATCH($AW404,価格設定!E$1:X$1,1))),J404),"")</f>
        <v/>
      </c>
      <c r="U404" s="126" t="str">
        <f t="shared" si="709"/>
        <v/>
      </c>
      <c r="V404" s="132" t="str">
        <f t="shared" si="710"/>
        <v/>
      </c>
      <c r="W404" s="127" t="str">
        <f>IFERROR(IF(OR(T404="",T404&lt;0),"",IFERROR(INDEX(価格設定!E$2:X$3,IF(AND(K404=$K$1,$K$1&lt;&gt;""),ROW(価格設定!$D$3)-1,MATCH(INDEX(価格設定!$D$5:$D$1048576,MATCH(Q404,価格設定!$B$5:$B$1048576,0),0),価格設定!$D$2:$D$3,0)),MATCH($AW404,価格設定!E$1:X$1,1)),INDEX(価格設定!E$2:X$2,0,MATCH($AW404,価格設定!E$1:X$1,1)))),"")</f>
        <v/>
      </c>
      <c r="X404" s="126" t="str">
        <f t="shared" si="701"/>
        <v/>
      </c>
      <c r="Y404" s="128" t="str">
        <f t="shared" si="711"/>
        <v/>
      </c>
      <c r="Z404" s="126" t="str">
        <f t="shared" si="712"/>
        <v/>
      </c>
      <c r="AA404" s="129" t="str">
        <f t="shared" si="713"/>
        <v/>
      </c>
      <c r="AB404" s="126" t="str">
        <f t="shared" si="714"/>
        <v/>
      </c>
      <c r="AC404" s="280" t="str">
        <f t="shared" si="715"/>
        <v/>
      </c>
      <c r="AD404" s="15"/>
      <c r="AE404" s="204" t="str">
        <f>IF(AF404="","",COUNT($AF$3:AF404))</f>
        <v/>
      </c>
      <c r="AF404" s="206" t="str">
        <f t="shared" si="716"/>
        <v/>
      </c>
      <c r="AG404" s="204" t="str">
        <f t="shared" si="717"/>
        <v/>
      </c>
      <c r="AH404" s="204" t="str">
        <f t="shared" si="718"/>
        <v/>
      </c>
      <c r="AI404" s="287"/>
      <c r="AJ404" s="15"/>
      <c r="AK404" s="138" t="str">
        <f t="shared" si="719"/>
        <v/>
      </c>
      <c r="AL404" s="131" t="str">
        <f t="shared" si="720"/>
        <v/>
      </c>
      <c r="AM404" s="131" t="str">
        <f t="shared" si="721"/>
        <v/>
      </c>
      <c r="AN404" s="313" t="str">
        <f t="shared" si="722"/>
        <v/>
      </c>
      <c r="AO404" s="316" t="str">
        <f t="shared" si="723"/>
        <v/>
      </c>
      <c r="AP404" s="18"/>
      <c r="AQ404" s="3" t="str">
        <f>IF(F404="","",MAX($AQ$3:AQ403)+1)</f>
        <v/>
      </c>
      <c r="AR404" s="3" t="str">
        <f>IF(OR(AQ404="",BB404=""),"",MAX($AR$3:AR403)+1)</f>
        <v/>
      </c>
      <c r="AS404" s="3" t="str">
        <f>IF(CQ404="","",RANK(CQ404,CQ$3:CQ$1048576,1)+COUNTIF($CQ$3:CQ404,CQ404)-1)</f>
        <v/>
      </c>
      <c r="AT404" s="21" t="str">
        <f>IF(C404="",IF(OR(AND($H404&lt;&gt;"",C404=""),AND($F403=$F404,$AZ404&lt;&gt;""),COUNTA($H$3:$H$1048576,#REF!,$F$3:$F$1048576)&gt;COUNTA($H$3:$H404,#REF!,$F$3:$F404),$AZ404&lt;&gt;""),INDEX(AT$3:AT$1048576,MATCH(MAX($AQ$3:$AQ403),$AQ$3:$AQ$1048576,0),0),""),C404)</f>
        <v/>
      </c>
      <c r="AU404" s="21" t="str">
        <f>IF(D404="",IF(OR(AND($H404&lt;&gt;"",D404=""),AND($F403=$F404,$AZ404&lt;&gt;""),COUNTA($H$3:$H$1048576,#REF!,$F$3:$F$1048576)&gt;COUNTA($H$3:$H404,#REF!,$F$3:$F404),$AZ404&lt;&gt;""),INDEX(AU$3:AU$1048576,MATCH(MAX($AQ$3:$AQ403),$AQ$3:$AQ$1048576,0),0),""),D404)</f>
        <v/>
      </c>
      <c r="AV404" s="21" t="str">
        <f>IF(E404="",IF(OR(AND($H404&lt;&gt;"",E404=""),AND($F403=$F404,$AZ404&lt;&gt;""),COUNTA($H$3:$H$1048576,#REF!,$F$3:$F$1048576)&gt;COUNTA($H$3:$H404,#REF!,$F$3:$F404),$AZ404&lt;&gt;""),INDEX(AV$3:AV$1048576,MATCH(MAX($AQ$3:$AQ403),$AQ$3:$AQ$1048576,0),0),""),E404)</f>
        <v/>
      </c>
      <c r="AW404" s="24" t="str">
        <f t="shared" si="724"/>
        <v/>
      </c>
      <c r="AX404" s="13" t="str">
        <f t="shared" si="725"/>
        <v/>
      </c>
      <c r="AY404" s="4" t="str">
        <f t="shared" si="726"/>
        <v/>
      </c>
      <c r="AZ404" s="4" t="str">
        <f>IF(AX404="",IF(OR(AND(H404&lt;&gt;"",F404=""),COUNTA($H$3:$H$1048576)&gt;COUNTA($H$3:$H404)),INDEX(AX$3:AX404,MATCH(MAX($AQ$3:AQ404),AQ$3:AQ404,0),0),""),AX404)</f>
        <v/>
      </c>
      <c r="BA404" s="4" t="str">
        <f>IF(AY404="",IF(AND(H404&lt;&gt;"",F404=""),INDEX(AY$3:AY404,MATCH(MAX($AQ$3:AQ404),AQ$3:AQ404,0),0),""),AY404)</f>
        <v/>
      </c>
      <c r="BB404" s="82" t="str">
        <f>IF(BC404="","",RANK(BC404,BC$3:BC$1048576,1)+COUNTIF($BC$3:BC404,BC404)-1)</f>
        <v/>
      </c>
      <c r="BC404" s="139" t="str">
        <f t="shared" si="727"/>
        <v/>
      </c>
      <c r="BD404" s="46" t="str">
        <f t="shared" si="728"/>
        <v/>
      </c>
      <c r="BE404" s="46" t="str">
        <f t="shared" si="729"/>
        <v/>
      </c>
      <c r="BF404" s="46" t="str">
        <f t="shared" si="730"/>
        <v/>
      </c>
      <c r="BG404" s="4" t="str">
        <f t="shared" si="731"/>
        <v/>
      </c>
      <c r="BH404" s="180" t="str">
        <f t="shared" si="732"/>
        <v/>
      </c>
      <c r="BI404" s="16" t="str">
        <f t="shared" si="733"/>
        <v/>
      </c>
      <c r="BJ404" s="52" t="str">
        <f>IF(BI404="","",IF(W404="","",IF(AND(K404=$K$1,$K$1&lt;&gt;""),$BT$2,IFERROR(IF(INDEX(価格設定!$D$5:$D$1048576,MATCH(Q404,価格設定!$B$5:$B$1048576,0),0)=価格設定!$D$3,$BT$2,$BS$2),$BS$2))))</f>
        <v/>
      </c>
      <c r="BK404" s="16" t="str">
        <f>IF(BI404="","",IF(COUNTIF($BI$3:BI404,BI404)=1,1,IF(AND(BI403=BI404,BH404=""),BK403,COUNTIF($BH$3:BH404,BH404))))</f>
        <v/>
      </c>
      <c r="BL404" s="52" t="str">
        <f t="shared" si="734"/>
        <v/>
      </c>
      <c r="BM404" s="52" t="str">
        <f t="shared" si="735"/>
        <v/>
      </c>
      <c r="BN404" s="119" t="str">
        <f t="shared" si="736"/>
        <v/>
      </c>
      <c r="BO404" s="119" t="str">
        <f t="shared" si="737"/>
        <v/>
      </c>
      <c r="BP404" s="17" t="str">
        <f t="shared" si="738"/>
        <v/>
      </c>
      <c r="BQ404" s="17" t="str">
        <f t="shared" si="739"/>
        <v/>
      </c>
      <c r="BR404" s="17" t="str">
        <f>IF(OR(BP404="",COUNTIF($BO$3:BO404,BO404)&lt;&gt;1),"",SUMIF(BO$3:BO$1048576,BO404,BP$3:BP$1048576))</f>
        <v/>
      </c>
      <c r="BS404" s="17" t="str">
        <f t="shared" si="740"/>
        <v/>
      </c>
      <c r="BT404" s="17" t="str">
        <f t="shared" si="741"/>
        <v/>
      </c>
      <c r="BU404" s="17" t="str">
        <f t="shared" si="742"/>
        <v/>
      </c>
      <c r="BV404" s="24" t="str">
        <f t="shared" si="743"/>
        <v/>
      </c>
      <c r="BW404" s="24" t="str">
        <f t="shared" si="744"/>
        <v/>
      </c>
      <c r="BX404" s="24" t="str">
        <f t="shared" si="745"/>
        <v/>
      </c>
      <c r="BY404" s="26" t="str">
        <f t="shared" si="746"/>
        <v/>
      </c>
      <c r="BZ404" s="26" t="str">
        <f t="shared" si="747"/>
        <v/>
      </c>
      <c r="CA404" s="26" t="str">
        <f t="shared" si="748"/>
        <v/>
      </c>
      <c r="CB404" s="66" t="str">
        <f t="shared" si="749"/>
        <v/>
      </c>
      <c r="CC404" s="65" t="str">
        <f t="shared" si="750"/>
        <v/>
      </c>
      <c r="CD404" s="26" t="str">
        <f t="shared" si="751"/>
        <v/>
      </c>
      <c r="CE404" s="26" t="str">
        <f t="shared" si="752"/>
        <v/>
      </c>
      <c r="CF404" s="193" t="str">
        <f t="shared" si="753"/>
        <v/>
      </c>
      <c r="CG404" s="193" t="str">
        <f t="shared" si="754"/>
        <v/>
      </c>
      <c r="CH404" s="26" t="str">
        <f t="shared" si="755"/>
        <v/>
      </c>
      <c r="CI404" s="26" t="str">
        <f t="shared" si="756"/>
        <v/>
      </c>
      <c r="CJ404" s="65" t="str">
        <f t="shared" si="757"/>
        <v/>
      </c>
      <c r="CK404" s="65" t="str">
        <f t="shared" si="758"/>
        <v/>
      </c>
      <c r="CL404" s="64" t="str">
        <f t="shared" si="759"/>
        <v/>
      </c>
      <c r="CM404" s="64" t="str">
        <f t="shared" si="760"/>
        <v/>
      </c>
      <c r="CN404" s="65" t="str">
        <f t="shared" si="761"/>
        <v/>
      </c>
      <c r="CP404" s="63" t="str">
        <f>IF(BH404="","",MAX($CP$3:CP403)+1)</f>
        <v/>
      </c>
      <c r="CQ404" s="24" t="str">
        <f t="shared" si="762"/>
        <v/>
      </c>
      <c r="CR404" s="24" t="str">
        <f t="shared" si="763"/>
        <v/>
      </c>
      <c r="CS404" s="24" t="str">
        <f t="shared" si="764"/>
        <v/>
      </c>
      <c r="CT404" s="58" t="str">
        <f>IF(BO404="","",COUNTIF($BO$3:BO404,BO404)&amp;"@"&amp;BO404)</f>
        <v/>
      </c>
      <c r="CU404" s="16" t="str">
        <f t="shared" si="702"/>
        <v/>
      </c>
      <c r="CV404" s="63" t="str">
        <f t="shared" si="765"/>
        <v/>
      </c>
      <c r="CW404" s="16" t="str">
        <f t="shared" si="766"/>
        <v/>
      </c>
      <c r="CX404" s="16" t="str">
        <f t="shared" si="767"/>
        <v/>
      </c>
      <c r="CY404" s="16" t="str">
        <f t="shared" si="768"/>
        <v/>
      </c>
      <c r="CZ404" s="85" t="str">
        <f t="shared" si="769"/>
        <v/>
      </c>
      <c r="DA404" s="16" t="str">
        <f t="shared" si="770"/>
        <v/>
      </c>
      <c r="DB404" s="16" t="str">
        <f t="shared" si="771"/>
        <v/>
      </c>
      <c r="DC404" s="28" t="str">
        <f>IF(CP404="","",$DC$1&amp;(INDEX(価格設定!D$1:XFD$3,ROW(価格設定!$D$3),MATCH($AW404,価格設定!D$1:XFD$1,1))*100)&amp;"%")</f>
        <v/>
      </c>
      <c r="DD404" s="28" t="str">
        <f>IF(CP404="","",$DD$1&amp;(INDEX(価格設定!D$1:XFD$3,ROW(価格設定!$D$2),MATCH($AW404,価格設定!D$1:XFD$1,1))*100)&amp;"%")</f>
        <v/>
      </c>
      <c r="DE404" s="29" t="str">
        <f t="shared" si="772"/>
        <v/>
      </c>
      <c r="DG404" s="58" t="str">
        <f t="shared" si="773"/>
        <v/>
      </c>
      <c r="DH404" s="58" t="str">
        <f t="shared" si="774"/>
        <v/>
      </c>
      <c r="DI404" s="58" t="str">
        <f t="shared" si="775"/>
        <v/>
      </c>
      <c r="DJ404" s="85" t="str">
        <f t="shared" si="776"/>
        <v/>
      </c>
      <c r="DL404" s="58" t="str">
        <f>IF(COUNTIF(DG$3:DG$1048576,DG404)=COUNTIF($DG$3:$DG404,DG404),DG404,"")</f>
        <v/>
      </c>
      <c r="DM404" s="85" t="str">
        <f t="shared" si="777"/>
        <v/>
      </c>
      <c r="DN404" s="85" t="str">
        <f t="shared" si="703"/>
        <v/>
      </c>
      <c r="DO404" s="85" t="str">
        <f t="shared" si="703"/>
        <v/>
      </c>
      <c r="DP404" s="303"/>
      <c r="DQ404" s="17" t="str">
        <f t="shared" si="704"/>
        <v/>
      </c>
      <c r="DR404" s="17" t="str">
        <f t="shared" si="705"/>
        <v/>
      </c>
      <c r="DS404" s="17" t="str">
        <f t="shared" si="706"/>
        <v/>
      </c>
      <c r="DU404" s="16" t="str">
        <f t="shared" si="778"/>
        <v/>
      </c>
      <c r="DV404" s="16" t="str">
        <f>IF(DU404="","",COUNT($DU$3:DU404))</f>
        <v/>
      </c>
      <c r="DW404" s="16" t="str">
        <f t="shared" si="779"/>
        <v/>
      </c>
      <c r="DX404" s="16" t="str">
        <f t="shared" si="780"/>
        <v/>
      </c>
      <c r="DY404" s="16" t="str">
        <f>IF(DZ404="","",COUNTIF(DZ$3:DZ404,DZ404))</f>
        <v/>
      </c>
      <c r="DZ404" s="16" t="str">
        <f t="shared" si="781"/>
        <v/>
      </c>
      <c r="EA404" s="16" t="str">
        <f t="shared" si="782"/>
        <v/>
      </c>
      <c r="EB404" s="16" t="str">
        <f t="shared" si="783"/>
        <v/>
      </c>
      <c r="EC404" s="16" t="str">
        <f t="shared" si="784"/>
        <v/>
      </c>
      <c r="ED404" s="16" t="str">
        <f t="shared" si="785"/>
        <v/>
      </c>
      <c r="EE404" s="16" t="str">
        <f t="shared" si="786"/>
        <v/>
      </c>
      <c r="EF404" s="16" t="str">
        <f t="shared" si="787"/>
        <v/>
      </c>
      <c r="EG404" s="16" t="str">
        <f t="shared" si="788"/>
        <v/>
      </c>
      <c r="EH404" s="16" t="str">
        <f t="shared" si="789"/>
        <v/>
      </c>
      <c r="EI404" s="16" t="str">
        <f t="shared" si="790"/>
        <v/>
      </c>
      <c r="EJ404" s="16" t="str">
        <f t="shared" si="791"/>
        <v/>
      </c>
      <c r="EK404" s="16" t="str">
        <f t="shared" si="792"/>
        <v/>
      </c>
      <c r="EL404" s="58" t="str">
        <f t="shared" si="793"/>
        <v/>
      </c>
      <c r="EM404" s="58" t="str">
        <f>IF(OR($DZ404="",CR404=""),IF($EL404="","",$EL404),IF(OR(CR404="なし",CR404=0),領収書!$H$1,CR404))</f>
        <v/>
      </c>
      <c r="EN404" s="58" t="str">
        <f>IF(OR($DZ404="",CS404=""),IF($EL404="","",$EL404),IF(OR(CS404="なし",CS404=0),入力!$EN$1,CS404))</f>
        <v/>
      </c>
      <c r="EO404" s="63" t="str">
        <f t="shared" si="794"/>
        <v/>
      </c>
      <c r="EP404" s="63" t="str">
        <f t="shared" si="795"/>
        <v/>
      </c>
      <c r="ER404" s="16" t="str">
        <f>IF(AND(COUNTIF($ET$3:ET404,ET404)=1,ET404&lt;&gt;""),MAX($ER$3:ER403)+1,"")</f>
        <v/>
      </c>
      <c r="ES404" s="16" t="str">
        <f>IF(価格設定!B406="","",価格設定!B406)</f>
        <v/>
      </c>
      <c r="ET404" s="16" t="str">
        <f>IF(価格設定!C406="","",価格設定!C406)</f>
        <v/>
      </c>
      <c r="EV404" s="16" t="str">
        <f t="shared" si="707"/>
        <v/>
      </c>
      <c r="EW404" s="16" t="str">
        <f t="shared" si="796"/>
        <v/>
      </c>
    </row>
    <row r="405" spans="1:153" ht="30" customHeight="1" x14ac:dyDescent="0.2">
      <c r="A405" s="225"/>
      <c r="B405" s="212"/>
      <c r="C405" s="221"/>
      <c r="D405" s="164"/>
      <c r="E405" s="165"/>
      <c r="F405" s="166"/>
      <c r="G405" s="167"/>
      <c r="H405" s="179"/>
      <c r="I405" s="306"/>
      <c r="J405" s="169"/>
      <c r="K405" s="179"/>
      <c r="L405" s="186"/>
      <c r="M405" s="186"/>
      <c r="N405" s="168"/>
      <c r="O405" s="170"/>
      <c r="P405" s="212"/>
      <c r="Q405" s="179" t="str">
        <f>IFERROR(IF(H405="","",IFERROR(INDEX(価格設定!$B$5:$B$1048576,MATCH(H405,価格設定!$B$5:$B$1048576,0),0),INDEX(価格設定!$B$5:$B$1048576,MATCH("*"&amp;H405&amp;"*",価格設定!$B$5:$B$1048576,0),0))),H405)</f>
        <v/>
      </c>
      <c r="R405" s="250" t="str">
        <f>IFERROR(IF(Q405="",IF(K405="","",K405),IF(K405="",IF(INDEX(価格設定!$C$5:$C$1048576,MATCH(Q405,価格設定!$B$5:$B$1048576,0),0)=0,"",INDEX(価格設定!$C$5:$C$1048576,MATCH(Q405,価格設定!$B$5:$B$1048576,0),0)),IF(K405="なし","",K405))),"")</f>
        <v/>
      </c>
      <c r="S405" s="308" t="str">
        <f t="shared" si="708"/>
        <v/>
      </c>
      <c r="T405" s="126" t="str">
        <f>IFERROR(IF(J405="",IF(INDEX(価格設定!$E$5:$R$1048576,MATCH($Q405,価格設定!B$5:B$1048576,0),MATCH($AW405,価格設定!E$1:X$1,1))=0,"",INDEX(価格設定!$E$5:$R$1048576,MATCH($Q405,価格設定!B$5:B$1048576,0),MATCH($AW405,価格設定!E$1:X$1,1))),J405),"")</f>
        <v/>
      </c>
      <c r="U405" s="126" t="str">
        <f t="shared" si="709"/>
        <v/>
      </c>
      <c r="V405" s="132" t="str">
        <f t="shared" si="710"/>
        <v/>
      </c>
      <c r="W405" s="127" t="str">
        <f>IFERROR(IF(OR(T405="",T405&lt;0),"",IFERROR(INDEX(価格設定!E$2:X$3,IF(AND(K405=$K$1,$K$1&lt;&gt;""),ROW(価格設定!$D$3)-1,MATCH(INDEX(価格設定!$D$5:$D$1048576,MATCH(Q405,価格設定!$B$5:$B$1048576,0),0),価格設定!$D$2:$D$3,0)),MATCH($AW405,価格設定!E$1:X$1,1)),INDEX(価格設定!E$2:X$2,0,MATCH($AW405,価格設定!E$1:X$1,1)))),"")</f>
        <v/>
      </c>
      <c r="X405" s="126" t="str">
        <f t="shared" si="701"/>
        <v/>
      </c>
      <c r="Y405" s="128" t="str">
        <f t="shared" si="711"/>
        <v/>
      </c>
      <c r="Z405" s="126" t="str">
        <f t="shared" si="712"/>
        <v/>
      </c>
      <c r="AA405" s="129" t="str">
        <f t="shared" si="713"/>
        <v/>
      </c>
      <c r="AB405" s="126" t="str">
        <f t="shared" si="714"/>
        <v/>
      </c>
      <c r="AC405" s="280" t="str">
        <f t="shared" si="715"/>
        <v/>
      </c>
      <c r="AD405" s="15"/>
      <c r="AE405" s="204" t="str">
        <f>IF(AF405="","",COUNT($AF$3:AF405))</f>
        <v/>
      </c>
      <c r="AF405" s="206" t="str">
        <f t="shared" si="716"/>
        <v/>
      </c>
      <c r="AG405" s="204" t="str">
        <f t="shared" si="717"/>
        <v/>
      </c>
      <c r="AH405" s="204" t="str">
        <f t="shared" si="718"/>
        <v/>
      </c>
      <c r="AI405" s="287"/>
      <c r="AJ405" s="15"/>
      <c r="AK405" s="138" t="str">
        <f t="shared" si="719"/>
        <v/>
      </c>
      <c r="AL405" s="131" t="str">
        <f t="shared" si="720"/>
        <v/>
      </c>
      <c r="AM405" s="131" t="str">
        <f t="shared" si="721"/>
        <v/>
      </c>
      <c r="AN405" s="313" t="str">
        <f t="shared" si="722"/>
        <v/>
      </c>
      <c r="AO405" s="316" t="str">
        <f t="shared" si="723"/>
        <v/>
      </c>
      <c r="AP405" s="18"/>
      <c r="AQ405" s="3" t="str">
        <f>IF(F405="","",MAX($AQ$3:AQ404)+1)</f>
        <v/>
      </c>
      <c r="AR405" s="3" t="str">
        <f>IF(OR(AQ405="",BB405=""),"",MAX($AR$3:AR404)+1)</f>
        <v/>
      </c>
      <c r="AS405" s="3" t="str">
        <f>IF(CQ405="","",RANK(CQ405,CQ$3:CQ$1048576,1)+COUNTIF($CQ$3:CQ405,CQ405)-1)</f>
        <v/>
      </c>
      <c r="AT405" s="21" t="str">
        <f>IF(C405="",IF(OR(AND($H405&lt;&gt;"",C405=""),AND($F404=$F405,$AZ405&lt;&gt;""),COUNTA($H$3:$H$1048576,#REF!,$F$3:$F$1048576)&gt;COUNTA($H$3:$H405,#REF!,$F$3:$F405),$AZ405&lt;&gt;""),INDEX(AT$3:AT$1048576,MATCH(MAX($AQ$3:$AQ404),$AQ$3:$AQ$1048576,0),0),""),C405)</f>
        <v/>
      </c>
      <c r="AU405" s="21" t="str">
        <f>IF(D405="",IF(OR(AND($H405&lt;&gt;"",D405=""),AND($F404=$F405,$AZ405&lt;&gt;""),COUNTA($H$3:$H$1048576,#REF!,$F$3:$F$1048576)&gt;COUNTA($H$3:$H405,#REF!,$F$3:$F405),$AZ405&lt;&gt;""),INDEX(AU$3:AU$1048576,MATCH(MAX($AQ$3:$AQ404),$AQ$3:$AQ$1048576,0),0),""),D405)</f>
        <v/>
      </c>
      <c r="AV405" s="21" t="str">
        <f>IF(E405="",IF(OR(AND($H405&lt;&gt;"",E405=""),AND($F404=$F405,$AZ405&lt;&gt;""),COUNTA($H$3:$H$1048576,#REF!,$F$3:$F$1048576)&gt;COUNTA($H$3:$H405,#REF!,$F$3:$F405),$AZ405&lt;&gt;""),INDEX(AV$3:AV$1048576,MATCH(MAX($AQ$3:$AQ404),$AQ$3:$AQ$1048576,0),0),""),E405)</f>
        <v/>
      </c>
      <c r="AW405" s="24" t="str">
        <f t="shared" si="724"/>
        <v/>
      </c>
      <c r="AX405" s="13" t="str">
        <f t="shared" si="725"/>
        <v/>
      </c>
      <c r="AY405" s="4" t="str">
        <f t="shared" si="726"/>
        <v/>
      </c>
      <c r="AZ405" s="4" t="str">
        <f>IF(AX405="",IF(OR(AND(H405&lt;&gt;"",F405=""),COUNTA($H$3:$H$1048576)&gt;COUNTA($H$3:$H405)),INDEX(AX$3:AX405,MATCH(MAX($AQ$3:AQ405),AQ$3:AQ405,0),0),""),AX405)</f>
        <v/>
      </c>
      <c r="BA405" s="4" t="str">
        <f>IF(AY405="",IF(AND(H405&lt;&gt;"",F405=""),INDEX(AY$3:AY405,MATCH(MAX($AQ$3:AQ405),AQ$3:AQ405,0),0),""),AY405)</f>
        <v/>
      </c>
      <c r="BB405" s="82" t="str">
        <f>IF(BC405="","",RANK(BC405,BC$3:BC$1048576,1)+COUNTIF($BC$3:BC405,BC405)-1)</f>
        <v/>
      </c>
      <c r="BC405" s="139" t="str">
        <f t="shared" si="727"/>
        <v/>
      </c>
      <c r="BD405" s="46" t="str">
        <f t="shared" si="728"/>
        <v/>
      </c>
      <c r="BE405" s="46" t="str">
        <f t="shared" si="729"/>
        <v/>
      </c>
      <c r="BF405" s="46" t="str">
        <f t="shared" si="730"/>
        <v/>
      </c>
      <c r="BG405" s="4" t="str">
        <f t="shared" si="731"/>
        <v/>
      </c>
      <c r="BH405" s="180" t="str">
        <f t="shared" si="732"/>
        <v/>
      </c>
      <c r="BI405" s="16" t="str">
        <f t="shared" si="733"/>
        <v/>
      </c>
      <c r="BJ405" s="52" t="str">
        <f>IF(BI405="","",IF(W405="","",IF(AND(K405=$K$1,$K$1&lt;&gt;""),$BT$2,IFERROR(IF(INDEX(価格設定!$D$5:$D$1048576,MATCH(Q405,価格設定!$B$5:$B$1048576,0),0)=価格設定!$D$3,$BT$2,$BS$2),$BS$2))))</f>
        <v/>
      </c>
      <c r="BK405" s="16" t="str">
        <f>IF(BI405="","",IF(COUNTIF($BI$3:BI405,BI405)=1,1,IF(AND(BI404=BI405,BH405=""),BK404,COUNTIF($BH$3:BH405,BH405))))</f>
        <v/>
      </c>
      <c r="BL405" s="52" t="str">
        <f t="shared" si="734"/>
        <v/>
      </c>
      <c r="BM405" s="52" t="str">
        <f t="shared" si="735"/>
        <v/>
      </c>
      <c r="BN405" s="119" t="str">
        <f t="shared" si="736"/>
        <v/>
      </c>
      <c r="BO405" s="119" t="str">
        <f t="shared" si="737"/>
        <v/>
      </c>
      <c r="BP405" s="17" t="str">
        <f t="shared" si="738"/>
        <v/>
      </c>
      <c r="BQ405" s="17" t="str">
        <f t="shared" si="739"/>
        <v/>
      </c>
      <c r="BR405" s="17" t="str">
        <f>IF(OR(BP405="",COUNTIF($BO$3:BO405,BO405)&lt;&gt;1),"",SUMIF(BO$3:BO$1048576,BO405,BP$3:BP$1048576))</f>
        <v/>
      </c>
      <c r="BS405" s="17" t="str">
        <f t="shared" si="740"/>
        <v/>
      </c>
      <c r="BT405" s="17" t="str">
        <f t="shared" si="741"/>
        <v/>
      </c>
      <c r="BU405" s="17" t="str">
        <f t="shared" si="742"/>
        <v/>
      </c>
      <c r="BV405" s="24" t="str">
        <f t="shared" si="743"/>
        <v/>
      </c>
      <c r="BW405" s="24" t="str">
        <f t="shared" si="744"/>
        <v/>
      </c>
      <c r="BX405" s="24" t="str">
        <f t="shared" si="745"/>
        <v/>
      </c>
      <c r="BY405" s="26" t="str">
        <f t="shared" si="746"/>
        <v/>
      </c>
      <c r="BZ405" s="26" t="str">
        <f t="shared" si="747"/>
        <v/>
      </c>
      <c r="CA405" s="26" t="str">
        <f t="shared" si="748"/>
        <v/>
      </c>
      <c r="CB405" s="66" t="str">
        <f t="shared" si="749"/>
        <v/>
      </c>
      <c r="CC405" s="65" t="str">
        <f t="shared" si="750"/>
        <v/>
      </c>
      <c r="CD405" s="26" t="str">
        <f t="shared" si="751"/>
        <v/>
      </c>
      <c r="CE405" s="26" t="str">
        <f t="shared" si="752"/>
        <v/>
      </c>
      <c r="CF405" s="193" t="str">
        <f t="shared" si="753"/>
        <v/>
      </c>
      <c r="CG405" s="193" t="str">
        <f t="shared" si="754"/>
        <v/>
      </c>
      <c r="CH405" s="26" t="str">
        <f t="shared" si="755"/>
        <v/>
      </c>
      <c r="CI405" s="26" t="str">
        <f t="shared" si="756"/>
        <v/>
      </c>
      <c r="CJ405" s="65" t="str">
        <f t="shared" si="757"/>
        <v/>
      </c>
      <c r="CK405" s="65" t="str">
        <f t="shared" si="758"/>
        <v/>
      </c>
      <c r="CL405" s="64" t="str">
        <f t="shared" si="759"/>
        <v/>
      </c>
      <c r="CM405" s="64" t="str">
        <f t="shared" si="760"/>
        <v/>
      </c>
      <c r="CN405" s="65" t="str">
        <f t="shared" si="761"/>
        <v/>
      </c>
      <c r="CP405" s="63" t="str">
        <f>IF(BH405="","",MAX($CP$3:CP404)+1)</f>
        <v/>
      </c>
      <c r="CQ405" s="24" t="str">
        <f t="shared" si="762"/>
        <v/>
      </c>
      <c r="CR405" s="24" t="str">
        <f t="shared" si="763"/>
        <v/>
      </c>
      <c r="CS405" s="24" t="str">
        <f t="shared" si="764"/>
        <v/>
      </c>
      <c r="CT405" s="58" t="str">
        <f>IF(BO405="","",COUNTIF($BO$3:BO405,BO405)&amp;"@"&amp;BO405)</f>
        <v/>
      </c>
      <c r="CU405" s="16" t="str">
        <f t="shared" si="702"/>
        <v/>
      </c>
      <c r="CV405" s="63" t="str">
        <f t="shared" si="765"/>
        <v/>
      </c>
      <c r="CW405" s="16" t="str">
        <f t="shared" si="766"/>
        <v/>
      </c>
      <c r="CX405" s="16" t="str">
        <f t="shared" si="767"/>
        <v/>
      </c>
      <c r="CY405" s="16" t="str">
        <f t="shared" si="768"/>
        <v/>
      </c>
      <c r="CZ405" s="85" t="str">
        <f t="shared" si="769"/>
        <v/>
      </c>
      <c r="DA405" s="16" t="str">
        <f t="shared" si="770"/>
        <v/>
      </c>
      <c r="DB405" s="16" t="str">
        <f t="shared" si="771"/>
        <v/>
      </c>
      <c r="DC405" s="28" t="str">
        <f>IF(CP405="","",$DC$1&amp;(INDEX(価格設定!D$1:XFD$3,ROW(価格設定!$D$3),MATCH($AW405,価格設定!D$1:XFD$1,1))*100)&amp;"%")</f>
        <v/>
      </c>
      <c r="DD405" s="28" t="str">
        <f>IF(CP405="","",$DD$1&amp;(INDEX(価格設定!D$1:XFD$3,ROW(価格設定!$D$2),MATCH($AW405,価格設定!D$1:XFD$1,1))*100)&amp;"%")</f>
        <v/>
      </c>
      <c r="DE405" s="29" t="str">
        <f t="shared" si="772"/>
        <v/>
      </c>
      <c r="DG405" s="58" t="str">
        <f t="shared" si="773"/>
        <v/>
      </c>
      <c r="DH405" s="58" t="str">
        <f t="shared" si="774"/>
        <v/>
      </c>
      <c r="DI405" s="58" t="str">
        <f t="shared" si="775"/>
        <v/>
      </c>
      <c r="DJ405" s="85" t="str">
        <f t="shared" si="776"/>
        <v/>
      </c>
      <c r="DL405" s="58" t="str">
        <f>IF(COUNTIF(DG$3:DG$1048576,DG405)=COUNTIF($DG$3:$DG405,DG405),DG405,"")</f>
        <v/>
      </c>
      <c r="DM405" s="85" t="str">
        <f t="shared" si="777"/>
        <v/>
      </c>
      <c r="DN405" s="85" t="str">
        <f t="shared" si="703"/>
        <v/>
      </c>
      <c r="DO405" s="85" t="str">
        <f t="shared" si="703"/>
        <v/>
      </c>
      <c r="DP405" s="303"/>
      <c r="DQ405" s="17" t="str">
        <f t="shared" si="704"/>
        <v/>
      </c>
      <c r="DR405" s="17" t="str">
        <f t="shared" si="705"/>
        <v/>
      </c>
      <c r="DS405" s="17" t="str">
        <f t="shared" si="706"/>
        <v/>
      </c>
      <c r="DU405" s="16" t="str">
        <f t="shared" si="778"/>
        <v/>
      </c>
      <c r="DV405" s="16" t="str">
        <f>IF(DU405="","",COUNT($DU$3:DU405))</f>
        <v/>
      </c>
      <c r="DW405" s="16" t="str">
        <f t="shared" si="779"/>
        <v/>
      </c>
      <c r="DX405" s="16" t="str">
        <f t="shared" si="780"/>
        <v/>
      </c>
      <c r="DY405" s="16" t="str">
        <f>IF(DZ405="","",COUNTIF(DZ$3:DZ405,DZ405))</f>
        <v/>
      </c>
      <c r="DZ405" s="16" t="str">
        <f t="shared" si="781"/>
        <v/>
      </c>
      <c r="EA405" s="16" t="str">
        <f t="shared" si="782"/>
        <v/>
      </c>
      <c r="EB405" s="16" t="str">
        <f t="shared" si="783"/>
        <v/>
      </c>
      <c r="EC405" s="16" t="str">
        <f t="shared" si="784"/>
        <v/>
      </c>
      <c r="ED405" s="16" t="str">
        <f t="shared" si="785"/>
        <v/>
      </c>
      <c r="EE405" s="16" t="str">
        <f t="shared" si="786"/>
        <v/>
      </c>
      <c r="EF405" s="16" t="str">
        <f t="shared" si="787"/>
        <v/>
      </c>
      <c r="EG405" s="16" t="str">
        <f t="shared" si="788"/>
        <v/>
      </c>
      <c r="EH405" s="16" t="str">
        <f t="shared" si="789"/>
        <v/>
      </c>
      <c r="EI405" s="16" t="str">
        <f t="shared" si="790"/>
        <v/>
      </c>
      <c r="EJ405" s="16" t="str">
        <f t="shared" si="791"/>
        <v/>
      </c>
      <c r="EK405" s="16" t="str">
        <f t="shared" si="792"/>
        <v/>
      </c>
      <c r="EL405" s="58" t="str">
        <f t="shared" si="793"/>
        <v/>
      </c>
      <c r="EM405" s="58" t="str">
        <f>IF(OR($DZ405="",CR405=""),IF($EL405="","",$EL405),IF(OR(CR405="なし",CR405=0),領収書!$H$1,CR405))</f>
        <v/>
      </c>
      <c r="EN405" s="58" t="str">
        <f>IF(OR($DZ405="",CS405=""),IF($EL405="","",$EL405),IF(OR(CS405="なし",CS405=0),入力!$EN$1,CS405))</f>
        <v/>
      </c>
      <c r="EO405" s="63" t="str">
        <f t="shared" si="794"/>
        <v/>
      </c>
      <c r="EP405" s="63" t="str">
        <f t="shared" si="795"/>
        <v/>
      </c>
      <c r="ER405" s="16" t="str">
        <f>IF(AND(COUNTIF($ET$3:ET405,ET405)=1,ET405&lt;&gt;""),MAX($ER$3:ER404)+1,"")</f>
        <v/>
      </c>
      <c r="ES405" s="16" t="str">
        <f>IF(価格設定!B407="","",価格設定!B407)</f>
        <v/>
      </c>
      <c r="ET405" s="16" t="str">
        <f>IF(価格設定!C407="","",価格設定!C407)</f>
        <v/>
      </c>
      <c r="EV405" s="16" t="str">
        <f t="shared" si="707"/>
        <v/>
      </c>
      <c r="EW405" s="16" t="str">
        <f t="shared" si="796"/>
        <v/>
      </c>
    </row>
    <row r="406" spans="1:153" ht="30" customHeight="1" x14ac:dyDescent="0.2">
      <c r="A406" s="225"/>
      <c r="B406" s="212"/>
      <c r="C406" s="221"/>
      <c r="D406" s="164"/>
      <c r="E406" s="165"/>
      <c r="F406" s="166"/>
      <c r="G406" s="167"/>
      <c r="H406" s="179"/>
      <c r="I406" s="306"/>
      <c r="J406" s="169"/>
      <c r="K406" s="179"/>
      <c r="L406" s="186"/>
      <c r="M406" s="186"/>
      <c r="N406" s="168"/>
      <c r="O406" s="170"/>
      <c r="P406" s="212"/>
      <c r="Q406" s="179" t="str">
        <f>IFERROR(IF(H406="","",IFERROR(INDEX(価格設定!$B$5:$B$1048576,MATCH(H406,価格設定!$B$5:$B$1048576,0),0),INDEX(価格設定!$B$5:$B$1048576,MATCH("*"&amp;H406&amp;"*",価格設定!$B$5:$B$1048576,0),0))),H406)</f>
        <v/>
      </c>
      <c r="R406" s="250" t="str">
        <f>IFERROR(IF(Q406="",IF(K406="","",K406),IF(K406="",IF(INDEX(価格設定!$C$5:$C$1048576,MATCH(Q406,価格設定!$B$5:$B$1048576,0),0)=0,"",INDEX(価格設定!$C$5:$C$1048576,MATCH(Q406,価格設定!$B$5:$B$1048576,0),0)),IF(K406="なし","",K406))),"")</f>
        <v/>
      </c>
      <c r="S406" s="308" t="str">
        <f t="shared" si="708"/>
        <v/>
      </c>
      <c r="T406" s="126" t="str">
        <f>IFERROR(IF(J406="",IF(INDEX(価格設定!$E$5:$R$1048576,MATCH($Q406,価格設定!B$5:B$1048576,0),MATCH($AW406,価格設定!E$1:X$1,1))=0,"",INDEX(価格設定!$E$5:$R$1048576,MATCH($Q406,価格設定!B$5:B$1048576,0),MATCH($AW406,価格設定!E$1:X$1,1))),J406),"")</f>
        <v/>
      </c>
      <c r="U406" s="126" t="str">
        <f t="shared" si="709"/>
        <v/>
      </c>
      <c r="V406" s="132" t="str">
        <f t="shared" si="710"/>
        <v/>
      </c>
      <c r="W406" s="127" t="str">
        <f>IFERROR(IF(OR(T406="",T406&lt;0),"",IFERROR(INDEX(価格設定!E$2:X$3,IF(AND(K406=$K$1,$K$1&lt;&gt;""),ROW(価格設定!$D$3)-1,MATCH(INDEX(価格設定!$D$5:$D$1048576,MATCH(Q406,価格設定!$B$5:$B$1048576,0),0),価格設定!$D$2:$D$3,0)),MATCH($AW406,価格設定!E$1:X$1,1)),INDEX(価格設定!E$2:X$2,0,MATCH($AW406,価格設定!E$1:X$1,1)))),"")</f>
        <v/>
      </c>
      <c r="X406" s="126" t="str">
        <f t="shared" si="701"/>
        <v/>
      </c>
      <c r="Y406" s="128" t="str">
        <f t="shared" si="711"/>
        <v/>
      </c>
      <c r="Z406" s="126" t="str">
        <f t="shared" si="712"/>
        <v/>
      </c>
      <c r="AA406" s="129" t="str">
        <f t="shared" si="713"/>
        <v/>
      </c>
      <c r="AB406" s="126" t="str">
        <f t="shared" si="714"/>
        <v/>
      </c>
      <c r="AC406" s="280" t="str">
        <f t="shared" si="715"/>
        <v/>
      </c>
      <c r="AD406" s="15"/>
      <c r="AE406" s="204" t="str">
        <f>IF(AF406="","",COUNT($AF$3:AF406))</f>
        <v/>
      </c>
      <c r="AF406" s="206" t="str">
        <f t="shared" si="716"/>
        <v/>
      </c>
      <c r="AG406" s="204" t="str">
        <f t="shared" si="717"/>
        <v/>
      </c>
      <c r="AH406" s="204" t="str">
        <f t="shared" si="718"/>
        <v/>
      </c>
      <c r="AI406" s="287"/>
      <c r="AJ406" s="15"/>
      <c r="AK406" s="138" t="str">
        <f t="shared" si="719"/>
        <v/>
      </c>
      <c r="AL406" s="131" t="str">
        <f t="shared" si="720"/>
        <v/>
      </c>
      <c r="AM406" s="131" t="str">
        <f t="shared" si="721"/>
        <v/>
      </c>
      <c r="AN406" s="313" t="str">
        <f t="shared" si="722"/>
        <v/>
      </c>
      <c r="AO406" s="316" t="str">
        <f t="shared" si="723"/>
        <v/>
      </c>
      <c r="AP406" s="18"/>
      <c r="AQ406" s="3" t="str">
        <f>IF(F406="","",MAX($AQ$3:AQ405)+1)</f>
        <v/>
      </c>
      <c r="AR406" s="3" t="str">
        <f>IF(OR(AQ406="",BB406=""),"",MAX($AR$3:AR405)+1)</f>
        <v/>
      </c>
      <c r="AS406" s="3" t="str">
        <f>IF(CQ406="","",RANK(CQ406,CQ$3:CQ$1048576,1)+COUNTIF($CQ$3:CQ406,CQ406)-1)</f>
        <v/>
      </c>
      <c r="AT406" s="21" t="str">
        <f>IF(C406="",IF(OR(AND($H406&lt;&gt;"",C406=""),AND($F405=$F406,$AZ406&lt;&gt;""),COUNTA($H$3:$H$1048576,#REF!,$F$3:$F$1048576)&gt;COUNTA($H$3:$H406,#REF!,$F$3:$F406),$AZ406&lt;&gt;""),INDEX(AT$3:AT$1048576,MATCH(MAX($AQ$3:$AQ405),$AQ$3:$AQ$1048576,0),0),""),C406)</f>
        <v/>
      </c>
      <c r="AU406" s="21" t="str">
        <f>IF(D406="",IF(OR(AND($H406&lt;&gt;"",D406=""),AND($F405=$F406,$AZ406&lt;&gt;""),COUNTA($H$3:$H$1048576,#REF!,$F$3:$F$1048576)&gt;COUNTA($H$3:$H406,#REF!,$F$3:$F406),$AZ406&lt;&gt;""),INDEX(AU$3:AU$1048576,MATCH(MAX($AQ$3:$AQ405),$AQ$3:$AQ$1048576,0),0),""),D406)</f>
        <v/>
      </c>
      <c r="AV406" s="21" t="str">
        <f>IF(E406="",IF(OR(AND($H406&lt;&gt;"",E406=""),AND($F405=$F406,$AZ406&lt;&gt;""),COUNTA($H$3:$H$1048576,#REF!,$F$3:$F$1048576)&gt;COUNTA($H$3:$H406,#REF!,$F$3:$F406),$AZ406&lt;&gt;""),INDEX(AV$3:AV$1048576,MATCH(MAX($AQ$3:$AQ405),$AQ$3:$AQ$1048576,0),0),""),E406)</f>
        <v/>
      </c>
      <c r="AW406" s="24" t="str">
        <f t="shared" si="724"/>
        <v/>
      </c>
      <c r="AX406" s="13" t="str">
        <f t="shared" si="725"/>
        <v/>
      </c>
      <c r="AY406" s="4" t="str">
        <f t="shared" si="726"/>
        <v/>
      </c>
      <c r="AZ406" s="4" t="str">
        <f>IF(AX406="",IF(OR(AND(H406&lt;&gt;"",F406=""),COUNTA($H$3:$H$1048576)&gt;COUNTA($H$3:$H406)),INDEX(AX$3:AX406,MATCH(MAX($AQ$3:AQ406),AQ$3:AQ406,0),0),""),AX406)</f>
        <v/>
      </c>
      <c r="BA406" s="4" t="str">
        <f>IF(AY406="",IF(AND(H406&lt;&gt;"",F406=""),INDEX(AY$3:AY406,MATCH(MAX($AQ$3:AQ406),AQ$3:AQ406,0),0),""),AY406)</f>
        <v/>
      </c>
      <c r="BB406" s="82" t="str">
        <f>IF(BC406="","",RANK(BC406,BC$3:BC$1048576,1)+COUNTIF($BC$3:BC406,BC406)-1)</f>
        <v/>
      </c>
      <c r="BC406" s="139" t="str">
        <f t="shared" si="727"/>
        <v/>
      </c>
      <c r="BD406" s="46" t="str">
        <f t="shared" si="728"/>
        <v/>
      </c>
      <c r="BE406" s="46" t="str">
        <f t="shared" si="729"/>
        <v/>
      </c>
      <c r="BF406" s="46" t="str">
        <f t="shared" si="730"/>
        <v/>
      </c>
      <c r="BG406" s="4" t="str">
        <f t="shared" si="731"/>
        <v/>
      </c>
      <c r="BH406" s="180" t="str">
        <f t="shared" si="732"/>
        <v/>
      </c>
      <c r="BI406" s="16" t="str">
        <f t="shared" si="733"/>
        <v/>
      </c>
      <c r="BJ406" s="52" t="str">
        <f>IF(BI406="","",IF(W406="","",IF(AND(K406=$K$1,$K$1&lt;&gt;""),$BT$2,IFERROR(IF(INDEX(価格設定!$D$5:$D$1048576,MATCH(Q406,価格設定!$B$5:$B$1048576,0),0)=価格設定!$D$3,$BT$2,$BS$2),$BS$2))))</f>
        <v/>
      </c>
      <c r="BK406" s="16" t="str">
        <f>IF(BI406="","",IF(COUNTIF($BI$3:BI406,BI406)=1,1,IF(AND(BI405=BI406,BH406=""),BK405,COUNTIF($BH$3:BH406,BH406))))</f>
        <v/>
      </c>
      <c r="BL406" s="52" t="str">
        <f t="shared" si="734"/>
        <v/>
      </c>
      <c r="BM406" s="52" t="str">
        <f t="shared" si="735"/>
        <v/>
      </c>
      <c r="BN406" s="119" t="str">
        <f t="shared" si="736"/>
        <v/>
      </c>
      <c r="BO406" s="119" t="str">
        <f t="shared" si="737"/>
        <v/>
      </c>
      <c r="BP406" s="17" t="str">
        <f t="shared" si="738"/>
        <v/>
      </c>
      <c r="BQ406" s="17" t="str">
        <f t="shared" si="739"/>
        <v/>
      </c>
      <c r="BR406" s="17" t="str">
        <f>IF(OR(BP406="",COUNTIF($BO$3:BO406,BO406)&lt;&gt;1),"",SUMIF(BO$3:BO$1048576,BO406,BP$3:BP$1048576))</f>
        <v/>
      </c>
      <c r="BS406" s="17" t="str">
        <f t="shared" si="740"/>
        <v/>
      </c>
      <c r="BT406" s="17" t="str">
        <f t="shared" si="741"/>
        <v/>
      </c>
      <c r="BU406" s="17" t="str">
        <f t="shared" si="742"/>
        <v/>
      </c>
      <c r="BV406" s="24" t="str">
        <f t="shared" si="743"/>
        <v/>
      </c>
      <c r="BW406" s="24" t="str">
        <f t="shared" si="744"/>
        <v/>
      </c>
      <c r="BX406" s="24" t="str">
        <f t="shared" si="745"/>
        <v/>
      </c>
      <c r="BY406" s="26" t="str">
        <f t="shared" si="746"/>
        <v/>
      </c>
      <c r="BZ406" s="26" t="str">
        <f t="shared" si="747"/>
        <v/>
      </c>
      <c r="CA406" s="26" t="str">
        <f t="shared" si="748"/>
        <v/>
      </c>
      <c r="CB406" s="66" t="str">
        <f t="shared" si="749"/>
        <v/>
      </c>
      <c r="CC406" s="65" t="str">
        <f t="shared" si="750"/>
        <v/>
      </c>
      <c r="CD406" s="26" t="str">
        <f t="shared" si="751"/>
        <v/>
      </c>
      <c r="CE406" s="26" t="str">
        <f t="shared" si="752"/>
        <v/>
      </c>
      <c r="CF406" s="193" t="str">
        <f t="shared" si="753"/>
        <v/>
      </c>
      <c r="CG406" s="193" t="str">
        <f t="shared" si="754"/>
        <v/>
      </c>
      <c r="CH406" s="26" t="str">
        <f t="shared" si="755"/>
        <v/>
      </c>
      <c r="CI406" s="26" t="str">
        <f t="shared" si="756"/>
        <v/>
      </c>
      <c r="CJ406" s="65" t="str">
        <f t="shared" si="757"/>
        <v/>
      </c>
      <c r="CK406" s="65" t="str">
        <f t="shared" si="758"/>
        <v/>
      </c>
      <c r="CL406" s="64" t="str">
        <f t="shared" si="759"/>
        <v/>
      </c>
      <c r="CM406" s="64" t="str">
        <f t="shared" si="760"/>
        <v/>
      </c>
      <c r="CN406" s="65" t="str">
        <f t="shared" si="761"/>
        <v/>
      </c>
      <c r="CP406" s="63" t="str">
        <f>IF(BH406="","",MAX($CP$3:CP405)+1)</f>
        <v/>
      </c>
      <c r="CQ406" s="24" t="str">
        <f t="shared" si="762"/>
        <v/>
      </c>
      <c r="CR406" s="24" t="str">
        <f t="shared" si="763"/>
        <v/>
      </c>
      <c r="CS406" s="24" t="str">
        <f t="shared" si="764"/>
        <v/>
      </c>
      <c r="CT406" s="58" t="str">
        <f>IF(BO406="","",COUNTIF($BO$3:BO406,BO406)&amp;"@"&amp;BO406)</f>
        <v/>
      </c>
      <c r="CU406" s="16" t="str">
        <f t="shared" si="702"/>
        <v/>
      </c>
      <c r="CV406" s="63" t="str">
        <f t="shared" si="765"/>
        <v/>
      </c>
      <c r="CW406" s="16" t="str">
        <f t="shared" si="766"/>
        <v/>
      </c>
      <c r="CX406" s="16" t="str">
        <f t="shared" si="767"/>
        <v/>
      </c>
      <c r="CY406" s="16" t="str">
        <f t="shared" si="768"/>
        <v/>
      </c>
      <c r="CZ406" s="85" t="str">
        <f t="shared" si="769"/>
        <v/>
      </c>
      <c r="DA406" s="16" t="str">
        <f t="shared" si="770"/>
        <v/>
      </c>
      <c r="DB406" s="16" t="str">
        <f t="shared" si="771"/>
        <v/>
      </c>
      <c r="DC406" s="28" t="str">
        <f>IF(CP406="","",$DC$1&amp;(INDEX(価格設定!D$1:XFD$3,ROW(価格設定!$D$3),MATCH($AW406,価格設定!D$1:XFD$1,1))*100)&amp;"%")</f>
        <v/>
      </c>
      <c r="DD406" s="28" t="str">
        <f>IF(CP406="","",$DD$1&amp;(INDEX(価格設定!D$1:XFD$3,ROW(価格設定!$D$2),MATCH($AW406,価格設定!D$1:XFD$1,1))*100)&amp;"%")</f>
        <v/>
      </c>
      <c r="DE406" s="29" t="str">
        <f t="shared" si="772"/>
        <v/>
      </c>
      <c r="DG406" s="58" t="str">
        <f t="shared" si="773"/>
        <v/>
      </c>
      <c r="DH406" s="58" t="str">
        <f t="shared" si="774"/>
        <v/>
      </c>
      <c r="DI406" s="58" t="str">
        <f t="shared" si="775"/>
        <v/>
      </c>
      <c r="DJ406" s="85" t="str">
        <f t="shared" si="776"/>
        <v/>
      </c>
      <c r="DL406" s="58" t="str">
        <f>IF(COUNTIF(DG$3:DG$1048576,DG406)=COUNTIF($DG$3:$DG406,DG406),DG406,"")</f>
        <v/>
      </c>
      <c r="DM406" s="85" t="str">
        <f t="shared" si="777"/>
        <v/>
      </c>
      <c r="DN406" s="85" t="str">
        <f t="shared" si="703"/>
        <v/>
      </c>
      <c r="DO406" s="85" t="str">
        <f t="shared" si="703"/>
        <v/>
      </c>
      <c r="DP406" s="303"/>
      <c r="DQ406" s="17" t="str">
        <f t="shared" si="704"/>
        <v/>
      </c>
      <c r="DR406" s="17" t="str">
        <f t="shared" si="705"/>
        <v/>
      </c>
      <c r="DS406" s="17" t="str">
        <f t="shared" si="706"/>
        <v/>
      </c>
      <c r="DU406" s="16" t="str">
        <f t="shared" si="778"/>
        <v/>
      </c>
      <c r="DV406" s="16" t="str">
        <f>IF(DU406="","",COUNT($DU$3:DU406))</f>
        <v/>
      </c>
      <c r="DW406" s="16" t="str">
        <f t="shared" si="779"/>
        <v/>
      </c>
      <c r="DX406" s="16" t="str">
        <f t="shared" si="780"/>
        <v/>
      </c>
      <c r="DY406" s="16" t="str">
        <f>IF(DZ406="","",COUNTIF(DZ$3:DZ406,DZ406))</f>
        <v/>
      </c>
      <c r="DZ406" s="16" t="str">
        <f t="shared" si="781"/>
        <v/>
      </c>
      <c r="EA406" s="16" t="str">
        <f t="shared" si="782"/>
        <v/>
      </c>
      <c r="EB406" s="16" t="str">
        <f t="shared" si="783"/>
        <v/>
      </c>
      <c r="EC406" s="16" t="str">
        <f t="shared" si="784"/>
        <v/>
      </c>
      <c r="ED406" s="16" t="str">
        <f t="shared" si="785"/>
        <v/>
      </c>
      <c r="EE406" s="16" t="str">
        <f t="shared" si="786"/>
        <v/>
      </c>
      <c r="EF406" s="16" t="str">
        <f t="shared" si="787"/>
        <v/>
      </c>
      <c r="EG406" s="16" t="str">
        <f t="shared" si="788"/>
        <v/>
      </c>
      <c r="EH406" s="16" t="str">
        <f t="shared" si="789"/>
        <v/>
      </c>
      <c r="EI406" s="16" t="str">
        <f t="shared" si="790"/>
        <v/>
      </c>
      <c r="EJ406" s="16" t="str">
        <f t="shared" si="791"/>
        <v/>
      </c>
      <c r="EK406" s="16" t="str">
        <f t="shared" si="792"/>
        <v/>
      </c>
      <c r="EL406" s="58" t="str">
        <f t="shared" si="793"/>
        <v/>
      </c>
      <c r="EM406" s="58" t="str">
        <f>IF(OR($DZ406="",CR406=""),IF($EL406="","",$EL406),IF(OR(CR406="なし",CR406=0),領収書!$H$1,CR406))</f>
        <v/>
      </c>
      <c r="EN406" s="58" t="str">
        <f>IF(OR($DZ406="",CS406=""),IF($EL406="","",$EL406),IF(OR(CS406="なし",CS406=0),入力!$EN$1,CS406))</f>
        <v/>
      </c>
      <c r="EO406" s="63" t="str">
        <f t="shared" si="794"/>
        <v/>
      </c>
      <c r="EP406" s="63" t="str">
        <f t="shared" si="795"/>
        <v/>
      </c>
      <c r="ER406" s="16" t="str">
        <f>IF(AND(COUNTIF($ET$3:ET406,ET406)=1,ET406&lt;&gt;""),MAX($ER$3:ER405)+1,"")</f>
        <v/>
      </c>
      <c r="ES406" s="16" t="str">
        <f>IF(価格設定!B408="","",価格設定!B408)</f>
        <v/>
      </c>
      <c r="ET406" s="16" t="str">
        <f>IF(価格設定!C408="","",価格設定!C408)</f>
        <v/>
      </c>
      <c r="EV406" s="16" t="str">
        <f t="shared" si="707"/>
        <v/>
      </c>
      <c r="EW406" s="16" t="str">
        <f t="shared" si="796"/>
        <v/>
      </c>
    </row>
    <row r="407" spans="1:153" ht="30" customHeight="1" x14ac:dyDescent="0.2">
      <c r="A407" s="225"/>
      <c r="B407" s="212"/>
      <c r="C407" s="221"/>
      <c r="D407" s="164"/>
      <c r="E407" s="165"/>
      <c r="F407" s="166"/>
      <c r="G407" s="167"/>
      <c r="H407" s="179"/>
      <c r="I407" s="306"/>
      <c r="J407" s="169"/>
      <c r="K407" s="179"/>
      <c r="L407" s="186"/>
      <c r="M407" s="186"/>
      <c r="N407" s="168"/>
      <c r="O407" s="170"/>
      <c r="P407" s="212"/>
      <c r="Q407" s="179" t="str">
        <f>IFERROR(IF(H407="","",IFERROR(INDEX(価格設定!$B$5:$B$1048576,MATCH(H407,価格設定!$B$5:$B$1048576,0),0),INDEX(価格設定!$B$5:$B$1048576,MATCH("*"&amp;H407&amp;"*",価格設定!$B$5:$B$1048576,0),0))),H407)</f>
        <v/>
      </c>
      <c r="R407" s="250" t="str">
        <f>IFERROR(IF(Q407="",IF(K407="","",K407),IF(K407="",IF(INDEX(価格設定!$C$5:$C$1048576,MATCH(Q407,価格設定!$B$5:$B$1048576,0),0)=0,"",INDEX(価格設定!$C$5:$C$1048576,MATCH(Q407,価格設定!$B$5:$B$1048576,0),0)),IF(K407="なし","",K407))),"")</f>
        <v/>
      </c>
      <c r="S407" s="308" t="str">
        <f t="shared" si="708"/>
        <v/>
      </c>
      <c r="T407" s="126" t="str">
        <f>IFERROR(IF(J407="",IF(INDEX(価格設定!$E$5:$R$1048576,MATCH($Q407,価格設定!B$5:B$1048576,0),MATCH($AW407,価格設定!E$1:X$1,1))=0,"",INDEX(価格設定!$E$5:$R$1048576,MATCH($Q407,価格設定!B$5:B$1048576,0),MATCH($AW407,価格設定!E$1:X$1,1))),J407),"")</f>
        <v/>
      </c>
      <c r="U407" s="126" t="str">
        <f t="shared" si="709"/>
        <v/>
      </c>
      <c r="V407" s="132" t="str">
        <f t="shared" si="710"/>
        <v/>
      </c>
      <c r="W407" s="127" t="str">
        <f>IFERROR(IF(OR(T407="",T407&lt;0),"",IFERROR(INDEX(価格設定!E$2:X$3,IF(AND(K407=$K$1,$K$1&lt;&gt;""),ROW(価格設定!$D$3)-1,MATCH(INDEX(価格設定!$D$5:$D$1048576,MATCH(Q407,価格設定!$B$5:$B$1048576,0),0),価格設定!$D$2:$D$3,0)),MATCH($AW407,価格設定!E$1:X$1,1)),INDEX(価格設定!E$2:X$2,0,MATCH($AW407,価格設定!E$1:X$1,1)))),"")</f>
        <v/>
      </c>
      <c r="X407" s="126" t="str">
        <f t="shared" si="701"/>
        <v/>
      </c>
      <c r="Y407" s="128" t="str">
        <f t="shared" si="711"/>
        <v/>
      </c>
      <c r="Z407" s="126" t="str">
        <f t="shared" si="712"/>
        <v/>
      </c>
      <c r="AA407" s="129" t="str">
        <f t="shared" si="713"/>
        <v/>
      </c>
      <c r="AB407" s="126" t="str">
        <f t="shared" si="714"/>
        <v/>
      </c>
      <c r="AC407" s="280" t="str">
        <f t="shared" si="715"/>
        <v/>
      </c>
      <c r="AD407" s="15"/>
      <c r="AE407" s="204" t="str">
        <f>IF(AF407="","",COUNT($AF$3:AF407))</f>
        <v/>
      </c>
      <c r="AF407" s="206" t="str">
        <f t="shared" si="716"/>
        <v/>
      </c>
      <c r="AG407" s="204" t="str">
        <f t="shared" si="717"/>
        <v/>
      </c>
      <c r="AH407" s="204" t="str">
        <f t="shared" si="718"/>
        <v/>
      </c>
      <c r="AI407" s="287"/>
      <c r="AJ407" s="15"/>
      <c r="AK407" s="138" t="str">
        <f t="shared" si="719"/>
        <v/>
      </c>
      <c r="AL407" s="131" t="str">
        <f t="shared" si="720"/>
        <v/>
      </c>
      <c r="AM407" s="131" t="str">
        <f t="shared" si="721"/>
        <v/>
      </c>
      <c r="AN407" s="313" t="str">
        <f t="shared" si="722"/>
        <v/>
      </c>
      <c r="AO407" s="316" t="str">
        <f t="shared" si="723"/>
        <v/>
      </c>
      <c r="AP407" s="18"/>
      <c r="AQ407" s="3" t="str">
        <f>IF(F407="","",MAX($AQ$3:AQ406)+1)</f>
        <v/>
      </c>
      <c r="AR407" s="3" t="str">
        <f>IF(OR(AQ407="",BB407=""),"",MAX($AR$3:AR406)+1)</f>
        <v/>
      </c>
      <c r="AS407" s="3" t="str">
        <f>IF(CQ407="","",RANK(CQ407,CQ$3:CQ$1048576,1)+COUNTIF($CQ$3:CQ407,CQ407)-1)</f>
        <v/>
      </c>
      <c r="AT407" s="21" t="str">
        <f>IF(C407="",IF(OR(AND($H407&lt;&gt;"",C407=""),AND($F406=$F407,$AZ407&lt;&gt;""),COUNTA($H$3:$H$1048576,#REF!,$F$3:$F$1048576)&gt;COUNTA($H$3:$H407,#REF!,$F$3:$F407),$AZ407&lt;&gt;""),INDEX(AT$3:AT$1048576,MATCH(MAX($AQ$3:$AQ406),$AQ$3:$AQ$1048576,0),0),""),C407)</f>
        <v/>
      </c>
      <c r="AU407" s="21" t="str">
        <f>IF(D407="",IF(OR(AND($H407&lt;&gt;"",D407=""),AND($F406=$F407,$AZ407&lt;&gt;""),COUNTA($H$3:$H$1048576,#REF!,$F$3:$F$1048576)&gt;COUNTA($H$3:$H407,#REF!,$F$3:$F407),$AZ407&lt;&gt;""),INDEX(AU$3:AU$1048576,MATCH(MAX($AQ$3:$AQ406),$AQ$3:$AQ$1048576,0),0),""),D407)</f>
        <v/>
      </c>
      <c r="AV407" s="21" t="str">
        <f>IF(E407="",IF(OR(AND($H407&lt;&gt;"",E407=""),AND($F406=$F407,$AZ407&lt;&gt;""),COUNTA($H$3:$H$1048576,#REF!,$F$3:$F$1048576)&gt;COUNTA($H$3:$H407,#REF!,$F$3:$F407),$AZ407&lt;&gt;""),INDEX(AV$3:AV$1048576,MATCH(MAX($AQ$3:$AQ406),$AQ$3:$AQ$1048576,0),0),""),E407)</f>
        <v/>
      </c>
      <c r="AW407" s="24" t="str">
        <f t="shared" si="724"/>
        <v/>
      </c>
      <c r="AX407" s="13" t="str">
        <f t="shared" si="725"/>
        <v/>
      </c>
      <c r="AY407" s="4" t="str">
        <f t="shared" si="726"/>
        <v/>
      </c>
      <c r="AZ407" s="4" t="str">
        <f>IF(AX407="",IF(OR(AND(H407&lt;&gt;"",F407=""),COUNTA($H$3:$H$1048576)&gt;COUNTA($H$3:$H407)),INDEX(AX$3:AX407,MATCH(MAX($AQ$3:AQ407),AQ$3:AQ407,0),0),""),AX407)</f>
        <v/>
      </c>
      <c r="BA407" s="4" t="str">
        <f>IF(AY407="",IF(AND(H407&lt;&gt;"",F407=""),INDEX(AY$3:AY407,MATCH(MAX($AQ$3:AQ407),AQ$3:AQ407,0),0),""),AY407)</f>
        <v/>
      </c>
      <c r="BB407" s="82" t="str">
        <f>IF(BC407="","",RANK(BC407,BC$3:BC$1048576,1)+COUNTIF($BC$3:BC407,BC407)-1)</f>
        <v/>
      </c>
      <c r="BC407" s="139" t="str">
        <f t="shared" si="727"/>
        <v/>
      </c>
      <c r="BD407" s="46" t="str">
        <f t="shared" si="728"/>
        <v/>
      </c>
      <c r="BE407" s="46" t="str">
        <f t="shared" si="729"/>
        <v/>
      </c>
      <c r="BF407" s="46" t="str">
        <f t="shared" si="730"/>
        <v/>
      </c>
      <c r="BG407" s="4" t="str">
        <f t="shared" si="731"/>
        <v/>
      </c>
      <c r="BH407" s="180" t="str">
        <f t="shared" si="732"/>
        <v/>
      </c>
      <c r="BI407" s="16" t="str">
        <f t="shared" si="733"/>
        <v/>
      </c>
      <c r="BJ407" s="52" t="str">
        <f>IF(BI407="","",IF(W407="","",IF(AND(K407=$K$1,$K$1&lt;&gt;""),$BT$2,IFERROR(IF(INDEX(価格設定!$D$5:$D$1048576,MATCH(Q407,価格設定!$B$5:$B$1048576,0),0)=価格設定!$D$3,$BT$2,$BS$2),$BS$2))))</f>
        <v/>
      </c>
      <c r="BK407" s="16" t="str">
        <f>IF(BI407="","",IF(COUNTIF($BI$3:BI407,BI407)=1,1,IF(AND(BI406=BI407,BH407=""),BK406,COUNTIF($BH$3:BH407,BH407))))</f>
        <v/>
      </c>
      <c r="BL407" s="52" t="str">
        <f t="shared" si="734"/>
        <v/>
      </c>
      <c r="BM407" s="52" t="str">
        <f t="shared" si="735"/>
        <v/>
      </c>
      <c r="BN407" s="119" t="str">
        <f t="shared" si="736"/>
        <v/>
      </c>
      <c r="BO407" s="119" t="str">
        <f t="shared" si="737"/>
        <v/>
      </c>
      <c r="BP407" s="17" t="str">
        <f t="shared" si="738"/>
        <v/>
      </c>
      <c r="BQ407" s="17" t="str">
        <f t="shared" si="739"/>
        <v/>
      </c>
      <c r="BR407" s="17" t="str">
        <f>IF(OR(BP407="",COUNTIF($BO$3:BO407,BO407)&lt;&gt;1),"",SUMIF(BO$3:BO$1048576,BO407,BP$3:BP$1048576))</f>
        <v/>
      </c>
      <c r="BS407" s="17" t="str">
        <f t="shared" si="740"/>
        <v/>
      </c>
      <c r="BT407" s="17" t="str">
        <f t="shared" si="741"/>
        <v/>
      </c>
      <c r="BU407" s="17" t="str">
        <f t="shared" si="742"/>
        <v/>
      </c>
      <c r="BV407" s="24" t="str">
        <f t="shared" si="743"/>
        <v/>
      </c>
      <c r="BW407" s="24" t="str">
        <f t="shared" si="744"/>
        <v/>
      </c>
      <c r="BX407" s="24" t="str">
        <f t="shared" si="745"/>
        <v/>
      </c>
      <c r="BY407" s="26" t="str">
        <f t="shared" si="746"/>
        <v/>
      </c>
      <c r="BZ407" s="26" t="str">
        <f t="shared" si="747"/>
        <v/>
      </c>
      <c r="CA407" s="26" t="str">
        <f t="shared" si="748"/>
        <v/>
      </c>
      <c r="CB407" s="66" t="str">
        <f t="shared" si="749"/>
        <v/>
      </c>
      <c r="CC407" s="65" t="str">
        <f t="shared" si="750"/>
        <v/>
      </c>
      <c r="CD407" s="26" t="str">
        <f t="shared" si="751"/>
        <v/>
      </c>
      <c r="CE407" s="26" t="str">
        <f t="shared" si="752"/>
        <v/>
      </c>
      <c r="CF407" s="193" t="str">
        <f t="shared" si="753"/>
        <v/>
      </c>
      <c r="CG407" s="193" t="str">
        <f t="shared" si="754"/>
        <v/>
      </c>
      <c r="CH407" s="26" t="str">
        <f t="shared" si="755"/>
        <v/>
      </c>
      <c r="CI407" s="26" t="str">
        <f t="shared" si="756"/>
        <v/>
      </c>
      <c r="CJ407" s="65" t="str">
        <f t="shared" si="757"/>
        <v/>
      </c>
      <c r="CK407" s="65" t="str">
        <f t="shared" si="758"/>
        <v/>
      </c>
      <c r="CL407" s="64" t="str">
        <f t="shared" si="759"/>
        <v/>
      </c>
      <c r="CM407" s="64" t="str">
        <f t="shared" si="760"/>
        <v/>
      </c>
      <c r="CN407" s="65" t="str">
        <f t="shared" si="761"/>
        <v/>
      </c>
      <c r="CP407" s="63" t="str">
        <f>IF(BH407="","",MAX($CP$3:CP406)+1)</f>
        <v/>
      </c>
      <c r="CQ407" s="24" t="str">
        <f t="shared" si="762"/>
        <v/>
      </c>
      <c r="CR407" s="24" t="str">
        <f t="shared" si="763"/>
        <v/>
      </c>
      <c r="CS407" s="24" t="str">
        <f t="shared" si="764"/>
        <v/>
      </c>
      <c r="CT407" s="58" t="str">
        <f>IF(BO407="","",COUNTIF($BO$3:BO407,BO407)&amp;"@"&amp;BO407)</f>
        <v/>
      </c>
      <c r="CU407" s="16" t="str">
        <f t="shared" si="702"/>
        <v/>
      </c>
      <c r="CV407" s="63" t="str">
        <f t="shared" si="765"/>
        <v/>
      </c>
      <c r="CW407" s="16" t="str">
        <f t="shared" si="766"/>
        <v/>
      </c>
      <c r="CX407" s="16" t="str">
        <f t="shared" si="767"/>
        <v/>
      </c>
      <c r="CY407" s="16" t="str">
        <f t="shared" si="768"/>
        <v/>
      </c>
      <c r="CZ407" s="85" t="str">
        <f t="shared" si="769"/>
        <v/>
      </c>
      <c r="DA407" s="16" t="str">
        <f t="shared" si="770"/>
        <v/>
      </c>
      <c r="DB407" s="16" t="str">
        <f t="shared" si="771"/>
        <v/>
      </c>
      <c r="DC407" s="28" t="str">
        <f>IF(CP407="","",$DC$1&amp;(INDEX(価格設定!D$1:XFD$3,ROW(価格設定!$D$3),MATCH($AW407,価格設定!D$1:XFD$1,1))*100)&amp;"%")</f>
        <v/>
      </c>
      <c r="DD407" s="28" t="str">
        <f>IF(CP407="","",$DD$1&amp;(INDEX(価格設定!D$1:XFD$3,ROW(価格設定!$D$2),MATCH($AW407,価格設定!D$1:XFD$1,1))*100)&amp;"%")</f>
        <v/>
      </c>
      <c r="DE407" s="29" t="str">
        <f t="shared" si="772"/>
        <v/>
      </c>
      <c r="DG407" s="58" t="str">
        <f t="shared" si="773"/>
        <v/>
      </c>
      <c r="DH407" s="58" t="str">
        <f t="shared" si="774"/>
        <v/>
      </c>
      <c r="DI407" s="58" t="str">
        <f t="shared" si="775"/>
        <v/>
      </c>
      <c r="DJ407" s="85" t="str">
        <f t="shared" si="776"/>
        <v/>
      </c>
      <c r="DL407" s="58" t="str">
        <f>IF(COUNTIF(DG$3:DG$1048576,DG407)=COUNTIF($DG$3:$DG407,DG407),DG407,"")</f>
        <v/>
      </c>
      <c r="DM407" s="85" t="str">
        <f t="shared" si="777"/>
        <v/>
      </c>
      <c r="DN407" s="85" t="str">
        <f t="shared" si="703"/>
        <v/>
      </c>
      <c r="DO407" s="85" t="str">
        <f t="shared" si="703"/>
        <v/>
      </c>
      <c r="DP407" s="303"/>
      <c r="DQ407" s="17" t="str">
        <f t="shared" si="704"/>
        <v/>
      </c>
      <c r="DR407" s="17" t="str">
        <f t="shared" si="705"/>
        <v/>
      </c>
      <c r="DS407" s="17" t="str">
        <f t="shared" si="706"/>
        <v/>
      </c>
      <c r="DU407" s="16" t="str">
        <f t="shared" si="778"/>
        <v/>
      </c>
      <c r="DV407" s="16" t="str">
        <f>IF(DU407="","",COUNT($DU$3:DU407))</f>
        <v/>
      </c>
      <c r="DW407" s="16" t="str">
        <f t="shared" si="779"/>
        <v/>
      </c>
      <c r="DX407" s="16" t="str">
        <f t="shared" si="780"/>
        <v/>
      </c>
      <c r="DY407" s="16" t="str">
        <f>IF(DZ407="","",COUNTIF(DZ$3:DZ407,DZ407))</f>
        <v/>
      </c>
      <c r="DZ407" s="16" t="str">
        <f t="shared" si="781"/>
        <v/>
      </c>
      <c r="EA407" s="16" t="str">
        <f t="shared" si="782"/>
        <v/>
      </c>
      <c r="EB407" s="16" t="str">
        <f t="shared" si="783"/>
        <v/>
      </c>
      <c r="EC407" s="16" t="str">
        <f t="shared" si="784"/>
        <v/>
      </c>
      <c r="ED407" s="16" t="str">
        <f t="shared" si="785"/>
        <v/>
      </c>
      <c r="EE407" s="16" t="str">
        <f t="shared" si="786"/>
        <v/>
      </c>
      <c r="EF407" s="16" t="str">
        <f t="shared" si="787"/>
        <v/>
      </c>
      <c r="EG407" s="16" t="str">
        <f t="shared" si="788"/>
        <v/>
      </c>
      <c r="EH407" s="16" t="str">
        <f t="shared" si="789"/>
        <v/>
      </c>
      <c r="EI407" s="16" t="str">
        <f t="shared" si="790"/>
        <v/>
      </c>
      <c r="EJ407" s="16" t="str">
        <f t="shared" si="791"/>
        <v/>
      </c>
      <c r="EK407" s="16" t="str">
        <f t="shared" si="792"/>
        <v/>
      </c>
      <c r="EL407" s="58" t="str">
        <f t="shared" si="793"/>
        <v/>
      </c>
      <c r="EM407" s="58" t="str">
        <f>IF(OR($DZ407="",CR407=""),IF($EL407="","",$EL407),IF(OR(CR407="なし",CR407=0),領収書!$H$1,CR407))</f>
        <v/>
      </c>
      <c r="EN407" s="58" t="str">
        <f>IF(OR($DZ407="",CS407=""),IF($EL407="","",$EL407),IF(OR(CS407="なし",CS407=0),入力!$EN$1,CS407))</f>
        <v/>
      </c>
      <c r="EO407" s="63" t="str">
        <f t="shared" si="794"/>
        <v/>
      </c>
      <c r="EP407" s="63" t="str">
        <f t="shared" si="795"/>
        <v/>
      </c>
      <c r="ER407" s="16" t="str">
        <f>IF(AND(COUNTIF($ET$3:ET407,ET407)=1,ET407&lt;&gt;""),MAX($ER$3:ER406)+1,"")</f>
        <v/>
      </c>
      <c r="ES407" s="16" t="str">
        <f>IF(価格設定!B409="","",価格設定!B409)</f>
        <v/>
      </c>
      <c r="ET407" s="16" t="str">
        <f>IF(価格設定!C409="","",価格設定!C409)</f>
        <v/>
      </c>
      <c r="EV407" s="16" t="str">
        <f t="shared" si="707"/>
        <v/>
      </c>
      <c r="EW407" s="16" t="str">
        <f t="shared" si="796"/>
        <v/>
      </c>
    </row>
    <row r="408" spans="1:153" ht="30" customHeight="1" x14ac:dyDescent="0.2">
      <c r="A408" s="225"/>
      <c r="B408" s="212"/>
      <c r="C408" s="221"/>
      <c r="D408" s="164"/>
      <c r="E408" s="165"/>
      <c r="F408" s="166"/>
      <c r="G408" s="167"/>
      <c r="H408" s="179"/>
      <c r="I408" s="306"/>
      <c r="J408" s="169"/>
      <c r="K408" s="179"/>
      <c r="L408" s="186"/>
      <c r="M408" s="186"/>
      <c r="N408" s="168"/>
      <c r="O408" s="170"/>
      <c r="P408" s="212"/>
      <c r="Q408" s="179" t="str">
        <f>IFERROR(IF(H408="","",IFERROR(INDEX(価格設定!$B$5:$B$1048576,MATCH(H408,価格設定!$B$5:$B$1048576,0),0),INDEX(価格設定!$B$5:$B$1048576,MATCH("*"&amp;H408&amp;"*",価格設定!$B$5:$B$1048576,0),0))),H408)</f>
        <v/>
      </c>
      <c r="R408" s="250" t="str">
        <f>IFERROR(IF(Q408="",IF(K408="","",K408),IF(K408="",IF(INDEX(価格設定!$C$5:$C$1048576,MATCH(Q408,価格設定!$B$5:$B$1048576,0),0)=0,"",INDEX(価格設定!$C$5:$C$1048576,MATCH(Q408,価格設定!$B$5:$B$1048576,0),0)),IF(K408="なし","",K408))),"")</f>
        <v/>
      </c>
      <c r="S408" s="308" t="str">
        <f t="shared" si="708"/>
        <v/>
      </c>
      <c r="T408" s="126" t="str">
        <f>IFERROR(IF(J408="",IF(INDEX(価格設定!$E$5:$R$1048576,MATCH($Q408,価格設定!B$5:B$1048576,0),MATCH($AW408,価格設定!E$1:X$1,1))=0,"",INDEX(価格設定!$E$5:$R$1048576,MATCH($Q408,価格設定!B$5:B$1048576,0),MATCH($AW408,価格設定!E$1:X$1,1))),J408),"")</f>
        <v/>
      </c>
      <c r="U408" s="126" t="str">
        <f t="shared" si="709"/>
        <v/>
      </c>
      <c r="V408" s="132" t="str">
        <f t="shared" si="710"/>
        <v/>
      </c>
      <c r="W408" s="127" t="str">
        <f>IFERROR(IF(OR(T408="",T408&lt;0),"",IFERROR(INDEX(価格設定!E$2:X$3,IF(AND(K408=$K$1,$K$1&lt;&gt;""),ROW(価格設定!$D$3)-1,MATCH(INDEX(価格設定!$D$5:$D$1048576,MATCH(Q408,価格設定!$B$5:$B$1048576,0),0),価格設定!$D$2:$D$3,0)),MATCH($AW408,価格設定!E$1:X$1,1)),INDEX(価格設定!E$2:X$2,0,MATCH($AW408,価格設定!E$1:X$1,1)))),"")</f>
        <v/>
      </c>
      <c r="X408" s="126" t="str">
        <f t="shared" si="701"/>
        <v/>
      </c>
      <c r="Y408" s="128" t="str">
        <f t="shared" si="711"/>
        <v/>
      </c>
      <c r="Z408" s="126" t="str">
        <f t="shared" si="712"/>
        <v/>
      </c>
      <c r="AA408" s="129" t="str">
        <f t="shared" si="713"/>
        <v/>
      </c>
      <c r="AB408" s="126" t="str">
        <f t="shared" si="714"/>
        <v/>
      </c>
      <c r="AC408" s="280" t="str">
        <f t="shared" si="715"/>
        <v/>
      </c>
      <c r="AD408" s="15"/>
      <c r="AE408" s="204" t="str">
        <f>IF(AF408="","",COUNT($AF$3:AF408))</f>
        <v/>
      </c>
      <c r="AF408" s="206" t="str">
        <f t="shared" si="716"/>
        <v/>
      </c>
      <c r="AG408" s="204" t="str">
        <f t="shared" si="717"/>
        <v/>
      </c>
      <c r="AH408" s="204" t="str">
        <f t="shared" si="718"/>
        <v/>
      </c>
      <c r="AI408" s="287"/>
      <c r="AJ408" s="15"/>
      <c r="AK408" s="138" t="str">
        <f t="shared" si="719"/>
        <v/>
      </c>
      <c r="AL408" s="131" t="str">
        <f t="shared" si="720"/>
        <v/>
      </c>
      <c r="AM408" s="131" t="str">
        <f t="shared" si="721"/>
        <v/>
      </c>
      <c r="AN408" s="313" t="str">
        <f t="shared" si="722"/>
        <v/>
      </c>
      <c r="AO408" s="316" t="str">
        <f t="shared" si="723"/>
        <v/>
      </c>
      <c r="AP408" s="18"/>
      <c r="AQ408" s="3" t="str">
        <f>IF(F408="","",MAX($AQ$3:AQ407)+1)</f>
        <v/>
      </c>
      <c r="AR408" s="3" t="str">
        <f>IF(OR(AQ408="",BB408=""),"",MAX($AR$3:AR407)+1)</f>
        <v/>
      </c>
      <c r="AS408" s="3" t="str">
        <f>IF(CQ408="","",RANK(CQ408,CQ$3:CQ$1048576,1)+COUNTIF($CQ$3:CQ408,CQ408)-1)</f>
        <v/>
      </c>
      <c r="AT408" s="21" t="str">
        <f>IF(C408="",IF(OR(AND($H408&lt;&gt;"",C408=""),AND($F407=$F408,$AZ408&lt;&gt;""),COUNTA($H$3:$H$1048576,#REF!,$F$3:$F$1048576)&gt;COUNTA($H$3:$H408,#REF!,$F$3:$F408),$AZ408&lt;&gt;""),INDEX(AT$3:AT$1048576,MATCH(MAX($AQ$3:$AQ407),$AQ$3:$AQ$1048576,0),0),""),C408)</f>
        <v/>
      </c>
      <c r="AU408" s="21" t="str">
        <f>IF(D408="",IF(OR(AND($H408&lt;&gt;"",D408=""),AND($F407=$F408,$AZ408&lt;&gt;""),COUNTA($H$3:$H$1048576,#REF!,$F$3:$F$1048576)&gt;COUNTA($H$3:$H408,#REF!,$F$3:$F408),$AZ408&lt;&gt;""),INDEX(AU$3:AU$1048576,MATCH(MAX($AQ$3:$AQ407),$AQ$3:$AQ$1048576,0),0),""),D408)</f>
        <v/>
      </c>
      <c r="AV408" s="21" t="str">
        <f>IF(E408="",IF(OR(AND($H408&lt;&gt;"",E408=""),AND($F407=$F408,$AZ408&lt;&gt;""),COUNTA($H$3:$H$1048576,#REF!,$F$3:$F$1048576)&gt;COUNTA($H$3:$H408,#REF!,$F$3:$F408),$AZ408&lt;&gt;""),INDEX(AV$3:AV$1048576,MATCH(MAX($AQ$3:$AQ407),$AQ$3:$AQ$1048576,0),0),""),E408)</f>
        <v/>
      </c>
      <c r="AW408" s="24" t="str">
        <f t="shared" si="724"/>
        <v/>
      </c>
      <c r="AX408" s="13" t="str">
        <f t="shared" si="725"/>
        <v/>
      </c>
      <c r="AY408" s="4" t="str">
        <f t="shared" si="726"/>
        <v/>
      </c>
      <c r="AZ408" s="4" t="str">
        <f>IF(AX408="",IF(OR(AND(H408&lt;&gt;"",F408=""),COUNTA($H$3:$H$1048576)&gt;COUNTA($H$3:$H408)),INDEX(AX$3:AX408,MATCH(MAX($AQ$3:AQ408),AQ$3:AQ408,0),0),""),AX408)</f>
        <v/>
      </c>
      <c r="BA408" s="4" t="str">
        <f>IF(AY408="",IF(AND(H408&lt;&gt;"",F408=""),INDEX(AY$3:AY408,MATCH(MAX($AQ$3:AQ408),AQ$3:AQ408,0),0),""),AY408)</f>
        <v/>
      </c>
      <c r="BB408" s="82" t="str">
        <f>IF(BC408="","",RANK(BC408,BC$3:BC$1048576,1)+COUNTIF($BC$3:BC408,BC408)-1)</f>
        <v/>
      </c>
      <c r="BC408" s="139" t="str">
        <f t="shared" si="727"/>
        <v/>
      </c>
      <c r="BD408" s="46" t="str">
        <f t="shared" si="728"/>
        <v/>
      </c>
      <c r="BE408" s="46" t="str">
        <f t="shared" si="729"/>
        <v/>
      </c>
      <c r="BF408" s="46" t="str">
        <f t="shared" si="730"/>
        <v/>
      </c>
      <c r="BG408" s="4" t="str">
        <f t="shared" si="731"/>
        <v/>
      </c>
      <c r="BH408" s="180" t="str">
        <f t="shared" si="732"/>
        <v/>
      </c>
      <c r="BI408" s="16" t="str">
        <f t="shared" si="733"/>
        <v/>
      </c>
      <c r="BJ408" s="52" t="str">
        <f>IF(BI408="","",IF(W408="","",IF(AND(K408=$K$1,$K$1&lt;&gt;""),$BT$2,IFERROR(IF(INDEX(価格設定!$D$5:$D$1048576,MATCH(Q408,価格設定!$B$5:$B$1048576,0),0)=価格設定!$D$3,$BT$2,$BS$2),$BS$2))))</f>
        <v/>
      </c>
      <c r="BK408" s="16" t="str">
        <f>IF(BI408="","",IF(COUNTIF($BI$3:BI408,BI408)=1,1,IF(AND(BI407=BI408,BH408=""),BK407,COUNTIF($BH$3:BH408,BH408))))</f>
        <v/>
      </c>
      <c r="BL408" s="52" t="str">
        <f t="shared" si="734"/>
        <v/>
      </c>
      <c r="BM408" s="52" t="str">
        <f t="shared" si="735"/>
        <v/>
      </c>
      <c r="BN408" s="119" t="str">
        <f t="shared" si="736"/>
        <v/>
      </c>
      <c r="BO408" s="119" t="str">
        <f t="shared" si="737"/>
        <v/>
      </c>
      <c r="BP408" s="17" t="str">
        <f t="shared" si="738"/>
        <v/>
      </c>
      <c r="BQ408" s="17" t="str">
        <f t="shared" si="739"/>
        <v/>
      </c>
      <c r="BR408" s="17" t="str">
        <f>IF(OR(BP408="",COUNTIF($BO$3:BO408,BO408)&lt;&gt;1),"",SUMIF(BO$3:BO$1048576,BO408,BP$3:BP$1048576))</f>
        <v/>
      </c>
      <c r="BS408" s="17" t="str">
        <f t="shared" si="740"/>
        <v/>
      </c>
      <c r="BT408" s="17" t="str">
        <f t="shared" si="741"/>
        <v/>
      </c>
      <c r="BU408" s="17" t="str">
        <f t="shared" si="742"/>
        <v/>
      </c>
      <c r="BV408" s="24" t="str">
        <f t="shared" si="743"/>
        <v/>
      </c>
      <c r="BW408" s="24" t="str">
        <f t="shared" si="744"/>
        <v/>
      </c>
      <c r="BX408" s="24" t="str">
        <f t="shared" si="745"/>
        <v/>
      </c>
      <c r="BY408" s="26" t="str">
        <f t="shared" si="746"/>
        <v/>
      </c>
      <c r="BZ408" s="26" t="str">
        <f t="shared" si="747"/>
        <v/>
      </c>
      <c r="CA408" s="26" t="str">
        <f t="shared" si="748"/>
        <v/>
      </c>
      <c r="CB408" s="66" t="str">
        <f t="shared" si="749"/>
        <v/>
      </c>
      <c r="CC408" s="65" t="str">
        <f t="shared" si="750"/>
        <v/>
      </c>
      <c r="CD408" s="26" t="str">
        <f t="shared" si="751"/>
        <v/>
      </c>
      <c r="CE408" s="26" t="str">
        <f t="shared" si="752"/>
        <v/>
      </c>
      <c r="CF408" s="193" t="str">
        <f t="shared" si="753"/>
        <v/>
      </c>
      <c r="CG408" s="193" t="str">
        <f t="shared" si="754"/>
        <v/>
      </c>
      <c r="CH408" s="26" t="str">
        <f t="shared" si="755"/>
        <v/>
      </c>
      <c r="CI408" s="26" t="str">
        <f t="shared" si="756"/>
        <v/>
      </c>
      <c r="CJ408" s="65" t="str">
        <f t="shared" si="757"/>
        <v/>
      </c>
      <c r="CK408" s="65" t="str">
        <f t="shared" si="758"/>
        <v/>
      </c>
      <c r="CL408" s="64" t="str">
        <f t="shared" si="759"/>
        <v/>
      </c>
      <c r="CM408" s="64" t="str">
        <f t="shared" si="760"/>
        <v/>
      </c>
      <c r="CN408" s="65" t="str">
        <f t="shared" si="761"/>
        <v/>
      </c>
      <c r="CP408" s="63" t="str">
        <f>IF(BH408="","",MAX($CP$3:CP407)+1)</f>
        <v/>
      </c>
      <c r="CQ408" s="24" t="str">
        <f t="shared" si="762"/>
        <v/>
      </c>
      <c r="CR408" s="24" t="str">
        <f t="shared" si="763"/>
        <v/>
      </c>
      <c r="CS408" s="24" t="str">
        <f t="shared" si="764"/>
        <v/>
      </c>
      <c r="CT408" s="58" t="str">
        <f>IF(BO408="","",COUNTIF($BO$3:BO408,BO408)&amp;"@"&amp;BO408)</f>
        <v/>
      </c>
      <c r="CU408" s="16" t="str">
        <f t="shared" si="702"/>
        <v/>
      </c>
      <c r="CV408" s="63" t="str">
        <f t="shared" si="765"/>
        <v/>
      </c>
      <c r="CW408" s="16" t="str">
        <f t="shared" si="766"/>
        <v/>
      </c>
      <c r="CX408" s="16" t="str">
        <f t="shared" si="767"/>
        <v/>
      </c>
      <c r="CY408" s="16" t="str">
        <f t="shared" si="768"/>
        <v/>
      </c>
      <c r="CZ408" s="85" t="str">
        <f t="shared" si="769"/>
        <v/>
      </c>
      <c r="DA408" s="16" t="str">
        <f t="shared" si="770"/>
        <v/>
      </c>
      <c r="DB408" s="16" t="str">
        <f t="shared" si="771"/>
        <v/>
      </c>
      <c r="DC408" s="28" t="str">
        <f>IF(CP408="","",$DC$1&amp;(INDEX(価格設定!D$1:XFD$3,ROW(価格設定!$D$3),MATCH($AW408,価格設定!D$1:XFD$1,1))*100)&amp;"%")</f>
        <v/>
      </c>
      <c r="DD408" s="28" t="str">
        <f>IF(CP408="","",$DD$1&amp;(INDEX(価格設定!D$1:XFD$3,ROW(価格設定!$D$2),MATCH($AW408,価格設定!D$1:XFD$1,1))*100)&amp;"%")</f>
        <v/>
      </c>
      <c r="DE408" s="29" t="str">
        <f t="shared" si="772"/>
        <v/>
      </c>
      <c r="DG408" s="58" t="str">
        <f t="shared" si="773"/>
        <v/>
      </c>
      <c r="DH408" s="58" t="str">
        <f t="shared" si="774"/>
        <v/>
      </c>
      <c r="DI408" s="58" t="str">
        <f t="shared" si="775"/>
        <v/>
      </c>
      <c r="DJ408" s="85" t="str">
        <f t="shared" si="776"/>
        <v/>
      </c>
      <c r="DL408" s="58" t="str">
        <f>IF(COUNTIF(DG$3:DG$1048576,DG408)=COUNTIF($DG$3:$DG408,DG408),DG408,"")</f>
        <v/>
      </c>
      <c r="DM408" s="85" t="str">
        <f t="shared" si="777"/>
        <v/>
      </c>
      <c r="DN408" s="85" t="str">
        <f t="shared" si="703"/>
        <v/>
      </c>
      <c r="DO408" s="85" t="str">
        <f t="shared" si="703"/>
        <v/>
      </c>
      <c r="DP408" s="303"/>
      <c r="DQ408" s="17" t="str">
        <f t="shared" si="704"/>
        <v/>
      </c>
      <c r="DR408" s="17" t="str">
        <f t="shared" si="705"/>
        <v/>
      </c>
      <c r="DS408" s="17" t="str">
        <f t="shared" si="706"/>
        <v/>
      </c>
      <c r="DU408" s="16" t="str">
        <f t="shared" si="778"/>
        <v/>
      </c>
      <c r="DV408" s="16" t="str">
        <f>IF(DU408="","",COUNT($DU$3:DU408))</f>
        <v/>
      </c>
      <c r="DW408" s="16" t="str">
        <f t="shared" si="779"/>
        <v/>
      </c>
      <c r="DX408" s="16" t="str">
        <f t="shared" si="780"/>
        <v/>
      </c>
      <c r="DY408" s="16" t="str">
        <f>IF(DZ408="","",COUNTIF(DZ$3:DZ408,DZ408))</f>
        <v/>
      </c>
      <c r="DZ408" s="16" t="str">
        <f t="shared" si="781"/>
        <v/>
      </c>
      <c r="EA408" s="16" t="str">
        <f t="shared" si="782"/>
        <v/>
      </c>
      <c r="EB408" s="16" t="str">
        <f t="shared" si="783"/>
        <v/>
      </c>
      <c r="EC408" s="16" t="str">
        <f t="shared" si="784"/>
        <v/>
      </c>
      <c r="ED408" s="16" t="str">
        <f t="shared" si="785"/>
        <v/>
      </c>
      <c r="EE408" s="16" t="str">
        <f t="shared" si="786"/>
        <v/>
      </c>
      <c r="EF408" s="16" t="str">
        <f t="shared" si="787"/>
        <v/>
      </c>
      <c r="EG408" s="16" t="str">
        <f t="shared" si="788"/>
        <v/>
      </c>
      <c r="EH408" s="16" t="str">
        <f t="shared" si="789"/>
        <v/>
      </c>
      <c r="EI408" s="16" t="str">
        <f t="shared" si="790"/>
        <v/>
      </c>
      <c r="EJ408" s="16" t="str">
        <f t="shared" si="791"/>
        <v/>
      </c>
      <c r="EK408" s="16" t="str">
        <f t="shared" si="792"/>
        <v/>
      </c>
      <c r="EL408" s="58" t="str">
        <f t="shared" si="793"/>
        <v/>
      </c>
      <c r="EM408" s="58" t="str">
        <f>IF(OR($DZ408="",CR408=""),IF($EL408="","",$EL408),IF(OR(CR408="なし",CR408=0),領収書!$H$1,CR408))</f>
        <v/>
      </c>
      <c r="EN408" s="58" t="str">
        <f>IF(OR($DZ408="",CS408=""),IF($EL408="","",$EL408),IF(OR(CS408="なし",CS408=0),入力!$EN$1,CS408))</f>
        <v/>
      </c>
      <c r="EO408" s="63" t="str">
        <f t="shared" si="794"/>
        <v/>
      </c>
      <c r="EP408" s="63" t="str">
        <f t="shared" si="795"/>
        <v/>
      </c>
      <c r="ER408" s="16" t="str">
        <f>IF(AND(COUNTIF($ET$3:ET408,ET408)=1,ET408&lt;&gt;""),MAX($ER$3:ER407)+1,"")</f>
        <v/>
      </c>
      <c r="ES408" s="16" t="str">
        <f>IF(価格設定!B410="","",価格設定!B410)</f>
        <v/>
      </c>
      <c r="ET408" s="16" t="str">
        <f>IF(価格設定!C410="","",価格設定!C410)</f>
        <v/>
      </c>
      <c r="EV408" s="16" t="str">
        <f t="shared" si="707"/>
        <v/>
      </c>
      <c r="EW408" s="16" t="str">
        <f t="shared" si="796"/>
        <v/>
      </c>
    </row>
    <row r="409" spans="1:153" ht="30" customHeight="1" x14ac:dyDescent="0.2">
      <c r="A409" s="225"/>
      <c r="B409" s="212"/>
      <c r="C409" s="221"/>
      <c r="D409" s="164"/>
      <c r="E409" s="165"/>
      <c r="F409" s="166"/>
      <c r="G409" s="167"/>
      <c r="H409" s="179"/>
      <c r="I409" s="306"/>
      <c r="J409" s="169"/>
      <c r="K409" s="179"/>
      <c r="L409" s="186"/>
      <c r="M409" s="186"/>
      <c r="N409" s="168"/>
      <c r="O409" s="170"/>
      <c r="P409" s="212"/>
      <c r="Q409" s="179" t="str">
        <f>IFERROR(IF(H409="","",IFERROR(INDEX(価格設定!$B$5:$B$1048576,MATCH(H409,価格設定!$B$5:$B$1048576,0),0),INDEX(価格設定!$B$5:$B$1048576,MATCH("*"&amp;H409&amp;"*",価格設定!$B$5:$B$1048576,0),0))),H409)</f>
        <v/>
      </c>
      <c r="R409" s="250" t="str">
        <f>IFERROR(IF(Q409="",IF(K409="","",K409),IF(K409="",IF(INDEX(価格設定!$C$5:$C$1048576,MATCH(Q409,価格設定!$B$5:$B$1048576,0),0)=0,"",INDEX(価格設定!$C$5:$C$1048576,MATCH(Q409,価格設定!$B$5:$B$1048576,0),0)),IF(K409="なし","",K409))),"")</f>
        <v/>
      </c>
      <c r="S409" s="308" t="str">
        <f t="shared" si="708"/>
        <v/>
      </c>
      <c r="T409" s="126" t="str">
        <f>IFERROR(IF(J409="",IF(INDEX(価格設定!$E$5:$R$1048576,MATCH($Q409,価格設定!B$5:B$1048576,0),MATCH($AW409,価格設定!E$1:X$1,1))=0,"",INDEX(価格設定!$E$5:$R$1048576,MATCH($Q409,価格設定!B$5:B$1048576,0),MATCH($AW409,価格設定!E$1:X$1,1))),J409),"")</f>
        <v/>
      </c>
      <c r="U409" s="126" t="str">
        <f t="shared" si="709"/>
        <v/>
      </c>
      <c r="V409" s="132" t="str">
        <f t="shared" si="710"/>
        <v/>
      </c>
      <c r="W409" s="127" t="str">
        <f>IFERROR(IF(OR(T409="",T409&lt;0),"",IFERROR(INDEX(価格設定!E$2:X$3,IF(AND(K409=$K$1,$K$1&lt;&gt;""),ROW(価格設定!$D$3)-1,MATCH(INDEX(価格設定!$D$5:$D$1048576,MATCH(Q409,価格設定!$B$5:$B$1048576,0),0),価格設定!$D$2:$D$3,0)),MATCH($AW409,価格設定!E$1:X$1,1)),INDEX(価格設定!E$2:X$2,0,MATCH($AW409,価格設定!E$1:X$1,1)))),"")</f>
        <v/>
      </c>
      <c r="X409" s="126" t="str">
        <f t="shared" si="701"/>
        <v/>
      </c>
      <c r="Y409" s="128" t="str">
        <f t="shared" si="711"/>
        <v/>
      </c>
      <c r="Z409" s="126" t="str">
        <f t="shared" si="712"/>
        <v/>
      </c>
      <c r="AA409" s="129" t="str">
        <f t="shared" si="713"/>
        <v/>
      </c>
      <c r="AB409" s="126" t="str">
        <f t="shared" si="714"/>
        <v/>
      </c>
      <c r="AC409" s="280" t="str">
        <f t="shared" si="715"/>
        <v/>
      </c>
      <c r="AD409" s="15"/>
      <c r="AE409" s="204" t="str">
        <f>IF(AF409="","",COUNT($AF$3:AF409))</f>
        <v/>
      </c>
      <c r="AF409" s="206" t="str">
        <f t="shared" si="716"/>
        <v/>
      </c>
      <c r="AG409" s="204" t="str">
        <f t="shared" si="717"/>
        <v/>
      </c>
      <c r="AH409" s="204" t="str">
        <f t="shared" si="718"/>
        <v/>
      </c>
      <c r="AI409" s="287"/>
      <c r="AJ409" s="15"/>
      <c r="AK409" s="138" t="str">
        <f t="shared" si="719"/>
        <v/>
      </c>
      <c r="AL409" s="131" t="str">
        <f t="shared" si="720"/>
        <v/>
      </c>
      <c r="AM409" s="131" t="str">
        <f t="shared" si="721"/>
        <v/>
      </c>
      <c r="AN409" s="313" t="str">
        <f t="shared" si="722"/>
        <v/>
      </c>
      <c r="AO409" s="316" t="str">
        <f t="shared" si="723"/>
        <v/>
      </c>
      <c r="AP409" s="18"/>
      <c r="AQ409" s="3" t="str">
        <f>IF(F409="","",MAX($AQ$3:AQ408)+1)</f>
        <v/>
      </c>
      <c r="AR409" s="3" t="str">
        <f>IF(OR(AQ409="",BB409=""),"",MAX($AR$3:AR408)+1)</f>
        <v/>
      </c>
      <c r="AS409" s="3" t="str">
        <f>IF(CQ409="","",RANK(CQ409,CQ$3:CQ$1048576,1)+COUNTIF($CQ$3:CQ409,CQ409)-1)</f>
        <v/>
      </c>
      <c r="AT409" s="21" t="str">
        <f>IF(C409="",IF(OR(AND($H409&lt;&gt;"",C409=""),AND($F408=$F409,$AZ409&lt;&gt;""),COUNTA($H$3:$H$1048576,#REF!,$F$3:$F$1048576)&gt;COUNTA($H$3:$H409,#REF!,$F$3:$F409),$AZ409&lt;&gt;""),INDEX(AT$3:AT$1048576,MATCH(MAX($AQ$3:$AQ408),$AQ$3:$AQ$1048576,0),0),""),C409)</f>
        <v/>
      </c>
      <c r="AU409" s="21" t="str">
        <f>IF(D409="",IF(OR(AND($H409&lt;&gt;"",D409=""),AND($F408=$F409,$AZ409&lt;&gt;""),COUNTA($H$3:$H$1048576,#REF!,$F$3:$F$1048576)&gt;COUNTA($H$3:$H409,#REF!,$F$3:$F409),$AZ409&lt;&gt;""),INDEX(AU$3:AU$1048576,MATCH(MAX($AQ$3:$AQ408),$AQ$3:$AQ$1048576,0),0),""),D409)</f>
        <v/>
      </c>
      <c r="AV409" s="21" t="str">
        <f>IF(E409="",IF(OR(AND($H409&lt;&gt;"",E409=""),AND($F408=$F409,$AZ409&lt;&gt;""),COUNTA($H$3:$H$1048576,#REF!,$F$3:$F$1048576)&gt;COUNTA($H$3:$H409,#REF!,$F$3:$F409),$AZ409&lt;&gt;""),INDEX(AV$3:AV$1048576,MATCH(MAX($AQ$3:$AQ408),$AQ$3:$AQ$1048576,0),0),""),E409)</f>
        <v/>
      </c>
      <c r="AW409" s="24" t="str">
        <f t="shared" si="724"/>
        <v/>
      </c>
      <c r="AX409" s="13" t="str">
        <f t="shared" si="725"/>
        <v/>
      </c>
      <c r="AY409" s="4" t="str">
        <f t="shared" si="726"/>
        <v/>
      </c>
      <c r="AZ409" s="4" t="str">
        <f>IF(AX409="",IF(OR(AND(H409&lt;&gt;"",F409=""),COUNTA($H$3:$H$1048576)&gt;COUNTA($H$3:$H409)),INDEX(AX$3:AX409,MATCH(MAX($AQ$3:AQ409),AQ$3:AQ409,0),0),""),AX409)</f>
        <v/>
      </c>
      <c r="BA409" s="4" t="str">
        <f>IF(AY409="",IF(AND(H409&lt;&gt;"",F409=""),INDEX(AY$3:AY409,MATCH(MAX($AQ$3:AQ409),AQ$3:AQ409,0),0),""),AY409)</f>
        <v/>
      </c>
      <c r="BB409" s="82" t="str">
        <f>IF(BC409="","",RANK(BC409,BC$3:BC$1048576,1)+COUNTIF($BC$3:BC409,BC409)-1)</f>
        <v/>
      </c>
      <c r="BC409" s="139" t="str">
        <f t="shared" si="727"/>
        <v/>
      </c>
      <c r="BD409" s="46" t="str">
        <f t="shared" si="728"/>
        <v/>
      </c>
      <c r="BE409" s="46" t="str">
        <f t="shared" si="729"/>
        <v/>
      </c>
      <c r="BF409" s="46" t="str">
        <f t="shared" si="730"/>
        <v/>
      </c>
      <c r="BG409" s="4" t="str">
        <f t="shared" si="731"/>
        <v/>
      </c>
      <c r="BH409" s="180" t="str">
        <f t="shared" si="732"/>
        <v/>
      </c>
      <c r="BI409" s="16" t="str">
        <f t="shared" si="733"/>
        <v/>
      </c>
      <c r="BJ409" s="52" t="str">
        <f>IF(BI409="","",IF(W409="","",IF(AND(K409=$K$1,$K$1&lt;&gt;""),$BT$2,IFERROR(IF(INDEX(価格設定!$D$5:$D$1048576,MATCH(Q409,価格設定!$B$5:$B$1048576,0),0)=価格設定!$D$3,$BT$2,$BS$2),$BS$2))))</f>
        <v/>
      </c>
      <c r="BK409" s="16" t="str">
        <f>IF(BI409="","",IF(COUNTIF($BI$3:BI409,BI409)=1,1,IF(AND(BI408=BI409,BH409=""),BK408,COUNTIF($BH$3:BH409,BH409))))</f>
        <v/>
      </c>
      <c r="BL409" s="52" t="str">
        <f t="shared" si="734"/>
        <v/>
      </c>
      <c r="BM409" s="52" t="str">
        <f t="shared" si="735"/>
        <v/>
      </c>
      <c r="BN409" s="119" t="str">
        <f t="shared" si="736"/>
        <v/>
      </c>
      <c r="BO409" s="119" t="str">
        <f t="shared" si="737"/>
        <v/>
      </c>
      <c r="BP409" s="17" t="str">
        <f t="shared" si="738"/>
        <v/>
      </c>
      <c r="BQ409" s="17" t="str">
        <f t="shared" si="739"/>
        <v/>
      </c>
      <c r="BR409" s="17" t="str">
        <f>IF(OR(BP409="",COUNTIF($BO$3:BO409,BO409)&lt;&gt;1),"",SUMIF(BO$3:BO$1048576,BO409,BP$3:BP$1048576))</f>
        <v/>
      </c>
      <c r="BS409" s="17" t="str">
        <f t="shared" si="740"/>
        <v/>
      </c>
      <c r="BT409" s="17" t="str">
        <f t="shared" si="741"/>
        <v/>
      </c>
      <c r="BU409" s="17" t="str">
        <f t="shared" si="742"/>
        <v/>
      </c>
      <c r="BV409" s="24" t="str">
        <f t="shared" si="743"/>
        <v/>
      </c>
      <c r="BW409" s="24" t="str">
        <f t="shared" si="744"/>
        <v/>
      </c>
      <c r="BX409" s="24" t="str">
        <f t="shared" si="745"/>
        <v/>
      </c>
      <c r="BY409" s="26" t="str">
        <f t="shared" si="746"/>
        <v/>
      </c>
      <c r="BZ409" s="26" t="str">
        <f t="shared" si="747"/>
        <v/>
      </c>
      <c r="CA409" s="26" t="str">
        <f t="shared" si="748"/>
        <v/>
      </c>
      <c r="CB409" s="66" t="str">
        <f t="shared" si="749"/>
        <v/>
      </c>
      <c r="CC409" s="65" t="str">
        <f t="shared" si="750"/>
        <v/>
      </c>
      <c r="CD409" s="26" t="str">
        <f t="shared" si="751"/>
        <v/>
      </c>
      <c r="CE409" s="26" t="str">
        <f t="shared" si="752"/>
        <v/>
      </c>
      <c r="CF409" s="193" t="str">
        <f t="shared" si="753"/>
        <v/>
      </c>
      <c r="CG409" s="193" t="str">
        <f t="shared" si="754"/>
        <v/>
      </c>
      <c r="CH409" s="26" t="str">
        <f t="shared" si="755"/>
        <v/>
      </c>
      <c r="CI409" s="26" t="str">
        <f t="shared" si="756"/>
        <v/>
      </c>
      <c r="CJ409" s="65" t="str">
        <f t="shared" si="757"/>
        <v/>
      </c>
      <c r="CK409" s="65" t="str">
        <f t="shared" si="758"/>
        <v/>
      </c>
      <c r="CL409" s="64" t="str">
        <f t="shared" si="759"/>
        <v/>
      </c>
      <c r="CM409" s="64" t="str">
        <f t="shared" si="760"/>
        <v/>
      </c>
      <c r="CN409" s="65" t="str">
        <f t="shared" si="761"/>
        <v/>
      </c>
      <c r="CP409" s="63" t="str">
        <f>IF(BH409="","",MAX($CP$3:CP408)+1)</f>
        <v/>
      </c>
      <c r="CQ409" s="24" t="str">
        <f t="shared" si="762"/>
        <v/>
      </c>
      <c r="CR409" s="24" t="str">
        <f t="shared" si="763"/>
        <v/>
      </c>
      <c r="CS409" s="24" t="str">
        <f t="shared" si="764"/>
        <v/>
      </c>
      <c r="CT409" s="58" t="str">
        <f>IF(BO409="","",COUNTIF($BO$3:BO409,BO409)&amp;"@"&amp;BO409)</f>
        <v/>
      </c>
      <c r="CU409" s="16" t="str">
        <f t="shared" si="702"/>
        <v/>
      </c>
      <c r="CV409" s="63" t="str">
        <f t="shared" si="765"/>
        <v/>
      </c>
      <c r="CW409" s="16" t="str">
        <f t="shared" si="766"/>
        <v/>
      </c>
      <c r="CX409" s="16" t="str">
        <f t="shared" si="767"/>
        <v/>
      </c>
      <c r="CY409" s="16" t="str">
        <f t="shared" si="768"/>
        <v/>
      </c>
      <c r="CZ409" s="85" t="str">
        <f t="shared" si="769"/>
        <v/>
      </c>
      <c r="DA409" s="16" t="str">
        <f t="shared" si="770"/>
        <v/>
      </c>
      <c r="DB409" s="16" t="str">
        <f t="shared" si="771"/>
        <v/>
      </c>
      <c r="DC409" s="28" t="str">
        <f>IF(CP409="","",$DC$1&amp;(INDEX(価格設定!D$1:XFD$3,ROW(価格設定!$D$3),MATCH($AW409,価格設定!D$1:XFD$1,1))*100)&amp;"%")</f>
        <v/>
      </c>
      <c r="DD409" s="28" t="str">
        <f>IF(CP409="","",$DD$1&amp;(INDEX(価格設定!D$1:XFD$3,ROW(価格設定!$D$2),MATCH($AW409,価格設定!D$1:XFD$1,1))*100)&amp;"%")</f>
        <v/>
      </c>
      <c r="DE409" s="29" t="str">
        <f t="shared" si="772"/>
        <v/>
      </c>
      <c r="DG409" s="58" t="str">
        <f t="shared" si="773"/>
        <v/>
      </c>
      <c r="DH409" s="58" t="str">
        <f t="shared" si="774"/>
        <v/>
      </c>
      <c r="DI409" s="58" t="str">
        <f t="shared" si="775"/>
        <v/>
      </c>
      <c r="DJ409" s="85" t="str">
        <f t="shared" si="776"/>
        <v/>
      </c>
      <c r="DL409" s="58" t="str">
        <f>IF(COUNTIF(DG$3:DG$1048576,DG409)=COUNTIF($DG$3:$DG409,DG409),DG409,"")</f>
        <v/>
      </c>
      <c r="DM409" s="85" t="str">
        <f t="shared" si="777"/>
        <v/>
      </c>
      <c r="DN409" s="85" t="str">
        <f t="shared" si="703"/>
        <v/>
      </c>
      <c r="DO409" s="85" t="str">
        <f t="shared" si="703"/>
        <v/>
      </c>
      <c r="DP409" s="303"/>
      <c r="DQ409" s="17" t="str">
        <f t="shared" si="704"/>
        <v/>
      </c>
      <c r="DR409" s="17" t="str">
        <f t="shared" si="705"/>
        <v/>
      </c>
      <c r="DS409" s="17" t="str">
        <f t="shared" si="706"/>
        <v/>
      </c>
      <c r="DU409" s="16" t="str">
        <f t="shared" si="778"/>
        <v/>
      </c>
      <c r="DV409" s="16" t="str">
        <f>IF(DU409="","",COUNT($DU$3:DU409))</f>
        <v/>
      </c>
      <c r="DW409" s="16" t="str">
        <f t="shared" si="779"/>
        <v/>
      </c>
      <c r="DX409" s="16" t="str">
        <f t="shared" si="780"/>
        <v/>
      </c>
      <c r="DY409" s="16" t="str">
        <f>IF(DZ409="","",COUNTIF(DZ$3:DZ409,DZ409))</f>
        <v/>
      </c>
      <c r="DZ409" s="16" t="str">
        <f t="shared" si="781"/>
        <v/>
      </c>
      <c r="EA409" s="16" t="str">
        <f t="shared" si="782"/>
        <v/>
      </c>
      <c r="EB409" s="16" t="str">
        <f t="shared" si="783"/>
        <v/>
      </c>
      <c r="EC409" s="16" t="str">
        <f t="shared" si="784"/>
        <v/>
      </c>
      <c r="ED409" s="16" t="str">
        <f t="shared" si="785"/>
        <v/>
      </c>
      <c r="EE409" s="16" t="str">
        <f t="shared" si="786"/>
        <v/>
      </c>
      <c r="EF409" s="16" t="str">
        <f t="shared" si="787"/>
        <v/>
      </c>
      <c r="EG409" s="16" t="str">
        <f t="shared" si="788"/>
        <v/>
      </c>
      <c r="EH409" s="16" t="str">
        <f t="shared" si="789"/>
        <v/>
      </c>
      <c r="EI409" s="16" t="str">
        <f t="shared" si="790"/>
        <v/>
      </c>
      <c r="EJ409" s="16" t="str">
        <f t="shared" si="791"/>
        <v/>
      </c>
      <c r="EK409" s="16" t="str">
        <f t="shared" si="792"/>
        <v/>
      </c>
      <c r="EL409" s="58" t="str">
        <f t="shared" si="793"/>
        <v/>
      </c>
      <c r="EM409" s="58" t="str">
        <f>IF(OR($DZ409="",CR409=""),IF($EL409="","",$EL409),IF(OR(CR409="なし",CR409=0),領収書!$H$1,CR409))</f>
        <v/>
      </c>
      <c r="EN409" s="58" t="str">
        <f>IF(OR($DZ409="",CS409=""),IF($EL409="","",$EL409),IF(OR(CS409="なし",CS409=0),入力!$EN$1,CS409))</f>
        <v/>
      </c>
      <c r="EO409" s="63" t="str">
        <f t="shared" si="794"/>
        <v/>
      </c>
      <c r="EP409" s="63" t="str">
        <f t="shared" si="795"/>
        <v/>
      </c>
      <c r="ER409" s="16" t="str">
        <f>IF(AND(COUNTIF($ET$3:ET409,ET409)=1,ET409&lt;&gt;""),MAX($ER$3:ER408)+1,"")</f>
        <v/>
      </c>
      <c r="ES409" s="16" t="str">
        <f>IF(価格設定!B411="","",価格設定!B411)</f>
        <v/>
      </c>
      <c r="ET409" s="16" t="str">
        <f>IF(価格設定!C411="","",価格設定!C411)</f>
        <v/>
      </c>
      <c r="EV409" s="16" t="str">
        <f t="shared" si="707"/>
        <v/>
      </c>
      <c r="EW409" s="16" t="str">
        <f t="shared" si="796"/>
        <v/>
      </c>
    </row>
    <row r="410" spans="1:153" ht="30" customHeight="1" x14ac:dyDescent="0.2">
      <c r="A410" s="225"/>
      <c r="B410" s="212"/>
      <c r="C410" s="221"/>
      <c r="D410" s="164"/>
      <c r="E410" s="165"/>
      <c r="F410" s="166"/>
      <c r="G410" s="167"/>
      <c r="H410" s="179"/>
      <c r="I410" s="306"/>
      <c r="J410" s="169"/>
      <c r="K410" s="179"/>
      <c r="L410" s="186"/>
      <c r="M410" s="186"/>
      <c r="N410" s="168"/>
      <c r="O410" s="170"/>
      <c r="P410" s="212"/>
      <c r="Q410" s="179" t="str">
        <f>IFERROR(IF(H410="","",IFERROR(INDEX(価格設定!$B$5:$B$1048576,MATCH(H410,価格設定!$B$5:$B$1048576,0),0),INDEX(価格設定!$B$5:$B$1048576,MATCH("*"&amp;H410&amp;"*",価格設定!$B$5:$B$1048576,0),0))),H410)</f>
        <v/>
      </c>
      <c r="R410" s="250" t="str">
        <f>IFERROR(IF(Q410="",IF(K410="","",K410),IF(K410="",IF(INDEX(価格設定!$C$5:$C$1048576,MATCH(Q410,価格設定!$B$5:$B$1048576,0),0)=0,"",INDEX(価格設定!$C$5:$C$1048576,MATCH(Q410,価格設定!$B$5:$B$1048576,0),0)),IF(K410="なし","",K410))),"")</f>
        <v/>
      </c>
      <c r="S410" s="308" t="str">
        <f t="shared" si="708"/>
        <v/>
      </c>
      <c r="T410" s="126" t="str">
        <f>IFERROR(IF(J410="",IF(INDEX(価格設定!$E$5:$R$1048576,MATCH($Q410,価格設定!B$5:B$1048576,0),MATCH($AW410,価格設定!E$1:X$1,1))=0,"",INDEX(価格設定!$E$5:$R$1048576,MATCH($Q410,価格設定!B$5:B$1048576,0),MATCH($AW410,価格設定!E$1:X$1,1))),J410),"")</f>
        <v/>
      </c>
      <c r="U410" s="126" t="str">
        <f t="shared" si="709"/>
        <v/>
      </c>
      <c r="V410" s="132" t="str">
        <f t="shared" si="710"/>
        <v/>
      </c>
      <c r="W410" s="127" t="str">
        <f>IFERROR(IF(OR(T410="",T410&lt;0),"",IFERROR(INDEX(価格設定!E$2:X$3,IF(AND(K410=$K$1,$K$1&lt;&gt;""),ROW(価格設定!$D$3)-1,MATCH(INDEX(価格設定!$D$5:$D$1048576,MATCH(Q410,価格設定!$B$5:$B$1048576,0),0),価格設定!$D$2:$D$3,0)),MATCH($AW410,価格設定!E$1:X$1,1)),INDEX(価格設定!E$2:X$2,0,MATCH($AW410,価格設定!E$1:X$1,1)))),"")</f>
        <v/>
      </c>
      <c r="X410" s="126" t="str">
        <f t="shared" si="701"/>
        <v/>
      </c>
      <c r="Y410" s="128" t="str">
        <f t="shared" si="711"/>
        <v/>
      </c>
      <c r="Z410" s="126" t="str">
        <f t="shared" si="712"/>
        <v/>
      </c>
      <c r="AA410" s="129" t="str">
        <f t="shared" si="713"/>
        <v/>
      </c>
      <c r="AB410" s="126" t="str">
        <f t="shared" si="714"/>
        <v/>
      </c>
      <c r="AC410" s="280" t="str">
        <f t="shared" si="715"/>
        <v/>
      </c>
      <c r="AD410" s="15"/>
      <c r="AE410" s="204" t="str">
        <f>IF(AF410="","",COUNT($AF$3:AF410))</f>
        <v/>
      </c>
      <c r="AF410" s="206" t="str">
        <f t="shared" si="716"/>
        <v/>
      </c>
      <c r="AG410" s="204" t="str">
        <f t="shared" si="717"/>
        <v/>
      </c>
      <c r="AH410" s="204" t="str">
        <f t="shared" si="718"/>
        <v/>
      </c>
      <c r="AI410" s="287"/>
      <c r="AJ410" s="15"/>
      <c r="AK410" s="138" t="str">
        <f t="shared" si="719"/>
        <v/>
      </c>
      <c r="AL410" s="131" t="str">
        <f t="shared" si="720"/>
        <v/>
      </c>
      <c r="AM410" s="131" t="str">
        <f t="shared" si="721"/>
        <v/>
      </c>
      <c r="AN410" s="313" t="str">
        <f t="shared" si="722"/>
        <v/>
      </c>
      <c r="AO410" s="316" t="str">
        <f t="shared" si="723"/>
        <v/>
      </c>
      <c r="AP410" s="18"/>
      <c r="AQ410" s="3" t="str">
        <f>IF(F410="","",MAX($AQ$3:AQ409)+1)</f>
        <v/>
      </c>
      <c r="AR410" s="3" t="str">
        <f>IF(OR(AQ410="",BB410=""),"",MAX($AR$3:AR409)+1)</f>
        <v/>
      </c>
      <c r="AS410" s="3" t="str">
        <f>IF(CQ410="","",RANK(CQ410,CQ$3:CQ$1048576,1)+COUNTIF($CQ$3:CQ410,CQ410)-1)</f>
        <v/>
      </c>
      <c r="AT410" s="21" t="str">
        <f>IF(C410="",IF(OR(AND($H410&lt;&gt;"",C410=""),AND($F409=$F410,$AZ410&lt;&gt;""),COUNTA($H$3:$H$1048576,#REF!,$F$3:$F$1048576)&gt;COUNTA($H$3:$H410,#REF!,$F$3:$F410),$AZ410&lt;&gt;""),INDEX(AT$3:AT$1048576,MATCH(MAX($AQ$3:$AQ409),$AQ$3:$AQ$1048576,0),0),""),C410)</f>
        <v/>
      </c>
      <c r="AU410" s="21" t="str">
        <f>IF(D410="",IF(OR(AND($H410&lt;&gt;"",D410=""),AND($F409=$F410,$AZ410&lt;&gt;""),COUNTA($H$3:$H$1048576,#REF!,$F$3:$F$1048576)&gt;COUNTA($H$3:$H410,#REF!,$F$3:$F410),$AZ410&lt;&gt;""),INDEX(AU$3:AU$1048576,MATCH(MAX($AQ$3:$AQ409),$AQ$3:$AQ$1048576,0),0),""),D410)</f>
        <v/>
      </c>
      <c r="AV410" s="21" t="str">
        <f>IF(E410="",IF(OR(AND($H410&lt;&gt;"",E410=""),AND($F409=$F410,$AZ410&lt;&gt;""),COUNTA($H$3:$H$1048576,#REF!,$F$3:$F$1048576)&gt;COUNTA($H$3:$H410,#REF!,$F$3:$F410),$AZ410&lt;&gt;""),INDEX(AV$3:AV$1048576,MATCH(MAX($AQ$3:$AQ409),$AQ$3:$AQ$1048576,0),0),""),E410)</f>
        <v/>
      </c>
      <c r="AW410" s="24" t="str">
        <f t="shared" si="724"/>
        <v/>
      </c>
      <c r="AX410" s="13" t="str">
        <f t="shared" si="725"/>
        <v/>
      </c>
      <c r="AY410" s="4" t="str">
        <f t="shared" si="726"/>
        <v/>
      </c>
      <c r="AZ410" s="4" t="str">
        <f>IF(AX410="",IF(OR(AND(H410&lt;&gt;"",F410=""),COUNTA($H$3:$H$1048576)&gt;COUNTA($H$3:$H410)),INDEX(AX$3:AX410,MATCH(MAX($AQ$3:AQ410),AQ$3:AQ410,0),0),""),AX410)</f>
        <v/>
      </c>
      <c r="BA410" s="4" t="str">
        <f>IF(AY410="",IF(AND(H410&lt;&gt;"",F410=""),INDEX(AY$3:AY410,MATCH(MAX($AQ$3:AQ410),AQ$3:AQ410,0),0),""),AY410)</f>
        <v/>
      </c>
      <c r="BB410" s="82" t="str">
        <f>IF(BC410="","",RANK(BC410,BC$3:BC$1048576,1)+COUNTIF($BC$3:BC410,BC410)-1)</f>
        <v/>
      </c>
      <c r="BC410" s="139" t="str">
        <f t="shared" si="727"/>
        <v/>
      </c>
      <c r="BD410" s="46" t="str">
        <f t="shared" si="728"/>
        <v/>
      </c>
      <c r="BE410" s="46" t="str">
        <f t="shared" si="729"/>
        <v/>
      </c>
      <c r="BF410" s="46" t="str">
        <f t="shared" si="730"/>
        <v/>
      </c>
      <c r="BG410" s="4" t="str">
        <f t="shared" si="731"/>
        <v/>
      </c>
      <c r="BH410" s="180" t="str">
        <f t="shared" si="732"/>
        <v/>
      </c>
      <c r="BI410" s="16" t="str">
        <f t="shared" si="733"/>
        <v/>
      </c>
      <c r="BJ410" s="52" t="str">
        <f>IF(BI410="","",IF(W410="","",IF(AND(K410=$K$1,$K$1&lt;&gt;""),$BT$2,IFERROR(IF(INDEX(価格設定!$D$5:$D$1048576,MATCH(Q410,価格設定!$B$5:$B$1048576,0),0)=価格設定!$D$3,$BT$2,$BS$2),$BS$2))))</f>
        <v/>
      </c>
      <c r="BK410" s="16" t="str">
        <f>IF(BI410="","",IF(COUNTIF($BI$3:BI410,BI410)=1,1,IF(AND(BI409=BI410,BH410=""),BK409,COUNTIF($BH$3:BH410,BH410))))</f>
        <v/>
      </c>
      <c r="BL410" s="52" t="str">
        <f t="shared" si="734"/>
        <v/>
      </c>
      <c r="BM410" s="52" t="str">
        <f t="shared" si="735"/>
        <v/>
      </c>
      <c r="BN410" s="119" t="str">
        <f t="shared" si="736"/>
        <v/>
      </c>
      <c r="BO410" s="119" t="str">
        <f t="shared" si="737"/>
        <v/>
      </c>
      <c r="BP410" s="17" t="str">
        <f t="shared" si="738"/>
        <v/>
      </c>
      <c r="BQ410" s="17" t="str">
        <f t="shared" si="739"/>
        <v/>
      </c>
      <c r="BR410" s="17" t="str">
        <f>IF(OR(BP410="",COUNTIF($BO$3:BO410,BO410)&lt;&gt;1),"",SUMIF(BO$3:BO$1048576,BO410,BP$3:BP$1048576))</f>
        <v/>
      </c>
      <c r="BS410" s="17" t="str">
        <f t="shared" si="740"/>
        <v/>
      </c>
      <c r="BT410" s="17" t="str">
        <f t="shared" si="741"/>
        <v/>
      </c>
      <c r="BU410" s="17" t="str">
        <f t="shared" si="742"/>
        <v/>
      </c>
      <c r="BV410" s="24" t="str">
        <f t="shared" si="743"/>
        <v/>
      </c>
      <c r="BW410" s="24" t="str">
        <f t="shared" si="744"/>
        <v/>
      </c>
      <c r="BX410" s="24" t="str">
        <f t="shared" si="745"/>
        <v/>
      </c>
      <c r="BY410" s="26" t="str">
        <f t="shared" si="746"/>
        <v/>
      </c>
      <c r="BZ410" s="26" t="str">
        <f t="shared" si="747"/>
        <v/>
      </c>
      <c r="CA410" s="26" t="str">
        <f t="shared" si="748"/>
        <v/>
      </c>
      <c r="CB410" s="66" t="str">
        <f t="shared" si="749"/>
        <v/>
      </c>
      <c r="CC410" s="65" t="str">
        <f t="shared" si="750"/>
        <v/>
      </c>
      <c r="CD410" s="26" t="str">
        <f t="shared" si="751"/>
        <v/>
      </c>
      <c r="CE410" s="26" t="str">
        <f t="shared" si="752"/>
        <v/>
      </c>
      <c r="CF410" s="193" t="str">
        <f t="shared" si="753"/>
        <v/>
      </c>
      <c r="CG410" s="193" t="str">
        <f t="shared" si="754"/>
        <v/>
      </c>
      <c r="CH410" s="26" t="str">
        <f t="shared" si="755"/>
        <v/>
      </c>
      <c r="CI410" s="26" t="str">
        <f t="shared" si="756"/>
        <v/>
      </c>
      <c r="CJ410" s="65" t="str">
        <f t="shared" si="757"/>
        <v/>
      </c>
      <c r="CK410" s="65" t="str">
        <f t="shared" si="758"/>
        <v/>
      </c>
      <c r="CL410" s="64" t="str">
        <f t="shared" si="759"/>
        <v/>
      </c>
      <c r="CM410" s="64" t="str">
        <f t="shared" si="760"/>
        <v/>
      </c>
      <c r="CN410" s="65" t="str">
        <f t="shared" si="761"/>
        <v/>
      </c>
      <c r="CP410" s="63" t="str">
        <f>IF(BH410="","",MAX($CP$3:CP409)+1)</f>
        <v/>
      </c>
      <c r="CQ410" s="24" t="str">
        <f t="shared" si="762"/>
        <v/>
      </c>
      <c r="CR410" s="24" t="str">
        <f t="shared" si="763"/>
        <v/>
      </c>
      <c r="CS410" s="24" t="str">
        <f t="shared" si="764"/>
        <v/>
      </c>
      <c r="CT410" s="58" t="str">
        <f>IF(BO410="","",COUNTIF($BO$3:BO410,BO410)&amp;"@"&amp;BO410)</f>
        <v/>
      </c>
      <c r="CU410" s="16" t="str">
        <f t="shared" si="702"/>
        <v/>
      </c>
      <c r="CV410" s="63" t="str">
        <f t="shared" si="765"/>
        <v/>
      </c>
      <c r="CW410" s="16" t="str">
        <f t="shared" si="766"/>
        <v/>
      </c>
      <c r="CX410" s="16" t="str">
        <f t="shared" si="767"/>
        <v/>
      </c>
      <c r="CY410" s="16" t="str">
        <f t="shared" si="768"/>
        <v/>
      </c>
      <c r="CZ410" s="85" t="str">
        <f t="shared" si="769"/>
        <v/>
      </c>
      <c r="DA410" s="16" t="str">
        <f t="shared" si="770"/>
        <v/>
      </c>
      <c r="DB410" s="16" t="str">
        <f t="shared" si="771"/>
        <v/>
      </c>
      <c r="DC410" s="28" t="str">
        <f>IF(CP410="","",$DC$1&amp;(INDEX(価格設定!D$1:XFD$3,ROW(価格設定!$D$3),MATCH($AW410,価格設定!D$1:XFD$1,1))*100)&amp;"%")</f>
        <v/>
      </c>
      <c r="DD410" s="28" t="str">
        <f>IF(CP410="","",$DD$1&amp;(INDEX(価格設定!D$1:XFD$3,ROW(価格設定!$D$2),MATCH($AW410,価格設定!D$1:XFD$1,1))*100)&amp;"%")</f>
        <v/>
      </c>
      <c r="DE410" s="29" t="str">
        <f t="shared" si="772"/>
        <v/>
      </c>
      <c r="DG410" s="58" t="str">
        <f t="shared" si="773"/>
        <v/>
      </c>
      <c r="DH410" s="58" t="str">
        <f t="shared" si="774"/>
        <v/>
      </c>
      <c r="DI410" s="58" t="str">
        <f t="shared" si="775"/>
        <v/>
      </c>
      <c r="DJ410" s="85" t="str">
        <f t="shared" si="776"/>
        <v/>
      </c>
      <c r="DL410" s="58" t="str">
        <f>IF(COUNTIF(DG$3:DG$1048576,DG410)=COUNTIF($DG$3:$DG410,DG410),DG410,"")</f>
        <v/>
      </c>
      <c r="DM410" s="85" t="str">
        <f t="shared" si="777"/>
        <v/>
      </c>
      <c r="DN410" s="85" t="str">
        <f t="shared" si="703"/>
        <v/>
      </c>
      <c r="DO410" s="85" t="str">
        <f t="shared" si="703"/>
        <v/>
      </c>
      <c r="DP410" s="303"/>
      <c r="DQ410" s="17" t="str">
        <f t="shared" si="704"/>
        <v/>
      </c>
      <c r="DR410" s="17" t="str">
        <f t="shared" si="705"/>
        <v/>
      </c>
      <c r="DS410" s="17" t="str">
        <f t="shared" si="706"/>
        <v/>
      </c>
      <c r="DU410" s="16" t="str">
        <f t="shared" si="778"/>
        <v/>
      </c>
      <c r="DV410" s="16" t="str">
        <f>IF(DU410="","",COUNT($DU$3:DU410))</f>
        <v/>
      </c>
      <c r="DW410" s="16" t="str">
        <f t="shared" si="779"/>
        <v/>
      </c>
      <c r="DX410" s="16" t="str">
        <f t="shared" si="780"/>
        <v/>
      </c>
      <c r="DY410" s="16" t="str">
        <f>IF(DZ410="","",COUNTIF(DZ$3:DZ410,DZ410))</f>
        <v/>
      </c>
      <c r="DZ410" s="16" t="str">
        <f t="shared" si="781"/>
        <v/>
      </c>
      <c r="EA410" s="16" t="str">
        <f t="shared" si="782"/>
        <v/>
      </c>
      <c r="EB410" s="16" t="str">
        <f t="shared" si="783"/>
        <v/>
      </c>
      <c r="EC410" s="16" t="str">
        <f t="shared" si="784"/>
        <v/>
      </c>
      <c r="ED410" s="16" t="str">
        <f t="shared" si="785"/>
        <v/>
      </c>
      <c r="EE410" s="16" t="str">
        <f t="shared" si="786"/>
        <v/>
      </c>
      <c r="EF410" s="16" t="str">
        <f t="shared" si="787"/>
        <v/>
      </c>
      <c r="EG410" s="16" t="str">
        <f t="shared" si="788"/>
        <v/>
      </c>
      <c r="EH410" s="16" t="str">
        <f t="shared" si="789"/>
        <v/>
      </c>
      <c r="EI410" s="16" t="str">
        <f t="shared" si="790"/>
        <v/>
      </c>
      <c r="EJ410" s="16" t="str">
        <f t="shared" si="791"/>
        <v/>
      </c>
      <c r="EK410" s="16" t="str">
        <f t="shared" si="792"/>
        <v/>
      </c>
      <c r="EL410" s="58" t="str">
        <f t="shared" si="793"/>
        <v/>
      </c>
      <c r="EM410" s="58" t="str">
        <f>IF(OR($DZ410="",CR410=""),IF($EL410="","",$EL410),IF(OR(CR410="なし",CR410=0),領収書!$H$1,CR410))</f>
        <v/>
      </c>
      <c r="EN410" s="58" t="str">
        <f>IF(OR($DZ410="",CS410=""),IF($EL410="","",$EL410),IF(OR(CS410="なし",CS410=0),入力!$EN$1,CS410))</f>
        <v/>
      </c>
      <c r="EO410" s="63" t="str">
        <f t="shared" si="794"/>
        <v/>
      </c>
      <c r="EP410" s="63" t="str">
        <f t="shared" si="795"/>
        <v/>
      </c>
      <c r="ER410" s="16" t="str">
        <f>IF(AND(COUNTIF($ET$3:ET410,ET410)=1,ET410&lt;&gt;""),MAX($ER$3:ER409)+1,"")</f>
        <v/>
      </c>
      <c r="ES410" s="16" t="str">
        <f>IF(価格設定!B412="","",価格設定!B412)</f>
        <v/>
      </c>
      <c r="ET410" s="16" t="str">
        <f>IF(価格設定!C412="","",価格設定!C412)</f>
        <v/>
      </c>
      <c r="EV410" s="16" t="str">
        <f t="shared" si="707"/>
        <v/>
      </c>
      <c r="EW410" s="16" t="str">
        <f t="shared" si="796"/>
        <v/>
      </c>
    </row>
    <row r="411" spans="1:153" ht="30" customHeight="1" x14ac:dyDescent="0.2">
      <c r="A411" s="225"/>
      <c r="B411" s="212"/>
      <c r="C411" s="221"/>
      <c r="D411" s="164"/>
      <c r="E411" s="165"/>
      <c r="F411" s="166"/>
      <c r="G411" s="167"/>
      <c r="H411" s="179"/>
      <c r="I411" s="306"/>
      <c r="J411" s="169"/>
      <c r="K411" s="179"/>
      <c r="L411" s="186"/>
      <c r="M411" s="186"/>
      <c r="N411" s="168"/>
      <c r="O411" s="170"/>
      <c r="P411" s="212"/>
      <c r="Q411" s="179" t="str">
        <f>IFERROR(IF(H411="","",IFERROR(INDEX(価格設定!$B$5:$B$1048576,MATCH(H411,価格設定!$B$5:$B$1048576,0),0),INDEX(価格設定!$B$5:$B$1048576,MATCH("*"&amp;H411&amp;"*",価格設定!$B$5:$B$1048576,0),0))),H411)</f>
        <v/>
      </c>
      <c r="R411" s="250" t="str">
        <f>IFERROR(IF(Q411="",IF(K411="","",K411),IF(K411="",IF(INDEX(価格設定!$C$5:$C$1048576,MATCH(Q411,価格設定!$B$5:$B$1048576,0),0)=0,"",INDEX(価格設定!$C$5:$C$1048576,MATCH(Q411,価格設定!$B$5:$B$1048576,0),0)),IF(K411="なし","",K411))),"")</f>
        <v/>
      </c>
      <c r="S411" s="308" t="str">
        <f t="shared" si="708"/>
        <v/>
      </c>
      <c r="T411" s="126" t="str">
        <f>IFERROR(IF(J411="",IF(INDEX(価格設定!$E$5:$R$1048576,MATCH($Q411,価格設定!B$5:B$1048576,0),MATCH($AW411,価格設定!E$1:X$1,1))=0,"",INDEX(価格設定!$E$5:$R$1048576,MATCH($Q411,価格設定!B$5:B$1048576,0),MATCH($AW411,価格設定!E$1:X$1,1))),J411),"")</f>
        <v/>
      </c>
      <c r="U411" s="126" t="str">
        <f t="shared" si="709"/>
        <v/>
      </c>
      <c r="V411" s="132" t="str">
        <f t="shared" si="710"/>
        <v/>
      </c>
      <c r="W411" s="127" t="str">
        <f>IFERROR(IF(OR(T411="",T411&lt;0),"",IFERROR(INDEX(価格設定!E$2:X$3,IF(AND(K411=$K$1,$K$1&lt;&gt;""),ROW(価格設定!$D$3)-1,MATCH(INDEX(価格設定!$D$5:$D$1048576,MATCH(Q411,価格設定!$B$5:$B$1048576,0),0),価格設定!$D$2:$D$3,0)),MATCH($AW411,価格設定!E$1:X$1,1)),INDEX(価格設定!E$2:X$2,0,MATCH($AW411,価格設定!E$1:X$1,1)))),"")</f>
        <v/>
      </c>
      <c r="X411" s="126" t="str">
        <f t="shared" si="701"/>
        <v/>
      </c>
      <c r="Y411" s="128" t="str">
        <f t="shared" si="711"/>
        <v/>
      </c>
      <c r="Z411" s="126" t="str">
        <f t="shared" si="712"/>
        <v/>
      </c>
      <c r="AA411" s="129" t="str">
        <f t="shared" si="713"/>
        <v/>
      </c>
      <c r="AB411" s="126" t="str">
        <f t="shared" si="714"/>
        <v/>
      </c>
      <c r="AC411" s="280" t="str">
        <f t="shared" si="715"/>
        <v/>
      </c>
      <c r="AD411" s="15"/>
      <c r="AE411" s="204" t="str">
        <f>IF(AF411="","",COUNT($AF$3:AF411))</f>
        <v/>
      </c>
      <c r="AF411" s="206" t="str">
        <f t="shared" si="716"/>
        <v/>
      </c>
      <c r="AG411" s="204" t="str">
        <f t="shared" si="717"/>
        <v/>
      </c>
      <c r="AH411" s="204" t="str">
        <f t="shared" si="718"/>
        <v/>
      </c>
      <c r="AI411" s="287"/>
      <c r="AJ411" s="15"/>
      <c r="AK411" s="138" t="str">
        <f t="shared" si="719"/>
        <v/>
      </c>
      <c r="AL411" s="131" t="str">
        <f t="shared" si="720"/>
        <v/>
      </c>
      <c r="AM411" s="131" t="str">
        <f t="shared" si="721"/>
        <v/>
      </c>
      <c r="AN411" s="313" t="str">
        <f t="shared" si="722"/>
        <v/>
      </c>
      <c r="AO411" s="316" t="str">
        <f t="shared" si="723"/>
        <v/>
      </c>
      <c r="AP411" s="18"/>
      <c r="AQ411" s="3" t="str">
        <f>IF(F411="","",MAX($AQ$3:AQ410)+1)</f>
        <v/>
      </c>
      <c r="AR411" s="3" t="str">
        <f>IF(OR(AQ411="",BB411=""),"",MAX($AR$3:AR410)+1)</f>
        <v/>
      </c>
      <c r="AS411" s="3" t="str">
        <f>IF(CQ411="","",RANK(CQ411,CQ$3:CQ$1048576,1)+COUNTIF($CQ$3:CQ411,CQ411)-1)</f>
        <v/>
      </c>
      <c r="AT411" s="21" t="str">
        <f>IF(C411="",IF(OR(AND($H411&lt;&gt;"",C411=""),AND($F410=$F411,$AZ411&lt;&gt;""),COUNTA($H$3:$H$1048576,#REF!,$F$3:$F$1048576)&gt;COUNTA($H$3:$H411,#REF!,$F$3:$F411),$AZ411&lt;&gt;""),INDEX(AT$3:AT$1048576,MATCH(MAX($AQ$3:$AQ410),$AQ$3:$AQ$1048576,0),0),""),C411)</f>
        <v/>
      </c>
      <c r="AU411" s="21" t="str">
        <f>IF(D411="",IF(OR(AND($H411&lt;&gt;"",D411=""),AND($F410=$F411,$AZ411&lt;&gt;""),COUNTA($H$3:$H$1048576,#REF!,$F$3:$F$1048576)&gt;COUNTA($H$3:$H411,#REF!,$F$3:$F411),$AZ411&lt;&gt;""),INDEX(AU$3:AU$1048576,MATCH(MAX($AQ$3:$AQ410),$AQ$3:$AQ$1048576,0),0),""),D411)</f>
        <v/>
      </c>
      <c r="AV411" s="21" t="str">
        <f>IF(E411="",IF(OR(AND($H411&lt;&gt;"",E411=""),AND($F410=$F411,$AZ411&lt;&gt;""),COUNTA($H$3:$H$1048576,#REF!,$F$3:$F$1048576)&gt;COUNTA($H$3:$H411,#REF!,$F$3:$F411),$AZ411&lt;&gt;""),INDEX(AV$3:AV$1048576,MATCH(MAX($AQ$3:$AQ410),$AQ$3:$AQ$1048576,0),0),""),E411)</f>
        <v/>
      </c>
      <c r="AW411" s="24" t="str">
        <f t="shared" si="724"/>
        <v/>
      </c>
      <c r="AX411" s="13" t="str">
        <f t="shared" si="725"/>
        <v/>
      </c>
      <c r="AY411" s="4" t="str">
        <f t="shared" si="726"/>
        <v/>
      </c>
      <c r="AZ411" s="4" t="str">
        <f>IF(AX411="",IF(OR(AND(H411&lt;&gt;"",F411=""),COUNTA($H$3:$H$1048576)&gt;COUNTA($H$3:$H411)),INDEX(AX$3:AX411,MATCH(MAX($AQ$3:AQ411),AQ$3:AQ411,0),0),""),AX411)</f>
        <v/>
      </c>
      <c r="BA411" s="4" t="str">
        <f>IF(AY411="",IF(AND(H411&lt;&gt;"",F411=""),INDEX(AY$3:AY411,MATCH(MAX($AQ$3:AQ411),AQ$3:AQ411,0),0),""),AY411)</f>
        <v/>
      </c>
      <c r="BB411" s="82" t="str">
        <f>IF(BC411="","",RANK(BC411,BC$3:BC$1048576,1)+COUNTIF($BC$3:BC411,BC411)-1)</f>
        <v/>
      </c>
      <c r="BC411" s="139" t="str">
        <f t="shared" si="727"/>
        <v/>
      </c>
      <c r="BD411" s="46" t="str">
        <f t="shared" si="728"/>
        <v/>
      </c>
      <c r="BE411" s="46" t="str">
        <f t="shared" si="729"/>
        <v/>
      </c>
      <c r="BF411" s="46" t="str">
        <f t="shared" si="730"/>
        <v/>
      </c>
      <c r="BG411" s="4" t="str">
        <f t="shared" si="731"/>
        <v/>
      </c>
      <c r="BH411" s="180" t="str">
        <f t="shared" si="732"/>
        <v/>
      </c>
      <c r="BI411" s="16" t="str">
        <f t="shared" si="733"/>
        <v/>
      </c>
      <c r="BJ411" s="52" t="str">
        <f>IF(BI411="","",IF(W411="","",IF(AND(K411=$K$1,$K$1&lt;&gt;""),$BT$2,IFERROR(IF(INDEX(価格設定!$D$5:$D$1048576,MATCH(Q411,価格設定!$B$5:$B$1048576,0),0)=価格設定!$D$3,$BT$2,$BS$2),$BS$2))))</f>
        <v/>
      </c>
      <c r="BK411" s="16" t="str">
        <f>IF(BI411="","",IF(COUNTIF($BI$3:BI411,BI411)=1,1,IF(AND(BI410=BI411,BH411=""),BK410,COUNTIF($BH$3:BH411,BH411))))</f>
        <v/>
      </c>
      <c r="BL411" s="52" t="str">
        <f t="shared" si="734"/>
        <v/>
      </c>
      <c r="BM411" s="52" t="str">
        <f t="shared" si="735"/>
        <v/>
      </c>
      <c r="BN411" s="119" t="str">
        <f t="shared" si="736"/>
        <v/>
      </c>
      <c r="BO411" s="119" t="str">
        <f t="shared" si="737"/>
        <v/>
      </c>
      <c r="BP411" s="17" t="str">
        <f t="shared" si="738"/>
        <v/>
      </c>
      <c r="BQ411" s="17" t="str">
        <f t="shared" si="739"/>
        <v/>
      </c>
      <c r="BR411" s="17" t="str">
        <f>IF(OR(BP411="",COUNTIF($BO$3:BO411,BO411)&lt;&gt;1),"",SUMIF(BO$3:BO$1048576,BO411,BP$3:BP$1048576))</f>
        <v/>
      </c>
      <c r="BS411" s="17" t="str">
        <f t="shared" si="740"/>
        <v/>
      </c>
      <c r="BT411" s="17" t="str">
        <f t="shared" si="741"/>
        <v/>
      </c>
      <c r="BU411" s="17" t="str">
        <f t="shared" si="742"/>
        <v/>
      </c>
      <c r="BV411" s="24" t="str">
        <f t="shared" si="743"/>
        <v/>
      </c>
      <c r="BW411" s="24" t="str">
        <f t="shared" si="744"/>
        <v/>
      </c>
      <c r="BX411" s="24" t="str">
        <f t="shared" si="745"/>
        <v/>
      </c>
      <c r="BY411" s="26" t="str">
        <f t="shared" si="746"/>
        <v/>
      </c>
      <c r="BZ411" s="26" t="str">
        <f t="shared" si="747"/>
        <v/>
      </c>
      <c r="CA411" s="26" t="str">
        <f t="shared" si="748"/>
        <v/>
      </c>
      <c r="CB411" s="66" t="str">
        <f t="shared" si="749"/>
        <v/>
      </c>
      <c r="CC411" s="65" t="str">
        <f t="shared" si="750"/>
        <v/>
      </c>
      <c r="CD411" s="26" t="str">
        <f t="shared" si="751"/>
        <v/>
      </c>
      <c r="CE411" s="26" t="str">
        <f t="shared" si="752"/>
        <v/>
      </c>
      <c r="CF411" s="193" t="str">
        <f t="shared" si="753"/>
        <v/>
      </c>
      <c r="CG411" s="193" t="str">
        <f t="shared" si="754"/>
        <v/>
      </c>
      <c r="CH411" s="26" t="str">
        <f t="shared" si="755"/>
        <v/>
      </c>
      <c r="CI411" s="26" t="str">
        <f t="shared" si="756"/>
        <v/>
      </c>
      <c r="CJ411" s="65" t="str">
        <f t="shared" si="757"/>
        <v/>
      </c>
      <c r="CK411" s="65" t="str">
        <f t="shared" si="758"/>
        <v/>
      </c>
      <c r="CL411" s="64" t="str">
        <f t="shared" si="759"/>
        <v/>
      </c>
      <c r="CM411" s="64" t="str">
        <f t="shared" si="760"/>
        <v/>
      </c>
      <c r="CN411" s="65" t="str">
        <f t="shared" si="761"/>
        <v/>
      </c>
      <c r="CP411" s="63" t="str">
        <f>IF(BH411="","",MAX($CP$3:CP410)+1)</f>
        <v/>
      </c>
      <c r="CQ411" s="24" t="str">
        <f t="shared" si="762"/>
        <v/>
      </c>
      <c r="CR411" s="24" t="str">
        <f t="shared" si="763"/>
        <v/>
      </c>
      <c r="CS411" s="24" t="str">
        <f t="shared" si="764"/>
        <v/>
      </c>
      <c r="CT411" s="58" t="str">
        <f>IF(BO411="","",COUNTIF($BO$3:BO411,BO411)&amp;"@"&amp;BO411)</f>
        <v/>
      </c>
      <c r="CU411" s="16" t="str">
        <f t="shared" si="702"/>
        <v/>
      </c>
      <c r="CV411" s="63" t="str">
        <f t="shared" si="765"/>
        <v/>
      </c>
      <c r="CW411" s="16" t="str">
        <f t="shared" si="766"/>
        <v/>
      </c>
      <c r="CX411" s="16" t="str">
        <f t="shared" si="767"/>
        <v/>
      </c>
      <c r="CY411" s="16" t="str">
        <f t="shared" si="768"/>
        <v/>
      </c>
      <c r="CZ411" s="85" t="str">
        <f t="shared" si="769"/>
        <v/>
      </c>
      <c r="DA411" s="16" t="str">
        <f t="shared" si="770"/>
        <v/>
      </c>
      <c r="DB411" s="16" t="str">
        <f t="shared" si="771"/>
        <v/>
      </c>
      <c r="DC411" s="28" t="str">
        <f>IF(CP411="","",$DC$1&amp;(INDEX(価格設定!D$1:XFD$3,ROW(価格設定!$D$3),MATCH($AW411,価格設定!D$1:XFD$1,1))*100)&amp;"%")</f>
        <v/>
      </c>
      <c r="DD411" s="28" t="str">
        <f>IF(CP411="","",$DD$1&amp;(INDEX(価格設定!D$1:XFD$3,ROW(価格設定!$D$2),MATCH($AW411,価格設定!D$1:XFD$1,1))*100)&amp;"%")</f>
        <v/>
      </c>
      <c r="DE411" s="29" t="str">
        <f t="shared" si="772"/>
        <v/>
      </c>
      <c r="DG411" s="58" t="str">
        <f t="shared" si="773"/>
        <v/>
      </c>
      <c r="DH411" s="58" t="str">
        <f t="shared" si="774"/>
        <v/>
      </c>
      <c r="DI411" s="58" t="str">
        <f t="shared" si="775"/>
        <v/>
      </c>
      <c r="DJ411" s="85" t="str">
        <f t="shared" si="776"/>
        <v/>
      </c>
      <c r="DL411" s="58" t="str">
        <f>IF(COUNTIF(DG$3:DG$1048576,DG411)=COUNTIF($DG$3:$DG411,DG411),DG411,"")</f>
        <v/>
      </c>
      <c r="DM411" s="85" t="str">
        <f t="shared" si="777"/>
        <v/>
      </c>
      <c r="DN411" s="85" t="str">
        <f t="shared" si="703"/>
        <v/>
      </c>
      <c r="DO411" s="85" t="str">
        <f t="shared" si="703"/>
        <v/>
      </c>
      <c r="DP411" s="303"/>
      <c r="DQ411" s="17" t="str">
        <f t="shared" si="704"/>
        <v/>
      </c>
      <c r="DR411" s="17" t="str">
        <f t="shared" si="705"/>
        <v/>
      </c>
      <c r="DS411" s="17" t="str">
        <f t="shared" si="706"/>
        <v/>
      </c>
      <c r="DU411" s="16" t="str">
        <f t="shared" si="778"/>
        <v/>
      </c>
      <c r="DV411" s="16" t="str">
        <f>IF(DU411="","",COUNT($DU$3:DU411))</f>
        <v/>
      </c>
      <c r="DW411" s="16" t="str">
        <f t="shared" si="779"/>
        <v/>
      </c>
      <c r="DX411" s="16" t="str">
        <f t="shared" si="780"/>
        <v/>
      </c>
      <c r="DY411" s="16" t="str">
        <f>IF(DZ411="","",COUNTIF(DZ$3:DZ411,DZ411))</f>
        <v/>
      </c>
      <c r="DZ411" s="16" t="str">
        <f t="shared" si="781"/>
        <v/>
      </c>
      <c r="EA411" s="16" t="str">
        <f t="shared" si="782"/>
        <v/>
      </c>
      <c r="EB411" s="16" t="str">
        <f t="shared" si="783"/>
        <v/>
      </c>
      <c r="EC411" s="16" t="str">
        <f t="shared" si="784"/>
        <v/>
      </c>
      <c r="ED411" s="16" t="str">
        <f t="shared" si="785"/>
        <v/>
      </c>
      <c r="EE411" s="16" t="str">
        <f t="shared" si="786"/>
        <v/>
      </c>
      <c r="EF411" s="16" t="str">
        <f t="shared" si="787"/>
        <v/>
      </c>
      <c r="EG411" s="16" t="str">
        <f t="shared" si="788"/>
        <v/>
      </c>
      <c r="EH411" s="16" t="str">
        <f t="shared" si="789"/>
        <v/>
      </c>
      <c r="EI411" s="16" t="str">
        <f t="shared" si="790"/>
        <v/>
      </c>
      <c r="EJ411" s="16" t="str">
        <f t="shared" si="791"/>
        <v/>
      </c>
      <c r="EK411" s="16" t="str">
        <f t="shared" si="792"/>
        <v/>
      </c>
      <c r="EL411" s="58" t="str">
        <f t="shared" si="793"/>
        <v/>
      </c>
      <c r="EM411" s="58" t="str">
        <f>IF(OR($DZ411="",CR411=""),IF($EL411="","",$EL411),IF(OR(CR411="なし",CR411=0),領収書!$H$1,CR411))</f>
        <v/>
      </c>
      <c r="EN411" s="58" t="str">
        <f>IF(OR($DZ411="",CS411=""),IF($EL411="","",$EL411),IF(OR(CS411="なし",CS411=0),入力!$EN$1,CS411))</f>
        <v/>
      </c>
      <c r="EO411" s="63" t="str">
        <f t="shared" si="794"/>
        <v/>
      </c>
      <c r="EP411" s="63" t="str">
        <f t="shared" si="795"/>
        <v/>
      </c>
      <c r="ER411" s="16" t="str">
        <f>IF(AND(COUNTIF($ET$3:ET411,ET411)=1,ET411&lt;&gt;""),MAX($ER$3:ER410)+1,"")</f>
        <v/>
      </c>
      <c r="ES411" s="16" t="str">
        <f>IF(価格設定!B413="","",価格設定!B413)</f>
        <v/>
      </c>
      <c r="ET411" s="16" t="str">
        <f>IF(価格設定!C413="","",価格設定!C413)</f>
        <v/>
      </c>
      <c r="EV411" s="16" t="str">
        <f t="shared" si="707"/>
        <v/>
      </c>
      <c r="EW411" s="16" t="str">
        <f t="shared" si="796"/>
        <v/>
      </c>
    </row>
    <row r="412" spans="1:153" ht="30" customHeight="1" x14ac:dyDescent="0.2">
      <c r="A412" s="225"/>
      <c r="B412" s="212"/>
      <c r="C412" s="221"/>
      <c r="D412" s="164"/>
      <c r="E412" s="165"/>
      <c r="F412" s="166"/>
      <c r="G412" s="167"/>
      <c r="H412" s="179"/>
      <c r="I412" s="306"/>
      <c r="J412" s="169"/>
      <c r="K412" s="179"/>
      <c r="L412" s="186"/>
      <c r="M412" s="186"/>
      <c r="N412" s="168"/>
      <c r="O412" s="170"/>
      <c r="P412" s="212"/>
      <c r="Q412" s="179" t="str">
        <f>IFERROR(IF(H412="","",IFERROR(INDEX(価格設定!$B$5:$B$1048576,MATCH(H412,価格設定!$B$5:$B$1048576,0),0),INDEX(価格設定!$B$5:$B$1048576,MATCH("*"&amp;H412&amp;"*",価格設定!$B$5:$B$1048576,0),0))),H412)</f>
        <v/>
      </c>
      <c r="R412" s="250" t="str">
        <f>IFERROR(IF(Q412="",IF(K412="","",K412),IF(K412="",IF(INDEX(価格設定!$C$5:$C$1048576,MATCH(Q412,価格設定!$B$5:$B$1048576,0),0)=0,"",INDEX(価格設定!$C$5:$C$1048576,MATCH(Q412,価格設定!$B$5:$B$1048576,0),0)),IF(K412="なし","",K412))),"")</f>
        <v/>
      </c>
      <c r="S412" s="308" t="str">
        <f t="shared" si="708"/>
        <v/>
      </c>
      <c r="T412" s="126" t="str">
        <f>IFERROR(IF(J412="",IF(INDEX(価格設定!$E$5:$R$1048576,MATCH($Q412,価格設定!B$5:B$1048576,0),MATCH($AW412,価格設定!E$1:X$1,1))=0,"",INDEX(価格設定!$E$5:$R$1048576,MATCH($Q412,価格設定!B$5:B$1048576,0),MATCH($AW412,価格設定!E$1:X$1,1))),J412),"")</f>
        <v/>
      </c>
      <c r="U412" s="126" t="str">
        <f t="shared" si="709"/>
        <v/>
      </c>
      <c r="V412" s="132" t="str">
        <f t="shared" si="710"/>
        <v/>
      </c>
      <c r="W412" s="127" t="str">
        <f>IFERROR(IF(OR(T412="",T412&lt;0),"",IFERROR(INDEX(価格設定!E$2:X$3,IF(AND(K412=$K$1,$K$1&lt;&gt;""),ROW(価格設定!$D$3)-1,MATCH(INDEX(価格設定!$D$5:$D$1048576,MATCH(Q412,価格設定!$B$5:$B$1048576,0),0),価格設定!$D$2:$D$3,0)),MATCH($AW412,価格設定!E$1:X$1,1)),INDEX(価格設定!E$2:X$2,0,MATCH($AW412,価格設定!E$1:X$1,1)))),"")</f>
        <v/>
      </c>
      <c r="X412" s="126" t="str">
        <f t="shared" si="701"/>
        <v/>
      </c>
      <c r="Y412" s="128" t="str">
        <f t="shared" si="711"/>
        <v/>
      </c>
      <c r="Z412" s="126" t="str">
        <f t="shared" si="712"/>
        <v/>
      </c>
      <c r="AA412" s="129" t="str">
        <f t="shared" si="713"/>
        <v/>
      </c>
      <c r="AB412" s="126" t="str">
        <f t="shared" si="714"/>
        <v/>
      </c>
      <c r="AC412" s="280" t="str">
        <f t="shared" si="715"/>
        <v/>
      </c>
      <c r="AD412" s="15"/>
      <c r="AE412" s="204" t="str">
        <f>IF(AF412="","",COUNT($AF$3:AF412))</f>
        <v/>
      </c>
      <c r="AF412" s="206" t="str">
        <f t="shared" si="716"/>
        <v/>
      </c>
      <c r="AG412" s="204" t="str">
        <f t="shared" si="717"/>
        <v/>
      </c>
      <c r="AH412" s="204" t="str">
        <f t="shared" si="718"/>
        <v/>
      </c>
      <c r="AI412" s="287"/>
      <c r="AJ412" s="15"/>
      <c r="AK412" s="138" t="str">
        <f t="shared" si="719"/>
        <v/>
      </c>
      <c r="AL412" s="131" t="str">
        <f t="shared" si="720"/>
        <v/>
      </c>
      <c r="AM412" s="131" t="str">
        <f t="shared" si="721"/>
        <v/>
      </c>
      <c r="AN412" s="313" t="str">
        <f t="shared" si="722"/>
        <v/>
      </c>
      <c r="AO412" s="316" t="str">
        <f t="shared" si="723"/>
        <v/>
      </c>
      <c r="AP412" s="18"/>
      <c r="AQ412" s="3" t="str">
        <f>IF(F412="","",MAX($AQ$3:AQ411)+1)</f>
        <v/>
      </c>
      <c r="AR412" s="3" t="str">
        <f>IF(OR(AQ412="",BB412=""),"",MAX($AR$3:AR411)+1)</f>
        <v/>
      </c>
      <c r="AS412" s="3" t="str">
        <f>IF(CQ412="","",RANK(CQ412,CQ$3:CQ$1048576,1)+COUNTIF($CQ$3:CQ412,CQ412)-1)</f>
        <v/>
      </c>
      <c r="AT412" s="21" t="str">
        <f>IF(C412="",IF(OR(AND($H412&lt;&gt;"",C412=""),AND($F411=$F412,$AZ412&lt;&gt;""),COUNTA($H$3:$H$1048576,#REF!,$F$3:$F$1048576)&gt;COUNTA($H$3:$H412,#REF!,$F$3:$F412),$AZ412&lt;&gt;""),INDEX(AT$3:AT$1048576,MATCH(MAX($AQ$3:$AQ411),$AQ$3:$AQ$1048576,0),0),""),C412)</f>
        <v/>
      </c>
      <c r="AU412" s="21" t="str">
        <f>IF(D412="",IF(OR(AND($H412&lt;&gt;"",D412=""),AND($F411=$F412,$AZ412&lt;&gt;""),COUNTA($H$3:$H$1048576,#REF!,$F$3:$F$1048576)&gt;COUNTA($H$3:$H412,#REF!,$F$3:$F412),$AZ412&lt;&gt;""),INDEX(AU$3:AU$1048576,MATCH(MAX($AQ$3:$AQ411),$AQ$3:$AQ$1048576,0),0),""),D412)</f>
        <v/>
      </c>
      <c r="AV412" s="21" t="str">
        <f>IF(E412="",IF(OR(AND($H412&lt;&gt;"",E412=""),AND($F411=$F412,$AZ412&lt;&gt;""),COUNTA($H$3:$H$1048576,#REF!,$F$3:$F$1048576)&gt;COUNTA($H$3:$H412,#REF!,$F$3:$F412),$AZ412&lt;&gt;""),INDEX(AV$3:AV$1048576,MATCH(MAX($AQ$3:$AQ411),$AQ$3:$AQ$1048576,0),0),""),E412)</f>
        <v/>
      </c>
      <c r="AW412" s="24" t="str">
        <f t="shared" si="724"/>
        <v/>
      </c>
      <c r="AX412" s="13" t="str">
        <f t="shared" si="725"/>
        <v/>
      </c>
      <c r="AY412" s="4" t="str">
        <f t="shared" si="726"/>
        <v/>
      </c>
      <c r="AZ412" s="4" t="str">
        <f>IF(AX412="",IF(OR(AND(H412&lt;&gt;"",F412=""),COUNTA($H$3:$H$1048576)&gt;COUNTA($H$3:$H412)),INDEX(AX$3:AX412,MATCH(MAX($AQ$3:AQ412),AQ$3:AQ412,0),0),""),AX412)</f>
        <v/>
      </c>
      <c r="BA412" s="4" t="str">
        <f>IF(AY412="",IF(AND(H412&lt;&gt;"",F412=""),INDEX(AY$3:AY412,MATCH(MAX($AQ$3:AQ412),AQ$3:AQ412,0),0),""),AY412)</f>
        <v/>
      </c>
      <c r="BB412" s="82" t="str">
        <f>IF(BC412="","",RANK(BC412,BC$3:BC$1048576,1)+COUNTIF($BC$3:BC412,BC412)-1)</f>
        <v/>
      </c>
      <c r="BC412" s="139" t="str">
        <f t="shared" si="727"/>
        <v/>
      </c>
      <c r="BD412" s="46" t="str">
        <f t="shared" si="728"/>
        <v/>
      </c>
      <c r="BE412" s="46" t="str">
        <f t="shared" si="729"/>
        <v/>
      </c>
      <c r="BF412" s="46" t="str">
        <f t="shared" si="730"/>
        <v/>
      </c>
      <c r="BG412" s="4" t="str">
        <f t="shared" si="731"/>
        <v/>
      </c>
      <c r="BH412" s="180" t="str">
        <f t="shared" si="732"/>
        <v/>
      </c>
      <c r="BI412" s="16" t="str">
        <f t="shared" si="733"/>
        <v/>
      </c>
      <c r="BJ412" s="52" t="str">
        <f>IF(BI412="","",IF(W412="","",IF(AND(K412=$K$1,$K$1&lt;&gt;""),$BT$2,IFERROR(IF(INDEX(価格設定!$D$5:$D$1048576,MATCH(Q412,価格設定!$B$5:$B$1048576,0),0)=価格設定!$D$3,$BT$2,$BS$2),$BS$2))))</f>
        <v/>
      </c>
      <c r="BK412" s="16" t="str">
        <f>IF(BI412="","",IF(COUNTIF($BI$3:BI412,BI412)=1,1,IF(AND(BI411=BI412,BH412=""),BK411,COUNTIF($BH$3:BH412,BH412))))</f>
        <v/>
      </c>
      <c r="BL412" s="52" t="str">
        <f t="shared" si="734"/>
        <v/>
      </c>
      <c r="BM412" s="52" t="str">
        <f t="shared" si="735"/>
        <v/>
      </c>
      <c r="BN412" s="119" t="str">
        <f t="shared" si="736"/>
        <v/>
      </c>
      <c r="BO412" s="119" t="str">
        <f t="shared" si="737"/>
        <v/>
      </c>
      <c r="BP412" s="17" t="str">
        <f t="shared" si="738"/>
        <v/>
      </c>
      <c r="BQ412" s="17" t="str">
        <f t="shared" si="739"/>
        <v/>
      </c>
      <c r="BR412" s="17" t="str">
        <f>IF(OR(BP412="",COUNTIF($BO$3:BO412,BO412)&lt;&gt;1),"",SUMIF(BO$3:BO$1048576,BO412,BP$3:BP$1048576))</f>
        <v/>
      </c>
      <c r="BS412" s="17" t="str">
        <f t="shared" si="740"/>
        <v/>
      </c>
      <c r="BT412" s="17" t="str">
        <f t="shared" si="741"/>
        <v/>
      </c>
      <c r="BU412" s="17" t="str">
        <f t="shared" si="742"/>
        <v/>
      </c>
      <c r="BV412" s="24" t="str">
        <f t="shared" si="743"/>
        <v/>
      </c>
      <c r="BW412" s="24" t="str">
        <f t="shared" si="744"/>
        <v/>
      </c>
      <c r="BX412" s="24" t="str">
        <f t="shared" si="745"/>
        <v/>
      </c>
      <c r="BY412" s="26" t="str">
        <f t="shared" si="746"/>
        <v/>
      </c>
      <c r="BZ412" s="26" t="str">
        <f t="shared" si="747"/>
        <v/>
      </c>
      <c r="CA412" s="26" t="str">
        <f t="shared" si="748"/>
        <v/>
      </c>
      <c r="CB412" s="66" t="str">
        <f t="shared" si="749"/>
        <v/>
      </c>
      <c r="CC412" s="65" t="str">
        <f t="shared" si="750"/>
        <v/>
      </c>
      <c r="CD412" s="26" t="str">
        <f t="shared" si="751"/>
        <v/>
      </c>
      <c r="CE412" s="26" t="str">
        <f t="shared" si="752"/>
        <v/>
      </c>
      <c r="CF412" s="193" t="str">
        <f t="shared" si="753"/>
        <v/>
      </c>
      <c r="CG412" s="193" t="str">
        <f t="shared" si="754"/>
        <v/>
      </c>
      <c r="CH412" s="26" t="str">
        <f t="shared" si="755"/>
        <v/>
      </c>
      <c r="CI412" s="26" t="str">
        <f t="shared" si="756"/>
        <v/>
      </c>
      <c r="CJ412" s="65" t="str">
        <f t="shared" si="757"/>
        <v/>
      </c>
      <c r="CK412" s="65" t="str">
        <f t="shared" si="758"/>
        <v/>
      </c>
      <c r="CL412" s="64" t="str">
        <f t="shared" si="759"/>
        <v/>
      </c>
      <c r="CM412" s="64" t="str">
        <f t="shared" si="760"/>
        <v/>
      </c>
      <c r="CN412" s="65" t="str">
        <f t="shared" si="761"/>
        <v/>
      </c>
      <c r="CP412" s="63" t="str">
        <f>IF(BH412="","",MAX($CP$3:CP411)+1)</f>
        <v/>
      </c>
      <c r="CQ412" s="24" t="str">
        <f t="shared" si="762"/>
        <v/>
      </c>
      <c r="CR412" s="24" t="str">
        <f t="shared" si="763"/>
        <v/>
      </c>
      <c r="CS412" s="24" t="str">
        <f t="shared" si="764"/>
        <v/>
      </c>
      <c r="CT412" s="58" t="str">
        <f>IF(BO412="","",COUNTIF($BO$3:BO412,BO412)&amp;"@"&amp;BO412)</f>
        <v/>
      </c>
      <c r="CU412" s="16" t="str">
        <f t="shared" si="702"/>
        <v/>
      </c>
      <c r="CV412" s="63" t="str">
        <f t="shared" si="765"/>
        <v/>
      </c>
      <c r="CW412" s="16" t="str">
        <f t="shared" si="766"/>
        <v/>
      </c>
      <c r="CX412" s="16" t="str">
        <f t="shared" si="767"/>
        <v/>
      </c>
      <c r="CY412" s="16" t="str">
        <f t="shared" si="768"/>
        <v/>
      </c>
      <c r="CZ412" s="85" t="str">
        <f t="shared" si="769"/>
        <v/>
      </c>
      <c r="DA412" s="16" t="str">
        <f t="shared" si="770"/>
        <v/>
      </c>
      <c r="DB412" s="16" t="str">
        <f t="shared" si="771"/>
        <v/>
      </c>
      <c r="DC412" s="28" t="str">
        <f>IF(CP412="","",$DC$1&amp;(INDEX(価格設定!D$1:XFD$3,ROW(価格設定!$D$3),MATCH($AW412,価格設定!D$1:XFD$1,1))*100)&amp;"%")</f>
        <v/>
      </c>
      <c r="DD412" s="28" t="str">
        <f>IF(CP412="","",$DD$1&amp;(INDEX(価格設定!D$1:XFD$3,ROW(価格設定!$D$2),MATCH($AW412,価格設定!D$1:XFD$1,1))*100)&amp;"%")</f>
        <v/>
      </c>
      <c r="DE412" s="29" t="str">
        <f t="shared" si="772"/>
        <v/>
      </c>
      <c r="DG412" s="58" t="str">
        <f t="shared" si="773"/>
        <v/>
      </c>
      <c r="DH412" s="58" t="str">
        <f t="shared" si="774"/>
        <v/>
      </c>
      <c r="DI412" s="58" t="str">
        <f t="shared" si="775"/>
        <v/>
      </c>
      <c r="DJ412" s="85" t="str">
        <f t="shared" si="776"/>
        <v/>
      </c>
      <c r="DL412" s="58" t="str">
        <f>IF(COUNTIF(DG$3:DG$1048576,DG412)=COUNTIF($DG$3:$DG412,DG412),DG412,"")</f>
        <v/>
      </c>
      <c r="DM412" s="85" t="str">
        <f t="shared" si="777"/>
        <v/>
      </c>
      <c r="DN412" s="85" t="str">
        <f t="shared" si="703"/>
        <v/>
      </c>
      <c r="DO412" s="85" t="str">
        <f t="shared" si="703"/>
        <v/>
      </c>
      <c r="DP412" s="303"/>
      <c r="DQ412" s="17" t="str">
        <f t="shared" si="704"/>
        <v/>
      </c>
      <c r="DR412" s="17" t="str">
        <f t="shared" si="705"/>
        <v/>
      </c>
      <c r="DS412" s="17" t="str">
        <f t="shared" si="706"/>
        <v/>
      </c>
      <c r="DU412" s="16" t="str">
        <f t="shared" si="778"/>
        <v/>
      </c>
      <c r="DV412" s="16" t="str">
        <f>IF(DU412="","",COUNT($DU$3:DU412))</f>
        <v/>
      </c>
      <c r="DW412" s="16" t="str">
        <f t="shared" si="779"/>
        <v/>
      </c>
      <c r="DX412" s="16" t="str">
        <f t="shared" si="780"/>
        <v/>
      </c>
      <c r="DY412" s="16" t="str">
        <f>IF(DZ412="","",COUNTIF(DZ$3:DZ412,DZ412))</f>
        <v/>
      </c>
      <c r="DZ412" s="16" t="str">
        <f t="shared" si="781"/>
        <v/>
      </c>
      <c r="EA412" s="16" t="str">
        <f t="shared" si="782"/>
        <v/>
      </c>
      <c r="EB412" s="16" t="str">
        <f t="shared" si="783"/>
        <v/>
      </c>
      <c r="EC412" s="16" t="str">
        <f t="shared" si="784"/>
        <v/>
      </c>
      <c r="ED412" s="16" t="str">
        <f t="shared" si="785"/>
        <v/>
      </c>
      <c r="EE412" s="16" t="str">
        <f t="shared" si="786"/>
        <v/>
      </c>
      <c r="EF412" s="16" t="str">
        <f t="shared" si="787"/>
        <v/>
      </c>
      <c r="EG412" s="16" t="str">
        <f t="shared" si="788"/>
        <v/>
      </c>
      <c r="EH412" s="16" t="str">
        <f t="shared" si="789"/>
        <v/>
      </c>
      <c r="EI412" s="16" t="str">
        <f t="shared" si="790"/>
        <v/>
      </c>
      <c r="EJ412" s="16" t="str">
        <f t="shared" si="791"/>
        <v/>
      </c>
      <c r="EK412" s="16" t="str">
        <f t="shared" si="792"/>
        <v/>
      </c>
      <c r="EL412" s="58" t="str">
        <f t="shared" si="793"/>
        <v/>
      </c>
      <c r="EM412" s="58" t="str">
        <f>IF(OR($DZ412="",CR412=""),IF($EL412="","",$EL412),IF(OR(CR412="なし",CR412=0),領収書!$H$1,CR412))</f>
        <v/>
      </c>
      <c r="EN412" s="58" t="str">
        <f>IF(OR($DZ412="",CS412=""),IF($EL412="","",$EL412),IF(OR(CS412="なし",CS412=0),入力!$EN$1,CS412))</f>
        <v/>
      </c>
      <c r="EO412" s="63" t="str">
        <f t="shared" si="794"/>
        <v/>
      </c>
      <c r="EP412" s="63" t="str">
        <f t="shared" si="795"/>
        <v/>
      </c>
      <c r="ER412" s="16" t="str">
        <f>IF(AND(COUNTIF($ET$3:ET412,ET412)=1,ET412&lt;&gt;""),MAX($ER$3:ER411)+1,"")</f>
        <v/>
      </c>
      <c r="ES412" s="16" t="str">
        <f>IF(価格設定!B414="","",価格設定!B414)</f>
        <v/>
      </c>
      <c r="ET412" s="16" t="str">
        <f>IF(価格設定!C414="","",価格設定!C414)</f>
        <v/>
      </c>
      <c r="EV412" s="16" t="str">
        <f t="shared" si="707"/>
        <v/>
      </c>
      <c r="EW412" s="16" t="str">
        <f t="shared" si="796"/>
        <v/>
      </c>
    </row>
    <row r="413" spans="1:153" ht="30" customHeight="1" x14ac:dyDescent="0.2">
      <c r="A413" s="225"/>
      <c r="B413" s="212"/>
      <c r="C413" s="221"/>
      <c r="D413" s="164"/>
      <c r="E413" s="165"/>
      <c r="F413" s="166"/>
      <c r="G413" s="167"/>
      <c r="H413" s="179"/>
      <c r="I413" s="306"/>
      <c r="J413" s="169"/>
      <c r="K413" s="179"/>
      <c r="L413" s="186"/>
      <c r="M413" s="186"/>
      <c r="N413" s="168"/>
      <c r="O413" s="170"/>
      <c r="P413" s="212"/>
      <c r="Q413" s="179" t="str">
        <f>IFERROR(IF(H413="","",IFERROR(INDEX(価格設定!$B$5:$B$1048576,MATCH(H413,価格設定!$B$5:$B$1048576,0),0),INDEX(価格設定!$B$5:$B$1048576,MATCH("*"&amp;H413&amp;"*",価格設定!$B$5:$B$1048576,0),0))),H413)</f>
        <v/>
      </c>
      <c r="R413" s="250" t="str">
        <f>IFERROR(IF(Q413="",IF(K413="","",K413),IF(K413="",IF(INDEX(価格設定!$C$5:$C$1048576,MATCH(Q413,価格設定!$B$5:$B$1048576,0),0)=0,"",INDEX(価格設定!$C$5:$C$1048576,MATCH(Q413,価格設定!$B$5:$B$1048576,0),0)),IF(K413="なし","",K413))),"")</f>
        <v/>
      </c>
      <c r="S413" s="308" t="str">
        <f t="shared" si="708"/>
        <v/>
      </c>
      <c r="T413" s="126" t="str">
        <f>IFERROR(IF(J413="",IF(INDEX(価格設定!$E$5:$R$1048576,MATCH($Q413,価格設定!B$5:B$1048576,0),MATCH($AW413,価格設定!E$1:X$1,1))=0,"",INDEX(価格設定!$E$5:$R$1048576,MATCH($Q413,価格設定!B$5:B$1048576,0),MATCH($AW413,価格設定!E$1:X$1,1))),J413),"")</f>
        <v/>
      </c>
      <c r="U413" s="126" t="str">
        <f t="shared" si="709"/>
        <v/>
      </c>
      <c r="V413" s="132" t="str">
        <f t="shared" si="710"/>
        <v/>
      </c>
      <c r="W413" s="127" t="str">
        <f>IFERROR(IF(OR(T413="",T413&lt;0),"",IFERROR(INDEX(価格設定!E$2:X$3,IF(AND(K413=$K$1,$K$1&lt;&gt;""),ROW(価格設定!$D$3)-1,MATCH(INDEX(価格設定!$D$5:$D$1048576,MATCH(Q413,価格設定!$B$5:$B$1048576,0),0),価格設定!$D$2:$D$3,0)),MATCH($AW413,価格設定!E$1:X$1,1)),INDEX(価格設定!E$2:X$2,0,MATCH($AW413,価格設定!E$1:X$1,1)))),"")</f>
        <v/>
      </c>
      <c r="X413" s="126" t="str">
        <f t="shared" si="701"/>
        <v/>
      </c>
      <c r="Y413" s="128" t="str">
        <f t="shared" si="711"/>
        <v/>
      </c>
      <c r="Z413" s="126" t="str">
        <f t="shared" si="712"/>
        <v/>
      </c>
      <c r="AA413" s="129" t="str">
        <f t="shared" si="713"/>
        <v/>
      </c>
      <c r="AB413" s="126" t="str">
        <f t="shared" si="714"/>
        <v/>
      </c>
      <c r="AC413" s="280" t="str">
        <f t="shared" si="715"/>
        <v/>
      </c>
      <c r="AD413" s="15"/>
      <c r="AE413" s="204" t="str">
        <f>IF(AF413="","",COUNT($AF$3:AF413))</f>
        <v/>
      </c>
      <c r="AF413" s="206" t="str">
        <f t="shared" si="716"/>
        <v/>
      </c>
      <c r="AG413" s="204" t="str">
        <f t="shared" si="717"/>
        <v/>
      </c>
      <c r="AH413" s="204" t="str">
        <f t="shared" si="718"/>
        <v/>
      </c>
      <c r="AI413" s="287"/>
      <c r="AJ413" s="15"/>
      <c r="AK413" s="138" t="str">
        <f t="shared" si="719"/>
        <v/>
      </c>
      <c r="AL413" s="131" t="str">
        <f t="shared" si="720"/>
        <v/>
      </c>
      <c r="AM413" s="131" t="str">
        <f t="shared" si="721"/>
        <v/>
      </c>
      <c r="AN413" s="313" t="str">
        <f t="shared" si="722"/>
        <v/>
      </c>
      <c r="AO413" s="316" t="str">
        <f t="shared" si="723"/>
        <v/>
      </c>
      <c r="AP413" s="18"/>
      <c r="AQ413" s="3" t="str">
        <f>IF(F413="","",MAX($AQ$3:AQ412)+1)</f>
        <v/>
      </c>
      <c r="AR413" s="3" t="str">
        <f>IF(OR(AQ413="",BB413=""),"",MAX($AR$3:AR412)+1)</f>
        <v/>
      </c>
      <c r="AS413" s="3" t="str">
        <f>IF(CQ413="","",RANK(CQ413,CQ$3:CQ$1048576,1)+COUNTIF($CQ$3:CQ413,CQ413)-1)</f>
        <v/>
      </c>
      <c r="AT413" s="21" t="str">
        <f>IF(C413="",IF(OR(AND($H413&lt;&gt;"",C413=""),AND($F412=$F413,$AZ413&lt;&gt;""),COUNTA($H$3:$H$1048576,#REF!,$F$3:$F$1048576)&gt;COUNTA($H$3:$H413,#REF!,$F$3:$F413),$AZ413&lt;&gt;""),INDEX(AT$3:AT$1048576,MATCH(MAX($AQ$3:$AQ412),$AQ$3:$AQ$1048576,0),0),""),C413)</f>
        <v/>
      </c>
      <c r="AU413" s="21" t="str">
        <f>IF(D413="",IF(OR(AND($H413&lt;&gt;"",D413=""),AND($F412=$F413,$AZ413&lt;&gt;""),COUNTA($H$3:$H$1048576,#REF!,$F$3:$F$1048576)&gt;COUNTA($H$3:$H413,#REF!,$F$3:$F413),$AZ413&lt;&gt;""),INDEX(AU$3:AU$1048576,MATCH(MAX($AQ$3:$AQ412),$AQ$3:$AQ$1048576,0),0),""),D413)</f>
        <v/>
      </c>
      <c r="AV413" s="21" t="str">
        <f>IF(E413="",IF(OR(AND($H413&lt;&gt;"",E413=""),AND($F412=$F413,$AZ413&lt;&gt;""),COUNTA($H$3:$H$1048576,#REF!,$F$3:$F$1048576)&gt;COUNTA($H$3:$H413,#REF!,$F$3:$F413),$AZ413&lt;&gt;""),INDEX(AV$3:AV$1048576,MATCH(MAX($AQ$3:$AQ412),$AQ$3:$AQ$1048576,0),0),""),E413)</f>
        <v/>
      </c>
      <c r="AW413" s="24" t="str">
        <f t="shared" si="724"/>
        <v/>
      </c>
      <c r="AX413" s="13" t="str">
        <f t="shared" si="725"/>
        <v/>
      </c>
      <c r="AY413" s="4" t="str">
        <f t="shared" si="726"/>
        <v/>
      </c>
      <c r="AZ413" s="4" t="str">
        <f>IF(AX413="",IF(OR(AND(H413&lt;&gt;"",F413=""),COUNTA($H$3:$H$1048576)&gt;COUNTA($H$3:$H413)),INDEX(AX$3:AX413,MATCH(MAX($AQ$3:AQ413),AQ$3:AQ413,0),0),""),AX413)</f>
        <v/>
      </c>
      <c r="BA413" s="4" t="str">
        <f>IF(AY413="",IF(AND(H413&lt;&gt;"",F413=""),INDEX(AY$3:AY413,MATCH(MAX($AQ$3:AQ413),AQ$3:AQ413,0),0),""),AY413)</f>
        <v/>
      </c>
      <c r="BB413" s="82" t="str">
        <f>IF(BC413="","",RANK(BC413,BC$3:BC$1048576,1)+COUNTIF($BC$3:BC413,BC413)-1)</f>
        <v/>
      </c>
      <c r="BC413" s="139" t="str">
        <f t="shared" si="727"/>
        <v/>
      </c>
      <c r="BD413" s="46" t="str">
        <f t="shared" si="728"/>
        <v/>
      </c>
      <c r="BE413" s="46" t="str">
        <f t="shared" si="729"/>
        <v/>
      </c>
      <c r="BF413" s="46" t="str">
        <f t="shared" si="730"/>
        <v/>
      </c>
      <c r="BG413" s="4" t="str">
        <f t="shared" si="731"/>
        <v/>
      </c>
      <c r="BH413" s="180" t="str">
        <f t="shared" si="732"/>
        <v/>
      </c>
      <c r="BI413" s="16" t="str">
        <f t="shared" si="733"/>
        <v/>
      </c>
      <c r="BJ413" s="52" t="str">
        <f>IF(BI413="","",IF(W413="","",IF(AND(K413=$K$1,$K$1&lt;&gt;""),$BT$2,IFERROR(IF(INDEX(価格設定!$D$5:$D$1048576,MATCH(Q413,価格設定!$B$5:$B$1048576,0),0)=価格設定!$D$3,$BT$2,$BS$2),$BS$2))))</f>
        <v/>
      </c>
      <c r="BK413" s="16" t="str">
        <f>IF(BI413="","",IF(COUNTIF($BI$3:BI413,BI413)=1,1,IF(AND(BI412=BI413,BH413=""),BK412,COUNTIF($BH$3:BH413,BH413))))</f>
        <v/>
      </c>
      <c r="BL413" s="52" t="str">
        <f t="shared" si="734"/>
        <v/>
      </c>
      <c r="BM413" s="52" t="str">
        <f t="shared" si="735"/>
        <v/>
      </c>
      <c r="BN413" s="119" t="str">
        <f t="shared" si="736"/>
        <v/>
      </c>
      <c r="BO413" s="119" t="str">
        <f t="shared" si="737"/>
        <v/>
      </c>
      <c r="BP413" s="17" t="str">
        <f t="shared" si="738"/>
        <v/>
      </c>
      <c r="BQ413" s="17" t="str">
        <f t="shared" si="739"/>
        <v/>
      </c>
      <c r="BR413" s="17" t="str">
        <f>IF(OR(BP413="",COUNTIF($BO$3:BO413,BO413)&lt;&gt;1),"",SUMIF(BO$3:BO$1048576,BO413,BP$3:BP$1048576))</f>
        <v/>
      </c>
      <c r="BS413" s="17" t="str">
        <f t="shared" si="740"/>
        <v/>
      </c>
      <c r="BT413" s="17" t="str">
        <f t="shared" si="741"/>
        <v/>
      </c>
      <c r="BU413" s="17" t="str">
        <f t="shared" si="742"/>
        <v/>
      </c>
      <c r="BV413" s="24" t="str">
        <f t="shared" si="743"/>
        <v/>
      </c>
      <c r="BW413" s="24" t="str">
        <f t="shared" si="744"/>
        <v/>
      </c>
      <c r="BX413" s="24" t="str">
        <f t="shared" si="745"/>
        <v/>
      </c>
      <c r="BY413" s="26" t="str">
        <f t="shared" si="746"/>
        <v/>
      </c>
      <c r="BZ413" s="26" t="str">
        <f t="shared" si="747"/>
        <v/>
      </c>
      <c r="CA413" s="26" t="str">
        <f t="shared" si="748"/>
        <v/>
      </c>
      <c r="CB413" s="66" t="str">
        <f t="shared" si="749"/>
        <v/>
      </c>
      <c r="CC413" s="65" t="str">
        <f t="shared" si="750"/>
        <v/>
      </c>
      <c r="CD413" s="26" t="str">
        <f t="shared" si="751"/>
        <v/>
      </c>
      <c r="CE413" s="26" t="str">
        <f t="shared" si="752"/>
        <v/>
      </c>
      <c r="CF413" s="193" t="str">
        <f t="shared" si="753"/>
        <v/>
      </c>
      <c r="CG413" s="193" t="str">
        <f t="shared" si="754"/>
        <v/>
      </c>
      <c r="CH413" s="26" t="str">
        <f t="shared" si="755"/>
        <v/>
      </c>
      <c r="CI413" s="26" t="str">
        <f t="shared" si="756"/>
        <v/>
      </c>
      <c r="CJ413" s="65" t="str">
        <f t="shared" si="757"/>
        <v/>
      </c>
      <c r="CK413" s="65" t="str">
        <f t="shared" si="758"/>
        <v/>
      </c>
      <c r="CL413" s="64" t="str">
        <f t="shared" si="759"/>
        <v/>
      </c>
      <c r="CM413" s="64" t="str">
        <f t="shared" si="760"/>
        <v/>
      </c>
      <c r="CN413" s="65" t="str">
        <f t="shared" si="761"/>
        <v/>
      </c>
      <c r="CP413" s="63" t="str">
        <f>IF(BH413="","",MAX($CP$3:CP412)+1)</f>
        <v/>
      </c>
      <c r="CQ413" s="24" t="str">
        <f t="shared" si="762"/>
        <v/>
      </c>
      <c r="CR413" s="24" t="str">
        <f t="shared" si="763"/>
        <v/>
      </c>
      <c r="CS413" s="24" t="str">
        <f t="shared" si="764"/>
        <v/>
      </c>
      <c r="CT413" s="58" t="str">
        <f>IF(BO413="","",COUNTIF($BO$3:BO413,BO413)&amp;"@"&amp;BO413)</f>
        <v/>
      </c>
      <c r="CU413" s="16" t="str">
        <f t="shared" si="702"/>
        <v/>
      </c>
      <c r="CV413" s="63" t="str">
        <f t="shared" si="765"/>
        <v/>
      </c>
      <c r="CW413" s="16" t="str">
        <f t="shared" si="766"/>
        <v/>
      </c>
      <c r="CX413" s="16" t="str">
        <f t="shared" si="767"/>
        <v/>
      </c>
      <c r="CY413" s="16" t="str">
        <f t="shared" si="768"/>
        <v/>
      </c>
      <c r="CZ413" s="85" t="str">
        <f t="shared" si="769"/>
        <v/>
      </c>
      <c r="DA413" s="16" t="str">
        <f t="shared" si="770"/>
        <v/>
      </c>
      <c r="DB413" s="16" t="str">
        <f t="shared" si="771"/>
        <v/>
      </c>
      <c r="DC413" s="28" t="str">
        <f>IF(CP413="","",$DC$1&amp;(INDEX(価格設定!D$1:XFD$3,ROW(価格設定!$D$3),MATCH($AW413,価格設定!D$1:XFD$1,1))*100)&amp;"%")</f>
        <v/>
      </c>
      <c r="DD413" s="28" t="str">
        <f>IF(CP413="","",$DD$1&amp;(INDEX(価格設定!D$1:XFD$3,ROW(価格設定!$D$2),MATCH($AW413,価格設定!D$1:XFD$1,1))*100)&amp;"%")</f>
        <v/>
      </c>
      <c r="DE413" s="29" t="str">
        <f t="shared" si="772"/>
        <v/>
      </c>
      <c r="DG413" s="58" t="str">
        <f t="shared" si="773"/>
        <v/>
      </c>
      <c r="DH413" s="58" t="str">
        <f t="shared" si="774"/>
        <v/>
      </c>
      <c r="DI413" s="58" t="str">
        <f t="shared" si="775"/>
        <v/>
      </c>
      <c r="DJ413" s="85" t="str">
        <f t="shared" si="776"/>
        <v/>
      </c>
      <c r="DL413" s="58" t="str">
        <f>IF(COUNTIF(DG$3:DG$1048576,DG413)=COUNTIF($DG$3:$DG413,DG413),DG413,"")</f>
        <v/>
      </c>
      <c r="DM413" s="85" t="str">
        <f t="shared" si="777"/>
        <v/>
      </c>
      <c r="DN413" s="85" t="str">
        <f t="shared" si="703"/>
        <v/>
      </c>
      <c r="DO413" s="85" t="str">
        <f t="shared" si="703"/>
        <v/>
      </c>
      <c r="DP413" s="303"/>
      <c r="DQ413" s="17" t="str">
        <f t="shared" si="704"/>
        <v/>
      </c>
      <c r="DR413" s="17" t="str">
        <f t="shared" si="705"/>
        <v/>
      </c>
      <c r="DS413" s="17" t="str">
        <f t="shared" si="706"/>
        <v/>
      </c>
      <c r="DU413" s="16" t="str">
        <f t="shared" si="778"/>
        <v/>
      </c>
      <c r="DV413" s="16" t="str">
        <f>IF(DU413="","",COUNT($DU$3:DU413))</f>
        <v/>
      </c>
      <c r="DW413" s="16" t="str">
        <f t="shared" si="779"/>
        <v/>
      </c>
      <c r="DX413" s="16" t="str">
        <f t="shared" si="780"/>
        <v/>
      </c>
      <c r="DY413" s="16" t="str">
        <f>IF(DZ413="","",COUNTIF(DZ$3:DZ413,DZ413))</f>
        <v/>
      </c>
      <c r="DZ413" s="16" t="str">
        <f t="shared" si="781"/>
        <v/>
      </c>
      <c r="EA413" s="16" t="str">
        <f t="shared" si="782"/>
        <v/>
      </c>
      <c r="EB413" s="16" t="str">
        <f t="shared" si="783"/>
        <v/>
      </c>
      <c r="EC413" s="16" t="str">
        <f t="shared" si="784"/>
        <v/>
      </c>
      <c r="ED413" s="16" t="str">
        <f t="shared" si="785"/>
        <v/>
      </c>
      <c r="EE413" s="16" t="str">
        <f t="shared" si="786"/>
        <v/>
      </c>
      <c r="EF413" s="16" t="str">
        <f t="shared" si="787"/>
        <v/>
      </c>
      <c r="EG413" s="16" t="str">
        <f t="shared" si="788"/>
        <v/>
      </c>
      <c r="EH413" s="16" t="str">
        <f t="shared" si="789"/>
        <v/>
      </c>
      <c r="EI413" s="16" t="str">
        <f t="shared" si="790"/>
        <v/>
      </c>
      <c r="EJ413" s="16" t="str">
        <f t="shared" si="791"/>
        <v/>
      </c>
      <c r="EK413" s="16" t="str">
        <f t="shared" si="792"/>
        <v/>
      </c>
      <c r="EL413" s="58" t="str">
        <f t="shared" si="793"/>
        <v/>
      </c>
      <c r="EM413" s="58" t="str">
        <f>IF(OR($DZ413="",CR413=""),IF($EL413="","",$EL413),IF(OR(CR413="なし",CR413=0),領収書!$H$1,CR413))</f>
        <v/>
      </c>
      <c r="EN413" s="58" t="str">
        <f>IF(OR($DZ413="",CS413=""),IF($EL413="","",$EL413),IF(OR(CS413="なし",CS413=0),入力!$EN$1,CS413))</f>
        <v/>
      </c>
      <c r="EO413" s="63" t="str">
        <f t="shared" si="794"/>
        <v/>
      </c>
      <c r="EP413" s="63" t="str">
        <f t="shared" si="795"/>
        <v/>
      </c>
      <c r="ER413" s="16" t="str">
        <f>IF(AND(COUNTIF($ET$3:ET413,ET413)=1,ET413&lt;&gt;""),MAX($ER$3:ER412)+1,"")</f>
        <v/>
      </c>
      <c r="ES413" s="16" t="str">
        <f>IF(価格設定!B415="","",価格設定!B415)</f>
        <v/>
      </c>
      <c r="ET413" s="16" t="str">
        <f>IF(価格設定!C415="","",価格設定!C415)</f>
        <v/>
      </c>
      <c r="EV413" s="16" t="str">
        <f t="shared" si="707"/>
        <v/>
      </c>
      <c r="EW413" s="16" t="str">
        <f t="shared" si="796"/>
        <v/>
      </c>
    </row>
    <row r="414" spans="1:153" ht="30" customHeight="1" x14ac:dyDescent="0.2">
      <c r="A414" s="225"/>
      <c r="B414" s="212"/>
      <c r="C414" s="221"/>
      <c r="D414" s="164"/>
      <c r="E414" s="165"/>
      <c r="F414" s="166"/>
      <c r="G414" s="167"/>
      <c r="H414" s="179"/>
      <c r="I414" s="306"/>
      <c r="J414" s="169"/>
      <c r="K414" s="179"/>
      <c r="L414" s="186"/>
      <c r="M414" s="186"/>
      <c r="N414" s="168"/>
      <c r="O414" s="170"/>
      <c r="P414" s="212"/>
      <c r="Q414" s="179" t="str">
        <f>IFERROR(IF(H414="","",IFERROR(INDEX(価格設定!$B$5:$B$1048576,MATCH(H414,価格設定!$B$5:$B$1048576,0),0),INDEX(価格設定!$B$5:$B$1048576,MATCH("*"&amp;H414&amp;"*",価格設定!$B$5:$B$1048576,0),0))),H414)</f>
        <v/>
      </c>
      <c r="R414" s="250" t="str">
        <f>IFERROR(IF(Q414="",IF(K414="","",K414),IF(K414="",IF(INDEX(価格設定!$C$5:$C$1048576,MATCH(Q414,価格設定!$B$5:$B$1048576,0),0)=0,"",INDEX(価格設定!$C$5:$C$1048576,MATCH(Q414,価格設定!$B$5:$B$1048576,0),0)),IF(K414="なし","",K414))),"")</f>
        <v/>
      </c>
      <c r="S414" s="308" t="str">
        <f t="shared" si="708"/>
        <v/>
      </c>
      <c r="T414" s="126" t="str">
        <f>IFERROR(IF(J414="",IF(INDEX(価格設定!$E$5:$R$1048576,MATCH($Q414,価格設定!B$5:B$1048576,0),MATCH($AW414,価格設定!E$1:X$1,1))=0,"",INDEX(価格設定!$E$5:$R$1048576,MATCH($Q414,価格設定!B$5:B$1048576,0),MATCH($AW414,価格設定!E$1:X$1,1))),J414),"")</f>
        <v/>
      </c>
      <c r="U414" s="126" t="str">
        <f t="shared" si="709"/>
        <v/>
      </c>
      <c r="V414" s="132" t="str">
        <f t="shared" si="710"/>
        <v/>
      </c>
      <c r="W414" s="127" t="str">
        <f>IFERROR(IF(OR(T414="",T414&lt;0),"",IFERROR(INDEX(価格設定!E$2:X$3,IF(AND(K414=$K$1,$K$1&lt;&gt;""),ROW(価格設定!$D$3)-1,MATCH(INDEX(価格設定!$D$5:$D$1048576,MATCH(Q414,価格設定!$B$5:$B$1048576,0),0),価格設定!$D$2:$D$3,0)),MATCH($AW414,価格設定!E$1:X$1,1)),INDEX(価格設定!E$2:X$2,0,MATCH($AW414,価格設定!E$1:X$1,1)))),"")</f>
        <v/>
      </c>
      <c r="X414" s="126" t="str">
        <f t="shared" si="701"/>
        <v/>
      </c>
      <c r="Y414" s="128" t="str">
        <f t="shared" si="711"/>
        <v/>
      </c>
      <c r="Z414" s="126" t="str">
        <f t="shared" si="712"/>
        <v/>
      </c>
      <c r="AA414" s="129" t="str">
        <f t="shared" si="713"/>
        <v/>
      </c>
      <c r="AB414" s="126" t="str">
        <f t="shared" si="714"/>
        <v/>
      </c>
      <c r="AC414" s="280" t="str">
        <f t="shared" si="715"/>
        <v/>
      </c>
      <c r="AD414" s="15"/>
      <c r="AE414" s="204" t="str">
        <f>IF(AF414="","",COUNT($AF$3:AF414))</f>
        <v/>
      </c>
      <c r="AF414" s="206" t="str">
        <f t="shared" si="716"/>
        <v/>
      </c>
      <c r="AG414" s="204" t="str">
        <f t="shared" si="717"/>
        <v/>
      </c>
      <c r="AH414" s="204" t="str">
        <f t="shared" si="718"/>
        <v/>
      </c>
      <c r="AI414" s="287"/>
      <c r="AJ414" s="15"/>
      <c r="AK414" s="138" t="str">
        <f t="shared" si="719"/>
        <v/>
      </c>
      <c r="AL414" s="131" t="str">
        <f t="shared" si="720"/>
        <v/>
      </c>
      <c r="AM414" s="131" t="str">
        <f t="shared" si="721"/>
        <v/>
      </c>
      <c r="AN414" s="313" t="str">
        <f t="shared" si="722"/>
        <v/>
      </c>
      <c r="AO414" s="316" t="str">
        <f t="shared" si="723"/>
        <v/>
      </c>
      <c r="AP414" s="18"/>
      <c r="AQ414" s="3" t="str">
        <f>IF(F414="","",MAX($AQ$3:AQ413)+1)</f>
        <v/>
      </c>
      <c r="AR414" s="3" t="str">
        <f>IF(OR(AQ414="",BB414=""),"",MAX($AR$3:AR413)+1)</f>
        <v/>
      </c>
      <c r="AS414" s="3" t="str">
        <f>IF(CQ414="","",RANK(CQ414,CQ$3:CQ$1048576,1)+COUNTIF($CQ$3:CQ414,CQ414)-1)</f>
        <v/>
      </c>
      <c r="AT414" s="21" t="str">
        <f>IF(C414="",IF(OR(AND($H414&lt;&gt;"",C414=""),AND($F413=$F414,$AZ414&lt;&gt;""),COUNTA($H$3:$H$1048576,#REF!,$F$3:$F$1048576)&gt;COUNTA($H$3:$H414,#REF!,$F$3:$F414),$AZ414&lt;&gt;""),INDEX(AT$3:AT$1048576,MATCH(MAX($AQ$3:$AQ413),$AQ$3:$AQ$1048576,0),0),""),C414)</f>
        <v/>
      </c>
      <c r="AU414" s="21" t="str">
        <f>IF(D414="",IF(OR(AND($H414&lt;&gt;"",D414=""),AND($F413=$F414,$AZ414&lt;&gt;""),COUNTA($H$3:$H$1048576,#REF!,$F$3:$F$1048576)&gt;COUNTA($H$3:$H414,#REF!,$F$3:$F414),$AZ414&lt;&gt;""),INDEX(AU$3:AU$1048576,MATCH(MAX($AQ$3:$AQ413),$AQ$3:$AQ$1048576,0),0),""),D414)</f>
        <v/>
      </c>
      <c r="AV414" s="21" t="str">
        <f>IF(E414="",IF(OR(AND($H414&lt;&gt;"",E414=""),AND($F413=$F414,$AZ414&lt;&gt;""),COUNTA($H$3:$H$1048576,#REF!,$F$3:$F$1048576)&gt;COUNTA($H$3:$H414,#REF!,$F$3:$F414),$AZ414&lt;&gt;""),INDEX(AV$3:AV$1048576,MATCH(MAX($AQ$3:$AQ413),$AQ$3:$AQ$1048576,0),0),""),E414)</f>
        <v/>
      </c>
      <c r="AW414" s="24" t="str">
        <f t="shared" si="724"/>
        <v/>
      </c>
      <c r="AX414" s="13" t="str">
        <f t="shared" si="725"/>
        <v/>
      </c>
      <c r="AY414" s="4" t="str">
        <f t="shared" si="726"/>
        <v/>
      </c>
      <c r="AZ414" s="4" t="str">
        <f>IF(AX414="",IF(OR(AND(H414&lt;&gt;"",F414=""),COUNTA($H$3:$H$1048576)&gt;COUNTA($H$3:$H414)),INDEX(AX$3:AX414,MATCH(MAX($AQ$3:AQ414),AQ$3:AQ414,0),0),""),AX414)</f>
        <v/>
      </c>
      <c r="BA414" s="4" t="str">
        <f>IF(AY414="",IF(AND(H414&lt;&gt;"",F414=""),INDEX(AY$3:AY414,MATCH(MAX($AQ$3:AQ414),AQ$3:AQ414,0),0),""),AY414)</f>
        <v/>
      </c>
      <c r="BB414" s="82" t="str">
        <f>IF(BC414="","",RANK(BC414,BC$3:BC$1048576,1)+COUNTIF($BC$3:BC414,BC414)-1)</f>
        <v/>
      </c>
      <c r="BC414" s="139" t="str">
        <f t="shared" si="727"/>
        <v/>
      </c>
      <c r="BD414" s="46" t="str">
        <f t="shared" si="728"/>
        <v/>
      </c>
      <c r="BE414" s="46" t="str">
        <f t="shared" si="729"/>
        <v/>
      </c>
      <c r="BF414" s="46" t="str">
        <f t="shared" si="730"/>
        <v/>
      </c>
      <c r="BG414" s="4" t="str">
        <f t="shared" si="731"/>
        <v/>
      </c>
      <c r="BH414" s="180" t="str">
        <f t="shared" si="732"/>
        <v/>
      </c>
      <c r="BI414" s="16" t="str">
        <f t="shared" si="733"/>
        <v/>
      </c>
      <c r="BJ414" s="52" t="str">
        <f>IF(BI414="","",IF(W414="","",IF(AND(K414=$K$1,$K$1&lt;&gt;""),$BT$2,IFERROR(IF(INDEX(価格設定!$D$5:$D$1048576,MATCH(Q414,価格設定!$B$5:$B$1048576,0),0)=価格設定!$D$3,$BT$2,$BS$2),$BS$2))))</f>
        <v/>
      </c>
      <c r="BK414" s="16" t="str">
        <f>IF(BI414="","",IF(COUNTIF($BI$3:BI414,BI414)=1,1,IF(AND(BI413=BI414,BH414=""),BK413,COUNTIF($BH$3:BH414,BH414))))</f>
        <v/>
      </c>
      <c r="BL414" s="52" t="str">
        <f t="shared" si="734"/>
        <v/>
      </c>
      <c r="BM414" s="52" t="str">
        <f t="shared" si="735"/>
        <v/>
      </c>
      <c r="BN414" s="119" t="str">
        <f t="shared" si="736"/>
        <v/>
      </c>
      <c r="BO414" s="119" t="str">
        <f t="shared" si="737"/>
        <v/>
      </c>
      <c r="BP414" s="17" t="str">
        <f t="shared" si="738"/>
        <v/>
      </c>
      <c r="BQ414" s="17" t="str">
        <f t="shared" si="739"/>
        <v/>
      </c>
      <c r="BR414" s="17" t="str">
        <f>IF(OR(BP414="",COUNTIF($BO$3:BO414,BO414)&lt;&gt;1),"",SUMIF(BO$3:BO$1048576,BO414,BP$3:BP$1048576))</f>
        <v/>
      </c>
      <c r="BS414" s="17" t="str">
        <f t="shared" si="740"/>
        <v/>
      </c>
      <c r="BT414" s="17" t="str">
        <f t="shared" si="741"/>
        <v/>
      </c>
      <c r="BU414" s="17" t="str">
        <f t="shared" si="742"/>
        <v/>
      </c>
      <c r="BV414" s="24" t="str">
        <f t="shared" si="743"/>
        <v/>
      </c>
      <c r="BW414" s="24" t="str">
        <f t="shared" si="744"/>
        <v/>
      </c>
      <c r="BX414" s="24" t="str">
        <f t="shared" si="745"/>
        <v/>
      </c>
      <c r="BY414" s="26" t="str">
        <f t="shared" si="746"/>
        <v/>
      </c>
      <c r="BZ414" s="26" t="str">
        <f t="shared" si="747"/>
        <v/>
      </c>
      <c r="CA414" s="26" t="str">
        <f t="shared" si="748"/>
        <v/>
      </c>
      <c r="CB414" s="66" t="str">
        <f t="shared" si="749"/>
        <v/>
      </c>
      <c r="CC414" s="65" t="str">
        <f t="shared" si="750"/>
        <v/>
      </c>
      <c r="CD414" s="26" t="str">
        <f t="shared" si="751"/>
        <v/>
      </c>
      <c r="CE414" s="26" t="str">
        <f t="shared" si="752"/>
        <v/>
      </c>
      <c r="CF414" s="193" t="str">
        <f t="shared" si="753"/>
        <v/>
      </c>
      <c r="CG414" s="193" t="str">
        <f t="shared" si="754"/>
        <v/>
      </c>
      <c r="CH414" s="26" t="str">
        <f t="shared" si="755"/>
        <v/>
      </c>
      <c r="CI414" s="26" t="str">
        <f t="shared" si="756"/>
        <v/>
      </c>
      <c r="CJ414" s="65" t="str">
        <f t="shared" si="757"/>
        <v/>
      </c>
      <c r="CK414" s="65" t="str">
        <f t="shared" si="758"/>
        <v/>
      </c>
      <c r="CL414" s="64" t="str">
        <f t="shared" si="759"/>
        <v/>
      </c>
      <c r="CM414" s="64" t="str">
        <f t="shared" si="760"/>
        <v/>
      </c>
      <c r="CN414" s="65" t="str">
        <f t="shared" si="761"/>
        <v/>
      </c>
      <c r="CP414" s="63" t="str">
        <f>IF(BH414="","",MAX($CP$3:CP413)+1)</f>
        <v/>
      </c>
      <c r="CQ414" s="24" t="str">
        <f t="shared" si="762"/>
        <v/>
      </c>
      <c r="CR414" s="24" t="str">
        <f t="shared" si="763"/>
        <v/>
      </c>
      <c r="CS414" s="24" t="str">
        <f t="shared" si="764"/>
        <v/>
      </c>
      <c r="CT414" s="58" t="str">
        <f>IF(BO414="","",COUNTIF($BO$3:BO414,BO414)&amp;"@"&amp;BO414)</f>
        <v/>
      </c>
      <c r="CU414" s="16" t="str">
        <f t="shared" si="702"/>
        <v/>
      </c>
      <c r="CV414" s="63" t="str">
        <f t="shared" si="765"/>
        <v/>
      </c>
      <c r="CW414" s="16" t="str">
        <f t="shared" si="766"/>
        <v/>
      </c>
      <c r="CX414" s="16" t="str">
        <f t="shared" si="767"/>
        <v/>
      </c>
      <c r="CY414" s="16" t="str">
        <f t="shared" si="768"/>
        <v/>
      </c>
      <c r="CZ414" s="85" t="str">
        <f t="shared" si="769"/>
        <v/>
      </c>
      <c r="DA414" s="16" t="str">
        <f t="shared" si="770"/>
        <v/>
      </c>
      <c r="DB414" s="16" t="str">
        <f t="shared" si="771"/>
        <v/>
      </c>
      <c r="DC414" s="28" t="str">
        <f>IF(CP414="","",$DC$1&amp;(INDEX(価格設定!D$1:XFD$3,ROW(価格設定!$D$3),MATCH($AW414,価格設定!D$1:XFD$1,1))*100)&amp;"%")</f>
        <v/>
      </c>
      <c r="DD414" s="28" t="str">
        <f>IF(CP414="","",$DD$1&amp;(INDEX(価格設定!D$1:XFD$3,ROW(価格設定!$D$2),MATCH($AW414,価格設定!D$1:XFD$1,1))*100)&amp;"%")</f>
        <v/>
      </c>
      <c r="DE414" s="29" t="str">
        <f t="shared" si="772"/>
        <v/>
      </c>
      <c r="DG414" s="58" t="str">
        <f t="shared" si="773"/>
        <v/>
      </c>
      <c r="DH414" s="58" t="str">
        <f t="shared" si="774"/>
        <v/>
      </c>
      <c r="DI414" s="58" t="str">
        <f t="shared" si="775"/>
        <v/>
      </c>
      <c r="DJ414" s="85" t="str">
        <f t="shared" si="776"/>
        <v/>
      </c>
      <c r="DL414" s="58" t="str">
        <f>IF(COUNTIF(DG$3:DG$1048576,DG414)=COUNTIF($DG$3:$DG414,DG414),DG414,"")</f>
        <v/>
      </c>
      <c r="DM414" s="85" t="str">
        <f t="shared" si="777"/>
        <v/>
      </c>
      <c r="DN414" s="85" t="str">
        <f t="shared" si="703"/>
        <v/>
      </c>
      <c r="DO414" s="85" t="str">
        <f t="shared" si="703"/>
        <v/>
      </c>
      <c r="DP414" s="303"/>
      <c r="DQ414" s="17" t="str">
        <f t="shared" si="704"/>
        <v/>
      </c>
      <c r="DR414" s="17" t="str">
        <f t="shared" si="705"/>
        <v/>
      </c>
      <c r="DS414" s="17" t="str">
        <f t="shared" si="706"/>
        <v/>
      </c>
      <c r="DU414" s="16" t="str">
        <f t="shared" si="778"/>
        <v/>
      </c>
      <c r="DV414" s="16" t="str">
        <f>IF(DU414="","",COUNT($DU$3:DU414))</f>
        <v/>
      </c>
      <c r="DW414" s="16" t="str">
        <f t="shared" si="779"/>
        <v/>
      </c>
      <c r="DX414" s="16" t="str">
        <f t="shared" si="780"/>
        <v/>
      </c>
      <c r="DY414" s="16" t="str">
        <f>IF(DZ414="","",COUNTIF(DZ$3:DZ414,DZ414))</f>
        <v/>
      </c>
      <c r="DZ414" s="16" t="str">
        <f t="shared" si="781"/>
        <v/>
      </c>
      <c r="EA414" s="16" t="str">
        <f t="shared" si="782"/>
        <v/>
      </c>
      <c r="EB414" s="16" t="str">
        <f t="shared" si="783"/>
        <v/>
      </c>
      <c r="EC414" s="16" t="str">
        <f t="shared" si="784"/>
        <v/>
      </c>
      <c r="ED414" s="16" t="str">
        <f t="shared" si="785"/>
        <v/>
      </c>
      <c r="EE414" s="16" t="str">
        <f t="shared" si="786"/>
        <v/>
      </c>
      <c r="EF414" s="16" t="str">
        <f t="shared" si="787"/>
        <v/>
      </c>
      <c r="EG414" s="16" t="str">
        <f t="shared" si="788"/>
        <v/>
      </c>
      <c r="EH414" s="16" t="str">
        <f t="shared" si="789"/>
        <v/>
      </c>
      <c r="EI414" s="16" t="str">
        <f t="shared" si="790"/>
        <v/>
      </c>
      <c r="EJ414" s="16" t="str">
        <f t="shared" si="791"/>
        <v/>
      </c>
      <c r="EK414" s="16" t="str">
        <f t="shared" si="792"/>
        <v/>
      </c>
      <c r="EL414" s="58" t="str">
        <f t="shared" si="793"/>
        <v/>
      </c>
      <c r="EM414" s="58" t="str">
        <f>IF(OR($DZ414="",CR414=""),IF($EL414="","",$EL414),IF(OR(CR414="なし",CR414=0),領収書!$H$1,CR414))</f>
        <v/>
      </c>
      <c r="EN414" s="58" t="str">
        <f>IF(OR($DZ414="",CS414=""),IF($EL414="","",$EL414),IF(OR(CS414="なし",CS414=0),入力!$EN$1,CS414))</f>
        <v/>
      </c>
      <c r="EO414" s="63" t="str">
        <f t="shared" si="794"/>
        <v/>
      </c>
      <c r="EP414" s="63" t="str">
        <f t="shared" si="795"/>
        <v/>
      </c>
      <c r="ER414" s="16" t="str">
        <f>IF(AND(COUNTIF($ET$3:ET414,ET414)=1,ET414&lt;&gt;""),MAX($ER$3:ER413)+1,"")</f>
        <v/>
      </c>
      <c r="ES414" s="16" t="str">
        <f>IF(価格設定!B416="","",価格設定!B416)</f>
        <v/>
      </c>
      <c r="ET414" s="16" t="str">
        <f>IF(価格設定!C416="","",価格設定!C416)</f>
        <v/>
      </c>
      <c r="EV414" s="16" t="str">
        <f t="shared" si="707"/>
        <v/>
      </c>
      <c r="EW414" s="16" t="str">
        <f t="shared" si="796"/>
        <v/>
      </c>
    </row>
    <row r="415" spans="1:153" ht="30" customHeight="1" x14ac:dyDescent="0.2">
      <c r="A415" s="225"/>
      <c r="B415" s="212"/>
      <c r="C415" s="221"/>
      <c r="D415" s="164"/>
      <c r="E415" s="165"/>
      <c r="F415" s="166"/>
      <c r="G415" s="167"/>
      <c r="H415" s="179"/>
      <c r="I415" s="306"/>
      <c r="J415" s="169"/>
      <c r="K415" s="179"/>
      <c r="L415" s="186"/>
      <c r="M415" s="186"/>
      <c r="N415" s="168"/>
      <c r="O415" s="170"/>
      <c r="P415" s="212"/>
      <c r="Q415" s="179" t="str">
        <f>IFERROR(IF(H415="","",IFERROR(INDEX(価格設定!$B$5:$B$1048576,MATCH(H415,価格設定!$B$5:$B$1048576,0),0),INDEX(価格設定!$B$5:$B$1048576,MATCH("*"&amp;H415&amp;"*",価格設定!$B$5:$B$1048576,0),0))),H415)</f>
        <v/>
      </c>
      <c r="R415" s="250" t="str">
        <f>IFERROR(IF(Q415="",IF(K415="","",K415),IF(K415="",IF(INDEX(価格設定!$C$5:$C$1048576,MATCH(Q415,価格設定!$B$5:$B$1048576,0),0)=0,"",INDEX(価格設定!$C$5:$C$1048576,MATCH(Q415,価格設定!$B$5:$B$1048576,0),0)),IF(K415="なし","",K415))),"")</f>
        <v/>
      </c>
      <c r="S415" s="308" t="str">
        <f t="shared" si="708"/>
        <v/>
      </c>
      <c r="T415" s="126" t="str">
        <f>IFERROR(IF(J415="",IF(INDEX(価格設定!$E$5:$R$1048576,MATCH($Q415,価格設定!B$5:B$1048576,0),MATCH($AW415,価格設定!E$1:X$1,1))=0,"",INDEX(価格設定!$E$5:$R$1048576,MATCH($Q415,価格設定!B$5:B$1048576,0),MATCH($AW415,価格設定!E$1:X$1,1))),J415),"")</f>
        <v/>
      </c>
      <c r="U415" s="126" t="str">
        <f t="shared" si="709"/>
        <v/>
      </c>
      <c r="V415" s="132" t="str">
        <f t="shared" si="710"/>
        <v/>
      </c>
      <c r="W415" s="127" t="str">
        <f>IFERROR(IF(OR(T415="",T415&lt;0),"",IFERROR(INDEX(価格設定!E$2:X$3,IF(AND(K415=$K$1,$K$1&lt;&gt;""),ROW(価格設定!$D$3)-1,MATCH(INDEX(価格設定!$D$5:$D$1048576,MATCH(Q415,価格設定!$B$5:$B$1048576,0),0),価格設定!$D$2:$D$3,0)),MATCH($AW415,価格設定!E$1:X$1,1)),INDEX(価格設定!E$2:X$2,0,MATCH($AW415,価格設定!E$1:X$1,1)))),"")</f>
        <v/>
      </c>
      <c r="X415" s="126" t="str">
        <f t="shared" si="701"/>
        <v/>
      </c>
      <c r="Y415" s="128" t="str">
        <f t="shared" si="711"/>
        <v/>
      </c>
      <c r="Z415" s="126" t="str">
        <f t="shared" si="712"/>
        <v/>
      </c>
      <c r="AA415" s="129" t="str">
        <f t="shared" si="713"/>
        <v/>
      </c>
      <c r="AB415" s="126" t="str">
        <f t="shared" si="714"/>
        <v/>
      </c>
      <c r="AC415" s="280" t="str">
        <f t="shared" si="715"/>
        <v/>
      </c>
      <c r="AD415" s="15"/>
      <c r="AE415" s="204" t="str">
        <f>IF(AF415="","",COUNT($AF$3:AF415))</f>
        <v/>
      </c>
      <c r="AF415" s="206" t="str">
        <f t="shared" si="716"/>
        <v/>
      </c>
      <c r="AG415" s="204" t="str">
        <f t="shared" si="717"/>
        <v/>
      </c>
      <c r="AH415" s="204" t="str">
        <f t="shared" si="718"/>
        <v/>
      </c>
      <c r="AI415" s="287"/>
      <c r="AJ415" s="15"/>
      <c r="AK415" s="138" t="str">
        <f t="shared" si="719"/>
        <v/>
      </c>
      <c r="AL415" s="131" t="str">
        <f t="shared" si="720"/>
        <v/>
      </c>
      <c r="AM415" s="131" t="str">
        <f t="shared" si="721"/>
        <v/>
      </c>
      <c r="AN415" s="313" t="str">
        <f t="shared" si="722"/>
        <v/>
      </c>
      <c r="AO415" s="316" t="str">
        <f t="shared" si="723"/>
        <v/>
      </c>
      <c r="AP415" s="18"/>
      <c r="AQ415" s="3" t="str">
        <f>IF(F415="","",MAX($AQ$3:AQ414)+1)</f>
        <v/>
      </c>
      <c r="AR415" s="3" t="str">
        <f>IF(OR(AQ415="",BB415=""),"",MAX($AR$3:AR414)+1)</f>
        <v/>
      </c>
      <c r="AS415" s="3" t="str">
        <f>IF(CQ415="","",RANK(CQ415,CQ$3:CQ$1048576,1)+COUNTIF($CQ$3:CQ415,CQ415)-1)</f>
        <v/>
      </c>
      <c r="AT415" s="21" t="str">
        <f>IF(C415="",IF(OR(AND($H415&lt;&gt;"",C415=""),AND($F414=$F415,$AZ415&lt;&gt;""),COUNTA($H$3:$H$1048576,#REF!,$F$3:$F$1048576)&gt;COUNTA($H$3:$H415,#REF!,$F$3:$F415),$AZ415&lt;&gt;""),INDEX(AT$3:AT$1048576,MATCH(MAX($AQ$3:$AQ414),$AQ$3:$AQ$1048576,0),0),""),C415)</f>
        <v/>
      </c>
      <c r="AU415" s="21" t="str">
        <f>IF(D415="",IF(OR(AND($H415&lt;&gt;"",D415=""),AND($F414=$F415,$AZ415&lt;&gt;""),COUNTA($H$3:$H$1048576,#REF!,$F$3:$F$1048576)&gt;COUNTA($H$3:$H415,#REF!,$F$3:$F415),$AZ415&lt;&gt;""),INDEX(AU$3:AU$1048576,MATCH(MAX($AQ$3:$AQ414),$AQ$3:$AQ$1048576,0),0),""),D415)</f>
        <v/>
      </c>
      <c r="AV415" s="21" t="str">
        <f>IF(E415="",IF(OR(AND($H415&lt;&gt;"",E415=""),AND($F414=$F415,$AZ415&lt;&gt;""),COUNTA($H$3:$H$1048576,#REF!,$F$3:$F$1048576)&gt;COUNTA($H$3:$H415,#REF!,$F$3:$F415),$AZ415&lt;&gt;""),INDEX(AV$3:AV$1048576,MATCH(MAX($AQ$3:$AQ414),$AQ$3:$AQ$1048576,0),0),""),E415)</f>
        <v/>
      </c>
      <c r="AW415" s="24" t="str">
        <f t="shared" si="724"/>
        <v/>
      </c>
      <c r="AX415" s="13" t="str">
        <f t="shared" si="725"/>
        <v/>
      </c>
      <c r="AY415" s="4" t="str">
        <f t="shared" si="726"/>
        <v/>
      </c>
      <c r="AZ415" s="4" t="str">
        <f>IF(AX415="",IF(OR(AND(H415&lt;&gt;"",F415=""),COUNTA($H$3:$H$1048576)&gt;COUNTA($H$3:$H415)),INDEX(AX$3:AX415,MATCH(MAX($AQ$3:AQ415),AQ$3:AQ415,0),0),""),AX415)</f>
        <v/>
      </c>
      <c r="BA415" s="4" t="str">
        <f>IF(AY415="",IF(AND(H415&lt;&gt;"",F415=""),INDEX(AY$3:AY415,MATCH(MAX($AQ$3:AQ415),AQ$3:AQ415,0),0),""),AY415)</f>
        <v/>
      </c>
      <c r="BB415" s="82" t="str">
        <f>IF(BC415="","",RANK(BC415,BC$3:BC$1048576,1)+COUNTIF($BC$3:BC415,BC415)-1)</f>
        <v/>
      </c>
      <c r="BC415" s="139" t="str">
        <f t="shared" si="727"/>
        <v/>
      </c>
      <c r="BD415" s="46" t="str">
        <f t="shared" si="728"/>
        <v/>
      </c>
      <c r="BE415" s="46" t="str">
        <f t="shared" si="729"/>
        <v/>
      </c>
      <c r="BF415" s="46" t="str">
        <f t="shared" si="730"/>
        <v/>
      </c>
      <c r="BG415" s="4" t="str">
        <f t="shared" si="731"/>
        <v/>
      </c>
      <c r="BH415" s="180" t="str">
        <f t="shared" si="732"/>
        <v/>
      </c>
      <c r="BI415" s="16" t="str">
        <f t="shared" si="733"/>
        <v/>
      </c>
      <c r="BJ415" s="52" t="str">
        <f>IF(BI415="","",IF(W415="","",IF(AND(K415=$K$1,$K$1&lt;&gt;""),$BT$2,IFERROR(IF(INDEX(価格設定!$D$5:$D$1048576,MATCH(Q415,価格設定!$B$5:$B$1048576,0),0)=価格設定!$D$3,$BT$2,$BS$2),$BS$2))))</f>
        <v/>
      </c>
      <c r="BK415" s="16" t="str">
        <f>IF(BI415="","",IF(COUNTIF($BI$3:BI415,BI415)=1,1,IF(AND(BI414=BI415,BH415=""),BK414,COUNTIF($BH$3:BH415,BH415))))</f>
        <v/>
      </c>
      <c r="BL415" s="52" t="str">
        <f t="shared" si="734"/>
        <v/>
      </c>
      <c r="BM415" s="52" t="str">
        <f t="shared" si="735"/>
        <v/>
      </c>
      <c r="BN415" s="119" t="str">
        <f t="shared" si="736"/>
        <v/>
      </c>
      <c r="BO415" s="119" t="str">
        <f t="shared" si="737"/>
        <v/>
      </c>
      <c r="BP415" s="17" t="str">
        <f t="shared" si="738"/>
        <v/>
      </c>
      <c r="BQ415" s="17" t="str">
        <f t="shared" si="739"/>
        <v/>
      </c>
      <c r="BR415" s="17" t="str">
        <f>IF(OR(BP415="",COUNTIF($BO$3:BO415,BO415)&lt;&gt;1),"",SUMIF(BO$3:BO$1048576,BO415,BP$3:BP$1048576))</f>
        <v/>
      </c>
      <c r="BS415" s="17" t="str">
        <f t="shared" si="740"/>
        <v/>
      </c>
      <c r="BT415" s="17" t="str">
        <f t="shared" si="741"/>
        <v/>
      </c>
      <c r="BU415" s="17" t="str">
        <f t="shared" si="742"/>
        <v/>
      </c>
      <c r="BV415" s="24" t="str">
        <f t="shared" si="743"/>
        <v/>
      </c>
      <c r="BW415" s="24" t="str">
        <f t="shared" si="744"/>
        <v/>
      </c>
      <c r="BX415" s="24" t="str">
        <f t="shared" si="745"/>
        <v/>
      </c>
      <c r="BY415" s="26" t="str">
        <f t="shared" si="746"/>
        <v/>
      </c>
      <c r="BZ415" s="26" t="str">
        <f t="shared" si="747"/>
        <v/>
      </c>
      <c r="CA415" s="26" t="str">
        <f t="shared" si="748"/>
        <v/>
      </c>
      <c r="CB415" s="66" t="str">
        <f t="shared" si="749"/>
        <v/>
      </c>
      <c r="CC415" s="65" t="str">
        <f t="shared" si="750"/>
        <v/>
      </c>
      <c r="CD415" s="26" t="str">
        <f t="shared" si="751"/>
        <v/>
      </c>
      <c r="CE415" s="26" t="str">
        <f t="shared" si="752"/>
        <v/>
      </c>
      <c r="CF415" s="193" t="str">
        <f t="shared" si="753"/>
        <v/>
      </c>
      <c r="CG415" s="193" t="str">
        <f t="shared" si="754"/>
        <v/>
      </c>
      <c r="CH415" s="26" t="str">
        <f t="shared" si="755"/>
        <v/>
      </c>
      <c r="CI415" s="26" t="str">
        <f t="shared" si="756"/>
        <v/>
      </c>
      <c r="CJ415" s="65" t="str">
        <f t="shared" si="757"/>
        <v/>
      </c>
      <c r="CK415" s="65" t="str">
        <f t="shared" si="758"/>
        <v/>
      </c>
      <c r="CL415" s="64" t="str">
        <f t="shared" si="759"/>
        <v/>
      </c>
      <c r="CM415" s="64" t="str">
        <f t="shared" si="760"/>
        <v/>
      </c>
      <c r="CN415" s="65" t="str">
        <f t="shared" si="761"/>
        <v/>
      </c>
      <c r="CP415" s="63" t="str">
        <f>IF(BH415="","",MAX($CP$3:CP414)+1)</f>
        <v/>
      </c>
      <c r="CQ415" s="24" t="str">
        <f t="shared" si="762"/>
        <v/>
      </c>
      <c r="CR415" s="24" t="str">
        <f t="shared" si="763"/>
        <v/>
      </c>
      <c r="CS415" s="24" t="str">
        <f t="shared" si="764"/>
        <v/>
      </c>
      <c r="CT415" s="58" t="str">
        <f>IF(BO415="","",COUNTIF($BO$3:BO415,BO415)&amp;"@"&amp;BO415)</f>
        <v/>
      </c>
      <c r="CU415" s="16" t="str">
        <f t="shared" si="702"/>
        <v/>
      </c>
      <c r="CV415" s="63" t="str">
        <f t="shared" si="765"/>
        <v/>
      </c>
      <c r="CW415" s="16" t="str">
        <f t="shared" si="766"/>
        <v/>
      </c>
      <c r="CX415" s="16" t="str">
        <f t="shared" si="767"/>
        <v/>
      </c>
      <c r="CY415" s="16" t="str">
        <f t="shared" si="768"/>
        <v/>
      </c>
      <c r="CZ415" s="85" t="str">
        <f t="shared" si="769"/>
        <v/>
      </c>
      <c r="DA415" s="16" t="str">
        <f t="shared" si="770"/>
        <v/>
      </c>
      <c r="DB415" s="16" t="str">
        <f t="shared" si="771"/>
        <v/>
      </c>
      <c r="DC415" s="28" t="str">
        <f>IF(CP415="","",$DC$1&amp;(INDEX(価格設定!D$1:XFD$3,ROW(価格設定!$D$3),MATCH($AW415,価格設定!D$1:XFD$1,1))*100)&amp;"%")</f>
        <v/>
      </c>
      <c r="DD415" s="28" t="str">
        <f>IF(CP415="","",$DD$1&amp;(INDEX(価格設定!D$1:XFD$3,ROW(価格設定!$D$2),MATCH($AW415,価格設定!D$1:XFD$1,1))*100)&amp;"%")</f>
        <v/>
      </c>
      <c r="DE415" s="29" t="str">
        <f t="shared" si="772"/>
        <v/>
      </c>
      <c r="DG415" s="58" t="str">
        <f t="shared" si="773"/>
        <v/>
      </c>
      <c r="DH415" s="58" t="str">
        <f t="shared" si="774"/>
        <v/>
      </c>
      <c r="DI415" s="58" t="str">
        <f t="shared" si="775"/>
        <v/>
      </c>
      <c r="DJ415" s="85" t="str">
        <f t="shared" si="776"/>
        <v/>
      </c>
      <c r="DL415" s="58" t="str">
        <f>IF(COUNTIF(DG$3:DG$1048576,DG415)=COUNTIF($DG$3:$DG415,DG415),DG415,"")</f>
        <v/>
      </c>
      <c r="DM415" s="85" t="str">
        <f t="shared" si="777"/>
        <v/>
      </c>
      <c r="DN415" s="85" t="str">
        <f t="shared" si="703"/>
        <v/>
      </c>
      <c r="DO415" s="85" t="str">
        <f t="shared" si="703"/>
        <v/>
      </c>
      <c r="DP415" s="303"/>
      <c r="DQ415" s="17" t="str">
        <f t="shared" si="704"/>
        <v/>
      </c>
      <c r="DR415" s="17" t="str">
        <f t="shared" si="705"/>
        <v/>
      </c>
      <c r="DS415" s="17" t="str">
        <f t="shared" si="706"/>
        <v/>
      </c>
      <c r="DU415" s="16" t="str">
        <f t="shared" si="778"/>
        <v/>
      </c>
      <c r="DV415" s="16" t="str">
        <f>IF(DU415="","",COUNT($DU$3:DU415))</f>
        <v/>
      </c>
      <c r="DW415" s="16" t="str">
        <f t="shared" si="779"/>
        <v/>
      </c>
      <c r="DX415" s="16" t="str">
        <f t="shared" si="780"/>
        <v/>
      </c>
      <c r="DY415" s="16" t="str">
        <f>IF(DZ415="","",COUNTIF(DZ$3:DZ415,DZ415))</f>
        <v/>
      </c>
      <c r="DZ415" s="16" t="str">
        <f t="shared" si="781"/>
        <v/>
      </c>
      <c r="EA415" s="16" t="str">
        <f t="shared" si="782"/>
        <v/>
      </c>
      <c r="EB415" s="16" t="str">
        <f t="shared" si="783"/>
        <v/>
      </c>
      <c r="EC415" s="16" t="str">
        <f t="shared" si="784"/>
        <v/>
      </c>
      <c r="ED415" s="16" t="str">
        <f t="shared" si="785"/>
        <v/>
      </c>
      <c r="EE415" s="16" t="str">
        <f t="shared" si="786"/>
        <v/>
      </c>
      <c r="EF415" s="16" t="str">
        <f t="shared" si="787"/>
        <v/>
      </c>
      <c r="EG415" s="16" t="str">
        <f t="shared" si="788"/>
        <v/>
      </c>
      <c r="EH415" s="16" t="str">
        <f t="shared" si="789"/>
        <v/>
      </c>
      <c r="EI415" s="16" t="str">
        <f t="shared" si="790"/>
        <v/>
      </c>
      <c r="EJ415" s="16" t="str">
        <f t="shared" si="791"/>
        <v/>
      </c>
      <c r="EK415" s="16" t="str">
        <f t="shared" si="792"/>
        <v/>
      </c>
      <c r="EL415" s="58" t="str">
        <f t="shared" si="793"/>
        <v/>
      </c>
      <c r="EM415" s="58" t="str">
        <f>IF(OR($DZ415="",CR415=""),IF($EL415="","",$EL415),IF(OR(CR415="なし",CR415=0),領収書!$H$1,CR415))</f>
        <v/>
      </c>
      <c r="EN415" s="58" t="str">
        <f>IF(OR($DZ415="",CS415=""),IF($EL415="","",$EL415),IF(OR(CS415="なし",CS415=0),入力!$EN$1,CS415))</f>
        <v/>
      </c>
      <c r="EO415" s="63" t="str">
        <f t="shared" si="794"/>
        <v/>
      </c>
      <c r="EP415" s="63" t="str">
        <f t="shared" si="795"/>
        <v/>
      </c>
      <c r="ER415" s="16" t="str">
        <f>IF(AND(COUNTIF($ET$3:ET415,ET415)=1,ET415&lt;&gt;""),MAX($ER$3:ER414)+1,"")</f>
        <v/>
      </c>
      <c r="ES415" s="16" t="str">
        <f>IF(価格設定!B417="","",価格設定!B417)</f>
        <v/>
      </c>
      <c r="ET415" s="16" t="str">
        <f>IF(価格設定!C417="","",価格設定!C417)</f>
        <v/>
      </c>
      <c r="EV415" s="16" t="str">
        <f t="shared" si="707"/>
        <v/>
      </c>
      <c r="EW415" s="16" t="str">
        <f t="shared" si="796"/>
        <v/>
      </c>
    </row>
    <row r="416" spans="1:153" ht="30" customHeight="1" x14ac:dyDescent="0.2">
      <c r="A416" s="225"/>
      <c r="B416" s="212"/>
      <c r="C416" s="221"/>
      <c r="D416" s="164"/>
      <c r="E416" s="165"/>
      <c r="F416" s="166"/>
      <c r="G416" s="167"/>
      <c r="H416" s="179"/>
      <c r="I416" s="306"/>
      <c r="J416" s="169"/>
      <c r="K416" s="179"/>
      <c r="L416" s="186"/>
      <c r="M416" s="186"/>
      <c r="N416" s="168"/>
      <c r="O416" s="170"/>
      <c r="P416" s="212"/>
      <c r="Q416" s="179" t="str">
        <f>IFERROR(IF(H416="","",IFERROR(INDEX(価格設定!$B$5:$B$1048576,MATCH(H416,価格設定!$B$5:$B$1048576,0),0),INDEX(価格設定!$B$5:$B$1048576,MATCH("*"&amp;H416&amp;"*",価格設定!$B$5:$B$1048576,0),0))),H416)</f>
        <v/>
      </c>
      <c r="R416" s="250" t="str">
        <f>IFERROR(IF(Q416="",IF(K416="","",K416),IF(K416="",IF(INDEX(価格設定!$C$5:$C$1048576,MATCH(Q416,価格設定!$B$5:$B$1048576,0),0)=0,"",INDEX(価格設定!$C$5:$C$1048576,MATCH(Q416,価格設定!$B$5:$B$1048576,0),0)),IF(K416="なし","",K416))),"")</f>
        <v/>
      </c>
      <c r="S416" s="308" t="str">
        <f t="shared" si="708"/>
        <v/>
      </c>
      <c r="T416" s="126" t="str">
        <f>IFERROR(IF(J416="",IF(INDEX(価格設定!$E$5:$R$1048576,MATCH($Q416,価格設定!B$5:B$1048576,0),MATCH($AW416,価格設定!E$1:X$1,1))=0,"",INDEX(価格設定!$E$5:$R$1048576,MATCH($Q416,価格設定!B$5:B$1048576,0),MATCH($AW416,価格設定!E$1:X$1,1))),J416),"")</f>
        <v/>
      </c>
      <c r="U416" s="126" t="str">
        <f t="shared" si="709"/>
        <v/>
      </c>
      <c r="V416" s="132" t="str">
        <f t="shared" si="710"/>
        <v/>
      </c>
      <c r="W416" s="127" t="str">
        <f>IFERROR(IF(OR(T416="",T416&lt;0),"",IFERROR(INDEX(価格設定!E$2:X$3,IF(AND(K416=$K$1,$K$1&lt;&gt;""),ROW(価格設定!$D$3)-1,MATCH(INDEX(価格設定!$D$5:$D$1048576,MATCH(Q416,価格設定!$B$5:$B$1048576,0),0),価格設定!$D$2:$D$3,0)),MATCH($AW416,価格設定!E$1:X$1,1)),INDEX(価格設定!E$2:X$2,0,MATCH($AW416,価格設定!E$1:X$1,1)))),"")</f>
        <v/>
      </c>
      <c r="X416" s="126" t="str">
        <f t="shared" si="701"/>
        <v/>
      </c>
      <c r="Y416" s="128" t="str">
        <f t="shared" si="711"/>
        <v/>
      </c>
      <c r="Z416" s="126" t="str">
        <f t="shared" si="712"/>
        <v/>
      </c>
      <c r="AA416" s="129" t="str">
        <f t="shared" si="713"/>
        <v/>
      </c>
      <c r="AB416" s="126" t="str">
        <f t="shared" si="714"/>
        <v/>
      </c>
      <c r="AC416" s="280" t="str">
        <f t="shared" si="715"/>
        <v/>
      </c>
      <c r="AD416" s="15"/>
      <c r="AE416" s="204" t="str">
        <f>IF(AF416="","",COUNT($AF$3:AF416))</f>
        <v/>
      </c>
      <c r="AF416" s="206" t="str">
        <f t="shared" si="716"/>
        <v/>
      </c>
      <c r="AG416" s="204" t="str">
        <f t="shared" si="717"/>
        <v/>
      </c>
      <c r="AH416" s="204" t="str">
        <f t="shared" si="718"/>
        <v/>
      </c>
      <c r="AI416" s="287"/>
      <c r="AJ416" s="15"/>
      <c r="AK416" s="138" t="str">
        <f t="shared" si="719"/>
        <v/>
      </c>
      <c r="AL416" s="131" t="str">
        <f t="shared" si="720"/>
        <v/>
      </c>
      <c r="AM416" s="131" t="str">
        <f t="shared" si="721"/>
        <v/>
      </c>
      <c r="AN416" s="313" t="str">
        <f t="shared" si="722"/>
        <v/>
      </c>
      <c r="AO416" s="316" t="str">
        <f t="shared" si="723"/>
        <v/>
      </c>
      <c r="AP416" s="18"/>
      <c r="AQ416" s="3" t="str">
        <f>IF(F416="","",MAX($AQ$3:AQ415)+1)</f>
        <v/>
      </c>
      <c r="AR416" s="3" t="str">
        <f>IF(OR(AQ416="",BB416=""),"",MAX($AR$3:AR415)+1)</f>
        <v/>
      </c>
      <c r="AS416" s="3" t="str">
        <f>IF(CQ416="","",RANK(CQ416,CQ$3:CQ$1048576,1)+COUNTIF($CQ$3:CQ416,CQ416)-1)</f>
        <v/>
      </c>
      <c r="AT416" s="21" t="str">
        <f>IF(C416="",IF(OR(AND($H416&lt;&gt;"",C416=""),AND($F415=$F416,$AZ416&lt;&gt;""),COUNTA($H$3:$H$1048576,#REF!,$F$3:$F$1048576)&gt;COUNTA($H$3:$H416,#REF!,$F$3:$F416),$AZ416&lt;&gt;""),INDEX(AT$3:AT$1048576,MATCH(MAX($AQ$3:$AQ415),$AQ$3:$AQ$1048576,0),0),""),C416)</f>
        <v/>
      </c>
      <c r="AU416" s="21" t="str">
        <f>IF(D416="",IF(OR(AND($H416&lt;&gt;"",D416=""),AND($F415=$F416,$AZ416&lt;&gt;""),COUNTA($H$3:$H$1048576,#REF!,$F$3:$F$1048576)&gt;COUNTA($H$3:$H416,#REF!,$F$3:$F416),$AZ416&lt;&gt;""),INDEX(AU$3:AU$1048576,MATCH(MAX($AQ$3:$AQ415),$AQ$3:$AQ$1048576,0),0),""),D416)</f>
        <v/>
      </c>
      <c r="AV416" s="21" t="str">
        <f>IF(E416="",IF(OR(AND($H416&lt;&gt;"",E416=""),AND($F415=$F416,$AZ416&lt;&gt;""),COUNTA($H$3:$H$1048576,#REF!,$F$3:$F$1048576)&gt;COUNTA($H$3:$H416,#REF!,$F$3:$F416),$AZ416&lt;&gt;""),INDEX(AV$3:AV$1048576,MATCH(MAX($AQ$3:$AQ415),$AQ$3:$AQ$1048576,0),0),""),E416)</f>
        <v/>
      </c>
      <c r="AW416" s="24" t="str">
        <f t="shared" si="724"/>
        <v/>
      </c>
      <c r="AX416" s="13" t="str">
        <f t="shared" si="725"/>
        <v/>
      </c>
      <c r="AY416" s="4" t="str">
        <f t="shared" si="726"/>
        <v/>
      </c>
      <c r="AZ416" s="4" t="str">
        <f>IF(AX416="",IF(OR(AND(H416&lt;&gt;"",F416=""),COUNTA($H$3:$H$1048576)&gt;COUNTA($H$3:$H416)),INDEX(AX$3:AX416,MATCH(MAX($AQ$3:AQ416),AQ$3:AQ416,0),0),""),AX416)</f>
        <v/>
      </c>
      <c r="BA416" s="4" t="str">
        <f>IF(AY416="",IF(AND(H416&lt;&gt;"",F416=""),INDEX(AY$3:AY416,MATCH(MAX($AQ$3:AQ416),AQ$3:AQ416,0),0),""),AY416)</f>
        <v/>
      </c>
      <c r="BB416" s="82" t="str">
        <f>IF(BC416="","",RANK(BC416,BC$3:BC$1048576,1)+COUNTIF($BC$3:BC416,BC416)-1)</f>
        <v/>
      </c>
      <c r="BC416" s="139" t="str">
        <f t="shared" si="727"/>
        <v/>
      </c>
      <c r="BD416" s="46" t="str">
        <f t="shared" si="728"/>
        <v/>
      </c>
      <c r="BE416" s="46" t="str">
        <f t="shared" si="729"/>
        <v/>
      </c>
      <c r="BF416" s="46" t="str">
        <f t="shared" si="730"/>
        <v/>
      </c>
      <c r="BG416" s="4" t="str">
        <f t="shared" si="731"/>
        <v/>
      </c>
      <c r="BH416" s="180" t="str">
        <f t="shared" si="732"/>
        <v/>
      </c>
      <c r="BI416" s="16" t="str">
        <f t="shared" si="733"/>
        <v/>
      </c>
      <c r="BJ416" s="52" t="str">
        <f>IF(BI416="","",IF(W416="","",IF(AND(K416=$K$1,$K$1&lt;&gt;""),$BT$2,IFERROR(IF(INDEX(価格設定!$D$5:$D$1048576,MATCH(Q416,価格設定!$B$5:$B$1048576,0),0)=価格設定!$D$3,$BT$2,$BS$2),$BS$2))))</f>
        <v/>
      </c>
      <c r="BK416" s="16" t="str">
        <f>IF(BI416="","",IF(COUNTIF($BI$3:BI416,BI416)=1,1,IF(AND(BI415=BI416,BH416=""),BK415,COUNTIF($BH$3:BH416,BH416))))</f>
        <v/>
      </c>
      <c r="BL416" s="52" t="str">
        <f t="shared" si="734"/>
        <v/>
      </c>
      <c r="BM416" s="52" t="str">
        <f t="shared" si="735"/>
        <v/>
      </c>
      <c r="BN416" s="119" t="str">
        <f t="shared" si="736"/>
        <v/>
      </c>
      <c r="BO416" s="119" t="str">
        <f t="shared" si="737"/>
        <v/>
      </c>
      <c r="BP416" s="17" t="str">
        <f t="shared" si="738"/>
        <v/>
      </c>
      <c r="BQ416" s="17" t="str">
        <f t="shared" si="739"/>
        <v/>
      </c>
      <c r="BR416" s="17" t="str">
        <f>IF(OR(BP416="",COUNTIF($BO$3:BO416,BO416)&lt;&gt;1),"",SUMIF(BO$3:BO$1048576,BO416,BP$3:BP$1048576))</f>
        <v/>
      </c>
      <c r="BS416" s="17" t="str">
        <f t="shared" si="740"/>
        <v/>
      </c>
      <c r="BT416" s="17" t="str">
        <f t="shared" si="741"/>
        <v/>
      </c>
      <c r="BU416" s="17" t="str">
        <f t="shared" si="742"/>
        <v/>
      </c>
      <c r="BV416" s="24" t="str">
        <f t="shared" si="743"/>
        <v/>
      </c>
      <c r="BW416" s="24" t="str">
        <f t="shared" si="744"/>
        <v/>
      </c>
      <c r="BX416" s="24" t="str">
        <f t="shared" si="745"/>
        <v/>
      </c>
      <c r="BY416" s="26" t="str">
        <f t="shared" si="746"/>
        <v/>
      </c>
      <c r="BZ416" s="26" t="str">
        <f t="shared" si="747"/>
        <v/>
      </c>
      <c r="CA416" s="26" t="str">
        <f t="shared" si="748"/>
        <v/>
      </c>
      <c r="CB416" s="66" t="str">
        <f t="shared" si="749"/>
        <v/>
      </c>
      <c r="CC416" s="65" t="str">
        <f t="shared" si="750"/>
        <v/>
      </c>
      <c r="CD416" s="26" t="str">
        <f t="shared" si="751"/>
        <v/>
      </c>
      <c r="CE416" s="26" t="str">
        <f t="shared" si="752"/>
        <v/>
      </c>
      <c r="CF416" s="193" t="str">
        <f t="shared" si="753"/>
        <v/>
      </c>
      <c r="CG416" s="193" t="str">
        <f t="shared" si="754"/>
        <v/>
      </c>
      <c r="CH416" s="26" t="str">
        <f t="shared" si="755"/>
        <v/>
      </c>
      <c r="CI416" s="26" t="str">
        <f t="shared" si="756"/>
        <v/>
      </c>
      <c r="CJ416" s="65" t="str">
        <f t="shared" si="757"/>
        <v/>
      </c>
      <c r="CK416" s="65" t="str">
        <f t="shared" si="758"/>
        <v/>
      </c>
      <c r="CL416" s="64" t="str">
        <f t="shared" si="759"/>
        <v/>
      </c>
      <c r="CM416" s="64" t="str">
        <f t="shared" si="760"/>
        <v/>
      </c>
      <c r="CN416" s="65" t="str">
        <f t="shared" si="761"/>
        <v/>
      </c>
      <c r="CP416" s="63" t="str">
        <f>IF(BH416="","",MAX($CP$3:CP415)+1)</f>
        <v/>
      </c>
      <c r="CQ416" s="24" t="str">
        <f t="shared" si="762"/>
        <v/>
      </c>
      <c r="CR416" s="24" t="str">
        <f t="shared" si="763"/>
        <v/>
      </c>
      <c r="CS416" s="24" t="str">
        <f t="shared" si="764"/>
        <v/>
      </c>
      <c r="CT416" s="58" t="str">
        <f>IF(BO416="","",COUNTIF($BO$3:BO416,BO416)&amp;"@"&amp;BO416)</f>
        <v/>
      </c>
      <c r="CU416" s="16" t="str">
        <f t="shared" si="702"/>
        <v/>
      </c>
      <c r="CV416" s="63" t="str">
        <f t="shared" si="765"/>
        <v/>
      </c>
      <c r="CW416" s="16" t="str">
        <f t="shared" si="766"/>
        <v/>
      </c>
      <c r="CX416" s="16" t="str">
        <f t="shared" si="767"/>
        <v/>
      </c>
      <c r="CY416" s="16" t="str">
        <f t="shared" si="768"/>
        <v/>
      </c>
      <c r="CZ416" s="85" t="str">
        <f t="shared" si="769"/>
        <v/>
      </c>
      <c r="DA416" s="16" t="str">
        <f t="shared" si="770"/>
        <v/>
      </c>
      <c r="DB416" s="16" t="str">
        <f t="shared" si="771"/>
        <v/>
      </c>
      <c r="DC416" s="28" t="str">
        <f>IF(CP416="","",$DC$1&amp;(INDEX(価格設定!D$1:XFD$3,ROW(価格設定!$D$3),MATCH($AW416,価格設定!D$1:XFD$1,1))*100)&amp;"%")</f>
        <v/>
      </c>
      <c r="DD416" s="28" t="str">
        <f>IF(CP416="","",$DD$1&amp;(INDEX(価格設定!D$1:XFD$3,ROW(価格設定!$D$2),MATCH($AW416,価格設定!D$1:XFD$1,1))*100)&amp;"%")</f>
        <v/>
      </c>
      <c r="DE416" s="29" t="str">
        <f t="shared" si="772"/>
        <v/>
      </c>
      <c r="DG416" s="58" t="str">
        <f t="shared" si="773"/>
        <v/>
      </c>
      <c r="DH416" s="58" t="str">
        <f t="shared" si="774"/>
        <v/>
      </c>
      <c r="DI416" s="58" t="str">
        <f t="shared" si="775"/>
        <v/>
      </c>
      <c r="DJ416" s="85" t="str">
        <f t="shared" si="776"/>
        <v/>
      </c>
      <c r="DL416" s="58" t="str">
        <f>IF(COUNTIF(DG$3:DG$1048576,DG416)=COUNTIF($DG$3:$DG416,DG416),DG416,"")</f>
        <v/>
      </c>
      <c r="DM416" s="85" t="str">
        <f t="shared" si="777"/>
        <v/>
      </c>
      <c r="DN416" s="85" t="str">
        <f t="shared" si="703"/>
        <v/>
      </c>
      <c r="DO416" s="85" t="str">
        <f t="shared" si="703"/>
        <v/>
      </c>
      <c r="DP416" s="303"/>
      <c r="DQ416" s="17" t="str">
        <f t="shared" si="704"/>
        <v/>
      </c>
      <c r="DR416" s="17" t="str">
        <f t="shared" si="705"/>
        <v/>
      </c>
      <c r="DS416" s="17" t="str">
        <f t="shared" si="706"/>
        <v/>
      </c>
      <c r="DU416" s="16" t="str">
        <f t="shared" si="778"/>
        <v/>
      </c>
      <c r="DV416" s="16" t="str">
        <f>IF(DU416="","",COUNT($DU$3:DU416))</f>
        <v/>
      </c>
      <c r="DW416" s="16" t="str">
        <f t="shared" si="779"/>
        <v/>
      </c>
      <c r="DX416" s="16" t="str">
        <f t="shared" si="780"/>
        <v/>
      </c>
      <c r="DY416" s="16" t="str">
        <f>IF(DZ416="","",COUNTIF(DZ$3:DZ416,DZ416))</f>
        <v/>
      </c>
      <c r="DZ416" s="16" t="str">
        <f t="shared" si="781"/>
        <v/>
      </c>
      <c r="EA416" s="16" t="str">
        <f t="shared" si="782"/>
        <v/>
      </c>
      <c r="EB416" s="16" t="str">
        <f t="shared" si="783"/>
        <v/>
      </c>
      <c r="EC416" s="16" t="str">
        <f t="shared" si="784"/>
        <v/>
      </c>
      <c r="ED416" s="16" t="str">
        <f t="shared" si="785"/>
        <v/>
      </c>
      <c r="EE416" s="16" t="str">
        <f t="shared" si="786"/>
        <v/>
      </c>
      <c r="EF416" s="16" t="str">
        <f t="shared" si="787"/>
        <v/>
      </c>
      <c r="EG416" s="16" t="str">
        <f t="shared" si="788"/>
        <v/>
      </c>
      <c r="EH416" s="16" t="str">
        <f t="shared" si="789"/>
        <v/>
      </c>
      <c r="EI416" s="16" t="str">
        <f t="shared" si="790"/>
        <v/>
      </c>
      <c r="EJ416" s="16" t="str">
        <f t="shared" si="791"/>
        <v/>
      </c>
      <c r="EK416" s="16" t="str">
        <f t="shared" si="792"/>
        <v/>
      </c>
      <c r="EL416" s="58" t="str">
        <f t="shared" si="793"/>
        <v/>
      </c>
      <c r="EM416" s="58" t="str">
        <f>IF(OR($DZ416="",CR416=""),IF($EL416="","",$EL416),IF(OR(CR416="なし",CR416=0),領収書!$H$1,CR416))</f>
        <v/>
      </c>
      <c r="EN416" s="58" t="str">
        <f>IF(OR($DZ416="",CS416=""),IF($EL416="","",$EL416),IF(OR(CS416="なし",CS416=0),入力!$EN$1,CS416))</f>
        <v/>
      </c>
      <c r="EO416" s="63" t="str">
        <f t="shared" si="794"/>
        <v/>
      </c>
      <c r="EP416" s="63" t="str">
        <f t="shared" si="795"/>
        <v/>
      </c>
      <c r="ER416" s="16" t="str">
        <f>IF(AND(COUNTIF($ET$3:ET416,ET416)=1,ET416&lt;&gt;""),MAX($ER$3:ER415)+1,"")</f>
        <v/>
      </c>
      <c r="ES416" s="16" t="str">
        <f>IF(価格設定!B418="","",価格設定!B418)</f>
        <v/>
      </c>
      <c r="ET416" s="16" t="str">
        <f>IF(価格設定!C418="","",価格設定!C418)</f>
        <v/>
      </c>
      <c r="EV416" s="16" t="str">
        <f t="shared" si="707"/>
        <v/>
      </c>
      <c r="EW416" s="16" t="str">
        <f t="shared" si="796"/>
        <v/>
      </c>
    </row>
    <row r="417" spans="1:153" ht="30" customHeight="1" x14ac:dyDescent="0.2">
      <c r="A417" s="225"/>
      <c r="B417" s="212"/>
      <c r="C417" s="221"/>
      <c r="D417" s="164"/>
      <c r="E417" s="165"/>
      <c r="F417" s="166"/>
      <c r="G417" s="167"/>
      <c r="H417" s="179"/>
      <c r="I417" s="306"/>
      <c r="J417" s="169"/>
      <c r="K417" s="179"/>
      <c r="L417" s="186"/>
      <c r="M417" s="186"/>
      <c r="N417" s="168"/>
      <c r="O417" s="170"/>
      <c r="P417" s="212"/>
      <c r="Q417" s="179" t="str">
        <f>IFERROR(IF(H417="","",IFERROR(INDEX(価格設定!$B$5:$B$1048576,MATCH(H417,価格設定!$B$5:$B$1048576,0),0),INDEX(価格設定!$B$5:$B$1048576,MATCH("*"&amp;H417&amp;"*",価格設定!$B$5:$B$1048576,0),0))),H417)</f>
        <v/>
      </c>
      <c r="R417" s="250" t="str">
        <f>IFERROR(IF(Q417="",IF(K417="","",K417),IF(K417="",IF(INDEX(価格設定!$C$5:$C$1048576,MATCH(Q417,価格設定!$B$5:$B$1048576,0),0)=0,"",INDEX(価格設定!$C$5:$C$1048576,MATCH(Q417,価格設定!$B$5:$B$1048576,0),0)),IF(K417="なし","",K417))),"")</f>
        <v/>
      </c>
      <c r="S417" s="308" t="str">
        <f t="shared" si="708"/>
        <v/>
      </c>
      <c r="T417" s="126" t="str">
        <f>IFERROR(IF(J417="",IF(INDEX(価格設定!$E$5:$R$1048576,MATCH($Q417,価格設定!B$5:B$1048576,0),MATCH($AW417,価格設定!E$1:X$1,1))=0,"",INDEX(価格設定!$E$5:$R$1048576,MATCH($Q417,価格設定!B$5:B$1048576,0),MATCH($AW417,価格設定!E$1:X$1,1))),J417),"")</f>
        <v/>
      </c>
      <c r="U417" s="126" t="str">
        <f t="shared" si="709"/>
        <v/>
      </c>
      <c r="V417" s="132" t="str">
        <f t="shared" si="710"/>
        <v/>
      </c>
      <c r="W417" s="127" t="str">
        <f>IFERROR(IF(OR(T417="",T417&lt;0),"",IFERROR(INDEX(価格設定!E$2:X$3,IF(AND(K417=$K$1,$K$1&lt;&gt;""),ROW(価格設定!$D$3)-1,MATCH(INDEX(価格設定!$D$5:$D$1048576,MATCH(Q417,価格設定!$B$5:$B$1048576,0),0),価格設定!$D$2:$D$3,0)),MATCH($AW417,価格設定!E$1:X$1,1)),INDEX(価格設定!E$2:X$2,0,MATCH($AW417,価格設定!E$1:X$1,1)))),"")</f>
        <v/>
      </c>
      <c r="X417" s="126" t="str">
        <f t="shared" si="701"/>
        <v/>
      </c>
      <c r="Y417" s="128" t="str">
        <f t="shared" si="711"/>
        <v/>
      </c>
      <c r="Z417" s="126" t="str">
        <f t="shared" si="712"/>
        <v/>
      </c>
      <c r="AA417" s="129" t="str">
        <f t="shared" si="713"/>
        <v/>
      </c>
      <c r="AB417" s="126" t="str">
        <f t="shared" si="714"/>
        <v/>
      </c>
      <c r="AC417" s="280" t="str">
        <f t="shared" si="715"/>
        <v/>
      </c>
      <c r="AD417" s="15"/>
      <c r="AE417" s="204" t="str">
        <f>IF(AF417="","",COUNT($AF$3:AF417))</f>
        <v/>
      </c>
      <c r="AF417" s="206" t="str">
        <f t="shared" si="716"/>
        <v/>
      </c>
      <c r="AG417" s="204" t="str">
        <f t="shared" si="717"/>
        <v/>
      </c>
      <c r="AH417" s="204" t="str">
        <f t="shared" si="718"/>
        <v/>
      </c>
      <c r="AI417" s="287"/>
      <c r="AJ417" s="15"/>
      <c r="AK417" s="138" t="str">
        <f t="shared" si="719"/>
        <v/>
      </c>
      <c r="AL417" s="131" t="str">
        <f t="shared" si="720"/>
        <v/>
      </c>
      <c r="AM417" s="131" t="str">
        <f t="shared" si="721"/>
        <v/>
      </c>
      <c r="AN417" s="313" t="str">
        <f t="shared" si="722"/>
        <v/>
      </c>
      <c r="AO417" s="316" t="str">
        <f t="shared" si="723"/>
        <v/>
      </c>
      <c r="AP417" s="18"/>
      <c r="AQ417" s="3" t="str">
        <f>IF(F417="","",MAX($AQ$3:AQ416)+1)</f>
        <v/>
      </c>
      <c r="AR417" s="3" t="str">
        <f>IF(OR(AQ417="",BB417=""),"",MAX($AR$3:AR416)+1)</f>
        <v/>
      </c>
      <c r="AS417" s="3" t="str">
        <f>IF(CQ417="","",RANK(CQ417,CQ$3:CQ$1048576,1)+COUNTIF($CQ$3:CQ417,CQ417)-1)</f>
        <v/>
      </c>
      <c r="AT417" s="21" t="str">
        <f>IF(C417="",IF(OR(AND($H417&lt;&gt;"",C417=""),AND($F416=$F417,$AZ417&lt;&gt;""),COUNTA($H$3:$H$1048576,#REF!,$F$3:$F$1048576)&gt;COUNTA($H$3:$H417,#REF!,$F$3:$F417),$AZ417&lt;&gt;""),INDEX(AT$3:AT$1048576,MATCH(MAX($AQ$3:$AQ416),$AQ$3:$AQ$1048576,0),0),""),C417)</f>
        <v/>
      </c>
      <c r="AU417" s="21" t="str">
        <f>IF(D417="",IF(OR(AND($H417&lt;&gt;"",D417=""),AND($F416=$F417,$AZ417&lt;&gt;""),COUNTA($H$3:$H$1048576,#REF!,$F$3:$F$1048576)&gt;COUNTA($H$3:$H417,#REF!,$F$3:$F417),$AZ417&lt;&gt;""),INDEX(AU$3:AU$1048576,MATCH(MAX($AQ$3:$AQ416),$AQ$3:$AQ$1048576,0),0),""),D417)</f>
        <v/>
      </c>
      <c r="AV417" s="21" t="str">
        <f>IF(E417="",IF(OR(AND($H417&lt;&gt;"",E417=""),AND($F416=$F417,$AZ417&lt;&gt;""),COUNTA($H$3:$H$1048576,#REF!,$F$3:$F$1048576)&gt;COUNTA($H$3:$H417,#REF!,$F$3:$F417),$AZ417&lt;&gt;""),INDEX(AV$3:AV$1048576,MATCH(MAX($AQ$3:$AQ416),$AQ$3:$AQ$1048576,0),0),""),E417)</f>
        <v/>
      </c>
      <c r="AW417" s="24" t="str">
        <f t="shared" si="724"/>
        <v/>
      </c>
      <c r="AX417" s="13" t="str">
        <f t="shared" si="725"/>
        <v/>
      </c>
      <c r="AY417" s="4" t="str">
        <f t="shared" si="726"/>
        <v/>
      </c>
      <c r="AZ417" s="4" t="str">
        <f>IF(AX417="",IF(OR(AND(H417&lt;&gt;"",F417=""),COUNTA($H$3:$H$1048576)&gt;COUNTA($H$3:$H417)),INDEX(AX$3:AX417,MATCH(MAX($AQ$3:AQ417),AQ$3:AQ417,0),0),""),AX417)</f>
        <v/>
      </c>
      <c r="BA417" s="4" t="str">
        <f>IF(AY417="",IF(AND(H417&lt;&gt;"",F417=""),INDEX(AY$3:AY417,MATCH(MAX($AQ$3:AQ417),AQ$3:AQ417,0),0),""),AY417)</f>
        <v/>
      </c>
      <c r="BB417" s="82" t="str">
        <f>IF(BC417="","",RANK(BC417,BC$3:BC$1048576,1)+COUNTIF($BC$3:BC417,BC417)-1)</f>
        <v/>
      </c>
      <c r="BC417" s="139" t="str">
        <f t="shared" si="727"/>
        <v/>
      </c>
      <c r="BD417" s="46" t="str">
        <f t="shared" si="728"/>
        <v/>
      </c>
      <c r="BE417" s="46" t="str">
        <f t="shared" si="729"/>
        <v/>
      </c>
      <c r="BF417" s="46" t="str">
        <f t="shared" si="730"/>
        <v/>
      </c>
      <c r="BG417" s="4" t="str">
        <f t="shared" si="731"/>
        <v/>
      </c>
      <c r="BH417" s="180" t="str">
        <f t="shared" si="732"/>
        <v/>
      </c>
      <c r="BI417" s="16" t="str">
        <f t="shared" si="733"/>
        <v/>
      </c>
      <c r="BJ417" s="52" t="str">
        <f>IF(BI417="","",IF(W417="","",IF(AND(K417=$K$1,$K$1&lt;&gt;""),$BT$2,IFERROR(IF(INDEX(価格設定!$D$5:$D$1048576,MATCH(Q417,価格設定!$B$5:$B$1048576,0),0)=価格設定!$D$3,$BT$2,$BS$2),$BS$2))))</f>
        <v/>
      </c>
      <c r="BK417" s="16" t="str">
        <f>IF(BI417="","",IF(COUNTIF($BI$3:BI417,BI417)=1,1,IF(AND(BI416=BI417,BH417=""),BK416,COUNTIF($BH$3:BH417,BH417))))</f>
        <v/>
      </c>
      <c r="BL417" s="52" t="str">
        <f t="shared" si="734"/>
        <v/>
      </c>
      <c r="BM417" s="52" t="str">
        <f t="shared" si="735"/>
        <v/>
      </c>
      <c r="BN417" s="119" t="str">
        <f t="shared" si="736"/>
        <v/>
      </c>
      <c r="BO417" s="119" t="str">
        <f t="shared" si="737"/>
        <v/>
      </c>
      <c r="BP417" s="17" t="str">
        <f t="shared" si="738"/>
        <v/>
      </c>
      <c r="BQ417" s="17" t="str">
        <f t="shared" si="739"/>
        <v/>
      </c>
      <c r="BR417" s="17" t="str">
        <f>IF(OR(BP417="",COUNTIF($BO$3:BO417,BO417)&lt;&gt;1),"",SUMIF(BO$3:BO$1048576,BO417,BP$3:BP$1048576))</f>
        <v/>
      </c>
      <c r="BS417" s="17" t="str">
        <f t="shared" si="740"/>
        <v/>
      </c>
      <c r="BT417" s="17" t="str">
        <f t="shared" si="741"/>
        <v/>
      </c>
      <c r="BU417" s="17" t="str">
        <f t="shared" si="742"/>
        <v/>
      </c>
      <c r="BV417" s="24" t="str">
        <f t="shared" si="743"/>
        <v/>
      </c>
      <c r="BW417" s="24" t="str">
        <f t="shared" si="744"/>
        <v/>
      </c>
      <c r="BX417" s="24" t="str">
        <f t="shared" si="745"/>
        <v/>
      </c>
      <c r="BY417" s="26" t="str">
        <f t="shared" si="746"/>
        <v/>
      </c>
      <c r="BZ417" s="26" t="str">
        <f t="shared" si="747"/>
        <v/>
      </c>
      <c r="CA417" s="26" t="str">
        <f t="shared" si="748"/>
        <v/>
      </c>
      <c r="CB417" s="66" t="str">
        <f t="shared" si="749"/>
        <v/>
      </c>
      <c r="CC417" s="65" t="str">
        <f t="shared" si="750"/>
        <v/>
      </c>
      <c r="CD417" s="26" t="str">
        <f t="shared" si="751"/>
        <v/>
      </c>
      <c r="CE417" s="26" t="str">
        <f t="shared" si="752"/>
        <v/>
      </c>
      <c r="CF417" s="193" t="str">
        <f t="shared" si="753"/>
        <v/>
      </c>
      <c r="CG417" s="193" t="str">
        <f t="shared" si="754"/>
        <v/>
      </c>
      <c r="CH417" s="26" t="str">
        <f t="shared" si="755"/>
        <v/>
      </c>
      <c r="CI417" s="26" t="str">
        <f t="shared" si="756"/>
        <v/>
      </c>
      <c r="CJ417" s="65" t="str">
        <f t="shared" si="757"/>
        <v/>
      </c>
      <c r="CK417" s="65" t="str">
        <f t="shared" si="758"/>
        <v/>
      </c>
      <c r="CL417" s="64" t="str">
        <f t="shared" si="759"/>
        <v/>
      </c>
      <c r="CM417" s="64" t="str">
        <f t="shared" si="760"/>
        <v/>
      </c>
      <c r="CN417" s="65" t="str">
        <f t="shared" si="761"/>
        <v/>
      </c>
      <c r="CP417" s="63" t="str">
        <f>IF(BH417="","",MAX($CP$3:CP416)+1)</f>
        <v/>
      </c>
      <c r="CQ417" s="24" t="str">
        <f t="shared" si="762"/>
        <v/>
      </c>
      <c r="CR417" s="24" t="str">
        <f t="shared" si="763"/>
        <v/>
      </c>
      <c r="CS417" s="24" t="str">
        <f t="shared" si="764"/>
        <v/>
      </c>
      <c r="CT417" s="58" t="str">
        <f>IF(BO417="","",COUNTIF($BO$3:BO417,BO417)&amp;"@"&amp;BO417)</f>
        <v/>
      </c>
      <c r="CU417" s="16" t="str">
        <f t="shared" si="702"/>
        <v/>
      </c>
      <c r="CV417" s="63" t="str">
        <f t="shared" si="765"/>
        <v/>
      </c>
      <c r="CW417" s="16" t="str">
        <f t="shared" si="766"/>
        <v/>
      </c>
      <c r="CX417" s="16" t="str">
        <f t="shared" si="767"/>
        <v/>
      </c>
      <c r="CY417" s="16" t="str">
        <f t="shared" si="768"/>
        <v/>
      </c>
      <c r="CZ417" s="85" t="str">
        <f t="shared" si="769"/>
        <v/>
      </c>
      <c r="DA417" s="16" t="str">
        <f t="shared" si="770"/>
        <v/>
      </c>
      <c r="DB417" s="16" t="str">
        <f t="shared" si="771"/>
        <v/>
      </c>
      <c r="DC417" s="28" t="str">
        <f>IF(CP417="","",$DC$1&amp;(INDEX(価格設定!D$1:XFD$3,ROW(価格設定!$D$3),MATCH($AW417,価格設定!D$1:XFD$1,1))*100)&amp;"%")</f>
        <v/>
      </c>
      <c r="DD417" s="28" t="str">
        <f>IF(CP417="","",$DD$1&amp;(INDEX(価格設定!D$1:XFD$3,ROW(価格設定!$D$2),MATCH($AW417,価格設定!D$1:XFD$1,1))*100)&amp;"%")</f>
        <v/>
      </c>
      <c r="DE417" s="29" t="str">
        <f t="shared" si="772"/>
        <v/>
      </c>
      <c r="DG417" s="58" t="str">
        <f t="shared" si="773"/>
        <v/>
      </c>
      <c r="DH417" s="58" t="str">
        <f t="shared" si="774"/>
        <v/>
      </c>
      <c r="DI417" s="58" t="str">
        <f t="shared" si="775"/>
        <v/>
      </c>
      <c r="DJ417" s="85" t="str">
        <f t="shared" si="776"/>
        <v/>
      </c>
      <c r="DL417" s="58" t="str">
        <f>IF(COUNTIF(DG$3:DG$1048576,DG417)=COUNTIF($DG$3:$DG417,DG417),DG417,"")</f>
        <v/>
      </c>
      <c r="DM417" s="85" t="str">
        <f t="shared" si="777"/>
        <v/>
      </c>
      <c r="DN417" s="85" t="str">
        <f t="shared" si="703"/>
        <v/>
      </c>
      <c r="DO417" s="85" t="str">
        <f t="shared" si="703"/>
        <v/>
      </c>
      <c r="DP417" s="303"/>
      <c r="DQ417" s="17" t="str">
        <f t="shared" si="704"/>
        <v/>
      </c>
      <c r="DR417" s="17" t="str">
        <f t="shared" si="705"/>
        <v/>
      </c>
      <c r="DS417" s="17" t="str">
        <f t="shared" si="706"/>
        <v/>
      </c>
      <c r="DU417" s="16" t="str">
        <f t="shared" si="778"/>
        <v/>
      </c>
      <c r="DV417" s="16" t="str">
        <f>IF(DU417="","",COUNT($DU$3:DU417))</f>
        <v/>
      </c>
      <c r="DW417" s="16" t="str">
        <f t="shared" si="779"/>
        <v/>
      </c>
      <c r="DX417" s="16" t="str">
        <f t="shared" si="780"/>
        <v/>
      </c>
      <c r="DY417" s="16" t="str">
        <f>IF(DZ417="","",COUNTIF(DZ$3:DZ417,DZ417))</f>
        <v/>
      </c>
      <c r="DZ417" s="16" t="str">
        <f t="shared" si="781"/>
        <v/>
      </c>
      <c r="EA417" s="16" t="str">
        <f t="shared" si="782"/>
        <v/>
      </c>
      <c r="EB417" s="16" t="str">
        <f t="shared" si="783"/>
        <v/>
      </c>
      <c r="EC417" s="16" t="str">
        <f t="shared" si="784"/>
        <v/>
      </c>
      <c r="ED417" s="16" t="str">
        <f t="shared" si="785"/>
        <v/>
      </c>
      <c r="EE417" s="16" t="str">
        <f t="shared" si="786"/>
        <v/>
      </c>
      <c r="EF417" s="16" t="str">
        <f t="shared" si="787"/>
        <v/>
      </c>
      <c r="EG417" s="16" t="str">
        <f t="shared" si="788"/>
        <v/>
      </c>
      <c r="EH417" s="16" t="str">
        <f t="shared" si="789"/>
        <v/>
      </c>
      <c r="EI417" s="16" t="str">
        <f t="shared" si="790"/>
        <v/>
      </c>
      <c r="EJ417" s="16" t="str">
        <f t="shared" si="791"/>
        <v/>
      </c>
      <c r="EK417" s="16" t="str">
        <f t="shared" si="792"/>
        <v/>
      </c>
      <c r="EL417" s="58" t="str">
        <f t="shared" si="793"/>
        <v/>
      </c>
      <c r="EM417" s="58" t="str">
        <f>IF(OR($DZ417="",CR417=""),IF($EL417="","",$EL417),IF(OR(CR417="なし",CR417=0),領収書!$H$1,CR417))</f>
        <v/>
      </c>
      <c r="EN417" s="58" t="str">
        <f>IF(OR($DZ417="",CS417=""),IF($EL417="","",$EL417),IF(OR(CS417="なし",CS417=0),入力!$EN$1,CS417))</f>
        <v/>
      </c>
      <c r="EO417" s="63" t="str">
        <f t="shared" si="794"/>
        <v/>
      </c>
      <c r="EP417" s="63" t="str">
        <f t="shared" si="795"/>
        <v/>
      </c>
      <c r="ER417" s="16" t="str">
        <f>IF(AND(COUNTIF($ET$3:ET417,ET417)=1,ET417&lt;&gt;""),MAX($ER$3:ER416)+1,"")</f>
        <v/>
      </c>
      <c r="ES417" s="16" t="str">
        <f>IF(価格設定!B419="","",価格設定!B419)</f>
        <v/>
      </c>
      <c r="ET417" s="16" t="str">
        <f>IF(価格設定!C419="","",価格設定!C419)</f>
        <v/>
      </c>
      <c r="EV417" s="16" t="str">
        <f t="shared" si="707"/>
        <v/>
      </c>
      <c r="EW417" s="16" t="str">
        <f t="shared" si="796"/>
        <v/>
      </c>
    </row>
    <row r="418" spans="1:153" ht="30" customHeight="1" x14ac:dyDescent="0.2">
      <c r="A418" s="225"/>
      <c r="B418" s="212"/>
      <c r="C418" s="221"/>
      <c r="D418" s="164"/>
      <c r="E418" s="165"/>
      <c r="F418" s="166"/>
      <c r="G418" s="167"/>
      <c r="H418" s="179"/>
      <c r="I418" s="306"/>
      <c r="J418" s="169"/>
      <c r="K418" s="179"/>
      <c r="L418" s="186"/>
      <c r="M418" s="186"/>
      <c r="N418" s="168"/>
      <c r="O418" s="170"/>
      <c r="P418" s="212"/>
      <c r="Q418" s="179" t="str">
        <f>IFERROR(IF(H418="","",IFERROR(INDEX(価格設定!$B$5:$B$1048576,MATCH(H418,価格設定!$B$5:$B$1048576,0),0),INDEX(価格設定!$B$5:$B$1048576,MATCH("*"&amp;H418&amp;"*",価格設定!$B$5:$B$1048576,0),0))),H418)</f>
        <v/>
      </c>
      <c r="R418" s="250" t="str">
        <f>IFERROR(IF(Q418="",IF(K418="","",K418),IF(K418="",IF(INDEX(価格設定!$C$5:$C$1048576,MATCH(Q418,価格設定!$B$5:$B$1048576,0),0)=0,"",INDEX(価格設定!$C$5:$C$1048576,MATCH(Q418,価格設定!$B$5:$B$1048576,0),0)),IF(K418="なし","",K418))),"")</f>
        <v/>
      </c>
      <c r="S418" s="308" t="str">
        <f t="shared" si="708"/>
        <v/>
      </c>
      <c r="T418" s="126" t="str">
        <f>IFERROR(IF(J418="",IF(INDEX(価格設定!$E$5:$R$1048576,MATCH($Q418,価格設定!B$5:B$1048576,0),MATCH($AW418,価格設定!E$1:X$1,1))=0,"",INDEX(価格設定!$E$5:$R$1048576,MATCH($Q418,価格設定!B$5:B$1048576,0),MATCH($AW418,価格設定!E$1:X$1,1))),J418),"")</f>
        <v/>
      </c>
      <c r="U418" s="126" t="str">
        <f t="shared" si="709"/>
        <v/>
      </c>
      <c r="V418" s="132" t="str">
        <f t="shared" si="710"/>
        <v/>
      </c>
      <c r="W418" s="127" t="str">
        <f>IFERROR(IF(OR(T418="",T418&lt;0),"",IFERROR(INDEX(価格設定!E$2:X$3,IF(AND(K418=$K$1,$K$1&lt;&gt;""),ROW(価格設定!$D$3)-1,MATCH(INDEX(価格設定!$D$5:$D$1048576,MATCH(Q418,価格設定!$B$5:$B$1048576,0),0),価格設定!$D$2:$D$3,0)),MATCH($AW418,価格設定!E$1:X$1,1)),INDEX(価格設定!E$2:X$2,0,MATCH($AW418,価格設定!E$1:X$1,1)))),"")</f>
        <v/>
      </c>
      <c r="X418" s="126" t="str">
        <f t="shared" si="701"/>
        <v/>
      </c>
      <c r="Y418" s="128" t="str">
        <f t="shared" si="711"/>
        <v/>
      </c>
      <c r="Z418" s="126" t="str">
        <f t="shared" si="712"/>
        <v/>
      </c>
      <c r="AA418" s="129" t="str">
        <f t="shared" si="713"/>
        <v/>
      </c>
      <c r="AB418" s="126" t="str">
        <f t="shared" si="714"/>
        <v/>
      </c>
      <c r="AC418" s="280" t="str">
        <f t="shared" si="715"/>
        <v/>
      </c>
      <c r="AD418" s="15"/>
      <c r="AE418" s="204" t="str">
        <f>IF(AF418="","",COUNT($AF$3:AF418))</f>
        <v/>
      </c>
      <c r="AF418" s="206" t="str">
        <f t="shared" si="716"/>
        <v/>
      </c>
      <c r="AG418" s="204" t="str">
        <f t="shared" si="717"/>
        <v/>
      </c>
      <c r="AH418" s="204" t="str">
        <f t="shared" si="718"/>
        <v/>
      </c>
      <c r="AI418" s="287"/>
      <c r="AJ418" s="15"/>
      <c r="AK418" s="138" t="str">
        <f t="shared" si="719"/>
        <v/>
      </c>
      <c r="AL418" s="131" t="str">
        <f t="shared" si="720"/>
        <v/>
      </c>
      <c r="AM418" s="131" t="str">
        <f t="shared" si="721"/>
        <v/>
      </c>
      <c r="AN418" s="313" t="str">
        <f t="shared" si="722"/>
        <v/>
      </c>
      <c r="AO418" s="316" t="str">
        <f t="shared" si="723"/>
        <v/>
      </c>
      <c r="AP418" s="18"/>
      <c r="AQ418" s="3" t="str">
        <f>IF(F418="","",MAX($AQ$3:AQ417)+1)</f>
        <v/>
      </c>
      <c r="AR418" s="3" t="str">
        <f>IF(OR(AQ418="",BB418=""),"",MAX($AR$3:AR417)+1)</f>
        <v/>
      </c>
      <c r="AS418" s="3" t="str">
        <f>IF(CQ418="","",RANK(CQ418,CQ$3:CQ$1048576,1)+COUNTIF($CQ$3:CQ418,CQ418)-1)</f>
        <v/>
      </c>
      <c r="AT418" s="21" t="str">
        <f>IF(C418="",IF(OR(AND($H418&lt;&gt;"",C418=""),AND($F417=$F418,$AZ418&lt;&gt;""),COUNTA($H$3:$H$1048576,#REF!,$F$3:$F$1048576)&gt;COUNTA($H$3:$H418,#REF!,$F$3:$F418),$AZ418&lt;&gt;""),INDEX(AT$3:AT$1048576,MATCH(MAX($AQ$3:$AQ417),$AQ$3:$AQ$1048576,0),0),""),C418)</f>
        <v/>
      </c>
      <c r="AU418" s="21" t="str">
        <f>IF(D418="",IF(OR(AND($H418&lt;&gt;"",D418=""),AND($F417=$F418,$AZ418&lt;&gt;""),COUNTA($H$3:$H$1048576,#REF!,$F$3:$F$1048576)&gt;COUNTA($H$3:$H418,#REF!,$F$3:$F418),$AZ418&lt;&gt;""),INDEX(AU$3:AU$1048576,MATCH(MAX($AQ$3:$AQ417),$AQ$3:$AQ$1048576,0),0),""),D418)</f>
        <v/>
      </c>
      <c r="AV418" s="21" t="str">
        <f>IF(E418="",IF(OR(AND($H418&lt;&gt;"",E418=""),AND($F417=$F418,$AZ418&lt;&gt;""),COUNTA($H$3:$H$1048576,#REF!,$F$3:$F$1048576)&gt;COUNTA($H$3:$H418,#REF!,$F$3:$F418),$AZ418&lt;&gt;""),INDEX(AV$3:AV$1048576,MATCH(MAX($AQ$3:$AQ417),$AQ$3:$AQ$1048576,0),0),""),E418)</f>
        <v/>
      </c>
      <c r="AW418" s="24" t="str">
        <f t="shared" si="724"/>
        <v/>
      </c>
      <c r="AX418" s="13" t="str">
        <f t="shared" si="725"/>
        <v/>
      </c>
      <c r="AY418" s="4" t="str">
        <f t="shared" si="726"/>
        <v/>
      </c>
      <c r="AZ418" s="4" t="str">
        <f>IF(AX418="",IF(OR(AND(H418&lt;&gt;"",F418=""),COUNTA($H$3:$H$1048576)&gt;COUNTA($H$3:$H418)),INDEX(AX$3:AX418,MATCH(MAX($AQ$3:AQ418),AQ$3:AQ418,0),0),""),AX418)</f>
        <v/>
      </c>
      <c r="BA418" s="4" t="str">
        <f>IF(AY418="",IF(AND(H418&lt;&gt;"",F418=""),INDEX(AY$3:AY418,MATCH(MAX($AQ$3:AQ418),AQ$3:AQ418,0),0),""),AY418)</f>
        <v/>
      </c>
      <c r="BB418" s="82" t="str">
        <f>IF(BC418="","",RANK(BC418,BC$3:BC$1048576,1)+COUNTIF($BC$3:BC418,BC418)-1)</f>
        <v/>
      </c>
      <c r="BC418" s="139" t="str">
        <f t="shared" si="727"/>
        <v/>
      </c>
      <c r="BD418" s="46" t="str">
        <f t="shared" si="728"/>
        <v/>
      </c>
      <c r="BE418" s="46" t="str">
        <f t="shared" si="729"/>
        <v/>
      </c>
      <c r="BF418" s="46" t="str">
        <f t="shared" si="730"/>
        <v/>
      </c>
      <c r="BG418" s="4" t="str">
        <f t="shared" si="731"/>
        <v/>
      </c>
      <c r="BH418" s="180" t="str">
        <f t="shared" si="732"/>
        <v/>
      </c>
      <c r="BI418" s="16" t="str">
        <f t="shared" si="733"/>
        <v/>
      </c>
      <c r="BJ418" s="52" t="str">
        <f>IF(BI418="","",IF(W418="","",IF(AND(K418=$K$1,$K$1&lt;&gt;""),$BT$2,IFERROR(IF(INDEX(価格設定!$D$5:$D$1048576,MATCH(Q418,価格設定!$B$5:$B$1048576,0),0)=価格設定!$D$3,$BT$2,$BS$2),$BS$2))))</f>
        <v/>
      </c>
      <c r="BK418" s="16" t="str">
        <f>IF(BI418="","",IF(COUNTIF($BI$3:BI418,BI418)=1,1,IF(AND(BI417=BI418,BH418=""),BK417,COUNTIF($BH$3:BH418,BH418))))</f>
        <v/>
      </c>
      <c r="BL418" s="52" t="str">
        <f t="shared" si="734"/>
        <v/>
      </c>
      <c r="BM418" s="52" t="str">
        <f t="shared" si="735"/>
        <v/>
      </c>
      <c r="BN418" s="119" t="str">
        <f t="shared" si="736"/>
        <v/>
      </c>
      <c r="BO418" s="119" t="str">
        <f t="shared" si="737"/>
        <v/>
      </c>
      <c r="BP418" s="17" t="str">
        <f t="shared" si="738"/>
        <v/>
      </c>
      <c r="BQ418" s="17" t="str">
        <f t="shared" si="739"/>
        <v/>
      </c>
      <c r="BR418" s="17" t="str">
        <f>IF(OR(BP418="",COUNTIF($BO$3:BO418,BO418)&lt;&gt;1),"",SUMIF(BO$3:BO$1048576,BO418,BP$3:BP$1048576))</f>
        <v/>
      </c>
      <c r="BS418" s="17" t="str">
        <f t="shared" si="740"/>
        <v/>
      </c>
      <c r="BT418" s="17" t="str">
        <f t="shared" si="741"/>
        <v/>
      </c>
      <c r="BU418" s="17" t="str">
        <f t="shared" si="742"/>
        <v/>
      </c>
      <c r="BV418" s="24" t="str">
        <f t="shared" si="743"/>
        <v/>
      </c>
      <c r="BW418" s="24" t="str">
        <f t="shared" si="744"/>
        <v/>
      </c>
      <c r="BX418" s="24" t="str">
        <f t="shared" si="745"/>
        <v/>
      </c>
      <c r="BY418" s="26" t="str">
        <f t="shared" si="746"/>
        <v/>
      </c>
      <c r="BZ418" s="26" t="str">
        <f t="shared" si="747"/>
        <v/>
      </c>
      <c r="CA418" s="26" t="str">
        <f t="shared" si="748"/>
        <v/>
      </c>
      <c r="CB418" s="66" t="str">
        <f t="shared" si="749"/>
        <v/>
      </c>
      <c r="CC418" s="65" t="str">
        <f t="shared" si="750"/>
        <v/>
      </c>
      <c r="CD418" s="26" t="str">
        <f t="shared" si="751"/>
        <v/>
      </c>
      <c r="CE418" s="26" t="str">
        <f t="shared" si="752"/>
        <v/>
      </c>
      <c r="CF418" s="193" t="str">
        <f t="shared" si="753"/>
        <v/>
      </c>
      <c r="CG418" s="193" t="str">
        <f t="shared" si="754"/>
        <v/>
      </c>
      <c r="CH418" s="26" t="str">
        <f t="shared" si="755"/>
        <v/>
      </c>
      <c r="CI418" s="26" t="str">
        <f t="shared" si="756"/>
        <v/>
      </c>
      <c r="CJ418" s="65" t="str">
        <f t="shared" si="757"/>
        <v/>
      </c>
      <c r="CK418" s="65" t="str">
        <f t="shared" si="758"/>
        <v/>
      </c>
      <c r="CL418" s="64" t="str">
        <f t="shared" si="759"/>
        <v/>
      </c>
      <c r="CM418" s="64" t="str">
        <f t="shared" si="760"/>
        <v/>
      </c>
      <c r="CN418" s="65" t="str">
        <f t="shared" si="761"/>
        <v/>
      </c>
      <c r="CP418" s="63" t="str">
        <f>IF(BH418="","",MAX($CP$3:CP417)+1)</f>
        <v/>
      </c>
      <c r="CQ418" s="24" t="str">
        <f t="shared" si="762"/>
        <v/>
      </c>
      <c r="CR418" s="24" t="str">
        <f t="shared" si="763"/>
        <v/>
      </c>
      <c r="CS418" s="24" t="str">
        <f t="shared" si="764"/>
        <v/>
      </c>
      <c r="CT418" s="58" t="str">
        <f>IF(BO418="","",COUNTIF($BO$3:BO418,BO418)&amp;"@"&amp;BO418)</f>
        <v/>
      </c>
      <c r="CU418" s="16" t="str">
        <f t="shared" si="702"/>
        <v/>
      </c>
      <c r="CV418" s="63" t="str">
        <f t="shared" si="765"/>
        <v/>
      </c>
      <c r="CW418" s="16" t="str">
        <f t="shared" si="766"/>
        <v/>
      </c>
      <c r="CX418" s="16" t="str">
        <f t="shared" si="767"/>
        <v/>
      </c>
      <c r="CY418" s="16" t="str">
        <f t="shared" si="768"/>
        <v/>
      </c>
      <c r="CZ418" s="85" t="str">
        <f t="shared" si="769"/>
        <v/>
      </c>
      <c r="DA418" s="16" t="str">
        <f t="shared" si="770"/>
        <v/>
      </c>
      <c r="DB418" s="16" t="str">
        <f t="shared" si="771"/>
        <v/>
      </c>
      <c r="DC418" s="28" t="str">
        <f>IF(CP418="","",$DC$1&amp;(INDEX(価格設定!D$1:XFD$3,ROW(価格設定!$D$3),MATCH($AW418,価格設定!D$1:XFD$1,1))*100)&amp;"%")</f>
        <v/>
      </c>
      <c r="DD418" s="28" t="str">
        <f>IF(CP418="","",$DD$1&amp;(INDEX(価格設定!D$1:XFD$3,ROW(価格設定!$D$2),MATCH($AW418,価格設定!D$1:XFD$1,1))*100)&amp;"%")</f>
        <v/>
      </c>
      <c r="DE418" s="29" t="str">
        <f t="shared" si="772"/>
        <v/>
      </c>
      <c r="DG418" s="58" t="str">
        <f t="shared" si="773"/>
        <v/>
      </c>
      <c r="DH418" s="58" t="str">
        <f t="shared" si="774"/>
        <v/>
      </c>
      <c r="DI418" s="58" t="str">
        <f t="shared" si="775"/>
        <v/>
      </c>
      <c r="DJ418" s="85" t="str">
        <f t="shared" si="776"/>
        <v/>
      </c>
      <c r="DL418" s="58" t="str">
        <f>IF(COUNTIF(DG$3:DG$1048576,DG418)=COUNTIF($DG$3:$DG418,DG418),DG418,"")</f>
        <v/>
      </c>
      <c r="DM418" s="85" t="str">
        <f t="shared" si="777"/>
        <v/>
      </c>
      <c r="DN418" s="85" t="str">
        <f t="shared" si="703"/>
        <v/>
      </c>
      <c r="DO418" s="85" t="str">
        <f t="shared" si="703"/>
        <v/>
      </c>
      <c r="DP418" s="303"/>
      <c r="DQ418" s="17" t="str">
        <f t="shared" si="704"/>
        <v/>
      </c>
      <c r="DR418" s="17" t="str">
        <f t="shared" si="705"/>
        <v/>
      </c>
      <c r="DS418" s="17" t="str">
        <f t="shared" si="706"/>
        <v/>
      </c>
      <c r="DU418" s="16" t="str">
        <f t="shared" si="778"/>
        <v/>
      </c>
      <c r="DV418" s="16" t="str">
        <f>IF(DU418="","",COUNT($DU$3:DU418))</f>
        <v/>
      </c>
      <c r="DW418" s="16" t="str">
        <f t="shared" si="779"/>
        <v/>
      </c>
      <c r="DX418" s="16" t="str">
        <f t="shared" si="780"/>
        <v/>
      </c>
      <c r="DY418" s="16" t="str">
        <f>IF(DZ418="","",COUNTIF(DZ$3:DZ418,DZ418))</f>
        <v/>
      </c>
      <c r="DZ418" s="16" t="str">
        <f t="shared" si="781"/>
        <v/>
      </c>
      <c r="EA418" s="16" t="str">
        <f t="shared" si="782"/>
        <v/>
      </c>
      <c r="EB418" s="16" t="str">
        <f t="shared" si="783"/>
        <v/>
      </c>
      <c r="EC418" s="16" t="str">
        <f t="shared" si="784"/>
        <v/>
      </c>
      <c r="ED418" s="16" t="str">
        <f t="shared" si="785"/>
        <v/>
      </c>
      <c r="EE418" s="16" t="str">
        <f t="shared" si="786"/>
        <v/>
      </c>
      <c r="EF418" s="16" t="str">
        <f t="shared" si="787"/>
        <v/>
      </c>
      <c r="EG418" s="16" t="str">
        <f t="shared" si="788"/>
        <v/>
      </c>
      <c r="EH418" s="16" t="str">
        <f t="shared" si="789"/>
        <v/>
      </c>
      <c r="EI418" s="16" t="str">
        <f t="shared" si="790"/>
        <v/>
      </c>
      <c r="EJ418" s="16" t="str">
        <f t="shared" si="791"/>
        <v/>
      </c>
      <c r="EK418" s="16" t="str">
        <f t="shared" si="792"/>
        <v/>
      </c>
      <c r="EL418" s="58" t="str">
        <f t="shared" si="793"/>
        <v/>
      </c>
      <c r="EM418" s="58" t="str">
        <f>IF(OR($DZ418="",CR418=""),IF($EL418="","",$EL418),IF(OR(CR418="なし",CR418=0),領収書!$H$1,CR418))</f>
        <v/>
      </c>
      <c r="EN418" s="58" t="str">
        <f>IF(OR($DZ418="",CS418=""),IF($EL418="","",$EL418),IF(OR(CS418="なし",CS418=0),入力!$EN$1,CS418))</f>
        <v/>
      </c>
      <c r="EO418" s="63" t="str">
        <f t="shared" si="794"/>
        <v/>
      </c>
      <c r="EP418" s="63" t="str">
        <f t="shared" si="795"/>
        <v/>
      </c>
      <c r="ER418" s="16" t="str">
        <f>IF(AND(COUNTIF($ET$3:ET418,ET418)=1,ET418&lt;&gt;""),MAX($ER$3:ER417)+1,"")</f>
        <v/>
      </c>
      <c r="ES418" s="16" t="str">
        <f>IF(価格設定!B420="","",価格設定!B420)</f>
        <v/>
      </c>
      <c r="ET418" s="16" t="str">
        <f>IF(価格設定!C420="","",価格設定!C420)</f>
        <v/>
      </c>
      <c r="EV418" s="16" t="str">
        <f t="shared" si="707"/>
        <v/>
      </c>
      <c r="EW418" s="16" t="str">
        <f t="shared" si="796"/>
        <v/>
      </c>
    </row>
    <row r="419" spans="1:153" ht="30" customHeight="1" x14ac:dyDescent="0.2">
      <c r="A419" s="225"/>
      <c r="B419" s="212"/>
      <c r="C419" s="221"/>
      <c r="D419" s="164"/>
      <c r="E419" s="165"/>
      <c r="F419" s="166"/>
      <c r="G419" s="167"/>
      <c r="H419" s="179"/>
      <c r="I419" s="306"/>
      <c r="J419" s="169"/>
      <c r="K419" s="179"/>
      <c r="L419" s="186"/>
      <c r="M419" s="186"/>
      <c r="N419" s="168"/>
      <c r="O419" s="170"/>
      <c r="P419" s="212"/>
      <c r="Q419" s="179" t="str">
        <f>IFERROR(IF(H419="","",IFERROR(INDEX(価格設定!$B$5:$B$1048576,MATCH(H419,価格設定!$B$5:$B$1048576,0),0),INDEX(価格設定!$B$5:$B$1048576,MATCH("*"&amp;H419&amp;"*",価格設定!$B$5:$B$1048576,0),0))),H419)</f>
        <v/>
      </c>
      <c r="R419" s="250" t="str">
        <f>IFERROR(IF(Q419="",IF(K419="","",K419),IF(K419="",IF(INDEX(価格設定!$C$5:$C$1048576,MATCH(Q419,価格設定!$B$5:$B$1048576,0),0)=0,"",INDEX(価格設定!$C$5:$C$1048576,MATCH(Q419,価格設定!$B$5:$B$1048576,0),0)),IF(K419="なし","",K419))),"")</f>
        <v/>
      </c>
      <c r="S419" s="308" t="str">
        <f t="shared" si="708"/>
        <v/>
      </c>
      <c r="T419" s="126" t="str">
        <f>IFERROR(IF(J419="",IF(INDEX(価格設定!$E$5:$R$1048576,MATCH($Q419,価格設定!B$5:B$1048576,0),MATCH($AW419,価格設定!E$1:X$1,1))=0,"",INDEX(価格設定!$E$5:$R$1048576,MATCH($Q419,価格設定!B$5:B$1048576,0),MATCH($AW419,価格設定!E$1:X$1,1))),J419),"")</f>
        <v/>
      </c>
      <c r="U419" s="126" t="str">
        <f t="shared" si="709"/>
        <v/>
      </c>
      <c r="V419" s="132" t="str">
        <f t="shared" si="710"/>
        <v/>
      </c>
      <c r="W419" s="127" t="str">
        <f>IFERROR(IF(OR(T419="",T419&lt;0),"",IFERROR(INDEX(価格設定!E$2:X$3,IF(AND(K419=$K$1,$K$1&lt;&gt;""),ROW(価格設定!$D$3)-1,MATCH(INDEX(価格設定!$D$5:$D$1048576,MATCH(Q419,価格設定!$B$5:$B$1048576,0),0),価格設定!$D$2:$D$3,0)),MATCH($AW419,価格設定!E$1:X$1,1)),INDEX(価格設定!E$2:X$2,0,MATCH($AW419,価格設定!E$1:X$1,1)))),"")</f>
        <v/>
      </c>
      <c r="X419" s="126" t="str">
        <f t="shared" si="701"/>
        <v/>
      </c>
      <c r="Y419" s="128" t="str">
        <f t="shared" si="711"/>
        <v/>
      </c>
      <c r="Z419" s="126" t="str">
        <f t="shared" si="712"/>
        <v/>
      </c>
      <c r="AA419" s="129" t="str">
        <f t="shared" si="713"/>
        <v/>
      </c>
      <c r="AB419" s="126" t="str">
        <f t="shared" si="714"/>
        <v/>
      </c>
      <c r="AC419" s="280" t="str">
        <f t="shared" si="715"/>
        <v/>
      </c>
      <c r="AD419" s="15"/>
      <c r="AE419" s="204" t="str">
        <f>IF(AF419="","",COUNT($AF$3:AF419))</f>
        <v/>
      </c>
      <c r="AF419" s="206" t="str">
        <f t="shared" si="716"/>
        <v/>
      </c>
      <c r="AG419" s="204" t="str">
        <f t="shared" si="717"/>
        <v/>
      </c>
      <c r="AH419" s="204" t="str">
        <f t="shared" si="718"/>
        <v/>
      </c>
      <c r="AI419" s="287"/>
      <c r="AJ419" s="15"/>
      <c r="AK419" s="138" t="str">
        <f t="shared" si="719"/>
        <v/>
      </c>
      <c r="AL419" s="131" t="str">
        <f t="shared" si="720"/>
        <v/>
      </c>
      <c r="AM419" s="131" t="str">
        <f t="shared" si="721"/>
        <v/>
      </c>
      <c r="AN419" s="313" t="str">
        <f t="shared" si="722"/>
        <v/>
      </c>
      <c r="AO419" s="316" t="str">
        <f t="shared" si="723"/>
        <v/>
      </c>
      <c r="AP419" s="18"/>
      <c r="AQ419" s="3" t="str">
        <f>IF(F419="","",MAX($AQ$3:AQ418)+1)</f>
        <v/>
      </c>
      <c r="AR419" s="3" t="str">
        <f>IF(OR(AQ419="",BB419=""),"",MAX($AR$3:AR418)+1)</f>
        <v/>
      </c>
      <c r="AS419" s="3" t="str">
        <f>IF(CQ419="","",RANK(CQ419,CQ$3:CQ$1048576,1)+COUNTIF($CQ$3:CQ419,CQ419)-1)</f>
        <v/>
      </c>
      <c r="AT419" s="21" t="str">
        <f>IF(C419="",IF(OR(AND($H419&lt;&gt;"",C419=""),AND($F418=$F419,$AZ419&lt;&gt;""),COUNTA($H$3:$H$1048576,#REF!,$F$3:$F$1048576)&gt;COUNTA($H$3:$H419,#REF!,$F$3:$F419),$AZ419&lt;&gt;""),INDEX(AT$3:AT$1048576,MATCH(MAX($AQ$3:$AQ418),$AQ$3:$AQ$1048576,0),0),""),C419)</f>
        <v/>
      </c>
      <c r="AU419" s="21" t="str">
        <f>IF(D419="",IF(OR(AND($H419&lt;&gt;"",D419=""),AND($F418=$F419,$AZ419&lt;&gt;""),COUNTA($H$3:$H$1048576,#REF!,$F$3:$F$1048576)&gt;COUNTA($H$3:$H419,#REF!,$F$3:$F419),$AZ419&lt;&gt;""),INDEX(AU$3:AU$1048576,MATCH(MAX($AQ$3:$AQ418),$AQ$3:$AQ$1048576,0),0),""),D419)</f>
        <v/>
      </c>
      <c r="AV419" s="21" t="str">
        <f>IF(E419="",IF(OR(AND($H419&lt;&gt;"",E419=""),AND($F418=$F419,$AZ419&lt;&gt;""),COUNTA($H$3:$H$1048576,#REF!,$F$3:$F$1048576)&gt;COUNTA($H$3:$H419,#REF!,$F$3:$F419),$AZ419&lt;&gt;""),INDEX(AV$3:AV$1048576,MATCH(MAX($AQ$3:$AQ418),$AQ$3:$AQ$1048576,0),0),""),E419)</f>
        <v/>
      </c>
      <c r="AW419" s="24" t="str">
        <f t="shared" si="724"/>
        <v/>
      </c>
      <c r="AX419" s="13" t="str">
        <f t="shared" si="725"/>
        <v/>
      </c>
      <c r="AY419" s="4" t="str">
        <f t="shared" si="726"/>
        <v/>
      </c>
      <c r="AZ419" s="4" t="str">
        <f>IF(AX419="",IF(OR(AND(H419&lt;&gt;"",F419=""),COUNTA($H$3:$H$1048576)&gt;COUNTA($H$3:$H419)),INDEX(AX$3:AX419,MATCH(MAX($AQ$3:AQ419),AQ$3:AQ419,0),0),""),AX419)</f>
        <v/>
      </c>
      <c r="BA419" s="4" t="str">
        <f>IF(AY419="",IF(AND(H419&lt;&gt;"",F419=""),INDEX(AY$3:AY419,MATCH(MAX($AQ$3:AQ419),AQ$3:AQ419,0),0),""),AY419)</f>
        <v/>
      </c>
      <c r="BB419" s="82" t="str">
        <f>IF(BC419="","",RANK(BC419,BC$3:BC$1048576,1)+COUNTIF($BC$3:BC419,BC419)-1)</f>
        <v/>
      </c>
      <c r="BC419" s="139" t="str">
        <f t="shared" si="727"/>
        <v/>
      </c>
      <c r="BD419" s="46" t="str">
        <f t="shared" si="728"/>
        <v/>
      </c>
      <c r="BE419" s="46" t="str">
        <f t="shared" si="729"/>
        <v/>
      </c>
      <c r="BF419" s="46" t="str">
        <f t="shared" si="730"/>
        <v/>
      </c>
      <c r="BG419" s="4" t="str">
        <f t="shared" si="731"/>
        <v/>
      </c>
      <c r="BH419" s="180" t="str">
        <f t="shared" si="732"/>
        <v/>
      </c>
      <c r="BI419" s="16" t="str">
        <f t="shared" si="733"/>
        <v/>
      </c>
      <c r="BJ419" s="52" t="str">
        <f>IF(BI419="","",IF(W419="","",IF(AND(K419=$K$1,$K$1&lt;&gt;""),$BT$2,IFERROR(IF(INDEX(価格設定!$D$5:$D$1048576,MATCH(Q419,価格設定!$B$5:$B$1048576,0),0)=価格設定!$D$3,$BT$2,$BS$2),$BS$2))))</f>
        <v/>
      </c>
      <c r="BK419" s="16" t="str">
        <f>IF(BI419="","",IF(COUNTIF($BI$3:BI419,BI419)=1,1,IF(AND(BI418=BI419,BH419=""),BK418,COUNTIF($BH$3:BH419,BH419))))</f>
        <v/>
      </c>
      <c r="BL419" s="52" t="str">
        <f t="shared" si="734"/>
        <v/>
      </c>
      <c r="BM419" s="52" t="str">
        <f t="shared" si="735"/>
        <v/>
      </c>
      <c r="BN419" s="119" t="str">
        <f t="shared" si="736"/>
        <v/>
      </c>
      <c r="BO419" s="119" t="str">
        <f t="shared" si="737"/>
        <v/>
      </c>
      <c r="BP419" s="17" t="str">
        <f t="shared" si="738"/>
        <v/>
      </c>
      <c r="BQ419" s="17" t="str">
        <f t="shared" si="739"/>
        <v/>
      </c>
      <c r="BR419" s="17" t="str">
        <f>IF(OR(BP419="",COUNTIF($BO$3:BO419,BO419)&lt;&gt;1),"",SUMIF(BO$3:BO$1048576,BO419,BP$3:BP$1048576))</f>
        <v/>
      </c>
      <c r="BS419" s="17" t="str">
        <f t="shared" si="740"/>
        <v/>
      </c>
      <c r="BT419" s="17" t="str">
        <f t="shared" si="741"/>
        <v/>
      </c>
      <c r="BU419" s="17" t="str">
        <f t="shared" si="742"/>
        <v/>
      </c>
      <c r="BV419" s="24" t="str">
        <f t="shared" si="743"/>
        <v/>
      </c>
      <c r="BW419" s="24" t="str">
        <f t="shared" si="744"/>
        <v/>
      </c>
      <c r="BX419" s="24" t="str">
        <f t="shared" si="745"/>
        <v/>
      </c>
      <c r="BY419" s="26" t="str">
        <f t="shared" si="746"/>
        <v/>
      </c>
      <c r="BZ419" s="26" t="str">
        <f t="shared" si="747"/>
        <v/>
      </c>
      <c r="CA419" s="26" t="str">
        <f t="shared" si="748"/>
        <v/>
      </c>
      <c r="CB419" s="66" t="str">
        <f t="shared" si="749"/>
        <v/>
      </c>
      <c r="CC419" s="65" t="str">
        <f t="shared" si="750"/>
        <v/>
      </c>
      <c r="CD419" s="26" t="str">
        <f t="shared" si="751"/>
        <v/>
      </c>
      <c r="CE419" s="26" t="str">
        <f t="shared" si="752"/>
        <v/>
      </c>
      <c r="CF419" s="193" t="str">
        <f t="shared" si="753"/>
        <v/>
      </c>
      <c r="CG419" s="193" t="str">
        <f t="shared" si="754"/>
        <v/>
      </c>
      <c r="CH419" s="26" t="str">
        <f t="shared" si="755"/>
        <v/>
      </c>
      <c r="CI419" s="26" t="str">
        <f t="shared" si="756"/>
        <v/>
      </c>
      <c r="CJ419" s="65" t="str">
        <f t="shared" si="757"/>
        <v/>
      </c>
      <c r="CK419" s="65" t="str">
        <f t="shared" si="758"/>
        <v/>
      </c>
      <c r="CL419" s="64" t="str">
        <f t="shared" si="759"/>
        <v/>
      </c>
      <c r="CM419" s="64" t="str">
        <f t="shared" si="760"/>
        <v/>
      </c>
      <c r="CN419" s="65" t="str">
        <f t="shared" si="761"/>
        <v/>
      </c>
      <c r="CP419" s="63" t="str">
        <f>IF(BH419="","",MAX($CP$3:CP418)+1)</f>
        <v/>
      </c>
      <c r="CQ419" s="24" t="str">
        <f t="shared" si="762"/>
        <v/>
      </c>
      <c r="CR419" s="24" t="str">
        <f t="shared" si="763"/>
        <v/>
      </c>
      <c r="CS419" s="24" t="str">
        <f t="shared" si="764"/>
        <v/>
      </c>
      <c r="CT419" s="58" t="str">
        <f>IF(BO419="","",COUNTIF($BO$3:BO419,BO419)&amp;"@"&amp;BO419)</f>
        <v/>
      </c>
      <c r="CU419" s="16" t="str">
        <f t="shared" si="702"/>
        <v/>
      </c>
      <c r="CV419" s="63" t="str">
        <f t="shared" si="765"/>
        <v/>
      </c>
      <c r="CW419" s="16" t="str">
        <f t="shared" si="766"/>
        <v/>
      </c>
      <c r="CX419" s="16" t="str">
        <f t="shared" si="767"/>
        <v/>
      </c>
      <c r="CY419" s="16" t="str">
        <f t="shared" si="768"/>
        <v/>
      </c>
      <c r="CZ419" s="85" t="str">
        <f t="shared" si="769"/>
        <v/>
      </c>
      <c r="DA419" s="16" t="str">
        <f t="shared" si="770"/>
        <v/>
      </c>
      <c r="DB419" s="16" t="str">
        <f t="shared" si="771"/>
        <v/>
      </c>
      <c r="DC419" s="28" t="str">
        <f>IF(CP419="","",$DC$1&amp;(INDEX(価格設定!D$1:XFD$3,ROW(価格設定!$D$3),MATCH($AW419,価格設定!D$1:XFD$1,1))*100)&amp;"%")</f>
        <v/>
      </c>
      <c r="DD419" s="28" t="str">
        <f>IF(CP419="","",$DD$1&amp;(INDEX(価格設定!D$1:XFD$3,ROW(価格設定!$D$2),MATCH($AW419,価格設定!D$1:XFD$1,1))*100)&amp;"%")</f>
        <v/>
      </c>
      <c r="DE419" s="29" t="str">
        <f t="shared" si="772"/>
        <v/>
      </c>
      <c r="DG419" s="58" t="str">
        <f t="shared" si="773"/>
        <v/>
      </c>
      <c r="DH419" s="58" t="str">
        <f t="shared" si="774"/>
        <v/>
      </c>
      <c r="DI419" s="58" t="str">
        <f t="shared" si="775"/>
        <v/>
      </c>
      <c r="DJ419" s="85" t="str">
        <f t="shared" si="776"/>
        <v/>
      </c>
      <c r="DL419" s="58" t="str">
        <f>IF(COUNTIF(DG$3:DG$1048576,DG419)=COUNTIF($DG$3:$DG419,DG419),DG419,"")</f>
        <v/>
      </c>
      <c r="DM419" s="85" t="str">
        <f t="shared" si="777"/>
        <v/>
      </c>
      <c r="DN419" s="85" t="str">
        <f t="shared" si="703"/>
        <v/>
      </c>
      <c r="DO419" s="85" t="str">
        <f t="shared" si="703"/>
        <v/>
      </c>
      <c r="DP419" s="303"/>
      <c r="DQ419" s="17" t="str">
        <f t="shared" si="704"/>
        <v/>
      </c>
      <c r="DR419" s="17" t="str">
        <f t="shared" si="705"/>
        <v/>
      </c>
      <c r="DS419" s="17" t="str">
        <f t="shared" si="706"/>
        <v/>
      </c>
      <c r="DU419" s="16" t="str">
        <f t="shared" si="778"/>
        <v/>
      </c>
      <c r="DV419" s="16" t="str">
        <f>IF(DU419="","",COUNT($DU$3:DU419))</f>
        <v/>
      </c>
      <c r="DW419" s="16" t="str">
        <f t="shared" si="779"/>
        <v/>
      </c>
      <c r="DX419" s="16" t="str">
        <f t="shared" si="780"/>
        <v/>
      </c>
      <c r="DY419" s="16" t="str">
        <f>IF(DZ419="","",COUNTIF(DZ$3:DZ419,DZ419))</f>
        <v/>
      </c>
      <c r="DZ419" s="16" t="str">
        <f t="shared" si="781"/>
        <v/>
      </c>
      <c r="EA419" s="16" t="str">
        <f t="shared" si="782"/>
        <v/>
      </c>
      <c r="EB419" s="16" t="str">
        <f t="shared" si="783"/>
        <v/>
      </c>
      <c r="EC419" s="16" t="str">
        <f t="shared" si="784"/>
        <v/>
      </c>
      <c r="ED419" s="16" t="str">
        <f t="shared" si="785"/>
        <v/>
      </c>
      <c r="EE419" s="16" t="str">
        <f t="shared" si="786"/>
        <v/>
      </c>
      <c r="EF419" s="16" t="str">
        <f t="shared" si="787"/>
        <v/>
      </c>
      <c r="EG419" s="16" t="str">
        <f t="shared" si="788"/>
        <v/>
      </c>
      <c r="EH419" s="16" t="str">
        <f t="shared" si="789"/>
        <v/>
      </c>
      <c r="EI419" s="16" t="str">
        <f t="shared" si="790"/>
        <v/>
      </c>
      <c r="EJ419" s="16" t="str">
        <f t="shared" si="791"/>
        <v/>
      </c>
      <c r="EK419" s="16" t="str">
        <f t="shared" si="792"/>
        <v/>
      </c>
      <c r="EL419" s="58" t="str">
        <f t="shared" si="793"/>
        <v/>
      </c>
      <c r="EM419" s="58" t="str">
        <f>IF(OR($DZ419="",CR419=""),IF($EL419="","",$EL419),IF(OR(CR419="なし",CR419=0),領収書!$H$1,CR419))</f>
        <v/>
      </c>
      <c r="EN419" s="58" t="str">
        <f>IF(OR($DZ419="",CS419=""),IF($EL419="","",$EL419),IF(OR(CS419="なし",CS419=0),入力!$EN$1,CS419))</f>
        <v/>
      </c>
      <c r="EO419" s="63" t="str">
        <f t="shared" si="794"/>
        <v/>
      </c>
      <c r="EP419" s="63" t="str">
        <f t="shared" si="795"/>
        <v/>
      </c>
      <c r="ER419" s="16" t="str">
        <f>IF(AND(COUNTIF($ET$3:ET419,ET419)=1,ET419&lt;&gt;""),MAX($ER$3:ER418)+1,"")</f>
        <v/>
      </c>
      <c r="ES419" s="16" t="str">
        <f>IF(価格設定!B421="","",価格設定!B421)</f>
        <v/>
      </c>
      <c r="ET419" s="16" t="str">
        <f>IF(価格設定!C421="","",価格設定!C421)</f>
        <v/>
      </c>
      <c r="EV419" s="16" t="str">
        <f t="shared" si="707"/>
        <v/>
      </c>
      <c r="EW419" s="16" t="str">
        <f t="shared" si="796"/>
        <v/>
      </c>
    </row>
    <row r="420" spans="1:153" ht="30" customHeight="1" x14ac:dyDescent="0.2">
      <c r="A420" s="225"/>
      <c r="B420" s="212"/>
      <c r="C420" s="221"/>
      <c r="D420" s="164"/>
      <c r="E420" s="165"/>
      <c r="F420" s="166"/>
      <c r="G420" s="167"/>
      <c r="H420" s="179"/>
      <c r="I420" s="306"/>
      <c r="J420" s="169"/>
      <c r="K420" s="179"/>
      <c r="L420" s="186"/>
      <c r="M420" s="186"/>
      <c r="N420" s="168"/>
      <c r="O420" s="170"/>
      <c r="P420" s="212"/>
      <c r="Q420" s="179" t="str">
        <f>IFERROR(IF(H420="","",IFERROR(INDEX(価格設定!$B$5:$B$1048576,MATCH(H420,価格設定!$B$5:$B$1048576,0),0),INDEX(価格設定!$B$5:$B$1048576,MATCH("*"&amp;H420&amp;"*",価格設定!$B$5:$B$1048576,0),0))),H420)</f>
        <v/>
      </c>
      <c r="R420" s="250" t="str">
        <f>IFERROR(IF(Q420="",IF(K420="","",K420),IF(K420="",IF(INDEX(価格設定!$C$5:$C$1048576,MATCH(Q420,価格設定!$B$5:$B$1048576,0),0)=0,"",INDEX(価格設定!$C$5:$C$1048576,MATCH(Q420,価格設定!$B$5:$B$1048576,0),0)),IF(K420="なし","",K420))),"")</f>
        <v/>
      </c>
      <c r="S420" s="308" t="str">
        <f t="shared" si="708"/>
        <v/>
      </c>
      <c r="T420" s="126" t="str">
        <f>IFERROR(IF(J420="",IF(INDEX(価格設定!$E$5:$R$1048576,MATCH($Q420,価格設定!B$5:B$1048576,0),MATCH($AW420,価格設定!E$1:X$1,1))=0,"",INDEX(価格設定!$E$5:$R$1048576,MATCH($Q420,価格設定!B$5:B$1048576,0),MATCH($AW420,価格設定!E$1:X$1,1))),J420),"")</f>
        <v/>
      </c>
      <c r="U420" s="126" t="str">
        <f t="shared" si="709"/>
        <v/>
      </c>
      <c r="V420" s="132" t="str">
        <f t="shared" si="710"/>
        <v/>
      </c>
      <c r="W420" s="127" t="str">
        <f>IFERROR(IF(OR(T420="",T420&lt;0),"",IFERROR(INDEX(価格設定!E$2:X$3,IF(AND(K420=$K$1,$K$1&lt;&gt;""),ROW(価格設定!$D$3)-1,MATCH(INDEX(価格設定!$D$5:$D$1048576,MATCH(Q420,価格設定!$B$5:$B$1048576,0),0),価格設定!$D$2:$D$3,0)),MATCH($AW420,価格設定!E$1:X$1,1)),INDEX(価格設定!E$2:X$2,0,MATCH($AW420,価格設定!E$1:X$1,1)))),"")</f>
        <v/>
      </c>
      <c r="X420" s="126" t="str">
        <f t="shared" si="701"/>
        <v/>
      </c>
      <c r="Y420" s="128" t="str">
        <f t="shared" si="711"/>
        <v/>
      </c>
      <c r="Z420" s="126" t="str">
        <f t="shared" si="712"/>
        <v/>
      </c>
      <c r="AA420" s="129" t="str">
        <f t="shared" si="713"/>
        <v/>
      </c>
      <c r="AB420" s="126" t="str">
        <f t="shared" si="714"/>
        <v/>
      </c>
      <c r="AC420" s="280" t="str">
        <f t="shared" si="715"/>
        <v/>
      </c>
      <c r="AD420" s="15"/>
      <c r="AE420" s="204" t="str">
        <f>IF(AF420="","",COUNT($AF$3:AF420))</f>
        <v/>
      </c>
      <c r="AF420" s="206" t="str">
        <f t="shared" si="716"/>
        <v/>
      </c>
      <c r="AG420" s="204" t="str">
        <f t="shared" si="717"/>
        <v/>
      </c>
      <c r="AH420" s="204" t="str">
        <f t="shared" si="718"/>
        <v/>
      </c>
      <c r="AI420" s="287"/>
      <c r="AJ420" s="15"/>
      <c r="AK420" s="138" t="str">
        <f t="shared" si="719"/>
        <v/>
      </c>
      <c r="AL420" s="131" t="str">
        <f t="shared" si="720"/>
        <v/>
      </c>
      <c r="AM420" s="131" t="str">
        <f t="shared" si="721"/>
        <v/>
      </c>
      <c r="AN420" s="313" t="str">
        <f t="shared" si="722"/>
        <v/>
      </c>
      <c r="AO420" s="316" t="str">
        <f t="shared" si="723"/>
        <v/>
      </c>
      <c r="AP420" s="18"/>
      <c r="AQ420" s="3" t="str">
        <f>IF(F420="","",MAX($AQ$3:AQ419)+1)</f>
        <v/>
      </c>
      <c r="AR420" s="3" t="str">
        <f>IF(OR(AQ420="",BB420=""),"",MAX($AR$3:AR419)+1)</f>
        <v/>
      </c>
      <c r="AS420" s="3" t="str">
        <f>IF(CQ420="","",RANK(CQ420,CQ$3:CQ$1048576,1)+COUNTIF($CQ$3:CQ420,CQ420)-1)</f>
        <v/>
      </c>
      <c r="AT420" s="21" t="str">
        <f>IF(C420="",IF(OR(AND($H420&lt;&gt;"",C420=""),AND($F419=$F420,$AZ420&lt;&gt;""),COUNTA($H$3:$H$1048576,#REF!,$F$3:$F$1048576)&gt;COUNTA($H$3:$H420,#REF!,$F$3:$F420),$AZ420&lt;&gt;""),INDEX(AT$3:AT$1048576,MATCH(MAX($AQ$3:$AQ419),$AQ$3:$AQ$1048576,0),0),""),C420)</f>
        <v/>
      </c>
      <c r="AU420" s="21" t="str">
        <f>IF(D420="",IF(OR(AND($H420&lt;&gt;"",D420=""),AND($F419=$F420,$AZ420&lt;&gt;""),COUNTA($H$3:$H$1048576,#REF!,$F$3:$F$1048576)&gt;COUNTA($H$3:$H420,#REF!,$F$3:$F420),$AZ420&lt;&gt;""),INDEX(AU$3:AU$1048576,MATCH(MAX($AQ$3:$AQ419),$AQ$3:$AQ$1048576,0),0),""),D420)</f>
        <v/>
      </c>
      <c r="AV420" s="21" t="str">
        <f>IF(E420="",IF(OR(AND($H420&lt;&gt;"",E420=""),AND($F419=$F420,$AZ420&lt;&gt;""),COUNTA($H$3:$H$1048576,#REF!,$F$3:$F$1048576)&gt;COUNTA($H$3:$H420,#REF!,$F$3:$F420),$AZ420&lt;&gt;""),INDEX(AV$3:AV$1048576,MATCH(MAX($AQ$3:$AQ419),$AQ$3:$AQ$1048576,0),0),""),E420)</f>
        <v/>
      </c>
      <c r="AW420" s="24" t="str">
        <f t="shared" si="724"/>
        <v/>
      </c>
      <c r="AX420" s="13" t="str">
        <f t="shared" si="725"/>
        <v/>
      </c>
      <c r="AY420" s="4" t="str">
        <f t="shared" si="726"/>
        <v/>
      </c>
      <c r="AZ420" s="4" t="str">
        <f>IF(AX420="",IF(OR(AND(H420&lt;&gt;"",F420=""),COUNTA($H$3:$H$1048576)&gt;COUNTA($H$3:$H420)),INDEX(AX$3:AX420,MATCH(MAX($AQ$3:AQ420),AQ$3:AQ420,0),0),""),AX420)</f>
        <v/>
      </c>
      <c r="BA420" s="4" t="str">
        <f>IF(AY420="",IF(AND(H420&lt;&gt;"",F420=""),INDEX(AY$3:AY420,MATCH(MAX($AQ$3:AQ420),AQ$3:AQ420,0),0),""),AY420)</f>
        <v/>
      </c>
      <c r="BB420" s="82" t="str">
        <f>IF(BC420="","",RANK(BC420,BC$3:BC$1048576,1)+COUNTIF($BC$3:BC420,BC420)-1)</f>
        <v/>
      </c>
      <c r="BC420" s="139" t="str">
        <f t="shared" si="727"/>
        <v/>
      </c>
      <c r="BD420" s="46" t="str">
        <f t="shared" si="728"/>
        <v/>
      </c>
      <c r="BE420" s="46" t="str">
        <f t="shared" si="729"/>
        <v/>
      </c>
      <c r="BF420" s="46" t="str">
        <f t="shared" si="730"/>
        <v/>
      </c>
      <c r="BG420" s="4" t="str">
        <f t="shared" si="731"/>
        <v/>
      </c>
      <c r="BH420" s="180" t="str">
        <f t="shared" si="732"/>
        <v/>
      </c>
      <c r="BI420" s="16" t="str">
        <f t="shared" si="733"/>
        <v/>
      </c>
      <c r="BJ420" s="52" t="str">
        <f>IF(BI420="","",IF(W420="","",IF(AND(K420=$K$1,$K$1&lt;&gt;""),$BT$2,IFERROR(IF(INDEX(価格設定!$D$5:$D$1048576,MATCH(Q420,価格設定!$B$5:$B$1048576,0),0)=価格設定!$D$3,$BT$2,$BS$2),$BS$2))))</f>
        <v/>
      </c>
      <c r="BK420" s="16" t="str">
        <f>IF(BI420="","",IF(COUNTIF($BI$3:BI420,BI420)=1,1,IF(AND(BI419=BI420,BH420=""),BK419,COUNTIF($BH$3:BH420,BH420))))</f>
        <v/>
      </c>
      <c r="BL420" s="52" t="str">
        <f t="shared" si="734"/>
        <v/>
      </c>
      <c r="BM420" s="52" t="str">
        <f t="shared" si="735"/>
        <v/>
      </c>
      <c r="BN420" s="119" t="str">
        <f t="shared" si="736"/>
        <v/>
      </c>
      <c r="BO420" s="119" t="str">
        <f t="shared" si="737"/>
        <v/>
      </c>
      <c r="BP420" s="17" t="str">
        <f t="shared" si="738"/>
        <v/>
      </c>
      <c r="BQ420" s="17" t="str">
        <f t="shared" si="739"/>
        <v/>
      </c>
      <c r="BR420" s="17" t="str">
        <f>IF(OR(BP420="",COUNTIF($BO$3:BO420,BO420)&lt;&gt;1),"",SUMIF(BO$3:BO$1048576,BO420,BP$3:BP$1048576))</f>
        <v/>
      </c>
      <c r="BS420" s="17" t="str">
        <f t="shared" si="740"/>
        <v/>
      </c>
      <c r="BT420" s="17" t="str">
        <f t="shared" si="741"/>
        <v/>
      </c>
      <c r="BU420" s="17" t="str">
        <f t="shared" si="742"/>
        <v/>
      </c>
      <c r="BV420" s="24" t="str">
        <f t="shared" si="743"/>
        <v/>
      </c>
      <c r="BW420" s="24" t="str">
        <f t="shared" si="744"/>
        <v/>
      </c>
      <c r="BX420" s="24" t="str">
        <f t="shared" si="745"/>
        <v/>
      </c>
      <c r="BY420" s="26" t="str">
        <f t="shared" si="746"/>
        <v/>
      </c>
      <c r="BZ420" s="26" t="str">
        <f t="shared" si="747"/>
        <v/>
      </c>
      <c r="CA420" s="26" t="str">
        <f t="shared" si="748"/>
        <v/>
      </c>
      <c r="CB420" s="66" t="str">
        <f t="shared" si="749"/>
        <v/>
      </c>
      <c r="CC420" s="65" t="str">
        <f t="shared" si="750"/>
        <v/>
      </c>
      <c r="CD420" s="26" t="str">
        <f t="shared" si="751"/>
        <v/>
      </c>
      <c r="CE420" s="26" t="str">
        <f t="shared" si="752"/>
        <v/>
      </c>
      <c r="CF420" s="193" t="str">
        <f t="shared" si="753"/>
        <v/>
      </c>
      <c r="CG420" s="193" t="str">
        <f t="shared" si="754"/>
        <v/>
      </c>
      <c r="CH420" s="26" t="str">
        <f t="shared" si="755"/>
        <v/>
      </c>
      <c r="CI420" s="26" t="str">
        <f t="shared" si="756"/>
        <v/>
      </c>
      <c r="CJ420" s="65" t="str">
        <f t="shared" si="757"/>
        <v/>
      </c>
      <c r="CK420" s="65" t="str">
        <f t="shared" si="758"/>
        <v/>
      </c>
      <c r="CL420" s="64" t="str">
        <f t="shared" si="759"/>
        <v/>
      </c>
      <c r="CM420" s="64" t="str">
        <f t="shared" si="760"/>
        <v/>
      </c>
      <c r="CN420" s="65" t="str">
        <f t="shared" si="761"/>
        <v/>
      </c>
      <c r="CP420" s="63" t="str">
        <f>IF(BH420="","",MAX($CP$3:CP419)+1)</f>
        <v/>
      </c>
      <c r="CQ420" s="24" t="str">
        <f t="shared" si="762"/>
        <v/>
      </c>
      <c r="CR420" s="24" t="str">
        <f t="shared" si="763"/>
        <v/>
      </c>
      <c r="CS420" s="24" t="str">
        <f t="shared" si="764"/>
        <v/>
      </c>
      <c r="CT420" s="58" t="str">
        <f>IF(BO420="","",COUNTIF($BO$3:BO420,BO420)&amp;"@"&amp;BO420)</f>
        <v/>
      </c>
      <c r="CU420" s="16" t="str">
        <f t="shared" si="702"/>
        <v/>
      </c>
      <c r="CV420" s="63" t="str">
        <f t="shared" si="765"/>
        <v/>
      </c>
      <c r="CW420" s="16" t="str">
        <f t="shared" si="766"/>
        <v/>
      </c>
      <c r="CX420" s="16" t="str">
        <f t="shared" si="767"/>
        <v/>
      </c>
      <c r="CY420" s="16" t="str">
        <f t="shared" si="768"/>
        <v/>
      </c>
      <c r="CZ420" s="85" t="str">
        <f t="shared" si="769"/>
        <v/>
      </c>
      <c r="DA420" s="16" t="str">
        <f t="shared" si="770"/>
        <v/>
      </c>
      <c r="DB420" s="16" t="str">
        <f t="shared" si="771"/>
        <v/>
      </c>
      <c r="DC420" s="28" t="str">
        <f>IF(CP420="","",$DC$1&amp;(INDEX(価格設定!D$1:XFD$3,ROW(価格設定!$D$3),MATCH($AW420,価格設定!D$1:XFD$1,1))*100)&amp;"%")</f>
        <v/>
      </c>
      <c r="DD420" s="28" t="str">
        <f>IF(CP420="","",$DD$1&amp;(INDEX(価格設定!D$1:XFD$3,ROW(価格設定!$D$2),MATCH($AW420,価格設定!D$1:XFD$1,1))*100)&amp;"%")</f>
        <v/>
      </c>
      <c r="DE420" s="29" t="str">
        <f t="shared" si="772"/>
        <v/>
      </c>
      <c r="DG420" s="58" t="str">
        <f t="shared" si="773"/>
        <v/>
      </c>
      <c r="DH420" s="58" t="str">
        <f t="shared" si="774"/>
        <v/>
      </c>
      <c r="DI420" s="58" t="str">
        <f t="shared" si="775"/>
        <v/>
      </c>
      <c r="DJ420" s="85" t="str">
        <f t="shared" si="776"/>
        <v/>
      </c>
      <c r="DL420" s="58" t="str">
        <f>IF(COUNTIF(DG$3:DG$1048576,DG420)=COUNTIF($DG$3:$DG420,DG420),DG420,"")</f>
        <v/>
      </c>
      <c r="DM420" s="85" t="str">
        <f t="shared" si="777"/>
        <v/>
      </c>
      <c r="DN420" s="85" t="str">
        <f t="shared" si="703"/>
        <v/>
      </c>
      <c r="DO420" s="85" t="str">
        <f t="shared" si="703"/>
        <v/>
      </c>
      <c r="DP420" s="303"/>
      <c r="DQ420" s="17" t="str">
        <f t="shared" si="704"/>
        <v/>
      </c>
      <c r="DR420" s="17" t="str">
        <f t="shared" si="705"/>
        <v/>
      </c>
      <c r="DS420" s="17" t="str">
        <f t="shared" si="706"/>
        <v/>
      </c>
      <c r="DU420" s="16" t="str">
        <f t="shared" si="778"/>
        <v/>
      </c>
      <c r="DV420" s="16" t="str">
        <f>IF(DU420="","",COUNT($DU$3:DU420))</f>
        <v/>
      </c>
      <c r="DW420" s="16" t="str">
        <f t="shared" si="779"/>
        <v/>
      </c>
      <c r="DX420" s="16" t="str">
        <f t="shared" si="780"/>
        <v/>
      </c>
      <c r="DY420" s="16" t="str">
        <f>IF(DZ420="","",COUNTIF(DZ$3:DZ420,DZ420))</f>
        <v/>
      </c>
      <c r="DZ420" s="16" t="str">
        <f t="shared" si="781"/>
        <v/>
      </c>
      <c r="EA420" s="16" t="str">
        <f t="shared" si="782"/>
        <v/>
      </c>
      <c r="EB420" s="16" t="str">
        <f t="shared" si="783"/>
        <v/>
      </c>
      <c r="EC420" s="16" t="str">
        <f t="shared" si="784"/>
        <v/>
      </c>
      <c r="ED420" s="16" t="str">
        <f t="shared" si="785"/>
        <v/>
      </c>
      <c r="EE420" s="16" t="str">
        <f t="shared" si="786"/>
        <v/>
      </c>
      <c r="EF420" s="16" t="str">
        <f t="shared" si="787"/>
        <v/>
      </c>
      <c r="EG420" s="16" t="str">
        <f t="shared" si="788"/>
        <v/>
      </c>
      <c r="EH420" s="16" t="str">
        <f t="shared" si="789"/>
        <v/>
      </c>
      <c r="EI420" s="16" t="str">
        <f t="shared" si="790"/>
        <v/>
      </c>
      <c r="EJ420" s="16" t="str">
        <f t="shared" si="791"/>
        <v/>
      </c>
      <c r="EK420" s="16" t="str">
        <f t="shared" si="792"/>
        <v/>
      </c>
      <c r="EL420" s="58" t="str">
        <f t="shared" si="793"/>
        <v/>
      </c>
      <c r="EM420" s="58" t="str">
        <f>IF(OR($DZ420="",CR420=""),IF($EL420="","",$EL420),IF(OR(CR420="なし",CR420=0),領収書!$H$1,CR420))</f>
        <v/>
      </c>
      <c r="EN420" s="58" t="str">
        <f>IF(OR($DZ420="",CS420=""),IF($EL420="","",$EL420),IF(OR(CS420="なし",CS420=0),入力!$EN$1,CS420))</f>
        <v/>
      </c>
      <c r="EO420" s="63" t="str">
        <f t="shared" si="794"/>
        <v/>
      </c>
      <c r="EP420" s="63" t="str">
        <f t="shared" si="795"/>
        <v/>
      </c>
      <c r="ER420" s="16" t="str">
        <f>IF(AND(COUNTIF($ET$3:ET420,ET420)=1,ET420&lt;&gt;""),MAX($ER$3:ER419)+1,"")</f>
        <v/>
      </c>
      <c r="ES420" s="16" t="str">
        <f>IF(価格設定!B422="","",価格設定!B422)</f>
        <v/>
      </c>
      <c r="ET420" s="16" t="str">
        <f>IF(価格設定!C422="","",価格設定!C422)</f>
        <v/>
      </c>
      <c r="EV420" s="16" t="str">
        <f t="shared" si="707"/>
        <v/>
      </c>
      <c r="EW420" s="16" t="str">
        <f t="shared" si="796"/>
        <v/>
      </c>
    </row>
    <row r="421" spans="1:153" ht="30" customHeight="1" x14ac:dyDescent="0.2">
      <c r="A421" s="225"/>
      <c r="B421" s="212"/>
      <c r="C421" s="221"/>
      <c r="D421" s="164"/>
      <c r="E421" s="165"/>
      <c r="F421" s="166"/>
      <c r="G421" s="167"/>
      <c r="H421" s="179"/>
      <c r="I421" s="306"/>
      <c r="J421" s="169"/>
      <c r="K421" s="179"/>
      <c r="L421" s="186"/>
      <c r="M421" s="186"/>
      <c r="N421" s="168"/>
      <c r="O421" s="170"/>
      <c r="P421" s="212"/>
      <c r="Q421" s="179" t="str">
        <f>IFERROR(IF(H421="","",IFERROR(INDEX(価格設定!$B$5:$B$1048576,MATCH(H421,価格設定!$B$5:$B$1048576,0),0),INDEX(価格設定!$B$5:$B$1048576,MATCH("*"&amp;H421&amp;"*",価格設定!$B$5:$B$1048576,0),0))),H421)</f>
        <v/>
      </c>
      <c r="R421" s="250" t="str">
        <f>IFERROR(IF(Q421="",IF(K421="","",K421),IF(K421="",IF(INDEX(価格設定!$C$5:$C$1048576,MATCH(Q421,価格設定!$B$5:$B$1048576,0),0)=0,"",INDEX(価格設定!$C$5:$C$1048576,MATCH(Q421,価格設定!$B$5:$B$1048576,0),0)),IF(K421="なし","",K421))),"")</f>
        <v/>
      </c>
      <c r="S421" s="308" t="str">
        <f t="shared" si="708"/>
        <v/>
      </c>
      <c r="T421" s="126" t="str">
        <f>IFERROR(IF(J421="",IF(INDEX(価格設定!$E$5:$R$1048576,MATCH($Q421,価格設定!B$5:B$1048576,0),MATCH($AW421,価格設定!E$1:X$1,1))=0,"",INDEX(価格設定!$E$5:$R$1048576,MATCH($Q421,価格設定!B$5:B$1048576,0),MATCH($AW421,価格設定!E$1:X$1,1))),J421),"")</f>
        <v/>
      </c>
      <c r="U421" s="126" t="str">
        <f t="shared" si="709"/>
        <v/>
      </c>
      <c r="V421" s="132" t="str">
        <f t="shared" si="710"/>
        <v/>
      </c>
      <c r="W421" s="127" t="str">
        <f>IFERROR(IF(OR(T421="",T421&lt;0),"",IFERROR(INDEX(価格設定!E$2:X$3,IF(AND(K421=$K$1,$K$1&lt;&gt;""),ROW(価格設定!$D$3)-1,MATCH(INDEX(価格設定!$D$5:$D$1048576,MATCH(Q421,価格設定!$B$5:$B$1048576,0),0),価格設定!$D$2:$D$3,0)),MATCH($AW421,価格設定!E$1:X$1,1)),INDEX(価格設定!E$2:X$2,0,MATCH($AW421,価格設定!E$1:X$1,1)))),"")</f>
        <v/>
      </c>
      <c r="X421" s="126" t="str">
        <f t="shared" si="701"/>
        <v/>
      </c>
      <c r="Y421" s="128" t="str">
        <f t="shared" si="711"/>
        <v/>
      </c>
      <c r="Z421" s="126" t="str">
        <f t="shared" si="712"/>
        <v/>
      </c>
      <c r="AA421" s="129" t="str">
        <f t="shared" si="713"/>
        <v/>
      </c>
      <c r="AB421" s="126" t="str">
        <f t="shared" si="714"/>
        <v/>
      </c>
      <c r="AC421" s="280" t="str">
        <f t="shared" si="715"/>
        <v/>
      </c>
      <c r="AD421" s="15"/>
      <c r="AE421" s="204" t="str">
        <f>IF(AF421="","",COUNT($AF$3:AF421))</f>
        <v/>
      </c>
      <c r="AF421" s="206" t="str">
        <f t="shared" si="716"/>
        <v/>
      </c>
      <c r="AG421" s="204" t="str">
        <f t="shared" si="717"/>
        <v/>
      </c>
      <c r="AH421" s="204" t="str">
        <f t="shared" si="718"/>
        <v/>
      </c>
      <c r="AI421" s="287"/>
      <c r="AJ421" s="15"/>
      <c r="AK421" s="138" t="str">
        <f t="shared" si="719"/>
        <v/>
      </c>
      <c r="AL421" s="131" t="str">
        <f t="shared" si="720"/>
        <v/>
      </c>
      <c r="AM421" s="131" t="str">
        <f t="shared" si="721"/>
        <v/>
      </c>
      <c r="AN421" s="313" t="str">
        <f t="shared" si="722"/>
        <v/>
      </c>
      <c r="AO421" s="316" t="str">
        <f t="shared" si="723"/>
        <v/>
      </c>
      <c r="AP421" s="18"/>
      <c r="AQ421" s="3" t="str">
        <f>IF(F421="","",MAX($AQ$3:AQ420)+1)</f>
        <v/>
      </c>
      <c r="AR421" s="3" t="str">
        <f>IF(OR(AQ421="",BB421=""),"",MAX($AR$3:AR420)+1)</f>
        <v/>
      </c>
      <c r="AS421" s="3" t="str">
        <f>IF(CQ421="","",RANK(CQ421,CQ$3:CQ$1048576,1)+COUNTIF($CQ$3:CQ421,CQ421)-1)</f>
        <v/>
      </c>
      <c r="AT421" s="21" t="str">
        <f>IF(C421="",IF(OR(AND($H421&lt;&gt;"",C421=""),AND($F420=$F421,$AZ421&lt;&gt;""),COUNTA($H$3:$H$1048576,#REF!,$F$3:$F$1048576)&gt;COUNTA($H$3:$H421,#REF!,$F$3:$F421),$AZ421&lt;&gt;""),INDEX(AT$3:AT$1048576,MATCH(MAX($AQ$3:$AQ420),$AQ$3:$AQ$1048576,0),0),""),C421)</f>
        <v/>
      </c>
      <c r="AU421" s="21" t="str">
        <f>IF(D421="",IF(OR(AND($H421&lt;&gt;"",D421=""),AND($F420=$F421,$AZ421&lt;&gt;""),COUNTA($H$3:$H$1048576,#REF!,$F$3:$F$1048576)&gt;COUNTA($H$3:$H421,#REF!,$F$3:$F421),$AZ421&lt;&gt;""),INDEX(AU$3:AU$1048576,MATCH(MAX($AQ$3:$AQ420),$AQ$3:$AQ$1048576,0),0),""),D421)</f>
        <v/>
      </c>
      <c r="AV421" s="21" t="str">
        <f>IF(E421="",IF(OR(AND($H421&lt;&gt;"",E421=""),AND($F420=$F421,$AZ421&lt;&gt;""),COUNTA($H$3:$H$1048576,#REF!,$F$3:$F$1048576)&gt;COUNTA($H$3:$H421,#REF!,$F$3:$F421),$AZ421&lt;&gt;""),INDEX(AV$3:AV$1048576,MATCH(MAX($AQ$3:$AQ420),$AQ$3:$AQ$1048576,0),0),""),E421)</f>
        <v/>
      </c>
      <c r="AW421" s="24" t="str">
        <f t="shared" si="724"/>
        <v/>
      </c>
      <c r="AX421" s="13" t="str">
        <f t="shared" si="725"/>
        <v/>
      </c>
      <c r="AY421" s="4" t="str">
        <f t="shared" si="726"/>
        <v/>
      </c>
      <c r="AZ421" s="4" t="str">
        <f>IF(AX421="",IF(OR(AND(H421&lt;&gt;"",F421=""),COUNTA($H$3:$H$1048576)&gt;COUNTA($H$3:$H421)),INDEX(AX$3:AX421,MATCH(MAX($AQ$3:AQ421),AQ$3:AQ421,0),0),""),AX421)</f>
        <v/>
      </c>
      <c r="BA421" s="4" t="str">
        <f>IF(AY421="",IF(AND(H421&lt;&gt;"",F421=""),INDEX(AY$3:AY421,MATCH(MAX($AQ$3:AQ421),AQ$3:AQ421,0),0),""),AY421)</f>
        <v/>
      </c>
      <c r="BB421" s="82" t="str">
        <f>IF(BC421="","",RANK(BC421,BC$3:BC$1048576,1)+COUNTIF($BC$3:BC421,BC421)-1)</f>
        <v/>
      </c>
      <c r="BC421" s="139" t="str">
        <f t="shared" si="727"/>
        <v/>
      </c>
      <c r="BD421" s="46" t="str">
        <f t="shared" si="728"/>
        <v/>
      </c>
      <c r="BE421" s="46" t="str">
        <f t="shared" si="729"/>
        <v/>
      </c>
      <c r="BF421" s="46" t="str">
        <f t="shared" si="730"/>
        <v/>
      </c>
      <c r="BG421" s="4" t="str">
        <f t="shared" si="731"/>
        <v/>
      </c>
      <c r="BH421" s="180" t="str">
        <f t="shared" si="732"/>
        <v/>
      </c>
      <c r="BI421" s="16" t="str">
        <f t="shared" si="733"/>
        <v/>
      </c>
      <c r="BJ421" s="52" t="str">
        <f>IF(BI421="","",IF(W421="","",IF(AND(K421=$K$1,$K$1&lt;&gt;""),$BT$2,IFERROR(IF(INDEX(価格設定!$D$5:$D$1048576,MATCH(Q421,価格設定!$B$5:$B$1048576,0),0)=価格設定!$D$3,$BT$2,$BS$2),$BS$2))))</f>
        <v/>
      </c>
      <c r="BK421" s="16" t="str">
        <f>IF(BI421="","",IF(COUNTIF($BI$3:BI421,BI421)=1,1,IF(AND(BI420=BI421,BH421=""),BK420,COUNTIF($BH$3:BH421,BH421))))</f>
        <v/>
      </c>
      <c r="BL421" s="52" t="str">
        <f t="shared" si="734"/>
        <v/>
      </c>
      <c r="BM421" s="52" t="str">
        <f t="shared" si="735"/>
        <v/>
      </c>
      <c r="BN421" s="119" t="str">
        <f t="shared" si="736"/>
        <v/>
      </c>
      <c r="BO421" s="119" t="str">
        <f t="shared" si="737"/>
        <v/>
      </c>
      <c r="BP421" s="17" t="str">
        <f t="shared" si="738"/>
        <v/>
      </c>
      <c r="BQ421" s="17" t="str">
        <f t="shared" si="739"/>
        <v/>
      </c>
      <c r="BR421" s="17" t="str">
        <f>IF(OR(BP421="",COUNTIF($BO$3:BO421,BO421)&lt;&gt;1),"",SUMIF(BO$3:BO$1048576,BO421,BP$3:BP$1048576))</f>
        <v/>
      </c>
      <c r="BS421" s="17" t="str">
        <f t="shared" si="740"/>
        <v/>
      </c>
      <c r="BT421" s="17" t="str">
        <f t="shared" si="741"/>
        <v/>
      </c>
      <c r="BU421" s="17" t="str">
        <f t="shared" si="742"/>
        <v/>
      </c>
      <c r="BV421" s="24" t="str">
        <f t="shared" si="743"/>
        <v/>
      </c>
      <c r="BW421" s="24" t="str">
        <f t="shared" si="744"/>
        <v/>
      </c>
      <c r="BX421" s="24" t="str">
        <f t="shared" si="745"/>
        <v/>
      </c>
      <c r="BY421" s="26" t="str">
        <f t="shared" si="746"/>
        <v/>
      </c>
      <c r="BZ421" s="26" t="str">
        <f t="shared" si="747"/>
        <v/>
      </c>
      <c r="CA421" s="26" t="str">
        <f t="shared" si="748"/>
        <v/>
      </c>
      <c r="CB421" s="66" t="str">
        <f t="shared" si="749"/>
        <v/>
      </c>
      <c r="CC421" s="65" t="str">
        <f t="shared" si="750"/>
        <v/>
      </c>
      <c r="CD421" s="26" t="str">
        <f t="shared" si="751"/>
        <v/>
      </c>
      <c r="CE421" s="26" t="str">
        <f t="shared" si="752"/>
        <v/>
      </c>
      <c r="CF421" s="193" t="str">
        <f t="shared" si="753"/>
        <v/>
      </c>
      <c r="CG421" s="193" t="str">
        <f t="shared" si="754"/>
        <v/>
      </c>
      <c r="CH421" s="26" t="str">
        <f t="shared" si="755"/>
        <v/>
      </c>
      <c r="CI421" s="26" t="str">
        <f t="shared" si="756"/>
        <v/>
      </c>
      <c r="CJ421" s="65" t="str">
        <f t="shared" si="757"/>
        <v/>
      </c>
      <c r="CK421" s="65" t="str">
        <f t="shared" si="758"/>
        <v/>
      </c>
      <c r="CL421" s="64" t="str">
        <f t="shared" si="759"/>
        <v/>
      </c>
      <c r="CM421" s="64" t="str">
        <f t="shared" si="760"/>
        <v/>
      </c>
      <c r="CN421" s="65" t="str">
        <f t="shared" si="761"/>
        <v/>
      </c>
      <c r="CP421" s="63" t="str">
        <f>IF(BH421="","",MAX($CP$3:CP420)+1)</f>
        <v/>
      </c>
      <c r="CQ421" s="24" t="str">
        <f t="shared" si="762"/>
        <v/>
      </c>
      <c r="CR421" s="24" t="str">
        <f t="shared" si="763"/>
        <v/>
      </c>
      <c r="CS421" s="24" t="str">
        <f t="shared" si="764"/>
        <v/>
      </c>
      <c r="CT421" s="58" t="str">
        <f>IF(BO421="","",COUNTIF($BO$3:BO421,BO421)&amp;"@"&amp;BO421)</f>
        <v/>
      </c>
      <c r="CU421" s="16" t="str">
        <f t="shared" si="702"/>
        <v/>
      </c>
      <c r="CV421" s="63" t="str">
        <f t="shared" si="765"/>
        <v/>
      </c>
      <c r="CW421" s="16" t="str">
        <f t="shared" si="766"/>
        <v/>
      </c>
      <c r="CX421" s="16" t="str">
        <f t="shared" si="767"/>
        <v/>
      </c>
      <c r="CY421" s="16" t="str">
        <f t="shared" si="768"/>
        <v/>
      </c>
      <c r="CZ421" s="85" t="str">
        <f t="shared" si="769"/>
        <v/>
      </c>
      <c r="DA421" s="16" t="str">
        <f t="shared" si="770"/>
        <v/>
      </c>
      <c r="DB421" s="16" t="str">
        <f t="shared" si="771"/>
        <v/>
      </c>
      <c r="DC421" s="28" t="str">
        <f>IF(CP421="","",$DC$1&amp;(INDEX(価格設定!D$1:XFD$3,ROW(価格設定!$D$3),MATCH($AW421,価格設定!D$1:XFD$1,1))*100)&amp;"%")</f>
        <v/>
      </c>
      <c r="DD421" s="28" t="str">
        <f>IF(CP421="","",$DD$1&amp;(INDEX(価格設定!D$1:XFD$3,ROW(価格設定!$D$2),MATCH($AW421,価格設定!D$1:XFD$1,1))*100)&amp;"%")</f>
        <v/>
      </c>
      <c r="DE421" s="29" t="str">
        <f t="shared" si="772"/>
        <v/>
      </c>
      <c r="DG421" s="58" t="str">
        <f t="shared" si="773"/>
        <v/>
      </c>
      <c r="DH421" s="58" t="str">
        <f t="shared" si="774"/>
        <v/>
      </c>
      <c r="DI421" s="58" t="str">
        <f t="shared" si="775"/>
        <v/>
      </c>
      <c r="DJ421" s="85" t="str">
        <f t="shared" si="776"/>
        <v/>
      </c>
      <c r="DL421" s="58" t="str">
        <f>IF(COUNTIF(DG$3:DG$1048576,DG421)=COUNTIF($DG$3:$DG421,DG421),DG421,"")</f>
        <v/>
      </c>
      <c r="DM421" s="85" t="str">
        <f t="shared" si="777"/>
        <v/>
      </c>
      <c r="DN421" s="85" t="str">
        <f t="shared" si="703"/>
        <v/>
      </c>
      <c r="DO421" s="85" t="str">
        <f t="shared" si="703"/>
        <v/>
      </c>
      <c r="DP421" s="303"/>
      <c r="DQ421" s="17" t="str">
        <f t="shared" si="704"/>
        <v/>
      </c>
      <c r="DR421" s="17" t="str">
        <f t="shared" si="705"/>
        <v/>
      </c>
      <c r="DS421" s="17" t="str">
        <f t="shared" si="706"/>
        <v/>
      </c>
      <c r="DU421" s="16" t="str">
        <f t="shared" si="778"/>
        <v/>
      </c>
      <c r="DV421" s="16" t="str">
        <f>IF(DU421="","",COUNT($DU$3:DU421))</f>
        <v/>
      </c>
      <c r="DW421" s="16" t="str">
        <f t="shared" si="779"/>
        <v/>
      </c>
      <c r="DX421" s="16" t="str">
        <f t="shared" si="780"/>
        <v/>
      </c>
      <c r="DY421" s="16" t="str">
        <f>IF(DZ421="","",COUNTIF(DZ$3:DZ421,DZ421))</f>
        <v/>
      </c>
      <c r="DZ421" s="16" t="str">
        <f t="shared" si="781"/>
        <v/>
      </c>
      <c r="EA421" s="16" t="str">
        <f t="shared" si="782"/>
        <v/>
      </c>
      <c r="EB421" s="16" t="str">
        <f t="shared" si="783"/>
        <v/>
      </c>
      <c r="EC421" s="16" t="str">
        <f t="shared" si="784"/>
        <v/>
      </c>
      <c r="ED421" s="16" t="str">
        <f t="shared" si="785"/>
        <v/>
      </c>
      <c r="EE421" s="16" t="str">
        <f t="shared" si="786"/>
        <v/>
      </c>
      <c r="EF421" s="16" t="str">
        <f t="shared" si="787"/>
        <v/>
      </c>
      <c r="EG421" s="16" t="str">
        <f t="shared" si="788"/>
        <v/>
      </c>
      <c r="EH421" s="16" t="str">
        <f t="shared" si="789"/>
        <v/>
      </c>
      <c r="EI421" s="16" t="str">
        <f t="shared" si="790"/>
        <v/>
      </c>
      <c r="EJ421" s="16" t="str">
        <f t="shared" si="791"/>
        <v/>
      </c>
      <c r="EK421" s="16" t="str">
        <f t="shared" si="792"/>
        <v/>
      </c>
      <c r="EL421" s="58" t="str">
        <f t="shared" si="793"/>
        <v/>
      </c>
      <c r="EM421" s="58" t="str">
        <f>IF(OR($DZ421="",CR421=""),IF($EL421="","",$EL421),IF(OR(CR421="なし",CR421=0),領収書!$H$1,CR421))</f>
        <v/>
      </c>
      <c r="EN421" s="58" t="str">
        <f>IF(OR($DZ421="",CS421=""),IF($EL421="","",$EL421),IF(OR(CS421="なし",CS421=0),入力!$EN$1,CS421))</f>
        <v/>
      </c>
      <c r="EO421" s="63" t="str">
        <f t="shared" si="794"/>
        <v/>
      </c>
      <c r="EP421" s="63" t="str">
        <f t="shared" si="795"/>
        <v/>
      </c>
      <c r="ER421" s="16" t="str">
        <f>IF(AND(COUNTIF($ET$3:ET421,ET421)=1,ET421&lt;&gt;""),MAX($ER$3:ER420)+1,"")</f>
        <v/>
      </c>
      <c r="ES421" s="16" t="str">
        <f>IF(価格設定!B423="","",価格設定!B423)</f>
        <v/>
      </c>
      <c r="ET421" s="16" t="str">
        <f>IF(価格設定!C423="","",価格設定!C423)</f>
        <v/>
      </c>
      <c r="EV421" s="16" t="str">
        <f t="shared" si="707"/>
        <v/>
      </c>
      <c r="EW421" s="16" t="str">
        <f t="shared" si="796"/>
        <v/>
      </c>
    </row>
    <row r="422" spans="1:153" ht="30" customHeight="1" x14ac:dyDescent="0.2">
      <c r="A422" s="225"/>
      <c r="B422" s="212"/>
      <c r="C422" s="221"/>
      <c r="D422" s="164"/>
      <c r="E422" s="165"/>
      <c r="F422" s="166"/>
      <c r="G422" s="167"/>
      <c r="H422" s="179"/>
      <c r="I422" s="306"/>
      <c r="J422" s="169"/>
      <c r="K422" s="179"/>
      <c r="L422" s="186"/>
      <c r="M422" s="186"/>
      <c r="N422" s="168"/>
      <c r="O422" s="170"/>
      <c r="P422" s="212"/>
      <c r="Q422" s="179" t="str">
        <f>IFERROR(IF(H422="","",IFERROR(INDEX(価格設定!$B$5:$B$1048576,MATCH(H422,価格設定!$B$5:$B$1048576,0),0),INDEX(価格設定!$B$5:$B$1048576,MATCH("*"&amp;H422&amp;"*",価格設定!$B$5:$B$1048576,0),0))),H422)</f>
        <v/>
      </c>
      <c r="R422" s="250" t="str">
        <f>IFERROR(IF(Q422="",IF(K422="","",K422),IF(K422="",IF(INDEX(価格設定!$C$5:$C$1048576,MATCH(Q422,価格設定!$B$5:$B$1048576,0),0)=0,"",INDEX(価格設定!$C$5:$C$1048576,MATCH(Q422,価格設定!$B$5:$B$1048576,0),0)),IF(K422="なし","",K422))),"")</f>
        <v/>
      </c>
      <c r="S422" s="308" t="str">
        <f t="shared" si="708"/>
        <v/>
      </c>
      <c r="T422" s="126" t="str">
        <f>IFERROR(IF(J422="",IF(INDEX(価格設定!$E$5:$R$1048576,MATCH($Q422,価格設定!B$5:B$1048576,0),MATCH($AW422,価格設定!E$1:X$1,1))=0,"",INDEX(価格設定!$E$5:$R$1048576,MATCH($Q422,価格設定!B$5:B$1048576,0),MATCH($AW422,価格設定!E$1:X$1,1))),J422),"")</f>
        <v/>
      </c>
      <c r="U422" s="126" t="str">
        <f t="shared" si="709"/>
        <v/>
      </c>
      <c r="V422" s="132" t="str">
        <f t="shared" si="710"/>
        <v/>
      </c>
      <c r="W422" s="127" t="str">
        <f>IFERROR(IF(OR(T422="",T422&lt;0),"",IFERROR(INDEX(価格設定!E$2:X$3,IF(AND(K422=$K$1,$K$1&lt;&gt;""),ROW(価格設定!$D$3)-1,MATCH(INDEX(価格設定!$D$5:$D$1048576,MATCH(Q422,価格設定!$B$5:$B$1048576,0),0),価格設定!$D$2:$D$3,0)),MATCH($AW422,価格設定!E$1:X$1,1)),INDEX(価格設定!E$2:X$2,0,MATCH($AW422,価格設定!E$1:X$1,1)))),"")</f>
        <v/>
      </c>
      <c r="X422" s="126" t="str">
        <f t="shared" si="701"/>
        <v/>
      </c>
      <c r="Y422" s="128" t="str">
        <f t="shared" si="711"/>
        <v/>
      </c>
      <c r="Z422" s="126" t="str">
        <f t="shared" si="712"/>
        <v/>
      </c>
      <c r="AA422" s="129" t="str">
        <f t="shared" si="713"/>
        <v/>
      </c>
      <c r="AB422" s="126" t="str">
        <f t="shared" si="714"/>
        <v/>
      </c>
      <c r="AC422" s="280" t="str">
        <f t="shared" si="715"/>
        <v/>
      </c>
      <c r="AD422" s="15"/>
      <c r="AE422" s="204" t="str">
        <f>IF(AF422="","",COUNT($AF$3:AF422))</f>
        <v/>
      </c>
      <c r="AF422" s="206" t="str">
        <f t="shared" si="716"/>
        <v/>
      </c>
      <c r="AG422" s="204" t="str">
        <f t="shared" si="717"/>
        <v/>
      </c>
      <c r="AH422" s="204" t="str">
        <f t="shared" si="718"/>
        <v/>
      </c>
      <c r="AI422" s="287"/>
      <c r="AJ422" s="15"/>
      <c r="AK422" s="138" t="str">
        <f t="shared" si="719"/>
        <v/>
      </c>
      <c r="AL422" s="131" t="str">
        <f t="shared" si="720"/>
        <v/>
      </c>
      <c r="AM422" s="131" t="str">
        <f t="shared" si="721"/>
        <v/>
      </c>
      <c r="AN422" s="313" t="str">
        <f t="shared" si="722"/>
        <v/>
      </c>
      <c r="AO422" s="316" t="str">
        <f t="shared" si="723"/>
        <v/>
      </c>
      <c r="AP422" s="18"/>
      <c r="AQ422" s="3" t="str">
        <f>IF(F422="","",MAX($AQ$3:AQ421)+1)</f>
        <v/>
      </c>
      <c r="AR422" s="3" t="str">
        <f>IF(OR(AQ422="",BB422=""),"",MAX($AR$3:AR421)+1)</f>
        <v/>
      </c>
      <c r="AS422" s="3" t="str">
        <f>IF(CQ422="","",RANK(CQ422,CQ$3:CQ$1048576,1)+COUNTIF($CQ$3:CQ422,CQ422)-1)</f>
        <v/>
      </c>
      <c r="AT422" s="21" t="str">
        <f>IF(C422="",IF(OR(AND($H422&lt;&gt;"",C422=""),AND($F421=$F422,$AZ422&lt;&gt;""),COUNTA($H$3:$H$1048576,#REF!,$F$3:$F$1048576)&gt;COUNTA($H$3:$H422,#REF!,$F$3:$F422),$AZ422&lt;&gt;""),INDEX(AT$3:AT$1048576,MATCH(MAX($AQ$3:$AQ421),$AQ$3:$AQ$1048576,0),0),""),C422)</f>
        <v/>
      </c>
      <c r="AU422" s="21" t="str">
        <f>IF(D422="",IF(OR(AND($H422&lt;&gt;"",D422=""),AND($F421=$F422,$AZ422&lt;&gt;""),COUNTA($H$3:$H$1048576,#REF!,$F$3:$F$1048576)&gt;COUNTA($H$3:$H422,#REF!,$F$3:$F422),$AZ422&lt;&gt;""),INDEX(AU$3:AU$1048576,MATCH(MAX($AQ$3:$AQ421),$AQ$3:$AQ$1048576,0),0),""),D422)</f>
        <v/>
      </c>
      <c r="AV422" s="21" t="str">
        <f>IF(E422="",IF(OR(AND($H422&lt;&gt;"",E422=""),AND($F421=$F422,$AZ422&lt;&gt;""),COUNTA($H$3:$H$1048576,#REF!,$F$3:$F$1048576)&gt;COUNTA($H$3:$H422,#REF!,$F$3:$F422),$AZ422&lt;&gt;""),INDEX(AV$3:AV$1048576,MATCH(MAX($AQ$3:$AQ421),$AQ$3:$AQ$1048576,0),0),""),E422)</f>
        <v/>
      </c>
      <c r="AW422" s="24" t="str">
        <f t="shared" si="724"/>
        <v/>
      </c>
      <c r="AX422" s="13" t="str">
        <f t="shared" si="725"/>
        <v/>
      </c>
      <c r="AY422" s="4" t="str">
        <f t="shared" si="726"/>
        <v/>
      </c>
      <c r="AZ422" s="4" t="str">
        <f>IF(AX422="",IF(OR(AND(H422&lt;&gt;"",F422=""),COUNTA($H$3:$H$1048576)&gt;COUNTA($H$3:$H422)),INDEX(AX$3:AX422,MATCH(MAX($AQ$3:AQ422),AQ$3:AQ422,0),0),""),AX422)</f>
        <v/>
      </c>
      <c r="BA422" s="4" t="str">
        <f>IF(AY422="",IF(AND(H422&lt;&gt;"",F422=""),INDEX(AY$3:AY422,MATCH(MAX($AQ$3:AQ422),AQ$3:AQ422,0),0),""),AY422)</f>
        <v/>
      </c>
      <c r="BB422" s="82" t="str">
        <f>IF(BC422="","",RANK(BC422,BC$3:BC$1048576,1)+COUNTIF($BC$3:BC422,BC422)-1)</f>
        <v/>
      </c>
      <c r="BC422" s="139" t="str">
        <f t="shared" si="727"/>
        <v/>
      </c>
      <c r="BD422" s="46" t="str">
        <f t="shared" si="728"/>
        <v/>
      </c>
      <c r="BE422" s="46" t="str">
        <f t="shared" si="729"/>
        <v/>
      </c>
      <c r="BF422" s="46" t="str">
        <f t="shared" si="730"/>
        <v/>
      </c>
      <c r="BG422" s="4" t="str">
        <f t="shared" si="731"/>
        <v/>
      </c>
      <c r="BH422" s="180" t="str">
        <f t="shared" si="732"/>
        <v/>
      </c>
      <c r="BI422" s="16" t="str">
        <f t="shared" si="733"/>
        <v/>
      </c>
      <c r="BJ422" s="52" t="str">
        <f>IF(BI422="","",IF(W422="","",IF(AND(K422=$K$1,$K$1&lt;&gt;""),$BT$2,IFERROR(IF(INDEX(価格設定!$D$5:$D$1048576,MATCH(Q422,価格設定!$B$5:$B$1048576,0),0)=価格設定!$D$3,$BT$2,$BS$2),$BS$2))))</f>
        <v/>
      </c>
      <c r="BK422" s="16" t="str">
        <f>IF(BI422="","",IF(COUNTIF($BI$3:BI422,BI422)=1,1,IF(AND(BI421=BI422,BH422=""),BK421,COUNTIF($BH$3:BH422,BH422))))</f>
        <v/>
      </c>
      <c r="BL422" s="52" t="str">
        <f t="shared" si="734"/>
        <v/>
      </c>
      <c r="BM422" s="52" t="str">
        <f t="shared" si="735"/>
        <v/>
      </c>
      <c r="BN422" s="119" t="str">
        <f t="shared" si="736"/>
        <v/>
      </c>
      <c r="BO422" s="119" t="str">
        <f t="shared" si="737"/>
        <v/>
      </c>
      <c r="BP422" s="17" t="str">
        <f t="shared" si="738"/>
        <v/>
      </c>
      <c r="BQ422" s="17" t="str">
        <f t="shared" si="739"/>
        <v/>
      </c>
      <c r="BR422" s="17" t="str">
        <f>IF(OR(BP422="",COUNTIF($BO$3:BO422,BO422)&lt;&gt;1),"",SUMIF(BO$3:BO$1048576,BO422,BP$3:BP$1048576))</f>
        <v/>
      </c>
      <c r="BS422" s="17" t="str">
        <f t="shared" si="740"/>
        <v/>
      </c>
      <c r="BT422" s="17" t="str">
        <f t="shared" si="741"/>
        <v/>
      </c>
      <c r="BU422" s="17" t="str">
        <f t="shared" si="742"/>
        <v/>
      </c>
      <c r="BV422" s="24" t="str">
        <f t="shared" si="743"/>
        <v/>
      </c>
      <c r="BW422" s="24" t="str">
        <f t="shared" si="744"/>
        <v/>
      </c>
      <c r="BX422" s="24" t="str">
        <f t="shared" si="745"/>
        <v/>
      </c>
      <c r="BY422" s="26" t="str">
        <f t="shared" si="746"/>
        <v/>
      </c>
      <c r="BZ422" s="26" t="str">
        <f t="shared" si="747"/>
        <v/>
      </c>
      <c r="CA422" s="26" t="str">
        <f t="shared" si="748"/>
        <v/>
      </c>
      <c r="CB422" s="66" t="str">
        <f t="shared" si="749"/>
        <v/>
      </c>
      <c r="CC422" s="65" t="str">
        <f t="shared" si="750"/>
        <v/>
      </c>
      <c r="CD422" s="26" t="str">
        <f t="shared" si="751"/>
        <v/>
      </c>
      <c r="CE422" s="26" t="str">
        <f t="shared" si="752"/>
        <v/>
      </c>
      <c r="CF422" s="193" t="str">
        <f t="shared" si="753"/>
        <v/>
      </c>
      <c r="CG422" s="193" t="str">
        <f t="shared" si="754"/>
        <v/>
      </c>
      <c r="CH422" s="26" t="str">
        <f t="shared" si="755"/>
        <v/>
      </c>
      <c r="CI422" s="26" t="str">
        <f t="shared" si="756"/>
        <v/>
      </c>
      <c r="CJ422" s="65" t="str">
        <f t="shared" si="757"/>
        <v/>
      </c>
      <c r="CK422" s="65" t="str">
        <f t="shared" si="758"/>
        <v/>
      </c>
      <c r="CL422" s="64" t="str">
        <f t="shared" si="759"/>
        <v/>
      </c>
      <c r="CM422" s="64" t="str">
        <f t="shared" si="760"/>
        <v/>
      </c>
      <c r="CN422" s="65" t="str">
        <f t="shared" si="761"/>
        <v/>
      </c>
      <c r="CP422" s="63" t="str">
        <f>IF(BH422="","",MAX($CP$3:CP421)+1)</f>
        <v/>
      </c>
      <c r="CQ422" s="24" t="str">
        <f t="shared" si="762"/>
        <v/>
      </c>
      <c r="CR422" s="24" t="str">
        <f t="shared" si="763"/>
        <v/>
      </c>
      <c r="CS422" s="24" t="str">
        <f t="shared" si="764"/>
        <v/>
      </c>
      <c r="CT422" s="58" t="str">
        <f>IF(BO422="","",COUNTIF($BO$3:BO422,BO422)&amp;"@"&amp;BO422)</f>
        <v/>
      </c>
      <c r="CU422" s="16" t="str">
        <f t="shared" si="702"/>
        <v/>
      </c>
      <c r="CV422" s="63" t="str">
        <f t="shared" si="765"/>
        <v/>
      </c>
      <c r="CW422" s="16" t="str">
        <f t="shared" si="766"/>
        <v/>
      </c>
      <c r="CX422" s="16" t="str">
        <f t="shared" si="767"/>
        <v/>
      </c>
      <c r="CY422" s="16" t="str">
        <f t="shared" si="768"/>
        <v/>
      </c>
      <c r="CZ422" s="85" t="str">
        <f t="shared" si="769"/>
        <v/>
      </c>
      <c r="DA422" s="16" t="str">
        <f t="shared" si="770"/>
        <v/>
      </c>
      <c r="DB422" s="16" t="str">
        <f t="shared" si="771"/>
        <v/>
      </c>
      <c r="DC422" s="28" t="str">
        <f>IF(CP422="","",$DC$1&amp;(INDEX(価格設定!D$1:XFD$3,ROW(価格設定!$D$3),MATCH($AW422,価格設定!D$1:XFD$1,1))*100)&amp;"%")</f>
        <v/>
      </c>
      <c r="DD422" s="28" t="str">
        <f>IF(CP422="","",$DD$1&amp;(INDEX(価格設定!D$1:XFD$3,ROW(価格設定!$D$2),MATCH($AW422,価格設定!D$1:XFD$1,1))*100)&amp;"%")</f>
        <v/>
      </c>
      <c r="DE422" s="29" t="str">
        <f t="shared" si="772"/>
        <v/>
      </c>
      <c r="DG422" s="58" t="str">
        <f t="shared" si="773"/>
        <v/>
      </c>
      <c r="DH422" s="58" t="str">
        <f t="shared" si="774"/>
        <v/>
      </c>
      <c r="DI422" s="58" t="str">
        <f t="shared" si="775"/>
        <v/>
      </c>
      <c r="DJ422" s="85" t="str">
        <f t="shared" si="776"/>
        <v/>
      </c>
      <c r="DL422" s="58" t="str">
        <f>IF(COUNTIF(DG$3:DG$1048576,DG422)=COUNTIF($DG$3:$DG422,DG422),DG422,"")</f>
        <v/>
      </c>
      <c r="DM422" s="85" t="str">
        <f t="shared" si="777"/>
        <v/>
      </c>
      <c r="DN422" s="85" t="str">
        <f t="shared" si="703"/>
        <v/>
      </c>
      <c r="DO422" s="85" t="str">
        <f t="shared" si="703"/>
        <v/>
      </c>
      <c r="DP422" s="303"/>
      <c r="DQ422" s="17" t="str">
        <f t="shared" si="704"/>
        <v/>
      </c>
      <c r="DR422" s="17" t="str">
        <f t="shared" si="705"/>
        <v/>
      </c>
      <c r="DS422" s="17" t="str">
        <f t="shared" si="706"/>
        <v/>
      </c>
      <c r="DU422" s="16" t="str">
        <f t="shared" si="778"/>
        <v/>
      </c>
      <c r="DV422" s="16" t="str">
        <f>IF(DU422="","",COUNT($DU$3:DU422))</f>
        <v/>
      </c>
      <c r="DW422" s="16" t="str">
        <f t="shared" si="779"/>
        <v/>
      </c>
      <c r="DX422" s="16" t="str">
        <f t="shared" si="780"/>
        <v/>
      </c>
      <c r="DY422" s="16" t="str">
        <f>IF(DZ422="","",COUNTIF(DZ$3:DZ422,DZ422))</f>
        <v/>
      </c>
      <c r="DZ422" s="16" t="str">
        <f t="shared" si="781"/>
        <v/>
      </c>
      <c r="EA422" s="16" t="str">
        <f t="shared" si="782"/>
        <v/>
      </c>
      <c r="EB422" s="16" t="str">
        <f t="shared" si="783"/>
        <v/>
      </c>
      <c r="EC422" s="16" t="str">
        <f t="shared" si="784"/>
        <v/>
      </c>
      <c r="ED422" s="16" t="str">
        <f t="shared" si="785"/>
        <v/>
      </c>
      <c r="EE422" s="16" t="str">
        <f t="shared" si="786"/>
        <v/>
      </c>
      <c r="EF422" s="16" t="str">
        <f t="shared" si="787"/>
        <v/>
      </c>
      <c r="EG422" s="16" t="str">
        <f t="shared" si="788"/>
        <v/>
      </c>
      <c r="EH422" s="16" t="str">
        <f t="shared" si="789"/>
        <v/>
      </c>
      <c r="EI422" s="16" t="str">
        <f t="shared" si="790"/>
        <v/>
      </c>
      <c r="EJ422" s="16" t="str">
        <f t="shared" si="791"/>
        <v/>
      </c>
      <c r="EK422" s="16" t="str">
        <f t="shared" si="792"/>
        <v/>
      </c>
      <c r="EL422" s="58" t="str">
        <f t="shared" si="793"/>
        <v/>
      </c>
      <c r="EM422" s="58" t="str">
        <f>IF(OR($DZ422="",CR422=""),IF($EL422="","",$EL422),IF(OR(CR422="なし",CR422=0),領収書!$H$1,CR422))</f>
        <v/>
      </c>
      <c r="EN422" s="58" t="str">
        <f>IF(OR($DZ422="",CS422=""),IF($EL422="","",$EL422),IF(OR(CS422="なし",CS422=0),入力!$EN$1,CS422))</f>
        <v/>
      </c>
      <c r="EO422" s="63" t="str">
        <f t="shared" si="794"/>
        <v/>
      </c>
      <c r="EP422" s="63" t="str">
        <f t="shared" si="795"/>
        <v/>
      </c>
      <c r="ER422" s="16" t="str">
        <f>IF(AND(COUNTIF($ET$3:ET422,ET422)=1,ET422&lt;&gt;""),MAX($ER$3:ER421)+1,"")</f>
        <v/>
      </c>
      <c r="ES422" s="16" t="str">
        <f>IF(価格設定!B424="","",価格設定!B424)</f>
        <v/>
      </c>
      <c r="ET422" s="16" t="str">
        <f>IF(価格設定!C424="","",価格設定!C424)</f>
        <v/>
      </c>
      <c r="EV422" s="16" t="str">
        <f t="shared" si="707"/>
        <v/>
      </c>
      <c r="EW422" s="16" t="str">
        <f t="shared" si="796"/>
        <v/>
      </c>
    </row>
    <row r="423" spans="1:153" ht="30" customHeight="1" x14ac:dyDescent="0.2">
      <c r="A423" s="225"/>
      <c r="B423" s="212"/>
      <c r="C423" s="221"/>
      <c r="D423" s="164"/>
      <c r="E423" s="165"/>
      <c r="F423" s="166"/>
      <c r="G423" s="167"/>
      <c r="H423" s="179"/>
      <c r="I423" s="306"/>
      <c r="J423" s="169"/>
      <c r="K423" s="179"/>
      <c r="L423" s="186"/>
      <c r="M423" s="186"/>
      <c r="N423" s="168"/>
      <c r="O423" s="170"/>
      <c r="P423" s="212"/>
      <c r="Q423" s="179" t="str">
        <f>IFERROR(IF(H423="","",IFERROR(INDEX(価格設定!$B$5:$B$1048576,MATCH(H423,価格設定!$B$5:$B$1048576,0),0),INDEX(価格設定!$B$5:$B$1048576,MATCH("*"&amp;H423&amp;"*",価格設定!$B$5:$B$1048576,0),0))),H423)</f>
        <v/>
      </c>
      <c r="R423" s="250" t="str">
        <f>IFERROR(IF(Q423="",IF(K423="","",K423),IF(K423="",IF(INDEX(価格設定!$C$5:$C$1048576,MATCH(Q423,価格設定!$B$5:$B$1048576,0),0)=0,"",INDEX(価格設定!$C$5:$C$1048576,MATCH(Q423,価格設定!$B$5:$B$1048576,0),0)),IF(K423="なし","",K423))),"")</f>
        <v/>
      </c>
      <c r="S423" s="308" t="str">
        <f t="shared" si="708"/>
        <v/>
      </c>
      <c r="T423" s="126" t="str">
        <f>IFERROR(IF(J423="",IF(INDEX(価格設定!$E$5:$R$1048576,MATCH($Q423,価格設定!B$5:B$1048576,0),MATCH($AW423,価格設定!E$1:X$1,1))=0,"",INDEX(価格設定!$E$5:$R$1048576,MATCH($Q423,価格設定!B$5:B$1048576,0),MATCH($AW423,価格設定!E$1:X$1,1))),J423),"")</f>
        <v/>
      </c>
      <c r="U423" s="126" t="str">
        <f t="shared" si="709"/>
        <v/>
      </c>
      <c r="V423" s="132" t="str">
        <f t="shared" si="710"/>
        <v/>
      </c>
      <c r="W423" s="127" t="str">
        <f>IFERROR(IF(OR(T423="",T423&lt;0),"",IFERROR(INDEX(価格設定!E$2:X$3,IF(AND(K423=$K$1,$K$1&lt;&gt;""),ROW(価格設定!$D$3)-1,MATCH(INDEX(価格設定!$D$5:$D$1048576,MATCH(Q423,価格設定!$B$5:$B$1048576,0),0),価格設定!$D$2:$D$3,0)),MATCH($AW423,価格設定!E$1:X$1,1)),INDEX(価格設定!E$2:X$2,0,MATCH($AW423,価格設定!E$1:X$1,1)))),"")</f>
        <v/>
      </c>
      <c r="X423" s="126" t="str">
        <f t="shared" si="701"/>
        <v/>
      </c>
      <c r="Y423" s="128" t="str">
        <f t="shared" si="711"/>
        <v/>
      </c>
      <c r="Z423" s="126" t="str">
        <f t="shared" si="712"/>
        <v/>
      </c>
      <c r="AA423" s="129" t="str">
        <f t="shared" si="713"/>
        <v/>
      </c>
      <c r="AB423" s="126" t="str">
        <f t="shared" si="714"/>
        <v/>
      </c>
      <c r="AC423" s="280" t="str">
        <f t="shared" si="715"/>
        <v/>
      </c>
      <c r="AD423" s="15"/>
      <c r="AE423" s="204" t="str">
        <f>IF(AF423="","",COUNT($AF$3:AF423))</f>
        <v/>
      </c>
      <c r="AF423" s="206" t="str">
        <f t="shared" si="716"/>
        <v/>
      </c>
      <c r="AG423" s="204" t="str">
        <f t="shared" si="717"/>
        <v/>
      </c>
      <c r="AH423" s="204" t="str">
        <f t="shared" si="718"/>
        <v/>
      </c>
      <c r="AI423" s="287"/>
      <c r="AJ423" s="15"/>
      <c r="AK423" s="138" t="str">
        <f t="shared" si="719"/>
        <v/>
      </c>
      <c r="AL423" s="131" t="str">
        <f t="shared" si="720"/>
        <v/>
      </c>
      <c r="AM423" s="131" t="str">
        <f t="shared" si="721"/>
        <v/>
      </c>
      <c r="AN423" s="313" t="str">
        <f t="shared" si="722"/>
        <v/>
      </c>
      <c r="AO423" s="316" t="str">
        <f t="shared" si="723"/>
        <v/>
      </c>
      <c r="AP423" s="18"/>
      <c r="AQ423" s="3" t="str">
        <f>IF(F423="","",MAX($AQ$3:AQ422)+1)</f>
        <v/>
      </c>
      <c r="AR423" s="3" t="str">
        <f>IF(OR(AQ423="",BB423=""),"",MAX($AR$3:AR422)+1)</f>
        <v/>
      </c>
      <c r="AS423" s="3" t="str">
        <f>IF(CQ423="","",RANK(CQ423,CQ$3:CQ$1048576,1)+COUNTIF($CQ$3:CQ423,CQ423)-1)</f>
        <v/>
      </c>
      <c r="AT423" s="21" t="str">
        <f>IF(C423="",IF(OR(AND($H423&lt;&gt;"",C423=""),AND($F422=$F423,$AZ423&lt;&gt;""),COUNTA($H$3:$H$1048576,#REF!,$F$3:$F$1048576)&gt;COUNTA($H$3:$H423,#REF!,$F$3:$F423),$AZ423&lt;&gt;""),INDEX(AT$3:AT$1048576,MATCH(MAX($AQ$3:$AQ422),$AQ$3:$AQ$1048576,0),0),""),C423)</f>
        <v/>
      </c>
      <c r="AU423" s="21" t="str">
        <f>IF(D423="",IF(OR(AND($H423&lt;&gt;"",D423=""),AND($F422=$F423,$AZ423&lt;&gt;""),COUNTA($H$3:$H$1048576,#REF!,$F$3:$F$1048576)&gt;COUNTA($H$3:$H423,#REF!,$F$3:$F423),$AZ423&lt;&gt;""),INDEX(AU$3:AU$1048576,MATCH(MAX($AQ$3:$AQ422),$AQ$3:$AQ$1048576,0),0),""),D423)</f>
        <v/>
      </c>
      <c r="AV423" s="21" t="str">
        <f>IF(E423="",IF(OR(AND($H423&lt;&gt;"",E423=""),AND($F422=$F423,$AZ423&lt;&gt;""),COUNTA($H$3:$H$1048576,#REF!,$F$3:$F$1048576)&gt;COUNTA($H$3:$H423,#REF!,$F$3:$F423),$AZ423&lt;&gt;""),INDEX(AV$3:AV$1048576,MATCH(MAX($AQ$3:$AQ422),$AQ$3:$AQ$1048576,0),0),""),E423)</f>
        <v/>
      </c>
      <c r="AW423" s="24" t="str">
        <f t="shared" si="724"/>
        <v/>
      </c>
      <c r="AX423" s="13" t="str">
        <f t="shared" si="725"/>
        <v/>
      </c>
      <c r="AY423" s="4" t="str">
        <f t="shared" si="726"/>
        <v/>
      </c>
      <c r="AZ423" s="4" t="str">
        <f>IF(AX423="",IF(OR(AND(H423&lt;&gt;"",F423=""),COUNTA($H$3:$H$1048576)&gt;COUNTA($H$3:$H423)),INDEX(AX$3:AX423,MATCH(MAX($AQ$3:AQ423),AQ$3:AQ423,0),0),""),AX423)</f>
        <v/>
      </c>
      <c r="BA423" s="4" t="str">
        <f>IF(AY423="",IF(AND(H423&lt;&gt;"",F423=""),INDEX(AY$3:AY423,MATCH(MAX($AQ$3:AQ423),AQ$3:AQ423,0),0),""),AY423)</f>
        <v/>
      </c>
      <c r="BB423" s="82" t="str">
        <f>IF(BC423="","",RANK(BC423,BC$3:BC$1048576,1)+COUNTIF($BC$3:BC423,BC423)-1)</f>
        <v/>
      </c>
      <c r="BC423" s="139" t="str">
        <f t="shared" si="727"/>
        <v/>
      </c>
      <c r="BD423" s="46" t="str">
        <f t="shared" si="728"/>
        <v/>
      </c>
      <c r="BE423" s="46" t="str">
        <f t="shared" si="729"/>
        <v/>
      </c>
      <c r="BF423" s="46" t="str">
        <f t="shared" si="730"/>
        <v/>
      </c>
      <c r="BG423" s="4" t="str">
        <f t="shared" si="731"/>
        <v/>
      </c>
      <c r="BH423" s="180" t="str">
        <f t="shared" si="732"/>
        <v/>
      </c>
      <c r="BI423" s="16" t="str">
        <f t="shared" si="733"/>
        <v/>
      </c>
      <c r="BJ423" s="52" t="str">
        <f>IF(BI423="","",IF(W423="","",IF(AND(K423=$K$1,$K$1&lt;&gt;""),$BT$2,IFERROR(IF(INDEX(価格設定!$D$5:$D$1048576,MATCH(Q423,価格設定!$B$5:$B$1048576,0),0)=価格設定!$D$3,$BT$2,$BS$2),$BS$2))))</f>
        <v/>
      </c>
      <c r="BK423" s="16" t="str">
        <f>IF(BI423="","",IF(COUNTIF($BI$3:BI423,BI423)=1,1,IF(AND(BI422=BI423,BH423=""),BK422,COUNTIF($BH$3:BH423,BH423))))</f>
        <v/>
      </c>
      <c r="BL423" s="52" t="str">
        <f t="shared" si="734"/>
        <v/>
      </c>
      <c r="BM423" s="52" t="str">
        <f t="shared" si="735"/>
        <v/>
      </c>
      <c r="BN423" s="119" t="str">
        <f t="shared" si="736"/>
        <v/>
      </c>
      <c r="BO423" s="119" t="str">
        <f t="shared" si="737"/>
        <v/>
      </c>
      <c r="BP423" s="17" t="str">
        <f t="shared" si="738"/>
        <v/>
      </c>
      <c r="BQ423" s="17" t="str">
        <f t="shared" si="739"/>
        <v/>
      </c>
      <c r="BR423" s="17" t="str">
        <f>IF(OR(BP423="",COUNTIF($BO$3:BO423,BO423)&lt;&gt;1),"",SUMIF(BO$3:BO$1048576,BO423,BP$3:BP$1048576))</f>
        <v/>
      </c>
      <c r="BS423" s="17" t="str">
        <f t="shared" si="740"/>
        <v/>
      </c>
      <c r="BT423" s="17" t="str">
        <f t="shared" si="741"/>
        <v/>
      </c>
      <c r="BU423" s="17" t="str">
        <f t="shared" si="742"/>
        <v/>
      </c>
      <c r="BV423" s="24" t="str">
        <f t="shared" si="743"/>
        <v/>
      </c>
      <c r="BW423" s="24" t="str">
        <f t="shared" si="744"/>
        <v/>
      </c>
      <c r="BX423" s="24" t="str">
        <f t="shared" si="745"/>
        <v/>
      </c>
      <c r="BY423" s="26" t="str">
        <f t="shared" si="746"/>
        <v/>
      </c>
      <c r="BZ423" s="26" t="str">
        <f t="shared" si="747"/>
        <v/>
      </c>
      <c r="CA423" s="26" t="str">
        <f t="shared" si="748"/>
        <v/>
      </c>
      <c r="CB423" s="66" t="str">
        <f t="shared" si="749"/>
        <v/>
      </c>
      <c r="CC423" s="65" t="str">
        <f t="shared" si="750"/>
        <v/>
      </c>
      <c r="CD423" s="26" t="str">
        <f t="shared" si="751"/>
        <v/>
      </c>
      <c r="CE423" s="26" t="str">
        <f t="shared" si="752"/>
        <v/>
      </c>
      <c r="CF423" s="193" t="str">
        <f t="shared" si="753"/>
        <v/>
      </c>
      <c r="CG423" s="193" t="str">
        <f t="shared" si="754"/>
        <v/>
      </c>
      <c r="CH423" s="26" t="str">
        <f t="shared" si="755"/>
        <v/>
      </c>
      <c r="CI423" s="26" t="str">
        <f t="shared" si="756"/>
        <v/>
      </c>
      <c r="CJ423" s="65" t="str">
        <f t="shared" si="757"/>
        <v/>
      </c>
      <c r="CK423" s="65" t="str">
        <f t="shared" si="758"/>
        <v/>
      </c>
      <c r="CL423" s="64" t="str">
        <f t="shared" si="759"/>
        <v/>
      </c>
      <c r="CM423" s="64" t="str">
        <f t="shared" si="760"/>
        <v/>
      </c>
      <c r="CN423" s="65" t="str">
        <f t="shared" si="761"/>
        <v/>
      </c>
      <c r="CP423" s="63" t="str">
        <f>IF(BH423="","",MAX($CP$3:CP422)+1)</f>
        <v/>
      </c>
      <c r="CQ423" s="24" t="str">
        <f t="shared" si="762"/>
        <v/>
      </c>
      <c r="CR423" s="24" t="str">
        <f t="shared" si="763"/>
        <v/>
      </c>
      <c r="CS423" s="24" t="str">
        <f t="shared" si="764"/>
        <v/>
      </c>
      <c r="CT423" s="58" t="str">
        <f>IF(BO423="","",COUNTIF($BO$3:BO423,BO423)&amp;"@"&amp;BO423)</f>
        <v/>
      </c>
      <c r="CU423" s="16" t="str">
        <f t="shared" si="702"/>
        <v/>
      </c>
      <c r="CV423" s="63" t="str">
        <f t="shared" si="765"/>
        <v/>
      </c>
      <c r="CW423" s="16" t="str">
        <f t="shared" si="766"/>
        <v/>
      </c>
      <c r="CX423" s="16" t="str">
        <f t="shared" si="767"/>
        <v/>
      </c>
      <c r="CY423" s="16" t="str">
        <f t="shared" si="768"/>
        <v/>
      </c>
      <c r="CZ423" s="85" t="str">
        <f t="shared" si="769"/>
        <v/>
      </c>
      <c r="DA423" s="16" t="str">
        <f t="shared" si="770"/>
        <v/>
      </c>
      <c r="DB423" s="16" t="str">
        <f t="shared" si="771"/>
        <v/>
      </c>
      <c r="DC423" s="28" t="str">
        <f>IF(CP423="","",$DC$1&amp;(INDEX(価格設定!D$1:XFD$3,ROW(価格設定!$D$3),MATCH($AW423,価格設定!D$1:XFD$1,1))*100)&amp;"%")</f>
        <v/>
      </c>
      <c r="DD423" s="28" t="str">
        <f>IF(CP423="","",$DD$1&amp;(INDEX(価格設定!D$1:XFD$3,ROW(価格設定!$D$2),MATCH($AW423,価格設定!D$1:XFD$1,1))*100)&amp;"%")</f>
        <v/>
      </c>
      <c r="DE423" s="29" t="str">
        <f t="shared" si="772"/>
        <v/>
      </c>
      <c r="DG423" s="58" t="str">
        <f t="shared" si="773"/>
        <v/>
      </c>
      <c r="DH423" s="58" t="str">
        <f t="shared" si="774"/>
        <v/>
      </c>
      <c r="DI423" s="58" t="str">
        <f t="shared" si="775"/>
        <v/>
      </c>
      <c r="DJ423" s="85" t="str">
        <f t="shared" si="776"/>
        <v/>
      </c>
      <c r="DL423" s="58" t="str">
        <f>IF(COUNTIF(DG$3:DG$1048576,DG423)=COUNTIF($DG$3:$DG423,DG423),DG423,"")</f>
        <v/>
      </c>
      <c r="DM423" s="85" t="str">
        <f t="shared" si="777"/>
        <v/>
      </c>
      <c r="DN423" s="85" t="str">
        <f t="shared" si="703"/>
        <v/>
      </c>
      <c r="DO423" s="85" t="str">
        <f t="shared" si="703"/>
        <v/>
      </c>
      <c r="DP423" s="303"/>
      <c r="DQ423" s="17" t="str">
        <f t="shared" si="704"/>
        <v/>
      </c>
      <c r="DR423" s="17" t="str">
        <f t="shared" si="705"/>
        <v/>
      </c>
      <c r="DS423" s="17" t="str">
        <f t="shared" si="706"/>
        <v/>
      </c>
      <c r="DU423" s="16" t="str">
        <f t="shared" si="778"/>
        <v/>
      </c>
      <c r="DV423" s="16" t="str">
        <f>IF(DU423="","",COUNT($DU$3:DU423))</f>
        <v/>
      </c>
      <c r="DW423" s="16" t="str">
        <f t="shared" si="779"/>
        <v/>
      </c>
      <c r="DX423" s="16" t="str">
        <f t="shared" si="780"/>
        <v/>
      </c>
      <c r="DY423" s="16" t="str">
        <f>IF(DZ423="","",COUNTIF(DZ$3:DZ423,DZ423))</f>
        <v/>
      </c>
      <c r="DZ423" s="16" t="str">
        <f t="shared" si="781"/>
        <v/>
      </c>
      <c r="EA423" s="16" t="str">
        <f t="shared" si="782"/>
        <v/>
      </c>
      <c r="EB423" s="16" t="str">
        <f t="shared" si="783"/>
        <v/>
      </c>
      <c r="EC423" s="16" t="str">
        <f t="shared" si="784"/>
        <v/>
      </c>
      <c r="ED423" s="16" t="str">
        <f t="shared" si="785"/>
        <v/>
      </c>
      <c r="EE423" s="16" t="str">
        <f t="shared" si="786"/>
        <v/>
      </c>
      <c r="EF423" s="16" t="str">
        <f t="shared" si="787"/>
        <v/>
      </c>
      <c r="EG423" s="16" t="str">
        <f t="shared" si="788"/>
        <v/>
      </c>
      <c r="EH423" s="16" t="str">
        <f t="shared" si="789"/>
        <v/>
      </c>
      <c r="EI423" s="16" t="str">
        <f t="shared" si="790"/>
        <v/>
      </c>
      <c r="EJ423" s="16" t="str">
        <f t="shared" si="791"/>
        <v/>
      </c>
      <c r="EK423" s="16" t="str">
        <f t="shared" si="792"/>
        <v/>
      </c>
      <c r="EL423" s="58" t="str">
        <f t="shared" si="793"/>
        <v/>
      </c>
      <c r="EM423" s="58" t="str">
        <f>IF(OR($DZ423="",CR423=""),IF($EL423="","",$EL423),IF(OR(CR423="なし",CR423=0),領収書!$H$1,CR423))</f>
        <v/>
      </c>
      <c r="EN423" s="58" t="str">
        <f>IF(OR($DZ423="",CS423=""),IF($EL423="","",$EL423),IF(OR(CS423="なし",CS423=0),入力!$EN$1,CS423))</f>
        <v/>
      </c>
      <c r="EO423" s="63" t="str">
        <f t="shared" si="794"/>
        <v/>
      </c>
      <c r="EP423" s="63" t="str">
        <f t="shared" si="795"/>
        <v/>
      </c>
      <c r="ER423" s="16" t="str">
        <f>IF(AND(COUNTIF($ET$3:ET423,ET423)=1,ET423&lt;&gt;""),MAX($ER$3:ER422)+1,"")</f>
        <v/>
      </c>
      <c r="ES423" s="16" t="str">
        <f>IF(価格設定!B425="","",価格設定!B425)</f>
        <v/>
      </c>
      <c r="ET423" s="16" t="str">
        <f>IF(価格設定!C425="","",価格設定!C425)</f>
        <v/>
      </c>
      <c r="EV423" s="16" t="str">
        <f t="shared" si="707"/>
        <v/>
      </c>
      <c r="EW423" s="16" t="str">
        <f t="shared" si="796"/>
        <v/>
      </c>
    </row>
    <row r="424" spans="1:153" ht="30" customHeight="1" x14ac:dyDescent="0.2">
      <c r="A424" s="225"/>
      <c r="B424" s="212"/>
      <c r="C424" s="221"/>
      <c r="D424" s="164"/>
      <c r="E424" s="165"/>
      <c r="F424" s="166"/>
      <c r="G424" s="167"/>
      <c r="H424" s="179"/>
      <c r="I424" s="306"/>
      <c r="J424" s="169"/>
      <c r="K424" s="179"/>
      <c r="L424" s="186"/>
      <c r="M424" s="186"/>
      <c r="N424" s="168"/>
      <c r="O424" s="170"/>
      <c r="P424" s="212"/>
      <c r="Q424" s="179" t="str">
        <f>IFERROR(IF(H424="","",IFERROR(INDEX(価格設定!$B$5:$B$1048576,MATCH(H424,価格設定!$B$5:$B$1048576,0),0),INDEX(価格設定!$B$5:$B$1048576,MATCH("*"&amp;H424&amp;"*",価格設定!$B$5:$B$1048576,0),0))),H424)</f>
        <v/>
      </c>
      <c r="R424" s="250" t="str">
        <f>IFERROR(IF(Q424="",IF(K424="","",K424),IF(K424="",IF(INDEX(価格設定!$C$5:$C$1048576,MATCH(Q424,価格設定!$B$5:$B$1048576,0),0)=0,"",INDEX(価格設定!$C$5:$C$1048576,MATCH(Q424,価格設定!$B$5:$B$1048576,0),0)),IF(K424="なし","",K424))),"")</f>
        <v/>
      </c>
      <c r="S424" s="308" t="str">
        <f t="shared" si="708"/>
        <v/>
      </c>
      <c r="T424" s="126" t="str">
        <f>IFERROR(IF(J424="",IF(INDEX(価格設定!$E$5:$R$1048576,MATCH($Q424,価格設定!B$5:B$1048576,0),MATCH($AW424,価格設定!E$1:X$1,1))=0,"",INDEX(価格設定!$E$5:$R$1048576,MATCH($Q424,価格設定!B$5:B$1048576,0),MATCH($AW424,価格設定!E$1:X$1,1))),J424),"")</f>
        <v/>
      </c>
      <c r="U424" s="126" t="str">
        <f t="shared" si="709"/>
        <v/>
      </c>
      <c r="V424" s="132" t="str">
        <f t="shared" si="710"/>
        <v/>
      </c>
      <c r="W424" s="127" t="str">
        <f>IFERROR(IF(OR(T424="",T424&lt;0),"",IFERROR(INDEX(価格設定!E$2:X$3,IF(AND(K424=$K$1,$K$1&lt;&gt;""),ROW(価格設定!$D$3)-1,MATCH(INDEX(価格設定!$D$5:$D$1048576,MATCH(Q424,価格設定!$B$5:$B$1048576,0),0),価格設定!$D$2:$D$3,0)),MATCH($AW424,価格設定!E$1:X$1,1)),INDEX(価格設定!E$2:X$2,0,MATCH($AW424,価格設定!E$1:X$1,1)))),"")</f>
        <v/>
      </c>
      <c r="X424" s="126" t="str">
        <f t="shared" si="701"/>
        <v/>
      </c>
      <c r="Y424" s="128" t="str">
        <f t="shared" si="711"/>
        <v/>
      </c>
      <c r="Z424" s="126" t="str">
        <f t="shared" si="712"/>
        <v/>
      </c>
      <c r="AA424" s="129" t="str">
        <f t="shared" si="713"/>
        <v/>
      </c>
      <c r="AB424" s="126" t="str">
        <f t="shared" si="714"/>
        <v/>
      </c>
      <c r="AC424" s="280" t="str">
        <f t="shared" si="715"/>
        <v/>
      </c>
      <c r="AD424" s="15"/>
      <c r="AE424" s="204" t="str">
        <f>IF(AF424="","",COUNT($AF$3:AF424))</f>
        <v/>
      </c>
      <c r="AF424" s="206" t="str">
        <f t="shared" si="716"/>
        <v/>
      </c>
      <c r="AG424" s="204" t="str">
        <f t="shared" si="717"/>
        <v/>
      </c>
      <c r="AH424" s="204" t="str">
        <f t="shared" si="718"/>
        <v/>
      </c>
      <c r="AI424" s="287"/>
      <c r="AJ424" s="15"/>
      <c r="AK424" s="138" t="str">
        <f t="shared" si="719"/>
        <v/>
      </c>
      <c r="AL424" s="131" t="str">
        <f t="shared" si="720"/>
        <v/>
      </c>
      <c r="AM424" s="131" t="str">
        <f t="shared" si="721"/>
        <v/>
      </c>
      <c r="AN424" s="313" t="str">
        <f t="shared" si="722"/>
        <v/>
      </c>
      <c r="AO424" s="316" t="str">
        <f t="shared" si="723"/>
        <v/>
      </c>
      <c r="AP424" s="18"/>
      <c r="AQ424" s="3" t="str">
        <f>IF(F424="","",MAX($AQ$3:AQ423)+1)</f>
        <v/>
      </c>
      <c r="AR424" s="3" t="str">
        <f>IF(OR(AQ424="",BB424=""),"",MAX($AR$3:AR423)+1)</f>
        <v/>
      </c>
      <c r="AS424" s="3" t="str">
        <f>IF(CQ424="","",RANK(CQ424,CQ$3:CQ$1048576,1)+COUNTIF($CQ$3:CQ424,CQ424)-1)</f>
        <v/>
      </c>
      <c r="AT424" s="21" t="str">
        <f>IF(C424="",IF(OR(AND($H424&lt;&gt;"",C424=""),AND($F423=$F424,$AZ424&lt;&gt;""),COUNTA($H$3:$H$1048576,#REF!,$F$3:$F$1048576)&gt;COUNTA($H$3:$H424,#REF!,$F$3:$F424),$AZ424&lt;&gt;""),INDEX(AT$3:AT$1048576,MATCH(MAX($AQ$3:$AQ423),$AQ$3:$AQ$1048576,0),0),""),C424)</f>
        <v/>
      </c>
      <c r="AU424" s="21" t="str">
        <f>IF(D424="",IF(OR(AND($H424&lt;&gt;"",D424=""),AND($F423=$F424,$AZ424&lt;&gt;""),COUNTA($H$3:$H$1048576,#REF!,$F$3:$F$1048576)&gt;COUNTA($H$3:$H424,#REF!,$F$3:$F424),$AZ424&lt;&gt;""),INDEX(AU$3:AU$1048576,MATCH(MAX($AQ$3:$AQ423),$AQ$3:$AQ$1048576,0),0),""),D424)</f>
        <v/>
      </c>
      <c r="AV424" s="21" t="str">
        <f>IF(E424="",IF(OR(AND($H424&lt;&gt;"",E424=""),AND($F423=$F424,$AZ424&lt;&gt;""),COUNTA($H$3:$H$1048576,#REF!,$F$3:$F$1048576)&gt;COUNTA($H$3:$H424,#REF!,$F$3:$F424),$AZ424&lt;&gt;""),INDEX(AV$3:AV$1048576,MATCH(MAX($AQ$3:$AQ423),$AQ$3:$AQ$1048576,0),0),""),E424)</f>
        <v/>
      </c>
      <c r="AW424" s="24" t="str">
        <f t="shared" si="724"/>
        <v/>
      </c>
      <c r="AX424" s="13" t="str">
        <f t="shared" si="725"/>
        <v/>
      </c>
      <c r="AY424" s="4" t="str">
        <f t="shared" si="726"/>
        <v/>
      </c>
      <c r="AZ424" s="4" t="str">
        <f>IF(AX424="",IF(OR(AND(H424&lt;&gt;"",F424=""),COUNTA($H$3:$H$1048576)&gt;COUNTA($H$3:$H424)),INDEX(AX$3:AX424,MATCH(MAX($AQ$3:AQ424),AQ$3:AQ424,0),0),""),AX424)</f>
        <v/>
      </c>
      <c r="BA424" s="4" t="str">
        <f>IF(AY424="",IF(AND(H424&lt;&gt;"",F424=""),INDEX(AY$3:AY424,MATCH(MAX($AQ$3:AQ424),AQ$3:AQ424,0),0),""),AY424)</f>
        <v/>
      </c>
      <c r="BB424" s="82" t="str">
        <f>IF(BC424="","",RANK(BC424,BC$3:BC$1048576,1)+COUNTIF($BC$3:BC424,BC424)-1)</f>
        <v/>
      </c>
      <c r="BC424" s="139" t="str">
        <f t="shared" si="727"/>
        <v/>
      </c>
      <c r="BD424" s="46" t="str">
        <f t="shared" si="728"/>
        <v/>
      </c>
      <c r="BE424" s="46" t="str">
        <f t="shared" si="729"/>
        <v/>
      </c>
      <c r="BF424" s="46" t="str">
        <f t="shared" si="730"/>
        <v/>
      </c>
      <c r="BG424" s="4" t="str">
        <f t="shared" si="731"/>
        <v/>
      </c>
      <c r="BH424" s="180" t="str">
        <f t="shared" si="732"/>
        <v/>
      </c>
      <c r="BI424" s="16" t="str">
        <f t="shared" si="733"/>
        <v/>
      </c>
      <c r="BJ424" s="52" t="str">
        <f>IF(BI424="","",IF(W424="","",IF(AND(K424=$K$1,$K$1&lt;&gt;""),$BT$2,IFERROR(IF(INDEX(価格設定!$D$5:$D$1048576,MATCH(Q424,価格設定!$B$5:$B$1048576,0),0)=価格設定!$D$3,$BT$2,$BS$2),$BS$2))))</f>
        <v/>
      </c>
      <c r="BK424" s="16" t="str">
        <f>IF(BI424="","",IF(COUNTIF($BI$3:BI424,BI424)=1,1,IF(AND(BI423=BI424,BH424=""),BK423,COUNTIF($BH$3:BH424,BH424))))</f>
        <v/>
      </c>
      <c r="BL424" s="52" t="str">
        <f t="shared" si="734"/>
        <v/>
      </c>
      <c r="BM424" s="52" t="str">
        <f t="shared" si="735"/>
        <v/>
      </c>
      <c r="BN424" s="119" t="str">
        <f t="shared" si="736"/>
        <v/>
      </c>
      <c r="BO424" s="119" t="str">
        <f t="shared" si="737"/>
        <v/>
      </c>
      <c r="BP424" s="17" t="str">
        <f t="shared" si="738"/>
        <v/>
      </c>
      <c r="BQ424" s="17" t="str">
        <f t="shared" si="739"/>
        <v/>
      </c>
      <c r="BR424" s="17" t="str">
        <f>IF(OR(BP424="",COUNTIF($BO$3:BO424,BO424)&lt;&gt;1),"",SUMIF(BO$3:BO$1048576,BO424,BP$3:BP$1048576))</f>
        <v/>
      </c>
      <c r="BS424" s="17" t="str">
        <f t="shared" si="740"/>
        <v/>
      </c>
      <c r="BT424" s="17" t="str">
        <f t="shared" si="741"/>
        <v/>
      </c>
      <c r="BU424" s="17" t="str">
        <f t="shared" si="742"/>
        <v/>
      </c>
      <c r="BV424" s="24" t="str">
        <f t="shared" si="743"/>
        <v/>
      </c>
      <c r="BW424" s="24" t="str">
        <f t="shared" si="744"/>
        <v/>
      </c>
      <c r="BX424" s="24" t="str">
        <f t="shared" si="745"/>
        <v/>
      </c>
      <c r="BY424" s="26" t="str">
        <f t="shared" si="746"/>
        <v/>
      </c>
      <c r="BZ424" s="26" t="str">
        <f t="shared" si="747"/>
        <v/>
      </c>
      <c r="CA424" s="26" t="str">
        <f t="shared" si="748"/>
        <v/>
      </c>
      <c r="CB424" s="66" t="str">
        <f t="shared" si="749"/>
        <v/>
      </c>
      <c r="CC424" s="65" t="str">
        <f t="shared" si="750"/>
        <v/>
      </c>
      <c r="CD424" s="26" t="str">
        <f t="shared" si="751"/>
        <v/>
      </c>
      <c r="CE424" s="26" t="str">
        <f t="shared" si="752"/>
        <v/>
      </c>
      <c r="CF424" s="193" t="str">
        <f t="shared" si="753"/>
        <v/>
      </c>
      <c r="CG424" s="193" t="str">
        <f t="shared" si="754"/>
        <v/>
      </c>
      <c r="CH424" s="26" t="str">
        <f t="shared" si="755"/>
        <v/>
      </c>
      <c r="CI424" s="26" t="str">
        <f t="shared" si="756"/>
        <v/>
      </c>
      <c r="CJ424" s="65" t="str">
        <f t="shared" si="757"/>
        <v/>
      </c>
      <c r="CK424" s="65" t="str">
        <f t="shared" si="758"/>
        <v/>
      </c>
      <c r="CL424" s="64" t="str">
        <f t="shared" si="759"/>
        <v/>
      </c>
      <c r="CM424" s="64" t="str">
        <f t="shared" si="760"/>
        <v/>
      </c>
      <c r="CN424" s="65" t="str">
        <f t="shared" si="761"/>
        <v/>
      </c>
      <c r="CP424" s="63" t="str">
        <f>IF(BH424="","",MAX($CP$3:CP423)+1)</f>
        <v/>
      </c>
      <c r="CQ424" s="24" t="str">
        <f t="shared" si="762"/>
        <v/>
      </c>
      <c r="CR424" s="24" t="str">
        <f t="shared" si="763"/>
        <v/>
      </c>
      <c r="CS424" s="24" t="str">
        <f t="shared" si="764"/>
        <v/>
      </c>
      <c r="CT424" s="58" t="str">
        <f>IF(BO424="","",COUNTIF($BO$3:BO424,BO424)&amp;"@"&amp;BO424)</f>
        <v/>
      </c>
      <c r="CU424" s="16" t="str">
        <f t="shared" si="702"/>
        <v/>
      </c>
      <c r="CV424" s="63" t="str">
        <f t="shared" si="765"/>
        <v/>
      </c>
      <c r="CW424" s="16" t="str">
        <f t="shared" si="766"/>
        <v/>
      </c>
      <c r="CX424" s="16" t="str">
        <f t="shared" si="767"/>
        <v/>
      </c>
      <c r="CY424" s="16" t="str">
        <f t="shared" si="768"/>
        <v/>
      </c>
      <c r="CZ424" s="85" t="str">
        <f t="shared" si="769"/>
        <v/>
      </c>
      <c r="DA424" s="16" t="str">
        <f t="shared" si="770"/>
        <v/>
      </c>
      <c r="DB424" s="16" t="str">
        <f t="shared" si="771"/>
        <v/>
      </c>
      <c r="DC424" s="28" t="str">
        <f>IF(CP424="","",$DC$1&amp;(INDEX(価格設定!D$1:XFD$3,ROW(価格設定!$D$3),MATCH($AW424,価格設定!D$1:XFD$1,1))*100)&amp;"%")</f>
        <v/>
      </c>
      <c r="DD424" s="28" t="str">
        <f>IF(CP424="","",$DD$1&amp;(INDEX(価格設定!D$1:XFD$3,ROW(価格設定!$D$2),MATCH($AW424,価格設定!D$1:XFD$1,1))*100)&amp;"%")</f>
        <v/>
      </c>
      <c r="DE424" s="29" t="str">
        <f t="shared" si="772"/>
        <v/>
      </c>
      <c r="DG424" s="58" t="str">
        <f t="shared" si="773"/>
        <v/>
      </c>
      <c r="DH424" s="58" t="str">
        <f t="shared" si="774"/>
        <v/>
      </c>
      <c r="DI424" s="58" t="str">
        <f t="shared" si="775"/>
        <v/>
      </c>
      <c r="DJ424" s="85" t="str">
        <f t="shared" si="776"/>
        <v/>
      </c>
      <c r="DL424" s="58" t="str">
        <f>IF(COUNTIF(DG$3:DG$1048576,DG424)=COUNTIF($DG$3:$DG424,DG424),DG424,"")</f>
        <v/>
      </c>
      <c r="DM424" s="85" t="str">
        <f t="shared" si="777"/>
        <v/>
      </c>
      <c r="DN424" s="85" t="str">
        <f t="shared" si="703"/>
        <v/>
      </c>
      <c r="DO424" s="85" t="str">
        <f t="shared" si="703"/>
        <v/>
      </c>
      <c r="DP424" s="303"/>
      <c r="DQ424" s="17" t="str">
        <f t="shared" si="704"/>
        <v/>
      </c>
      <c r="DR424" s="17" t="str">
        <f t="shared" si="705"/>
        <v/>
      </c>
      <c r="DS424" s="17" t="str">
        <f t="shared" si="706"/>
        <v/>
      </c>
      <c r="DU424" s="16" t="str">
        <f t="shared" si="778"/>
        <v/>
      </c>
      <c r="DV424" s="16" t="str">
        <f>IF(DU424="","",COUNT($DU$3:DU424))</f>
        <v/>
      </c>
      <c r="DW424" s="16" t="str">
        <f t="shared" si="779"/>
        <v/>
      </c>
      <c r="DX424" s="16" t="str">
        <f t="shared" si="780"/>
        <v/>
      </c>
      <c r="DY424" s="16" t="str">
        <f>IF(DZ424="","",COUNTIF(DZ$3:DZ424,DZ424))</f>
        <v/>
      </c>
      <c r="DZ424" s="16" t="str">
        <f t="shared" si="781"/>
        <v/>
      </c>
      <c r="EA424" s="16" t="str">
        <f t="shared" si="782"/>
        <v/>
      </c>
      <c r="EB424" s="16" t="str">
        <f t="shared" si="783"/>
        <v/>
      </c>
      <c r="EC424" s="16" t="str">
        <f t="shared" si="784"/>
        <v/>
      </c>
      <c r="ED424" s="16" t="str">
        <f t="shared" si="785"/>
        <v/>
      </c>
      <c r="EE424" s="16" t="str">
        <f t="shared" si="786"/>
        <v/>
      </c>
      <c r="EF424" s="16" t="str">
        <f t="shared" si="787"/>
        <v/>
      </c>
      <c r="EG424" s="16" t="str">
        <f t="shared" si="788"/>
        <v/>
      </c>
      <c r="EH424" s="16" t="str">
        <f t="shared" si="789"/>
        <v/>
      </c>
      <c r="EI424" s="16" t="str">
        <f t="shared" si="790"/>
        <v/>
      </c>
      <c r="EJ424" s="16" t="str">
        <f t="shared" si="791"/>
        <v/>
      </c>
      <c r="EK424" s="16" t="str">
        <f t="shared" si="792"/>
        <v/>
      </c>
      <c r="EL424" s="58" t="str">
        <f t="shared" si="793"/>
        <v/>
      </c>
      <c r="EM424" s="58" t="str">
        <f>IF(OR($DZ424="",CR424=""),IF($EL424="","",$EL424),IF(OR(CR424="なし",CR424=0),領収書!$H$1,CR424))</f>
        <v/>
      </c>
      <c r="EN424" s="58" t="str">
        <f>IF(OR($DZ424="",CS424=""),IF($EL424="","",$EL424),IF(OR(CS424="なし",CS424=0),入力!$EN$1,CS424))</f>
        <v/>
      </c>
      <c r="EO424" s="63" t="str">
        <f t="shared" si="794"/>
        <v/>
      </c>
      <c r="EP424" s="63" t="str">
        <f t="shared" si="795"/>
        <v/>
      </c>
      <c r="ER424" s="16" t="str">
        <f>IF(AND(COUNTIF($ET$3:ET424,ET424)=1,ET424&lt;&gt;""),MAX($ER$3:ER423)+1,"")</f>
        <v/>
      </c>
      <c r="ES424" s="16" t="str">
        <f>IF(価格設定!B426="","",価格設定!B426)</f>
        <v/>
      </c>
      <c r="ET424" s="16" t="str">
        <f>IF(価格設定!C426="","",価格設定!C426)</f>
        <v/>
      </c>
      <c r="EV424" s="16" t="str">
        <f t="shared" si="707"/>
        <v/>
      </c>
      <c r="EW424" s="16" t="str">
        <f t="shared" si="796"/>
        <v/>
      </c>
    </row>
    <row r="425" spans="1:153" ht="30" customHeight="1" x14ac:dyDescent="0.2">
      <c r="A425" s="225"/>
      <c r="B425" s="212"/>
      <c r="C425" s="221"/>
      <c r="D425" s="164"/>
      <c r="E425" s="165"/>
      <c r="F425" s="166"/>
      <c r="G425" s="167"/>
      <c r="H425" s="179"/>
      <c r="I425" s="306"/>
      <c r="J425" s="169"/>
      <c r="K425" s="179"/>
      <c r="L425" s="186"/>
      <c r="M425" s="186"/>
      <c r="N425" s="168"/>
      <c r="O425" s="170"/>
      <c r="P425" s="212"/>
      <c r="Q425" s="179" t="str">
        <f>IFERROR(IF(H425="","",IFERROR(INDEX(価格設定!$B$5:$B$1048576,MATCH(H425,価格設定!$B$5:$B$1048576,0),0),INDEX(価格設定!$B$5:$B$1048576,MATCH("*"&amp;H425&amp;"*",価格設定!$B$5:$B$1048576,0),0))),H425)</f>
        <v/>
      </c>
      <c r="R425" s="250" t="str">
        <f>IFERROR(IF(Q425="",IF(K425="","",K425),IF(K425="",IF(INDEX(価格設定!$C$5:$C$1048576,MATCH(Q425,価格設定!$B$5:$B$1048576,0),0)=0,"",INDEX(価格設定!$C$5:$C$1048576,MATCH(Q425,価格設定!$B$5:$B$1048576,0),0)),IF(K425="なし","",K425))),"")</f>
        <v/>
      </c>
      <c r="S425" s="308" t="str">
        <f t="shared" si="708"/>
        <v/>
      </c>
      <c r="T425" s="126" t="str">
        <f>IFERROR(IF(J425="",IF(INDEX(価格設定!$E$5:$R$1048576,MATCH($Q425,価格設定!B$5:B$1048576,0),MATCH($AW425,価格設定!E$1:X$1,1))=0,"",INDEX(価格設定!$E$5:$R$1048576,MATCH($Q425,価格設定!B$5:B$1048576,0),MATCH($AW425,価格設定!E$1:X$1,1))),J425),"")</f>
        <v/>
      </c>
      <c r="U425" s="126" t="str">
        <f t="shared" si="709"/>
        <v/>
      </c>
      <c r="V425" s="132" t="str">
        <f t="shared" si="710"/>
        <v/>
      </c>
      <c r="W425" s="127" t="str">
        <f>IFERROR(IF(OR(T425="",T425&lt;0),"",IFERROR(INDEX(価格設定!E$2:X$3,IF(AND(K425=$K$1,$K$1&lt;&gt;""),ROW(価格設定!$D$3)-1,MATCH(INDEX(価格設定!$D$5:$D$1048576,MATCH(Q425,価格設定!$B$5:$B$1048576,0),0),価格設定!$D$2:$D$3,0)),MATCH($AW425,価格設定!E$1:X$1,1)),INDEX(価格設定!E$2:X$2,0,MATCH($AW425,価格設定!E$1:X$1,1)))),"")</f>
        <v/>
      </c>
      <c r="X425" s="126" t="str">
        <f t="shared" si="701"/>
        <v/>
      </c>
      <c r="Y425" s="128" t="str">
        <f t="shared" si="711"/>
        <v/>
      </c>
      <c r="Z425" s="126" t="str">
        <f t="shared" si="712"/>
        <v/>
      </c>
      <c r="AA425" s="129" t="str">
        <f t="shared" si="713"/>
        <v/>
      </c>
      <c r="AB425" s="126" t="str">
        <f t="shared" si="714"/>
        <v/>
      </c>
      <c r="AC425" s="280" t="str">
        <f t="shared" si="715"/>
        <v/>
      </c>
      <c r="AD425" s="15"/>
      <c r="AE425" s="204" t="str">
        <f>IF(AF425="","",COUNT($AF$3:AF425))</f>
        <v/>
      </c>
      <c r="AF425" s="206" t="str">
        <f t="shared" si="716"/>
        <v/>
      </c>
      <c r="AG425" s="204" t="str">
        <f t="shared" si="717"/>
        <v/>
      </c>
      <c r="AH425" s="204" t="str">
        <f t="shared" si="718"/>
        <v/>
      </c>
      <c r="AI425" s="287"/>
      <c r="AJ425" s="15"/>
      <c r="AK425" s="138" t="str">
        <f t="shared" si="719"/>
        <v/>
      </c>
      <c r="AL425" s="131" t="str">
        <f t="shared" si="720"/>
        <v/>
      </c>
      <c r="AM425" s="131" t="str">
        <f t="shared" si="721"/>
        <v/>
      </c>
      <c r="AN425" s="313" t="str">
        <f t="shared" si="722"/>
        <v/>
      </c>
      <c r="AO425" s="316" t="str">
        <f t="shared" si="723"/>
        <v/>
      </c>
      <c r="AP425" s="18"/>
      <c r="AQ425" s="3" t="str">
        <f>IF(F425="","",MAX($AQ$3:AQ424)+1)</f>
        <v/>
      </c>
      <c r="AR425" s="3" t="str">
        <f>IF(OR(AQ425="",BB425=""),"",MAX($AR$3:AR424)+1)</f>
        <v/>
      </c>
      <c r="AS425" s="3" t="str">
        <f>IF(CQ425="","",RANK(CQ425,CQ$3:CQ$1048576,1)+COUNTIF($CQ$3:CQ425,CQ425)-1)</f>
        <v/>
      </c>
      <c r="AT425" s="21" t="str">
        <f>IF(C425="",IF(OR(AND($H425&lt;&gt;"",C425=""),AND($F424=$F425,$AZ425&lt;&gt;""),COUNTA($H$3:$H$1048576,#REF!,$F$3:$F$1048576)&gt;COUNTA($H$3:$H425,#REF!,$F$3:$F425),$AZ425&lt;&gt;""),INDEX(AT$3:AT$1048576,MATCH(MAX($AQ$3:$AQ424),$AQ$3:$AQ$1048576,0),0),""),C425)</f>
        <v/>
      </c>
      <c r="AU425" s="21" t="str">
        <f>IF(D425="",IF(OR(AND($H425&lt;&gt;"",D425=""),AND($F424=$F425,$AZ425&lt;&gt;""),COUNTA($H$3:$H$1048576,#REF!,$F$3:$F$1048576)&gt;COUNTA($H$3:$H425,#REF!,$F$3:$F425),$AZ425&lt;&gt;""),INDEX(AU$3:AU$1048576,MATCH(MAX($AQ$3:$AQ424),$AQ$3:$AQ$1048576,0),0),""),D425)</f>
        <v/>
      </c>
      <c r="AV425" s="21" t="str">
        <f>IF(E425="",IF(OR(AND($H425&lt;&gt;"",E425=""),AND($F424=$F425,$AZ425&lt;&gt;""),COUNTA($H$3:$H$1048576,#REF!,$F$3:$F$1048576)&gt;COUNTA($H$3:$H425,#REF!,$F$3:$F425),$AZ425&lt;&gt;""),INDEX(AV$3:AV$1048576,MATCH(MAX($AQ$3:$AQ424),$AQ$3:$AQ$1048576,0),0),""),E425)</f>
        <v/>
      </c>
      <c r="AW425" s="24" t="str">
        <f t="shared" si="724"/>
        <v/>
      </c>
      <c r="AX425" s="13" t="str">
        <f t="shared" si="725"/>
        <v/>
      </c>
      <c r="AY425" s="4" t="str">
        <f t="shared" si="726"/>
        <v/>
      </c>
      <c r="AZ425" s="4" t="str">
        <f>IF(AX425="",IF(OR(AND(H425&lt;&gt;"",F425=""),COUNTA($H$3:$H$1048576)&gt;COUNTA($H$3:$H425)),INDEX(AX$3:AX425,MATCH(MAX($AQ$3:AQ425),AQ$3:AQ425,0),0),""),AX425)</f>
        <v/>
      </c>
      <c r="BA425" s="4" t="str">
        <f>IF(AY425="",IF(AND(H425&lt;&gt;"",F425=""),INDEX(AY$3:AY425,MATCH(MAX($AQ$3:AQ425),AQ$3:AQ425,0),0),""),AY425)</f>
        <v/>
      </c>
      <c r="BB425" s="82" t="str">
        <f>IF(BC425="","",RANK(BC425,BC$3:BC$1048576,1)+COUNTIF($BC$3:BC425,BC425)-1)</f>
        <v/>
      </c>
      <c r="BC425" s="139" t="str">
        <f t="shared" si="727"/>
        <v/>
      </c>
      <c r="BD425" s="46" t="str">
        <f t="shared" si="728"/>
        <v/>
      </c>
      <c r="BE425" s="46" t="str">
        <f t="shared" si="729"/>
        <v/>
      </c>
      <c r="BF425" s="46" t="str">
        <f t="shared" si="730"/>
        <v/>
      </c>
      <c r="BG425" s="4" t="str">
        <f t="shared" si="731"/>
        <v/>
      </c>
      <c r="BH425" s="180" t="str">
        <f t="shared" si="732"/>
        <v/>
      </c>
      <c r="BI425" s="16" t="str">
        <f t="shared" si="733"/>
        <v/>
      </c>
      <c r="BJ425" s="52" t="str">
        <f>IF(BI425="","",IF(W425="","",IF(AND(K425=$K$1,$K$1&lt;&gt;""),$BT$2,IFERROR(IF(INDEX(価格設定!$D$5:$D$1048576,MATCH(Q425,価格設定!$B$5:$B$1048576,0),0)=価格設定!$D$3,$BT$2,$BS$2),$BS$2))))</f>
        <v/>
      </c>
      <c r="BK425" s="16" t="str">
        <f>IF(BI425="","",IF(COUNTIF($BI$3:BI425,BI425)=1,1,IF(AND(BI424=BI425,BH425=""),BK424,COUNTIF($BH$3:BH425,BH425))))</f>
        <v/>
      </c>
      <c r="BL425" s="52" t="str">
        <f t="shared" si="734"/>
        <v/>
      </c>
      <c r="BM425" s="52" t="str">
        <f t="shared" si="735"/>
        <v/>
      </c>
      <c r="BN425" s="119" t="str">
        <f t="shared" si="736"/>
        <v/>
      </c>
      <c r="BO425" s="119" t="str">
        <f t="shared" si="737"/>
        <v/>
      </c>
      <c r="BP425" s="17" t="str">
        <f t="shared" si="738"/>
        <v/>
      </c>
      <c r="BQ425" s="17" t="str">
        <f t="shared" si="739"/>
        <v/>
      </c>
      <c r="BR425" s="17" t="str">
        <f>IF(OR(BP425="",COUNTIF($BO$3:BO425,BO425)&lt;&gt;1),"",SUMIF(BO$3:BO$1048576,BO425,BP$3:BP$1048576))</f>
        <v/>
      </c>
      <c r="BS425" s="17" t="str">
        <f t="shared" si="740"/>
        <v/>
      </c>
      <c r="BT425" s="17" t="str">
        <f t="shared" si="741"/>
        <v/>
      </c>
      <c r="BU425" s="17" t="str">
        <f t="shared" si="742"/>
        <v/>
      </c>
      <c r="BV425" s="24" t="str">
        <f t="shared" si="743"/>
        <v/>
      </c>
      <c r="BW425" s="24" t="str">
        <f t="shared" si="744"/>
        <v/>
      </c>
      <c r="BX425" s="24" t="str">
        <f t="shared" si="745"/>
        <v/>
      </c>
      <c r="BY425" s="26" t="str">
        <f t="shared" si="746"/>
        <v/>
      </c>
      <c r="BZ425" s="26" t="str">
        <f t="shared" si="747"/>
        <v/>
      </c>
      <c r="CA425" s="26" t="str">
        <f t="shared" si="748"/>
        <v/>
      </c>
      <c r="CB425" s="66" t="str">
        <f t="shared" si="749"/>
        <v/>
      </c>
      <c r="CC425" s="65" t="str">
        <f t="shared" si="750"/>
        <v/>
      </c>
      <c r="CD425" s="26" t="str">
        <f t="shared" si="751"/>
        <v/>
      </c>
      <c r="CE425" s="26" t="str">
        <f t="shared" si="752"/>
        <v/>
      </c>
      <c r="CF425" s="193" t="str">
        <f t="shared" si="753"/>
        <v/>
      </c>
      <c r="CG425" s="193" t="str">
        <f t="shared" si="754"/>
        <v/>
      </c>
      <c r="CH425" s="26" t="str">
        <f t="shared" si="755"/>
        <v/>
      </c>
      <c r="CI425" s="26" t="str">
        <f t="shared" si="756"/>
        <v/>
      </c>
      <c r="CJ425" s="65" t="str">
        <f t="shared" si="757"/>
        <v/>
      </c>
      <c r="CK425" s="65" t="str">
        <f t="shared" si="758"/>
        <v/>
      </c>
      <c r="CL425" s="64" t="str">
        <f t="shared" si="759"/>
        <v/>
      </c>
      <c r="CM425" s="64" t="str">
        <f t="shared" si="760"/>
        <v/>
      </c>
      <c r="CN425" s="65" t="str">
        <f t="shared" si="761"/>
        <v/>
      </c>
      <c r="CP425" s="63" t="str">
        <f>IF(BH425="","",MAX($CP$3:CP424)+1)</f>
        <v/>
      </c>
      <c r="CQ425" s="24" t="str">
        <f t="shared" si="762"/>
        <v/>
      </c>
      <c r="CR425" s="24" t="str">
        <f t="shared" si="763"/>
        <v/>
      </c>
      <c r="CS425" s="24" t="str">
        <f t="shared" si="764"/>
        <v/>
      </c>
      <c r="CT425" s="58" t="str">
        <f>IF(BO425="","",COUNTIF($BO$3:BO425,BO425)&amp;"@"&amp;BO425)</f>
        <v/>
      </c>
      <c r="CU425" s="16" t="str">
        <f t="shared" si="702"/>
        <v/>
      </c>
      <c r="CV425" s="63" t="str">
        <f t="shared" si="765"/>
        <v/>
      </c>
      <c r="CW425" s="16" t="str">
        <f t="shared" si="766"/>
        <v/>
      </c>
      <c r="CX425" s="16" t="str">
        <f t="shared" si="767"/>
        <v/>
      </c>
      <c r="CY425" s="16" t="str">
        <f t="shared" si="768"/>
        <v/>
      </c>
      <c r="CZ425" s="85" t="str">
        <f t="shared" si="769"/>
        <v/>
      </c>
      <c r="DA425" s="16" t="str">
        <f t="shared" si="770"/>
        <v/>
      </c>
      <c r="DB425" s="16" t="str">
        <f t="shared" si="771"/>
        <v/>
      </c>
      <c r="DC425" s="28" t="str">
        <f>IF(CP425="","",$DC$1&amp;(INDEX(価格設定!D$1:XFD$3,ROW(価格設定!$D$3),MATCH($AW425,価格設定!D$1:XFD$1,1))*100)&amp;"%")</f>
        <v/>
      </c>
      <c r="DD425" s="28" t="str">
        <f>IF(CP425="","",$DD$1&amp;(INDEX(価格設定!D$1:XFD$3,ROW(価格設定!$D$2),MATCH($AW425,価格設定!D$1:XFD$1,1))*100)&amp;"%")</f>
        <v/>
      </c>
      <c r="DE425" s="29" t="str">
        <f t="shared" si="772"/>
        <v/>
      </c>
      <c r="DG425" s="58" t="str">
        <f t="shared" si="773"/>
        <v/>
      </c>
      <c r="DH425" s="58" t="str">
        <f t="shared" si="774"/>
        <v/>
      </c>
      <c r="DI425" s="58" t="str">
        <f t="shared" si="775"/>
        <v/>
      </c>
      <c r="DJ425" s="85" t="str">
        <f t="shared" si="776"/>
        <v/>
      </c>
      <c r="DL425" s="58" t="str">
        <f>IF(COUNTIF(DG$3:DG$1048576,DG425)=COUNTIF($DG$3:$DG425,DG425),DG425,"")</f>
        <v/>
      </c>
      <c r="DM425" s="85" t="str">
        <f t="shared" si="777"/>
        <v/>
      </c>
      <c r="DN425" s="85" t="str">
        <f t="shared" si="703"/>
        <v/>
      </c>
      <c r="DO425" s="85" t="str">
        <f t="shared" si="703"/>
        <v/>
      </c>
      <c r="DP425" s="303"/>
      <c r="DQ425" s="17" t="str">
        <f t="shared" si="704"/>
        <v/>
      </c>
      <c r="DR425" s="17" t="str">
        <f t="shared" si="705"/>
        <v/>
      </c>
      <c r="DS425" s="17" t="str">
        <f t="shared" si="706"/>
        <v/>
      </c>
      <c r="DU425" s="16" t="str">
        <f t="shared" si="778"/>
        <v/>
      </c>
      <c r="DV425" s="16" t="str">
        <f>IF(DU425="","",COUNT($DU$3:DU425))</f>
        <v/>
      </c>
      <c r="DW425" s="16" t="str">
        <f t="shared" si="779"/>
        <v/>
      </c>
      <c r="DX425" s="16" t="str">
        <f t="shared" si="780"/>
        <v/>
      </c>
      <c r="DY425" s="16" t="str">
        <f>IF(DZ425="","",COUNTIF(DZ$3:DZ425,DZ425))</f>
        <v/>
      </c>
      <c r="DZ425" s="16" t="str">
        <f t="shared" si="781"/>
        <v/>
      </c>
      <c r="EA425" s="16" t="str">
        <f t="shared" si="782"/>
        <v/>
      </c>
      <c r="EB425" s="16" t="str">
        <f t="shared" si="783"/>
        <v/>
      </c>
      <c r="EC425" s="16" t="str">
        <f t="shared" si="784"/>
        <v/>
      </c>
      <c r="ED425" s="16" t="str">
        <f t="shared" si="785"/>
        <v/>
      </c>
      <c r="EE425" s="16" t="str">
        <f t="shared" si="786"/>
        <v/>
      </c>
      <c r="EF425" s="16" t="str">
        <f t="shared" si="787"/>
        <v/>
      </c>
      <c r="EG425" s="16" t="str">
        <f t="shared" si="788"/>
        <v/>
      </c>
      <c r="EH425" s="16" t="str">
        <f t="shared" si="789"/>
        <v/>
      </c>
      <c r="EI425" s="16" t="str">
        <f t="shared" si="790"/>
        <v/>
      </c>
      <c r="EJ425" s="16" t="str">
        <f t="shared" si="791"/>
        <v/>
      </c>
      <c r="EK425" s="16" t="str">
        <f t="shared" si="792"/>
        <v/>
      </c>
      <c r="EL425" s="58" t="str">
        <f t="shared" si="793"/>
        <v/>
      </c>
      <c r="EM425" s="58" t="str">
        <f>IF(OR($DZ425="",CR425=""),IF($EL425="","",$EL425),IF(OR(CR425="なし",CR425=0),領収書!$H$1,CR425))</f>
        <v/>
      </c>
      <c r="EN425" s="58" t="str">
        <f>IF(OR($DZ425="",CS425=""),IF($EL425="","",$EL425),IF(OR(CS425="なし",CS425=0),入力!$EN$1,CS425))</f>
        <v/>
      </c>
      <c r="EO425" s="63" t="str">
        <f t="shared" si="794"/>
        <v/>
      </c>
      <c r="EP425" s="63" t="str">
        <f t="shared" si="795"/>
        <v/>
      </c>
      <c r="ER425" s="16" t="str">
        <f>IF(AND(COUNTIF($ET$3:ET425,ET425)=1,ET425&lt;&gt;""),MAX($ER$3:ER424)+1,"")</f>
        <v/>
      </c>
      <c r="ES425" s="16" t="str">
        <f>IF(価格設定!B427="","",価格設定!B427)</f>
        <v/>
      </c>
      <c r="ET425" s="16" t="str">
        <f>IF(価格設定!C427="","",価格設定!C427)</f>
        <v/>
      </c>
      <c r="EV425" s="16" t="str">
        <f t="shared" si="707"/>
        <v/>
      </c>
      <c r="EW425" s="16" t="str">
        <f t="shared" si="796"/>
        <v/>
      </c>
    </row>
    <row r="426" spans="1:153" ht="30" customHeight="1" x14ac:dyDescent="0.2">
      <c r="A426" s="225"/>
      <c r="B426" s="212"/>
      <c r="C426" s="221"/>
      <c r="D426" s="164"/>
      <c r="E426" s="165"/>
      <c r="F426" s="166"/>
      <c r="G426" s="167"/>
      <c r="H426" s="179"/>
      <c r="I426" s="306"/>
      <c r="J426" s="169"/>
      <c r="K426" s="179"/>
      <c r="L426" s="186"/>
      <c r="M426" s="186"/>
      <c r="N426" s="168"/>
      <c r="O426" s="170"/>
      <c r="P426" s="212"/>
      <c r="Q426" s="179" t="str">
        <f>IFERROR(IF(H426="","",IFERROR(INDEX(価格設定!$B$5:$B$1048576,MATCH(H426,価格設定!$B$5:$B$1048576,0),0),INDEX(価格設定!$B$5:$B$1048576,MATCH("*"&amp;H426&amp;"*",価格設定!$B$5:$B$1048576,0),0))),H426)</f>
        <v/>
      </c>
      <c r="R426" s="250" t="str">
        <f>IFERROR(IF(Q426="",IF(K426="","",K426),IF(K426="",IF(INDEX(価格設定!$C$5:$C$1048576,MATCH(Q426,価格設定!$B$5:$B$1048576,0),0)=0,"",INDEX(価格設定!$C$5:$C$1048576,MATCH(Q426,価格設定!$B$5:$B$1048576,0),0)),IF(K426="なし","",K426))),"")</f>
        <v/>
      </c>
      <c r="S426" s="308" t="str">
        <f t="shared" si="708"/>
        <v/>
      </c>
      <c r="T426" s="126" t="str">
        <f>IFERROR(IF(J426="",IF(INDEX(価格設定!$E$5:$R$1048576,MATCH($Q426,価格設定!B$5:B$1048576,0),MATCH($AW426,価格設定!E$1:X$1,1))=0,"",INDEX(価格設定!$E$5:$R$1048576,MATCH($Q426,価格設定!B$5:B$1048576,0),MATCH($AW426,価格設定!E$1:X$1,1))),J426),"")</f>
        <v/>
      </c>
      <c r="U426" s="126" t="str">
        <f t="shared" si="709"/>
        <v/>
      </c>
      <c r="V426" s="132" t="str">
        <f t="shared" si="710"/>
        <v/>
      </c>
      <c r="W426" s="127" t="str">
        <f>IFERROR(IF(OR(T426="",T426&lt;0),"",IFERROR(INDEX(価格設定!E$2:X$3,IF(AND(K426=$K$1,$K$1&lt;&gt;""),ROW(価格設定!$D$3)-1,MATCH(INDEX(価格設定!$D$5:$D$1048576,MATCH(Q426,価格設定!$B$5:$B$1048576,0),0),価格設定!$D$2:$D$3,0)),MATCH($AW426,価格設定!E$1:X$1,1)),INDEX(価格設定!E$2:X$2,0,MATCH($AW426,価格設定!E$1:X$1,1)))),"")</f>
        <v/>
      </c>
      <c r="X426" s="126" t="str">
        <f t="shared" si="701"/>
        <v/>
      </c>
      <c r="Y426" s="128" t="str">
        <f t="shared" si="711"/>
        <v/>
      </c>
      <c r="Z426" s="126" t="str">
        <f t="shared" si="712"/>
        <v/>
      </c>
      <c r="AA426" s="129" t="str">
        <f t="shared" si="713"/>
        <v/>
      </c>
      <c r="AB426" s="126" t="str">
        <f t="shared" si="714"/>
        <v/>
      </c>
      <c r="AC426" s="280" t="str">
        <f t="shared" si="715"/>
        <v/>
      </c>
      <c r="AD426" s="15"/>
      <c r="AE426" s="204" t="str">
        <f>IF(AF426="","",COUNT($AF$3:AF426))</f>
        <v/>
      </c>
      <c r="AF426" s="206" t="str">
        <f t="shared" si="716"/>
        <v/>
      </c>
      <c r="AG426" s="204" t="str">
        <f t="shared" si="717"/>
        <v/>
      </c>
      <c r="AH426" s="204" t="str">
        <f t="shared" si="718"/>
        <v/>
      </c>
      <c r="AI426" s="287"/>
      <c r="AJ426" s="15"/>
      <c r="AK426" s="138" t="str">
        <f t="shared" si="719"/>
        <v/>
      </c>
      <c r="AL426" s="131" t="str">
        <f t="shared" si="720"/>
        <v/>
      </c>
      <c r="AM426" s="131" t="str">
        <f t="shared" si="721"/>
        <v/>
      </c>
      <c r="AN426" s="313" t="str">
        <f t="shared" si="722"/>
        <v/>
      </c>
      <c r="AO426" s="316" t="str">
        <f t="shared" si="723"/>
        <v/>
      </c>
      <c r="AP426" s="18"/>
      <c r="AQ426" s="3" t="str">
        <f>IF(F426="","",MAX($AQ$3:AQ425)+1)</f>
        <v/>
      </c>
      <c r="AR426" s="3" t="str">
        <f>IF(OR(AQ426="",BB426=""),"",MAX($AR$3:AR425)+1)</f>
        <v/>
      </c>
      <c r="AS426" s="3" t="str">
        <f>IF(CQ426="","",RANK(CQ426,CQ$3:CQ$1048576,1)+COUNTIF($CQ$3:CQ426,CQ426)-1)</f>
        <v/>
      </c>
      <c r="AT426" s="21" t="str">
        <f>IF(C426="",IF(OR(AND($H426&lt;&gt;"",C426=""),AND($F425=$F426,$AZ426&lt;&gt;""),COUNTA($H$3:$H$1048576,#REF!,$F$3:$F$1048576)&gt;COUNTA($H$3:$H426,#REF!,$F$3:$F426),$AZ426&lt;&gt;""),INDEX(AT$3:AT$1048576,MATCH(MAX($AQ$3:$AQ425),$AQ$3:$AQ$1048576,0),0),""),C426)</f>
        <v/>
      </c>
      <c r="AU426" s="21" t="str">
        <f>IF(D426="",IF(OR(AND($H426&lt;&gt;"",D426=""),AND($F425=$F426,$AZ426&lt;&gt;""),COUNTA($H$3:$H$1048576,#REF!,$F$3:$F$1048576)&gt;COUNTA($H$3:$H426,#REF!,$F$3:$F426),$AZ426&lt;&gt;""),INDEX(AU$3:AU$1048576,MATCH(MAX($AQ$3:$AQ425),$AQ$3:$AQ$1048576,0),0),""),D426)</f>
        <v/>
      </c>
      <c r="AV426" s="21" t="str">
        <f>IF(E426="",IF(OR(AND($H426&lt;&gt;"",E426=""),AND($F425=$F426,$AZ426&lt;&gt;""),COUNTA($H$3:$H$1048576,#REF!,$F$3:$F$1048576)&gt;COUNTA($H$3:$H426,#REF!,$F$3:$F426),$AZ426&lt;&gt;""),INDEX(AV$3:AV$1048576,MATCH(MAX($AQ$3:$AQ425),$AQ$3:$AQ$1048576,0),0),""),E426)</f>
        <v/>
      </c>
      <c r="AW426" s="24" t="str">
        <f t="shared" si="724"/>
        <v/>
      </c>
      <c r="AX426" s="13" t="str">
        <f t="shared" si="725"/>
        <v/>
      </c>
      <c r="AY426" s="4" t="str">
        <f t="shared" si="726"/>
        <v/>
      </c>
      <c r="AZ426" s="4" t="str">
        <f>IF(AX426="",IF(OR(AND(H426&lt;&gt;"",F426=""),COUNTA($H$3:$H$1048576)&gt;COUNTA($H$3:$H426)),INDEX(AX$3:AX426,MATCH(MAX($AQ$3:AQ426),AQ$3:AQ426,0),0),""),AX426)</f>
        <v/>
      </c>
      <c r="BA426" s="4" t="str">
        <f>IF(AY426="",IF(AND(H426&lt;&gt;"",F426=""),INDEX(AY$3:AY426,MATCH(MAX($AQ$3:AQ426),AQ$3:AQ426,0),0),""),AY426)</f>
        <v/>
      </c>
      <c r="BB426" s="82" t="str">
        <f>IF(BC426="","",RANK(BC426,BC$3:BC$1048576,1)+COUNTIF($BC$3:BC426,BC426)-1)</f>
        <v/>
      </c>
      <c r="BC426" s="139" t="str">
        <f t="shared" si="727"/>
        <v/>
      </c>
      <c r="BD426" s="46" t="str">
        <f t="shared" si="728"/>
        <v/>
      </c>
      <c r="BE426" s="46" t="str">
        <f t="shared" si="729"/>
        <v/>
      </c>
      <c r="BF426" s="46" t="str">
        <f t="shared" si="730"/>
        <v/>
      </c>
      <c r="BG426" s="4" t="str">
        <f t="shared" si="731"/>
        <v/>
      </c>
      <c r="BH426" s="180" t="str">
        <f t="shared" si="732"/>
        <v/>
      </c>
      <c r="BI426" s="16" t="str">
        <f t="shared" si="733"/>
        <v/>
      </c>
      <c r="BJ426" s="52" t="str">
        <f>IF(BI426="","",IF(W426="","",IF(AND(K426=$K$1,$K$1&lt;&gt;""),$BT$2,IFERROR(IF(INDEX(価格設定!$D$5:$D$1048576,MATCH(Q426,価格設定!$B$5:$B$1048576,0),0)=価格設定!$D$3,$BT$2,$BS$2),$BS$2))))</f>
        <v/>
      </c>
      <c r="BK426" s="16" t="str">
        <f>IF(BI426="","",IF(COUNTIF($BI$3:BI426,BI426)=1,1,IF(AND(BI425=BI426,BH426=""),BK425,COUNTIF($BH$3:BH426,BH426))))</f>
        <v/>
      </c>
      <c r="BL426" s="52" t="str">
        <f t="shared" si="734"/>
        <v/>
      </c>
      <c r="BM426" s="52" t="str">
        <f t="shared" si="735"/>
        <v/>
      </c>
      <c r="BN426" s="119" t="str">
        <f t="shared" si="736"/>
        <v/>
      </c>
      <c r="BO426" s="119" t="str">
        <f t="shared" si="737"/>
        <v/>
      </c>
      <c r="BP426" s="17" t="str">
        <f t="shared" si="738"/>
        <v/>
      </c>
      <c r="BQ426" s="17" t="str">
        <f t="shared" si="739"/>
        <v/>
      </c>
      <c r="BR426" s="17" t="str">
        <f>IF(OR(BP426="",COUNTIF($BO$3:BO426,BO426)&lt;&gt;1),"",SUMIF(BO$3:BO$1048576,BO426,BP$3:BP$1048576))</f>
        <v/>
      </c>
      <c r="BS426" s="17" t="str">
        <f t="shared" si="740"/>
        <v/>
      </c>
      <c r="BT426" s="17" t="str">
        <f t="shared" si="741"/>
        <v/>
      </c>
      <c r="BU426" s="17" t="str">
        <f t="shared" si="742"/>
        <v/>
      </c>
      <c r="BV426" s="24" t="str">
        <f t="shared" si="743"/>
        <v/>
      </c>
      <c r="BW426" s="24" t="str">
        <f t="shared" si="744"/>
        <v/>
      </c>
      <c r="BX426" s="24" t="str">
        <f t="shared" si="745"/>
        <v/>
      </c>
      <c r="BY426" s="26" t="str">
        <f t="shared" si="746"/>
        <v/>
      </c>
      <c r="BZ426" s="26" t="str">
        <f t="shared" si="747"/>
        <v/>
      </c>
      <c r="CA426" s="26" t="str">
        <f t="shared" si="748"/>
        <v/>
      </c>
      <c r="CB426" s="66" t="str">
        <f t="shared" si="749"/>
        <v/>
      </c>
      <c r="CC426" s="65" t="str">
        <f t="shared" si="750"/>
        <v/>
      </c>
      <c r="CD426" s="26" t="str">
        <f t="shared" si="751"/>
        <v/>
      </c>
      <c r="CE426" s="26" t="str">
        <f t="shared" si="752"/>
        <v/>
      </c>
      <c r="CF426" s="193" t="str">
        <f t="shared" si="753"/>
        <v/>
      </c>
      <c r="CG426" s="193" t="str">
        <f t="shared" si="754"/>
        <v/>
      </c>
      <c r="CH426" s="26" t="str">
        <f t="shared" si="755"/>
        <v/>
      </c>
      <c r="CI426" s="26" t="str">
        <f t="shared" si="756"/>
        <v/>
      </c>
      <c r="CJ426" s="65" t="str">
        <f t="shared" si="757"/>
        <v/>
      </c>
      <c r="CK426" s="65" t="str">
        <f t="shared" si="758"/>
        <v/>
      </c>
      <c r="CL426" s="64" t="str">
        <f t="shared" si="759"/>
        <v/>
      </c>
      <c r="CM426" s="64" t="str">
        <f t="shared" si="760"/>
        <v/>
      </c>
      <c r="CN426" s="65" t="str">
        <f t="shared" si="761"/>
        <v/>
      </c>
      <c r="CP426" s="63" t="str">
        <f>IF(BH426="","",MAX($CP$3:CP425)+1)</f>
        <v/>
      </c>
      <c r="CQ426" s="24" t="str">
        <f t="shared" si="762"/>
        <v/>
      </c>
      <c r="CR426" s="24" t="str">
        <f t="shared" si="763"/>
        <v/>
      </c>
      <c r="CS426" s="24" t="str">
        <f t="shared" si="764"/>
        <v/>
      </c>
      <c r="CT426" s="58" t="str">
        <f>IF(BO426="","",COUNTIF($BO$3:BO426,BO426)&amp;"@"&amp;BO426)</f>
        <v/>
      </c>
      <c r="CU426" s="16" t="str">
        <f t="shared" si="702"/>
        <v/>
      </c>
      <c r="CV426" s="63" t="str">
        <f t="shared" si="765"/>
        <v/>
      </c>
      <c r="CW426" s="16" t="str">
        <f t="shared" si="766"/>
        <v/>
      </c>
      <c r="CX426" s="16" t="str">
        <f t="shared" si="767"/>
        <v/>
      </c>
      <c r="CY426" s="16" t="str">
        <f t="shared" si="768"/>
        <v/>
      </c>
      <c r="CZ426" s="85" t="str">
        <f t="shared" si="769"/>
        <v/>
      </c>
      <c r="DA426" s="16" t="str">
        <f t="shared" si="770"/>
        <v/>
      </c>
      <c r="DB426" s="16" t="str">
        <f t="shared" si="771"/>
        <v/>
      </c>
      <c r="DC426" s="28" t="str">
        <f>IF(CP426="","",$DC$1&amp;(INDEX(価格設定!D$1:XFD$3,ROW(価格設定!$D$3),MATCH($AW426,価格設定!D$1:XFD$1,1))*100)&amp;"%")</f>
        <v/>
      </c>
      <c r="DD426" s="28" t="str">
        <f>IF(CP426="","",$DD$1&amp;(INDEX(価格設定!D$1:XFD$3,ROW(価格設定!$D$2),MATCH($AW426,価格設定!D$1:XFD$1,1))*100)&amp;"%")</f>
        <v/>
      </c>
      <c r="DE426" s="29" t="str">
        <f t="shared" si="772"/>
        <v/>
      </c>
      <c r="DG426" s="58" t="str">
        <f t="shared" si="773"/>
        <v/>
      </c>
      <c r="DH426" s="58" t="str">
        <f t="shared" si="774"/>
        <v/>
      </c>
      <c r="DI426" s="58" t="str">
        <f t="shared" si="775"/>
        <v/>
      </c>
      <c r="DJ426" s="85" t="str">
        <f t="shared" si="776"/>
        <v/>
      </c>
      <c r="DL426" s="58" t="str">
        <f>IF(COUNTIF(DG$3:DG$1048576,DG426)=COUNTIF($DG$3:$DG426,DG426),DG426,"")</f>
        <v/>
      </c>
      <c r="DM426" s="85" t="str">
        <f t="shared" si="777"/>
        <v/>
      </c>
      <c r="DN426" s="85" t="str">
        <f t="shared" si="703"/>
        <v/>
      </c>
      <c r="DO426" s="85" t="str">
        <f t="shared" si="703"/>
        <v/>
      </c>
      <c r="DP426" s="303"/>
      <c r="DQ426" s="17" t="str">
        <f t="shared" si="704"/>
        <v/>
      </c>
      <c r="DR426" s="17" t="str">
        <f t="shared" si="705"/>
        <v/>
      </c>
      <c r="DS426" s="17" t="str">
        <f t="shared" si="706"/>
        <v/>
      </c>
      <c r="DU426" s="16" t="str">
        <f t="shared" si="778"/>
        <v/>
      </c>
      <c r="DV426" s="16" t="str">
        <f>IF(DU426="","",COUNT($DU$3:DU426))</f>
        <v/>
      </c>
      <c r="DW426" s="16" t="str">
        <f t="shared" si="779"/>
        <v/>
      </c>
      <c r="DX426" s="16" t="str">
        <f t="shared" si="780"/>
        <v/>
      </c>
      <c r="DY426" s="16" t="str">
        <f>IF(DZ426="","",COUNTIF(DZ$3:DZ426,DZ426))</f>
        <v/>
      </c>
      <c r="DZ426" s="16" t="str">
        <f t="shared" si="781"/>
        <v/>
      </c>
      <c r="EA426" s="16" t="str">
        <f t="shared" si="782"/>
        <v/>
      </c>
      <c r="EB426" s="16" t="str">
        <f t="shared" si="783"/>
        <v/>
      </c>
      <c r="EC426" s="16" t="str">
        <f t="shared" si="784"/>
        <v/>
      </c>
      <c r="ED426" s="16" t="str">
        <f t="shared" si="785"/>
        <v/>
      </c>
      <c r="EE426" s="16" t="str">
        <f t="shared" si="786"/>
        <v/>
      </c>
      <c r="EF426" s="16" t="str">
        <f t="shared" si="787"/>
        <v/>
      </c>
      <c r="EG426" s="16" t="str">
        <f t="shared" si="788"/>
        <v/>
      </c>
      <c r="EH426" s="16" t="str">
        <f t="shared" si="789"/>
        <v/>
      </c>
      <c r="EI426" s="16" t="str">
        <f t="shared" si="790"/>
        <v/>
      </c>
      <c r="EJ426" s="16" t="str">
        <f t="shared" si="791"/>
        <v/>
      </c>
      <c r="EK426" s="16" t="str">
        <f t="shared" si="792"/>
        <v/>
      </c>
      <c r="EL426" s="58" t="str">
        <f t="shared" si="793"/>
        <v/>
      </c>
      <c r="EM426" s="58" t="str">
        <f>IF(OR($DZ426="",CR426=""),IF($EL426="","",$EL426),IF(OR(CR426="なし",CR426=0),領収書!$H$1,CR426))</f>
        <v/>
      </c>
      <c r="EN426" s="58" t="str">
        <f>IF(OR($DZ426="",CS426=""),IF($EL426="","",$EL426),IF(OR(CS426="なし",CS426=0),入力!$EN$1,CS426))</f>
        <v/>
      </c>
      <c r="EO426" s="63" t="str">
        <f t="shared" si="794"/>
        <v/>
      </c>
      <c r="EP426" s="63" t="str">
        <f t="shared" si="795"/>
        <v/>
      </c>
      <c r="ER426" s="16" t="str">
        <f>IF(AND(COUNTIF($ET$3:ET426,ET426)=1,ET426&lt;&gt;""),MAX($ER$3:ER425)+1,"")</f>
        <v/>
      </c>
      <c r="ES426" s="16" t="str">
        <f>IF(価格設定!B428="","",価格設定!B428)</f>
        <v/>
      </c>
      <c r="ET426" s="16" t="str">
        <f>IF(価格設定!C428="","",価格設定!C428)</f>
        <v/>
      </c>
      <c r="EV426" s="16" t="str">
        <f t="shared" si="707"/>
        <v/>
      </c>
      <c r="EW426" s="16" t="str">
        <f t="shared" si="796"/>
        <v/>
      </c>
    </row>
    <row r="427" spans="1:153" ht="30" customHeight="1" x14ac:dyDescent="0.2">
      <c r="A427" s="225"/>
      <c r="B427" s="212"/>
      <c r="C427" s="221"/>
      <c r="D427" s="164"/>
      <c r="E427" s="165"/>
      <c r="F427" s="166"/>
      <c r="G427" s="167"/>
      <c r="H427" s="179"/>
      <c r="I427" s="306"/>
      <c r="J427" s="169"/>
      <c r="K427" s="179"/>
      <c r="L427" s="186"/>
      <c r="M427" s="186"/>
      <c r="N427" s="168"/>
      <c r="O427" s="170"/>
      <c r="P427" s="212"/>
      <c r="Q427" s="179" t="str">
        <f>IFERROR(IF(H427="","",IFERROR(INDEX(価格設定!$B$5:$B$1048576,MATCH(H427,価格設定!$B$5:$B$1048576,0),0),INDEX(価格設定!$B$5:$B$1048576,MATCH("*"&amp;H427&amp;"*",価格設定!$B$5:$B$1048576,0),0))),H427)</f>
        <v/>
      </c>
      <c r="R427" s="250" t="str">
        <f>IFERROR(IF(Q427="",IF(K427="","",K427),IF(K427="",IF(INDEX(価格設定!$C$5:$C$1048576,MATCH(Q427,価格設定!$B$5:$B$1048576,0),0)=0,"",INDEX(価格設定!$C$5:$C$1048576,MATCH(Q427,価格設定!$B$5:$B$1048576,0),0)),IF(K427="なし","",K427))),"")</f>
        <v/>
      </c>
      <c r="S427" s="308" t="str">
        <f t="shared" si="708"/>
        <v/>
      </c>
      <c r="T427" s="126" t="str">
        <f>IFERROR(IF(J427="",IF(INDEX(価格設定!$E$5:$R$1048576,MATCH($Q427,価格設定!B$5:B$1048576,0),MATCH($AW427,価格設定!E$1:X$1,1))=0,"",INDEX(価格設定!$E$5:$R$1048576,MATCH($Q427,価格設定!B$5:B$1048576,0),MATCH($AW427,価格設定!E$1:X$1,1))),J427),"")</f>
        <v/>
      </c>
      <c r="U427" s="126" t="str">
        <f t="shared" si="709"/>
        <v/>
      </c>
      <c r="V427" s="132" t="str">
        <f t="shared" si="710"/>
        <v/>
      </c>
      <c r="W427" s="127" t="str">
        <f>IFERROR(IF(OR(T427="",T427&lt;0),"",IFERROR(INDEX(価格設定!E$2:X$3,IF(AND(K427=$K$1,$K$1&lt;&gt;""),ROW(価格設定!$D$3)-1,MATCH(INDEX(価格設定!$D$5:$D$1048576,MATCH(Q427,価格設定!$B$5:$B$1048576,0),0),価格設定!$D$2:$D$3,0)),MATCH($AW427,価格設定!E$1:X$1,1)),INDEX(価格設定!E$2:X$2,0,MATCH($AW427,価格設定!E$1:X$1,1)))),"")</f>
        <v/>
      </c>
      <c r="X427" s="126" t="str">
        <f t="shared" si="701"/>
        <v/>
      </c>
      <c r="Y427" s="128" t="str">
        <f t="shared" si="711"/>
        <v/>
      </c>
      <c r="Z427" s="126" t="str">
        <f t="shared" si="712"/>
        <v/>
      </c>
      <c r="AA427" s="129" t="str">
        <f t="shared" si="713"/>
        <v/>
      </c>
      <c r="AB427" s="126" t="str">
        <f t="shared" si="714"/>
        <v/>
      </c>
      <c r="AC427" s="280" t="str">
        <f t="shared" si="715"/>
        <v/>
      </c>
      <c r="AD427" s="15"/>
      <c r="AE427" s="204" t="str">
        <f>IF(AF427="","",COUNT($AF$3:AF427))</f>
        <v/>
      </c>
      <c r="AF427" s="206" t="str">
        <f t="shared" si="716"/>
        <v/>
      </c>
      <c r="AG427" s="204" t="str">
        <f t="shared" si="717"/>
        <v/>
      </c>
      <c r="AH427" s="204" t="str">
        <f t="shared" si="718"/>
        <v/>
      </c>
      <c r="AI427" s="287"/>
      <c r="AJ427" s="15"/>
      <c r="AK427" s="138" t="str">
        <f t="shared" si="719"/>
        <v/>
      </c>
      <c r="AL427" s="131" t="str">
        <f t="shared" si="720"/>
        <v/>
      </c>
      <c r="AM427" s="131" t="str">
        <f t="shared" si="721"/>
        <v/>
      </c>
      <c r="AN427" s="313" t="str">
        <f t="shared" si="722"/>
        <v/>
      </c>
      <c r="AO427" s="316" t="str">
        <f t="shared" si="723"/>
        <v/>
      </c>
      <c r="AP427" s="18"/>
      <c r="AQ427" s="3" t="str">
        <f>IF(F427="","",MAX($AQ$3:AQ426)+1)</f>
        <v/>
      </c>
      <c r="AR427" s="3" t="str">
        <f>IF(OR(AQ427="",BB427=""),"",MAX($AR$3:AR426)+1)</f>
        <v/>
      </c>
      <c r="AS427" s="3" t="str">
        <f>IF(CQ427="","",RANK(CQ427,CQ$3:CQ$1048576,1)+COUNTIF($CQ$3:CQ427,CQ427)-1)</f>
        <v/>
      </c>
      <c r="AT427" s="21" t="str">
        <f>IF(C427="",IF(OR(AND($H427&lt;&gt;"",C427=""),AND($F426=$F427,$AZ427&lt;&gt;""),COUNTA($H$3:$H$1048576,#REF!,$F$3:$F$1048576)&gt;COUNTA($H$3:$H427,#REF!,$F$3:$F427),$AZ427&lt;&gt;""),INDEX(AT$3:AT$1048576,MATCH(MAX($AQ$3:$AQ426),$AQ$3:$AQ$1048576,0),0),""),C427)</f>
        <v/>
      </c>
      <c r="AU427" s="21" t="str">
        <f>IF(D427="",IF(OR(AND($H427&lt;&gt;"",D427=""),AND($F426=$F427,$AZ427&lt;&gt;""),COUNTA($H$3:$H$1048576,#REF!,$F$3:$F$1048576)&gt;COUNTA($H$3:$H427,#REF!,$F$3:$F427),$AZ427&lt;&gt;""),INDEX(AU$3:AU$1048576,MATCH(MAX($AQ$3:$AQ426),$AQ$3:$AQ$1048576,0),0),""),D427)</f>
        <v/>
      </c>
      <c r="AV427" s="21" t="str">
        <f>IF(E427="",IF(OR(AND($H427&lt;&gt;"",E427=""),AND($F426=$F427,$AZ427&lt;&gt;""),COUNTA($H$3:$H$1048576,#REF!,$F$3:$F$1048576)&gt;COUNTA($H$3:$H427,#REF!,$F$3:$F427),$AZ427&lt;&gt;""),INDEX(AV$3:AV$1048576,MATCH(MAX($AQ$3:$AQ426),$AQ$3:$AQ$1048576,0),0),""),E427)</f>
        <v/>
      </c>
      <c r="AW427" s="24" t="str">
        <f t="shared" si="724"/>
        <v/>
      </c>
      <c r="AX427" s="13" t="str">
        <f t="shared" si="725"/>
        <v/>
      </c>
      <c r="AY427" s="4" t="str">
        <f t="shared" si="726"/>
        <v/>
      </c>
      <c r="AZ427" s="4" t="str">
        <f>IF(AX427="",IF(OR(AND(H427&lt;&gt;"",F427=""),COUNTA($H$3:$H$1048576)&gt;COUNTA($H$3:$H427)),INDEX(AX$3:AX427,MATCH(MAX($AQ$3:AQ427),AQ$3:AQ427,0),0),""),AX427)</f>
        <v/>
      </c>
      <c r="BA427" s="4" t="str">
        <f>IF(AY427="",IF(AND(H427&lt;&gt;"",F427=""),INDEX(AY$3:AY427,MATCH(MAX($AQ$3:AQ427),AQ$3:AQ427,0),0),""),AY427)</f>
        <v/>
      </c>
      <c r="BB427" s="82" t="str">
        <f>IF(BC427="","",RANK(BC427,BC$3:BC$1048576,1)+COUNTIF($BC$3:BC427,BC427)-1)</f>
        <v/>
      </c>
      <c r="BC427" s="139" t="str">
        <f t="shared" si="727"/>
        <v/>
      </c>
      <c r="BD427" s="46" t="str">
        <f t="shared" si="728"/>
        <v/>
      </c>
      <c r="BE427" s="46" t="str">
        <f t="shared" si="729"/>
        <v/>
      </c>
      <c r="BF427" s="46" t="str">
        <f t="shared" si="730"/>
        <v/>
      </c>
      <c r="BG427" s="4" t="str">
        <f t="shared" si="731"/>
        <v/>
      </c>
      <c r="BH427" s="180" t="str">
        <f t="shared" si="732"/>
        <v/>
      </c>
      <c r="BI427" s="16" t="str">
        <f t="shared" si="733"/>
        <v/>
      </c>
      <c r="BJ427" s="52" t="str">
        <f>IF(BI427="","",IF(W427="","",IF(AND(K427=$K$1,$K$1&lt;&gt;""),$BT$2,IFERROR(IF(INDEX(価格設定!$D$5:$D$1048576,MATCH(Q427,価格設定!$B$5:$B$1048576,0),0)=価格設定!$D$3,$BT$2,$BS$2),$BS$2))))</f>
        <v/>
      </c>
      <c r="BK427" s="16" t="str">
        <f>IF(BI427="","",IF(COUNTIF($BI$3:BI427,BI427)=1,1,IF(AND(BI426=BI427,BH427=""),BK426,COUNTIF($BH$3:BH427,BH427))))</f>
        <v/>
      </c>
      <c r="BL427" s="52" t="str">
        <f t="shared" si="734"/>
        <v/>
      </c>
      <c r="BM427" s="52" t="str">
        <f t="shared" si="735"/>
        <v/>
      </c>
      <c r="BN427" s="119" t="str">
        <f t="shared" si="736"/>
        <v/>
      </c>
      <c r="BO427" s="119" t="str">
        <f t="shared" si="737"/>
        <v/>
      </c>
      <c r="BP427" s="17" t="str">
        <f t="shared" si="738"/>
        <v/>
      </c>
      <c r="BQ427" s="17" t="str">
        <f t="shared" si="739"/>
        <v/>
      </c>
      <c r="BR427" s="17" t="str">
        <f>IF(OR(BP427="",COUNTIF($BO$3:BO427,BO427)&lt;&gt;1),"",SUMIF(BO$3:BO$1048576,BO427,BP$3:BP$1048576))</f>
        <v/>
      </c>
      <c r="BS427" s="17" t="str">
        <f t="shared" si="740"/>
        <v/>
      </c>
      <c r="BT427" s="17" t="str">
        <f t="shared" si="741"/>
        <v/>
      </c>
      <c r="BU427" s="17" t="str">
        <f t="shared" si="742"/>
        <v/>
      </c>
      <c r="BV427" s="24" t="str">
        <f t="shared" si="743"/>
        <v/>
      </c>
      <c r="BW427" s="24" t="str">
        <f t="shared" si="744"/>
        <v/>
      </c>
      <c r="BX427" s="24" t="str">
        <f t="shared" si="745"/>
        <v/>
      </c>
      <c r="BY427" s="26" t="str">
        <f t="shared" si="746"/>
        <v/>
      </c>
      <c r="BZ427" s="26" t="str">
        <f t="shared" si="747"/>
        <v/>
      </c>
      <c r="CA427" s="26" t="str">
        <f t="shared" si="748"/>
        <v/>
      </c>
      <c r="CB427" s="66" t="str">
        <f t="shared" si="749"/>
        <v/>
      </c>
      <c r="CC427" s="65" t="str">
        <f t="shared" si="750"/>
        <v/>
      </c>
      <c r="CD427" s="26" t="str">
        <f t="shared" si="751"/>
        <v/>
      </c>
      <c r="CE427" s="26" t="str">
        <f t="shared" si="752"/>
        <v/>
      </c>
      <c r="CF427" s="193" t="str">
        <f t="shared" si="753"/>
        <v/>
      </c>
      <c r="CG427" s="193" t="str">
        <f t="shared" si="754"/>
        <v/>
      </c>
      <c r="CH427" s="26" t="str">
        <f t="shared" si="755"/>
        <v/>
      </c>
      <c r="CI427" s="26" t="str">
        <f t="shared" si="756"/>
        <v/>
      </c>
      <c r="CJ427" s="65" t="str">
        <f t="shared" si="757"/>
        <v/>
      </c>
      <c r="CK427" s="65" t="str">
        <f t="shared" si="758"/>
        <v/>
      </c>
      <c r="CL427" s="64" t="str">
        <f t="shared" si="759"/>
        <v/>
      </c>
      <c r="CM427" s="64" t="str">
        <f t="shared" si="760"/>
        <v/>
      </c>
      <c r="CN427" s="65" t="str">
        <f t="shared" si="761"/>
        <v/>
      </c>
      <c r="CP427" s="63" t="str">
        <f>IF(BH427="","",MAX($CP$3:CP426)+1)</f>
        <v/>
      </c>
      <c r="CQ427" s="24" t="str">
        <f t="shared" si="762"/>
        <v/>
      </c>
      <c r="CR427" s="24" t="str">
        <f t="shared" si="763"/>
        <v/>
      </c>
      <c r="CS427" s="24" t="str">
        <f t="shared" si="764"/>
        <v/>
      </c>
      <c r="CT427" s="58" t="str">
        <f>IF(BO427="","",COUNTIF($BO$3:BO427,BO427)&amp;"@"&amp;BO427)</f>
        <v/>
      </c>
      <c r="CU427" s="16" t="str">
        <f t="shared" si="702"/>
        <v/>
      </c>
      <c r="CV427" s="63" t="str">
        <f t="shared" si="765"/>
        <v/>
      </c>
      <c r="CW427" s="16" t="str">
        <f t="shared" si="766"/>
        <v/>
      </c>
      <c r="CX427" s="16" t="str">
        <f t="shared" si="767"/>
        <v/>
      </c>
      <c r="CY427" s="16" t="str">
        <f t="shared" si="768"/>
        <v/>
      </c>
      <c r="CZ427" s="85" t="str">
        <f t="shared" si="769"/>
        <v/>
      </c>
      <c r="DA427" s="16" t="str">
        <f t="shared" si="770"/>
        <v/>
      </c>
      <c r="DB427" s="16" t="str">
        <f t="shared" si="771"/>
        <v/>
      </c>
      <c r="DC427" s="28" t="str">
        <f>IF(CP427="","",$DC$1&amp;(INDEX(価格設定!D$1:XFD$3,ROW(価格設定!$D$3),MATCH($AW427,価格設定!D$1:XFD$1,1))*100)&amp;"%")</f>
        <v/>
      </c>
      <c r="DD427" s="28" t="str">
        <f>IF(CP427="","",$DD$1&amp;(INDEX(価格設定!D$1:XFD$3,ROW(価格設定!$D$2),MATCH($AW427,価格設定!D$1:XFD$1,1))*100)&amp;"%")</f>
        <v/>
      </c>
      <c r="DE427" s="29" t="str">
        <f t="shared" si="772"/>
        <v/>
      </c>
      <c r="DG427" s="58" t="str">
        <f t="shared" si="773"/>
        <v/>
      </c>
      <c r="DH427" s="58" t="str">
        <f t="shared" si="774"/>
        <v/>
      </c>
      <c r="DI427" s="58" t="str">
        <f t="shared" si="775"/>
        <v/>
      </c>
      <c r="DJ427" s="85" t="str">
        <f t="shared" si="776"/>
        <v/>
      </c>
      <c r="DL427" s="58" t="str">
        <f>IF(COUNTIF(DG$3:DG$1048576,DG427)=COUNTIF($DG$3:$DG427,DG427),DG427,"")</f>
        <v/>
      </c>
      <c r="DM427" s="85" t="str">
        <f t="shared" si="777"/>
        <v/>
      </c>
      <c r="DN427" s="85" t="str">
        <f t="shared" si="703"/>
        <v/>
      </c>
      <c r="DO427" s="85" t="str">
        <f t="shared" si="703"/>
        <v/>
      </c>
      <c r="DP427" s="303"/>
      <c r="DQ427" s="17" t="str">
        <f t="shared" si="704"/>
        <v/>
      </c>
      <c r="DR427" s="17" t="str">
        <f t="shared" si="705"/>
        <v/>
      </c>
      <c r="DS427" s="17" t="str">
        <f t="shared" si="706"/>
        <v/>
      </c>
      <c r="DU427" s="16" t="str">
        <f t="shared" si="778"/>
        <v/>
      </c>
      <c r="DV427" s="16" t="str">
        <f>IF(DU427="","",COUNT($DU$3:DU427))</f>
        <v/>
      </c>
      <c r="DW427" s="16" t="str">
        <f t="shared" si="779"/>
        <v/>
      </c>
      <c r="DX427" s="16" t="str">
        <f t="shared" si="780"/>
        <v/>
      </c>
      <c r="DY427" s="16" t="str">
        <f>IF(DZ427="","",COUNTIF(DZ$3:DZ427,DZ427))</f>
        <v/>
      </c>
      <c r="DZ427" s="16" t="str">
        <f t="shared" si="781"/>
        <v/>
      </c>
      <c r="EA427" s="16" t="str">
        <f t="shared" si="782"/>
        <v/>
      </c>
      <c r="EB427" s="16" t="str">
        <f t="shared" si="783"/>
        <v/>
      </c>
      <c r="EC427" s="16" t="str">
        <f t="shared" si="784"/>
        <v/>
      </c>
      <c r="ED427" s="16" t="str">
        <f t="shared" si="785"/>
        <v/>
      </c>
      <c r="EE427" s="16" t="str">
        <f t="shared" si="786"/>
        <v/>
      </c>
      <c r="EF427" s="16" t="str">
        <f t="shared" si="787"/>
        <v/>
      </c>
      <c r="EG427" s="16" t="str">
        <f t="shared" si="788"/>
        <v/>
      </c>
      <c r="EH427" s="16" t="str">
        <f t="shared" si="789"/>
        <v/>
      </c>
      <c r="EI427" s="16" t="str">
        <f t="shared" si="790"/>
        <v/>
      </c>
      <c r="EJ427" s="16" t="str">
        <f t="shared" si="791"/>
        <v/>
      </c>
      <c r="EK427" s="16" t="str">
        <f t="shared" si="792"/>
        <v/>
      </c>
      <c r="EL427" s="58" t="str">
        <f t="shared" si="793"/>
        <v/>
      </c>
      <c r="EM427" s="58" t="str">
        <f>IF(OR($DZ427="",CR427=""),IF($EL427="","",$EL427),IF(OR(CR427="なし",CR427=0),領収書!$H$1,CR427))</f>
        <v/>
      </c>
      <c r="EN427" s="58" t="str">
        <f>IF(OR($DZ427="",CS427=""),IF($EL427="","",$EL427),IF(OR(CS427="なし",CS427=0),入力!$EN$1,CS427))</f>
        <v/>
      </c>
      <c r="EO427" s="63" t="str">
        <f t="shared" si="794"/>
        <v/>
      </c>
      <c r="EP427" s="63" t="str">
        <f t="shared" si="795"/>
        <v/>
      </c>
      <c r="ER427" s="16" t="str">
        <f>IF(AND(COUNTIF($ET$3:ET427,ET427)=1,ET427&lt;&gt;""),MAX($ER$3:ER426)+1,"")</f>
        <v/>
      </c>
      <c r="ES427" s="16" t="str">
        <f>IF(価格設定!B429="","",価格設定!B429)</f>
        <v/>
      </c>
      <c r="ET427" s="16" t="str">
        <f>IF(価格設定!C429="","",価格設定!C429)</f>
        <v/>
      </c>
      <c r="EV427" s="16" t="str">
        <f t="shared" si="707"/>
        <v/>
      </c>
      <c r="EW427" s="16" t="str">
        <f t="shared" si="796"/>
        <v/>
      </c>
    </row>
    <row r="428" spans="1:153" ht="30" customHeight="1" x14ac:dyDescent="0.2">
      <c r="A428" s="225"/>
      <c r="B428" s="212"/>
      <c r="C428" s="221"/>
      <c r="D428" s="164"/>
      <c r="E428" s="165"/>
      <c r="F428" s="166"/>
      <c r="G428" s="167"/>
      <c r="H428" s="179"/>
      <c r="I428" s="306"/>
      <c r="J428" s="169"/>
      <c r="K428" s="179"/>
      <c r="L428" s="186"/>
      <c r="M428" s="186"/>
      <c r="N428" s="168"/>
      <c r="O428" s="170"/>
      <c r="P428" s="212"/>
      <c r="Q428" s="179" t="str">
        <f>IFERROR(IF(H428="","",IFERROR(INDEX(価格設定!$B$5:$B$1048576,MATCH(H428,価格設定!$B$5:$B$1048576,0),0),INDEX(価格設定!$B$5:$B$1048576,MATCH("*"&amp;H428&amp;"*",価格設定!$B$5:$B$1048576,0),0))),H428)</f>
        <v/>
      </c>
      <c r="R428" s="250" t="str">
        <f>IFERROR(IF(Q428="",IF(K428="","",K428),IF(K428="",IF(INDEX(価格設定!$C$5:$C$1048576,MATCH(Q428,価格設定!$B$5:$B$1048576,0),0)=0,"",INDEX(価格設定!$C$5:$C$1048576,MATCH(Q428,価格設定!$B$5:$B$1048576,0),0)),IF(K428="なし","",K428))),"")</f>
        <v/>
      </c>
      <c r="S428" s="308" t="str">
        <f t="shared" si="708"/>
        <v/>
      </c>
      <c r="T428" s="126" t="str">
        <f>IFERROR(IF(J428="",IF(INDEX(価格設定!$E$5:$R$1048576,MATCH($Q428,価格設定!B$5:B$1048576,0),MATCH($AW428,価格設定!E$1:X$1,1))=0,"",INDEX(価格設定!$E$5:$R$1048576,MATCH($Q428,価格設定!B$5:B$1048576,0),MATCH($AW428,価格設定!E$1:X$1,1))),J428),"")</f>
        <v/>
      </c>
      <c r="U428" s="126" t="str">
        <f t="shared" si="709"/>
        <v/>
      </c>
      <c r="V428" s="132" t="str">
        <f t="shared" si="710"/>
        <v/>
      </c>
      <c r="W428" s="127" t="str">
        <f>IFERROR(IF(OR(T428="",T428&lt;0),"",IFERROR(INDEX(価格設定!E$2:X$3,IF(AND(K428=$K$1,$K$1&lt;&gt;""),ROW(価格設定!$D$3)-1,MATCH(INDEX(価格設定!$D$5:$D$1048576,MATCH(Q428,価格設定!$B$5:$B$1048576,0),0),価格設定!$D$2:$D$3,0)),MATCH($AW428,価格設定!E$1:X$1,1)),INDEX(価格設定!E$2:X$2,0,MATCH($AW428,価格設定!E$1:X$1,1)))),"")</f>
        <v/>
      </c>
      <c r="X428" s="126" t="str">
        <f t="shared" si="701"/>
        <v/>
      </c>
      <c r="Y428" s="128" t="str">
        <f t="shared" si="711"/>
        <v/>
      </c>
      <c r="Z428" s="126" t="str">
        <f t="shared" si="712"/>
        <v/>
      </c>
      <c r="AA428" s="129" t="str">
        <f t="shared" si="713"/>
        <v/>
      </c>
      <c r="AB428" s="126" t="str">
        <f t="shared" si="714"/>
        <v/>
      </c>
      <c r="AC428" s="280" t="str">
        <f t="shared" si="715"/>
        <v/>
      </c>
      <c r="AD428" s="15"/>
      <c r="AE428" s="204" t="str">
        <f>IF(AF428="","",COUNT($AF$3:AF428))</f>
        <v/>
      </c>
      <c r="AF428" s="206" t="str">
        <f t="shared" si="716"/>
        <v/>
      </c>
      <c r="AG428" s="204" t="str">
        <f t="shared" si="717"/>
        <v/>
      </c>
      <c r="AH428" s="204" t="str">
        <f t="shared" si="718"/>
        <v/>
      </c>
      <c r="AI428" s="287"/>
      <c r="AJ428" s="15"/>
      <c r="AK428" s="138" t="str">
        <f t="shared" si="719"/>
        <v/>
      </c>
      <c r="AL428" s="131" t="str">
        <f t="shared" si="720"/>
        <v/>
      </c>
      <c r="AM428" s="131" t="str">
        <f t="shared" si="721"/>
        <v/>
      </c>
      <c r="AN428" s="313" t="str">
        <f t="shared" si="722"/>
        <v/>
      </c>
      <c r="AO428" s="316" t="str">
        <f t="shared" si="723"/>
        <v/>
      </c>
      <c r="AP428" s="18"/>
      <c r="AQ428" s="3" t="str">
        <f>IF(F428="","",MAX($AQ$3:AQ427)+1)</f>
        <v/>
      </c>
      <c r="AR428" s="3" t="str">
        <f>IF(OR(AQ428="",BB428=""),"",MAX($AR$3:AR427)+1)</f>
        <v/>
      </c>
      <c r="AS428" s="3" t="str">
        <f>IF(CQ428="","",RANK(CQ428,CQ$3:CQ$1048576,1)+COUNTIF($CQ$3:CQ428,CQ428)-1)</f>
        <v/>
      </c>
      <c r="AT428" s="21" t="str">
        <f>IF(C428="",IF(OR(AND($H428&lt;&gt;"",C428=""),AND($F427=$F428,$AZ428&lt;&gt;""),COUNTA($H$3:$H$1048576,#REF!,$F$3:$F$1048576)&gt;COUNTA($H$3:$H428,#REF!,$F$3:$F428),$AZ428&lt;&gt;""),INDEX(AT$3:AT$1048576,MATCH(MAX($AQ$3:$AQ427),$AQ$3:$AQ$1048576,0),0),""),C428)</f>
        <v/>
      </c>
      <c r="AU428" s="21" t="str">
        <f>IF(D428="",IF(OR(AND($H428&lt;&gt;"",D428=""),AND($F427=$F428,$AZ428&lt;&gt;""),COUNTA($H$3:$H$1048576,#REF!,$F$3:$F$1048576)&gt;COUNTA($H$3:$H428,#REF!,$F$3:$F428),$AZ428&lt;&gt;""),INDEX(AU$3:AU$1048576,MATCH(MAX($AQ$3:$AQ427),$AQ$3:$AQ$1048576,0),0),""),D428)</f>
        <v/>
      </c>
      <c r="AV428" s="21" t="str">
        <f>IF(E428="",IF(OR(AND($H428&lt;&gt;"",E428=""),AND($F427=$F428,$AZ428&lt;&gt;""),COUNTA($H$3:$H$1048576,#REF!,$F$3:$F$1048576)&gt;COUNTA($H$3:$H428,#REF!,$F$3:$F428),$AZ428&lt;&gt;""),INDEX(AV$3:AV$1048576,MATCH(MAX($AQ$3:$AQ427),$AQ$3:$AQ$1048576,0),0),""),E428)</f>
        <v/>
      </c>
      <c r="AW428" s="24" t="str">
        <f t="shared" si="724"/>
        <v/>
      </c>
      <c r="AX428" s="13" t="str">
        <f t="shared" si="725"/>
        <v/>
      </c>
      <c r="AY428" s="4" t="str">
        <f t="shared" si="726"/>
        <v/>
      </c>
      <c r="AZ428" s="4" t="str">
        <f>IF(AX428="",IF(OR(AND(H428&lt;&gt;"",F428=""),COUNTA($H$3:$H$1048576)&gt;COUNTA($H$3:$H428)),INDEX(AX$3:AX428,MATCH(MAX($AQ$3:AQ428),AQ$3:AQ428,0),0),""),AX428)</f>
        <v/>
      </c>
      <c r="BA428" s="4" t="str">
        <f>IF(AY428="",IF(AND(H428&lt;&gt;"",F428=""),INDEX(AY$3:AY428,MATCH(MAX($AQ$3:AQ428),AQ$3:AQ428,0),0),""),AY428)</f>
        <v/>
      </c>
      <c r="BB428" s="82" t="str">
        <f>IF(BC428="","",RANK(BC428,BC$3:BC$1048576,1)+COUNTIF($BC$3:BC428,BC428)-1)</f>
        <v/>
      </c>
      <c r="BC428" s="139" t="str">
        <f t="shared" si="727"/>
        <v/>
      </c>
      <c r="BD428" s="46" t="str">
        <f t="shared" si="728"/>
        <v/>
      </c>
      <c r="BE428" s="46" t="str">
        <f t="shared" si="729"/>
        <v/>
      </c>
      <c r="BF428" s="46" t="str">
        <f t="shared" si="730"/>
        <v/>
      </c>
      <c r="BG428" s="4" t="str">
        <f t="shared" si="731"/>
        <v/>
      </c>
      <c r="BH428" s="180" t="str">
        <f t="shared" si="732"/>
        <v/>
      </c>
      <c r="BI428" s="16" t="str">
        <f t="shared" si="733"/>
        <v/>
      </c>
      <c r="BJ428" s="52" t="str">
        <f>IF(BI428="","",IF(W428="","",IF(AND(K428=$K$1,$K$1&lt;&gt;""),$BT$2,IFERROR(IF(INDEX(価格設定!$D$5:$D$1048576,MATCH(Q428,価格設定!$B$5:$B$1048576,0),0)=価格設定!$D$3,$BT$2,$BS$2),$BS$2))))</f>
        <v/>
      </c>
      <c r="BK428" s="16" t="str">
        <f>IF(BI428="","",IF(COUNTIF($BI$3:BI428,BI428)=1,1,IF(AND(BI427=BI428,BH428=""),BK427,COUNTIF($BH$3:BH428,BH428))))</f>
        <v/>
      </c>
      <c r="BL428" s="52" t="str">
        <f t="shared" si="734"/>
        <v/>
      </c>
      <c r="BM428" s="52" t="str">
        <f t="shared" si="735"/>
        <v/>
      </c>
      <c r="BN428" s="119" t="str">
        <f t="shared" si="736"/>
        <v/>
      </c>
      <c r="BO428" s="119" t="str">
        <f t="shared" si="737"/>
        <v/>
      </c>
      <c r="BP428" s="17" t="str">
        <f t="shared" si="738"/>
        <v/>
      </c>
      <c r="BQ428" s="17" t="str">
        <f t="shared" si="739"/>
        <v/>
      </c>
      <c r="BR428" s="17" t="str">
        <f>IF(OR(BP428="",COUNTIF($BO$3:BO428,BO428)&lt;&gt;1),"",SUMIF(BO$3:BO$1048576,BO428,BP$3:BP$1048576))</f>
        <v/>
      </c>
      <c r="BS428" s="17" t="str">
        <f t="shared" si="740"/>
        <v/>
      </c>
      <c r="BT428" s="17" t="str">
        <f t="shared" si="741"/>
        <v/>
      </c>
      <c r="BU428" s="17" t="str">
        <f t="shared" si="742"/>
        <v/>
      </c>
      <c r="BV428" s="24" t="str">
        <f t="shared" si="743"/>
        <v/>
      </c>
      <c r="BW428" s="24" t="str">
        <f t="shared" si="744"/>
        <v/>
      </c>
      <c r="BX428" s="24" t="str">
        <f t="shared" si="745"/>
        <v/>
      </c>
      <c r="BY428" s="26" t="str">
        <f t="shared" si="746"/>
        <v/>
      </c>
      <c r="BZ428" s="26" t="str">
        <f t="shared" si="747"/>
        <v/>
      </c>
      <c r="CA428" s="26" t="str">
        <f t="shared" si="748"/>
        <v/>
      </c>
      <c r="CB428" s="66" t="str">
        <f t="shared" si="749"/>
        <v/>
      </c>
      <c r="CC428" s="65" t="str">
        <f t="shared" si="750"/>
        <v/>
      </c>
      <c r="CD428" s="26" t="str">
        <f t="shared" si="751"/>
        <v/>
      </c>
      <c r="CE428" s="26" t="str">
        <f t="shared" si="752"/>
        <v/>
      </c>
      <c r="CF428" s="193" t="str">
        <f t="shared" si="753"/>
        <v/>
      </c>
      <c r="CG428" s="193" t="str">
        <f t="shared" si="754"/>
        <v/>
      </c>
      <c r="CH428" s="26" t="str">
        <f t="shared" si="755"/>
        <v/>
      </c>
      <c r="CI428" s="26" t="str">
        <f t="shared" si="756"/>
        <v/>
      </c>
      <c r="CJ428" s="65" t="str">
        <f t="shared" si="757"/>
        <v/>
      </c>
      <c r="CK428" s="65" t="str">
        <f t="shared" si="758"/>
        <v/>
      </c>
      <c r="CL428" s="64" t="str">
        <f t="shared" si="759"/>
        <v/>
      </c>
      <c r="CM428" s="64" t="str">
        <f t="shared" si="760"/>
        <v/>
      </c>
      <c r="CN428" s="65" t="str">
        <f t="shared" si="761"/>
        <v/>
      </c>
      <c r="CP428" s="63" t="str">
        <f>IF(BH428="","",MAX($CP$3:CP427)+1)</f>
        <v/>
      </c>
      <c r="CQ428" s="24" t="str">
        <f t="shared" si="762"/>
        <v/>
      </c>
      <c r="CR428" s="24" t="str">
        <f t="shared" si="763"/>
        <v/>
      </c>
      <c r="CS428" s="24" t="str">
        <f t="shared" si="764"/>
        <v/>
      </c>
      <c r="CT428" s="58" t="str">
        <f>IF(BO428="","",COUNTIF($BO$3:BO428,BO428)&amp;"@"&amp;BO428)</f>
        <v/>
      </c>
      <c r="CU428" s="16" t="str">
        <f t="shared" si="702"/>
        <v/>
      </c>
      <c r="CV428" s="63" t="str">
        <f t="shared" si="765"/>
        <v/>
      </c>
      <c r="CW428" s="16" t="str">
        <f t="shared" si="766"/>
        <v/>
      </c>
      <c r="CX428" s="16" t="str">
        <f t="shared" si="767"/>
        <v/>
      </c>
      <c r="CY428" s="16" t="str">
        <f t="shared" si="768"/>
        <v/>
      </c>
      <c r="CZ428" s="85" t="str">
        <f t="shared" si="769"/>
        <v/>
      </c>
      <c r="DA428" s="16" t="str">
        <f t="shared" si="770"/>
        <v/>
      </c>
      <c r="DB428" s="16" t="str">
        <f t="shared" si="771"/>
        <v/>
      </c>
      <c r="DC428" s="28" t="str">
        <f>IF(CP428="","",$DC$1&amp;(INDEX(価格設定!D$1:XFD$3,ROW(価格設定!$D$3),MATCH($AW428,価格設定!D$1:XFD$1,1))*100)&amp;"%")</f>
        <v/>
      </c>
      <c r="DD428" s="28" t="str">
        <f>IF(CP428="","",$DD$1&amp;(INDEX(価格設定!D$1:XFD$3,ROW(価格設定!$D$2),MATCH($AW428,価格設定!D$1:XFD$1,1))*100)&amp;"%")</f>
        <v/>
      </c>
      <c r="DE428" s="29" t="str">
        <f t="shared" si="772"/>
        <v/>
      </c>
      <c r="DG428" s="58" t="str">
        <f t="shared" si="773"/>
        <v/>
      </c>
      <c r="DH428" s="58" t="str">
        <f t="shared" si="774"/>
        <v/>
      </c>
      <c r="DI428" s="58" t="str">
        <f t="shared" si="775"/>
        <v/>
      </c>
      <c r="DJ428" s="85" t="str">
        <f t="shared" si="776"/>
        <v/>
      </c>
      <c r="DL428" s="58" t="str">
        <f>IF(COUNTIF(DG$3:DG$1048576,DG428)=COUNTIF($DG$3:$DG428,DG428),DG428,"")</f>
        <v/>
      </c>
      <c r="DM428" s="85" t="str">
        <f t="shared" si="777"/>
        <v/>
      </c>
      <c r="DN428" s="85" t="str">
        <f t="shared" si="703"/>
        <v/>
      </c>
      <c r="DO428" s="85" t="str">
        <f t="shared" si="703"/>
        <v/>
      </c>
      <c r="DP428" s="303"/>
      <c r="DQ428" s="17" t="str">
        <f t="shared" si="704"/>
        <v/>
      </c>
      <c r="DR428" s="17" t="str">
        <f t="shared" si="705"/>
        <v/>
      </c>
      <c r="DS428" s="17" t="str">
        <f t="shared" si="706"/>
        <v/>
      </c>
      <c r="DU428" s="16" t="str">
        <f t="shared" si="778"/>
        <v/>
      </c>
      <c r="DV428" s="16" t="str">
        <f>IF(DU428="","",COUNT($DU$3:DU428))</f>
        <v/>
      </c>
      <c r="DW428" s="16" t="str">
        <f t="shared" si="779"/>
        <v/>
      </c>
      <c r="DX428" s="16" t="str">
        <f t="shared" si="780"/>
        <v/>
      </c>
      <c r="DY428" s="16" t="str">
        <f>IF(DZ428="","",COUNTIF(DZ$3:DZ428,DZ428))</f>
        <v/>
      </c>
      <c r="DZ428" s="16" t="str">
        <f t="shared" si="781"/>
        <v/>
      </c>
      <c r="EA428" s="16" t="str">
        <f t="shared" si="782"/>
        <v/>
      </c>
      <c r="EB428" s="16" t="str">
        <f t="shared" si="783"/>
        <v/>
      </c>
      <c r="EC428" s="16" t="str">
        <f t="shared" si="784"/>
        <v/>
      </c>
      <c r="ED428" s="16" t="str">
        <f t="shared" si="785"/>
        <v/>
      </c>
      <c r="EE428" s="16" t="str">
        <f t="shared" si="786"/>
        <v/>
      </c>
      <c r="EF428" s="16" t="str">
        <f t="shared" si="787"/>
        <v/>
      </c>
      <c r="EG428" s="16" t="str">
        <f t="shared" si="788"/>
        <v/>
      </c>
      <c r="EH428" s="16" t="str">
        <f t="shared" si="789"/>
        <v/>
      </c>
      <c r="EI428" s="16" t="str">
        <f t="shared" si="790"/>
        <v/>
      </c>
      <c r="EJ428" s="16" t="str">
        <f t="shared" si="791"/>
        <v/>
      </c>
      <c r="EK428" s="16" t="str">
        <f t="shared" si="792"/>
        <v/>
      </c>
      <c r="EL428" s="58" t="str">
        <f t="shared" si="793"/>
        <v/>
      </c>
      <c r="EM428" s="58" t="str">
        <f>IF(OR($DZ428="",CR428=""),IF($EL428="","",$EL428),IF(OR(CR428="なし",CR428=0),領収書!$H$1,CR428))</f>
        <v/>
      </c>
      <c r="EN428" s="58" t="str">
        <f>IF(OR($DZ428="",CS428=""),IF($EL428="","",$EL428),IF(OR(CS428="なし",CS428=0),入力!$EN$1,CS428))</f>
        <v/>
      </c>
      <c r="EO428" s="63" t="str">
        <f t="shared" si="794"/>
        <v/>
      </c>
      <c r="EP428" s="63" t="str">
        <f t="shared" si="795"/>
        <v/>
      </c>
      <c r="ER428" s="16" t="str">
        <f>IF(AND(COUNTIF($ET$3:ET428,ET428)=1,ET428&lt;&gt;""),MAX($ER$3:ER427)+1,"")</f>
        <v/>
      </c>
      <c r="ES428" s="16" t="str">
        <f>IF(価格設定!B430="","",価格設定!B430)</f>
        <v/>
      </c>
      <c r="ET428" s="16" t="str">
        <f>IF(価格設定!C430="","",価格設定!C430)</f>
        <v/>
      </c>
      <c r="EV428" s="16" t="str">
        <f t="shared" si="707"/>
        <v/>
      </c>
      <c r="EW428" s="16" t="str">
        <f t="shared" si="796"/>
        <v/>
      </c>
    </row>
    <row r="429" spans="1:153" ht="30" customHeight="1" x14ac:dyDescent="0.2">
      <c r="A429" s="225"/>
      <c r="B429" s="212"/>
      <c r="C429" s="221"/>
      <c r="D429" s="164"/>
      <c r="E429" s="165"/>
      <c r="F429" s="166"/>
      <c r="G429" s="167"/>
      <c r="H429" s="179"/>
      <c r="I429" s="306"/>
      <c r="J429" s="169"/>
      <c r="K429" s="179"/>
      <c r="L429" s="186"/>
      <c r="M429" s="186"/>
      <c r="N429" s="168"/>
      <c r="O429" s="170"/>
      <c r="P429" s="212"/>
      <c r="Q429" s="179" t="str">
        <f>IFERROR(IF(H429="","",IFERROR(INDEX(価格設定!$B$5:$B$1048576,MATCH(H429,価格設定!$B$5:$B$1048576,0),0),INDEX(価格設定!$B$5:$B$1048576,MATCH("*"&amp;H429&amp;"*",価格設定!$B$5:$B$1048576,0),0))),H429)</f>
        <v/>
      </c>
      <c r="R429" s="250" t="str">
        <f>IFERROR(IF(Q429="",IF(K429="","",K429),IF(K429="",IF(INDEX(価格設定!$C$5:$C$1048576,MATCH(Q429,価格設定!$B$5:$B$1048576,0),0)=0,"",INDEX(価格設定!$C$5:$C$1048576,MATCH(Q429,価格設定!$B$5:$B$1048576,0),0)),IF(K429="なし","",K429))),"")</f>
        <v/>
      </c>
      <c r="S429" s="308" t="str">
        <f t="shared" si="708"/>
        <v/>
      </c>
      <c r="T429" s="126" t="str">
        <f>IFERROR(IF(J429="",IF(INDEX(価格設定!$E$5:$R$1048576,MATCH($Q429,価格設定!B$5:B$1048576,0),MATCH($AW429,価格設定!E$1:X$1,1))=0,"",INDEX(価格設定!$E$5:$R$1048576,MATCH($Q429,価格設定!B$5:B$1048576,0),MATCH($AW429,価格設定!E$1:X$1,1))),J429),"")</f>
        <v/>
      </c>
      <c r="U429" s="126" t="str">
        <f t="shared" si="709"/>
        <v/>
      </c>
      <c r="V429" s="132" t="str">
        <f t="shared" si="710"/>
        <v/>
      </c>
      <c r="W429" s="127" t="str">
        <f>IFERROR(IF(OR(T429="",T429&lt;0),"",IFERROR(INDEX(価格設定!E$2:X$3,IF(AND(K429=$K$1,$K$1&lt;&gt;""),ROW(価格設定!$D$3)-1,MATCH(INDEX(価格設定!$D$5:$D$1048576,MATCH(Q429,価格設定!$B$5:$B$1048576,0),0),価格設定!$D$2:$D$3,0)),MATCH($AW429,価格設定!E$1:X$1,1)),INDEX(価格設定!E$2:X$2,0,MATCH($AW429,価格設定!E$1:X$1,1)))),"")</f>
        <v/>
      </c>
      <c r="X429" s="126" t="str">
        <f t="shared" si="701"/>
        <v/>
      </c>
      <c r="Y429" s="128" t="str">
        <f t="shared" si="711"/>
        <v/>
      </c>
      <c r="Z429" s="126" t="str">
        <f t="shared" si="712"/>
        <v/>
      </c>
      <c r="AA429" s="129" t="str">
        <f t="shared" si="713"/>
        <v/>
      </c>
      <c r="AB429" s="126" t="str">
        <f t="shared" si="714"/>
        <v/>
      </c>
      <c r="AC429" s="280" t="str">
        <f t="shared" si="715"/>
        <v/>
      </c>
      <c r="AD429" s="15"/>
      <c r="AE429" s="204" t="str">
        <f>IF(AF429="","",COUNT($AF$3:AF429))</f>
        <v/>
      </c>
      <c r="AF429" s="206" t="str">
        <f t="shared" si="716"/>
        <v/>
      </c>
      <c r="AG429" s="204" t="str">
        <f t="shared" si="717"/>
        <v/>
      </c>
      <c r="AH429" s="204" t="str">
        <f t="shared" si="718"/>
        <v/>
      </c>
      <c r="AI429" s="287"/>
      <c r="AJ429" s="15"/>
      <c r="AK429" s="138" t="str">
        <f t="shared" si="719"/>
        <v/>
      </c>
      <c r="AL429" s="131" t="str">
        <f t="shared" si="720"/>
        <v/>
      </c>
      <c r="AM429" s="131" t="str">
        <f t="shared" si="721"/>
        <v/>
      </c>
      <c r="AN429" s="313" t="str">
        <f t="shared" si="722"/>
        <v/>
      </c>
      <c r="AO429" s="316" t="str">
        <f t="shared" si="723"/>
        <v/>
      </c>
      <c r="AP429" s="18"/>
      <c r="AQ429" s="3" t="str">
        <f>IF(F429="","",MAX($AQ$3:AQ428)+1)</f>
        <v/>
      </c>
      <c r="AR429" s="3" t="str">
        <f>IF(OR(AQ429="",BB429=""),"",MAX($AR$3:AR428)+1)</f>
        <v/>
      </c>
      <c r="AS429" s="3" t="str">
        <f>IF(CQ429="","",RANK(CQ429,CQ$3:CQ$1048576,1)+COUNTIF($CQ$3:CQ429,CQ429)-1)</f>
        <v/>
      </c>
      <c r="AT429" s="21" t="str">
        <f>IF(C429="",IF(OR(AND($H429&lt;&gt;"",C429=""),AND($F428=$F429,$AZ429&lt;&gt;""),COUNTA($H$3:$H$1048576,#REF!,$F$3:$F$1048576)&gt;COUNTA($H$3:$H429,#REF!,$F$3:$F429),$AZ429&lt;&gt;""),INDEX(AT$3:AT$1048576,MATCH(MAX($AQ$3:$AQ428),$AQ$3:$AQ$1048576,0),0),""),C429)</f>
        <v/>
      </c>
      <c r="AU429" s="21" t="str">
        <f>IF(D429="",IF(OR(AND($H429&lt;&gt;"",D429=""),AND($F428=$F429,$AZ429&lt;&gt;""),COUNTA($H$3:$H$1048576,#REF!,$F$3:$F$1048576)&gt;COUNTA($H$3:$H429,#REF!,$F$3:$F429),$AZ429&lt;&gt;""),INDEX(AU$3:AU$1048576,MATCH(MAX($AQ$3:$AQ428),$AQ$3:$AQ$1048576,0),0),""),D429)</f>
        <v/>
      </c>
      <c r="AV429" s="21" t="str">
        <f>IF(E429="",IF(OR(AND($H429&lt;&gt;"",E429=""),AND($F428=$F429,$AZ429&lt;&gt;""),COUNTA($H$3:$H$1048576,#REF!,$F$3:$F$1048576)&gt;COUNTA($H$3:$H429,#REF!,$F$3:$F429),$AZ429&lt;&gt;""),INDEX(AV$3:AV$1048576,MATCH(MAX($AQ$3:$AQ428),$AQ$3:$AQ$1048576,0),0),""),E429)</f>
        <v/>
      </c>
      <c r="AW429" s="24" t="str">
        <f t="shared" si="724"/>
        <v/>
      </c>
      <c r="AX429" s="13" t="str">
        <f t="shared" si="725"/>
        <v/>
      </c>
      <c r="AY429" s="4" t="str">
        <f t="shared" si="726"/>
        <v/>
      </c>
      <c r="AZ429" s="4" t="str">
        <f>IF(AX429="",IF(OR(AND(H429&lt;&gt;"",F429=""),COUNTA($H$3:$H$1048576)&gt;COUNTA($H$3:$H429)),INDEX(AX$3:AX429,MATCH(MAX($AQ$3:AQ429),AQ$3:AQ429,0),0),""),AX429)</f>
        <v/>
      </c>
      <c r="BA429" s="4" t="str">
        <f>IF(AY429="",IF(AND(H429&lt;&gt;"",F429=""),INDEX(AY$3:AY429,MATCH(MAX($AQ$3:AQ429),AQ$3:AQ429,0),0),""),AY429)</f>
        <v/>
      </c>
      <c r="BB429" s="82" t="str">
        <f>IF(BC429="","",RANK(BC429,BC$3:BC$1048576,1)+COUNTIF($BC$3:BC429,BC429)-1)</f>
        <v/>
      </c>
      <c r="BC429" s="139" t="str">
        <f t="shared" si="727"/>
        <v/>
      </c>
      <c r="BD429" s="46" t="str">
        <f t="shared" si="728"/>
        <v/>
      </c>
      <c r="BE429" s="46" t="str">
        <f t="shared" si="729"/>
        <v/>
      </c>
      <c r="BF429" s="46" t="str">
        <f t="shared" si="730"/>
        <v/>
      </c>
      <c r="BG429" s="4" t="str">
        <f t="shared" si="731"/>
        <v/>
      </c>
      <c r="BH429" s="180" t="str">
        <f t="shared" si="732"/>
        <v/>
      </c>
      <c r="BI429" s="16" t="str">
        <f t="shared" si="733"/>
        <v/>
      </c>
      <c r="BJ429" s="52" t="str">
        <f>IF(BI429="","",IF(W429="","",IF(AND(K429=$K$1,$K$1&lt;&gt;""),$BT$2,IFERROR(IF(INDEX(価格設定!$D$5:$D$1048576,MATCH(Q429,価格設定!$B$5:$B$1048576,0),0)=価格設定!$D$3,$BT$2,$BS$2),$BS$2))))</f>
        <v/>
      </c>
      <c r="BK429" s="16" t="str">
        <f>IF(BI429="","",IF(COUNTIF($BI$3:BI429,BI429)=1,1,IF(AND(BI428=BI429,BH429=""),BK428,COUNTIF($BH$3:BH429,BH429))))</f>
        <v/>
      </c>
      <c r="BL429" s="52" t="str">
        <f t="shared" si="734"/>
        <v/>
      </c>
      <c r="BM429" s="52" t="str">
        <f t="shared" si="735"/>
        <v/>
      </c>
      <c r="BN429" s="119" t="str">
        <f t="shared" si="736"/>
        <v/>
      </c>
      <c r="BO429" s="119" t="str">
        <f t="shared" si="737"/>
        <v/>
      </c>
      <c r="BP429" s="17" t="str">
        <f t="shared" si="738"/>
        <v/>
      </c>
      <c r="BQ429" s="17" t="str">
        <f t="shared" si="739"/>
        <v/>
      </c>
      <c r="BR429" s="17" t="str">
        <f>IF(OR(BP429="",COUNTIF($BO$3:BO429,BO429)&lt;&gt;1),"",SUMIF(BO$3:BO$1048576,BO429,BP$3:BP$1048576))</f>
        <v/>
      </c>
      <c r="BS429" s="17" t="str">
        <f t="shared" si="740"/>
        <v/>
      </c>
      <c r="BT429" s="17" t="str">
        <f t="shared" si="741"/>
        <v/>
      </c>
      <c r="BU429" s="17" t="str">
        <f t="shared" si="742"/>
        <v/>
      </c>
      <c r="BV429" s="24" t="str">
        <f t="shared" si="743"/>
        <v/>
      </c>
      <c r="BW429" s="24" t="str">
        <f t="shared" si="744"/>
        <v/>
      </c>
      <c r="BX429" s="24" t="str">
        <f t="shared" si="745"/>
        <v/>
      </c>
      <c r="BY429" s="26" t="str">
        <f t="shared" si="746"/>
        <v/>
      </c>
      <c r="BZ429" s="26" t="str">
        <f t="shared" si="747"/>
        <v/>
      </c>
      <c r="CA429" s="26" t="str">
        <f t="shared" si="748"/>
        <v/>
      </c>
      <c r="CB429" s="66" t="str">
        <f t="shared" si="749"/>
        <v/>
      </c>
      <c r="CC429" s="65" t="str">
        <f t="shared" si="750"/>
        <v/>
      </c>
      <c r="CD429" s="26" t="str">
        <f t="shared" si="751"/>
        <v/>
      </c>
      <c r="CE429" s="26" t="str">
        <f t="shared" si="752"/>
        <v/>
      </c>
      <c r="CF429" s="193" t="str">
        <f t="shared" si="753"/>
        <v/>
      </c>
      <c r="CG429" s="193" t="str">
        <f t="shared" si="754"/>
        <v/>
      </c>
      <c r="CH429" s="26" t="str">
        <f t="shared" si="755"/>
        <v/>
      </c>
      <c r="CI429" s="26" t="str">
        <f t="shared" si="756"/>
        <v/>
      </c>
      <c r="CJ429" s="65" t="str">
        <f t="shared" si="757"/>
        <v/>
      </c>
      <c r="CK429" s="65" t="str">
        <f t="shared" si="758"/>
        <v/>
      </c>
      <c r="CL429" s="64" t="str">
        <f t="shared" si="759"/>
        <v/>
      </c>
      <c r="CM429" s="64" t="str">
        <f t="shared" si="760"/>
        <v/>
      </c>
      <c r="CN429" s="65" t="str">
        <f t="shared" si="761"/>
        <v/>
      </c>
      <c r="CP429" s="63" t="str">
        <f>IF(BH429="","",MAX($CP$3:CP428)+1)</f>
        <v/>
      </c>
      <c r="CQ429" s="24" t="str">
        <f t="shared" si="762"/>
        <v/>
      </c>
      <c r="CR429" s="24" t="str">
        <f t="shared" si="763"/>
        <v/>
      </c>
      <c r="CS429" s="24" t="str">
        <f t="shared" si="764"/>
        <v/>
      </c>
      <c r="CT429" s="58" t="str">
        <f>IF(BO429="","",COUNTIF($BO$3:BO429,BO429)&amp;"@"&amp;BO429)</f>
        <v/>
      </c>
      <c r="CU429" s="16" t="str">
        <f t="shared" si="702"/>
        <v/>
      </c>
      <c r="CV429" s="63" t="str">
        <f t="shared" si="765"/>
        <v/>
      </c>
      <c r="CW429" s="16" t="str">
        <f t="shared" si="766"/>
        <v/>
      </c>
      <c r="CX429" s="16" t="str">
        <f t="shared" si="767"/>
        <v/>
      </c>
      <c r="CY429" s="16" t="str">
        <f t="shared" si="768"/>
        <v/>
      </c>
      <c r="CZ429" s="85" t="str">
        <f t="shared" si="769"/>
        <v/>
      </c>
      <c r="DA429" s="16" t="str">
        <f t="shared" si="770"/>
        <v/>
      </c>
      <c r="DB429" s="16" t="str">
        <f t="shared" si="771"/>
        <v/>
      </c>
      <c r="DC429" s="28" t="str">
        <f>IF(CP429="","",$DC$1&amp;(INDEX(価格設定!D$1:XFD$3,ROW(価格設定!$D$3),MATCH($AW429,価格設定!D$1:XFD$1,1))*100)&amp;"%")</f>
        <v/>
      </c>
      <c r="DD429" s="28" t="str">
        <f>IF(CP429="","",$DD$1&amp;(INDEX(価格設定!D$1:XFD$3,ROW(価格設定!$D$2),MATCH($AW429,価格設定!D$1:XFD$1,1))*100)&amp;"%")</f>
        <v/>
      </c>
      <c r="DE429" s="29" t="str">
        <f t="shared" si="772"/>
        <v/>
      </c>
      <c r="DG429" s="58" t="str">
        <f t="shared" si="773"/>
        <v/>
      </c>
      <c r="DH429" s="58" t="str">
        <f t="shared" si="774"/>
        <v/>
      </c>
      <c r="DI429" s="58" t="str">
        <f t="shared" si="775"/>
        <v/>
      </c>
      <c r="DJ429" s="85" t="str">
        <f t="shared" si="776"/>
        <v/>
      </c>
      <c r="DL429" s="58" t="str">
        <f>IF(COUNTIF(DG$3:DG$1048576,DG429)=COUNTIF($DG$3:$DG429,DG429),DG429,"")</f>
        <v/>
      </c>
      <c r="DM429" s="85" t="str">
        <f t="shared" si="777"/>
        <v/>
      </c>
      <c r="DN429" s="85" t="str">
        <f t="shared" si="703"/>
        <v/>
      </c>
      <c r="DO429" s="85" t="str">
        <f t="shared" si="703"/>
        <v/>
      </c>
      <c r="DP429" s="303"/>
      <c r="DQ429" s="17" t="str">
        <f t="shared" si="704"/>
        <v/>
      </c>
      <c r="DR429" s="17" t="str">
        <f t="shared" si="705"/>
        <v/>
      </c>
      <c r="DS429" s="17" t="str">
        <f t="shared" si="706"/>
        <v/>
      </c>
      <c r="DU429" s="16" t="str">
        <f t="shared" si="778"/>
        <v/>
      </c>
      <c r="DV429" s="16" t="str">
        <f>IF(DU429="","",COUNT($DU$3:DU429))</f>
        <v/>
      </c>
      <c r="DW429" s="16" t="str">
        <f t="shared" si="779"/>
        <v/>
      </c>
      <c r="DX429" s="16" t="str">
        <f t="shared" si="780"/>
        <v/>
      </c>
      <c r="DY429" s="16" t="str">
        <f>IF(DZ429="","",COUNTIF(DZ$3:DZ429,DZ429))</f>
        <v/>
      </c>
      <c r="DZ429" s="16" t="str">
        <f t="shared" si="781"/>
        <v/>
      </c>
      <c r="EA429" s="16" t="str">
        <f t="shared" si="782"/>
        <v/>
      </c>
      <c r="EB429" s="16" t="str">
        <f t="shared" si="783"/>
        <v/>
      </c>
      <c r="EC429" s="16" t="str">
        <f t="shared" si="784"/>
        <v/>
      </c>
      <c r="ED429" s="16" t="str">
        <f t="shared" si="785"/>
        <v/>
      </c>
      <c r="EE429" s="16" t="str">
        <f t="shared" si="786"/>
        <v/>
      </c>
      <c r="EF429" s="16" t="str">
        <f t="shared" si="787"/>
        <v/>
      </c>
      <c r="EG429" s="16" t="str">
        <f t="shared" si="788"/>
        <v/>
      </c>
      <c r="EH429" s="16" t="str">
        <f t="shared" si="789"/>
        <v/>
      </c>
      <c r="EI429" s="16" t="str">
        <f t="shared" si="790"/>
        <v/>
      </c>
      <c r="EJ429" s="16" t="str">
        <f t="shared" si="791"/>
        <v/>
      </c>
      <c r="EK429" s="16" t="str">
        <f t="shared" si="792"/>
        <v/>
      </c>
      <c r="EL429" s="58" t="str">
        <f t="shared" si="793"/>
        <v/>
      </c>
      <c r="EM429" s="58" t="str">
        <f>IF(OR($DZ429="",CR429=""),IF($EL429="","",$EL429),IF(OR(CR429="なし",CR429=0),領収書!$H$1,CR429))</f>
        <v/>
      </c>
      <c r="EN429" s="58" t="str">
        <f>IF(OR($DZ429="",CS429=""),IF($EL429="","",$EL429),IF(OR(CS429="なし",CS429=0),入力!$EN$1,CS429))</f>
        <v/>
      </c>
      <c r="EO429" s="63" t="str">
        <f t="shared" si="794"/>
        <v/>
      </c>
      <c r="EP429" s="63" t="str">
        <f t="shared" si="795"/>
        <v/>
      </c>
      <c r="ER429" s="16" t="str">
        <f>IF(AND(COUNTIF($ET$3:ET429,ET429)=1,ET429&lt;&gt;""),MAX($ER$3:ER428)+1,"")</f>
        <v/>
      </c>
      <c r="ES429" s="16" t="str">
        <f>IF(価格設定!B431="","",価格設定!B431)</f>
        <v/>
      </c>
      <c r="ET429" s="16" t="str">
        <f>IF(価格設定!C431="","",価格設定!C431)</f>
        <v/>
      </c>
      <c r="EV429" s="16" t="str">
        <f t="shared" si="707"/>
        <v/>
      </c>
      <c r="EW429" s="16" t="str">
        <f t="shared" si="796"/>
        <v/>
      </c>
    </row>
    <row r="430" spans="1:153" ht="30" customHeight="1" x14ac:dyDescent="0.2">
      <c r="A430" s="225"/>
      <c r="B430" s="212"/>
      <c r="C430" s="221"/>
      <c r="D430" s="164"/>
      <c r="E430" s="165"/>
      <c r="F430" s="166"/>
      <c r="G430" s="167"/>
      <c r="H430" s="179"/>
      <c r="I430" s="306"/>
      <c r="J430" s="169"/>
      <c r="K430" s="179"/>
      <c r="L430" s="186"/>
      <c r="M430" s="186"/>
      <c r="N430" s="168"/>
      <c r="O430" s="170"/>
      <c r="P430" s="212"/>
      <c r="Q430" s="179" t="str">
        <f>IFERROR(IF(H430="","",IFERROR(INDEX(価格設定!$B$5:$B$1048576,MATCH(H430,価格設定!$B$5:$B$1048576,0),0),INDEX(価格設定!$B$5:$B$1048576,MATCH("*"&amp;H430&amp;"*",価格設定!$B$5:$B$1048576,0),0))),H430)</f>
        <v/>
      </c>
      <c r="R430" s="250" t="str">
        <f>IFERROR(IF(Q430="",IF(K430="","",K430),IF(K430="",IF(INDEX(価格設定!$C$5:$C$1048576,MATCH(Q430,価格設定!$B$5:$B$1048576,0),0)=0,"",INDEX(価格設定!$C$5:$C$1048576,MATCH(Q430,価格設定!$B$5:$B$1048576,0),0)),IF(K430="なし","",K430))),"")</f>
        <v/>
      </c>
      <c r="S430" s="308" t="str">
        <f t="shared" si="708"/>
        <v/>
      </c>
      <c r="T430" s="126" t="str">
        <f>IFERROR(IF(J430="",IF(INDEX(価格設定!$E$5:$R$1048576,MATCH($Q430,価格設定!B$5:B$1048576,0),MATCH($AW430,価格設定!E$1:X$1,1))=0,"",INDEX(価格設定!$E$5:$R$1048576,MATCH($Q430,価格設定!B$5:B$1048576,0),MATCH($AW430,価格設定!E$1:X$1,1))),J430),"")</f>
        <v/>
      </c>
      <c r="U430" s="126" t="str">
        <f t="shared" si="709"/>
        <v/>
      </c>
      <c r="V430" s="132" t="str">
        <f t="shared" si="710"/>
        <v/>
      </c>
      <c r="W430" s="127" t="str">
        <f>IFERROR(IF(OR(T430="",T430&lt;0),"",IFERROR(INDEX(価格設定!E$2:X$3,IF(AND(K430=$K$1,$K$1&lt;&gt;""),ROW(価格設定!$D$3)-1,MATCH(INDEX(価格設定!$D$5:$D$1048576,MATCH(Q430,価格設定!$B$5:$B$1048576,0),0),価格設定!$D$2:$D$3,0)),MATCH($AW430,価格設定!E$1:X$1,1)),INDEX(価格設定!E$2:X$2,0,MATCH($AW430,価格設定!E$1:X$1,1)))),"")</f>
        <v/>
      </c>
      <c r="X430" s="126" t="str">
        <f t="shared" si="701"/>
        <v/>
      </c>
      <c r="Y430" s="128" t="str">
        <f t="shared" si="711"/>
        <v/>
      </c>
      <c r="Z430" s="126" t="str">
        <f t="shared" si="712"/>
        <v/>
      </c>
      <c r="AA430" s="129" t="str">
        <f t="shared" si="713"/>
        <v/>
      </c>
      <c r="AB430" s="126" t="str">
        <f t="shared" si="714"/>
        <v/>
      </c>
      <c r="AC430" s="280" t="str">
        <f t="shared" si="715"/>
        <v/>
      </c>
      <c r="AD430" s="15"/>
      <c r="AE430" s="204" t="str">
        <f>IF(AF430="","",COUNT($AF$3:AF430))</f>
        <v/>
      </c>
      <c r="AF430" s="206" t="str">
        <f t="shared" si="716"/>
        <v/>
      </c>
      <c r="AG430" s="204" t="str">
        <f t="shared" si="717"/>
        <v/>
      </c>
      <c r="AH430" s="204" t="str">
        <f t="shared" si="718"/>
        <v/>
      </c>
      <c r="AI430" s="287"/>
      <c r="AJ430" s="15"/>
      <c r="AK430" s="138" t="str">
        <f t="shared" si="719"/>
        <v/>
      </c>
      <c r="AL430" s="131" t="str">
        <f t="shared" si="720"/>
        <v/>
      </c>
      <c r="AM430" s="131" t="str">
        <f t="shared" si="721"/>
        <v/>
      </c>
      <c r="AN430" s="313" t="str">
        <f t="shared" si="722"/>
        <v/>
      </c>
      <c r="AO430" s="316" t="str">
        <f t="shared" si="723"/>
        <v/>
      </c>
      <c r="AP430" s="18"/>
      <c r="AQ430" s="3" t="str">
        <f>IF(F430="","",MAX($AQ$3:AQ429)+1)</f>
        <v/>
      </c>
      <c r="AR430" s="3" t="str">
        <f>IF(OR(AQ430="",BB430=""),"",MAX($AR$3:AR429)+1)</f>
        <v/>
      </c>
      <c r="AS430" s="3" t="str">
        <f>IF(CQ430="","",RANK(CQ430,CQ$3:CQ$1048576,1)+COUNTIF($CQ$3:CQ430,CQ430)-1)</f>
        <v/>
      </c>
      <c r="AT430" s="21" t="str">
        <f>IF(C430="",IF(OR(AND($H430&lt;&gt;"",C430=""),AND($F429=$F430,$AZ430&lt;&gt;""),COUNTA($H$3:$H$1048576,#REF!,$F$3:$F$1048576)&gt;COUNTA($H$3:$H430,#REF!,$F$3:$F430),$AZ430&lt;&gt;""),INDEX(AT$3:AT$1048576,MATCH(MAX($AQ$3:$AQ429),$AQ$3:$AQ$1048576,0),0),""),C430)</f>
        <v/>
      </c>
      <c r="AU430" s="21" t="str">
        <f>IF(D430="",IF(OR(AND($H430&lt;&gt;"",D430=""),AND($F429=$F430,$AZ430&lt;&gt;""),COUNTA($H$3:$H$1048576,#REF!,$F$3:$F$1048576)&gt;COUNTA($H$3:$H430,#REF!,$F$3:$F430),$AZ430&lt;&gt;""),INDEX(AU$3:AU$1048576,MATCH(MAX($AQ$3:$AQ429),$AQ$3:$AQ$1048576,0),0),""),D430)</f>
        <v/>
      </c>
      <c r="AV430" s="21" t="str">
        <f>IF(E430="",IF(OR(AND($H430&lt;&gt;"",E430=""),AND($F429=$F430,$AZ430&lt;&gt;""),COUNTA($H$3:$H$1048576,#REF!,$F$3:$F$1048576)&gt;COUNTA($H$3:$H430,#REF!,$F$3:$F430),$AZ430&lt;&gt;""),INDEX(AV$3:AV$1048576,MATCH(MAX($AQ$3:$AQ429),$AQ$3:$AQ$1048576,0),0),""),E430)</f>
        <v/>
      </c>
      <c r="AW430" s="24" t="str">
        <f t="shared" si="724"/>
        <v/>
      </c>
      <c r="AX430" s="13" t="str">
        <f t="shared" si="725"/>
        <v/>
      </c>
      <c r="AY430" s="4" t="str">
        <f t="shared" si="726"/>
        <v/>
      </c>
      <c r="AZ430" s="4" t="str">
        <f>IF(AX430="",IF(OR(AND(H430&lt;&gt;"",F430=""),COUNTA($H$3:$H$1048576)&gt;COUNTA($H$3:$H430)),INDEX(AX$3:AX430,MATCH(MAX($AQ$3:AQ430),AQ$3:AQ430,0),0),""),AX430)</f>
        <v/>
      </c>
      <c r="BA430" s="4" t="str">
        <f>IF(AY430="",IF(AND(H430&lt;&gt;"",F430=""),INDEX(AY$3:AY430,MATCH(MAX($AQ$3:AQ430),AQ$3:AQ430,0),0),""),AY430)</f>
        <v/>
      </c>
      <c r="BB430" s="82" t="str">
        <f>IF(BC430="","",RANK(BC430,BC$3:BC$1048576,1)+COUNTIF($BC$3:BC430,BC430)-1)</f>
        <v/>
      </c>
      <c r="BC430" s="139" t="str">
        <f t="shared" si="727"/>
        <v/>
      </c>
      <c r="BD430" s="46" t="str">
        <f t="shared" si="728"/>
        <v/>
      </c>
      <c r="BE430" s="46" t="str">
        <f t="shared" si="729"/>
        <v/>
      </c>
      <c r="BF430" s="46" t="str">
        <f t="shared" si="730"/>
        <v/>
      </c>
      <c r="BG430" s="4" t="str">
        <f t="shared" si="731"/>
        <v/>
      </c>
      <c r="BH430" s="180" t="str">
        <f t="shared" si="732"/>
        <v/>
      </c>
      <c r="BI430" s="16" t="str">
        <f t="shared" si="733"/>
        <v/>
      </c>
      <c r="BJ430" s="52" t="str">
        <f>IF(BI430="","",IF(W430="","",IF(AND(K430=$K$1,$K$1&lt;&gt;""),$BT$2,IFERROR(IF(INDEX(価格設定!$D$5:$D$1048576,MATCH(Q430,価格設定!$B$5:$B$1048576,0),0)=価格設定!$D$3,$BT$2,$BS$2),$BS$2))))</f>
        <v/>
      </c>
      <c r="BK430" s="16" t="str">
        <f>IF(BI430="","",IF(COUNTIF($BI$3:BI430,BI430)=1,1,IF(AND(BI429=BI430,BH430=""),BK429,COUNTIF($BH$3:BH430,BH430))))</f>
        <v/>
      </c>
      <c r="BL430" s="52" t="str">
        <f t="shared" si="734"/>
        <v/>
      </c>
      <c r="BM430" s="52" t="str">
        <f t="shared" si="735"/>
        <v/>
      </c>
      <c r="BN430" s="119" t="str">
        <f t="shared" si="736"/>
        <v/>
      </c>
      <c r="BO430" s="119" t="str">
        <f t="shared" si="737"/>
        <v/>
      </c>
      <c r="BP430" s="17" t="str">
        <f t="shared" si="738"/>
        <v/>
      </c>
      <c r="BQ430" s="17" t="str">
        <f t="shared" si="739"/>
        <v/>
      </c>
      <c r="BR430" s="17" t="str">
        <f>IF(OR(BP430="",COUNTIF($BO$3:BO430,BO430)&lt;&gt;1),"",SUMIF(BO$3:BO$1048576,BO430,BP$3:BP$1048576))</f>
        <v/>
      </c>
      <c r="BS430" s="17" t="str">
        <f t="shared" si="740"/>
        <v/>
      </c>
      <c r="BT430" s="17" t="str">
        <f t="shared" si="741"/>
        <v/>
      </c>
      <c r="BU430" s="17" t="str">
        <f t="shared" si="742"/>
        <v/>
      </c>
      <c r="BV430" s="24" t="str">
        <f t="shared" si="743"/>
        <v/>
      </c>
      <c r="BW430" s="24" t="str">
        <f t="shared" si="744"/>
        <v/>
      </c>
      <c r="BX430" s="24" t="str">
        <f t="shared" si="745"/>
        <v/>
      </c>
      <c r="BY430" s="26" t="str">
        <f t="shared" si="746"/>
        <v/>
      </c>
      <c r="BZ430" s="26" t="str">
        <f t="shared" si="747"/>
        <v/>
      </c>
      <c r="CA430" s="26" t="str">
        <f t="shared" si="748"/>
        <v/>
      </c>
      <c r="CB430" s="66" t="str">
        <f t="shared" si="749"/>
        <v/>
      </c>
      <c r="CC430" s="65" t="str">
        <f t="shared" si="750"/>
        <v/>
      </c>
      <c r="CD430" s="26" t="str">
        <f t="shared" si="751"/>
        <v/>
      </c>
      <c r="CE430" s="26" t="str">
        <f t="shared" si="752"/>
        <v/>
      </c>
      <c r="CF430" s="193" t="str">
        <f t="shared" si="753"/>
        <v/>
      </c>
      <c r="CG430" s="193" t="str">
        <f t="shared" si="754"/>
        <v/>
      </c>
      <c r="CH430" s="26" t="str">
        <f t="shared" si="755"/>
        <v/>
      </c>
      <c r="CI430" s="26" t="str">
        <f t="shared" si="756"/>
        <v/>
      </c>
      <c r="CJ430" s="65" t="str">
        <f t="shared" si="757"/>
        <v/>
      </c>
      <c r="CK430" s="65" t="str">
        <f t="shared" si="758"/>
        <v/>
      </c>
      <c r="CL430" s="64" t="str">
        <f t="shared" si="759"/>
        <v/>
      </c>
      <c r="CM430" s="64" t="str">
        <f t="shared" si="760"/>
        <v/>
      </c>
      <c r="CN430" s="65" t="str">
        <f t="shared" si="761"/>
        <v/>
      </c>
      <c r="CP430" s="63" t="str">
        <f>IF(BH430="","",MAX($CP$3:CP429)+1)</f>
        <v/>
      </c>
      <c r="CQ430" s="24" t="str">
        <f t="shared" si="762"/>
        <v/>
      </c>
      <c r="CR430" s="24" t="str">
        <f t="shared" si="763"/>
        <v/>
      </c>
      <c r="CS430" s="24" t="str">
        <f t="shared" si="764"/>
        <v/>
      </c>
      <c r="CT430" s="58" t="str">
        <f>IF(BO430="","",COUNTIF($BO$3:BO430,BO430)&amp;"@"&amp;BO430)</f>
        <v/>
      </c>
      <c r="CU430" s="16" t="str">
        <f t="shared" si="702"/>
        <v/>
      </c>
      <c r="CV430" s="63" t="str">
        <f t="shared" si="765"/>
        <v/>
      </c>
      <c r="CW430" s="16" t="str">
        <f t="shared" si="766"/>
        <v/>
      </c>
      <c r="CX430" s="16" t="str">
        <f t="shared" si="767"/>
        <v/>
      </c>
      <c r="CY430" s="16" t="str">
        <f t="shared" si="768"/>
        <v/>
      </c>
      <c r="CZ430" s="85" t="str">
        <f t="shared" si="769"/>
        <v/>
      </c>
      <c r="DA430" s="16" t="str">
        <f t="shared" si="770"/>
        <v/>
      </c>
      <c r="DB430" s="16" t="str">
        <f t="shared" si="771"/>
        <v/>
      </c>
      <c r="DC430" s="28" t="str">
        <f>IF(CP430="","",$DC$1&amp;(INDEX(価格設定!D$1:XFD$3,ROW(価格設定!$D$3),MATCH($AW430,価格設定!D$1:XFD$1,1))*100)&amp;"%")</f>
        <v/>
      </c>
      <c r="DD430" s="28" t="str">
        <f>IF(CP430="","",$DD$1&amp;(INDEX(価格設定!D$1:XFD$3,ROW(価格設定!$D$2),MATCH($AW430,価格設定!D$1:XFD$1,1))*100)&amp;"%")</f>
        <v/>
      </c>
      <c r="DE430" s="29" t="str">
        <f t="shared" si="772"/>
        <v/>
      </c>
      <c r="DG430" s="58" t="str">
        <f t="shared" si="773"/>
        <v/>
      </c>
      <c r="DH430" s="58" t="str">
        <f t="shared" si="774"/>
        <v/>
      </c>
      <c r="DI430" s="58" t="str">
        <f t="shared" si="775"/>
        <v/>
      </c>
      <c r="DJ430" s="85" t="str">
        <f t="shared" si="776"/>
        <v/>
      </c>
      <c r="DL430" s="58" t="str">
        <f>IF(COUNTIF(DG$3:DG$1048576,DG430)=COUNTIF($DG$3:$DG430,DG430),DG430,"")</f>
        <v/>
      </c>
      <c r="DM430" s="85" t="str">
        <f t="shared" si="777"/>
        <v/>
      </c>
      <c r="DN430" s="85" t="str">
        <f t="shared" si="703"/>
        <v/>
      </c>
      <c r="DO430" s="85" t="str">
        <f t="shared" si="703"/>
        <v/>
      </c>
      <c r="DP430" s="303"/>
      <c r="DQ430" s="17" t="str">
        <f t="shared" si="704"/>
        <v/>
      </c>
      <c r="DR430" s="17" t="str">
        <f t="shared" si="705"/>
        <v/>
      </c>
      <c r="DS430" s="17" t="str">
        <f t="shared" si="706"/>
        <v/>
      </c>
      <c r="DU430" s="16" t="str">
        <f t="shared" si="778"/>
        <v/>
      </c>
      <c r="DV430" s="16" t="str">
        <f>IF(DU430="","",COUNT($DU$3:DU430))</f>
        <v/>
      </c>
      <c r="DW430" s="16" t="str">
        <f t="shared" si="779"/>
        <v/>
      </c>
      <c r="DX430" s="16" t="str">
        <f t="shared" si="780"/>
        <v/>
      </c>
      <c r="DY430" s="16" t="str">
        <f>IF(DZ430="","",COUNTIF(DZ$3:DZ430,DZ430))</f>
        <v/>
      </c>
      <c r="DZ430" s="16" t="str">
        <f t="shared" si="781"/>
        <v/>
      </c>
      <c r="EA430" s="16" t="str">
        <f t="shared" si="782"/>
        <v/>
      </c>
      <c r="EB430" s="16" t="str">
        <f t="shared" si="783"/>
        <v/>
      </c>
      <c r="EC430" s="16" t="str">
        <f t="shared" si="784"/>
        <v/>
      </c>
      <c r="ED430" s="16" t="str">
        <f t="shared" si="785"/>
        <v/>
      </c>
      <c r="EE430" s="16" t="str">
        <f t="shared" si="786"/>
        <v/>
      </c>
      <c r="EF430" s="16" t="str">
        <f t="shared" si="787"/>
        <v/>
      </c>
      <c r="EG430" s="16" t="str">
        <f t="shared" si="788"/>
        <v/>
      </c>
      <c r="EH430" s="16" t="str">
        <f t="shared" si="789"/>
        <v/>
      </c>
      <c r="EI430" s="16" t="str">
        <f t="shared" si="790"/>
        <v/>
      </c>
      <c r="EJ430" s="16" t="str">
        <f t="shared" si="791"/>
        <v/>
      </c>
      <c r="EK430" s="16" t="str">
        <f t="shared" si="792"/>
        <v/>
      </c>
      <c r="EL430" s="58" t="str">
        <f t="shared" si="793"/>
        <v/>
      </c>
      <c r="EM430" s="58" t="str">
        <f>IF(OR($DZ430="",CR430=""),IF($EL430="","",$EL430),IF(OR(CR430="なし",CR430=0),領収書!$H$1,CR430))</f>
        <v/>
      </c>
      <c r="EN430" s="58" t="str">
        <f>IF(OR($DZ430="",CS430=""),IF($EL430="","",$EL430),IF(OR(CS430="なし",CS430=0),入力!$EN$1,CS430))</f>
        <v/>
      </c>
      <c r="EO430" s="63" t="str">
        <f t="shared" si="794"/>
        <v/>
      </c>
      <c r="EP430" s="63" t="str">
        <f t="shared" si="795"/>
        <v/>
      </c>
      <c r="ER430" s="16" t="str">
        <f>IF(AND(COUNTIF($ET$3:ET430,ET430)=1,ET430&lt;&gt;""),MAX($ER$3:ER429)+1,"")</f>
        <v/>
      </c>
      <c r="ES430" s="16" t="str">
        <f>IF(価格設定!B432="","",価格設定!B432)</f>
        <v/>
      </c>
      <c r="ET430" s="16" t="str">
        <f>IF(価格設定!C432="","",価格設定!C432)</f>
        <v/>
      </c>
      <c r="EV430" s="16" t="str">
        <f t="shared" si="707"/>
        <v/>
      </c>
      <c r="EW430" s="16" t="str">
        <f t="shared" si="796"/>
        <v/>
      </c>
    </row>
    <row r="431" spans="1:153" ht="30" customHeight="1" x14ac:dyDescent="0.2">
      <c r="A431" s="225"/>
      <c r="B431" s="212"/>
      <c r="C431" s="221"/>
      <c r="D431" s="164"/>
      <c r="E431" s="165"/>
      <c r="F431" s="166"/>
      <c r="G431" s="167"/>
      <c r="H431" s="179"/>
      <c r="I431" s="306"/>
      <c r="J431" s="169"/>
      <c r="K431" s="179"/>
      <c r="L431" s="186"/>
      <c r="M431" s="186"/>
      <c r="N431" s="168"/>
      <c r="O431" s="170"/>
      <c r="P431" s="212"/>
      <c r="Q431" s="179" t="str">
        <f>IFERROR(IF(H431="","",IFERROR(INDEX(価格設定!$B$5:$B$1048576,MATCH(H431,価格設定!$B$5:$B$1048576,0),0),INDEX(価格設定!$B$5:$B$1048576,MATCH("*"&amp;H431&amp;"*",価格設定!$B$5:$B$1048576,0),0))),H431)</f>
        <v/>
      </c>
      <c r="R431" s="250" t="str">
        <f>IFERROR(IF(Q431="",IF(K431="","",K431),IF(K431="",IF(INDEX(価格設定!$C$5:$C$1048576,MATCH(Q431,価格設定!$B$5:$B$1048576,0),0)=0,"",INDEX(価格設定!$C$5:$C$1048576,MATCH(Q431,価格設定!$B$5:$B$1048576,0),0)),IF(K431="なし","",K431))),"")</f>
        <v/>
      </c>
      <c r="S431" s="308" t="str">
        <f t="shared" si="708"/>
        <v/>
      </c>
      <c r="T431" s="126" t="str">
        <f>IFERROR(IF(J431="",IF(INDEX(価格設定!$E$5:$R$1048576,MATCH($Q431,価格設定!B$5:B$1048576,0),MATCH($AW431,価格設定!E$1:X$1,1))=0,"",INDEX(価格設定!$E$5:$R$1048576,MATCH($Q431,価格設定!B$5:B$1048576,0),MATCH($AW431,価格設定!E$1:X$1,1))),J431),"")</f>
        <v/>
      </c>
      <c r="U431" s="126" t="str">
        <f t="shared" si="709"/>
        <v/>
      </c>
      <c r="V431" s="132" t="str">
        <f t="shared" si="710"/>
        <v/>
      </c>
      <c r="W431" s="127" t="str">
        <f>IFERROR(IF(OR(T431="",T431&lt;0),"",IFERROR(INDEX(価格設定!E$2:X$3,IF(AND(K431=$K$1,$K$1&lt;&gt;""),ROW(価格設定!$D$3)-1,MATCH(INDEX(価格設定!$D$5:$D$1048576,MATCH(Q431,価格設定!$B$5:$B$1048576,0),0),価格設定!$D$2:$D$3,0)),MATCH($AW431,価格設定!E$1:X$1,1)),INDEX(価格設定!E$2:X$2,0,MATCH($AW431,価格設定!E$1:X$1,1)))),"")</f>
        <v/>
      </c>
      <c r="X431" s="126" t="str">
        <f t="shared" si="701"/>
        <v/>
      </c>
      <c r="Y431" s="128" t="str">
        <f t="shared" si="711"/>
        <v/>
      </c>
      <c r="Z431" s="126" t="str">
        <f t="shared" si="712"/>
        <v/>
      </c>
      <c r="AA431" s="129" t="str">
        <f t="shared" si="713"/>
        <v/>
      </c>
      <c r="AB431" s="126" t="str">
        <f t="shared" si="714"/>
        <v/>
      </c>
      <c r="AC431" s="280" t="str">
        <f t="shared" si="715"/>
        <v/>
      </c>
      <c r="AD431" s="15"/>
      <c r="AE431" s="204" t="str">
        <f>IF(AF431="","",COUNT($AF$3:AF431))</f>
        <v/>
      </c>
      <c r="AF431" s="206" t="str">
        <f t="shared" si="716"/>
        <v/>
      </c>
      <c r="AG431" s="204" t="str">
        <f t="shared" si="717"/>
        <v/>
      </c>
      <c r="AH431" s="204" t="str">
        <f t="shared" si="718"/>
        <v/>
      </c>
      <c r="AI431" s="287"/>
      <c r="AJ431" s="15"/>
      <c r="AK431" s="138" t="str">
        <f t="shared" si="719"/>
        <v/>
      </c>
      <c r="AL431" s="131" t="str">
        <f t="shared" si="720"/>
        <v/>
      </c>
      <c r="AM431" s="131" t="str">
        <f t="shared" si="721"/>
        <v/>
      </c>
      <c r="AN431" s="313" t="str">
        <f t="shared" si="722"/>
        <v/>
      </c>
      <c r="AO431" s="316" t="str">
        <f t="shared" si="723"/>
        <v/>
      </c>
      <c r="AP431" s="18"/>
      <c r="AQ431" s="3" t="str">
        <f>IF(F431="","",MAX($AQ$3:AQ430)+1)</f>
        <v/>
      </c>
      <c r="AR431" s="3" t="str">
        <f>IF(OR(AQ431="",BB431=""),"",MAX($AR$3:AR430)+1)</f>
        <v/>
      </c>
      <c r="AS431" s="3" t="str">
        <f>IF(CQ431="","",RANK(CQ431,CQ$3:CQ$1048576,1)+COUNTIF($CQ$3:CQ431,CQ431)-1)</f>
        <v/>
      </c>
      <c r="AT431" s="21" t="str">
        <f>IF(C431="",IF(OR(AND($H431&lt;&gt;"",C431=""),AND($F430=$F431,$AZ431&lt;&gt;""),COUNTA($H$3:$H$1048576,#REF!,$F$3:$F$1048576)&gt;COUNTA($H$3:$H431,#REF!,$F$3:$F431),$AZ431&lt;&gt;""),INDEX(AT$3:AT$1048576,MATCH(MAX($AQ$3:$AQ430),$AQ$3:$AQ$1048576,0),0),""),C431)</f>
        <v/>
      </c>
      <c r="AU431" s="21" t="str">
        <f>IF(D431="",IF(OR(AND($H431&lt;&gt;"",D431=""),AND($F430=$F431,$AZ431&lt;&gt;""),COUNTA($H$3:$H$1048576,#REF!,$F$3:$F$1048576)&gt;COUNTA($H$3:$H431,#REF!,$F$3:$F431),$AZ431&lt;&gt;""),INDEX(AU$3:AU$1048576,MATCH(MAX($AQ$3:$AQ430),$AQ$3:$AQ$1048576,0),0),""),D431)</f>
        <v/>
      </c>
      <c r="AV431" s="21" t="str">
        <f>IF(E431="",IF(OR(AND($H431&lt;&gt;"",E431=""),AND($F430=$F431,$AZ431&lt;&gt;""),COUNTA($H$3:$H$1048576,#REF!,$F$3:$F$1048576)&gt;COUNTA($H$3:$H431,#REF!,$F$3:$F431),$AZ431&lt;&gt;""),INDEX(AV$3:AV$1048576,MATCH(MAX($AQ$3:$AQ430),$AQ$3:$AQ$1048576,0),0),""),E431)</f>
        <v/>
      </c>
      <c r="AW431" s="24" t="str">
        <f t="shared" si="724"/>
        <v/>
      </c>
      <c r="AX431" s="13" t="str">
        <f t="shared" si="725"/>
        <v/>
      </c>
      <c r="AY431" s="4" t="str">
        <f t="shared" si="726"/>
        <v/>
      </c>
      <c r="AZ431" s="4" t="str">
        <f>IF(AX431="",IF(OR(AND(H431&lt;&gt;"",F431=""),COUNTA($H$3:$H$1048576)&gt;COUNTA($H$3:$H431)),INDEX(AX$3:AX431,MATCH(MAX($AQ$3:AQ431),AQ$3:AQ431,0),0),""),AX431)</f>
        <v/>
      </c>
      <c r="BA431" s="4" t="str">
        <f>IF(AY431="",IF(AND(H431&lt;&gt;"",F431=""),INDEX(AY$3:AY431,MATCH(MAX($AQ$3:AQ431),AQ$3:AQ431,0),0),""),AY431)</f>
        <v/>
      </c>
      <c r="BB431" s="82" t="str">
        <f>IF(BC431="","",RANK(BC431,BC$3:BC$1048576,1)+COUNTIF($BC$3:BC431,BC431)-1)</f>
        <v/>
      </c>
      <c r="BC431" s="139" t="str">
        <f t="shared" si="727"/>
        <v/>
      </c>
      <c r="BD431" s="46" t="str">
        <f t="shared" si="728"/>
        <v/>
      </c>
      <c r="BE431" s="46" t="str">
        <f t="shared" si="729"/>
        <v/>
      </c>
      <c r="BF431" s="46" t="str">
        <f t="shared" si="730"/>
        <v/>
      </c>
      <c r="BG431" s="4" t="str">
        <f t="shared" si="731"/>
        <v/>
      </c>
      <c r="BH431" s="180" t="str">
        <f t="shared" si="732"/>
        <v/>
      </c>
      <c r="BI431" s="16" t="str">
        <f t="shared" si="733"/>
        <v/>
      </c>
      <c r="BJ431" s="52" t="str">
        <f>IF(BI431="","",IF(W431="","",IF(AND(K431=$K$1,$K$1&lt;&gt;""),$BT$2,IFERROR(IF(INDEX(価格設定!$D$5:$D$1048576,MATCH(Q431,価格設定!$B$5:$B$1048576,0),0)=価格設定!$D$3,$BT$2,$BS$2),$BS$2))))</f>
        <v/>
      </c>
      <c r="BK431" s="16" t="str">
        <f>IF(BI431="","",IF(COUNTIF($BI$3:BI431,BI431)=1,1,IF(AND(BI430=BI431,BH431=""),BK430,COUNTIF($BH$3:BH431,BH431))))</f>
        <v/>
      </c>
      <c r="BL431" s="52" t="str">
        <f t="shared" si="734"/>
        <v/>
      </c>
      <c r="BM431" s="52" t="str">
        <f t="shared" si="735"/>
        <v/>
      </c>
      <c r="BN431" s="119" t="str">
        <f t="shared" si="736"/>
        <v/>
      </c>
      <c r="BO431" s="119" t="str">
        <f t="shared" si="737"/>
        <v/>
      </c>
      <c r="BP431" s="17" t="str">
        <f t="shared" si="738"/>
        <v/>
      </c>
      <c r="BQ431" s="17" t="str">
        <f t="shared" si="739"/>
        <v/>
      </c>
      <c r="BR431" s="17" t="str">
        <f>IF(OR(BP431="",COUNTIF($BO$3:BO431,BO431)&lt;&gt;1),"",SUMIF(BO$3:BO$1048576,BO431,BP$3:BP$1048576))</f>
        <v/>
      </c>
      <c r="BS431" s="17" t="str">
        <f t="shared" si="740"/>
        <v/>
      </c>
      <c r="BT431" s="17" t="str">
        <f t="shared" si="741"/>
        <v/>
      </c>
      <c r="BU431" s="17" t="str">
        <f t="shared" si="742"/>
        <v/>
      </c>
      <c r="BV431" s="24" t="str">
        <f t="shared" si="743"/>
        <v/>
      </c>
      <c r="BW431" s="24" t="str">
        <f t="shared" si="744"/>
        <v/>
      </c>
      <c r="BX431" s="24" t="str">
        <f t="shared" si="745"/>
        <v/>
      </c>
      <c r="BY431" s="26" t="str">
        <f t="shared" si="746"/>
        <v/>
      </c>
      <c r="BZ431" s="26" t="str">
        <f t="shared" si="747"/>
        <v/>
      </c>
      <c r="CA431" s="26" t="str">
        <f t="shared" si="748"/>
        <v/>
      </c>
      <c r="CB431" s="66" t="str">
        <f t="shared" si="749"/>
        <v/>
      </c>
      <c r="CC431" s="65" t="str">
        <f t="shared" si="750"/>
        <v/>
      </c>
      <c r="CD431" s="26" t="str">
        <f t="shared" si="751"/>
        <v/>
      </c>
      <c r="CE431" s="26" t="str">
        <f t="shared" si="752"/>
        <v/>
      </c>
      <c r="CF431" s="193" t="str">
        <f t="shared" si="753"/>
        <v/>
      </c>
      <c r="CG431" s="193" t="str">
        <f t="shared" si="754"/>
        <v/>
      </c>
      <c r="CH431" s="26" t="str">
        <f t="shared" si="755"/>
        <v/>
      </c>
      <c r="CI431" s="26" t="str">
        <f t="shared" si="756"/>
        <v/>
      </c>
      <c r="CJ431" s="65" t="str">
        <f t="shared" si="757"/>
        <v/>
      </c>
      <c r="CK431" s="65" t="str">
        <f t="shared" si="758"/>
        <v/>
      </c>
      <c r="CL431" s="64" t="str">
        <f t="shared" si="759"/>
        <v/>
      </c>
      <c r="CM431" s="64" t="str">
        <f t="shared" si="760"/>
        <v/>
      </c>
      <c r="CN431" s="65" t="str">
        <f t="shared" si="761"/>
        <v/>
      </c>
      <c r="CP431" s="63" t="str">
        <f>IF(BH431="","",MAX($CP$3:CP430)+1)</f>
        <v/>
      </c>
      <c r="CQ431" s="24" t="str">
        <f t="shared" si="762"/>
        <v/>
      </c>
      <c r="CR431" s="24" t="str">
        <f t="shared" si="763"/>
        <v/>
      </c>
      <c r="CS431" s="24" t="str">
        <f t="shared" si="764"/>
        <v/>
      </c>
      <c r="CT431" s="58" t="str">
        <f>IF(BO431="","",COUNTIF($BO$3:BO431,BO431)&amp;"@"&amp;BO431)</f>
        <v/>
      </c>
      <c r="CU431" s="16" t="str">
        <f t="shared" si="702"/>
        <v/>
      </c>
      <c r="CV431" s="63" t="str">
        <f t="shared" si="765"/>
        <v/>
      </c>
      <c r="CW431" s="16" t="str">
        <f t="shared" si="766"/>
        <v/>
      </c>
      <c r="CX431" s="16" t="str">
        <f t="shared" si="767"/>
        <v/>
      </c>
      <c r="CY431" s="16" t="str">
        <f t="shared" si="768"/>
        <v/>
      </c>
      <c r="CZ431" s="85" t="str">
        <f t="shared" si="769"/>
        <v/>
      </c>
      <c r="DA431" s="16" t="str">
        <f t="shared" si="770"/>
        <v/>
      </c>
      <c r="DB431" s="16" t="str">
        <f t="shared" si="771"/>
        <v/>
      </c>
      <c r="DC431" s="28" t="str">
        <f>IF(CP431="","",$DC$1&amp;(INDEX(価格設定!D$1:XFD$3,ROW(価格設定!$D$3),MATCH($AW431,価格設定!D$1:XFD$1,1))*100)&amp;"%")</f>
        <v/>
      </c>
      <c r="DD431" s="28" t="str">
        <f>IF(CP431="","",$DD$1&amp;(INDEX(価格設定!D$1:XFD$3,ROW(価格設定!$D$2),MATCH($AW431,価格設定!D$1:XFD$1,1))*100)&amp;"%")</f>
        <v/>
      </c>
      <c r="DE431" s="29" t="str">
        <f t="shared" si="772"/>
        <v/>
      </c>
      <c r="DG431" s="58" t="str">
        <f t="shared" si="773"/>
        <v/>
      </c>
      <c r="DH431" s="58" t="str">
        <f t="shared" si="774"/>
        <v/>
      </c>
      <c r="DI431" s="58" t="str">
        <f t="shared" si="775"/>
        <v/>
      </c>
      <c r="DJ431" s="85" t="str">
        <f t="shared" si="776"/>
        <v/>
      </c>
      <c r="DL431" s="58" t="str">
        <f>IF(COUNTIF(DG$3:DG$1048576,DG431)=COUNTIF($DG$3:$DG431,DG431),DG431,"")</f>
        <v/>
      </c>
      <c r="DM431" s="85" t="str">
        <f t="shared" si="777"/>
        <v/>
      </c>
      <c r="DN431" s="85" t="str">
        <f t="shared" si="703"/>
        <v/>
      </c>
      <c r="DO431" s="85" t="str">
        <f t="shared" si="703"/>
        <v/>
      </c>
      <c r="DP431" s="303"/>
      <c r="DQ431" s="17" t="str">
        <f t="shared" si="704"/>
        <v/>
      </c>
      <c r="DR431" s="17" t="str">
        <f t="shared" si="705"/>
        <v/>
      </c>
      <c r="DS431" s="17" t="str">
        <f t="shared" si="706"/>
        <v/>
      </c>
      <c r="DU431" s="16" t="str">
        <f t="shared" si="778"/>
        <v/>
      </c>
      <c r="DV431" s="16" t="str">
        <f>IF(DU431="","",COUNT($DU$3:DU431))</f>
        <v/>
      </c>
      <c r="DW431" s="16" t="str">
        <f t="shared" si="779"/>
        <v/>
      </c>
      <c r="DX431" s="16" t="str">
        <f t="shared" si="780"/>
        <v/>
      </c>
      <c r="DY431" s="16" t="str">
        <f>IF(DZ431="","",COUNTIF(DZ$3:DZ431,DZ431))</f>
        <v/>
      </c>
      <c r="DZ431" s="16" t="str">
        <f t="shared" si="781"/>
        <v/>
      </c>
      <c r="EA431" s="16" t="str">
        <f t="shared" si="782"/>
        <v/>
      </c>
      <c r="EB431" s="16" t="str">
        <f t="shared" si="783"/>
        <v/>
      </c>
      <c r="EC431" s="16" t="str">
        <f t="shared" si="784"/>
        <v/>
      </c>
      <c r="ED431" s="16" t="str">
        <f t="shared" si="785"/>
        <v/>
      </c>
      <c r="EE431" s="16" t="str">
        <f t="shared" si="786"/>
        <v/>
      </c>
      <c r="EF431" s="16" t="str">
        <f t="shared" si="787"/>
        <v/>
      </c>
      <c r="EG431" s="16" t="str">
        <f t="shared" si="788"/>
        <v/>
      </c>
      <c r="EH431" s="16" t="str">
        <f t="shared" si="789"/>
        <v/>
      </c>
      <c r="EI431" s="16" t="str">
        <f t="shared" si="790"/>
        <v/>
      </c>
      <c r="EJ431" s="16" t="str">
        <f t="shared" si="791"/>
        <v/>
      </c>
      <c r="EK431" s="16" t="str">
        <f t="shared" si="792"/>
        <v/>
      </c>
      <c r="EL431" s="58" t="str">
        <f t="shared" si="793"/>
        <v/>
      </c>
      <c r="EM431" s="58" t="str">
        <f>IF(OR($DZ431="",CR431=""),IF($EL431="","",$EL431),IF(OR(CR431="なし",CR431=0),領収書!$H$1,CR431))</f>
        <v/>
      </c>
      <c r="EN431" s="58" t="str">
        <f>IF(OR($DZ431="",CS431=""),IF($EL431="","",$EL431),IF(OR(CS431="なし",CS431=0),入力!$EN$1,CS431))</f>
        <v/>
      </c>
      <c r="EO431" s="63" t="str">
        <f t="shared" si="794"/>
        <v/>
      </c>
      <c r="EP431" s="63" t="str">
        <f t="shared" si="795"/>
        <v/>
      </c>
      <c r="ER431" s="16" t="str">
        <f>IF(AND(COUNTIF($ET$3:ET431,ET431)=1,ET431&lt;&gt;""),MAX($ER$3:ER430)+1,"")</f>
        <v/>
      </c>
      <c r="ES431" s="16" t="str">
        <f>IF(価格設定!B433="","",価格設定!B433)</f>
        <v/>
      </c>
      <c r="ET431" s="16" t="str">
        <f>IF(価格設定!C433="","",価格設定!C433)</f>
        <v/>
      </c>
      <c r="EV431" s="16" t="str">
        <f t="shared" si="707"/>
        <v/>
      </c>
      <c r="EW431" s="16" t="str">
        <f t="shared" si="796"/>
        <v/>
      </c>
    </row>
    <row r="432" spans="1:153" ht="30" customHeight="1" x14ac:dyDescent="0.2">
      <c r="A432" s="225"/>
      <c r="B432" s="212"/>
      <c r="C432" s="221"/>
      <c r="D432" s="164"/>
      <c r="E432" s="165"/>
      <c r="F432" s="166"/>
      <c r="G432" s="167"/>
      <c r="H432" s="179"/>
      <c r="I432" s="306"/>
      <c r="J432" s="169"/>
      <c r="K432" s="179"/>
      <c r="L432" s="186"/>
      <c r="M432" s="186"/>
      <c r="N432" s="168"/>
      <c r="O432" s="170"/>
      <c r="P432" s="212"/>
      <c r="Q432" s="179" t="str">
        <f>IFERROR(IF(H432="","",IFERROR(INDEX(価格設定!$B$5:$B$1048576,MATCH(H432,価格設定!$B$5:$B$1048576,0),0),INDEX(価格設定!$B$5:$B$1048576,MATCH("*"&amp;H432&amp;"*",価格設定!$B$5:$B$1048576,0),0))),H432)</f>
        <v/>
      </c>
      <c r="R432" s="250" t="str">
        <f>IFERROR(IF(Q432="",IF(K432="","",K432),IF(K432="",IF(INDEX(価格設定!$C$5:$C$1048576,MATCH(Q432,価格設定!$B$5:$B$1048576,0),0)=0,"",INDEX(価格設定!$C$5:$C$1048576,MATCH(Q432,価格設定!$B$5:$B$1048576,0),0)),IF(K432="なし","",K432))),"")</f>
        <v/>
      </c>
      <c r="S432" s="308" t="str">
        <f t="shared" si="708"/>
        <v/>
      </c>
      <c r="T432" s="126" t="str">
        <f>IFERROR(IF(J432="",IF(INDEX(価格設定!$E$5:$R$1048576,MATCH($Q432,価格設定!B$5:B$1048576,0),MATCH($AW432,価格設定!E$1:X$1,1))=0,"",INDEX(価格設定!$E$5:$R$1048576,MATCH($Q432,価格設定!B$5:B$1048576,0),MATCH($AW432,価格設定!E$1:X$1,1))),J432),"")</f>
        <v/>
      </c>
      <c r="U432" s="126" t="str">
        <f t="shared" si="709"/>
        <v/>
      </c>
      <c r="V432" s="132" t="str">
        <f t="shared" si="710"/>
        <v/>
      </c>
      <c r="W432" s="127" t="str">
        <f>IFERROR(IF(OR(T432="",T432&lt;0),"",IFERROR(INDEX(価格設定!E$2:X$3,IF(AND(K432=$K$1,$K$1&lt;&gt;""),ROW(価格設定!$D$3)-1,MATCH(INDEX(価格設定!$D$5:$D$1048576,MATCH(Q432,価格設定!$B$5:$B$1048576,0),0),価格設定!$D$2:$D$3,0)),MATCH($AW432,価格設定!E$1:X$1,1)),INDEX(価格設定!E$2:X$2,0,MATCH($AW432,価格設定!E$1:X$1,1)))),"")</f>
        <v/>
      </c>
      <c r="X432" s="126" t="str">
        <f t="shared" si="701"/>
        <v/>
      </c>
      <c r="Y432" s="128" t="str">
        <f t="shared" si="711"/>
        <v/>
      </c>
      <c r="Z432" s="126" t="str">
        <f t="shared" si="712"/>
        <v/>
      </c>
      <c r="AA432" s="129" t="str">
        <f t="shared" si="713"/>
        <v/>
      </c>
      <c r="AB432" s="126" t="str">
        <f t="shared" si="714"/>
        <v/>
      </c>
      <c r="AC432" s="280" t="str">
        <f t="shared" si="715"/>
        <v/>
      </c>
      <c r="AD432" s="15"/>
      <c r="AE432" s="204" t="str">
        <f>IF(AF432="","",COUNT($AF$3:AF432))</f>
        <v/>
      </c>
      <c r="AF432" s="206" t="str">
        <f t="shared" si="716"/>
        <v/>
      </c>
      <c r="AG432" s="204" t="str">
        <f t="shared" si="717"/>
        <v/>
      </c>
      <c r="AH432" s="204" t="str">
        <f t="shared" si="718"/>
        <v/>
      </c>
      <c r="AI432" s="287"/>
      <c r="AJ432" s="15"/>
      <c r="AK432" s="138" t="str">
        <f t="shared" si="719"/>
        <v/>
      </c>
      <c r="AL432" s="131" t="str">
        <f t="shared" si="720"/>
        <v/>
      </c>
      <c r="AM432" s="131" t="str">
        <f t="shared" si="721"/>
        <v/>
      </c>
      <c r="AN432" s="313" t="str">
        <f t="shared" si="722"/>
        <v/>
      </c>
      <c r="AO432" s="316" t="str">
        <f t="shared" si="723"/>
        <v/>
      </c>
      <c r="AP432" s="18"/>
      <c r="AQ432" s="3" t="str">
        <f>IF(F432="","",MAX($AQ$3:AQ431)+1)</f>
        <v/>
      </c>
      <c r="AR432" s="3" t="str">
        <f>IF(OR(AQ432="",BB432=""),"",MAX($AR$3:AR431)+1)</f>
        <v/>
      </c>
      <c r="AS432" s="3" t="str">
        <f>IF(CQ432="","",RANK(CQ432,CQ$3:CQ$1048576,1)+COUNTIF($CQ$3:CQ432,CQ432)-1)</f>
        <v/>
      </c>
      <c r="AT432" s="21" t="str">
        <f>IF(C432="",IF(OR(AND($H432&lt;&gt;"",C432=""),AND($F431=$F432,$AZ432&lt;&gt;""),COUNTA($H$3:$H$1048576,#REF!,$F$3:$F$1048576)&gt;COUNTA($H$3:$H432,#REF!,$F$3:$F432),$AZ432&lt;&gt;""),INDEX(AT$3:AT$1048576,MATCH(MAX($AQ$3:$AQ431),$AQ$3:$AQ$1048576,0),0),""),C432)</f>
        <v/>
      </c>
      <c r="AU432" s="21" t="str">
        <f>IF(D432="",IF(OR(AND($H432&lt;&gt;"",D432=""),AND($F431=$F432,$AZ432&lt;&gt;""),COUNTA($H$3:$H$1048576,#REF!,$F$3:$F$1048576)&gt;COUNTA($H$3:$H432,#REF!,$F$3:$F432),$AZ432&lt;&gt;""),INDEX(AU$3:AU$1048576,MATCH(MAX($AQ$3:$AQ431),$AQ$3:$AQ$1048576,0),0),""),D432)</f>
        <v/>
      </c>
      <c r="AV432" s="21" t="str">
        <f>IF(E432="",IF(OR(AND($H432&lt;&gt;"",E432=""),AND($F431=$F432,$AZ432&lt;&gt;""),COUNTA($H$3:$H$1048576,#REF!,$F$3:$F$1048576)&gt;COUNTA($H$3:$H432,#REF!,$F$3:$F432),$AZ432&lt;&gt;""),INDEX(AV$3:AV$1048576,MATCH(MAX($AQ$3:$AQ431),$AQ$3:$AQ$1048576,0),0),""),E432)</f>
        <v/>
      </c>
      <c r="AW432" s="24" t="str">
        <f t="shared" si="724"/>
        <v/>
      </c>
      <c r="AX432" s="13" t="str">
        <f t="shared" si="725"/>
        <v/>
      </c>
      <c r="AY432" s="4" t="str">
        <f t="shared" si="726"/>
        <v/>
      </c>
      <c r="AZ432" s="4" t="str">
        <f>IF(AX432="",IF(OR(AND(H432&lt;&gt;"",F432=""),COUNTA($H$3:$H$1048576)&gt;COUNTA($H$3:$H432)),INDEX(AX$3:AX432,MATCH(MAX($AQ$3:AQ432),AQ$3:AQ432,0),0),""),AX432)</f>
        <v/>
      </c>
      <c r="BA432" s="4" t="str">
        <f>IF(AY432="",IF(AND(H432&lt;&gt;"",F432=""),INDEX(AY$3:AY432,MATCH(MAX($AQ$3:AQ432),AQ$3:AQ432,0),0),""),AY432)</f>
        <v/>
      </c>
      <c r="BB432" s="82" t="str">
        <f>IF(BC432="","",RANK(BC432,BC$3:BC$1048576,1)+COUNTIF($BC$3:BC432,BC432)-1)</f>
        <v/>
      </c>
      <c r="BC432" s="139" t="str">
        <f t="shared" si="727"/>
        <v/>
      </c>
      <c r="BD432" s="46" t="str">
        <f t="shared" si="728"/>
        <v/>
      </c>
      <c r="BE432" s="46" t="str">
        <f t="shared" si="729"/>
        <v/>
      </c>
      <c r="BF432" s="46" t="str">
        <f t="shared" si="730"/>
        <v/>
      </c>
      <c r="BG432" s="4" t="str">
        <f t="shared" si="731"/>
        <v/>
      </c>
      <c r="BH432" s="180" t="str">
        <f t="shared" si="732"/>
        <v/>
      </c>
      <c r="BI432" s="16" t="str">
        <f t="shared" si="733"/>
        <v/>
      </c>
      <c r="BJ432" s="52" t="str">
        <f>IF(BI432="","",IF(W432="","",IF(AND(K432=$K$1,$K$1&lt;&gt;""),$BT$2,IFERROR(IF(INDEX(価格設定!$D$5:$D$1048576,MATCH(Q432,価格設定!$B$5:$B$1048576,0),0)=価格設定!$D$3,$BT$2,$BS$2),$BS$2))))</f>
        <v/>
      </c>
      <c r="BK432" s="16" t="str">
        <f>IF(BI432="","",IF(COUNTIF($BI$3:BI432,BI432)=1,1,IF(AND(BI431=BI432,BH432=""),BK431,COUNTIF($BH$3:BH432,BH432))))</f>
        <v/>
      </c>
      <c r="BL432" s="52" t="str">
        <f t="shared" si="734"/>
        <v/>
      </c>
      <c r="BM432" s="52" t="str">
        <f t="shared" si="735"/>
        <v/>
      </c>
      <c r="BN432" s="119" t="str">
        <f t="shared" si="736"/>
        <v/>
      </c>
      <c r="BO432" s="119" t="str">
        <f t="shared" si="737"/>
        <v/>
      </c>
      <c r="BP432" s="17" t="str">
        <f t="shared" si="738"/>
        <v/>
      </c>
      <c r="BQ432" s="17" t="str">
        <f t="shared" si="739"/>
        <v/>
      </c>
      <c r="BR432" s="17" t="str">
        <f>IF(OR(BP432="",COUNTIF($BO$3:BO432,BO432)&lt;&gt;1),"",SUMIF(BO$3:BO$1048576,BO432,BP$3:BP$1048576))</f>
        <v/>
      </c>
      <c r="BS432" s="17" t="str">
        <f t="shared" si="740"/>
        <v/>
      </c>
      <c r="BT432" s="17" t="str">
        <f t="shared" si="741"/>
        <v/>
      </c>
      <c r="BU432" s="17" t="str">
        <f t="shared" si="742"/>
        <v/>
      </c>
      <c r="BV432" s="24" t="str">
        <f t="shared" si="743"/>
        <v/>
      </c>
      <c r="BW432" s="24" t="str">
        <f t="shared" si="744"/>
        <v/>
      </c>
      <c r="BX432" s="24" t="str">
        <f t="shared" si="745"/>
        <v/>
      </c>
      <c r="BY432" s="26" t="str">
        <f t="shared" si="746"/>
        <v/>
      </c>
      <c r="BZ432" s="26" t="str">
        <f t="shared" si="747"/>
        <v/>
      </c>
      <c r="CA432" s="26" t="str">
        <f t="shared" si="748"/>
        <v/>
      </c>
      <c r="CB432" s="66" t="str">
        <f t="shared" si="749"/>
        <v/>
      </c>
      <c r="CC432" s="65" t="str">
        <f t="shared" si="750"/>
        <v/>
      </c>
      <c r="CD432" s="26" t="str">
        <f t="shared" si="751"/>
        <v/>
      </c>
      <c r="CE432" s="26" t="str">
        <f t="shared" si="752"/>
        <v/>
      </c>
      <c r="CF432" s="193" t="str">
        <f t="shared" si="753"/>
        <v/>
      </c>
      <c r="CG432" s="193" t="str">
        <f t="shared" si="754"/>
        <v/>
      </c>
      <c r="CH432" s="26" t="str">
        <f t="shared" si="755"/>
        <v/>
      </c>
      <c r="CI432" s="26" t="str">
        <f t="shared" si="756"/>
        <v/>
      </c>
      <c r="CJ432" s="65" t="str">
        <f t="shared" si="757"/>
        <v/>
      </c>
      <c r="CK432" s="65" t="str">
        <f t="shared" si="758"/>
        <v/>
      </c>
      <c r="CL432" s="64" t="str">
        <f t="shared" si="759"/>
        <v/>
      </c>
      <c r="CM432" s="64" t="str">
        <f t="shared" si="760"/>
        <v/>
      </c>
      <c r="CN432" s="65" t="str">
        <f t="shared" si="761"/>
        <v/>
      </c>
      <c r="CP432" s="63" t="str">
        <f>IF(BH432="","",MAX($CP$3:CP431)+1)</f>
        <v/>
      </c>
      <c r="CQ432" s="24" t="str">
        <f t="shared" si="762"/>
        <v/>
      </c>
      <c r="CR432" s="24" t="str">
        <f t="shared" si="763"/>
        <v/>
      </c>
      <c r="CS432" s="24" t="str">
        <f t="shared" si="764"/>
        <v/>
      </c>
      <c r="CT432" s="58" t="str">
        <f>IF(BO432="","",COUNTIF($BO$3:BO432,BO432)&amp;"@"&amp;BO432)</f>
        <v/>
      </c>
      <c r="CU432" s="16" t="str">
        <f t="shared" si="702"/>
        <v/>
      </c>
      <c r="CV432" s="63" t="str">
        <f t="shared" si="765"/>
        <v/>
      </c>
      <c r="CW432" s="16" t="str">
        <f t="shared" si="766"/>
        <v/>
      </c>
      <c r="CX432" s="16" t="str">
        <f t="shared" si="767"/>
        <v/>
      </c>
      <c r="CY432" s="16" t="str">
        <f t="shared" si="768"/>
        <v/>
      </c>
      <c r="CZ432" s="85" t="str">
        <f t="shared" si="769"/>
        <v/>
      </c>
      <c r="DA432" s="16" t="str">
        <f t="shared" si="770"/>
        <v/>
      </c>
      <c r="DB432" s="16" t="str">
        <f t="shared" si="771"/>
        <v/>
      </c>
      <c r="DC432" s="28" t="str">
        <f>IF(CP432="","",$DC$1&amp;(INDEX(価格設定!D$1:XFD$3,ROW(価格設定!$D$3),MATCH($AW432,価格設定!D$1:XFD$1,1))*100)&amp;"%")</f>
        <v/>
      </c>
      <c r="DD432" s="28" t="str">
        <f>IF(CP432="","",$DD$1&amp;(INDEX(価格設定!D$1:XFD$3,ROW(価格設定!$D$2),MATCH($AW432,価格設定!D$1:XFD$1,1))*100)&amp;"%")</f>
        <v/>
      </c>
      <c r="DE432" s="29" t="str">
        <f t="shared" si="772"/>
        <v/>
      </c>
      <c r="DG432" s="58" t="str">
        <f t="shared" si="773"/>
        <v/>
      </c>
      <c r="DH432" s="58" t="str">
        <f t="shared" si="774"/>
        <v/>
      </c>
      <c r="DI432" s="58" t="str">
        <f t="shared" si="775"/>
        <v/>
      </c>
      <c r="DJ432" s="85" t="str">
        <f t="shared" si="776"/>
        <v/>
      </c>
      <c r="DL432" s="58" t="str">
        <f>IF(COUNTIF(DG$3:DG$1048576,DG432)=COUNTIF($DG$3:$DG432,DG432),DG432,"")</f>
        <v/>
      </c>
      <c r="DM432" s="85" t="str">
        <f t="shared" si="777"/>
        <v/>
      </c>
      <c r="DN432" s="85" t="str">
        <f t="shared" si="703"/>
        <v/>
      </c>
      <c r="DO432" s="85" t="str">
        <f t="shared" si="703"/>
        <v/>
      </c>
      <c r="DP432" s="303"/>
      <c r="DQ432" s="17" t="str">
        <f t="shared" si="704"/>
        <v/>
      </c>
      <c r="DR432" s="17" t="str">
        <f t="shared" si="705"/>
        <v/>
      </c>
      <c r="DS432" s="17" t="str">
        <f t="shared" si="706"/>
        <v/>
      </c>
      <c r="DU432" s="16" t="str">
        <f t="shared" si="778"/>
        <v/>
      </c>
      <c r="DV432" s="16" t="str">
        <f>IF(DU432="","",COUNT($DU$3:DU432))</f>
        <v/>
      </c>
      <c r="DW432" s="16" t="str">
        <f t="shared" si="779"/>
        <v/>
      </c>
      <c r="DX432" s="16" t="str">
        <f t="shared" si="780"/>
        <v/>
      </c>
      <c r="DY432" s="16" t="str">
        <f>IF(DZ432="","",COUNTIF(DZ$3:DZ432,DZ432))</f>
        <v/>
      </c>
      <c r="DZ432" s="16" t="str">
        <f t="shared" si="781"/>
        <v/>
      </c>
      <c r="EA432" s="16" t="str">
        <f t="shared" si="782"/>
        <v/>
      </c>
      <c r="EB432" s="16" t="str">
        <f t="shared" si="783"/>
        <v/>
      </c>
      <c r="EC432" s="16" t="str">
        <f t="shared" si="784"/>
        <v/>
      </c>
      <c r="ED432" s="16" t="str">
        <f t="shared" si="785"/>
        <v/>
      </c>
      <c r="EE432" s="16" t="str">
        <f t="shared" si="786"/>
        <v/>
      </c>
      <c r="EF432" s="16" t="str">
        <f t="shared" si="787"/>
        <v/>
      </c>
      <c r="EG432" s="16" t="str">
        <f t="shared" si="788"/>
        <v/>
      </c>
      <c r="EH432" s="16" t="str">
        <f t="shared" si="789"/>
        <v/>
      </c>
      <c r="EI432" s="16" t="str">
        <f t="shared" si="790"/>
        <v/>
      </c>
      <c r="EJ432" s="16" t="str">
        <f t="shared" si="791"/>
        <v/>
      </c>
      <c r="EK432" s="16" t="str">
        <f t="shared" si="792"/>
        <v/>
      </c>
      <c r="EL432" s="58" t="str">
        <f t="shared" si="793"/>
        <v/>
      </c>
      <c r="EM432" s="58" t="str">
        <f>IF(OR($DZ432="",CR432=""),IF($EL432="","",$EL432),IF(OR(CR432="なし",CR432=0),領収書!$H$1,CR432))</f>
        <v/>
      </c>
      <c r="EN432" s="58" t="str">
        <f>IF(OR($DZ432="",CS432=""),IF($EL432="","",$EL432),IF(OR(CS432="なし",CS432=0),入力!$EN$1,CS432))</f>
        <v/>
      </c>
      <c r="EO432" s="63" t="str">
        <f t="shared" si="794"/>
        <v/>
      </c>
      <c r="EP432" s="63" t="str">
        <f t="shared" si="795"/>
        <v/>
      </c>
      <c r="ER432" s="16" t="str">
        <f>IF(AND(COUNTIF($ET$3:ET432,ET432)=1,ET432&lt;&gt;""),MAX($ER$3:ER431)+1,"")</f>
        <v/>
      </c>
      <c r="ES432" s="16" t="str">
        <f>IF(価格設定!B434="","",価格設定!B434)</f>
        <v/>
      </c>
      <c r="ET432" s="16" t="str">
        <f>IF(価格設定!C434="","",価格設定!C434)</f>
        <v/>
      </c>
      <c r="EV432" s="16" t="str">
        <f t="shared" si="707"/>
        <v/>
      </c>
      <c r="EW432" s="16" t="str">
        <f t="shared" si="796"/>
        <v/>
      </c>
    </row>
    <row r="433" spans="1:153" ht="30" customHeight="1" x14ac:dyDescent="0.2">
      <c r="A433" s="225"/>
      <c r="B433" s="212"/>
      <c r="C433" s="221"/>
      <c r="D433" s="164"/>
      <c r="E433" s="165"/>
      <c r="F433" s="166"/>
      <c r="G433" s="167"/>
      <c r="H433" s="179"/>
      <c r="I433" s="306"/>
      <c r="J433" s="169"/>
      <c r="K433" s="179"/>
      <c r="L433" s="186"/>
      <c r="M433" s="186"/>
      <c r="N433" s="168"/>
      <c r="O433" s="170"/>
      <c r="P433" s="212"/>
      <c r="Q433" s="179" t="str">
        <f>IFERROR(IF(H433="","",IFERROR(INDEX(価格設定!$B$5:$B$1048576,MATCH(H433,価格設定!$B$5:$B$1048576,0),0),INDEX(価格設定!$B$5:$B$1048576,MATCH("*"&amp;H433&amp;"*",価格設定!$B$5:$B$1048576,0),0))),H433)</f>
        <v/>
      </c>
      <c r="R433" s="250" t="str">
        <f>IFERROR(IF(Q433="",IF(K433="","",K433),IF(K433="",IF(INDEX(価格設定!$C$5:$C$1048576,MATCH(Q433,価格設定!$B$5:$B$1048576,0),0)=0,"",INDEX(価格設定!$C$5:$C$1048576,MATCH(Q433,価格設定!$B$5:$B$1048576,0),0)),IF(K433="なし","",K433))),"")</f>
        <v/>
      </c>
      <c r="S433" s="308" t="str">
        <f t="shared" si="708"/>
        <v/>
      </c>
      <c r="T433" s="126" t="str">
        <f>IFERROR(IF(J433="",IF(INDEX(価格設定!$E$5:$R$1048576,MATCH($Q433,価格設定!B$5:B$1048576,0),MATCH($AW433,価格設定!E$1:X$1,1))=0,"",INDEX(価格設定!$E$5:$R$1048576,MATCH($Q433,価格設定!B$5:B$1048576,0),MATCH($AW433,価格設定!E$1:X$1,1))),J433),"")</f>
        <v/>
      </c>
      <c r="U433" s="126" t="str">
        <f t="shared" si="709"/>
        <v/>
      </c>
      <c r="V433" s="132" t="str">
        <f t="shared" si="710"/>
        <v/>
      </c>
      <c r="W433" s="127" t="str">
        <f>IFERROR(IF(OR(T433="",T433&lt;0),"",IFERROR(INDEX(価格設定!E$2:X$3,IF(AND(K433=$K$1,$K$1&lt;&gt;""),ROW(価格設定!$D$3)-1,MATCH(INDEX(価格設定!$D$5:$D$1048576,MATCH(Q433,価格設定!$B$5:$B$1048576,0),0),価格設定!$D$2:$D$3,0)),MATCH($AW433,価格設定!E$1:X$1,1)),INDEX(価格設定!E$2:X$2,0,MATCH($AW433,価格設定!E$1:X$1,1)))),"")</f>
        <v/>
      </c>
      <c r="X433" s="126" t="str">
        <f t="shared" si="701"/>
        <v/>
      </c>
      <c r="Y433" s="128" t="str">
        <f t="shared" si="711"/>
        <v/>
      </c>
      <c r="Z433" s="126" t="str">
        <f t="shared" si="712"/>
        <v/>
      </c>
      <c r="AA433" s="129" t="str">
        <f t="shared" si="713"/>
        <v/>
      </c>
      <c r="AB433" s="126" t="str">
        <f t="shared" si="714"/>
        <v/>
      </c>
      <c r="AC433" s="280" t="str">
        <f t="shared" si="715"/>
        <v/>
      </c>
      <c r="AD433" s="15"/>
      <c r="AE433" s="204" t="str">
        <f>IF(AF433="","",COUNT($AF$3:AF433))</f>
        <v/>
      </c>
      <c r="AF433" s="206" t="str">
        <f t="shared" si="716"/>
        <v/>
      </c>
      <c r="AG433" s="204" t="str">
        <f t="shared" si="717"/>
        <v/>
      </c>
      <c r="AH433" s="204" t="str">
        <f t="shared" si="718"/>
        <v/>
      </c>
      <c r="AI433" s="287"/>
      <c r="AJ433" s="15"/>
      <c r="AK433" s="138" t="str">
        <f t="shared" si="719"/>
        <v/>
      </c>
      <c r="AL433" s="131" t="str">
        <f t="shared" si="720"/>
        <v/>
      </c>
      <c r="AM433" s="131" t="str">
        <f t="shared" si="721"/>
        <v/>
      </c>
      <c r="AN433" s="313" t="str">
        <f t="shared" si="722"/>
        <v/>
      </c>
      <c r="AO433" s="316" t="str">
        <f t="shared" si="723"/>
        <v/>
      </c>
      <c r="AP433" s="18"/>
      <c r="AQ433" s="3" t="str">
        <f>IF(F433="","",MAX($AQ$3:AQ432)+1)</f>
        <v/>
      </c>
      <c r="AR433" s="3" t="str">
        <f>IF(OR(AQ433="",BB433=""),"",MAX($AR$3:AR432)+1)</f>
        <v/>
      </c>
      <c r="AS433" s="3" t="str">
        <f>IF(CQ433="","",RANK(CQ433,CQ$3:CQ$1048576,1)+COUNTIF($CQ$3:CQ433,CQ433)-1)</f>
        <v/>
      </c>
      <c r="AT433" s="21" t="str">
        <f>IF(C433="",IF(OR(AND($H433&lt;&gt;"",C433=""),AND($F432=$F433,$AZ433&lt;&gt;""),COUNTA($H$3:$H$1048576,#REF!,$F$3:$F$1048576)&gt;COUNTA($H$3:$H433,#REF!,$F$3:$F433),$AZ433&lt;&gt;""),INDEX(AT$3:AT$1048576,MATCH(MAX($AQ$3:$AQ432),$AQ$3:$AQ$1048576,0),0),""),C433)</f>
        <v/>
      </c>
      <c r="AU433" s="21" t="str">
        <f>IF(D433="",IF(OR(AND($H433&lt;&gt;"",D433=""),AND($F432=$F433,$AZ433&lt;&gt;""),COUNTA($H$3:$H$1048576,#REF!,$F$3:$F$1048576)&gt;COUNTA($H$3:$H433,#REF!,$F$3:$F433),$AZ433&lt;&gt;""),INDEX(AU$3:AU$1048576,MATCH(MAX($AQ$3:$AQ432),$AQ$3:$AQ$1048576,0),0),""),D433)</f>
        <v/>
      </c>
      <c r="AV433" s="21" t="str">
        <f>IF(E433="",IF(OR(AND($H433&lt;&gt;"",E433=""),AND($F432=$F433,$AZ433&lt;&gt;""),COUNTA($H$3:$H$1048576,#REF!,$F$3:$F$1048576)&gt;COUNTA($H$3:$H433,#REF!,$F$3:$F433),$AZ433&lt;&gt;""),INDEX(AV$3:AV$1048576,MATCH(MAX($AQ$3:$AQ432),$AQ$3:$AQ$1048576,0),0),""),E433)</f>
        <v/>
      </c>
      <c r="AW433" s="24" t="str">
        <f t="shared" si="724"/>
        <v/>
      </c>
      <c r="AX433" s="13" t="str">
        <f t="shared" si="725"/>
        <v/>
      </c>
      <c r="AY433" s="4" t="str">
        <f t="shared" si="726"/>
        <v/>
      </c>
      <c r="AZ433" s="4" t="str">
        <f>IF(AX433="",IF(OR(AND(H433&lt;&gt;"",F433=""),COUNTA($H$3:$H$1048576)&gt;COUNTA($H$3:$H433)),INDEX(AX$3:AX433,MATCH(MAX($AQ$3:AQ433),AQ$3:AQ433,0),0),""),AX433)</f>
        <v/>
      </c>
      <c r="BA433" s="4" t="str">
        <f>IF(AY433="",IF(AND(H433&lt;&gt;"",F433=""),INDEX(AY$3:AY433,MATCH(MAX($AQ$3:AQ433),AQ$3:AQ433,0),0),""),AY433)</f>
        <v/>
      </c>
      <c r="BB433" s="82" t="str">
        <f>IF(BC433="","",RANK(BC433,BC$3:BC$1048576,1)+COUNTIF($BC$3:BC433,BC433)-1)</f>
        <v/>
      </c>
      <c r="BC433" s="139" t="str">
        <f t="shared" si="727"/>
        <v/>
      </c>
      <c r="BD433" s="46" t="str">
        <f t="shared" si="728"/>
        <v/>
      </c>
      <c r="BE433" s="46" t="str">
        <f t="shared" si="729"/>
        <v/>
      </c>
      <c r="BF433" s="46" t="str">
        <f t="shared" si="730"/>
        <v/>
      </c>
      <c r="BG433" s="4" t="str">
        <f t="shared" si="731"/>
        <v/>
      </c>
      <c r="BH433" s="180" t="str">
        <f t="shared" si="732"/>
        <v/>
      </c>
      <c r="BI433" s="16" t="str">
        <f t="shared" si="733"/>
        <v/>
      </c>
      <c r="BJ433" s="52" t="str">
        <f>IF(BI433="","",IF(W433="","",IF(AND(K433=$K$1,$K$1&lt;&gt;""),$BT$2,IFERROR(IF(INDEX(価格設定!$D$5:$D$1048576,MATCH(Q433,価格設定!$B$5:$B$1048576,0),0)=価格設定!$D$3,$BT$2,$BS$2),$BS$2))))</f>
        <v/>
      </c>
      <c r="BK433" s="16" t="str">
        <f>IF(BI433="","",IF(COUNTIF($BI$3:BI433,BI433)=1,1,IF(AND(BI432=BI433,BH433=""),BK432,COUNTIF($BH$3:BH433,BH433))))</f>
        <v/>
      </c>
      <c r="BL433" s="52" t="str">
        <f t="shared" si="734"/>
        <v/>
      </c>
      <c r="BM433" s="52" t="str">
        <f t="shared" si="735"/>
        <v/>
      </c>
      <c r="BN433" s="119" t="str">
        <f t="shared" si="736"/>
        <v/>
      </c>
      <c r="BO433" s="119" t="str">
        <f t="shared" si="737"/>
        <v/>
      </c>
      <c r="BP433" s="17" t="str">
        <f t="shared" si="738"/>
        <v/>
      </c>
      <c r="BQ433" s="17" t="str">
        <f t="shared" si="739"/>
        <v/>
      </c>
      <c r="BR433" s="17" t="str">
        <f>IF(OR(BP433="",COUNTIF($BO$3:BO433,BO433)&lt;&gt;1),"",SUMIF(BO$3:BO$1048576,BO433,BP$3:BP$1048576))</f>
        <v/>
      </c>
      <c r="BS433" s="17" t="str">
        <f t="shared" si="740"/>
        <v/>
      </c>
      <c r="BT433" s="17" t="str">
        <f t="shared" si="741"/>
        <v/>
      </c>
      <c r="BU433" s="17" t="str">
        <f t="shared" si="742"/>
        <v/>
      </c>
      <c r="BV433" s="24" t="str">
        <f t="shared" si="743"/>
        <v/>
      </c>
      <c r="BW433" s="24" t="str">
        <f t="shared" si="744"/>
        <v/>
      </c>
      <c r="BX433" s="24" t="str">
        <f t="shared" si="745"/>
        <v/>
      </c>
      <c r="BY433" s="26" t="str">
        <f t="shared" si="746"/>
        <v/>
      </c>
      <c r="BZ433" s="26" t="str">
        <f t="shared" si="747"/>
        <v/>
      </c>
      <c r="CA433" s="26" t="str">
        <f t="shared" si="748"/>
        <v/>
      </c>
      <c r="CB433" s="66" t="str">
        <f t="shared" si="749"/>
        <v/>
      </c>
      <c r="CC433" s="65" t="str">
        <f t="shared" si="750"/>
        <v/>
      </c>
      <c r="CD433" s="26" t="str">
        <f t="shared" si="751"/>
        <v/>
      </c>
      <c r="CE433" s="26" t="str">
        <f t="shared" si="752"/>
        <v/>
      </c>
      <c r="CF433" s="193" t="str">
        <f t="shared" si="753"/>
        <v/>
      </c>
      <c r="CG433" s="193" t="str">
        <f t="shared" si="754"/>
        <v/>
      </c>
      <c r="CH433" s="26" t="str">
        <f t="shared" si="755"/>
        <v/>
      </c>
      <c r="CI433" s="26" t="str">
        <f t="shared" si="756"/>
        <v/>
      </c>
      <c r="CJ433" s="65" t="str">
        <f t="shared" si="757"/>
        <v/>
      </c>
      <c r="CK433" s="65" t="str">
        <f t="shared" si="758"/>
        <v/>
      </c>
      <c r="CL433" s="64" t="str">
        <f t="shared" si="759"/>
        <v/>
      </c>
      <c r="CM433" s="64" t="str">
        <f t="shared" si="760"/>
        <v/>
      </c>
      <c r="CN433" s="65" t="str">
        <f t="shared" si="761"/>
        <v/>
      </c>
      <c r="CP433" s="63" t="str">
        <f>IF(BH433="","",MAX($CP$3:CP432)+1)</f>
        <v/>
      </c>
      <c r="CQ433" s="24" t="str">
        <f t="shared" si="762"/>
        <v/>
      </c>
      <c r="CR433" s="24" t="str">
        <f t="shared" si="763"/>
        <v/>
      </c>
      <c r="CS433" s="24" t="str">
        <f t="shared" si="764"/>
        <v/>
      </c>
      <c r="CT433" s="58" t="str">
        <f>IF(BO433="","",COUNTIF($BO$3:BO433,BO433)&amp;"@"&amp;BO433)</f>
        <v/>
      </c>
      <c r="CU433" s="16" t="str">
        <f t="shared" si="702"/>
        <v/>
      </c>
      <c r="CV433" s="63" t="str">
        <f t="shared" si="765"/>
        <v/>
      </c>
      <c r="CW433" s="16" t="str">
        <f t="shared" si="766"/>
        <v/>
      </c>
      <c r="CX433" s="16" t="str">
        <f t="shared" si="767"/>
        <v/>
      </c>
      <c r="CY433" s="16" t="str">
        <f t="shared" si="768"/>
        <v/>
      </c>
      <c r="CZ433" s="85" t="str">
        <f t="shared" si="769"/>
        <v/>
      </c>
      <c r="DA433" s="16" t="str">
        <f t="shared" si="770"/>
        <v/>
      </c>
      <c r="DB433" s="16" t="str">
        <f t="shared" si="771"/>
        <v/>
      </c>
      <c r="DC433" s="28" t="str">
        <f>IF(CP433="","",$DC$1&amp;(INDEX(価格設定!D$1:XFD$3,ROW(価格設定!$D$3),MATCH($AW433,価格設定!D$1:XFD$1,1))*100)&amp;"%")</f>
        <v/>
      </c>
      <c r="DD433" s="28" t="str">
        <f>IF(CP433="","",$DD$1&amp;(INDEX(価格設定!D$1:XFD$3,ROW(価格設定!$D$2),MATCH($AW433,価格設定!D$1:XFD$1,1))*100)&amp;"%")</f>
        <v/>
      </c>
      <c r="DE433" s="29" t="str">
        <f t="shared" si="772"/>
        <v/>
      </c>
      <c r="DG433" s="58" t="str">
        <f t="shared" si="773"/>
        <v/>
      </c>
      <c r="DH433" s="58" t="str">
        <f t="shared" si="774"/>
        <v/>
      </c>
      <c r="DI433" s="58" t="str">
        <f t="shared" si="775"/>
        <v/>
      </c>
      <c r="DJ433" s="85" t="str">
        <f t="shared" si="776"/>
        <v/>
      </c>
      <c r="DL433" s="58" t="str">
        <f>IF(COUNTIF(DG$3:DG$1048576,DG433)=COUNTIF($DG$3:$DG433,DG433),DG433,"")</f>
        <v/>
      </c>
      <c r="DM433" s="85" t="str">
        <f t="shared" si="777"/>
        <v/>
      </c>
      <c r="DN433" s="85" t="str">
        <f t="shared" si="703"/>
        <v/>
      </c>
      <c r="DO433" s="85" t="str">
        <f t="shared" si="703"/>
        <v/>
      </c>
      <c r="DP433" s="303"/>
      <c r="DQ433" s="17" t="str">
        <f t="shared" si="704"/>
        <v/>
      </c>
      <c r="DR433" s="17" t="str">
        <f t="shared" si="705"/>
        <v/>
      </c>
      <c r="DS433" s="17" t="str">
        <f t="shared" si="706"/>
        <v/>
      </c>
      <c r="DU433" s="16" t="str">
        <f t="shared" si="778"/>
        <v/>
      </c>
      <c r="DV433" s="16" t="str">
        <f>IF(DU433="","",COUNT($DU$3:DU433))</f>
        <v/>
      </c>
      <c r="DW433" s="16" t="str">
        <f t="shared" si="779"/>
        <v/>
      </c>
      <c r="DX433" s="16" t="str">
        <f t="shared" si="780"/>
        <v/>
      </c>
      <c r="DY433" s="16" t="str">
        <f>IF(DZ433="","",COUNTIF(DZ$3:DZ433,DZ433))</f>
        <v/>
      </c>
      <c r="DZ433" s="16" t="str">
        <f t="shared" si="781"/>
        <v/>
      </c>
      <c r="EA433" s="16" t="str">
        <f t="shared" si="782"/>
        <v/>
      </c>
      <c r="EB433" s="16" t="str">
        <f t="shared" si="783"/>
        <v/>
      </c>
      <c r="EC433" s="16" t="str">
        <f t="shared" si="784"/>
        <v/>
      </c>
      <c r="ED433" s="16" t="str">
        <f t="shared" si="785"/>
        <v/>
      </c>
      <c r="EE433" s="16" t="str">
        <f t="shared" si="786"/>
        <v/>
      </c>
      <c r="EF433" s="16" t="str">
        <f t="shared" si="787"/>
        <v/>
      </c>
      <c r="EG433" s="16" t="str">
        <f t="shared" si="788"/>
        <v/>
      </c>
      <c r="EH433" s="16" t="str">
        <f t="shared" si="789"/>
        <v/>
      </c>
      <c r="EI433" s="16" t="str">
        <f t="shared" si="790"/>
        <v/>
      </c>
      <c r="EJ433" s="16" t="str">
        <f t="shared" si="791"/>
        <v/>
      </c>
      <c r="EK433" s="16" t="str">
        <f t="shared" si="792"/>
        <v/>
      </c>
      <c r="EL433" s="58" t="str">
        <f t="shared" si="793"/>
        <v/>
      </c>
      <c r="EM433" s="58" t="str">
        <f>IF(OR($DZ433="",CR433=""),IF($EL433="","",$EL433),IF(OR(CR433="なし",CR433=0),領収書!$H$1,CR433))</f>
        <v/>
      </c>
      <c r="EN433" s="58" t="str">
        <f>IF(OR($DZ433="",CS433=""),IF($EL433="","",$EL433),IF(OR(CS433="なし",CS433=0),入力!$EN$1,CS433))</f>
        <v/>
      </c>
      <c r="EO433" s="63" t="str">
        <f t="shared" si="794"/>
        <v/>
      </c>
      <c r="EP433" s="63" t="str">
        <f t="shared" si="795"/>
        <v/>
      </c>
      <c r="ER433" s="16" t="str">
        <f>IF(AND(COUNTIF($ET$3:ET433,ET433)=1,ET433&lt;&gt;""),MAX($ER$3:ER432)+1,"")</f>
        <v/>
      </c>
      <c r="ES433" s="16" t="str">
        <f>IF(価格設定!B435="","",価格設定!B435)</f>
        <v/>
      </c>
      <c r="ET433" s="16" t="str">
        <f>IF(価格設定!C435="","",価格設定!C435)</f>
        <v/>
      </c>
      <c r="EV433" s="16" t="str">
        <f t="shared" si="707"/>
        <v/>
      </c>
      <c r="EW433" s="16" t="str">
        <f t="shared" si="796"/>
        <v/>
      </c>
    </row>
    <row r="434" spans="1:153" ht="30" customHeight="1" x14ac:dyDescent="0.2">
      <c r="A434" s="225"/>
      <c r="B434" s="212"/>
      <c r="C434" s="221"/>
      <c r="D434" s="164"/>
      <c r="E434" s="165"/>
      <c r="F434" s="166"/>
      <c r="G434" s="167"/>
      <c r="H434" s="179"/>
      <c r="I434" s="306"/>
      <c r="J434" s="169"/>
      <c r="K434" s="179"/>
      <c r="L434" s="186"/>
      <c r="M434" s="186"/>
      <c r="N434" s="168"/>
      <c r="O434" s="170"/>
      <c r="P434" s="212"/>
      <c r="Q434" s="179" t="str">
        <f>IFERROR(IF(H434="","",IFERROR(INDEX(価格設定!$B$5:$B$1048576,MATCH(H434,価格設定!$B$5:$B$1048576,0),0),INDEX(価格設定!$B$5:$B$1048576,MATCH("*"&amp;H434&amp;"*",価格設定!$B$5:$B$1048576,0),0))),H434)</f>
        <v/>
      </c>
      <c r="R434" s="250" t="str">
        <f>IFERROR(IF(Q434="",IF(K434="","",K434),IF(K434="",IF(INDEX(価格設定!$C$5:$C$1048576,MATCH(Q434,価格設定!$B$5:$B$1048576,0),0)=0,"",INDEX(価格設定!$C$5:$C$1048576,MATCH(Q434,価格設定!$B$5:$B$1048576,0),0)),IF(K434="なし","",K434))),"")</f>
        <v/>
      </c>
      <c r="S434" s="308" t="str">
        <f t="shared" si="708"/>
        <v/>
      </c>
      <c r="T434" s="126" t="str">
        <f>IFERROR(IF(J434="",IF(INDEX(価格設定!$E$5:$R$1048576,MATCH($Q434,価格設定!B$5:B$1048576,0),MATCH($AW434,価格設定!E$1:X$1,1))=0,"",INDEX(価格設定!$E$5:$R$1048576,MATCH($Q434,価格設定!B$5:B$1048576,0),MATCH($AW434,価格設定!E$1:X$1,1))),J434),"")</f>
        <v/>
      </c>
      <c r="U434" s="126" t="str">
        <f t="shared" si="709"/>
        <v/>
      </c>
      <c r="V434" s="132" t="str">
        <f t="shared" si="710"/>
        <v/>
      </c>
      <c r="W434" s="127" t="str">
        <f>IFERROR(IF(OR(T434="",T434&lt;0),"",IFERROR(INDEX(価格設定!E$2:X$3,IF(AND(K434=$K$1,$K$1&lt;&gt;""),ROW(価格設定!$D$3)-1,MATCH(INDEX(価格設定!$D$5:$D$1048576,MATCH(Q434,価格設定!$B$5:$B$1048576,0),0),価格設定!$D$2:$D$3,0)),MATCH($AW434,価格設定!E$1:X$1,1)),INDEX(価格設定!E$2:X$2,0,MATCH($AW434,価格設定!E$1:X$1,1)))),"")</f>
        <v/>
      </c>
      <c r="X434" s="126" t="str">
        <f t="shared" si="701"/>
        <v/>
      </c>
      <c r="Y434" s="128" t="str">
        <f t="shared" si="711"/>
        <v/>
      </c>
      <c r="Z434" s="126" t="str">
        <f t="shared" si="712"/>
        <v/>
      </c>
      <c r="AA434" s="129" t="str">
        <f t="shared" si="713"/>
        <v/>
      </c>
      <c r="AB434" s="126" t="str">
        <f t="shared" si="714"/>
        <v/>
      </c>
      <c r="AC434" s="280" t="str">
        <f t="shared" si="715"/>
        <v/>
      </c>
      <c r="AD434" s="15"/>
      <c r="AE434" s="204" t="str">
        <f>IF(AF434="","",COUNT($AF$3:AF434))</f>
        <v/>
      </c>
      <c r="AF434" s="206" t="str">
        <f t="shared" si="716"/>
        <v/>
      </c>
      <c r="AG434" s="204" t="str">
        <f t="shared" si="717"/>
        <v/>
      </c>
      <c r="AH434" s="204" t="str">
        <f t="shared" si="718"/>
        <v/>
      </c>
      <c r="AI434" s="287"/>
      <c r="AJ434" s="15"/>
      <c r="AK434" s="138" t="str">
        <f t="shared" si="719"/>
        <v/>
      </c>
      <c r="AL434" s="131" t="str">
        <f t="shared" si="720"/>
        <v/>
      </c>
      <c r="AM434" s="131" t="str">
        <f t="shared" si="721"/>
        <v/>
      </c>
      <c r="AN434" s="313" t="str">
        <f t="shared" si="722"/>
        <v/>
      </c>
      <c r="AO434" s="316" t="str">
        <f t="shared" si="723"/>
        <v/>
      </c>
      <c r="AP434" s="18"/>
      <c r="AQ434" s="3" t="str">
        <f>IF(F434="","",MAX($AQ$3:AQ433)+1)</f>
        <v/>
      </c>
      <c r="AR434" s="3" t="str">
        <f>IF(OR(AQ434="",BB434=""),"",MAX($AR$3:AR433)+1)</f>
        <v/>
      </c>
      <c r="AS434" s="3" t="str">
        <f>IF(CQ434="","",RANK(CQ434,CQ$3:CQ$1048576,1)+COUNTIF($CQ$3:CQ434,CQ434)-1)</f>
        <v/>
      </c>
      <c r="AT434" s="21" t="str">
        <f>IF(C434="",IF(OR(AND($H434&lt;&gt;"",C434=""),AND($F433=$F434,$AZ434&lt;&gt;""),COUNTA($H$3:$H$1048576,#REF!,$F$3:$F$1048576)&gt;COUNTA($H$3:$H434,#REF!,$F$3:$F434),$AZ434&lt;&gt;""),INDEX(AT$3:AT$1048576,MATCH(MAX($AQ$3:$AQ433),$AQ$3:$AQ$1048576,0),0),""),C434)</f>
        <v/>
      </c>
      <c r="AU434" s="21" t="str">
        <f>IF(D434="",IF(OR(AND($H434&lt;&gt;"",D434=""),AND($F433=$F434,$AZ434&lt;&gt;""),COUNTA($H$3:$H$1048576,#REF!,$F$3:$F$1048576)&gt;COUNTA($H$3:$H434,#REF!,$F$3:$F434),$AZ434&lt;&gt;""),INDEX(AU$3:AU$1048576,MATCH(MAX($AQ$3:$AQ433),$AQ$3:$AQ$1048576,0),0),""),D434)</f>
        <v/>
      </c>
      <c r="AV434" s="21" t="str">
        <f>IF(E434="",IF(OR(AND($H434&lt;&gt;"",E434=""),AND($F433=$F434,$AZ434&lt;&gt;""),COUNTA($H$3:$H$1048576,#REF!,$F$3:$F$1048576)&gt;COUNTA($H$3:$H434,#REF!,$F$3:$F434),$AZ434&lt;&gt;""),INDEX(AV$3:AV$1048576,MATCH(MAX($AQ$3:$AQ433),$AQ$3:$AQ$1048576,0),0),""),E434)</f>
        <v/>
      </c>
      <c r="AW434" s="24" t="str">
        <f t="shared" si="724"/>
        <v/>
      </c>
      <c r="AX434" s="13" t="str">
        <f t="shared" si="725"/>
        <v/>
      </c>
      <c r="AY434" s="4" t="str">
        <f t="shared" si="726"/>
        <v/>
      </c>
      <c r="AZ434" s="4" t="str">
        <f>IF(AX434="",IF(OR(AND(H434&lt;&gt;"",F434=""),COUNTA($H$3:$H$1048576)&gt;COUNTA($H$3:$H434)),INDEX(AX$3:AX434,MATCH(MAX($AQ$3:AQ434),AQ$3:AQ434,0),0),""),AX434)</f>
        <v/>
      </c>
      <c r="BA434" s="4" t="str">
        <f>IF(AY434="",IF(AND(H434&lt;&gt;"",F434=""),INDEX(AY$3:AY434,MATCH(MAX($AQ$3:AQ434),AQ$3:AQ434,0),0),""),AY434)</f>
        <v/>
      </c>
      <c r="BB434" s="82" t="str">
        <f>IF(BC434="","",RANK(BC434,BC$3:BC$1048576,1)+COUNTIF($BC$3:BC434,BC434)-1)</f>
        <v/>
      </c>
      <c r="BC434" s="139" t="str">
        <f t="shared" si="727"/>
        <v/>
      </c>
      <c r="BD434" s="46" t="str">
        <f t="shared" si="728"/>
        <v/>
      </c>
      <c r="BE434" s="46" t="str">
        <f t="shared" si="729"/>
        <v/>
      </c>
      <c r="BF434" s="46" t="str">
        <f t="shared" si="730"/>
        <v/>
      </c>
      <c r="BG434" s="4" t="str">
        <f t="shared" si="731"/>
        <v/>
      </c>
      <c r="BH434" s="180" t="str">
        <f t="shared" si="732"/>
        <v/>
      </c>
      <c r="BI434" s="16" t="str">
        <f t="shared" si="733"/>
        <v/>
      </c>
      <c r="BJ434" s="52" t="str">
        <f>IF(BI434="","",IF(W434="","",IF(AND(K434=$K$1,$K$1&lt;&gt;""),$BT$2,IFERROR(IF(INDEX(価格設定!$D$5:$D$1048576,MATCH(Q434,価格設定!$B$5:$B$1048576,0),0)=価格設定!$D$3,$BT$2,$BS$2),$BS$2))))</f>
        <v/>
      </c>
      <c r="BK434" s="16" t="str">
        <f>IF(BI434="","",IF(COUNTIF($BI$3:BI434,BI434)=1,1,IF(AND(BI433=BI434,BH434=""),BK433,COUNTIF($BH$3:BH434,BH434))))</f>
        <v/>
      </c>
      <c r="BL434" s="52" t="str">
        <f t="shared" si="734"/>
        <v/>
      </c>
      <c r="BM434" s="52" t="str">
        <f t="shared" si="735"/>
        <v/>
      </c>
      <c r="BN434" s="119" t="str">
        <f t="shared" si="736"/>
        <v/>
      </c>
      <c r="BO434" s="119" t="str">
        <f t="shared" si="737"/>
        <v/>
      </c>
      <c r="BP434" s="17" t="str">
        <f t="shared" si="738"/>
        <v/>
      </c>
      <c r="BQ434" s="17" t="str">
        <f t="shared" si="739"/>
        <v/>
      </c>
      <c r="BR434" s="17" t="str">
        <f>IF(OR(BP434="",COUNTIF($BO$3:BO434,BO434)&lt;&gt;1),"",SUMIF(BO$3:BO$1048576,BO434,BP$3:BP$1048576))</f>
        <v/>
      </c>
      <c r="BS434" s="17" t="str">
        <f t="shared" si="740"/>
        <v/>
      </c>
      <c r="BT434" s="17" t="str">
        <f t="shared" si="741"/>
        <v/>
      </c>
      <c r="BU434" s="17" t="str">
        <f t="shared" si="742"/>
        <v/>
      </c>
      <c r="BV434" s="24" t="str">
        <f t="shared" si="743"/>
        <v/>
      </c>
      <c r="BW434" s="24" t="str">
        <f t="shared" si="744"/>
        <v/>
      </c>
      <c r="BX434" s="24" t="str">
        <f t="shared" si="745"/>
        <v/>
      </c>
      <c r="BY434" s="26" t="str">
        <f t="shared" si="746"/>
        <v/>
      </c>
      <c r="BZ434" s="26" t="str">
        <f t="shared" si="747"/>
        <v/>
      </c>
      <c r="CA434" s="26" t="str">
        <f t="shared" si="748"/>
        <v/>
      </c>
      <c r="CB434" s="66" t="str">
        <f t="shared" si="749"/>
        <v/>
      </c>
      <c r="CC434" s="65" t="str">
        <f t="shared" si="750"/>
        <v/>
      </c>
      <c r="CD434" s="26" t="str">
        <f t="shared" si="751"/>
        <v/>
      </c>
      <c r="CE434" s="26" t="str">
        <f t="shared" si="752"/>
        <v/>
      </c>
      <c r="CF434" s="193" t="str">
        <f t="shared" si="753"/>
        <v/>
      </c>
      <c r="CG434" s="193" t="str">
        <f t="shared" si="754"/>
        <v/>
      </c>
      <c r="CH434" s="26" t="str">
        <f t="shared" si="755"/>
        <v/>
      </c>
      <c r="CI434" s="26" t="str">
        <f t="shared" si="756"/>
        <v/>
      </c>
      <c r="CJ434" s="65" t="str">
        <f t="shared" si="757"/>
        <v/>
      </c>
      <c r="CK434" s="65" t="str">
        <f t="shared" si="758"/>
        <v/>
      </c>
      <c r="CL434" s="64" t="str">
        <f t="shared" si="759"/>
        <v/>
      </c>
      <c r="CM434" s="64" t="str">
        <f t="shared" si="760"/>
        <v/>
      </c>
      <c r="CN434" s="65" t="str">
        <f t="shared" si="761"/>
        <v/>
      </c>
      <c r="CP434" s="63" t="str">
        <f>IF(BH434="","",MAX($CP$3:CP433)+1)</f>
        <v/>
      </c>
      <c r="CQ434" s="24" t="str">
        <f t="shared" si="762"/>
        <v/>
      </c>
      <c r="CR434" s="24" t="str">
        <f t="shared" si="763"/>
        <v/>
      </c>
      <c r="CS434" s="24" t="str">
        <f t="shared" si="764"/>
        <v/>
      </c>
      <c r="CT434" s="58" t="str">
        <f>IF(BO434="","",COUNTIF($BO$3:BO434,BO434)&amp;"@"&amp;BO434)</f>
        <v/>
      </c>
      <c r="CU434" s="16" t="str">
        <f t="shared" si="702"/>
        <v/>
      </c>
      <c r="CV434" s="63" t="str">
        <f t="shared" si="765"/>
        <v/>
      </c>
      <c r="CW434" s="16" t="str">
        <f t="shared" si="766"/>
        <v/>
      </c>
      <c r="CX434" s="16" t="str">
        <f t="shared" si="767"/>
        <v/>
      </c>
      <c r="CY434" s="16" t="str">
        <f t="shared" si="768"/>
        <v/>
      </c>
      <c r="CZ434" s="85" t="str">
        <f t="shared" si="769"/>
        <v/>
      </c>
      <c r="DA434" s="16" t="str">
        <f t="shared" si="770"/>
        <v/>
      </c>
      <c r="DB434" s="16" t="str">
        <f t="shared" si="771"/>
        <v/>
      </c>
      <c r="DC434" s="28" t="str">
        <f>IF(CP434="","",$DC$1&amp;(INDEX(価格設定!D$1:XFD$3,ROW(価格設定!$D$3),MATCH($AW434,価格設定!D$1:XFD$1,1))*100)&amp;"%")</f>
        <v/>
      </c>
      <c r="DD434" s="28" t="str">
        <f>IF(CP434="","",$DD$1&amp;(INDEX(価格設定!D$1:XFD$3,ROW(価格設定!$D$2),MATCH($AW434,価格設定!D$1:XFD$1,1))*100)&amp;"%")</f>
        <v/>
      </c>
      <c r="DE434" s="29" t="str">
        <f t="shared" si="772"/>
        <v/>
      </c>
      <c r="DG434" s="58" t="str">
        <f t="shared" si="773"/>
        <v/>
      </c>
      <c r="DH434" s="58" t="str">
        <f t="shared" si="774"/>
        <v/>
      </c>
      <c r="DI434" s="58" t="str">
        <f t="shared" si="775"/>
        <v/>
      </c>
      <c r="DJ434" s="85" t="str">
        <f t="shared" si="776"/>
        <v/>
      </c>
      <c r="DL434" s="58" t="str">
        <f>IF(COUNTIF(DG$3:DG$1048576,DG434)=COUNTIF($DG$3:$DG434,DG434),DG434,"")</f>
        <v/>
      </c>
      <c r="DM434" s="85" t="str">
        <f t="shared" si="777"/>
        <v/>
      </c>
      <c r="DN434" s="85" t="str">
        <f t="shared" si="703"/>
        <v/>
      </c>
      <c r="DO434" s="85" t="str">
        <f t="shared" si="703"/>
        <v/>
      </c>
      <c r="DP434" s="303"/>
      <c r="DQ434" s="17" t="str">
        <f t="shared" si="704"/>
        <v/>
      </c>
      <c r="DR434" s="17" t="str">
        <f t="shared" si="705"/>
        <v/>
      </c>
      <c r="DS434" s="17" t="str">
        <f t="shared" si="706"/>
        <v/>
      </c>
      <c r="DU434" s="16" t="str">
        <f t="shared" si="778"/>
        <v/>
      </c>
      <c r="DV434" s="16" t="str">
        <f>IF(DU434="","",COUNT($DU$3:DU434))</f>
        <v/>
      </c>
      <c r="DW434" s="16" t="str">
        <f t="shared" si="779"/>
        <v/>
      </c>
      <c r="DX434" s="16" t="str">
        <f t="shared" si="780"/>
        <v/>
      </c>
      <c r="DY434" s="16" t="str">
        <f>IF(DZ434="","",COUNTIF(DZ$3:DZ434,DZ434))</f>
        <v/>
      </c>
      <c r="DZ434" s="16" t="str">
        <f t="shared" si="781"/>
        <v/>
      </c>
      <c r="EA434" s="16" t="str">
        <f t="shared" si="782"/>
        <v/>
      </c>
      <c r="EB434" s="16" t="str">
        <f t="shared" si="783"/>
        <v/>
      </c>
      <c r="EC434" s="16" t="str">
        <f t="shared" si="784"/>
        <v/>
      </c>
      <c r="ED434" s="16" t="str">
        <f t="shared" si="785"/>
        <v/>
      </c>
      <c r="EE434" s="16" t="str">
        <f t="shared" si="786"/>
        <v/>
      </c>
      <c r="EF434" s="16" t="str">
        <f t="shared" si="787"/>
        <v/>
      </c>
      <c r="EG434" s="16" t="str">
        <f t="shared" si="788"/>
        <v/>
      </c>
      <c r="EH434" s="16" t="str">
        <f t="shared" si="789"/>
        <v/>
      </c>
      <c r="EI434" s="16" t="str">
        <f t="shared" si="790"/>
        <v/>
      </c>
      <c r="EJ434" s="16" t="str">
        <f t="shared" si="791"/>
        <v/>
      </c>
      <c r="EK434" s="16" t="str">
        <f t="shared" si="792"/>
        <v/>
      </c>
      <c r="EL434" s="58" t="str">
        <f t="shared" si="793"/>
        <v/>
      </c>
      <c r="EM434" s="58" t="str">
        <f>IF(OR($DZ434="",CR434=""),IF($EL434="","",$EL434),IF(OR(CR434="なし",CR434=0),領収書!$H$1,CR434))</f>
        <v/>
      </c>
      <c r="EN434" s="58" t="str">
        <f>IF(OR($DZ434="",CS434=""),IF($EL434="","",$EL434),IF(OR(CS434="なし",CS434=0),入力!$EN$1,CS434))</f>
        <v/>
      </c>
      <c r="EO434" s="63" t="str">
        <f t="shared" si="794"/>
        <v/>
      </c>
      <c r="EP434" s="63" t="str">
        <f t="shared" si="795"/>
        <v/>
      </c>
      <c r="ER434" s="16" t="str">
        <f>IF(AND(COUNTIF($ET$3:ET434,ET434)=1,ET434&lt;&gt;""),MAX($ER$3:ER433)+1,"")</f>
        <v/>
      </c>
      <c r="ES434" s="16" t="str">
        <f>IF(価格設定!B436="","",価格設定!B436)</f>
        <v/>
      </c>
      <c r="ET434" s="16" t="str">
        <f>IF(価格設定!C436="","",価格設定!C436)</f>
        <v/>
      </c>
      <c r="EV434" s="16" t="str">
        <f t="shared" si="707"/>
        <v/>
      </c>
      <c r="EW434" s="16" t="str">
        <f t="shared" si="796"/>
        <v/>
      </c>
    </row>
    <row r="435" spans="1:153" ht="30" customHeight="1" x14ac:dyDescent="0.2">
      <c r="A435" s="225"/>
      <c r="B435" s="212"/>
      <c r="C435" s="221"/>
      <c r="D435" s="164"/>
      <c r="E435" s="165"/>
      <c r="F435" s="166"/>
      <c r="G435" s="167"/>
      <c r="H435" s="179"/>
      <c r="I435" s="306"/>
      <c r="J435" s="169"/>
      <c r="K435" s="179"/>
      <c r="L435" s="186"/>
      <c r="M435" s="186"/>
      <c r="N435" s="168"/>
      <c r="O435" s="170"/>
      <c r="P435" s="212"/>
      <c r="Q435" s="179" t="str">
        <f>IFERROR(IF(H435="","",IFERROR(INDEX(価格設定!$B$5:$B$1048576,MATCH(H435,価格設定!$B$5:$B$1048576,0),0),INDEX(価格設定!$B$5:$B$1048576,MATCH("*"&amp;H435&amp;"*",価格設定!$B$5:$B$1048576,0),0))),H435)</f>
        <v/>
      </c>
      <c r="R435" s="250" t="str">
        <f>IFERROR(IF(Q435="",IF(K435="","",K435),IF(K435="",IF(INDEX(価格設定!$C$5:$C$1048576,MATCH(Q435,価格設定!$B$5:$B$1048576,0),0)=0,"",INDEX(価格設定!$C$5:$C$1048576,MATCH(Q435,価格設定!$B$5:$B$1048576,0),0)),IF(K435="なし","",K435))),"")</f>
        <v/>
      </c>
      <c r="S435" s="308" t="str">
        <f t="shared" si="708"/>
        <v/>
      </c>
      <c r="T435" s="126" t="str">
        <f>IFERROR(IF(J435="",IF(INDEX(価格設定!$E$5:$R$1048576,MATCH($Q435,価格設定!B$5:B$1048576,0),MATCH($AW435,価格設定!E$1:X$1,1))=0,"",INDEX(価格設定!$E$5:$R$1048576,MATCH($Q435,価格設定!B$5:B$1048576,0),MATCH($AW435,価格設定!E$1:X$1,1))),J435),"")</f>
        <v/>
      </c>
      <c r="U435" s="126" t="str">
        <f t="shared" si="709"/>
        <v/>
      </c>
      <c r="V435" s="132" t="str">
        <f t="shared" si="710"/>
        <v/>
      </c>
      <c r="W435" s="127" t="str">
        <f>IFERROR(IF(OR(T435="",T435&lt;0),"",IFERROR(INDEX(価格設定!E$2:X$3,IF(AND(K435=$K$1,$K$1&lt;&gt;""),ROW(価格設定!$D$3)-1,MATCH(INDEX(価格設定!$D$5:$D$1048576,MATCH(Q435,価格設定!$B$5:$B$1048576,0),0),価格設定!$D$2:$D$3,0)),MATCH($AW435,価格設定!E$1:X$1,1)),INDEX(価格設定!E$2:X$2,0,MATCH($AW435,価格設定!E$1:X$1,1)))),"")</f>
        <v/>
      </c>
      <c r="X435" s="126" t="str">
        <f t="shared" si="701"/>
        <v/>
      </c>
      <c r="Y435" s="128" t="str">
        <f t="shared" si="711"/>
        <v/>
      </c>
      <c r="Z435" s="126" t="str">
        <f t="shared" si="712"/>
        <v/>
      </c>
      <c r="AA435" s="129" t="str">
        <f t="shared" si="713"/>
        <v/>
      </c>
      <c r="AB435" s="126" t="str">
        <f t="shared" si="714"/>
        <v/>
      </c>
      <c r="AC435" s="280" t="str">
        <f t="shared" si="715"/>
        <v/>
      </c>
      <c r="AD435" s="15"/>
      <c r="AE435" s="204" t="str">
        <f>IF(AF435="","",COUNT($AF$3:AF435))</f>
        <v/>
      </c>
      <c r="AF435" s="206" t="str">
        <f t="shared" si="716"/>
        <v/>
      </c>
      <c r="AG435" s="204" t="str">
        <f t="shared" si="717"/>
        <v/>
      </c>
      <c r="AH435" s="204" t="str">
        <f t="shared" si="718"/>
        <v/>
      </c>
      <c r="AI435" s="287"/>
      <c r="AJ435" s="15"/>
      <c r="AK435" s="138" t="str">
        <f t="shared" si="719"/>
        <v/>
      </c>
      <c r="AL435" s="131" t="str">
        <f t="shared" si="720"/>
        <v/>
      </c>
      <c r="AM435" s="131" t="str">
        <f t="shared" si="721"/>
        <v/>
      </c>
      <c r="AN435" s="313" t="str">
        <f t="shared" si="722"/>
        <v/>
      </c>
      <c r="AO435" s="316" t="str">
        <f t="shared" si="723"/>
        <v/>
      </c>
      <c r="AP435" s="18"/>
      <c r="AQ435" s="3" t="str">
        <f>IF(F435="","",MAX($AQ$3:AQ434)+1)</f>
        <v/>
      </c>
      <c r="AR435" s="3" t="str">
        <f>IF(OR(AQ435="",BB435=""),"",MAX($AR$3:AR434)+1)</f>
        <v/>
      </c>
      <c r="AS435" s="3" t="str">
        <f>IF(CQ435="","",RANK(CQ435,CQ$3:CQ$1048576,1)+COUNTIF($CQ$3:CQ435,CQ435)-1)</f>
        <v/>
      </c>
      <c r="AT435" s="21" t="str">
        <f>IF(C435="",IF(OR(AND($H435&lt;&gt;"",C435=""),AND($F434=$F435,$AZ435&lt;&gt;""),COUNTA($H$3:$H$1048576,#REF!,$F$3:$F$1048576)&gt;COUNTA($H$3:$H435,#REF!,$F$3:$F435),$AZ435&lt;&gt;""),INDEX(AT$3:AT$1048576,MATCH(MAX($AQ$3:$AQ434),$AQ$3:$AQ$1048576,0),0),""),C435)</f>
        <v/>
      </c>
      <c r="AU435" s="21" t="str">
        <f>IF(D435="",IF(OR(AND($H435&lt;&gt;"",D435=""),AND($F434=$F435,$AZ435&lt;&gt;""),COUNTA($H$3:$H$1048576,#REF!,$F$3:$F$1048576)&gt;COUNTA($H$3:$H435,#REF!,$F$3:$F435),$AZ435&lt;&gt;""),INDEX(AU$3:AU$1048576,MATCH(MAX($AQ$3:$AQ434),$AQ$3:$AQ$1048576,0),0),""),D435)</f>
        <v/>
      </c>
      <c r="AV435" s="21" t="str">
        <f>IF(E435="",IF(OR(AND($H435&lt;&gt;"",E435=""),AND($F434=$F435,$AZ435&lt;&gt;""),COUNTA($H$3:$H$1048576,#REF!,$F$3:$F$1048576)&gt;COUNTA($H$3:$H435,#REF!,$F$3:$F435),$AZ435&lt;&gt;""),INDEX(AV$3:AV$1048576,MATCH(MAX($AQ$3:$AQ434),$AQ$3:$AQ$1048576,0),0),""),E435)</f>
        <v/>
      </c>
      <c r="AW435" s="24" t="str">
        <f t="shared" si="724"/>
        <v/>
      </c>
      <c r="AX435" s="13" t="str">
        <f t="shared" si="725"/>
        <v/>
      </c>
      <c r="AY435" s="4" t="str">
        <f t="shared" si="726"/>
        <v/>
      </c>
      <c r="AZ435" s="4" t="str">
        <f>IF(AX435="",IF(OR(AND(H435&lt;&gt;"",F435=""),COUNTA($H$3:$H$1048576)&gt;COUNTA($H$3:$H435)),INDEX(AX$3:AX435,MATCH(MAX($AQ$3:AQ435),AQ$3:AQ435,0),0),""),AX435)</f>
        <v/>
      </c>
      <c r="BA435" s="4" t="str">
        <f>IF(AY435="",IF(AND(H435&lt;&gt;"",F435=""),INDEX(AY$3:AY435,MATCH(MAX($AQ$3:AQ435),AQ$3:AQ435,0),0),""),AY435)</f>
        <v/>
      </c>
      <c r="BB435" s="82" t="str">
        <f>IF(BC435="","",RANK(BC435,BC$3:BC$1048576,1)+COUNTIF($BC$3:BC435,BC435)-1)</f>
        <v/>
      </c>
      <c r="BC435" s="139" t="str">
        <f t="shared" si="727"/>
        <v/>
      </c>
      <c r="BD435" s="46" t="str">
        <f t="shared" si="728"/>
        <v/>
      </c>
      <c r="BE435" s="46" t="str">
        <f t="shared" si="729"/>
        <v/>
      </c>
      <c r="BF435" s="46" t="str">
        <f t="shared" si="730"/>
        <v/>
      </c>
      <c r="BG435" s="4" t="str">
        <f t="shared" si="731"/>
        <v/>
      </c>
      <c r="BH435" s="180" t="str">
        <f t="shared" si="732"/>
        <v/>
      </c>
      <c r="BI435" s="16" t="str">
        <f t="shared" si="733"/>
        <v/>
      </c>
      <c r="BJ435" s="52" t="str">
        <f>IF(BI435="","",IF(W435="","",IF(AND(K435=$K$1,$K$1&lt;&gt;""),$BT$2,IFERROR(IF(INDEX(価格設定!$D$5:$D$1048576,MATCH(Q435,価格設定!$B$5:$B$1048576,0),0)=価格設定!$D$3,$BT$2,$BS$2),$BS$2))))</f>
        <v/>
      </c>
      <c r="BK435" s="16" t="str">
        <f>IF(BI435="","",IF(COUNTIF($BI$3:BI435,BI435)=1,1,IF(AND(BI434=BI435,BH435=""),BK434,COUNTIF($BH$3:BH435,BH435))))</f>
        <v/>
      </c>
      <c r="BL435" s="52" t="str">
        <f t="shared" si="734"/>
        <v/>
      </c>
      <c r="BM435" s="52" t="str">
        <f t="shared" si="735"/>
        <v/>
      </c>
      <c r="BN435" s="119" t="str">
        <f t="shared" si="736"/>
        <v/>
      </c>
      <c r="BO435" s="119" t="str">
        <f t="shared" si="737"/>
        <v/>
      </c>
      <c r="BP435" s="17" t="str">
        <f t="shared" si="738"/>
        <v/>
      </c>
      <c r="BQ435" s="17" t="str">
        <f t="shared" si="739"/>
        <v/>
      </c>
      <c r="BR435" s="17" t="str">
        <f>IF(OR(BP435="",COUNTIF($BO$3:BO435,BO435)&lt;&gt;1),"",SUMIF(BO$3:BO$1048576,BO435,BP$3:BP$1048576))</f>
        <v/>
      </c>
      <c r="BS435" s="17" t="str">
        <f t="shared" si="740"/>
        <v/>
      </c>
      <c r="BT435" s="17" t="str">
        <f t="shared" si="741"/>
        <v/>
      </c>
      <c r="BU435" s="17" t="str">
        <f t="shared" si="742"/>
        <v/>
      </c>
      <c r="BV435" s="24" t="str">
        <f t="shared" si="743"/>
        <v/>
      </c>
      <c r="BW435" s="24" t="str">
        <f t="shared" si="744"/>
        <v/>
      </c>
      <c r="BX435" s="24" t="str">
        <f t="shared" si="745"/>
        <v/>
      </c>
      <c r="BY435" s="26" t="str">
        <f t="shared" si="746"/>
        <v/>
      </c>
      <c r="BZ435" s="26" t="str">
        <f t="shared" si="747"/>
        <v/>
      </c>
      <c r="CA435" s="26" t="str">
        <f t="shared" si="748"/>
        <v/>
      </c>
      <c r="CB435" s="66" t="str">
        <f t="shared" si="749"/>
        <v/>
      </c>
      <c r="CC435" s="65" t="str">
        <f t="shared" si="750"/>
        <v/>
      </c>
      <c r="CD435" s="26" t="str">
        <f t="shared" si="751"/>
        <v/>
      </c>
      <c r="CE435" s="26" t="str">
        <f t="shared" si="752"/>
        <v/>
      </c>
      <c r="CF435" s="193" t="str">
        <f t="shared" si="753"/>
        <v/>
      </c>
      <c r="CG435" s="193" t="str">
        <f t="shared" si="754"/>
        <v/>
      </c>
      <c r="CH435" s="26" t="str">
        <f t="shared" si="755"/>
        <v/>
      </c>
      <c r="CI435" s="26" t="str">
        <f t="shared" si="756"/>
        <v/>
      </c>
      <c r="CJ435" s="65" t="str">
        <f t="shared" si="757"/>
        <v/>
      </c>
      <c r="CK435" s="65" t="str">
        <f t="shared" si="758"/>
        <v/>
      </c>
      <c r="CL435" s="64" t="str">
        <f t="shared" si="759"/>
        <v/>
      </c>
      <c r="CM435" s="64" t="str">
        <f t="shared" si="760"/>
        <v/>
      </c>
      <c r="CN435" s="65" t="str">
        <f t="shared" si="761"/>
        <v/>
      </c>
      <c r="CP435" s="63" t="str">
        <f>IF(BH435="","",MAX($CP$3:CP434)+1)</f>
        <v/>
      </c>
      <c r="CQ435" s="24" t="str">
        <f t="shared" si="762"/>
        <v/>
      </c>
      <c r="CR435" s="24" t="str">
        <f t="shared" si="763"/>
        <v/>
      </c>
      <c r="CS435" s="24" t="str">
        <f t="shared" si="764"/>
        <v/>
      </c>
      <c r="CT435" s="58" t="str">
        <f>IF(BO435="","",COUNTIF($BO$3:BO435,BO435)&amp;"@"&amp;BO435)</f>
        <v/>
      </c>
      <c r="CU435" s="16" t="str">
        <f t="shared" si="702"/>
        <v/>
      </c>
      <c r="CV435" s="63" t="str">
        <f t="shared" si="765"/>
        <v/>
      </c>
      <c r="CW435" s="16" t="str">
        <f t="shared" si="766"/>
        <v/>
      </c>
      <c r="CX435" s="16" t="str">
        <f t="shared" si="767"/>
        <v/>
      </c>
      <c r="CY435" s="16" t="str">
        <f t="shared" si="768"/>
        <v/>
      </c>
      <c r="CZ435" s="85" t="str">
        <f t="shared" si="769"/>
        <v/>
      </c>
      <c r="DA435" s="16" t="str">
        <f t="shared" si="770"/>
        <v/>
      </c>
      <c r="DB435" s="16" t="str">
        <f t="shared" si="771"/>
        <v/>
      </c>
      <c r="DC435" s="28" t="str">
        <f>IF(CP435="","",$DC$1&amp;(INDEX(価格設定!D$1:XFD$3,ROW(価格設定!$D$3),MATCH($AW435,価格設定!D$1:XFD$1,1))*100)&amp;"%")</f>
        <v/>
      </c>
      <c r="DD435" s="28" t="str">
        <f>IF(CP435="","",$DD$1&amp;(INDEX(価格設定!D$1:XFD$3,ROW(価格設定!$D$2),MATCH($AW435,価格設定!D$1:XFD$1,1))*100)&amp;"%")</f>
        <v/>
      </c>
      <c r="DE435" s="29" t="str">
        <f t="shared" si="772"/>
        <v/>
      </c>
      <c r="DG435" s="58" t="str">
        <f t="shared" si="773"/>
        <v/>
      </c>
      <c r="DH435" s="58" t="str">
        <f t="shared" si="774"/>
        <v/>
      </c>
      <c r="DI435" s="58" t="str">
        <f t="shared" si="775"/>
        <v/>
      </c>
      <c r="DJ435" s="85" t="str">
        <f t="shared" si="776"/>
        <v/>
      </c>
      <c r="DL435" s="58" t="str">
        <f>IF(COUNTIF(DG$3:DG$1048576,DG435)=COUNTIF($DG$3:$DG435,DG435),DG435,"")</f>
        <v/>
      </c>
      <c r="DM435" s="85" t="str">
        <f t="shared" si="777"/>
        <v/>
      </c>
      <c r="DN435" s="85" t="str">
        <f t="shared" si="703"/>
        <v/>
      </c>
      <c r="DO435" s="85" t="str">
        <f t="shared" si="703"/>
        <v/>
      </c>
      <c r="DP435" s="303"/>
      <c r="DQ435" s="17" t="str">
        <f t="shared" si="704"/>
        <v/>
      </c>
      <c r="DR435" s="17" t="str">
        <f t="shared" si="705"/>
        <v/>
      </c>
      <c r="DS435" s="17" t="str">
        <f t="shared" si="706"/>
        <v/>
      </c>
      <c r="DU435" s="16" t="str">
        <f t="shared" si="778"/>
        <v/>
      </c>
      <c r="DV435" s="16" t="str">
        <f>IF(DU435="","",COUNT($DU$3:DU435))</f>
        <v/>
      </c>
      <c r="DW435" s="16" t="str">
        <f t="shared" si="779"/>
        <v/>
      </c>
      <c r="DX435" s="16" t="str">
        <f t="shared" si="780"/>
        <v/>
      </c>
      <c r="DY435" s="16" t="str">
        <f>IF(DZ435="","",COUNTIF(DZ$3:DZ435,DZ435))</f>
        <v/>
      </c>
      <c r="DZ435" s="16" t="str">
        <f t="shared" si="781"/>
        <v/>
      </c>
      <c r="EA435" s="16" t="str">
        <f t="shared" si="782"/>
        <v/>
      </c>
      <c r="EB435" s="16" t="str">
        <f t="shared" si="783"/>
        <v/>
      </c>
      <c r="EC435" s="16" t="str">
        <f t="shared" si="784"/>
        <v/>
      </c>
      <c r="ED435" s="16" t="str">
        <f t="shared" si="785"/>
        <v/>
      </c>
      <c r="EE435" s="16" t="str">
        <f t="shared" si="786"/>
        <v/>
      </c>
      <c r="EF435" s="16" t="str">
        <f t="shared" si="787"/>
        <v/>
      </c>
      <c r="EG435" s="16" t="str">
        <f t="shared" si="788"/>
        <v/>
      </c>
      <c r="EH435" s="16" t="str">
        <f t="shared" si="789"/>
        <v/>
      </c>
      <c r="EI435" s="16" t="str">
        <f t="shared" si="790"/>
        <v/>
      </c>
      <c r="EJ435" s="16" t="str">
        <f t="shared" si="791"/>
        <v/>
      </c>
      <c r="EK435" s="16" t="str">
        <f t="shared" si="792"/>
        <v/>
      </c>
      <c r="EL435" s="58" t="str">
        <f t="shared" si="793"/>
        <v/>
      </c>
      <c r="EM435" s="58" t="str">
        <f>IF(OR($DZ435="",CR435=""),IF($EL435="","",$EL435),IF(OR(CR435="なし",CR435=0),領収書!$H$1,CR435))</f>
        <v/>
      </c>
      <c r="EN435" s="58" t="str">
        <f>IF(OR($DZ435="",CS435=""),IF($EL435="","",$EL435),IF(OR(CS435="なし",CS435=0),入力!$EN$1,CS435))</f>
        <v/>
      </c>
      <c r="EO435" s="63" t="str">
        <f t="shared" si="794"/>
        <v/>
      </c>
      <c r="EP435" s="63" t="str">
        <f t="shared" si="795"/>
        <v/>
      </c>
      <c r="ER435" s="16" t="str">
        <f>IF(AND(COUNTIF($ET$3:ET435,ET435)=1,ET435&lt;&gt;""),MAX($ER$3:ER434)+1,"")</f>
        <v/>
      </c>
      <c r="ES435" s="16" t="str">
        <f>IF(価格設定!B437="","",価格設定!B437)</f>
        <v/>
      </c>
      <c r="ET435" s="16" t="str">
        <f>IF(価格設定!C437="","",価格設定!C437)</f>
        <v/>
      </c>
      <c r="EV435" s="16" t="str">
        <f t="shared" si="707"/>
        <v/>
      </c>
      <c r="EW435" s="16" t="str">
        <f t="shared" si="796"/>
        <v/>
      </c>
    </row>
    <row r="436" spans="1:153" ht="30" customHeight="1" x14ac:dyDescent="0.2">
      <c r="A436" s="225"/>
      <c r="B436" s="212"/>
      <c r="C436" s="221"/>
      <c r="D436" s="164"/>
      <c r="E436" s="165"/>
      <c r="F436" s="166"/>
      <c r="G436" s="167"/>
      <c r="H436" s="179"/>
      <c r="I436" s="306"/>
      <c r="J436" s="169"/>
      <c r="K436" s="179"/>
      <c r="L436" s="186"/>
      <c r="M436" s="186"/>
      <c r="N436" s="168"/>
      <c r="O436" s="170"/>
      <c r="P436" s="212"/>
      <c r="Q436" s="179" t="str">
        <f>IFERROR(IF(H436="","",IFERROR(INDEX(価格設定!$B$5:$B$1048576,MATCH(H436,価格設定!$B$5:$B$1048576,0),0),INDEX(価格設定!$B$5:$B$1048576,MATCH("*"&amp;H436&amp;"*",価格設定!$B$5:$B$1048576,0),0))),H436)</f>
        <v/>
      </c>
      <c r="R436" s="250" t="str">
        <f>IFERROR(IF(Q436="",IF(K436="","",K436),IF(K436="",IF(INDEX(価格設定!$C$5:$C$1048576,MATCH(Q436,価格設定!$B$5:$B$1048576,0),0)=0,"",INDEX(価格設定!$C$5:$C$1048576,MATCH(Q436,価格設定!$B$5:$B$1048576,0),0)),IF(K436="なし","",K436))),"")</f>
        <v/>
      </c>
      <c r="S436" s="308" t="str">
        <f t="shared" si="708"/>
        <v/>
      </c>
      <c r="T436" s="126" t="str">
        <f>IFERROR(IF(J436="",IF(INDEX(価格設定!$E$5:$R$1048576,MATCH($Q436,価格設定!B$5:B$1048576,0),MATCH($AW436,価格設定!E$1:X$1,1))=0,"",INDEX(価格設定!$E$5:$R$1048576,MATCH($Q436,価格設定!B$5:B$1048576,0),MATCH($AW436,価格設定!E$1:X$1,1))),J436),"")</f>
        <v/>
      </c>
      <c r="U436" s="126" t="str">
        <f t="shared" si="709"/>
        <v/>
      </c>
      <c r="V436" s="132" t="str">
        <f t="shared" si="710"/>
        <v/>
      </c>
      <c r="W436" s="127" t="str">
        <f>IFERROR(IF(OR(T436="",T436&lt;0),"",IFERROR(INDEX(価格設定!E$2:X$3,IF(AND(K436=$K$1,$K$1&lt;&gt;""),ROW(価格設定!$D$3)-1,MATCH(INDEX(価格設定!$D$5:$D$1048576,MATCH(Q436,価格設定!$B$5:$B$1048576,0),0),価格設定!$D$2:$D$3,0)),MATCH($AW436,価格設定!E$1:X$1,1)),INDEX(価格設定!E$2:X$2,0,MATCH($AW436,価格設定!E$1:X$1,1)))),"")</f>
        <v/>
      </c>
      <c r="X436" s="126" t="str">
        <f t="shared" si="701"/>
        <v/>
      </c>
      <c r="Y436" s="128" t="str">
        <f t="shared" si="711"/>
        <v/>
      </c>
      <c r="Z436" s="126" t="str">
        <f t="shared" si="712"/>
        <v/>
      </c>
      <c r="AA436" s="129" t="str">
        <f t="shared" si="713"/>
        <v/>
      </c>
      <c r="AB436" s="126" t="str">
        <f t="shared" si="714"/>
        <v/>
      </c>
      <c r="AC436" s="280" t="str">
        <f t="shared" si="715"/>
        <v/>
      </c>
      <c r="AD436" s="15"/>
      <c r="AE436" s="204" t="str">
        <f>IF(AF436="","",COUNT($AF$3:AF436))</f>
        <v/>
      </c>
      <c r="AF436" s="206" t="str">
        <f t="shared" si="716"/>
        <v/>
      </c>
      <c r="AG436" s="204" t="str">
        <f t="shared" si="717"/>
        <v/>
      </c>
      <c r="AH436" s="204" t="str">
        <f t="shared" si="718"/>
        <v/>
      </c>
      <c r="AI436" s="287"/>
      <c r="AJ436" s="15"/>
      <c r="AK436" s="138" t="str">
        <f t="shared" si="719"/>
        <v/>
      </c>
      <c r="AL436" s="131" t="str">
        <f t="shared" si="720"/>
        <v/>
      </c>
      <c r="AM436" s="131" t="str">
        <f t="shared" si="721"/>
        <v/>
      </c>
      <c r="AN436" s="313" t="str">
        <f t="shared" si="722"/>
        <v/>
      </c>
      <c r="AO436" s="316" t="str">
        <f t="shared" si="723"/>
        <v/>
      </c>
      <c r="AP436" s="18"/>
      <c r="AQ436" s="3" t="str">
        <f>IF(F436="","",MAX($AQ$3:AQ435)+1)</f>
        <v/>
      </c>
      <c r="AR436" s="3" t="str">
        <f>IF(OR(AQ436="",BB436=""),"",MAX($AR$3:AR435)+1)</f>
        <v/>
      </c>
      <c r="AS436" s="3" t="str">
        <f>IF(CQ436="","",RANK(CQ436,CQ$3:CQ$1048576,1)+COUNTIF($CQ$3:CQ436,CQ436)-1)</f>
        <v/>
      </c>
      <c r="AT436" s="21" t="str">
        <f>IF(C436="",IF(OR(AND($H436&lt;&gt;"",C436=""),AND($F435=$F436,$AZ436&lt;&gt;""),COUNTA($H$3:$H$1048576,#REF!,$F$3:$F$1048576)&gt;COUNTA($H$3:$H436,#REF!,$F$3:$F436),$AZ436&lt;&gt;""),INDEX(AT$3:AT$1048576,MATCH(MAX($AQ$3:$AQ435),$AQ$3:$AQ$1048576,0),0),""),C436)</f>
        <v/>
      </c>
      <c r="AU436" s="21" t="str">
        <f>IF(D436="",IF(OR(AND($H436&lt;&gt;"",D436=""),AND($F435=$F436,$AZ436&lt;&gt;""),COUNTA($H$3:$H$1048576,#REF!,$F$3:$F$1048576)&gt;COUNTA($H$3:$H436,#REF!,$F$3:$F436),$AZ436&lt;&gt;""),INDEX(AU$3:AU$1048576,MATCH(MAX($AQ$3:$AQ435),$AQ$3:$AQ$1048576,0),0),""),D436)</f>
        <v/>
      </c>
      <c r="AV436" s="21" t="str">
        <f>IF(E436="",IF(OR(AND($H436&lt;&gt;"",E436=""),AND($F435=$F436,$AZ436&lt;&gt;""),COUNTA($H$3:$H$1048576,#REF!,$F$3:$F$1048576)&gt;COUNTA($H$3:$H436,#REF!,$F$3:$F436),$AZ436&lt;&gt;""),INDEX(AV$3:AV$1048576,MATCH(MAX($AQ$3:$AQ435),$AQ$3:$AQ$1048576,0),0),""),E436)</f>
        <v/>
      </c>
      <c r="AW436" s="24" t="str">
        <f t="shared" si="724"/>
        <v/>
      </c>
      <c r="AX436" s="13" t="str">
        <f t="shared" si="725"/>
        <v/>
      </c>
      <c r="AY436" s="4" t="str">
        <f t="shared" si="726"/>
        <v/>
      </c>
      <c r="AZ436" s="4" t="str">
        <f>IF(AX436="",IF(OR(AND(H436&lt;&gt;"",F436=""),COUNTA($H$3:$H$1048576)&gt;COUNTA($H$3:$H436)),INDEX(AX$3:AX436,MATCH(MAX($AQ$3:AQ436),AQ$3:AQ436,0),0),""),AX436)</f>
        <v/>
      </c>
      <c r="BA436" s="4" t="str">
        <f>IF(AY436="",IF(AND(H436&lt;&gt;"",F436=""),INDEX(AY$3:AY436,MATCH(MAX($AQ$3:AQ436),AQ$3:AQ436,0),0),""),AY436)</f>
        <v/>
      </c>
      <c r="BB436" s="82" t="str">
        <f>IF(BC436="","",RANK(BC436,BC$3:BC$1048576,1)+COUNTIF($BC$3:BC436,BC436)-1)</f>
        <v/>
      </c>
      <c r="BC436" s="139" t="str">
        <f t="shared" si="727"/>
        <v/>
      </c>
      <c r="BD436" s="46" t="str">
        <f t="shared" si="728"/>
        <v/>
      </c>
      <c r="BE436" s="46" t="str">
        <f t="shared" si="729"/>
        <v/>
      </c>
      <c r="BF436" s="46" t="str">
        <f t="shared" si="730"/>
        <v/>
      </c>
      <c r="BG436" s="4" t="str">
        <f t="shared" si="731"/>
        <v/>
      </c>
      <c r="BH436" s="180" t="str">
        <f t="shared" si="732"/>
        <v/>
      </c>
      <c r="BI436" s="16" t="str">
        <f t="shared" si="733"/>
        <v/>
      </c>
      <c r="BJ436" s="52" t="str">
        <f>IF(BI436="","",IF(W436="","",IF(AND(K436=$K$1,$K$1&lt;&gt;""),$BT$2,IFERROR(IF(INDEX(価格設定!$D$5:$D$1048576,MATCH(Q436,価格設定!$B$5:$B$1048576,0),0)=価格設定!$D$3,$BT$2,$BS$2),$BS$2))))</f>
        <v/>
      </c>
      <c r="BK436" s="16" t="str">
        <f>IF(BI436="","",IF(COUNTIF($BI$3:BI436,BI436)=1,1,IF(AND(BI435=BI436,BH436=""),BK435,COUNTIF($BH$3:BH436,BH436))))</f>
        <v/>
      </c>
      <c r="BL436" s="52" t="str">
        <f t="shared" si="734"/>
        <v/>
      </c>
      <c r="BM436" s="52" t="str">
        <f t="shared" si="735"/>
        <v/>
      </c>
      <c r="BN436" s="119" t="str">
        <f t="shared" si="736"/>
        <v/>
      </c>
      <c r="BO436" s="119" t="str">
        <f t="shared" si="737"/>
        <v/>
      </c>
      <c r="BP436" s="17" t="str">
        <f t="shared" si="738"/>
        <v/>
      </c>
      <c r="BQ436" s="17" t="str">
        <f t="shared" si="739"/>
        <v/>
      </c>
      <c r="BR436" s="17" t="str">
        <f>IF(OR(BP436="",COUNTIF($BO$3:BO436,BO436)&lt;&gt;1),"",SUMIF(BO$3:BO$1048576,BO436,BP$3:BP$1048576))</f>
        <v/>
      </c>
      <c r="BS436" s="17" t="str">
        <f t="shared" si="740"/>
        <v/>
      </c>
      <c r="BT436" s="17" t="str">
        <f t="shared" si="741"/>
        <v/>
      </c>
      <c r="BU436" s="17" t="str">
        <f t="shared" si="742"/>
        <v/>
      </c>
      <c r="BV436" s="24" t="str">
        <f t="shared" si="743"/>
        <v/>
      </c>
      <c r="BW436" s="24" t="str">
        <f t="shared" si="744"/>
        <v/>
      </c>
      <c r="BX436" s="24" t="str">
        <f t="shared" si="745"/>
        <v/>
      </c>
      <c r="BY436" s="26" t="str">
        <f t="shared" si="746"/>
        <v/>
      </c>
      <c r="BZ436" s="26" t="str">
        <f t="shared" si="747"/>
        <v/>
      </c>
      <c r="CA436" s="26" t="str">
        <f t="shared" si="748"/>
        <v/>
      </c>
      <c r="CB436" s="66" t="str">
        <f t="shared" si="749"/>
        <v/>
      </c>
      <c r="CC436" s="65" t="str">
        <f t="shared" si="750"/>
        <v/>
      </c>
      <c r="CD436" s="26" t="str">
        <f t="shared" si="751"/>
        <v/>
      </c>
      <c r="CE436" s="26" t="str">
        <f t="shared" si="752"/>
        <v/>
      </c>
      <c r="CF436" s="193" t="str">
        <f t="shared" si="753"/>
        <v/>
      </c>
      <c r="CG436" s="193" t="str">
        <f t="shared" si="754"/>
        <v/>
      </c>
      <c r="CH436" s="26" t="str">
        <f t="shared" si="755"/>
        <v/>
      </c>
      <c r="CI436" s="26" t="str">
        <f t="shared" si="756"/>
        <v/>
      </c>
      <c r="CJ436" s="65" t="str">
        <f t="shared" si="757"/>
        <v/>
      </c>
      <c r="CK436" s="65" t="str">
        <f t="shared" si="758"/>
        <v/>
      </c>
      <c r="CL436" s="64" t="str">
        <f t="shared" si="759"/>
        <v/>
      </c>
      <c r="CM436" s="64" t="str">
        <f t="shared" si="760"/>
        <v/>
      </c>
      <c r="CN436" s="65" t="str">
        <f t="shared" si="761"/>
        <v/>
      </c>
      <c r="CP436" s="63" t="str">
        <f>IF(BH436="","",MAX($CP$3:CP435)+1)</f>
        <v/>
      </c>
      <c r="CQ436" s="24" t="str">
        <f t="shared" si="762"/>
        <v/>
      </c>
      <c r="CR436" s="24" t="str">
        <f t="shared" si="763"/>
        <v/>
      </c>
      <c r="CS436" s="24" t="str">
        <f t="shared" si="764"/>
        <v/>
      </c>
      <c r="CT436" s="58" t="str">
        <f>IF(BO436="","",COUNTIF($BO$3:BO436,BO436)&amp;"@"&amp;BO436)</f>
        <v/>
      </c>
      <c r="CU436" s="16" t="str">
        <f t="shared" si="702"/>
        <v/>
      </c>
      <c r="CV436" s="63" t="str">
        <f t="shared" si="765"/>
        <v/>
      </c>
      <c r="CW436" s="16" t="str">
        <f t="shared" si="766"/>
        <v/>
      </c>
      <c r="CX436" s="16" t="str">
        <f t="shared" si="767"/>
        <v/>
      </c>
      <c r="CY436" s="16" t="str">
        <f t="shared" si="768"/>
        <v/>
      </c>
      <c r="CZ436" s="85" t="str">
        <f t="shared" si="769"/>
        <v/>
      </c>
      <c r="DA436" s="16" t="str">
        <f t="shared" si="770"/>
        <v/>
      </c>
      <c r="DB436" s="16" t="str">
        <f t="shared" si="771"/>
        <v/>
      </c>
      <c r="DC436" s="28" t="str">
        <f>IF(CP436="","",$DC$1&amp;(INDEX(価格設定!D$1:XFD$3,ROW(価格設定!$D$3),MATCH($AW436,価格設定!D$1:XFD$1,1))*100)&amp;"%")</f>
        <v/>
      </c>
      <c r="DD436" s="28" t="str">
        <f>IF(CP436="","",$DD$1&amp;(INDEX(価格設定!D$1:XFD$3,ROW(価格設定!$D$2),MATCH($AW436,価格設定!D$1:XFD$1,1))*100)&amp;"%")</f>
        <v/>
      </c>
      <c r="DE436" s="29" t="str">
        <f t="shared" si="772"/>
        <v/>
      </c>
      <c r="DG436" s="58" t="str">
        <f t="shared" si="773"/>
        <v/>
      </c>
      <c r="DH436" s="58" t="str">
        <f t="shared" si="774"/>
        <v/>
      </c>
      <c r="DI436" s="58" t="str">
        <f t="shared" si="775"/>
        <v/>
      </c>
      <c r="DJ436" s="85" t="str">
        <f t="shared" si="776"/>
        <v/>
      </c>
      <c r="DL436" s="58" t="str">
        <f>IF(COUNTIF(DG$3:DG$1048576,DG436)=COUNTIF($DG$3:$DG436,DG436),DG436,"")</f>
        <v/>
      </c>
      <c r="DM436" s="85" t="str">
        <f t="shared" si="777"/>
        <v/>
      </c>
      <c r="DN436" s="85" t="str">
        <f t="shared" si="703"/>
        <v/>
      </c>
      <c r="DO436" s="85" t="str">
        <f t="shared" si="703"/>
        <v/>
      </c>
      <c r="DP436" s="303"/>
      <c r="DQ436" s="17" t="str">
        <f t="shared" si="704"/>
        <v/>
      </c>
      <c r="DR436" s="17" t="str">
        <f t="shared" si="705"/>
        <v/>
      </c>
      <c r="DS436" s="17" t="str">
        <f t="shared" si="706"/>
        <v/>
      </c>
      <c r="DU436" s="16" t="str">
        <f t="shared" si="778"/>
        <v/>
      </c>
      <c r="DV436" s="16" t="str">
        <f>IF(DU436="","",COUNT($DU$3:DU436))</f>
        <v/>
      </c>
      <c r="DW436" s="16" t="str">
        <f t="shared" si="779"/>
        <v/>
      </c>
      <c r="DX436" s="16" t="str">
        <f t="shared" si="780"/>
        <v/>
      </c>
      <c r="DY436" s="16" t="str">
        <f>IF(DZ436="","",COUNTIF(DZ$3:DZ436,DZ436))</f>
        <v/>
      </c>
      <c r="DZ436" s="16" t="str">
        <f t="shared" si="781"/>
        <v/>
      </c>
      <c r="EA436" s="16" t="str">
        <f t="shared" si="782"/>
        <v/>
      </c>
      <c r="EB436" s="16" t="str">
        <f t="shared" si="783"/>
        <v/>
      </c>
      <c r="EC436" s="16" t="str">
        <f t="shared" si="784"/>
        <v/>
      </c>
      <c r="ED436" s="16" t="str">
        <f t="shared" si="785"/>
        <v/>
      </c>
      <c r="EE436" s="16" t="str">
        <f t="shared" si="786"/>
        <v/>
      </c>
      <c r="EF436" s="16" t="str">
        <f t="shared" si="787"/>
        <v/>
      </c>
      <c r="EG436" s="16" t="str">
        <f t="shared" si="788"/>
        <v/>
      </c>
      <c r="EH436" s="16" t="str">
        <f t="shared" si="789"/>
        <v/>
      </c>
      <c r="EI436" s="16" t="str">
        <f t="shared" si="790"/>
        <v/>
      </c>
      <c r="EJ436" s="16" t="str">
        <f t="shared" si="791"/>
        <v/>
      </c>
      <c r="EK436" s="16" t="str">
        <f t="shared" si="792"/>
        <v/>
      </c>
      <c r="EL436" s="58" t="str">
        <f t="shared" si="793"/>
        <v/>
      </c>
      <c r="EM436" s="58" t="str">
        <f>IF(OR($DZ436="",CR436=""),IF($EL436="","",$EL436),IF(OR(CR436="なし",CR436=0),領収書!$H$1,CR436))</f>
        <v/>
      </c>
      <c r="EN436" s="58" t="str">
        <f>IF(OR($DZ436="",CS436=""),IF($EL436="","",$EL436),IF(OR(CS436="なし",CS436=0),入力!$EN$1,CS436))</f>
        <v/>
      </c>
      <c r="EO436" s="63" t="str">
        <f t="shared" si="794"/>
        <v/>
      </c>
      <c r="EP436" s="63" t="str">
        <f t="shared" si="795"/>
        <v/>
      </c>
      <c r="ER436" s="16" t="str">
        <f>IF(AND(COUNTIF($ET$3:ET436,ET436)=1,ET436&lt;&gt;""),MAX($ER$3:ER435)+1,"")</f>
        <v/>
      </c>
      <c r="ES436" s="16" t="str">
        <f>IF(価格設定!B438="","",価格設定!B438)</f>
        <v/>
      </c>
      <c r="ET436" s="16" t="str">
        <f>IF(価格設定!C438="","",価格設定!C438)</f>
        <v/>
      </c>
      <c r="EV436" s="16" t="str">
        <f t="shared" si="707"/>
        <v/>
      </c>
      <c r="EW436" s="16" t="str">
        <f t="shared" si="796"/>
        <v/>
      </c>
    </row>
    <row r="437" spans="1:153" ht="30" customHeight="1" x14ac:dyDescent="0.2">
      <c r="A437" s="225"/>
      <c r="B437" s="212"/>
      <c r="C437" s="221"/>
      <c r="D437" s="164"/>
      <c r="E437" s="165"/>
      <c r="F437" s="166"/>
      <c r="G437" s="167"/>
      <c r="H437" s="179"/>
      <c r="I437" s="306"/>
      <c r="J437" s="169"/>
      <c r="K437" s="179"/>
      <c r="L437" s="186"/>
      <c r="M437" s="186"/>
      <c r="N437" s="168"/>
      <c r="O437" s="170"/>
      <c r="P437" s="212"/>
      <c r="Q437" s="179" t="str">
        <f>IFERROR(IF(H437="","",IFERROR(INDEX(価格設定!$B$5:$B$1048576,MATCH(H437,価格設定!$B$5:$B$1048576,0),0),INDEX(価格設定!$B$5:$B$1048576,MATCH("*"&amp;H437&amp;"*",価格設定!$B$5:$B$1048576,0),0))),H437)</f>
        <v/>
      </c>
      <c r="R437" s="250" t="str">
        <f>IFERROR(IF(Q437="",IF(K437="","",K437),IF(K437="",IF(INDEX(価格設定!$C$5:$C$1048576,MATCH(Q437,価格設定!$B$5:$B$1048576,0),0)=0,"",INDEX(価格設定!$C$5:$C$1048576,MATCH(Q437,価格設定!$B$5:$B$1048576,0),0)),IF(K437="なし","",K437))),"")</f>
        <v/>
      </c>
      <c r="S437" s="308" t="str">
        <f t="shared" si="708"/>
        <v/>
      </c>
      <c r="T437" s="126" t="str">
        <f>IFERROR(IF(J437="",IF(INDEX(価格設定!$E$5:$R$1048576,MATCH($Q437,価格設定!B$5:B$1048576,0),MATCH($AW437,価格設定!E$1:X$1,1))=0,"",INDEX(価格設定!$E$5:$R$1048576,MATCH($Q437,価格設定!B$5:B$1048576,0),MATCH($AW437,価格設定!E$1:X$1,1))),J437),"")</f>
        <v/>
      </c>
      <c r="U437" s="126" t="str">
        <f t="shared" si="709"/>
        <v/>
      </c>
      <c r="V437" s="132" t="str">
        <f t="shared" si="710"/>
        <v/>
      </c>
      <c r="W437" s="127" t="str">
        <f>IFERROR(IF(OR(T437="",T437&lt;0),"",IFERROR(INDEX(価格設定!E$2:X$3,IF(AND(K437=$K$1,$K$1&lt;&gt;""),ROW(価格設定!$D$3)-1,MATCH(INDEX(価格設定!$D$5:$D$1048576,MATCH(Q437,価格設定!$B$5:$B$1048576,0),0),価格設定!$D$2:$D$3,0)),MATCH($AW437,価格設定!E$1:X$1,1)),INDEX(価格設定!E$2:X$2,0,MATCH($AW437,価格設定!E$1:X$1,1)))),"")</f>
        <v/>
      </c>
      <c r="X437" s="126" t="str">
        <f t="shared" si="701"/>
        <v/>
      </c>
      <c r="Y437" s="128" t="str">
        <f t="shared" si="711"/>
        <v/>
      </c>
      <c r="Z437" s="126" t="str">
        <f t="shared" si="712"/>
        <v/>
      </c>
      <c r="AA437" s="129" t="str">
        <f t="shared" si="713"/>
        <v/>
      </c>
      <c r="AB437" s="126" t="str">
        <f t="shared" si="714"/>
        <v/>
      </c>
      <c r="AC437" s="280" t="str">
        <f t="shared" si="715"/>
        <v/>
      </c>
      <c r="AD437" s="15"/>
      <c r="AE437" s="204" t="str">
        <f>IF(AF437="","",COUNT($AF$3:AF437))</f>
        <v/>
      </c>
      <c r="AF437" s="206" t="str">
        <f t="shared" si="716"/>
        <v/>
      </c>
      <c r="AG437" s="204" t="str">
        <f t="shared" si="717"/>
        <v/>
      </c>
      <c r="AH437" s="204" t="str">
        <f t="shared" si="718"/>
        <v/>
      </c>
      <c r="AI437" s="287"/>
      <c r="AJ437" s="15"/>
      <c r="AK437" s="138" t="str">
        <f t="shared" si="719"/>
        <v/>
      </c>
      <c r="AL437" s="131" t="str">
        <f t="shared" si="720"/>
        <v/>
      </c>
      <c r="AM437" s="131" t="str">
        <f t="shared" si="721"/>
        <v/>
      </c>
      <c r="AN437" s="313" t="str">
        <f t="shared" si="722"/>
        <v/>
      </c>
      <c r="AO437" s="316" t="str">
        <f t="shared" si="723"/>
        <v/>
      </c>
      <c r="AP437" s="18"/>
      <c r="AQ437" s="3" t="str">
        <f>IF(F437="","",MAX($AQ$3:AQ436)+1)</f>
        <v/>
      </c>
      <c r="AR437" s="3" t="str">
        <f>IF(OR(AQ437="",BB437=""),"",MAX($AR$3:AR436)+1)</f>
        <v/>
      </c>
      <c r="AS437" s="3" t="str">
        <f>IF(CQ437="","",RANK(CQ437,CQ$3:CQ$1048576,1)+COUNTIF($CQ$3:CQ437,CQ437)-1)</f>
        <v/>
      </c>
      <c r="AT437" s="21" t="str">
        <f>IF(C437="",IF(OR(AND($H437&lt;&gt;"",C437=""),AND($F436=$F437,$AZ437&lt;&gt;""),COUNTA($H$3:$H$1048576,#REF!,$F$3:$F$1048576)&gt;COUNTA($H$3:$H437,#REF!,$F$3:$F437),$AZ437&lt;&gt;""),INDEX(AT$3:AT$1048576,MATCH(MAX($AQ$3:$AQ436),$AQ$3:$AQ$1048576,0),0),""),C437)</f>
        <v/>
      </c>
      <c r="AU437" s="21" t="str">
        <f>IF(D437="",IF(OR(AND($H437&lt;&gt;"",D437=""),AND($F436=$F437,$AZ437&lt;&gt;""),COUNTA($H$3:$H$1048576,#REF!,$F$3:$F$1048576)&gt;COUNTA($H$3:$H437,#REF!,$F$3:$F437),$AZ437&lt;&gt;""),INDEX(AU$3:AU$1048576,MATCH(MAX($AQ$3:$AQ436),$AQ$3:$AQ$1048576,0),0),""),D437)</f>
        <v/>
      </c>
      <c r="AV437" s="21" t="str">
        <f>IF(E437="",IF(OR(AND($H437&lt;&gt;"",E437=""),AND($F436=$F437,$AZ437&lt;&gt;""),COUNTA($H$3:$H$1048576,#REF!,$F$3:$F$1048576)&gt;COUNTA($H$3:$H437,#REF!,$F$3:$F437),$AZ437&lt;&gt;""),INDEX(AV$3:AV$1048576,MATCH(MAX($AQ$3:$AQ436),$AQ$3:$AQ$1048576,0),0),""),E437)</f>
        <v/>
      </c>
      <c r="AW437" s="24" t="str">
        <f t="shared" si="724"/>
        <v/>
      </c>
      <c r="AX437" s="13" t="str">
        <f t="shared" si="725"/>
        <v/>
      </c>
      <c r="AY437" s="4" t="str">
        <f t="shared" si="726"/>
        <v/>
      </c>
      <c r="AZ437" s="4" t="str">
        <f>IF(AX437="",IF(OR(AND(H437&lt;&gt;"",F437=""),COUNTA($H$3:$H$1048576)&gt;COUNTA($H$3:$H437)),INDEX(AX$3:AX437,MATCH(MAX($AQ$3:AQ437),AQ$3:AQ437,0),0),""),AX437)</f>
        <v/>
      </c>
      <c r="BA437" s="4" t="str">
        <f>IF(AY437="",IF(AND(H437&lt;&gt;"",F437=""),INDEX(AY$3:AY437,MATCH(MAX($AQ$3:AQ437),AQ$3:AQ437,0),0),""),AY437)</f>
        <v/>
      </c>
      <c r="BB437" s="82" t="str">
        <f>IF(BC437="","",RANK(BC437,BC$3:BC$1048576,1)+COUNTIF($BC$3:BC437,BC437)-1)</f>
        <v/>
      </c>
      <c r="BC437" s="139" t="str">
        <f t="shared" si="727"/>
        <v/>
      </c>
      <c r="BD437" s="46" t="str">
        <f t="shared" si="728"/>
        <v/>
      </c>
      <c r="BE437" s="46" t="str">
        <f t="shared" si="729"/>
        <v/>
      </c>
      <c r="BF437" s="46" t="str">
        <f t="shared" si="730"/>
        <v/>
      </c>
      <c r="BG437" s="4" t="str">
        <f t="shared" si="731"/>
        <v/>
      </c>
      <c r="BH437" s="180" t="str">
        <f t="shared" si="732"/>
        <v/>
      </c>
      <c r="BI437" s="16" t="str">
        <f t="shared" si="733"/>
        <v/>
      </c>
      <c r="BJ437" s="52" t="str">
        <f>IF(BI437="","",IF(W437="","",IF(AND(K437=$K$1,$K$1&lt;&gt;""),$BT$2,IFERROR(IF(INDEX(価格設定!$D$5:$D$1048576,MATCH(Q437,価格設定!$B$5:$B$1048576,0),0)=価格設定!$D$3,$BT$2,$BS$2),$BS$2))))</f>
        <v/>
      </c>
      <c r="BK437" s="16" t="str">
        <f>IF(BI437="","",IF(COUNTIF($BI$3:BI437,BI437)=1,1,IF(AND(BI436=BI437,BH437=""),BK436,COUNTIF($BH$3:BH437,BH437))))</f>
        <v/>
      </c>
      <c r="BL437" s="52" t="str">
        <f t="shared" si="734"/>
        <v/>
      </c>
      <c r="BM437" s="52" t="str">
        <f t="shared" si="735"/>
        <v/>
      </c>
      <c r="BN437" s="119" t="str">
        <f t="shared" si="736"/>
        <v/>
      </c>
      <c r="BO437" s="119" t="str">
        <f t="shared" si="737"/>
        <v/>
      </c>
      <c r="BP437" s="17" t="str">
        <f t="shared" si="738"/>
        <v/>
      </c>
      <c r="BQ437" s="17" t="str">
        <f t="shared" si="739"/>
        <v/>
      </c>
      <c r="BR437" s="17" t="str">
        <f>IF(OR(BP437="",COUNTIF($BO$3:BO437,BO437)&lt;&gt;1),"",SUMIF(BO$3:BO$1048576,BO437,BP$3:BP$1048576))</f>
        <v/>
      </c>
      <c r="BS437" s="17" t="str">
        <f t="shared" si="740"/>
        <v/>
      </c>
      <c r="BT437" s="17" t="str">
        <f t="shared" si="741"/>
        <v/>
      </c>
      <c r="BU437" s="17" t="str">
        <f t="shared" si="742"/>
        <v/>
      </c>
      <c r="BV437" s="24" t="str">
        <f t="shared" si="743"/>
        <v/>
      </c>
      <c r="BW437" s="24" t="str">
        <f t="shared" si="744"/>
        <v/>
      </c>
      <c r="BX437" s="24" t="str">
        <f t="shared" si="745"/>
        <v/>
      </c>
      <c r="BY437" s="26" t="str">
        <f t="shared" si="746"/>
        <v/>
      </c>
      <c r="BZ437" s="26" t="str">
        <f t="shared" si="747"/>
        <v/>
      </c>
      <c r="CA437" s="26" t="str">
        <f t="shared" si="748"/>
        <v/>
      </c>
      <c r="CB437" s="66" t="str">
        <f t="shared" si="749"/>
        <v/>
      </c>
      <c r="CC437" s="65" t="str">
        <f t="shared" si="750"/>
        <v/>
      </c>
      <c r="CD437" s="26" t="str">
        <f t="shared" si="751"/>
        <v/>
      </c>
      <c r="CE437" s="26" t="str">
        <f t="shared" si="752"/>
        <v/>
      </c>
      <c r="CF437" s="193" t="str">
        <f t="shared" si="753"/>
        <v/>
      </c>
      <c r="CG437" s="193" t="str">
        <f t="shared" si="754"/>
        <v/>
      </c>
      <c r="CH437" s="26" t="str">
        <f t="shared" si="755"/>
        <v/>
      </c>
      <c r="CI437" s="26" t="str">
        <f t="shared" si="756"/>
        <v/>
      </c>
      <c r="CJ437" s="65" t="str">
        <f t="shared" si="757"/>
        <v/>
      </c>
      <c r="CK437" s="65" t="str">
        <f t="shared" si="758"/>
        <v/>
      </c>
      <c r="CL437" s="64" t="str">
        <f t="shared" si="759"/>
        <v/>
      </c>
      <c r="CM437" s="64" t="str">
        <f t="shared" si="760"/>
        <v/>
      </c>
      <c r="CN437" s="65" t="str">
        <f t="shared" si="761"/>
        <v/>
      </c>
      <c r="CP437" s="63" t="str">
        <f>IF(BH437="","",MAX($CP$3:CP436)+1)</f>
        <v/>
      </c>
      <c r="CQ437" s="24" t="str">
        <f t="shared" si="762"/>
        <v/>
      </c>
      <c r="CR437" s="24" t="str">
        <f t="shared" si="763"/>
        <v/>
      </c>
      <c r="CS437" s="24" t="str">
        <f t="shared" si="764"/>
        <v/>
      </c>
      <c r="CT437" s="58" t="str">
        <f>IF(BO437="","",COUNTIF($BO$3:BO437,BO437)&amp;"@"&amp;BO437)</f>
        <v/>
      </c>
      <c r="CU437" s="16" t="str">
        <f t="shared" si="702"/>
        <v/>
      </c>
      <c r="CV437" s="63" t="str">
        <f t="shared" si="765"/>
        <v/>
      </c>
      <c r="CW437" s="16" t="str">
        <f t="shared" si="766"/>
        <v/>
      </c>
      <c r="CX437" s="16" t="str">
        <f t="shared" si="767"/>
        <v/>
      </c>
      <c r="CY437" s="16" t="str">
        <f t="shared" si="768"/>
        <v/>
      </c>
      <c r="CZ437" s="85" t="str">
        <f t="shared" si="769"/>
        <v/>
      </c>
      <c r="DA437" s="16" t="str">
        <f t="shared" si="770"/>
        <v/>
      </c>
      <c r="DB437" s="16" t="str">
        <f t="shared" si="771"/>
        <v/>
      </c>
      <c r="DC437" s="28" t="str">
        <f>IF(CP437="","",$DC$1&amp;(INDEX(価格設定!D$1:XFD$3,ROW(価格設定!$D$3),MATCH($AW437,価格設定!D$1:XFD$1,1))*100)&amp;"%")</f>
        <v/>
      </c>
      <c r="DD437" s="28" t="str">
        <f>IF(CP437="","",$DD$1&amp;(INDEX(価格設定!D$1:XFD$3,ROW(価格設定!$D$2),MATCH($AW437,価格設定!D$1:XFD$1,1))*100)&amp;"%")</f>
        <v/>
      </c>
      <c r="DE437" s="29" t="str">
        <f t="shared" si="772"/>
        <v/>
      </c>
      <c r="DG437" s="58" t="str">
        <f t="shared" si="773"/>
        <v/>
      </c>
      <c r="DH437" s="58" t="str">
        <f t="shared" si="774"/>
        <v/>
      </c>
      <c r="DI437" s="58" t="str">
        <f t="shared" si="775"/>
        <v/>
      </c>
      <c r="DJ437" s="85" t="str">
        <f t="shared" si="776"/>
        <v/>
      </c>
      <c r="DL437" s="58" t="str">
        <f>IF(COUNTIF(DG$3:DG$1048576,DG437)=COUNTIF($DG$3:$DG437,DG437),DG437,"")</f>
        <v/>
      </c>
      <c r="DM437" s="85" t="str">
        <f t="shared" si="777"/>
        <v/>
      </c>
      <c r="DN437" s="85" t="str">
        <f t="shared" si="703"/>
        <v/>
      </c>
      <c r="DO437" s="85" t="str">
        <f t="shared" si="703"/>
        <v/>
      </c>
      <c r="DP437" s="303"/>
      <c r="DQ437" s="17" t="str">
        <f t="shared" si="704"/>
        <v/>
      </c>
      <c r="DR437" s="17" t="str">
        <f t="shared" si="705"/>
        <v/>
      </c>
      <c r="DS437" s="17" t="str">
        <f t="shared" si="706"/>
        <v/>
      </c>
      <c r="DU437" s="16" t="str">
        <f t="shared" si="778"/>
        <v/>
      </c>
      <c r="DV437" s="16" t="str">
        <f>IF(DU437="","",COUNT($DU$3:DU437))</f>
        <v/>
      </c>
      <c r="DW437" s="16" t="str">
        <f t="shared" si="779"/>
        <v/>
      </c>
      <c r="DX437" s="16" t="str">
        <f t="shared" si="780"/>
        <v/>
      </c>
      <c r="DY437" s="16" t="str">
        <f>IF(DZ437="","",COUNTIF(DZ$3:DZ437,DZ437))</f>
        <v/>
      </c>
      <c r="DZ437" s="16" t="str">
        <f t="shared" si="781"/>
        <v/>
      </c>
      <c r="EA437" s="16" t="str">
        <f t="shared" si="782"/>
        <v/>
      </c>
      <c r="EB437" s="16" t="str">
        <f t="shared" si="783"/>
        <v/>
      </c>
      <c r="EC437" s="16" t="str">
        <f t="shared" si="784"/>
        <v/>
      </c>
      <c r="ED437" s="16" t="str">
        <f t="shared" si="785"/>
        <v/>
      </c>
      <c r="EE437" s="16" t="str">
        <f t="shared" si="786"/>
        <v/>
      </c>
      <c r="EF437" s="16" t="str">
        <f t="shared" si="787"/>
        <v/>
      </c>
      <c r="EG437" s="16" t="str">
        <f t="shared" si="788"/>
        <v/>
      </c>
      <c r="EH437" s="16" t="str">
        <f t="shared" si="789"/>
        <v/>
      </c>
      <c r="EI437" s="16" t="str">
        <f t="shared" si="790"/>
        <v/>
      </c>
      <c r="EJ437" s="16" t="str">
        <f t="shared" si="791"/>
        <v/>
      </c>
      <c r="EK437" s="16" t="str">
        <f t="shared" si="792"/>
        <v/>
      </c>
      <c r="EL437" s="58" t="str">
        <f t="shared" si="793"/>
        <v/>
      </c>
      <c r="EM437" s="58" t="str">
        <f>IF(OR($DZ437="",CR437=""),IF($EL437="","",$EL437),IF(OR(CR437="なし",CR437=0),領収書!$H$1,CR437))</f>
        <v/>
      </c>
      <c r="EN437" s="58" t="str">
        <f>IF(OR($DZ437="",CS437=""),IF($EL437="","",$EL437),IF(OR(CS437="なし",CS437=0),入力!$EN$1,CS437))</f>
        <v/>
      </c>
      <c r="EO437" s="63" t="str">
        <f t="shared" si="794"/>
        <v/>
      </c>
      <c r="EP437" s="63" t="str">
        <f t="shared" si="795"/>
        <v/>
      </c>
      <c r="ER437" s="16" t="str">
        <f>IF(AND(COUNTIF($ET$3:ET437,ET437)=1,ET437&lt;&gt;""),MAX($ER$3:ER436)+1,"")</f>
        <v/>
      </c>
      <c r="ES437" s="16" t="str">
        <f>IF(価格設定!B439="","",価格設定!B439)</f>
        <v/>
      </c>
      <c r="ET437" s="16" t="str">
        <f>IF(価格設定!C439="","",価格設定!C439)</f>
        <v/>
      </c>
      <c r="EV437" s="16" t="str">
        <f t="shared" si="707"/>
        <v/>
      </c>
      <c r="EW437" s="16" t="str">
        <f t="shared" si="796"/>
        <v/>
      </c>
    </row>
    <row r="438" spans="1:153" ht="30" customHeight="1" x14ac:dyDescent="0.2">
      <c r="A438" s="225"/>
      <c r="B438" s="212"/>
      <c r="C438" s="221"/>
      <c r="D438" s="164"/>
      <c r="E438" s="165"/>
      <c r="F438" s="166"/>
      <c r="G438" s="167"/>
      <c r="H438" s="179"/>
      <c r="I438" s="306"/>
      <c r="J438" s="169"/>
      <c r="K438" s="179"/>
      <c r="L438" s="186"/>
      <c r="M438" s="186"/>
      <c r="N438" s="168"/>
      <c r="O438" s="170"/>
      <c r="P438" s="212"/>
      <c r="Q438" s="179" t="str">
        <f>IFERROR(IF(H438="","",IFERROR(INDEX(価格設定!$B$5:$B$1048576,MATCH(H438,価格設定!$B$5:$B$1048576,0),0),INDEX(価格設定!$B$5:$B$1048576,MATCH("*"&amp;H438&amp;"*",価格設定!$B$5:$B$1048576,0),0))),H438)</f>
        <v/>
      </c>
      <c r="R438" s="250" t="str">
        <f>IFERROR(IF(Q438="",IF(K438="","",K438),IF(K438="",IF(INDEX(価格設定!$C$5:$C$1048576,MATCH(Q438,価格設定!$B$5:$B$1048576,0),0)=0,"",INDEX(価格設定!$C$5:$C$1048576,MATCH(Q438,価格設定!$B$5:$B$1048576,0),0)),IF(K438="なし","",K438))),"")</f>
        <v/>
      </c>
      <c r="S438" s="308" t="str">
        <f t="shared" si="708"/>
        <v/>
      </c>
      <c r="T438" s="126" t="str">
        <f>IFERROR(IF(J438="",IF(INDEX(価格設定!$E$5:$R$1048576,MATCH($Q438,価格設定!B$5:B$1048576,0),MATCH($AW438,価格設定!E$1:X$1,1))=0,"",INDEX(価格設定!$E$5:$R$1048576,MATCH($Q438,価格設定!B$5:B$1048576,0),MATCH($AW438,価格設定!E$1:X$1,1))),J438),"")</f>
        <v/>
      </c>
      <c r="U438" s="126" t="str">
        <f t="shared" si="709"/>
        <v/>
      </c>
      <c r="V438" s="132" t="str">
        <f t="shared" si="710"/>
        <v/>
      </c>
      <c r="W438" s="127" t="str">
        <f>IFERROR(IF(OR(T438="",T438&lt;0),"",IFERROR(INDEX(価格設定!E$2:X$3,IF(AND(K438=$K$1,$K$1&lt;&gt;""),ROW(価格設定!$D$3)-1,MATCH(INDEX(価格設定!$D$5:$D$1048576,MATCH(Q438,価格設定!$B$5:$B$1048576,0),0),価格設定!$D$2:$D$3,0)),MATCH($AW438,価格設定!E$1:X$1,1)),INDEX(価格設定!E$2:X$2,0,MATCH($AW438,価格設定!E$1:X$1,1)))),"")</f>
        <v/>
      </c>
      <c r="X438" s="126" t="str">
        <f t="shared" si="701"/>
        <v/>
      </c>
      <c r="Y438" s="128" t="str">
        <f t="shared" si="711"/>
        <v/>
      </c>
      <c r="Z438" s="126" t="str">
        <f t="shared" si="712"/>
        <v/>
      </c>
      <c r="AA438" s="129" t="str">
        <f t="shared" si="713"/>
        <v/>
      </c>
      <c r="AB438" s="126" t="str">
        <f t="shared" si="714"/>
        <v/>
      </c>
      <c r="AC438" s="280" t="str">
        <f t="shared" si="715"/>
        <v/>
      </c>
      <c r="AD438" s="15"/>
      <c r="AE438" s="204" t="str">
        <f>IF(AF438="","",COUNT($AF$3:AF438))</f>
        <v/>
      </c>
      <c r="AF438" s="206" t="str">
        <f t="shared" si="716"/>
        <v/>
      </c>
      <c r="AG438" s="204" t="str">
        <f t="shared" si="717"/>
        <v/>
      </c>
      <c r="AH438" s="204" t="str">
        <f t="shared" si="718"/>
        <v/>
      </c>
      <c r="AI438" s="287"/>
      <c r="AJ438" s="15"/>
      <c r="AK438" s="138" t="str">
        <f t="shared" si="719"/>
        <v/>
      </c>
      <c r="AL438" s="131" t="str">
        <f t="shared" si="720"/>
        <v/>
      </c>
      <c r="AM438" s="131" t="str">
        <f t="shared" si="721"/>
        <v/>
      </c>
      <c r="AN438" s="313" t="str">
        <f t="shared" si="722"/>
        <v/>
      </c>
      <c r="AO438" s="316" t="str">
        <f t="shared" si="723"/>
        <v/>
      </c>
      <c r="AP438" s="18"/>
      <c r="AQ438" s="3" t="str">
        <f>IF(F438="","",MAX($AQ$3:AQ437)+1)</f>
        <v/>
      </c>
      <c r="AR438" s="3" t="str">
        <f>IF(OR(AQ438="",BB438=""),"",MAX($AR$3:AR437)+1)</f>
        <v/>
      </c>
      <c r="AS438" s="3" t="str">
        <f>IF(CQ438="","",RANK(CQ438,CQ$3:CQ$1048576,1)+COUNTIF($CQ$3:CQ438,CQ438)-1)</f>
        <v/>
      </c>
      <c r="AT438" s="21" t="str">
        <f>IF(C438="",IF(OR(AND($H438&lt;&gt;"",C438=""),AND($F437=$F438,$AZ438&lt;&gt;""),COUNTA($H$3:$H$1048576,#REF!,$F$3:$F$1048576)&gt;COUNTA($H$3:$H438,#REF!,$F$3:$F438),$AZ438&lt;&gt;""),INDEX(AT$3:AT$1048576,MATCH(MAX($AQ$3:$AQ437),$AQ$3:$AQ$1048576,0),0),""),C438)</f>
        <v/>
      </c>
      <c r="AU438" s="21" t="str">
        <f>IF(D438="",IF(OR(AND($H438&lt;&gt;"",D438=""),AND($F437=$F438,$AZ438&lt;&gt;""),COUNTA($H$3:$H$1048576,#REF!,$F$3:$F$1048576)&gt;COUNTA($H$3:$H438,#REF!,$F$3:$F438),$AZ438&lt;&gt;""),INDEX(AU$3:AU$1048576,MATCH(MAX($AQ$3:$AQ437),$AQ$3:$AQ$1048576,0),0),""),D438)</f>
        <v/>
      </c>
      <c r="AV438" s="21" t="str">
        <f>IF(E438="",IF(OR(AND($H438&lt;&gt;"",E438=""),AND($F437=$F438,$AZ438&lt;&gt;""),COUNTA($H$3:$H$1048576,#REF!,$F$3:$F$1048576)&gt;COUNTA($H$3:$H438,#REF!,$F$3:$F438),$AZ438&lt;&gt;""),INDEX(AV$3:AV$1048576,MATCH(MAX($AQ$3:$AQ437),$AQ$3:$AQ$1048576,0),0),""),E438)</f>
        <v/>
      </c>
      <c r="AW438" s="24" t="str">
        <f t="shared" si="724"/>
        <v/>
      </c>
      <c r="AX438" s="13" t="str">
        <f t="shared" si="725"/>
        <v/>
      </c>
      <c r="AY438" s="4" t="str">
        <f t="shared" si="726"/>
        <v/>
      </c>
      <c r="AZ438" s="4" t="str">
        <f>IF(AX438="",IF(OR(AND(H438&lt;&gt;"",F438=""),COUNTA($H$3:$H$1048576)&gt;COUNTA($H$3:$H438)),INDEX(AX$3:AX438,MATCH(MAX($AQ$3:AQ438),AQ$3:AQ438,0),0),""),AX438)</f>
        <v/>
      </c>
      <c r="BA438" s="4" t="str">
        <f>IF(AY438="",IF(AND(H438&lt;&gt;"",F438=""),INDEX(AY$3:AY438,MATCH(MAX($AQ$3:AQ438),AQ$3:AQ438,0),0),""),AY438)</f>
        <v/>
      </c>
      <c r="BB438" s="82" t="str">
        <f>IF(BC438="","",RANK(BC438,BC$3:BC$1048576,1)+COUNTIF($BC$3:BC438,BC438)-1)</f>
        <v/>
      </c>
      <c r="BC438" s="139" t="str">
        <f t="shared" si="727"/>
        <v/>
      </c>
      <c r="BD438" s="46" t="str">
        <f t="shared" si="728"/>
        <v/>
      </c>
      <c r="BE438" s="46" t="str">
        <f t="shared" si="729"/>
        <v/>
      </c>
      <c r="BF438" s="46" t="str">
        <f t="shared" si="730"/>
        <v/>
      </c>
      <c r="BG438" s="4" t="str">
        <f t="shared" si="731"/>
        <v/>
      </c>
      <c r="BH438" s="180" t="str">
        <f t="shared" si="732"/>
        <v/>
      </c>
      <c r="BI438" s="16" t="str">
        <f t="shared" si="733"/>
        <v/>
      </c>
      <c r="BJ438" s="52" t="str">
        <f>IF(BI438="","",IF(W438="","",IF(AND(K438=$K$1,$K$1&lt;&gt;""),$BT$2,IFERROR(IF(INDEX(価格設定!$D$5:$D$1048576,MATCH(Q438,価格設定!$B$5:$B$1048576,0),0)=価格設定!$D$3,$BT$2,$BS$2),$BS$2))))</f>
        <v/>
      </c>
      <c r="BK438" s="16" t="str">
        <f>IF(BI438="","",IF(COUNTIF($BI$3:BI438,BI438)=1,1,IF(AND(BI437=BI438,BH438=""),BK437,COUNTIF($BH$3:BH438,BH438))))</f>
        <v/>
      </c>
      <c r="BL438" s="52" t="str">
        <f t="shared" si="734"/>
        <v/>
      </c>
      <c r="BM438" s="52" t="str">
        <f t="shared" si="735"/>
        <v/>
      </c>
      <c r="BN438" s="119" t="str">
        <f t="shared" si="736"/>
        <v/>
      </c>
      <c r="BO438" s="119" t="str">
        <f t="shared" si="737"/>
        <v/>
      </c>
      <c r="BP438" s="17" t="str">
        <f t="shared" si="738"/>
        <v/>
      </c>
      <c r="BQ438" s="17" t="str">
        <f t="shared" si="739"/>
        <v/>
      </c>
      <c r="BR438" s="17" t="str">
        <f>IF(OR(BP438="",COUNTIF($BO$3:BO438,BO438)&lt;&gt;1),"",SUMIF(BO$3:BO$1048576,BO438,BP$3:BP$1048576))</f>
        <v/>
      </c>
      <c r="BS438" s="17" t="str">
        <f t="shared" si="740"/>
        <v/>
      </c>
      <c r="BT438" s="17" t="str">
        <f t="shared" si="741"/>
        <v/>
      </c>
      <c r="BU438" s="17" t="str">
        <f t="shared" si="742"/>
        <v/>
      </c>
      <c r="BV438" s="24" t="str">
        <f t="shared" si="743"/>
        <v/>
      </c>
      <c r="BW438" s="24" t="str">
        <f t="shared" si="744"/>
        <v/>
      </c>
      <c r="BX438" s="24" t="str">
        <f t="shared" si="745"/>
        <v/>
      </c>
      <c r="BY438" s="26" t="str">
        <f t="shared" si="746"/>
        <v/>
      </c>
      <c r="BZ438" s="26" t="str">
        <f t="shared" si="747"/>
        <v/>
      </c>
      <c r="CA438" s="26" t="str">
        <f t="shared" si="748"/>
        <v/>
      </c>
      <c r="CB438" s="66" t="str">
        <f t="shared" si="749"/>
        <v/>
      </c>
      <c r="CC438" s="65" t="str">
        <f t="shared" si="750"/>
        <v/>
      </c>
      <c r="CD438" s="26" t="str">
        <f t="shared" si="751"/>
        <v/>
      </c>
      <c r="CE438" s="26" t="str">
        <f t="shared" si="752"/>
        <v/>
      </c>
      <c r="CF438" s="193" t="str">
        <f t="shared" si="753"/>
        <v/>
      </c>
      <c r="CG438" s="193" t="str">
        <f t="shared" si="754"/>
        <v/>
      </c>
      <c r="CH438" s="26" t="str">
        <f t="shared" si="755"/>
        <v/>
      </c>
      <c r="CI438" s="26" t="str">
        <f t="shared" si="756"/>
        <v/>
      </c>
      <c r="CJ438" s="65" t="str">
        <f t="shared" si="757"/>
        <v/>
      </c>
      <c r="CK438" s="65" t="str">
        <f t="shared" si="758"/>
        <v/>
      </c>
      <c r="CL438" s="64" t="str">
        <f t="shared" si="759"/>
        <v/>
      </c>
      <c r="CM438" s="64" t="str">
        <f t="shared" si="760"/>
        <v/>
      </c>
      <c r="CN438" s="65" t="str">
        <f t="shared" si="761"/>
        <v/>
      </c>
      <c r="CP438" s="63" t="str">
        <f>IF(BH438="","",MAX($CP$3:CP437)+1)</f>
        <v/>
      </c>
      <c r="CQ438" s="24" t="str">
        <f t="shared" si="762"/>
        <v/>
      </c>
      <c r="CR438" s="24" t="str">
        <f t="shared" si="763"/>
        <v/>
      </c>
      <c r="CS438" s="24" t="str">
        <f t="shared" si="764"/>
        <v/>
      </c>
      <c r="CT438" s="58" t="str">
        <f>IF(BO438="","",COUNTIF($BO$3:BO438,BO438)&amp;"@"&amp;BO438)</f>
        <v/>
      </c>
      <c r="CU438" s="16" t="str">
        <f t="shared" si="702"/>
        <v/>
      </c>
      <c r="CV438" s="63" t="str">
        <f t="shared" si="765"/>
        <v/>
      </c>
      <c r="CW438" s="16" t="str">
        <f t="shared" si="766"/>
        <v/>
      </c>
      <c r="CX438" s="16" t="str">
        <f t="shared" si="767"/>
        <v/>
      </c>
      <c r="CY438" s="16" t="str">
        <f t="shared" si="768"/>
        <v/>
      </c>
      <c r="CZ438" s="85" t="str">
        <f t="shared" si="769"/>
        <v/>
      </c>
      <c r="DA438" s="16" t="str">
        <f t="shared" si="770"/>
        <v/>
      </c>
      <c r="DB438" s="16" t="str">
        <f t="shared" si="771"/>
        <v/>
      </c>
      <c r="DC438" s="28" t="str">
        <f>IF(CP438="","",$DC$1&amp;(INDEX(価格設定!D$1:XFD$3,ROW(価格設定!$D$3),MATCH($AW438,価格設定!D$1:XFD$1,1))*100)&amp;"%")</f>
        <v/>
      </c>
      <c r="DD438" s="28" t="str">
        <f>IF(CP438="","",$DD$1&amp;(INDEX(価格設定!D$1:XFD$3,ROW(価格設定!$D$2),MATCH($AW438,価格設定!D$1:XFD$1,1))*100)&amp;"%")</f>
        <v/>
      </c>
      <c r="DE438" s="29" t="str">
        <f t="shared" si="772"/>
        <v/>
      </c>
      <c r="DG438" s="58" t="str">
        <f t="shared" si="773"/>
        <v/>
      </c>
      <c r="DH438" s="58" t="str">
        <f t="shared" si="774"/>
        <v/>
      </c>
      <c r="DI438" s="58" t="str">
        <f t="shared" si="775"/>
        <v/>
      </c>
      <c r="DJ438" s="85" t="str">
        <f t="shared" si="776"/>
        <v/>
      </c>
      <c r="DL438" s="58" t="str">
        <f>IF(COUNTIF(DG$3:DG$1048576,DG438)=COUNTIF($DG$3:$DG438,DG438),DG438,"")</f>
        <v/>
      </c>
      <c r="DM438" s="85" t="str">
        <f t="shared" si="777"/>
        <v/>
      </c>
      <c r="DN438" s="85" t="str">
        <f t="shared" si="703"/>
        <v/>
      </c>
      <c r="DO438" s="85" t="str">
        <f t="shared" si="703"/>
        <v/>
      </c>
      <c r="DP438" s="303"/>
      <c r="DQ438" s="17" t="str">
        <f t="shared" si="704"/>
        <v/>
      </c>
      <c r="DR438" s="17" t="str">
        <f t="shared" si="705"/>
        <v/>
      </c>
      <c r="DS438" s="17" t="str">
        <f t="shared" si="706"/>
        <v/>
      </c>
      <c r="DU438" s="16" t="str">
        <f t="shared" si="778"/>
        <v/>
      </c>
      <c r="DV438" s="16" t="str">
        <f>IF(DU438="","",COUNT($DU$3:DU438))</f>
        <v/>
      </c>
      <c r="DW438" s="16" t="str">
        <f t="shared" si="779"/>
        <v/>
      </c>
      <c r="DX438" s="16" t="str">
        <f t="shared" si="780"/>
        <v/>
      </c>
      <c r="DY438" s="16" t="str">
        <f>IF(DZ438="","",COUNTIF(DZ$3:DZ438,DZ438))</f>
        <v/>
      </c>
      <c r="DZ438" s="16" t="str">
        <f t="shared" si="781"/>
        <v/>
      </c>
      <c r="EA438" s="16" t="str">
        <f t="shared" si="782"/>
        <v/>
      </c>
      <c r="EB438" s="16" t="str">
        <f t="shared" si="783"/>
        <v/>
      </c>
      <c r="EC438" s="16" t="str">
        <f t="shared" si="784"/>
        <v/>
      </c>
      <c r="ED438" s="16" t="str">
        <f t="shared" si="785"/>
        <v/>
      </c>
      <c r="EE438" s="16" t="str">
        <f t="shared" si="786"/>
        <v/>
      </c>
      <c r="EF438" s="16" t="str">
        <f t="shared" si="787"/>
        <v/>
      </c>
      <c r="EG438" s="16" t="str">
        <f t="shared" si="788"/>
        <v/>
      </c>
      <c r="EH438" s="16" t="str">
        <f t="shared" si="789"/>
        <v/>
      </c>
      <c r="EI438" s="16" t="str">
        <f t="shared" si="790"/>
        <v/>
      </c>
      <c r="EJ438" s="16" t="str">
        <f t="shared" si="791"/>
        <v/>
      </c>
      <c r="EK438" s="16" t="str">
        <f t="shared" si="792"/>
        <v/>
      </c>
      <c r="EL438" s="58" t="str">
        <f t="shared" si="793"/>
        <v/>
      </c>
      <c r="EM438" s="58" t="str">
        <f>IF(OR($DZ438="",CR438=""),IF($EL438="","",$EL438),IF(OR(CR438="なし",CR438=0),領収書!$H$1,CR438))</f>
        <v/>
      </c>
      <c r="EN438" s="58" t="str">
        <f>IF(OR($DZ438="",CS438=""),IF($EL438="","",$EL438),IF(OR(CS438="なし",CS438=0),入力!$EN$1,CS438))</f>
        <v/>
      </c>
      <c r="EO438" s="63" t="str">
        <f t="shared" si="794"/>
        <v/>
      </c>
      <c r="EP438" s="63" t="str">
        <f t="shared" si="795"/>
        <v/>
      </c>
      <c r="ER438" s="16" t="str">
        <f>IF(AND(COUNTIF($ET$3:ET438,ET438)=1,ET438&lt;&gt;""),MAX($ER$3:ER437)+1,"")</f>
        <v/>
      </c>
      <c r="ES438" s="16" t="str">
        <f>IF(価格設定!B440="","",価格設定!B440)</f>
        <v/>
      </c>
      <c r="ET438" s="16" t="str">
        <f>IF(価格設定!C440="","",価格設定!C440)</f>
        <v/>
      </c>
      <c r="EV438" s="16" t="str">
        <f t="shared" si="707"/>
        <v/>
      </c>
      <c r="EW438" s="16" t="str">
        <f t="shared" si="796"/>
        <v/>
      </c>
    </row>
    <row r="439" spans="1:153" ht="30" customHeight="1" x14ac:dyDescent="0.2">
      <c r="A439" s="225"/>
      <c r="B439" s="212"/>
      <c r="C439" s="221"/>
      <c r="D439" s="164"/>
      <c r="E439" s="165"/>
      <c r="F439" s="166"/>
      <c r="G439" s="167"/>
      <c r="H439" s="179"/>
      <c r="I439" s="306"/>
      <c r="J439" s="169"/>
      <c r="K439" s="179"/>
      <c r="L439" s="186"/>
      <c r="M439" s="186"/>
      <c r="N439" s="168"/>
      <c r="O439" s="170"/>
      <c r="P439" s="212"/>
      <c r="Q439" s="179" t="str">
        <f>IFERROR(IF(H439="","",IFERROR(INDEX(価格設定!$B$5:$B$1048576,MATCH(H439,価格設定!$B$5:$B$1048576,0),0),INDEX(価格設定!$B$5:$B$1048576,MATCH("*"&amp;H439&amp;"*",価格設定!$B$5:$B$1048576,0),0))),H439)</f>
        <v/>
      </c>
      <c r="R439" s="250" t="str">
        <f>IFERROR(IF(Q439="",IF(K439="","",K439),IF(K439="",IF(INDEX(価格設定!$C$5:$C$1048576,MATCH(Q439,価格設定!$B$5:$B$1048576,0),0)=0,"",INDEX(価格設定!$C$5:$C$1048576,MATCH(Q439,価格設定!$B$5:$B$1048576,0),0)),IF(K439="なし","",K439))),"")</f>
        <v/>
      </c>
      <c r="S439" s="308" t="str">
        <f t="shared" si="708"/>
        <v/>
      </c>
      <c r="T439" s="126" t="str">
        <f>IFERROR(IF(J439="",IF(INDEX(価格設定!$E$5:$R$1048576,MATCH($Q439,価格設定!B$5:B$1048576,0),MATCH($AW439,価格設定!E$1:X$1,1))=0,"",INDEX(価格設定!$E$5:$R$1048576,MATCH($Q439,価格設定!B$5:B$1048576,0),MATCH($AW439,価格設定!E$1:X$1,1))),J439),"")</f>
        <v/>
      </c>
      <c r="U439" s="126" t="str">
        <f t="shared" si="709"/>
        <v/>
      </c>
      <c r="V439" s="132" t="str">
        <f t="shared" si="710"/>
        <v/>
      </c>
      <c r="W439" s="127" t="str">
        <f>IFERROR(IF(OR(T439="",T439&lt;0),"",IFERROR(INDEX(価格設定!E$2:X$3,IF(AND(K439=$K$1,$K$1&lt;&gt;""),ROW(価格設定!$D$3)-1,MATCH(INDEX(価格設定!$D$5:$D$1048576,MATCH(Q439,価格設定!$B$5:$B$1048576,0),0),価格設定!$D$2:$D$3,0)),MATCH($AW439,価格設定!E$1:X$1,1)),INDEX(価格設定!E$2:X$2,0,MATCH($AW439,価格設定!E$1:X$1,1)))),"")</f>
        <v/>
      </c>
      <c r="X439" s="126" t="str">
        <f t="shared" si="701"/>
        <v/>
      </c>
      <c r="Y439" s="128" t="str">
        <f t="shared" si="711"/>
        <v/>
      </c>
      <c r="Z439" s="126" t="str">
        <f t="shared" si="712"/>
        <v/>
      </c>
      <c r="AA439" s="129" t="str">
        <f t="shared" si="713"/>
        <v/>
      </c>
      <c r="AB439" s="126" t="str">
        <f t="shared" si="714"/>
        <v/>
      </c>
      <c r="AC439" s="280" t="str">
        <f t="shared" si="715"/>
        <v/>
      </c>
      <c r="AD439" s="15"/>
      <c r="AE439" s="204" t="str">
        <f>IF(AF439="","",COUNT($AF$3:AF439))</f>
        <v/>
      </c>
      <c r="AF439" s="206" t="str">
        <f t="shared" si="716"/>
        <v/>
      </c>
      <c r="AG439" s="204" t="str">
        <f t="shared" si="717"/>
        <v/>
      </c>
      <c r="AH439" s="204" t="str">
        <f t="shared" si="718"/>
        <v/>
      </c>
      <c r="AI439" s="287"/>
      <c r="AJ439" s="15"/>
      <c r="AK439" s="138" t="str">
        <f t="shared" si="719"/>
        <v/>
      </c>
      <c r="AL439" s="131" t="str">
        <f t="shared" si="720"/>
        <v/>
      </c>
      <c r="AM439" s="131" t="str">
        <f t="shared" si="721"/>
        <v/>
      </c>
      <c r="AN439" s="313" t="str">
        <f t="shared" si="722"/>
        <v/>
      </c>
      <c r="AO439" s="316" t="str">
        <f t="shared" si="723"/>
        <v/>
      </c>
      <c r="AP439" s="18"/>
      <c r="AQ439" s="3" t="str">
        <f>IF(F439="","",MAX($AQ$3:AQ438)+1)</f>
        <v/>
      </c>
      <c r="AR439" s="3" t="str">
        <f>IF(OR(AQ439="",BB439=""),"",MAX($AR$3:AR438)+1)</f>
        <v/>
      </c>
      <c r="AS439" s="3" t="str">
        <f>IF(CQ439="","",RANK(CQ439,CQ$3:CQ$1048576,1)+COUNTIF($CQ$3:CQ439,CQ439)-1)</f>
        <v/>
      </c>
      <c r="AT439" s="21" t="str">
        <f>IF(C439="",IF(OR(AND($H439&lt;&gt;"",C439=""),AND($F438=$F439,$AZ439&lt;&gt;""),COUNTA($H$3:$H$1048576,#REF!,$F$3:$F$1048576)&gt;COUNTA($H$3:$H439,#REF!,$F$3:$F439),$AZ439&lt;&gt;""),INDEX(AT$3:AT$1048576,MATCH(MAX($AQ$3:$AQ438),$AQ$3:$AQ$1048576,0),0),""),C439)</f>
        <v/>
      </c>
      <c r="AU439" s="21" t="str">
        <f>IF(D439="",IF(OR(AND($H439&lt;&gt;"",D439=""),AND($F438=$F439,$AZ439&lt;&gt;""),COUNTA($H$3:$H$1048576,#REF!,$F$3:$F$1048576)&gt;COUNTA($H$3:$H439,#REF!,$F$3:$F439),$AZ439&lt;&gt;""),INDEX(AU$3:AU$1048576,MATCH(MAX($AQ$3:$AQ438),$AQ$3:$AQ$1048576,0),0),""),D439)</f>
        <v/>
      </c>
      <c r="AV439" s="21" t="str">
        <f>IF(E439="",IF(OR(AND($H439&lt;&gt;"",E439=""),AND($F438=$F439,$AZ439&lt;&gt;""),COUNTA($H$3:$H$1048576,#REF!,$F$3:$F$1048576)&gt;COUNTA($H$3:$H439,#REF!,$F$3:$F439),$AZ439&lt;&gt;""),INDEX(AV$3:AV$1048576,MATCH(MAX($AQ$3:$AQ438),$AQ$3:$AQ$1048576,0),0),""),E439)</f>
        <v/>
      </c>
      <c r="AW439" s="24" t="str">
        <f t="shared" si="724"/>
        <v/>
      </c>
      <c r="AX439" s="13" t="str">
        <f t="shared" si="725"/>
        <v/>
      </c>
      <c r="AY439" s="4" t="str">
        <f t="shared" si="726"/>
        <v/>
      </c>
      <c r="AZ439" s="4" t="str">
        <f>IF(AX439="",IF(OR(AND(H439&lt;&gt;"",F439=""),COUNTA($H$3:$H$1048576)&gt;COUNTA($H$3:$H439)),INDEX(AX$3:AX439,MATCH(MAX($AQ$3:AQ439),AQ$3:AQ439,0),0),""),AX439)</f>
        <v/>
      </c>
      <c r="BA439" s="4" t="str">
        <f>IF(AY439="",IF(AND(H439&lt;&gt;"",F439=""),INDEX(AY$3:AY439,MATCH(MAX($AQ$3:AQ439),AQ$3:AQ439,0),0),""),AY439)</f>
        <v/>
      </c>
      <c r="BB439" s="82" t="str">
        <f>IF(BC439="","",RANK(BC439,BC$3:BC$1048576,1)+COUNTIF($BC$3:BC439,BC439)-1)</f>
        <v/>
      </c>
      <c r="BC439" s="139" t="str">
        <f t="shared" si="727"/>
        <v/>
      </c>
      <c r="BD439" s="46" t="str">
        <f t="shared" si="728"/>
        <v/>
      </c>
      <c r="BE439" s="46" t="str">
        <f t="shared" si="729"/>
        <v/>
      </c>
      <c r="BF439" s="46" t="str">
        <f t="shared" si="730"/>
        <v/>
      </c>
      <c r="BG439" s="4" t="str">
        <f t="shared" si="731"/>
        <v/>
      </c>
      <c r="BH439" s="180" t="str">
        <f t="shared" si="732"/>
        <v/>
      </c>
      <c r="BI439" s="16" t="str">
        <f t="shared" si="733"/>
        <v/>
      </c>
      <c r="BJ439" s="52" t="str">
        <f>IF(BI439="","",IF(W439="","",IF(AND(K439=$K$1,$K$1&lt;&gt;""),$BT$2,IFERROR(IF(INDEX(価格設定!$D$5:$D$1048576,MATCH(Q439,価格設定!$B$5:$B$1048576,0),0)=価格設定!$D$3,$BT$2,$BS$2),$BS$2))))</f>
        <v/>
      </c>
      <c r="BK439" s="16" t="str">
        <f>IF(BI439="","",IF(COUNTIF($BI$3:BI439,BI439)=1,1,IF(AND(BI438=BI439,BH439=""),BK438,COUNTIF($BH$3:BH439,BH439))))</f>
        <v/>
      </c>
      <c r="BL439" s="52" t="str">
        <f t="shared" si="734"/>
        <v/>
      </c>
      <c r="BM439" s="52" t="str">
        <f t="shared" si="735"/>
        <v/>
      </c>
      <c r="BN439" s="119" t="str">
        <f t="shared" si="736"/>
        <v/>
      </c>
      <c r="BO439" s="119" t="str">
        <f t="shared" si="737"/>
        <v/>
      </c>
      <c r="BP439" s="17" t="str">
        <f t="shared" si="738"/>
        <v/>
      </c>
      <c r="BQ439" s="17" t="str">
        <f t="shared" si="739"/>
        <v/>
      </c>
      <c r="BR439" s="17" t="str">
        <f>IF(OR(BP439="",COUNTIF($BO$3:BO439,BO439)&lt;&gt;1),"",SUMIF(BO$3:BO$1048576,BO439,BP$3:BP$1048576))</f>
        <v/>
      </c>
      <c r="BS439" s="17" t="str">
        <f t="shared" si="740"/>
        <v/>
      </c>
      <c r="BT439" s="17" t="str">
        <f t="shared" si="741"/>
        <v/>
      </c>
      <c r="BU439" s="17" t="str">
        <f t="shared" si="742"/>
        <v/>
      </c>
      <c r="BV439" s="24" t="str">
        <f t="shared" si="743"/>
        <v/>
      </c>
      <c r="BW439" s="24" t="str">
        <f t="shared" si="744"/>
        <v/>
      </c>
      <c r="BX439" s="24" t="str">
        <f t="shared" si="745"/>
        <v/>
      </c>
      <c r="BY439" s="26" t="str">
        <f t="shared" si="746"/>
        <v/>
      </c>
      <c r="BZ439" s="26" t="str">
        <f t="shared" si="747"/>
        <v/>
      </c>
      <c r="CA439" s="26" t="str">
        <f t="shared" si="748"/>
        <v/>
      </c>
      <c r="CB439" s="66" t="str">
        <f t="shared" si="749"/>
        <v/>
      </c>
      <c r="CC439" s="65" t="str">
        <f t="shared" si="750"/>
        <v/>
      </c>
      <c r="CD439" s="26" t="str">
        <f t="shared" si="751"/>
        <v/>
      </c>
      <c r="CE439" s="26" t="str">
        <f t="shared" si="752"/>
        <v/>
      </c>
      <c r="CF439" s="193" t="str">
        <f t="shared" si="753"/>
        <v/>
      </c>
      <c r="CG439" s="193" t="str">
        <f t="shared" si="754"/>
        <v/>
      </c>
      <c r="CH439" s="26" t="str">
        <f t="shared" si="755"/>
        <v/>
      </c>
      <c r="CI439" s="26" t="str">
        <f t="shared" si="756"/>
        <v/>
      </c>
      <c r="CJ439" s="65" t="str">
        <f t="shared" si="757"/>
        <v/>
      </c>
      <c r="CK439" s="65" t="str">
        <f t="shared" si="758"/>
        <v/>
      </c>
      <c r="CL439" s="64" t="str">
        <f t="shared" si="759"/>
        <v/>
      </c>
      <c r="CM439" s="64" t="str">
        <f t="shared" si="760"/>
        <v/>
      </c>
      <c r="CN439" s="65" t="str">
        <f t="shared" si="761"/>
        <v/>
      </c>
      <c r="CP439" s="63" t="str">
        <f>IF(BH439="","",MAX($CP$3:CP438)+1)</f>
        <v/>
      </c>
      <c r="CQ439" s="24" t="str">
        <f t="shared" si="762"/>
        <v/>
      </c>
      <c r="CR439" s="24" t="str">
        <f t="shared" si="763"/>
        <v/>
      </c>
      <c r="CS439" s="24" t="str">
        <f t="shared" si="764"/>
        <v/>
      </c>
      <c r="CT439" s="58" t="str">
        <f>IF(BO439="","",COUNTIF($BO$3:BO439,BO439)&amp;"@"&amp;BO439)</f>
        <v/>
      </c>
      <c r="CU439" s="16" t="str">
        <f t="shared" si="702"/>
        <v/>
      </c>
      <c r="CV439" s="63" t="str">
        <f t="shared" si="765"/>
        <v/>
      </c>
      <c r="CW439" s="16" t="str">
        <f t="shared" si="766"/>
        <v/>
      </c>
      <c r="CX439" s="16" t="str">
        <f t="shared" si="767"/>
        <v/>
      </c>
      <c r="CY439" s="16" t="str">
        <f t="shared" si="768"/>
        <v/>
      </c>
      <c r="CZ439" s="85" t="str">
        <f t="shared" si="769"/>
        <v/>
      </c>
      <c r="DA439" s="16" t="str">
        <f t="shared" si="770"/>
        <v/>
      </c>
      <c r="DB439" s="16" t="str">
        <f t="shared" si="771"/>
        <v/>
      </c>
      <c r="DC439" s="28" t="str">
        <f>IF(CP439="","",$DC$1&amp;(INDEX(価格設定!D$1:XFD$3,ROW(価格設定!$D$3),MATCH($AW439,価格設定!D$1:XFD$1,1))*100)&amp;"%")</f>
        <v/>
      </c>
      <c r="DD439" s="28" t="str">
        <f>IF(CP439="","",$DD$1&amp;(INDEX(価格設定!D$1:XFD$3,ROW(価格設定!$D$2),MATCH($AW439,価格設定!D$1:XFD$1,1))*100)&amp;"%")</f>
        <v/>
      </c>
      <c r="DE439" s="29" t="str">
        <f t="shared" si="772"/>
        <v/>
      </c>
      <c r="DG439" s="58" t="str">
        <f t="shared" si="773"/>
        <v/>
      </c>
      <c r="DH439" s="58" t="str">
        <f t="shared" si="774"/>
        <v/>
      </c>
      <c r="DI439" s="58" t="str">
        <f t="shared" si="775"/>
        <v/>
      </c>
      <c r="DJ439" s="85" t="str">
        <f t="shared" si="776"/>
        <v/>
      </c>
      <c r="DL439" s="58" t="str">
        <f>IF(COUNTIF(DG$3:DG$1048576,DG439)=COUNTIF($DG$3:$DG439,DG439),DG439,"")</f>
        <v/>
      </c>
      <c r="DM439" s="85" t="str">
        <f t="shared" si="777"/>
        <v/>
      </c>
      <c r="DN439" s="85" t="str">
        <f t="shared" si="703"/>
        <v/>
      </c>
      <c r="DO439" s="85" t="str">
        <f t="shared" si="703"/>
        <v/>
      </c>
      <c r="DP439" s="303"/>
      <c r="DQ439" s="17" t="str">
        <f t="shared" si="704"/>
        <v/>
      </c>
      <c r="DR439" s="17" t="str">
        <f t="shared" si="705"/>
        <v/>
      </c>
      <c r="DS439" s="17" t="str">
        <f t="shared" si="706"/>
        <v/>
      </c>
      <c r="DU439" s="16" t="str">
        <f t="shared" si="778"/>
        <v/>
      </c>
      <c r="DV439" s="16" t="str">
        <f>IF(DU439="","",COUNT($DU$3:DU439))</f>
        <v/>
      </c>
      <c r="DW439" s="16" t="str">
        <f t="shared" si="779"/>
        <v/>
      </c>
      <c r="DX439" s="16" t="str">
        <f t="shared" si="780"/>
        <v/>
      </c>
      <c r="DY439" s="16" t="str">
        <f>IF(DZ439="","",COUNTIF(DZ$3:DZ439,DZ439))</f>
        <v/>
      </c>
      <c r="DZ439" s="16" t="str">
        <f t="shared" si="781"/>
        <v/>
      </c>
      <c r="EA439" s="16" t="str">
        <f t="shared" si="782"/>
        <v/>
      </c>
      <c r="EB439" s="16" t="str">
        <f t="shared" si="783"/>
        <v/>
      </c>
      <c r="EC439" s="16" t="str">
        <f t="shared" si="784"/>
        <v/>
      </c>
      <c r="ED439" s="16" t="str">
        <f t="shared" si="785"/>
        <v/>
      </c>
      <c r="EE439" s="16" t="str">
        <f t="shared" si="786"/>
        <v/>
      </c>
      <c r="EF439" s="16" t="str">
        <f t="shared" si="787"/>
        <v/>
      </c>
      <c r="EG439" s="16" t="str">
        <f t="shared" si="788"/>
        <v/>
      </c>
      <c r="EH439" s="16" t="str">
        <f t="shared" si="789"/>
        <v/>
      </c>
      <c r="EI439" s="16" t="str">
        <f t="shared" si="790"/>
        <v/>
      </c>
      <c r="EJ439" s="16" t="str">
        <f t="shared" si="791"/>
        <v/>
      </c>
      <c r="EK439" s="16" t="str">
        <f t="shared" si="792"/>
        <v/>
      </c>
      <c r="EL439" s="58" t="str">
        <f t="shared" si="793"/>
        <v/>
      </c>
      <c r="EM439" s="58" t="str">
        <f>IF(OR($DZ439="",CR439=""),IF($EL439="","",$EL439),IF(OR(CR439="なし",CR439=0),領収書!$H$1,CR439))</f>
        <v/>
      </c>
      <c r="EN439" s="58" t="str">
        <f>IF(OR($DZ439="",CS439=""),IF($EL439="","",$EL439),IF(OR(CS439="なし",CS439=0),入力!$EN$1,CS439))</f>
        <v/>
      </c>
      <c r="EO439" s="63" t="str">
        <f t="shared" si="794"/>
        <v/>
      </c>
      <c r="EP439" s="63" t="str">
        <f t="shared" si="795"/>
        <v/>
      </c>
      <c r="ER439" s="16" t="str">
        <f>IF(AND(COUNTIF($ET$3:ET439,ET439)=1,ET439&lt;&gt;""),MAX($ER$3:ER438)+1,"")</f>
        <v/>
      </c>
      <c r="ES439" s="16" t="str">
        <f>IF(価格設定!B441="","",価格設定!B441)</f>
        <v/>
      </c>
      <c r="ET439" s="16" t="str">
        <f>IF(価格設定!C441="","",価格設定!C441)</f>
        <v/>
      </c>
      <c r="EV439" s="16" t="str">
        <f t="shared" si="707"/>
        <v/>
      </c>
      <c r="EW439" s="16" t="str">
        <f t="shared" si="796"/>
        <v/>
      </c>
    </row>
    <row r="440" spans="1:153" ht="30" customHeight="1" x14ac:dyDescent="0.2">
      <c r="A440" s="225"/>
      <c r="B440" s="212"/>
      <c r="C440" s="221"/>
      <c r="D440" s="164"/>
      <c r="E440" s="165"/>
      <c r="F440" s="166"/>
      <c r="G440" s="167"/>
      <c r="H440" s="179"/>
      <c r="I440" s="306"/>
      <c r="J440" s="169"/>
      <c r="K440" s="179"/>
      <c r="L440" s="186"/>
      <c r="M440" s="186"/>
      <c r="N440" s="168"/>
      <c r="O440" s="170"/>
      <c r="P440" s="212"/>
      <c r="Q440" s="179" t="str">
        <f>IFERROR(IF(H440="","",IFERROR(INDEX(価格設定!$B$5:$B$1048576,MATCH(H440,価格設定!$B$5:$B$1048576,0),0),INDEX(価格設定!$B$5:$B$1048576,MATCH("*"&amp;H440&amp;"*",価格設定!$B$5:$B$1048576,0),0))),H440)</f>
        <v/>
      </c>
      <c r="R440" s="250" t="str">
        <f>IFERROR(IF(Q440="",IF(K440="","",K440),IF(K440="",IF(INDEX(価格設定!$C$5:$C$1048576,MATCH(Q440,価格設定!$B$5:$B$1048576,0),0)=0,"",INDEX(価格設定!$C$5:$C$1048576,MATCH(Q440,価格設定!$B$5:$B$1048576,0),0)),IF(K440="なし","",K440))),"")</f>
        <v/>
      </c>
      <c r="S440" s="308" t="str">
        <f t="shared" si="708"/>
        <v/>
      </c>
      <c r="T440" s="126" t="str">
        <f>IFERROR(IF(J440="",IF(INDEX(価格設定!$E$5:$R$1048576,MATCH($Q440,価格設定!B$5:B$1048576,0),MATCH($AW440,価格設定!E$1:X$1,1))=0,"",INDEX(価格設定!$E$5:$R$1048576,MATCH($Q440,価格設定!B$5:B$1048576,0),MATCH($AW440,価格設定!E$1:X$1,1))),J440),"")</f>
        <v/>
      </c>
      <c r="U440" s="126" t="str">
        <f t="shared" si="709"/>
        <v/>
      </c>
      <c r="V440" s="132" t="str">
        <f t="shared" si="710"/>
        <v/>
      </c>
      <c r="W440" s="127" t="str">
        <f>IFERROR(IF(OR(T440="",T440&lt;0),"",IFERROR(INDEX(価格設定!E$2:X$3,IF(AND(K440=$K$1,$K$1&lt;&gt;""),ROW(価格設定!$D$3)-1,MATCH(INDEX(価格設定!$D$5:$D$1048576,MATCH(Q440,価格設定!$B$5:$B$1048576,0),0),価格設定!$D$2:$D$3,0)),MATCH($AW440,価格設定!E$1:X$1,1)),INDEX(価格設定!E$2:X$2,0,MATCH($AW440,価格設定!E$1:X$1,1)))),"")</f>
        <v/>
      </c>
      <c r="X440" s="126" t="str">
        <f t="shared" si="701"/>
        <v/>
      </c>
      <c r="Y440" s="128" t="str">
        <f t="shared" si="711"/>
        <v/>
      </c>
      <c r="Z440" s="126" t="str">
        <f t="shared" si="712"/>
        <v/>
      </c>
      <c r="AA440" s="129" t="str">
        <f t="shared" si="713"/>
        <v/>
      </c>
      <c r="AB440" s="126" t="str">
        <f t="shared" si="714"/>
        <v/>
      </c>
      <c r="AC440" s="280" t="str">
        <f t="shared" si="715"/>
        <v/>
      </c>
      <c r="AD440" s="15"/>
      <c r="AE440" s="204" t="str">
        <f>IF(AF440="","",COUNT($AF$3:AF440))</f>
        <v/>
      </c>
      <c r="AF440" s="206" t="str">
        <f t="shared" si="716"/>
        <v/>
      </c>
      <c r="AG440" s="204" t="str">
        <f t="shared" si="717"/>
        <v/>
      </c>
      <c r="AH440" s="204" t="str">
        <f t="shared" si="718"/>
        <v/>
      </c>
      <c r="AI440" s="287"/>
      <c r="AJ440" s="15"/>
      <c r="AK440" s="138" t="str">
        <f t="shared" si="719"/>
        <v/>
      </c>
      <c r="AL440" s="131" t="str">
        <f t="shared" si="720"/>
        <v/>
      </c>
      <c r="AM440" s="131" t="str">
        <f t="shared" si="721"/>
        <v/>
      </c>
      <c r="AN440" s="313" t="str">
        <f t="shared" si="722"/>
        <v/>
      </c>
      <c r="AO440" s="316" t="str">
        <f t="shared" si="723"/>
        <v/>
      </c>
      <c r="AP440" s="18"/>
      <c r="AQ440" s="3" t="str">
        <f>IF(F440="","",MAX($AQ$3:AQ439)+1)</f>
        <v/>
      </c>
      <c r="AR440" s="3" t="str">
        <f>IF(OR(AQ440="",BB440=""),"",MAX($AR$3:AR439)+1)</f>
        <v/>
      </c>
      <c r="AS440" s="3" t="str">
        <f>IF(CQ440="","",RANK(CQ440,CQ$3:CQ$1048576,1)+COUNTIF($CQ$3:CQ440,CQ440)-1)</f>
        <v/>
      </c>
      <c r="AT440" s="21" t="str">
        <f>IF(C440="",IF(OR(AND($H440&lt;&gt;"",C440=""),AND($F439=$F440,$AZ440&lt;&gt;""),COUNTA($H$3:$H$1048576,#REF!,$F$3:$F$1048576)&gt;COUNTA($H$3:$H440,#REF!,$F$3:$F440),$AZ440&lt;&gt;""),INDEX(AT$3:AT$1048576,MATCH(MAX($AQ$3:$AQ439),$AQ$3:$AQ$1048576,0),0),""),C440)</f>
        <v/>
      </c>
      <c r="AU440" s="21" t="str">
        <f>IF(D440="",IF(OR(AND($H440&lt;&gt;"",D440=""),AND($F439=$F440,$AZ440&lt;&gt;""),COUNTA($H$3:$H$1048576,#REF!,$F$3:$F$1048576)&gt;COUNTA($H$3:$H440,#REF!,$F$3:$F440),$AZ440&lt;&gt;""),INDEX(AU$3:AU$1048576,MATCH(MAX($AQ$3:$AQ439),$AQ$3:$AQ$1048576,0),0),""),D440)</f>
        <v/>
      </c>
      <c r="AV440" s="21" t="str">
        <f>IF(E440="",IF(OR(AND($H440&lt;&gt;"",E440=""),AND($F439=$F440,$AZ440&lt;&gt;""),COUNTA($H$3:$H$1048576,#REF!,$F$3:$F$1048576)&gt;COUNTA($H$3:$H440,#REF!,$F$3:$F440),$AZ440&lt;&gt;""),INDEX(AV$3:AV$1048576,MATCH(MAX($AQ$3:$AQ439),$AQ$3:$AQ$1048576,0),0),""),E440)</f>
        <v/>
      </c>
      <c r="AW440" s="24" t="str">
        <f t="shared" si="724"/>
        <v/>
      </c>
      <c r="AX440" s="13" t="str">
        <f t="shared" si="725"/>
        <v/>
      </c>
      <c r="AY440" s="4" t="str">
        <f t="shared" si="726"/>
        <v/>
      </c>
      <c r="AZ440" s="4" t="str">
        <f>IF(AX440="",IF(OR(AND(H440&lt;&gt;"",F440=""),COUNTA($H$3:$H$1048576)&gt;COUNTA($H$3:$H440)),INDEX(AX$3:AX440,MATCH(MAX($AQ$3:AQ440),AQ$3:AQ440,0),0),""),AX440)</f>
        <v/>
      </c>
      <c r="BA440" s="4" t="str">
        <f>IF(AY440="",IF(AND(H440&lt;&gt;"",F440=""),INDEX(AY$3:AY440,MATCH(MAX($AQ$3:AQ440),AQ$3:AQ440,0),0),""),AY440)</f>
        <v/>
      </c>
      <c r="BB440" s="82" t="str">
        <f>IF(BC440="","",RANK(BC440,BC$3:BC$1048576,1)+COUNTIF($BC$3:BC440,BC440)-1)</f>
        <v/>
      </c>
      <c r="BC440" s="139" t="str">
        <f t="shared" si="727"/>
        <v/>
      </c>
      <c r="BD440" s="46" t="str">
        <f t="shared" si="728"/>
        <v/>
      </c>
      <c r="BE440" s="46" t="str">
        <f t="shared" si="729"/>
        <v/>
      </c>
      <c r="BF440" s="46" t="str">
        <f t="shared" si="730"/>
        <v/>
      </c>
      <c r="BG440" s="4" t="str">
        <f t="shared" si="731"/>
        <v/>
      </c>
      <c r="BH440" s="180" t="str">
        <f t="shared" si="732"/>
        <v/>
      </c>
      <c r="BI440" s="16" t="str">
        <f t="shared" si="733"/>
        <v/>
      </c>
      <c r="BJ440" s="52" t="str">
        <f>IF(BI440="","",IF(W440="","",IF(AND(K440=$K$1,$K$1&lt;&gt;""),$BT$2,IFERROR(IF(INDEX(価格設定!$D$5:$D$1048576,MATCH(Q440,価格設定!$B$5:$B$1048576,0),0)=価格設定!$D$3,$BT$2,$BS$2),$BS$2))))</f>
        <v/>
      </c>
      <c r="BK440" s="16" t="str">
        <f>IF(BI440="","",IF(COUNTIF($BI$3:BI440,BI440)=1,1,IF(AND(BI439=BI440,BH440=""),BK439,COUNTIF($BH$3:BH440,BH440))))</f>
        <v/>
      </c>
      <c r="BL440" s="52" t="str">
        <f t="shared" si="734"/>
        <v/>
      </c>
      <c r="BM440" s="52" t="str">
        <f t="shared" si="735"/>
        <v/>
      </c>
      <c r="BN440" s="119" t="str">
        <f t="shared" si="736"/>
        <v/>
      </c>
      <c r="BO440" s="119" t="str">
        <f t="shared" si="737"/>
        <v/>
      </c>
      <c r="BP440" s="17" t="str">
        <f t="shared" si="738"/>
        <v/>
      </c>
      <c r="BQ440" s="17" t="str">
        <f t="shared" si="739"/>
        <v/>
      </c>
      <c r="BR440" s="17" t="str">
        <f>IF(OR(BP440="",COUNTIF($BO$3:BO440,BO440)&lt;&gt;1),"",SUMIF(BO$3:BO$1048576,BO440,BP$3:BP$1048576))</f>
        <v/>
      </c>
      <c r="BS440" s="17" t="str">
        <f t="shared" si="740"/>
        <v/>
      </c>
      <c r="BT440" s="17" t="str">
        <f t="shared" si="741"/>
        <v/>
      </c>
      <c r="BU440" s="17" t="str">
        <f t="shared" si="742"/>
        <v/>
      </c>
      <c r="BV440" s="24" t="str">
        <f t="shared" si="743"/>
        <v/>
      </c>
      <c r="BW440" s="24" t="str">
        <f t="shared" si="744"/>
        <v/>
      </c>
      <c r="BX440" s="24" t="str">
        <f t="shared" si="745"/>
        <v/>
      </c>
      <c r="BY440" s="26" t="str">
        <f t="shared" si="746"/>
        <v/>
      </c>
      <c r="BZ440" s="26" t="str">
        <f t="shared" si="747"/>
        <v/>
      </c>
      <c r="CA440" s="26" t="str">
        <f t="shared" si="748"/>
        <v/>
      </c>
      <c r="CB440" s="66" t="str">
        <f t="shared" si="749"/>
        <v/>
      </c>
      <c r="CC440" s="65" t="str">
        <f t="shared" si="750"/>
        <v/>
      </c>
      <c r="CD440" s="26" t="str">
        <f t="shared" si="751"/>
        <v/>
      </c>
      <c r="CE440" s="26" t="str">
        <f t="shared" si="752"/>
        <v/>
      </c>
      <c r="CF440" s="193" t="str">
        <f t="shared" si="753"/>
        <v/>
      </c>
      <c r="CG440" s="193" t="str">
        <f t="shared" si="754"/>
        <v/>
      </c>
      <c r="CH440" s="26" t="str">
        <f t="shared" si="755"/>
        <v/>
      </c>
      <c r="CI440" s="26" t="str">
        <f t="shared" si="756"/>
        <v/>
      </c>
      <c r="CJ440" s="65" t="str">
        <f t="shared" si="757"/>
        <v/>
      </c>
      <c r="CK440" s="65" t="str">
        <f t="shared" si="758"/>
        <v/>
      </c>
      <c r="CL440" s="64" t="str">
        <f t="shared" si="759"/>
        <v/>
      </c>
      <c r="CM440" s="64" t="str">
        <f t="shared" si="760"/>
        <v/>
      </c>
      <c r="CN440" s="65" t="str">
        <f t="shared" si="761"/>
        <v/>
      </c>
      <c r="CP440" s="63" t="str">
        <f>IF(BH440="","",MAX($CP$3:CP439)+1)</f>
        <v/>
      </c>
      <c r="CQ440" s="24" t="str">
        <f t="shared" si="762"/>
        <v/>
      </c>
      <c r="CR440" s="24" t="str">
        <f t="shared" si="763"/>
        <v/>
      </c>
      <c r="CS440" s="24" t="str">
        <f t="shared" si="764"/>
        <v/>
      </c>
      <c r="CT440" s="58" t="str">
        <f>IF(BO440="","",COUNTIF($BO$3:BO440,BO440)&amp;"@"&amp;BO440)</f>
        <v/>
      </c>
      <c r="CU440" s="16" t="str">
        <f t="shared" si="702"/>
        <v/>
      </c>
      <c r="CV440" s="63" t="str">
        <f t="shared" si="765"/>
        <v/>
      </c>
      <c r="CW440" s="16" t="str">
        <f t="shared" si="766"/>
        <v/>
      </c>
      <c r="CX440" s="16" t="str">
        <f t="shared" si="767"/>
        <v/>
      </c>
      <c r="CY440" s="16" t="str">
        <f t="shared" si="768"/>
        <v/>
      </c>
      <c r="CZ440" s="85" t="str">
        <f t="shared" si="769"/>
        <v/>
      </c>
      <c r="DA440" s="16" t="str">
        <f t="shared" si="770"/>
        <v/>
      </c>
      <c r="DB440" s="16" t="str">
        <f t="shared" si="771"/>
        <v/>
      </c>
      <c r="DC440" s="28" t="str">
        <f>IF(CP440="","",$DC$1&amp;(INDEX(価格設定!D$1:XFD$3,ROW(価格設定!$D$3),MATCH($AW440,価格設定!D$1:XFD$1,1))*100)&amp;"%")</f>
        <v/>
      </c>
      <c r="DD440" s="28" t="str">
        <f>IF(CP440="","",$DD$1&amp;(INDEX(価格設定!D$1:XFD$3,ROW(価格設定!$D$2),MATCH($AW440,価格設定!D$1:XFD$1,1))*100)&amp;"%")</f>
        <v/>
      </c>
      <c r="DE440" s="29" t="str">
        <f t="shared" si="772"/>
        <v/>
      </c>
      <c r="DG440" s="58" t="str">
        <f t="shared" si="773"/>
        <v/>
      </c>
      <c r="DH440" s="58" t="str">
        <f t="shared" si="774"/>
        <v/>
      </c>
      <c r="DI440" s="58" t="str">
        <f t="shared" si="775"/>
        <v/>
      </c>
      <c r="DJ440" s="85" t="str">
        <f t="shared" si="776"/>
        <v/>
      </c>
      <c r="DL440" s="58" t="str">
        <f>IF(COUNTIF(DG$3:DG$1048576,DG440)=COUNTIF($DG$3:$DG440,DG440),DG440,"")</f>
        <v/>
      </c>
      <c r="DM440" s="85" t="str">
        <f t="shared" si="777"/>
        <v/>
      </c>
      <c r="DN440" s="85" t="str">
        <f t="shared" si="703"/>
        <v/>
      </c>
      <c r="DO440" s="85" t="str">
        <f t="shared" si="703"/>
        <v/>
      </c>
      <c r="DP440" s="303"/>
      <c r="DQ440" s="17" t="str">
        <f t="shared" si="704"/>
        <v/>
      </c>
      <c r="DR440" s="17" t="str">
        <f t="shared" si="705"/>
        <v/>
      </c>
      <c r="DS440" s="17" t="str">
        <f t="shared" si="706"/>
        <v/>
      </c>
      <c r="DU440" s="16" t="str">
        <f t="shared" si="778"/>
        <v/>
      </c>
      <c r="DV440" s="16" t="str">
        <f>IF(DU440="","",COUNT($DU$3:DU440))</f>
        <v/>
      </c>
      <c r="DW440" s="16" t="str">
        <f t="shared" si="779"/>
        <v/>
      </c>
      <c r="DX440" s="16" t="str">
        <f t="shared" si="780"/>
        <v/>
      </c>
      <c r="DY440" s="16" t="str">
        <f>IF(DZ440="","",COUNTIF(DZ$3:DZ440,DZ440))</f>
        <v/>
      </c>
      <c r="DZ440" s="16" t="str">
        <f t="shared" si="781"/>
        <v/>
      </c>
      <c r="EA440" s="16" t="str">
        <f t="shared" si="782"/>
        <v/>
      </c>
      <c r="EB440" s="16" t="str">
        <f t="shared" si="783"/>
        <v/>
      </c>
      <c r="EC440" s="16" t="str">
        <f t="shared" si="784"/>
        <v/>
      </c>
      <c r="ED440" s="16" t="str">
        <f t="shared" si="785"/>
        <v/>
      </c>
      <c r="EE440" s="16" t="str">
        <f t="shared" si="786"/>
        <v/>
      </c>
      <c r="EF440" s="16" t="str">
        <f t="shared" si="787"/>
        <v/>
      </c>
      <c r="EG440" s="16" t="str">
        <f t="shared" si="788"/>
        <v/>
      </c>
      <c r="EH440" s="16" t="str">
        <f t="shared" si="789"/>
        <v/>
      </c>
      <c r="EI440" s="16" t="str">
        <f t="shared" si="790"/>
        <v/>
      </c>
      <c r="EJ440" s="16" t="str">
        <f t="shared" si="791"/>
        <v/>
      </c>
      <c r="EK440" s="16" t="str">
        <f t="shared" si="792"/>
        <v/>
      </c>
      <c r="EL440" s="58" t="str">
        <f t="shared" si="793"/>
        <v/>
      </c>
      <c r="EM440" s="58" t="str">
        <f>IF(OR($DZ440="",CR440=""),IF($EL440="","",$EL440),IF(OR(CR440="なし",CR440=0),領収書!$H$1,CR440))</f>
        <v/>
      </c>
      <c r="EN440" s="58" t="str">
        <f>IF(OR($DZ440="",CS440=""),IF($EL440="","",$EL440),IF(OR(CS440="なし",CS440=0),入力!$EN$1,CS440))</f>
        <v/>
      </c>
      <c r="EO440" s="63" t="str">
        <f t="shared" si="794"/>
        <v/>
      </c>
      <c r="EP440" s="63" t="str">
        <f t="shared" si="795"/>
        <v/>
      </c>
      <c r="ER440" s="16" t="str">
        <f>IF(AND(COUNTIF($ET$3:ET440,ET440)=1,ET440&lt;&gt;""),MAX($ER$3:ER439)+1,"")</f>
        <v/>
      </c>
      <c r="ES440" s="16" t="str">
        <f>IF(価格設定!B442="","",価格設定!B442)</f>
        <v/>
      </c>
      <c r="ET440" s="16" t="str">
        <f>IF(価格設定!C442="","",価格設定!C442)</f>
        <v/>
      </c>
      <c r="EV440" s="16" t="str">
        <f t="shared" si="707"/>
        <v/>
      </c>
      <c r="EW440" s="16" t="str">
        <f t="shared" si="796"/>
        <v/>
      </c>
    </row>
    <row r="441" spans="1:153" ht="30" customHeight="1" x14ac:dyDescent="0.2">
      <c r="A441" s="225"/>
      <c r="B441" s="212"/>
      <c r="C441" s="221"/>
      <c r="D441" s="164"/>
      <c r="E441" s="165"/>
      <c r="F441" s="166"/>
      <c r="G441" s="167"/>
      <c r="H441" s="179"/>
      <c r="I441" s="306"/>
      <c r="J441" s="169"/>
      <c r="K441" s="179"/>
      <c r="L441" s="186"/>
      <c r="M441" s="186"/>
      <c r="N441" s="168"/>
      <c r="O441" s="170"/>
      <c r="P441" s="212"/>
      <c r="Q441" s="179" t="str">
        <f>IFERROR(IF(H441="","",IFERROR(INDEX(価格設定!$B$5:$B$1048576,MATCH(H441,価格設定!$B$5:$B$1048576,0),0),INDEX(価格設定!$B$5:$B$1048576,MATCH("*"&amp;H441&amp;"*",価格設定!$B$5:$B$1048576,0),0))),H441)</f>
        <v/>
      </c>
      <c r="R441" s="250" t="str">
        <f>IFERROR(IF(Q441="",IF(K441="","",K441),IF(K441="",IF(INDEX(価格設定!$C$5:$C$1048576,MATCH(Q441,価格設定!$B$5:$B$1048576,0),0)=0,"",INDEX(価格設定!$C$5:$C$1048576,MATCH(Q441,価格設定!$B$5:$B$1048576,0),0)),IF(K441="なし","",K441))),"")</f>
        <v/>
      </c>
      <c r="S441" s="308" t="str">
        <f t="shared" si="708"/>
        <v/>
      </c>
      <c r="T441" s="126" t="str">
        <f>IFERROR(IF(J441="",IF(INDEX(価格設定!$E$5:$R$1048576,MATCH($Q441,価格設定!B$5:B$1048576,0),MATCH($AW441,価格設定!E$1:X$1,1))=0,"",INDEX(価格設定!$E$5:$R$1048576,MATCH($Q441,価格設定!B$5:B$1048576,0),MATCH($AW441,価格設定!E$1:X$1,1))),J441),"")</f>
        <v/>
      </c>
      <c r="U441" s="126" t="str">
        <f t="shared" si="709"/>
        <v/>
      </c>
      <c r="V441" s="132" t="str">
        <f t="shared" si="710"/>
        <v/>
      </c>
      <c r="W441" s="127" t="str">
        <f>IFERROR(IF(OR(T441="",T441&lt;0),"",IFERROR(INDEX(価格設定!E$2:X$3,IF(AND(K441=$K$1,$K$1&lt;&gt;""),ROW(価格設定!$D$3)-1,MATCH(INDEX(価格設定!$D$5:$D$1048576,MATCH(Q441,価格設定!$B$5:$B$1048576,0),0),価格設定!$D$2:$D$3,0)),MATCH($AW441,価格設定!E$1:X$1,1)),INDEX(価格設定!E$2:X$2,0,MATCH($AW441,価格設定!E$1:X$1,1)))),"")</f>
        <v/>
      </c>
      <c r="X441" s="126" t="str">
        <f t="shared" si="701"/>
        <v/>
      </c>
      <c r="Y441" s="128" t="str">
        <f t="shared" si="711"/>
        <v/>
      </c>
      <c r="Z441" s="126" t="str">
        <f t="shared" si="712"/>
        <v/>
      </c>
      <c r="AA441" s="129" t="str">
        <f t="shared" si="713"/>
        <v/>
      </c>
      <c r="AB441" s="126" t="str">
        <f t="shared" si="714"/>
        <v/>
      </c>
      <c r="AC441" s="280" t="str">
        <f t="shared" si="715"/>
        <v/>
      </c>
      <c r="AD441" s="15"/>
      <c r="AE441" s="204" t="str">
        <f>IF(AF441="","",COUNT($AF$3:AF441))</f>
        <v/>
      </c>
      <c r="AF441" s="206" t="str">
        <f t="shared" si="716"/>
        <v/>
      </c>
      <c r="AG441" s="204" t="str">
        <f t="shared" si="717"/>
        <v/>
      </c>
      <c r="AH441" s="204" t="str">
        <f t="shared" si="718"/>
        <v/>
      </c>
      <c r="AI441" s="287"/>
      <c r="AJ441" s="15"/>
      <c r="AK441" s="138" t="str">
        <f t="shared" si="719"/>
        <v/>
      </c>
      <c r="AL441" s="131" t="str">
        <f t="shared" si="720"/>
        <v/>
      </c>
      <c r="AM441" s="131" t="str">
        <f t="shared" si="721"/>
        <v/>
      </c>
      <c r="AN441" s="313" t="str">
        <f t="shared" si="722"/>
        <v/>
      </c>
      <c r="AO441" s="316" t="str">
        <f t="shared" si="723"/>
        <v/>
      </c>
      <c r="AP441" s="18"/>
      <c r="AQ441" s="3" t="str">
        <f>IF(F441="","",MAX($AQ$3:AQ440)+1)</f>
        <v/>
      </c>
      <c r="AR441" s="3" t="str">
        <f>IF(OR(AQ441="",BB441=""),"",MAX($AR$3:AR440)+1)</f>
        <v/>
      </c>
      <c r="AS441" s="3" t="str">
        <f>IF(CQ441="","",RANK(CQ441,CQ$3:CQ$1048576,1)+COUNTIF($CQ$3:CQ441,CQ441)-1)</f>
        <v/>
      </c>
      <c r="AT441" s="21" t="str">
        <f>IF(C441="",IF(OR(AND($H441&lt;&gt;"",C441=""),AND($F440=$F441,$AZ441&lt;&gt;""),COUNTA($H$3:$H$1048576,#REF!,$F$3:$F$1048576)&gt;COUNTA($H$3:$H441,#REF!,$F$3:$F441),$AZ441&lt;&gt;""),INDEX(AT$3:AT$1048576,MATCH(MAX($AQ$3:$AQ440),$AQ$3:$AQ$1048576,0),0),""),C441)</f>
        <v/>
      </c>
      <c r="AU441" s="21" t="str">
        <f>IF(D441="",IF(OR(AND($H441&lt;&gt;"",D441=""),AND($F440=$F441,$AZ441&lt;&gt;""),COUNTA($H$3:$H$1048576,#REF!,$F$3:$F$1048576)&gt;COUNTA($H$3:$H441,#REF!,$F$3:$F441),$AZ441&lt;&gt;""),INDEX(AU$3:AU$1048576,MATCH(MAX($AQ$3:$AQ440),$AQ$3:$AQ$1048576,0),0),""),D441)</f>
        <v/>
      </c>
      <c r="AV441" s="21" t="str">
        <f>IF(E441="",IF(OR(AND($H441&lt;&gt;"",E441=""),AND($F440=$F441,$AZ441&lt;&gt;""),COUNTA($H$3:$H$1048576,#REF!,$F$3:$F$1048576)&gt;COUNTA($H$3:$H441,#REF!,$F$3:$F441),$AZ441&lt;&gt;""),INDEX(AV$3:AV$1048576,MATCH(MAX($AQ$3:$AQ440),$AQ$3:$AQ$1048576,0),0),""),E441)</f>
        <v/>
      </c>
      <c r="AW441" s="24" t="str">
        <f t="shared" si="724"/>
        <v/>
      </c>
      <c r="AX441" s="13" t="str">
        <f t="shared" si="725"/>
        <v/>
      </c>
      <c r="AY441" s="4" t="str">
        <f t="shared" si="726"/>
        <v/>
      </c>
      <c r="AZ441" s="4" t="str">
        <f>IF(AX441="",IF(OR(AND(H441&lt;&gt;"",F441=""),COUNTA($H$3:$H$1048576)&gt;COUNTA($H$3:$H441)),INDEX(AX$3:AX441,MATCH(MAX($AQ$3:AQ441),AQ$3:AQ441,0),0),""),AX441)</f>
        <v/>
      </c>
      <c r="BA441" s="4" t="str">
        <f>IF(AY441="",IF(AND(H441&lt;&gt;"",F441=""),INDEX(AY$3:AY441,MATCH(MAX($AQ$3:AQ441),AQ$3:AQ441,0),0),""),AY441)</f>
        <v/>
      </c>
      <c r="BB441" s="82" t="str">
        <f>IF(BC441="","",RANK(BC441,BC$3:BC$1048576,1)+COUNTIF($BC$3:BC441,BC441)-1)</f>
        <v/>
      </c>
      <c r="BC441" s="139" t="str">
        <f t="shared" si="727"/>
        <v/>
      </c>
      <c r="BD441" s="46" t="str">
        <f t="shared" si="728"/>
        <v/>
      </c>
      <c r="BE441" s="46" t="str">
        <f t="shared" si="729"/>
        <v/>
      </c>
      <c r="BF441" s="46" t="str">
        <f t="shared" si="730"/>
        <v/>
      </c>
      <c r="BG441" s="4" t="str">
        <f t="shared" si="731"/>
        <v/>
      </c>
      <c r="BH441" s="180" t="str">
        <f t="shared" si="732"/>
        <v/>
      </c>
      <c r="BI441" s="16" t="str">
        <f t="shared" si="733"/>
        <v/>
      </c>
      <c r="BJ441" s="52" t="str">
        <f>IF(BI441="","",IF(W441="","",IF(AND(K441=$K$1,$K$1&lt;&gt;""),$BT$2,IFERROR(IF(INDEX(価格設定!$D$5:$D$1048576,MATCH(Q441,価格設定!$B$5:$B$1048576,0),0)=価格設定!$D$3,$BT$2,$BS$2),$BS$2))))</f>
        <v/>
      </c>
      <c r="BK441" s="16" t="str">
        <f>IF(BI441="","",IF(COUNTIF($BI$3:BI441,BI441)=1,1,IF(AND(BI440=BI441,BH441=""),BK440,COUNTIF($BH$3:BH441,BH441))))</f>
        <v/>
      </c>
      <c r="BL441" s="52" t="str">
        <f t="shared" si="734"/>
        <v/>
      </c>
      <c r="BM441" s="52" t="str">
        <f t="shared" si="735"/>
        <v/>
      </c>
      <c r="BN441" s="119" t="str">
        <f t="shared" si="736"/>
        <v/>
      </c>
      <c r="BO441" s="119" t="str">
        <f t="shared" si="737"/>
        <v/>
      </c>
      <c r="BP441" s="17" t="str">
        <f t="shared" si="738"/>
        <v/>
      </c>
      <c r="BQ441" s="17" t="str">
        <f t="shared" si="739"/>
        <v/>
      </c>
      <c r="BR441" s="17" t="str">
        <f>IF(OR(BP441="",COUNTIF($BO$3:BO441,BO441)&lt;&gt;1),"",SUMIF(BO$3:BO$1048576,BO441,BP$3:BP$1048576))</f>
        <v/>
      </c>
      <c r="BS441" s="17" t="str">
        <f t="shared" si="740"/>
        <v/>
      </c>
      <c r="BT441" s="17" t="str">
        <f t="shared" si="741"/>
        <v/>
      </c>
      <c r="BU441" s="17" t="str">
        <f t="shared" si="742"/>
        <v/>
      </c>
      <c r="BV441" s="24" t="str">
        <f t="shared" si="743"/>
        <v/>
      </c>
      <c r="BW441" s="24" t="str">
        <f t="shared" si="744"/>
        <v/>
      </c>
      <c r="BX441" s="24" t="str">
        <f t="shared" si="745"/>
        <v/>
      </c>
      <c r="BY441" s="26" t="str">
        <f t="shared" si="746"/>
        <v/>
      </c>
      <c r="BZ441" s="26" t="str">
        <f t="shared" si="747"/>
        <v/>
      </c>
      <c r="CA441" s="26" t="str">
        <f t="shared" si="748"/>
        <v/>
      </c>
      <c r="CB441" s="66" t="str">
        <f t="shared" si="749"/>
        <v/>
      </c>
      <c r="CC441" s="65" t="str">
        <f t="shared" si="750"/>
        <v/>
      </c>
      <c r="CD441" s="26" t="str">
        <f t="shared" si="751"/>
        <v/>
      </c>
      <c r="CE441" s="26" t="str">
        <f t="shared" si="752"/>
        <v/>
      </c>
      <c r="CF441" s="193" t="str">
        <f t="shared" si="753"/>
        <v/>
      </c>
      <c r="CG441" s="193" t="str">
        <f t="shared" si="754"/>
        <v/>
      </c>
      <c r="CH441" s="26" t="str">
        <f t="shared" si="755"/>
        <v/>
      </c>
      <c r="CI441" s="26" t="str">
        <f t="shared" si="756"/>
        <v/>
      </c>
      <c r="CJ441" s="65" t="str">
        <f t="shared" si="757"/>
        <v/>
      </c>
      <c r="CK441" s="65" t="str">
        <f t="shared" si="758"/>
        <v/>
      </c>
      <c r="CL441" s="64" t="str">
        <f t="shared" si="759"/>
        <v/>
      </c>
      <c r="CM441" s="64" t="str">
        <f t="shared" si="760"/>
        <v/>
      </c>
      <c r="CN441" s="65" t="str">
        <f t="shared" si="761"/>
        <v/>
      </c>
      <c r="CP441" s="63" t="str">
        <f>IF(BH441="","",MAX($CP$3:CP440)+1)</f>
        <v/>
      </c>
      <c r="CQ441" s="24" t="str">
        <f t="shared" si="762"/>
        <v/>
      </c>
      <c r="CR441" s="24" t="str">
        <f t="shared" si="763"/>
        <v/>
      </c>
      <c r="CS441" s="24" t="str">
        <f t="shared" si="764"/>
        <v/>
      </c>
      <c r="CT441" s="58" t="str">
        <f>IF(BO441="","",COUNTIF($BO$3:BO441,BO441)&amp;"@"&amp;BO441)</f>
        <v/>
      </c>
      <c r="CU441" s="16" t="str">
        <f t="shared" si="702"/>
        <v/>
      </c>
      <c r="CV441" s="63" t="str">
        <f t="shared" si="765"/>
        <v/>
      </c>
      <c r="CW441" s="16" t="str">
        <f t="shared" si="766"/>
        <v/>
      </c>
      <c r="CX441" s="16" t="str">
        <f t="shared" si="767"/>
        <v/>
      </c>
      <c r="CY441" s="16" t="str">
        <f t="shared" si="768"/>
        <v/>
      </c>
      <c r="CZ441" s="85" t="str">
        <f t="shared" si="769"/>
        <v/>
      </c>
      <c r="DA441" s="16" t="str">
        <f t="shared" si="770"/>
        <v/>
      </c>
      <c r="DB441" s="16" t="str">
        <f t="shared" si="771"/>
        <v/>
      </c>
      <c r="DC441" s="28" t="str">
        <f>IF(CP441="","",$DC$1&amp;(INDEX(価格設定!D$1:XFD$3,ROW(価格設定!$D$3),MATCH($AW441,価格設定!D$1:XFD$1,1))*100)&amp;"%")</f>
        <v/>
      </c>
      <c r="DD441" s="28" t="str">
        <f>IF(CP441="","",$DD$1&amp;(INDEX(価格設定!D$1:XFD$3,ROW(価格設定!$D$2),MATCH($AW441,価格設定!D$1:XFD$1,1))*100)&amp;"%")</f>
        <v/>
      </c>
      <c r="DE441" s="29" t="str">
        <f t="shared" si="772"/>
        <v/>
      </c>
      <c r="DG441" s="58" t="str">
        <f t="shared" si="773"/>
        <v/>
      </c>
      <c r="DH441" s="58" t="str">
        <f t="shared" si="774"/>
        <v/>
      </c>
      <c r="DI441" s="58" t="str">
        <f t="shared" si="775"/>
        <v/>
      </c>
      <c r="DJ441" s="85" t="str">
        <f t="shared" si="776"/>
        <v/>
      </c>
      <c r="DL441" s="58" t="str">
        <f>IF(COUNTIF(DG$3:DG$1048576,DG441)=COUNTIF($DG$3:$DG441,DG441),DG441,"")</f>
        <v/>
      </c>
      <c r="DM441" s="85" t="str">
        <f t="shared" si="777"/>
        <v/>
      </c>
      <c r="DN441" s="85" t="str">
        <f t="shared" si="703"/>
        <v/>
      </c>
      <c r="DO441" s="85" t="str">
        <f t="shared" si="703"/>
        <v/>
      </c>
      <c r="DP441" s="303"/>
      <c r="DQ441" s="17" t="str">
        <f t="shared" si="704"/>
        <v/>
      </c>
      <c r="DR441" s="17" t="str">
        <f t="shared" si="705"/>
        <v/>
      </c>
      <c r="DS441" s="17" t="str">
        <f t="shared" si="706"/>
        <v/>
      </c>
      <c r="DU441" s="16" t="str">
        <f t="shared" si="778"/>
        <v/>
      </c>
      <c r="DV441" s="16" t="str">
        <f>IF(DU441="","",COUNT($DU$3:DU441))</f>
        <v/>
      </c>
      <c r="DW441" s="16" t="str">
        <f t="shared" si="779"/>
        <v/>
      </c>
      <c r="DX441" s="16" t="str">
        <f t="shared" si="780"/>
        <v/>
      </c>
      <c r="DY441" s="16" t="str">
        <f>IF(DZ441="","",COUNTIF(DZ$3:DZ441,DZ441))</f>
        <v/>
      </c>
      <c r="DZ441" s="16" t="str">
        <f t="shared" si="781"/>
        <v/>
      </c>
      <c r="EA441" s="16" t="str">
        <f t="shared" si="782"/>
        <v/>
      </c>
      <c r="EB441" s="16" t="str">
        <f t="shared" si="783"/>
        <v/>
      </c>
      <c r="EC441" s="16" t="str">
        <f t="shared" si="784"/>
        <v/>
      </c>
      <c r="ED441" s="16" t="str">
        <f t="shared" si="785"/>
        <v/>
      </c>
      <c r="EE441" s="16" t="str">
        <f t="shared" si="786"/>
        <v/>
      </c>
      <c r="EF441" s="16" t="str">
        <f t="shared" si="787"/>
        <v/>
      </c>
      <c r="EG441" s="16" t="str">
        <f t="shared" si="788"/>
        <v/>
      </c>
      <c r="EH441" s="16" t="str">
        <f t="shared" si="789"/>
        <v/>
      </c>
      <c r="EI441" s="16" t="str">
        <f t="shared" si="790"/>
        <v/>
      </c>
      <c r="EJ441" s="16" t="str">
        <f t="shared" si="791"/>
        <v/>
      </c>
      <c r="EK441" s="16" t="str">
        <f t="shared" si="792"/>
        <v/>
      </c>
      <c r="EL441" s="58" t="str">
        <f t="shared" si="793"/>
        <v/>
      </c>
      <c r="EM441" s="58" t="str">
        <f>IF(OR($DZ441="",CR441=""),IF($EL441="","",$EL441),IF(OR(CR441="なし",CR441=0),領収書!$H$1,CR441))</f>
        <v/>
      </c>
      <c r="EN441" s="58" t="str">
        <f>IF(OR($DZ441="",CS441=""),IF($EL441="","",$EL441),IF(OR(CS441="なし",CS441=0),入力!$EN$1,CS441))</f>
        <v/>
      </c>
      <c r="EO441" s="63" t="str">
        <f t="shared" si="794"/>
        <v/>
      </c>
      <c r="EP441" s="63" t="str">
        <f t="shared" si="795"/>
        <v/>
      </c>
      <c r="ER441" s="16" t="str">
        <f>IF(AND(COUNTIF($ET$3:ET441,ET441)=1,ET441&lt;&gt;""),MAX($ER$3:ER440)+1,"")</f>
        <v/>
      </c>
      <c r="ES441" s="16" t="str">
        <f>IF(価格設定!B443="","",価格設定!B443)</f>
        <v/>
      </c>
      <c r="ET441" s="16" t="str">
        <f>IF(価格設定!C443="","",価格設定!C443)</f>
        <v/>
      </c>
      <c r="EV441" s="16" t="str">
        <f t="shared" si="707"/>
        <v/>
      </c>
      <c r="EW441" s="16" t="str">
        <f t="shared" si="796"/>
        <v/>
      </c>
    </row>
    <row r="442" spans="1:153" ht="30" customHeight="1" x14ac:dyDescent="0.2">
      <c r="A442" s="225"/>
      <c r="B442" s="212"/>
      <c r="C442" s="221"/>
      <c r="D442" s="164"/>
      <c r="E442" s="165"/>
      <c r="F442" s="166"/>
      <c r="G442" s="167"/>
      <c r="H442" s="179"/>
      <c r="I442" s="306"/>
      <c r="J442" s="169"/>
      <c r="K442" s="179"/>
      <c r="L442" s="186"/>
      <c r="M442" s="186"/>
      <c r="N442" s="168"/>
      <c r="O442" s="170"/>
      <c r="P442" s="212"/>
      <c r="Q442" s="179" t="str">
        <f>IFERROR(IF(H442="","",IFERROR(INDEX(価格設定!$B$5:$B$1048576,MATCH(H442,価格設定!$B$5:$B$1048576,0),0),INDEX(価格設定!$B$5:$B$1048576,MATCH("*"&amp;H442&amp;"*",価格設定!$B$5:$B$1048576,0),0))),H442)</f>
        <v/>
      </c>
      <c r="R442" s="250" t="str">
        <f>IFERROR(IF(Q442="",IF(K442="","",K442),IF(K442="",IF(INDEX(価格設定!$C$5:$C$1048576,MATCH(Q442,価格設定!$B$5:$B$1048576,0),0)=0,"",INDEX(価格設定!$C$5:$C$1048576,MATCH(Q442,価格設定!$B$5:$B$1048576,0),0)),IF(K442="なし","",K442))),"")</f>
        <v/>
      </c>
      <c r="S442" s="308" t="str">
        <f t="shared" si="708"/>
        <v/>
      </c>
      <c r="T442" s="126" t="str">
        <f>IFERROR(IF(J442="",IF(INDEX(価格設定!$E$5:$R$1048576,MATCH($Q442,価格設定!B$5:B$1048576,0),MATCH($AW442,価格設定!E$1:X$1,1))=0,"",INDEX(価格設定!$E$5:$R$1048576,MATCH($Q442,価格設定!B$5:B$1048576,0),MATCH($AW442,価格設定!E$1:X$1,1))),J442),"")</f>
        <v/>
      </c>
      <c r="U442" s="126" t="str">
        <f t="shared" si="709"/>
        <v/>
      </c>
      <c r="V442" s="132" t="str">
        <f t="shared" si="710"/>
        <v/>
      </c>
      <c r="W442" s="127" t="str">
        <f>IFERROR(IF(OR(T442="",T442&lt;0),"",IFERROR(INDEX(価格設定!E$2:X$3,IF(AND(K442=$K$1,$K$1&lt;&gt;""),ROW(価格設定!$D$3)-1,MATCH(INDEX(価格設定!$D$5:$D$1048576,MATCH(Q442,価格設定!$B$5:$B$1048576,0),0),価格設定!$D$2:$D$3,0)),MATCH($AW442,価格設定!E$1:X$1,1)),INDEX(価格設定!E$2:X$2,0,MATCH($AW442,価格設定!E$1:X$1,1)))),"")</f>
        <v/>
      </c>
      <c r="X442" s="126" t="str">
        <f t="shared" si="701"/>
        <v/>
      </c>
      <c r="Y442" s="128" t="str">
        <f t="shared" si="711"/>
        <v/>
      </c>
      <c r="Z442" s="126" t="str">
        <f t="shared" si="712"/>
        <v/>
      </c>
      <c r="AA442" s="129" t="str">
        <f t="shared" si="713"/>
        <v/>
      </c>
      <c r="AB442" s="126" t="str">
        <f t="shared" si="714"/>
        <v/>
      </c>
      <c r="AC442" s="280" t="str">
        <f t="shared" si="715"/>
        <v/>
      </c>
      <c r="AD442" s="15"/>
      <c r="AE442" s="204" t="str">
        <f>IF(AF442="","",COUNT($AF$3:AF442))</f>
        <v/>
      </c>
      <c r="AF442" s="206" t="str">
        <f t="shared" si="716"/>
        <v/>
      </c>
      <c r="AG442" s="204" t="str">
        <f t="shared" si="717"/>
        <v/>
      </c>
      <c r="AH442" s="204" t="str">
        <f t="shared" si="718"/>
        <v/>
      </c>
      <c r="AI442" s="287"/>
      <c r="AJ442" s="15"/>
      <c r="AK442" s="138" t="str">
        <f t="shared" si="719"/>
        <v/>
      </c>
      <c r="AL442" s="131" t="str">
        <f t="shared" si="720"/>
        <v/>
      </c>
      <c r="AM442" s="131" t="str">
        <f t="shared" si="721"/>
        <v/>
      </c>
      <c r="AN442" s="313" t="str">
        <f t="shared" si="722"/>
        <v/>
      </c>
      <c r="AO442" s="316" t="str">
        <f t="shared" si="723"/>
        <v/>
      </c>
      <c r="AP442" s="18"/>
      <c r="AQ442" s="3" t="str">
        <f>IF(F442="","",MAX($AQ$3:AQ441)+1)</f>
        <v/>
      </c>
      <c r="AR442" s="3" t="str">
        <f>IF(OR(AQ442="",BB442=""),"",MAX($AR$3:AR441)+1)</f>
        <v/>
      </c>
      <c r="AS442" s="3" t="str">
        <f>IF(CQ442="","",RANK(CQ442,CQ$3:CQ$1048576,1)+COUNTIF($CQ$3:CQ442,CQ442)-1)</f>
        <v/>
      </c>
      <c r="AT442" s="21" t="str">
        <f>IF(C442="",IF(OR(AND($H442&lt;&gt;"",C442=""),AND($F441=$F442,$AZ442&lt;&gt;""),COUNTA($H$3:$H$1048576,#REF!,$F$3:$F$1048576)&gt;COUNTA($H$3:$H442,#REF!,$F$3:$F442),$AZ442&lt;&gt;""),INDEX(AT$3:AT$1048576,MATCH(MAX($AQ$3:$AQ441),$AQ$3:$AQ$1048576,0),0),""),C442)</f>
        <v/>
      </c>
      <c r="AU442" s="21" t="str">
        <f>IF(D442="",IF(OR(AND($H442&lt;&gt;"",D442=""),AND($F441=$F442,$AZ442&lt;&gt;""),COUNTA($H$3:$H$1048576,#REF!,$F$3:$F$1048576)&gt;COUNTA($H$3:$H442,#REF!,$F$3:$F442),$AZ442&lt;&gt;""),INDEX(AU$3:AU$1048576,MATCH(MAX($AQ$3:$AQ441),$AQ$3:$AQ$1048576,0),0),""),D442)</f>
        <v/>
      </c>
      <c r="AV442" s="21" t="str">
        <f>IF(E442="",IF(OR(AND($H442&lt;&gt;"",E442=""),AND($F441=$F442,$AZ442&lt;&gt;""),COUNTA($H$3:$H$1048576,#REF!,$F$3:$F$1048576)&gt;COUNTA($H$3:$H442,#REF!,$F$3:$F442),$AZ442&lt;&gt;""),INDEX(AV$3:AV$1048576,MATCH(MAX($AQ$3:$AQ441),$AQ$3:$AQ$1048576,0),0),""),E442)</f>
        <v/>
      </c>
      <c r="AW442" s="24" t="str">
        <f t="shared" si="724"/>
        <v/>
      </c>
      <c r="AX442" s="13" t="str">
        <f t="shared" si="725"/>
        <v/>
      </c>
      <c r="AY442" s="4" t="str">
        <f t="shared" si="726"/>
        <v/>
      </c>
      <c r="AZ442" s="4" t="str">
        <f>IF(AX442="",IF(OR(AND(H442&lt;&gt;"",F442=""),COUNTA($H$3:$H$1048576)&gt;COUNTA($H$3:$H442)),INDEX(AX$3:AX442,MATCH(MAX($AQ$3:AQ442),AQ$3:AQ442,0),0),""),AX442)</f>
        <v/>
      </c>
      <c r="BA442" s="4" t="str">
        <f>IF(AY442="",IF(AND(H442&lt;&gt;"",F442=""),INDEX(AY$3:AY442,MATCH(MAX($AQ$3:AQ442),AQ$3:AQ442,0),0),""),AY442)</f>
        <v/>
      </c>
      <c r="BB442" s="82" t="str">
        <f>IF(BC442="","",RANK(BC442,BC$3:BC$1048576,1)+COUNTIF($BC$3:BC442,BC442)-1)</f>
        <v/>
      </c>
      <c r="BC442" s="139" t="str">
        <f t="shared" si="727"/>
        <v/>
      </c>
      <c r="BD442" s="46" t="str">
        <f t="shared" si="728"/>
        <v/>
      </c>
      <c r="BE442" s="46" t="str">
        <f t="shared" si="729"/>
        <v/>
      </c>
      <c r="BF442" s="46" t="str">
        <f t="shared" si="730"/>
        <v/>
      </c>
      <c r="BG442" s="4" t="str">
        <f t="shared" si="731"/>
        <v/>
      </c>
      <c r="BH442" s="180" t="str">
        <f t="shared" si="732"/>
        <v/>
      </c>
      <c r="BI442" s="16" t="str">
        <f t="shared" si="733"/>
        <v/>
      </c>
      <c r="BJ442" s="52" t="str">
        <f>IF(BI442="","",IF(W442="","",IF(AND(K442=$K$1,$K$1&lt;&gt;""),$BT$2,IFERROR(IF(INDEX(価格設定!$D$5:$D$1048576,MATCH(Q442,価格設定!$B$5:$B$1048576,0),0)=価格設定!$D$3,$BT$2,$BS$2),$BS$2))))</f>
        <v/>
      </c>
      <c r="BK442" s="16" t="str">
        <f>IF(BI442="","",IF(COUNTIF($BI$3:BI442,BI442)=1,1,IF(AND(BI441=BI442,BH442=""),BK441,COUNTIF($BH$3:BH442,BH442))))</f>
        <v/>
      </c>
      <c r="BL442" s="52" t="str">
        <f t="shared" si="734"/>
        <v/>
      </c>
      <c r="BM442" s="52" t="str">
        <f t="shared" si="735"/>
        <v/>
      </c>
      <c r="BN442" s="119" t="str">
        <f t="shared" si="736"/>
        <v/>
      </c>
      <c r="BO442" s="119" t="str">
        <f t="shared" si="737"/>
        <v/>
      </c>
      <c r="BP442" s="17" t="str">
        <f t="shared" si="738"/>
        <v/>
      </c>
      <c r="BQ442" s="17" t="str">
        <f t="shared" si="739"/>
        <v/>
      </c>
      <c r="BR442" s="17" t="str">
        <f>IF(OR(BP442="",COUNTIF($BO$3:BO442,BO442)&lt;&gt;1),"",SUMIF(BO$3:BO$1048576,BO442,BP$3:BP$1048576))</f>
        <v/>
      </c>
      <c r="BS442" s="17" t="str">
        <f t="shared" si="740"/>
        <v/>
      </c>
      <c r="BT442" s="17" t="str">
        <f t="shared" si="741"/>
        <v/>
      </c>
      <c r="BU442" s="17" t="str">
        <f t="shared" si="742"/>
        <v/>
      </c>
      <c r="BV442" s="24" t="str">
        <f t="shared" si="743"/>
        <v/>
      </c>
      <c r="BW442" s="24" t="str">
        <f t="shared" si="744"/>
        <v/>
      </c>
      <c r="BX442" s="24" t="str">
        <f t="shared" si="745"/>
        <v/>
      </c>
      <c r="BY442" s="26" t="str">
        <f t="shared" si="746"/>
        <v/>
      </c>
      <c r="BZ442" s="26" t="str">
        <f t="shared" si="747"/>
        <v/>
      </c>
      <c r="CA442" s="26" t="str">
        <f t="shared" si="748"/>
        <v/>
      </c>
      <c r="CB442" s="66" t="str">
        <f t="shared" si="749"/>
        <v/>
      </c>
      <c r="CC442" s="65" t="str">
        <f t="shared" si="750"/>
        <v/>
      </c>
      <c r="CD442" s="26" t="str">
        <f t="shared" si="751"/>
        <v/>
      </c>
      <c r="CE442" s="26" t="str">
        <f t="shared" si="752"/>
        <v/>
      </c>
      <c r="CF442" s="193" t="str">
        <f t="shared" si="753"/>
        <v/>
      </c>
      <c r="CG442" s="193" t="str">
        <f t="shared" si="754"/>
        <v/>
      </c>
      <c r="CH442" s="26" t="str">
        <f t="shared" si="755"/>
        <v/>
      </c>
      <c r="CI442" s="26" t="str">
        <f t="shared" si="756"/>
        <v/>
      </c>
      <c r="CJ442" s="65" t="str">
        <f t="shared" si="757"/>
        <v/>
      </c>
      <c r="CK442" s="65" t="str">
        <f t="shared" si="758"/>
        <v/>
      </c>
      <c r="CL442" s="64" t="str">
        <f t="shared" si="759"/>
        <v/>
      </c>
      <c r="CM442" s="64" t="str">
        <f t="shared" si="760"/>
        <v/>
      </c>
      <c r="CN442" s="65" t="str">
        <f t="shared" si="761"/>
        <v/>
      </c>
      <c r="CP442" s="63" t="str">
        <f>IF(BH442="","",MAX($CP$3:CP441)+1)</f>
        <v/>
      </c>
      <c r="CQ442" s="24" t="str">
        <f t="shared" si="762"/>
        <v/>
      </c>
      <c r="CR442" s="24" t="str">
        <f t="shared" si="763"/>
        <v/>
      </c>
      <c r="CS442" s="24" t="str">
        <f t="shared" si="764"/>
        <v/>
      </c>
      <c r="CT442" s="58" t="str">
        <f>IF(BO442="","",COUNTIF($BO$3:BO442,BO442)&amp;"@"&amp;BO442)</f>
        <v/>
      </c>
      <c r="CU442" s="16" t="str">
        <f t="shared" si="702"/>
        <v/>
      </c>
      <c r="CV442" s="63" t="str">
        <f t="shared" si="765"/>
        <v/>
      </c>
      <c r="CW442" s="16" t="str">
        <f t="shared" si="766"/>
        <v/>
      </c>
      <c r="CX442" s="16" t="str">
        <f t="shared" si="767"/>
        <v/>
      </c>
      <c r="CY442" s="16" t="str">
        <f t="shared" si="768"/>
        <v/>
      </c>
      <c r="CZ442" s="85" t="str">
        <f t="shared" si="769"/>
        <v/>
      </c>
      <c r="DA442" s="16" t="str">
        <f t="shared" si="770"/>
        <v/>
      </c>
      <c r="DB442" s="16" t="str">
        <f t="shared" si="771"/>
        <v/>
      </c>
      <c r="DC442" s="28" t="str">
        <f>IF(CP442="","",$DC$1&amp;(INDEX(価格設定!D$1:XFD$3,ROW(価格設定!$D$3),MATCH($AW442,価格設定!D$1:XFD$1,1))*100)&amp;"%")</f>
        <v/>
      </c>
      <c r="DD442" s="28" t="str">
        <f>IF(CP442="","",$DD$1&amp;(INDEX(価格設定!D$1:XFD$3,ROW(価格設定!$D$2),MATCH($AW442,価格設定!D$1:XFD$1,1))*100)&amp;"%")</f>
        <v/>
      </c>
      <c r="DE442" s="29" t="str">
        <f t="shared" si="772"/>
        <v/>
      </c>
      <c r="DG442" s="58" t="str">
        <f t="shared" si="773"/>
        <v/>
      </c>
      <c r="DH442" s="58" t="str">
        <f t="shared" si="774"/>
        <v/>
      </c>
      <c r="DI442" s="58" t="str">
        <f t="shared" si="775"/>
        <v/>
      </c>
      <c r="DJ442" s="85" t="str">
        <f t="shared" si="776"/>
        <v/>
      </c>
      <c r="DL442" s="58" t="str">
        <f>IF(COUNTIF(DG$3:DG$1048576,DG442)=COUNTIF($DG$3:$DG442,DG442),DG442,"")</f>
        <v/>
      </c>
      <c r="DM442" s="85" t="str">
        <f t="shared" si="777"/>
        <v/>
      </c>
      <c r="DN442" s="85" t="str">
        <f t="shared" si="703"/>
        <v/>
      </c>
      <c r="DO442" s="85" t="str">
        <f t="shared" si="703"/>
        <v/>
      </c>
      <c r="DP442" s="303"/>
      <c r="DQ442" s="17" t="str">
        <f t="shared" si="704"/>
        <v/>
      </c>
      <c r="DR442" s="17" t="str">
        <f t="shared" si="705"/>
        <v/>
      </c>
      <c r="DS442" s="17" t="str">
        <f t="shared" si="706"/>
        <v/>
      </c>
      <c r="DU442" s="16" t="str">
        <f t="shared" si="778"/>
        <v/>
      </c>
      <c r="DV442" s="16" t="str">
        <f>IF(DU442="","",COUNT($DU$3:DU442))</f>
        <v/>
      </c>
      <c r="DW442" s="16" t="str">
        <f t="shared" si="779"/>
        <v/>
      </c>
      <c r="DX442" s="16" t="str">
        <f t="shared" si="780"/>
        <v/>
      </c>
      <c r="DY442" s="16" t="str">
        <f>IF(DZ442="","",COUNTIF(DZ$3:DZ442,DZ442))</f>
        <v/>
      </c>
      <c r="DZ442" s="16" t="str">
        <f t="shared" si="781"/>
        <v/>
      </c>
      <c r="EA442" s="16" t="str">
        <f t="shared" si="782"/>
        <v/>
      </c>
      <c r="EB442" s="16" t="str">
        <f t="shared" si="783"/>
        <v/>
      </c>
      <c r="EC442" s="16" t="str">
        <f t="shared" si="784"/>
        <v/>
      </c>
      <c r="ED442" s="16" t="str">
        <f t="shared" si="785"/>
        <v/>
      </c>
      <c r="EE442" s="16" t="str">
        <f t="shared" si="786"/>
        <v/>
      </c>
      <c r="EF442" s="16" t="str">
        <f t="shared" si="787"/>
        <v/>
      </c>
      <c r="EG442" s="16" t="str">
        <f t="shared" si="788"/>
        <v/>
      </c>
      <c r="EH442" s="16" t="str">
        <f t="shared" si="789"/>
        <v/>
      </c>
      <c r="EI442" s="16" t="str">
        <f t="shared" si="790"/>
        <v/>
      </c>
      <c r="EJ442" s="16" t="str">
        <f t="shared" si="791"/>
        <v/>
      </c>
      <c r="EK442" s="16" t="str">
        <f t="shared" si="792"/>
        <v/>
      </c>
      <c r="EL442" s="58" t="str">
        <f t="shared" si="793"/>
        <v/>
      </c>
      <c r="EM442" s="58" t="str">
        <f>IF(OR($DZ442="",CR442=""),IF($EL442="","",$EL442),IF(OR(CR442="なし",CR442=0),領収書!$H$1,CR442))</f>
        <v/>
      </c>
      <c r="EN442" s="58" t="str">
        <f>IF(OR($DZ442="",CS442=""),IF($EL442="","",$EL442),IF(OR(CS442="なし",CS442=0),入力!$EN$1,CS442))</f>
        <v/>
      </c>
      <c r="EO442" s="63" t="str">
        <f t="shared" si="794"/>
        <v/>
      </c>
      <c r="EP442" s="63" t="str">
        <f t="shared" si="795"/>
        <v/>
      </c>
      <c r="ER442" s="16" t="str">
        <f>IF(AND(COUNTIF($ET$3:ET442,ET442)=1,ET442&lt;&gt;""),MAX($ER$3:ER441)+1,"")</f>
        <v/>
      </c>
      <c r="ES442" s="16" t="str">
        <f>IF(価格設定!B444="","",価格設定!B444)</f>
        <v/>
      </c>
      <c r="ET442" s="16" t="str">
        <f>IF(価格設定!C444="","",価格設定!C444)</f>
        <v/>
      </c>
      <c r="EV442" s="16" t="str">
        <f t="shared" si="707"/>
        <v/>
      </c>
      <c r="EW442" s="16" t="str">
        <f t="shared" si="796"/>
        <v/>
      </c>
    </row>
    <row r="443" spans="1:153" ht="30" customHeight="1" x14ac:dyDescent="0.2">
      <c r="A443" s="225"/>
      <c r="B443" s="212"/>
      <c r="C443" s="221"/>
      <c r="D443" s="164"/>
      <c r="E443" s="165"/>
      <c r="F443" s="166"/>
      <c r="G443" s="167"/>
      <c r="H443" s="179"/>
      <c r="I443" s="306"/>
      <c r="J443" s="169"/>
      <c r="K443" s="179"/>
      <c r="L443" s="186"/>
      <c r="M443" s="186"/>
      <c r="N443" s="168"/>
      <c r="O443" s="170"/>
      <c r="P443" s="212"/>
      <c r="Q443" s="179" t="str">
        <f>IFERROR(IF(H443="","",IFERROR(INDEX(価格設定!$B$5:$B$1048576,MATCH(H443,価格設定!$B$5:$B$1048576,0),0),INDEX(価格設定!$B$5:$B$1048576,MATCH("*"&amp;H443&amp;"*",価格設定!$B$5:$B$1048576,0),0))),H443)</f>
        <v/>
      </c>
      <c r="R443" s="250" t="str">
        <f>IFERROR(IF(Q443="",IF(K443="","",K443),IF(K443="",IF(INDEX(価格設定!$C$5:$C$1048576,MATCH(Q443,価格設定!$B$5:$B$1048576,0),0)=0,"",INDEX(価格設定!$C$5:$C$1048576,MATCH(Q443,価格設定!$B$5:$B$1048576,0),0)),IF(K443="なし","",K443))),"")</f>
        <v/>
      </c>
      <c r="S443" s="308" t="str">
        <f t="shared" si="708"/>
        <v/>
      </c>
      <c r="T443" s="126" t="str">
        <f>IFERROR(IF(J443="",IF(INDEX(価格設定!$E$5:$R$1048576,MATCH($Q443,価格設定!B$5:B$1048576,0),MATCH($AW443,価格設定!E$1:X$1,1))=0,"",INDEX(価格設定!$E$5:$R$1048576,MATCH($Q443,価格設定!B$5:B$1048576,0),MATCH($AW443,価格設定!E$1:X$1,1))),J443),"")</f>
        <v/>
      </c>
      <c r="U443" s="126" t="str">
        <f t="shared" si="709"/>
        <v/>
      </c>
      <c r="V443" s="132" t="str">
        <f t="shared" si="710"/>
        <v/>
      </c>
      <c r="W443" s="127" t="str">
        <f>IFERROR(IF(OR(T443="",T443&lt;0),"",IFERROR(INDEX(価格設定!E$2:X$3,IF(AND(K443=$K$1,$K$1&lt;&gt;""),ROW(価格設定!$D$3)-1,MATCH(INDEX(価格設定!$D$5:$D$1048576,MATCH(Q443,価格設定!$B$5:$B$1048576,0),0),価格設定!$D$2:$D$3,0)),MATCH($AW443,価格設定!E$1:X$1,1)),INDEX(価格設定!E$2:X$2,0,MATCH($AW443,価格設定!E$1:X$1,1)))),"")</f>
        <v/>
      </c>
      <c r="X443" s="126" t="str">
        <f t="shared" si="701"/>
        <v/>
      </c>
      <c r="Y443" s="128" t="str">
        <f t="shared" si="711"/>
        <v/>
      </c>
      <c r="Z443" s="126" t="str">
        <f t="shared" si="712"/>
        <v/>
      </c>
      <c r="AA443" s="129" t="str">
        <f t="shared" si="713"/>
        <v/>
      </c>
      <c r="AB443" s="126" t="str">
        <f t="shared" si="714"/>
        <v/>
      </c>
      <c r="AC443" s="280" t="str">
        <f t="shared" si="715"/>
        <v/>
      </c>
      <c r="AD443" s="15"/>
      <c r="AE443" s="204" t="str">
        <f>IF(AF443="","",COUNT($AF$3:AF443))</f>
        <v/>
      </c>
      <c r="AF443" s="206" t="str">
        <f t="shared" si="716"/>
        <v/>
      </c>
      <c r="AG443" s="204" t="str">
        <f t="shared" si="717"/>
        <v/>
      </c>
      <c r="AH443" s="204" t="str">
        <f t="shared" si="718"/>
        <v/>
      </c>
      <c r="AI443" s="287"/>
      <c r="AJ443" s="15"/>
      <c r="AK443" s="138" t="str">
        <f t="shared" si="719"/>
        <v/>
      </c>
      <c r="AL443" s="131" t="str">
        <f t="shared" si="720"/>
        <v/>
      </c>
      <c r="AM443" s="131" t="str">
        <f t="shared" si="721"/>
        <v/>
      </c>
      <c r="AN443" s="313" t="str">
        <f t="shared" si="722"/>
        <v/>
      </c>
      <c r="AO443" s="316" t="str">
        <f t="shared" si="723"/>
        <v/>
      </c>
      <c r="AP443" s="18"/>
      <c r="AQ443" s="3" t="str">
        <f>IF(F443="","",MAX($AQ$3:AQ442)+1)</f>
        <v/>
      </c>
      <c r="AR443" s="3" t="str">
        <f>IF(OR(AQ443="",BB443=""),"",MAX($AR$3:AR442)+1)</f>
        <v/>
      </c>
      <c r="AS443" s="3" t="str">
        <f>IF(CQ443="","",RANK(CQ443,CQ$3:CQ$1048576,1)+COUNTIF($CQ$3:CQ443,CQ443)-1)</f>
        <v/>
      </c>
      <c r="AT443" s="21" t="str">
        <f>IF(C443="",IF(OR(AND($H443&lt;&gt;"",C443=""),AND($F442=$F443,$AZ443&lt;&gt;""),COUNTA($H$3:$H$1048576,#REF!,$F$3:$F$1048576)&gt;COUNTA($H$3:$H443,#REF!,$F$3:$F443),$AZ443&lt;&gt;""),INDEX(AT$3:AT$1048576,MATCH(MAX($AQ$3:$AQ442),$AQ$3:$AQ$1048576,0),0),""),C443)</f>
        <v/>
      </c>
      <c r="AU443" s="21" t="str">
        <f>IF(D443="",IF(OR(AND($H443&lt;&gt;"",D443=""),AND($F442=$F443,$AZ443&lt;&gt;""),COUNTA($H$3:$H$1048576,#REF!,$F$3:$F$1048576)&gt;COUNTA($H$3:$H443,#REF!,$F$3:$F443),$AZ443&lt;&gt;""),INDEX(AU$3:AU$1048576,MATCH(MAX($AQ$3:$AQ442),$AQ$3:$AQ$1048576,0),0),""),D443)</f>
        <v/>
      </c>
      <c r="AV443" s="21" t="str">
        <f>IF(E443="",IF(OR(AND($H443&lt;&gt;"",E443=""),AND($F442=$F443,$AZ443&lt;&gt;""),COUNTA($H$3:$H$1048576,#REF!,$F$3:$F$1048576)&gt;COUNTA($H$3:$H443,#REF!,$F$3:$F443),$AZ443&lt;&gt;""),INDEX(AV$3:AV$1048576,MATCH(MAX($AQ$3:$AQ442),$AQ$3:$AQ$1048576,0),0),""),E443)</f>
        <v/>
      </c>
      <c r="AW443" s="24" t="str">
        <f t="shared" si="724"/>
        <v/>
      </c>
      <c r="AX443" s="13" t="str">
        <f t="shared" si="725"/>
        <v/>
      </c>
      <c r="AY443" s="4" t="str">
        <f t="shared" si="726"/>
        <v/>
      </c>
      <c r="AZ443" s="4" t="str">
        <f>IF(AX443="",IF(OR(AND(H443&lt;&gt;"",F443=""),COUNTA($H$3:$H$1048576)&gt;COUNTA($H$3:$H443)),INDEX(AX$3:AX443,MATCH(MAX($AQ$3:AQ443),AQ$3:AQ443,0),0),""),AX443)</f>
        <v/>
      </c>
      <c r="BA443" s="4" t="str">
        <f>IF(AY443="",IF(AND(H443&lt;&gt;"",F443=""),INDEX(AY$3:AY443,MATCH(MAX($AQ$3:AQ443),AQ$3:AQ443,0),0),""),AY443)</f>
        <v/>
      </c>
      <c r="BB443" s="82" t="str">
        <f>IF(BC443="","",RANK(BC443,BC$3:BC$1048576,1)+COUNTIF($BC$3:BC443,BC443)-1)</f>
        <v/>
      </c>
      <c r="BC443" s="139" t="str">
        <f t="shared" si="727"/>
        <v/>
      </c>
      <c r="BD443" s="46" t="str">
        <f t="shared" si="728"/>
        <v/>
      </c>
      <c r="BE443" s="46" t="str">
        <f t="shared" si="729"/>
        <v/>
      </c>
      <c r="BF443" s="46" t="str">
        <f t="shared" si="730"/>
        <v/>
      </c>
      <c r="BG443" s="4" t="str">
        <f t="shared" si="731"/>
        <v/>
      </c>
      <c r="BH443" s="180" t="str">
        <f t="shared" si="732"/>
        <v/>
      </c>
      <c r="BI443" s="16" t="str">
        <f t="shared" si="733"/>
        <v/>
      </c>
      <c r="BJ443" s="52" t="str">
        <f>IF(BI443="","",IF(W443="","",IF(AND(K443=$K$1,$K$1&lt;&gt;""),$BT$2,IFERROR(IF(INDEX(価格設定!$D$5:$D$1048576,MATCH(Q443,価格設定!$B$5:$B$1048576,0),0)=価格設定!$D$3,$BT$2,$BS$2),$BS$2))))</f>
        <v/>
      </c>
      <c r="BK443" s="16" t="str">
        <f>IF(BI443="","",IF(COUNTIF($BI$3:BI443,BI443)=1,1,IF(AND(BI442=BI443,BH443=""),BK442,COUNTIF($BH$3:BH443,BH443))))</f>
        <v/>
      </c>
      <c r="BL443" s="52" t="str">
        <f t="shared" si="734"/>
        <v/>
      </c>
      <c r="BM443" s="52" t="str">
        <f t="shared" si="735"/>
        <v/>
      </c>
      <c r="BN443" s="119" t="str">
        <f t="shared" si="736"/>
        <v/>
      </c>
      <c r="BO443" s="119" t="str">
        <f t="shared" si="737"/>
        <v/>
      </c>
      <c r="BP443" s="17" t="str">
        <f t="shared" si="738"/>
        <v/>
      </c>
      <c r="BQ443" s="17" t="str">
        <f t="shared" si="739"/>
        <v/>
      </c>
      <c r="BR443" s="17" t="str">
        <f>IF(OR(BP443="",COUNTIF($BO$3:BO443,BO443)&lt;&gt;1),"",SUMIF(BO$3:BO$1048576,BO443,BP$3:BP$1048576))</f>
        <v/>
      </c>
      <c r="BS443" s="17" t="str">
        <f t="shared" si="740"/>
        <v/>
      </c>
      <c r="BT443" s="17" t="str">
        <f t="shared" si="741"/>
        <v/>
      </c>
      <c r="BU443" s="17" t="str">
        <f t="shared" si="742"/>
        <v/>
      </c>
      <c r="BV443" s="24" t="str">
        <f t="shared" si="743"/>
        <v/>
      </c>
      <c r="BW443" s="24" t="str">
        <f t="shared" si="744"/>
        <v/>
      </c>
      <c r="BX443" s="24" t="str">
        <f t="shared" si="745"/>
        <v/>
      </c>
      <c r="BY443" s="26" t="str">
        <f t="shared" si="746"/>
        <v/>
      </c>
      <c r="BZ443" s="26" t="str">
        <f t="shared" si="747"/>
        <v/>
      </c>
      <c r="CA443" s="26" t="str">
        <f t="shared" si="748"/>
        <v/>
      </c>
      <c r="CB443" s="66" t="str">
        <f t="shared" si="749"/>
        <v/>
      </c>
      <c r="CC443" s="65" t="str">
        <f t="shared" si="750"/>
        <v/>
      </c>
      <c r="CD443" s="26" t="str">
        <f t="shared" si="751"/>
        <v/>
      </c>
      <c r="CE443" s="26" t="str">
        <f t="shared" si="752"/>
        <v/>
      </c>
      <c r="CF443" s="193" t="str">
        <f t="shared" si="753"/>
        <v/>
      </c>
      <c r="CG443" s="193" t="str">
        <f t="shared" si="754"/>
        <v/>
      </c>
      <c r="CH443" s="26" t="str">
        <f t="shared" si="755"/>
        <v/>
      </c>
      <c r="CI443" s="26" t="str">
        <f t="shared" si="756"/>
        <v/>
      </c>
      <c r="CJ443" s="65" t="str">
        <f t="shared" si="757"/>
        <v/>
      </c>
      <c r="CK443" s="65" t="str">
        <f t="shared" si="758"/>
        <v/>
      </c>
      <c r="CL443" s="64" t="str">
        <f t="shared" si="759"/>
        <v/>
      </c>
      <c r="CM443" s="64" t="str">
        <f t="shared" si="760"/>
        <v/>
      </c>
      <c r="CN443" s="65" t="str">
        <f t="shared" si="761"/>
        <v/>
      </c>
      <c r="CP443" s="63" t="str">
        <f>IF(BH443="","",MAX($CP$3:CP442)+1)</f>
        <v/>
      </c>
      <c r="CQ443" s="24" t="str">
        <f t="shared" si="762"/>
        <v/>
      </c>
      <c r="CR443" s="24" t="str">
        <f t="shared" si="763"/>
        <v/>
      </c>
      <c r="CS443" s="24" t="str">
        <f t="shared" si="764"/>
        <v/>
      </c>
      <c r="CT443" s="58" t="str">
        <f>IF(BO443="","",COUNTIF($BO$3:BO443,BO443)&amp;"@"&amp;BO443)</f>
        <v/>
      </c>
      <c r="CU443" s="16" t="str">
        <f t="shared" si="702"/>
        <v/>
      </c>
      <c r="CV443" s="63" t="str">
        <f t="shared" si="765"/>
        <v/>
      </c>
      <c r="CW443" s="16" t="str">
        <f t="shared" si="766"/>
        <v/>
      </c>
      <c r="CX443" s="16" t="str">
        <f t="shared" si="767"/>
        <v/>
      </c>
      <c r="CY443" s="16" t="str">
        <f t="shared" si="768"/>
        <v/>
      </c>
      <c r="CZ443" s="85" t="str">
        <f t="shared" si="769"/>
        <v/>
      </c>
      <c r="DA443" s="16" t="str">
        <f t="shared" si="770"/>
        <v/>
      </c>
      <c r="DB443" s="16" t="str">
        <f t="shared" si="771"/>
        <v/>
      </c>
      <c r="DC443" s="28" t="str">
        <f>IF(CP443="","",$DC$1&amp;(INDEX(価格設定!D$1:XFD$3,ROW(価格設定!$D$3),MATCH($AW443,価格設定!D$1:XFD$1,1))*100)&amp;"%")</f>
        <v/>
      </c>
      <c r="DD443" s="28" t="str">
        <f>IF(CP443="","",$DD$1&amp;(INDEX(価格設定!D$1:XFD$3,ROW(価格設定!$D$2),MATCH($AW443,価格設定!D$1:XFD$1,1))*100)&amp;"%")</f>
        <v/>
      </c>
      <c r="DE443" s="29" t="str">
        <f t="shared" si="772"/>
        <v/>
      </c>
      <c r="DG443" s="58" t="str">
        <f t="shared" si="773"/>
        <v/>
      </c>
      <c r="DH443" s="58" t="str">
        <f t="shared" si="774"/>
        <v/>
      </c>
      <c r="DI443" s="58" t="str">
        <f t="shared" si="775"/>
        <v/>
      </c>
      <c r="DJ443" s="85" t="str">
        <f t="shared" si="776"/>
        <v/>
      </c>
      <c r="DL443" s="58" t="str">
        <f>IF(COUNTIF(DG$3:DG$1048576,DG443)=COUNTIF($DG$3:$DG443,DG443),DG443,"")</f>
        <v/>
      </c>
      <c r="DM443" s="85" t="str">
        <f t="shared" si="777"/>
        <v/>
      </c>
      <c r="DN443" s="85" t="str">
        <f t="shared" si="703"/>
        <v/>
      </c>
      <c r="DO443" s="85" t="str">
        <f t="shared" si="703"/>
        <v/>
      </c>
      <c r="DP443" s="303"/>
      <c r="DQ443" s="17" t="str">
        <f t="shared" si="704"/>
        <v/>
      </c>
      <c r="DR443" s="17" t="str">
        <f t="shared" si="705"/>
        <v/>
      </c>
      <c r="DS443" s="17" t="str">
        <f t="shared" si="706"/>
        <v/>
      </c>
      <c r="DU443" s="16" t="str">
        <f t="shared" si="778"/>
        <v/>
      </c>
      <c r="DV443" s="16" t="str">
        <f>IF(DU443="","",COUNT($DU$3:DU443))</f>
        <v/>
      </c>
      <c r="DW443" s="16" t="str">
        <f t="shared" si="779"/>
        <v/>
      </c>
      <c r="DX443" s="16" t="str">
        <f t="shared" si="780"/>
        <v/>
      </c>
      <c r="DY443" s="16" t="str">
        <f>IF(DZ443="","",COUNTIF(DZ$3:DZ443,DZ443))</f>
        <v/>
      </c>
      <c r="DZ443" s="16" t="str">
        <f t="shared" si="781"/>
        <v/>
      </c>
      <c r="EA443" s="16" t="str">
        <f t="shared" si="782"/>
        <v/>
      </c>
      <c r="EB443" s="16" t="str">
        <f t="shared" si="783"/>
        <v/>
      </c>
      <c r="EC443" s="16" t="str">
        <f t="shared" si="784"/>
        <v/>
      </c>
      <c r="ED443" s="16" t="str">
        <f t="shared" si="785"/>
        <v/>
      </c>
      <c r="EE443" s="16" t="str">
        <f t="shared" si="786"/>
        <v/>
      </c>
      <c r="EF443" s="16" t="str">
        <f t="shared" si="787"/>
        <v/>
      </c>
      <c r="EG443" s="16" t="str">
        <f t="shared" si="788"/>
        <v/>
      </c>
      <c r="EH443" s="16" t="str">
        <f t="shared" si="789"/>
        <v/>
      </c>
      <c r="EI443" s="16" t="str">
        <f t="shared" si="790"/>
        <v/>
      </c>
      <c r="EJ443" s="16" t="str">
        <f t="shared" si="791"/>
        <v/>
      </c>
      <c r="EK443" s="16" t="str">
        <f t="shared" si="792"/>
        <v/>
      </c>
      <c r="EL443" s="58" t="str">
        <f t="shared" si="793"/>
        <v/>
      </c>
      <c r="EM443" s="58" t="str">
        <f>IF(OR($DZ443="",CR443=""),IF($EL443="","",$EL443),IF(OR(CR443="なし",CR443=0),領収書!$H$1,CR443))</f>
        <v/>
      </c>
      <c r="EN443" s="58" t="str">
        <f>IF(OR($DZ443="",CS443=""),IF($EL443="","",$EL443),IF(OR(CS443="なし",CS443=0),入力!$EN$1,CS443))</f>
        <v/>
      </c>
      <c r="EO443" s="63" t="str">
        <f t="shared" si="794"/>
        <v/>
      </c>
      <c r="EP443" s="63" t="str">
        <f t="shared" si="795"/>
        <v/>
      </c>
      <c r="ER443" s="16" t="str">
        <f>IF(AND(COUNTIF($ET$3:ET443,ET443)=1,ET443&lt;&gt;""),MAX($ER$3:ER442)+1,"")</f>
        <v/>
      </c>
      <c r="ES443" s="16" t="str">
        <f>IF(価格設定!B445="","",価格設定!B445)</f>
        <v/>
      </c>
      <c r="ET443" s="16" t="str">
        <f>IF(価格設定!C445="","",価格設定!C445)</f>
        <v/>
      </c>
      <c r="EV443" s="16" t="str">
        <f t="shared" si="707"/>
        <v/>
      </c>
      <c r="EW443" s="16" t="str">
        <f t="shared" si="796"/>
        <v/>
      </c>
    </row>
    <row r="444" spans="1:153" ht="30" customHeight="1" x14ac:dyDescent="0.2">
      <c r="A444" s="225"/>
      <c r="B444" s="212"/>
      <c r="C444" s="221"/>
      <c r="D444" s="164"/>
      <c r="E444" s="165"/>
      <c r="F444" s="166"/>
      <c r="G444" s="167"/>
      <c r="H444" s="179"/>
      <c r="I444" s="306"/>
      <c r="J444" s="169"/>
      <c r="K444" s="179"/>
      <c r="L444" s="186"/>
      <c r="M444" s="186"/>
      <c r="N444" s="168"/>
      <c r="O444" s="170"/>
      <c r="P444" s="212"/>
      <c r="Q444" s="179" t="str">
        <f>IFERROR(IF(H444="","",IFERROR(INDEX(価格設定!$B$5:$B$1048576,MATCH(H444,価格設定!$B$5:$B$1048576,0),0),INDEX(価格設定!$B$5:$B$1048576,MATCH("*"&amp;H444&amp;"*",価格設定!$B$5:$B$1048576,0),0))),H444)</f>
        <v/>
      </c>
      <c r="R444" s="250" t="str">
        <f>IFERROR(IF(Q444="",IF(K444="","",K444),IF(K444="",IF(INDEX(価格設定!$C$5:$C$1048576,MATCH(Q444,価格設定!$B$5:$B$1048576,0),0)=0,"",INDEX(価格設定!$C$5:$C$1048576,MATCH(Q444,価格設定!$B$5:$B$1048576,0),0)),IF(K444="なし","",K444))),"")</f>
        <v/>
      </c>
      <c r="S444" s="308" t="str">
        <f t="shared" si="708"/>
        <v/>
      </c>
      <c r="T444" s="126" t="str">
        <f>IFERROR(IF(J444="",IF(INDEX(価格設定!$E$5:$R$1048576,MATCH($Q444,価格設定!B$5:B$1048576,0),MATCH($AW444,価格設定!E$1:X$1,1))=0,"",INDEX(価格設定!$E$5:$R$1048576,MATCH($Q444,価格設定!B$5:B$1048576,0),MATCH($AW444,価格設定!E$1:X$1,1))),J444),"")</f>
        <v/>
      </c>
      <c r="U444" s="126" t="str">
        <f t="shared" si="709"/>
        <v/>
      </c>
      <c r="V444" s="132" t="str">
        <f t="shared" si="710"/>
        <v/>
      </c>
      <c r="W444" s="127" t="str">
        <f>IFERROR(IF(OR(T444="",T444&lt;0),"",IFERROR(INDEX(価格設定!E$2:X$3,IF(AND(K444=$K$1,$K$1&lt;&gt;""),ROW(価格設定!$D$3)-1,MATCH(INDEX(価格設定!$D$5:$D$1048576,MATCH(Q444,価格設定!$B$5:$B$1048576,0),0),価格設定!$D$2:$D$3,0)),MATCH($AW444,価格設定!E$1:X$1,1)),INDEX(価格設定!E$2:X$2,0,MATCH($AW444,価格設定!E$1:X$1,1)))),"")</f>
        <v/>
      </c>
      <c r="X444" s="126" t="str">
        <f t="shared" si="701"/>
        <v/>
      </c>
      <c r="Y444" s="128" t="str">
        <f t="shared" si="711"/>
        <v/>
      </c>
      <c r="Z444" s="126" t="str">
        <f t="shared" si="712"/>
        <v/>
      </c>
      <c r="AA444" s="129" t="str">
        <f t="shared" si="713"/>
        <v/>
      </c>
      <c r="AB444" s="126" t="str">
        <f t="shared" si="714"/>
        <v/>
      </c>
      <c r="AC444" s="280" t="str">
        <f t="shared" si="715"/>
        <v/>
      </c>
      <c r="AD444" s="15"/>
      <c r="AE444" s="204" t="str">
        <f>IF(AF444="","",COUNT($AF$3:AF444))</f>
        <v/>
      </c>
      <c r="AF444" s="206" t="str">
        <f t="shared" si="716"/>
        <v/>
      </c>
      <c r="AG444" s="204" t="str">
        <f t="shared" si="717"/>
        <v/>
      </c>
      <c r="AH444" s="204" t="str">
        <f t="shared" si="718"/>
        <v/>
      </c>
      <c r="AI444" s="287"/>
      <c r="AJ444" s="15"/>
      <c r="AK444" s="138" t="str">
        <f t="shared" si="719"/>
        <v/>
      </c>
      <c r="AL444" s="131" t="str">
        <f t="shared" si="720"/>
        <v/>
      </c>
      <c r="AM444" s="131" t="str">
        <f t="shared" si="721"/>
        <v/>
      </c>
      <c r="AN444" s="313" t="str">
        <f t="shared" si="722"/>
        <v/>
      </c>
      <c r="AO444" s="316" t="str">
        <f t="shared" si="723"/>
        <v/>
      </c>
      <c r="AP444" s="18"/>
      <c r="AQ444" s="3" t="str">
        <f>IF(F444="","",MAX($AQ$3:AQ443)+1)</f>
        <v/>
      </c>
      <c r="AR444" s="3" t="str">
        <f>IF(OR(AQ444="",BB444=""),"",MAX($AR$3:AR443)+1)</f>
        <v/>
      </c>
      <c r="AS444" s="3" t="str">
        <f>IF(CQ444="","",RANK(CQ444,CQ$3:CQ$1048576,1)+COUNTIF($CQ$3:CQ444,CQ444)-1)</f>
        <v/>
      </c>
      <c r="AT444" s="21" t="str">
        <f>IF(C444="",IF(OR(AND($H444&lt;&gt;"",C444=""),AND($F443=$F444,$AZ444&lt;&gt;""),COUNTA($H$3:$H$1048576,#REF!,$F$3:$F$1048576)&gt;COUNTA($H$3:$H444,#REF!,$F$3:$F444),$AZ444&lt;&gt;""),INDEX(AT$3:AT$1048576,MATCH(MAX($AQ$3:$AQ443),$AQ$3:$AQ$1048576,0),0),""),C444)</f>
        <v/>
      </c>
      <c r="AU444" s="21" t="str">
        <f>IF(D444="",IF(OR(AND($H444&lt;&gt;"",D444=""),AND($F443=$F444,$AZ444&lt;&gt;""),COUNTA($H$3:$H$1048576,#REF!,$F$3:$F$1048576)&gt;COUNTA($H$3:$H444,#REF!,$F$3:$F444),$AZ444&lt;&gt;""),INDEX(AU$3:AU$1048576,MATCH(MAX($AQ$3:$AQ443),$AQ$3:$AQ$1048576,0),0),""),D444)</f>
        <v/>
      </c>
      <c r="AV444" s="21" t="str">
        <f>IF(E444="",IF(OR(AND($H444&lt;&gt;"",E444=""),AND($F443=$F444,$AZ444&lt;&gt;""),COUNTA($H$3:$H$1048576,#REF!,$F$3:$F$1048576)&gt;COUNTA($H$3:$H444,#REF!,$F$3:$F444),$AZ444&lt;&gt;""),INDEX(AV$3:AV$1048576,MATCH(MAX($AQ$3:$AQ443),$AQ$3:$AQ$1048576,0),0),""),E444)</f>
        <v/>
      </c>
      <c r="AW444" s="24" t="str">
        <f t="shared" si="724"/>
        <v/>
      </c>
      <c r="AX444" s="13" t="str">
        <f t="shared" si="725"/>
        <v/>
      </c>
      <c r="AY444" s="4" t="str">
        <f t="shared" si="726"/>
        <v/>
      </c>
      <c r="AZ444" s="4" t="str">
        <f>IF(AX444="",IF(OR(AND(H444&lt;&gt;"",F444=""),COUNTA($H$3:$H$1048576)&gt;COUNTA($H$3:$H444)),INDEX(AX$3:AX444,MATCH(MAX($AQ$3:AQ444),AQ$3:AQ444,0),0),""),AX444)</f>
        <v/>
      </c>
      <c r="BA444" s="4" t="str">
        <f>IF(AY444="",IF(AND(H444&lt;&gt;"",F444=""),INDEX(AY$3:AY444,MATCH(MAX($AQ$3:AQ444),AQ$3:AQ444,0),0),""),AY444)</f>
        <v/>
      </c>
      <c r="BB444" s="82" t="str">
        <f>IF(BC444="","",RANK(BC444,BC$3:BC$1048576,1)+COUNTIF($BC$3:BC444,BC444)-1)</f>
        <v/>
      </c>
      <c r="BC444" s="139" t="str">
        <f t="shared" si="727"/>
        <v/>
      </c>
      <c r="BD444" s="46" t="str">
        <f t="shared" si="728"/>
        <v/>
      </c>
      <c r="BE444" s="46" t="str">
        <f t="shared" si="729"/>
        <v/>
      </c>
      <c r="BF444" s="46" t="str">
        <f t="shared" si="730"/>
        <v/>
      </c>
      <c r="BG444" s="4" t="str">
        <f t="shared" si="731"/>
        <v/>
      </c>
      <c r="BH444" s="180" t="str">
        <f t="shared" si="732"/>
        <v/>
      </c>
      <c r="BI444" s="16" t="str">
        <f t="shared" si="733"/>
        <v/>
      </c>
      <c r="BJ444" s="52" t="str">
        <f>IF(BI444="","",IF(W444="","",IF(AND(K444=$K$1,$K$1&lt;&gt;""),$BT$2,IFERROR(IF(INDEX(価格設定!$D$5:$D$1048576,MATCH(Q444,価格設定!$B$5:$B$1048576,0),0)=価格設定!$D$3,$BT$2,$BS$2),$BS$2))))</f>
        <v/>
      </c>
      <c r="BK444" s="16" t="str">
        <f>IF(BI444="","",IF(COUNTIF($BI$3:BI444,BI444)=1,1,IF(AND(BI443=BI444,BH444=""),BK443,COUNTIF($BH$3:BH444,BH444))))</f>
        <v/>
      </c>
      <c r="BL444" s="52" t="str">
        <f t="shared" si="734"/>
        <v/>
      </c>
      <c r="BM444" s="52" t="str">
        <f t="shared" si="735"/>
        <v/>
      </c>
      <c r="BN444" s="119" t="str">
        <f t="shared" si="736"/>
        <v/>
      </c>
      <c r="BO444" s="119" t="str">
        <f t="shared" si="737"/>
        <v/>
      </c>
      <c r="BP444" s="17" t="str">
        <f t="shared" si="738"/>
        <v/>
      </c>
      <c r="BQ444" s="17" t="str">
        <f t="shared" si="739"/>
        <v/>
      </c>
      <c r="BR444" s="17" t="str">
        <f>IF(OR(BP444="",COUNTIF($BO$3:BO444,BO444)&lt;&gt;1),"",SUMIF(BO$3:BO$1048576,BO444,BP$3:BP$1048576))</f>
        <v/>
      </c>
      <c r="BS444" s="17" t="str">
        <f t="shared" si="740"/>
        <v/>
      </c>
      <c r="BT444" s="17" t="str">
        <f t="shared" si="741"/>
        <v/>
      </c>
      <c r="BU444" s="17" t="str">
        <f t="shared" si="742"/>
        <v/>
      </c>
      <c r="BV444" s="24" t="str">
        <f t="shared" si="743"/>
        <v/>
      </c>
      <c r="BW444" s="24" t="str">
        <f t="shared" si="744"/>
        <v/>
      </c>
      <c r="BX444" s="24" t="str">
        <f t="shared" si="745"/>
        <v/>
      </c>
      <c r="BY444" s="26" t="str">
        <f t="shared" si="746"/>
        <v/>
      </c>
      <c r="BZ444" s="26" t="str">
        <f t="shared" si="747"/>
        <v/>
      </c>
      <c r="CA444" s="26" t="str">
        <f t="shared" si="748"/>
        <v/>
      </c>
      <c r="CB444" s="66" t="str">
        <f t="shared" si="749"/>
        <v/>
      </c>
      <c r="CC444" s="65" t="str">
        <f t="shared" si="750"/>
        <v/>
      </c>
      <c r="CD444" s="26" t="str">
        <f t="shared" si="751"/>
        <v/>
      </c>
      <c r="CE444" s="26" t="str">
        <f t="shared" si="752"/>
        <v/>
      </c>
      <c r="CF444" s="193" t="str">
        <f t="shared" si="753"/>
        <v/>
      </c>
      <c r="CG444" s="193" t="str">
        <f t="shared" si="754"/>
        <v/>
      </c>
      <c r="CH444" s="26" t="str">
        <f t="shared" si="755"/>
        <v/>
      </c>
      <c r="CI444" s="26" t="str">
        <f t="shared" si="756"/>
        <v/>
      </c>
      <c r="CJ444" s="65" t="str">
        <f t="shared" si="757"/>
        <v/>
      </c>
      <c r="CK444" s="65" t="str">
        <f t="shared" si="758"/>
        <v/>
      </c>
      <c r="CL444" s="64" t="str">
        <f t="shared" si="759"/>
        <v/>
      </c>
      <c r="CM444" s="64" t="str">
        <f t="shared" si="760"/>
        <v/>
      </c>
      <c r="CN444" s="65" t="str">
        <f t="shared" si="761"/>
        <v/>
      </c>
      <c r="CP444" s="63" t="str">
        <f>IF(BH444="","",MAX($CP$3:CP443)+1)</f>
        <v/>
      </c>
      <c r="CQ444" s="24" t="str">
        <f t="shared" si="762"/>
        <v/>
      </c>
      <c r="CR444" s="24" t="str">
        <f t="shared" si="763"/>
        <v/>
      </c>
      <c r="CS444" s="24" t="str">
        <f t="shared" si="764"/>
        <v/>
      </c>
      <c r="CT444" s="58" t="str">
        <f>IF(BO444="","",COUNTIF($BO$3:BO444,BO444)&amp;"@"&amp;BO444)</f>
        <v/>
      </c>
      <c r="CU444" s="16" t="str">
        <f t="shared" si="702"/>
        <v/>
      </c>
      <c r="CV444" s="63" t="str">
        <f t="shared" si="765"/>
        <v/>
      </c>
      <c r="CW444" s="16" t="str">
        <f t="shared" si="766"/>
        <v/>
      </c>
      <c r="CX444" s="16" t="str">
        <f t="shared" si="767"/>
        <v/>
      </c>
      <c r="CY444" s="16" t="str">
        <f t="shared" si="768"/>
        <v/>
      </c>
      <c r="CZ444" s="85" t="str">
        <f t="shared" si="769"/>
        <v/>
      </c>
      <c r="DA444" s="16" t="str">
        <f t="shared" si="770"/>
        <v/>
      </c>
      <c r="DB444" s="16" t="str">
        <f t="shared" si="771"/>
        <v/>
      </c>
      <c r="DC444" s="28" t="str">
        <f>IF(CP444="","",$DC$1&amp;(INDEX(価格設定!D$1:XFD$3,ROW(価格設定!$D$3),MATCH($AW444,価格設定!D$1:XFD$1,1))*100)&amp;"%")</f>
        <v/>
      </c>
      <c r="DD444" s="28" t="str">
        <f>IF(CP444="","",$DD$1&amp;(INDEX(価格設定!D$1:XFD$3,ROW(価格設定!$D$2),MATCH($AW444,価格設定!D$1:XFD$1,1))*100)&amp;"%")</f>
        <v/>
      </c>
      <c r="DE444" s="29" t="str">
        <f t="shared" si="772"/>
        <v/>
      </c>
      <c r="DG444" s="58" t="str">
        <f t="shared" si="773"/>
        <v/>
      </c>
      <c r="DH444" s="58" t="str">
        <f t="shared" si="774"/>
        <v/>
      </c>
      <c r="DI444" s="58" t="str">
        <f t="shared" si="775"/>
        <v/>
      </c>
      <c r="DJ444" s="85" t="str">
        <f t="shared" si="776"/>
        <v/>
      </c>
      <c r="DL444" s="58" t="str">
        <f>IF(COUNTIF(DG$3:DG$1048576,DG444)=COUNTIF($DG$3:$DG444,DG444),DG444,"")</f>
        <v/>
      </c>
      <c r="DM444" s="85" t="str">
        <f t="shared" si="777"/>
        <v/>
      </c>
      <c r="DN444" s="85" t="str">
        <f t="shared" si="703"/>
        <v/>
      </c>
      <c r="DO444" s="85" t="str">
        <f t="shared" si="703"/>
        <v/>
      </c>
      <c r="DP444" s="303"/>
      <c r="DQ444" s="17" t="str">
        <f t="shared" si="704"/>
        <v/>
      </c>
      <c r="DR444" s="17" t="str">
        <f t="shared" si="705"/>
        <v/>
      </c>
      <c r="DS444" s="17" t="str">
        <f t="shared" si="706"/>
        <v/>
      </c>
      <c r="DU444" s="16" t="str">
        <f t="shared" si="778"/>
        <v/>
      </c>
      <c r="DV444" s="16" t="str">
        <f>IF(DU444="","",COUNT($DU$3:DU444))</f>
        <v/>
      </c>
      <c r="DW444" s="16" t="str">
        <f t="shared" si="779"/>
        <v/>
      </c>
      <c r="DX444" s="16" t="str">
        <f t="shared" si="780"/>
        <v/>
      </c>
      <c r="DY444" s="16" t="str">
        <f>IF(DZ444="","",COUNTIF(DZ$3:DZ444,DZ444))</f>
        <v/>
      </c>
      <c r="DZ444" s="16" t="str">
        <f t="shared" si="781"/>
        <v/>
      </c>
      <c r="EA444" s="16" t="str">
        <f t="shared" si="782"/>
        <v/>
      </c>
      <c r="EB444" s="16" t="str">
        <f t="shared" si="783"/>
        <v/>
      </c>
      <c r="EC444" s="16" t="str">
        <f t="shared" si="784"/>
        <v/>
      </c>
      <c r="ED444" s="16" t="str">
        <f t="shared" si="785"/>
        <v/>
      </c>
      <c r="EE444" s="16" t="str">
        <f t="shared" si="786"/>
        <v/>
      </c>
      <c r="EF444" s="16" t="str">
        <f t="shared" si="787"/>
        <v/>
      </c>
      <c r="EG444" s="16" t="str">
        <f t="shared" si="788"/>
        <v/>
      </c>
      <c r="EH444" s="16" t="str">
        <f t="shared" si="789"/>
        <v/>
      </c>
      <c r="EI444" s="16" t="str">
        <f t="shared" si="790"/>
        <v/>
      </c>
      <c r="EJ444" s="16" t="str">
        <f t="shared" si="791"/>
        <v/>
      </c>
      <c r="EK444" s="16" t="str">
        <f t="shared" si="792"/>
        <v/>
      </c>
      <c r="EL444" s="58" t="str">
        <f t="shared" si="793"/>
        <v/>
      </c>
      <c r="EM444" s="58" t="str">
        <f>IF(OR($DZ444="",CR444=""),IF($EL444="","",$EL444),IF(OR(CR444="なし",CR444=0),領収書!$H$1,CR444))</f>
        <v/>
      </c>
      <c r="EN444" s="58" t="str">
        <f>IF(OR($DZ444="",CS444=""),IF($EL444="","",$EL444),IF(OR(CS444="なし",CS444=0),入力!$EN$1,CS444))</f>
        <v/>
      </c>
      <c r="EO444" s="63" t="str">
        <f t="shared" si="794"/>
        <v/>
      </c>
      <c r="EP444" s="63" t="str">
        <f t="shared" si="795"/>
        <v/>
      </c>
      <c r="ER444" s="16" t="str">
        <f>IF(AND(COUNTIF($ET$3:ET444,ET444)=1,ET444&lt;&gt;""),MAX($ER$3:ER443)+1,"")</f>
        <v/>
      </c>
      <c r="ES444" s="16" t="str">
        <f>IF(価格設定!B446="","",価格設定!B446)</f>
        <v/>
      </c>
      <c r="ET444" s="16" t="str">
        <f>IF(価格設定!C446="","",価格設定!C446)</f>
        <v/>
      </c>
      <c r="EV444" s="16" t="str">
        <f t="shared" si="707"/>
        <v/>
      </c>
      <c r="EW444" s="16" t="str">
        <f t="shared" si="796"/>
        <v/>
      </c>
    </row>
    <row r="445" spans="1:153" ht="30" customHeight="1" x14ac:dyDescent="0.2">
      <c r="A445" s="225"/>
      <c r="B445" s="212"/>
      <c r="C445" s="221"/>
      <c r="D445" s="164"/>
      <c r="E445" s="165"/>
      <c r="F445" s="166"/>
      <c r="G445" s="167"/>
      <c r="H445" s="179"/>
      <c r="I445" s="306"/>
      <c r="J445" s="169"/>
      <c r="K445" s="179"/>
      <c r="L445" s="186"/>
      <c r="M445" s="186"/>
      <c r="N445" s="168"/>
      <c r="O445" s="170"/>
      <c r="P445" s="212"/>
      <c r="Q445" s="179" t="str">
        <f>IFERROR(IF(H445="","",IFERROR(INDEX(価格設定!$B$5:$B$1048576,MATCH(H445,価格設定!$B$5:$B$1048576,0),0),INDEX(価格設定!$B$5:$B$1048576,MATCH("*"&amp;H445&amp;"*",価格設定!$B$5:$B$1048576,0),0))),H445)</f>
        <v/>
      </c>
      <c r="R445" s="250" t="str">
        <f>IFERROR(IF(Q445="",IF(K445="","",K445),IF(K445="",IF(INDEX(価格設定!$C$5:$C$1048576,MATCH(Q445,価格設定!$B$5:$B$1048576,0),0)=0,"",INDEX(価格設定!$C$5:$C$1048576,MATCH(Q445,価格設定!$B$5:$B$1048576,0),0)),IF(K445="なし","",K445))),"")</f>
        <v/>
      </c>
      <c r="S445" s="308" t="str">
        <f t="shared" si="708"/>
        <v/>
      </c>
      <c r="T445" s="126" t="str">
        <f>IFERROR(IF(J445="",IF(INDEX(価格設定!$E$5:$R$1048576,MATCH($Q445,価格設定!B$5:B$1048576,0),MATCH($AW445,価格設定!E$1:X$1,1))=0,"",INDEX(価格設定!$E$5:$R$1048576,MATCH($Q445,価格設定!B$5:B$1048576,0),MATCH($AW445,価格設定!E$1:X$1,1))),J445),"")</f>
        <v/>
      </c>
      <c r="U445" s="126" t="str">
        <f t="shared" si="709"/>
        <v/>
      </c>
      <c r="V445" s="132" t="str">
        <f t="shared" si="710"/>
        <v/>
      </c>
      <c r="W445" s="127" t="str">
        <f>IFERROR(IF(OR(T445="",T445&lt;0),"",IFERROR(INDEX(価格設定!E$2:X$3,IF(AND(K445=$K$1,$K$1&lt;&gt;""),ROW(価格設定!$D$3)-1,MATCH(INDEX(価格設定!$D$5:$D$1048576,MATCH(Q445,価格設定!$B$5:$B$1048576,0),0),価格設定!$D$2:$D$3,0)),MATCH($AW445,価格設定!E$1:X$1,1)),INDEX(価格設定!E$2:X$2,0,MATCH($AW445,価格設定!E$1:X$1,1)))),"")</f>
        <v/>
      </c>
      <c r="X445" s="126" t="str">
        <f t="shared" si="701"/>
        <v/>
      </c>
      <c r="Y445" s="128" t="str">
        <f t="shared" si="711"/>
        <v/>
      </c>
      <c r="Z445" s="126" t="str">
        <f t="shared" si="712"/>
        <v/>
      </c>
      <c r="AA445" s="129" t="str">
        <f t="shared" si="713"/>
        <v/>
      </c>
      <c r="AB445" s="126" t="str">
        <f t="shared" si="714"/>
        <v/>
      </c>
      <c r="AC445" s="280" t="str">
        <f t="shared" si="715"/>
        <v/>
      </c>
      <c r="AD445" s="15"/>
      <c r="AE445" s="204" t="str">
        <f>IF(AF445="","",COUNT($AF$3:AF445))</f>
        <v/>
      </c>
      <c r="AF445" s="206" t="str">
        <f t="shared" si="716"/>
        <v/>
      </c>
      <c r="AG445" s="204" t="str">
        <f t="shared" si="717"/>
        <v/>
      </c>
      <c r="AH445" s="204" t="str">
        <f t="shared" si="718"/>
        <v/>
      </c>
      <c r="AI445" s="287"/>
      <c r="AJ445" s="15"/>
      <c r="AK445" s="138" t="str">
        <f t="shared" si="719"/>
        <v/>
      </c>
      <c r="AL445" s="131" t="str">
        <f t="shared" si="720"/>
        <v/>
      </c>
      <c r="AM445" s="131" t="str">
        <f t="shared" si="721"/>
        <v/>
      </c>
      <c r="AN445" s="313" t="str">
        <f t="shared" si="722"/>
        <v/>
      </c>
      <c r="AO445" s="316" t="str">
        <f t="shared" si="723"/>
        <v/>
      </c>
      <c r="AP445" s="18"/>
      <c r="AQ445" s="3" t="str">
        <f>IF(F445="","",MAX($AQ$3:AQ444)+1)</f>
        <v/>
      </c>
      <c r="AR445" s="3" t="str">
        <f>IF(OR(AQ445="",BB445=""),"",MAX($AR$3:AR444)+1)</f>
        <v/>
      </c>
      <c r="AS445" s="3" t="str">
        <f>IF(CQ445="","",RANK(CQ445,CQ$3:CQ$1048576,1)+COUNTIF($CQ$3:CQ445,CQ445)-1)</f>
        <v/>
      </c>
      <c r="AT445" s="21" t="str">
        <f>IF(C445="",IF(OR(AND($H445&lt;&gt;"",C445=""),AND($F444=$F445,$AZ445&lt;&gt;""),COUNTA($H$3:$H$1048576,#REF!,$F$3:$F$1048576)&gt;COUNTA($H$3:$H445,#REF!,$F$3:$F445),$AZ445&lt;&gt;""),INDEX(AT$3:AT$1048576,MATCH(MAX($AQ$3:$AQ444),$AQ$3:$AQ$1048576,0),0),""),C445)</f>
        <v/>
      </c>
      <c r="AU445" s="21" t="str">
        <f>IF(D445="",IF(OR(AND($H445&lt;&gt;"",D445=""),AND($F444=$F445,$AZ445&lt;&gt;""),COUNTA($H$3:$H$1048576,#REF!,$F$3:$F$1048576)&gt;COUNTA($H$3:$H445,#REF!,$F$3:$F445),$AZ445&lt;&gt;""),INDEX(AU$3:AU$1048576,MATCH(MAX($AQ$3:$AQ444),$AQ$3:$AQ$1048576,0),0),""),D445)</f>
        <v/>
      </c>
      <c r="AV445" s="21" t="str">
        <f>IF(E445="",IF(OR(AND($H445&lt;&gt;"",E445=""),AND($F444=$F445,$AZ445&lt;&gt;""),COUNTA($H$3:$H$1048576,#REF!,$F$3:$F$1048576)&gt;COUNTA($H$3:$H445,#REF!,$F$3:$F445),$AZ445&lt;&gt;""),INDEX(AV$3:AV$1048576,MATCH(MAX($AQ$3:$AQ444),$AQ$3:$AQ$1048576,0),0),""),E445)</f>
        <v/>
      </c>
      <c r="AW445" s="24" t="str">
        <f t="shared" si="724"/>
        <v/>
      </c>
      <c r="AX445" s="13" t="str">
        <f t="shared" si="725"/>
        <v/>
      </c>
      <c r="AY445" s="4" t="str">
        <f t="shared" si="726"/>
        <v/>
      </c>
      <c r="AZ445" s="4" t="str">
        <f>IF(AX445="",IF(OR(AND(H445&lt;&gt;"",F445=""),COUNTA($H$3:$H$1048576)&gt;COUNTA($H$3:$H445)),INDEX(AX$3:AX445,MATCH(MAX($AQ$3:AQ445),AQ$3:AQ445,0),0),""),AX445)</f>
        <v/>
      </c>
      <c r="BA445" s="4" t="str">
        <f>IF(AY445="",IF(AND(H445&lt;&gt;"",F445=""),INDEX(AY$3:AY445,MATCH(MAX($AQ$3:AQ445),AQ$3:AQ445,0),0),""),AY445)</f>
        <v/>
      </c>
      <c r="BB445" s="82" t="str">
        <f>IF(BC445="","",RANK(BC445,BC$3:BC$1048576,1)+COUNTIF($BC$3:BC445,BC445)-1)</f>
        <v/>
      </c>
      <c r="BC445" s="139" t="str">
        <f t="shared" si="727"/>
        <v/>
      </c>
      <c r="BD445" s="46" t="str">
        <f t="shared" si="728"/>
        <v/>
      </c>
      <c r="BE445" s="46" t="str">
        <f t="shared" si="729"/>
        <v/>
      </c>
      <c r="BF445" s="46" t="str">
        <f t="shared" si="730"/>
        <v/>
      </c>
      <c r="BG445" s="4" t="str">
        <f t="shared" si="731"/>
        <v/>
      </c>
      <c r="BH445" s="180" t="str">
        <f t="shared" si="732"/>
        <v/>
      </c>
      <c r="BI445" s="16" t="str">
        <f t="shared" si="733"/>
        <v/>
      </c>
      <c r="BJ445" s="52" t="str">
        <f>IF(BI445="","",IF(W445="","",IF(AND(K445=$K$1,$K$1&lt;&gt;""),$BT$2,IFERROR(IF(INDEX(価格設定!$D$5:$D$1048576,MATCH(Q445,価格設定!$B$5:$B$1048576,0),0)=価格設定!$D$3,$BT$2,$BS$2),$BS$2))))</f>
        <v/>
      </c>
      <c r="BK445" s="16" t="str">
        <f>IF(BI445="","",IF(COUNTIF($BI$3:BI445,BI445)=1,1,IF(AND(BI444=BI445,BH445=""),BK444,COUNTIF($BH$3:BH445,BH445))))</f>
        <v/>
      </c>
      <c r="BL445" s="52" t="str">
        <f t="shared" si="734"/>
        <v/>
      </c>
      <c r="BM445" s="52" t="str">
        <f t="shared" si="735"/>
        <v/>
      </c>
      <c r="BN445" s="119" t="str">
        <f t="shared" si="736"/>
        <v/>
      </c>
      <c r="BO445" s="119" t="str">
        <f t="shared" si="737"/>
        <v/>
      </c>
      <c r="BP445" s="17" t="str">
        <f t="shared" si="738"/>
        <v/>
      </c>
      <c r="BQ445" s="17" t="str">
        <f t="shared" si="739"/>
        <v/>
      </c>
      <c r="BR445" s="17" t="str">
        <f>IF(OR(BP445="",COUNTIF($BO$3:BO445,BO445)&lt;&gt;1),"",SUMIF(BO$3:BO$1048576,BO445,BP$3:BP$1048576))</f>
        <v/>
      </c>
      <c r="BS445" s="17" t="str">
        <f t="shared" si="740"/>
        <v/>
      </c>
      <c r="BT445" s="17" t="str">
        <f t="shared" si="741"/>
        <v/>
      </c>
      <c r="BU445" s="17" t="str">
        <f t="shared" si="742"/>
        <v/>
      </c>
      <c r="BV445" s="24" t="str">
        <f t="shared" si="743"/>
        <v/>
      </c>
      <c r="BW445" s="24" t="str">
        <f t="shared" si="744"/>
        <v/>
      </c>
      <c r="BX445" s="24" t="str">
        <f t="shared" si="745"/>
        <v/>
      </c>
      <c r="BY445" s="26" t="str">
        <f t="shared" si="746"/>
        <v/>
      </c>
      <c r="BZ445" s="26" t="str">
        <f t="shared" si="747"/>
        <v/>
      </c>
      <c r="CA445" s="26" t="str">
        <f t="shared" si="748"/>
        <v/>
      </c>
      <c r="CB445" s="66" t="str">
        <f t="shared" si="749"/>
        <v/>
      </c>
      <c r="CC445" s="65" t="str">
        <f t="shared" si="750"/>
        <v/>
      </c>
      <c r="CD445" s="26" t="str">
        <f t="shared" si="751"/>
        <v/>
      </c>
      <c r="CE445" s="26" t="str">
        <f t="shared" si="752"/>
        <v/>
      </c>
      <c r="CF445" s="193" t="str">
        <f t="shared" si="753"/>
        <v/>
      </c>
      <c r="CG445" s="193" t="str">
        <f t="shared" si="754"/>
        <v/>
      </c>
      <c r="CH445" s="26" t="str">
        <f t="shared" si="755"/>
        <v/>
      </c>
      <c r="CI445" s="26" t="str">
        <f t="shared" si="756"/>
        <v/>
      </c>
      <c r="CJ445" s="65" t="str">
        <f t="shared" si="757"/>
        <v/>
      </c>
      <c r="CK445" s="65" t="str">
        <f t="shared" si="758"/>
        <v/>
      </c>
      <c r="CL445" s="64" t="str">
        <f t="shared" si="759"/>
        <v/>
      </c>
      <c r="CM445" s="64" t="str">
        <f t="shared" si="760"/>
        <v/>
      </c>
      <c r="CN445" s="65" t="str">
        <f t="shared" si="761"/>
        <v/>
      </c>
      <c r="CP445" s="63" t="str">
        <f>IF(BH445="","",MAX($CP$3:CP444)+1)</f>
        <v/>
      </c>
      <c r="CQ445" s="24" t="str">
        <f t="shared" si="762"/>
        <v/>
      </c>
      <c r="CR445" s="24" t="str">
        <f t="shared" si="763"/>
        <v/>
      </c>
      <c r="CS445" s="24" t="str">
        <f t="shared" si="764"/>
        <v/>
      </c>
      <c r="CT445" s="58" t="str">
        <f>IF(BO445="","",COUNTIF($BO$3:BO445,BO445)&amp;"@"&amp;BO445)</f>
        <v/>
      </c>
      <c r="CU445" s="16" t="str">
        <f t="shared" si="702"/>
        <v/>
      </c>
      <c r="CV445" s="63" t="str">
        <f t="shared" si="765"/>
        <v/>
      </c>
      <c r="CW445" s="16" t="str">
        <f t="shared" si="766"/>
        <v/>
      </c>
      <c r="CX445" s="16" t="str">
        <f t="shared" si="767"/>
        <v/>
      </c>
      <c r="CY445" s="16" t="str">
        <f t="shared" si="768"/>
        <v/>
      </c>
      <c r="CZ445" s="85" t="str">
        <f t="shared" si="769"/>
        <v/>
      </c>
      <c r="DA445" s="16" t="str">
        <f t="shared" si="770"/>
        <v/>
      </c>
      <c r="DB445" s="16" t="str">
        <f t="shared" si="771"/>
        <v/>
      </c>
      <c r="DC445" s="28" t="str">
        <f>IF(CP445="","",$DC$1&amp;(INDEX(価格設定!D$1:XFD$3,ROW(価格設定!$D$3),MATCH($AW445,価格設定!D$1:XFD$1,1))*100)&amp;"%")</f>
        <v/>
      </c>
      <c r="DD445" s="28" t="str">
        <f>IF(CP445="","",$DD$1&amp;(INDEX(価格設定!D$1:XFD$3,ROW(価格設定!$D$2),MATCH($AW445,価格設定!D$1:XFD$1,1))*100)&amp;"%")</f>
        <v/>
      </c>
      <c r="DE445" s="29" t="str">
        <f t="shared" si="772"/>
        <v/>
      </c>
      <c r="DG445" s="58" t="str">
        <f t="shared" si="773"/>
        <v/>
      </c>
      <c r="DH445" s="58" t="str">
        <f t="shared" si="774"/>
        <v/>
      </c>
      <c r="DI445" s="58" t="str">
        <f t="shared" si="775"/>
        <v/>
      </c>
      <c r="DJ445" s="85" t="str">
        <f t="shared" si="776"/>
        <v/>
      </c>
      <c r="DL445" s="58" t="str">
        <f>IF(COUNTIF(DG$3:DG$1048576,DG445)=COUNTIF($DG$3:$DG445,DG445),DG445,"")</f>
        <v/>
      </c>
      <c r="DM445" s="85" t="str">
        <f t="shared" si="777"/>
        <v/>
      </c>
      <c r="DN445" s="85" t="str">
        <f t="shared" si="703"/>
        <v/>
      </c>
      <c r="DO445" s="85" t="str">
        <f t="shared" si="703"/>
        <v/>
      </c>
      <c r="DP445" s="303"/>
      <c r="DQ445" s="17" t="str">
        <f t="shared" si="704"/>
        <v/>
      </c>
      <c r="DR445" s="17" t="str">
        <f t="shared" si="705"/>
        <v/>
      </c>
      <c r="DS445" s="17" t="str">
        <f t="shared" si="706"/>
        <v/>
      </c>
      <c r="DU445" s="16" t="str">
        <f t="shared" si="778"/>
        <v/>
      </c>
      <c r="DV445" s="16" t="str">
        <f>IF(DU445="","",COUNT($DU$3:DU445))</f>
        <v/>
      </c>
      <c r="DW445" s="16" t="str">
        <f t="shared" si="779"/>
        <v/>
      </c>
      <c r="DX445" s="16" t="str">
        <f t="shared" si="780"/>
        <v/>
      </c>
      <c r="DY445" s="16" t="str">
        <f>IF(DZ445="","",COUNTIF(DZ$3:DZ445,DZ445))</f>
        <v/>
      </c>
      <c r="DZ445" s="16" t="str">
        <f t="shared" si="781"/>
        <v/>
      </c>
      <c r="EA445" s="16" t="str">
        <f t="shared" si="782"/>
        <v/>
      </c>
      <c r="EB445" s="16" t="str">
        <f t="shared" si="783"/>
        <v/>
      </c>
      <c r="EC445" s="16" t="str">
        <f t="shared" si="784"/>
        <v/>
      </c>
      <c r="ED445" s="16" t="str">
        <f t="shared" si="785"/>
        <v/>
      </c>
      <c r="EE445" s="16" t="str">
        <f t="shared" si="786"/>
        <v/>
      </c>
      <c r="EF445" s="16" t="str">
        <f t="shared" si="787"/>
        <v/>
      </c>
      <c r="EG445" s="16" t="str">
        <f t="shared" si="788"/>
        <v/>
      </c>
      <c r="EH445" s="16" t="str">
        <f t="shared" si="789"/>
        <v/>
      </c>
      <c r="EI445" s="16" t="str">
        <f t="shared" si="790"/>
        <v/>
      </c>
      <c r="EJ445" s="16" t="str">
        <f t="shared" si="791"/>
        <v/>
      </c>
      <c r="EK445" s="16" t="str">
        <f t="shared" si="792"/>
        <v/>
      </c>
      <c r="EL445" s="58" t="str">
        <f t="shared" si="793"/>
        <v/>
      </c>
      <c r="EM445" s="58" t="str">
        <f>IF(OR($DZ445="",CR445=""),IF($EL445="","",$EL445),IF(OR(CR445="なし",CR445=0),領収書!$H$1,CR445))</f>
        <v/>
      </c>
      <c r="EN445" s="58" t="str">
        <f>IF(OR($DZ445="",CS445=""),IF($EL445="","",$EL445),IF(OR(CS445="なし",CS445=0),入力!$EN$1,CS445))</f>
        <v/>
      </c>
      <c r="EO445" s="63" t="str">
        <f t="shared" si="794"/>
        <v/>
      </c>
      <c r="EP445" s="63" t="str">
        <f t="shared" si="795"/>
        <v/>
      </c>
      <c r="ER445" s="16" t="str">
        <f>IF(AND(COUNTIF($ET$3:ET445,ET445)=1,ET445&lt;&gt;""),MAX($ER$3:ER444)+1,"")</f>
        <v/>
      </c>
      <c r="ES445" s="16" t="str">
        <f>IF(価格設定!B447="","",価格設定!B447)</f>
        <v/>
      </c>
      <c r="ET445" s="16" t="str">
        <f>IF(価格設定!C447="","",価格設定!C447)</f>
        <v/>
      </c>
      <c r="EV445" s="16" t="str">
        <f t="shared" si="707"/>
        <v/>
      </c>
      <c r="EW445" s="16" t="str">
        <f t="shared" si="796"/>
        <v/>
      </c>
    </row>
    <row r="446" spans="1:153" ht="30" customHeight="1" x14ac:dyDescent="0.2">
      <c r="A446" s="225"/>
      <c r="B446" s="212"/>
      <c r="C446" s="221"/>
      <c r="D446" s="164"/>
      <c r="E446" s="165"/>
      <c r="F446" s="166"/>
      <c r="G446" s="167"/>
      <c r="H446" s="179"/>
      <c r="I446" s="306"/>
      <c r="J446" s="169"/>
      <c r="K446" s="179"/>
      <c r="L446" s="186"/>
      <c r="M446" s="186"/>
      <c r="N446" s="168"/>
      <c r="O446" s="170"/>
      <c r="P446" s="212"/>
      <c r="Q446" s="179" t="str">
        <f>IFERROR(IF(H446="","",IFERROR(INDEX(価格設定!$B$5:$B$1048576,MATCH(H446,価格設定!$B$5:$B$1048576,0),0),INDEX(価格設定!$B$5:$B$1048576,MATCH("*"&amp;H446&amp;"*",価格設定!$B$5:$B$1048576,0),0))),H446)</f>
        <v/>
      </c>
      <c r="R446" s="250" t="str">
        <f>IFERROR(IF(Q446="",IF(K446="","",K446),IF(K446="",IF(INDEX(価格設定!$C$5:$C$1048576,MATCH(Q446,価格設定!$B$5:$B$1048576,0),0)=0,"",INDEX(価格設定!$C$5:$C$1048576,MATCH(Q446,価格設定!$B$5:$B$1048576,0),0)),IF(K446="なし","",K446))),"")</f>
        <v/>
      </c>
      <c r="S446" s="308" t="str">
        <f t="shared" si="708"/>
        <v/>
      </c>
      <c r="T446" s="126" t="str">
        <f>IFERROR(IF(J446="",IF(INDEX(価格設定!$E$5:$R$1048576,MATCH($Q446,価格設定!B$5:B$1048576,0),MATCH($AW446,価格設定!E$1:X$1,1))=0,"",INDEX(価格設定!$E$5:$R$1048576,MATCH($Q446,価格設定!B$5:B$1048576,0),MATCH($AW446,価格設定!E$1:X$1,1))),J446),"")</f>
        <v/>
      </c>
      <c r="U446" s="126" t="str">
        <f t="shared" si="709"/>
        <v/>
      </c>
      <c r="V446" s="132" t="str">
        <f t="shared" si="710"/>
        <v/>
      </c>
      <c r="W446" s="127" t="str">
        <f>IFERROR(IF(OR(T446="",T446&lt;0),"",IFERROR(INDEX(価格設定!E$2:X$3,IF(AND(K446=$K$1,$K$1&lt;&gt;""),ROW(価格設定!$D$3)-1,MATCH(INDEX(価格設定!$D$5:$D$1048576,MATCH(Q446,価格設定!$B$5:$B$1048576,0),0),価格設定!$D$2:$D$3,0)),MATCH($AW446,価格設定!E$1:X$1,1)),INDEX(価格設定!E$2:X$2,0,MATCH($AW446,価格設定!E$1:X$1,1)))),"")</f>
        <v/>
      </c>
      <c r="X446" s="126" t="str">
        <f t="shared" si="701"/>
        <v/>
      </c>
      <c r="Y446" s="128" t="str">
        <f t="shared" si="711"/>
        <v/>
      </c>
      <c r="Z446" s="126" t="str">
        <f t="shared" si="712"/>
        <v/>
      </c>
      <c r="AA446" s="129" t="str">
        <f t="shared" si="713"/>
        <v/>
      </c>
      <c r="AB446" s="126" t="str">
        <f t="shared" si="714"/>
        <v/>
      </c>
      <c r="AC446" s="280" t="str">
        <f t="shared" si="715"/>
        <v/>
      </c>
      <c r="AD446" s="15"/>
      <c r="AE446" s="204" t="str">
        <f>IF(AF446="","",COUNT($AF$3:AF446))</f>
        <v/>
      </c>
      <c r="AF446" s="206" t="str">
        <f t="shared" si="716"/>
        <v/>
      </c>
      <c r="AG446" s="204" t="str">
        <f t="shared" si="717"/>
        <v/>
      </c>
      <c r="AH446" s="204" t="str">
        <f t="shared" si="718"/>
        <v/>
      </c>
      <c r="AI446" s="287"/>
      <c r="AJ446" s="15"/>
      <c r="AK446" s="138" t="str">
        <f t="shared" si="719"/>
        <v/>
      </c>
      <c r="AL446" s="131" t="str">
        <f t="shared" si="720"/>
        <v/>
      </c>
      <c r="AM446" s="131" t="str">
        <f t="shared" si="721"/>
        <v/>
      </c>
      <c r="AN446" s="313" t="str">
        <f t="shared" si="722"/>
        <v/>
      </c>
      <c r="AO446" s="316" t="str">
        <f t="shared" si="723"/>
        <v/>
      </c>
      <c r="AP446" s="18"/>
      <c r="AQ446" s="3" t="str">
        <f>IF(F446="","",MAX($AQ$3:AQ445)+1)</f>
        <v/>
      </c>
      <c r="AR446" s="3" t="str">
        <f>IF(OR(AQ446="",BB446=""),"",MAX($AR$3:AR445)+1)</f>
        <v/>
      </c>
      <c r="AS446" s="3" t="str">
        <f>IF(CQ446="","",RANK(CQ446,CQ$3:CQ$1048576,1)+COUNTIF($CQ$3:CQ446,CQ446)-1)</f>
        <v/>
      </c>
      <c r="AT446" s="21" t="str">
        <f>IF(C446="",IF(OR(AND($H446&lt;&gt;"",C446=""),AND($F445=$F446,$AZ446&lt;&gt;""),COUNTA($H$3:$H$1048576,#REF!,$F$3:$F$1048576)&gt;COUNTA($H$3:$H446,#REF!,$F$3:$F446),$AZ446&lt;&gt;""),INDEX(AT$3:AT$1048576,MATCH(MAX($AQ$3:$AQ445),$AQ$3:$AQ$1048576,0),0),""),C446)</f>
        <v/>
      </c>
      <c r="AU446" s="21" t="str">
        <f>IF(D446="",IF(OR(AND($H446&lt;&gt;"",D446=""),AND($F445=$F446,$AZ446&lt;&gt;""),COUNTA($H$3:$H$1048576,#REF!,$F$3:$F$1048576)&gt;COUNTA($H$3:$H446,#REF!,$F$3:$F446),$AZ446&lt;&gt;""),INDEX(AU$3:AU$1048576,MATCH(MAX($AQ$3:$AQ445),$AQ$3:$AQ$1048576,0),0),""),D446)</f>
        <v/>
      </c>
      <c r="AV446" s="21" t="str">
        <f>IF(E446="",IF(OR(AND($H446&lt;&gt;"",E446=""),AND($F445=$F446,$AZ446&lt;&gt;""),COUNTA($H$3:$H$1048576,#REF!,$F$3:$F$1048576)&gt;COUNTA($H$3:$H446,#REF!,$F$3:$F446),$AZ446&lt;&gt;""),INDEX(AV$3:AV$1048576,MATCH(MAX($AQ$3:$AQ445),$AQ$3:$AQ$1048576,0),0),""),E446)</f>
        <v/>
      </c>
      <c r="AW446" s="24" t="str">
        <f t="shared" si="724"/>
        <v/>
      </c>
      <c r="AX446" s="13" t="str">
        <f t="shared" si="725"/>
        <v/>
      </c>
      <c r="AY446" s="4" t="str">
        <f t="shared" si="726"/>
        <v/>
      </c>
      <c r="AZ446" s="4" t="str">
        <f>IF(AX446="",IF(OR(AND(H446&lt;&gt;"",F446=""),COUNTA($H$3:$H$1048576)&gt;COUNTA($H$3:$H446)),INDEX(AX$3:AX446,MATCH(MAX($AQ$3:AQ446),AQ$3:AQ446,0),0),""),AX446)</f>
        <v/>
      </c>
      <c r="BA446" s="4" t="str">
        <f>IF(AY446="",IF(AND(H446&lt;&gt;"",F446=""),INDEX(AY$3:AY446,MATCH(MAX($AQ$3:AQ446),AQ$3:AQ446,0),0),""),AY446)</f>
        <v/>
      </c>
      <c r="BB446" s="82" t="str">
        <f>IF(BC446="","",RANK(BC446,BC$3:BC$1048576,1)+COUNTIF($BC$3:BC446,BC446)-1)</f>
        <v/>
      </c>
      <c r="BC446" s="139" t="str">
        <f t="shared" si="727"/>
        <v/>
      </c>
      <c r="BD446" s="46" t="str">
        <f t="shared" si="728"/>
        <v/>
      </c>
      <c r="BE446" s="46" t="str">
        <f t="shared" si="729"/>
        <v/>
      </c>
      <c r="BF446" s="46" t="str">
        <f t="shared" si="730"/>
        <v/>
      </c>
      <c r="BG446" s="4" t="str">
        <f t="shared" si="731"/>
        <v/>
      </c>
      <c r="BH446" s="180" t="str">
        <f t="shared" si="732"/>
        <v/>
      </c>
      <c r="BI446" s="16" t="str">
        <f t="shared" si="733"/>
        <v/>
      </c>
      <c r="BJ446" s="52" t="str">
        <f>IF(BI446="","",IF(W446="","",IF(AND(K446=$K$1,$K$1&lt;&gt;""),$BT$2,IFERROR(IF(INDEX(価格設定!$D$5:$D$1048576,MATCH(Q446,価格設定!$B$5:$B$1048576,0),0)=価格設定!$D$3,$BT$2,$BS$2),$BS$2))))</f>
        <v/>
      </c>
      <c r="BK446" s="16" t="str">
        <f>IF(BI446="","",IF(COUNTIF($BI$3:BI446,BI446)=1,1,IF(AND(BI445=BI446,BH446=""),BK445,COUNTIF($BH$3:BH446,BH446))))</f>
        <v/>
      </c>
      <c r="BL446" s="52" t="str">
        <f t="shared" si="734"/>
        <v/>
      </c>
      <c r="BM446" s="52" t="str">
        <f t="shared" si="735"/>
        <v/>
      </c>
      <c r="BN446" s="119" t="str">
        <f t="shared" si="736"/>
        <v/>
      </c>
      <c r="BO446" s="119" t="str">
        <f t="shared" si="737"/>
        <v/>
      </c>
      <c r="BP446" s="17" t="str">
        <f t="shared" si="738"/>
        <v/>
      </c>
      <c r="BQ446" s="17" t="str">
        <f t="shared" si="739"/>
        <v/>
      </c>
      <c r="BR446" s="17" t="str">
        <f>IF(OR(BP446="",COUNTIF($BO$3:BO446,BO446)&lt;&gt;1),"",SUMIF(BO$3:BO$1048576,BO446,BP$3:BP$1048576))</f>
        <v/>
      </c>
      <c r="BS446" s="17" t="str">
        <f t="shared" si="740"/>
        <v/>
      </c>
      <c r="BT446" s="17" t="str">
        <f t="shared" si="741"/>
        <v/>
      </c>
      <c r="BU446" s="17" t="str">
        <f t="shared" si="742"/>
        <v/>
      </c>
      <c r="BV446" s="24" t="str">
        <f t="shared" si="743"/>
        <v/>
      </c>
      <c r="BW446" s="24" t="str">
        <f t="shared" si="744"/>
        <v/>
      </c>
      <c r="BX446" s="24" t="str">
        <f t="shared" si="745"/>
        <v/>
      </c>
      <c r="BY446" s="26" t="str">
        <f t="shared" si="746"/>
        <v/>
      </c>
      <c r="BZ446" s="26" t="str">
        <f t="shared" si="747"/>
        <v/>
      </c>
      <c r="CA446" s="26" t="str">
        <f t="shared" si="748"/>
        <v/>
      </c>
      <c r="CB446" s="66" t="str">
        <f t="shared" si="749"/>
        <v/>
      </c>
      <c r="CC446" s="65" t="str">
        <f t="shared" si="750"/>
        <v/>
      </c>
      <c r="CD446" s="26" t="str">
        <f t="shared" si="751"/>
        <v/>
      </c>
      <c r="CE446" s="26" t="str">
        <f t="shared" si="752"/>
        <v/>
      </c>
      <c r="CF446" s="193" t="str">
        <f t="shared" si="753"/>
        <v/>
      </c>
      <c r="CG446" s="193" t="str">
        <f t="shared" si="754"/>
        <v/>
      </c>
      <c r="CH446" s="26" t="str">
        <f t="shared" si="755"/>
        <v/>
      </c>
      <c r="CI446" s="26" t="str">
        <f t="shared" si="756"/>
        <v/>
      </c>
      <c r="CJ446" s="65" t="str">
        <f t="shared" si="757"/>
        <v/>
      </c>
      <c r="CK446" s="65" t="str">
        <f t="shared" si="758"/>
        <v/>
      </c>
      <c r="CL446" s="64" t="str">
        <f t="shared" si="759"/>
        <v/>
      </c>
      <c r="CM446" s="64" t="str">
        <f t="shared" si="760"/>
        <v/>
      </c>
      <c r="CN446" s="65" t="str">
        <f t="shared" si="761"/>
        <v/>
      </c>
      <c r="CP446" s="63" t="str">
        <f>IF(BH446="","",MAX($CP$3:CP445)+1)</f>
        <v/>
      </c>
      <c r="CQ446" s="24" t="str">
        <f t="shared" si="762"/>
        <v/>
      </c>
      <c r="CR446" s="24" t="str">
        <f t="shared" si="763"/>
        <v/>
      </c>
      <c r="CS446" s="24" t="str">
        <f t="shared" si="764"/>
        <v/>
      </c>
      <c r="CT446" s="58" t="str">
        <f>IF(BO446="","",COUNTIF($BO$3:BO446,BO446)&amp;"@"&amp;BO446)</f>
        <v/>
      </c>
      <c r="CU446" s="16" t="str">
        <f t="shared" si="702"/>
        <v/>
      </c>
      <c r="CV446" s="63" t="str">
        <f t="shared" si="765"/>
        <v/>
      </c>
      <c r="CW446" s="16" t="str">
        <f t="shared" si="766"/>
        <v/>
      </c>
      <c r="CX446" s="16" t="str">
        <f t="shared" si="767"/>
        <v/>
      </c>
      <c r="CY446" s="16" t="str">
        <f t="shared" si="768"/>
        <v/>
      </c>
      <c r="CZ446" s="85" t="str">
        <f t="shared" si="769"/>
        <v/>
      </c>
      <c r="DA446" s="16" t="str">
        <f t="shared" si="770"/>
        <v/>
      </c>
      <c r="DB446" s="16" t="str">
        <f t="shared" si="771"/>
        <v/>
      </c>
      <c r="DC446" s="28" t="str">
        <f>IF(CP446="","",$DC$1&amp;(INDEX(価格設定!D$1:XFD$3,ROW(価格設定!$D$3),MATCH($AW446,価格設定!D$1:XFD$1,1))*100)&amp;"%")</f>
        <v/>
      </c>
      <c r="DD446" s="28" t="str">
        <f>IF(CP446="","",$DD$1&amp;(INDEX(価格設定!D$1:XFD$3,ROW(価格設定!$D$2),MATCH($AW446,価格設定!D$1:XFD$1,1))*100)&amp;"%")</f>
        <v/>
      </c>
      <c r="DE446" s="29" t="str">
        <f t="shared" si="772"/>
        <v/>
      </c>
      <c r="DG446" s="58" t="str">
        <f t="shared" si="773"/>
        <v/>
      </c>
      <c r="DH446" s="58" t="str">
        <f t="shared" si="774"/>
        <v/>
      </c>
      <c r="DI446" s="58" t="str">
        <f t="shared" si="775"/>
        <v/>
      </c>
      <c r="DJ446" s="85" t="str">
        <f t="shared" si="776"/>
        <v/>
      </c>
      <c r="DL446" s="58" t="str">
        <f>IF(COUNTIF(DG$3:DG$1048576,DG446)=COUNTIF($DG$3:$DG446,DG446),DG446,"")</f>
        <v/>
      </c>
      <c r="DM446" s="85" t="str">
        <f t="shared" si="777"/>
        <v/>
      </c>
      <c r="DN446" s="85" t="str">
        <f t="shared" si="703"/>
        <v/>
      </c>
      <c r="DO446" s="85" t="str">
        <f t="shared" si="703"/>
        <v/>
      </c>
      <c r="DP446" s="303"/>
      <c r="DQ446" s="17" t="str">
        <f t="shared" si="704"/>
        <v/>
      </c>
      <c r="DR446" s="17" t="str">
        <f t="shared" si="705"/>
        <v/>
      </c>
      <c r="DS446" s="17" t="str">
        <f t="shared" si="706"/>
        <v/>
      </c>
      <c r="DU446" s="16" t="str">
        <f t="shared" si="778"/>
        <v/>
      </c>
      <c r="DV446" s="16" t="str">
        <f>IF(DU446="","",COUNT($DU$3:DU446))</f>
        <v/>
      </c>
      <c r="DW446" s="16" t="str">
        <f t="shared" si="779"/>
        <v/>
      </c>
      <c r="DX446" s="16" t="str">
        <f t="shared" si="780"/>
        <v/>
      </c>
      <c r="DY446" s="16" t="str">
        <f>IF(DZ446="","",COUNTIF(DZ$3:DZ446,DZ446))</f>
        <v/>
      </c>
      <c r="DZ446" s="16" t="str">
        <f t="shared" si="781"/>
        <v/>
      </c>
      <c r="EA446" s="16" t="str">
        <f t="shared" si="782"/>
        <v/>
      </c>
      <c r="EB446" s="16" t="str">
        <f t="shared" si="783"/>
        <v/>
      </c>
      <c r="EC446" s="16" t="str">
        <f t="shared" si="784"/>
        <v/>
      </c>
      <c r="ED446" s="16" t="str">
        <f t="shared" si="785"/>
        <v/>
      </c>
      <c r="EE446" s="16" t="str">
        <f t="shared" si="786"/>
        <v/>
      </c>
      <c r="EF446" s="16" t="str">
        <f t="shared" si="787"/>
        <v/>
      </c>
      <c r="EG446" s="16" t="str">
        <f t="shared" si="788"/>
        <v/>
      </c>
      <c r="EH446" s="16" t="str">
        <f t="shared" si="789"/>
        <v/>
      </c>
      <c r="EI446" s="16" t="str">
        <f t="shared" si="790"/>
        <v/>
      </c>
      <c r="EJ446" s="16" t="str">
        <f t="shared" si="791"/>
        <v/>
      </c>
      <c r="EK446" s="16" t="str">
        <f t="shared" si="792"/>
        <v/>
      </c>
      <c r="EL446" s="58" t="str">
        <f t="shared" si="793"/>
        <v/>
      </c>
      <c r="EM446" s="58" t="str">
        <f>IF(OR($DZ446="",CR446=""),IF($EL446="","",$EL446),IF(OR(CR446="なし",CR446=0),領収書!$H$1,CR446))</f>
        <v/>
      </c>
      <c r="EN446" s="58" t="str">
        <f>IF(OR($DZ446="",CS446=""),IF($EL446="","",$EL446),IF(OR(CS446="なし",CS446=0),入力!$EN$1,CS446))</f>
        <v/>
      </c>
      <c r="EO446" s="63" t="str">
        <f t="shared" si="794"/>
        <v/>
      </c>
      <c r="EP446" s="63" t="str">
        <f t="shared" si="795"/>
        <v/>
      </c>
      <c r="ER446" s="16" t="str">
        <f>IF(AND(COUNTIF($ET$3:ET446,ET446)=1,ET446&lt;&gt;""),MAX($ER$3:ER445)+1,"")</f>
        <v/>
      </c>
      <c r="ES446" s="16" t="str">
        <f>IF(価格設定!B448="","",価格設定!B448)</f>
        <v/>
      </c>
      <c r="ET446" s="16" t="str">
        <f>IF(価格設定!C448="","",価格設定!C448)</f>
        <v/>
      </c>
      <c r="EV446" s="16" t="str">
        <f t="shared" si="707"/>
        <v/>
      </c>
      <c r="EW446" s="16" t="str">
        <f t="shared" si="796"/>
        <v/>
      </c>
    </row>
    <row r="447" spans="1:153" ht="30" customHeight="1" x14ac:dyDescent="0.2">
      <c r="A447" s="225"/>
      <c r="B447" s="212"/>
      <c r="C447" s="221"/>
      <c r="D447" s="164"/>
      <c r="E447" s="165"/>
      <c r="F447" s="166"/>
      <c r="G447" s="167"/>
      <c r="H447" s="179"/>
      <c r="I447" s="306"/>
      <c r="J447" s="169"/>
      <c r="K447" s="179"/>
      <c r="L447" s="186"/>
      <c r="M447" s="186"/>
      <c r="N447" s="168"/>
      <c r="O447" s="170"/>
      <c r="P447" s="212"/>
      <c r="Q447" s="179" t="str">
        <f>IFERROR(IF(H447="","",IFERROR(INDEX(価格設定!$B$5:$B$1048576,MATCH(H447,価格設定!$B$5:$B$1048576,0),0),INDEX(価格設定!$B$5:$B$1048576,MATCH("*"&amp;H447&amp;"*",価格設定!$B$5:$B$1048576,0),0))),H447)</f>
        <v/>
      </c>
      <c r="R447" s="250" t="str">
        <f>IFERROR(IF(Q447="",IF(K447="","",K447),IF(K447="",IF(INDEX(価格設定!$C$5:$C$1048576,MATCH(Q447,価格設定!$B$5:$B$1048576,0),0)=0,"",INDEX(価格設定!$C$5:$C$1048576,MATCH(Q447,価格設定!$B$5:$B$1048576,0),0)),IF(K447="なし","",K447))),"")</f>
        <v/>
      </c>
      <c r="S447" s="308" t="str">
        <f t="shared" si="708"/>
        <v/>
      </c>
      <c r="T447" s="126" t="str">
        <f>IFERROR(IF(J447="",IF(INDEX(価格設定!$E$5:$R$1048576,MATCH($Q447,価格設定!B$5:B$1048576,0),MATCH($AW447,価格設定!E$1:X$1,1))=0,"",INDEX(価格設定!$E$5:$R$1048576,MATCH($Q447,価格設定!B$5:B$1048576,0),MATCH($AW447,価格設定!E$1:X$1,1))),J447),"")</f>
        <v/>
      </c>
      <c r="U447" s="126" t="str">
        <f t="shared" si="709"/>
        <v/>
      </c>
      <c r="V447" s="132" t="str">
        <f t="shared" si="710"/>
        <v/>
      </c>
      <c r="W447" s="127" t="str">
        <f>IFERROR(IF(OR(T447="",T447&lt;0),"",IFERROR(INDEX(価格設定!E$2:X$3,IF(AND(K447=$K$1,$K$1&lt;&gt;""),ROW(価格設定!$D$3)-1,MATCH(INDEX(価格設定!$D$5:$D$1048576,MATCH(Q447,価格設定!$B$5:$B$1048576,0),0),価格設定!$D$2:$D$3,0)),MATCH($AW447,価格設定!E$1:X$1,1)),INDEX(価格設定!E$2:X$2,0,MATCH($AW447,価格設定!E$1:X$1,1)))),"")</f>
        <v/>
      </c>
      <c r="X447" s="126" t="str">
        <f t="shared" si="701"/>
        <v/>
      </c>
      <c r="Y447" s="128" t="str">
        <f t="shared" si="711"/>
        <v/>
      </c>
      <c r="Z447" s="126" t="str">
        <f t="shared" si="712"/>
        <v/>
      </c>
      <c r="AA447" s="129" t="str">
        <f t="shared" si="713"/>
        <v/>
      </c>
      <c r="AB447" s="126" t="str">
        <f t="shared" si="714"/>
        <v/>
      </c>
      <c r="AC447" s="280" t="str">
        <f t="shared" si="715"/>
        <v/>
      </c>
      <c r="AD447" s="15"/>
      <c r="AE447" s="204" t="str">
        <f>IF(AF447="","",COUNT($AF$3:AF447))</f>
        <v/>
      </c>
      <c r="AF447" s="206" t="str">
        <f t="shared" si="716"/>
        <v/>
      </c>
      <c r="AG447" s="204" t="str">
        <f t="shared" si="717"/>
        <v/>
      </c>
      <c r="AH447" s="204" t="str">
        <f t="shared" si="718"/>
        <v/>
      </c>
      <c r="AI447" s="287"/>
      <c r="AJ447" s="15"/>
      <c r="AK447" s="138" t="str">
        <f t="shared" si="719"/>
        <v/>
      </c>
      <c r="AL447" s="131" t="str">
        <f t="shared" si="720"/>
        <v/>
      </c>
      <c r="AM447" s="131" t="str">
        <f t="shared" si="721"/>
        <v/>
      </c>
      <c r="AN447" s="313" t="str">
        <f t="shared" si="722"/>
        <v/>
      </c>
      <c r="AO447" s="316" t="str">
        <f t="shared" si="723"/>
        <v/>
      </c>
      <c r="AP447" s="18"/>
      <c r="AQ447" s="3" t="str">
        <f>IF(F447="","",MAX($AQ$3:AQ446)+1)</f>
        <v/>
      </c>
      <c r="AR447" s="3" t="str">
        <f>IF(OR(AQ447="",BB447=""),"",MAX($AR$3:AR446)+1)</f>
        <v/>
      </c>
      <c r="AS447" s="3" t="str">
        <f>IF(CQ447="","",RANK(CQ447,CQ$3:CQ$1048576,1)+COUNTIF($CQ$3:CQ447,CQ447)-1)</f>
        <v/>
      </c>
      <c r="AT447" s="21" t="str">
        <f>IF(C447="",IF(OR(AND($H447&lt;&gt;"",C447=""),AND($F446=$F447,$AZ447&lt;&gt;""),COUNTA($H$3:$H$1048576,#REF!,$F$3:$F$1048576)&gt;COUNTA($H$3:$H447,#REF!,$F$3:$F447),$AZ447&lt;&gt;""),INDEX(AT$3:AT$1048576,MATCH(MAX($AQ$3:$AQ446),$AQ$3:$AQ$1048576,0),0),""),C447)</f>
        <v/>
      </c>
      <c r="AU447" s="21" t="str">
        <f>IF(D447="",IF(OR(AND($H447&lt;&gt;"",D447=""),AND($F446=$F447,$AZ447&lt;&gt;""),COUNTA($H$3:$H$1048576,#REF!,$F$3:$F$1048576)&gt;COUNTA($H$3:$H447,#REF!,$F$3:$F447),$AZ447&lt;&gt;""),INDEX(AU$3:AU$1048576,MATCH(MAX($AQ$3:$AQ446),$AQ$3:$AQ$1048576,0),0),""),D447)</f>
        <v/>
      </c>
      <c r="AV447" s="21" t="str">
        <f>IF(E447="",IF(OR(AND($H447&lt;&gt;"",E447=""),AND($F446=$F447,$AZ447&lt;&gt;""),COUNTA($H$3:$H$1048576,#REF!,$F$3:$F$1048576)&gt;COUNTA($H$3:$H447,#REF!,$F$3:$F447),$AZ447&lt;&gt;""),INDEX(AV$3:AV$1048576,MATCH(MAX($AQ$3:$AQ446),$AQ$3:$AQ$1048576,0),0),""),E447)</f>
        <v/>
      </c>
      <c r="AW447" s="24" t="str">
        <f t="shared" si="724"/>
        <v/>
      </c>
      <c r="AX447" s="13" t="str">
        <f t="shared" si="725"/>
        <v/>
      </c>
      <c r="AY447" s="4" t="str">
        <f t="shared" si="726"/>
        <v/>
      </c>
      <c r="AZ447" s="4" t="str">
        <f>IF(AX447="",IF(OR(AND(H447&lt;&gt;"",F447=""),COUNTA($H$3:$H$1048576)&gt;COUNTA($H$3:$H447)),INDEX(AX$3:AX447,MATCH(MAX($AQ$3:AQ447),AQ$3:AQ447,0),0),""),AX447)</f>
        <v/>
      </c>
      <c r="BA447" s="4" t="str">
        <f>IF(AY447="",IF(AND(H447&lt;&gt;"",F447=""),INDEX(AY$3:AY447,MATCH(MAX($AQ$3:AQ447),AQ$3:AQ447,0),0),""),AY447)</f>
        <v/>
      </c>
      <c r="BB447" s="82" t="str">
        <f>IF(BC447="","",RANK(BC447,BC$3:BC$1048576,1)+COUNTIF($BC$3:BC447,BC447)-1)</f>
        <v/>
      </c>
      <c r="BC447" s="139" t="str">
        <f t="shared" si="727"/>
        <v/>
      </c>
      <c r="BD447" s="46" t="str">
        <f t="shared" si="728"/>
        <v/>
      </c>
      <c r="BE447" s="46" t="str">
        <f t="shared" si="729"/>
        <v/>
      </c>
      <c r="BF447" s="46" t="str">
        <f t="shared" si="730"/>
        <v/>
      </c>
      <c r="BG447" s="4" t="str">
        <f t="shared" si="731"/>
        <v/>
      </c>
      <c r="BH447" s="180" t="str">
        <f t="shared" si="732"/>
        <v/>
      </c>
      <c r="BI447" s="16" t="str">
        <f t="shared" si="733"/>
        <v/>
      </c>
      <c r="BJ447" s="52" t="str">
        <f>IF(BI447="","",IF(W447="","",IF(AND(K447=$K$1,$K$1&lt;&gt;""),$BT$2,IFERROR(IF(INDEX(価格設定!$D$5:$D$1048576,MATCH(Q447,価格設定!$B$5:$B$1048576,0),0)=価格設定!$D$3,$BT$2,$BS$2),$BS$2))))</f>
        <v/>
      </c>
      <c r="BK447" s="16" t="str">
        <f>IF(BI447="","",IF(COUNTIF($BI$3:BI447,BI447)=1,1,IF(AND(BI446=BI447,BH447=""),BK446,COUNTIF($BH$3:BH447,BH447))))</f>
        <v/>
      </c>
      <c r="BL447" s="52" t="str">
        <f t="shared" si="734"/>
        <v/>
      </c>
      <c r="BM447" s="52" t="str">
        <f t="shared" si="735"/>
        <v/>
      </c>
      <c r="BN447" s="119" t="str">
        <f t="shared" si="736"/>
        <v/>
      </c>
      <c r="BO447" s="119" t="str">
        <f t="shared" si="737"/>
        <v/>
      </c>
      <c r="BP447" s="17" t="str">
        <f t="shared" si="738"/>
        <v/>
      </c>
      <c r="BQ447" s="17" t="str">
        <f t="shared" si="739"/>
        <v/>
      </c>
      <c r="BR447" s="17" t="str">
        <f>IF(OR(BP447="",COUNTIF($BO$3:BO447,BO447)&lt;&gt;1),"",SUMIF(BO$3:BO$1048576,BO447,BP$3:BP$1048576))</f>
        <v/>
      </c>
      <c r="BS447" s="17" t="str">
        <f t="shared" si="740"/>
        <v/>
      </c>
      <c r="BT447" s="17" t="str">
        <f t="shared" si="741"/>
        <v/>
      </c>
      <c r="BU447" s="17" t="str">
        <f t="shared" si="742"/>
        <v/>
      </c>
      <c r="BV447" s="24" t="str">
        <f t="shared" si="743"/>
        <v/>
      </c>
      <c r="BW447" s="24" t="str">
        <f t="shared" si="744"/>
        <v/>
      </c>
      <c r="BX447" s="24" t="str">
        <f t="shared" si="745"/>
        <v/>
      </c>
      <c r="BY447" s="26" t="str">
        <f t="shared" si="746"/>
        <v/>
      </c>
      <c r="BZ447" s="26" t="str">
        <f t="shared" si="747"/>
        <v/>
      </c>
      <c r="CA447" s="26" t="str">
        <f t="shared" si="748"/>
        <v/>
      </c>
      <c r="CB447" s="66" t="str">
        <f t="shared" si="749"/>
        <v/>
      </c>
      <c r="CC447" s="65" t="str">
        <f t="shared" si="750"/>
        <v/>
      </c>
      <c r="CD447" s="26" t="str">
        <f t="shared" si="751"/>
        <v/>
      </c>
      <c r="CE447" s="26" t="str">
        <f t="shared" si="752"/>
        <v/>
      </c>
      <c r="CF447" s="193" t="str">
        <f t="shared" si="753"/>
        <v/>
      </c>
      <c r="CG447" s="193" t="str">
        <f t="shared" si="754"/>
        <v/>
      </c>
      <c r="CH447" s="26" t="str">
        <f t="shared" si="755"/>
        <v/>
      </c>
      <c r="CI447" s="26" t="str">
        <f t="shared" si="756"/>
        <v/>
      </c>
      <c r="CJ447" s="65" t="str">
        <f t="shared" si="757"/>
        <v/>
      </c>
      <c r="CK447" s="65" t="str">
        <f t="shared" si="758"/>
        <v/>
      </c>
      <c r="CL447" s="64" t="str">
        <f t="shared" si="759"/>
        <v/>
      </c>
      <c r="CM447" s="64" t="str">
        <f t="shared" si="760"/>
        <v/>
      </c>
      <c r="CN447" s="65" t="str">
        <f t="shared" si="761"/>
        <v/>
      </c>
      <c r="CP447" s="63" t="str">
        <f>IF(BH447="","",MAX($CP$3:CP446)+1)</f>
        <v/>
      </c>
      <c r="CQ447" s="24" t="str">
        <f t="shared" si="762"/>
        <v/>
      </c>
      <c r="CR447" s="24" t="str">
        <f t="shared" si="763"/>
        <v/>
      </c>
      <c r="CS447" s="24" t="str">
        <f t="shared" si="764"/>
        <v/>
      </c>
      <c r="CT447" s="58" t="str">
        <f>IF(BO447="","",COUNTIF($BO$3:BO447,BO447)&amp;"@"&amp;BO447)</f>
        <v/>
      </c>
      <c r="CU447" s="16" t="str">
        <f t="shared" si="702"/>
        <v/>
      </c>
      <c r="CV447" s="63" t="str">
        <f t="shared" si="765"/>
        <v/>
      </c>
      <c r="CW447" s="16" t="str">
        <f t="shared" si="766"/>
        <v/>
      </c>
      <c r="CX447" s="16" t="str">
        <f t="shared" si="767"/>
        <v/>
      </c>
      <c r="CY447" s="16" t="str">
        <f t="shared" si="768"/>
        <v/>
      </c>
      <c r="CZ447" s="85" t="str">
        <f t="shared" si="769"/>
        <v/>
      </c>
      <c r="DA447" s="16" t="str">
        <f t="shared" si="770"/>
        <v/>
      </c>
      <c r="DB447" s="16" t="str">
        <f t="shared" si="771"/>
        <v/>
      </c>
      <c r="DC447" s="28" t="str">
        <f>IF(CP447="","",$DC$1&amp;(INDEX(価格設定!D$1:XFD$3,ROW(価格設定!$D$3),MATCH($AW447,価格設定!D$1:XFD$1,1))*100)&amp;"%")</f>
        <v/>
      </c>
      <c r="DD447" s="28" t="str">
        <f>IF(CP447="","",$DD$1&amp;(INDEX(価格設定!D$1:XFD$3,ROW(価格設定!$D$2),MATCH($AW447,価格設定!D$1:XFD$1,1))*100)&amp;"%")</f>
        <v/>
      </c>
      <c r="DE447" s="29" t="str">
        <f t="shared" si="772"/>
        <v/>
      </c>
      <c r="DG447" s="58" t="str">
        <f t="shared" si="773"/>
        <v/>
      </c>
      <c r="DH447" s="58" t="str">
        <f t="shared" si="774"/>
        <v/>
      </c>
      <c r="DI447" s="58" t="str">
        <f t="shared" si="775"/>
        <v/>
      </c>
      <c r="DJ447" s="85" t="str">
        <f t="shared" si="776"/>
        <v/>
      </c>
      <c r="DL447" s="58" t="str">
        <f>IF(COUNTIF(DG$3:DG$1048576,DG447)=COUNTIF($DG$3:$DG447,DG447),DG447,"")</f>
        <v/>
      </c>
      <c r="DM447" s="85" t="str">
        <f t="shared" si="777"/>
        <v/>
      </c>
      <c r="DN447" s="85" t="str">
        <f t="shared" si="703"/>
        <v/>
      </c>
      <c r="DO447" s="85" t="str">
        <f t="shared" si="703"/>
        <v/>
      </c>
      <c r="DP447" s="303"/>
      <c r="DQ447" s="17" t="str">
        <f t="shared" si="704"/>
        <v/>
      </c>
      <c r="DR447" s="17" t="str">
        <f t="shared" si="705"/>
        <v/>
      </c>
      <c r="DS447" s="17" t="str">
        <f t="shared" si="706"/>
        <v/>
      </c>
      <c r="DU447" s="16" t="str">
        <f t="shared" si="778"/>
        <v/>
      </c>
      <c r="DV447" s="16" t="str">
        <f>IF(DU447="","",COUNT($DU$3:DU447))</f>
        <v/>
      </c>
      <c r="DW447" s="16" t="str">
        <f t="shared" si="779"/>
        <v/>
      </c>
      <c r="DX447" s="16" t="str">
        <f t="shared" si="780"/>
        <v/>
      </c>
      <c r="DY447" s="16" t="str">
        <f>IF(DZ447="","",COUNTIF(DZ$3:DZ447,DZ447))</f>
        <v/>
      </c>
      <c r="DZ447" s="16" t="str">
        <f t="shared" si="781"/>
        <v/>
      </c>
      <c r="EA447" s="16" t="str">
        <f t="shared" si="782"/>
        <v/>
      </c>
      <c r="EB447" s="16" t="str">
        <f t="shared" si="783"/>
        <v/>
      </c>
      <c r="EC447" s="16" t="str">
        <f t="shared" si="784"/>
        <v/>
      </c>
      <c r="ED447" s="16" t="str">
        <f t="shared" si="785"/>
        <v/>
      </c>
      <c r="EE447" s="16" t="str">
        <f t="shared" si="786"/>
        <v/>
      </c>
      <c r="EF447" s="16" t="str">
        <f t="shared" si="787"/>
        <v/>
      </c>
      <c r="EG447" s="16" t="str">
        <f t="shared" si="788"/>
        <v/>
      </c>
      <c r="EH447" s="16" t="str">
        <f t="shared" si="789"/>
        <v/>
      </c>
      <c r="EI447" s="16" t="str">
        <f t="shared" si="790"/>
        <v/>
      </c>
      <c r="EJ447" s="16" t="str">
        <f t="shared" si="791"/>
        <v/>
      </c>
      <c r="EK447" s="16" t="str">
        <f t="shared" si="792"/>
        <v/>
      </c>
      <c r="EL447" s="58" t="str">
        <f t="shared" si="793"/>
        <v/>
      </c>
      <c r="EM447" s="58" t="str">
        <f>IF(OR($DZ447="",CR447=""),IF($EL447="","",$EL447),IF(OR(CR447="なし",CR447=0),領収書!$H$1,CR447))</f>
        <v/>
      </c>
      <c r="EN447" s="58" t="str">
        <f>IF(OR($DZ447="",CS447=""),IF($EL447="","",$EL447),IF(OR(CS447="なし",CS447=0),入力!$EN$1,CS447))</f>
        <v/>
      </c>
      <c r="EO447" s="63" t="str">
        <f t="shared" si="794"/>
        <v/>
      </c>
      <c r="EP447" s="63" t="str">
        <f t="shared" si="795"/>
        <v/>
      </c>
      <c r="ER447" s="16" t="str">
        <f>IF(AND(COUNTIF($ET$3:ET447,ET447)=1,ET447&lt;&gt;""),MAX($ER$3:ER446)+1,"")</f>
        <v/>
      </c>
      <c r="ES447" s="16" t="str">
        <f>IF(価格設定!B449="","",価格設定!B449)</f>
        <v/>
      </c>
      <c r="ET447" s="16" t="str">
        <f>IF(価格設定!C449="","",価格設定!C449)</f>
        <v/>
      </c>
      <c r="EV447" s="16" t="str">
        <f t="shared" si="707"/>
        <v/>
      </c>
      <c r="EW447" s="16" t="str">
        <f t="shared" si="796"/>
        <v/>
      </c>
    </row>
    <row r="448" spans="1:153" ht="30" customHeight="1" x14ac:dyDescent="0.2">
      <c r="A448" s="225"/>
      <c r="B448" s="212"/>
      <c r="C448" s="221"/>
      <c r="D448" s="164"/>
      <c r="E448" s="165"/>
      <c r="F448" s="166"/>
      <c r="G448" s="167"/>
      <c r="H448" s="179"/>
      <c r="I448" s="306"/>
      <c r="J448" s="169"/>
      <c r="K448" s="179"/>
      <c r="L448" s="186"/>
      <c r="M448" s="186"/>
      <c r="N448" s="168"/>
      <c r="O448" s="170"/>
      <c r="P448" s="212"/>
      <c r="Q448" s="179" t="str">
        <f>IFERROR(IF(H448="","",IFERROR(INDEX(価格設定!$B$5:$B$1048576,MATCH(H448,価格設定!$B$5:$B$1048576,0),0),INDEX(価格設定!$B$5:$B$1048576,MATCH("*"&amp;H448&amp;"*",価格設定!$B$5:$B$1048576,0),0))),H448)</f>
        <v/>
      </c>
      <c r="R448" s="250" t="str">
        <f>IFERROR(IF(Q448="",IF(K448="","",K448),IF(K448="",IF(INDEX(価格設定!$C$5:$C$1048576,MATCH(Q448,価格設定!$B$5:$B$1048576,0),0)=0,"",INDEX(価格設定!$C$5:$C$1048576,MATCH(Q448,価格設定!$B$5:$B$1048576,0),0)),IF(K448="なし","",K448))),"")</f>
        <v/>
      </c>
      <c r="S448" s="308" t="str">
        <f t="shared" si="708"/>
        <v/>
      </c>
      <c r="T448" s="126" t="str">
        <f>IFERROR(IF(J448="",IF(INDEX(価格設定!$E$5:$R$1048576,MATCH($Q448,価格設定!B$5:B$1048576,0),MATCH($AW448,価格設定!E$1:X$1,1))=0,"",INDEX(価格設定!$E$5:$R$1048576,MATCH($Q448,価格設定!B$5:B$1048576,0),MATCH($AW448,価格設定!E$1:X$1,1))),J448),"")</f>
        <v/>
      </c>
      <c r="U448" s="126" t="str">
        <f t="shared" si="709"/>
        <v/>
      </c>
      <c r="V448" s="132" t="str">
        <f t="shared" si="710"/>
        <v/>
      </c>
      <c r="W448" s="127" t="str">
        <f>IFERROR(IF(OR(T448="",T448&lt;0),"",IFERROR(INDEX(価格設定!E$2:X$3,IF(AND(K448=$K$1,$K$1&lt;&gt;""),ROW(価格設定!$D$3)-1,MATCH(INDEX(価格設定!$D$5:$D$1048576,MATCH(Q448,価格設定!$B$5:$B$1048576,0),0),価格設定!$D$2:$D$3,0)),MATCH($AW448,価格設定!E$1:X$1,1)),INDEX(価格設定!E$2:X$2,0,MATCH($AW448,価格設定!E$1:X$1,1)))),"")</f>
        <v/>
      </c>
      <c r="X448" s="126" t="str">
        <f t="shared" si="701"/>
        <v/>
      </c>
      <c r="Y448" s="128" t="str">
        <f t="shared" si="711"/>
        <v/>
      </c>
      <c r="Z448" s="126" t="str">
        <f t="shared" si="712"/>
        <v/>
      </c>
      <c r="AA448" s="129" t="str">
        <f t="shared" si="713"/>
        <v/>
      </c>
      <c r="AB448" s="126" t="str">
        <f t="shared" si="714"/>
        <v/>
      </c>
      <c r="AC448" s="280" t="str">
        <f t="shared" si="715"/>
        <v/>
      </c>
      <c r="AD448" s="15"/>
      <c r="AE448" s="204" t="str">
        <f>IF(AF448="","",COUNT($AF$3:AF448))</f>
        <v/>
      </c>
      <c r="AF448" s="206" t="str">
        <f t="shared" si="716"/>
        <v/>
      </c>
      <c r="AG448" s="204" t="str">
        <f t="shared" si="717"/>
        <v/>
      </c>
      <c r="AH448" s="204" t="str">
        <f t="shared" si="718"/>
        <v/>
      </c>
      <c r="AI448" s="287"/>
      <c r="AJ448" s="15"/>
      <c r="AK448" s="138" t="str">
        <f t="shared" si="719"/>
        <v/>
      </c>
      <c r="AL448" s="131" t="str">
        <f t="shared" si="720"/>
        <v/>
      </c>
      <c r="AM448" s="131" t="str">
        <f t="shared" si="721"/>
        <v/>
      </c>
      <c r="AN448" s="313" t="str">
        <f t="shared" si="722"/>
        <v/>
      </c>
      <c r="AO448" s="316" t="str">
        <f t="shared" si="723"/>
        <v/>
      </c>
      <c r="AP448" s="18"/>
      <c r="AQ448" s="3" t="str">
        <f>IF(F448="","",MAX($AQ$3:AQ447)+1)</f>
        <v/>
      </c>
      <c r="AR448" s="3" t="str">
        <f>IF(OR(AQ448="",BB448=""),"",MAX($AR$3:AR447)+1)</f>
        <v/>
      </c>
      <c r="AS448" s="3" t="str">
        <f>IF(CQ448="","",RANK(CQ448,CQ$3:CQ$1048576,1)+COUNTIF($CQ$3:CQ448,CQ448)-1)</f>
        <v/>
      </c>
      <c r="AT448" s="21" t="str">
        <f>IF(C448="",IF(OR(AND($H448&lt;&gt;"",C448=""),AND($F447=$F448,$AZ448&lt;&gt;""),COUNTA($H$3:$H$1048576,#REF!,$F$3:$F$1048576)&gt;COUNTA($H$3:$H448,#REF!,$F$3:$F448),$AZ448&lt;&gt;""),INDEX(AT$3:AT$1048576,MATCH(MAX($AQ$3:$AQ447),$AQ$3:$AQ$1048576,0),0),""),C448)</f>
        <v/>
      </c>
      <c r="AU448" s="21" t="str">
        <f>IF(D448="",IF(OR(AND($H448&lt;&gt;"",D448=""),AND($F447=$F448,$AZ448&lt;&gt;""),COUNTA($H$3:$H$1048576,#REF!,$F$3:$F$1048576)&gt;COUNTA($H$3:$H448,#REF!,$F$3:$F448),$AZ448&lt;&gt;""),INDEX(AU$3:AU$1048576,MATCH(MAX($AQ$3:$AQ447),$AQ$3:$AQ$1048576,0),0),""),D448)</f>
        <v/>
      </c>
      <c r="AV448" s="21" t="str">
        <f>IF(E448="",IF(OR(AND($H448&lt;&gt;"",E448=""),AND($F447=$F448,$AZ448&lt;&gt;""),COUNTA($H$3:$H$1048576,#REF!,$F$3:$F$1048576)&gt;COUNTA($H$3:$H448,#REF!,$F$3:$F448),$AZ448&lt;&gt;""),INDEX(AV$3:AV$1048576,MATCH(MAX($AQ$3:$AQ447),$AQ$3:$AQ$1048576,0),0),""),E448)</f>
        <v/>
      </c>
      <c r="AW448" s="24" t="str">
        <f t="shared" si="724"/>
        <v/>
      </c>
      <c r="AX448" s="13" t="str">
        <f t="shared" si="725"/>
        <v/>
      </c>
      <c r="AY448" s="4" t="str">
        <f t="shared" si="726"/>
        <v/>
      </c>
      <c r="AZ448" s="4" t="str">
        <f>IF(AX448="",IF(OR(AND(H448&lt;&gt;"",F448=""),COUNTA($H$3:$H$1048576)&gt;COUNTA($H$3:$H448)),INDEX(AX$3:AX448,MATCH(MAX($AQ$3:AQ448),AQ$3:AQ448,0),0),""),AX448)</f>
        <v/>
      </c>
      <c r="BA448" s="4" t="str">
        <f>IF(AY448="",IF(AND(H448&lt;&gt;"",F448=""),INDEX(AY$3:AY448,MATCH(MAX($AQ$3:AQ448),AQ$3:AQ448,0),0),""),AY448)</f>
        <v/>
      </c>
      <c r="BB448" s="82" t="str">
        <f>IF(BC448="","",RANK(BC448,BC$3:BC$1048576,1)+COUNTIF($BC$3:BC448,BC448)-1)</f>
        <v/>
      </c>
      <c r="BC448" s="139" t="str">
        <f t="shared" si="727"/>
        <v/>
      </c>
      <c r="BD448" s="46" t="str">
        <f t="shared" si="728"/>
        <v/>
      </c>
      <c r="BE448" s="46" t="str">
        <f t="shared" si="729"/>
        <v/>
      </c>
      <c r="BF448" s="46" t="str">
        <f t="shared" si="730"/>
        <v/>
      </c>
      <c r="BG448" s="4" t="str">
        <f t="shared" si="731"/>
        <v/>
      </c>
      <c r="BH448" s="180" t="str">
        <f t="shared" si="732"/>
        <v/>
      </c>
      <c r="BI448" s="16" t="str">
        <f t="shared" si="733"/>
        <v/>
      </c>
      <c r="BJ448" s="52" t="str">
        <f>IF(BI448="","",IF(W448="","",IF(AND(K448=$K$1,$K$1&lt;&gt;""),$BT$2,IFERROR(IF(INDEX(価格設定!$D$5:$D$1048576,MATCH(Q448,価格設定!$B$5:$B$1048576,0),0)=価格設定!$D$3,$BT$2,$BS$2),$BS$2))))</f>
        <v/>
      </c>
      <c r="BK448" s="16" t="str">
        <f>IF(BI448="","",IF(COUNTIF($BI$3:BI448,BI448)=1,1,IF(AND(BI447=BI448,BH448=""),BK447,COUNTIF($BH$3:BH448,BH448))))</f>
        <v/>
      </c>
      <c r="BL448" s="52" t="str">
        <f t="shared" si="734"/>
        <v/>
      </c>
      <c r="BM448" s="52" t="str">
        <f t="shared" si="735"/>
        <v/>
      </c>
      <c r="BN448" s="119" t="str">
        <f t="shared" si="736"/>
        <v/>
      </c>
      <c r="BO448" s="119" t="str">
        <f t="shared" si="737"/>
        <v/>
      </c>
      <c r="BP448" s="17" t="str">
        <f t="shared" si="738"/>
        <v/>
      </c>
      <c r="BQ448" s="17" t="str">
        <f t="shared" si="739"/>
        <v/>
      </c>
      <c r="BR448" s="17" t="str">
        <f>IF(OR(BP448="",COUNTIF($BO$3:BO448,BO448)&lt;&gt;1),"",SUMIF(BO$3:BO$1048576,BO448,BP$3:BP$1048576))</f>
        <v/>
      </c>
      <c r="BS448" s="17" t="str">
        <f t="shared" si="740"/>
        <v/>
      </c>
      <c r="BT448" s="17" t="str">
        <f t="shared" si="741"/>
        <v/>
      </c>
      <c r="BU448" s="17" t="str">
        <f t="shared" si="742"/>
        <v/>
      </c>
      <c r="BV448" s="24" t="str">
        <f t="shared" si="743"/>
        <v/>
      </c>
      <c r="BW448" s="24" t="str">
        <f t="shared" si="744"/>
        <v/>
      </c>
      <c r="BX448" s="24" t="str">
        <f t="shared" si="745"/>
        <v/>
      </c>
      <c r="BY448" s="26" t="str">
        <f t="shared" si="746"/>
        <v/>
      </c>
      <c r="BZ448" s="26" t="str">
        <f t="shared" si="747"/>
        <v/>
      </c>
      <c r="CA448" s="26" t="str">
        <f t="shared" si="748"/>
        <v/>
      </c>
      <c r="CB448" s="66" t="str">
        <f t="shared" si="749"/>
        <v/>
      </c>
      <c r="CC448" s="65" t="str">
        <f t="shared" si="750"/>
        <v/>
      </c>
      <c r="CD448" s="26" t="str">
        <f t="shared" si="751"/>
        <v/>
      </c>
      <c r="CE448" s="26" t="str">
        <f t="shared" si="752"/>
        <v/>
      </c>
      <c r="CF448" s="193" t="str">
        <f t="shared" si="753"/>
        <v/>
      </c>
      <c r="CG448" s="193" t="str">
        <f t="shared" si="754"/>
        <v/>
      </c>
      <c r="CH448" s="26" t="str">
        <f t="shared" si="755"/>
        <v/>
      </c>
      <c r="CI448" s="26" t="str">
        <f t="shared" si="756"/>
        <v/>
      </c>
      <c r="CJ448" s="65" t="str">
        <f t="shared" si="757"/>
        <v/>
      </c>
      <c r="CK448" s="65" t="str">
        <f t="shared" si="758"/>
        <v/>
      </c>
      <c r="CL448" s="64" t="str">
        <f t="shared" si="759"/>
        <v/>
      </c>
      <c r="CM448" s="64" t="str">
        <f t="shared" si="760"/>
        <v/>
      </c>
      <c r="CN448" s="65" t="str">
        <f t="shared" si="761"/>
        <v/>
      </c>
      <c r="CP448" s="63" t="str">
        <f>IF(BH448="","",MAX($CP$3:CP447)+1)</f>
        <v/>
      </c>
      <c r="CQ448" s="24" t="str">
        <f t="shared" si="762"/>
        <v/>
      </c>
      <c r="CR448" s="24" t="str">
        <f t="shared" si="763"/>
        <v/>
      </c>
      <c r="CS448" s="24" t="str">
        <f t="shared" si="764"/>
        <v/>
      </c>
      <c r="CT448" s="58" t="str">
        <f>IF(BO448="","",COUNTIF($BO$3:BO448,BO448)&amp;"@"&amp;BO448)</f>
        <v/>
      </c>
      <c r="CU448" s="16" t="str">
        <f t="shared" si="702"/>
        <v/>
      </c>
      <c r="CV448" s="63" t="str">
        <f t="shared" si="765"/>
        <v/>
      </c>
      <c r="CW448" s="16" t="str">
        <f t="shared" si="766"/>
        <v/>
      </c>
      <c r="CX448" s="16" t="str">
        <f t="shared" si="767"/>
        <v/>
      </c>
      <c r="CY448" s="16" t="str">
        <f t="shared" si="768"/>
        <v/>
      </c>
      <c r="CZ448" s="85" t="str">
        <f t="shared" si="769"/>
        <v/>
      </c>
      <c r="DA448" s="16" t="str">
        <f t="shared" si="770"/>
        <v/>
      </c>
      <c r="DB448" s="16" t="str">
        <f t="shared" si="771"/>
        <v/>
      </c>
      <c r="DC448" s="28" t="str">
        <f>IF(CP448="","",$DC$1&amp;(INDEX(価格設定!D$1:XFD$3,ROW(価格設定!$D$3),MATCH($AW448,価格設定!D$1:XFD$1,1))*100)&amp;"%")</f>
        <v/>
      </c>
      <c r="DD448" s="28" t="str">
        <f>IF(CP448="","",$DD$1&amp;(INDEX(価格設定!D$1:XFD$3,ROW(価格設定!$D$2),MATCH($AW448,価格設定!D$1:XFD$1,1))*100)&amp;"%")</f>
        <v/>
      </c>
      <c r="DE448" s="29" t="str">
        <f t="shared" si="772"/>
        <v/>
      </c>
      <c r="DG448" s="58" t="str">
        <f t="shared" si="773"/>
        <v/>
      </c>
      <c r="DH448" s="58" t="str">
        <f t="shared" si="774"/>
        <v/>
      </c>
      <c r="DI448" s="58" t="str">
        <f t="shared" si="775"/>
        <v/>
      </c>
      <c r="DJ448" s="85" t="str">
        <f t="shared" si="776"/>
        <v/>
      </c>
      <c r="DL448" s="58" t="str">
        <f>IF(COUNTIF(DG$3:DG$1048576,DG448)=COUNTIF($DG$3:$DG448,DG448),DG448,"")</f>
        <v/>
      </c>
      <c r="DM448" s="85" t="str">
        <f t="shared" si="777"/>
        <v/>
      </c>
      <c r="DN448" s="85" t="str">
        <f t="shared" si="703"/>
        <v/>
      </c>
      <c r="DO448" s="85" t="str">
        <f t="shared" si="703"/>
        <v/>
      </c>
      <c r="DP448" s="303"/>
      <c r="DQ448" s="17" t="str">
        <f t="shared" si="704"/>
        <v/>
      </c>
      <c r="DR448" s="17" t="str">
        <f t="shared" si="705"/>
        <v/>
      </c>
      <c r="DS448" s="17" t="str">
        <f t="shared" si="706"/>
        <v/>
      </c>
      <c r="DU448" s="16" t="str">
        <f t="shared" si="778"/>
        <v/>
      </c>
      <c r="DV448" s="16" t="str">
        <f>IF(DU448="","",COUNT($DU$3:DU448))</f>
        <v/>
      </c>
      <c r="DW448" s="16" t="str">
        <f t="shared" si="779"/>
        <v/>
      </c>
      <c r="DX448" s="16" t="str">
        <f t="shared" si="780"/>
        <v/>
      </c>
      <c r="DY448" s="16" t="str">
        <f>IF(DZ448="","",COUNTIF(DZ$3:DZ448,DZ448))</f>
        <v/>
      </c>
      <c r="DZ448" s="16" t="str">
        <f t="shared" si="781"/>
        <v/>
      </c>
      <c r="EA448" s="16" t="str">
        <f t="shared" si="782"/>
        <v/>
      </c>
      <c r="EB448" s="16" t="str">
        <f t="shared" si="783"/>
        <v/>
      </c>
      <c r="EC448" s="16" t="str">
        <f t="shared" si="784"/>
        <v/>
      </c>
      <c r="ED448" s="16" t="str">
        <f t="shared" si="785"/>
        <v/>
      </c>
      <c r="EE448" s="16" t="str">
        <f t="shared" si="786"/>
        <v/>
      </c>
      <c r="EF448" s="16" t="str">
        <f t="shared" si="787"/>
        <v/>
      </c>
      <c r="EG448" s="16" t="str">
        <f t="shared" si="788"/>
        <v/>
      </c>
      <c r="EH448" s="16" t="str">
        <f t="shared" si="789"/>
        <v/>
      </c>
      <c r="EI448" s="16" t="str">
        <f t="shared" si="790"/>
        <v/>
      </c>
      <c r="EJ448" s="16" t="str">
        <f t="shared" si="791"/>
        <v/>
      </c>
      <c r="EK448" s="16" t="str">
        <f t="shared" si="792"/>
        <v/>
      </c>
      <c r="EL448" s="58" t="str">
        <f t="shared" si="793"/>
        <v/>
      </c>
      <c r="EM448" s="58" t="str">
        <f>IF(OR($DZ448="",CR448=""),IF($EL448="","",$EL448),IF(OR(CR448="なし",CR448=0),領収書!$H$1,CR448))</f>
        <v/>
      </c>
      <c r="EN448" s="58" t="str">
        <f>IF(OR($DZ448="",CS448=""),IF($EL448="","",$EL448),IF(OR(CS448="なし",CS448=0),入力!$EN$1,CS448))</f>
        <v/>
      </c>
      <c r="EO448" s="63" t="str">
        <f t="shared" si="794"/>
        <v/>
      </c>
      <c r="EP448" s="63" t="str">
        <f t="shared" si="795"/>
        <v/>
      </c>
      <c r="ER448" s="16" t="str">
        <f>IF(AND(COUNTIF($ET$3:ET448,ET448)=1,ET448&lt;&gt;""),MAX($ER$3:ER447)+1,"")</f>
        <v/>
      </c>
      <c r="ES448" s="16" t="str">
        <f>IF(価格設定!B450="","",価格設定!B450)</f>
        <v/>
      </c>
      <c r="ET448" s="16" t="str">
        <f>IF(価格設定!C450="","",価格設定!C450)</f>
        <v/>
      </c>
      <c r="EV448" s="16" t="str">
        <f t="shared" si="707"/>
        <v/>
      </c>
      <c r="EW448" s="16" t="str">
        <f t="shared" si="796"/>
        <v/>
      </c>
    </row>
    <row r="449" spans="1:153" ht="30" customHeight="1" x14ac:dyDescent="0.2">
      <c r="A449" s="225"/>
      <c r="B449" s="212"/>
      <c r="C449" s="221"/>
      <c r="D449" s="164"/>
      <c r="E449" s="165"/>
      <c r="F449" s="166"/>
      <c r="G449" s="167"/>
      <c r="H449" s="179"/>
      <c r="I449" s="306"/>
      <c r="J449" s="169"/>
      <c r="K449" s="179"/>
      <c r="L449" s="186"/>
      <c r="M449" s="186"/>
      <c r="N449" s="168"/>
      <c r="O449" s="170"/>
      <c r="P449" s="212"/>
      <c r="Q449" s="179" t="str">
        <f>IFERROR(IF(H449="","",IFERROR(INDEX(価格設定!$B$5:$B$1048576,MATCH(H449,価格設定!$B$5:$B$1048576,0),0),INDEX(価格設定!$B$5:$B$1048576,MATCH("*"&amp;H449&amp;"*",価格設定!$B$5:$B$1048576,0),0))),H449)</f>
        <v/>
      </c>
      <c r="R449" s="250" t="str">
        <f>IFERROR(IF(Q449="",IF(K449="","",K449),IF(K449="",IF(INDEX(価格設定!$C$5:$C$1048576,MATCH(Q449,価格設定!$B$5:$B$1048576,0),0)=0,"",INDEX(価格設定!$C$5:$C$1048576,MATCH(Q449,価格設定!$B$5:$B$1048576,0),0)),IF(K449="なし","",K449))),"")</f>
        <v/>
      </c>
      <c r="S449" s="308" t="str">
        <f t="shared" si="708"/>
        <v/>
      </c>
      <c r="T449" s="126" t="str">
        <f>IFERROR(IF(J449="",IF(INDEX(価格設定!$E$5:$R$1048576,MATCH($Q449,価格設定!B$5:B$1048576,0),MATCH($AW449,価格設定!E$1:X$1,1))=0,"",INDEX(価格設定!$E$5:$R$1048576,MATCH($Q449,価格設定!B$5:B$1048576,0),MATCH($AW449,価格設定!E$1:X$1,1))),J449),"")</f>
        <v/>
      </c>
      <c r="U449" s="126" t="str">
        <f t="shared" si="709"/>
        <v/>
      </c>
      <c r="V449" s="132" t="str">
        <f t="shared" si="710"/>
        <v/>
      </c>
      <c r="W449" s="127" t="str">
        <f>IFERROR(IF(OR(T449="",T449&lt;0),"",IFERROR(INDEX(価格設定!E$2:X$3,IF(AND(K449=$K$1,$K$1&lt;&gt;""),ROW(価格設定!$D$3)-1,MATCH(INDEX(価格設定!$D$5:$D$1048576,MATCH(Q449,価格設定!$B$5:$B$1048576,0),0),価格設定!$D$2:$D$3,0)),MATCH($AW449,価格設定!E$1:X$1,1)),INDEX(価格設定!E$2:X$2,0,MATCH($AW449,価格設定!E$1:X$1,1)))),"")</f>
        <v/>
      </c>
      <c r="X449" s="126" t="str">
        <f t="shared" si="701"/>
        <v/>
      </c>
      <c r="Y449" s="128" t="str">
        <f t="shared" si="711"/>
        <v/>
      </c>
      <c r="Z449" s="126" t="str">
        <f t="shared" si="712"/>
        <v/>
      </c>
      <c r="AA449" s="129" t="str">
        <f t="shared" si="713"/>
        <v/>
      </c>
      <c r="AB449" s="126" t="str">
        <f t="shared" si="714"/>
        <v/>
      </c>
      <c r="AC449" s="280" t="str">
        <f t="shared" si="715"/>
        <v/>
      </c>
      <c r="AD449" s="15"/>
      <c r="AE449" s="204" t="str">
        <f>IF(AF449="","",COUNT($AF$3:AF449))</f>
        <v/>
      </c>
      <c r="AF449" s="206" t="str">
        <f t="shared" si="716"/>
        <v/>
      </c>
      <c r="AG449" s="204" t="str">
        <f t="shared" si="717"/>
        <v/>
      </c>
      <c r="AH449" s="204" t="str">
        <f t="shared" si="718"/>
        <v/>
      </c>
      <c r="AI449" s="287"/>
      <c r="AJ449" s="15"/>
      <c r="AK449" s="138" t="str">
        <f t="shared" si="719"/>
        <v/>
      </c>
      <c r="AL449" s="131" t="str">
        <f t="shared" si="720"/>
        <v/>
      </c>
      <c r="AM449" s="131" t="str">
        <f t="shared" si="721"/>
        <v/>
      </c>
      <c r="AN449" s="313" t="str">
        <f t="shared" si="722"/>
        <v/>
      </c>
      <c r="AO449" s="316" t="str">
        <f t="shared" si="723"/>
        <v/>
      </c>
      <c r="AP449" s="18"/>
      <c r="AQ449" s="3" t="str">
        <f>IF(F449="","",MAX($AQ$3:AQ448)+1)</f>
        <v/>
      </c>
      <c r="AR449" s="3" t="str">
        <f>IF(OR(AQ449="",BB449=""),"",MAX($AR$3:AR448)+1)</f>
        <v/>
      </c>
      <c r="AS449" s="3" t="str">
        <f>IF(CQ449="","",RANK(CQ449,CQ$3:CQ$1048576,1)+COUNTIF($CQ$3:CQ449,CQ449)-1)</f>
        <v/>
      </c>
      <c r="AT449" s="21" t="str">
        <f>IF(C449="",IF(OR(AND($H449&lt;&gt;"",C449=""),AND($F448=$F449,$AZ449&lt;&gt;""),COUNTA($H$3:$H$1048576,#REF!,$F$3:$F$1048576)&gt;COUNTA($H$3:$H449,#REF!,$F$3:$F449),$AZ449&lt;&gt;""),INDEX(AT$3:AT$1048576,MATCH(MAX($AQ$3:$AQ448),$AQ$3:$AQ$1048576,0),0),""),C449)</f>
        <v/>
      </c>
      <c r="AU449" s="21" t="str">
        <f>IF(D449="",IF(OR(AND($H449&lt;&gt;"",D449=""),AND($F448=$F449,$AZ449&lt;&gt;""),COUNTA($H$3:$H$1048576,#REF!,$F$3:$F$1048576)&gt;COUNTA($H$3:$H449,#REF!,$F$3:$F449),$AZ449&lt;&gt;""),INDEX(AU$3:AU$1048576,MATCH(MAX($AQ$3:$AQ448),$AQ$3:$AQ$1048576,0),0),""),D449)</f>
        <v/>
      </c>
      <c r="AV449" s="21" t="str">
        <f>IF(E449="",IF(OR(AND($H449&lt;&gt;"",E449=""),AND($F448=$F449,$AZ449&lt;&gt;""),COUNTA($H$3:$H$1048576,#REF!,$F$3:$F$1048576)&gt;COUNTA($H$3:$H449,#REF!,$F$3:$F449),$AZ449&lt;&gt;""),INDEX(AV$3:AV$1048576,MATCH(MAX($AQ$3:$AQ448),$AQ$3:$AQ$1048576,0),0),""),E449)</f>
        <v/>
      </c>
      <c r="AW449" s="24" t="str">
        <f t="shared" si="724"/>
        <v/>
      </c>
      <c r="AX449" s="13" t="str">
        <f t="shared" si="725"/>
        <v/>
      </c>
      <c r="AY449" s="4" t="str">
        <f t="shared" si="726"/>
        <v/>
      </c>
      <c r="AZ449" s="4" t="str">
        <f>IF(AX449="",IF(OR(AND(H449&lt;&gt;"",F449=""),COUNTA($H$3:$H$1048576)&gt;COUNTA($H$3:$H449)),INDEX(AX$3:AX449,MATCH(MAX($AQ$3:AQ449),AQ$3:AQ449,0),0),""),AX449)</f>
        <v/>
      </c>
      <c r="BA449" s="4" t="str">
        <f>IF(AY449="",IF(AND(H449&lt;&gt;"",F449=""),INDEX(AY$3:AY449,MATCH(MAX($AQ$3:AQ449),AQ$3:AQ449,0),0),""),AY449)</f>
        <v/>
      </c>
      <c r="BB449" s="82" t="str">
        <f>IF(BC449="","",RANK(BC449,BC$3:BC$1048576,1)+COUNTIF($BC$3:BC449,BC449)-1)</f>
        <v/>
      </c>
      <c r="BC449" s="139" t="str">
        <f t="shared" si="727"/>
        <v/>
      </c>
      <c r="BD449" s="46" t="str">
        <f t="shared" si="728"/>
        <v/>
      </c>
      <c r="BE449" s="46" t="str">
        <f t="shared" si="729"/>
        <v/>
      </c>
      <c r="BF449" s="46" t="str">
        <f t="shared" si="730"/>
        <v/>
      </c>
      <c r="BG449" s="4" t="str">
        <f t="shared" si="731"/>
        <v/>
      </c>
      <c r="BH449" s="180" t="str">
        <f t="shared" si="732"/>
        <v/>
      </c>
      <c r="BI449" s="16" t="str">
        <f t="shared" si="733"/>
        <v/>
      </c>
      <c r="BJ449" s="52" t="str">
        <f>IF(BI449="","",IF(W449="","",IF(AND(K449=$K$1,$K$1&lt;&gt;""),$BT$2,IFERROR(IF(INDEX(価格設定!$D$5:$D$1048576,MATCH(Q449,価格設定!$B$5:$B$1048576,0),0)=価格設定!$D$3,$BT$2,$BS$2),$BS$2))))</f>
        <v/>
      </c>
      <c r="BK449" s="16" t="str">
        <f>IF(BI449="","",IF(COUNTIF($BI$3:BI449,BI449)=1,1,IF(AND(BI448=BI449,BH449=""),BK448,COUNTIF($BH$3:BH449,BH449))))</f>
        <v/>
      </c>
      <c r="BL449" s="52" t="str">
        <f t="shared" si="734"/>
        <v/>
      </c>
      <c r="BM449" s="52" t="str">
        <f t="shared" si="735"/>
        <v/>
      </c>
      <c r="BN449" s="119" t="str">
        <f t="shared" si="736"/>
        <v/>
      </c>
      <c r="BO449" s="119" t="str">
        <f t="shared" si="737"/>
        <v/>
      </c>
      <c r="BP449" s="17" t="str">
        <f t="shared" si="738"/>
        <v/>
      </c>
      <c r="BQ449" s="17" t="str">
        <f t="shared" si="739"/>
        <v/>
      </c>
      <c r="BR449" s="17" t="str">
        <f>IF(OR(BP449="",COUNTIF($BO$3:BO449,BO449)&lt;&gt;1),"",SUMIF(BO$3:BO$1048576,BO449,BP$3:BP$1048576))</f>
        <v/>
      </c>
      <c r="BS449" s="17" t="str">
        <f t="shared" si="740"/>
        <v/>
      </c>
      <c r="BT449" s="17" t="str">
        <f t="shared" si="741"/>
        <v/>
      </c>
      <c r="BU449" s="17" t="str">
        <f t="shared" si="742"/>
        <v/>
      </c>
      <c r="BV449" s="24" t="str">
        <f t="shared" si="743"/>
        <v/>
      </c>
      <c r="BW449" s="24" t="str">
        <f t="shared" si="744"/>
        <v/>
      </c>
      <c r="BX449" s="24" t="str">
        <f t="shared" si="745"/>
        <v/>
      </c>
      <c r="BY449" s="26" t="str">
        <f t="shared" si="746"/>
        <v/>
      </c>
      <c r="BZ449" s="26" t="str">
        <f t="shared" si="747"/>
        <v/>
      </c>
      <c r="CA449" s="26" t="str">
        <f t="shared" si="748"/>
        <v/>
      </c>
      <c r="CB449" s="66" t="str">
        <f t="shared" si="749"/>
        <v/>
      </c>
      <c r="CC449" s="65" t="str">
        <f t="shared" si="750"/>
        <v/>
      </c>
      <c r="CD449" s="26" t="str">
        <f t="shared" si="751"/>
        <v/>
      </c>
      <c r="CE449" s="26" t="str">
        <f t="shared" si="752"/>
        <v/>
      </c>
      <c r="CF449" s="193" t="str">
        <f t="shared" si="753"/>
        <v/>
      </c>
      <c r="CG449" s="193" t="str">
        <f t="shared" si="754"/>
        <v/>
      </c>
      <c r="CH449" s="26" t="str">
        <f t="shared" si="755"/>
        <v/>
      </c>
      <c r="CI449" s="26" t="str">
        <f t="shared" si="756"/>
        <v/>
      </c>
      <c r="CJ449" s="65" t="str">
        <f t="shared" si="757"/>
        <v/>
      </c>
      <c r="CK449" s="65" t="str">
        <f t="shared" si="758"/>
        <v/>
      </c>
      <c r="CL449" s="64" t="str">
        <f t="shared" si="759"/>
        <v/>
      </c>
      <c r="CM449" s="64" t="str">
        <f t="shared" si="760"/>
        <v/>
      </c>
      <c r="CN449" s="65" t="str">
        <f t="shared" si="761"/>
        <v/>
      </c>
      <c r="CP449" s="63" t="str">
        <f>IF(BH449="","",MAX($CP$3:CP448)+1)</f>
        <v/>
      </c>
      <c r="CQ449" s="24" t="str">
        <f t="shared" si="762"/>
        <v/>
      </c>
      <c r="CR449" s="24" t="str">
        <f t="shared" si="763"/>
        <v/>
      </c>
      <c r="CS449" s="24" t="str">
        <f t="shared" si="764"/>
        <v/>
      </c>
      <c r="CT449" s="58" t="str">
        <f>IF(BO449="","",COUNTIF($BO$3:BO449,BO449)&amp;"@"&amp;BO449)</f>
        <v/>
      </c>
      <c r="CU449" s="16" t="str">
        <f t="shared" si="702"/>
        <v/>
      </c>
      <c r="CV449" s="63" t="str">
        <f t="shared" si="765"/>
        <v/>
      </c>
      <c r="CW449" s="16" t="str">
        <f t="shared" si="766"/>
        <v/>
      </c>
      <c r="CX449" s="16" t="str">
        <f t="shared" si="767"/>
        <v/>
      </c>
      <c r="CY449" s="16" t="str">
        <f t="shared" si="768"/>
        <v/>
      </c>
      <c r="CZ449" s="85" t="str">
        <f t="shared" si="769"/>
        <v/>
      </c>
      <c r="DA449" s="16" t="str">
        <f t="shared" si="770"/>
        <v/>
      </c>
      <c r="DB449" s="16" t="str">
        <f t="shared" si="771"/>
        <v/>
      </c>
      <c r="DC449" s="28" t="str">
        <f>IF(CP449="","",$DC$1&amp;(INDEX(価格設定!D$1:XFD$3,ROW(価格設定!$D$3),MATCH($AW449,価格設定!D$1:XFD$1,1))*100)&amp;"%")</f>
        <v/>
      </c>
      <c r="DD449" s="28" t="str">
        <f>IF(CP449="","",$DD$1&amp;(INDEX(価格設定!D$1:XFD$3,ROW(価格設定!$D$2),MATCH($AW449,価格設定!D$1:XFD$1,1))*100)&amp;"%")</f>
        <v/>
      </c>
      <c r="DE449" s="29" t="str">
        <f t="shared" si="772"/>
        <v/>
      </c>
      <c r="DG449" s="58" t="str">
        <f t="shared" si="773"/>
        <v/>
      </c>
      <c r="DH449" s="58" t="str">
        <f t="shared" si="774"/>
        <v/>
      </c>
      <c r="DI449" s="58" t="str">
        <f t="shared" si="775"/>
        <v/>
      </c>
      <c r="DJ449" s="85" t="str">
        <f t="shared" si="776"/>
        <v/>
      </c>
      <c r="DL449" s="58" t="str">
        <f>IF(COUNTIF(DG$3:DG$1048576,DG449)=COUNTIF($DG$3:$DG449,DG449),DG449,"")</f>
        <v/>
      </c>
      <c r="DM449" s="85" t="str">
        <f t="shared" si="777"/>
        <v/>
      </c>
      <c r="DN449" s="85" t="str">
        <f t="shared" si="703"/>
        <v/>
      </c>
      <c r="DO449" s="85" t="str">
        <f t="shared" si="703"/>
        <v/>
      </c>
      <c r="DP449" s="303"/>
      <c r="DQ449" s="17" t="str">
        <f t="shared" si="704"/>
        <v/>
      </c>
      <c r="DR449" s="17" t="str">
        <f t="shared" si="705"/>
        <v/>
      </c>
      <c r="DS449" s="17" t="str">
        <f t="shared" si="706"/>
        <v/>
      </c>
      <c r="DU449" s="16" t="str">
        <f t="shared" si="778"/>
        <v/>
      </c>
      <c r="DV449" s="16" t="str">
        <f>IF(DU449="","",COUNT($DU$3:DU449))</f>
        <v/>
      </c>
      <c r="DW449" s="16" t="str">
        <f t="shared" si="779"/>
        <v/>
      </c>
      <c r="DX449" s="16" t="str">
        <f t="shared" si="780"/>
        <v/>
      </c>
      <c r="DY449" s="16" t="str">
        <f>IF(DZ449="","",COUNTIF(DZ$3:DZ449,DZ449))</f>
        <v/>
      </c>
      <c r="DZ449" s="16" t="str">
        <f t="shared" si="781"/>
        <v/>
      </c>
      <c r="EA449" s="16" t="str">
        <f t="shared" si="782"/>
        <v/>
      </c>
      <c r="EB449" s="16" t="str">
        <f t="shared" si="783"/>
        <v/>
      </c>
      <c r="EC449" s="16" t="str">
        <f t="shared" si="784"/>
        <v/>
      </c>
      <c r="ED449" s="16" t="str">
        <f t="shared" si="785"/>
        <v/>
      </c>
      <c r="EE449" s="16" t="str">
        <f t="shared" si="786"/>
        <v/>
      </c>
      <c r="EF449" s="16" t="str">
        <f t="shared" si="787"/>
        <v/>
      </c>
      <c r="EG449" s="16" t="str">
        <f t="shared" si="788"/>
        <v/>
      </c>
      <c r="EH449" s="16" t="str">
        <f t="shared" si="789"/>
        <v/>
      </c>
      <c r="EI449" s="16" t="str">
        <f t="shared" si="790"/>
        <v/>
      </c>
      <c r="EJ449" s="16" t="str">
        <f t="shared" si="791"/>
        <v/>
      </c>
      <c r="EK449" s="16" t="str">
        <f t="shared" si="792"/>
        <v/>
      </c>
      <c r="EL449" s="58" t="str">
        <f t="shared" si="793"/>
        <v/>
      </c>
      <c r="EM449" s="58" t="str">
        <f>IF(OR($DZ449="",CR449=""),IF($EL449="","",$EL449),IF(OR(CR449="なし",CR449=0),領収書!$H$1,CR449))</f>
        <v/>
      </c>
      <c r="EN449" s="58" t="str">
        <f>IF(OR($DZ449="",CS449=""),IF($EL449="","",$EL449),IF(OR(CS449="なし",CS449=0),入力!$EN$1,CS449))</f>
        <v/>
      </c>
      <c r="EO449" s="63" t="str">
        <f t="shared" si="794"/>
        <v/>
      </c>
      <c r="EP449" s="63" t="str">
        <f t="shared" si="795"/>
        <v/>
      </c>
      <c r="ER449" s="16" t="str">
        <f>IF(AND(COUNTIF($ET$3:ET449,ET449)=1,ET449&lt;&gt;""),MAX($ER$3:ER448)+1,"")</f>
        <v/>
      </c>
      <c r="ES449" s="16" t="str">
        <f>IF(価格設定!B451="","",価格設定!B451)</f>
        <v/>
      </c>
      <c r="ET449" s="16" t="str">
        <f>IF(価格設定!C451="","",価格設定!C451)</f>
        <v/>
      </c>
      <c r="EV449" s="16" t="str">
        <f t="shared" si="707"/>
        <v/>
      </c>
      <c r="EW449" s="16" t="str">
        <f t="shared" si="796"/>
        <v/>
      </c>
    </row>
    <row r="450" spans="1:153" ht="30" customHeight="1" x14ac:dyDescent="0.2">
      <c r="A450" s="225"/>
      <c r="B450" s="212"/>
      <c r="C450" s="221"/>
      <c r="D450" s="164"/>
      <c r="E450" s="165"/>
      <c r="F450" s="166"/>
      <c r="G450" s="167"/>
      <c r="H450" s="179"/>
      <c r="I450" s="306"/>
      <c r="J450" s="169"/>
      <c r="K450" s="179"/>
      <c r="L450" s="186"/>
      <c r="M450" s="186"/>
      <c r="N450" s="168"/>
      <c r="O450" s="170"/>
      <c r="P450" s="212"/>
      <c r="Q450" s="179" t="str">
        <f>IFERROR(IF(H450="","",IFERROR(INDEX(価格設定!$B$5:$B$1048576,MATCH(H450,価格設定!$B$5:$B$1048576,0),0),INDEX(価格設定!$B$5:$B$1048576,MATCH("*"&amp;H450&amp;"*",価格設定!$B$5:$B$1048576,0),0))),H450)</f>
        <v/>
      </c>
      <c r="R450" s="250" t="str">
        <f>IFERROR(IF(Q450="",IF(K450="","",K450),IF(K450="",IF(INDEX(価格設定!$C$5:$C$1048576,MATCH(Q450,価格設定!$B$5:$B$1048576,0),0)=0,"",INDEX(価格設定!$C$5:$C$1048576,MATCH(Q450,価格設定!$B$5:$B$1048576,0),0)),IF(K450="なし","",K450))),"")</f>
        <v/>
      </c>
      <c r="S450" s="308" t="str">
        <f t="shared" si="708"/>
        <v/>
      </c>
      <c r="T450" s="126" t="str">
        <f>IFERROR(IF(J450="",IF(INDEX(価格設定!$E$5:$R$1048576,MATCH($Q450,価格設定!B$5:B$1048576,0),MATCH($AW450,価格設定!E$1:X$1,1))=0,"",INDEX(価格設定!$E$5:$R$1048576,MATCH($Q450,価格設定!B$5:B$1048576,0),MATCH($AW450,価格設定!E$1:X$1,1))),J450),"")</f>
        <v/>
      </c>
      <c r="U450" s="126" t="str">
        <f t="shared" si="709"/>
        <v/>
      </c>
      <c r="V450" s="132" t="str">
        <f t="shared" si="710"/>
        <v/>
      </c>
      <c r="W450" s="127" t="str">
        <f>IFERROR(IF(OR(T450="",T450&lt;0),"",IFERROR(INDEX(価格設定!E$2:X$3,IF(AND(K450=$K$1,$K$1&lt;&gt;""),ROW(価格設定!$D$3)-1,MATCH(INDEX(価格設定!$D$5:$D$1048576,MATCH(Q450,価格設定!$B$5:$B$1048576,0),0),価格設定!$D$2:$D$3,0)),MATCH($AW450,価格設定!E$1:X$1,1)),INDEX(価格設定!E$2:X$2,0,MATCH($AW450,価格設定!E$1:X$1,1)))),"")</f>
        <v/>
      </c>
      <c r="X450" s="126" t="str">
        <f t="shared" si="701"/>
        <v/>
      </c>
      <c r="Y450" s="128" t="str">
        <f t="shared" si="711"/>
        <v/>
      </c>
      <c r="Z450" s="126" t="str">
        <f t="shared" si="712"/>
        <v/>
      </c>
      <c r="AA450" s="129" t="str">
        <f t="shared" si="713"/>
        <v/>
      </c>
      <c r="AB450" s="126" t="str">
        <f t="shared" si="714"/>
        <v/>
      </c>
      <c r="AC450" s="280" t="str">
        <f t="shared" si="715"/>
        <v/>
      </c>
      <c r="AD450" s="15"/>
      <c r="AE450" s="204" t="str">
        <f>IF(AF450="","",COUNT($AF$3:AF450))</f>
        <v/>
      </c>
      <c r="AF450" s="206" t="str">
        <f t="shared" si="716"/>
        <v/>
      </c>
      <c r="AG450" s="204" t="str">
        <f t="shared" si="717"/>
        <v/>
      </c>
      <c r="AH450" s="204" t="str">
        <f t="shared" si="718"/>
        <v/>
      </c>
      <c r="AI450" s="287"/>
      <c r="AJ450" s="15"/>
      <c r="AK450" s="138" t="str">
        <f t="shared" si="719"/>
        <v/>
      </c>
      <c r="AL450" s="131" t="str">
        <f t="shared" si="720"/>
        <v/>
      </c>
      <c r="AM450" s="131" t="str">
        <f t="shared" si="721"/>
        <v/>
      </c>
      <c r="AN450" s="313" t="str">
        <f t="shared" si="722"/>
        <v/>
      </c>
      <c r="AO450" s="316" t="str">
        <f t="shared" si="723"/>
        <v/>
      </c>
      <c r="AP450" s="18"/>
      <c r="AQ450" s="3" t="str">
        <f>IF(F450="","",MAX($AQ$3:AQ449)+1)</f>
        <v/>
      </c>
      <c r="AR450" s="3" t="str">
        <f>IF(OR(AQ450="",BB450=""),"",MAX($AR$3:AR449)+1)</f>
        <v/>
      </c>
      <c r="AS450" s="3" t="str">
        <f>IF(CQ450="","",RANK(CQ450,CQ$3:CQ$1048576,1)+COUNTIF($CQ$3:CQ450,CQ450)-1)</f>
        <v/>
      </c>
      <c r="AT450" s="21" t="str">
        <f>IF(C450="",IF(OR(AND($H450&lt;&gt;"",C450=""),AND($F449=$F450,$AZ450&lt;&gt;""),COUNTA($H$3:$H$1048576,#REF!,$F$3:$F$1048576)&gt;COUNTA($H$3:$H450,#REF!,$F$3:$F450),$AZ450&lt;&gt;""),INDEX(AT$3:AT$1048576,MATCH(MAX($AQ$3:$AQ449),$AQ$3:$AQ$1048576,0),0),""),C450)</f>
        <v/>
      </c>
      <c r="AU450" s="21" t="str">
        <f>IF(D450="",IF(OR(AND($H450&lt;&gt;"",D450=""),AND($F449=$F450,$AZ450&lt;&gt;""),COUNTA($H$3:$H$1048576,#REF!,$F$3:$F$1048576)&gt;COUNTA($H$3:$H450,#REF!,$F$3:$F450),$AZ450&lt;&gt;""),INDEX(AU$3:AU$1048576,MATCH(MAX($AQ$3:$AQ449),$AQ$3:$AQ$1048576,0),0),""),D450)</f>
        <v/>
      </c>
      <c r="AV450" s="21" t="str">
        <f>IF(E450="",IF(OR(AND($H450&lt;&gt;"",E450=""),AND($F449=$F450,$AZ450&lt;&gt;""),COUNTA($H$3:$H$1048576,#REF!,$F$3:$F$1048576)&gt;COUNTA($H$3:$H450,#REF!,$F$3:$F450),$AZ450&lt;&gt;""),INDEX(AV$3:AV$1048576,MATCH(MAX($AQ$3:$AQ449),$AQ$3:$AQ$1048576,0),0),""),E450)</f>
        <v/>
      </c>
      <c r="AW450" s="24" t="str">
        <f t="shared" si="724"/>
        <v/>
      </c>
      <c r="AX450" s="13" t="str">
        <f t="shared" si="725"/>
        <v/>
      </c>
      <c r="AY450" s="4" t="str">
        <f t="shared" si="726"/>
        <v/>
      </c>
      <c r="AZ450" s="4" t="str">
        <f>IF(AX450="",IF(OR(AND(H450&lt;&gt;"",F450=""),COUNTA($H$3:$H$1048576)&gt;COUNTA($H$3:$H450)),INDEX(AX$3:AX450,MATCH(MAX($AQ$3:AQ450),AQ$3:AQ450,0),0),""),AX450)</f>
        <v/>
      </c>
      <c r="BA450" s="4" t="str">
        <f>IF(AY450="",IF(AND(H450&lt;&gt;"",F450=""),INDEX(AY$3:AY450,MATCH(MAX($AQ$3:AQ450),AQ$3:AQ450,0),0),""),AY450)</f>
        <v/>
      </c>
      <c r="BB450" s="82" t="str">
        <f>IF(BC450="","",RANK(BC450,BC$3:BC$1048576,1)+COUNTIF($BC$3:BC450,BC450)-1)</f>
        <v/>
      </c>
      <c r="BC450" s="139" t="str">
        <f t="shared" si="727"/>
        <v/>
      </c>
      <c r="BD450" s="46" t="str">
        <f t="shared" si="728"/>
        <v/>
      </c>
      <c r="BE450" s="46" t="str">
        <f t="shared" si="729"/>
        <v/>
      </c>
      <c r="BF450" s="46" t="str">
        <f t="shared" si="730"/>
        <v/>
      </c>
      <c r="BG450" s="4" t="str">
        <f t="shared" si="731"/>
        <v/>
      </c>
      <c r="BH450" s="180" t="str">
        <f t="shared" si="732"/>
        <v/>
      </c>
      <c r="BI450" s="16" t="str">
        <f t="shared" si="733"/>
        <v/>
      </c>
      <c r="BJ450" s="52" t="str">
        <f>IF(BI450="","",IF(W450="","",IF(AND(K450=$K$1,$K$1&lt;&gt;""),$BT$2,IFERROR(IF(INDEX(価格設定!$D$5:$D$1048576,MATCH(Q450,価格設定!$B$5:$B$1048576,0),0)=価格設定!$D$3,$BT$2,$BS$2),$BS$2))))</f>
        <v/>
      </c>
      <c r="BK450" s="16" t="str">
        <f>IF(BI450="","",IF(COUNTIF($BI$3:BI450,BI450)=1,1,IF(AND(BI449=BI450,BH450=""),BK449,COUNTIF($BH$3:BH450,BH450))))</f>
        <v/>
      </c>
      <c r="BL450" s="52" t="str">
        <f t="shared" si="734"/>
        <v/>
      </c>
      <c r="BM450" s="52" t="str">
        <f t="shared" si="735"/>
        <v/>
      </c>
      <c r="BN450" s="119" t="str">
        <f t="shared" si="736"/>
        <v/>
      </c>
      <c r="BO450" s="119" t="str">
        <f t="shared" si="737"/>
        <v/>
      </c>
      <c r="BP450" s="17" t="str">
        <f t="shared" si="738"/>
        <v/>
      </c>
      <c r="BQ450" s="17" t="str">
        <f t="shared" si="739"/>
        <v/>
      </c>
      <c r="BR450" s="17" t="str">
        <f>IF(OR(BP450="",COUNTIF($BO$3:BO450,BO450)&lt;&gt;1),"",SUMIF(BO$3:BO$1048576,BO450,BP$3:BP$1048576))</f>
        <v/>
      </c>
      <c r="BS450" s="17" t="str">
        <f t="shared" si="740"/>
        <v/>
      </c>
      <c r="BT450" s="17" t="str">
        <f t="shared" si="741"/>
        <v/>
      </c>
      <c r="BU450" s="17" t="str">
        <f t="shared" si="742"/>
        <v/>
      </c>
      <c r="BV450" s="24" t="str">
        <f t="shared" si="743"/>
        <v/>
      </c>
      <c r="BW450" s="24" t="str">
        <f t="shared" si="744"/>
        <v/>
      </c>
      <c r="BX450" s="24" t="str">
        <f t="shared" si="745"/>
        <v/>
      </c>
      <c r="BY450" s="26" t="str">
        <f t="shared" si="746"/>
        <v/>
      </c>
      <c r="BZ450" s="26" t="str">
        <f t="shared" si="747"/>
        <v/>
      </c>
      <c r="CA450" s="26" t="str">
        <f t="shared" si="748"/>
        <v/>
      </c>
      <c r="CB450" s="66" t="str">
        <f t="shared" si="749"/>
        <v/>
      </c>
      <c r="CC450" s="65" t="str">
        <f t="shared" si="750"/>
        <v/>
      </c>
      <c r="CD450" s="26" t="str">
        <f t="shared" si="751"/>
        <v/>
      </c>
      <c r="CE450" s="26" t="str">
        <f t="shared" si="752"/>
        <v/>
      </c>
      <c r="CF450" s="193" t="str">
        <f t="shared" si="753"/>
        <v/>
      </c>
      <c r="CG450" s="193" t="str">
        <f t="shared" si="754"/>
        <v/>
      </c>
      <c r="CH450" s="26" t="str">
        <f t="shared" si="755"/>
        <v/>
      </c>
      <c r="CI450" s="26" t="str">
        <f t="shared" si="756"/>
        <v/>
      </c>
      <c r="CJ450" s="65" t="str">
        <f t="shared" si="757"/>
        <v/>
      </c>
      <c r="CK450" s="65" t="str">
        <f t="shared" si="758"/>
        <v/>
      </c>
      <c r="CL450" s="64" t="str">
        <f t="shared" si="759"/>
        <v/>
      </c>
      <c r="CM450" s="64" t="str">
        <f t="shared" si="760"/>
        <v/>
      </c>
      <c r="CN450" s="65" t="str">
        <f t="shared" si="761"/>
        <v/>
      </c>
      <c r="CP450" s="63" t="str">
        <f>IF(BH450="","",MAX($CP$3:CP449)+1)</f>
        <v/>
      </c>
      <c r="CQ450" s="24" t="str">
        <f t="shared" si="762"/>
        <v/>
      </c>
      <c r="CR450" s="24" t="str">
        <f t="shared" si="763"/>
        <v/>
      </c>
      <c r="CS450" s="24" t="str">
        <f t="shared" si="764"/>
        <v/>
      </c>
      <c r="CT450" s="58" t="str">
        <f>IF(BO450="","",COUNTIF($BO$3:BO450,BO450)&amp;"@"&amp;BO450)</f>
        <v/>
      </c>
      <c r="CU450" s="16" t="str">
        <f t="shared" si="702"/>
        <v/>
      </c>
      <c r="CV450" s="63" t="str">
        <f t="shared" si="765"/>
        <v/>
      </c>
      <c r="CW450" s="16" t="str">
        <f t="shared" si="766"/>
        <v/>
      </c>
      <c r="CX450" s="16" t="str">
        <f t="shared" si="767"/>
        <v/>
      </c>
      <c r="CY450" s="16" t="str">
        <f t="shared" si="768"/>
        <v/>
      </c>
      <c r="CZ450" s="85" t="str">
        <f t="shared" si="769"/>
        <v/>
      </c>
      <c r="DA450" s="16" t="str">
        <f t="shared" si="770"/>
        <v/>
      </c>
      <c r="DB450" s="16" t="str">
        <f t="shared" si="771"/>
        <v/>
      </c>
      <c r="DC450" s="28" t="str">
        <f>IF(CP450="","",$DC$1&amp;(INDEX(価格設定!D$1:XFD$3,ROW(価格設定!$D$3),MATCH($AW450,価格設定!D$1:XFD$1,1))*100)&amp;"%")</f>
        <v/>
      </c>
      <c r="DD450" s="28" t="str">
        <f>IF(CP450="","",$DD$1&amp;(INDEX(価格設定!D$1:XFD$3,ROW(価格設定!$D$2),MATCH($AW450,価格設定!D$1:XFD$1,1))*100)&amp;"%")</f>
        <v/>
      </c>
      <c r="DE450" s="29" t="str">
        <f t="shared" si="772"/>
        <v/>
      </c>
      <c r="DG450" s="58" t="str">
        <f t="shared" si="773"/>
        <v/>
      </c>
      <c r="DH450" s="58" t="str">
        <f t="shared" si="774"/>
        <v/>
      </c>
      <c r="DI450" s="58" t="str">
        <f t="shared" si="775"/>
        <v/>
      </c>
      <c r="DJ450" s="85" t="str">
        <f t="shared" si="776"/>
        <v/>
      </c>
      <c r="DL450" s="58" t="str">
        <f>IF(COUNTIF(DG$3:DG$1048576,DG450)=COUNTIF($DG$3:$DG450,DG450),DG450,"")</f>
        <v/>
      </c>
      <c r="DM450" s="85" t="str">
        <f t="shared" si="777"/>
        <v/>
      </c>
      <c r="DN450" s="85" t="str">
        <f t="shared" si="703"/>
        <v/>
      </c>
      <c r="DO450" s="85" t="str">
        <f t="shared" si="703"/>
        <v/>
      </c>
      <c r="DP450" s="303"/>
      <c r="DQ450" s="17" t="str">
        <f t="shared" si="704"/>
        <v/>
      </c>
      <c r="DR450" s="17" t="str">
        <f t="shared" si="705"/>
        <v/>
      </c>
      <c r="DS450" s="17" t="str">
        <f t="shared" si="706"/>
        <v/>
      </c>
      <c r="DU450" s="16" t="str">
        <f t="shared" si="778"/>
        <v/>
      </c>
      <c r="DV450" s="16" t="str">
        <f>IF(DU450="","",COUNT($DU$3:DU450))</f>
        <v/>
      </c>
      <c r="DW450" s="16" t="str">
        <f t="shared" si="779"/>
        <v/>
      </c>
      <c r="DX450" s="16" t="str">
        <f t="shared" si="780"/>
        <v/>
      </c>
      <c r="DY450" s="16" t="str">
        <f>IF(DZ450="","",COUNTIF(DZ$3:DZ450,DZ450))</f>
        <v/>
      </c>
      <c r="DZ450" s="16" t="str">
        <f t="shared" si="781"/>
        <v/>
      </c>
      <c r="EA450" s="16" t="str">
        <f t="shared" si="782"/>
        <v/>
      </c>
      <c r="EB450" s="16" t="str">
        <f t="shared" si="783"/>
        <v/>
      </c>
      <c r="EC450" s="16" t="str">
        <f t="shared" si="784"/>
        <v/>
      </c>
      <c r="ED450" s="16" t="str">
        <f t="shared" si="785"/>
        <v/>
      </c>
      <c r="EE450" s="16" t="str">
        <f t="shared" si="786"/>
        <v/>
      </c>
      <c r="EF450" s="16" t="str">
        <f t="shared" si="787"/>
        <v/>
      </c>
      <c r="EG450" s="16" t="str">
        <f t="shared" si="788"/>
        <v/>
      </c>
      <c r="EH450" s="16" t="str">
        <f t="shared" si="789"/>
        <v/>
      </c>
      <c r="EI450" s="16" t="str">
        <f t="shared" si="790"/>
        <v/>
      </c>
      <c r="EJ450" s="16" t="str">
        <f t="shared" si="791"/>
        <v/>
      </c>
      <c r="EK450" s="16" t="str">
        <f t="shared" si="792"/>
        <v/>
      </c>
      <c r="EL450" s="58" t="str">
        <f t="shared" si="793"/>
        <v/>
      </c>
      <c r="EM450" s="58" t="str">
        <f>IF(OR($DZ450="",CR450=""),IF($EL450="","",$EL450),IF(OR(CR450="なし",CR450=0),領収書!$H$1,CR450))</f>
        <v/>
      </c>
      <c r="EN450" s="58" t="str">
        <f>IF(OR($DZ450="",CS450=""),IF($EL450="","",$EL450),IF(OR(CS450="なし",CS450=0),入力!$EN$1,CS450))</f>
        <v/>
      </c>
      <c r="EO450" s="63" t="str">
        <f t="shared" si="794"/>
        <v/>
      </c>
      <c r="EP450" s="63" t="str">
        <f t="shared" si="795"/>
        <v/>
      </c>
      <c r="ER450" s="16" t="str">
        <f>IF(AND(COUNTIF($ET$3:ET450,ET450)=1,ET450&lt;&gt;""),MAX($ER$3:ER449)+1,"")</f>
        <v/>
      </c>
      <c r="ES450" s="16" t="str">
        <f>IF(価格設定!B452="","",価格設定!B452)</f>
        <v/>
      </c>
      <c r="ET450" s="16" t="str">
        <f>IF(価格設定!C452="","",価格設定!C452)</f>
        <v/>
      </c>
      <c r="EV450" s="16" t="str">
        <f t="shared" si="707"/>
        <v/>
      </c>
      <c r="EW450" s="16" t="str">
        <f t="shared" si="796"/>
        <v/>
      </c>
    </row>
    <row r="451" spans="1:153" ht="30" customHeight="1" x14ac:dyDescent="0.2">
      <c r="A451" s="225"/>
      <c r="B451" s="212"/>
      <c r="C451" s="221"/>
      <c r="D451" s="164"/>
      <c r="E451" s="165"/>
      <c r="F451" s="166"/>
      <c r="G451" s="167"/>
      <c r="H451" s="179"/>
      <c r="I451" s="306"/>
      <c r="J451" s="169"/>
      <c r="K451" s="179"/>
      <c r="L451" s="186"/>
      <c r="M451" s="186"/>
      <c r="N451" s="168"/>
      <c r="O451" s="170"/>
      <c r="P451" s="212"/>
      <c r="Q451" s="179" t="str">
        <f>IFERROR(IF(H451="","",IFERROR(INDEX(価格設定!$B$5:$B$1048576,MATCH(H451,価格設定!$B$5:$B$1048576,0),0),INDEX(価格設定!$B$5:$B$1048576,MATCH("*"&amp;H451&amp;"*",価格設定!$B$5:$B$1048576,0),0))),H451)</f>
        <v/>
      </c>
      <c r="R451" s="250" t="str">
        <f>IFERROR(IF(Q451="",IF(K451="","",K451),IF(K451="",IF(INDEX(価格設定!$C$5:$C$1048576,MATCH(Q451,価格設定!$B$5:$B$1048576,0),0)=0,"",INDEX(価格設定!$C$5:$C$1048576,MATCH(Q451,価格設定!$B$5:$B$1048576,0),0)),IF(K451="なし","",K451))),"")</f>
        <v/>
      </c>
      <c r="S451" s="308" t="str">
        <f t="shared" si="708"/>
        <v/>
      </c>
      <c r="T451" s="126" t="str">
        <f>IFERROR(IF(J451="",IF(INDEX(価格設定!$E$5:$R$1048576,MATCH($Q451,価格設定!B$5:B$1048576,0),MATCH($AW451,価格設定!E$1:X$1,1))=0,"",INDEX(価格設定!$E$5:$R$1048576,MATCH($Q451,価格設定!B$5:B$1048576,0),MATCH($AW451,価格設定!E$1:X$1,1))),J451),"")</f>
        <v/>
      </c>
      <c r="U451" s="126" t="str">
        <f t="shared" si="709"/>
        <v/>
      </c>
      <c r="V451" s="132" t="str">
        <f t="shared" si="710"/>
        <v/>
      </c>
      <c r="W451" s="127" t="str">
        <f>IFERROR(IF(OR(T451="",T451&lt;0),"",IFERROR(INDEX(価格設定!E$2:X$3,IF(AND(K451=$K$1,$K$1&lt;&gt;""),ROW(価格設定!$D$3)-1,MATCH(INDEX(価格設定!$D$5:$D$1048576,MATCH(Q451,価格設定!$B$5:$B$1048576,0),0),価格設定!$D$2:$D$3,0)),MATCH($AW451,価格設定!E$1:X$1,1)),INDEX(価格設定!E$2:X$2,0,MATCH($AW451,価格設定!E$1:X$1,1)))),"")</f>
        <v/>
      </c>
      <c r="X451" s="126" t="str">
        <f t="shared" si="701"/>
        <v/>
      </c>
      <c r="Y451" s="128" t="str">
        <f t="shared" si="711"/>
        <v/>
      </c>
      <c r="Z451" s="126" t="str">
        <f t="shared" si="712"/>
        <v/>
      </c>
      <c r="AA451" s="129" t="str">
        <f t="shared" si="713"/>
        <v/>
      </c>
      <c r="AB451" s="126" t="str">
        <f t="shared" si="714"/>
        <v/>
      </c>
      <c r="AC451" s="280" t="str">
        <f t="shared" si="715"/>
        <v/>
      </c>
      <c r="AD451" s="15"/>
      <c r="AE451" s="204" t="str">
        <f>IF(AF451="","",COUNT($AF$3:AF451))</f>
        <v/>
      </c>
      <c r="AF451" s="206" t="str">
        <f t="shared" si="716"/>
        <v/>
      </c>
      <c r="AG451" s="204" t="str">
        <f t="shared" si="717"/>
        <v/>
      </c>
      <c r="AH451" s="204" t="str">
        <f t="shared" si="718"/>
        <v/>
      </c>
      <c r="AI451" s="287"/>
      <c r="AJ451" s="15"/>
      <c r="AK451" s="138" t="str">
        <f t="shared" si="719"/>
        <v/>
      </c>
      <c r="AL451" s="131" t="str">
        <f t="shared" si="720"/>
        <v/>
      </c>
      <c r="AM451" s="131" t="str">
        <f t="shared" si="721"/>
        <v/>
      </c>
      <c r="AN451" s="313" t="str">
        <f t="shared" si="722"/>
        <v/>
      </c>
      <c r="AO451" s="316" t="str">
        <f t="shared" si="723"/>
        <v/>
      </c>
      <c r="AP451" s="18"/>
      <c r="AQ451" s="3" t="str">
        <f>IF(F451="","",MAX($AQ$3:AQ450)+1)</f>
        <v/>
      </c>
      <c r="AR451" s="3" t="str">
        <f>IF(OR(AQ451="",BB451=""),"",MAX($AR$3:AR450)+1)</f>
        <v/>
      </c>
      <c r="AS451" s="3" t="str">
        <f>IF(CQ451="","",RANK(CQ451,CQ$3:CQ$1048576,1)+COUNTIF($CQ$3:CQ451,CQ451)-1)</f>
        <v/>
      </c>
      <c r="AT451" s="21" t="str">
        <f>IF(C451="",IF(OR(AND($H451&lt;&gt;"",C451=""),AND($F450=$F451,$AZ451&lt;&gt;""),COUNTA($H$3:$H$1048576,#REF!,$F$3:$F$1048576)&gt;COUNTA($H$3:$H451,#REF!,$F$3:$F451),$AZ451&lt;&gt;""),INDEX(AT$3:AT$1048576,MATCH(MAX($AQ$3:$AQ450),$AQ$3:$AQ$1048576,0),0),""),C451)</f>
        <v/>
      </c>
      <c r="AU451" s="21" t="str">
        <f>IF(D451="",IF(OR(AND($H451&lt;&gt;"",D451=""),AND($F450=$F451,$AZ451&lt;&gt;""),COUNTA($H$3:$H$1048576,#REF!,$F$3:$F$1048576)&gt;COUNTA($H$3:$H451,#REF!,$F$3:$F451),$AZ451&lt;&gt;""),INDEX(AU$3:AU$1048576,MATCH(MAX($AQ$3:$AQ450),$AQ$3:$AQ$1048576,0),0),""),D451)</f>
        <v/>
      </c>
      <c r="AV451" s="21" t="str">
        <f>IF(E451="",IF(OR(AND($H451&lt;&gt;"",E451=""),AND($F450=$F451,$AZ451&lt;&gt;""),COUNTA($H$3:$H$1048576,#REF!,$F$3:$F$1048576)&gt;COUNTA($H$3:$H451,#REF!,$F$3:$F451),$AZ451&lt;&gt;""),INDEX(AV$3:AV$1048576,MATCH(MAX($AQ$3:$AQ450),$AQ$3:$AQ$1048576,0),0),""),E451)</f>
        <v/>
      </c>
      <c r="AW451" s="24" t="str">
        <f t="shared" si="724"/>
        <v/>
      </c>
      <c r="AX451" s="13" t="str">
        <f t="shared" si="725"/>
        <v/>
      </c>
      <c r="AY451" s="4" t="str">
        <f t="shared" si="726"/>
        <v/>
      </c>
      <c r="AZ451" s="4" t="str">
        <f>IF(AX451="",IF(OR(AND(H451&lt;&gt;"",F451=""),COUNTA($H$3:$H$1048576)&gt;COUNTA($H$3:$H451)),INDEX(AX$3:AX451,MATCH(MAX($AQ$3:AQ451),AQ$3:AQ451,0),0),""),AX451)</f>
        <v/>
      </c>
      <c r="BA451" s="4" t="str">
        <f>IF(AY451="",IF(AND(H451&lt;&gt;"",F451=""),INDEX(AY$3:AY451,MATCH(MAX($AQ$3:AQ451),AQ$3:AQ451,0),0),""),AY451)</f>
        <v/>
      </c>
      <c r="BB451" s="82" t="str">
        <f>IF(BC451="","",RANK(BC451,BC$3:BC$1048576,1)+COUNTIF($BC$3:BC451,BC451)-1)</f>
        <v/>
      </c>
      <c r="BC451" s="139" t="str">
        <f t="shared" si="727"/>
        <v/>
      </c>
      <c r="BD451" s="46" t="str">
        <f t="shared" si="728"/>
        <v/>
      </c>
      <c r="BE451" s="46" t="str">
        <f t="shared" si="729"/>
        <v/>
      </c>
      <c r="BF451" s="46" t="str">
        <f t="shared" si="730"/>
        <v/>
      </c>
      <c r="BG451" s="4" t="str">
        <f t="shared" si="731"/>
        <v/>
      </c>
      <c r="BH451" s="180" t="str">
        <f t="shared" si="732"/>
        <v/>
      </c>
      <c r="BI451" s="16" t="str">
        <f t="shared" si="733"/>
        <v/>
      </c>
      <c r="BJ451" s="52" t="str">
        <f>IF(BI451="","",IF(W451="","",IF(AND(K451=$K$1,$K$1&lt;&gt;""),$BT$2,IFERROR(IF(INDEX(価格設定!$D$5:$D$1048576,MATCH(Q451,価格設定!$B$5:$B$1048576,0),0)=価格設定!$D$3,$BT$2,$BS$2),$BS$2))))</f>
        <v/>
      </c>
      <c r="BK451" s="16" t="str">
        <f>IF(BI451="","",IF(COUNTIF($BI$3:BI451,BI451)=1,1,IF(AND(BI450=BI451,BH451=""),BK450,COUNTIF($BH$3:BH451,BH451))))</f>
        <v/>
      </c>
      <c r="BL451" s="52" t="str">
        <f t="shared" si="734"/>
        <v/>
      </c>
      <c r="BM451" s="52" t="str">
        <f t="shared" si="735"/>
        <v/>
      </c>
      <c r="BN451" s="119" t="str">
        <f t="shared" si="736"/>
        <v/>
      </c>
      <c r="BO451" s="119" t="str">
        <f t="shared" si="737"/>
        <v/>
      </c>
      <c r="BP451" s="17" t="str">
        <f t="shared" si="738"/>
        <v/>
      </c>
      <c r="BQ451" s="17" t="str">
        <f t="shared" si="739"/>
        <v/>
      </c>
      <c r="BR451" s="17" t="str">
        <f>IF(OR(BP451="",COUNTIF($BO$3:BO451,BO451)&lt;&gt;1),"",SUMIF(BO$3:BO$1048576,BO451,BP$3:BP$1048576))</f>
        <v/>
      </c>
      <c r="BS451" s="17" t="str">
        <f t="shared" si="740"/>
        <v/>
      </c>
      <c r="BT451" s="17" t="str">
        <f t="shared" si="741"/>
        <v/>
      </c>
      <c r="BU451" s="17" t="str">
        <f t="shared" si="742"/>
        <v/>
      </c>
      <c r="BV451" s="24" t="str">
        <f t="shared" si="743"/>
        <v/>
      </c>
      <c r="BW451" s="24" t="str">
        <f t="shared" si="744"/>
        <v/>
      </c>
      <c r="BX451" s="24" t="str">
        <f t="shared" si="745"/>
        <v/>
      </c>
      <c r="BY451" s="26" t="str">
        <f t="shared" si="746"/>
        <v/>
      </c>
      <c r="BZ451" s="26" t="str">
        <f t="shared" si="747"/>
        <v/>
      </c>
      <c r="CA451" s="26" t="str">
        <f t="shared" si="748"/>
        <v/>
      </c>
      <c r="CB451" s="66" t="str">
        <f t="shared" si="749"/>
        <v/>
      </c>
      <c r="CC451" s="65" t="str">
        <f t="shared" si="750"/>
        <v/>
      </c>
      <c r="CD451" s="26" t="str">
        <f t="shared" si="751"/>
        <v/>
      </c>
      <c r="CE451" s="26" t="str">
        <f t="shared" si="752"/>
        <v/>
      </c>
      <c r="CF451" s="193" t="str">
        <f t="shared" si="753"/>
        <v/>
      </c>
      <c r="CG451" s="193" t="str">
        <f t="shared" si="754"/>
        <v/>
      </c>
      <c r="CH451" s="26" t="str">
        <f t="shared" si="755"/>
        <v/>
      </c>
      <c r="CI451" s="26" t="str">
        <f t="shared" si="756"/>
        <v/>
      </c>
      <c r="CJ451" s="65" t="str">
        <f t="shared" si="757"/>
        <v/>
      </c>
      <c r="CK451" s="65" t="str">
        <f t="shared" si="758"/>
        <v/>
      </c>
      <c r="CL451" s="64" t="str">
        <f t="shared" si="759"/>
        <v/>
      </c>
      <c r="CM451" s="64" t="str">
        <f t="shared" si="760"/>
        <v/>
      </c>
      <c r="CN451" s="65" t="str">
        <f t="shared" si="761"/>
        <v/>
      </c>
      <c r="CP451" s="63" t="str">
        <f>IF(BH451="","",MAX($CP$3:CP450)+1)</f>
        <v/>
      </c>
      <c r="CQ451" s="24" t="str">
        <f t="shared" si="762"/>
        <v/>
      </c>
      <c r="CR451" s="24" t="str">
        <f t="shared" si="763"/>
        <v/>
      </c>
      <c r="CS451" s="24" t="str">
        <f t="shared" si="764"/>
        <v/>
      </c>
      <c r="CT451" s="58" t="str">
        <f>IF(BO451="","",COUNTIF($BO$3:BO451,BO451)&amp;"@"&amp;BO451)</f>
        <v/>
      </c>
      <c r="CU451" s="16" t="str">
        <f t="shared" si="702"/>
        <v/>
      </c>
      <c r="CV451" s="63" t="str">
        <f t="shared" si="765"/>
        <v/>
      </c>
      <c r="CW451" s="16" t="str">
        <f t="shared" si="766"/>
        <v/>
      </c>
      <c r="CX451" s="16" t="str">
        <f t="shared" si="767"/>
        <v/>
      </c>
      <c r="CY451" s="16" t="str">
        <f t="shared" si="768"/>
        <v/>
      </c>
      <c r="CZ451" s="85" t="str">
        <f t="shared" si="769"/>
        <v/>
      </c>
      <c r="DA451" s="16" t="str">
        <f t="shared" si="770"/>
        <v/>
      </c>
      <c r="DB451" s="16" t="str">
        <f t="shared" si="771"/>
        <v/>
      </c>
      <c r="DC451" s="28" t="str">
        <f>IF(CP451="","",$DC$1&amp;(INDEX(価格設定!D$1:XFD$3,ROW(価格設定!$D$3),MATCH($AW451,価格設定!D$1:XFD$1,1))*100)&amp;"%")</f>
        <v/>
      </c>
      <c r="DD451" s="28" t="str">
        <f>IF(CP451="","",$DD$1&amp;(INDEX(価格設定!D$1:XFD$3,ROW(価格設定!$D$2),MATCH($AW451,価格設定!D$1:XFD$1,1))*100)&amp;"%")</f>
        <v/>
      </c>
      <c r="DE451" s="29" t="str">
        <f t="shared" si="772"/>
        <v/>
      </c>
      <c r="DG451" s="58" t="str">
        <f t="shared" si="773"/>
        <v/>
      </c>
      <c r="DH451" s="58" t="str">
        <f t="shared" si="774"/>
        <v/>
      </c>
      <c r="DI451" s="58" t="str">
        <f t="shared" si="775"/>
        <v/>
      </c>
      <c r="DJ451" s="85" t="str">
        <f t="shared" si="776"/>
        <v/>
      </c>
      <c r="DL451" s="58" t="str">
        <f>IF(COUNTIF(DG$3:DG$1048576,DG451)=COUNTIF($DG$3:$DG451,DG451),DG451,"")</f>
        <v/>
      </c>
      <c r="DM451" s="85" t="str">
        <f t="shared" si="777"/>
        <v/>
      </c>
      <c r="DN451" s="85" t="str">
        <f t="shared" si="703"/>
        <v/>
      </c>
      <c r="DO451" s="85" t="str">
        <f t="shared" si="703"/>
        <v/>
      </c>
      <c r="DP451" s="303"/>
      <c r="DQ451" s="17" t="str">
        <f t="shared" si="704"/>
        <v/>
      </c>
      <c r="DR451" s="17" t="str">
        <f t="shared" si="705"/>
        <v/>
      </c>
      <c r="DS451" s="17" t="str">
        <f t="shared" si="706"/>
        <v/>
      </c>
      <c r="DU451" s="16" t="str">
        <f t="shared" si="778"/>
        <v/>
      </c>
      <c r="DV451" s="16" t="str">
        <f>IF(DU451="","",COUNT($DU$3:DU451))</f>
        <v/>
      </c>
      <c r="DW451" s="16" t="str">
        <f t="shared" si="779"/>
        <v/>
      </c>
      <c r="DX451" s="16" t="str">
        <f t="shared" si="780"/>
        <v/>
      </c>
      <c r="DY451" s="16" t="str">
        <f>IF(DZ451="","",COUNTIF(DZ$3:DZ451,DZ451))</f>
        <v/>
      </c>
      <c r="DZ451" s="16" t="str">
        <f t="shared" si="781"/>
        <v/>
      </c>
      <c r="EA451" s="16" t="str">
        <f t="shared" si="782"/>
        <v/>
      </c>
      <c r="EB451" s="16" t="str">
        <f t="shared" si="783"/>
        <v/>
      </c>
      <c r="EC451" s="16" t="str">
        <f t="shared" si="784"/>
        <v/>
      </c>
      <c r="ED451" s="16" t="str">
        <f t="shared" si="785"/>
        <v/>
      </c>
      <c r="EE451" s="16" t="str">
        <f t="shared" si="786"/>
        <v/>
      </c>
      <c r="EF451" s="16" t="str">
        <f t="shared" si="787"/>
        <v/>
      </c>
      <c r="EG451" s="16" t="str">
        <f t="shared" si="788"/>
        <v/>
      </c>
      <c r="EH451" s="16" t="str">
        <f t="shared" si="789"/>
        <v/>
      </c>
      <c r="EI451" s="16" t="str">
        <f t="shared" si="790"/>
        <v/>
      </c>
      <c r="EJ451" s="16" t="str">
        <f t="shared" si="791"/>
        <v/>
      </c>
      <c r="EK451" s="16" t="str">
        <f t="shared" si="792"/>
        <v/>
      </c>
      <c r="EL451" s="58" t="str">
        <f t="shared" si="793"/>
        <v/>
      </c>
      <c r="EM451" s="58" t="str">
        <f>IF(OR($DZ451="",CR451=""),IF($EL451="","",$EL451),IF(OR(CR451="なし",CR451=0),領収書!$H$1,CR451))</f>
        <v/>
      </c>
      <c r="EN451" s="58" t="str">
        <f>IF(OR($DZ451="",CS451=""),IF($EL451="","",$EL451),IF(OR(CS451="なし",CS451=0),入力!$EN$1,CS451))</f>
        <v/>
      </c>
      <c r="EO451" s="63" t="str">
        <f t="shared" si="794"/>
        <v/>
      </c>
      <c r="EP451" s="63" t="str">
        <f t="shared" si="795"/>
        <v/>
      </c>
      <c r="ER451" s="16" t="str">
        <f>IF(AND(COUNTIF($ET$3:ET451,ET451)=1,ET451&lt;&gt;""),MAX($ER$3:ER450)+1,"")</f>
        <v/>
      </c>
      <c r="ES451" s="16" t="str">
        <f>IF(価格設定!B453="","",価格設定!B453)</f>
        <v/>
      </c>
      <c r="ET451" s="16" t="str">
        <f>IF(価格設定!C453="","",価格設定!C453)</f>
        <v/>
      </c>
      <c r="EV451" s="16" t="str">
        <f t="shared" si="707"/>
        <v/>
      </c>
      <c r="EW451" s="16" t="str">
        <f t="shared" si="796"/>
        <v/>
      </c>
    </row>
    <row r="452" spans="1:153" ht="30" customHeight="1" x14ac:dyDescent="0.2">
      <c r="A452" s="225"/>
      <c r="B452" s="212"/>
      <c r="C452" s="221"/>
      <c r="D452" s="164"/>
      <c r="E452" s="165"/>
      <c r="F452" s="166"/>
      <c r="G452" s="167"/>
      <c r="H452" s="179"/>
      <c r="I452" s="306"/>
      <c r="J452" s="169"/>
      <c r="K452" s="179"/>
      <c r="L452" s="186"/>
      <c r="M452" s="186"/>
      <c r="N452" s="168"/>
      <c r="O452" s="170"/>
      <c r="P452" s="212"/>
      <c r="Q452" s="179" t="str">
        <f>IFERROR(IF(H452="","",IFERROR(INDEX(価格設定!$B$5:$B$1048576,MATCH(H452,価格設定!$B$5:$B$1048576,0),0),INDEX(価格設定!$B$5:$B$1048576,MATCH("*"&amp;H452&amp;"*",価格設定!$B$5:$B$1048576,0),0))),H452)</f>
        <v/>
      </c>
      <c r="R452" s="250" t="str">
        <f>IFERROR(IF(Q452="",IF(K452="","",K452),IF(K452="",IF(INDEX(価格設定!$C$5:$C$1048576,MATCH(Q452,価格設定!$B$5:$B$1048576,0),0)=0,"",INDEX(価格設定!$C$5:$C$1048576,MATCH(Q452,価格設定!$B$5:$B$1048576,0),0)),IF(K452="なし","",K452))),"")</f>
        <v/>
      </c>
      <c r="S452" s="308" t="str">
        <f t="shared" si="708"/>
        <v/>
      </c>
      <c r="T452" s="126" t="str">
        <f>IFERROR(IF(J452="",IF(INDEX(価格設定!$E$5:$R$1048576,MATCH($Q452,価格設定!B$5:B$1048576,0),MATCH($AW452,価格設定!E$1:X$1,1))=0,"",INDEX(価格設定!$E$5:$R$1048576,MATCH($Q452,価格設定!B$5:B$1048576,0),MATCH($AW452,価格設定!E$1:X$1,1))),J452),"")</f>
        <v/>
      </c>
      <c r="U452" s="126" t="str">
        <f t="shared" si="709"/>
        <v/>
      </c>
      <c r="V452" s="132" t="str">
        <f t="shared" si="710"/>
        <v/>
      </c>
      <c r="W452" s="127" t="str">
        <f>IFERROR(IF(OR(T452="",T452&lt;0),"",IFERROR(INDEX(価格設定!E$2:X$3,IF(AND(K452=$K$1,$K$1&lt;&gt;""),ROW(価格設定!$D$3)-1,MATCH(INDEX(価格設定!$D$5:$D$1048576,MATCH(Q452,価格設定!$B$5:$B$1048576,0),0),価格設定!$D$2:$D$3,0)),MATCH($AW452,価格設定!E$1:X$1,1)),INDEX(価格設定!E$2:X$2,0,MATCH($AW452,価格設定!E$1:X$1,1)))),"")</f>
        <v/>
      </c>
      <c r="X452" s="126" t="str">
        <f t="shared" ref="X452:X515" si="797">IFERROR(IF(U452="","",ROUNDDOWN(U452*W452,0)),"")</f>
        <v/>
      </c>
      <c r="Y452" s="128" t="str">
        <f t="shared" si="711"/>
        <v/>
      </c>
      <c r="Z452" s="126" t="str">
        <f t="shared" si="712"/>
        <v/>
      </c>
      <c r="AA452" s="129" t="str">
        <f t="shared" si="713"/>
        <v/>
      </c>
      <c r="AB452" s="126" t="str">
        <f t="shared" si="714"/>
        <v/>
      </c>
      <c r="AC452" s="280" t="str">
        <f t="shared" si="715"/>
        <v/>
      </c>
      <c r="AD452" s="15"/>
      <c r="AE452" s="204" t="str">
        <f>IF(AF452="","",COUNT($AF$3:AF452))</f>
        <v/>
      </c>
      <c r="AF452" s="206" t="str">
        <f t="shared" si="716"/>
        <v/>
      </c>
      <c r="AG452" s="204" t="str">
        <f t="shared" si="717"/>
        <v/>
      </c>
      <c r="AH452" s="204" t="str">
        <f t="shared" si="718"/>
        <v/>
      </c>
      <c r="AI452" s="287"/>
      <c r="AJ452" s="15"/>
      <c r="AK452" s="138" t="str">
        <f t="shared" si="719"/>
        <v/>
      </c>
      <c r="AL452" s="131" t="str">
        <f t="shared" si="720"/>
        <v/>
      </c>
      <c r="AM452" s="131" t="str">
        <f t="shared" si="721"/>
        <v/>
      </c>
      <c r="AN452" s="313" t="str">
        <f t="shared" si="722"/>
        <v/>
      </c>
      <c r="AO452" s="316" t="str">
        <f t="shared" si="723"/>
        <v/>
      </c>
      <c r="AP452" s="18"/>
      <c r="AQ452" s="3" t="str">
        <f>IF(F452="","",MAX($AQ$3:AQ451)+1)</f>
        <v/>
      </c>
      <c r="AR452" s="3" t="str">
        <f>IF(OR(AQ452="",BB452=""),"",MAX($AR$3:AR451)+1)</f>
        <v/>
      </c>
      <c r="AS452" s="3" t="str">
        <f>IF(CQ452="","",RANK(CQ452,CQ$3:CQ$1048576,1)+COUNTIF($CQ$3:CQ452,CQ452)-1)</f>
        <v/>
      </c>
      <c r="AT452" s="21" t="str">
        <f>IF(C452="",IF(OR(AND($H452&lt;&gt;"",C452=""),AND($F451=$F452,$AZ452&lt;&gt;""),COUNTA($H$3:$H$1048576,#REF!,$F$3:$F$1048576)&gt;COUNTA($H$3:$H452,#REF!,$F$3:$F452),$AZ452&lt;&gt;""),INDEX(AT$3:AT$1048576,MATCH(MAX($AQ$3:$AQ451),$AQ$3:$AQ$1048576,0),0),""),C452)</f>
        <v/>
      </c>
      <c r="AU452" s="21" t="str">
        <f>IF(D452="",IF(OR(AND($H452&lt;&gt;"",D452=""),AND($F451=$F452,$AZ452&lt;&gt;""),COUNTA($H$3:$H$1048576,#REF!,$F$3:$F$1048576)&gt;COUNTA($H$3:$H452,#REF!,$F$3:$F452),$AZ452&lt;&gt;""),INDEX(AU$3:AU$1048576,MATCH(MAX($AQ$3:$AQ451),$AQ$3:$AQ$1048576,0),0),""),D452)</f>
        <v/>
      </c>
      <c r="AV452" s="21" t="str">
        <f>IF(E452="",IF(OR(AND($H452&lt;&gt;"",E452=""),AND($F451=$F452,$AZ452&lt;&gt;""),COUNTA($H$3:$H$1048576,#REF!,$F$3:$F$1048576)&gt;COUNTA($H$3:$H452,#REF!,$F$3:$F452),$AZ452&lt;&gt;""),INDEX(AV$3:AV$1048576,MATCH(MAX($AQ$3:$AQ451),$AQ$3:$AQ$1048576,0),0),""),E452)</f>
        <v/>
      </c>
      <c r="AW452" s="24" t="str">
        <f t="shared" si="724"/>
        <v/>
      </c>
      <c r="AX452" s="13" t="str">
        <f t="shared" si="725"/>
        <v/>
      </c>
      <c r="AY452" s="4" t="str">
        <f t="shared" si="726"/>
        <v/>
      </c>
      <c r="AZ452" s="4" t="str">
        <f>IF(AX452="",IF(OR(AND(H452&lt;&gt;"",F452=""),COUNTA($H$3:$H$1048576)&gt;COUNTA($H$3:$H452)),INDEX(AX$3:AX452,MATCH(MAX($AQ$3:AQ452),AQ$3:AQ452,0),0),""),AX452)</f>
        <v/>
      </c>
      <c r="BA452" s="4" t="str">
        <f>IF(AY452="",IF(AND(H452&lt;&gt;"",F452=""),INDEX(AY$3:AY452,MATCH(MAX($AQ$3:AQ452),AQ$3:AQ452,0),0),""),AY452)</f>
        <v/>
      </c>
      <c r="BB452" s="82" t="str">
        <f>IF(BC452="","",RANK(BC452,BC$3:BC$1048576,1)+COUNTIF($BC$3:BC452,BC452)-1)</f>
        <v/>
      </c>
      <c r="BC452" s="139" t="str">
        <f t="shared" si="727"/>
        <v/>
      </c>
      <c r="BD452" s="46" t="str">
        <f t="shared" si="728"/>
        <v/>
      </c>
      <c r="BE452" s="46" t="str">
        <f t="shared" si="729"/>
        <v/>
      </c>
      <c r="BF452" s="46" t="str">
        <f t="shared" si="730"/>
        <v/>
      </c>
      <c r="BG452" s="4" t="str">
        <f t="shared" si="731"/>
        <v/>
      </c>
      <c r="BH452" s="180" t="str">
        <f t="shared" si="732"/>
        <v/>
      </c>
      <c r="BI452" s="16" t="str">
        <f t="shared" si="733"/>
        <v/>
      </c>
      <c r="BJ452" s="52" t="str">
        <f>IF(BI452="","",IF(W452="","",IF(AND(K452=$K$1,$K$1&lt;&gt;""),$BT$2,IFERROR(IF(INDEX(価格設定!$D$5:$D$1048576,MATCH(Q452,価格設定!$B$5:$B$1048576,0),0)=価格設定!$D$3,$BT$2,$BS$2),$BS$2))))</f>
        <v/>
      </c>
      <c r="BK452" s="16" t="str">
        <f>IF(BI452="","",IF(COUNTIF($BI$3:BI452,BI452)=1,1,IF(AND(BI451=BI452,BH452=""),BK451,COUNTIF($BH$3:BH452,BH452))))</f>
        <v/>
      </c>
      <c r="BL452" s="52" t="str">
        <f t="shared" si="734"/>
        <v/>
      </c>
      <c r="BM452" s="52" t="str">
        <f t="shared" si="735"/>
        <v/>
      </c>
      <c r="BN452" s="119" t="str">
        <f t="shared" si="736"/>
        <v/>
      </c>
      <c r="BO452" s="119" t="str">
        <f t="shared" si="737"/>
        <v/>
      </c>
      <c r="BP452" s="17" t="str">
        <f t="shared" si="738"/>
        <v/>
      </c>
      <c r="BQ452" s="17" t="str">
        <f t="shared" si="739"/>
        <v/>
      </c>
      <c r="BR452" s="17" t="str">
        <f>IF(OR(BP452="",COUNTIF($BO$3:BO452,BO452)&lt;&gt;1),"",SUMIF(BO$3:BO$1048576,BO452,BP$3:BP$1048576))</f>
        <v/>
      </c>
      <c r="BS452" s="17" t="str">
        <f t="shared" si="740"/>
        <v/>
      </c>
      <c r="BT452" s="17" t="str">
        <f t="shared" si="741"/>
        <v/>
      </c>
      <c r="BU452" s="17" t="str">
        <f t="shared" si="742"/>
        <v/>
      </c>
      <c r="BV452" s="24" t="str">
        <f t="shared" si="743"/>
        <v/>
      </c>
      <c r="BW452" s="24" t="str">
        <f t="shared" si="744"/>
        <v/>
      </c>
      <c r="BX452" s="24" t="str">
        <f t="shared" si="745"/>
        <v/>
      </c>
      <c r="BY452" s="26" t="str">
        <f t="shared" si="746"/>
        <v/>
      </c>
      <c r="BZ452" s="26" t="str">
        <f t="shared" si="747"/>
        <v/>
      </c>
      <c r="CA452" s="26" t="str">
        <f t="shared" si="748"/>
        <v/>
      </c>
      <c r="CB452" s="66" t="str">
        <f t="shared" si="749"/>
        <v/>
      </c>
      <c r="CC452" s="65" t="str">
        <f t="shared" si="750"/>
        <v/>
      </c>
      <c r="CD452" s="26" t="str">
        <f t="shared" si="751"/>
        <v/>
      </c>
      <c r="CE452" s="26" t="str">
        <f t="shared" si="752"/>
        <v/>
      </c>
      <c r="CF452" s="193" t="str">
        <f t="shared" si="753"/>
        <v/>
      </c>
      <c r="CG452" s="193" t="str">
        <f t="shared" si="754"/>
        <v/>
      </c>
      <c r="CH452" s="26" t="str">
        <f t="shared" si="755"/>
        <v/>
      </c>
      <c r="CI452" s="26" t="str">
        <f t="shared" si="756"/>
        <v/>
      </c>
      <c r="CJ452" s="65" t="str">
        <f t="shared" si="757"/>
        <v/>
      </c>
      <c r="CK452" s="65" t="str">
        <f t="shared" si="758"/>
        <v/>
      </c>
      <c r="CL452" s="64" t="str">
        <f t="shared" si="759"/>
        <v/>
      </c>
      <c r="CM452" s="64" t="str">
        <f t="shared" si="760"/>
        <v/>
      </c>
      <c r="CN452" s="65" t="str">
        <f t="shared" si="761"/>
        <v/>
      </c>
      <c r="CP452" s="63" t="str">
        <f>IF(BH452="","",MAX($CP$3:CP451)+1)</f>
        <v/>
      </c>
      <c r="CQ452" s="24" t="str">
        <f t="shared" si="762"/>
        <v/>
      </c>
      <c r="CR452" s="24" t="str">
        <f t="shared" si="763"/>
        <v/>
      </c>
      <c r="CS452" s="24" t="str">
        <f t="shared" si="764"/>
        <v/>
      </c>
      <c r="CT452" s="58" t="str">
        <f>IF(BO452="","",COUNTIF($BO$3:BO452,BO452)&amp;"@"&amp;BO452)</f>
        <v/>
      </c>
      <c r="CU452" s="16" t="str">
        <f t="shared" ref="CU452:CU515" si="798">IF(BX452="","",IF($CV$1="無",BX452,BX452&amp;" "&amp;IF(OR(BX452=R452,R452=""),"","("&amp;R452&amp;")")))</f>
        <v/>
      </c>
      <c r="CV452" s="63" t="str">
        <f t="shared" si="765"/>
        <v/>
      </c>
      <c r="CW452" s="16" t="str">
        <f t="shared" si="766"/>
        <v/>
      </c>
      <c r="CX452" s="16" t="str">
        <f t="shared" si="767"/>
        <v/>
      </c>
      <c r="CY452" s="16" t="str">
        <f t="shared" si="768"/>
        <v/>
      </c>
      <c r="CZ452" s="85" t="str">
        <f t="shared" si="769"/>
        <v/>
      </c>
      <c r="DA452" s="16" t="str">
        <f t="shared" si="770"/>
        <v/>
      </c>
      <c r="DB452" s="16" t="str">
        <f t="shared" si="771"/>
        <v/>
      </c>
      <c r="DC452" s="28" t="str">
        <f>IF(CP452="","",$DC$1&amp;(INDEX(価格設定!D$1:XFD$3,ROW(価格設定!$D$3),MATCH($AW452,価格設定!D$1:XFD$1,1))*100)&amp;"%")</f>
        <v/>
      </c>
      <c r="DD452" s="28" t="str">
        <f>IF(CP452="","",$DD$1&amp;(INDEX(価格設定!D$1:XFD$3,ROW(価格設定!$D$2),MATCH($AW452,価格設定!D$1:XFD$1,1))*100)&amp;"%")</f>
        <v/>
      </c>
      <c r="DE452" s="29" t="str">
        <f t="shared" si="772"/>
        <v/>
      </c>
      <c r="DG452" s="58" t="str">
        <f t="shared" si="773"/>
        <v/>
      </c>
      <c r="DH452" s="58" t="str">
        <f t="shared" si="774"/>
        <v/>
      </c>
      <c r="DI452" s="58" t="str">
        <f t="shared" si="775"/>
        <v/>
      </c>
      <c r="DJ452" s="85" t="str">
        <f t="shared" si="776"/>
        <v/>
      </c>
      <c r="DL452" s="58" t="str">
        <f>IF(COUNTIF(DG$3:DG$1048576,DG452)=COUNTIF($DG$3:$DG452,DG452),DG452,"")</f>
        <v/>
      </c>
      <c r="DM452" s="85" t="str">
        <f t="shared" si="777"/>
        <v/>
      </c>
      <c r="DN452" s="85" t="str">
        <f t="shared" ref="DN452:DO515" si="799">IF($DL452="","",SUMIF($DI$3:$DI$1048576,$DL452&amp;DN$2,$DJ$3:$DJ$1048576))</f>
        <v/>
      </c>
      <c r="DO452" s="85" t="str">
        <f t="shared" si="799"/>
        <v/>
      </c>
      <c r="DP452" s="303"/>
      <c r="DQ452" s="17" t="str">
        <f t="shared" ref="DQ452:DQ515" si="800">IF($DL452="","",SUMIF($DG$3:$DG$1048576,$DL452,$CX$3:$CX$1048576))</f>
        <v/>
      </c>
      <c r="DR452" s="17" t="str">
        <f t="shared" ref="DR452:DR515" si="801">IF($DL452="","",SUMIF($DG$3:$DG$1048576,$DL452,$DB$3:$DB$1048576))</f>
        <v/>
      </c>
      <c r="DS452" s="17" t="str">
        <f t="shared" ref="DS452:DS515" si="802">IF($DL452="","",SUMIF($DG$3:$DG$1048576,$DL452,$DA$3:$DA$1048576))</f>
        <v/>
      </c>
      <c r="DU452" s="16" t="str">
        <f t="shared" si="778"/>
        <v/>
      </c>
      <c r="DV452" s="16" t="str">
        <f>IF(DU452="","",COUNT($DU$3:DU452))</f>
        <v/>
      </c>
      <c r="DW452" s="16" t="str">
        <f t="shared" si="779"/>
        <v/>
      </c>
      <c r="DX452" s="16" t="str">
        <f t="shared" si="780"/>
        <v/>
      </c>
      <c r="DY452" s="16" t="str">
        <f>IF(DZ452="","",COUNTIF(DZ$3:DZ452,DZ452))</f>
        <v/>
      </c>
      <c r="DZ452" s="16" t="str">
        <f t="shared" si="781"/>
        <v/>
      </c>
      <c r="EA452" s="16" t="str">
        <f t="shared" si="782"/>
        <v/>
      </c>
      <c r="EB452" s="16" t="str">
        <f t="shared" si="783"/>
        <v/>
      </c>
      <c r="EC452" s="16" t="str">
        <f t="shared" si="784"/>
        <v/>
      </c>
      <c r="ED452" s="16" t="str">
        <f t="shared" si="785"/>
        <v/>
      </c>
      <c r="EE452" s="16" t="str">
        <f t="shared" si="786"/>
        <v/>
      </c>
      <c r="EF452" s="16" t="str">
        <f t="shared" si="787"/>
        <v/>
      </c>
      <c r="EG452" s="16" t="str">
        <f t="shared" si="788"/>
        <v/>
      </c>
      <c r="EH452" s="16" t="str">
        <f t="shared" si="789"/>
        <v/>
      </c>
      <c r="EI452" s="16" t="str">
        <f t="shared" si="790"/>
        <v/>
      </c>
      <c r="EJ452" s="16" t="str">
        <f t="shared" si="791"/>
        <v/>
      </c>
      <c r="EK452" s="16" t="str">
        <f t="shared" si="792"/>
        <v/>
      </c>
      <c r="EL452" s="58" t="str">
        <f t="shared" si="793"/>
        <v/>
      </c>
      <c r="EM452" s="58" t="str">
        <f>IF(OR($DZ452="",CR452=""),IF($EL452="","",$EL452),IF(OR(CR452="なし",CR452=0),領収書!$H$1,CR452))</f>
        <v/>
      </c>
      <c r="EN452" s="58" t="str">
        <f>IF(OR($DZ452="",CS452=""),IF($EL452="","",$EL452),IF(OR(CS452="なし",CS452=0),入力!$EN$1,CS452))</f>
        <v/>
      </c>
      <c r="EO452" s="63" t="str">
        <f t="shared" si="794"/>
        <v/>
      </c>
      <c r="EP452" s="63" t="str">
        <f t="shared" si="795"/>
        <v/>
      </c>
      <c r="ER452" s="16" t="str">
        <f>IF(AND(COUNTIF($ET$3:ET452,ET452)=1,ET452&lt;&gt;""),MAX($ER$3:ER451)+1,"")</f>
        <v/>
      </c>
      <c r="ES452" s="16" t="str">
        <f>IF(価格設定!B454="","",価格設定!B454)</f>
        <v/>
      </c>
      <c r="ET452" s="16" t="str">
        <f>IF(価格設定!C454="","",価格設定!C454)</f>
        <v/>
      </c>
      <c r="EV452" s="16" t="str">
        <f t="shared" ref="EV452:EV515" si="803">IF((ROW(EV452)-ROW($EV$2))&lt;=$EV$2,ROW(EV452)-ROW($EV$2),"")</f>
        <v/>
      </c>
      <c r="EW452" s="16" t="str">
        <f t="shared" si="796"/>
        <v/>
      </c>
    </row>
    <row r="453" spans="1:153" ht="30" customHeight="1" x14ac:dyDescent="0.2">
      <c r="A453" s="225"/>
      <c r="B453" s="212"/>
      <c r="C453" s="221"/>
      <c r="D453" s="164"/>
      <c r="E453" s="165"/>
      <c r="F453" s="166"/>
      <c r="G453" s="167"/>
      <c r="H453" s="179"/>
      <c r="I453" s="306"/>
      <c r="J453" s="169"/>
      <c r="K453" s="179"/>
      <c r="L453" s="186"/>
      <c r="M453" s="186"/>
      <c r="N453" s="168"/>
      <c r="O453" s="170"/>
      <c r="P453" s="212"/>
      <c r="Q453" s="179" t="str">
        <f>IFERROR(IF(H453="","",IFERROR(INDEX(価格設定!$B$5:$B$1048576,MATCH(H453,価格設定!$B$5:$B$1048576,0),0),INDEX(価格設定!$B$5:$B$1048576,MATCH("*"&amp;H453&amp;"*",価格設定!$B$5:$B$1048576,0),0))),H453)</f>
        <v/>
      </c>
      <c r="R453" s="250" t="str">
        <f>IFERROR(IF(Q453="",IF(K453="","",K453),IF(K453="",IF(INDEX(価格設定!$C$5:$C$1048576,MATCH(Q453,価格設定!$B$5:$B$1048576,0),0)=0,"",INDEX(価格設定!$C$5:$C$1048576,MATCH(Q453,価格設定!$B$5:$B$1048576,0),0)),IF(K453="なし","",K453))),"")</f>
        <v/>
      </c>
      <c r="S453" s="308" t="str">
        <f t="shared" si="708"/>
        <v/>
      </c>
      <c r="T453" s="126" t="str">
        <f>IFERROR(IF(J453="",IF(INDEX(価格設定!$E$5:$R$1048576,MATCH($Q453,価格設定!B$5:B$1048576,0),MATCH($AW453,価格設定!E$1:X$1,1))=0,"",INDEX(価格設定!$E$5:$R$1048576,MATCH($Q453,価格設定!B$5:B$1048576,0),MATCH($AW453,価格設定!E$1:X$1,1))),J453),"")</f>
        <v/>
      </c>
      <c r="U453" s="126" t="str">
        <f t="shared" si="709"/>
        <v/>
      </c>
      <c r="V453" s="132" t="str">
        <f t="shared" si="710"/>
        <v/>
      </c>
      <c r="W453" s="127" t="str">
        <f>IFERROR(IF(OR(T453="",T453&lt;0),"",IFERROR(INDEX(価格設定!E$2:X$3,IF(AND(K453=$K$1,$K$1&lt;&gt;""),ROW(価格設定!$D$3)-1,MATCH(INDEX(価格設定!$D$5:$D$1048576,MATCH(Q453,価格設定!$B$5:$B$1048576,0),0),価格設定!$D$2:$D$3,0)),MATCH($AW453,価格設定!E$1:X$1,1)),INDEX(価格設定!E$2:X$2,0,MATCH($AW453,価格設定!E$1:X$1,1)))),"")</f>
        <v/>
      </c>
      <c r="X453" s="126" t="str">
        <f t="shared" si="797"/>
        <v/>
      </c>
      <c r="Y453" s="128" t="str">
        <f t="shared" si="711"/>
        <v/>
      </c>
      <c r="Z453" s="126" t="str">
        <f t="shared" si="712"/>
        <v/>
      </c>
      <c r="AA453" s="129" t="str">
        <f t="shared" si="713"/>
        <v/>
      </c>
      <c r="AB453" s="126" t="str">
        <f t="shared" si="714"/>
        <v/>
      </c>
      <c r="AC453" s="280" t="str">
        <f t="shared" si="715"/>
        <v/>
      </c>
      <c r="AD453" s="15"/>
      <c r="AE453" s="204" t="str">
        <f>IF(AF453="","",COUNT($AF$3:AF453))</f>
        <v/>
      </c>
      <c r="AF453" s="206" t="str">
        <f t="shared" si="716"/>
        <v/>
      </c>
      <c r="AG453" s="204" t="str">
        <f t="shared" si="717"/>
        <v/>
      </c>
      <c r="AH453" s="204" t="str">
        <f t="shared" si="718"/>
        <v/>
      </c>
      <c r="AI453" s="287"/>
      <c r="AJ453" s="15"/>
      <c r="AK453" s="138" t="str">
        <f t="shared" si="719"/>
        <v/>
      </c>
      <c r="AL453" s="131" t="str">
        <f t="shared" si="720"/>
        <v/>
      </c>
      <c r="AM453" s="131" t="str">
        <f t="shared" si="721"/>
        <v/>
      </c>
      <c r="AN453" s="313" t="str">
        <f t="shared" si="722"/>
        <v/>
      </c>
      <c r="AO453" s="316" t="str">
        <f t="shared" si="723"/>
        <v/>
      </c>
      <c r="AP453" s="18"/>
      <c r="AQ453" s="3" t="str">
        <f>IF(F453="","",MAX($AQ$3:AQ452)+1)</f>
        <v/>
      </c>
      <c r="AR453" s="3" t="str">
        <f>IF(OR(AQ453="",BB453=""),"",MAX($AR$3:AR452)+1)</f>
        <v/>
      </c>
      <c r="AS453" s="3" t="str">
        <f>IF(CQ453="","",RANK(CQ453,CQ$3:CQ$1048576,1)+COUNTIF($CQ$3:CQ453,CQ453)-1)</f>
        <v/>
      </c>
      <c r="AT453" s="21" t="str">
        <f>IF(C453="",IF(OR(AND($H453&lt;&gt;"",C453=""),AND($F452=$F453,$AZ453&lt;&gt;""),COUNTA($H$3:$H$1048576,#REF!,$F$3:$F$1048576)&gt;COUNTA($H$3:$H453,#REF!,$F$3:$F453),$AZ453&lt;&gt;""),INDEX(AT$3:AT$1048576,MATCH(MAX($AQ$3:$AQ452),$AQ$3:$AQ$1048576,0),0),""),C453)</f>
        <v/>
      </c>
      <c r="AU453" s="21" t="str">
        <f>IF(D453="",IF(OR(AND($H453&lt;&gt;"",D453=""),AND($F452=$F453,$AZ453&lt;&gt;""),COUNTA($H$3:$H$1048576,#REF!,$F$3:$F$1048576)&gt;COUNTA($H$3:$H453,#REF!,$F$3:$F453),$AZ453&lt;&gt;""),INDEX(AU$3:AU$1048576,MATCH(MAX($AQ$3:$AQ452),$AQ$3:$AQ$1048576,0),0),""),D453)</f>
        <v/>
      </c>
      <c r="AV453" s="21" t="str">
        <f>IF(E453="",IF(OR(AND($H453&lt;&gt;"",E453=""),AND($F452=$F453,$AZ453&lt;&gt;""),COUNTA($H$3:$H$1048576,#REF!,$F$3:$F$1048576)&gt;COUNTA($H$3:$H453,#REF!,$F$3:$F453),$AZ453&lt;&gt;""),INDEX(AV$3:AV$1048576,MATCH(MAX($AQ$3:$AQ452),$AQ$3:$AQ$1048576,0),0),""),E453)</f>
        <v/>
      </c>
      <c r="AW453" s="24" t="str">
        <f t="shared" si="724"/>
        <v/>
      </c>
      <c r="AX453" s="13" t="str">
        <f t="shared" si="725"/>
        <v/>
      </c>
      <c r="AY453" s="4" t="str">
        <f t="shared" si="726"/>
        <v/>
      </c>
      <c r="AZ453" s="4" t="str">
        <f>IF(AX453="",IF(OR(AND(H453&lt;&gt;"",F453=""),COUNTA($H$3:$H$1048576)&gt;COUNTA($H$3:$H453)),INDEX(AX$3:AX453,MATCH(MAX($AQ$3:AQ453),AQ$3:AQ453,0),0),""),AX453)</f>
        <v/>
      </c>
      <c r="BA453" s="4" t="str">
        <f>IF(AY453="",IF(AND(H453&lt;&gt;"",F453=""),INDEX(AY$3:AY453,MATCH(MAX($AQ$3:AQ453),AQ$3:AQ453,0),0),""),AY453)</f>
        <v/>
      </c>
      <c r="BB453" s="82" t="str">
        <f>IF(BC453="","",RANK(BC453,BC$3:BC$1048576,1)+COUNTIF($BC$3:BC453,BC453)-1)</f>
        <v/>
      </c>
      <c r="BC453" s="139" t="str">
        <f t="shared" si="727"/>
        <v/>
      </c>
      <c r="BD453" s="46" t="str">
        <f t="shared" si="728"/>
        <v/>
      </c>
      <c r="BE453" s="46" t="str">
        <f t="shared" si="729"/>
        <v/>
      </c>
      <c r="BF453" s="46" t="str">
        <f t="shared" si="730"/>
        <v/>
      </c>
      <c r="BG453" s="4" t="str">
        <f t="shared" si="731"/>
        <v/>
      </c>
      <c r="BH453" s="180" t="str">
        <f t="shared" si="732"/>
        <v/>
      </c>
      <c r="BI453" s="16" t="str">
        <f t="shared" si="733"/>
        <v/>
      </c>
      <c r="BJ453" s="52" t="str">
        <f>IF(BI453="","",IF(W453="","",IF(AND(K453=$K$1,$K$1&lt;&gt;""),$BT$2,IFERROR(IF(INDEX(価格設定!$D$5:$D$1048576,MATCH(Q453,価格設定!$B$5:$B$1048576,0),0)=価格設定!$D$3,$BT$2,$BS$2),$BS$2))))</f>
        <v/>
      </c>
      <c r="BK453" s="16" t="str">
        <f>IF(BI453="","",IF(COUNTIF($BI$3:BI453,BI453)=1,1,IF(AND(BI452=BI453,BH453=""),BK452,COUNTIF($BH$3:BH453,BH453))))</f>
        <v/>
      </c>
      <c r="BL453" s="52" t="str">
        <f t="shared" si="734"/>
        <v/>
      </c>
      <c r="BM453" s="52" t="str">
        <f t="shared" si="735"/>
        <v/>
      </c>
      <c r="BN453" s="119" t="str">
        <f t="shared" si="736"/>
        <v/>
      </c>
      <c r="BO453" s="119" t="str">
        <f t="shared" si="737"/>
        <v/>
      </c>
      <c r="BP453" s="17" t="str">
        <f t="shared" si="738"/>
        <v/>
      </c>
      <c r="BQ453" s="17" t="str">
        <f t="shared" si="739"/>
        <v/>
      </c>
      <c r="BR453" s="17" t="str">
        <f>IF(OR(BP453="",COUNTIF($BO$3:BO453,BO453)&lt;&gt;1),"",SUMIF(BO$3:BO$1048576,BO453,BP$3:BP$1048576))</f>
        <v/>
      </c>
      <c r="BS453" s="17" t="str">
        <f t="shared" si="740"/>
        <v/>
      </c>
      <c r="BT453" s="17" t="str">
        <f t="shared" si="741"/>
        <v/>
      </c>
      <c r="BU453" s="17" t="str">
        <f t="shared" si="742"/>
        <v/>
      </c>
      <c r="BV453" s="24" t="str">
        <f t="shared" si="743"/>
        <v/>
      </c>
      <c r="BW453" s="24" t="str">
        <f t="shared" si="744"/>
        <v/>
      </c>
      <c r="BX453" s="24" t="str">
        <f t="shared" si="745"/>
        <v/>
      </c>
      <c r="BY453" s="26" t="str">
        <f t="shared" si="746"/>
        <v/>
      </c>
      <c r="BZ453" s="26" t="str">
        <f t="shared" si="747"/>
        <v/>
      </c>
      <c r="CA453" s="26" t="str">
        <f t="shared" si="748"/>
        <v/>
      </c>
      <c r="CB453" s="66" t="str">
        <f t="shared" si="749"/>
        <v/>
      </c>
      <c r="CC453" s="65" t="str">
        <f t="shared" si="750"/>
        <v/>
      </c>
      <c r="CD453" s="26" t="str">
        <f t="shared" si="751"/>
        <v/>
      </c>
      <c r="CE453" s="26" t="str">
        <f t="shared" si="752"/>
        <v/>
      </c>
      <c r="CF453" s="193" t="str">
        <f t="shared" si="753"/>
        <v/>
      </c>
      <c r="CG453" s="193" t="str">
        <f t="shared" si="754"/>
        <v/>
      </c>
      <c r="CH453" s="26" t="str">
        <f t="shared" si="755"/>
        <v/>
      </c>
      <c r="CI453" s="26" t="str">
        <f t="shared" si="756"/>
        <v/>
      </c>
      <c r="CJ453" s="65" t="str">
        <f t="shared" si="757"/>
        <v/>
      </c>
      <c r="CK453" s="65" t="str">
        <f t="shared" si="758"/>
        <v/>
      </c>
      <c r="CL453" s="64" t="str">
        <f t="shared" si="759"/>
        <v/>
      </c>
      <c r="CM453" s="64" t="str">
        <f t="shared" si="760"/>
        <v/>
      </c>
      <c r="CN453" s="65" t="str">
        <f t="shared" si="761"/>
        <v/>
      </c>
      <c r="CP453" s="63" t="str">
        <f>IF(BH453="","",MAX($CP$3:CP452)+1)</f>
        <v/>
      </c>
      <c r="CQ453" s="24" t="str">
        <f t="shared" si="762"/>
        <v/>
      </c>
      <c r="CR453" s="24" t="str">
        <f t="shared" si="763"/>
        <v/>
      </c>
      <c r="CS453" s="24" t="str">
        <f t="shared" si="764"/>
        <v/>
      </c>
      <c r="CT453" s="58" t="str">
        <f>IF(BO453="","",COUNTIF($BO$3:BO453,BO453)&amp;"@"&amp;BO453)</f>
        <v/>
      </c>
      <c r="CU453" s="16" t="str">
        <f t="shared" si="798"/>
        <v/>
      </c>
      <c r="CV453" s="63" t="str">
        <f t="shared" si="765"/>
        <v/>
      </c>
      <c r="CW453" s="16" t="str">
        <f t="shared" si="766"/>
        <v/>
      </c>
      <c r="CX453" s="16" t="str">
        <f t="shared" si="767"/>
        <v/>
      </c>
      <c r="CY453" s="16" t="str">
        <f t="shared" si="768"/>
        <v/>
      </c>
      <c r="CZ453" s="85" t="str">
        <f t="shared" si="769"/>
        <v/>
      </c>
      <c r="DA453" s="16" t="str">
        <f t="shared" si="770"/>
        <v/>
      </c>
      <c r="DB453" s="16" t="str">
        <f t="shared" si="771"/>
        <v/>
      </c>
      <c r="DC453" s="28" t="str">
        <f>IF(CP453="","",$DC$1&amp;(INDEX(価格設定!D$1:XFD$3,ROW(価格設定!$D$3),MATCH($AW453,価格設定!D$1:XFD$1,1))*100)&amp;"%")</f>
        <v/>
      </c>
      <c r="DD453" s="28" t="str">
        <f>IF(CP453="","",$DD$1&amp;(INDEX(価格設定!D$1:XFD$3,ROW(価格設定!$D$2),MATCH($AW453,価格設定!D$1:XFD$1,1))*100)&amp;"%")</f>
        <v/>
      </c>
      <c r="DE453" s="29" t="str">
        <f t="shared" si="772"/>
        <v/>
      </c>
      <c r="DG453" s="58" t="str">
        <f t="shared" si="773"/>
        <v/>
      </c>
      <c r="DH453" s="58" t="str">
        <f t="shared" si="774"/>
        <v/>
      </c>
      <c r="DI453" s="58" t="str">
        <f t="shared" si="775"/>
        <v/>
      </c>
      <c r="DJ453" s="85" t="str">
        <f t="shared" si="776"/>
        <v/>
      </c>
      <c r="DL453" s="58" t="str">
        <f>IF(COUNTIF(DG$3:DG$1048576,DG453)=COUNTIF($DG$3:$DG453,DG453),DG453,"")</f>
        <v/>
      </c>
      <c r="DM453" s="85" t="str">
        <f t="shared" si="777"/>
        <v/>
      </c>
      <c r="DN453" s="85" t="str">
        <f t="shared" si="799"/>
        <v/>
      </c>
      <c r="DO453" s="85" t="str">
        <f t="shared" si="799"/>
        <v/>
      </c>
      <c r="DP453" s="303"/>
      <c r="DQ453" s="17" t="str">
        <f t="shared" si="800"/>
        <v/>
      </c>
      <c r="DR453" s="17" t="str">
        <f t="shared" si="801"/>
        <v/>
      </c>
      <c r="DS453" s="17" t="str">
        <f t="shared" si="802"/>
        <v/>
      </c>
      <c r="DU453" s="16" t="str">
        <f t="shared" si="778"/>
        <v/>
      </c>
      <c r="DV453" s="16" t="str">
        <f>IF(DU453="","",COUNT($DU$3:DU453))</f>
        <v/>
      </c>
      <c r="DW453" s="16" t="str">
        <f t="shared" si="779"/>
        <v/>
      </c>
      <c r="DX453" s="16" t="str">
        <f t="shared" si="780"/>
        <v/>
      </c>
      <c r="DY453" s="16" t="str">
        <f>IF(DZ453="","",COUNTIF(DZ$3:DZ453,DZ453))</f>
        <v/>
      </c>
      <c r="DZ453" s="16" t="str">
        <f t="shared" si="781"/>
        <v/>
      </c>
      <c r="EA453" s="16" t="str">
        <f t="shared" si="782"/>
        <v/>
      </c>
      <c r="EB453" s="16" t="str">
        <f t="shared" si="783"/>
        <v/>
      </c>
      <c r="EC453" s="16" t="str">
        <f t="shared" si="784"/>
        <v/>
      </c>
      <c r="ED453" s="16" t="str">
        <f t="shared" si="785"/>
        <v/>
      </c>
      <c r="EE453" s="16" t="str">
        <f t="shared" si="786"/>
        <v/>
      </c>
      <c r="EF453" s="16" t="str">
        <f t="shared" si="787"/>
        <v/>
      </c>
      <c r="EG453" s="16" t="str">
        <f t="shared" si="788"/>
        <v/>
      </c>
      <c r="EH453" s="16" t="str">
        <f t="shared" si="789"/>
        <v/>
      </c>
      <c r="EI453" s="16" t="str">
        <f t="shared" si="790"/>
        <v/>
      </c>
      <c r="EJ453" s="16" t="str">
        <f t="shared" si="791"/>
        <v/>
      </c>
      <c r="EK453" s="16" t="str">
        <f t="shared" si="792"/>
        <v/>
      </c>
      <c r="EL453" s="58" t="str">
        <f t="shared" si="793"/>
        <v/>
      </c>
      <c r="EM453" s="58" t="str">
        <f>IF(OR($DZ453="",CR453=""),IF($EL453="","",$EL453),IF(OR(CR453="なし",CR453=0),領収書!$H$1,CR453))</f>
        <v/>
      </c>
      <c r="EN453" s="58" t="str">
        <f>IF(OR($DZ453="",CS453=""),IF($EL453="","",$EL453),IF(OR(CS453="なし",CS453=0),入力!$EN$1,CS453))</f>
        <v/>
      </c>
      <c r="EO453" s="63" t="str">
        <f t="shared" si="794"/>
        <v/>
      </c>
      <c r="EP453" s="63" t="str">
        <f t="shared" si="795"/>
        <v/>
      </c>
      <c r="ER453" s="16" t="str">
        <f>IF(AND(COUNTIF($ET$3:ET453,ET453)=1,ET453&lt;&gt;""),MAX($ER$3:ER452)+1,"")</f>
        <v/>
      </c>
      <c r="ES453" s="16" t="str">
        <f>IF(価格設定!B455="","",価格設定!B455)</f>
        <v/>
      </c>
      <c r="ET453" s="16" t="str">
        <f>IF(価格設定!C455="","",価格設定!C455)</f>
        <v/>
      </c>
      <c r="EV453" s="16" t="str">
        <f t="shared" si="803"/>
        <v/>
      </c>
      <c r="EW453" s="16" t="str">
        <f t="shared" si="796"/>
        <v/>
      </c>
    </row>
    <row r="454" spans="1:153" ht="30" customHeight="1" x14ac:dyDescent="0.2">
      <c r="A454" s="225"/>
      <c r="B454" s="212"/>
      <c r="C454" s="221"/>
      <c r="D454" s="164"/>
      <c r="E454" s="165"/>
      <c r="F454" s="166"/>
      <c r="G454" s="167"/>
      <c r="H454" s="179"/>
      <c r="I454" s="306"/>
      <c r="J454" s="169"/>
      <c r="K454" s="179"/>
      <c r="L454" s="186"/>
      <c r="M454" s="186"/>
      <c r="N454" s="168"/>
      <c r="O454" s="170"/>
      <c r="P454" s="212"/>
      <c r="Q454" s="179" t="str">
        <f>IFERROR(IF(H454="","",IFERROR(INDEX(価格設定!$B$5:$B$1048576,MATCH(H454,価格設定!$B$5:$B$1048576,0),0),INDEX(価格設定!$B$5:$B$1048576,MATCH("*"&amp;H454&amp;"*",価格設定!$B$5:$B$1048576,0),0))),H454)</f>
        <v/>
      </c>
      <c r="R454" s="250" t="str">
        <f>IFERROR(IF(Q454="",IF(K454="","",K454),IF(K454="",IF(INDEX(価格設定!$C$5:$C$1048576,MATCH(Q454,価格設定!$B$5:$B$1048576,0),0)=0,"",INDEX(価格設定!$C$5:$C$1048576,MATCH(Q454,価格設定!$B$5:$B$1048576,0),0)),IF(K454="なし","",K454))),"")</f>
        <v/>
      </c>
      <c r="S454" s="308" t="str">
        <f t="shared" si="708"/>
        <v/>
      </c>
      <c r="T454" s="126" t="str">
        <f>IFERROR(IF(J454="",IF(INDEX(価格設定!$E$5:$R$1048576,MATCH($Q454,価格設定!B$5:B$1048576,0),MATCH($AW454,価格設定!E$1:X$1,1))=0,"",INDEX(価格設定!$E$5:$R$1048576,MATCH($Q454,価格設定!B$5:B$1048576,0),MATCH($AW454,価格設定!E$1:X$1,1))),J454),"")</f>
        <v/>
      </c>
      <c r="U454" s="126" t="str">
        <f t="shared" si="709"/>
        <v/>
      </c>
      <c r="V454" s="132" t="str">
        <f t="shared" si="710"/>
        <v/>
      </c>
      <c r="W454" s="127" t="str">
        <f>IFERROR(IF(OR(T454="",T454&lt;0),"",IFERROR(INDEX(価格設定!E$2:X$3,IF(AND(K454=$K$1,$K$1&lt;&gt;""),ROW(価格設定!$D$3)-1,MATCH(INDEX(価格設定!$D$5:$D$1048576,MATCH(Q454,価格設定!$B$5:$B$1048576,0),0),価格設定!$D$2:$D$3,0)),MATCH($AW454,価格設定!E$1:X$1,1)),INDEX(価格設定!E$2:X$2,0,MATCH($AW454,価格設定!E$1:X$1,1)))),"")</f>
        <v/>
      </c>
      <c r="X454" s="126" t="str">
        <f t="shared" si="797"/>
        <v/>
      </c>
      <c r="Y454" s="128" t="str">
        <f t="shared" si="711"/>
        <v/>
      </c>
      <c r="Z454" s="126" t="str">
        <f t="shared" si="712"/>
        <v/>
      </c>
      <c r="AA454" s="129" t="str">
        <f t="shared" si="713"/>
        <v/>
      </c>
      <c r="AB454" s="126" t="str">
        <f t="shared" si="714"/>
        <v/>
      </c>
      <c r="AC454" s="280" t="str">
        <f t="shared" si="715"/>
        <v/>
      </c>
      <c r="AD454" s="15"/>
      <c r="AE454" s="204" t="str">
        <f>IF(AF454="","",COUNT($AF$3:AF454))</f>
        <v/>
      </c>
      <c r="AF454" s="206" t="str">
        <f t="shared" si="716"/>
        <v/>
      </c>
      <c r="AG454" s="204" t="str">
        <f t="shared" si="717"/>
        <v/>
      </c>
      <c r="AH454" s="204" t="str">
        <f t="shared" si="718"/>
        <v/>
      </c>
      <c r="AI454" s="287"/>
      <c r="AJ454" s="15"/>
      <c r="AK454" s="138" t="str">
        <f t="shared" si="719"/>
        <v/>
      </c>
      <c r="AL454" s="131" t="str">
        <f t="shared" si="720"/>
        <v/>
      </c>
      <c r="AM454" s="131" t="str">
        <f t="shared" si="721"/>
        <v/>
      </c>
      <c r="AN454" s="313" t="str">
        <f t="shared" si="722"/>
        <v/>
      </c>
      <c r="AO454" s="316" t="str">
        <f t="shared" si="723"/>
        <v/>
      </c>
      <c r="AP454" s="18"/>
      <c r="AQ454" s="3" t="str">
        <f>IF(F454="","",MAX($AQ$3:AQ453)+1)</f>
        <v/>
      </c>
      <c r="AR454" s="3" t="str">
        <f>IF(OR(AQ454="",BB454=""),"",MAX($AR$3:AR453)+1)</f>
        <v/>
      </c>
      <c r="AS454" s="3" t="str">
        <f>IF(CQ454="","",RANK(CQ454,CQ$3:CQ$1048576,1)+COUNTIF($CQ$3:CQ454,CQ454)-1)</f>
        <v/>
      </c>
      <c r="AT454" s="21" t="str">
        <f>IF(C454="",IF(OR(AND($H454&lt;&gt;"",C454=""),AND($F453=$F454,$AZ454&lt;&gt;""),COUNTA($H$3:$H$1048576,#REF!,$F$3:$F$1048576)&gt;COUNTA($H$3:$H454,#REF!,$F$3:$F454),$AZ454&lt;&gt;""),INDEX(AT$3:AT$1048576,MATCH(MAX($AQ$3:$AQ453),$AQ$3:$AQ$1048576,0),0),""),C454)</f>
        <v/>
      </c>
      <c r="AU454" s="21" t="str">
        <f>IF(D454="",IF(OR(AND($H454&lt;&gt;"",D454=""),AND($F453=$F454,$AZ454&lt;&gt;""),COUNTA($H$3:$H$1048576,#REF!,$F$3:$F$1048576)&gt;COUNTA($H$3:$H454,#REF!,$F$3:$F454),$AZ454&lt;&gt;""),INDEX(AU$3:AU$1048576,MATCH(MAX($AQ$3:$AQ453),$AQ$3:$AQ$1048576,0),0),""),D454)</f>
        <v/>
      </c>
      <c r="AV454" s="21" t="str">
        <f>IF(E454="",IF(OR(AND($H454&lt;&gt;"",E454=""),AND($F453=$F454,$AZ454&lt;&gt;""),COUNTA($H$3:$H$1048576,#REF!,$F$3:$F$1048576)&gt;COUNTA($H$3:$H454,#REF!,$F$3:$F454),$AZ454&lt;&gt;""),INDEX(AV$3:AV$1048576,MATCH(MAX($AQ$3:$AQ453),$AQ$3:$AQ$1048576,0),0),""),E454)</f>
        <v/>
      </c>
      <c r="AW454" s="24" t="str">
        <f t="shared" si="724"/>
        <v/>
      </c>
      <c r="AX454" s="13" t="str">
        <f t="shared" si="725"/>
        <v/>
      </c>
      <c r="AY454" s="4" t="str">
        <f t="shared" si="726"/>
        <v/>
      </c>
      <c r="AZ454" s="4" t="str">
        <f>IF(AX454="",IF(OR(AND(H454&lt;&gt;"",F454=""),COUNTA($H$3:$H$1048576)&gt;COUNTA($H$3:$H454)),INDEX(AX$3:AX454,MATCH(MAX($AQ$3:AQ454),AQ$3:AQ454,0),0),""),AX454)</f>
        <v/>
      </c>
      <c r="BA454" s="4" t="str">
        <f>IF(AY454="",IF(AND(H454&lt;&gt;"",F454=""),INDEX(AY$3:AY454,MATCH(MAX($AQ$3:AQ454),AQ$3:AQ454,0),0),""),AY454)</f>
        <v/>
      </c>
      <c r="BB454" s="82" t="str">
        <f>IF(BC454="","",RANK(BC454,BC$3:BC$1048576,1)+COUNTIF($BC$3:BC454,BC454)-1)</f>
        <v/>
      </c>
      <c r="BC454" s="139" t="str">
        <f t="shared" si="727"/>
        <v/>
      </c>
      <c r="BD454" s="46" t="str">
        <f t="shared" si="728"/>
        <v/>
      </c>
      <c r="BE454" s="46" t="str">
        <f t="shared" si="729"/>
        <v/>
      </c>
      <c r="BF454" s="46" t="str">
        <f t="shared" si="730"/>
        <v/>
      </c>
      <c r="BG454" s="4" t="str">
        <f t="shared" si="731"/>
        <v/>
      </c>
      <c r="BH454" s="180" t="str">
        <f t="shared" si="732"/>
        <v/>
      </c>
      <c r="BI454" s="16" t="str">
        <f t="shared" si="733"/>
        <v/>
      </c>
      <c r="BJ454" s="52" t="str">
        <f>IF(BI454="","",IF(W454="","",IF(AND(K454=$K$1,$K$1&lt;&gt;""),$BT$2,IFERROR(IF(INDEX(価格設定!$D$5:$D$1048576,MATCH(Q454,価格設定!$B$5:$B$1048576,0),0)=価格設定!$D$3,$BT$2,$BS$2),$BS$2))))</f>
        <v/>
      </c>
      <c r="BK454" s="16" t="str">
        <f>IF(BI454="","",IF(COUNTIF($BI$3:BI454,BI454)=1,1,IF(AND(BI453=BI454,BH454=""),BK453,COUNTIF($BH$3:BH454,BH454))))</f>
        <v/>
      </c>
      <c r="BL454" s="52" t="str">
        <f t="shared" si="734"/>
        <v/>
      </c>
      <c r="BM454" s="52" t="str">
        <f t="shared" si="735"/>
        <v/>
      </c>
      <c r="BN454" s="119" t="str">
        <f t="shared" si="736"/>
        <v/>
      </c>
      <c r="BO454" s="119" t="str">
        <f t="shared" si="737"/>
        <v/>
      </c>
      <c r="BP454" s="17" t="str">
        <f t="shared" si="738"/>
        <v/>
      </c>
      <c r="BQ454" s="17" t="str">
        <f t="shared" si="739"/>
        <v/>
      </c>
      <c r="BR454" s="17" t="str">
        <f>IF(OR(BP454="",COUNTIF($BO$3:BO454,BO454)&lt;&gt;1),"",SUMIF(BO$3:BO$1048576,BO454,BP$3:BP$1048576))</f>
        <v/>
      </c>
      <c r="BS454" s="17" t="str">
        <f t="shared" si="740"/>
        <v/>
      </c>
      <c r="BT454" s="17" t="str">
        <f t="shared" si="741"/>
        <v/>
      </c>
      <c r="BU454" s="17" t="str">
        <f t="shared" si="742"/>
        <v/>
      </c>
      <c r="BV454" s="24" t="str">
        <f t="shared" si="743"/>
        <v/>
      </c>
      <c r="BW454" s="24" t="str">
        <f t="shared" si="744"/>
        <v/>
      </c>
      <c r="BX454" s="24" t="str">
        <f t="shared" si="745"/>
        <v/>
      </c>
      <c r="BY454" s="26" t="str">
        <f t="shared" si="746"/>
        <v/>
      </c>
      <c r="BZ454" s="26" t="str">
        <f t="shared" si="747"/>
        <v/>
      </c>
      <c r="CA454" s="26" t="str">
        <f t="shared" si="748"/>
        <v/>
      </c>
      <c r="CB454" s="66" t="str">
        <f t="shared" si="749"/>
        <v/>
      </c>
      <c r="CC454" s="65" t="str">
        <f t="shared" si="750"/>
        <v/>
      </c>
      <c r="CD454" s="26" t="str">
        <f t="shared" si="751"/>
        <v/>
      </c>
      <c r="CE454" s="26" t="str">
        <f t="shared" si="752"/>
        <v/>
      </c>
      <c r="CF454" s="193" t="str">
        <f t="shared" si="753"/>
        <v/>
      </c>
      <c r="CG454" s="193" t="str">
        <f t="shared" si="754"/>
        <v/>
      </c>
      <c r="CH454" s="26" t="str">
        <f t="shared" si="755"/>
        <v/>
      </c>
      <c r="CI454" s="26" t="str">
        <f t="shared" si="756"/>
        <v/>
      </c>
      <c r="CJ454" s="65" t="str">
        <f t="shared" si="757"/>
        <v/>
      </c>
      <c r="CK454" s="65" t="str">
        <f t="shared" si="758"/>
        <v/>
      </c>
      <c r="CL454" s="64" t="str">
        <f t="shared" si="759"/>
        <v/>
      </c>
      <c r="CM454" s="64" t="str">
        <f t="shared" si="760"/>
        <v/>
      </c>
      <c r="CN454" s="65" t="str">
        <f t="shared" si="761"/>
        <v/>
      </c>
      <c r="CP454" s="63" t="str">
        <f>IF(BH454="","",MAX($CP$3:CP453)+1)</f>
        <v/>
      </c>
      <c r="CQ454" s="24" t="str">
        <f t="shared" si="762"/>
        <v/>
      </c>
      <c r="CR454" s="24" t="str">
        <f t="shared" si="763"/>
        <v/>
      </c>
      <c r="CS454" s="24" t="str">
        <f t="shared" si="764"/>
        <v/>
      </c>
      <c r="CT454" s="58" t="str">
        <f>IF(BO454="","",COUNTIF($BO$3:BO454,BO454)&amp;"@"&amp;BO454)</f>
        <v/>
      </c>
      <c r="CU454" s="16" t="str">
        <f t="shared" si="798"/>
        <v/>
      </c>
      <c r="CV454" s="63" t="str">
        <f t="shared" si="765"/>
        <v/>
      </c>
      <c r="CW454" s="16" t="str">
        <f t="shared" si="766"/>
        <v/>
      </c>
      <c r="CX454" s="16" t="str">
        <f t="shared" si="767"/>
        <v/>
      </c>
      <c r="CY454" s="16" t="str">
        <f t="shared" si="768"/>
        <v/>
      </c>
      <c r="CZ454" s="85" t="str">
        <f t="shared" si="769"/>
        <v/>
      </c>
      <c r="DA454" s="16" t="str">
        <f t="shared" si="770"/>
        <v/>
      </c>
      <c r="DB454" s="16" t="str">
        <f t="shared" si="771"/>
        <v/>
      </c>
      <c r="DC454" s="28" t="str">
        <f>IF(CP454="","",$DC$1&amp;(INDEX(価格設定!D$1:XFD$3,ROW(価格設定!$D$3),MATCH($AW454,価格設定!D$1:XFD$1,1))*100)&amp;"%")</f>
        <v/>
      </c>
      <c r="DD454" s="28" t="str">
        <f>IF(CP454="","",$DD$1&amp;(INDEX(価格設定!D$1:XFD$3,ROW(価格設定!$D$2),MATCH($AW454,価格設定!D$1:XFD$1,1))*100)&amp;"%")</f>
        <v/>
      </c>
      <c r="DE454" s="29" t="str">
        <f t="shared" si="772"/>
        <v/>
      </c>
      <c r="DG454" s="58" t="str">
        <f t="shared" si="773"/>
        <v/>
      </c>
      <c r="DH454" s="58" t="str">
        <f t="shared" si="774"/>
        <v/>
      </c>
      <c r="DI454" s="58" t="str">
        <f t="shared" si="775"/>
        <v/>
      </c>
      <c r="DJ454" s="85" t="str">
        <f t="shared" si="776"/>
        <v/>
      </c>
      <c r="DL454" s="58" t="str">
        <f>IF(COUNTIF(DG$3:DG$1048576,DG454)=COUNTIF($DG$3:$DG454,DG454),DG454,"")</f>
        <v/>
      </c>
      <c r="DM454" s="85" t="str">
        <f t="shared" si="777"/>
        <v/>
      </c>
      <c r="DN454" s="85" t="str">
        <f t="shared" si="799"/>
        <v/>
      </c>
      <c r="DO454" s="85" t="str">
        <f t="shared" si="799"/>
        <v/>
      </c>
      <c r="DP454" s="303"/>
      <c r="DQ454" s="17" t="str">
        <f t="shared" si="800"/>
        <v/>
      </c>
      <c r="DR454" s="17" t="str">
        <f t="shared" si="801"/>
        <v/>
      </c>
      <c r="DS454" s="17" t="str">
        <f t="shared" si="802"/>
        <v/>
      </c>
      <c r="DU454" s="16" t="str">
        <f t="shared" si="778"/>
        <v/>
      </c>
      <c r="DV454" s="16" t="str">
        <f>IF(DU454="","",COUNT($DU$3:DU454))</f>
        <v/>
      </c>
      <c r="DW454" s="16" t="str">
        <f t="shared" si="779"/>
        <v/>
      </c>
      <c r="DX454" s="16" t="str">
        <f t="shared" si="780"/>
        <v/>
      </c>
      <c r="DY454" s="16" t="str">
        <f>IF(DZ454="","",COUNTIF(DZ$3:DZ454,DZ454))</f>
        <v/>
      </c>
      <c r="DZ454" s="16" t="str">
        <f t="shared" si="781"/>
        <v/>
      </c>
      <c r="EA454" s="16" t="str">
        <f t="shared" si="782"/>
        <v/>
      </c>
      <c r="EB454" s="16" t="str">
        <f t="shared" si="783"/>
        <v/>
      </c>
      <c r="EC454" s="16" t="str">
        <f t="shared" si="784"/>
        <v/>
      </c>
      <c r="ED454" s="16" t="str">
        <f t="shared" si="785"/>
        <v/>
      </c>
      <c r="EE454" s="16" t="str">
        <f t="shared" si="786"/>
        <v/>
      </c>
      <c r="EF454" s="16" t="str">
        <f t="shared" si="787"/>
        <v/>
      </c>
      <c r="EG454" s="16" t="str">
        <f t="shared" si="788"/>
        <v/>
      </c>
      <c r="EH454" s="16" t="str">
        <f t="shared" si="789"/>
        <v/>
      </c>
      <c r="EI454" s="16" t="str">
        <f t="shared" si="790"/>
        <v/>
      </c>
      <c r="EJ454" s="16" t="str">
        <f t="shared" si="791"/>
        <v/>
      </c>
      <c r="EK454" s="16" t="str">
        <f t="shared" si="792"/>
        <v/>
      </c>
      <c r="EL454" s="58" t="str">
        <f t="shared" si="793"/>
        <v/>
      </c>
      <c r="EM454" s="58" t="str">
        <f>IF(OR($DZ454="",CR454=""),IF($EL454="","",$EL454),IF(OR(CR454="なし",CR454=0),領収書!$H$1,CR454))</f>
        <v/>
      </c>
      <c r="EN454" s="58" t="str">
        <f>IF(OR($DZ454="",CS454=""),IF($EL454="","",$EL454),IF(OR(CS454="なし",CS454=0),入力!$EN$1,CS454))</f>
        <v/>
      </c>
      <c r="EO454" s="63" t="str">
        <f t="shared" si="794"/>
        <v/>
      </c>
      <c r="EP454" s="63" t="str">
        <f t="shared" si="795"/>
        <v/>
      </c>
      <c r="ER454" s="16" t="str">
        <f>IF(AND(COUNTIF($ET$3:ET454,ET454)=1,ET454&lt;&gt;""),MAX($ER$3:ER453)+1,"")</f>
        <v/>
      </c>
      <c r="ES454" s="16" t="str">
        <f>IF(価格設定!B456="","",価格設定!B456)</f>
        <v/>
      </c>
      <c r="ET454" s="16" t="str">
        <f>IF(価格設定!C456="","",価格設定!C456)</f>
        <v/>
      </c>
      <c r="EV454" s="16" t="str">
        <f t="shared" si="803"/>
        <v/>
      </c>
      <c r="EW454" s="16" t="str">
        <f t="shared" si="796"/>
        <v/>
      </c>
    </row>
    <row r="455" spans="1:153" ht="30" customHeight="1" x14ac:dyDescent="0.2">
      <c r="A455" s="225"/>
      <c r="B455" s="212"/>
      <c r="C455" s="221"/>
      <c r="D455" s="164"/>
      <c r="E455" s="165"/>
      <c r="F455" s="166"/>
      <c r="G455" s="167"/>
      <c r="H455" s="179"/>
      <c r="I455" s="306"/>
      <c r="J455" s="169"/>
      <c r="K455" s="179"/>
      <c r="L455" s="186"/>
      <c r="M455" s="186"/>
      <c r="N455" s="168"/>
      <c r="O455" s="170"/>
      <c r="P455" s="212"/>
      <c r="Q455" s="179" t="str">
        <f>IFERROR(IF(H455="","",IFERROR(INDEX(価格設定!$B$5:$B$1048576,MATCH(H455,価格設定!$B$5:$B$1048576,0),0),INDEX(価格設定!$B$5:$B$1048576,MATCH("*"&amp;H455&amp;"*",価格設定!$B$5:$B$1048576,0),0))),H455)</f>
        <v/>
      </c>
      <c r="R455" s="250" t="str">
        <f>IFERROR(IF(Q455="",IF(K455="","",K455),IF(K455="",IF(INDEX(価格設定!$C$5:$C$1048576,MATCH(Q455,価格設定!$B$5:$B$1048576,0),0)=0,"",INDEX(価格設定!$C$5:$C$1048576,MATCH(Q455,価格設定!$B$5:$B$1048576,0),0)),IF(K455="なし","",K455))),"")</f>
        <v/>
      </c>
      <c r="S455" s="308" t="str">
        <f t="shared" si="708"/>
        <v/>
      </c>
      <c r="T455" s="126" t="str">
        <f>IFERROR(IF(J455="",IF(INDEX(価格設定!$E$5:$R$1048576,MATCH($Q455,価格設定!B$5:B$1048576,0),MATCH($AW455,価格設定!E$1:X$1,1))=0,"",INDEX(価格設定!$E$5:$R$1048576,MATCH($Q455,価格設定!B$5:B$1048576,0),MATCH($AW455,価格設定!E$1:X$1,1))),J455),"")</f>
        <v/>
      </c>
      <c r="U455" s="126" t="str">
        <f t="shared" si="709"/>
        <v/>
      </c>
      <c r="V455" s="132" t="str">
        <f t="shared" si="710"/>
        <v/>
      </c>
      <c r="W455" s="127" t="str">
        <f>IFERROR(IF(OR(T455="",T455&lt;0),"",IFERROR(INDEX(価格設定!E$2:X$3,IF(AND(K455=$K$1,$K$1&lt;&gt;""),ROW(価格設定!$D$3)-1,MATCH(INDEX(価格設定!$D$5:$D$1048576,MATCH(Q455,価格設定!$B$5:$B$1048576,0),0),価格設定!$D$2:$D$3,0)),MATCH($AW455,価格設定!E$1:X$1,1)),INDEX(価格設定!E$2:X$2,0,MATCH($AW455,価格設定!E$1:X$1,1)))),"")</f>
        <v/>
      </c>
      <c r="X455" s="126" t="str">
        <f t="shared" si="797"/>
        <v/>
      </c>
      <c r="Y455" s="128" t="str">
        <f t="shared" si="711"/>
        <v/>
      </c>
      <c r="Z455" s="126" t="str">
        <f t="shared" si="712"/>
        <v/>
      </c>
      <c r="AA455" s="129" t="str">
        <f t="shared" si="713"/>
        <v/>
      </c>
      <c r="AB455" s="126" t="str">
        <f t="shared" si="714"/>
        <v/>
      </c>
      <c r="AC455" s="280" t="str">
        <f t="shared" si="715"/>
        <v/>
      </c>
      <c r="AD455" s="15"/>
      <c r="AE455" s="204" t="str">
        <f>IF(AF455="","",COUNT($AF$3:AF455))</f>
        <v/>
      </c>
      <c r="AF455" s="206" t="str">
        <f t="shared" si="716"/>
        <v/>
      </c>
      <c r="AG455" s="204" t="str">
        <f t="shared" si="717"/>
        <v/>
      </c>
      <c r="AH455" s="204" t="str">
        <f t="shared" si="718"/>
        <v/>
      </c>
      <c r="AI455" s="287"/>
      <c r="AJ455" s="15"/>
      <c r="AK455" s="138" t="str">
        <f t="shared" si="719"/>
        <v/>
      </c>
      <c r="AL455" s="131" t="str">
        <f t="shared" si="720"/>
        <v/>
      </c>
      <c r="AM455" s="131" t="str">
        <f t="shared" si="721"/>
        <v/>
      </c>
      <c r="AN455" s="313" t="str">
        <f t="shared" si="722"/>
        <v/>
      </c>
      <c r="AO455" s="316" t="str">
        <f t="shared" si="723"/>
        <v/>
      </c>
      <c r="AP455" s="18"/>
      <c r="AQ455" s="3" t="str">
        <f>IF(F455="","",MAX($AQ$3:AQ454)+1)</f>
        <v/>
      </c>
      <c r="AR455" s="3" t="str">
        <f>IF(OR(AQ455="",BB455=""),"",MAX($AR$3:AR454)+1)</f>
        <v/>
      </c>
      <c r="AS455" s="3" t="str">
        <f>IF(CQ455="","",RANK(CQ455,CQ$3:CQ$1048576,1)+COUNTIF($CQ$3:CQ455,CQ455)-1)</f>
        <v/>
      </c>
      <c r="AT455" s="21" t="str">
        <f>IF(C455="",IF(OR(AND($H455&lt;&gt;"",C455=""),AND($F454=$F455,$AZ455&lt;&gt;""),COUNTA($H$3:$H$1048576,#REF!,$F$3:$F$1048576)&gt;COUNTA($H$3:$H455,#REF!,$F$3:$F455),$AZ455&lt;&gt;""),INDEX(AT$3:AT$1048576,MATCH(MAX($AQ$3:$AQ454),$AQ$3:$AQ$1048576,0),0),""),C455)</f>
        <v/>
      </c>
      <c r="AU455" s="21" t="str">
        <f>IF(D455="",IF(OR(AND($H455&lt;&gt;"",D455=""),AND($F454=$F455,$AZ455&lt;&gt;""),COUNTA($H$3:$H$1048576,#REF!,$F$3:$F$1048576)&gt;COUNTA($H$3:$H455,#REF!,$F$3:$F455),$AZ455&lt;&gt;""),INDEX(AU$3:AU$1048576,MATCH(MAX($AQ$3:$AQ454),$AQ$3:$AQ$1048576,0),0),""),D455)</f>
        <v/>
      </c>
      <c r="AV455" s="21" t="str">
        <f>IF(E455="",IF(OR(AND($H455&lt;&gt;"",E455=""),AND($F454=$F455,$AZ455&lt;&gt;""),COUNTA($H$3:$H$1048576,#REF!,$F$3:$F$1048576)&gt;COUNTA($H$3:$H455,#REF!,$F$3:$F455),$AZ455&lt;&gt;""),INDEX(AV$3:AV$1048576,MATCH(MAX($AQ$3:$AQ454),$AQ$3:$AQ$1048576,0),0),""),E455)</f>
        <v/>
      </c>
      <c r="AW455" s="24" t="str">
        <f t="shared" si="724"/>
        <v/>
      </c>
      <c r="AX455" s="13" t="str">
        <f t="shared" si="725"/>
        <v/>
      </c>
      <c r="AY455" s="4" t="str">
        <f t="shared" si="726"/>
        <v/>
      </c>
      <c r="AZ455" s="4" t="str">
        <f>IF(AX455="",IF(OR(AND(H455&lt;&gt;"",F455=""),COUNTA($H$3:$H$1048576)&gt;COUNTA($H$3:$H455)),INDEX(AX$3:AX455,MATCH(MAX($AQ$3:AQ455),AQ$3:AQ455,0),0),""),AX455)</f>
        <v/>
      </c>
      <c r="BA455" s="4" t="str">
        <f>IF(AY455="",IF(AND(H455&lt;&gt;"",F455=""),INDEX(AY$3:AY455,MATCH(MAX($AQ$3:AQ455),AQ$3:AQ455,0),0),""),AY455)</f>
        <v/>
      </c>
      <c r="BB455" s="82" t="str">
        <f>IF(BC455="","",RANK(BC455,BC$3:BC$1048576,1)+COUNTIF($BC$3:BC455,BC455)-1)</f>
        <v/>
      </c>
      <c r="BC455" s="139" t="str">
        <f t="shared" si="727"/>
        <v/>
      </c>
      <c r="BD455" s="46" t="str">
        <f t="shared" si="728"/>
        <v/>
      </c>
      <c r="BE455" s="46" t="str">
        <f t="shared" si="729"/>
        <v/>
      </c>
      <c r="BF455" s="46" t="str">
        <f t="shared" si="730"/>
        <v/>
      </c>
      <c r="BG455" s="4" t="str">
        <f t="shared" si="731"/>
        <v/>
      </c>
      <c r="BH455" s="180" t="str">
        <f t="shared" si="732"/>
        <v/>
      </c>
      <c r="BI455" s="16" t="str">
        <f t="shared" si="733"/>
        <v/>
      </c>
      <c r="BJ455" s="52" t="str">
        <f>IF(BI455="","",IF(W455="","",IF(AND(K455=$K$1,$K$1&lt;&gt;""),$BT$2,IFERROR(IF(INDEX(価格設定!$D$5:$D$1048576,MATCH(Q455,価格設定!$B$5:$B$1048576,0),0)=価格設定!$D$3,$BT$2,$BS$2),$BS$2))))</f>
        <v/>
      </c>
      <c r="BK455" s="16" t="str">
        <f>IF(BI455="","",IF(COUNTIF($BI$3:BI455,BI455)=1,1,IF(AND(BI454=BI455,BH455=""),BK454,COUNTIF($BH$3:BH455,BH455))))</f>
        <v/>
      </c>
      <c r="BL455" s="52" t="str">
        <f t="shared" si="734"/>
        <v/>
      </c>
      <c r="BM455" s="52" t="str">
        <f t="shared" si="735"/>
        <v/>
      </c>
      <c r="BN455" s="119" t="str">
        <f t="shared" si="736"/>
        <v/>
      </c>
      <c r="BO455" s="119" t="str">
        <f t="shared" si="737"/>
        <v/>
      </c>
      <c r="BP455" s="17" t="str">
        <f t="shared" si="738"/>
        <v/>
      </c>
      <c r="BQ455" s="17" t="str">
        <f t="shared" si="739"/>
        <v/>
      </c>
      <c r="BR455" s="17" t="str">
        <f>IF(OR(BP455="",COUNTIF($BO$3:BO455,BO455)&lt;&gt;1),"",SUMIF(BO$3:BO$1048576,BO455,BP$3:BP$1048576))</f>
        <v/>
      </c>
      <c r="BS455" s="17" t="str">
        <f t="shared" si="740"/>
        <v/>
      </c>
      <c r="BT455" s="17" t="str">
        <f t="shared" si="741"/>
        <v/>
      </c>
      <c r="BU455" s="17" t="str">
        <f t="shared" si="742"/>
        <v/>
      </c>
      <c r="BV455" s="24" t="str">
        <f t="shared" si="743"/>
        <v/>
      </c>
      <c r="BW455" s="24" t="str">
        <f t="shared" si="744"/>
        <v/>
      </c>
      <c r="BX455" s="24" t="str">
        <f t="shared" si="745"/>
        <v/>
      </c>
      <c r="BY455" s="26" t="str">
        <f t="shared" si="746"/>
        <v/>
      </c>
      <c r="BZ455" s="26" t="str">
        <f t="shared" si="747"/>
        <v/>
      </c>
      <c r="CA455" s="26" t="str">
        <f t="shared" si="748"/>
        <v/>
      </c>
      <c r="CB455" s="66" t="str">
        <f t="shared" si="749"/>
        <v/>
      </c>
      <c r="CC455" s="65" t="str">
        <f t="shared" si="750"/>
        <v/>
      </c>
      <c r="CD455" s="26" t="str">
        <f t="shared" si="751"/>
        <v/>
      </c>
      <c r="CE455" s="26" t="str">
        <f t="shared" si="752"/>
        <v/>
      </c>
      <c r="CF455" s="193" t="str">
        <f t="shared" si="753"/>
        <v/>
      </c>
      <c r="CG455" s="193" t="str">
        <f t="shared" si="754"/>
        <v/>
      </c>
      <c r="CH455" s="26" t="str">
        <f t="shared" si="755"/>
        <v/>
      </c>
      <c r="CI455" s="26" t="str">
        <f t="shared" si="756"/>
        <v/>
      </c>
      <c r="CJ455" s="65" t="str">
        <f t="shared" si="757"/>
        <v/>
      </c>
      <c r="CK455" s="65" t="str">
        <f t="shared" si="758"/>
        <v/>
      </c>
      <c r="CL455" s="64" t="str">
        <f t="shared" si="759"/>
        <v/>
      </c>
      <c r="CM455" s="64" t="str">
        <f t="shared" si="760"/>
        <v/>
      </c>
      <c r="CN455" s="65" t="str">
        <f t="shared" si="761"/>
        <v/>
      </c>
      <c r="CP455" s="63" t="str">
        <f>IF(BH455="","",MAX($CP$3:CP454)+1)</f>
        <v/>
      </c>
      <c r="CQ455" s="24" t="str">
        <f t="shared" si="762"/>
        <v/>
      </c>
      <c r="CR455" s="24" t="str">
        <f t="shared" si="763"/>
        <v/>
      </c>
      <c r="CS455" s="24" t="str">
        <f t="shared" si="764"/>
        <v/>
      </c>
      <c r="CT455" s="58" t="str">
        <f>IF(BO455="","",COUNTIF($BO$3:BO455,BO455)&amp;"@"&amp;BO455)</f>
        <v/>
      </c>
      <c r="CU455" s="16" t="str">
        <f t="shared" si="798"/>
        <v/>
      </c>
      <c r="CV455" s="63" t="str">
        <f t="shared" si="765"/>
        <v/>
      </c>
      <c r="CW455" s="16" t="str">
        <f t="shared" si="766"/>
        <v/>
      </c>
      <c r="CX455" s="16" t="str">
        <f t="shared" si="767"/>
        <v/>
      </c>
      <c r="CY455" s="16" t="str">
        <f t="shared" si="768"/>
        <v/>
      </c>
      <c r="CZ455" s="85" t="str">
        <f t="shared" si="769"/>
        <v/>
      </c>
      <c r="DA455" s="16" t="str">
        <f t="shared" si="770"/>
        <v/>
      </c>
      <c r="DB455" s="16" t="str">
        <f t="shared" si="771"/>
        <v/>
      </c>
      <c r="DC455" s="28" t="str">
        <f>IF(CP455="","",$DC$1&amp;(INDEX(価格設定!D$1:XFD$3,ROW(価格設定!$D$3),MATCH($AW455,価格設定!D$1:XFD$1,1))*100)&amp;"%")</f>
        <v/>
      </c>
      <c r="DD455" s="28" t="str">
        <f>IF(CP455="","",$DD$1&amp;(INDEX(価格設定!D$1:XFD$3,ROW(価格設定!$D$2),MATCH($AW455,価格設定!D$1:XFD$1,1))*100)&amp;"%")</f>
        <v/>
      </c>
      <c r="DE455" s="29" t="str">
        <f t="shared" si="772"/>
        <v/>
      </c>
      <c r="DG455" s="58" t="str">
        <f t="shared" si="773"/>
        <v/>
      </c>
      <c r="DH455" s="58" t="str">
        <f t="shared" si="774"/>
        <v/>
      </c>
      <c r="DI455" s="58" t="str">
        <f t="shared" si="775"/>
        <v/>
      </c>
      <c r="DJ455" s="85" t="str">
        <f t="shared" si="776"/>
        <v/>
      </c>
      <c r="DL455" s="58" t="str">
        <f>IF(COUNTIF(DG$3:DG$1048576,DG455)=COUNTIF($DG$3:$DG455,DG455),DG455,"")</f>
        <v/>
      </c>
      <c r="DM455" s="85" t="str">
        <f t="shared" si="777"/>
        <v/>
      </c>
      <c r="DN455" s="85" t="str">
        <f t="shared" si="799"/>
        <v/>
      </c>
      <c r="DO455" s="85" t="str">
        <f t="shared" si="799"/>
        <v/>
      </c>
      <c r="DP455" s="303"/>
      <c r="DQ455" s="17" t="str">
        <f t="shared" si="800"/>
        <v/>
      </c>
      <c r="DR455" s="17" t="str">
        <f t="shared" si="801"/>
        <v/>
      </c>
      <c r="DS455" s="17" t="str">
        <f t="shared" si="802"/>
        <v/>
      </c>
      <c r="DU455" s="16" t="str">
        <f t="shared" si="778"/>
        <v/>
      </c>
      <c r="DV455" s="16" t="str">
        <f>IF(DU455="","",COUNT($DU$3:DU455))</f>
        <v/>
      </c>
      <c r="DW455" s="16" t="str">
        <f t="shared" si="779"/>
        <v/>
      </c>
      <c r="DX455" s="16" t="str">
        <f t="shared" si="780"/>
        <v/>
      </c>
      <c r="DY455" s="16" t="str">
        <f>IF(DZ455="","",COUNTIF(DZ$3:DZ455,DZ455))</f>
        <v/>
      </c>
      <c r="DZ455" s="16" t="str">
        <f t="shared" si="781"/>
        <v/>
      </c>
      <c r="EA455" s="16" t="str">
        <f t="shared" si="782"/>
        <v/>
      </c>
      <c r="EB455" s="16" t="str">
        <f t="shared" si="783"/>
        <v/>
      </c>
      <c r="EC455" s="16" t="str">
        <f t="shared" si="784"/>
        <v/>
      </c>
      <c r="ED455" s="16" t="str">
        <f t="shared" si="785"/>
        <v/>
      </c>
      <c r="EE455" s="16" t="str">
        <f t="shared" si="786"/>
        <v/>
      </c>
      <c r="EF455" s="16" t="str">
        <f t="shared" si="787"/>
        <v/>
      </c>
      <c r="EG455" s="16" t="str">
        <f t="shared" si="788"/>
        <v/>
      </c>
      <c r="EH455" s="16" t="str">
        <f t="shared" si="789"/>
        <v/>
      </c>
      <c r="EI455" s="16" t="str">
        <f t="shared" si="790"/>
        <v/>
      </c>
      <c r="EJ455" s="16" t="str">
        <f t="shared" si="791"/>
        <v/>
      </c>
      <c r="EK455" s="16" t="str">
        <f t="shared" si="792"/>
        <v/>
      </c>
      <c r="EL455" s="58" t="str">
        <f t="shared" si="793"/>
        <v/>
      </c>
      <c r="EM455" s="58" t="str">
        <f>IF(OR($DZ455="",CR455=""),IF($EL455="","",$EL455),IF(OR(CR455="なし",CR455=0),領収書!$H$1,CR455))</f>
        <v/>
      </c>
      <c r="EN455" s="58" t="str">
        <f>IF(OR($DZ455="",CS455=""),IF($EL455="","",$EL455),IF(OR(CS455="なし",CS455=0),入力!$EN$1,CS455))</f>
        <v/>
      </c>
      <c r="EO455" s="63" t="str">
        <f t="shared" si="794"/>
        <v/>
      </c>
      <c r="EP455" s="63" t="str">
        <f t="shared" si="795"/>
        <v/>
      </c>
      <c r="ER455" s="16" t="str">
        <f>IF(AND(COUNTIF($ET$3:ET455,ET455)=1,ET455&lt;&gt;""),MAX($ER$3:ER454)+1,"")</f>
        <v/>
      </c>
      <c r="ES455" s="16" t="str">
        <f>IF(価格設定!B457="","",価格設定!B457)</f>
        <v/>
      </c>
      <c r="ET455" s="16" t="str">
        <f>IF(価格設定!C457="","",価格設定!C457)</f>
        <v/>
      </c>
      <c r="EV455" s="16" t="str">
        <f t="shared" si="803"/>
        <v/>
      </c>
      <c r="EW455" s="16" t="str">
        <f t="shared" si="796"/>
        <v/>
      </c>
    </row>
    <row r="456" spans="1:153" ht="30" customHeight="1" x14ac:dyDescent="0.2">
      <c r="A456" s="225"/>
      <c r="B456" s="212"/>
      <c r="C456" s="221"/>
      <c r="D456" s="164"/>
      <c r="E456" s="165"/>
      <c r="F456" s="166"/>
      <c r="G456" s="167"/>
      <c r="H456" s="179"/>
      <c r="I456" s="306"/>
      <c r="J456" s="169"/>
      <c r="K456" s="179"/>
      <c r="L456" s="186"/>
      <c r="M456" s="186"/>
      <c r="N456" s="168"/>
      <c r="O456" s="170"/>
      <c r="P456" s="212"/>
      <c r="Q456" s="179" t="str">
        <f>IFERROR(IF(H456="","",IFERROR(INDEX(価格設定!$B$5:$B$1048576,MATCH(H456,価格設定!$B$5:$B$1048576,0),0),INDEX(価格設定!$B$5:$B$1048576,MATCH("*"&amp;H456&amp;"*",価格設定!$B$5:$B$1048576,0),0))),H456)</f>
        <v/>
      </c>
      <c r="R456" s="250" t="str">
        <f>IFERROR(IF(Q456="",IF(K456="","",K456),IF(K456="",IF(INDEX(価格設定!$C$5:$C$1048576,MATCH(Q456,価格設定!$B$5:$B$1048576,0),0)=0,"",INDEX(価格設定!$C$5:$C$1048576,MATCH(Q456,価格設定!$B$5:$B$1048576,0),0)),IF(K456="なし","",K456))),"")</f>
        <v/>
      </c>
      <c r="S456" s="308" t="str">
        <f t="shared" si="708"/>
        <v/>
      </c>
      <c r="T456" s="126" t="str">
        <f>IFERROR(IF(J456="",IF(INDEX(価格設定!$E$5:$R$1048576,MATCH($Q456,価格設定!B$5:B$1048576,0),MATCH($AW456,価格設定!E$1:X$1,1))=0,"",INDEX(価格設定!$E$5:$R$1048576,MATCH($Q456,価格設定!B$5:B$1048576,0),MATCH($AW456,価格設定!E$1:X$1,1))),J456),"")</f>
        <v/>
      </c>
      <c r="U456" s="126" t="str">
        <f t="shared" si="709"/>
        <v/>
      </c>
      <c r="V456" s="132" t="str">
        <f t="shared" si="710"/>
        <v/>
      </c>
      <c r="W456" s="127" t="str">
        <f>IFERROR(IF(OR(T456="",T456&lt;0),"",IFERROR(INDEX(価格設定!E$2:X$3,IF(AND(K456=$K$1,$K$1&lt;&gt;""),ROW(価格設定!$D$3)-1,MATCH(INDEX(価格設定!$D$5:$D$1048576,MATCH(Q456,価格設定!$B$5:$B$1048576,0),0),価格設定!$D$2:$D$3,0)),MATCH($AW456,価格設定!E$1:X$1,1)),INDEX(価格設定!E$2:X$2,0,MATCH($AW456,価格設定!E$1:X$1,1)))),"")</f>
        <v/>
      </c>
      <c r="X456" s="126" t="str">
        <f t="shared" si="797"/>
        <v/>
      </c>
      <c r="Y456" s="128" t="str">
        <f t="shared" si="711"/>
        <v/>
      </c>
      <c r="Z456" s="126" t="str">
        <f t="shared" si="712"/>
        <v/>
      </c>
      <c r="AA456" s="129" t="str">
        <f t="shared" si="713"/>
        <v/>
      </c>
      <c r="AB456" s="126" t="str">
        <f t="shared" si="714"/>
        <v/>
      </c>
      <c r="AC456" s="280" t="str">
        <f t="shared" si="715"/>
        <v/>
      </c>
      <c r="AD456" s="15"/>
      <c r="AE456" s="204" t="str">
        <f>IF(AF456="","",COUNT($AF$3:AF456))</f>
        <v/>
      </c>
      <c r="AF456" s="206" t="str">
        <f t="shared" si="716"/>
        <v/>
      </c>
      <c r="AG456" s="204" t="str">
        <f t="shared" si="717"/>
        <v/>
      </c>
      <c r="AH456" s="204" t="str">
        <f t="shared" si="718"/>
        <v/>
      </c>
      <c r="AI456" s="287"/>
      <c r="AJ456" s="15"/>
      <c r="AK456" s="138" t="str">
        <f t="shared" si="719"/>
        <v/>
      </c>
      <c r="AL456" s="131" t="str">
        <f t="shared" si="720"/>
        <v/>
      </c>
      <c r="AM456" s="131" t="str">
        <f t="shared" si="721"/>
        <v/>
      </c>
      <c r="AN456" s="313" t="str">
        <f t="shared" si="722"/>
        <v/>
      </c>
      <c r="AO456" s="316" t="str">
        <f t="shared" si="723"/>
        <v/>
      </c>
      <c r="AP456" s="18"/>
      <c r="AQ456" s="3" t="str">
        <f>IF(F456="","",MAX($AQ$3:AQ455)+1)</f>
        <v/>
      </c>
      <c r="AR456" s="3" t="str">
        <f>IF(OR(AQ456="",BB456=""),"",MAX($AR$3:AR455)+1)</f>
        <v/>
      </c>
      <c r="AS456" s="3" t="str">
        <f>IF(CQ456="","",RANK(CQ456,CQ$3:CQ$1048576,1)+COUNTIF($CQ$3:CQ456,CQ456)-1)</f>
        <v/>
      </c>
      <c r="AT456" s="21" t="str">
        <f>IF(C456="",IF(OR(AND($H456&lt;&gt;"",C456=""),AND($F455=$F456,$AZ456&lt;&gt;""),COUNTA($H$3:$H$1048576,#REF!,$F$3:$F$1048576)&gt;COUNTA($H$3:$H456,#REF!,$F$3:$F456),$AZ456&lt;&gt;""),INDEX(AT$3:AT$1048576,MATCH(MAX($AQ$3:$AQ455),$AQ$3:$AQ$1048576,0),0),""),C456)</f>
        <v/>
      </c>
      <c r="AU456" s="21" t="str">
        <f>IF(D456="",IF(OR(AND($H456&lt;&gt;"",D456=""),AND($F455=$F456,$AZ456&lt;&gt;""),COUNTA($H$3:$H$1048576,#REF!,$F$3:$F$1048576)&gt;COUNTA($H$3:$H456,#REF!,$F$3:$F456),$AZ456&lt;&gt;""),INDEX(AU$3:AU$1048576,MATCH(MAX($AQ$3:$AQ455),$AQ$3:$AQ$1048576,0),0),""),D456)</f>
        <v/>
      </c>
      <c r="AV456" s="21" t="str">
        <f>IF(E456="",IF(OR(AND($H456&lt;&gt;"",E456=""),AND($F455=$F456,$AZ456&lt;&gt;""),COUNTA($H$3:$H$1048576,#REF!,$F$3:$F$1048576)&gt;COUNTA($H$3:$H456,#REF!,$F$3:$F456),$AZ456&lt;&gt;""),INDEX(AV$3:AV$1048576,MATCH(MAX($AQ$3:$AQ455),$AQ$3:$AQ$1048576,0),0),""),E456)</f>
        <v/>
      </c>
      <c r="AW456" s="24" t="str">
        <f t="shared" si="724"/>
        <v/>
      </c>
      <c r="AX456" s="13" t="str">
        <f t="shared" si="725"/>
        <v/>
      </c>
      <c r="AY456" s="4" t="str">
        <f t="shared" si="726"/>
        <v/>
      </c>
      <c r="AZ456" s="4" t="str">
        <f>IF(AX456="",IF(OR(AND(H456&lt;&gt;"",F456=""),COUNTA($H$3:$H$1048576)&gt;COUNTA($H$3:$H456)),INDEX(AX$3:AX456,MATCH(MAX($AQ$3:AQ456),AQ$3:AQ456,0),0),""),AX456)</f>
        <v/>
      </c>
      <c r="BA456" s="4" t="str">
        <f>IF(AY456="",IF(AND(H456&lt;&gt;"",F456=""),INDEX(AY$3:AY456,MATCH(MAX($AQ$3:AQ456),AQ$3:AQ456,0),0),""),AY456)</f>
        <v/>
      </c>
      <c r="BB456" s="82" t="str">
        <f>IF(BC456="","",RANK(BC456,BC$3:BC$1048576,1)+COUNTIF($BC$3:BC456,BC456)-1)</f>
        <v/>
      </c>
      <c r="BC456" s="139" t="str">
        <f t="shared" si="727"/>
        <v/>
      </c>
      <c r="BD456" s="46" t="str">
        <f t="shared" si="728"/>
        <v/>
      </c>
      <c r="BE456" s="46" t="str">
        <f t="shared" si="729"/>
        <v/>
      </c>
      <c r="BF456" s="46" t="str">
        <f t="shared" si="730"/>
        <v/>
      </c>
      <c r="BG456" s="4" t="str">
        <f t="shared" si="731"/>
        <v/>
      </c>
      <c r="BH456" s="180" t="str">
        <f t="shared" si="732"/>
        <v/>
      </c>
      <c r="BI456" s="16" t="str">
        <f t="shared" si="733"/>
        <v/>
      </c>
      <c r="BJ456" s="52" t="str">
        <f>IF(BI456="","",IF(W456="","",IF(AND(K456=$K$1,$K$1&lt;&gt;""),$BT$2,IFERROR(IF(INDEX(価格設定!$D$5:$D$1048576,MATCH(Q456,価格設定!$B$5:$B$1048576,0),0)=価格設定!$D$3,$BT$2,$BS$2),$BS$2))))</f>
        <v/>
      </c>
      <c r="BK456" s="16" t="str">
        <f>IF(BI456="","",IF(COUNTIF($BI$3:BI456,BI456)=1,1,IF(AND(BI455=BI456,BH456=""),BK455,COUNTIF($BH$3:BH456,BH456))))</f>
        <v/>
      </c>
      <c r="BL456" s="52" t="str">
        <f t="shared" si="734"/>
        <v/>
      </c>
      <c r="BM456" s="52" t="str">
        <f t="shared" si="735"/>
        <v/>
      </c>
      <c r="BN456" s="119" t="str">
        <f t="shared" si="736"/>
        <v/>
      </c>
      <c r="BO456" s="119" t="str">
        <f t="shared" si="737"/>
        <v/>
      </c>
      <c r="BP456" s="17" t="str">
        <f t="shared" si="738"/>
        <v/>
      </c>
      <c r="BQ456" s="17" t="str">
        <f t="shared" si="739"/>
        <v/>
      </c>
      <c r="BR456" s="17" t="str">
        <f>IF(OR(BP456="",COUNTIF($BO$3:BO456,BO456)&lt;&gt;1),"",SUMIF(BO$3:BO$1048576,BO456,BP$3:BP$1048576))</f>
        <v/>
      </c>
      <c r="BS456" s="17" t="str">
        <f t="shared" si="740"/>
        <v/>
      </c>
      <c r="BT456" s="17" t="str">
        <f t="shared" si="741"/>
        <v/>
      </c>
      <c r="BU456" s="17" t="str">
        <f t="shared" si="742"/>
        <v/>
      </c>
      <c r="BV456" s="24" t="str">
        <f t="shared" si="743"/>
        <v/>
      </c>
      <c r="BW456" s="24" t="str">
        <f t="shared" si="744"/>
        <v/>
      </c>
      <c r="BX456" s="24" t="str">
        <f t="shared" si="745"/>
        <v/>
      </c>
      <c r="BY456" s="26" t="str">
        <f t="shared" si="746"/>
        <v/>
      </c>
      <c r="BZ456" s="26" t="str">
        <f t="shared" si="747"/>
        <v/>
      </c>
      <c r="CA456" s="26" t="str">
        <f t="shared" si="748"/>
        <v/>
      </c>
      <c r="CB456" s="66" t="str">
        <f t="shared" si="749"/>
        <v/>
      </c>
      <c r="CC456" s="65" t="str">
        <f t="shared" si="750"/>
        <v/>
      </c>
      <c r="CD456" s="26" t="str">
        <f t="shared" si="751"/>
        <v/>
      </c>
      <c r="CE456" s="26" t="str">
        <f t="shared" si="752"/>
        <v/>
      </c>
      <c r="CF456" s="193" t="str">
        <f t="shared" si="753"/>
        <v/>
      </c>
      <c r="CG456" s="193" t="str">
        <f t="shared" si="754"/>
        <v/>
      </c>
      <c r="CH456" s="26" t="str">
        <f t="shared" si="755"/>
        <v/>
      </c>
      <c r="CI456" s="26" t="str">
        <f t="shared" si="756"/>
        <v/>
      </c>
      <c r="CJ456" s="65" t="str">
        <f t="shared" si="757"/>
        <v/>
      </c>
      <c r="CK456" s="65" t="str">
        <f t="shared" si="758"/>
        <v/>
      </c>
      <c r="CL456" s="64" t="str">
        <f t="shared" si="759"/>
        <v/>
      </c>
      <c r="CM456" s="64" t="str">
        <f t="shared" si="760"/>
        <v/>
      </c>
      <c r="CN456" s="65" t="str">
        <f t="shared" si="761"/>
        <v/>
      </c>
      <c r="CP456" s="63" t="str">
        <f>IF(BH456="","",MAX($CP$3:CP455)+1)</f>
        <v/>
      </c>
      <c r="CQ456" s="24" t="str">
        <f t="shared" si="762"/>
        <v/>
      </c>
      <c r="CR456" s="24" t="str">
        <f t="shared" si="763"/>
        <v/>
      </c>
      <c r="CS456" s="24" t="str">
        <f t="shared" si="764"/>
        <v/>
      </c>
      <c r="CT456" s="58" t="str">
        <f>IF(BO456="","",COUNTIF($BO$3:BO456,BO456)&amp;"@"&amp;BO456)</f>
        <v/>
      </c>
      <c r="CU456" s="16" t="str">
        <f t="shared" si="798"/>
        <v/>
      </c>
      <c r="CV456" s="63" t="str">
        <f t="shared" si="765"/>
        <v/>
      </c>
      <c r="CW456" s="16" t="str">
        <f t="shared" si="766"/>
        <v/>
      </c>
      <c r="CX456" s="16" t="str">
        <f t="shared" si="767"/>
        <v/>
      </c>
      <c r="CY456" s="16" t="str">
        <f t="shared" si="768"/>
        <v/>
      </c>
      <c r="CZ456" s="85" t="str">
        <f t="shared" si="769"/>
        <v/>
      </c>
      <c r="DA456" s="16" t="str">
        <f t="shared" si="770"/>
        <v/>
      </c>
      <c r="DB456" s="16" t="str">
        <f t="shared" si="771"/>
        <v/>
      </c>
      <c r="DC456" s="28" t="str">
        <f>IF(CP456="","",$DC$1&amp;(INDEX(価格設定!D$1:XFD$3,ROW(価格設定!$D$3),MATCH($AW456,価格設定!D$1:XFD$1,1))*100)&amp;"%")</f>
        <v/>
      </c>
      <c r="DD456" s="28" t="str">
        <f>IF(CP456="","",$DD$1&amp;(INDEX(価格設定!D$1:XFD$3,ROW(価格設定!$D$2),MATCH($AW456,価格設定!D$1:XFD$1,1))*100)&amp;"%")</f>
        <v/>
      </c>
      <c r="DE456" s="29" t="str">
        <f t="shared" si="772"/>
        <v/>
      </c>
      <c r="DG456" s="58" t="str">
        <f t="shared" si="773"/>
        <v/>
      </c>
      <c r="DH456" s="58" t="str">
        <f t="shared" si="774"/>
        <v/>
      </c>
      <c r="DI456" s="58" t="str">
        <f t="shared" si="775"/>
        <v/>
      </c>
      <c r="DJ456" s="85" t="str">
        <f t="shared" si="776"/>
        <v/>
      </c>
      <c r="DL456" s="58" t="str">
        <f>IF(COUNTIF(DG$3:DG$1048576,DG456)=COUNTIF($DG$3:$DG456,DG456),DG456,"")</f>
        <v/>
      </c>
      <c r="DM456" s="85" t="str">
        <f t="shared" si="777"/>
        <v/>
      </c>
      <c r="DN456" s="85" t="str">
        <f t="shared" si="799"/>
        <v/>
      </c>
      <c r="DO456" s="85" t="str">
        <f t="shared" si="799"/>
        <v/>
      </c>
      <c r="DP456" s="303"/>
      <c r="DQ456" s="17" t="str">
        <f t="shared" si="800"/>
        <v/>
      </c>
      <c r="DR456" s="17" t="str">
        <f t="shared" si="801"/>
        <v/>
      </c>
      <c r="DS456" s="17" t="str">
        <f t="shared" si="802"/>
        <v/>
      </c>
      <c r="DU456" s="16" t="str">
        <f t="shared" si="778"/>
        <v/>
      </c>
      <c r="DV456" s="16" t="str">
        <f>IF(DU456="","",COUNT($DU$3:DU456))</f>
        <v/>
      </c>
      <c r="DW456" s="16" t="str">
        <f t="shared" si="779"/>
        <v/>
      </c>
      <c r="DX456" s="16" t="str">
        <f t="shared" si="780"/>
        <v/>
      </c>
      <c r="DY456" s="16" t="str">
        <f>IF(DZ456="","",COUNTIF(DZ$3:DZ456,DZ456))</f>
        <v/>
      </c>
      <c r="DZ456" s="16" t="str">
        <f t="shared" si="781"/>
        <v/>
      </c>
      <c r="EA456" s="16" t="str">
        <f t="shared" si="782"/>
        <v/>
      </c>
      <c r="EB456" s="16" t="str">
        <f t="shared" si="783"/>
        <v/>
      </c>
      <c r="EC456" s="16" t="str">
        <f t="shared" si="784"/>
        <v/>
      </c>
      <c r="ED456" s="16" t="str">
        <f t="shared" si="785"/>
        <v/>
      </c>
      <c r="EE456" s="16" t="str">
        <f t="shared" si="786"/>
        <v/>
      </c>
      <c r="EF456" s="16" t="str">
        <f t="shared" si="787"/>
        <v/>
      </c>
      <c r="EG456" s="16" t="str">
        <f t="shared" si="788"/>
        <v/>
      </c>
      <c r="EH456" s="16" t="str">
        <f t="shared" si="789"/>
        <v/>
      </c>
      <c r="EI456" s="16" t="str">
        <f t="shared" si="790"/>
        <v/>
      </c>
      <c r="EJ456" s="16" t="str">
        <f t="shared" si="791"/>
        <v/>
      </c>
      <c r="EK456" s="16" t="str">
        <f t="shared" si="792"/>
        <v/>
      </c>
      <c r="EL456" s="58" t="str">
        <f t="shared" si="793"/>
        <v/>
      </c>
      <c r="EM456" s="58" t="str">
        <f>IF(OR($DZ456="",CR456=""),IF($EL456="","",$EL456),IF(OR(CR456="なし",CR456=0),領収書!$H$1,CR456))</f>
        <v/>
      </c>
      <c r="EN456" s="58" t="str">
        <f>IF(OR($DZ456="",CS456=""),IF($EL456="","",$EL456),IF(OR(CS456="なし",CS456=0),入力!$EN$1,CS456))</f>
        <v/>
      </c>
      <c r="EO456" s="63" t="str">
        <f t="shared" si="794"/>
        <v/>
      </c>
      <c r="EP456" s="63" t="str">
        <f t="shared" si="795"/>
        <v/>
      </c>
      <c r="ER456" s="16" t="str">
        <f>IF(AND(COUNTIF($ET$3:ET456,ET456)=1,ET456&lt;&gt;""),MAX($ER$3:ER455)+1,"")</f>
        <v/>
      </c>
      <c r="ES456" s="16" t="str">
        <f>IF(価格設定!B458="","",価格設定!B458)</f>
        <v/>
      </c>
      <c r="ET456" s="16" t="str">
        <f>IF(価格設定!C458="","",価格設定!C458)</f>
        <v/>
      </c>
      <c r="EV456" s="16" t="str">
        <f t="shared" si="803"/>
        <v/>
      </c>
      <c r="EW456" s="16" t="str">
        <f t="shared" si="796"/>
        <v/>
      </c>
    </row>
    <row r="457" spans="1:153" ht="30" customHeight="1" x14ac:dyDescent="0.2">
      <c r="A457" s="225"/>
      <c r="B457" s="212"/>
      <c r="C457" s="221"/>
      <c r="D457" s="164"/>
      <c r="E457" s="165"/>
      <c r="F457" s="166"/>
      <c r="G457" s="167"/>
      <c r="H457" s="179"/>
      <c r="I457" s="306"/>
      <c r="J457" s="169"/>
      <c r="K457" s="179"/>
      <c r="L457" s="186"/>
      <c r="M457" s="186"/>
      <c r="N457" s="168"/>
      <c r="O457" s="170"/>
      <c r="P457" s="212"/>
      <c r="Q457" s="179" t="str">
        <f>IFERROR(IF(H457="","",IFERROR(INDEX(価格設定!$B$5:$B$1048576,MATCH(H457,価格設定!$B$5:$B$1048576,0),0),INDEX(価格設定!$B$5:$B$1048576,MATCH("*"&amp;H457&amp;"*",価格設定!$B$5:$B$1048576,0),0))),H457)</f>
        <v/>
      </c>
      <c r="R457" s="250" t="str">
        <f>IFERROR(IF(Q457="",IF(K457="","",K457),IF(K457="",IF(INDEX(価格設定!$C$5:$C$1048576,MATCH(Q457,価格設定!$B$5:$B$1048576,0),0)=0,"",INDEX(価格設定!$C$5:$C$1048576,MATCH(Q457,価格設定!$B$5:$B$1048576,0),0)),IF(K457="なし","",K457))),"")</f>
        <v/>
      </c>
      <c r="S457" s="308" t="str">
        <f t="shared" si="708"/>
        <v/>
      </c>
      <c r="T457" s="126" t="str">
        <f>IFERROR(IF(J457="",IF(INDEX(価格設定!$E$5:$R$1048576,MATCH($Q457,価格設定!B$5:B$1048576,0),MATCH($AW457,価格設定!E$1:X$1,1))=0,"",INDEX(価格設定!$E$5:$R$1048576,MATCH($Q457,価格設定!B$5:B$1048576,0),MATCH($AW457,価格設定!E$1:X$1,1))),J457),"")</f>
        <v/>
      </c>
      <c r="U457" s="126" t="str">
        <f t="shared" si="709"/>
        <v/>
      </c>
      <c r="V457" s="132" t="str">
        <f t="shared" si="710"/>
        <v/>
      </c>
      <c r="W457" s="127" t="str">
        <f>IFERROR(IF(OR(T457="",T457&lt;0),"",IFERROR(INDEX(価格設定!E$2:X$3,IF(AND(K457=$K$1,$K$1&lt;&gt;""),ROW(価格設定!$D$3)-1,MATCH(INDEX(価格設定!$D$5:$D$1048576,MATCH(Q457,価格設定!$B$5:$B$1048576,0),0),価格設定!$D$2:$D$3,0)),MATCH($AW457,価格設定!E$1:X$1,1)),INDEX(価格設定!E$2:X$2,0,MATCH($AW457,価格設定!E$1:X$1,1)))),"")</f>
        <v/>
      </c>
      <c r="X457" s="126" t="str">
        <f t="shared" si="797"/>
        <v/>
      </c>
      <c r="Y457" s="128" t="str">
        <f t="shared" si="711"/>
        <v/>
      </c>
      <c r="Z457" s="126" t="str">
        <f t="shared" si="712"/>
        <v/>
      </c>
      <c r="AA457" s="129" t="str">
        <f t="shared" si="713"/>
        <v/>
      </c>
      <c r="AB457" s="126" t="str">
        <f t="shared" si="714"/>
        <v/>
      </c>
      <c r="AC457" s="280" t="str">
        <f t="shared" si="715"/>
        <v/>
      </c>
      <c r="AD457" s="15"/>
      <c r="AE457" s="204" t="str">
        <f>IF(AF457="","",COUNT($AF$3:AF457))</f>
        <v/>
      </c>
      <c r="AF457" s="206" t="str">
        <f t="shared" si="716"/>
        <v/>
      </c>
      <c r="AG457" s="204" t="str">
        <f t="shared" si="717"/>
        <v/>
      </c>
      <c r="AH457" s="204" t="str">
        <f t="shared" si="718"/>
        <v/>
      </c>
      <c r="AI457" s="287"/>
      <c r="AJ457" s="15"/>
      <c r="AK457" s="138" t="str">
        <f t="shared" si="719"/>
        <v/>
      </c>
      <c r="AL457" s="131" t="str">
        <f t="shared" si="720"/>
        <v/>
      </c>
      <c r="AM457" s="131" t="str">
        <f t="shared" si="721"/>
        <v/>
      </c>
      <c r="AN457" s="313" t="str">
        <f t="shared" si="722"/>
        <v/>
      </c>
      <c r="AO457" s="316" t="str">
        <f t="shared" si="723"/>
        <v/>
      </c>
      <c r="AP457" s="18"/>
      <c r="AQ457" s="3" t="str">
        <f>IF(F457="","",MAX($AQ$3:AQ456)+1)</f>
        <v/>
      </c>
      <c r="AR457" s="3" t="str">
        <f>IF(OR(AQ457="",BB457=""),"",MAX($AR$3:AR456)+1)</f>
        <v/>
      </c>
      <c r="AS457" s="3" t="str">
        <f>IF(CQ457="","",RANK(CQ457,CQ$3:CQ$1048576,1)+COUNTIF($CQ$3:CQ457,CQ457)-1)</f>
        <v/>
      </c>
      <c r="AT457" s="21" t="str">
        <f>IF(C457="",IF(OR(AND($H457&lt;&gt;"",C457=""),AND($F456=$F457,$AZ457&lt;&gt;""),COUNTA($H$3:$H$1048576,#REF!,$F$3:$F$1048576)&gt;COUNTA($H$3:$H457,#REF!,$F$3:$F457),$AZ457&lt;&gt;""),INDEX(AT$3:AT$1048576,MATCH(MAX($AQ$3:$AQ456),$AQ$3:$AQ$1048576,0),0),""),C457)</f>
        <v/>
      </c>
      <c r="AU457" s="21" t="str">
        <f>IF(D457="",IF(OR(AND($H457&lt;&gt;"",D457=""),AND($F456=$F457,$AZ457&lt;&gt;""),COUNTA($H$3:$H$1048576,#REF!,$F$3:$F$1048576)&gt;COUNTA($H$3:$H457,#REF!,$F$3:$F457),$AZ457&lt;&gt;""),INDEX(AU$3:AU$1048576,MATCH(MAX($AQ$3:$AQ456),$AQ$3:$AQ$1048576,0),0),""),D457)</f>
        <v/>
      </c>
      <c r="AV457" s="21" t="str">
        <f>IF(E457="",IF(OR(AND($H457&lt;&gt;"",E457=""),AND($F456=$F457,$AZ457&lt;&gt;""),COUNTA($H$3:$H$1048576,#REF!,$F$3:$F$1048576)&gt;COUNTA($H$3:$H457,#REF!,$F$3:$F457),$AZ457&lt;&gt;""),INDEX(AV$3:AV$1048576,MATCH(MAX($AQ$3:$AQ456),$AQ$3:$AQ$1048576,0),0),""),E457)</f>
        <v/>
      </c>
      <c r="AW457" s="24" t="str">
        <f t="shared" si="724"/>
        <v/>
      </c>
      <c r="AX457" s="13" t="str">
        <f t="shared" si="725"/>
        <v/>
      </c>
      <c r="AY457" s="4" t="str">
        <f t="shared" si="726"/>
        <v/>
      </c>
      <c r="AZ457" s="4" t="str">
        <f>IF(AX457="",IF(OR(AND(H457&lt;&gt;"",F457=""),COUNTA($H$3:$H$1048576)&gt;COUNTA($H$3:$H457)),INDEX(AX$3:AX457,MATCH(MAX($AQ$3:AQ457),AQ$3:AQ457,0),0),""),AX457)</f>
        <v/>
      </c>
      <c r="BA457" s="4" t="str">
        <f>IF(AY457="",IF(AND(H457&lt;&gt;"",F457=""),INDEX(AY$3:AY457,MATCH(MAX($AQ$3:AQ457),AQ$3:AQ457,0),0),""),AY457)</f>
        <v/>
      </c>
      <c r="BB457" s="82" t="str">
        <f>IF(BC457="","",RANK(BC457,BC$3:BC$1048576,1)+COUNTIF($BC$3:BC457,BC457)-1)</f>
        <v/>
      </c>
      <c r="BC457" s="139" t="str">
        <f t="shared" si="727"/>
        <v/>
      </c>
      <c r="BD457" s="46" t="str">
        <f t="shared" si="728"/>
        <v/>
      </c>
      <c r="BE457" s="46" t="str">
        <f t="shared" si="729"/>
        <v/>
      </c>
      <c r="BF457" s="46" t="str">
        <f t="shared" si="730"/>
        <v/>
      </c>
      <c r="BG457" s="4" t="str">
        <f t="shared" si="731"/>
        <v/>
      </c>
      <c r="BH457" s="180" t="str">
        <f t="shared" si="732"/>
        <v/>
      </c>
      <c r="BI457" s="16" t="str">
        <f t="shared" si="733"/>
        <v/>
      </c>
      <c r="BJ457" s="52" t="str">
        <f>IF(BI457="","",IF(W457="","",IF(AND(K457=$K$1,$K$1&lt;&gt;""),$BT$2,IFERROR(IF(INDEX(価格設定!$D$5:$D$1048576,MATCH(Q457,価格設定!$B$5:$B$1048576,0),0)=価格設定!$D$3,$BT$2,$BS$2),$BS$2))))</f>
        <v/>
      </c>
      <c r="BK457" s="16" t="str">
        <f>IF(BI457="","",IF(COUNTIF($BI$3:BI457,BI457)=1,1,IF(AND(BI456=BI457,BH457=""),BK456,COUNTIF($BH$3:BH457,BH457))))</f>
        <v/>
      </c>
      <c r="BL457" s="52" t="str">
        <f t="shared" si="734"/>
        <v/>
      </c>
      <c r="BM457" s="52" t="str">
        <f t="shared" si="735"/>
        <v/>
      </c>
      <c r="BN457" s="119" t="str">
        <f t="shared" si="736"/>
        <v/>
      </c>
      <c r="BO457" s="119" t="str">
        <f t="shared" si="737"/>
        <v/>
      </c>
      <c r="BP457" s="17" t="str">
        <f t="shared" si="738"/>
        <v/>
      </c>
      <c r="BQ457" s="17" t="str">
        <f t="shared" si="739"/>
        <v/>
      </c>
      <c r="BR457" s="17" t="str">
        <f>IF(OR(BP457="",COUNTIF($BO$3:BO457,BO457)&lt;&gt;1),"",SUMIF(BO$3:BO$1048576,BO457,BP$3:BP$1048576))</f>
        <v/>
      </c>
      <c r="BS457" s="17" t="str">
        <f t="shared" si="740"/>
        <v/>
      </c>
      <c r="BT457" s="17" t="str">
        <f t="shared" si="741"/>
        <v/>
      </c>
      <c r="BU457" s="17" t="str">
        <f t="shared" si="742"/>
        <v/>
      </c>
      <c r="BV457" s="24" t="str">
        <f t="shared" si="743"/>
        <v/>
      </c>
      <c r="BW457" s="24" t="str">
        <f t="shared" si="744"/>
        <v/>
      </c>
      <c r="BX457" s="24" t="str">
        <f t="shared" si="745"/>
        <v/>
      </c>
      <c r="BY457" s="26" t="str">
        <f t="shared" si="746"/>
        <v/>
      </c>
      <c r="BZ457" s="26" t="str">
        <f t="shared" si="747"/>
        <v/>
      </c>
      <c r="CA457" s="26" t="str">
        <f t="shared" si="748"/>
        <v/>
      </c>
      <c r="CB457" s="66" t="str">
        <f t="shared" si="749"/>
        <v/>
      </c>
      <c r="CC457" s="65" t="str">
        <f t="shared" si="750"/>
        <v/>
      </c>
      <c r="CD457" s="26" t="str">
        <f t="shared" si="751"/>
        <v/>
      </c>
      <c r="CE457" s="26" t="str">
        <f t="shared" si="752"/>
        <v/>
      </c>
      <c r="CF457" s="193" t="str">
        <f t="shared" si="753"/>
        <v/>
      </c>
      <c r="CG457" s="193" t="str">
        <f t="shared" si="754"/>
        <v/>
      </c>
      <c r="CH457" s="26" t="str">
        <f t="shared" si="755"/>
        <v/>
      </c>
      <c r="CI457" s="26" t="str">
        <f t="shared" si="756"/>
        <v/>
      </c>
      <c r="CJ457" s="65" t="str">
        <f t="shared" si="757"/>
        <v/>
      </c>
      <c r="CK457" s="65" t="str">
        <f t="shared" si="758"/>
        <v/>
      </c>
      <c r="CL457" s="64" t="str">
        <f t="shared" si="759"/>
        <v/>
      </c>
      <c r="CM457" s="64" t="str">
        <f t="shared" si="760"/>
        <v/>
      </c>
      <c r="CN457" s="65" t="str">
        <f t="shared" si="761"/>
        <v/>
      </c>
      <c r="CP457" s="63" t="str">
        <f>IF(BH457="","",MAX($CP$3:CP456)+1)</f>
        <v/>
      </c>
      <c r="CQ457" s="24" t="str">
        <f t="shared" si="762"/>
        <v/>
      </c>
      <c r="CR457" s="24" t="str">
        <f t="shared" si="763"/>
        <v/>
      </c>
      <c r="CS457" s="24" t="str">
        <f t="shared" si="764"/>
        <v/>
      </c>
      <c r="CT457" s="58" t="str">
        <f>IF(BO457="","",COUNTIF($BO$3:BO457,BO457)&amp;"@"&amp;BO457)</f>
        <v/>
      </c>
      <c r="CU457" s="16" t="str">
        <f t="shared" si="798"/>
        <v/>
      </c>
      <c r="CV457" s="63" t="str">
        <f t="shared" si="765"/>
        <v/>
      </c>
      <c r="CW457" s="16" t="str">
        <f t="shared" si="766"/>
        <v/>
      </c>
      <c r="CX457" s="16" t="str">
        <f t="shared" si="767"/>
        <v/>
      </c>
      <c r="CY457" s="16" t="str">
        <f t="shared" si="768"/>
        <v/>
      </c>
      <c r="CZ457" s="85" t="str">
        <f t="shared" si="769"/>
        <v/>
      </c>
      <c r="DA457" s="16" t="str">
        <f t="shared" si="770"/>
        <v/>
      </c>
      <c r="DB457" s="16" t="str">
        <f t="shared" si="771"/>
        <v/>
      </c>
      <c r="DC457" s="28" t="str">
        <f>IF(CP457="","",$DC$1&amp;(INDEX(価格設定!D$1:XFD$3,ROW(価格設定!$D$3),MATCH($AW457,価格設定!D$1:XFD$1,1))*100)&amp;"%")</f>
        <v/>
      </c>
      <c r="DD457" s="28" t="str">
        <f>IF(CP457="","",$DD$1&amp;(INDEX(価格設定!D$1:XFD$3,ROW(価格設定!$D$2),MATCH($AW457,価格設定!D$1:XFD$1,1))*100)&amp;"%")</f>
        <v/>
      </c>
      <c r="DE457" s="29" t="str">
        <f t="shared" si="772"/>
        <v/>
      </c>
      <c r="DG457" s="58" t="str">
        <f t="shared" si="773"/>
        <v/>
      </c>
      <c r="DH457" s="58" t="str">
        <f t="shared" si="774"/>
        <v/>
      </c>
      <c r="DI457" s="58" t="str">
        <f t="shared" si="775"/>
        <v/>
      </c>
      <c r="DJ457" s="85" t="str">
        <f t="shared" si="776"/>
        <v/>
      </c>
      <c r="DL457" s="58" t="str">
        <f>IF(COUNTIF(DG$3:DG$1048576,DG457)=COUNTIF($DG$3:$DG457,DG457),DG457,"")</f>
        <v/>
      </c>
      <c r="DM457" s="85" t="str">
        <f t="shared" si="777"/>
        <v/>
      </c>
      <c r="DN457" s="85" t="str">
        <f t="shared" si="799"/>
        <v/>
      </c>
      <c r="DO457" s="85" t="str">
        <f t="shared" si="799"/>
        <v/>
      </c>
      <c r="DP457" s="303"/>
      <c r="DQ457" s="17" t="str">
        <f t="shared" si="800"/>
        <v/>
      </c>
      <c r="DR457" s="17" t="str">
        <f t="shared" si="801"/>
        <v/>
      </c>
      <c r="DS457" s="17" t="str">
        <f t="shared" si="802"/>
        <v/>
      </c>
      <c r="DU457" s="16" t="str">
        <f t="shared" si="778"/>
        <v/>
      </c>
      <c r="DV457" s="16" t="str">
        <f>IF(DU457="","",COUNT($DU$3:DU457))</f>
        <v/>
      </c>
      <c r="DW457" s="16" t="str">
        <f t="shared" si="779"/>
        <v/>
      </c>
      <c r="DX457" s="16" t="str">
        <f t="shared" si="780"/>
        <v/>
      </c>
      <c r="DY457" s="16" t="str">
        <f>IF(DZ457="","",COUNTIF(DZ$3:DZ457,DZ457))</f>
        <v/>
      </c>
      <c r="DZ457" s="16" t="str">
        <f t="shared" si="781"/>
        <v/>
      </c>
      <c r="EA457" s="16" t="str">
        <f t="shared" si="782"/>
        <v/>
      </c>
      <c r="EB457" s="16" t="str">
        <f t="shared" si="783"/>
        <v/>
      </c>
      <c r="EC457" s="16" t="str">
        <f t="shared" si="784"/>
        <v/>
      </c>
      <c r="ED457" s="16" t="str">
        <f t="shared" si="785"/>
        <v/>
      </c>
      <c r="EE457" s="16" t="str">
        <f t="shared" si="786"/>
        <v/>
      </c>
      <c r="EF457" s="16" t="str">
        <f t="shared" si="787"/>
        <v/>
      </c>
      <c r="EG457" s="16" t="str">
        <f t="shared" si="788"/>
        <v/>
      </c>
      <c r="EH457" s="16" t="str">
        <f t="shared" si="789"/>
        <v/>
      </c>
      <c r="EI457" s="16" t="str">
        <f t="shared" si="790"/>
        <v/>
      </c>
      <c r="EJ457" s="16" t="str">
        <f t="shared" si="791"/>
        <v/>
      </c>
      <c r="EK457" s="16" t="str">
        <f t="shared" si="792"/>
        <v/>
      </c>
      <c r="EL457" s="58" t="str">
        <f t="shared" si="793"/>
        <v/>
      </c>
      <c r="EM457" s="58" t="str">
        <f>IF(OR($DZ457="",CR457=""),IF($EL457="","",$EL457),IF(OR(CR457="なし",CR457=0),領収書!$H$1,CR457))</f>
        <v/>
      </c>
      <c r="EN457" s="58" t="str">
        <f>IF(OR($DZ457="",CS457=""),IF($EL457="","",$EL457),IF(OR(CS457="なし",CS457=0),入力!$EN$1,CS457))</f>
        <v/>
      </c>
      <c r="EO457" s="63" t="str">
        <f t="shared" si="794"/>
        <v/>
      </c>
      <c r="EP457" s="63" t="str">
        <f t="shared" si="795"/>
        <v/>
      </c>
      <c r="ER457" s="16" t="str">
        <f>IF(AND(COUNTIF($ET$3:ET457,ET457)=1,ET457&lt;&gt;""),MAX($ER$3:ER456)+1,"")</f>
        <v/>
      </c>
      <c r="ES457" s="16" t="str">
        <f>IF(価格設定!B459="","",価格設定!B459)</f>
        <v/>
      </c>
      <c r="ET457" s="16" t="str">
        <f>IF(価格設定!C459="","",価格設定!C459)</f>
        <v/>
      </c>
      <c r="EV457" s="16" t="str">
        <f t="shared" si="803"/>
        <v/>
      </c>
      <c r="EW457" s="16" t="str">
        <f t="shared" si="796"/>
        <v/>
      </c>
    </row>
    <row r="458" spans="1:153" ht="30" customHeight="1" x14ac:dyDescent="0.2">
      <c r="A458" s="225"/>
      <c r="B458" s="212"/>
      <c r="C458" s="221"/>
      <c r="D458" s="164"/>
      <c r="E458" s="165"/>
      <c r="F458" s="166"/>
      <c r="G458" s="167"/>
      <c r="H458" s="179"/>
      <c r="I458" s="306"/>
      <c r="J458" s="169"/>
      <c r="K458" s="179"/>
      <c r="L458" s="186"/>
      <c r="M458" s="186"/>
      <c r="N458" s="168"/>
      <c r="O458" s="170"/>
      <c r="P458" s="212"/>
      <c r="Q458" s="179" t="str">
        <f>IFERROR(IF(H458="","",IFERROR(INDEX(価格設定!$B$5:$B$1048576,MATCH(H458,価格設定!$B$5:$B$1048576,0),0),INDEX(価格設定!$B$5:$B$1048576,MATCH("*"&amp;H458&amp;"*",価格設定!$B$5:$B$1048576,0),0))),H458)</f>
        <v/>
      </c>
      <c r="R458" s="250" t="str">
        <f>IFERROR(IF(Q458="",IF(K458="","",K458),IF(K458="",IF(INDEX(価格設定!$C$5:$C$1048576,MATCH(Q458,価格設定!$B$5:$B$1048576,0),0)=0,"",INDEX(価格設定!$C$5:$C$1048576,MATCH(Q458,価格設定!$B$5:$B$1048576,0),0)),IF(K458="なし","",K458))),"")</f>
        <v/>
      </c>
      <c r="S458" s="308" t="str">
        <f t="shared" si="708"/>
        <v/>
      </c>
      <c r="T458" s="126" t="str">
        <f>IFERROR(IF(J458="",IF(INDEX(価格設定!$E$5:$R$1048576,MATCH($Q458,価格設定!B$5:B$1048576,0),MATCH($AW458,価格設定!E$1:X$1,1))=0,"",INDEX(価格設定!$E$5:$R$1048576,MATCH($Q458,価格設定!B$5:B$1048576,0),MATCH($AW458,価格設定!E$1:X$1,1))),J458),"")</f>
        <v/>
      </c>
      <c r="U458" s="126" t="str">
        <f t="shared" si="709"/>
        <v/>
      </c>
      <c r="V458" s="132" t="str">
        <f t="shared" si="710"/>
        <v/>
      </c>
      <c r="W458" s="127" t="str">
        <f>IFERROR(IF(OR(T458="",T458&lt;0),"",IFERROR(INDEX(価格設定!E$2:X$3,IF(AND(K458=$K$1,$K$1&lt;&gt;""),ROW(価格設定!$D$3)-1,MATCH(INDEX(価格設定!$D$5:$D$1048576,MATCH(Q458,価格設定!$B$5:$B$1048576,0),0),価格設定!$D$2:$D$3,0)),MATCH($AW458,価格設定!E$1:X$1,1)),INDEX(価格設定!E$2:X$2,0,MATCH($AW458,価格設定!E$1:X$1,1)))),"")</f>
        <v/>
      </c>
      <c r="X458" s="126" t="str">
        <f t="shared" si="797"/>
        <v/>
      </c>
      <c r="Y458" s="128" t="str">
        <f t="shared" si="711"/>
        <v/>
      </c>
      <c r="Z458" s="126" t="str">
        <f t="shared" si="712"/>
        <v/>
      </c>
      <c r="AA458" s="129" t="str">
        <f t="shared" si="713"/>
        <v/>
      </c>
      <c r="AB458" s="126" t="str">
        <f t="shared" si="714"/>
        <v/>
      </c>
      <c r="AC458" s="280" t="str">
        <f t="shared" si="715"/>
        <v/>
      </c>
      <c r="AD458" s="15"/>
      <c r="AE458" s="204" t="str">
        <f>IF(AF458="","",COUNT($AF$3:AF458))</f>
        <v/>
      </c>
      <c r="AF458" s="206" t="str">
        <f t="shared" si="716"/>
        <v/>
      </c>
      <c r="AG458" s="204" t="str">
        <f t="shared" si="717"/>
        <v/>
      </c>
      <c r="AH458" s="204" t="str">
        <f t="shared" si="718"/>
        <v/>
      </c>
      <c r="AI458" s="287"/>
      <c r="AJ458" s="15"/>
      <c r="AK458" s="138" t="str">
        <f t="shared" si="719"/>
        <v/>
      </c>
      <c r="AL458" s="131" t="str">
        <f t="shared" si="720"/>
        <v/>
      </c>
      <c r="AM458" s="131" t="str">
        <f t="shared" si="721"/>
        <v/>
      </c>
      <c r="AN458" s="313" t="str">
        <f t="shared" si="722"/>
        <v/>
      </c>
      <c r="AO458" s="316" t="str">
        <f t="shared" si="723"/>
        <v/>
      </c>
      <c r="AP458" s="18"/>
      <c r="AQ458" s="3" t="str">
        <f>IF(F458="","",MAX($AQ$3:AQ457)+1)</f>
        <v/>
      </c>
      <c r="AR458" s="3" t="str">
        <f>IF(OR(AQ458="",BB458=""),"",MAX($AR$3:AR457)+1)</f>
        <v/>
      </c>
      <c r="AS458" s="3" t="str">
        <f>IF(CQ458="","",RANK(CQ458,CQ$3:CQ$1048576,1)+COUNTIF($CQ$3:CQ458,CQ458)-1)</f>
        <v/>
      </c>
      <c r="AT458" s="21" t="str">
        <f>IF(C458="",IF(OR(AND($H458&lt;&gt;"",C458=""),AND($F457=$F458,$AZ458&lt;&gt;""),COUNTA($H$3:$H$1048576,#REF!,$F$3:$F$1048576)&gt;COUNTA($H$3:$H458,#REF!,$F$3:$F458),$AZ458&lt;&gt;""),INDEX(AT$3:AT$1048576,MATCH(MAX($AQ$3:$AQ457),$AQ$3:$AQ$1048576,0),0),""),C458)</f>
        <v/>
      </c>
      <c r="AU458" s="21" t="str">
        <f>IF(D458="",IF(OR(AND($H458&lt;&gt;"",D458=""),AND($F457=$F458,$AZ458&lt;&gt;""),COUNTA($H$3:$H$1048576,#REF!,$F$3:$F$1048576)&gt;COUNTA($H$3:$H458,#REF!,$F$3:$F458),$AZ458&lt;&gt;""),INDEX(AU$3:AU$1048576,MATCH(MAX($AQ$3:$AQ457),$AQ$3:$AQ$1048576,0),0),""),D458)</f>
        <v/>
      </c>
      <c r="AV458" s="21" t="str">
        <f>IF(E458="",IF(OR(AND($H458&lt;&gt;"",E458=""),AND($F457=$F458,$AZ458&lt;&gt;""),COUNTA($H$3:$H$1048576,#REF!,$F$3:$F$1048576)&gt;COUNTA($H$3:$H458,#REF!,$F$3:$F458),$AZ458&lt;&gt;""),INDEX(AV$3:AV$1048576,MATCH(MAX($AQ$3:$AQ457),$AQ$3:$AQ$1048576,0),0),""),E458)</f>
        <v/>
      </c>
      <c r="AW458" s="24" t="str">
        <f t="shared" si="724"/>
        <v/>
      </c>
      <c r="AX458" s="13" t="str">
        <f t="shared" si="725"/>
        <v/>
      </c>
      <c r="AY458" s="4" t="str">
        <f t="shared" si="726"/>
        <v/>
      </c>
      <c r="AZ458" s="4" t="str">
        <f>IF(AX458="",IF(OR(AND(H458&lt;&gt;"",F458=""),COUNTA($H$3:$H$1048576)&gt;COUNTA($H$3:$H458)),INDEX(AX$3:AX458,MATCH(MAX($AQ$3:AQ458),AQ$3:AQ458,0),0),""),AX458)</f>
        <v/>
      </c>
      <c r="BA458" s="4" t="str">
        <f>IF(AY458="",IF(AND(H458&lt;&gt;"",F458=""),INDEX(AY$3:AY458,MATCH(MAX($AQ$3:AQ458),AQ$3:AQ458,0),0),""),AY458)</f>
        <v/>
      </c>
      <c r="BB458" s="82" t="str">
        <f>IF(BC458="","",RANK(BC458,BC$3:BC$1048576,1)+COUNTIF($BC$3:BC458,BC458)-1)</f>
        <v/>
      </c>
      <c r="BC458" s="139" t="str">
        <f t="shared" si="727"/>
        <v/>
      </c>
      <c r="BD458" s="46" t="str">
        <f t="shared" si="728"/>
        <v/>
      </c>
      <c r="BE458" s="46" t="str">
        <f t="shared" si="729"/>
        <v/>
      </c>
      <c r="BF458" s="46" t="str">
        <f t="shared" si="730"/>
        <v/>
      </c>
      <c r="BG458" s="4" t="str">
        <f t="shared" si="731"/>
        <v/>
      </c>
      <c r="BH458" s="180" t="str">
        <f t="shared" si="732"/>
        <v/>
      </c>
      <c r="BI458" s="16" t="str">
        <f t="shared" si="733"/>
        <v/>
      </c>
      <c r="BJ458" s="52" t="str">
        <f>IF(BI458="","",IF(W458="","",IF(AND(K458=$K$1,$K$1&lt;&gt;""),$BT$2,IFERROR(IF(INDEX(価格設定!$D$5:$D$1048576,MATCH(Q458,価格設定!$B$5:$B$1048576,0),0)=価格設定!$D$3,$BT$2,$BS$2),$BS$2))))</f>
        <v/>
      </c>
      <c r="BK458" s="16" t="str">
        <f>IF(BI458="","",IF(COUNTIF($BI$3:BI458,BI458)=1,1,IF(AND(BI457=BI458,BH458=""),BK457,COUNTIF($BH$3:BH458,BH458))))</f>
        <v/>
      </c>
      <c r="BL458" s="52" t="str">
        <f t="shared" si="734"/>
        <v/>
      </c>
      <c r="BM458" s="52" t="str">
        <f t="shared" si="735"/>
        <v/>
      </c>
      <c r="BN458" s="119" t="str">
        <f t="shared" si="736"/>
        <v/>
      </c>
      <c r="BO458" s="119" t="str">
        <f t="shared" si="737"/>
        <v/>
      </c>
      <c r="BP458" s="17" t="str">
        <f t="shared" si="738"/>
        <v/>
      </c>
      <c r="BQ458" s="17" t="str">
        <f t="shared" si="739"/>
        <v/>
      </c>
      <c r="BR458" s="17" t="str">
        <f>IF(OR(BP458="",COUNTIF($BO$3:BO458,BO458)&lt;&gt;1),"",SUMIF(BO$3:BO$1048576,BO458,BP$3:BP$1048576))</f>
        <v/>
      </c>
      <c r="BS458" s="17" t="str">
        <f t="shared" si="740"/>
        <v/>
      </c>
      <c r="BT458" s="17" t="str">
        <f t="shared" si="741"/>
        <v/>
      </c>
      <c r="BU458" s="17" t="str">
        <f t="shared" si="742"/>
        <v/>
      </c>
      <c r="BV458" s="24" t="str">
        <f t="shared" si="743"/>
        <v/>
      </c>
      <c r="BW458" s="24" t="str">
        <f t="shared" si="744"/>
        <v/>
      </c>
      <c r="BX458" s="24" t="str">
        <f t="shared" si="745"/>
        <v/>
      </c>
      <c r="BY458" s="26" t="str">
        <f t="shared" si="746"/>
        <v/>
      </c>
      <c r="BZ458" s="26" t="str">
        <f t="shared" si="747"/>
        <v/>
      </c>
      <c r="CA458" s="26" t="str">
        <f t="shared" si="748"/>
        <v/>
      </c>
      <c r="CB458" s="66" t="str">
        <f t="shared" si="749"/>
        <v/>
      </c>
      <c r="CC458" s="65" t="str">
        <f t="shared" si="750"/>
        <v/>
      </c>
      <c r="CD458" s="26" t="str">
        <f t="shared" si="751"/>
        <v/>
      </c>
      <c r="CE458" s="26" t="str">
        <f t="shared" si="752"/>
        <v/>
      </c>
      <c r="CF458" s="193" t="str">
        <f t="shared" si="753"/>
        <v/>
      </c>
      <c r="CG458" s="193" t="str">
        <f t="shared" si="754"/>
        <v/>
      </c>
      <c r="CH458" s="26" t="str">
        <f t="shared" si="755"/>
        <v/>
      </c>
      <c r="CI458" s="26" t="str">
        <f t="shared" si="756"/>
        <v/>
      </c>
      <c r="CJ458" s="65" t="str">
        <f t="shared" si="757"/>
        <v/>
      </c>
      <c r="CK458" s="65" t="str">
        <f t="shared" si="758"/>
        <v/>
      </c>
      <c r="CL458" s="64" t="str">
        <f t="shared" si="759"/>
        <v/>
      </c>
      <c r="CM458" s="64" t="str">
        <f t="shared" si="760"/>
        <v/>
      </c>
      <c r="CN458" s="65" t="str">
        <f t="shared" si="761"/>
        <v/>
      </c>
      <c r="CP458" s="63" t="str">
        <f>IF(BH458="","",MAX($CP$3:CP457)+1)</f>
        <v/>
      </c>
      <c r="CQ458" s="24" t="str">
        <f t="shared" si="762"/>
        <v/>
      </c>
      <c r="CR458" s="24" t="str">
        <f t="shared" si="763"/>
        <v/>
      </c>
      <c r="CS458" s="24" t="str">
        <f t="shared" si="764"/>
        <v/>
      </c>
      <c r="CT458" s="58" t="str">
        <f>IF(BO458="","",COUNTIF($BO$3:BO458,BO458)&amp;"@"&amp;BO458)</f>
        <v/>
      </c>
      <c r="CU458" s="16" t="str">
        <f t="shared" si="798"/>
        <v/>
      </c>
      <c r="CV458" s="63" t="str">
        <f t="shared" si="765"/>
        <v/>
      </c>
      <c r="CW458" s="16" t="str">
        <f t="shared" si="766"/>
        <v/>
      </c>
      <c r="CX458" s="16" t="str">
        <f t="shared" si="767"/>
        <v/>
      </c>
      <c r="CY458" s="16" t="str">
        <f t="shared" si="768"/>
        <v/>
      </c>
      <c r="CZ458" s="85" t="str">
        <f t="shared" si="769"/>
        <v/>
      </c>
      <c r="DA458" s="16" t="str">
        <f t="shared" si="770"/>
        <v/>
      </c>
      <c r="DB458" s="16" t="str">
        <f t="shared" si="771"/>
        <v/>
      </c>
      <c r="DC458" s="28" t="str">
        <f>IF(CP458="","",$DC$1&amp;(INDEX(価格設定!D$1:XFD$3,ROW(価格設定!$D$3),MATCH($AW458,価格設定!D$1:XFD$1,1))*100)&amp;"%")</f>
        <v/>
      </c>
      <c r="DD458" s="28" t="str">
        <f>IF(CP458="","",$DD$1&amp;(INDEX(価格設定!D$1:XFD$3,ROW(価格設定!$D$2),MATCH($AW458,価格設定!D$1:XFD$1,1))*100)&amp;"%")</f>
        <v/>
      </c>
      <c r="DE458" s="29" t="str">
        <f t="shared" si="772"/>
        <v/>
      </c>
      <c r="DG458" s="58" t="str">
        <f t="shared" si="773"/>
        <v/>
      </c>
      <c r="DH458" s="58" t="str">
        <f t="shared" si="774"/>
        <v/>
      </c>
      <c r="DI458" s="58" t="str">
        <f t="shared" si="775"/>
        <v/>
      </c>
      <c r="DJ458" s="85" t="str">
        <f t="shared" si="776"/>
        <v/>
      </c>
      <c r="DL458" s="58" t="str">
        <f>IF(COUNTIF(DG$3:DG$1048576,DG458)=COUNTIF($DG$3:$DG458,DG458),DG458,"")</f>
        <v/>
      </c>
      <c r="DM458" s="85" t="str">
        <f t="shared" si="777"/>
        <v/>
      </c>
      <c r="DN458" s="85" t="str">
        <f t="shared" si="799"/>
        <v/>
      </c>
      <c r="DO458" s="85" t="str">
        <f t="shared" si="799"/>
        <v/>
      </c>
      <c r="DP458" s="303"/>
      <c r="DQ458" s="17" t="str">
        <f t="shared" si="800"/>
        <v/>
      </c>
      <c r="DR458" s="17" t="str">
        <f t="shared" si="801"/>
        <v/>
      </c>
      <c r="DS458" s="17" t="str">
        <f t="shared" si="802"/>
        <v/>
      </c>
      <c r="DU458" s="16" t="str">
        <f t="shared" si="778"/>
        <v/>
      </c>
      <c r="DV458" s="16" t="str">
        <f>IF(DU458="","",COUNT($DU$3:DU458))</f>
        <v/>
      </c>
      <c r="DW458" s="16" t="str">
        <f t="shared" si="779"/>
        <v/>
      </c>
      <c r="DX458" s="16" t="str">
        <f t="shared" si="780"/>
        <v/>
      </c>
      <c r="DY458" s="16" t="str">
        <f>IF(DZ458="","",COUNTIF(DZ$3:DZ458,DZ458))</f>
        <v/>
      </c>
      <c r="DZ458" s="16" t="str">
        <f t="shared" si="781"/>
        <v/>
      </c>
      <c r="EA458" s="16" t="str">
        <f t="shared" si="782"/>
        <v/>
      </c>
      <c r="EB458" s="16" t="str">
        <f t="shared" si="783"/>
        <v/>
      </c>
      <c r="EC458" s="16" t="str">
        <f t="shared" si="784"/>
        <v/>
      </c>
      <c r="ED458" s="16" t="str">
        <f t="shared" si="785"/>
        <v/>
      </c>
      <c r="EE458" s="16" t="str">
        <f t="shared" si="786"/>
        <v/>
      </c>
      <c r="EF458" s="16" t="str">
        <f t="shared" si="787"/>
        <v/>
      </c>
      <c r="EG458" s="16" t="str">
        <f t="shared" si="788"/>
        <v/>
      </c>
      <c r="EH458" s="16" t="str">
        <f t="shared" si="789"/>
        <v/>
      </c>
      <c r="EI458" s="16" t="str">
        <f t="shared" si="790"/>
        <v/>
      </c>
      <c r="EJ458" s="16" t="str">
        <f t="shared" si="791"/>
        <v/>
      </c>
      <c r="EK458" s="16" t="str">
        <f t="shared" si="792"/>
        <v/>
      </c>
      <c r="EL458" s="58" t="str">
        <f t="shared" si="793"/>
        <v/>
      </c>
      <c r="EM458" s="58" t="str">
        <f>IF(OR($DZ458="",CR458=""),IF($EL458="","",$EL458),IF(OR(CR458="なし",CR458=0),領収書!$H$1,CR458))</f>
        <v/>
      </c>
      <c r="EN458" s="58" t="str">
        <f>IF(OR($DZ458="",CS458=""),IF($EL458="","",$EL458),IF(OR(CS458="なし",CS458=0),入力!$EN$1,CS458))</f>
        <v/>
      </c>
      <c r="EO458" s="63" t="str">
        <f t="shared" si="794"/>
        <v/>
      </c>
      <c r="EP458" s="63" t="str">
        <f t="shared" si="795"/>
        <v/>
      </c>
      <c r="ER458" s="16" t="str">
        <f>IF(AND(COUNTIF($ET$3:ET458,ET458)=1,ET458&lt;&gt;""),MAX($ER$3:ER457)+1,"")</f>
        <v/>
      </c>
      <c r="ES458" s="16" t="str">
        <f>IF(価格設定!B460="","",価格設定!B460)</f>
        <v/>
      </c>
      <c r="ET458" s="16" t="str">
        <f>IF(価格設定!C460="","",価格設定!C460)</f>
        <v/>
      </c>
      <c r="EV458" s="16" t="str">
        <f t="shared" si="803"/>
        <v/>
      </c>
      <c r="EW458" s="16" t="str">
        <f t="shared" si="796"/>
        <v/>
      </c>
    </row>
    <row r="459" spans="1:153" ht="30" customHeight="1" x14ac:dyDescent="0.2">
      <c r="A459" s="225"/>
      <c r="B459" s="212"/>
      <c r="C459" s="221"/>
      <c r="D459" s="164"/>
      <c r="E459" s="165"/>
      <c r="F459" s="166"/>
      <c r="G459" s="167"/>
      <c r="H459" s="179"/>
      <c r="I459" s="306"/>
      <c r="J459" s="169"/>
      <c r="K459" s="179"/>
      <c r="L459" s="186"/>
      <c r="M459" s="186"/>
      <c r="N459" s="168"/>
      <c r="O459" s="170"/>
      <c r="P459" s="212"/>
      <c r="Q459" s="179" t="str">
        <f>IFERROR(IF(H459="","",IFERROR(INDEX(価格設定!$B$5:$B$1048576,MATCH(H459,価格設定!$B$5:$B$1048576,0),0),INDEX(価格設定!$B$5:$B$1048576,MATCH("*"&amp;H459&amp;"*",価格設定!$B$5:$B$1048576,0),0))),H459)</f>
        <v/>
      </c>
      <c r="R459" s="250" t="str">
        <f>IFERROR(IF(Q459="",IF(K459="","",K459),IF(K459="",IF(INDEX(価格設定!$C$5:$C$1048576,MATCH(Q459,価格設定!$B$5:$B$1048576,0),0)=0,"",INDEX(価格設定!$C$5:$C$1048576,MATCH(Q459,価格設定!$B$5:$B$1048576,0),0)),IF(K459="なし","",K459))),"")</f>
        <v/>
      </c>
      <c r="S459" s="308" t="str">
        <f t="shared" ref="S459:S522" si="804">IF(I459="","",I459)</f>
        <v/>
      </c>
      <c r="T459" s="126" t="str">
        <f>IFERROR(IF(J459="",IF(INDEX(価格設定!$E$5:$R$1048576,MATCH($Q459,価格設定!B$5:B$1048576,0),MATCH($AW459,価格設定!E$1:X$1,1))=0,"",INDEX(価格設定!$E$5:$R$1048576,MATCH($Q459,価格設定!B$5:B$1048576,0),MATCH($AW459,価格設定!E$1:X$1,1))),J459),"")</f>
        <v/>
      </c>
      <c r="U459" s="126" t="str">
        <f t="shared" ref="U459:U522" si="805">IFERROR(IF(J459&lt;&gt;"",IF(J459="","",IF(J459&lt;0,J459,I459*J459)),IF(J459&lt;0,J459,I459*T459)),"")</f>
        <v/>
      </c>
      <c r="V459" s="132" t="str">
        <f t="shared" ref="V459:V522" si="806">IFERROR(IF(U459="","",IF(U459&lt;0,T459,IF(U459=X459,X459,U459+X459))),"")</f>
        <v/>
      </c>
      <c r="W459" s="127" t="str">
        <f>IFERROR(IF(OR(T459="",T459&lt;0),"",IFERROR(INDEX(価格設定!E$2:X$3,IF(AND(K459=$K$1,$K$1&lt;&gt;""),ROW(価格設定!$D$3)-1,MATCH(INDEX(価格設定!$D$5:$D$1048576,MATCH(Q459,価格設定!$B$5:$B$1048576,0),0),価格設定!$D$2:$D$3,0)),MATCH($AW459,価格設定!E$1:X$1,1)),INDEX(価格設定!E$2:X$2,0,MATCH($AW459,価格設定!E$1:X$1,1)))),"")</f>
        <v/>
      </c>
      <c r="X459" s="126" t="str">
        <f t="shared" si="797"/>
        <v/>
      </c>
      <c r="Y459" s="128" t="str">
        <f t="shared" ref="Y459:Y522" si="807">IF(OR(BS459="",BS459=0),"",BS459)</f>
        <v/>
      </c>
      <c r="Z459" s="126" t="str">
        <f t="shared" ref="Z459:Z522" si="808">IF(OR(BT459="",BT459=0),"",BT459)</f>
        <v/>
      </c>
      <c r="AA459" s="129" t="str">
        <f t="shared" ref="AA459:AA522" si="809">IF(OR(BU459="",COUNTIF(O459,"*"&amp;$O$1&amp;"*")),"",BU459)</f>
        <v/>
      </c>
      <c r="AB459" s="126" t="str">
        <f t="shared" ref="AB459:AB522" si="810">IF(BR459="","",BR459)</f>
        <v/>
      </c>
      <c r="AC459" s="280" t="str">
        <f t="shared" ref="AC459:AC522" si="811">IF(AB459="","",SUM(AA459:AB459))</f>
        <v/>
      </c>
      <c r="AD459" s="15"/>
      <c r="AE459" s="204" t="str">
        <f>IF(AF459="","",COUNT($AF$3:AF459))</f>
        <v/>
      </c>
      <c r="AF459" s="206" t="str">
        <f t="shared" ref="AF459:AF522" si="812">IF(DL459="","",DL459)</f>
        <v/>
      </c>
      <c r="AG459" s="204" t="str">
        <f t="shared" ref="AG459:AG522" si="813">IF(OR(DM459="",DM459=0),"",DM459)</f>
        <v/>
      </c>
      <c r="AH459" s="204" t="str">
        <f t="shared" ref="AH459:AH522" si="814">IF(OR(DN459="",DN459=0),"",DN459)</f>
        <v/>
      </c>
      <c r="AI459" s="287"/>
      <c r="AJ459" s="15"/>
      <c r="AK459" s="138" t="str">
        <f t="shared" ref="AK459:AK522" si="815">IF(AO459="","",DATE(AT459,AU459,AV459))</f>
        <v/>
      </c>
      <c r="AL459" s="131" t="str">
        <f t="shared" ref="AL459:AL522" si="816">IF(OR(DR459="",DR459=0),"",DR459)</f>
        <v/>
      </c>
      <c r="AM459" s="131" t="str">
        <f t="shared" ref="AM459:AM522" si="817">IF(OR(DS459="",DS459=0),"",DS459)</f>
        <v/>
      </c>
      <c r="AN459" s="313" t="str">
        <f t="shared" ref="AN459:AN522" si="818">IF(OR(DQ459="",DQ459=0),"",DQ459)</f>
        <v/>
      </c>
      <c r="AO459" s="316" t="str">
        <f t="shared" ref="AO459:AO522" si="819">IF(AN459="","",SUM(AL459:AN459))</f>
        <v/>
      </c>
      <c r="AP459" s="18"/>
      <c r="AQ459" s="3" t="str">
        <f>IF(F459="","",MAX($AQ$3:AQ458)+1)</f>
        <v/>
      </c>
      <c r="AR459" s="3" t="str">
        <f>IF(OR(AQ459="",BB459=""),"",MAX($AR$3:AR458)+1)</f>
        <v/>
      </c>
      <c r="AS459" s="3" t="str">
        <f>IF(CQ459="","",RANK(CQ459,CQ$3:CQ$1048576,1)+COUNTIF($CQ$3:CQ459,CQ459)-1)</f>
        <v/>
      </c>
      <c r="AT459" s="21" t="str">
        <f>IF(C459="",IF(OR(AND($H459&lt;&gt;"",C459=""),AND($F458=$F459,$AZ459&lt;&gt;""),COUNTA($H$3:$H$1048576,#REF!,$F$3:$F$1048576)&gt;COUNTA($H$3:$H459,#REF!,$F$3:$F459),$AZ459&lt;&gt;""),INDEX(AT$3:AT$1048576,MATCH(MAX($AQ$3:$AQ458),$AQ$3:$AQ$1048576,0),0),""),C459)</f>
        <v/>
      </c>
      <c r="AU459" s="21" t="str">
        <f>IF(D459="",IF(OR(AND($H459&lt;&gt;"",D459=""),AND($F458=$F459,$AZ459&lt;&gt;""),COUNTA($H$3:$H$1048576,#REF!,$F$3:$F$1048576)&gt;COUNTA($H$3:$H459,#REF!,$F$3:$F459),$AZ459&lt;&gt;""),INDEX(AU$3:AU$1048576,MATCH(MAX($AQ$3:$AQ458),$AQ$3:$AQ$1048576,0),0),""),D459)</f>
        <v/>
      </c>
      <c r="AV459" s="21" t="str">
        <f>IF(E459="",IF(OR(AND($H459&lt;&gt;"",E459=""),AND($F458=$F459,$AZ459&lt;&gt;""),COUNTA($H$3:$H$1048576,#REF!,$F$3:$F$1048576)&gt;COUNTA($H$3:$H459,#REF!,$F$3:$F459),$AZ459&lt;&gt;""),INDEX(AV$3:AV$1048576,MATCH(MAX($AQ$3:$AQ458),$AQ$3:$AQ$1048576,0),0),""),E459)</f>
        <v/>
      </c>
      <c r="AW459" s="24" t="str">
        <f t="shared" ref="AW459:AW522" si="820">IF(AV459="","",DATE(AT459,AU459,AV459))</f>
        <v/>
      </c>
      <c r="AX459" s="13" t="str">
        <f t="shared" ref="AX459:AX522" si="821">IF(F459="","",F459)</f>
        <v/>
      </c>
      <c r="AY459" s="4" t="str">
        <f t="shared" ref="AY459:AY522" si="822">IF(N459="",IF(AT459="","",$AY$1),N459)</f>
        <v/>
      </c>
      <c r="AZ459" s="4" t="str">
        <f>IF(AX459="",IF(OR(AND(H459&lt;&gt;"",F459=""),COUNTA($H$3:$H$1048576)&gt;COUNTA($H$3:$H459)),INDEX(AX$3:AX459,MATCH(MAX($AQ$3:AQ459),AQ$3:AQ459,0),0),""),AX459)</f>
        <v/>
      </c>
      <c r="BA459" s="4" t="str">
        <f>IF(AY459="",IF(AND(H459&lt;&gt;"",F459=""),INDEX(AY$3:AY459,MATCH(MAX($AQ$3:AQ459),AQ$3:AQ459,0),0),""),AY459)</f>
        <v/>
      </c>
      <c r="BB459" s="82" t="str">
        <f>IF(BC459="","",RANK(BC459,BC$3:BC$1048576,1)+COUNTIF($BC$3:BC459,BC459)-1)</f>
        <v/>
      </c>
      <c r="BC459" s="139" t="str">
        <f t="shared" ref="BC459:BC522" si="823">IF(BG459="","",IF(COUNTIF(BG459,"*"&amp;$AT$1&amp;$AU$1&amp;$AV$1&amp;$AW$1&amp;"*"),AW459,""))</f>
        <v/>
      </c>
      <c r="BD459" s="46" t="str">
        <f t="shared" ref="BD459:BD522" si="824">IF(OR(AT$1="",AT459=""),"",AT459&amp;AT$2)</f>
        <v/>
      </c>
      <c r="BE459" s="46" t="str">
        <f t="shared" ref="BE459:BE522" si="825">IF(OR(AU$1="",AU459=""),"",AU459&amp;AU$2)</f>
        <v/>
      </c>
      <c r="BF459" s="46" t="str">
        <f t="shared" ref="BF459:BF522" si="826">IF(OR(AV$1="",AV459=""),"",AV459&amp;AV$2)</f>
        <v/>
      </c>
      <c r="BG459" s="4" t="str">
        <f t="shared" ref="BG459:BG522" si="827">IF(AZ459="","",IF(AND($AT$1="",$AU$1="",$AV$1="",$AW$1=""),AZ459,BD459&amp;BE459&amp;BF459&amp;IF($AW$1="","",IF(COUNTIF(AZ459,"*"&amp;$AW$1&amp;"*"),$AW$1,""))))</f>
        <v/>
      </c>
      <c r="BH459" s="180" t="str">
        <f t="shared" ref="BH459:BH522" si="828">IF(AX459="",IF(AND(BI458="",BI459&lt;&gt;""),BI459,""),BI459)</f>
        <v/>
      </c>
      <c r="BI459" s="16" t="str">
        <f t="shared" ref="BI459:BI522" si="829">IF(AW459="","",AW459&amp;"@"&amp;AZ459)</f>
        <v/>
      </c>
      <c r="BJ459" s="52" t="str">
        <f>IF(BI459="","",IF(W459="","",IF(AND(K459=$K$1,$K$1&lt;&gt;""),$BT$2,IFERROR(IF(INDEX(価格設定!$D$5:$D$1048576,MATCH(Q459,価格設定!$B$5:$B$1048576,0),0)=価格設定!$D$3,$BT$2,$BS$2),$BS$2))))</f>
        <v/>
      </c>
      <c r="BK459" s="16" t="str">
        <f>IF(BI459="","",IF(COUNTIF($BI$3:BI459,BI459)=1,1,IF(AND(BI458=BI459,BH459=""),BK458,COUNTIF($BH$3:BH459,BH459))))</f>
        <v/>
      </c>
      <c r="BL459" s="52" t="str">
        <f t="shared" ref="BL459:BL522" si="830">IF(W459="","",W459)</f>
        <v/>
      </c>
      <c r="BM459" s="52" t="str">
        <f t="shared" ref="BM459:BM522" si="831">IF(OR(BI459="",BJ459=""),"",BI459&amp;"@"&amp;BJ459&amp;"@"&amp;BK459)</f>
        <v/>
      </c>
      <c r="BN459" s="119" t="str">
        <f t="shared" ref="BN459:BN522" si="832">IF(BI459="","",BI459&amp;"@"&amp;BY459&amp;"@"&amp;BK459)</f>
        <v/>
      </c>
      <c r="BO459" s="119" t="str">
        <f t="shared" ref="BO459:BO522" si="833">IF(BI459="","",BI459&amp;"@"&amp;BK459)</f>
        <v/>
      </c>
      <c r="BP459" s="17" t="str">
        <f t="shared" ref="BP459:BP522" si="834">IF($AZ459="","",U459)</f>
        <v/>
      </c>
      <c r="BQ459" s="17" t="str">
        <f t="shared" ref="BQ459:BQ522" si="835">IF($AZ459="","",X459)</f>
        <v/>
      </c>
      <c r="BR459" s="17" t="str">
        <f>IF(OR(BP459="",COUNTIF($BO$3:BO459,BO459)&lt;&gt;1),"",SUMIF(BO$3:BO$1048576,BO459,BP$3:BP$1048576))</f>
        <v/>
      </c>
      <c r="BS459" s="17" t="str">
        <f t="shared" ref="BS459:BS522" si="836">IF($BR459="","",SUMIF($BM$3:$BM$1048576,$BI459&amp;"@"&amp;BS$2&amp;"@"&amp;BK459,$BQ$3:$BQ$1048576))</f>
        <v/>
      </c>
      <c r="BT459" s="17" t="str">
        <f t="shared" ref="BT459:BT522" si="837">IF($BR459="","",SUMIF($BM$3:$BM$1048576,$BI459&amp;"@"&amp;BT$2&amp;"@"&amp;BK459,$BQ$3:$BQ$1048576))</f>
        <v/>
      </c>
      <c r="BU459" s="17" t="str">
        <f t="shared" ref="BU459:BU522" si="838">IF($BR459="","",SUM(BS459:BT459))</f>
        <v/>
      </c>
      <c r="BV459" s="24" t="str">
        <f t="shared" ref="BV459:BV522" si="839">IF(AW459="","",AW459)</f>
        <v/>
      </c>
      <c r="BW459" s="24" t="str">
        <f t="shared" ref="BW459:BW522" si="840">IF(AZ459="","",AZ459)</f>
        <v/>
      </c>
      <c r="BX459" s="24" t="str">
        <f t="shared" ref="BX459:BX522" si="841">IF(H459="","",Q459)</f>
        <v/>
      </c>
      <c r="BY459" s="26" t="str">
        <f t="shared" ref="BY459:BY522" si="842">IF(R459="","",R459)</f>
        <v/>
      </c>
      <c r="BZ459" s="26" t="str">
        <f t="shared" ref="BZ459:BZ522" si="843">IF(I459="","",I459)</f>
        <v/>
      </c>
      <c r="CA459" s="26" t="str">
        <f t="shared" ref="CA459:CA522" si="844">IF(T459="","",T459)</f>
        <v/>
      </c>
      <c r="CB459" s="66" t="str">
        <f t="shared" ref="CB459:CB522" si="845">IF(W459="","",W459)</f>
        <v/>
      </c>
      <c r="CC459" s="65" t="str">
        <f t="shared" ref="CC459:CC522" si="846">IF(X459="","",X459)</f>
        <v/>
      </c>
      <c r="CD459" s="26" t="str">
        <f t="shared" ref="CD459:CD522" si="847">IF(U459="","",U459)</f>
        <v/>
      </c>
      <c r="CE459" s="26" t="str">
        <f t="shared" ref="CE459:CE522" si="848">IF(V459="","",V459)</f>
        <v/>
      </c>
      <c r="CF459" s="193" t="str">
        <f t="shared" ref="CF459:CF522" si="849">IF(L459="","",L459)</f>
        <v/>
      </c>
      <c r="CG459" s="193" t="str">
        <f t="shared" ref="CG459:CG522" si="850">IF(M459="","",M459)</f>
        <v/>
      </c>
      <c r="CH459" s="26" t="str">
        <f t="shared" ref="CH459:CH522" si="851">IF(BA459="","",BA459)</f>
        <v/>
      </c>
      <c r="CI459" s="26" t="str">
        <f t="shared" ref="CI459:CI522" si="852">IF(O459="","",O459)</f>
        <v/>
      </c>
      <c r="CJ459" s="65" t="str">
        <f t="shared" ref="CJ459:CJ522" si="853">IF(Y459="","",Y459)</f>
        <v/>
      </c>
      <c r="CK459" s="65" t="str">
        <f t="shared" ref="CK459:CK522" si="854">IF(Z459="","",Z459)</f>
        <v/>
      </c>
      <c r="CL459" s="64" t="str">
        <f t="shared" ref="CL459:CL522" si="855">IF(AA459="","",AA459)</f>
        <v/>
      </c>
      <c r="CM459" s="64" t="str">
        <f t="shared" ref="CM459:CM522" si="856">IF(AB459="","",AB459)</f>
        <v/>
      </c>
      <c r="CN459" s="65" t="str">
        <f t="shared" ref="CN459:CN522" si="857">IF(AC459="","",AC459)</f>
        <v/>
      </c>
      <c r="CP459" s="63" t="str">
        <f>IF(BH459="","",MAX($CP$3:CP458)+1)</f>
        <v/>
      </c>
      <c r="CQ459" s="24" t="str">
        <f t="shared" ref="CQ459:CQ522" si="858">IF(CP459="","",AW459)</f>
        <v/>
      </c>
      <c r="CR459" s="24" t="str">
        <f t="shared" ref="CR459:CR522" si="859">IF(L459="","",L459)</f>
        <v/>
      </c>
      <c r="CS459" s="24" t="str">
        <f t="shared" ref="CS459:CS522" si="860">IF(M459="","",M459)</f>
        <v/>
      </c>
      <c r="CT459" s="58" t="str">
        <f>IF(BO459="","",COUNTIF($BO$3:BO459,BO459)&amp;"@"&amp;BO459)</f>
        <v/>
      </c>
      <c r="CU459" s="16" t="str">
        <f t="shared" si="798"/>
        <v/>
      </c>
      <c r="CV459" s="63" t="str">
        <f t="shared" ref="CV459:CV522" si="861">IF(BZ459="","",BZ459)</f>
        <v/>
      </c>
      <c r="CW459" s="16" t="str">
        <f t="shared" ref="CW459:CW522" si="862">IF(OR(T459="",0&gt;T459),"",T459)</f>
        <v/>
      </c>
      <c r="CX459" s="16" t="str">
        <f t="shared" ref="CX459:CX522" si="863">IF(U459="","",U459)</f>
        <v/>
      </c>
      <c r="CY459" s="16" t="str">
        <f t="shared" ref="CY459:CY522" si="864">IF(O459="","",O459)</f>
        <v/>
      </c>
      <c r="CZ459" s="85" t="str">
        <f t="shared" ref="CZ459:CZ522" si="865">IF($CP459="","",CN459)</f>
        <v/>
      </c>
      <c r="DA459" s="16" t="str">
        <f t="shared" ref="DA459:DA522" si="866">IF(OR($CP459="",COUNTIF(CY459,"*"&amp;$O$1&amp;"*")),"",CK459)</f>
        <v/>
      </c>
      <c r="DB459" s="16" t="str">
        <f t="shared" ref="DB459:DB522" si="867">IF(OR($CP459="",COUNTIF(CY459,"*"&amp;$O$1&amp;"*")),"",CJ459)</f>
        <v/>
      </c>
      <c r="DC459" s="28" t="str">
        <f>IF(CP459="","",$DC$1&amp;(INDEX(価格設定!D$1:XFD$3,ROW(価格設定!$D$3),MATCH($AW459,価格設定!D$1:XFD$1,1))*100)&amp;"%")</f>
        <v/>
      </c>
      <c r="DD459" s="28" t="str">
        <f>IF(CP459="","",$DD$1&amp;(INDEX(価格設定!D$1:XFD$3,ROW(価格設定!$D$2),MATCH($AW459,価格設定!D$1:XFD$1,1))*100)&amp;"%")</f>
        <v/>
      </c>
      <c r="DE459" s="29" t="str">
        <f t="shared" ref="DE459:DE522" si="868">IF(P459="","",P459)</f>
        <v/>
      </c>
      <c r="DG459" s="58" t="str">
        <f t="shared" ref="DG459:DG522" si="869">IF(AW459="","",AW459)</f>
        <v/>
      </c>
      <c r="DH459" s="58" t="str">
        <f t="shared" ref="DH459:DH522" si="870">IF(BA459="","",BA459)</f>
        <v/>
      </c>
      <c r="DI459" s="58" t="str">
        <f t="shared" ref="DI459:DI522" si="871">IF(DG459="","",DG459&amp;DH459)</f>
        <v/>
      </c>
      <c r="DJ459" s="85" t="str">
        <f t="shared" ref="DJ459:DJ522" si="872">IF(CN459="","",CN459)</f>
        <v/>
      </c>
      <c r="DL459" s="58" t="str">
        <f>IF(COUNTIF(DG$3:DG$1048576,DG459)=COUNTIF($DG$3:$DG459,DG459),DG459,"")</f>
        <v/>
      </c>
      <c r="DM459" s="85" t="str">
        <f t="shared" ref="DM459:DM522" si="873">IF(DL459="","",SUMIF(DI$3:DI$1048576,DL459&amp;$DM$2,DJ$3:DJ$1048576))</f>
        <v/>
      </c>
      <c r="DN459" s="85" t="str">
        <f t="shared" si="799"/>
        <v/>
      </c>
      <c r="DO459" s="85" t="str">
        <f t="shared" si="799"/>
        <v/>
      </c>
      <c r="DP459" s="303"/>
      <c r="DQ459" s="17" t="str">
        <f t="shared" si="800"/>
        <v/>
      </c>
      <c r="DR459" s="17" t="str">
        <f t="shared" si="801"/>
        <v/>
      </c>
      <c r="DS459" s="17" t="str">
        <f t="shared" si="802"/>
        <v/>
      </c>
      <c r="DU459" s="16" t="str">
        <f t="shared" ref="DU459:DU522" si="874">IF(B459="","",B459)</f>
        <v/>
      </c>
      <c r="DV459" s="16" t="str">
        <f>IF(DU459="","",COUNT($DU$3:DU459))</f>
        <v/>
      </c>
      <c r="DW459" s="16" t="str">
        <f t="shared" ref="DW459:DW522" si="875">IF($DV$2=0,IF(DU459="","",DU459),IF(DV459="","",DV459))</f>
        <v/>
      </c>
      <c r="DX459" s="16" t="str">
        <f t="shared" ref="DX459:DX522" si="876">IF(B459="","",BO459)</f>
        <v/>
      </c>
      <c r="DY459" s="16" t="str">
        <f>IF(DZ459="","",COUNTIF(DZ$3:DZ459,DZ459))</f>
        <v/>
      </c>
      <c r="DZ459" s="16" t="str">
        <f t="shared" ref="DZ459:DZ522" si="877">IFERROR(IF(BO459=INDEX(BO$3:BO$1048576,MATCH($DW$2,DW$3:DW$1048576,0),0),INDEX(BO$3:BO$1048576,MATCH($DW$2,DW$3:DW$1048576,0),0),""),"")</f>
        <v/>
      </c>
      <c r="EA459" s="16" t="str">
        <f t="shared" ref="EA459:EA522" si="878">IF(OR(DZ459="",DU459=0,AZ459="なし"),"",AZ459&amp;IF(G459="",$EA$1,"　"&amp;G459))</f>
        <v/>
      </c>
      <c r="EB459" s="16" t="str">
        <f t="shared" ref="EB459:EB522" si="879">IF(DZ459="","",CU459)</f>
        <v/>
      </c>
      <c r="EC459" s="16" t="str">
        <f t="shared" ref="EC459:EC522" si="880">IF($DZ459="","",CV459)</f>
        <v/>
      </c>
      <c r="ED459" s="16" t="str">
        <f t="shared" ref="ED459:ED522" si="881">IF($DZ459="","",CW459)</f>
        <v/>
      </c>
      <c r="EE459" s="16" t="str">
        <f t="shared" ref="EE459:EE522" si="882">IF($DZ459="","",CX459)</f>
        <v/>
      </c>
      <c r="EF459" s="16" t="str">
        <f t="shared" ref="EF459:EF522" si="883">IF($DZ459="","",CY459)</f>
        <v/>
      </c>
      <c r="EG459" s="16" t="str">
        <f t="shared" ref="EG459:EG522" si="884">IF($DZ459="","",CZ459)</f>
        <v/>
      </c>
      <c r="EH459" s="16" t="str">
        <f t="shared" ref="EH459:EH522" si="885">IF($DZ459="","",DA459)</f>
        <v/>
      </c>
      <c r="EI459" s="16" t="str">
        <f t="shared" ref="EI459:EI522" si="886">IF($DZ459="","",DB459)</f>
        <v/>
      </c>
      <c r="EJ459" s="16" t="str">
        <f t="shared" ref="EJ459:EJ522" si="887">IF($DZ459="","",DC459)</f>
        <v/>
      </c>
      <c r="EK459" s="16" t="str">
        <f t="shared" ref="EK459:EK522" si="888">IF($DZ459="","",DD459)</f>
        <v/>
      </c>
      <c r="EL459" s="58" t="str">
        <f t="shared" ref="EL459:EL522" si="889">IF(OR($DY459="",CQ459=""),"",CQ459)</f>
        <v/>
      </c>
      <c r="EM459" s="58" t="str">
        <f>IF(OR($DZ459="",CR459=""),IF($EL459="","",$EL459),IF(OR(CR459="なし",CR459=0),領収書!$H$1,CR459))</f>
        <v/>
      </c>
      <c r="EN459" s="58" t="str">
        <f>IF(OR($DZ459="",CS459=""),IF($EL459="","",$EL459),IF(OR(CS459="なし",CS459=0),入力!$EN$1,CS459))</f>
        <v/>
      </c>
      <c r="EO459" s="63" t="str">
        <f t="shared" ref="EO459:EO522" si="890">IF(OR(DX459="",DE459=""),"",DE459)</f>
        <v/>
      </c>
      <c r="EP459" s="63" t="str">
        <f t="shared" ref="EP459:EP522" si="891">IF(COUNTIF(DX$3:DX$1048576,BO459),BO459,"")</f>
        <v/>
      </c>
      <c r="ER459" s="16" t="str">
        <f>IF(AND(COUNTIF($ET$3:ET459,ET459)=1,ET459&lt;&gt;""),MAX($ER$3:ER458)+1,"")</f>
        <v/>
      </c>
      <c r="ES459" s="16" t="str">
        <f>IF(価格設定!B461="","",価格設定!B461)</f>
        <v/>
      </c>
      <c r="ET459" s="16" t="str">
        <f>IF(価格設定!C461="","",価格設定!C461)</f>
        <v/>
      </c>
      <c r="EV459" s="16" t="str">
        <f t="shared" si="803"/>
        <v/>
      </c>
      <c r="EW459" s="16" t="str">
        <f t="shared" ref="EW459:EW522" si="892">IFERROR(IF(EV459="","",INDEX(ET$3:ET$1048576,MATCH(EV459,ER$3:ER$1048576,0),0)),"")</f>
        <v/>
      </c>
    </row>
    <row r="460" spans="1:153" ht="30" customHeight="1" x14ac:dyDescent="0.2">
      <c r="A460" s="225"/>
      <c r="B460" s="212"/>
      <c r="C460" s="221"/>
      <c r="D460" s="164"/>
      <c r="E460" s="165"/>
      <c r="F460" s="166"/>
      <c r="G460" s="167"/>
      <c r="H460" s="179"/>
      <c r="I460" s="306"/>
      <c r="J460" s="169"/>
      <c r="K460" s="179"/>
      <c r="L460" s="186"/>
      <c r="M460" s="186"/>
      <c r="N460" s="168"/>
      <c r="O460" s="170"/>
      <c r="P460" s="212"/>
      <c r="Q460" s="179" t="str">
        <f>IFERROR(IF(H460="","",IFERROR(INDEX(価格設定!$B$5:$B$1048576,MATCH(H460,価格設定!$B$5:$B$1048576,0),0),INDEX(価格設定!$B$5:$B$1048576,MATCH("*"&amp;H460&amp;"*",価格設定!$B$5:$B$1048576,0),0))),H460)</f>
        <v/>
      </c>
      <c r="R460" s="250" t="str">
        <f>IFERROR(IF(Q460="",IF(K460="","",K460),IF(K460="",IF(INDEX(価格設定!$C$5:$C$1048576,MATCH(Q460,価格設定!$B$5:$B$1048576,0),0)=0,"",INDEX(価格設定!$C$5:$C$1048576,MATCH(Q460,価格設定!$B$5:$B$1048576,0),0)),IF(K460="なし","",K460))),"")</f>
        <v/>
      </c>
      <c r="S460" s="308" t="str">
        <f t="shared" si="804"/>
        <v/>
      </c>
      <c r="T460" s="126" t="str">
        <f>IFERROR(IF(J460="",IF(INDEX(価格設定!$E$5:$R$1048576,MATCH($Q460,価格設定!B$5:B$1048576,0),MATCH($AW460,価格設定!E$1:X$1,1))=0,"",INDEX(価格設定!$E$5:$R$1048576,MATCH($Q460,価格設定!B$5:B$1048576,0),MATCH($AW460,価格設定!E$1:X$1,1))),J460),"")</f>
        <v/>
      </c>
      <c r="U460" s="126" t="str">
        <f t="shared" si="805"/>
        <v/>
      </c>
      <c r="V460" s="132" t="str">
        <f t="shared" si="806"/>
        <v/>
      </c>
      <c r="W460" s="127" t="str">
        <f>IFERROR(IF(OR(T460="",T460&lt;0),"",IFERROR(INDEX(価格設定!E$2:X$3,IF(AND(K460=$K$1,$K$1&lt;&gt;""),ROW(価格設定!$D$3)-1,MATCH(INDEX(価格設定!$D$5:$D$1048576,MATCH(Q460,価格設定!$B$5:$B$1048576,0),0),価格設定!$D$2:$D$3,0)),MATCH($AW460,価格設定!E$1:X$1,1)),INDEX(価格設定!E$2:X$2,0,MATCH($AW460,価格設定!E$1:X$1,1)))),"")</f>
        <v/>
      </c>
      <c r="X460" s="126" t="str">
        <f t="shared" si="797"/>
        <v/>
      </c>
      <c r="Y460" s="128" t="str">
        <f t="shared" si="807"/>
        <v/>
      </c>
      <c r="Z460" s="126" t="str">
        <f t="shared" si="808"/>
        <v/>
      </c>
      <c r="AA460" s="129" t="str">
        <f t="shared" si="809"/>
        <v/>
      </c>
      <c r="AB460" s="126" t="str">
        <f t="shared" si="810"/>
        <v/>
      </c>
      <c r="AC460" s="280" t="str">
        <f t="shared" si="811"/>
        <v/>
      </c>
      <c r="AD460" s="15"/>
      <c r="AE460" s="204" t="str">
        <f>IF(AF460="","",COUNT($AF$3:AF460))</f>
        <v/>
      </c>
      <c r="AF460" s="206" t="str">
        <f t="shared" si="812"/>
        <v/>
      </c>
      <c r="AG460" s="204" t="str">
        <f t="shared" si="813"/>
        <v/>
      </c>
      <c r="AH460" s="204" t="str">
        <f t="shared" si="814"/>
        <v/>
      </c>
      <c r="AI460" s="287"/>
      <c r="AJ460" s="15"/>
      <c r="AK460" s="138" t="str">
        <f t="shared" si="815"/>
        <v/>
      </c>
      <c r="AL460" s="131" t="str">
        <f t="shared" si="816"/>
        <v/>
      </c>
      <c r="AM460" s="131" t="str">
        <f t="shared" si="817"/>
        <v/>
      </c>
      <c r="AN460" s="313" t="str">
        <f t="shared" si="818"/>
        <v/>
      </c>
      <c r="AO460" s="316" t="str">
        <f t="shared" si="819"/>
        <v/>
      </c>
      <c r="AP460" s="18"/>
      <c r="AQ460" s="3" t="str">
        <f>IF(F460="","",MAX($AQ$3:AQ459)+1)</f>
        <v/>
      </c>
      <c r="AR460" s="3" t="str">
        <f>IF(OR(AQ460="",BB460=""),"",MAX($AR$3:AR459)+1)</f>
        <v/>
      </c>
      <c r="AS460" s="3" t="str">
        <f>IF(CQ460="","",RANK(CQ460,CQ$3:CQ$1048576,1)+COUNTIF($CQ$3:CQ460,CQ460)-1)</f>
        <v/>
      </c>
      <c r="AT460" s="21" t="str">
        <f>IF(C460="",IF(OR(AND($H460&lt;&gt;"",C460=""),AND($F459=$F460,$AZ460&lt;&gt;""),COUNTA($H$3:$H$1048576,#REF!,$F$3:$F$1048576)&gt;COUNTA($H$3:$H460,#REF!,$F$3:$F460),$AZ460&lt;&gt;""),INDEX(AT$3:AT$1048576,MATCH(MAX($AQ$3:$AQ459),$AQ$3:$AQ$1048576,0),0),""),C460)</f>
        <v/>
      </c>
      <c r="AU460" s="21" t="str">
        <f>IF(D460="",IF(OR(AND($H460&lt;&gt;"",D460=""),AND($F459=$F460,$AZ460&lt;&gt;""),COUNTA($H$3:$H$1048576,#REF!,$F$3:$F$1048576)&gt;COUNTA($H$3:$H460,#REF!,$F$3:$F460),$AZ460&lt;&gt;""),INDEX(AU$3:AU$1048576,MATCH(MAX($AQ$3:$AQ459),$AQ$3:$AQ$1048576,0),0),""),D460)</f>
        <v/>
      </c>
      <c r="AV460" s="21" t="str">
        <f>IF(E460="",IF(OR(AND($H460&lt;&gt;"",E460=""),AND($F459=$F460,$AZ460&lt;&gt;""),COUNTA($H$3:$H$1048576,#REF!,$F$3:$F$1048576)&gt;COUNTA($H$3:$H460,#REF!,$F$3:$F460),$AZ460&lt;&gt;""),INDEX(AV$3:AV$1048576,MATCH(MAX($AQ$3:$AQ459),$AQ$3:$AQ$1048576,0),0),""),E460)</f>
        <v/>
      </c>
      <c r="AW460" s="24" t="str">
        <f t="shared" si="820"/>
        <v/>
      </c>
      <c r="AX460" s="13" t="str">
        <f t="shared" si="821"/>
        <v/>
      </c>
      <c r="AY460" s="4" t="str">
        <f t="shared" si="822"/>
        <v/>
      </c>
      <c r="AZ460" s="4" t="str">
        <f>IF(AX460="",IF(OR(AND(H460&lt;&gt;"",F460=""),COUNTA($H$3:$H$1048576)&gt;COUNTA($H$3:$H460)),INDEX(AX$3:AX460,MATCH(MAX($AQ$3:AQ460),AQ$3:AQ460,0),0),""),AX460)</f>
        <v/>
      </c>
      <c r="BA460" s="4" t="str">
        <f>IF(AY460="",IF(AND(H460&lt;&gt;"",F460=""),INDEX(AY$3:AY460,MATCH(MAX($AQ$3:AQ460),AQ$3:AQ460,0),0),""),AY460)</f>
        <v/>
      </c>
      <c r="BB460" s="82" t="str">
        <f>IF(BC460="","",RANK(BC460,BC$3:BC$1048576,1)+COUNTIF($BC$3:BC460,BC460)-1)</f>
        <v/>
      </c>
      <c r="BC460" s="139" t="str">
        <f t="shared" si="823"/>
        <v/>
      </c>
      <c r="BD460" s="46" t="str">
        <f t="shared" si="824"/>
        <v/>
      </c>
      <c r="BE460" s="46" t="str">
        <f t="shared" si="825"/>
        <v/>
      </c>
      <c r="BF460" s="46" t="str">
        <f t="shared" si="826"/>
        <v/>
      </c>
      <c r="BG460" s="4" t="str">
        <f t="shared" si="827"/>
        <v/>
      </c>
      <c r="BH460" s="180" t="str">
        <f t="shared" si="828"/>
        <v/>
      </c>
      <c r="BI460" s="16" t="str">
        <f t="shared" si="829"/>
        <v/>
      </c>
      <c r="BJ460" s="52" t="str">
        <f>IF(BI460="","",IF(W460="","",IF(AND(K460=$K$1,$K$1&lt;&gt;""),$BT$2,IFERROR(IF(INDEX(価格設定!$D$5:$D$1048576,MATCH(Q460,価格設定!$B$5:$B$1048576,0),0)=価格設定!$D$3,$BT$2,$BS$2),$BS$2))))</f>
        <v/>
      </c>
      <c r="BK460" s="16" t="str">
        <f>IF(BI460="","",IF(COUNTIF($BI$3:BI460,BI460)=1,1,IF(AND(BI459=BI460,BH460=""),BK459,COUNTIF($BH$3:BH460,BH460))))</f>
        <v/>
      </c>
      <c r="BL460" s="52" t="str">
        <f t="shared" si="830"/>
        <v/>
      </c>
      <c r="BM460" s="52" t="str">
        <f t="shared" si="831"/>
        <v/>
      </c>
      <c r="BN460" s="119" t="str">
        <f t="shared" si="832"/>
        <v/>
      </c>
      <c r="BO460" s="119" t="str">
        <f t="shared" si="833"/>
        <v/>
      </c>
      <c r="BP460" s="17" t="str">
        <f t="shared" si="834"/>
        <v/>
      </c>
      <c r="BQ460" s="17" t="str">
        <f t="shared" si="835"/>
        <v/>
      </c>
      <c r="BR460" s="17" t="str">
        <f>IF(OR(BP460="",COUNTIF($BO$3:BO460,BO460)&lt;&gt;1),"",SUMIF(BO$3:BO$1048576,BO460,BP$3:BP$1048576))</f>
        <v/>
      </c>
      <c r="BS460" s="17" t="str">
        <f t="shared" si="836"/>
        <v/>
      </c>
      <c r="BT460" s="17" t="str">
        <f t="shared" si="837"/>
        <v/>
      </c>
      <c r="BU460" s="17" t="str">
        <f t="shared" si="838"/>
        <v/>
      </c>
      <c r="BV460" s="24" t="str">
        <f t="shared" si="839"/>
        <v/>
      </c>
      <c r="BW460" s="24" t="str">
        <f t="shared" si="840"/>
        <v/>
      </c>
      <c r="BX460" s="24" t="str">
        <f t="shared" si="841"/>
        <v/>
      </c>
      <c r="BY460" s="26" t="str">
        <f t="shared" si="842"/>
        <v/>
      </c>
      <c r="BZ460" s="26" t="str">
        <f t="shared" si="843"/>
        <v/>
      </c>
      <c r="CA460" s="26" t="str">
        <f t="shared" si="844"/>
        <v/>
      </c>
      <c r="CB460" s="66" t="str">
        <f t="shared" si="845"/>
        <v/>
      </c>
      <c r="CC460" s="65" t="str">
        <f t="shared" si="846"/>
        <v/>
      </c>
      <c r="CD460" s="26" t="str">
        <f t="shared" si="847"/>
        <v/>
      </c>
      <c r="CE460" s="26" t="str">
        <f t="shared" si="848"/>
        <v/>
      </c>
      <c r="CF460" s="193" t="str">
        <f t="shared" si="849"/>
        <v/>
      </c>
      <c r="CG460" s="193" t="str">
        <f t="shared" si="850"/>
        <v/>
      </c>
      <c r="CH460" s="26" t="str">
        <f t="shared" si="851"/>
        <v/>
      </c>
      <c r="CI460" s="26" t="str">
        <f t="shared" si="852"/>
        <v/>
      </c>
      <c r="CJ460" s="65" t="str">
        <f t="shared" si="853"/>
        <v/>
      </c>
      <c r="CK460" s="65" t="str">
        <f t="shared" si="854"/>
        <v/>
      </c>
      <c r="CL460" s="64" t="str">
        <f t="shared" si="855"/>
        <v/>
      </c>
      <c r="CM460" s="64" t="str">
        <f t="shared" si="856"/>
        <v/>
      </c>
      <c r="CN460" s="65" t="str">
        <f t="shared" si="857"/>
        <v/>
      </c>
      <c r="CP460" s="63" t="str">
        <f>IF(BH460="","",MAX($CP$3:CP459)+1)</f>
        <v/>
      </c>
      <c r="CQ460" s="24" t="str">
        <f t="shared" si="858"/>
        <v/>
      </c>
      <c r="CR460" s="24" t="str">
        <f t="shared" si="859"/>
        <v/>
      </c>
      <c r="CS460" s="24" t="str">
        <f t="shared" si="860"/>
        <v/>
      </c>
      <c r="CT460" s="58" t="str">
        <f>IF(BO460="","",COUNTIF($BO$3:BO460,BO460)&amp;"@"&amp;BO460)</f>
        <v/>
      </c>
      <c r="CU460" s="16" t="str">
        <f t="shared" si="798"/>
        <v/>
      </c>
      <c r="CV460" s="63" t="str">
        <f t="shared" si="861"/>
        <v/>
      </c>
      <c r="CW460" s="16" t="str">
        <f t="shared" si="862"/>
        <v/>
      </c>
      <c r="CX460" s="16" t="str">
        <f t="shared" si="863"/>
        <v/>
      </c>
      <c r="CY460" s="16" t="str">
        <f t="shared" si="864"/>
        <v/>
      </c>
      <c r="CZ460" s="85" t="str">
        <f t="shared" si="865"/>
        <v/>
      </c>
      <c r="DA460" s="16" t="str">
        <f t="shared" si="866"/>
        <v/>
      </c>
      <c r="DB460" s="16" t="str">
        <f t="shared" si="867"/>
        <v/>
      </c>
      <c r="DC460" s="28" t="str">
        <f>IF(CP460="","",$DC$1&amp;(INDEX(価格設定!D$1:XFD$3,ROW(価格設定!$D$3),MATCH($AW460,価格設定!D$1:XFD$1,1))*100)&amp;"%")</f>
        <v/>
      </c>
      <c r="DD460" s="28" t="str">
        <f>IF(CP460="","",$DD$1&amp;(INDEX(価格設定!D$1:XFD$3,ROW(価格設定!$D$2),MATCH($AW460,価格設定!D$1:XFD$1,1))*100)&amp;"%")</f>
        <v/>
      </c>
      <c r="DE460" s="29" t="str">
        <f t="shared" si="868"/>
        <v/>
      </c>
      <c r="DG460" s="58" t="str">
        <f t="shared" si="869"/>
        <v/>
      </c>
      <c r="DH460" s="58" t="str">
        <f t="shared" si="870"/>
        <v/>
      </c>
      <c r="DI460" s="58" t="str">
        <f t="shared" si="871"/>
        <v/>
      </c>
      <c r="DJ460" s="85" t="str">
        <f t="shared" si="872"/>
        <v/>
      </c>
      <c r="DL460" s="58" t="str">
        <f>IF(COUNTIF(DG$3:DG$1048576,DG460)=COUNTIF($DG$3:$DG460,DG460),DG460,"")</f>
        <v/>
      </c>
      <c r="DM460" s="85" t="str">
        <f t="shared" si="873"/>
        <v/>
      </c>
      <c r="DN460" s="85" t="str">
        <f t="shared" si="799"/>
        <v/>
      </c>
      <c r="DO460" s="85" t="str">
        <f t="shared" si="799"/>
        <v/>
      </c>
      <c r="DP460" s="303"/>
      <c r="DQ460" s="17" t="str">
        <f t="shared" si="800"/>
        <v/>
      </c>
      <c r="DR460" s="17" t="str">
        <f t="shared" si="801"/>
        <v/>
      </c>
      <c r="DS460" s="17" t="str">
        <f t="shared" si="802"/>
        <v/>
      </c>
      <c r="DU460" s="16" t="str">
        <f t="shared" si="874"/>
        <v/>
      </c>
      <c r="DV460" s="16" t="str">
        <f>IF(DU460="","",COUNT($DU$3:DU460))</f>
        <v/>
      </c>
      <c r="DW460" s="16" t="str">
        <f t="shared" si="875"/>
        <v/>
      </c>
      <c r="DX460" s="16" t="str">
        <f t="shared" si="876"/>
        <v/>
      </c>
      <c r="DY460" s="16" t="str">
        <f>IF(DZ460="","",COUNTIF(DZ$3:DZ460,DZ460))</f>
        <v/>
      </c>
      <c r="DZ460" s="16" t="str">
        <f t="shared" si="877"/>
        <v/>
      </c>
      <c r="EA460" s="16" t="str">
        <f t="shared" si="878"/>
        <v/>
      </c>
      <c r="EB460" s="16" t="str">
        <f t="shared" si="879"/>
        <v/>
      </c>
      <c r="EC460" s="16" t="str">
        <f t="shared" si="880"/>
        <v/>
      </c>
      <c r="ED460" s="16" t="str">
        <f t="shared" si="881"/>
        <v/>
      </c>
      <c r="EE460" s="16" t="str">
        <f t="shared" si="882"/>
        <v/>
      </c>
      <c r="EF460" s="16" t="str">
        <f t="shared" si="883"/>
        <v/>
      </c>
      <c r="EG460" s="16" t="str">
        <f t="shared" si="884"/>
        <v/>
      </c>
      <c r="EH460" s="16" t="str">
        <f t="shared" si="885"/>
        <v/>
      </c>
      <c r="EI460" s="16" t="str">
        <f t="shared" si="886"/>
        <v/>
      </c>
      <c r="EJ460" s="16" t="str">
        <f t="shared" si="887"/>
        <v/>
      </c>
      <c r="EK460" s="16" t="str">
        <f t="shared" si="888"/>
        <v/>
      </c>
      <c r="EL460" s="58" t="str">
        <f t="shared" si="889"/>
        <v/>
      </c>
      <c r="EM460" s="58" t="str">
        <f>IF(OR($DZ460="",CR460=""),IF($EL460="","",$EL460),IF(OR(CR460="なし",CR460=0),領収書!$H$1,CR460))</f>
        <v/>
      </c>
      <c r="EN460" s="58" t="str">
        <f>IF(OR($DZ460="",CS460=""),IF($EL460="","",$EL460),IF(OR(CS460="なし",CS460=0),入力!$EN$1,CS460))</f>
        <v/>
      </c>
      <c r="EO460" s="63" t="str">
        <f t="shared" si="890"/>
        <v/>
      </c>
      <c r="EP460" s="63" t="str">
        <f t="shared" si="891"/>
        <v/>
      </c>
      <c r="ER460" s="16" t="str">
        <f>IF(AND(COUNTIF($ET$3:ET460,ET460)=1,ET460&lt;&gt;""),MAX($ER$3:ER459)+1,"")</f>
        <v/>
      </c>
      <c r="ES460" s="16" t="str">
        <f>IF(価格設定!B462="","",価格設定!B462)</f>
        <v/>
      </c>
      <c r="ET460" s="16" t="str">
        <f>IF(価格設定!C462="","",価格設定!C462)</f>
        <v/>
      </c>
      <c r="EV460" s="16" t="str">
        <f t="shared" si="803"/>
        <v/>
      </c>
      <c r="EW460" s="16" t="str">
        <f t="shared" si="892"/>
        <v/>
      </c>
    </row>
    <row r="461" spans="1:153" ht="30" customHeight="1" x14ac:dyDescent="0.2">
      <c r="A461" s="225"/>
      <c r="B461" s="212"/>
      <c r="C461" s="221"/>
      <c r="D461" s="164"/>
      <c r="E461" s="165"/>
      <c r="F461" s="166"/>
      <c r="G461" s="167"/>
      <c r="H461" s="179"/>
      <c r="I461" s="306"/>
      <c r="J461" s="169"/>
      <c r="K461" s="179"/>
      <c r="L461" s="186"/>
      <c r="M461" s="186"/>
      <c r="N461" s="168"/>
      <c r="O461" s="170"/>
      <c r="P461" s="212"/>
      <c r="Q461" s="179" t="str">
        <f>IFERROR(IF(H461="","",IFERROR(INDEX(価格設定!$B$5:$B$1048576,MATCH(H461,価格設定!$B$5:$B$1048576,0),0),INDEX(価格設定!$B$5:$B$1048576,MATCH("*"&amp;H461&amp;"*",価格設定!$B$5:$B$1048576,0),0))),H461)</f>
        <v/>
      </c>
      <c r="R461" s="250" t="str">
        <f>IFERROR(IF(Q461="",IF(K461="","",K461),IF(K461="",IF(INDEX(価格設定!$C$5:$C$1048576,MATCH(Q461,価格設定!$B$5:$B$1048576,0),0)=0,"",INDEX(価格設定!$C$5:$C$1048576,MATCH(Q461,価格設定!$B$5:$B$1048576,0),0)),IF(K461="なし","",K461))),"")</f>
        <v/>
      </c>
      <c r="S461" s="308" t="str">
        <f t="shared" si="804"/>
        <v/>
      </c>
      <c r="T461" s="126" t="str">
        <f>IFERROR(IF(J461="",IF(INDEX(価格設定!$E$5:$R$1048576,MATCH($Q461,価格設定!B$5:B$1048576,0),MATCH($AW461,価格設定!E$1:X$1,1))=0,"",INDEX(価格設定!$E$5:$R$1048576,MATCH($Q461,価格設定!B$5:B$1048576,0),MATCH($AW461,価格設定!E$1:X$1,1))),J461),"")</f>
        <v/>
      </c>
      <c r="U461" s="126" t="str">
        <f t="shared" si="805"/>
        <v/>
      </c>
      <c r="V461" s="132" t="str">
        <f t="shared" si="806"/>
        <v/>
      </c>
      <c r="W461" s="127" t="str">
        <f>IFERROR(IF(OR(T461="",T461&lt;0),"",IFERROR(INDEX(価格設定!E$2:X$3,IF(AND(K461=$K$1,$K$1&lt;&gt;""),ROW(価格設定!$D$3)-1,MATCH(INDEX(価格設定!$D$5:$D$1048576,MATCH(Q461,価格設定!$B$5:$B$1048576,0),0),価格設定!$D$2:$D$3,0)),MATCH($AW461,価格設定!E$1:X$1,1)),INDEX(価格設定!E$2:X$2,0,MATCH($AW461,価格設定!E$1:X$1,1)))),"")</f>
        <v/>
      </c>
      <c r="X461" s="126" t="str">
        <f t="shared" si="797"/>
        <v/>
      </c>
      <c r="Y461" s="128" t="str">
        <f t="shared" si="807"/>
        <v/>
      </c>
      <c r="Z461" s="126" t="str">
        <f t="shared" si="808"/>
        <v/>
      </c>
      <c r="AA461" s="129" t="str">
        <f t="shared" si="809"/>
        <v/>
      </c>
      <c r="AB461" s="126" t="str">
        <f t="shared" si="810"/>
        <v/>
      </c>
      <c r="AC461" s="280" t="str">
        <f t="shared" si="811"/>
        <v/>
      </c>
      <c r="AD461" s="15"/>
      <c r="AE461" s="204" t="str">
        <f>IF(AF461="","",COUNT($AF$3:AF461))</f>
        <v/>
      </c>
      <c r="AF461" s="206" t="str">
        <f t="shared" si="812"/>
        <v/>
      </c>
      <c r="AG461" s="204" t="str">
        <f t="shared" si="813"/>
        <v/>
      </c>
      <c r="AH461" s="204" t="str">
        <f t="shared" si="814"/>
        <v/>
      </c>
      <c r="AI461" s="287"/>
      <c r="AJ461" s="15"/>
      <c r="AK461" s="138" t="str">
        <f t="shared" si="815"/>
        <v/>
      </c>
      <c r="AL461" s="131" t="str">
        <f t="shared" si="816"/>
        <v/>
      </c>
      <c r="AM461" s="131" t="str">
        <f t="shared" si="817"/>
        <v/>
      </c>
      <c r="AN461" s="313" t="str">
        <f t="shared" si="818"/>
        <v/>
      </c>
      <c r="AO461" s="316" t="str">
        <f t="shared" si="819"/>
        <v/>
      </c>
      <c r="AP461" s="18"/>
      <c r="AQ461" s="3" t="str">
        <f>IF(F461="","",MAX($AQ$3:AQ460)+1)</f>
        <v/>
      </c>
      <c r="AR461" s="3" t="str">
        <f>IF(OR(AQ461="",BB461=""),"",MAX($AR$3:AR460)+1)</f>
        <v/>
      </c>
      <c r="AS461" s="3" t="str">
        <f>IF(CQ461="","",RANK(CQ461,CQ$3:CQ$1048576,1)+COUNTIF($CQ$3:CQ461,CQ461)-1)</f>
        <v/>
      </c>
      <c r="AT461" s="21" t="str">
        <f>IF(C461="",IF(OR(AND($H461&lt;&gt;"",C461=""),AND($F460=$F461,$AZ461&lt;&gt;""),COUNTA($H$3:$H$1048576,#REF!,$F$3:$F$1048576)&gt;COUNTA($H$3:$H461,#REF!,$F$3:$F461),$AZ461&lt;&gt;""),INDEX(AT$3:AT$1048576,MATCH(MAX($AQ$3:$AQ460),$AQ$3:$AQ$1048576,0),0),""),C461)</f>
        <v/>
      </c>
      <c r="AU461" s="21" t="str">
        <f>IF(D461="",IF(OR(AND($H461&lt;&gt;"",D461=""),AND($F460=$F461,$AZ461&lt;&gt;""),COUNTA($H$3:$H$1048576,#REF!,$F$3:$F$1048576)&gt;COUNTA($H$3:$H461,#REF!,$F$3:$F461),$AZ461&lt;&gt;""),INDEX(AU$3:AU$1048576,MATCH(MAX($AQ$3:$AQ460),$AQ$3:$AQ$1048576,0),0),""),D461)</f>
        <v/>
      </c>
      <c r="AV461" s="21" t="str">
        <f>IF(E461="",IF(OR(AND($H461&lt;&gt;"",E461=""),AND($F460=$F461,$AZ461&lt;&gt;""),COUNTA($H$3:$H$1048576,#REF!,$F$3:$F$1048576)&gt;COUNTA($H$3:$H461,#REF!,$F$3:$F461),$AZ461&lt;&gt;""),INDEX(AV$3:AV$1048576,MATCH(MAX($AQ$3:$AQ460),$AQ$3:$AQ$1048576,0),0),""),E461)</f>
        <v/>
      </c>
      <c r="AW461" s="24" t="str">
        <f t="shared" si="820"/>
        <v/>
      </c>
      <c r="AX461" s="13" t="str">
        <f t="shared" si="821"/>
        <v/>
      </c>
      <c r="AY461" s="4" t="str">
        <f t="shared" si="822"/>
        <v/>
      </c>
      <c r="AZ461" s="4" t="str">
        <f>IF(AX461="",IF(OR(AND(H461&lt;&gt;"",F461=""),COUNTA($H$3:$H$1048576)&gt;COUNTA($H$3:$H461)),INDEX(AX$3:AX461,MATCH(MAX($AQ$3:AQ461),AQ$3:AQ461,0),0),""),AX461)</f>
        <v/>
      </c>
      <c r="BA461" s="4" t="str">
        <f>IF(AY461="",IF(AND(H461&lt;&gt;"",F461=""),INDEX(AY$3:AY461,MATCH(MAX($AQ$3:AQ461),AQ$3:AQ461,0),0),""),AY461)</f>
        <v/>
      </c>
      <c r="BB461" s="82" t="str">
        <f>IF(BC461="","",RANK(BC461,BC$3:BC$1048576,1)+COUNTIF($BC$3:BC461,BC461)-1)</f>
        <v/>
      </c>
      <c r="BC461" s="139" t="str">
        <f t="shared" si="823"/>
        <v/>
      </c>
      <c r="BD461" s="46" t="str">
        <f t="shared" si="824"/>
        <v/>
      </c>
      <c r="BE461" s="46" t="str">
        <f t="shared" si="825"/>
        <v/>
      </c>
      <c r="BF461" s="46" t="str">
        <f t="shared" si="826"/>
        <v/>
      </c>
      <c r="BG461" s="4" t="str">
        <f t="shared" si="827"/>
        <v/>
      </c>
      <c r="BH461" s="180" t="str">
        <f t="shared" si="828"/>
        <v/>
      </c>
      <c r="BI461" s="16" t="str">
        <f t="shared" si="829"/>
        <v/>
      </c>
      <c r="BJ461" s="52" t="str">
        <f>IF(BI461="","",IF(W461="","",IF(AND(K461=$K$1,$K$1&lt;&gt;""),$BT$2,IFERROR(IF(INDEX(価格設定!$D$5:$D$1048576,MATCH(Q461,価格設定!$B$5:$B$1048576,0),0)=価格設定!$D$3,$BT$2,$BS$2),$BS$2))))</f>
        <v/>
      </c>
      <c r="BK461" s="16" t="str">
        <f>IF(BI461="","",IF(COUNTIF($BI$3:BI461,BI461)=1,1,IF(AND(BI460=BI461,BH461=""),BK460,COUNTIF($BH$3:BH461,BH461))))</f>
        <v/>
      </c>
      <c r="BL461" s="52" t="str">
        <f t="shared" si="830"/>
        <v/>
      </c>
      <c r="BM461" s="52" t="str">
        <f t="shared" si="831"/>
        <v/>
      </c>
      <c r="BN461" s="119" t="str">
        <f t="shared" si="832"/>
        <v/>
      </c>
      <c r="BO461" s="119" t="str">
        <f t="shared" si="833"/>
        <v/>
      </c>
      <c r="BP461" s="17" t="str">
        <f t="shared" si="834"/>
        <v/>
      </c>
      <c r="BQ461" s="17" t="str">
        <f t="shared" si="835"/>
        <v/>
      </c>
      <c r="BR461" s="17" t="str">
        <f>IF(OR(BP461="",COUNTIF($BO$3:BO461,BO461)&lt;&gt;1),"",SUMIF(BO$3:BO$1048576,BO461,BP$3:BP$1048576))</f>
        <v/>
      </c>
      <c r="BS461" s="17" t="str">
        <f t="shared" si="836"/>
        <v/>
      </c>
      <c r="BT461" s="17" t="str">
        <f t="shared" si="837"/>
        <v/>
      </c>
      <c r="BU461" s="17" t="str">
        <f t="shared" si="838"/>
        <v/>
      </c>
      <c r="BV461" s="24" t="str">
        <f t="shared" si="839"/>
        <v/>
      </c>
      <c r="BW461" s="24" t="str">
        <f t="shared" si="840"/>
        <v/>
      </c>
      <c r="BX461" s="24" t="str">
        <f t="shared" si="841"/>
        <v/>
      </c>
      <c r="BY461" s="26" t="str">
        <f t="shared" si="842"/>
        <v/>
      </c>
      <c r="BZ461" s="26" t="str">
        <f t="shared" si="843"/>
        <v/>
      </c>
      <c r="CA461" s="26" t="str">
        <f t="shared" si="844"/>
        <v/>
      </c>
      <c r="CB461" s="66" t="str">
        <f t="shared" si="845"/>
        <v/>
      </c>
      <c r="CC461" s="65" t="str">
        <f t="shared" si="846"/>
        <v/>
      </c>
      <c r="CD461" s="26" t="str">
        <f t="shared" si="847"/>
        <v/>
      </c>
      <c r="CE461" s="26" t="str">
        <f t="shared" si="848"/>
        <v/>
      </c>
      <c r="CF461" s="193" t="str">
        <f t="shared" si="849"/>
        <v/>
      </c>
      <c r="CG461" s="193" t="str">
        <f t="shared" si="850"/>
        <v/>
      </c>
      <c r="CH461" s="26" t="str">
        <f t="shared" si="851"/>
        <v/>
      </c>
      <c r="CI461" s="26" t="str">
        <f t="shared" si="852"/>
        <v/>
      </c>
      <c r="CJ461" s="65" t="str">
        <f t="shared" si="853"/>
        <v/>
      </c>
      <c r="CK461" s="65" t="str">
        <f t="shared" si="854"/>
        <v/>
      </c>
      <c r="CL461" s="64" t="str">
        <f t="shared" si="855"/>
        <v/>
      </c>
      <c r="CM461" s="64" t="str">
        <f t="shared" si="856"/>
        <v/>
      </c>
      <c r="CN461" s="65" t="str">
        <f t="shared" si="857"/>
        <v/>
      </c>
      <c r="CP461" s="63" t="str">
        <f>IF(BH461="","",MAX($CP$3:CP460)+1)</f>
        <v/>
      </c>
      <c r="CQ461" s="24" t="str">
        <f t="shared" si="858"/>
        <v/>
      </c>
      <c r="CR461" s="24" t="str">
        <f t="shared" si="859"/>
        <v/>
      </c>
      <c r="CS461" s="24" t="str">
        <f t="shared" si="860"/>
        <v/>
      </c>
      <c r="CT461" s="58" t="str">
        <f>IF(BO461="","",COUNTIF($BO$3:BO461,BO461)&amp;"@"&amp;BO461)</f>
        <v/>
      </c>
      <c r="CU461" s="16" t="str">
        <f t="shared" si="798"/>
        <v/>
      </c>
      <c r="CV461" s="63" t="str">
        <f t="shared" si="861"/>
        <v/>
      </c>
      <c r="CW461" s="16" t="str">
        <f t="shared" si="862"/>
        <v/>
      </c>
      <c r="CX461" s="16" t="str">
        <f t="shared" si="863"/>
        <v/>
      </c>
      <c r="CY461" s="16" t="str">
        <f t="shared" si="864"/>
        <v/>
      </c>
      <c r="CZ461" s="85" t="str">
        <f t="shared" si="865"/>
        <v/>
      </c>
      <c r="DA461" s="16" t="str">
        <f t="shared" si="866"/>
        <v/>
      </c>
      <c r="DB461" s="16" t="str">
        <f t="shared" si="867"/>
        <v/>
      </c>
      <c r="DC461" s="28" t="str">
        <f>IF(CP461="","",$DC$1&amp;(INDEX(価格設定!D$1:XFD$3,ROW(価格設定!$D$3),MATCH($AW461,価格設定!D$1:XFD$1,1))*100)&amp;"%")</f>
        <v/>
      </c>
      <c r="DD461" s="28" t="str">
        <f>IF(CP461="","",$DD$1&amp;(INDEX(価格設定!D$1:XFD$3,ROW(価格設定!$D$2),MATCH($AW461,価格設定!D$1:XFD$1,1))*100)&amp;"%")</f>
        <v/>
      </c>
      <c r="DE461" s="29" t="str">
        <f t="shared" si="868"/>
        <v/>
      </c>
      <c r="DG461" s="58" t="str">
        <f t="shared" si="869"/>
        <v/>
      </c>
      <c r="DH461" s="58" t="str">
        <f t="shared" si="870"/>
        <v/>
      </c>
      <c r="DI461" s="58" t="str">
        <f t="shared" si="871"/>
        <v/>
      </c>
      <c r="DJ461" s="85" t="str">
        <f t="shared" si="872"/>
        <v/>
      </c>
      <c r="DL461" s="58" t="str">
        <f>IF(COUNTIF(DG$3:DG$1048576,DG461)=COUNTIF($DG$3:$DG461,DG461),DG461,"")</f>
        <v/>
      </c>
      <c r="DM461" s="85" t="str">
        <f t="shared" si="873"/>
        <v/>
      </c>
      <c r="DN461" s="85" t="str">
        <f t="shared" si="799"/>
        <v/>
      </c>
      <c r="DO461" s="85" t="str">
        <f t="shared" si="799"/>
        <v/>
      </c>
      <c r="DP461" s="303"/>
      <c r="DQ461" s="17" t="str">
        <f t="shared" si="800"/>
        <v/>
      </c>
      <c r="DR461" s="17" t="str">
        <f t="shared" si="801"/>
        <v/>
      </c>
      <c r="DS461" s="17" t="str">
        <f t="shared" si="802"/>
        <v/>
      </c>
      <c r="DU461" s="16" t="str">
        <f t="shared" si="874"/>
        <v/>
      </c>
      <c r="DV461" s="16" t="str">
        <f>IF(DU461="","",COUNT($DU$3:DU461))</f>
        <v/>
      </c>
      <c r="DW461" s="16" t="str">
        <f t="shared" si="875"/>
        <v/>
      </c>
      <c r="DX461" s="16" t="str">
        <f t="shared" si="876"/>
        <v/>
      </c>
      <c r="DY461" s="16" t="str">
        <f>IF(DZ461="","",COUNTIF(DZ$3:DZ461,DZ461))</f>
        <v/>
      </c>
      <c r="DZ461" s="16" t="str">
        <f t="shared" si="877"/>
        <v/>
      </c>
      <c r="EA461" s="16" t="str">
        <f t="shared" si="878"/>
        <v/>
      </c>
      <c r="EB461" s="16" t="str">
        <f t="shared" si="879"/>
        <v/>
      </c>
      <c r="EC461" s="16" t="str">
        <f t="shared" si="880"/>
        <v/>
      </c>
      <c r="ED461" s="16" t="str">
        <f t="shared" si="881"/>
        <v/>
      </c>
      <c r="EE461" s="16" t="str">
        <f t="shared" si="882"/>
        <v/>
      </c>
      <c r="EF461" s="16" t="str">
        <f t="shared" si="883"/>
        <v/>
      </c>
      <c r="EG461" s="16" t="str">
        <f t="shared" si="884"/>
        <v/>
      </c>
      <c r="EH461" s="16" t="str">
        <f t="shared" si="885"/>
        <v/>
      </c>
      <c r="EI461" s="16" t="str">
        <f t="shared" si="886"/>
        <v/>
      </c>
      <c r="EJ461" s="16" t="str">
        <f t="shared" si="887"/>
        <v/>
      </c>
      <c r="EK461" s="16" t="str">
        <f t="shared" si="888"/>
        <v/>
      </c>
      <c r="EL461" s="58" t="str">
        <f t="shared" si="889"/>
        <v/>
      </c>
      <c r="EM461" s="58" t="str">
        <f>IF(OR($DZ461="",CR461=""),IF($EL461="","",$EL461),IF(OR(CR461="なし",CR461=0),領収書!$H$1,CR461))</f>
        <v/>
      </c>
      <c r="EN461" s="58" t="str">
        <f>IF(OR($DZ461="",CS461=""),IF($EL461="","",$EL461),IF(OR(CS461="なし",CS461=0),入力!$EN$1,CS461))</f>
        <v/>
      </c>
      <c r="EO461" s="63" t="str">
        <f t="shared" si="890"/>
        <v/>
      </c>
      <c r="EP461" s="63" t="str">
        <f t="shared" si="891"/>
        <v/>
      </c>
      <c r="ER461" s="16" t="str">
        <f>IF(AND(COUNTIF($ET$3:ET461,ET461)=1,ET461&lt;&gt;""),MAX($ER$3:ER460)+1,"")</f>
        <v/>
      </c>
      <c r="ES461" s="16" t="str">
        <f>IF(価格設定!B463="","",価格設定!B463)</f>
        <v/>
      </c>
      <c r="ET461" s="16" t="str">
        <f>IF(価格設定!C463="","",価格設定!C463)</f>
        <v/>
      </c>
      <c r="EV461" s="16" t="str">
        <f t="shared" si="803"/>
        <v/>
      </c>
      <c r="EW461" s="16" t="str">
        <f t="shared" si="892"/>
        <v/>
      </c>
    </row>
    <row r="462" spans="1:153" ht="30" customHeight="1" x14ac:dyDescent="0.2">
      <c r="A462" s="225"/>
      <c r="B462" s="212"/>
      <c r="C462" s="221"/>
      <c r="D462" s="164"/>
      <c r="E462" s="165"/>
      <c r="F462" s="166"/>
      <c r="G462" s="167"/>
      <c r="H462" s="179"/>
      <c r="I462" s="306"/>
      <c r="J462" s="169"/>
      <c r="K462" s="179"/>
      <c r="L462" s="186"/>
      <c r="M462" s="186"/>
      <c r="N462" s="168"/>
      <c r="O462" s="170"/>
      <c r="P462" s="212"/>
      <c r="Q462" s="179" t="str">
        <f>IFERROR(IF(H462="","",IFERROR(INDEX(価格設定!$B$5:$B$1048576,MATCH(H462,価格設定!$B$5:$B$1048576,0),0),INDEX(価格設定!$B$5:$B$1048576,MATCH("*"&amp;H462&amp;"*",価格設定!$B$5:$B$1048576,0),0))),H462)</f>
        <v/>
      </c>
      <c r="R462" s="250" t="str">
        <f>IFERROR(IF(Q462="",IF(K462="","",K462),IF(K462="",IF(INDEX(価格設定!$C$5:$C$1048576,MATCH(Q462,価格設定!$B$5:$B$1048576,0),0)=0,"",INDEX(価格設定!$C$5:$C$1048576,MATCH(Q462,価格設定!$B$5:$B$1048576,0),0)),IF(K462="なし","",K462))),"")</f>
        <v/>
      </c>
      <c r="S462" s="308" t="str">
        <f t="shared" si="804"/>
        <v/>
      </c>
      <c r="T462" s="126" t="str">
        <f>IFERROR(IF(J462="",IF(INDEX(価格設定!$E$5:$R$1048576,MATCH($Q462,価格設定!B$5:B$1048576,0),MATCH($AW462,価格設定!E$1:X$1,1))=0,"",INDEX(価格設定!$E$5:$R$1048576,MATCH($Q462,価格設定!B$5:B$1048576,0),MATCH($AW462,価格設定!E$1:X$1,1))),J462),"")</f>
        <v/>
      </c>
      <c r="U462" s="126" t="str">
        <f t="shared" si="805"/>
        <v/>
      </c>
      <c r="V462" s="132" t="str">
        <f t="shared" si="806"/>
        <v/>
      </c>
      <c r="W462" s="127" t="str">
        <f>IFERROR(IF(OR(T462="",T462&lt;0),"",IFERROR(INDEX(価格設定!E$2:X$3,IF(AND(K462=$K$1,$K$1&lt;&gt;""),ROW(価格設定!$D$3)-1,MATCH(INDEX(価格設定!$D$5:$D$1048576,MATCH(Q462,価格設定!$B$5:$B$1048576,0),0),価格設定!$D$2:$D$3,0)),MATCH($AW462,価格設定!E$1:X$1,1)),INDEX(価格設定!E$2:X$2,0,MATCH($AW462,価格設定!E$1:X$1,1)))),"")</f>
        <v/>
      </c>
      <c r="X462" s="126" t="str">
        <f t="shared" si="797"/>
        <v/>
      </c>
      <c r="Y462" s="128" t="str">
        <f t="shared" si="807"/>
        <v/>
      </c>
      <c r="Z462" s="126" t="str">
        <f t="shared" si="808"/>
        <v/>
      </c>
      <c r="AA462" s="129" t="str">
        <f t="shared" si="809"/>
        <v/>
      </c>
      <c r="AB462" s="126" t="str">
        <f t="shared" si="810"/>
        <v/>
      </c>
      <c r="AC462" s="280" t="str">
        <f t="shared" si="811"/>
        <v/>
      </c>
      <c r="AD462" s="15"/>
      <c r="AE462" s="204" t="str">
        <f>IF(AF462="","",COUNT($AF$3:AF462))</f>
        <v/>
      </c>
      <c r="AF462" s="206" t="str">
        <f t="shared" si="812"/>
        <v/>
      </c>
      <c r="AG462" s="204" t="str">
        <f t="shared" si="813"/>
        <v/>
      </c>
      <c r="AH462" s="204" t="str">
        <f t="shared" si="814"/>
        <v/>
      </c>
      <c r="AI462" s="287"/>
      <c r="AJ462" s="15"/>
      <c r="AK462" s="138" t="str">
        <f t="shared" si="815"/>
        <v/>
      </c>
      <c r="AL462" s="131" t="str">
        <f t="shared" si="816"/>
        <v/>
      </c>
      <c r="AM462" s="131" t="str">
        <f t="shared" si="817"/>
        <v/>
      </c>
      <c r="AN462" s="313" t="str">
        <f t="shared" si="818"/>
        <v/>
      </c>
      <c r="AO462" s="316" t="str">
        <f t="shared" si="819"/>
        <v/>
      </c>
      <c r="AP462" s="18"/>
      <c r="AQ462" s="3" t="str">
        <f>IF(F462="","",MAX($AQ$3:AQ461)+1)</f>
        <v/>
      </c>
      <c r="AR462" s="3" t="str">
        <f>IF(OR(AQ462="",BB462=""),"",MAX($AR$3:AR461)+1)</f>
        <v/>
      </c>
      <c r="AS462" s="3" t="str">
        <f>IF(CQ462="","",RANK(CQ462,CQ$3:CQ$1048576,1)+COUNTIF($CQ$3:CQ462,CQ462)-1)</f>
        <v/>
      </c>
      <c r="AT462" s="21" t="str">
        <f>IF(C462="",IF(OR(AND($H462&lt;&gt;"",C462=""),AND($F461=$F462,$AZ462&lt;&gt;""),COUNTA($H$3:$H$1048576,#REF!,$F$3:$F$1048576)&gt;COUNTA($H$3:$H462,#REF!,$F$3:$F462),$AZ462&lt;&gt;""),INDEX(AT$3:AT$1048576,MATCH(MAX($AQ$3:$AQ461),$AQ$3:$AQ$1048576,0),0),""),C462)</f>
        <v/>
      </c>
      <c r="AU462" s="21" t="str">
        <f>IF(D462="",IF(OR(AND($H462&lt;&gt;"",D462=""),AND($F461=$F462,$AZ462&lt;&gt;""),COUNTA($H$3:$H$1048576,#REF!,$F$3:$F$1048576)&gt;COUNTA($H$3:$H462,#REF!,$F$3:$F462),$AZ462&lt;&gt;""),INDEX(AU$3:AU$1048576,MATCH(MAX($AQ$3:$AQ461),$AQ$3:$AQ$1048576,0),0),""),D462)</f>
        <v/>
      </c>
      <c r="AV462" s="21" t="str">
        <f>IF(E462="",IF(OR(AND($H462&lt;&gt;"",E462=""),AND($F461=$F462,$AZ462&lt;&gt;""),COUNTA($H$3:$H$1048576,#REF!,$F$3:$F$1048576)&gt;COUNTA($H$3:$H462,#REF!,$F$3:$F462),$AZ462&lt;&gt;""),INDEX(AV$3:AV$1048576,MATCH(MAX($AQ$3:$AQ461),$AQ$3:$AQ$1048576,0),0),""),E462)</f>
        <v/>
      </c>
      <c r="AW462" s="24" t="str">
        <f t="shared" si="820"/>
        <v/>
      </c>
      <c r="AX462" s="13" t="str">
        <f t="shared" si="821"/>
        <v/>
      </c>
      <c r="AY462" s="4" t="str">
        <f t="shared" si="822"/>
        <v/>
      </c>
      <c r="AZ462" s="4" t="str">
        <f>IF(AX462="",IF(OR(AND(H462&lt;&gt;"",F462=""),COUNTA($H$3:$H$1048576)&gt;COUNTA($H$3:$H462)),INDEX(AX$3:AX462,MATCH(MAX($AQ$3:AQ462),AQ$3:AQ462,0),0),""),AX462)</f>
        <v/>
      </c>
      <c r="BA462" s="4" t="str">
        <f>IF(AY462="",IF(AND(H462&lt;&gt;"",F462=""),INDEX(AY$3:AY462,MATCH(MAX($AQ$3:AQ462),AQ$3:AQ462,0),0),""),AY462)</f>
        <v/>
      </c>
      <c r="BB462" s="82" t="str">
        <f>IF(BC462="","",RANK(BC462,BC$3:BC$1048576,1)+COUNTIF($BC$3:BC462,BC462)-1)</f>
        <v/>
      </c>
      <c r="BC462" s="139" t="str">
        <f t="shared" si="823"/>
        <v/>
      </c>
      <c r="BD462" s="46" t="str">
        <f t="shared" si="824"/>
        <v/>
      </c>
      <c r="BE462" s="46" t="str">
        <f t="shared" si="825"/>
        <v/>
      </c>
      <c r="BF462" s="46" t="str">
        <f t="shared" si="826"/>
        <v/>
      </c>
      <c r="BG462" s="4" t="str">
        <f t="shared" si="827"/>
        <v/>
      </c>
      <c r="BH462" s="180" t="str">
        <f t="shared" si="828"/>
        <v/>
      </c>
      <c r="BI462" s="16" t="str">
        <f t="shared" si="829"/>
        <v/>
      </c>
      <c r="BJ462" s="52" t="str">
        <f>IF(BI462="","",IF(W462="","",IF(AND(K462=$K$1,$K$1&lt;&gt;""),$BT$2,IFERROR(IF(INDEX(価格設定!$D$5:$D$1048576,MATCH(Q462,価格設定!$B$5:$B$1048576,0),0)=価格設定!$D$3,$BT$2,$BS$2),$BS$2))))</f>
        <v/>
      </c>
      <c r="BK462" s="16" t="str">
        <f>IF(BI462="","",IF(COUNTIF($BI$3:BI462,BI462)=1,1,IF(AND(BI461=BI462,BH462=""),BK461,COUNTIF($BH$3:BH462,BH462))))</f>
        <v/>
      </c>
      <c r="BL462" s="52" t="str">
        <f t="shared" si="830"/>
        <v/>
      </c>
      <c r="BM462" s="52" t="str">
        <f t="shared" si="831"/>
        <v/>
      </c>
      <c r="BN462" s="119" t="str">
        <f t="shared" si="832"/>
        <v/>
      </c>
      <c r="BO462" s="119" t="str">
        <f t="shared" si="833"/>
        <v/>
      </c>
      <c r="BP462" s="17" t="str">
        <f t="shared" si="834"/>
        <v/>
      </c>
      <c r="BQ462" s="17" t="str">
        <f t="shared" si="835"/>
        <v/>
      </c>
      <c r="BR462" s="17" t="str">
        <f>IF(OR(BP462="",COUNTIF($BO$3:BO462,BO462)&lt;&gt;1),"",SUMIF(BO$3:BO$1048576,BO462,BP$3:BP$1048576))</f>
        <v/>
      </c>
      <c r="BS462" s="17" t="str">
        <f t="shared" si="836"/>
        <v/>
      </c>
      <c r="BT462" s="17" t="str">
        <f t="shared" si="837"/>
        <v/>
      </c>
      <c r="BU462" s="17" t="str">
        <f t="shared" si="838"/>
        <v/>
      </c>
      <c r="BV462" s="24" t="str">
        <f t="shared" si="839"/>
        <v/>
      </c>
      <c r="BW462" s="24" t="str">
        <f t="shared" si="840"/>
        <v/>
      </c>
      <c r="BX462" s="24" t="str">
        <f t="shared" si="841"/>
        <v/>
      </c>
      <c r="BY462" s="26" t="str">
        <f t="shared" si="842"/>
        <v/>
      </c>
      <c r="BZ462" s="26" t="str">
        <f t="shared" si="843"/>
        <v/>
      </c>
      <c r="CA462" s="26" t="str">
        <f t="shared" si="844"/>
        <v/>
      </c>
      <c r="CB462" s="66" t="str">
        <f t="shared" si="845"/>
        <v/>
      </c>
      <c r="CC462" s="65" t="str">
        <f t="shared" si="846"/>
        <v/>
      </c>
      <c r="CD462" s="26" t="str">
        <f t="shared" si="847"/>
        <v/>
      </c>
      <c r="CE462" s="26" t="str">
        <f t="shared" si="848"/>
        <v/>
      </c>
      <c r="CF462" s="193" t="str">
        <f t="shared" si="849"/>
        <v/>
      </c>
      <c r="CG462" s="193" t="str">
        <f t="shared" si="850"/>
        <v/>
      </c>
      <c r="CH462" s="26" t="str">
        <f t="shared" si="851"/>
        <v/>
      </c>
      <c r="CI462" s="26" t="str">
        <f t="shared" si="852"/>
        <v/>
      </c>
      <c r="CJ462" s="65" t="str">
        <f t="shared" si="853"/>
        <v/>
      </c>
      <c r="CK462" s="65" t="str">
        <f t="shared" si="854"/>
        <v/>
      </c>
      <c r="CL462" s="64" t="str">
        <f t="shared" si="855"/>
        <v/>
      </c>
      <c r="CM462" s="64" t="str">
        <f t="shared" si="856"/>
        <v/>
      </c>
      <c r="CN462" s="65" t="str">
        <f t="shared" si="857"/>
        <v/>
      </c>
      <c r="CP462" s="63" t="str">
        <f>IF(BH462="","",MAX($CP$3:CP461)+1)</f>
        <v/>
      </c>
      <c r="CQ462" s="24" t="str">
        <f t="shared" si="858"/>
        <v/>
      </c>
      <c r="CR462" s="24" t="str">
        <f t="shared" si="859"/>
        <v/>
      </c>
      <c r="CS462" s="24" t="str">
        <f t="shared" si="860"/>
        <v/>
      </c>
      <c r="CT462" s="58" t="str">
        <f>IF(BO462="","",COUNTIF($BO$3:BO462,BO462)&amp;"@"&amp;BO462)</f>
        <v/>
      </c>
      <c r="CU462" s="16" t="str">
        <f t="shared" si="798"/>
        <v/>
      </c>
      <c r="CV462" s="63" t="str">
        <f t="shared" si="861"/>
        <v/>
      </c>
      <c r="CW462" s="16" t="str">
        <f t="shared" si="862"/>
        <v/>
      </c>
      <c r="CX462" s="16" t="str">
        <f t="shared" si="863"/>
        <v/>
      </c>
      <c r="CY462" s="16" t="str">
        <f t="shared" si="864"/>
        <v/>
      </c>
      <c r="CZ462" s="85" t="str">
        <f t="shared" si="865"/>
        <v/>
      </c>
      <c r="DA462" s="16" t="str">
        <f t="shared" si="866"/>
        <v/>
      </c>
      <c r="DB462" s="16" t="str">
        <f t="shared" si="867"/>
        <v/>
      </c>
      <c r="DC462" s="28" t="str">
        <f>IF(CP462="","",$DC$1&amp;(INDEX(価格設定!D$1:XFD$3,ROW(価格設定!$D$3),MATCH($AW462,価格設定!D$1:XFD$1,1))*100)&amp;"%")</f>
        <v/>
      </c>
      <c r="DD462" s="28" t="str">
        <f>IF(CP462="","",$DD$1&amp;(INDEX(価格設定!D$1:XFD$3,ROW(価格設定!$D$2),MATCH($AW462,価格設定!D$1:XFD$1,1))*100)&amp;"%")</f>
        <v/>
      </c>
      <c r="DE462" s="29" t="str">
        <f t="shared" si="868"/>
        <v/>
      </c>
      <c r="DG462" s="58" t="str">
        <f t="shared" si="869"/>
        <v/>
      </c>
      <c r="DH462" s="58" t="str">
        <f t="shared" si="870"/>
        <v/>
      </c>
      <c r="DI462" s="58" t="str">
        <f t="shared" si="871"/>
        <v/>
      </c>
      <c r="DJ462" s="85" t="str">
        <f t="shared" si="872"/>
        <v/>
      </c>
      <c r="DL462" s="58" t="str">
        <f>IF(COUNTIF(DG$3:DG$1048576,DG462)=COUNTIF($DG$3:$DG462,DG462),DG462,"")</f>
        <v/>
      </c>
      <c r="DM462" s="85" t="str">
        <f t="shared" si="873"/>
        <v/>
      </c>
      <c r="DN462" s="85" t="str">
        <f t="shared" si="799"/>
        <v/>
      </c>
      <c r="DO462" s="85" t="str">
        <f t="shared" si="799"/>
        <v/>
      </c>
      <c r="DP462" s="303"/>
      <c r="DQ462" s="17" t="str">
        <f t="shared" si="800"/>
        <v/>
      </c>
      <c r="DR462" s="17" t="str">
        <f t="shared" si="801"/>
        <v/>
      </c>
      <c r="DS462" s="17" t="str">
        <f t="shared" si="802"/>
        <v/>
      </c>
      <c r="DU462" s="16" t="str">
        <f t="shared" si="874"/>
        <v/>
      </c>
      <c r="DV462" s="16" t="str">
        <f>IF(DU462="","",COUNT($DU$3:DU462))</f>
        <v/>
      </c>
      <c r="DW462" s="16" t="str">
        <f t="shared" si="875"/>
        <v/>
      </c>
      <c r="DX462" s="16" t="str">
        <f t="shared" si="876"/>
        <v/>
      </c>
      <c r="DY462" s="16" t="str">
        <f>IF(DZ462="","",COUNTIF(DZ$3:DZ462,DZ462))</f>
        <v/>
      </c>
      <c r="DZ462" s="16" t="str">
        <f t="shared" si="877"/>
        <v/>
      </c>
      <c r="EA462" s="16" t="str">
        <f t="shared" si="878"/>
        <v/>
      </c>
      <c r="EB462" s="16" t="str">
        <f t="shared" si="879"/>
        <v/>
      </c>
      <c r="EC462" s="16" t="str">
        <f t="shared" si="880"/>
        <v/>
      </c>
      <c r="ED462" s="16" t="str">
        <f t="shared" si="881"/>
        <v/>
      </c>
      <c r="EE462" s="16" t="str">
        <f t="shared" si="882"/>
        <v/>
      </c>
      <c r="EF462" s="16" t="str">
        <f t="shared" si="883"/>
        <v/>
      </c>
      <c r="EG462" s="16" t="str">
        <f t="shared" si="884"/>
        <v/>
      </c>
      <c r="EH462" s="16" t="str">
        <f t="shared" si="885"/>
        <v/>
      </c>
      <c r="EI462" s="16" t="str">
        <f t="shared" si="886"/>
        <v/>
      </c>
      <c r="EJ462" s="16" t="str">
        <f t="shared" si="887"/>
        <v/>
      </c>
      <c r="EK462" s="16" t="str">
        <f t="shared" si="888"/>
        <v/>
      </c>
      <c r="EL462" s="58" t="str">
        <f t="shared" si="889"/>
        <v/>
      </c>
      <c r="EM462" s="58" t="str">
        <f>IF(OR($DZ462="",CR462=""),IF($EL462="","",$EL462),IF(OR(CR462="なし",CR462=0),領収書!$H$1,CR462))</f>
        <v/>
      </c>
      <c r="EN462" s="58" t="str">
        <f>IF(OR($DZ462="",CS462=""),IF($EL462="","",$EL462),IF(OR(CS462="なし",CS462=0),入力!$EN$1,CS462))</f>
        <v/>
      </c>
      <c r="EO462" s="63" t="str">
        <f t="shared" si="890"/>
        <v/>
      </c>
      <c r="EP462" s="63" t="str">
        <f t="shared" si="891"/>
        <v/>
      </c>
      <c r="ER462" s="16" t="str">
        <f>IF(AND(COUNTIF($ET$3:ET462,ET462)=1,ET462&lt;&gt;""),MAX($ER$3:ER461)+1,"")</f>
        <v/>
      </c>
      <c r="ES462" s="16" t="str">
        <f>IF(価格設定!B464="","",価格設定!B464)</f>
        <v/>
      </c>
      <c r="ET462" s="16" t="str">
        <f>IF(価格設定!C464="","",価格設定!C464)</f>
        <v/>
      </c>
      <c r="EV462" s="16" t="str">
        <f t="shared" si="803"/>
        <v/>
      </c>
      <c r="EW462" s="16" t="str">
        <f t="shared" si="892"/>
        <v/>
      </c>
    </row>
    <row r="463" spans="1:153" ht="30" customHeight="1" x14ac:dyDescent="0.2">
      <c r="A463" s="225"/>
      <c r="B463" s="212"/>
      <c r="C463" s="221"/>
      <c r="D463" s="164"/>
      <c r="E463" s="165"/>
      <c r="F463" s="166"/>
      <c r="G463" s="167"/>
      <c r="H463" s="179"/>
      <c r="I463" s="306"/>
      <c r="J463" s="169"/>
      <c r="K463" s="179"/>
      <c r="L463" s="186"/>
      <c r="M463" s="186"/>
      <c r="N463" s="168"/>
      <c r="O463" s="170"/>
      <c r="P463" s="212"/>
      <c r="Q463" s="179" t="str">
        <f>IFERROR(IF(H463="","",IFERROR(INDEX(価格設定!$B$5:$B$1048576,MATCH(H463,価格設定!$B$5:$B$1048576,0),0),INDEX(価格設定!$B$5:$B$1048576,MATCH("*"&amp;H463&amp;"*",価格設定!$B$5:$B$1048576,0),0))),H463)</f>
        <v/>
      </c>
      <c r="R463" s="250" t="str">
        <f>IFERROR(IF(Q463="",IF(K463="","",K463),IF(K463="",IF(INDEX(価格設定!$C$5:$C$1048576,MATCH(Q463,価格設定!$B$5:$B$1048576,0),0)=0,"",INDEX(価格設定!$C$5:$C$1048576,MATCH(Q463,価格設定!$B$5:$B$1048576,0),0)),IF(K463="なし","",K463))),"")</f>
        <v/>
      </c>
      <c r="S463" s="308" t="str">
        <f t="shared" si="804"/>
        <v/>
      </c>
      <c r="T463" s="126" t="str">
        <f>IFERROR(IF(J463="",IF(INDEX(価格設定!$E$5:$R$1048576,MATCH($Q463,価格設定!B$5:B$1048576,0),MATCH($AW463,価格設定!E$1:X$1,1))=0,"",INDEX(価格設定!$E$5:$R$1048576,MATCH($Q463,価格設定!B$5:B$1048576,0),MATCH($AW463,価格設定!E$1:X$1,1))),J463),"")</f>
        <v/>
      </c>
      <c r="U463" s="126" t="str">
        <f t="shared" si="805"/>
        <v/>
      </c>
      <c r="V463" s="132" t="str">
        <f t="shared" si="806"/>
        <v/>
      </c>
      <c r="W463" s="127" t="str">
        <f>IFERROR(IF(OR(T463="",T463&lt;0),"",IFERROR(INDEX(価格設定!E$2:X$3,IF(AND(K463=$K$1,$K$1&lt;&gt;""),ROW(価格設定!$D$3)-1,MATCH(INDEX(価格設定!$D$5:$D$1048576,MATCH(Q463,価格設定!$B$5:$B$1048576,0),0),価格設定!$D$2:$D$3,0)),MATCH($AW463,価格設定!E$1:X$1,1)),INDEX(価格設定!E$2:X$2,0,MATCH($AW463,価格設定!E$1:X$1,1)))),"")</f>
        <v/>
      </c>
      <c r="X463" s="126" t="str">
        <f t="shared" si="797"/>
        <v/>
      </c>
      <c r="Y463" s="128" t="str">
        <f t="shared" si="807"/>
        <v/>
      </c>
      <c r="Z463" s="126" t="str">
        <f t="shared" si="808"/>
        <v/>
      </c>
      <c r="AA463" s="129" t="str">
        <f t="shared" si="809"/>
        <v/>
      </c>
      <c r="AB463" s="126" t="str">
        <f t="shared" si="810"/>
        <v/>
      </c>
      <c r="AC463" s="280" t="str">
        <f t="shared" si="811"/>
        <v/>
      </c>
      <c r="AD463" s="15"/>
      <c r="AE463" s="204" t="str">
        <f>IF(AF463="","",COUNT($AF$3:AF463))</f>
        <v/>
      </c>
      <c r="AF463" s="206" t="str">
        <f t="shared" si="812"/>
        <v/>
      </c>
      <c r="AG463" s="204" t="str">
        <f t="shared" si="813"/>
        <v/>
      </c>
      <c r="AH463" s="204" t="str">
        <f t="shared" si="814"/>
        <v/>
      </c>
      <c r="AI463" s="287"/>
      <c r="AJ463" s="15"/>
      <c r="AK463" s="138" t="str">
        <f t="shared" si="815"/>
        <v/>
      </c>
      <c r="AL463" s="131" t="str">
        <f t="shared" si="816"/>
        <v/>
      </c>
      <c r="AM463" s="131" t="str">
        <f t="shared" si="817"/>
        <v/>
      </c>
      <c r="AN463" s="313" t="str">
        <f t="shared" si="818"/>
        <v/>
      </c>
      <c r="AO463" s="316" t="str">
        <f t="shared" si="819"/>
        <v/>
      </c>
      <c r="AP463" s="18"/>
      <c r="AQ463" s="3" t="str">
        <f>IF(F463="","",MAX($AQ$3:AQ462)+1)</f>
        <v/>
      </c>
      <c r="AR463" s="3" t="str">
        <f>IF(OR(AQ463="",BB463=""),"",MAX($AR$3:AR462)+1)</f>
        <v/>
      </c>
      <c r="AS463" s="3" t="str">
        <f>IF(CQ463="","",RANK(CQ463,CQ$3:CQ$1048576,1)+COUNTIF($CQ$3:CQ463,CQ463)-1)</f>
        <v/>
      </c>
      <c r="AT463" s="21" t="str">
        <f>IF(C463="",IF(OR(AND($H463&lt;&gt;"",C463=""),AND($F462=$F463,$AZ463&lt;&gt;""),COUNTA($H$3:$H$1048576,#REF!,$F$3:$F$1048576)&gt;COUNTA($H$3:$H463,#REF!,$F$3:$F463),$AZ463&lt;&gt;""),INDEX(AT$3:AT$1048576,MATCH(MAX($AQ$3:$AQ462),$AQ$3:$AQ$1048576,0),0),""),C463)</f>
        <v/>
      </c>
      <c r="AU463" s="21" t="str">
        <f>IF(D463="",IF(OR(AND($H463&lt;&gt;"",D463=""),AND($F462=$F463,$AZ463&lt;&gt;""),COUNTA($H$3:$H$1048576,#REF!,$F$3:$F$1048576)&gt;COUNTA($H$3:$H463,#REF!,$F$3:$F463),$AZ463&lt;&gt;""),INDEX(AU$3:AU$1048576,MATCH(MAX($AQ$3:$AQ462),$AQ$3:$AQ$1048576,0),0),""),D463)</f>
        <v/>
      </c>
      <c r="AV463" s="21" t="str">
        <f>IF(E463="",IF(OR(AND($H463&lt;&gt;"",E463=""),AND($F462=$F463,$AZ463&lt;&gt;""),COUNTA($H$3:$H$1048576,#REF!,$F$3:$F$1048576)&gt;COUNTA($H$3:$H463,#REF!,$F$3:$F463),$AZ463&lt;&gt;""),INDEX(AV$3:AV$1048576,MATCH(MAX($AQ$3:$AQ462),$AQ$3:$AQ$1048576,0),0),""),E463)</f>
        <v/>
      </c>
      <c r="AW463" s="24" t="str">
        <f t="shared" si="820"/>
        <v/>
      </c>
      <c r="AX463" s="13" t="str">
        <f t="shared" si="821"/>
        <v/>
      </c>
      <c r="AY463" s="4" t="str">
        <f t="shared" si="822"/>
        <v/>
      </c>
      <c r="AZ463" s="4" t="str">
        <f>IF(AX463="",IF(OR(AND(H463&lt;&gt;"",F463=""),COUNTA($H$3:$H$1048576)&gt;COUNTA($H$3:$H463)),INDEX(AX$3:AX463,MATCH(MAX($AQ$3:AQ463),AQ$3:AQ463,0),0),""),AX463)</f>
        <v/>
      </c>
      <c r="BA463" s="4" t="str">
        <f>IF(AY463="",IF(AND(H463&lt;&gt;"",F463=""),INDEX(AY$3:AY463,MATCH(MAX($AQ$3:AQ463),AQ$3:AQ463,0),0),""),AY463)</f>
        <v/>
      </c>
      <c r="BB463" s="82" t="str">
        <f>IF(BC463="","",RANK(BC463,BC$3:BC$1048576,1)+COUNTIF($BC$3:BC463,BC463)-1)</f>
        <v/>
      </c>
      <c r="BC463" s="139" t="str">
        <f t="shared" si="823"/>
        <v/>
      </c>
      <c r="BD463" s="46" t="str">
        <f t="shared" si="824"/>
        <v/>
      </c>
      <c r="BE463" s="46" t="str">
        <f t="shared" si="825"/>
        <v/>
      </c>
      <c r="BF463" s="46" t="str">
        <f t="shared" si="826"/>
        <v/>
      </c>
      <c r="BG463" s="4" t="str">
        <f t="shared" si="827"/>
        <v/>
      </c>
      <c r="BH463" s="180" t="str">
        <f t="shared" si="828"/>
        <v/>
      </c>
      <c r="BI463" s="16" t="str">
        <f t="shared" si="829"/>
        <v/>
      </c>
      <c r="BJ463" s="52" t="str">
        <f>IF(BI463="","",IF(W463="","",IF(AND(K463=$K$1,$K$1&lt;&gt;""),$BT$2,IFERROR(IF(INDEX(価格設定!$D$5:$D$1048576,MATCH(Q463,価格設定!$B$5:$B$1048576,0),0)=価格設定!$D$3,$BT$2,$BS$2),$BS$2))))</f>
        <v/>
      </c>
      <c r="BK463" s="16" t="str">
        <f>IF(BI463="","",IF(COUNTIF($BI$3:BI463,BI463)=1,1,IF(AND(BI462=BI463,BH463=""),BK462,COUNTIF($BH$3:BH463,BH463))))</f>
        <v/>
      </c>
      <c r="BL463" s="52" t="str">
        <f t="shared" si="830"/>
        <v/>
      </c>
      <c r="BM463" s="52" t="str">
        <f t="shared" si="831"/>
        <v/>
      </c>
      <c r="BN463" s="119" t="str">
        <f t="shared" si="832"/>
        <v/>
      </c>
      <c r="BO463" s="119" t="str">
        <f t="shared" si="833"/>
        <v/>
      </c>
      <c r="BP463" s="17" t="str">
        <f t="shared" si="834"/>
        <v/>
      </c>
      <c r="BQ463" s="17" t="str">
        <f t="shared" si="835"/>
        <v/>
      </c>
      <c r="BR463" s="17" t="str">
        <f>IF(OR(BP463="",COUNTIF($BO$3:BO463,BO463)&lt;&gt;1),"",SUMIF(BO$3:BO$1048576,BO463,BP$3:BP$1048576))</f>
        <v/>
      </c>
      <c r="BS463" s="17" t="str">
        <f t="shared" si="836"/>
        <v/>
      </c>
      <c r="BT463" s="17" t="str">
        <f t="shared" si="837"/>
        <v/>
      </c>
      <c r="BU463" s="17" t="str">
        <f t="shared" si="838"/>
        <v/>
      </c>
      <c r="BV463" s="24" t="str">
        <f t="shared" si="839"/>
        <v/>
      </c>
      <c r="BW463" s="24" t="str">
        <f t="shared" si="840"/>
        <v/>
      </c>
      <c r="BX463" s="24" t="str">
        <f t="shared" si="841"/>
        <v/>
      </c>
      <c r="BY463" s="26" t="str">
        <f t="shared" si="842"/>
        <v/>
      </c>
      <c r="BZ463" s="26" t="str">
        <f t="shared" si="843"/>
        <v/>
      </c>
      <c r="CA463" s="26" t="str">
        <f t="shared" si="844"/>
        <v/>
      </c>
      <c r="CB463" s="66" t="str">
        <f t="shared" si="845"/>
        <v/>
      </c>
      <c r="CC463" s="65" t="str">
        <f t="shared" si="846"/>
        <v/>
      </c>
      <c r="CD463" s="26" t="str">
        <f t="shared" si="847"/>
        <v/>
      </c>
      <c r="CE463" s="26" t="str">
        <f t="shared" si="848"/>
        <v/>
      </c>
      <c r="CF463" s="193" t="str">
        <f t="shared" si="849"/>
        <v/>
      </c>
      <c r="CG463" s="193" t="str">
        <f t="shared" si="850"/>
        <v/>
      </c>
      <c r="CH463" s="26" t="str">
        <f t="shared" si="851"/>
        <v/>
      </c>
      <c r="CI463" s="26" t="str">
        <f t="shared" si="852"/>
        <v/>
      </c>
      <c r="CJ463" s="65" t="str">
        <f t="shared" si="853"/>
        <v/>
      </c>
      <c r="CK463" s="65" t="str">
        <f t="shared" si="854"/>
        <v/>
      </c>
      <c r="CL463" s="64" t="str">
        <f t="shared" si="855"/>
        <v/>
      </c>
      <c r="CM463" s="64" t="str">
        <f t="shared" si="856"/>
        <v/>
      </c>
      <c r="CN463" s="65" t="str">
        <f t="shared" si="857"/>
        <v/>
      </c>
      <c r="CP463" s="63" t="str">
        <f>IF(BH463="","",MAX($CP$3:CP462)+1)</f>
        <v/>
      </c>
      <c r="CQ463" s="24" t="str">
        <f t="shared" si="858"/>
        <v/>
      </c>
      <c r="CR463" s="24" t="str">
        <f t="shared" si="859"/>
        <v/>
      </c>
      <c r="CS463" s="24" t="str">
        <f t="shared" si="860"/>
        <v/>
      </c>
      <c r="CT463" s="58" t="str">
        <f>IF(BO463="","",COUNTIF($BO$3:BO463,BO463)&amp;"@"&amp;BO463)</f>
        <v/>
      </c>
      <c r="CU463" s="16" t="str">
        <f t="shared" si="798"/>
        <v/>
      </c>
      <c r="CV463" s="63" t="str">
        <f t="shared" si="861"/>
        <v/>
      </c>
      <c r="CW463" s="16" t="str">
        <f t="shared" si="862"/>
        <v/>
      </c>
      <c r="CX463" s="16" t="str">
        <f t="shared" si="863"/>
        <v/>
      </c>
      <c r="CY463" s="16" t="str">
        <f t="shared" si="864"/>
        <v/>
      </c>
      <c r="CZ463" s="85" t="str">
        <f t="shared" si="865"/>
        <v/>
      </c>
      <c r="DA463" s="16" t="str">
        <f t="shared" si="866"/>
        <v/>
      </c>
      <c r="DB463" s="16" t="str">
        <f t="shared" si="867"/>
        <v/>
      </c>
      <c r="DC463" s="28" t="str">
        <f>IF(CP463="","",$DC$1&amp;(INDEX(価格設定!D$1:XFD$3,ROW(価格設定!$D$3),MATCH($AW463,価格設定!D$1:XFD$1,1))*100)&amp;"%")</f>
        <v/>
      </c>
      <c r="DD463" s="28" t="str">
        <f>IF(CP463="","",$DD$1&amp;(INDEX(価格設定!D$1:XFD$3,ROW(価格設定!$D$2),MATCH($AW463,価格設定!D$1:XFD$1,1))*100)&amp;"%")</f>
        <v/>
      </c>
      <c r="DE463" s="29" t="str">
        <f t="shared" si="868"/>
        <v/>
      </c>
      <c r="DG463" s="58" t="str">
        <f t="shared" si="869"/>
        <v/>
      </c>
      <c r="DH463" s="58" t="str">
        <f t="shared" si="870"/>
        <v/>
      </c>
      <c r="DI463" s="58" t="str">
        <f t="shared" si="871"/>
        <v/>
      </c>
      <c r="DJ463" s="85" t="str">
        <f t="shared" si="872"/>
        <v/>
      </c>
      <c r="DL463" s="58" t="str">
        <f>IF(COUNTIF(DG$3:DG$1048576,DG463)=COUNTIF($DG$3:$DG463,DG463),DG463,"")</f>
        <v/>
      </c>
      <c r="DM463" s="85" t="str">
        <f t="shared" si="873"/>
        <v/>
      </c>
      <c r="DN463" s="85" t="str">
        <f t="shared" si="799"/>
        <v/>
      </c>
      <c r="DO463" s="85" t="str">
        <f t="shared" si="799"/>
        <v/>
      </c>
      <c r="DP463" s="303"/>
      <c r="DQ463" s="17" t="str">
        <f t="shared" si="800"/>
        <v/>
      </c>
      <c r="DR463" s="17" t="str">
        <f t="shared" si="801"/>
        <v/>
      </c>
      <c r="DS463" s="17" t="str">
        <f t="shared" si="802"/>
        <v/>
      </c>
      <c r="DU463" s="16" t="str">
        <f t="shared" si="874"/>
        <v/>
      </c>
      <c r="DV463" s="16" t="str">
        <f>IF(DU463="","",COUNT($DU$3:DU463))</f>
        <v/>
      </c>
      <c r="DW463" s="16" t="str">
        <f t="shared" si="875"/>
        <v/>
      </c>
      <c r="DX463" s="16" t="str">
        <f t="shared" si="876"/>
        <v/>
      </c>
      <c r="DY463" s="16" t="str">
        <f>IF(DZ463="","",COUNTIF(DZ$3:DZ463,DZ463))</f>
        <v/>
      </c>
      <c r="DZ463" s="16" t="str">
        <f t="shared" si="877"/>
        <v/>
      </c>
      <c r="EA463" s="16" t="str">
        <f t="shared" si="878"/>
        <v/>
      </c>
      <c r="EB463" s="16" t="str">
        <f t="shared" si="879"/>
        <v/>
      </c>
      <c r="EC463" s="16" t="str">
        <f t="shared" si="880"/>
        <v/>
      </c>
      <c r="ED463" s="16" t="str">
        <f t="shared" si="881"/>
        <v/>
      </c>
      <c r="EE463" s="16" t="str">
        <f t="shared" si="882"/>
        <v/>
      </c>
      <c r="EF463" s="16" t="str">
        <f t="shared" si="883"/>
        <v/>
      </c>
      <c r="EG463" s="16" t="str">
        <f t="shared" si="884"/>
        <v/>
      </c>
      <c r="EH463" s="16" t="str">
        <f t="shared" si="885"/>
        <v/>
      </c>
      <c r="EI463" s="16" t="str">
        <f t="shared" si="886"/>
        <v/>
      </c>
      <c r="EJ463" s="16" t="str">
        <f t="shared" si="887"/>
        <v/>
      </c>
      <c r="EK463" s="16" t="str">
        <f t="shared" si="888"/>
        <v/>
      </c>
      <c r="EL463" s="58" t="str">
        <f t="shared" si="889"/>
        <v/>
      </c>
      <c r="EM463" s="58" t="str">
        <f>IF(OR($DZ463="",CR463=""),IF($EL463="","",$EL463),IF(OR(CR463="なし",CR463=0),領収書!$H$1,CR463))</f>
        <v/>
      </c>
      <c r="EN463" s="58" t="str">
        <f>IF(OR($DZ463="",CS463=""),IF($EL463="","",$EL463),IF(OR(CS463="なし",CS463=0),入力!$EN$1,CS463))</f>
        <v/>
      </c>
      <c r="EO463" s="63" t="str">
        <f t="shared" si="890"/>
        <v/>
      </c>
      <c r="EP463" s="63" t="str">
        <f t="shared" si="891"/>
        <v/>
      </c>
      <c r="ER463" s="16" t="str">
        <f>IF(AND(COUNTIF($ET$3:ET463,ET463)=1,ET463&lt;&gt;""),MAX($ER$3:ER462)+1,"")</f>
        <v/>
      </c>
      <c r="ES463" s="16" t="str">
        <f>IF(価格設定!B465="","",価格設定!B465)</f>
        <v/>
      </c>
      <c r="ET463" s="16" t="str">
        <f>IF(価格設定!C465="","",価格設定!C465)</f>
        <v/>
      </c>
      <c r="EV463" s="16" t="str">
        <f t="shared" si="803"/>
        <v/>
      </c>
      <c r="EW463" s="16" t="str">
        <f t="shared" si="892"/>
        <v/>
      </c>
    </row>
    <row r="464" spans="1:153" ht="30" customHeight="1" x14ac:dyDescent="0.2">
      <c r="A464" s="225"/>
      <c r="B464" s="212"/>
      <c r="C464" s="221"/>
      <c r="D464" s="164"/>
      <c r="E464" s="165"/>
      <c r="F464" s="166"/>
      <c r="G464" s="167"/>
      <c r="H464" s="179"/>
      <c r="I464" s="306"/>
      <c r="J464" s="169"/>
      <c r="K464" s="179"/>
      <c r="L464" s="186"/>
      <c r="M464" s="186"/>
      <c r="N464" s="168"/>
      <c r="O464" s="170"/>
      <c r="P464" s="212"/>
      <c r="Q464" s="179" t="str">
        <f>IFERROR(IF(H464="","",IFERROR(INDEX(価格設定!$B$5:$B$1048576,MATCH(H464,価格設定!$B$5:$B$1048576,0),0),INDEX(価格設定!$B$5:$B$1048576,MATCH("*"&amp;H464&amp;"*",価格設定!$B$5:$B$1048576,0),0))),H464)</f>
        <v/>
      </c>
      <c r="R464" s="250" t="str">
        <f>IFERROR(IF(Q464="",IF(K464="","",K464),IF(K464="",IF(INDEX(価格設定!$C$5:$C$1048576,MATCH(Q464,価格設定!$B$5:$B$1048576,0),0)=0,"",INDEX(価格設定!$C$5:$C$1048576,MATCH(Q464,価格設定!$B$5:$B$1048576,0),0)),IF(K464="なし","",K464))),"")</f>
        <v/>
      </c>
      <c r="S464" s="308" t="str">
        <f t="shared" si="804"/>
        <v/>
      </c>
      <c r="T464" s="126" t="str">
        <f>IFERROR(IF(J464="",IF(INDEX(価格設定!$E$5:$R$1048576,MATCH($Q464,価格設定!B$5:B$1048576,0),MATCH($AW464,価格設定!E$1:X$1,1))=0,"",INDEX(価格設定!$E$5:$R$1048576,MATCH($Q464,価格設定!B$5:B$1048576,0),MATCH($AW464,価格設定!E$1:X$1,1))),J464),"")</f>
        <v/>
      </c>
      <c r="U464" s="126" t="str">
        <f t="shared" si="805"/>
        <v/>
      </c>
      <c r="V464" s="132" t="str">
        <f t="shared" si="806"/>
        <v/>
      </c>
      <c r="W464" s="127" t="str">
        <f>IFERROR(IF(OR(T464="",T464&lt;0),"",IFERROR(INDEX(価格設定!E$2:X$3,IF(AND(K464=$K$1,$K$1&lt;&gt;""),ROW(価格設定!$D$3)-1,MATCH(INDEX(価格設定!$D$5:$D$1048576,MATCH(Q464,価格設定!$B$5:$B$1048576,0),0),価格設定!$D$2:$D$3,0)),MATCH($AW464,価格設定!E$1:X$1,1)),INDEX(価格設定!E$2:X$2,0,MATCH($AW464,価格設定!E$1:X$1,1)))),"")</f>
        <v/>
      </c>
      <c r="X464" s="126" t="str">
        <f t="shared" si="797"/>
        <v/>
      </c>
      <c r="Y464" s="128" t="str">
        <f t="shared" si="807"/>
        <v/>
      </c>
      <c r="Z464" s="126" t="str">
        <f t="shared" si="808"/>
        <v/>
      </c>
      <c r="AA464" s="129" t="str">
        <f t="shared" si="809"/>
        <v/>
      </c>
      <c r="AB464" s="126" t="str">
        <f t="shared" si="810"/>
        <v/>
      </c>
      <c r="AC464" s="280" t="str">
        <f t="shared" si="811"/>
        <v/>
      </c>
      <c r="AD464" s="15"/>
      <c r="AE464" s="204" t="str">
        <f>IF(AF464="","",COUNT($AF$3:AF464))</f>
        <v/>
      </c>
      <c r="AF464" s="206" t="str">
        <f t="shared" si="812"/>
        <v/>
      </c>
      <c r="AG464" s="204" t="str">
        <f t="shared" si="813"/>
        <v/>
      </c>
      <c r="AH464" s="204" t="str">
        <f t="shared" si="814"/>
        <v/>
      </c>
      <c r="AI464" s="287"/>
      <c r="AJ464" s="15"/>
      <c r="AK464" s="138" t="str">
        <f t="shared" si="815"/>
        <v/>
      </c>
      <c r="AL464" s="131" t="str">
        <f t="shared" si="816"/>
        <v/>
      </c>
      <c r="AM464" s="131" t="str">
        <f t="shared" si="817"/>
        <v/>
      </c>
      <c r="AN464" s="313" t="str">
        <f t="shared" si="818"/>
        <v/>
      </c>
      <c r="AO464" s="316" t="str">
        <f t="shared" si="819"/>
        <v/>
      </c>
      <c r="AP464" s="18"/>
      <c r="AQ464" s="3" t="str">
        <f>IF(F464="","",MAX($AQ$3:AQ463)+1)</f>
        <v/>
      </c>
      <c r="AR464" s="3" t="str">
        <f>IF(OR(AQ464="",BB464=""),"",MAX($AR$3:AR463)+1)</f>
        <v/>
      </c>
      <c r="AS464" s="3" t="str">
        <f>IF(CQ464="","",RANK(CQ464,CQ$3:CQ$1048576,1)+COUNTIF($CQ$3:CQ464,CQ464)-1)</f>
        <v/>
      </c>
      <c r="AT464" s="21" t="str">
        <f>IF(C464="",IF(OR(AND($H464&lt;&gt;"",C464=""),AND($F463=$F464,$AZ464&lt;&gt;""),COUNTA($H$3:$H$1048576,#REF!,$F$3:$F$1048576)&gt;COUNTA($H$3:$H464,#REF!,$F$3:$F464),$AZ464&lt;&gt;""),INDEX(AT$3:AT$1048576,MATCH(MAX($AQ$3:$AQ463),$AQ$3:$AQ$1048576,0),0),""),C464)</f>
        <v/>
      </c>
      <c r="AU464" s="21" t="str">
        <f>IF(D464="",IF(OR(AND($H464&lt;&gt;"",D464=""),AND($F463=$F464,$AZ464&lt;&gt;""),COUNTA($H$3:$H$1048576,#REF!,$F$3:$F$1048576)&gt;COUNTA($H$3:$H464,#REF!,$F$3:$F464),$AZ464&lt;&gt;""),INDEX(AU$3:AU$1048576,MATCH(MAX($AQ$3:$AQ463),$AQ$3:$AQ$1048576,0),0),""),D464)</f>
        <v/>
      </c>
      <c r="AV464" s="21" t="str">
        <f>IF(E464="",IF(OR(AND($H464&lt;&gt;"",E464=""),AND($F463=$F464,$AZ464&lt;&gt;""),COUNTA($H$3:$H$1048576,#REF!,$F$3:$F$1048576)&gt;COUNTA($H$3:$H464,#REF!,$F$3:$F464),$AZ464&lt;&gt;""),INDEX(AV$3:AV$1048576,MATCH(MAX($AQ$3:$AQ463),$AQ$3:$AQ$1048576,0),0),""),E464)</f>
        <v/>
      </c>
      <c r="AW464" s="24" t="str">
        <f t="shared" si="820"/>
        <v/>
      </c>
      <c r="AX464" s="13" t="str">
        <f t="shared" si="821"/>
        <v/>
      </c>
      <c r="AY464" s="4" t="str">
        <f t="shared" si="822"/>
        <v/>
      </c>
      <c r="AZ464" s="4" t="str">
        <f>IF(AX464="",IF(OR(AND(H464&lt;&gt;"",F464=""),COUNTA($H$3:$H$1048576)&gt;COUNTA($H$3:$H464)),INDEX(AX$3:AX464,MATCH(MAX($AQ$3:AQ464),AQ$3:AQ464,0),0),""),AX464)</f>
        <v/>
      </c>
      <c r="BA464" s="4" t="str">
        <f>IF(AY464="",IF(AND(H464&lt;&gt;"",F464=""),INDEX(AY$3:AY464,MATCH(MAX($AQ$3:AQ464),AQ$3:AQ464,0),0),""),AY464)</f>
        <v/>
      </c>
      <c r="BB464" s="82" t="str">
        <f>IF(BC464="","",RANK(BC464,BC$3:BC$1048576,1)+COUNTIF($BC$3:BC464,BC464)-1)</f>
        <v/>
      </c>
      <c r="BC464" s="139" t="str">
        <f t="shared" si="823"/>
        <v/>
      </c>
      <c r="BD464" s="46" t="str">
        <f t="shared" si="824"/>
        <v/>
      </c>
      <c r="BE464" s="46" t="str">
        <f t="shared" si="825"/>
        <v/>
      </c>
      <c r="BF464" s="46" t="str">
        <f t="shared" si="826"/>
        <v/>
      </c>
      <c r="BG464" s="4" t="str">
        <f t="shared" si="827"/>
        <v/>
      </c>
      <c r="BH464" s="180" t="str">
        <f t="shared" si="828"/>
        <v/>
      </c>
      <c r="BI464" s="16" t="str">
        <f t="shared" si="829"/>
        <v/>
      </c>
      <c r="BJ464" s="52" t="str">
        <f>IF(BI464="","",IF(W464="","",IF(AND(K464=$K$1,$K$1&lt;&gt;""),$BT$2,IFERROR(IF(INDEX(価格設定!$D$5:$D$1048576,MATCH(Q464,価格設定!$B$5:$B$1048576,0),0)=価格設定!$D$3,$BT$2,$BS$2),$BS$2))))</f>
        <v/>
      </c>
      <c r="BK464" s="16" t="str">
        <f>IF(BI464="","",IF(COUNTIF($BI$3:BI464,BI464)=1,1,IF(AND(BI463=BI464,BH464=""),BK463,COUNTIF($BH$3:BH464,BH464))))</f>
        <v/>
      </c>
      <c r="BL464" s="52" t="str">
        <f t="shared" si="830"/>
        <v/>
      </c>
      <c r="BM464" s="52" t="str">
        <f t="shared" si="831"/>
        <v/>
      </c>
      <c r="BN464" s="119" t="str">
        <f t="shared" si="832"/>
        <v/>
      </c>
      <c r="BO464" s="119" t="str">
        <f t="shared" si="833"/>
        <v/>
      </c>
      <c r="BP464" s="17" t="str">
        <f t="shared" si="834"/>
        <v/>
      </c>
      <c r="BQ464" s="17" t="str">
        <f t="shared" si="835"/>
        <v/>
      </c>
      <c r="BR464" s="17" t="str">
        <f>IF(OR(BP464="",COUNTIF($BO$3:BO464,BO464)&lt;&gt;1),"",SUMIF(BO$3:BO$1048576,BO464,BP$3:BP$1048576))</f>
        <v/>
      </c>
      <c r="BS464" s="17" t="str">
        <f t="shared" si="836"/>
        <v/>
      </c>
      <c r="BT464" s="17" t="str">
        <f t="shared" si="837"/>
        <v/>
      </c>
      <c r="BU464" s="17" t="str">
        <f t="shared" si="838"/>
        <v/>
      </c>
      <c r="BV464" s="24" t="str">
        <f t="shared" si="839"/>
        <v/>
      </c>
      <c r="BW464" s="24" t="str">
        <f t="shared" si="840"/>
        <v/>
      </c>
      <c r="BX464" s="24" t="str">
        <f t="shared" si="841"/>
        <v/>
      </c>
      <c r="BY464" s="26" t="str">
        <f t="shared" si="842"/>
        <v/>
      </c>
      <c r="BZ464" s="26" t="str">
        <f t="shared" si="843"/>
        <v/>
      </c>
      <c r="CA464" s="26" t="str">
        <f t="shared" si="844"/>
        <v/>
      </c>
      <c r="CB464" s="66" t="str">
        <f t="shared" si="845"/>
        <v/>
      </c>
      <c r="CC464" s="65" t="str">
        <f t="shared" si="846"/>
        <v/>
      </c>
      <c r="CD464" s="26" t="str">
        <f t="shared" si="847"/>
        <v/>
      </c>
      <c r="CE464" s="26" t="str">
        <f t="shared" si="848"/>
        <v/>
      </c>
      <c r="CF464" s="193" t="str">
        <f t="shared" si="849"/>
        <v/>
      </c>
      <c r="CG464" s="193" t="str">
        <f t="shared" si="850"/>
        <v/>
      </c>
      <c r="CH464" s="26" t="str">
        <f t="shared" si="851"/>
        <v/>
      </c>
      <c r="CI464" s="26" t="str">
        <f t="shared" si="852"/>
        <v/>
      </c>
      <c r="CJ464" s="65" t="str">
        <f t="shared" si="853"/>
        <v/>
      </c>
      <c r="CK464" s="65" t="str">
        <f t="shared" si="854"/>
        <v/>
      </c>
      <c r="CL464" s="64" t="str">
        <f t="shared" si="855"/>
        <v/>
      </c>
      <c r="CM464" s="64" t="str">
        <f t="shared" si="856"/>
        <v/>
      </c>
      <c r="CN464" s="65" t="str">
        <f t="shared" si="857"/>
        <v/>
      </c>
      <c r="CP464" s="63" t="str">
        <f>IF(BH464="","",MAX($CP$3:CP463)+1)</f>
        <v/>
      </c>
      <c r="CQ464" s="24" t="str">
        <f t="shared" si="858"/>
        <v/>
      </c>
      <c r="CR464" s="24" t="str">
        <f t="shared" si="859"/>
        <v/>
      </c>
      <c r="CS464" s="24" t="str">
        <f t="shared" si="860"/>
        <v/>
      </c>
      <c r="CT464" s="58" t="str">
        <f>IF(BO464="","",COUNTIF($BO$3:BO464,BO464)&amp;"@"&amp;BO464)</f>
        <v/>
      </c>
      <c r="CU464" s="16" t="str">
        <f t="shared" si="798"/>
        <v/>
      </c>
      <c r="CV464" s="63" t="str">
        <f t="shared" si="861"/>
        <v/>
      </c>
      <c r="CW464" s="16" t="str">
        <f t="shared" si="862"/>
        <v/>
      </c>
      <c r="CX464" s="16" t="str">
        <f t="shared" si="863"/>
        <v/>
      </c>
      <c r="CY464" s="16" t="str">
        <f t="shared" si="864"/>
        <v/>
      </c>
      <c r="CZ464" s="85" t="str">
        <f t="shared" si="865"/>
        <v/>
      </c>
      <c r="DA464" s="16" t="str">
        <f t="shared" si="866"/>
        <v/>
      </c>
      <c r="DB464" s="16" t="str">
        <f t="shared" si="867"/>
        <v/>
      </c>
      <c r="DC464" s="28" t="str">
        <f>IF(CP464="","",$DC$1&amp;(INDEX(価格設定!D$1:XFD$3,ROW(価格設定!$D$3),MATCH($AW464,価格設定!D$1:XFD$1,1))*100)&amp;"%")</f>
        <v/>
      </c>
      <c r="DD464" s="28" t="str">
        <f>IF(CP464="","",$DD$1&amp;(INDEX(価格設定!D$1:XFD$3,ROW(価格設定!$D$2),MATCH($AW464,価格設定!D$1:XFD$1,1))*100)&amp;"%")</f>
        <v/>
      </c>
      <c r="DE464" s="29" t="str">
        <f t="shared" si="868"/>
        <v/>
      </c>
      <c r="DG464" s="58" t="str">
        <f t="shared" si="869"/>
        <v/>
      </c>
      <c r="DH464" s="58" t="str">
        <f t="shared" si="870"/>
        <v/>
      </c>
      <c r="DI464" s="58" t="str">
        <f t="shared" si="871"/>
        <v/>
      </c>
      <c r="DJ464" s="85" t="str">
        <f t="shared" si="872"/>
        <v/>
      </c>
      <c r="DL464" s="58" t="str">
        <f>IF(COUNTIF(DG$3:DG$1048576,DG464)=COUNTIF($DG$3:$DG464,DG464),DG464,"")</f>
        <v/>
      </c>
      <c r="DM464" s="85" t="str">
        <f t="shared" si="873"/>
        <v/>
      </c>
      <c r="DN464" s="85" t="str">
        <f t="shared" si="799"/>
        <v/>
      </c>
      <c r="DO464" s="85" t="str">
        <f t="shared" si="799"/>
        <v/>
      </c>
      <c r="DP464" s="303"/>
      <c r="DQ464" s="17" t="str">
        <f t="shared" si="800"/>
        <v/>
      </c>
      <c r="DR464" s="17" t="str">
        <f t="shared" si="801"/>
        <v/>
      </c>
      <c r="DS464" s="17" t="str">
        <f t="shared" si="802"/>
        <v/>
      </c>
      <c r="DU464" s="16" t="str">
        <f t="shared" si="874"/>
        <v/>
      </c>
      <c r="DV464" s="16" t="str">
        <f>IF(DU464="","",COUNT($DU$3:DU464))</f>
        <v/>
      </c>
      <c r="DW464" s="16" t="str">
        <f t="shared" si="875"/>
        <v/>
      </c>
      <c r="DX464" s="16" t="str">
        <f t="shared" si="876"/>
        <v/>
      </c>
      <c r="DY464" s="16" t="str">
        <f>IF(DZ464="","",COUNTIF(DZ$3:DZ464,DZ464))</f>
        <v/>
      </c>
      <c r="DZ464" s="16" t="str">
        <f t="shared" si="877"/>
        <v/>
      </c>
      <c r="EA464" s="16" t="str">
        <f t="shared" si="878"/>
        <v/>
      </c>
      <c r="EB464" s="16" t="str">
        <f t="shared" si="879"/>
        <v/>
      </c>
      <c r="EC464" s="16" t="str">
        <f t="shared" si="880"/>
        <v/>
      </c>
      <c r="ED464" s="16" t="str">
        <f t="shared" si="881"/>
        <v/>
      </c>
      <c r="EE464" s="16" t="str">
        <f t="shared" si="882"/>
        <v/>
      </c>
      <c r="EF464" s="16" t="str">
        <f t="shared" si="883"/>
        <v/>
      </c>
      <c r="EG464" s="16" t="str">
        <f t="shared" si="884"/>
        <v/>
      </c>
      <c r="EH464" s="16" t="str">
        <f t="shared" si="885"/>
        <v/>
      </c>
      <c r="EI464" s="16" t="str">
        <f t="shared" si="886"/>
        <v/>
      </c>
      <c r="EJ464" s="16" t="str">
        <f t="shared" si="887"/>
        <v/>
      </c>
      <c r="EK464" s="16" t="str">
        <f t="shared" si="888"/>
        <v/>
      </c>
      <c r="EL464" s="58" t="str">
        <f t="shared" si="889"/>
        <v/>
      </c>
      <c r="EM464" s="58" t="str">
        <f>IF(OR($DZ464="",CR464=""),IF($EL464="","",$EL464),IF(OR(CR464="なし",CR464=0),領収書!$H$1,CR464))</f>
        <v/>
      </c>
      <c r="EN464" s="58" t="str">
        <f>IF(OR($DZ464="",CS464=""),IF($EL464="","",$EL464),IF(OR(CS464="なし",CS464=0),入力!$EN$1,CS464))</f>
        <v/>
      </c>
      <c r="EO464" s="63" t="str">
        <f t="shared" si="890"/>
        <v/>
      </c>
      <c r="EP464" s="63" t="str">
        <f t="shared" si="891"/>
        <v/>
      </c>
      <c r="ER464" s="16" t="str">
        <f>IF(AND(COUNTIF($ET$3:ET464,ET464)=1,ET464&lt;&gt;""),MAX($ER$3:ER463)+1,"")</f>
        <v/>
      </c>
      <c r="ES464" s="16" t="str">
        <f>IF(価格設定!B466="","",価格設定!B466)</f>
        <v/>
      </c>
      <c r="ET464" s="16" t="str">
        <f>IF(価格設定!C466="","",価格設定!C466)</f>
        <v/>
      </c>
      <c r="EV464" s="16" t="str">
        <f t="shared" si="803"/>
        <v/>
      </c>
      <c r="EW464" s="16" t="str">
        <f t="shared" si="892"/>
        <v/>
      </c>
    </row>
    <row r="465" spans="1:153" ht="30" customHeight="1" x14ac:dyDescent="0.2">
      <c r="A465" s="225"/>
      <c r="B465" s="212"/>
      <c r="C465" s="221"/>
      <c r="D465" s="164"/>
      <c r="E465" s="165"/>
      <c r="F465" s="166"/>
      <c r="G465" s="167"/>
      <c r="H465" s="179"/>
      <c r="I465" s="306"/>
      <c r="J465" s="169"/>
      <c r="K465" s="179"/>
      <c r="L465" s="186"/>
      <c r="M465" s="186"/>
      <c r="N465" s="168"/>
      <c r="O465" s="170"/>
      <c r="P465" s="212"/>
      <c r="Q465" s="179" t="str">
        <f>IFERROR(IF(H465="","",IFERROR(INDEX(価格設定!$B$5:$B$1048576,MATCH(H465,価格設定!$B$5:$B$1048576,0),0),INDEX(価格設定!$B$5:$B$1048576,MATCH("*"&amp;H465&amp;"*",価格設定!$B$5:$B$1048576,0),0))),H465)</f>
        <v/>
      </c>
      <c r="R465" s="250" t="str">
        <f>IFERROR(IF(Q465="",IF(K465="","",K465),IF(K465="",IF(INDEX(価格設定!$C$5:$C$1048576,MATCH(Q465,価格設定!$B$5:$B$1048576,0),0)=0,"",INDEX(価格設定!$C$5:$C$1048576,MATCH(Q465,価格設定!$B$5:$B$1048576,0),0)),IF(K465="なし","",K465))),"")</f>
        <v/>
      </c>
      <c r="S465" s="308" t="str">
        <f t="shared" si="804"/>
        <v/>
      </c>
      <c r="T465" s="126" t="str">
        <f>IFERROR(IF(J465="",IF(INDEX(価格設定!$E$5:$R$1048576,MATCH($Q465,価格設定!B$5:B$1048576,0),MATCH($AW465,価格設定!E$1:X$1,1))=0,"",INDEX(価格設定!$E$5:$R$1048576,MATCH($Q465,価格設定!B$5:B$1048576,0),MATCH($AW465,価格設定!E$1:X$1,1))),J465),"")</f>
        <v/>
      </c>
      <c r="U465" s="126" t="str">
        <f t="shared" si="805"/>
        <v/>
      </c>
      <c r="V465" s="132" t="str">
        <f t="shared" si="806"/>
        <v/>
      </c>
      <c r="W465" s="127" t="str">
        <f>IFERROR(IF(OR(T465="",T465&lt;0),"",IFERROR(INDEX(価格設定!E$2:X$3,IF(AND(K465=$K$1,$K$1&lt;&gt;""),ROW(価格設定!$D$3)-1,MATCH(INDEX(価格設定!$D$5:$D$1048576,MATCH(Q465,価格設定!$B$5:$B$1048576,0),0),価格設定!$D$2:$D$3,0)),MATCH($AW465,価格設定!E$1:X$1,1)),INDEX(価格設定!E$2:X$2,0,MATCH($AW465,価格設定!E$1:X$1,1)))),"")</f>
        <v/>
      </c>
      <c r="X465" s="126" t="str">
        <f t="shared" si="797"/>
        <v/>
      </c>
      <c r="Y465" s="128" t="str">
        <f t="shared" si="807"/>
        <v/>
      </c>
      <c r="Z465" s="126" t="str">
        <f t="shared" si="808"/>
        <v/>
      </c>
      <c r="AA465" s="129" t="str">
        <f t="shared" si="809"/>
        <v/>
      </c>
      <c r="AB465" s="126" t="str">
        <f t="shared" si="810"/>
        <v/>
      </c>
      <c r="AC465" s="280" t="str">
        <f t="shared" si="811"/>
        <v/>
      </c>
      <c r="AD465" s="15"/>
      <c r="AE465" s="204" t="str">
        <f>IF(AF465="","",COUNT($AF$3:AF465))</f>
        <v/>
      </c>
      <c r="AF465" s="206" t="str">
        <f t="shared" si="812"/>
        <v/>
      </c>
      <c r="AG465" s="204" t="str">
        <f t="shared" si="813"/>
        <v/>
      </c>
      <c r="AH465" s="204" t="str">
        <f t="shared" si="814"/>
        <v/>
      </c>
      <c r="AI465" s="287"/>
      <c r="AJ465" s="15"/>
      <c r="AK465" s="138" t="str">
        <f t="shared" si="815"/>
        <v/>
      </c>
      <c r="AL465" s="131" t="str">
        <f t="shared" si="816"/>
        <v/>
      </c>
      <c r="AM465" s="131" t="str">
        <f t="shared" si="817"/>
        <v/>
      </c>
      <c r="AN465" s="313" t="str">
        <f t="shared" si="818"/>
        <v/>
      </c>
      <c r="AO465" s="316" t="str">
        <f t="shared" si="819"/>
        <v/>
      </c>
      <c r="AP465" s="18"/>
      <c r="AQ465" s="3" t="str">
        <f>IF(F465="","",MAX($AQ$3:AQ464)+1)</f>
        <v/>
      </c>
      <c r="AR465" s="3" t="str">
        <f>IF(OR(AQ465="",BB465=""),"",MAX($AR$3:AR464)+1)</f>
        <v/>
      </c>
      <c r="AS465" s="3" t="str">
        <f>IF(CQ465="","",RANK(CQ465,CQ$3:CQ$1048576,1)+COUNTIF($CQ$3:CQ465,CQ465)-1)</f>
        <v/>
      </c>
      <c r="AT465" s="21" t="str">
        <f>IF(C465="",IF(OR(AND($H465&lt;&gt;"",C465=""),AND($F464=$F465,$AZ465&lt;&gt;""),COUNTA($H$3:$H$1048576,#REF!,$F$3:$F$1048576)&gt;COUNTA($H$3:$H465,#REF!,$F$3:$F465),$AZ465&lt;&gt;""),INDEX(AT$3:AT$1048576,MATCH(MAX($AQ$3:$AQ464),$AQ$3:$AQ$1048576,0),0),""),C465)</f>
        <v/>
      </c>
      <c r="AU465" s="21" t="str">
        <f>IF(D465="",IF(OR(AND($H465&lt;&gt;"",D465=""),AND($F464=$F465,$AZ465&lt;&gt;""),COUNTA($H$3:$H$1048576,#REF!,$F$3:$F$1048576)&gt;COUNTA($H$3:$H465,#REF!,$F$3:$F465),$AZ465&lt;&gt;""),INDEX(AU$3:AU$1048576,MATCH(MAX($AQ$3:$AQ464),$AQ$3:$AQ$1048576,0),0),""),D465)</f>
        <v/>
      </c>
      <c r="AV465" s="21" t="str">
        <f>IF(E465="",IF(OR(AND($H465&lt;&gt;"",E465=""),AND($F464=$F465,$AZ465&lt;&gt;""),COUNTA($H$3:$H$1048576,#REF!,$F$3:$F$1048576)&gt;COUNTA($H$3:$H465,#REF!,$F$3:$F465),$AZ465&lt;&gt;""),INDEX(AV$3:AV$1048576,MATCH(MAX($AQ$3:$AQ464),$AQ$3:$AQ$1048576,0),0),""),E465)</f>
        <v/>
      </c>
      <c r="AW465" s="24" t="str">
        <f t="shared" si="820"/>
        <v/>
      </c>
      <c r="AX465" s="13" t="str">
        <f t="shared" si="821"/>
        <v/>
      </c>
      <c r="AY465" s="4" t="str">
        <f t="shared" si="822"/>
        <v/>
      </c>
      <c r="AZ465" s="4" t="str">
        <f>IF(AX465="",IF(OR(AND(H465&lt;&gt;"",F465=""),COUNTA($H$3:$H$1048576)&gt;COUNTA($H$3:$H465)),INDEX(AX$3:AX465,MATCH(MAX($AQ$3:AQ465),AQ$3:AQ465,0),0),""),AX465)</f>
        <v/>
      </c>
      <c r="BA465" s="4" t="str">
        <f>IF(AY465="",IF(AND(H465&lt;&gt;"",F465=""),INDEX(AY$3:AY465,MATCH(MAX($AQ$3:AQ465),AQ$3:AQ465,0),0),""),AY465)</f>
        <v/>
      </c>
      <c r="BB465" s="82" t="str">
        <f>IF(BC465="","",RANK(BC465,BC$3:BC$1048576,1)+COUNTIF($BC$3:BC465,BC465)-1)</f>
        <v/>
      </c>
      <c r="BC465" s="139" t="str">
        <f t="shared" si="823"/>
        <v/>
      </c>
      <c r="BD465" s="46" t="str">
        <f t="shared" si="824"/>
        <v/>
      </c>
      <c r="BE465" s="46" t="str">
        <f t="shared" si="825"/>
        <v/>
      </c>
      <c r="BF465" s="46" t="str">
        <f t="shared" si="826"/>
        <v/>
      </c>
      <c r="BG465" s="4" t="str">
        <f t="shared" si="827"/>
        <v/>
      </c>
      <c r="BH465" s="180" t="str">
        <f t="shared" si="828"/>
        <v/>
      </c>
      <c r="BI465" s="16" t="str">
        <f t="shared" si="829"/>
        <v/>
      </c>
      <c r="BJ465" s="52" t="str">
        <f>IF(BI465="","",IF(W465="","",IF(AND(K465=$K$1,$K$1&lt;&gt;""),$BT$2,IFERROR(IF(INDEX(価格設定!$D$5:$D$1048576,MATCH(Q465,価格設定!$B$5:$B$1048576,0),0)=価格設定!$D$3,$BT$2,$BS$2),$BS$2))))</f>
        <v/>
      </c>
      <c r="BK465" s="16" t="str">
        <f>IF(BI465="","",IF(COUNTIF($BI$3:BI465,BI465)=1,1,IF(AND(BI464=BI465,BH465=""),BK464,COUNTIF($BH$3:BH465,BH465))))</f>
        <v/>
      </c>
      <c r="BL465" s="52" t="str">
        <f t="shared" si="830"/>
        <v/>
      </c>
      <c r="BM465" s="52" t="str">
        <f t="shared" si="831"/>
        <v/>
      </c>
      <c r="BN465" s="119" t="str">
        <f t="shared" si="832"/>
        <v/>
      </c>
      <c r="BO465" s="119" t="str">
        <f t="shared" si="833"/>
        <v/>
      </c>
      <c r="BP465" s="17" t="str">
        <f t="shared" si="834"/>
        <v/>
      </c>
      <c r="BQ465" s="17" t="str">
        <f t="shared" si="835"/>
        <v/>
      </c>
      <c r="BR465" s="17" t="str">
        <f>IF(OR(BP465="",COUNTIF($BO$3:BO465,BO465)&lt;&gt;1),"",SUMIF(BO$3:BO$1048576,BO465,BP$3:BP$1048576))</f>
        <v/>
      </c>
      <c r="BS465" s="17" t="str">
        <f t="shared" si="836"/>
        <v/>
      </c>
      <c r="BT465" s="17" t="str">
        <f t="shared" si="837"/>
        <v/>
      </c>
      <c r="BU465" s="17" t="str">
        <f t="shared" si="838"/>
        <v/>
      </c>
      <c r="BV465" s="24" t="str">
        <f t="shared" si="839"/>
        <v/>
      </c>
      <c r="BW465" s="24" t="str">
        <f t="shared" si="840"/>
        <v/>
      </c>
      <c r="BX465" s="24" t="str">
        <f t="shared" si="841"/>
        <v/>
      </c>
      <c r="BY465" s="26" t="str">
        <f t="shared" si="842"/>
        <v/>
      </c>
      <c r="BZ465" s="26" t="str">
        <f t="shared" si="843"/>
        <v/>
      </c>
      <c r="CA465" s="26" t="str">
        <f t="shared" si="844"/>
        <v/>
      </c>
      <c r="CB465" s="66" t="str">
        <f t="shared" si="845"/>
        <v/>
      </c>
      <c r="CC465" s="65" t="str">
        <f t="shared" si="846"/>
        <v/>
      </c>
      <c r="CD465" s="26" t="str">
        <f t="shared" si="847"/>
        <v/>
      </c>
      <c r="CE465" s="26" t="str">
        <f t="shared" si="848"/>
        <v/>
      </c>
      <c r="CF465" s="193" t="str">
        <f t="shared" si="849"/>
        <v/>
      </c>
      <c r="CG465" s="193" t="str">
        <f t="shared" si="850"/>
        <v/>
      </c>
      <c r="CH465" s="26" t="str">
        <f t="shared" si="851"/>
        <v/>
      </c>
      <c r="CI465" s="26" t="str">
        <f t="shared" si="852"/>
        <v/>
      </c>
      <c r="CJ465" s="65" t="str">
        <f t="shared" si="853"/>
        <v/>
      </c>
      <c r="CK465" s="65" t="str">
        <f t="shared" si="854"/>
        <v/>
      </c>
      <c r="CL465" s="64" t="str">
        <f t="shared" si="855"/>
        <v/>
      </c>
      <c r="CM465" s="64" t="str">
        <f t="shared" si="856"/>
        <v/>
      </c>
      <c r="CN465" s="65" t="str">
        <f t="shared" si="857"/>
        <v/>
      </c>
      <c r="CP465" s="63" t="str">
        <f>IF(BH465="","",MAX($CP$3:CP464)+1)</f>
        <v/>
      </c>
      <c r="CQ465" s="24" t="str">
        <f t="shared" si="858"/>
        <v/>
      </c>
      <c r="CR465" s="24" t="str">
        <f t="shared" si="859"/>
        <v/>
      </c>
      <c r="CS465" s="24" t="str">
        <f t="shared" si="860"/>
        <v/>
      </c>
      <c r="CT465" s="58" t="str">
        <f>IF(BO465="","",COUNTIF($BO$3:BO465,BO465)&amp;"@"&amp;BO465)</f>
        <v/>
      </c>
      <c r="CU465" s="16" t="str">
        <f t="shared" si="798"/>
        <v/>
      </c>
      <c r="CV465" s="63" t="str">
        <f t="shared" si="861"/>
        <v/>
      </c>
      <c r="CW465" s="16" t="str">
        <f t="shared" si="862"/>
        <v/>
      </c>
      <c r="CX465" s="16" t="str">
        <f t="shared" si="863"/>
        <v/>
      </c>
      <c r="CY465" s="16" t="str">
        <f t="shared" si="864"/>
        <v/>
      </c>
      <c r="CZ465" s="85" t="str">
        <f t="shared" si="865"/>
        <v/>
      </c>
      <c r="DA465" s="16" t="str">
        <f t="shared" si="866"/>
        <v/>
      </c>
      <c r="DB465" s="16" t="str">
        <f t="shared" si="867"/>
        <v/>
      </c>
      <c r="DC465" s="28" t="str">
        <f>IF(CP465="","",$DC$1&amp;(INDEX(価格設定!D$1:XFD$3,ROW(価格設定!$D$3),MATCH($AW465,価格設定!D$1:XFD$1,1))*100)&amp;"%")</f>
        <v/>
      </c>
      <c r="DD465" s="28" t="str">
        <f>IF(CP465="","",$DD$1&amp;(INDEX(価格設定!D$1:XFD$3,ROW(価格設定!$D$2),MATCH($AW465,価格設定!D$1:XFD$1,1))*100)&amp;"%")</f>
        <v/>
      </c>
      <c r="DE465" s="29" t="str">
        <f t="shared" si="868"/>
        <v/>
      </c>
      <c r="DG465" s="58" t="str">
        <f t="shared" si="869"/>
        <v/>
      </c>
      <c r="DH465" s="58" t="str">
        <f t="shared" si="870"/>
        <v/>
      </c>
      <c r="DI465" s="58" t="str">
        <f t="shared" si="871"/>
        <v/>
      </c>
      <c r="DJ465" s="85" t="str">
        <f t="shared" si="872"/>
        <v/>
      </c>
      <c r="DL465" s="58" t="str">
        <f>IF(COUNTIF(DG$3:DG$1048576,DG465)=COUNTIF($DG$3:$DG465,DG465),DG465,"")</f>
        <v/>
      </c>
      <c r="DM465" s="85" t="str">
        <f t="shared" si="873"/>
        <v/>
      </c>
      <c r="DN465" s="85" t="str">
        <f t="shared" si="799"/>
        <v/>
      </c>
      <c r="DO465" s="85" t="str">
        <f t="shared" si="799"/>
        <v/>
      </c>
      <c r="DP465" s="303"/>
      <c r="DQ465" s="17" t="str">
        <f t="shared" si="800"/>
        <v/>
      </c>
      <c r="DR465" s="17" t="str">
        <f t="shared" si="801"/>
        <v/>
      </c>
      <c r="DS465" s="17" t="str">
        <f t="shared" si="802"/>
        <v/>
      </c>
      <c r="DU465" s="16" t="str">
        <f t="shared" si="874"/>
        <v/>
      </c>
      <c r="DV465" s="16" t="str">
        <f>IF(DU465="","",COUNT($DU$3:DU465))</f>
        <v/>
      </c>
      <c r="DW465" s="16" t="str">
        <f t="shared" si="875"/>
        <v/>
      </c>
      <c r="DX465" s="16" t="str">
        <f t="shared" si="876"/>
        <v/>
      </c>
      <c r="DY465" s="16" t="str">
        <f>IF(DZ465="","",COUNTIF(DZ$3:DZ465,DZ465))</f>
        <v/>
      </c>
      <c r="DZ465" s="16" t="str">
        <f t="shared" si="877"/>
        <v/>
      </c>
      <c r="EA465" s="16" t="str">
        <f t="shared" si="878"/>
        <v/>
      </c>
      <c r="EB465" s="16" t="str">
        <f t="shared" si="879"/>
        <v/>
      </c>
      <c r="EC465" s="16" t="str">
        <f t="shared" si="880"/>
        <v/>
      </c>
      <c r="ED465" s="16" t="str">
        <f t="shared" si="881"/>
        <v/>
      </c>
      <c r="EE465" s="16" t="str">
        <f t="shared" si="882"/>
        <v/>
      </c>
      <c r="EF465" s="16" t="str">
        <f t="shared" si="883"/>
        <v/>
      </c>
      <c r="EG465" s="16" t="str">
        <f t="shared" si="884"/>
        <v/>
      </c>
      <c r="EH465" s="16" t="str">
        <f t="shared" si="885"/>
        <v/>
      </c>
      <c r="EI465" s="16" t="str">
        <f t="shared" si="886"/>
        <v/>
      </c>
      <c r="EJ465" s="16" t="str">
        <f t="shared" si="887"/>
        <v/>
      </c>
      <c r="EK465" s="16" t="str">
        <f t="shared" si="888"/>
        <v/>
      </c>
      <c r="EL465" s="58" t="str">
        <f t="shared" si="889"/>
        <v/>
      </c>
      <c r="EM465" s="58" t="str">
        <f>IF(OR($DZ465="",CR465=""),IF($EL465="","",$EL465),IF(OR(CR465="なし",CR465=0),領収書!$H$1,CR465))</f>
        <v/>
      </c>
      <c r="EN465" s="58" t="str">
        <f>IF(OR($DZ465="",CS465=""),IF($EL465="","",$EL465),IF(OR(CS465="なし",CS465=0),入力!$EN$1,CS465))</f>
        <v/>
      </c>
      <c r="EO465" s="63" t="str">
        <f t="shared" si="890"/>
        <v/>
      </c>
      <c r="EP465" s="63" t="str">
        <f t="shared" si="891"/>
        <v/>
      </c>
      <c r="ER465" s="16" t="str">
        <f>IF(AND(COUNTIF($ET$3:ET465,ET465)=1,ET465&lt;&gt;""),MAX($ER$3:ER464)+1,"")</f>
        <v/>
      </c>
      <c r="ES465" s="16" t="str">
        <f>IF(価格設定!B467="","",価格設定!B467)</f>
        <v/>
      </c>
      <c r="ET465" s="16" t="str">
        <f>IF(価格設定!C467="","",価格設定!C467)</f>
        <v/>
      </c>
      <c r="EV465" s="16" t="str">
        <f t="shared" si="803"/>
        <v/>
      </c>
      <c r="EW465" s="16" t="str">
        <f t="shared" si="892"/>
        <v/>
      </c>
    </row>
    <row r="466" spans="1:153" ht="30" customHeight="1" x14ac:dyDescent="0.2">
      <c r="A466" s="225"/>
      <c r="B466" s="212"/>
      <c r="C466" s="221"/>
      <c r="D466" s="164"/>
      <c r="E466" s="165"/>
      <c r="F466" s="166"/>
      <c r="G466" s="167"/>
      <c r="H466" s="179"/>
      <c r="I466" s="306"/>
      <c r="J466" s="169"/>
      <c r="K466" s="179"/>
      <c r="L466" s="186"/>
      <c r="M466" s="186"/>
      <c r="N466" s="168"/>
      <c r="O466" s="170"/>
      <c r="P466" s="212"/>
      <c r="Q466" s="179" t="str">
        <f>IFERROR(IF(H466="","",IFERROR(INDEX(価格設定!$B$5:$B$1048576,MATCH(H466,価格設定!$B$5:$B$1048576,0),0),INDEX(価格設定!$B$5:$B$1048576,MATCH("*"&amp;H466&amp;"*",価格設定!$B$5:$B$1048576,0),0))),H466)</f>
        <v/>
      </c>
      <c r="R466" s="250" t="str">
        <f>IFERROR(IF(Q466="",IF(K466="","",K466),IF(K466="",IF(INDEX(価格設定!$C$5:$C$1048576,MATCH(Q466,価格設定!$B$5:$B$1048576,0),0)=0,"",INDEX(価格設定!$C$5:$C$1048576,MATCH(Q466,価格設定!$B$5:$B$1048576,0),0)),IF(K466="なし","",K466))),"")</f>
        <v/>
      </c>
      <c r="S466" s="308" t="str">
        <f t="shared" si="804"/>
        <v/>
      </c>
      <c r="T466" s="126" t="str">
        <f>IFERROR(IF(J466="",IF(INDEX(価格設定!$E$5:$R$1048576,MATCH($Q466,価格設定!B$5:B$1048576,0),MATCH($AW466,価格設定!E$1:X$1,1))=0,"",INDEX(価格設定!$E$5:$R$1048576,MATCH($Q466,価格設定!B$5:B$1048576,0),MATCH($AW466,価格設定!E$1:X$1,1))),J466),"")</f>
        <v/>
      </c>
      <c r="U466" s="126" t="str">
        <f t="shared" si="805"/>
        <v/>
      </c>
      <c r="V466" s="132" t="str">
        <f t="shared" si="806"/>
        <v/>
      </c>
      <c r="W466" s="127" t="str">
        <f>IFERROR(IF(OR(T466="",T466&lt;0),"",IFERROR(INDEX(価格設定!E$2:X$3,IF(AND(K466=$K$1,$K$1&lt;&gt;""),ROW(価格設定!$D$3)-1,MATCH(INDEX(価格設定!$D$5:$D$1048576,MATCH(Q466,価格設定!$B$5:$B$1048576,0),0),価格設定!$D$2:$D$3,0)),MATCH($AW466,価格設定!E$1:X$1,1)),INDEX(価格設定!E$2:X$2,0,MATCH($AW466,価格設定!E$1:X$1,1)))),"")</f>
        <v/>
      </c>
      <c r="X466" s="126" t="str">
        <f t="shared" si="797"/>
        <v/>
      </c>
      <c r="Y466" s="128" t="str">
        <f t="shared" si="807"/>
        <v/>
      </c>
      <c r="Z466" s="126" t="str">
        <f t="shared" si="808"/>
        <v/>
      </c>
      <c r="AA466" s="129" t="str">
        <f t="shared" si="809"/>
        <v/>
      </c>
      <c r="AB466" s="126" t="str">
        <f t="shared" si="810"/>
        <v/>
      </c>
      <c r="AC466" s="280" t="str">
        <f t="shared" si="811"/>
        <v/>
      </c>
      <c r="AD466" s="15"/>
      <c r="AE466" s="204" t="str">
        <f>IF(AF466="","",COUNT($AF$3:AF466))</f>
        <v/>
      </c>
      <c r="AF466" s="206" t="str">
        <f t="shared" si="812"/>
        <v/>
      </c>
      <c r="AG466" s="204" t="str">
        <f t="shared" si="813"/>
        <v/>
      </c>
      <c r="AH466" s="204" t="str">
        <f t="shared" si="814"/>
        <v/>
      </c>
      <c r="AI466" s="287"/>
      <c r="AJ466" s="15"/>
      <c r="AK466" s="138" t="str">
        <f t="shared" si="815"/>
        <v/>
      </c>
      <c r="AL466" s="131" t="str">
        <f t="shared" si="816"/>
        <v/>
      </c>
      <c r="AM466" s="131" t="str">
        <f t="shared" si="817"/>
        <v/>
      </c>
      <c r="AN466" s="313" t="str">
        <f t="shared" si="818"/>
        <v/>
      </c>
      <c r="AO466" s="316" t="str">
        <f t="shared" si="819"/>
        <v/>
      </c>
      <c r="AP466" s="18"/>
      <c r="AQ466" s="3" t="str">
        <f>IF(F466="","",MAX($AQ$3:AQ465)+1)</f>
        <v/>
      </c>
      <c r="AR466" s="3" t="str">
        <f>IF(OR(AQ466="",BB466=""),"",MAX($AR$3:AR465)+1)</f>
        <v/>
      </c>
      <c r="AS466" s="3" t="str">
        <f>IF(CQ466="","",RANK(CQ466,CQ$3:CQ$1048576,1)+COUNTIF($CQ$3:CQ466,CQ466)-1)</f>
        <v/>
      </c>
      <c r="AT466" s="21" t="str">
        <f>IF(C466="",IF(OR(AND($H466&lt;&gt;"",C466=""),AND($F465=$F466,$AZ466&lt;&gt;""),COUNTA($H$3:$H$1048576,#REF!,$F$3:$F$1048576)&gt;COUNTA($H$3:$H466,#REF!,$F$3:$F466),$AZ466&lt;&gt;""),INDEX(AT$3:AT$1048576,MATCH(MAX($AQ$3:$AQ465),$AQ$3:$AQ$1048576,0),0),""),C466)</f>
        <v/>
      </c>
      <c r="AU466" s="21" t="str">
        <f>IF(D466="",IF(OR(AND($H466&lt;&gt;"",D466=""),AND($F465=$F466,$AZ466&lt;&gt;""),COUNTA($H$3:$H$1048576,#REF!,$F$3:$F$1048576)&gt;COUNTA($H$3:$H466,#REF!,$F$3:$F466),$AZ466&lt;&gt;""),INDEX(AU$3:AU$1048576,MATCH(MAX($AQ$3:$AQ465),$AQ$3:$AQ$1048576,0),0),""),D466)</f>
        <v/>
      </c>
      <c r="AV466" s="21" t="str">
        <f>IF(E466="",IF(OR(AND($H466&lt;&gt;"",E466=""),AND($F465=$F466,$AZ466&lt;&gt;""),COUNTA($H$3:$H$1048576,#REF!,$F$3:$F$1048576)&gt;COUNTA($H$3:$H466,#REF!,$F$3:$F466),$AZ466&lt;&gt;""),INDEX(AV$3:AV$1048576,MATCH(MAX($AQ$3:$AQ465),$AQ$3:$AQ$1048576,0),0),""),E466)</f>
        <v/>
      </c>
      <c r="AW466" s="24" t="str">
        <f t="shared" si="820"/>
        <v/>
      </c>
      <c r="AX466" s="13" t="str">
        <f t="shared" si="821"/>
        <v/>
      </c>
      <c r="AY466" s="4" t="str">
        <f t="shared" si="822"/>
        <v/>
      </c>
      <c r="AZ466" s="4" t="str">
        <f>IF(AX466="",IF(OR(AND(H466&lt;&gt;"",F466=""),COUNTA($H$3:$H$1048576)&gt;COUNTA($H$3:$H466)),INDEX(AX$3:AX466,MATCH(MAX($AQ$3:AQ466),AQ$3:AQ466,0),0),""),AX466)</f>
        <v/>
      </c>
      <c r="BA466" s="4" t="str">
        <f>IF(AY466="",IF(AND(H466&lt;&gt;"",F466=""),INDEX(AY$3:AY466,MATCH(MAX($AQ$3:AQ466),AQ$3:AQ466,0),0),""),AY466)</f>
        <v/>
      </c>
      <c r="BB466" s="82" t="str">
        <f>IF(BC466="","",RANK(BC466,BC$3:BC$1048576,1)+COUNTIF($BC$3:BC466,BC466)-1)</f>
        <v/>
      </c>
      <c r="BC466" s="139" t="str">
        <f t="shared" si="823"/>
        <v/>
      </c>
      <c r="BD466" s="46" t="str">
        <f t="shared" si="824"/>
        <v/>
      </c>
      <c r="BE466" s="46" t="str">
        <f t="shared" si="825"/>
        <v/>
      </c>
      <c r="BF466" s="46" t="str">
        <f t="shared" si="826"/>
        <v/>
      </c>
      <c r="BG466" s="4" t="str">
        <f t="shared" si="827"/>
        <v/>
      </c>
      <c r="BH466" s="180" t="str">
        <f t="shared" si="828"/>
        <v/>
      </c>
      <c r="BI466" s="16" t="str">
        <f t="shared" si="829"/>
        <v/>
      </c>
      <c r="BJ466" s="52" t="str">
        <f>IF(BI466="","",IF(W466="","",IF(AND(K466=$K$1,$K$1&lt;&gt;""),$BT$2,IFERROR(IF(INDEX(価格設定!$D$5:$D$1048576,MATCH(Q466,価格設定!$B$5:$B$1048576,0),0)=価格設定!$D$3,$BT$2,$BS$2),$BS$2))))</f>
        <v/>
      </c>
      <c r="BK466" s="16" t="str">
        <f>IF(BI466="","",IF(COUNTIF($BI$3:BI466,BI466)=1,1,IF(AND(BI465=BI466,BH466=""),BK465,COUNTIF($BH$3:BH466,BH466))))</f>
        <v/>
      </c>
      <c r="BL466" s="52" t="str">
        <f t="shared" si="830"/>
        <v/>
      </c>
      <c r="BM466" s="52" t="str">
        <f t="shared" si="831"/>
        <v/>
      </c>
      <c r="BN466" s="119" t="str">
        <f t="shared" si="832"/>
        <v/>
      </c>
      <c r="BO466" s="119" t="str">
        <f t="shared" si="833"/>
        <v/>
      </c>
      <c r="BP466" s="17" t="str">
        <f t="shared" si="834"/>
        <v/>
      </c>
      <c r="BQ466" s="17" t="str">
        <f t="shared" si="835"/>
        <v/>
      </c>
      <c r="BR466" s="17" t="str">
        <f>IF(OR(BP466="",COUNTIF($BO$3:BO466,BO466)&lt;&gt;1),"",SUMIF(BO$3:BO$1048576,BO466,BP$3:BP$1048576))</f>
        <v/>
      </c>
      <c r="BS466" s="17" t="str">
        <f t="shared" si="836"/>
        <v/>
      </c>
      <c r="BT466" s="17" t="str">
        <f t="shared" si="837"/>
        <v/>
      </c>
      <c r="BU466" s="17" t="str">
        <f t="shared" si="838"/>
        <v/>
      </c>
      <c r="BV466" s="24" t="str">
        <f t="shared" si="839"/>
        <v/>
      </c>
      <c r="BW466" s="24" t="str">
        <f t="shared" si="840"/>
        <v/>
      </c>
      <c r="BX466" s="24" t="str">
        <f t="shared" si="841"/>
        <v/>
      </c>
      <c r="BY466" s="26" t="str">
        <f t="shared" si="842"/>
        <v/>
      </c>
      <c r="BZ466" s="26" t="str">
        <f t="shared" si="843"/>
        <v/>
      </c>
      <c r="CA466" s="26" t="str">
        <f t="shared" si="844"/>
        <v/>
      </c>
      <c r="CB466" s="66" t="str">
        <f t="shared" si="845"/>
        <v/>
      </c>
      <c r="CC466" s="65" t="str">
        <f t="shared" si="846"/>
        <v/>
      </c>
      <c r="CD466" s="26" t="str">
        <f t="shared" si="847"/>
        <v/>
      </c>
      <c r="CE466" s="26" t="str">
        <f t="shared" si="848"/>
        <v/>
      </c>
      <c r="CF466" s="193" t="str">
        <f t="shared" si="849"/>
        <v/>
      </c>
      <c r="CG466" s="193" t="str">
        <f t="shared" si="850"/>
        <v/>
      </c>
      <c r="CH466" s="26" t="str">
        <f t="shared" si="851"/>
        <v/>
      </c>
      <c r="CI466" s="26" t="str">
        <f t="shared" si="852"/>
        <v/>
      </c>
      <c r="CJ466" s="65" t="str">
        <f t="shared" si="853"/>
        <v/>
      </c>
      <c r="CK466" s="65" t="str">
        <f t="shared" si="854"/>
        <v/>
      </c>
      <c r="CL466" s="64" t="str">
        <f t="shared" si="855"/>
        <v/>
      </c>
      <c r="CM466" s="64" t="str">
        <f t="shared" si="856"/>
        <v/>
      </c>
      <c r="CN466" s="65" t="str">
        <f t="shared" si="857"/>
        <v/>
      </c>
      <c r="CP466" s="63" t="str">
        <f>IF(BH466="","",MAX($CP$3:CP465)+1)</f>
        <v/>
      </c>
      <c r="CQ466" s="24" t="str">
        <f t="shared" si="858"/>
        <v/>
      </c>
      <c r="CR466" s="24" t="str">
        <f t="shared" si="859"/>
        <v/>
      </c>
      <c r="CS466" s="24" t="str">
        <f t="shared" si="860"/>
        <v/>
      </c>
      <c r="CT466" s="58" t="str">
        <f>IF(BO466="","",COUNTIF($BO$3:BO466,BO466)&amp;"@"&amp;BO466)</f>
        <v/>
      </c>
      <c r="CU466" s="16" t="str">
        <f t="shared" si="798"/>
        <v/>
      </c>
      <c r="CV466" s="63" t="str">
        <f t="shared" si="861"/>
        <v/>
      </c>
      <c r="CW466" s="16" t="str">
        <f t="shared" si="862"/>
        <v/>
      </c>
      <c r="CX466" s="16" t="str">
        <f t="shared" si="863"/>
        <v/>
      </c>
      <c r="CY466" s="16" t="str">
        <f t="shared" si="864"/>
        <v/>
      </c>
      <c r="CZ466" s="85" t="str">
        <f t="shared" si="865"/>
        <v/>
      </c>
      <c r="DA466" s="16" t="str">
        <f t="shared" si="866"/>
        <v/>
      </c>
      <c r="DB466" s="16" t="str">
        <f t="shared" si="867"/>
        <v/>
      </c>
      <c r="DC466" s="28" t="str">
        <f>IF(CP466="","",$DC$1&amp;(INDEX(価格設定!D$1:XFD$3,ROW(価格設定!$D$3),MATCH($AW466,価格設定!D$1:XFD$1,1))*100)&amp;"%")</f>
        <v/>
      </c>
      <c r="DD466" s="28" t="str">
        <f>IF(CP466="","",$DD$1&amp;(INDEX(価格設定!D$1:XFD$3,ROW(価格設定!$D$2),MATCH($AW466,価格設定!D$1:XFD$1,1))*100)&amp;"%")</f>
        <v/>
      </c>
      <c r="DE466" s="29" t="str">
        <f t="shared" si="868"/>
        <v/>
      </c>
      <c r="DG466" s="58" t="str">
        <f t="shared" si="869"/>
        <v/>
      </c>
      <c r="DH466" s="58" t="str">
        <f t="shared" si="870"/>
        <v/>
      </c>
      <c r="DI466" s="58" t="str">
        <f t="shared" si="871"/>
        <v/>
      </c>
      <c r="DJ466" s="85" t="str">
        <f t="shared" si="872"/>
        <v/>
      </c>
      <c r="DL466" s="58" t="str">
        <f>IF(COUNTIF(DG$3:DG$1048576,DG466)=COUNTIF($DG$3:$DG466,DG466),DG466,"")</f>
        <v/>
      </c>
      <c r="DM466" s="85" t="str">
        <f t="shared" si="873"/>
        <v/>
      </c>
      <c r="DN466" s="85" t="str">
        <f t="shared" si="799"/>
        <v/>
      </c>
      <c r="DO466" s="85" t="str">
        <f t="shared" si="799"/>
        <v/>
      </c>
      <c r="DP466" s="303"/>
      <c r="DQ466" s="17" t="str">
        <f t="shared" si="800"/>
        <v/>
      </c>
      <c r="DR466" s="17" t="str">
        <f t="shared" si="801"/>
        <v/>
      </c>
      <c r="DS466" s="17" t="str">
        <f t="shared" si="802"/>
        <v/>
      </c>
      <c r="DU466" s="16" t="str">
        <f t="shared" si="874"/>
        <v/>
      </c>
      <c r="DV466" s="16" t="str">
        <f>IF(DU466="","",COUNT($DU$3:DU466))</f>
        <v/>
      </c>
      <c r="DW466" s="16" t="str">
        <f t="shared" si="875"/>
        <v/>
      </c>
      <c r="DX466" s="16" t="str">
        <f t="shared" si="876"/>
        <v/>
      </c>
      <c r="DY466" s="16" t="str">
        <f>IF(DZ466="","",COUNTIF(DZ$3:DZ466,DZ466))</f>
        <v/>
      </c>
      <c r="DZ466" s="16" t="str">
        <f t="shared" si="877"/>
        <v/>
      </c>
      <c r="EA466" s="16" t="str">
        <f t="shared" si="878"/>
        <v/>
      </c>
      <c r="EB466" s="16" t="str">
        <f t="shared" si="879"/>
        <v/>
      </c>
      <c r="EC466" s="16" t="str">
        <f t="shared" si="880"/>
        <v/>
      </c>
      <c r="ED466" s="16" t="str">
        <f t="shared" si="881"/>
        <v/>
      </c>
      <c r="EE466" s="16" t="str">
        <f t="shared" si="882"/>
        <v/>
      </c>
      <c r="EF466" s="16" t="str">
        <f t="shared" si="883"/>
        <v/>
      </c>
      <c r="EG466" s="16" t="str">
        <f t="shared" si="884"/>
        <v/>
      </c>
      <c r="EH466" s="16" t="str">
        <f t="shared" si="885"/>
        <v/>
      </c>
      <c r="EI466" s="16" t="str">
        <f t="shared" si="886"/>
        <v/>
      </c>
      <c r="EJ466" s="16" t="str">
        <f t="shared" si="887"/>
        <v/>
      </c>
      <c r="EK466" s="16" t="str">
        <f t="shared" si="888"/>
        <v/>
      </c>
      <c r="EL466" s="58" t="str">
        <f t="shared" si="889"/>
        <v/>
      </c>
      <c r="EM466" s="58" t="str">
        <f>IF(OR($DZ466="",CR466=""),IF($EL466="","",$EL466),IF(OR(CR466="なし",CR466=0),領収書!$H$1,CR466))</f>
        <v/>
      </c>
      <c r="EN466" s="58" t="str">
        <f>IF(OR($DZ466="",CS466=""),IF($EL466="","",$EL466),IF(OR(CS466="なし",CS466=0),入力!$EN$1,CS466))</f>
        <v/>
      </c>
      <c r="EO466" s="63" t="str">
        <f t="shared" si="890"/>
        <v/>
      </c>
      <c r="EP466" s="63" t="str">
        <f t="shared" si="891"/>
        <v/>
      </c>
      <c r="ER466" s="16" t="str">
        <f>IF(AND(COUNTIF($ET$3:ET466,ET466)=1,ET466&lt;&gt;""),MAX($ER$3:ER465)+1,"")</f>
        <v/>
      </c>
      <c r="ES466" s="16" t="str">
        <f>IF(価格設定!B468="","",価格設定!B468)</f>
        <v/>
      </c>
      <c r="ET466" s="16" t="str">
        <f>IF(価格設定!C468="","",価格設定!C468)</f>
        <v/>
      </c>
      <c r="EV466" s="16" t="str">
        <f t="shared" si="803"/>
        <v/>
      </c>
      <c r="EW466" s="16" t="str">
        <f t="shared" si="892"/>
        <v/>
      </c>
    </row>
    <row r="467" spans="1:153" ht="30" customHeight="1" x14ac:dyDescent="0.2">
      <c r="A467" s="225"/>
      <c r="B467" s="212"/>
      <c r="C467" s="221"/>
      <c r="D467" s="164"/>
      <c r="E467" s="165"/>
      <c r="F467" s="166"/>
      <c r="G467" s="167"/>
      <c r="H467" s="179"/>
      <c r="I467" s="306"/>
      <c r="J467" s="169"/>
      <c r="K467" s="179"/>
      <c r="L467" s="186"/>
      <c r="M467" s="186"/>
      <c r="N467" s="168"/>
      <c r="O467" s="170"/>
      <c r="P467" s="212"/>
      <c r="Q467" s="179" t="str">
        <f>IFERROR(IF(H467="","",IFERROR(INDEX(価格設定!$B$5:$B$1048576,MATCH(H467,価格設定!$B$5:$B$1048576,0),0),INDEX(価格設定!$B$5:$B$1048576,MATCH("*"&amp;H467&amp;"*",価格設定!$B$5:$B$1048576,0),0))),H467)</f>
        <v/>
      </c>
      <c r="R467" s="250" t="str">
        <f>IFERROR(IF(Q467="",IF(K467="","",K467),IF(K467="",IF(INDEX(価格設定!$C$5:$C$1048576,MATCH(Q467,価格設定!$B$5:$B$1048576,0),0)=0,"",INDEX(価格設定!$C$5:$C$1048576,MATCH(Q467,価格設定!$B$5:$B$1048576,0),0)),IF(K467="なし","",K467))),"")</f>
        <v/>
      </c>
      <c r="S467" s="308" t="str">
        <f t="shared" si="804"/>
        <v/>
      </c>
      <c r="T467" s="126" t="str">
        <f>IFERROR(IF(J467="",IF(INDEX(価格設定!$E$5:$R$1048576,MATCH($Q467,価格設定!B$5:B$1048576,0),MATCH($AW467,価格設定!E$1:X$1,1))=0,"",INDEX(価格設定!$E$5:$R$1048576,MATCH($Q467,価格設定!B$5:B$1048576,0),MATCH($AW467,価格設定!E$1:X$1,1))),J467),"")</f>
        <v/>
      </c>
      <c r="U467" s="126" t="str">
        <f t="shared" si="805"/>
        <v/>
      </c>
      <c r="V467" s="132" t="str">
        <f t="shared" si="806"/>
        <v/>
      </c>
      <c r="W467" s="127" t="str">
        <f>IFERROR(IF(OR(T467="",T467&lt;0),"",IFERROR(INDEX(価格設定!E$2:X$3,IF(AND(K467=$K$1,$K$1&lt;&gt;""),ROW(価格設定!$D$3)-1,MATCH(INDEX(価格設定!$D$5:$D$1048576,MATCH(Q467,価格設定!$B$5:$B$1048576,0),0),価格設定!$D$2:$D$3,0)),MATCH($AW467,価格設定!E$1:X$1,1)),INDEX(価格設定!E$2:X$2,0,MATCH($AW467,価格設定!E$1:X$1,1)))),"")</f>
        <v/>
      </c>
      <c r="X467" s="126" t="str">
        <f t="shared" si="797"/>
        <v/>
      </c>
      <c r="Y467" s="128" t="str">
        <f t="shared" si="807"/>
        <v/>
      </c>
      <c r="Z467" s="126" t="str">
        <f t="shared" si="808"/>
        <v/>
      </c>
      <c r="AA467" s="129" t="str">
        <f t="shared" si="809"/>
        <v/>
      </c>
      <c r="AB467" s="126" t="str">
        <f t="shared" si="810"/>
        <v/>
      </c>
      <c r="AC467" s="280" t="str">
        <f t="shared" si="811"/>
        <v/>
      </c>
      <c r="AD467" s="15"/>
      <c r="AE467" s="204" t="str">
        <f>IF(AF467="","",COUNT($AF$3:AF467))</f>
        <v/>
      </c>
      <c r="AF467" s="206" t="str">
        <f t="shared" si="812"/>
        <v/>
      </c>
      <c r="AG467" s="204" t="str">
        <f t="shared" si="813"/>
        <v/>
      </c>
      <c r="AH467" s="204" t="str">
        <f t="shared" si="814"/>
        <v/>
      </c>
      <c r="AI467" s="287"/>
      <c r="AJ467" s="15"/>
      <c r="AK467" s="138" t="str">
        <f t="shared" si="815"/>
        <v/>
      </c>
      <c r="AL467" s="131" t="str">
        <f t="shared" si="816"/>
        <v/>
      </c>
      <c r="AM467" s="131" t="str">
        <f t="shared" si="817"/>
        <v/>
      </c>
      <c r="AN467" s="313" t="str">
        <f t="shared" si="818"/>
        <v/>
      </c>
      <c r="AO467" s="316" t="str">
        <f t="shared" si="819"/>
        <v/>
      </c>
      <c r="AP467" s="18"/>
      <c r="AQ467" s="3" t="str">
        <f>IF(F467="","",MAX($AQ$3:AQ466)+1)</f>
        <v/>
      </c>
      <c r="AR467" s="3" t="str">
        <f>IF(OR(AQ467="",BB467=""),"",MAX($AR$3:AR466)+1)</f>
        <v/>
      </c>
      <c r="AS467" s="3" t="str">
        <f>IF(CQ467="","",RANK(CQ467,CQ$3:CQ$1048576,1)+COUNTIF($CQ$3:CQ467,CQ467)-1)</f>
        <v/>
      </c>
      <c r="AT467" s="21" t="str">
        <f>IF(C467="",IF(OR(AND($H467&lt;&gt;"",C467=""),AND($F466=$F467,$AZ467&lt;&gt;""),COUNTA($H$3:$H$1048576,#REF!,$F$3:$F$1048576)&gt;COUNTA($H$3:$H467,#REF!,$F$3:$F467),$AZ467&lt;&gt;""),INDEX(AT$3:AT$1048576,MATCH(MAX($AQ$3:$AQ466),$AQ$3:$AQ$1048576,0),0),""),C467)</f>
        <v/>
      </c>
      <c r="AU467" s="21" t="str">
        <f>IF(D467="",IF(OR(AND($H467&lt;&gt;"",D467=""),AND($F466=$F467,$AZ467&lt;&gt;""),COUNTA($H$3:$H$1048576,#REF!,$F$3:$F$1048576)&gt;COUNTA($H$3:$H467,#REF!,$F$3:$F467),$AZ467&lt;&gt;""),INDEX(AU$3:AU$1048576,MATCH(MAX($AQ$3:$AQ466),$AQ$3:$AQ$1048576,0),0),""),D467)</f>
        <v/>
      </c>
      <c r="AV467" s="21" t="str">
        <f>IF(E467="",IF(OR(AND($H467&lt;&gt;"",E467=""),AND($F466=$F467,$AZ467&lt;&gt;""),COUNTA($H$3:$H$1048576,#REF!,$F$3:$F$1048576)&gt;COUNTA($H$3:$H467,#REF!,$F$3:$F467),$AZ467&lt;&gt;""),INDEX(AV$3:AV$1048576,MATCH(MAX($AQ$3:$AQ466),$AQ$3:$AQ$1048576,0),0),""),E467)</f>
        <v/>
      </c>
      <c r="AW467" s="24" t="str">
        <f t="shared" si="820"/>
        <v/>
      </c>
      <c r="AX467" s="13" t="str">
        <f t="shared" si="821"/>
        <v/>
      </c>
      <c r="AY467" s="4" t="str">
        <f t="shared" si="822"/>
        <v/>
      </c>
      <c r="AZ467" s="4" t="str">
        <f>IF(AX467="",IF(OR(AND(H467&lt;&gt;"",F467=""),COUNTA($H$3:$H$1048576)&gt;COUNTA($H$3:$H467)),INDEX(AX$3:AX467,MATCH(MAX($AQ$3:AQ467),AQ$3:AQ467,0),0),""),AX467)</f>
        <v/>
      </c>
      <c r="BA467" s="4" t="str">
        <f>IF(AY467="",IF(AND(H467&lt;&gt;"",F467=""),INDEX(AY$3:AY467,MATCH(MAX($AQ$3:AQ467),AQ$3:AQ467,0),0),""),AY467)</f>
        <v/>
      </c>
      <c r="BB467" s="82" t="str">
        <f>IF(BC467="","",RANK(BC467,BC$3:BC$1048576,1)+COUNTIF($BC$3:BC467,BC467)-1)</f>
        <v/>
      </c>
      <c r="BC467" s="139" t="str">
        <f t="shared" si="823"/>
        <v/>
      </c>
      <c r="BD467" s="46" t="str">
        <f t="shared" si="824"/>
        <v/>
      </c>
      <c r="BE467" s="46" t="str">
        <f t="shared" si="825"/>
        <v/>
      </c>
      <c r="BF467" s="46" t="str">
        <f t="shared" si="826"/>
        <v/>
      </c>
      <c r="BG467" s="4" t="str">
        <f t="shared" si="827"/>
        <v/>
      </c>
      <c r="BH467" s="180" t="str">
        <f t="shared" si="828"/>
        <v/>
      </c>
      <c r="BI467" s="16" t="str">
        <f t="shared" si="829"/>
        <v/>
      </c>
      <c r="BJ467" s="52" t="str">
        <f>IF(BI467="","",IF(W467="","",IF(AND(K467=$K$1,$K$1&lt;&gt;""),$BT$2,IFERROR(IF(INDEX(価格設定!$D$5:$D$1048576,MATCH(Q467,価格設定!$B$5:$B$1048576,0),0)=価格設定!$D$3,$BT$2,$BS$2),$BS$2))))</f>
        <v/>
      </c>
      <c r="BK467" s="16" t="str">
        <f>IF(BI467="","",IF(COUNTIF($BI$3:BI467,BI467)=1,1,IF(AND(BI466=BI467,BH467=""),BK466,COUNTIF($BH$3:BH467,BH467))))</f>
        <v/>
      </c>
      <c r="BL467" s="52" t="str">
        <f t="shared" si="830"/>
        <v/>
      </c>
      <c r="BM467" s="52" t="str">
        <f t="shared" si="831"/>
        <v/>
      </c>
      <c r="BN467" s="119" t="str">
        <f t="shared" si="832"/>
        <v/>
      </c>
      <c r="BO467" s="119" t="str">
        <f t="shared" si="833"/>
        <v/>
      </c>
      <c r="BP467" s="17" t="str">
        <f t="shared" si="834"/>
        <v/>
      </c>
      <c r="BQ467" s="17" t="str">
        <f t="shared" si="835"/>
        <v/>
      </c>
      <c r="BR467" s="17" t="str">
        <f>IF(OR(BP467="",COUNTIF($BO$3:BO467,BO467)&lt;&gt;1),"",SUMIF(BO$3:BO$1048576,BO467,BP$3:BP$1048576))</f>
        <v/>
      </c>
      <c r="BS467" s="17" t="str">
        <f t="shared" si="836"/>
        <v/>
      </c>
      <c r="BT467" s="17" t="str">
        <f t="shared" si="837"/>
        <v/>
      </c>
      <c r="BU467" s="17" t="str">
        <f t="shared" si="838"/>
        <v/>
      </c>
      <c r="BV467" s="24" t="str">
        <f t="shared" si="839"/>
        <v/>
      </c>
      <c r="BW467" s="24" t="str">
        <f t="shared" si="840"/>
        <v/>
      </c>
      <c r="BX467" s="24" t="str">
        <f t="shared" si="841"/>
        <v/>
      </c>
      <c r="BY467" s="26" t="str">
        <f t="shared" si="842"/>
        <v/>
      </c>
      <c r="BZ467" s="26" t="str">
        <f t="shared" si="843"/>
        <v/>
      </c>
      <c r="CA467" s="26" t="str">
        <f t="shared" si="844"/>
        <v/>
      </c>
      <c r="CB467" s="66" t="str">
        <f t="shared" si="845"/>
        <v/>
      </c>
      <c r="CC467" s="65" t="str">
        <f t="shared" si="846"/>
        <v/>
      </c>
      <c r="CD467" s="26" t="str">
        <f t="shared" si="847"/>
        <v/>
      </c>
      <c r="CE467" s="26" t="str">
        <f t="shared" si="848"/>
        <v/>
      </c>
      <c r="CF467" s="193" t="str">
        <f t="shared" si="849"/>
        <v/>
      </c>
      <c r="CG467" s="193" t="str">
        <f t="shared" si="850"/>
        <v/>
      </c>
      <c r="CH467" s="26" t="str">
        <f t="shared" si="851"/>
        <v/>
      </c>
      <c r="CI467" s="26" t="str">
        <f t="shared" si="852"/>
        <v/>
      </c>
      <c r="CJ467" s="65" t="str">
        <f t="shared" si="853"/>
        <v/>
      </c>
      <c r="CK467" s="65" t="str">
        <f t="shared" si="854"/>
        <v/>
      </c>
      <c r="CL467" s="64" t="str">
        <f t="shared" si="855"/>
        <v/>
      </c>
      <c r="CM467" s="64" t="str">
        <f t="shared" si="856"/>
        <v/>
      </c>
      <c r="CN467" s="65" t="str">
        <f t="shared" si="857"/>
        <v/>
      </c>
      <c r="CP467" s="63" t="str">
        <f>IF(BH467="","",MAX($CP$3:CP466)+1)</f>
        <v/>
      </c>
      <c r="CQ467" s="24" t="str">
        <f t="shared" si="858"/>
        <v/>
      </c>
      <c r="CR467" s="24" t="str">
        <f t="shared" si="859"/>
        <v/>
      </c>
      <c r="CS467" s="24" t="str">
        <f t="shared" si="860"/>
        <v/>
      </c>
      <c r="CT467" s="58" t="str">
        <f>IF(BO467="","",COUNTIF($BO$3:BO467,BO467)&amp;"@"&amp;BO467)</f>
        <v/>
      </c>
      <c r="CU467" s="16" t="str">
        <f t="shared" si="798"/>
        <v/>
      </c>
      <c r="CV467" s="63" t="str">
        <f t="shared" si="861"/>
        <v/>
      </c>
      <c r="CW467" s="16" t="str">
        <f t="shared" si="862"/>
        <v/>
      </c>
      <c r="CX467" s="16" t="str">
        <f t="shared" si="863"/>
        <v/>
      </c>
      <c r="CY467" s="16" t="str">
        <f t="shared" si="864"/>
        <v/>
      </c>
      <c r="CZ467" s="85" t="str">
        <f t="shared" si="865"/>
        <v/>
      </c>
      <c r="DA467" s="16" t="str">
        <f t="shared" si="866"/>
        <v/>
      </c>
      <c r="DB467" s="16" t="str">
        <f t="shared" si="867"/>
        <v/>
      </c>
      <c r="DC467" s="28" t="str">
        <f>IF(CP467="","",$DC$1&amp;(INDEX(価格設定!D$1:XFD$3,ROW(価格設定!$D$3),MATCH($AW467,価格設定!D$1:XFD$1,1))*100)&amp;"%")</f>
        <v/>
      </c>
      <c r="DD467" s="28" t="str">
        <f>IF(CP467="","",$DD$1&amp;(INDEX(価格設定!D$1:XFD$3,ROW(価格設定!$D$2),MATCH($AW467,価格設定!D$1:XFD$1,1))*100)&amp;"%")</f>
        <v/>
      </c>
      <c r="DE467" s="29" t="str">
        <f t="shared" si="868"/>
        <v/>
      </c>
      <c r="DG467" s="58" t="str">
        <f t="shared" si="869"/>
        <v/>
      </c>
      <c r="DH467" s="58" t="str">
        <f t="shared" si="870"/>
        <v/>
      </c>
      <c r="DI467" s="58" t="str">
        <f t="shared" si="871"/>
        <v/>
      </c>
      <c r="DJ467" s="85" t="str">
        <f t="shared" si="872"/>
        <v/>
      </c>
      <c r="DL467" s="58" t="str">
        <f>IF(COUNTIF(DG$3:DG$1048576,DG467)=COUNTIF($DG$3:$DG467,DG467),DG467,"")</f>
        <v/>
      </c>
      <c r="DM467" s="85" t="str">
        <f t="shared" si="873"/>
        <v/>
      </c>
      <c r="DN467" s="85" t="str">
        <f t="shared" si="799"/>
        <v/>
      </c>
      <c r="DO467" s="85" t="str">
        <f t="shared" si="799"/>
        <v/>
      </c>
      <c r="DP467" s="303"/>
      <c r="DQ467" s="17" t="str">
        <f t="shared" si="800"/>
        <v/>
      </c>
      <c r="DR467" s="17" t="str">
        <f t="shared" si="801"/>
        <v/>
      </c>
      <c r="DS467" s="17" t="str">
        <f t="shared" si="802"/>
        <v/>
      </c>
      <c r="DU467" s="16" t="str">
        <f t="shared" si="874"/>
        <v/>
      </c>
      <c r="DV467" s="16" t="str">
        <f>IF(DU467="","",COUNT($DU$3:DU467))</f>
        <v/>
      </c>
      <c r="DW467" s="16" t="str">
        <f t="shared" si="875"/>
        <v/>
      </c>
      <c r="DX467" s="16" t="str">
        <f t="shared" si="876"/>
        <v/>
      </c>
      <c r="DY467" s="16" t="str">
        <f>IF(DZ467="","",COUNTIF(DZ$3:DZ467,DZ467))</f>
        <v/>
      </c>
      <c r="DZ467" s="16" t="str">
        <f t="shared" si="877"/>
        <v/>
      </c>
      <c r="EA467" s="16" t="str">
        <f t="shared" si="878"/>
        <v/>
      </c>
      <c r="EB467" s="16" t="str">
        <f t="shared" si="879"/>
        <v/>
      </c>
      <c r="EC467" s="16" t="str">
        <f t="shared" si="880"/>
        <v/>
      </c>
      <c r="ED467" s="16" t="str">
        <f t="shared" si="881"/>
        <v/>
      </c>
      <c r="EE467" s="16" t="str">
        <f t="shared" si="882"/>
        <v/>
      </c>
      <c r="EF467" s="16" t="str">
        <f t="shared" si="883"/>
        <v/>
      </c>
      <c r="EG467" s="16" t="str">
        <f t="shared" si="884"/>
        <v/>
      </c>
      <c r="EH467" s="16" t="str">
        <f t="shared" si="885"/>
        <v/>
      </c>
      <c r="EI467" s="16" t="str">
        <f t="shared" si="886"/>
        <v/>
      </c>
      <c r="EJ467" s="16" t="str">
        <f t="shared" si="887"/>
        <v/>
      </c>
      <c r="EK467" s="16" t="str">
        <f t="shared" si="888"/>
        <v/>
      </c>
      <c r="EL467" s="58" t="str">
        <f t="shared" si="889"/>
        <v/>
      </c>
      <c r="EM467" s="58" t="str">
        <f>IF(OR($DZ467="",CR467=""),IF($EL467="","",$EL467),IF(OR(CR467="なし",CR467=0),領収書!$H$1,CR467))</f>
        <v/>
      </c>
      <c r="EN467" s="58" t="str">
        <f>IF(OR($DZ467="",CS467=""),IF($EL467="","",$EL467),IF(OR(CS467="なし",CS467=0),入力!$EN$1,CS467))</f>
        <v/>
      </c>
      <c r="EO467" s="63" t="str">
        <f t="shared" si="890"/>
        <v/>
      </c>
      <c r="EP467" s="63" t="str">
        <f t="shared" si="891"/>
        <v/>
      </c>
      <c r="ER467" s="16" t="str">
        <f>IF(AND(COUNTIF($ET$3:ET467,ET467)=1,ET467&lt;&gt;""),MAX($ER$3:ER466)+1,"")</f>
        <v/>
      </c>
      <c r="ES467" s="16" t="str">
        <f>IF(価格設定!B469="","",価格設定!B469)</f>
        <v/>
      </c>
      <c r="ET467" s="16" t="str">
        <f>IF(価格設定!C469="","",価格設定!C469)</f>
        <v/>
      </c>
      <c r="EV467" s="16" t="str">
        <f t="shared" si="803"/>
        <v/>
      </c>
      <c r="EW467" s="16" t="str">
        <f t="shared" si="892"/>
        <v/>
      </c>
    </row>
    <row r="468" spans="1:153" ht="30" customHeight="1" x14ac:dyDescent="0.2">
      <c r="A468" s="225"/>
      <c r="B468" s="212"/>
      <c r="C468" s="221"/>
      <c r="D468" s="164"/>
      <c r="E468" s="165"/>
      <c r="F468" s="166"/>
      <c r="G468" s="167"/>
      <c r="H468" s="179"/>
      <c r="I468" s="306"/>
      <c r="J468" s="169"/>
      <c r="K468" s="179"/>
      <c r="L468" s="186"/>
      <c r="M468" s="186"/>
      <c r="N468" s="168"/>
      <c r="O468" s="170"/>
      <c r="P468" s="212"/>
      <c r="Q468" s="179" t="str">
        <f>IFERROR(IF(H468="","",IFERROR(INDEX(価格設定!$B$5:$B$1048576,MATCH(H468,価格設定!$B$5:$B$1048576,0),0),INDEX(価格設定!$B$5:$B$1048576,MATCH("*"&amp;H468&amp;"*",価格設定!$B$5:$B$1048576,0),0))),H468)</f>
        <v/>
      </c>
      <c r="R468" s="250" t="str">
        <f>IFERROR(IF(Q468="",IF(K468="","",K468),IF(K468="",IF(INDEX(価格設定!$C$5:$C$1048576,MATCH(Q468,価格設定!$B$5:$B$1048576,0),0)=0,"",INDEX(価格設定!$C$5:$C$1048576,MATCH(Q468,価格設定!$B$5:$B$1048576,0),0)),IF(K468="なし","",K468))),"")</f>
        <v/>
      </c>
      <c r="S468" s="308" t="str">
        <f t="shared" si="804"/>
        <v/>
      </c>
      <c r="T468" s="126" t="str">
        <f>IFERROR(IF(J468="",IF(INDEX(価格設定!$E$5:$R$1048576,MATCH($Q468,価格設定!B$5:B$1048576,0),MATCH($AW468,価格設定!E$1:X$1,1))=0,"",INDEX(価格設定!$E$5:$R$1048576,MATCH($Q468,価格設定!B$5:B$1048576,0),MATCH($AW468,価格設定!E$1:X$1,1))),J468),"")</f>
        <v/>
      </c>
      <c r="U468" s="126" t="str">
        <f t="shared" si="805"/>
        <v/>
      </c>
      <c r="V468" s="132" t="str">
        <f t="shared" si="806"/>
        <v/>
      </c>
      <c r="W468" s="127" t="str">
        <f>IFERROR(IF(OR(T468="",T468&lt;0),"",IFERROR(INDEX(価格設定!E$2:X$3,IF(AND(K468=$K$1,$K$1&lt;&gt;""),ROW(価格設定!$D$3)-1,MATCH(INDEX(価格設定!$D$5:$D$1048576,MATCH(Q468,価格設定!$B$5:$B$1048576,0),0),価格設定!$D$2:$D$3,0)),MATCH($AW468,価格設定!E$1:X$1,1)),INDEX(価格設定!E$2:X$2,0,MATCH($AW468,価格設定!E$1:X$1,1)))),"")</f>
        <v/>
      </c>
      <c r="X468" s="126" t="str">
        <f t="shared" si="797"/>
        <v/>
      </c>
      <c r="Y468" s="128" t="str">
        <f t="shared" si="807"/>
        <v/>
      </c>
      <c r="Z468" s="126" t="str">
        <f t="shared" si="808"/>
        <v/>
      </c>
      <c r="AA468" s="129" t="str">
        <f t="shared" si="809"/>
        <v/>
      </c>
      <c r="AB468" s="126" t="str">
        <f t="shared" si="810"/>
        <v/>
      </c>
      <c r="AC468" s="280" t="str">
        <f t="shared" si="811"/>
        <v/>
      </c>
      <c r="AD468" s="15"/>
      <c r="AE468" s="204" t="str">
        <f>IF(AF468="","",COUNT($AF$3:AF468))</f>
        <v/>
      </c>
      <c r="AF468" s="206" t="str">
        <f t="shared" si="812"/>
        <v/>
      </c>
      <c r="AG468" s="204" t="str">
        <f t="shared" si="813"/>
        <v/>
      </c>
      <c r="AH468" s="204" t="str">
        <f t="shared" si="814"/>
        <v/>
      </c>
      <c r="AI468" s="287"/>
      <c r="AJ468" s="15"/>
      <c r="AK468" s="138" t="str">
        <f t="shared" si="815"/>
        <v/>
      </c>
      <c r="AL468" s="131" t="str">
        <f t="shared" si="816"/>
        <v/>
      </c>
      <c r="AM468" s="131" t="str">
        <f t="shared" si="817"/>
        <v/>
      </c>
      <c r="AN468" s="313" t="str">
        <f t="shared" si="818"/>
        <v/>
      </c>
      <c r="AO468" s="316" t="str">
        <f t="shared" si="819"/>
        <v/>
      </c>
      <c r="AP468" s="18"/>
      <c r="AQ468" s="3" t="str">
        <f>IF(F468="","",MAX($AQ$3:AQ467)+1)</f>
        <v/>
      </c>
      <c r="AR468" s="3" t="str">
        <f>IF(OR(AQ468="",BB468=""),"",MAX($AR$3:AR467)+1)</f>
        <v/>
      </c>
      <c r="AS468" s="3" t="str">
        <f>IF(CQ468="","",RANK(CQ468,CQ$3:CQ$1048576,1)+COUNTIF($CQ$3:CQ468,CQ468)-1)</f>
        <v/>
      </c>
      <c r="AT468" s="21" t="str">
        <f>IF(C468="",IF(OR(AND($H468&lt;&gt;"",C468=""),AND($F467=$F468,$AZ468&lt;&gt;""),COUNTA($H$3:$H$1048576,#REF!,$F$3:$F$1048576)&gt;COUNTA($H$3:$H468,#REF!,$F$3:$F468),$AZ468&lt;&gt;""),INDEX(AT$3:AT$1048576,MATCH(MAX($AQ$3:$AQ467),$AQ$3:$AQ$1048576,0),0),""),C468)</f>
        <v/>
      </c>
      <c r="AU468" s="21" t="str">
        <f>IF(D468="",IF(OR(AND($H468&lt;&gt;"",D468=""),AND($F467=$F468,$AZ468&lt;&gt;""),COUNTA($H$3:$H$1048576,#REF!,$F$3:$F$1048576)&gt;COUNTA($H$3:$H468,#REF!,$F$3:$F468),$AZ468&lt;&gt;""),INDEX(AU$3:AU$1048576,MATCH(MAX($AQ$3:$AQ467),$AQ$3:$AQ$1048576,0),0),""),D468)</f>
        <v/>
      </c>
      <c r="AV468" s="21" t="str">
        <f>IF(E468="",IF(OR(AND($H468&lt;&gt;"",E468=""),AND($F467=$F468,$AZ468&lt;&gt;""),COUNTA($H$3:$H$1048576,#REF!,$F$3:$F$1048576)&gt;COUNTA($H$3:$H468,#REF!,$F$3:$F468),$AZ468&lt;&gt;""),INDEX(AV$3:AV$1048576,MATCH(MAX($AQ$3:$AQ467),$AQ$3:$AQ$1048576,0),0),""),E468)</f>
        <v/>
      </c>
      <c r="AW468" s="24" t="str">
        <f t="shared" si="820"/>
        <v/>
      </c>
      <c r="AX468" s="13" t="str">
        <f t="shared" si="821"/>
        <v/>
      </c>
      <c r="AY468" s="4" t="str">
        <f t="shared" si="822"/>
        <v/>
      </c>
      <c r="AZ468" s="4" t="str">
        <f>IF(AX468="",IF(OR(AND(H468&lt;&gt;"",F468=""),COUNTA($H$3:$H$1048576)&gt;COUNTA($H$3:$H468)),INDEX(AX$3:AX468,MATCH(MAX($AQ$3:AQ468),AQ$3:AQ468,0),0),""),AX468)</f>
        <v/>
      </c>
      <c r="BA468" s="4" t="str">
        <f>IF(AY468="",IF(AND(H468&lt;&gt;"",F468=""),INDEX(AY$3:AY468,MATCH(MAX($AQ$3:AQ468),AQ$3:AQ468,0),0),""),AY468)</f>
        <v/>
      </c>
      <c r="BB468" s="82" t="str">
        <f>IF(BC468="","",RANK(BC468,BC$3:BC$1048576,1)+COUNTIF($BC$3:BC468,BC468)-1)</f>
        <v/>
      </c>
      <c r="BC468" s="139" t="str">
        <f t="shared" si="823"/>
        <v/>
      </c>
      <c r="BD468" s="46" t="str">
        <f t="shared" si="824"/>
        <v/>
      </c>
      <c r="BE468" s="46" t="str">
        <f t="shared" si="825"/>
        <v/>
      </c>
      <c r="BF468" s="46" t="str">
        <f t="shared" si="826"/>
        <v/>
      </c>
      <c r="BG468" s="4" t="str">
        <f t="shared" si="827"/>
        <v/>
      </c>
      <c r="BH468" s="180" t="str">
        <f t="shared" si="828"/>
        <v/>
      </c>
      <c r="BI468" s="16" t="str">
        <f t="shared" si="829"/>
        <v/>
      </c>
      <c r="BJ468" s="52" t="str">
        <f>IF(BI468="","",IF(W468="","",IF(AND(K468=$K$1,$K$1&lt;&gt;""),$BT$2,IFERROR(IF(INDEX(価格設定!$D$5:$D$1048576,MATCH(Q468,価格設定!$B$5:$B$1048576,0),0)=価格設定!$D$3,$BT$2,$BS$2),$BS$2))))</f>
        <v/>
      </c>
      <c r="BK468" s="16" t="str">
        <f>IF(BI468="","",IF(COUNTIF($BI$3:BI468,BI468)=1,1,IF(AND(BI467=BI468,BH468=""),BK467,COUNTIF($BH$3:BH468,BH468))))</f>
        <v/>
      </c>
      <c r="BL468" s="52" t="str">
        <f t="shared" si="830"/>
        <v/>
      </c>
      <c r="BM468" s="52" t="str">
        <f t="shared" si="831"/>
        <v/>
      </c>
      <c r="BN468" s="119" t="str">
        <f t="shared" si="832"/>
        <v/>
      </c>
      <c r="BO468" s="119" t="str">
        <f t="shared" si="833"/>
        <v/>
      </c>
      <c r="BP468" s="17" t="str">
        <f t="shared" si="834"/>
        <v/>
      </c>
      <c r="BQ468" s="17" t="str">
        <f t="shared" si="835"/>
        <v/>
      </c>
      <c r="BR468" s="17" t="str">
        <f>IF(OR(BP468="",COUNTIF($BO$3:BO468,BO468)&lt;&gt;1),"",SUMIF(BO$3:BO$1048576,BO468,BP$3:BP$1048576))</f>
        <v/>
      </c>
      <c r="BS468" s="17" t="str">
        <f t="shared" si="836"/>
        <v/>
      </c>
      <c r="BT468" s="17" t="str">
        <f t="shared" si="837"/>
        <v/>
      </c>
      <c r="BU468" s="17" t="str">
        <f t="shared" si="838"/>
        <v/>
      </c>
      <c r="BV468" s="24" t="str">
        <f t="shared" si="839"/>
        <v/>
      </c>
      <c r="BW468" s="24" t="str">
        <f t="shared" si="840"/>
        <v/>
      </c>
      <c r="BX468" s="24" t="str">
        <f t="shared" si="841"/>
        <v/>
      </c>
      <c r="BY468" s="26" t="str">
        <f t="shared" si="842"/>
        <v/>
      </c>
      <c r="BZ468" s="26" t="str">
        <f t="shared" si="843"/>
        <v/>
      </c>
      <c r="CA468" s="26" t="str">
        <f t="shared" si="844"/>
        <v/>
      </c>
      <c r="CB468" s="66" t="str">
        <f t="shared" si="845"/>
        <v/>
      </c>
      <c r="CC468" s="65" t="str">
        <f t="shared" si="846"/>
        <v/>
      </c>
      <c r="CD468" s="26" t="str">
        <f t="shared" si="847"/>
        <v/>
      </c>
      <c r="CE468" s="26" t="str">
        <f t="shared" si="848"/>
        <v/>
      </c>
      <c r="CF468" s="193" t="str">
        <f t="shared" si="849"/>
        <v/>
      </c>
      <c r="CG468" s="193" t="str">
        <f t="shared" si="850"/>
        <v/>
      </c>
      <c r="CH468" s="26" t="str">
        <f t="shared" si="851"/>
        <v/>
      </c>
      <c r="CI468" s="26" t="str">
        <f t="shared" si="852"/>
        <v/>
      </c>
      <c r="CJ468" s="65" t="str">
        <f t="shared" si="853"/>
        <v/>
      </c>
      <c r="CK468" s="65" t="str">
        <f t="shared" si="854"/>
        <v/>
      </c>
      <c r="CL468" s="64" t="str">
        <f t="shared" si="855"/>
        <v/>
      </c>
      <c r="CM468" s="64" t="str">
        <f t="shared" si="856"/>
        <v/>
      </c>
      <c r="CN468" s="65" t="str">
        <f t="shared" si="857"/>
        <v/>
      </c>
      <c r="CP468" s="63" t="str">
        <f>IF(BH468="","",MAX($CP$3:CP467)+1)</f>
        <v/>
      </c>
      <c r="CQ468" s="24" t="str">
        <f t="shared" si="858"/>
        <v/>
      </c>
      <c r="CR468" s="24" t="str">
        <f t="shared" si="859"/>
        <v/>
      </c>
      <c r="CS468" s="24" t="str">
        <f t="shared" si="860"/>
        <v/>
      </c>
      <c r="CT468" s="58" t="str">
        <f>IF(BO468="","",COUNTIF($BO$3:BO468,BO468)&amp;"@"&amp;BO468)</f>
        <v/>
      </c>
      <c r="CU468" s="16" t="str">
        <f t="shared" si="798"/>
        <v/>
      </c>
      <c r="CV468" s="63" t="str">
        <f t="shared" si="861"/>
        <v/>
      </c>
      <c r="CW468" s="16" t="str">
        <f t="shared" si="862"/>
        <v/>
      </c>
      <c r="CX468" s="16" t="str">
        <f t="shared" si="863"/>
        <v/>
      </c>
      <c r="CY468" s="16" t="str">
        <f t="shared" si="864"/>
        <v/>
      </c>
      <c r="CZ468" s="85" t="str">
        <f t="shared" si="865"/>
        <v/>
      </c>
      <c r="DA468" s="16" t="str">
        <f t="shared" si="866"/>
        <v/>
      </c>
      <c r="DB468" s="16" t="str">
        <f t="shared" si="867"/>
        <v/>
      </c>
      <c r="DC468" s="28" t="str">
        <f>IF(CP468="","",$DC$1&amp;(INDEX(価格設定!D$1:XFD$3,ROW(価格設定!$D$3),MATCH($AW468,価格設定!D$1:XFD$1,1))*100)&amp;"%")</f>
        <v/>
      </c>
      <c r="DD468" s="28" t="str">
        <f>IF(CP468="","",$DD$1&amp;(INDEX(価格設定!D$1:XFD$3,ROW(価格設定!$D$2),MATCH($AW468,価格設定!D$1:XFD$1,1))*100)&amp;"%")</f>
        <v/>
      </c>
      <c r="DE468" s="29" t="str">
        <f t="shared" si="868"/>
        <v/>
      </c>
      <c r="DG468" s="58" t="str">
        <f t="shared" si="869"/>
        <v/>
      </c>
      <c r="DH468" s="58" t="str">
        <f t="shared" si="870"/>
        <v/>
      </c>
      <c r="DI468" s="58" t="str">
        <f t="shared" si="871"/>
        <v/>
      </c>
      <c r="DJ468" s="85" t="str">
        <f t="shared" si="872"/>
        <v/>
      </c>
      <c r="DL468" s="58" t="str">
        <f>IF(COUNTIF(DG$3:DG$1048576,DG468)=COUNTIF($DG$3:$DG468,DG468),DG468,"")</f>
        <v/>
      </c>
      <c r="DM468" s="85" t="str">
        <f t="shared" si="873"/>
        <v/>
      </c>
      <c r="DN468" s="85" t="str">
        <f t="shared" si="799"/>
        <v/>
      </c>
      <c r="DO468" s="85" t="str">
        <f t="shared" si="799"/>
        <v/>
      </c>
      <c r="DP468" s="303"/>
      <c r="DQ468" s="17" t="str">
        <f t="shared" si="800"/>
        <v/>
      </c>
      <c r="DR468" s="17" t="str">
        <f t="shared" si="801"/>
        <v/>
      </c>
      <c r="DS468" s="17" t="str">
        <f t="shared" si="802"/>
        <v/>
      </c>
      <c r="DU468" s="16" t="str">
        <f t="shared" si="874"/>
        <v/>
      </c>
      <c r="DV468" s="16" t="str">
        <f>IF(DU468="","",COUNT($DU$3:DU468))</f>
        <v/>
      </c>
      <c r="DW468" s="16" t="str">
        <f t="shared" si="875"/>
        <v/>
      </c>
      <c r="DX468" s="16" t="str">
        <f t="shared" si="876"/>
        <v/>
      </c>
      <c r="DY468" s="16" t="str">
        <f>IF(DZ468="","",COUNTIF(DZ$3:DZ468,DZ468))</f>
        <v/>
      </c>
      <c r="DZ468" s="16" t="str">
        <f t="shared" si="877"/>
        <v/>
      </c>
      <c r="EA468" s="16" t="str">
        <f t="shared" si="878"/>
        <v/>
      </c>
      <c r="EB468" s="16" t="str">
        <f t="shared" si="879"/>
        <v/>
      </c>
      <c r="EC468" s="16" t="str">
        <f t="shared" si="880"/>
        <v/>
      </c>
      <c r="ED468" s="16" t="str">
        <f t="shared" si="881"/>
        <v/>
      </c>
      <c r="EE468" s="16" t="str">
        <f t="shared" si="882"/>
        <v/>
      </c>
      <c r="EF468" s="16" t="str">
        <f t="shared" si="883"/>
        <v/>
      </c>
      <c r="EG468" s="16" t="str">
        <f t="shared" si="884"/>
        <v/>
      </c>
      <c r="EH468" s="16" t="str">
        <f t="shared" si="885"/>
        <v/>
      </c>
      <c r="EI468" s="16" t="str">
        <f t="shared" si="886"/>
        <v/>
      </c>
      <c r="EJ468" s="16" t="str">
        <f t="shared" si="887"/>
        <v/>
      </c>
      <c r="EK468" s="16" t="str">
        <f t="shared" si="888"/>
        <v/>
      </c>
      <c r="EL468" s="58" t="str">
        <f t="shared" si="889"/>
        <v/>
      </c>
      <c r="EM468" s="58" t="str">
        <f>IF(OR($DZ468="",CR468=""),IF($EL468="","",$EL468),IF(OR(CR468="なし",CR468=0),領収書!$H$1,CR468))</f>
        <v/>
      </c>
      <c r="EN468" s="58" t="str">
        <f>IF(OR($DZ468="",CS468=""),IF($EL468="","",$EL468),IF(OR(CS468="なし",CS468=0),入力!$EN$1,CS468))</f>
        <v/>
      </c>
      <c r="EO468" s="63" t="str">
        <f t="shared" si="890"/>
        <v/>
      </c>
      <c r="EP468" s="63" t="str">
        <f t="shared" si="891"/>
        <v/>
      </c>
      <c r="ER468" s="16" t="str">
        <f>IF(AND(COUNTIF($ET$3:ET468,ET468)=1,ET468&lt;&gt;""),MAX($ER$3:ER467)+1,"")</f>
        <v/>
      </c>
      <c r="ES468" s="16" t="str">
        <f>IF(価格設定!B470="","",価格設定!B470)</f>
        <v/>
      </c>
      <c r="ET468" s="16" t="str">
        <f>IF(価格設定!C470="","",価格設定!C470)</f>
        <v/>
      </c>
      <c r="EV468" s="16" t="str">
        <f t="shared" si="803"/>
        <v/>
      </c>
      <c r="EW468" s="16" t="str">
        <f t="shared" si="892"/>
        <v/>
      </c>
    </row>
    <row r="469" spans="1:153" ht="30" customHeight="1" x14ac:dyDescent="0.2">
      <c r="A469" s="225"/>
      <c r="B469" s="212"/>
      <c r="C469" s="221"/>
      <c r="D469" s="164"/>
      <c r="E469" s="165"/>
      <c r="F469" s="166"/>
      <c r="G469" s="167"/>
      <c r="H469" s="179"/>
      <c r="I469" s="306"/>
      <c r="J469" s="169"/>
      <c r="K469" s="179"/>
      <c r="L469" s="186"/>
      <c r="M469" s="186"/>
      <c r="N469" s="168"/>
      <c r="O469" s="170"/>
      <c r="P469" s="212"/>
      <c r="Q469" s="179" t="str">
        <f>IFERROR(IF(H469="","",IFERROR(INDEX(価格設定!$B$5:$B$1048576,MATCH(H469,価格設定!$B$5:$B$1048576,0),0),INDEX(価格設定!$B$5:$B$1048576,MATCH("*"&amp;H469&amp;"*",価格設定!$B$5:$B$1048576,0),0))),H469)</f>
        <v/>
      </c>
      <c r="R469" s="250" t="str">
        <f>IFERROR(IF(Q469="",IF(K469="","",K469),IF(K469="",IF(INDEX(価格設定!$C$5:$C$1048576,MATCH(Q469,価格設定!$B$5:$B$1048576,0),0)=0,"",INDEX(価格設定!$C$5:$C$1048576,MATCH(Q469,価格設定!$B$5:$B$1048576,0),0)),IF(K469="なし","",K469))),"")</f>
        <v/>
      </c>
      <c r="S469" s="308" t="str">
        <f t="shared" si="804"/>
        <v/>
      </c>
      <c r="T469" s="126" t="str">
        <f>IFERROR(IF(J469="",IF(INDEX(価格設定!$E$5:$R$1048576,MATCH($Q469,価格設定!B$5:B$1048576,0),MATCH($AW469,価格設定!E$1:X$1,1))=0,"",INDEX(価格設定!$E$5:$R$1048576,MATCH($Q469,価格設定!B$5:B$1048576,0),MATCH($AW469,価格設定!E$1:X$1,1))),J469),"")</f>
        <v/>
      </c>
      <c r="U469" s="126" t="str">
        <f t="shared" si="805"/>
        <v/>
      </c>
      <c r="V469" s="132" t="str">
        <f t="shared" si="806"/>
        <v/>
      </c>
      <c r="W469" s="127" t="str">
        <f>IFERROR(IF(OR(T469="",T469&lt;0),"",IFERROR(INDEX(価格設定!E$2:X$3,IF(AND(K469=$K$1,$K$1&lt;&gt;""),ROW(価格設定!$D$3)-1,MATCH(INDEX(価格設定!$D$5:$D$1048576,MATCH(Q469,価格設定!$B$5:$B$1048576,0),0),価格設定!$D$2:$D$3,0)),MATCH($AW469,価格設定!E$1:X$1,1)),INDEX(価格設定!E$2:X$2,0,MATCH($AW469,価格設定!E$1:X$1,1)))),"")</f>
        <v/>
      </c>
      <c r="X469" s="126" t="str">
        <f t="shared" si="797"/>
        <v/>
      </c>
      <c r="Y469" s="128" t="str">
        <f t="shared" si="807"/>
        <v/>
      </c>
      <c r="Z469" s="126" t="str">
        <f t="shared" si="808"/>
        <v/>
      </c>
      <c r="AA469" s="129" t="str">
        <f t="shared" si="809"/>
        <v/>
      </c>
      <c r="AB469" s="126" t="str">
        <f t="shared" si="810"/>
        <v/>
      </c>
      <c r="AC469" s="280" t="str">
        <f t="shared" si="811"/>
        <v/>
      </c>
      <c r="AD469" s="15"/>
      <c r="AE469" s="204" t="str">
        <f>IF(AF469="","",COUNT($AF$3:AF469))</f>
        <v/>
      </c>
      <c r="AF469" s="206" t="str">
        <f t="shared" si="812"/>
        <v/>
      </c>
      <c r="AG469" s="204" t="str">
        <f t="shared" si="813"/>
        <v/>
      </c>
      <c r="AH469" s="204" t="str">
        <f t="shared" si="814"/>
        <v/>
      </c>
      <c r="AI469" s="287"/>
      <c r="AJ469" s="15"/>
      <c r="AK469" s="138" t="str">
        <f t="shared" si="815"/>
        <v/>
      </c>
      <c r="AL469" s="131" t="str">
        <f t="shared" si="816"/>
        <v/>
      </c>
      <c r="AM469" s="131" t="str">
        <f t="shared" si="817"/>
        <v/>
      </c>
      <c r="AN469" s="313" t="str">
        <f t="shared" si="818"/>
        <v/>
      </c>
      <c r="AO469" s="316" t="str">
        <f t="shared" si="819"/>
        <v/>
      </c>
      <c r="AP469" s="18"/>
      <c r="AQ469" s="3" t="str">
        <f>IF(F469="","",MAX($AQ$3:AQ468)+1)</f>
        <v/>
      </c>
      <c r="AR469" s="3" t="str">
        <f>IF(OR(AQ469="",BB469=""),"",MAX($AR$3:AR468)+1)</f>
        <v/>
      </c>
      <c r="AS469" s="3" t="str">
        <f>IF(CQ469="","",RANK(CQ469,CQ$3:CQ$1048576,1)+COUNTIF($CQ$3:CQ469,CQ469)-1)</f>
        <v/>
      </c>
      <c r="AT469" s="21" t="str">
        <f>IF(C469="",IF(OR(AND($H469&lt;&gt;"",C469=""),AND($F468=$F469,$AZ469&lt;&gt;""),COUNTA($H$3:$H$1048576,#REF!,$F$3:$F$1048576)&gt;COUNTA($H$3:$H469,#REF!,$F$3:$F469),$AZ469&lt;&gt;""),INDEX(AT$3:AT$1048576,MATCH(MAX($AQ$3:$AQ468),$AQ$3:$AQ$1048576,0),0),""),C469)</f>
        <v/>
      </c>
      <c r="AU469" s="21" t="str">
        <f>IF(D469="",IF(OR(AND($H469&lt;&gt;"",D469=""),AND($F468=$F469,$AZ469&lt;&gt;""),COUNTA($H$3:$H$1048576,#REF!,$F$3:$F$1048576)&gt;COUNTA($H$3:$H469,#REF!,$F$3:$F469),$AZ469&lt;&gt;""),INDEX(AU$3:AU$1048576,MATCH(MAX($AQ$3:$AQ468),$AQ$3:$AQ$1048576,0),0),""),D469)</f>
        <v/>
      </c>
      <c r="AV469" s="21" t="str">
        <f>IF(E469="",IF(OR(AND($H469&lt;&gt;"",E469=""),AND($F468=$F469,$AZ469&lt;&gt;""),COUNTA($H$3:$H$1048576,#REF!,$F$3:$F$1048576)&gt;COUNTA($H$3:$H469,#REF!,$F$3:$F469),$AZ469&lt;&gt;""),INDEX(AV$3:AV$1048576,MATCH(MAX($AQ$3:$AQ468),$AQ$3:$AQ$1048576,0),0),""),E469)</f>
        <v/>
      </c>
      <c r="AW469" s="24" t="str">
        <f t="shared" si="820"/>
        <v/>
      </c>
      <c r="AX469" s="13" t="str">
        <f t="shared" si="821"/>
        <v/>
      </c>
      <c r="AY469" s="4" t="str">
        <f t="shared" si="822"/>
        <v/>
      </c>
      <c r="AZ469" s="4" t="str">
        <f>IF(AX469="",IF(OR(AND(H469&lt;&gt;"",F469=""),COUNTA($H$3:$H$1048576)&gt;COUNTA($H$3:$H469)),INDEX(AX$3:AX469,MATCH(MAX($AQ$3:AQ469),AQ$3:AQ469,0),0),""),AX469)</f>
        <v/>
      </c>
      <c r="BA469" s="4" t="str">
        <f>IF(AY469="",IF(AND(H469&lt;&gt;"",F469=""),INDEX(AY$3:AY469,MATCH(MAX($AQ$3:AQ469),AQ$3:AQ469,0),0),""),AY469)</f>
        <v/>
      </c>
      <c r="BB469" s="82" t="str">
        <f>IF(BC469="","",RANK(BC469,BC$3:BC$1048576,1)+COUNTIF($BC$3:BC469,BC469)-1)</f>
        <v/>
      </c>
      <c r="BC469" s="139" t="str">
        <f t="shared" si="823"/>
        <v/>
      </c>
      <c r="BD469" s="46" t="str">
        <f t="shared" si="824"/>
        <v/>
      </c>
      <c r="BE469" s="46" t="str">
        <f t="shared" si="825"/>
        <v/>
      </c>
      <c r="BF469" s="46" t="str">
        <f t="shared" si="826"/>
        <v/>
      </c>
      <c r="BG469" s="4" t="str">
        <f t="shared" si="827"/>
        <v/>
      </c>
      <c r="BH469" s="180" t="str">
        <f t="shared" si="828"/>
        <v/>
      </c>
      <c r="BI469" s="16" t="str">
        <f t="shared" si="829"/>
        <v/>
      </c>
      <c r="BJ469" s="52" t="str">
        <f>IF(BI469="","",IF(W469="","",IF(AND(K469=$K$1,$K$1&lt;&gt;""),$BT$2,IFERROR(IF(INDEX(価格設定!$D$5:$D$1048576,MATCH(Q469,価格設定!$B$5:$B$1048576,0),0)=価格設定!$D$3,$BT$2,$BS$2),$BS$2))))</f>
        <v/>
      </c>
      <c r="BK469" s="16" t="str">
        <f>IF(BI469="","",IF(COUNTIF($BI$3:BI469,BI469)=1,1,IF(AND(BI468=BI469,BH469=""),BK468,COUNTIF($BH$3:BH469,BH469))))</f>
        <v/>
      </c>
      <c r="BL469" s="52" t="str">
        <f t="shared" si="830"/>
        <v/>
      </c>
      <c r="BM469" s="52" t="str">
        <f t="shared" si="831"/>
        <v/>
      </c>
      <c r="BN469" s="119" t="str">
        <f t="shared" si="832"/>
        <v/>
      </c>
      <c r="BO469" s="119" t="str">
        <f t="shared" si="833"/>
        <v/>
      </c>
      <c r="BP469" s="17" t="str">
        <f t="shared" si="834"/>
        <v/>
      </c>
      <c r="BQ469" s="17" t="str">
        <f t="shared" si="835"/>
        <v/>
      </c>
      <c r="BR469" s="17" t="str">
        <f>IF(OR(BP469="",COUNTIF($BO$3:BO469,BO469)&lt;&gt;1),"",SUMIF(BO$3:BO$1048576,BO469,BP$3:BP$1048576))</f>
        <v/>
      </c>
      <c r="BS469" s="17" t="str">
        <f t="shared" si="836"/>
        <v/>
      </c>
      <c r="BT469" s="17" t="str">
        <f t="shared" si="837"/>
        <v/>
      </c>
      <c r="BU469" s="17" t="str">
        <f t="shared" si="838"/>
        <v/>
      </c>
      <c r="BV469" s="24" t="str">
        <f t="shared" si="839"/>
        <v/>
      </c>
      <c r="BW469" s="24" t="str">
        <f t="shared" si="840"/>
        <v/>
      </c>
      <c r="BX469" s="24" t="str">
        <f t="shared" si="841"/>
        <v/>
      </c>
      <c r="BY469" s="26" t="str">
        <f t="shared" si="842"/>
        <v/>
      </c>
      <c r="BZ469" s="26" t="str">
        <f t="shared" si="843"/>
        <v/>
      </c>
      <c r="CA469" s="26" t="str">
        <f t="shared" si="844"/>
        <v/>
      </c>
      <c r="CB469" s="66" t="str">
        <f t="shared" si="845"/>
        <v/>
      </c>
      <c r="CC469" s="65" t="str">
        <f t="shared" si="846"/>
        <v/>
      </c>
      <c r="CD469" s="26" t="str">
        <f t="shared" si="847"/>
        <v/>
      </c>
      <c r="CE469" s="26" t="str">
        <f t="shared" si="848"/>
        <v/>
      </c>
      <c r="CF469" s="193" t="str">
        <f t="shared" si="849"/>
        <v/>
      </c>
      <c r="CG469" s="193" t="str">
        <f t="shared" si="850"/>
        <v/>
      </c>
      <c r="CH469" s="26" t="str">
        <f t="shared" si="851"/>
        <v/>
      </c>
      <c r="CI469" s="26" t="str">
        <f t="shared" si="852"/>
        <v/>
      </c>
      <c r="CJ469" s="65" t="str">
        <f t="shared" si="853"/>
        <v/>
      </c>
      <c r="CK469" s="65" t="str">
        <f t="shared" si="854"/>
        <v/>
      </c>
      <c r="CL469" s="64" t="str">
        <f t="shared" si="855"/>
        <v/>
      </c>
      <c r="CM469" s="64" t="str">
        <f t="shared" si="856"/>
        <v/>
      </c>
      <c r="CN469" s="65" t="str">
        <f t="shared" si="857"/>
        <v/>
      </c>
      <c r="CP469" s="63" t="str">
        <f>IF(BH469="","",MAX($CP$3:CP468)+1)</f>
        <v/>
      </c>
      <c r="CQ469" s="24" t="str">
        <f t="shared" si="858"/>
        <v/>
      </c>
      <c r="CR469" s="24" t="str">
        <f t="shared" si="859"/>
        <v/>
      </c>
      <c r="CS469" s="24" t="str">
        <f t="shared" si="860"/>
        <v/>
      </c>
      <c r="CT469" s="58" t="str">
        <f>IF(BO469="","",COUNTIF($BO$3:BO469,BO469)&amp;"@"&amp;BO469)</f>
        <v/>
      </c>
      <c r="CU469" s="16" t="str">
        <f t="shared" si="798"/>
        <v/>
      </c>
      <c r="CV469" s="63" t="str">
        <f t="shared" si="861"/>
        <v/>
      </c>
      <c r="CW469" s="16" t="str">
        <f t="shared" si="862"/>
        <v/>
      </c>
      <c r="CX469" s="16" t="str">
        <f t="shared" si="863"/>
        <v/>
      </c>
      <c r="CY469" s="16" t="str">
        <f t="shared" si="864"/>
        <v/>
      </c>
      <c r="CZ469" s="85" t="str">
        <f t="shared" si="865"/>
        <v/>
      </c>
      <c r="DA469" s="16" t="str">
        <f t="shared" si="866"/>
        <v/>
      </c>
      <c r="DB469" s="16" t="str">
        <f t="shared" si="867"/>
        <v/>
      </c>
      <c r="DC469" s="28" t="str">
        <f>IF(CP469="","",$DC$1&amp;(INDEX(価格設定!D$1:XFD$3,ROW(価格設定!$D$3),MATCH($AW469,価格設定!D$1:XFD$1,1))*100)&amp;"%")</f>
        <v/>
      </c>
      <c r="DD469" s="28" t="str">
        <f>IF(CP469="","",$DD$1&amp;(INDEX(価格設定!D$1:XFD$3,ROW(価格設定!$D$2),MATCH($AW469,価格設定!D$1:XFD$1,1))*100)&amp;"%")</f>
        <v/>
      </c>
      <c r="DE469" s="29" t="str">
        <f t="shared" si="868"/>
        <v/>
      </c>
      <c r="DG469" s="58" t="str">
        <f t="shared" si="869"/>
        <v/>
      </c>
      <c r="DH469" s="58" t="str">
        <f t="shared" si="870"/>
        <v/>
      </c>
      <c r="DI469" s="58" t="str">
        <f t="shared" si="871"/>
        <v/>
      </c>
      <c r="DJ469" s="85" t="str">
        <f t="shared" si="872"/>
        <v/>
      </c>
      <c r="DL469" s="58" t="str">
        <f>IF(COUNTIF(DG$3:DG$1048576,DG469)=COUNTIF($DG$3:$DG469,DG469),DG469,"")</f>
        <v/>
      </c>
      <c r="DM469" s="85" t="str">
        <f t="shared" si="873"/>
        <v/>
      </c>
      <c r="DN469" s="85" t="str">
        <f t="shared" si="799"/>
        <v/>
      </c>
      <c r="DO469" s="85" t="str">
        <f t="shared" si="799"/>
        <v/>
      </c>
      <c r="DP469" s="303"/>
      <c r="DQ469" s="17" t="str">
        <f t="shared" si="800"/>
        <v/>
      </c>
      <c r="DR469" s="17" t="str">
        <f t="shared" si="801"/>
        <v/>
      </c>
      <c r="DS469" s="17" t="str">
        <f t="shared" si="802"/>
        <v/>
      </c>
      <c r="DU469" s="16" t="str">
        <f t="shared" si="874"/>
        <v/>
      </c>
      <c r="DV469" s="16" t="str">
        <f>IF(DU469="","",COUNT($DU$3:DU469))</f>
        <v/>
      </c>
      <c r="DW469" s="16" t="str">
        <f t="shared" si="875"/>
        <v/>
      </c>
      <c r="DX469" s="16" t="str">
        <f t="shared" si="876"/>
        <v/>
      </c>
      <c r="DY469" s="16" t="str">
        <f>IF(DZ469="","",COUNTIF(DZ$3:DZ469,DZ469))</f>
        <v/>
      </c>
      <c r="DZ469" s="16" t="str">
        <f t="shared" si="877"/>
        <v/>
      </c>
      <c r="EA469" s="16" t="str">
        <f t="shared" si="878"/>
        <v/>
      </c>
      <c r="EB469" s="16" t="str">
        <f t="shared" si="879"/>
        <v/>
      </c>
      <c r="EC469" s="16" t="str">
        <f t="shared" si="880"/>
        <v/>
      </c>
      <c r="ED469" s="16" t="str">
        <f t="shared" si="881"/>
        <v/>
      </c>
      <c r="EE469" s="16" t="str">
        <f t="shared" si="882"/>
        <v/>
      </c>
      <c r="EF469" s="16" t="str">
        <f t="shared" si="883"/>
        <v/>
      </c>
      <c r="EG469" s="16" t="str">
        <f t="shared" si="884"/>
        <v/>
      </c>
      <c r="EH469" s="16" t="str">
        <f t="shared" si="885"/>
        <v/>
      </c>
      <c r="EI469" s="16" t="str">
        <f t="shared" si="886"/>
        <v/>
      </c>
      <c r="EJ469" s="16" t="str">
        <f t="shared" si="887"/>
        <v/>
      </c>
      <c r="EK469" s="16" t="str">
        <f t="shared" si="888"/>
        <v/>
      </c>
      <c r="EL469" s="58" t="str">
        <f t="shared" si="889"/>
        <v/>
      </c>
      <c r="EM469" s="58" t="str">
        <f>IF(OR($DZ469="",CR469=""),IF($EL469="","",$EL469),IF(OR(CR469="なし",CR469=0),領収書!$H$1,CR469))</f>
        <v/>
      </c>
      <c r="EN469" s="58" t="str">
        <f>IF(OR($DZ469="",CS469=""),IF($EL469="","",$EL469),IF(OR(CS469="なし",CS469=0),入力!$EN$1,CS469))</f>
        <v/>
      </c>
      <c r="EO469" s="63" t="str">
        <f t="shared" si="890"/>
        <v/>
      </c>
      <c r="EP469" s="63" t="str">
        <f t="shared" si="891"/>
        <v/>
      </c>
      <c r="ER469" s="16" t="str">
        <f>IF(AND(COUNTIF($ET$3:ET469,ET469)=1,ET469&lt;&gt;""),MAX($ER$3:ER468)+1,"")</f>
        <v/>
      </c>
      <c r="ES469" s="16" t="str">
        <f>IF(価格設定!B471="","",価格設定!B471)</f>
        <v/>
      </c>
      <c r="ET469" s="16" t="str">
        <f>IF(価格設定!C471="","",価格設定!C471)</f>
        <v/>
      </c>
      <c r="EV469" s="16" t="str">
        <f t="shared" si="803"/>
        <v/>
      </c>
      <c r="EW469" s="16" t="str">
        <f t="shared" si="892"/>
        <v/>
      </c>
    </row>
    <row r="470" spans="1:153" ht="30" customHeight="1" x14ac:dyDescent="0.2">
      <c r="A470" s="225"/>
      <c r="B470" s="212"/>
      <c r="C470" s="221"/>
      <c r="D470" s="164"/>
      <c r="E470" s="165"/>
      <c r="F470" s="166"/>
      <c r="G470" s="167"/>
      <c r="H470" s="179"/>
      <c r="I470" s="306"/>
      <c r="J470" s="169"/>
      <c r="K470" s="179"/>
      <c r="L470" s="186"/>
      <c r="M470" s="186"/>
      <c r="N470" s="168"/>
      <c r="O470" s="170"/>
      <c r="P470" s="212"/>
      <c r="Q470" s="179" t="str">
        <f>IFERROR(IF(H470="","",IFERROR(INDEX(価格設定!$B$5:$B$1048576,MATCH(H470,価格設定!$B$5:$B$1048576,0),0),INDEX(価格設定!$B$5:$B$1048576,MATCH("*"&amp;H470&amp;"*",価格設定!$B$5:$B$1048576,0),0))),H470)</f>
        <v/>
      </c>
      <c r="R470" s="250" t="str">
        <f>IFERROR(IF(Q470="",IF(K470="","",K470),IF(K470="",IF(INDEX(価格設定!$C$5:$C$1048576,MATCH(Q470,価格設定!$B$5:$B$1048576,0),0)=0,"",INDEX(価格設定!$C$5:$C$1048576,MATCH(Q470,価格設定!$B$5:$B$1048576,0),0)),IF(K470="なし","",K470))),"")</f>
        <v/>
      </c>
      <c r="S470" s="308" t="str">
        <f t="shared" si="804"/>
        <v/>
      </c>
      <c r="T470" s="126" t="str">
        <f>IFERROR(IF(J470="",IF(INDEX(価格設定!$E$5:$R$1048576,MATCH($Q470,価格設定!B$5:B$1048576,0),MATCH($AW470,価格設定!E$1:X$1,1))=0,"",INDEX(価格設定!$E$5:$R$1048576,MATCH($Q470,価格設定!B$5:B$1048576,0),MATCH($AW470,価格設定!E$1:X$1,1))),J470),"")</f>
        <v/>
      </c>
      <c r="U470" s="126" t="str">
        <f t="shared" si="805"/>
        <v/>
      </c>
      <c r="V470" s="132" t="str">
        <f t="shared" si="806"/>
        <v/>
      </c>
      <c r="W470" s="127" t="str">
        <f>IFERROR(IF(OR(T470="",T470&lt;0),"",IFERROR(INDEX(価格設定!E$2:X$3,IF(AND(K470=$K$1,$K$1&lt;&gt;""),ROW(価格設定!$D$3)-1,MATCH(INDEX(価格設定!$D$5:$D$1048576,MATCH(Q470,価格設定!$B$5:$B$1048576,0),0),価格設定!$D$2:$D$3,0)),MATCH($AW470,価格設定!E$1:X$1,1)),INDEX(価格設定!E$2:X$2,0,MATCH($AW470,価格設定!E$1:X$1,1)))),"")</f>
        <v/>
      </c>
      <c r="X470" s="126" t="str">
        <f t="shared" si="797"/>
        <v/>
      </c>
      <c r="Y470" s="128" t="str">
        <f t="shared" si="807"/>
        <v/>
      </c>
      <c r="Z470" s="126" t="str">
        <f t="shared" si="808"/>
        <v/>
      </c>
      <c r="AA470" s="129" t="str">
        <f t="shared" si="809"/>
        <v/>
      </c>
      <c r="AB470" s="126" t="str">
        <f t="shared" si="810"/>
        <v/>
      </c>
      <c r="AC470" s="280" t="str">
        <f t="shared" si="811"/>
        <v/>
      </c>
      <c r="AD470" s="15"/>
      <c r="AE470" s="204" t="str">
        <f>IF(AF470="","",COUNT($AF$3:AF470))</f>
        <v/>
      </c>
      <c r="AF470" s="206" t="str">
        <f t="shared" si="812"/>
        <v/>
      </c>
      <c r="AG470" s="204" t="str">
        <f t="shared" si="813"/>
        <v/>
      </c>
      <c r="AH470" s="204" t="str">
        <f t="shared" si="814"/>
        <v/>
      </c>
      <c r="AI470" s="287"/>
      <c r="AJ470" s="15"/>
      <c r="AK470" s="138" t="str">
        <f t="shared" si="815"/>
        <v/>
      </c>
      <c r="AL470" s="131" t="str">
        <f t="shared" si="816"/>
        <v/>
      </c>
      <c r="AM470" s="131" t="str">
        <f t="shared" si="817"/>
        <v/>
      </c>
      <c r="AN470" s="313" t="str">
        <f t="shared" si="818"/>
        <v/>
      </c>
      <c r="AO470" s="316" t="str">
        <f t="shared" si="819"/>
        <v/>
      </c>
      <c r="AP470" s="18"/>
      <c r="AQ470" s="3" t="str">
        <f>IF(F470="","",MAX($AQ$3:AQ469)+1)</f>
        <v/>
      </c>
      <c r="AR470" s="3" t="str">
        <f>IF(OR(AQ470="",BB470=""),"",MAX($AR$3:AR469)+1)</f>
        <v/>
      </c>
      <c r="AS470" s="3" t="str">
        <f>IF(CQ470="","",RANK(CQ470,CQ$3:CQ$1048576,1)+COUNTIF($CQ$3:CQ470,CQ470)-1)</f>
        <v/>
      </c>
      <c r="AT470" s="21" t="str">
        <f>IF(C470="",IF(OR(AND($H470&lt;&gt;"",C470=""),AND($F469=$F470,$AZ470&lt;&gt;""),COUNTA($H$3:$H$1048576,#REF!,$F$3:$F$1048576)&gt;COUNTA($H$3:$H470,#REF!,$F$3:$F470),$AZ470&lt;&gt;""),INDEX(AT$3:AT$1048576,MATCH(MAX($AQ$3:$AQ469),$AQ$3:$AQ$1048576,0),0),""),C470)</f>
        <v/>
      </c>
      <c r="AU470" s="21" t="str">
        <f>IF(D470="",IF(OR(AND($H470&lt;&gt;"",D470=""),AND($F469=$F470,$AZ470&lt;&gt;""),COUNTA($H$3:$H$1048576,#REF!,$F$3:$F$1048576)&gt;COUNTA($H$3:$H470,#REF!,$F$3:$F470),$AZ470&lt;&gt;""),INDEX(AU$3:AU$1048576,MATCH(MAX($AQ$3:$AQ469),$AQ$3:$AQ$1048576,0),0),""),D470)</f>
        <v/>
      </c>
      <c r="AV470" s="21" t="str">
        <f>IF(E470="",IF(OR(AND($H470&lt;&gt;"",E470=""),AND($F469=$F470,$AZ470&lt;&gt;""),COUNTA($H$3:$H$1048576,#REF!,$F$3:$F$1048576)&gt;COUNTA($H$3:$H470,#REF!,$F$3:$F470),$AZ470&lt;&gt;""),INDEX(AV$3:AV$1048576,MATCH(MAX($AQ$3:$AQ469),$AQ$3:$AQ$1048576,0),0),""),E470)</f>
        <v/>
      </c>
      <c r="AW470" s="24" t="str">
        <f t="shared" si="820"/>
        <v/>
      </c>
      <c r="AX470" s="13" t="str">
        <f t="shared" si="821"/>
        <v/>
      </c>
      <c r="AY470" s="4" t="str">
        <f t="shared" si="822"/>
        <v/>
      </c>
      <c r="AZ470" s="4" t="str">
        <f>IF(AX470="",IF(OR(AND(H470&lt;&gt;"",F470=""),COUNTA($H$3:$H$1048576)&gt;COUNTA($H$3:$H470)),INDEX(AX$3:AX470,MATCH(MAX($AQ$3:AQ470),AQ$3:AQ470,0),0),""),AX470)</f>
        <v/>
      </c>
      <c r="BA470" s="4" t="str">
        <f>IF(AY470="",IF(AND(H470&lt;&gt;"",F470=""),INDEX(AY$3:AY470,MATCH(MAX($AQ$3:AQ470),AQ$3:AQ470,0),0),""),AY470)</f>
        <v/>
      </c>
      <c r="BB470" s="82" t="str">
        <f>IF(BC470="","",RANK(BC470,BC$3:BC$1048576,1)+COUNTIF($BC$3:BC470,BC470)-1)</f>
        <v/>
      </c>
      <c r="BC470" s="139" t="str">
        <f t="shared" si="823"/>
        <v/>
      </c>
      <c r="BD470" s="46" t="str">
        <f t="shared" si="824"/>
        <v/>
      </c>
      <c r="BE470" s="46" t="str">
        <f t="shared" si="825"/>
        <v/>
      </c>
      <c r="BF470" s="46" t="str">
        <f t="shared" si="826"/>
        <v/>
      </c>
      <c r="BG470" s="4" t="str">
        <f t="shared" si="827"/>
        <v/>
      </c>
      <c r="BH470" s="180" t="str">
        <f t="shared" si="828"/>
        <v/>
      </c>
      <c r="BI470" s="16" t="str">
        <f t="shared" si="829"/>
        <v/>
      </c>
      <c r="BJ470" s="52" t="str">
        <f>IF(BI470="","",IF(W470="","",IF(AND(K470=$K$1,$K$1&lt;&gt;""),$BT$2,IFERROR(IF(INDEX(価格設定!$D$5:$D$1048576,MATCH(Q470,価格設定!$B$5:$B$1048576,0),0)=価格設定!$D$3,$BT$2,$BS$2),$BS$2))))</f>
        <v/>
      </c>
      <c r="BK470" s="16" t="str">
        <f>IF(BI470="","",IF(COUNTIF($BI$3:BI470,BI470)=1,1,IF(AND(BI469=BI470,BH470=""),BK469,COUNTIF($BH$3:BH470,BH470))))</f>
        <v/>
      </c>
      <c r="BL470" s="52" t="str">
        <f t="shared" si="830"/>
        <v/>
      </c>
      <c r="BM470" s="52" t="str">
        <f t="shared" si="831"/>
        <v/>
      </c>
      <c r="BN470" s="119" t="str">
        <f t="shared" si="832"/>
        <v/>
      </c>
      <c r="BO470" s="119" t="str">
        <f t="shared" si="833"/>
        <v/>
      </c>
      <c r="BP470" s="17" t="str">
        <f t="shared" si="834"/>
        <v/>
      </c>
      <c r="BQ470" s="17" t="str">
        <f t="shared" si="835"/>
        <v/>
      </c>
      <c r="BR470" s="17" t="str">
        <f>IF(OR(BP470="",COUNTIF($BO$3:BO470,BO470)&lt;&gt;1),"",SUMIF(BO$3:BO$1048576,BO470,BP$3:BP$1048576))</f>
        <v/>
      </c>
      <c r="BS470" s="17" t="str">
        <f t="shared" si="836"/>
        <v/>
      </c>
      <c r="BT470" s="17" t="str">
        <f t="shared" si="837"/>
        <v/>
      </c>
      <c r="BU470" s="17" t="str">
        <f t="shared" si="838"/>
        <v/>
      </c>
      <c r="BV470" s="24" t="str">
        <f t="shared" si="839"/>
        <v/>
      </c>
      <c r="BW470" s="24" t="str">
        <f t="shared" si="840"/>
        <v/>
      </c>
      <c r="BX470" s="24" t="str">
        <f t="shared" si="841"/>
        <v/>
      </c>
      <c r="BY470" s="26" t="str">
        <f t="shared" si="842"/>
        <v/>
      </c>
      <c r="BZ470" s="26" t="str">
        <f t="shared" si="843"/>
        <v/>
      </c>
      <c r="CA470" s="26" t="str">
        <f t="shared" si="844"/>
        <v/>
      </c>
      <c r="CB470" s="66" t="str">
        <f t="shared" si="845"/>
        <v/>
      </c>
      <c r="CC470" s="65" t="str">
        <f t="shared" si="846"/>
        <v/>
      </c>
      <c r="CD470" s="26" t="str">
        <f t="shared" si="847"/>
        <v/>
      </c>
      <c r="CE470" s="26" t="str">
        <f t="shared" si="848"/>
        <v/>
      </c>
      <c r="CF470" s="193" t="str">
        <f t="shared" si="849"/>
        <v/>
      </c>
      <c r="CG470" s="193" t="str">
        <f t="shared" si="850"/>
        <v/>
      </c>
      <c r="CH470" s="26" t="str">
        <f t="shared" si="851"/>
        <v/>
      </c>
      <c r="CI470" s="26" t="str">
        <f t="shared" si="852"/>
        <v/>
      </c>
      <c r="CJ470" s="65" t="str">
        <f t="shared" si="853"/>
        <v/>
      </c>
      <c r="CK470" s="65" t="str">
        <f t="shared" si="854"/>
        <v/>
      </c>
      <c r="CL470" s="64" t="str">
        <f t="shared" si="855"/>
        <v/>
      </c>
      <c r="CM470" s="64" t="str">
        <f t="shared" si="856"/>
        <v/>
      </c>
      <c r="CN470" s="65" t="str">
        <f t="shared" si="857"/>
        <v/>
      </c>
      <c r="CP470" s="63" t="str">
        <f>IF(BH470="","",MAX($CP$3:CP469)+1)</f>
        <v/>
      </c>
      <c r="CQ470" s="24" t="str">
        <f t="shared" si="858"/>
        <v/>
      </c>
      <c r="CR470" s="24" t="str">
        <f t="shared" si="859"/>
        <v/>
      </c>
      <c r="CS470" s="24" t="str">
        <f t="shared" si="860"/>
        <v/>
      </c>
      <c r="CT470" s="58" t="str">
        <f>IF(BO470="","",COUNTIF($BO$3:BO470,BO470)&amp;"@"&amp;BO470)</f>
        <v/>
      </c>
      <c r="CU470" s="16" t="str">
        <f t="shared" si="798"/>
        <v/>
      </c>
      <c r="CV470" s="63" t="str">
        <f t="shared" si="861"/>
        <v/>
      </c>
      <c r="CW470" s="16" t="str">
        <f t="shared" si="862"/>
        <v/>
      </c>
      <c r="CX470" s="16" t="str">
        <f t="shared" si="863"/>
        <v/>
      </c>
      <c r="CY470" s="16" t="str">
        <f t="shared" si="864"/>
        <v/>
      </c>
      <c r="CZ470" s="85" t="str">
        <f t="shared" si="865"/>
        <v/>
      </c>
      <c r="DA470" s="16" t="str">
        <f t="shared" si="866"/>
        <v/>
      </c>
      <c r="DB470" s="16" t="str">
        <f t="shared" si="867"/>
        <v/>
      </c>
      <c r="DC470" s="28" t="str">
        <f>IF(CP470="","",$DC$1&amp;(INDEX(価格設定!D$1:XFD$3,ROW(価格設定!$D$3),MATCH($AW470,価格設定!D$1:XFD$1,1))*100)&amp;"%")</f>
        <v/>
      </c>
      <c r="DD470" s="28" t="str">
        <f>IF(CP470="","",$DD$1&amp;(INDEX(価格設定!D$1:XFD$3,ROW(価格設定!$D$2),MATCH($AW470,価格設定!D$1:XFD$1,1))*100)&amp;"%")</f>
        <v/>
      </c>
      <c r="DE470" s="29" t="str">
        <f t="shared" si="868"/>
        <v/>
      </c>
      <c r="DG470" s="58" t="str">
        <f t="shared" si="869"/>
        <v/>
      </c>
      <c r="DH470" s="58" t="str">
        <f t="shared" si="870"/>
        <v/>
      </c>
      <c r="DI470" s="58" t="str">
        <f t="shared" si="871"/>
        <v/>
      </c>
      <c r="DJ470" s="85" t="str">
        <f t="shared" si="872"/>
        <v/>
      </c>
      <c r="DL470" s="58" t="str">
        <f>IF(COUNTIF(DG$3:DG$1048576,DG470)=COUNTIF($DG$3:$DG470,DG470),DG470,"")</f>
        <v/>
      </c>
      <c r="DM470" s="85" t="str">
        <f t="shared" si="873"/>
        <v/>
      </c>
      <c r="DN470" s="85" t="str">
        <f t="shared" si="799"/>
        <v/>
      </c>
      <c r="DO470" s="85" t="str">
        <f t="shared" si="799"/>
        <v/>
      </c>
      <c r="DP470" s="303"/>
      <c r="DQ470" s="17" t="str">
        <f t="shared" si="800"/>
        <v/>
      </c>
      <c r="DR470" s="17" t="str">
        <f t="shared" si="801"/>
        <v/>
      </c>
      <c r="DS470" s="17" t="str">
        <f t="shared" si="802"/>
        <v/>
      </c>
      <c r="DU470" s="16" t="str">
        <f t="shared" si="874"/>
        <v/>
      </c>
      <c r="DV470" s="16" t="str">
        <f>IF(DU470="","",COUNT($DU$3:DU470))</f>
        <v/>
      </c>
      <c r="DW470" s="16" t="str">
        <f t="shared" si="875"/>
        <v/>
      </c>
      <c r="DX470" s="16" t="str">
        <f t="shared" si="876"/>
        <v/>
      </c>
      <c r="DY470" s="16" t="str">
        <f>IF(DZ470="","",COUNTIF(DZ$3:DZ470,DZ470))</f>
        <v/>
      </c>
      <c r="DZ470" s="16" t="str">
        <f t="shared" si="877"/>
        <v/>
      </c>
      <c r="EA470" s="16" t="str">
        <f t="shared" si="878"/>
        <v/>
      </c>
      <c r="EB470" s="16" t="str">
        <f t="shared" si="879"/>
        <v/>
      </c>
      <c r="EC470" s="16" t="str">
        <f t="shared" si="880"/>
        <v/>
      </c>
      <c r="ED470" s="16" t="str">
        <f t="shared" si="881"/>
        <v/>
      </c>
      <c r="EE470" s="16" t="str">
        <f t="shared" si="882"/>
        <v/>
      </c>
      <c r="EF470" s="16" t="str">
        <f t="shared" si="883"/>
        <v/>
      </c>
      <c r="EG470" s="16" t="str">
        <f t="shared" si="884"/>
        <v/>
      </c>
      <c r="EH470" s="16" t="str">
        <f t="shared" si="885"/>
        <v/>
      </c>
      <c r="EI470" s="16" t="str">
        <f t="shared" si="886"/>
        <v/>
      </c>
      <c r="EJ470" s="16" t="str">
        <f t="shared" si="887"/>
        <v/>
      </c>
      <c r="EK470" s="16" t="str">
        <f t="shared" si="888"/>
        <v/>
      </c>
      <c r="EL470" s="58" t="str">
        <f t="shared" si="889"/>
        <v/>
      </c>
      <c r="EM470" s="58" t="str">
        <f>IF(OR($DZ470="",CR470=""),IF($EL470="","",$EL470),IF(OR(CR470="なし",CR470=0),領収書!$H$1,CR470))</f>
        <v/>
      </c>
      <c r="EN470" s="58" t="str">
        <f>IF(OR($DZ470="",CS470=""),IF($EL470="","",$EL470),IF(OR(CS470="なし",CS470=0),入力!$EN$1,CS470))</f>
        <v/>
      </c>
      <c r="EO470" s="63" t="str">
        <f t="shared" si="890"/>
        <v/>
      </c>
      <c r="EP470" s="63" t="str">
        <f t="shared" si="891"/>
        <v/>
      </c>
      <c r="ER470" s="16" t="str">
        <f>IF(AND(COUNTIF($ET$3:ET470,ET470)=1,ET470&lt;&gt;""),MAX($ER$3:ER469)+1,"")</f>
        <v/>
      </c>
      <c r="ES470" s="16" t="str">
        <f>IF(価格設定!B472="","",価格設定!B472)</f>
        <v/>
      </c>
      <c r="ET470" s="16" t="str">
        <f>IF(価格設定!C472="","",価格設定!C472)</f>
        <v/>
      </c>
      <c r="EV470" s="16" t="str">
        <f t="shared" si="803"/>
        <v/>
      </c>
      <c r="EW470" s="16" t="str">
        <f t="shared" si="892"/>
        <v/>
      </c>
    </row>
    <row r="471" spans="1:153" ht="30" customHeight="1" x14ac:dyDescent="0.2">
      <c r="A471" s="225"/>
      <c r="B471" s="212"/>
      <c r="C471" s="221"/>
      <c r="D471" s="164"/>
      <c r="E471" s="165"/>
      <c r="F471" s="166"/>
      <c r="G471" s="167"/>
      <c r="H471" s="179"/>
      <c r="I471" s="306"/>
      <c r="J471" s="169"/>
      <c r="K471" s="179"/>
      <c r="L471" s="186"/>
      <c r="M471" s="186"/>
      <c r="N471" s="168"/>
      <c r="O471" s="170"/>
      <c r="P471" s="212"/>
      <c r="Q471" s="179" t="str">
        <f>IFERROR(IF(H471="","",IFERROR(INDEX(価格設定!$B$5:$B$1048576,MATCH(H471,価格設定!$B$5:$B$1048576,0),0),INDEX(価格設定!$B$5:$B$1048576,MATCH("*"&amp;H471&amp;"*",価格設定!$B$5:$B$1048576,0),0))),H471)</f>
        <v/>
      </c>
      <c r="R471" s="250" t="str">
        <f>IFERROR(IF(Q471="",IF(K471="","",K471),IF(K471="",IF(INDEX(価格設定!$C$5:$C$1048576,MATCH(Q471,価格設定!$B$5:$B$1048576,0),0)=0,"",INDEX(価格設定!$C$5:$C$1048576,MATCH(Q471,価格設定!$B$5:$B$1048576,0),0)),IF(K471="なし","",K471))),"")</f>
        <v/>
      </c>
      <c r="S471" s="308" t="str">
        <f t="shared" si="804"/>
        <v/>
      </c>
      <c r="T471" s="126" t="str">
        <f>IFERROR(IF(J471="",IF(INDEX(価格設定!$E$5:$R$1048576,MATCH($Q471,価格設定!B$5:B$1048576,0),MATCH($AW471,価格設定!E$1:X$1,1))=0,"",INDEX(価格設定!$E$5:$R$1048576,MATCH($Q471,価格設定!B$5:B$1048576,0),MATCH($AW471,価格設定!E$1:X$1,1))),J471),"")</f>
        <v/>
      </c>
      <c r="U471" s="126" t="str">
        <f t="shared" si="805"/>
        <v/>
      </c>
      <c r="V471" s="132" t="str">
        <f t="shared" si="806"/>
        <v/>
      </c>
      <c r="W471" s="127" t="str">
        <f>IFERROR(IF(OR(T471="",T471&lt;0),"",IFERROR(INDEX(価格設定!E$2:X$3,IF(AND(K471=$K$1,$K$1&lt;&gt;""),ROW(価格設定!$D$3)-1,MATCH(INDEX(価格設定!$D$5:$D$1048576,MATCH(Q471,価格設定!$B$5:$B$1048576,0),0),価格設定!$D$2:$D$3,0)),MATCH($AW471,価格設定!E$1:X$1,1)),INDEX(価格設定!E$2:X$2,0,MATCH($AW471,価格設定!E$1:X$1,1)))),"")</f>
        <v/>
      </c>
      <c r="X471" s="126" t="str">
        <f t="shared" si="797"/>
        <v/>
      </c>
      <c r="Y471" s="128" t="str">
        <f t="shared" si="807"/>
        <v/>
      </c>
      <c r="Z471" s="126" t="str">
        <f t="shared" si="808"/>
        <v/>
      </c>
      <c r="AA471" s="129" t="str">
        <f t="shared" si="809"/>
        <v/>
      </c>
      <c r="AB471" s="126" t="str">
        <f t="shared" si="810"/>
        <v/>
      </c>
      <c r="AC471" s="280" t="str">
        <f t="shared" si="811"/>
        <v/>
      </c>
      <c r="AD471" s="15"/>
      <c r="AE471" s="204" t="str">
        <f>IF(AF471="","",COUNT($AF$3:AF471))</f>
        <v/>
      </c>
      <c r="AF471" s="206" t="str">
        <f t="shared" si="812"/>
        <v/>
      </c>
      <c r="AG471" s="204" t="str">
        <f t="shared" si="813"/>
        <v/>
      </c>
      <c r="AH471" s="204" t="str">
        <f t="shared" si="814"/>
        <v/>
      </c>
      <c r="AI471" s="287"/>
      <c r="AJ471" s="15"/>
      <c r="AK471" s="138" t="str">
        <f t="shared" si="815"/>
        <v/>
      </c>
      <c r="AL471" s="131" t="str">
        <f t="shared" si="816"/>
        <v/>
      </c>
      <c r="AM471" s="131" t="str">
        <f t="shared" si="817"/>
        <v/>
      </c>
      <c r="AN471" s="313" t="str">
        <f t="shared" si="818"/>
        <v/>
      </c>
      <c r="AO471" s="316" t="str">
        <f t="shared" si="819"/>
        <v/>
      </c>
      <c r="AP471" s="18"/>
      <c r="AQ471" s="3" t="str">
        <f>IF(F471="","",MAX($AQ$3:AQ470)+1)</f>
        <v/>
      </c>
      <c r="AR471" s="3" t="str">
        <f>IF(OR(AQ471="",BB471=""),"",MAX($AR$3:AR470)+1)</f>
        <v/>
      </c>
      <c r="AS471" s="3" t="str">
        <f>IF(CQ471="","",RANK(CQ471,CQ$3:CQ$1048576,1)+COUNTIF($CQ$3:CQ471,CQ471)-1)</f>
        <v/>
      </c>
      <c r="AT471" s="21" t="str">
        <f>IF(C471="",IF(OR(AND($H471&lt;&gt;"",C471=""),AND($F470=$F471,$AZ471&lt;&gt;""),COUNTA($H$3:$H$1048576,#REF!,$F$3:$F$1048576)&gt;COUNTA($H$3:$H471,#REF!,$F$3:$F471),$AZ471&lt;&gt;""),INDEX(AT$3:AT$1048576,MATCH(MAX($AQ$3:$AQ470),$AQ$3:$AQ$1048576,0),0),""),C471)</f>
        <v/>
      </c>
      <c r="AU471" s="21" t="str">
        <f>IF(D471="",IF(OR(AND($H471&lt;&gt;"",D471=""),AND($F470=$F471,$AZ471&lt;&gt;""),COUNTA($H$3:$H$1048576,#REF!,$F$3:$F$1048576)&gt;COUNTA($H$3:$H471,#REF!,$F$3:$F471),$AZ471&lt;&gt;""),INDEX(AU$3:AU$1048576,MATCH(MAX($AQ$3:$AQ470),$AQ$3:$AQ$1048576,0),0),""),D471)</f>
        <v/>
      </c>
      <c r="AV471" s="21" t="str">
        <f>IF(E471="",IF(OR(AND($H471&lt;&gt;"",E471=""),AND($F470=$F471,$AZ471&lt;&gt;""),COUNTA($H$3:$H$1048576,#REF!,$F$3:$F$1048576)&gt;COUNTA($H$3:$H471,#REF!,$F$3:$F471),$AZ471&lt;&gt;""),INDEX(AV$3:AV$1048576,MATCH(MAX($AQ$3:$AQ470),$AQ$3:$AQ$1048576,0),0),""),E471)</f>
        <v/>
      </c>
      <c r="AW471" s="24" t="str">
        <f t="shared" si="820"/>
        <v/>
      </c>
      <c r="AX471" s="13" t="str">
        <f t="shared" si="821"/>
        <v/>
      </c>
      <c r="AY471" s="4" t="str">
        <f t="shared" si="822"/>
        <v/>
      </c>
      <c r="AZ471" s="4" t="str">
        <f>IF(AX471="",IF(OR(AND(H471&lt;&gt;"",F471=""),COUNTA($H$3:$H$1048576)&gt;COUNTA($H$3:$H471)),INDEX(AX$3:AX471,MATCH(MAX($AQ$3:AQ471),AQ$3:AQ471,0),0),""),AX471)</f>
        <v/>
      </c>
      <c r="BA471" s="4" t="str">
        <f>IF(AY471="",IF(AND(H471&lt;&gt;"",F471=""),INDEX(AY$3:AY471,MATCH(MAX($AQ$3:AQ471),AQ$3:AQ471,0),0),""),AY471)</f>
        <v/>
      </c>
      <c r="BB471" s="82" t="str">
        <f>IF(BC471="","",RANK(BC471,BC$3:BC$1048576,1)+COUNTIF($BC$3:BC471,BC471)-1)</f>
        <v/>
      </c>
      <c r="BC471" s="139" t="str">
        <f t="shared" si="823"/>
        <v/>
      </c>
      <c r="BD471" s="46" t="str">
        <f t="shared" si="824"/>
        <v/>
      </c>
      <c r="BE471" s="46" t="str">
        <f t="shared" si="825"/>
        <v/>
      </c>
      <c r="BF471" s="46" t="str">
        <f t="shared" si="826"/>
        <v/>
      </c>
      <c r="BG471" s="4" t="str">
        <f t="shared" si="827"/>
        <v/>
      </c>
      <c r="BH471" s="180" t="str">
        <f t="shared" si="828"/>
        <v/>
      </c>
      <c r="BI471" s="16" t="str">
        <f t="shared" si="829"/>
        <v/>
      </c>
      <c r="BJ471" s="52" t="str">
        <f>IF(BI471="","",IF(W471="","",IF(AND(K471=$K$1,$K$1&lt;&gt;""),$BT$2,IFERROR(IF(INDEX(価格設定!$D$5:$D$1048576,MATCH(Q471,価格設定!$B$5:$B$1048576,0),0)=価格設定!$D$3,$BT$2,$BS$2),$BS$2))))</f>
        <v/>
      </c>
      <c r="BK471" s="16" t="str">
        <f>IF(BI471="","",IF(COUNTIF($BI$3:BI471,BI471)=1,1,IF(AND(BI470=BI471,BH471=""),BK470,COUNTIF($BH$3:BH471,BH471))))</f>
        <v/>
      </c>
      <c r="BL471" s="52" t="str">
        <f t="shared" si="830"/>
        <v/>
      </c>
      <c r="BM471" s="52" t="str">
        <f t="shared" si="831"/>
        <v/>
      </c>
      <c r="BN471" s="119" t="str">
        <f t="shared" si="832"/>
        <v/>
      </c>
      <c r="BO471" s="119" t="str">
        <f t="shared" si="833"/>
        <v/>
      </c>
      <c r="BP471" s="17" t="str">
        <f t="shared" si="834"/>
        <v/>
      </c>
      <c r="BQ471" s="17" t="str">
        <f t="shared" si="835"/>
        <v/>
      </c>
      <c r="BR471" s="17" t="str">
        <f>IF(OR(BP471="",COUNTIF($BO$3:BO471,BO471)&lt;&gt;1),"",SUMIF(BO$3:BO$1048576,BO471,BP$3:BP$1048576))</f>
        <v/>
      </c>
      <c r="BS471" s="17" t="str">
        <f t="shared" si="836"/>
        <v/>
      </c>
      <c r="BT471" s="17" t="str">
        <f t="shared" si="837"/>
        <v/>
      </c>
      <c r="BU471" s="17" t="str">
        <f t="shared" si="838"/>
        <v/>
      </c>
      <c r="BV471" s="24" t="str">
        <f t="shared" si="839"/>
        <v/>
      </c>
      <c r="BW471" s="24" t="str">
        <f t="shared" si="840"/>
        <v/>
      </c>
      <c r="BX471" s="24" t="str">
        <f t="shared" si="841"/>
        <v/>
      </c>
      <c r="BY471" s="26" t="str">
        <f t="shared" si="842"/>
        <v/>
      </c>
      <c r="BZ471" s="26" t="str">
        <f t="shared" si="843"/>
        <v/>
      </c>
      <c r="CA471" s="26" t="str">
        <f t="shared" si="844"/>
        <v/>
      </c>
      <c r="CB471" s="66" t="str">
        <f t="shared" si="845"/>
        <v/>
      </c>
      <c r="CC471" s="65" t="str">
        <f t="shared" si="846"/>
        <v/>
      </c>
      <c r="CD471" s="26" t="str">
        <f t="shared" si="847"/>
        <v/>
      </c>
      <c r="CE471" s="26" t="str">
        <f t="shared" si="848"/>
        <v/>
      </c>
      <c r="CF471" s="193" t="str">
        <f t="shared" si="849"/>
        <v/>
      </c>
      <c r="CG471" s="193" t="str">
        <f t="shared" si="850"/>
        <v/>
      </c>
      <c r="CH471" s="26" t="str">
        <f t="shared" si="851"/>
        <v/>
      </c>
      <c r="CI471" s="26" t="str">
        <f t="shared" si="852"/>
        <v/>
      </c>
      <c r="CJ471" s="65" t="str">
        <f t="shared" si="853"/>
        <v/>
      </c>
      <c r="CK471" s="65" t="str">
        <f t="shared" si="854"/>
        <v/>
      </c>
      <c r="CL471" s="64" t="str">
        <f t="shared" si="855"/>
        <v/>
      </c>
      <c r="CM471" s="64" t="str">
        <f t="shared" si="856"/>
        <v/>
      </c>
      <c r="CN471" s="65" t="str">
        <f t="shared" si="857"/>
        <v/>
      </c>
      <c r="CP471" s="63" t="str">
        <f>IF(BH471="","",MAX($CP$3:CP470)+1)</f>
        <v/>
      </c>
      <c r="CQ471" s="24" t="str">
        <f t="shared" si="858"/>
        <v/>
      </c>
      <c r="CR471" s="24" t="str">
        <f t="shared" si="859"/>
        <v/>
      </c>
      <c r="CS471" s="24" t="str">
        <f t="shared" si="860"/>
        <v/>
      </c>
      <c r="CT471" s="58" t="str">
        <f>IF(BO471="","",COUNTIF($BO$3:BO471,BO471)&amp;"@"&amp;BO471)</f>
        <v/>
      </c>
      <c r="CU471" s="16" t="str">
        <f t="shared" si="798"/>
        <v/>
      </c>
      <c r="CV471" s="63" t="str">
        <f t="shared" si="861"/>
        <v/>
      </c>
      <c r="CW471" s="16" t="str">
        <f t="shared" si="862"/>
        <v/>
      </c>
      <c r="CX471" s="16" t="str">
        <f t="shared" si="863"/>
        <v/>
      </c>
      <c r="CY471" s="16" t="str">
        <f t="shared" si="864"/>
        <v/>
      </c>
      <c r="CZ471" s="85" t="str">
        <f t="shared" si="865"/>
        <v/>
      </c>
      <c r="DA471" s="16" t="str">
        <f t="shared" si="866"/>
        <v/>
      </c>
      <c r="DB471" s="16" t="str">
        <f t="shared" si="867"/>
        <v/>
      </c>
      <c r="DC471" s="28" t="str">
        <f>IF(CP471="","",$DC$1&amp;(INDEX(価格設定!D$1:XFD$3,ROW(価格設定!$D$3),MATCH($AW471,価格設定!D$1:XFD$1,1))*100)&amp;"%")</f>
        <v/>
      </c>
      <c r="DD471" s="28" t="str">
        <f>IF(CP471="","",$DD$1&amp;(INDEX(価格設定!D$1:XFD$3,ROW(価格設定!$D$2),MATCH($AW471,価格設定!D$1:XFD$1,1))*100)&amp;"%")</f>
        <v/>
      </c>
      <c r="DE471" s="29" t="str">
        <f t="shared" si="868"/>
        <v/>
      </c>
      <c r="DG471" s="58" t="str">
        <f t="shared" si="869"/>
        <v/>
      </c>
      <c r="DH471" s="58" t="str">
        <f t="shared" si="870"/>
        <v/>
      </c>
      <c r="DI471" s="58" t="str">
        <f t="shared" si="871"/>
        <v/>
      </c>
      <c r="DJ471" s="85" t="str">
        <f t="shared" si="872"/>
        <v/>
      </c>
      <c r="DL471" s="58" t="str">
        <f>IF(COUNTIF(DG$3:DG$1048576,DG471)=COUNTIF($DG$3:$DG471,DG471),DG471,"")</f>
        <v/>
      </c>
      <c r="DM471" s="85" t="str">
        <f t="shared" si="873"/>
        <v/>
      </c>
      <c r="DN471" s="85" t="str">
        <f t="shared" si="799"/>
        <v/>
      </c>
      <c r="DO471" s="85" t="str">
        <f t="shared" si="799"/>
        <v/>
      </c>
      <c r="DP471" s="303"/>
      <c r="DQ471" s="17" t="str">
        <f t="shared" si="800"/>
        <v/>
      </c>
      <c r="DR471" s="17" t="str">
        <f t="shared" si="801"/>
        <v/>
      </c>
      <c r="DS471" s="17" t="str">
        <f t="shared" si="802"/>
        <v/>
      </c>
      <c r="DU471" s="16" t="str">
        <f t="shared" si="874"/>
        <v/>
      </c>
      <c r="DV471" s="16" t="str">
        <f>IF(DU471="","",COUNT($DU$3:DU471))</f>
        <v/>
      </c>
      <c r="DW471" s="16" t="str">
        <f t="shared" si="875"/>
        <v/>
      </c>
      <c r="DX471" s="16" t="str">
        <f t="shared" si="876"/>
        <v/>
      </c>
      <c r="DY471" s="16" t="str">
        <f>IF(DZ471="","",COUNTIF(DZ$3:DZ471,DZ471))</f>
        <v/>
      </c>
      <c r="DZ471" s="16" t="str">
        <f t="shared" si="877"/>
        <v/>
      </c>
      <c r="EA471" s="16" t="str">
        <f t="shared" si="878"/>
        <v/>
      </c>
      <c r="EB471" s="16" t="str">
        <f t="shared" si="879"/>
        <v/>
      </c>
      <c r="EC471" s="16" t="str">
        <f t="shared" si="880"/>
        <v/>
      </c>
      <c r="ED471" s="16" t="str">
        <f t="shared" si="881"/>
        <v/>
      </c>
      <c r="EE471" s="16" t="str">
        <f t="shared" si="882"/>
        <v/>
      </c>
      <c r="EF471" s="16" t="str">
        <f t="shared" si="883"/>
        <v/>
      </c>
      <c r="EG471" s="16" t="str">
        <f t="shared" si="884"/>
        <v/>
      </c>
      <c r="EH471" s="16" t="str">
        <f t="shared" si="885"/>
        <v/>
      </c>
      <c r="EI471" s="16" t="str">
        <f t="shared" si="886"/>
        <v/>
      </c>
      <c r="EJ471" s="16" t="str">
        <f t="shared" si="887"/>
        <v/>
      </c>
      <c r="EK471" s="16" t="str">
        <f t="shared" si="888"/>
        <v/>
      </c>
      <c r="EL471" s="58" t="str">
        <f t="shared" si="889"/>
        <v/>
      </c>
      <c r="EM471" s="58" t="str">
        <f>IF(OR($DZ471="",CR471=""),IF($EL471="","",$EL471),IF(OR(CR471="なし",CR471=0),領収書!$H$1,CR471))</f>
        <v/>
      </c>
      <c r="EN471" s="58" t="str">
        <f>IF(OR($DZ471="",CS471=""),IF($EL471="","",$EL471),IF(OR(CS471="なし",CS471=0),入力!$EN$1,CS471))</f>
        <v/>
      </c>
      <c r="EO471" s="63" t="str">
        <f t="shared" si="890"/>
        <v/>
      </c>
      <c r="EP471" s="63" t="str">
        <f t="shared" si="891"/>
        <v/>
      </c>
      <c r="ER471" s="16" t="str">
        <f>IF(AND(COUNTIF($ET$3:ET471,ET471)=1,ET471&lt;&gt;""),MAX($ER$3:ER470)+1,"")</f>
        <v/>
      </c>
      <c r="ES471" s="16" t="str">
        <f>IF(価格設定!B473="","",価格設定!B473)</f>
        <v/>
      </c>
      <c r="ET471" s="16" t="str">
        <f>IF(価格設定!C473="","",価格設定!C473)</f>
        <v/>
      </c>
      <c r="EV471" s="16" t="str">
        <f t="shared" si="803"/>
        <v/>
      </c>
      <c r="EW471" s="16" t="str">
        <f t="shared" si="892"/>
        <v/>
      </c>
    </row>
    <row r="472" spans="1:153" ht="30" customHeight="1" x14ac:dyDescent="0.2">
      <c r="A472" s="225"/>
      <c r="B472" s="212"/>
      <c r="C472" s="221"/>
      <c r="D472" s="164"/>
      <c r="E472" s="165"/>
      <c r="F472" s="166"/>
      <c r="G472" s="167"/>
      <c r="H472" s="179"/>
      <c r="I472" s="306"/>
      <c r="J472" s="169"/>
      <c r="K472" s="179"/>
      <c r="L472" s="186"/>
      <c r="M472" s="186"/>
      <c r="N472" s="168"/>
      <c r="O472" s="170"/>
      <c r="P472" s="212"/>
      <c r="Q472" s="179" t="str">
        <f>IFERROR(IF(H472="","",IFERROR(INDEX(価格設定!$B$5:$B$1048576,MATCH(H472,価格設定!$B$5:$B$1048576,0),0),INDEX(価格設定!$B$5:$B$1048576,MATCH("*"&amp;H472&amp;"*",価格設定!$B$5:$B$1048576,0),0))),H472)</f>
        <v/>
      </c>
      <c r="R472" s="250" t="str">
        <f>IFERROR(IF(Q472="",IF(K472="","",K472),IF(K472="",IF(INDEX(価格設定!$C$5:$C$1048576,MATCH(Q472,価格設定!$B$5:$B$1048576,0),0)=0,"",INDEX(価格設定!$C$5:$C$1048576,MATCH(Q472,価格設定!$B$5:$B$1048576,0),0)),IF(K472="なし","",K472))),"")</f>
        <v/>
      </c>
      <c r="S472" s="308" t="str">
        <f t="shared" si="804"/>
        <v/>
      </c>
      <c r="T472" s="126" t="str">
        <f>IFERROR(IF(J472="",IF(INDEX(価格設定!$E$5:$R$1048576,MATCH($Q472,価格設定!B$5:B$1048576,0),MATCH($AW472,価格設定!E$1:X$1,1))=0,"",INDEX(価格設定!$E$5:$R$1048576,MATCH($Q472,価格設定!B$5:B$1048576,0),MATCH($AW472,価格設定!E$1:X$1,1))),J472),"")</f>
        <v/>
      </c>
      <c r="U472" s="126" t="str">
        <f t="shared" si="805"/>
        <v/>
      </c>
      <c r="V472" s="132" t="str">
        <f t="shared" si="806"/>
        <v/>
      </c>
      <c r="W472" s="127" t="str">
        <f>IFERROR(IF(OR(T472="",T472&lt;0),"",IFERROR(INDEX(価格設定!E$2:X$3,IF(AND(K472=$K$1,$K$1&lt;&gt;""),ROW(価格設定!$D$3)-1,MATCH(INDEX(価格設定!$D$5:$D$1048576,MATCH(Q472,価格設定!$B$5:$B$1048576,0),0),価格設定!$D$2:$D$3,0)),MATCH($AW472,価格設定!E$1:X$1,1)),INDEX(価格設定!E$2:X$2,0,MATCH($AW472,価格設定!E$1:X$1,1)))),"")</f>
        <v/>
      </c>
      <c r="X472" s="126" t="str">
        <f t="shared" si="797"/>
        <v/>
      </c>
      <c r="Y472" s="128" t="str">
        <f t="shared" si="807"/>
        <v/>
      </c>
      <c r="Z472" s="126" t="str">
        <f t="shared" si="808"/>
        <v/>
      </c>
      <c r="AA472" s="129" t="str">
        <f t="shared" si="809"/>
        <v/>
      </c>
      <c r="AB472" s="126" t="str">
        <f t="shared" si="810"/>
        <v/>
      </c>
      <c r="AC472" s="280" t="str">
        <f t="shared" si="811"/>
        <v/>
      </c>
      <c r="AD472" s="15"/>
      <c r="AE472" s="204" t="str">
        <f>IF(AF472="","",COUNT($AF$3:AF472))</f>
        <v/>
      </c>
      <c r="AF472" s="206" t="str">
        <f t="shared" si="812"/>
        <v/>
      </c>
      <c r="AG472" s="204" t="str">
        <f t="shared" si="813"/>
        <v/>
      </c>
      <c r="AH472" s="204" t="str">
        <f t="shared" si="814"/>
        <v/>
      </c>
      <c r="AI472" s="287"/>
      <c r="AJ472" s="15"/>
      <c r="AK472" s="138" t="str">
        <f t="shared" si="815"/>
        <v/>
      </c>
      <c r="AL472" s="131" t="str">
        <f t="shared" si="816"/>
        <v/>
      </c>
      <c r="AM472" s="131" t="str">
        <f t="shared" si="817"/>
        <v/>
      </c>
      <c r="AN472" s="313" t="str">
        <f t="shared" si="818"/>
        <v/>
      </c>
      <c r="AO472" s="316" t="str">
        <f t="shared" si="819"/>
        <v/>
      </c>
      <c r="AP472" s="18"/>
      <c r="AQ472" s="3" t="str">
        <f>IF(F472="","",MAX($AQ$3:AQ471)+1)</f>
        <v/>
      </c>
      <c r="AR472" s="3" t="str">
        <f>IF(OR(AQ472="",BB472=""),"",MAX($AR$3:AR471)+1)</f>
        <v/>
      </c>
      <c r="AS472" s="3" t="str">
        <f>IF(CQ472="","",RANK(CQ472,CQ$3:CQ$1048576,1)+COUNTIF($CQ$3:CQ472,CQ472)-1)</f>
        <v/>
      </c>
      <c r="AT472" s="21" t="str">
        <f>IF(C472="",IF(OR(AND($H472&lt;&gt;"",C472=""),AND($F471=$F472,$AZ472&lt;&gt;""),COUNTA($H$3:$H$1048576,#REF!,$F$3:$F$1048576)&gt;COUNTA($H$3:$H472,#REF!,$F$3:$F472),$AZ472&lt;&gt;""),INDEX(AT$3:AT$1048576,MATCH(MAX($AQ$3:$AQ471),$AQ$3:$AQ$1048576,0),0),""),C472)</f>
        <v/>
      </c>
      <c r="AU472" s="21" t="str">
        <f>IF(D472="",IF(OR(AND($H472&lt;&gt;"",D472=""),AND($F471=$F472,$AZ472&lt;&gt;""),COUNTA($H$3:$H$1048576,#REF!,$F$3:$F$1048576)&gt;COUNTA($H$3:$H472,#REF!,$F$3:$F472),$AZ472&lt;&gt;""),INDEX(AU$3:AU$1048576,MATCH(MAX($AQ$3:$AQ471),$AQ$3:$AQ$1048576,0),0),""),D472)</f>
        <v/>
      </c>
      <c r="AV472" s="21" t="str">
        <f>IF(E472="",IF(OR(AND($H472&lt;&gt;"",E472=""),AND($F471=$F472,$AZ472&lt;&gt;""),COUNTA($H$3:$H$1048576,#REF!,$F$3:$F$1048576)&gt;COUNTA($H$3:$H472,#REF!,$F$3:$F472),$AZ472&lt;&gt;""),INDEX(AV$3:AV$1048576,MATCH(MAX($AQ$3:$AQ471),$AQ$3:$AQ$1048576,0),0),""),E472)</f>
        <v/>
      </c>
      <c r="AW472" s="24" t="str">
        <f t="shared" si="820"/>
        <v/>
      </c>
      <c r="AX472" s="13" t="str">
        <f t="shared" si="821"/>
        <v/>
      </c>
      <c r="AY472" s="4" t="str">
        <f t="shared" si="822"/>
        <v/>
      </c>
      <c r="AZ472" s="4" t="str">
        <f>IF(AX472="",IF(OR(AND(H472&lt;&gt;"",F472=""),COUNTA($H$3:$H$1048576)&gt;COUNTA($H$3:$H472)),INDEX(AX$3:AX472,MATCH(MAX($AQ$3:AQ472),AQ$3:AQ472,0),0),""),AX472)</f>
        <v/>
      </c>
      <c r="BA472" s="4" t="str">
        <f>IF(AY472="",IF(AND(H472&lt;&gt;"",F472=""),INDEX(AY$3:AY472,MATCH(MAX($AQ$3:AQ472),AQ$3:AQ472,0),0),""),AY472)</f>
        <v/>
      </c>
      <c r="BB472" s="82" t="str">
        <f>IF(BC472="","",RANK(BC472,BC$3:BC$1048576,1)+COUNTIF($BC$3:BC472,BC472)-1)</f>
        <v/>
      </c>
      <c r="BC472" s="139" t="str">
        <f t="shared" si="823"/>
        <v/>
      </c>
      <c r="BD472" s="46" t="str">
        <f t="shared" si="824"/>
        <v/>
      </c>
      <c r="BE472" s="46" t="str">
        <f t="shared" si="825"/>
        <v/>
      </c>
      <c r="BF472" s="46" t="str">
        <f t="shared" si="826"/>
        <v/>
      </c>
      <c r="BG472" s="4" t="str">
        <f t="shared" si="827"/>
        <v/>
      </c>
      <c r="BH472" s="180" t="str">
        <f t="shared" si="828"/>
        <v/>
      </c>
      <c r="BI472" s="16" t="str">
        <f t="shared" si="829"/>
        <v/>
      </c>
      <c r="BJ472" s="52" t="str">
        <f>IF(BI472="","",IF(W472="","",IF(AND(K472=$K$1,$K$1&lt;&gt;""),$BT$2,IFERROR(IF(INDEX(価格設定!$D$5:$D$1048576,MATCH(Q472,価格設定!$B$5:$B$1048576,0),0)=価格設定!$D$3,$BT$2,$BS$2),$BS$2))))</f>
        <v/>
      </c>
      <c r="BK472" s="16" t="str">
        <f>IF(BI472="","",IF(COUNTIF($BI$3:BI472,BI472)=1,1,IF(AND(BI471=BI472,BH472=""),BK471,COUNTIF($BH$3:BH472,BH472))))</f>
        <v/>
      </c>
      <c r="BL472" s="52" t="str">
        <f t="shared" si="830"/>
        <v/>
      </c>
      <c r="BM472" s="52" t="str">
        <f t="shared" si="831"/>
        <v/>
      </c>
      <c r="BN472" s="119" t="str">
        <f t="shared" si="832"/>
        <v/>
      </c>
      <c r="BO472" s="119" t="str">
        <f t="shared" si="833"/>
        <v/>
      </c>
      <c r="BP472" s="17" t="str">
        <f t="shared" si="834"/>
        <v/>
      </c>
      <c r="BQ472" s="17" t="str">
        <f t="shared" si="835"/>
        <v/>
      </c>
      <c r="BR472" s="17" t="str">
        <f>IF(OR(BP472="",COUNTIF($BO$3:BO472,BO472)&lt;&gt;1),"",SUMIF(BO$3:BO$1048576,BO472,BP$3:BP$1048576))</f>
        <v/>
      </c>
      <c r="BS472" s="17" t="str">
        <f t="shared" si="836"/>
        <v/>
      </c>
      <c r="BT472" s="17" t="str">
        <f t="shared" si="837"/>
        <v/>
      </c>
      <c r="BU472" s="17" t="str">
        <f t="shared" si="838"/>
        <v/>
      </c>
      <c r="BV472" s="24" t="str">
        <f t="shared" si="839"/>
        <v/>
      </c>
      <c r="BW472" s="24" t="str">
        <f t="shared" si="840"/>
        <v/>
      </c>
      <c r="BX472" s="24" t="str">
        <f t="shared" si="841"/>
        <v/>
      </c>
      <c r="BY472" s="26" t="str">
        <f t="shared" si="842"/>
        <v/>
      </c>
      <c r="BZ472" s="26" t="str">
        <f t="shared" si="843"/>
        <v/>
      </c>
      <c r="CA472" s="26" t="str">
        <f t="shared" si="844"/>
        <v/>
      </c>
      <c r="CB472" s="66" t="str">
        <f t="shared" si="845"/>
        <v/>
      </c>
      <c r="CC472" s="65" t="str">
        <f t="shared" si="846"/>
        <v/>
      </c>
      <c r="CD472" s="26" t="str">
        <f t="shared" si="847"/>
        <v/>
      </c>
      <c r="CE472" s="26" t="str">
        <f t="shared" si="848"/>
        <v/>
      </c>
      <c r="CF472" s="193" t="str">
        <f t="shared" si="849"/>
        <v/>
      </c>
      <c r="CG472" s="193" t="str">
        <f t="shared" si="850"/>
        <v/>
      </c>
      <c r="CH472" s="26" t="str">
        <f t="shared" si="851"/>
        <v/>
      </c>
      <c r="CI472" s="26" t="str">
        <f t="shared" si="852"/>
        <v/>
      </c>
      <c r="CJ472" s="65" t="str">
        <f t="shared" si="853"/>
        <v/>
      </c>
      <c r="CK472" s="65" t="str">
        <f t="shared" si="854"/>
        <v/>
      </c>
      <c r="CL472" s="64" t="str">
        <f t="shared" si="855"/>
        <v/>
      </c>
      <c r="CM472" s="64" t="str">
        <f t="shared" si="856"/>
        <v/>
      </c>
      <c r="CN472" s="65" t="str">
        <f t="shared" si="857"/>
        <v/>
      </c>
      <c r="CP472" s="63" t="str">
        <f>IF(BH472="","",MAX($CP$3:CP471)+1)</f>
        <v/>
      </c>
      <c r="CQ472" s="24" t="str">
        <f t="shared" si="858"/>
        <v/>
      </c>
      <c r="CR472" s="24" t="str">
        <f t="shared" si="859"/>
        <v/>
      </c>
      <c r="CS472" s="24" t="str">
        <f t="shared" si="860"/>
        <v/>
      </c>
      <c r="CT472" s="58" t="str">
        <f>IF(BO472="","",COUNTIF($BO$3:BO472,BO472)&amp;"@"&amp;BO472)</f>
        <v/>
      </c>
      <c r="CU472" s="16" t="str">
        <f t="shared" si="798"/>
        <v/>
      </c>
      <c r="CV472" s="63" t="str">
        <f t="shared" si="861"/>
        <v/>
      </c>
      <c r="CW472" s="16" t="str">
        <f t="shared" si="862"/>
        <v/>
      </c>
      <c r="CX472" s="16" t="str">
        <f t="shared" si="863"/>
        <v/>
      </c>
      <c r="CY472" s="16" t="str">
        <f t="shared" si="864"/>
        <v/>
      </c>
      <c r="CZ472" s="85" t="str">
        <f t="shared" si="865"/>
        <v/>
      </c>
      <c r="DA472" s="16" t="str">
        <f t="shared" si="866"/>
        <v/>
      </c>
      <c r="DB472" s="16" t="str">
        <f t="shared" si="867"/>
        <v/>
      </c>
      <c r="DC472" s="28" t="str">
        <f>IF(CP472="","",$DC$1&amp;(INDEX(価格設定!D$1:XFD$3,ROW(価格設定!$D$3),MATCH($AW472,価格設定!D$1:XFD$1,1))*100)&amp;"%")</f>
        <v/>
      </c>
      <c r="DD472" s="28" t="str">
        <f>IF(CP472="","",$DD$1&amp;(INDEX(価格設定!D$1:XFD$3,ROW(価格設定!$D$2),MATCH($AW472,価格設定!D$1:XFD$1,1))*100)&amp;"%")</f>
        <v/>
      </c>
      <c r="DE472" s="29" t="str">
        <f t="shared" si="868"/>
        <v/>
      </c>
      <c r="DG472" s="58" t="str">
        <f t="shared" si="869"/>
        <v/>
      </c>
      <c r="DH472" s="58" t="str">
        <f t="shared" si="870"/>
        <v/>
      </c>
      <c r="DI472" s="58" t="str">
        <f t="shared" si="871"/>
        <v/>
      </c>
      <c r="DJ472" s="85" t="str">
        <f t="shared" si="872"/>
        <v/>
      </c>
      <c r="DL472" s="58" t="str">
        <f>IF(COUNTIF(DG$3:DG$1048576,DG472)=COUNTIF($DG$3:$DG472,DG472),DG472,"")</f>
        <v/>
      </c>
      <c r="DM472" s="85" t="str">
        <f t="shared" si="873"/>
        <v/>
      </c>
      <c r="DN472" s="85" t="str">
        <f t="shared" si="799"/>
        <v/>
      </c>
      <c r="DO472" s="85" t="str">
        <f t="shared" si="799"/>
        <v/>
      </c>
      <c r="DP472" s="303"/>
      <c r="DQ472" s="17" t="str">
        <f t="shared" si="800"/>
        <v/>
      </c>
      <c r="DR472" s="17" t="str">
        <f t="shared" si="801"/>
        <v/>
      </c>
      <c r="DS472" s="17" t="str">
        <f t="shared" si="802"/>
        <v/>
      </c>
      <c r="DU472" s="16" t="str">
        <f t="shared" si="874"/>
        <v/>
      </c>
      <c r="DV472" s="16" t="str">
        <f>IF(DU472="","",COUNT($DU$3:DU472))</f>
        <v/>
      </c>
      <c r="DW472" s="16" t="str">
        <f t="shared" si="875"/>
        <v/>
      </c>
      <c r="DX472" s="16" t="str">
        <f t="shared" si="876"/>
        <v/>
      </c>
      <c r="DY472" s="16" t="str">
        <f>IF(DZ472="","",COUNTIF(DZ$3:DZ472,DZ472))</f>
        <v/>
      </c>
      <c r="DZ472" s="16" t="str">
        <f t="shared" si="877"/>
        <v/>
      </c>
      <c r="EA472" s="16" t="str">
        <f t="shared" si="878"/>
        <v/>
      </c>
      <c r="EB472" s="16" t="str">
        <f t="shared" si="879"/>
        <v/>
      </c>
      <c r="EC472" s="16" t="str">
        <f t="shared" si="880"/>
        <v/>
      </c>
      <c r="ED472" s="16" t="str">
        <f t="shared" si="881"/>
        <v/>
      </c>
      <c r="EE472" s="16" t="str">
        <f t="shared" si="882"/>
        <v/>
      </c>
      <c r="EF472" s="16" t="str">
        <f t="shared" si="883"/>
        <v/>
      </c>
      <c r="EG472" s="16" t="str">
        <f t="shared" si="884"/>
        <v/>
      </c>
      <c r="EH472" s="16" t="str">
        <f t="shared" si="885"/>
        <v/>
      </c>
      <c r="EI472" s="16" t="str">
        <f t="shared" si="886"/>
        <v/>
      </c>
      <c r="EJ472" s="16" t="str">
        <f t="shared" si="887"/>
        <v/>
      </c>
      <c r="EK472" s="16" t="str">
        <f t="shared" si="888"/>
        <v/>
      </c>
      <c r="EL472" s="58" t="str">
        <f t="shared" si="889"/>
        <v/>
      </c>
      <c r="EM472" s="58" t="str">
        <f>IF(OR($DZ472="",CR472=""),IF($EL472="","",$EL472),IF(OR(CR472="なし",CR472=0),領収書!$H$1,CR472))</f>
        <v/>
      </c>
      <c r="EN472" s="58" t="str">
        <f>IF(OR($DZ472="",CS472=""),IF($EL472="","",$EL472),IF(OR(CS472="なし",CS472=0),入力!$EN$1,CS472))</f>
        <v/>
      </c>
      <c r="EO472" s="63" t="str">
        <f t="shared" si="890"/>
        <v/>
      </c>
      <c r="EP472" s="63" t="str">
        <f t="shared" si="891"/>
        <v/>
      </c>
      <c r="ER472" s="16" t="str">
        <f>IF(AND(COUNTIF($ET$3:ET472,ET472)=1,ET472&lt;&gt;""),MAX($ER$3:ER471)+1,"")</f>
        <v/>
      </c>
      <c r="ES472" s="16" t="str">
        <f>IF(価格設定!B474="","",価格設定!B474)</f>
        <v/>
      </c>
      <c r="ET472" s="16" t="str">
        <f>IF(価格設定!C474="","",価格設定!C474)</f>
        <v/>
      </c>
      <c r="EV472" s="16" t="str">
        <f t="shared" si="803"/>
        <v/>
      </c>
      <c r="EW472" s="16" t="str">
        <f t="shared" si="892"/>
        <v/>
      </c>
    </row>
    <row r="473" spans="1:153" ht="30" customHeight="1" x14ac:dyDescent="0.2">
      <c r="A473" s="225"/>
      <c r="B473" s="212"/>
      <c r="C473" s="221"/>
      <c r="D473" s="164"/>
      <c r="E473" s="165"/>
      <c r="F473" s="166"/>
      <c r="G473" s="167"/>
      <c r="H473" s="179"/>
      <c r="I473" s="306"/>
      <c r="J473" s="169"/>
      <c r="K473" s="179"/>
      <c r="L473" s="186"/>
      <c r="M473" s="186"/>
      <c r="N473" s="168"/>
      <c r="O473" s="170"/>
      <c r="P473" s="212"/>
      <c r="Q473" s="179" t="str">
        <f>IFERROR(IF(H473="","",IFERROR(INDEX(価格設定!$B$5:$B$1048576,MATCH(H473,価格設定!$B$5:$B$1048576,0),0),INDEX(価格設定!$B$5:$B$1048576,MATCH("*"&amp;H473&amp;"*",価格設定!$B$5:$B$1048576,0),0))),H473)</f>
        <v/>
      </c>
      <c r="R473" s="250" t="str">
        <f>IFERROR(IF(Q473="",IF(K473="","",K473),IF(K473="",IF(INDEX(価格設定!$C$5:$C$1048576,MATCH(Q473,価格設定!$B$5:$B$1048576,0),0)=0,"",INDEX(価格設定!$C$5:$C$1048576,MATCH(Q473,価格設定!$B$5:$B$1048576,0),0)),IF(K473="なし","",K473))),"")</f>
        <v/>
      </c>
      <c r="S473" s="308" t="str">
        <f t="shared" si="804"/>
        <v/>
      </c>
      <c r="T473" s="126" t="str">
        <f>IFERROR(IF(J473="",IF(INDEX(価格設定!$E$5:$R$1048576,MATCH($Q473,価格設定!B$5:B$1048576,0),MATCH($AW473,価格設定!E$1:X$1,1))=0,"",INDEX(価格設定!$E$5:$R$1048576,MATCH($Q473,価格設定!B$5:B$1048576,0),MATCH($AW473,価格設定!E$1:X$1,1))),J473),"")</f>
        <v/>
      </c>
      <c r="U473" s="126" t="str">
        <f t="shared" si="805"/>
        <v/>
      </c>
      <c r="V473" s="132" t="str">
        <f t="shared" si="806"/>
        <v/>
      </c>
      <c r="W473" s="127" t="str">
        <f>IFERROR(IF(OR(T473="",T473&lt;0),"",IFERROR(INDEX(価格設定!E$2:X$3,IF(AND(K473=$K$1,$K$1&lt;&gt;""),ROW(価格設定!$D$3)-1,MATCH(INDEX(価格設定!$D$5:$D$1048576,MATCH(Q473,価格設定!$B$5:$B$1048576,0),0),価格設定!$D$2:$D$3,0)),MATCH($AW473,価格設定!E$1:X$1,1)),INDEX(価格設定!E$2:X$2,0,MATCH($AW473,価格設定!E$1:X$1,1)))),"")</f>
        <v/>
      </c>
      <c r="X473" s="126" t="str">
        <f t="shared" si="797"/>
        <v/>
      </c>
      <c r="Y473" s="128" t="str">
        <f t="shared" si="807"/>
        <v/>
      </c>
      <c r="Z473" s="126" t="str">
        <f t="shared" si="808"/>
        <v/>
      </c>
      <c r="AA473" s="129" t="str">
        <f t="shared" si="809"/>
        <v/>
      </c>
      <c r="AB473" s="126" t="str">
        <f t="shared" si="810"/>
        <v/>
      </c>
      <c r="AC473" s="280" t="str">
        <f t="shared" si="811"/>
        <v/>
      </c>
      <c r="AD473" s="15"/>
      <c r="AE473" s="204" t="str">
        <f>IF(AF473="","",COUNT($AF$3:AF473))</f>
        <v/>
      </c>
      <c r="AF473" s="206" t="str">
        <f t="shared" si="812"/>
        <v/>
      </c>
      <c r="AG473" s="204" t="str">
        <f t="shared" si="813"/>
        <v/>
      </c>
      <c r="AH473" s="204" t="str">
        <f t="shared" si="814"/>
        <v/>
      </c>
      <c r="AI473" s="287"/>
      <c r="AJ473" s="15"/>
      <c r="AK473" s="138" t="str">
        <f t="shared" si="815"/>
        <v/>
      </c>
      <c r="AL473" s="131" t="str">
        <f t="shared" si="816"/>
        <v/>
      </c>
      <c r="AM473" s="131" t="str">
        <f t="shared" si="817"/>
        <v/>
      </c>
      <c r="AN473" s="313" t="str">
        <f t="shared" si="818"/>
        <v/>
      </c>
      <c r="AO473" s="316" t="str">
        <f t="shared" si="819"/>
        <v/>
      </c>
      <c r="AP473" s="18"/>
      <c r="AQ473" s="3" t="str">
        <f>IF(F473="","",MAX($AQ$3:AQ472)+1)</f>
        <v/>
      </c>
      <c r="AR473" s="3" t="str">
        <f>IF(OR(AQ473="",BB473=""),"",MAX($AR$3:AR472)+1)</f>
        <v/>
      </c>
      <c r="AS473" s="3" t="str">
        <f>IF(CQ473="","",RANK(CQ473,CQ$3:CQ$1048576,1)+COUNTIF($CQ$3:CQ473,CQ473)-1)</f>
        <v/>
      </c>
      <c r="AT473" s="21" t="str">
        <f>IF(C473="",IF(OR(AND($H473&lt;&gt;"",C473=""),AND($F472=$F473,$AZ473&lt;&gt;""),COUNTA($H$3:$H$1048576,#REF!,$F$3:$F$1048576)&gt;COUNTA($H$3:$H473,#REF!,$F$3:$F473),$AZ473&lt;&gt;""),INDEX(AT$3:AT$1048576,MATCH(MAX($AQ$3:$AQ472),$AQ$3:$AQ$1048576,0),0),""),C473)</f>
        <v/>
      </c>
      <c r="AU473" s="21" t="str">
        <f>IF(D473="",IF(OR(AND($H473&lt;&gt;"",D473=""),AND($F472=$F473,$AZ473&lt;&gt;""),COUNTA($H$3:$H$1048576,#REF!,$F$3:$F$1048576)&gt;COUNTA($H$3:$H473,#REF!,$F$3:$F473),$AZ473&lt;&gt;""),INDEX(AU$3:AU$1048576,MATCH(MAX($AQ$3:$AQ472),$AQ$3:$AQ$1048576,0),0),""),D473)</f>
        <v/>
      </c>
      <c r="AV473" s="21" t="str">
        <f>IF(E473="",IF(OR(AND($H473&lt;&gt;"",E473=""),AND($F472=$F473,$AZ473&lt;&gt;""),COUNTA($H$3:$H$1048576,#REF!,$F$3:$F$1048576)&gt;COUNTA($H$3:$H473,#REF!,$F$3:$F473),$AZ473&lt;&gt;""),INDEX(AV$3:AV$1048576,MATCH(MAX($AQ$3:$AQ472),$AQ$3:$AQ$1048576,0),0),""),E473)</f>
        <v/>
      </c>
      <c r="AW473" s="24" t="str">
        <f t="shared" si="820"/>
        <v/>
      </c>
      <c r="AX473" s="13" t="str">
        <f t="shared" si="821"/>
        <v/>
      </c>
      <c r="AY473" s="4" t="str">
        <f t="shared" si="822"/>
        <v/>
      </c>
      <c r="AZ473" s="4" t="str">
        <f>IF(AX473="",IF(OR(AND(H473&lt;&gt;"",F473=""),COUNTA($H$3:$H$1048576)&gt;COUNTA($H$3:$H473)),INDEX(AX$3:AX473,MATCH(MAX($AQ$3:AQ473),AQ$3:AQ473,0),0),""),AX473)</f>
        <v/>
      </c>
      <c r="BA473" s="4" t="str">
        <f>IF(AY473="",IF(AND(H473&lt;&gt;"",F473=""),INDEX(AY$3:AY473,MATCH(MAX($AQ$3:AQ473),AQ$3:AQ473,0),0),""),AY473)</f>
        <v/>
      </c>
      <c r="BB473" s="82" t="str">
        <f>IF(BC473="","",RANK(BC473,BC$3:BC$1048576,1)+COUNTIF($BC$3:BC473,BC473)-1)</f>
        <v/>
      </c>
      <c r="BC473" s="139" t="str">
        <f t="shared" si="823"/>
        <v/>
      </c>
      <c r="BD473" s="46" t="str">
        <f t="shared" si="824"/>
        <v/>
      </c>
      <c r="BE473" s="46" t="str">
        <f t="shared" si="825"/>
        <v/>
      </c>
      <c r="BF473" s="46" t="str">
        <f t="shared" si="826"/>
        <v/>
      </c>
      <c r="BG473" s="4" t="str">
        <f t="shared" si="827"/>
        <v/>
      </c>
      <c r="BH473" s="180" t="str">
        <f t="shared" si="828"/>
        <v/>
      </c>
      <c r="BI473" s="16" t="str">
        <f t="shared" si="829"/>
        <v/>
      </c>
      <c r="BJ473" s="52" t="str">
        <f>IF(BI473="","",IF(W473="","",IF(AND(K473=$K$1,$K$1&lt;&gt;""),$BT$2,IFERROR(IF(INDEX(価格設定!$D$5:$D$1048576,MATCH(Q473,価格設定!$B$5:$B$1048576,0),0)=価格設定!$D$3,$BT$2,$BS$2),$BS$2))))</f>
        <v/>
      </c>
      <c r="BK473" s="16" t="str">
        <f>IF(BI473="","",IF(COUNTIF($BI$3:BI473,BI473)=1,1,IF(AND(BI472=BI473,BH473=""),BK472,COUNTIF($BH$3:BH473,BH473))))</f>
        <v/>
      </c>
      <c r="BL473" s="52" t="str">
        <f t="shared" si="830"/>
        <v/>
      </c>
      <c r="BM473" s="52" t="str">
        <f t="shared" si="831"/>
        <v/>
      </c>
      <c r="BN473" s="119" t="str">
        <f t="shared" si="832"/>
        <v/>
      </c>
      <c r="BO473" s="119" t="str">
        <f t="shared" si="833"/>
        <v/>
      </c>
      <c r="BP473" s="17" t="str">
        <f t="shared" si="834"/>
        <v/>
      </c>
      <c r="BQ473" s="17" t="str">
        <f t="shared" si="835"/>
        <v/>
      </c>
      <c r="BR473" s="17" t="str">
        <f>IF(OR(BP473="",COUNTIF($BO$3:BO473,BO473)&lt;&gt;1),"",SUMIF(BO$3:BO$1048576,BO473,BP$3:BP$1048576))</f>
        <v/>
      </c>
      <c r="BS473" s="17" t="str">
        <f t="shared" si="836"/>
        <v/>
      </c>
      <c r="BT473" s="17" t="str">
        <f t="shared" si="837"/>
        <v/>
      </c>
      <c r="BU473" s="17" t="str">
        <f t="shared" si="838"/>
        <v/>
      </c>
      <c r="BV473" s="24" t="str">
        <f t="shared" si="839"/>
        <v/>
      </c>
      <c r="BW473" s="24" t="str">
        <f t="shared" si="840"/>
        <v/>
      </c>
      <c r="BX473" s="24" t="str">
        <f t="shared" si="841"/>
        <v/>
      </c>
      <c r="BY473" s="26" t="str">
        <f t="shared" si="842"/>
        <v/>
      </c>
      <c r="BZ473" s="26" t="str">
        <f t="shared" si="843"/>
        <v/>
      </c>
      <c r="CA473" s="26" t="str">
        <f t="shared" si="844"/>
        <v/>
      </c>
      <c r="CB473" s="66" t="str">
        <f t="shared" si="845"/>
        <v/>
      </c>
      <c r="CC473" s="65" t="str">
        <f t="shared" si="846"/>
        <v/>
      </c>
      <c r="CD473" s="26" t="str">
        <f t="shared" si="847"/>
        <v/>
      </c>
      <c r="CE473" s="26" t="str">
        <f t="shared" si="848"/>
        <v/>
      </c>
      <c r="CF473" s="193" t="str">
        <f t="shared" si="849"/>
        <v/>
      </c>
      <c r="CG473" s="193" t="str">
        <f t="shared" si="850"/>
        <v/>
      </c>
      <c r="CH473" s="26" t="str">
        <f t="shared" si="851"/>
        <v/>
      </c>
      <c r="CI473" s="26" t="str">
        <f t="shared" si="852"/>
        <v/>
      </c>
      <c r="CJ473" s="65" t="str">
        <f t="shared" si="853"/>
        <v/>
      </c>
      <c r="CK473" s="65" t="str">
        <f t="shared" si="854"/>
        <v/>
      </c>
      <c r="CL473" s="64" t="str">
        <f t="shared" si="855"/>
        <v/>
      </c>
      <c r="CM473" s="64" t="str">
        <f t="shared" si="856"/>
        <v/>
      </c>
      <c r="CN473" s="65" t="str">
        <f t="shared" si="857"/>
        <v/>
      </c>
      <c r="CP473" s="63" t="str">
        <f>IF(BH473="","",MAX($CP$3:CP472)+1)</f>
        <v/>
      </c>
      <c r="CQ473" s="24" t="str">
        <f t="shared" si="858"/>
        <v/>
      </c>
      <c r="CR473" s="24" t="str">
        <f t="shared" si="859"/>
        <v/>
      </c>
      <c r="CS473" s="24" t="str">
        <f t="shared" si="860"/>
        <v/>
      </c>
      <c r="CT473" s="58" t="str">
        <f>IF(BO473="","",COUNTIF($BO$3:BO473,BO473)&amp;"@"&amp;BO473)</f>
        <v/>
      </c>
      <c r="CU473" s="16" t="str">
        <f t="shared" si="798"/>
        <v/>
      </c>
      <c r="CV473" s="63" t="str">
        <f t="shared" si="861"/>
        <v/>
      </c>
      <c r="CW473" s="16" t="str">
        <f t="shared" si="862"/>
        <v/>
      </c>
      <c r="CX473" s="16" t="str">
        <f t="shared" si="863"/>
        <v/>
      </c>
      <c r="CY473" s="16" t="str">
        <f t="shared" si="864"/>
        <v/>
      </c>
      <c r="CZ473" s="85" t="str">
        <f t="shared" si="865"/>
        <v/>
      </c>
      <c r="DA473" s="16" t="str">
        <f t="shared" si="866"/>
        <v/>
      </c>
      <c r="DB473" s="16" t="str">
        <f t="shared" si="867"/>
        <v/>
      </c>
      <c r="DC473" s="28" t="str">
        <f>IF(CP473="","",$DC$1&amp;(INDEX(価格設定!D$1:XFD$3,ROW(価格設定!$D$3),MATCH($AW473,価格設定!D$1:XFD$1,1))*100)&amp;"%")</f>
        <v/>
      </c>
      <c r="DD473" s="28" t="str">
        <f>IF(CP473="","",$DD$1&amp;(INDEX(価格設定!D$1:XFD$3,ROW(価格設定!$D$2),MATCH($AW473,価格設定!D$1:XFD$1,1))*100)&amp;"%")</f>
        <v/>
      </c>
      <c r="DE473" s="29" t="str">
        <f t="shared" si="868"/>
        <v/>
      </c>
      <c r="DG473" s="58" t="str">
        <f t="shared" si="869"/>
        <v/>
      </c>
      <c r="DH473" s="58" t="str">
        <f t="shared" si="870"/>
        <v/>
      </c>
      <c r="DI473" s="58" t="str">
        <f t="shared" si="871"/>
        <v/>
      </c>
      <c r="DJ473" s="85" t="str">
        <f t="shared" si="872"/>
        <v/>
      </c>
      <c r="DL473" s="58" t="str">
        <f>IF(COUNTIF(DG$3:DG$1048576,DG473)=COUNTIF($DG$3:$DG473,DG473),DG473,"")</f>
        <v/>
      </c>
      <c r="DM473" s="85" t="str">
        <f t="shared" si="873"/>
        <v/>
      </c>
      <c r="DN473" s="85" t="str">
        <f t="shared" si="799"/>
        <v/>
      </c>
      <c r="DO473" s="85" t="str">
        <f t="shared" si="799"/>
        <v/>
      </c>
      <c r="DP473" s="303"/>
      <c r="DQ473" s="17" t="str">
        <f t="shared" si="800"/>
        <v/>
      </c>
      <c r="DR473" s="17" t="str">
        <f t="shared" si="801"/>
        <v/>
      </c>
      <c r="DS473" s="17" t="str">
        <f t="shared" si="802"/>
        <v/>
      </c>
      <c r="DU473" s="16" t="str">
        <f t="shared" si="874"/>
        <v/>
      </c>
      <c r="DV473" s="16" t="str">
        <f>IF(DU473="","",COUNT($DU$3:DU473))</f>
        <v/>
      </c>
      <c r="DW473" s="16" t="str">
        <f t="shared" si="875"/>
        <v/>
      </c>
      <c r="DX473" s="16" t="str">
        <f t="shared" si="876"/>
        <v/>
      </c>
      <c r="DY473" s="16" t="str">
        <f>IF(DZ473="","",COUNTIF(DZ$3:DZ473,DZ473))</f>
        <v/>
      </c>
      <c r="DZ473" s="16" t="str">
        <f t="shared" si="877"/>
        <v/>
      </c>
      <c r="EA473" s="16" t="str">
        <f t="shared" si="878"/>
        <v/>
      </c>
      <c r="EB473" s="16" t="str">
        <f t="shared" si="879"/>
        <v/>
      </c>
      <c r="EC473" s="16" t="str">
        <f t="shared" si="880"/>
        <v/>
      </c>
      <c r="ED473" s="16" t="str">
        <f t="shared" si="881"/>
        <v/>
      </c>
      <c r="EE473" s="16" t="str">
        <f t="shared" si="882"/>
        <v/>
      </c>
      <c r="EF473" s="16" t="str">
        <f t="shared" si="883"/>
        <v/>
      </c>
      <c r="EG473" s="16" t="str">
        <f t="shared" si="884"/>
        <v/>
      </c>
      <c r="EH473" s="16" t="str">
        <f t="shared" si="885"/>
        <v/>
      </c>
      <c r="EI473" s="16" t="str">
        <f t="shared" si="886"/>
        <v/>
      </c>
      <c r="EJ473" s="16" t="str">
        <f t="shared" si="887"/>
        <v/>
      </c>
      <c r="EK473" s="16" t="str">
        <f t="shared" si="888"/>
        <v/>
      </c>
      <c r="EL473" s="58" t="str">
        <f t="shared" si="889"/>
        <v/>
      </c>
      <c r="EM473" s="58" t="str">
        <f>IF(OR($DZ473="",CR473=""),IF($EL473="","",$EL473),IF(OR(CR473="なし",CR473=0),領収書!$H$1,CR473))</f>
        <v/>
      </c>
      <c r="EN473" s="58" t="str">
        <f>IF(OR($DZ473="",CS473=""),IF($EL473="","",$EL473),IF(OR(CS473="なし",CS473=0),入力!$EN$1,CS473))</f>
        <v/>
      </c>
      <c r="EO473" s="63" t="str">
        <f t="shared" si="890"/>
        <v/>
      </c>
      <c r="EP473" s="63" t="str">
        <f t="shared" si="891"/>
        <v/>
      </c>
      <c r="ER473" s="16" t="str">
        <f>IF(AND(COUNTIF($ET$3:ET473,ET473)=1,ET473&lt;&gt;""),MAX($ER$3:ER472)+1,"")</f>
        <v/>
      </c>
      <c r="ES473" s="16" t="str">
        <f>IF(価格設定!B475="","",価格設定!B475)</f>
        <v/>
      </c>
      <c r="ET473" s="16" t="str">
        <f>IF(価格設定!C475="","",価格設定!C475)</f>
        <v/>
      </c>
      <c r="EV473" s="16" t="str">
        <f t="shared" si="803"/>
        <v/>
      </c>
      <c r="EW473" s="16" t="str">
        <f t="shared" si="892"/>
        <v/>
      </c>
    </row>
    <row r="474" spans="1:153" ht="30" customHeight="1" x14ac:dyDescent="0.2">
      <c r="A474" s="225"/>
      <c r="B474" s="212"/>
      <c r="C474" s="221"/>
      <c r="D474" s="164"/>
      <c r="E474" s="165"/>
      <c r="F474" s="166"/>
      <c r="G474" s="167"/>
      <c r="H474" s="179"/>
      <c r="I474" s="306"/>
      <c r="J474" s="169"/>
      <c r="K474" s="179"/>
      <c r="L474" s="186"/>
      <c r="M474" s="186"/>
      <c r="N474" s="168"/>
      <c r="O474" s="170"/>
      <c r="P474" s="212"/>
      <c r="Q474" s="179" t="str">
        <f>IFERROR(IF(H474="","",IFERROR(INDEX(価格設定!$B$5:$B$1048576,MATCH(H474,価格設定!$B$5:$B$1048576,0),0),INDEX(価格設定!$B$5:$B$1048576,MATCH("*"&amp;H474&amp;"*",価格設定!$B$5:$B$1048576,0),0))),H474)</f>
        <v/>
      </c>
      <c r="R474" s="250" t="str">
        <f>IFERROR(IF(Q474="",IF(K474="","",K474),IF(K474="",IF(INDEX(価格設定!$C$5:$C$1048576,MATCH(Q474,価格設定!$B$5:$B$1048576,0),0)=0,"",INDEX(価格設定!$C$5:$C$1048576,MATCH(Q474,価格設定!$B$5:$B$1048576,0),0)),IF(K474="なし","",K474))),"")</f>
        <v/>
      </c>
      <c r="S474" s="308" t="str">
        <f t="shared" si="804"/>
        <v/>
      </c>
      <c r="T474" s="126" t="str">
        <f>IFERROR(IF(J474="",IF(INDEX(価格設定!$E$5:$R$1048576,MATCH($Q474,価格設定!B$5:B$1048576,0),MATCH($AW474,価格設定!E$1:X$1,1))=0,"",INDEX(価格設定!$E$5:$R$1048576,MATCH($Q474,価格設定!B$5:B$1048576,0),MATCH($AW474,価格設定!E$1:X$1,1))),J474),"")</f>
        <v/>
      </c>
      <c r="U474" s="126" t="str">
        <f t="shared" si="805"/>
        <v/>
      </c>
      <c r="V474" s="132" t="str">
        <f t="shared" si="806"/>
        <v/>
      </c>
      <c r="W474" s="127" t="str">
        <f>IFERROR(IF(OR(T474="",T474&lt;0),"",IFERROR(INDEX(価格設定!E$2:X$3,IF(AND(K474=$K$1,$K$1&lt;&gt;""),ROW(価格設定!$D$3)-1,MATCH(INDEX(価格設定!$D$5:$D$1048576,MATCH(Q474,価格設定!$B$5:$B$1048576,0),0),価格設定!$D$2:$D$3,0)),MATCH($AW474,価格設定!E$1:X$1,1)),INDEX(価格設定!E$2:X$2,0,MATCH($AW474,価格設定!E$1:X$1,1)))),"")</f>
        <v/>
      </c>
      <c r="X474" s="126" t="str">
        <f t="shared" si="797"/>
        <v/>
      </c>
      <c r="Y474" s="128" t="str">
        <f t="shared" si="807"/>
        <v/>
      </c>
      <c r="Z474" s="126" t="str">
        <f t="shared" si="808"/>
        <v/>
      </c>
      <c r="AA474" s="129" t="str">
        <f t="shared" si="809"/>
        <v/>
      </c>
      <c r="AB474" s="126" t="str">
        <f t="shared" si="810"/>
        <v/>
      </c>
      <c r="AC474" s="280" t="str">
        <f t="shared" si="811"/>
        <v/>
      </c>
      <c r="AD474" s="15"/>
      <c r="AE474" s="204" t="str">
        <f>IF(AF474="","",COUNT($AF$3:AF474))</f>
        <v/>
      </c>
      <c r="AF474" s="206" t="str">
        <f t="shared" si="812"/>
        <v/>
      </c>
      <c r="AG474" s="204" t="str">
        <f t="shared" si="813"/>
        <v/>
      </c>
      <c r="AH474" s="204" t="str">
        <f t="shared" si="814"/>
        <v/>
      </c>
      <c r="AI474" s="287"/>
      <c r="AJ474" s="15"/>
      <c r="AK474" s="138" t="str">
        <f t="shared" si="815"/>
        <v/>
      </c>
      <c r="AL474" s="131" t="str">
        <f t="shared" si="816"/>
        <v/>
      </c>
      <c r="AM474" s="131" t="str">
        <f t="shared" si="817"/>
        <v/>
      </c>
      <c r="AN474" s="313" t="str">
        <f t="shared" si="818"/>
        <v/>
      </c>
      <c r="AO474" s="316" t="str">
        <f t="shared" si="819"/>
        <v/>
      </c>
      <c r="AP474" s="18"/>
      <c r="AQ474" s="3" t="str">
        <f>IF(F474="","",MAX($AQ$3:AQ473)+1)</f>
        <v/>
      </c>
      <c r="AR474" s="3" t="str">
        <f>IF(OR(AQ474="",BB474=""),"",MAX($AR$3:AR473)+1)</f>
        <v/>
      </c>
      <c r="AS474" s="3" t="str">
        <f>IF(CQ474="","",RANK(CQ474,CQ$3:CQ$1048576,1)+COUNTIF($CQ$3:CQ474,CQ474)-1)</f>
        <v/>
      </c>
      <c r="AT474" s="21" t="str">
        <f>IF(C474="",IF(OR(AND($H474&lt;&gt;"",C474=""),AND($F473=$F474,$AZ474&lt;&gt;""),COUNTA($H$3:$H$1048576,#REF!,$F$3:$F$1048576)&gt;COUNTA($H$3:$H474,#REF!,$F$3:$F474),$AZ474&lt;&gt;""),INDEX(AT$3:AT$1048576,MATCH(MAX($AQ$3:$AQ473),$AQ$3:$AQ$1048576,0),0),""),C474)</f>
        <v/>
      </c>
      <c r="AU474" s="21" t="str">
        <f>IF(D474="",IF(OR(AND($H474&lt;&gt;"",D474=""),AND($F473=$F474,$AZ474&lt;&gt;""),COUNTA($H$3:$H$1048576,#REF!,$F$3:$F$1048576)&gt;COUNTA($H$3:$H474,#REF!,$F$3:$F474),$AZ474&lt;&gt;""),INDEX(AU$3:AU$1048576,MATCH(MAX($AQ$3:$AQ473),$AQ$3:$AQ$1048576,0),0),""),D474)</f>
        <v/>
      </c>
      <c r="AV474" s="21" t="str">
        <f>IF(E474="",IF(OR(AND($H474&lt;&gt;"",E474=""),AND($F473=$F474,$AZ474&lt;&gt;""),COUNTA($H$3:$H$1048576,#REF!,$F$3:$F$1048576)&gt;COUNTA($H$3:$H474,#REF!,$F$3:$F474),$AZ474&lt;&gt;""),INDEX(AV$3:AV$1048576,MATCH(MAX($AQ$3:$AQ473),$AQ$3:$AQ$1048576,0),0),""),E474)</f>
        <v/>
      </c>
      <c r="AW474" s="24" t="str">
        <f t="shared" si="820"/>
        <v/>
      </c>
      <c r="AX474" s="13" t="str">
        <f t="shared" si="821"/>
        <v/>
      </c>
      <c r="AY474" s="4" t="str">
        <f t="shared" si="822"/>
        <v/>
      </c>
      <c r="AZ474" s="4" t="str">
        <f>IF(AX474="",IF(OR(AND(H474&lt;&gt;"",F474=""),COUNTA($H$3:$H$1048576)&gt;COUNTA($H$3:$H474)),INDEX(AX$3:AX474,MATCH(MAX($AQ$3:AQ474),AQ$3:AQ474,0),0),""),AX474)</f>
        <v/>
      </c>
      <c r="BA474" s="4" t="str">
        <f>IF(AY474="",IF(AND(H474&lt;&gt;"",F474=""),INDEX(AY$3:AY474,MATCH(MAX($AQ$3:AQ474),AQ$3:AQ474,0),0),""),AY474)</f>
        <v/>
      </c>
      <c r="BB474" s="82" t="str">
        <f>IF(BC474="","",RANK(BC474,BC$3:BC$1048576,1)+COUNTIF($BC$3:BC474,BC474)-1)</f>
        <v/>
      </c>
      <c r="BC474" s="139" t="str">
        <f t="shared" si="823"/>
        <v/>
      </c>
      <c r="BD474" s="46" t="str">
        <f t="shared" si="824"/>
        <v/>
      </c>
      <c r="BE474" s="46" t="str">
        <f t="shared" si="825"/>
        <v/>
      </c>
      <c r="BF474" s="46" t="str">
        <f t="shared" si="826"/>
        <v/>
      </c>
      <c r="BG474" s="4" t="str">
        <f t="shared" si="827"/>
        <v/>
      </c>
      <c r="BH474" s="180" t="str">
        <f t="shared" si="828"/>
        <v/>
      </c>
      <c r="BI474" s="16" t="str">
        <f t="shared" si="829"/>
        <v/>
      </c>
      <c r="BJ474" s="52" t="str">
        <f>IF(BI474="","",IF(W474="","",IF(AND(K474=$K$1,$K$1&lt;&gt;""),$BT$2,IFERROR(IF(INDEX(価格設定!$D$5:$D$1048576,MATCH(Q474,価格設定!$B$5:$B$1048576,0),0)=価格設定!$D$3,$BT$2,$BS$2),$BS$2))))</f>
        <v/>
      </c>
      <c r="BK474" s="16" t="str">
        <f>IF(BI474="","",IF(COUNTIF($BI$3:BI474,BI474)=1,1,IF(AND(BI473=BI474,BH474=""),BK473,COUNTIF($BH$3:BH474,BH474))))</f>
        <v/>
      </c>
      <c r="BL474" s="52" t="str">
        <f t="shared" si="830"/>
        <v/>
      </c>
      <c r="BM474" s="52" t="str">
        <f t="shared" si="831"/>
        <v/>
      </c>
      <c r="BN474" s="119" t="str">
        <f t="shared" si="832"/>
        <v/>
      </c>
      <c r="BO474" s="119" t="str">
        <f t="shared" si="833"/>
        <v/>
      </c>
      <c r="BP474" s="17" t="str">
        <f t="shared" si="834"/>
        <v/>
      </c>
      <c r="BQ474" s="17" t="str">
        <f t="shared" si="835"/>
        <v/>
      </c>
      <c r="BR474" s="17" t="str">
        <f>IF(OR(BP474="",COUNTIF($BO$3:BO474,BO474)&lt;&gt;1),"",SUMIF(BO$3:BO$1048576,BO474,BP$3:BP$1048576))</f>
        <v/>
      </c>
      <c r="BS474" s="17" t="str">
        <f t="shared" si="836"/>
        <v/>
      </c>
      <c r="BT474" s="17" t="str">
        <f t="shared" si="837"/>
        <v/>
      </c>
      <c r="BU474" s="17" t="str">
        <f t="shared" si="838"/>
        <v/>
      </c>
      <c r="BV474" s="24" t="str">
        <f t="shared" si="839"/>
        <v/>
      </c>
      <c r="BW474" s="24" t="str">
        <f t="shared" si="840"/>
        <v/>
      </c>
      <c r="BX474" s="24" t="str">
        <f t="shared" si="841"/>
        <v/>
      </c>
      <c r="BY474" s="26" t="str">
        <f t="shared" si="842"/>
        <v/>
      </c>
      <c r="BZ474" s="26" t="str">
        <f t="shared" si="843"/>
        <v/>
      </c>
      <c r="CA474" s="26" t="str">
        <f t="shared" si="844"/>
        <v/>
      </c>
      <c r="CB474" s="66" t="str">
        <f t="shared" si="845"/>
        <v/>
      </c>
      <c r="CC474" s="65" t="str">
        <f t="shared" si="846"/>
        <v/>
      </c>
      <c r="CD474" s="26" t="str">
        <f t="shared" si="847"/>
        <v/>
      </c>
      <c r="CE474" s="26" t="str">
        <f t="shared" si="848"/>
        <v/>
      </c>
      <c r="CF474" s="193" t="str">
        <f t="shared" si="849"/>
        <v/>
      </c>
      <c r="CG474" s="193" t="str">
        <f t="shared" si="850"/>
        <v/>
      </c>
      <c r="CH474" s="26" t="str">
        <f t="shared" si="851"/>
        <v/>
      </c>
      <c r="CI474" s="26" t="str">
        <f t="shared" si="852"/>
        <v/>
      </c>
      <c r="CJ474" s="65" t="str">
        <f t="shared" si="853"/>
        <v/>
      </c>
      <c r="CK474" s="65" t="str">
        <f t="shared" si="854"/>
        <v/>
      </c>
      <c r="CL474" s="64" t="str">
        <f t="shared" si="855"/>
        <v/>
      </c>
      <c r="CM474" s="64" t="str">
        <f t="shared" si="856"/>
        <v/>
      </c>
      <c r="CN474" s="65" t="str">
        <f t="shared" si="857"/>
        <v/>
      </c>
      <c r="CP474" s="63" t="str">
        <f>IF(BH474="","",MAX($CP$3:CP473)+1)</f>
        <v/>
      </c>
      <c r="CQ474" s="24" t="str">
        <f t="shared" si="858"/>
        <v/>
      </c>
      <c r="CR474" s="24" t="str">
        <f t="shared" si="859"/>
        <v/>
      </c>
      <c r="CS474" s="24" t="str">
        <f t="shared" si="860"/>
        <v/>
      </c>
      <c r="CT474" s="58" t="str">
        <f>IF(BO474="","",COUNTIF($BO$3:BO474,BO474)&amp;"@"&amp;BO474)</f>
        <v/>
      </c>
      <c r="CU474" s="16" t="str">
        <f t="shared" si="798"/>
        <v/>
      </c>
      <c r="CV474" s="63" t="str">
        <f t="shared" si="861"/>
        <v/>
      </c>
      <c r="CW474" s="16" t="str">
        <f t="shared" si="862"/>
        <v/>
      </c>
      <c r="CX474" s="16" t="str">
        <f t="shared" si="863"/>
        <v/>
      </c>
      <c r="CY474" s="16" t="str">
        <f t="shared" si="864"/>
        <v/>
      </c>
      <c r="CZ474" s="85" t="str">
        <f t="shared" si="865"/>
        <v/>
      </c>
      <c r="DA474" s="16" t="str">
        <f t="shared" si="866"/>
        <v/>
      </c>
      <c r="DB474" s="16" t="str">
        <f t="shared" si="867"/>
        <v/>
      </c>
      <c r="DC474" s="28" t="str">
        <f>IF(CP474="","",$DC$1&amp;(INDEX(価格設定!D$1:XFD$3,ROW(価格設定!$D$3),MATCH($AW474,価格設定!D$1:XFD$1,1))*100)&amp;"%")</f>
        <v/>
      </c>
      <c r="DD474" s="28" t="str">
        <f>IF(CP474="","",$DD$1&amp;(INDEX(価格設定!D$1:XFD$3,ROW(価格設定!$D$2),MATCH($AW474,価格設定!D$1:XFD$1,1))*100)&amp;"%")</f>
        <v/>
      </c>
      <c r="DE474" s="29" t="str">
        <f t="shared" si="868"/>
        <v/>
      </c>
      <c r="DG474" s="58" t="str">
        <f t="shared" si="869"/>
        <v/>
      </c>
      <c r="DH474" s="58" t="str">
        <f t="shared" si="870"/>
        <v/>
      </c>
      <c r="DI474" s="58" t="str">
        <f t="shared" si="871"/>
        <v/>
      </c>
      <c r="DJ474" s="85" t="str">
        <f t="shared" si="872"/>
        <v/>
      </c>
      <c r="DL474" s="58" t="str">
        <f>IF(COUNTIF(DG$3:DG$1048576,DG474)=COUNTIF($DG$3:$DG474,DG474),DG474,"")</f>
        <v/>
      </c>
      <c r="DM474" s="85" t="str">
        <f t="shared" si="873"/>
        <v/>
      </c>
      <c r="DN474" s="85" t="str">
        <f t="shared" si="799"/>
        <v/>
      </c>
      <c r="DO474" s="85" t="str">
        <f t="shared" si="799"/>
        <v/>
      </c>
      <c r="DP474" s="303"/>
      <c r="DQ474" s="17" t="str">
        <f t="shared" si="800"/>
        <v/>
      </c>
      <c r="DR474" s="17" t="str">
        <f t="shared" si="801"/>
        <v/>
      </c>
      <c r="DS474" s="17" t="str">
        <f t="shared" si="802"/>
        <v/>
      </c>
      <c r="DU474" s="16" t="str">
        <f t="shared" si="874"/>
        <v/>
      </c>
      <c r="DV474" s="16" t="str">
        <f>IF(DU474="","",COUNT($DU$3:DU474))</f>
        <v/>
      </c>
      <c r="DW474" s="16" t="str">
        <f t="shared" si="875"/>
        <v/>
      </c>
      <c r="DX474" s="16" t="str">
        <f t="shared" si="876"/>
        <v/>
      </c>
      <c r="DY474" s="16" t="str">
        <f>IF(DZ474="","",COUNTIF(DZ$3:DZ474,DZ474))</f>
        <v/>
      </c>
      <c r="DZ474" s="16" t="str">
        <f t="shared" si="877"/>
        <v/>
      </c>
      <c r="EA474" s="16" t="str">
        <f t="shared" si="878"/>
        <v/>
      </c>
      <c r="EB474" s="16" t="str">
        <f t="shared" si="879"/>
        <v/>
      </c>
      <c r="EC474" s="16" t="str">
        <f t="shared" si="880"/>
        <v/>
      </c>
      <c r="ED474" s="16" t="str">
        <f t="shared" si="881"/>
        <v/>
      </c>
      <c r="EE474" s="16" t="str">
        <f t="shared" si="882"/>
        <v/>
      </c>
      <c r="EF474" s="16" t="str">
        <f t="shared" si="883"/>
        <v/>
      </c>
      <c r="EG474" s="16" t="str">
        <f t="shared" si="884"/>
        <v/>
      </c>
      <c r="EH474" s="16" t="str">
        <f t="shared" si="885"/>
        <v/>
      </c>
      <c r="EI474" s="16" t="str">
        <f t="shared" si="886"/>
        <v/>
      </c>
      <c r="EJ474" s="16" t="str">
        <f t="shared" si="887"/>
        <v/>
      </c>
      <c r="EK474" s="16" t="str">
        <f t="shared" si="888"/>
        <v/>
      </c>
      <c r="EL474" s="58" t="str">
        <f t="shared" si="889"/>
        <v/>
      </c>
      <c r="EM474" s="58" t="str">
        <f>IF(OR($DZ474="",CR474=""),IF($EL474="","",$EL474),IF(OR(CR474="なし",CR474=0),領収書!$H$1,CR474))</f>
        <v/>
      </c>
      <c r="EN474" s="58" t="str">
        <f>IF(OR($DZ474="",CS474=""),IF($EL474="","",$EL474),IF(OR(CS474="なし",CS474=0),入力!$EN$1,CS474))</f>
        <v/>
      </c>
      <c r="EO474" s="63" t="str">
        <f t="shared" si="890"/>
        <v/>
      </c>
      <c r="EP474" s="63" t="str">
        <f t="shared" si="891"/>
        <v/>
      </c>
      <c r="ER474" s="16" t="str">
        <f>IF(AND(COUNTIF($ET$3:ET474,ET474)=1,ET474&lt;&gt;""),MAX($ER$3:ER473)+1,"")</f>
        <v/>
      </c>
      <c r="ES474" s="16" t="str">
        <f>IF(価格設定!B476="","",価格設定!B476)</f>
        <v/>
      </c>
      <c r="ET474" s="16" t="str">
        <f>IF(価格設定!C476="","",価格設定!C476)</f>
        <v/>
      </c>
      <c r="EV474" s="16" t="str">
        <f t="shared" si="803"/>
        <v/>
      </c>
      <c r="EW474" s="16" t="str">
        <f t="shared" si="892"/>
        <v/>
      </c>
    </row>
    <row r="475" spans="1:153" ht="30" customHeight="1" x14ac:dyDescent="0.2">
      <c r="A475" s="225"/>
      <c r="B475" s="212"/>
      <c r="C475" s="221"/>
      <c r="D475" s="164"/>
      <c r="E475" s="165"/>
      <c r="F475" s="166"/>
      <c r="G475" s="167"/>
      <c r="H475" s="179"/>
      <c r="I475" s="306"/>
      <c r="J475" s="169"/>
      <c r="K475" s="179"/>
      <c r="L475" s="186"/>
      <c r="M475" s="186"/>
      <c r="N475" s="168"/>
      <c r="O475" s="170"/>
      <c r="P475" s="212"/>
      <c r="Q475" s="179" t="str">
        <f>IFERROR(IF(H475="","",IFERROR(INDEX(価格設定!$B$5:$B$1048576,MATCH(H475,価格設定!$B$5:$B$1048576,0),0),INDEX(価格設定!$B$5:$B$1048576,MATCH("*"&amp;H475&amp;"*",価格設定!$B$5:$B$1048576,0),0))),H475)</f>
        <v/>
      </c>
      <c r="R475" s="250" t="str">
        <f>IFERROR(IF(Q475="",IF(K475="","",K475),IF(K475="",IF(INDEX(価格設定!$C$5:$C$1048576,MATCH(Q475,価格設定!$B$5:$B$1048576,0),0)=0,"",INDEX(価格設定!$C$5:$C$1048576,MATCH(Q475,価格設定!$B$5:$B$1048576,0),0)),IF(K475="なし","",K475))),"")</f>
        <v/>
      </c>
      <c r="S475" s="308" t="str">
        <f t="shared" si="804"/>
        <v/>
      </c>
      <c r="T475" s="126" t="str">
        <f>IFERROR(IF(J475="",IF(INDEX(価格設定!$E$5:$R$1048576,MATCH($Q475,価格設定!B$5:B$1048576,0),MATCH($AW475,価格設定!E$1:X$1,1))=0,"",INDEX(価格設定!$E$5:$R$1048576,MATCH($Q475,価格設定!B$5:B$1048576,0),MATCH($AW475,価格設定!E$1:X$1,1))),J475),"")</f>
        <v/>
      </c>
      <c r="U475" s="126" t="str">
        <f t="shared" si="805"/>
        <v/>
      </c>
      <c r="V475" s="132" t="str">
        <f t="shared" si="806"/>
        <v/>
      </c>
      <c r="W475" s="127" t="str">
        <f>IFERROR(IF(OR(T475="",T475&lt;0),"",IFERROR(INDEX(価格設定!E$2:X$3,IF(AND(K475=$K$1,$K$1&lt;&gt;""),ROW(価格設定!$D$3)-1,MATCH(INDEX(価格設定!$D$5:$D$1048576,MATCH(Q475,価格設定!$B$5:$B$1048576,0),0),価格設定!$D$2:$D$3,0)),MATCH($AW475,価格設定!E$1:X$1,1)),INDEX(価格設定!E$2:X$2,0,MATCH($AW475,価格設定!E$1:X$1,1)))),"")</f>
        <v/>
      </c>
      <c r="X475" s="126" t="str">
        <f t="shared" si="797"/>
        <v/>
      </c>
      <c r="Y475" s="128" t="str">
        <f t="shared" si="807"/>
        <v/>
      </c>
      <c r="Z475" s="126" t="str">
        <f t="shared" si="808"/>
        <v/>
      </c>
      <c r="AA475" s="129" t="str">
        <f t="shared" si="809"/>
        <v/>
      </c>
      <c r="AB475" s="126" t="str">
        <f t="shared" si="810"/>
        <v/>
      </c>
      <c r="AC475" s="280" t="str">
        <f t="shared" si="811"/>
        <v/>
      </c>
      <c r="AD475" s="15"/>
      <c r="AE475" s="204" t="str">
        <f>IF(AF475="","",COUNT($AF$3:AF475))</f>
        <v/>
      </c>
      <c r="AF475" s="206" t="str">
        <f t="shared" si="812"/>
        <v/>
      </c>
      <c r="AG475" s="204" t="str">
        <f t="shared" si="813"/>
        <v/>
      </c>
      <c r="AH475" s="204" t="str">
        <f t="shared" si="814"/>
        <v/>
      </c>
      <c r="AI475" s="287"/>
      <c r="AJ475" s="15"/>
      <c r="AK475" s="138" t="str">
        <f t="shared" si="815"/>
        <v/>
      </c>
      <c r="AL475" s="131" t="str">
        <f t="shared" si="816"/>
        <v/>
      </c>
      <c r="AM475" s="131" t="str">
        <f t="shared" si="817"/>
        <v/>
      </c>
      <c r="AN475" s="313" t="str">
        <f t="shared" si="818"/>
        <v/>
      </c>
      <c r="AO475" s="316" t="str">
        <f t="shared" si="819"/>
        <v/>
      </c>
      <c r="AP475" s="18"/>
      <c r="AQ475" s="3" t="str">
        <f>IF(F475="","",MAX($AQ$3:AQ474)+1)</f>
        <v/>
      </c>
      <c r="AR475" s="3" t="str">
        <f>IF(OR(AQ475="",BB475=""),"",MAX($AR$3:AR474)+1)</f>
        <v/>
      </c>
      <c r="AS475" s="3" t="str">
        <f>IF(CQ475="","",RANK(CQ475,CQ$3:CQ$1048576,1)+COUNTIF($CQ$3:CQ475,CQ475)-1)</f>
        <v/>
      </c>
      <c r="AT475" s="21" t="str">
        <f>IF(C475="",IF(OR(AND($H475&lt;&gt;"",C475=""),AND($F474=$F475,$AZ475&lt;&gt;""),COUNTA($H$3:$H$1048576,#REF!,$F$3:$F$1048576)&gt;COUNTA($H$3:$H475,#REF!,$F$3:$F475),$AZ475&lt;&gt;""),INDEX(AT$3:AT$1048576,MATCH(MAX($AQ$3:$AQ474),$AQ$3:$AQ$1048576,0),0),""),C475)</f>
        <v/>
      </c>
      <c r="AU475" s="21" t="str">
        <f>IF(D475="",IF(OR(AND($H475&lt;&gt;"",D475=""),AND($F474=$F475,$AZ475&lt;&gt;""),COUNTA($H$3:$H$1048576,#REF!,$F$3:$F$1048576)&gt;COUNTA($H$3:$H475,#REF!,$F$3:$F475),$AZ475&lt;&gt;""),INDEX(AU$3:AU$1048576,MATCH(MAX($AQ$3:$AQ474),$AQ$3:$AQ$1048576,0),0),""),D475)</f>
        <v/>
      </c>
      <c r="AV475" s="21" t="str">
        <f>IF(E475="",IF(OR(AND($H475&lt;&gt;"",E475=""),AND($F474=$F475,$AZ475&lt;&gt;""),COUNTA($H$3:$H$1048576,#REF!,$F$3:$F$1048576)&gt;COUNTA($H$3:$H475,#REF!,$F$3:$F475),$AZ475&lt;&gt;""),INDEX(AV$3:AV$1048576,MATCH(MAX($AQ$3:$AQ474),$AQ$3:$AQ$1048576,0),0),""),E475)</f>
        <v/>
      </c>
      <c r="AW475" s="24" t="str">
        <f t="shared" si="820"/>
        <v/>
      </c>
      <c r="AX475" s="13" t="str">
        <f t="shared" si="821"/>
        <v/>
      </c>
      <c r="AY475" s="4" t="str">
        <f t="shared" si="822"/>
        <v/>
      </c>
      <c r="AZ475" s="4" t="str">
        <f>IF(AX475="",IF(OR(AND(H475&lt;&gt;"",F475=""),COUNTA($H$3:$H$1048576)&gt;COUNTA($H$3:$H475)),INDEX(AX$3:AX475,MATCH(MAX($AQ$3:AQ475),AQ$3:AQ475,0),0),""),AX475)</f>
        <v/>
      </c>
      <c r="BA475" s="4" t="str">
        <f>IF(AY475="",IF(AND(H475&lt;&gt;"",F475=""),INDEX(AY$3:AY475,MATCH(MAX($AQ$3:AQ475),AQ$3:AQ475,0),0),""),AY475)</f>
        <v/>
      </c>
      <c r="BB475" s="82" t="str">
        <f>IF(BC475="","",RANK(BC475,BC$3:BC$1048576,1)+COUNTIF($BC$3:BC475,BC475)-1)</f>
        <v/>
      </c>
      <c r="BC475" s="139" t="str">
        <f t="shared" si="823"/>
        <v/>
      </c>
      <c r="BD475" s="46" t="str">
        <f t="shared" si="824"/>
        <v/>
      </c>
      <c r="BE475" s="46" t="str">
        <f t="shared" si="825"/>
        <v/>
      </c>
      <c r="BF475" s="46" t="str">
        <f t="shared" si="826"/>
        <v/>
      </c>
      <c r="BG475" s="4" t="str">
        <f t="shared" si="827"/>
        <v/>
      </c>
      <c r="BH475" s="180" t="str">
        <f t="shared" si="828"/>
        <v/>
      </c>
      <c r="BI475" s="16" t="str">
        <f t="shared" si="829"/>
        <v/>
      </c>
      <c r="BJ475" s="52" t="str">
        <f>IF(BI475="","",IF(W475="","",IF(AND(K475=$K$1,$K$1&lt;&gt;""),$BT$2,IFERROR(IF(INDEX(価格設定!$D$5:$D$1048576,MATCH(Q475,価格設定!$B$5:$B$1048576,0),0)=価格設定!$D$3,$BT$2,$BS$2),$BS$2))))</f>
        <v/>
      </c>
      <c r="BK475" s="16" t="str">
        <f>IF(BI475="","",IF(COUNTIF($BI$3:BI475,BI475)=1,1,IF(AND(BI474=BI475,BH475=""),BK474,COUNTIF($BH$3:BH475,BH475))))</f>
        <v/>
      </c>
      <c r="BL475" s="52" t="str">
        <f t="shared" si="830"/>
        <v/>
      </c>
      <c r="BM475" s="52" t="str">
        <f t="shared" si="831"/>
        <v/>
      </c>
      <c r="BN475" s="119" t="str">
        <f t="shared" si="832"/>
        <v/>
      </c>
      <c r="BO475" s="119" t="str">
        <f t="shared" si="833"/>
        <v/>
      </c>
      <c r="BP475" s="17" t="str">
        <f t="shared" si="834"/>
        <v/>
      </c>
      <c r="BQ475" s="17" t="str">
        <f t="shared" si="835"/>
        <v/>
      </c>
      <c r="BR475" s="17" t="str">
        <f>IF(OR(BP475="",COUNTIF($BO$3:BO475,BO475)&lt;&gt;1),"",SUMIF(BO$3:BO$1048576,BO475,BP$3:BP$1048576))</f>
        <v/>
      </c>
      <c r="BS475" s="17" t="str">
        <f t="shared" si="836"/>
        <v/>
      </c>
      <c r="BT475" s="17" t="str">
        <f t="shared" si="837"/>
        <v/>
      </c>
      <c r="BU475" s="17" t="str">
        <f t="shared" si="838"/>
        <v/>
      </c>
      <c r="BV475" s="24" t="str">
        <f t="shared" si="839"/>
        <v/>
      </c>
      <c r="BW475" s="24" t="str">
        <f t="shared" si="840"/>
        <v/>
      </c>
      <c r="BX475" s="24" t="str">
        <f t="shared" si="841"/>
        <v/>
      </c>
      <c r="BY475" s="26" t="str">
        <f t="shared" si="842"/>
        <v/>
      </c>
      <c r="BZ475" s="26" t="str">
        <f t="shared" si="843"/>
        <v/>
      </c>
      <c r="CA475" s="26" t="str">
        <f t="shared" si="844"/>
        <v/>
      </c>
      <c r="CB475" s="66" t="str">
        <f t="shared" si="845"/>
        <v/>
      </c>
      <c r="CC475" s="65" t="str">
        <f t="shared" si="846"/>
        <v/>
      </c>
      <c r="CD475" s="26" t="str">
        <f t="shared" si="847"/>
        <v/>
      </c>
      <c r="CE475" s="26" t="str">
        <f t="shared" si="848"/>
        <v/>
      </c>
      <c r="CF475" s="193" t="str">
        <f t="shared" si="849"/>
        <v/>
      </c>
      <c r="CG475" s="193" t="str">
        <f t="shared" si="850"/>
        <v/>
      </c>
      <c r="CH475" s="26" t="str">
        <f t="shared" si="851"/>
        <v/>
      </c>
      <c r="CI475" s="26" t="str">
        <f t="shared" si="852"/>
        <v/>
      </c>
      <c r="CJ475" s="65" t="str">
        <f t="shared" si="853"/>
        <v/>
      </c>
      <c r="CK475" s="65" t="str">
        <f t="shared" si="854"/>
        <v/>
      </c>
      <c r="CL475" s="64" t="str">
        <f t="shared" si="855"/>
        <v/>
      </c>
      <c r="CM475" s="64" t="str">
        <f t="shared" si="856"/>
        <v/>
      </c>
      <c r="CN475" s="65" t="str">
        <f t="shared" si="857"/>
        <v/>
      </c>
      <c r="CP475" s="63" t="str">
        <f>IF(BH475="","",MAX($CP$3:CP474)+1)</f>
        <v/>
      </c>
      <c r="CQ475" s="24" t="str">
        <f t="shared" si="858"/>
        <v/>
      </c>
      <c r="CR475" s="24" t="str">
        <f t="shared" si="859"/>
        <v/>
      </c>
      <c r="CS475" s="24" t="str">
        <f t="shared" si="860"/>
        <v/>
      </c>
      <c r="CT475" s="58" t="str">
        <f>IF(BO475="","",COUNTIF($BO$3:BO475,BO475)&amp;"@"&amp;BO475)</f>
        <v/>
      </c>
      <c r="CU475" s="16" t="str">
        <f t="shared" si="798"/>
        <v/>
      </c>
      <c r="CV475" s="63" t="str">
        <f t="shared" si="861"/>
        <v/>
      </c>
      <c r="CW475" s="16" t="str">
        <f t="shared" si="862"/>
        <v/>
      </c>
      <c r="CX475" s="16" t="str">
        <f t="shared" si="863"/>
        <v/>
      </c>
      <c r="CY475" s="16" t="str">
        <f t="shared" si="864"/>
        <v/>
      </c>
      <c r="CZ475" s="85" t="str">
        <f t="shared" si="865"/>
        <v/>
      </c>
      <c r="DA475" s="16" t="str">
        <f t="shared" si="866"/>
        <v/>
      </c>
      <c r="DB475" s="16" t="str">
        <f t="shared" si="867"/>
        <v/>
      </c>
      <c r="DC475" s="28" t="str">
        <f>IF(CP475="","",$DC$1&amp;(INDEX(価格設定!D$1:XFD$3,ROW(価格設定!$D$3),MATCH($AW475,価格設定!D$1:XFD$1,1))*100)&amp;"%")</f>
        <v/>
      </c>
      <c r="DD475" s="28" t="str">
        <f>IF(CP475="","",$DD$1&amp;(INDEX(価格設定!D$1:XFD$3,ROW(価格設定!$D$2),MATCH($AW475,価格設定!D$1:XFD$1,1))*100)&amp;"%")</f>
        <v/>
      </c>
      <c r="DE475" s="29" t="str">
        <f t="shared" si="868"/>
        <v/>
      </c>
      <c r="DG475" s="58" t="str">
        <f t="shared" si="869"/>
        <v/>
      </c>
      <c r="DH475" s="58" t="str">
        <f t="shared" si="870"/>
        <v/>
      </c>
      <c r="DI475" s="58" t="str">
        <f t="shared" si="871"/>
        <v/>
      </c>
      <c r="DJ475" s="85" t="str">
        <f t="shared" si="872"/>
        <v/>
      </c>
      <c r="DL475" s="58" t="str">
        <f>IF(COUNTIF(DG$3:DG$1048576,DG475)=COUNTIF($DG$3:$DG475,DG475),DG475,"")</f>
        <v/>
      </c>
      <c r="DM475" s="85" t="str">
        <f t="shared" si="873"/>
        <v/>
      </c>
      <c r="DN475" s="85" t="str">
        <f t="shared" si="799"/>
        <v/>
      </c>
      <c r="DO475" s="85" t="str">
        <f t="shared" si="799"/>
        <v/>
      </c>
      <c r="DP475" s="303"/>
      <c r="DQ475" s="17" t="str">
        <f t="shared" si="800"/>
        <v/>
      </c>
      <c r="DR475" s="17" t="str">
        <f t="shared" si="801"/>
        <v/>
      </c>
      <c r="DS475" s="17" t="str">
        <f t="shared" si="802"/>
        <v/>
      </c>
      <c r="DU475" s="16" t="str">
        <f t="shared" si="874"/>
        <v/>
      </c>
      <c r="DV475" s="16" t="str">
        <f>IF(DU475="","",COUNT($DU$3:DU475))</f>
        <v/>
      </c>
      <c r="DW475" s="16" t="str">
        <f t="shared" si="875"/>
        <v/>
      </c>
      <c r="DX475" s="16" t="str">
        <f t="shared" si="876"/>
        <v/>
      </c>
      <c r="DY475" s="16" t="str">
        <f>IF(DZ475="","",COUNTIF(DZ$3:DZ475,DZ475))</f>
        <v/>
      </c>
      <c r="DZ475" s="16" t="str">
        <f t="shared" si="877"/>
        <v/>
      </c>
      <c r="EA475" s="16" t="str">
        <f t="shared" si="878"/>
        <v/>
      </c>
      <c r="EB475" s="16" t="str">
        <f t="shared" si="879"/>
        <v/>
      </c>
      <c r="EC475" s="16" t="str">
        <f t="shared" si="880"/>
        <v/>
      </c>
      <c r="ED475" s="16" t="str">
        <f t="shared" si="881"/>
        <v/>
      </c>
      <c r="EE475" s="16" t="str">
        <f t="shared" si="882"/>
        <v/>
      </c>
      <c r="EF475" s="16" t="str">
        <f t="shared" si="883"/>
        <v/>
      </c>
      <c r="EG475" s="16" t="str">
        <f t="shared" si="884"/>
        <v/>
      </c>
      <c r="EH475" s="16" t="str">
        <f t="shared" si="885"/>
        <v/>
      </c>
      <c r="EI475" s="16" t="str">
        <f t="shared" si="886"/>
        <v/>
      </c>
      <c r="EJ475" s="16" t="str">
        <f t="shared" si="887"/>
        <v/>
      </c>
      <c r="EK475" s="16" t="str">
        <f t="shared" si="888"/>
        <v/>
      </c>
      <c r="EL475" s="58" t="str">
        <f t="shared" si="889"/>
        <v/>
      </c>
      <c r="EM475" s="58" t="str">
        <f>IF(OR($DZ475="",CR475=""),IF($EL475="","",$EL475),IF(OR(CR475="なし",CR475=0),領収書!$H$1,CR475))</f>
        <v/>
      </c>
      <c r="EN475" s="58" t="str">
        <f>IF(OR($DZ475="",CS475=""),IF($EL475="","",$EL475),IF(OR(CS475="なし",CS475=0),入力!$EN$1,CS475))</f>
        <v/>
      </c>
      <c r="EO475" s="63" t="str">
        <f t="shared" si="890"/>
        <v/>
      </c>
      <c r="EP475" s="63" t="str">
        <f t="shared" si="891"/>
        <v/>
      </c>
      <c r="ER475" s="16" t="str">
        <f>IF(AND(COUNTIF($ET$3:ET475,ET475)=1,ET475&lt;&gt;""),MAX($ER$3:ER474)+1,"")</f>
        <v/>
      </c>
      <c r="ES475" s="16" t="str">
        <f>IF(価格設定!B477="","",価格設定!B477)</f>
        <v/>
      </c>
      <c r="ET475" s="16" t="str">
        <f>IF(価格設定!C477="","",価格設定!C477)</f>
        <v/>
      </c>
      <c r="EV475" s="16" t="str">
        <f t="shared" si="803"/>
        <v/>
      </c>
      <c r="EW475" s="16" t="str">
        <f t="shared" si="892"/>
        <v/>
      </c>
    </row>
    <row r="476" spans="1:153" ht="30" customHeight="1" x14ac:dyDescent="0.2">
      <c r="A476" s="225"/>
      <c r="B476" s="212"/>
      <c r="C476" s="221"/>
      <c r="D476" s="164"/>
      <c r="E476" s="165"/>
      <c r="F476" s="166"/>
      <c r="G476" s="167"/>
      <c r="H476" s="179"/>
      <c r="I476" s="306"/>
      <c r="J476" s="169"/>
      <c r="K476" s="179"/>
      <c r="L476" s="186"/>
      <c r="M476" s="186"/>
      <c r="N476" s="168"/>
      <c r="O476" s="170"/>
      <c r="P476" s="212"/>
      <c r="Q476" s="179" t="str">
        <f>IFERROR(IF(H476="","",IFERROR(INDEX(価格設定!$B$5:$B$1048576,MATCH(H476,価格設定!$B$5:$B$1048576,0),0),INDEX(価格設定!$B$5:$B$1048576,MATCH("*"&amp;H476&amp;"*",価格設定!$B$5:$B$1048576,0),0))),H476)</f>
        <v/>
      </c>
      <c r="R476" s="250" t="str">
        <f>IFERROR(IF(Q476="",IF(K476="","",K476),IF(K476="",IF(INDEX(価格設定!$C$5:$C$1048576,MATCH(Q476,価格設定!$B$5:$B$1048576,0),0)=0,"",INDEX(価格設定!$C$5:$C$1048576,MATCH(Q476,価格設定!$B$5:$B$1048576,0),0)),IF(K476="なし","",K476))),"")</f>
        <v/>
      </c>
      <c r="S476" s="308" t="str">
        <f t="shared" si="804"/>
        <v/>
      </c>
      <c r="T476" s="126" t="str">
        <f>IFERROR(IF(J476="",IF(INDEX(価格設定!$E$5:$R$1048576,MATCH($Q476,価格設定!B$5:B$1048576,0),MATCH($AW476,価格設定!E$1:X$1,1))=0,"",INDEX(価格設定!$E$5:$R$1048576,MATCH($Q476,価格設定!B$5:B$1048576,0),MATCH($AW476,価格設定!E$1:X$1,1))),J476),"")</f>
        <v/>
      </c>
      <c r="U476" s="126" t="str">
        <f t="shared" si="805"/>
        <v/>
      </c>
      <c r="V476" s="132" t="str">
        <f t="shared" si="806"/>
        <v/>
      </c>
      <c r="W476" s="127" t="str">
        <f>IFERROR(IF(OR(T476="",T476&lt;0),"",IFERROR(INDEX(価格設定!E$2:X$3,IF(AND(K476=$K$1,$K$1&lt;&gt;""),ROW(価格設定!$D$3)-1,MATCH(INDEX(価格設定!$D$5:$D$1048576,MATCH(Q476,価格設定!$B$5:$B$1048576,0),0),価格設定!$D$2:$D$3,0)),MATCH($AW476,価格設定!E$1:X$1,1)),INDEX(価格設定!E$2:X$2,0,MATCH($AW476,価格設定!E$1:X$1,1)))),"")</f>
        <v/>
      </c>
      <c r="X476" s="126" t="str">
        <f t="shared" si="797"/>
        <v/>
      </c>
      <c r="Y476" s="128" t="str">
        <f t="shared" si="807"/>
        <v/>
      </c>
      <c r="Z476" s="126" t="str">
        <f t="shared" si="808"/>
        <v/>
      </c>
      <c r="AA476" s="129" t="str">
        <f t="shared" si="809"/>
        <v/>
      </c>
      <c r="AB476" s="126" t="str">
        <f t="shared" si="810"/>
        <v/>
      </c>
      <c r="AC476" s="280" t="str">
        <f t="shared" si="811"/>
        <v/>
      </c>
      <c r="AD476" s="15"/>
      <c r="AE476" s="204" t="str">
        <f>IF(AF476="","",COUNT($AF$3:AF476))</f>
        <v/>
      </c>
      <c r="AF476" s="206" t="str">
        <f t="shared" si="812"/>
        <v/>
      </c>
      <c r="AG476" s="204" t="str">
        <f t="shared" si="813"/>
        <v/>
      </c>
      <c r="AH476" s="204" t="str">
        <f t="shared" si="814"/>
        <v/>
      </c>
      <c r="AI476" s="287"/>
      <c r="AJ476" s="15"/>
      <c r="AK476" s="138" t="str">
        <f t="shared" si="815"/>
        <v/>
      </c>
      <c r="AL476" s="131" t="str">
        <f t="shared" si="816"/>
        <v/>
      </c>
      <c r="AM476" s="131" t="str">
        <f t="shared" si="817"/>
        <v/>
      </c>
      <c r="AN476" s="313" t="str">
        <f t="shared" si="818"/>
        <v/>
      </c>
      <c r="AO476" s="316" t="str">
        <f t="shared" si="819"/>
        <v/>
      </c>
      <c r="AP476" s="18"/>
      <c r="AQ476" s="3" t="str">
        <f>IF(F476="","",MAX($AQ$3:AQ475)+1)</f>
        <v/>
      </c>
      <c r="AR476" s="3" t="str">
        <f>IF(OR(AQ476="",BB476=""),"",MAX($AR$3:AR475)+1)</f>
        <v/>
      </c>
      <c r="AS476" s="3" t="str">
        <f>IF(CQ476="","",RANK(CQ476,CQ$3:CQ$1048576,1)+COUNTIF($CQ$3:CQ476,CQ476)-1)</f>
        <v/>
      </c>
      <c r="AT476" s="21" t="str">
        <f>IF(C476="",IF(OR(AND($H476&lt;&gt;"",C476=""),AND($F475=$F476,$AZ476&lt;&gt;""),COUNTA($H$3:$H$1048576,#REF!,$F$3:$F$1048576)&gt;COUNTA($H$3:$H476,#REF!,$F$3:$F476),$AZ476&lt;&gt;""),INDEX(AT$3:AT$1048576,MATCH(MAX($AQ$3:$AQ475),$AQ$3:$AQ$1048576,0),0),""),C476)</f>
        <v/>
      </c>
      <c r="AU476" s="21" t="str">
        <f>IF(D476="",IF(OR(AND($H476&lt;&gt;"",D476=""),AND($F475=$F476,$AZ476&lt;&gt;""),COUNTA($H$3:$H$1048576,#REF!,$F$3:$F$1048576)&gt;COUNTA($H$3:$H476,#REF!,$F$3:$F476),$AZ476&lt;&gt;""),INDEX(AU$3:AU$1048576,MATCH(MAX($AQ$3:$AQ475),$AQ$3:$AQ$1048576,0),0),""),D476)</f>
        <v/>
      </c>
      <c r="AV476" s="21" t="str">
        <f>IF(E476="",IF(OR(AND($H476&lt;&gt;"",E476=""),AND($F475=$F476,$AZ476&lt;&gt;""),COUNTA($H$3:$H$1048576,#REF!,$F$3:$F$1048576)&gt;COUNTA($H$3:$H476,#REF!,$F$3:$F476),$AZ476&lt;&gt;""),INDEX(AV$3:AV$1048576,MATCH(MAX($AQ$3:$AQ475),$AQ$3:$AQ$1048576,0),0),""),E476)</f>
        <v/>
      </c>
      <c r="AW476" s="24" t="str">
        <f t="shared" si="820"/>
        <v/>
      </c>
      <c r="AX476" s="13" t="str">
        <f t="shared" si="821"/>
        <v/>
      </c>
      <c r="AY476" s="4" t="str">
        <f t="shared" si="822"/>
        <v/>
      </c>
      <c r="AZ476" s="4" t="str">
        <f>IF(AX476="",IF(OR(AND(H476&lt;&gt;"",F476=""),COUNTA($H$3:$H$1048576)&gt;COUNTA($H$3:$H476)),INDEX(AX$3:AX476,MATCH(MAX($AQ$3:AQ476),AQ$3:AQ476,0),0),""),AX476)</f>
        <v/>
      </c>
      <c r="BA476" s="4" t="str">
        <f>IF(AY476="",IF(AND(H476&lt;&gt;"",F476=""),INDEX(AY$3:AY476,MATCH(MAX($AQ$3:AQ476),AQ$3:AQ476,0),0),""),AY476)</f>
        <v/>
      </c>
      <c r="BB476" s="82" t="str">
        <f>IF(BC476="","",RANK(BC476,BC$3:BC$1048576,1)+COUNTIF($BC$3:BC476,BC476)-1)</f>
        <v/>
      </c>
      <c r="BC476" s="139" t="str">
        <f t="shared" si="823"/>
        <v/>
      </c>
      <c r="BD476" s="46" t="str">
        <f t="shared" si="824"/>
        <v/>
      </c>
      <c r="BE476" s="46" t="str">
        <f t="shared" si="825"/>
        <v/>
      </c>
      <c r="BF476" s="46" t="str">
        <f t="shared" si="826"/>
        <v/>
      </c>
      <c r="BG476" s="4" t="str">
        <f t="shared" si="827"/>
        <v/>
      </c>
      <c r="BH476" s="180" t="str">
        <f t="shared" si="828"/>
        <v/>
      </c>
      <c r="BI476" s="16" t="str">
        <f t="shared" si="829"/>
        <v/>
      </c>
      <c r="BJ476" s="52" t="str">
        <f>IF(BI476="","",IF(W476="","",IF(AND(K476=$K$1,$K$1&lt;&gt;""),$BT$2,IFERROR(IF(INDEX(価格設定!$D$5:$D$1048576,MATCH(Q476,価格設定!$B$5:$B$1048576,0),0)=価格設定!$D$3,$BT$2,$BS$2),$BS$2))))</f>
        <v/>
      </c>
      <c r="BK476" s="16" t="str">
        <f>IF(BI476="","",IF(COUNTIF($BI$3:BI476,BI476)=1,1,IF(AND(BI475=BI476,BH476=""),BK475,COUNTIF($BH$3:BH476,BH476))))</f>
        <v/>
      </c>
      <c r="BL476" s="52" t="str">
        <f t="shared" si="830"/>
        <v/>
      </c>
      <c r="BM476" s="52" t="str">
        <f t="shared" si="831"/>
        <v/>
      </c>
      <c r="BN476" s="119" t="str">
        <f t="shared" si="832"/>
        <v/>
      </c>
      <c r="BO476" s="119" t="str">
        <f t="shared" si="833"/>
        <v/>
      </c>
      <c r="BP476" s="17" t="str">
        <f t="shared" si="834"/>
        <v/>
      </c>
      <c r="BQ476" s="17" t="str">
        <f t="shared" si="835"/>
        <v/>
      </c>
      <c r="BR476" s="17" t="str">
        <f>IF(OR(BP476="",COUNTIF($BO$3:BO476,BO476)&lt;&gt;1),"",SUMIF(BO$3:BO$1048576,BO476,BP$3:BP$1048576))</f>
        <v/>
      </c>
      <c r="BS476" s="17" t="str">
        <f t="shared" si="836"/>
        <v/>
      </c>
      <c r="BT476" s="17" t="str">
        <f t="shared" si="837"/>
        <v/>
      </c>
      <c r="BU476" s="17" t="str">
        <f t="shared" si="838"/>
        <v/>
      </c>
      <c r="BV476" s="24" t="str">
        <f t="shared" si="839"/>
        <v/>
      </c>
      <c r="BW476" s="24" t="str">
        <f t="shared" si="840"/>
        <v/>
      </c>
      <c r="BX476" s="24" t="str">
        <f t="shared" si="841"/>
        <v/>
      </c>
      <c r="BY476" s="26" t="str">
        <f t="shared" si="842"/>
        <v/>
      </c>
      <c r="BZ476" s="26" t="str">
        <f t="shared" si="843"/>
        <v/>
      </c>
      <c r="CA476" s="26" t="str">
        <f t="shared" si="844"/>
        <v/>
      </c>
      <c r="CB476" s="66" t="str">
        <f t="shared" si="845"/>
        <v/>
      </c>
      <c r="CC476" s="65" t="str">
        <f t="shared" si="846"/>
        <v/>
      </c>
      <c r="CD476" s="26" t="str">
        <f t="shared" si="847"/>
        <v/>
      </c>
      <c r="CE476" s="26" t="str">
        <f t="shared" si="848"/>
        <v/>
      </c>
      <c r="CF476" s="193" t="str">
        <f t="shared" si="849"/>
        <v/>
      </c>
      <c r="CG476" s="193" t="str">
        <f t="shared" si="850"/>
        <v/>
      </c>
      <c r="CH476" s="26" t="str">
        <f t="shared" si="851"/>
        <v/>
      </c>
      <c r="CI476" s="26" t="str">
        <f t="shared" si="852"/>
        <v/>
      </c>
      <c r="CJ476" s="65" t="str">
        <f t="shared" si="853"/>
        <v/>
      </c>
      <c r="CK476" s="65" t="str">
        <f t="shared" si="854"/>
        <v/>
      </c>
      <c r="CL476" s="64" t="str">
        <f t="shared" si="855"/>
        <v/>
      </c>
      <c r="CM476" s="64" t="str">
        <f t="shared" si="856"/>
        <v/>
      </c>
      <c r="CN476" s="65" t="str">
        <f t="shared" si="857"/>
        <v/>
      </c>
      <c r="CP476" s="63" t="str">
        <f>IF(BH476="","",MAX($CP$3:CP475)+1)</f>
        <v/>
      </c>
      <c r="CQ476" s="24" t="str">
        <f t="shared" si="858"/>
        <v/>
      </c>
      <c r="CR476" s="24" t="str">
        <f t="shared" si="859"/>
        <v/>
      </c>
      <c r="CS476" s="24" t="str">
        <f t="shared" si="860"/>
        <v/>
      </c>
      <c r="CT476" s="58" t="str">
        <f>IF(BO476="","",COUNTIF($BO$3:BO476,BO476)&amp;"@"&amp;BO476)</f>
        <v/>
      </c>
      <c r="CU476" s="16" t="str">
        <f t="shared" si="798"/>
        <v/>
      </c>
      <c r="CV476" s="63" t="str">
        <f t="shared" si="861"/>
        <v/>
      </c>
      <c r="CW476" s="16" t="str">
        <f t="shared" si="862"/>
        <v/>
      </c>
      <c r="CX476" s="16" t="str">
        <f t="shared" si="863"/>
        <v/>
      </c>
      <c r="CY476" s="16" t="str">
        <f t="shared" si="864"/>
        <v/>
      </c>
      <c r="CZ476" s="85" t="str">
        <f t="shared" si="865"/>
        <v/>
      </c>
      <c r="DA476" s="16" t="str">
        <f t="shared" si="866"/>
        <v/>
      </c>
      <c r="DB476" s="16" t="str">
        <f t="shared" si="867"/>
        <v/>
      </c>
      <c r="DC476" s="28" t="str">
        <f>IF(CP476="","",$DC$1&amp;(INDEX(価格設定!D$1:XFD$3,ROW(価格設定!$D$3),MATCH($AW476,価格設定!D$1:XFD$1,1))*100)&amp;"%")</f>
        <v/>
      </c>
      <c r="DD476" s="28" t="str">
        <f>IF(CP476="","",$DD$1&amp;(INDEX(価格設定!D$1:XFD$3,ROW(価格設定!$D$2),MATCH($AW476,価格設定!D$1:XFD$1,1))*100)&amp;"%")</f>
        <v/>
      </c>
      <c r="DE476" s="29" t="str">
        <f t="shared" si="868"/>
        <v/>
      </c>
      <c r="DG476" s="58" t="str">
        <f t="shared" si="869"/>
        <v/>
      </c>
      <c r="DH476" s="58" t="str">
        <f t="shared" si="870"/>
        <v/>
      </c>
      <c r="DI476" s="58" t="str">
        <f t="shared" si="871"/>
        <v/>
      </c>
      <c r="DJ476" s="85" t="str">
        <f t="shared" si="872"/>
        <v/>
      </c>
      <c r="DL476" s="58" t="str">
        <f>IF(COUNTIF(DG$3:DG$1048576,DG476)=COUNTIF($DG$3:$DG476,DG476),DG476,"")</f>
        <v/>
      </c>
      <c r="DM476" s="85" t="str">
        <f t="shared" si="873"/>
        <v/>
      </c>
      <c r="DN476" s="85" t="str">
        <f t="shared" si="799"/>
        <v/>
      </c>
      <c r="DO476" s="85" t="str">
        <f t="shared" si="799"/>
        <v/>
      </c>
      <c r="DP476" s="303"/>
      <c r="DQ476" s="17" t="str">
        <f t="shared" si="800"/>
        <v/>
      </c>
      <c r="DR476" s="17" t="str">
        <f t="shared" si="801"/>
        <v/>
      </c>
      <c r="DS476" s="17" t="str">
        <f t="shared" si="802"/>
        <v/>
      </c>
      <c r="DU476" s="16" t="str">
        <f t="shared" si="874"/>
        <v/>
      </c>
      <c r="DV476" s="16" t="str">
        <f>IF(DU476="","",COUNT($DU$3:DU476))</f>
        <v/>
      </c>
      <c r="DW476" s="16" t="str">
        <f t="shared" si="875"/>
        <v/>
      </c>
      <c r="DX476" s="16" t="str">
        <f t="shared" si="876"/>
        <v/>
      </c>
      <c r="DY476" s="16" t="str">
        <f>IF(DZ476="","",COUNTIF(DZ$3:DZ476,DZ476))</f>
        <v/>
      </c>
      <c r="DZ476" s="16" t="str">
        <f t="shared" si="877"/>
        <v/>
      </c>
      <c r="EA476" s="16" t="str">
        <f t="shared" si="878"/>
        <v/>
      </c>
      <c r="EB476" s="16" t="str">
        <f t="shared" si="879"/>
        <v/>
      </c>
      <c r="EC476" s="16" t="str">
        <f t="shared" si="880"/>
        <v/>
      </c>
      <c r="ED476" s="16" t="str">
        <f t="shared" si="881"/>
        <v/>
      </c>
      <c r="EE476" s="16" t="str">
        <f t="shared" si="882"/>
        <v/>
      </c>
      <c r="EF476" s="16" t="str">
        <f t="shared" si="883"/>
        <v/>
      </c>
      <c r="EG476" s="16" t="str">
        <f t="shared" si="884"/>
        <v/>
      </c>
      <c r="EH476" s="16" t="str">
        <f t="shared" si="885"/>
        <v/>
      </c>
      <c r="EI476" s="16" t="str">
        <f t="shared" si="886"/>
        <v/>
      </c>
      <c r="EJ476" s="16" t="str">
        <f t="shared" si="887"/>
        <v/>
      </c>
      <c r="EK476" s="16" t="str">
        <f t="shared" si="888"/>
        <v/>
      </c>
      <c r="EL476" s="58" t="str">
        <f t="shared" si="889"/>
        <v/>
      </c>
      <c r="EM476" s="58" t="str">
        <f>IF(OR($DZ476="",CR476=""),IF($EL476="","",$EL476),IF(OR(CR476="なし",CR476=0),領収書!$H$1,CR476))</f>
        <v/>
      </c>
      <c r="EN476" s="58" t="str">
        <f>IF(OR($DZ476="",CS476=""),IF($EL476="","",$EL476),IF(OR(CS476="なし",CS476=0),入力!$EN$1,CS476))</f>
        <v/>
      </c>
      <c r="EO476" s="63" t="str">
        <f t="shared" si="890"/>
        <v/>
      </c>
      <c r="EP476" s="63" t="str">
        <f t="shared" si="891"/>
        <v/>
      </c>
      <c r="ER476" s="16" t="str">
        <f>IF(AND(COUNTIF($ET$3:ET476,ET476)=1,ET476&lt;&gt;""),MAX($ER$3:ER475)+1,"")</f>
        <v/>
      </c>
      <c r="ES476" s="16" t="str">
        <f>IF(価格設定!B478="","",価格設定!B478)</f>
        <v/>
      </c>
      <c r="ET476" s="16" t="str">
        <f>IF(価格設定!C478="","",価格設定!C478)</f>
        <v/>
      </c>
      <c r="EV476" s="16" t="str">
        <f t="shared" si="803"/>
        <v/>
      </c>
      <c r="EW476" s="16" t="str">
        <f t="shared" si="892"/>
        <v/>
      </c>
    </row>
    <row r="477" spans="1:153" ht="30" customHeight="1" x14ac:dyDescent="0.2">
      <c r="A477" s="225"/>
      <c r="B477" s="212"/>
      <c r="C477" s="221"/>
      <c r="D477" s="164"/>
      <c r="E477" s="165"/>
      <c r="F477" s="166"/>
      <c r="G477" s="167"/>
      <c r="H477" s="179"/>
      <c r="I477" s="306"/>
      <c r="J477" s="169"/>
      <c r="K477" s="179"/>
      <c r="L477" s="186"/>
      <c r="M477" s="186"/>
      <c r="N477" s="168"/>
      <c r="O477" s="170"/>
      <c r="P477" s="212"/>
      <c r="Q477" s="179" t="str">
        <f>IFERROR(IF(H477="","",IFERROR(INDEX(価格設定!$B$5:$B$1048576,MATCH(H477,価格設定!$B$5:$B$1048576,0),0),INDEX(価格設定!$B$5:$B$1048576,MATCH("*"&amp;H477&amp;"*",価格設定!$B$5:$B$1048576,0),0))),H477)</f>
        <v/>
      </c>
      <c r="R477" s="250" t="str">
        <f>IFERROR(IF(Q477="",IF(K477="","",K477),IF(K477="",IF(INDEX(価格設定!$C$5:$C$1048576,MATCH(Q477,価格設定!$B$5:$B$1048576,0),0)=0,"",INDEX(価格設定!$C$5:$C$1048576,MATCH(Q477,価格設定!$B$5:$B$1048576,0),0)),IF(K477="なし","",K477))),"")</f>
        <v/>
      </c>
      <c r="S477" s="308" t="str">
        <f t="shared" si="804"/>
        <v/>
      </c>
      <c r="T477" s="126" t="str">
        <f>IFERROR(IF(J477="",IF(INDEX(価格設定!$E$5:$R$1048576,MATCH($Q477,価格設定!B$5:B$1048576,0),MATCH($AW477,価格設定!E$1:X$1,1))=0,"",INDEX(価格設定!$E$5:$R$1048576,MATCH($Q477,価格設定!B$5:B$1048576,0),MATCH($AW477,価格設定!E$1:X$1,1))),J477),"")</f>
        <v/>
      </c>
      <c r="U477" s="126" t="str">
        <f t="shared" si="805"/>
        <v/>
      </c>
      <c r="V477" s="132" t="str">
        <f t="shared" si="806"/>
        <v/>
      </c>
      <c r="W477" s="127" t="str">
        <f>IFERROR(IF(OR(T477="",T477&lt;0),"",IFERROR(INDEX(価格設定!E$2:X$3,IF(AND(K477=$K$1,$K$1&lt;&gt;""),ROW(価格設定!$D$3)-1,MATCH(INDEX(価格設定!$D$5:$D$1048576,MATCH(Q477,価格設定!$B$5:$B$1048576,0),0),価格設定!$D$2:$D$3,0)),MATCH($AW477,価格設定!E$1:X$1,1)),INDEX(価格設定!E$2:X$2,0,MATCH($AW477,価格設定!E$1:X$1,1)))),"")</f>
        <v/>
      </c>
      <c r="X477" s="126" t="str">
        <f t="shared" si="797"/>
        <v/>
      </c>
      <c r="Y477" s="128" t="str">
        <f t="shared" si="807"/>
        <v/>
      </c>
      <c r="Z477" s="126" t="str">
        <f t="shared" si="808"/>
        <v/>
      </c>
      <c r="AA477" s="129" t="str">
        <f t="shared" si="809"/>
        <v/>
      </c>
      <c r="AB477" s="126" t="str">
        <f t="shared" si="810"/>
        <v/>
      </c>
      <c r="AC477" s="280" t="str">
        <f t="shared" si="811"/>
        <v/>
      </c>
      <c r="AD477" s="15"/>
      <c r="AE477" s="204" t="str">
        <f>IF(AF477="","",COUNT($AF$3:AF477))</f>
        <v/>
      </c>
      <c r="AF477" s="206" t="str">
        <f t="shared" si="812"/>
        <v/>
      </c>
      <c r="AG477" s="204" t="str">
        <f t="shared" si="813"/>
        <v/>
      </c>
      <c r="AH477" s="204" t="str">
        <f t="shared" si="814"/>
        <v/>
      </c>
      <c r="AI477" s="287"/>
      <c r="AJ477" s="15"/>
      <c r="AK477" s="138" t="str">
        <f t="shared" si="815"/>
        <v/>
      </c>
      <c r="AL477" s="131" t="str">
        <f t="shared" si="816"/>
        <v/>
      </c>
      <c r="AM477" s="131" t="str">
        <f t="shared" si="817"/>
        <v/>
      </c>
      <c r="AN477" s="313" t="str">
        <f t="shared" si="818"/>
        <v/>
      </c>
      <c r="AO477" s="316" t="str">
        <f t="shared" si="819"/>
        <v/>
      </c>
      <c r="AP477" s="18"/>
      <c r="AQ477" s="3" t="str">
        <f>IF(F477="","",MAX($AQ$3:AQ476)+1)</f>
        <v/>
      </c>
      <c r="AR477" s="3" t="str">
        <f>IF(OR(AQ477="",BB477=""),"",MAX($AR$3:AR476)+1)</f>
        <v/>
      </c>
      <c r="AS477" s="3" t="str">
        <f>IF(CQ477="","",RANK(CQ477,CQ$3:CQ$1048576,1)+COUNTIF($CQ$3:CQ477,CQ477)-1)</f>
        <v/>
      </c>
      <c r="AT477" s="21" t="str">
        <f>IF(C477="",IF(OR(AND($H477&lt;&gt;"",C477=""),AND($F476=$F477,$AZ477&lt;&gt;""),COUNTA($H$3:$H$1048576,#REF!,$F$3:$F$1048576)&gt;COUNTA($H$3:$H477,#REF!,$F$3:$F477),$AZ477&lt;&gt;""),INDEX(AT$3:AT$1048576,MATCH(MAX($AQ$3:$AQ476),$AQ$3:$AQ$1048576,0),0),""),C477)</f>
        <v/>
      </c>
      <c r="AU477" s="21" t="str">
        <f>IF(D477="",IF(OR(AND($H477&lt;&gt;"",D477=""),AND($F476=$F477,$AZ477&lt;&gt;""),COUNTA($H$3:$H$1048576,#REF!,$F$3:$F$1048576)&gt;COUNTA($H$3:$H477,#REF!,$F$3:$F477),$AZ477&lt;&gt;""),INDEX(AU$3:AU$1048576,MATCH(MAX($AQ$3:$AQ476),$AQ$3:$AQ$1048576,0),0),""),D477)</f>
        <v/>
      </c>
      <c r="AV477" s="21" t="str">
        <f>IF(E477="",IF(OR(AND($H477&lt;&gt;"",E477=""),AND($F476=$F477,$AZ477&lt;&gt;""),COUNTA($H$3:$H$1048576,#REF!,$F$3:$F$1048576)&gt;COUNTA($H$3:$H477,#REF!,$F$3:$F477),$AZ477&lt;&gt;""),INDEX(AV$3:AV$1048576,MATCH(MAX($AQ$3:$AQ476),$AQ$3:$AQ$1048576,0),0),""),E477)</f>
        <v/>
      </c>
      <c r="AW477" s="24" t="str">
        <f t="shared" si="820"/>
        <v/>
      </c>
      <c r="AX477" s="13" t="str">
        <f t="shared" si="821"/>
        <v/>
      </c>
      <c r="AY477" s="4" t="str">
        <f t="shared" si="822"/>
        <v/>
      </c>
      <c r="AZ477" s="4" t="str">
        <f>IF(AX477="",IF(OR(AND(H477&lt;&gt;"",F477=""),COUNTA($H$3:$H$1048576)&gt;COUNTA($H$3:$H477)),INDEX(AX$3:AX477,MATCH(MAX($AQ$3:AQ477),AQ$3:AQ477,0),0),""),AX477)</f>
        <v/>
      </c>
      <c r="BA477" s="4" t="str">
        <f>IF(AY477="",IF(AND(H477&lt;&gt;"",F477=""),INDEX(AY$3:AY477,MATCH(MAX($AQ$3:AQ477),AQ$3:AQ477,0),0),""),AY477)</f>
        <v/>
      </c>
      <c r="BB477" s="82" t="str">
        <f>IF(BC477="","",RANK(BC477,BC$3:BC$1048576,1)+COUNTIF($BC$3:BC477,BC477)-1)</f>
        <v/>
      </c>
      <c r="BC477" s="139" t="str">
        <f t="shared" si="823"/>
        <v/>
      </c>
      <c r="BD477" s="46" t="str">
        <f t="shared" si="824"/>
        <v/>
      </c>
      <c r="BE477" s="46" t="str">
        <f t="shared" si="825"/>
        <v/>
      </c>
      <c r="BF477" s="46" t="str">
        <f t="shared" si="826"/>
        <v/>
      </c>
      <c r="BG477" s="4" t="str">
        <f t="shared" si="827"/>
        <v/>
      </c>
      <c r="BH477" s="180" t="str">
        <f t="shared" si="828"/>
        <v/>
      </c>
      <c r="BI477" s="16" t="str">
        <f t="shared" si="829"/>
        <v/>
      </c>
      <c r="BJ477" s="52" t="str">
        <f>IF(BI477="","",IF(W477="","",IF(AND(K477=$K$1,$K$1&lt;&gt;""),$BT$2,IFERROR(IF(INDEX(価格設定!$D$5:$D$1048576,MATCH(Q477,価格設定!$B$5:$B$1048576,0),0)=価格設定!$D$3,$BT$2,$BS$2),$BS$2))))</f>
        <v/>
      </c>
      <c r="BK477" s="16" t="str">
        <f>IF(BI477="","",IF(COUNTIF($BI$3:BI477,BI477)=1,1,IF(AND(BI476=BI477,BH477=""),BK476,COUNTIF($BH$3:BH477,BH477))))</f>
        <v/>
      </c>
      <c r="BL477" s="52" t="str">
        <f t="shared" si="830"/>
        <v/>
      </c>
      <c r="BM477" s="52" t="str">
        <f t="shared" si="831"/>
        <v/>
      </c>
      <c r="BN477" s="119" t="str">
        <f t="shared" si="832"/>
        <v/>
      </c>
      <c r="BO477" s="119" t="str">
        <f t="shared" si="833"/>
        <v/>
      </c>
      <c r="BP477" s="17" t="str">
        <f t="shared" si="834"/>
        <v/>
      </c>
      <c r="BQ477" s="17" t="str">
        <f t="shared" si="835"/>
        <v/>
      </c>
      <c r="BR477" s="17" t="str">
        <f>IF(OR(BP477="",COUNTIF($BO$3:BO477,BO477)&lt;&gt;1),"",SUMIF(BO$3:BO$1048576,BO477,BP$3:BP$1048576))</f>
        <v/>
      </c>
      <c r="BS477" s="17" t="str">
        <f t="shared" si="836"/>
        <v/>
      </c>
      <c r="BT477" s="17" t="str">
        <f t="shared" si="837"/>
        <v/>
      </c>
      <c r="BU477" s="17" t="str">
        <f t="shared" si="838"/>
        <v/>
      </c>
      <c r="BV477" s="24" t="str">
        <f t="shared" si="839"/>
        <v/>
      </c>
      <c r="BW477" s="24" t="str">
        <f t="shared" si="840"/>
        <v/>
      </c>
      <c r="BX477" s="24" t="str">
        <f t="shared" si="841"/>
        <v/>
      </c>
      <c r="BY477" s="26" t="str">
        <f t="shared" si="842"/>
        <v/>
      </c>
      <c r="BZ477" s="26" t="str">
        <f t="shared" si="843"/>
        <v/>
      </c>
      <c r="CA477" s="26" t="str">
        <f t="shared" si="844"/>
        <v/>
      </c>
      <c r="CB477" s="66" t="str">
        <f t="shared" si="845"/>
        <v/>
      </c>
      <c r="CC477" s="65" t="str">
        <f t="shared" si="846"/>
        <v/>
      </c>
      <c r="CD477" s="26" t="str">
        <f t="shared" si="847"/>
        <v/>
      </c>
      <c r="CE477" s="26" t="str">
        <f t="shared" si="848"/>
        <v/>
      </c>
      <c r="CF477" s="193" t="str">
        <f t="shared" si="849"/>
        <v/>
      </c>
      <c r="CG477" s="193" t="str">
        <f t="shared" si="850"/>
        <v/>
      </c>
      <c r="CH477" s="26" t="str">
        <f t="shared" si="851"/>
        <v/>
      </c>
      <c r="CI477" s="26" t="str">
        <f t="shared" si="852"/>
        <v/>
      </c>
      <c r="CJ477" s="65" t="str">
        <f t="shared" si="853"/>
        <v/>
      </c>
      <c r="CK477" s="65" t="str">
        <f t="shared" si="854"/>
        <v/>
      </c>
      <c r="CL477" s="64" t="str">
        <f t="shared" si="855"/>
        <v/>
      </c>
      <c r="CM477" s="64" t="str">
        <f t="shared" si="856"/>
        <v/>
      </c>
      <c r="CN477" s="65" t="str">
        <f t="shared" si="857"/>
        <v/>
      </c>
      <c r="CP477" s="63" t="str">
        <f>IF(BH477="","",MAX($CP$3:CP476)+1)</f>
        <v/>
      </c>
      <c r="CQ477" s="24" t="str">
        <f t="shared" si="858"/>
        <v/>
      </c>
      <c r="CR477" s="24" t="str">
        <f t="shared" si="859"/>
        <v/>
      </c>
      <c r="CS477" s="24" t="str">
        <f t="shared" si="860"/>
        <v/>
      </c>
      <c r="CT477" s="58" t="str">
        <f>IF(BO477="","",COUNTIF($BO$3:BO477,BO477)&amp;"@"&amp;BO477)</f>
        <v/>
      </c>
      <c r="CU477" s="16" t="str">
        <f t="shared" si="798"/>
        <v/>
      </c>
      <c r="CV477" s="63" t="str">
        <f t="shared" si="861"/>
        <v/>
      </c>
      <c r="CW477" s="16" t="str">
        <f t="shared" si="862"/>
        <v/>
      </c>
      <c r="CX477" s="16" t="str">
        <f t="shared" si="863"/>
        <v/>
      </c>
      <c r="CY477" s="16" t="str">
        <f t="shared" si="864"/>
        <v/>
      </c>
      <c r="CZ477" s="85" t="str">
        <f t="shared" si="865"/>
        <v/>
      </c>
      <c r="DA477" s="16" t="str">
        <f t="shared" si="866"/>
        <v/>
      </c>
      <c r="DB477" s="16" t="str">
        <f t="shared" si="867"/>
        <v/>
      </c>
      <c r="DC477" s="28" t="str">
        <f>IF(CP477="","",$DC$1&amp;(INDEX(価格設定!D$1:XFD$3,ROW(価格設定!$D$3),MATCH($AW477,価格設定!D$1:XFD$1,1))*100)&amp;"%")</f>
        <v/>
      </c>
      <c r="DD477" s="28" t="str">
        <f>IF(CP477="","",$DD$1&amp;(INDEX(価格設定!D$1:XFD$3,ROW(価格設定!$D$2),MATCH($AW477,価格設定!D$1:XFD$1,1))*100)&amp;"%")</f>
        <v/>
      </c>
      <c r="DE477" s="29" t="str">
        <f t="shared" si="868"/>
        <v/>
      </c>
      <c r="DG477" s="58" t="str">
        <f t="shared" si="869"/>
        <v/>
      </c>
      <c r="DH477" s="58" t="str">
        <f t="shared" si="870"/>
        <v/>
      </c>
      <c r="DI477" s="58" t="str">
        <f t="shared" si="871"/>
        <v/>
      </c>
      <c r="DJ477" s="85" t="str">
        <f t="shared" si="872"/>
        <v/>
      </c>
      <c r="DL477" s="58" t="str">
        <f>IF(COUNTIF(DG$3:DG$1048576,DG477)=COUNTIF($DG$3:$DG477,DG477),DG477,"")</f>
        <v/>
      </c>
      <c r="DM477" s="85" t="str">
        <f t="shared" si="873"/>
        <v/>
      </c>
      <c r="DN477" s="85" t="str">
        <f t="shared" si="799"/>
        <v/>
      </c>
      <c r="DO477" s="85" t="str">
        <f t="shared" si="799"/>
        <v/>
      </c>
      <c r="DP477" s="303"/>
      <c r="DQ477" s="17" t="str">
        <f t="shared" si="800"/>
        <v/>
      </c>
      <c r="DR477" s="17" t="str">
        <f t="shared" si="801"/>
        <v/>
      </c>
      <c r="DS477" s="17" t="str">
        <f t="shared" si="802"/>
        <v/>
      </c>
      <c r="DU477" s="16" t="str">
        <f t="shared" si="874"/>
        <v/>
      </c>
      <c r="DV477" s="16" t="str">
        <f>IF(DU477="","",COUNT($DU$3:DU477))</f>
        <v/>
      </c>
      <c r="DW477" s="16" t="str">
        <f t="shared" si="875"/>
        <v/>
      </c>
      <c r="DX477" s="16" t="str">
        <f t="shared" si="876"/>
        <v/>
      </c>
      <c r="DY477" s="16" t="str">
        <f>IF(DZ477="","",COUNTIF(DZ$3:DZ477,DZ477))</f>
        <v/>
      </c>
      <c r="DZ477" s="16" t="str">
        <f t="shared" si="877"/>
        <v/>
      </c>
      <c r="EA477" s="16" t="str">
        <f t="shared" si="878"/>
        <v/>
      </c>
      <c r="EB477" s="16" t="str">
        <f t="shared" si="879"/>
        <v/>
      </c>
      <c r="EC477" s="16" t="str">
        <f t="shared" si="880"/>
        <v/>
      </c>
      <c r="ED477" s="16" t="str">
        <f t="shared" si="881"/>
        <v/>
      </c>
      <c r="EE477" s="16" t="str">
        <f t="shared" si="882"/>
        <v/>
      </c>
      <c r="EF477" s="16" t="str">
        <f t="shared" si="883"/>
        <v/>
      </c>
      <c r="EG477" s="16" t="str">
        <f t="shared" si="884"/>
        <v/>
      </c>
      <c r="EH477" s="16" t="str">
        <f t="shared" si="885"/>
        <v/>
      </c>
      <c r="EI477" s="16" t="str">
        <f t="shared" si="886"/>
        <v/>
      </c>
      <c r="EJ477" s="16" t="str">
        <f t="shared" si="887"/>
        <v/>
      </c>
      <c r="EK477" s="16" t="str">
        <f t="shared" si="888"/>
        <v/>
      </c>
      <c r="EL477" s="58" t="str">
        <f t="shared" si="889"/>
        <v/>
      </c>
      <c r="EM477" s="58" t="str">
        <f>IF(OR($DZ477="",CR477=""),IF($EL477="","",$EL477),IF(OR(CR477="なし",CR477=0),領収書!$H$1,CR477))</f>
        <v/>
      </c>
      <c r="EN477" s="58" t="str">
        <f>IF(OR($DZ477="",CS477=""),IF($EL477="","",$EL477),IF(OR(CS477="なし",CS477=0),入力!$EN$1,CS477))</f>
        <v/>
      </c>
      <c r="EO477" s="63" t="str">
        <f t="shared" si="890"/>
        <v/>
      </c>
      <c r="EP477" s="63" t="str">
        <f t="shared" si="891"/>
        <v/>
      </c>
      <c r="ER477" s="16" t="str">
        <f>IF(AND(COUNTIF($ET$3:ET477,ET477)=1,ET477&lt;&gt;""),MAX($ER$3:ER476)+1,"")</f>
        <v/>
      </c>
      <c r="ES477" s="16" t="str">
        <f>IF(価格設定!B479="","",価格設定!B479)</f>
        <v/>
      </c>
      <c r="ET477" s="16" t="str">
        <f>IF(価格設定!C479="","",価格設定!C479)</f>
        <v/>
      </c>
      <c r="EV477" s="16" t="str">
        <f t="shared" si="803"/>
        <v/>
      </c>
      <c r="EW477" s="16" t="str">
        <f t="shared" si="892"/>
        <v/>
      </c>
    </row>
    <row r="478" spans="1:153" ht="30" customHeight="1" x14ac:dyDescent="0.2">
      <c r="A478" s="225"/>
      <c r="B478" s="212"/>
      <c r="C478" s="221"/>
      <c r="D478" s="164"/>
      <c r="E478" s="165"/>
      <c r="F478" s="166"/>
      <c r="G478" s="167"/>
      <c r="H478" s="179"/>
      <c r="I478" s="306"/>
      <c r="J478" s="169"/>
      <c r="K478" s="179"/>
      <c r="L478" s="186"/>
      <c r="M478" s="186"/>
      <c r="N478" s="168"/>
      <c r="O478" s="170"/>
      <c r="P478" s="212"/>
      <c r="Q478" s="179" t="str">
        <f>IFERROR(IF(H478="","",IFERROR(INDEX(価格設定!$B$5:$B$1048576,MATCH(H478,価格設定!$B$5:$B$1048576,0),0),INDEX(価格設定!$B$5:$B$1048576,MATCH("*"&amp;H478&amp;"*",価格設定!$B$5:$B$1048576,0),0))),H478)</f>
        <v/>
      </c>
      <c r="R478" s="250" t="str">
        <f>IFERROR(IF(Q478="",IF(K478="","",K478),IF(K478="",IF(INDEX(価格設定!$C$5:$C$1048576,MATCH(Q478,価格設定!$B$5:$B$1048576,0),0)=0,"",INDEX(価格設定!$C$5:$C$1048576,MATCH(Q478,価格設定!$B$5:$B$1048576,0),0)),IF(K478="なし","",K478))),"")</f>
        <v/>
      </c>
      <c r="S478" s="308" t="str">
        <f t="shared" si="804"/>
        <v/>
      </c>
      <c r="T478" s="126" t="str">
        <f>IFERROR(IF(J478="",IF(INDEX(価格設定!$E$5:$R$1048576,MATCH($Q478,価格設定!B$5:B$1048576,0),MATCH($AW478,価格設定!E$1:X$1,1))=0,"",INDEX(価格設定!$E$5:$R$1048576,MATCH($Q478,価格設定!B$5:B$1048576,0),MATCH($AW478,価格設定!E$1:X$1,1))),J478),"")</f>
        <v/>
      </c>
      <c r="U478" s="126" t="str">
        <f t="shared" si="805"/>
        <v/>
      </c>
      <c r="V478" s="132" t="str">
        <f t="shared" si="806"/>
        <v/>
      </c>
      <c r="W478" s="127" t="str">
        <f>IFERROR(IF(OR(T478="",T478&lt;0),"",IFERROR(INDEX(価格設定!E$2:X$3,IF(AND(K478=$K$1,$K$1&lt;&gt;""),ROW(価格設定!$D$3)-1,MATCH(INDEX(価格設定!$D$5:$D$1048576,MATCH(Q478,価格設定!$B$5:$B$1048576,0),0),価格設定!$D$2:$D$3,0)),MATCH($AW478,価格設定!E$1:X$1,1)),INDEX(価格設定!E$2:X$2,0,MATCH($AW478,価格設定!E$1:X$1,1)))),"")</f>
        <v/>
      </c>
      <c r="X478" s="126" t="str">
        <f t="shared" si="797"/>
        <v/>
      </c>
      <c r="Y478" s="128" t="str">
        <f t="shared" si="807"/>
        <v/>
      </c>
      <c r="Z478" s="126" t="str">
        <f t="shared" si="808"/>
        <v/>
      </c>
      <c r="AA478" s="129" t="str">
        <f t="shared" si="809"/>
        <v/>
      </c>
      <c r="AB478" s="126" t="str">
        <f t="shared" si="810"/>
        <v/>
      </c>
      <c r="AC478" s="280" t="str">
        <f t="shared" si="811"/>
        <v/>
      </c>
      <c r="AD478" s="15"/>
      <c r="AE478" s="204" t="str">
        <f>IF(AF478="","",COUNT($AF$3:AF478))</f>
        <v/>
      </c>
      <c r="AF478" s="206" t="str">
        <f t="shared" si="812"/>
        <v/>
      </c>
      <c r="AG478" s="204" t="str">
        <f t="shared" si="813"/>
        <v/>
      </c>
      <c r="AH478" s="204" t="str">
        <f t="shared" si="814"/>
        <v/>
      </c>
      <c r="AI478" s="287"/>
      <c r="AJ478" s="15"/>
      <c r="AK478" s="138" t="str">
        <f t="shared" si="815"/>
        <v/>
      </c>
      <c r="AL478" s="131" t="str">
        <f t="shared" si="816"/>
        <v/>
      </c>
      <c r="AM478" s="131" t="str">
        <f t="shared" si="817"/>
        <v/>
      </c>
      <c r="AN478" s="313" t="str">
        <f t="shared" si="818"/>
        <v/>
      </c>
      <c r="AO478" s="316" t="str">
        <f t="shared" si="819"/>
        <v/>
      </c>
      <c r="AP478" s="18"/>
      <c r="AQ478" s="3" t="str">
        <f>IF(F478="","",MAX($AQ$3:AQ477)+1)</f>
        <v/>
      </c>
      <c r="AR478" s="3" t="str">
        <f>IF(OR(AQ478="",BB478=""),"",MAX($AR$3:AR477)+1)</f>
        <v/>
      </c>
      <c r="AS478" s="3" t="str">
        <f>IF(CQ478="","",RANK(CQ478,CQ$3:CQ$1048576,1)+COUNTIF($CQ$3:CQ478,CQ478)-1)</f>
        <v/>
      </c>
      <c r="AT478" s="21" t="str">
        <f>IF(C478="",IF(OR(AND($H478&lt;&gt;"",C478=""),AND($F477=$F478,$AZ478&lt;&gt;""),COUNTA($H$3:$H$1048576,#REF!,$F$3:$F$1048576)&gt;COUNTA($H$3:$H478,#REF!,$F$3:$F478),$AZ478&lt;&gt;""),INDEX(AT$3:AT$1048576,MATCH(MAX($AQ$3:$AQ477),$AQ$3:$AQ$1048576,0),0),""),C478)</f>
        <v/>
      </c>
      <c r="AU478" s="21" t="str">
        <f>IF(D478="",IF(OR(AND($H478&lt;&gt;"",D478=""),AND($F477=$F478,$AZ478&lt;&gt;""),COUNTA($H$3:$H$1048576,#REF!,$F$3:$F$1048576)&gt;COUNTA($H$3:$H478,#REF!,$F$3:$F478),$AZ478&lt;&gt;""),INDEX(AU$3:AU$1048576,MATCH(MAX($AQ$3:$AQ477),$AQ$3:$AQ$1048576,0),0),""),D478)</f>
        <v/>
      </c>
      <c r="AV478" s="21" t="str">
        <f>IF(E478="",IF(OR(AND($H478&lt;&gt;"",E478=""),AND($F477=$F478,$AZ478&lt;&gt;""),COUNTA($H$3:$H$1048576,#REF!,$F$3:$F$1048576)&gt;COUNTA($H$3:$H478,#REF!,$F$3:$F478),$AZ478&lt;&gt;""),INDEX(AV$3:AV$1048576,MATCH(MAX($AQ$3:$AQ477),$AQ$3:$AQ$1048576,0),0),""),E478)</f>
        <v/>
      </c>
      <c r="AW478" s="24" t="str">
        <f t="shared" si="820"/>
        <v/>
      </c>
      <c r="AX478" s="13" t="str">
        <f t="shared" si="821"/>
        <v/>
      </c>
      <c r="AY478" s="4" t="str">
        <f t="shared" si="822"/>
        <v/>
      </c>
      <c r="AZ478" s="4" t="str">
        <f>IF(AX478="",IF(OR(AND(H478&lt;&gt;"",F478=""),COUNTA($H$3:$H$1048576)&gt;COUNTA($H$3:$H478)),INDEX(AX$3:AX478,MATCH(MAX($AQ$3:AQ478),AQ$3:AQ478,0),0),""),AX478)</f>
        <v/>
      </c>
      <c r="BA478" s="4" t="str">
        <f>IF(AY478="",IF(AND(H478&lt;&gt;"",F478=""),INDEX(AY$3:AY478,MATCH(MAX($AQ$3:AQ478),AQ$3:AQ478,0),0),""),AY478)</f>
        <v/>
      </c>
      <c r="BB478" s="82" t="str">
        <f>IF(BC478="","",RANK(BC478,BC$3:BC$1048576,1)+COUNTIF($BC$3:BC478,BC478)-1)</f>
        <v/>
      </c>
      <c r="BC478" s="139" t="str">
        <f t="shared" si="823"/>
        <v/>
      </c>
      <c r="BD478" s="46" t="str">
        <f t="shared" si="824"/>
        <v/>
      </c>
      <c r="BE478" s="46" t="str">
        <f t="shared" si="825"/>
        <v/>
      </c>
      <c r="BF478" s="46" t="str">
        <f t="shared" si="826"/>
        <v/>
      </c>
      <c r="BG478" s="4" t="str">
        <f t="shared" si="827"/>
        <v/>
      </c>
      <c r="BH478" s="180" t="str">
        <f t="shared" si="828"/>
        <v/>
      </c>
      <c r="BI478" s="16" t="str">
        <f t="shared" si="829"/>
        <v/>
      </c>
      <c r="BJ478" s="52" t="str">
        <f>IF(BI478="","",IF(W478="","",IF(AND(K478=$K$1,$K$1&lt;&gt;""),$BT$2,IFERROR(IF(INDEX(価格設定!$D$5:$D$1048576,MATCH(Q478,価格設定!$B$5:$B$1048576,0),0)=価格設定!$D$3,$BT$2,$BS$2),$BS$2))))</f>
        <v/>
      </c>
      <c r="BK478" s="16" t="str">
        <f>IF(BI478="","",IF(COUNTIF($BI$3:BI478,BI478)=1,1,IF(AND(BI477=BI478,BH478=""),BK477,COUNTIF($BH$3:BH478,BH478))))</f>
        <v/>
      </c>
      <c r="BL478" s="52" t="str">
        <f t="shared" si="830"/>
        <v/>
      </c>
      <c r="BM478" s="52" t="str">
        <f t="shared" si="831"/>
        <v/>
      </c>
      <c r="BN478" s="119" t="str">
        <f t="shared" si="832"/>
        <v/>
      </c>
      <c r="BO478" s="119" t="str">
        <f t="shared" si="833"/>
        <v/>
      </c>
      <c r="BP478" s="17" t="str">
        <f t="shared" si="834"/>
        <v/>
      </c>
      <c r="BQ478" s="17" t="str">
        <f t="shared" si="835"/>
        <v/>
      </c>
      <c r="BR478" s="17" t="str">
        <f>IF(OR(BP478="",COUNTIF($BO$3:BO478,BO478)&lt;&gt;1),"",SUMIF(BO$3:BO$1048576,BO478,BP$3:BP$1048576))</f>
        <v/>
      </c>
      <c r="BS478" s="17" t="str">
        <f t="shared" si="836"/>
        <v/>
      </c>
      <c r="BT478" s="17" t="str">
        <f t="shared" si="837"/>
        <v/>
      </c>
      <c r="BU478" s="17" t="str">
        <f t="shared" si="838"/>
        <v/>
      </c>
      <c r="BV478" s="24" t="str">
        <f t="shared" si="839"/>
        <v/>
      </c>
      <c r="BW478" s="24" t="str">
        <f t="shared" si="840"/>
        <v/>
      </c>
      <c r="BX478" s="24" t="str">
        <f t="shared" si="841"/>
        <v/>
      </c>
      <c r="BY478" s="26" t="str">
        <f t="shared" si="842"/>
        <v/>
      </c>
      <c r="BZ478" s="26" t="str">
        <f t="shared" si="843"/>
        <v/>
      </c>
      <c r="CA478" s="26" t="str">
        <f t="shared" si="844"/>
        <v/>
      </c>
      <c r="CB478" s="66" t="str">
        <f t="shared" si="845"/>
        <v/>
      </c>
      <c r="CC478" s="65" t="str">
        <f t="shared" si="846"/>
        <v/>
      </c>
      <c r="CD478" s="26" t="str">
        <f t="shared" si="847"/>
        <v/>
      </c>
      <c r="CE478" s="26" t="str">
        <f t="shared" si="848"/>
        <v/>
      </c>
      <c r="CF478" s="193" t="str">
        <f t="shared" si="849"/>
        <v/>
      </c>
      <c r="CG478" s="193" t="str">
        <f t="shared" si="850"/>
        <v/>
      </c>
      <c r="CH478" s="26" t="str">
        <f t="shared" si="851"/>
        <v/>
      </c>
      <c r="CI478" s="26" t="str">
        <f t="shared" si="852"/>
        <v/>
      </c>
      <c r="CJ478" s="65" t="str">
        <f t="shared" si="853"/>
        <v/>
      </c>
      <c r="CK478" s="65" t="str">
        <f t="shared" si="854"/>
        <v/>
      </c>
      <c r="CL478" s="64" t="str">
        <f t="shared" si="855"/>
        <v/>
      </c>
      <c r="CM478" s="64" t="str">
        <f t="shared" si="856"/>
        <v/>
      </c>
      <c r="CN478" s="65" t="str">
        <f t="shared" si="857"/>
        <v/>
      </c>
      <c r="CP478" s="63" t="str">
        <f>IF(BH478="","",MAX($CP$3:CP477)+1)</f>
        <v/>
      </c>
      <c r="CQ478" s="24" t="str">
        <f t="shared" si="858"/>
        <v/>
      </c>
      <c r="CR478" s="24" t="str">
        <f t="shared" si="859"/>
        <v/>
      </c>
      <c r="CS478" s="24" t="str">
        <f t="shared" si="860"/>
        <v/>
      </c>
      <c r="CT478" s="58" t="str">
        <f>IF(BO478="","",COUNTIF($BO$3:BO478,BO478)&amp;"@"&amp;BO478)</f>
        <v/>
      </c>
      <c r="CU478" s="16" t="str">
        <f t="shared" si="798"/>
        <v/>
      </c>
      <c r="CV478" s="63" t="str">
        <f t="shared" si="861"/>
        <v/>
      </c>
      <c r="CW478" s="16" t="str">
        <f t="shared" si="862"/>
        <v/>
      </c>
      <c r="CX478" s="16" t="str">
        <f t="shared" si="863"/>
        <v/>
      </c>
      <c r="CY478" s="16" t="str">
        <f t="shared" si="864"/>
        <v/>
      </c>
      <c r="CZ478" s="85" t="str">
        <f t="shared" si="865"/>
        <v/>
      </c>
      <c r="DA478" s="16" t="str">
        <f t="shared" si="866"/>
        <v/>
      </c>
      <c r="DB478" s="16" t="str">
        <f t="shared" si="867"/>
        <v/>
      </c>
      <c r="DC478" s="28" t="str">
        <f>IF(CP478="","",$DC$1&amp;(INDEX(価格設定!D$1:XFD$3,ROW(価格設定!$D$3),MATCH($AW478,価格設定!D$1:XFD$1,1))*100)&amp;"%")</f>
        <v/>
      </c>
      <c r="DD478" s="28" t="str">
        <f>IF(CP478="","",$DD$1&amp;(INDEX(価格設定!D$1:XFD$3,ROW(価格設定!$D$2),MATCH($AW478,価格設定!D$1:XFD$1,1))*100)&amp;"%")</f>
        <v/>
      </c>
      <c r="DE478" s="29" t="str">
        <f t="shared" si="868"/>
        <v/>
      </c>
      <c r="DG478" s="58" t="str">
        <f t="shared" si="869"/>
        <v/>
      </c>
      <c r="DH478" s="58" t="str">
        <f t="shared" si="870"/>
        <v/>
      </c>
      <c r="DI478" s="58" t="str">
        <f t="shared" si="871"/>
        <v/>
      </c>
      <c r="DJ478" s="85" t="str">
        <f t="shared" si="872"/>
        <v/>
      </c>
      <c r="DL478" s="58" t="str">
        <f>IF(COUNTIF(DG$3:DG$1048576,DG478)=COUNTIF($DG$3:$DG478,DG478),DG478,"")</f>
        <v/>
      </c>
      <c r="DM478" s="85" t="str">
        <f t="shared" si="873"/>
        <v/>
      </c>
      <c r="DN478" s="85" t="str">
        <f t="shared" si="799"/>
        <v/>
      </c>
      <c r="DO478" s="85" t="str">
        <f t="shared" si="799"/>
        <v/>
      </c>
      <c r="DP478" s="303"/>
      <c r="DQ478" s="17" t="str">
        <f t="shared" si="800"/>
        <v/>
      </c>
      <c r="DR478" s="17" t="str">
        <f t="shared" si="801"/>
        <v/>
      </c>
      <c r="DS478" s="17" t="str">
        <f t="shared" si="802"/>
        <v/>
      </c>
      <c r="DU478" s="16" t="str">
        <f t="shared" si="874"/>
        <v/>
      </c>
      <c r="DV478" s="16" t="str">
        <f>IF(DU478="","",COUNT($DU$3:DU478))</f>
        <v/>
      </c>
      <c r="DW478" s="16" t="str">
        <f t="shared" si="875"/>
        <v/>
      </c>
      <c r="DX478" s="16" t="str">
        <f t="shared" si="876"/>
        <v/>
      </c>
      <c r="DY478" s="16" t="str">
        <f>IF(DZ478="","",COUNTIF(DZ$3:DZ478,DZ478))</f>
        <v/>
      </c>
      <c r="DZ478" s="16" t="str">
        <f t="shared" si="877"/>
        <v/>
      </c>
      <c r="EA478" s="16" t="str">
        <f t="shared" si="878"/>
        <v/>
      </c>
      <c r="EB478" s="16" t="str">
        <f t="shared" si="879"/>
        <v/>
      </c>
      <c r="EC478" s="16" t="str">
        <f t="shared" si="880"/>
        <v/>
      </c>
      <c r="ED478" s="16" t="str">
        <f t="shared" si="881"/>
        <v/>
      </c>
      <c r="EE478" s="16" t="str">
        <f t="shared" si="882"/>
        <v/>
      </c>
      <c r="EF478" s="16" t="str">
        <f t="shared" si="883"/>
        <v/>
      </c>
      <c r="EG478" s="16" t="str">
        <f t="shared" si="884"/>
        <v/>
      </c>
      <c r="EH478" s="16" t="str">
        <f t="shared" si="885"/>
        <v/>
      </c>
      <c r="EI478" s="16" t="str">
        <f t="shared" si="886"/>
        <v/>
      </c>
      <c r="EJ478" s="16" t="str">
        <f t="shared" si="887"/>
        <v/>
      </c>
      <c r="EK478" s="16" t="str">
        <f t="shared" si="888"/>
        <v/>
      </c>
      <c r="EL478" s="58" t="str">
        <f t="shared" si="889"/>
        <v/>
      </c>
      <c r="EM478" s="58" t="str">
        <f>IF(OR($DZ478="",CR478=""),IF($EL478="","",$EL478),IF(OR(CR478="なし",CR478=0),領収書!$H$1,CR478))</f>
        <v/>
      </c>
      <c r="EN478" s="58" t="str">
        <f>IF(OR($DZ478="",CS478=""),IF($EL478="","",$EL478),IF(OR(CS478="なし",CS478=0),入力!$EN$1,CS478))</f>
        <v/>
      </c>
      <c r="EO478" s="63" t="str">
        <f t="shared" si="890"/>
        <v/>
      </c>
      <c r="EP478" s="63" t="str">
        <f t="shared" si="891"/>
        <v/>
      </c>
      <c r="ER478" s="16" t="str">
        <f>IF(AND(COUNTIF($ET$3:ET478,ET478)=1,ET478&lt;&gt;""),MAX($ER$3:ER477)+1,"")</f>
        <v/>
      </c>
      <c r="ES478" s="16" t="str">
        <f>IF(価格設定!B480="","",価格設定!B480)</f>
        <v/>
      </c>
      <c r="ET478" s="16" t="str">
        <f>IF(価格設定!C480="","",価格設定!C480)</f>
        <v/>
      </c>
      <c r="EV478" s="16" t="str">
        <f t="shared" si="803"/>
        <v/>
      </c>
      <c r="EW478" s="16" t="str">
        <f t="shared" si="892"/>
        <v/>
      </c>
    </row>
    <row r="479" spans="1:153" ht="30" customHeight="1" x14ac:dyDescent="0.2">
      <c r="A479" s="225"/>
      <c r="B479" s="212"/>
      <c r="C479" s="221"/>
      <c r="D479" s="164"/>
      <c r="E479" s="165"/>
      <c r="F479" s="166"/>
      <c r="G479" s="167"/>
      <c r="H479" s="179"/>
      <c r="I479" s="306"/>
      <c r="J479" s="169"/>
      <c r="K479" s="179"/>
      <c r="L479" s="186"/>
      <c r="M479" s="186"/>
      <c r="N479" s="168"/>
      <c r="O479" s="170"/>
      <c r="P479" s="212"/>
      <c r="Q479" s="179" t="str">
        <f>IFERROR(IF(H479="","",IFERROR(INDEX(価格設定!$B$5:$B$1048576,MATCH(H479,価格設定!$B$5:$B$1048576,0),0),INDEX(価格設定!$B$5:$B$1048576,MATCH("*"&amp;H479&amp;"*",価格設定!$B$5:$B$1048576,0),0))),H479)</f>
        <v/>
      </c>
      <c r="R479" s="250" t="str">
        <f>IFERROR(IF(Q479="",IF(K479="","",K479),IF(K479="",IF(INDEX(価格設定!$C$5:$C$1048576,MATCH(Q479,価格設定!$B$5:$B$1048576,0),0)=0,"",INDEX(価格設定!$C$5:$C$1048576,MATCH(Q479,価格設定!$B$5:$B$1048576,0),0)),IF(K479="なし","",K479))),"")</f>
        <v/>
      </c>
      <c r="S479" s="308" t="str">
        <f t="shared" si="804"/>
        <v/>
      </c>
      <c r="T479" s="126" t="str">
        <f>IFERROR(IF(J479="",IF(INDEX(価格設定!$E$5:$R$1048576,MATCH($Q479,価格設定!B$5:B$1048576,0),MATCH($AW479,価格設定!E$1:X$1,1))=0,"",INDEX(価格設定!$E$5:$R$1048576,MATCH($Q479,価格設定!B$5:B$1048576,0),MATCH($AW479,価格設定!E$1:X$1,1))),J479),"")</f>
        <v/>
      </c>
      <c r="U479" s="126" t="str">
        <f t="shared" si="805"/>
        <v/>
      </c>
      <c r="V479" s="132" t="str">
        <f t="shared" si="806"/>
        <v/>
      </c>
      <c r="W479" s="127" t="str">
        <f>IFERROR(IF(OR(T479="",T479&lt;0),"",IFERROR(INDEX(価格設定!E$2:X$3,IF(AND(K479=$K$1,$K$1&lt;&gt;""),ROW(価格設定!$D$3)-1,MATCH(INDEX(価格設定!$D$5:$D$1048576,MATCH(Q479,価格設定!$B$5:$B$1048576,0),0),価格設定!$D$2:$D$3,0)),MATCH($AW479,価格設定!E$1:X$1,1)),INDEX(価格設定!E$2:X$2,0,MATCH($AW479,価格設定!E$1:X$1,1)))),"")</f>
        <v/>
      </c>
      <c r="X479" s="126" t="str">
        <f t="shared" si="797"/>
        <v/>
      </c>
      <c r="Y479" s="128" t="str">
        <f t="shared" si="807"/>
        <v/>
      </c>
      <c r="Z479" s="126" t="str">
        <f t="shared" si="808"/>
        <v/>
      </c>
      <c r="AA479" s="129" t="str">
        <f t="shared" si="809"/>
        <v/>
      </c>
      <c r="AB479" s="126" t="str">
        <f t="shared" si="810"/>
        <v/>
      </c>
      <c r="AC479" s="280" t="str">
        <f t="shared" si="811"/>
        <v/>
      </c>
      <c r="AD479" s="15"/>
      <c r="AE479" s="204" t="str">
        <f>IF(AF479="","",COUNT($AF$3:AF479))</f>
        <v/>
      </c>
      <c r="AF479" s="206" t="str">
        <f t="shared" si="812"/>
        <v/>
      </c>
      <c r="AG479" s="204" t="str">
        <f t="shared" si="813"/>
        <v/>
      </c>
      <c r="AH479" s="204" t="str">
        <f t="shared" si="814"/>
        <v/>
      </c>
      <c r="AI479" s="287"/>
      <c r="AJ479" s="15"/>
      <c r="AK479" s="138" t="str">
        <f t="shared" si="815"/>
        <v/>
      </c>
      <c r="AL479" s="131" t="str">
        <f t="shared" si="816"/>
        <v/>
      </c>
      <c r="AM479" s="131" t="str">
        <f t="shared" si="817"/>
        <v/>
      </c>
      <c r="AN479" s="313" t="str">
        <f t="shared" si="818"/>
        <v/>
      </c>
      <c r="AO479" s="316" t="str">
        <f t="shared" si="819"/>
        <v/>
      </c>
      <c r="AP479" s="18"/>
      <c r="AQ479" s="3" t="str">
        <f>IF(F479="","",MAX($AQ$3:AQ478)+1)</f>
        <v/>
      </c>
      <c r="AR479" s="3" t="str">
        <f>IF(OR(AQ479="",BB479=""),"",MAX($AR$3:AR478)+1)</f>
        <v/>
      </c>
      <c r="AS479" s="3" t="str">
        <f>IF(CQ479="","",RANK(CQ479,CQ$3:CQ$1048576,1)+COUNTIF($CQ$3:CQ479,CQ479)-1)</f>
        <v/>
      </c>
      <c r="AT479" s="21" t="str">
        <f>IF(C479="",IF(OR(AND($H479&lt;&gt;"",C479=""),AND($F478=$F479,$AZ479&lt;&gt;""),COUNTA($H$3:$H$1048576,#REF!,$F$3:$F$1048576)&gt;COUNTA($H$3:$H479,#REF!,$F$3:$F479),$AZ479&lt;&gt;""),INDEX(AT$3:AT$1048576,MATCH(MAX($AQ$3:$AQ478),$AQ$3:$AQ$1048576,0),0),""),C479)</f>
        <v/>
      </c>
      <c r="AU479" s="21" t="str">
        <f>IF(D479="",IF(OR(AND($H479&lt;&gt;"",D479=""),AND($F478=$F479,$AZ479&lt;&gt;""),COUNTA($H$3:$H$1048576,#REF!,$F$3:$F$1048576)&gt;COUNTA($H$3:$H479,#REF!,$F$3:$F479),$AZ479&lt;&gt;""),INDEX(AU$3:AU$1048576,MATCH(MAX($AQ$3:$AQ478),$AQ$3:$AQ$1048576,0),0),""),D479)</f>
        <v/>
      </c>
      <c r="AV479" s="21" t="str">
        <f>IF(E479="",IF(OR(AND($H479&lt;&gt;"",E479=""),AND($F478=$F479,$AZ479&lt;&gt;""),COUNTA($H$3:$H$1048576,#REF!,$F$3:$F$1048576)&gt;COUNTA($H$3:$H479,#REF!,$F$3:$F479),$AZ479&lt;&gt;""),INDEX(AV$3:AV$1048576,MATCH(MAX($AQ$3:$AQ478),$AQ$3:$AQ$1048576,0),0),""),E479)</f>
        <v/>
      </c>
      <c r="AW479" s="24" t="str">
        <f t="shared" si="820"/>
        <v/>
      </c>
      <c r="AX479" s="13" t="str">
        <f t="shared" si="821"/>
        <v/>
      </c>
      <c r="AY479" s="4" t="str">
        <f t="shared" si="822"/>
        <v/>
      </c>
      <c r="AZ479" s="4" t="str">
        <f>IF(AX479="",IF(OR(AND(H479&lt;&gt;"",F479=""),COUNTA($H$3:$H$1048576)&gt;COUNTA($H$3:$H479)),INDEX(AX$3:AX479,MATCH(MAX($AQ$3:AQ479),AQ$3:AQ479,0),0),""),AX479)</f>
        <v/>
      </c>
      <c r="BA479" s="4" t="str">
        <f>IF(AY479="",IF(AND(H479&lt;&gt;"",F479=""),INDEX(AY$3:AY479,MATCH(MAX($AQ$3:AQ479),AQ$3:AQ479,0),0),""),AY479)</f>
        <v/>
      </c>
      <c r="BB479" s="82" t="str">
        <f>IF(BC479="","",RANK(BC479,BC$3:BC$1048576,1)+COUNTIF($BC$3:BC479,BC479)-1)</f>
        <v/>
      </c>
      <c r="BC479" s="139" t="str">
        <f t="shared" si="823"/>
        <v/>
      </c>
      <c r="BD479" s="46" t="str">
        <f t="shared" si="824"/>
        <v/>
      </c>
      <c r="BE479" s="46" t="str">
        <f t="shared" si="825"/>
        <v/>
      </c>
      <c r="BF479" s="46" t="str">
        <f t="shared" si="826"/>
        <v/>
      </c>
      <c r="BG479" s="4" t="str">
        <f t="shared" si="827"/>
        <v/>
      </c>
      <c r="BH479" s="180" t="str">
        <f t="shared" si="828"/>
        <v/>
      </c>
      <c r="BI479" s="16" t="str">
        <f t="shared" si="829"/>
        <v/>
      </c>
      <c r="BJ479" s="52" t="str">
        <f>IF(BI479="","",IF(W479="","",IF(AND(K479=$K$1,$K$1&lt;&gt;""),$BT$2,IFERROR(IF(INDEX(価格設定!$D$5:$D$1048576,MATCH(Q479,価格設定!$B$5:$B$1048576,0),0)=価格設定!$D$3,$BT$2,$BS$2),$BS$2))))</f>
        <v/>
      </c>
      <c r="BK479" s="16" t="str">
        <f>IF(BI479="","",IF(COUNTIF($BI$3:BI479,BI479)=1,1,IF(AND(BI478=BI479,BH479=""),BK478,COUNTIF($BH$3:BH479,BH479))))</f>
        <v/>
      </c>
      <c r="BL479" s="52" t="str">
        <f t="shared" si="830"/>
        <v/>
      </c>
      <c r="BM479" s="52" t="str">
        <f t="shared" si="831"/>
        <v/>
      </c>
      <c r="BN479" s="119" t="str">
        <f t="shared" si="832"/>
        <v/>
      </c>
      <c r="BO479" s="119" t="str">
        <f t="shared" si="833"/>
        <v/>
      </c>
      <c r="BP479" s="17" t="str">
        <f t="shared" si="834"/>
        <v/>
      </c>
      <c r="BQ479" s="17" t="str">
        <f t="shared" si="835"/>
        <v/>
      </c>
      <c r="BR479" s="17" t="str">
        <f>IF(OR(BP479="",COUNTIF($BO$3:BO479,BO479)&lt;&gt;1),"",SUMIF(BO$3:BO$1048576,BO479,BP$3:BP$1048576))</f>
        <v/>
      </c>
      <c r="BS479" s="17" t="str">
        <f t="shared" si="836"/>
        <v/>
      </c>
      <c r="BT479" s="17" t="str">
        <f t="shared" si="837"/>
        <v/>
      </c>
      <c r="BU479" s="17" t="str">
        <f t="shared" si="838"/>
        <v/>
      </c>
      <c r="BV479" s="24" t="str">
        <f t="shared" si="839"/>
        <v/>
      </c>
      <c r="BW479" s="24" t="str">
        <f t="shared" si="840"/>
        <v/>
      </c>
      <c r="BX479" s="24" t="str">
        <f t="shared" si="841"/>
        <v/>
      </c>
      <c r="BY479" s="26" t="str">
        <f t="shared" si="842"/>
        <v/>
      </c>
      <c r="BZ479" s="26" t="str">
        <f t="shared" si="843"/>
        <v/>
      </c>
      <c r="CA479" s="26" t="str">
        <f t="shared" si="844"/>
        <v/>
      </c>
      <c r="CB479" s="66" t="str">
        <f t="shared" si="845"/>
        <v/>
      </c>
      <c r="CC479" s="65" t="str">
        <f t="shared" si="846"/>
        <v/>
      </c>
      <c r="CD479" s="26" t="str">
        <f t="shared" si="847"/>
        <v/>
      </c>
      <c r="CE479" s="26" t="str">
        <f t="shared" si="848"/>
        <v/>
      </c>
      <c r="CF479" s="193" t="str">
        <f t="shared" si="849"/>
        <v/>
      </c>
      <c r="CG479" s="193" t="str">
        <f t="shared" si="850"/>
        <v/>
      </c>
      <c r="CH479" s="26" t="str">
        <f t="shared" si="851"/>
        <v/>
      </c>
      <c r="CI479" s="26" t="str">
        <f t="shared" si="852"/>
        <v/>
      </c>
      <c r="CJ479" s="65" t="str">
        <f t="shared" si="853"/>
        <v/>
      </c>
      <c r="CK479" s="65" t="str">
        <f t="shared" si="854"/>
        <v/>
      </c>
      <c r="CL479" s="64" t="str">
        <f t="shared" si="855"/>
        <v/>
      </c>
      <c r="CM479" s="64" t="str">
        <f t="shared" si="856"/>
        <v/>
      </c>
      <c r="CN479" s="65" t="str">
        <f t="shared" si="857"/>
        <v/>
      </c>
      <c r="CP479" s="63" t="str">
        <f>IF(BH479="","",MAX($CP$3:CP478)+1)</f>
        <v/>
      </c>
      <c r="CQ479" s="24" t="str">
        <f t="shared" si="858"/>
        <v/>
      </c>
      <c r="CR479" s="24" t="str">
        <f t="shared" si="859"/>
        <v/>
      </c>
      <c r="CS479" s="24" t="str">
        <f t="shared" si="860"/>
        <v/>
      </c>
      <c r="CT479" s="58" t="str">
        <f>IF(BO479="","",COUNTIF($BO$3:BO479,BO479)&amp;"@"&amp;BO479)</f>
        <v/>
      </c>
      <c r="CU479" s="16" t="str">
        <f t="shared" si="798"/>
        <v/>
      </c>
      <c r="CV479" s="63" t="str">
        <f t="shared" si="861"/>
        <v/>
      </c>
      <c r="CW479" s="16" t="str">
        <f t="shared" si="862"/>
        <v/>
      </c>
      <c r="CX479" s="16" t="str">
        <f t="shared" si="863"/>
        <v/>
      </c>
      <c r="CY479" s="16" t="str">
        <f t="shared" si="864"/>
        <v/>
      </c>
      <c r="CZ479" s="85" t="str">
        <f t="shared" si="865"/>
        <v/>
      </c>
      <c r="DA479" s="16" t="str">
        <f t="shared" si="866"/>
        <v/>
      </c>
      <c r="DB479" s="16" t="str">
        <f t="shared" si="867"/>
        <v/>
      </c>
      <c r="DC479" s="28" t="str">
        <f>IF(CP479="","",$DC$1&amp;(INDEX(価格設定!D$1:XFD$3,ROW(価格設定!$D$3),MATCH($AW479,価格設定!D$1:XFD$1,1))*100)&amp;"%")</f>
        <v/>
      </c>
      <c r="DD479" s="28" t="str">
        <f>IF(CP479="","",$DD$1&amp;(INDEX(価格設定!D$1:XFD$3,ROW(価格設定!$D$2),MATCH($AW479,価格設定!D$1:XFD$1,1))*100)&amp;"%")</f>
        <v/>
      </c>
      <c r="DE479" s="29" t="str">
        <f t="shared" si="868"/>
        <v/>
      </c>
      <c r="DG479" s="58" t="str">
        <f t="shared" si="869"/>
        <v/>
      </c>
      <c r="DH479" s="58" t="str">
        <f t="shared" si="870"/>
        <v/>
      </c>
      <c r="DI479" s="58" t="str">
        <f t="shared" si="871"/>
        <v/>
      </c>
      <c r="DJ479" s="85" t="str">
        <f t="shared" si="872"/>
        <v/>
      </c>
      <c r="DL479" s="58" t="str">
        <f>IF(COUNTIF(DG$3:DG$1048576,DG479)=COUNTIF($DG$3:$DG479,DG479),DG479,"")</f>
        <v/>
      </c>
      <c r="DM479" s="85" t="str">
        <f t="shared" si="873"/>
        <v/>
      </c>
      <c r="DN479" s="85" t="str">
        <f t="shared" si="799"/>
        <v/>
      </c>
      <c r="DO479" s="85" t="str">
        <f t="shared" si="799"/>
        <v/>
      </c>
      <c r="DP479" s="303"/>
      <c r="DQ479" s="17" t="str">
        <f t="shared" si="800"/>
        <v/>
      </c>
      <c r="DR479" s="17" t="str">
        <f t="shared" si="801"/>
        <v/>
      </c>
      <c r="DS479" s="17" t="str">
        <f t="shared" si="802"/>
        <v/>
      </c>
      <c r="DU479" s="16" t="str">
        <f t="shared" si="874"/>
        <v/>
      </c>
      <c r="DV479" s="16" t="str">
        <f>IF(DU479="","",COUNT($DU$3:DU479))</f>
        <v/>
      </c>
      <c r="DW479" s="16" t="str">
        <f t="shared" si="875"/>
        <v/>
      </c>
      <c r="DX479" s="16" t="str">
        <f t="shared" si="876"/>
        <v/>
      </c>
      <c r="DY479" s="16" t="str">
        <f>IF(DZ479="","",COUNTIF(DZ$3:DZ479,DZ479))</f>
        <v/>
      </c>
      <c r="DZ479" s="16" t="str">
        <f t="shared" si="877"/>
        <v/>
      </c>
      <c r="EA479" s="16" t="str">
        <f t="shared" si="878"/>
        <v/>
      </c>
      <c r="EB479" s="16" t="str">
        <f t="shared" si="879"/>
        <v/>
      </c>
      <c r="EC479" s="16" t="str">
        <f t="shared" si="880"/>
        <v/>
      </c>
      <c r="ED479" s="16" t="str">
        <f t="shared" si="881"/>
        <v/>
      </c>
      <c r="EE479" s="16" t="str">
        <f t="shared" si="882"/>
        <v/>
      </c>
      <c r="EF479" s="16" t="str">
        <f t="shared" si="883"/>
        <v/>
      </c>
      <c r="EG479" s="16" t="str">
        <f t="shared" si="884"/>
        <v/>
      </c>
      <c r="EH479" s="16" t="str">
        <f t="shared" si="885"/>
        <v/>
      </c>
      <c r="EI479" s="16" t="str">
        <f t="shared" si="886"/>
        <v/>
      </c>
      <c r="EJ479" s="16" t="str">
        <f t="shared" si="887"/>
        <v/>
      </c>
      <c r="EK479" s="16" t="str">
        <f t="shared" si="888"/>
        <v/>
      </c>
      <c r="EL479" s="58" t="str">
        <f t="shared" si="889"/>
        <v/>
      </c>
      <c r="EM479" s="58" t="str">
        <f>IF(OR($DZ479="",CR479=""),IF($EL479="","",$EL479),IF(OR(CR479="なし",CR479=0),領収書!$H$1,CR479))</f>
        <v/>
      </c>
      <c r="EN479" s="58" t="str">
        <f>IF(OR($DZ479="",CS479=""),IF($EL479="","",$EL479),IF(OR(CS479="なし",CS479=0),入力!$EN$1,CS479))</f>
        <v/>
      </c>
      <c r="EO479" s="63" t="str">
        <f t="shared" si="890"/>
        <v/>
      </c>
      <c r="EP479" s="63" t="str">
        <f t="shared" si="891"/>
        <v/>
      </c>
      <c r="ER479" s="16" t="str">
        <f>IF(AND(COUNTIF($ET$3:ET479,ET479)=1,ET479&lt;&gt;""),MAX($ER$3:ER478)+1,"")</f>
        <v/>
      </c>
      <c r="ES479" s="16" t="str">
        <f>IF(価格設定!B481="","",価格設定!B481)</f>
        <v/>
      </c>
      <c r="ET479" s="16" t="str">
        <f>IF(価格設定!C481="","",価格設定!C481)</f>
        <v/>
      </c>
      <c r="EV479" s="16" t="str">
        <f t="shared" si="803"/>
        <v/>
      </c>
      <c r="EW479" s="16" t="str">
        <f t="shared" si="892"/>
        <v/>
      </c>
    </row>
    <row r="480" spans="1:153" ht="30" customHeight="1" x14ac:dyDescent="0.2">
      <c r="A480" s="225"/>
      <c r="B480" s="212"/>
      <c r="C480" s="221"/>
      <c r="D480" s="164"/>
      <c r="E480" s="165"/>
      <c r="F480" s="166"/>
      <c r="G480" s="167"/>
      <c r="H480" s="179"/>
      <c r="I480" s="306"/>
      <c r="J480" s="169"/>
      <c r="K480" s="179"/>
      <c r="L480" s="186"/>
      <c r="M480" s="186"/>
      <c r="N480" s="168"/>
      <c r="O480" s="170"/>
      <c r="P480" s="212"/>
      <c r="Q480" s="179" t="str">
        <f>IFERROR(IF(H480="","",IFERROR(INDEX(価格設定!$B$5:$B$1048576,MATCH(H480,価格設定!$B$5:$B$1048576,0),0),INDEX(価格設定!$B$5:$B$1048576,MATCH("*"&amp;H480&amp;"*",価格設定!$B$5:$B$1048576,0),0))),H480)</f>
        <v/>
      </c>
      <c r="R480" s="250" t="str">
        <f>IFERROR(IF(Q480="",IF(K480="","",K480),IF(K480="",IF(INDEX(価格設定!$C$5:$C$1048576,MATCH(Q480,価格設定!$B$5:$B$1048576,0),0)=0,"",INDEX(価格設定!$C$5:$C$1048576,MATCH(Q480,価格設定!$B$5:$B$1048576,0),0)),IF(K480="なし","",K480))),"")</f>
        <v/>
      </c>
      <c r="S480" s="308" t="str">
        <f t="shared" si="804"/>
        <v/>
      </c>
      <c r="T480" s="126" t="str">
        <f>IFERROR(IF(J480="",IF(INDEX(価格設定!$E$5:$R$1048576,MATCH($Q480,価格設定!B$5:B$1048576,0),MATCH($AW480,価格設定!E$1:X$1,1))=0,"",INDEX(価格設定!$E$5:$R$1048576,MATCH($Q480,価格設定!B$5:B$1048576,0),MATCH($AW480,価格設定!E$1:X$1,1))),J480),"")</f>
        <v/>
      </c>
      <c r="U480" s="126" t="str">
        <f t="shared" si="805"/>
        <v/>
      </c>
      <c r="V480" s="132" t="str">
        <f t="shared" si="806"/>
        <v/>
      </c>
      <c r="W480" s="127" t="str">
        <f>IFERROR(IF(OR(T480="",T480&lt;0),"",IFERROR(INDEX(価格設定!E$2:X$3,IF(AND(K480=$K$1,$K$1&lt;&gt;""),ROW(価格設定!$D$3)-1,MATCH(INDEX(価格設定!$D$5:$D$1048576,MATCH(Q480,価格設定!$B$5:$B$1048576,0),0),価格設定!$D$2:$D$3,0)),MATCH($AW480,価格設定!E$1:X$1,1)),INDEX(価格設定!E$2:X$2,0,MATCH($AW480,価格設定!E$1:X$1,1)))),"")</f>
        <v/>
      </c>
      <c r="X480" s="126" t="str">
        <f t="shared" si="797"/>
        <v/>
      </c>
      <c r="Y480" s="128" t="str">
        <f t="shared" si="807"/>
        <v/>
      </c>
      <c r="Z480" s="126" t="str">
        <f t="shared" si="808"/>
        <v/>
      </c>
      <c r="AA480" s="129" t="str">
        <f t="shared" si="809"/>
        <v/>
      </c>
      <c r="AB480" s="126" t="str">
        <f t="shared" si="810"/>
        <v/>
      </c>
      <c r="AC480" s="280" t="str">
        <f t="shared" si="811"/>
        <v/>
      </c>
      <c r="AD480" s="15"/>
      <c r="AE480" s="204" t="str">
        <f>IF(AF480="","",COUNT($AF$3:AF480))</f>
        <v/>
      </c>
      <c r="AF480" s="206" t="str">
        <f t="shared" si="812"/>
        <v/>
      </c>
      <c r="AG480" s="204" t="str">
        <f t="shared" si="813"/>
        <v/>
      </c>
      <c r="AH480" s="204" t="str">
        <f t="shared" si="814"/>
        <v/>
      </c>
      <c r="AI480" s="287"/>
      <c r="AJ480" s="15"/>
      <c r="AK480" s="138" t="str">
        <f t="shared" si="815"/>
        <v/>
      </c>
      <c r="AL480" s="131" t="str">
        <f t="shared" si="816"/>
        <v/>
      </c>
      <c r="AM480" s="131" t="str">
        <f t="shared" si="817"/>
        <v/>
      </c>
      <c r="AN480" s="313" t="str">
        <f t="shared" si="818"/>
        <v/>
      </c>
      <c r="AO480" s="316" t="str">
        <f t="shared" si="819"/>
        <v/>
      </c>
      <c r="AP480" s="18"/>
      <c r="AQ480" s="3" t="str">
        <f>IF(F480="","",MAX($AQ$3:AQ479)+1)</f>
        <v/>
      </c>
      <c r="AR480" s="3" t="str">
        <f>IF(OR(AQ480="",BB480=""),"",MAX($AR$3:AR479)+1)</f>
        <v/>
      </c>
      <c r="AS480" s="3" t="str">
        <f>IF(CQ480="","",RANK(CQ480,CQ$3:CQ$1048576,1)+COUNTIF($CQ$3:CQ480,CQ480)-1)</f>
        <v/>
      </c>
      <c r="AT480" s="21" t="str">
        <f>IF(C480="",IF(OR(AND($H480&lt;&gt;"",C480=""),AND($F479=$F480,$AZ480&lt;&gt;""),COUNTA($H$3:$H$1048576,#REF!,$F$3:$F$1048576)&gt;COUNTA($H$3:$H480,#REF!,$F$3:$F480),$AZ480&lt;&gt;""),INDEX(AT$3:AT$1048576,MATCH(MAX($AQ$3:$AQ479),$AQ$3:$AQ$1048576,0),0),""),C480)</f>
        <v/>
      </c>
      <c r="AU480" s="21" t="str">
        <f>IF(D480="",IF(OR(AND($H480&lt;&gt;"",D480=""),AND($F479=$F480,$AZ480&lt;&gt;""),COUNTA($H$3:$H$1048576,#REF!,$F$3:$F$1048576)&gt;COUNTA($H$3:$H480,#REF!,$F$3:$F480),$AZ480&lt;&gt;""),INDEX(AU$3:AU$1048576,MATCH(MAX($AQ$3:$AQ479),$AQ$3:$AQ$1048576,0),0),""),D480)</f>
        <v/>
      </c>
      <c r="AV480" s="21" t="str">
        <f>IF(E480="",IF(OR(AND($H480&lt;&gt;"",E480=""),AND($F479=$F480,$AZ480&lt;&gt;""),COUNTA($H$3:$H$1048576,#REF!,$F$3:$F$1048576)&gt;COUNTA($H$3:$H480,#REF!,$F$3:$F480),$AZ480&lt;&gt;""),INDEX(AV$3:AV$1048576,MATCH(MAX($AQ$3:$AQ479),$AQ$3:$AQ$1048576,0),0),""),E480)</f>
        <v/>
      </c>
      <c r="AW480" s="24" t="str">
        <f t="shared" si="820"/>
        <v/>
      </c>
      <c r="AX480" s="13" t="str">
        <f t="shared" si="821"/>
        <v/>
      </c>
      <c r="AY480" s="4" t="str">
        <f t="shared" si="822"/>
        <v/>
      </c>
      <c r="AZ480" s="4" t="str">
        <f>IF(AX480="",IF(OR(AND(H480&lt;&gt;"",F480=""),COUNTA($H$3:$H$1048576)&gt;COUNTA($H$3:$H480)),INDEX(AX$3:AX480,MATCH(MAX($AQ$3:AQ480),AQ$3:AQ480,0),0),""),AX480)</f>
        <v/>
      </c>
      <c r="BA480" s="4" t="str">
        <f>IF(AY480="",IF(AND(H480&lt;&gt;"",F480=""),INDEX(AY$3:AY480,MATCH(MAX($AQ$3:AQ480),AQ$3:AQ480,0),0),""),AY480)</f>
        <v/>
      </c>
      <c r="BB480" s="82" t="str">
        <f>IF(BC480="","",RANK(BC480,BC$3:BC$1048576,1)+COUNTIF($BC$3:BC480,BC480)-1)</f>
        <v/>
      </c>
      <c r="BC480" s="139" t="str">
        <f t="shared" si="823"/>
        <v/>
      </c>
      <c r="BD480" s="46" t="str">
        <f t="shared" si="824"/>
        <v/>
      </c>
      <c r="BE480" s="46" t="str">
        <f t="shared" si="825"/>
        <v/>
      </c>
      <c r="BF480" s="46" t="str">
        <f t="shared" si="826"/>
        <v/>
      </c>
      <c r="BG480" s="4" t="str">
        <f t="shared" si="827"/>
        <v/>
      </c>
      <c r="BH480" s="180" t="str">
        <f t="shared" si="828"/>
        <v/>
      </c>
      <c r="BI480" s="16" t="str">
        <f t="shared" si="829"/>
        <v/>
      </c>
      <c r="BJ480" s="52" t="str">
        <f>IF(BI480="","",IF(W480="","",IF(AND(K480=$K$1,$K$1&lt;&gt;""),$BT$2,IFERROR(IF(INDEX(価格設定!$D$5:$D$1048576,MATCH(Q480,価格設定!$B$5:$B$1048576,0),0)=価格設定!$D$3,$BT$2,$BS$2),$BS$2))))</f>
        <v/>
      </c>
      <c r="BK480" s="16" t="str">
        <f>IF(BI480="","",IF(COUNTIF($BI$3:BI480,BI480)=1,1,IF(AND(BI479=BI480,BH480=""),BK479,COUNTIF($BH$3:BH480,BH480))))</f>
        <v/>
      </c>
      <c r="BL480" s="52" t="str">
        <f t="shared" si="830"/>
        <v/>
      </c>
      <c r="BM480" s="52" t="str">
        <f t="shared" si="831"/>
        <v/>
      </c>
      <c r="BN480" s="119" t="str">
        <f t="shared" si="832"/>
        <v/>
      </c>
      <c r="BO480" s="119" t="str">
        <f t="shared" si="833"/>
        <v/>
      </c>
      <c r="BP480" s="17" t="str">
        <f t="shared" si="834"/>
        <v/>
      </c>
      <c r="BQ480" s="17" t="str">
        <f t="shared" si="835"/>
        <v/>
      </c>
      <c r="BR480" s="17" t="str">
        <f>IF(OR(BP480="",COUNTIF($BO$3:BO480,BO480)&lt;&gt;1),"",SUMIF(BO$3:BO$1048576,BO480,BP$3:BP$1048576))</f>
        <v/>
      </c>
      <c r="BS480" s="17" t="str">
        <f t="shared" si="836"/>
        <v/>
      </c>
      <c r="BT480" s="17" t="str">
        <f t="shared" si="837"/>
        <v/>
      </c>
      <c r="BU480" s="17" t="str">
        <f t="shared" si="838"/>
        <v/>
      </c>
      <c r="BV480" s="24" t="str">
        <f t="shared" si="839"/>
        <v/>
      </c>
      <c r="BW480" s="24" t="str">
        <f t="shared" si="840"/>
        <v/>
      </c>
      <c r="BX480" s="24" t="str">
        <f t="shared" si="841"/>
        <v/>
      </c>
      <c r="BY480" s="26" t="str">
        <f t="shared" si="842"/>
        <v/>
      </c>
      <c r="BZ480" s="26" t="str">
        <f t="shared" si="843"/>
        <v/>
      </c>
      <c r="CA480" s="26" t="str">
        <f t="shared" si="844"/>
        <v/>
      </c>
      <c r="CB480" s="66" t="str">
        <f t="shared" si="845"/>
        <v/>
      </c>
      <c r="CC480" s="65" t="str">
        <f t="shared" si="846"/>
        <v/>
      </c>
      <c r="CD480" s="26" t="str">
        <f t="shared" si="847"/>
        <v/>
      </c>
      <c r="CE480" s="26" t="str">
        <f t="shared" si="848"/>
        <v/>
      </c>
      <c r="CF480" s="193" t="str">
        <f t="shared" si="849"/>
        <v/>
      </c>
      <c r="CG480" s="193" t="str">
        <f t="shared" si="850"/>
        <v/>
      </c>
      <c r="CH480" s="26" t="str">
        <f t="shared" si="851"/>
        <v/>
      </c>
      <c r="CI480" s="26" t="str">
        <f t="shared" si="852"/>
        <v/>
      </c>
      <c r="CJ480" s="65" t="str">
        <f t="shared" si="853"/>
        <v/>
      </c>
      <c r="CK480" s="65" t="str">
        <f t="shared" si="854"/>
        <v/>
      </c>
      <c r="CL480" s="64" t="str">
        <f t="shared" si="855"/>
        <v/>
      </c>
      <c r="CM480" s="64" t="str">
        <f t="shared" si="856"/>
        <v/>
      </c>
      <c r="CN480" s="65" t="str">
        <f t="shared" si="857"/>
        <v/>
      </c>
      <c r="CP480" s="63" t="str">
        <f>IF(BH480="","",MAX($CP$3:CP479)+1)</f>
        <v/>
      </c>
      <c r="CQ480" s="24" t="str">
        <f t="shared" si="858"/>
        <v/>
      </c>
      <c r="CR480" s="24" t="str">
        <f t="shared" si="859"/>
        <v/>
      </c>
      <c r="CS480" s="24" t="str">
        <f t="shared" si="860"/>
        <v/>
      </c>
      <c r="CT480" s="58" t="str">
        <f>IF(BO480="","",COUNTIF($BO$3:BO480,BO480)&amp;"@"&amp;BO480)</f>
        <v/>
      </c>
      <c r="CU480" s="16" t="str">
        <f t="shared" si="798"/>
        <v/>
      </c>
      <c r="CV480" s="63" t="str">
        <f t="shared" si="861"/>
        <v/>
      </c>
      <c r="CW480" s="16" t="str">
        <f t="shared" si="862"/>
        <v/>
      </c>
      <c r="CX480" s="16" t="str">
        <f t="shared" si="863"/>
        <v/>
      </c>
      <c r="CY480" s="16" t="str">
        <f t="shared" si="864"/>
        <v/>
      </c>
      <c r="CZ480" s="85" t="str">
        <f t="shared" si="865"/>
        <v/>
      </c>
      <c r="DA480" s="16" t="str">
        <f t="shared" si="866"/>
        <v/>
      </c>
      <c r="DB480" s="16" t="str">
        <f t="shared" si="867"/>
        <v/>
      </c>
      <c r="DC480" s="28" t="str">
        <f>IF(CP480="","",$DC$1&amp;(INDEX(価格設定!D$1:XFD$3,ROW(価格設定!$D$3),MATCH($AW480,価格設定!D$1:XFD$1,1))*100)&amp;"%")</f>
        <v/>
      </c>
      <c r="DD480" s="28" t="str">
        <f>IF(CP480="","",$DD$1&amp;(INDEX(価格設定!D$1:XFD$3,ROW(価格設定!$D$2),MATCH($AW480,価格設定!D$1:XFD$1,1))*100)&amp;"%")</f>
        <v/>
      </c>
      <c r="DE480" s="29" t="str">
        <f t="shared" si="868"/>
        <v/>
      </c>
      <c r="DG480" s="58" t="str">
        <f t="shared" si="869"/>
        <v/>
      </c>
      <c r="DH480" s="58" t="str">
        <f t="shared" si="870"/>
        <v/>
      </c>
      <c r="DI480" s="58" t="str">
        <f t="shared" si="871"/>
        <v/>
      </c>
      <c r="DJ480" s="85" t="str">
        <f t="shared" si="872"/>
        <v/>
      </c>
      <c r="DL480" s="58" t="str">
        <f>IF(COUNTIF(DG$3:DG$1048576,DG480)=COUNTIF($DG$3:$DG480,DG480),DG480,"")</f>
        <v/>
      </c>
      <c r="DM480" s="85" t="str">
        <f t="shared" si="873"/>
        <v/>
      </c>
      <c r="DN480" s="85" t="str">
        <f t="shared" si="799"/>
        <v/>
      </c>
      <c r="DO480" s="85" t="str">
        <f t="shared" si="799"/>
        <v/>
      </c>
      <c r="DP480" s="303"/>
      <c r="DQ480" s="17" t="str">
        <f t="shared" si="800"/>
        <v/>
      </c>
      <c r="DR480" s="17" t="str">
        <f t="shared" si="801"/>
        <v/>
      </c>
      <c r="DS480" s="17" t="str">
        <f t="shared" si="802"/>
        <v/>
      </c>
      <c r="DU480" s="16" t="str">
        <f t="shared" si="874"/>
        <v/>
      </c>
      <c r="DV480" s="16" t="str">
        <f>IF(DU480="","",COUNT($DU$3:DU480))</f>
        <v/>
      </c>
      <c r="DW480" s="16" t="str">
        <f t="shared" si="875"/>
        <v/>
      </c>
      <c r="DX480" s="16" t="str">
        <f t="shared" si="876"/>
        <v/>
      </c>
      <c r="DY480" s="16" t="str">
        <f>IF(DZ480="","",COUNTIF(DZ$3:DZ480,DZ480))</f>
        <v/>
      </c>
      <c r="DZ480" s="16" t="str">
        <f t="shared" si="877"/>
        <v/>
      </c>
      <c r="EA480" s="16" t="str">
        <f t="shared" si="878"/>
        <v/>
      </c>
      <c r="EB480" s="16" t="str">
        <f t="shared" si="879"/>
        <v/>
      </c>
      <c r="EC480" s="16" t="str">
        <f t="shared" si="880"/>
        <v/>
      </c>
      <c r="ED480" s="16" t="str">
        <f t="shared" si="881"/>
        <v/>
      </c>
      <c r="EE480" s="16" t="str">
        <f t="shared" si="882"/>
        <v/>
      </c>
      <c r="EF480" s="16" t="str">
        <f t="shared" si="883"/>
        <v/>
      </c>
      <c r="EG480" s="16" t="str">
        <f t="shared" si="884"/>
        <v/>
      </c>
      <c r="EH480" s="16" t="str">
        <f t="shared" si="885"/>
        <v/>
      </c>
      <c r="EI480" s="16" t="str">
        <f t="shared" si="886"/>
        <v/>
      </c>
      <c r="EJ480" s="16" t="str">
        <f t="shared" si="887"/>
        <v/>
      </c>
      <c r="EK480" s="16" t="str">
        <f t="shared" si="888"/>
        <v/>
      </c>
      <c r="EL480" s="58" t="str">
        <f t="shared" si="889"/>
        <v/>
      </c>
      <c r="EM480" s="58" t="str">
        <f>IF(OR($DZ480="",CR480=""),IF($EL480="","",$EL480),IF(OR(CR480="なし",CR480=0),領収書!$H$1,CR480))</f>
        <v/>
      </c>
      <c r="EN480" s="58" t="str">
        <f>IF(OR($DZ480="",CS480=""),IF($EL480="","",$EL480),IF(OR(CS480="なし",CS480=0),入力!$EN$1,CS480))</f>
        <v/>
      </c>
      <c r="EO480" s="63" t="str">
        <f t="shared" si="890"/>
        <v/>
      </c>
      <c r="EP480" s="63" t="str">
        <f t="shared" si="891"/>
        <v/>
      </c>
      <c r="ER480" s="16" t="str">
        <f>IF(AND(COUNTIF($ET$3:ET480,ET480)=1,ET480&lt;&gt;""),MAX($ER$3:ER479)+1,"")</f>
        <v/>
      </c>
      <c r="ES480" s="16" t="str">
        <f>IF(価格設定!B482="","",価格設定!B482)</f>
        <v/>
      </c>
      <c r="ET480" s="16" t="str">
        <f>IF(価格設定!C482="","",価格設定!C482)</f>
        <v/>
      </c>
      <c r="EV480" s="16" t="str">
        <f t="shared" si="803"/>
        <v/>
      </c>
      <c r="EW480" s="16" t="str">
        <f t="shared" si="892"/>
        <v/>
      </c>
    </row>
    <row r="481" spans="1:153" ht="30" customHeight="1" x14ac:dyDescent="0.2">
      <c r="A481" s="225"/>
      <c r="B481" s="212"/>
      <c r="C481" s="221"/>
      <c r="D481" s="164"/>
      <c r="E481" s="165"/>
      <c r="F481" s="166"/>
      <c r="G481" s="167"/>
      <c r="H481" s="179"/>
      <c r="I481" s="306"/>
      <c r="J481" s="169"/>
      <c r="K481" s="179"/>
      <c r="L481" s="186"/>
      <c r="M481" s="186"/>
      <c r="N481" s="168"/>
      <c r="O481" s="170"/>
      <c r="P481" s="212"/>
      <c r="Q481" s="179" t="str">
        <f>IFERROR(IF(H481="","",IFERROR(INDEX(価格設定!$B$5:$B$1048576,MATCH(H481,価格設定!$B$5:$B$1048576,0),0),INDEX(価格設定!$B$5:$B$1048576,MATCH("*"&amp;H481&amp;"*",価格設定!$B$5:$B$1048576,0),0))),H481)</f>
        <v/>
      </c>
      <c r="R481" s="250" t="str">
        <f>IFERROR(IF(Q481="",IF(K481="","",K481),IF(K481="",IF(INDEX(価格設定!$C$5:$C$1048576,MATCH(Q481,価格設定!$B$5:$B$1048576,0),0)=0,"",INDEX(価格設定!$C$5:$C$1048576,MATCH(Q481,価格設定!$B$5:$B$1048576,0),0)),IF(K481="なし","",K481))),"")</f>
        <v/>
      </c>
      <c r="S481" s="308" t="str">
        <f t="shared" si="804"/>
        <v/>
      </c>
      <c r="T481" s="126" t="str">
        <f>IFERROR(IF(J481="",IF(INDEX(価格設定!$E$5:$R$1048576,MATCH($Q481,価格設定!B$5:B$1048576,0),MATCH($AW481,価格設定!E$1:X$1,1))=0,"",INDEX(価格設定!$E$5:$R$1048576,MATCH($Q481,価格設定!B$5:B$1048576,0),MATCH($AW481,価格設定!E$1:X$1,1))),J481),"")</f>
        <v/>
      </c>
      <c r="U481" s="126" t="str">
        <f t="shared" si="805"/>
        <v/>
      </c>
      <c r="V481" s="132" t="str">
        <f t="shared" si="806"/>
        <v/>
      </c>
      <c r="W481" s="127" t="str">
        <f>IFERROR(IF(OR(T481="",T481&lt;0),"",IFERROR(INDEX(価格設定!E$2:X$3,IF(AND(K481=$K$1,$K$1&lt;&gt;""),ROW(価格設定!$D$3)-1,MATCH(INDEX(価格設定!$D$5:$D$1048576,MATCH(Q481,価格設定!$B$5:$B$1048576,0),0),価格設定!$D$2:$D$3,0)),MATCH($AW481,価格設定!E$1:X$1,1)),INDEX(価格設定!E$2:X$2,0,MATCH($AW481,価格設定!E$1:X$1,1)))),"")</f>
        <v/>
      </c>
      <c r="X481" s="126" t="str">
        <f t="shared" si="797"/>
        <v/>
      </c>
      <c r="Y481" s="128" t="str">
        <f t="shared" si="807"/>
        <v/>
      </c>
      <c r="Z481" s="126" t="str">
        <f t="shared" si="808"/>
        <v/>
      </c>
      <c r="AA481" s="129" t="str">
        <f t="shared" si="809"/>
        <v/>
      </c>
      <c r="AB481" s="126" t="str">
        <f t="shared" si="810"/>
        <v/>
      </c>
      <c r="AC481" s="280" t="str">
        <f t="shared" si="811"/>
        <v/>
      </c>
      <c r="AD481" s="15"/>
      <c r="AE481" s="204" t="str">
        <f>IF(AF481="","",COUNT($AF$3:AF481))</f>
        <v/>
      </c>
      <c r="AF481" s="206" t="str">
        <f t="shared" si="812"/>
        <v/>
      </c>
      <c r="AG481" s="204" t="str">
        <f t="shared" si="813"/>
        <v/>
      </c>
      <c r="AH481" s="204" t="str">
        <f t="shared" si="814"/>
        <v/>
      </c>
      <c r="AI481" s="287"/>
      <c r="AJ481" s="15"/>
      <c r="AK481" s="138" t="str">
        <f t="shared" si="815"/>
        <v/>
      </c>
      <c r="AL481" s="131" t="str">
        <f t="shared" si="816"/>
        <v/>
      </c>
      <c r="AM481" s="131" t="str">
        <f t="shared" si="817"/>
        <v/>
      </c>
      <c r="AN481" s="313" t="str">
        <f t="shared" si="818"/>
        <v/>
      </c>
      <c r="AO481" s="316" t="str">
        <f t="shared" si="819"/>
        <v/>
      </c>
      <c r="AP481" s="18"/>
      <c r="AQ481" s="3" t="str">
        <f>IF(F481="","",MAX($AQ$3:AQ480)+1)</f>
        <v/>
      </c>
      <c r="AR481" s="3" t="str">
        <f>IF(OR(AQ481="",BB481=""),"",MAX($AR$3:AR480)+1)</f>
        <v/>
      </c>
      <c r="AS481" s="3" t="str">
        <f>IF(CQ481="","",RANK(CQ481,CQ$3:CQ$1048576,1)+COUNTIF($CQ$3:CQ481,CQ481)-1)</f>
        <v/>
      </c>
      <c r="AT481" s="21" t="str">
        <f>IF(C481="",IF(OR(AND($H481&lt;&gt;"",C481=""),AND($F480=$F481,$AZ481&lt;&gt;""),COUNTA($H$3:$H$1048576,#REF!,$F$3:$F$1048576)&gt;COUNTA($H$3:$H481,#REF!,$F$3:$F481),$AZ481&lt;&gt;""),INDEX(AT$3:AT$1048576,MATCH(MAX($AQ$3:$AQ480),$AQ$3:$AQ$1048576,0),0),""),C481)</f>
        <v/>
      </c>
      <c r="AU481" s="21" t="str">
        <f>IF(D481="",IF(OR(AND($H481&lt;&gt;"",D481=""),AND($F480=$F481,$AZ481&lt;&gt;""),COUNTA($H$3:$H$1048576,#REF!,$F$3:$F$1048576)&gt;COUNTA($H$3:$H481,#REF!,$F$3:$F481),$AZ481&lt;&gt;""),INDEX(AU$3:AU$1048576,MATCH(MAX($AQ$3:$AQ480),$AQ$3:$AQ$1048576,0),0),""),D481)</f>
        <v/>
      </c>
      <c r="AV481" s="21" t="str">
        <f>IF(E481="",IF(OR(AND($H481&lt;&gt;"",E481=""),AND($F480=$F481,$AZ481&lt;&gt;""),COUNTA($H$3:$H$1048576,#REF!,$F$3:$F$1048576)&gt;COUNTA($H$3:$H481,#REF!,$F$3:$F481),$AZ481&lt;&gt;""),INDEX(AV$3:AV$1048576,MATCH(MAX($AQ$3:$AQ480),$AQ$3:$AQ$1048576,0),0),""),E481)</f>
        <v/>
      </c>
      <c r="AW481" s="24" t="str">
        <f t="shared" si="820"/>
        <v/>
      </c>
      <c r="AX481" s="13" t="str">
        <f t="shared" si="821"/>
        <v/>
      </c>
      <c r="AY481" s="4" t="str">
        <f t="shared" si="822"/>
        <v/>
      </c>
      <c r="AZ481" s="4" t="str">
        <f>IF(AX481="",IF(OR(AND(H481&lt;&gt;"",F481=""),COUNTA($H$3:$H$1048576)&gt;COUNTA($H$3:$H481)),INDEX(AX$3:AX481,MATCH(MAX($AQ$3:AQ481),AQ$3:AQ481,0),0),""),AX481)</f>
        <v/>
      </c>
      <c r="BA481" s="4" t="str">
        <f>IF(AY481="",IF(AND(H481&lt;&gt;"",F481=""),INDEX(AY$3:AY481,MATCH(MAX($AQ$3:AQ481),AQ$3:AQ481,0),0),""),AY481)</f>
        <v/>
      </c>
      <c r="BB481" s="82" t="str">
        <f>IF(BC481="","",RANK(BC481,BC$3:BC$1048576,1)+COUNTIF($BC$3:BC481,BC481)-1)</f>
        <v/>
      </c>
      <c r="BC481" s="139" t="str">
        <f t="shared" si="823"/>
        <v/>
      </c>
      <c r="BD481" s="46" t="str">
        <f t="shared" si="824"/>
        <v/>
      </c>
      <c r="BE481" s="46" t="str">
        <f t="shared" si="825"/>
        <v/>
      </c>
      <c r="BF481" s="46" t="str">
        <f t="shared" si="826"/>
        <v/>
      </c>
      <c r="BG481" s="4" t="str">
        <f t="shared" si="827"/>
        <v/>
      </c>
      <c r="BH481" s="180" t="str">
        <f t="shared" si="828"/>
        <v/>
      </c>
      <c r="BI481" s="16" t="str">
        <f t="shared" si="829"/>
        <v/>
      </c>
      <c r="BJ481" s="52" t="str">
        <f>IF(BI481="","",IF(W481="","",IF(AND(K481=$K$1,$K$1&lt;&gt;""),$BT$2,IFERROR(IF(INDEX(価格設定!$D$5:$D$1048576,MATCH(Q481,価格設定!$B$5:$B$1048576,0),0)=価格設定!$D$3,$BT$2,$BS$2),$BS$2))))</f>
        <v/>
      </c>
      <c r="BK481" s="16" t="str">
        <f>IF(BI481="","",IF(COUNTIF($BI$3:BI481,BI481)=1,1,IF(AND(BI480=BI481,BH481=""),BK480,COUNTIF($BH$3:BH481,BH481))))</f>
        <v/>
      </c>
      <c r="BL481" s="52" t="str">
        <f t="shared" si="830"/>
        <v/>
      </c>
      <c r="BM481" s="52" t="str">
        <f t="shared" si="831"/>
        <v/>
      </c>
      <c r="BN481" s="119" t="str">
        <f t="shared" si="832"/>
        <v/>
      </c>
      <c r="BO481" s="119" t="str">
        <f t="shared" si="833"/>
        <v/>
      </c>
      <c r="BP481" s="17" t="str">
        <f t="shared" si="834"/>
        <v/>
      </c>
      <c r="BQ481" s="17" t="str">
        <f t="shared" si="835"/>
        <v/>
      </c>
      <c r="BR481" s="17" t="str">
        <f>IF(OR(BP481="",COUNTIF($BO$3:BO481,BO481)&lt;&gt;1),"",SUMIF(BO$3:BO$1048576,BO481,BP$3:BP$1048576))</f>
        <v/>
      </c>
      <c r="BS481" s="17" t="str">
        <f t="shared" si="836"/>
        <v/>
      </c>
      <c r="BT481" s="17" t="str">
        <f t="shared" si="837"/>
        <v/>
      </c>
      <c r="BU481" s="17" t="str">
        <f t="shared" si="838"/>
        <v/>
      </c>
      <c r="BV481" s="24" t="str">
        <f t="shared" si="839"/>
        <v/>
      </c>
      <c r="BW481" s="24" t="str">
        <f t="shared" si="840"/>
        <v/>
      </c>
      <c r="BX481" s="24" t="str">
        <f t="shared" si="841"/>
        <v/>
      </c>
      <c r="BY481" s="26" t="str">
        <f t="shared" si="842"/>
        <v/>
      </c>
      <c r="BZ481" s="26" t="str">
        <f t="shared" si="843"/>
        <v/>
      </c>
      <c r="CA481" s="26" t="str">
        <f t="shared" si="844"/>
        <v/>
      </c>
      <c r="CB481" s="66" t="str">
        <f t="shared" si="845"/>
        <v/>
      </c>
      <c r="CC481" s="65" t="str">
        <f t="shared" si="846"/>
        <v/>
      </c>
      <c r="CD481" s="26" t="str">
        <f t="shared" si="847"/>
        <v/>
      </c>
      <c r="CE481" s="26" t="str">
        <f t="shared" si="848"/>
        <v/>
      </c>
      <c r="CF481" s="193" t="str">
        <f t="shared" si="849"/>
        <v/>
      </c>
      <c r="CG481" s="193" t="str">
        <f t="shared" si="850"/>
        <v/>
      </c>
      <c r="CH481" s="26" t="str">
        <f t="shared" si="851"/>
        <v/>
      </c>
      <c r="CI481" s="26" t="str">
        <f t="shared" si="852"/>
        <v/>
      </c>
      <c r="CJ481" s="65" t="str">
        <f t="shared" si="853"/>
        <v/>
      </c>
      <c r="CK481" s="65" t="str">
        <f t="shared" si="854"/>
        <v/>
      </c>
      <c r="CL481" s="64" t="str">
        <f t="shared" si="855"/>
        <v/>
      </c>
      <c r="CM481" s="64" t="str">
        <f t="shared" si="856"/>
        <v/>
      </c>
      <c r="CN481" s="65" t="str">
        <f t="shared" si="857"/>
        <v/>
      </c>
      <c r="CP481" s="63" t="str">
        <f>IF(BH481="","",MAX($CP$3:CP480)+1)</f>
        <v/>
      </c>
      <c r="CQ481" s="24" t="str">
        <f t="shared" si="858"/>
        <v/>
      </c>
      <c r="CR481" s="24" t="str">
        <f t="shared" si="859"/>
        <v/>
      </c>
      <c r="CS481" s="24" t="str">
        <f t="shared" si="860"/>
        <v/>
      </c>
      <c r="CT481" s="58" t="str">
        <f>IF(BO481="","",COUNTIF($BO$3:BO481,BO481)&amp;"@"&amp;BO481)</f>
        <v/>
      </c>
      <c r="CU481" s="16" t="str">
        <f t="shared" si="798"/>
        <v/>
      </c>
      <c r="CV481" s="63" t="str">
        <f t="shared" si="861"/>
        <v/>
      </c>
      <c r="CW481" s="16" t="str">
        <f t="shared" si="862"/>
        <v/>
      </c>
      <c r="CX481" s="16" t="str">
        <f t="shared" si="863"/>
        <v/>
      </c>
      <c r="CY481" s="16" t="str">
        <f t="shared" si="864"/>
        <v/>
      </c>
      <c r="CZ481" s="85" t="str">
        <f t="shared" si="865"/>
        <v/>
      </c>
      <c r="DA481" s="16" t="str">
        <f t="shared" si="866"/>
        <v/>
      </c>
      <c r="DB481" s="16" t="str">
        <f t="shared" si="867"/>
        <v/>
      </c>
      <c r="DC481" s="28" t="str">
        <f>IF(CP481="","",$DC$1&amp;(INDEX(価格設定!D$1:XFD$3,ROW(価格設定!$D$3),MATCH($AW481,価格設定!D$1:XFD$1,1))*100)&amp;"%")</f>
        <v/>
      </c>
      <c r="DD481" s="28" t="str">
        <f>IF(CP481="","",$DD$1&amp;(INDEX(価格設定!D$1:XFD$3,ROW(価格設定!$D$2),MATCH($AW481,価格設定!D$1:XFD$1,1))*100)&amp;"%")</f>
        <v/>
      </c>
      <c r="DE481" s="29" t="str">
        <f t="shared" si="868"/>
        <v/>
      </c>
      <c r="DG481" s="58" t="str">
        <f t="shared" si="869"/>
        <v/>
      </c>
      <c r="DH481" s="58" t="str">
        <f t="shared" si="870"/>
        <v/>
      </c>
      <c r="DI481" s="58" t="str">
        <f t="shared" si="871"/>
        <v/>
      </c>
      <c r="DJ481" s="85" t="str">
        <f t="shared" si="872"/>
        <v/>
      </c>
      <c r="DL481" s="58" t="str">
        <f>IF(COUNTIF(DG$3:DG$1048576,DG481)=COUNTIF($DG$3:$DG481,DG481),DG481,"")</f>
        <v/>
      </c>
      <c r="DM481" s="85" t="str">
        <f t="shared" si="873"/>
        <v/>
      </c>
      <c r="DN481" s="85" t="str">
        <f t="shared" si="799"/>
        <v/>
      </c>
      <c r="DO481" s="85" t="str">
        <f t="shared" si="799"/>
        <v/>
      </c>
      <c r="DP481" s="303"/>
      <c r="DQ481" s="17" t="str">
        <f t="shared" si="800"/>
        <v/>
      </c>
      <c r="DR481" s="17" t="str">
        <f t="shared" si="801"/>
        <v/>
      </c>
      <c r="DS481" s="17" t="str">
        <f t="shared" si="802"/>
        <v/>
      </c>
      <c r="DU481" s="16" t="str">
        <f t="shared" si="874"/>
        <v/>
      </c>
      <c r="DV481" s="16" t="str">
        <f>IF(DU481="","",COUNT($DU$3:DU481))</f>
        <v/>
      </c>
      <c r="DW481" s="16" t="str">
        <f t="shared" si="875"/>
        <v/>
      </c>
      <c r="DX481" s="16" t="str">
        <f t="shared" si="876"/>
        <v/>
      </c>
      <c r="DY481" s="16" t="str">
        <f>IF(DZ481="","",COUNTIF(DZ$3:DZ481,DZ481))</f>
        <v/>
      </c>
      <c r="DZ481" s="16" t="str">
        <f t="shared" si="877"/>
        <v/>
      </c>
      <c r="EA481" s="16" t="str">
        <f t="shared" si="878"/>
        <v/>
      </c>
      <c r="EB481" s="16" t="str">
        <f t="shared" si="879"/>
        <v/>
      </c>
      <c r="EC481" s="16" t="str">
        <f t="shared" si="880"/>
        <v/>
      </c>
      <c r="ED481" s="16" t="str">
        <f t="shared" si="881"/>
        <v/>
      </c>
      <c r="EE481" s="16" t="str">
        <f t="shared" si="882"/>
        <v/>
      </c>
      <c r="EF481" s="16" t="str">
        <f t="shared" si="883"/>
        <v/>
      </c>
      <c r="EG481" s="16" t="str">
        <f t="shared" si="884"/>
        <v/>
      </c>
      <c r="EH481" s="16" t="str">
        <f t="shared" si="885"/>
        <v/>
      </c>
      <c r="EI481" s="16" t="str">
        <f t="shared" si="886"/>
        <v/>
      </c>
      <c r="EJ481" s="16" t="str">
        <f t="shared" si="887"/>
        <v/>
      </c>
      <c r="EK481" s="16" t="str">
        <f t="shared" si="888"/>
        <v/>
      </c>
      <c r="EL481" s="58" t="str">
        <f t="shared" si="889"/>
        <v/>
      </c>
      <c r="EM481" s="58" t="str">
        <f>IF(OR($DZ481="",CR481=""),IF($EL481="","",$EL481),IF(OR(CR481="なし",CR481=0),領収書!$H$1,CR481))</f>
        <v/>
      </c>
      <c r="EN481" s="58" t="str">
        <f>IF(OR($DZ481="",CS481=""),IF($EL481="","",$EL481),IF(OR(CS481="なし",CS481=0),入力!$EN$1,CS481))</f>
        <v/>
      </c>
      <c r="EO481" s="63" t="str">
        <f t="shared" si="890"/>
        <v/>
      </c>
      <c r="EP481" s="63" t="str">
        <f t="shared" si="891"/>
        <v/>
      </c>
      <c r="ER481" s="16" t="str">
        <f>IF(AND(COUNTIF($ET$3:ET481,ET481)=1,ET481&lt;&gt;""),MAX($ER$3:ER480)+1,"")</f>
        <v/>
      </c>
      <c r="ES481" s="16" t="str">
        <f>IF(価格設定!B483="","",価格設定!B483)</f>
        <v/>
      </c>
      <c r="ET481" s="16" t="str">
        <f>IF(価格設定!C483="","",価格設定!C483)</f>
        <v/>
      </c>
      <c r="EV481" s="16" t="str">
        <f t="shared" si="803"/>
        <v/>
      </c>
      <c r="EW481" s="16" t="str">
        <f t="shared" si="892"/>
        <v/>
      </c>
    </row>
    <row r="482" spans="1:153" ht="30" customHeight="1" x14ac:dyDescent="0.2">
      <c r="A482" s="225"/>
      <c r="B482" s="212"/>
      <c r="C482" s="221"/>
      <c r="D482" s="164"/>
      <c r="E482" s="165"/>
      <c r="F482" s="166"/>
      <c r="G482" s="167"/>
      <c r="H482" s="179"/>
      <c r="I482" s="306"/>
      <c r="J482" s="169"/>
      <c r="K482" s="179"/>
      <c r="L482" s="186"/>
      <c r="M482" s="186"/>
      <c r="N482" s="168"/>
      <c r="O482" s="170"/>
      <c r="P482" s="212"/>
      <c r="Q482" s="179" t="str">
        <f>IFERROR(IF(H482="","",IFERROR(INDEX(価格設定!$B$5:$B$1048576,MATCH(H482,価格設定!$B$5:$B$1048576,0),0),INDEX(価格設定!$B$5:$B$1048576,MATCH("*"&amp;H482&amp;"*",価格設定!$B$5:$B$1048576,0),0))),H482)</f>
        <v/>
      </c>
      <c r="R482" s="250" t="str">
        <f>IFERROR(IF(Q482="",IF(K482="","",K482),IF(K482="",IF(INDEX(価格設定!$C$5:$C$1048576,MATCH(Q482,価格設定!$B$5:$B$1048576,0),0)=0,"",INDEX(価格設定!$C$5:$C$1048576,MATCH(Q482,価格設定!$B$5:$B$1048576,0),0)),IF(K482="なし","",K482))),"")</f>
        <v/>
      </c>
      <c r="S482" s="308" t="str">
        <f t="shared" si="804"/>
        <v/>
      </c>
      <c r="T482" s="126" t="str">
        <f>IFERROR(IF(J482="",IF(INDEX(価格設定!$E$5:$R$1048576,MATCH($Q482,価格設定!B$5:B$1048576,0),MATCH($AW482,価格設定!E$1:X$1,1))=0,"",INDEX(価格設定!$E$5:$R$1048576,MATCH($Q482,価格設定!B$5:B$1048576,0),MATCH($AW482,価格設定!E$1:X$1,1))),J482),"")</f>
        <v/>
      </c>
      <c r="U482" s="126" t="str">
        <f t="shared" si="805"/>
        <v/>
      </c>
      <c r="V482" s="132" t="str">
        <f t="shared" si="806"/>
        <v/>
      </c>
      <c r="W482" s="127" t="str">
        <f>IFERROR(IF(OR(T482="",T482&lt;0),"",IFERROR(INDEX(価格設定!E$2:X$3,IF(AND(K482=$K$1,$K$1&lt;&gt;""),ROW(価格設定!$D$3)-1,MATCH(INDEX(価格設定!$D$5:$D$1048576,MATCH(Q482,価格設定!$B$5:$B$1048576,0),0),価格設定!$D$2:$D$3,0)),MATCH($AW482,価格設定!E$1:X$1,1)),INDEX(価格設定!E$2:X$2,0,MATCH($AW482,価格設定!E$1:X$1,1)))),"")</f>
        <v/>
      </c>
      <c r="X482" s="126" t="str">
        <f t="shared" si="797"/>
        <v/>
      </c>
      <c r="Y482" s="128" t="str">
        <f t="shared" si="807"/>
        <v/>
      </c>
      <c r="Z482" s="126" t="str">
        <f t="shared" si="808"/>
        <v/>
      </c>
      <c r="AA482" s="129" t="str">
        <f t="shared" si="809"/>
        <v/>
      </c>
      <c r="AB482" s="126" t="str">
        <f t="shared" si="810"/>
        <v/>
      </c>
      <c r="AC482" s="280" t="str">
        <f t="shared" si="811"/>
        <v/>
      </c>
      <c r="AD482" s="15"/>
      <c r="AE482" s="204" t="str">
        <f>IF(AF482="","",COUNT($AF$3:AF482))</f>
        <v/>
      </c>
      <c r="AF482" s="206" t="str">
        <f t="shared" si="812"/>
        <v/>
      </c>
      <c r="AG482" s="204" t="str">
        <f t="shared" si="813"/>
        <v/>
      </c>
      <c r="AH482" s="204" t="str">
        <f t="shared" si="814"/>
        <v/>
      </c>
      <c r="AI482" s="287"/>
      <c r="AJ482" s="15"/>
      <c r="AK482" s="138" t="str">
        <f t="shared" si="815"/>
        <v/>
      </c>
      <c r="AL482" s="131" t="str">
        <f t="shared" si="816"/>
        <v/>
      </c>
      <c r="AM482" s="131" t="str">
        <f t="shared" si="817"/>
        <v/>
      </c>
      <c r="AN482" s="313" t="str">
        <f t="shared" si="818"/>
        <v/>
      </c>
      <c r="AO482" s="316" t="str">
        <f t="shared" si="819"/>
        <v/>
      </c>
      <c r="AP482" s="18"/>
      <c r="AQ482" s="3" t="str">
        <f>IF(F482="","",MAX($AQ$3:AQ481)+1)</f>
        <v/>
      </c>
      <c r="AR482" s="3" t="str">
        <f>IF(OR(AQ482="",BB482=""),"",MAX($AR$3:AR481)+1)</f>
        <v/>
      </c>
      <c r="AS482" s="3" t="str">
        <f>IF(CQ482="","",RANK(CQ482,CQ$3:CQ$1048576,1)+COUNTIF($CQ$3:CQ482,CQ482)-1)</f>
        <v/>
      </c>
      <c r="AT482" s="21" t="str">
        <f>IF(C482="",IF(OR(AND($H482&lt;&gt;"",C482=""),AND($F481=$F482,$AZ482&lt;&gt;""),COUNTA($H$3:$H$1048576,#REF!,$F$3:$F$1048576)&gt;COUNTA($H$3:$H482,#REF!,$F$3:$F482),$AZ482&lt;&gt;""),INDEX(AT$3:AT$1048576,MATCH(MAX($AQ$3:$AQ481),$AQ$3:$AQ$1048576,0),0),""),C482)</f>
        <v/>
      </c>
      <c r="AU482" s="21" t="str">
        <f>IF(D482="",IF(OR(AND($H482&lt;&gt;"",D482=""),AND($F481=$F482,$AZ482&lt;&gt;""),COUNTA($H$3:$H$1048576,#REF!,$F$3:$F$1048576)&gt;COUNTA($H$3:$H482,#REF!,$F$3:$F482),$AZ482&lt;&gt;""),INDEX(AU$3:AU$1048576,MATCH(MAX($AQ$3:$AQ481),$AQ$3:$AQ$1048576,0),0),""),D482)</f>
        <v/>
      </c>
      <c r="AV482" s="21" t="str">
        <f>IF(E482="",IF(OR(AND($H482&lt;&gt;"",E482=""),AND($F481=$F482,$AZ482&lt;&gt;""),COUNTA($H$3:$H$1048576,#REF!,$F$3:$F$1048576)&gt;COUNTA($H$3:$H482,#REF!,$F$3:$F482),$AZ482&lt;&gt;""),INDEX(AV$3:AV$1048576,MATCH(MAX($AQ$3:$AQ481),$AQ$3:$AQ$1048576,0),0),""),E482)</f>
        <v/>
      </c>
      <c r="AW482" s="24" t="str">
        <f t="shared" si="820"/>
        <v/>
      </c>
      <c r="AX482" s="13" t="str">
        <f t="shared" si="821"/>
        <v/>
      </c>
      <c r="AY482" s="4" t="str">
        <f t="shared" si="822"/>
        <v/>
      </c>
      <c r="AZ482" s="4" t="str">
        <f>IF(AX482="",IF(OR(AND(H482&lt;&gt;"",F482=""),COUNTA($H$3:$H$1048576)&gt;COUNTA($H$3:$H482)),INDEX(AX$3:AX482,MATCH(MAX($AQ$3:AQ482),AQ$3:AQ482,0),0),""),AX482)</f>
        <v/>
      </c>
      <c r="BA482" s="4" t="str">
        <f>IF(AY482="",IF(AND(H482&lt;&gt;"",F482=""),INDEX(AY$3:AY482,MATCH(MAX($AQ$3:AQ482),AQ$3:AQ482,0),0),""),AY482)</f>
        <v/>
      </c>
      <c r="BB482" s="82" t="str">
        <f>IF(BC482="","",RANK(BC482,BC$3:BC$1048576,1)+COUNTIF($BC$3:BC482,BC482)-1)</f>
        <v/>
      </c>
      <c r="BC482" s="139" t="str">
        <f t="shared" si="823"/>
        <v/>
      </c>
      <c r="BD482" s="46" t="str">
        <f t="shared" si="824"/>
        <v/>
      </c>
      <c r="BE482" s="46" t="str">
        <f t="shared" si="825"/>
        <v/>
      </c>
      <c r="BF482" s="46" t="str">
        <f t="shared" si="826"/>
        <v/>
      </c>
      <c r="BG482" s="4" t="str">
        <f t="shared" si="827"/>
        <v/>
      </c>
      <c r="BH482" s="180" t="str">
        <f t="shared" si="828"/>
        <v/>
      </c>
      <c r="BI482" s="16" t="str">
        <f t="shared" si="829"/>
        <v/>
      </c>
      <c r="BJ482" s="52" t="str">
        <f>IF(BI482="","",IF(W482="","",IF(AND(K482=$K$1,$K$1&lt;&gt;""),$BT$2,IFERROR(IF(INDEX(価格設定!$D$5:$D$1048576,MATCH(Q482,価格設定!$B$5:$B$1048576,0),0)=価格設定!$D$3,$BT$2,$BS$2),$BS$2))))</f>
        <v/>
      </c>
      <c r="BK482" s="16" t="str">
        <f>IF(BI482="","",IF(COUNTIF($BI$3:BI482,BI482)=1,1,IF(AND(BI481=BI482,BH482=""),BK481,COUNTIF($BH$3:BH482,BH482))))</f>
        <v/>
      </c>
      <c r="BL482" s="52" t="str">
        <f t="shared" si="830"/>
        <v/>
      </c>
      <c r="BM482" s="52" t="str">
        <f t="shared" si="831"/>
        <v/>
      </c>
      <c r="BN482" s="119" t="str">
        <f t="shared" si="832"/>
        <v/>
      </c>
      <c r="BO482" s="119" t="str">
        <f t="shared" si="833"/>
        <v/>
      </c>
      <c r="BP482" s="17" t="str">
        <f t="shared" si="834"/>
        <v/>
      </c>
      <c r="BQ482" s="17" t="str">
        <f t="shared" si="835"/>
        <v/>
      </c>
      <c r="BR482" s="17" t="str">
        <f>IF(OR(BP482="",COUNTIF($BO$3:BO482,BO482)&lt;&gt;1),"",SUMIF(BO$3:BO$1048576,BO482,BP$3:BP$1048576))</f>
        <v/>
      </c>
      <c r="BS482" s="17" t="str">
        <f t="shared" si="836"/>
        <v/>
      </c>
      <c r="BT482" s="17" t="str">
        <f t="shared" si="837"/>
        <v/>
      </c>
      <c r="BU482" s="17" t="str">
        <f t="shared" si="838"/>
        <v/>
      </c>
      <c r="BV482" s="24" t="str">
        <f t="shared" si="839"/>
        <v/>
      </c>
      <c r="BW482" s="24" t="str">
        <f t="shared" si="840"/>
        <v/>
      </c>
      <c r="BX482" s="24" t="str">
        <f t="shared" si="841"/>
        <v/>
      </c>
      <c r="BY482" s="26" t="str">
        <f t="shared" si="842"/>
        <v/>
      </c>
      <c r="BZ482" s="26" t="str">
        <f t="shared" si="843"/>
        <v/>
      </c>
      <c r="CA482" s="26" t="str">
        <f t="shared" si="844"/>
        <v/>
      </c>
      <c r="CB482" s="66" t="str">
        <f t="shared" si="845"/>
        <v/>
      </c>
      <c r="CC482" s="65" t="str">
        <f t="shared" si="846"/>
        <v/>
      </c>
      <c r="CD482" s="26" t="str">
        <f t="shared" si="847"/>
        <v/>
      </c>
      <c r="CE482" s="26" t="str">
        <f t="shared" si="848"/>
        <v/>
      </c>
      <c r="CF482" s="193" t="str">
        <f t="shared" si="849"/>
        <v/>
      </c>
      <c r="CG482" s="193" t="str">
        <f t="shared" si="850"/>
        <v/>
      </c>
      <c r="CH482" s="26" t="str">
        <f t="shared" si="851"/>
        <v/>
      </c>
      <c r="CI482" s="26" t="str">
        <f t="shared" si="852"/>
        <v/>
      </c>
      <c r="CJ482" s="65" t="str">
        <f t="shared" si="853"/>
        <v/>
      </c>
      <c r="CK482" s="65" t="str">
        <f t="shared" si="854"/>
        <v/>
      </c>
      <c r="CL482" s="64" t="str">
        <f t="shared" si="855"/>
        <v/>
      </c>
      <c r="CM482" s="64" t="str">
        <f t="shared" si="856"/>
        <v/>
      </c>
      <c r="CN482" s="65" t="str">
        <f t="shared" si="857"/>
        <v/>
      </c>
      <c r="CP482" s="63" t="str">
        <f>IF(BH482="","",MAX($CP$3:CP481)+1)</f>
        <v/>
      </c>
      <c r="CQ482" s="24" t="str">
        <f t="shared" si="858"/>
        <v/>
      </c>
      <c r="CR482" s="24" t="str">
        <f t="shared" si="859"/>
        <v/>
      </c>
      <c r="CS482" s="24" t="str">
        <f t="shared" si="860"/>
        <v/>
      </c>
      <c r="CT482" s="58" t="str">
        <f>IF(BO482="","",COUNTIF($BO$3:BO482,BO482)&amp;"@"&amp;BO482)</f>
        <v/>
      </c>
      <c r="CU482" s="16" t="str">
        <f t="shared" si="798"/>
        <v/>
      </c>
      <c r="CV482" s="63" t="str">
        <f t="shared" si="861"/>
        <v/>
      </c>
      <c r="CW482" s="16" t="str">
        <f t="shared" si="862"/>
        <v/>
      </c>
      <c r="CX482" s="16" t="str">
        <f t="shared" si="863"/>
        <v/>
      </c>
      <c r="CY482" s="16" t="str">
        <f t="shared" si="864"/>
        <v/>
      </c>
      <c r="CZ482" s="85" t="str">
        <f t="shared" si="865"/>
        <v/>
      </c>
      <c r="DA482" s="16" t="str">
        <f t="shared" si="866"/>
        <v/>
      </c>
      <c r="DB482" s="16" t="str">
        <f t="shared" si="867"/>
        <v/>
      </c>
      <c r="DC482" s="28" t="str">
        <f>IF(CP482="","",$DC$1&amp;(INDEX(価格設定!D$1:XFD$3,ROW(価格設定!$D$3),MATCH($AW482,価格設定!D$1:XFD$1,1))*100)&amp;"%")</f>
        <v/>
      </c>
      <c r="DD482" s="28" t="str">
        <f>IF(CP482="","",$DD$1&amp;(INDEX(価格設定!D$1:XFD$3,ROW(価格設定!$D$2),MATCH($AW482,価格設定!D$1:XFD$1,1))*100)&amp;"%")</f>
        <v/>
      </c>
      <c r="DE482" s="29" t="str">
        <f t="shared" si="868"/>
        <v/>
      </c>
      <c r="DG482" s="58" t="str">
        <f t="shared" si="869"/>
        <v/>
      </c>
      <c r="DH482" s="58" t="str">
        <f t="shared" si="870"/>
        <v/>
      </c>
      <c r="DI482" s="58" t="str">
        <f t="shared" si="871"/>
        <v/>
      </c>
      <c r="DJ482" s="85" t="str">
        <f t="shared" si="872"/>
        <v/>
      </c>
      <c r="DL482" s="58" t="str">
        <f>IF(COUNTIF(DG$3:DG$1048576,DG482)=COUNTIF($DG$3:$DG482,DG482),DG482,"")</f>
        <v/>
      </c>
      <c r="DM482" s="85" t="str">
        <f t="shared" si="873"/>
        <v/>
      </c>
      <c r="DN482" s="85" t="str">
        <f t="shared" si="799"/>
        <v/>
      </c>
      <c r="DO482" s="85" t="str">
        <f t="shared" si="799"/>
        <v/>
      </c>
      <c r="DP482" s="303"/>
      <c r="DQ482" s="17" t="str">
        <f t="shared" si="800"/>
        <v/>
      </c>
      <c r="DR482" s="17" t="str">
        <f t="shared" si="801"/>
        <v/>
      </c>
      <c r="DS482" s="17" t="str">
        <f t="shared" si="802"/>
        <v/>
      </c>
      <c r="DU482" s="16" t="str">
        <f t="shared" si="874"/>
        <v/>
      </c>
      <c r="DV482" s="16" t="str">
        <f>IF(DU482="","",COUNT($DU$3:DU482))</f>
        <v/>
      </c>
      <c r="DW482" s="16" t="str">
        <f t="shared" si="875"/>
        <v/>
      </c>
      <c r="DX482" s="16" t="str">
        <f t="shared" si="876"/>
        <v/>
      </c>
      <c r="DY482" s="16" t="str">
        <f>IF(DZ482="","",COUNTIF(DZ$3:DZ482,DZ482))</f>
        <v/>
      </c>
      <c r="DZ482" s="16" t="str">
        <f t="shared" si="877"/>
        <v/>
      </c>
      <c r="EA482" s="16" t="str">
        <f t="shared" si="878"/>
        <v/>
      </c>
      <c r="EB482" s="16" t="str">
        <f t="shared" si="879"/>
        <v/>
      </c>
      <c r="EC482" s="16" t="str">
        <f t="shared" si="880"/>
        <v/>
      </c>
      <c r="ED482" s="16" t="str">
        <f t="shared" si="881"/>
        <v/>
      </c>
      <c r="EE482" s="16" t="str">
        <f t="shared" si="882"/>
        <v/>
      </c>
      <c r="EF482" s="16" t="str">
        <f t="shared" si="883"/>
        <v/>
      </c>
      <c r="EG482" s="16" t="str">
        <f t="shared" si="884"/>
        <v/>
      </c>
      <c r="EH482" s="16" t="str">
        <f t="shared" si="885"/>
        <v/>
      </c>
      <c r="EI482" s="16" t="str">
        <f t="shared" si="886"/>
        <v/>
      </c>
      <c r="EJ482" s="16" t="str">
        <f t="shared" si="887"/>
        <v/>
      </c>
      <c r="EK482" s="16" t="str">
        <f t="shared" si="888"/>
        <v/>
      </c>
      <c r="EL482" s="58" t="str">
        <f t="shared" si="889"/>
        <v/>
      </c>
      <c r="EM482" s="58" t="str">
        <f>IF(OR($DZ482="",CR482=""),IF($EL482="","",$EL482),IF(OR(CR482="なし",CR482=0),領収書!$H$1,CR482))</f>
        <v/>
      </c>
      <c r="EN482" s="58" t="str">
        <f>IF(OR($DZ482="",CS482=""),IF($EL482="","",$EL482),IF(OR(CS482="なし",CS482=0),入力!$EN$1,CS482))</f>
        <v/>
      </c>
      <c r="EO482" s="63" t="str">
        <f t="shared" si="890"/>
        <v/>
      </c>
      <c r="EP482" s="63" t="str">
        <f t="shared" si="891"/>
        <v/>
      </c>
      <c r="ER482" s="16" t="str">
        <f>IF(AND(COUNTIF($ET$3:ET482,ET482)=1,ET482&lt;&gt;""),MAX($ER$3:ER481)+1,"")</f>
        <v/>
      </c>
      <c r="ES482" s="16" t="str">
        <f>IF(価格設定!B484="","",価格設定!B484)</f>
        <v/>
      </c>
      <c r="ET482" s="16" t="str">
        <f>IF(価格設定!C484="","",価格設定!C484)</f>
        <v/>
      </c>
      <c r="EV482" s="16" t="str">
        <f t="shared" si="803"/>
        <v/>
      </c>
      <c r="EW482" s="16" t="str">
        <f t="shared" si="892"/>
        <v/>
      </c>
    </row>
    <row r="483" spans="1:153" ht="30" customHeight="1" x14ac:dyDescent="0.2">
      <c r="A483" s="225"/>
      <c r="B483" s="212"/>
      <c r="C483" s="221"/>
      <c r="D483" s="164"/>
      <c r="E483" s="165"/>
      <c r="F483" s="166"/>
      <c r="G483" s="167"/>
      <c r="H483" s="179"/>
      <c r="I483" s="306"/>
      <c r="J483" s="169"/>
      <c r="K483" s="179"/>
      <c r="L483" s="186"/>
      <c r="M483" s="186"/>
      <c r="N483" s="168"/>
      <c r="O483" s="170"/>
      <c r="P483" s="212"/>
      <c r="Q483" s="179" t="str">
        <f>IFERROR(IF(H483="","",IFERROR(INDEX(価格設定!$B$5:$B$1048576,MATCH(H483,価格設定!$B$5:$B$1048576,0),0),INDEX(価格設定!$B$5:$B$1048576,MATCH("*"&amp;H483&amp;"*",価格設定!$B$5:$B$1048576,0),0))),H483)</f>
        <v/>
      </c>
      <c r="R483" s="250" t="str">
        <f>IFERROR(IF(Q483="",IF(K483="","",K483),IF(K483="",IF(INDEX(価格設定!$C$5:$C$1048576,MATCH(Q483,価格設定!$B$5:$B$1048576,0),0)=0,"",INDEX(価格設定!$C$5:$C$1048576,MATCH(Q483,価格設定!$B$5:$B$1048576,0),0)),IF(K483="なし","",K483))),"")</f>
        <v/>
      </c>
      <c r="S483" s="308" t="str">
        <f t="shared" si="804"/>
        <v/>
      </c>
      <c r="T483" s="126" t="str">
        <f>IFERROR(IF(J483="",IF(INDEX(価格設定!$E$5:$R$1048576,MATCH($Q483,価格設定!B$5:B$1048576,0),MATCH($AW483,価格設定!E$1:X$1,1))=0,"",INDEX(価格設定!$E$5:$R$1048576,MATCH($Q483,価格設定!B$5:B$1048576,0),MATCH($AW483,価格設定!E$1:X$1,1))),J483),"")</f>
        <v/>
      </c>
      <c r="U483" s="126" t="str">
        <f t="shared" si="805"/>
        <v/>
      </c>
      <c r="V483" s="132" t="str">
        <f t="shared" si="806"/>
        <v/>
      </c>
      <c r="W483" s="127" t="str">
        <f>IFERROR(IF(OR(T483="",T483&lt;0),"",IFERROR(INDEX(価格設定!E$2:X$3,IF(AND(K483=$K$1,$K$1&lt;&gt;""),ROW(価格設定!$D$3)-1,MATCH(INDEX(価格設定!$D$5:$D$1048576,MATCH(Q483,価格設定!$B$5:$B$1048576,0),0),価格設定!$D$2:$D$3,0)),MATCH($AW483,価格設定!E$1:X$1,1)),INDEX(価格設定!E$2:X$2,0,MATCH($AW483,価格設定!E$1:X$1,1)))),"")</f>
        <v/>
      </c>
      <c r="X483" s="126" t="str">
        <f t="shared" si="797"/>
        <v/>
      </c>
      <c r="Y483" s="128" t="str">
        <f t="shared" si="807"/>
        <v/>
      </c>
      <c r="Z483" s="126" t="str">
        <f t="shared" si="808"/>
        <v/>
      </c>
      <c r="AA483" s="129" t="str">
        <f t="shared" si="809"/>
        <v/>
      </c>
      <c r="AB483" s="126" t="str">
        <f t="shared" si="810"/>
        <v/>
      </c>
      <c r="AC483" s="280" t="str">
        <f t="shared" si="811"/>
        <v/>
      </c>
      <c r="AD483" s="15"/>
      <c r="AE483" s="204" t="str">
        <f>IF(AF483="","",COUNT($AF$3:AF483))</f>
        <v/>
      </c>
      <c r="AF483" s="206" t="str">
        <f t="shared" si="812"/>
        <v/>
      </c>
      <c r="AG483" s="204" t="str">
        <f t="shared" si="813"/>
        <v/>
      </c>
      <c r="AH483" s="204" t="str">
        <f t="shared" si="814"/>
        <v/>
      </c>
      <c r="AI483" s="287"/>
      <c r="AJ483" s="15"/>
      <c r="AK483" s="138" t="str">
        <f t="shared" si="815"/>
        <v/>
      </c>
      <c r="AL483" s="131" t="str">
        <f t="shared" si="816"/>
        <v/>
      </c>
      <c r="AM483" s="131" t="str">
        <f t="shared" si="817"/>
        <v/>
      </c>
      <c r="AN483" s="313" t="str">
        <f t="shared" si="818"/>
        <v/>
      </c>
      <c r="AO483" s="316" t="str">
        <f t="shared" si="819"/>
        <v/>
      </c>
      <c r="AP483" s="18"/>
      <c r="AQ483" s="3" t="str">
        <f>IF(F483="","",MAX($AQ$3:AQ482)+1)</f>
        <v/>
      </c>
      <c r="AR483" s="3" t="str">
        <f>IF(OR(AQ483="",BB483=""),"",MAX($AR$3:AR482)+1)</f>
        <v/>
      </c>
      <c r="AS483" s="3" t="str">
        <f>IF(CQ483="","",RANK(CQ483,CQ$3:CQ$1048576,1)+COUNTIF($CQ$3:CQ483,CQ483)-1)</f>
        <v/>
      </c>
      <c r="AT483" s="21" t="str">
        <f>IF(C483="",IF(OR(AND($H483&lt;&gt;"",C483=""),AND($F482=$F483,$AZ483&lt;&gt;""),COUNTA($H$3:$H$1048576,#REF!,$F$3:$F$1048576)&gt;COUNTA($H$3:$H483,#REF!,$F$3:$F483),$AZ483&lt;&gt;""),INDEX(AT$3:AT$1048576,MATCH(MAX($AQ$3:$AQ482),$AQ$3:$AQ$1048576,0),0),""),C483)</f>
        <v/>
      </c>
      <c r="AU483" s="21" t="str">
        <f>IF(D483="",IF(OR(AND($H483&lt;&gt;"",D483=""),AND($F482=$F483,$AZ483&lt;&gt;""),COUNTA($H$3:$H$1048576,#REF!,$F$3:$F$1048576)&gt;COUNTA($H$3:$H483,#REF!,$F$3:$F483),$AZ483&lt;&gt;""),INDEX(AU$3:AU$1048576,MATCH(MAX($AQ$3:$AQ482),$AQ$3:$AQ$1048576,0),0),""),D483)</f>
        <v/>
      </c>
      <c r="AV483" s="21" t="str">
        <f>IF(E483="",IF(OR(AND($H483&lt;&gt;"",E483=""),AND($F482=$F483,$AZ483&lt;&gt;""),COUNTA($H$3:$H$1048576,#REF!,$F$3:$F$1048576)&gt;COUNTA($H$3:$H483,#REF!,$F$3:$F483),$AZ483&lt;&gt;""),INDEX(AV$3:AV$1048576,MATCH(MAX($AQ$3:$AQ482),$AQ$3:$AQ$1048576,0),0),""),E483)</f>
        <v/>
      </c>
      <c r="AW483" s="24" t="str">
        <f t="shared" si="820"/>
        <v/>
      </c>
      <c r="AX483" s="13" t="str">
        <f t="shared" si="821"/>
        <v/>
      </c>
      <c r="AY483" s="4" t="str">
        <f t="shared" si="822"/>
        <v/>
      </c>
      <c r="AZ483" s="4" t="str">
        <f>IF(AX483="",IF(OR(AND(H483&lt;&gt;"",F483=""),COUNTA($H$3:$H$1048576)&gt;COUNTA($H$3:$H483)),INDEX(AX$3:AX483,MATCH(MAX($AQ$3:AQ483),AQ$3:AQ483,0),0),""),AX483)</f>
        <v/>
      </c>
      <c r="BA483" s="4" t="str">
        <f>IF(AY483="",IF(AND(H483&lt;&gt;"",F483=""),INDEX(AY$3:AY483,MATCH(MAX($AQ$3:AQ483),AQ$3:AQ483,0),0),""),AY483)</f>
        <v/>
      </c>
      <c r="BB483" s="82" t="str">
        <f>IF(BC483="","",RANK(BC483,BC$3:BC$1048576,1)+COUNTIF($BC$3:BC483,BC483)-1)</f>
        <v/>
      </c>
      <c r="BC483" s="139" t="str">
        <f t="shared" si="823"/>
        <v/>
      </c>
      <c r="BD483" s="46" t="str">
        <f t="shared" si="824"/>
        <v/>
      </c>
      <c r="BE483" s="46" t="str">
        <f t="shared" si="825"/>
        <v/>
      </c>
      <c r="BF483" s="46" t="str">
        <f t="shared" si="826"/>
        <v/>
      </c>
      <c r="BG483" s="4" t="str">
        <f t="shared" si="827"/>
        <v/>
      </c>
      <c r="BH483" s="180" t="str">
        <f t="shared" si="828"/>
        <v/>
      </c>
      <c r="BI483" s="16" t="str">
        <f t="shared" si="829"/>
        <v/>
      </c>
      <c r="BJ483" s="52" t="str">
        <f>IF(BI483="","",IF(W483="","",IF(AND(K483=$K$1,$K$1&lt;&gt;""),$BT$2,IFERROR(IF(INDEX(価格設定!$D$5:$D$1048576,MATCH(Q483,価格設定!$B$5:$B$1048576,0),0)=価格設定!$D$3,$BT$2,$BS$2),$BS$2))))</f>
        <v/>
      </c>
      <c r="BK483" s="16" t="str">
        <f>IF(BI483="","",IF(COUNTIF($BI$3:BI483,BI483)=1,1,IF(AND(BI482=BI483,BH483=""),BK482,COUNTIF($BH$3:BH483,BH483))))</f>
        <v/>
      </c>
      <c r="BL483" s="52" t="str">
        <f t="shared" si="830"/>
        <v/>
      </c>
      <c r="BM483" s="52" t="str">
        <f t="shared" si="831"/>
        <v/>
      </c>
      <c r="BN483" s="119" t="str">
        <f t="shared" si="832"/>
        <v/>
      </c>
      <c r="BO483" s="119" t="str">
        <f t="shared" si="833"/>
        <v/>
      </c>
      <c r="BP483" s="17" t="str">
        <f t="shared" si="834"/>
        <v/>
      </c>
      <c r="BQ483" s="17" t="str">
        <f t="shared" si="835"/>
        <v/>
      </c>
      <c r="BR483" s="17" t="str">
        <f>IF(OR(BP483="",COUNTIF($BO$3:BO483,BO483)&lt;&gt;1),"",SUMIF(BO$3:BO$1048576,BO483,BP$3:BP$1048576))</f>
        <v/>
      </c>
      <c r="BS483" s="17" t="str">
        <f t="shared" si="836"/>
        <v/>
      </c>
      <c r="BT483" s="17" t="str">
        <f t="shared" si="837"/>
        <v/>
      </c>
      <c r="BU483" s="17" t="str">
        <f t="shared" si="838"/>
        <v/>
      </c>
      <c r="BV483" s="24" t="str">
        <f t="shared" si="839"/>
        <v/>
      </c>
      <c r="BW483" s="24" t="str">
        <f t="shared" si="840"/>
        <v/>
      </c>
      <c r="BX483" s="24" t="str">
        <f t="shared" si="841"/>
        <v/>
      </c>
      <c r="BY483" s="26" t="str">
        <f t="shared" si="842"/>
        <v/>
      </c>
      <c r="BZ483" s="26" t="str">
        <f t="shared" si="843"/>
        <v/>
      </c>
      <c r="CA483" s="26" t="str">
        <f t="shared" si="844"/>
        <v/>
      </c>
      <c r="CB483" s="66" t="str">
        <f t="shared" si="845"/>
        <v/>
      </c>
      <c r="CC483" s="65" t="str">
        <f t="shared" si="846"/>
        <v/>
      </c>
      <c r="CD483" s="26" t="str">
        <f t="shared" si="847"/>
        <v/>
      </c>
      <c r="CE483" s="26" t="str">
        <f t="shared" si="848"/>
        <v/>
      </c>
      <c r="CF483" s="193" t="str">
        <f t="shared" si="849"/>
        <v/>
      </c>
      <c r="CG483" s="193" t="str">
        <f t="shared" si="850"/>
        <v/>
      </c>
      <c r="CH483" s="26" t="str">
        <f t="shared" si="851"/>
        <v/>
      </c>
      <c r="CI483" s="26" t="str">
        <f t="shared" si="852"/>
        <v/>
      </c>
      <c r="CJ483" s="65" t="str">
        <f t="shared" si="853"/>
        <v/>
      </c>
      <c r="CK483" s="65" t="str">
        <f t="shared" si="854"/>
        <v/>
      </c>
      <c r="CL483" s="64" t="str">
        <f t="shared" si="855"/>
        <v/>
      </c>
      <c r="CM483" s="64" t="str">
        <f t="shared" si="856"/>
        <v/>
      </c>
      <c r="CN483" s="65" t="str">
        <f t="shared" si="857"/>
        <v/>
      </c>
      <c r="CP483" s="63" t="str">
        <f>IF(BH483="","",MAX($CP$3:CP482)+1)</f>
        <v/>
      </c>
      <c r="CQ483" s="24" t="str">
        <f t="shared" si="858"/>
        <v/>
      </c>
      <c r="CR483" s="24" t="str">
        <f t="shared" si="859"/>
        <v/>
      </c>
      <c r="CS483" s="24" t="str">
        <f t="shared" si="860"/>
        <v/>
      </c>
      <c r="CT483" s="58" t="str">
        <f>IF(BO483="","",COUNTIF($BO$3:BO483,BO483)&amp;"@"&amp;BO483)</f>
        <v/>
      </c>
      <c r="CU483" s="16" t="str">
        <f t="shared" si="798"/>
        <v/>
      </c>
      <c r="CV483" s="63" t="str">
        <f t="shared" si="861"/>
        <v/>
      </c>
      <c r="CW483" s="16" t="str">
        <f t="shared" si="862"/>
        <v/>
      </c>
      <c r="CX483" s="16" t="str">
        <f t="shared" si="863"/>
        <v/>
      </c>
      <c r="CY483" s="16" t="str">
        <f t="shared" si="864"/>
        <v/>
      </c>
      <c r="CZ483" s="85" t="str">
        <f t="shared" si="865"/>
        <v/>
      </c>
      <c r="DA483" s="16" t="str">
        <f t="shared" si="866"/>
        <v/>
      </c>
      <c r="DB483" s="16" t="str">
        <f t="shared" si="867"/>
        <v/>
      </c>
      <c r="DC483" s="28" t="str">
        <f>IF(CP483="","",$DC$1&amp;(INDEX(価格設定!D$1:XFD$3,ROW(価格設定!$D$3),MATCH($AW483,価格設定!D$1:XFD$1,1))*100)&amp;"%")</f>
        <v/>
      </c>
      <c r="DD483" s="28" t="str">
        <f>IF(CP483="","",$DD$1&amp;(INDEX(価格設定!D$1:XFD$3,ROW(価格設定!$D$2),MATCH($AW483,価格設定!D$1:XFD$1,1))*100)&amp;"%")</f>
        <v/>
      </c>
      <c r="DE483" s="29" t="str">
        <f t="shared" si="868"/>
        <v/>
      </c>
      <c r="DG483" s="58" t="str">
        <f t="shared" si="869"/>
        <v/>
      </c>
      <c r="DH483" s="58" t="str">
        <f t="shared" si="870"/>
        <v/>
      </c>
      <c r="DI483" s="58" t="str">
        <f t="shared" si="871"/>
        <v/>
      </c>
      <c r="DJ483" s="85" t="str">
        <f t="shared" si="872"/>
        <v/>
      </c>
      <c r="DL483" s="58" t="str">
        <f>IF(COUNTIF(DG$3:DG$1048576,DG483)=COUNTIF($DG$3:$DG483,DG483),DG483,"")</f>
        <v/>
      </c>
      <c r="DM483" s="85" t="str">
        <f t="shared" si="873"/>
        <v/>
      </c>
      <c r="DN483" s="85" t="str">
        <f t="shared" si="799"/>
        <v/>
      </c>
      <c r="DO483" s="85" t="str">
        <f t="shared" si="799"/>
        <v/>
      </c>
      <c r="DP483" s="303"/>
      <c r="DQ483" s="17" t="str">
        <f t="shared" si="800"/>
        <v/>
      </c>
      <c r="DR483" s="17" t="str">
        <f t="shared" si="801"/>
        <v/>
      </c>
      <c r="DS483" s="17" t="str">
        <f t="shared" si="802"/>
        <v/>
      </c>
      <c r="DU483" s="16" t="str">
        <f t="shared" si="874"/>
        <v/>
      </c>
      <c r="DV483" s="16" t="str">
        <f>IF(DU483="","",COUNT($DU$3:DU483))</f>
        <v/>
      </c>
      <c r="DW483" s="16" t="str">
        <f t="shared" si="875"/>
        <v/>
      </c>
      <c r="DX483" s="16" t="str">
        <f t="shared" si="876"/>
        <v/>
      </c>
      <c r="DY483" s="16" t="str">
        <f>IF(DZ483="","",COUNTIF(DZ$3:DZ483,DZ483))</f>
        <v/>
      </c>
      <c r="DZ483" s="16" t="str">
        <f t="shared" si="877"/>
        <v/>
      </c>
      <c r="EA483" s="16" t="str">
        <f t="shared" si="878"/>
        <v/>
      </c>
      <c r="EB483" s="16" t="str">
        <f t="shared" si="879"/>
        <v/>
      </c>
      <c r="EC483" s="16" t="str">
        <f t="shared" si="880"/>
        <v/>
      </c>
      <c r="ED483" s="16" t="str">
        <f t="shared" si="881"/>
        <v/>
      </c>
      <c r="EE483" s="16" t="str">
        <f t="shared" si="882"/>
        <v/>
      </c>
      <c r="EF483" s="16" t="str">
        <f t="shared" si="883"/>
        <v/>
      </c>
      <c r="EG483" s="16" t="str">
        <f t="shared" si="884"/>
        <v/>
      </c>
      <c r="EH483" s="16" t="str">
        <f t="shared" si="885"/>
        <v/>
      </c>
      <c r="EI483" s="16" t="str">
        <f t="shared" si="886"/>
        <v/>
      </c>
      <c r="EJ483" s="16" t="str">
        <f t="shared" si="887"/>
        <v/>
      </c>
      <c r="EK483" s="16" t="str">
        <f t="shared" si="888"/>
        <v/>
      </c>
      <c r="EL483" s="58" t="str">
        <f t="shared" si="889"/>
        <v/>
      </c>
      <c r="EM483" s="58" t="str">
        <f>IF(OR($DZ483="",CR483=""),IF($EL483="","",$EL483),IF(OR(CR483="なし",CR483=0),領収書!$H$1,CR483))</f>
        <v/>
      </c>
      <c r="EN483" s="58" t="str">
        <f>IF(OR($DZ483="",CS483=""),IF($EL483="","",$EL483),IF(OR(CS483="なし",CS483=0),入力!$EN$1,CS483))</f>
        <v/>
      </c>
      <c r="EO483" s="63" t="str">
        <f t="shared" si="890"/>
        <v/>
      </c>
      <c r="EP483" s="63" t="str">
        <f t="shared" si="891"/>
        <v/>
      </c>
      <c r="ER483" s="16" t="str">
        <f>IF(AND(COUNTIF($ET$3:ET483,ET483)=1,ET483&lt;&gt;""),MAX($ER$3:ER482)+1,"")</f>
        <v/>
      </c>
      <c r="ES483" s="16" t="str">
        <f>IF(価格設定!B485="","",価格設定!B485)</f>
        <v/>
      </c>
      <c r="ET483" s="16" t="str">
        <f>IF(価格設定!C485="","",価格設定!C485)</f>
        <v/>
      </c>
      <c r="EV483" s="16" t="str">
        <f t="shared" si="803"/>
        <v/>
      </c>
      <c r="EW483" s="16" t="str">
        <f t="shared" si="892"/>
        <v/>
      </c>
    </row>
    <row r="484" spans="1:153" ht="30" customHeight="1" x14ac:dyDescent="0.2">
      <c r="A484" s="225"/>
      <c r="B484" s="212"/>
      <c r="C484" s="221"/>
      <c r="D484" s="164"/>
      <c r="E484" s="165"/>
      <c r="F484" s="166"/>
      <c r="G484" s="167"/>
      <c r="H484" s="179"/>
      <c r="I484" s="306"/>
      <c r="J484" s="169"/>
      <c r="K484" s="179"/>
      <c r="L484" s="186"/>
      <c r="M484" s="186"/>
      <c r="N484" s="168"/>
      <c r="O484" s="170"/>
      <c r="P484" s="212"/>
      <c r="Q484" s="179" t="str">
        <f>IFERROR(IF(H484="","",IFERROR(INDEX(価格設定!$B$5:$B$1048576,MATCH(H484,価格設定!$B$5:$B$1048576,0),0),INDEX(価格設定!$B$5:$B$1048576,MATCH("*"&amp;H484&amp;"*",価格設定!$B$5:$B$1048576,0),0))),H484)</f>
        <v/>
      </c>
      <c r="R484" s="250" t="str">
        <f>IFERROR(IF(Q484="",IF(K484="","",K484),IF(K484="",IF(INDEX(価格設定!$C$5:$C$1048576,MATCH(Q484,価格設定!$B$5:$B$1048576,0),0)=0,"",INDEX(価格設定!$C$5:$C$1048576,MATCH(Q484,価格設定!$B$5:$B$1048576,0),0)),IF(K484="なし","",K484))),"")</f>
        <v/>
      </c>
      <c r="S484" s="308" t="str">
        <f t="shared" si="804"/>
        <v/>
      </c>
      <c r="T484" s="126" t="str">
        <f>IFERROR(IF(J484="",IF(INDEX(価格設定!$E$5:$R$1048576,MATCH($Q484,価格設定!B$5:B$1048576,0),MATCH($AW484,価格設定!E$1:X$1,1))=0,"",INDEX(価格設定!$E$5:$R$1048576,MATCH($Q484,価格設定!B$5:B$1048576,0),MATCH($AW484,価格設定!E$1:X$1,1))),J484),"")</f>
        <v/>
      </c>
      <c r="U484" s="126" t="str">
        <f t="shared" si="805"/>
        <v/>
      </c>
      <c r="V484" s="132" t="str">
        <f t="shared" si="806"/>
        <v/>
      </c>
      <c r="W484" s="127" t="str">
        <f>IFERROR(IF(OR(T484="",T484&lt;0),"",IFERROR(INDEX(価格設定!E$2:X$3,IF(AND(K484=$K$1,$K$1&lt;&gt;""),ROW(価格設定!$D$3)-1,MATCH(INDEX(価格設定!$D$5:$D$1048576,MATCH(Q484,価格設定!$B$5:$B$1048576,0),0),価格設定!$D$2:$D$3,0)),MATCH($AW484,価格設定!E$1:X$1,1)),INDEX(価格設定!E$2:X$2,0,MATCH($AW484,価格設定!E$1:X$1,1)))),"")</f>
        <v/>
      </c>
      <c r="X484" s="126" t="str">
        <f t="shared" si="797"/>
        <v/>
      </c>
      <c r="Y484" s="128" t="str">
        <f t="shared" si="807"/>
        <v/>
      </c>
      <c r="Z484" s="126" t="str">
        <f t="shared" si="808"/>
        <v/>
      </c>
      <c r="AA484" s="129" t="str">
        <f t="shared" si="809"/>
        <v/>
      </c>
      <c r="AB484" s="126" t="str">
        <f t="shared" si="810"/>
        <v/>
      </c>
      <c r="AC484" s="280" t="str">
        <f t="shared" si="811"/>
        <v/>
      </c>
      <c r="AD484" s="15"/>
      <c r="AE484" s="204" t="str">
        <f>IF(AF484="","",COUNT($AF$3:AF484))</f>
        <v/>
      </c>
      <c r="AF484" s="206" t="str">
        <f t="shared" si="812"/>
        <v/>
      </c>
      <c r="AG484" s="204" t="str">
        <f t="shared" si="813"/>
        <v/>
      </c>
      <c r="AH484" s="204" t="str">
        <f t="shared" si="814"/>
        <v/>
      </c>
      <c r="AI484" s="287"/>
      <c r="AJ484" s="15"/>
      <c r="AK484" s="138" t="str">
        <f t="shared" si="815"/>
        <v/>
      </c>
      <c r="AL484" s="131" t="str">
        <f t="shared" si="816"/>
        <v/>
      </c>
      <c r="AM484" s="131" t="str">
        <f t="shared" si="817"/>
        <v/>
      </c>
      <c r="AN484" s="313" t="str">
        <f t="shared" si="818"/>
        <v/>
      </c>
      <c r="AO484" s="316" t="str">
        <f t="shared" si="819"/>
        <v/>
      </c>
      <c r="AP484" s="18"/>
      <c r="AQ484" s="3" t="str">
        <f>IF(F484="","",MAX($AQ$3:AQ483)+1)</f>
        <v/>
      </c>
      <c r="AR484" s="3" t="str">
        <f>IF(OR(AQ484="",BB484=""),"",MAX($AR$3:AR483)+1)</f>
        <v/>
      </c>
      <c r="AS484" s="3" t="str">
        <f>IF(CQ484="","",RANK(CQ484,CQ$3:CQ$1048576,1)+COUNTIF($CQ$3:CQ484,CQ484)-1)</f>
        <v/>
      </c>
      <c r="AT484" s="21" t="str">
        <f>IF(C484="",IF(OR(AND($H484&lt;&gt;"",C484=""),AND($F483=$F484,$AZ484&lt;&gt;""),COUNTA($H$3:$H$1048576,#REF!,$F$3:$F$1048576)&gt;COUNTA($H$3:$H484,#REF!,$F$3:$F484),$AZ484&lt;&gt;""),INDEX(AT$3:AT$1048576,MATCH(MAX($AQ$3:$AQ483),$AQ$3:$AQ$1048576,0),0),""),C484)</f>
        <v/>
      </c>
      <c r="AU484" s="21" t="str">
        <f>IF(D484="",IF(OR(AND($H484&lt;&gt;"",D484=""),AND($F483=$F484,$AZ484&lt;&gt;""),COUNTA($H$3:$H$1048576,#REF!,$F$3:$F$1048576)&gt;COUNTA($H$3:$H484,#REF!,$F$3:$F484),$AZ484&lt;&gt;""),INDEX(AU$3:AU$1048576,MATCH(MAX($AQ$3:$AQ483),$AQ$3:$AQ$1048576,0),0),""),D484)</f>
        <v/>
      </c>
      <c r="AV484" s="21" t="str">
        <f>IF(E484="",IF(OR(AND($H484&lt;&gt;"",E484=""),AND($F483=$F484,$AZ484&lt;&gt;""),COUNTA($H$3:$H$1048576,#REF!,$F$3:$F$1048576)&gt;COUNTA($H$3:$H484,#REF!,$F$3:$F484),$AZ484&lt;&gt;""),INDEX(AV$3:AV$1048576,MATCH(MAX($AQ$3:$AQ483),$AQ$3:$AQ$1048576,0),0),""),E484)</f>
        <v/>
      </c>
      <c r="AW484" s="24" t="str">
        <f t="shared" si="820"/>
        <v/>
      </c>
      <c r="AX484" s="13" t="str">
        <f t="shared" si="821"/>
        <v/>
      </c>
      <c r="AY484" s="4" t="str">
        <f t="shared" si="822"/>
        <v/>
      </c>
      <c r="AZ484" s="4" t="str">
        <f>IF(AX484="",IF(OR(AND(H484&lt;&gt;"",F484=""),COUNTA($H$3:$H$1048576)&gt;COUNTA($H$3:$H484)),INDEX(AX$3:AX484,MATCH(MAX($AQ$3:AQ484),AQ$3:AQ484,0),0),""),AX484)</f>
        <v/>
      </c>
      <c r="BA484" s="4" t="str">
        <f>IF(AY484="",IF(AND(H484&lt;&gt;"",F484=""),INDEX(AY$3:AY484,MATCH(MAX($AQ$3:AQ484),AQ$3:AQ484,0),0),""),AY484)</f>
        <v/>
      </c>
      <c r="BB484" s="82" t="str">
        <f>IF(BC484="","",RANK(BC484,BC$3:BC$1048576,1)+COUNTIF($BC$3:BC484,BC484)-1)</f>
        <v/>
      </c>
      <c r="BC484" s="139" t="str">
        <f t="shared" si="823"/>
        <v/>
      </c>
      <c r="BD484" s="46" t="str">
        <f t="shared" si="824"/>
        <v/>
      </c>
      <c r="BE484" s="46" t="str">
        <f t="shared" si="825"/>
        <v/>
      </c>
      <c r="BF484" s="46" t="str">
        <f t="shared" si="826"/>
        <v/>
      </c>
      <c r="BG484" s="4" t="str">
        <f t="shared" si="827"/>
        <v/>
      </c>
      <c r="BH484" s="180" t="str">
        <f t="shared" si="828"/>
        <v/>
      </c>
      <c r="BI484" s="16" t="str">
        <f t="shared" si="829"/>
        <v/>
      </c>
      <c r="BJ484" s="52" t="str">
        <f>IF(BI484="","",IF(W484="","",IF(AND(K484=$K$1,$K$1&lt;&gt;""),$BT$2,IFERROR(IF(INDEX(価格設定!$D$5:$D$1048576,MATCH(Q484,価格設定!$B$5:$B$1048576,0),0)=価格設定!$D$3,$BT$2,$BS$2),$BS$2))))</f>
        <v/>
      </c>
      <c r="BK484" s="16" t="str">
        <f>IF(BI484="","",IF(COUNTIF($BI$3:BI484,BI484)=1,1,IF(AND(BI483=BI484,BH484=""),BK483,COUNTIF($BH$3:BH484,BH484))))</f>
        <v/>
      </c>
      <c r="BL484" s="52" t="str">
        <f t="shared" si="830"/>
        <v/>
      </c>
      <c r="BM484" s="52" t="str">
        <f t="shared" si="831"/>
        <v/>
      </c>
      <c r="BN484" s="119" t="str">
        <f t="shared" si="832"/>
        <v/>
      </c>
      <c r="BO484" s="119" t="str">
        <f t="shared" si="833"/>
        <v/>
      </c>
      <c r="BP484" s="17" t="str">
        <f t="shared" si="834"/>
        <v/>
      </c>
      <c r="BQ484" s="17" t="str">
        <f t="shared" si="835"/>
        <v/>
      </c>
      <c r="BR484" s="17" t="str">
        <f>IF(OR(BP484="",COUNTIF($BO$3:BO484,BO484)&lt;&gt;1),"",SUMIF(BO$3:BO$1048576,BO484,BP$3:BP$1048576))</f>
        <v/>
      </c>
      <c r="BS484" s="17" t="str">
        <f t="shared" si="836"/>
        <v/>
      </c>
      <c r="BT484" s="17" t="str">
        <f t="shared" si="837"/>
        <v/>
      </c>
      <c r="BU484" s="17" t="str">
        <f t="shared" si="838"/>
        <v/>
      </c>
      <c r="BV484" s="24" t="str">
        <f t="shared" si="839"/>
        <v/>
      </c>
      <c r="BW484" s="24" t="str">
        <f t="shared" si="840"/>
        <v/>
      </c>
      <c r="BX484" s="24" t="str">
        <f t="shared" si="841"/>
        <v/>
      </c>
      <c r="BY484" s="26" t="str">
        <f t="shared" si="842"/>
        <v/>
      </c>
      <c r="BZ484" s="26" t="str">
        <f t="shared" si="843"/>
        <v/>
      </c>
      <c r="CA484" s="26" t="str">
        <f t="shared" si="844"/>
        <v/>
      </c>
      <c r="CB484" s="66" t="str">
        <f t="shared" si="845"/>
        <v/>
      </c>
      <c r="CC484" s="65" t="str">
        <f t="shared" si="846"/>
        <v/>
      </c>
      <c r="CD484" s="26" t="str">
        <f t="shared" si="847"/>
        <v/>
      </c>
      <c r="CE484" s="26" t="str">
        <f t="shared" si="848"/>
        <v/>
      </c>
      <c r="CF484" s="193" t="str">
        <f t="shared" si="849"/>
        <v/>
      </c>
      <c r="CG484" s="193" t="str">
        <f t="shared" si="850"/>
        <v/>
      </c>
      <c r="CH484" s="26" t="str">
        <f t="shared" si="851"/>
        <v/>
      </c>
      <c r="CI484" s="26" t="str">
        <f t="shared" si="852"/>
        <v/>
      </c>
      <c r="CJ484" s="65" t="str">
        <f t="shared" si="853"/>
        <v/>
      </c>
      <c r="CK484" s="65" t="str">
        <f t="shared" si="854"/>
        <v/>
      </c>
      <c r="CL484" s="64" t="str">
        <f t="shared" si="855"/>
        <v/>
      </c>
      <c r="CM484" s="64" t="str">
        <f t="shared" si="856"/>
        <v/>
      </c>
      <c r="CN484" s="65" t="str">
        <f t="shared" si="857"/>
        <v/>
      </c>
      <c r="CP484" s="63" t="str">
        <f>IF(BH484="","",MAX($CP$3:CP483)+1)</f>
        <v/>
      </c>
      <c r="CQ484" s="24" t="str">
        <f t="shared" si="858"/>
        <v/>
      </c>
      <c r="CR484" s="24" t="str">
        <f t="shared" si="859"/>
        <v/>
      </c>
      <c r="CS484" s="24" t="str">
        <f t="shared" si="860"/>
        <v/>
      </c>
      <c r="CT484" s="58" t="str">
        <f>IF(BO484="","",COUNTIF($BO$3:BO484,BO484)&amp;"@"&amp;BO484)</f>
        <v/>
      </c>
      <c r="CU484" s="16" t="str">
        <f t="shared" si="798"/>
        <v/>
      </c>
      <c r="CV484" s="63" t="str">
        <f t="shared" si="861"/>
        <v/>
      </c>
      <c r="CW484" s="16" t="str">
        <f t="shared" si="862"/>
        <v/>
      </c>
      <c r="CX484" s="16" t="str">
        <f t="shared" si="863"/>
        <v/>
      </c>
      <c r="CY484" s="16" t="str">
        <f t="shared" si="864"/>
        <v/>
      </c>
      <c r="CZ484" s="85" t="str">
        <f t="shared" si="865"/>
        <v/>
      </c>
      <c r="DA484" s="16" t="str">
        <f t="shared" si="866"/>
        <v/>
      </c>
      <c r="DB484" s="16" t="str">
        <f t="shared" si="867"/>
        <v/>
      </c>
      <c r="DC484" s="28" t="str">
        <f>IF(CP484="","",$DC$1&amp;(INDEX(価格設定!D$1:XFD$3,ROW(価格設定!$D$3),MATCH($AW484,価格設定!D$1:XFD$1,1))*100)&amp;"%")</f>
        <v/>
      </c>
      <c r="DD484" s="28" t="str">
        <f>IF(CP484="","",$DD$1&amp;(INDEX(価格設定!D$1:XFD$3,ROW(価格設定!$D$2),MATCH($AW484,価格設定!D$1:XFD$1,1))*100)&amp;"%")</f>
        <v/>
      </c>
      <c r="DE484" s="29" t="str">
        <f t="shared" si="868"/>
        <v/>
      </c>
      <c r="DG484" s="58" t="str">
        <f t="shared" si="869"/>
        <v/>
      </c>
      <c r="DH484" s="58" t="str">
        <f t="shared" si="870"/>
        <v/>
      </c>
      <c r="DI484" s="58" t="str">
        <f t="shared" si="871"/>
        <v/>
      </c>
      <c r="DJ484" s="85" t="str">
        <f t="shared" si="872"/>
        <v/>
      </c>
      <c r="DL484" s="58" t="str">
        <f>IF(COUNTIF(DG$3:DG$1048576,DG484)=COUNTIF($DG$3:$DG484,DG484),DG484,"")</f>
        <v/>
      </c>
      <c r="DM484" s="85" t="str">
        <f t="shared" si="873"/>
        <v/>
      </c>
      <c r="DN484" s="85" t="str">
        <f t="shared" si="799"/>
        <v/>
      </c>
      <c r="DO484" s="85" t="str">
        <f t="shared" si="799"/>
        <v/>
      </c>
      <c r="DP484" s="303"/>
      <c r="DQ484" s="17" t="str">
        <f t="shared" si="800"/>
        <v/>
      </c>
      <c r="DR484" s="17" t="str">
        <f t="shared" si="801"/>
        <v/>
      </c>
      <c r="DS484" s="17" t="str">
        <f t="shared" si="802"/>
        <v/>
      </c>
      <c r="DU484" s="16" t="str">
        <f t="shared" si="874"/>
        <v/>
      </c>
      <c r="DV484" s="16" t="str">
        <f>IF(DU484="","",COUNT($DU$3:DU484))</f>
        <v/>
      </c>
      <c r="DW484" s="16" t="str">
        <f t="shared" si="875"/>
        <v/>
      </c>
      <c r="DX484" s="16" t="str">
        <f t="shared" si="876"/>
        <v/>
      </c>
      <c r="DY484" s="16" t="str">
        <f>IF(DZ484="","",COUNTIF(DZ$3:DZ484,DZ484))</f>
        <v/>
      </c>
      <c r="DZ484" s="16" t="str">
        <f t="shared" si="877"/>
        <v/>
      </c>
      <c r="EA484" s="16" t="str">
        <f t="shared" si="878"/>
        <v/>
      </c>
      <c r="EB484" s="16" t="str">
        <f t="shared" si="879"/>
        <v/>
      </c>
      <c r="EC484" s="16" t="str">
        <f t="shared" si="880"/>
        <v/>
      </c>
      <c r="ED484" s="16" t="str">
        <f t="shared" si="881"/>
        <v/>
      </c>
      <c r="EE484" s="16" t="str">
        <f t="shared" si="882"/>
        <v/>
      </c>
      <c r="EF484" s="16" t="str">
        <f t="shared" si="883"/>
        <v/>
      </c>
      <c r="EG484" s="16" t="str">
        <f t="shared" si="884"/>
        <v/>
      </c>
      <c r="EH484" s="16" t="str">
        <f t="shared" si="885"/>
        <v/>
      </c>
      <c r="EI484" s="16" t="str">
        <f t="shared" si="886"/>
        <v/>
      </c>
      <c r="EJ484" s="16" t="str">
        <f t="shared" si="887"/>
        <v/>
      </c>
      <c r="EK484" s="16" t="str">
        <f t="shared" si="888"/>
        <v/>
      </c>
      <c r="EL484" s="58" t="str">
        <f t="shared" si="889"/>
        <v/>
      </c>
      <c r="EM484" s="58" t="str">
        <f>IF(OR($DZ484="",CR484=""),IF($EL484="","",$EL484),IF(OR(CR484="なし",CR484=0),領収書!$H$1,CR484))</f>
        <v/>
      </c>
      <c r="EN484" s="58" t="str">
        <f>IF(OR($DZ484="",CS484=""),IF($EL484="","",$EL484),IF(OR(CS484="なし",CS484=0),入力!$EN$1,CS484))</f>
        <v/>
      </c>
      <c r="EO484" s="63" t="str">
        <f t="shared" si="890"/>
        <v/>
      </c>
      <c r="EP484" s="63" t="str">
        <f t="shared" si="891"/>
        <v/>
      </c>
      <c r="ER484" s="16" t="str">
        <f>IF(AND(COUNTIF($ET$3:ET484,ET484)=1,ET484&lt;&gt;""),MAX($ER$3:ER483)+1,"")</f>
        <v/>
      </c>
      <c r="ES484" s="16" t="str">
        <f>IF(価格設定!B486="","",価格設定!B486)</f>
        <v/>
      </c>
      <c r="ET484" s="16" t="str">
        <f>IF(価格設定!C486="","",価格設定!C486)</f>
        <v/>
      </c>
      <c r="EV484" s="16" t="str">
        <f t="shared" si="803"/>
        <v/>
      </c>
      <c r="EW484" s="16" t="str">
        <f t="shared" si="892"/>
        <v/>
      </c>
    </row>
    <row r="485" spans="1:153" ht="30" customHeight="1" x14ac:dyDescent="0.2">
      <c r="A485" s="225"/>
      <c r="B485" s="212"/>
      <c r="C485" s="221"/>
      <c r="D485" s="164"/>
      <c r="E485" s="165"/>
      <c r="F485" s="166"/>
      <c r="G485" s="167"/>
      <c r="H485" s="179"/>
      <c r="I485" s="306"/>
      <c r="J485" s="169"/>
      <c r="K485" s="179"/>
      <c r="L485" s="186"/>
      <c r="M485" s="186"/>
      <c r="N485" s="168"/>
      <c r="O485" s="170"/>
      <c r="P485" s="212"/>
      <c r="Q485" s="179" t="str">
        <f>IFERROR(IF(H485="","",IFERROR(INDEX(価格設定!$B$5:$B$1048576,MATCH(H485,価格設定!$B$5:$B$1048576,0),0),INDEX(価格設定!$B$5:$B$1048576,MATCH("*"&amp;H485&amp;"*",価格設定!$B$5:$B$1048576,0),0))),H485)</f>
        <v/>
      </c>
      <c r="R485" s="250" t="str">
        <f>IFERROR(IF(Q485="",IF(K485="","",K485),IF(K485="",IF(INDEX(価格設定!$C$5:$C$1048576,MATCH(Q485,価格設定!$B$5:$B$1048576,0),0)=0,"",INDEX(価格設定!$C$5:$C$1048576,MATCH(Q485,価格設定!$B$5:$B$1048576,0),0)),IF(K485="なし","",K485))),"")</f>
        <v/>
      </c>
      <c r="S485" s="308" t="str">
        <f t="shared" si="804"/>
        <v/>
      </c>
      <c r="T485" s="126" t="str">
        <f>IFERROR(IF(J485="",IF(INDEX(価格設定!$E$5:$R$1048576,MATCH($Q485,価格設定!B$5:B$1048576,0),MATCH($AW485,価格設定!E$1:X$1,1))=0,"",INDEX(価格設定!$E$5:$R$1048576,MATCH($Q485,価格設定!B$5:B$1048576,0),MATCH($AW485,価格設定!E$1:X$1,1))),J485),"")</f>
        <v/>
      </c>
      <c r="U485" s="126" t="str">
        <f t="shared" si="805"/>
        <v/>
      </c>
      <c r="V485" s="132" t="str">
        <f t="shared" si="806"/>
        <v/>
      </c>
      <c r="W485" s="127" t="str">
        <f>IFERROR(IF(OR(T485="",T485&lt;0),"",IFERROR(INDEX(価格設定!E$2:X$3,IF(AND(K485=$K$1,$K$1&lt;&gt;""),ROW(価格設定!$D$3)-1,MATCH(INDEX(価格設定!$D$5:$D$1048576,MATCH(Q485,価格設定!$B$5:$B$1048576,0),0),価格設定!$D$2:$D$3,0)),MATCH($AW485,価格設定!E$1:X$1,1)),INDEX(価格設定!E$2:X$2,0,MATCH($AW485,価格設定!E$1:X$1,1)))),"")</f>
        <v/>
      </c>
      <c r="X485" s="126" t="str">
        <f t="shared" si="797"/>
        <v/>
      </c>
      <c r="Y485" s="128" t="str">
        <f t="shared" si="807"/>
        <v/>
      </c>
      <c r="Z485" s="126" t="str">
        <f t="shared" si="808"/>
        <v/>
      </c>
      <c r="AA485" s="129" t="str">
        <f t="shared" si="809"/>
        <v/>
      </c>
      <c r="AB485" s="126" t="str">
        <f t="shared" si="810"/>
        <v/>
      </c>
      <c r="AC485" s="280" t="str">
        <f t="shared" si="811"/>
        <v/>
      </c>
      <c r="AD485" s="15"/>
      <c r="AE485" s="204" t="str">
        <f>IF(AF485="","",COUNT($AF$3:AF485))</f>
        <v/>
      </c>
      <c r="AF485" s="206" t="str">
        <f t="shared" si="812"/>
        <v/>
      </c>
      <c r="AG485" s="204" t="str">
        <f t="shared" si="813"/>
        <v/>
      </c>
      <c r="AH485" s="204" t="str">
        <f t="shared" si="814"/>
        <v/>
      </c>
      <c r="AI485" s="287"/>
      <c r="AJ485" s="15"/>
      <c r="AK485" s="138" t="str">
        <f t="shared" si="815"/>
        <v/>
      </c>
      <c r="AL485" s="131" t="str">
        <f t="shared" si="816"/>
        <v/>
      </c>
      <c r="AM485" s="131" t="str">
        <f t="shared" si="817"/>
        <v/>
      </c>
      <c r="AN485" s="313" t="str">
        <f t="shared" si="818"/>
        <v/>
      </c>
      <c r="AO485" s="316" t="str">
        <f t="shared" si="819"/>
        <v/>
      </c>
      <c r="AP485" s="18"/>
      <c r="AQ485" s="3" t="str">
        <f>IF(F485="","",MAX($AQ$3:AQ484)+1)</f>
        <v/>
      </c>
      <c r="AR485" s="3" t="str">
        <f>IF(OR(AQ485="",BB485=""),"",MAX($AR$3:AR484)+1)</f>
        <v/>
      </c>
      <c r="AS485" s="3" t="str">
        <f>IF(CQ485="","",RANK(CQ485,CQ$3:CQ$1048576,1)+COUNTIF($CQ$3:CQ485,CQ485)-1)</f>
        <v/>
      </c>
      <c r="AT485" s="21" t="str">
        <f>IF(C485="",IF(OR(AND($H485&lt;&gt;"",C485=""),AND($F484=$F485,$AZ485&lt;&gt;""),COUNTA($H$3:$H$1048576,#REF!,$F$3:$F$1048576)&gt;COUNTA($H$3:$H485,#REF!,$F$3:$F485),$AZ485&lt;&gt;""),INDEX(AT$3:AT$1048576,MATCH(MAX($AQ$3:$AQ484),$AQ$3:$AQ$1048576,0),0),""),C485)</f>
        <v/>
      </c>
      <c r="AU485" s="21" t="str">
        <f>IF(D485="",IF(OR(AND($H485&lt;&gt;"",D485=""),AND($F484=$F485,$AZ485&lt;&gt;""),COUNTA($H$3:$H$1048576,#REF!,$F$3:$F$1048576)&gt;COUNTA($H$3:$H485,#REF!,$F$3:$F485),$AZ485&lt;&gt;""),INDEX(AU$3:AU$1048576,MATCH(MAX($AQ$3:$AQ484),$AQ$3:$AQ$1048576,0),0),""),D485)</f>
        <v/>
      </c>
      <c r="AV485" s="21" t="str">
        <f>IF(E485="",IF(OR(AND($H485&lt;&gt;"",E485=""),AND($F484=$F485,$AZ485&lt;&gt;""),COUNTA($H$3:$H$1048576,#REF!,$F$3:$F$1048576)&gt;COUNTA($H$3:$H485,#REF!,$F$3:$F485),$AZ485&lt;&gt;""),INDEX(AV$3:AV$1048576,MATCH(MAX($AQ$3:$AQ484),$AQ$3:$AQ$1048576,0),0),""),E485)</f>
        <v/>
      </c>
      <c r="AW485" s="24" t="str">
        <f t="shared" si="820"/>
        <v/>
      </c>
      <c r="AX485" s="13" t="str">
        <f t="shared" si="821"/>
        <v/>
      </c>
      <c r="AY485" s="4" t="str">
        <f t="shared" si="822"/>
        <v/>
      </c>
      <c r="AZ485" s="4" t="str">
        <f>IF(AX485="",IF(OR(AND(H485&lt;&gt;"",F485=""),COUNTA($H$3:$H$1048576)&gt;COUNTA($H$3:$H485)),INDEX(AX$3:AX485,MATCH(MAX($AQ$3:AQ485),AQ$3:AQ485,0),0),""),AX485)</f>
        <v/>
      </c>
      <c r="BA485" s="4" t="str">
        <f>IF(AY485="",IF(AND(H485&lt;&gt;"",F485=""),INDEX(AY$3:AY485,MATCH(MAX($AQ$3:AQ485),AQ$3:AQ485,0),0),""),AY485)</f>
        <v/>
      </c>
      <c r="BB485" s="82" t="str">
        <f>IF(BC485="","",RANK(BC485,BC$3:BC$1048576,1)+COUNTIF($BC$3:BC485,BC485)-1)</f>
        <v/>
      </c>
      <c r="BC485" s="139" t="str">
        <f t="shared" si="823"/>
        <v/>
      </c>
      <c r="BD485" s="46" t="str">
        <f t="shared" si="824"/>
        <v/>
      </c>
      <c r="BE485" s="46" t="str">
        <f t="shared" si="825"/>
        <v/>
      </c>
      <c r="BF485" s="46" t="str">
        <f t="shared" si="826"/>
        <v/>
      </c>
      <c r="BG485" s="4" t="str">
        <f t="shared" si="827"/>
        <v/>
      </c>
      <c r="BH485" s="180" t="str">
        <f t="shared" si="828"/>
        <v/>
      </c>
      <c r="BI485" s="16" t="str">
        <f t="shared" si="829"/>
        <v/>
      </c>
      <c r="BJ485" s="52" t="str">
        <f>IF(BI485="","",IF(W485="","",IF(AND(K485=$K$1,$K$1&lt;&gt;""),$BT$2,IFERROR(IF(INDEX(価格設定!$D$5:$D$1048576,MATCH(Q485,価格設定!$B$5:$B$1048576,0),0)=価格設定!$D$3,$BT$2,$BS$2),$BS$2))))</f>
        <v/>
      </c>
      <c r="BK485" s="16" t="str">
        <f>IF(BI485="","",IF(COUNTIF($BI$3:BI485,BI485)=1,1,IF(AND(BI484=BI485,BH485=""),BK484,COUNTIF($BH$3:BH485,BH485))))</f>
        <v/>
      </c>
      <c r="BL485" s="52" t="str">
        <f t="shared" si="830"/>
        <v/>
      </c>
      <c r="BM485" s="52" t="str">
        <f t="shared" si="831"/>
        <v/>
      </c>
      <c r="BN485" s="119" t="str">
        <f t="shared" si="832"/>
        <v/>
      </c>
      <c r="BO485" s="119" t="str">
        <f t="shared" si="833"/>
        <v/>
      </c>
      <c r="BP485" s="17" t="str">
        <f t="shared" si="834"/>
        <v/>
      </c>
      <c r="BQ485" s="17" t="str">
        <f t="shared" si="835"/>
        <v/>
      </c>
      <c r="BR485" s="17" t="str">
        <f>IF(OR(BP485="",COUNTIF($BO$3:BO485,BO485)&lt;&gt;1),"",SUMIF(BO$3:BO$1048576,BO485,BP$3:BP$1048576))</f>
        <v/>
      </c>
      <c r="BS485" s="17" t="str">
        <f t="shared" si="836"/>
        <v/>
      </c>
      <c r="BT485" s="17" t="str">
        <f t="shared" si="837"/>
        <v/>
      </c>
      <c r="BU485" s="17" t="str">
        <f t="shared" si="838"/>
        <v/>
      </c>
      <c r="BV485" s="24" t="str">
        <f t="shared" si="839"/>
        <v/>
      </c>
      <c r="BW485" s="24" t="str">
        <f t="shared" si="840"/>
        <v/>
      </c>
      <c r="BX485" s="24" t="str">
        <f t="shared" si="841"/>
        <v/>
      </c>
      <c r="BY485" s="26" t="str">
        <f t="shared" si="842"/>
        <v/>
      </c>
      <c r="BZ485" s="26" t="str">
        <f t="shared" si="843"/>
        <v/>
      </c>
      <c r="CA485" s="26" t="str">
        <f t="shared" si="844"/>
        <v/>
      </c>
      <c r="CB485" s="66" t="str">
        <f t="shared" si="845"/>
        <v/>
      </c>
      <c r="CC485" s="65" t="str">
        <f t="shared" si="846"/>
        <v/>
      </c>
      <c r="CD485" s="26" t="str">
        <f t="shared" si="847"/>
        <v/>
      </c>
      <c r="CE485" s="26" t="str">
        <f t="shared" si="848"/>
        <v/>
      </c>
      <c r="CF485" s="193" t="str">
        <f t="shared" si="849"/>
        <v/>
      </c>
      <c r="CG485" s="193" t="str">
        <f t="shared" si="850"/>
        <v/>
      </c>
      <c r="CH485" s="26" t="str">
        <f t="shared" si="851"/>
        <v/>
      </c>
      <c r="CI485" s="26" t="str">
        <f t="shared" si="852"/>
        <v/>
      </c>
      <c r="CJ485" s="65" t="str">
        <f t="shared" si="853"/>
        <v/>
      </c>
      <c r="CK485" s="65" t="str">
        <f t="shared" si="854"/>
        <v/>
      </c>
      <c r="CL485" s="64" t="str">
        <f t="shared" si="855"/>
        <v/>
      </c>
      <c r="CM485" s="64" t="str">
        <f t="shared" si="856"/>
        <v/>
      </c>
      <c r="CN485" s="65" t="str">
        <f t="shared" si="857"/>
        <v/>
      </c>
      <c r="CP485" s="63" t="str">
        <f>IF(BH485="","",MAX($CP$3:CP484)+1)</f>
        <v/>
      </c>
      <c r="CQ485" s="24" t="str">
        <f t="shared" si="858"/>
        <v/>
      </c>
      <c r="CR485" s="24" t="str">
        <f t="shared" si="859"/>
        <v/>
      </c>
      <c r="CS485" s="24" t="str">
        <f t="shared" si="860"/>
        <v/>
      </c>
      <c r="CT485" s="58" t="str">
        <f>IF(BO485="","",COUNTIF($BO$3:BO485,BO485)&amp;"@"&amp;BO485)</f>
        <v/>
      </c>
      <c r="CU485" s="16" t="str">
        <f t="shared" si="798"/>
        <v/>
      </c>
      <c r="CV485" s="63" t="str">
        <f t="shared" si="861"/>
        <v/>
      </c>
      <c r="CW485" s="16" t="str">
        <f t="shared" si="862"/>
        <v/>
      </c>
      <c r="CX485" s="16" t="str">
        <f t="shared" si="863"/>
        <v/>
      </c>
      <c r="CY485" s="16" t="str">
        <f t="shared" si="864"/>
        <v/>
      </c>
      <c r="CZ485" s="85" t="str">
        <f t="shared" si="865"/>
        <v/>
      </c>
      <c r="DA485" s="16" t="str">
        <f t="shared" si="866"/>
        <v/>
      </c>
      <c r="DB485" s="16" t="str">
        <f t="shared" si="867"/>
        <v/>
      </c>
      <c r="DC485" s="28" t="str">
        <f>IF(CP485="","",$DC$1&amp;(INDEX(価格設定!D$1:XFD$3,ROW(価格設定!$D$3),MATCH($AW485,価格設定!D$1:XFD$1,1))*100)&amp;"%")</f>
        <v/>
      </c>
      <c r="DD485" s="28" t="str">
        <f>IF(CP485="","",$DD$1&amp;(INDEX(価格設定!D$1:XFD$3,ROW(価格設定!$D$2),MATCH($AW485,価格設定!D$1:XFD$1,1))*100)&amp;"%")</f>
        <v/>
      </c>
      <c r="DE485" s="29" t="str">
        <f t="shared" si="868"/>
        <v/>
      </c>
      <c r="DG485" s="58" t="str">
        <f t="shared" si="869"/>
        <v/>
      </c>
      <c r="DH485" s="58" t="str">
        <f t="shared" si="870"/>
        <v/>
      </c>
      <c r="DI485" s="58" t="str">
        <f t="shared" si="871"/>
        <v/>
      </c>
      <c r="DJ485" s="85" t="str">
        <f t="shared" si="872"/>
        <v/>
      </c>
      <c r="DL485" s="58" t="str">
        <f>IF(COUNTIF(DG$3:DG$1048576,DG485)=COUNTIF($DG$3:$DG485,DG485),DG485,"")</f>
        <v/>
      </c>
      <c r="DM485" s="85" t="str">
        <f t="shared" si="873"/>
        <v/>
      </c>
      <c r="DN485" s="85" t="str">
        <f t="shared" si="799"/>
        <v/>
      </c>
      <c r="DO485" s="85" t="str">
        <f t="shared" si="799"/>
        <v/>
      </c>
      <c r="DP485" s="303"/>
      <c r="DQ485" s="17" t="str">
        <f t="shared" si="800"/>
        <v/>
      </c>
      <c r="DR485" s="17" t="str">
        <f t="shared" si="801"/>
        <v/>
      </c>
      <c r="DS485" s="17" t="str">
        <f t="shared" si="802"/>
        <v/>
      </c>
      <c r="DU485" s="16" t="str">
        <f t="shared" si="874"/>
        <v/>
      </c>
      <c r="DV485" s="16" t="str">
        <f>IF(DU485="","",COUNT($DU$3:DU485))</f>
        <v/>
      </c>
      <c r="DW485" s="16" t="str">
        <f t="shared" si="875"/>
        <v/>
      </c>
      <c r="DX485" s="16" t="str">
        <f t="shared" si="876"/>
        <v/>
      </c>
      <c r="DY485" s="16" t="str">
        <f>IF(DZ485="","",COUNTIF(DZ$3:DZ485,DZ485))</f>
        <v/>
      </c>
      <c r="DZ485" s="16" t="str">
        <f t="shared" si="877"/>
        <v/>
      </c>
      <c r="EA485" s="16" t="str">
        <f t="shared" si="878"/>
        <v/>
      </c>
      <c r="EB485" s="16" t="str">
        <f t="shared" si="879"/>
        <v/>
      </c>
      <c r="EC485" s="16" t="str">
        <f t="shared" si="880"/>
        <v/>
      </c>
      <c r="ED485" s="16" t="str">
        <f t="shared" si="881"/>
        <v/>
      </c>
      <c r="EE485" s="16" t="str">
        <f t="shared" si="882"/>
        <v/>
      </c>
      <c r="EF485" s="16" t="str">
        <f t="shared" si="883"/>
        <v/>
      </c>
      <c r="EG485" s="16" t="str">
        <f t="shared" si="884"/>
        <v/>
      </c>
      <c r="EH485" s="16" t="str">
        <f t="shared" si="885"/>
        <v/>
      </c>
      <c r="EI485" s="16" t="str">
        <f t="shared" si="886"/>
        <v/>
      </c>
      <c r="EJ485" s="16" t="str">
        <f t="shared" si="887"/>
        <v/>
      </c>
      <c r="EK485" s="16" t="str">
        <f t="shared" si="888"/>
        <v/>
      </c>
      <c r="EL485" s="58" t="str">
        <f t="shared" si="889"/>
        <v/>
      </c>
      <c r="EM485" s="58" t="str">
        <f>IF(OR($DZ485="",CR485=""),IF($EL485="","",$EL485),IF(OR(CR485="なし",CR485=0),領収書!$H$1,CR485))</f>
        <v/>
      </c>
      <c r="EN485" s="58" t="str">
        <f>IF(OR($DZ485="",CS485=""),IF($EL485="","",$EL485),IF(OR(CS485="なし",CS485=0),入力!$EN$1,CS485))</f>
        <v/>
      </c>
      <c r="EO485" s="63" t="str">
        <f t="shared" si="890"/>
        <v/>
      </c>
      <c r="EP485" s="63" t="str">
        <f t="shared" si="891"/>
        <v/>
      </c>
      <c r="ER485" s="16" t="str">
        <f>IF(AND(COUNTIF($ET$3:ET485,ET485)=1,ET485&lt;&gt;""),MAX($ER$3:ER484)+1,"")</f>
        <v/>
      </c>
      <c r="ES485" s="16" t="str">
        <f>IF(価格設定!B487="","",価格設定!B487)</f>
        <v/>
      </c>
      <c r="ET485" s="16" t="str">
        <f>IF(価格設定!C487="","",価格設定!C487)</f>
        <v/>
      </c>
      <c r="EV485" s="16" t="str">
        <f t="shared" si="803"/>
        <v/>
      </c>
      <c r="EW485" s="16" t="str">
        <f t="shared" si="892"/>
        <v/>
      </c>
    </row>
    <row r="486" spans="1:153" ht="30" customHeight="1" x14ac:dyDescent="0.2">
      <c r="A486" s="225"/>
      <c r="B486" s="212"/>
      <c r="C486" s="221"/>
      <c r="D486" s="164"/>
      <c r="E486" s="165"/>
      <c r="F486" s="166"/>
      <c r="G486" s="167"/>
      <c r="H486" s="179"/>
      <c r="I486" s="306"/>
      <c r="J486" s="169"/>
      <c r="K486" s="179"/>
      <c r="L486" s="186"/>
      <c r="M486" s="186"/>
      <c r="N486" s="168"/>
      <c r="O486" s="170"/>
      <c r="P486" s="212"/>
      <c r="Q486" s="179" t="str">
        <f>IFERROR(IF(H486="","",IFERROR(INDEX(価格設定!$B$5:$B$1048576,MATCH(H486,価格設定!$B$5:$B$1048576,0),0),INDEX(価格設定!$B$5:$B$1048576,MATCH("*"&amp;H486&amp;"*",価格設定!$B$5:$B$1048576,0),0))),H486)</f>
        <v/>
      </c>
      <c r="R486" s="250" t="str">
        <f>IFERROR(IF(Q486="",IF(K486="","",K486),IF(K486="",IF(INDEX(価格設定!$C$5:$C$1048576,MATCH(Q486,価格設定!$B$5:$B$1048576,0),0)=0,"",INDEX(価格設定!$C$5:$C$1048576,MATCH(Q486,価格設定!$B$5:$B$1048576,0),0)),IF(K486="なし","",K486))),"")</f>
        <v/>
      </c>
      <c r="S486" s="308" t="str">
        <f t="shared" si="804"/>
        <v/>
      </c>
      <c r="T486" s="126" t="str">
        <f>IFERROR(IF(J486="",IF(INDEX(価格設定!$E$5:$R$1048576,MATCH($Q486,価格設定!B$5:B$1048576,0),MATCH($AW486,価格設定!E$1:X$1,1))=0,"",INDEX(価格設定!$E$5:$R$1048576,MATCH($Q486,価格設定!B$5:B$1048576,0),MATCH($AW486,価格設定!E$1:X$1,1))),J486),"")</f>
        <v/>
      </c>
      <c r="U486" s="126" t="str">
        <f t="shared" si="805"/>
        <v/>
      </c>
      <c r="V486" s="132" t="str">
        <f t="shared" si="806"/>
        <v/>
      </c>
      <c r="W486" s="127" t="str">
        <f>IFERROR(IF(OR(T486="",T486&lt;0),"",IFERROR(INDEX(価格設定!E$2:X$3,IF(AND(K486=$K$1,$K$1&lt;&gt;""),ROW(価格設定!$D$3)-1,MATCH(INDEX(価格設定!$D$5:$D$1048576,MATCH(Q486,価格設定!$B$5:$B$1048576,0),0),価格設定!$D$2:$D$3,0)),MATCH($AW486,価格設定!E$1:X$1,1)),INDEX(価格設定!E$2:X$2,0,MATCH($AW486,価格設定!E$1:X$1,1)))),"")</f>
        <v/>
      </c>
      <c r="X486" s="126" t="str">
        <f t="shared" si="797"/>
        <v/>
      </c>
      <c r="Y486" s="128" t="str">
        <f t="shared" si="807"/>
        <v/>
      </c>
      <c r="Z486" s="126" t="str">
        <f t="shared" si="808"/>
        <v/>
      </c>
      <c r="AA486" s="129" t="str">
        <f t="shared" si="809"/>
        <v/>
      </c>
      <c r="AB486" s="126" t="str">
        <f t="shared" si="810"/>
        <v/>
      </c>
      <c r="AC486" s="280" t="str">
        <f t="shared" si="811"/>
        <v/>
      </c>
      <c r="AD486" s="15"/>
      <c r="AE486" s="204" t="str">
        <f>IF(AF486="","",COUNT($AF$3:AF486))</f>
        <v/>
      </c>
      <c r="AF486" s="206" t="str">
        <f t="shared" si="812"/>
        <v/>
      </c>
      <c r="AG486" s="204" t="str">
        <f t="shared" si="813"/>
        <v/>
      </c>
      <c r="AH486" s="204" t="str">
        <f t="shared" si="814"/>
        <v/>
      </c>
      <c r="AI486" s="287"/>
      <c r="AJ486" s="15"/>
      <c r="AK486" s="138" t="str">
        <f t="shared" si="815"/>
        <v/>
      </c>
      <c r="AL486" s="131" t="str">
        <f t="shared" si="816"/>
        <v/>
      </c>
      <c r="AM486" s="131" t="str">
        <f t="shared" si="817"/>
        <v/>
      </c>
      <c r="AN486" s="313" t="str">
        <f t="shared" si="818"/>
        <v/>
      </c>
      <c r="AO486" s="316" t="str">
        <f t="shared" si="819"/>
        <v/>
      </c>
      <c r="AP486" s="18"/>
      <c r="AQ486" s="3" t="str">
        <f>IF(F486="","",MAX($AQ$3:AQ485)+1)</f>
        <v/>
      </c>
      <c r="AR486" s="3" t="str">
        <f>IF(OR(AQ486="",BB486=""),"",MAX($AR$3:AR485)+1)</f>
        <v/>
      </c>
      <c r="AS486" s="3" t="str">
        <f>IF(CQ486="","",RANK(CQ486,CQ$3:CQ$1048576,1)+COUNTIF($CQ$3:CQ486,CQ486)-1)</f>
        <v/>
      </c>
      <c r="AT486" s="21" t="str">
        <f>IF(C486="",IF(OR(AND($H486&lt;&gt;"",C486=""),AND($F485=$F486,$AZ486&lt;&gt;""),COUNTA($H$3:$H$1048576,#REF!,$F$3:$F$1048576)&gt;COUNTA($H$3:$H486,#REF!,$F$3:$F486),$AZ486&lt;&gt;""),INDEX(AT$3:AT$1048576,MATCH(MAX($AQ$3:$AQ485),$AQ$3:$AQ$1048576,0),0),""),C486)</f>
        <v/>
      </c>
      <c r="AU486" s="21" t="str">
        <f>IF(D486="",IF(OR(AND($H486&lt;&gt;"",D486=""),AND($F485=$F486,$AZ486&lt;&gt;""),COUNTA($H$3:$H$1048576,#REF!,$F$3:$F$1048576)&gt;COUNTA($H$3:$H486,#REF!,$F$3:$F486),$AZ486&lt;&gt;""),INDEX(AU$3:AU$1048576,MATCH(MAX($AQ$3:$AQ485),$AQ$3:$AQ$1048576,0),0),""),D486)</f>
        <v/>
      </c>
      <c r="AV486" s="21" t="str">
        <f>IF(E486="",IF(OR(AND($H486&lt;&gt;"",E486=""),AND($F485=$F486,$AZ486&lt;&gt;""),COUNTA($H$3:$H$1048576,#REF!,$F$3:$F$1048576)&gt;COUNTA($H$3:$H486,#REF!,$F$3:$F486),$AZ486&lt;&gt;""),INDEX(AV$3:AV$1048576,MATCH(MAX($AQ$3:$AQ485),$AQ$3:$AQ$1048576,0),0),""),E486)</f>
        <v/>
      </c>
      <c r="AW486" s="24" t="str">
        <f t="shared" si="820"/>
        <v/>
      </c>
      <c r="AX486" s="13" t="str">
        <f t="shared" si="821"/>
        <v/>
      </c>
      <c r="AY486" s="4" t="str">
        <f t="shared" si="822"/>
        <v/>
      </c>
      <c r="AZ486" s="4" t="str">
        <f>IF(AX486="",IF(OR(AND(H486&lt;&gt;"",F486=""),COUNTA($H$3:$H$1048576)&gt;COUNTA($H$3:$H486)),INDEX(AX$3:AX486,MATCH(MAX($AQ$3:AQ486),AQ$3:AQ486,0),0),""),AX486)</f>
        <v/>
      </c>
      <c r="BA486" s="4" t="str">
        <f>IF(AY486="",IF(AND(H486&lt;&gt;"",F486=""),INDEX(AY$3:AY486,MATCH(MAX($AQ$3:AQ486),AQ$3:AQ486,0),0),""),AY486)</f>
        <v/>
      </c>
      <c r="BB486" s="82" t="str">
        <f>IF(BC486="","",RANK(BC486,BC$3:BC$1048576,1)+COUNTIF($BC$3:BC486,BC486)-1)</f>
        <v/>
      </c>
      <c r="BC486" s="139" t="str">
        <f t="shared" si="823"/>
        <v/>
      </c>
      <c r="BD486" s="46" t="str">
        <f t="shared" si="824"/>
        <v/>
      </c>
      <c r="BE486" s="46" t="str">
        <f t="shared" si="825"/>
        <v/>
      </c>
      <c r="BF486" s="46" t="str">
        <f t="shared" si="826"/>
        <v/>
      </c>
      <c r="BG486" s="4" t="str">
        <f t="shared" si="827"/>
        <v/>
      </c>
      <c r="BH486" s="180" t="str">
        <f t="shared" si="828"/>
        <v/>
      </c>
      <c r="BI486" s="16" t="str">
        <f t="shared" si="829"/>
        <v/>
      </c>
      <c r="BJ486" s="52" t="str">
        <f>IF(BI486="","",IF(W486="","",IF(AND(K486=$K$1,$K$1&lt;&gt;""),$BT$2,IFERROR(IF(INDEX(価格設定!$D$5:$D$1048576,MATCH(Q486,価格設定!$B$5:$B$1048576,0),0)=価格設定!$D$3,$BT$2,$BS$2),$BS$2))))</f>
        <v/>
      </c>
      <c r="BK486" s="16" t="str">
        <f>IF(BI486="","",IF(COUNTIF($BI$3:BI486,BI486)=1,1,IF(AND(BI485=BI486,BH486=""),BK485,COUNTIF($BH$3:BH486,BH486))))</f>
        <v/>
      </c>
      <c r="BL486" s="52" t="str">
        <f t="shared" si="830"/>
        <v/>
      </c>
      <c r="BM486" s="52" t="str">
        <f t="shared" si="831"/>
        <v/>
      </c>
      <c r="BN486" s="119" t="str">
        <f t="shared" si="832"/>
        <v/>
      </c>
      <c r="BO486" s="119" t="str">
        <f t="shared" si="833"/>
        <v/>
      </c>
      <c r="BP486" s="17" t="str">
        <f t="shared" si="834"/>
        <v/>
      </c>
      <c r="BQ486" s="17" t="str">
        <f t="shared" si="835"/>
        <v/>
      </c>
      <c r="BR486" s="17" t="str">
        <f>IF(OR(BP486="",COUNTIF($BO$3:BO486,BO486)&lt;&gt;1),"",SUMIF(BO$3:BO$1048576,BO486,BP$3:BP$1048576))</f>
        <v/>
      </c>
      <c r="BS486" s="17" t="str">
        <f t="shared" si="836"/>
        <v/>
      </c>
      <c r="BT486" s="17" t="str">
        <f t="shared" si="837"/>
        <v/>
      </c>
      <c r="BU486" s="17" t="str">
        <f t="shared" si="838"/>
        <v/>
      </c>
      <c r="BV486" s="24" t="str">
        <f t="shared" si="839"/>
        <v/>
      </c>
      <c r="BW486" s="24" t="str">
        <f t="shared" si="840"/>
        <v/>
      </c>
      <c r="BX486" s="24" t="str">
        <f t="shared" si="841"/>
        <v/>
      </c>
      <c r="BY486" s="26" t="str">
        <f t="shared" si="842"/>
        <v/>
      </c>
      <c r="BZ486" s="26" t="str">
        <f t="shared" si="843"/>
        <v/>
      </c>
      <c r="CA486" s="26" t="str">
        <f t="shared" si="844"/>
        <v/>
      </c>
      <c r="CB486" s="66" t="str">
        <f t="shared" si="845"/>
        <v/>
      </c>
      <c r="CC486" s="65" t="str">
        <f t="shared" si="846"/>
        <v/>
      </c>
      <c r="CD486" s="26" t="str">
        <f t="shared" si="847"/>
        <v/>
      </c>
      <c r="CE486" s="26" t="str">
        <f t="shared" si="848"/>
        <v/>
      </c>
      <c r="CF486" s="193" t="str">
        <f t="shared" si="849"/>
        <v/>
      </c>
      <c r="CG486" s="193" t="str">
        <f t="shared" si="850"/>
        <v/>
      </c>
      <c r="CH486" s="26" t="str">
        <f t="shared" si="851"/>
        <v/>
      </c>
      <c r="CI486" s="26" t="str">
        <f t="shared" si="852"/>
        <v/>
      </c>
      <c r="CJ486" s="65" t="str">
        <f t="shared" si="853"/>
        <v/>
      </c>
      <c r="CK486" s="65" t="str">
        <f t="shared" si="854"/>
        <v/>
      </c>
      <c r="CL486" s="64" t="str">
        <f t="shared" si="855"/>
        <v/>
      </c>
      <c r="CM486" s="64" t="str">
        <f t="shared" si="856"/>
        <v/>
      </c>
      <c r="CN486" s="65" t="str">
        <f t="shared" si="857"/>
        <v/>
      </c>
      <c r="CP486" s="63" t="str">
        <f>IF(BH486="","",MAX($CP$3:CP485)+1)</f>
        <v/>
      </c>
      <c r="CQ486" s="24" t="str">
        <f t="shared" si="858"/>
        <v/>
      </c>
      <c r="CR486" s="24" t="str">
        <f t="shared" si="859"/>
        <v/>
      </c>
      <c r="CS486" s="24" t="str">
        <f t="shared" si="860"/>
        <v/>
      </c>
      <c r="CT486" s="58" t="str">
        <f>IF(BO486="","",COUNTIF($BO$3:BO486,BO486)&amp;"@"&amp;BO486)</f>
        <v/>
      </c>
      <c r="CU486" s="16" t="str">
        <f t="shared" si="798"/>
        <v/>
      </c>
      <c r="CV486" s="63" t="str">
        <f t="shared" si="861"/>
        <v/>
      </c>
      <c r="CW486" s="16" t="str">
        <f t="shared" si="862"/>
        <v/>
      </c>
      <c r="CX486" s="16" t="str">
        <f t="shared" si="863"/>
        <v/>
      </c>
      <c r="CY486" s="16" t="str">
        <f t="shared" si="864"/>
        <v/>
      </c>
      <c r="CZ486" s="85" t="str">
        <f t="shared" si="865"/>
        <v/>
      </c>
      <c r="DA486" s="16" t="str">
        <f t="shared" si="866"/>
        <v/>
      </c>
      <c r="DB486" s="16" t="str">
        <f t="shared" si="867"/>
        <v/>
      </c>
      <c r="DC486" s="28" t="str">
        <f>IF(CP486="","",$DC$1&amp;(INDEX(価格設定!D$1:XFD$3,ROW(価格設定!$D$3),MATCH($AW486,価格設定!D$1:XFD$1,1))*100)&amp;"%")</f>
        <v/>
      </c>
      <c r="DD486" s="28" t="str">
        <f>IF(CP486="","",$DD$1&amp;(INDEX(価格設定!D$1:XFD$3,ROW(価格設定!$D$2),MATCH($AW486,価格設定!D$1:XFD$1,1))*100)&amp;"%")</f>
        <v/>
      </c>
      <c r="DE486" s="29" t="str">
        <f t="shared" si="868"/>
        <v/>
      </c>
      <c r="DG486" s="58" t="str">
        <f t="shared" si="869"/>
        <v/>
      </c>
      <c r="DH486" s="58" t="str">
        <f t="shared" si="870"/>
        <v/>
      </c>
      <c r="DI486" s="58" t="str">
        <f t="shared" si="871"/>
        <v/>
      </c>
      <c r="DJ486" s="85" t="str">
        <f t="shared" si="872"/>
        <v/>
      </c>
      <c r="DL486" s="58" t="str">
        <f>IF(COUNTIF(DG$3:DG$1048576,DG486)=COUNTIF($DG$3:$DG486,DG486),DG486,"")</f>
        <v/>
      </c>
      <c r="DM486" s="85" t="str">
        <f t="shared" si="873"/>
        <v/>
      </c>
      <c r="DN486" s="85" t="str">
        <f t="shared" si="799"/>
        <v/>
      </c>
      <c r="DO486" s="85" t="str">
        <f t="shared" si="799"/>
        <v/>
      </c>
      <c r="DP486" s="303"/>
      <c r="DQ486" s="17" t="str">
        <f t="shared" si="800"/>
        <v/>
      </c>
      <c r="DR486" s="17" t="str">
        <f t="shared" si="801"/>
        <v/>
      </c>
      <c r="DS486" s="17" t="str">
        <f t="shared" si="802"/>
        <v/>
      </c>
      <c r="DU486" s="16" t="str">
        <f t="shared" si="874"/>
        <v/>
      </c>
      <c r="DV486" s="16" t="str">
        <f>IF(DU486="","",COUNT($DU$3:DU486))</f>
        <v/>
      </c>
      <c r="DW486" s="16" t="str">
        <f t="shared" si="875"/>
        <v/>
      </c>
      <c r="DX486" s="16" t="str">
        <f t="shared" si="876"/>
        <v/>
      </c>
      <c r="DY486" s="16" t="str">
        <f>IF(DZ486="","",COUNTIF(DZ$3:DZ486,DZ486))</f>
        <v/>
      </c>
      <c r="DZ486" s="16" t="str">
        <f t="shared" si="877"/>
        <v/>
      </c>
      <c r="EA486" s="16" t="str">
        <f t="shared" si="878"/>
        <v/>
      </c>
      <c r="EB486" s="16" t="str">
        <f t="shared" si="879"/>
        <v/>
      </c>
      <c r="EC486" s="16" t="str">
        <f t="shared" si="880"/>
        <v/>
      </c>
      <c r="ED486" s="16" t="str">
        <f t="shared" si="881"/>
        <v/>
      </c>
      <c r="EE486" s="16" t="str">
        <f t="shared" si="882"/>
        <v/>
      </c>
      <c r="EF486" s="16" t="str">
        <f t="shared" si="883"/>
        <v/>
      </c>
      <c r="EG486" s="16" t="str">
        <f t="shared" si="884"/>
        <v/>
      </c>
      <c r="EH486" s="16" t="str">
        <f t="shared" si="885"/>
        <v/>
      </c>
      <c r="EI486" s="16" t="str">
        <f t="shared" si="886"/>
        <v/>
      </c>
      <c r="EJ486" s="16" t="str">
        <f t="shared" si="887"/>
        <v/>
      </c>
      <c r="EK486" s="16" t="str">
        <f t="shared" si="888"/>
        <v/>
      </c>
      <c r="EL486" s="58" t="str">
        <f t="shared" si="889"/>
        <v/>
      </c>
      <c r="EM486" s="58" t="str">
        <f>IF(OR($DZ486="",CR486=""),IF($EL486="","",$EL486),IF(OR(CR486="なし",CR486=0),領収書!$H$1,CR486))</f>
        <v/>
      </c>
      <c r="EN486" s="58" t="str">
        <f>IF(OR($DZ486="",CS486=""),IF($EL486="","",$EL486),IF(OR(CS486="なし",CS486=0),入力!$EN$1,CS486))</f>
        <v/>
      </c>
      <c r="EO486" s="63" t="str">
        <f t="shared" si="890"/>
        <v/>
      </c>
      <c r="EP486" s="63" t="str">
        <f t="shared" si="891"/>
        <v/>
      </c>
      <c r="ER486" s="16" t="str">
        <f>IF(AND(COUNTIF($ET$3:ET486,ET486)=1,ET486&lt;&gt;""),MAX($ER$3:ER485)+1,"")</f>
        <v/>
      </c>
      <c r="ES486" s="16" t="str">
        <f>IF(価格設定!B488="","",価格設定!B488)</f>
        <v/>
      </c>
      <c r="ET486" s="16" t="str">
        <f>IF(価格設定!C488="","",価格設定!C488)</f>
        <v/>
      </c>
      <c r="EV486" s="16" t="str">
        <f t="shared" si="803"/>
        <v/>
      </c>
      <c r="EW486" s="16" t="str">
        <f t="shared" si="892"/>
        <v/>
      </c>
    </row>
    <row r="487" spans="1:153" ht="30" customHeight="1" x14ac:dyDescent="0.2">
      <c r="A487" s="225"/>
      <c r="B487" s="212"/>
      <c r="C487" s="221"/>
      <c r="D487" s="164"/>
      <c r="E487" s="165"/>
      <c r="F487" s="166"/>
      <c r="G487" s="167"/>
      <c r="H487" s="179"/>
      <c r="I487" s="306"/>
      <c r="J487" s="169"/>
      <c r="K487" s="179"/>
      <c r="L487" s="186"/>
      <c r="M487" s="186"/>
      <c r="N487" s="168"/>
      <c r="O487" s="170"/>
      <c r="P487" s="212"/>
      <c r="Q487" s="179" t="str">
        <f>IFERROR(IF(H487="","",IFERROR(INDEX(価格設定!$B$5:$B$1048576,MATCH(H487,価格設定!$B$5:$B$1048576,0),0),INDEX(価格設定!$B$5:$B$1048576,MATCH("*"&amp;H487&amp;"*",価格設定!$B$5:$B$1048576,0),0))),H487)</f>
        <v/>
      </c>
      <c r="R487" s="250" t="str">
        <f>IFERROR(IF(Q487="",IF(K487="","",K487),IF(K487="",IF(INDEX(価格設定!$C$5:$C$1048576,MATCH(Q487,価格設定!$B$5:$B$1048576,0),0)=0,"",INDEX(価格設定!$C$5:$C$1048576,MATCH(Q487,価格設定!$B$5:$B$1048576,0),0)),IF(K487="なし","",K487))),"")</f>
        <v/>
      </c>
      <c r="S487" s="308" t="str">
        <f t="shared" si="804"/>
        <v/>
      </c>
      <c r="T487" s="126" t="str">
        <f>IFERROR(IF(J487="",IF(INDEX(価格設定!$E$5:$R$1048576,MATCH($Q487,価格設定!B$5:B$1048576,0),MATCH($AW487,価格設定!E$1:X$1,1))=0,"",INDEX(価格設定!$E$5:$R$1048576,MATCH($Q487,価格設定!B$5:B$1048576,0),MATCH($AW487,価格設定!E$1:X$1,1))),J487),"")</f>
        <v/>
      </c>
      <c r="U487" s="126" t="str">
        <f t="shared" si="805"/>
        <v/>
      </c>
      <c r="V487" s="132" t="str">
        <f t="shared" si="806"/>
        <v/>
      </c>
      <c r="W487" s="127" t="str">
        <f>IFERROR(IF(OR(T487="",T487&lt;0),"",IFERROR(INDEX(価格設定!E$2:X$3,IF(AND(K487=$K$1,$K$1&lt;&gt;""),ROW(価格設定!$D$3)-1,MATCH(INDEX(価格設定!$D$5:$D$1048576,MATCH(Q487,価格設定!$B$5:$B$1048576,0),0),価格設定!$D$2:$D$3,0)),MATCH($AW487,価格設定!E$1:X$1,1)),INDEX(価格設定!E$2:X$2,0,MATCH($AW487,価格設定!E$1:X$1,1)))),"")</f>
        <v/>
      </c>
      <c r="X487" s="126" t="str">
        <f t="shared" si="797"/>
        <v/>
      </c>
      <c r="Y487" s="128" t="str">
        <f t="shared" si="807"/>
        <v/>
      </c>
      <c r="Z487" s="126" t="str">
        <f t="shared" si="808"/>
        <v/>
      </c>
      <c r="AA487" s="129" t="str">
        <f t="shared" si="809"/>
        <v/>
      </c>
      <c r="AB487" s="126" t="str">
        <f t="shared" si="810"/>
        <v/>
      </c>
      <c r="AC487" s="280" t="str">
        <f t="shared" si="811"/>
        <v/>
      </c>
      <c r="AD487" s="15"/>
      <c r="AE487" s="204" t="str">
        <f>IF(AF487="","",COUNT($AF$3:AF487))</f>
        <v/>
      </c>
      <c r="AF487" s="206" t="str">
        <f t="shared" si="812"/>
        <v/>
      </c>
      <c r="AG487" s="204" t="str">
        <f t="shared" si="813"/>
        <v/>
      </c>
      <c r="AH487" s="204" t="str">
        <f t="shared" si="814"/>
        <v/>
      </c>
      <c r="AI487" s="287"/>
      <c r="AJ487" s="15"/>
      <c r="AK487" s="138" t="str">
        <f t="shared" si="815"/>
        <v/>
      </c>
      <c r="AL487" s="131" t="str">
        <f t="shared" si="816"/>
        <v/>
      </c>
      <c r="AM487" s="131" t="str">
        <f t="shared" si="817"/>
        <v/>
      </c>
      <c r="AN487" s="313" t="str">
        <f t="shared" si="818"/>
        <v/>
      </c>
      <c r="AO487" s="316" t="str">
        <f t="shared" si="819"/>
        <v/>
      </c>
      <c r="AP487" s="18"/>
      <c r="AQ487" s="3" t="str">
        <f>IF(F487="","",MAX($AQ$3:AQ486)+1)</f>
        <v/>
      </c>
      <c r="AR487" s="3" t="str">
        <f>IF(OR(AQ487="",BB487=""),"",MAX($AR$3:AR486)+1)</f>
        <v/>
      </c>
      <c r="AS487" s="3" t="str">
        <f>IF(CQ487="","",RANK(CQ487,CQ$3:CQ$1048576,1)+COUNTIF($CQ$3:CQ487,CQ487)-1)</f>
        <v/>
      </c>
      <c r="AT487" s="21" t="str">
        <f>IF(C487="",IF(OR(AND($H487&lt;&gt;"",C487=""),AND($F486=$F487,$AZ487&lt;&gt;""),COUNTA($H$3:$H$1048576,#REF!,$F$3:$F$1048576)&gt;COUNTA($H$3:$H487,#REF!,$F$3:$F487),$AZ487&lt;&gt;""),INDEX(AT$3:AT$1048576,MATCH(MAX($AQ$3:$AQ486),$AQ$3:$AQ$1048576,0),0),""),C487)</f>
        <v/>
      </c>
      <c r="AU487" s="21" t="str">
        <f>IF(D487="",IF(OR(AND($H487&lt;&gt;"",D487=""),AND($F486=$F487,$AZ487&lt;&gt;""),COUNTA($H$3:$H$1048576,#REF!,$F$3:$F$1048576)&gt;COUNTA($H$3:$H487,#REF!,$F$3:$F487),$AZ487&lt;&gt;""),INDEX(AU$3:AU$1048576,MATCH(MAX($AQ$3:$AQ486),$AQ$3:$AQ$1048576,0),0),""),D487)</f>
        <v/>
      </c>
      <c r="AV487" s="21" t="str">
        <f>IF(E487="",IF(OR(AND($H487&lt;&gt;"",E487=""),AND($F486=$F487,$AZ487&lt;&gt;""),COUNTA($H$3:$H$1048576,#REF!,$F$3:$F$1048576)&gt;COUNTA($H$3:$H487,#REF!,$F$3:$F487),$AZ487&lt;&gt;""),INDEX(AV$3:AV$1048576,MATCH(MAX($AQ$3:$AQ486),$AQ$3:$AQ$1048576,0),0),""),E487)</f>
        <v/>
      </c>
      <c r="AW487" s="24" t="str">
        <f t="shared" si="820"/>
        <v/>
      </c>
      <c r="AX487" s="13" t="str">
        <f t="shared" si="821"/>
        <v/>
      </c>
      <c r="AY487" s="4" t="str">
        <f t="shared" si="822"/>
        <v/>
      </c>
      <c r="AZ487" s="4" t="str">
        <f>IF(AX487="",IF(OR(AND(H487&lt;&gt;"",F487=""),COUNTA($H$3:$H$1048576)&gt;COUNTA($H$3:$H487)),INDEX(AX$3:AX487,MATCH(MAX($AQ$3:AQ487),AQ$3:AQ487,0),0),""),AX487)</f>
        <v/>
      </c>
      <c r="BA487" s="4" t="str">
        <f>IF(AY487="",IF(AND(H487&lt;&gt;"",F487=""),INDEX(AY$3:AY487,MATCH(MAX($AQ$3:AQ487),AQ$3:AQ487,0),0),""),AY487)</f>
        <v/>
      </c>
      <c r="BB487" s="82" t="str">
        <f>IF(BC487="","",RANK(BC487,BC$3:BC$1048576,1)+COUNTIF($BC$3:BC487,BC487)-1)</f>
        <v/>
      </c>
      <c r="BC487" s="139" t="str">
        <f t="shared" si="823"/>
        <v/>
      </c>
      <c r="BD487" s="46" t="str">
        <f t="shared" si="824"/>
        <v/>
      </c>
      <c r="BE487" s="46" t="str">
        <f t="shared" si="825"/>
        <v/>
      </c>
      <c r="BF487" s="46" t="str">
        <f t="shared" si="826"/>
        <v/>
      </c>
      <c r="BG487" s="4" t="str">
        <f t="shared" si="827"/>
        <v/>
      </c>
      <c r="BH487" s="180" t="str">
        <f t="shared" si="828"/>
        <v/>
      </c>
      <c r="BI487" s="16" t="str">
        <f t="shared" si="829"/>
        <v/>
      </c>
      <c r="BJ487" s="52" t="str">
        <f>IF(BI487="","",IF(W487="","",IF(AND(K487=$K$1,$K$1&lt;&gt;""),$BT$2,IFERROR(IF(INDEX(価格設定!$D$5:$D$1048576,MATCH(Q487,価格設定!$B$5:$B$1048576,0),0)=価格設定!$D$3,$BT$2,$BS$2),$BS$2))))</f>
        <v/>
      </c>
      <c r="BK487" s="16" t="str">
        <f>IF(BI487="","",IF(COUNTIF($BI$3:BI487,BI487)=1,1,IF(AND(BI486=BI487,BH487=""),BK486,COUNTIF($BH$3:BH487,BH487))))</f>
        <v/>
      </c>
      <c r="BL487" s="52" t="str">
        <f t="shared" si="830"/>
        <v/>
      </c>
      <c r="BM487" s="52" t="str">
        <f t="shared" si="831"/>
        <v/>
      </c>
      <c r="BN487" s="119" t="str">
        <f t="shared" si="832"/>
        <v/>
      </c>
      <c r="BO487" s="119" t="str">
        <f t="shared" si="833"/>
        <v/>
      </c>
      <c r="BP487" s="17" t="str">
        <f t="shared" si="834"/>
        <v/>
      </c>
      <c r="BQ487" s="17" t="str">
        <f t="shared" si="835"/>
        <v/>
      </c>
      <c r="BR487" s="17" t="str">
        <f>IF(OR(BP487="",COUNTIF($BO$3:BO487,BO487)&lt;&gt;1),"",SUMIF(BO$3:BO$1048576,BO487,BP$3:BP$1048576))</f>
        <v/>
      </c>
      <c r="BS487" s="17" t="str">
        <f t="shared" si="836"/>
        <v/>
      </c>
      <c r="BT487" s="17" t="str">
        <f t="shared" si="837"/>
        <v/>
      </c>
      <c r="BU487" s="17" t="str">
        <f t="shared" si="838"/>
        <v/>
      </c>
      <c r="BV487" s="24" t="str">
        <f t="shared" si="839"/>
        <v/>
      </c>
      <c r="BW487" s="24" t="str">
        <f t="shared" si="840"/>
        <v/>
      </c>
      <c r="BX487" s="24" t="str">
        <f t="shared" si="841"/>
        <v/>
      </c>
      <c r="BY487" s="26" t="str">
        <f t="shared" si="842"/>
        <v/>
      </c>
      <c r="BZ487" s="26" t="str">
        <f t="shared" si="843"/>
        <v/>
      </c>
      <c r="CA487" s="26" t="str">
        <f t="shared" si="844"/>
        <v/>
      </c>
      <c r="CB487" s="66" t="str">
        <f t="shared" si="845"/>
        <v/>
      </c>
      <c r="CC487" s="65" t="str">
        <f t="shared" si="846"/>
        <v/>
      </c>
      <c r="CD487" s="26" t="str">
        <f t="shared" si="847"/>
        <v/>
      </c>
      <c r="CE487" s="26" t="str">
        <f t="shared" si="848"/>
        <v/>
      </c>
      <c r="CF487" s="193" t="str">
        <f t="shared" si="849"/>
        <v/>
      </c>
      <c r="CG487" s="193" t="str">
        <f t="shared" si="850"/>
        <v/>
      </c>
      <c r="CH487" s="26" t="str">
        <f t="shared" si="851"/>
        <v/>
      </c>
      <c r="CI487" s="26" t="str">
        <f t="shared" si="852"/>
        <v/>
      </c>
      <c r="CJ487" s="65" t="str">
        <f t="shared" si="853"/>
        <v/>
      </c>
      <c r="CK487" s="65" t="str">
        <f t="shared" si="854"/>
        <v/>
      </c>
      <c r="CL487" s="64" t="str">
        <f t="shared" si="855"/>
        <v/>
      </c>
      <c r="CM487" s="64" t="str">
        <f t="shared" si="856"/>
        <v/>
      </c>
      <c r="CN487" s="65" t="str">
        <f t="shared" si="857"/>
        <v/>
      </c>
      <c r="CP487" s="63" t="str">
        <f>IF(BH487="","",MAX($CP$3:CP486)+1)</f>
        <v/>
      </c>
      <c r="CQ487" s="24" t="str">
        <f t="shared" si="858"/>
        <v/>
      </c>
      <c r="CR487" s="24" t="str">
        <f t="shared" si="859"/>
        <v/>
      </c>
      <c r="CS487" s="24" t="str">
        <f t="shared" si="860"/>
        <v/>
      </c>
      <c r="CT487" s="58" t="str">
        <f>IF(BO487="","",COUNTIF($BO$3:BO487,BO487)&amp;"@"&amp;BO487)</f>
        <v/>
      </c>
      <c r="CU487" s="16" t="str">
        <f t="shared" si="798"/>
        <v/>
      </c>
      <c r="CV487" s="63" t="str">
        <f t="shared" si="861"/>
        <v/>
      </c>
      <c r="CW487" s="16" t="str">
        <f t="shared" si="862"/>
        <v/>
      </c>
      <c r="CX487" s="16" t="str">
        <f t="shared" si="863"/>
        <v/>
      </c>
      <c r="CY487" s="16" t="str">
        <f t="shared" si="864"/>
        <v/>
      </c>
      <c r="CZ487" s="85" t="str">
        <f t="shared" si="865"/>
        <v/>
      </c>
      <c r="DA487" s="16" t="str">
        <f t="shared" si="866"/>
        <v/>
      </c>
      <c r="DB487" s="16" t="str">
        <f t="shared" si="867"/>
        <v/>
      </c>
      <c r="DC487" s="28" t="str">
        <f>IF(CP487="","",$DC$1&amp;(INDEX(価格設定!D$1:XFD$3,ROW(価格設定!$D$3),MATCH($AW487,価格設定!D$1:XFD$1,1))*100)&amp;"%")</f>
        <v/>
      </c>
      <c r="DD487" s="28" t="str">
        <f>IF(CP487="","",$DD$1&amp;(INDEX(価格設定!D$1:XFD$3,ROW(価格設定!$D$2),MATCH($AW487,価格設定!D$1:XFD$1,1))*100)&amp;"%")</f>
        <v/>
      </c>
      <c r="DE487" s="29" t="str">
        <f t="shared" si="868"/>
        <v/>
      </c>
      <c r="DG487" s="58" t="str">
        <f t="shared" si="869"/>
        <v/>
      </c>
      <c r="DH487" s="58" t="str">
        <f t="shared" si="870"/>
        <v/>
      </c>
      <c r="DI487" s="58" t="str">
        <f t="shared" si="871"/>
        <v/>
      </c>
      <c r="DJ487" s="85" t="str">
        <f t="shared" si="872"/>
        <v/>
      </c>
      <c r="DL487" s="58" t="str">
        <f>IF(COUNTIF(DG$3:DG$1048576,DG487)=COUNTIF($DG$3:$DG487,DG487),DG487,"")</f>
        <v/>
      </c>
      <c r="DM487" s="85" t="str">
        <f t="shared" si="873"/>
        <v/>
      </c>
      <c r="DN487" s="85" t="str">
        <f t="shared" si="799"/>
        <v/>
      </c>
      <c r="DO487" s="85" t="str">
        <f t="shared" si="799"/>
        <v/>
      </c>
      <c r="DP487" s="303"/>
      <c r="DQ487" s="17" t="str">
        <f t="shared" si="800"/>
        <v/>
      </c>
      <c r="DR487" s="17" t="str">
        <f t="shared" si="801"/>
        <v/>
      </c>
      <c r="DS487" s="17" t="str">
        <f t="shared" si="802"/>
        <v/>
      </c>
      <c r="DU487" s="16" t="str">
        <f t="shared" si="874"/>
        <v/>
      </c>
      <c r="DV487" s="16" t="str">
        <f>IF(DU487="","",COUNT($DU$3:DU487))</f>
        <v/>
      </c>
      <c r="DW487" s="16" t="str">
        <f t="shared" si="875"/>
        <v/>
      </c>
      <c r="DX487" s="16" t="str">
        <f t="shared" si="876"/>
        <v/>
      </c>
      <c r="DY487" s="16" t="str">
        <f>IF(DZ487="","",COUNTIF(DZ$3:DZ487,DZ487))</f>
        <v/>
      </c>
      <c r="DZ487" s="16" t="str">
        <f t="shared" si="877"/>
        <v/>
      </c>
      <c r="EA487" s="16" t="str">
        <f t="shared" si="878"/>
        <v/>
      </c>
      <c r="EB487" s="16" t="str">
        <f t="shared" si="879"/>
        <v/>
      </c>
      <c r="EC487" s="16" t="str">
        <f t="shared" si="880"/>
        <v/>
      </c>
      <c r="ED487" s="16" t="str">
        <f t="shared" si="881"/>
        <v/>
      </c>
      <c r="EE487" s="16" t="str">
        <f t="shared" si="882"/>
        <v/>
      </c>
      <c r="EF487" s="16" t="str">
        <f t="shared" si="883"/>
        <v/>
      </c>
      <c r="EG487" s="16" t="str">
        <f t="shared" si="884"/>
        <v/>
      </c>
      <c r="EH487" s="16" t="str">
        <f t="shared" si="885"/>
        <v/>
      </c>
      <c r="EI487" s="16" t="str">
        <f t="shared" si="886"/>
        <v/>
      </c>
      <c r="EJ487" s="16" t="str">
        <f t="shared" si="887"/>
        <v/>
      </c>
      <c r="EK487" s="16" t="str">
        <f t="shared" si="888"/>
        <v/>
      </c>
      <c r="EL487" s="58" t="str">
        <f t="shared" si="889"/>
        <v/>
      </c>
      <c r="EM487" s="58" t="str">
        <f>IF(OR($DZ487="",CR487=""),IF($EL487="","",$EL487),IF(OR(CR487="なし",CR487=0),領収書!$H$1,CR487))</f>
        <v/>
      </c>
      <c r="EN487" s="58" t="str">
        <f>IF(OR($DZ487="",CS487=""),IF($EL487="","",$EL487),IF(OR(CS487="なし",CS487=0),入力!$EN$1,CS487))</f>
        <v/>
      </c>
      <c r="EO487" s="63" t="str">
        <f t="shared" si="890"/>
        <v/>
      </c>
      <c r="EP487" s="63" t="str">
        <f t="shared" si="891"/>
        <v/>
      </c>
      <c r="ER487" s="16" t="str">
        <f>IF(AND(COUNTIF($ET$3:ET487,ET487)=1,ET487&lt;&gt;""),MAX($ER$3:ER486)+1,"")</f>
        <v/>
      </c>
      <c r="ES487" s="16" t="str">
        <f>IF(価格設定!B489="","",価格設定!B489)</f>
        <v/>
      </c>
      <c r="ET487" s="16" t="str">
        <f>IF(価格設定!C489="","",価格設定!C489)</f>
        <v/>
      </c>
      <c r="EV487" s="16" t="str">
        <f t="shared" si="803"/>
        <v/>
      </c>
      <c r="EW487" s="16" t="str">
        <f t="shared" si="892"/>
        <v/>
      </c>
    </row>
    <row r="488" spans="1:153" ht="30" customHeight="1" x14ac:dyDescent="0.2">
      <c r="A488" s="225"/>
      <c r="B488" s="212"/>
      <c r="C488" s="221"/>
      <c r="D488" s="164"/>
      <c r="E488" s="165"/>
      <c r="F488" s="166"/>
      <c r="G488" s="167"/>
      <c r="H488" s="179"/>
      <c r="I488" s="306"/>
      <c r="J488" s="169"/>
      <c r="K488" s="179"/>
      <c r="L488" s="186"/>
      <c r="M488" s="186"/>
      <c r="N488" s="168"/>
      <c r="O488" s="170"/>
      <c r="P488" s="212"/>
      <c r="Q488" s="179" t="str">
        <f>IFERROR(IF(H488="","",IFERROR(INDEX(価格設定!$B$5:$B$1048576,MATCH(H488,価格設定!$B$5:$B$1048576,0),0),INDEX(価格設定!$B$5:$B$1048576,MATCH("*"&amp;H488&amp;"*",価格設定!$B$5:$B$1048576,0),0))),H488)</f>
        <v/>
      </c>
      <c r="R488" s="250" t="str">
        <f>IFERROR(IF(Q488="",IF(K488="","",K488),IF(K488="",IF(INDEX(価格設定!$C$5:$C$1048576,MATCH(Q488,価格設定!$B$5:$B$1048576,0),0)=0,"",INDEX(価格設定!$C$5:$C$1048576,MATCH(Q488,価格設定!$B$5:$B$1048576,0),0)),IF(K488="なし","",K488))),"")</f>
        <v/>
      </c>
      <c r="S488" s="308" t="str">
        <f t="shared" si="804"/>
        <v/>
      </c>
      <c r="T488" s="126" t="str">
        <f>IFERROR(IF(J488="",IF(INDEX(価格設定!$E$5:$R$1048576,MATCH($Q488,価格設定!B$5:B$1048576,0),MATCH($AW488,価格設定!E$1:X$1,1))=0,"",INDEX(価格設定!$E$5:$R$1048576,MATCH($Q488,価格設定!B$5:B$1048576,0),MATCH($AW488,価格設定!E$1:X$1,1))),J488),"")</f>
        <v/>
      </c>
      <c r="U488" s="126" t="str">
        <f t="shared" si="805"/>
        <v/>
      </c>
      <c r="V488" s="132" t="str">
        <f t="shared" si="806"/>
        <v/>
      </c>
      <c r="W488" s="127" t="str">
        <f>IFERROR(IF(OR(T488="",T488&lt;0),"",IFERROR(INDEX(価格設定!E$2:X$3,IF(AND(K488=$K$1,$K$1&lt;&gt;""),ROW(価格設定!$D$3)-1,MATCH(INDEX(価格設定!$D$5:$D$1048576,MATCH(Q488,価格設定!$B$5:$B$1048576,0),0),価格設定!$D$2:$D$3,0)),MATCH($AW488,価格設定!E$1:X$1,1)),INDEX(価格設定!E$2:X$2,0,MATCH($AW488,価格設定!E$1:X$1,1)))),"")</f>
        <v/>
      </c>
      <c r="X488" s="126" t="str">
        <f t="shared" si="797"/>
        <v/>
      </c>
      <c r="Y488" s="128" t="str">
        <f t="shared" si="807"/>
        <v/>
      </c>
      <c r="Z488" s="126" t="str">
        <f t="shared" si="808"/>
        <v/>
      </c>
      <c r="AA488" s="129" t="str">
        <f t="shared" si="809"/>
        <v/>
      </c>
      <c r="AB488" s="126" t="str">
        <f t="shared" si="810"/>
        <v/>
      </c>
      <c r="AC488" s="280" t="str">
        <f t="shared" si="811"/>
        <v/>
      </c>
      <c r="AD488" s="15"/>
      <c r="AE488" s="204" t="str">
        <f>IF(AF488="","",COUNT($AF$3:AF488))</f>
        <v/>
      </c>
      <c r="AF488" s="206" t="str">
        <f t="shared" si="812"/>
        <v/>
      </c>
      <c r="AG488" s="204" t="str">
        <f t="shared" si="813"/>
        <v/>
      </c>
      <c r="AH488" s="204" t="str">
        <f t="shared" si="814"/>
        <v/>
      </c>
      <c r="AI488" s="287"/>
      <c r="AJ488" s="15"/>
      <c r="AK488" s="138" t="str">
        <f t="shared" si="815"/>
        <v/>
      </c>
      <c r="AL488" s="131" t="str">
        <f t="shared" si="816"/>
        <v/>
      </c>
      <c r="AM488" s="131" t="str">
        <f t="shared" si="817"/>
        <v/>
      </c>
      <c r="AN488" s="313" t="str">
        <f t="shared" si="818"/>
        <v/>
      </c>
      <c r="AO488" s="316" t="str">
        <f t="shared" si="819"/>
        <v/>
      </c>
      <c r="AP488" s="18"/>
      <c r="AQ488" s="3" t="str">
        <f>IF(F488="","",MAX($AQ$3:AQ487)+1)</f>
        <v/>
      </c>
      <c r="AR488" s="3" t="str">
        <f>IF(OR(AQ488="",BB488=""),"",MAX($AR$3:AR487)+1)</f>
        <v/>
      </c>
      <c r="AS488" s="3" t="str">
        <f>IF(CQ488="","",RANK(CQ488,CQ$3:CQ$1048576,1)+COUNTIF($CQ$3:CQ488,CQ488)-1)</f>
        <v/>
      </c>
      <c r="AT488" s="21" t="str">
        <f>IF(C488="",IF(OR(AND($H488&lt;&gt;"",C488=""),AND($F487=$F488,$AZ488&lt;&gt;""),COUNTA($H$3:$H$1048576,#REF!,$F$3:$F$1048576)&gt;COUNTA($H$3:$H488,#REF!,$F$3:$F488),$AZ488&lt;&gt;""),INDEX(AT$3:AT$1048576,MATCH(MAX($AQ$3:$AQ487),$AQ$3:$AQ$1048576,0),0),""),C488)</f>
        <v/>
      </c>
      <c r="AU488" s="21" t="str">
        <f>IF(D488="",IF(OR(AND($H488&lt;&gt;"",D488=""),AND($F487=$F488,$AZ488&lt;&gt;""),COUNTA($H$3:$H$1048576,#REF!,$F$3:$F$1048576)&gt;COUNTA($H$3:$H488,#REF!,$F$3:$F488),$AZ488&lt;&gt;""),INDEX(AU$3:AU$1048576,MATCH(MAX($AQ$3:$AQ487),$AQ$3:$AQ$1048576,0),0),""),D488)</f>
        <v/>
      </c>
      <c r="AV488" s="21" t="str">
        <f>IF(E488="",IF(OR(AND($H488&lt;&gt;"",E488=""),AND($F487=$F488,$AZ488&lt;&gt;""),COUNTA($H$3:$H$1048576,#REF!,$F$3:$F$1048576)&gt;COUNTA($H$3:$H488,#REF!,$F$3:$F488),$AZ488&lt;&gt;""),INDEX(AV$3:AV$1048576,MATCH(MAX($AQ$3:$AQ487),$AQ$3:$AQ$1048576,0),0),""),E488)</f>
        <v/>
      </c>
      <c r="AW488" s="24" t="str">
        <f t="shared" si="820"/>
        <v/>
      </c>
      <c r="AX488" s="13" t="str">
        <f t="shared" si="821"/>
        <v/>
      </c>
      <c r="AY488" s="4" t="str">
        <f t="shared" si="822"/>
        <v/>
      </c>
      <c r="AZ488" s="4" t="str">
        <f>IF(AX488="",IF(OR(AND(H488&lt;&gt;"",F488=""),COUNTA($H$3:$H$1048576)&gt;COUNTA($H$3:$H488)),INDEX(AX$3:AX488,MATCH(MAX($AQ$3:AQ488),AQ$3:AQ488,0),0),""),AX488)</f>
        <v/>
      </c>
      <c r="BA488" s="4" t="str">
        <f>IF(AY488="",IF(AND(H488&lt;&gt;"",F488=""),INDEX(AY$3:AY488,MATCH(MAX($AQ$3:AQ488),AQ$3:AQ488,0),0),""),AY488)</f>
        <v/>
      </c>
      <c r="BB488" s="82" t="str">
        <f>IF(BC488="","",RANK(BC488,BC$3:BC$1048576,1)+COUNTIF($BC$3:BC488,BC488)-1)</f>
        <v/>
      </c>
      <c r="BC488" s="139" t="str">
        <f t="shared" si="823"/>
        <v/>
      </c>
      <c r="BD488" s="46" t="str">
        <f t="shared" si="824"/>
        <v/>
      </c>
      <c r="BE488" s="46" t="str">
        <f t="shared" si="825"/>
        <v/>
      </c>
      <c r="BF488" s="46" t="str">
        <f t="shared" si="826"/>
        <v/>
      </c>
      <c r="BG488" s="4" t="str">
        <f t="shared" si="827"/>
        <v/>
      </c>
      <c r="BH488" s="180" t="str">
        <f t="shared" si="828"/>
        <v/>
      </c>
      <c r="BI488" s="16" t="str">
        <f t="shared" si="829"/>
        <v/>
      </c>
      <c r="BJ488" s="52" t="str">
        <f>IF(BI488="","",IF(W488="","",IF(AND(K488=$K$1,$K$1&lt;&gt;""),$BT$2,IFERROR(IF(INDEX(価格設定!$D$5:$D$1048576,MATCH(Q488,価格設定!$B$5:$B$1048576,0),0)=価格設定!$D$3,$BT$2,$BS$2),$BS$2))))</f>
        <v/>
      </c>
      <c r="BK488" s="16" t="str">
        <f>IF(BI488="","",IF(COUNTIF($BI$3:BI488,BI488)=1,1,IF(AND(BI487=BI488,BH488=""),BK487,COUNTIF($BH$3:BH488,BH488))))</f>
        <v/>
      </c>
      <c r="BL488" s="52" t="str">
        <f t="shared" si="830"/>
        <v/>
      </c>
      <c r="BM488" s="52" t="str">
        <f t="shared" si="831"/>
        <v/>
      </c>
      <c r="BN488" s="119" t="str">
        <f t="shared" si="832"/>
        <v/>
      </c>
      <c r="BO488" s="119" t="str">
        <f t="shared" si="833"/>
        <v/>
      </c>
      <c r="BP488" s="17" t="str">
        <f t="shared" si="834"/>
        <v/>
      </c>
      <c r="BQ488" s="17" t="str">
        <f t="shared" si="835"/>
        <v/>
      </c>
      <c r="BR488" s="17" t="str">
        <f>IF(OR(BP488="",COUNTIF($BO$3:BO488,BO488)&lt;&gt;1),"",SUMIF(BO$3:BO$1048576,BO488,BP$3:BP$1048576))</f>
        <v/>
      </c>
      <c r="BS488" s="17" t="str">
        <f t="shared" si="836"/>
        <v/>
      </c>
      <c r="BT488" s="17" t="str">
        <f t="shared" si="837"/>
        <v/>
      </c>
      <c r="BU488" s="17" t="str">
        <f t="shared" si="838"/>
        <v/>
      </c>
      <c r="BV488" s="24" t="str">
        <f t="shared" si="839"/>
        <v/>
      </c>
      <c r="BW488" s="24" t="str">
        <f t="shared" si="840"/>
        <v/>
      </c>
      <c r="BX488" s="24" t="str">
        <f t="shared" si="841"/>
        <v/>
      </c>
      <c r="BY488" s="26" t="str">
        <f t="shared" si="842"/>
        <v/>
      </c>
      <c r="BZ488" s="26" t="str">
        <f t="shared" si="843"/>
        <v/>
      </c>
      <c r="CA488" s="26" t="str">
        <f t="shared" si="844"/>
        <v/>
      </c>
      <c r="CB488" s="66" t="str">
        <f t="shared" si="845"/>
        <v/>
      </c>
      <c r="CC488" s="65" t="str">
        <f t="shared" si="846"/>
        <v/>
      </c>
      <c r="CD488" s="26" t="str">
        <f t="shared" si="847"/>
        <v/>
      </c>
      <c r="CE488" s="26" t="str">
        <f t="shared" si="848"/>
        <v/>
      </c>
      <c r="CF488" s="193" t="str">
        <f t="shared" si="849"/>
        <v/>
      </c>
      <c r="CG488" s="193" t="str">
        <f t="shared" si="850"/>
        <v/>
      </c>
      <c r="CH488" s="26" t="str">
        <f t="shared" si="851"/>
        <v/>
      </c>
      <c r="CI488" s="26" t="str">
        <f t="shared" si="852"/>
        <v/>
      </c>
      <c r="CJ488" s="65" t="str">
        <f t="shared" si="853"/>
        <v/>
      </c>
      <c r="CK488" s="65" t="str">
        <f t="shared" si="854"/>
        <v/>
      </c>
      <c r="CL488" s="64" t="str">
        <f t="shared" si="855"/>
        <v/>
      </c>
      <c r="CM488" s="64" t="str">
        <f t="shared" si="856"/>
        <v/>
      </c>
      <c r="CN488" s="65" t="str">
        <f t="shared" si="857"/>
        <v/>
      </c>
      <c r="CP488" s="63" t="str">
        <f>IF(BH488="","",MAX($CP$3:CP487)+1)</f>
        <v/>
      </c>
      <c r="CQ488" s="24" t="str">
        <f t="shared" si="858"/>
        <v/>
      </c>
      <c r="CR488" s="24" t="str">
        <f t="shared" si="859"/>
        <v/>
      </c>
      <c r="CS488" s="24" t="str">
        <f t="shared" si="860"/>
        <v/>
      </c>
      <c r="CT488" s="58" t="str">
        <f>IF(BO488="","",COUNTIF($BO$3:BO488,BO488)&amp;"@"&amp;BO488)</f>
        <v/>
      </c>
      <c r="CU488" s="16" t="str">
        <f t="shared" si="798"/>
        <v/>
      </c>
      <c r="CV488" s="63" t="str">
        <f t="shared" si="861"/>
        <v/>
      </c>
      <c r="CW488" s="16" t="str">
        <f t="shared" si="862"/>
        <v/>
      </c>
      <c r="CX488" s="16" t="str">
        <f t="shared" si="863"/>
        <v/>
      </c>
      <c r="CY488" s="16" t="str">
        <f t="shared" si="864"/>
        <v/>
      </c>
      <c r="CZ488" s="85" t="str">
        <f t="shared" si="865"/>
        <v/>
      </c>
      <c r="DA488" s="16" t="str">
        <f t="shared" si="866"/>
        <v/>
      </c>
      <c r="DB488" s="16" t="str">
        <f t="shared" si="867"/>
        <v/>
      </c>
      <c r="DC488" s="28" t="str">
        <f>IF(CP488="","",$DC$1&amp;(INDEX(価格設定!D$1:XFD$3,ROW(価格設定!$D$3),MATCH($AW488,価格設定!D$1:XFD$1,1))*100)&amp;"%")</f>
        <v/>
      </c>
      <c r="DD488" s="28" t="str">
        <f>IF(CP488="","",$DD$1&amp;(INDEX(価格設定!D$1:XFD$3,ROW(価格設定!$D$2),MATCH($AW488,価格設定!D$1:XFD$1,1))*100)&amp;"%")</f>
        <v/>
      </c>
      <c r="DE488" s="29" t="str">
        <f t="shared" si="868"/>
        <v/>
      </c>
      <c r="DG488" s="58" t="str">
        <f t="shared" si="869"/>
        <v/>
      </c>
      <c r="DH488" s="58" t="str">
        <f t="shared" si="870"/>
        <v/>
      </c>
      <c r="DI488" s="58" t="str">
        <f t="shared" si="871"/>
        <v/>
      </c>
      <c r="DJ488" s="85" t="str">
        <f t="shared" si="872"/>
        <v/>
      </c>
      <c r="DL488" s="58" t="str">
        <f>IF(COUNTIF(DG$3:DG$1048576,DG488)=COUNTIF($DG$3:$DG488,DG488),DG488,"")</f>
        <v/>
      </c>
      <c r="DM488" s="85" t="str">
        <f t="shared" si="873"/>
        <v/>
      </c>
      <c r="DN488" s="85" t="str">
        <f t="shared" si="799"/>
        <v/>
      </c>
      <c r="DO488" s="85" t="str">
        <f t="shared" si="799"/>
        <v/>
      </c>
      <c r="DP488" s="303"/>
      <c r="DQ488" s="17" t="str">
        <f t="shared" si="800"/>
        <v/>
      </c>
      <c r="DR488" s="17" t="str">
        <f t="shared" si="801"/>
        <v/>
      </c>
      <c r="DS488" s="17" t="str">
        <f t="shared" si="802"/>
        <v/>
      </c>
      <c r="DU488" s="16" t="str">
        <f t="shared" si="874"/>
        <v/>
      </c>
      <c r="DV488" s="16" t="str">
        <f>IF(DU488="","",COUNT($DU$3:DU488))</f>
        <v/>
      </c>
      <c r="DW488" s="16" t="str">
        <f t="shared" si="875"/>
        <v/>
      </c>
      <c r="DX488" s="16" t="str">
        <f t="shared" si="876"/>
        <v/>
      </c>
      <c r="DY488" s="16" t="str">
        <f>IF(DZ488="","",COUNTIF(DZ$3:DZ488,DZ488))</f>
        <v/>
      </c>
      <c r="DZ488" s="16" t="str">
        <f t="shared" si="877"/>
        <v/>
      </c>
      <c r="EA488" s="16" t="str">
        <f t="shared" si="878"/>
        <v/>
      </c>
      <c r="EB488" s="16" t="str">
        <f t="shared" si="879"/>
        <v/>
      </c>
      <c r="EC488" s="16" t="str">
        <f t="shared" si="880"/>
        <v/>
      </c>
      <c r="ED488" s="16" t="str">
        <f t="shared" si="881"/>
        <v/>
      </c>
      <c r="EE488" s="16" t="str">
        <f t="shared" si="882"/>
        <v/>
      </c>
      <c r="EF488" s="16" t="str">
        <f t="shared" si="883"/>
        <v/>
      </c>
      <c r="EG488" s="16" t="str">
        <f t="shared" si="884"/>
        <v/>
      </c>
      <c r="EH488" s="16" t="str">
        <f t="shared" si="885"/>
        <v/>
      </c>
      <c r="EI488" s="16" t="str">
        <f t="shared" si="886"/>
        <v/>
      </c>
      <c r="EJ488" s="16" t="str">
        <f t="shared" si="887"/>
        <v/>
      </c>
      <c r="EK488" s="16" t="str">
        <f t="shared" si="888"/>
        <v/>
      </c>
      <c r="EL488" s="58" t="str">
        <f t="shared" si="889"/>
        <v/>
      </c>
      <c r="EM488" s="58" t="str">
        <f>IF(OR($DZ488="",CR488=""),IF($EL488="","",$EL488),IF(OR(CR488="なし",CR488=0),領収書!$H$1,CR488))</f>
        <v/>
      </c>
      <c r="EN488" s="58" t="str">
        <f>IF(OR($DZ488="",CS488=""),IF($EL488="","",$EL488),IF(OR(CS488="なし",CS488=0),入力!$EN$1,CS488))</f>
        <v/>
      </c>
      <c r="EO488" s="63" t="str">
        <f t="shared" si="890"/>
        <v/>
      </c>
      <c r="EP488" s="63" t="str">
        <f t="shared" si="891"/>
        <v/>
      </c>
      <c r="ER488" s="16" t="str">
        <f>IF(AND(COUNTIF($ET$3:ET488,ET488)=1,ET488&lt;&gt;""),MAX($ER$3:ER487)+1,"")</f>
        <v/>
      </c>
      <c r="ES488" s="16" t="str">
        <f>IF(価格設定!B490="","",価格設定!B490)</f>
        <v/>
      </c>
      <c r="ET488" s="16" t="str">
        <f>IF(価格設定!C490="","",価格設定!C490)</f>
        <v/>
      </c>
      <c r="EV488" s="16" t="str">
        <f t="shared" si="803"/>
        <v/>
      </c>
      <c r="EW488" s="16" t="str">
        <f t="shared" si="892"/>
        <v/>
      </c>
    </row>
    <row r="489" spans="1:153" ht="30" customHeight="1" x14ac:dyDescent="0.2">
      <c r="A489" s="225"/>
      <c r="B489" s="212"/>
      <c r="C489" s="221"/>
      <c r="D489" s="164"/>
      <c r="E489" s="165"/>
      <c r="F489" s="166"/>
      <c r="G489" s="167"/>
      <c r="H489" s="179"/>
      <c r="I489" s="306"/>
      <c r="J489" s="169"/>
      <c r="K489" s="179"/>
      <c r="L489" s="186"/>
      <c r="M489" s="186"/>
      <c r="N489" s="168"/>
      <c r="O489" s="170"/>
      <c r="P489" s="212"/>
      <c r="Q489" s="179" t="str">
        <f>IFERROR(IF(H489="","",IFERROR(INDEX(価格設定!$B$5:$B$1048576,MATCH(H489,価格設定!$B$5:$B$1048576,0),0),INDEX(価格設定!$B$5:$B$1048576,MATCH("*"&amp;H489&amp;"*",価格設定!$B$5:$B$1048576,0),0))),H489)</f>
        <v/>
      </c>
      <c r="R489" s="250" t="str">
        <f>IFERROR(IF(Q489="",IF(K489="","",K489),IF(K489="",IF(INDEX(価格設定!$C$5:$C$1048576,MATCH(Q489,価格設定!$B$5:$B$1048576,0),0)=0,"",INDEX(価格設定!$C$5:$C$1048576,MATCH(Q489,価格設定!$B$5:$B$1048576,0),0)),IF(K489="なし","",K489))),"")</f>
        <v/>
      </c>
      <c r="S489" s="308" t="str">
        <f t="shared" si="804"/>
        <v/>
      </c>
      <c r="T489" s="126" t="str">
        <f>IFERROR(IF(J489="",IF(INDEX(価格設定!$E$5:$R$1048576,MATCH($Q489,価格設定!B$5:B$1048576,0),MATCH($AW489,価格設定!E$1:X$1,1))=0,"",INDEX(価格設定!$E$5:$R$1048576,MATCH($Q489,価格設定!B$5:B$1048576,0),MATCH($AW489,価格設定!E$1:X$1,1))),J489),"")</f>
        <v/>
      </c>
      <c r="U489" s="126" t="str">
        <f t="shared" si="805"/>
        <v/>
      </c>
      <c r="V489" s="132" t="str">
        <f t="shared" si="806"/>
        <v/>
      </c>
      <c r="W489" s="127" t="str">
        <f>IFERROR(IF(OR(T489="",T489&lt;0),"",IFERROR(INDEX(価格設定!E$2:X$3,IF(AND(K489=$K$1,$K$1&lt;&gt;""),ROW(価格設定!$D$3)-1,MATCH(INDEX(価格設定!$D$5:$D$1048576,MATCH(Q489,価格設定!$B$5:$B$1048576,0),0),価格設定!$D$2:$D$3,0)),MATCH($AW489,価格設定!E$1:X$1,1)),INDEX(価格設定!E$2:X$2,0,MATCH($AW489,価格設定!E$1:X$1,1)))),"")</f>
        <v/>
      </c>
      <c r="X489" s="126" t="str">
        <f t="shared" si="797"/>
        <v/>
      </c>
      <c r="Y489" s="128" t="str">
        <f t="shared" si="807"/>
        <v/>
      </c>
      <c r="Z489" s="126" t="str">
        <f t="shared" si="808"/>
        <v/>
      </c>
      <c r="AA489" s="129" t="str">
        <f t="shared" si="809"/>
        <v/>
      </c>
      <c r="AB489" s="126" t="str">
        <f t="shared" si="810"/>
        <v/>
      </c>
      <c r="AC489" s="280" t="str">
        <f t="shared" si="811"/>
        <v/>
      </c>
      <c r="AD489" s="15"/>
      <c r="AE489" s="204" t="str">
        <f>IF(AF489="","",COUNT($AF$3:AF489))</f>
        <v/>
      </c>
      <c r="AF489" s="206" t="str">
        <f t="shared" si="812"/>
        <v/>
      </c>
      <c r="AG489" s="204" t="str">
        <f t="shared" si="813"/>
        <v/>
      </c>
      <c r="AH489" s="204" t="str">
        <f t="shared" si="814"/>
        <v/>
      </c>
      <c r="AI489" s="287"/>
      <c r="AJ489" s="15"/>
      <c r="AK489" s="138" t="str">
        <f t="shared" si="815"/>
        <v/>
      </c>
      <c r="AL489" s="131" t="str">
        <f t="shared" si="816"/>
        <v/>
      </c>
      <c r="AM489" s="131" t="str">
        <f t="shared" si="817"/>
        <v/>
      </c>
      <c r="AN489" s="313" t="str">
        <f t="shared" si="818"/>
        <v/>
      </c>
      <c r="AO489" s="316" t="str">
        <f t="shared" si="819"/>
        <v/>
      </c>
      <c r="AP489" s="18"/>
      <c r="AQ489" s="3" t="str">
        <f>IF(F489="","",MAX($AQ$3:AQ488)+1)</f>
        <v/>
      </c>
      <c r="AR489" s="3" t="str">
        <f>IF(OR(AQ489="",BB489=""),"",MAX($AR$3:AR488)+1)</f>
        <v/>
      </c>
      <c r="AS489" s="3" t="str">
        <f>IF(CQ489="","",RANK(CQ489,CQ$3:CQ$1048576,1)+COUNTIF($CQ$3:CQ489,CQ489)-1)</f>
        <v/>
      </c>
      <c r="AT489" s="21" t="str">
        <f>IF(C489="",IF(OR(AND($H489&lt;&gt;"",C489=""),AND($F488=$F489,$AZ489&lt;&gt;""),COUNTA($H$3:$H$1048576,#REF!,$F$3:$F$1048576)&gt;COUNTA($H$3:$H489,#REF!,$F$3:$F489),$AZ489&lt;&gt;""),INDEX(AT$3:AT$1048576,MATCH(MAX($AQ$3:$AQ488),$AQ$3:$AQ$1048576,0),0),""),C489)</f>
        <v/>
      </c>
      <c r="AU489" s="21" t="str">
        <f>IF(D489="",IF(OR(AND($H489&lt;&gt;"",D489=""),AND($F488=$F489,$AZ489&lt;&gt;""),COUNTA($H$3:$H$1048576,#REF!,$F$3:$F$1048576)&gt;COUNTA($H$3:$H489,#REF!,$F$3:$F489),$AZ489&lt;&gt;""),INDEX(AU$3:AU$1048576,MATCH(MAX($AQ$3:$AQ488),$AQ$3:$AQ$1048576,0),0),""),D489)</f>
        <v/>
      </c>
      <c r="AV489" s="21" t="str">
        <f>IF(E489="",IF(OR(AND($H489&lt;&gt;"",E489=""),AND($F488=$F489,$AZ489&lt;&gt;""),COUNTA($H$3:$H$1048576,#REF!,$F$3:$F$1048576)&gt;COUNTA($H$3:$H489,#REF!,$F$3:$F489),$AZ489&lt;&gt;""),INDEX(AV$3:AV$1048576,MATCH(MAX($AQ$3:$AQ488),$AQ$3:$AQ$1048576,0),0),""),E489)</f>
        <v/>
      </c>
      <c r="AW489" s="24" t="str">
        <f t="shared" si="820"/>
        <v/>
      </c>
      <c r="AX489" s="13" t="str">
        <f t="shared" si="821"/>
        <v/>
      </c>
      <c r="AY489" s="4" t="str">
        <f t="shared" si="822"/>
        <v/>
      </c>
      <c r="AZ489" s="4" t="str">
        <f>IF(AX489="",IF(OR(AND(H489&lt;&gt;"",F489=""),COUNTA($H$3:$H$1048576)&gt;COUNTA($H$3:$H489)),INDEX(AX$3:AX489,MATCH(MAX($AQ$3:AQ489),AQ$3:AQ489,0),0),""),AX489)</f>
        <v/>
      </c>
      <c r="BA489" s="4" t="str">
        <f>IF(AY489="",IF(AND(H489&lt;&gt;"",F489=""),INDEX(AY$3:AY489,MATCH(MAX($AQ$3:AQ489),AQ$3:AQ489,0),0),""),AY489)</f>
        <v/>
      </c>
      <c r="BB489" s="82" t="str">
        <f>IF(BC489="","",RANK(BC489,BC$3:BC$1048576,1)+COUNTIF($BC$3:BC489,BC489)-1)</f>
        <v/>
      </c>
      <c r="BC489" s="139" t="str">
        <f t="shared" si="823"/>
        <v/>
      </c>
      <c r="BD489" s="46" t="str">
        <f t="shared" si="824"/>
        <v/>
      </c>
      <c r="BE489" s="46" t="str">
        <f t="shared" si="825"/>
        <v/>
      </c>
      <c r="BF489" s="46" t="str">
        <f t="shared" si="826"/>
        <v/>
      </c>
      <c r="BG489" s="4" t="str">
        <f t="shared" si="827"/>
        <v/>
      </c>
      <c r="BH489" s="180" t="str">
        <f t="shared" si="828"/>
        <v/>
      </c>
      <c r="BI489" s="16" t="str">
        <f t="shared" si="829"/>
        <v/>
      </c>
      <c r="BJ489" s="52" t="str">
        <f>IF(BI489="","",IF(W489="","",IF(AND(K489=$K$1,$K$1&lt;&gt;""),$BT$2,IFERROR(IF(INDEX(価格設定!$D$5:$D$1048576,MATCH(Q489,価格設定!$B$5:$B$1048576,0),0)=価格設定!$D$3,$BT$2,$BS$2),$BS$2))))</f>
        <v/>
      </c>
      <c r="BK489" s="16" t="str">
        <f>IF(BI489="","",IF(COUNTIF($BI$3:BI489,BI489)=1,1,IF(AND(BI488=BI489,BH489=""),BK488,COUNTIF($BH$3:BH489,BH489))))</f>
        <v/>
      </c>
      <c r="BL489" s="52" t="str">
        <f t="shared" si="830"/>
        <v/>
      </c>
      <c r="BM489" s="52" t="str">
        <f t="shared" si="831"/>
        <v/>
      </c>
      <c r="BN489" s="119" t="str">
        <f t="shared" si="832"/>
        <v/>
      </c>
      <c r="BO489" s="119" t="str">
        <f t="shared" si="833"/>
        <v/>
      </c>
      <c r="BP489" s="17" t="str">
        <f t="shared" si="834"/>
        <v/>
      </c>
      <c r="BQ489" s="17" t="str">
        <f t="shared" si="835"/>
        <v/>
      </c>
      <c r="BR489" s="17" t="str">
        <f>IF(OR(BP489="",COUNTIF($BO$3:BO489,BO489)&lt;&gt;1),"",SUMIF(BO$3:BO$1048576,BO489,BP$3:BP$1048576))</f>
        <v/>
      </c>
      <c r="BS489" s="17" t="str">
        <f t="shared" si="836"/>
        <v/>
      </c>
      <c r="BT489" s="17" t="str">
        <f t="shared" si="837"/>
        <v/>
      </c>
      <c r="BU489" s="17" t="str">
        <f t="shared" si="838"/>
        <v/>
      </c>
      <c r="BV489" s="24" t="str">
        <f t="shared" si="839"/>
        <v/>
      </c>
      <c r="BW489" s="24" t="str">
        <f t="shared" si="840"/>
        <v/>
      </c>
      <c r="BX489" s="24" t="str">
        <f t="shared" si="841"/>
        <v/>
      </c>
      <c r="BY489" s="26" t="str">
        <f t="shared" si="842"/>
        <v/>
      </c>
      <c r="BZ489" s="26" t="str">
        <f t="shared" si="843"/>
        <v/>
      </c>
      <c r="CA489" s="26" t="str">
        <f t="shared" si="844"/>
        <v/>
      </c>
      <c r="CB489" s="66" t="str">
        <f t="shared" si="845"/>
        <v/>
      </c>
      <c r="CC489" s="65" t="str">
        <f t="shared" si="846"/>
        <v/>
      </c>
      <c r="CD489" s="26" t="str">
        <f t="shared" si="847"/>
        <v/>
      </c>
      <c r="CE489" s="26" t="str">
        <f t="shared" si="848"/>
        <v/>
      </c>
      <c r="CF489" s="193" t="str">
        <f t="shared" si="849"/>
        <v/>
      </c>
      <c r="CG489" s="193" t="str">
        <f t="shared" si="850"/>
        <v/>
      </c>
      <c r="CH489" s="26" t="str">
        <f t="shared" si="851"/>
        <v/>
      </c>
      <c r="CI489" s="26" t="str">
        <f t="shared" si="852"/>
        <v/>
      </c>
      <c r="CJ489" s="65" t="str">
        <f t="shared" si="853"/>
        <v/>
      </c>
      <c r="CK489" s="65" t="str">
        <f t="shared" si="854"/>
        <v/>
      </c>
      <c r="CL489" s="64" t="str">
        <f t="shared" si="855"/>
        <v/>
      </c>
      <c r="CM489" s="64" t="str">
        <f t="shared" si="856"/>
        <v/>
      </c>
      <c r="CN489" s="65" t="str">
        <f t="shared" si="857"/>
        <v/>
      </c>
      <c r="CP489" s="63" t="str">
        <f>IF(BH489="","",MAX($CP$3:CP488)+1)</f>
        <v/>
      </c>
      <c r="CQ489" s="24" t="str">
        <f t="shared" si="858"/>
        <v/>
      </c>
      <c r="CR489" s="24" t="str">
        <f t="shared" si="859"/>
        <v/>
      </c>
      <c r="CS489" s="24" t="str">
        <f t="shared" si="860"/>
        <v/>
      </c>
      <c r="CT489" s="58" t="str">
        <f>IF(BO489="","",COUNTIF($BO$3:BO489,BO489)&amp;"@"&amp;BO489)</f>
        <v/>
      </c>
      <c r="CU489" s="16" t="str">
        <f t="shared" si="798"/>
        <v/>
      </c>
      <c r="CV489" s="63" t="str">
        <f t="shared" si="861"/>
        <v/>
      </c>
      <c r="CW489" s="16" t="str">
        <f t="shared" si="862"/>
        <v/>
      </c>
      <c r="CX489" s="16" t="str">
        <f t="shared" si="863"/>
        <v/>
      </c>
      <c r="CY489" s="16" t="str">
        <f t="shared" si="864"/>
        <v/>
      </c>
      <c r="CZ489" s="85" t="str">
        <f t="shared" si="865"/>
        <v/>
      </c>
      <c r="DA489" s="16" t="str">
        <f t="shared" si="866"/>
        <v/>
      </c>
      <c r="DB489" s="16" t="str">
        <f t="shared" si="867"/>
        <v/>
      </c>
      <c r="DC489" s="28" t="str">
        <f>IF(CP489="","",$DC$1&amp;(INDEX(価格設定!D$1:XFD$3,ROW(価格設定!$D$3),MATCH($AW489,価格設定!D$1:XFD$1,1))*100)&amp;"%")</f>
        <v/>
      </c>
      <c r="DD489" s="28" t="str">
        <f>IF(CP489="","",$DD$1&amp;(INDEX(価格設定!D$1:XFD$3,ROW(価格設定!$D$2),MATCH($AW489,価格設定!D$1:XFD$1,1))*100)&amp;"%")</f>
        <v/>
      </c>
      <c r="DE489" s="29" t="str">
        <f t="shared" si="868"/>
        <v/>
      </c>
      <c r="DG489" s="58" t="str">
        <f t="shared" si="869"/>
        <v/>
      </c>
      <c r="DH489" s="58" t="str">
        <f t="shared" si="870"/>
        <v/>
      </c>
      <c r="DI489" s="58" t="str">
        <f t="shared" si="871"/>
        <v/>
      </c>
      <c r="DJ489" s="85" t="str">
        <f t="shared" si="872"/>
        <v/>
      </c>
      <c r="DL489" s="58" t="str">
        <f>IF(COUNTIF(DG$3:DG$1048576,DG489)=COUNTIF($DG$3:$DG489,DG489),DG489,"")</f>
        <v/>
      </c>
      <c r="DM489" s="85" t="str">
        <f t="shared" si="873"/>
        <v/>
      </c>
      <c r="DN489" s="85" t="str">
        <f t="shared" si="799"/>
        <v/>
      </c>
      <c r="DO489" s="85" t="str">
        <f t="shared" si="799"/>
        <v/>
      </c>
      <c r="DP489" s="303"/>
      <c r="DQ489" s="17" t="str">
        <f t="shared" si="800"/>
        <v/>
      </c>
      <c r="DR489" s="17" t="str">
        <f t="shared" si="801"/>
        <v/>
      </c>
      <c r="DS489" s="17" t="str">
        <f t="shared" si="802"/>
        <v/>
      </c>
      <c r="DU489" s="16" t="str">
        <f t="shared" si="874"/>
        <v/>
      </c>
      <c r="DV489" s="16" t="str">
        <f>IF(DU489="","",COUNT($DU$3:DU489))</f>
        <v/>
      </c>
      <c r="DW489" s="16" t="str">
        <f t="shared" si="875"/>
        <v/>
      </c>
      <c r="DX489" s="16" t="str">
        <f t="shared" si="876"/>
        <v/>
      </c>
      <c r="DY489" s="16" t="str">
        <f>IF(DZ489="","",COUNTIF(DZ$3:DZ489,DZ489))</f>
        <v/>
      </c>
      <c r="DZ489" s="16" t="str">
        <f t="shared" si="877"/>
        <v/>
      </c>
      <c r="EA489" s="16" t="str">
        <f t="shared" si="878"/>
        <v/>
      </c>
      <c r="EB489" s="16" t="str">
        <f t="shared" si="879"/>
        <v/>
      </c>
      <c r="EC489" s="16" t="str">
        <f t="shared" si="880"/>
        <v/>
      </c>
      <c r="ED489" s="16" t="str">
        <f t="shared" si="881"/>
        <v/>
      </c>
      <c r="EE489" s="16" t="str">
        <f t="shared" si="882"/>
        <v/>
      </c>
      <c r="EF489" s="16" t="str">
        <f t="shared" si="883"/>
        <v/>
      </c>
      <c r="EG489" s="16" t="str">
        <f t="shared" si="884"/>
        <v/>
      </c>
      <c r="EH489" s="16" t="str">
        <f t="shared" si="885"/>
        <v/>
      </c>
      <c r="EI489" s="16" t="str">
        <f t="shared" si="886"/>
        <v/>
      </c>
      <c r="EJ489" s="16" t="str">
        <f t="shared" si="887"/>
        <v/>
      </c>
      <c r="EK489" s="16" t="str">
        <f t="shared" si="888"/>
        <v/>
      </c>
      <c r="EL489" s="58" t="str">
        <f t="shared" si="889"/>
        <v/>
      </c>
      <c r="EM489" s="58" t="str">
        <f>IF(OR($DZ489="",CR489=""),IF($EL489="","",$EL489),IF(OR(CR489="なし",CR489=0),領収書!$H$1,CR489))</f>
        <v/>
      </c>
      <c r="EN489" s="58" t="str">
        <f>IF(OR($DZ489="",CS489=""),IF($EL489="","",$EL489),IF(OR(CS489="なし",CS489=0),入力!$EN$1,CS489))</f>
        <v/>
      </c>
      <c r="EO489" s="63" t="str">
        <f t="shared" si="890"/>
        <v/>
      </c>
      <c r="EP489" s="63" t="str">
        <f t="shared" si="891"/>
        <v/>
      </c>
      <c r="ER489" s="16" t="str">
        <f>IF(AND(COUNTIF($ET$3:ET489,ET489)=1,ET489&lt;&gt;""),MAX($ER$3:ER488)+1,"")</f>
        <v/>
      </c>
      <c r="ES489" s="16" t="str">
        <f>IF(価格設定!B491="","",価格設定!B491)</f>
        <v/>
      </c>
      <c r="ET489" s="16" t="str">
        <f>IF(価格設定!C491="","",価格設定!C491)</f>
        <v/>
      </c>
      <c r="EV489" s="16" t="str">
        <f t="shared" si="803"/>
        <v/>
      </c>
      <c r="EW489" s="16" t="str">
        <f t="shared" si="892"/>
        <v/>
      </c>
    </row>
    <row r="490" spans="1:153" ht="30" customHeight="1" x14ac:dyDescent="0.2">
      <c r="A490" s="225"/>
      <c r="B490" s="212"/>
      <c r="C490" s="221"/>
      <c r="D490" s="164"/>
      <c r="E490" s="165"/>
      <c r="F490" s="166"/>
      <c r="G490" s="167"/>
      <c r="H490" s="179"/>
      <c r="I490" s="306"/>
      <c r="J490" s="169"/>
      <c r="K490" s="179"/>
      <c r="L490" s="186"/>
      <c r="M490" s="186"/>
      <c r="N490" s="168"/>
      <c r="O490" s="170"/>
      <c r="P490" s="212"/>
      <c r="Q490" s="179" t="str">
        <f>IFERROR(IF(H490="","",IFERROR(INDEX(価格設定!$B$5:$B$1048576,MATCH(H490,価格設定!$B$5:$B$1048576,0),0),INDEX(価格設定!$B$5:$B$1048576,MATCH("*"&amp;H490&amp;"*",価格設定!$B$5:$B$1048576,0),0))),H490)</f>
        <v/>
      </c>
      <c r="R490" s="250" t="str">
        <f>IFERROR(IF(Q490="",IF(K490="","",K490),IF(K490="",IF(INDEX(価格設定!$C$5:$C$1048576,MATCH(Q490,価格設定!$B$5:$B$1048576,0),0)=0,"",INDEX(価格設定!$C$5:$C$1048576,MATCH(Q490,価格設定!$B$5:$B$1048576,0),0)),IF(K490="なし","",K490))),"")</f>
        <v/>
      </c>
      <c r="S490" s="308" t="str">
        <f t="shared" si="804"/>
        <v/>
      </c>
      <c r="T490" s="126" t="str">
        <f>IFERROR(IF(J490="",IF(INDEX(価格設定!$E$5:$R$1048576,MATCH($Q490,価格設定!B$5:B$1048576,0),MATCH($AW490,価格設定!E$1:X$1,1))=0,"",INDEX(価格設定!$E$5:$R$1048576,MATCH($Q490,価格設定!B$5:B$1048576,0),MATCH($AW490,価格設定!E$1:X$1,1))),J490),"")</f>
        <v/>
      </c>
      <c r="U490" s="126" t="str">
        <f t="shared" si="805"/>
        <v/>
      </c>
      <c r="V490" s="132" t="str">
        <f t="shared" si="806"/>
        <v/>
      </c>
      <c r="W490" s="127" t="str">
        <f>IFERROR(IF(OR(T490="",T490&lt;0),"",IFERROR(INDEX(価格設定!E$2:X$3,IF(AND(K490=$K$1,$K$1&lt;&gt;""),ROW(価格設定!$D$3)-1,MATCH(INDEX(価格設定!$D$5:$D$1048576,MATCH(Q490,価格設定!$B$5:$B$1048576,0),0),価格設定!$D$2:$D$3,0)),MATCH($AW490,価格設定!E$1:X$1,1)),INDEX(価格設定!E$2:X$2,0,MATCH($AW490,価格設定!E$1:X$1,1)))),"")</f>
        <v/>
      </c>
      <c r="X490" s="126" t="str">
        <f t="shared" si="797"/>
        <v/>
      </c>
      <c r="Y490" s="128" t="str">
        <f t="shared" si="807"/>
        <v/>
      </c>
      <c r="Z490" s="126" t="str">
        <f t="shared" si="808"/>
        <v/>
      </c>
      <c r="AA490" s="129" t="str">
        <f t="shared" si="809"/>
        <v/>
      </c>
      <c r="AB490" s="126" t="str">
        <f t="shared" si="810"/>
        <v/>
      </c>
      <c r="AC490" s="280" t="str">
        <f t="shared" si="811"/>
        <v/>
      </c>
      <c r="AD490" s="15"/>
      <c r="AE490" s="204" t="str">
        <f>IF(AF490="","",COUNT($AF$3:AF490))</f>
        <v/>
      </c>
      <c r="AF490" s="206" t="str">
        <f t="shared" si="812"/>
        <v/>
      </c>
      <c r="AG490" s="204" t="str">
        <f t="shared" si="813"/>
        <v/>
      </c>
      <c r="AH490" s="204" t="str">
        <f t="shared" si="814"/>
        <v/>
      </c>
      <c r="AI490" s="287"/>
      <c r="AJ490" s="15"/>
      <c r="AK490" s="138" t="str">
        <f t="shared" si="815"/>
        <v/>
      </c>
      <c r="AL490" s="131" t="str">
        <f t="shared" si="816"/>
        <v/>
      </c>
      <c r="AM490" s="131" t="str">
        <f t="shared" si="817"/>
        <v/>
      </c>
      <c r="AN490" s="313" t="str">
        <f t="shared" si="818"/>
        <v/>
      </c>
      <c r="AO490" s="316" t="str">
        <f t="shared" si="819"/>
        <v/>
      </c>
      <c r="AP490" s="18"/>
      <c r="AQ490" s="3" t="str">
        <f>IF(F490="","",MAX($AQ$3:AQ489)+1)</f>
        <v/>
      </c>
      <c r="AR490" s="3" t="str">
        <f>IF(OR(AQ490="",BB490=""),"",MAX($AR$3:AR489)+1)</f>
        <v/>
      </c>
      <c r="AS490" s="3" t="str">
        <f>IF(CQ490="","",RANK(CQ490,CQ$3:CQ$1048576,1)+COUNTIF($CQ$3:CQ490,CQ490)-1)</f>
        <v/>
      </c>
      <c r="AT490" s="21" t="str">
        <f>IF(C490="",IF(OR(AND($H490&lt;&gt;"",C490=""),AND($F489=$F490,$AZ490&lt;&gt;""),COUNTA($H$3:$H$1048576,#REF!,$F$3:$F$1048576)&gt;COUNTA($H$3:$H490,#REF!,$F$3:$F490),$AZ490&lt;&gt;""),INDEX(AT$3:AT$1048576,MATCH(MAX($AQ$3:$AQ489),$AQ$3:$AQ$1048576,0),0),""),C490)</f>
        <v/>
      </c>
      <c r="AU490" s="21" t="str">
        <f>IF(D490="",IF(OR(AND($H490&lt;&gt;"",D490=""),AND($F489=$F490,$AZ490&lt;&gt;""),COUNTA($H$3:$H$1048576,#REF!,$F$3:$F$1048576)&gt;COUNTA($H$3:$H490,#REF!,$F$3:$F490),$AZ490&lt;&gt;""),INDEX(AU$3:AU$1048576,MATCH(MAX($AQ$3:$AQ489),$AQ$3:$AQ$1048576,0),0),""),D490)</f>
        <v/>
      </c>
      <c r="AV490" s="21" t="str">
        <f>IF(E490="",IF(OR(AND($H490&lt;&gt;"",E490=""),AND($F489=$F490,$AZ490&lt;&gt;""),COUNTA($H$3:$H$1048576,#REF!,$F$3:$F$1048576)&gt;COUNTA($H$3:$H490,#REF!,$F$3:$F490),$AZ490&lt;&gt;""),INDEX(AV$3:AV$1048576,MATCH(MAX($AQ$3:$AQ489),$AQ$3:$AQ$1048576,0),0),""),E490)</f>
        <v/>
      </c>
      <c r="AW490" s="24" t="str">
        <f t="shared" si="820"/>
        <v/>
      </c>
      <c r="AX490" s="13" t="str">
        <f t="shared" si="821"/>
        <v/>
      </c>
      <c r="AY490" s="4" t="str">
        <f t="shared" si="822"/>
        <v/>
      </c>
      <c r="AZ490" s="4" t="str">
        <f>IF(AX490="",IF(OR(AND(H490&lt;&gt;"",F490=""),COUNTA($H$3:$H$1048576)&gt;COUNTA($H$3:$H490)),INDEX(AX$3:AX490,MATCH(MAX($AQ$3:AQ490),AQ$3:AQ490,0),0),""),AX490)</f>
        <v/>
      </c>
      <c r="BA490" s="4" t="str">
        <f>IF(AY490="",IF(AND(H490&lt;&gt;"",F490=""),INDEX(AY$3:AY490,MATCH(MAX($AQ$3:AQ490),AQ$3:AQ490,0),0),""),AY490)</f>
        <v/>
      </c>
      <c r="BB490" s="82" t="str">
        <f>IF(BC490="","",RANK(BC490,BC$3:BC$1048576,1)+COUNTIF($BC$3:BC490,BC490)-1)</f>
        <v/>
      </c>
      <c r="BC490" s="139" t="str">
        <f t="shared" si="823"/>
        <v/>
      </c>
      <c r="BD490" s="46" t="str">
        <f t="shared" si="824"/>
        <v/>
      </c>
      <c r="BE490" s="46" t="str">
        <f t="shared" si="825"/>
        <v/>
      </c>
      <c r="BF490" s="46" t="str">
        <f t="shared" si="826"/>
        <v/>
      </c>
      <c r="BG490" s="4" t="str">
        <f t="shared" si="827"/>
        <v/>
      </c>
      <c r="BH490" s="180" t="str">
        <f t="shared" si="828"/>
        <v/>
      </c>
      <c r="BI490" s="16" t="str">
        <f t="shared" si="829"/>
        <v/>
      </c>
      <c r="BJ490" s="52" t="str">
        <f>IF(BI490="","",IF(W490="","",IF(AND(K490=$K$1,$K$1&lt;&gt;""),$BT$2,IFERROR(IF(INDEX(価格設定!$D$5:$D$1048576,MATCH(Q490,価格設定!$B$5:$B$1048576,0),0)=価格設定!$D$3,$BT$2,$BS$2),$BS$2))))</f>
        <v/>
      </c>
      <c r="BK490" s="16" t="str">
        <f>IF(BI490="","",IF(COUNTIF($BI$3:BI490,BI490)=1,1,IF(AND(BI489=BI490,BH490=""),BK489,COUNTIF($BH$3:BH490,BH490))))</f>
        <v/>
      </c>
      <c r="BL490" s="52" t="str">
        <f t="shared" si="830"/>
        <v/>
      </c>
      <c r="BM490" s="52" t="str">
        <f t="shared" si="831"/>
        <v/>
      </c>
      <c r="BN490" s="119" t="str">
        <f t="shared" si="832"/>
        <v/>
      </c>
      <c r="BO490" s="119" t="str">
        <f t="shared" si="833"/>
        <v/>
      </c>
      <c r="BP490" s="17" t="str">
        <f t="shared" si="834"/>
        <v/>
      </c>
      <c r="BQ490" s="17" t="str">
        <f t="shared" si="835"/>
        <v/>
      </c>
      <c r="BR490" s="17" t="str">
        <f>IF(OR(BP490="",COUNTIF($BO$3:BO490,BO490)&lt;&gt;1),"",SUMIF(BO$3:BO$1048576,BO490,BP$3:BP$1048576))</f>
        <v/>
      </c>
      <c r="BS490" s="17" t="str">
        <f t="shared" si="836"/>
        <v/>
      </c>
      <c r="BT490" s="17" t="str">
        <f t="shared" si="837"/>
        <v/>
      </c>
      <c r="BU490" s="17" t="str">
        <f t="shared" si="838"/>
        <v/>
      </c>
      <c r="BV490" s="24" t="str">
        <f t="shared" si="839"/>
        <v/>
      </c>
      <c r="BW490" s="24" t="str">
        <f t="shared" si="840"/>
        <v/>
      </c>
      <c r="BX490" s="24" t="str">
        <f t="shared" si="841"/>
        <v/>
      </c>
      <c r="BY490" s="26" t="str">
        <f t="shared" si="842"/>
        <v/>
      </c>
      <c r="BZ490" s="26" t="str">
        <f t="shared" si="843"/>
        <v/>
      </c>
      <c r="CA490" s="26" t="str">
        <f t="shared" si="844"/>
        <v/>
      </c>
      <c r="CB490" s="66" t="str">
        <f t="shared" si="845"/>
        <v/>
      </c>
      <c r="CC490" s="65" t="str">
        <f t="shared" si="846"/>
        <v/>
      </c>
      <c r="CD490" s="26" t="str">
        <f t="shared" si="847"/>
        <v/>
      </c>
      <c r="CE490" s="26" t="str">
        <f t="shared" si="848"/>
        <v/>
      </c>
      <c r="CF490" s="193" t="str">
        <f t="shared" si="849"/>
        <v/>
      </c>
      <c r="CG490" s="193" t="str">
        <f t="shared" si="850"/>
        <v/>
      </c>
      <c r="CH490" s="26" t="str">
        <f t="shared" si="851"/>
        <v/>
      </c>
      <c r="CI490" s="26" t="str">
        <f t="shared" si="852"/>
        <v/>
      </c>
      <c r="CJ490" s="65" t="str">
        <f t="shared" si="853"/>
        <v/>
      </c>
      <c r="CK490" s="65" t="str">
        <f t="shared" si="854"/>
        <v/>
      </c>
      <c r="CL490" s="64" t="str">
        <f t="shared" si="855"/>
        <v/>
      </c>
      <c r="CM490" s="64" t="str">
        <f t="shared" si="856"/>
        <v/>
      </c>
      <c r="CN490" s="65" t="str">
        <f t="shared" si="857"/>
        <v/>
      </c>
      <c r="CP490" s="63" t="str">
        <f>IF(BH490="","",MAX($CP$3:CP489)+1)</f>
        <v/>
      </c>
      <c r="CQ490" s="24" t="str">
        <f t="shared" si="858"/>
        <v/>
      </c>
      <c r="CR490" s="24" t="str">
        <f t="shared" si="859"/>
        <v/>
      </c>
      <c r="CS490" s="24" t="str">
        <f t="shared" si="860"/>
        <v/>
      </c>
      <c r="CT490" s="58" t="str">
        <f>IF(BO490="","",COUNTIF($BO$3:BO490,BO490)&amp;"@"&amp;BO490)</f>
        <v/>
      </c>
      <c r="CU490" s="16" t="str">
        <f t="shared" si="798"/>
        <v/>
      </c>
      <c r="CV490" s="63" t="str">
        <f t="shared" si="861"/>
        <v/>
      </c>
      <c r="CW490" s="16" t="str">
        <f t="shared" si="862"/>
        <v/>
      </c>
      <c r="CX490" s="16" t="str">
        <f t="shared" si="863"/>
        <v/>
      </c>
      <c r="CY490" s="16" t="str">
        <f t="shared" si="864"/>
        <v/>
      </c>
      <c r="CZ490" s="85" t="str">
        <f t="shared" si="865"/>
        <v/>
      </c>
      <c r="DA490" s="16" t="str">
        <f t="shared" si="866"/>
        <v/>
      </c>
      <c r="DB490" s="16" t="str">
        <f t="shared" si="867"/>
        <v/>
      </c>
      <c r="DC490" s="28" t="str">
        <f>IF(CP490="","",$DC$1&amp;(INDEX(価格設定!D$1:XFD$3,ROW(価格設定!$D$3),MATCH($AW490,価格設定!D$1:XFD$1,1))*100)&amp;"%")</f>
        <v/>
      </c>
      <c r="DD490" s="28" t="str">
        <f>IF(CP490="","",$DD$1&amp;(INDEX(価格設定!D$1:XFD$3,ROW(価格設定!$D$2),MATCH($AW490,価格設定!D$1:XFD$1,1))*100)&amp;"%")</f>
        <v/>
      </c>
      <c r="DE490" s="29" t="str">
        <f t="shared" si="868"/>
        <v/>
      </c>
      <c r="DG490" s="58" t="str">
        <f t="shared" si="869"/>
        <v/>
      </c>
      <c r="DH490" s="58" t="str">
        <f t="shared" si="870"/>
        <v/>
      </c>
      <c r="DI490" s="58" t="str">
        <f t="shared" si="871"/>
        <v/>
      </c>
      <c r="DJ490" s="85" t="str">
        <f t="shared" si="872"/>
        <v/>
      </c>
      <c r="DL490" s="58" t="str">
        <f>IF(COUNTIF(DG$3:DG$1048576,DG490)=COUNTIF($DG$3:$DG490,DG490),DG490,"")</f>
        <v/>
      </c>
      <c r="DM490" s="85" t="str">
        <f t="shared" si="873"/>
        <v/>
      </c>
      <c r="DN490" s="85" t="str">
        <f t="shared" si="799"/>
        <v/>
      </c>
      <c r="DO490" s="85" t="str">
        <f t="shared" si="799"/>
        <v/>
      </c>
      <c r="DP490" s="303"/>
      <c r="DQ490" s="17" t="str">
        <f t="shared" si="800"/>
        <v/>
      </c>
      <c r="DR490" s="17" t="str">
        <f t="shared" si="801"/>
        <v/>
      </c>
      <c r="DS490" s="17" t="str">
        <f t="shared" si="802"/>
        <v/>
      </c>
      <c r="DU490" s="16" t="str">
        <f t="shared" si="874"/>
        <v/>
      </c>
      <c r="DV490" s="16" t="str">
        <f>IF(DU490="","",COUNT($DU$3:DU490))</f>
        <v/>
      </c>
      <c r="DW490" s="16" t="str">
        <f t="shared" si="875"/>
        <v/>
      </c>
      <c r="DX490" s="16" t="str">
        <f t="shared" si="876"/>
        <v/>
      </c>
      <c r="DY490" s="16" t="str">
        <f>IF(DZ490="","",COUNTIF(DZ$3:DZ490,DZ490))</f>
        <v/>
      </c>
      <c r="DZ490" s="16" t="str">
        <f t="shared" si="877"/>
        <v/>
      </c>
      <c r="EA490" s="16" t="str">
        <f t="shared" si="878"/>
        <v/>
      </c>
      <c r="EB490" s="16" t="str">
        <f t="shared" si="879"/>
        <v/>
      </c>
      <c r="EC490" s="16" t="str">
        <f t="shared" si="880"/>
        <v/>
      </c>
      <c r="ED490" s="16" t="str">
        <f t="shared" si="881"/>
        <v/>
      </c>
      <c r="EE490" s="16" t="str">
        <f t="shared" si="882"/>
        <v/>
      </c>
      <c r="EF490" s="16" t="str">
        <f t="shared" si="883"/>
        <v/>
      </c>
      <c r="EG490" s="16" t="str">
        <f t="shared" si="884"/>
        <v/>
      </c>
      <c r="EH490" s="16" t="str">
        <f t="shared" si="885"/>
        <v/>
      </c>
      <c r="EI490" s="16" t="str">
        <f t="shared" si="886"/>
        <v/>
      </c>
      <c r="EJ490" s="16" t="str">
        <f t="shared" si="887"/>
        <v/>
      </c>
      <c r="EK490" s="16" t="str">
        <f t="shared" si="888"/>
        <v/>
      </c>
      <c r="EL490" s="58" t="str">
        <f t="shared" si="889"/>
        <v/>
      </c>
      <c r="EM490" s="58" t="str">
        <f>IF(OR($DZ490="",CR490=""),IF($EL490="","",$EL490),IF(OR(CR490="なし",CR490=0),領収書!$H$1,CR490))</f>
        <v/>
      </c>
      <c r="EN490" s="58" t="str">
        <f>IF(OR($DZ490="",CS490=""),IF($EL490="","",$EL490),IF(OR(CS490="なし",CS490=0),入力!$EN$1,CS490))</f>
        <v/>
      </c>
      <c r="EO490" s="63" t="str">
        <f t="shared" si="890"/>
        <v/>
      </c>
      <c r="EP490" s="63" t="str">
        <f t="shared" si="891"/>
        <v/>
      </c>
      <c r="ER490" s="16" t="str">
        <f>IF(AND(COUNTIF($ET$3:ET490,ET490)=1,ET490&lt;&gt;""),MAX($ER$3:ER489)+1,"")</f>
        <v/>
      </c>
      <c r="ES490" s="16" t="str">
        <f>IF(価格設定!B492="","",価格設定!B492)</f>
        <v/>
      </c>
      <c r="ET490" s="16" t="str">
        <f>IF(価格設定!C492="","",価格設定!C492)</f>
        <v/>
      </c>
      <c r="EV490" s="16" t="str">
        <f t="shared" si="803"/>
        <v/>
      </c>
      <c r="EW490" s="16" t="str">
        <f t="shared" si="892"/>
        <v/>
      </c>
    </row>
    <row r="491" spans="1:153" ht="30" customHeight="1" x14ac:dyDescent="0.2">
      <c r="A491" s="225"/>
      <c r="B491" s="212"/>
      <c r="C491" s="221"/>
      <c r="D491" s="164"/>
      <c r="E491" s="165"/>
      <c r="F491" s="166"/>
      <c r="G491" s="167"/>
      <c r="H491" s="179"/>
      <c r="I491" s="306"/>
      <c r="J491" s="169"/>
      <c r="K491" s="179"/>
      <c r="L491" s="186"/>
      <c r="M491" s="186"/>
      <c r="N491" s="168"/>
      <c r="O491" s="170"/>
      <c r="P491" s="212"/>
      <c r="Q491" s="179" t="str">
        <f>IFERROR(IF(H491="","",IFERROR(INDEX(価格設定!$B$5:$B$1048576,MATCH(H491,価格設定!$B$5:$B$1048576,0),0),INDEX(価格設定!$B$5:$B$1048576,MATCH("*"&amp;H491&amp;"*",価格設定!$B$5:$B$1048576,0),0))),H491)</f>
        <v/>
      </c>
      <c r="R491" s="250" t="str">
        <f>IFERROR(IF(Q491="",IF(K491="","",K491),IF(K491="",IF(INDEX(価格設定!$C$5:$C$1048576,MATCH(Q491,価格設定!$B$5:$B$1048576,0),0)=0,"",INDEX(価格設定!$C$5:$C$1048576,MATCH(Q491,価格設定!$B$5:$B$1048576,0),0)),IF(K491="なし","",K491))),"")</f>
        <v/>
      </c>
      <c r="S491" s="308" t="str">
        <f t="shared" si="804"/>
        <v/>
      </c>
      <c r="T491" s="126" t="str">
        <f>IFERROR(IF(J491="",IF(INDEX(価格設定!$E$5:$R$1048576,MATCH($Q491,価格設定!B$5:B$1048576,0),MATCH($AW491,価格設定!E$1:X$1,1))=0,"",INDEX(価格設定!$E$5:$R$1048576,MATCH($Q491,価格設定!B$5:B$1048576,0),MATCH($AW491,価格設定!E$1:X$1,1))),J491),"")</f>
        <v/>
      </c>
      <c r="U491" s="126" t="str">
        <f t="shared" si="805"/>
        <v/>
      </c>
      <c r="V491" s="132" t="str">
        <f t="shared" si="806"/>
        <v/>
      </c>
      <c r="W491" s="127" t="str">
        <f>IFERROR(IF(OR(T491="",T491&lt;0),"",IFERROR(INDEX(価格設定!E$2:X$3,IF(AND(K491=$K$1,$K$1&lt;&gt;""),ROW(価格設定!$D$3)-1,MATCH(INDEX(価格設定!$D$5:$D$1048576,MATCH(Q491,価格設定!$B$5:$B$1048576,0),0),価格設定!$D$2:$D$3,0)),MATCH($AW491,価格設定!E$1:X$1,1)),INDEX(価格設定!E$2:X$2,0,MATCH($AW491,価格設定!E$1:X$1,1)))),"")</f>
        <v/>
      </c>
      <c r="X491" s="126" t="str">
        <f t="shared" si="797"/>
        <v/>
      </c>
      <c r="Y491" s="128" t="str">
        <f t="shared" si="807"/>
        <v/>
      </c>
      <c r="Z491" s="126" t="str">
        <f t="shared" si="808"/>
        <v/>
      </c>
      <c r="AA491" s="129" t="str">
        <f t="shared" si="809"/>
        <v/>
      </c>
      <c r="AB491" s="126" t="str">
        <f t="shared" si="810"/>
        <v/>
      </c>
      <c r="AC491" s="280" t="str">
        <f t="shared" si="811"/>
        <v/>
      </c>
      <c r="AD491" s="15"/>
      <c r="AE491" s="204" t="str">
        <f>IF(AF491="","",COUNT($AF$3:AF491))</f>
        <v/>
      </c>
      <c r="AF491" s="206" t="str">
        <f t="shared" si="812"/>
        <v/>
      </c>
      <c r="AG491" s="204" t="str">
        <f t="shared" si="813"/>
        <v/>
      </c>
      <c r="AH491" s="204" t="str">
        <f t="shared" si="814"/>
        <v/>
      </c>
      <c r="AI491" s="287"/>
      <c r="AJ491" s="15"/>
      <c r="AK491" s="138" t="str">
        <f t="shared" si="815"/>
        <v/>
      </c>
      <c r="AL491" s="131" t="str">
        <f t="shared" si="816"/>
        <v/>
      </c>
      <c r="AM491" s="131" t="str">
        <f t="shared" si="817"/>
        <v/>
      </c>
      <c r="AN491" s="313" t="str">
        <f t="shared" si="818"/>
        <v/>
      </c>
      <c r="AO491" s="316" t="str">
        <f t="shared" si="819"/>
        <v/>
      </c>
      <c r="AP491" s="18"/>
      <c r="AQ491" s="3" t="str">
        <f>IF(F491="","",MAX($AQ$3:AQ490)+1)</f>
        <v/>
      </c>
      <c r="AR491" s="3" t="str">
        <f>IF(OR(AQ491="",BB491=""),"",MAX($AR$3:AR490)+1)</f>
        <v/>
      </c>
      <c r="AS491" s="3" t="str">
        <f>IF(CQ491="","",RANK(CQ491,CQ$3:CQ$1048576,1)+COUNTIF($CQ$3:CQ491,CQ491)-1)</f>
        <v/>
      </c>
      <c r="AT491" s="21" t="str">
        <f>IF(C491="",IF(OR(AND($H491&lt;&gt;"",C491=""),AND($F490=$F491,$AZ491&lt;&gt;""),COUNTA($H$3:$H$1048576,#REF!,$F$3:$F$1048576)&gt;COUNTA($H$3:$H491,#REF!,$F$3:$F491),$AZ491&lt;&gt;""),INDEX(AT$3:AT$1048576,MATCH(MAX($AQ$3:$AQ490),$AQ$3:$AQ$1048576,0),0),""),C491)</f>
        <v/>
      </c>
      <c r="AU491" s="21" t="str">
        <f>IF(D491="",IF(OR(AND($H491&lt;&gt;"",D491=""),AND($F490=$F491,$AZ491&lt;&gt;""),COUNTA($H$3:$H$1048576,#REF!,$F$3:$F$1048576)&gt;COUNTA($H$3:$H491,#REF!,$F$3:$F491),$AZ491&lt;&gt;""),INDEX(AU$3:AU$1048576,MATCH(MAX($AQ$3:$AQ490),$AQ$3:$AQ$1048576,0),0),""),D491)</f>
        <v/>
      </c>
      <c r="AV491" s="21" t="str">
        <f>IF(E491="",IF(OR(AND($H491&lt;&gt;"",E491=""),AND($F490=$F491,$AZ491&lt;&gt;""),COUNTA($H$3:$H$1048576,#REF!,$F$3:$F$1048576)&gt;COUNTA($H$3:$H491,#REF!,$F$3:$F491),$AZ491&lt;&gt;""),INDEX(AV$3:AV$1048576,MATCH(MAX($AQ$3:$AQ490),$AQ$3:$AQ$1048576,0),0),""),E491)</f>
        <v/>
      </c>
      <c r="AW491" s="24" t="str">
        <f t="shared" si="820"/>
        <v/>
      </c>
      <c r="AX491" s="13" t="str">
        <f t="shared" si="821"/>
        <v/>
      </c>
      <c r="AY491" s="4" t="str">
        <f t="shared" si="822"/>
        <v/>
      </c>
      <c r="AZ491" s="4" t="str">
        <f>IF(AX491="",IF(OR(AND(H491&lt;&gt;"",F491=""),COUNTA($H$3:$H$1048576)&gt;COUNTA($H$3:$H491)),INDEX(AX$3:AX491,MATCH(MAX($AQ$3:AQ491),AQ$3:AQ491,0),0),""),AX491)</f>
        <v/>
      </c>
      <c r="BA491" s="4" t="str">
        <f>IF(AY491="",IF(AND(H491&lt;&gt;"",F491=""),INDEX(AY$3:AY491,MATCH(MAX($AQ$3:AQ491),AQ$3:AQ491,0),0),""),AY491)</f>
        <v/>
      </c>
      <c r="BB491" s="82" t="str">
        <f>IF(BC491="","",RANK(BC491,BC$3:BC$1048576,1)+COUNTIF($BC$3:BC491,BC491)-1)</f>
        <v/>
      </c>
      <c r="BC491" s="139" t="str">
        <f t="shared" si="823"/>
        <v/>
      </c>
      <c r="BD491" s="46" t="str">
        <f t="shared" si="824"/>
        <v/>
      </c>
      <c r="BE491" s="46" t="str">
        <f t="shared" si="825"/>
        <v/>
      </c>
      <c r="BF491" s="46" t="str">
        <f t="shared" si="826"/>
        <v/>
      </c>
      <c r="BG491" s="4" t="str">
        <f t="shared" si="827"/>
        <v/>
      </c>
      <c r="BH491" s="180" t="str">
        <f t="shared" si="828"/>
        <v/>
      </c>
      <c r="BI491" s="16" t="str">
        <f t="shared" si="829"/>
        <v/>
      </c>
      <c r="BJ491" s="52" t="str">
        <f>IF(BI491="","",IF(W491="","",IF(AND(K491=$K$1,$K$1&lt;&gt;""),$BT$2,IFERROR(IF(INDEX(価格設定!$D$5:$D$1048576,MATCH(Q491,価格設定!$B$5:$B$1048576,0),0)=価格設定!$D$3,$BT$2,$BS$2),$BS$2))))</f>
        <v/>
      </c>
      <c r="BK491" s="16" t="str">
        <f>IF(BI491="","",IF(COUNTIF($BI$3:BI491,BI491)=1,1,IF(AND(BI490=BI491,BH491=""),BK490,COUNTIF($BH$3:BH491,BH491))))</f>
        <v/>
      </c>
      <c r="BL491" s="52" t="str">
        <f t="shared" si="830"/>
        <v/>
      </c>
      <c r="BM491" s="52" t="str">
        <f t="shared" si="831"/>
        <v/>
      </c>
      <c r="BN491" s="119" t="str">
        <f t="shared" si="832"/>
        <v/>
      </c>
      <c r="BO491" s="119" t="str">
        <f t="shared" si="833"/>
        <v/>
      </c>
      <c r="BP491" s="17" t="str">
        <f t="shared" si="834"/>
        <v/>
      </c>
      <c r="BQ491" s="17" t="str">
        <f t="shared" si="835"/>
        <v/>
      </c>
      <c r="BR491" s="17" t="str">
        <f>IF(OR(BP491="",COUNTIF($BO$3:BO491,BO491)&lt;&gt;1),"",SUMIF(BO$3:BO$1048576,BO491,BP$3:BP$1048576))</f>
        <v/>
      </c>
      <c r="BS491" s="17" t="str">
        <f t="shared" si="836"/>
        <v/>
      </c>
      <c r="BT491" s="17" t="str">
        <f t="shared" si="837"/>
        <v/>
      </c>
      <c r="BU491" s="17" t="str">
        <f t="shared" si="838"/>
        <v/>
      </c>
      <c r="BV491" s="24" t="str">
        <f t="shared" si="839"/>
        <v/>
      </c>
      <c r="BW491" s="24" t="str">
        <f t="shared" si="840"/>
        <v/>
      </c>
      <c r="BX491" s="24" t="str">
        <f t="shared" si="841"/>
        <v/>
      </c>
      <c r="BY491" s="26" t="str">
        <f t="shared" si="842"/>
        <v/>
      </c>
      <c r="BZ491" s="26" t="str">
        <f t="shared" si="843"/>
        <v/>
      </c>
      <c r="CA491" s="26" t="str">
        <f t="shared" si="844"/>
        <v/>
      </c>
      <c r="CB491" s="66" t="str">
        <f t="shared" si="845"/>
        <v/>
      </c>
      <c r="CC491" s="65" t="str">
        <f t="shared" si="846"/>
        <v/>
      </c>
      <c r="CD491" s="26" t="str">
        <f t="shared" si="847"/>
        <v/>
      </c>
      <c r="CE491" s="26" t="str">
        <f t="shared" si="848"/>
        <v/>
      </c>
      <c r="CF491" s="193" t="str">
        <f t="shared" si="849"/>
        <v/>
      </c>
      <c r="CG491" s="193" t="str">
        <f t="shared" si="850"/>
        <v/>
      </c>
      <c r="CH491" s="26" t="str">
        <f t="shared" si="851"/>
        <v/>
      </c>
      <c r="CI491" s="26" t="str">
        <f t="shared" si="852"/>
        <v/>
      </c>
      <c r="CJ491" s="65" t="str">
        <f t="shared" si="853"/>
        <v/>
      </c>
      <c r="CK491" s="65" t="str">
        <f t="shared" si="854"/>
        <v/>
      </c>
      <c r="CL491" s="64" t="str">
        <f t="shared" si="855"/>
        <v/>
      </c>
      <c r="CM491" s="64" t="str">
        <f t="shared" si="856"/>
        <v/>
      </c>
      <c r="CN491" s="65" t="str">
        <f t="shared" si="857"/>
        <v/>
      </c>
      <c r="CP491" s="63" t="str">
        <f>IF(BH491="","",MAX($CP$3:CP490)+1)</f>
        <v/>
      </c>
      <c r="CQ491" s="24" t="str">
        <f t="shared" si="858"/>
        <v/>
      </c>
      <c r="CR491" s="24" t="str">
        <f t="shared" si="859"/>
        <v/>
      </c>
      <c r="CS491" s="24" t="str">
        <f t="shared" si="860"/>
        <v/>
      </c>
      <c r="CT491" s="58" t="str">
        <f>IF(BO491="","",COUNTIF($BO$3:BO491,BO491)&amp;"@"&amp;BO491)</f>
        <v/>
      </c>
      <c r="CU491" s="16" t="str">
        <f t="shared" si="798"/>
        <v/>
      </c>
      <c r="CV491" s="63" t="str">
        <f t="shared" si="861"/>
        <v/>
      </c>
      <c r="CW491" s="16" t="str">
        <f t="shared" si="862"/>
        <v/>
      </c>
      <c r="CX491" s="16" t="str">
        <f t="shared" si="863"/>
        <v/>
      </c>
      <c r="CY491" s="16" t="str">
        <f t="shared" si="864"/>
        <v/>
      </c>
      <c r="CZ491" s="85" t="str">
        <f t="shared" si="865"/>
        <v/>
      </c>
      <c r="DA491" s="16" t="str">
        <f t="shared" si="866"/>
        <v/>
      </c>
      <c r="DB491" s="16" t="str">
        <f t="shared" si="867"/>
        <v/>
      </c>
      <c r="DC491" s="28" t="str">
        <f>IF(CP491="","",$DC$1&amp;(INDEX(価格設定!D$1:XFD$3,ROW(価格設定!$D$3),MATCH($AW491,価格設定!D$1:XFD$1,1))*100)&amp;"%")</f>
        <v/>
      </c>
      <c r="DD491" s="28" t="str">
        <f>IF(CP491="","",$DD$1&amp;(INDEX(価格設定!D$1:XFD$3,ROW(価格設定!$D$2),MATCH($AW491,価格設定!D$1:XFD$1,1))*100)&amp;"%")</f>
        <v/>
      </c>
      <c r="DE491" s="29" t="str">
        <f t="shared" si="868"/>
        <v/>
      </c>
      <c r="DG491" s="58" t="str">
        <f t="shared" si="869"/>
        <v/>
      </c>
      <c r="DH491" s="58" t="str">
        <f t="shared" si="870"/>
        <v/>
      </c>
      <c r="DI491" s="58" t="str">
        <f t="shared" si="871"/>
        <v/>
      </c>
      <c r="DJ491" s="85" t="str">
        <f t="shared" si="872"/>
        <v/>
      </c>
      <c r="DL491" s="58" t="str">
        <f>IF(COUNTIF(DG$3:DG$1048576,DG491)=COUNTIF($DG$3:$DG491,DG491),DG491,"")</f>
        <v/>
      </c>
      <c r="DM491" s="85" t="str">
        <f t="shared" si="873"/>
        <v/>
      </c>
      <c r="DN491" s="85" t="str">
        <f t="shared" si="799"/>
        <v/>
      </c>
      <c r="DO491" s="85" t="str">
        <f t="shared" si="799"/>
        <v/>
      </c>
      <c r="DP491" s="303"/>
      <c r="DQ491" s="17" t="str">
        <f t="shared" si="800"/>
        <v/>
      </c>
      <c r="DR491" s="17" t="str">
        <f t="shared" si="801"/>
        <v/>
      </c>
      <c r="DS491" s="17" t="str">
        <f t="shared" si="802"/>
        <v/>
      </c>
      <c r="DU491" s="16" t="str">
        <f t="shared" si="874"/>
        <v/>
      </c>
      <c r="DV491" s="16" t="str">
        <f>IF(DU491="","",COUNT($DU$3:DU491))</f>
        <v/>
      </c>
      <c r="DW491" s="16" t="str">
        <f t="shared" si="875"/>
        <v/>
      </c>
      <c r="DX491" s="16" t="str">
        <f t="shared" si="876"/>
        <v/>
      </c>
      <c r="DY491" s="16" t="str">
        <f>IF(DZ491="","",COUNTIF(DZ$3:DZ491,DZ491))</f>
        <v/>
      </c>
      <c r="DZ491" s="16" t="str">
        <f t="shared" si="877"/>
        <v/>
      </c>
      <c r="EA491" s="16" t="str">
        <f t="shared" si="878"/>
        <v/>
      </c>
      <c r="EB491" s="16" t="str">
        <f t="shared" si="879"/>
        <v/>
      </c>
      <c r="EC491" s="16" t="str">
        <f t="shared" si="880"/>
        <v/>
      </c>
      <c r="ED491" s="16" t="str">
        <f t="shared" si="881"/>
        <v/>
      </c>
      <c r="EE491" s="16" t="str">
        <f t="shared" si="882"/>
        <v/>
      </c>
      <c r="EF491" s="16" t="str">
        <f t="shared" si="883"/>
        <v/>
      </c>
      <c r="EG491" s="16" t="str">
        <f t="shared" si="884"/>
        <v/>
      </c>
      <c r="EH491" s="16" t="str">
        <f t="shared" si="885"/>
        <v/>
      </c>
      <c r="EI491" s="16" t="str">
        <f t="shared" si="886"/>
        <v/>
      </c>
      <c r="EJ491" s="16" t="str">
        <f t="shared" si="887"/>
        <v/>
      </c>
      <c r="EK491" s="16" t="str">
        <f t="shared" si="888"/>
        <v/>
      </c>
      <c r="EL491" s="58" t="str">
        <f t="shared" si="889"/>
        <v/>
      </c>
      <c r="EM491" s="58" t="str">
        <f>IF(OR($DZ491="",CR491=""),IF($EL491="","",$EL491),IF(OR(CR491="なし",CR491=0),領収書!$H$1,CR491))</f>
        <v/>
      </c>
      <c r="EN491" s="58" t="str">
        <f>IF(OR($DZ491="",CS491=""),IF($EL491="","",$EL491),IF(OR(CS491="なし",CS491=0),入力!$EN$1,CS491))</f>
        <v/>
      </c>
      <c r="EO491" s="63" t="str">
        <f t="shared" si="890"/>
        <v/>
      </c>
      <c r="EP491" s="63" t="str">
        <f t="shared" si="891"/>
        <v/>
      </c>
      <c r="ER491" s="16" t="str">
        <f>IF(AND(COUNTIF($ET$3:ET491,ET491)=1,ET491&lt;&gt;""),MAX($ER$3:ER490)+1,"")</f>
        <v/>
      </c>
      <c r="ES491" s="16" t="str">
        <f>IF(価格設定!B493="","",価格設定!B493)</f>
        <v/>
      </c>
      <c r="ET491" s="16" t="str">
        <f>IF(価格設定!C493="","",価格設定!C493)</f>
        <v/>
      </c>
      <c r="EV491" s="16" t="str">
        <f t="shared" si="803"/>
        <v/>
      </c>
      <c r="EW491" s="16" t="str">
        <f t="shared" si="892"/>
        <v/>
      </c>
    </row>
    <row r="492" spans="1:153" ht="30" customHeight="1" x14ac:dyDescent="0.2">
      <c r="A492" s="225"/>
      <c r="B492" s="212"/>
      <c r="C492" s="221"/>
      <c r="D492" s="164"/>
      <c r="E492" s="165"/>
      <c r="F492" s="166"/>
      <c r="G492" s="167"/>
      <c r="H492" s="179"/>
      <c r="I492" s="306"/>
      <c r="J492" s="169"/>
      <c r="K492" s="179"/>
      <c r="L492" s="186"/>
      <c r="M492" s="186"/>
      <c r="N492" s="168"/>
      <c r="O492" s="170"/>
      <c r="P492" s="212"/>
      <c r="Q492" s="179" t="str">
        <f>IFERROR(IF(H492="","",IFERROR(INDEX(価格設定!$B$5:$B$1048576,MATCH(H492,価格設定!$B$5:$B$1048576,0),0),INDEX(価格設定!$B$5:$B$1048576,MATCH("*"&amp;H492&amp;"*",価格設定!$B$5:$B$1048576,0),0))),H492)</f>
        <v/>
      </c>
      <c r="R492" s="250" t="str">
        <f>IFERROR(IF(Q492="",IF(K492="","",K492),IF(K492="",IF(INDEX(価格設定!$C$5:$C$1048576,MATCH(Q492,価格設定!$B$5:$B$1048576,0),0)=0,"",INDEX(価格設定!$C$5:$C$1048576,MATCH(Q492,価格設定!$B$5:$B$1048576,0),0)),IF(K492="なし","",K492))),"")</f>
        <v/>
      </c>
      <c r="S492" s="308" t="str">
        <f t="shared" si="804"/>
        <v/>
      </c>
      <c r="T492" s="126" t="str">
        <f>IFERROR(IF(J492="",IF(INDEX(価格設定!$E$5:$R$1048576,MATCH($Q492,価格設定!B$5:B$1048576,0),MATCH($AW492,価格設定!E$1:X$1,1))=0,"",INDEX(価格設定!$E$5:$R$1048576,MATCH($Q492,価格設定!B$5:B$1048576,0),MATCH($AW492,価格設定!E$1:X$1,1))),J492),"")</f>
        <v/>
      </c>
      <c r="U492" s="126" t="str">
        <f t="shared" si="805"/>
        <v/>
      </c>
      <c r="V492" s="132" t="str">
        <f t="shared" si="806"/>
        <v/>
      </c>
      <c r="W492" s="127" t="str">
        <f>IFERROR(IF(OR(T492="",T492&lt;0),"",IFERROR(INDEX(価格設定!E$2:X$3,IF(AND(K492=$K$1,$K$1&lt;&gt;""),ROW(価格設定!$D$3)-1,MATCH(INDEX(価格設定!$D$5:$D$1048576,MATCH(Q492,価格設定!$B$5:$B$1048576,0),0),価格設定!$D$2:$D$3,0)),MATCH($AW492,価格設定!E$1:X$1,1)),INDEX(価格設定!E$2:X$2,0,MATCH($AW492,価格設定!E$1:X$1,1)))),"")</f>
        <v/>
      </c>
      <c r="X492" s="126" t="str">
        <f t="shared" si="797"/>
        <v/>
      </c>
      <c r="Y492" s="128" t="str">
        <f t="shared" si="807"/>
        <v/>
      </c>
      <c r="Z492" s="126" t="str">
        <f t="shared" si="808"/>
        <v/>
      </c>
      <c r="AA492" s="129" t="str">
        <f t="shared" si="809"/>
        <v/>
      </c>
      <c r="AB492" s="126" t="str">
        <f t="shared" si="810"/>
        <v/>
      </c>
      <c r="AC492" s="280" t="str">
        <f t="shared" si="811"/>
        <v/>
      </c>
      <c r="AD492" s="15"/>
      <c r="AE492" s="204" t="str">
        <f>IF(AF492="","",COUNT($AF$3:AF492))</f>
        <v/>
      </c>
      <c r="AF492" s="206" t="str">
        <f t="shared" si="812"/>
        <v/>
      </c>
      <c r="AG492" s="204" t="str">
        <f t="shared" si="813"/>
        <v/>
      </c>
      <c r="AH492" s="204" t="str">
        <f t="shared" si="814"/>
        <v/>
      </c>
      <c r="AI492" s="287"/>
      <c r="AJ492" s="15"/>
      <c r="AK492" s="138" t="str">
        <f t="shared" si="815"/>
        <v/>
      </c>
      <c r="AL492" s="131" t="str">
        <f t="shared" si="816"/>
        <v/>
      </c>
      <c r="AM492" s="131" t="str">
        <f t="shared" si="817"/>
        <v/>
      </c>
      <c r="AN492" s="313" t="str">
        <f t="shared" si="818"/>
        <v/>
      </c>
      <c r="AO492" s="316" t="str">
        <f t="shared" si="819"/>
        <v/>
      </c>
      <c r="AP492" s="18"/>
      <c r="AQ492" s="3" t="str">
        <f>IF(F492="","",MAX($AQ$3:AQ491)+1)</f>
        <v/>
      </c>
      <c r="AR492" s="3" t="str">
        <f>IF(OR(AQ492="",BB492=""),"",MAX($AR$3:AR491)+1)</f>
        <v/>
      </c>
      <c r="AS492" s="3" t="str">
        <f>IF(CQ492="","",RANK(CQ492,CQ$3:CQ$1048576,1)+COUNTIF($CQ$3:CQ492,CQ492)-1)</f>
        <v/>
      </c>
      <c r="AT492" s="21" t="str">
        <f>IF(C492="",IF(OR(AND($H492&lt;&gt;"",C492=""),AND($F491=$F492,$AZ492&lt;&gt;""),COUNTA($H$3:$H$1048576,#REF!,$F$3:$F$1048576)&gt;COUNTA($H$3:$H492,#REF!,$F$3:$F492),$AZ492&lt;&gt;""),INDEX(AT$3:AT$1048576,MATCH(MAX($AQ$3:$AQ491),$AQ$3:$AQ$1048576,0),0),""),C492)</f>
        <v/>
      </c>
      <c r="AU492" s="21" t="str">
        <f>IF(D492="",IF(OR(AND($H492&lt;&gt;"",D492=""),AND($F491=$F492,$AZ492&lt;&gt;""),COUNTA($H$3:$H$1048576,#REF!,$F$3:$F$1048576)&gt;COUNTA($H$3:$H492,#REF!,$F$3:$F492),$AZ492&lt;&gt;""),INDEX(AU$3:AU$1048576,MATCH(MAX($AQ$3:$AQ491),$AQ$3:$AQ$1048576,0),0),""),D492)</f>
        <v/>
      </c>
      <c r="AV492" s="21" t="str">
        <f>IF(E492="",IF(OR(AND($H492&lt;&gt;"",E492=""),AND($F491=$F492,$AZ492&lt;&gt;""),COUNTA($H$3:$H$1048576,#REF!,$F$3:$F$1048576)&gt;COUNTA($H$3:$H492,#REF!,$F$3:$F492),$AZ492&lt;&gt;""),INDEX(AV$3:AV$1048576,MATCH(MAX($AQ$3:$AQ491),$AQ$3:$AQ$1048576,0),0),""),E492)</f>
        <v/>
      </c>
      <c r="AW492" s="24" t="str">
        <f t="shared" si="820"/>
        <v/>
      </c>
      <c r="AX492" s="13" t="str">
        <f t="shared" si="821"/>
        <v/>
      </c>
      <c r="AY492" s="4" t="str">
        <f t="shared" si="822"/>
        <v/>
      </c>
      <c r="AZ492" s="4" t="str">
        <f>IF(AX492="",IF(OR(AND(H492&lt;&gt;"",F492=""),COUNTA($H$3:$H$1048576)&gt;COUNTA($H$3:$H492)),INDEX(AX$3:AX492,MATCH(MAX($AQ$3:AQ492),AQ$3:AQ492,0),0),""),AX492)</f>
        <v/>
      </c>
      <c r="BA492" s="4" t="str">
        <f>IF(AY492="",IF(AND(H492&lt;&gt;"",F492=""),INDEX(AY$3:AY492,MATCH(MAX($AQ$3:AQ492),AQ$3:AQ492,0),0),""),AY492)</f>
        <v/>
      </c>
      <c r="BB492" s="82" t="str">
        <f>IF(BC492="","",RANK(BC492,BC$3:BC$1048576,1)+COUNTIF($BC$3:BC492,BC492)-1)</f>
        <v/>
      </c>
      <c r="BC492" s="139" t="str">
        <f t="shared" si="823"/>
        <v/>
      </c>
      <c r="BD492" s="46" t="str">
        <f t="shared" si="824"/>
        <v/>
      </c>
      <c r="BE492" s="46" t="str">
        <f t="shared" si="825"/>
        <v/>
      </c>
      <c r="BF492" s="46" t="str">
        <f t="shared" si="826"/>
        <v/>
      </c>
      <c r="BG492" s="4" t="str">
        <f t="shared" si="827"/>
        <v/>
      </c>
      <c r="BH492" s="180" t="str">
        <f t="shared" si="828"/>
        <v/>
      </c>
      <c r="BI492" s="16" t="str">
        <f t="shared" si="829"/>
        <v/>
      </c>
      <c r="BJ492" s="52" t="str">
        <f>IF(BI492="","",IF(W492="","",IF(AND(K492=$K$1,$K$1&lt;&gt;""),$BT$2,IFERROR(IF(INDEX(価格設定!$D$5:$D$1048576,MATCH(Q492,価格設定!$B$5:$B$1048576,0),0)=価格設定!$D$3,$BT$2,$BS$2),$BS$2))))</f>
        <v/>
      </c>
      <c r="BK492" s="16" t="str">
        <f>IF(BI492="","",IF(COUNTIF($BI$3:BI492,BI492)=1,1,IF(AND(BI491=BI492,BH492=""),BK491,COUNTIF($BH$3:BH492,BH492))))</f>
        <v/>
      </c>
      <c r="BL492" s="52" t="str">
        <f t="shared" si="830"/>
        <v/>
      </c>
      <c r="BM492" s="52" t="str">
        <f t="shared" si="831"/>
        <v/>
      </c>
      <c r="BN492" s="119" t="str">
        <f t="shared" si="832"/>
        <v/>
      </c>
      <c r="BO492" s="119" t="str">
        <f t="shared" si="833"/>
        <v/>
      </c>
      <c r="BP492" s="17" t="str">
        <f t="shared" si="834"/>
        <v/>
      </c>
      <c r="BQ492" s="17" t="str">
        <f t="shared" si="835"/>
        <v/>
      </c>
      <c r="BR492" s="17" t="str">
        <f>IF(OR(BP492="",COUNTIF($BO$3:BO492,BO492)&lt;&gt;1),"",SUMIF(BO$3:BO$1048576,BO492,BP$3:BP$1048576))</f>
        <v/>
      </c>
      <c r="BS492" s="17" t="str">
        <f t="shared" si="836"/>
        <v/>
      </c>
      <c r="BT492" s="17" t="str">
        <f t="shared" si="837"/>
        <v/>
      </c>
      <c r="BU492" s="17" t="str">
        <f t="shared" si="838"/>
        <v/>
      </c>
      <c r="BV492" s="24" t="str">
        <f t="shared" si="839"/>
        <v/>
      </c>
      <c r="BW492" s="24" t="str">
        <f t="shared" si="840"/>
        <v/>
      </c>
      <c r="BX492" s="24" t="str">
        <f t="shared" si="841"/>
        <v/>
      </c>
      <c r="BY492" s="26" t="str">
        <f t="shared" si="842"/>
        <v/>
      </c>
      <c r="BZ492" s="26" t="str">
        <f t="shared" si="843"/>
        <v/>
      </c>
      <c r="CA492" s="26" t="str">
        <f t="shared" si="844"/>
        <v/>
      </c>
      <c r="CB492" s="66" t="str">
        <f t="shared" si="845"/>
        <v/>
      </c>
      <c r="CC492" s="65" t="str">
        <f t="shared" si="846"/>
        <v/>
      </c>
      <c r="CD492" s="26" t="str">
        <f t="shared" si="847"/>
        <v/>
      </c>
      <c r="CE492" s="26" t="str">
        <f t="shared" si="848"/>
        <v/>
      </c>
      <c r="CF492" s="193" t="str">
        <f t="shared" si="849"/>
        <v/>
      </c>
      <c r="CG492" s="193" t="str">
        <f t="shared" si="850"/>
        <v/>
      </c>
      <c r="CH492" s="26" t="str">
        <f t="shared" si="851"/>
        <v/>
      </c>
      <c r="CI492" s="26" t="str">
        <f t="shared" si="852"/>
        <v/>
      </c>
      <c r="CJ492" s="65" t="str">
        <f t="shared" si="853"/>
        <v/>
      </c>
      <c r="CK492" s="65" t="str">
        <f t="shared" si="854"/>
        <v/>
      </c>
      <c r="CL492" s="64" t="str">
        <f t="shared" si="855"/>
        <v/>
      </c>
      <c r="CM492" s="64" t="str">
        <f t="shared" si="856"/>
        <v/>
      </c>
      <c r="CN492" s="65" t="str">
        <f t="shared" si="857"/>
        <v/>
      </c>
      <c r="CP492" s="63" t="str">
        <f>IF(BH492="","",MAX($CP$3:CP491)+1)</f>
        <v/>
      </c>
      <c r="CQ492" s="24" t="str">
        <f t="shared" si="858"/>
        <v/>
      </c>
      <c r="CR492" s="24" t="str">
        <f t="shared" si="859"/>
        <v/>
      </c>
      <c r="CS492" s="24" t="str">
        <f t="shared" si="860"/>
        <v/>
      </c>
      <c r="CT492" s="58" t="str">
        <f>IF(BO492="","",COUNTIF($BO$3:BO492,BO492)&amp;"@"&amp;BO492)</f>
        <v/>
      </c>
      <c r="CU492" s="16" t="str">
        <f t="shared" si="798"/>
        <v/>
      </c>
      <c r="CV492" s="63" t="str">
        <f t="shared" si="861"/>
        <v/>
      </c>
      <c r="CW492" s="16" t="str">
        <f t="shared" si="862"/>
        <v/>
      </c>
      <c r="CX492" s="16" t="str">
        <f t="shared" si="863"/>
        <v/>
      </c>
      <c r="CY492" s="16" t="str">
        <f t="shared" si="864"/>
        <v/>
      </c>
      <c r="CZ492" s="85" t="str">
        <f t="shared" si="865"/>
        <v/>
      </c>
      <c r="DA492" s="16" t="str">
        <f t="shared" si="866"/>
        <v/>
      </c>
      <c r="DB492" s="16" t="str">
        <f t="shared" si="867"/>
        <v/>
      </c>
      <c r="DC492" s="28" t="str">
        <f>IF(CP492="","",$DC$1&amp;(INDEX(価格設定!D$1:XFD$3,ROW(価格設定!$D$3),MATCH($AW492,価格設定!D$1:XFD$1,1))*100)&amp;"%")</f>
        <v/>
      </c>
      <c r="DD492" s="28" t="str">
        <f>IF(CP492="","",$DD$1&amp;(INDEX(価格設定!D$1:XFD$3,ROW(価格設定!$D$2),MATCH($AW492,価格設定!D$1:XFD$1,1))*100)&amp;"%")</f>
        <v/>
      </c>
      <c r="DE492" s="29" t="str">
        <f t="shared" si="868"/>
        <v/>
      </c>
      <c r="DG492" s="58" t="str">
        <f t="shared" si="869"/>
        <v/>
      </c>
      <c r="DH492" s="58" t="str">
        <f t="shared" si="870"/>
        <v/>
      </c>
      <c r="DI492" s="58" t="str">
        <f t="shared" si="871"/>
        <v/>
      </c>
      <c r="DJ492" s="85" t="str">
        <f t="shared" si="872"/>
        <v/>
      </c>
      <c r="DL492" s="58" t="str">
        <f>IF(COUNTIF(DG$3:DG$1048576,DG492)=COUNTIF($DG$3:$DG492,DG492),DG492,"")</f>
        <v/>
      </c>
      <c r="DM492" s="85" t="str">
        <f t="shared" si="873"/>
        <v/>
      </c>
      <c r="DN492" s="85" t="str">
        <f t="shared" si="799"/>
        <v/>
      </c>
      <c r="DO492" s="85" t="str">
        <f t="shared" si="799"/>
        <v/>
      </c>
      <c r="DP492" s="303"/>
      <c r="DQ492" s="17" t="str">
        <f t="shared" si="800"/>
        <v/>
      </c>
      <c r="DR492" s="17" t="str">
        <f t="shared" si="801"/>
        <v/>
      </c>
      <c r="DS492" s="17" t="str">
        <f t="shared" si="802"/>
        <v/>
      </c>
      <c r="DU492" s="16" t="str">
        <f t="shared" si="874"/>
        <v/>
      </c>
      <c r="DV492" s="16" t="str">
        <f>IF(DU492="","",COUNT($DU$3:DU492))</f>
        <v/>
      </c>
      <c r="DW492" s="16" t="str">
        <f t="shared" si="875"/>
        <v/>
      </c>
      <c r="DX492" s="16" t="str">
        <f t="shared" si="876"/>
        <v/>
      </c>
      <c r="DY492" s="16" t="str">
        <f>IF(DZ492="","",COUNTIF(DZ$3:DZ492,DZ492))</f>
        <v/>
      </c>
      <c r="DZ492" s="16" t="str">
        <f t="shared" si="877"/>
        <v/>
      </c>
      <c r="EA492" s="16" t="str">
        <f t="shared" si="878"/>
        <v/>
      </c>
      <c r="EB492" s="16" t="str">
        <f t="shared" si="879"/>
        <v/>
      </c>
      <c r="EC492" s="16" t="str">
        <f t="shared" si="880"/>
        <v/>
      </c>
      <c r="ED492" s="16" t="str">
        <f t="shared" si="881"/>
        <v/>
      </c>
      <c r="EE492" s="16" t="str">
        <f t="shared" si="882"/>
        <v/>
      </c>
      <c r="EF492" s="16" t="str">
        <f t="shared" si="883"/>
        <v/>
      </c>
      <c r="EG492" s="16" t="str">
        <f t="shared" si="884"/>
        <v/>
      </c>
      <c r="EH492" s="16" t="str">
        <f t="shared" si="885"/>
        <v/>
      </c>
      <c r="EI492" s="16" t="str">
        <f t="shared" si="886"/>
        <v/>
      </c>
      <c r="EJ492" s="16" t="str">
        <f t="shared" si="887"/>
        <v/>
      </c>
      <c r="EK492" s="16" t="str">
        <f t="shared" si="888"/>
        <v/>
      </c>
      <c r="EL492" s="58" t="str">
        <f t="shared" si="889"/>
        <v/>
      </c>
      <c r="EM492" s="58" t="str">
        <f>IF(OR($DZ492="",CR492=""),IF($EL492="","",$EL492),IF(OR(CR492="なし",CR492=0),領収書!$H$1,CR492))</f>
        <v/>
      </c>
      <c r="EN492" s="58" t="str">
        <f>IF(OR($DZ492="",CS492=""),IF($EL492="","",$EL492),IF(OR(CS492="なし",CS492=0),入力!$EN$1,CS492))</f>
        <v/>
      </c>
      <c r="EO492" s="63" t="str">
        <f t="shared" si="890"/>
        <v/>
      </c>
      <c r="EP492" s="63" t="str">
        <f t="shared" si="891"/>
        <v/>
      </c>
      <c r="ER492" s="16" t="str">
        <f>IF(AND(COUNTIF($ET$3:ET492,ET492)=1,ET492&lt;&gt;""),MAX($ER$3:ER491)+1,"")</f>
        <v/>
      </c>
      <c r="ES492" s="16" t="str">
        <f>IF(価格設定!B494="","",価格設定!B494)</f>
        <v/>
      </c>
      <c r="ET492" s="16" t="str">
        <f>IF(価格設定!C494="","",価格設定!C494)</f>
        <v/>
      </c>
      <c r="EV492" s="16" t="str">
        <f t="shared" si="803"/>
        <v/>
      </c>
      <c r="EW492" s="16" t="str">
        <f t="shared" si="892"/>
        <v/>
      </c>
    </row>
    <row r="493" spans="1:153" ht="30" customHeight="1" x14ac:dyDescent="0.2">
      <c r="A493" s="225"/>
      <c r="B493" s="212"/>
      <c r="C493" s="221"/>
      <c r="D493" s="164"/>
      <c r="E493" s="165"/>
      <c r="F493" s="166"/>
      <c r="G493" s="167"/>
      <c r="H493" s="179"/>
      <c r="I493" s="306"/>
      <c r="J493" s="169"/>
      <c r="K493" s="179"/>
      <c r="L493" s="186"/>
      <c r="M493" s="186"/>
      <c r="N493" s="168"/>
      <c r="O493" s="170"/>
      <c r="P493" s="212"/>
      <c r="Q493" s="179" t="str">
        <f>IFERROR(IF(H493="","",IFERROR(INDEX(価格設定!$B$5:$B$1048576,MATCH(H493,価格設定!$B$5:$B$1048576,0),0),INDEX(価格設定!$B$5:$B$1048576,MATCH("*"&amp;H493&amp;"*",価格設定!$B$5:$B$1048576,0),0))),H493)</f>
        <v/>
      </c>
      <c r="R493" s="250" t="str">
        <f>IFERROR(IF(Q493="",IF(K493="","",K493),IF(K493="",IF(INDEX(価格設定!$C$5:$C$1048576,MATCH(Q493,価格設定!$B$5:$B$1048576,0),0)=0,"",INDEX(価格設定!$C$5:$C$1048576,MATCH(Q493,価格設定!$B$5:$B$1048576,0),0)),IF(K493="なし","",K493))),"")</f>
        <v/>
      </c>
      <c r="S493" s="308" t="str">
        <f t="shared" si="804"/>
        <v/>
      </c>
      <c r="T493" s="126" t="str">
        <f>IFERROR(IF(J493="",IF(INDEX(価格設定!$E$5:$R$1048576,MATCH($Q493,価格設定!B$5:B$1048576,0),MATCH($AW493,価格設定!E$1:X$1,1))=0,"",INDEX(価格設定!$E$5:$R$1048576,MATCH($Q493,価格設定!B$5:B$1048576,0),MATCH($AW493,価格設定!E$1:X$1,1))),J493),"")</f>
        <v/>
      </c>
      <c r="U493" s="126" t="str">
        <f t="shared" si="805"/>
        <v/>
      </c>
      <c r="V493" s="132" t="str">
        <f t="shared" si="806"/>
        <v/>
      </c>
      <c r="W493" s="127" t="str">
        <f>IFERROR(IF(OR(T493="",T493&lt;0),"",IFERROR(INDEX(価格設定!E$2:X$3,IF(AND(K493=$K$1,$K$1&lt;&gt;""),ROW(価格設定!$D$3)-1,MATCH(INDEX(価格設定!$D$5:$D$1048576,MATCH(Q493,価格設定!$B$5:$B$1048576,0),0),価格設定!$D$2:$D$3,0)),MATCH($AW493,価格設定!E$1:X$1,1)),INDEX(価格設定!E$2:X$2,0,MATCH($AW493,価格設定!E$1:X$1,1)))),"")</f>
        <v/>
      </c>
      <c r="X493" s="126" t="str">
        <f t="shared" si="797"/>
        <v/>
      </c>
      <c r="Y493" s="128" t="str">
        <f t="shared" si="807"/>
        <v/>
      </c>
      <c r="Z493" s="126" t="str">
        <f t="shared" si="808"/>
        <v/>
      </c>
      <c r="AA493" s="129" t="str">
        <f t="shared" si="809"/>
        <v/>
      </c>
      <c r="AB493" s="126" t="str">
        <f t="shared" si="810"/>
        <v/>
      </c>
      <c r="AC493" s="280" t="str">
        <f t="shared" si="811"/>
        <v/>
      </c>
      <c r="AD493" s="15"/>
      <c r="AE493" s="204" t="str">
        <f>IF(AF493="","",COUNT($AF$3:AF493))</f>
        <v/>
      </c>
      <c r="AF493" s="206" t="str">
        <f t="shared" si="812"/>
        <v/>
      </c>
      <c r="AG493" s="204" t="str">
        <f t="shared" si="813"/>
        <v/>
      </c>
      <c r="AH493" s="204" t="str">
        <f t="shared" si="814"/>
        <v/>
      </c>
      <c r="AI493" s="287"/>
      <c r="AJ493" s="15"/>
      <c r="AK493" s="138" t="str">
        <f t="shared" si="815"/>
        <v/>
      </c>
      <c r="AL493" s="131" t="str">
        <f t="shared" si="816"/>
        <v/>
      </c>
      <c r="AM493" s="131" t="str">
        <f t="shared" si="817"/>
        <v/>
      </c>
      <c r="AN493" s="313" t="str">
        <f t="shared" si="818"/>
        <v/>
      </c>
      <c r="AO493" s="316" t="str">
        <f t="shared" si="819"/>
        <v/>
      </c>
      <c r="AP493" s="18"/>
      <c r="AQ493" s="3" t="str">
        <f>IF(F493="","",MAX($AQ$3:AQ492)+1)</f>
        <v/>
      </c>
      <c r="AR493" s="3" t="str">
        <f>IF(OR(AQ493="",BB493=""),"",MAX($AR$3:AR492)+1)</f>
        <v/>
      </c>
      <c r="AS493" s="3" t="str">
        <f>IF(CQ493="","",RANK(CQ493,CQ$3:CQ$1048576,1)+COUNTIF($CQ$3:CQ493,CQ493)-1)</f>
        <v/>
      </c>
      <c r="AT493" s="21" t="str">
        <f>IF(C493="",IF(OR(AND($H493&lt;&gt;"",C493=""),AND($F492=$F493,$AZ493&lt;&gt;""),COUNTA($H$3:$H$1048576,#REF!,$F$3:$F$1048576)&gt;COUNTA($H$3:$H493,#REF!,$F$3:$F493),$AZ493&lt;&gt;""),INDEX(AT$3:AT$1048576,MATCH(MAX($AQ$3:$AQ492),$AQ$3:$AQ$1048576,0),0),""),C493)</f>
        <v/>
      </c>
      <c r="AU493" s="21" t="str">
        <f>IF(D493="",IF(OR(AND($H493&lt;&gt;"",D493=""),AND($F492=$F493,$AZ493&lt;&gt;""),COUNTA($H$3:$H$1048576,#REF!,$F$3:$F$1048576)&gt;COUNTA($H$3:$H493,#REF!,$F$3:$F493),$AZ493&lt;&gt;""),INDEX(AU$3:AU$1048576,MATCH(MAX($AQ$3:$AQ492),$AQ$3:$AQ$1048576,0),0),""),D493)</f>
        <v/>
      </c>
      <c r="AV493" s="21" t="str">
        <f>IF(E493="",IF(OR(AND($H493&lt;&gt;"",E493=""),AND($F492=$F493,$AZ493&lt;&gt;""),COUNTA($H$3:$H$1048576,#REF!,$F$3:$F$1048576)&gt;COUNTA($H$3:$H493,#REF!,$F$3:$F493),$AZ493&lt;&gt;""),INDEX(AV$3:AV$1048576,MATCH(MAX($AQ$3:$AQ492),$AQ$3:$AQ$1048576,0),0),""),E493)</f>
        <v/>
      </c>
      <c r="AW493" s="24" t="str">
        <f t="shared" si="820"/>
        <v/>
      </c>
      <c r="AX493" s="13" t="str">
        <f t="shared" si="821"/>
        <v/>
      </c>
      <c r="AY493" s="4" t="str">
        <f t="shared" si="822"/>
        <v/>
      </c>
      <c r="AZ493" s="4" t="str">
        <f>IF(AX493="",IF(OR(AND(H493&lt;&gt;"",F493=""),COUNTA($H$3:$H$1048576)&gt;COUNTA($H$3:$H493)),INDEX(AX$3:AX493,MATCH(MAX($AQ$3:AQ493),AQ$3:AQ493,0),0),""),AX493)</f>
        <v/>
      </c>
      <c r="BA493" s="4" t="str">
        <f>IF(AY493="",IF(AND(H493&lt;&gt;"",F493=""),INDEX(AY$3:AY493,MATCH(MAX($AQ$3:AQ493),AQ$3:AQ493,0),0),""),AY493)</f>
        <v/>
      </c>
      <c r="BB493" s="82" t="str">
        <f>IF(BC493="","",RANK(BC493,BC$3:BC$1048576,1)+COUNTIF($BC$3:BC493,BC493)-1)</f>
        <v/>
      </c>
      <c r="BC493" s="139" t="str">
        <f t="shared" si="823"/>
        <v/>
      </c>
      <c r="BD493" s="46" t="str">
        <f t="shared" si="824"/>
        <v/>
      </c>
      <c r="BE493" s="46" t="str">
        <f t="shared" si="825"/>
        <v/>
      </c>
      <c r="BF493" s="46" t="str">
        <f t="shared" si="826"/>
        <v/>
      </c>
      <c r="BG493" s="4" t="str">
        <f t="shared" si="827"/>
        <v/>
      </c>
      <c r="BH493" s="180" t="str">
        <f t="shared" si="828"/>
        <v/>
      </c>
      <c r="BI493" s="16" t="str">
        <f t="shared" si="829"/>
        <v/>
      </c>
      <c r="BJ493" s="52" t="str">
        <f>IF(BI493="","",IF(W493="","",IF(AND(K493=$K$1,$K$1&lt;&gt;""),$BT$2,IFERROR(IF(INDEX(価格設定!$D$5:$D$1048576,MATCH(Q493,価格設定!$B$5:$B$1048576,0),0)=価格設定!$D$3,$BT$2,$BS$2),$BS$2))))</f>
        <v/>
      </c>
      <c r="BK493" s="16" t="str">
        <f>IF(BI493="","",IF(COUNTIF($BI$3:BI493,BI493)=1,1,IF(AND(BI492=BI493,BH493=""),BK492,COUNTIF($BH$3:BH493,BH493))))</f>
        <v/>
      </c>
      <c r="BL493" s="52" t="str">
        <f t="shared" si="830"/>
        <v/>
      </c>
      <c r="BM493" s="52" t="str">
        <f t="shared" si="831"/>
        <v/>
      </c>
      <c r="BN493" s="119" t="str">
        <f t="shared" si="832"/>
        <v/>
      </c>
      <c r="BO493" s="119" t="str">
        <f t="shared" si="833"/>
        <v/>
      </c>
      <c r="BP493" s="17" t="str">
        <f t="shared" si="834"/>
        <v/>
      </c>
      <c r="BQ493" s="17" t="str">
        <f t="shared" si="835"/>
        <v/>
      </c>
      <c r="BR493" s="17" t="str">
        <f>IF(OR(BP493="",COUNTIF($BO$3:BO493,BO493)&lt;&gt;1),"",SUMIF(BO$3:BO$1048576,BO493,BP$3:BP$1048576))</f>
        <v/>
      </c>
      <c r="BS493" s="17" t="str">
        <f t="shared" si="836"/>
        <v/>
      </c>
      <c r="BT493" s="17" t="str">
        <f t="shared" si="837"/>
        <v/>
      </c>
      <c r="BU493" s="17" t="str">
        <f t="shared" si="838"/>
        <v/>
      </c>
      <c r="BV493" s="24" t="str">
        <f t="shared" si="839"/>
        <v/>
      </c>
      <c r="BW493" s="24" t="str">
        <f t="shared" si="840"/>
        <v/>
      </c>
      <c r="BX493" s="24" t="str">
        <f t="shared" si="841"/>
        <v/>
      </c>
      <c r="BY493" s="26" t="str">
        <f t="shared" si="842"/>
        <v/>
      </c>
      <c r="BZ493" s="26" t="str">
        <f t="shared" si="843"/>
        <v/>
      </c>
      <c r="CA493" s="26" t="str">
        <f t="shared" si="844"/>
        <v/>
      </c>
      <c r="CB493" s="66" t="str">
        <f t="shared" si="845"/>
        <v/>
      </c>
      <c r="CC493" s="65" t="str">
        <f t="shared" si="846"/>
        <v/>
      </c>
      <c r="CD493" s="26" t="str">
        <f t="shared" si="847"/>
        <v/>
      </c>
      <c r="CE493" s="26" t="str">
        <f t="shared" si="848"/>
        <v/>
      </c>
      <c r="CF493" s="193" t="str">
        <f t="shared" si="849"/>
        <v/>
      </c>
      <c r="CG493" s="193" t="str">
        <f t="shared" si="850"/>
        <v/>
      </c>
      <c r="CH493" s="26" t="str">
        <f t="shared" si="851"/>
        <v/>
      </c>
      <c r="CI493" s="26" t="str">
        <f t="shared" si="852"/>
        <v/>
      </c>
      <c r="CJ493" s="65" t="str">
        <f t="shared" si="853"/>
        <v/>
      </c>
      <c r="CK493" s="65" t="str">
        <f t="shared" si="854"/>
        <v/>
      </c>
      <c r="CL493" s="64" t="str">
        <f t="shared" si="855"/>
        <v/>
      </c>
      <c r="CM493" s="64" t="str">
        <f t="shared" si="856"/>
        <v/>
      </c>
      <c r="CN493" s="65" t="str">
        <f t="shared" si="857"/>
        <v/>
      </c>
      <c r="CP493" s="63" t="str">
        <f>IF(BH493="","",MAX($CP$3:CP492)+1)</f>
        <v/>
      </c>
      <c r="CQ493" s="24" t="str">
        <f t="shared" si="858"/>
        <v/>
      </c>
      <c r="CR493" s="24" t="str">
        <f t="shared" si="859"/>
        <v/>
      </c>
      <c r="CS493" s="24" t="str">
        <f t="shared" si="860"/>
        <v/>
      </c>
      <c r="CT493" s="58" t="str">
        <f>IF(BO493="","",COUNTIF($BO$3:BO493,BO493)&amp;"@"&amp;BO493)</f>
        <v/>
      </c>
      <c r="CU493" s="16" t="str">
        <f t="shared" si="798"/>
        <v/>
      </c>
      <c r="CV493" s="63" t="str">
        <f t="shared" si="861"/>
        <v/>
      </c>
      <c r="CW493" s="16" t="str">
        <f t="shared" si="862"/>
        <v/>
      </c>
      <c r="CX493" s="16" t="str">
        <f t="shared" si="863"/>
        <v/>
      </c>
      <c r="CY493" s="16" t="str">
        <f t="shared" si="864"/>
        <v/>
      </c>
      <c r="CZ493" s="85" t="str">
        <f t="shared" si="865"/>
        <v/>
      </c>
      <c r="DA493" s="16" t="str">
        <f t="shared" si="866"/>
        <v/>
      </c>
      <c r="DB493" s="16" t="str">
        <f t="shared" si="867"/>
        <v/>
      </c>
      <c r="DC493" s="28" t="str">
        <f>IF(CP493="","",$DC$1&amp;(INDEX(価格設定!D$1:XFD$3,ROW(価格設定!$D$3),MATCH($AW493,価格設定!D$1:XFD$1,1))*100)&amp;"%")</f>
        <v/>
      </c>
      <c r="DD493" s="28" t="str">
        <f>IF(CP493="","",$DD$1&amp;(INDEX(価格設定!D$1:XFD$3,ROW(価格設定!$D$2),MATCH($AW493,価格設定!D$1:XFD$1,1))*100)&amp;"%")</f>
        <v/>
      </c>
      <c r="DE493" s="29" t="str">
        <f t="shared" si="868"/>
        <v/>
      </c>
      <c r="DG493" s="58" t="str">
        <f t="shared" si="869"/>
        <v/>
      </c>
      <c r="DH493" s="58" t="str">
        <f t="shared" si="870"/>
        <v/>
      </c>
      <c r="DI493" s="58" t="str">
        <f t="shared" si="871"/>
        <v/>
      </c>
      <c r="DJ493" s="85" t="str">
        <f t="shared" si="872"/>
        <v/>
      </c>
      <c r="DL493" s="58" t="str">
        <f>IF(COUNTIF(DG$3:DG$1048576,DG493)=COUNTIF($DG$3:$DG493,DG493),DG493,"")</f>
        <v/>
      </c>
      <c r="DM493" s="85" t="str">
        <f t="shared" si="873"/>
        <v/>
      </c>
      <c r="DN493" s="85" t="str">
        <f t="shared" si="799"/>
        <v/>
      </c>
      <c r="DO493" s="85" t="str">
        <f t="shared" si="799"/>
        <v/>
      </c>
      <c r="DP493" s="303"/>
      <c r="DQ493" s="17" t="str">
        <f t="shared" si="800"/>
        <v/>
      </c>
      <c r="DR493" s="17" t="str">
        <f t="shared" si="801"/>
        <v/>
      </c>
      <c r="DS493" s="17" t="str">
        <f t="shared" si="802"/>
        <v/>
      </c>
      <c r="DU493" s="16" t="str">
        <f t="shared" si="874"/>
        <v/>
      </c>
      <c r="DV493" s="16" t="str">
        <f>IF(DU493="","",COUNT($DU$3:DU493))</f>
        <v/>
      </c>
      <c r="DW493" s="16" t="str">
        <f t="shared" si="875"/>
        <v/>
      </c>
      <c r="DX493" s="16" t="str">
        <f t="shared" si="876"/>
        <v/>
      </c>
      <c r="DY493" s="16" t="str">
        <f>IF(DZ493="","",COUNTIF(DZ$3:DZ493,DZ493))</f>
        <v/>
      </c>
      <c r="DZ493" s="16" t="str">
        <f t="shared" si="877"/>
        <v/>
      </c>
      <c r="EA493" s="16" t="str">
        <f t="shared" si="878"/>
        <v/>
      </c>
      <c r="EB493" s="16" t="str">
        <f t="shared" si="879"/>
        <v/>
      </c>
      <c r="EC493" s="16" t="str">
        <f t="shared" si="880"/>
        <v/>
      </c>
      <c r="ED493" s="16" t="str">
        <f t="shared" si="881"/>
        <v/>
      </c>
      <c r="EE493" s="16" t="str">
        <f t="shared" si="882"/>
        <v/>
      </c>
      <c r="EF493" s="16" t="str">
        <f t="shared" si="883"/>
        <v/>
      </c>
      <c r="EG493" s="16" t="str">
        <f t="shared" si="884"/>
        <v/>
      </c>
      <c r="EH493" s="16" t="str">
        <f t="shared" si="885"/>
        <v/>
      </c>
      <c r="EI493" s="16" t="str">
        <f t="shared" si="886"/>
        <v/>
      </c>
      <c r="EJ493" s="16" t="str">
        <f t="shared" si="887"/>
        <v/>
      </c>
      <c r="EK493" s="16" t="str">
        <f t="shared" si="888"/>
        <v/>
      </c>
      <c r="EL493" s="58" t="str">
        <f t="shared" si="889"/>
        <v/>
      </c>
      <c r="EM493" s="58" t="str">
        <f>IF(OR($DZ493="",CR493=""),IF($EL493="","",$EL493),IF(OR(CR493="なし",CR493=0),領収書!$H$1,CR493))</f>
        <v/>
      </c>
      <c r="EN493" s="58" t="str">
        <f>IF(OR($DZ493="",CS493=""),IF($EL493="","",$EL493),IF(OR(CS493="なし",CS493=0),入力!$EN$1,CS493))</f>
        <v/>
      </c>
      <c r="EO493" s="63" t="str">
        <f t="shared" si="890"/>
        <v/>
      </c>
      <c r="EP493" s="63" t="str">
        <f t="shared" si="891"/>
        <v/>
      </c>
      <c r="ER493" s="16" t="str">
        <f>IF(AND(COUNTIF($ET$3:ET493,ET493)=1,ET493&lt;&gt;""),MAX($ER$3:ER492)+1,"")</f>
        <v/>
      </c>
      <c r="ES493" s="16" t="str">
        <f>IF(価格設定!B495="","",価格設定!B495)</f>
        <v/>
      </c>
      <c r="ET493" s="16" t="str">
        <f>IF(価格設定!C495="","",価格設定!C495)</f>
        <v/>
      </c>
      <c r="EV493" s="16" t="str">
        <f t="shared" si="803"/>
        <v/>
      </c>
      <c r="EW493" s="16" t="str">
        <f t="shared" si="892"/>
        <v/>
      </c>
    </row>
    <row r="494" spans="1:153" ht="30" customHeight="1" x14ac:dyDescent="0.2">
      <c r="A494" s="225"/>
      <c r="B494" s="212"/>
      <c r="C494" s="221"/>
      <c r="D494" s="164"/>
      <c r="E494" s="165"/>
      <c r="F494" s="166"/>
      <c r="G494" s="167"/>
      <c r="H494" s="179"/>
      <c r="I494" s="306"/>
      <c r="J494" s="169"/>
      <c r="K494" s="179"/>
      <c r="L494" s="186"/>
      <c r="M494" s="186"/>
      <c r="N494" s="168"/>
      <c r="O494" s="170"/>
      <c r="P494" s="212"/>
      <c r="Q494" s="179" t="str">
        <f>IFERROR(IF(H494="","",IFERROR(INDEX(価格設定!$B$5:$B$1048576,MATCH(H494,価格設定!$B$5:$B$1048576,0),0),INDEX(価格設定!$B$5:$B$1048576,MATCH("*"&amp;H494&amp;"*",価格設定!$B$5:$B$1048576,0),0))),H494)</f>
        <v/>
      </c>
      <c r="R494" s="250" t="str">
        <f>IFERROR(IF(Q494="",IF(K494="","",K494),IF(K494="",IF(INDEX(価格設定!$C$5:$C$1048576,MATCH(Q494,価格設定!$B$5:$B$1048576,0),0)=0,"",INDEX(価格設定!$C$5:$C$1048576,MATCH(Q494,価格設定!$B$5:$B$1048576,0),0)),IF(K494="なし","",K494))),"")</f>
        <v/>
      </c>
      <c r="S494" s="308" t="str">
        <f t="shared" si="804"/>
        <v/>
      </c>
      <c r="T494" s="126" t="str">
        <f>IFERROR(IF(J494="",IF(INDEX(価格設定!$E$5:$R$1048576,MATCH($Q494,価格設定!B$5:B$1048576,0),MATCH($AW494,価格設定!E$1:X$1,1))=0,"",INDEX(価格設定!$E$5:$R$1048576,MATCH($Q494,価格設定!B$5:B$1048576,0),MATCH($AW494,価格設定!E$1:X$1,1))),J494),"")</f>
        <v/>
      </c>
      <c r="U494" s="126" t="str">
        <f t="shared" si="805"/>
        <v/>
      </c>
      <c r="V494" s="132" t="str">
        <f t="shared" si="806"/>
        <v/>
      </c>
      <c r="W494" s="127" t="str">
        <f>IFERROR(IF(OR(T494="",T494&lt;0),"",IFERROR(INDEX(価格設定!E$2:X$3,IF(AND(K494=$K$1,$K$1&lt;&gt;""),ROW(価格設定!$D$3)-1,MATCH(INDEX(価格設定!$D$5:$D$1048576,MATCH(Q494,価格設定!$B$5:$B$1048576,0),0),価格設定!$D$2:$D$3,0)),MATCH($AW494,価格設定!E$1:X$1,1)),INDEX(価格設定!E$2:X$2,0,MATCH($AW494,価格設定!E$1:X$1,1)))),"")</f>
        <v/>
      </c>
      <c r="X494" s="126" t="str">
        <f t="shared" si="797"/>
        <v/>
      </c>
      <c r="Y494" s="128" t="str">
        <f t="shared" si="807"/>
        <v/>
      </c>
      <c r="Z494" s="126" t="str">
        <f t="shared" si="808"/>
        <v/>
      </c>
      <c r="AA494" s="129" t="str">
        <f t="shared" si="809"/>
        <v/>
      </c>
      <c r="AB494" s="126" t="str">
        <f t="shared" si="810"/>
        <v/>
      </c>
      <c r="AC494" s="280" t="str">
        <f t="shared" si="811"/>
        <v/>
      </c>
      <c r="AD494" s="15"/>
      <c r="AE494" s="204" t="str">
        <f>IF(AF494="","",COUNT($AF$3:AF494))</f>
        <v/>
      </c>
      <c r="AF494" s="206" t="str">
        <f t="shared" si="812"/>
        <v/>
      </c>
      <c r="AG494" s="204" t="str">
        <f t="shared" si="813"/>
        <v/>
      </c>
      <c r="AH494" s="204" t="str">
        <f t="shared" si="814"/>
        <v/>
      </c>
      <c r="AI494" s="287"/>
      <c r="AJ494" s="15"/>
      <c r="AK494" s="138" t="str">
        <f t="shared" si="815"/>
        <v/>
      </c>
      <c r="AL494" s="131" t="str">
        <f t="shared" si="816"/>
        <v/>
      </c>
      <c r="AM494" s="131" t="str">
        <f t="shared" si="817"/>
        <v/>
      </c>
      <c r="AN494" s="313" t="str">
        <f t="shared" si="818"/>
        <v/>
      </c>
      <c r="AO494" s="316" t="str">
        <f t="shared" si="819"/>
        <v/>
      </c>
      <c r="AP494" s="18"/>
      <c r="AQ494" s="3" t="str">
        <f>IF(F494="","",MAX($AQ$3:AQ493)+1)</f>
        <v/>
      </c>
      <c r="AR494" s="3" t="str">
        <f>IF(OR(AQ494="",BB494=""),"",MAX($AR$3:AR493)+1)</f>
        <v/>
      </c>
      <c r="AS494" s="3" t="str">
        <f>IF(CQ494="","",RANK(CQ494,CQ$3:CQ$1048576,1)+COUNTIF($CQ$3:CQ494,CQ494)-1)</f>
        <v/>
      </c>
      <c r="AT494" s="21" t="str">
        <f>IF(C494="",IF(OR(AND($H494&lt;&gt;"",C494=""),AND($F493=$F494,$AZ494&lt;&gt;""),COUNTA($H$3:$H$1048576,#REF!,$F$3:$F$1048576)&gt;COUNTA($H$3:$H494,#REF!,$F$3:$F494),$AZ494&lt;&gt;""),INDEX(AT$3:AT$1048576,MATCH(MAX($AQ$3:$AQ493),$AQ$3:$AQ$1048576,0),0),""),C494)</f>
        <v/>
      </c>
      <c r="AU494" s="21" t="str">
        <f>IF(D494="",IF(OR(AND($H494&lt;&gt;"",D494=""),AND($F493=$F494,$AZ494&lt;&gt;""),COUNTA($H$3:$H$1048576,#REF!,$F$3:$F$1048576)&gt;COUNTA($H$3:$H494,#REF!,$F$3:$F494),$AZ494&lt;&gt;""),INDEX(AU$3:AU$1048576,MATCH(MAX($AQ$3:$AQ493),$AQ$3:$AQ$1048576,0),0),""),D494)</f>
        <v/>
      </c>
      <c r="AV494" s="21" t="str">
        <f>IF(E494="",IF(OR(AND($H494&lt;&gt;"",E494=""),AND($F493=$F494,$AZ494&lt;&gt;""),COUNTA($H$3:$H$1048576,#REF!,$F$3:$F$1048576)&gt;COUNTA($H$3:$H494,#REF!,$F$3:$F494),$AZ494&lt;&gt;""),INDEX(AV$3:AV$1048576,MATCH(MAX($AQ$3:$AQ493),$AQ$3:$AQ$1048576,0),0),""),E494)</f>
        <v/>
      </c>
      <c r="AW494" s="24" t="str">
        <f t="shared" si="820"/>
        <v/>
      </c>
      <c r="AX494" s="13" t="str">
        <f t="shared" si="821"/>
        <v/>
      </c>
      <c r="AY494" s="4" t="str">
        <f t="shared" si="822"/>
        <v/>
      </c>
      <c r="AZ494" s="4" t="str">
        <f>IF(AX494="",IF(OR(AND(H494&lt;&gt;"",F494=""),COUNTA($H$3:$H$1048576)&gt;COUNTA($H$3:$H494)),INDEX(AX$3:AX494,MATCH(MAX($AQ$3:AQ494),AQ$3:AQ494,0),0),""),AX494)</f>
        <v/>
      </c>
      <c r="BA494" s="4" t="str">
        <f>IF(AY494="",IF(AND(H494&lt;&gt;"",F494=""),INDEX(AY$3:AY494,MATCH(MAX($AQ$3:AQ494),AQ$3:AQ494,0),0),""),AY494)</f>
        <v/>
      </c>
      <c r="BB494" s="82" t="str">
        <f>IF(BC494="","",RANK(BC494,BC$3:BC$1048576,1)+COUNTIF($BC$3:BC494,BC494)-1)</f>
        <v/>
      </c>
      <c r="BC494" s="139" t="str">
        <f t="shared" si="823"/>
        <v/>
      </c>
      <c r="BD494" s="46" t="str">
        <f t="shared" si="824"/>
        <v/>
      </c>
      <c r="BE494" s="46" t="str">
        <f t="shared" si="825"/>
        <v/>
      </c>
      <c r="BF494" s="46" t="str">
        <f t="shared" si="826"/>
        <v/>
      </c>
      <c r="BG494" s="4" t="str">
        <f t="shared" si="827"/>
        <v/>
      </c>
      <c r="BH494" s="180" t="str">
        <f t="shared" si="828"/>
        <v/>
      </c>
      <c r="BI494" s="16" t="str">
        <f t="shared" si="829"/>
        <v/>
      </c>
      <c r="BJ494" s="52" t="str">
        <f>IF(BI494="","",IF(W494="","",IF(AND(K494=$K$1,$K$1&lt;&gt;""),$BT$2,IFERROR(IF(INDEX(価格設定!$D$5:$D$1048576,MATCH(Q494,価格設定!$B$5:$B$1048576,0),0)=価格設定!$D$3,$BT$2,$BS$2),$BS$2))))</f>
        <v/>
      </c>
      <c r="BK494" s="16" t="str">
        <f>IF(BI494="","",IF(COUNTIF($BI$3:BI494,BI494)=1,1,IF(AND(BI493=BI494,BH494=""),BK493,COUNTIF($BH$3:BH494,BH494))))</f>
        <v/>
      </c>
      <c r="BL494" s="52" t="str">
        <f t="shared" si="830"/>
        <v/>
      </c>
      <c r="BM494" s="52" t="str">
        <f t="shared" si="831"/>
        <v/>
      </c>
      <c r="BN494" s="119" t="str">
        <f t="shared" si="832"/>
        <v/>
      </c>
      <c r="BO494" s="119" t="str">
        <f t="shared" si="833"/>
        <v/>
      </c>
      <c r="BP494" s="17" t="str">
        <f t="shared" si="834"/>
        <v/>
      </c>
      <c r="BQ494" s="17" t="str">
        <f t="shared" si="835"/>
        <v/>
      </c>
      <c r="BR494" s="17" t="str">
        <f>IF(OR(BP494="",COUNTIF($BO$3:BO494,BO494)&lt;&gt;1),"",SUMIF(BO$3:BO$1048576,BO494,BP$3:BP$1048576))</f>
        <v/>
      </c>
      <c r="BS494" s="17" t="str">
        <f t="shared" si="836"/>
        <v/>
      </c>
      <c r="BT494" s="17" t="str">
        <f t="shared" si="837"/>
        <v/>
      </c>
      <c r="BU494" s="17" t="str">
        <f t="shared" si="838"/>
        <v/>
      </c>
      <c r="BV494" s="24" t="str">
        <f t="shared" si="839"/>
        <v/>
      </c>
      <c r="BW494" s="24" t="str">
        <f t="shared" si="840"/>
        <v/>
      </c>
      <c r="BX494" s="24" t="str">
        <f t="shared" si="841"/>
        <v/>
      </c>
      <c r="BY494" s="26" t="str">
        <f t="shared" si="842"/>
        <v/>
      </c>
      <c r="BZ494" s="26" t="str">
        <f t="shared" si="843"/>
        <v/>
      </c>
      <c r="CA494" s="26" t="str">
        <f t="shared" si="844"/>
        <v/>
      </c>
      <c r="CB494" s="66" t="str">
        <f t="shared" si="845"/>
        <v/>
      </c>
      <c r="CC494" s="65" t="str">
        <f t="shared" si="846"/>
        <v/>
      </c>
      <c r="CD494" s="26" t="str">
        <f t="shared" si="847"/>
        <v/>
      </c>
      <c r="CE494" s="26" t="str">
        <f t="shared" si="848"/>
        <v/>
      </c>
      <c r="CF494" s="193" t="str">
        <f t="shared" si="849"/>
        <v/>
      </c>
      <c r="CG494" s="193" t="str">
        <f t="shared" si="850"/>
        <v/>
      </c>
      <c r="CH494" s="26" t="str">
        <f t="shared" si="851"/>
        <v/>
      </c>
      <c r="CI494" s="26" t="str">
        <f t="shared" si="852"/>
        <v/>
      </c>
      <c r="CJ494" s="65" t="str">
        <f t="shared" si="853"/>
        <v/>
      </c>
      <c r="CK494" s="65" t="str">
        <f t="shared" si="854"/>
        <v/>
      </c>
      <c r="CL494" s="64" t="str">
        <f t="shared" si="855"/>
        <v/>
      </c>
      <c r="CM494" s="64" t="str">
        <f t="shared" si="856"/>
        <v/>
      </c>
      <c r="CN494" s="65" t="str">
        <f t="shared" si="857"/>
        <v/>
      </c>
      <c r="CP494" s="63" t="str">
        <f>IF(BH494="","",MAX($CP$3:CP493)+1)</f>
        <v/>
      </c>
      <c r="CQ494" s="24" t="str">
        <f t="shared" si="858"/>
        <v/>
      </c>
      <c r="CR494" s="24" t="str">
        <f t="shared" si="859"/>
        <v/>
      </c>
      <c r="CS494" s="24" t="str">
        <f t="shared" si="860"/>
        <v/>
      </c>
      <c r="CT494" s="58" t="str">
        <f>IF(BO494="","",COUNTIF($BO$3:BO494,BO494)&amp;"@"&amp;BO494)</f>
        <v/>
      </c>
      <c r="CU494" s="16" t="str">
        <f t="shared" si="798"/>
        <v/>
      </c>
      <c r="CV494" s="63" t="str">
        <f t="shared" si="861"/>
        <v/>
      </c>
      <c r="CW494" s="16" t="str">
        <f t="shared" si="862"/>
        <v/>
      </c>
      <c r="CX494" s="16" t="str">
        <f t="shared" si="863"/>
        <v/>
      </c>
      <c r="CY494" s="16" t="str">
        <f t="shared" si="864"/>
        <v/>
      </c>
      <c r="CZ494" s="85" t="str">
        <f t="shared" si="865"/>
        <v/>
      </c>
      <c r="DA494" s="16" t="str">
        <f t="shared" si="866"/>
        <v/>
      </c>
      <c r="DB494" s="16" t="str">
        <f t="shared" si="867"/>
        <v/>
      </c>
      <c r="DC494" s="28" t="str">
        <f>IF(CP494="","",$DC$1&amp;(INDEX(価格設定!D$1:XFD$3,ROW(価格設定!$D$3),MATCH($AW494,価格設定!D$1:XFD$1,1))*100)&amp;"%")</f>
        <v/>
      </c>
      <c r="DD494" s="28" t="str">
        <f>IF(CP494="","",$DD$1&amp;(INDEX(価格設定!D$1:XFD$3,ROW(価格設定!$D$2),MATCH($AW494,価格設定!D$1:XFD$1,1))*100)&amp;"%")</f>
        <v/>
      </c>
      <c r="DE494" s="29" t="str">
        <f t="shared" si="868"/>
        <v/>
      </c>
      <c r="DG494" s="58" t="str">
        <f t="shared" si="869"/>
        <v/>
      </c>
      <c r="DH494" s="58" t="str">
        <f t="shared" si="870"/>
        <v/>
      </c>
      <c r="DI494" s="58" t="str">
        <f t="shared" si="871"/>
        <v/>
      </c>
      <c r="DJ494" s="85" t="str">
        <f t="shared" si="872"/>
        <v/>
      </c>
      <c r="DL494" s="58" t="str">
        <f>IF(COUNTIF(DG$3:DG$1048576,DG494)=COUNTIF($DG$3:$DG494,DG494),DG494,"")</f>
        <v/>
      </c>
      <c r="DM494" s="85" t="str">
        <f t="shared" si="873"/>
        <v/>
      </c>
      <c r="DN494" s="85" t="str">
        <f t="shared" si="799"/>
        <v/>
      </c>
      <c r="DO494" s="85" t="str">
        <f t="shared" si="799"/>
        <v/>
      </c>
      <c r="DP494" s="303"/>
      <c r="DQ494" s="17" t="str">
        <f t="shared" si="800"/>
        <v/>
      </c>
      <c r="DR494" s="17" t="str">
        <f t="shared" si="801"/>
        <v/>
      </c>
      <c r="DS494" s="17" t="str">
        <f t="shared" si="802"/>
        <v/>
      </c>
      <c r="DU494" s="16" t="str">
        <f t="shared" si="874"/>
        <v/>
      </c>
      <c r="DV494" s="16" t="str">
        <f>IF(DU494="","",COUNT($DU$3:DU494))</f>
        <v/>
      </c>
      <c r="DW494" s="16" t="str">
        <f t="shared" si="875"/>
        <v/>
      </c>
      <c r="DX494" s="16" t="str">
        <f t="shared" si="876"/>
        <v/>
      </c>
      <c r="DY494" s="16" t="str">
        <f>IF(DZ494="","",COUNTIF(DZ$3:DZ494,DZ494))</f>
        <v/>
      </c>
      <c r="DZ494" s="16" t="str">
        <f t="shared" si="877"/>
        <v/>
      </c>
      <c r="EA494" s="16" t="str">
        <f t="shared" si="878"/>
        <v/>
      </c>
      <c r="EB494" s="16" t="str">
        <f t="shared" si="879"/>
        <v/>
      </c>
      <c r="EC494" s="16" t="str">
        <f t="shared" si="880"/>
        <v/>
      </c>
      <c r="ED494" s="16" t="str">
        <f t="shared" si="881"/>
        <v/>
      </c>
      <c r="EE494" s="16" t="str">
        <f t="shared" si="882"/>
        <v/>
      </c>
      <c r="EF494" s="16" t="str">
        <f t="shared" si="883"/>
        <v/>
      </c>
      <c r="EG494" s="16" t="str">
        <f t="shared" si="884"/>
        <v/>
      </c>
      <c r="EH494" s="16" t="str">
        <f t="shared" si="885"/>
        <v/>
      </c>
      <c r="EI494" s="16" t="str">
        <f t="shared" si="886"/>
        <v/>
      </c>
      <c r="EJ494" s="16" t="str">
        <f t="shared" si="887"/>
        <v/>
      </c>
      <c r="EK494" s="16" t="str">
        <f t="shared" si="888"/>
        <v/>
      </c>
      <c r="EL494" s="58" t="str">
        <f t="shared" si="889"/>
        <v/>
      </c>
      <c r="EM494" s="58" t="str">
        <f>IF(OR($DZ494="",CR494=""),IF($EL494="","",$EL494),IF(OR(CR494="なし",CR494=0),領収書!$H$1,CR494))</f>
        <v/>
      </c>
      <c r="EN494" s="58" t="str">
        <f>IF(OR($DZ494="",CS494=""),IF($EL494="","",$EL494),IF(OR(CS494="なし",CS494=0),入力!$EN$1,CS494))</f>
        <v/>
      </c>
      <c r="EO494" s="63" t="str">
        <f t="shared" si="890"/>
        <v/>
      </c>
      <c r="EP494" s="63" t="str">
        <f t="shared" si="891"/>
        <v/>
      </c>
      <c r="ER494" s="16" t="str">
        <f>IF(AND(COUNTIF($ET$3:ET494,ET494)=1,ET494&lt;&gt;""),MAX($ER$3:ER493)+1,"")</f>
        <v/>
      </c>
      <c r="ES494" s="16" t="str">
        <f>IF(価格設定!B496="","",価格設定!B496)</f>
        <v/>
      </c>
      <c r="ET494" s="16" t="str">
        <f>IF(価格設定!C496="","",価格設定!C496)</f>
        <v/>
      </c>
      <c r="EV494" s="16" t="str">
        <f t="shared" si="803"/>
        <v/>
      </c>
      <c r="EW494" s="16" t="str">
        <f t="shared" si="892"/>
        <v/>
      </c>
    </row>
    <row r="495" spans="1:153" ht="30" customHeight="1" x14ac:dyDescent="0.2">
      <c r="A495" s="225"/>
      <c r="B495" s="212"/>
      <c r="C495" s="221"/>
      <c r="D495" s="164"/>
      <c r="E495" s="165"/>
      <c r="F495" s="166"/>
      <c r="G495" s="167"/>
      <c r="H495" s="179"/>
      <c r="I495" s="306"/>
      <c r="J495" s="169"/>
      <c r="K495" s="179"/>
      <c r="L495" s="186"/>
      <c r="M495" s="186"/>
      <c r="N495" s="168"/>
      <c r="O495" s="170"/>
      <c r="P495" s="212"/>
      <c r="Q495" s="179" t="str">
        <f>IFERROR(IF(H495="","",IFERROR(INDEX(価格設定!$B$5:$B$1048576,MATCH(H495,価格設定!$B$5:$B$1048576,0),0),INDEX(価格設定!$B$5:$B$1048576,MATCH("*"&amp;H495&amp;"*",価格設定!$B$5:$B$1048576,0),0))),H495)</f>
        <v/>
      </c>
      <c r="R495" s="250" t="str">
        <f>IFERROR(IF(Q495="",IF(K495="","",K495),IF(K495="",IF(INDEX(価格設定!$C$5:$C$1048576,MATCH(Q495,価格設定!$B$5:$B$1048576,0),0)=0,"",INDEX(価格設定!$C$5:$C$1048576,MATCH(Q495,価格設定!$B$5:$B$1048576,0),0)),IF(K495="なし","",K495))),"")</f>
        <v/>
      </c>
      <c r="S495" s="308" t="str">
        <f t="shared" si="804"/>
        <v/>
      </c>
      <c r="T495" s="126" t="str">
        <f>IFERROR(IF(J495="",IF(INDEX(価格設定!$E$5:$R$1048576,MATCH($Q495,価格設定!B$5:B$1048576,0),MATCH($AW495,価格設定!E$1:X$1,1))=0,"",INDEX(価格設定!$E$5:$R$1048576,MATCH($Q495,価格設定!B$5:B$1048576,0),MATCH($AW495,価格設定!E$1:X$1,1))),J495),"")</f>
        <v/>
      </c>
      <c r="U495" s="126" t="str">
        <f t="shared" si="805"/>
        <v/>
      </c>
      <c r="V495" s="132" t="str">
        <f t="shared" si="806"/>
        <v/>
      </c>
      <c r="W495" s="127" t="str">
        <f>IFERROR(IF(OR(T495="",T495&lt;0),"",IFERROR(INDEX(価格設定!E$2:X$3,IF(AND(K495=$K$1,$K$1&lt;&gt;""),ROW(価格設定!$D$3)-1,MATCH(INDEX(価格設定!$D$5:$D$1048576,MATCH(Q495,価格設定!$B$5:$B$1048576,0),0),価格設定!$D$2:$D$3,0)),MATCH($AW495,価格設定!E$1:X$1,1)),INDEX(価格設定!E$2:X$2,0,MATCH($AW495,価格設定!E$1:X$1,1)))),"")</f>
        <v/>
      </c>
      <c r="X495" s="126" t="str">
        <f t="shared" si="797"/>
        <v/>
      </c>
      <c r="Y495" s="128" t="str">
        <f t="shared" si="807"/>
        <v/>
      </c>
      <c r="Z495" s="126" t="str">
        <f t="shared" si="808"/>
        <v/>
      </c>
      <c r="AA495" s="129" t="str">
        <f t="shared" si="809"/>
        <v/>
      </c>
      <c r="AB495" s="126" t="str">
        <f t="shared" si="810"/>
        <v/>
      </c>
      <c r="AC495" s="280" t="str">
        <f t="shared" si="811"/>
        <v/>
      </c>
      <c r="AD495" s="15"/>
      <c r="AE495" s="204" t="str">
        <f>IF(AF495="","",COUNT($AF$3:AF495))</f>
        <v/>
      </c>
      <c r="AF495" s="206" t="str">
        <f t="shared" si="812"/>
        <v/>
      </c>
      <c r="AG495" s="204" t="str">
        <f t="shared" si="813"/>
        <v/>
      </c>
      <c r="AH495" s="204" t="str">
        <f t="shared" si="814"/>
        <v/>
      </c>
      <c r="AI495" s="287"/>
      <c r="AJ495" s="15"/>
      <c r="AK495" s="138" t="str">
        <f t="shared" si="815"/>
        <v/>
      </c>
      <c r="AL495" s="131" t="str">
        <f t="shared" si="816"/>
        <v/>
      </c>
      <c r="AM495" s="131" t="str">
        <f t="shared" si="817"/>
        <v/>
      </c>
      <c r="AN495" s="313" t="str">
        <f t="shared" si="818"/>
        <v/>
      </c>
      <c r="AO495" s="316" t="str">
        <f t="shared" si="819"/>
        <v/>
      </c>
      <c r="AP495" s="18"/>
      <c r="AQ495" s="3" t="str">
        <f>IF(F495="","",MAX($AQ$3:AQ494)+1)</f>
        <v/>
      </c>
      <c r="AR495" s="3" t="str">
        <f>IF(OR(AQ495="",BB495=""),"",MAX($AR$3:AR494)+1)</f>
        <v/>
      </c>
      <c r="AS495" s="3" t="str">
        <f>IF(CQ495="","",RANK(CQ495,CQ$3:CQ$1048576,1)+COUNTIF($CQ$3:CQ495,CQ495)-1)</f>
        <v/>
      </c>
      <c r="AT495" s="21" t="str">
        <f>IF(C495="",IF(OR(AND($H495&lt;&gt;"",C495=""),AND($F494=$F495,$AZ495&lt;&gt;""),COUNTA($H$3:$H$1048576,#REF!,$F$3:$F$1048576)&gt;COUNTA($H$3:$H495,#REF!,$F$3:$F495),$AZ495&lt;&gt;""),INDEX(AT$3:AT$1048576,MATCH(MAX($AQ$3:$AQ494),$AQ$3:$AQ$1048576,0),0),""),C495)</f>
        <v/>
      </c>
      <c r="AU495" s="21" t="str">
        <f>IF(D495="",IF(OR(AND($H495&lt;&gt;"",D495=""),AND($F494=$F495,$AZ495&lt;&gt;""),COUNTA($H$3:$H$1048576,#REF!,$F$3:$F$1048576)&gt;COUNTA($H$3:$H495,#REF!,$F$3:$F495),$AZ495&lt;&gt;""),INDEX(AU$3:AU$1048576,MATCH(MAX($AQ$3:$AQ494),$AQ$3:$AQ$1048576,0),0),""),D495)</f>
        <v/>
      </c>
      <c r="AV495" s="21" t="str">
        <f>IF(E495="",IF(OR(AND($H495&lt;&gt;"",E495=""),AND($F494=$F495,$AZ495&lt;&gt;""),COUNTA($H$3:$H$1048576,#REF!,$F$3:$F$1048576)&gt;COUNTA($H$3:$H495,#REF!,$F$3:$F495),$AZ495&lt;&gt;""),INDEX(AV$3:AV$1048576,MATCH(MAX($AQ$3:$AQ494),$AQ$3:$AQ$1048576,0),0),""),E495)</f>
        <v/>
      </c>
      <c r="AW495" s="24" t="str">
        <f t="shared" si="820"/>
        <v/>
      </c>
      <c r="AX495" s="13" t="str">
        <f t="shared" si="821"/>
        <v/>
      </c>
      <c r="AY495" s="4" t="str">
        <f t="shared" si="822"/>
        <v/>
      </c>
      <c r="AZ495" s="4" t="str">
        <f>IF(AX495="",IF(OR(AND(H495&lt;&gt;"",F495=""),COUNTA($H$3:$H$1048576)&gt;COUNTA($H$3:$H495)),INDEX(AX$3:AX495,MATCH(MAX($AQ$3:AQ495),AQ$3:AQ495,0),0),""),AX495)</f>
        <v/>
      </c>
      <c r="BA495" s="4" t="str">
        <f>IF(AY495="",IF(AND(H495&lt;&gt;"",F495=""),INDEX(AY$3:AY495,MATCH(MAX($AQ$3:AQ495),AQ$3:AQ495,0),0),""),AY495)</f>
        <v/>
      </c>
      <c r="BB495" s="82" t="str">
        <f>IF(BC495="","",RANK(BC495,BC$3:BC$1048576,1)+COUNTIF($BC$3:BC495,BC495)-1)</f>
        <v/>
      </c>
      <c r="BC495" s="139" t="str">
        <f t="shared" si="823"/>
        <v/>
      </c>
      <c r="BD495" s="46" t="str">
        <f t="shared" si="824"/>
        <v/>
      </c>
      <c r="BE495" s="46" t="str">
        <f t="shared" si="825"/>
        <v/>
      </c>
      <c r="BF495" s="46" t="str">
        <f t="shared" si="826"/>
        <v/>
      </c>
      <c r="BG495" s="4" t="str">
        <f t="shared" si="827"/>
        <v/>
      </c>
      <c r="BH495" s="180" t="str">
        <f t="shared" si="828"/>
        <v/>
      </c>
      <c r="BI495" s="16" t="str">
        <f t="shared" si="829"/>
        <v/>
      </c>
      <c r="BJ495" s="52" t="str">
        <f>IF(BI495="","",IF(W495="","",IF(AND(K495=$K$1,$K$1&lt;&gt;""),$BT$2,IFERROR(IF(INDEX(価格設定!$D$5:$D$1048576,MATCH(Q495,価格設定!$B$5:$B$1048576,0),0)=価格設定!$D$3,$BT$2,$BS$2),$BS$2))))</f>
        <v/>
      </c>
      <c r="BK495" s="16" t="str">
        <f>IF(BI495="","",IF(COUNTIF($BI$3:BI495,BI495)=1,1,IF(AND(BI494=BI495,BH495=""),BK494,COUNTIF($BH$3:BH495,BH495))))</f>
        <v/>
      </c>
      <c r="BL495" s="52" t="str">
        <f t="shared" si="830"/>
        <v/>
      </c>
      <c r="BM495" s="52" t="str">
        <f t="shared" si="831"/>
        <v/>
      </c>
      <c r="BN495" s="119" t="str">
        <f t="shared" si="832"/>
        <v/>
      </c>
      <c r="BO495" s="119" t="str">
        <f t="shared" si="833"/>
        <v/>
      </c>
      <c r="BP495" s="17" t="str">
        <f t="shared" si="834"/>
        <v/>
      </c>
      <c r="BQ495" s="17" t="str">
        <f t="shared" si="835"/>
        <v/>
      </c>
      <c r="BR495" s="17" t="str">
        <f>IF(OR(BP495="",COUNTIF($BO$3:BO495,BO495)&lt;&gt;1),"",SUMIF(BO$3:BO$1048576,BO495,BP$3:BP$1048576))</f>
        <v/>
      </c>
      <c r="BS495" s="17" t="str">
        <f t="shared" si="836"/>
        <v/>
      </c>
      <c r="BT495" s="17" t="str">
        <f t="shared" si="837"/>
        <v/>
      </c>
      <c r="BU495" s="17" t="str">
        <f t="shared" si="838"/>
        <v/>
      </c>
      <c r="BV495" s="24" t="str">
        <f t="shared" si="839"/>
        <v/>
      </c>
      <c r="BW495" s="24" t="str">
        <f t="shared" si="840"/>
        <v/>
      </c>
      <c r="BX495" s="24" t="str">
        <f t="shared" si="841"/>
        <v/>
      </c>
      <c r="BY495" s="26" t="str">
        <f t="shared" si="842"/>
        <v/>
      </c>
      <c r="BZ495" s="26" t="str">
        <f t="shared" si="843"/>
        <v/>
      </c>
      <c r="CA495" s="26" t="str">
        <f t="shared" si="844"/>
        <v/>
      </c>
      <c r="CB495" s="66" t="str">
        <f t="shared" si="845"/>
        <v/>
      </c>
      <c r="CC495" s="65" t="str">
        <f t="shared" si="846"/>
        <v/>
      </c>
      <c r="CD495" s="26" t="str">
        <f t="shared" si="847"/>
        <v/>
      </c>
      <c r="CE495" s="26" t="str">
        <f t="shared" si="848"/>
        <v/>
      </c>
      <c r="CF495" s="193" t="str">
        <f t="shared" si="849"/>
        <v/>
      </c>
      <c r="CG495" s="193" t="str">
        <f t="shared" si="850"/>
        <v/>
      </c>
      <c r="CH495" s="26" t="str">
        <f t="shared" si="851"/>
        <v/>
      </c>
      <c r="CI495" s="26" t="str">
        <f t="shared" si="852"/>
        <v/>
      </c>
      <c r="CJ495" s="65" t="str">
        <f t="shared" si="853"/>
        <v/>
      </c>
      <c r="CK495" s="65" t="str">
        <f t="shared" si="854"/>
        <v/>
      </c>
      <c r="CL495" s="64" t="str">
        <f t="shared" si="855"/>
        <v/>
      </c>
      <c r="CM495" s="64" t="str">
        <f t="shared" si="856"/>
        <v/>
      </c>
      <c r="CN495" s="65" t="str">
        <f t="shared" si="857"/>
        <v/>
      </c>
      <c r="CP495" s="63" t="str">
        <f>IF(BH495="","",MAX($CP$3:CP494)+1)</f>
        <v/>
      </c>
      <c r="CQ495" s="24" t="str">
        <f t="shared" si="858"/>
        <v/>
      </c>
      <c r="CR495" s="24" t="str">
        <f t="shared" si="859"/>
        <v/>
      </c>
      <c r="CS495" s="24" t="str">
        <f t="shared" si="860"/>
        <v/>
      </c>
      <c r="CT495" s="58" t="str">
        <f>IF(BO495="","",COUNTIF($BO$3:BO495,BO495)&amp;"@"&amp;BO495)</f>
        <v/>
      </c>
      <c r="CU495" s="16" t="str">
        <f t="shared" si="798"/>
        <v/>
      </c>
      <c r="CV495" s="63" t="str">
        <f t="shared" si="861"/>
        <v/>
      </c>
      <c r="CW495" s="16" t="str">
        <f t="shared" si="862"/>
        <v/>
      </c>
      <c r="CX495" s="16" t="str">
        <f t="shared" si="863"/>
        <v/>
      </c>
      <c r="CY495" s="16" t="str">
        <f t="shared" si="864"/>
        <v/>
      </c>
      <c r="CZ495" s="85" t="str">
        <f t="shared" si="865"/>
        <v/>
      </c>
      <c r="DA495" s="16" t="str">
        <f t="shared" si="866"/>
        <v/>
      </c>
      <c r="DB495" s="16" t="str">
        <f t="shared" si="867"/>
        <v/>
      </c>
      <c r="DC495" s="28" t="str">
        <f>IF(CP495="","",$DC$1&amp;(INDEX(価格設定!D$1:XFD$3,ROW(価格設定!$D$3),MATCH($AW495,価格設定!D$1:XFD$1,1))*100)&amp;"%")</f>
        <v/>
      </c>
      <c r="DD495" s="28" t="str">
        <f>IF(CP495="","",$DD$1&amp;(INDEX(価格設定!D$1:XFD$3,ROW(価格設定!$D$2),MATCH($AW495,価格設定!D$1:XFD$1,1))*100)&amp;"%")</f>
        <v/>
      </c>
      <c r="DE495" s="29" t="str">
        <f t="shared" si="868"/>
        <v/>
      </c>
      <c r="DG495" s="58" t="str">
        <f t="shared" si="869"/>
        <v/>
      </c>
      <c r="DH495" s="58" t="str">
        <f t="shared" si="870"/>
        <v/>
      </c>
      <c r="DI495" s="58" t="str">
        <f t="shared" si="871"/>
        <v/>
      </c>
      <c r="DJ495" s="85" t="str">
        <f t="shared" si="872"/>
        <v/>
      </c>
      <c r="DL495" s="58" t="str">
        <f>IF(COUNTIF(DG$3:DG$1048576,DG495)=COUNTIF($DG$3:$DG495,DG495),DG495,"")</f>
        <v/>
      </c>
      <c r="DM495" s="85" t="str">
        <f t="shared" si="873"/>
        <v/>
      </c>
      <c r="DN495" s="85" t="str">
        <f t="shared" si="799"/>
        <v/>
      </c>
      <c r="DO495" s="85" t="str">
        <f t="shared" si="799"/>
        <v/>
      </c>
      <c r="DP495" s="303"/>
      <c r="DQ495" s="17" t="str">
        <f t="shared" si="800"/>
        <v/>
      </c>
      <c r="DR495" s="17" t="str">
        <f t="shared" si="801"/>
        <v/>
      </c>
      <c r="DS495" s="17" t="str">
        <f t="shared" si="802"/>
        <v/>
      </c>
      <c r="DU495" s="16" t="str">
        <f t="shared" si="874"/>
        <v/>
      </c>
      <c r="DV495" s="16" t="str">
        <f>IF(DU495="","",COUNT($DU$3:DU495))</f>
        <v/>
      </c>
      <c r="DW495" s="16" t="str">
        <f t="shared" si="875"/>
        <v/>
      </c>
      <c r="DX495" s="16" t="str">
        <f t="shared" si="876"/>
        <v/>
      </c>
      <c r="DY495" s="16" t="str">
        <f>IF(DZ495="","",COUNTIF(DZ$3:DZ495,DZ495))</f>
        <v/>
      </c>
      <c r="DZ495" s="16" t="str">
        <f t="shared" si="877"/>
        <v/>
      </c>
      <c r="EA495" s="16" t="str">
        <f t="shared" si="878"/>
        <v/>
      </c>
      <c r="EB495" s="16" t="str">
        <f t="shared" si="879"/>
        <v/>
      </c>
      <c r="EC495" s="16" t="str">
        <f t="shared" si="880"/>
        <v/>
      </c>
      <c r="ED495" s="16" t="str">
        <f t="shared" si="881"/>
        <v/>
      </c>
      <c r="EE495" s="16" t="str">
        <f t="shared" si="882"/>
        <v/>
      </c>
      <c r="EF495" s="16" t="str">
        <f t="shared" si="883"/>
        <v/>
      </c>
      <c r="EG495" s="16" t="str">
        <f t="shared" si="884"/>
        <v/>
      </c>
      <c r="EH495" s="16" t="str">
        <f t="shared" si="885"/>
        <v/>
      </c>
      <c r="EI495" s="16" t="str">
        <f t="shared" si="886"/>
        <v/>
      </c>
      <c r="EJ495" s="16" t="str">
        <f t="shared" si="887"/>
        <v/>
      </c>
      <c r="EK495" s="16" t="str">
        <f t="shared" si="888"/>
        <v/>
      </c>
      <c r="EL495" s="58" t="str">
        <f t="shared" si="889"/>
        <v/>
      </c>
      <c r="EM495" s="58" t="str">
        <f>IF(OR($DZ495="",CR495=""),IF($EL495="","",$EL495),IF(OR(CR495="なし",CR495=0),領収書!$H$1,CR495))</f>
        <v/>
      </c>
      <c r="EN495" s="58" t="str">
        <f>IF(OR($DZ495="",CS495=""),IF($EL495="","",$EL495),IF(OR(CS495="なし",CS495=0),入力!$EN$1,CS495))</f>
        <v/>
      </c>
      <c r="EO495" s="63" t="str">
        <f t="shared" si="890"/>
        <v/>
      </c>
      <c r="EP495" s="63" t="str">
        <f t="shared" si="891"/>
        <v/>
      </c>
      <c r="ER495" s="16" t="str">
        <f>IF(AND(COUNTIF($ET$3:ET495,ET495)=1,ET495&lt;&gt;""),MAX($ER$3:ER494)+1,"")</f>
        <v/>
      </c>
      <c r="ES495" s="16" t="str">
        <f>IF(価格設定!B497="","",価格設定!B497)</f>
        <v/>
      </c>
      <c r="ET495" s="16" t="str">
        <f>IF(価格設定!C497="","",価格設定!C497)</f>
        <v/>
      </c>
      <c r="EV495" s="16" t="str">
        <f t="shared" si="803"/>
        <v/>
      </c>
      <c r="EW495" s="16" t="str">
        <f t="shared" si="892"/>
        <v/>
      </c>
    </row>
    <row r="496" spans="1:153" ht="30" customHeight="1" x14ac:dyDescent="0.2">
      <c r="A496" s="225"/>
      <c r="B496" s="212"/>
      <c r="C496" s="221"/>
      <c r="D496" s="164"/>
      <c r="E496" s="165"/>
      <c r="F496" s="166"/>
      <c r="G496" s="167"/>
      <c r="H496" s="179"/>
      <c r="I496" s="306"/>
      <c r="J496" s="169"/>
      <c r="K496" s="179"/>
      <c r="L496" s="186"/>
      <c r="M496" s="186"/>
      <c r="N496" s="168"/>
      <c r="O496" s="170"/>
      <c r="P496" s="212"/>
      <c r="Q496" s="179" t="str">
        <f>IFERROR(IF(H496="","",IFERROR(INDEX(価格設定!$B$5:$B$1048576,MATCH(H496,価格設定!$B$5:$B$1048576,0),0),INDEX(価格設定!$B$5:$B$1048576,MATCH("*"&amp;H496&amp;"*",価格設定!$B$5:$B$1048576,0),0))),H496)</f>
        <v/>
      </c>
      <c r="R496" s="250" t="str">
        <f>IFERROR(IF(Q496="",IF(K496="","",K496),IF(K496="",IF(INDEX(価格設定!$C$5:$C$1048576,MATCH(Q496,価格設定!$B$5:$B$1048576,0),0)=0,"",INDEX(価格設定!$C$5:$C$1048576,MATCH(Q496,価格設定!$B$5:$B$1048576,0),0)),IF(K496="なし","",K496))),"")</f>
        <v/>
      </c>
      <c r="S496" s="308" t="str">
        <f t="shared" si="804"/>
        <v/>
      </c>
      <c r="T496" s="126" t="str">
        <f>IFERROR(IF(J496="",IF(INDEX(価格設定!$E$5:$R$1048576,MATCH($Q496,価格設定!B$5:B$1048576,0),MATCH($AW496,価格設定!E$1:X$1,1))=0,"",INDEX(価格設定!$E$5:$R$1048576,MATCH($Q496,価格設定!B$5:B$1048576,0),MATCH($AW496,価格設定!E$1:X$1,1))),J496),"")</f>
        <v/>
      </c>
      <c r="U496" s="126" t="str">
        <f t="shared" si="805"/>
        <v/>
      </c>
      <c r="V496" s="132" t="str">
        <f t="shared" si="806"/>
        <v/>
      </c>
      <c r="W496" s="127" t="str">
        <f>IFERROR(IF(OR(T496="",T496&lt;0),"",IFERROR(INDEX(価格設定!E$2:X$3,IF(AND(K496=$K$1,$K$1&lt;&gt;""),ROW(価格設定!$D$3)-1,MATCH(INDEX(価格設定!$D$5:$D$1048576,MATCH(Q496,価格設定!$B$5:$B$1048576,0),0),価格設定!$D$2:$D$3,0)),MATCH($AW496,価格設定!E$1:X$1,1)),INDEX(価格設定!E$2:X$2,0,MATCH($AW496,価格設定!E$1:X$1,1)))),"")</f>
        <v/>
      </c>
      <c r="X496" s="126" t="str">
        <f t="shared" si="797"/>
        <v/>
      </c>
      <c r="Y496" s="128" t="str">
        <f t="shared" si="807"/>
        <v/>
      </c>
      <c r="Z496" s="126" t="str">
        <f t="shared" si="808"/>
        <v/>
      </c>
      <c r="AA496" s="129" t="str">
        <f t="shared" si="809"/>
        <v/>
      </c>
      <c r="AB496" s="126" t="str">
        <f t="shared" si="810"/>
        <v/>
      </c>
      <c r="AC496" s="280" t="str">
        <f t="shared" si="811"/>
        <v/>
      </c>
      <c r="AD496" s="15"/>
      <c r="AE496" s="204" t="str">
        <f>IF(AF496="","",COUNT($AF$3:AF496))</f>
        <v/>
      </c>
      <c r="AF496" s="206" t="str">
        <f t="shared" si="812"/>
        <v/>
      </c>
      <c r="AG496" s="204" t="str">
        <f t="shared" si="813"/>
        <v/>
      </c>
      <c r="AH496" s="204" t="str">
        <f t="shared" si="814"/>
        <v/>
      </c>
      <c r="AI496" s="287"/>
      <c r="AJ496" s="15"/>
      <c r="AK496" s="138" t="str">
        <f t="shared" si="815"/>
        <v/>
      </c>
      <c r="AL496" s="131" t="str">
        <f t="shared" si="816"/>
        <v/>
      </c>
      <c r="AM496" s="131" t="str">
        <f t="shared" si="817"/>
        <v/>
      </c>
      <c r="AN496" s="313" t="str">
        <f t="shared" si="818"/>
        <v/>
      </c>
      <c r="AO496" s="316" t="str">
        <f t="shared" si="819"/>
        <v/>
      </c>
      <c r="AP496" s="18"/>
      <c r="AQ496" s="3" t="str">
        <f>IF(F496="","",MAX($AQ$3:AQ495)+1)</f>
        <v/>
      </c>
      <c r="AR496" s="3" t="str">
        <f>IF(OR(AQ496="",BB496=""),"",MAX($AR$3:AR495)+1)</f>
        <v/>
      </c>
      <c r="AS496" s="3" t="str">
        <f>IF(CQ496="","",RANK(CQ496,CQ$3:CQ$1048576,1)+COUNTIF($CQ$3:CQ496,CQ496)-1)</f>
        <v/>
      </c>
      <c r="AT496" s="21" t="str">
        <f>IF(C496="",IF(OR(AND($H496&lt;&gt;"",C496=""),AND($F495=$F496,$AZ496&lt;&gt;""),COUNTA($H$3:$H$1048576,#REF!,$F$3:$F$1048576)&gt;COUNTA($H$3:$H496,#REF!,$F$3:$F496),$AZ496&lt;&gt;""),INDEX(AT$3:AT$1048576,MATCH(MAX($AQ$3:$AQ495),$AQ$3:$AQ$1048576,0),0),""),C496)</f>
        <v/>
      </c>
      <c r="AU496" s="21" t="str">
        <f>IF(D496="",IF(OR(AND($H496&lt;&gt;"",D496=""),AND($F495=$F496,$AZ496&lt;&gt;""),COUNTA($H$3:$H$1048576,#REF!,$F$3:$F$1048576)&gt;COUNTA($H$3:$H496,#REF!,$F$3:$F496),$AZ496&lt;&gt;""),INDEX(AU$3:AU$1048576,MATCH(MAX($AQ$3:$AQ495),$AQ$3:$AQ$1048576,0),0),""),D496)</f>
        <v/>
      </c>
      <c r="AV496" s="21" t="str">
        <f>IF(E496="",IF(OR(AND($H496&lt;&gt;"",E496=""),AND($F495=$F496,$AZ496&lt;&gt;""),COUNTA($H$3:$H$1048576,#REF!,$F$3:$F$1048576)&gt;COUNTA($H$3:$H496,#REF!,$F$3:$F496),$AZ496&lt;&gt;""),INDEX(AV$3:AV$1048576,MATCH(MAX($AQ$3:$AQ495),$AQ$3:$AQ$1048576,0),0),""),E496)</f>
        <v/>
      </c>
      <c r="AW496" s="24" t="str">
        <f t="shared" si="820"/>
        <v/>
      </c>
      <c r="AX496" s="13" t="str">
        <f t="shared" si="821"/>
        <v/>
      </c>
      <c r="AY496" s="4" t="str">
        <f t="shared" si="822"/>
        <v/>
      </c>
      <c r="AZ496" s="4" t="str">
        <f>IF(AX496="",IF(OR(AND(H496&lt;&gt;"",F496=""),COUNTA($H$3:$H$1048576)&gt;COUNTA($H$3:$H496)),INDEX(AX$3:AX496,MATCH(MAX($AQ$3:AQ496),AQ$3:AQ496,0),0),""),AX496)</f>
        <v/>
      </c>
      <c r="BA496" s="4" t="str">
        <f>IF(AY496="",IF(AND(H496&lt;&gt;"",F496=""),INDEX(AY$3:AY496,MATCH(MAX($AQ$3:AQ496),AQ$3:AQ496,0),0),""),AY496)</f>
        <v/>
      </c>
      <c r="BB496" s="82" t="str">
        <f>IF(BC496="","",RANK(BC496,BC$3:BC$1048576,1)+COUNTIF($BC$3:BC496,BC496)-1)</f>
        <v/>
      </c>
      <c r="BC496" s="139" t="str">
        <f t="shared" si="823"/>
        <v/>
      </c>
      <c r="BD496" s="46" t="str">
        <f t="shared" si="824"/>
        <v/>
      </c>
      <c r="BE496" s="46" t="str">
        <f t="shared" si="825"/>
        <v/>
      </c>
      <c r="BF496" s="46" t="str">
        <f t="shared" si="826"/>
        <v/>
      </c>
      <c r="BG496" s="4" t="str">
        <f t="shared" si="827"/>
        <v/>
      </c>
      <c r="BH496" s="180" t="str">
        <f t="shared" si="828"/>
        <v/>
      </c>
      <c r="BI496" s="16" t="str">
        <f t="shared" si="829"/>
        <v/>
      </c>
      <c r="BJ496" s="52" t="str">
        <f>IF(BI496="","",IF(W496="","",IF(AND(K496=$K$1,$K$1&lt;&gt;""),$BT$2,IFERROR(IF(INDEX(価格設定!$D$5:$D$1048576,MATCH(Q496,価格設定!$B$5:$B$1048576,0),0)=価格設定!$D$3,$BT$2,$BS$2),$BS$2))))</f>
        <v/>
      </c>
      <c r="BK496" s="16" t="str">
        <f>IF(BI496="","",IF(COUNTIF($BI$3:BI496,BI496)=1,1,IF(AND(BI495=BI496,BH496=""),BK495,COUNTIF($BH$3:BH496,BH496))))</f>
        <v/>
      </c>
      <c r="BL496" s="52" t="str">
        <f t="shared" si="830"/>
        <v/>
      </c>
      <c r="BM496" s="52" t="str">
        <f t="shared" si="831"/>
        <v/>
      </c>
      <c r="BN496" s="119" t="str">
        <f t="shared" si="832"/>
        <v/>
      </c>
      <c r="BO496" s="119" t="str">
        <f t="shared" si="833"/>
        <v/>
      </c>
      <c r="BP496" s="17" t="str">
        <f t="shared" si="834"/>
        <v/>
      </c>
      <c r="BQ496" s="17" t="str">
        <f t="shared" si="835"/>
        <v/>
      </c>
      <c r="BR496" s="17" t="str">
        <f>IF(OR(BP496="",COUNTIF($BO$3:BO496,BO496)&lt;&gt;1),"",SUMIF(BO$3:BO$1048576,BO496,BP$3:BP$1048576))</f>
        <v/>
      </c>
      <c r="BS496" s="17" t="str">
        <f t="shared" si="836"/>
        <v/>
      </c>
      <c r="BT496" s="17" t="str">
        <f t="shared" si="837"/>
        <v/>
      </c>
      <c r="BU496" s="17" t="str">
        <f t="shared" si="838"/>
        <v/>
      </c>
      <c r="BV496" s="24" t="str">
        <f t="shared" si="839"/>
        <v/>
      </c>
      <c r="BW496" s="24" t="str">
        <f t="shared" si="840"/>
        <v/>
      </c>
      <c r="BX496" s="24" t="str">
        <f t="shared" si="841"/>
        <v/>
      </c>
      <c r="BY496" s="26" t="str">
        <f t="shared" si="842"/>
        <v/>
      </c>
      <c r="BZ496" s="26" t="str">
        <f t="shared" si="843"/>
        <v/>
      </c>
      <c r="CA496" s="26" t="str">
        <f t="shared" si="844"/>
        <v/>
      </c>
      <c r="CB496" s="66" t="str">
        <f t="shared" si="845"/>
        <v/>
      </c>
      <c r="CC496" s="65" t="str">
        <f t="shared" si="846"/>
        <v/>
      </c>
      <c r="CD496" s="26" t="str">
        <f t="shared" si="847"/>
        <v/>
      </c>
      <c r="CE496" s="26" t="str">
        <f t="shared" si="848"/>
        <v/>
      </c>
      <c r="CF496" s="193" t="str">
        <f t="shared" si="849"/>
        <v/>
      </c>
      <c r="CG496" s="193" t="str">
        <f t="shared" si="850"/>
        <v/>
      </c>
      <c r="CH496" s="26" t="str">
        <f t="shared" si="851"/>
        <v/>
      </c>
      <c r="CI496" s="26" t="str">
        <f t="shared" si="852"/>
        <v/>
      </c>
      <c r="CJ496" s="65" t="str">
        <f t="shared" si="853"/>
        <v/>
      </c>
      <c r="CK496" s="65" t="str">
        <f t="shared" si="854"/>
        <v/>
      </c>
      <c r="CL496" s="64" t="str">
        <f t="shared" si="855"/>
        <v/>
      </c>
      <c r="CM496" s="64" t="str">
        <f t="shared" si="856"/>
        <v/>
      </c>
      <c r="CN496" s="65" t="str">
        <f t="shared" si="857"/>
        <v/>
      </c>
      <c r="CP496" s="63" t="str">
        <f>IF(BH496="","",MAX($CP$3:CP495)+1)</f>
        <v/>
      </c>
      <c r="CQ496" s="24" t="str">
        <f t="shared" si="858"/>
        <v/>
      </c>
      <c r="CR496" s="24" t="str">
        <f t="shared" si="859"/>
        <v/>
      </c>
      <c r="CS496" s="24" t="str">
        <f t="shared" si="860"/>
        <v/>
      </c>
      <c r="CT496" s="58" t="str">
        <f>IF(BO496="","",COUNTIF($BO$3:BO496,BO496)&amp;"@"&amp;BO496)</f>
        <v/>
      </c>
      <c r="CU496" s="16" t="str">
        <f t="shared" si="798"/>
        <v/>
      </c>
      <c r="CV496" s="63" t="str">
        <f t="shared" si="861"/>
        <v/>
      </c>
      <c r="CW496" s="16" t="str">
        <f t="shared" si="862"/>
        <v/>
      </c>
      <c r="CX496" s="16" t="str">
        <f t="shared" si="863"/>
        <v/>
      </c>
      <c r="CY496" s="16" t="str">
        <f t="shared" si="864"/>
        <v/>
      </c>
      <c r="CZ496" s="85" t="str">
        <f t="shared" si="865"/>
        <v/>
      </c>
      <c r="DA496" s="16" t="str">
        <f t="shared" si="866"/>
        <v/>
      </c>
      <c r="DB496" s="16" t="str">
        <f t="shared" si="867"/>
        <v/>
      </c>
      <c r="DC496" s="28" t="str">
        <f>IF(CP496="","",$DC$1&amp;(INDEX(価格設定!D$1:XFD$3,ROW(価格設定!$D$3),MATCH($AW496,価格設定!D$1:XFD$1,1))*100)&amp;"%")</f>
        <v/>
      </c>
      <c r="DD496" s="28" t="str">
        <f>IF(CP496="","",$DD$1&amp;(INDEX(価格設定!D$1:XFD$3,ROW(価格設定!$D$2),MATCH($AW496,価格設定!D$1:XFD$1,1))*100)&amp;"%")</f>
        <v/>
      </c>
      <c r="DE496" s="29" t="str">
        <f t="shared" si="868"/>
        <v/>
      </c>
      <c r="DG496" s="58" t="str">
        <f t="shared" si="869"/>
        <v/>
      </c>
      <c r="DH496" s="58" t="str">
        <f t="shared" si="870"/>
        <v/>
      </c>
      <c r="DI496" s="58" t="str">
        <f t="shared" si="871"/>
        <v/>
      </c>
      <c r="DJ496" s="85" t="str">
        <f t="shared" si="872"/>
        <v/>
      </c>
      <c r="DL496" s="58" t="str">
        <f>IF(COUNTIF(DG$3:DG$1048576,DG496)=COUNTIF($DG$3:$DG496,DG496),DG496,"")</f>
        <v/>
      </c>
      <c r="DM496" s="85" t="str">
        <f t="shared" si="873"/>
        <v/>
      </c>
      <c r="DN496" s="85" t="str">
        <f t="shared" si="799"/>
        <v/>
      </c>
      <c r="DO496" s="85" t="str">
        <f t="shared" si="799"/>
        <v/>
      </c>
      <c r="DP496" s="303"/>
      <c r="DQ496" s="17" t="str">
        <f t="shared" si="800"/>
        <v/>
      </c>
      <c r="DR496" s="17" t="str">
        <f t="shared" si="801"/>
        <v/>
      </c>
      <c r="DS496" s="17" t="str">
        <f t="shared" si="802"/>
        <v/>
      </c>
      <c r="DU496" s="16" t="str">
        <f t="shared" si="874"/>
        <v/>
      </c>
      <c r="DV496" s="16" t="str">
        <f>IF(DU496="","",COUNT($DU$3:DU496))</f>
        <v/>
      </c>
      <c r="DW496" s="16" t="str">
        <f t="shared" si="875"/>
        <v/>
      </c>
      <c r="DX496" s="16" t="str">
        <f t="shared" si="876"/>
        <v/>
      </c>
      <c r="DY496" s="16" t="str">
        <f>IF(DZ496="","",COUNTIF(DZ$3:DZ496,DZ496))</f>
        <v/>
      </c>
      <c r="DZ496" s="16" t="str">
        <f t="shared" si="877"/>
        <v/>
      </c>
      <c r="EA496" s="16" t="str">
        <f t="shared" si="878"/>
        <v/>
      </c>
      <c r="EB496" s="16" t="str">
        <f t="shared" si="879"/>
        <v/>
      </c>
      <c r="EC496" s="16" t="str">
        <f t="shared" si="880"/>
        <v/>
      </c>
      <c r="ED496" s="16" t="str">
        <f t="shared" si="881"/>
        <v/>
      </c>
      <c r="EE496" s="16" t="str">
        <f t="shared" si="882"/>
        <v/>
      </c>
      <c r="EF496" s="16" t="str">
        <f t="shared" si="883"/>
        <v/>
      </c>
      <c r="EG496" s="16" t="str">
        <f t="shared" si="884"/>
        <v/>
      </c>
      <c r="EH496" s="16" t="str">
        <f t="shared" si="885"/>
        <v/>
      </c>
      <c r="EI496" s="16" t="str">
        <f t="shared" si="886"/>
        <v/>
      </c>
      <c r="EJ496" s="16" t="str">
        <f t="shared" si="887"/>
        <v/>
      </c>
      <c r="EK496" s="16" t="str">
        <f t="shared" si="888"/>
        <v/>
      </c>
      <c r="EL496" s="58" t="str">
        <f t="shared" si="889"/>
        <v/>
      </c>
      <c r="EM496" s="58" t="str">
        <f>IF(OR($DZ496="",CR496=""),IF($EL496="","",$EL496),IF(OR(CR496="なし",CR496=0),領収書!$H$1,CR496))</f>
        <v/>
      </c>
      <c r="EN496" s="58" t="str">
        <f>IF(OR($DZ496="",CS496=""),IF($EL496="","",$EL496),IF(OR(CS496="なし",CS496=0),入力!$EN$1,CS496))</f>
        <v/>
      </c>
      <c r="EO496" s="63" t="str">
        <f t="shared" si="890"/>
        <v/>
      </c>
      <c r="EP496" s="63" t="str">
        <f t="shared" si="891"/>
        <v/>
      </c>
      <c r="ER496" s="16" t="str">
        <f>IF(AND(COUNTIF($ET$3:ET496,ET496)=1,ET496&lt;&gt;""),MAX($ER$3:ER495)+1,"")</f>
        <v/>
      </c>
      <c r="ES496" s="16" t="str">
        <f>IF(価格設定!B498="","",価格設定!B498)</f>
        <v/>
      </c>
      <c r="ET496" s="16" t="str">
        <f>IF(価格設定!C498="","",価格設定!C498)</f>
        <v/>
      </c>
      <c r="EV496" s="16" t="str">
        <f t="shared" si="803"/>
        <v/>
      </c>
      <c r="EW496" s="16" t="str">
        <f t="shared" si="892"/>
        <v/>
      </c>
    </row>
    <row r="497" spans="1:153" ht="30" customHeight="1" x14ac:dyDescent="0.2">
      <c r="A497" s="225"/>
      <c r="B497" s="212"/>
      <c r="C497" s="221"/>
      <c r="D497" s="164"/>
      <c r="E497" s="165"/>
      <c r="F497" s="166"/>
      <c r="G497" s="167"/>
      <c r="H497" s="179"/>
      <c r="I497" s="306"/>
      <c r="J497" s="169"/>
      <c r="K497" s="179"/>
      <c r="L497" s="186"/>
      <c r="M497" s="186"/>
      <c r="N497" s="168"/>
      <c r="O497" s="170"/>
      <c r="P497" s="212"/>
      <c r="Q497" s="179" t="str">
        <f>IFERROR(IF(H497="","",IFERROR(INDEX(価格設定!$B$5:$B$1048576,MATCH(H497,価格設定!$B$5:$B$1048576,0),0),INDEX(価格設定!$B$5:$B$1048576,MATCH("*"&amp;H497&amp;"*",価格設定!$B$5:$B$1048576,0),0))),H497)</f>
        <v/>
      </c>
      <c r="R497" s="250" t="str">
        <f>IFERROR(IF(Q497="",IF(K497="","",K497),IF(K497="",IF(INDEX(価格設定!$C$5:$C$1048576,MATCH(Q497,価格設定!$B$5:$B$1048576,0),0)=0,"",INDEX(価格設定!$C$5:$C$1048576,MATCH(Q497,価格設定!$B$5:$B$1048576,0),0)),IF(K497="なし","",K497))),"")</f>
        <v/>
      </c>
      <c r="S497" s="308" t="str">
        <f t="shared" si="804"/>
        <v/>
      </c>
      <c r="T497" s="126" t="str">
        <f>IFERROR(IF(J497="",IF(INDEX(価格設定!$E$5:$R$1048576,MATCH($Q497,価格設定!B$5:B$1048576,0),MATCH($AW497,価格設定!E$1:X$1,1))=0,"",INDEX(価格設定!$E$5:$R$1048576,MATCH($Q497,価格設定!B$5:B$1048576,0),MATCH($AW497,価格設定!E$1:X$1,1))),J497),"")</f>
        <v/>
      </c>
      <c r="U497" s="126" t="str">
        <f t="shared" si="805"/>
        <v/>
      </c>
      <c r="V497" s="132" t="str">
        <f t="shared" si="806"/>
        <v/>
      </c>
      <c r="W497" s="127" t="str">
        <f>IFERROR(IF(OR(T497="",T497&lt;0),"",IFERROR(INDEX(価格設定!E$2:X$3,IF(AND(K497=$K$1,$K$1&lt;&gt;""),ROW(価格設定!$D$3)-1,MATCH(INDEX(価格設定!$D$5:$D$1048576,MATCH(Q497,価格設定!$B$5:$B$1048576,0),0),価格設定!$D$2:$D$3,0)),MATCH($AW497,価格設定!E$1:X$1,1)),INDEX(価格設定!E$2:X$2,0,MATCH($AW497,価格設定!E$1:X$1,1)))),"")</f>
        <v/>
      </c>
      <c r="X497" s="126" t="str">
        <f t="shared" si="797"/>
        <v/>
      </c>
      <c r="Y497" s="128" t="str">
        <f t="shared" si="807"/>
        <v/>
      </c>
      <c r="Z497" s="126" t="str">
        <f t="shared" si="808"/>
        <v/>
      </c>
      <c r="AA497" s="129" t="str">
        <f t="shared" si="809"/>
        <v/>
      </c>
      <c r="AB497" s="126" t="str">
        <f t="shared" si="810"/>
        <v/>
      </c>
      <c r="AC497" s="280" t="str">
        <f t="shared" si="811"/>
        <v/>
      </c>
      <c r="AD497" s="15"/>
      <c r="AE497" s="204" t="str">
        <f>IF(AF497="","",COUNT($AF$3:AF497))</f>
        <v/>
      </c>
      <c r="AF497" s="206" t="str">
        <f t="shared" si="812"/>
        <v/>
      </c>
      <c r="AG497" s="204" t="str">
        <f t="shared" si="813"/>
        <v/>
      </c>
      <c r="AH497" s="204" t="str">
        <f t="shared" si="814"/>
        <v/>
      </c>
      <c r="AI497" s="287"/>
      <c r="AJ497" s="15"/>
      <c r="AK497" s="138" t="str">
        <f t="shared" si="815"/>
        <v/>
      </c>
      <c r="AL497" s="131" t="str">
        <f t="shared" si="816"/>
        <v/>
      </c>
      <c r="AM497" s="131" t="str">
        <f t="shared" si="817"/>
        <v/>
      </c>
      <c r="AN497" s="313" t="str">
        <f t="shared" si="818"/>
        <v/>
      </c>
      <c r="AO497" s="316" t="str">
        <f t="shared" si="819"/>
        <v/>
      </c>
      <c r="AP497" s="18"/>
      <c r="AQ497" s="3" t="str">
        <f>IF(F497="","",MAX($AQ$3:AQ496)+1)</f>
        <v/>
      </c>
      <c r="AR497" s="3" t="str">
        <f>IF(OR(AQ497="",BB497=""),"",MAX($AR$3:AR496)+1)</f>
        <v/>
      </c>
      <c r="AS497" s="3" t="str">
        <f>IF(CQ497="","",RANK(CQ497,CQ$3:CQ$1048576,1)+COUNTIF($CQ$3:CQ497,CQ497)-1)</f>
        <v/>
      </c>
      <c r="AT497" s="21" t="str">
        <f>IF(C497="",IF(OR(AND($H497&lt;&gt;"",C497=""),AND($F496=$F497,$AZ497&lt;&gt;""),COUNTA($H$3:$H$1048576,#REF!,$F$3:$F$1048576)&gt;COUNTA($H$3:$H497,#REF!,$F$3:$F497),$AZ497&lt;&gt;""),INDEX(AT$3:AT$1048576,MATCH(MAX($AQ$3:$AQ496),$AQ$3:$AQ$1048576,0),0),""),C497)</f>
        <v/>
      </c>
      <c r="AU497" s="21" t="str">
        <f>IF(D497="",IF(OR(AND($H497&lt;&gt;"",D497=""),AND($F496=$F497,$AZ497&lt;&gt;""),COUNTA($H$3:$H$1048576,#REF!,$F$3:$F$1048576)&gt;COUNTA($H$3:$H497,#REF!,$F$3:$F497),$AZ497&lt;&gt;""),INDEX(AU$3:AU$1048576,MATCH(MAX($AQ$3:$AQ496),$AQ$3:$AQ$1048576,0),0),""),D497)</f>
        <v/>
      </c>
      <c r="AV497" s="21" t="str">
        <f>IF(E497="",IF(OR(AND($H497&lt;&gt;"",E497=""),AND($F496=$F497,$AZ497&lt;&gt;""),COUNTA($H$3:$H$1048576,#REF!,$F$3:$F$1048576)&gt;COUNTA($H$3:$H497,#REF!,$F$3:$F497),$AZ497&lt;&gt;""),INDEX(AV$3:AV$1048576,MATCH(MAX($AQ$3:$AQ496),$AQ$3:$AQ$1048576,0),0),""),E497)</f>
        <v/>
      </c>
      <c r="AW497" s="24" t="str">
        <f t="shared" si="820"/>
        <v/>
      </c>
      <c r="AX497" s="13" t="str">
        <f t="shared" si="821"/>
        <v/>
      </c>
      <c r="AY497" s="4" t="str">
        <f t="shared" si="822"/>
        <v/>
      </c>
      <c r="AZ497" s="4" t="str">
        <f>IF(AX497="",IF(OR(AND(H497&lt;&gt;"",F497=""),COUNTA($H$3:$H$1048576)&gt;COUNTA($H$3:$H497)),INDEX(AX$3:AX497,MATCH(MAX($AQ$3:AQ497),AQ$3:AQ497,0),0),""),AX497)</f>
        <v/>
      </c>
      <c r="BA497" s="4" t="str">
        <f>IF(AY497="",IF(AND(H497&lt;&gt;"",F497=""),INDEX(AY$3:AY497,MATCH(MAX($AQ$3:AQ497),AQ$3:AQ497,0),0),""),AY497)</f>
        <v/>
      </c>
      <c r="BB497" s="82" t="str">
        <f>IF(BC497="","",RANK(BC497,BC$3:BC$1048576,1)+COUNTIF($BC$3:BC497,BC497)-1)</f>
        <v/>
      </c>
      <c r="BC497" s="139" t="str">
        <f t="shared" si="823"/>
        <v/>
      </c>
      <c r="BD497" s="46" t="str">
        <f t="shared" si="824"/>
        <v/>
      </c>
      <c r="BE497" s="46" t="str">
        <f t="shared" si="825"/>
        <v/>
      </c>
      <c r="BF497" s="46" t="str">
        <f t="shared" si="826"/>
        <v/>
      </c>
      <c r="BG497" s="4" t="str">
        <f t="shared" si="827"/>
        <v/>
      </c>
      <c r="BH497" s="180" t="str">
        <f t="shared" si="828"/>
        <v/>
      </c>
      <c r="BI497" s="16" t="str">
        <f t="shared" si="829"/>
        <v/>
      </c>
      <c r="BJ497" s="52" t="str">
        <f>IF(BI497="","",IF(W497="","",IF(AND(K497=$K$1,$K$1&lt;&gt;""),$BT$2,IFERROR(IF(INDEX(価格設定!$D$5:$D$1048576,MATCH(Q497,価格設定!$B$5:$B$1048576,0),0)=価格設定!$D$3,$BT$2,$BS$2),$BS$2))))</f>
        <v/>
      </c>
      <c r="BK497" s="16" t="str">
        <f>IF(BI497="","",IF(COUNTIF($BI$3:BI497,BI497)=1,1,IF(AND(BI496=BI497,BH497=""),BK496,COUNTIF($BH$3:BH497,BH497))))</f>
        <v/>
      </c>
      <c r="BL497" s="52" t="str">
        <f t="shared" si="830"/>
        <v/>
      </c>
      <c r="BM497" s="52" t="str">
        <f t="shared" si="831"/>
        <v/>
      </c>
      <c r="BN497" s="119" t="str">
        <f t="shared" si="832"/>
        <v/>
      </c>
      <c r="BO497" s="119" t="str">
        <f t="shared" si="833"/>
        <v/>
      </c>
      <c r="BP497" s="17" t="str">
        <f t="shared" si="834"/>
        <v/>
      </c>
      <c r="BQ497" s="17" t="str">
        <f t="shared" si="835"/>
        <v/>
      </c>
      <c r="BR497" s="17" t="str">
        <f>IF(OR(BP497="",COUNTIF($BO$3:BO497,BO497)&lt;&gt;1),"",SUMIF(BO$3:BO$1048576,BO497,BP$3:BP$1048576))</f>
        <v/>
      </c>
      <c r="BS497" s="17" t="str">
        <f t="shared" si="836"/>
        <v/>
      </c>
      <c r="BT497" s="17" t="str">
        <f t="shared" si="837"/>
        <v/>
      </c>
      <c r="BU497" s="17" t="str">
        <f t="shared" si="838"/>
        <v/>
      </c>
      <c r="BV497" s="24" t="str">
        <f t="shared" si="839"/>
        <v/>
      </c>
      <c r="BW497" s="24" t="str">
        <f t="shared" si="840"/>
        <v/>
      </c>
      <c r="BX497" s="24" t="str">
        <f t="shared" si="841"/>
        <v/>
      </c>
      <c r="BY497" s="26" t="str">
        <f t="shared" si="842"/>
        <v/>
      </c>
      <c r="BZ497" s="26" t="str">
        <f t="shared" si="843"/>
        <v/>
      </c>
      <c r="CA497" s="26" t="str">
        <f t="shared" si="844"/>
        <v/>
      </c>
      <c r="CB497" s="66" t="str">
        <f t="shared" si="845"/>
        <v/>
      </c>
      <c r="CC497" s="65" t="str">
        <f t="shared" si="846"/>
        <v/>
      </c>
      <c r="CD497" s="26" t="str">
        <f t="shared" si="847"/>
        <v/>
      </c>
      <c r="CE497" s="26" t="str">
        <f t="shared" si="848"/>
        <v/>
      </c>
      <c r="CF497" s="193" t="str">
        <f t="shared" si="849"/>
        <v/>
      </c>
      <c r="CG497" s="193" t="str">
        <f t="shared" si="850"/>
        <v/>
      </c>
      <c r="CH497" s="26" t="str">
        <f t="shared" si="851"/>
        <v/>
      </c>
      <c r="CI497" s="26" t="str">
        <f t="shared" si="852"/>
        <v/>
      </c>
      <c r="CJ497" s="65" t="str">
        <f t="shared" si="853"/>
        <v/>
      </c>
      <c r="CK497" s="65" t="str">
        <f t="shared" si="854"/>
        <v/>
      </c>
      <c r="CL497" s="64" t="str">
        <f t="shared" si="855"/>
        <v/>
      </c>
      <c r="CM497" s="64" t="str">
        <f t="shared" si="856"/>
        <v/>
      </c>
      <c r="CN497" s="65" t="str">
        <f t="shared" si="857"/>
        <v/>
      </c>
      <c r="CP497" s="63" t="str">
        <f>IF(BH497="","",MAX($CP$3:CP496)+1)</f>
        <v/>
      </c>
      <c r="CQ497" s="24" t="str">
        <f t="shared" si="858"/>
        <v/>
      </c>
      <c r="CR497" s="24" t="str">
        <f t="shared" si="859"/>
        <v/>
      </c>
      <c r="CS497" s="24" t="str">
        <f t="shared" si="860"/>
        <v/>
      </c>
      <c r="CT497" s="58" t="str">
        <f>IF(BO497="","",COUNTIF($BO$3:BO497,BO497)&amp;"@"&amp;BO497)</f>
        <v/>
      </c>
      <c r="CU497" s="16" t="str">
        <f t="shared" si="798"/>
        <v/>
      </c>
      <c r="CV497" s="63" t="str">
        <f t="shared" si="861"/>
        <v/>
      </c>
      <c r="CW497" s="16" t="str">
        <f t="shared" si="862"/>
        <v/>
      </c>
      <c r="CX497" s="16" t="str">
        <f t="shared" si="863"/>
        <v/>
      </c>
      <c r="CY497" s="16" t="str">
        <f t="shared" si="864"/>
        <v/>
      </c>
      <c r="CZ497" s="85" t="str">
        <f t="shared" si="865"/>
        <v/>
      </c>
      <c r="DA497" s="16" t="str">
        <f t="shared" si="866"/>
        <v/>
      </c>
      <c r="DB497" s="16" t="str">
        <f t="shared" si="867"/>
        <v/>
      </c>
      <c r="DC497" s="28" t="str">
        <f>IF(CP497="","",$DC$1&amp;(INDEX(価格設定!D$1:XFD$3,ROW(価格設定!$D$3),MATCH($AW497,価格設定!D$1:XFD$1,1))*100)&amp;"%")</f>
        <v/>
      </c>
      <c r="DD497" s="28" t="str">
        <f>IF(CP497="","",$DD$1&amp;(INDEX(価格設定!D$1:XFD$3,ROW(価格設定!$D$2),MATCH($AW497,価格設定!D$1:XFD$1,1))*100)&amp;"%")</f>
        <v/>
      </c>
      <c r="DE497" s="29" t="str">
        <f t="shared" si="868"/>
        <v/>
      </c>
      <c r="DG497" s="58" t="str">
        <f t="shared" si="869"/>
        <v/>
      </c>
      <c r="DH497" s="58" t="str">
        <f t="shared" si="870"/>
        <v/>
      </c>
      <c r="DI497" s="58" t="str">
        <f t="shared" si="871"/>
        <v/>
      </c>
      <c r="DJ497" s="85" t="str">
        <f t="shared" si="872"/>
        <v/>
      </c>
      <c r="DL497" s="58" t="str">
        <f>IF(COUNTIF(DG$3:DG$1048576,DG497)=COUNTIF($DG$3:$DG497,DG497),DG497,"")</f>
        <v/>
      </c>
      <c r="DM497" s="85" t="str">
        <f t="shared" si="873"/>
        <v/>
      </c>
      <c r="DN497" s="85" t="str">
        <f t="shared" si="799"/>
        <v/>
      </c>
      <c r="DO497" s="85" t="str">
        <f t="shared" si="799"/>
        <v/>
      </c>
      <c r="DP497" s="303"/>
      <c r="DQ497" s="17" t="str">
        <f t="shared" si="800"/>
        <v/>
      </c>
      <c r="DR497" s="17" t="str">
        <f t="shared" si="801"/>
        <v/>
      </c>
      <c r="DS497" s="17" t="str">
        <f t="shared" si="802"/>
        <v/>
      </c>
      <c r="DU497" s="16" t="str">
        <f t="shared" si="874"/>
        <v/>
      </c>
      <c r="DV497" s="16" t="str">
        <f>IF(DU497="","",COUNT($DU$3:DU497))</f>
        <v/>
      </c>
      <c r="DW497" s="16" t="str">
        <f t="shared" si="875"/>
        <v/>
      </c>
      <c r="DX497" s="16" t="str">
        <f t="shared" si="876"/>
        <v/>
      </c>
      <c r="DY497" s="16" t="str">
        <f>IF(DZ497="","",COUNTIF(DZ$3:DZ497,DZ497))</f>
        <v/>
      </c>
      <c r="DZ497" s="16" t="str">
        <f t="shared" si="877"/>
        <v/>
      </c>
      <c r="EA497" s="16" t="str">
        <f t="shared" si="878"/>
        <v/>
      </c>
      <c r="EB497" s="16" t="str">
        <f t="shared" si="879"/>
        <v/>
      </c>
      <c r="EC497" s="16" t="str">
        <f t="shared" si="880"/>
        <v/>
      </c>
      <c r="ED497" s="16" t="str">
        <f t="shared" si="881"/>
        <v/>
      </c>
      <c r="EE497" s="16" t="str">
        <f t="shared" si="882"/>
        <v/>
      </c>
      <c r="EF497" s="16" t="str">
        <f t="shared" si="883"/>
        <v/>
      </c>
      <c r="EG497" s="16" t="str">
        <f t="shared" si="884"/>
        <v/>
      </c>
      <c r="EH497" s="16" t="str">
        <f t="shared" si="885"/>
        <v/>
      </c>
      <c r="EI497" s="16" t="str">
        <f t="shared" si="886"/>
        <v/>
      </c>
      <c r="EJ497" s="16" t="str">
        <f t="shared" si="887"/>
        <v/>
      </c>
      <c r="EK497" s="16" t="str">
        <f t="shared" si="888"/>
        <v/>
      </c>
      <c r="EL497" s="58" t="str">
        <f t="shared" si="889"/>
        <v/>
      </c>
      <c r="EM497" s="58" t="str">
        <f>IF(OR($DZ497="",CR497=""),IF($EL497="","",$EL497),IF(OR(CR497="なし",CR497=0),領収書!$H$1,CR497))</f>
        <v/>
      </c>
      <c r="EN497" s="58" t="str">
        <f>IF(OR($DZ497="",CS497=""),IF($EL497="","",$EL497),IF(OR(CS497="なし",CS497=0),入力!$EN$1,CS497))</f>
        <v/>
      </c>
      <c r="EO497" s="63" t="str">
        <f t="shared" si="890"/>
        <v/>
      </c>
      <c r="EP497" s="63" t="str">
        <f t="shared" si="891"/>
        <v/>
      </c>
      <c r="ER497" s="16" t="str">
        <f>IF(AND(COUNTIF($ET$3:ET497,ET497)=1,ET497&lt;&gt;""),MAX($ER$3:ER496)+1,"")</f>
        <v/>
      </c>
      <c r="ES497" s="16" t="str">
        <f>IF(価格設定!B499="","",価格設定!B499)</f>
        <v/>
      </c>
      <c r="ET497" s="16" t="str">
        <f>IF(価格設定!C499="","",価格設定!C499)</f>
        <v/>
      </c>
      <c r="EV497" s="16" t="str">
        <f t="shared" si="803"/>
        <v/>
      </c>
      <c r="EW497" s="16" t="str">
        <f t="shared" si="892"/>
        <v/>
      </c>
    </row>
    <row r="498" spans="1:153" ht="30" customHeight="1" x14ac:dyDescent="0.2">
      <c r="A498" s="225"/>
      <c r="B498" s="212"/>
      <c r="C498" s="221"/>
      <c r="D498" s="164"/>
      <c r="E498" s="165"/>
      <c r="F498" s="166"/>
      <c r="G498" s="167"/>
      <c r="H498" s="179"/>
      <c r="I498" s="306"/>
      <c r="J498" s="169"/>
      <c r="K498" s="179"/>
      <c r="L498" s="186"/>
      <c r="M498" s="186"/>
      <c r="N498" s="168"/>
      <c r="O498" s="170"/>
      <c r="P498" s="212"/>
      <c r="Q498" s="179" t="str">
        <f>IFERROR(IF(H498="","",IFERROR(INDEX(価格設定!$B$5:$B$1048576,MATCH(H498,価格設定!$B$5:$B$1048576,0),0),INDEX(価格設定!$B$5:$B$1048576,MATCH("*"&amp;H498&amp;"*",価格設定!$B$5:$B$1048576,0),0))),H498)</f>
        <v/>
      </c>
      <c r="R498" s="250" t="str">
        <f>IFERROR(IF(Q498="",IF(K498="","",K498),IF(K498="",IF(INDEX(価格設定!$C$5:$C$1048576,MATCH(Q498,価格設定!$B$5:$B$1048576,0),0)=0,"",INDEX(価格設定!$C$5:$C$1048576,MATCH(Q498,価格設定!$B$5:$B$1048576,0),0)),IF(K498="なし","",K498))),"")</f>
        <v/>
      </c>
      <c r="S498" s="308" t="str">
        <f t="shared" si="804"/>
        <v/>
      </c>
      <c r="T498" s="126" t="str">
        <f>IFERROR(IF(J498="",IF(INDEX(価格設定!$E$5:$R$1048576,MATCH($Q498,価格設定!B$5:B$1048576,0),MATCH($AW498,価格設定!E$1:X$1,1))=0,"",INDEX(価格設定!$E$5:$R$1048576,MATCH($Q498,価格設定!B$5:B$1048576,0),MATCH($AW498,価格設定!E$1:X$1,1))),J498),"")</f>
        <v/>
      </c>
      <c r="U498" s="126" t="str">
        <f t="shared" si="805"/>
        <v/>
      </c>
      <c r="V498" s="132" t="str">
        <f t="shared" si="806"/>
        <v/>
      </c>
      <c r="W498" s="127" t="str">
        <f>IFERROR(IF(OR(T498="",T498&lt;0),"",IFERROR(INDEX(価格設定!E$2:X$3,IF(AND(K498=$K$1,$K$1&lt;&gt;""),ROW(価格設定!$D$3)-1,MATCH(INDEX(価格設定!$D$5:$D$1048576,MATCH(Q498,価格設定!$B$5:$B$1048576,0),0),価格設定!$D$2:$D$3,0)),MATCH($AW498,価格設定!E$1:X$1,1)),INDEX(価格設定!E$2:X$2,0,MATCH($AW498,価格設定!E$1:X$1,1)))),"")</f>
        <v/>
      </c>
      <c r="X498" s="126" t="str">
        <f t="shared" si="797"/>
        <v/>
      </c>
      <c r="Y498" s="128" t="str">
        <f t="shared" si="807"/>
        <v/>
      </c>
      <c r="Z498" s="126" t="str">
        <f t="shared" si="808"/>
        <v/>
      </c>
      <c r="AA498" s="129" t="str">
        <f t="shared" si="809"/>
        <v/>
      </c>
      <c r="AB498" s="126" t="str">
        <f t="shared" si="810"/>
        <v/>
      </c>
      <c r="AC498" s="280" t="str">
        <f t="shared" si="811"/>
        <v/>
      </c>
      <c r="AD498" s="15"/>
      <c r="AE498" s="204" t="str">
        <f>IF(AF498="","",COUNT($AF$3:AF498))</f>
        <v/>
      </c>
      <c r="AF498" s="206" t="str">
        <f t="shared" si="812"/>
        <v/>
      </c>
      <c r="AG498" s="204" t="str">
        <f t="shared" si="813"/>
        <v/>
      </c>
      <c r="AH498" s="204" t="str">
        <f t="shared" si="814"/>
        <v/>
      </c>
      <c r="AI498" s="287"/>
      <c r="AJ498" s="15"/>
      <c r="AK498" s="138" t="str">
        <f t="shared" si="815"/>
        <v/>
      </c>
      <c r="AL498" s="131" t="str">
        <f t="shared" si="816"/>
        <v/>
      </c>
      <c r="AM498" s="131" t="str">
        <f t="shared" si="817"/>
        <v/>
      </c>
      <c r="AN498" s="313" t="str">
        <f t="shared" si="818"/>
        <v/>
      </c>
      <c r="AO498" s="316" t="str">
        <f t="shared" si="819"/>
        <v/>
      </c>
      <c r="AP498" s="18"/>
      <c r="AQ498" s="3" t="str">
        <f>IF(F498="","",MAX($AQ$3:AQ497)+1)</f>
        <v/>
      </c>
      <c r="AR498" s="3" t="str">
        <f>IF(OR(AQ498="",BB498=""),"",MAX($AR$3:AR497)+1)</f>
        <v/>
      </c>
      <c r="AS498" s="3" t="str">
        <f>IF(CQ498="","",RANK(CQ498,CQ$3:CQ$1048576,1)+COUNTIF($CQ$3:CQ498,CQ498)-1)</f>
        <v/>
      </c>
      <c r="AT498" s="21" t="str">
        <f>IF(C498="",IF(OR(AND($H498&lt;&gt;"",C498=""),AND($F497=$F498,$AZ498&lt;&gt;""),COUNTA($H$3:$H$1048576,#REF!,$F$3:$F$1048576)&gt;COUNTA($H$3:$H498,#REF!,$F$3:$F498),$AZ498&lt;&gt;""),INDEX(AT$3:AT$1048576,MATCH(MAX($AQ$3:$AQ497),$AQ$3:$AQ$1048576,0),0),""),C498)</f>
        <v/>
      </c>
      <c r="AU498" s="21" t="str">
        <f>IF(D498="",IF(OR(AND($H498&lt;&gt;"",D498=""),AND($F497=$F498,$AZ498&lt;&gt;""),COUNTA($H$3:$H$1048576,#REF!,$F$3:$F$1048576)&gt;COUNTA($H$3:$H498,#REF!,$F$3:$F498),$AZ498&lt;&gt;""),INDEX(AU$3:AU$1048576,MATCH(MAX($AQ$3:$AQ497),$AQ$3:$AQ$1048576,0),0),""),D498)</f>
        <v/>
      </c>
      <c r="AV498" s="21" t="str">
        <f>IF(E498="",IF(OR(AND($H498&lt;&gt;"",E498=""),AND($F497=$F498,$AZ498&lt;&gt;""),COUNTA($H$3:$H$1048576,#REF!,$F$3:$F$1048576)&gt;COUNTA($H$3:$H498,#REF!,$F$3:$F498),$AZ498&lt;&gt;""),INDEX(AV$3:AV$1048576,MATCH(MAX($AQ$3:$AQ497),$AQ$3:$AQ$1048576,0),0),""),E498)</f>
        <v/>
      </c>
      <c r="AW498" s="24" t="str">
        <f t="shared" si="820"/>
        <v/>
      </c>
      <c r="AX498" s="13" t="str">
        <f t="shared" si="821"/>
        <v/>
      </c>
      <c r="AY498" s="4" t="str">
        <f t="shared" si="822"/>
        <v/>
      </c>
      <c r="AZ498" s="4" t="str">
        <f>IF(AX498="",IF(OR(AND(H498&lt;&gt;"",F498=""),COUNTA($H$3:$H$1048576)&gt;COUNTA($H$3:$H498)),INDEX(AX$3:AX498,MATCH(MAX($AQ$3:AQ498),AQ$3:AQ498,0),0),""),AX498)</f>
        <v/>
      </c>
      <c r="BA498" s="4" t="str">
        <f>IF(AY498="",IF(AND(H498&lt;&gt;"",F498=""),INDEX(AY$3:AY498,MATCH(MAX($AQ$3:AQ498),AQ$3:AQ498,0),0),""),AY498)</f>
        <v/>
      </c>
      <c r="BB498" s="82" t="str">
        <f>IF(BC498="","",RANK(BC498,BC$3:BC$1048576,1)+COUNTIF($BC$3:BC498,BC498)-1)</f>
        <v/>
      </c>
      <c r="BC498" s="139" t="str">
        <f t="shared" si="823"/>
        <v/>
      </c>
      <c r="BD498" s="46" t="str">
        <f t="shared" si="824"/>
        <v/>
      </c>
      <c r="BE498" s="46" t="str">
        <f t="shared" si="825"/>
        <v/>
      </c>
      <c r="BF498" s="46" t="str">
        <f t="shared" si="826"/>
        <v/>
      </c>
      <c r="BG498" s="4" t="str">
        <f t="shared" si="827"/>
        <v/>
      </c>
      <c r="BH498" s="180" t="str">
        <f t="shared" si="828"/>
        <v/>
      </c>
      <c r="BI498" s="16" t="str">
        <f t="shared" si="829"/>
        <v/>
      </c>
      <c r="BJ498" s="52" t="str">
        <f>IF(BI498="","",IF(W498="","",IF(AND(K498=$K$1,$K$1&lt;&gt;""),$BT$2,IFERROR(IF(INDEX(価格設定!$D$5:$D$1048576,MATCH(Q498,価格設定!$B$5:$B$1048576,0),0)=価格設定!$D$3,$BT$2,$BS$2),$BS$2))))</f>
        <v/>
      </c>
      <c r="BK498" s="16" t="str">
        <f>IF(BI498="","",IF(COUNTIF($BI$3:BI498,BI498)=1,1,IF(AND(BI497=BI498,BH498=""),BK497,COUNTIF($BH$3:BH498,BH498))))</f>
        <v/>
      </c>
      <c r="BL498" s="52" t="str">
        <f t="shared" si="830"/>
        <v/>
      </c>
      <c r="BM498" s="52" t="str">
        <f t="shared" si="831"/>
        <v/>
      </c>
      <c r="BN498" s="119" t="str">
        <f t="shared" si="832"/>
        <v/>
      </c>
      <c r="BO498" s="119" t="str">
        <f t="shared" si="833"/>
        <v/>
      </c>
      <c r="BP498" s="17" t="str">
        <f t="shared" si="834"/>
        <v/>
      </c>
      <c r="BQ498" s="17" t="str">
        <f t="shared" si="835"/>
        <v/>
      </c>
      <c r="BR498" s="17" t="str">
        <f>IF(OR(BP498="",COUNTIF($BO$3:BO498,BO498)&lt;&gt;1),"",SUMIF(BO$3:BO$1048576,BO498,BP$3:BP$1048576))</f>
        <v/>
      </c>
      <c r="BS498" s="17" t="str">
        <f t="shared" si="836"/>
        <v/>
      </c>
      <c r="BT498" s="17" t="str">
        <f t="shared" si="837"/>
        <v/>
      </c>
      <c r="BU498" s="17" t="str">
        <f t="shared" si="838"/>
        <v/>
      </c>
      <c r="BV498" s="24" t="str">
        <f t="shared" si="839"/>
        <v/>
      </c>
      <c r="BW498" s="24" t="str">
        <f t="shared" si="840"/>
        <v/>
      </c>
      <c r="BX498" s="24" t="str">
        <f t="shared" si="841"/>
        <v/>
      </c>
      <c r="BY498" s="26" t="str">
        <f t="shared" si="842"/>
        <v/>
      </c>
      <c r="BZ498" s="26" t="str">
        <f t="shared" si="843"/>
        <v/>
      </c>
      <c r="CA498" s="26" t="str">
        <f t="shared" si="844"/>
        <v/>
      </c>
      <c r="CB498" s="66" t="str">
        <f t="shared" si="845"/>
        <v/>
      </c>
      <c r="CC498" s="65" t="str">
        <f t="shared" si="846"/>
        <v/>
      </c>
      <c r="CD498" s="26" t="str">
        <f t="shared" si="847"/>
        <v/>
      </c>
      <c r="CE498" s="26" t="str">
        <f t="shared" si="848"/>
        <v/>
      </c>
      <c r="CF498" s="193" t="str">
        <f t="shared" si="849"/>
        <v/>
      </c>
      <c r="CG498" s="193" t="str">
        <f t="shared" si="850"/>
        <v/>
      </c>
      <c r="CH498" s="26" t="str">
        <f t="shared" si="851"/>
        <v/>
      </c>
      <c r="CI498" s="26" t="str">
        <f t="shared" si="852"/>
        <v/>
      </c>
      <c r="CJ498" s="65" t="str">
        <f t="shared" si="853"/>
        <v/>
      </c>
      <c r="CK498" s="65" t="str">
        <f t="shared" si="854"/>
        <v/>
      </c>
      <c r="CL498" s="64" t="str">
        <f t="shared" si="855"/>
        <v/>
      </c>
      <c r="CM498" s="64" t="str">
        <f t="shared" si="856"/>
        <v/>
      </c>
      <c r="CN498" s="65" t="str">
        <f t="shared" si="857"/>
        <v/>
      </c>
      <c r="CP498" s="63" t="str">
        <f>IF(BH498="","",MAX($CP$3:CP497)+1)</f>
        <v/>
      </c>
      <c r="CQ498" s="24" t="str">
        <f t="shared" si="858"/>
        <v/>
      </c>
      <c r="CR498" s="24" t="str">
        <f t="shared" si="859"/>
        <v/>
      </c>
      <c r="CS498" s="24" t="str">
        <f t="shared" si="860"/>
        <v/>
      </c>
      <c r="CT498" s="58" t="str">
        <f>IF(BO498="","",COUNTIF($BO$3:BO498,BO498)&amp;"@"&amp;BO498)</f>
        <v/>
      </c>
      <c r="CU498" s="16" t="str">
        <f t="shared" si="798"/>
        <v/>
      </c>
      <c r="CV498" s="63" t="str">
        <f t="shared" si="861"/>
        <v/>
      </c>
      <c r="CW498" s="16" t="str">
        <f t="shared" si="862"/>
        <v/>
      </c>
      <c r="CX498" s="16" t="str">
        <f t="shared" si="863"/>
        <v/>
      </c>
      <c r="CY498" s="16" t="str">
        <f t="shared" si="864"/>
        <v/>
      </c>
      <c r="CZ498" s="85" t="str">
        <f t="shared" si="865"/>
        <v/>
      </c>
      <c r="DA498" s="16" t="str">
        <f t="shared" si="866"/>
        <v/>
      </c>
      <c r="DB498" s="16" t="str">
        <f t="shared" si="867"/>
        <v/>
      </c>
      <c r="DC498" s="28" t="str">
        <f>IF(CP498="","",$DC$1&amp;(INDEX(価格設定!D$1:XFD$3,ROW(価格設定!$D$3),MATCH($AW498,価格設定!D$1:XFD$1,1))*100)&amp;"%")</f>
        <v/>
      </c>
      <c r="DD498" s="28" t="str">
        <f>IF(CP498="","",$DD$1&amp;(INDEX(価格設定!D$1:XFD$3,ROW(価格設定!$D$2),MATCH($AW498,価格設定!D$1:XFD$1,1))*100)&amp;"%")</f>
        <v/>
      </c>
      <c r="DE498" s="29" t="str">
        <f t="shared" si="868"/>
        <v/>
      </c>
      <c r="DG498" s="58" t="str">
        <f t="shared" si="869"/>
        <v/>
      </c>
      <c r="DH498" s="58" t="str">
        <f t="shared" si="870"/>
        <v/>
      </c>
      <c r="DI498" s="58" t="str">
        <f t="shared" si="871"/>
        <v/>
      </c>
      <c r="DJ498" s="85" t="str">
        <f t="shared" si="872"/>
        <v/>
      </c>
      <c r="DL498" s="58" t="str">
        <f>IF(COUNTIF(DG$3:DG$1048576,DG498)=COUNTIF($DG$3:$DG498,DG498),DG498,"")</f>
        <v/>
      </c>
      <c r="DM498" s="85" t="str">
        <f t="shared" si="873"/>
        <v/>
      </c>
      <c r="DN498" s="85" t="str">
        <f t="shared" si="799"/>
        <v/>
      </c>
      <c r="DO498" s="85" t="str">
        <f t="shared" si="799"/>
        <v/>
      </c>
      <c r="DP498" s="303"/>
      <c r="DQ498" s="17" t="str">
        <f t="shared" si="800"/>
        <v/>
      </c>
      <c r="DR498" s="17" t="str">
        <f t="shared" si="801"/>
        <v/>
      </c>
      <c r="DS498" s="17" t="str">
        <f t="shared" si="802"/>
        <v/>
      </c>
      <c r="DU498" s="16" t="str">
        <f t="shared" si="874"/>
        <v/>
      </c>
      <c r="DV498" s="16" t="str">
        <f>IF(DU498="","",COUNT($DU$3:DU498))</f>
        <v/>
      </c>
      <c r="DW498" s="16" t="str">
        <f t="shared" si="875"/>
        <v/>
      </c>
      <c r="DX498" s="16" t="str">
        <f t="shared" si="876"/>
        <v/>
      </c>
      <c r="DY498" s="16" t="str">
        <f>IF(DZ498="","",COUNTIF(DZ$3:DZ498,DZ498))</f>
        <v/>
      </c>
      <c r="DZ498" s="16" t="str">
        <f t="shared" si="877"/>
        <v/>
      </c>
      <c r="EA498" s="16" t="str">
        <f t="shared" si="878"/>
        <v/>
      </c>
      <c r="EB498" s="16" t="str">
        <f t="shared" si="879"/>
        <v/>
      </c>
      <c r="EC498" s="16" t="str">
        <f t="shared" si="880"/>
        <v/>
      </c>
      <c r="ED498" s="16" t="str">
        <f t="shared" si="881"/>
        <v/>
      </c>
      <c r="EE498" s="16" t="str">
        <f t="shared" si="882"/>
        <v/>
      </c>
      <c r="EF498" s="16" t="str">
        <f t="shared" si="883"/>
        <v/>
      </c>
      <c r="EG498" s="16" t="str">
        <f t="shared" si="884"/>
        <v/>
      </c>
      <c r="EH498" s="16" t="str">
        <f t="shared" si="885"/>
        <v/>
      </c>
      <c r="EI498" s="16" t="str">
        <f t="shared" si="886"/>
        <v/>
      </c>
      <c r="EJ498" s="16" t="str">
        <f t="shared" si="887"/>
        <v/>
      </c>
      <c r="EK498" s="16" t="str">
        <f t="shared" si="888"/>
        <v/>
      </c>
      <c r="EL498" s="58" t="str">
        <f t="shared" si="889"/>
        <v/>
      </c>
      <c r="EM498" s="58" t="str">
        <f>IF(OR($DZ498="",CR498=""),IF($EL498="","",$EL498),IF(OR(CR498="なし",CR498=0),領収書!$H$1,CR498))</f>
        <v/>
      </c>
      <c r="EN498" s="58" t="str">
        <f>IF(OR($DZ498="",CS498=""),IF($EL498="","",$EL498),IF(OR(CS498="なし",CS498=0),入力!$EN$1,CS498))</f>
        <v/>
      </c>
      <c r="EO498" s="63" t="str">
        <f t="shared" si="890"/>
        <v/>
      </c>
      <c r="EP498" s="63" t="str">
        <f t="shared" si="891"/>
        <v/>
      </c>
      <c r="ER498" s="16" t="str">
        <f>IF(AND(COUNTIF($ET$3:ET498,ET498)=1,ET498&lt;&gt;""),MAX($ER$3:ER497)+1,"")</f>
        <v/>
      </c>
      <c r="ES498" s="16" t="str">
        <f>IF(価格設定!B500="","",価格設定!B500)</f>
        <v/>
      </c>
      <c r="ET498" s="16" t="str">
        <f>IF(価格設定!C500="","",価格設定!C500)</f>
        <v/>
      </c>
      <c r="EV498" s="16" t="str">
        <f t="shared" si="803"/>
        <v/>
      </c>
      <c r="EW498" s="16" t="str">
        <f t="shared" si="892"/>
        <v/>
      </c>
    </row>
    <row r="499" spans="1:153" ht="30" customHeight="1" x14ac:dyDescent="0.2">
      <c r="A499" s="225"/>
      <c r="B499" s="212"/>
      <c r="C499" s="221"/>
      <c r="D499" s="164"/>
      <c r="E499" s="165"/>
      <c r="F499" s="166"/>
      <c r="G499" s="167"/>
      <c r="H499" s="179"/>
      <c r="I499" s="306"/>
      <c r="J499" s="169"/>
      <c r="K499" s="179"/>
      <c r="L499" s="186"/>
      <c r="M499" s="186"/>
      <c r="N499" s="168"/>
      <c r="O499" s="170"/>
      <c r="P499" s="212"/>
      <c r="Q499" s="179" t="str">
        <f>IFERROR(IF(H499="","",IFERROR(INDEX(価格設定!$B$5:$B$1048576,MATCH(H499,価格設定!$B$5:$B$1048576,0),0),INDEX(価格設定!$B$5:$B$1048576,MATCH("*"&amp;H499&amp;"*",価格設定!$B$5:$B$1048576,0),0))),H499)</f>
        <v/>
      </c>
      <c r="R499" s="250" t="str">
        <f>IFERROR(IF(Q499="",IF(K499="","",K499),IF(K499="",IF(INDEX(価格設定!$C$5:$C$1048576,MATCH(Q499,価格設定!$B$5:$B$1048576,0),0)=0,"",INDEX(価格設定!$C$5:$C$1048576,MATCH(Q499,価格設定!$B$5:$B$1048576,0),0)),IF(K499="なし","",K499))),"")</f>
        <v/>
      </c>
      <c r="S499" s="308" t="str">
        <f t="shared" si="804"/>
        <v/>
      </c>
      <c r="T499" s="126" t="str">
        <f>IFERROR(IF(J499="",IF(INDEX(価格設定!$E$5:$R$1048576,MATCH($Q499,価格設定!B$5:B$1048576,0),MATCH($AW499,価格設定!E$1:X$1,1))=0,"",INDEX(価格設定!$E$5:$R$1048576,MATCH($Q499,価格設定!B$5:B$1048576,0),MATCH($AW499,価格設定!E$1:X$1,1))),J499),"")</f>
        <v/>
      </c>
      <c r="U499" s="126" t="str">
        <f t="shared" si="805"/>
        <v/>
      </c>
      <c r="V499" s="132" t="str">
        <f t="shared" si="806"/>
        <v/>
      </c>
      <c r="W499" s="127" t="str">
        <f>IFERROR(IF(OR(T499="",T499&lt;0),"",IFERROR(INDEX(価格設定!E$2:X$3,IF(AND(K499=$K$1,$K$1&lt;&gt;""),ROW(価格設定!$D$3)-1,MATCH(INDEX(価格設定!$D$5:$D$1048576,MATCH(Q499,価格設定!$B$5:$B$1048576,0),0),価格設定!$D$2:$D$3,0)),MATCH($AW499,価格設定!E$1:X$1,1)),INDEX(価格設定!E$2:X$2,0,MATCH($AW499,価格設定!E$1:X$1,1)))),"")</f>
        <v/>
      </c>
      <c r="X499" s="126" t="str">
        <f t="shared" si="797"/>
        <v/>
      </c>
      <c r="Y499" s="128" t="str">
        <f t="shared" si="807"/>
        <v/>
      </c>
      <c r="Z499" s="126" t="str">
        <f t="shared" si="808"/>
        <v/>
      </c>
      <c r="AA499" s="129" t="str">
        <f t="shared" si="809"/>
        <v/>
      </c>
      <c r="AB499" s="126" t="str">
        <f t="shared" si="810"/>
        <v/>
      </c>
      <c r="AC499" s="280" t="str">
        <f t="shared" si="811"/>
        <v/>
      </c>
      <c r="AD499" s="15"/>
      <c r="AE499" s="204" t="str">
        <f>IF(AF499="","",COUNT($AF$3:AF499))</f>
        <v/>
      </c>
      <c r="AF499" s="206" t="str">
        <f t="shared" si="812"/>
        <v/>
      </c>
      <c r="AG499" s="204" t="str">
        <f t="shared" si="813"/>
        <v/>
      </c>
      <c r="AH499" s="204" t="str">
        <f t="shared" si="814"/>
        <v/>
      </c>
      <c r="AI499" s="287"/>
      <c r="AJ499" s="15"/>
      <c r="AK499" s="138" t="str">
        <f t="shared" si="815"/>
        <v/>
      </c>
      <c r="AL499" s="131" t="str">
        <f t="shared" si="816"/>
        <v/>
      </c>
      <c r="AM499" s="131" t="str">
        <f t="shared" si="817"/>
        <v/>
      </c>
      <c r="AN499" s="313" t="str">
        <f t="shared" si="818"/>
        <v/>
      </c>
      <c r="AO499" s="316" t="str">
        <f t="shared" si="819"/>
        <v/>
      </c>
      <c r="AP499" s="18"/>
      <c r="AQ499" s="3" t="str">
        <f>IF(F499="","",MAX($AQ$3:AQ498)+1)</f>
        <v/>
      </c>
      <c r="AR499" s="3" t="str">
        <f>IF(OR(AQ499="",BB499=""),"",MAX($AR$3:AR498)+1)</f>
        <v/>
      </c>
      <c r="AS499" s="3" t="str">
        <f>IF(CQ499="","",RANK(CQ499,CQ$3:CQ$1048576,1)+COUNTIF($CQ$3:CQ499,CQ499)-1)</f>
        <v/>
      </c>
      <c r="AT499" s="21" t="str">
        <f>IF(C499="",IF(OR(AND($H499&lt;&gt;"",C499=""),AND($F498=$F499,$AZ499&lt;&gt;""),COUNTA($H$3:$H$1048576,#REF!,$F$3:$F$1048576)&gt;COUNTA($H$3:$H499,#REF!,$F$3:$F499),$AZ499&lt;&gt;""),INDEX(AT$3:AT$1048576,MATCH(MAX($AQ$3:$AQ498),$AQ$3:$AQ$1048576,0),0),""),C499)</f>
        <v/>
      </c>
      <c r="AU499" s="21" t="str">
        <f>IF(D499="",IF(OR(AND($H499&lt;&gt;"",D499=""),AND($F498=$F499,$AZ499&lt;&gt;""),COUNTA($H$3:$H$1048576,#REF!,$F$3:$F$1048576)&gt;COUNTA($H$3:$H499,#REF!,$F$3:$F499),$AZ499&lt;&gt;""),INDEX(AU$3:AU$1048576,MATCH(MAX($AQ$3:$AQ498),$AQ$3:$AQ$1048576,0),0),""),D499)</f>
        <v/>
      </c>
      <c r="AV499" s="21" t="str">
        <f>IF(E499="",IF(OR(AND($H499&lt;&gt;"",E499=""),AND($F498=$F499,$AZ499&lt;&gt;""),COUNTA($H$3:$H$1048576,#REF!,$F$3:$F$1048576)&gt;COUNTA($H$3:$H499,#REF!,$F$3:$F499),$AZ499&lt;&gt;""),INDEX(AV$3:AV$1048576,MATCH(MAX($AQ$3:$AQ498),$AQ$3:$AQ$1048576,0),0),""),E499)</f>
        <v/>
      </c>
      <c r="AW499" s="24" t="str">
        <f t="shared" si="820"/>
        <v/>
      </c>
      <c r="AX499" s="13" t="str">
        <f t="shared" si="821"/>
        <v/>
      </c>
      <c r="AY499" s="4" t="str">
        <f t="shared" si="822"/>
        <v/>
      </c>
      <c r="AZ499" s="4" t="str">
        <f>IF(AX499="",IF(OR(AND(H499&lt;&gt;"",F499=""),COUNTA($H$3:$H$1048576)&gt;COUNTA($H$3:$H499)),INDEX(AX$3:AX499,MATCH(MAX($AQ$3:AQ499),AQ$3:AQ499,0),0),""),AX499)</f>
        <v/>
      </c>
      <c r="BA499" s="4" t="str">
        <f>IF(AY499="",IF(AND(H499&lt;&gt;"",F499=""),INDEX(AY$3:AY499,MATCH(MAX($AQ$3:AQ499),AQ$3:AQ499,0),0),""),AY499)</f>
        <v/>
      </c>
      <c r="BB499" s="82" t="str">
        <f>IF(BC499="","",RANK(BC499,BC$3:BC$1048576,1)+COUNTIF($BC$3:BC499,BC499)-1)</f>
        <v/>
      </c>
      <c r="BC499" s="139" t="str">
        <f t="shared" si="823"/>
        <v/>
      </c>
      <c r="BD499" s="46" t="str">
        <f t="shared" si="824"/>
        <v/>
      </c>
      <c r="BE499" s="46" t="str">
        <f t="shared" si="825"/>
        <v/>
      </c>
      <c r="BF499" s="46" t="str">
        <f t="shared" si="826"/>
        <v/>
      </c>
      <c r="BG499" s="4" t="str">
        <f t="shared" si="827"/>
        <v/>
      </c>
      <c r="BH499" s="180" t="str">
        <f t="shared" si="828"/>
        <v/>
      </c>
      <c r="BI499" s="16" t="str">
        <f t="shared" si="829"/>
        <v/>
      </c>
      <c r="BJ499" s="52" t="str">
        <f>IF(BI499="","",IF(W499="","",IF(AND(K499=$K$1,$K$1&lt;&gt;""),$BT$2,IFERROR(IF(INDEX(価格設定!$D$5:$D$1048576,MATCH(Q499,価格設定!$B$5:$B$1048576,0),0)=価格設定!$D$3,$BT$2,$BS$2),$BS$2))))</f>
        <v/>
      </c>
      <c r="BK499" s="16" t="str">
        <f>IF(BI499="","",IF(COUNTIF($BI$3:BI499,BI499)=1,1,IF(AND(BI498=BI499,BH499=""),BK498,COUNTIF($BH$3:BH499,BH499))))</f>
        <v/>
      </c>
      <c r="BL499" s="52" t="str">
        <f t="shared" si="830"/>
        <v/>
      </c>
      <c r="BM499" s="52" t="str">
        <f t="shared" si="831"/>
        <v/>
      </c>
      <c r="BN499" s="119" t="str">
        <f t="shared" si="832"/>
        <v/>
      </c>
      <c r="BO499" s="119" t="str">
        <f t="shared" si="833"/>
        <v/>
      </c>
      <c r="BP499" s="17" t="str">
        <f t="shared" si="834"/>
        <v/>
      </c>
      <c r="BQ499" s="17" t="str">
        <f t="shared" si="835"/>
        <v/>
      </c>
      <c r="BR499" s="17" t="str">
        <f>IF(OR(BP499="",COUNTIF($BO$3:BO499,BO499)&lt;&gt;1),"",SUMIF(BO$3:BO$1048576,BO499,BP$3:BP$1048576))</f>
        <v/>
      </c>
      <c r="BS499" s="17" t="str">
        <f t="shared" si="836"/>
        <v/>
      </c>
      <c r="BT499" s="17" t="str">
        <f t="shared" si="837"/>
        <v/>
      </c>
      <c r="BU499" s="17" t="str">
        <f t="shared" si="838"/>
        <v/>
      </c>
      <c r="BV499" s="24" t="str">
        <f t="shared" si="839"/>
        <v/>
      </c>
      <c r="BW499" s="24" t="str">
        <f t="shared" si="840"/>
        <v/>
      </c>
      <c r="BX499" s="24" t="str">
        <f t="shared" si="841"/>
        <v/>
      </c>
      <c r="BY499" s="26" t="str">
        <f t="shared" si="842"/>
        <v/>
      </c>
      <c r="BZ499" s="26" t="str">
        <f t="shared" si="843"/>
        <v/>
      </c>
      <c r="CA499" s="26" t="str">
        <f t="shared" si="844"/>
        <v/>
      </c>
      <c r="CB499" s="66" t="str">
        <f t="shared" si="845"/>
        <v/>
      </c>
      <c r="CC499" s="65" t="str">
        <f t="shared" si="846"/>
        <v/>
      </c>
      <c r="CD499" s="26" t="str">
        <f t="shared" si="847"/>
        <v/>
      </c>
      <c r="CE499" s="26" t="str">
        <f t="shared" si="848"/>
        <v/>
      </c>
      <c r="CF499" s="193" t="str">
        <f t="shared" si="849"/>
        <v/>
      </c>
      <c r="CG499" s="193" t="str">
        <f t="shared" si="850"/>
        <v/>
      </c>
      <c r="CH499" s="26" t="str">
        <f t="shared" si="851"/>
        <v/>
      </c>
      <c r="CI499" s="26" t="str">
        <f t="shared" si="852"/>
        <v/>
      </c>
      <c r="CJ499" s="65" t="str">
        <f t="shared" si="853"/>
        <v/>
      </c>
      <c r="CK499" s="65" t="str">
        <f t="shared" si="854"/>
        <v/>
      </c>
      <c r="CL499" s="64" t="str">
        <f t="shared" si="855"/>
        <v/>
      </c>
      <c r="CM499" s="64" t="str">
        <f t="shared" si="856"/>
        <v/>
      </c>
      <c r="CN499" s="65" t="str">
        <f t="shared" si="857"/>
        <v/>
      </c>
      <c r="CP499" s="63" t="str">
        <f>IF(BH499="","",MAX($CP$3:CP498)+1)</f>
        <v/>
      </c>
      <c r="CQ499" s="24" t="str">
        <f t="shared" si="858"/>
        <v/>
      </c>
      <c r="CR499" s="24" t="str">
        <f t="shared" si="859"/>
        <v/>
      </c>
      <c r="CS499" s="24" t="str">
        <f t="shared" si="860"/>
        <v/>
      </c>
      <c r="CT499" s="58" t="str">
        <f>IF(BO499="","",COUNTIF($BO$3:BO499,BO499)&amp;"@"&amp;BO499)</f>
        <v/>
      </c>
      <c r="CU499" s="16" t="str">
        <f t="shared" si="798"/>
        <v/>
      </c>
      <c r="CV499" s="63" t="str">
        <f t="shared" si="861"/>
        <v/>
      </c>
      <c r="CW499" s="16" t="str">
        <f t="shared" si="862"/>
        <v/>
      </c>
      <c r="CX499" s="16" t="str">
        <f t="shared" si="863"/>
        <v/>
      </c>
      <c r="CY499" s="16" t="str">
        <f t="shared" si="864"/>
        <v/>
      </c>
      <c r="CZ499" s="85" t="str">
        <f t="shared" si="865"/>
        <v/>
      </c>
      <c r="DA499" s="16" t="str">
        <f t="shared" si="866"/>
        <v/>
      </c>
      <c r="DB499" s="16" t="str">
        <f t="shared" si="867"/>
        <v/>
      </c>
      <c r="DC499" s="28" t="str">
        <f>IF(CP499="","",$DC$1&amp;(INDEX(価格設定!D$1:XFD$3,ROW(価格設定!$D$3),MATCH($AW499,価格設定!D$1:XFD$1,1))*100)&amp;"%")</f>
        <v/>
      </c>
      <c r="DD499" s="28" t="str">
        <f>IF(CP499="","",$DD$1&amp;(INDEX(価格設定!D$1:XFD$3,ROW(価格設定!$D$2),MATCH($AW499,価格設定!D$1:XFD$1,1))*100)&amp;"%")</f>
        <v/>
      </c>
      <c r="DE499" s="29" t="str">
        <f t="shared" si="868"/>
        <v/>
      </c>
      <c r="DG499" s="58" t="str">
        <f t="shared" si="869"/>
        <v/>
      </c>
      <c r="DH499" s="58" t="str">
        <f t="shared" si="870"/>
        <v/>
      </c>
      <c r="DI499" s="58" t="str">
        <f t="shared" si="871"/>
        <v/>
      </c>
      <c r="DJ499" s="85" t="str">
        <f t="shared" si="872"/>
        <v/>
      </c>
      <c r="DL499" s="58" t="str">
        <f>IF(COUNTIF(DG$3:DG$1048576,DG499)=COUNTIF($DG$3:$DG499,DG499),DG499,"")</f>
        <v/>
      </c>
      <c r="DM499" s="85" t="str">
        <f t="shared" si="873"/>
        <v/>
      </c>
      <c r="DN499" s="85" t="str">
        <f t="shared" si="799"/>
        <v/>
      </c>
      <c r="DO499" s="85" t="str">
        <f t="shared" si="799"/>
        <v/>
      </c>
      <c r="DP499" s="303"/>
      <c r="DQ499" s="17" t="str">
        <f t="shared" si="800"/>
        <v/>
      </c>
      <c r="DR499" s="17" t="str">
        <f t="shared" si="801"/>
        <v/>
      </c>
      <c r="DS499" s="17" t="str">
        <f t="shared" si="802"/>
        <v/>
      </c>
      <c r="DU499" s="16" t="str">
        <f t="shared" si="874"/>
        <v/>
      </c>
      <c r="DV499" s="16" t="str">
        <f>IF(DU499="","",COUNT($DU$3:DU499))</f>
        <v/>
      </c>
      <c r="DW499" s="16" t="str">
        <f t="shared" si="875"/>
        <v/>
      </c>
      <c r="DX499" s="16" t="str">
        <f t="shared" si="876"/>
        <v/>
      </c>
      <c r="DY499" s="16" t="str">
        <f>IF(DZ499="","",COUNTIF(DZ$3:DZ499,DZ499))</f>
        <v/>
      </c>
      <c r="DZ499" s="16" t="str">
        <f t="shared" si="877"/>
        <v/>
      </c>
      <c r="EA499" s="16" t="str">
        <f t="shared" si="878"/>
        <v/>
      </c>
      <c r="EB499" s="16" t="str">
        <f t="shared" si="879"/>
        <v/>
      </c>
      <c r="EC499" s="16" t="str">
        <f t="shared" si="880"/>
        <v/>
      </c>
      <c r="ED499" s="16" t="str">
        <f t="shared" si="881"/>
        <v/>
      </c>
      <c r="EE499" s="16" t="str">
        <f t="shared" si="882"/>
        <v/>
      </c>
      <c r="EF499" s="16" t="str">
        <f t="shared" si="883"/>
        <v/>
      </c>
      <c r="EG499" s="16" t="str">
        <f t="shared" si="884"/>
        <v/>
      </c>
      <c r="EH499" s="16" t="str">
        <f t="shared" si="885"/>
        <v/>
      </c>
      <c r="EI499" s="16" t="str">
        <f t="shared" si="886"/>
        <v/>
      </c>
      <c r="EJ499" s="16" t="str">
        <f t="shared" si="887"/>
        <v/>
      </c>
      <c r="EK499" s="16" t="str">
        <f t="shared" si="888"/>
        <v/>
      </c>
      <c r="EL499" s="58" t="str">
        <f t="shared" si="889"/>
        <v/>
      </c>
      <c r="EM499" s="58" t="str">
        <f>IF(OR($DZ499="",CR499=""),IF($EL499="","",$EL499),IF(OR(CR499="なし",CR499=0),領収書!$H$1,CR499))</f>
        <v/>
      </c>
      <c r="EN499" s="58" t="str">
        <f>IF(OR($DZ499="",CS499=""),IF($EL499="","",$EL499),IF(OR(CS499="なし",CS499=0),入力!$EN$1,CS499))</f>
        <v/>
      </c>
      <c r="EO499" s="63" t="str">
        <f t="shared" si="890"/>
        <v/>
      </c>
      <c r="EP499" s="63" t="str">
        <f t="shared" si="891"/>
        <v/>
      </c>
      <c r="ER499" s="16" t="str">
        <f>IF(AND(COUNTIF($ET$3:ET499,ET499)=1,ET499&lt;&gt;""),MAX($ER$3:ER498)+1,"")</f>
        <v/>
      </c>
      <c r="ES499" s="16" t="str">
        <f>IF(価格設定!B501="","",価格設定!B501)</f>
        <v/>
      </c>
      <c r="ET499" s="16" t="str">
        <f>IF(価格設定!C501="","",価格設定!C501)</f>
        <v/>
      </c>
      <c r="EV499" s="16" t="str">
        <f t="shared" si="803"/>
        <v/>
      </c>
      <c r="EW499" s="16" t="str">
        <f t="shared" si="892"/>
        <v/>
      </c>
    </row>
    <row r="500" spans="1:153" ht="30" customHeight="1" x14ac:dyDescent="0.2">
      <c r="A500" s="225"/>
      <c r="B500" s="212"/>
      <c r="C500" s="221"/>
      <c r="D500" s="164"/>
      <c r="E500" s="165"/>
      <c r="F500" s="166"/>
      <c r="G500" s="167"/>
      <c r="H500" s="179"/>
      <c r="I500" s="306"/>
      <c r="J500" s="169"/>
      <c r="K500" s="179"/>
      <c r="L500" s="186"/>
      <c r="M500" s="186"/>
      <c r="N500" s="168"/>
      <c r="O500" s="170"/>
      <c r="P500" s="212"/>
      <c r="Q500" s="179" t="str">
        <f>IFERROR(IF(H500="","",IFERROR(INDEX(価格設定!$B$5:$B$1048576,MATCH(H500,価格設定!$B$5:$B$1048576,0),0),INDEX(価格設定!$B$5:$B$1048576,MATCH("*"&amp;H500&amp;"*",価格設定!$B$5:$B$1048576,0),0))),H500)</f>
        <v/>
      </c>
      <c r="R500" s="250" t="str">
        <f>IFERROR(IF(Q500="",IF(K500="","",K500),IF(K500="",IF(INDEX(価格設定!$C$5:$C$1048576,MATCH(Q500,価格設定!$B$5:$B$1048576,0),0)=0,"",INDEX(価格設定!$C$5:$C$1048576,MATCH(Q500,価格設定!$B$5:$B$1048576,0),0)),IF(K500="なし","",K500))),"")</f>
        <v/>
      </c>
      <c r="S500" s="308" t="str">
        <f t="shared" si="804"/>
        <v/>
      </c>
      <c r="T500" s="126" t="str">
        <f>IFERROR(IF(J500="",IF(INDEX(価格設定!$E$5:$R$1048576,MATCH($Q500,価格設定!B$5:B$1048576,0),MATCH($AW500,価格設定!E$1:X$1,1))=0,"",INDEX(価格設定!$E$5:$R$1048576,MATCH($Q500,価格設定!B$5:B$1048576,0),MATCH($AW500,価格設定!E$1:X$1,1))),J500),"")</f>
        <v/>
      </c>
      <c r="U500" s="126" t="str">
        <f t="shared" si="805"/>
        <v/>
      </c>
      <c r="V500" s="132" t="str">
        <f t="shared" si="806"/>
        <v/>
      </c>
      <c r="W500" s="127" t="str">
        <f>IFERROR(IF(OR(T500="",T500&lt;0),"",IFERROR(INDEX(価格設定!E$2:X$3,IF(AND(K500=$K$1,$K$1&lt;&gt;""),ROW(価格設定!$D$3)-1,MATCH(INDEX(価格設定!$D$5:$D$1048576,MATCH(Q500,価格設定!$B$5:$B$1048576,0),0),価格設定!$D$2:$D$3,0)),MATCH($AW500,価格設定!E$1:X$1,1)),INDEX(価格設定!E$2:X$2,0,MATCH($AW500,価格設定!E$1:X$1,1)))),"")</f>
        <v/>
      </c>
      <c r="X500" s="126" t="str">
        <f t="shared" si="797"/>
        <v/>
      </c>
      <c r="Y500" s="128" t="str">
        <f t="shared" si="807"/>
        <v/>
      </c>
      <c r="Z500" s="126" t="str">
        <f t="shared" si="808"/>
        <v/>
      </c>
      <c r="AA500" s="129" t="str">
        <f t="shared" si="809"/>
        <v/>
      </c>
      <c r="AB500" s="126" t="str">
        <f t="shared" si="810"/>
        <v/>
      </c>
      <c r="AC500" s="280" t="str">
        <f t="shared" si="811"/>
        <v/>
      </c>
      <c r="AD500" s="15"/>
      <c r="AE500" s="204" t="str">
        <f>IF(AF500="","",COUNT($AF$3:AF500))</f>
        <v/>
      </c>
      <c r="AF500" s="206" t="str">
        <f t="shared" si="812"/>
        <v/>
      </c>
      <c r="AG500" s="204" t="str">
        <f t="shared" si="813"/>
        <v/>
      </c>
      <c r="AH500" s="204" t="str">
        <f t="shared" si="814"/>
        <v/>
      </c>
      <c r="AI500" s="287"/>
      <c r="AJ500" s="15"/>
      <c r="AK500" s="138" t="str">
        <f t="shared" si="815"/>
        <v/>
      </c>
      <c r="AL500" s="131" t="str">
        <f t="shared" si="816"/>
        <v/>
      </c>
      <c r="AM500" s="131" t="str">
        <f t="shared" si="817"/>
        <v/>
      </c>
      <c r="AN500" s="313" t="str">
        <f t="shared" si="818"/>
        <v/>
      </c>
      <c r="AO500" s="316" t="str">
        <f t="shared" si="819"/>
        <v/>
      </c>
      <c r="AP500" s="18"/>
      <c r="AQ500" s="3" t="str">
        <f>IF(F500="","",MAX($AQ$3:AQ499)+1)</f>
        <v/>
      </c>
      <c r="AR500" s="3" t="str">
        <f>IF(OR(AQ500="",BB500=""),"",MAX($AR$3:AR499)+1)</f>
        <v/>
      </c>
      <c r="AS500" s="3" t="str">
        <f>IF(CQ500="","",RANK(CQ500,CQ$3:CQ$1048576,1)+COUNTIF($CQ$3:CQ500,CQ500)-1)</f>
        <v/>
      </c>
      <c r="AT500" s="21" t="str">
        <f>IF(C500="",IF(OR(AND($H500&lt;&gt;"",C500=""),AND($F499=$F500,$AZ500&lt;&gt;""),COUNTA($H$3:$H$1048576,#REF!,$F$3:$F$1048576)&gt;COUNTA($H$3:$H500,#REF!,$F$3:$F500),$AZ500&lt;&gt;""),INDEX(AT$3:AT$1048576,MATCH(MAX($AQ$3:$AQ499),$AQ$3:$AQ$1048576,0),0),""),C500)</f>
        <v/>
      </c>
      <c r="AU500" s="21" t="str">
        <f>IF(D500="",IF(OR(AND($H500&lt;&gt;"",D500=""),AND($F499=$F500,$AZ500&lt;&gt;""),COUNTA($H$3:$H$1048576,#REF!,$F$3:$F$1048576)&gt;COUNTA($H$3:$H500,#REF!,$F$3:$F500),$AZ500&lt;&gt;""),INDEX(AU$3:AU$1048576,MATCH(MAX($AQ$3:$AQ499),$AQ$3:$AQ$1048576,0),0),""),D500)</f>
        <v/>
      </c>
      <c r="AV500" s="21" t="str">
        <f>IF(E500="",IF(OR(AND($H500&lt;&gt;"",E500=""),AND($F499=$F500,$AZ500&lt;&gt;""),COUNTA($H$3:$H$1048576,#REF!,$F$3:$F$1048576)&gt;COUNTA($H$3:$H500,#REF!,$F$3:$F500),$AZ500&lt;&gt;""),INDEX(AV$3:AV$1048576,MATCH(MAX($AQ$3:$AQ499),$AQ$3:$AQ$1048576,0),0),""),E500)</f>
        <v/>
      </c>
      <c r="AW500" s="24" t="str">
        <f t="shared" si="820"/>
        <v/>
      </c>
      <c r="AX500" s="13" t="str">
        <f t="shared" si="821"/>
        <v/>
      </c>
      <c r="AY500" s="4" t="str">
        <f t="shared" si="822"/>
        <v/>
      </c>
      <c r="AZ500" s="4" t="str">
        <f>IF(AX500="",IF(OR(AND(H500&lt;&gt;"",F500=""),COUNTA($H$3:$H$1048576)&gt;COUNTA($H$3:$H500)),INDEX(AX$3:AX500,MATCH(MAX($AQ$3:AQ500),AQ$3:AQ500,0),0),""),AX500)</f>
        <v/>
      </c>
      <c r="BA500" s="4" t="str">
        <f>IF(AY500="",IF(AND(H500&lt;&gt;"",F500=""),INDEX(AY$3:AY500,MATCH(MAX($AQ$3:AQ500),AQ$3:AQ500,0),0),""),AY500)</f>
        <v/>
      </c>
      <c r="BB500" s="82" t="str">
        <f>IF(BC500="","",RANK(BC500,BC$3:BC$1048576,1)+COUNTIF($BC$3:BC500,BC500)-1)</f>
        <v/>
      </c>
      <c r="BC500" s="139" t="str">
        <f t="shared" si="823"/>
        <v/>
      </c>
      <c r="BD500" s="46" t="str">
        <f t="shared" si="824"/>
        <v/>
      </c>
      <c r="BE500" s="46" t="str">
        <f t="shared" si="825"/>
        <v/>
      </c>
      <c r="BF500" s="46" t="str">
        <f t="shared" si="826"/>
        <v/>
      </c>
      <c r="BG500" s="4" t="str">
        <f t="shared" si="827"/>
        <v/>
      </c>
      <c r="BH500" s="180" t="str">
        <f t="shared" si="828"/>
        <v/>
      </c>
      <c r="BI500" s="16" t="str">
        <f t="shared" si="829"/>
        <v/>
      </c>
      <c r="BJ500" s="52" t="str">
        <f>IF(BI500="","",IF(W500="","",IF(AND(K500=$K$1,$K$1&lt;&gt;""),$BT$2,IFERROR(IF(INDEX(価格設定!$D$5:$D$1048576,MATCH(Q500,価格設定!$B$5:$B$1048576,0),0)=価格設定!$D$3,$BT$2,$BS$2),$BS$2))))</f>
        <v/>
      </c>
      <c r="BK500" s="16" t="str">
        <f>IF(BI500="","",IF(COUNTIF($BI$3:BI500,BI500)=1,1,IF(AND(BI499=BI500,BH500=""),BK499,COUNTIF($BH$3:BH500,BH500))))</f>
        <v/>
      </c>
      <c r="BL500" s="52" t="str">
        <f t="shared" si="830"/>
        <v/>
      </c>
      <c r="BM500" s="52" t="str">
        <f t="shared" si="831"/>
        <v/>
      </c>
      <c r="BN500" s="119" t="str">
        <f t="shared" si="832"/>
        <v/>
      </c>
      <c r="BO500" s="119" t="str">
        <f t="shared" si="833"/>
        <v/>
      </c>
      <c r="BP500" s="17" t="str">
        <f t="shared" si="834"/>
        <v/>
      </c>
      <c r="BQ500" s="17" t="str">
        <f t="shared" si="835"/>
        <v/>
      </c>
      <c r="BR500" s="17" t="str">
        <f>IF(OR(BP500="",COUNTIF($BO$3:BO500,BO500)&lt;&gt;1),"",SUMIF(BO$3:BO$1048576,BO500,BP$3:BP$1048576))</f>
        <v/>
      </c>
      <c r="BS500" s="17" t="str">
        <f t="shared" si="836"/>
        <v/>
      </c>
      <c r="BT500" s="17" t="str">
        <f t="shared" si="837"/>
        <v/>
      </c>
      <c r="BU500" s="17" t="str">
        <f t="shared" si="838"/>
        <v/>
      </c>
      <c r="BV500" s="24" t="str">
        <f t="shared" si="839"/>
        <v/>
      </c>
      <c r="BW500" s="24" t="str">
        <f t="shared" si="840"/>
        <v/>
      </c>
      <c r="BX500" s="24" t="str">
        <f t="shared" si="841"/>
        <v/>
      </c>
      <c r="BY500" s="26" t="str">
        <f t="shared" si="842"/>
        <v/>
      </c>
      <c r="BZ500" s="26" t="str">
        <f t="shared" si="843"/>
        <v/>
      </c>
      <c r="CA500" s="26" t="str">
        <f t="shared" si="844"/>
        <v/>
      </c>
      <c r="CB500" s="66" t="str">
        <f t="shared" si="845"/>
        <v/>
      </c>
      <c r="CC500" s="65" t="str">
        <f t="shared" si="846"/>
        <v/>
      </c>
      <c r="CD500" s="26" t="str">
        <f t="shared" si="847"/>
        <v/>
      </c>
      <c r="CE500" s="26" t="str">
        <f t="shared" si="848"/>
        <v/>
      </c>
      <c r="CF500" s="193" t="str">
        <f t="shared" si="849"/>
        <v/>
      </c>
      <c r="CG500" s="193" t="str">
        <f t="shared" si="850"/>
        <v/>
      </c>
      <c r="CH500" s="26" t="str">
        <f t="shared" si="851"/>
        <v/>
      </c>
      <c r="CI500" s="26" t="str">
        <f t="shared" si="852"/>
        <v/>
      </c>
      <c r="CJ500" s="65" t="str">
        <f t="shared" si="853"/>
        <v/>
      </c>
      <c r="CK500" s="65" t="str">
        <f t="shared" si="854"/>
        <v/>
      </c>
      <c r="CL500" s="64" t="str">
        <f t="shared" si="855"/>
        <v/>
      </c>
      <c r="CM500" s="64" t="str">
        <f t="shared" si="856"/>
        <v/>
      </c>
      <c r="CN500" s="65" t="str">
        <f t="shared" si="857"/>
        <v/>
      </c>
      <c r="CP500" s="63" t="str">
        <f>IF(BH500="","",MAX($CP$3:CP499)+1)</f>
        <v/>
      </c>
      <c r="CQ500" s="24" t="str">
        <f t="shared" si="858"/>
        <v/>
      </c>
      <c r="CR500" s="24" t="str">
        <f t="shared" si="859"/>
        <v/>
      </c>
      <c r="CS500" s="24" t="str">
        <f t="shared" si="860"/>
        <v/>
      </c>
      <c r="CT500" s="58" t="str">
        <f>IF(BO500="","",COUNTIF($BO$3:BO500,BO500)&amp;"@"&amp;BO500)</f>
        <v/>
      </c>
      <c r="CU500" s="16" t="str">
        <f t="shared" si="798"/>
        <v/>
      </c>
      <c r="CV500" s="63" t="str">
        <f t="shared" si="861"/>
        <v/>
      </c>
      <c r="CW500" s="16" t="str">
        <f t="shared" si="862"/>
        <v/>
      </c>
      <c r="CX500" s="16" t="str">
        <f t="shared" si="863"/>
        <v/>
      </c>
      <c r="CY500" s="16" t="str">
        <f t="shared" si="864"/>
        <v/>
      </c>
      <c r="CZ500" s="85" t="str">
        <f t="shared" si="865"/>
        <v/>
      </c>
      <c r="DA500" s="16" t="str">
        <f t="shared" si="866"/>
        <v/>
      </c>
      <c r="DB500" s="16" t="str">
        <f t="shared" si="867"/>
        <v/>
      </c>
      <c r="DC500" s="28" t="str">
        <f>IF(CP500="","",$DC$1&amp;(INDEX(価格設定!D$1:XFD$3,ROW(価格設定!$D$3),MATCH($AW500,価格設定!D$1:XFD$1,1))*100)&amp;"%")</f>
        <v/>
      </c>
      <c r="DD500" s="28" t="str">
        <f>IF(CP500="","",$DD$1&amp;(INDEX(価格設定!D$1:XFD$3,ROW(価格設定!$D$2),MATCH($AW500,価格設定!D$1:XFD$1,1))*100)&amp;"%")</f>
        <v/>
      </c>
      <c r="DE500" s="29" t="str">
        <f t="shared" si="868"/>
        <v/>
      </c>
      <c r="DG500" s="58" t="str">
        <f t="shared" si="869"/>
        <v/>
      </c>
      <c r="DH500" s="58" t="str">
        <f t="shared" si="870"/>
        <v/>
      </c>
      <c r="DI500" s="58" t="str">
        <f t="shared" si="871"/>
        <v/>
      </c>
      <c r="DJ500" s="85" t="str">
        <f t="shared" si="872"/>
        <v/>
      </c>
      <c r="DL500" s="58" t="str">
        <f>IF(COUNTIF(DG$3:DG$1048576,DG500)=COUNTIF($DG$3:$DG500,DG500),DG500,"")</f>
        <v/>
      </c>
      <c r="DM500" s="85" t="str">
        <f t="shared" si="873"/>
        <v/>
      </c>
      <c r="DN500" s="85" t="str">
        <f t="shared" si="799"/>
        <v/>
      </c>
      <c r="DO500" s="85" t="str">
        <f t="shared" si="799"/>
        <v/>
      </c>
      <c r="DP500" s="303"/>
      <c r="DQ500" s="17" t="str">
        <f t="shared" si="800"/>
        <v/>
      </c>
      <c r="DR500" s="17" t="str">
        <f t="shared" si="801"/>
        <v/>
      </c>
      <c r="DS500" s="17" t="str">
        <f t="shared" si="802"/>
        <v/>
      </c>
      <c r="DU500" s="16" t="str">
        <f t="shared" si="874"/>
        <v/>
      </c>
      <c r="DV500" s="16" t="str">
        <f>IF(DU500="","",COUNT($DU$3:DU500))</f>
        <v/>
      </c>
      <c r="DW500" s="16" t="str">
        <f t="shared" si="875"/>
        <v/>
      </c>
      <c r="DX500" s="16" t="str">
        <f t="shared" si="876"/>
        <v/>
      </c>
      <c r="DY500" s="16" t="str">
        <f>IF(DZ500="","",COUNTIF(DZ$3:DZ500,DZ500))</f>
        <v/>
      </c>
      <c r="DZ500" s="16" t="str">
        <f t="shared" si="877"/>
        <v/>
      </c>
      <c r="EA500" s="16" t="str">
        <f t="shared" si="878"/>
        <v/>
      </c>
      <c r="EB500" s="16" t="str">
        <f t="shared" si="879"/>
        <v/>
      </c>
      <c r="EC500" s="16" t="str">
        <f t="shared" si="880"/>
        <v/>
      </c>
      <c r="ED500" s="16" t="str">
        <f t="shared" si="881"/>
        <v/>
      </c>
      <c r="EE500" s="16" t="str">
        <f t="shared" si="882"/>
        <v/>
      </c>
      <c r="EF500" s="16" t="str">
        <f t="shared" si="883"/>
        <v/>
      </c>
      <c r="EG500" s="16" t="str">
        <f t="shared" si="884"/>
        <v/>
      </c>
      <c r="EH500" s="16" t="str">
        <f t="shared" si="885"/>
        <v/>
      </c>
      <c r="EI500" s="16" t="str">
        <f t="shared" si="886"/>
        <v/>
      </c>
      <c r="EJ500" s="16" t="str">
        <f t="shared" si="887"/>
        <v/>
      </c>
      <c r="EK500" s="16" t="str">
        <f t="shared" si="888"/>
        <v/>
      </c>
      <c r="EL500" s="58" t="str">
        <f t="shared" si="889"/>
        <v/>
      </c>
      <c r="EM500" s="58" t="str">
        <f>IF(OR($DZ500="",CR500=""),IF($EL500="","",$EL500),IF(OR(CR500="なし",CR500=0),領収書!$H$1,CR500))</f>
        <v/>
      </c>
      <c r="EN500" s="58" t="str">
        <f>IF(OR($DZ500="",CS500=""),IF($EL500="","",$EL500),IF(OR(CS500="なし",CS500=0),入力!$EN$1,CS500))</f>
        <v/>
      </c>
      <c r="EO500" s="63" t="str">
        <f t="shared" si="890"/>
        <v/>
      </c>
      <c r="EP500" s="63" t="str">
        <f t="shared" si="891"/>
        <v/>
      </c>
      <c r="ER500" s="16" t="str">
        <f>IF(AND(COUNTIF($ET$3:ET500,ET500)=1,ET500&lt;&gt;""),MAX($ER$3:ER499)+1,"")</f>
        <v/>
      </c>
      <c r="ES500" s="16" t="str">
        <f>IF(価格設定!B502="","",価格設定!B502)</f>
        <v/>
      </c>
      <c r="ET500" s="16" t="str">
        <f>IF(価格設定!C502="","",価格設定!C502)</f>
        <v/>
      </c>
      <c r="EV500" s="16" t="str">
        <f t="shared" si="803"/>
        <v/>
      </c>
      <c r="EW500" s="16" t="str">
        <f t="shared" si="892"/>
        <v/>
      </c>
    </row>
    <row r="501" spans="1:153" ht="30" customHeight="1" x14ac:dyDescent="0.2">
      <c r="A501" s="225"/>
      <c r="B501" s="212"/>
      <c r="C501" s="221"/>
      <c r="D501" s="164"/>
      <c r="E501" s="165"/>
      <c r="F501" s="166"/>
      <c r="G501" s="167"/>
      <c r="H501" s="179"/>
      <c r="I501" s="306"/>
      <c r="J501" s="169"/>
      <c r="K501" s="179"/>
      <c r="L501" s="186"/>
      <c r="M501" s="186"/>
      <c r="N501" s="168"/>
      <c r="O501" s="170"/>
      <c r="P501" s="212"/>
      <c r="Q501" s="179" t="str">
        <f>IFERROR(IF(H501="","",IFERROR(INDEX(価格設定!$B$5:$B$1048576,MATCH(H501,価格設定!$B$5:$B$1048576,0),0),INDEX(価格設定!$B$5:$B$1048576,MATCH("*"&amp;H501&amp;"*",価格設定!$B$5:$B$1048576,0),0))),H501)</f>
        <v/>
      </c>
      <c r="R501" s="250" t="str">
        <f>IFERROR(IF(Q501="",IF(K501="","",K501),IF(K501="",IF(INDEX(価格設定!$C$5:$C$1048576,MATCH(Q501,価格設定!$B$5:$B$1048576,0),0)=0,"",INDEX(価格設定!$C$5:$C$1048576,MATCH(Q501,価格設定!$B$5:$B$1048576,0),0)),IF(K501="なし","",K501))),"")</f>
        <v/>
      </c>
      <c r="S501" s="308" t="str">
        <f t="shared" si="804"/>
        <v/>
      </c>
      <c r="T501" s="126" t="str">
        <f>IFERROR(IF(J501="",IF(INDEX(価格設定!$E$5:$R$1048576,MATCH($Q501,価格設定!B$5:B$1048576,0),MATCH($AW501,価格設定!E$1:X$1,1))=0,"",INDEX(価格設定!$E$5:$R$1048576,MATCH($Q501,価格設定!B$5:B$1048576,0),MATCH($AW501,価格設定!E$1:X$1,1))),J501),"")</f>
        <v/>
      </c>
      <c r="U501" s="126" t="str">
        <f t="shared" si="805"/>
        <v/>
      </c>
      <c r="V501" s="132" t="str">
        <f t="shared" si="806"/>
        <v/>
      </c>
      <c r="W501" s="127" t="str">
        <f>IFERROR(IF(OR(T501="",T501&lt;0),"",IFERROR(INDEX(価格設定!E$2:X$3,IF(AND(K501=$K$1,$K$1&lt;&gt;""),ROW(価格設定!$D$3)-1,MATCH(INDEX(価格設定!$D$5:$D$1048576,MATCH(Q501,価格設定!$B$5:$B$1048576,0),0),価格設定!$D$2:$D$3,0)),MATCH($AW501,価格設定!E$1:X$1,1)),INDEX(価格設定!E$2:X$2,0,MATCH($AW501,価格設定!E$1:X$1,1)))),"")</f>
        <v/>
      </c>
      <c r="X501" s="126" t="str">
        <f t="shared" si="797"/>
        <v/>
      </c>
      <c r="Y501" s="128" t="str">
        <f t="shared" si="807"/>
        <v/>
      </c>
      <c r="Z501" s="126" t="str">
        <f t="shared" si="808"/>
        <v/>
      </c>
      <c r="AA501" s="129" t="str">
        <f t="shared" si="809"/>
        <v/>
      </c>
      <c r="AB501" s="126" t="str">
        <f t="shared" si="810"/>
        <v/>
      </c>
      <c r="AC501" s="280" t="str">
        <f t="shared" si="811"/>
        <v/>
      </c>
      <c r="AD501" s="15"/>
      <c r="AE501" s="204" t="str">
        <f>IF(AF501="","",COUNT($AF$3:AF501))</f>
        <v/>
      </c>
      <c r="AF501" s="206" t="str">
        <f t="shared" si="812"/>
        <v/>
      </c>
      <c r="AG501" s="204" t="str">
        <f t="shared" si="813"/>
        <v/>
      </c>
      <c r="AH501" s="204" t="str">
        <f t="shared" si="814"/>
        <v/>
      </c>
      <c r="AI501" s="287"/>
      <c r="AJ501" s="15"/>
      <c r="AK501" s="138" t="str">
        <f t="shared" si="815"/>
        <v/>
      </c>
      <c r="AL501" s="131" t="str">
        <f t="shared" si="816"/>
        <v/>
      </c>
      <c r="AM501" s="131" t="str">
        <f t="shared" si="817"/>
        <v/>
      </c>
      <c r="AN501" s="313" t="str">
        <f t="shared" si="818"/>
        <v/>
      </c>
      <c r="AO501" s="316" t="str">
        <f t="shared" si="819"/>
        <v/>
      </c>
      <c r="AP501" s="18"/>
      <c r="AQ501" s="3" t="str">
        <f>IF(F501="","",MAX($AQ$3:AQ500)+1)</f>
        <v/>
      </c>
      <c r="AR501" s="3" t="str">
        <f>IF(OR(AQ501="",BB501=""),"",MAX($AR$3:AR500)+1)</f>
        <v/>
      </c>
      <c r="AS501" s="3" t="str">
        <f>IF(CQ501="","",RANK(CQ501,CQ$3:CQ$1048576,1)+COUNTIF($CQ$3:CQ501,CQ501)-1)</f>
        <v/>
      </c>
      <c r="AT501" s="21" t="str">
        <f>IF(C501="",IF(OR(AND($H501&lt;&gt;"",C501=""),AND($F500=$F501,$AZ501&lt;&gt;""),COUNTA($H$3:$H$1048576,#REF!,$F$3:$F$1048576)&gt;COUNTA($H$3:$H501,#REF!,$F$3:$F501),$AZ501&lt;&gt;""),INDEX(AT$3:AT$1048576,MATCH(MAX($AQ$3:$AQ500),$AQ$3:$AQ$1048576,0),0),""),C501)</f>
        <v/>
      </c>
      <c r="AU501" s="21" t="str">
        <f>IF(D501="",IF(OR(AND($H501&lt;&gt;"",D501=""),AND($F500=$F501,$AZ501&lt;&gt;""),COUNTA($H$3:$H$1048576,#REF!,$F$3:$F$1048576)&gt;COUNTA($H$3:$H501,#REF!,$F$3:$F501),$AZ501&lt;&gt;""),INDEX(AU$3:AU$1048576,MATCH(MAX($AQ$3:$AQ500),$AQ$3:$AQ$1048576,0),0),""),D501)</f>
        <v/>
      </c>
      <c r="AV501" s="21" t="str">
        <f>IF(E501="",IF(OR(AND($H501&lt;&gt;"",E501=""),AND($F500=$F501,$AZ501&lt;&gt;""),COUNTA($H$3:$H$1048576,#REF!,$F$3:$F$1048576)&gt;COUNTA($H$3:$H501,#REF!,$F$3:$F501),$AZ501&lt;&gt;""),INDEX(AV$3:AV$1048576,MATCH(MAX($AQ$3:$AQ500),$AQ$3:$AQ$1048576,0),0),""),E501)</f>
        <v/>
      </c>
      <c r="AW501" s="24" t="str">
        <f t="shared" si="820"/>
        <v/>
      </c>
      <c r="AX501" s="13" t="str">
        <f t="shared" si="821"/>
        <v/>
      </c>
      <c r="AY501" s="4" t="str">
        <f t="shared" si="822"/>
        <v/>
      </c>
      <c r="AZ501" s="4" t="str">
        <f>IF(AX501="",IF(OR(AND(H501&lt;&gt;"",F501=""),COUNTA($H$3:$H$1048576)&gt;COUNTA($H$3:$H501)),INDEX(AX$3:AX501,MATCH(MAX($AQ$3:AQ501),AQ$3:AQ501,0),0),""),AX501)</f>
        <v/>
      </c>
      <c r="BA501" s="4" t="str">
        <f>IF(AY501="",IF(AND(H501&lt;&gt;"",F501=""),INDEX(AY$3:AY501,MATCH(MAX($AQ$3:AQ501),AQ$3:AQ501,0),0),""),AY501)</f>
        <v/>
      </c>
      <c r="BB501" s="82" t="str">
        <f>IF(BC501="","",RANK(BC501,BC$3:BC$1048576,1)+COUNTIF($BC$3:BC501,BC501)-1)</f>
        <v/>
      </c>
      <c r="BC501" s="139" t="str">
        <f t="shared" si="823"/>
        <v/>
      </c>
      <c r="BD501" s="46" t="str">
        <f t="shared" si="824"/>
        <v/>
      </c>
      <c r="BE501" s="46" t="str">
        <f t="shared" si="825"/>
        <v/>
      </c>
      <c r="BF501" s="46" t="str">
        <f t="shared" si="826"/>
        <v/>
      </c>
      <c r="BG501" s="4" t="str">
        <f t="shared" si="827"/>
        <v/>
      </c>
      <c r="BH501" s="180" t="str">
        <f t="shared" si="828"/>
        <v/>
      </c>
      <c r="BI501" s="16" t="str">
        <f t="shared" si="829"/>
        <v/>
      </c>
      <c r="BJ501" s="52" t="str">
        <f>IF(BI501="","",IF(W501="","",IF(AND(K501=$K$1,$K$1&lt;&gt;""),$BT$2,IFERROR(IF(INDEX(価格設定!$D$5:$D$1048576,MATCH(Q501,価格設定!$B$5:$B$1048576,0),0)=価格設定!$D$3,$BT$2,$BS$2),$BS$2))))</f>
        <v/>
      </c>
      <c r="BK501" s="16" t="str">
        <f>IF(BI501="","",IF(COUNTIF($BI$3:BI501,BI501)=1,1,IF(AND(BI500=BI501,BH501=""),BK500,COUNTIF($BH$3:BH501,BH501))))</f>
        <v/>
      </c>
      <c r="BL501" s="52" t="str">
        <f t="shared" si="830"/>
        <v/>
      </c>
      <c r="BM501" s="52" t="str">
        <f t="shared" si="831"/>
        <v/>
      </c>
      <c r="BN501" s="119" t="str">
        <f t="shared" si="832"/>
        <v/>
      </c>
      <c r="BO501" s="119" t="str">
        <f t="shared" si="833"/>
        <v/>
      </c>
      <c r="BP501" s="17" t="str">
        <f t="shared" si="834"/>
        <v/>
      </c>
      <c r="BQ501" s="17" t="str">
        <f t="shared" si="835"/>
        <v/>
      </c>
      <c r="BR501" s="17" t="str">
        <f>IF(OR(BP501="",COUNTIF($BO$3:BO501,BO501)&lt;&gt;1),"",SUMIF(BO$3:BO$1048576,BO501,BP$3:BP$1048576))</f>
        <v/>
      </c>
      <c r="BS501" s="17" t="str">
        <f t="shared" si="836"/>
        <v/>
      </c>
      <c r="BT501" s="17" t="str">
        <f t="shared" si="837"/>
        <v/>
      </c>
      <c r="BU501" s="17" t="str">
        <f t="shared" si="838"/>
        <v/>
      </c>
      <c r="BV501" s="24" t="str">
        <f t="shared" si="839"/>
        <v/>
      </c>
      <c r="BW501" s="24" t="str">
        <f t="shared" si="840"/>
        <v/>
      </c>
      <c r="BX501" s="24" t="str">
        <f t="shared" si="841"/>
        <v/>
      </c>
      <c r="BY501" s="26" t="str">
        <f t="shared" si="842"/>
        <v/>
      </c>
      <c r="BZ501" s="26" t="str">
        <f t="shared" si="843"/>
        <v/>
      </c>
      <c r="CA501" s="26" t="str">
        <f t="shared" si="844"/>
        <v/>
      </c>
      <c r="CB501" s="66" t="str">
        <f t="shared" si="845"/>
        <v/>
      </c>
      <c r="CC501" s="65" t="str">
        <f t="shared" si="846"/>
        <v/>
      </c>
      <c r="CD501" s="26" t="str">
        <f t="shared" si="847"/>
        <v/>
      </c>
      <c r="CE501" s="26" t="str">
        <f t="shared" si="848"/>
        <v/>
      </c>
      <c r="CF501" s="193" t="str">
        <f t="shared" si="849"/>
        <v/>
      </c>
      <c r="CG501" s="193" t="str">
        <f t="shared" si="850"/>
        <v/>
      </c>
      <c r="CH501" s="26" t="str">
        <f t="shared" si="851"/>
        <v/>
      </c>
      <c r="CI501" s="26" t="str">
        <f t="shared" si="852"/>
        <v/>
      </c>
      <c r="CJ501" s="65" t="str">
        <f t="shared" si="853"/>
        <v/>
      </c>
      <c r="CK501" s="65" t="str">
        <f t="shared" si="854"/>
        <v/>
      </c>
      <c r="CL501" s="64" t="str">
        <f t="shared" si="855"/>
        <v/>
      </c>
      <c r="CM501" s="64" t="str">
        <f t="shared" si="856"/>
        <v/>
      </c>
      <c r="CN501" s="65" t="str">
        <f t="shared" si="857"/>
        <v/>
      </c>
      <c r="CP501" s="63" t="str">
        <f>IF(BH501="","",MAX($CP$3:CP500)+1)</f>
        <v/>
      </c>
      <c r="CQ501" s="24" t="str">
        <f t="shared" si="858"/>
        <v/>
      </c>
      <c r="CR501" s="24" t="str">
        <f t="shared" si="859"/>
        <v/>
      </c>
      <c r="CS501" s="24" t="str">
        <f t="shared" si="860"/>
        <v/>
      </c>
      <c r="CT501" s="58" t="str">
        <f>IF(BO501="","",COUNTIF($BO$3:BO501,BO501)&amp;"@"&amp;BO501)</f>
        <v/>
      </c>
      <c r="CU501" s="16" t="str">
        <f t="shared" si="798"/>
        <v/>
      </c>
      <c r="CV501" s="63" t="str">
        <f t="shared" si="861"/>
        <v/>
      </c>
      <c r="CW501" s="16" t="str">
        <f t="shared" si="862"/>
        <v/>
      </c>
      <c r="CX501" s="16" t="str">
        <f t="shared" si="863"/>
        <v/>
      </c>
      <c r="CY501" s="16" t="str">
        <f t="shared" si="864"/>
        <v/>
      </c>
      <c r="CZ501" s="85" t="str">
        <f t="shared" si="865"/>
        <v/>
      </c>
      <c r="DA501" s="16" t="str">
        <f t="shared" si="866"/>
        <v/>
      </c>
      <c r="DB501" s="16" t="str">
        <f t="shared" si="867"/>
        <v/>
      </c>
      <c r="DC501" s="28" t="str">
        <f>IF(CP501="","",$DC$1&amp;(INDEX(価格設定!D$1:XFD$3,ROW(価格設定!$D$3),MATCH($AW501,価格設定!D$1:XFD$1,1))*100)&amp;"%")</f>
        <v/>
      </c>
      <c r="DD501" s="28" t="str">
        <f>IF(CP501="","",$DD$1&amp;(INDEX(価格設定!D$1:XFD$3,ROW(価格設定!$D$2),MATCH($AW501,価格設定!D$1:XFD$1,1))*100)&amp;"%")</f>
        <v/>
      </c>
      <c r="DE501" s="29" t="str">
        <f t="shared" si="868"/>
        <v/>
      </c>
      <c r="DG501" s="58" t="str">
        <f t="shared" si="869"/>
        <v/>
      </c>
      <c r="DH501" s="58" t="str">
        <f t="shared" si="870"/>
        <v/>
      </c>
      <c r="DI501" s="58" t="str">
        <f t="shared" si="871"/>
        <v/>
      </c>
      <c r="DJ501" s="85" t="str">
        <f t="shared" si="872"/>
        <v/>
      </c>
      <c r="DL501" s="58" t="str">
        <f>IF(COUNTIF(DG$3:DG$1048576,DG501)=COUNTIF($DG$3:$DG501,DG501),DG501,"")</f>
        <v/>
      </c>
      <c r="DM501" s="85" t="str">
        <f t="shared" si="873"/>
        <v/>
      </c>
      <c r="DN501" s="85" t="str">
        <f t="shared" si="799"/>
        <v/>
      </c>
      <c r="DO501" s="85" t="str">
        <f t="shared" si="799"/>
        <v/>
      </c>
      <c r="DP501" s="303"/>
      <c r="DQ501" s="17" t="str">
        <f t="shared" si="800"/>
        <v/>
      </c>
      <c r="DR501" s="17" t="str">
        <f t="shared" si="801"/>
        <v/>
      </c>
      <c r="DS501" s="17" t="str">
        <f t="shared" si="802"/>
        <v/>
      </c>
      <c r="DU501" s="16" t="str">
        <f t="shared" si="874"/>
        <v/>
      </c>
      <c r="DV501" s="16" t="str">
        <f>IF(DU501="","",COUNT($DU$3:DU501))</f>
        <v/>
      </c>
      <c r="DW501" s="16" t="str">
        <f t="shared" si="875"/>
        <v/>
      </c>
      <c r="DX501" s="16" t="str">
        <f t="shared" si="876"/>
        <v/>
      </c>
      <c r="DY501" s="16" t="str">
        <f>IF(DZ501="","",COUNTIF(DZ$3:DZ501,DZ501))</f>
        <v/>
      </c>
      <c r="DZ501" s="16" t="str">
        <f t="shared" si="877"/>
        <v/>
      </c>
      <c r="EA501" s="16" t="str">
        <f t="shared" si="878"/>
        <v/>
      </c>
      <c r="EB501" s="16" t="str">
        <f t="shared" si="879"/>
        <v/>
      </c>
      <c r="EC501" s="16" t="str">
        <f t="shared" si="880"/>
        <v/>
      </c>
      <c r="ED501" s="16" t="str">
        <f t="shared" si="881"/>
        <v/>
      </c>
      <c r="EE501" s="16" t="str">
        <f t="shared" si="882"/>
        <v/>
      </c>
      <c r="EF501" s="16" t="str">
        <f t="shared" si="883"/>
        <v/>
      </c>
      <c r="EG501" s="16" t="str">
        <f t="shared" si="884"/>
        <v/>
      </c>
      <c r="EH501" s="16" t="str">
        <f t="shared" si="885"/>
        <v/>
      </c>
      <c r="EI501" s="16" t="str">
        <f t="shared" si="886"/>
        <v/>
      </c>
      <c r="EJ501" s="16" t="str">
        <f t="shared" si="887"/>
        <v/>
      </c>
      <c r="EK501" s="16" t="str">
        <f t="shared" si="888"/>
        <v/>
      </c>
      <c r="EL501" s="58" t="str">
        <f t="shared" si="889"/>
        <v/>
      </c>
      <c r="EM501" s="58" t="str">
        <f>IF(OR($DZ501="",CR501=""),IF($EL501="","",$EL501),IF(OR(CR501="なし",CR501=0),領収書!$H$1,CR501))</f>
        <v/>
      </c>
      <c r="EN501" s="58" t="str">
        <f>IF(OR($DZ501="",CS501=""),IF($EL501="","",$EL501),IF(OR(CS501="なし",CS501=0),入力!$EN$1,CS501))</f>
        <v/>
      </c>
      <c r="EO501" s="63" t="str">
        <f t="shared" si="890"/>
        <v/>
      </c>
      <c r="EP501" s="63" t="str">
        <f t="shared" si="891"/>
        <v/>
      </c>
      <c r="ER501" s="16" t="str">
        <f>IF(AND(COUNTIF($ET$3:ET501,ET501)=1,ET501&lt;&gt;""),MAX($ER$3:ER500)+1,"")</f>
        <v/>
      </c>
      <c r="ES501" s="16" t="str">
        <f>IF(価格設定!B503="","",価格設定!B503)</f>
        <v/>
      </c>
      <c r="ET501" s="16" t="str">
        <f>IF(価格設定!C503="","",価格設定!C503)</f>
        <v/>
      </c>
      <c r="EV501" s="16" t="str">
        <f t="shared" si="803"/>
        <v/>
      </c>
      <c r="EW501" s="16" t="str">
        <f t="shared" si="892"/>
        <v/>
      </c>
    </row>
    <row r="502" spans="1:153" ht="30" customHeight="1" x14ac:dyDescent="0.2">
      <c r="A502" s="225"/>
      <c r="B502" s="212"/>
      <c r="C502" s="221"/>
      <c r="D502" s="164"/>
      <c r="E502" s="165"/>
      <c r="F502" s="166"/>
      <c r="G502" s="167"/>
      <c r="H502" s="179"/>
      <c r="I502" s="306"/>
      <c r="J502" s="169"/>
      <c r="K502" s="179"/>
      <c r="L502" s="186"/>
      <c r="M502" s="186"/>
      <c r="N502" s="168"/>
      <c r="O502" s="170"/>
      <c r="P502" s="212"/>
      <c r="Q502" s="179" t="str">
        <f>IFERROR(IF(H502="","",IFERROR(INDEX(価格設定!$B$5:$B$1048576,MATCH(H502,価格設定!$B$5:$B$1048576,0),0),INDEX(価格設定!$B$5:$B$1048576,MATCH("*"&amp;H502&amp;"*",価格設定!$B$5:$B$1048576,0),0))),H502)</f>
        <v/>
      </c>
      <c r="R502" s="250" t="str">
        <f>IFERROR(IF(Q502="",IF(K502="","",K502),IF(K502="",IF(INDEX(価格設定!$C$5:$C$1048576,MATCH(Q502,価格設定!$B$5:$B$1048576,0),0)=0,"",INDEX(価格設定!$C$5:$C$1048576,MATCH(Q502,価格設定!$B$5:$B$1048576,0),0)),IF(K502="なし","",K502))),"")</f>
        <v/>
      </c>
      <c r="S502" s="308" t="str">
        <f t="shared" si="804"/>
        <v/>
      </c>
      <c r="T502" s="126" t="str">
        <f>IFERROR(IF(J502="",IF(INDEX(価格設定!$E$5:$R$1048576,MATCH($Q502,価格設定!B$5:B$1048576,0),MATCH($AW502,価格設定!E$1:X$1,1))=0,"",INDEX(価格設定!$E$5:$R$1048576,MATCH($Q502,価格設定!B$5:B$1048576,0),MATCH($AW502,価格設定!E$1:X$1,1))),J502),"")</f>
        <v/>
      </c>
      <c r="U502" s="126" t="str">
        <f t="shared" si="805"/>
        <v/>
      </c>
      <c r="V502" s="132" t="str">
        <f t="shared" si="806"/>
        <v/>
      </c>
      <c r="W502" s="127" t="str">
        <f>IFERROR(IF(OR(T502="",T502&lt;0),"",IFERROR(INDEX(価格設定!E$2:X$3,IF(AND(K502=$K$1,$K$1&lt;&gt;""),ROW(価格設定!$D$3)-1,MATCH(INDEX(価格設定!$D$5:$D$1048576,MATCH(Q502,価格設定!$B$5:$B$1048576,0),0),価格設定!$D$2:$D$3,0)),MATCH($AW502,価格設定!E$1:X$1,1)),INDEX(価格設定!E$2:X$2,0,MATCH($AW502,価格設定!E$1:X$1,1)))),"")</f>
        <v/>
      </c>
      <c r="X502" s="126" t="str">
        <f t="shared" si="797"/>
        <v/>
      </c>
      <c r="Y502" s="128" t="str">
        <f t="shared" si="807"/>
        <v/>
      </c>
      <c r="Z502" s="126" t="str">
        <f t="shared" si="808"/>
        <v/>
      </c>
      <c r="AA502" s="129" t="str">
        <f t="shared" si="809"/>
        <v/>
      </c>
      <c r="AB502" s="126" t="str">
        <f t="shared" si="810"/>
        <v/>
      </c>
      <c r="AC502" s="280" t="str">
        <f t="shared" si="811"/>
        <v/>
      </c>
      <c r="AD502" s="15"/>
      <c r="AE502" s="204" t="str">
        <f>IF(AF502="","",COUNT($AF$3:AF502))</f>
        <v/>
      </c>
      <c r="AF502" s="206" t="str">
        <f t="shared" si="812"/>
        <v/>
      </c>
      <c r="AG502" s="204" t="str">
        <f t="shared" si="813"/>
        <v/>
      </c>
      <c r="AH502" s="204" t="str">
        <f t="shared" si="814"/>
        <v/>
      </c>
      <c r="AI502" s="287"/>
      <c r="AJ502" s="15"/>
      <c r="AK502" s="138" t="str">
        <f t="shared" si="815"/>
        <v/>
      </c>
      <c r="AL502" s="131" t="str">
        <f t="shared" si="816"/>
        <v/>
      </c>
      <c r="AM502" s="131" t="str">
        <f t="shared" si="817"/>
        <v/>
      </c>
      <c r="AN502" s="313" t="str">
        <f t="shared" si="818"/>
        <v/>
      </c>
      <c r="AO502" s="316" t="str">
        <f t="shared" si="819"/>
        <v/>
      </c>
      <c r="AP502" s="18"/>
      <c r="AQ502" s="3" t="str">
        <f>IF(F502="","",MAX($AQ$3:AQ501)+1)</f>
        <v/>
      </c>
      <c r="AR502" s="3" t="str">
        <f>IF(OR(AQ502="",BB502=""),"",MAX($AR$3:AR501)+1)</f>
        <v/>
      </c>
      <c r="AS502" s="3" t="str">
        <f>IF(CQ502="","",RANK(CQ502,CQ$3:CQ$1048576,1)+COUNTIF($CQ$3:CQ502,CQ502)-1)</f>
        <v/>
      </c>
      <c r="AT502" s="21" t="str">
        <f>IF(C502="",IF(OR(AND($H502&lt;&gt;"",C502=""),AND($F501=$F502,$AZ502&lt;&gt;""),COUNTA($H$3:$H$1048576,#REF!,$F$3:$F$1048576)&gt;COUNTA($H$3:$H502,#REF!,$F$3:$F502),$AZ502&lt;&gt;""),INDEX(AT$3:AT$1048576,MATCH(MAX($AQ$3:$AQ501),$AQ$3:$AQ$1048576,0),0),""),C502)</f>
        <v/>
      </c>
      <c r="AU502" s="21" t="str">
        <f>IF(D502="",IF(OR(AND($H502&lt;&gt;"",D502=""),AND($F501=$F502,$AZ502&lt;&gt;""),COUNTA($H$3:$H$1048576,#REF!,$F$3:$F$1048576)&gt;COUNTA($H$3:$H502,#REF!,$F$3:$F502),$AZ502&lt;&gt;""),INDEX(AU$3:AU$1048576,MATCH(MAX($AQ$3:$AQ501),$AQ$3:$AQ$1048576,0),0),""),D502)</f>
        <v/>
      </c>
      <c r="AV502" s="21" t="str">
        <f>IF(E502="",IF(OR(AND($H502&lt;&gt;"",E502=""),AND($F501=$F502,$AZ502&lt;&gt;""),COUNTA($H$3:$H$1048576,#REF!,$F$3:$F$1048576)&gt;COUNTA($H$3:$H502,#REF!,$F$3:$F502),$AZ502&lt;&gt;""),INDEX(AV$3:AV$1048576,MATCH(MAX($AQ$3:$AQ501),$AQ$3:$AQ$1048576,0),0),""),E502)</f>
        <v/>
      </c>
      <c r="AW502" s="24" t="str">
        <f t="shared" si="820"/>
        <v/>
      </c>
      <c r="AX502" s="13" t="str">
        <f t="shared" si="821"/>
        <v/>
      </c>
      <c r="AY502" s="4" t="str">
        <f t="shared" si="822"/>
        <v/>
      </c>
      <c r="AZ502" s="4" t="str">
        <f>IF(AX502="",IF(OR(AND(H502&lt;&gt;"",F502=""),COUNTA($H$3:$H$1048576)&gt;COUNTA($H$3:$H502)),INDEX(AX$3:AX502,MATCH(MAX($AQ$3:AQ502),AQ$3:AQ502,0),0),""),AX502)</f>
        <v/>
      </c>
      <c r="BA502" s="4" t="str">
        <f>IF(AY502="",IF(AND(H502&lt;&gt;"",F502=""),INDEX(AY$3:AY502,MATCH(MAX($AQ$3:AQ502),AQ$3:AQ502,0),0),""),AY502)</f>
        <v/>
      </c>
      <c r="BB502" s="82" t="str">
        <f>IF(BC502="","",RANK(BC502,BC$3:BC$1048576,1)+COUNTIF($BC$3:BC502,BC502)-1)</f>
        <v/>
      </c>
      <c r="BC502" s="139" t="str">
        <f t="shared" si="823"/>
        <v/>
      </c>
      <c r="BD502" s="46" t="str">
        <f t="shared" si="824"/>
        <v/>
      </c>
      <c r="BE502" s="46" t="str">
        <f t="shared" si="825"/>
        <v/>
      </c>
      <c r="BF502" s="46" t="str">
        <f t="shared" si="826"/>
        <v/>
      </c>
      <c r="BG502" s="4" t="str">
        <f t="shared" si="827"/>
        <v/>
      </c>
      <c r="BH502" s="180" t="str">
        <f t="shared" si="828"/>
        <v/>
      </c>
      <c r="BI502" s="16" t="str">
        <f t="shared" si="829"/>
        <v/>
      </c>
      <c r="BJ502" s="52" t="str">
        <f>IF(BI502="","",IF(W502="","",IF(AND(K502=$K$1,$K$1&lt;&gt;""),$BT$2,IFERROR(IF(INDEX(価格設定!$D$5:$D$1048576,MATCH(Q502,価格設定!$B$5:$B$1048576,0),0)=価格設定!$D$3,$BT$2,$BS$2),$BS$2))))</f>
        <v/>
      </c>
      <c r="BK502" s="16" t="str">
        <f>IF(BI502="","",IF(COUNTIF($BI$3:BI502,BI502)=1,1,IF(AND(BI501=BI502,BH502=""),BK501,COUNTIF($BH$3:BH502,BH502))))</f>
        <v/>
      </c>
      <c r="BL502" s="52" t="str">
        <f t="shared" si="830"/>
        <v/>
      </c>
      <c r="BM502" s="52" t="str">
        <f t="shared" si="831"/>
        <v/>
      </c>
      <c r="BN502" s="119" t="str">
        <f t="shared" si="832"/>
        <v/>
      </c>
      <c r="BO502" s="119" t="str">
        <f t="shared" si="833"/>
        <v/>
      </c>
      <c r="BP502" s="17" t="str">
        <f t="shared" si="834"/>
        <v/>
      </c>
      <c r="BQ502" s="17" t="str">
        <f t="shared" si="835"/>
        <v/>
      </c>
      <c r="BR502" s="17" t="str">
        <f>IF(OR(BP502="",COUNTIF($BO$3:BO502,BO502)&lt;&gt;1),"",SUMIF(BO$3:BO$1048576,BO502,BP$3:BP$1048576))</f>
        <v/>
      </c>
      <c r="BS502" s="17" t="str">
        <f t="shared" si="836"/>
        <v/>
      </c>
      <c r="BT502" s="17" t="str">
        <f t="shared" si="837"/>
        <v/>
      </c>
      <c r="BU502" s="17" t="str">
        <f t="shared" si="838"/>
        <v/>
      </c>
      <c r="BV502" s="24" t="str">
        <f t="shared" si="839"/>
        <v/>
      </c>
      <c r="BW502" s="24" t="str">
        <f t="shared" si="840"/>
        <v/>
      </c>
      <c r="BX502" s="24" t="str">
        <f t="shared" si="841"/>
        <v/>
      </c>
      <c r="BY502" s="26" t="str">
        <f t="shared" si="842"/>
        <v/>
      </c>
      <c r="BZ502" s="26" t="str">
        <f t="shared" si="843"/>
        <v/>
      </c>
      <c r="CA502" s="26" t="str">
        <f t="shared" si="844"/>
        <v/>
      </c>
      <c r="CB502" s="66" t="str">
        <f t="shared" si="845"/>
        <v/>
      </c>
      <c r="CC502" s="65" t="str">
        <f t="shared" si="846"/>
        <v/>
      </c>
      <c r="CD502" s="26" t="str">
        <f t="shared" si="847"/>
        <v/>
      </c>
      <c r="CE502" s="26" t="str">
        <f t="shared" si="848"/>
        <v/>
      </c>
      <c r="CF502" s="193" t="str">
        <f t="shared" si="849"/>
        <v/>
      </c>
      <c r="CG502" s="193" t="str">
        <f t="shared" si="850"/>
        <v/>
      </c>
      <c r="CH502" s="26" t="str">
        <f t="shared" si="851"/>
        <v/>
      </c>
      <c r="CI502" s="26" t="str">
        <f t="shared" si="852"/>
        <v/>
      </c>
      <c r="CJ502" s="65" t="str">
        <f t="shared" si="853"/>
        <v/>
      </c>
      <c r="CK502" s="65" t="str">
        <f t="shared" si="854"/>
        <v/>
      </c>
      <c r="CL502" s="64" t="str">
        <f t="shared" si="855"/>
        <v/>
      </c>
      <c r="CM502" s="64" t="str">
        <f t="shared" si="856"/>
        <v/>
      </c>
      <c r="CN502" s="65" t="str">
        <f t="shared" si="857"/>
        <v/>
      </c>
      <c r="CP502" s="63" t="str">
        <f>IF(BH502="","",MAX($CP$3:CP501)+1)</f>
        <v/>
      </c>
      <c r="CQ502" s="24" t="str">
        <f t="shared" si="858"/>
        <v/>
      </c>
      <c r="CR502" s="24" t="str">
        <f t="shared" si="859"/>
        <v/>
      </c>
      <c r="CS502" s="24" t="str">
        <f t="shared" si="860"/>
        <v/>
      </c>
      <c r="CT502" s="58" t="str">
        <f>IF(BO502="","",COUNTIF($BO$3:BO502,BO502)&amp;"@"&amp;BO502)</f>
        <v/>
      </c>
      <c r="CU502" s="16" t="str">
        <f t="shared" si="798"/>
        <v/>
      </c>
      <c r="CV502" s="63" t="str">
        <f t="shared" si="861"/>
        <v/>
      </c>
      <c r="CW502" s="16" t="str">
        <f t="shared" si="862"/>
        <v/>
      </c>
      <c r="CX502" s="16" t="str">
        <f t="shared" si="863"/>
        <v/>
      </c>
      <c r="CY502" s="16" t="str">
        <f t="shared" si="864"/>
        <v/>
      </c>
      <c r="CZ502" s="85" t="str">
        <f t="shared" si="865"/>
        <v/>
      </c>
      <c r="DA502" s="16" t="str">
        <f t="shared" si="866"/>
        <v/>
      </c>
      <c r="DB502" s="16" t="str">
        <f t="shared" si="867"/>
        <v/>
      </c>
      <c r="DC502" s="28" t="str">
        <f>IF(CP502="","",$DC$1&amp;(INDEX(価格設定!D$1:XFD$3,ROW(価格設定!$D$3),MATCH($AW502,価格設定!D$1:XFD$1,1))*100)&amp;"%")</f>
        <v/>
      </c>
      <c r="DD502" s="28" t="str">
        <f>IF(CP502="","",$DD$1&amp;(INDEX(価格設定!D$1:XFD$3,ROW(価格設定!$D$2),MATCH($AW502,価格設定!D$1:XFD$1,1))*100)&amp;"%")</f>
        <v/>
      </c>
      <c r="DE502" s="29" t="str">
        <f t="shared" si="868"/>
        <v/>
      </c>
      <c r="DG502" s="58" t="str">
        <f t="shared" si="869"/>
        <v/>
      </c>
      <c r="DH502" s="58" t="str">
        <f t="shared" si="870"/>
        <v/>
      </c>
      <c r="DI502" s="58" t="str">
        <f t="shared" si="871"/>
        <v/>
      </c>
      <c r="DJ502" s="85" t="str">
        <f t="shared" si="872"/>
        <v/>
      </c>
      <c r="DL502" s="58" t="str">
        <f>IF(COUNTIF(DG$3:DG$1048576,DG502)=COUNTIF($DG$3:$DG502,DG502),DG502,"")</f>
        <v/>
      </c>
      <c r="DM502" s="85" t="str">
        <f t="shared" si="873"/>
        <v/>
      </c>
      <c r="DN502" s="85" t="str">
        <f t="shared" si="799"/>
        <v/>
      </c>
      <c r="DO502" s="85" t="str">
        <f t="shared" si="799"/>
        <v/>
      </c>
      <c r="DP502" s="303"/>
      <c r="DQ502" s="17" t="str">
        <f t="shared" si="800"/>
        <v/>
      </c>
      <c r="DR502" s="17" t="str">
        <f t="shared" si="801"/>
        <v/>
      </c>
      <c r="DS502" s="17" t="str">
        <f t="shared" si="802"/>
        <v/>
      </c>
      <c r="DU502" s="16" t="str">
        <f t="shared" si="874"/>
        <v/>
      </c>
      <c r="DV502" s="16" t="str">
        <f>IF(DU502="","",COUNT($DU$3:DU502))</f>
        <v/>
      </c>
      <c r="DW502" s="16" t="str">
        <f t="shared" si="875"/>
        <v/>
      </c>
      <c r="DX502" s="16" t="str">
        <f t="shared" si="876"/>
        <v/>
      </c>
      <c r="DY502" s="16" t="str">
        <f>IF(DZ502="","",COUNTIF(DZ$3:DZ502,DZ502))</f>
        <v/>
      </c>
      <c r="DZ502" s="16" t="str">
        <f t="shared" si="877"/>
        <v/>
      </c>
      <c r="EA502" s="16" t="str">
        <f t="shared" si="878"/>
        <v/>
      </c>
      <c r="EB502" s="16" t="str">
        <f t="shared" si="879"/>
        <v/>
      </c>
      <c r="EC502" s="16" t="str">
        <f t="shared" si="880"/>
        <v/>
      </c>
      <c r="ED502" s="16" t="str">
        <f t="shared" si="881"/>
        <v/>
      </c>
      <c r="EE502" s="16" t="str">
        <f t="shared" si="882"/>
        <v/>
      </c>
      <c r="EF502" s="16" t="str">
        <f t="shared" si="883"/>
        <v/>
      </c>
      <c r="EG502" s="16" t="str">
        <f t="shared" si="884"/>
        <v/>
      </c>
      <c r="EH502" s="16" t="str">
        <f t="shared" si="885"/>
        <v/>
      </c>
      <c r="EI502" s="16" t="str">
        <f t="shared" si="886"/>
        <v/>
      </c>
      <c r="EJ502" s="16" t="str">
        <f t="shared" si="887"/>
        <v/>
      </c>
      <c r="EK502" s="16" t="str">
        <f t="shared" si="888"/>
        <v/>
      </c>
      <c r="EL502" s="58" t="str">
        <f t="shared" si="889"/>
        <v/>
      </c>
      <c r="EM502" s="58" t="str">
        <f>IF(OR($DZ502="",CR502=""),IF($EL502="","",$EL502),IF(OR(CR502="なし",CR502=0),領収書!$H$1,CR502))</f>
        <v/>
      </c>
      <c r="EN502" s="58" t="str">
        <f>IF(OR($DZ502="",CS502=""),IF($EL502="","",$EL502),IF(OR(CS502="なし",CS502=0),入力!$EN$1,CS502))</f>
        <v/>
      </c>
      <c r="EO502" s="63" t="str">
        <f t="shared" si="890"/>
        <v/>
      </c>
      <c r="EP502" s="63" t="str">
        <f t="shared" si="891"/>
        <v/>
      </c>
      <c r="ER502" s="16" t="str">
        <f>IF(AND(COUNTIF($ET$3:ET502,ET502)=1,ET502&lt;&gt;""),MAX($ER$3:ER501)+1,"")</f>
        <v/>
      </c>
      <c r="ES502" s="16" t="str">
        <f>IF(価格設定!B504="","",価格設定!B504)</f>
        <v/>
      </c>
      <c r="ET502" s="16" t="str">
        <f>IF(価格設定!C504="","",価格設定!C504)</f>
        <v/>
      </c>
      <c r="EV502" s="16" t="str">
        <f t="shared" si="803"/>
        <v/>
      </c>
      <c r="EW502" s="16" t="str">
        <f t="shared" si="892"/>
        <v/>
      </c>
    </row>
    <row r="503" spans="1:153" ht="30" customHeight="1" x14ac:dyDescent="0.2">
      <c r="A503" s="225"/>
      <c r="B503" s="212"/>
      <c r="C503" s="221"/>
      <c r="D503" s="164"/>
      <c r="E503" s="165"/>
      <c r="F503" s="166"/>
      <c r="G503" s="167"/>
      <c r="H503" s="179"/>
      <c r="I503" s="306"/>
      <c r="J503" s="169"/>
      <c r="K503" s="179"/>
      <c r="L503" s="186"/>
      <c r="M503" s="186"/>
      <c r="N503" s="168"/>
      <c r="O503" s="170"/>
      <c r="P503" s="212"/>
      <c r="Q503" s="179" t="str">
        <f>IFERROR(IF(H503="","",IFERROR(INDEX(価格設定!$B$5:$B$1048576,MATCH(H503,価格設定!$B$5:$B$1048576,0),0),INDEX(価格設定!$B$5:$B$1048576,MATCH("*"&amp;H503&amp;"*",価格設定!$B$5:$B$1048576,0),0))),H503)</f>
        <v/>
      </c>
      <c r="R503" s="250" t="str">
        <f>IFERROR(IF(Q503="",IF(K503="","",K503),IF(K503="",IF(INDEX(価格設定!$C$5:$C$1048576,MATCH(Q503,価格設定!$B$5:$B$1048576,0),0)=0,"",INDEX(価格設定!$C$5:$C$1048576,MATCH(Q503,価格設定!$B$5:$B$1048576,0),0)),IF(K503="なし","",K503))),"")</f>
        <v/>
      </c>
      <c r="S503" s="308" t="str">
        <f t="shared" si="804"/>
        <v/>
      </c>
      <c r="T503" s="126" t="str">
        <f>IFERROR(IF(J503="",IF(INDEX(価格設定!$E$5:$R$1048576,MATCH($Q503,価格設定!B$5:B$1048576,0),MATCH($AW503,価格設定!E$1:X$1,1))=0,"",INDEX(価格設定!$E$5:$R$1048576,MATCH($Q503,価格設定!B$5:B$1048576,0),MATCH($AW503,価格設定!E$1:X$1,1))),J503),"")</f>
        <v/>
      </c>
      <c r="U503" s="126" t="str">
        <f t="shared" si="805"/>
        <v/>
      </c>
      <c r="V503" s="132" t="str">
        <f t="shared" si="806"/>
        <v/>
      </c>
      <c r="W503" s="127" t="str">
        <f>IFERROR(IF(OR(T503="",T503&lt;0),"",IFERROR(INDEX(価格設定!E$2:X$3,IF(AND(K503=$K$1,$K$1&lt;&gt;""),ROW(価格設定!$D$3)-1,MATCH(INDEX(価格設定!$D$5:$D$1048576,MATCH(Q503,価格設定!$B$5:$B$1048576,0),0),価格設定!$D$2:$D$3,0)),MATCH($AW503,価格設定!E$1:X$1,1)),INDEX(価格設定!E$2:X$2,0,MATCH($AW503,価格設定!E$1:X$1,1)))),"")</f>
        <v/>
      </c>
      <c r="X503" s="126" t="str">
        <f t="shared" si="797"/>
        <v/>
      </c>
      <c r="Y503" s="128" t="str">
        <f t="shared" si="807"/>
        <v/>
      </c>
      <c r="Z503" s="126" t="str">
        <f t="shared" si="808"/>
        <v/>
      </c>
      <c r="AA503" s="129" t="str">
        <f t="shared" si="809"/>
        <v/>
      </c>
      <c r="AB503" s="126" t="str">
        <f t="shared" si="810"/>
        <v/>
      </c>
      <c r="AC503" s="280" t="str">
        <f t="shared" si="811"/>
        <v/>
      </c>
      <c r="AD503" s="15"/>
      <c r="AE503" s="204" t="str">
        <f>IF(AF503="","",COUNT($AF$3:AF503))</f>
        <v/>
      </c>
      <c r="AF503" s="206" t="str">
        <f t="shared" si="812"/>
        <v/>
      </c>
      <c r="AG503" s="204" t="str">
        <f t="shared" si="813"/>
        <v/>
      </c>
      <c r="AH503" s="204" t="str">
        <f t="shared" si="814"/>
        <v/>
      </c>
      <c r="AI503" s="287"/>
      <c r="AJ503" s="15"/>
      <c r="AK503" s="138" t="str">
        <f t="shared" si="815"/>
        <v/>
      </c>
      <c r="AL503" s="131" t="str">
        <f t="shared" si="816"/>
        <v/>
      </c>
      <c r="AM503" s="131" t="str">
        <f t="shared" si="817"/>
        <v/>
      </c>
      <c r="AN503" s="313" t="str">
        <f t="shared" si="818"/>
        <v/>
      </c>
      <c r="AO503" s="316" t="str">
        <f t="shared" si="819"/>
        <v/>
      </c>
      <c r="AP503" s="18"/>
      <c r="AQ503" s="3" t="str">
        <f>IF(F503="","",MAX($AQ$3:AQ502)+1)</f>
        <v/>
      </c>
      <c r="AR503" s="3" t="str">
        <f>IF(OR(AQ503="",BB503=""),"",MAX($AR$3:AR502)+1)</f>
        <v/>
      </c>
      <c r="AS503" s="3" t="str">
        <f>IF(CQ503="","",RANK(CQ503,CQ$3:CQ$1048576,1)+COUNTIF($CQ$3:CQ503,CQ503)-1)</f>
        <v/>
      </c>
      <c r="AT503" s="21" t="str">
        <f>IF(C503="",IF(OR(AND($H503&lt;&gt;"",C503=""),AND($F502=$F503,$AZ503&lt;&gt;""),COUNTA($H$3:$H$1048576,#REF!,$F$3:$F$1048576)&gt;COUNTA($H$3:$H503,#REF!,$F$3:$F503),$AZ503&lt;&gt;""),INDEX(AT$3:AT$1048576,MATCH(MAX($AQ$3:$AQ502),$AQ$3:$AQ$1048576,0),0),""),C503)</f>
        <v/>
      </c>
      <c r="AU503" s="21" t="str">
        <f>IF(D503="",IF(OR(AND($H503&lt;&gt;"",D503=""),AND($F502=$F503,$AZ503&lt;&gt;""),COUNTA($H$3:$H$1048576,#REF!,$F$3:$F$1048576)&gt;COUNTA($H$3:$H503,#REF!,$F$3:$F503),$AZ503&lt;&gt;""),INDEX(AU$3:AU$1048576,MATCH(MAX($AQ$3:$AQ502),$AQ$3:$AQ$1048576,0),0),""),D503)</f>
        <v/>
      </c>
      <c r="AV503" s="21" t="str">
        <f>IF(E503="",IF(OR(AND($H503&lt;&gt;"",E503=""),AND($F502=$F503,$AZ503&lt;&gt;""),COUNTA($H$3:$H$1048576,#REF!,$F$3:$F$1048576)&gt;COUNTA($H$3:$H503,#REF!,$F$3:$F503),$AZ503&lt;&gt;""),INDEX(AV$3:AV$1048576,MATCH(MAX($AQ$3:$AQ502),$AQ$3:$AQ$1048576,0),0),""),E503)</f>
        <v/>
      </c>
      <c r="AW503" s="24" t="str">
        <f t="shared" si="820"/>
        <v/>
      </c>
      <c r="AX503" s="13" t="str">
        <f t="shared" si="821"/>
        <v/>
      </c>
      <c r="AY503" s="4" t="str">
        <f t="shared" si="822"/>
        <v/>
      </c>
      <c r="AZ503" s="4" t="str">
        <f>IF(AX503="",IF(OR(AND(H503&lt;&gt;"",F503=""),COUNTA($H$3:$H$1048576)&gt;COUNTA($H$3:$H503)),INDEX(AX$3:AX503,MATCH(MAX($AQ$3:AQ503),AQ$3:AQ503,0),0),""),AX503)</f>
        <v/>
      </c>
      <c r="BA503" s="4" t="str">
        <f>IF(AY503="",IF(AND(H503&lt;&gt;"",F503=""),INDEX(AY$3:AY503,MATCH(MAX($AQ$3:AQ503),AQ$3:AQ503,0),0),""),AY503)</f>
        <v/>
      </c>
      <c r="BB503" s="82" t="str">
        <f>IF(BC503="","",RANK(BC503,BC$3:BC$1048576,1)+COUNTIF($BC$3:BC503,BC503)-1)</f>
        <v/>
      </c>
      <c r="BC503" s="139" t="str">
        <f t="shared" si="823"/>
        <v/>
      </c>
      <c r="BD503" s="46" t="str">
        <f t="shared" si="824"/>
        <v/>
      </c>
      <c r="BE503" s="46" t="str">
        <f t="shared" si="825"/>
        <v/>
      </c>
      <c r="BF503" s="46" t="str">
        <f t="shared" si="826"/>
        <v/>
      </c>
      <c r="BG503" s="4" t="str">
        <f t="shared" si="827"/>
        <v/>
      </c>
      <c r="BH503" s="180" t="str">
        <f t="shared" si="828"/>
        <v/>
      </c>
      <c r="BI503" s="16" t="str">
        <f t="shared" si="829"/>
        <v/>
      </c>
      <c r="BJ503" s="52" t="str">
        <f>IF(BI503="","",IF(W503="","",IF(AND(K503=$K$1,$K$1&lt;&gt;""),$BT$2,IFERROR(IF(INDEX(価格設定!$D$5:$D$1048576,MATCH(Q503,価格設定!$B$5:$B$1048576,0),0)=価格設定!$D$3,$BT$2,$BS$2),$BS$2))))</f>
        <v/>
      </c>
      <c r="BK503" s="16" t="str">
        <f>IF(BI503="","",IF(COUNTIF($BI$3:BI503,BI503)=1,1,IF(AND(BI502=BI503,BH503=""),BK502,COUNTIF($BH$3:BH503,BH503))))</f>
        <v/>
      </c>
      <c r="BL503" s="52" t="str">
        <f t="shared" si="830"/>
        <v/>
      </c>
      <c r="BM503" s="52" t="str">
        <f t="shared" si="831"/>
        <v/>
      </c>
      <c r="BN503" s="119" t="str">
        <f t="shared" si="832"/>
        <v/>
      </c>
      <c r="BO503" s="119" t="str">
        <f t="shared" si="833"/>
        <v/>
      </c>
      <c r="BP503" s="17" t="str">
        <f t="shared" si="834"/>
        <v/>
      </c>
      <c r="BQ503" s="17" t="str">
        <f t="shared" si="835"/>
        <v/>
      </c>
      <c r="BR503" s="17" t="str">
        <f>IF(OR(BP503="",COUNTIF($BO$3:BO503,BO503)&lt;&gt;1),"",SUMIF(BO$3:BO$1048576,BO503,BP$3:BP$1048576))</f>
        <v/>
      </c>
      <c r="BS503" s="17" t="str">
        <f t="shared" si="836"/>
        <v/>
      </c>
      <c r="BT503" s="17" t="str">
        <f t="shared" si="837"/>
        <v/>
      </c>
      <c r="BU503" s="17" t="str">
        <f t="shared" si="838"/>
        <v/>
      </c>
      <c r="BV503" s="24" t="str">
        <f t="shared" si="839"/>
        <v/>
      </c>
      <c r="BW503" s="24" t="str">
        <f t="shared" si="840"/>
        <v/>
      </c>
      <c r="BX503" s="24" t="str">
        <f t="shared" si="841"/>
        <v/>
      </c>
      <c r="BY503" s="26" t="str">
        <f t="shared" si="842"/>
        <v/>
      </c>
      <c r="BZ503" s="26" t="str">
        <f t="shared" si="843"/>
        <v/>
      </c>
      <c r="CA503" s="26" t="str">
        <f t="shared" si="844"/>
        <v/>
      </c>
      <c r="CB503" s="66" t="str">
        <f t="shared" si="845"/>
        <v/>
      </c>
      <c r="CC503" s="65" t="str">
        <f t="shared" si="846"/>
        <v/>
      </c>
      <c r="CD503" s="26" t="str">
        <f t="shared" si="847"/>
        <v/>
      </c>
      <c r="CE503" s="26" t="str">
        <f t="shared" si="848"/>
        <v/>
      </c>
      <c r="CF503" s="193" t="str">
        <f t="shared" si="849"/>
        <v/>
      </c>
      <c r="CG503" s="193" t="str">
        <f t="shared" si="850"/>
        <v/>
      </c>
      <c r="CH503" s="26" t="str">
        <f t="shared" si="851"/>
        <v/>
      </c>
      <c r="CI503" s="26" t="str">
        <f t="shared" si="852"/>
        <v/>
      </c>
      <c r="CJ503" s="65" t="str">
        <f t="shared" si="853"/>
        <v/>
      </c>
      <c r="CK503" s="65" t="str">
        <f t="shared" si="854"/>
        <v/>
      </c>
      <c r="CL503" s="64" t="str">
        <f t="shared" si="855"/>
        <v/>
      </c>
      <c r="CM503" s="64" t="str">
        <f t="shared" si="856"/>
        <v/>
      </c>
      <c r="CN503" s="65" t="str">
        <f t="shared" si="857"/>
        <v/>
      </c>
      <c r="CP503" s="63" t="str">
        <f>IF(BH503="","",MAX($CP$3:CP502)+1)</f>
        <v/>
      </c>
      <c r="CQ503" s="24" t="str">
        <f t="shared" si="858"/>
        <v/>
      </c>
      <c r="CR503" s="24" t="str">
        <f t="shared" si="859"/>
        <v/>
      </c>
      <c r="CS503" s="24" t="str">
        <f t="shared" si="860"/>
        <v/>
      </c>
      <c r="CT503" s="58" t="str">
        <f>IF(BO503="","",COUNTIF($BO$3:BO503,BO503)&amp;"@"&amp;BO503)</f>
        <v/>
      </c>
      <c r="CU503" s="16" t="str">
        <f t="shared" si="798"/>
        <v/>
      </c>
      <c r="CV503" s="63" t="str">
        <f t="shared" si="861"/>
        <v/>
      </c>
      <c r="CW503" s="16" t="str">
        <f t="shared" si="862"/>
        <v/>
      </c>
      <c r="CX503" s="16" t="str">
        <f t="shared" si="863"/>
        <v/>
      </c>
      <c r="CY503" s="16" t="str">
        <f t="shared" si="864"/>
        <v/>
      </c>
      <c r="CZ503" s="85" t="str">
        <f t="shared" si="865"/>
        <v/>
      </c>
      <c r="DA503" s="16" t="str">
        <f t="shared" si="866"/>
        <v/>
      </c>
      <c r="DB503" s="16" t="str">
        <f t="shared" si="867"/>
        <v/>
      </c>
      <c r="DC503" s="28" t="str">
        <f>IF(CP503="","",$DC$1&amp;(INDEX(価格設定!D$1:XFD$3,ROW(価格設定!$D$3),MATCH($AW503,価格設定!D$1:XFD$1,1))*100)&amp;"%")</f>
        <v/>
      </c>
      <c r="DD503" s="28" t="str">
        <f>IF(CP503="","",$DD$1&amp;(INDEX(価格設定!D$1:XFD$3,ROW(価格設定!$D$2),MATCH($AW503,価格設定!D$1:XFD$1,1))*100)&amp;"%")</f>
        <v/>
      </c>
      <c r="DE503" s="29" t="str">
        <f t="shared" si="868"/>
        <v/>
      </c>
      <c r="DG503" s="58" t="str">
        <f t="shared" si="869"/>
        <v/>
      </c>
      <c r="DH503" s="58" t="str">
        <f t="shared" si="870"/>
        <v/>
      </c>
      <c r="DI503" s="58" t="str">
        <f t="shared" si="871"/>
        <v/>
      </c>
      <c r="DJ503" s="85" t="str">
        <f t="shared" si="872"/>
        <v/>
      </c>
      <c r="DL503" s="58" t="str">
        <f>IF(COUNTIF(DG$3:DG$1048576,DG503)=COUNTIF($DG$3:$DG503,DG503),DG503,"")</f>
        <v/>
      </c>
      <c r="DM503" s="85" t="str">
        <f t="shared" si="873"/>
        <v/>
      </c>
      <c r="DN503" s="85" t="str">
        <f t="shared" si="799"/>
        <v/>
      </c>
      <c r="DO503" s="85" t="str">
        <f t="shared" si="799"/>
        <v/>
      </c>
      <c r="DP503" s="303"/>
      <c r="DQ503" s="17" t="str">
        <f t="shared" si="800"/>
        <v/>
      </c>
      <c r="DR503" s="17" t="str">
        <f t="shared" si="801"/>
        <v/>
      </c>
      <c r="DS503" s="17" t="str">
        <f t="shared" si="802"/>
        <v/>
      </c>
      <c r="DU503" s="16" t="str">
        <f t="shared" si="874"/>
        <v/>
      </c>
      <c r="DV503" s="16" t="str">
        <f>IF(DU503="","",COUNT($DU$3:DU503))</f>
        <v/>
      </c>
      <c r="DW503" s="16" t="str">
        <f t="shared" si="875"/>
        <v/>
      </c>
      <c r="DX503" s="16" t="str">
        <f t="shared" si="876"/>
        <v/>
      </c>
      <c r="DY503" s="16" t="str">
        <f>IF(DZ503="","",COUNTIF(DZ$3:DZ503,DZ503))</f>
        <v/>
      </c>
      <c r="DZ503" s="16" t="str">
        <f t="shared" si="877"/>
        <v/>
      </c>
      <c r="EA503" s="16" t="str">
        <f t="shared" si="878"/>
        <v/>
      </c>
      <c r="EB503" s="16" t="str">
        <f t="shared" si="879"/>
        <v/>
      </c>
      <c r="EC503" s="16" t="str">
        <f t="shared" si="880"/>
        <v/>
      </c>
      <c r="ED503" s="16" t="str">
        <f t="shared" si="881"/>
        <v/>
      </c>
      <c r="EE503" s="16" t="str">
        <f t="shared" si="882"/>
        <v/>
      </c>
      <c r="EF503" s="16" t="str">
        <f t="shared" si="883"/>
        <v/>
      </c>
      <c r="EG503" s="16" t="str">
        <f t="shared" si="884"/>
        <v/>
      </c>
      <c r="EH503" s="16" t="str">
        <f t="shared" si="885"/>
        <v/>
      </c>
      <c r="EI503" s="16" t="str">
        <f t="shared" si="886"/>
        <v/>
      </c>
      <c r="EJ503" s="16" t="str">
        <f t="shared" si="887"/>
        <v/>
      </c>
      <c r="EK503" s="16" t="str">
        <f t="shared" si="888"/>
        <v/>
      </c>
      <c r="EL503" s="58" t="str">
        <f t="shared" si="889"/>
        <v/>
      </c>
      <c r="EM503" s="58" t="str">
        <f>IF(OR($DZ503="",CR503=""),IF($EL503="","",$EL503),IF(OR(CR503="なし",CR503=0),領収書!$H$1,CR503))</f>
        <v/>
      </c>
      <c r="EN503" s="58" t="str">
        <f>IF(OR($DZ503="",CS503=""),IF($EL503="","",$EL503),IF(OR(CS503="なし",CS503=0),入力!$EN$1,CS503))</f>
        <v/>
      </c>
      <c r="EO503" s="63" t="str">
        <f t="shared" si="890"/>
        <v/>
      </c>
      <c r="EP503" s="63" t="str">
        <f t="shared" si="891"/>
        <v/>
      </c>
      <c r="ER503" s="16" t="str">
        <f>IF(AND(COUNTIF($ET$3:ET503,ET503)=1,ET503&lt;&gt;""),MAX($ER$3:ER502)+1,"")</f>
        <v/>
      </c>
      <c r="ES503" s="16" t="str">
        <f>IF(価格設定!B505="","",価格設定!B505)</f>
        <v/>
      </c>
      <c r="ET503" s="16" t="str">
        <f>IF(価格設定!C505="","",価格設定!C505)</f>
        <v/>
      </c>
      <c r="EV503" s="16" t="str">
        <f t="shared" si="803"/>
        <v/>
      </c>
      <c r="EW503" s="16" t="str">
        <f t="shared" si="892"/>
        <v/>
      </c>
    </row>
    <row r="504" spans="1:153" ht="30" customHeight="1" x14ac:dyDescent="0.2">
      <c r="A504" s="225"/>
      <c r="B504" s="212"/>
      <c r="C504" s="221"/>
      <c r="D504" s="164"/>
      <c r="E504" s="165"/>
      <c r="F504" s="166"/>
      <c r="G504" s="167"/>
      <c r="H504" s="179"/>
      <c r="I504" s="306"/>
      <c r="J504" s="169"/>
      <c r="K504" s="179"/>
      <c r="L504" s="186"/>
      <c r="M504" s="186"/>
      <c r="N504" s="168"/>
      <c r="O504" s="170"/>
      <c r="P504" s="212"/>
      <c r="Q504" s="179" t="str">
        <f>IFERROR(IF(H504="","",IFERROR(INDEX(価格設定!$B$5:$B$1048576,MATCH(H504,価格設定!$B$5:$B$1048576,0),0),INDEX(価格設定!$B$5:$B$1048576,MATCH("*"&amp;H504&amp;"*",価格設定!$B$5:$B$1048576,0),0))),H504)</f>
        <v/>
      </c>
      <c r="R504" s="250" t="str">
        <f>IFERROR(IF(Q504="",IF(K504="","",K504),IF(K504="",IF(INDEX(価格設定!$C$5:$C$1048576,MATCH(Q504,価格設定!$B$5:$B$1048576,0),0)=0,"",INDEX(価格設定!$C$5:$C$1048576,MATCH(Q504,価格設定!$B$5:$B$1048576,0),0)),IF(K504="なし","",K504))),"")</f>
        <v/>
      </c>
      <c r="S504" s="308" t="str">
        <f t="shared" si="804"/>
        <v/>
      </c>
      <c r="T504" s="126" t="str">
        <f>IFERROR(IF(J504="",IF(INDEX(価格設定!$E$5:$R$1048576,MATCH($Q504,価格設定!B$5:B$1048576,0),MATCH($AW504,価格設定!E$1:X$1,1))=0,"",INDEX(価格設定!$E$5:$R$1048576,MATCH($Q504,価格設定!B$5:B$1048576,0),MATCH($AW504,価格設定!E$1:X$1,1))),J504),"")</f>
        <v/>
      </c>
      <c r="U504" s="126" t="str">
        <f t="shared" si="805"/>
        <v/>
      </c>
      <c r="V504" s="132" t="str">
        <f t="shared" si="806"/>
        <v/>
      </c>
      <c r="W504" s="127" t="str">
        <f>IFERROR(IF(OR(T504="",T504&lt;0),"",IFERROR(INDEX(価格設定!E$2:X$3,IF(AND(K504=$K$1,$K$1&lt;&gt;""),ROW(価格設定!$D$3)-1,MATCH(INDEX(価格設定!$D$5:$D$1048576,MATCH(Q504,価格設定!$B$5:$B$1048576,0),0),価格設定!$D$2:$D$3,0)),MATCH($AW504,価格設定!E$1:X$1,1)),INDEX(価格設定!E$2:X$2,0,MATCH($AW504,価格設定!E$1:X$1,1)))),"")</f>
        <v/>
      </c>
      <c r="X504" s="126" t="str">
        <f t="shared" si="797"/>
        <v/>
      </c>
      <c r="Y504" s="128" t="str">
        <f t="shared" si="807"/>
        <v/>
      </c>
      <c r="Z504" s="126" t="str">
        <f t="shared" si="808"/>
        <v/>
      </c>
      <c r="AA504" s="129" t="str">
        <f t="shared" si="809"/>
        <v/>
      </c>
      <c r="AB504" s="126" t="str">
        <f t="shared" si="810"/>
        <v/>
      </c>
      <c r="AC504" s="280" t="str">
        <f t="shared" si="811"/>
        <v/>
      </c>
      <c r="AD504" s="15"/>
      <c r="AE504" s="204" t="str">
        <f>IF(AF504="","",COUNT($AF$3:AF504))</f>
        <v/>
      </c>
      <c r="AF504" s="206" t="str">
        <f t="shared" si="812"/>
        <v/>
      </c>
      <c r="AG504" s="204" t="str">
        <f t="shared" si="813"/>
        <v/>
      </c>
      <c r="AH504" s="204" t="str">
        <f t="shared" si="814"/>
        <v/>
      </c>
      <c r="AI504" s="287"/>
      <c r="AJ504" s="15"/>
      <c r="AK504" s="138" t="str">
        <f t="shared" si="815"/>
        <v/>
      </c>
      <c r="AL504" s="131" t="str">
        <f t="shared" si="816"/>
        <v/>
      </c>
      <c r="AM504" s="131" t="str">
        <f t="shared" si="817"/>
        <v/>
      </c>
      <c r="AN504" s="313" t="str">
        <f t="shared" si="818"/>
        <v/>
      </c>
      <c r="AO504" s="316" t="str">
        <f t="shared" si="819"/>
        <v/>
      </c>
      <c r="AP504" s="18"/>
      <c r="AQ504" s="3" t="str">
        <f>IF(F504="","",MAX($AQ$3:AQ503)+1)</f>
        <v/>
      </c>
      <c r="AR504" s="3" t="str">
        <f>IF(OR(AQ504="",BB504=""),"",MAX($AR$3:AR503)+1)</f>
        <v/>
      </c>
      <c r="AS504" s="3" t="str">
        <f>IF(CQ504="","",RANK(CQ504,CQ$3:CQ$1048576,1)+COUNTIF($CQ$3:CQ504,CQ504)-1)</f>
        <v/>
      </c>
      <c r="AT504" s="21" t="str">
        <f>IF(C504="",IF(OR(AND($H504&lt;&gt;"",C504=""),AND($F503=$F504,$AZ504&lt;&gt;""),COUNTA($H$3:$H$1048576,#REF!,$F$3:$F$1048576)&gt;COUNTA($H$3:$H504,#REF!,$F$3:$F504),$AZ504&lt;&gt;""),INDEX(AT$3:AT$1048576,MATCH(MAX($AQ$3:$AQ503),$AQ$3:$AQ$1048576,0),0),""),C504)</f>
        <v/>
      </c>
      <c r="AU504" s="21" t="str">
        <f>IF(D504="",IF(OR(AND($H504&lt;&gt;"",D504=""),AND($F503=$F504,$AZ504&lt;&gt;""),COUNTA($H$3:$H$1048576,#REF!,$F$3:$F$1048576)&gt;COUNTA($H$3:$H504,#REF!,$F$3:$F504),$AZ504&lt;&gt;""),INDEX(AU$3:AU$1048576,MATCH(MAX($AQ$3:$AQ503),$AQ$3:$AQ$1048576,0),0),""),D504)</f>
        <v/>
      </c>
      <c r="AV504" s="21" t="str">
        <f>IF(E504="",IF(OR(AND($H504&lt;&gt;"",E504=""),AND($F503=$F504,$AZ504&lt;&gt;""),COUNTA($H$3:$H$1048576,#REF!,$F$3:$F$1048576)&gt;COUNTA($H$3:$H504,#REF!,$F$3:$F504),$AZ504&lt;&gt;""),INDEX(AV$3:AV$1048576,MATCH(MAX($AQ$3:$AQ503),$AQ$3:$AQ$1048576,0),0),""),E504)</f>
        <v/>
      </c>
      <c r="AW504" s="24" t="str">
        <f t="shared" si="820"/>
        <v/>
      </c>
      <c r="AX504" s="13" t="str">
        <f t="shared" si="821"/>
        <v/>
      </c>
      <c r="AY504" s="4" t="str">
        <f t="shared" si="822"/>
        <v/>
      </c>
      <c r="AZ504" s="4" t="str">
        <f>IF(AX504="",IF(OR(AND(H504&lt;&gt;"",F504=""),COUNTA($H$3:$H$1048576)&gt;COUNTA($H$3:$H504)),INDEX(AX$3:AX504,MATCH(MAX($AQ$3:AQ504),AQ$3:AQ504,0),0),""),AX504)</f>
        <v/>
      </c>
      <c r="BA504" s="4" t="str">
        <f>IF(AY504="",IF(AND(H504&lt;&gt;"",F504=""),INDEX(AY$3:AY504,MATCH(MAX($AQ$3:AQ504),AQ$3:AQ504,0),0),""),AY504)</f>
        <v/>
      </c>
      <c r="BB504" s="82" t="str">
        <f>IF(BC504="","",RANK(BC504,BC$3:BC$1048576,1)+COUNTIF($BC$3:BC504,BC504)-1)</f>
        <v/>
      </c>
      <c r="BC504" s="139" t="str">
        <f t="shared" si="823"/>
        <v/>
      </c>
      <c r="BD504" s="46" t="str">
        <f t="shared" si="824"/>
        <v/>
      </c>
      <c r="BE504" s="46" t="str">
        <f t="shared" si="825"/>
        <v/>
      </c>
      <c r="BF504" s="46" t="str">
        <f t="shared" si="826"/>
        <v/>
      </c>
      <c r="BG504" s="4" t="str">
        <f t="shared" si="827"/>
        <v/>
      </c>
      <c r="BH504" s="180" t="str">
        <f t="shared" si="828"/>
        <v/>
      </c>
      <c r="BI504" s="16" t="str">
        <f t="shared" si="829"/>
        <v/>
      </c>
      <c r="BJ504" s="52" t="str">
        <f>IF(BI504="","",IF(W504="","",IF(AND(K504=$K$1,$K$1&lt;&gt;""),$BT$2,IFERROR(IF(INDEX(価格設定!$D$5:$D$1048576,MATCH(Q504,価格設定!$B$5:$B$1048576,0),0)=価格設定!$D$3,$BT$2,$BS$2),$BS$2))))</f>
        <v/>
      </c>
      <c r="BK504" s="16" t="str">
        <f>IF(BI504="","",IF(COUNTIF($BI$3:BI504,BI504)=1,1,IF(AND(BI503=BI504,BH504=""),BK503,COUNTIF($BH$3:BH504,BH504))))</f>
        <v/>
      </c>
      <c r="BL504" s="52" t="str">
        <f t="shared" si="830"/>
        <v/>
      </c>
      <c r="BM504" s="52" t="str">
        <f t="shared" si="831"/>
        <v/>
      </c>
      <c r="BN504" s="119" t="str">
        <f t="shared" si="832"/>
        <v/>
      </c>
      <c r="BO504" s="119" t="str">
        <f t="shared" si="833"/>
        <v/>
      </c>
      <c r="BP504" s="17" t="str">
        <f t="shared" si="834"/>
        <v/>
      </c>
      <c r="BQ504" s="17" t="str">
        <f t="shared" si="835"/>
        <v/>
      </c>
      <c r="BR504" s="17" t="str">
        <f>IF(OR(BP504="",COUNTIF($BO$3:BO504,BO504)&lt;&gt;1),"",SUMIF(BO$3:BO$1048576,BO504,BP$3:BP$1048576))</f>
        <v/>
      </c>
      <c r="BS504" s="17" t="str">
        <f t="shared" si="836"/>
        <v/>
      </c>
      <c r="BT504" s="17" t="str">
        <f t="shared" si="837"/>
        <v/>
      </c>
      <c r="BU504" s="17" t="str">
        <f t="shared" si="838"/>
        <v/>
      </c>
      <c r="BV504" s="24" t="str">
        <f t="shared" si="839"/>
        <v/>
      </c>
      <c r="BW504" s="24" t="str">
        <f t="shared" si="840"/>
        <v/>
      </c>
      <c r="BX504" s="24" t="str">
        <f t="shared" si="841"/>
        <v/>
      </c>
      <c r="BY504" s="26" t="str">
        <f t="shared" si="842"/>
        <v/>
      </c>
      <c r="BZ504" s="26" t="str">
        <f t="shared" si="843"/>
        <v/>
      </c>
      <c r="CA504" s="26" t="str">
        <f t="shared" si="844"/>
        <v/>
      </c>
      <c r="CB504" s="66" t="str">
        <f t="shared" si="845"/>
        <v/>
      </c>
      <c r="CC504" s="65" t="str">
        <f t="shared" si="846"/>
        <v/>
      </c>
      <c r="CD504" s="26" t="str">
        <f t="shared" si="847"/>
        <v/>
      </c>
      <c r="CE504" s="26" t="str">
        <f t="shared" si="848"/>
        <v/>
      </c>
      <c r="CF504" s="193" t="str">
        <f t="shared" si="849"/>
        <v/>
      </c>
      <c r="CG504" s="193" t="str">
        <f t="shared" si="850"/>
        <v/>
      </c>
      <c r="CH504" s="26" t="str">
        <f t="shared" si="851"/>
        <v/>
      </c>
      <c r="CI504" s="26" t="str">
        <f t="shared" si="852"/>
        <v/>
      </c>
      <c r="CJ504" s="65" t="str">
        <f t="shared" si="853"/>
        <v/>
      </c>
      <c r="CK504" s="65" t="str">
        <f t="shared" si="854"/>
        <v/>
      </c>
      <c r="CL504" s="64" t="str">
        <f t="shared" si="855"/>
        <v/>
      </c>
      <c r="CM504" s="64" t="str">
        <f t="shared" si="856"/>
        <v/>
      </c>
      <c r="CN504" s="65" t="str">
        <f t="shared" si="857"/>
        <v/>
      </c>
      <c r="CP504" s="63" t="str">
        <f>IF(BH504="","",MAX($CP$3:CP503)+1)</f>
        <v/>
      </c>
      <c r="CQ504" s="24" t="str">
        <f t="shared" si="858"/>
        <v/>
      </c>
      <c r="CR504" s="24" t="str">
        <f t="shared" si="859"/>
        <v/>
      </c>
      <c r="CS504" s="24" t="str">
        <f t="shared" si="860"/>
        <v/>
      </c>
      <c r="CT504" s="58" t="str">
        <f>IF(BO504="","",COUNTIF($BO$3:BO504,BO504)&amp;"@"&amp;BO504)</f>
        <v/>
      </c>
      <c r="CU504" s="16" t="str">
        <f t="shared" si="798"/>
        <v/>
      </c>
      <c r="CV504" s="63" t="str">
        <f t="shared" si="861"/>
        <v/>
      </c>
      <c r="CW504" s="16" t="str">
        <f t="shared" si="862"/>
        <v/>
      </c>
      <c r="CX504" s="16" t="str">
        <f t="shared" si="863"/>
        <v/>
      </c>
      <c r="CY504" s="16" t="str">
        <f t="shared" si="864"/>
        <v/>
      </c>
      <c r="CZ504" s="85" t="str">
        <f t="shared" si="865"/>
        <v/>
      </c>
      <c r="DA504" s="16" t="str">
        <f t="shared" si="866"/>
        <v/>
      </c>
      <c r="DB504" s="16" t="str">
        <f t="shared" si="867"/>
        <v/>
      </c>
      <c r="DC504" s="28" t="str">
        <f>IF(CP504="","",$DC$1&amp;(INDEX(価格設定!D$1:XFD$3,ROW(価格設定!$D$3),MATCH($AW504,価格設定!D$1:XFD$1,1))*100)&amp;"%")</f>
        <v/>
      </c>
      <c r="DD504" s="28" t="str">
        <f>IF(CP504="","",$DD$1&amp;(INDEX(価格設定!D$1:XFD$3,ROW(価格設定!$D$2),MATCH($AW504,価格設定!D$1:XFD$1,1))*100)&amp;"%")</f>
        <v/>
      </c>
      <c r="DE504" s="29" t="str">
        <f t="shared" si="868"/>
        <v/>
      </c>
      <c r="DG504" s="58" t="str">
        <f t="shared" si="869"/>
        <v/>
      </c>
      <c r="DH504" s="58" t="str">
        <f t="shared" si="870"/>
        <v/>
      </c>
      <c r="DI504" s="58" t="str">
        <f t="shared" si="871"/>
        <v/>
      </c>
      <c r="DJ504" s="85" t="str">
        <f t="shared" si="872"/>
        <v/>
      </c>
      <c r="DL504" s="58" t="str">
        <f>IF(COUNTIF(DG$3:DG$1048576,DG504)=COUNTIF($DG$3:$DG504,DG504),DG504,"")</f>
        <v/>
      </c>
      <c r="DM504" s="85" t="str">
        <f t="shared" si="873"/>
        <v/>
      </c>
      <c r="DN504" s="85" t="str">
        <f t="shared" si="799"/>
        <v/>
      </c>
      <c r="DO504" s="85" t="str">
        <f t="shared" si="799"/>
        <v/>
      </c>
      <c r="DP504" s="303"/>
      <c r="DQ504" s="17" t="str">
        <f t="shared" si="800"/>
        <v/>
      </c>
      <c r="DR504" s="17" t="str">
        <f t="shared" si="801"/>
        <v/>
      </c>
      <c r="DS504" s="17" t="str">
        <f t="shared" si="802"/>
        <v/>
      </c>
      <c r="DU504" s="16" t="str">
        <f t="shared" si="874"/>
        <v/>
      </c>
      <c r="DV504" s="16" t="str">
        <f>IF(DU504="","",COUNT($DU$3:DU504))</f>
        <v/>
      </c>
      <c r="DW504" s="16" t="str">
        <f t="shared" si="875"/>
        <v/>
      </c>
      <c r="DX504" s="16" t="str">
        <f t="shared" si="876"/>
        <v/>
      </c>
      <c r="DY504" s="16" t="str">
        <f>IF(DZ504="","",COUNTIF(DZ$3:DZ504,DZ504))</f>
        <v/>
      </c>
      <c r="DZ504" s="16" t="str">
        <f t="shared" si="877"/>
        <v/>
      </c>
      <c r="EA504" s="16" t="str">
        <f t="shared" si="878"/>
        <v/>
      </c>
      <c r="EB504" s="16" t="str">
        <f t="shared" si="879"/>
        <v/>
      </c>
      <c r="EC504" s="16" t="str">
        <f t="shared" si="880"/>
        <v/>
      </c>
      <c r="ED504" s="16" t="str">
        <f t="shared" si="881"/>
        <v/>
      </c>
      <c r="EE504" s="16" t="str">
        <f t="shared" si="882"/>
        <v/>
      </c>
      <c r="EF504" s="16" t="str">
        <f t="shared" si="883"/>
        <v/>
      </c>
      <c r="EG504" s="16" t="str">
        <f t="shared" si="884"/>
        <v/>
      </c>
      <c r="EH504" s="16" t="str">
        <f t="shared" si="885"/>
        <v/>
      </c>
      <c r="EI504" s="16" t="str">
        <f t="shared" si="886"/>
        <v/>
      </c>
      <c r="EJ504" s="16" t="str">
        <f t="shared" si="887"/>
        <v/>
      </c>
      <c r="EK504" s="16" t="str">
        <f t="shared" si="888"/>
        <v/>
      </c>
      <c r="EL504" s="58" t="str">
        <f t="shared" si="889"/>
        <v/>
      </c>
      <c r="EM504" s="58" t="str">
        <f>IF(OR($DZ504="",CR504=""),IF($EL504="","",$EL504),IF(OR(CR504="なし",CR504=0),領収書!$H$1,CR504))</f>
        <v/>
      </c>
      <c r="EN504" s="58" t="str">
        <f>IF(OR($DZ504="",CS504=""),IF($EL504="","",$EL504),IF(OR(CS504="なし",CS504=0),入力!$EN$1,CS504))</f>
        <v/>
      </c>
      <c r="EO504" s="63" t="str">
        <f t="shared" si="890"/>
        <v/>
      </c>
      <c r="EP504" s="63" t="str">
        <f t="shared" si="891"/>
        <v/>
      </c>
      <c r="ER504" s="16" t="str">
        <f>IF(AND(COUNTIF($ET$3:ET504,ET504)=1,ET504&lt;&gt;""),MAX($ER$3:ER503)+1,"")</f>
        <v/>
      </c>
      <c r="ES504" s="16" t="str">
        <f>IF(価格設定!B506="","",価格設定!B506)</f>
        <v/>
      </c>
      <c r="ET504" s="16" t="str">
        <f>IF(価格設定!C506="","",価格設定!C506)</f>
        <v/>
      </c>
      <c r="EV504" s="16" t="str">
        <f t="shared" si="803"/>
        <v/>
      </c>
      <c r="EW504" s="16" t="str">
        <f t="shared" si="892"/>
        <v/>
      </c>
    </row>
    <row r="505" spans="1:153" ht="30" customHeight="1" x14ac:dyDescent="0.2">
      <c r="A505" s="225"/>
      <c r="B505" s="212"/>
      <c r="C505" s="221"/>
      <c r="D505" s="164"/>
      <c r="E505" s="165"/>
      <c r="F505" s="166"/>
      <c r="G505" s="167"/>
      <c r="H505" s="179"/>
      <c r="I505" s="306"/>
      <c r="J505" s="169"/>
      <c r="K505" s="179"/>
      <c r="L505" s="186"/>
      <c r="M505" s="186"/>
      <c r="N505" s="168"/>
      <c r="O505" s="170"/>
      <c r="P505" s="212"/>
      <c r="Q505" s="179" t="str">
        <f>IFERROR(IF(H505="","",IFERROR(INDEX(価格設定!$B$5:$B$1048576,MATCH(H505,価格設定!$B$5:$B$1048576,0),0),INDEX(価格設定!$B$5:$B$1048576,MATCH("*"&amp;H505&amp;"*",価格設定!$B$5:$B$1048576,0),0))),H505)</f>
        <v/>
      </c>
      <c r="R505" s="250" t="str">
        <f>IFERROR(IF(Q505="",IF(K505="","",K505),IF(K505="",IF(INDEX(価格設定!$C$5:$C$1048576,MATCH(Q505,価格設定!$B$5:$B$1048576,0),0)=0,"",INDEX(価格設定!$C$5:$C$1048576,MATCH(Q505,価格設定!$B$5:$B$1048576,0),0)),IF(K505="なし","",K505))),"")</f>
        <v/>
      </c>
      <c r="S505" s="308" t="str">
        <f t="shared" si="804"/>
        <v/>
      </c>
      <c r="T505" s="126" t="str">
        <f>IFERROR(IF(J505="",IF(INDEX(価格設定!$E$5:$R$1048576,MATCH($Q505,価格設定!B$5:B$1048576,0),MATCH($AW505,価格設定!E$1:X$1,1))=0,"",INDEX(価格設定!$E$5:$R$1048576,MATCH($Q505,価格設定!B$5:B$1048576,0),MATCH($AW505,価格設定!E$1:X$1,1))),J505),"")</f>
        <v/>
      </c>
      <c r="U505" s="126" t="str">
        <f t="shared" si="805"/>
        <v/>
      </c>
      <c r="V505" s="132" t="str">
        <f t="shared" si="806"/>
        <v/>
      </c>
      <c r="W505" s="127" t="str">
        <f>IFERROR(IF(OR(T505="",T505&lt;0),"",IFERROR(INDEX(価格設定!E$2:X$3,IF(AND(K505=$K$1,$K$1&lt;&gt;""),ROW(価格設定!$D$3)-1,MATCH(INDEX(価格設定!$D$5:$D$1048576,MATCH(Q505,価格設定!$B$5:$B$1048576,0),0),価格設定!$D$2:$D$3,0)),MATCH($AW505,価格設定!E$1:X$1,1)),INDEX(価格設定!E$2:X$2,0,MATCH($AW505,価格設定!E$1:X$1,1)))),"")</f>
        <v/>
      </c>
      <c r="X505" s="126" t="str">
        <f t="shared" si="797"/>
        <v/>
      </c>
      <c r="Y505" s="128" t="str">
        <f t="shared" si="807"/>
        <v/>
      </c>
      <c r="Z505" s="126" t="str">
        <f t="shared" si="808"/>
        <v/>
      </c>
      <c r="AA505" s="129" t="str">
        <f t="shared" si="809"/>
        <v/>
      </c>
      <c r="AB505" s="126" t="str">
        <f t="shared" si="810"/>
        <v/>
      </c>
      <c r="AC505" s="280" t="str">
        <f t="shared" si="811"/>
        <v/>
      </c>
      <c r="AD505" s="15"/>
      <c r="AE505" s="204" t="str">
        <f>IF(AF505="","",COUNT($AF$3:AF505))</f>
        <v/>
      </c>
      <c r="AF505" s="206" t="str">
        <f t="shared" si="812"/>
        <v/>
      </c>
      <c r="AG505" s="204" t="str">
        <f t="shared" si="813"/>
        <v/>
      </c>
      <c r="AH505" s="204" t="str">
        <f t="shared" si="814"/>
        <v/>
      </c>
      <c r="AI505" s="287"/>
      <c r="AJ505" s="15"/>
      <c r="AK505" s="138" t="str">
        <f t="shared" si="815"/>
        <v/>
      </c>
      <c r="AL505" s="131" t="str">
        <f t="shared" si="816"/>
        <v/>
      </c>
      <c r="AM505" s="131" t="str">
        <f t="shared" si="817"/>
        <v/>
      </c>
      <c r="AN505" s="313" t="str">
        <f t="shared" si="818"/>
        <v/>
      </c>
      <c r="AO505" s="316" t="str">
        <f t="shared" si="819"/>
        <v/>
      </c>
      <c r="AP505" s="18"/>
      <c r="AQ505" s="3" t="str">
        <f>IF(F505="","",MAX($AQ$3:AQ504)+1)</f>
        <v/>
      </c>
      <c r="AR505" s="3" t="str">
        <f>IF(OR(AQ505="",BB505=""),"",MAX($AR$3:AR504)+1)</f>
        <v/>
      </c>
      <c r="AS505" s="3" t="str">
        <f>IF(CQ505="","",RANK(CQ505,CQ$3:CQ$1048576,1)+COUNTIF($CQ$3:CQ505,CQ505)-1)</f>
        <v/>
      </c>
      <c r="AT505" s="21" t="str">
        <f>IF(C505="",IF(OR(AND($H505&lt;&gt;"",C505=""),AND($F504=$F505,$AZ505&lt;&gt;""),COUNTA($H$3:$H$1048576,#REF!,$F$3:$F$1048576)&gt;COUNTA($H$3:$H505,#REF!,$F$3:$F505),$AZ505&lt;&gt;""),INDEX(AT$3:AT$1048576,MATCH(MAX($AQ$3:$AQ504),$AQ$3:$AQ$1048576,0),0),""),C505)</f>
        <v/>
      </c>
      <c r="AU505" s="21" t="str">
        <f>IF(D505="",IF(OR(AND($H505&lt;&gt;"",D505=""),AND($F504=$F505,$AZ505&lt;&gt;""),COUNTA($H$3:$H$1048576,#REF!,$F$3:$F$1048576)&gt;COUNTA($H$3:$H505,#REF!,$F$3:$F505),$AZ505&lt;&gt;""),INDEX(AU$3:AU$1048576,MATCH(MAX($AQ$3:$AQ504),$AQ$3:$AQ$1048576,0),0),""),D505)</f>
        <v/>
      </c>
      <c r="AV505" s="21" t="str">
        <f>IF(E505="",IF(OR(AND($H505&lt;&gt;"",E505=""),AND($F504=$F505,$AZ505&lt;&gt;""),COUNTA($H$3:$H$1048576,#REF!,$F$3:$F$1048576)&gt;COUNTA($H$3:$H505,#REF!,$F$3:$F505),$AZ505&lt;&gt;""),INDEX(AV$3:AV$1048576,MATCH(MAX($AQ$3:$AQ504),$AQ$3:$AQ$1048576,0),0),""),E505)</f>
        <v/>
      </c>
      <c r="AW505" s="24" t="str">
        <f t="shared" si="820"/>
        <v/>
      </c>
      <c r="AX505" s="13" t="str">
        <f t="shared" si="821"/>
        <v/>
      </c>
      <c r="AY505" s="4" t="str">
        <f t="shared" si="822"/>
        <v/>
      </c>
      <c r="AZ505" s="4" t="str">
        <f>IF(AX505="",IF(OR(AND(H505&lt;&gt;"",F505=""),COUNTA($H$3:$H$1048576)&gt;COUNTA($H$3:$H505)),INDEX(AX$3:AX505,MATCH(MAX($AQ$3:AQ505),AQ$3:AQ505,0),0),""),AX505)</f>
        <v/>
      </c>
      <c r="BA505" s="4" t="str">
        <f>IF(AY505="",IF(AND(H505&lt;&gt;"",F505=""),INDEX(AY$3:AY505,MATCH(MAX($AQ$3:AQ505),AQ$3:AQ505,0),0),""),AY505)</f>
        <v/>
      </c>
      <c r="BB505" s="82" t="str">
        <f>IF(BC505="","",RANK(BC505,BC$3:BC$1048576,1)+COUNTIF($BC$3:BC505,BC505)-1)</f>
        <v/>
      </c>
      <c r="BC505" s="139" t="str">
        <f t="shared" si="823"/>
        <v/>
      </c>
      <c r="BD505" s="46" t="str">
        <f t="shared" si="824"/>
        <v/>
      </c>
      <c r="BE505" s="46" t="str">
        <f t="shared" si="825"/>
        <v/>
      </c>
      <c r="BF505" s="46" t="str">
        <f t="shared" si="826"/>
        <v/>
      </c>
      <c r="BG505" s="4" t="str">
        <f t="shared" si="827"/>
        <v/>
      </c>
      <c r="BH505" s="180" t="str">
        <f t="shared" si="828"/>
        <v/>
      </c>
      <c r="BI505" s="16" t="str">
        <f t="shared" si="829"/>
        <v/>
      </c>
      <c r="BJ505" s="52" t="str">
        <f>IF(BI505="","",IF(W505="","",IF(AND(K505=$K$1,$K$1&lt;&gt;""),$BT$2,IFERROR(IF(INDEX(価格設定!$D$5:$D$1048576,MATCH(Q505,価格設定!$B$5:$B$1048576,0),0)=価格設定!$D$3,$BT$2,$BS$2),$BS$2))))</f>
        <v/>
      </c>
      <c r="BK505" s="16" t="str">
        <f>IF(BI505="","",IF(COUNTIF($BI$3:BI505,BI505)=1,1,IF(AND(BI504=BI505,BH505=""),BK504,COUNTIF($BH$3:BH505,BH505))))</f>
        <v/>
      </c>
      <c r="BL505" s="52" t="str">
        <f t="shared" si="830"/>
        <v/>
      </c>
      <c r="BM505" s="52" t="str">
        <f t="shared" si="831"/>
        <v/>
      </c>
      <c r="BN505" s="119" t="str">
        <f t="shared" si="832"/>
        <v/>
      </c>
      <c r="BO505" s="119" t="str">
        <f t="shared" si="833"/>
        <v/>
      </c>
      <c r="BP505" s="17" t="str">
        <f t="shared" si="834"/>
        <v/>
      </c>
      <c r="BQ505" s="17" t="str">
        <f t="shared" si="835"/>
        <v/>
      </c>
      <c r="BR505" s="17" t="str">
        <f>IF(OR(BP505="",COUNTIF($BO$3:BO505,BO505)&lt;&gt;1),"",SUMIF(BO$3:BO$1048576,BO505,BP$3:BP$1048576))</f>
        <v/>
      </c>
      <c r="BS505" s="17" t="str">
        <f t="shared" si="836"/>
        <v/>
      </c>
      <c r="BT505" s="17" t="str">
        <f t="shared" si="837"/>
        <v/>
      </c>
      <c r="BU505" s="17" t="str">
        <f t="shared" si="838"/>
        <v/>
      </c>
      <c r="BV505" s="24" t="str">
        <f t="shared" si="839"/>
        <v/>
      </c>
      <c r="BW505" s="24" t="str">
        <f t="shared" si="840"/>
        <v/>
      </c>
      <c r="BX505" s="24" t="str">
        <f t="shared" si="841"/>
        <v/>
      </c>
      <c r="BY505" s="26" t="str">
        <f t="shared" si="842"/>
        <v/>
      </c>
      <c r="BZ505" s="26" t="str">
        <f t="shared" si="843"/>
        <v/>
      </c>
      <c r="CA505" s="26" t="str">
        <f t="shared" si="844"/>
        <v/>
      </c>
      <c r="CB505" s="66" t="str">
        <f t="shared" si="845"/>
        <v/>
      </c>
      <c r="CC505" s="65" t="str">
        <f t="shared" si="846"/>
        <v/>
      </c>
      <c r="CD505" s="26" t="str">
        <f t="shared" si="847"/>
        <v/>
      </c>
      <c r="CE505" s="26" t="str">
        <f t="shared" si="848"/>
        <v/>
      </c>
      <c r="CF505" s="193" t="str">
        <f t="shared" si="849"/>
        <v/>
      </c>
      <c r="CG505" s="193" t="str">
        <f t="shared" si="850"/>
        <v/>
      </c>
      <c r="CH505" s="26" t="str">
        <f t="shared" si="851"/>
        <v/>
      </c>
      <c r="CI505" s="26" t="str">
        <f t="shared" si="852"/>
        <v/>
      </c>
      <c r="CJ505" s="65" t="str">
        <f t="shared" si="853"/>
        <v/>
      </c>
      <c r="CK505" s="65" t="str">
        <f t="shared" si="854"/>
        <v/>
      </c>
      <c r="CL505" s="64" t="str">
        <f t="shared" si="855"/>
        <v/>
      </c>
      <c r="CM505" s="64" t="str">
        <f t="shared" si="856"/>
        <v/>
      </c>
      <c r="CN505" s="65" t="str">
        <f t="shared" si="857"/>
        <v/>
      </c>
      <c r="CP505" s="63" t="str">
        <f>IF(BH505="","",MAX($CP$3:CP504)+1)</f>
        <v/>
      </c>
      <c r="CQ505" s="24" t="str">
        <f t="shared" si="858"/>
        <v/>
      </c>
      <c r="CR505" s="24" t="str">
        <f t="shared" si="859"/>
        <v/>
      </c>
      <c r="CS505" s="24" t="str">
        <f t="shared" si="860"/>
        <v/>
      </c>
      <c r="CT505" s="58" t="str">
        <f>IF(BO505="","",COUNTIF($BO$3:BO505,BO505)&amp;"@"&amp;BO505)</f>
        <v/>
      </c>
      <c r="CU505" s="16" t="str">
        <f t="shared" si="798"/>
        <v/>
      </c>
      <c r="CV505" s="63" t="str">
        <f t="shared" si="861"/>
        <v/>
      </c>
      <c r="CW505" s="16" t="str">
        <f t="shared" si="862"/>
        <v/>
      </c>
      <c r="CX505" s="16" t="str">
        <f t="shared" si="863"/>
        <v/>
      </c>
      <c r="CY505" s="16" t="str">
        <f t="shared" si="864"/>
        <v/>
      </c>
      <c r="CZ505" s="85" t="str">
        <f t="shared" si="865"/>
        <v/>
      </c>
      <c r="DA505" s="16" t="str">
        <f t="shared" si="866"/>
        <v/>
      </c>
      <c r="DB505" s="16" t="str">
        <f t="shared" si="867"/>
        <v/>
      </c>
      <c r="DC505" s="28" t="str">
        <f>IF(CP505="","",$DC$1&amp;(INDEX(価格設定!D$1:XFD$3,ROW(価格設定!$D$3),MATCH($AW505,価格設定!D$1:XFD$1,1))*100)&amp;"%")</f>
        <v/>
      </c>
      <c r="DD505" s="28" t="str">
        <f>IF(CP505="","",$DD$1&amp;(INDEX(価格設定!D$1:XFD$3,ROW(価格設定!$D$2),MATCH($AW505,価格設定!D$1:XFD$1,1))*100)&amp;"%")</f>
        <v/>
      </c>
      <c r="DE505" s="29" t="str">
        <f t="shared" si="868"/>
        <v/>
      </c>
      <c r="DG505" s="58" t="str">
        <f t="shared" si="869"/>
        <v/>
      </c>
      <c r="DH505" s="58" t="str">
        <f t="shared" si="870"/>
        <v/>
      </c>
      <c r="DI505" s="58" t="str">
        <f t="shared" si="871"/>
        <v/>
      </c>
      <c r="DJ505" s="85" t="str">
        <f t="shared" si="872"/>
        <v/>
      </c>
      <c r="DL505" s="58" t="str">
        <f>IF(COUNTIF(DG$3:DG$1048576,DG505)=COUNTIF($DG$3:$DG505,DG505),DG505,"")</f>
        <v/>
      </c>
      <c r="DM505" s="85" t="str">
        <f t="shared" si="873"/>
        <v/>
      </c>
      <c r="DN505" s="85" t="str">
        <f t="shared" si="799"/>
        <v/>
      </c>
      <c r="DO505" s="85" t="str">
        <f t="shared" si="799"/>
        <v/>
      </c>
      <c r="DP505" s="303"/>
      <c r="DQ505" s="17" t="str">
        <f t="shared" si="800"/>
        <v/>
      </c>
      <c r="DR505" s="17" t="str">
        <f t="shared" si="801"/>
        <v/>
      </c>
      <c r="DS505" s="17" t="str">
        <f t="shared" si="802"/>
        <v/>
      </c>
      <c r="DU505" s="16" t="str">
        <f t="shared" si="874"/>
        <v/>
      </c>
      <c r="DV505" s="16" t="str">
        <f>IF(DU505="","",COUNT($DU$3:DU505))</f>
        <v/>
      </c>
      <c r="DW505" s="16" t="str">
        <f t="shared" si="875"/>
        <v/>
      </c>
      <c r="DX505" s="16" t="str">
        <f t="shared" si="876"/>
        <v/>
      </c>
      <c r="DY505" s="16" t="str">
        <f>IF(DZ505="","",COUNTIF(DZ$3:DZ505,DZ505))</f>
        <v/>
      </c>
      <c r="DZ505" s="16" t="str">
        <f t="shared" si="877"/>
        <v/>
      </c>
      <c r="EA505" s="16" t="str">
        <f t="shared" si="878"/>
        <v/>
      </c>
      <c r="EB505" s="16" t="str">
        <f t="shared" si="879"/>
        <v/>
      </c>
      <c r="EC505" s="16" t="str">
        <f t="shared" si="880"/>
        <v/>
      </c>
      <c r="ED505" s="16" t="str">
        <f t="shared" si="881"/>
        <v/>
      </c>
      <c r="EE505" s="16" t="str">
        <f t="shared" si="882"/>
        <v/>
      </c>
      <c r="EF505" s="16" t="str">
        <f t="shared" si="883"/>
        <v/>
      </c>
      <c r="EG505" s="16" t="str">
        <f t="shared" si="884"/>
        <v/>
      </c>
      <c r="EH505" s="16" t="str">
        <f t="shared" si="885"/>
        <v/>
      </c>
      <c r="EI505" s="16" t="str">
        <f t="shared" si="886"/>
        <v/>
      </c>
      <c r="EJ505" s="16" t="str">
        <f t="shared" si="887"/>
        <v/>
      </c>
      <c r="EK505" s="16" t="str">
        <f t="shared" si="888"/>
        <v/>
      </c>
      <c r="EL505" s="58" t="str">
        <f t="shared" si="889"/>
        <v/>
      </c>
      <c r="EM505" s="58" t="str">
        <f>IF(OR($DZ505="",CR505=""),IF($EL505="","",$EL505),IF(OR(CR505="なし",CR505=0),領収書!$H$1,CR505))</f>
        <v/>
      </c>
      <c r="EN505" s="58" t="str">
        <f>IF(OR($DZ505="",CS505=""),IF($EL505="","",$EL505),IF(OR(CS505="なし",CS505=0),入力!$EN$1,CS505))</f>
        <v/>
      </c>
      <c r="EO505" s="63" t="str">
        <f t="shared" si="890"/>
        <v/>
      </c>
      <c r="EP505" s="63" t="str">
        <f t="shared" si="891"/>
        <v/>
      </c>
      <c r="ER505" s="16" t="str">
        <f>IF(AND(COUNTIF($ET$3:ET505,ET505)=1,ET505&lt;&gt;""),MAX($ER$3:ER504)+1,"")</f>
        <v/>
      </c>
      <c r="ES505" s="16" t="str">
        <f>IF(価格設定!B507="","",価格設定!B507)</f>
        <v/>
      </c>
      <c r="ET505" s="16" t="str">
        <f>IF(価格設定!C507="","",価格設定!C507)</f>
        <v/>
      </c>
      <c r="EV505" s="16" t="str">
        <f t="shared" si="803"/>
        <v/>
      </c>
      <c r="EW505" s="16" t="str">
        <f t="shared" si="892"/>
        <v/>
      </c>
    </row>
    <row r="506" spans="1:153" ht="30" customHeight="1" x14ac:dyDescent="0.2">
      <c r="A506" s="225"/>
      <c r="B506" s="212"/>
      <c r="C506" s="221"/>
      <c r="D506" s="164"/>
      <c r="E506" s="165"/>
      <c r="F506" s="166"/>
      <c r="G506" s="167"/>
      <c r="H506" s="179"/>
      <c r="I506" s="306"/>
      <c r="J506" s="169"/>
      <c r="K506" s="179"/>
      <c r="L506" s="186"/>
      <c r="M506" s="186"/>
      <c r="N506" s="168"/>
      <c r="O506" s="170"/>
      <c r="P506" s="212"/>
      <c r="Q506" s="179" t="str">
        <f>IFERROR(IF(H506="","",IFERROR(INDEX(価格設定!$B$5:$B$1048576,MATCH(H506,価格設定!$B$5:$B$1048576,0),0),INDEX(価格設定!$B$5:$B$1048576,MATCH("*"&amp;H506&amp;"*",価格設定!$B$5:$B$1048576,0),0))),H506)</f>
        <v/>
      </c>
      <c r="R506" s="250" t="str">
        <f>IFERROR(IF(Q506="",IF(K506="","",K506),IF(K506="",IF(INDEX(価格設定!$C$5:$C$1048576,MATCH(Q506,価格設定!$B$5:$B$1048576,0),0)=0,"",INDEX(価格設定!$C$5:$C$1048576,MATCH(Q506,価格設定!$B$5:$B$1048576,0),0)),IF(K506="なし","",K506))),"")</f>
        <v/>
      </c>
      <c r="S506" s="308" t="str">
        <f t="shared" si="804"/>
        <v/>
      </c>
      <c r="T506" s="126" t="str">
        <f>IFERROR(IF(J506="",IF(INDEX(価格設定!$E$5:$R$1048576,MATCH($Q506,価格設定!B$5:B$1048576,0),MATCH($AW506,価格設定!E$1:X$1,1))=0,"",INDEX(価格設定!$E$5:$R$1048576,MATCH($Q506,価格設定!B$5:B$1048576,0),MATCH($AW506,価格設定!E$1:X$1,1))),J506),"")</f>
        <v/>
      </c>
      <c r="U506" s="126" t="str">
        <f t="shared" si="805"/>
        <v/>
      </c>
      <c r="V506" s="132" t="str">
        <f t="shared" si="806"/>
        <v/>
      </c>
      <c r="W506" s="127" t="str">
        <f>IFERROR(IF(OR(T506="",T506&lt;0),"",IFERROR(INDEX(価格設定!E$2:X$3,IF(AND(K506=$K$1,$K$1&lt;&gt;""),ROW(価格設定!$D$3)-1,MATCH(INDEX(価格設定!$D$5:$D$1048576,MATCH(Q506,価格設定!$B$5:$B$1048576,0),0),価格設定!$D$2:$D$3,0)),MATCH($AW506,価格設定!E$1:X$1,1)),INDEX(価格設定!E$2:X$2,0,MATCH($AW506,価格設定!E$1:X$1,1)))),"")</f>
        <v/>
      </c>
      <c r="X506" s="126" t="str">
        <f t="shared" si="797"/>
        <v/>
      </c>
      <c r="Y506" s="128" t="str">
        <f t="shared" si="807"/>
        <v/>
      </c>
      <c r="Z506" s="126" t="str">
        <f t="shared" si="808"/>
        <v/>
      </c>
      <c r="AA506" s="129" t="str">
        <f t="shared" si="809"/>
        <v/>
      </c>
      <c r="AB506" s="126" t="str">
        <f t="shared" si="810"/>
        <v/>
      </c>
      <c r="AC506" s="280" t="str">
        <f t="shared" si="811"/>
        <v/>
      </c>
      <c r="AD506" s="15"/>
      <c r="AE506" s="204" t="str">
        <f>IF(AF506="","",COUNT($AF$3:AF506))</f>
        <v/>
      </c>
      <c r="AF506" s="206" t="str">
        <f t="shared" si="812"/>
        <v/>
      </c>
      <c r="AG506" s="204" t="str">
        <f t="shared" si="813"/>
        <v/>
      </c>
      <c r="AH506" s="204" t="str">
        <f t="shared" si="814"/>
        <v/>
      </c>
      <c r="AI506" s="287"/>
      <c r="AJ506" s="15"/>
      <c r="AK506" s="138" t="str">
        <f t="shared" si="815"/>
        <v/>
      </c>
      <c r="AL506" s="131" t="str">
        <f t="shared" si="816"/>
        <v/>
      </c>
      <c r="AM506" s="131" t="str">
        <f t="shared" si="817"/>
        <v/>
      </c>
      <c r="AN506" s="313" t="str">
        <f t="shared" si="818"/>
        <v/>
      </c>
      <c r="AO506" s="316" t="str">
        <f t="shared" si="819"/>
        <v/>
      </c>
      <c r="AP506" s="18"/>
      <c r="AQ506" s="3" t="str">
        <f>IF(F506="","",MAX($AQ$3:AQ505)+1)</f>
        <v/>
      </c>
      <c r="AR506" s="3" t="str">
        <f>IF(OR(AQ506="",BB506=""),"",MAX($AR$3:AR505)+1)</f>
        <v/>
      </c>
      <c r="AS506" s="3" t="str">
        <f>IF(CQ506="","",RANK(CQ506,CQ$3:CQ$1048576,1)+COUNTIF($CQ$3:CQ506,CQ506)-1)</f>
        <v/>
      </c>
      <c r="AT506" s="21" t="str">
        <f>IF(C506="",IF(OR(AND($H506&lt;&gt;"",C506=""),AND($F505=$F506,$AZ506&lt;&gt;""),COUNTA($H$3:$H$1048576,#REF!,$F$3:$F$1048576)&gt;COUNTA($H$3:$H506,#REF!,$F$3:$F506),$AZ506&lt;&gt;""),INDEX(AT$3:AT$1048576,MATCH(MAX($AQ$3:$AQ505),$AQ$3:$AQ$1048576,0),0),""),C506)</f>
        <v/>
      </c>
      <c r="AU506" s="21" t="str">
        <f>IF(D506="",IF(OR(AND($H506&lt;&gt;"",D506=""),AND($F505=$F506,$AZ506&lt;&gt;""),COUNTA($H$3:$H$1048576,#REF!,$F$3:$F$1048576)&gt;COUNTA($H$3:$H506,#REF!,$F$3:$F506),$AZ506&lt;&gt;""),INDEX(AU$3:AU$1048576,MATCH(MAX($AQ$3:$AQ505),$AQ$3:$AQ$1048576,0),0),""),D506)</f>
        <v/>
      </c>
      <c r="AV506" s="21" t="str">
        <f>IF(E506="",IF(OR(AND($H506&lt;&gt;"",E506=""),AND($F505=$F506,$AZ506&lt;&gt;""),COUNTA($H$3:$H$1048576,#REF!,$F$3:$F$1048576)&gt;COUNTA($H$3:$H506,#REF!,$F$3:$F506),$AZ506&lt;&gt;""),INDEX(AV$3:AV$1048576,MATCH(MAX($AQ$3:$AQ505),$AQ$3:$AQ$1048576,0),0),""),E506)</f>
        <v/>
      </c>
      <c r="AW506" s="24" t="str">
        <f t="shared" si="820"/>
        <v/>
      </c>
      <c r="AX506" s="13" t="str">
        <f t="shared" si="821"/>
        <v/>
      </c>
      <c r="AY506" s="4" t="str">
        <f t="shared" si="822"/>
        <v/>
      </c>
      <c r="AZ506" s="4" t="str">
        <f>IF(AX506="",IF(OR(AND(H506&lt;&gt;"",F506=""),COUNTA($H$3:$H$1048576)&gt;COUNTA($H$3:$H506)),INDEX(AX$3:AX506,MATCH(MAX($AQ$3:AQ506),AQ$3:AQ506,0),0),""),AX506)</f>
        <v/>
      </c>
      <c r="BA506" s="4" t="str">
        <f>IF(AY506="",IF(AND(H506&lt;&gt;"",F506=""),INDEX(AY$3:AY506,MATCH(MAX($AQ$3:AQ506),AQ$3:AQ506,0),0),""),AY506)</f>
        <v/>
      </c>
      <c r="BB506" s="82" t="str">
        <f>IF(BC506="","",RANK(BC506,BC$3:BC$1048576,1)+COUNTIF($BC$3:BC506,BC506)-1)</f>
        <v/>
      </c>
      <c r="BC506" s="139" t="str">
        <f t="shared" si="823"/>
        <v/>
      </c>
      <c r="BD506" s="46" t="str">
        <f t="shared" si="824"/>
        <v/>
      </c>
      <c r="BE506" s="46" t="str">
        <f t="shared" si="825"/>
        <v/>
      </c>
      <c r="BF506" s="46" t="str">
        <f t="shared" si="826"/>
        <v/>
      </c>
      <c r="BG506" s="4" t="str">
        <f t="shared" si="827"/>
        <v/>
      </c>
      <c r="BH506" s="180" t="str">
        <f t="shared" si="828"/>
        <v/>
      </c>
      <c r="BI506" s="16" t="str">
        <f t="shared" si="829"/>
        <v/>
      </c>
      <c r="BJ506" s="52" t="str">
        <f>IF(BI506="","",IF(W506="","",IF(AND(K506=$K$1,$K$1&lt;&gt;""),$BT$2,IFERROR(IF(INDEX(価格設定!$D$5:$D$1048576,MATCH(Q506,価格設定!$B$5:$B$1048576,0),0)=価格設定!$D$3,$BT$2,$BS$2),$BS$2))))</f>
        <v/>
      </c>
      <c r="BK506" s="16" t="str">
        <f>IF(BI506="","",IF(COUNTIF($BI$3:BI506,BI506)=1,1,IF(AND(BI505=BI506,BH506=""),BK505,COUNTIF($BH$3:BH506,BH506))))</f>
        <v/>
      </c>
      <c r="BL506" s="52" t="str">
        <f t="shared" si="830"/>
        <v/>
      </c>
      <c r="BM506" s="52" t="str">
        <f t="shared" si="831"/>
        <v/>
      </c>
      <c r="BN506" s="119" t="str">
        <f t="shared" si="832"/>
        <v/>
      </c>
      <c r="BO506" s="119" t="str">
        <f t="shared" si="833"/>
        <v/>
      </c>
      <c r="BP506" s="17" t="str">
        <f t="shared" si="834"/>
        <v/>
      </c>
      <c r="BQ506" s="17" t="str">
        <f t="shared" si="835"/>
        <v/>
      </c>
      <c r="BR506" s="17" t="str">
        <f>IF(OR(BP506="",COUNTIF($BO$3:BO506,BO506)&lt;&gt;1),"",SUMIF(BO$3:BO$1048576,BO506,BP$3:BP$1048576))</f>
        <v/>
      </c>
      <c r="BS506" s="17" t="str">
        <f t="shared" si="836"/>
        <v/>
      </c>
      <c r="BT506" s="17" t="str">
        <f t="shared" si="837"/>
        <v/>
      </c>
      <c r="BU506" s="17" t="str">
        <f t="shared" si="838"/>
        <v/>
      </c>
      <c r="BV506" s="24" t="str">
        <f t="shared" si="839"/>
        <v/>
      </c>
      <c r="BW506" s="24" t="str">
        <f t="shared" si="840"/>
        <v/>
      </c>
      <c r="BX506" s="24" t="str">
        <f t="shared" si="841"/>
        <v/>
      </c>
      <c r="BY506" s="26" t="str">
        <f t="shared" si="842"/>
        <v/>
      </c>
      <c r="BZ506" s="26" t="str">
        <f t="shared" si="843"/>
        <v/>
      </c>
      <c r="CA506" s="26" t="str">
        <f t="shared" si="844"/>
        <v/>
      </c>
      <c r="CB506" s="66" t="str">
        <f t="shared" si="845"/>
        <v/>
      </c>
      <c r="CC506" s="65" t="str">
        <f t="shared" si="846"/>
        <v/>
      </c>
      <c r="CD506" s="26" t="str">
        <f t="shared" si="847"/>
        <v/>
      </c>
      <c r="CE506" s="26" t="str">
        <f t="shared" si="848"/>
        <v/>
      </c>
      <c r="CF506" s="193" t="str">
        <f t="shared" si="849"/>
        <v/>
      </c>
      <c r="CG506" s="193" t="str">
        <f t="shared" si="850"/>
        <v/>
      </c>
      <c r="CH506" s="26" t="str">
        <f t="shared" si="851"/>
        <v/>
      </c>
      <c r="CI506" s="26" t="str">
        <f t="shared" si="852"/>
        <v/>
      </c>
      <c r="CJ506" s="65" t="str">
        <f t="shared" si="853"/>
        <v/>
      </c>
      <c r="CK506" s="65" t="str">
        <f t="shared" si="854"/>
        <v/>
      </c>
      <c r="CL506" s="64" t="str">
        <f t="shared" si="855"/>
        <v/>
      </c>
      <c r="CM506" s="64" t="str">
        <f t="shared" si="856"/>
        <v/>
      </c>
      <c r="CN506" s="65" t="str">
        <f t="shared" si="857"/>
        <v/>
      </c>
      <c r="CP506" s="63" t="str">
        <f>IF(BH506="","",MAX($CP$3:CP505)+1)</f>
        <v/>
      </c>
      <c r="CQ506" s="24" t="str">
        <f t="shared" si="858"/>
        <v/>
      </c>
      <c r="CR506" s="24" t="str">
        <f t="shared" si="859"/>
        <v/>
      </c>
      <c r="CS506" s="24" t="str">
        <f t="shared" si="860"/>
        <v/>
      </c>
      <c r="CT506" s="58" t="str">
        <f>IF(BO506="","",COUNTIF($BO$3:BO506,BO506)&amp;"@"&amp;BO506)</f>
        <v/>
      </c>
      <c r="CU506" s="16" t="str">
        <f t="shared" si="798"/>
        <v/>
      </c>
      <c r="CV506" s="63" t="str">
        <f t="shared" si="861"/>
        <v/>
      </c>
      <c r="CW506" s="16" t="str">
        <f t="shared" si="862"/>
        <v/>
      </c>
      <c r="CX506" s="16" t="str">
        <f t="shared" si="863"/>
        <v/>
      </c>
      <c r="CY506" s="16" t="str">
        <f t="shared" si="864"/>
        <v/>
      </c>
      <c r="CZ506" s="85" t="str">
        <f t="shared" si="865"/>
        <v/>
      </c>
      <c r="DA506" s="16" t="str">
        <f t="shared" si="866"/>
        <v/>
      </c>
      <c r="DB506" s="16" t="str">
        <f t="shared" si="867"/>
        <v/>
      </c>
      <c r="DC506" s="28" t="str">
        <f>IF(CP506="","",$DC$1&amp;(INDEX(価格設定!D$1:XFD$3,ROW(価格設定!$D$3),MATCH($AW506,価格設定!D$1:XFD$1,1))*100)&amp;"%")</f>
        <v/>
      </c>
      <c r="DD506" s="28" t="str">
        <f>IF(CP506="","",$DD$1&amp;(INDEX(価格設定!D$1:XFD$3,ROW(価格設定!$D$2),MATCH($AW506,価格設定!D$1:XFD$1,1))*100)&amp;"%")</f>
        <v/>
      </c>
      <c r="DE506" s="29" t="str">
        <f t="shared" si="868"/>
        <v/>
      </c>
      <c r="DG506" s="58" t="str">
        <f t="shared" si="869"/>
        <v/>
      </c>
      <c r="DH506" s="58" t="str">
        <f t="shared" si="870"/>
        <v/>
      </c>
      <c r="DI506" s="58" t="str">
        <f t="shared" si="871"/>
        <v/>
      </c>
      <c r="DJ506" s="85" t="str">
        <f t="shared" si="872"/>
        <v/>
      </c>
      <c r="DL506" s="58" t="str">
        <f>IF(COUNTIF(DG$3:DG$1048576,DG506)=COUNTIF($DG$3:$DG506,DG506),DG506,"")</f>
        <v/>
      </c>
      <c r="DM506" s="85" t="str">
        <f t="shared" si="873"/>
        <v/>
      </c>
      <c r="DN506" s="85" t="str">
        <f t="shared" si="799"/>
        <v/>
      </c>
      <c r="DO506" s="85" t="str">
        <f t="shared" si="799"/>
        <v/>
      </c>
      <c r="DP506" s="303"/>
      <c r="DQ506" s="17" t="str">
        <f t="shared" si="800"/>
        <v/>
      </c>
      <c r="DR506" s="17" t="str">
        <f t="shared" si="801"/>
        <v/>
      </c>
      <c r="DS506" s="17" t="str">
        <f t="shared" si="802"/>
        <v/>
      </c>
      <c r="DU506" s="16" t="str">
        <f t="shared" si="874"/>
        <v/>
      </c>
      <c r="DV506" s="16" t="str">
        <f>IF(DU506="","",COUNT($DU$3:DU506))</f>
        <v/>
      </c>
      <c r="DW506" s="16" t="str">
        <f t="shared" si="875"/>
        <v/>
      </c>
      <c r="DX506" s="16" t="str">
        <f t="shared" si="876"/>
        <v/>
      </c>
      <c r="DY506" s="16" t="str">
        <f>IF(DZ506="","",COUNTIF(DZ$3:DZ506,DZ506))</f>
        <v/>
      </c>
      <c r="DZ506" s="16" t="str">
        <f t="shared" si="877"/>
        <v/>
      </c>
      <c r="EA506" s="16" t="str">
        <f t="shared" si="878"/>
        <v/>
      </c>
      <c r="EB506" s="16" t="str">
        <f t="shared" si="879"/>
        <v/>
      </c>
      <c r="EC506" s="16" t="str">
        <f t="shared" si="880"/>
        <v/>
      </c>
      <c r="ED506" s="16" t="str">
        <f t="shared" si="881"/>
        <v/>
      </c>
      <c r="EE506" s="16" t="str">
        <f t="shared" si="882"/>
        <v/>
      </c>
      <c r="EF506" s="16" t="str">
        <f t="shared" si="883"/>
        <v/>
      </c>
      <c r="EG506" s="16" t="str">
        <f t="shared" si="884"/>
        <v/>
      </c>
      <c r="EH506" s="16" t="str">
        <f t="shared" si="885"/>
        <v/>
      </c>
      <c r="EI506" s="16" t="str">
        <f t="shared" si="886"/>
        <v/>
      </c>
      <c r="EJ506" s="16" t="str">
        <f t="shared" si="887"/>
        <v/>
      </c>
      <c r="EK506" s="16" t="str">
        <f t="shared" si="888"/>
        <v/>
      </c>
      <c r="EL506" s="58" t="str">
        <f t="shared" si="889"/>
        <v/>
      </c>
      <c r="EM506" s="58" t="str">
        <f>IF(OR($DZ506="",CR506=""),IF($EL506="","",$EL506),IF(OR(CR506="なし",CR506=0),領収書!$H$1,CR506))</f>
        <v/>
      </c>
      <c r="EN506" s="58" t="str">
        <f>IF(OR($DZ506="",CS506=""),IF($EL506="","",$EL506),IF(OR(CS506="なし",CS506=0),入力!$EN$1,CS506))</f>
        <v/>
      </c>
      <c r="EO506" s="63" t="str">
        <f t="shared" si="890"/>
        <v/>
      </c>
      <c r="EP506" s="63" t="str">
        <f t="shared" si="891"/>
        <v/>
      </c>
      <c r="ER506" s="16" t="str">
        <f>IF(AND(COUNTIF($ET$3:ET506,ET506)=1,ET506&lt;&gt;""),MAX($ER$3:ER505)+1,"")</f>
        <v/>
      </c>
      <c r="ES506" s="16" t="str">
        <f>IF(価格設定!B508="","",価格設定!B508)</f>
        <v/>
      </c>
      <c r="ET506" s="16" t="str">
        <f>IF(価格設定!C508="","",価格設定!C508)</f>
        <v/>
      </c>
      <c r="EV506" s="16" t="str">
        <f t="shared" si="803"/>
        <v/>
      </c>
      <c r="EW506" s="16" t="str">
        <f t="shared" si="892"/>
        <v/>
      </c>
    </row>
    <row r="507" spans="1:153" ht="30" customHeight="1" x14ac:dyDescent="0.2">
      <c r="A507" s="225"/>
      <c r="B507" s="212"/>
      <c r="C507" s="221"/>
      <c r="D507" s="164"/>
      <c r="E507" s="165"/>
      <c r="F507" s="166"/>
      <c r="G507" s="167"/>
      <c r="H507" s="179"/>
      <c r="I507" s="306"/>
      <c r="J507" s="169"/>
      <c r="K507" s="179"/>
      <c r="L507" s="186"/>
      <c r="M507" s="186"/>
      <c r="N507" s="168"/>
      <c r="O507" s="170"/>
      <c r="P507" s="212"/>
      <c r="Q507" s="179" t="str">
        <f>IFERROR(IF(H507="","",IFERROR(INDEX(価格設定!$B$5:$B$1048576,MATCH(H507,価格設定!$B$5:$B$1048576,0),0),INDEX(価格設定!$B$5:$B$1048576,MATCH("*"&amp;H507&amp;"*",価格設定!$B$5:$B$1048576,0),0))),H507)</f>
        <v/>
      </c>
      <c r="R507" s="250" t="str">
        <f>IFERROR(IF(Q507="",IF(K507="","",K507),IF(K507="",IF(INDEX(価格設定!$C$5:$C$1048576,MATCH(Q507,価格設定!$B$5:$B$1048576,0),0)=0,"",INDEX(価格設定!$C$5:$C$1048576,MATCH(Q507,価格設定!$B$5:$B$1048576,0),0)),IF(K507="なし","",K507))),"")</f>
        <v/>
      </c>
      <c r="S507" s="308" t="str">
        <f t="shared" si="804"/>
        <v/>
      </c>
      <c r="T507" s="126" t="str">
        <f>IFERROR(IF(J507="",IF(INDEX(価格設定!$E$5:$R$1048576,MATCH($Q507,価格設定!B$5:B$1048576,0),MATCH($AW507,価格設定!E$1:X$1,1))=0,"",INDEX(価格設定!$E$5:$R$1048576,MATCH($Q507,価格設定!B$5:B$1048576,0),MATCH($AW507,価格設定!E$1:X$1,1))),J507),"")</f>
        <v/>
      </c>
      <c r="U507" s="126" t="str">
        <f t="shared" si="805"/>
        <v/>
      </c>
      <c r="V507" s="132" t="str">
        <f t="shared" si="806"/>
        <v/>
      </c>
      <c r="W507" s="127" t="str">
        <f>IFERROR(IF(OR(T507="",T507&lt;0),"",IFERROR(INDEX(価格設定!E$2:X$3,IF(AND(K507=$K$1,$K$1&lt;&gt;""),ROW(価格設定!$D$3)-1,MATCH(INDEX(価格設定!$D$5:$D$1048576,MATCH(Q507,価格設定!$B$5:$B$1048576,0),0),価格設定!$D$2:$D$3,0)),MATCH($AW507,価格設定!E$1:X$1,1)),INDEX(価格設定!E$2:X$2,0,MATCH($AW507,価格設定!E$1:X$1,1)))),"")</f>
        <v/>
      </c>
      <c r="X507" s="126" t="str">
        <f t="shared" si="797"/>
        <v/>
      </c>
      <c r="Y507" s="128" t="str">
        <f t="shared" si="807"/>
        <v/>
      </c>
      <c r="Z507" s="126" t="str">
        <f t="shared" si="808"/>
        <v/>
      </c>
      <c r="AA507" s="129" t="str">
        <f t="shared" si="809"/>
        <v/>
      </c>
      <c r="AB507" s="126" t="str">
        <f t="shared" si="810"/>
        <v/>
      </c>
      <c r="AC507" s="280" t="str">
        <f t="shared" si="811"/>
        <v/>
      </c>
      <c r="AD507" s="15"/>
      <c r="AE507" s="204" t="str">
        <f>IF(AF507="","",COUNT($AF$3:AF507))</f>
        <v/>
      </c>
      <c r="AF507" s="206" t="str">
        <f t="shared" si="812"/>
        <v/>
      </c>
      <c r="AG507" s="204" t="str">
        <f t="shared" si="813"/>
        <v/>
      </c>
      <c r="AH507" s="204" t="str">
        <f t="shared" si="814"/>
        <v/>
      </c>
      <c r="AI507" s="287"/>
      <c r="AJ507" s="15"/>
      <c r="AK507" s="138" t="str">
        <f t="shared" si="815"/>
        <v/>
      </c>
      <c r="AL507" s="131" t="str">
        <f t="shared" si="816"/>
        <v/>
      </c>
      <c r="AM507" s="131" t="str">
        <f t="shared" si="817"/>
        <v/>
      </c>
      <c r="AN507" s="313" t="str">
        <f t="shared" si="818"/>
        <v/>
      </c>
      <c r="AO507" s="316" t="str">
        <f t="shared" si="819"/>
        <v/>
      </c>
      <c r="AP507" s="18"/>
      <c r="AQ507" s="3" t="str">
        <f>IF(F507="","",MAX($AQ$3:AQ506)+1)</f>
        <v/>
      </c>
      <c r="AR507" s="3" t="str">
        <f>IF(OR(AQ507="",BB507=""),"",MAX($AR$3:AR506)+1)</f>
        <v/>
      </c>
      <c r="AS507" s="3" t="str">
        <f>IF(CQ507="","",RANK(CQ507,CQ$3:CQ$1048576,1)+COUNTIF($CQ$3:CQ507,CQ507)-1)</f>
        <v/>
      </c>
      <c r="AT507" s="21" t="str">
        <f>IF(C507="",IF(OR(AND($H507&lt;&gt;"",C507=""),AND($F506=$F507,$AZ507&lt;&gt;""),COUNTA($H$3:$H$1048576,#REF!,$F$3:$F$1048576)&gt;COUNTA($H$3:$H507,#REF!,$F$3:$F507),$AZ507&lt;&gt;""),INDEX(AT$3:AT$1048576,MATCH(MAX($AQ$3:$AQ506),$AQ$3:$AQ$1048576,0),0),""),C507)</f>
        <v/>
      </c>
      <c r="AU507" s="21" t="str">
        <f>IF(D507="",IF(OR(AND($H507&lt;&gt;"",D507=""),AND($F506=$F507,$AZ507&lt;&gt;""),COUNTA($H$3:$H$1048576,#REF!,$F$3:$F$1048576)&gt;COUNTA($H$3:$H507,#REF!,$F$3:$F507),$AZ507&lt;&gt;""),INDEX(AU$3:AU$1048576,MATCH(MAX($AQ$3:$AQ506),$AQ$3:$AQ$1048576,0),0),""),D507)</f>
        <v/>
      </c>
      <c r="AV507" s="21" t="str">
        <f>IF(E507="",IF(OR(AND($H507&lt;&gt;"",E507=""),AND($F506=$F507,$AZ507&lt;&gt;""),COUNTA($H$3:$H$1048576,#REF!,$F$3:$F$1048576)&gt;COUNTA($H$3:$H507,#REF!,$F$3:$F507),$AZ507&lt;&gt;""),INDEX(AV$3:AV$1048576,MATCH(MAX($AQ$3:$AQ506),$AQ$3:$AQ$1048576,0),0),""),E507)</f>
        <v/>
      </c>
      <c r="AW507" s="24" t="str">
        <f t="shared" si="820"/>
        <v/>
      </c>
      <c r="AX507" s="13" t="str">
        <f t="shared" si="821"/>
        <v/>
      </c>
      <c r="AY507" s="4" t="str">
        <f t="shared" si="822"/>
        <v/>
      </c>
      <c r="AZ507" s="4" t="str">
        <f>IF(AX507="",IF(OR(AND(H507&lt;&gt;"",F507=""),COUNTA($H$3:$H$1048576)&gt;COUNTA($H$3:$H507)),INDEX(AX$3:AX507,MATCH(MAX($AQ$3:AQ507),AQ$3:AQ507,0),0),""),AX507)</f>
        <v/>
      </c>
      <c r="BA507" s="4" t="str">
        <f>IF(AY507="",IF(AND(H507&lt;&gt;"",F507=""),INDEX(AY$3:AY507,MATCH(MAX($AQ$3:AQ507),AQ$3:AQ507,0),0),""),AY507)</f>
        <v/>
      </c>
      <c r="BB507" s="82" t="str">
        <f>IF(BC507="","",RANK(BC507,BC$3:BC$1048576,1)+COUNTIF($BC$3:BC507,BC507)-1)</f>
        <v/>
      </c>
      <c r="BC507" s="139" t="str">
        <f t="shared" si="823"/>
        <v/>
      </c>
      <c r="BD507" s="46" t="str">
        <f t="shared" si="824"/>
        <v/>
      </c>
      <c r="BE507" s="46" t="str">
        <f t="shared" si="825"/>
        <v/>
      </c>
      <c r="BF507" s="46" t="str">
        <f t="shared" si="826"/>
        <v/>
      </c>
      <c r="BG507" s="4" t="str">
        <f t="shared" si="827"/>
        <v/>
      </c>
      <c r="BH507" s="180" t="str">
        <f t="shared" si="828"/>
        <v/>
      </c>
      <c r="BI507" s="16" t="str">
        <f t="shared" si="829"/>
        <v/>
      </c>
      <c r="BJ507" s="52" t="str">
        <f>IF(BI507="","",IF(W507="","",IF(AND(K507=$K$1,$K$1&lt;&gt;""),$BT$2,IFERROR(IF(INDEX(価格設定!$D$5:$D$1048576,MATCH(Q507,価格設定!$B$5:$B$1048576,0),0)=価格設定!$D$3,$BT$2,$BS$2),$BS$2))))</f>
        <v/>
      </c>
      <c r="BK507" s="16" t="str">
        <f>IF(BI507="","",IF(COUNTIF($BI$3:BI507,BI507)=1,1,IF(AND(BI506=BI507,BH507=""),BK506,COUNTIF($BH$3:BH507,BH507))))</f>
        <v/>
      </c>
      <c r="BL507" s="52" t="str">
        <f t="shared" si="830"/>
        <v/>
      </c>
      <c r="BM507" s="52" t="str">
        <f t="shared" si="831"/>
        <v/>
      </c>
      <c r="BN507" s="119" t="str">
        <f t="shared" si="832"/>
        <v/>
      </c>
      <c r="BO507" s="119" t="str">
        <f t="shared" si="833"/>
        <v/>
      </c>
      <c r="BP507" s="17" t="str">
        <f t="shared" si="834"/>
        <v/>
      </c>
      <c r="BQ507" s="17" t="str">
        <f t="shared" si="835"/>
        <v/>
      </c>
      <c r="BR507" s="17" t="str">
        <f>IF(OR(BP507="",COUNTIF($BO$3:BO507,BO507)&lt;&gt;1),"",SUMIF(BO$3:BO$1048576,BO507,BP$3:BP$1048576))</f>
        <v/>
      </c>
      <c r="BS507" s="17" t="str">
        <f t="shared" si="836"/>
        <v/>
      </c>
      <c r="BT507" s="17" t="str">
        <f t="shared" si="837"/>
        <v/>
      </c>
      <c r="BU507" s="17" t="str">
        <f t="shared" si="838"/>
        <v/>
      </c>
      <c r="BV507" s="24" t="str">
        <f t="shared" si="839"/>
        <v/>
      </c>
      <c r="BW507" s="24" t="str">
        <f t="shared" si="840"/>
        <v/>
      </c>
      <c r="BX507" s="24" t="str">
        <f t="shared" si="841"/>
        <v/>
      </c>
      <c r="BY507" s="26" t="str">
        <f t="shared" si="842"/>
        <v/>
      </c>
      <c r="BZ507" s="26" t="str">
        <f t="shared" si="843"/>
        <v/>
      </c>
      <c r="CA507" s="26" t="str">
        <f t="shared" si="844"/>
        <v/>
      </c>
      <c r="CB507" s="66" t="str">
        <f t="shared" si="845"/>
        <v/>
      </c>
      <c r="CC507" s="65" t="str">
        <f t="shared" si="846"/>
        <v/>
      </c>
      <c r="CD507" s="26" t="str">
        <f t="shared" si="847"/>
        <v/>
      </c>
      <c r="CE507" s="26" t="str">
        <f t="shared" si="848"/>
        <v/>
      </c>
      <c r="CF507" s="193" t="str">
        <f t="shared" si="849"/>
        <v/>
      </c>
      <c r="CG507" s="193" t="str">
        <f t="shared" si="850"/>
        <v/>
      </c>
      <c r="CH507" s="26" t="str">
        <f t="shared" si="851"/>
        <v/>
      </c>
      <c r="CI507" s="26" t="str">
        <f t="shared" si="852"/>
        <v/>
      </c>
      <c r="CJ507" s="65" t="str">
        <f t="shared" si="853"/>
        <v/>
      </c>
      <c r="CK507" s="65" t="str">
        <f t="shared" si="854"/>
        <v/>
      </c>
      <c r="CL507" s="64" t="str">
        <f t="shared" si="855"/>
        <v/>
      </c>
      <c r="CM507" s="64" t="str">
        <f t="shared" si="856"/>
        <v/>
      </c>
      <c r="CN507" s="65" t="str">
        <f t="shared" si="857"/>
        <v/>
      </c>
      <c r="CP507" s="63" t="str">
        <f>IF(BH507="","",MAX($CP$3:CP506)+1)</f>
        <v/>
      </c>
      <c r="CQ507" s="24" t="str">
        <f t="shared" si="858"/>
        <v/>
      </c>
      <c r="CR507" s="24" t="str">
        <f t="shared" si="859"/>
        <v/>
      </c>
      <c r="CS507" s="24" t="str">
        <f t="shared" si="860"/>
        <v/>
      </c>
      <c r="CT507" s="58" t="str">
        <f>IF(BO507="","",COUNTIF($BO$3:BO507,BO507)&amp;"@"&amp;BO507)</f>
        <v/>
      </c>
      <c r="CU507" s="16" t="str">
        <f t="shared" si="798"/>
        <v/>
      </c>
      <c r="CV507" s="63" t="str">
        <f t="shared" si="861"/>
        <v/>
      </c>
      <c r="CW507" s="16" t="str">
        <f t="shared" si="862"/>
        <v/>
      </c>
      <c r="CX507" s="16" t="str">
        <f t="shared" si="863"/>
        <v/>
      </c>
      <c r="CY507" s="16" t="str">
        <f t="shared" si="864"/>
        <v/>
      </c>
      <c r="CZ507" s="85" t="str">
        <f t="shared" si="865"/>
        <v/>
      </c>
      <c r="DA507" s="16" t="str">
        <f t="shared" si="866"/>
        <v/>
      </c>
      <c r="DB507" s="16" t="str">
        <f t="shared" si="867"/>
        <v/>
      </c>
      <c r="DC507" s="28" t="str">
        <f>IF(CP507="","",$DC$1&amp;(INDEX(価格設定!D$1:XFD$3,ROW(価格設定!$D$3),MATCH($AW507,価格設定!D$1:XFD$1,1))*100)&amp;"%")</f>
        <v/>
      </c>
      <c r="DD507" s="28" t="str">
        <f>IF(CP507="","",$DD$1&amp;(INDEX(価格設定!D$1:XFD$3,ROW(価格設定!$D$2),MATCH($AW507,価格設定!D$1:XFD$1,1))*100)&amp;"%")</f>
        <v/>
      </c>
      <c r="DE507" s="29" t="str">
        <f t="shared" si="868"/>
        <v/>
      </c>
      <c r="DG507" s="58" t="str">
        <f t="shared" si="869"/>
        <v/>
      </c>
      <c r="DH507" s="58" t="str">
        <f t="shared" si="870"/>
        <v/>
      </c>
      <c r="DI507" s="58" t="str">
        <f t="shared" si="871"/>
        <v/>
      </c>
      <c r="DJ507" s="85" t="str">
        <f t="shared" si="872"/>
        <v/>
      </c>
      <c r="DL507" s="58" t="str">
        <f>IF(COUNTIF(DG$3:DG$1048576,DG507)=COUNTIF($DG$3:$DG507,DG507),DG507,"")</f>
        <v/>
      </c>
      <c r="DM507" s="85" t="str">
        <f t="shared" si="873"/>
        <v/>
      </c>
      <c r="DN507" s="85" t="str">
        <f t="shared" si="799"/>
        <v/>
      </c>
      <c r="DO507" s="85" t="str">
        <f t="shared" si="799"/>
        <v/>
      </c>
      <c r="DP507" s="303"/>
      <c r="DQ507" s="17" t="str">
        <f t="shared" si="800"/>
        <v/>
      </c>
      <c r="DR507" s="17" t="str">
        <f t="shared" si="801"/>
        <v/>
      </c>
      <c r="DS507" s="17" t="str">
        <f t="shared" si="802"/>
        <v/>
      </c>
      <c r="DU507" s="16" t="str">
        <f t="shared" si="874"/>
        <v/>
      </c>
      <c r="DV507" s="16" t="str">
        <f>IF(DU507="","",COUNT($DU$3:DU507))</f>
        <v/>
      </c>
      <c r="DW507" s="16" t="str">
        <f t="shared" si="875"/>
        <v/>
      </c>
      <c r="DX507" s="16" t="str">
        <f t="shared" si="876"/>
        <v/>
      </c>
      <c r="DY507" s="16" t="str">
        <f>IF(DZ507="","",COUNTIF(DZ$3:DZ507,DZ507))</f>
        <v/>
      </c>
      <c r="DZ507" s="16" t="str">
        <f t="shared" si="877"/>
        <v/>
      </c>
      <c r="EA507" s="16" t="str">
        <f t="shared" si="878"/>
        <v/>
      </c>
      <c r="EB507" s="16" t="str">
        <f t="shared" si="879"/>
        <v/>
      </c>
      <c r="EC507" s="16" t="str">
        <f t="shared" si="880"/>
        <v/>
      </c>
      <c r="ED507" s="16" t="str">
        <f t="shared" si="881"/>
        <v/>
      </c>
      <c r="EE507" s="16" t="str">
        <f t="shared" si="882"/>
        <v/>
      </c>
      <c r="EF507" s="16" t="str">
        <f t="shared" si="883"/>
        <v/>
      </c>
      <c r="EG507" s="16" t="str">
        <f t="shared" si="884"/>
        <v/>
      </c>
      <c r="EH507" s="16" t="str">
        <f t="shared" si="885"/>
        <v/>
      </c>
      <c r="EI507" s="16" t="str">
        <f t="shared" si="886"/>
        <v/>
      </c>
      <c r="EJ507" s="16" t="str">
        <f t="shared" si="887"/>
        <v/>
      </c>
      <c r="EK507" s="16" t="str">
        <f t="shared" si="888"/>
        <v/>
      </c>
      <c r="EL507" s="58" t="str">
        <f t="shared" si="889"/>
        <v/>
      </c>
      <c r="EM507" s="58" t="str">
        <f>IF(OR($DZ507="",CR507=""),IF($EL507="","",$EL507),IF(OR(CR507="なし",CR507=0),領収書!$H$1,CR507))</f>
        <v/>
      </c>
      <c r="EN507" s="58" t="str">
        <f>IF(OR($DZ507="",CS507=""),IF($EL507="","",$EL507),IF(OR(CS507="なし",CS507=0),入力!$EN$1,CS507))</f>
        <v/>
      </c>
      <c r="EO507" s="63" t="str">
        <f t="shared" si="890"/>
        <v/>
      </c>
      <c r="EP507" s="63" t="str">
        <f t="shared" si="891"/>
        <v/>
      </c>
      <c r="ER507" s="16" t="str">
        <f>IF(AND(COUNTIF($ET$3:ET507,ET507)=1,ET507&lt;&gt;""),MAX($ER$3:ER506)+1,"")</f>
        <v/>
      </c>
      <c r="ES507" s="16" t="str">
        <f>IF(価格設定!B509="","",価格設定!B509)</f>
        <v/>
      </c>
      <c r="ET507" s="16" t="str">
        <f>IF(価格設定!C509="","",価格設定!C509)</f>
        <v/>
      </c>
      <c r="EV507" s="16" t="str">
        <f t="shared" si="803"/>
        <v/>
      </c>
      <c r="EW507" s="16" t="str">
        <f t="shared" si="892"/>
        <v/>
      </c>
    </row>
    <row r="508" spans="1:153" ht="30" customHeight="1" x14ac:dyDescent="0.2">
      <c r="A508" s="225"/>
      <c r="B508" s="212"/>
      <c r="C508" s="221"/>
      <c r="D508" s="164"/>
      <c r="E508" s="165"/>
      <c r="F508" s="166"/>
      <c r="G508" s="167"/>
      <c r="H508" s="179"/>
      <c r="I508" s="306"/>
      <c r="J508" s="169"/>
      <c r="K508" s="179"/>
      <c r="L508" s="186"/>
      <c r="M508" s="186"/>
      <c r="N508" s="168"/>
      <c r="O508" s="170"/>
      <c r="P508" s="212"/>
      <c r="Q508" s="179" t="str">
        <f>IFERROR(IF(H508="","",IFERROR(INDEX(価格設定!$B$5:$B$1048576,MATCH(H508,価格設定!$B$5:$B$1048576,0),0),INDEX(価格設定!$B$5:$B$1048576,MATCH("*"&amp;H508&amp;"*",価格設定!$B$5:$B$1048576,0),0))),H508)</f>
        <v/>
      </c>
      <c r="R508" s="250" t="str">
        <f>IFERROR(IF(Q508="",IF(K508="","",K508),IF(K508="",IF(INDEX(価格設定!$C$5:$C$1048576,MATCH(Q508,価格設定!$B$5:$B$1048576,0),0)=0,"",INDEX(価格設定!$C$5:$C$1048576,MATCH(Q508,価格設定!$B$5:$B$1048576,0),0)),IF(K508="なし","",K508))),"")</f>
        <v/>
      </c>
      <c r="S508" s="308" t="str">
        <f t="shared" si="804"/>
        <v/>
      </c>
      <c r="T508" s="126" t="str">
        <f>IFERROR(IF(J508="",IF(INDEX(価格設定!$E$5:$R$1048576,MATCH($Q508,価格設定!B$5:B$1048576,0),MATCH($AW508,価格設定!E$1:X$1,1))=0,"",INDEX(価格設定!$E$5:$R$1048576,MATCH($Q508,価格設定!B$5:B$1048576,0),MATCH($AW508,価格設定!E$1:X$1,1))),J508),"")</f>
        <v/>
      </c>
      <c r="U508" s="126" t="str">
        <f t="shared" si="805"/>
        <v/>
      </c>
      <c r="V508" s="132" t="str">
        <f t="shared" si="806"/>
        <v/>
      </c>
      <c r="W508" s="127" t="str">
        <f>IFERROR(IF(OR(T508="",T508&lt;0),"",IFERROR(INDEX(価格設定!E$2:X$3,IF(AND(K508=$K$1,$K$1&lt;&gt;""),ROW(価格設定!$D$3)-1,MATCH(INDEX(価格設定!$D$5:$D$1048576,MATCH(Q508,価格設定!$B$5:$B$1048576,0),0),価格設定!$D$2:$D$3,0)),MATCH($AW508,価格設定!E$1:X$1,1)),INDEX(価格設定!E$2:X$2,0,MATCH($AW508,価格設定!E$1:X$1,1)))),"")</f>
        <v/>
      </c>
      <c r="X508" s="126" t="str">
        <f t="shared" si="797"/>
        <v/>
      </c>
      <c r="Y508" s="128" t="str">
        <f t="shared" si="807"/>
        <v/>
      </c>
      <c r="Z508" s="126" t="str">
        <f t="shared" si="808"/>
        <v/>
      </c>
      <c r="AA508" s="129" t="str">
        <f t="shared" si="809"/>
        <v/>
      </c>
      <c r="AB508" s="126" t="str">
        <f t="shared" si="810"/>
        <v/>
      </c>
      <c r="AC508" s="280" t="str">
        <f t="shared" si="811"/>
        <v/>
      </c>
      <c r="AD508" s="15"/>
      <c r="AE508" s="204" t="str">
        <f>IF(AF508="","",COUNT($AF$3:AF508))</f>
        <v/>
      </c>
      <c r="AF508" s="206" t="str">
        <f t="shared" si="812"/>
        <v/>
      </c>
      <c r="AG508" s="204" t="str">
        <f t="shared" si="813"/>
        <v/>
      </c>
      <c r="AH508" s="204" t="str">
        <f t="shared" si="814"/>
        <v/>
      </c>
      <c r="AI508" s="287"/>
      <c r="AJ508" s="15"/>
      <c r="AK508" s="138" t="str">
        <f t="shared" si="815"/>
        <v/>
      </c>
      <c r="AL508" s="131" t="str">
        <f t="shared" si="816"/>
        <v/>
      </c>
      <c r="AM508" s="131" t="str">
        <f t="shared" si="817"/>
        <v/>
      </c>
      <c r="AN508" s="313" t="str">
        <f t="shared" si="818"/>
        <v/>
      </c>
      <c r="AO508" s="316" t="str">
        <f t="shared" si="819"/>
        <v/>
      </c>
      <c r="AP508" s="18"/>
      <c r="AQ508" s="3" t="str">
        <f>IF(F508="","",MAX($AQ$3:AQ507)+1)</f>
        <v/>
      </c>
      <c r="AR508" s="3" t="str">
        <f>IF(OR(AQ508="",BB508=""),"",MAX($AR$3:AR507)+1)</f>
        <v/>
      </c>
      <c r="AS508" s="3" t="str">
        <f>IF(CQ508="","",RANK(CQ508,CQ$3:CQ$1048576,1)+COUNTIF($CQ$3:CQ508,CQ508)-1)</f>
        <v/>
      </c>
      <c r="AT508" s="21" t="str">
        <f>IF(C508="",IF(OR(AND($H508&lt;&gt;"",C508=""),AND($F507=$F508,$AZ508&lt;&gt;""),COUNTA($H$3:$H$1048576,#REF!,$F$3:$F$1048576)&gt;COUNTA($H$3:$H508,#REF!,$F$3:$F508),$AZ508&lt;&gt;""),INDEX(AT$3:AT$1048576,MATCH(MAX($AQ$3:$AQ507),$AQ$3:$AQ$1048576,0),0),""),C508)</f>
        <v/>
      </c>
      <c r="AU508" s="21" t="str">
        <f>IF(D508="",IF(OR(AND($H508&lt;&gt;"",D508=""),AND($F507=$F508,$AZ508&lt;&gt;""),COUNTA($H$3:$H$1048576,#REF!,$F$3:$F$1048576)&gt;COUNTA($H$3:$H508,#REF!,$F$3:$F508),$AZ508&lt;&gt;""),INDEX(AU$3:AU$1048576,MATCH(MAX($AQ$3:$AQ507),$AQ$3:$AQ$1048576,0),0),""),D508)</f>
        <v/>
      </c>
      <c r="AV508" s="21" t="str">
        <f>IF(E508="",IF(OR(AND($H508&lt;&gt;"",E508=""),AND($F507=$F508,$AZ508&lt;&gt;""),COUNTA($H$3:$H$1048576,#REF!,$F$3:$F$1048576)&gt;COUNTA($H$3:$H508,#REF!,$F$3:$F508),$AZ508&lt;&gt;""),INDEX(AV$3:AV$1048576,MATCH(MAX($AQ$3:$AQ507),$AQ$3:$AQ$1048576,0),0),""),E508)</f>
        <v/>
      </c>
      <c r="AW508" s="24" t="str">
        <f t="shared" si="820"/>
        <v/>
      </c>
      <c r="AX508" s="13" t="str">
        <f t="shared" si="821"/>
        <v/>
      </c>
      <c r="AY508" s="4" t="str">
        <f t="shared" si="822"/>
        <v/>
      </c>
      <c r="AZ508" s="4" t="str">
        <f>IF(AX508="",IF(OR(AND(H508&lt;&gt;"",F508=""),COUNTA($H$3:$H$1048576)&gt;COUNTA($H$3:$H508)),INDEX(AX$3:AX508,MATCH(MAX($AQ$3:AQ508),AQ$3:AQ508,0),0),""),AX508)</f>
        <v/>
      </c>
      <c r="BA508" s="4" t="str">
        <f>IF(AY508="",IF(AND(H508&lt;&gt;"",F508=""),INDEX(AY$3:AY508,MATCH(MAX($AQ$3:AQ508),AQ$3:AQ508,0),0),""),AY508)</f>
        <v/>
      </c>
      <c r="BB508" s="82" t="str">
        <f>IF(BC508="","",RANK(BC508,BC$3:BC$1048576,1)+COUNTIF($BC$3:BC508,BC508)-1)</f>
        <v/>
      </c>
      <c r="BC508" s="139" t="str">
        <f t="shared" si="823"/>
        <v/>
      </c>
      <c r="BD508" s="46" t="str">
        <f t="shared" si="824"/>
        <v/>
      </c>
      <c r="BE508" s="46" t="str">
        <f t="shared" si="825"/>
        <v/>
      </c>
      <c r="BF508" s="46" t="str">
        <f t="shared" si="826"/>
        <v/>
      </c>
      <c r="BG508" s="4" t="str">
        <f t="shared" si="827"/>
        <v/>
      </c>
      <c r="BH508" s="180" t="str">
        <f t="shared" si="828"/>
        <v/>
      </c>
      <c r="BI508" s="16" t="str">
        <f t="shared" si="829"/>
        <v/>
      </c>
      <c r="BJ508" s="52" t="str">
        <f>IF(BI508="","",IF(W508="","",IF(AND(K508=$K$1,$K$1&lt;&gt;""),$BT$2,IFERROR(IF(INDEX(価格設定!$D$5:$D$1048576,MATCH(Q508,価格設定!$B$5:$B$1048576,0),0)=価格設定!$D$3,$BT$2,$BS$2),$BS$2))))</f>
        <v/>
      </c>
      <c r="BK508" s="16" t="str">
        <f>IF(BI508="","",IF(COUNTIF($BI$3:BI508,BI508)=1,1,IF(AND(BI507=BI508,BH508=""),BK507,COUNTIF($BH$3:BH508,BH508))))</f>
        <v/>
      </c>
      <c r="BL508" s="52" t="str">
        <f t="shared" si="830"/>
        <v/>
      </c>
      <c r="BM508" s="52" t="str">
        <f t="shared" si="831"/>
        <v/>
      </c>
      <c r="BN508" s="119" t="str">
        <f t="shared" si="832"/>
        <v/>
      </c>
      <c r="BO508" s="119" t="str">
        <f t="shared" si="833"/>
        <v/>
      </c>
      <c r="BP508" s="17" t="str">
        <f t="shared" si="834"/>
        <v/>
      </c>
      <c r="BQ508" s="17" t="str">
        <f t="shared" si="835"/>
        <v/>
      </c>
      <c r="BR508" s="17" t="str">
        <f>IF(OR(BP508="",COUNTIF($BO$3:BO508,BO508)&lt;&gt;1),"",SUMIF(BO$3:BO$1048576,BO508,BP$3:BP$1048576))</f>
        <v/>
      </c>
      <c r="BS508" s="17" t="str">
        <f t="shared" si="836"/>
        <v/>
      </c>
      <c r="BT508" s="17" t="str">
        <f t="shared" si="837"/>
        <v/>
      </c>
      <c r="BU508" s="17" t="str">
        <f t="shared" si="838"/>
        <v/>
      </c>
      <c r="BV508" s="24" t="str">
        <f t="shared" si="839"/>
        <v/>
      </c>
      <c r="BW508" s="24" t="str">
        <f t="shared" si="840"/>
        <v/>
      </c>
      <c r="BX508" s="24" t="str">
        <f t="shared" si="841"/>
        <v/>
      </c>
      <c r="BY508" s="26" t="str">
        <f t="shared" si="842"/>
        <v/>
      </c>
      <c r="BZ508" s="26" t="str">
        <f t="shared" si="843"/>
        <v/>
      </c>
      <c r="CA508" s="26" t="str">
        <f t="shared" si="844"/>
        <v/>
      </c>
      <c r="CB508" s="66" t="str">
        <f t="shared" si="845"/>
        <v/>
      </c>
      <c r="CC508" s="65" t="str">
        <f t="shared" si="846"/>
        <v/>
      </c>
      <c r="CD508" s="26" t="str">
        <f t="shared" si="847"/>
        <v/>
      </c>
      <c r="CE508" s="26" t="str">
        <f t="shared" si="848"/>
        <v/>
      </c>
      <c r="CF508" s="193" t="str">
        <f t="shared" si="849"/>
        <v/>
      </c>
      <c r="CG508" s="193" t="str">
        <f t="shared" si="850"/>
        <v/>
      </c>
      <c r="CH508" s="26" t="str">
        <f t="shared" si="851"/>
        <v/>
      </c>
      <c r="CI508" s="26" t="str">
        <f t="shared" si="852"/>
        <v/>
      </c>
      <c r="CJ508" s="65" t="str">
        <f t="shared" si="853"/>
        <v/>
      </c>
      <c r="CK508" s="65" t="str">
        <f t="shared" si="854"/>
        <v/>
      </c>
      <c r="CL508" s="64" t="str">
        <f t="shared" si="855"/>
        <v/>
      </c>
      <c r="CM508" s="64" t="str">
        <f t="shared" si="856"/>
        <v/>
      </c>
      <c r="CN508" s="65" t="str">
        <f t="shared" si="857"/>
        <v/>
      </c>
      <c r="CP508" s="63" t="str">
        <f>IF(BH508="","",MAX($CP$3:CP507)+1)</f>
        <v/>
      </c>
      <c r="CQ508" s="24" t="str">
        <f t="shared" si="858"/>
        <v/>
      </c>
      <c r="CR508" s="24" t="str">
        <f t="shared" si="859"/>
        <v/>
      </c>
      <c r="CS508" s="24" t="str">
        <f t="shared" si="860"/>
        <v/>
      </c>
      <c r="CT508" s="58" t="str">
        <f>IF(BO508="","",COUNTIF($BO$3:BO508,BO508)&amp;"@"&amp;BO508)</f>
        <v/>
      </c>
      <c r="CU508" s="16" t="str">
        <f t="shared" si="798"/>
        <v/>
      </c>
      <c r="CV508" s="63" t="str">
        <f t="shared" si="861"/>
        <v/>
      </c>
      <c r="CW508" s="16" t="str">
        <f t="shared" si="862"/>
        <v/>
      </c>
      <c r="CX508" s="16" t="str">
        <f t="shared" si="863"/>
        <v/>
      </c>
      <c r="CY508" s="16" t="str">
        <f t="shared" si="864"/>
        <v/>
      </c>
      <c r="CZ508" s="85" t="str">
        <f t="shared" si="865"/>
        <v/>
      </c>
      <c r="DA508" s="16" t="str">
        <f t="shared" si="866"/>
        <v/>
      </c>
      <c r="DB508" s="16" t="str">
        <f t="shared" si="867"/>
        <v/>
      </c>
      <c r="DC508" s="28" t="str">
        <f>IF(CP508="","",$DC$1&amp;(INDEX(価格設定!D$1:XFD$3,ROW(価格設定!$D$3),MATCH($AW508,価格設定!D$1:XFD$1,1))*100)&amp;"%")</f>
        <v/>
      </c>
      <c r="DD508" s="28" t="str">
        <f>IF(CP508="","",$DD$1&amp;(INDEX(価格設定!D$1:XFD$3,ROW(価格設定!$D$2),MATCH($AW508,価格設定!D$1:XFD$1,1))*100)&amp;"%")</f>
        <v/>
      </c>
      <c r="DE508" s="29" t="str">
        <f t="shared" si="868"/>
        <v/>
      </c>
      <c r="DG508" s="58" t="str">
        <f t="shared" si="869"/>
        <v/>
      </c>
      <c r="DH508" s="58" t="str">
        <f t="shared" si="870"/>
        <v/>
      </c>
      <c r="DI508" s="58" t="str">
        <f t="shared" si="871"/>
        <v/>
      </c>
      <c r="DJ508" s="85" t="str">
        <f t="shared" si="872"/>
        <v/>
      </c>
      <c r="DL508" s="58" t="str">
        <f>IF(COUNTIF(DG$3:DG$1048576,DG508)=COUNTIF($DG$3:$DG508,DG508),DG508,"")</f>
        <v/>
      </c>
      <c r="DM508" s="85" t="str">
        <f t="shared" si="873"/>
        <v/>
      </c>
      <c r="DN508" s="85" t="str">
        <f t="shared" si="799"/>
        <v/>
      </c>
      <c r="DO508" s="85" t="str">
        <f t="shared" si="799"/>
        <v/>
      </c>
      <c r="DP508" s="303"/>
      <c r="DQ508" s="17" t="str">
        <f t="shared" si="800"/>
        <v/>
      </c>
      <c r="DR508" s="17" t="str">
        <f t="shared" si="801"/>
        <v/>
      </c>
      <c r="DS508" s="17" t="str">
        <f t="shared" si="802"/>
        <v/>
      </c>
      <c r="DU508" s="16" t="str">
        <f t="shared" si="874"/>
        <v/>
      </c>
      <c r="DV508" s="16" t="str">
        <f>IF(DU508="","",COUNT($DU$3:DU508))</f>
        <v/>
      </c>
      <c r="DW508" s="16" t="str">
        <f t="shared" si="875"/>
        <v/>
      </c>
      <c r="DX508" s="16" t="str">
        <f t="shared" si="876"/>
        <v/>
      </c>
      <c r="DY508" s="16" t="str">
        <f>IF(DZ508="","",COUNTIF(DZ$3:DZ508,DZ508))</f>
        <v/>
      </c>
      <c r="DZ508" s="16" t="str">
        <f t="shared" si="877"/>
        <v/>
      </c>
      <c r="EA508" s="16" t="str">
        <f t="shared" si="878"/>
        <v/>
      </c>
      <c r="EB508" s="16" t="str">
        <f t="shared" si="879"/>
        <v/>
      </c>
      <c r="EC508" s="16" t="str">
        <f t="shared" si="880"/>
        <v/>
      </c>
      <c r="ED508" s="16" t="str">
        <f t="shared" si="881"/>
        <v/>
      </c>
      <c r="EE508" s="16" t="str">
        <f t="shared" si="882"/>
        <v/>
      </c>
      <c r="EF508" s="16" t="str">
        <f t="shared" si="883"/>
        <v/>
      </c>
      <c r="EG508" s="16" t="str">
        <f t="shared" si="884"/>
        <v/>
      </c>
      <c r="EH508" s="16" t="str">
        <f t="shared" si="885"/>
        <v/>
      </c>
      <c r="EI508" s="16" t="str">
        <f t="shared" si="886"/>
        <v/>
      </c>
      <c r="EJ508" s="16" t="str">
        <f t="shared" si="887"/>
        <v/>
      </c>
      <c r="EK508" s="16" t="str">
        <f t="shared" si="888"/>
        <v/>
      </c>
      <c r="EL508" s="58" t="str">
        <f t="shared" si="889"/>
        <v/>
      </c>
      <c r="EM508" s="58" t="str">
        <f>IF(OR($DZ508="",CR508=""),IF($EL508="","",$EL508),IF(OR(CR508="なし",CR508=0),領収書!$H$1,CR508))</f>
        <v/>
      </c>
      <c r="EN508" s="58" t="str">
        <f>IF(OR($DZ508="",CS508=""),IF($EL508="","",$EL508),IF(OR(CS508="なし",CS508=0),入力!$EN$1,CS508))</f>
        <v/>
      </c>
      <c r="EO508" s="63" t="str">
        <f t="shared" si="890"/>
        <v/>
      </c>
      <c r="EP508" s="63" t="str">
        <f t="shared" si="891"/>
        <v/>
      </c>
      <c r="ER508" s="16" t="str">
        <f>IF(AND(COUNTIF($ET$3:ET508,ET508)=1,ET508&lt;&gt;""),MAX($ER$3:ER507)+1,"")</f>
        <v/>
      </c>
      <c r="ES508" s="16" t="str">
        <f>IF(価格設定!B510="","",価格設定!B510)</f>
        <v/>
      </c>
      <c r="ET508" s="16" t="str">
        <f>IF(価格設定!C510="","",価格設定!C510)</f>
        <v/>
      </c>
      <c r="EV508" s="16" t="str">
        <f t="shared" si="803"/>
        <v/>
      </c>
      <c r="EW508" s="16" t="str">
        <f t="shared" si="892"/>
        <v/>
      </c>
    </row>
    <row r="509" spans="1:153" ht="30" customHeight="1" x14ac:dyDescent="0.2">
      <c r="A509" s="225"/>
      <c r="B509" s="212"/>
      <c r="C509" s="221"/>
      <c r="D509" s="164"/>
      <c r="E509" s="165"/>
      <c r="F509" s="166"/>
      <c r="G509" s="167"/>
      <c r="H509" s="179"/>
      <c r="I509" s="306"/>
      <c r="J509" s="169"/>
      <c r="K509" s="179"/>
      <c r="L509" s="186"/>
      <c r="M509" s="186"/>
      <c r="N509" s="168"/>
      <c r="O509" s="170"/>
      <c r="P509" s="212"/>
      <c r="Q509" s="179" t="str">
        <f>IFERROR(IF(H509="","",IFERROR(INDEX(価格設定!$B$5:$B$1048576,MATCH(H509,価格設定!$B$5:$B$1048576,0),0),INDEX(価格設定!$B$5:$B$1048576,MATCH("*"&amp;H509&amp;"*",価格設定!$B$5:$B$1048576,0),0))),H509)</f>
        <v/>
      </c>
      <c r="R509" s="250" t="str">
        <f>IFERROR(IF(Q509="",IF(K509="","",K509),IF(K509="",IF(INDEX(価格設定!$C$5:$C$1048576,MATCH(Q509,価格設定!$B$5:$B$1048576,0),0)=0,"",INDEX(価格設定!$C$5:$C$1048576,MATCH(Q509,価格設定!$B$5:$B$1048576,0),0)),IF(K509="なし","",K509))),"")</f>
        <v/>
      </c>
      <c r="S509" s="308" t="str">
        <f t="shared" si="804"/>
        <v/>
      </c>
      <c r="T509" s="126" t="str">
        <f>IFERROR(IF(J509="",IF(INDEX(価格設定!$E$5:$R$1048576,MATCH($Q509,価格設定!B$5:B$1048576,0),MATCH($AW509,価格設定!E$1:X$1,1))=0,"",INDEX(価格設定!$E$5:$R$1048576,MATCH($Q509,価格設定!B$5:B$1048576,0),MATCH($AW509,価格設定!E$1:X$1,1))),J509),"")</f>
        <v/>
      </c>
      <c r="U509" s="126" t="str">
        <f t="shared" si="805"/>
        <v/>
      </c>
      <c r="V509" s="132" t="str">
        <f t="shared" si="806"/>
        <v/>
      </c>
      <c r="W509" s="127" t="str">
        <f>IFERROR(IF(OR(T509="",T509&lt;0),"",IFERROR(INDEX(価格設定!E$2:X$3,IF(AND(K509=$K$1,$K$1&lt;&gt;""),ROW(価格設定!$D$3)-1,MATCH(INDEX(価格設定!$D$5:$D$1048576,MATCH(Q509,価格設定!$B$5:$B$1048576,0),0),価格設定!$D$2:$D$3,0)),MATCH($AW509,価格設定!E$1:X$1,1)),INDEX(価格設定!E$2:X$2,0,MATCH($AW509,価格設定!E$1:X$1,1)))),"")</f>
        <v/>
      </c>
      <c r="X509" s="126" t="str">
        <f t="shared" si="797"/>
        <v/>
      </c>
      <c r="Y509" s="128" t="str">
        <f t="shared" si="807"/>
        <v/>
      </c>
      <c r="Z509" s="126" t="str">
        <f t="shared" si="808"/>
        <v/>
      </c>
      <c r="AA509" s="129" t="str">
        <f t="shared" si="809"/>
        <v/>
      </c>
      <c r="AB509" s="126" t="str">
        <f t="shared" si="810"/>
        <v/>
      </c>
      <c r="AC509" s="280" t="str">
        <f t="shared" si="811"/>
        <v/>
      </c>
      <c r="AD509" s="15"/>
      <c r="AE509" s="204" t="str">
        <f>IF(AF509="","",COUNT($AF$3:AF509))</f>
        <v/>
      </c>
      <c r="AF509" s="206" t="str">
        <f t="shared" si="812"/>
        <v/>
      </c>
      <c r="AG509" s="204" t="str">
        <f t="shared" si="813"/>
        <v/>
      </c>
      <c r="AH509" s="204" t="str">
        <f t="shared" si="814"/>
        <v/>
      </c>
      <c r="AI509" s="287"/>
      <c r="AJ509" s="15"/>
      <c r="AK509" s="138" t="str">
        <f t="shared" si="815"/>
        <v/>
      </c>
      <c r="AL509" s="131" t="str">
        <f t="shared" si="816"/>
        <v/>
      </c>
      <c r="AM509" s="131" t="str">
        <f t="shared" si="817"/>
        <v/>
      </c>
      <c r="AN509" s="313" t="str">
        <f t="shared" si="818"/>
        <v/>
      </c>
      <c r="AO509" s="316" t="str">
        <f t="shared" si="819"/>
        <v/>
      </c>
      <c r="AP509" s="18"/>
      <c r="AQ509" s="3" t="str">
        <f>IF(F509="","",MAX($AQ$3:AQ508)+1)</f>
        <v/>
      </c>
      <c r="AR509" s="3" t="str">
        <f>IF(OR(AQ509="",BB509=""),"",MAX($AR$3:AR508)+1)</f>
        <v/>
      </c>
      <c r="AS509" s="3" t="str">
        <f>IF(CQ509="","",RANK(CQ509,CQ$3:CQ$1048576,1)+COUNTIF($CQ$3:CQ509,CQ509)-1)</f>
        <v/>
      </c>
      <c r="AT509" s="21" t="str">
        <f>IF(C509="",IF(OR(AND($H509&lt;&gt;"",C509=""),AND($F508=$F509,$AZ509&lt;&gt;""),COUNTA($H$3:$H$1048576,#REF!,$F$3:$F$1048576)&gt;COUNTA($H$3:$H509,#REF!,$F$3:$F509),$AZ509&lt;&gt;""),INDEX(AT$3:AT$1048576,MATCH(MAX($AQ$3:$AQ508),$AQ$3:$AQ$1048576,0),0),""),C509)</f>
        <v/>
      </c>
      <c r="AU509" s="21" t="str">
        <f>IF(D509="",IF(OR(AND($H509&lt;&gt;"",D509=""),AND($F508=$F509,$AZ509&lt;&gt;""),COUNTA($H$3:$H$1048576,#REF!,$F$3:$F$1048576)&gt;COUNTA($H$3:$H509,#REF!,$F$3:$F509),$AZ509&lt;&gt;""),INDEX(AU$3:AU$1048576,MATCH(MAX($AQ$3:$AQ508),$AQ$3:$AQ$1048576,0),0),""),D509)</f>
        <v/>
      </c>
      <c r="AV509" s="21" t="str">
        <f>IF(E509="",IF(OR(AND($H509&lt;&gt;"",E509=""),AND($F508=$F509,$AZ509&lt;&gt;""),COUNTA($H$3:$H$1048576,#REF!,$F$3:$F$1048576)&gt;COUNTA($H$3:$H509,#REF!,$F$3:$F509),$AZ509&lt;&gt;""),INDEX(AV$3:AV$1048576,MATCH(MAX($AQ$3:$AQ508),$AQ$3:$AQ$1048576,0),0),""),E509)</f>
        <v/>
      </c>
      <c r="AW509" s="24" t="str">
        <f t="shared" si="820"/>
        <v/>
      </c>
      <c r="AX509" s="13" t="str">
        <f t="shared" si="821"/>
        <v/>
      </c>
      <c r="AY509" s="4" t="str">
        <f t="shared" si="822"/>
        <v/>
      </c>
      <c r="AZ509" s="4" t="str">
        <f>IF(AX509="",IF(OR(AND(H509&lt;&gt;"",F509=""),COUNTA($H$3:$H$1048576)&gt;COUNTA($H$3:$H509)),INDEX(AX$3:AX509,MATCH(MAX($AQ$3:AQ509),AQ$3:AQ509,0),0),""),AX509)</f>
        <v/>
      </c>
      <c r="BA509" s="4" t="str">
        <f>IF(AY509="",IF(AND(H509&lt;&gt;"",F509=""),INDEX(AY$3:AY509,MATCH(MAX($AQ$3:AQ509),AQ$3:AQ509,0),0),""),AY509)</f>
        <v/>
      </c>
      <c r="BB509" s="82" t="str">
        <f>IF(BC509="","",RANK(BC509,BC$3:BC$1048576,1)+COUNTIF($BC$3:BC509,BC509)-1)</f>
        <v/>
      </c>
      <c r="BC509" s="139" t="str">
        <f t="shared" si="823"/>
        <v/>
      </c>
      <c r="BD509" s="46" t="str">
        <f t="shared" si="824"/>
        <v/>
      </c>
      <c r="BE509" s="46" t="str">
        <f t="shared" si="825"/>
        <v/>
      </c>
      <c r="BF509" s="46" t="str">
        <f t="shared" si="826"/>
        <v/>
      </c>
      <c r="BG509" s="4" t="str">
        <f t="shared" si="827"/>
        <v/>
      </c>
      <c r="BH509" s="180" t="str">
        <f t="shared" si="828"/>
        <v/>
      </c>
      <c r="BI509" s="16" t="str">
        <f t="shared" si="829"/>
        <v/>
      </c>
      <c r="BJ509" s="52" t="str">
        <f>IF(BI509="","",IF(W509="","",IF(AND(K509=$K$1,$K$1&lt;&gt;""),$BT$2,IFERROR(IF(INDEX(価格設定!$D$5:$D$1048576,MATCH(Q509,価格設定!$B$5:$B$1048576,0),0)=価格設定!$D$3,$BT$2,$BS$2),$BS$2))))</f>
        <v/>
      </c>
      <c r="BK509" s="16" t="str">
        <f>IF(BI509="","",IF(COUNTIF($BI$3:BI509,BI509)=1,1,IF(AND(BI508=BI509,BH509=""),BK508,COUNTIF($BH$3:BH509,BH509))))</f>
        <v/>
      </c>
      <c r="BL509" s="52" t="str">
        <f t="shared" si="830"/>
        <v/>
      </c>
      <c r="BM509" s="52" t="str">
        <f t="shared" si="831"/>
        <v/>
      </c>
      <c r="BN509" s="119" t="str">
        <f t="shared" si="832"/>
        <v/>
      </c>
      <c r="BO509" s="119" t="str">
        <f t="shared" si="833"/>
        <v/>
      </c>
      <c r="BP509" s="17" t="str">
        <f t="shared" si="834"/>
        <v/>
      </c>
      <c r="BQ509" s="17" t="str">
        <f t="shared" si="835"/>
        <v/>
      </c>
      <c r="BR509" s="17" t="str">
        <f>IF(OR(BP509="",COUNTIF($BO$3:BO509,BO509)&lt;&gt;1),"",SUMIF(BO$3:BO$1048576,BO509,BP$3:BP$1048576))</f>
        <v/>
      </c>
      <c r="BS509" s="17" t="str">
        <f t="shared" si="836"/>
        <v/>
      </c>
      <c r="BT509" s="17" t="str">
        <f t="shared" si="837"/>
        <v/>
      </c>
      <c r="BU509" s="17" t="str">
        <f t="shared" si="838"/>
        <v/>
      </c>
      <c r="BV509" s="24" t="str">
        <f t="shared" si="839"/>
        <v/>
      </c>
      <c r="BW509" s="24" t="str">
        <f t="shared" si="840"/>
        <v/>
      </c>
      <c r="BX509" s="24" t="str">
        <f t="shared" si="841"/>
        <v/>
      </c>
      <c r="BY509" s="26" t="str">
        <f t="shared" si="842"/>
        <v/>
      </c>
      <c r="BZ509" s="26" t="str">
        <f t="shared" si="843"/>
        <v/>
      </c>
      <c r="CA509" s="26" t="str">
        <f t="shared" si="844"/>
        <v/>
      </c>
      <c r="CB509" s="66" t="str">
        <f t="shared" si="845"/>
        <v/>
      </c>
      <c r="CC509" s="65" t="str">
        <f t="shared" si="846"/>
        <v/>
      </c>
      <c r="CD509" s="26" t="str">
        <f t="shared" si="847"/>
        <v/>
      </c>
      <c r="CE509" s="26" t="str">
        <f t="shared" si="848"/>
        <v/>
      </c>
      <c r="CF509" s="193" t="str">
        <f t="shared" si="849"/>
        <v/>
      </c>
      <c r="CG509" s="193" t="str">
        <f t="shared" si="850"/>
        <v/>
      </c>
      <c r="CH509" s="26" t="str">
        <f t="shared" si="851"/>
        <v/>
      </c>
      <c r="CI509" s="26" t="str">
        <f t="shared" si="852"/>
        <v/>
      </c>
      <c r="CJ509" s="65" t="str">
        <f t="shared" si="853"/>
        <v/>
      </c>
      <c r="CK509" s="65" t="str">
        <f t="shared" si="854"/>
        <v/>
      </c>
      <c r="CL509" s="64" t="str">
        <f t="shared" si="855"/>
        <v/>
      </c>
      <c r="CM509" s="64" t="str">
        <f t="shared" si="856"/>
        <v/>
      </c>
      <c r="CN509" s="65" t="str">
        <f t="shared" si="857"/>
        <v/>
      </c>
      <c r="CP509" s="63" t="str">
        <f>IF(BH509="","",MAX($CP$3:CP508)+1)</f>
        <v/>
      </c>
      <c r="CQ509" s="24" t="str">
        <f t="shared" si="858"/>
        <v/>
      </c>
      <c r="CR509" s="24" t="str">
        <f t="shared" si="859"/>
        <v/>
      </c>
      <c r="CS509" s="24" t="str">
        <f t="shared" si="860"/>
        <v/>
      </c>
      <c r="CT509" s="58" t="str">
        <f>IF(BO509="","",COUNTIF($BO$3:BO509,BO509)&amp;"@"&amp;BO509)</f>
        <v/>
      </c>
      <c r="CU509" s="16" t="str">
        <f t="shared" si="798"/>
        <v/>
      </c>
      <c r="CV509" s="63" t="str">
        <f t="shared" si="861"/>
        <v/>
      </c>
      <c r="CW509" s="16" t="str">
        <f t="shared" si="862"/>
        <v/>
      </c>
      <c r="CX509" s="16" t="str">
        <f t="shared" si="863"/>
        <v/>
      </c>
      <c r="CY509" s="16" t="str">
        <f t="shared" si="864"/>
        <v/>
      </c>
      <c r="CZ509" s="85" t="str">
        <f t="shared" si="865"/>
        <v/>
      </c>
      <c r="DA509" s="16" t="str">
        <f t="shared" si="866"/>
        <v/>
      </c>
      <c r="DB509" s="16" t="str">
        <f t="shared" si="867"/>
        <v/>
      </c>
      <c r="DC509" s="28" t="str">
        <f>IF(CP509="","",$DC$1&amp;(INDEX(価格設定!D$1:XFD$3,ROW(価格設定!$D$3),MATCH($AW509,価格設定!D$1:XFD$1,1))*100)&amp;"%")</f>
        <v/>
      </c>
      <c r="DD509" s="28" t="str">
        <f>IF(CP509="","",$DD$1&amp;(INDEX(価格設定!D$1:XFD$3,ROW(価格設定!$D$2),MATCH($AW509,価格設定!D$1:XFD$1,1))*100)&amp;"%")</f>
        <v/>
      </c>
      <c r="DE509" s="29" t="str">
        <f t="shared" si="868"/>
        <v/>
      </c>
      <c r="DG509" s="58" t="str">
        <f t="shared" si="869"/>
        <v/>
      </c>
      <c r="DH509" s="58" t="str">
        <f t="shared" si="870"/>
        <v/>
      </c>
      <c r="DI509" s="58" t="str">
        <f t="shared" si="871"/>
        <v/>
      </c>
      <c r="DJ509" s="85" t="str">
        <f t="shared" si="872"/>
        <v/>
      </c>
      <c r="DL509" s="58" t="str">
        <f>IF(COUNTIF(DG$3:DG$1048576,DG509)=COUNTIF($DG$3:$DG509,DG509),DG509,"")</f>
        <v/>
      </c>
      <c r="DM509" s="85" t="str">
        <f t="shared" si="873"/>
        <v/>
      </c>
      <c r="DN509" s="85" t="str">
        <f t="shared" si="799"/>
        <v/>
      </c>
      <c r="DO509" s="85" t="str">
        <f t="shared" si="799"/>
        <v/>
      </c>
      <c r="DP509" s="303"/>
      <c r="DQ509" s="17" t="str">
        <f t="shared" si="800"/>
        <v/>
      </c>
      <c r="DR509" s="17" t="str">
        <f t="shared" si="801"/>
        <v/>
      </c>
      <c r="DS509" s="17" t="str">
        <f t="shared" si="802"/>
        <v/>
      </c>
      <c r="DU509" s="16" t="str">
        <f t="shared" si="874"/>
        <v/>
      </c>
      <c r="DV509" s="16" t="str">
        <f>IF(DU509="","",COUNT($DU$3:DU509))</f>
        <v/>
      </c>
      <c r="DW509" s="16" t="str">
        <f t="shared" si="875"/>
        <v/>
      </c>
      <c r="DX509" s="16" t="str">
        <f t="shared" si="876"/>
        <v/>
      </c>
      <c r="DY509" s="16" t="str">
        <f>IF(DZ509="","",COUNTIF(DZ$3:DZ509,DZ509))</f>
        <v/>
      </c>
      <c r="DZ509" s="16" t="str">
        <f t="shared" si="877"/>
        <v/>
      </c>
      <c r="EA509" s="16" t="str">
        <f t="shared" si="878"/>
        <v/>
      </c>
      <c r="EB509" s="16" t="str">
        <f t="shared" si="879"/>
        <v/>
      </c>
      <c r="EC509" s="16" t="str">
        <f t="shared" si="880"/>
        <v/>
      </c>
      <c r="ED509" s="16" t="str">
        <f t="shared" si="881"/>
        <v/>
      </c>
      <c r="EE509" s="16" t="str">
        <f t="shared" si="882"/>
        <v/>
      </c>
      <c r="EF509" s="16" t="str">
        <f t="shared" si="883"/>
        <v/>
      </c>
      <c r="EG509" s="16" t="str">
        <f t="shared" si="884"/>
        <v/>
      </c>
      <c r="EH509" s="16" t="str">
        <f t="shared" si="885"/>
        <v/>
      </c>
      <c r="EI509" s="16" t="str">
        <f t="shared" si="886"/>
        <v/>
      </c>
      <c r="EJ509" s="16" t="str">
        <f t="shared" si="887"/>
        <v/>
      </c>
      <c r="EK509" s="16" t="str">
        <f t="shared" si="888"/>
        <v/>
      </c>
      <c r="EL509" s="58" t="str">
        <f t="shared" si="889"/>
        <v/>
      </c>
      <c r="EM509" s="58" t="str">
        <f>IF(OR($DZ509="",CR509=""),IF($EL509="","",$EL509),IF(OR(CR509="なし",CR509=0),領収書!$H$1,CR509))</f>
        <v/>
      </c>
      <c r="EN509" s="58" t="str">
        <f>IF(OR($DZ509="",CS509=""),IF($EL509="","",$EL509),IF(OR(CS509="なし",CS509=0),入力!$EN$1,CS509))</f>
        <v/>
      </c>
      <c r="EO509" s="63" t="str">
        <f t="shared" si="890"/>
        <v/>
      </c>
      <c r="EP509" s="63" t="str">
        <f t="shared" si="891"/>
        <v/>
      </c>
      <c r="ER509" s="16" t="str">
        <f>IF(AND(COUNTIF($ET$3:ET509,ET509)=1,ET509&lt;&gt;""),MAX($ER$3:ER508)+1,"")</f>
        <v/>
      </c>
      <c r="ES509" s="16" t="str">
        <f>IF(価格設定!B511="","",価格設定!B511)</f>
        <v/>
      </c>
      <c r="ET509" s="16" t="str">
        <f>IF(価格設定!C511="","",価格設定!C511)</f>
        <v/>
      </c>
      <c r="EV509" s="16" t="str">
        <f t="shared" si="803"/>
        <v/>
      </c>
      <c r="EW509" s="16" t="str">
        <f t="shared" si="892"/>
        <v/>
      </c>
    </row>
    <row r="510" spans="1:153" ht="30" customHeight="1" x14ac:dyDescent="0.2">
      <c r="A510" s="225"/>
      <c r="B510" s="212"/>
      <c r="C510" s="221"/>
      <c r="D510" s="164"/>
      <c r="E510" s="165"/>
      <c r="F510" s="166"/>
      <c r="G510" s="167"/>
      <c r="H510" s="179"/>
      <c r="I510" s="306"/>
      <c r="J510" s="169"/>
      <c r="K510" s="179"/>
      <c r="L510" s="186"/>
      <c r="M510" s="186"/>
      <c r="N510" s="168"/>
      <c r="O510" s="170"/>
      <c r="P510" s="212"/>
      <c r="Q510" s="179" t="str">
        <f>IFERROR(IF(H510="","",IFERROR(INDEX(価格設定!$B$5:$B$1048576,MATCH(H510,価格設定!$B$5:$B$1048576,0),0),INDEX(価格設定!$B$5:$B$1048576,MATCH("*"&amp;H510&amp;"*",価格設定!$B$5:$B$1048576,0),0))),H510)</f>
        <v/>
      </c>
      <c r="R510" s="250" t="str">
        <f>IFERROR(IF(Q510="",IF(K510="","",K510),IF(K510="",IF(INDEX(価格設定!$C$5:$C$1048576,MATCH(Q510,価格設定!$B$5:$B$1048576,0),0)=0,"",INDEX(価格設定!$C$5:$C$1048576,MATCH(Q510,価格設定!$B$5:$B$1048576,0),0)),IF(K510="なし","",K510))),"")</f>
        <v/>
      </c>
      <c r="S510" s="308" t="str">
        <f t="shared" si="804"/>
        <v/>
      </c>
      <c r="T510" s="126" t="str">
        <f>IFERROR(IF(J510="",IF(INDEX(価格設定!$E$5:$R$1048576,MATCH($Q510,価格設定!B$5:B$1048576,0),MATCH($AW510,価格設定!E$1:X$1,1))=0,"",INDEX(価格設定!$E$5:$R$1048576,MATCH($Q510,価格設定!B$5:B$1048576,0),MATCH($AW510,価格設定!E$1:X$1,1))),J510),"")</f>
        <v/>
      </c>
      <c r="U510" s="126" t="str">
        <f t="shared" si="805"/>
        <v/>
      </c>
      <c r="V510" s="132" t="str">
        <f t="shared" si="806"/>
        <v/>
      </c>
      <c r="W510" s="127" t="str">
        <f>IFERROR(IF(OR(T510="",T510&lt;0),"",IFERROR(INDEX(価格設定!E$2:X$3,IF(AND(K510=$K$1,$K$1&lt;&gt;""),ROW(価格設定!$D$3)-1,MATCH(INDEX(価格設定!$D$5:$D$1048576,MATCH(Q510,価格設定!$B$5:$B$1048576,0),0),価格設定!$D$2:$D$3,0)),MATCH($AW510,価格設定!E$1:X$1,1)),INDEX(価格設定!E$2:X$2,0,MATCH($AW510,価格設定!E$1:X$1,1)))),"")</f>
        <v/>
      </c>
      <c r="X510" s="126" t="str">
        <f t="shared" si="797"/>
        <v/>
      </c>
      <c r="Y510" s="128" t="str">
        <f t="shared" si="807"/>
        <v/>
      </c>
      <c r="Z510" s="126" t="str">
        <f t="shared" si="808"/>
        <v/>
      </c>
      <c r="AA510" s="129" t="str">
        <f t="shared" si="809"/>
        <v/>
      </c>
      <c r="AB510" s="126" t="str">
        <f t="shared" si="810"/>
        <v/>
      </c>
      <c r="AC510" s="280" t="str">
        <f t="shared" si="811"/>
        <v/>
      </c>
      <c r="AD510" s="15"/>
      <c r="AE510" s="204" t="str">
        <f>IF(AF510="","",COUNT($AF$3:AF510))</f>
        <v/>
      </c>
      <c r="AF510" s="206" t="str">
        <f t="shared" si="812"/>
        <v/>
      </c>
      <c r="AG510" s="204" t="str">
        <f t="shared" si="813"/>
        <v/>
      </c>
      <c r="AH510" s="204" t="str">
        <f t="shared" si="814"/>
        <v/>
      </c>
      <c r="AI510" s="287"/>
      <c r="AJ510" s="15"/>
      <c r="AK510" s="138" t="str">
        <f t="shared" si="815"/>
        <v/>
      </c>
      <c r="AL510" s="131" t="str">
        <f t="shared" si="816"/>
        <v/>
      </c>
      <c r="AM510" s="131" t="str">
        <f t="shared" si="817"/>
        <v/>
      </c>
      <c r="AN510" s="313" t="str">
        <f t="shared" si="818"/>
        <v/>
      </c>
      <c r="AO510" s="316" t="str">
        <f t="shared" si="819"/>
        <v/>
      </c>
      <c r="AP510" s="18"/>
      <c r="AQ510" s="3" t="str">
        <f>IF(F510="","",MAX($AQ$3:AQ509)+1)</f>
        <v/>
      </c>
      <c r="AR510" s="3" t="str">
        <f>IF(OR(AQ510="",BB510=""),"",MAX($AR$3:AR509)+1)</f>
        <v/>
      </c>
      <c r="AS510" s="3" t="str">
        <f>IF(CQ510="","",RANK(CQ510,CQ$3:CQ$1048576,1)+COUNTIF($CQ$3:CQ510,CQ510)-1)</f>
        <v/>
      </c>
      <c r="AT510" s="21" t="str">
        <f>IF(C510="",IF(OR(AND($H510&lt;&gt;"",C510=""),AND($F509=$F510,$AZ510&lt;&gt;""),COUNTA($H$3:$H$1048576,#REF!,$F$3:$F$1048576)&gt;COUNTA($H$3:$H510,#REF!,$F$3:$F510),$AZ510&lt;&gt;""),INDEX(AT$3:AT$1048576,MATCH(MAX($AQ$3:$AQ509),$AQ$3:$AQ$1048576,0),0),""),C510)</f>
        <v/>
      </c>
      <c r="AU510" s="21" t="str">
        <f>IF(D510="",IF(OR(AND($H510&lt;&gt;"",D510=""),AND($F509=$F510,$AZ510&lt;&gt;""),COUNTA($H$3:$H$1048576,#REF!,$F$3:$F$1048576)&gt;COUNTA($H$3:$H510,#REF!,$F$3:$F510),$AZ510&lt;&gt;""),INDEX(AU$3:AU$1048576,MATCH(MAX($AQ$3:$AQ509),$AQ$3:$AQ$1048576,0),0),""),D510)</f>
        <v/>
      </c>
      <c r="AV510" s="21" t="str">
        <f>IF(E510="",IF(OR(AND($H510&lt;&gt;"",E510=""),AND($F509=$F510,$AZ510&lt;&gt;""),COUNTA($H$3:$H$1048576,#REF!,$F$3:$F$1048576)&gt;COUNTA($H$3:$H510,#REF!,$F$3:$F510),$AZ510&lt;&gt;""),INDEX(AV$3:AV$1048576,MATCH(MAX($AQ$3:$AQ509),$AQ$3:$AQ$1048576,0),0),""),E510)</f>
        <v/>
      </c>
      <c r="AW510" s="24" t="str">
        <f t="shared" si="820"/>
        <v/>
      </c>
      <c r="AX510" s="13" t="str">
        <f t="shared" si="821"/>
        <v/>
      </c>
      <c r="AY510" s="4" t="str">
        <f t="shared" si="822"/>
        <v/>
      </c>
      <c r="AZ510" s="4" t="str">
        <f>IF(AX510="",IF(OR(AND(H510&lt;&gt;"",F510=""),COUNTA($H$3:$H$1048576)&gt;COUNTA($H$3:$H510)),INDEX(AX$3:AX510,MATCH(MAX($AQ$3:AQ510),AQ$3:AQ510,0),0),""),AX510)</f>
        <v/>
      </c>
      <c r="BA510" s="4" t="str">
        <f>IF(AY510="",IF(AND(H510&lt;&gt;"",F510=""),INDEX(AY$3:AY510,MATCH(MAX($AQ$3:AQ510),AQ$3:AQ510,0),0),""),AY510)</f>
        <v/>
      </c>
      <c r="BB510" s="82" t="str">
        <f>IF(BC510="","",RANK(BC510,BC$3:BC$1048576,1)+COUNTIF($BC$3:BC510,BC510)-1)</f>
        <v/>
      </c>
      <c r="BC510" s="139" t="str">
        <f t="shared" si="823"/>
        <v/>
      </c>
      <c r="BD510" s="46" t="str">
        <f t="shared" si="824"/>
        <v/>
      </c>
      <c r="BE510" s="46" t="str">
        <f t="shared" si="825"/>
        <v/>
      </c>
      <c r="BF510" s="46" t="str">
        <f t="shared" si="826"/>
        <v/>
      </c>
      <c r="BG510" s="4" t="str">
        <f t="shared" si="827"/>
        <v/>
      </c>
      <c r="BH510" s="180" t="str">
        <f t="shared" si="828"/>
        <v/>
      </c>
      <c r="BI510" s="16" t="str">
        <f t="shared" si="829"/>
        <v/>
      </c>
      <c r="BJ510" s="52" t="str">
        <f>IF(BI510="","",IF(W510="","",IF(AND(K510=$K$1,$K$1&lt;&gt;""),$BT$2,IFERROR(IF(INDEX(価格設定!$D$5:$D$1048576,MATCH(Q510,価格設定!$B$5:$B$1048576,0),0)=価格設定!$D$3,$BT$2,$BS$2),$BS$2))))</f>
        <v/>
      </c>
      <c r="BK510" s="16" t="str">
        <f>IF(BI510="","",IF(COUNTIF($BI$3:BI510,BI510)=1,1,IF(AND(BI509=BI510,BH510=""),BK509,COUNTIF($BH$3:BH510,BH510))))</f>
        <v/>
      </c>
      <c r="BL510" s="52" t="str">
        <f t="shared" si="830"/>
        <v/>
      </c>
      <c r="BM510" s="52" t="str">
        <f t="shared" si="831"/>
        <v/>
      </c>
      <c r="BN510" s="119" t="str">
        <f t="shared" si="832"/>
        <v/>
      </c>
      <c r="BO510" s="119" t="str">
        <f t="shared" si="833"/>
        <v/>
      </c>
      <c r="BP510" s="17" t="str">
        <f t="shared" si="834"/>
        <v/>
      </c>
      <c r="BQ510" s="17" t="str">
        <f t="shared" si="835"/>
        <v/>
      </c>
      <c r="BR510" s="17" t="str">
        <f>IF(OR(BP510="",COUNTIF($BO$3:BO510,BO510)&lt;&gt;1),"",SUMIF(BO$3:BO$1048576,BO510,BP$3:BP$1048576))</f>
        <v/>
      </c>
      <c r="BS510" s="17" t="str">
        <f t="shared" si="836"/>
        <v/>
      </c>
      <c r="BT510" s="17" t="str">
        <f t="shared" si="837"/>
        <v/>
      </c>
      <c r="BU510" s="17" t="str">
        <f t="shared" si="838"/>
        <v/>
      </c>
      <c r="BV510" s="24" t="str">
        <f t="shared" si="839"/>
        <v/>
      </c>
      <c r="BW510" s="24" t="str">
        <f t="shared" si="840"/>
        <v/>
      </c>
      <c r="BX510" s="24" t="str">
        <f t="shared" si="841"/>
        <v/>
      </c>
      <c r="BY510" s="26" t="str">
        <f t="shared" si="842"/>
        <v/>
      </c>
      <c r="BZ510" s="26" t="str">
        <f t="shared" si="843"/>
        <v/>
      </c>
      <c r="CA510" s="26" t="str">
        <f t="shared" si="844"/>
        <v/>
      </c>
      <c r="CB510" s="66" t="str">
        <f t="shared" si="845"/>
        <v/>
      </c>
      <c r="CC510" s="65" t="str">
        <f t="shared" si="846"/>
        <v/>
      </c>
      <c r="CD510" s="26" t="str">
        <f t="shared" si="847"/>
        <v/>
      </c>
      <c r="CE510" s="26" t="str">
        <f t="shared" si="848"/>
        <v/>
      </c>
      <c r="CF510" s="193" t="str">
        <f t="shared" si="849"/>
        <v/>
      </c>
      <c r="CG510" s="193" t="str">
        <f t="shared" si="850"/>
        <v/>
      </c>
      <c r="CH510" s="26" t="str">
        <f t="shared" si="851"/>
        <v/>
      </c>
      <c r="CI510" s="26" t="str">
        <f t="shared" si="852"/>
        <v/>
      </c>
      <c r="CJ510" s="65" t="str">
        <f t="shared" si="853"/>
        <v/>
      </c>
      <c r="CK510" s="65" t="str">
        <f t="shared" si="854"/>
        <v/>
      </c>
      <c r="CL510" s="64" t="str">
        <f t="shared" si="855"/>
        <v/>
      </c>
      <c r="CM510" s="64" t="str">
        <f t="shared" si="856"/>
        <v/>
      </c>
      <c r="CN510" s="65" t="str">
        <f t="shared" si="857"/>
        <v/>
      </c>
      <c r="CP510" s="63" t="str">
        <f>IF(BH510="","",MAX($CP$3:CP509)+1)</f>
        <v/>
      </c>
      <c r="CQ510" s="24" t="str">
        <f t="shared" si="858"/>
        <v/>
      </c>
      <c r="CR510" s="24" t="str">
        <f t="shared" si="859"/>
        <v/>
      </c>
      <c r="CS510" s="24" t="str">
        <f t="shared" si="860"/>
        <v/>
      </c>
      <c r="CT510" s="58" t="str">
        <f>IF(BO510="","",COUNTIF($BO$3:BO510,BO510)&amp;"@"&amp;BO510)</f>
        <v/>
      </c>
      <c r="CU510" s="16" t="str">
        <f t="shared" si="798"/>
        <v/>
      </c>
      <c r="CV510" s="63" t="str">
        <f t="shared" si="861"/>
        <v/>
      </c>
      <c r="CW510" s="16" t="str">
        <f t="shared" si="862"/>
        <v/>
      </c>
      <c r="CX510" s="16" t="str">
        <f t="shared" si="863"/>
        <v/>
      </c>
      <c r="CY510" s="16" t="str">
        <f t="shared" si="864"/>
        <v/>
      </c>
      <c r="CZ510" s="85" t="str">
        <f t="shared" si="865"/>
        <v/>
      </c>
      <c r="DA510" s="16" t="str">
        <f t="shared" si="866"/>
        <v/>
      </c>
      <c r="DB510" s="16" t="str">
        <f t="shared" si="867"/>
        <v/>
      </c>
      <c r="DC510" s="28" t="str">
        <f>IF(CP510="","",$DC$1&amp;(INDEX(価格設定!D$1:XFD$3,ROW(価格設定!$D$3),MATCH($AW510,価格設定!D$1:XFD$1,1))*100)&amp;"%")</f>
        <v/>
      </c>
      <c r="DD510" s="28" t="str">
        <f>IF(CP510="","",$DD$1&amp;(INDEX(価格設定!D$1:XFD$3,ROW(価格設定!$D$2),MATCH($AW510,価格設定!D$1:XFD$1,1))*100)&amp;"%")</f>
        <v/>
      </c>
      <c r="DE510" s="29" t="str">
        <f t="shared" si="868"/>
        <v/>
      </c>
      <c r="DG510" s="58" t="str">
        <f t="shared" si="869"/>
        <v/>
      </c>
      <c r="DH510" s="58" t="str">
        <f t="shared" si="870"/>
        <v/>
      </c>
      <c r="DI510" s="58" t="str">
        <f t="shared" si="871"/>
        <v/>
      </c>
      <c r="DJ510" s="85" t="str">
        <f t="shared" si="872"/>
        <v/>
      </c>
      <c r="DL510" s="58" t="str">
        <f>IF(COUNTIF(DG$3:DG$1048576,DG510)=COUNTIF($DG$3:$DG510,DG510),DG510,"")</f>
        <v/>
      </c>
      <c r="DM510" s="85" t="str">
        <f t="shared" si="873"/>
        <v/>
      </c>
      <c r="DN510" s="85" t="str">
        <f t="shared" si="799"/>
        <v/>
      </c>
      <c r="DO510" s="85" t="str">
        <f t="shared" si="799"/>
        <v/>
      </c>
      <c r="DP510" s="303"/>
      <c r="DQ510" s="17" t="str">
        <f t="shared" si="800"/>
        <v/>
      </c>
      <c r="DR510" s="17" t="str">
        <f t="shared" si="801"/>
        <v/>
      </c>
      <c r="DS510" s="17" t="str">
        <f t="shared" si="802"/>
        <v/>
      </c>
      <c r="DU510" s="16" t="str">
        <f t="shared" si="874"/>
        <v/>
      </c>
      <c r="DV510" s="16" t="str">
        <f>IF(DU510="","",COUNT($DU$3:DU510))</f>
        <v/>
      </c>
      <c r="DW510" s="16" t="str">
        <f t="shared" si="875"/>
        <v/>
      </c>
      <c r="DX510" s="16" t="str">
        <f t="shared" si="876"/>
        <v/>
      </c>
      <c r="DY510" s="16" t="str">
        <f>IF(DZ510="","",COUNTIF(DZ$3:DZ510,DZ510))</f>
        <v/>
      </c>
      <c r="DZ510" s="16" t="str">
        <f t="shared" si="877"/>
        <v/>
      </c>
      <c r="EA510" s="16" t="str">
        <f t="shared" si="878"/>
        <v/>
      </c>
      <c r="EB510" s="16" t="str">
        <f t="shared" si="879"/>
        <v/>
      </c>
      <c r="EC510" s="16" t="str">
        <f t="shared" si="880"/>
        <v/>
      </c>
      <c r="ED510" s="16" t="str">
        <f t="shared" si="881"/>
        <v/>
      </c>
      <c r="EE510" s="16" t="str">
        <f t="shared" si="882"/>
        <v/>
      </c>
      <c r="EF510" s="16" t="str">
        <f t="shared" si="883"/>
        <v/>
      </c>
      <c r="EG510" s="16" t="str">
        <f t="shared" si="884"/>
        <v/>
      </c>
      <c r="EH510" s="16" t="str">
        <f t="shared" si="885"/>
        <v/>
      </c>
      <c r="EI510" s="16" t="str">
        <f t="shared" si="886"/>
        <v/>
      </c>
      <c r="EJ510" s="16" t="str">
        <f t="shared" si="887"/>
        <v/>
      </c>
      <c r="EK510" s="16" t="str">
        <f t="shared" si="888"/>
        <v/>
      </c>
      <c r="EL510" s="58" t="str">
        <f t="shared" si="889"/>
        <v/>
      </c>
      <c r="EM510" s="58" t="str">
        <f>IF(OR($DZ510="",CR510=""),IF($EL510="","",$EL510),IF(OR(CR510="なし",CR510=0),領収書!$H$1,CR510))</f>
        <v/>
      </c>
      <c r="EN510" s="58" t="str">
        <f>IF(OR($DZ510="",CS510=""),IF($EL510="","",$EL510),IF(OR(CS510="なし",CS510=0),入力!$EN$1,CS510))</f>
        <v/>
      </c>
      <c r="EO510" s="63" t="str">
        <f t="shared" si="890"/>
        <v/>
      </c>
      <c r="EP510" s="63" t="str">
        <f t="shared" si="891"/>
        <v/>
      </c>
      <c r="ER510" s="16" t="str">
        <f>IF(AND(COUNTIF($ET$3:ET510,ET510)=1,ET510&lt;&gt;""),MAX($ER$3:ER509)+1,"")</f>
        <v/>
      </c>
      <c r="ES510" s="16" t="str">
        <f>IF(価格設定!B512="","",価格設定!B512)</f>
        <v/>
      </c>
      <c r="ET510" s="16" t="str">
        <f>IF(価格設定!C512="","",価格設定!C512)</f>
        <v/>
      </c>
      <c r="EV510" s="16" t="str">
        <f t="shared" si="803"/>
        <v/>
      </c>
      <c r="EW510" s="16" t="str">
        <f t="shared" si="892"/>
        <v/>
      </c>
    </row>
    <row r="511" spans="1:153" ht="30" customHeight="1" x14ac:dyDescent="0.2">
      <c r="A511" s="225"/>
      <c r="B511" s="212"/>
      <c r="C511" s="221"/>
      <c r="D511" s="164"/>
      <c r="E511" s="165"/>
      <c r="F511" s="166"/>
      <c r="G511" s="167"/>
      <c r="H511" s="179"/>
      <c r="I511" s="306"/>
      <c r="J511" s="169"/>
      <c r="K511" s="179"/>
      <c r="L511" s="186"/>
      <c r="M511" s="186"/>
      <c r="N511" s="168"/>
      <c r="O511" s="170"/>
      <c r="P511" s="212"/>
      <c r="Q511" s="179" t="str">
        <f>IFERROR(IF(H511="","",IFERROR(INDEX(価格設定!$B$5:$B$1048576,MATCH(H511,価格設定!$B$5:$B$1048576,0),0),INDEX(価格設定!$B$5:$B$1048576,MATCH("*"&amp;H511&amp;"*",価格設定!$B$5:$B$1048576,0),0))),H511)</f>
        <v/>
      </c>
      <c r="R511" s="250" t="str">
        <f>IFERROR(IF(Q511="",IF(K511="","",K511),IF(K511="",IF(INDEX(価格設定!$C$5:$C$1048576,MATCH(Q511,価格設定!$B$5:$B$1048576,0),0)=0,"",INDEX(価格設定!$C$5:$C$1048576,MATCH(Q511,価格設定!$B$5:$B$1048576,0),0)),IF(K511="なし","",K511))),"")</f>
        <v/>
      </c>
      <c r="S511" s="308" t="str">
        <f t="shared" si="804"/>
        <v/>
      </c>
      <c r="T511" s="126" t="str">
        <f>IFERROR(IF(J511="",IF(INDEX(価格設定!$E$5:$R$1048576,MATCH($Q511,価格設定!B$5:B$1048576,0),MATCH($AW511,価格設定!E$1:X$1,1))=0,"",INDEX(価格設定!$E$5:$R$1048576,MATCH($Q511,価格設定!B$5:B$1048576,0),MATCH($AW511,価格設定!E$1:X$1,1))),J511),"")</f>
        <v/>
      </c>
      <c r="U511" s="126" t="str">
        <f t="shared" si="805"/>
        <v/>
      </c>
      <c r="V511" s="132" t="str">
        <f t="shared" si="806"/>
        <v/>
      </c>
      <c r="W511" s="127" t="str">
        <f>IFERROR(IF(OR(T511="",T511&lt;0),"",IFERROR(INDEX(価格設定!E$2:X$3,IF(AND(K511=$K$1,$K$1&lt;&gt;""),ROW(価格設定!$D$3)-1,MATCH(INDEX(価格設定!$D$5:$D$1048576,MATCH(Q511,価格設定!$B$5:$B$1048576,0),0),価格設定!$D$2:$D$3,0)),MATCH($AW511,価格設定!E$1:X$1,1)),INDEX(価格設定!E$2:X$2,0,MATCH($AW511,価格設定!E$1:X$1,1)))),"")</f>
        <v/>
      </c>
      <c r="X511" s="126" t="str">
        <f t="shared" si="797"/>
        <v/>
      </c>
      <c r="Y511" s="128" t="str">
        <f t="shared" si="807"/>
        <v/>
      </c>
      <c r="Z511" s="126" t="str">
        <f t="shared" si="808"/>
        <v/>
      </c>
      <c r="AA511" s="129" t="str">
        <f t="shared" si="809"/>
        <v/>
      </c>
      <c r="AB511" s="126" t="str">
        <f t="shared" si="810"/>
        <v/>
      </c>
      <c r="AC511" s="280" t="str">
        <f t="shared" si="811"/>
        <v/>
      </c>
      <c r="AD511" s="15"/>
      <c r="AE511" s="204" t="str">
        <f>IF(AF511="","",COUNT($AF$3:AF511))</f>
        <v/>
      </c>
      <c r="AF511" s="206" t="str">
        <f t="shared" si="812"/>
        <v/>
      </c>
      <c r="AG511" s="204" t="str">
        <f t="shared" si="813"/>
        <v/>
      </c>
      <c r="AH511" s="204" t="str">
        <f t="shared" si="814"/>
        <v/>
      </c>
      <c r="AI511" s="287"/>
      <c r="AJ511" s="15"/>
      <c r="AK511" s="138" t="str">
        <f t="shared" si="815"/>
        <v/>
      </c>
      <c r="AL511" s="131" t="str">
        <f t="shared" si="816"/>
        <v/>
      </c>
      <c r="AM511" s="131" t="str">
        <f t="shared" si="817"/>
        <v/>
      </c>
      <c r="AN511" s="313" t="str">
        <f t="shared" si="818"/>
        <v/>
      </c>
      <c r="AO511" s="316" t="str">
        <f t="shared" si="819"/>
        <v/>
      </c>
      <c r="AP511" s="18"/>
      <c r="AQ511" s="3" t="str">
        <f>IF(F511="","",MAX($AQ$3:AQ510)+1)</f>
        <v/>
      </c>
      <c r="AR511" s="3" t="str">
        <f>IF(OR(AQ511="",BB511=""),"",MAX($AR$3:AR510)+1)</f>
        <v/>
      </c>
      <c r="AS511" s="3" t="str">
        <f>IF(CQ511="","",RANK(CQ511,CQ$3:CQ$1048576,1)+COUNTIF($CQ$3:CQ511,CQ511)-1)</f>
        <v/>
      </c>
      <c r="AT511" s="21" t="str">
        <f>IF(C511="",IF(OR(AND($H511&lt;&gt;"",C511=""),AND($F510=$F511,$AZ511&lt;&gt;""),COUNTA($H$3:$H$1048576,#REF!,$F$3:$F$1048576)&gt;COUNTA($H$3:$H511,#REF!,$F$3:$F511),$AZ511&lt;&gt;""),INDEX(AT$3:AT$1048576,MATCH(MAX($AQ$3:$AQ510),$AQ$3:$AQ$1048576,0),0),""),C511)</f>
        <v/>
      </c>
      <c r="AU511" s="21" t="str">
        <f>IF(D511="",IF(OR(AND($H511&lt;&gt;"",D511=""),AND($F510=$F511,$AZ511&lt;&gt;""),COUNTA($H$3:$H$1048576,#REF!,$F$3:$F$1048576)&gt;COUNTA($H$3:$H511,#REF!,$F$3:$F511),$AZ511&lt;&gt;""),INDEX(AU$3:AU$1048576,MATCH(MAX($AQ$3:$AQ510),$AQ$3:$AQ$1048576,0),0),""),D511)</f>
        <v/>
      </c>
      <c r="AV511" s="21" t="str">
        <f>IF(E511="",IF(OR(AND($H511&lt;&gt;"",E511=""),AND($F510=$F511,$AZ511&lt;&gt;""),COUNTA($H$3:$H$1048576,#REF!,$F$3:$F$1048576)&gt;COUNTA($H$3:$H511,#REF!,$F$3:$F511),$AZ511&lt;&gt;""),INDEX(AV$3:AV$1048576,MATCH(MAX($AQ$3:$AQ510),$AQ$3:$AQ$1048576,0),0),""),E511)</f>
        <v/>
      </c>
      <c r="AW511" s="24" t="str">
        <f t="shared" si="820"/>
        <v/>
      </c>
      <c r="AX511" s="13" t="str">
        <f t="shared" si="821"/>
        <v/>
      </c>
      <c r="AY511" s="4" t="str">
        <f t="shared" si="822"/>
        <v/>
      </c>
      <c r="AZ511" s="4" t="str">
        <f>IF(AX511="",IF(OR(AND(H511&lt;&gt;"",F511=""),COUNTA($H$3:$H$1048576)&gt;COUNTA($H$3:$H511)),INDEX(AX$3:AX511,MATCH(MAX($AQ$3:AQ511),AQ$3:AQ511,0),0),""),AX511)</f>
        <v/>
      </c>
      <c r="BA511" s="4" t="str">
        <f>IF(AY511="",IF(AND(H511&lt;&gt;"",F511=""),INDEX(AY$3:AY511,MATCH(MAX($AQ$3:AQ511),AQ$3:AQ511,0),0),""),AY511)</f>
        <v/>
      </c>
      <c r="BB511" s="82" t="str">
        <f>IF(BC511="","",RANK(BC511,BC$3:BC$1048576,1)+COUNTIF($BC$3:BC511,BC511)-1)</f>
        <v/>
      </c>
      <c r="BC511" s="139" t="str">
        <f t="shared" si="823"/>
        <v/>
      </c>
      <c r="BD511" s="46" t="str">
        <f t="shared" si="824"/>
        <v/>
      </c>
      <c r="BE511" s="46" t="str">
        <f t="shared" si="825"/>
        <v/>
      </c>
      <c r="BF511" s="46" t="str">
        <f t="shared" si="826"/>
        <v/>
      </c>
      <c r="BG511" s="4" t="str">
        <f t="shared" si="827"/>
        <v/>
      </c>
      <c r="BH511" s="180" t="str">
        <f t="shared" si="828"/>
        <v/>
      </c>
      <c r="BI511" s="16" t="str">
        <f t="shared" si="829"/>
        <v/>
      </c>
      <c r="BJ511" s="52" t="str">
        <f>IF(BI511="","",IF(W511="","",IF(AND(K511=$K$1,$K$1&lt;&gt;""),$BT$2,IFERROR(IF(INDEX(価格設定!$D$5:$D$1048576,MATCH(Q511,価格設定!$B$5:$B$1048576,0),0)=価格設定!$D$3,$BT$2,$BS$2),$BS$2))))</f>
        <v/>
      </c>
      <c r="BK511" s="16" t="str">
        <f>IF(BI511="","",IF(COUNTIF($BI$3:BI511,BI511)=1,1,IF(AND(BI510=BI511,BH511=""),BK510,COUNTIF($BH$3:BH511,BH511))))</f>
        <v/>
      </c>
      <c r="BL511" s="52" t="str">
        <f t="shared" si="830"/>
        <v/>
      </c>
      <c r="BM511" s="52" t="str">
        <f t="shared" si="831"/>
        <v/>
      </c>
      <c r="BN511" s="119" t="str">
        <f t="shared" si="832"/>
        <v/>
      </c>
      <c r="BO511" s="119" t="str">
        <f t="shared" si="833"/>
        <v/>
      </c>
      <c r="BP511" s="17" t="str">
        <f t="shared" si="834"/>
        <v/>
      </c>
      <c r="BQ511" s="17" t="str">
        <f t="shared" si="835"/>
        <v/>
      </c>
      <c r="BR511" s="17" t="str">
        <f>IF(OR(BP511="",COUNTIF($BO$3:BO511,BO511)&lt;&gt;1),"",SUMIF(BO$3:BO$1048576,BO511,BP$3:BP$1048576))</f>
        <v/>
      </c>
      <c r="BS511" s="17" t="str">
        <f t="shared" si="836"/>
        <v/>
      </c>
      <c r="BT511" s="17" t="str">
        <f t="shared" si="837"/>
        <v/>
      </c>
      <c r="BU511" s="17" t="str">
        <f t="shared" si="838"/>
        <v/>
      </c>
      <c r="BV511" s="24" t="str">
        <f t="shared" si="839"/>
        <v/>
      </c>
      <c r="BW511" s="24" t="str">
        <f t="shared" si="840"/>
        <v/>
      </c>
      <c r="BX511" s="24" t="str">
        <f t="shared" si="841"/>
        <v/>
      </c>
      <c r="BY511" s="26" t="str">
        <f t="shared" si="842"/>
        <v/>
      </c>
      <c r="BZ511" s="26" t="str">
        <f t="shared" si="843"/>
        <v/>
      </c>
      <c r="CA511" s="26" t="str">
        <f t="shared" si="844"/>
        <v/>
      </c>
      <c r="CB511" s="66" t="str">
        <f t="shared" si="845"/>
        <v/>
      </c>
      <c r="CC511" s="65" t="str">
        <f t="shared" si="846"/>
        <v/>
      </c>
      <c r="CD511" s="26" t="str">
        <f t="shared" si="847"/>
        <v/>
      </c>
      <c r="CE511" s="26" t="str">
        <f t="shared" si="848"/>
        <v/>
      </c>
      <c r="CF511" s="193" t="str">
        <f t="shared" si="849"/>
        <v/>
      </c>
      <c r="CG511" s="193" t="str">
        <f t="shared" si="850"/>
        <v/>
      </c>
      <c r="CH511" s="26" t="str">
        <f t="shared" si="851"/>
        <v/>
      </c>
      <c r="CI511" s="26" t="str">
        <f t="shared" si="852"/>
        <v/>
      </c>
      <c r="CJ511" s="65" t="str">
        <f t="shared" si="853"/>
        <v/>
      </c>
      <c r="CK511" s="65" t="str">
        <f t="shared" si="854"/>
        <v/>
      </c>
      <c r="CL511" s="64" t="str">
        <f t="shared" si="855"/>
        <v/>
      </c>
      <c r="CM511" s="64" t="str">
        <f t="shared" si="856"/>
        <v/>
      </c>
      <c r="CN511" s="65" t="str">
        <f t="shared" si="857"/>
        <v/>
      </c>
      <c r="CP511" s="63" t="str">
        <f>IF(BH511="","",MAX($CP$3:CP510)+1)</f>
        <v/>
      </c>
      <c r="CQ511" s="24" t="str">
        <f t="shared" si="858"/>
        <v/>
      </c>
      <c r="CR511" s="24" t="str">
        <f t="shared" si="859"/>
        <v/>
      </c>
      <c r="CS511" s="24" t="str">
        <f t="shared" si="860"/>
        <v/>
      </c>
      <c r="CT511" s="58" t="str">
        <f>IF(BO511="","",COUNTIF($BO$3:BO511,BO511)&amp;"@"&amp;BO511)</f>
        <v/>
      </c>
      <c r="CU511" s="16" t="str">
        <f t="shared" si="798"/>
        <v/>
      </c>
      <c r="CV511" s="63" t="str">
        <f t="shared" si="861"/>
        <v/>
      </c>
      <c r="CW511" s="16" t="str">
        <f t="shared" si="862"/>
        <v/>
      </c>
      <c r="CX511" s="16" t="str">
        <f t="shared" si="863"/>
        <v/>
      </c>
      <c r="CY511" s="16" t="str">
        <f t="shared" si="864"/>
        <v/>
      </c>
      <c r="CZ511" s="85" t="str">
        <f t="shared" si="865"/>
        <v/>
      </c>
      <c r="DA511" s="16" t="str">
        <f t="shared" si="866"/>
        <v/>
      </c>
      <c r="DB511" s="16" t="str">
        <f t="shared" si="867"/>
        <v/>
      </c>
      <c r="DC511" s="28" t="str">
        <f>IF(CP511="","",$DC$1&amp;(INDEX(価格設定!D$1:XFD$3,ROW(価格設定!$D$3),MATCH($AW511,価格設定!D$1:XFD$1,1))*100)&amp;"%")</f>
        <v/>
      </c>
      <c r="DD511" s="28" t="str">
        <f>IF(CP511="","",$DD$1&amp;(INDEX(価格設定!D$1:XFD$3,ROW(価格設定!$D$2),MATCH($AW511,価格設定!D$1:XFD$1,1))*100)&amp;"%")</f>
        <v/>
      </c>
      <c r="DE511" s="29" t="str">
        <f t="shared" si="868"/>
        <v/>
      </c>
      <c r="DG511" s="58" t="str">
        <f t="shared" si="869"/>
        <v/>
      </c>
      <c r="DH511" s="58" t="str">
        <f t="shared" si="870"/>
        <v/>
      </c>
      <c r="DI511" s="58" t="str">
        <f t="shared" si="871"/>
        <v/>
      </c>
      <c r="DJ511" s="85" t="str">
        <f t="shared" si="872"/>
        <v/>
      </c>
      <c r="DL511" s="58" t="str">
        <f>IF(COUNTIF(DG$3:DG$1048576,DG511)=COUNTIF($DG$3:$DG511,DG511),DG511,"")</f>
        <v/>
      </c>
      <c r="DM511" s="85" t="str">
        <f t="shared" si="873"/>
        <v/>
      </c>
      <c r="DN511" s="85" t="str">
        <f t="shared" si="799"/>
        <v/>
      </c>
      <c r="DO511" s="85" t="str">
        <f t="shared" si="799"/>
        <v/>
      </c>
      <c r="DP511" s="303"/>
      <c r="DQ511" s="17" t="str">
        <f t="shared" si="800"/>
        <v/>
      </c>
      <c r="DR511" s="17" t="str">
        <f t="shared" si="801"/>
        <v/>
      </c>
      <c r="DS511" s="17" t="str">
        <f t="shared" si="802"/>
        <v/>
      </c>
      <c r="DU511" s="16" t="str">
        <f t="shared" si="874"/>
        <v/>
      </c>
      <c r="DV511" s="16" t="str">
        <f>IF(DU511="","",COUNT($DU$3:DU511))</f>
        <v/>
      </c>
      <c r="DW511" s="16" t="str">
        <f t="shared" si="875"/>
        <v/>
      </c>
      <c r="DX511" s="16" t="str">
        <f t="shared" si="876"/>
        <v/>
      </c>
      <c r="DY511" s="16" t="str">
        <f>IF(DZ511="","",COUNTIF(DZ$3:DZ511,DZ511))</f>
        <v/>
      </c>
      <c r="DZ511" s="16" t="str">
        <f t="shared" si="877"/>
        <v/>
      </c>
      <c r="EA511" s="16" t="str">
        <f t="shared" si="878"/>
        <v/>
      </c>
      <c r="EB511" s="16" t="str">
        <f t="shared" si="879"/>
        <v/>
      </c>
      <c r="EC511" s="16" t="str">
        <f t="shared" si="880"/>
        <v/>
      </c>
      <c r="ED511" s="16" t="str">
        <f t="shared" si="881"/>
        <v/>
      </c>
      <c r="EE511" s="16" t="str">
        <f t="shared" si="882"/>
        <v/>
      </c>
      <c r="EF511" s="16" t="str">
        <f t="shared" si="883"/>
        <v/>
      </c>
      <c r="EG511" s="16" t="str">
        <f t="shared" si="884"/>
        <v/>
      </c>
      <c r="EH511" s="16" t="str">
        <f t="shared" si="885"/>
        <v/>
      </c>
      <c r="EI511" s="16" t="str">
        <f t="shared" si="886"/>
        <v/>
      </c>
      <c r="EJ511" s="16" t="str">
        <f t="shared" si="887"/>
        <v/>
      </c>
      <c r="EK511" s="16" t="str">
        <f t="shared" si="888"/>
        <v/>
      </c>
      <c r="EL511" s="58" t="str">
        <f t="shared" si="889"/>
        <v/>
      </c>
      <c r="EM511" s="58" t="str">
        <f>IF(OR($DZ511="",CR511=""),IF($EL511="","",$EL511),IF(OR(CR511="なし",CR511=0),領収書!$H$1,CR511))</f>
        <v/>
      </c>
      <c r="EN511" s="58" t="str">
        <f>IF(OR($DZ511="",CS511=""),IF($EL511="","",$EL511),IF(OR(CS511="なし",CS511=0),入力!$EN$1,CS511))</f>
        <v/>
      </c>
      <c r="EO511" s="63" t="str">
        <f t="shared" si="890"/>
        <v/>
      </c>
      <c r="EP511" s="63" t="str">
        <f t="shared" si="891"/>
        <v/>
      </c>
      <c r="ER511" s="16" t="str">
        <f>IF(AND(COUNTIF($ET$3:ET511,ET511)=1,ET511&lt;&gt;""),MAX($ER$3:ER510)+1,"")</f>
        <v/>
      </c>
      <c r="ES511" s="16" t="str">
        <f>IF(価格設定!B513="","",価格設定!B513)</f>
        <v/>
      </c>
      <c r="ET511" s="16" t="str">
        <f>IF(価格設定!C513="","",価格設定!C513)</f>
        <v/>
      </c>
      <c r="EV511" s="16" t="str">
        <f t="shared" si="803"/>
        <v/>
      </c>
      <c r="EW511" s="16" t="str">
        <f t="shared" si="892"/>
        <v/>
      </c>
    </row>
    <row r="512" spans="1:153" ht="30" customHeight="1" x14ac:dyDescent="0.2">
      <c r="A512" s="225"/>
      <c r="B512" s="212"/>
      <c r="C512" s="221"/>
      <c r="D512" s="164"/>
      <c r="E512" s="165"/>
      <c r="F512" s="166"/>
      <c r="G512" s="167"/>
      <c r="H512" s="179"/>
      <c r="I512" s="306"/>
      <c r="J512" s="169"/>
      <c r="K512" s="179"/>
      <c r="L512" s="186"/>
      <c r="M512" s="186"/>
      <c r="N512" s="168"/>
      <c r="O512" s="170"/>
      <c r="P512" s="212"/>
      <c r="Q512" s="179" t="str">
        <f>IFERROR(IF(H512="","",IFERROR(INDEX(価格設定!$B$5:$B$1048576,MATCH(H512,価格設定!$B$5:$B$1048576,0),0),INDEX(価格設定!$B$5:$B$1048576,MATCH("*"&amp;H512&amp;"*",価格設定!$B$5:$B$1048576,0),0))),H512)</f>
        <v/>
      </c>
      <c r="R512" s="250" t="str">
        <f>IFERROR(IF(Q512="",IF(K512="","",K512),IF(K512="",IF(INDEX(価格設定!$C$5:$C$1048576,MATCH(Q512,価格設定!$B$5:$B$1048576,0),0)=0,"",INDEX(価格設定!$C$5:$C$1048576,MATCH(Q512,価格設定!$B$5:$B$1048576,0),0)),IF(K512="なし","",K512))),"")</f>
        <v/>
      </c>
      <c r="S512" s="308" t="str">
        <f t="shared" si="804"/>
        <v/>
      </c>
      <c r="T512" s="126" t="str">
        <f>IFERROR(IF(J512="",IF(INDEX(価格設定!$E$5:$R$1048576,MATCH($Q512,価格設定!B$5:B$1048576,0),MATCH($AW512,価格設定!E$1:X$1,1))=0,"",INDEX(価格設定!$E$5:$R$1048576,MATCH($Q512,価格設定!B$5:B$1048576,0),MATCH($AW512,価格設定!E$1:X$1,1))),J512),"")</f>
        <v/>
      </c>
      <c r="U512" s="126" t="str">
        <f t="shared" si="805"/>
        <v/>
      </c>
      <c r="V512" s="132" t="str">
        <f t="shared" si="806"/>
        <v/>
      </c>
      <c r="W512" s="127" t="str">
        <f>IFERROR(IF(OR(T512="",T512&lt;0),"",IFERROR(INDEX(価格設定!E$2:X$3,IF(AND(K512=$K$1,$K$1&lt;&gt;""),ROW(価格設定!$D$3)-1,MATCH(INDEX(価格設定!$D$5:$D$1048576,MATCH(Q512,価格設定!$B$5:$B$1048576,0),0),価格設定!$D$2:$D$3,0)),MATCH($AW512,価格設定!E$1:X$1,1)),INDEX(価格設定!E$2:X$2,0,MATCH($AW512,価格設定!E$1:X$1,1)))),"")</f>
        <v/>
      </c>
      <c r="X512" s="126" t="str">
        <f t="shared" si="797"/>
        <v/>
      </c>
      <c r="Y512" s="128" t="str">
        <f t="shared" si="807"/>
        <v/>
      </c>
      <c r="Z512" s="126" t="str">
        <f t="shared" si="808"/>
        <v/>
      </c>
      <c r="AA512" s="129" t="str">
        <f t="shared" si="809"/>
        <v/>
      </c>
      <c r="AB512" s="126" t="str">
        <f t="shared" si="810"/>
        <v/>
      </c>
      <c r="AC512" s="280" t="str">
        <f t="shared" si="811"/>
        <v/>
      </c>
      <c r="AD512" s="15"/>
      <c r="AE512" s="204" t="str">
        <f>IF(AF512="","",COUNT($AF$3:AF512))</f>
        <v/>
      </c>
      <c r="AF512" s="206" t="str">
        <f t="shared" si="812"/>
        <v/>
      </c>
      <c r="AG512" s="204" t="str">
        <f t="shared" si="813"/>
        <v/>
      </c>
      <c r="AH512" s="204" t="str">
        <f t="shared" si="814"/>
        <v/>
      </c>
      <c r="AI512" s="287"/>
      <c r="AJ512" s="15"/>
      <c r="AK512" s="138" t="str">
        <f t="shared" si="815"/>
        <v/>
      </c>
      <c r="AL512" s="131" t="str">
        <f t="shared" si="816"/>
        <v/>
      </c>
      <c r="AM512" s="131" t="str">
        <f t="shared" si="817"/>
        <v/>
      </c>
      <c r="AN512" s="313" t="str">
        <f t="shared" si="818"/>
        <v/>
      </c>
      <c r="AO512" s="316" t="str">
        <f t="shared" si="819"/>
        <v/>
      </c>
      <c r="AP512" s="18"/>
      <c r="AQ512" s="3" t="str">
        <f>IF(F512="","",MAX($AQ$3:AQ511)+1)</f>
        <v/>
      </c>
      <c r="AR512" s="3" t="str">
        <f>IF(OR(AQ512="",BB512=""),"",MAX($AR$3:AR511)+1)</f>
        <v/>
      </c>
      <c r="AS512" s="3" t="str">
        <f>IF(CQ512="","",RANK(CQ512,CQ$3:CQ$1048576,1)+COUNTIF($CQ$3:CQ512,CQ512)-1)</f>
        <v/>
      </c>
      <c r="AT512" s="21" t="str">
        <f>IF(C512="",IF(OR(AND($H512&lt;&gt;"",C512=""),AND($F511=$F512,$AZ512&lt;&gt;""),COUNTA($H$3:$H$1048576,#REF!,$F$3:$F$1048576)&gt;COUNTA($H$3:$H512,#REF!,$F$3:$F512),$AZ512&lt;&gt;""),INDEX(AT$3:AT$1048576,MATCH(MAX($AQ$3:$AQ511),$AQ$3:$AQ$1048576,0),0),""),C512)</f>
        <v/>
      </c>
      <c r="AU512" s="21" t="str">
        <f>IF(D512="",IF(OR(AND($H512&lt;&gt;"",D512=""),AND($F511=$F512,$AZ512&lt;&gt;""),COUNTA($H$3:$H$1048576,#REF!,$F$3:$F$1048576)&gt;COUNTA($H$3:$H512,#REF!,$F$3:$F512),$AZ512&lt;&gt;""),INDEX(AU$3:AU$1048576,MATCH(MAX($AQ$3:$AQ511),$AQ$3:$AQ$1048576,0),0),""),D512)</f>
        <v/>
      </c>
      <c r="AV512" s="21" t="str">
        <f>IF(E512="",IF(OR(AND($H512&lt;&gt;"",E512=""),AND($F511=$F512,$AZ512&lt;&gt;""),COUNTA($H$3:$H$1048576,#REF!,$F$3:$F$1048576)&gt;COUNTA($H$3:$H512,#REF!,$F$3:$F512),$AZ512&lt;&gt;""),INDEX(AV$3:AV$1048576,MATCH(MAX($AQ$3:$AQ511),$AQ$3:$AQ$1048576,0),0),""),E512)</f>
        <v/>
      </c>
      <c r="AW512" s="24" t="str">
        <f t="shared" si="820"/>
        <v/>
      </c>
      <c r="AX512" s="13" t="str">
        <f t="shared" si="821"/>
        <v/>
      </c>
      <c r="AY512" s="4" t="str">
        <f t="shared" si="822"/>
        <v/>
      </c>
      <c r="AZ512" s="4" t="str">
        <f>IF(AX512="",IF(OR(AND(H512&lt;&gt;"",F512=""),COUNTA($H$3:$H$1048576)&gt;COUNTA($H$3:$H512)),INDEX(AX$3:AX512,MATCH(MAX($AQ$3:AQ512),AQ$3:AQ512,0),0),""),AX512)</f>
        <v/>
      </c>
      <c r="BA512" s="4" t="str">
        <f>IF(AY512="",IF(AND(H512&lt;&gt;"",F512=""),INDEX(AY$3:AY512,MATCH(MAX($AQ$3:AQ512),AQ$3:AQ512,0),0),""),AY512)</f>
        <v/>
      </c>
      <c r="BB512" s="82" t="str">
        <f>IF(BC512="","",RANK(BC512,BC$3:BC$1048576,1)+COUNTIF($BC$3:BC512,BC512)-1)</f>
        <v/>
      </c>
      <c r="BC512" s="139" t="str">
        <f t="shared" si="823"/>
        <v/>
      </c>
      <c r="BD512" s="46" t="str">
        <f t="shared" si="824"/>
        <v/>
      </c>
      <c r="BE512" s="46" t="str">
        <f t="shared" si="825"/>
        <v/>
      </c>
      <c r="BF512" s="46" t="str">
        <f t="shared" si="826"/>
        <v/>
      </c>
      <c r="BG512" s="4" t="str">
        <f t="shared" si="827"/>
        <v/>
      </c>
      <c r="BH512" s="180" t="str">
        <f t="shared" si="828"/>
        <v/>
      </c>
      <c r="BI512" s="16" t="str">
        <f t="shared" si="829"/>
        <v/>
      </c>
      <c r="BJ512" s="52" t="str">
        <f>IF(BI512="","",IF(W512="","",IF(AND(K512=$K$1,$K$1&lt;&gt;""),$BT$2,IFERROR(IF(INDEX(価格設定!$D$5:$D$1048576,MATCH(Q512,価格設定!$B$5:$B$1048576,0),0)=価格設定!$D$3,$BT$2,$BS$2),$BS$2))))</f>
        <v/>
      </c>
      <c r="BK512" s="16" t="str">
        <f>IF(BI512="","",IF(COUNTIF($BI$3:BI512,BI512)=1,1,IF(AND(BI511=BI512,BH512=""),BK511,COUNTIF($BH$3:BH512,BH512))))</f>
        <v/>
      </c>
      <c r="BL512" s="52" t="str">
        <f t="shared" si="830"/>
        <v/>
      </c>
      <c r="BM512" s="52" t="str">
        <f t="shared" si="831"/>
        <v/>
      </c>
      <c r="BN512" s="119" t="str">
        <f t="shared" si="832"/>
        <v/>
      </c>
      <c r="BO512" s="119" t="str">
        <f t="shared" si="833"/>
        <v/>
      </c>
      <c r="BP512" s="17" t="str">
        <f t="shared" si="834"/>
        <v/>
      </c>
      <c r="BQ512" s="17" t="str">
        <f t="shared" si="835"/>
        <v/>
      </c>
      <c r="BR512" s="17" t="str">
        <f>IF(OR(BP512="",COUNTIF($BO$3:BO512,BO512)&lt;&gt;1),"",SUMIF(BO$3:BO$1048576,BO512,BP$3:BP$1048576))</f>
        <v/>
      </c>
      <c r="BS512" s="17" t="str">
        <f t="shared" si="836"/>
        <v/>
      </c>
      <c r="BT512" s="17" t="str">
        <f t="shared" si="837"/>
        <v/>
      </c>
      <c r="BU512" s="17" t="str">
        <f t="shared" si="838"/>
        <v/>
      </c>
      <c r="BV512" s="24" t="str">
        <f t="shared" si="839"/>
        <v/>
      </c>
      <c r="BW512" s="24" t="str">
        <f t="shared" si="840"/>
        <v/>
      </c>
      <c r="BX512" s="24" t="str">
        <f t="shared" si="841"/>
        <v/>
      </c>
      <c r="BY512" s="26" t="str">
        <f t="shared" si="842"/>
        <v/>
      </c>
      <c r="BZ512" s="26" t="str">
        <f t="shared" si="843"/>
        <v/>
      </c>
      <c r="CA512" s="26" t="str">
        <f t="shared" si="844"/>
        <v/>
      </c>
      <c r="CB512" s="66" t="str">
        <f t="shared" si="845"/>
        <v/>
      </c>
      <c r="CC512" s="65" t="str">
        <f t="shared" si="846"/>
        <v/>
      </c>
      <c r="CD512" s="26" t="str">
        <f t="shared" si="847"/>
        <v/>
      </c>
      <c r="CE512" s="26" t="str">
        <f t="shared" si="848"/>
        <v/>
      </c>
      <c r="CF512" s="193" t="str">
        <f t="shared" si="849"/>
        <v/>
      </c>
      <c r="CG512" s="193" t="str">
        <f t="shared" si="850"/>
        <v/>
      </c>
      <c r="CH512" s="26" t="str">
        <f t="shared" si="851"/>
        <v/>
      </c>
      <c r="CI512" s="26" t="str">
        <f t="shared" si="852"/>
        <v/>
      </c>
      <c r="CJ512" s="65" t="str">
        <f t="shared" si="853"/>
        <v/>
      </c>
      <c r="CK512" s="65" t="str">
        <f t="shared" si="854"/>
        <v/>
      </c>
      <c r="CL512" s="64" t="str">
        <f t="shared" si="855"/>
        <v/>
      </c>
      <c r="CM512" s="64" t="str">
        <f t="shared" si="856"/>
        <v/>
      </c>
      <c r="CN512" s="65" t="str">
        <f t="shared" si="857"/>
        <v/>
      </c>
      <c r="CP512" s="63" t="str">
        <f>IF(BH512="","",MAX($CP$3:CP511)+1)</f>
        <v/>
      </c>
      <c r="CQ512" s="24" t="str">
        <f t="shared" si="858"/>
        <v/>
      </c>
      <c r="CR512" s="24" t="str">
        <f t="shared" si="859"/>
        <v/>
      </c>
      <c r="CS512" s="24" t="str">
        <f t="shared" si="860"/>
        <v/>
      </c>
      <c r="CT512" s="58" t="str">
        <f>IF(BO512="","",COUNTIF($BO$3:BO512,BO512)&amp;"@"&amp;BO512)</f>
        <v/>
      </c>
      <c r="CU512" s="16" t="str">
        <f t="shared" si="798"/>
        <v/>
      </c>
      <c r="CV512" s="63" t="str">
        <f t="shared" si="861"/>
        <v/>
      </c>
      <c r="CW512" s="16" t="str">
        <f t="shared" si="862"/>
        <v/>
      </c>
      <c r="CX512" s="16" t="str">
        <f t="shared" si="863"/>
        <v/>
      </c>
      <c r="CY512" s="16" t="str">
        <f t="shared" si="864"/>
        <v/>
      </c>
      <c r="CZ512" s="85" t="str">
        <f t="shared" si="865"/>
        <v/>
      </c>
      <c r="DA512" s="16" t="str">
        <f t="shared" si="866"/>
        <v/>
      </c>
      <c r="DB512" s="16" t="str">
        <f t="shared" si="867"/>
        <v/>
      </c>
      <c r="DC512" s="28" t="str">
        <f>IF(CP512="","",$DC$1&amp;(INDEX(価格設定!D$1:XFD$3,ROW(価格設定!$D$3),MATCH($AW512,価格設定!D$1:XFD$1,1))*100)&amp;"%")</f>
        <v/>
      </c>
      <c r="DD512" s="28" t="str">
        <f>IF(CP512="","",$DD$1&amp;(INDEX(価格設定!D$1:XFD$3,ROW(価格設定!$D$2),MATCH($AW512,価格設定!D$1:XFD$1,1))*100)&amp;"%")</f>
        <v/>
      </c>
      <c r="DE512" s="29" t="str">
        <f t="shared" si="868"/>
        <v/>
      </c>
      <c r="DG512" s="58" t="str">
        <f t="shared" si="869"/>
        <v/>
      </c>
      <c r="DH512" s="58" t="str">
        <f t="shared" si="870"/>
        <v/>
      </c>
      <c r="DI512" s="58" t="str">
        <f t="shared" si="871"/>
        <v/>
      </c>
      <c r="DJ512" s="85" t="str">
        <f t="shared" si="872"/>
        <v/>
      </c>
      <c r="DL512" s="58" t="str">
        <f>IF(COUNTIF(DG$3:DG$1048576,DG512)=COUNTIF($DG$3:$DG512,DG512),DG512,"")</f>
        <v/>
      </c>
      <c r="DM512" s="85" t="str">
        <f t="shared" si="873"/>
        <v/>
      </c>
      <c r="DN512" s="85" t="str">
        <f t="shared" si="799"/>
        <v/>
      </c>
      <c r="DO512" s="85" t="str">
        <f t="shared" si="799"/>
        <v/>
      </c>
      <c r="DP512" s="303"/>
      <c r="DQ512" s="17" t="str">
        <f t="shared" si="800"/>
        <v/>
      </c>
      <c r="DR512" s="17" t="str">
        <f t="shared" si="801"/>
        <v/>
      </c>
      <c r="DS512" s="17" t="str">
        <f t="shared" si="802"/>
        <v/>
      </c>
      <c r="DU512" s="16" t="str">
        <f t="shared" si="874"/>
        <v/>
      </c>
      <c r="DV512" s="16" t="str">
        <f>IF(DU512="","",COUNT($DU$3:DU512))</f>
        <v/>
      </c>
      <c r="DW512" s="16" t="str">
        <f t="shared" si="875"/>
        <v/>
      </c>
      <c r="DX512" s="16" t="str">
        <f t="shared" si="876"/>
        <v/>
      </c>
      <c r="DY512" s="16" t="str">
        <f>IF(DZ512="","",COUNTIF(DZ$3:DZ512,DZ512))</f>
        <v/>
      </c>
      <c r="DZ512" s="16" t="str">
        <f t="shared" si="877"/>
        <v/>
      </c>
      <c r="EA512" s="16" t="str">
        <f t="shared" si="878"/>
        <v/>
      </c>
      <c r="EB512" s="16" t="str">
        <f t="shared" si="879"/>
        <v/>
      </c>
      <c r="EC512" s="16" t="str">
        <f t="shared" si="880"/>
        <v/>
      </c>
      <c r="ED512" s="16" t="str">
        <f t="shared" si="881"/>
        <v/>
      </c>
      <c r="EE512" s="16" t="str">
        <f t="shared" si="882"/>
        <v/>
      </c>
      <c r="EF512" s="16" t="str">
        <f t="shared" si="883"/>
        <v/>
      </c>
      <c r="EG512" s="16" t="str">
        <f t="shared" si="884"/>
        <v/>
      </c>
      <c r="EH512" s="16" t="str">
        <f t="shared" si="885"/>
        <v/>
      </c>
      <c r="EI512" s="16" t="str">
        <f t="shared" si="886"/>
        <v/>
      </c>
      <c r="EJ512" s="16" t="str">
        <f t="shared" si="887"/>
        <v/>
      </c>
      <c r="EK512" s="16" t="str">
        <f t="shared" si="888"/>
        <v/>
      </c>
      <c r="EL512" s="58" t="str">
        <f t="shared" si="889"/>
        <v/>
      </c>
      <c r="EM512" s="58" t="str">
        <f>IF(OR($DZ512="",CR512=""),IF($EL512="","",$EL512),IF(OR(CR512="なし",CR512=0),領収書!$H$1,CR512))</f>
        <v/>
      </c>
      <c r="EN512" s="58" t="str">
        <f>IF(OR($DZ512="",CS512=""),IF($EL512="","",$EL512),IF(OR(CS512="なし",CS512=0),入力!$EN$1,CS512))</f>
        <v/>
      </c>
      <c r="EO512" s="63" t="str">
        <f t="shared" si="890"/>
        <v/>
      </c>
      <c r="EP512" s="63" t="str">
        <f t="shared" si="891"/>
        <v/>
      </c>
      <c r="ER512" s="16" t="str">
        <f>IF(AND(COUNTIF($ET$3:ET512,ET512)=1,ET512&lt;&gt;""),MAX($ER$3:ER511)+1,"")</f>
        <v/>
      </c>
      <c r="ES512" s="16" t="str">
        <f>IF(価格設定!B514="","",価格設定!B514)</f>
        <v/>
      </c>
      <c r="ET512" s="16" t="str">
        <f>IF(価格設定!C514="","",価格設定!C514)</f>
        <v/>
      </c>
      <c r="EV512" s="16" t="str">
        <f t="shared" si="803"/>
        <v/>
      </c>
      <c r="EW512" s="16" t="str">
        <f t="shared" si="892"/>
        <v/>
      </c>
    </row>
    <row r="513" spans="1:153" ht="30" customHeight="1" x14ac:dyDescent="0.2">
      <c r="A513" s="225"/>
      <c r="B513" s="212"/>
      <c r="C513" s="221"/>
      <c r="D513" s="164"/>
      <c r="E513" s="165"/>
      <c r="F513" s="166"/>
      <c r="G513" s="167"/>
      <c r="H513" s="179"/>
      <c r="I513" s="306"/>
      <c r="J513" s="169"/>
      <c r="K513" s="179"/>
      <c r="L513" s="186"/>
      <c r="M513" s="186"/>
      <c r="N513" s="168"/>
      <c r="O513" s="170"/>
      <c r="P513" s="212"/>
      <c r="Q513" s="179" t="str">
        <f>IFERROR(IF(H513="","",IFERROR(INDEX(価格設定!$B$5:$B$1048576,MATCH(H513,価格設定!$B$5:$B$1048576,0),0),INDEX(価格設定!$B$5:$B$1048576,MATCH("*"&amp;H513&amp;"*",価格設定!$B$5:$B$1048576,0),0))),H513)</f>
        <v/>
      </c>
      <c r="R513" s="250" t="str">
        <f>IFERROR(IF(Q513="",IF(K513="","",K513),IF(K513="",IF(INDEX(価格設定!$C$5:$C$1048576,MATCH(Q513,価格設定!$B$5:$B$1048576,0),0)=0,"",INDEX(価格設定!$C$5:$C$1048576,MATCH(Q513,価格設定!$B$5:$B$1048576,0),0)),IF(K513="なし","",K513))),"")</f>
        <v/>
      </c>
      <c r="S513" s="308" t="str">
        <f t="shared" si="804"/>
        <v/>
      </c>
      <c r="T513" s="126" t="str">
        <f>IFERROR(IF(J513="",IF(INDEX(価格設定!$E$5:$R$1048576,MATCH($Q513,価格設定!B$5:B$1048576,0),MATCH($AW513,価格設定!E$1:X$1,1))=0,"",INDEX(価格設定!$E$5:$R$1048576,MATCH($Q513,価格設定!B$5:B$1048576,0),MATCH($AW513,価格設定!E$1:X$1,1))),J513),"")</f>
        <v/>
      </c>
      <c r="U513" s="126" t="str">
        <f t="shared" si="805"/>
        <v/>
      </c>
      <c r="V513" s="132" t="str">
        <f t="shared" si="806"/>
        <v/>
      </c>
      <c r="W513" s="127" t="str">
        <f>IFERROR(IF(OR(T513="",T513&lt;0),"",IFERROR(INDEX(価格設定!E$2:X$3,IF(AND(K513=$K$1,$K$1&lt;&gt;""),ROW(価格設定!$D$3)-1,MATCH(INDEX(価格設定!$D$5:$D$1048576,MATCH(Q513,価格設定!$B$5:$B$1048576,0),0),価格設定!$D$2:$D$3,0)),MATCH($AW513,価格設定!E$1:X$1,1)),INDEX(価格設定!E$2:X$2,0,MATCH($AW513,価格設定!E$1:X$1,1)))),"")</f>
        <v/>
      </c>
      <c r="X513" s="126" t="str">
        <f t="shared" si="797"/>
        <v/>
      </c>
      <c r="Y513" s="128" t="str">
        <f t="shared" si="807"/>
        <v/>
      </c>
      <c r="Z513" s="126" t="str">
        <f t="shared" si="808"/>
        <v/>
      </c>
      <c r="AA513" s="129" t="str">
        <f t="shared" si="809"/>
        <v/>
      </c>
      <c r="AB513" s="126" t="str">
        <f t="shared" si="810"/>
        <v/>
      </c>
      <c r="AC513" s="280" t="str">
        <f t="shared" si="811"/>
        <v/>
      </c>
      <c r="AD513" s="15"/>
      <c r="AE513" s="204" t="str">
        <f>IF(AF513="","",COUNT($AF$3:AF513))</f>
        <v/>
      </c>
      <c r="AF513" s="206" t="str">
        <f t="shared" si="812"/>
        <v/>
      </c>
      <c r="AG513" s="204" t="str">
        <f t="shared" si="813"/>
        <v/>
      </c>
      <c r="AH513" s="204" t="str">
        <f t="shared" si="814"/>
        <v/>
      </c>
      <c r="AI513" s="287"/>
      <c r="AJ513" s="15"/>
      <c r="AK513" s="138" t="str">
        <f t="shared" si="815"/>
        <v/>
      </c>
      <c r="AL513" s="131" t="str">
        <f t="shared" si="816"/>
        <v/>
      </c>
      <c r="AM513" s="131" t="str">
        <f t="shared" si="817"/>
        <v/>
      </c>
      <c r="AN513" s="313" t="str">
        <f t="shared" si="818"/>
        <v/>
      </c>
      <c r="AO513" s="316" t="str">
        <f t="shared" si="819"/>
        <v/>
      </c>
      <c r="AP513" s="18"/>
      <c r="AQ513" s="3" t="str">
        <f>IF(F513="","",MAX($AQ$3:AQ512)+1)</f>
        <v/>
      </c>
      <c r="AR513" s="3" t="str">
        <f>IF(OR(AQ513="",BB513=""),"",MAX($AR$3:AR512)+1)</f>
        <v/>
      </c>
      <c r="AS513" s="3" t="str">
        <f>IF(CQ513="","",RANK(CQ513,CQ$3:CQ$1048576,1)+COUNTIF($CQ$3:CQ513,CQ513)-1)</f>
        <v/>
      </c>
      <c r="AT513" s="21" t="str">
        <f>IF(C513="",IF(OR(AND($H513&lt;&gt;"",C513=""),AND($F512=$F513,$AZ513&lt;&gt;""),COUNTA($H$3:$H$1048576,#REF!,$F$3:$F$1048576)&gt;COUNTA($H$3:$H513,#REF!,$F$3:$F513),$AZ513&lt;&gt;""),INDEX(AT$3:AT$1048576,MATCH(MAX($AQ$3:$AQ512),$AQ$3:$AQ$1048576,0),0),""),C513)</f>
        <v/>
      </c>
      <c r="AU513" s="21" t="str">
        <f>IF(D513="",IF(OR(AND($H513&lt;&gt;"",D513=""),AND($F512=$F513,$AZ513&lt;&gt;""),COUNTA($H$3:$H$1048576,#REF!,$F$3:$F$1048576)&gt;COUNTA($H$3:$H513,#REF!,$F$3:$F513),$AZ513&lt;&gt;""),INDEX(AU$3:AU$1048576,MATCH(MAX($AQ$3:$AQ512),$AQ$3:$AQ$1048576,0),0),""),D513)</f>
        <v/>
      </c>
      <c r="AV513" s="21" t="str">
        <f>IF(E513="",IF(OR(AND($H513&lt;&gt;"",E513=""),AND($F512=$F513,$AZ513&lt;&gt;""),COUNTA($H$3:$H$1048576,#REF!,$F$3:$F$1048576)&gt;COUNTA($H$3:$H513,#REF!,$F$3:$F513),$AZ513&lt;&gt;""),INDEX(AV$3:AV$1048576,MATCH(MAX($AQ$3:$AQ512),$AQ$3:$AQ$1048576,0),0),""),E513)</f>
        <v/>
      </c>
      <c r="AW513" s="24" t="str">
        <f t="shared" si="820"/>
        <v/>
      </c>
      <c r="AX513" s="13" t="str">
        <f t="shared" si="821"/>
        <v/>
      </c>
      <c r="AY513" s="4" t="str">
        <f t="shared" si="822"/>
        <v/>
      </c>
      <c r="AZ513" s="4" t="str">
        <f>IF(AX513="",IF(OR(AND(H513&lt;&gt;"",F513=""),COUNTA($H$3:$H$1048576)&gt;COUNTA($H$3:$H513)),INDEX(AX$3:AX513,MATCH(MAX($AQ$3:AQ513),AQ$3:AQ513,0),0),""),AX513)</f>
        <v/>
      </c>
      <c r="BA513" s="4" t="str">
        <f>IF(AY513="",IF(AND(H513&lt;&gt;"",F513=""),INDEX(AY$3:AY513,MATCH(MAX($AQ$3:AQ513),AQ$3:AQ513,0),0),""),AY513)</f>
        <v/>
      </c>
      <c r="BB513" s="82" t="str">
        <f>IF(BC513="","",RANK(BC513,BC$3:BC$1048576,1)+COUNTIF($BC$3:BC513,BC513)-1)</f>
        <v/>
      </c>
      <c r="BC513" s="139" t="str">
        <f t="shared" si="823"/>
        <v/>
      </c>
      <c r="BD513" s="46" t="str">
        <f t="shared" si="824"/>
        <v/>
      </c>
      <c r="BE513" s="46" t="str">
        <f t="shared" si="825"/>
        <v/>
      </c>
      <c r="BF513" s="46" t="str">
        <f t="shared" si="826"/>
        <v/>
      </c>
      <c r="BG513" s="4" t="str">
        <f t="shared" si="827"/>
        <v/>
      </c>
      <c r="BH513" s="180" t="str">
        <f t="shared" si="828"/>
        <v/>
      </c>
      <c r="BI513" s="16" t="str">
        <f t="shared" si="829"/>
        <v/>
      </c>
      <c r="BJ513" s="52" t="str">
        <f>IF(BI513="","",IF(W513="","",IF(AND(K513=$K$1,$K$1&lt;&gt;""),$BT$2,IFERROR(IF(INDEX(価格設定!$D$5:$D$1048576,MATCH(Q513,価格設定!$B$5:$B$1048576,0),0)=価格設定!$D$3,$BT$2,$BS$2),$BS$2))))</f>
        <v/>
      </c>
      <c r="BK513" s="16" t="str">
        <f>IF(BI513="","",IF(COUNTIF($BI$3:BI513,BI513)=1,1,IF(AND(BI512=BI513,BH513=""),BK512,COUNTIF($BH$3:BH513,BH513))))</f>
        <v/>
      </c>
      <c r="BL513" s="52" t="str">
        <f t="shared" si="830"/>
        <v/>
      </c>
      <c r="BM513" s="52" t="str">
        <f t="shared" si="831"/>
        <v/>
      </c>
      <c r="BN513" s="119" t="str">
        <f t="shared" si="832"/>
        <v/>
      </c>
      <c r="BO513" s="119" t="str">
        <f t="shared" si="833"/>
        <v/>
      </c>
      <c r="BP513" s="17" t="str">
        <f t="shared" si="834"/>
        <v/>
      </c>
      <c r="BQ513" s="17" t="str">
        <f t="shared" si="835"/>
        <v/>
      </c>
      <c r="BR513" s="17" t="str">
        <f>IF(OR(BP513="",COUNTIF($BO$3:BO513,BO513)&lt;&gt;1),"",SUMIF(BO$3:BO$1048576,BO513,BP$3:BP$1048576))</f>
        <v/>
      </c>
      <c r="BS513" s="17" t="str">
        <f t="shared" si="836"/>
        <v/>
      </c>
      <c r="BT513" s="17" t="str">
        <f t="shared" si="837"/>
        <v/>
      </c>
      <c r="BU513" s="17" t="str">
        <f t="shared" si="838"/>
        <v/>
      </c>
      <c r="BV513" s="24" t="str">
        <f t="shared" si="839"/>
        <v/>
      </c>
      <c r="BW513" s="24" t="str">
        <f t="shared" si="840"/>
        <v/>
      </c>
      <c r="BX513" s="24" t="str">
        <f t="shared" si="841"/>
        <v/>
      </c>
      <c r="BY513" s="26" t="str">
        <f t="shared" si="842"/>
        <v/>
      </c>
      <c r="BZ513" s="26" t="str">
        <f t="shared" si="843"/>
        <v/>
      </c>
      <c r="CA513" s="26" t="str">
        <f t="shared" si="844"/>
        <v/>
      </c>
      <c r="CB513" s="66" t="str">
        <f t="shared" si="845"/>
        <v/>
      </c>
      <c r="CC513" s="65" t="str">
        <f t="shared" si="846"/>
        <v/>
      </c>
      <c r="CD513" s="26" t="str">
        <f t="shared" si="847"/>
        <v/>
      </c>
      <c r="CE513" s="26" t="str">
        <f t="shared" si="848"/>
        <v/>
      </c>
      <c r="CF513" s="193" t="str">
        <f t="shared" si="849"/>
        <v/>
      </c>
      <c r="CG513" s="193" t="str">
        <f t="shared" si="850"/>
        <v/>
      </c>
      <c r="CH513" s="26" t="str">
        <f t="shared" si="851"/>
        <v/>
      </c>
      <c r="CI513" s="26" t="str">
        <f t="shared" si="852"/>
        <v/>
      </c>
      <c r="CJ513" s="65" t="str">
        <f t="shared" si="853"/>
        <v/>
      </c>
      <c r="CK513" s="65" t="str">
        <f t="shared" si="854"/>
        <v/>
      </c>
      <c r="CL513" s="64" t="str">
        <f t="shared" si="855"/>
        <v/>
      </c>
      <c r="CM513" s="64" t="str">
        <f t="shared" si="856"/>
        <v/>
      </c>
      <c r="CN513" s="65" t="str">
        <f t="shared" si="857"/>
        <v/>
      </c>
      <c r="CP513" s="63" t="str">
        <f>IF(BH513="","",MAX($CP$3:CP512)+1)</f>
        <v/>
      </c>
      <c r="CQ513" s="24" t="str">
        <f t="shared" si="858"/>
        <v/>
      </c>
      <c r="CR513" s="24" t="str">
        <f t="shared" si="859"/>
        <v/>
      </c>
      <c r="CS513" s="24" t="str">
        <f t="shared" si="860"/>
        <v/>
      </c>
      <c r="CT513" s="58" t="str">
        <f>IF(BO513="","",COUNTIF($BO$3:BO513,BO513)&amp;"@"&amp;BO513)</f>
        <v/>
      </c>
      <c r="CU513" s="16" t="str">
        <f t="shared" si="798"/>
        <v/>
      </c>
      <c r="CV513" s="63" t="str">
        <f t="shared" si="861"/>
        <v/>
      </c>
      <c r="CW513" s="16" t="str">
        <f t="shared" si="862"/>
        <v/>
      </c>
      <c r="CX513" s="16" t="str">
        <f t="shared" si="863"/>
        <v/>
      </c>
      <c r="CY513" s="16" t="str">
        <f t="shared" si="864"/>
        <v/>
      </c>
      <c r="CZ513" s="85" t="str">
        <f t="shared" si="865"/>
        <v/>
      </c>
      <c r="DA513" s="16" t="str">
        <f t="shared" si="866"/>
        <v/>
      </c>
      <c r="DB513" s="16" t="str">
        <f t="shared" si="867"/>
        <v/>
      </c>
      <c r="DC513" s="28" t="str">
        <f>IF(CP513="","",$DC$1&amp;(INDEX(価格設定!D$1:XFD$3,ROW(価格設定!$D$3),MATCH($AW513,価格設定!D$1:XFD$1,1))*100)&amp;"%")</f>
        <v/>
      </c>
      <c r="DD513" s="28" t="str">
        <f>IF(CP513="","",$DD$1&amp;(INDEX(価格設定!D$1:XFD$3,ROW(価格設定!$D$2),MATCH($AW513,価格設定!D$1:XFD$1,1))*100)&amp;"%")</f>
        <v/>
      </c>
      <c r="DE513" s="29" t="str">
        <f t="shared" si="868"/>
        <v/>
      </c>
      <c r="DG513" s="58" t="str">
        <f t="shared" si="869"/>
        <v/>
      </c>
      <c r="DH513" s="58" t="str">
        <f t="shared" si="870"/>
        <v/>
      </c>
      <c r="DI513" s="58" t="str">
        <f t="shared" si="871"/>
        <v/>
      </c>
      <c r="DJ513" s="85" t="str">
        <f t="shared" si="872"/>
        <v/>
      </c>
      <c r="DL513" s="58" t="str">
        <f>IF(COUNTIF(DG$3:DG$1048576,DG513)=COUNTIF($DG$3:$DG513,DG513),DG513,"")</f>
        <v/>
      </c>
      <c r="DM513" s="85" t="str">
        <f t="shared" si="873"/>
        <v/>
      </c>
      <c r="DN513" s="85" t="str">
        <f t="shared" si="799"/>
        <v/>
      </c>
      <c r="DO513" s="85" t="str">
        <f t="shared" si="799"/>
        <v/>
      </c>
      <c r="DP513" s="303"/>
      <c r="DQ513" s="17" t="str">
        <f t="shared" si="800"/>
        <v/>
      </c>
      <c r="DR513" s="17" t="str">
        <f t="shared" si="801"/>
        <v/>
      </c>
      <c r="DS513" s="17" t="str">
        <f t="shared" si="802"/>
        <v/>
      </c>
      <c r="DU513" s="16" t="str">
        <f t="shared" si="874"/>
        <v/>
      </c>
      <c r="DV513" s="16" t="str">
        <f>IF(DU513="","",COUNT($DU$3:DU513))</f>
        <v/>
      </c>
      <c r="DW513" s="16" t="str">
        <f t="shared" si="875"/>
        <v/>
      </c>
      <c r="DX513" s="16" t="str">
        <f t="shared" si="876"/>
        <v/>
      </c>
      <c r="DY513" s="16" t="str">
        <f>IF(DZ513="","",COUNTIF(DZ$3:DZ513,DZ513))</f>
        <v/>
      </c>
      <c r="DZ513" s="16" t="str">
        <f t="shared" si="877"/>
        <v/>
      </c>
      <c r="EA513" s="16" t="str">
        <f t="shared" si="878"/>
        <v/>
      </c>
      <c r="EB513" s="16" t="str">
        <f t="shared" si="879"/>
        <v/>
      </c>
      <c r="EC513" s="16" t="str">
        <f t="shared" si="880"/>
        <v/>
      </c>
      <c r="ED513" s="16" t="str">
        <f t="shared" si="881"/>
        <v/>
      </c>
      <c r="EE513" s="16" t="str">
        <f t="shared" si="882"/>
        <v/>
      </c>
      <c r="EF513" s="16" t="str">
        <f t="shared" si="883"/>
        <v/>
      </c>
      <c r="EG513" s="16" t="str">
        <f t="shared" si="884"/>
        <v/>
      </c>
      <c r="EH513" s="16" t="str">
        <f t="shared" si="885"/>
        <v/>
      </c>
      <c r="EI513" s="16" t="str">
        <f t="shared" si="886"/>
        <v/>
      </c>
      <c r="EJ513" s="16" t="str">
        <f t="shared" si="887"/>
        <v/>
      </c>
      <c r="EK513" s="16" t="str">
        <f t="shared" si="888"/>
        <v/>
      </c>
      <c r="EL513" s="58" t="str">
        <f t="shared" si="889"/>
        <v/>
      </c>
      <c r="EM513" s="58" t="str">
        <f>IF(OR($DZ513="",CR513=""),IF($EL513="","",$EL513),IF(OR(CR513="なし",CR513=0),領収書!$H$1,CR513))</f>
        <v/>
      </c>
      <c r="EN513" s="58" t="str">
        <f>IF(OR($DZ513="",CS513=""),IF($EL513="","",$EL513),IF(OR(CS513="なし",CS513=0),入力!$EN$1,CS513))</f>
        <v/>
      </c>
      <c r="EO513" s="63" t="str">
        <f t="shared" si="890"/>
        <v/>
      </c>
      <c r="EP513" s="63" t="str">
        <f t="shared" si="891"/>
        <v/>
      </c>
      <c r="ER513" s="16" t="str">
        <f>IF(AND(COUNTIF($ET$3:ET513,ET513)=1,ET513&lt;&gt;""),MAX($ER$3:ER512)+1,"")</f>
        <v/>
      </c>
      <c r="ES513" s="16" t="str">
        <f>IF(価格設定!B515="","",価格設定!B515)</f>
        <v/>
      </c>
      <c r="ET513" s="16" t="str">
        <f>IF(価格設定!C515="","",価格設定!C515)</f>
        <v/>
      </c>
      <c r="EV513" s="16" t="str">
        <f t="shared" si="803"/>
        <v/>
      </c>
      <c r="EW513" s="16" t="str">
        <f t="shared" si="892"/>
        <v/>
      </c>
    </row>
    <row r="514" spans="1:153" ht="30" customHeight="1" x14ac:dyDescent="0.2">
      <c r="A514" s="225"/>
      <c r="B514" s="212"/>
      <c r="C514" s="221"/>
      <c r="D514" s="164"/>
      <c r="E514" s="165"/>
      <c r="F514" s="166"/>
      <c r="G514" s="167"/>
      <c r="H514" s="179"/>
      <c r="I514" s="306"/>
      <c r="J514" s="169"/>
      <c r="K514" s="179"/>
      <c r="L514" s="186"/>
      <c r="M514" s="186"/>
      <c r="N514" s="168"/>
      <c r="O514" s="170"/>
      <c r="P514" s="212"/>
      <c r="Q514" s="179" t="str">
        <f>IFERROR(IF(H514="","",IFERROR(INDEX(価格設定!$B$5:$B$1048576,MATCH(H514,価格設定!$B$5:$B$1048576,0),0),INDEX(価格設定!$B$5:$B$1048576,MATCH("*"&amp;H514&amp;"*",価格設定!$B$5:$B$1048576,0),0))),H514)</f>
        <v/>
      </c>
      <c r="R514" s="250" t="str">
        <f>IFERROR(IF(Q514="",IF(K514="","",K514),IF(K514="",IF(INDEX(価格設定!$C$5:$C$1048576,MATCH(Q514,価格設定!$B$5:$B$1048576,0),0)=0,"",INDEX(価格設定!$C$5:$C$1048576,MATCH(Q514,価格設定!$B$5:$B$1048576,0),0)),IF(K514="なし","",K514))),"")</f>
        <v/>
      </c>
      <c r="S514" s="308" t="str">
        <f t="shared" si="804"/>
        <v/>
      </c>
      <c r="T514" s="126" t="str">
        <f>IFERROR(IF(J514="",IF(INDEX(価格設定!$E$5:$R$1048576,MATCH($Q514,価格設定!B$5:B$1048576,0),MATCH($AW514,価格設定!E$1:X$1,1))=0,"",INDEX(価格設定!$E$5:$R$1048576,MATCH($Q514,価格設定!B$5:B$1048576,0),MATCH($AW514,価格設定!E$1:X$1,1))),J514),"")</f>
        <v/>
      </c>
      <c r="U514" s="126" t="str">
        <f t="shared" si="805"/>
        <v/>
      </c>
      <c r="V514" s="132" t="str">
        <f t="shared" si="806"/>
        <v/>
      </c>
      <c r="W514" s="127" t="str">
        <f>IFERROR(IF(OR(T514="",T514&lt;0),"",IFERROR(INDEX(価格設定!E$2:X$3,IF(AND(K514=$K$1,$K$1&lt;&gt;""),ROW(価格設定!$D$3)-1,MATCH(INDEX(価格設定!$D$5:$D$1048576,MATCH(Q514,価格設定!$B$5:$B$1048576,0),0),価格設定!$D$2:$D$3,0)),MATCH($AW514,価格設定!E$1:X$1,1)),INDEX(価格設定!E$2:X$2,0,MATCH($AW514,価格設定!E$1:X$1,1)))),"")</f>
        <v/>
      </c>
      <c r="X514" s="126" t="str">
        <f t="shared" si="797"/>
        <v/>
      </c>
      <c r="Y514" s="128" t="str">
        <f t="shared" si="807"/>
        <v/>
      </c>
      <c r="Z514" s="126" t="str">
        <f t="shared" si="808"/>
        <v/>
      </c>
      <c r="AA514" s="129" t="str">
        <f t="shared" si="809"/>
        <v/>
      </c>
      <c r="AB514" s="126" t="str">
        <f t="shared" si="810"/>
        <v/>
      </c>
      <c r="AC514" s="280" t="str">
        <f t="shared" si="811"/>
        <v/>
      </c>
      <c r="AD514" s="15"/>
      <c r="AE514" s="204" t="str">
        <f>IF(AF514="","",COUNT($AF$3:AF514))</f>
        <v/>
      </c>
      <c r="AF514" s="206" t="str">
        <f t="shared" si="812"/>
        <v/>
      </c>
      <c r="AG514" s="204" t="str">
        <f t="shared" si="813"/>
        <v/>
      </c>
      <c r="AH514" s="204" t="str">
        <f t="shared" si="814"/>
        <v/>
      </c>
      <c r="AI514" s="287"/>
      <c r="AJ514" s="15"/>
      <c r="AK514" s="138" t="str">
        <f t="shared" si="815"/>
        <v/>
      </c>
      <c r="AL514" s="131" t="str">
        <f t="shared" si="816"/>
        <v/>
      </c>
      <c r="AM514" s="131" t="str">
        <f t="shared" si="817"/>
        <v/>
      </c>
      <c r="AN514" s="313" t="str">
        <f t="shared" si="818"/>
        <v/>
      </c>
      <c r="AO514" s="316" t="str">
        <f t="shared" si="819"/>
        <v/>
      </c>
      <c r="AP514" s="18"/>
      <c r="AQ514" s="3" t="str">
        <f>IF(F514="","",MAX($AQ$3:AQ513)+1)</f>
        <v/>
      </c>
      <c r="AR514" s="3" t="str">
        <f>IF(OR(AQ514="",BB514=""),"",MAX($AR$3:AR513)+1)</f>
        <v/>
      </c>
      <c r="AS514" s="3" t="str">
        <f>IF(CQ514="","",RANK(CQ514,CQ$3:CQ$1048576,1)+COUNTIF($CQ$3:CQ514,CQ514)-1)</f>
        <v/>
      </c>
      <c r="AT514" s="21" t="str">
        <f>IF(C514="",IF(OR(AND($H514&lt;&gt;"",C514=""),AND($F513=$F514,$AZ514&lt;&gt;""),COUNTA($H$3:$H$1048576,#REF!,$F$3:$F$1048576)&gt;COUNTA($H$3:$H514,#REF!,$F$3:$F514),$AZ514&lt;&gt;""),INDEX(AT$3:AT$1048576,MATCH(MAX($AQ$3:$AQ513),$AQ$3:$AQ$1048576,0),0),""),C514)</f>
        <v/>
      </c>
      <c r="AU514" s="21" t="str">
        <f>IF(D514="",IF(OR(AND($H514&lt;&gt;"",D514=""),AND($F513=$F514,$AZ514&lt;&gt;""),COUNTA($H$3:$H$1048576,#REF!,$F$3:$F$1048576)&gt;COUNTA($H$3:$H514,#REF!,$F$3:$F514),$AZ514&lt;&gt;""),INDEX(AU$3:AU$1048576,MATCH(MAX($AQ$3:$AQ513),$AQ$3:$AQ$1048576,0),0),""),D514)</f>
        <v/>
      </c>
      <c r="AV514" s="21" t="str">
        <f>IF(E514="",IF(OR(AND($H514&lt;&gt;"",E514=""),AND($F513=$F514,$AZ514&lt;&gt;""),COUNTA($H$3:$H$1048576,#REF!,$F$3:$F$1048576)&gt;COUNTA($H$3:$H514,#REF!,$F$3:$F514),$AZ514&lt;&gt;""),INDEX(AV$3:AV$1048576,MATCH(MAX($AQ$3:$AQ513),$AQ$3:$AQ$1048576,0),0),""),E514)</f>
        <v/>
      </c>
      <c r="AW514" s="24" t="str">
        <f t="shared" si="820"/>
        <v/>
      </c>
      <c r="AX514" s="13" t="str">
        <f t="shared" si="821"/>
        <v/>
      </c>
      <c r="AY514" s="4" t="str">
        <f t="shared" si="822"/>
        <v/>
      </c>
      <c r="AZ514" s="4" t="str">
        <f>IF(AX514="",IF(OR(AND(H514&lt;&gt;"",F514=""),COUNTA($H$3:$H$1048576)&gt;COUNTA($H$3:$H514)),INDEX(AX$3:AX514,MATCH(MAX($AQ$3:AQ514),AQ$3:AQ514,0),0),""),AX514)</f>
        <v/>
      </c>
      <c r="BA514" s="4" t="str">
        <f>IF(AY514="",IF(AND(H514&lt;&gt;"",F514=""),INDEX(AY$3:AY514,MATCH(MAX($AQ$3:AQ514),AQ$3:AQ514,0),0),""),AY514)</f>
        <v/>
      </c>
      <c r="BB514" s="82" t="str">
        <f>IF(BC514="","",RANK(BC514,BC$3:BC$1048576,1)+COUNTIF($BC$3:BC514,BC514)-1)</f>
        <v/>
      </c>
      <c r="BC514" s="139" t="str">
        <f t="shared" si="823"/>
        <v/>
      </c>
      <c r="BD514" s="46" t="str">
        <f t="shared" si="824"/>
        <v/>
      </c>
      <c r="BE514" s="46" t="str">
        <f t="shared" si="825"/>
        <v/>
      </c>
      <c r="BF514" s="46" t="str">
        <f t="shared" si="826"/>
        <v/>
      </c>
      <c r="BG514" s="4" t="str">
        <f t="shared" si="827"/>
        <v/>
      </c>
      <c r="BH514" s="180" t="str">
        <f t="shared" si="828"/>
        <v/>
      </c>
      <c r="BI514" s="16" t="str">
        <f t="shared" si="829"/>
        <v/>
      </c>
      <c r="BJ514" s="52" t="str">
        <f>IF(BI514="","",IF(W514="","",IF(AND(K514=$K$1,$K$1&lt;&gt;""),$BT$2,IFERROR(IF(INDEX(価格設定!$D$5:$D$1048576,MATCH(Q514,価格設定!$B$5:$B$1048576,0),0)=価格設定!$D$3,$BT$2,$BS$2),$BS$2))))</f>
        <v/>
      </c>
      <c r="BK514" s="16" t="str">
        <f>IF(BI514="","",IF(COUNTIF($BI$3:BI514,BI514)=1,1,IF(AND(BI513=BI514,BH514=""),BK513,COUNTIF($BH$3:BH514,BH514))))</f>
        <v/>
      </c>
      <c r="BL514" s="52" t="str">
        <f t="shared" si="830"/>
        <v/>
      </c>
      <c r="BM514" s="52" t="str">
        <f t="shared" si="831"/>
        <v/>
      </c>
      <c r="BN514" s="119" t="str">
        <f t="shared" si="832"/>
        <v/>
      </c>
      <c r="BO514" s="119" t="str">
        <f t="shared" si="833"/>
        <v/>
      </c>
      <c r="BP514" s="17" t="str">
        <f t="shared" si="834"/>
        <v/>
      </c>
      <c r="BQ514" s="17" t="str">
        <f t="shared" si="835"/>
        <v/>
      </c>
      <c r="BR514" s="17" t="str">
        <f>IF(OR(BP514="",COUNTIF($BO$3:BO514,BO514)&lt;&gt;1),"",SUMIF(BO$3:BO$1048576,BO514,BP$3:BP$1048576))</f>
        <v/>
      </c>
      <c r="BS514" s="17" t="str">
        <f t="shared" si="836"/>
        <v/>
      </c>
      <c r="BT514" s="17" t="str">
        <f t="shared" si="837"/>
        <v/>
      </c>
      <c r="BU514" s="17" t="str">
        <f t="shared" si="838"/>
        <v/>
      </c>
      <c r="BV514" s="24" t="str">
        <f t="shared" si="839"/>
        <v/>
      </c>
      <c r="BW514" s="24" t="str">
        <f t="shared" si="840"/>
        <v/>
      </c>
      <c r="BX514" s="24" t="str">
        <f t="shared" si="841"/>
        <v/>
      </c>
      <c r="BY514" s="26" t="str">
        <f t="shared" si="842"/>
        <v/>
      </c>
      <c r="BZ514" s="26" t="str">
        <f t="shared" si="843"/>
        <v/>
      </c>
      <c r="CA514" s="26" t="str">
        <f t="shared" si="844"/>
        <v/>
      </c>
      <c r="CB514" s="66" t="str">
        <f t="shared" si="845"/>
        <v/>
      </c>
      <c r="CC514" s="65" t="str">
        <f t="shared" si="846"/>
        <v/>
      </c>
      <c r="CD514" s="26" t="str">
        <f t="shared" si="847"/>
        <v/>
      </c>
      <c r="CE514" s="26" t="str">
        <f t="shared" si="848"/>
        <v/>
      </c>
      <c r="CF514" s="193" t="str">
        <f t="shared" si="849"/>
        <v/>
      </c>
      <c r="CG514" s="193" t="str">
        <f t="shared" si="850"/>
        <v/>
      </c>
      <c r="CH514" s="26" t="str">
        <f t="shared" si="851"/>
        <v/>
      </c>
      <c r="CI514" s="26" t="str">
        <f t="shared" si="852"/>
        <v/>
      </c>
      <c r="CJ514" s="65" t="str">
        <f t="shared" si="853"/>
        <v/>
      </c>
      <c r="CK514" s="65" t="str">
        <f t="shared" si="854"/>
        <v/>
      </c>
      <c r="CL514" s="64" t="str">
        <f t="shared" si="855"/>
        <v/>
      </c>
      <c r="CM514" s="64" t="str">
        <f t="shared" si="856"/>
        <v/>
      </c>
      <c r="CN514" s="65" t="str">
        <f t="shared" si="857"/>
        <v/>
      </c>
      <c r="CP514" s="63" t="str">
        <f>IF(BH514="","",MAX($CP$3:CP513)+1)</f>
        <v/>
      </c>
      <c r="CQ514" s="24" t="str">
        <f t="shared" si="858"/>
        <v/>
      </c>
      <c r="CR514" s="24" t="str">
        <f t="shared" si="859"/>
        <v/>
      </c>
      <c r="CS514" s="24" t="str">
        <f t="shared" si="860"/>
        <v/>
      </c>
      <c r="CT514" s="58" t="str">
        <f>IF(BO514="","",COUNTIF($BO$3:BO514,BO514)&amp;"@"&amp;BO514)</f>
        <v/>
      </c>
      <c r="CU514" s="16" t="str">
        <f t="shared" si="798"/>
        <v/>
      </c>
      <c r="CV514" s="63" t="str">
        <f t="shared" si="861"/>
        <v/>
      </c>
      <c r="CW514" s="16" t="str">
        <f t="shared" si="862"/>
        <v/>
      </c>
      <c r="CX514" s="16" t="str">
        <f t="shared" si="863"/>
        <v/>
      </c>
      <c r="CY514" s="16" t="str">
        <f t="shared" si="864"/>
        <v/>
      </c>
      <c r="CZ514" s="85" t="str">
        <f t="shared" si="865"/>
        <v/>
      </c>
      <c r="DA514" s="16" t="str">
        <f t="shared" si="866"/>
        <v/>
      </c>
      <c r="DB514" s="16" t="str">
        <f t="shared" si="867"/>
        <v/>
      </c>
      <c r="DC514" s="28" t="str">
        <f>IF(CP514="","",$DC$1&amp;(INDEX(価格設定!D$1:XFD$3,ROW(価格設定!$D$3),MATCH($AW514,価格設定!D$1:XFD$1,1))*100)&amp;"%")</f>
        <v/>
      </c>
      <c r="DD514" s="28" t="str">
        <f>IF(CP514="","",$DD$1&amp;(INDEX(価格設定!D$1:XFD$3,ROW(価格設定!$D$2),MATCH($AW514,価格設定!D$1:XFD$1,1))*100)&amp;"%")</f>
        <v/>
      </c>
      <c r="DE514" s="29" t="str">
        <f t="shared" si="868"/>
        <v/>
      </c>
      <c r="DG514" s="58" t="str">
        <f t="shared" si="869"/>
        <v/>
      </c>
      <c r="DH514" s="58" t="str">
        <f t="shared" si="870"/>
        <v/>
      </c>
      <c r="DI514" s="58" t="str">
        <f t="shared" si="871"/>
        <v/>
      </c>
      <c r="DJ514" s="85" t="str">
        <f t="shared" si="872"/>
        <v/>
      </c>
      <c r="DL514" s="58" t="str">
        <f>IF(COUNTIF(DG$3:DG$1048576,DG514)=COUNTIF($DG$3:$DG514,DG514),DG514,"")</f>
        <v/>
      </c>
      <c r="DM514" s="85" t="str">
        <f t="shared" si="873"/>
        <v/>
      </c>
      <c r="DN514" s="85" t="str">
        <f t="shared" si="799"/>
        <v/>
      </c>
      <c r="DO514" s="85" t="str">
        <f t="shared" si="799"/>
        <v/>
      </c>
      <c r="DP514" s="303"/>
      <c r="DQ514" s="17" t="str">
        <f t="shared" si="800"/>
        <v/>
      </c>
      <c r="DR514" s="17" t="str">
        <f t="shared" si="801"/>
        <v/>
      </c>
      <c r="DS514" s="17" t="str">
        <f t="shared" si="802"/>
        <v/>
      </c>
      <c r="DU514" s="16" t="str">
        <f t="shared" si="874"/>
        <v/>
      </c>
      <c r="DV514" s="16" t="str">
        <f>IF(DU514="","",COUNT($DU$3:DU514))</f>
        <v/>
      </c>
      <c r="DW514" s="16" t="str">
        <f t="shared" si="875"/>
        <v/>
      </c>
      <c r="DX514" s="16" t="str">
        <f t="shared" si="876"/>
        <v/>
      </c>
      <c r="DY514" s="16" t="str">
        <f>IF(DZ514="","",COUNTIF(DZ$3:DZ514,DZ514))</f>
        <v/>
      </c>
      <c r="DZ514" s="16" t="str">
        <f t="shared" si="877"/>
        <v/>
      </c>
      <c r="EA514" s="16" t="str">
        <f t="shared" si="878"/>
        <v/>
      </c>
      <c r="EB514" s="16" t="str">
        <f t="shared" si="879"/>
        <v/>
      </c>
      <c r="EC514" s="16" t="str">
        <f t="shared" si="880"/>
        <v/>
      </c>
      <c r="ED514" s="16" t="str">
        <f t="shared" si="881"/>
        <v/>
      </c>
      <c r="EE514" s="16" t="str">
        <f t="shared" si="882"/>
        <v/>
      </c>
      <c r="EF514" s="16" t="str">
        <f t="shared" si="883"/>
        <v/>
      </c>
      <c r="EG514" s="16" t="str">
        <f t="shared" si="884"/>
        <v/>
      </c>
      <c r="EH514" s="16" t="str">
        <f t="shared" si="885"/>
        <v/>
      </c>
      <c r="EI514" s="16" t="str">
        <f t="shared" si="886"/>
        <v/>
      </c>
      <c r="EJ514" s="16" t="str">
        <f t="shared" si="887"/>
        <v/>
      </c>
      <c r="EK514" s="16" t="str">
        <f t="shared" si="888"/>
        <v/>
      </c>
      <c r="EL514" s="58" t="str">
        <f t="shared" si="889"/>
        <v/>
      </c>
      <c r="EM514" s="58" t="str">
        <f>IF(OR($DZ514="",CR514=""),IF($EL514="","",$EL514),IF(OR(CR514="なし",CR514=0),領収書!$H$1,CR514))</f>
        <v/>
      </c>
      <c r="EN514" s="58" t="str">
        <f>IF(OR($DZ514="",CS514=""),IF($EL514="","",$EL514),IF(OR(CS514="なし",CS514=0),入力!$EN$1,CS514))</f>
        <v/>
      </c>
      <c r="EO514" s="63" t="str">
        <f t="shared" si="890"/>
        <v/>
      </c>
      <c r="EP514" s="63" t="str">
        <f t="shared" si="891"/>
        <v/>
      </c>
      <c r="ER514" s="16" t="str">
        <f>IF(AND(COUNTIF($ET$3:ET514,ET514)=1,ET514&lt;&gt;""),MAX($ER$3:ER513)+1,"")</f>
        <v/>
      </c>
      <c r="ES514" s="16" t="str">
        <f>IF(価格設定!B516="","",価格設定!B516)</f>
        <v/>
      </c>
      <c r="ET514" s="16" t="str">
        <f>IF(価格設定!C516="","",価格設定!C516)</f>
        <v/>
      </c>
      <c r="EV514" s="16" t="str">
        <f t="shared" si="803"/>
        <v/>
      </c>
      <c r="EW514" s="16" t="str">
        <f t="shared" si="892"/>
        <v/>
      </c>
    </row>
    <row r="515" spans="1:153" ht="30" customHeight="1" x14ac:dyDescent="0.2">
      <c r="A515" s="225"/>
      <c r="B515" s="212"/>
      <c r="C515" s="221"/>
      <c r="D515" s="164"/>
      <c r="E515" s="165"/>
      <c r="F515" s="166"/>
      <c r="G515" s="167"/>
      <c r="H515" s="179"/>
      <c r="I515" s="306"/>
      <c r="J515" s="169"/>
      <c r="K515" s="179"/>
      <c r="L515" s="186"/>
      <c r="M515" s="186"/>
      <c r="N515" s="168"/>
      <c r="O515" s="170"/>
      <c r="P515" s="212"/>
      <c r="Q515" s="179" t="str">
        <f>IFERROR(IF(H515="","",IFERROR(INDEX(価格設定!$B$5:$B$1048576,MATCH(H515,価格設定!$B$5:$B$1048576,0),0),INDEX(価格設定!$B$5:$B$1048576,MATCH("*"&amp;H515&amp;"*",価格設定!$B$5:$B$1048576,0),0))),H515)</f>
        <v/>
      </c>
      <c r="R515" s="250" t="str">
        <f>IFERROR(IF(Q515="",IF(K515="","",K515),IF(K515="",IF(INDEX(価格設定!$C$5:$C$1048576,MATCH(Q515,価格設定!$B$5:$B$1048576,0),0)=0,"",INDEX(価格設定!$C$5:$C$1048576,MATCH(Q515,価格設定!$B$5:$B$1048576,0),0)),IF(K515="なし","",K515))),"")</f>
        <v/>
      </c>
      <c r="S515" s="308" t="str">
        <f t="shared" si="804"/>
        <v/>
      </c>
      <c r="T515" s="126" t="str">
        <f>IFERROR(IF(J515="",IF(INDEX(価格設定!$E$5:$R$1048576,MATCH($Q515,価格設定!B$5:B$1048576,0),MATCH($AW515,価格設定!E$1:X$1,1))=0,"",INDEX(価格設定!$E$5:$R$1048576,MATCH($Q515,価格設定!B$5:B$1048576,0),MATCH($AW515,価格設定!E$1:X$1,1))),J515),"")</f>
        <v/>
      </c>
      <c r="U515" s="126" t="str">
        <f t="shared" si="805"/>
        <v/>
      </c>
      <c r="V515" s="132" t="str">
        <f t="shared" si="806"/>
        <v/>
      </c>
      <c r="W515" s="127" t="str">
        <f>IFERROR(IF(OR(T515="",T515&lt;0),"",IFERROR(INDEX(価格設定!E$2:X$3,IF(AND(K515=$K$1,$K$1&lt;&gt;""),ROW(価格設定!$D$3)-1,MATCH(INDEX(価格設定!$D$5:$D$1048576,MATCH(Q515,価格設定!$B$5:$B$1048576,0),0),価格設定!$D$2:$D$3,0)),MATCH($AW515,価格設定!E$1:X$1,1)),INDEX(価格設定!E$2:X$2,0,MATCH($AW515,価格設定!E$1:X$1,1)))),"")</f>
        <v/>
      </c>
      <c r="X515" s="126" t="str">
        <f t="shared" si="797"/>
        <v/>
      </c>
      <c r="Y515" s="128" t="str">
        <f t="shared" si="807"/>
        <v/>
      </c>
      <c r="Z515" s="126" t="str">
        <f t="shared" si="808"/>
        <v/>
      </c>
      <c r="AA515" s="129" t="str">
        <f t="shared" si="809"/>
        <v/>
      </c>
      <c r="AB515" s="126" t="str">
        <f t="shared" si="810"/>
        <v/>
      </c>
      <c r="AC515" s="280" t="str">
        <f t="shared" si="811"/>
        <v/>
      </c>
      <c r="AD515" s="15"/>
      <c r="AE515" s="204" t="str">
        <f>IF(AF515="","",COUNT($AF$3:AF515))</f>
        <v/>
      </c>
      <c r="AF515" s="206" t="str">
        <f t="shared" si="812"/>
        <v/>
      </c>
      <c r="AG515" s="204" t="str">
        <f t="shared" si="813"/>
        <v/>
      </c>
      <c r="AH515" s="204" t="str">
        <f t="shared" si="814"/>
        <v/>
      </c>
      <c r="AI515" s="287"/>
      <c r="AJ515" s="15"/>
      <c r="AK515" s="138" t="str">
        <f t="shared" si="815"/>
        <v/>
      </c>
      <c r="AL515" s="131" t="str">
        <f t="shared" si="816"/>
        <v/>
      </c>
      <c r="AM515" s="131" t="str">
        <f t="shared" si="817"/>
        <v/>
      </c>
      <c r="AN515" s="313" t="str">
        <f t="shared" si="818"/>
        <v/>
      </c>
      <c r="AO515" s="316" t="str">
        <f t="shared" si="819"/>
        <v/>
      </c>
      <c r="AP515" s="18"/>
      <c r="AQ515" s="3" t="str">
        <f>IF(F515="","",MAX($AQ$3:AQ514)+1)</f>
        <v/>
      </c>
      <c r="AR515" s="3" t="str">
        <f>IF(OR(AQ515="",BB515=""),"",MAX($AR$3:AR514)+1)</f>
        <v/>
      </c>
      <c r="AS515" s="3" t="str">
        <f>IF(CQ515="","",RANK(CQ515,CQ$3:CQ$1048576,1)+COUNTIF($CQ$3:CQ515,CQ515)-1)</f>
        <v/>
      </c>
      <c r="AT515" s="21" t="str">
        <f>IF(C515="",IF(OR(AND($H515&lt;&gt;"",C515=""),AND($F514=$F515,$AZ515&lt;&gt;""),COUNTA($H$3:$H$1048576,#REF!,$F$3:$F$1048576)&gt;COUNTA($H$3:$H515,#REF!,$F$3:$F515),$AZ515&lt;&gt;""),INDEX(AT$3:AT$1048576,MATCH(MAX($AQ$3:$AQ514),$AQ$3:$AQ$1048576,0),0),""),C515)</f>
        <v/>
      </c>
      <c r="AU515" s="21" t="str">
        <f>IF(D515="",IF(OR(AND($H515&lt;&gt;"",D515=""),AND($F514=$F515,$AZ515&lt;&gt;""),COUNTA($H$3:$H$1048576,#REF!,$F$3:$F$1048576)&gt;COUNTA($H$3:$H515,#REF!,$F$3:$F515),$AZ515&lt;&gt;""),INDEX(AU$3:AU$1048576,MATCH(MAX($AQ$3:$AQ514),$AQ$3:$AQ$1048576,0),0),""),D515)</f>
        <v/>
      </c>
      <c r="AV515" s="21" t="str">
        <f>IF(E515="",IF(OR(AND($H515&lt;&gt;"",E515=""),AND($F514=$F515,$AZ515&lt;&gt;""),COUNTA($H$3:$H$1048576,#REF!,$F$3:$F$1048576)&gt;COUNTA($H$3:$H515,#REF!,$F$3:$F515),$AZ515&lt;&gt;""),INDEX(AV$3:AV$1048576,MATCH(MAX($AQ$3:$AQ514),$AQ$3:$AQ$1048576,0),0),""),E515)</f>
        <v/>
      </c>
      <c r="AW515" s="24" t="str">
        <f t="shared" si="820"/>
        <v/>
      </c>
      <c r="AX515" s="13" t="str">
        <f t="shared" si="821"/>
        <v/>
      </c>
      <c r="AY515" s="4" t="str">
        <f t="shared" si="822"/>
        <v/>
      </c>
      <c r="AZ515" s="4" t="str">
        <f>IF(AX515="",IF(OR(AND(H515&lt;&gt;"",F515=""),COUNTA($H$3:$H$1048576)&gt;COUNTA($H$3:$H515)),INDEX(AX$3:AX515,MATCH(MAX($AQ$3:AQ515),AQ$3:AQ515,0),0),""),AX515)</f>
        <v/>
      </c>
      <c r="BA515" s="4" t="str">
        <f>IF(AY515="",IF(AND(H515&lt;&gt;"",F515=""),INDEX(AY$3:AY515,MATCH(MAX($AQ$3:AQ515),AQ$3:AQ515,0),0),""),AY515)</f>
        <v/>
      </c>
      <c r="BB515" s="82" t="str">
        <f>IF(BC515="","",RANK(BC515,BC$3:BC$1048576,1)+COUNTIF($BC$3:BC515,BC515)-1)</f>
        <v/>
      </c>
      <c r="BC515" s="139" t="str">
        <f t="shared" si="823"/>
        <v/>
      </c>
      <c r="BD515" s="46" t="str">
        <f t="shared" si="824"/>
        <v/>
      </c>
      <c r="BE515" s="46" t="str">
        <f t="shared" si="825"/>
        <v/>
      </c>
      <c r="BF515" s="46" t="str">
        <f t="shared" si="826"/>
        <v/>
      </c>
      <c r="BG515" s="4" t="str">
        <f t="shared" si="827"/>
        <v/>
      </c>
      <c r="BH515" s="180" t="str">
        <f t="shared" si="828"/>
        <v/>
      </c>
      <c r="BI515" s="16" t="str">
        <f t="shared" si="829"/>
        <v/>
      </c>
      <c r="BJ515" s="52" t="str">
        <f>IF(BI515="","",IF(W515="","",IF(AND(K515=$K$1,$K$1&lt;&gt;""),$BT$2,IFERROR(IF(INDEX(価格設定!$D$5:$D$1048576,MATCH(Q515,価格設定!$B$5:$B$1048576,0),0)=価格設定!$D$3,$BT$2,$BS$2),$BS$2))))</f>
        <v/>
      </c>
      <c r="BK515" s="16" t="str">
        <f>IF(BI515="","",IF(COUNTIF($BI$3:BI515,BI515)=1,1,IF(AND(BI514=BI515,BH515=""),BK514,COUNTIF($BH$3:BH515,BH515))))</f>
        <v/>
      </c>
      <c r="BL515" s="52" t="str">
        <f t="shared" si="830"/>
        <v/>
      </c>
      <c r="BM515" s="52" t="str">
        <f t="shared" si="831"/>
        <v/>
      </c>
      <c r="BN515" s="119" t="str">
        <f t="shared" si="832"/>
        <v/>
      </c>
      <c r="BO515" s="119" t="str">
        <f t="shared" si="833"/>
        <v/>
      </c>
      <c r="BP515" s="17" t="str">
        <f t="shared" si="834"/>
        <v/>
      </c>
      <c r="BQ515" s="17" t="str">
        <f t="shared" si="835"/>
        <v/>
      </c>
      <c r="BR515" s="17" t="str">
        <f>IF(OR(BP515="",COUNTIF($BO$3:BO515,BO515)&lt;&gt;1),"",SUMIF(BO$3:BO$1048576,BO515,BP$3:BP$1048576))</f>
        <v/>
      </c>
      <c r="BS515" s="17" t="str">
        <f t="shared" si="836"/>
        <v/>
      </c>
      <c r="BT515" s="17" t="str">
        <f t="shared" si="837"/>
        <v/>
      </c>
      <c r="BU515" s="17" t="str">
        <f t="shared" si="838"/>
        <v/>
      </c>
      <c r="BV515" s="24" t="str">
        <f t="shared" si="839"/>
        <v/>
      </c>
      <c r="BW515" s="24" t="str">
        <f t="shared" si="840"/>
        <v/>
      </c>
      <c r="BX515" s="24" t="str">
        <f t="shared" si="841"/>
        <v/>
      </c>
      <c r="BY515" s="26" t="str">
        <f t="shared" si="842"/>
        <v/>
      </c>
      <c r="BZ515" s="26" t="str">
        <f t="shared" si="843"/>
        <v/>
      </c>
      <c r="CA515" s="26" t="str">
        <f t="shared" si="844"/>
        <v/>
      </c>
      <c r="CB515" s="66" t="str">
        <f t="shared" si="845"/>
        <v/>
      </c>
      <c r="CC515" s="65" t="str">
        <f t="shared" si="846"/>
        <v/>
      </c>
      <c r="CD515" s="26" t="str">
        <f t="shared" si="847"/>
        <v/>
      </c>
      <c r="CE515" s="26" t="str">
        <f t="shared" si="848"/>
        <v/>
      </c>
      <c r="CF515" s="193" t="str">
        <f t="shared" si="849"/>
        <v/>
      </c>
      <c r="CG515" s="193" t="str">
        <f t="shared" si="850"/>
        <v/>
      </c>
      <c r="CH515" s="26" t="str">
        <f t="shared" si="851"/>
        <v/>
      </c>
      <c r="CI515" s="26" t="str">
        <f t="shared" si="852"/>
        <v/>
      </c>
      <c r="CJ515" s="65" t="str">
        <f t="shared" si="853"/>
        <v/>
      </c>
      <c r="CK515" s="65" t="str">
        <f t="shared" si="854"/>
        <v/>
      </c>
      <c r="CL515" s="64" t="str">
        <f t="shared" si="855"/>
        <v/>
      </c>
      <c r="CM515" s="64" t="str">
        <f t="shared" si="856"/>
        <v/>
      </c>
      <c r="CN515" s="65" t="str">
        <f t="shared" si="857"/>
        <v/>
      </c>
      <c r="CP515" s="63" t="str">
        <f>IF(BH515="","",MAX($CP$3:CP514)+1)</f>
        <v/>
      </c>
      <c r="CQ515" s="24" t="str">
        <f t="shared" si="858"/>
        <v/>
      </c>
      <c r="CR515" s="24" t="str">
        <f t="shared" si="859"/>
        <v/>
      </c>
      <c r="CS515" s="24" t="str">
        <f t="shared" si="860"/>
        <v/>
      </c>
      <c r="CT515" s="58" t="str">
        <f>IF(BO515="","",COUNTIF($BO$3:BO515,BO515)&amp;"@"&amp;BO515)</f>
        <v/>
      </c>
      <c r="CU515" s="16" t="str">
        <f t="shared" si="798"/>
        <v/>
      </c>
      <c r="CV515" s="63" t="str">
        <f t="shared" si="861"/>
        <v/>
      </c>
      <c r="CW515" s="16" t="str">
        <f t="shared" si="862"/>
        <v/>
      </c>
      <c r="CX515" s="16" t="str">
        <f t="shared" si="863"/>
        <v/>
      </c>
      <c r="CY515" s="16" t="str">
        <f t="shared" si="864"/>
        <v/>
      </c>
      <c r="CZ515" s="85" t="str">
        <f t="shared" si="865"/>
        <v/>
      </c>
      <c r="DA515" s="16" t="str">
        <f t="shared" si="866"/>
        <v/>
      </c>
      <c r="DB515" s="16" t="str">
        <f t="shared" si="867"/>
        <v/>
      </c>
      <c r="DC515" s="28" t="str">
        <f>IF(CP515="","",$DC$1&amp;(INDEX(価格設定!D$1:XFD$3,ROW(価格設定!$D$3),MATCH($AW515,価格設定!D$1:XFD$1,1))*100)&amp;"%")</f>
        <v/>
      </c>
      <c r="DD515" s="28" t="str">
        <f>IF(CP515="","",$DD$1&amp;(INDEX(価格設定!D$1:XFD$3,ROW(価格設定!$D$2),MATCH($AW515,価格設定!D$1:XFD$1,1))*100)&amp;"%")</f>
        <v/>
      </c>
      <c r="DE515" s="29" t="str">
        <f t="shared" si="868"/>
        <v/>
      </c>
      <c r="DG515" s="58" t="str">
        <f t="shared" si="869"/>
        <v/>
      </c>
      <c r="DH515" s="58" t="str">
        <f t="shared" si="870"/>
        <v/>
      </c>
      <c r="DI515" s="58" t="str">
        <f t="shared" si="871"/>
        <v/>
      </c>
      <c r="DJ515" s="85" t="str">
        <f t="shared" si="872"/>
        <v/>
      </c>
      <c r="DL515" s="58" t="str">
        <f>IF(COUNTIF(DG$3:DG$1048576,DG515)=COUNTIF($DG$3:$DG515,DG515),DG515,"")</f>
        <v/>
      </c>
      <c r="DM515" s="85" t="str">
        <f t="shared" si="873"/>
        <v/>
      </c>
      <c r="DN515" s="85" t="str">
        <f t="shared" si="799"/>
        <v/>
      </c>
      <c r="DO515" s="85" t="str">
        <f t="shared" si="799"/>
        <v/>
      </c>
      <c r="DP515" s="303"/>
      <c r="DQ515" s="17" t="str">
        <f t="shared" si="800"/>
        <v/>
      </c>
      <c r="DR515" s="17" t="str">
        <f t="shared" si="801"/>
        <v/>
      </c>
      <c r="DS515" s="17" t="str">
        <f t="shared" si="802"/>
        <v/>
      </c>
      <c r="DU515" s="16" t="str">
        <f t="shared" si="874"/>
        <v/>
      </c>
      <c r="DV515" s="16" t="str">
        <f>IF(DU515="","",COUNT($DU$3:DU515))</f>
        <v/>
      </c>
      <c r="DW515" s="16" t="str">
        <f t="shared" si="875"/>
        <v/>
      </c>
      <c r="DX515" s="16" t="str">
        <f t="shared" si="876"/>
        <v/>
      </c>
      <c r="DY515" s="16" t="str">
        <f>IF(DZ515="","",COUNTIF(DZ$3:DZ515,DZ515))</f>
        <v/>
      </c>
      <c r="DZ515" s="16" t="str">
        <f t="shared" si="877"/>
        <v/>
      </c>
      <c r="EA515" s="16" t="str">
        <f t="shared" si="878"/>
        <v/>
      </c>
      <c r="EB515" s="16" t="str">
        <f t="shared" si="879"/>
        <v/>
      </c>
      <c r="EC515" s="16" t="str">
        <f t="shared" si="880"/>
        <v/>
      </c>
      <c r="ED515" s="16" t="str">
        <f t="shared" si="881"/>
        <v/>
      </c>
      <c r="EE515" s="16" t="str">
        <f t="shared" si="882"/>
        <v/>
      </c>
      <c r="EF515" s="16" t="str">
        <f t="shared" si="883"/>
        <v/>
      </c>
      <c r="EG515" s="16" t="str">
        <f t="shared" si="884"/>
        <v/>
      </c>
      <c r="EH515" s="16" t="str">
        <f t="shared" si="885"/>
        <v/>
      </c>
      <c r="EI515" s="16" t="str">
        <f t="shared" si="886"/>
        <v/>
      </c>
      <c r="EJ515" s="16" t="str">
        <f t="shared" si="887"/>
        <v/>
      </c>
      <c r="EK515" s="16" t="str">
        <f t="shared" si="888"/>
        <v/>
      </c>
      <c r="EL515" s="58" t="str">
        <f t="shared" si="889"/>
        <v/>
      </c>
      <c r="EM515" s="58" t="str">
        <f>IF(OR($DZ515="",CR515=""),IF($EL515="","",$EL515),IF(OR(CR515="なし",CR515=0),領収書!$H$1,CR515))</f>
        <v/>
      </c>
      <c r="EN515" s="58" t="str">
        <f>IF(OR($DZ515="",CS515=""),IF($EL515="","",$EL515),IF(OR(CS515="なし",CS515=0),入力!$EN$1,CS515))</f>
        <v/>
      </c>
      <c r="EO515" s="63" t="str">
        <f t="shared" si="890"/>
        <v/>
      </c>
      <c r="EP515" s="63" t="str">
        <f t="shared" si="891"/>
        <v/>
      </c>
      <c r="ER515" s="16" t="str">
        <f>IF(AND(COUNTIF($ET$3:ET515,ET515)=1,ET515&lt;&gt;""),MAX($ER$3:ER514)+1,"")</f>
        <v/>
      </c>
      <c r="ES515" s="16" t="str">
        <f>IF(価格設定!B517="","",価格設定!B517)</f>
        <v/>
      </c>
      <c r="ET515" s="16" t="str">
        <f>IF(価格設定!C517="","",価格設定!C517)</f>
        <v/>
      </c>
      <c r="EV515" s="16" t="str">
        <f t="shared" si="803"/>
        <v/>
      </c>
      <c r="EW515" s="16" t="str">
        <f t="shared" si="892"/>
        <v/>
      </c>
    </row>
    <row r="516" spans="1:153" ht="30" customHeight="1" x14ac:dyDescent="0.2">
      <c r="A516" s="225"/>
      <c r="B516" s="212"/>
      <c r="C516" s="221"/>
      <c r="D516" s="164"/>
      <c r="E516" s="165"/>
      <c r="F516" s="166"/>
      <c r="G516" s="167"/>
      <c r="H516" s="179"/>
      <c r="I516" s="306"/>
      <c r="J516" s="169"/>
      <c r="K516" s="179"/>
      <c r="L516" s="186"/>
      <c r="M516" s="186"/>
      <c r="N516" s="168"/>
      <c r="O516" s="170"/>
      <c r="P516" s="212"/>
      <c r="Q516" s="179" t="str">
        <f>IFERROR(IF(H516="","",IFERROR(INDEX(価格設定!$B$5:$B$1048576,MATCH(H516,価格設定!$B$5:$B$1048576,0),0),INDEX(価格設定!$B$5:$B$1048576,MATCH("*"&amp;H516&amp;"*",価格設定!$B$5:$B$1048576,0),0))),H516)</f>
        <v/>
      </c>
      <c r="R516" s="250" t="str">
        <f>IFERROR(IF(Q516="",IF(K516="","",K516),IF(K516="",IF(INDEX(価格設定!$C$5:$C$1048576,MATCH(Q516,価格設定!$B$5:$B$1048576,0),0)=0,"",INDEX(価格設定!$C$5:$C$1048576,MATCH(Q516,価格設定!$B$5:$B$1048576,0),0)),IF(K516="なし","",K516))),"")</f>
        <v/>
      </c>
      <c r="S516" s="308" t="str">
        <f t="shared" si="804"/>
        <v/>
      </c>
      <c r="T516" s="126" t="str">
        <f>IFERROR(IF(J516="",IF(INDEX(価格設定!$E$5:$R$1048576,MATCH($Q516,価格設定!B$5:B$1048576,0),MATCH($AW516,価格設定!E$1:X$1,1))=0,"",INDEX(価格設定!$E$5:$R$1048576,MATCH($Q516,価格設定!B$5:B$1048576,0),MATCH($AW516,価格設定!E$1:X$1,1))),J516),"")</f>
        <v/>
      </c>
      <c r="U516" s="126" t="str">
        <f t="shared" si="805"/>
        <v/>
      </c>
      <c r="V516" s="132" t="str">
        <f t="shared" si="806"/>
        <v/>
      </c>
      <c r="W516" s="127" t="str">
        <f>IFERROR(IF(OR(T516="",T516&lt;0),"",IFERROR(INDEX(価格設定!E$2:X$3,IF(AND(K516=$K$1,$K$1&lt;&gt;""),ROW(価格設定!$D$3)-1,MATCH(INDEX(価格設定!$D$5:$D$1048576,MATCH(Q516,価格設定!$B$5:$B$1048576,0),0),価格設定!$D$2:$D$3,0)),MATCH($AW516,価格設定!E$1:X$1,1)),INDEX(価格設定!E$2:X$2,0,MATCH($AW516,価格設定!E$1:X$1,1)))),"")</f>
        <v/>
      </c>
      <c r="X516" s="126" t="str">
        <f t="shared" ref="X516:X579" si="893">IFERROR(IF(U516="","",ROUNDDOWN(U516*W516,0)),"")</f>
        <v/>
      </c>
      <c r="Y516" s="128" t="str">
        <f t="shared" si="807"/>
        <v/>
      </c>
      <c r="Z516" s="126" t="str">
        <f t="shared" si="808"/>
        <v/>
      </c>
      <c r="AA516" s="129" t="str">
        <f t="shared" si="809"/>
        <v/>
      </c>
      <c r="AB516" s="126" t="str">
        <f t="shared" si="810"/>
        <v/>
      </c>
      <c r="AC516" s="280" t="str">
        <f t="shared" si="811"/>
        <v/>
      </c>
      <c r="AD516" s="15"/>
      <c r="AE516" s="204" t="str">
        <f>IF(AF516="","",COUNT($AF$3:AF516))</f>
        <v/>
      </c>
      <c r="AF516" s="206" t="str">
        <f t="shared" si="812"/>
        <v/>
      </c>
      <c r="AG516" s="204" t="str">
        <f t="shared" si="813"/>
        <v/>
      </c>
      <c r="AH516" s="204" t="str">
        <f t="shared" si="814"/>
        <v/>
      </c>
      <c r="AI516" s="287"/>
      <c r="AJ516" s="15"/>
      <c r="AK516" s="138" t="str">
        <f t="shared" si="815"/>
        <v/>
      </c>
      <c r="AL516" s="131" t="str">
        <f t="shared" si="816"/>
        <v/>
      </c>
      <c r="AM516" s="131" t="str">
        <f t="shared" si="817"/>
        <v/>
      </c>
      <c r="AN516" s="313" t="str">
        <f t="shared" si="818"/>
        <v/>
      </c>
      <c r="AO516" s="316" t="str">
        <f t="shared" si="819"/>
        <v/>
      </c>
      <c r="AP516" s="18"/>
      <c r="AQ516" s="3" t="str">
        <f>IF(F516="","",MAX($AQ$3:AQ515)+1)</f>
        <v/>
      </c>
      <c r="AR516" s="3" t="str">
        <f>IF(OR(AQ516="",BB516=""),"",MAX($AR$3:AR515)+1)</f>
        <v/>
      </c>
      <c r="AS516" s="3" t="str">
        <f>IF(CQ516="","",RANK(CQ516,CQ$3:CQ$1048576,1)+COUNTIF($CQ$3:CQ516,CQ516)-1)</f>
        <v/>
      </c>
      <c r="AT516" s="21" t="str">
        <f>IF(C516="",IF(OR(AND($H516&lt;&gt;"",C516=""),AND($F515=$F516,$AZ516&lt;&gt;""),COUNTA($H$3:$H$1048576,#REF!,$F$3:$F$1048576)&gt;COUNTA($H$3:$H516,#REF!,$F$3:$F516),$AZ516&lt;&gt;""),INDEX(AT$3:AT$1048576,MATCH(MAX($AQ$3:$AQ515),$AQ$3:$AQ$1048576,0),0),""),C516)</f>
        <v/>
      </c>
      <c r="AU516" s="21" t="str">
        <f>IF(D516="",IF(OR(AND($H516&lt;&gt;"",D516=""),AND($F515=$F516,$AZ516&lt;&gt;""),COUNTA($H$3:$H$1048576,#REF!,$F$3:$F$1048576)&gt;COUNTA($H$3:$H516,#REF!,$F$3:$F516),$AZ516&lt;&gt;""),INDEX(AU$3:AU$1048576,MATCH(MAX($AQ$3:$AQ515),$AQ$3:$AQ$1048576,0),0),""),D516)</f>
        <v/>
      </c>
      <c r="AV516" s="21" t="str">
        <f>IF(E516="",IF(OR(AND($H516&lt;&gt;"",E516=""),AND($F515=$F516,$AZ516&lt;&gt;""),COUNTA($H$3:$H$1048576,#REF!,$F$3:$F$1048576)&gt;COUNTA($H$3:$H516,#REF!,$F$3:$F516),$AZ516&lt;&gt;""),INDEX(AV$3:AV$1048576,MATCH(MAX($AQ$3:$AQ515),$AQ$3:$AQ$1048576,0),0),""),E516)</f>
        <v/>
      </c>
      <c r="AW516" s="24" t="str">
        <f t="shared" si="820"/>
        <v/>
      </c>
      <c r="AX516" s="13" t="str">
        <f t="shared" si="821"/>
        <v/>
      </c>
      <c r="AY516" s="4" t="str">
        <f t="shared" si="822"/>
        <v/>
      </c>
      <c r="AZ516" s="4" t="str">
        <f>IF(AX516="",IF(OR(AND(H516&lt;&gt;"",F516=""),COUNTA($H$3:$H$1048576)&gt;COUNTA($H$3:$H516)),INDEX(AX$3:AX516,MATCH(MAX($AQ$3:AQ516),AQ$3:AQ516,0),0),""),AX516)</f>
        <v/>
      </c>
      <c r="BA516" s="4" t="str">
        <f>IF(AY516="",IF(AND(H516&lt;&gt;"",F516=""),INDEX(AY$3:AY516,MATCH(MAX($AQ$3:AQ516),AQ$3:AQ516,0),0),""),AY516)</f>
        <v/>
      </c>
      <c r="BB516" s="82" t="str">
        <f>IF(BC516="","",RANK(BC516,BC$3:BC$1048576,1)+COUNTIF($BC$3:BC516,BC516)-1)</f>
        <v/>
      </c>
      <c r="BC516" s="139" t="str">
        <f t="shared" si="823"/>
        <v/>
      </c>
      <c r="BD516" s="46" t="str">
        <f t="shared" si="824"/>
        <v/>
      </c>
      <c r="BE516" s="46" t="str">
        <f t="shared" si="825"/>
        <v/>
      </c>
      <c r="BF516" s="46" t="str">
        <f t="shared" si="826"/>
        <v/>
      </c>
      <c r="BG516" s="4" t="str">
        <f t="shared" si="827"/>
        <v/>
      </c>
      <c r="BH516" s="180" t="str">
        <f t="shared" si="828"/>
        <v/>
      </c>
      <c r="BI516" s="16" t="str">
        <f t="shared" si="829"/>
        <v/>
      </c>
      <c r="BJ516" s="52" t="str">
        <f>IF(BI516="","",IF(W516="","",IF(AND(K516=$K$1,$K$1&lt;&gt;""),$BT$2,IFERROR(IF(INDEX(価格設定!$D$5:$D$1048576,MATCH(Q516,価格設定!$B$5:$B$1048576,0),0)=価格設定!$D$3,$BT$2,$BS$2),$BS$2))))</f>
        <v/>
      </c>
      <c r="BK516" s="16" t="str">
        <f>IF(BI516="","",IF(COUNTIF($BI$3:BI516,BI516)=1,1,IF(AND(BI515=BI516,BH516=""),BK515,COUNTIF($BH$3:BH516,BH516))))</f>
        <v/>
      </c>
      <c r="BL516" s="52" t="str">
        <f t="shared" si="830"/>
        <v/>
      </c>
      <c r="BM516" s="52" t="str">
        <f t="shared" si="831"/>
        <v/>
      </c>
      <c r="BN516" s="119" t="str">
        <f t="shared" si="832"/>
        <v/>
      </c>
      <c r="BO516" s="119" t="str">
        <f t="shared" si="833"/>
        <v/>
      </c>
      <c r="BP516" s="17" t="str">
        <f t="shared" si="834"/>
        <v/>
      </c>
      <c r="BQ516" s="17" t="str">
        <f t="shared" si="835"/>
        <v/>
      </c>
      <c r="BR516" s="17" t="str">
        <f>IF(OR(BP516="",COUNTIF($BO$3:BO516,BO516)&lt;&gt;1),"",SUMIF(BO$3:BO$1048576,BO516,BP$3:BP$1048576))</f>
        <v/>
      </c>
      <c r="BS516" s="17" t="str">
        <f t="shared" si="836"/>
        <v/>
      </c>
      <c r="BT516" s="17" t="str">
        <f t="shared" si="837"/>
        <v/>
      </c>
      <c r="BU516" s="17" t="str">
        <f t="shared" si="838"/>
        <v/>
      </c>
      <c r="BV516" s="24" t="str">
        <f t="shared" si="839"/>
        <v/>
      </c>
      <c r="BW516" s="24" t="str">
        <f t="shared" si="840"/>
        <v/>
      </c>
      <c r="BX516" s="24" t="str">
        <f t="shared" si="841"/>
        <v/>
      </c>
      <c r="BY516" s="26" t="str">
        <f t="shared" si="842"/>
        <v/>
      </c>
      <c r="BZ516" s="26" t="str">
        <f t="shared" si="843"/>
        <v/>
      </c>
      <c r="CA516" s="26" t="str">
        <f t="shared" si="844"/>
        <v/>
      </c>
      <c r="CB516" s="66" t="str">
        <f t="shared" si="845"/>
        <v/>
      </c>
      <c r="CC516" s="65" t="str">
        <f t="shared" si="846"/>
        <v/>
      </c>
      <c r="CD516" s="26" t="str">
        <f t="shared" si="847"/>
        <v/>
      </c>
      <c r="CE516" s="26" t="str">
        <f t="shared" si="848"/>
        <v/>
      </c>
      <c r="CF516" s="193" t="str">
        <f t="shared" si="849"/>
        <v/>
      </c>
      <c r="CG516" s="193" t="str">
        <f t="shared" si="850"/>
        <v/>
      </c>
      <c r="CH516" s="26" t="str">
        <f t="shared" si="851"/>
        <v/>
      </c>
      <c r="CI516" s="26" t="str">
        <f t="shared" si="852"/>
        <v/>
      </c>
      <c r="CJ516" s="65" t="str">
        <f t="shared" si="853"/>
        <v/>
      </c>
      <c r="CK516" s="65" t="str">
        <f t="shared" si="854"/>
        <v/>
      </c>
      <c r="CL516" s="64" t="str">
        <f t="shared" si="855"/>
        <v/>
      </c>
      <c r="CM516" s="64" t="str">
        <f t="shared" si="856"/>
        <v/>
      </c>
      <c r="CN516" s="65" t="str">
        <f t="shared" si="857"/>
        <v/>
      </c>
      <c r="CP516" s="63" t="str">
        <f>IF(BH516="","",MAX($CP$3:CP515)+1)</f>
        <v/>
      </c>
      <c r="CQ516" s="24" t="str">
        <f t="shared" si="858"/>
        <v/>
      </c>
      <c r="CR516" s="24" t="str">
        <f t="shared" si="859"/>
        <v/>
      </c>
      <c r="CS516" s="24" t="str">
        <f t="shared" si="860"/>
        <v/>
      </c>
      <c r="CT516" s="58" t="str">
        <f>IF(BO516="","",COUNTIF($BO$3:BO516,BO516)&amp;"@"&amp;BO516)</f>
        <v/>
      </c>
      <c r="CU516" s="16" t="str">
        <f t="shared" ref="CU516:CU579" si="894">IF(BX516="","",IF($CV$1="無",BX516,BX516&amp;" "&amp;IF(OR(BX516=R516,R516=""),"","("&amp;R516&amp;")")))</f>
        <v/>
      </c>
      <c r="CV516" s="63" t="str">
        <f t="shared" si="861"/>
        <v/>
      </c>
      <c r="CW516" s="16" t="str">
        <f t="shared" si="862"/>
        <v/>
      </c>
      <c r="CX516" s="16" t="str">
        <f t="shared" si="863"/>
        <v/>
      </c>
      <c r="CY516" s="16" t="str">
        <f t="shared" si="864"/>
        <v/>
      </c>
      <c r="CZ516" s="85" t="str">
        <f t="shared" si="865"/>
        <v/>
      </c>
      <c r="DA516" s="16" t="str">
        <f t="shared" si="866"/>
        <v/>
      </c>
      <c r="DB516" s="16" t="str">
        <f t="shared" si="867"/>
        <v/>
      </c>
      <c r="DC516" s="28" t="str">
        <f>IF(CP516="","",$DC$1&amp;(INDEX(価格設定!D$1:XFD$3,ROW(価格設定!$D$3),MATCH($AW516,価格設定!D$1:XFD$1,1))*100)&amp;"%")</f>
        <v/>
      </c>
      <c r="DD516" s="28" t="str">
        <f>IF(CP516="","",$DD$1&amp;(INDEX(価格設定!D$1:XFD$3,ROW(価格設定!$D$2),MATCH($AW516,価格設定!D$1:XFD$1,1))*100)&amp;"%")</f>
        <v/>
      </c>
      <c r="DE516" s="29" t="str">
        <f t="shared" si="868"/>
        <v/>
      </c>
      <c r="DG516" s="58" t="str">
        <f t="shared" si="869"/>
        <v/>
      </c>
      <c r="DH516" s="58" t="str">
        <f t="shared" si="870"/>
        <v/>
      </c>
      <c r="DI516" s="58" t="str">
        <f t="shared" si="871"/>
        <v/>
      </c>
      <c r="DJ516" s="85" t="str">
        <f t="shared" si="872"/>
        <v/>
      </c>
      <c r="DL516" s="58" t="str">
        <f>IF(COUNTIF(DG$3:DG$1048576,DG516)=COUNTIF($DG$3:$DG516,DG516),DG516,"")</f>
        <v/>
      </c>
      <c r="DM516" s="85" t="str">
        <f t="shared" si="873"/>
        <v/>
      </c>
      <c r="DN516" s="85" t="str">
        <f t="shared" ref="DN516:DO579" si="895">IF($DL516="","",SUMIF($DI$3:$DI$1048576,$DL516&amp;DN$2,$DJ$3:$DJ$1048576))</f>
        <v/>
      </c>
      <c r="DO516" s="85" t="str">
        <f t="shared" si="895"/>
        <v/>
      </c>
      <c r="DP516" s="303"/>
      <c r="DQ516" s="17" t="str">
        <f t="shared" ref="DQ516:DQ579" si="896">IF($DL516="","",SUMIF($DG$3:$DG$1048576,$DL516,$CX$3:$CX$1048576))</f>
        <v/>
      </c>
      <c r="DR516" s="17" t="str">
        <f t="shared" ref="DR516:DR579" si="897">IF($DL516="","",SUMIF($DG$3:$DG$1048576,$DL516,$DB$3:$DB$1048576))</f>
        <v/>
      </c>
      <c r="DS516" s="17" t="str">
        <f t="shared" ref="DS516:DS579" si="898">IF($DL516="","",SUMIF($DG$3:$DG$1048576,$DL516,$DA$3:$DA$1048576))</f>
        <v/>
      </c>
      <c r="DU516" s="16" t="str">
        <f t="shared" si="874"/>
        <v/>
      </c>
      <c r="DV516" s="16" t="str">
        <f>IF(DU516="","",COUNT($DU$3:DU516))</f>
        <v/>
      </c>
      <c r="DW516" s="16" t="str">
        <f t="shared" si="875"/>
        <v/>
      </c>
      <c r="DX516" s="16" t="str">
        <f t="shared" si="876"/>
        <v/>
      </c>
      <c r="DY516" s="16" t="str">
        <f>IF(DZ516="","",COUNTIF(DZ$3:DZ516,DZ516))</f>
        <v/>
      </c>
      <c r="DZ516" s="16" t="str">
        <f t="shared" si="877"/>
        <v/>
      </c>
      <c r="EA516" s="16" t="str">
        <f t="shared" si="878"/>
        <v/>
      </c>
      <c r="EB516" s="16" t="str">
        <f t="shared" si="879"/>
        <v/>
      </c>
      <c r="EC516" s="16" t="str">
        <f t="shared" si="880"/>
        <v/>
      </c>
      <c r="ED516" s="16" t="str">
        <f t="shared" si="881"/>
        <v/>
      </c>
      <c r="EE516" s="16" t="str">
        <f t="shared" si="882"/>
        <v/>
      </c>
      <c r="EF516" s="16" t="str">
        <f t="shared" si="883"/>
        <v/>
      </c>
      <c r="EG516" s="16" t="str">
        <f t="shared" si="884"/>
        <v/>
      </c>
      <c r="EH516" s="16" t="str">
        <f t="shared" si="885"/>
        <v/>
      </c>
      <c r="EI516" s="16" t="str">
        <f t="shared" si="886"/>
        <v/>
      </c>
      <c r="EJ516" s="16" t="str">
        <f t="shared" si="887"/>
        <v/>
      </c>
      <c r="EK516" s="16" t="str">
        <f t="shared" si="888"/>
        <v/>
      </c>
      <c r="EL516" s="58" t="str">
        <f t="shared" si="889"/>
        <v/>
      </c>
      <c r="EM516" s="58" t="str">
        <f>IF(OR($DZ516="",CR516=""),IF($EL516="","",$EL516),IF(OR(CR516="なし",CR516=0),領収書!$H$1,CR516))</f>
        <v/>
      </c>
      <c r="EN516" s="58" t="str">
        <f>IF(OR($DZ516="",CS516=""),IF($EL516="","",$EL516),IF(OR(CS516="なし",CS516=0),入力!$EN$1,CS516))</f>
        <v/>
      </c>
      <c r="EO516" s="63" t="str">
        <f t="shared" si="890"/>
        <v/>
      </c>
      <c r="EP516" s="63" t="str">
        <f t="shared" si="891"/>
        <v/>
      </c>
      <c r="ER516" s="16" t="str">
        <f>IF(AND(COUNTIF($ET$3:ET516,ET516)=1,ET516&lt;&gt;""),MAX($ER$3:ER515)+1,"")</f>
        <v/>
      </c>
      <c r="ES516" s="16" t="str">
        <f>IF(価格設定!B518="","",価格設定!B518)</f>
        <v/>
      </c>
      <c r="ET516" s="16" t="str">
        <f>IF(価格設定!C518="","",価格設定!C518)</f>
        <v/>
      </c>
      <c r="EV516" s="16" t="str">
        <f t="shared" ref="EV516:EV579" si="899">IF((ROW(EV516)-ROW($EV$2))&lt;=$EV$2,ROW(EV516)-ROW($EV$2),"")</f>
        <v/>
      </c>
      <c r="EW516" s="16" t="str">
        <f t="shared" si="892"/>
        <v/>
      </c>
    </row>
    <row r="517" spans="1:153" ht="30" customHeight="1" x14ac:dyDescent="0.2">
      <c r="A517" s="225"/>
      <c r="B517" s="212"/>
      <c r="C517" s="221"/>
      <c r="D517" s="164"/>
      <c r="E517" s="165"/>
      <c r="F517" s="166"/>
      <c r="G517" s="167"/>
      <c r="H517" s="179"/>
      <c r="I517" s="306"/>
      <c r="J517" s="169"/>
      <c r="K517" s="179"/>
      <c r="L517" s="186"/>
      <c r="M517" s="186"/>
      <c r="N517" s="168"/>
      <c r="O517" s="170"/>
      <c r="P517" s="212"/>
      <c r="Q517" s="179" t="str">
        <f>IFERROR(IF(H517="","",IFERROR(INDEX(価格設定!$B$5:$B$1048576,MATCH(H517,価格設定!$B$5:$B$1048576,0),0),INDEX(価格設定!$B$5:$B$1048576,MATCH("*"&amp;H517&amp;"*",価格設定!$B$5:$B$1048576,0),0))),H517)</f>
        <v/>
      </c>
      <c r="R517" s="250" t="str">
        <f>IFERROR(IF(Q517="",IF(K517="","",K517),IF(K517="",IF(INDEX(価格設定!$C$5:$C$1048576,MATCH(Q517,価格設定!$B$5:$B$1048576,0),0)=0,"",INDEX(価格設定!$C$5:$C$1048576,MATCH(Q517,価格設定!$B$5:$B$1048576,0),0)),IF(K517="なし","",K517))),"")</f>
        <v/>
      </c>
      <c r="S517" s="308" t="str">
        <f t="shared" si="804"/>
        <v/>
      </c>
      <c r="T517" s="126" t="str">
        <f>IFERROR(IF(J517="",IF(INDEX(価格設定!$E$5:$R$1048576,MATCH($Q517,価格設定!B$5:B$1048576,0),MATCH($AW517,価格設定!E$1:X$1,1))=0,"",INDEX(価格設定!$E$5:$R$1048576,MATCH($Q517,価格設定!B$5:B$1048576,0),MATCH($AW517,価格設定!E$1:X$1,1))),J517),"")</f>
        <v/>
      </c>
      <c r="U517" s="126" t="str">
        <f t="shared" si="805"/>
        <v/>
      </c>
      <c r="V517" s="132" t="str">
        <f t="shared" si="806"/>
        <v/>
      </c>
      <c r="W517" s="127" t="str">
        <f>IFERROR(IF(OR(T517="",T517&lt;0),"",IFERROR(INDEX(価格設定!E$2:X$3,IF(AND(K517=$K$1,$K$1&lt;&gt;""),ROW(価格設定!$D$3)-1,MATCH(INDEX(価格設定!$D$5:$D$1048576,MATCH(Q517,価格設定!$B$5:$B$1048576,0),0),価格設定!$D$2:$D$3,0)),MATCH($AW517,価格設定!E$1:X$1,1)),INDEX(価格設定!E$2:X$2,0,MATCH($AW517,価格設定!E$1:X$1,1)))),"")</f>
        <v/>
      </c>
      <c r="X517" s="126" t="str">
        <f t="shared" si="893"/>
        <v/>
      </c>
      <c r="Y517" s="128" t="str">
        <f t="shared" si="807"/>
        <v/>
      </c>
      <c r="Z517" s="126" t="str">
        <f t="shared" si="808"/>
        <v/>
      </c>
      <c r="AA517" s="129" t="str">
        <f t="shared" si="809"/>
        <v/>
      </c>
      <c r="AB517" s="126" t="str">
        <f t="shared" si="810"/>
        <v/>
      </c>
      <c r="AC517" s="280" t="str">
        <f t="shared" si="811"/>
        <v/>
      </c>
      <c r="AD517" s="15"/>
      <c r="AE517" s="204" t="str">
        <f>IF(AF517="","",COUNT($AF$3:AF517))</f>
        <v/>
      </c>
      <c r="AF517" s="206" t="str">
        <f t="shared" si="812"/>
        <v/>
      </c>
      <c r="AG517" s="204" t="str">
        <f t="shared" si="813"/>
        <v/>
      </c>
      <c r="AH517" s="204" t="str">
        <f t="shared" si="814"/>
        <v/>
      </c>
      <c r="AI517" s="287"/>
      <c r="AJ517" s="15"/>
      <c r="AK517" s="138" t="str">
        <f t="shared" si="815"/>
        <v/>
      </c>
      <c r="AL517" s="131" t="str">
        <f t="shared" si="816"/>
        <v/>
      </c>
      <c r="AM517" s="131" t="str">
        <f t="shared" si="817"/>
        <v/>
      </c>
      <c r="AN517" s="313" t="str">
        <f t="shared" si="818"/>
        <v/>
      </c>
      <c r="AO517" s="316" t="str">
        <f t="shared" si="819"/>
        <v/>
      </c>
      <c r="AP517" s="18"/>
      <c r="AQ517" s="3" t="str">
        <f>IF(F517="","",MAX($AQ$3:AQ516)+1)</f>
        <v/>
      </c>
      <c r="AR517" s="3" t="str">
        <f>IF(OR(AQ517="",BB517=""),"",MAX($AR$3:AR516)+1)</f>
        <v/>
      </c>
      <c r="AS517" s="3" t="str">
        <f>IF(CQ517="","",RANK(CQ517,CQ$3:CQ$1048576,1)+COUNTIF($CQ$3:CQ517,CQ517)-1)</f>
        <v/>
      </c>
      <c r="AT517" s="21" t="str">
        <f>IF(C517="",IF(OR(AND($H517&lt;&gt;"",C517=""),AND($F516=$F517,$AZ517&lt;&gt;""),COUNTA($H$3:$H$1048576,#REF!,$F$3:$F$1048576)&gt;COUNTA($H$3:$H517,#REF!,$F$3:$F517),$AZ517&lt;&gt;""),INDEX(AT$3:AT$1048576,MATCH(MAX($AQ$3:$AQ516),$AQ$3:$AQ$1048576,0),0),""),C517)</f>
        <v/>
      </c>
      <c r="AU517" s="21" t="str">
        <f>IF(D517="",IF(OR(AND($H517&lt;&gt;"",D517=""),AND($F516=$F517,$AZ517&lt;&gt;""),COUNTA($H$3:$H$1048576,#REF!,$F$3:$F$1048576)&gt;COUNTA($H$3:$H517,#REF!,$F$3:$F517),$AZ517&lt;&gt;""),INDEX(AU$3:AU$1048576,MATCH(MAX($AQ$3:$AQ516),$AQ$3:$AQ$1048576,0),0),""),D517)</f>
        <v/>
      </c>
      <c r="AV517" s="21" t="str">
        <f>IF(E517="",IF(OR(AND($H517&lt;&gt;"",E517=""),AND($F516=$F517,$AZ517&lt;&gt;""),COUNTA($H$3:$H$1048576,#REF!,$F$3:$F$1048576)&gt;COUNTA($H$3:$H517,#REF!,$F$3:$F517),$AZ517&lt;&gt;""),INDEX(AV$3:AV$1048576,MATCH(MAX($AQ$3:$AQ516),$AQ$3:$AQ$1048576,0),0),""),E517)</f>
        <v/>
      </c>
      <c r="AW517" s="24" t="str">
        <f t="shared" si="820"/>
        <v/>
      </c>
      <c r="AX517" s="13" t="str">
        <f t="shared" si="821"/>
        <v/>
      </c>
      <c r="AY517" s="4" t="str">
        <f t="shared" si="822"/>
        <v/>
      </c>
      <c r="AZ517" s="4" t="str">
        <f>IF(AX517="",IF(OR(AND(H517&lt;&gt;"",F517=""),COUNTA($H$3:$H$1048576)&gt;COUNTA($H$3:$H517)),INDEX(AX$3:AX517,MATCH(MAX($AQ$3:AQ517),AQ$3:AQ517,0),0),""),AX517)</f>
        <v/>
      </c>
      <c r="BA517" s="4" t="str">
        <f>IF(AY517="",IF(AND(H517&lt;&gt;"",F517=""),INDEX(AY$3:AY517,MATCH(MAX($AQ$3:AQ517),AQ$3:AQ517,0),0),""),AY517)</f>
        <v/>
      </c>
      <c r="BB517" s="82" t="str">
        <f>IF(BC517="","",RANK(BC517,BC$3:BC$1048576,1)+COUNTIF($BC$3:BC517,BC517)-1)</f>
        <v/>
      </c>
      <c r="BC517" s="139" t="str">
        <f t="shared" si="823"/>
        <v/>
      </c>
      <c r="BD517" s="46" t="str">
        <f t="shared" si="824"/>
        <v/>
      </c>
      <c r="BE517" s="46" t="str">
        <f t="shared" si="825"/>
        <v/>
      </c>
      <c r="BF517" s="46" t="str">
        <f t="shared" si="826"/>
        <v/>
      </c>
      <c r="BG517" s="4" t="str">
        <f t="shared" si="827"/>
        <v/>
      </c>
      <c r="BH517" s="180" t="str">
        <f t="shared" si="828"/>
        <v/>
      </c>
      <c r="BI517" s="16" t="str">
        <f t="shared" si="829"/>
        <v/>
      </c>
      <c r="BJ517" s="52" t="str">
        <f>IF(BI517="","",IF(W517="","",IF(AND(K517=$K$1,$K$1&lt;&gt;""),$BT$2,IFERROR(IF(INDEX(価格設定!$D$5:$D$1048576,MATCH(Q517,価格設定!$B$5:$B$1048576,0),0)=価格設定!$D$3,$BT$2,$BS$2),$BS$2))))</f>
        <v/>
      </c>
      <c r="BK517" s="16" t="str">
        <f>IF(BI517="","",IF(COUNTIF($BI$3:BI517,BI517)=1,1,IF(AND(BI516=BI517,BH517=""),BK516,COUNTIF($BH$3:BH517,BH517))))</f>
        <v/>
      </c>
      <c r="BL517" s="52" t="str">
        <f t="shared" si="830"/>
        <v/>
      </c>
      <c r="BM517" s="52" t="str">
        <f t="shared" si="831"/>
        <v/>
      </c>
      <c r="BN517" s="119" t="str">
        <f t="shared" si="832"/>
        <v/>
      </c>
      <c r="BO517" s="119" t="str">
        <f t="shared" si="833"/>
        <v/>
      </c>
      <c r="BP517" s="17" t="str">
        <f t="shared" si="834"/>
        <v/>
      </c>
      <c r="BQ517" s="17" t="str">
        <f t="shared" si="835"/>
        <v/>
      </c>
      <c r="BR517" s="17" t="str">
        <f>IF(OR(BP517="",COUNTIF($BO$3:BO517,BO517)&lt;&gt;1),"",SUMIF(BO$3:BO$1048576,BO517,BP$3:BP$1048576))</f>
        <v/>
      </c>
      <c r="BS517" s="17" t="str">
        <f t="shared" si="836"/>
        <v/>
      </c>
      <c r="BT517" s="17" t="str">
        <f t="shared" si="837"/>
        <v/>
      </c>
      <c r="BU517" s="17" t="str">
        <f t="shared" si="838"/>
        <v/>
      </c>
      <c r="BV517" s="24" t="str">
        <f t="shared" si="839"/>
        <v/>
      </c>
      <c r="BW517" s="24" t="str">
        <f t="shared" si="840"/>
        <v/>
      </c>
      <c r="BX517" s="24" t="str">
        <f t="shared" si="841"/>
        <v/>
      </c>
      <c r="BY517" s="26" t="str">
        <f t="shared" si="842"/>
        <v/>
      </c>
      <c r="BZ517" s="26" t="str">
        <f t="shared" si="843"/>
        <v/>
      </c>
      <c r="CA517" s="26" t="str">
        <f t="shared" si="844"/>
        <v/>
      </c>
      <c r="CB517" s="66" t="str">
        <f t="shared" si="845"/>
        <v/>
      </c>
      <c r="CC517" s="65" t="str">
        <f t="shared" si="846"/>
        <v/>
      </c>
      <c r="CD517" s="26" t="str">
        <f t="shared" si="847"/>
        <v/>
      </c>
      <c r="CE517" s="26" t="str">
        <f t="shared" si="848"/>
        <v/>
      </c>
      <c r="CF517" s="193" t="str">
        <f t="shared" si="849"/>
        <v/>
      </c>
      <c r="CG517" s="193" t="str">
        <f t="shared" si="850"/>
        <v/>
      </c>
      <c r="CH517" s="26" t="str">
        <f t="shared" si="851"/>
        <v/>
      </c>
      <c r="CI517" s="26" t="str">
        <f t="shared" si="852"/>
        <v/>
      </c>
      <c r="CJ517" s="65" t="str">
        <f t="shared" si="853"/>
        <v/>
      </c>
      <c r="CK517" s="65" t="str">
        <f t="shared" si="854"/>
        <v/>
      </c>
      <c r="CL517" s="64" t="str">
        <f t="shared" si="855"/>
        <v/>
      </c>
      <c r="CM517" s="64" t="str">
        <f t="shared" si="856"/>
        <v/>
      </c>
      <c r="CN517" s="65" t="str">
        <f t="shared" si="857"/>
        <v/>
      </c>
      <c r="CP517" s="63" t="str">
        <f>IF(BH517="","",MAX($CP$3:CP516)+1)</f>
        <v/>
      </c>
      <c r="CQ517" s="24" t="str">
        <f t="shared" si="858"/>
        <v/>
      </c>
      <c r="CR517" s="24" t="str">
        <f t="shared" si="859"/>
        <v/>
      </c>
      <c r="CS517" s="24" t="str">
        <f t="shared" si="860"/>
        <v/>
      </c>
      <c r="CT517" s="58" t="str">
        <f>IF(BO517="","",COUNTIF($BO$3:BO517,BO517)&amp;"@"&amp;BO517)</f>
        <v/>
      </c>
      <c r="CU517" s="16" t="str">
        <f t="shared" si="894"/>
        <v/>
      </c>
      <c r="CV517" s="63" t="str">
        <f t="shared" si="861"/>
        <v/>
      </c>
      <c r="CW517" s="16" t="str">
        <f t="shared" si="862"/>
        <v/>
      </c>
      <c r="CX517" s="16" t="str">
        <f t="shared" si="863"/>
        <v/>
      </c>
      <c r="CY517" s="16" t="str">
        <f t="shared" si="864"/>
        <v/>
      </c>
      <c r="CZ517" s="85" t="str">
        <f t="shared" si="865"/>
        <v/>
      </c>
      <c r="DA517" s="16" t="str">
        <f t="shared" si="866"/>
        <v/>
      </c>
      <c r="DB517" s="16" t="str">
        <f t="shared" si="867"/>
        <v/>
      </c>
      <c r="DC517" s="28" t="str">
        <f>IF(CP517="","",$DC$1&amp;(INDEX(価格設定!D$1:XFD$3,ROW(価格設定!$D$3),MATCH($AW517,価格設定!D$1:XFD$1,1))*100)&amp;"%")</f>
        <v/>
      </c>
      <c r="DD517" s="28" t="str">
        <f>IF(CP517="","",$DD$1&amp;(INDEX(価格設定!D$1:XFD$3,ROW(価格設定!$D$2),MATCH($AW517,価格設定!D$1:XFD$1,1))*100)&amp;"%")</f>
        <v/>
      </c>
      <c r="DE517" s="29" t="str">
        <f t="shared" si="868"/>
        <v/>
      </c>
      <c r="DG517" s="58" t="str">
        <f t="shared" si="869"/>
        <v/>
      </c>
      <c r="DH517" s="58" t="str">
        <f t="shared" si="870"/>
        <v/>
      </c>
      <c r="DI517" s="58" t="str">
        <f t="shared" si="871"/>
        <v/>
      </c>
      <c r="DJ517" s="85" t="str">
        <f t="shared" si="872"/>
        <v/>
      </c>
      <c r="DL517" s="58" t="str">
        <f>IF(COUNTIF(DG$3:DG$1048576,DG517)=COUNTIF($DG$3:$DG517,DG517),DG517,"")</f>
        <v/>
      </c>
      <c r="DM517" s="85" t="str">
        <f t="shared" si="873"/>
        <v/>
      </c>
      <c r="DN517" s="85" t="str">
        <f t="shared" si="895"/>
        <v/>
      </c>
      <c r="DO517" s="85" t="str">
        <f t="shared" si="895"/>
        <v/>
      </c>
      <c r="DP517" s="303"/>
      <c r="DQ517" s="17" t="str">
        <f t="shared" si="896"/>
        <v/>
      </c>
      <c r="DR517" s="17" t="str">
        <f t="shared" si="897"/>
        <v/>
      </c>
      <c r="DS517" s="17" t="str">
        <f t="shared" si="898"/>
        <v/>
      </c>
      <c r="DU517" s="16" t="str">
        <f t="shared" si="874"/>
        <v/>
      </c>
      <c r="DV517" s="16" t="str">
        <f>IF(DU517="","",COUNT($DU$3:DU517))</f>
        <v/>
      </c>
      <c r="DW517" s="16" t="str">
        <f t="shared" si="875"/>
        <v/>
      </c>
      <c r="DX517" s="16" t="str">
        <f t="shared" si="876"/>
        <v/>
      </c>
      <c r="DY517" s="16" t="str">
        <f>IF(DZ517="","",COUNTIF(DZ$3:DZ517,DZ517))</f>
        <v/>
      </c>
      <c r="DZ517" s="16" t="str">
        <f t="shared" si="877"/>
        <v/>
      </c>
      <c r="EA517" s="16" t="str">
        <f t="shared" si="878"/>
        <v/>
      </c>
      <c r="EB517" s="16" t="str">
        <f t="shared" si="879"/>
        <v/>
      </c>
      <c r="EC517" s="16" t="str">
        <f t="shared" si="880"/>
        <v/>
      </c>
      <c r="ED517" s="16" t="str">
        <f t="shared" si="881"/>
        <v/>
      </c>
      <c r="EE517" s="16" t="str">
        <f t="shared" si="882"/>
        <v/>
      </c>
      <c r="EF517" s="16" t="str">
        <f t="shared" si="883"/>
        <v/>
      </c>
      <c r="EG517" s="16" t="str">
        <f t="shared" si="884"/>
        <v/>
      </c>
      <c r="EH517" s="16" t="str">
        <f t="shared" si="885"/>
        <v/>
      </c>
      <c r="EI517" s="16" t="str">
        <f t="shared" si="886"/>
        <v/>
      </c>
      <c r="EJ517" s="16" t="str">
        <f t="shared" si="887"/>
        <v/>
      </c>
      <c r="EK517" s="16" t="str">
        <f t="shared" si="888"/>
        <v/>
      </c>
      <c r="EL517" s="58" t="str">
        <f t="shared" si="889"/>
        <v/>
      </c>
      <c r="EM517" s="58" t="str">
        <f>IF(OR($DZ517="",CR517=""),IF($EL517="","",$EL517),IF(OR(CR517="なし",CR517=0),領収書!$H$1,CR517))</f>
        <v/>
      </c>
      <c r="EN517" s="58" t="str">
        <f>IF(OR($DZ517="",CS517=""),IF($EL517="","",$EL517),IF(OR(CS517="なし",CS517=0),入力!$EN$1,CS517))</f>
        <v/>
      </c>
      <c r="EO517" s="63" t="str">
        <f t="shared" si="890"/>
        <v/>
      </c>
      <c r="EP517" s="63" t="str">
        <f t="shared" si="891"/>
        <v/>
      </c>
      <c r="ER517" s="16" t="str">
        <f>IF(AND(COUNTIF($ET$3:ET517,ET517)=1,ET517&lt;&gt;""),MAX($ER$3:ER516)+1,"")</f>
        <v/>
      </c>
      <c r="ES517" s="16" t="str">
        <f>IF(価格設定!B519="","",価格設定!B519)</f>
        <v/>
      </c>
      <c r="ET517" s="16" t="str">
        <f>IF(価格設定!C519="","",価格設定!C519)</f>
        <v/>
      </c>
      <c r="EV517" s="16" t="str">
        <f t="shared" si="899"/>
        <v/>
      </c>
      <c r="EW517" s="16" t="str">
        <f t="shared" si="892"/>
        <v/>
      </c>
    </row>
    <row r="518" spans="1:153" ht="30" customHeight="1" x14ac:dyDescent="0.2">
      <c r="A518" s="225"/>
      <c r="B518" s="212"/>
      <c r="C518" s="221"/>
      <c r="D518" s="164"/>
      <c r="E518" s="165"/>
      <c r="F518" s="166"/>
      <c r="G518" s="167"/>
      <c r="H518" s="179"/>
      <c r="I518" s="306"/>
      <c r="J518" s="169"/>
      <c r="K518" s="179"/>
      <c r="L518" s="186"/>
      <c r="M518" s="186"/>
      <c r="N518" s="168"/>
      <c r="O518" s="170"/>
      <c r="P518" s="212"/>
      <c r="Q518" s="179" t="str">
        <f>IFERROR(IF(H518="","",IFERROR(INDEX(価格設定!$B$5:$B$1048576,MATCH(H518,価格設定!$B$5:$B$1048576,0),0),INDEX(価格設定!$B$5:$B$1048576,MATCH("*"&amp;H518&amp;"*",価格設定!$B$5:$B$1048576,0),0))),H518)</f>
        <v/>
      </c>
      <c r="R518" s="250" t="str">
        <f>IFERROR(IF(Q518="",IF(K518="","",K518),IF(K518="",IF(INDEX(価格設定!$C$5:$C$1048576,MATCH(Q518,価格設定!$B$5:$B$1048576,0),0)=0,"",INDEX(価格設定!$C$5:$C$1048576,MATCH(Q518,価格設定!$B$5:$B$1048576,0),0)),IF(K518="なし","",K518))),"")</f>
        <v/>
      </c>
      <c r="S518" s="308" t="str">
        <f t="shared" si="804"/>
        <v/>
      </c>
      <c r="T518" s="126" t="str">
        <f>IFERROR(IF(J518="",IF(INDEX(価格設定!$E$5:$R$1048576,MATCH($Q518,価格設定!B$5:B$1048576,0),MATCH($AW518,価格設定!E$1:X$1,1))=0,"",INDEX(価格設定!$E$5:$R$1048576,MATCH($Q518,価格設定!B$5:B$1048576,0),MATCH($AW518,価格設定!E$1:X$1,1))),J518),"")</f>
        <v/>
      </c>
      <c r="U518" s="126" t="str">
        <f t="shared" si="805"/>
        <v/>
      </c>
      <c r="V518" s="132" t="str">
        <f t="shared" si="806"/>
        <v/>
      </c>
      <c r="W518" s="127" t="str">
        <f>IFERROR(IF(OR(T518="",T518&lt;0),"",IFERROR(INDEX(価格設定!E$2:X$3,IF(AND(K518=$K$1,$K$1&lt;&gt;""),ROW(価格設定!$D$3)-1,MATCH(INDEX(価格設定!$D$5:$D$1048576,MATCH(Q518,価格設定!$B$5:$B$1048576,0),0),価格設定!$D$2:$D$3,0)),MATCH($AW518,価格設定!E$1:X$1,1)),INDEX(価格設定!E$2:X$2,0,MATCH($AW518,価格設定!E$1:X$1,1)))),"")</f>
        <v/>
      </c>
      <c r="X518" s="126" t="str">
        <f t="shared" si="893"/>
        <v/>
      </c>
      <c r="Y518" s="128" t="str">
        <f t="shared" si="807"/>
        <v/>
      </c>
      <c r="Z518" s="126" t="str">
        <f t="shared" si="808"/>
        <v/>
      </c>
      <c r="AA518" s="129" t="str">
        <f t="shared" si="809"/>
        <v/>
      </c>
      <c r="AB518" s="126" t="str">
        <f t="shared" si="810"/>
        <v/>
      </c>
      <c r="AC518" s="280" t="str">
        <f t="shared" si="811"/>
        <v/>
      </c>
      <c r="AD518" s="15"/>
      <c r="AE518" s="204" t="str">
        <f>IF(AF518="","",COUNT($AF$3:AF518))</f>
        <v/>
      </c>
      <c r="AF518" s="206" t="str">
        <f t="shared" si="812"/>
        <v/>
      </c>
      <c r="AG518" s="204" t="str">
        <f t="shared" si="813"/>
        <v/>
      </c>
      <c r="AH518" s="204" t="str">
        <f t="shared" si="814"/>
        <v/>
      </c>
      <c r="AI518" s="287"/>
      <c r="AJ518" s="15"/>
      <c r="AK518" s="138" t="str">
        <f t="shared" si="815"/>
        <v/>
      </c>
      <c r="AL518" s="131" t="str">
        <f t="shared" si="816"/>
        <v/>
      </c>
      <c r="AM518" s="131" t="str">
        <f t="shared" si="817"/>
        <v/>
      </c>
      <c r="AN518" s="313" t="str">
        <f t="shared" si="818"/>
        <v/>
      </c>
      <c r="AO518" s="316" t="str">
        <f t="shared" si="819"/>
        <v/>
      </c>
      <c r="AP518" s="18"/>
      <c r="AQ518" s="3" t="str">
        <f>IF(F518="","",MAX($AQ$3:AQ517)+1)</f>
        <v/>
      </c>
      <c r="AR518" s="3" t="str">
        <f>IF(OR(AQ518="",BB518=""),"",MAX($AR$3:AR517)+1)</f>
        <v/>
      </c>
      <c r="AS518" s="3" t="str">
        <f>IF(CQ518="","",RANK(CQ518,CQ$3:CQ$1048576,1)+COUNTIF($CQ$3:CQ518,CQ518)-1)</f>
        <v/>
      </c>
      <c r="AT518" s="21" t="str">
        <f>IF(C518="",IF(OR(AND($H518&lt;&gt;"",C518=""),AND($F517=$F518,$AZ518&lt;&gt;""),COUNTA($H$3:$H$1048576,#REF!,$F$3:$F$1048576)&gt;COUNTA($H$3:$H518,#REF!,$F$3:$F518),$AZ518&lt;&gt;""),INDEX(AT$3:AT$1048576,MATCH(MAX($AQ$3:$AQ517),$AQ$3:$AQ$1048576,0),0),""),C518)</f>
        <v/>
      </c>
      <c r="AU518" s="21" t="str">
        <f>IF(D518="",IF(OR(AND($H518&lt;&gt;"",D518=""),AND($F517=$F518,$AZ518&lt;&gt;""),COUNTA($H$3:$H$1048576,#REF!,$F$3:$F$1048576)&gt;COUNTA($H$3:$H518,#REF!,$F$3:$F518),$AZ518&lt;&gt;""),INDEX(AU$3:AU$1048576,MATCH(MAX($AQ$3:$AQ517),$AQ$3:$AQ$1048576,0),0),""),D518)</f>
        <v/>
      </c>
      <c r="AV518" s="21" t="str">
        <f>IF(E518="",IF(OR(AND($H518&lt;&gt;"",E518=""),AND($F517=$F518,$AZ518&lt;&gt;""),COUNTA($H$3:$H$1048576,#REF!,$F$3:$F$1048576)&gt;COUNTA($H$3:$H518,#REF!,$F$3:$F518),$AZ518&lt;&gt;""),INDEX(AV$3:AV$1048576,MATCH(MAX($AQ$3:$AQ517),$AQ$3:$AQ$1048576,0),0),""),E518)</f>
        <v/>
      </c>
      <c r="AW518" s="24" t="str">
        <f t="shared" si="820"/>
        <v/>
      </c>
      <c r="AX518" s="13" t="str">
        <f t="shared" si="821"/>
        <v/>
      </c>
      <c r="AY518" s="4" t="str">
        <f t="shared" si="822"/>
        <v/>
      </c>
      <c r="AZ518" s="4" t="str">
        <f>IF(AX518="",IF(OR(AND(H518&lt;&gt;"",F518=""),COUNTA($H$3:$H$1048576)&gt;COUNTA($H$3:$H518)),INDEX(AX$3:AX518,MATCH(MAX($AQ$3:AQ518),AQ$3:AQ518,0),0),""),AX518)</f>
        <v/>
      </c>
      <c r="BA518" s="4" t="str">
        <f>IF(AY518="",IF(AND(H518&lt;&gt;"",F518=""),INDEX(AY$3:AY518,MATCH(MAX($AQ$3:AQ518),AQ$3:AQ518,0),0),""),AY518)</f>
        <v/>
      </c>
      <c r="BB518" s="82" t="str">
        <f>IF(BC518="","",RANK(BC518,BC$3:BC$1048576,1)+COUNTIF($BC$3:BC518,BC518)-1)</f>
        <v/>
      </c>
      <c r="BC518" s="139" t="str">
        <f t="shared" si="823"/>
        <v/>
      </c>
      <c r="BD518" s="46" t="str">
        <f t="shared" si="824"/>
        <v/>
      </c>
      <c r="BE518" s="46" t="str">
        <f t="shared" si="825"/>
        <v/>
      </c>
      <c r="BF518" s="46" t="str">
        <f t="shared" si="826"/>
        <v/>
      </c>
      <c r="BG518" s="4" t="str">
        <f t="shared" si="827"/>
        <v/>
      </c>
      <c r="BH518" s="180" t="str">
        <f t="shared" si="828"/>
        <v/>
      </c>
      <c r="BI518" s="16" t="str">
        <f t="shared" si="829"/>
        <v/>
      </c>
      <c r="BJ518" s="52" t="str">
        <f>IF(BI518="","",IF(W518="","",IF(AND(K518=$K$1,$K$1&lt;&gt;""),$BT$2,IFERROR(IF(INDEX(価格設定!$D$5:$D$1048576,MATCH(Q518,価格設定!$B$5:$B$1048576,0),0)=価格設定!$D$3,$BT$2,$BS$2),$BS$2))))</f>
        <v/>
      </c>
      <c r="BK518" s="16" t="str">
        <f>IF(BI518="","",IF(COUNTIF($BI$3:BI518,BI518)=1,1,IF(AND(BI517=BI518,BH518=""),BK517,COUNTIF($BH$3:BH518,BH518))))</f>
        <v/>
      </c>
      <c r="BL518" s="52" t="str">
        <f t="shared" si="830"/>
        <v/>
      </c>
      <c r="BM518" s="52" t="str">
        <f t="shared" si="831"/>
        <v/>
      </c>
      <c r="BN518" s="119" t="str">
        <f t="shared" si="832"/>
        <v/>
      </c>
      <c r="BO518" s="119" t="str">
        <f t="shared" si="833"/>
        <v/>
      </c>
      <c r="BP518" s="17" t="str">
        <f t="shared" si="834"/>
        <v/>
      </c>
      <c r="BQ518" s="17" t="str">
        <f t="shared" si="835"/>
        <v/>
      </c>
      <c r="BR518" s="17" t="str">
        <f>IF(OR(BP518="",COUNTIF($BO$3:BO518,BO518)&lt;&gt;1),"",SUMIF(BO$3:BO$1048576,BO518,BP$3:BP$1048576))</f>
        <v/>
      </c>
      <c r="BS518" s="17" t="str">
        <f t="shared" si="836"/>
        <v/>
      </c>
      <c r="BT518" s="17" t="str">
        <f t="shared" si="837"/>
        <v/>
      </c>
      <c r="BU518" s="17" t="str">
        <f t="shared" si="838"/>
        <v/>
      </c>
      <c r="BV518" s="24" t="str">
        <f t="shared" si="839"/>
        <v/>
      </c>
      <c r="BW518" s="24" t="str">
        <f t="shared" si="840"/>
        <v/>
      </c>
      <c r="BX518" s="24" t="str">
        <f t="shared" si="841"/>
        <v/>
      </c>
      <c r="BY518" s="26" t="str">
        <f t="shared" si="842"/>
        <v/>
      </c>
      <c r="BZ518" s="26" t="str">
        <f t="shared" si="843"/>
        <v/>
      </c>
      <c r="CA518" s="26" t="str">
        <f t="shared" si="844"/>
        <v/>
      </c>
      <c r="CB518" s="66" t="str">
        <f t="shared" si="845"/>
        <v/>
      </c>
      <c r="CC518" s="65" t="str">
        <f t="shared" si="846"/>
        <v/>
      </c>
      <c r="CD518" s="26" t="str">
        <f t="shared" si="847"/>
        <v/>
      </c>
      <c r="CE518" s="26" t="str">
        <f t="shared" si="848"/>
        <v/>
      </c>
      <c r="CF518" s="193" t="str">
        <f t="shared" si="849"/>
        <v/>
      </c>
      <c r="CG518" s="193" t="str">
        <f t="shared" si="850"/>
        <v/>
      </c>
      <c r="CH518" s="26" t="str">
        <f t="shared" si="851"/>
        <v/>
      </c>
      <c r="CI518" s="26" t="str">
        <f t="shared" si="852"/>
        <v/>
      </c>
      <c r="CJ518" s="65" t="str">
        <f t="shared" si="853"/>
        <v/>
      </c>
      <c r="CK518" s="65" t="str">
        <f t="shared" si="854"/>
        <v/>
      </c>
      <c r="CL518" s="64" t="str">
        <f t="shared" si="855"/>
        <v/>
      </c>
      <c r="CM518" s="64" t="str">
        <f t="shared" si="856"/>
        <v/>
      </c>
      <c r="CN518" s="65" t="str">
        <f t="shared" si="857"/>
        <v/>
      </c>
      <c r="CP518" s="63" t="str">
        <f>IF(BH518="","",MAX($CP$3:CP517)+1)</f>
        <v/>
      </c>
      <c r="CQ518" s="24" t="str">
        <f t="shared" si="858"/>
        <v/>
      </c>
      <c r="CR518" s="24" t="str">
        <f t="shared" si="859"/>
        <v/>
      </c>
      <c r="CS518" s="24" t="str">
        <f t="shared" si="860"/>
        <v/>
      </c>
      <c r="CT518" s="58" t="str">
        <f>IF(BO518="","",COUNTIF($BO$3:BO518,BO518)&amp;"@"&amp;BO518)</f>
        <v/>
      </c>
      <c r="CU518" s="16" t="str">
        <f t="shared" si="894"/>
        <v/>
      </c>
      <c r="CV518" s="63" t="str">
        <f t="shared" si="861"/>
        <v/>
      </c>
      <c r="CW518" s="16" t="str">
        <f t="shared" si="862"/>
        <v/>
      </c>
      <c r="CX518" s="16" t="str">
        <f t="shared" si="863"/>
        <v/>
      </c>
      <c r="CY518" s="16" t="str">
        <f t="shared" si="864"/>
        <v/>
      </c>
      <c r="CZ518" s="85" t="str">
        <f t="shared" si="865"/>
        <v/>
      </c>
      <c r="DA518" s="16" t="str">
        <f t="shared" si="866"/>
        <v/>
      </c>
      <c r="DB518" s="16" t="str">
        <f t="shared" si="867"/>
        <v/>
      </c>
      <c r="DC518" s="28" t="str">
        <f>IF(CP518="","",$DC$1&amp;(INDEX(価格設定!D$1:XFD$3,ROW(価格設定!$D$3),MATCH($AW518,価格設定!D$1:XFD$1,1))*100)&amp;"%")</f>
        <v/>
      </c>
      <c r="DD518" s="28" t="str">
        <f>IF(CP518="","",$DD$1&amp;(INDEX(価格設定!D$1:XFD$3,ROW(価格設定!$D$2),MATCH($AW518,価格設定!D$1:XFD$1,1))*100)&amp;"%")</f>
        <v/>
      </c>
      <c r="DE518" s="29" t="str">
        <f t="shared" si="868"/>
        <v/>
      </c>
      <c r="DG518" s="58" t="str">
        <f t="shared" si="869"/>
        <v/>
      </c>
      <c r="DH518" s="58" t="str">
        <f t="shared" si="870"/>
        <v/>
      </c>
      <c r="DI518" s="58" t="str">
        <f t="shared" si="871"/>
        <v/>
      </c>
      <c r="DJ518" s="85" t="str">
        <f t="shared" si="872"/>
        <v/>
      </c>
      <c r="DL518" s="58" t="str">
        <f>IF(COUNTIF(DG$3:DG$1048576,DG518)=COUNTIF($DG$3:$DG518,DG518),DG518,"")</f>
        <v/>
      </c>
      <c r="DM518" s="85" t="str">
        <f t="shared" si="873"/>
        <v/>
      </c>
      <c r="DN518" s="85" t="str">
        <f t="shared" si="895"/>
        <v/>
      </c>
      <c r="DO518" s="85" t="str">
        <f t="shared" si="895"/>
        <v/>
      </c>
      <c r="DP518" s="303"/>
      <c r="DQ518" s="17" t="str">
        <f t="shared" si="896"/>
        <v/>
      </c>
      <c r="DR518" s="17" t="str">
        <f t="shared" si="897"/>
        <v/>
      </c>
      <c r="DS518" s="17" t="str">
        <f t="shared" si="898"/>
        <v/>
      </c>
      <c r="DU518" s="16" t="str">
        <f t="shared" si="874"/>
        <v/>
      </c>
      <c r="DV518" s="16" t="str">
        <f>IF(DU518="","",COUNT($DU$3:DU518))</f>
        <v/>
      </c>
      <c r="DW518" s="16" t="str">
        <f t="shared" si="875"/>
        <v/>
      </c>
      <c r="DX518" s="16" t="str">
        <f t="shared" si="876"/>
        <v/>
      </c>
      <c r="DY518" s="16" t="str">
        <f>IF(DZ518="","",COUNTIF(DZ$3:DZ518,DZ518))</f>
        <v/>
      </c>
      <c r="DZ518" s="16" t="str">
        <f t="shared" si="877"/>
        <v/>
      </c>
      <c r="EA518" s="16" t="str">
        <f t="shared" si="878"/>
        <v/>
      </c>
      <c r="EB518" s="16" t="str">
        <f t="shared" si="879"/>
        <v/>
      </c>
      <c r="EC518" s="16" t="str">
        <f t="shared" si="880"/>
        <v/>
      </c>
      <c r="ED518" s="16" t="str">
        <f t="shared" si="881"/>
        <v/>
      </c>
      <c r="EE518" s="16" t="str">
        <f t="shared" si="882"/>
        <v/>
      </c>
      <c r="EF518" s="16" t="str">
        <f t="shared" si="883"/>
        <v/>
      </c>
      <c r="EG518" s="16" t="str">
        <f t="shared" si="884"/>
        <v/>
      </c>
      <c r="EH518" s="16" t="str">
        <f t="shared" si="885"/>
        <v/>
      </c>
      <c r="EI518" s="16" t="str">
        <f t="shared" si="886"/>
        <v/>
      </c>
      <c r="EJ518" s="16" t="str">
        <f t="shared" si="887"/>
        <v/>
      </c>
      <c r="EK518" s="16" t="str">
        <f t="shared" si="888"/>
        <v/>
      </c>
      <c r="EL518" s="58" t="str">
        <f t="shared" si="889"/>
        <v/>
      </c>
      <c r="EM518" s="58" t="str">
        <f>IF(OR($DZ518="",CR518=""),IF($EL518="","",$EL518),IF(OR(CR518="なし",CR518=0),領収書!$H$1,CR518))</f>
        <v/>
      </c>
      <c r="EN518" s="58" t="str">
        <f>IF(OR($DZ518="",CS518=""),IF($EL518="","",$EL518),IF(OR(CS518="なし",CS518=0),入力!$EN$1,CS518))</f>
        <v/>
      </c>
      <c r="EO518" s="63" t="str">
        <f t="shared" si="890"/>
        <v/>
      </c>
      <c r="EP518" s="63" t="str">
        <f t="shared" si="891"/>
        <v/>
      </c>
      <c r="ER518" s="16" t="str">
        <f>IF(AND(COUNTIF($ET$3:ET518,ET518)=1,ET518&lt;&gt;""),MAX($ER$3:ER517)+1,"")</f>
        <v/>
      </c>
      <c r="ES518" s="16" t="str">
        <f>IF(価格設定!B520="","",価格設定!B520)</f>
        <v/>
      </c>
      <c r="ET518" s="16" t="str">
        <f>IF(価格設定!C520="","",価格設定!C520)</f>
        <v/>
      </c>
      <c r="EV518" s="16" t="str">
        <f t="shared" si="899"/>
        <v/>
      </c>
      <c r="EW518" s="16" t="str">
        <f t="shared" si="892"/>
        <v/>
      </c>
    </row>
    <row r="519" spans="1:153" ht="30" customHeight="1" x14ac:dyDescent="0.2">
      <c r="A519" s="225"/>
      <c r="B519" s="212"/>
      <c r="C519" s="221"/>
      <c r="D519" s="164"/>
      <c r="E519" s="165"/>
      <c r="F519" s="166"/>
      <c r="G519" s="167"/>
      <c r="H519" s="179"/>
      <c r="I519" s="306"/>
      <c r="J519" s="169"/>
      <c r="K519" s="179"/>
      <c r="L519" s="186"/>
      <c r="M519" s="186"/>
      <c r="N519" s="168"/>
      <c r="O519" s="170"/>
      <c r="P519" s="212"/>
      <c r="Q519" s="179" t="str">
        <f>IFERROR(IF(H519="","",IFERROR(INDEX(価格設定!$B$5:$B$1048576,MATCH(H519,価格設定!$B$5:$B$1048576,0),0),INDEX(価格設定!$B$5:$B$1048576,MATCH("*"&amp;H519&amp;"*",価格設定!$B$5:$B$1048576,0),0))),H519)</f>
        <v/>
      </c>
      <c r="R519" s="250" t="str">
        <f>IFERROR(IF(Q519="",IF(K519="","",K519),IF(K519="",IF(INDEX(価格設定!$C$5:$C$1048576,MATCH(Q519,価格設定!$B$5:$B$1048576,0),0)=0,"",INDEX(価格設定!$C$5:$C$1048576,MATCH(Q519,価格設定!$B$5:$B$1048576,0),0)),IF(K519="なし","",K519))),"")</f>
        <v/>
      </c>
      <c r="S519" s="308" t="str">
        <f t="shared" si="804"/>
        <v/>
      </c>
      <c r="T519" s="126" t="str">
        <f>IFERROR(IF(J519="",IF(INDEX(価格設定!$E$5:$R$1048576,MATCH($Q519,価格設定!B$5:B$1048576,0),MATCH($AW519,価格設定!E$1:X$1,1))=0,"",INDEX(価格設定!$E$5:$R$1048576,MATCH($Q519,価格設定!B$5:B$1048576,0),MATCH($AW519,価格設定!E$1:X$1,1))),J519),"")</f>
        <v/>
      </c>
      <c r="U519" s="126" t="str">
        <f t="shared" si="805"/>
        <v/>
      </c>
      <c r="V519" s="132" t="str">
        <f t="shared" si="806"/>
        <v/>
      </c>
      <c r="W519" s="127" t="str">
        <f>IFERROR(IF(OR(T519="",T519&lt;0),"",IFERROR(INDEX(価格設定!E$2:X$3,IF(AND(K519=$K$1,$K$1&lt;&gt;""),ROW(価格設定!$D$3)-1,MATCH(INDEX(価格設定!$D$5:$D$1048576,MATCH(Q519,価格設定!$B$5:$B$1048576,0),0),価格設定!$D$2:$D$3,0)),MATCH($AW519,価格設定!E$1:X$1,1)),INDEX(価格設定!E$2:X$2,0,MATCH($AW519,価格設定!E$1:X$1,1)))),"")</f>
        <v/>
      </c>
      <c r="X519" s="126" t="str">
        <f t="shared" si="893"/>
        <v/>
      </c>
      <c r="Y519" s="128" t="str">
        <f t="shared" si="807"/>
        <v/>
      </c>
      <c r="Z519" s="126" t="str">
        <f t="shared" si="808"/>
        <v/>
      </c>
      <c r="AA519" s="129" t="str">
        <f t="shared" si="809"/>
        <v/>
      </c>
      <c r="AB519" s="126" t="str">
        <f t="shared" si="810"/>
        <v/>
      </c>
      <c r="AC519" s="280" t="str">
        <f t="shared" si="811"/>
        <v/>
      </c>
      <c r="AD519" s="15"/>
      <c r="AE519" s="204" t="str">
        <f>IF(AF519="","",COUNT($AF$3:AF519))</f>
        <v/>
      </c>
      <c r="AF519" s="206" t="str">
        <f t="shared" si="812"/>
        <v/>
      </c>
      <c r="AG519" s="204" t="str">
        <f t="shared" si="813"/>
        <v/>
      </c>
      <c r="AH519" s="204" t="str">
        <f t="shared" si="814"/>
        <v/>
      </c>
      <c r="AI519" s="287"/>
      <c r="AJ519" s="15"/>
      <c r="AK519" s="138" t="str">
        <f t="shared" si="815"/>
        <v/>
      </c>
      <c r="AL519" s="131" t="str">
        <f t="shared" si="816"/>
        <v/>
      </c>
      <c r="AM519" s="131" t="str">
        <f t="shared" si="817"/>
        <v/>
      </c>
      <c r="AN519" s="313" t="str">
        <f t="shared" si="818"/>
        <v/>
      </c>
      <c r="AO519" s="316" t="str">
        <f t="shared" si="819"/>
        <v/>
      </c>
      <c r="AP519" s="18"/>
      <c r="AQ519" s="3" t="str">
        <f>IF(F519="","",MAX($AQ$3:AQ518)+1)</f>
        <v/>
      </c>
      <c r="AR519" s="3" t="str">
        <f>IF(OR(AQ519="",BB519=""),"",MAX($AR$3:AR518)+1)</f>
        <v/>
      </c>
      <c r="AS519" s="3" t="str">
        <f>IF(CQ519="","",RANK(CQ519,CQ$3:CQ$1048576,1)+COUNTIF($CQ$3:CQ519,CQ519)-1)</f>
        <v/>
      </c>
      <c r="AT519" s="21" t="str">
        <f>IF(C519="",IF(OR(AND($H519&lt;&gt;"",C519=""),AND($F518=$F519,$AZ519&lt;&gt;""),COUNTA($H$3:$H$1048576,#REF!,$F$3:$F$1048576)&gt;COUNTA($H$3:$H519,#REF!,$F$3:$F519),$AZ519&lt;&gt;""),INDEX(AT$3:AT$1048576,MATCH(MAX($AQ$3:$AQ518),$AQ$3:$AQ$1048576,0),0),""),C519)</f>
        <v/>
      </c>
      <c r="AU519" s="21" t="str">
        <f>IF(D519="",IF(OR(AND($H519&lt;&gt;"",D519=""),AND($F518=$F519,$AZ519&lt;&gt;""),COUNTA($H$3:$H$1048576,#REF!,$F$3:$F$1048576)&gt;COUNTA($H$3:$H519,#REF!,$F$3:$F519),$AZ519&lt;&gt;""),INDEX(AU$3:AU$1048576,MATCH(MAX($AQ$3:$AQ518),$AQ$3:$AQ$1048576,0),0),""),D519)</f>
        <v/>
      </c>
      <c r="AV519" s="21" t="str">
        <f>IF(E519="",IF(OR(AND($H519&lt;&gt;"",E519=""),AND($F518=$F519,$AZ519&lt;&gt;""),COUNTA($H$3:$H$1048576,#REF!,$F$3:$F$1048576)&gt;COUNTA($H$3:$H519,#REF!,$F$3:$F519),$AZ519&lt;&gt;""),INDEX(AV$3:AV$1048576,MATCH(MAX($AQ$3:$AQ518),$AQ$3:$AQ$1048576,0),0),""),E519)</f>
        <v/>
      </c>
      <c r="AW519" s="24" t="str">
        <f t="shared" si="820"/>
        <v/>
      </c>
      <c r="AX519" s="13" t="str">
        <f t="shared" si="821"/>
        <v/>
      </c>
      <c r="AY519" s="4" t="str">
        <f t="shared" si="822"/>
        <v/>
      </c>
      <c r="AZ519" s="4" t="str">
        <f>IF(AX519="",IF(OR(AND(H519&lt;&gt;"",F519=""),COUNTA($H$3:$H$1048576)&gt;COUNTA($H$3:$H519)),INDEX(AX$3:AX519,MATCH(MAX($AQ$3:AQ519),AQ$3:AQ519,0),0),""),AX519)</f>
        <v/>
      </c>
      <c r="BA519" s="4" t="str">
        <f>IF(AY519="",IF(AND(H519&lt;&gt;"",F519=""),INDEX(AY$3:AY519,MATCH(MAX($AQ$3:AQ519),AQ$3:AQ519,0),0),""),AY519)</f>
        <v/>
      </c>
      <c r="BB519" s="82" t="str">
        <f>IF(BC519="","",RANK(BC519,BC$3:BC$1048576,1)+COUNTIF($BC$3:BC519,BC519)-1)</f>
        <v/>
      </c>
      <c r="BC519" s="139" t="str">
        <f t="shared" si="823"/>
        <v/>
      </c>
      <c r="BD519" s="46" t="str">
        <f t="shared" si="824"/>
        <v/>
      </c>
      <c r="BE519" s="46" t="str">
        <f t="shared" si="825"/>
        <v/>
      </c>
      <c r="BF519" s="46" t="str">
        <f t="shared" si="826"/>
        <v/>
      </c>
      <c r="BG519" s="4" t="str">
        <f t="shared" si="827"/>
        <v/>
      </c>
      <c r="BH519" s="180" t="str">
        <f t="shared" si="828"/>
        <v/>
      </c>
      <c r="BI519" s="16" t="str">
        <f t="shared" si="829"/>
        <v/>
      </c>
      <c r="BJ519" s="52" t="str">
        <f>IF(BI519="","",IF(W519="","",IF(AND(K519=$K$1,$K$1&lt;&gt;""),$BT$2,IFERROR(IF(INDEX(価格設定!$D$5:$D$1048576,MATCH(Q519,価格設定!$B$5:$B$1048576,0),0)=価格設定!$D$3,$BT$2,$BS$2),$BS$2))))</f>
        <v/>
      </c>
      <c r="BK519" s="16" t="str">
        <f>IF(BI519="","",IF(COUNTIF($BI$3:BI519,BI519)=1,1,IF(AND(BI518=BI519,BH519=""),BK518,COUNTIF($BH$3:BH519,BH519))))</f>
        <v/>
      </c>
      <c r="BL519" s="52" t="str">
        <f t="shared" si="830"/>
        <v/>
      </c>
      <c r="BM519" s="52" t="str">
        <f t="shared" si="831"/>
        <v/>
      </c>
      <c r="BN519" s="119" t="str">
        <f t="shared" si="832"/>
        <v/>
      </c>
      <c r="BO519" s="119" t="str">
        <f t="shared" si="833"/>
        <v/>
      </c>
      <c r="BP519" s="17" t="str">
        <f t="shared" si="834"/>
        <v/>
      </c>
      <c r="BQ519" s="17" t="str">
        <f t="shared" si="835"/>
        <v/>
      </c>
      <c r="BR519" s="17" t="str">
        <f>IF(OR(BP519="",COUNTIF($BO$3:BO519,BO519)&lt;&gt;1),"",SUMIF(BO$3:BO$1048576,BO519,BP$3:BP$1048576))</f>
        <v/>
      </c>
      <c r="BS519" s="17" t="str">
        <f t="shared" si="836"/>
        <v/>
      </c>
      <c r="BT519" s="17" t="str">
        <f t="shared" si="837"/>
        <v/>
      </c>
      <c r="BU519" s="17" t="str">
        <f t="shared" si="838"/>
        <v/>
      </c>
      <c r="BV519" s="24" t="str">
        <f t="shared" si="839"/>
        <v/>
      </c>
      <c r="BW519" s="24" t="str">
        <f t="shared" si="840"/>
        <v/>
      </c>
      <c r="BX519" s="24" t="str">
        <f t="shared" si="841"/>
        <v/>
      </c>
      <c r="BY519" s="26" t="str">
        <f t="shared" si="842"/>
        <v/>
      </c>
      <c r="BZ519" s="26" t="str">
        <f t="shared" si="843"/>
        <v/>
      </c>
      <c r="CA519" s="26" t="str">
        <f t="shared" si="844"/>
        <v/>
      </c>
      <c r="CB519" s="66" t="str">
        <f t="shared" si="845"/>
        <v/>
      </c>
      <c r="CC519" s="65" t="str">
        <f t="shared" si="846"/>
        <v/>
      </c>
      <c r="CD519" s="26" t="str">
        <f t="shared" si="847"/>
        <v/>
      </c>
      <c r="CE519" s="26" t="str">
        <f t="shared" si="848"/>
        <v/>
      </c>
      <c r="CF519" s="193" t="str">
        <f t="shared" si="849"/>
        <v/>
      </c>
      <c r="CG519" s="193" t="str">
        <f t="shared" si="850"/>
        <v/>
      </c>
      <c r="CH519" s="26" t="str">
        <f t="shared" si="851"/>
        <v/>
      </c>
      <c r="CI519" s="26" t="str">
        <f t="shared" si="852"/>
        <v/>
      </c>
      <c r="CJ519" s="65" t="str">
        <f t="shared" si="853"/>
        <v/>
      </c>
      <c r="CK519" s="65" t="str">
        <f t="shared" si="854"/>
        <v/>
      </c>
      <c r="CL519" s="64" t="str">
        <f t="shared" si="855"/>
        <v/>
      </c>
      <c r="CM519" s="64" t="str">
        <f t="shared" si="856"/>
        <v/>
      </c>
      <c r="CN519" s="65" t="str">
        <f t="shared" si="857"/>
        <v/>
      </c>
      <c r="CP519" s="63" t="str">
        <f>IF(BH519="","",MAX($CP$3:CP518)+1)</f>
        <v/>
      </c>
      <c r="CQ519" s="24" t="str">
        <f t="shared" si="858"/>
        <v/>
      </c>
      <c r="CR519" s="24" t="str">
        <f t="shared" si="859"/>
        <v/>
      </c>
      <c r="CS519" s="24" t="str">
        <f t="shared" si="860"/>
        <v/>
      </c>
      <c r="CT519" s="58" t="str">
        <f>IF(BO519="","",COUNTIF($BO$3:BO519,BO519)&amp;"@"&amp;BO519)</f>
        <v/>
      </c>
      <c r="CU519" s="16" t="str">
        <f t="shared" si="894"/>
        <v/>
      </c>
      <c r="CV519" s="63" t="str">
        <f t="shared" si="861"/>
        <v/>
      </c>
      <c r="CW519" s="16" t="str">
        <f t="shared" si="862"/>
        <v/>
      </c>
      <c r="CX519" s="16" t="str">
        <f t="shared" si="863"/>
        <v/>
      </c>
      <c r="CY519" s="16" t="str">
        <f t="shared" si="864"/>
        <v/>
      </c>
      <c r="CZ519" s="85" t="str">
        <f t="shared" si="865"/>
        <v/>
      </c>
      <c r="DA519" s="16" t="str">
        <f t="shared" si="866"/>
        <v/>
      </c>
      <c r="DB519" s="16" t="str">
        <f t="shared" si="867"/>
        <v/>
      </c>
      <c r="DC519" s="28" t="str">
        <f>IF(CP519="","",$DC$1&amp;(INDEX(価格設定!D$1:XFD$3,ROW(価格設定!$D$3),MATCH($AW519,価格設定!D$1:XFD$1,1))*100)&amp;"%")</f>
        <v/>
      </c>
      <c r="DD519" s="28" t="str">
        <f>IF(CP519="","",$DD$1&amp;(INDEX(価格設定!D$1:XFD$3,ROW(価格設定!$D$2),MATCH($AW519,価格設定!D$1:XFD$1,1))*100)&amp;"%")</f>
        <v/>
      </c>
      <c r="DE519" s="29" t="str">
        <f t="shared" si="868"/>
        <v/>
      </c>
      <c r="DG519" s="58" t="str">
        <f t="shared" si="869"/>
        <v/>
      </c>
      <c r="DH519" s="58" t="str">
        <f t="shared" si="870"/>
        <v/>
      </c>
      <c r="DI519" s="58" t="str">
        <f t="shared" si="871"/>
        <v/>
      </c>
      <c r="DJ519" s="85" t="str">
        <f t="shared" si="872"/>
        <v/>
      </c>
      <c r="DL519" s="58" t="str">
        <f>IF(COUNTIF(DG$3:DG$1048576,DG519)=COUNTIF($DG$3:$DG519,DG519),DG519,"")</f>
        <v/>
      </c>
      <c r="DM519" s="85" t="str">
        <f t="shared" si="873"/>
        <v/>
      </c>
      <c r="DN519" s="85" t="str">
        <f t="shared" si="895"/>
        <v/>
      </c>
      <c r="DO519" s="85" t="str">
        <f t="shared" si="895"/>
        <v/>
      </c>
      <c r="DP519" s="303"/>
      <c r="DQ519" s="17" t="str">
        <f t="shared" si="896"/>
        <v/>
      </c>
      <c r="DR519" s="17" t="str">
        <f t="shared" si="897"/>
        <v/>
      </c>
      <c r="DS519" s="17" t="str">
        <f t="shared" si="898"/>
        <v/>
      </c>
      <c r="DU519" s="16" t="str">
        <f t="shared" si="874"/>
        <v/>
      </c>
      <c r="DV519" s="16" t="str">
        <f>IF(DU519="","",COUNT($DU$3:DU519))</f>
        <v/>
      </c>
      <c r="DW519" s="16" t="str">
        <f t="shared" si="875"/>
        <v/>
      </c>
      <c r="DX519" s="16" t="str">
        <f t="shared" si="876"/>
        <v/>
      </c>
      <c r="DY519" s="16" t="str">
        <f>IF(DZ519="","",COUNTIF(DZ$3:DZ519,DZ519))</f>
        <v/>
      </c>
      <c r="DZ519" s="16" t="str">
        <f t="shared" si="877"/>
        <v/>
      </c>
      <c r="EA519" s="16" t="str">
        <f t="shared" si="878"/>
        <v/>
      </c>
      <c r="EB519" s="16" t="str">
        <f t="shared" si="879"/>
        <v/>
      </c>
      <c r="EC519" s="16" t="str">
        <f t="shared" si="880"/>
        <v/>
      </c>
      <c r="ED519" s="16" t="str">
        <f t="shared" si="881"/>
        <v/>
      </c>
      <c r="EE519" s="16" t="str">
        <f t="shared" si="882"/>
        <v/>
      </c>
      <c r="EF519" s="16" t="str">
        <f t="shared" si="883"/>
        <v/>
      </c>
      <c r="EG519" s="16" t="str">
        <f t="shared" si="884"/>
        <v/>
      </c>
      <c r="EH519" s="16" t="str">
        <f t="shared" si="885"/>
        <v/>
      </c>
      <c r="EI519" s="16" t="str">
        <f t="shared" si="886"/>
        <v/>
      </c>
      <c r="EJ519" s="16" t="str">
        <f t="shared" si="887"/>
        <v/>
      </c>
      <c r="EK519" s="16" t="str">
        <f t="shared" si="888"/>
        <v/>
      </c>
      <c r="EL519" s="58" t="str">
        <f t="shared" si="889"/>
        <v/>
      </c>
      <c r="EM519" s="58" t="str">
        <f>IF(OR($DZ519="",CR519=""),IF($EL519="","",$EL519),IF(OR(CR519="なし",CR519=0),領収書!$H$1,CR519))</f>
        <v/>
      </c>
      <c r="EN519" s="58" t="str">
        <f>IF(OR($DZ519="",CS519=""),IF($EL519="","",$EL519),IF(OR(CS519="なし",CS519=0),入力!$EN$1,CS519))</f>
        <v/>
      </c>
      <c r="EO519" s="63" t="str">
        <f t="shared" si="890"/>
        <v/>
      </c>
      <c r="EP519" s="63" t="str">
        <f t="shared" si="891"/>
        <v/>
      </c>
      <c r="ER519" s="16" t="str">
        <f>IF(AND(COUNTIF($ET$3:ET519,ET519)=1,ET519&lt;&gt;""),MAX($ER$3:ER518)+1,"")</f>
        <v/>
      </c>
      <c r="ES519" s="16" t="str">
        <f>IF(価格設定!B521="","",価格設定!B521)</f>
        <v/>
      </c>
      <c r="ET519" s="16" t="str">
        <f>IF(価格設定!C521="","",価格設定!C521)</f>
        <v/>
      </c>
      <c r="EV519" s="16" t="str">
        <f t="shared" si="899"/>
        <v/>
      </c>
      <c r="EW519" s="16" t="str">
        <f t="shared" si="892"/>
        <v/>
      </c>
    </row>
    <row r="520" spans="1:153" ht="30" customHeight="1" x14ac:dyDescent="0.2">
      <c r="A520" s="225"/>
      <c r="B520" s="212"/>
      <c r="C520" s="221"/>
      <c r="D520" s="164"/>
      <c r="E520" s="165"/>
      <c r="F520" s="166"/>
      <c r="G520" s="167"/>
      <c r="H520" s="179"/>
      <c r="I520" s="306"/>
      <c r="J520" s="169"/>
      <c r="K520" s="179"/>
      <c r="L520" s="186"/>
      <c r="M520" s="186"/>
      <c r="N520" s="168"/>
      <c r="O520" s="170"/>
      <c r="P520" s="212"/>
      <c r="Q520" s="179" t="str">
        <f>IFERROR(IF(H520="","",IFERROR(INDEX(価格設定!$B$5:$B$1048576,MATCH(H520,価格設定!$B$5:$B$1048576,0),0),INDEX(価格設定!$B$5:$B$1048576,MATCH("*"&amp;H520&amp;"*",価格設定!$B$5:$B$1048576,0),0))),H520)</f>
        <v/>
      </c>
      <c r="R520" s="250" t="str">
        <f>IFERROR(IF(Q520="",IF(K520="","",K520),IF(K520="",IF(INDEX(価格設定!$C$5:$C$1048576,MATCH(Q520,価格設定!$B$5:$B$1048576,0),0)=0,"",INDEX(価格設定!$C$5:$C$1048576,MATCH(Q520,価格設定!$B$5:$B$1048576,0),0)),IF(K520="なし","",K520))),"")</f>
        <v/>
      </c>
      <c r="S520" s="308" t="str">
        <f t="shared" si="804"/>
        <v/>
      </c>
      <c r="T520" s="126" t="str">
        <f>IFERROR(IF(J520="",IF(INDEX(価格設定!$E$5:$R$1048576,MATCH($Q520,価格設定!B$5:B$1048576,0),MATCH($AW520,価格設定!E$1:X$1,1))=0,"",INDEX(価格設定!$E$5:$R$1048576,MATCH($Q520,価格設定!B$5:B$1048576,0),MATCH($AW520,価格設定!E$1:X$1,1))),J520),"")</f>
        <v/>
      </c>
      <c r="U520" s="126" t="str">
        <f t="shared" si="805"/>
        <v/>
      </c>
      <c r="V520" s="132" t="str">
        <f t="shared" si="806"/>
        <v/>
      </c>
      <c r="W520" s="127" t="str">
        <f>IFERROR(IF(OR(T520="",T520&lt;0),"",IFERROR(INDEX(価格設定!E$2:X$3,IF(AND(K520=$K$1,$K$1&lt;&gt;""),ROW(価格設定!$D$3)-1,MATCH(INDEX(価格設定!$D$5:$D$1048576,MATCH(Q520,価格設定!$B$5:$B$1048576,0),0),価格設定!$D$2:$D$3,0)),MATCH($AW520,価格設定!E$1:X$1,1)),INDEX(価格設定!E$2:X$2,0,MATCH($AW520,価格設定!E$1:X$1,1)))),"")</f>
        <v/>
      </c>
      <c r="X520" s="126" t="str">
        <f t="shared" si="893"/>
        <v/>
      </c>
      <c r="Y520" s="128" t="str">
        <f t="shared" si="807"/>
        <v/>
      </c>
      <c r="Z520" s="126" t="str">
        <f t="shared" si="808"/>
        <v/>
      </c>
      <c r="AA520" s="129" t="str">
        <f t="shared" si="809"/>
        <v/>
      </c>
      <c r="AB520" s="126" t="str">
        <f t="shared" si="810"/>
        <v/>
      </c>
      <c r="AC520" s="280" t="str">
        <f t="shared" si="811"/>
        <v/>
      </c>
      <c r="AD520" s="15"/>
      <c r="AE520" s="204" t="str">
        <f>IF(AF520="","",COUNT($AF$3:AF520))</f>
        <v/>
      </c>
      <c r="AF520" s="206" t="str">
        <f t="shared" si="812"/>
        <v/>
      </c>
      <c r="AG520" s="204" t="str">
        <f t="shared" si="813"/>
        <v/>
      </c>
      <c r="AH520" s="204" t="str">
        <f t="shared" si="814"/>
        <v/>
      </c>
      <c r="AI520" s="287"/>
      <c r="AJ520" s="15"/>
      <c r="AK520" s="138" t="str">
        <f t="shared" si="815"/>
        <v/>
      </c>
      <c r="AL520" s="131" t="str">
        <f t="shared" si="816"/>
        <v/>
      </c>
      <c r="AM520" s="131" t="str">
        <f t="shared" si="817"/>
        <v/>
      </c>
      <c r="AN520" s="313" t="str">
        <f t="shared" si="818"/>
        <v/>
      </c>
      <c r="AO520" s="316" t="str">
        <f t="shared" si="819"/>
        <v/>
      </c>
      <c r="AP520" s="18"/>
      <c r="AQ520" s="3" t="str">
        <f>IF(F520="","",MAX($AQ$3:AQ519)+1)</f>
        <v/>
      </c>
      <c r="AR520" s="3" t="str">
        <f>IF(OR(AQ520="",BB520=""),"",MAX($AR$3:AR519)+1)</f>
        <v/>
      </c>
      <c r="AS520" s="3" t="str">
        <f>IF(CQ520="","",RANK(CQ520,CQ$3:CQ$1048576,1)+COUNTIF($CQ$3:CQ520,CQ520)-1)</f>
        <v/>
      </c>
      <c r="AT520" s="21" t="str">
        <f>IF(C520="",IF(OR(AND($H520&lt;&gt;"",C520=""),AND($F519=$F520,$AZ520&lt;&gt;""),COUNTA($H$3:$H$1048576,#REF!,$F$3:$F$1048576)&gt;COUNTA($H$3:$H520,#REF!,$F$3:$F520),$AZ520&lt;&gt;""),INDEX(AT$3:AT$1048576,MATCH(MAX($AQ$3:$AQ519),$AQ$3:$AQ$1048576,0),0),""),C520)</f>
        <v/>
      </c>
      <c r="AU520" s="21" t="str">
        <f>IF(D520="",IF(OR(AND($H520&lt;&gt;"",D520=""),AND($F519=$F520,$AZ520&lt;&gt;""),COUNTA($H$3:$H$1048576,#REF!,$F$3:$F$1048576)&gt;COUNTA($H$3:$H520,#REF!,$F$3:$F520),$AZ520&lt;&gt;""),INDEX(AU$3:AU$1048576,MATCH(MAX($AQ$3:$AQ519),$AQ$3:$AQ$1048576,0),0),""),D520)</f>
        <v/>
      </c>
      <c r="AV520" s="21" t="str">
        <f>IF(E520="",IF(OR(AND($H520&lt;&gt;"",E520=""),AND($F519=$F520,$AZ520&lt;&gt;""),COUNTA($H$3:$H$1048576,#REF!,$F$3:$F$1048576)&gt;COUNTA($H$3:$H520,#REF!,$F$3:$F520),$AZ520&lt;&gt;""),INDEX(AV$3:AV$1048576,MATCH(MAX($AQ$3:$AQ519),$AQ$3:$AQ$1048576,0),0),""),E520)</f>
        <v/>
      </c>
      <c r="AW520" s="24" t="str">
        <f t="shared" si="820"/>
        <v/>
      </c>
      <c r="AX520" s="13" t="str">
        <f t="shared" si="821"/>
        <v/>
      </c>
      <c r="AY520" s="4" t="str">
        <f t="shared" si="822"/>
        <v/>
      </c>
      <c r="AZ520" s="4" t="str">
        <f>IF(AX520="",IF(OR(AND(H520&lt;&gt;"",F520=""),COUNTA($H$3:$H$1048576)&gt;COUNTA($H$3:$H520)),INDEX(AX$3:AX520,MATCH(MAX($AQ$3:AQ520),AQ$3:AQ520,0),0),""),AX520)</f>
        <v/>
      </c>
      <c r="BA520" s="4" t="str">
        <f>IF(AY520="",IF(AND(H520&lt;&gt;"",F520=""),INDEX(AY$3:AY520,MATCH(MAX($AQ$3:AQ520),AQ$3:AQ520,0),0),""),AY520)</f>
        <v/>
      </c>
      <c r="BB520" s="82" t="str">
        <f>IF(BC520="","",RANK(BC520,BC$3:BC$1048576,1)+COUNTIF($BC$3:BC520,BC520)-1)</f>
        <v/>
      </c>
      <c r="BC520" s="139" t="str">
        <f t="shared" si="823"/>
        <v/>
      </c>
      <c r="BD520" s="46" t="str">
        <f t="shared" si="824"/>
        <v/>
      </c>
      <c r="BE520" s="46" t="str">
        <f t="shared" si="825"/>
        <v/>
      </c>
      <c r="BF520" s="46" t="str">
        <f t="shared" si="826"/>
        <v/>
      </c>
      <c r="BG520" s="4" t="str">
        <f t="shared" si="827"/>
        <v/>
      </c>
      <c r="BH520" s="180" t="str">
        <f t="shared" si="828"/>
        <v/>
      </c>
      <c r="BI520" s="16" t="str">
        <f t="shared" si="829"/>
        <v/>
      </c>
      <c r="BJ520" s="52" t="str">
        <f>IF(BI520="","",IF(W520="","",IF(AND(K520=$K$1,$K$1&lt;&gt;""),$BT$2,IFERROR(IF(INDEX(価格設定!$D$5:$D$1048576,MATCH(Q520,価格設定!$B$5:$B$1048576,0),0)=価格設定!$D$3,$BT$2,$BS$2),$BS$2))))</f>
        <v/>
      </c>
      <c r="BK520" s="16" t="str">
        <f>IF(BI520="","",IF(COUNTIF($BI$3:BI520,BI520)=1,1,IF(AND(BI519=BI520,BH520=""),BK519,COUNTIF($BH$3:BH520,BH520))))</f>
        <v/>
      </c>
      <c r="BL520" s="52" t="str">
        <f t="shared" si="830"/>
        <v/>
      </c>
      <c r="BM520" s="52" t="str">
        <f t="shared" si="831"/>
        <v/>
      </c>
      <c r="BN520" s="119" t="str">
        <f t="shared" si="832"/>
        <v/>
      </c>
      <c r="BO520" s="119" t="str">
        <f t="shared" si="833"/>
        <v/>
      </c>
      <c r="BP520" s="17" t="str">
        <f t="shared" si="834"/>
        <v/>
      </c>
      <c r="BQ520" s="17" t="str">
        <f t="shared" si="835"/>
        <v/>
      </c>
      <c r="BR520" s="17" t="str">
        <f>IF(OR(BP520="",COUNTIF($BO$3:BO520,BO520)&lt;&gt;1),"",SUMIF(BO$3:BO$1048576,BO520,BP$3:BP$1048576))</f>
        <v/>
      </c>
      <c r="BS520" s="17" t="str">
        <f t="shared" si="836"/>
        <v/>
      </c>
      <c r="BT520" s="17" t="str">
        <f t="shared" si="837"/>
        <v/>
      </c>
      <c r="BU520" s="17" t="str">
        <f t="shared" si="838"/>
        <v/>
      </c>
      <c r="BV520" s="24" t="str">
        <f t="shared" si="839"/>
        <v/>
      </c>
      <c r="BW520" s="24" t="str">
        <f t="shared" si="840"/>
        <v/>
      </c>
      <c r="BX520" s="24" t="str">
        <f t="shared" si="841"/>
        <v/>
      </c>
      <c r="BY520" s="26" t="str">
        <f t="shared" si="842"/>
        <v/>
      </c>
      <c r="BZ520" s="26" t="str">
        <f t="shared" si="843"/>
        <v/>
      </c>
      <c r="CA520" s="26" t="str">
        <f t="shared" si="844"/>
        <v/>
      </c>
      <c r="CB520" s="66" t="str">
        <f t="shared" si="845"/>
        <v/>
      </c>
      <c r="CC520" s="65" t="str">
        <f t="shared" si="846"/>
        <v/>
      </c>
      <c r="CD520" s="26" t="str">
        <f t="shared" si="847"/>
        <v/>
      </c>
      <c r="CE520" s="26" t="str">
        <f t="shared" si="848"/>
        <v/>
      </c>
      <c r="CF520" s="193" t="str">
        <f t="shared" si="849"/>
        <v/>
      </c>
      <c r="CG520" s="193" t="str">
        <f t="shared" si="850"/>
        <v/>
      </c>
      <c r="CH520" s="26" t="str">
        <f t="shared" si="851"/>
        <v/>
      </c>
      <c r="CI520" s="26" t="str">
        <f t="shared" si="852"/>
        <v/>
      </c>
      <c r="CJ520" s="65" t="str">
        <f t="shared" si="853"/>
        <v/>
      </c>
      <c r="CK520" s="65" t="str">
        <f t="shared" si="854"/>
        <v/>
      </c>
      <c r="CL520" s="64" t="str">
        <f t="shared" si="855"/>
        <v/>
      </c>
      <c r="CM520" s="64" t="str">
        <f t="shared" si="856"/>
        <v/>
      </c>
      <c r="CN520" s="65" t="str">
        <f t="shared" si="857"/>
        <v/>
      </c>
      <c r="CP520" s="63" t="str">
        <f>IF(BH520="","",MAX($CP$3:CP519)+1)</f>
        <v/>
      </c>
      <c r="CQ520" s="24" t="str">
        <f t="shared" si="858"/>
        <v/>
      </c>
      <c r="CR520" s="24" t="str">
        <f t="shared" si="859"/>
        <v/>
      </c>
      <c r="CS520" s="24" t="str">
        <f t="shared" si="860"/>
        <v/>
      </c>
      <c r="CT520" s="58" t="str">
        <f>IF(BO520="","",COUNTIF($BO$3:BO520,BO520)&amp;"@"&amp;BO520)</f>
        <v/>
      </c>
      <c r="CU520" s="16" t="str">
        <f t="shared" si="894"/>
        <v/>
      </c>
      <c r="CV520" s="63" t="str">
        <f t="shared" si="861"/>
        <v/>
      </c>
      <c r="CW520" s="16" t="str">
        <f t="shared" si="862"/>
        <v/>
      </c>
      <c r="CX520" s="16" t="str">
        <f t="shared" si="863"/>
        <v/>
      </c>
      <c r="CY520" s="16" t="str">
        <f t="shared" si="864"/>
        <v/>
      </c>
      <c r="CZ520" s="85" t="str">
        <f t="shared" si="865"/>
        <v/>
      </c>
      <c r="DA520" s="16" t="str">
        <f t="shared" si="866"/>
        <v/>
      </c>
      <c r="DB520" s="16" t="str">
        <f t="shared" si="867"/>
        <v/>
      </c>
      <c r="DC520" s="28" t="str">
        <f>IF(CP520="","",$DC$1&amp;(INDEX(価格設定!D$1:XFD$3,ROW(価格設定!$D$3),MATCH($AW520,価格設定!D$1:XFD$1,1))*100)&amp;"%")</f>
        <v/>
      </c>
      <c r="DD520" s="28" t="str">
        <f>IF(CP520="","",$DD$1&amp;(INDEX(価格設定!D$1:XFD$3,ROW(価格設定!$D$2),MATCH($AW520,価格設定!D$1:XFD$1,1))*100)&amp;"%")</f>
        <v/>
      </c>
      <c r="DE520" s="29" t="str">
        <f t="shared" si="868"/>
        <v/>
      </c>
      <c r="DG520" s="58" t="str">
        <f t="shared" si="869"/>
        <v/>
      </c>
      <c r="DH520" s="58" t="str">
        <f t="shared" si="870"/>
        <v/>
      </c>
      <c r="DI520" s="58" t="str">
        <f t="shared" si="871"/>
        <v/>
      </c>
      <c r="DJ520" s="85" t="str">
        <f t="shared" si="872"/>
        <v/>
      </c>
      <c r="DL520" s="58" t="str">
        <f>IF(COUNTIF(DG$3:DG$1048576,DG520)=COUNTIF($DG$3:$DG520,DG520),DG520,"")</f>
        <v/>
      </c>
      <c r="DM520" s="85" t="str">
        <f t="shared" si="873"/>
        <v/>
      </c>
      <c r="DN520" s="85" t="str">
        <f t="shared" si="895"/>
        <v/>
      </c>
      <c r="DO520" s="85" t="str">
        <f t="shared" si="895"/>
        <v/>
      </c>
      <c r="DP520" s="303"/>
      <c r="DQ520" s="17" t="str">
        <f t="shared" si="896"/>
        <v/>
      </c>
      <c r="DR520" s="17" t="str">
        <f t="shared" si="897"/>
        <v/>
      </c>
      <c r="DS520" s="17" t="str">
        <f t="shared" si="898"/>
        <v/>
      </c>
      <c r="DU520" s="16" t="str">
        <f t="shared" si="874"/>
        <v/>
      </c>
      <c r="DV520" s="16" t="str">
        <f>IF(DU520="","",COUNT($DU$3:DU520))</f>
        <v/>
      </c>
      <c r="DW520" s="16" t="str">
        <f t="shared" si="875"/>
        <v/>
      </c>
      <c r="DX520" s="16" t="str">
        <f t="shared" si="876"/>
        <v/>
      </c>
      <c r="DY520" s="16" t="str">
        <f>IF(DZ520="","",COUNTIF(DZ$3:DZ520,DZ520))</f>
        <v/>
      </c>
      <c r="DZ520" s="16" t="str">
        <f t="shared" si="877"/>
        <v/>
      </c>
      <c r="EA520" s="16" t="str">
        <f t="shared" si="878"/>
        <v/>
      </c>
      <c r="EB520" s="16" t="str">
        <f t="shared" si="879"/>
        <v/>
      </c>
      <c r="EC520" s="16" t="str">
        <f t="shared" si="880"/>
        <v/>
      </c>
      <c r="ED520" s="16" t="str">
        <f t="shared" si="881"/>
        <v/>
      </c>
      <c r="EE520" s="16" t="str">
        <f t="shared" si="882"/>
        <v/>
      </c>
      <c r="EF520" s="16" t="str">
        <f t="shared" si="883"/>
        <v/>
      </c>
      <c r="EG520" s="16" t="str">
        <f t="shared" si="884"/>
        <v/>
      </c>
      <c r="EH520" s="16" t="str">
        <f t="shared" si="885"/>
        <v/>
      </c>
      <c r="EI520" s="16" t="str">
        <f t="shared" si="886"/>
        <v/>
      </c>
      <c r="EJ520" s="16" t="str">
        <f t="shared" si="887"/>
        <v/>
      </c>
      <c r="EK520" s="16" t="str">
        <f t="shared" si="888"/>
        <v/>
      </c>
      <c r="EL520" s="58" t="str">
        <f t="shared" si="889"/>
        <v/>
      </c>
      <c r="EM520" s="58" t="str">
        <f>IF(OR($DZ520="",CR520=""),IF($EL520="","",$EL520),IF(OR(CR520="なし",CR520=0),領収書!$H$1,CR520))</f>
        <v/>
      </c>
      <c r="EN520" s="58" t="str">
        <f>IF(OR($DZ520="",CS520=""),IF($EL520="","",$EL520),IF(OR(CS520="なし",CS520=0),入力!$EN$1,CS520))</f>
        <v/>
      </c>
      <c r="EO520" s="63" t="str">
        <f t="shared" si="890"/>
        <v/>
      </c>
      <c r="EP520" s="63" t="str">
        <f t="shared" si="891"/>
        <v/>
      </c>
      <c r="ER520" s="16" t="str">
        <f>IF(AND(COUNTIF($ET$3:ET520,ET520)=1,ET520&lt;&gt;""),MAX($ER$3:ER519)+1,"")</f>
        <v/>
      </c>
      <c r="ES520" s="16" t="str">
        <f>IF(価格設定!B522="","",価格設定!B522)</f>
        <v/>
      </c>
      <c r="ET520" s="16" t="str">
        <f>IF(価格設定!C522="","",価格設定!C522)</f>
        <v/>
      </c>
      <c r="EV520" s="16" t="str">
        <f t="shared" si="899"/>
        <v/>
      </c>
      <c r="EW520" s="16" t="str">
        <f t="shared" si="892"/>
        <v/>
      </c>
    </row>
    <row r="521" spans="1:153" ht="30" customHeight="1" x14ac:dyDescent="0.2">
      <c r="A521" s="225"/>
      <c r="B521" s="212"/>
      <c r="C521" s="221"/>
      <c r="D521" s="164"/>
      <c r="E521" s="165"/>
      <c r="F521" s="166"/>
      <c r="G521" s="167"/>
      <c r="H521" s="179"/>
      <c r="I521" s="306"/>
      <c r="J521" s="169"/>
      <c r="K521" s="179"/>
      <c r="L521" s="186"/>
      <c r="M521" s="186"/>
      <c r="N521" s="168"/>
      <c r="O521" s="170"/>
      <c r="P521" s="212"/>
      <c r="Q521" s="179" t="str">
        <f>IFERROR(IF(H521="","",IFERROR(INDEX(価格設定!$B$5:$B$1048576,MATCH(H521,価格設定!$B$5:$B$1048576,0),0),INDEX(価格設定!$B$5:$B$1048576,MATCH("*"&amp;H521&amp;"*",価格設定!$B$5:$B$1048576,0),0))),H521)</f>
        <v/>
      </c>
      <c r="R521" s="250" t="str">
        <f>IFERROR(IF(Q521="",IF(K521="","",K521),IF(K521="",IF(INDEX(価格設定!$C$5:$C$1048576,MATCH(Q521,価格設定!$B$5:$B$1048576,0),0)=0,"",INDEX(価格設定!$C$5:$C$1048576,MATCH(Q521,価格設定!$B$5:$B$1048576,0),0)),IF(K521="なし","",K521))),"")</f>
        <v/>
      </c>
      <c r="S521" s="308" t="str">
        <f t="shared" si="804"/>
        <v/>
      </c>
      <c r="T521" s="126" t="str">
        <f>IFERROR(IF(J521="",IF(INDEX(価格設定!$E$5:$R$1048576,MATCH($Q521,価格設定!B$5:B$1048576,0),MATCH($AW521,価格設定!E$1:X$1,1))=0,"",INDEX(価格設定!$E$5:$R$1048576,MATCH($Q521,価格設定!B$5:B$1048576,0),MATCH($AW521,価格設定!E$1:X$1,1))),J521),"")</f>
        <v/>
      </c>
      <c r="U521" s="126" t="str">
        <f t="shared" si="805"/>
        <v/>
      </c>
      <c r="V521" s="132" t="str">
        <f t="shared" si="806"/>
        <v/>
      </c>
      <c r="W521" s="127" t="str">
        <f>IFERROR(IF(OR(T521="",T521&lt;0),"",IFERROR(INDEX(価格設定!E$2:X$3,IF(AND(K521=$K$1,$K$1&lt;&gt;""),ROW(価格設定!$D$3)-1,MATCH(INDEX(価格設定!$D$5:$D$1048576,MATCH(Q521,価格設定!$B$5:$B$1048576,0),0),価格設定!$D$2:$D$3,0)),MATCH($AW521,価格設定!E$1:X$1,1)),INDEX(価格設定!E$2:X$2,0,MATCH($AW521,価格設定!E$1:X$1,1)))),"")</f>
        <v/>
      </c>
      <c r="X521" s="126" t="str">
        <f t="shared" si="893"/>
        <v/>
      </c>
      <c r="Y521" s="128" t="str">
        <f t="shared" si="807"/>
        <v/>
      </c>
      <c r="Z521" s="126" t="str">
        <f t="shared" si="808"/>
        <v/>
      </c>
      <c r="AA521" s="129" t="str">
        <f t="shared" si="809"/>
        <v/>
      </c>
      <c r="AB521" s="126" t="str">
        <f t="shared" si="810"/>
        <v/>
      </c>
      <c r="AC521" s="280" t="str">
        <f t="shared" si="811"/>
        <v/>
      </c>
      <c r="AD521" s="15"/>
      <c r="AE521" s="204" t="str">
        <f>IF(AF521="","",COUNT($AF$3:AF521))</f>
        <v/>
      </c>
      <c r="AF521" s="206" t="str">
        <f t="shared" si="812"/>
        <v/>
      </c>
      <c r="AG521" s="204" t="str">
        <f t="shared" si="813"/>
        <v/>
      </c>
      <c r="AH521" s="204" t="str">
        <f t="shared" si="814"/>
        <v/>
      </c>
      <c r="AI521" s="287"/>
      <c r="AJ521" s="15"/>
      <c r="AK521" s="138" t="str">
        <f t="shared" si="815"/>
        <v/>
      </c>
      <c r="AL521" s="131" t="str">
        <f t="shared" si="816"/>
        <v/>
      </c>
      <c r="AM521" s="131" t="str">
        <f t="shared" si="817"/>
        <v/>
      </c>
      <c r="AN521" s="313" t="str">
        <f t="shared" si="818"/>
        <v/>
      </c>
      <c r="AO521" s="316" t="str">
        <f t="shared" si="819"/>
        <v/>
      </c>
      <c r="AP521" s="18"/>
      <c r="AQ521" s="3" t="str">
        <f>IF(F521="","",MAX($AQ$3:AQ520)+1)</f>
        <v/>
      </c>
      <c r="AR521" s="3" t="str">
        <f>IF(OR(AQ521="",BB521=""),"",MAX($AR$3:AR520)+1)</f>
        <v/>
      </c>
      <c r="AS521" s="3" t="str">
        <f>IF(CQ521="","",RANK(CQ521,CQ$3:CQ$1048576,1)+COUNTIF($CQ$3:CQ521,CQ521)-1)</f>
        <v/>
      </c>
      <c r="AT521" s="21" t="str">
        <f>IF(C521="",IF(OR(AND($H521&lt;&gt;"",C521=""),AND($F520=$F521,$AZ521&lt;&gt;""),COUNTA($H$3:$H$1048576,#REF!,$F$3:$F$1048576)&gt;COUNTA($H$3:$H521,#REF!,$F$3:$F521),$AZ521&lt;&gt;""),INDEX(AT$3:AT$1048576,MATCH(MAX($AQ$3:$AQ520),$AQ$3:$AQ$1048576,0),0),""),C521)</f>
        <v/>
      </c>
      <c r="AU521" s="21" t="str">
        <f>IF(D521="",IF(OR(AND($H521&lt;&gt;"",D521=""),AND($F520=$F521,$AZ521&lt;&gt;""),COUNTA($H$3:$H$1048576,#REF!,$F$3:$F$1048576)&gt;COUNTA($H$3:$H521,#REF!,$F$3:$F521),$AZ521&lt;&gt;""),INDEX(AU$3:AU$1048576,MATCH(MAX($AQ$3:$AQ520),$AQ$3:$AQ$1048576,0),0),""),D521)</f>
        <v/>
      </c>
      <c r="AV521" s="21" t="str">
        <f>IF(E521="",IF(OR(AND($H521&lt;&gt;"",E521=""),AND($F520=$F521,$AZ521&lt;&gt;""),COUNTA($H$3:$H$1048576,#REF!,$F$3:$F$1048576)&gt;COUNTA($H$3:$H521,#REF!,$F$3:$F521),$AZ521&lt;&gt;""),INDEX(AV$3:AV$1048576,MATCH(MAX($AQ$3:$AQ520),$AQ$3:$AQ$1048576,0),0),""),E521)</f>
        <v/>
      </c>
      <c r="AW521" s="24" t="str">
        <f t="shared" si="820"/>
        <v/>
      </c>
      <c r="AX521" s="13" t="str">
        <f t="shared" si="821"/>
        <v/>
      </c>
      <c r="AY521" s="4" t="str">
        <f t="shared" si="822"/>
        <v/>
      </c>
      <c r="AZ521" s="4" t="str">
        <f>IF(AX521="",IF(OR(AND(H521&lt;&gt;"",F521=""),COUNTA($H$3:$H$1048576)&gt;COUNTA($H$3:$H521)),INDEX(AX$3:AX521,MATCH(MAX($AQ$3:AQ521),AQ$3:AQ521,0),0),""),AX521)</f>
        <v/>
      </c>
      <c r="BA521" s="4" t="str">
        <f>IF(AY521="",IF(AND(H521&lt;&gt;"",F521=""),INDEX(AY$3:AY521,MATCH(MAX($AQ$3:AQ521),AQ$3:AQ521,0),0),""),AY521)</f>
        <v/>
      </c>
      <c r="BB521" s="82" t="str">
        <f>IF(BC521="","",RANK(BC521,BC$3:BC$1048576,1)+COUNTIF($BC$3:BC521,BC521)-1)</f>
        <v/>
      </c>
      <c r="BC521" s="139" t="str">
        <f t="shared" si="823"/>
        <v/>
      </c>
      <c r="BD521" s="46" t="str">
        <f t="shared" si="824"/>
        <v/>
      </c>
      <c r="BE521" s="46" t="str">
        <f t="shared" si="825"/>
        <v/>
      </c>
      <c r="BF521" s="46" t="str">
        <f t="shared" si="826"/>
        <v/>
      </c>
      <c r="BG521" s="4" t="str">
        <f t="shared" si="827"/>
        <v/>
      </c>
      <c r="BH521" s="180" t="str">
        <f t="shared" si="828"/>
        <v/>
      </c>
      <c r="BI521" s="16" t="str">
        <f t="shared" si="829"/>
        <v/>
      </c>
      <c r="BJ521" s="52" t="str">
        <f>IF(BI521="","",IF(W521="","",IF(AND(K521=$K$1,$K$1&lt;&gt;""),$BT$2,IFERROR(IF(INDEX(価格設定!$D$5:$D$1048576,MATCH(Q521,価格設定!$B$5:$B$1048576,0),0)=価格設定!$D$3,$BT$2,$BS$2),$BS$2))))</f>
        <v/>
      </c>
      <c r="BK521" s="16" t="str">
        <f>IF(BI521="","",IF(COUNTIF($BI$3:BI521,BI521)=1,1,IF(AND(BI520=BI521,BH521=""),BK520,COUNTIF($BH$3:BH521,BH521))))</f>
        <v/>
      </c>
      <c r="BL521" s="52" t="str">
        <f t="shared" si="830"/>
        <v/>
      </c>
      <c r="BM521" s="52" t="str">
        <f t="shared" si="831"/>
        <v/>
      </c>
      <c r="BN521" s="119" t="str">
        <f t="shared" si="832"/>
        <v/>
      </c>
      <c r="BO521" s="119" t="str">
        <f t="shared" si="833"/>
        <v/>
      </c>
      <c r="BP521" s="17" t="str">
        <f t="shared" si="834"/>
        <v/>
      </c>
      <c r="BQ521" s="17" t="str">
        <f t="shared" si="835"/>
        <v/>
      </c>
      <c r="BR521" s="17" t="str">
        <f>IF(OR(BP521="",COUNTIF($BO$3:BO521,BO521)&lt;&gt;1),"",SUMIF(BO$3:BO$1048576,BO521,BP$3:BP$1048576))</f>
        <v/>
      </c>
      <c r="BS521" s="17" t="str">
        <f t="shared" si="836"/>
        <v/>
      </c>
      <c r="BT521" s="17" t="str">
        <f t="shared" si="837"/>
        <v/>
      </c>
      <c r="BU521" s="17" t="str">
        <f t="shared" si="838"/>
        <v/>
      </c>
      <c r="BV521" s="24" t="str">
        <f t="shared" si="839"/>
        <v/>
      </c>
      <c r="BW521" s="24" t="str">
        <f t="shared" si="840"/>
        <v/>
      </c>
      <c r="BX521" s="24" t="str">
        <f t="shared" si="841"/>
        <v/>
      </c>
      <c r="BY521" s="26" t="str">
        <f t="shared" si="842"/>
        <v/>
      </c>
      <c r="BZ521" s="26" t="str">
        <f t="shared" si="843"/>
        <v/>
      </c>
      <c r="CA521" s="26" t="str">
        <f t="shared" si="844"/>
        <v/>
      </c>
      <c r="CB521" s="66" t="str">
        <f t="shared" si="845"/>
        <v/>
      </c>
      <c r="CC521" s="65" t="str">
        <f t="shared" si="846"/>
        <v/>
      </c>
      <c r="CD521" s="26" t="str">
        <f t="shared" si="847"/>
        <v/>
      </c>
      <c r="CE521" s="26" t="str">
        <f t="shared" si="848"/>
        <v/>
      </c>
      <c r="CF521" s="193" t="str">
        <f t="shared" si="849"/>
        <v/>
      </c>
      <c r="CG521" s="193" t="str">
        <f t="shared" si="850"/>
        <v/>
      </c>
      <c r="CH521" s="26" t="str">
        <f t="shared" si="851"/>
        <v/>
      </c>
      <c r="CI521" s="26" t="str">
        <f t="shared" si="852"/>
        <v/>
      </c>
      <c r="CJ521" s="65" t="str">
        <f t="shared" si="853"/>
        <v/>
      </c>
      <c r="CK521" s="65" t="str">
        <f t="shared" si="854"/>
        <v/>
      </c>
      <c r="CL521" s="64" t="str">
        <f t="shared" si="855"/>
        <v/>
      </c>
      <c r="CM521" s="64" t="str">
        <f t="shared" si="856"/>
        <v/>
      </c>
      <c r="CN521" s="65" t="str">
        <f t="shared" si="857"/>
        <v/>
      </c>
      <c r="CP521" s="63" t="str">
        <f>IF(BH521="","",MAX($CP$3:CP520)+1)</f>
        <v/>
      </c>
      <c r="CQ521" s="24" t="str">
        <f t="shared" si="858"/>
        <v/>
      </c>
      <c r="CR521" s="24" t="str">
        <f t="shared" si="859"/>
        <v/>
      </c>
      <c r="CS521" s="24" t="str">
        <f t="shared" si="860"/>
        <v/>
      </c>
      <c r="CT521" s="58" t="str">
        <f>IF(BO521="","",COUNTIF($BO$3:BO521,BO521)&amp;"@"&amp;BO521)</f>
        <v/>
      </c>
      <c r="CU521" s="16" t="str">
        <f t="shared" si="894"/>
        <v/>
      </c>
      <c r="CV521" s="63" t="str">
        <f t="shared" si="861"/>
        <v/>
      </c>
      <c r="CW521" s="16" t="str">
        <f t="shared" si="862"/>
        <v/>
      </c>
      <c r="CX521" s="16" t="str">
        <f t="shared" si="863"/>
        <v/>
      </c>
      <c r="CY521" s="16" t="str">
        <f t="shared" si="864"/>
        <v/>
      </c>
      <c r="CZ521" s="85" t="str">
        <f t="shared" si="865"/>
        <v/>
      </c>
      <c r="DA521" s="16" t="str">
        <f t="shared" si="866"/>
        <v/>
      </c>
      <c r="DB521" s="16" t="str">
        <f t="shared" si="867"/>
        <v/>
      </c>
      <c r="DC521" s="28" t="str">
        <f>IF(CP521="","",$DC$1&amp;(INDEX(価格設定!D$1:XFD$3,ROW(価格設定!$D$3),MATCH($AW521,価格設定!D$1:XFD$1,1))*100)&amp;"%")</f>
        <v/>
      </c>
      <c r="DD521" s="28" t="str">
        <f>IF(CP521="","",$DD$1&amp;(INDEX(価格設定!D$1:XFD$3,ROW(価格設定!$D$2),MATCH($AW521,価格設定!D$1:XFD$1,1))*100)&amp;"%")</f>
        <v/>
      </c>
      <c r="DE521" s="29" t="str">
        <f t="shared" si="868"/>
        <v/>
      </c>
      <c r="DG521" s="58" t="str">
        <f t="shared" si="869"/>
        <v/>
      </c>
      <c r="DH521" s="58" t="str">
        <f t="shared" si="870"/>
        <v/>
      </c>
      <c r="DI521" s="58" t="str">
        <f t="shared" si="871"/>
        <v/>
      </c>
      <c r="DJ521" s="85" t="str">
        <f t="shared" si="872"/>
        <v/>
      </c>
      <c r="DL521" s="58" t="str">
        <f>IF(COUNTIF(DG$3:DG$1048576,DG521)=COUNTIF($DG$3:$DG521,DG521),DG521,"")</f>
        <v/>
      </c>
      <c r="DM521" s="85" t="str">
        <f t="shared" si="873"/>
        <v/>
      </c>
      <c r="DN521" s="85" t="str">
        <f t="shared" si="895"/>
        <v/>
      </c>
      <c r="DO521" s="85" t="str">
        <f t="shared" si="895"/>
        <v/>
      </c>
      <c r="DP521" s="303"/>
      <c r="DQ521" s="17" t="str">
        <f t="shared" si="896"/>
        <v/>
      </c>
      <c r="DR521" s="17" t="str">
        <f t="shared" si="897"/>
        <v/>
      </c>
      <c r="DS521" s="17" t="str">
        <f t="shared" si="898"/>
        <v/>
      </c>
      <c r="DU521" s="16" t="str">
        <f t="shared" si="874"/>
        <v/>
      </c>
      <c r="DV521" s="16" t="str">
        <f>IF(DU521="","",COUNT($DU$3:DU521))</f>
        <v/>
      </c>
      <c r="DW521" s="16" t="str">
        <f t="shared" si="875"/>
        <v/>
      </c>
      <c r="DX521" s="16" t="str">
        <f t="shared" si="876"/>
        <v/>
      </c>
      <c r="DY521" s="16" t="str">
        <f>IF(DZ521="","",COUNTIF(DZ$3:DZ521,DZ521))</f>
        <v/>
      </c>
      <c r="DZ521" s="16" t="str">
        <f t="shared" si="877"/>
        <v/>
      </c>
      <c r="EA521" s="16" t="str">
        <f t="shared" si="878"/>
        <v/>
      </c>
      <c r="EB521" s="16" t="str">
        <f t="shared" si="879"/>
        <v/>
      </c>
      <c r="EC521" s="16" t="str">
        <f t="shared" si="880"/>
        <v/>
      </c>
      <c r="ED521" s="16" t="str">
        <f t="shared" si="881"/>
        <v/>
      </c>
      <c r="EE521" s="16" t="str">
        <f t="shared" si="882"/>
        <v/>
      </c>
      <c r="EF521" s="16" t="str">
        <f t="shared" si="883"/>
        <v/>
      </c>
      <c r="EG521" s="16" t="str">
        <f t="shared" si="884"/>
        <v/>
      </c>
      <c r="EH521" s="16" t="str">
        <f t="shared" si="885"/>
        <v/>
      </c>
      <c r="EI521" s="16" t="str">
        <f t="shared" si="886"/>
        <v/>
      </c>
      <c r="EJ521" s="16" t="str">
        <f t="shared" si="887"/>
        <v/>
      </c>
      <c r="EK521" s="16" t="str">
        <f t="shared" si="888"/>
        <v/>
      </c>
      <c r="EL521" s="58" t="str">
        <f t="shared" si="889"/>
        <v/>
      </c>
      <c r="EM521" s="58" t="str">
        <f>IF(OR($DZ521="",CR521=""),IF($EL521="","",$EL521),IF(OR(CR521="なし",CR521=0),領収書!$H$1,CR521))</f>
        <v/>
      </c>
      <c r="EN521" s="58" t="str">
        <f>IF(OR($DZ521="",CS521=""),IF($EL521="","",$EL521),IF(OR(CS521="なし",CS521=0),入力!$EN$1,CS521))</f>
        <v/>
      </c>
      <c r="EO521" s="63" t="str">
        <f t="shared" si="890"/>
        <v/>
      </c>
      <c r="EP521" s="63" t="str">
        <f t="shared" si="891"/>
        <v/>
      </c>
      <c r="ER521" s="16" t="str">
        <f>IF(AND(COUNTIF($ET$3:ET521,ET521)=1,ET521&lt;&gt;""),MAX($ER$3:ER520)+1,"")</f>
        <v/>
      </c>
      <c r="ES521" s="16" t="str">
        <f>IF(価格設定!B523="","",価格設定!B523)</f>
        <v/>
      </c>
      <c r="ET521" s="16" t="str">
        <f>IF(価格設定!C523="","",価格設定!C523)</f>
        <v/>
      </c>
      <c r="EV521" s="16" t="str">
        <f t="shared" si="899"/>
        <v/>
      </c>
      <c r="EW521" s="16" t="str">
        <f t="shared" si="892"/>
        <v/>
      </c>
    </row>
    <row r="522" spans="1:153" ht="30" customHeight="1" x14ac:dyDescent="0.2">
      <c r="A522" s="225"/>
      <c r="B522" s="212"/>
      <c r="C522" s="221"/>
      <c r="D522" s="164"/>
      <c r="E522" s="165"/>
      <c r="F522" s="166"/>
      <c r="G522" s="167"/>
      <c r="H522" s="179"/>
      <c r="I522" s="306"/>
      <c r="J522" s="169"/>
      <c r="K522" s="179"/>
      <c r="L522" s="186"/>
      <c r="M522" s="186"/>
      <c r="N522" s="168"/>
      <c r="O522" s="170"/>
      <c r="P522" s="212"/>
      <c r="Q522" s="179" t="str">
        <f>IFERROR(IF(H522="","",IFERROR(INDEX(価格設定!$B$5:$B$1048576,MATCH(H522,価格設定!$B$5:$B$1048576,0),0),INDEX(価格設定!$B$5:$B$1048576,MATCH("*"&amp;H522&amp;"*",価格設定!$B$5:$B$1048576,0),0))),H522)</f>
        <v/>
      </c>
      <c r="R522" s="250" t="str">
        <f>IFERROR(IF(Q522="",IF(K522="","",K522),IF(K522="",IF(INDEX(価格設定!$C$5:$C$1048576,MATCH(Q522,価格設定!$B$5:$B$1048576,0),0)=0,"",INDEX(価格設定!$C$5:$C$1048576,MATCH(Q522,価格設定!$B$5:$B$1048576,0),0)),IF(K522="なし","",K522))),"")</f>
        <v/>
      </c>
      <c r="S522" s="308" t="str">
        <f t="shared" si="804"/>
        <v/>
      </c>
      <c r="T522" s="126" t="str">
        <f>IFERROR(IF(J522="",IF(INDEX(価格設定!$E$5:$R$1048576,MATCH($Q522,価格設定!B$5:B$1048576,0),MATCH($AW522,価格設定!E$1:X$1,1))=0,"",INDEX(価格設定!$E$5:$R$1048576,MATCH($Q522,価格設定!B$5:B$1048576,0),MATCH($AW522,価格設定!E$1:X$1,1))),J522),"")</f>
        <v/>
      </c>
      <c r="U522" s="126" t="str">
        <f t="shared" si="805"/>
        <v/>
      </c>
      <c r="V522" s="132" t="str">
        <f t="shared" si="806"/>
        <v/>
      </c>
      <c r="W522" s="127" t="str">
        <f>IFERROR(IF(OR(T522="",T522&lt;0),"",IFERROR(INDEX(価格設定!E$2:X$3,IF(AND(K522=$K$1,$K$1&lt;&gt;""),ROW(価格設定!$D$3)-1,MATCH(INDEX(価格設定!$D$5:$D$1048576,MATCH(Q522,価格設定!$B$5:$B$1048576,0),0),価格設定!$D$2:$D$3,0)),MATCH($AW522,価格設定!E$1:X$1,1)),INDEX(価格設定!E$2:X$2,0,MATCH($AW522,価格設定!E$1:X$1,1)))),"")</f>
        <v/>
      </c>
      <c r="X522" s="126" t="str">
        <f t="shared" si="893"/>
        <v/>
      </c>
      <c r="Y522" s="128" t="str">
        <f t="shared" si="807"/>
        <v/>
      </c>
      <c r="Z522" s="126" t="str">
        <f t="shared" si="808"/>
        <v/>
      </c>
      <c r="AA522" s="129" t="str">
        <f t="shared" si="809"/>
        <v/>
      </c>
      <c r="AB522" s="126" t="str">
        <f t="shared" si="810"/>
        <v/>
      </c>
      <c r="AC522" s="280" t="str">
        <f t="shared" si="811"/>
        <v/>
      </c>
      <c r="AD522" s="15"/>
      <c r="AE522" s="204" t="str">
        <f>IF(AF522="","",COUNT($AF$3:AF522))</f>
        <v/>
      </c>
      <c r="AF522" s="206" t="str">
        <f t="shared" si="812"/>
        <v/>
      </c>
      <c r="AG522" s="204" t="str">
        <f t="shared" si="813"/>
        <v/>
      </c>
      <c r="AH522" s="204" t="str">
        <f t="shared" si="814"/>
        <v/>
      </c>
      <c r="AI522" s="287"/>
      <c r="AJ522" s="15"/>
      <c r="AK522" s="138" t="str">
        <f t="shared" si="815"/>
        <v/>
      </c>
      <c r="AL522" s="131" t="str">
        <f t="shared" si="816"/>
        <v/>
      </c>
      <c r="AM522" s="131" t="str">
        <f t="shared" si="817"/>
        <v/>
      </c>
      <c r="AN522" s="313" t="str">
        <f t="shared" si="818"/>
        <v/>
      </c>
      <c r="AO522" s="316" t="str">
        <f t="shared" si="819"/>
        <v/>
      </c>
      <c r="AP522" s="18"/>
      <c r="AQ522" s="3" t="str">
        <f>IF(F522="","",MAX($AQ$3:AQ521)+1)</f>
        <v/>
      </c>
      <c r="AR522" s="3" t="str">
        <f>IF(OR(AQ522="",BB522=""),"",MAX($AR$3:AR521)+1)</f>
        <v/>
      </c>
      <c r="AS522" s="3" t="str">
        <f>IF(CQ522="","",RANK(CQ522,CQ$3:CQ$1048576,1)+COUNTIF($CQ$3:CQ522,CQ522)-1)</f>
        <v/>
      </c>
      <c r="AT522" s="21" t="str">
        <f>IF(C522="",IF(OR(AND($H522&lt;&gt;"",C522=""),AND($F521=$F522,$AZ522&lt;&gt;""),COUNTA($H$3:$H$1048576,#REF!,$F$3:$F$1048576)&gt;COUNTA($H$3:$H522,#REF!,$F$3:$F522),$AZ522&lt;&gt;""),INDEX(AT$3:AT$1048576,MATCH(MAX($AQ$3:$AQ521),$AQ$3:$AQ$1048576,0),0),""),C522)</f>
        <v/>
      </c>
      <c r="AU522" s="21" t="str">
        <f>IF(D522="",IF(OR(AND($H522&lt;&gt;"",D522=""),AND($F521=$F522,$AZ522&lt;&gt;""),COUNTA($H$3:$H$1048576,#REF!,$F$3:$F$1048576)&gt;COUNTA($H$3:$H522,#REF!,$F$3:$F522),$AZ522&lt;&gt;""),INDEX(AU$3:AU$1048576,MATCH(MAX($AQ$3:$AQ521),$AQ$3:$AQ$1048576,0),0),""),D522)</f>
        <v/>
      </c>
      <c r="AV522" s="21" t="str">
        <f>IF(E522="",IF(OR(AND($H522&lt;&gt;"",E522=""),AND($F521=$F522,$AZ522&lt;&gt;""),COUNTA($H$3:$H$1048576,#REF!,$F$3:$F$1048576)&gt;COUNTA($H$3:$H522,#REF!,$F$3:$F522),$AZ522&lt;&gt;""),INDEX(AV$3:AV$1048576,MATCH(MAX($AQ$3:$AQ521),$AQ$3:$AQ$1048576,0),0),""),E522)</f>
        <v/>
      </c>
      <c r="AW522" s="24" t="str">
        <f t="shared" si="820"/>
        <v/>
      </c>
      <c r="AX522" s="13" t="str">
        <f t="shared" si="821"/>
        <v/>
      </c>
      <c r="AY522" s="4" t="str">
        <f t="shared" si="822"/>
        <v/>
      </c>
      <c r="AZ522" s="4" t="str">
        <f>IF(AX522="",IF(OR(AND(H522&lt;&gt;"",F522=""),COUNTA($H$3:$H$1048576)&gt;COUNTA($H$3:$H522)),INDEX(AX$3:AX522,MATCH(MAX($AQ$3:AQ522),AQ$3:AQ522,0),0),""),AX522)</f>
        <v/>
      </c>
      <c r="BA522" s="4" t="str">
        <f>IF(AY522="",IF(AND(H522&lt;&gt;"",F522=""),INDEX(AY$3:AY522,MATCH(MAX($AQ$3:AQ522),AQ$3:AQ522,0),0),""),AY522)</f>
        <v/>
      </c>
      <c r="BB522" s="82" t="str">
        <f>IF(BC522="","",RANK(BC522,BC$3:BC$1048576,1)+COUNTIF($BC$3:BC522,BC522)-1)</f>
        <v/>
      </c>
      <c r="BC522" s="139" t="str">
        <f t="shared" si="823"/>
        <v/>
      </c>
      <c r="BD522" s="46" t="str">
        <f t="shared" si="824"/>
        <v/>
      </c>
      <c r="BE522" s="46" t="str">
        <f t="shared" si="825"/>
        <v/>
      </c>
      <c r="BF522" s="46" t="str">
        <f t="shared" si="826"/>
        <v/>
      </c>
      <c r="BG522" s="4" t="str">
        <f t="shared" si="827"/>
        <v/>
      </c>
      <c r="BH522" s="180" t="str">
        <f t="shared" si="828"/>
        <v/>
      </c>
      <c r="BI522" s="16" t="str">
        <f t="shared" si="829"/>
        <v/>
      </c>
      <c r="BJ522" s="52" t="str">
        <f>IF(BI522="","",IF(W522="","",IF(AND(K522=$K$1,$K$1&lt;&gt;""),$BT$2,IFERROR(IF(INDEX(価格設定!$D$5:$D$1048576,MATCH(Q522,価格設定!$B$5:$B$1048576,0),0)=価格設定!$D$3,$BT$2,$BS$2),$BS$2))))</f>
        <v/>
      </c>
      <c r="BK522" s="16" t="str">
        <f>IF(BI522="","",IF(COUNTIF($BI$3:BI522,BI522)=1,1,IF(AND(BI521=BI522,BH522=""),BK521,COUNTIF($BH$3:BH522,BH522))))</f>
        <v/>
      </c>
      <c r="BL522" s="52" t="str">
        <f t="shared" si="830"/>
        <v/>
      </c>
      <c r="BM522" s="52" t="str">
        <f t="shared" si="831"/>
        <v/>
      </c>
      <c r="BN522" s="119" t="str">
        <f t="shared" si="832"/>
        <v/>
      </c>
      <c r="BO522" s="119" t="str">
        <f t="shared" si="833"/>
        <v/>
      </c>
      <c r="BP522" s="17" t="str">
        <f t="shared" si="834"/>
        <v/>
      </c>
      <c r="BQ522" s="17" t="str">
        <f t="shared" si="835"/>
        <v/>
      </c>
      <c r="BR522" s="17" t="str">
        <f>IF(OR(BP522="",COUNTIF($BO$3:BO522,BO522)&lt;&gt;1),"",SUMIF(BO$3:BO$1048576,BO522,BP$3:BP$1048576))</f>
        <v/>
      </c>
      <c r="BS522" s="17" t="str">
        <f t="shared" si="836"/>
        <v/>
      </c>
      <c r="BT522" s="17" t="str">
        <f t="shared" si="837"/>
        <v/>
      </c>
      <c r="BU522" s="17" t="str">
        <f t="shared" si="838"/>
        <v/>
      </c>
      <c r="BV522" s="24" t="str">
        <f t="shared" si="839"/>
        <v/>
      </c>
      <c r="BW522" s="24" t="str">
        <f t="shared" si="840"/>
        <v/>
      </c>
      <c r="BX522" s="24" t="str">
        <f t="shared" si="841"/>
        <v/>
      </c>
      <c r="BY522" s="26" t="str">
        <f t="shared" si="842"/>
        <v/>
      </c>
      <c r="BZ522" s="26" t="str">
        <f t="shared" si="843"/>
        <v/>
      </c>
      <c r="CA522" s="26" t="str">
        <f t="shared" si="844"/>
        <v/>
      </c>
      <c r="CB522" s="66" t="str">
        <f t="shared" si="845"/>
        <v/>
      </c>
      <c r="CC522" s="65" t="str">
        <f t="shared" si="846"/>
        <v/>
      </c>
      <c r="CD522" s="26" t="str">
        <f t="shared" si="847"/>
        <v/>
      </c>
      <c r="CE522" s="26" t="str">
        <f t="shared" si="848"/>
        <v/>
      </c>
      <c r="CF522" s="193" t="str">
        <f t="shared" si="849"/>
        <v/>
      </c>
      <c r="CG522" s="193" t="str">
        <f t="shared" si="850"/>
        <v/>
      </c>
      <c r="CH522" s="26" t="str">
        <f t="shared" si="851"/>
        <v/>
      </c>
      <c r="CI522" s="26" t="str">
        <f t="shared" si="852"/>
        <v/>
      </c>
      <c r="CJ522" s="65" t="str">
        <f t="shared" si="853"/>
        <v/>
      </c>
      <c r="CK522" s="65" t="str">
        <f t="shared" si="854"/>
        <v/>
      </c>
      <c r="CL522" s="64" t="str">
        <f t="shared" si="855"/>
        <v/>
      </c>
      <c r="CM522" s="64" t="str">
        <f t="shared" si="856"/>
        <v/>
      </c>
      <c r="CN522" s="65" t="str">
        <f t="shared" si="857"/>
        <v/>
      </c>
      <c r="CP522" s="63" t="str">
        <f>IF(BH522="","",MAX($CP$3:CP521)+1)</f>
        <v/>
      </c>
      <c r="CQ522" s="24" t="str">
        <f t="shared" si="858"/>
        <v/>
      </c>
      <c r="CR522" s="24" t="str">
        <f t="shared" si="859"/>
        <v/>
      </c>
      <c r="CS522" s="24" t="str">
        <f t="shared" si="860"/>
        <v/>
      </c>
      <c r="CT522" s="58" t="str">
        <f>IF(BO522="","",COUNTIF($BO$3:BO522,BO522)&amp;"@"&amp;BO522)</f>
        <v/>
      </c>
      <c r="CU522" s="16" t="str">
        <f t="shared" si="894"/>
        <v/>
      </c>
      <c r="CV522" s="63" t="str">
        <f t="shared" si="861"/>
        <v/>
      </c>
      <c r="CW522" s="16" t="str">
        <f t="shared" si="862"/>
        <v/>
      </c>
      <c r="CX522" s="16" t="str">
        <f t="shared" si="863"/>
        <v/>
      </c>
      <c r="CY522" s="16" t="str">
        <f t="shared" si="864"/>
        <v/>
      </c>
      <c r="CZ522" s="85" t="str">
        <f t="shared" si="865"/>
        <v/>
      </c>
      <c r="DA522" s="16" t="str">
        <f t="shared" si="866"/>
        <v/>
      </c>
      <c r="DB522" s="16" t="str">
        <f t="shared" si="867"/>
        <v/>
      </c>
      <c r="DC522" s="28" t="str">
        <f>IF(CP522="","",$DC$1&amp;(INDEX(価格設定!D$1:XFD$3,ROW(価格設定!$D$3),MATCH($AW522,価格設定!D$1:XFD$1,1))*100)&amp;"%")</f>
        <v/>
      </c>
      <c r="DD522" s="28" t="str">
        <f>IF(CP522="","",$DD$1&amp;(INDEX(価格設定!D$1:XFD$3,ROW(価格設定!$D$2),MATCH($AW522,価格設定!D$1:XFD$1,1))*100)&amp;"%")</f>
        <v/>
      </c>
      <c r="DE522" s="29" t="str">
        <f t="shared" si="868"/>
        <v/>
      </c>
      <c r="DG522" s="58" t="str">
        <f t="shared" si="869"/>
        <v/>
      </c>
      <c r="DH522" s="58" t="str">
        <f t="shared" si="870"/>
        <v/>
      </c>
      <c r="DI522" s="58" t="str">
        <f t="shared" si="871"/>
        <v/>
      </c>
      <c r="DJ522" s="85" t="str">
        <f t="shared" si="872"/>
        <v/>
      </c>
      <c r="DL522" s="58" t="str">
        <f>IF(COUNTIF(DG$3:DG$1048576,DG522)=COUNTIF($DG$3:$DG522,DG522),DG522,"")</f>
        <v/>
      </c>
      <c r="DM522" s="85" t="str">
        <f t="shared" si="873"/>
        <v/>
      </c>
      <c r="DN522" s="85" t="str">
        <f t="shared" si="895"/>
        <v/>
      </c>
      <c r="DO522" s="85" t="str">
        <f t="shared" si="895"/>
        <v/>
      </c>
      <c r="DP522" s="303"/>
      <c r="DQ522" s="17" t="str">
        <f t="shared" si="896"/>
        <v/>
      </c>
      <c r="DR522" s="17" t="str">
        <f t="shared" si="897"/>
        <v/>
      </c>
      <c r="DS522" s="17" t="str">
        <f t="shared" si="898"/>
        <v/>
      </c>
      <c r="DU522" s="16" t="str">
        <f t="shared" si="874"/>
        <v/>
      </c>
      <c r="DV522" s="16" t="str">
        <f>IF(DU522="","",COUNT($DU$3:DU522))</f>
        <v/>
      </c>
      <c r="DW522" s="16" t="str">
        <f t="shared" si="875"/>
        <v/>
      </c>
      <c r="DX522" s="16" t="str">
        <f t="shared" si="876"/>
        <v/>
      </c>
      <c r="DY522" s="16" t="str">
        <f>IF(DZ522="","",COUNTIF(DZ$3:DZ522,DZ522))</f>
        <v/>
      </c>
      <c r="DZ522" s="16" t="str">
        <f t="shared" si="877"/>
        <v/>
      </c>
      <c r="EA522" s="16" t="str">
        <f t="shared" si="878"/>
        <v/>
      </c>
      <c r="EB522" s="16" t="str">
        <f t="shared" si="879"/>
        <v/>
      </c>
      <c r="EC522" s="16" t="str">
        <f t="shared" si="880"/>
        <v/>
      </c>
      <c r="ED522" s="16" t="str">
        <f t="shared" si="881"/>
        <v/>
      </c>
      <c r="EE522" s="16" t="str">
        <f t="shared" si="882"/>
        <v/>
      </c>
      <c r="EF522" s="16" t="str">
        <f t="shared" si="883"/>
        <v/>
      </c>
      <c r="EG522" s="16" t="str">
        <f t="shared" si="884"/>
        <v/>
      </c>
      <c r="EH522" s="16" t="str">
        <f t="shared" si="885"/>
        <v/>
      </c>
      <c r="EI522" s="16" t="str">
        <f t="shared" si="886"/>
        <v/>
      </c>
      <c r="EJ522" s="16" t="str">
        <f t="shared" si="887"/>
        <v/>
      </c>
      <c r="EK522" s="16" t="str">
        <f t="shared" si="888"/>
        <v/>
      </c>
      <c r="EL522" s="58" t="str">
        <f t="shared" si="889"/>
        <v/>
      </c>
      <c r="EM522" s="58" t="str">
        <f>IF(OR($DZ522="",CR522=""),IF($EL522="","",$EL522),IF(OR(CR522="なし",CR522=0),領収書!$H$1,CR522))</f>
        <v/>
      </c>
      <c r="EN522" s="58" t="str">
        <f>IF(OR($DZ522="",CS522=""),IF($EL522="","",$EL522),IF(OR(CS522="なし",CS522=0),入力!$EN$1,CS522))</f>
        <v/>
      </c>
      <c r="EO522" s="63" t="str">
        <f t="shared" si="890"/>
        <v/>
      </c>
      <c r="EP522" s="63" t="str">
        <f t="shared" si="891"/>
        <v/>
      </c>
      <c r="ER522" s="16" t="str">
        <f>IF(AND(COUNTIF($ET$3:ET522,ET522)=1,ET522&lt;&gt;""),MAX($ER$3:ER521)+1,"")</f>
        <v/>
      </c>
      <c r="ES522" s="16" t="str">
        <f>IF(価格設定!B524="","",価格設定!B524)</f>
        <v/>
      </c>
      <c r="ET522" s="16" t="str">
        <f>IF(価格設定!C524="","",価格設定!C524)</f>
        <v/>
      </c>
      <c r="EV522" s="16" t="str">
        <f t="shared" si="899"/>
        <v/>
      </c>
      <c r="EW522" s="16" t="str">
        <f t="shared" si="892"/>
        <v/>
      </c>
    </row>
    <row r="523" spans="1:153" ht="30" customHeight="1" x14ac:dyDescent="0.2">
      <c r="A523" s="225"/>
      <c r="B523" s="212"/>
      <c r="C523" s="221"/>
      <c r="D523" s="164"/>
      <c r="E523" s="165"/>
      <c r="F523" s="166"/>
      <c r="G523" s="167"/>
      <c r="H523" s="179"/>
      <c r="I523" s="306"/>
      <c r="J523" s="169"/>
      <c r="K523" s="179"/>
      <c r="L523" s="186"/>
      <c r="M523" s="186"/>
      <c r="N523" s="168"/>
      <c r="O523" s="170"/>
      <c r="P523" s="212"/>
      <c r="Q523" s="179" t="str">
        <f>IFERROR(IF(H523="","",IFERROR(INDEX(価格設定!$B$5:$B$1048576,MATCH(H523,価格設定!$B$5:$B$1048576,0),0),INDEX(価格設定!$B$5:$B$1048576,MATCH("*"&amp;H523&amp;"*",価格設定!$B$5:$B$1048576,0),0))),H523)</f>
        <v/>
      </c>
      <c r="R523" s="250" t="str">
        <f>IFERROR(IF(Q523="",IF(K523="","",K523),IF(K523="",IF(INDEX(価格設定!$C$5:$C$1048576,MATCH(Q523,価格設定!$B$5:$B$1048576,0),0)=0,"",INDEX(価格設定!$C$5:$C$1048576,MATCH(Q523,価格設定!$B$5:$B$1048576,0),0)),IF(K523="なし","",K523))),"")</f>
        <v/>
      </c>
      <c r="S523" s="308" t="str">
        <f t="shared" ref="S523:S586" si="900">IF(I523="","",I523)</f>
        <v/>
      </c>
      <c r="T523" s="126" t="str">
        <f>IFERROR(IF(J523="",IF(INDEX(価格設定!$E$5:$R$1048576,MATCH($Q523,価格設定!B$5:B$1048576,0),MATCH($AW523,価格設定!E$1:X$1,1))=0,"",INDEX(価格設定!$E$5:$R$1048576,MATCH($Q523,価格設定!B$5:B$1048576,0),MATCH($AW523,価格設定!E$1:X$1,1))),J523),"")</f>
        <v/>
      </c>
      <c r="U523" s="126" t="str">
        <f t="shared" ref="U523:U586" si="901">IFERROR(IF(J523&lt;&gt;"",IF(J523="","",IF(J523&lt;0,J523,I523*J523)),IF(J523&lt;0,J523,I523*T523)),"")</f>
        <v/>
      </c>
      <c r="V523" s="132" t="str">
        <f t="shared" ref="V523:V586" si="902">IFERROR(IF(U523="","",IF(U523&lt;0,T523,IF(U523=X523,X523,U523+X523))),"")</f>
        <v/>
      </c>
      <c r="W523" s="127" t="str">
        <f>IFERROR(IF(OR(T523="",T523&lt;0),"",IFERROR(INDEX(価格設定!E$2:X$3,IF(AND(K523=$K$1,$K$1&lt;&gt;""),ROW(価格設定!$D$3)-1,MATCH(INDEX(価格設定!$D$5:$D$1048576,MATCH(Q523,価格設定!$B$5:$B$1048576,0),0),価格設定!$D$2:$D$3,0)),MATCH($AW523,価格設定!E$1:X$1,1)),INDEX(価格設定!E$2:X$2,0,MATCH($AW523,価格設定!E$1:X$1,1)))),"")</f>
        <v/>
      </c>
      <c r="X523" s="126" t="str">
        <f t="shared" si="893"/>
        <v/>
      </c>
      <c r="Y523" s="128" t="str">
        <f t="shared" ref="Y523:Y586" si="903">IF(OR(BS523="",BS523=0),"",BS523)</f>
        <v/>
      </c>
      <c r="Z523" s="126" t="str">
        <f t="shared" ref="Z523:Z586" si="904">IF(OR(BT523="",BT523=0),"",BT523)</f>
        <v/>
      </c>
      <c r="AA523" s="129" t="str">
        <f t="shared" ref="AA523:AA586" si="905">IF(OR(BU523="",COUNTIF(O523,"*"&amp;$O$1&amp;"*")),"",BU523)</f>
        <v/>
      </c>
      <c r="AB523" s="126" t="str">
        <f t="shared" ref="AB523:AB586" si="906">IF(BR523="","",BR523)</f>
        <v/>
      </c>
      <c r="AC523" s="280" t="str">
        <f t="shared" ref="AC523:AC586" si="907">IF(AB523="","",SUM(AA523:AB523))</f>
        <v/>
      </c>
      <c r="AD523" s="15"/>
      <c r="AE523" s="204" t="str">
        <f>IF(AF523="","",COUNT($AF$3:AF523))</f>
        <v/>
      </c>
      <c r="AF523" s="206" t="str">
        <f t="shared" ref="AF523:AF586" si="908">IF(DL523="","",DL523)</f>
        <v/>
      </c>
      <c r="AG523" s="204" t="str">
        <f t="shared" ref="AG523:AG586" si="909">IF(OR(DM523="",DM523=0),"",DM523)</f>
        <v/>
      </c>
      <c r="AH523" s="204" t="str">
        <f t="shared" ref="AH523:AH586" si="910">IF(OR(DN523="",DN523=0),"",DN523)</f>
        <v/>
      </c>
      <c r="AI523" s="287"/>
      <c r="AJ523" s="15"/>
      <c r="AK523" s="138" t="str">
        <f t="shared" ref="AK523:AK586" si="911">IF(AO523="","",DATE(AT523,AU523,AV523))</f>
        <v/>
      </c>
      <c r="AL523" s="131" t="str">
        <f t="shared" ref="AL523:AL586" si="912">IF(OR(DR523="",DR523=0),"",DR523)</f>
        <v/>
      </c>
      <c r="AM523" s="131" t="str">
        <f t="shared" ref="AM523:AM586" si="913">IF(OR(DS523="",DS523=0),"",DS523)</f>
        <v/>
      </c>
      <c r="AN523" s="313" t="str">
        <f t="shared" ref="AN523:AN586" si="914">IF(OR(DQ523="",DQ523=0),"",DQ523)</f>
        <v/>
      </c>
      <c r="AO523" s="316" t="str">
        <f t="shared" ref="AO523:AO586" si="915">IF(AN523="","",SUM(AL523:AN523))</f>
        <v/>
      </c>
      <c r="AP523" s="18"/>
      <c r="AQ523" s="3" t="str">
        <f>IF(F523="","",MAX($AQ$3:AQ522)+1)</f>
        <v/>
      </c>
      <c r="AR523" s="3" t="str">
        <f>IF(OR(AQ523="",BB523=""),"",MAX($AR$3:AR522)+1)</f>
        <v/>
      </c>
      <c r="AS523" s="3" t="str">
        <f>IF(CQ523="","",RANK(CQ523,CQ$3:CQ$1048576,1)+COUNTIF($CQ$3:CQ523,CQ523)-1)</f>
        <v/>
      </c>
      <c r="AT523" s="21" t="str">
        <f>IF(C523="",IF(OR(AND($H523&lt;&gt;"",C523=""),AND($F522=$F523,$AZ523&lt;&gt;""),COUNTA($H$3:$H$1048576,#REF!,$F$3:$F$1048576)&gt;COUNTA($H$3:$H523,#REF!,$F$3:$F523),$AZ523&lt;&gt;""),INDEX(AT$3:AT$1048576,MATCH(MAX($AQ$3:$AQ522),$AQ$3:$AQ$1048576,0),0),""),C523)</f>
        <v/>
      </c>
      <c r="AU523" s="21" t="str">
        <f>IF(D523="",IF(OR(AND($H523&lt;&gt;"",D523=""),AND($F522=$F523,$AZ523&lt;&gt;""),COUNTA($H$3:$H$1048576,#REF!,$F$3:$F$1048576)&gt;COUNTA($H$3:$H523,#REF!,$F$3:$F523),$AZ523&lt;&gt;""),INDEX(AU$3:AU$1048576,MATCH(MAX($AQ$3:$AQ522),$AQ$3:$AQ$1048576,0),0),""),D523)</f>
        <v/>
      </c>
      <c r="AV523" s="21" t="str">
        <f>IF(E523="",IF(OR(AND($H523&lt;&gt;"",E523=""),AND($F522=$F523,$AZ523&lt;&gt;""),COUNTA($H$3:$H$1048576,#REF!,$F$3:$F$1048576)&gt;COUNTA($H$3:$H523,#REF!,$F$3:$F523),$AZ523&lt;&gt;""),INDEX(AV$3:AV$1048576,MATCH(MAX($AQ$3:$AQ522),$AQ$3:$AQ$1048576,0),0),""),E523)</f>
        <v/>
      </c>
      <c r="AW523" s="24" t="str">
        <f t="shared" ref="AW523:AW586" si="916">IF(AV523="","",DATE(AT523,AU523,AV523))</f>
        <v/>
      </c>
      <c r="AX523" s="13" t="str">
        <f t="shared" ref="AX523:AX586" si="917">IF(F523="","",F523)</f>
        <v/>
      </c>
      <c r="AY523" s="4" t="str">
        <f t="shared" ref="AY523:AY586" si="918">IF(N523="",IF(AT523="","",$AY$1),N523)</f>
        <v/>
      </c>
      <c r="AZ523" s="4" t="str">
        <f>IF(AX523="",IF(OR(AND(H523&lt;&gt;"",F523=""),COUNTA($H$3:$H$1048576)&gt;COUNTA($H$3:$H523)),INDEX(AX$3:AX523,MATCH(MAX($AQ$3:AQ523),AQ$3:AQ523,0),0),""),AX523)</f>
        <v/>
      </c>
      <c r="BA523" s="4" t="str">
        <f>IF(AY523="",IF(AND(H523&lt;&gt;"",F523=""),INDEX(AY$3:AY523,MATCH(MAX($AQ$3:AQ523),AQ$3:AQ523,0),0),""),AY523)</f>
        <v/>
      </c>
      <c r="BB523" s="82" t="str">
        <f>IF(BC523="","",RANK(BC523,BC$3:BC$1048576,1)+COUNTIF($BC$3:BC523,BC523)-1)</f>
        <v/>
      </c>
      <c r="BC523" s="139" t="str">
        <f t="shared" ref="BC523:BC586" si="919">IF(BG523="","",IF(COUNTIF(BG523,"*"&amp;$AT$1&amp;$AU$1&amp;$AV$1&amp;$AW$1&amp;"*"),AW523,""))</f>
        <v/>
      </c>
      <c r="BD523" s="46" t="str">
        <f t="shared" ref="BD523:BD586" si="920">IF(OR(AT$1="",AT523=""),"",AT523&amp;AT$2)</f>
        <v/>
      </c>
      <c r="BE523" s="46" t="str">
        <f t="shared" ref="BE523:BE586" si="921">IF(OR(AU$1="",AU523=""),"",AU523&amp;AU$2)</f>
        <v/>
      </c>
      <c r="BF523" s="46" t="str">
        <f t="shared" ref="BF523:BF586" si="922">IF(OR(AV$1="",AV523=""),"",AV523&amp;AV$2)</f>
        <v/>
      </c>
      <c r="BG523" s="4" t="str">
        <f t="shared" ref="BG523:BG586" si="923">IF(AZ523="","",IF(AND($AT$1="",$AU$1="",$AV$1="",$AW$1=""),AZ523,BD523&amp;BE523&amp;BF523&amp;IF($AW$1="","",IF(COUNTIF(AZ523,"*"&amp;$AW$1&amp;"*"),$AW$1,""))))</f>
        <v/>
      </c>
      <c r="BH523" s="180" t="str">
        <f t="shared" ref="BH523:BH586" si="924">IF(AX523="",IF(AND(BI522="",BI523&lt;&gt;""),BI523,""),BI523)</f>
        <v/>
      </c>
      <c r="BI523" s="16" t="str">
        <f t="shared" ref="BI523:BI586" si="925">IF(AW523="","",AW523&amp;"@"&amp;AZ523)</f>
        <v/>
      </c>
      <c r="BJ523" s="52" t="str">
        <f>IF(BI523="","",IF(W523="","",IF(AND(K523=$K$1,$K$1&lt;&gt;""),$BT$2,IFERROR(IF(INDEX(価格設定!$D$5:$D$1048576,MATCH(Q523,価格設定!$B$5:$B$1048576,0),0)=価格設定!$D$3,$BT$2,$BS$2),$BS$2))))</f>
        <v/>
      </c>
      <c r="BK523" s="16" t="str">
        <f>IF(BI523="","",IF(COUNTIF($BI$3:BI523,BI523)=1,1,IF(AND(BI522=BI523,BH523=""),BK522,COUNTIF($BH$3:BH523,BH523))))</f>
        <v/>
      </c>
      <c r="BL523" s="52" t="str">
        <f t="shared" ref="BL523:BL586" si="926">IF(W523="","",W523)</f>
        <v/>
      </c>
      <c r="BM523" s="52" t="str">
        <f t="shared" ref="BM523:BM586" si="927">IF(OR(BI523="",BJ523=""),"",BI523&amp;"@"&amp;BJ523&amp;"@"&amp;BK523)</f>
        <v/>
      </c>
      <c r="BN523" s="119" t="str">
        <f t="shared" ref="BN523:BN586" si="928">IF(BI523="","",BI523&amp;"@"&amp;BY523&amp;"@"&amp;BK523)</f>
        <v/>
      </c>
      <c r="BO523" s="119" t="str">
        <f t="shared" ref="BO523:BO586" si="929">IF(BI523="","",BI523&amp;"@"&amp;BK523)</f>
        <v/>
      </c>
      <c r="BP523" s="17" t="str">
        <f t="shared" ref="BP523:BP586" si="930">IF($AZ523="","",U523)</f>
        <v/>
      </c>
      <c r="BQ523" s="17" t="str">
        <f t="shared" ref="BQ523:BQ586" si="931">IF($AZ523="","",X523)</f>
        <v/>
      </c>
      <c r="BR523" s="17" t="str">
        <f>IF(OR(BP523="",COUNTIF($BO$3:BO523,BO523)&lt;&gt;1),"",SUMIF(BO$3:BO$1048576,BO523,BP$3:BP$1048576))</f>
        <v/>
      </c>
      <c r="BS523" s="17" t="str">
        <f t="shared" ref="BS523:BS586" si="932">IF($BR523="","",SUMIF($BM$3:$BM$1048576,$BI523&amp;"@"&amp;BS$2&amp;"@"&amp;BK523,$BQ$3:$BQ$1048576))</f>
        <v/>
      </c>
      <c r="BT523" s="17" t="str">
        <f t="shared" ref="BT523:BT586" si="933">IF($BR523="","",SUMIF($BM$3:$BM$1048576,$BI523&amp;"@"&amp;BT$2&amp;"@"&amp;BK523,$BQ$3:$BQ$1048576))</f>
        <v/>
      </c>
      <c r="BU523" s="17" t="str">
        <f t="shared" ref="BU523:BU586" si="934">IF($BR523="","",SUM(BS523:BT523))</f>
        <v/>
      </c>
      <c r="BV523" s="24" t="str">
        <f t="shared" ref="BV523:BV586" si="935">IF(AW523="","",AW523)</f>
        <v/>
      </c>
      <c r="BW523" s="24" t="str">
        <f t="shared" ref="BW523:BW586" si="936">IF(AZ523="","",AZ523)</f>
        <v/>
      </c>
      <c r="BX523" s="24" t="str">
        <f t="shared" ref="BX523:BX586" si="937">IF(H523="","",Q523)</f>
        <v/>
      </c>
      <c r="BY523" s="26" t="str">
        <f t="shared" ref="BY523:BY586" si="938">IF(R523="","",R523)</f>
        <v/>
      </c>
      <c r="BZ523" s="26" t="str">
        <f t="shared" ref="BZ523:BZ586" si="939">IF(I523="","",I523)</f>
        <v/>
      </c>
      <c r="CA523" s="26" t="str">
        <f t="shared" ref="CA523:CA586" si="940">IF(T523="","",T523)</f>
        <v/>
      </c>
      <c r="CB523" s="66" t="str">
        <f t="shared" ref="CB523:CB586" si="941">IF(W523="","",W523)</f>
        <v/>
      </c>
      <c r="CC523" s="65" t="str">
        <f t="shared" ref="CC523:CC586" si="942">IF(X523="","",X523)</f>
        <v/>
      </c>
      <c r="CD523" s="26" t="str">
        <f t="shared" ref="CD523:CD586" si="943">IF(U523="","",U523)</f>
        <v/>
      </c>
      <c r="CE523" s="26" t="str">
        <f t="shared" ref="CE523:CE586" si="944">IF(V523="","",V523)</f>
        <v/>
      </c>
      <c r="CF523" s="193" t="str">
        <f t="shared" ref="CF523:CF586" si="945">IF(L523="","",L523)</f>
        <v/>
      </c>
      <c r="CG523" s="193" t="str">
        <f t="shared" ref="CG523:CG586" si="946">IF(M523="","",M523)</f>
        <v/>
      </c>
      <c r="CH523" s="26" t="str">
        <f t="shared" ref="CH523:CH586" si="947">IF(BA523="","",BA523)</f>
        <v/>
      </c>
      <c r="CI523" s="26" t="str">
        <f t="shared" ref="CI523:CI586" si="948">IF(O523="","",O523)</f>
        <v/>
      </c>
      <c r="CJ523" s="65" t="str">
        <f t="shared" ref="CJ523:CJ586" si="949">IF(Y523="","",Y523)</f>
        <v/>
      </c>
      <c r="CK523" s="65" t="str">
        <f t="shared" ref="CK523:CK586" si="950">IF(Z523="","",Z523)</f>
        <v/>
      </c>
      <c r="CL523" s="64" t="str">
        <f t="shared" ref="CL523:CL586" si="951">IF(AA523="","",AA523)</f>
        <v/>
      </c>
      <c r="CM523" s="64" t="str">
        <f t="shared" ref="CM523:CM586" si="952">IF(AB523="","",AB523)</f>
        <v/>
      </c>
      <c r="CN523" s="65" t="str">
        <f t="shared" ref="CN523:CN586" si="953">IF(AC523="","",AC523)</f>
        <v/>
      </c>
      <c r="CP523" s="63" t="str">
        <f>IF(BH523="","",MAX($CP$3:CP522)+1)</f>
        <v/>
      </c>
      <c r="CQ523" s="24" t="str">
        <f t="shared" ref="CQ523:CQ586" si="954">IF(CP523="","",AW523)</f>
        <v/>
      </c>
      <c r="CR523" s="24" t="str">
        <f t="shared" ref="CR523:CR586" si="955">IF(L523="","",L523)</f>
        <v/>
      </c>
      <c r="CS523" s="24" t="str">
        <f t="shared" ref="CS523:CS586" si="956">IF(M523="","",M523)</f>
        <v/>
      </c>
      <c r="CT523" s="58" t="str">
        <f>IF(BO523="","",COUNTIF($BO$3:BO523,BO523)&amp;"@"&amp;BO523)</f>
        <v/>
      </c>
      <c r="CU523" s="16" t="str">
        <f t="shared" si="894"/>
        <v/>
      </c>
      <c r="CV523" s="63" t="str">
        <f t="shared" ref="CV523:CV586" si="957">IF(BZ523="","",BZ523)</f>
        <v/>
      </c>
      <c r="CW523" s="16" t="str">
        <f t="shared" ref="CW523:CW586" si="958">IF(OR(T523="",0&gt;T523),"",T523)</f>
        <v/>
      </c>
      <c r="CX523" s="16" t="str">
        <f t="shared" ref="CX523:CX586" si="959">IF(U523="","",U523)</f>
        <v/>
      </c>
      <c r="CY523" s="16" t="str">
        <f t="shared" ref="CY523:CY586" si="960">IF(O523="","",O523)</f>
        <v/>
      </c>
      <c r="CZ523" s="85" t="str">
        <f t="shared" ref="CZ523:CZ586" si="961">IF($CP523="","",CN523)</f>
        <v/>
      </c>
      <c r="DA523" s="16" t="str">
        <f t="shared" ref="DA523:DA586" si="962">IF(OR($CP523="",COUNTIF(CY523,"*"&amp;$O$1&amp;"*")),"",CK523)</f>
        <v/>
      </c>
      <c r="DB523" s="16" t="str">
        <f t="shared" ref="DB523:DB586" si="963">IF(OR($CP523="",COUNTIF(CY523,"*"&amp;$O$1&amp;"*")),"",CJ523)</f>
        <v/>
      </c>
      <c r="DC523" s="28" t="str">
        <f>IF(CP523="","",$DC$1&amp;(INDEX(価格設定!D$1:XFD$3,ROW(価格設定!$D$3),MATCH($AW523,価格設定!D$1:XFD$1,1))*100)&amp;"%")</f>
        <v/>
      </c>
      <c r="DD523" s="28" t="str">
        <f>IF(CP523="","",$DD$1&amp;(INDEX(価格設定!D$1:XFD$3,ROW(価格設定!$D$2),MATCH($AW523,価格設定!D$1:XFD$1,1))*100)&amp;"%")</f>
        <v/>
      </c>
      <c r="DE523" s="29" t="str">
        <f t="shared" ref="DE523:DE586" si="964">IF(P523="","",P523)</f>
        <v/>
      </c>
      <c r="DG523" s="58" t="str">
        <f t="shared" ref="DG523:DG586" si="965">IF(AW523="","",AW523)</f>
        <v/>
      </c>
      <c r="DH523" s="58" t="str">
        <f t="shared" ref="DH523:DH586" si="966">IF(BA523="","",BA523)</f>
        <v/>
      </c>
      <c r="DI523" s="58" t="str">
        <f t="shared" ref="DI523:DI586" si="967">IF(DG523="","",DG523&amp;DH523)</f>
        <v/>
      </c>
      <c r="DJ523" s="85" t="str">
        <f t="shared" ref="DJ523:DJ586" si="968">IF(CN523="","",CN523)</f>
        <v/>
      </c>
      <c r="DL523" s="58" t="str">
        <f>IF(COUNTIF(DG$3:DG$1048576,DG523)=COUNTIF($DG$3:$DG523,DG523),DG523,"")</f>
        <v/>
      </c>
      <c r="DM523" s="85" t="str">
        <f t="shared" ref="DM523:DM586" si="969">IF(DL523="","",SUMIF(DI$3:DI$1048576,DL523&amp;$DM$2,DJ$3:DJ$1048576))</f>
        <v/>
      </c>
      <c r="DN523" s="85" t="str">
        <f t="shared" si="895"/>
        <v/>
      </c>
      <c r="DO523" s="85" t="str">
        <f t="shared" si="895"/>
        <v/>
      </c>
      <c r="DP523" s="303"/>
      <c r="DQ523" s="17" t="str">
        <f t="shared" si="896"/>
        <v/>
      </c>
      <c r="DR523" s="17" t="str">
        <f t="shared" si="897"/>
        <v/>
      </c>
      <c r="DS523" s="17" t="str">
        <f t="shared" si="898"/>
        <v/>
      </c>
      <c r="DU523" s="16" t="str">
        <f t="shared" ref="DU523:DU586" si="970">IF(B523="","",B523)</f>
        <v/>
      </c>
      <c r="DV523" s="16" t="str">
        <f>IF(DU523="","",COUNT($DU$3:DU523))</f>
        <v/>
      </c>
      <c r="DW523" s="16" t="str">
        <f t="shared" ref="DW523:DW586" si="971">IF($DV$2=0,IF(DU523="","",DU523),IF(DV523="","",DV523))</f>
        <v/>
      </c>
      <c r="DX523" s="16" t="str">
        <f t="shared" ref="DX523:DX586" si="972">IF(B523="","",BO523)</f>
        <v/>
      </c>
      <c r="DY523" s="16" t="str">
        <f>IF(DZ523="","",COUNTIF(DZ$3:DZ523,DZ523))</f>
        <v/>
      </c>
      <c r="DZ523" s="16" t="str">
        <f t="shared" ref="DZ523:DZ586" si="973">IFERROR(IF(BO523=INDEX(BO$3:BO$1048576,MATCH($DW$2,DW$3:DW$1048576,0),0),INDEX(BO$3:BO$1048576,MATCH($DW$2,DW$3:DW$1048576,0),0),""),"")</f>
        <v/>
      </c>
      <c r="EA523" s="16" t="str">
        <f t="shared" ref="EA523:EA586" si="974">IF(OR(DZ523="",DU523=0,AZ523="なし"),"",AZ523&amp;IF(G523="",$EA$1,"　"&amp;G523))</f>
        <v/>
      </c>
      <c r="EB523" s="16" t="str">
        <f t="shared" ref="EB523:EB586" si="975">IF(DZ523="","",CU523)</f>
        <v/>
      </c>
      <c r="EC523" s="16" t="str">
        <f t="shared" ref="EC523:EC586" si="976">IF($DZ523="","",CV523)</f>
        <v/>
      </c>
      <c r="ED523" s="16" t="str">
        <f t="shared" ref="ED523:ED586" si="977">IF($DZ523="","",CW523)</f>
        <v/>
      </c>
      <c r="EE523" s="16" t="str">
        <f t="shared" ref="EE523:EE586" si="978">IF($DZ523="","",CX523)</f>
        <v/>
      </c>
      <c r="EF523" s="16" t="str">
        <f t="shared" ref="EF523:EF586" si="979">IF($DZ523="","",CY523)</f>
        <v/>
      </c>
      <c r="EG523" s="16" t="str">
        <f t="shared" ref="EG523:EG586" si="980">IF($DZ523="","",CZ523)</f>
        <v/>
      </c>
      <c r="EH523" s="16" t="str">
        <f t="shared" ref="EH523:EH586" si="981">IF($DZ523="","",DA523)</f>
        <v/>
      </c>
      <c r="EI523" s="16" t="str">
        <f t="shared" ref="EI523:EI586" si="982">IF($DZ523="","",DB523)</f>
        <v/>
      </c>
      <c r="EJ523" s="16" t="str">
        <f t="shared" ref="EJ523:EJ586" si="983">IF($DZ523="","",DC523)</f>
        <v/>
      </c>
      <c r="EK523" s="16" t="str">
        <f t="shared" ref="EK523:EK586" si="984">IF($DZ523="","",DD523)</f>
        <v/>
      </c>
      <c r="EL523" s="58" t="str">
        <f t="shared" ref="EL523:EL586" si="985">IF(OR($DY523="",CQ523=""),"",CQ523)</f>
        <v/>
      </c>
      <c r="EM523" s="58" t="str">
        <f>IF(OR($DZ523="",CR523=""),IF($EL523="","",$EL523),IF(OR(CR523="なし",CR523=0),領収書!$H$1,CR523))</f>
        <v/>
      </c>
      <c r="EN523" s="58" t="str">
        <f>IF(OR($DZ523="",CS523=""),IF($EL523="","",$EL523),IF(OR(CS523="なし",CS523=0),入力!$EN$1,CS523))</f>
        <v/>
      </c>
      <c r="EO523" s="63" t="str">
        <f t="shared" ref="EO523:EO586" si="986">IF(OR(DX523="",DE523=""),"",DE523)</f>
        <v/>
      </c>
      <c r="EP523" s="63" t="str">
        <f t="shared" ref="EP523:EP586" si="987">IF(COUNTIF(DX$3:DX$1048576,BO523),BO523,"")</f>
        <v/>
      </c>
      <c r="ER523" s="16" t="str">
        <f>IF(AND(COUNTIF($ET$3:ET523,ET523)=1,ET523&lt;&gt;""),MAX($ER$3:ER522)+1,"")</f>
        <v/>
      </c>
      <c r="ES523" s="16" t="str">
        <f>IF(価格設定!B525="","",価格設定!B525)</f>
        <v/>
      </c>
      <c r="ET523" s="16" t="str">
        <f>IF(価格設定!C525="","",価格設定!C525)</f>
        <v/>
      </c>
      <c r="EV523" s="16" t="str">
        <f t="shared" si="899"/>
        <v/>
      </c>
      <c r="EW523" s="16" t="str">
        <f t="shared" ref="EW523:EW586" si="988">IFERROR(IF(EV523="","",INDEX(ET$3:ET$1048576,MATCH(EV523,ER$3:ER$1048576,0),0)),"")</f>
        <v/>
      </c>
    </row>
    <row r="524" spans="1:153" ht="30" customHeight="1" x14ac:dyDescent="0.2">
      <c r="A524" s="225"/>
      <c r="B524" s="212"/>
      <c r="C524" s="221"/>
      <c r="D524" s="164"/>
      <c r="E524" s="165"/>
      <c r="F524" s="166"/>
      <c r="G524" s="167"/>
      <c r="H524" s="179"/>
      <c r="I524" s="306"/>
      <c r="J524" s="169"/>
      <c r="K524" s="179"/>
      <c r="L524" s="186"/>
      <c r="M524" s="186"/>
      <c r="N524" s="168"/>
      <c r="O524" s="170"/>
      <c r="P524" s="212"/>
      <c r="Q524" s="179" t="str">
        <f>IFERROR(IF(H524="","",IFERROR(INDEX(価格設定!$B$5:$B$1048576,MATCH(H524,価格設定!$B$5:$B$1048576,0),0),INDEX(価格設定!$B$5:$B$1048576,MATCH("*"&amp;H524&amp;"*",価格設定!$B$5:$B$1048576,0),0))),H524)</f>
        <v/>
      </c>
      <c r="R524" s="250" t="str">
        <f>IFERROR(IF(Q524="",IF(K524="","",K524),IF(K524="",IF(INDEX(価格設定!$C$5:$C$1048576,MATCH(Q524,価格設定!$B$5:$B$1048576,0),0)=0,"",INDEX(価格設定!$C$5:$C$1048576,MATCH(Q524,価格設定!$B$5:$B$1048576,0),0)),IF(K524="なし","",K524))),"")</f>
        <v/>
      </c>
      <c r="S524" s="308" t="str">
        <f t="shared" si="900"/>
        <v/>
      </c>
      <c r="T524" s="126" t="str">
        <f>IFERROR(IF(J524="",IF(INDEX(価格設定!$E$5:$R$1048576,MATCH($Q524,価格設定!B$5:B$1048576,0),MATCH($AW524,価格設定!E$1:X$1,1))=0,"",INDEX(価格設定!$E$5:$R$1048576,MATCH($Q524,価格設定!B$5:B$1048576,0),MATCH($AW524,価格設定!E$1:X$1,1))),J524),"")</f>
        <v/>
      </c>
      <c r="U524" s="126" t="str">
        <f t="shared" si="901"/>
        <v/>
      </c>
      <c r="V524" s="132" t="str">
        <f t="shared" si="902"/>
        <v/>
      </c>
      <c r="W524" s="127" t="str">
        <f>IFERROR(IF(OR(T524="",T524&lt;0),"",IFERROR(INDEX(価格設定!E$2:X$3,IF(AND(K524=$K$1,$K$1&lt;&gt;""),ROW(価格設定!$D$3)-1,MATCH(INDEX(価格設定!$D$5:$D$1048576,MATCH(Q524,価格設定!$B$5:$B$1048576,0),0),価格設定!$D$2:$D$3,0)),MATCH($AW524,価格設定!E$1:X$1,1)),INDEX(価格設定!E$2:X$2,0,MATCH($AW524,価格設定!E$1:X$1,1)))),"")</f>
        <v/>
      </c>
      <c r="X524" s="126" t="str">
        <f t="shared" si="893"/>
        <v/>
      </c>
      <c r="Y524" s="128" t="str">
        <f t="shared" si="903"/>
        <v/>
      </c>
      <c r="Z524" s="126" t="str">
        <f t="shared" si="904"/>
        <v/>
      </c>
      <c r="AA524" s="129" t="str">
        <f t="shared" si="905"/>
        <v/>
      </c>
      <c r="AB524" s="126" t="str">
        <f t="shared" si="906"/>
        <v/>
      </c>
      <c r="AC524" s="280" t="str">
        <f t="shared" si="907"/>
        <v/>
      </c>
      <c r="AD524" s="15"/>
      <c r="AE524" s="204" t="str">
        <f>IF(AF524="","",COUNT($AF$3:AF524))</f>
        <v/>
      </c>
      <c r="AF524" s="206" t="str">
        <f t="shared" si="908"/>
        <v/>
      </c>
      <c r="AG524" s="204" t="str">
        <f t="shared" si="909"/>
        <v/>
      </c>
      <c r="AH524" s="204" t="str">
        <f t="shared" si="910"/>
        <v/>
      </c>
      <c r="AI524" s="287"/>
      <c r="AJ524" s="15"/>
      <c r="AK524" s="138" t="str">
        <f t="shared" si="911"/>
        <v/>
      </c>
      <c r="AL524" s="131" t="str">
        <f t="shared" si="912"/>
        <v/>
      </c>
      <c r="AM524" s="131" t="str">
        <f t="shared" si="913"/>
        <v/>
      </c>
      <c r="AN524" s="313" t="str">
        <f t="shared" si="914"/>
        <v/>
      </c>
      <c r="AO524" s="316" t="str">
        <f t="shared" si="915"/>
        <v/>
      </c>
      <c r="AP524" s="18"/>
      <c r="AQ524" s="3" t="str">
        <f>IF(F524="","",MAX($AQ$3:AQ523)+1)</f>
        <v/>
      </c>
      <c r="AR524" s="3" t="str">
        <f>IF(OR(AQ524="",BB524=""),"",MAX($AR$3:AR523)+1)</f>
        <v/>
      </c>
      <c r="AS524" s="3" t="str">
        <f>IF(CQ524="","",RANK(CQ524,CQ$3:CQ$1048576,1)+COUNTIF($CQ$3:CQ524,CQ524)-1)</f>
        <v/>
      </c>
      <c r="AT524" s="21" t="str">
        <f>IF(C524="",IF(OR(AND($H524&lt;&gt;"",C524=""),AND($F523=$F524,$AZ524&lt;&gt;""),COUNTA($H$3:$H$1048576,#REF!,$F$3:$F$1048576)&gt;COUNTA($H$3:$H524,#REF!,$F$3:$F524),$AZ524&lt;&gt;""),INDEX(AT$3:AT$1048576,MATCH(MAX($AQ$3:$AQ523),$AQ$3:$AQ$1048576,0),0),""),C524)</f>
        <v/>
      </c>
      <c r="AU524" s="21" t="str">
        <f>IF(D524="",IF(OR(AND($H524&lt;&gt;"",D524=""),AND($F523=$F524,$AZ524&lt;&gt;""),COUNTA($H$3:$H$1048576,#REF!,$F$3:$F$1048576)&gt;COUNTA($H$3:$H524,#REF!,$F$3:$F524),$AZ524&lt;&gt;""),INDEX(AU$3:AU$1048576,MATCH(MAX($AQ$3:$AQ523),$AQ$3:$AQ$1048576,0),0),""),D524)</f>
        <v/>
      </c>
      <c r="AV524" s="21" t="str">
        <f>IF(E524="",IF(OR(AND($H524&lt;&gt;"",E524=""),AND($F523=$F524,$AZ524&lt;&gt;""),COUNTA($H$3:$H$1048576,#REF!,$F$3:$F$1048576)&gt;COUNTA($H$3:$H524,#REF!,$F$3:$F524),$AZ524&lt;&gt;""),INDEX(AV$3:AV$1048576,MATCH(MAX($AQ$3:$AQ523),$AQ$3:$AQ$1048576,0),0),""),E524)</f>
        <v/>
      </c>
      <c r="AW524" s="24" t="str">
        <f t="shared" si="916"/>
        <v/>
      </c>
      <c r="AX524" s="13" t="str">
        <f t="shared" si="917"/>
        <v/>
      </c>
      <c r="AY524" s="4" t="str">
        <f t="shared" si="918"/>
        <v/>
      </c>
      <c r="AZ524" s="4" t="str">
        <f>IF(AX524="",IF(OR(AND(H524&lt;&gt;"",F524=""),COUNTA($H$3:$H$1048576)&gt;COUNTA($H$3:$H524)),INDEX(AX$3:AX524,MATCH(MAX($AQ$3:AQ524),AQ$3:AQ524,0),0),""),AX524)</f>
        <v/>
      </c>
      <c r="BA524" s="4" t="str">
        <f>IF(AY524="",IF(AND(H524&lt;&gt;"",F524=""),INDEX(AY$3:AY524,MATCH(MAX($AQ$3:AQ524),AQ$3:AQ524,0),0),""),AY524)</f>
        <v/>
      </c>
      <c r="BB524" s="82" t="str">
        <f>IF(BC524="","",RANK(BC524,BC$3:BC$1048576,1)+COUNTIF($BC$3:BC524,BC524)-1)</f>
        <v/>
      </c>
      <c r="BC524" s="139" t="str">
        <f t="shared" si="919"/>
        <v/>
      </c>
      <c r="BD524" s="46" t="str">
        <f t="shared" si="920"/>
        <v/>
      </c>
      <c r="BE524" s="46" t="str">
        <f t="shared" si="921"/>
        <v/>
      </c>
      <c r="BF524" s="46" t="str">
        <f t="shared" si="922"/>
        <v/>
      </c>
      <c r="BG524" s="4" t="str">
        <f t="shared" si="923"/>
        <v/>
      </c>
      <c r="BH524" s="180" t="str">
        <f t="shared" si="924"/>
        <v/>
      </c>
      <c r="BI524" s="16" t="str">
        <f t="shared" si="925"/>
        <v/>
      </c>
      <c r="BJ524" s="52" t="str">
        <f>IF(BI524="","",IF(W524="","",IF(AND(K524=$K$1,$K$1&lt;&gt;""),$BT$2,IFERROR(IF(INDEX(価格設定!$D$5:$D$1048576,MATCH(Q524,価格設定!$B$5:$B$1048576,0),0)=価格設定!$D$3,$BT$2,$BS$2),$BS$2))))</f>
        <v/>
      </c>
      <c r="BK524" s="16" t="str">
        <f>IF(BI524="","",IF(COUNTIF($BI$3:BI524,BI524)=1,1,IF(AND(BI523=BI524,BH524=""),BK523,COUNTIF($BH$3:BH524,BH524))))</f>
        <v/>
      </c>
      <c r="BL524" s="52" t="str">
        <f t="shared" si="926"/>
        <v/>
      </c>
      <c r="BM524" s="52" t="str">
        <f t="shared" si="927"/>
        <v/>
      </c>
      <c r="BN524" s="119" t="str">
        <f t="shared" si="928"/>
        <v/>
      </c>
      <c r="BO524" s="119" t="str">
        <f t="shared" si="929"/>
        <v/>
      </c>
      <c r="BP524" s="17" t="str">
        <f t="shared" si="930"/>
        <v/>
      </c>
      <c r="BQ524" s="17" t="str">
        <f t="shared" si="931"/>
        <v/>
      </c>
      <c r="BR524" s="17" t="str">
        <f>IF(OR(BP524="",COUNTIF($BO$3:BO524,BO524)&lt;&gt;1),"",SUMIF(BO$3:BO$1048576,BO524,BP$3:BP$1048576))</f>
        <v/>
      </c>
      <c r="BS524" s="17" t="str">
        <f t="shared" si="932"/>
        <v/>
      </c>
      <c r="BT524" s="17" t="str">
        <f t="shared" si="933"/>
        <v/>
      </c>
      <c r="BU524" s="17" t="str">
        <f t="shared" si="934"/>
        <v/>
      </c>
      <c r="BV524" s="24" t="str">
        <f t="shared" si="935"/>
        <v/>
      </c>
      <c r="BW524" s="24" t="str">
        <f t="shared" si="936"/>
        <v/>
      </c>
      <c r="BX524" s="24" t="str">
        <f t="shared" si="937"/>
        <v/>
      </c>
      <c r="BY524" s="26" t="str">
        <f t="shared" si="938"/>
        <v/>
      </c>
      <c r="BZ524" s="26" t="str">
        <f t="shared" si="939"/>
        <v/>
      </c>
      <c r="CA524" s="26" t="str">
        <f t="shared" si="940"/>
        <v/>
      </c>
      <c r="CB524" s="66" t="str">
        <f t="shared" si="941"/>
        <v/>
      </c>
      <c r="CC524" s="65" t="str">
        <f t="shared" si="942"/>
        <v/>
      </c>
      <c r="CD524" s="26" t="str">
        <f t="shared" si="943"/>
        <v/>
      </c>
      <c r="CE524" s="26" t="str">
        <f t="shared" si="944"/>
        <v/>
      </c>
      <c r="CF524" s="193" t="str">
        <f t="shared" si="945"/>
        <v/>
      </c>
      <c r="CG524" s="193" t="str">
        <f t="shared" si="946"/>
        <v/>
      </c>
      <c r="CH524" s="26" t="str">
        <f t="shared" si="947"/>
        <v/>
      </c>
      <c r="CI524" s="26" t="str">
        <f t="shared" si="948"/>
        <v/>
      </c>
      <c r="CJ524" s="65" t="str">
        <f t="shared" si="949"/>
        <v/>
      </c>
      <c r="CK524" s="65" t="str">
        <f t="shared" si="950"/>
        <v/>
      </c>
      <c r="CL524" s="64" t="str">
        <f t="shared" si="951"/>
        <v/>
      </c>
      <c r="CM524" s="64" t="str">
        <f t="shared" si="952"/>
        <v/>
      </c>
      <c r="CN524" s="65" t="str">
        <f t="shared" si="953"/>
        <v/>
      </c>
      <c r="CP524" s="63" t="str">
        <f>IF(BH524="","",MAX($CP$3:CP523)+1)</f>
        <v/>
      </c>
      <c r="CQ524" s="24" t="str">
        <f t="shared" si="954"/>
        <v/>
      </c>
      <c r="CR524" s="24" t="str">
        <f t="shared" si="955"/>
        <v/>
      </c>
      <c r="CS524" s="24" t="str">
        <f t="shared" si="956"/>
        <v/>
      </c>
      <c r="CT524" s="58" t="str">
        <f>IF(BO524="","",COUNTIF($BO$3:BO524,BO524)&amp;"@"&amp;BO524)</f>
        <v/>
      </c>
      <c r="CU524" s="16" t="str">
        <f t="shared" si="894"/>
        <v/>
      </c>
      <c r="CV524" s="63" t="str">
        <f t="shared" si="957"/>
        <v/>
      </c>
      <c r="CW524" s="16" t="str">
        <f t="shared" si="958"/>
        <v/>
      </c>
      <c r="CX524" s="16" t="str">
        <f t="shared" si="959"/>
        <v/>
      </c>
      <c r="CY524" s="16" t="str">
        <f t="shared" si="960"/>
        <v/>
      </c>
      <c r="CZ524" s="85" t="str">
        <f t="shared" si="961"/>
        <v/>
      </c>
      <c r="DA524" s="16" t="str">
        <f t="shared" si="962"/>
        <v/>
      </c>
      <c r="DB524" s="16" t="str">
        <f t="shared" si="963"/>
        <v/>
      </c>
      <c r="DC524" s="28" t="str">
        <f>IF(CP524="","",$DC$1&amp;(INDEX(価格設定!D$1:XFD$3,ROW(価格設定!$D$3),MATCH($AW524,価格設定!D$1:XFD$1,1))*100)&amp;"%")</f>
        <v/>
      </c>
      <c r="DD524" s="28" t="str">
        <f>IF(CP524="","",$DD$1&amp;(INDEX(価格設定!D$1:XFD$3,ROW(価格設定!$D$2),MATCH($AW524,価格設定!D$1:XFD$1,1))*100)&amp;"%")</f>
        <v/>
      </c>
      <c r="DE524" s="29" t="str">
        <f t="shared" si="964"/>
        <v/>
      </c>
      <c r="DG524" s="58" t="str">
        <f t="shared" si="965"/>
        <v/>
      </c>
      <c r="DH524" s="58" t="str">
        <f t="shared" si="966"/>
        <v/>
      </c>
      <c r="DI524" s="58" t="str">
        <f t="shared" si="967"/>
        <v/>
      </c>
      <c r="DJ524" s="85" t="str">
        <f t="shared" si="968"/>
        <v/>
      </c>
      <c r="DL524" s="58" t="str">
        <f>IF(COUNTIF(DG$3:DG$1048576,DG524)=COUNTIF($DG$3:$DG524,DG524),DG524,"")</f>
        <v/>
      </c>
      <c r="DM524" s="85" t="str">
        <f t="shared" si="969"/>
        <v/>
      </c>
      <c r="DN524" s="85" t="str">
        <f t="shared" si="895"/>
        <v/>
      </c>
      <c r="DO524" s="85" t="str">
        <f t="shared" si="895"/>
        <v/>
      </c>
      <c r="DP524" s="303"/>
      <c r="DQ524" s="17" t="str">
        <f t="shared" si="896"/>
        <v/>
      </c>
      <c r="DR524" s="17" t="str">
        <f t="shared" si="897"/>
        <v/>
      </c>
      <c r="DS524" s="17" t="str">
        <f t="shared" si="898"/>
        <v/>
      </c>
      <c r="DU524" s="16" t="str">
        <f t="shared" si="970"/>
        <v/>
      </c>
      <c r="DV524" s="16" t="str">
        <f>IF(DU524="","",COUNT($DU$3:DU524))</f>
        <v/>
      </c>
      <c r="DW524" s="16" t="str">
        <f t="shared" si="971"/>
        <v/>
      </c>
      <c r="DX524" s="16" t="str">
        <f t="shared" si="972"/>
        <v/>
      </c>
      <c r="DY524" s="16" t="str">
        <f>IF(DZ524="","",COUNTIF(DZ$3:DZ524,DZ524))</f>
        <v/>
      </c>
      <c r="DZ524" s="16" t="str">
        <f t="shared" si="973"/>
        <v/>
      </c>
      <c r="EA524" s="16" t="str">
        <f t="shared" si="974"/>
        <v/>
      </c>
      <c r="EB524" s="16" t="str">
        <f t="shared" si="975"/>
        <v/>
      </c>
      <c r="EC524" s="16" t="str">
        <f t="shared" si="976"/>
        <v/>
      </c>
      <c r="ED524" s="16" t="str">
        <f t="shared" si="977"/>
        <v/>
      </c>
      <c r="EE524" s="16" t="str">
        <f t="shared" si="978"/>
        <v/>
      </c>
      <c r="EF524" s="16" t="str">
        <f t="shared" si="979"/>
        <v/>
      </c>
      <c r="EG524" s="16" t="str">
        <f t="shared" si="980"/>
        <v/>
      </c>
      <c r="EH524" s="16" t="str">
        <f t="shared" si="981"/>
        <v/>
      </c>
      <c r="EI524" s="16" t="str">
        <f t="shared" si="982"/>
        <v/>
      </c>
      <c r="EJ524" s="16" t="str">
        <f t="shared" si="983"/>
        <v/>
      </c>
      <c r="EK524" s="16" t="str">
        <f t="shared" si="984"/>
        <v/>
      </c>
      <c r="EL524" s="58" t="str">
        <f t="shared" si="985"/>
        <v/>
      </c>
      <c r="EM524" s="58" t="str">
        <f>IF(OR($DZ524="",CR524=""),IF($EL524="","",$EL524),IF(OR(CR524="なし",CR524=0),領収書!$H$1,CR524))</f>
        <v/>
      </c>
      <c r="EN524" s="58" t="str">
        <f>IF(OR($DZ524="",CS524=""),IF($EL524="","",$EL524),IF(OR(CS524="なし",CS524=0),入力!$EN$1,CS524))</f>
        <v/>
      </c>
      <c r="EO524" s="63" t="str">
        <f t="shared" si="986"/>
        <v/>
      </c>
      <c r="EP524" s="63" t="str">
        <f t="shared" si="987"/>
        <v/>
      </c>
      <c r="ER524" s="16" t="str">
        <f>IF(AND(COUNTIF($ET$3:ET524,ET524)=1,ET524&lt;&gt;""),MAX($ER$3:ER523)+1,"")</f>
        <v/>
      </c>
      <c r="ES524" s="16" t="str">
        <f>IF(価格設定!B526="","",価格設定!B526)</f>
        <v/>
      </c>
      <c r="ET524" s="16" t="str">
        <f>IF(価格設定!C526="","",価格設定!C526)</f>
        <v/>
      </c>
      <c r="EV524" s="16" t="str">
        <f t="shared" si="899"/>
        <v/>
      </c>
      <c r="EW524" s="16" t="str">
        <f t="shared" si="988"/>
        <v/>
      </c>
    </row>
    <row r="525" spans="1:153" ht="30" customHeight="1" x14ac:dyDescent="0.2">
      <c r="A525" s="225"/>
      <c r="B525" s="212"/>
      <c r="C525" s="221"/>
      <c r="D525" s="164"/>
      <c r="E525" s="165"/>
      <c r="F525" s="166"/>
      <c r="G525" s="167"/>
      <c r="H525" s="179"/>
      <c r="I525" s="306"/>
      <c r="J525" s="169"/>
      <c r="K525" s="179"/>
      <c r="L525" s="186"/>
      <c r="M525" s="186"/>
      <c r="N525" s="168"/>
      <c r="O525" s="170"/>
      <c r="P525" s="212"/>
      <c r="Q525" s="179" t="str">
        <f>IFERROR(IF(H525="","",IFERROR(INDEX(価格設定!$B$5:$B$1048576,MATCH(H525,価格設定!$B$5:$B$1048576,0),0),INDEX(価格設定!$B$5:$B$1048576,MATCH("*"&amp;H525&amp;"*",価格設定!$B$5:$B$1048576,0),0))),H525)</f>
        <v/>
      </c>
      <c r="R525" s="250" t="str">
        <f>IFERROR(IF(Q525="",IF(K525="","",K525),IF(K525="",IF(INDEX(価格設定!$C$5:$C$1048576,MATCH(Q525,価格設定!$B$5:$B$1048576,0),0)=0,"",INDEX(価格設定!$C$5:$C$1048576,MATCH(Q525,価格設定!$B$5:$B$1048576,0),0)),IF(K525="なし","",K525))),"")</f>
        <v/>
      </c>
      <c r="S525" s="308" t="str">
        <f t="shared" si="900"/>
        <v/>
      </c>
      <c r="T525" s="126" t="str">
        <f>IFERROR(IF(J525="",IF(INDEX(価格設定!$E$5:$R$1048576,MATCH($Q525,価格設定!B$5:B$1048576,0),MATCH($AW525,価格設定!E$1:X$1,1))=0,"",INDEX(価格設定!$E$5:$R$1048576,MATCH($Q525,価格設定!B$5:B$1048576,0),MATCH($AW525,価格設定!E$1:X$1,1))),J525),"")</f>
        <v/>
      </c>
      <c r="U525" s="126" t="str">
        <f t="shared" si="901"/>
        <v/>
      </c>
      <c r="V525" s="132" t="str">
        <f t="shared" si="902"/>
        <v/>
      </c>
      <c r="W525" s="127" t="str">
        <f>IFERROR(IF(OR(T525="",T525&lt;0),"",IFERROR(INDEX(価格設定!E$2:X$3,IF(AND(K525=$K$1,$K$1&lt;&gt;""),ROW(価格設定!$D$3)-1,MATCH(INDEX(価格設定!$D$5:$D$1048576,MATCH(Q525,価格設定!$B$5:$B$1048576,0),0),価格設定!$D$2:$D$3,0)),MATCH($AW525,価格設定!E$1:X$1,1)),INDEX(価格設定!E$2:X$2,0,MATCH($AW525,価格設定!E$1:X$1,1)))),"")</f>
        <v/>
      </c>
      <c r="X525" s="126" t="str">
        <f t="shared" si="893"/>
        <v/>
      </c>
      <c r="Y525" s="128" t="str">
        <f t="shared" si="903"/>
        <v/>
      </c>
      <c r="Z525" s="126" t="str">
        <f t="shared" si="904"/>
        <v/>
      </c>
      <c r="AA525" s="129" t="str">
        <f t="shared" si="905"/>
        <v/>
      </c>
      <c r="AB525" s="126" t="str">
        <f t="shared" si="906"/>
        <v/>
      </c>
      <c r="AC525" s="280" t="str">
        <f t="shared" si="907"/>
        <v/>
      </c>
      <c r="AD525" s="15"/>
      <c r="AE525" s="204" t="str">
        <f>IF(AF525="","",COUNT($AF$3:AF525))</f>
        <v/>
      </c>
      <c r="AF525" s="206" t="str">
        <f t="shared" si="908"/>
        <v/>
      </c>
      <c r="AG525" s="204" t="str">
        <f t="shared" si="909"/>
        <v/>
      </c>
      <c r="AH525" s="204" t="str">
        <f t="shared" si="910"/>
        <v/>
      </c>
      <c r="AI525" s="287"/>
      <c r="AJ525" s="15"/>
      <c r="AK525" s="138" t="str">
        <f t="shared" si="911"/>
        <v/>
      </c>
      <c r="AL525" s="131" t="str">
        <f t="shared" si="912"/>
        <v/>
      </c>
      <c r="AM525" s="131" t="str">
        <f t="shared" si="913"/>
        <v/>
      </c>
      <c r="AN525" s="313" t="str">
        <f t="shared" si="914"/>
        <v/>
      </c>
      <c r="AO525" s="316" t="str">
        <f t="shared" si="915"/>
        <v/>
      </c>
      <c r="AP525" s="18"/>
      <c r="AQ525" s="3" t="str">
        <f>IF(F525="","",MAX($AQ$3:AQ524)+1)</f>
        <v/>
      </c>
      <c r="AR525" s="3" t="str">
        <f>IF(OR(AQ525="",BB525=""),"",MAX($AR$3:AR524)+1)</f>
        <v/>
      </c>
      <c r="AS525" s="3" t="str">
        <f>IF(CQ525="","",RANK(CQ525,CQ$3:CQ$1048576,1)+COUNTIF($CQ$3:CQ525,CQ525)-1)</f>
        <v/>
      </c>
      <c r="AT525" s="21" t="str">
        <f>IF(C525="",IF(OR(AND($H525&lt;&gt;"",C525=""),AND($F524=$F525,$AZ525&lt;&gt;""),COUNTA($H$3:$H$1048576,#REF!,$F$3:$F$1048576)&gt;COUNTA($H$3:$H525,#REF!,$F$3:$F525),$AZ525&lt;&gt;""),INDEX(AT$3:AT$1048576,MATCH(MAX($AQ$3:$AQ524),$AQ$3:$AQ$1048576,0),0),""),C525)</f>
        <v/>
      </c>
      <c r="AU525" s="21" t="str">
        <f>IF(D525="",IF(OR(AND($H525&lt;&gt;"",D525=""),AND($F524=$F525,$AZ525&lt;&gt;""),COUNTA($H$3:$H$1048576,#REF!,$F$3:$F$1048576)&gt;COUNTA($H$3:$H525,#REF!,$F$3:$F525),$AZ525&lt;&gt;""),INDEX(AU$3:AU$1048576,MATCH(MAX($AQ$3:$AQ524),$AQ$3:$AQ$1048576,0),0),""),D525)</f>
        <v/>
      </c>
      <c r="AV525" s="21" t="str">
        <f>IF(E525="",IF(OR(AND($H525&lt;&gt;"",E525=""),AND($F524=$F525,$AZ525&lt;&gt;""),COUNTA($H$3:$H$1048576,#REF!,$F$3:$F$1048576)&gt;COUNTA($H$3:$H525,#REF!,$F$3:$F525),$AZ525&lt;&gt;""),INDEX(AV$3:AV$1048576,MATCH(MAX($AQ$3:$AQ524),$AQ$3:$AQ$1048576,0),0),""),E525)</f>
        <v/>
      </c>
      <c r="AW525" s="24" t="str">
        <f t="shared" si="916"/>
        <v/>
      </c>
      <c r="AX525" s="13" t="str">
        <f t="shared" si="917"/>
        <v/>
      </c>
      <c r="AY525" s="4" t="str">
        <f t="shared" si="918"/>
        <v/>
      </c>
      <c r="AZ525" s="4" t="str">
        <f>IF(AX525="",IF(OR(AND(H525&lt;&gt;"",F525=""),COUNTA($H$3:$H$1048576)&gt;COUNTA($H$3:$H525)),INDEX(AX$3:AX525,MATCH(MAX($AQ$3:AQ525),AQ$3:AQ525,0),0),""),AX525)</f>
        <v/>
      </c>
      <c r="BA525" s="4" t="str">
        <f>IF(AY525="",IF(AND(H525&lt;&gt;"",F525=""),INDEX(AY$3:AY525,MATCH(MAX($AQ$3:AQ525),AQ$3:AQ525,0),0),""),AY525)</f>
        <v/>
      </c>
      <c r="BB525" s="82" t="str">
        <f>IF(BC525="","",RANK(BC525,BC$3:BC$1048576,1)+COUNTIF($BC$3:BC525,BC525)-1)</f>
        <v/>
      </c>
      <c r="BC525" s="139" t="str">
        <f t="shared" si="919"/>
        <v/>
      </c>
      <c r="BD525" s="46" t="str">
        <f t="shared" si="920"/>
        <v/>
      </c>
      <c r="BE525" s="46" t="str">
        <f t="shared" si="921"/>
        <v/>
      </c>
      <c r="BF525" s="46" t="str">
        <f t="shared" si="922"/>
        <v/>
      </c>
      <c r="BG525" s="4" t="str">
        <f t="shared" si="923"/>
        <v/>
      </c>
      <c r="BH525" s="180" t="str">
        <f t="shared" si="924"/>
        <v/>
      </c>
      <c r="BI525" s="16" t="str">
        <f t="shared" si="925"/>
        <v/>
      </c>
      <c r="BJ525" s="52" t="str">
        <f>IF(BI525="","",IF(W525="","",IF(AND(K525=$K$1,$K$1&lt;&gt;""),$BT$2,IFERROR(IF(INDEX(価格設定!$D$5:$D$1048576,MATCH(Q525,価格設定!$B$5:$B$1048576,0),0)=価格設定!$D$3,$BT$2,$BS$2),$BS$2))))</f>
        <v/>
      </c>
      <c r="BK525" s="16" t="str">
        <f>IF(BI525="","",IF(COUNTIF($BI$3:BI525,BI525)=1,1,IF(AND(BI524=BI525,BH525=""),BK524,COUNTIF($BH$3:BH525,BH525))))</f>
        <v/>
      </c>
      <c r="BL525" s="52" t="str">
        <f t="shared" si="926"/>
        <v/>
      </c>
      <c r="BM525" s="52" t="str">
        <f t="shared" si="927"/>
        <v/>
      </c>
      <c r="BN525" s="119" t="str">
        <f t="shared" si="928"/>
        <v/>
      </c>
      <c r="BO525" s="119" t="str">
        <f t="shared" si="929"/>
        <v/>
      </c>
      <c r="BP525" s="17" t="str">
        <f t="shared" si="930"/>
        <v/>
      </c>
      <c r="BQ525" s="17" t="str">
        <f t="shared" si="931"/>
        <v/>
      </c>
      <c r="BR525" s="17" t="str">
        <f>IF(OR(BP525="",COUNTIF($BO$3:BO525,BO525)&lt;&gt;1),"",SUMIF(BO$3:BO$1048576,BO525,BP$3:BP$1048576))</f>
        <v/>
      </c>
      <c r="BS525" s="17" t="str">
        <f t="shared" si="932"/>
        <v/>
      </c>
      <c r="BT525" s="17" t="str">
        <f t="shared" si="933"/>
        <v/>
      </c>
      <c r="BU525" s="17" t="str">
        <f t="shared" si="934"/>
        <v/>
      </c>
      <c r="BV525" s="24" t="str">
        <f t="shared" si="935"/>
        <v/>
      </c>
      <c r="BW525" s="24" t="str">
        <f t="shared" si="936"/>
        <v/>
      </c>
      <c r="BX525" s="24" t="str">
        <f t="shared" si="937"/>
        <v/>
      </c>
      <c r="BY525" s="26" t="str">
        <f t="shared" si="938"/>
        <v/>
      </c>
      <c r="BZ525" s="26" t="str">
        <f t="shared" si="939"/>
        <v/>
      </c>
      <c r="CA525" s="26" t="str">
        <f t="shared" si="940"/>
        <v/>
      </c>
      <c r="CB525" s="66" t="str">
        <f t="shared" si="941"/>
        <v/>
      </c>
      <c r="CC525" s="65" t="str">
        <f t="shared" si="942"/>
        <v/>
      </c>
      <c r="CD525" s="26" t="str">
        <f t="shared" si="943"/>
        <v/>
      </c>
      <c r="CE525" s="26" t="str">
        <f t="shared" si="944"/>
        <v/>
      </c>
      <c r="CF525" s="193" t="str">
        <f t="shared" si="945"/>
        <v/>
      </c>
      <c r="CG525" s="193" t="str">
        <f t="shared" si="946"/>
        <v/>
      </c>
      <c r="CH525" s="26" t="str">
        <f t="shared" si="947"/>
        <v/>
      </c>
      <c r="CI525" s="26" t="str">
        <f t="shared" si="948"/>
        <v/>
      </c>
      <c r="CJ525" s="65" t="str">
        <f t="shared" si="949"/>
        <v/>
      </c>
      <c r="CK525" s="65" t="str">
        <f t="shared" si="950"/>
        <v/>
      </c>
      <c r="CL525" s="64" t="str">
        <f t="shared" si="951"/>
        <v/>
      </c>
      <c r="CM525" s="64" t="str">
        <f t="shared" si="952"/>
        <v/>
      </c>
      <c r="CN525" s="65" t="str">
        <f t="shared" si="953"/>
        <v/>
      </c>
      <c r="CP525" s="63" t="str">
        <f>IF(BH525="","",MAX($CP$3:CP524)+1)</f>
        <v/>
      </c>
      <c r="CQ525" s="24" t="str">
        <f t="shared" si="954"/>
        <v/>
      </c>
      <c r="CR525" s="24" t="str">
        <f t="shared" si="955"/>
        <v/>
      </c>
      <c r="CS525" s="24" t="str">
        <f t="shared" si="956"/>
        <v/>
      </c>
      <c r="CT525" s="58" t="str">
        <f>IF(BO525="","",COUNTIF($BO$3:BO525,BO525)&amp;"@"&amp;BO525)</f>
        <v/>
      </c>
      <c r="CU525" s="16" t="str">
        <f t="shared" si="894"/>
        <v/>
      </c>
      <c r="CV525" s="63" t="str">
        <f t="shared" si="957"/>
        <v/>
      </c>
      <c r="CW525" s="16" t="str">
        <f t="shared" si="958"/>
        <v/>
      </c>
      <c r="CX525" s="16" t="str">
        <f t="shared" si="959"/>
        <v/>
      </c>
      <c r="CY525" s="16" t="str">
        <f t="shared" si="960"/>
        <v/>
      </c>
      <c r="CZ525" s="85" t="str">
        <f t="shared" si="961"/>
        <v/>
      </c>
      <c r="DA525" s="16" t="str">
        <f t="shared" si="962"/>
        <v/>
      </c>
      <c r="DB525" s="16" t="str">
        <f t="shared" si="963"/>
        <v/>
      </c>
      <c r="DC525" s="28" t="str">
        <f>IF(CP525="","",$DC$1&amp;(INDEX(価格設定!D$1:XFD$3,ROW(価格設定!$D$3),MATCH($AW525,価格設定!D$1:XFD$1,1))*100)&amp;"%")</f>
        <v/>
      </c>
      <c r="DD525" s="28" t="str">
        <f>IF(CP525="","",$DD$1&amp;(INDEX(価格設定!D$1:XFD$3,ROW(価格設定!$D$2),MATCH($AW525,価格設定!D$1:XFD$1,1))*100)&amp;"%")</f>
        <v/>
      </c>
      <c r="DE525" s="29" t="str">
        <f t="shared" si="964"/>
        <v/>
      </c>
      <c r="DG525" s="58" t="str">
        <f t="shared" si="965"/>
        <v/>
      </c>
      <c r="DH525" s="58" t="str">
        <f t="shared" si="966"/>
        <v/>
      </c>
      <c r="DI525" s="58" t="str">
        <f t="shared" si="967"/>
        <v/>
      </c>
      <c r="DJ525" s="85" t="str">
        <f t="shared" si="968"/>
        <v/>
      </c>
      <c r="DL525" s="58" t="str">
        <f>IF(COUNTIF(DG$3:DG$1048576,DG525)=COUNTIF($DG$3:$DG525,DG525),DG525,"")</f>
        <v/>
      </c>
      <c r="DM525" s="85" t="str">
        <f t="shared" si="969"/>
        <v/>
      </c>
      <c r="DN525" s="85" t="str">
        <f t="shared" si="895"/>
        <v/>
      </c>
      <c r="DO525" s="85" t="str">
        <f t="shared" si="895"/>
        <v/>
      </c>
      <c r="DP525" s="303"/>
      <c r="DQ525" s="17" t="str">
        <f t="shared" si="896"/>
        <v/>
      </c>
      <c r="DR525" s="17" t="str">
        <f t="shared" si="897"/>
        <v/>
      </c>
      <c r="DS525" s="17" t="str">
        <f t="shared" si="898"/>
        <v/>
      </c>
      <c r="DU525" s="16" t="str">
        <f t="shared" si="970"/>
        <v/>
      </c>
      <c r="DV525" s="16" t="str">
        <f>IF(DU525="","",COUNT($DU$3:DU525))</f>
        <v/>
      </c>
      <c r="DW525" s="16" t="str">
        <f t="shared" si="971"/>
        <v/>
      </c>
      <c r="DX525" s="16" t="str">
        <f t="shared" si="972"/>
        <v/>
      </c>
      <c r="DY525" s="16" t="str">
        <f>IF(DZ525="","",COUNTIF(DZ$3:DZ525,DZ525))</f>
        <v/>
      </c>
      <c r="DZ525" s="16" t="str">
        <f t="shared" si="973"/>
        <v/>
      </c>
      <c r="EA525" s="16" t="str">
        <f t="shared" si="974"/>
        <v/>
      </c>
      <c r="EB525" s="16" t="str">
        <f t="shared" si="975"/>
        <v/>
      </c>
      <c r="EC525" s="16" t="str">
        <f t="shared" si="976"/>
        <v/>
      </c>
      <c r="ED525" s="16" t="str">
        <f t="shared" si="977"/>
        <v/>
      </c>
      <c r="EE525" s="16" t="str">
        <f t="shared" si="978"/>
        <v/>
      </c>
      <c r="EF525" s="16" t="str">
        <f t="shared" si="979"/>
        <v/>
      </c>
      <c r="EG525" s="16" t="str">
        <f t="shared" si="980"/>
        <v/>
      </c>
      <c r="EH525" s="16" t="str">
        <f t="shared" si="981"/>
        <v/>
      </c>
      <c r="EI525" s="16" t="str">
        <f t="shared" si="982"/>
        <v/>
      </c>
      <c r="EJ525" s="16" t="str">
        <f t="shared" si="983"/>
        <v/>
      </c>
      <c r="EK525" s="16" t="str">
        <f t="shared" si="984"/>
        <v/>
      </c>
      <c r="EL525" s="58" t="str">
        <f t="shared" si="985"/>
        <v/>
      </c>
      <c r="EM525" s="58" t="str">
        <f>IF(OR($DZ525="",CR525=""),IF($EL525="","",$EL525),IF(OR(CR525="なし",CR525=0),領収書!$H$1,CR525))</f>
        <v/>
      </c>
      <c r="EN525" s="58" t="str">
        <f>IF(OR($DZ525="",CS525=""),IF($EL525="","",$EL525),IF(OR(CS525="なし",CS525=0),入力!$EN$1,CS525))</f>
        <v/>
      </c>
      <c r="EO525" s="63" t="str">
        <f t="shared" si="986"/>
        <v/>
      </c>
      <c r="EP525" s="63" t="str">
        <f t="shared" si="987"/>
        <v/>
      </c>
      <c r="ER525" s="16" t="str">
        <f>IF(AND(COUNTIF($ET$3:ET525,ET525)=1,ET525&lt;&gt;""),MAX($ER$3:ER524)+1,"")</f>
        <v/>
      </c>
      <c r="ES525" s="16" t="str">
        <f>IF(価格設定!B527="","",価格設定!B527)</f>
        <v/>
      </c>
      <c r="ET525" s="16" t="str">
        <f>IF(価格設定!C527="","",価格設定!C527)</f>
        <v/>
      </c>
      <c r="EV525" s="16" t="str">
        <f t="shared" si="899"/>
        <v/>
      </c>
      <c r="EW525" s="16" t="str">
        <f t="shared" si="988"/>
        <v/>
      </c>
    </row>
    <row r="526" spans="1:153" ht="30" customHeight="1" x14ac:dyDescent="0.2">
      <c r="A526" s="225"/>
      <c r="B526" s="212"/>
      <c r="C526" s="221"/>
      <c r="D526" s="164"/>
      <c r="E526" s="165"/>
      <c r="F526" s="166"/>
      <c r="G526" s="167"/>
      <c r="H526" s="179"/>
      <c r="I526" s="306"/>
      <c r="J526" s="169"/>
      <c r="K526" s="179"/>
      <c r="L526" s="186"/>
      <c r="M526" s="186"/>
      <c r="N526" s="168"/>
      <c r="O526" s="170"/>
      <c r="P526" s="212"/>
      <c r="Q526" s="179" t="str">
        <f>IFERROR(IF(H526="","",IFERROR(INDEX(価格設定!$B$5:$B$1048576,MATCH(H526,価格設定!$B$5:$B$1048576,0),0),INDEX(価格設定!$B$5:$B$1048576,MATCH("*"&amp;H526&amp;"*",価格設定!$B$5:$B$1048576,0),0))),H526)</f>
        <v/>
      </c>
      <c r="R526" s="250" t="str">
        <f>IFERROR(IF(Q526="",IF(K526="","",K526),IF(K526="",IF(INDEX(価格設定!$C$5:$C$1048576,MATCH(Q526,価格設定!$B$5:$B$1048576,0),0)=0,"",INDEX(価格設定!$C$5:$C$1048576,MATCH(Q526,価格設定!$B$5:$B$1048576,0),0)),IF(K526="なし","",K526))),"")</f>
        <v/>
      </c>
      <c r="S526" s="308" t="str">
        <f t="shared" si="900"/>
        <v/>
      </c>
      <c r="T526" s="126" t="str">
        <f>IFERROR(IF(J526="",IF(INDEX(価格設定!$E$5:$R$1048576,MATCH($Q526,価格設定!B$5:B$1048576,0),MATCH($AW526,価格設定!E$1:X$1,1))=0,"",INDEX(価格設定!$E$5:$R$1048576,MATCH($Q526,価格設定!B$5:B$1048576,0),MATCH($AW526,価格設定!E$1:X$1,1))),J526),"")</f>
        <v/>
      </c>
      <c r="U526" s="126" t="str">
        <f t="shared" si="901"/>
        <v/>
      </c>
      <c r="V526" s="132" t="str">
        <f t="shared" si="902"/>
        <v/>
      </c>
      <c r="W526" s="127" t="str">
        <f>IFERROR(IF(OR(T526="",T526&lt;0),"",IFERROR(INDEX(価格設定!E$2:X$3,IF(AND(K526=$K$1,$K$1&lt;&gt;""),ROW(価格設定!$D$3)-1,MATCH(INDEX(価格設定!$D$5:$D$1048576,MATCH(Q526,価格設定!$B$5:$B$1048576,0),0),価格設定!$D$2:$D$3,0)),MATCH($AW526,価格設定!E$1:X$1,1)),INDEX(価格設定!E$2:X$2,0,MATCH($AW526,価格設定!E$1:X$1,1)))),"")</f>
        <v/>
      </c>
      <c r="X526" s="126" t="str">
        <f t="shared" si="893"/>
        <v/>
      </c>
      <c r="Y526" s="128" t="str">
        <f t="shared" si="903"/>
        <v/>
      </c>
      <c r="Z526" s="126" t="str">
        <f t="shared" si="904"/>
        <v/>
      </c>
      <c r="AA526" s="129" t="str">
        <f t="shared" si="905"/>
        <v/>
      </c>
      <c r="AB526" s="126" t="str">
        <f t="shared" si="906"/>
        <v/>
      </c>
      <c r="AC526" s="280" t="str">
        <f t="shared" si="907"/>
        <v/>
      </c>
      <c r="AD526" s="15"/>
      <c r="AE526" s="204" t="str">
        <f>IF(AF526="","",COUNT($AF$3:AF526))</f>
        <v/>
      </c>
      <c r="AF526" s="206" t="str">
        <f t="shared" si="908"/>
        <v/>
      </c>
      <c r="AG526" s="204" t="str">
        <f t="shared" si="909"/>
        <v/>
      </c>
      <c r="AH526" s="204" t="str">
        <f t="shared" si="910"/>
        <v/>
      </c>
      <c r="AI526" s="287"/>
      <c r="AJ526" s="15"/>
      <c r="AK526" s="138" t="str">
        <f t="shared" si="911"/>
        <v/>
      </c>
      <c r="AL526" s="131" t="str">
        <f t="shared" si="912"/>
        <v/>
      </c>
      <c r="AM526" s="131" t="str">
        <f t="shared" si="913"/>
        <v/>
      </c>
      <c r="AN526" s="313" t="str">
        <f t="shared" si="914"/>
        <v/>
      </c>
      <c r="AO526" s="316" t="str">
        <f t="shared" si="915"/>
        <v/>
      </c>
      <c r="AP526" s="18"/>
      <c r="AQ526" s="3" t="str">
        <f>IF(F526="","",MAX($AQ$3:AQ525)+1)</f>
        <v/>
      </c>
      <c r="AR526" s="3" t="str">
        <f>IF(OR(AQ526="",BB526=""),"",MAX($AR$3:AR525)+1)</f>
        <v/>
      </c>
      <c r="AS526" s="3" t="str">
        <f>IF(CQ526="","",RANK(CQ526,CQ$3:CQ$1048576,1)+COUNTIF($CQ$3:CQ526,CQ526)-1)</f>
        <v/>
      </c>
      <c r="AT526" s="21" t="str">
        <f>IF(C526="",IF(OR(AND($H526&lt;&gt;"",C526=""),AND($F525=$F526,$AZ526&lt;&gt;""),COUNTA($H$3:$H$1048576,#REF!,$F$3:$F$1048576)&gt;COUNTA($H$3:$H526,#REF!,$F$3:$F526),$AZ526&lt;&gt;""),INDEX(AT$3:AT$1048576,MATCH(MAX($AQ$3:$AQ525),$AQ$3:$AQ$1048576,0),0),""),C526)</f>
        <v/>
      </c>
      <c r="AU526" s="21" t="str">
        <f>IF(D526="",IF(OR(AND($H526&lt;&gt;"",D526=""),AND($F525=$F526,$AZ526&lt;&gt;""),COUNTA($H$3:$H$1048576,#REF!,$F$3:$F$1048576)&gt;COUNTA($H$3:$H526,#REF!,$F$3:$F526),$AZ526&lt;&gt;""),INDEX(AU$3:AU$1048576,MATCH(MAX($AQ$3:$AQ525),$AQ$3:$AQ$1048576,0),0),""),D526)</f>
        <v/>
      </c>
      <c r="AV526" s="21" t="str">
        <f>IF(E526="",IF(OR(AND($H526&lt;&gt;"",E526=""),AND($F525=$F526,$AZ526&lt;&gt;""),COUNTA($H$3:$H$1048576,#REF!,$F$3:$F$1048576)&gt;COUNTA($H$3:$H526,#REF!,$F$3:$F526),$AZ526&lt;&gt;""),INDEX(AV$3:AV$1048576,MATCH(MAX($AQ$3:$AQ525),$AQ$3:$AQ$1048576,0),0),""),E526)</f>
        <v/>
      </c>
      <c r="AW526" s="24" t="str">
        <f t="shared" si="916"/>
        <v/>
      </c>
      <c r="AX526" s="13" t="str">
        <f t="shared" si="917"/>
        <v/>
      </c>
      <c r="AY526" s="4" t="str">
        <f t="shared" si="918"/>
        <v/>
      </c>
      <c r="AZ526" s="4" t="str">
        <f>IF(AX526="",IF(OR(AND(H526&lt;&gt;"",F526=""),COUNTA($H$3:$H$1048576)&gt;COUNTA($H$3:$H526)),INDEX(AX$3:AX526,MATCH(MAX($AQ$3:AQ526),AQ$3:AQ526,0),0),""),AX526)</f>
        <v/>
      </c>
      <c r="BA526" s="4" t="str">
        <f>IF(AY526="",IF(AND(H526&lt;&gt;"",F526=""),INDEX(AY$3:AY526,MATCH(MAX($AQ$3:AQ526),AQ$3:AQ526,0),0),""),AY526)</f>
        <v/>
      </c>
      <c r="BB526" s="82" t="str">
        <f>IF(BC526="","",RANK(BC526,BC$3:BC$1048576,1)+COUNTIF($BC$3:BC526,BC526)-1)</f>
        <v/>
      </c>
      <c r="BC526" s="139" t="str">
        <f t="shared" si="919"/>
        <v/>
      </c>
      <c r="BD526" s="46" t="str">
        <f t="shared" si="920"/>
        <v/>
      </c>
      <c r="BE526" s="46" t="str">
        <f t="shared" si="921"/>
        <v/>
      </c>
      <c r="BF526" s="46" t="str">
        <f t="shared" si="922"/>
        <v/>
      </c>
      <c r="BG526" s="4" t="str">
        <f t="shared" si="923"/>
        <v/>
      </c>
      <c r="BH526" s="180" t="str">
        <f t="shared" si="924"/>
        <v/>
      </c>
      <c r="BI526" s="16" t="str">
        <f t="shared" si="925"/>
        <v/>
      </c>
      <c r="BJ526" s="52" t="str">
        <f>IF(BI526="","",IF(W526="","",IF(AND(K526=$K$1,$K$1&lt;&gt;""),$BT$2,IFERROR(IF(INDEX(価格設定!$D$5:$D$1048576,MATCH(Q526,価格設定!$B$5:$B$1048576,0),0)=価格設定!$D$3,$BT$2,$BS$2),$BS$2))))</f>
        <v/>
      </c>
      <c r="BK526" s="16" t="str">
        <f>IF(BI526="","",IF(COUNTIF($BI$3:BI526,BI526)=1,1,IF(AND(BI525=BI526,BH526=""),BK525,COUNTIF($BH$3:BH526,BH526))))</f>
        <v/>
      </c>
      <c r="BL526" s="52" t="str">
        <f t="shared" si="926"/>
        <v/>
      </c>
      <c r="BM526" s="52" t="str">
        <f t="shared" si="927"/>
        <v/>
      </c>
      <c r="BN526" s="119" t="str">
        <f t="shared" si="928"/>
        <v/>
      </c>
      <c r="BO526" s="119" t="str">
        <f t="shared" si="929"/>
        <v/>
      </c>
      <c r="BP526" s="17" t="str">
        <f t="shared" si="930"/>
        <v/>
      </c>
      <c r="BQ526" s="17" t="str">
        <f t="shared" si="931"/>
        <v/>
      </c>
      <c r="BR526" s="17" t="str">
        <f>IF(OR(BP526="",COUNTIF($BO$3:BO526,BO526)&lt;&gt;1),"",SUMIF(BO$3:BO$1048576,BO526,BP$3:BP$1048576))</f>
        <v/>
      </c>
      <c r="BS526" s="17" t="str">
        <f t="shared" si="932"/>
        <v/>
      </c>
      <c r="BT526" s="17" t="str">
        <f t="shared" si="933"/>
        <v/>
      </c>
      <c r="BU526" s="17" t="str">
        <f t="shared" si="934"/>
        <v/>
      </c>
      <c r="BV526" s="24" t="str">
        <f t="shared" si="935"/>
        <v/>
      </c>
      <c r="BW526" s="24" t="str">
        <f t="shared" si="936"/>
        <v/>
      </c>
      <c r="BX526" s="24" t="str">
        <f t="shared" si="937"/>
        <v/>
      </c>
      <c r="BY526" s="26" t="str">
        <f t="shared" si="938"/>
        <v/>
      </c>
      <c r="BZ526" s="26" t="str">
        <f t="shared" si="939"/>
        <v/>
      </c>
      <c r="CA526" s="26" t="str">
        <f t="shared" si="940"/>
        <v/>
      </c>
      <c r="CB526" s="66" t="str">
        <f t="shared" si="941"/>
        <v/>
      </c>
      <c r="CC526" s="65" t="str">
        <f t="shared" si="942"/>
        <v/>
      </c>
      <c r="CD526" s="26" t="str">
        <f t="shared" si="943"/>
        <v/>
      </c>
      <c r="CE526" s="26" t="str">
        <f t="shared" si="944"/>
        <v/>
      </c>
      <c r="CF526" s="193" t="str">
        <f t="shared" si="945"/>
        <v/>
      </c>
      <c r="CG526" s="193" t="str">
        <f t="shared" si="946"/>
        <v/>
      </c>
      <c r="CH526" s="26" t="str">
        <f t="shared" si="947"/>
        <v/>
      </c>
      <c r="CI526" s="26" t="str">
        <f t="shared" si="948"/>
        <v/>
      </c>
      <c r="CJ526" s="65" t="str">
        <f t="shared" si="949"/>
        <v/>
      </c>
      <c r="CK526" s="65" t="str">
        <f t="shared" si="950"/>
        <v/>
      </c>
      <c r="CL526" s="64" t="str">
        <f t="shared" si="951"/>
        <v/>
      </c>
      <c r="CM526" s="64" t="str">
        <f t="shared" si="952"/>
        <v/>
      </c>
      <c r="CN526" s="65" t="str">
        <f t="shared" si="953"/>
        <v/>
      </c>
      <c r="CP526" s="63" t="str">
        <f>IF(BH526="","",MAX($CP$3:CP525)+1)</f>
        <v/>
      </c>
      <c r="CQ526" s="24" t="str">
        <f t="shared" si="954"/>
        <v/>
      </c>
      <c r="CR526" s="24" t="str">
        <f t="shared" si="955"/>
        <v/>
      </c>
      <c r="CS526" s="24" t="str">
        <f t="shared" si="956"/>
        <v/>
      </c>
      <c r="CT526" s="58" t="str">
        <f>IF(BO526="","",COUNTIF($BO$3:BO526,BO526)&amp;"@"&amp;BO526)</f>
        <v/>
      </c>
      <c r="CU526" s="16" t="str">
        <f t="shared" si="894"/>
        <v/>
      </c>
      <c r="CV526" s="63" t="str">
        <f t="shared" si="957"/>
        <v/>
      </c>
      <c r="CW526" s="16" t="str">
        <f t="shared" si="958"/>
        <v/>
      </c>
      <c r="CX526" s="16" t="str">
        <f t="shared" si="959"/>
        <v/>
      </c>
      <c r="CY526" s="16" t="str">
        <f t="shared" si="960"/>
        <v/>
      </c>
      <c r="CZ526" s="85" t="str">
        <f t="shared" si="961"/>
        <v/>
      </c>
      <c r="DA526" s="16" t="str">
        <f t="shared" si="962"/>
        <v/>
      </c>
      <c r="DB526" s="16" t="str">
        <f t="shared" si="963"/>
        <v/>
      </c>
      <c r="DC526" s="28" t="str">
        <f>IF(CP526="","",$DC$1&amp;(INDEX(価格設定!D$1:XFD$3,ROW(価格設定!$D$3),MATCH($AW526,価格設定!D$1:XFD$1,1))*100)&amp;"%")</f>
        <v/>
      </c>
      <c r="DD526" s="28" t="str">
        <f>IF(CP526="","",$DD$1&amp;(INDEX(価格設定!D$1:XFD$3,ROW(価格設定!$D$2),MATCH($AW526,価格設定!D$1:XFD$1,1))*100)&amp;"%")</f>
        <v/>
      </c>
      <c r="DE526" s="29" t="str">
        <f t="shared" si="964"/>
        <v/>
      </c>
      <c r="DG526" s="58" t="str">
        <f t="shared" si="965"/>
        <v/>
      </c>
      <c r="DH526" s="58" t="str">
        <f t="shared" si="966"/>
        <v/>
      </c>
      <c r="DI526" s="58" t="str">
        <f t="shared" si="967"/>
        <v/>
      </c>
      <c r="DJ526" s="85" t="str">
        <f t="shared" si="968"/>
        <v/>
      </c>
      <c r="DL526" s="58" t="str">
        <f>IF(COUNTIF(DG$3:DG$1048576,DG526)=COUNTIF($DG$3:$DG526,DG526),DG526,"")</f>
        <v/>
      </c>
      <c r="DM526" s="85" t="str">
        <f t="shared" si="969"/>
        <v/>
      </c>
      <c r="DN526" s="85" t="str">
        <f t="shared" si="895"/>
        <v/>
      </c>
      <c r="DO526" s="85" t="str">
        <f t="shared" si="895"/>
        <v/>
      </c>
      <c r="DP526" s="303"/>
      <c r="DQ526" s="17" t="str">
        <f t="shared" si="896"/>
        <v/>
      </c>
      <c r="DR526" s="17" t="str">
        <f t="shared" si="897"/>
        <v/>
      </c>
      <c r="DS526" s="17" t="str">
        <f t="shared" si="898"/>
        <v/>
      </c>
      <c r="DU526" s="16" t="str">
        <f t="shared" si="970"/>
        <v/>
      </c>
      <c r="DV526" s="16" t="str">
        <f>IF(DU526="","",COUNT($DU$3:DU526))</f>
        <v/>
      </c>
      <c r="DW526" s="16" t="str">
        <f t="shared" si="971"/>
        <v/>
      </c>
      <c r="DX526" s="16" t="str">
        <f t="shared" si="972"/>
        <v/>
      </c>
      <c r="DY526" s="16" t="str">
        <f>IF(DZ526="","",COUNTIF(DZ$3:DZ526,DZ526))</f>
        <v/>
      </c>
      <c r="DZ526" s="16" t="str">
        <f t="shared" si="973"/>
        <v/>
      </c>
      <c r="EA526" s="16" t="str">
        <f t="shared" si="974"/>
        <v/>
      </c>
      <c r="EB526" s="16" t="str">
        <f t="shared" si="975"/>
        <v/>
      </c>
      <c r="EC526" s="16" t="str">
        <f t="shared" si="976"/>
        <v/>
      </c>
      <c r="ED526" s="16" t="str">
        <f t="shared" si="977"/>
        <v/>
      </c>
      <c r="EE526" s="16" t="str">
        <f t="shared" si="978"/>
        <v/>
      </c>
      <c r="EF526" s="16" t="str">
        <f t="shared" si="979"/>
        <v/>
      </c>
      <c r="EG526" s="16" t="str">
        <f t="shared" si="980"/>
        <v/>
      </c>
      <c r="EH526" s="16" t="str">
        <f t="shared" si="981"/>
        <v/>
      </c>
      <c r="EI526" s="16" t="str">
        <f t="shared" si="982"/>
        <v/>
      </c>
      <c r="EJ526" s="16" t="str">
        <f t="shared" si="983"/>
        <v/>
      </c>
      <c r="EK526" s="16" t="str">
        <f t="shared" si="984"/>
        <v/>
      </c>
      <c r="EL526" s="58" t="str">
        <f t="shared" si="985"/>
        <v/>
      </c>
      <c r="EM526" s="58" t="str">
        <f>IF(OR($DZ526="",CR526=""),IF($EL526="","",$EL526),IF(OR(CR526="なし",CR526=0),領収書!$H$1,CR526))</f>
        <v/>
      </c>
      <c r="EN526" s="58" t="str">
        <f>IF(OR($DZ526="",CS526=""),IF($EL526="","",$EL526),IF(OR(CS526="なし",CS526=0),入力!$EN$1,CS526))</f>
        <v/>
      </c>
      <c r="EO526" s="63" t="str">
        <f t="shared" si="986"/>
        <v/>
      </c>
      <c r="EP526" s="63" t="str">
        <f t="shared" si="987"/>
        <v/>
      </c>
      <c r="ER526" s="16" t="str">
        <f>IF(AND(COUNTIF($ET$3:ET526,ET526)=1,ET526&lt;&gt;""),MAX($ER$3:ER525)+1,"")</f>
        <v/>
      </c>
      <c r="ES526" s="16" t="str">
        <f>IF(価格設定!B528="","",価格設定!B528)</f>
        <v/>
      </c>
      <c r="ET526" s="16" t="str">
        <f>IF(価格設定!C528="","",価格設定!C528)</f>
        <v/>
      </c>
      <c r="EV526" s="16" t="str">
        <f t="shared" si="899"/>
        <v/>
      </c>
      <c r="EW526" s="16" t="str">
        <f t="shared" si="988"/>
        <v/>
      </c>
    </row>
    <row r="527" spans="1:153" ht="30" customHeight="1" x14ac:dyDescent="0.2">
      <c r="A527" s="225"/>
      <c r="B527" s="212"/>
      <c r="C527" s="221"/>
      <c r="D527" s="164"/>
      <c r="E527" s="165"/>
      <c r="F527" s="166"/>
      <c r="G527" s="167"/>
      <c r="H527" s="179"/>
      <c r="I527" s="306"/>
      <c r="J527" s="169"/>
      <c r="K527" s="179"/>
      <c r="L527" s="186"/>
      <c r="M527" s="186"/>
      <c r="N527" s="168"/>
      <c r="O527" s="170"/>
      <c r="P527" s="212"/>
      <c r="Q527" s="179" t="str">
        <f>IFERROR(IF(H527="","",IFERROR(INDEX(価格設定!$B$5:$B$1048576,MATCH(H527,価格設定!$B$5:$B$1048576,0),0),INDEX(価格設定!$B$5:$B$1048576,MATCH("*"&amp;H527&amp;"*",価格設定!$B$5:$B$1048576,0),0))),H527)</f>
        <v/>
      </c>
      <c r="R527" s="250" t="str">
        <f>IFERROR(IF(Q527="",IF(K527="","",K527),IF(K527="",IF(INDEX(価格設定!$C$5:$C$1048576,MATCH(Q527,価格設定!$B$5:$B$1048576,0),0)=0,"",INDEX(価格設定!$C$5:$C$1048576,MATCH(Q527,価格設定!$B$5:$B$1048576,0),0)),IF(K527="なし","",K527))),"")</f>
        <v/>
      </c>
      <c r="S527" s="308" t="str">
        <f t="shared" si="900"/>
        <v/>
      </c>
      <c r="T527" s="126" t="str">
        <f>IFERROR(IF(J527="",IF(INDEX(価格設定!$E$5:$R$1048576,MATCH($Q527,価格設定!B$5:B$1048576,0),MATCH($AW527,価格設定!E$1:X$1,1))=0,"",INDEX(価格設定!$E$5:$R$1048576,MATCH($Q527,価格設定!B$5:B$1048576,0),MATCH($AW527,価格設定!E$1:X$1,1))),J527),"")</f>
        <v/>
      </c>
      <c r="U527" s="126" t="str">
        <f t="shared" si="901"/>
        <v/>
      </c>
      <c r="V527" s="132" t="str">
        <f t="shared" si="902"/>
        <v/>
      </c>
      <c r="W527" s="127" t="str">
        <f>IFERROR(IF(OR(T527="",T527&lt;0),"",IFERROR(INDEX(価格設定!E$2:X$3,IF(AND(K527=$K$1,$K$1&lt;&gt;""),ROW(価格設定!$D$3)-1,MATCH(INDEX(価格設定!$D$5:$D$1048576,MATCH(Q527,価格設定!$B$5:$B$1048576,0),0),価格設定!$D$2:$D$3,0)),MATCH($AW527,価格設定!E$1:X$1,1)),INDEX(価格設定!E$2:X$2,0,MATCH($AW527,価格設定!E$1:X$1,1)))),"")</f>
        <v/>
      </c>
      <c r="X527" s="126" t="str">
        <f t="shared" si="893"/>
        <v/>
      </c>
      <c r="Y527" s="128" t="str">
        <f t="shared" si="903"/>
        <v/>
      </c>
      <c r="Z527" s="126" t="str">
        <f t="shared" si="904"/>
        <v/>
      </c>
      <c r="AA527" s="129" t="str">
        <f t="shared" si="905"/>
        <v/>
      </c>
      <c r="AB527" s="126" t="str">
        <f t="shared" si="906"/>
        <v/>
      </c>
      <c r="AC527" s="280" t="str">
        <f t="shared" si="907"/>
        <v/>
      </c>
      <c r="AD527" s="15"/>
      <c r="AE527" s="204" t="str">
        <f>IF(AF527="","",COUNT($AF$3:AF527))</f>
        <v/>
      </c>
      <c r="AF527" s="206" t="str">
        <f t="shared" si="908"/>
        <v/>
      </c>
      <c r="AG527" s="204" t="str">
        <f t="shared" si="909"/>
        <v/>
      </c>
      <c r="AH527" s="204" t="str">
        <f t="shared" si="910"/>
        <v/>
      </c>
      <c r="AI527" s="287"/>
      <c r="AJ527" s="15"/>
      <c r="AK527" s="138" t="str">
        <f t="shared" si="911"/>
        <v/>
      </c>
      <c r="AL527" s="131" t="str">
        <f t="shared" si="912"/>
        <v/>
      </c>
      <c r="AM527" s="131" t="str">
        <f t="shared" si="913"/>
        <v/>
      </c>
      <c r="AN527" s="313" t="str">
        <f t="shared" si="914"/>
        <v/>
      </c>
      <c r="AO527" s="316" t="str">
        <f t="shared" si="915"/>
        <v/>
      </c>
      <c r="AP527" s="18"/>
      <c r="AQ527" s="3" t="str">
        <f>IF(F527="","",MAX($AQ$3:AQ526)+1)</f>
        <v/>
      </c>
      <c r="AR527" s="3" t="str">
        <f>IF(OR(AQ527="",BB527=""),"",MAX($AR$3:AR526)+1)</f>
        <v/>
      </c>
      <c r="AS527" s="3" t="str">
        <f>IF(CQ527="","",RANK(CQ527,CQ$3:CQ$1048576,1)+COUNTIF($CQ$3:CQ527,CQ527)-1)</f>
        <v/>
      </c>
      <c r="AT527" s="21" t="str">
        <f>IF(C527="",IF(OR(AND($H527&lt;&gt;"",C527=""),AND($F526=$F527,$AZ527&lt;&gt;""),COUNTA($H$3:$H$1048576,#REF!,$F$3:$F$1048576)&gt;COUNTA($H$3:$H527,#REF!,$F$3:$F527),$AZ527&lt;&gt;""),INDEX(AT$3:AT$1048576,MATCH(MAX($AQ$3:$AQ526),$AQ$3:$AQ$1048576,0),0),""),C527)</f>
        <v/>
      </c>
      <c r="AU527" s="21" t="str">
        <f>IF(D527="",IF(OR(AND($H527&lt;&gt;"",D527=""),AND($F526=$F527,$AZ527&lt;&gt;""),COUNTA($H$3:$H$1048576,#REF!,$F$3:$F$1048576)&gt;COUNTA($H$3:$H527,#REF!,$F$3:$F527),$AZ527&lt;&gt;""),INDEX(AU$3:AU$1048576,MATCH(MAX($AQ$3:$AQ526),$AQ$3:$AQ$1048576,0),0),""),D527)</f>
        <v/>
      </c>
      <c r="AV527" s="21" t="str">
        <f>IF(E527="",IF(OR(AND($H527&lt;&gt;"",E527=""),AND($F526=$F527,$AZ527&lt;&gt;""),COUNTA($H$3:$H$1048576,#REF!,$F$3:$F$1048576)&gt;COUNTA($H$3:$H527,#REF!,$F$3:$F527),$AZ527&lt;&gt;""),INDEX(AV$3:AV$1048576,MATCH(MAX($AQ$3:$AQ526),$AQ$3:$AQ$1048576,0),0),""),E527)</f>
        <v/>
      </c>
      <c r="AW527" s="24" t="str">
        <f t="shared" si="916"/>
        <v/>
      </c>
      <c r="AX527" s="13" t="str">
        <f t="shared" si="917"/>
        <v/>
      </c>
      <c r="AY527" s="4" t="str">
        <f t="shared" si="918"/>
        <v/>
      </c>
      <c r="AZ527" s="4" t="str">
        <f>IF(AX527="",IF(OR(AND(H527&lt;&gt;"",F527=""),COUNTA($H$3:$H$1048576)&gt;COUNTA($H$3:$H527)),INDEX(AX$3:AX527,MATCH(MAX($AQ$3:AQ527),AQ$3:AQ527,0),0),""),AX527)</f>
        <v/>
      </c>
      <c r="BA527" s="4" t="str">
        <f>IF(AY527="",IF(AND(H527&lt;&gt;"",F527=""),INDEX(AY$3:AY527,MATCH(MAX($AQ$3:AQ527),AQ$3:AQ527,0),0),""),AY527)</f>
        <v/>
      </c>
      <c r="BB527" s="82" t="str">
        <f>IF(BC527="","",RANK(BC527,BC$3:BC$1048576,1)+COUNTIF($BC$3:BC527,BC527)-1)</f>
        <v/>
      </c>
      <c r="BC527" s="139" t="str">
        <f t="shared" si="919"/>
        <v/>
      </c>
      <c r="BD527" s="46" t="str">
        <f t="shared" si="920"/>
        <v/>
      </c>
      <c r="BE527" s="46" t="str">
        <f t="shared" si="921"/>
        <v/>
      </c>
      <c r="BF527" s="46" t="str">
        <f t="shared" si="922"/>
        <v/>
      </c>
      <c r="BG527" s="4" t="str">
        <f t="shared" si="923"/>
        <v/>
      </c>
      <c r="BH527" s="180" t="str">
        <f t="shared" si="924"/>
        <v/>
      </c>
      <c r="BI527" s="16" t="str">
        <f t="shared" si="925"/>
        <v/>
      </c>
      <c r="BJ527" s="52" t="str">
        <f>IF(BI527="","",IF(W527="","",IF(AND(K527=$K$1,$K$1&lt;&gt;""),$BT$2,IFERROR(IF(INDEX(価格設定!$D$5:$D$1048576,MATCH(Q527,価格設定!$B$5:$B$1048576,0),0)=価格設定!$D$3,$BT$2,$BS$2),$BS$2))))</f>
        <v/>
      </c>
      <c r="BK527" s="16" t="str">
        <f>IF(BI527="","",IF(COUNTIF($BI$3:BI527,BI527)=1,1,IF(AND(BI526=BI527,BH527=""),BK526,COUNTIF($BH$3:BH527,BH527))))</f>
        <v/>
      </c>
      <c r="BL527" s="52" t="str">
        <f t="shared" si="926"/>
        <v/>
      </c>
      <c r="BM527" s="52" t="str">
        <f t="shared" si="927"/>
        <v/>
      </c>
      <c r="BN527" s="119" t="str">
        <f t="shared" si="928"/>
        <v/>
      </c>
      <c r="BO527" s="119" t="str">
        <f t="shared" si="929"/>
        <v/>
      </c>
      <c r="BP527" s="17" t="str">
        <f t="shared" si="930"/>
        <v/>
      </c>
      <c r="BQ527" s="17" t="str">
        <f t="shared" si="931"/>
        <v/>
      </c>
      <c r="BR527" s="17" t="str">
        <f>IF(OR(BP527="",COUNTIF($BO$3:BO527,BO527)&lt;&gt;1),"",SUMIF(BO$3:BO$1048576,BO527,BP$3:BP$1048576))</f>
        <v/>
      </c>
      <c r="BS527" s="17" t="str">
        <f t="shared" si="932"/>
        <v/>
      </c>
      <c r="BT527" s="17" t="str">
        <f t="shared" si="933"/>
        <v/>
      </c>
      <c r="BU527" s="17" t="str">
        <f t="shared" si="934"/>
        <v/>
      </c>
      <c r="BV527" s="24" t="str">
        <f t="shared" si="935"/>
        <v/>
      </c>
      <c r="BW527" s="24" t="str">
        <f t="shared" si="936"/>
        <v/>
      </c>
      <c r="BX527" s="24" t="str">
        <f t="shared" si="937"/>
        <v/>
      </c>
      <c r="BY527" s="26" t="str">
        <f t="shared" si="938"/>
        <v/>
      </c>
      <c r="BZ527" s="26" t="str">
        <f t="shared" si="939"/>
        <v/>
      </c>
      <c r="CA527" s="26" t="str">
        <f t="shared" si="940"/>
        <v/>
      </c>
      <c r="CB527" s="66" t="str">
        <f t="shared" si="941"/>
        <v/>
      </c>
      <c r="CC527" s="65" t="str">
        <f t="shared" si="942"/>
        <v/>
      </c>
      <c r="CD527" s="26" t="str">
        <f t="shared" si="943"/>
        <v/>
      </c>
      <c r="CE527" s="26" t="str">
        <f t="shared" si="944"/>
        <v/>
      </c>
      <c r="CF527" s="193" t="str">
        <f t="shared" si="945"/>
        <v/>
      </c>
      <c r="CG527" s="193" t="str">
        <f t="shared" si="946"/>
        <v/>
      </c>
      <c r="CH527" s="26" t="str">
        <f t="shared" si="947"/>
        <v/>
      </c>
      <c r="CI527" s="26" t="str">
        <f t="shared" si="948"/>
        <v/>
      </c>
      <c r="CJ527" s="65" t="str">
        <f t="shared" si="949"/>
        <v/>
      </c>
      <c r="CK527" s="65" t="str">
        <f t="shared" si="950"/>
        <v/>
      </c>
      <c r="CL527" s="64" t="str">
        <f t="shared" si="951"/>
        <v/>
      </c>
      <c r="CM527" s="64" t="str">
        <f t="shared" si="952"/>
        <v/>
      </c>
      <c r="CN527" s="65" t="str">
        <f t="shared" si="953"/>
        <v/>
      </c>
      <c r="CP527" s="63" t="str">
        <f>IF(BH527="","",MAX($CP$3:CP526)+1)</f>
        <v/>
      </c>
      <c r="CQ527" s="24" t="str">
        <f t="shared" si="954"/>
        <v/>
      </c>
      <c r="CR527" s="24" t="str">
        <f t="shared" si="955"/>
        <v/>
      </c>
      <c r="CS527" s="24" t="str">
        <f t="shared" si="956"/>
        <v/>
      </c>
      <c r="CT527" s="58" t="str">
        <f>IF(BO527="","",COUNTIF($BO$3:BO527,BO527)&amp;"@"&amp;BO527)</f>
        <v/>
      </c>
      <c r="CU527" s="16" t="str">
        <f t="shared" si="894"/>
        <v/>
      </c>
      <c r="CV527" s="63" t="str">
        <f t="shared" si="957"/>
        <v/>
      </c>
      <c r="CW527" s="16" t="str">
        <f t="shared" si="958"/>
        <v/>
      </c>
      <c r="CX527" s="16" t="str">
        <f t="shared" si="959"/>
        <v/>
      </c>
      <c r="CY527" s="16" t="str">
        <f t="shared" si="960"/>
        <v/>
      </c>
      <c r="CZ527" s="85" t="str">
        <f t="shared" si="961"/>
        <v/>
      </c>
      <c r="DA527" s="16" t="str">
        <f t="shared" si="962"/>
        <v/>
      </c>
      <c r="DB527" s="16" t="str">
        <f t="shared" si="963"/>
        <v/>
      </c>
      <c r="DC527" s="28" t="str">
        <f>IF(CP527="","",$DC$1&amp;(INDEX(価格設定!D$1:XFD$3,ROW(価格設定!$D$3),MATCH($AW527,価格設定!D$1:XFD$1,1))*100)&amp;"%")</f>
        <v/>
      </c>
      <c r="DD527" s="28" t="str">
        <f>IF(CP527="","",$DD$1&amp;(INDEX(価格設定!D$1:XFD$3,ROW(価格設定!$D$2),MATCH($AW527,価格設定!D$1:XFD$1,1))*100)&amp;"%")</f>
        <v/>
      </c>
      <c r="DE527" s="29" t="str">
        <f t="shared" si="964"/>
        <v/>
      </c>
      <c r="DG527" s="58" t="str">
        <f t="shared" si="965"/>
        <v/>
      </c>
      <c r="DH527" s="58" t="str">
        <f t="shared" si="966"/>
        <v/>
      </c>
      <c r="DI527" s="58" t="str">
        <f t="shared" si="967"/>
        <v/>
      </c>
      <c r="DJ527" s="85" t="str">
        <f t="shared" si="968"/>
        <v/>
      </c>
      <c r="DL527" s="58" t="str">
        <f>IF(COUNTIF(DG$3:DG$1048576,DG527)=COUNTIF($DG$3:$DG527,DG527),DG527,"")</f>
        <v/>
      </c>
      <c r="DM527" s="85" t="str">
        <f t="shared" si="969"/>
        <v/>
      </c>
      <c r="DN527" s="85" t="str">
        <f t="shared" si="895"/>
        <v/>
      </c>
      <c r="DO527" s="85" t="str">
        <f t="shared" si="895"/>
        <v/>
      </c>
      <c r="DP527" s="303"/>
      <c r="DQ527" s="17" t="str">
        <f t="shared" si="896"/>
        <v/>
      </c>
      <c r="DR527" s="17" t="str">
        <f t="shared" si="897"/>
        <v/>
      </c>
      <c r="DS527" s="17" t="str">
        <f t="shared" si="898"/>
        <v/>
      </c>
      <c r="DU527" s="16" t="str">
        <f t="shared" si="970"/>
        <v/>
      </c>
      <c r="DV527" s="16" t="str">
        <f>IF(DU527="","",COUNT($DU$3:DU527))</f>
        <v/>
      </c>
      <c r="DW527" s="16" t="str">
        <f t="shared" si="971"/>
        <v/>
      </c>
      <c r="DX527" s="16" t="str">
        <f t="shared" si="972"/>
        <v/>
      </c>
      <c r="DY527" s="16" t="str">
        <f>IF(DZ527="","",COUNTIF(DZ$3:DZ527,DZ527))</f>
        <v/>
      </c>
      <c r="DZ527" s="16" t="str">
        <f t="shared" si="973"/>
        <v/>
      </c>
      <c r="EA527" s="16" t="str">
        <f t="shared" si="974"/>
        <v/>
      </c>
      <c r="EB527" s="16" t="str">
        <f t="shared" si="975"/>
        <v/>
      </c>
      <c r="EC527" s="16" t="str">
        <f t="shared" si="976"/>
        <v/>
      </c>
      <c r="ED527" s="16" t="str">
        <f t="shared" si="977"/>
        <v/>
      </c>
      <c r="EE527" s="16" t="str">
        <f t="shared" si="978"/>
        <v/>
      </c>
      <c r="EF527" s="16" t="str">
        <f t="shared" si="979"/>
        <v/>
      </c>
      <c r="EG527" s="16" t="str">
        <f t="shared" si="980"/>
        <v/>
      </c>
      <c r="EH527" s="16" t="str">
        <f t="shared" si="981"/>
        <v/>
      </c>
      <c r="EI527" s="16" t="str">
        <f t="shared" si="982"/>
        <v/>
      </c>
      <c r="EJ527" s="16" t="str">
        <f t="shared" si="983"/>
        <v/>
      </c>
      <c r="EK527" s="16" t="str">
        <f t="shared" si="984"/>
        <v/>
      </c>
      <c r="EL527" s="58" t="str">
        <f t="shared" si="985"/>
        <v/>
      </c>
      <c r="EM527" s="58" t="str">
        <f>IF(OR($DZ527="",CR527=""),IF($EL527="","",$EL527),IF(OR(CR527="なし",CR527=0),領収書!$H$1,CR527))</f>
        <v/>
      </c>
      <c r="EN527" s="58" t="str">
        <f>IF(OR($DZ527="",CS527=""),IF($EL527="","",$EL527),IF(OR(CS527="なし",CS527=0),入力!$EN$1,CS527))</f>
        <v/>
      </c>
      <c r="EO527" s="63" t="str">
        <f t="shared" si="986"/>
        <v/>
      </c>
      <c r="EP527" s="63" t="str">
        <f t="shared" si="987"/>
        <v/>
      </c>
      <c r="ER527" s="16" t="str">
        <f>IF(AND(COUNTIF($ET$3:ET527,ET527)=1,ET527&lt;&gt;""),MAX($ER$3:ER526)+1,"")</f>
        <v/>
      </c>
      <c r="ES527" s="16" t="str">
        <f>IF(価格設定!B529="","",価格設定!B529)</f>
        <v/>
      </c>
      <c r="ET527" s="16" t="str">
        <f>IF(価格設定!C529="","",価格設定!C529)</f>
        <v/>
      </c>
      <c r="EV527" s="16" t="str">
        <f t="shared" si="899"/>
        <v/>
      </c>
      <c r="EW527" s="16" t="str">
        <f t="shared" si="988"/>
        <v/>
      </c>
    </row>
    <row r="528" spans="1:153" ht="30" customHeight="1" x14ac:dyDescent="0.2">
      <c r="A528" s="225"/>
      <c r="B528" s="212"/>
      <c r="C528" s="221"/>
      <c r="D528" s="164"/>
      <c r="E528" s="165"/>
      <c r="F528" s="166"/>
      <c r="G528" s="167"/>
      <c r="H528" s="179"/>
      <c r="I528" s="306"/>
      <c r="J528" s="169"/>
      <c r="K528" s="179"/>
      <c r="L528" s="186"/>
      <c r="M528" s="186"/>
      <c r="N528" s="168"/>
      <c r="O528" s="170"/>
      <c r="P528" s="212"/>
      <c r="Q528" s="179" t="str">
        <f>IFERROR(IF(H528="","",IFERROR(INDEX(価格設定!$B$5:$B$1048576,MATCH(H528,価格設定!$B$5:$B$1048576,0),0),INDEX(価格設定!$B$5:$B$1048576,MATCH("*"&amp;H528&amp;"*",価格設定!$B$5:$B$1048576,0),0))),H528)</f>
        <v/>
      </c>
      <c r="R528" s="250" t="str">
        <f>IFERROR(IF(Q528="",IF(K528="","",K528),IF(K528="",IF(INDEX(価格設定!$C$5:$C$1048576,MATCH(Q528,価格設定!$B$5:$B$1048576,0),0)=0,"",INDEX(価格設定!$C$5:$C$1048576,MATCH(Q528,価格設定!$B$5:$B$1048576,0),0)),IF(K528="なし","",K528))),"")</f>
        <v/>
      </c>
      <c r="S528" s="308" t="str">
        <f t="shared" si="900"/>
        <v/>
      </c>
      <c r="T528" s="126" t="str">
        <f>IFERROR(IF(J528="",IF(INDEX(価格設定!$E$5:$R$1048576,MATCH($Q528,価格設定!B$5:B$1048576,0),MATCH($AW528,価格設定!E$1:X$1,1))=0,"",INDEX(価格設定!$E$5:$R$1048576,MATCH($Q528,価格設定!B$5:B$1048576,0),MATCH($AW528,価格設定!E$1:X$1,1))),J528),"")</f>
        <v/>
      </c>
      <c r="U528" s="126" t="str">
        <f t="shared" si="901"/>
        <v/>
      </c>
      <c r="V528" s="132" t="str">
        <f t="shared" si="902"/>
        <v/>
      </c>
      <c r="W528" s="127" t="str">
        <f>IFERROR(IF(OR(T528="",T528&lt;0),"",IFERROR(INDEX(価格設定!E$2:X$3,IF(AND(K528=$K$1,$K$1&lt;&gt;""),ROW(価格設定!$D$3)-1,MATCH(INDEX(価格設定!$D$5:$D$1048576,MATCH(Q528,価格設定!$B$5:$B$1048576,0),0),価格設定!$D$2:$D$3,0)),MATCH($AW528,価格設定!E$1:X$1,1)),INDEX(価格設定!E$2:X$2,0,MATCH($AW528,価格設定!E$1:X$1,1)))),"")</f>
        <v/>
      </c>
      <c r="X528" s="126" t="str">
        <f t="shared" si="893"/>
        <v/>
      </c>
      <c r="Y528" s="128" t="str">
        <f t="shared" si="903"/>
        <v/>
      </c>
      <c r="Z528" s="126" t="str">
        <f t="shared" si="904"/>
        <v/>
      </c>
      <c r="AA528" s="129" t="str">
        <f t="shared" si="905"/>
        <v/>
      </c>
      <c r="AB528" s="126" t="str">
        <f t="shared" si="906"/>
        <v/>
      </c>
      <c r="AC528" s="280" t="str">
        <f t="shared" si="907"/>
        <v/>
      </c>
      <c r="AD528" s="15"/>
      <c r="AE528" s="204" t="str">
        <f>IF(AF528="","",COUNT($AF$3:AF528))</f>
        <v/>
      </c>
      <c r="AF528" s="206" t="str">
        <f t="shared" si="908"/>
        <v/>
      </c>
      <c r="AG528" s="204" t="str">
        <f t="shared" si="909"/>
        <v/>
      </c>
      <c r="AH528" s="204" t="str">
        <f t="shared" si="910"/>
        <v/>
      </c>
      <c r="AI528" s="287"/>
      <c r="AJ528" s="15"/>
      <c r="AK528" s="138" t="str">
        <f t="shared" si="911"/>
        <v/>
      </c>
      <c r="AL528" s="131" t="str">
        <f t="shared" si="912"/>
        <v/>
      </c>
      <c r="AM528" s="131" t="str">
        <f t="shared" si="913"/>
        <v/>
      </c>
      <c r="AN528" s="313" t="str">
        <f t="shared" si="914"/>
        <v/>
      </c>
      <c r="AO528" s="316" t="str">
        <f t="shared" si="915"/>
        <v/>
      </c>
      <c r="AP528" s="18"/>
      <c r="AQ528" s="3" t="str">
        <f>IF(F528="","",MAX($AQ$3:AQ527)+1)</f>
        <v/>
      </c>
      <c r="AR528" s="3" t="str">
        <f>IF(OR(AQ528="",BB528=""),"",MAX($AR$3:AR527)+1)</f>
        <v/>
      </c>
      <c r="AS528" s="3" t="str">
        <f>IF(CQ528="","",RANK(CQ528,CQ$3:CQ$1048576,1)+COUNTIF($CQ$3:CQ528,CQ528)-1)</f>
        <v/>
      </c>
      <c r="AT528" s="21" t="str">
        <f>IF(C528="",IF(OR(AND($H528&lt;&gt;"",C528=""),AND($F527=$F528,$AZ528&lt;&gt;""),COUNTA($H$3:$H$1048576,#REF!,$F$3:$F$1048576)&gt;COUNTA($H$3:$H528,#REF!,$F$3:$F528),$AZ528&lt;&gt;""),INDEX(AT$3:AT$1048576,MATCH(MAX($AQ$3:$AQ527),$AQ$3:$AQ$1048576,0),0),""),C528)</f>
        <v/>
      </c>
      <c r="AU528" s="21" t="str">
        <f>IF(D528="",IF(OR(AND($H528&lt;&gt;"",D528=""),AND($F527=$F528,$AZ528&lt;&gt;""),COUNTA($H$3:$H$1048576,#REF!,$F$3:$F$1048576)&gt;COUNTA($H$3:$H528,#REF!,$F$3:$F528),$AZ528&lt;&gt;""),INDEX(AU$3:AU$1048576,MATCH(MAX($AQ$3:$AQ527),$AQ$3:$AQ$1048576,0),0),""),D528)</f>
        <v/>
      </c>
      <c r="AV528" s="21" t="str">
        <f>IF(E528="",IF(OR(AND($H528&lt;&gt;"",E528=""),AND($F527=$F528,$AZ528&lt;&gt;""),COUNTA($H$3:$H$1048576,#REF!,$F$3:$F$1048576)&gt;COUNTA($H$3:$H528,#REF!,$F$3:$F528),$AZ528&lt;&gt;""),INDEX(AV$3:AV$1048576,MATCH(MAX($AQ$3:$AQ527),$AQ$3:$AQ$1048576,0),0),""),E528)</f>
        <v/>
      </c>
      <c r="AW528" s="24" t="str">
        <f t="shared" si="916"/>
        <v/>
      </c>
      <c r="AX528" s="13" t="str">
        <f t="shared" si="917"/>
        <v/>
      </c>
      <c r="AY528" s="4" t="str">
        <f t="shared" si="918"/>
        <v/>
      </c>
      <c r="AZ528" s="4" t="str">
        <f>IF(AX528="",IF(OR(AND(H528&lt;&gt;"",F528=""),COUNTA($H$3:$H$1048576)&gt;COUNTA($H$3:$H528)),INDEX(AX$3:AX528,MATCH(MAX($AQ$3:AQ528),AQ$3:AQ528,0),0),""),AX528)</f>
        <v/>
      </c>
      <c r="BA528" s="4" t="str">
        <f>IF(AY528="",IF(AND(H528&lt;&gt;"",F528=""),INDEX(AY$3:AY528,MATCH(MAX($AQ$3:AQ528),AQ$3:AQ528,0),0),""),AY528)</f>
        <v/>
      </c>
      <c r="BB528" s="82" t="str">
        <f>IF(BC528="","",RANK(BC528,BC$3:BC$1048576,1)+COUNTIF($BC$3:BC528,BC528)-1)</f>
        <v/>
      </c>
      <c r="BC528" s="139" t="str">
        <f t="shared" si="919"/>
        <v/>
      </c>
      <c r="BD528" s="46" t="str">
        <f t="shared" si="920"/>
        <v/>
      </c>
      <c r="BE528" s="46" t="str">
        <f t="shared" si="921"/>
        <v/>
      </c>
      <c r="BF528" s="46" t="str">
        <f t="shared" si="922"/>
        <v/>
      </c>
      <c r="BG528" s="4" t="str">
        <f t="shared" si="923"/>
        <v/>
      </c>
      <c r="BH528" s="180" t="str">
        <f t="shared" si="924"/>
        <v/>
      </c>
      <c r="BI528" s="16" t="str">
        <f t="shared" si="925"/>
        <v/>
      </c>
      <c r="BJ528" s="52" t="str">
        <f>IF(BI528="","",IF(W528="","",IF(AND(K528=$K$1,$K$1&lt;&gt;""),$BT$2,IFERROR(IF(INDEX(価格設定!$D$5:$D$1048576,MATCH(Q528,価格設定!$B$5:$B$1048576,0),0)=価格設定!$D$3,$BT$2,$BS$2),$BS$2))))</f>
        <v/>
      </c>
      <c r="BK528" s="16" t="str">
        <f>IF(BI528="","",IF(COUNTIF($BI$3:BI528,BI528)=1,1,IF(AND(BI527=BI528,BH528=""),BK527,COUNTIF($BH$3:BH528,BH528))))</f>
        <v/>
      </c>
      <c r="BL528" s="52" t="str">
        <f t="shared" si="926"/>
        <v/>
      </c>
      <c r="BM528" s="52" t="str">
        <f t="shared" si="927"/>
        <v/>
      </c>
      <c r="BN528" s="119" t="str">
        <f t="shared" si="928"/>
        <v/>
      </c>
      <c r="BO528" s="119" t="str">
        <f t="shared" si="929"/>
        <v/>
      </c>
      <c r="BP528" s="17" t="str">
        <f t="shared" si="930"/>
        <v/>
      </c>
      <c r="BQ528" s="17" t="str">
        <f t="shared" si="931"/>
        <v/>
      </c>
      <c r="BR528" s="17" t="str">
        <f>IF(OR(BP528="",COUNTIF($BO$3:BO528,BO528)&lt;&gt;1),"",SUMIF(BO$3:BO$1048576,BO528,BP$3:BP$1048576))</f>
        <v/>
      </c>
      <c r="BS528" s="17" t="str">
        <f t="shared" si="932"/>
        <v/>
      </c>
      <c r="BT528" s="17" t="str">
        <f t="shared" si="933"/>
        <v/>
      </c>
      <c r="BU528" s="17" t="str">
        <f t="shared" si="934"/>
        <v/>
      </c>
      <c r="BV528" s="24" t="str">
        <f t="shared" si="935"/>
        <v/>
      </c>
      <c r="BW528" s="24" t="str">
        <f t="shared" si="936"/>
        <v/>
      </c>
      <c r="BX528" s="24" t="str">
        <f t="shared" si="937"/>
        <v/>
      </c>
      <c r="BY528" s="26" t="str">
        <f t="shared" si="938"/>
        <v/>
      </c>
      <c r="BZ528" s="26" t="str">
        <f t="shared" si="939"/>
        <v/>
      </c>
      <c r="CA528" s="26" t="str">
        <f t="shared" si="940"/>
        <v/>
      </c>
      <c r="CB528" s="66" t="str">
        <f t="shared" si="941"/>
        <v/>
      </c>
      <c r="CC528" s="65" t="str">
        <f t="shared" si="942"/>
        <v/>
      </c>
      <c r="CD528" s="26" t="str">
        <f t="shared" si="943"/>
        <v/>
      </c>
      <c r="CE528" s="26" t="str">
        <f t="shared" si="944"/>
        <v/>
      </c>
      <c r="CF528" s="193" t="str">
        <f t="shared" si="945"/>
        <v/>
      </c>
      <c r="CG528" s="193" t="str">
        <f t="shared" si="946"/>
        <v/>
      </c>
      <c r="CH528" s="26" t="str">
        <f t="shared" si="947"/>
        <v/>
      </c>
      <c r="CI528" s="26" t="str">
        <f t="shared" si="948"/>
        <v/>
      </c>
      <c r="CJ528" s="65" t="str">
        <f t="shared" si="949"/>
        <v/>
      </c>
      <c r="CK528" s="65" t="str">
        <f t="shared" si="950"/>
        <v/>
      </c>
      <c r="CL528" s="64" t="str">
        <f t="shared" si="951"/>
        <v/>
      </c>
      <c r="CM528" s="64" t="str">
        <f t="shared" si="952"/>
        <v/>
      </c>
      <c r="CN528" s="65" t="str">
        <f t="shared" si="953"/>
        <v/>
      </c>
      <c r="CP528" s="63" t="str">
        <f>IF(BH528="","",MAX($CP$3:CP527)+1)</f>
        <v/>
      </c>
      <c r="CQ528" s="24" t="str">
        <f t="shared" si="954"/>
        <v/>
      </c>
      <c r="CR528" s="24" t="str">
        <f t="shared" si="955"/>
        <v/>
      </c>
      <c r="CS528" s="24" t="str">
        <f t="shared" si="956"/>
        <v/>
      </c>
      <c r="CT528" s="58" t="str">
        <f>IF(BO528="","",COUNTIF($BO$3:BO528,BO528)&amp;"@"&amp;BO528)</f>
        <v/>
      </c>
      <c r="CU528" s="16" t="str">
        <f t="shared" si="894"/>
        <v/>
      </c>
      <c r="CV528" s="63" t="str">
        <f t="shared" si="957"/>
        <v/>
      </c>
      <c r="CW528" s="16" t="str">
        <f t="shared" si="958"/>
        <v/>
      </c>
      <c r="CX528" s="16" t="str">
        <f t="shared" si="959"/>
        <v/>
      </c>
      <c r="CY528" s="16" t="str">
        <f t="shared" si="960"/>
        <v/>
      </c>
      <c r="CZ528" s="85" t="str">
        <f t="shared" si="961"/>
        <v/>
      </c>
      <c r="DA528" s="16" t="str">
        <f t="shared" si="962"/>
        <v/>
      </c>
      <c r="DB528" s="16" t="str">
        <f t="shared" si="963"/>
        <v/>
      </c>
      <c r="DC528" s="28" t="str">
        <f>IF(CP528="","",$DC$1&amp;(INDEX(価格設定!D$1:XFD$3,ROW(価格設定!$D$3),MATCH($AW528,価格設定!D$1:XFD$1,1))*100)&amp;"%")</f>
        <v/>
      </c>
      <c r="DD528" s="28" t="str">
        <f>IF(CP528="","",$DD$1&amp;(INDEX(価格設定!D$1:XFD$3,ROW(価格設定!$D$2),MATCH($AW528,価格設定!D$1:XFD$1,1))*100)&amp;"%")</f>
        <v/>
      </c>
      <c r="DE528" s="29" t="str">
        <f t="shared" si="964"/>
        <v/>
      </c>
      <c r="DG528" s="58" t="str">
        <f t="shared" si="965"/>
        <v/>
      </c>
      <c r="DH528" s="58" t="str">
        <f t="shared" si="966"/>
        <v/>
      </c>
      <c r="DI528" s="58" t="str">
        <f t="shared" si="967"/>
        <v/>
      </c>
      <c r="DJ528" s="85" t="str">
        <f t="shared" si="968"/>
        <v/>
      </c>
      <c r="DL528" s="58" t="str">
        <f>IF(COUNTIF(DG$3:DG$1048576,DG528)=COUNTIF($DG$3:$DG528,DG528),DG528,"")</f>
        <v/>
      </c>
      <c r="DM528" s="85" t="str">
        <f t="shared" si="969"/>
        <v/>
      </c>
      <c r="DN528" s="85" t="str">
        <f t="shared" si="895"/>
        <v/>
      </c>
      <c r="DO528" s="85" t="str">
        <f t="shared" si="895"/>
        <v/>
      </c>
      <c r="DP528" s="303"/>
      <c r="DQ528" s="17" t="str">
        <f t="shared" si="896"/>
        <v/>
      </c>
      <c r="DR528" s="17" t="str">
        <f t="shared" si="897"/>
        <v/>
      </c>
      <c r="DS528" s="17" t="str">
        <f t="shared" si="898"/>
        <v/>
      </c>
      <c r="DU528" s="16" t="str">
        <f t="shared" si="970"/>
        <v/>
      </c>
      <c r="DV528" s="16" t="str">
        <f>IF(DU528="","",COUNT($DU$3:DU528))</f>
        <v/>
      </c>
      <c r="DW528" s="16" t="str">
        <f t="shared" si="971"/>
        <v/>
      </c>
      <c r="DX528" s="16" t="str">
        <f t="shared" si="972"/>
        <v/>
      </c>
      <c r="DY528" s="16" t="str">
        <f>IF(DZ528="","",COUNTIF(DZ$3:DZ528,DZ528))</f>
        <v/>
      </c>
      <c r="DZ528" s="16" t="str">
        <f t="shared" si="973"/>
        <v/>
      </c>
      <c r="EA528" s="16" t="str">
        <f t="shared" si="974"/>
        <v/>
      </c>
      <c r="EB528" s="16" t="str">
        <f t="shared" si="975"/>
        <v/>
      </c>
      <c r="EC528" s="16" t="str">
        <f t="shared" si="976"/>
        <v/>
      </c>
      <c r="ED528" s="16" t="str">
        <f t="shared" si="977"/>
        <v/>
      </c>
      <c r="EE528" s="16" t="str">
        <f t="shared" si="978"/>
        <v/>
      </c>
      <c r="EF528" s="16" t="str">
        <f t="shared" si="979"/>
        <v/>
      </c>
      <c r="EG528" s="16" t="str">
        <f t="shared" si="980"/>
        <v/>
      </c>
      <c r="EH528" s="16" t="str">
        <f t="shared" si="981"/>
        <v/>
      </c>
      <c r="EI528" s="16" t="str">
        <f t="shared" si="982"/>
        <v/>
      </c>
      <c r="EJ528" s="16" t="str">
        <f t="shared" si="983"/>
        <v/>
      </c>
      <c r="EK528" s="16" t="str">
        <f t="shared" si="984"/>
        <v/>
      </c>
      <c r="EL528" s="58" t="str">
        <f t="shared" si="985"/>
        <v/>
      </c>
      <c r="EM528" s="58" t="str">
        <f>IF(OR($DZ528="",CR528=""),IF($EL528="","",$EL528),IF(OR(CR528="なし",CR528=0),領収書!$H$1,CR528))</f>
        <v/>
      </c>
      <c r="EN528" s="58" t="str">
        <f>IF(OR($DZ528="",CS528=""),IF($EL528="","",$EL528),IF(OR(CS528="なし",CS528=0),入力!$EN$1,CS528))</f>
        <v/>
      </c>
      <c r="EO528" s="63" t="str">
        <f t="shared" si="986"/>
        <v/>
      </c>
      <c r="EP528" s="63" t="str">
        <f t="shared" si="987"/>
        <v/>
      </c>
      <c r="ER528" s="16" t="str">
        <f>IF(AND(COUNTIF($ET$3:ET528,ET528)=1,ET528&lt;&gt;""),MAX($ER$3:ER527)+1,"")</f>
        <v/>
      </c>
      <c r="ES528" s="16" t="str">
        <f>IF(価格設定!B530="","",価格設定!B530)</f>
        <v/>
      </c>
      <c r="ET528" s="16" t="str">
        <f>IF(価格設定!C530="","",価格設定!C530)</f>
        <v/>
      </c>
      <c r="EV528" s="16" t="str">
        <f t="shared" si="899"/>
        <v/>
      </c>
      <c r="EW528" s="16" t="str">
        <f t="shared" si="988"/>
        <v/>
      </c>
    </row>
    <row r="529" spans="1:153" ht="30" customHeight="1" x14ac:dyDescent="0.2">
      <c r="A529" s="225"/>
      <c r="B529" s="212"/>
      <c r="C529" s="221"/>
      <c r="D529" s="164"/>
      <c r="E529" s="165"/>
      <c r="F529" s="166"/>
      <c r="G529" s="167"/>
      <c r="H529" s="179"/>
      <c r="I529" s="306"/>
      <c r="J529" s="169"/>
      <c r="K529" s="179"/>
      <c r="L529" s="186"/>
      <c r="M529" s="186"/>
      <c r="N529" s="168"/>
      <c r="O529" s="170"/>
      <c r="P529" s="212"/>
      <c r="Q529" s="179" t="str">
        <f>IFERROR(IF(H529="","",IFERROR(INDEX(価格設定!$B$5:$B$1048576,MATCH(H529,価格設定!$B$5:$B$1048576,0),0),INDEX(価格設定!$B$5:$B$1048576,MATCH("*"&amp;H529&amp;"*",価格設定!$B$5:$B$1048576,0),0))),H529)</f>
        <v/>
      </c>
      <c r="R529" s="250" t="str">
        <f>IFERROR(IF(Q529="",IF(K529="","",K529),IF(K529="",IF(INDEX(価格設定!$C$5:$C$1048576,MATCH(Q529,価格設定!$B$5:$B$1048576,0),0)=0,"",INDEX(価格設定!$C$5:$C$1048576,MATCH(Q529,価格設定!$B$5:$B$1048576,0),0)),IF(K529="なし","",K529))),"")</f>
        <v/>
      </c>
      <c r="S529" s="308" t="str">
        <f t="shared" si="900"/>
        <v/>
      </c>
      <c r="T529" s="126" t="str">
        <f>IFERROR(IF(J529="",IF(INDEX(価格設定!$E$5:$R$1048576,MATCH($Q529,価格設定!B$5:B$1048576,0),MATCH($AW529,価格設定!E$1:X$1,1))=0,"",INDEX(価格設定!$E$5:$R$1048576,MATCH($Q529,価格設定!B$5:B$1048576,0),MATCH($AW529,価格設定!E$1:X$1,1))),J529),"")</f>
        <v/>
      </c>
      <c r="U529" s="126" t="str">
        <f t="shared" si="901"/>
        <v/>
      </c>
      <c r="V529" s="132" t="str">
        <f t="shared" si="902"/>
        <v/>
      </c>
      <c r="W529" s="127" t="str">
        <f>IFERROR(IF(OR(T529="",T529&lt;0),"",IFERROR(INDEX(価格設定!E$2:X$3,IF(AND(K529=$K$1,$K$1&lt;&gt;""),ROW(価格設定!$D$3)-1,MATCH(INDEX(価格設定!$D$5:$D$1048576,MATCH(Q529,価格設定!$B$5:$B$1048576,0),0),価格設定!$D$2:$D$3,0)),MATCH($AW529,価格設定!E$1:X$1,1)),INDEX(価格設定!E$2:X$2,0,MATCH($AW529,価格設定!E$1:X$1,1)))),"")</f>
        <v/>
      </c>
      <c r="X529" s="126" t="str">
        <f t="shared" si="893"/>
        <v/>
      </c>
      <c r="Y529" s="128" t="str">
        <f t="shared" si="903"/>
        <v/>
      </c>
      <c r="Z529" s="126" t="str">
        <f t="shared" si="904"/>
        <v/>
      </c>
      <c r="AA529" s="129" t="str">
        <f t="shared" si="905"/>
        <v/>
      </c>
      <c r="AB529" s="126" t="str">
        <f t="shared" si="906"/>
        <v/>
      </c>
      <c r="AC529" s="280" t="str">
        <f t="shared" si="907"/>
        <v/>
      </c>
      <c r="AD529" s="15"/>
      <c r="AE529" s="204" t="str">
        <f>IF(AF529="","",COUNT($AF$3:AF529))</f>
        <v/>
      </c>
      <c r="AF529" s="206" t="str">
        <f t="shared" si="908"/>
        <v/>
      </c>
      <c r="AG529" s="204" t="str">
        <f t="shared" si="909"/>
        <v/>
      </c>
      <c r="AH529" s="204" t="str">
        <f t="shared" si="910"/>
        <v/>
      </c>
      <c r="AI529" s="287"/>
      <c r="AJ529" s="15"/>
      <c r="AK529" s="138" t="str">
        <f t="shared" si="911"/>
        <v/>
      </c>
      <c r="AL529" s="131" t="str">
        <f t="shared" si="912"/>
        <v/>
      </c>
      <c r="AM529" s="131" t="str">
        <f t="shared" si="913"/>
        <v/>
      </c>
      <c r="AN529" s="313" t="str">
        <f t="shared" si="914"/>
        <v/>
      </c>
      <c r="AO529" s="316" t="str">
        <f t="shared" si="915"/>
        <v/>
      </c>
      <c r="AP529" s="18"/>
      <c r="AQ529" s="3" t="str">
        <f>IF(F529="","",MAX($AQ$3:AQ528)+1)</f>
        <v/>
      </c>
      <c r="AR529" s="3" t="str">
        <f>IF(OR(AQ529="",BB529=""),"",MAX($AR$3:AR528)+1)</f>
        <v/>
      </c>
      <c r="AS529" s="3" t="str">
        <f>IF(CQ529="","",RANK(CQ529,CQ$3:CQ$1048576,1)+COUNTIF($CQ$3:CQ529,CQ529)-1)</f>
        <v/>
      </c>
      <c r="AT529" s="21" t="str">
        <f>IF(C529="",IF(OR(AND($H529&lt;&gt;"",C529=""),AND($F528=$F529,$AZ529&lt;&gt;""),COUNTA($H$3:$H$1048576,#REF!,$F$3:$F$1048576)&gt;COUNTA($H$3:$H529,#REF!,$F$3:$F529),$AZ529&lt;&gt;""),INDEX(AT$3:AT$1048576,MATCH(MAX($AQ$3:$AQ528),$AQ$3:$AQ$1048576,0),0),""),C529)</f>
        <v/>
      </c>
      <c r="AU529" s="21" t="str">
        <f>IF(D529="",IF(OR(AND($H529&lt;&gt;"",D529=""),AND($F528=$F529,$AZ529&lt;&gt;""),COUNTA($H$3:$H$1048576,#REF!,$F$3:$F$1048576)&gt;COUNTA($H$3:$H529,#REF!,$F$3:$F529),$AZ529&lt;&gt;""),INDEX(AU$3:AU$1048576,MATCH(MAX($AQ$3:$AQ528),$AQ$3:$AQ$1048576,0),0),""),D529)</f>
        <v/>
      </c>
      <c r="AV529" s="21" t="str">
        <f>IF(E529="",IF(OR(AND($H529&lt;&gt;"",E529=""),AND($F528=$F529,$AZ529&lt;&gt;""),COUNTA($H$3:$H$1048576,#REF!,$F$3:$F$1048576)&gt;COUNTA($H$3:$H529,#REF!,$F$3:$F529),$AZ529&lt;&gt;""),INDEX(AV$3:AV$1048576,MATCH(MAX($AQ$3:$AQ528),$AQ$3:$AQ$1048576,0),0),""),E529)</f>
        <v/>
      </c>
      <c r="AW529" s="24" t="str">
        <f t="shared" si="916"/>
        <v/>
      </c>
      <c r="AX529" s="13" t="str">
        <f t="shared" si="917"/>
        <v/>
      </c>
      <c r="AY529" s="4" t="str">
        <f t="shared" si="918"/>
        <v/>
      </c>
      <c r="AZ529" s="4" t="str">
        <f>IF(AX529="",IF(OR(AND(H529&lt;&gt;"",F529=""),COUNTA($H$3:$H$1048576)&gt;COUNTA($H$3:$H529)),INDEX(AX$3:AX529,MATCH(MAX($AQ$3:AQ529),AQ$3:AQ529,0),0),""),AX529)</f>
        <v/>
      </c>
      <c r="BA529" s="4" t="str">
        <f>IF(AY529="",IF(AND(H529&lt;&gt;"",F529=""),INDEX(AY$3:AY529,MATCH(MAX($AQ$3:AQ529),AQ$3:AQ529,0),0),""),AY529)</f>
        <v/>
      </c>
      <c r="BB529" s="82" t="str">
        <f>IF(BC529="","",RANK(BC529,BC$3:BC$1048576,1)+COUNTIF($BC$3:BC529,BC529)-1)</f>
        <v/>
      </c>
      <c r="BC529" s="139" t="str">
        <f t="shared" si="919"/>
        <v/>
      </c>
      <c r="BD529" s="46" t="str">
        <f t="shared" si="920"/>
        <v/>
      </c>
      <c r="BE529" s="46" t="str">
        <f t="shared" si="921"/>
        <v/>
      </c>
      <c r="BF529" s="46" t="str">
        <f t="shared" si="922"/>
        <v/>
      </c>
      <c r="BG529" s="4" t="str">
        <f t="shared" si="923"/>
        <v/>
      </c>
      <c r="BH529" s="180" t="str">
        <f t="shared" si="924"/>
        <v/>
      </c>
      <c r="BI529" s="16" t="str">
        <f t="shared" si="925"/>
        <v/>
      </c>
      <c r="BJ529" s="52" t="str">
        <f>IF(BI529="","",IF(W529="","",IF(AND(K529=$K$1,$K$1&lt;&gt;""),$BT$2,IFERROR(IF(INDEX(価格設定!$D$5:$D$1048576,MATCH(Q529,価格設定!$B$5:$B$1048576,0),0)=価格設定!$D$3,$BT$2,$BS$2),$BS$2))))</f>
        <v/>
      </c>
      <c r="BK529" s="16" t="str">
        <f>IF(BI529="","",IF(COUNTIF($BI$3:BI529,BI529)=1,1,IF(AND(BI528=BI529,BH529=""),BK528,COUNTIF($BH$3:BH529,BH529))))</f>
        <v/>
      </c>
      <c r="BL529" s="52" t="str">
        <f t="shared" si="926"/>
        <v/>
      </c>
      <c r="BM529" s="52" t="str">
        <f t="shared" si="927"/>
        <v/>
      </c>
      <c r="BN529" s="119" t="str">
        <f t="shared" si="928"/>
        <v/>
      </c>
      <c r="BO529" s="119" t="str">
        <f t="shared" si="929"/>
        <v/>
      </c>
      <c r="BP529" s="17" t="str">
        <f t="shared" si="930"/>
        <v/>
      </c>
      <c r="BQ529" s="17" t="str">
        <f t="shared" si="931"/>
        <v/>
      </c>
      <c r="BR529" s="17" t="str">
        <f>IF(OR(BP529="",COUNTIF($BO$3:BO529,BO529)&lt;&gt;1),"",SUMIF(BO$3:BO$1048576,BO529,BP$3:BP$1048576))</f>
        <v/>
      </c>
      <c r="BS529" s="17" t="str">
        <f t="shared" si="932"/>
        <v/>
      </c>
      <c r="BT529" s="17" t="str">
        <f t="shared" si="933"/>
        <v/>
      </c>
      <c r="BU529" s="17" t="str">
        <f t="shared" si="934"/>
        <v/>
      </c>
      <c r="BV529" s="24" t="str">
        <f t="shared" si="935"/>
        <v/>
      </c>
      <c r="BW529" s="24" t="str">
        <f t="shared" si="936"/>
        <v/>
      </c>
      <c r="BX529" s="24" t="str">
        <f t="shared" si="937"/>
        <v/>
      </c>
      <c r="BY529" s="26" t="str">
        <f t="shared" si="938"/>
        <v/>
      </c>
      <c r="BZ529" s="26" t="str">
        <f t="shared" si="939"/>
        <v/>
      </c>
      <c r="CA529" s="26" t="str">
        <f t="shared" si="940"/>
        <v/>
      </c>
      <c r="CB529" s="66" t="str">
        <f t="shared" si="941"/>
        <v/>
      </c>
      <c r="CC529" s="65" t="str">
        <f t="shared" si="942"/>
        <v/>
      </c>
      <c r="CD529" s="26" t="str">
        <f t="shared" si="943"/>
        <v/>
      </c>
      <c r="CE529" s="26" t="str">
        <f t="shared" si="944"/>
        <v/>
      </c>
      <c r="CF529" s="193" t="str">
        <f t="shared" si="945"/>
        <v/>
      </c>
      <c r="CG529" s="193" t="str">
        <f t="shared" si="946"/>
        <v/>
      </c>
      <c r="CH529" s="26" t="str">
        <f t="shared" si="947"/>
        <v/>
      </c>
      <c r="CI529" s="26" t="str">
        <f t="shared" si="948"/>
        <v/>
      </c>
      <c r="CJ529" s="65" t="str">
        <f t="shared" si="949"/>
        <v/>
      </c>
      <c r="CK529" s="65" t="str">
        <f t="shared" si="950"/>
        <v/>
      </c>
      <c r="CL529" s="64" t="str">
        <f t="shared" si="951"/>
        <v/>
      </c>
      <c r="CM529" s="64" t="str">
        <f t="shared" si="952"/>
        <v/>
      </c>
      <c r="CN529" s="65" t="str">
        <f t="shared" si="953"/>
        <v/>
      </c>
      <c r="CP529" s="63" t="str">
        <f>IF(BH529="","",MAX($CP$3:CP528)+1)</f>
        <v/>
      </c>
      <c r="CQ529" s="24" t="str">
        <f t="shared" si="954"/>
        <v/>
      </c>
      <c r="CR529" s="24" t="str">
        <f t="shared" si="955"/>
        <v/>
      </c>
      <c r="CS529" s="24" t="str">
        <f t="shared" si="956"/>
        <v/>
      </c>
      <c r="CT529" s="58" t="str">
        <f>IF(BO529="","",COUNTIF($BO$3:BO529,BO529)&amp;"@"&amp;BO529)</f>
        <v/>
      </c>
      <c r="CU529" s="16" t="str">
        <f t="shared" si="894"/>
        <v/>
      </c>
      <c r="CV529" s="63" t="str">
        <f t="shared" si="957"/>
        <v/>
      </c>
      <c r="CW529" s="16" t="str">
        <f t="shared" si="958"/>
        <v/>
      </c>
      <c r="CX529" s="16" t="str">
        <f t="shared" si="959"/>
        <v/>
      </c>
      <c r="CY529" s="16" t="str">
        <f t="shared" si="960"/>
        <v/>
      </c>
      <c r="CZ529" s="85" t="str">
        <f t="shared" si="961"/>
        <v/>
      </c>
      <c r="DA529" s="16" t="str">
        <f t="shared" si="962"/>
        <v/>
      </c>
      <c r="DB529" s="16" t="str">
        <f t="shared" si="963"/>
        <v/>
      </c>
      <c r="DC529" s="28" t="str">
        <f>IF(CP529="","",$DC$1&amp;(INDEX(価格設定!D$1:XFD$3,ROW(価格設定!$D$3),MATCH($AW529,価格設定!D$1:XFD$1,1))*100)&amp;"%")</f>
        <v/>
      </c>
      <c r="DD529" s="28" t="str">
        <f>IF(CP529="","",$DD$1&amp;(INDEX(価格設定!D$1:XFD$3,ROW(価格設定!$D$2),MATCH($AW529,価格設定!D$1:XFD$1,1))*100)&amp;"%")</f>
        <v/>
      </c>
      <c r="DE529" s="29" t="str">
        <f t="shared" si="964"/>
        <v/>
      </c>
      <c r="DG529" s="58" t="str">
        <f t="shared" si="965"/>
        <v/>
      </c>
      <c r="DH529" s="58" t="str">
        <f t="shared" si="966"/>
        <v/>
      </c>
      <c r="DI529" s="58" t="str">
        <f t="shared" si="967"/>
        <v/>
      </c>
      <c r="DJ529" s="85" t="str">
        <f t="shared" si="968"/>
        <v/>
      </c>
      <c r="DL529" s="58" t="str">
        <f>IF(COUNTIF(DG$3:DG$1048576,DG529)=COUNTIF($DG$3:$DG529,DG529),DG529,"")</f>
        <v/>
      </c>
      <c r="DM529" s="85" t="str">
        <f t="shared" si="969"/>
        <v/>
      </c>
      <c r="DN529" s="85" t="str">
        <f t="shared" si="895"/>
        <v/>
      </c>
      <c r="DO529" s="85" t="str">
        <f t="shared" si="895"/>
        <v/>
      </c>
      <c r="DP529" s="303"/>
      <c r="DQ529" s="17" t="str">
        <f t="shared" si="896"/>
        <v/>
      </c>
      <c r="DR529" s="17" t="str">
        <f t="shared" si="897"/>
        <v/>
      </c>
      <c r="DS529" s="17" t="str">
        <f t="shared" si="898"/>
        <v/>
      </c>
      <c r="DU529" s="16" t="str">
        <f t="shared" si="970"/>
        <v/>
      </c>
      <c r="DV529" s="16" t="str">
        <f>IF(DU529="","",COUNT($DU$3:DU529))</f>
        <v/>
      </c>
      <c r="DW529" s="16" t="str">
        <f t="shared" si="971"/>
        <v/>
      </c>
      <c r="DX529" s="16" t="str">
        <f t="shared" si="972"/>
        <v/>
      </c>
      <c r="DY529" s="16" t="str">
        <f>IF(DZ529="","",COUNTIF(DZ$3:DZ529,DZ529))</f>
        <v/>
      </c>
      <c r="DZ529" s="16" t="str">
        <f t="shared" si="973"/>
        <v/>
      </c>
      <c r="EA529" s="16" t="str">
        <f t="shared" si="974"/>
        <v/>
      </c>
      <c r="EB529" s="16" t="str">
        <f t="shared" si="975"/>
        <v/>
      </c>
      <c r="EC529" s="16" t="str">
        <f t="shared" si="976"/>
        <v/>
      </c>
      <c r="ED529" s="16" t="str">
        <f t="shared" si="977"/>
        <v/>
      </c>
      <c r="EE529" s="16" t="str">
        <f t="shared" si="978"/>
        <v/>
      </c>
      <c r="EF529" s="16" t="str">
        <f t="shared" si="979"/>
        <v/>
      </c>
      <c r="EG529" s="16" t="str">
        <f t="shared" si="980"/>
        <v/>
      </c>
      <c r="EH529" s="16" t="str">
        <f t="shared" si="981"/>
        <v/>
      </c>
      <c r="EI529" s="16" t="str">
        <f t="shared" si="982"/>
        <v/>
      </c>
      <c r="EJ529" s="16" t="str">
        <f t="shared" si="983"/>
        <v/>
      </c>
      <c r="EK529" s="16" t="str">
        <f t="shared" si="984"/>
        <v/>
      </c>
      <c r="EL529" s="58" t="str">
        <f t="shared" si="985"/>
        <v/>
      </c>
      <c r="EM529" s="58" t="str">
        <f>IF(OR($DZ529="",CR529=""),IF($EL529="","",$EL529),IF(OR(CR529="なし",CR529=0),領収書!$H$1,CR529))</f>
        <v/>
      </c>
      <c r="EN529" s="58" t="str">
        <f>IF(OR($DZ529="",CS529=""),IF($EL529="","",$EL529),IF(OR(CS529="なし",CS529=0),入力!$EN$1,CS529))</f>
        <v/>
      </c>
      <c r="EO529" s="63" t="str">
        <f t="shared" si="986"/>
        <v/>
      </c>
      <c r="EP529" s="63" t="str">
        <f t="shared" si="987"/>
        <v/>
      </c>
      <c r="ER529" s="16" t="str">
        <f>IF(AND(COUNTIF($ET$3:ET529,ET529)=1,ET529&lt;&gt;""),MAX($ER$3:ER528)+1,"")</f>
        <v/>
      </c>
      <c r="ES529" s="16" t="str">
        <f>IF(価格設定!B531="","",価格設定!B531)</f>
        <v/>
      </c>
      <c r="ET529" s="16" t="str">
        <f>IF(価格設定!C531="","",価格設定!C531)</f>
        <v/>
      </c>
      <c r="EV529" s="16" t="str">
        <f t="shared" si="899"/>
        <v/>
      </c>
      <c r="EW529" s="16" t="str">
        <f t="shared" si="988"/>
        <v/>
      </c>
    </row>
    <row r="530" spans="1:153" ht="30" customHeight="1" x14ac:dyDescent="0.2">
      <c r="A530" s="225"/>
      <c r="B530" s="212"/>
      <c r="C530" s="221"/>
      <c r="D530" s="164"/>
      <c r="E530" s="165"/>
      <c r="F530" s="166"/>
      <c r="G530" s="167"/>
      <c r="H530" s="179"/>
      <c r="I530" s="306"/>
      <c r="J530" s="169"/>
      <c r="K530" s="179"/>
      <c r="L530" s="186"/>
      <c r="M530" s="186"/>
      <c r="N530" s="168"/>
      <c r="O530" s="170"/>
      <c r="P530" s="212"/>
      <c r="Q530" s="179" t="str">
        <f>IFERROR(IF(H530="","",IFERROR(INDEX(価格設定!$B$5:$B$1048576,MATCH(H530,価格設定!$B$5:$B$1048576,0),0),INDEX(価格設定!$B$5:$B$1048576,MATCH("*"&amp;H530&amp;"*",価格設定!$B$5:$B$1048576,0),0))),H530)</f>
        <v/>
      </c>
      <c r="R530" s="250" t="str">
        <f>IFERROR(IF(Q530="",IF(K530="","",K530),IF(K530="",IF(INDEX(価格設定!$C$5:$C$1048576,MATCH(Q530,価格設定!$B$5:$B$1048576,0),0)=0,"",INDEX(価格設定!$C$5:$C$1048576,MATCH(Q530,価格設定!$B$5:$B$1048576,0),0)),IF(K530="なし","",K530))),"")</f>
        <v/>
      </c>
      <c r="S530" s="308" t="str">
        <f t="shared" si="900"/>
        <v/>
      </c>
      <c r="T530" s="126" t="str">
        <f>IFERROR(IF(J530="",IF(INDEX(価格設定!$E$5:$R$1048576,MATCH($Q530,価格設定!B$5:B$1048576,0),MATCH($AW530,価格設定!E$1:X$1,1))=0,"",INDEX(価格設定!$E$5:$R$1048576,MATCH($Q530,価格設定!B$5:B$1048576,0),MATCH($AW530,価格設定!E$1:X$1,1))),J530),"")</f>
        <v/>
      </c>
      <c r="U530" s="126" t="str">
        <f t="shared" si="901"/>
        <v/>
      </c>
      <c r="V530" s="132" t="str">
        <f t="shared" si="902"/>
        <v/>
      </c>
      <c r="W530" s="127" t="str">
        <f>IFERROR(IF(OR(T530="",T530&lt;0),"",IFERROR(INDEX(価格設定!E$2:X$3,IF(AND(K530=$K$1,$K$1&lt;&gt;""),ROW(価格設定!$D$3)-1,MATCH(INDEX(価格設定!$D$5:$D$1048576,MATCH(Q530,価格設定!$B$5:$B$1048576,0),0),価格設定!$D$2:$D$3,0)),MATCH($AW530,価格設定!E$1:X$1,1)),INDEX(価格設定!E$2:X$2,0,MATCH($AW530,価格設定!E$1:X$1,1)))),"")</f>
        <v/>
      </c>
      <c r="X530" s="126" t="str">
        <f t="shared" si="893"/>
        <v/>
      </c>
      <c r="Y530" s="128" t="str">
        <f t="shared" si="903"/>
        <v/>
      </c>
      <c r="Z530" s="126" t="str">
        <f t="shared" si="904"/>
        <v/>
      </c>
      <c r="AA530" s="129" t="str">
        <f t="shared" si="905"/>
        <v/>
      </c>
      <c r="AB530" s="126" t="str">
        <f t="shared" si="906"/>
        <v/>
      </c>
      <c r="AC530" s="280" t="str">
        <f t="shared" si="907"/>
        <v/>
      </c>
      <c r="AD530" s="15"/>
      <c r="AE530" s="204" t="str">
        <f>IF(AF530="","",COUNT($AF$3:AF530))</f>
        <v/>
      </c>
      <c r="AF530" s="206" t="str">
        <f t="shared" si="908"/>
        <v/>
      </c>
      <c r="AG530" s="204" t="str">
        <f t="shared" si="909"/>
        <v/>
      </c>
      <c r="AH530" s="204" t="str">
        <f t="shared" si="910"/>
        <v/>
      </c>
      <c r="AI530" s="287"/>
      <c r="AJ530" s="15"/>
      <c r="AK530" s="138" t="str">
        <f t="shared" si="911"/>
        <v/>
      </c>
      <c r="AL530" s="131" t="str">
        <f t="shared" si="912"/>
        <v/>
      </c>
      <c r="AM530" s="131" t="str">
        <f t="shared" si="913"/>
        <v/>
      </c>
      <c r="AN530" s="313" t="str">
        <f t="shared" si="914"/>
        <v/>
      </c>
      <c r="AO530" s="316" t="str">
        <f t="shared" si="915"/>
        <v/>
      </c>
      <c r="AP530" s="18"/>
      <c r="AQ530" s="3" t="str">
        <f>IF(F530="","",MAX($AQ$3:AQ529)+1)</f>
        <v/>
      </c>
      <c r="AR530" s="3" t="str">
        <f>IF(OR(AQ530="",BB530=""),"",MAX($AR$3:AR529)+1)</f>
        <v/>
      </c>
      <c r="AS530" s="3" t="str">
        <f>IF(CQ530="","",RANK(CQ530,CQ$3:CQ$1048576,1)+COUNTIF($CQ$3:CQ530,CQ530)-1)</f>
        <v/>
      </c>
      <c r="AT530" s="21" t="str">
        <f>IF(C530="",IF(OR(AND($H530&lt;&gt;"",C530=""),AND($F529=$F530,$AZ530&lt;&gt;""),COUNTA($H$3:$H$1048576,#REF!,$F$3:$F$1048576)&gt;COUNTA($H$3:$H530,#REF!,$F$3:$F530),$AZ530&lt;&gt;""),INDEX(AT$3:AT$1048576,MATCH(MAX($AQ$3:$AQ529),$AQ$3:$AQ$1048576,0),0),""),C530)</f>
        <v/>
      </c>
      <c r="AU530" s="21" t="str">
        <f>IF(D530="",IF(OR(AND($H530&lt;&gt;"",D530=""),AND($F529=$F530,$AZ530&lt;&gt;""),COUNTA($H$3:$H$1048576,#REF!,$F$3:$F$1048576)&gt;COUNTA($H$3:$H530,#REF!,$F$3:$F530),$AZ530&lt;&gt;""),INDEX(AU$3:AU$1048576,MATCH(MAX($AQ$3:$AQ529),$AQ$3:$AQ$1048576,0),0),""),D530)</f>
        <v/>
      </c>
      <c r="AV530" s="21" t="str">
        <f>IF(E530="",IF(OR(AND($H530&lt;&gt;"",E530=""),AND($F529=$F530,$AZ530&lt;&gt;""),COUNTA($H$3:$H$1048576,#REF!,$F$3:$F$1048576)&gt;COUNTA($H$3:$H530,#REF!,$F$3:$F530),$AZ530&lt;&gt;""),INDEX(AV$3:AV$1048576,MATCH(MAX($AQ$3:$AQ529),$AQ$3:$AQ$1048576,0),0),""),E530)</f>
        <v/>
      </c>
      <c r="AW530" s="24" t="str">
        <f t="shared" si="916"/>
        <v/>
      </c>
      <c r="AX530" s="13" t="str">
        <f t="shared" si="917"/>
        <v/>
      </c>
      <c r="AY530" s="4" t="str">
        <f t="shared" si="918"/>
        <v/>
      </c>
      <c r="AZ530" s="4" t="str">
        <f>IF(AX530="",IF(OR(AND(H530&lt;&gt;"",F530=""),COUNTA($H$3:$H$1048576)&gt;COUNTA($H$3:$H530)),INDEX(AX$3:AX530,MATCH(MAX($AQ$3:AQ530),AQ$3:AQ530,0),0),""),AX530)</f>
        <v/>
      </c>
      <c r="BA530" s="4" t="str">
        <f>IF(AY530="",IF(AND(H530&lt;&gt;"",F530=""),INDEX(AY$3:AY530,MATCH(MAX($AQ$3:AQ530),AQ$3:AQ530,0),0),""),AY530)</f>
        <v/>
      </c>
      <c r="BB530" s="82" t="str">
        <f>IF(BC530="","",RANK(BC530,BC$3:BC$1048576,1)+COUNTIF($BC$3:BC530,BC530)-1)</f>
        <v/>
      </c>
      <c r="BC530" s="139" t="str">
        <f t="shared" si="919"/>
        <v/>
      </c>
      <c r="BD530" s="46" t="str">
        <f t="shared" si="920"/>
        <v/>
      </c>
      <c r="BE530" s="46" t="str">
        <f t="shared" si="921"/>
        <v/>
      </c>
      <c r="BF530" s="46" t="str">
        <f t="shared" si="922"/>
        <v/>
      </c>
      <c r="BG530" s="4" t="str">
        <f t="shared" si="923"/>
        <v/>
      </c>
      <c r="BH530" s="180" t="str">
        <f t="shared" si="924"/>
        <v/>
      </c>
      <c r="BI530" s="16" t="str">
        <f t="shared" si="925"/>
        <v/>
      </c>
      <c r="BJ530" s="52" t="str">
        <f>IF(BI530="","",IF(W530="","",IF(AND(K530=$K$1,$K$1&lt;&gt;""),$BT$2,IFERROR(IF(INDEX(価格設定!$D$5:$D$1048576,MATCH(Q530,価格設定!$B$5:$B$1048576,0),0)=価格設定!$D$3,$BT$2,$BS$2),$BS$2))))</f>
        <v/>
      </c>
      <c r="BK530" s="16" t="str">
        <f>IF(BI530="","",IF(COUNTIF($BI$3:BI530,BI530)=1,1,IF(AND(BI529=BI530,BH530=""),BK529,COUNTIF($BH$3:BH530,BH530))))</f>
        <v/>
      </c>
      <c r="BL530" s="52" t="str">
        <f t="shared" si="926"/>
        <v/>
      </c>
      <c r="BM530" s="52" t="str">
        <f t="shared" si="927"/>
        <v/>
      </c>
      <c r="BN530" s="119" t="str">
        <f t="shared" si="928"/>
        <v/>
      </c>
      <c r="BO530" s="119" t="str">
        <f t="shared" si="929"/>
        <v/>
      </c>
      <c r="BP530" s="17" t="str">
        <f t="shared" si="930"/>
        <v/>
      </c>
      <c r="BQ530" s="17" t="str">
        <f t="shared" si="931"/>
        <v/>
      </c>
      <c r="BR530" s="17" t="str">
        <f>IF(OR(BP530="",COUNTIF($BO$3:BO530,BO530)&lt;&gt;1),"",SUMIF(BO$3:BO$1048576,BO530,BP$3:BP$1048576))</f>
        <v/>
      </c>
      <c r="BS530" s="17" t="str">
        <f t="shared" si="932"/>
        <v/>
      </c>
      <c r="BT530" s="17" t="str">
        <f t="shared" si="933"/>
        <v/>
      </c>
      <c r="BU530" s="17" t="str">
        <f t="shared" si="934"/>
        <v/>
      </c>
      <c r="BV530" s="24" t="str">
        <f t="shared" si="935"/>
        <v/>
      </c>
      <c r="BW530" s="24" t="str">
        <f t="shared" si="936"/>
        <v/>
      </c>
      <c r="BX530" s="24" t="str">
        <f t="shared" si="937"/>
        <v/>
      </c>
      <c r="BY530" s="26" t="str">
        <f t="shared" si="938"/>
        <v/>
      </c>
      <c r="BZ530" s="26" t="str">
        <f t="shared" si="939"/>
        <v/>
      </c>
      <c r="CA530" s="26" t="str">
        <f t="shared" si="940"/>
        <v/>
      </c>
      <c r="CB530" s="66" t="str">
        <f t="shared" si="941"/>
        <v/>
      </c>
      <c r="CC530" s="65" t="str">
        <f t="shared" si="942"/>
        <v/>
      </c>
      <c r="CD530" s="26" t="str">
        <f t="shared" si="943"/>
        <v/>
      </c>
      <c r="CE530" s="26" t="str">
        <f t="shared" si="944"/>
        <v/>
      </c>
      <c r="CF530" s="193" t="str">
        <f t="shared" si="945"/>
        <v/>
      </c>
      <c r="CG530" s="193" t="str">
        <f t="shared" si="946"/>
        <v/>
      </c>
      <c r="CH530" s="26" t="str">
        <f t="shared" si="947"/>
        <v/>
      </c>
      <c r="CI530" s="26" t="str">
        <f t="shared" si="948"/>
        <v/>
      </c>
      <c r="CJ530" s="65" t="str">
        <f t="shared" si="949"/>
        <v/>
      </c>
      <c r="CK530" s="65" t="str">
        <f t="shared" si="950"/>
        <v/>
      </c>
      <c r="CL530" s="64" t="str">
        <f t="shared" si="951"/>
        <v/>
      </c>
      <c r="CM530" s="64" t="str">
        <f t="shared" si="952"/>
        <v/>
      </c>
      <c r="CN530" s="65" t="str">
        <f t="shared" si="953"/>
        <v/>
      </c>
      <c r="CP530" s="63" t="str">
        <f>IF(BH530="","",MAX($CP$3:CP529)+1)</f>
        <v/>
      </c>
      <c r="CQ530" s="24" t="str">
        <f t="shared" si="954"/>
        <v/>
      </c>
      <c r="CR530" s="24" t="str">
        <f t="shared" si="955"/>
        <v/>
      </c>
      <c r="CS530" s="24" t="str">
        <f t="shared" si="956"/>
        <v/>
      </c>
      <c r="CT530" s="58" t="str">
        <f>IF(BO530="","",COUNTIF($BO$3:BO530,BO530)&amp;"@"&amp;BO530)</f>
        <v/>
      </c>
      <c r="CU530" s="16" t="str">
        <f t="shared" si="894"/>
        <v/>
      </c>
      <c r="CV530" s="63" t="str">
        <f t="shared" si="957"/>
        <v/>
      </c>
      <c r="CW530" s="16" t="str">
        <f t="shared" si="958"/>
        <v/>
      </c>
      <c r="CX530" s="16" t="str">
        <f t="shared" si="959"/>
        <v/>
      </c>
      <c r="CY530" s="16" t="str">
        <f t="shared" si="960"/>
        <v/>
      </c>
      <c r="CZ530" s="85" t="str">
        <f t="shared" si="961"/>
        <v/>
      </c>
      <c r="DA530" s="16" t="str">
        <f t="shared" si="962"/>
        <v/>
      </c>
      <c r="DB530" s="16" t="str">
        <f t="shared" si="963"/>
        <v/>
      </c>
      <c r="DC530" s="28" t="str">
        <f>IF(CP530="","",$DC$1&amp;(INDEX(価格設定!D$1:XFD$3,ROW(価格設定!$D$3),MATCH($AW530,価格設定!D$1:XFD$1,1))*100)&amp;"%")</f>
        <v/>
      </c>
      <c r="DD530" s="28" t="str">
        <f>IF(CP530="","",$DD$1&amp;(INDEX(価格設定!D$1:XFD$3,ROW(価格設定!$D$2),MATCH($AW530,価格設定!D$1:XFD$1,1))*100)&amp;"%")</f>
        <v/>
      </c>
      <c r="DE530" s="29" t="str">
        <f t="shared" si="964"/>
        <v/>
      </c>
      <c r="DG530" s="58" t="str">
        <f t="shared" si="965"/>
        <v/>
      </c>
      <c r="DH530" s="58" t="str">
        <f t="shared" si="966"/>
        <v/>
      </c>
      <c r="DI530" s="58" t="str">
        <f t="shared" si="967"/>
        <v/>
      </c>
      <c r="DJ530" s="85" t="str">
        <f t="shared" si="968"/>
        <v/>
      </c>
      <c r="DL530" s="58" t="str">
        <f>IF(COUNTIF(DG$3:DG$1048576,DG530)=COUNTIF($DG$3:$DG530,DG530),DG530,"")</f>
        <v/>
      </c>
      <c r="DM530" s="85" t="str">
        <f t="shared" si="969"/>
        <v/>
      </c>
      <c r="DN530" s="85" t="str">
        <f t="shared" si="895"/>
        <v/>
      </c>
      <c r="DO530" s="85" t="str">
        <f t="shared" si="895"/>
        <v/>
      </c>
      <c r="DP530" s="303"/>
      <c r="DQ530" s="17" t="str">
        <f t="shared" si="896"/>
        <v/>
      </c>
      <c r="DR530" s="17" t="str">
        <f t="shared" si="897"/>
        <v/>
      </c>
      <c r="DS530" s="17" t="str">
        <f t="shared" si="898"/>
        <v/>
      </c>
      <c r="DU530" s="16" t="str">
        <f t="shared" si="970"/>
        <v/>
      </c>
      <c r="DV530" s="16" t="str">
        <f>IF(DU530="","",COUNT($DU$3:DU530))</f>
        <v/>
      </c>
      <c r="DW530" s="16" t="str">
        <f t="shared" si="971"/>
        <v/>
      </c>
      <c r="DX530" s="16" t="str">
        <f t="shared" si="972"/>
        <v/>
      </c>
      <c r="DY530" s="16" t="str">
        <f>IF(DZ530="","",COUNTIF(DZ$3:DZ530,DZ530))</f>
        <v/>
      </c>
      <c r="DZ530" s="16" t="str">
        <f t="shared" si="973"/>
        <v/>
      </c>
      <c r="EA530" s="16" t="str">
        <f t="shared" si="974"/>
        <v/>
      </c>
      <c r="EB530" s="16" t="str">
        <f t="shared" si="975"/>
        <v/>
      </c>
      <c r="EC530" s="16" t="str">
        <f t="shared" si="976"/>
        <v/>
      </c>
      <c r="ED530" s="16" t="str">
        <f t="shared" si="977"/>
        <v/>
      </c>
      <c r="EE530" s="16" t="str">
        <f t="shared" si="978"/>
        <v/>
      </c>
      <c r="EF530" s="16" t="str">
        <f t="shared" si="979"/>
        <v/>
      </c>
      <c r="EG530" s="16" t="str">
        <f t="shared" si="980"/>
        <v/>
      </c>
      <c r="EH530" s="16" t="str">
        <f t="shared" si="981"/>
        <v/>
      </c>
      <c r="EI530" s="16" t="str">
        <f t="shared" si="982"/>
        <v/>
      </c>
      <c r="EJ530" s="16" t="str">
        <f t="shared" si="983"/>
        <v/>
      </c>
      <c r="EK530" s="16" t="str">
        <f t="shared" si="984"/>
        <v/>
      </c>
      <c r="EL530" s="58" t="str">
        <f t="shared" si="985"/>
        <v/>
      </c>
      <c r="EM530" s="58" t="str">
        <f>IF(OR($DZ530="",CR530=""),IF($EL530="","",$EL530),IF(OR(CR530="なし",CR530=0),領収書!$H$1,CR530))</f>
        <v/>
      </c>
      <c r="EN530" s="58" t="str">
        <f>IF(OR($DZ530="",CS530=""),IF($EL530="","",$EL530),IF(OR(CS530="なし",CS530=0),入力!$EN$1,CS530))</f>
        <v/>
      </c>
      <c r="EO530" s="63" t="str">
        <f t="shared" si="986"/>
        <v/>
      </c>
      <c r="EP530" s="63" t="str">
        <f t="shared" si="987"/>
        <v/>
      </c>
      <c r="ER530" s="16" t="str">
        <f>IF(AND(COUNTIF($ET$3:ET530,ET530)=1,ET530&lt;&gt;""),MAX($ER$3:ER529)+1,"")</f>
        <v/>
      </c>
      <c r="ES530" s="16" t="str">
        <f>IF(価格設定!B532="","",価格設定!B532)</f>
        <v/>
      </c>
      <c r="ET530" s="16" t="str">
        <f>IF(価格設定!C532="","",価格設定!C532)</f>
        <v/>
      </c>
      <c r="EV530" s="16" t="str">
        <f t="shared" si="899"/>
        <v/>
      </c>
      <c r="EW530" s="16" t="str">
        <f t="shared" si="988"/>
        <v/>
      </c>
    </row>
    <row r="531" spans="1:153" ht="30" customHeight="1" x14ac:dyDescent="0.2">
      <c r="A531" s="225"/>
      <c r="B531" s="212"/>
      <c r="C531" s="221"/>
      <c r="D531" s="164"/>
      <c r="E531" s="165"/>
      <c r="F531" s="166"/>
      <c r="G531" s="167"/>
      <c r="H531" s="179"/>
      <c r="I531" s="306"/>
      <c r="J531" s="169"/>
      <c r="K531" s="179"/>
      <c r="L531" s="186"/>
      <c r="M531" s="186"/>
      <c r="N531" s="168"/>
      <c r="O531" s="170"/>
      <c r="P531" s="212"/>
      <c r="Q531" s="179" t="str">
        <f>IFERROR(IF(H531="","",IFERROR(INDEX(価格設定!$B$5:$B$1048576,MATCH(H531,価格設定!$B$5:$B$1048576,0),0),INDEX(価格設定!$B$5:$B$1048576,MATCH("*"&amp;H531&amp;"*",価格設定!$B$5:$B$1048576,0),0))),H531)</f>
        <v/>
      </c>
      <c r="R531" s="250" t="str">
        <f>IFERROR(IF(Q531="",IF(K531="","",K531),IF(K531="",IF(INDEX(価格設定!$C$5:$C$1048576,MATCH(Q531,価格設定!$B$5:$B$1048576,0),0)=0,"",INDEX(価格設定!$C$5:$C$1048576,MATCH(Q531,価格設定!$B$5:$B$1048576,0),0)),IF(K531="なし","",K531))),"")</f>
        <v/>
      </c>
      <c r="S531" s="308" t="str">
        <f t="shared" si="900"/>
        <v/>
      </c>
      <c r="T531" s="126" t="str">
        <f>IFERROR(IF(J531="",IF(INDEX(価格設定!$E$5:$R$1048576,MATCH($Q531,価格設定!B$5:B$1048576,0),MATCH($AW531,価格設定!E$1:X$1,1))=0,"",INDEX(価格設定!$E$5:$R$1048576,MATCH($Q531,価格設定!B$5:B$1048576,0),MATCH($AW531,価格設定!E$1:X$1,1))),J531),"")</f>
        <v/>
      </c>
      <c r="U531" s="126" t="str">
        <f t="shared" si="901"/>
        <v/>
      </c>
      <c r="V531" s="132" t="str">
        <f t="shared" si="902"/>
        <v/>
      </c>
      <c r="W531" s="127" t="str">
        <f>IFERROR(IF(OR(T531="",T531&lt;0),"",IFERROR(INDEX(価格設定!E$2:X$3,IF(AND(K531=$K$1,$K$1&lt;&gt;""),ROW(価格設定!$D$3)-1,MATCH(INDEX(価格設定!$D$5:$D$1048576,MATCH(Q531,価格設定!$B$5:$B$1048576,0),0),価格設定!$D$2:$D$3,0)),MATCH($AW531,価格設定!E$1:X$1,1)),INDEX(価格設定!E$2:X$2,0,MATCH($AW531,価格設定!E$1:X$1,1)))),"")</f>
        <v/>
      </c>
      <c r="X531" s="126" t="str">
        <f t="shared" si="893"/>
        <v/>
      </c>
      <c r="Y531" s="128" t="str">
        <f t="shared" si="903"/>
        <v/>
      </c>
      <c r="Z531" s="126" t="str">
        <f t="shared" si="904"/>
        <v/>
      </c>
      <c r="AA531" s="129" t="str">
        <f t="shared" si="905"/>
        <v/>
      </c>
      <c r="AB531" s="126" t="str">
        <f t="shared" si="906"/>
        <v/>
      </c>
      <c r="AC531" s="280" t="str">
        <f t="shared" si="907"/>
        <v/>
      </c>
      <c r="AD531" s="15"/>
      <c r="AE531" s="204" t="str">
        <f>IF(AF531="","",COUNT($AF$3:AF531))</f>
        <v/>
      </c>
      <c r="AF531" s="206" t="str">
        <f t="shared" si="908"/>
        <v/>
      </c>
      <c r="AG531" s="204" t="str">
        <f t="shared" si="909"/>
        <v/>
      </c>
      <c r="AH531" s="204" t="str">
        <f t="shared" si="910"/>
        <v/>
      </c>
      <c r="AI531" s="287"/>
      <c r="AJ531" s="15"/>
      <c r="AK531" s="138" t="str">
        <f t="shared" si="911"/>
        <v/>
      </c>
      <c r="AL531" s="131" t="str">
        <f t="shared" si="912"/>
        <v/>
      </c>
      <c r="AM531" s="131" t="str">
        <f t="shared" si="913"/>
        <v/>
      </c>
      <c r="AN531" s="313" t="str">
        <f t="shared" si="914"/>
        <v/>
      </c>
      <c r="AO531" s="316" t="str">
        <f t="shared" si="915"/>
        <v/>
      </c>
      <c r="AP531" s="18"/>
      <c r="AQ531" s="3" t="str">
        <f>IF(F531="","",MAX($AQ$3:AQ530)+1)</f>
        <v/>
      </c>
      <c r="AR531" s="3" t="str">
        <f>IF(OR(AQ531="",BB531=""),"",MAX($AR$3:AR530)+1)</f>
        <v/>
      </c>
      <c r="AS531" s="3" t="str">
        <f>IF(CQ531="","",RANK(CQ531,CQ$3:CQ$1048576,1)+COUNTIF($CQ$3:CQ531,CQ531)-1)</f>
        <v/>
      </c>
      <c r="AT531" s="21" t="str">
        <f>IF(C531="",IF(OR(AND($H531&lt;&gt;"",C531=""),AND($F530=$F531,$AZ531&lt;&gt;""),COUNTA($H$3:$H$1048576,#REF!,$F$3:$F$1048576)&gt;COUNTA($H$3:$H531,#REF!,$F$3:$F531),$AZ531&lt;&gt;""),INDEX(AT$3:AT$1048576,MATCH(MAX($AQ$3:$AQ530),$AQ$3:$AQ$1048576,0),0),""),C531)</f>
        <v/>
      </c>
      <c r="AU531" s="21" t="str">
        <f>IF(D531="",IF(OR(AND($H531&lt;&gt;"",D531=""),AND($F530=$F531,$AZ531&lt;&gt;""),COUNTA($H$3:$H$1048576,#REF!,$F$3:$F$1048576)&gt;COUNTA($H$3:$H531,#REF!,$F$3:$F531),$AZ531&lt;&gt;""),INDEX(AU$3:AU$1048576,MATCH(MAX($AQ$3:$AQ530),$AQ$3:$AQ$1048576,0),0),""),D531)</f>
        <v/>
      </c>
      <c r="AV531" s="21" t="str">
        <f>IF(E531="",IF(OR(AND($H531&lt;&gt;"",E531=""),AND($F530=$F531,$AZ531&lt;&gt;""),COUNTA($H$3:$H$1048576,#REF!,$F$3:$F$1048576)&gt;COUNTA($H$3:$H531,#REF!,$F$3:$F531),$AZ531&lt;&gt;""),INDEX(AV$3:AV$1048576,MATCH(MAX($AQ$3:$AQ530),$AQ$3:$AQ$1048576,0),0),""),E531)</f>
        <v/>
      </c>
      <c r="AW531" s="24" t="str">
        <f t="shared" si="916"/>
        <v/>
      </c>
      <c r="AX531" s="13" t="str">
        <f t="shared" si="917"/>
        <v/>
      </c>
      <c r="AY531" s="4" t="str">
        <f t="shared" si="918"/>
        <v/>
      </c>
      <c r="AZ531" s="4" t="str">
        <f>IF(AX531="",IF(OR(AND(H531&lt;&gt;"",F531=""),COUNTA($H$3:$H$1048576)&gt;COUNTA($H$3:$H531)),INDEX(AX$3:AX531,MATCH(MAX($AQ$3:AQ531),AQ$3:AQ531,0),0),""),AX531)</f>
        <v/>
      </c>
      <c r="BA531" s="4" t="str">
        <f>IF(AY531="",IF(AND(H531&lt;&gt;"",F531=""),INDEX(AY$3:AY531,MATCH(MAX($AQ$3:AQ531),AQ$3:AQ531,0),0),""),AY531)</f>
        <v/>
      </c>
      <c r="BB531" s="82" t="str">
        <f>IF(BC531="","",RANK(BC531,BC$3:BC$1048576,1)+COUNTIF($BC$3:BC531,BC531)-1)</f>
        <v/>
      </c>
      <c r="BC531" s="139" t="str">
        <f t="shared" si="919"/>
        <v/>
      </c>
      <c r="BD531" s="46" t="str">
        <f t="shared" si="920"/>
        <v/>
      </c>
      <c r="BE531" s="46" t="str">
        <f t="shared" si="921"/>
        <v/>
      </c>
      <c r="BF531" s="46" t="str">
        <f t="shared" si="922"/>
        <v/>
      </c>
      <c r="BG531" s="4" t="str">
        <f t="shared" si="923"/>
        <v/>
      </c>
      <c r="BH531" s="180" t="str">
        <f t="shared" si="924"/>
        <v/>
      </c>
      <c r="BI531" s="16" t="str">
        <f t="shared" si="925"/>
        <v/>
      </c>
      <c r="BJ531" s="52" t="str">
        <f>IF(BI531="","",IF(W531="","",IF(AND(K531=$K$1,$K$1&lt;&gt;""),$BT$2,IFERROR(IF(INDEX(価格設定!$D$5:$D$1048576,MATCH(Q531,価格設定!$B$5:$B$1048576,0),0)=価格設定!$D$3,$BT$2,$BS$2),$BS$2))))</f>
        <v/>
      </c>
      <c r="BK531" s="16" t="str">
        <f>IF(BI531="","",IF(COUNTIF($BI$3:BI531,BI531)=1,1,IF(AND(BI530=BI531,BH531=""),BK530,COUNTIF($BH$3:BH531,BH531))))</f>
        <v/>
      </c>
      <c r="BL531" s="52" t="str">
        <f t="shared" si="926"/>
        <v/>
      </c>
      <c r="BM531" s="52" t="str">
        <f t="shared" si="927"/>
        <v/>
      </c>
      <c r="BN531" s="119" t="str">
        <f t="shared" si="928"/>
        <v/>
      </c>
      <c r="BO531" s="119" t="str">
        <f t="shared" si="929"/>
        <v/>
      </c>
      <c r="BP531" s="17" t="str">
        <f t="shared" si="930"/>
        <v/>
      </c>
      <c r="BQ531" s="17" t="str">
        <f t="shared" si="931"/>
        <v/>
      </c>
      <c r="BR531" s="17" t="str">
        <f>IF(OR(BP531="",COUNTIF($BO$3:BO531,BO531)&lt;&gt;1),"",SUMIF(BO$3:BO$1048576,BO531,BP$3:BP$1048576))</f>
        <v/>
      </c>
      <c r="BS531" s="17" t="str">
        <f t="shared" si="932"/>
        <v/>
      </c>
      <c r="BT531" s="17" t="str">
        <f t="shared" si="933"/>
        <v/>
      </c>
      <c r="BU531" s="17" t="str">
        <f t="shared" si="934"/>
        <v/>
      </c>
      <c r="BV531" s="24" t="str">
        <f t="shared" si="935"/>
        <v/>
      </c>
      <c r="BW531" s="24" t="str">
        <f t="shared" si="936"/>
        <v/>
      </c>
      <c r="BX531" s="24" t="str">
        <f t="shared" si="937"/>
        <v/>
      </c>
      <c r="BY531" s="26" t="str">
        <f t="shared" si="938"/>
        <v/>
      </c>
      <c r="BZ531" s="26" t="str">
        <f t="shared" si="939"/>
        <v/>
      </c>
      <c r="CA531" s="26" t="str">
        <f t="shared" si="940"/>
        <v/>
      </c>
      <c r="CB531" s="66" t="str">
        <f t="shared" si="941"/>
        <v/>
      </c>
      <c r="CC531" s="65" t="str">
        <f t="shared" si="942"/>
        <v/>
      </c>
      <c r="CD531" s="26" t="str">
        <f t="shared" si="943"/>
        <v/>
      </c>
      <c r="CE531" s="26" t="str">
        <f t="shared" si="944"/>
        <v/>
      </c>
      <c r="CF531" s="193" t="str">
        <f t="shared" si="945"/>
        <v/>
      </c>
      <c r="CG531" s="193" t="str">
        <f t="shared" si="946"/>
        <v/>
      </c>
      <c r="CH531" s="26" t="str">
        <f t="shared" si="947"/>
        <v/>
      </c>
      <c r="CI531" s="26" t="str">
        <f t="shared" si="948"/>
        <v/>
      </c>
      <c r="CJ531" s="65" t="str">
        <f t="shared" si="949"/>
        <v/>
      </c>
      <c r="CK531" s="65" t="str">
        <f t="shared" si="950"/>
        <v/>
      </c>
      <c r="CL531" s="64" t="str">
        <f t="shared" si="951"/>
        <v/>
      </c>
      <c r="CM531" s="64" t="str">
        <f t="shared" si="952"/>
        <v/>
      </c>
      <c r="CN531" s="65" t="str">
        <f t="shared" si="953"/>
        <v/>
      </c>
      <c r="CP531" s="63" t="str">
        <f>IF(BH531="","",MAX($CP$3:CP530)+1)</f>
        <v/>
      </c>
      <c r="CQ531" s="24" t="str">
        <f t="shared" si="954"/>
        <v/>
      </c>
      <c r="CR531" s="24" t="str">
        <f t="shared" si="955"/>
        <v/>
      </c>
      <c r="CS531" s="24" t="str">
        <f t="shared" si="956"/>
        <v/>
      </c>
      <c r="CT531" s="58" t="str">
        <f>IF(BO531="","",COUNTIF($BO$3:BO531,BO531)&amp;"@"&amp;BO531)</f>
        <v/>
      </c>
      <c r="CU531" s="16" t="str">
        <f t="shared" si="894"/>
        <v/>
      </c>
      <c r="CV531" s="63" t="str">
        <f t="shared" si="957"/>
        <v/>
      </c>
      <c r="CW531" s="16" t="str">
        <f t="shared" si="958"/>
        <v/>
      </c>
      <c r="CX531" s="16" t="str">
        <f t="shared" si="959"/>
        <v/>
      </c>
      <c r="CY531" s="16" t="str">
        <f t="shared" si="960"/>
        <v/>
      </c>
      <c r="CZ531" s="85" t="str">
        <f t="shared" si="961"/>
        <v/>
      </c>
      <c r="DA531" s="16" t="str">
        <f t="shared" si="962"/>
        <v/>
      </c>
      <c r="DB531" s="16" t="str">
        <f t="shared" si="963"/>
        <v/>
      </c>
      <c r="DC531" s="28" t="str">
        <f>IF(CP531="","",$DC$1&amp;(INDEX(価格設定!D$1:XFD$3,ROW(価格設定!$D$3),MATCH($AW531,価格設定!D$1:XFD$1,1))*100)&amp;"%")</f>
        <v/>
      </c>
      <c r="DD531" s="28" t="str">
        <f>IF(CP531="","",$DD$1&amp;(INDEX(価格設定!D$1:XFD$3,ROW(価格設定!$D$2),MATCH($AW531,価格設定!D$1:XFD$1,1))*100)&amp;"%")</f>
        <v/>
      </c>
      <c r="DE531" s="29" t="str">
        <f t="shared" si="964"/>
        <v/>
      </c>
      <c r="DG531" s="58" t="str">
        <f t="shared" si="965"/>
        <v/>
      </c>
      <c r="DH531" s="58" t="str">
        <f t="shared" si="966"/>
        <v/>
      </c>
      <c r="DI531" s="58" t="str">
        <f t="shared" si="967"/>
        <v/>
      </c>
      <c r="DJ531" s="85" t="str">
        <f t="shared" si="968"/>
        <v/>
      </c>
      <c r="DL531" s="58" t="str">
        <f>IF(COUNTIF(DG$3:DG$1048576,DG531)=COUNTIF($DG$3:$DG531,DG531),DG531,"")</f>
        <v/>
      </c>
      <c r="DM531" s="85" t="str">
        <f t="shared" si="969"/>
        <v/>
      </c>
      <c r="DN531" s="85" t="str">
        <f t="shared" si="895"/>
        <v/>
      </c>
      <c r="DO531" s="85" t="str">
        <f t="shared" si="895"/>
        <v/>
      </c>
      <c r="DP531" s="303"/>
      <c r="DQ531" s="17" t="str">
        <f t="shared" si="896"/>
        <v/>
      </c>
      <c r="DR531" s="17" t="str">
        <f t="shared" si="897"/>
        <v/>
      </c>
      <c r="DS531" s="17" t="str">
        <f t="shared" si="898"/>
        <v/>
      </c>
      <c r="DU531" s="16" t="str">
        <f t="shared" si="970"/>
        <v/>
      </c>
      <c r="DV531" s="16" t="str">
        <f>IF(DU531="","",COUNT($DU$3:DU531))</f>
        <v/>
      </c>
      <c r="DW531" s="16" t="str">
        <f t="shared" si="971"/>
        <v/>
      </c>
      <c r="DX531" s="16" t="str">
        <f t="shared" si="972"/>
        <v/>
      </c>
      <c r="DY531" s="16" t="str">
        <f>IF(DZ531="","",COUNTIF(DZ$3:DZ531,DZ531))</f>
        <v/>
      </c>
      <c r="DZ531" s="16" t="str">
        <f t="shared" si="973"/>
        <v/>
      </c>
      <c r="EA531" s="16" t="str">
        <f t="shared" si="974"/>
        <v/>
      </c>
      <c r="EB531" s="16" t="str">
        <f t="shared" si="975"/>
        <v/>
      </c>
      <c r="EC531" s="16" t="str">
        <f t="shared" si="976"/>
        <v/>
      </c>
      <c r="ED531" s="16" t="str">
        <f t="shared" si="977"/>
        <v/>
      </c>
      <c r="EE531" s="16" t="str">
        <f t="shared" si="978"/>
        <v/>
      </c>
      <c r="EF531" s="16" t="str">
        <f t="shared" si="979"/>
        <v/>
      </c>
      <c r="EG531" s="16" t="str">
        <f t="shared" si="980"/>
        <v/>
      </c>
      <c r="EH531" s="16" t="str">
        <f t="shared" si="981"/>
        <v/>
      </c>
      <c r="EI531" s="16" t="str">
        <f t="shared" si="982"/>
        <v/>
      </c>
      <c r="EJ531" s="16" t="str">
        <f t="shared" si="983"/>
        <v/>
      </c>
      <c r="EK531" s="16" t="str">
        <f t="shared" si="984"/>
        <v/>
      </c>
      <c r="EL531" s="58" t="str">
        <f t="shared" si="985"/>
        <v/>
      </c>
      <c r="EM531" s="58" t="str">
        <f>IF(OR($DZ531="",CR531=""),IF($EL531="","",$EL531),IF(OR(CR531="なし",CR531=0),領収書!$H$1,CR531))</f>
        <v/>
      </c>
      <c r="EN531" s="58" t="str">
        <f>IF(OR($DZ531="",CS531=""),IF($EL531="","",$EL531),IF(OR(CS531="なし",CS531=0),入力!$EN$1,CS531))</f>
        <v/>
      </c>
      <c r="EO531" s="63" t="str">
        <f t="shared" si="986"/>
        <v/>
      </c>
      <c r="EP531" s="63" t="str">
        <f t="shared" si="987"/>
        <v/>
      </c>
      <c r="ER531" s="16" t="str">
        <f>IF(AND(COUNTIF($ET$3:ET531,ET531)=1,ET531&lt;&gt;""),MAX($ER$3:ER530)+1,"")</f>
        <v/>
      </c>
      <c r="ES531" s="16" t="str">
        <f>IF(価格設定!B533="","",価格設定!B533)</f>
        <v/>
      </c>
      <c r="ET531" s="16" t="str">
        <f>IF(価格設定!C533="","",価格設定!C533)</f>
        <v/>
      </c>
      <c r="EV531" s="16" t="str">
        <f t="shared" si="899"/>
        <v/>
      </c>
      <c r="EW531" s="16" t="str">
        <f t="shared" si="988"/>
        <v/>
      </c>
    </row>
    <row r="532" spans="1:153" ht="30" customHeight="1" x14ac:dyDescent="0.2">
      <c r="A532" s="225"/>
      <c r="B532" s="212"/>
      <c r="C532" s="221"/>
      <c r="D532" s="164"/>
      <c r="E532" s="165"/>
      <c r="F532" s="166"/>
      <c r="G532" s="167"/>
      <c r="H532" s="179"/>
      <c r="I532" s="306"/>
      <c r="J532" s="169"/>
      <c r="K532" s="179"/>
      <c r="L532" s="186"/>
      <c r="M532" s="186"/>
      <c r="N532" s="168"/>
      <c r="O532" s="170"/>
      <c r="P532" s="212"/>
      <c r="Q532" s="179" t="str">
        <f>IFERROR(IF(H532="","",IFERROR(INDEX(価格設定!$B$5:$B$1048576,MATCH(H532,価格設定!$B$5:$B$1048576,0),0),INDEX(価格設定!$B$5:$B$1048576,MATCH("*"&amp;H532&amp;"*",価格設定!$B$5:$B$1048576,0),0))),H532)</f>
        <v/>
      </c>
      <c r="R532" s="250" t="str">
        <f>IFERROR(IF(Q532="",IF(K532="","",K532),IF(K532="",IF(INDEX(価格設定!$C$5:$C$1048576,MATCH(Q532,価格設定!$B$5:$B$1048576,0),0)=0,"",INDEX(価格設定!$C$5:$C$1048576,MATCH(Q532,価格設定!$B$5:$B$1048576,0),0)),IF(K532="なし","",K532))),"")</f>
        <v/>
      </c>
      <c r="S532" s="308" t="str">
        <f t="shared" si="900"/>
        <v/>
      </c>
      <c r="T532" s="126" t="str">
        <f>IFERROR(IF(J532="",IF(INDEX(価格設定!$E$5:$R$1048576,MATCH($Q532,価格設定!B$5:B$1048576,0),MATCH($AW532,価格設定!E$1:X$1,1))=0,"",INDEX(価格設定!$E$5:$R$1048576,MATCH($Q532,価格設定!B$5:B$1048576,0),MATCH($AW532,価格設定!E$1:X$1,1))),J532),"")</f>
        <v/>
      </c>
      <c r="U532" s="126" t="str">
        <f t="shared" si="901"/>
        <v/>
      </c>
      <c r="V532" s="132" t="str">
        <f t="shared" si="902"/>
        <v/>
      </c>
      <c r="W532" s="127" t="str">
        <f>IFERROR(IF(OR(T532="",T532&lt;0),"",IFERROR(INDEX(価格設定!E$2:X$3,IF(AND(K532=$K$1,$K$1&lt;&gt;""),ROW(価格設定!$D$3)-1,MATCH(INDEX(価格設定!$D$5:$D$1048576,MATCH(Q532,価格設定!$B$5:$B$1048576,0),0),価格設定!$D$2:$D$3,0)),MATCH($AW532,価格設定!E$1:X$1,1)),INDEX(価格設定!E$2:X$2,0,MATCH($AW532,価格設定!E$1:X$1,1)))),"")</f>
        <v/>
      </c>
      <c r="X532" s="126" t="str">
        <f t="shared" si="893"/>
        <v/>
      </c>
      <c r="Y532" s="128" t="str">
        <f t="shared" si="903"/>
        <v/>
      </c>
      <c r="Z532" s="126" t="str">
        <f t="shared" si="904"/>
        <v/>
      </c>
      <c r="AA532" s="129" t="str">
        <f t="shared" si="905"/>
        <v/>
      </c>
      <c r="AB532" s="126" t="str">
        <f t="shared" si="906"/>
        <v/>
      </c>
      <c r="AC532" s="280" t="str">
        <f t="shared" si="907"/>
        <v/>
      </c>
      <c r="AD532" s="15"/>
      <c r="AE532" s="204" t="str">
        <f>IF(AF532="","",COUNT($AF$3:AF532))</f>
        <v/>
      </c>
      <c r="AF532" s="206" t="str">
        <f t="shared" si="908"/>
        <v/>
      </c>
      <c r="AG532" s="204" t="str">
        <f t="shared" si="909"/>
        <v/>
      </c>
      <c r="AH532" s="204" t="str">
        <f t="shared" si="910"/>
        <v/>
      </c>
      <c r="AI532" s="287"/>
      <c r="AJ532" s="15"/>
      <c r="AK532" s="138" t="str">
        <f t="shared" si="911"/>
        <v/>
      </c>
      <c r="AL532" s="131" t="str">
        <f t="shared" si="912"/>
        <v/>
      </c>
      <c r="AM532" s="131" t="str">
        <f t="shared" si="913"/>
        <v/>
      </c>
      <c r="AN532" s="313" t="str">
        <f t="shared" si="914"/>
        <v/>
      </c>
      <c r="AO532" s="316" t="str">
        <f t="shared" si="915"/>
        <v/>
      </c>
      <c r="AP532" s="18"/>
      <c r="AQ532" s="3" t="str">
        <f>IF(F532="","",MAX($AQ$3:AQ531)+1)</f>
        <v/>
      </c>
      <c r="AR532" s="3" t="str">
        <f>IF(OR(AQ532="",BB532=""),"",MAX($AR$3:AR531)+1)</f>
        <v/>
      </c>
      <c r="AS532" s="3" t="str">
        <f>IF(CQ532="","",RANK(CQ532,CQ$3:CQ$1048576,1)+COUNTIF($CQ$3:CQ532,CQ532)-1)</f>
        <v/>
      </c>
      <c r="AT532" s="21" t="str">
        <f>IF(C532="",IF(OR(AND($H532&lt;&gt;"",C532=""),AND($F531=$F532,$AZ532&lt;&gt;""),COUNTA($H$3:$H$1048576,#REF!,$F$3:$F$1048576)&gt;COUNTA($H$3:$H532,#REF!,$F$3:$F532),$AZ532&lt;&gt;""),INDEX(AT$3:AT$1048576,MATCH(MAX($AQ$3:$AQ531),$AQ$3:$AQ$1048576,0),0),""),C532)</f>
        <v/>
      </c>
      <c r="AU532" s="21" t="str">
        <f>IF(D532="",IF(OR(AND($H532&lt;&gt;"",D532=""),AND($F531=$F532,$AZ532&lt;&gt;""),COUNTA($H$3:$H$1048576,#REF!,$F$3:$F$1048576)&gt;COUNTA($H$3:$H532,#REF!,$F$3:$F532),$AZ532&lt;&gt;""),INDEX(AU$3:AU$1048576,MATCH(MAX($AQ$3:$AQ531),$AQ$3:$AQ$1048576,0),0),""),D532)</f>
        <v/>
      </c>
      <c r="AV532" s="21" t="str">
        <f>IF(E532="",IF(OR(AND($H532&lt;&gt;"",E532=""),AND($F531=$F532,$AZ532&lt;&gt;""),COUNTA($H$3:$H$1048576,#REF!,$F$3:$F$1048576)&gt;COUNTA($H$3:$H532,#REF!,$F$3:$F532),$AZ532&lt;&gt;""),INDEX(AV$3:AV$1048576,MATCH(MAX($AQ$3:$AQ531),$AQ$3:$AQ$1048576,0),0),""),E532)</f>
        <v/>
      </c>
      <c r="AW532" s="24" t="str">
        <f t="shared" si="916"/>
        <v/>
      </c>
      <c r="AX532" s="13" t="str">
        <f t="shared" si="917"/>
        <v/>
      </c>
      <c r="AY532" s="4" t="str">
        <f t="shared" si="918"/>
        <v/>
      </c>
      <c r="AZ532" s="4" t="str">
        <f>IF(AX532="",IF(OR(AND(H532&lt;&gt;"",F532=""),COUNTA($H$3:$H$1048576)&gt;COUNTA($H$3:$H532)),INDEX(AX$3:AX532,MATCH(MAX($AQ$3:AQ532),AQ$3:AQ532,0),0),""),AX532)</f>
        <v/>
      </c>
      <c r="BA532" s="4" t="str">
        <f>IF(AY532="",IF(AND(H532&lt;&gt;"",F532=""),INDEX(AY$3:AY532,MATCH(MAX($AQ$3:AQ532),AQ$3:AQ532,0),0),""),AY532)</f>
        <v/>
      </c>
      <c r="BB532" s="82" t="str">
        <f>IF(BC532="","",RANK(BC532,BC$3:BC$1048576,1)+COUNTIF($BC$3:BC532,BC532)-1)</f>
        <v/>
      </c>
      <c r="BC532" s="139" t="str">
        <f t="shared" si="919"/>
        <v/>
      </c>
      <c r="BD532" s="46" t="str">
        <f t="shared" si="920"/>
        <v/>
      </c>
      <c r="BE532" s="46" t="str">
        <f t="shared" si="921"/>
        <v/>
      </c>
      <c r="BF532" s="46" t="str">
        <f t="shared" si="922"/>
        <v/>
      </c>
      <c r="BG532" s="4" t="str">
        <f t="shared" si="923"/>
        <v/>
      </c>
      <c r="BH532" s="180" t="str">
        <f t="shared" si="924"/>
        <v/>
      </c>
      <c r="BI532" s="16" t="str">
        <f t="shared" si="925"/>
        <v/>
      </c>
      <c r="BJ532" s="52" t="str">
        <f>IF(BI532="","",IF(W532="","",IF(AND(K532=$K$1,$K$1&lt;&gt;""),$BT$2,IFERROR(IF(INDEX(価格設定!$D$5:$D$1048576,MATCH(Q532,価格設定!$B$5:$B$1048576,0),0)=価格設定!$D$3,$BT$2,$BS$2),$BS$2))))</f>
        <v/>
      </c>
      <c r="BK532" s="16" t="str">
        <f>IF(BI532="","",IF(COUNTIF($BI$3:BI532,BI532)=1,1,IF(AND(BI531=BI532,BH532=""),BK531,COUNTIF($BH$3:BH532,BH532))))</f>
        <v/>
      </c>
      <c r="BL532" s="52" t="str">
        <f t="shared" si="926"/>
        <v/>
      </c>
      <c r="BM532" s="52" t="str">
        <f t="shared" si="927"/>
        <v/>
      </c>
      <c r="BN532" s="119" t="str">
        <f t="shared" si="928"/>
        <v/>
      </c>
      <c r="BO532" s="119" t="str">
        <f t="shared" si="929"/>
        <v/>
      </c>
      <c r="BP532" s="17" t="str">
        <f t="shared" si="930"/>
        <v/>
      </c>
      <c r="BQ532" s="17" t="str">
        <f t="shared" si="931"/>
        <v/>
      </c>
      <c r="BR532" s="17" t="str">
        <f>IF(OR(BP532="",COUNTIF($BO$3:BO532,BO532)&lt;&gt;1),"",SUMIF(BO$3:BO$1048576,BO532,BP$3:BP$1048576))</f>
        <v/>
      </c>
      <c r="BS532" s="17" t="str">
        <f t="shared" si="932"/>
        <v/>
      </c>
      <c r="BT532" s="17" t="str">
        <f t="shared" si="933"/>
        <v/>
      </c>
      <c r="BU532" s="17" t="str">
        <f t="shared" si="934"/>
        <v/>
      </c>
      <c r="BV532" s="24" t="str">
        <f t="shared" si="935"/>
        <v/>
      </c>
      <c r="BW532" s="24" t="str">
        <f t="shared" si="936"/>
        <v/>
      </c>
      <c r="BX532" s="24" t="str">
        <f t="shared" si="937"/>
        <v/>
      </c>
      <c r="BY532" s="26" t="str">
        <f t="shared" si="938"/>
        <v/>
      </c>
      <c r="BZ532" s="26" t="str">
        <f t="shared" si="939"/>
        <v/>
      </c>
      <c r="CA532" s="26" t="str">
        <f t="shared" si="940"/>
        <v/>
      </c>
      <c r="CB532" s="66" t="str">
        <f t="shared" si="941"/>
        <v/>
      </c>
      <c r="CC532" s="65" t="str">
        <f t="shared" si="942"/>
        <v/>
      </c>
      <c r="CD532" s="26" t="str">
        <f t="shared" si="943"/>
        <v/>
      </c>
      <c r="CE532" s="26" t="str">
        <f t="shared" si="944"/>
        <v/>
      </c>
      <c r="CF532" s="193" t="str">
        <f t="shared" si="945"/>
        <v/>
      </c>
      <c r="CG532" s="193" t="str">
        <f t="shared" si="946"/>
        <v/>
      </c>
      <c r="CH532" s="26" t="str">
        <f t="shared" si="947"/>
        <v/>
      </c>
      <c r="CI532" s="26" t="str">
        <f t="shared" si="948"/>
        <v/>
      </c>
      <c r="CJ532" s="65" t="str">
        <f t="shared" si="949"/>
        <v/>
      </c>
      <c r="CK532" s="65" t="str">
        <f t="shared" si="950"/>
        <v/>
      </c>
      <c r="CL532" s="64" t="str">
        <f t="shared" si="951"/>
        <v/>
      </c>
      <c r="CM532" s="64" t="str">
        <f t="shared" si="952"/>
        <v/>
      </c>
      <c r="CN532" s="65" t="str">
        <f t="shared" si="953"/>
        <v/>
      </c>
      <c r="CP532" s="63" t="str">
        <f>IF(BH532="","",MAX($CP$3:CP531)+1)</f>
        <v/>
      </c>
      <c r="CQ532" s="24" t="str">
        <f t="shared" si="954"/>
        <v/>
      </c>
      <c r="CR532" s="24" t="str">
        <f t="shared" si="955"/>
        <v/>
      </c>
      <c r="CS532" s="24" t="str">
        <f t="shared" si="956"/>
        <v/>
      </c>
      <c r="CT532" s="58" t="str">
        <f>IF(BO532="","",COUNTIF($BO$3:BO532,BO532)&amp;"@"&amp;BO532)</f>
        <v/>
      </c>
      <c r="CU532" s="16" t="str">
        <f t="shared" si="894"/>
        <v/>
      </c>
      <c r="CV532" s="63" t="str">
        <f t="shared" si="957"/>
        <v/>
      </c>
      <c r="CW532" s="16" t="str">
        <f t="shared" si="958"/>
        <v/>
      </c>
      <c r="CX532" s="16" t="str">
        <f t="shared" si="959"/>
        <v/>
      </c>
      <c r="CY532" s="16" t="str">
        <f t="shared" si="960"/>
        <v/>
      </c>
      <c r="CZ532" s="85" t="str">
        <f t="shared" si="961"/>
        <v/>
      </c>
      <c r="DA532" s="16" t="str">
        <f t="shared" si="962"/>
        <v/>
      </c>
      <c r="DB532" s="16" t="str">
        <f t="shared" si="963"/>
        <v/>
      </c>
      <c r="DC532" s="28" t="str">
        <f>IF(CP532="","",$DC$1&amp;(INDEX(価格設定!D$1:XFD$3,ROW(価格設定!$D$3),MATCH($AW532,価格設定!D$1:XFD$1,1))*100)&amp;"%")</f>
        <v/>
      </c>
      <c r="DD532" s="28" t="str">
        <f>IF(CP532="","",$DD$1&amp;(INDEX(価格設定!D$1:XFD$3,ROW(価格設定!$D$2),MATCH($AW532,価格設定!D$1:XFD$1,1))*100)&amp;"%")</f>
        <v/>
      </c>
      <c r="DE532" s="29" t="str">
        <f t="shared" si="964"/>
        <v/>
      </c>
      <c r="DG532" s="58" t="str">
        <f t="shared" si="965"/>
        <v/>
      </c>
      <c r="DH532" s="58" t="str">
        <f t="shared" si="966"/>
        <v/>
      </c>
      <c r="DI532" s="58" t="str">
        <f t="shared" si="967"/>
        <v/>
      </c>
      <c r="DJ532" s="85" t="str">
        <f t="shared" si="968"/>
        <v/>
      </c>
      <c r="DL532" s="58" t="str">
        <f>IF(COUNTIF(DG$3:DG$1048576,DG532)=COUNTIF($DG$3:$DG532,DG532),DG532,"")</f>
        <v/>
      </c>
      <c r="DM532" s="85" t="str">
        <f t="shared" si="969"/>
        <v/>
      </c>
      <c r="DN532" s="85" t="str">
        <f t="shared" si="895"/>
        <v/>
      </c>
      <c r="DO532" s="85" t="str">
        <f t="shared" si="895"/>
        <v/>
      </c>
      <c r="DP532" s="303"/>
      <c r="DQ532" s="17" t="str">
        <f t="shared" si="896"/>
        <v/>
      </c>
      <c r="DR532" s="17" t="str">
        <f t="shared" si="897"/>
        <v/>
      </c>
      <c r="DS532" s="17" t="str">
        <f t="shared" si="898"/>
        <v/>
      </c>
      <c r="DU532" s="16" t="str">
        <f t="shared" si="970"/>
        <v/>
      </c>
      <c r="DV532" s="16" t="str">
        <f>IF(DU532="","",COUNT($DU$3:DU532))</f>
        <v/>
      </c>
      <c r="DW532" s="16" t="str">
        <f t="shared" si="971"/>
        <v/>
      </c>
      <c r="DX532" s="16" t="str">
        <f t="shared" si="972"/>
        <v/>
      </c>
      <c r="DY532" s="16" t="str">
        <f>IF(DZ532="","",COUNTIF(DZ$3:DZ532,DZ532))</f>
        <v/>
      </c>
      <c r="DZ532" s="16" t="str">
        <f t="shared" si="973"/>
        <v/>
      </c>
      <c r="EA532" s="16" t="str">
        <f t="shared" si="974"/>
        <v/>
      </c>
      <c r="EB532" s="16" t="str">
        <f t="shared" si="975"/>
        <v/>
      </c>
      <c r="EC532" s="16" t="str">
        <f t="shared" si="976"/>
        <v/>
      </c>
      <c r="ED532" s="16" t="str">
        <f t="shared" si="977"/>
        <v/>
      </c>
      <c r="EE532" s="16" t="str">
        <f t="shared" si="978"/>
        <v/>
      </c>
      <c r="EF532" s="16" t="str">
        <f t="shared" si="979"/>
        <v/>
      </c>
      <c r="EG532" s="16" t="str">
        <f t="shared" si="980"/>
        <v/>
      </c>
      <c r="EH532" s="16" t="str">
        <f t="shared" si="981"/>
        <v/>
      </c>
      <c r="EI532" s="16" t="str">
        <f t="shared" si="982"/>
        <v/>
      </c>
      <c r="EJ532" s="16" t="str">
        <f t="shared" si="983"/>
        <v/>
      </c>
      <c r="EK532" s="16" t="str">
        <f t="shared" si="984"/>
        <v/>
      </c>
      <c r="EL532" s="58" t="str">
        <f t="shared" si="985"/>
        <v/>
      </c>
      <c r="EM532" s="58" t="str">
        <f>IF(OR($DZ532="",CR532=""),IF($EL532="","",$EL532),IF(OR(CR532="なし",CR532=0),領収書!$H$1,CR532))</f>
        <v/>
      </c>
      <c r="EN532" s="58" t="str">
        <f>IF(OR($DZ532="",CS532=""),IF($EL532="","",$EL532),IF(OR(CS532="なし",CS532=0),入力!$EN$1,CS532))</f>
        <v/>
      </c>
      <c r="EO532" s="63" t="str">
        <f t="shared" si="986"/>
        <v/>
      </c>
      <c r="EP532" s="63" t="str">
        <f t="shared" si="987"/>
        <v/>
      </c>
      <c r="ER532" s="16" t="str">
        <f>IF(AND(COUNTIF($ET$3:ET532,ET532)=1,ET532&lt;&gt;""),MAX($ER$3:ER531)+1,"")</f>
        <v/>
      </c>
      <c r="ES532" s="16" t="str">
        <f>IF(価格設定!B534="","",価格設定!B534)</f>
        <v/>
      </c>
      <c r="ET532" s="16" t="str">
        <f>IF(価格設定!C534="","",価格設定!C534)</f>
        <v/>
      </c>
      <c r="EV532" s="16" t="str">
        <f t="shared" si="899"/>
        <v/>
      </c>
      <c r="EW532" s="16" t="str">
        <f t="shared" si="988"/>
        <v/>
      </c>
    </row>
    <row r="533" spans="1:153" ht="30" customHeight="1" x14ac:dyDescent="0.2">
      <c r="A533" s="225"/>
      <c r="B533" s="212"/>
      <c r="C533" s="221"/>
      <c r="D533" s="164"/>
      <c r="E533" s="165"/>
      <c r="F533" s="166"/>
      <c r="G533" s="167"/>
      <c r="H533" s="179"/>
      <c r="I533" s="306"/>
      <c r="J533" s="169"/>
      <c r="K533" s="179"/>
      <c r="L533" s="186"/>
      <c r="M533" s="186"/>
      <c r="N533" s="168"/>
      <c r="O533" s="170"/>
      <c r="P533" s="212"/>
      <c r="Q533" s="179" t="str">
        <f>IFERROR(IF(H533="","",IFERROR(INDEX(価格設定!$B$5:$B$1048576,MATCH(H533,価格設定!$B$5:$B$1048576,0),0),INDEX(価格設定!$B$5:$B$1048576,MATCH("*"&amp;H533&amp;"*",価格設定!$B$5:$B$1048576,0),0))),H533)</f>
        <v/>
      </c>
      <c r="R533" s="250" t="str">
        <f>IFERROR(IF(Q533="",IF(K533="","",K533),IF(K533="",IF(INDEX(価格設定!$C$5:$C$1048576,MATCH(Q533,価格設定!$B$5:$B$1048576,0),0)=0,"",INDEX(価格設定!$C$5:$C$1048576,MATCH(Q533,価格設定!$B$5:$B$1048576,0),0)),IF(K533="なし","",K533))),"")</f>
        <v/>
      </c>
      <c r="S533" s="308" t="str">
        <f t="shared" si="900"/>
        <v/>
      </c>
      <c r="T533" s="126" t="str">
        <f>IFERROR(IF(J533="",IF(INDEX(価格設定!$E$5:$R$1048576,MATCH($Q533,価格設定!B$5:B$1048576,0),MATCH($AW533,価格設定!E$1:X$1,1))=0,"",INDEX(価格設定!$E$5:$R$1048576,MATCH($Q533,価格設定!B$5:B$1048576,0),MATCH($AW533,価格設定!E$1:X$1,1))),J533),"")</f>
        <v/>
      </c>
      <c r="U533" s="126" t="str">
        <f t="shared" si="901"/>
        <v/>
      </c>
      <c r="V533" s="132" t="str">
        <f t="shared" si="902"/>
        <v/>
      </c>
      <c r="W533" s="127" t="str">
        <f>IFERROR(IF(OR(T533="",T533&lt;0),"",IFERROR(INDEX(価格設定!E$2:X$3,IF(AND(K533=$K$1,$K$1&lt;&gt;""),ROW(価格設定!$D$3)-1,MATCH(INDEX(価格設定!$D$5:$D$1048576,MATCH(Q533,価格設定!$B$5:$B$1048576,0),0),価格設定!$D$2:$D$3,0)),MATCH($AW533,価格設定!E$1:X$1,1)),INDEX(価格設定!E$2:X$2,0,MATCH($AW533,価格設定!E$1:X$1,1)))),"")</f>
        <v/>
      </c>
      <c r="X533" s="126" t="str">
        <f t="shared" si="893"/>
        <v/>
      </c>
      <c r="Y533" s="128" t="str">
        <f t="shared" si="903"/>
        <v/>
      </c>
      <c r="Z533" s="126" t="str">
        <f t="shared" si="904"/>
        <v/>
      </c>
      <c r="AA533" s="129" t="str">
        <f t="shared" si="905"/>
        <v/>
      </c>
      <c r="AB533" s="126" t="str">
        <f t="shared" si="906"/>
        <v/>
      </c>
      <c r="AC533" s="280" t="str">
        <f t="shared" si="907"/>
        <v/>
      </c>
      <c r="AD533" s="15"/>
      <c r="AE533" s="204" t="str">
        <f>IF(AF533="","",COUNT($AF$3:AF533))</f>
        <v/>
      </c>
      <c r="AF533" s="206" t="str">
        <f t="shared" si="908"/>
        <v/>
      </c>
      <c r="AG533" s="204" t="str">
        <f t="shared" si="909"/>
        <v/>
      </c>
      <c r="AH533" s="204" t="str">
        <f t="shared" si="910"/>
        <v/>
      </c>
      <c r="AI533" s="287"/>
      <c r="AJ533" s="15"/>
      <c r="AK533" s="138" t="str">
        <f t="shared" si="911"/>
        <v/>
      </c>
      <c r="AL533" s="131" t="str">
        <f t="shared" si="912"/>
        <v/>
      </c>
      <c r="AM533" s="131" t="str">
        <f t="shared" si="913"/>
        <v/>
      </c>
      <c r="AN533" s="313" t="str">
        <f t="shared" si="914"/>
        <v/>
      </c>
      <c r="AO533" s="316" t="str">
        <f t="shared" si="915"/>
        <v/>
      </c>
      <c r="AP533" s="18"/>
      <c r="AQ533" s="3" t="str">
        <f>IF(F533="","",MAX($AQ$3:AQ532)+1)</f>
        <v/>
      </c>
      <c r="AR533" s="3" t="str">
        <f>IF(OR(AQ533="",BB533=""),"",MAX($AR$3:AR532)+1)</f>
        <v/>
      </c>
      <c r="AS533" s="3" t="str">
        <f>IF(CQ533="","",RANK(CQ533,CQ$3:CQ$1048576,1)+COUNTIF($CQ$3:CQ533,CQ533)-1)</f>
        <v/>
      </c>
      <c r="AT533" s="21" t="str">
        <f>IF(C533="",IF(OR(AND($H533&lt;&gt;"",C533=""),AND($F532=$F533,$AZ533&lt;&gt;""),COUNTA($H$3:$H$1048576,#REF!,$F$3:$F$1048576)&gt;COUNTA($H$3:$H533,#REF!,$F$3:$F533),$AZ533&lt;&gt;""),INDEX(AT$3:AT$1048576,MATCH(MAX($AQ$3:$AQ532),$AQ$3:$AQ$1048576,0),0),""),C533)</f>
        <v/>
      </c>
      <c r="AU533" s="21" t="str">
        <f>IF(D533="",IF(OR(AND($H533&lt;&gt;"",D533=""),AND($F532=$F533,$AZ533&lt;&gt;""),COUNTA($H$3:$H$1048576,#REF!,$F$3:$F$1048576)&gt;COUNTA($H$3:$H533,#REF!,$F$3:$F533),$AZ533&lt;&gt;""),INDEX(AU$3:AU$1048576,MATCH(MAX($AQ$3:$AQ532),$AQ$3:$AQ$1048576,0),0),""),D533)</f>
        <v/>
      </c>
      <c r="AV533" s="21" t="str">
        <f>IF(E533="",IF(OR(AND($H533&lt;&gt;"",E533=""),AND($F532=$F533,$AZ533&lt;&gt;""),COUNTA($H$3:$H$1048576,#REF!,$F$3:$F$1048576)&gt;COUNTA($H$3:$H533,#REF!,$F$3:$F533),$AZ533&lt;&gt;""),INDEX(AV$3:AV$1048576,MATCH(MAX($AQ$3:$AQ532),$AQ$3:$AQ$1048576,0),0),""),E533)</f>
        <v/>
      </c>
      <c r="AW533" s="24" t="str">
        <f t="shared" si="916"/>
        <v/>
      </c>
      <c r="AX533" s="13" t="str">
        <f t="shared" si="917"/>
        <v/>
      </c>
      <c r="AY533" s="4" t="str">
        <f t="shared" si="918"/>
        <v/>
      </c>
      <c r="AZ533" s="4" t="str">
        <f>IF(AX533="",IF(OR(AND(H533&lt;&gt;"",F533=""),COUNTA($H$3:$H$1048576)&gt;COUNTA($H$3:$H533)),INDEX(AX$3:AX533,MATCH(MAX($AQ$3:AQ533),AQ$3:AQ533,0),0),""),AX533)</f>
        <v/>
      </c>
      <c r="BA533" s="4" t="str">
        <f>IF(AY533="",IF(AND(H533&lt;&gt;"",F533=""),INDEX(AY$3:AY533,MATCH(MAX($AQ$3:AQ533),AQ$3:AQ533,0),0),""),AY533)</f>
        <v/>
      </c>
      <c r="BB533" s="82" t="str">
        <f>IF(BC533="","",RANK(BC533,BC$3:BC$1048576,1)+COUNTIF($BC$3:BC533,BC533)-1)</f>
        <v/>
      </c>
      <c r="BC533" s="139" t="str">
        <f t="shared" si="919"/>
        <v/>
      </c>
      <c r="BD533" s="46" t="str">
        <f t="shared" si="920"/>
        <v/>
      </c>
      <c r="BE533" s="46" t="str">
        <f t="shared" si="921"/>
        <v/>
      </c>
      <c r="BF533" s="46" t="str">
        <f t="shared" si="922"/>
        <v/>
      </c>
      <c r="BG533" s="4" t="str">
        <f t="shared" si="923"/>
        <v/>
      </c>
      <c r="BH533" s="180" t="str">
        <f t="shared" si="924"/>
        <v/>
      </c>
      <c r="BI533" s="16" t="str">
        <f t="shared" si="925"/>
        <v/>
      </c>
      <c r="BJ533" s="52" t="str">
        <f>IF(BI533="","",IF(W533="","",IF(AND(K533=$K$1,$K$1&lt;&gt;""),$BT$2,IFERROR(IF(INDEX(価格設定!$D$5:$D$1048576,MATCH(Q533,価格設定!$B$5:$B$1048576,0),0)=価格設定!$D$3,$BT$2,$BS$2),$BS$2))))</f>
        <v/>
      </c>
      <c r="BK533" s="16" t="str">
        <f>IF(BI533="","",IF(COUNTIF($BI$3:BI533,BI533)=1,1,IF(AND(BI532=BI533,BH533=""),BK532,COUNTIF($BH$3:BH533,BH533))))</f>
        <v/>
      </c>
      <c r="BL533" s="52" t="str">
        <f t="shared" si="926"/>
        <v/>
      </c>
      <c r="BM533" s="52" t="str">
        <f t="shared" si="927"/>
        <v/>
      </c>
      <c r="BN533" s="119" t="str">
        <f t="shared" si="928"/>
        <v/>
      </c>
      <c r="BO533" s="119" t="str">
        <f t="shared" si="929"/>
        <v/>
      </c>
      <c r="BP533" s="17" t="str">
        <f t="shared" si="930"/>
        <v/>
      </c>
      <c r="BQ533" s="17" t="str">
        <f t="shared" si="931"/>
        <v/>
      </c>
      <c r="BR533" s="17" t="str">
        <f>IF(OR(BP533="",COUNTIF($BO$3:BO533,BO533)&lt;&gt;1),"",SUMIF(BO$3:BO$1048576,BO533,BP$3:BP$1048576))</f>
        <v/>
      </c>
      <c r="BS533" s="17" t="str">
        <f t="shared" si="932"/>
        <v/>
      </c>
      <c r="BT533" s="17" t="str">
        <f t="shared" si="933"/>
        <v/>
      </c>
      <c r="BU533" s="17" t="str">
        <f t="shared" si="934"/>
        <v/>
      </c>
      <c r="BV533" s="24" t="str">
        <f t="shared" si="935"/>
        <v/>
      </c>
      <c r="BW533" s="24" t="str">
        <f t="shared" si="936"/>
        <v/>
      </c>
      <c r="BX533" s="24" t="str">
        <f t="shared" si="937"/>
        <v/>
      </c>
      <c r="BY533" s="26" t="str">
        <f t="shared" si="938"/>
        <v/>
      </c>
      <c r="BZ533" s="26" t="str">
        <f t="shared" si="939"/>
        <v/>
      </c>
      <c r="CA533" s="26" t="str">
        <f t="shared" si="940"/>
        <v/>
      </c>
      <c r="CB533" s="66" t="str">
        <f t="shared" si="941"/>
        <v/>
      </c>
      <c r="CC533" s="65" t="str">
        <f t="shared" si="942"/>
        <v/>
      </c>
      <c r="CD533" s="26" t="str">
        <f t="shared" si="943"/>
        <v/>
      </c>
      <c r="CE533" s="26" t="str">
        <f t="shared" si="944"/>
        <v/>
      </c>
      <c r="CF533" s="193" t="str">
        <f t="shared" si="945"/>
        <v/>
      </c>
      <c r="CG533" s="193" t="str">
        <f t="shared" si="946"/>
        <v/>
      </c>
      <c r="CH533" s="26" t="str">
        <f t="shared" si="947"/>
        <v/>
      </c>
      <c r="CI533" s="26" t="str">
        <f t="shared" si="948"/>
        <v/>
      </c>
      <c r="CJ533" s="65" t="str">
        <f t="shared" si="949"/>
        <v/>
      </c>
      <c r="CK533" s="65" t="str">
        <f t="shared" si="950"/>
        <v/>
      </c>
      <c r="CL533" s="64" t="str">
        <f t="shared" si="951"/>
        <v/>
      </c>
      <c r="CM533" s="64" t="str">
        <f t="shared" si="952"/>
        <v/>
      </c>
      <c r="CN533" s="65" t="str">
        <f t="shared" si="953"/>
        <v/>
      </c>
      <c r="CP533" s="63" t="str">
        <f>IF(BH533="","",MAX($CP$3:CP532)+1)</f>
        <v/>
      </c>
      <c r="CQ533" s="24" t="str">
        <f t="shared" si="954"/>
        <v/>
      </c>
      <c r="CR533" s="24" t="str">
        <f t="shared" si="955"/>
        <v/>
      </c>
      <c r="CS533" s="24" t="str">
        <f t="shared" si="956"/>
        <v/>
      </c>
      <c r="CT533" s="58" t="str">
        <f>IF(BO533="","",COUNTIF($BO$3:BO533,BO533)&amp;"@"&amp;BO533)</f>
        <v/>
      </c>
      <c r="CU533" s="16" t="str">
        <f t="shared" si="894"/>
        <v/>
      </c>
      <c r="CV533" s="63" t="str">
        <f t="shared" si="957"/>
        <v/>
      </c>
      <c r="CW533" s="16" t="str">
        <f t="shared" si="958"/>
        <v/>
      </c>
      <c r="CX533" s="16" t="str">
        <f t="shared" si="959"/>
        <v/>
      </c>
      <c r="CY533" s="16" t="str">
        <f t="shared" si="960"/>
        <v/>
      </c>
      <c r="CZ533" s="85" t="str">
        <f t="shared" si="961"/>
        <v/>
      </c>
      <c r="DA533" s="16" t="str">
        <f t="shared" si="962"/>
        <v/>
      </c>
      <c r="DB533" s="16" t="str">
        <f t="shared" si="963"/>
        <v/>
      </c>
      <c r="DC533" s="28" t="str">
        <f>IF(CP533="","",$DC$1&amp;(INDEX(価格設定!D$1:XFD$3,ROW(価格設定!$D$3),MATCH($AW533,価格設定!D$1:XFD$1,1))*100)&amp;"%")</f>
        <v/>
      </c>
      <c r="DD533" s="28" t="str">
        <f>IF(CP533="","",$DD$1&amp;(INDEX(価格設定!D$1:XFD$3,ROW(価格設定!$D$2),MATCH($AW533,価格設定!D$1:XFD$1,1))*100)&amp;"%")</f>
        <v/>
      </c>
      <c r="DE533" s="29" t="str">
        <f t="shared" si="964"/>
        <v/>
      </c>
      <c r="DG533" s="58" t="str">
        <f t="shared" si="965"/>
        <v/>
      </c>
      <c r="DH533" s="58" t="str">
        <f t="shared" si="966"/>
        <v/>
      </c>
      <c r="DI533" s="58" t="str">
        <f t="shared" si="967"/>
        <v/>
      </c>
      <c r="DJ533" s="85" t="str">
        <f t="shared" si="968"/>
        <v/>
      </c>
      <c r="DL533" s="58" t="str">
        <f>IF(COUNTIF(DG$3:DG$1048576,DG533)=COUNTIF($DG$3:$DG533,DG533),DG533,"")</f>
        <v/>
      </c>
      <c r="DM533" s="85" t="str">
        <f t="shared" si="969"/>
        <v/>
      </c>
      <c r="DN533" s="85" t="str">
        <f t="shared" si="895"/>
        <v/>
      </c>
      <c r="DO533" s="85" t="str">
        <f t="shared" si="895"/>
        <v/>
      </c>
      <c r="DP533" s="303"/>
      <c r="DQ533" s="17" t="str">
        <f t="shared" si="896"/>
        <v/>
      </c>
      <c r="DR533" s="17" t="str">
        <f t="shared" si="897"/>
        <v/>
      </c>
      <c r="DS533" s="17" t="str">
        <f t="shared" si="898"/>
        <v/>
      </c>
      <c r="DU533" s="16" t="str">
        <f t="shared" si="970"/>
        <v/>
      </c>
      <c r="DV533" s="16" t="str">
        <f>IF(DU533="","",COUNT($DU$3:DU533))</f>
        <v/>
      </c>
      <c r="DW533" s="16" t="str">
        <f t="shared" si="971"/>
        <v/>
      </c>
      <c r="DX533" s="16" t="str">
        <f t="shared" si="972"/>
        <v/>
      </c>
      <c r="DY533" s="16" t="str">
        <f>IF(DZ533="","",COUNTIF(DZ$3:DZ533,DZ533))</f>
        <v/>
      </c>
      <c r="DZ533" s="16" t="str">
        <f t="shared" si="973"/>
        <v/>
      </c>
      <c r="EA533" s="16" t="str">
        <f t="shared" si="974"/>
        <v/>
      </c>
      <c r="EB533" s="16" t="str">
        <f t="shared" si="975"/>
        <v/>
      </c>
      <c r="EC533" s="16" t="str">
        <f t="shared" si="976"/>
        <v/>
      </c>
      <c r="ED533" s="16" t="str">
        <f t="shared" si="977"/>
        <v/>
      </c>
      <c r="EE533" s="16" t="str">
        <f t="shared" si="978"/>
        <v/>
      </c>
      <c r="EF533" s="16" t="str">
        <f t="shared" si="979"/>
        <v/>
      </c>
      <c r="EG533" s="16" t="str">
        <f t="shared" si="980"/>
        <v/>
      </c>
      <c r="EH533" s="16" t="str">
        <f t="shared" si="981"/>
        <v/>
      </c>
      <c r="EI533" s="16" t="str">
        <f t="shared" si="982"/>
        <v/>
      </c>
      <c r="EJ533" s="16" t="str">
        <f t="shared" si="983"/>
        <v/>
      </c>
      <c r="EK533" s="16" t="str">
        <f t="shared" si="984"/>
        <v/>
      </c>
      <c r="EL533" s="58" t="str">
        <f t="shared" si="985"/>
        <v/>
      </c>
      <c r="EM533" s="58" t="str">
        <f>IF(OR($DZ533="",CR533=""),IF($EL533="","",$EL533),IF(OR(CR533="なし",CR533=0),領収書!$H$1,CR533))</f>
        <v/>
      </c>
      <c r="EN533" s="58" t="str">
        <f>IF(OR($DZ533="",CS533=""),IF($EL533="","",$EL533),IF(OR(CS533="なし",CS533=0),入力!$EN$1,CS533))</f>
        <v/>
      </c>
      <c r="EO533" s="63" t="str">
        <f t="shared" si="986"/>
        <v/>
      </c>
      <c r="EP533" s="63" t="str">
        <f t="shared" si="987"/>
        <v/>
      </c>
      <c r="ER533" s="16" t="str">
        <f>IF(AND(COUNTIF($ET$3:ET533,ET533)=1,ET533&lt;&gt;""),MAX($ER$3:ER532)+1,"")</f>
        <v/>
      </c>
      <c r="ES533" s="16" t="str">
        <f>IF(価格設定!B535="","",価格設定!B535)</f>
        <v/>
      </c>
      <c r="ET533" s="16" t="str">
        <f>IF(価格設定!C535="","",価格設定!C535)</f>
        <v/>
      </c>
      <c r="EV533" s="16" t="str">
        <f t="shared" si="899"/>
        <v/>
      </c>
      <c r="EW533" s="16" t="str">
        <f t="shared" si="988"/>
        <v/>
      </c>
    </row>
    <row r="534" spans="1:153" ht="30" customHeight="1" x14ac:dyDescent="0.2">
      <c r="A534" s="225"/>
      <c r="B534" s="212"/>
      <c r="C534" s="221"/>
      <c r="D534" s="164"/>
      <c r="E534" s="165"/>
      <c r="F534" s="166"/>
      <c r="G534" s="167"/>
      <c r="H534" s="179"/>
      <c r="I534" s="306"/>
      <c r="J534" s="169"/>
      <c r="K534" s="179"/>
      <c r="L534" s="186"/>
      <c r="M534" s="186"/>
      <c r="N534" s="168"/>
      <c r="O534" s="170"/>
      <c r="P534" s="212"/>
      <c r="Q534" s="179" t="str">
        <f>IFERROR(IF(H534="","",IFERROR(INDEX(価格設定!$B$5:$B$1048576,MATCH(H534,価格設定!$B$5:$B$1048576,0),0),INDEX(価格設定!$B$5:$B$1048576,MATCH("*"&amp;H534&amp;"*",価格設定!$B$5:$B$1048576,0),0))),H534)</f>
        <v/>
      </c>
      <c r="R534" s="250" t="str">
        <f>IFERROR(IF(Q534="",IF(K534="","",K534),IF(K534="",IF(INDEX(価格設定!$C$5:$C$1048576,MATCH(Q534,価格設定!$B$5:$B$1048576,0),0)=0,"",INDEX(価格設定!$C$5:$C$1048576,MATCH(Q534,価格設定!$B$5:$B$1048576,0),0)),IF(K534="なし","",K534))),"")</f>
        <v/>
      </c>
      <c r="S534" s="308" t="str">
        <f t="shared" si="900"/>
        <v/>
      </c>
      <c r="T534" s="126" t="str">
        <f>IFERROR(IF(J534="",IF(INDEX(価格設定!$E$5:$R$1048576,MATCH($Q534,価格設定!B$5:B$1048576,0),MATCH($AW534,価格設定!E$1:X$1,1))=0,"",INDEX(価格設定!$E$5:$R$1048576,MATCH($Q534,価格設定!B$5:B$1048576,0),MATCH($AW534,価格設定!E$1:X$1,1))),J534),"")</f>
        <v/>
      </c>
      <c r="U534" s="126" t="str">
        <f t="shared" si="901"/>
        <v/>
      </c>
      <c r="V534" s="132" t="str">
        <f t="shared" si="902"/>
        <v/>
      </c>
      <c r="W534" s="127" t="str">
        <f>IFERROR(IF(OR(T534="",T534&lt;0),"",IFERROR(INDEX(価格設定!E$2:X$3,IF(AND(K534=$K$1,$K$1&lt;&gt;""),ROW(価格設定!$D$3)-1,MATCH(INDEX(価格設定!$D$5:$D$1048576,MATCH(Q534,価格設定!$B$5:$B$1048576,0),0),価格設定!$D$2:$D$3,0)),MATCH($AW534,価格設定!E$1:X$1,1)),INDEX(価格設定!E$2:X$2,0,MATCH($AW534,価格設定!E$1:X$1,1)))),"")</f>
        <v/>
      </c>
      <c r="X534" s="126" t="str">
        <f t="shared" si="893"/>
        <v/>
      </c>
      <c r="Y534" s="128" t="str">
        <f t="shared" si="903"/>
        <v/>
      </c>
      <c r="Z534" s="126" t="str">
        <f t="shared" si="904"/>
        <v/>
      </c>
      <c r="AA534" s="129" t="str">
        <f t="shared" si="905"/>
        <v/>
      </c>
      <c r="AB534" s="126" t="str">
        <f t="shared" si="906"/>
        <v/>
      </c>
      <c r="AC534" s="280" t="str">
        <f t="shared" si="907"/>
        <v/>
      </c>
      <c r="AD534" s="15"/>
      <c r="AE534" s="204" t="str">
        <f>IF(AF534="","",COUNT($AF$3:AF534))</f>
        <v/>
      </c>
      <c r="AF534" s="206" t="str">
        <f t="shared" si="908"/>
        <v/>
      </c>
      <c r="AG534" s="204" t="str">
        <f t="shared" si="909"/>
        <v/>
      </c>
      <c r="AH534" s="204" t="str">
        <f t="shared" si="910"/>
        <v/>
      </c>
      <c r="AI534" s="287"/>
      <c r="AJ534" s="15"/>
      <c r="AK534" s="138" t="str">
        <f t="shared" si="911"/>
        <v/>
      </c>
      <c r="AL534" s="131" t="str">
        <f t="shared" si="912"/>
        <v/>
      </c>
      <c r="AM534" s="131" t="str">
        <f t="shared" si="913"/>
        <v/>
      </c>
      <c r="AN534" s="313" t="str">
        <f t="shared" si="914"/>
        <v/>
      </c>
      <c r="AO534" s="316" t="str">
        <f t="shared" si="915"/>
        <v/>
      </c>
      <c r="AP534" s="18"/>
      <c r="AQ534" s="3" t="str">
        <f>IF(F534="","",MAX($AQ$3:AQ533)+1)</f>
        <v/>
      </c>
      <c r="AR534" s="3" t="str">
        <f>IF(OR(AQ534="",BB534=""),"",MAX($AR$3:AR533)+1)</f>
        <v/>
      </c>
      <c r="AS534" s="3" t="str">
        <f>IF(CQ534="","",RANK(CQ534,CQ$3:CQ$1048576,1)+COUNTIF($CQ$3:CQ534,CQ534)-1)</f>
        <v/>
      </c>
      <c r="AT534" s="21" t="str">
        <f>IF(C534="",IF(OR(AND($H534&lt;&gt;"",C534=""),AND($F533=$F534,$AZ534&lt;&gt;""),COUNTA($H$3:$H$1048576,#REF!,$F$3:$F$1048576)&gt;COUNTA($H$3:$H534,#REF!,$F$3:$F534),$AZ534&lt;&gt;""),INDEX(AT$3:AT$1048576,MATCH(MAX($AQ$3:$AQ533),$AQ$3:$AQ$1048576,0),0),""),C534)</f>
        <v/>
      </c>
      <c r="AU534" s="21" t="str">
        <f>IF(D534="",IF(OR(AND($H534&lt;&gt;"",D534=""),AND($F533=$F534,$AZ534&lt;&gt;""),COUNTA($H$3:$H$1048576,#REF!,$F$3:$F$1048576)&gt;COUNTA($H$3:$H534,#REF!,$F$3:$F534),$AZ534&lt;&gt;""),INDEX(AU$3:AU$1048576,MATCH(MAX($AQ$3:$AQ533),$AQ$3:$AQ$1048576,0),0),""),D534)</f>
        <v/>
      </c>
      <c r="AV534" s="21" t="str">
        <f>IF(E534="",IF(OR(AND($H534&lt;&gt;"",E534=""),AND($F533=$F534,$AZ534&lt;&gt;""),COUNTA($H$3:$H$1048576,#REF!,$F$3:$F$1048576)&gt;COUNTA($H$3:$H534,#REF!,$F$3:$F534),$AZ534&lt;&gt;""),INDEX(AV$3:AV$1048576,MATCH(MAX($AQ$3:$AQ533),$AQ$3:$AQ$1048576,0),0),""),E534)</f>
        <v/>
      </c>
      <c r="AW534" s="24" t="str">
        <f t="shared" si="916"/>
        <v/>
      </c>
      <c r="AX534" s="13" t="str">
        <f t="shared" si="917"/>
        <v/>
      </c>
      <c r="AY534" s="4" t="str">
        <f t="shared" si="918"/>
        <v/>
      </c>
      <c r="AZ534" s="4" t="str">
        <f>IF(AX534="",IF(OR(AND(H534&lt;&gt;"",F534=""),COUNTA($H$3:$H$1048576)&gt;COUNTA($H$3:$H534)),INDEX(AX$3:AX534,MATCH(MAX($AQ$3:AQ534),AQ$3:AQ534,0),0),""),AX534)</f>
        <v/>
      </c>
      <c r="BA534" s="4" t="str">
        <f>IF(AY534="",IF(AND(H534&lt;&gt;"",F534=""),INDEX(AY$3:AY534,MATCH(MAX($AQ$3:AQ534),AQ$3:AQ534,0),0),""),AY534)</f>
        <v/>
      </c>
      <c r="BB534" s="82" t="str">
        <f>IF(BC534="","",RANK(BC534,BC$3:BC$1048576,1)+COUNTIF($BC$3:BC534,BC534)-1)</f>
        <v/>
      </c>
      <c r="BC534" s="139" t="str">
        <f t="shared" si="919"/>
        <v/>
      </c>
      <c r="BD534" s="46" t="str">
        <f t="shared" si="920"/>
        <v/>
      </c>
      <c r="BE534" s="46" t="str">
        <f t="shared" si="921"/>
        <v/>
      </c>
      <c r="BF534" s="46" t="str">
        <f t="shared" si="922"/>
        <v/>
      </c>
      <c r="BG534" s="4" t="str">
        <f t="shared" si="923"/>
        <v/>
      </c>
      <c r="BH534" s="180" t="str">
        <f t="shared" si="924"/>
        <v/>
      </c>
      <c r="BI534" s="16" t="str">
        <f t="shared" si="925"/>
        <v/>
      </c>
      <c r="BJ534" s="52" t="str">
        <f>IF(BI534="","",IF(W534="","",IF(AND(K534=$K$1,$K$1&lt;&gt;""),$BT$2,IFERROR(IF(INDEX(価格設定!$D$5:$D$1048576,MATCH(Q534,価格設定!$B$5:$B$1048576,0),0)=価格設定!$D$3,$BT$2,$BS$2),$BS$2))))</f>
        <v/>
      </c>
      <c r="BK534" s="16" t="str">
        <f>IF(BI534="","",IF(COUNTIF($BI$3:BI534,BI534)=1,1,IF(AND(BI533=BI534,BH534=""),BK533,COUNTIF($BH$3:BH534,BH534))))</f>
        <v/>
      </c>
      <c r="BL534" s="52" t="str">
        <f t="shared" si="926"/>
        <v/>
      </c>
      <c r="BM534" s="52" t="str">
        <f t="shared" si="927"/>
        <v/>
      </c>
      <c r="BN534" s="119" t="str">
        <f t="shared" si="928"/>
        <v/>
      </c>
      <c r="BO534" s="119" t="str">
        <f t="shared" si="929"/>
        <v/>
      </c>
      <c r="BP534" s="17" t="str">
        <f t="shared" si="930"/>
        <v/>
      </c>
      <c r="BQ534" s="17" t="str">
        <f t="shared" si="931"/>
        <v/>
      </c>
      <c r="BR534" s="17" t="str">
        <f>IF(OR(BP534="",COUNTIF($BO$3:BO534,BO534)&lt;&gt;1),"",SUMIF(BO$3:BO$1048576,BO534,BP$3:BP$1048576))</f>
        <v/>
      </c>
      <c r="BS534" s="17" t="str">
        <f t="shared" si="932"/>
        <v/>
      </c>
      <c r="BT534" s="17" t="str">
        <f t="shared" si="933"/>
        <v/>
      </c>
      <c r="BU534" s="17" t="str">
        <f t="shared" si="934"/>
        <v/>
      </c>
      <c r="BV534" s="24" t="str">
        <f t="shared" si="935"/>
        <v/>
      </c>
      <c r="BW534" s="24" t="str">
        <f t="shared" si="936"/>
        <v/>
      </c>
      <c r="BX534" s="24" t="str">
        <f t="shared" si="937"/>
        <v/>
      </c>
      <c r="BY534" s="26" t="str">
        <f t="shared" si="938"/>
        <v/>
      </c>
      <c r="BZ534" s="26" t="str">
        <f t="shared" si="939"/>
        <v/>
      </c>
      <c r="CA534" s="26" t="str">
        <f t="shared" si="940"/>
        <v/>
      </c>
      <c r="CB534" s="66" t="str">
        <f t="shared" si="941"/>
        <v/>
      </c>
      <c r="CC534" s="65" t="str">
        <f t="shared" si="942"/>
        <v/>
      </c>
      <c r="CD534" s="26" t="str">
        <f t="shared" si="943"/>
        <v/>
      </c>
      <c r="CE534" s="26" t="str">
        <f t="shared" si="944"/>
        <v/>
      </c>
      <c r="CF534" s="193" t="str">
        <f t="shared" si="945"/>
        <v/>
      </c>
      <c r="CG534" s="193" t="str">
        <f t="shared" si="946"/>
        <v/>
      </c>
      <c r="CH534" s="26" t="str">
        <f t="shared" si="947"/>
        <v/>
      </c>
      <c r="CI534" s="26" t="str">
        <f t="shared" si="948"/>
        <v/>
      </c>
      <c r="CJ534" s="65" t="str">
        <f t="shared" si="949"/>
        <v/>
      </c>
      <c r="CK534" s="65" t="str">
        <f t="shared" si="950"/>
        <v/>
      </c>
      <c r="CL534" s="64" t="str">
        <f t="shared" si="951"/>
        <v/>
      </c>
      <c r="CM534" s="64" t="str">
        <f t="shared" si="952"/>
        <v/>
      </c>
      <c r="CN534" s="65" t="str">
        <f t="shared" si="953"/>
        <v/>
      </c>
      <c r="CP534" s="63" t="str">
        <f>IF(BH534="","",MAX($CP$3:CP533)+1)</f>
        <v/>
      </c>
      <c r="CQ534" s="24" t="str">
        <f t="shared" si="954"/>
        <v/>
      </c>
      <c r="CR534" s="24" t="str">
        <f t="shared" si="955"/>
        <v/>
      </c>
      <c r="CS534" s="24" t="str">
        <f t="shared" si="956"/>
        <v/>
      </c>
      <c r="CT534" s="58" t="str">
        <f>IF(BO534="","",COUNTIF($BO$3:BO534,BO534)&amp;"@"&amp;BO534)</f>
        <v/>
      </c>
      <c r="CU534" s="16" t="str">
        <f t="shared" si="894"/>
        <v/>
      </c>
      <c r="CV534" s="63" t="str">
        <f t="shared" si="957"/>
        <v/>
      </c>
      <c r="CW534" s="16" t="str">
        <f t="shared" si="958"/>
        <v/>
      </c>
      <c r="CX534" s="16" t="str">
        <f t="shared" si="959"/>
        <v/>
      </c>
      <c r="CY534" s="16" t="str">
        <f t="shared" si="960"/>
        <v/>
      </c>
      <c r="CZ534" s="85" t="str">
        <f t="shared" si="961"/>
        <v/>
      </c>
      <c r="DA534" s="16" t="str">
        <f t="shared" si="962"/>
        <v/>
      </c>
      <c r="DB534" s="16" t="str">
        <f t="shared" si="963"/>
        <v/>
      </c>
      <c r="DC534" s="28" t="str">
        <f>IF(CP534="","",$DC$1&amp;(INDEX(価格設定!D$1:XFD$3,ROW(価格設定!$D$3),MATCH($AW534,価格設定!D$1:XFD$1,1))*100)&amp;"%")</f>
        <v/>
      </c>
      <c r="DD534" s="28" t="str">
        <f>IF(CP534="","",$DD$1&amp;(INDEX(価格設定!D$1:XFD$3,ROW(価格設定!$D$2),MATCH($AW534,価格設定!D$1:XFD$1,1))*100)&amp;"%")</f>
        <v/>
      </c>
      <c r="DE534" s="29" t="str">
        <f t="shared" si="964"/>
        <v/>
      </c>
      <c r="DG534" s="58" t="str">
        <f t="shared" si="965"/>
        <v/>
      </c>
      <c r="DH534" s="58" t="str">
        <f t="shared" si="966"/>
        <v/>
      </c>
      <c r="DI534" s="58" t="str">
        <f t="shared" si="967"/>
        <v/>
      </c>
      <c r="DJ534" s="85" t="str">
        <f t="shared" si="968"/>
        <v/>
      </c>
      <c r="DL534" s="58" t="str">
        <f>IF(COUNTIF(DG$3:DG$1048576,DG534)=COUNTIF($DG$3:$DG534,DG534),DG534,"")</f>
        <v/>
      </c>
      <c r="DM534" s="85" t="str">
        <f t="shared" si="969"/>
        <v/>
      </c>
      <c r="DN534" s="85" t="str">
        <f t="shared" si="895"/>
        <v/>
      </c>
      <c r="DO534" s="85" t="str">
        <f t="shared" si="895"/>
        <v/>
      </c>
      <c r="DP534" s="303"/>
      <c r="DQ534" s="17" t="str">
        <f t="shared" si="896"/>
        <v/>
      </c>
      <c r="DR534" s="17" t="str">
        <f t="shared" si="897"/>
        <v/>
      </c>
      <c r="DS534" s="17" t="str">
        <f t="shared" si="898"/>
        <v/>
      </c>
      <c r="DU534" s="16" t="str">
        <f t="shared" si="970"/>
        <v/>
      </c>
      <c r="DV534" s="16" t="str">
        <f>IF(DU534="","",COUNT($DU$3:DU534))</f>
        <v/>
      </c>
      <c r="DW534" s="16" t="str">
        <f t="shared" si="971"/>
        <v/>
      </c>
      <c r="DX534" s="16" t="str">
        <f t="shared" si="972"/>
        <v/>
      </c>
      <c r="DY534" s="16" t="str">
        <f>IF(DZ534="","",COUNTIF(DZ$3:DZ534,DZ534))</f>
        <v/>
      </c>
      <c r="DZ534" s="16" t="str">
        <f t="shared" si="973"/>
        <v/>
      </c>
      <c r="EA534" s="16" t="str">
        <f t="shared" si="974"/>
        <v/>
      </c>
      <c r="EB534" s="16" t="str">
        <f t="shared" si="975"/>
        <v/>
      </c>
      <c r="EC534" s="16" t="str">
        <f t="shared" si="976"/>
        <v/>
      </c>
      <c r="ED534" s="16" t="str">
        <f t="shared" si="977"/>
        <v/>
      </c>
      <c r="EE534" s="16" t="str">
        <f t="shared" si="978"/>
        <v/>
      </c>
      <c r="EF534" s="16" t="str">
        <f t="shared" si="979"/>
        <v/>
      </c>
      <c r="EG534" s="16" t="str">
        <f t="shared" si="980"/>
        <v/>
      </c>
      <c r="EH534" s="16" t="str">
        <f t="shared" si="981"/>
        <v/>
      </c>
      <c r="EI534" s="16" t="str">
        <f t="shared" si="982"/>
        <v/>
      </c>
      <c r="EJ534" s="16" t="str">
        <f t="shared" si="983"/>
        <v/>
      </c>
      <c r="EK534" s="16" t="str">
        <f t="shared" si="984"/>
        <v/>
      </c>
      <c r="EL534" s="58" t="str">
        <f t="shared" si="985"/>
        <v/>
      </c>
      <c r="EM534" s="58" t="str">
        <f>IF(OR($DZ534="",CR534=""),IF($EL534="","",$EL534),IF(OR(CR534="なし",CR534=0),領収書!$H$1,CR534))</f>
        <v/>
      </c>
      <c r="EN534" s="58" t="str">
        <f>IF(OR($DZ534="",CS534=""),IF($EL534="","",$EL534),IF(OR(CS534="なし",CS534=0),入力!$EN$1,CS534))</f>
        <v/>
      </c>
      <c r="EO534" s="63" t="str">
        <f t="shared" si="986"/>
        <v/>
      </c>
      <c r="EP534" s="63" t="str">
        <f t="shared" si="987"/>
        <v/>
      </c>
      <c r="ER534" s="16" t="str">
        <f>IF(AND(COUNTIF($ET$3:ET534,ET534)=1,ET534&lt;&gt;""),MAX($ER$3:ER533)+1,"")</f>
        <v/>
      </c>
      <c r="ES534" s="16" t="str">
        <f>IF(価格設定!B536="","",価格設定!B536)</f>
        <v/>
      </c>
      <c r="ET534" s="16" t="str">
        <f>IF(価格設定!C536="","",価格設定!C536)</f>
        <v/>
      </c>
      <c r="EV534" s="16" t="str">
        <f t="shared" si="899"/>
        <v/>
      </c>
      <c r="EW534" s="16" t="str">
        <f t="shared" si="988"/>
        <v/>
      </c>
    </row>
    <row r="535" spans="1:153" ht="30" customHeight="1" x14ac:dyDescent="0.2">
      <c r="A535" s="225"/>
      <c r="B535" s="212"/>
      <c r="C535" s="221"/>
      <c r="D535" s="164"/>
      <c r="E535" s="165"/>
      <c r="F535" s="166"/>
      <c r="G535" s="167"/>
      <c r="H535" s="179"/>
      <c r="I535" s="306"/>
      <c r="J535" s="169"/>
      <c r="K535" s="179"/>
      <c r="L535" s="186"/>
      <c r="M535" s="186"/>
      <c r="N535" s="168"/>
      <c r="O535" s="170"/>
      <c r="P535" s="212"/>
      <c r="Q535" s="179" t="str">
        <f>IFERROR(IF(H535="","",IFERROR(INDEX(価格設定!$B$5:$B$1048576,MATCH(H535,価格設定!$B$5:$B$1048576,0),0),INDEX(価格設定!$B$5:$B$1048576,MATCH("*"&amp;H535&amp;"*",価格設定!$B$5:$B$1048576,0),0))),H535)</f>
        <v/>
      </c>
      <c r="R535" s="250" t="str">
        <f>IFERROR(IF(Q535="",IF(K535="","",K535),IF(K535="",IF(INDEX(価格設定!$C$5:$C$1048576,MATCH(Q535,価格設定!$B$5:$B$1048576,0),0)=0,"",INDEX(価格設定!$C$5:$C$1048576,MATCH(Q535,価格設定!$B$5:$B$1048576,0),0)),IF(K535="なし","",K535))),"")</f>
        <v/>
      </c>
      <c r="S535" s="308" t="str">
        <f t="shared" si="900"/>
        <v/>
      </c>
      <c r="T535" s="126" t="str">
        <f>IFERROR(IF(J535="",IF(INDEX(価格設定!$E$5:$R$1048576,MATCH($Q535,価格設定!B$5:B$1048576,0),MATCH($AW535,価格設定!E$1:X$1,1))=0,"",INDEX(価格設定!$E$5:$R$1048576,MATCH($Q535,価格設定!B$5:B$1048576,0),MATCH($AW535,価格設定!E$1:X$1,1))),J535),"")</f>
        <v/>
      </c>
      <c r="U535" s="126" t="str">
        <f t="shared" si="901"/>
        <v/>
      </c>
      <c r="V535" s="132" t="str">
        <f t="shared" si="902"/>
        <v/>
      </c>
      <c r="W535" s="127" t="str">
        <f>IFERROR(IF(OR(T535="",T535&lt;0),"",IFERROR(INDEX(価格設定!E$2:X$3,IF(AND(K535=$K$1,$K$1&lt;&gt;""),ROW(価格設定!$D$3)-1,MATCH(INDEX(価格設定!$D$5:$D$1048576,MATCH(Q535,価格設定!$B$5:$B$1048576,0),0),価格設定!$D$2:$D$3,0)),MATCH($AW535,価格設定!E$1:X$1,1)),INDEX(価格設定!E$2:X$2,0,MATCH($AW535,価格設定!E$1:X$1,1)))),"")</f>
        <v/>
      </c>
      <c r="X535" s="126" t="str">
        <f t="shared" si="893"/>
        <v/>
      </c>
      <c r="Y535" s="128" t="str">
        <f t="shared" si="903"/>
        <v/>
      </c>
      <c r="Z535" s="126" t="str">
        <f t="shared" si="904"/>
        <v/>
      </c>
      <c r="AA535" s="129" t="str">
        <f t="shared" si="905"/>
        <v/>
      </c>
      <c r="AB535" s="126" t="str">
        <f t="shared" si="906"/>
        <v/>
      </c>
      <c r="AC535" s="280" t="str">
        <f t="shared" si="907"/>
        <v/>
      </c>
      <c r="AD535" s="15"/>
      <c r="AE535" s="204" t="str">
        <f>IF(AF535="","",COUNT($AF$3:AF535))</f>
        <v/>
      </c>
      <c r="AF535" s="206" t="str">
        <f t="shared" si="908"/>
        <v/>
      </c>
      <c r="AG535" s="204" t="str">
        <f t="shared" si="909"/>
        <v/>
      </c>
      <c r="AH535" s="204" t="str">
        <f t="shared" si="910"/>
        <v/>
      </c>
      <c r="AI535" s="287"/>
      <c r="AJ535" s="15"/>
      <c r="AK535" s="138" t="str">
        <f t="shared" si="911"/>
        <v/>
      </c>
      <c r="AL535" s="131" t="str">
        <f t="shared" si="912"/>
        <v/>
      </c>
      <c r="AM535" s="131" t="str">
        <f t="shared" si="913"/>
        <v/>
      </c>
      <c r="AN535" s="313" t="str">
        <f t="shared" si="914"/>
        <v/>
      </c>
      <c r="AO535" s="316" t="str">
        <f t="shared" si="915"/>
        <v/>
      </c>
      <c r="AP535" s="18"/>
      <c r="AQ535" s="3" t="str">
        <f>IF(F535="","",MAX($AQ$3:AQ534)+1)</f>
        <v/>
      </c>
      <c r="AR535" s="3" t="str">
        <f>IF(OR(AQ535="",BB535=""),"",MAX($AR$3:AR534)+1)</f>
        <v/>
      </c>
      <c r="AS535" s="3" t="str">
        <f>IF(CQ535="","",RANK(CQ535,CQ$3:CQ$1048576,1)+COUNTIF($CQ$3:CQ535,CQ535)-1)</f>
        <v/>
      </c>
      <c r="AT535" s="21" t="str">
        <f>IF(C535="",IF(OR(AND($H535&lt;&gt;"",C535=""),AND($F534=$F535,$AZ535&lt;&gt;""),COUNTA($H$3:$H$1048576,#REF!,$F$3:$F$1048576)&gt;COUNTA($H$3:$H535,#REF!,$F$3:$F535),$AZ535&lt;&gt;""),INDEX(AT$3:AT$1048576,MATCH(MAX($AQ$3:$AQ534),$AQ$3:$AQ$1048576,0),0),""),C535)</f>
        <v/>
      </c>
      <c r="AU535" s="21" t="str">
        <f>IF(D535="",IF(OR(AND($H535&lt;&gt;"",D535=""),AND($F534=$F535,$AZ535&lt;&gt;""),COUNTA($H$3:$H$1048576,#REF!,$F$3:$F$1048576)&gt;COUNTA($H$3:$H535,#REF!,$F$3:$F535),$AZ535&lt;&gt;""),INDEX(AU$3:AU$1048576,MATCH(MAX($AQ$3:$AQ534),$AQ$3:$AQ$1048576,0),0),""),D535)</f>
        <v/>
      </c>
      <c r="AV535" s="21" t="str">
        <f>IF(E535="",IF(OR(AND($H535&lt;&gt;"",E535=""),AND($F534=$F535,$AZ535&lt;&gt;""),COUNTA($H$3:$H$1048576,#REF!,$F$3:$F$1048576)&gt;COUNTA($H$3:$H535,#REF!,$F$3:$F535),$AZ535&lt;&gt;""),INDEX(AV$3:AV$1048576,MATCH(MAX($AQ$3:$AQ534),$AQ$3:$AQ$1048576,0),0),""),E535)</f>
        <v/>
      </c>
      <c r="AW535" s="24" t="str">
        <f t="shared" si="916"/>
        <v/>
      </c>
      <c r="AX535" s="13" t="str">
        <f t="shared" si="917"/>
        <v/>
      </c>
      <c r="AY535" s="4" t="str">
        <f t="shared" si="918"/>
        <v/>
      </c>
      <c r="AZ535" s="4" t="str">
        <f>IF(AX535="",IF(OR(AND(H535&lt;&gt;"",F535=""),COUNTA($H$3:$H$1048576)&gt;COUNTA($H$3:$H535)),INDEX(AX$3:AX535,MATCH(MAX($AQ$3:AQ535),AQ$3:AQ535,0),0),""),AX535)</f>
        <v/>
      </c>
      <c r="BA535" s="4" t="str">
        <f>IF(AY535="",IF(AND(H535&lt;&gt;"",F535=""),INDEX(AY$3:AY535,MATCH(MAX($AQ$3:AQ535),AQ$3:AQ535,0),0),""),AY535)</f>
        <v/>
      </c>
      <c r="BB535" s="82" t="str">
        <f>IF(BC535="","",RANK(BC535,BC$3:BC$1048576,1)+COUNTIF($BC$3:BC535,BC535)-1)</f>
        <v/>
      </c>
      <c r="BC535" s="139" t="str">
        <f t="shared" si="919"/>
        <v/>
      </c>
      <c r="BD535" s="46" t="str">
        <f t="shared" si="920"/>
        <v/>
      </c>
      <c r="BE535" s="46" t="str">
        <f t="shared" si="921"/>
        <v/>
      </c>
      <c r="BF535" s="46" t="str">
        <f t="shared" si="922"/>
        <v/>
      </c>
      <c r="BG535" s="4" t="str">
        <f t="shared" si="923"/>
        <v/>
      </c>
      <c r="BH535" s="180" t="str">
        <f t="shared" si="924"/>
        <v/>
      </c>
      <c r="BI535" s="16" t="str">
        <f t="shared" si="925"/>
        <v/>
      </c>
      <c r="BJ535" s="52" t="str">
        <f>IF(BI535="","",IF(W535="","",IF(AND(K535=$K$1,$K$1&lt;&gt;""),$BT$2,IFERROR(IF(INDEX(価格設定!$D$5:$D$1048576,MATCH(Q535,価格設定!$B$5:$B$1048576,0),0)=価格設定!$D$3,$BT$2,$BS$2),$BS$2))))</f>
        <v/>
      </c>
      <c r="BK535" s="16" t="str">
        <f>IF(BI535="","",IF(COUNTIF($BI$3:BI535,BI535)=1,1,IF(AND(BI534=BI535,BH535=""),BK534,COUNTIF($BH$3:BH535,BH535))))</f>
        <v/>
      </c>
      <c r="BL535" s="52" t="str">
        <f t="shared" si="926"/>
        <v/>
      </c>
      <c r="BM535" s="52" t="str">
        <f t="shared" si="927"/>
        <v/>
      </c>
      <c r="BN535" s="119" t="str">
        <f t="shared" si="928"/>
        <v/>
      </c>
      <c r="BO535" s="119" t="str">
        <f t="shared" si="929"/>
        <v/>
      </c>
      <c r="BP535" s="17" t="str">
        <f t="shared" si="930"/>
        <v/>
      </c>
      <c r="BQ535" s="17" t="str">
        <f t="shared" si="931"/>
        <v/>
      </c>
      <c r="BR535" s="17" t="str">
        <f>IF(OR(BP535="",COUNTIF($BO$3:BO535,BO535)&lt;&gt;1),"",SUMIF(BO$3:BO$1048576,BO535,BP$3:BP$1048576))</f>
        <v/>
      </c>
      <c r="BS535" s="17" t="str">
        <f t="shared" si="932"/>
        <v/>
      </c>
      <c r="BT535" s="17" t="str">
        <f t="shared" si="933"/>
        <v/>
      </c>
      <c r="BU535" s="17" t="str">
        <f t="shared" si="934"/>
        <v/>
      </c>
      <c r="BV535" s="24" t="str">
        <f t="shared" si="935"/>
        <v/>
      </c>
      <c r="BW535" s="24" t="str">
        <f t="shared" si="936"/>
        <v/>
      </c>
      <c r="BX535" s="24" t="str">
        <f t="shared" si="937"/>
        <v/>
      </c>
      <c r="BY535" s="26" t="str">
        <f t="shared" si="938"/>
        <v/>
      </c>
      <c r="BZ535" s="26" t="str">
        <f t="shared" si="939"/>
        <v/>
      </c>
      <c r="CA535" s="26" t="str">
        <f t="shared" si="940"/>
        <v/>
      </c>
      <c r="CB535" s="66" t="str">
        <f t="shared" si="941"/>
        <v/>
      </c>
      <c r="CC535" s="65" t="str">
        <f t="shared" si="942"/>
        <v/>
      </c>
      <c r="CD535" s="26" t="str">
        <f t="shared" si="943"/>
        <v/>
      </c>
      <c r="CE535" s="26" t="str">
        <f t="shared" si="944"/>
        <v/>
      </c>
      <c r="CF535" s="193" t="str">
        <f t="shared" si="945"/>
        <v/>
      </c>
      <c r="CG535" s="193" t="str">
        <f t="shared" si="946"/>
        <v/>
      </c>
      <c r="CH535" s="26" t="str">
        <f t="shared" si="947"/>
        <v/>
      </c>
      <c r="CI535" s="26" t="str">
        <f t="shared" si="948"/>
        <v/>
      </c>
      <c r="CJ535" s="65" t="str">
        <f t="shared" si="949"/>
        <v/>
      </c>
      <c r="CK535" s="65" t="str">
        <f t="shared" si="950"/>
        <v/>
      </c>
      <c r="CL535" s="64" t="str">
        <f t="shared" si="951"/>
        <v/>
      </c>
      <c r="CM535" s="64" t="str">
        <f t="shared" si="952"/>
        <v/>
      </c>
      <c r="CN535" s="65" t="str">
        <f t="shared" si="953"/>
        <v/>
      </c>
      <c r="CP535" s="63" t="str">
        <f>IF(BH535="","",MAX($CP$3:CP534)+1)</f>
        <v/>
      </c>
      <c r="CQ535" s="24" t="str">
        <f t="shared" si="954"/>
        <v/>
      </c>
      <c r="CR535" s="24" t="str">
        <f t="shared" si="955"/>
        <v/>
      </c>
      <c r="CS535" s="24" t="str">
        <f t="shared" si="956"/>
        <v/>
      </c>
      <c r="CT535" s="58" t="str">
        <f>IF(BO535="","",COUNTIF($BO$3:BO535,BO535)&amp;"@"&amp;BO535)</f>
        <v/>
      </c>
      <c r="CU535" s="16" t="str">
        <f t="shared" si="894"/>
        <v/>
      </c>
      <c r="CV535" s="63" t="str">
        <f t="shared" si="957"/>
        <v/>
      </c>
      <c r="CW535" s="16" t="str">
        <f t="shared" si="958"/>
        <v/>
      </c>
      <c r="CX535" s="16" t="str">
        <f t="shared" si="959"/>
        <v/>
      </c>
      <c r="CY535" s="16" t="str">
        <f t="shared" si="960"/>
        <v/>
      </c>
      <c r="CZ535" s="85" t="str">
        <f t="shared" si="961"/>
        <v/>
      </c>
      <c r="DA535" s="16" t="str">
        <f t="shared" si="962"/>
        <v/>
      </c>
      <c r="DB535" s="16" t="str">
        <f t="shared" si="963"/>
        <v/>
      </c>
      <c r="DC535" s="28" t="str">
        <f>IF(CP535="","",$DC$1&amp;(INDEX(価格設定!D$1:XFD$3,ROW(価格設定!$D$3),MATCH($AW535,価格設定!D$1:XFD$1,1))*100)&amp;"%")</f>
        <v/>
      </c>
      <c r="DD535" s="28" t="str">
        <f>IF(CP535="","",$DD$1&amp;(INDEX(価格設定!D$1:XFD$3,ROW(価格設定!$D$2),MATCH($AW535,価格設定!D$1:XFD$1,1))*100)&amp;"%")</f>
        <v/>
      </c>
      <c r="DE535" s="29" t="str">
        <f t="shared" si="964"/>
        <v/>
      </c>
      <c r="DG535" s="58" t="str">
        <f t="shared" si="965"/>
        <v/>
      </c>
      <c r="DH535" s="58" t="str">
        <f t="shared" si="966"/>
        <v/>
      </c>
      <c r="DI535" s="58" t="str">
        <f t="shared" si="967"/>
        <v/>
      </c>
      <c r="DJ535" s="85" t="str">
        <f t="shared" si="968"/>
        <v/>
      </c>
      <c r="DL535" s="58" t="str">
        <f>IF(COUNTIF(DG$3:DG$1048576,DG535)=COUNTIF($DG$3:$DG535,DG535),DG535,"")</f>
        <v/>
      </c>
      <c r="DM535" s="85" t="str">
        <f t="shared" si="969"/>
        <v/>
      </c>
      <c r="DN535" s="85" t="str">
        <f t="shared" si="895"/>
        <v/>
      </c>
      <c r="DO535" s="85" t="str">
        <f t="shared" si="895"/>
        <v/>
      </c>
      <c r="DP535" s="303"/>
      <c r="DQ535" s="17" t="str">
        <f t="shared" si="896"/>
        <v/>
      </c>
      <c r="DR535" s="17" t="str">
        <f t="shared" si="897"/>
        <v/>
      </c>
      <c r="DS535" s="17" t="str">
        <f t="shared" si="898"/>
        <v/>
      </c>
      <c r="DU535" s="16" t="str">
        <f t="shared" si="970"/>
        <v/>
      </c>
      <c r="DV535" s="16" t="str">
        <f>IF(DU535="","",COUNT($DU$3:DU535))</f>
        <v/>
      </c>
      <c r="DW535" s="16" t="str">
        <f t="shared" si="971"/>
        <v/>
      </c>
      <c r="DX535" s="16" t="str">
        <f t="shared" si="972"/>
        <v/>
      </c>
      <c r="DY535" s="16" t="str">
        <f>IF(DZ535="","",COUNTIF(DZ$3:DZ535,DZ535))</f>
        <v/>
      </c>
      <c r="DZ535" s="16" t="str">
        <f t="shared" si="973"/>
        <v/>
      </c>
      <c r="EA535" s="16" t="str">
        <f t="shared" si="974"/>
        <v/>
      </c>
      <c r="EB535" s="16" t="str">
        <f t="shared" si="975"/>
        <v/>
      </c>
      <c r="EC535" s="16" t="str">
        <f t="shared" si="976"/>
        <v/>
      </c>
      <c r="ED535" s="16" t="str">
        <f t="shared" si="977"/>
        <v/>
      </c>
      <c r="EE535" s="16" t="str">
        <f t="shared" si="978"/>
        <v/>
      </c>
      <c r="EF535" s="16" t="str">
        <f t="shared" si="979"/>
        <v/>
      </c>
      <c r="EG535" s="16" t="str">
        <f t="shared" si="980"/>
        <v/>
      </c>
      <c r="EH535" s="16" t="str">
        <f t="shared" si="981"/>
        <v/>
      </c>
      <c r="EI535" s="16" t="str">
        <f t="shared" si="982"/>
        <v/>
      </c>
      <c r="EJ535" s="16" t="str">
        <f t="shared" si="983"/>
        <v/>
      </c>
      <c r="EK535" s="16" t="str">
        <f t="shared" si="984"/>
        <v/>
      </c>
      <c r="EL535" s="58" t="str">
        <f t="shared" si="985"/>
        <v/>
      </c>
      <c r="EM535" s="58" t="str">
        <f>IF(OR($DZ535="",CR535=""),IF($EL535="","",$EL535),IF(OR(CR535="なし",CR535=0),領収書!$H$1,CR535))</f>
        <v/>
      </c>
      <c r="EN535" s="58" t="str">
        <f>IF(OR($DZ535="",CS535=""),IF($EL535="","",$EL535),IF(OR(CS535="なし",CS535=0),入力!$EN$1,CS535))</f>
        <v/>
      </c>
      <c r="EO535" s="63" t="str">
        <f t="shared" si="986"/>
        <v/>
      </c>
      <c r="EP535" s="63" t="str">
        <f t="shared" si="987"/>
        <v/>
      </c>
      <c r="ER535" s="16" t="str">
        <f>IF(AND(COUNTIF($ET$3:ET535,ET535)=1,ET535&lt;&gt;""),MAX($ER$3:ER534)+1,"")</f>
        <v/>
      </c>
      <c r="ES535" s="16" t="str">
        <f>IF(価格設定!B537="","",価格設定!B537)</f>
        <v/>
      </c>
      <c r="ET535" s="16" t="str">
        <f>IF(価格設定!C537="","",価格設定!C537)</f>
        <v/>
      </c>
      <c r="EV535" s="16" t="str">
        <f t="shared" si="899"/>
        <v/>
      </c>
      <c r="EW535" s="16" t="str">
        <f t="shared" si="988"/>
        <v/>
      </c>
    </row>
    <row r="536" spans="1:153" ht="30" customHeight="1" x14ac:dyDescent="0.2">
      <c r="A536" s="225"/>
      <c r="B536" s="212"/>
      <c r="C536" s="221"/>
      <c r="D536" s="164"/>
      <c r="E536" s="165"/>
      <c r="F536" s="166"/>
      <c r="G536" s="167"/>
      <c r="H536" s="179"/>
      <c r="I536" s="306"/>
      <c r="J536" s="169"/>
      <c r="K536" s="179"/>
      <c r="L536" s="186"/>
      <c r="M536" s="186"/>
      <c r="N536" s="168"/>
      <c r="O536" s="170"/>
      <c r="P536" s="212"/>
      <c r="Q536" s="179" t="str">
        <f>IFERROR(IF(H536="","",IFERROR(INDEX(価格設定!$B$5:$B$1048576,MATCH(H536,価格設定!$B$5:$B$1048576,0),0),INDEX(価格設定!$B$5:$B$1048576,MATCH("*"&amp;H536&amp;"*",価格設定!$B$5:$B$1048576,0),0))),H536)</f>
        <v/>
      </c>
      <c r="R536" s="250" t="str">
        <f>IFERROR(IF(Q536="",IF(K536="","",K536),IF(K536="",IF(INDEX(価格設定!$C$5:$C$1048576,MATCH(Q536,価格設定!$B$5:$B$1048576,0),0)=0,"",INDEX(価格設定!$C$5:$C$1048576,MATCH(Q536,価格設定!$B$5:$B$1048576,0),0)),IF(K536="なし","",K536))),"")</f>
        <v/>
      </c>
      <c r="S536" s="308" t="str">
        <f t="shared" si="900"/>
        <v/>
      </c>
      <c r="T536" s="126" t="str">
        <f>IFERROR(IF(J536="",IF(INDEX(価格設定!$E$5:$R$1048576,MATCH($Q536,価格設定!B$5:B$1048576,0),MATCH($AW536,価格設定!E$1:X$1,1))=0,"",INDEX(価格設定!$E$5:$R$1048576,MATCH($Q536,価格設定!B$5:B$1048576,0),MATCH($AW536,価格設定!E$1:X$1,1))),J536),"")</f>
        <v/>
      </c>
      <c r="U536" s="126" t="str">
        <f t="shared" si="901"/>
        <v/>
      </c>
      <c r="V536" s="132" t="str">
        <f t="shared" si="902"/>
        <v/>
      </c>
      <c r="W536" s="127" t="str">
        <f>IFERROR(IF(OR(T536="",T536&lt;0),"",IFERROR(INDEX(価格設定!E$2:X$3,IF(AND(K536=$K$1,$K$1&lt;&gt;""),ROW(価格設定!$D$3)-1,MATCH(INDEX(価格設定!$D$5:$D$1048576,MATCH(Q536,価格設定!$B$5:$B$1048576,0),0),価格設定!$D$2:$D$3,0)),MATCH($AW536,価格設定!E$1:X$1,1)),INDEX(価格設定!E$2:X$2,0,MATCH($AW536,価格設定!E$1:X$1,1)))),"")</f>
        <v/>
      </c>
      <c r="X536" s="126" t="str">
        <f t="shared" si="893"/>
        <v/>
      </c>
      <c r="Y536" s="128" t="str">
        <f t="shared" si="903"/>
        <v/>
      </c>
      <c r="Z536" s="126" t="str">
        <f t="shared" si="904"/>
        <v/>
      </c>
      <c r="AA536" s="129" t="str">
        <f t="shared" si="905"/>
        <v/>
      </c>
      <c r="AB536" s="126" t="str">
        <f t="shared" si="906"/>
        <v/>
      </c>
      <c r="AC536" s="280" t="str">
        <f t="shared" si="907"/>
        <v/>
      </c>
      <c r="AD536" s="15"/>
      <c r="AE536" s="204" t="str">
        <f>IF(AF536="","",COUNT($AF$3:AF536))</f>
        <v/>
      </c>
      <c r="AF536" s="206" t="str">
        <f t="shared" si="908"/>
        <v/>
      </c>
      <c r="AG536" s="204" t="str">
        <f t="shared" si="909"/>
        <v/>
      </c>
      <c r="AH536" s="204" t="str">
        <f t="shared" si="910"/>
        <v/>
      </c>
      <c r="AI536" s="287"/>
      <c r="AJ536" s="15"/>
      <c r="AK536" s="138" t="str">
        <f t="shared" si="911"/>
        <v/>
      </c>
      <c r="AL536" s="131" t="str">
        <f t="shared" si="912"/>
        <v/>
      </c>
      <c r="AM536" s="131" t="str">
        <f t="shared" si="913"/>
        <v/>
      </c>
      <c r="AN536" s="313" t="str">
        <f t="shared" si="914"/>
        <v/>
      </c>
      <c r="AO536" s="316" t="str">
        <f t="shared" si="915"/>
        <v/>
      </c>
      <c r="AP536" s="18"/>
      <c r="AQ536" s="3" t="str">
        <f>IF(F536="","",MAX($AQ$3:AQ535)+1)</f>
        <v/>
      </c>
      <c r="AR536" s="3" t="str">
        <f>IF(OR(AQ536="",BB536=""),"",MAX($AR$3:AR535)+1)</f>
        <v/>
      </c>
      <c r="AS536" s="3" t="str">
        <f>IF(CQ536="","",RANK(CQ536,CQ$3:CQ$1048576,1)+COUNTIF($CQ$3:CQ536,CQ536)-1)</f>
        <v/>
      </c>
      <c r="AT536" s="21" t="str">
        <f>IF(C536="",IF(OR(AND($H536&lt;&gt;"",C536=""),AND($F535=$F536,$AZ536&lt;&gt;""),COUNTA($H$3:$H$1048576,#REF!,$F$3:$F$1048576)&gt;COUNTA($H$3:$H536,#REF!,$F$3:$F536),$AZ536&lt;&gt;""),INDEX(AT$3:AT$1048576,MATCH(MAX($AQ$3:$AQ535),$AQ$3:$AQ$1048576,0),0),""),C536)</f>
        <v/>
      </c>
      <c r="AU536" s="21" t="str">
        <f>IF(D536="",IF(OR(AND($H536&lt;&gt;"",D536=""),AND($F535=$F536,$AZ536&lt;&gt;""),COUNTA($H$3:$H$1048576,#REF!,$F$3:$F$1048576)&gt;COUNTA($H$3:$H536,#REF!,$F$3:$F536),$AZ536&lt;&gt;""),INDEX(AU$3:AU$1048576,MATCH(MAX($AQ$3:$AQ535),$AQ$3:$AQ$1048576,0),0),""),D536)</f>
        <v/>
      </c>
      <c r="AV536" s="21" t="str">
        <f>IF(E536="",IF(OR(AND($H536&lt;&gt;"",E536=""),AND($F535=$F536,$AZ536&lt;&gt;""),COUNTA($H$3:$H$1048576,#REF!,$F$3:$F$1048576)&gt;COUNTA($H$3:$H536,#REF!,$F$3:$F536),$AZ536&lt;&gt;""),INDEX(AV$3:AV$1048576,MATCH(MAX($AQ$3:$AQ535),$AQ$3:$AQ$1048576,0),0),""),E536)</f>
        <v/>
      </c>
      <c r="AW536" s="24" t="str">
        <f t="shared" si="916"/>
        <v/>
      </c>
      <c r="AX536" s="13" t="str">
        <f t="shared" si="917"/>
        <v/>
      </c>
      <c r="AY536" s="4" t="str">
        <f t="shared" si="918"/>
        <v/>
      </c>
      <c r="AZ536" s="4" t="str">
        <f>IF(AX536="",IF(OR(AND(H536&lt;&gt;"",F536=""),COUNTA($H$3:$H$1048576)&gt;COUNTA($H$3:$H536)),INDEX(AX$3:AX536,MATCH(MAX($AQ$3:AQ536),AQ$3:AQ536,0),0),""),AX536)</f>
        <v/>
      </c>
      <c r="BA536" s="4" t="str">
        <f>IF(AY536="",IF(AND(H536&lt;&gt;"",F536=""),INDEX(AY$3:AY536,MATCH(MAX($AQ$3:AQ536),AQ$3:AQ536,0),0),""),AY536)</f>
        <v/>
      </c>
      <c r="BB536" s="82" t="str">
        <f>IF(BC536="","",RANK(BC536,BC$3:BC$1048576,1)+COUNTIF($BC$3:BC536,BC536)-1)</f>
        <v/>
      </c>
      <c r="BC536" s="139" t="str">
        <f t="shared" si="919"/>
        <v/>
      </c>
      <c r="BD536" s="46" t="str">
        <f t="shared" si="920"/>
        <v/>
      </c>
      <c r="BE536" s="46" t="str">
        <f t="shared" si="921"/>
        <v/>
      </c>
      <c r="BF536" s="46" t="str">
        <f t="shared" si="922"/>
        <v/>
      </c>
      <c r="BG536" s="4" t="str">
        <f t="shared" si="923"/>
        <v/>
      </c>
      <c r="BH536" s="180" t="str">
        <f t="shared" si="924"/>
        <v/>
      </c>
      <c r="BI536" s="16" t="str">
        <f t="shared" si="925"/>
        <v/>
      </c>
      <c r="BJ536" s="52" t="str">
        <f>IF(BI536="","",IF(W536="","",IF(AND(K536=$K$1,$K$1&lt;&gt;""),$BT$2,IFERROR(IF(INDEX(価格設定!$D$5:$D$1048576,MATCH(Q536,価格設定!$B$5:$B$1048576,0),0)=価格設定!$D$3,$BT$2,$BS$2),$BS$2))))</f>
        <v/>
      </c>
      <c r="BK536" s="16" t="str">
        <f>IF(BI536="","",IF(COUNTIF($BI$3:BI536,BI536)=1,1,IF(AND(BI535=BI536,BH536=""),BK535,COUNTIF($BH$3:BH536,BH536))))</f>
        <v/>
      </c>
      <c r="BL536" s="52" t="str">
        <f t="shared" si="926"/>
        <v/>
      </c>
      <c r="BM536" s="52" t="str">
        <f t="shared" si="927"/>
        <v/>
      </c>
      <c r="BN536" s="119" t="str">
        <f t="shared" si="928"/>
        <v/>
      </c>
      <c r="BO536" s="119" t="str">
        <f t="shared" si="929"/>
        <v/>
      </c>
      <c r="BP536" s="17" t="str">
        <f t="shared" si="930"/>
        <v/>
      </c>
      <c r="BQ536" s="17" t="str">
        <f t="shared" si="931"/>
        <v/>
      </c>
      <c r="BR536" s="17" t="str">
        <f>IF(OR(BP536="",COUNTIF($BO$3:BO536,BO536)&lt;&gt;1),"",SUMIF(BO$3:BO$1048576,BO536,BP$3:BP$1048576))</f>
        <v/>
      </c>
      <c r="BS536" s="17" t="str">
        <f t="shared" si="932"/>
        <v/>
      </c>
      <c r="BT536" s="17" t="str">
        <f t="shared" si="933"/>
        <v/>
      </c>
      <c r="BU536" s="17" t="str">
        <f t="shared" si="934"/>
        <v/>
      </c>
      <c r="BV536" s="24" t="str">
        <f t="shared" si="935"/>
        <v/>
      </c>
      <c r="BW536" s="24" t="str">
        <f t="shared" si="936"/>
        <v/>
      </c>
      <c r="BX536" s="24" t="str">
        <f t="shared" si="937"/>
        <v/>
      </c>
      <c r="BY536" s="26" t="str">
        <f t="shared" si="938"/>
        <v/>
      </c>
      <c r="BZ536" s="26" t="str">
        <f t="shared" si="939"/>
        <v/>
      </c>
      <c r="CA536" s="26" t="str">
        <f t="shared" si="940"/>
        <v/>
      </c>
      <c r="CB536" s="66" t="str">
        <f t="shared" si="941"/>
        <v/>
      </c>
      <c r="CC536" s="65" t="str">
        <f t="shared" si="942"/>
        <v/>
      </c>
      <c r="CD536" s="26" t="str">
        <f t="shared" si="943"/>
        <v/>
      </c>
      <c r="CE536" s="26" t="str">
        <f t="shared" si="944"/>
        <v/>
      </c>
      <c r="CF536" s="193" t="str">
        <f t="shared" si="945"/>
        <v/>
      </c>
      <c r="CG536" s="193" t="str">
        <f t="shared" si="946"/>
        <v/>
      </c>
      <c r="CH536" s="26" t="str">
        <f t="shared" si="947"/>
        <v/>
      </c>
      <c r="CI536" s="26" t="str">
        <f t="shared" si="948"/>
        <v/>
      </c>
      <c r="CJ536" s="65" t="str">
        <f t="shared" si="949"/>
        <v/>
      </c>
      <c r="CK536" s="65" t="str">
        <f t="shared" si="950"/>
        <v/>
      </c>
      <c r="CL536" s="64" t="str">
        <f t="shared" si="951"/>
        <v/>
      </c>
      <c r="CM536" s="64" t="str">
        <f t="shared" si="952"/>
        <v/>
      </c>
      <c r="CN536" s="65" t="str">
        <f t="shared" si="953"/>
        <v/>
      </c>
      <c r="CP536" s="63" t="str">
        <f>IF(BH536="","",MAX($CP$3:CP535)+1)</f>
        <v/>
      </c>
      <c r="CQ536" s="24" t="str">
        <f t="shared" si="954"/>
        <v/>
      </c>
      <c r="CR536" s="24" t="str">
        <f t="shared" si="955"/>
        <v/>
      </c>
      <c r="CS536" s="24" t="str">
        <f t="shared" si="956"/>
        <v/>
      </c>
      <c r="CT536" s="58" t="str">
        <f>IF(BO536="","",COUNTIF($BO$3:BO536,BO536)&amp;"@"&amp;BO536)</f>
        <v/>
      </c>
      <c r="CU536" s="16" t="str">
        <f t="shared" si="894"/>
        <v/>
      </c>
      <c r="CV536" s="63" t="str">
        <f t="shared" si="957"/>
        <v/>
      </c>
      <c r="CW536" s="16" t="str">
        <f t="shared" si="958"/>
        <v/>
      </c>
      <c r="CX536" s="16" t="str">
        <f t="shared" si="959"/>
        <v/>
      </c>
      <c r="CY536" s="16" t="str">
        <f t="shared" si="960"/>
        <v/>
      </c>
      <c r="CZ536" s="85" t="str">
        <f t="shared" si="961"/>
        <v/>
      </c>
      <c r="DA536" s="16" t="str">
        <f t="shared" si="962"/>
        <v/>
      </c>
      <c r="DB536" s="16" t="str">
        <f t="shared" si="963"/>
        <v/>
      </c>
      <c r="DC536" s="28" t="str">
        <f>IF(CP536="","",$DC$1&amp;(INDEX(価格設定!D$1:XFD$3,ROW(価格設定!$D$3),MATCH($AW536,価格設定!D$1:XFD$1,1))*100)&amp;"%")</f>
        <v/>
      </c>
      <c r="DD536" s="28" t="str">
        <f>IF(CP536="","",$DD$1&amp;(INDEX(価格設定!D$1:XFD$3,ROW(価格設定!$D$2),MATCH($AW536,価格設定!D$1:XFD$1,1))*100)&amp;"%")</f>
        <v/>
      </c>
      <c r="DE536" s="29" t="str">
        <f t="shared" si="964"/>
        <v/>
      </c>
      <c r="DG536" s="58" t="str">
        <f t="shared" si="965"/>
        <v/>
      </c>
      <c r="DH536" s="58" t="str">
        <f t="shared" si="966"/>
        <v/>
      </c>
      <c r="DI536" s="58" t="str">
        <f t="shared" si="967"/>
        <v/>
      </c>
      <c r="DJ536" s="85" t="str">
        <f t="shared" si="968"/>
        <v/>
      </c>
      <c r="DL536" s="58" t="str">
        <f>IF(COUNTIF(DG$3:DG$1048576,DG536)=COUNTIF($DG$3:$DG536,DG536),DG536,"")</f>
        <v/>
      </c>
      <c r="DM536" s="85" t="str">
        <f t="shared" si="969"/>
        <v/>
      </c>
      <c r="DN536" s="85" t="str">
        <f t="shared" si="895"/>
        <v/>
      </c>
      <c r="DO536" s="85" t="str">
        <f t="shared" si="895"/>
        <v/>
      </c>
      <c r="DP536" s="303"/>
      <c r="DQ536" s="17" t="str">
        <f t="shared" si="896"/>
        <v/>
      </c>
      <c r="DR536" s="17" t="str">
        <f t="shared" si="897"/>
        <v/>
      </c>
      <c r="DS536" s="17" t="str">
        <f t="shared" si="898"/>
        <v/>
      </c>
      <c r="DU536" s="16" t="str">
        <f t="shared" si="970"/>
        <v/>
      </c>
      <c r="DV536" s="16" t="str">
        <f>IF(DU536="","",COUNT($DU$3:DU536))</f>
        <v/>
      </c>
      <c r="DW536" s="16" t="str">
        <f t="shared" si="971"/>
        <v/>
      </c>
      <c r="DX536" s="16" t="str">
        <f t="shared" si="972"/>
        <v/>
      </c>
      <c r="DY536" s="16" t="str">
        <f>IF(DZ536="","",COUNTIF(DZ$3:DZ536,DZ536))</f>
        <v/>
      </c>
      <c r="DZ536" s="16" t="str">
        <f t="shared" si="973"/>
        <v/>
      </c>
      <c r="EA536" s="16" t="str">
        <f t="shared" si="974"/>
        <v/>
      </c>
      <c r="EB536" s="16" t="str">
        <f t="shared" si="975"/>
        <v/>
      </c>
      <c r="EC536" s="16" t="str">
        <f t="shared" si="976"/>
        <v/>
      </c>
      <c r="ED536" s="16" t="str">
        <f t="shared" si="977"/>
        <v/>
      </c>
      <c r="EE536" s="16" t="str">
        <f t="shared" si="978"/>
        <v/>
      </c>
      <c r="EF536" s="16" t="str">
        <f t="shared" si="979"/>
        <v/>
      </c>
      <c r="EG536" s="16" t="str">
        <f t="shared" si="980"/>
        <v/>
      </c>
      <c r="EH536" s="16" t="str">
        <f t="shared" si="981"/>
        <v/>
      </c>
      <c r="EI536" s="16" t="str">
        <f t="shared" si="982"/>
        <v/>
      </c>
      <c r="EJ536" s="16" t="str">
        <f t="shared" si="983"/>
        <v/>
      </c>
      <c r="EK536" s="16" t="str">
        <f t="shared" si="984"/>
        <v/>
      </c>
      <c r="EL536" s="58" t="str">
        <f t="shared" si="985"/>
        <v/>
      </c>
      <c r="EM536" s="58" t="str">
        <f>IF(OR($DZ536="",CR536=""),IF($EL536="","",$EL536),IF(OR(CR536="なし",CR536=0),領収書!$H$1,CR536))</f>
        <v/>
      </c>
      <c r="EN536" s="58" t="str">
        <f>IF(OR($DZ536="",CS536=""),IF($EL536="","",$EL536),IF(OR(CS536="なし",CS536=0),入力!$EN$1,CS536))</f>
        <v/>
      </c>
      <c r="EO536" s="63" t="str">
        <f t="shared" si="986"/>
        <v/>
      </c>
      <c r="EP536" s="63" t="str">
        <f t="shared" si="987"/>
        <v/>
      </c>
      <c r="ER536" s="16" t="str">
        <f>IF(AND(COUNTIF($ET$3:ET536,ET536)=1,ET536&lt;&gt;""),MAX($ER$3:ER535)+1,"")</f>
        <v/>
      </c>
      <c r="ES536" s="16" t="str">
        <f>IF(価格設定!B538="","",価格設定!B538)</f>
        <v/>
      </c>
      <c r="ET536" s="16" t="str">
        <f>IF(価格設定!C538="","",価格設定!C538)</f>
        <v/>
      </c>
      <c r="EV536" s="16" t="str">
        <f t="shared" si="899"/>
        <v/>
      </c>
      <c r="EW536" s="16" t="str">
        <f t="shared" si="988"/>
        <v/>
      </c>
    </row>
    <row r="537" spans="1:153" ht="30" customHeight="1" x14ac:dyDescent="0.2">
      <c r="A537" s="225"/>
      <c r="B537" s="212"/>
      <c r="C537" s="221"/>
      <c r="D537" s="164"/>
      <c r="E537" s="165"/>
      <c r="F537" s="166"/>
      <c r="G537" s="167"/>
      <c r="H537" s="179"/>
      <c r="I537" s="306"/>
      <c r="J537" s="169"/>
      <c r="K537" s="179"/>
      <c r="L537" s="186"/>
      <c r="M537" s="186"/>
      <c r="N537" s="168"/>
      <c r="O537" s="170"/>
      <c r="P537" s="212"/>
      <c r="Q537" s="179" t="str">
        <f>IFERROR(IF(H537="","",IFERROR(INDEX(価格設定!$B$5:$B$1048576,MATCH(H537,価格設定!$B$5:$B$1048576,0),0),INDEX(価格設定!$B$5:$B$1048576,MATCH("*"&amp;H537&amp;"*",価格設定!$B$5:$B$1048576,0),0))),H537)</f>
        <v/>
      </c>
      <c r="R537" s="250" t="str">
        <f>IFERROR(IF(Q537="",IF(K537="","",K537),IF(K537="",IF(INDEX(価格設定!$C$5:$C$1048576,MATCH(Q537,価格設定!$B$5:$B$1048576,0),0)=0,"",INDEX(価格設定!$C$5:$C$1048576,MATCH(Q537,価格設定!$B$5:$B$1048576,0),0)),IF(K537="なし","",K537))),"")</f>
        <v/>
      </c>
      <c r="S537" s="308" t="str">
        <f t="shared" si="900"/>
        <v/>
      </c>
      <c r="T537" s="126" t="str">
        <f>IFERROR(IF(J537="",IF(INDEX(価格設定!$E$5:$R$1048576,MATCH($Q537,価格設定!B$5:B$1048576,0),MATCH($AW537,価格設定!E$1:X$1,1))=0,"",INDEX(価格設定!$E$5:$R$1048576,MATCH($Q537,価格設定!B$5:B$1048576,0),MATCH($AW537,価格設定!E$1:X$1,1))),J537),"")</f>
        <v/>
      </c>
      <c r="U537" s="126" t="str">
        <f t="shared" si="901"/>
        <v/>
      </c>
      <c r="V537" s="132" t="str">
        <f t="shared" si="902"/>
        <v/>
      </c>
      <c r="W537" s="127" t="str">
        <f>IFERROR(IF(OR(T537="",T537&lt;0),"",IFERROR(INDEX(価格設定!E$2:X$3,IF(AND(K537=$K$1,$K$1&lt;&gt;""),ROW(価格設定!$D$3)-1,MATCH(INDEX(価格設定!$D$5:$D$1048576,MATCH(Q537,価格設定!$B$5:$B$1048576,0),0),価格設定!$D$2:$D$3,0)),MATCH($AW537,価格設定!E$1:X$1,1)),INDEX(価格設定!E$2:X$2,0,MATCH($AW537,価格設定!E$1:X$1,1)))),"")</f>
        <v/>
      </c>
      <c r="X537" s="126" t="str">
        <f t="shared" si="893"/>
        <v/>
      </c>
      <c r="Y537" s="128" t="str">
        <f t="shared" si="903"/>
        <v/>
      </c>
      <c r="Z537" s="126" t="str">
        <f t="shared" si="904"/>
        <v/>
      </c>
      <c r="AA537" s="129" t="str">
        <f t="shared" si="905"/>
        <v/>
      </c>
      <c r="AB537" s="126" t="str">
        <f t="shared" si="906"/>
        <v/>
      </c>
      <c r="AC537" s="280" t="str">
        <f t="shared" si="907"/>
        <v/>
      </c>
      <c r="AD537" s="15"/>
      <c r="AE537" s="204" t="str">
        <f>IF(AF537="","",COUNT($AF$3:AF537))</f>
        <v/>
      </c>
      <c r="AF537" s="206" t="str">
        <f t="shared" si="908"/>
        <v/>
      </c>
      <c r="AG537" s="204" t="str">
        <f t="shared" si="909"/>
        <v/>
      </c>
      <c r="AH537" s="204" t="str">
        <f t="shared" si="910"/>
        <v/>
      </c>
      <c r="AI537" s="287"/>
      <c r="AJ537" s="15"/>
      <c r="AK537" s="138" t="str">
        <f t="shared" si="911"/>
        <v/>
      </c>
      <c r="AL537" s="131" t="str">
        <f t="shared" si="912"/>
        <v/>
      </c>
      <c r="AM537" s="131" t="str">
        <f t="shared" si="913"/>
        <v/>
      </c>
      <c r="AN537" s="313" t="str">
        <f t="shared" si="914"/>
        <v/>
      </c>
      <c r="AO537" s="316" t="str">
        <f t="shared" si="915"/>
        <v/>
      </c>
      <c r="AP537" s="18"/>
      <c r="AQ537" s="3" t="str">
        <f>IF(F537="","",MAX($AQ$3:AQ536)+1)</f>
        <v/>
      </c>
      <c r="AR537" s="3" t="str">
        <f>IF(OR(AQ537="",BB537=""),"",MAX($AR$3:AR536)+1)</f>
        <v/>
      </c>
      <c r="AS537" s="3" t="str">
        <f>IF(CQ537="","",RANK(CQ537,CQ$3:CQ$1048576,1)+COUNTIF($CQ$3:CQ537,CQ537)-1)</f>
        <v/>
      </c>
      <c r="AT537" s="21" t="str">
        <f>IF(C537="",IF(OR(AND($H537&lt;&gt;"",C537=""),AND($F536=$F537,$AZ537&lt;&gt;""),COUNTA($H$3:$H$1048576,#REF!,$F$3:$F$1048576)&gt;COUNTA($H$3:$H537,#REF!,$F$3:$F537),$AZ537&lt;&gt;""),INDEX(AT$3:AT$1048576,MATCH(MAX($AQ$3:$AQ536),$AQ$3:$AQ$1048576,0),0),""),C537)</f>
        <v/>
      </c>
      <c r="AU537" s="21" t="str">
        <f>IF(D537="",IF(OR(AND($H537&lt;&gt;"",D537=""),AND($F536=$F537,$AZ537&lt;&gt;""),COUNTA($H$3:$H$1048576,#REF!,$F$3:$F$1048576)&gt;COUNTA($H$3:$H537,#REF!,$F$3:$F537),$AZ537&lt;&gt;""),INDEX(AU$3:AU$1048576,MATCH(MAX($AQ$3:$AQ536),$AQ$3:$AQ$1048576,0),0),""),D537)</f>
        <v/>
      </c>
      <c r="AV537" s="21" t="str">
        <f>IF(E537="",IF(OR(AND($H537&lt;&gt;"",E537=""),AND($F536=$F537,$AZ537&lt;&gt;""),COUNTA($H$3:$H$1048576,#REF!,$F$3:$F$1048576)&gt;COUNTA($H$3:$H537,#REF!,$F$3:$F537),$AZ537&lt;&gt;""),INDEX(AV$3:AV$1048576,MATCH(MAX($AQ$3:$AQ536),$AQ$3:$AQ$1048576,0),0),""),E537)</f>
        <v/>
      </c>
      <c r="AW537" s="24" t="str">
        <f t="shared" si="916"/>
        <v/>
      </c>
      <c r="AX537" s="13" t="str">
        <f t="shared" si="917"/>
        <v/>
      </c>
      <c r="AY537" s="4" t="str">
        <f t="shared" si="918"/>
        <v/>
      </c>
      <c r="AZ537" s="4" t="str">
        <f>IF(AX537="",IF(OR(AND(H537&lt;&gt;"",F537=""),COUNTA($H$3:$H$1048576)&gt;COUNTA($H$3:$H537)),INDEX(AX$3:AX537,MATCH(MAX($AQ$3:AQ537),AQ$3:AQ537,0),0),""),AX537)</f>
        <v/>
      </c>
      <c r="BA537" s="4" t="str">
        <f>IF(AY537="",IF(AND(H537&lt;&gt;"",F537=""),INDEX(AY$3:AY537,MATCH(MAX($AQ$3:AQ537),AQ$3:AQ537,0),0),""),AY537)</f>
        <v/>
      </c>
      <c r="BB537" s="82" t="str">
        <f>IF(BC537="","",RANK(BC537,BC$3:BC$1048576,1)+COUNTIF($BC$3:BC537,BC537)-1)</f>
        <v/>
      </c>
      <c r="BC537" s="139" t="str">
        <f t="shared" si="919"/>
        <v/>
      </c>
      <c r="BD537" s="46" t="str">
        <f t="shared" si="920"/>
        <v/>
      </c>
      <c r="BE537" s="46" t="str">
        <f t="shared" si="921"/>
        <v/>
      </c>
      <c r="BF537" s="46" t="str">
        <f t="shared" si="922"/>
        <v/>
      </c>
      <c r="BG537" s="4" t="str">
        <f t="shared" si="923"/>
        <v/>
      </c>
      <c r="BH537" s="180" t="str">
        <f t="shared" si="924"/>
        <v/>
      </c>
      <c r="BI537" s="16" t="str">
        <f t="shared" si="925"/>
        <v/>
      </c>
      <c r="BJ537" s="52" t="str">
        <f>IF(BI537="","",IF(W537="","",IF(AND(K537=$K$1,$K$1&lt;&gt;""),$BT$2,IFERROR(IF(INDEX(価格設定!$D$5:$D$1048576,MATCH(Q537,価格設定!$B$5:$B$1048576,0),0)=価格設定!$D$3,$BT$2,$BS$2),$BS$2))))</f>
        <v/>
      </c>
      <c r="BK537" s="16" t="str">
        <f>IF(BI537="","",IF(COUNTIF($BI$3:BI537,BI537)=1,1,IF(AND(BI536=BI537,BH537=""),BK536,COUNTIF($BH$3:BH537,BH537))))</f>
        <v/>
      </c>
      <c r="BL537" s="52" t="str">
        <f t="shared" si="926"/>
        <v/>
      </c>
      <c r="BM537" s="52" t="str">
        <f t="shared" si="927"/>
        <v/>
      </c>
      <c r="BN537" s="119" t="str">
        <f t="shared" si="928"/>
        <v/>
      </c>
      <c r="BO537" s="119" t="str">
        <f t="shared" si="929"/>
        <v/>
      </c>
      <c r="BP537" s="17" t="str">
        <f t="shared" si="930"/>
        <v/>
      </c>
      <c r="BQ537" s="17" t="str">
        <f t="shared" si="931"/>
        <v/>
      </c>
      <c r="BR537" s="17" t="str">
        <f>IF(OR(BP537="",COUNTIF($BO$3:BO537,BO537)&lt;&gt;1),"",SUMIF(BO$3:BO$1048576,BO537,BP$3:BP$1048576))</f>
        <v/>
      </c>
      <c r="BS537" s="17" t="str">
        <f t="shared" si="932"/>
        <v/>
      </c>
      <c r="BT537" s="17" t="str">
        <f t="shared" si="933"/>
        <v/>
      </c>
      <c r="BU537" s="17" t="str">
        <f t="shared" si="934"/>
        <v/>
      </c>
      <c r="BV537" s="24" t="str">
        <f t="shared" si="935"/>
        <v/>
      </c>
      <c r="BW537" s="24" t="str">
        <f t="shared" si="936"/>
        <v/>
      </c>
      <c r="BX537" s="24" t="str">
        <f t="shared" si="937"/>
        <v/>
      </c>
      <c r="BY537" s="26" t="str">
        <f t="shared" si="938"/>
        <v/>
      </c>
      <c r="BZ537" s="26" t="str">
        <f t="shared" si="939"/>
        <v/>
      </c>
      <c r="CA537" s="26" t="str">
        <f t="shared" si="940"/>
        <v/>
      </c>
      <c r="CB537" s="66" t="str">
        <f t="shared" si="941"/>
        <v/>
      </c>
      <c r="CC537" s="65" t="str">
        <f t="shared" si="942"/>
        <v/>
      </c>
      <c r="CD537" s="26" t="str">
        <f t="shared" si="943"/>
        <v/>
      </c>
      <c r="CE537" s="26" t="str">
        <f t="shared" si="944"/>
        <v/>
      </c>
      <c r="CF537" s="193" t="str">
        <f t="shared" si="945"/>
        <v/>
      </c>
      <c r="CG537" s="193" t="str">
        <f t="shared" si="946"/>
        <v/>
      </c>
      <c r="CH537" s="26" t="str">
        <f t="shared" si="947"/>
        <v/>
      </c>
      <c r="CI537" s="26" t="str">
        <f t="shared" si="948"/>
        <v/>
      </c>
      <c r="CJ537" s="65" t="str">
        <f t="shared" si="949"/>
        <v/>
      </c>
      <c r="CK537" s="65" t="str">
        <f t="shared" si="950"/>
        <v/>
      </c>
      <c r="CL537" s="64" t="str">
        <f t="shared" si="951"/>
        <v/>
      </c>
      <c r="CM537" s="64" t="str">
        <f t="shared" si="952"/>
        <v/>
      </c>
      <c r="CN537" s="65" t="str">
        <f t="shared" si="953"/>
        <v/>
      </c>
      <c r="CP537" s="63" t="str">
        <f>IF(BH537="","",MAX($CP$3:CP536)+1)</f>
        <v/>
      </c>
      <c r="CQ537" s="24" t="str">
        <f t="shared" si="954"/>
        <v/>
      </c>
      <c r="CR537" s="24" t="str">
        <f t="shared" si="955"/>
        <v/>
      </c>
      <c r="CS537" s="24" t="str">
        <f t="shared" si="956"/>
        <v/>
      </c>
      <c r="CT537" s="58" t="str">
        <f>IF(BO537="","",COUNTIF($BO$3:BO537,BO537)&amp;"@"&amp;BO537)</f>
        <v/>
      </c>
      <c r="CU537" s="16" t="str">
        <f t="shared" si="894"/>
        <v/>
      </c>
      <c r="CV537" s="63" t="str">
        <f t="shared" si="957"/>
        <v/>
      </c>
      <c r="CW537" s="16" t="str">
        <f t="shared" si="958"/>
        <v/>
      </c>
      <c r="CX537" s="16" t="str">
        <f t="shared" si="959"/>
        <v/>
      </c>
      <c r="CY537" s="16" t="str">
        <f t="shared" si="960"/>
        <v/>
      </c>
      <c r="CZ537" s="85" t="str">
        <f t="shared" si="961"/>
        <v/>
      </c>
      <c r="DA537" s="16" t="str">
        <f t="shared" si="962"/>
        <v/>
      </c>
      <c r="DB537" s="16" t="str">
        <f t="shared" si="963"/>
        <v/>
      </c>
      <c r="DC537" s="28" t="str">
        <f>IF(CP537="","",$DC$1&amp;(INDEX(価格設定!D$1:XFD$3,ROW(価格設定!$D$3),MATCH($AW537,価格設定!D$1:XFD$1,1))*100)&amp;"%")</f>
        <v/>
      </c>
      <c r="DD537" s="28" t="str">
        <f>IF(CP537="","",$DD$1&amp;(INDEX(価格設定!D$1:XFD$3,ROW(価格設定!$D$2),MATCH($AW537,価格設定!D$1:XFD$1,1))*100)&amp;"%")</f>
        <v/>
      </c>
      <c r="DE537" s="29" t="str">
        <f t="shared" si="964"/>
        <v/>
      </c>
      <c r="DG537" s="58" t="str">
        <f t="shared" si="965"/>
        <v/>
      </c>
      <c r="DH537" s="58" t="str">
        <f t="shared" si="966"/>
        <v/>
      </c>
      <c r="DI537" s="58" t="str">
        <f t="shared" si="967"/>
        <v/>
      </c>
      <c r="DJ537" s="85" t="str">
        <f t="shared" si="968"/>
        <v/>
      </c>
      <c r="DL537" s="58" t="str">
        <f>IF(COUNTIF(DG$3:DG$1048576,DG537)=COUNTIF($DG$3:$DG537,DG537),DG537,"")</f>
        <v/>
      </c>
      <c r="DM537" s="85" t="str">
        <f t="shared" si="969"/>
        <v/>
      </c>
      <c r="DN537" s="85" t="str">
        <f t="shared" si="895"/>
        <v/>
      </c>
      <c r="DO537" s="85" t="str">
        <f t="shared" si="895"/>
        <v/>
      </c>
      <c r="DP537" s="303"/>
      <c r="DQ537" s="17" t="str">
        <f t="shared" si="896"/>
        <v/>
      </c>
      <c r="DR537" s="17" t="str">
        <f t="shared" si="897"/>
        <v/>
      </c>
      <c r="DS537" s="17" t="str">
        <f t="shared" si="898"/>
        <v/>
      </c>
      <c r="DU537" s="16" t="str">
        <f t="shared" si="970"/>
        <v/>
      </c>
      <c r="DV537" s="16" t="str">
        <f>IF(DU537="","",COUNT($DU$3:DU537))</f>
        <v/>
      </c>
      <c r="DW537" s="16" t="str">
        <f t="shared" si="971"/>
        <v/>
      </c>
      <c r="DX537" s="16" t="str">
        <f t="shared" si="972"/>
        <v/>
      </c>
      <c r="DY537" s="16" t="str">
        <f>IF(DZ537="","",COUNTIF(DZ$3:DZ537,DZ537))</f>
        <v/>
      </c>
      <c r="DZ537" s="16" t="str">
        <f t="shared" si="973"/>
        <v/>
      </c>
      <c r="EA537" s="16" t="str">
        <f t="shared" si="974"/>
        <v/>
      </c>
      <c r="EB537" s="16" t="str">
        <f t="shared" si="975"/>
        <v/>
      </c>
      <c r="EC537" s="16" t="str">
        <f t="shared" si="976"/>
        <v/>
      </c>
      <c r="ED537" s="16" t="str">
        <f t="shared" si="977"/>
        <v/>
      </c>
      <c r="EE537" s="16" t="str">
        <f t="shared" si="978"/>
        <v/>
      </c>
      <c r="EF537" s="16" t="str">
        <f t="shared" si="979"/>
        <v/>
      </c>
      <c r="EG537" s="16" t="str">
        <f t="shared" si="980"/>
        <v/>
      </c>
      <c r="EH537" s="16" t="str">
        <f t="shared" si="981"/>
        <v/>
      </c>
      <c r="EI537" s="16" t="str">
        <f t="shared" si="982"/>
        <v/>
      </c>
      <c r="EJ537" s="16" t="str">
        <f t="shared" si="983"/>
        <v/>
      </c>
      <c r="EK537" s="16" t="str">
        <f t="shared" si="984"/>
        <v/>
      </c>
      <c r="EL537" s="58" t="str">
        <f t="shared" si="985"/>
        <v/>
      </c>
      <c r="EM537" s="58" t="str">
        <f>IF(OR($DZ537="",CR537=""),IF($EL537="","",$EL537),IF(OR(CR537="なし",CR537=0),領収書!$H$1,CR537))</f>
        <v/>
      </c>
      <c r="EN537" s="58" t="str">
        <f>IF(OR($DZ537="",CS537=""),IF($EL537="","",$EL537),IF(OR(CS537="なし",CS537=0),入力!$EN$1,CS537))</f>
        <v/>
      </c>
      <c r="EO537" s="63" t="str">
        <f t="shared" si="986"/>
        <v/>
      </c>
      <c r="EP537" s="63" t="str">
        <f t="shared" si="987"/>
        <v/>
      </c>
      <c r="ER537" s="16" t="str">
        <f>IF(AND(COUNTIF($ET$3:ET537,ET537)=1,ET537&lt;&gt;""),MAX($ER$3:ER536)+1,"")</f>
        <v/>
      </c>
      <c r="ES537" s="16" t="str">
        <f>IF(価格設定!B539="","",価格設定!B539)</f>
        <v/>
      </c>
      <c r="ET537" s="16" t="str">
        <f>IF(価格設定!C539="","",価格設定!C539)</f>
        <v/>
      </c>
      <c r="EV537" s="16" t="str">
        <f t="shared" si="899"/>
        <v/>
      </c>
      <c r="EW537" s="16" t="str">
        <f t="shared" si="988"/>
        <v/>
      </c>
    </row>
    <row r="538" spans="1:153" ht="30" customHeight="1" x14ac:dyDescent="0.2">
      <c r="A538" s="225"/>
      <c r="B538" s="212"/>
      <c r="C538" s="221"/>
      <c r="D538" s="164"/>
      <c r="E538" s="165"/>
      <c r="F538" s="166"/>
      <c r="G538" s="167"/>
      <c r="H538" s="179"/>
      <c r="I538" s="306"/>
      <c r="J538" s="169"/>
      <c r="K538" s="179"/>
      <c r="L538" s="186"/>
      <c r="M538" s="186"/>
      <c r="N538" s="168"/>
      <c r="O538" s="170"/>
      <c r="P538" s="212"/>
      <c r="Q538" s="179" t="str">
        <f>IFERROR(IF(H538="","",IFERROR(INDEX(価格設定!$B$5:$B$1048576,MATCH(H538,価格設定!$B$5:$B$1048576,0),0),INDEX(価格設定!$B$5:$B$1048576,MATCH("*"&amp;H538&amp;"*",価格設定!$B$5:$B$1048576,0),0))),H538)</f>
        <v/>
      </c>
      <c r="R538" s="250" t="str">
        <f>IFERROR(IF(Q538="",IF(K538="","",K538),IF(K538="",IF(INDEX(価格設定!$C$5:$C$1048576,MATCH(Q538,価格設定!$B$5:$B$1048576,0),0)=0,"",INDEX(価格設定!$C$5:$C$1048576,MATCH(Q538,価格設定!$B$5:$B$1048576,0),0)),IF(K538="なし","",K538))),"")</f>
        <v/>
      </c>
      <c r="S538" s="308" t="str">
        <f t="shared" si="900"/>
        <v/>
      </c>
      <c r="T538" s="126" t="str">
        <f>IFERROR(IF(J538="",IF(INDEX(価格設定!$E$5:$R$1048576,MATCH($Q538,価格設定!B$5:B$1048576,0),MATCH($AW538,価格設定!E$1:X$1,1))=0,"",INDEX(価格設定!$E$5:$R$1048576,MATCH($Q538,価格設定!B$5:B$1048576,0),MATCH($AW538,価格設定!E$1:X$1,1))),J538),"")</f>
        <v/>
      </c>
      <c r="U538" s="126" t="str">
        <f t="shared" si="901"/>
        <v/>
      </c>
      <c r="V538" s="132" t="str">
        <f t="shared" si="902"/>
        <v/>
      </c>
      <c r="W538" s="127" t="str">
        <f>IFERROR(IF(OR(T538="",T538&lt;0),"",IFERROR(INDEX(価格設定!E$2:X$3,IF(AND(K538=$K$1,$K$1&lt;&gt;""),ROW(価格設定!$D$3)-1,MATCH(INDEX(価格設定!$D$5:$D$1048576,MATCH(Q538,価格設定!$B$5:$B$1048576,0),0),価格設定!$D$2:$D$3,0)),MATCH($AW538,価格設定!E$1:X$1,1)),INDEX(価格設定!E$2:X$2,0,MATCH($AW538,価格設定!E$1:X$1,1)))),"")</f>
        <v/>
      </c>
      <c r="X538" s="126" t="str">
        <f t="shared" si="893"/>
        <v/>
      </c>
      <c r="Y538" s="128" t="str">
        <f t="shared" si="903"/>
        <v/>
      </c>
      <c r="Z538" s="126" t="str">
        <f t="shared" si="904"/>
        <v/>
      </c>
      <c r="AA538" s="129" t="str">
        <f t="shared" si="905"/>
        <v/>
      </c>
      <c r="AB538" s="126" t="str">
        <f t="shared" si="906"/>
        <v/>
      </c>
      <c r="AC538" s="280" t="str">
        <f t="shared" si="907"/>
        <v/>
      </c>
      <c r="AD538" s="15"/>
      <c r="AE538" s="204" t="str">
        <f>IF(AF538="","",COUNT($AF$3:AF538))</f>
        <v/>
      </c>
      <c r="AF538" s="206" t="str">
        <f t="shared" si="908"/>
        <v/>
      </c>
      <c r="AG538" s="204" t="str">
        <f t="shared" si="909"/>
        <v/>
      </c>
      <c r="AH538" s="204" t="str">
        <f t="shared" si="910"/>
        <v/>
      </c>
      <c r="AI538" s="287"/>
      <c r="AJ538" s="15"/>
      <c r="AK538" s="138" t="str">
        <f t="shared" si="911"/>
        <v/>
      </c>
      <c r="AL538" s="131" t="str">
        <f t="shared" si="912"/>
        <v/>
      </c>
      <c r="AM538" s="131" t="str">
        <f t="shared" si="913"/>
        <v/>
      </c>
      <c r="AN538" s="313" t="str">
        <f t="shared" si="914"/>
        <v/>
      </c>
      <c r="AO538" s="316" t="str">
        <f t="shared" si="915"/>
        <v/>
      </c>
      <c r="AP538" s="18"/>
      <c r="AQ538" s="3" t="str">
        <f>IF(F538="","",MAX($AQ$3:AQ537)+1)</f>
        <v/>
      </c>
      <c r="AR538" s="3" t="str">
        <f>IF(OR(AQ538="",BB538=""),"",MAX($AR$3:AR537)+1)</f>
        <v/>
      </c>
      <c r="AS538" s="3" t="str">
        <f>IF(CQ538="","",RANK(CQ538,CQ$3:CQ$1048576,1)+COUNTIF($CQ$3:CQ538,CQ538)-1)</f>
        <v/>
      </c>
      <c r="AT538" s="21" t="str">
        <f>IF(C538="",IF(OR(AND($H538&lt;&gt;"",C538=""),AND($F537=$F538,$AZ538&lt;&gt;""),COUNTA($H$3:$H$1048576,#REF!,$F$3:$F$1048576)&gt;COUNTA($H$3:$H538,#REF!,$F$3:$F538),$AZ538&lt;&gt;""),INDEX(AT$3:AT$1048576,MATCH(MAX($AQ$3:$AQ537),$AQ$3:$AQ$1048576,0),0),""),C538)</f>
        <v/>
      </c>
      <c r="AU538" s="21" t="str">
        <f>IF(D538="",IF(OR(AND($H538&lt;&gt;"",D538=""),AND($F537=$F538,$AZ538&lt;&gt;""),COUNTA($H$3:$H$1048576,#REF!,$F$3:$F$1048576)&gt;COUNTA($H$3:$H538,#REF!,$F$3:$F538),$AZ538&lt;&gt;""),INDEX(AU$3:AU$1048576,MATCH(MAX($AQ$3:$AQ537),$AQ$3:$AQ$1048576,0),0),""),D538)</f>
        <v/>
      </c>
      <c r="AV538" s="21" t="str">
        <f>IF(E538="",IF(OR(AND($H538&lt;&gt;"",E538=""),AND($F537=$F538,$AZ538&lt;&gt;""),COUNTA($H$3:$H$1048576,#REF!,$F$3:$F$1048576)&gt;COUNTA($H$3:$H538,#REF!,$F$3:$F538),$AZ538&lt;&gt;""),INDEX(AV$3:AV$1048576,MATCH(MAX($AQ$3:$AQ537),$AQ$3:$AQ$1048576,0),0),""),E538)</f>
        <v/>
      </c>
      <c r="AW538" s="24" t="str">
        <f t="shared" si="916"/>
        <v/>
      </c>
      <c r="AX538" s="13" t="str">
        <f t="shared" si="917"/>
        <v/>
      </c>
      <c r="AY538" s="4" t="str">
        <f t="shared" si="918"/>
        <v/>
      </c>
      <c r="AZ538" s="4" t="str">
        <f>IF(AX538="",IF(OR(AND(H538&lt;&gt;"",F538=""),COUNTA($H$3:$H$1048576)&gt;COUNTA($H$3:$H538)),INDEX(AX$3:AX538,MATCH(MAX($AQ$3:AQ538),AQ$3:AQ538,0),0),""),AX538)</f>
        <v/>
      </c>
      <c r="BA538" s="4" t="str">
        <f>IF(AY538="",IF(AND(H538&lt;&gt;"",F538=""),INDEX(AY$3:AY538,MATCH(MAX($AQ$3:AQ538),AQ$3:AQ538,0),0),""),AY538)</f>
        <v/>
      </c>
      <c r="BB538" s="82" t="str">
        <f>IF(BC538="","",RANK(BC538,BC$3:BC$1048576,1)+COUNTIF($BC$3:BC538,BC538)-1)</f>
        <v/>
      </c>
      <c r="BC538" s="139" t="str">
        <f t="shared" si="919"/>
        <v/>
      </c>
      <c r="BD538" s="46" t="str">
        <f t="shared" si="920"/>
        <v/>
      </c>
      <c r="BE538" s="46" t="str">
        <f t="shared" si="921"/>
        <v/>
      </c>
      <c r="BF538" s="46" t="str">
        <f t="shared" si="922"/>
        <v/>
      </c>
      <c r="BG538" s="4" t="str">
        <f t="shared" si="923"/>
        <v/>
      </c>
      <c r="BH538" s="180" t="str">
        <f t="shared" si="924"/>
        <v/>
      </c>
      <c r="BI538" s="16" t="str">
        <f t="shared" si="925"/>
        <v/>
      </c>
      <c r="BJ538" s="52" t="str">
        <f>IF(BI538="","",IF(W538="","",IF(AND(K538=$K$1,$K$1&lt;&gt;""),$BT$2,IFERROR(IF(INDEX(価格設定!$D$5:$D$1048576,MATCH(Q538,価格設定!$B$5:$B$1048576,0),0)=価格設定!$D$3,$BT$2,$BS$2),$BS$2))))</f>
        <v/>
      </c>
      <c r="BK538" s="16" t="str">
        <f>IF(BI538="","",IF(COUNTIF($BI$3:BI538,BI538)=1,1,IF(AND(BI537=BI538,BH538=""),BK537,COUNTIF($BH$3:BH538,BH538))))</f>
        <v/>
      </c>
      <c r="BL538" s="52" t="str">
        <f t="shared" si="926"/>
        <v/>
      </c>
      <c r="BM538" s="52" t="str">
        <f t="shared" si="927"/>
        <v/>
      </c>
      <c r="BN538" s="119" t="str">
        <f t="shared" si="928"/>
        <v/>
      </c>
      <c r="BO538" s="119" t="str">
        <f t="shared" si="929"/>
        <v/>
      </c>
      <c r="BP538" s="17" t="str">
        <f t="shared" si="930"/>
        <v/>
      </c>
      <c r="BQ538" s="17" t="str">
        <f t="shared" si="931"/>
        <v/>
      </c>
      <c r="BR538" s="17" t="str">
        <f>IF(OR(BP538="",COUNTIF($BO$3:BO538,BO538)&lt;&gt;1),"",SUMIF(BO$3:BO$1048576,BO538,BP$3:BP$1048576))</f>
        <v/>
      </c>
      <c r="BS538" s="17" t="str">
        <f t="shared" si="932"/>
        <v/>
      </c>
      <c r="BT538" s="17" t="str">
        <f t="shared" si="933"/>
        <v/>
      </c>
      <c r="BU538" s="17" t="str">
        <f t="shared" si="934"/>
        <v/>
      </c>
      <c r="BV538" s="24" t="str">
        <f t="shared" si="935"/>
        <v/>
      </c>
      <c r="BW538" s="24" t="str">
        <f t="shared" si="936"/>
        <v/>
      </c>
      <c r="BX538" s="24" t="str">
        <f t="shared" si="937"/>
        <v/>
      </c>
      <c r="BY538" s="26" t="str">
        <f t="shared" si="938"/>
        <v/>
      </c>
      <c r="BZ538" s="26" t="str">
        <f t="shared" si="939"/>
        <v/>
      </c>
      <c r="CA538" s="26" t="str">
        <f t="shared" si="940"/>
        <v/>
      </c>
      <c r="CB538" s="66" t="str">
        <f t="shared" si="941"/>
        <v/>
      </c>
      <c r="CC538" s="65" t="str">
        <f t="shared" si="942"/>
        <v/>
      </c>
      <c r="CD538" s="26" t="str">
        <f t="shared" si="943"/>
        <v/>
      </c>
      <c r="CE538" s="26" t="str">
        <f t="shared" si="944"/>
        <v/>
      </c>
      <c r="CF538" s="193" t="str">
        <f t="shared" si="945"/>
        <v/>
      </c>
      <c r="CG538" s="193" t="str">
        <f t="shared" si="946"/>
        <v/>
      </c>
      <c r="CH538" s="26" t="str">
        <f t="shared" si="947"/>
        <v/>
      </c>
      <c r="CI538" s="26" t="str">
        <f t="shared" si="948"/>
        <v/>
      </c>
      <c r="CJ538" s="65" t="str">
        <f t="shared" si="949"/>
        <v/>
      </c>
      <c r="CK538" s="65" t="str">
        <f t="shared" si="950"/>
        <v/>
      </c>
      <c r="CL538" s="64" t="str">
        <f t="shared" si="951"/>
        <v/>
      </c>
      <c r="CM538" s="64" t="str">
        <f t="shared" si="952"/>
        <v/>
      </c>
      <c r="CN538" s="65" t="str">
        <f t="shared" si="953"/>
        <v/>
      </c>
      <c r="CP538" s="63" t="str">
        <f>IF(BH538="","",MAX($CP$3:CP537)+1)</f>
        <v/>
      </c>
      <c r="CQ538" s="24" t="str">
        <f t="shared" si="954"/>
        <v/>
      </c>
      <c r="CR538" s="24" t="str">
        <f t="shared" si="955"/>
        <v/>
      </c>
      <c r="CS538" s="24" t="str">
        <f t="shared" si="956"/>
        <v/>
      </c>
      <c r="CT538" s="58" t="str">
        <f>IF(BO538="","",COUNTIF($BO$3:BO538,BO538)&amp;"@"&amp;BO538)</f>
        <v/>
      </c>
      <c r="CU538" s="16" t="str">
        <f t="shared" si="894"/>
        <v/>
      </c>
      <c r="CV538" s="63" t="str">
        <f t="shared" si="957"/>
        <v/>
      </c>
      <c r="CW538" s="16" t="str">
        <f t="shared" si="958"/>
        <v/>
      </c>
      <c r="CX538" s="16" t="str">
        <f t="shared" si="959"/>
        <v/>
      </c>
      <c r="CY538" s="16" t="str">
        <f t="shared" si="960"/>
        <v/>
      </c>
      <c r="CZ538" s="85" t="str">
        <f t="shared" si="961"/>
        <v/>
      </c>
      <c r="DA538" s="16" t="str">
        <f t="shared" si="962"/>
        <v/>
      </c>
      <c r="DB538" s="16" t="str">
        <f t="shared" si="963"/>
        <v/>
      </c>
      <c r="DC538" s="28" t="str">
        <f>IF(CP538="","",$DC$1&amp;(INDEX(価格設定!D$1:XFD$3,ROW(価格設定!$D$3),MATCH($AW538,価格設定!D$1:XFD$1,1))*100)&amp;"%")</f>
        <v/>
      </c>
      <c r="DD538" s="28" t="str">
        <f>IF(CP538="","",$DD$1&amp;(INDEX(価格設定!D$1:XFD$3,ROW(価格設定!$D$2),MATCH($AW538,価格設定!D$1:XFD$1,1))*100)&amp;"%")</f>
        <v/>
      </c>
      <c r="DE538" s="29" t="str">
        <f t="shared" si="964"/>
        <v/>
      </c>
      <c r="DG538" s="58" t="str">
        <f t="shared" si="965"/>
        <v/>
      </c>
      <c r="DH538" s="58" t="str">
        <f t="shared" si="966"/>
        <v/>
      </c>
      <c r="DI538" s="58" t="str">
        <f t="shared" si="967"/>
        <v/>
      </c>
      <c r="DJ538" s="85" t="str">
        <f t="shared" si="968"/>
        <v/>
      </c>
      <c r="DL538" s="58" t="str">
        <f>IF(COUNTIF(DG$3:DG$1048576,DG538)=COUNTIF($DG$3:$DG538,DG538),DG538,"")</f>
        <v/>
      </c>
      <c r="DM538" s="85" t="str">
        <f t="shared" si="969"/>
        <v/>
      </c>
      <c r="DN538" s="85" t="str">
        <f t="shared" si="895"/>
        <v/>
      </c>
      <c r="DO538" s="85" t="str">
        <f t="shared" si="895"/>
        <v/>
      </c>
      <c r="DP538" s="303"/>
      <c r="DQ538" s="17" t="str">
        <f t="shared" si="896"/>
        <v/>
      </c>
      <c r="DR538" s="17" t="str">
        <f t="shared" si="897"/>
        <v/>
      </c>
      <c r="DS538" s="17" t="str">
        <f t="shared" si="898"/>
        <v/>
      </c>
      <c r="DU538" s="16" t="str">
        <f t="shared" si="970"/>
        <v/>
      </c>
      <c r="DV538" s="16" t="str">
        <f>IF(DU538="","",COUNT($DU$3:DU538))</f>
        <v/>
      </c>
      <c r="DW538" s="16" t="str">
        <f t="shared" si="971"/>
        <v/>
      </c>
      <c r="DX538" s="16" t="str">
        <f t="shared" si="972"/>
        <v/>
      </c>
      <c r="DY538" s="16" t="str">
        <f>IF(DZ538="","",COUNTIF(DZ$3:DZ538,DZ538))</f>
        <v/>
      </c>
      <c r="DZ538" s="16" t="str">
        <f t="shared" si="973"/>
        <v/>
      </c>
      <c r="EA538" s="16" t="str">
        <f t="shared" si="974"/>
        <v/>
      </c>
      <c r="EB538" s="16" t="str">
        <f t="shared" si="975"/>
        <v/>
      </c>
      <c r="EC538" s="16" t="str">
        <f t="shared" si="976"/>
        <v/>
      </c>
      <c r="ED538" s="16" t="str">
        <f t="shared" si="977"/>
        <v/>
      </c>
      <c r="EE538" s="16" t="str">
        <f t="shared" si="978"/>
        <v/>
      </c>
      <c r="EF538" s="16" t="str">
        <f t="shared" si="979"/>
        <v/>
      </c>
      <c r="EG538" s="16" t="str">
        <f t="shared" si="980"/>
        <v/>
      </c>
      <c r="EH538" s="16" t="str">
        <f t="shared" si="981"/>
        <v/>
      </c>
      <c r="EI538" s="16" t="str">
        <f t="shared" si="982"/>
        <v/>
      </c>
      <c r="EJ538" s="16" t="str">
        <f t="shared" si="983"/>
        <v/>
      </c>
      <c r="EK538" s="16" t="str">
        <f t="shared" si="984"/>
        <v/>
      </c>
      <c r="EL538" s="58" t="str">
        <f t="shared" si="985"/>
        <v/>
      </c>
      <c r="EM538" s="58" t="str">
        <f>IF(OR($DZ538="",CR538=""),IF($EL538="","",$EL538),IF(OR(CR538="なし",CR538=0),領収書!$H$1,CR538))</f>
        <v/>
      </c>
      <c r="EN538" s="58" t="str">
        <f>IF(OR($DZ538="",CS538=""),IF($EL538="","",$EL538),IF(OR(CS538="なし",CS538=0),入力!$EN$1,CS538))</f>
        <v/>
      </c>
      <c r="EO538" s="63" t="str">
        <f t="shared" si="986"/>
        <v/>
      </c>
      <c r="EP538" s="63" t="str">
        <f t="shared" si="987"/>
        <v/>
      </c>
      <c r="ER538" s="16" t="str">
        <f>IF(AND(COUNTIF($ET$3:ET538,ET538)=1,ET538&lt;&gt;""),MAX($ER$3:ER537)+1,"")</f>
        <v/>
      </c>
      <c r="ES538" s="16" t="str">
        <f>IF(価格設定!B540="","",価格設定!B540)</f>
        <v/>
      </c>
      <c r="ET538" s="16" t="str">
        <f>IF(価格設定!C540="","",価格設定!C540)</f>
        <v/>
      </c>
      <c r="EV538" s="16" t="str">
        <f t="shared" si="899"/>
        <v/>
      </c>
      <c r="EW538" s="16" t="str">
        <f t="shared" si="988"/>
        <v/>
      </c>
    </row>
    <row r="539" spans="1:153" ht="30" customHeight="1" x14ac:dyDescent="0.2">
      <c r="A539" s="225"/>
      <c r="B539" s="212"/>
      <c r="C539" s="221"/>
      <c r="D539" s="164"/>
      <c r="E539" s="165"/>
      <c r="F539" s="166"/>
      <c r="G539" s="167"/>
      <c r="H539" s="179"/>
      <c r="I539" s="306"/>
      <c r="J539" s="169"/>
      <c r="K539" s="179"/>
      <c r="L539" s="186"/>
      <c r="M539" s="186"/>
      <c r="N539" s="168"/>
      <c r="O539" s="170"/>
      <c r="P539" s="212"/>
      <c r="Q539" s="179" t="str">
        <f>IFERROR(IF(H539="","",IFERROR(INDEX(価格設定!$B$5:$B$1048576,MATCH(H539,価格設定!$B$5:$B$1048576,0),0),INDEX(価格設定!$B$5:$B$1048576,MATCH("*"&amp;H539&amp;"*",価格設定!$B$5:$B$1048576,0),0))),H539)</f>
        <v/>
      </c>
      <c r="R539" s="250" t="str">
        <f>IFERROR(IF(Q539="",IF(K539="","",K539),IF(K539="",IF(INDEX(価格設定!$C$5:$C$1048576,MATCH(Q539,価格設定!$B$5:$B$1048576,0),0)=0,"",INDEX(価格設定!$C$5:$C$1048576,MATCH(Q539,価格設定!$B$5:$B$1048576,0),0)),IF(K539="なし","",K539))),"")</f>
        <v/>
      </c>
      <c r="S539" s="308" t="str">
        <f t="shared" si="900"/>
        <v/>
      </c>
      <c r="T539" s="126" t="str">
        <f>IFERROR(IF(J539="",IF(INDEX(価格設定!$E$5:$R$1048576,MATCH($Q539,価格設定!B$5:B$1048576,0),MATCH($AW539,価格設定!E$1:X$1,1))=0,"",INDEX(価格設定!$E$5:$R$1048576,MATCH($Q539,価格設定!B$5:B$1048576,0),MATCH($AW539,価格設定!E$1:X$1,1))),J539),"")</f>
        <v/>
      </c>
      <c r="U539" s="126" t="str">
        <f t="shared" si="901"/>
        <v/>
      </c>
      <c r="V539" s="132" t="str">
        <f t="shared" si="902"/>
        <v/>
      </c>
      <c r="W539" s="127" t="str">
        <f>IFERROR(IF(OR(T539="",T539&lt;0),"",IFERROR(INDEX(価格設定!E$2:X$3,IF(AND(K539=$K$1,$K$1&lt;&gt;""),ROW(価格設定!$D$3)-1,MATCH(INDEX(価格設定!$D$5:$D$1048576,MATCH(Q539,価格設定!$B$5:$B$1048576,0),0),価格設定!$D$2:$D$3,0)),MATCH($AW539,価格設定!E$1:X$1,1)),INDEX(価格設定!E$2:X$2,0,MATCH($AW539,価格設定!E$1:X$1,1)))),"")</f>
        <v/>
      </c>
      <c r="X539" s="126" t="str">
        <f t="shared" si="893"/>
        <v/>
      </c>
      <c r="Y539" s="128" t="str">
        <f t="shared" si="903"/>
        <v/>
      </c>
      <c r="Z539" s="126" t="str">
        <f t="shared" si="904"/>
        <v/>
      </c>
      <c r="AA539" s="129" t="str">
        <f t="shared" si="905"/>
        <v/>
      </c>
      <c r="AB539" s="126" t="str">
        <f t="shared" si="906"/>
        <v/>
      </c>
      <c r="AC539" s="280" t="str">
        <f t="shared" si="907"/>
        <v/>
      </c>
      <c r="AD539" s="15"/>
      <c r="AE539" s="204" t="str">
        <f>IF(AF539="","",COUNT($AF$3:AF539))</f>
        <v/>
      </c>
      <c r="AF539" s="206" t="str">
        <f t="shared" si="908"/>
        <v/>
      </c>
      <c r="AG539" s="204" t="str">
        <f t="shared" si="909"/>
        <v/>
      </c>
      <c r="AH539" s="204" t="str">
        <f t="shared" si="910"/>
        <v/>
      </c>
      <c r="AI539" s="287"/>
      <c r="AJ539" s="15"/>
      <c r="AK539" s="138" t="str">
        <f t="shared" si="911"/>
        <v/>
      </c>
      <c r="AL539" s="131" t="str">
        <f t="shared" si="912"/>
        <v/>
      </c>
      <c r="AM539" s="131" t="str">
        <f t="shared" si="913"/>
        <v/>
      </c>
      <c r="AN539" s="313" t="str">
        <f t="shared" si="914"/>
        <v/>
      </c>
      <c r="AO539" s="316" t="str">
        <f t="shared" si="915"/>
        <v/>
      </c>
      <c r="AP539" s="18"/>
      <c r="AQ539" s="3" t="str">
        <f>IF(F539="","",MAX($AQ$3:AQ538)+1)</f>
        <v/>
      </c>
      <c r="AR539" s="3" t="str">
        <f>IF(OR(AQ539="",BB539=""),"",MAX($AR$3:AR538)+1)</f>
        <v/>
      </c>
      <c r="AS539" s="3" t="str">
        <f>IF(CQ539="","",RANK(CQ539,CQ$3:CQ$1048576,1)+COUNTIF($CQ$3:CQ539,CQ539)-1)</f>
        <v/>
      </c>
      <c r="AT539" s="21" t="str">
        <f>IF(C539="",IF(OR(AND($H539&lt;&gt;"",C539=""),AND($F538=$F539,$AZ539&lt;&gt;""),COUNTA($H$3:$H$1048576,#REF!,$F$3:$F$1048576)&gt;COUNTA($H$3:$H539,#REF!,$F$3:$F539),$AZ539&lt;&gt;""),INDEX(AT$3:AT$1048576,MATCH(MAX($AQ$3:$AQ538),$AQ$3:$AQ$1048576,0),0),""),C539)</f>
        <v/>
      </c>
      <c r="AU539" s="21" t="str">
        <f>IF(D539="",IF(OR(AND($H539&lt;&gt;"",D539=""),AND($F538=$F539,$AZ539&lt;&gt;""),COUNTA($H$3:$H$1048576,#REF!,$F$3:$F$1048576)&gt;COUNTA($H$3:$H539,#REF!,$F$3:$F539),$AZ539&lt;&gt;""),INDEX(AU$3:AU$1048576,MATCH(MAX($AQ$3:$AQ538),$AQ$3:$AQ$1048576,0),0),""),D539)</f>
        <v/>
      </c>
      <c r="AV539" s="21" t="str">
        <f>IF(E539="",IF(OR(AND($H539&lt;&gt;"",E539=""),AND($F538=$F539,$AZ539&lt;&gt;""),COUNTA($H$3:$H$1048576,#REF!,$F$3:$F$1048576)&gt;COUNTA($H$3:$H539,#REF!,$F$3:$F539),$AZ539&lt;&gt;""),INDEX(AV$3:AV$1048576,MATCH(MAX($AQ$3:$AQ538),$AQ$3:$AQ$1048576,0),0),""),E539)</f>
        <v/>
      </c>
      <c r="AW539" s="24" t="str">
        <f t="shared" si="916"/>
        <v/>
      </c>
      <c r="AX539" s="13" t="str">
        <f t="shared" si="917"/>
        <v/>
      </c>
      <c r="AY539" s="4" t="str">
        <f t="shared" si="918"/>
        <v/>
      </c>
      <c r="AZ539" s="4" t="str">
        <f>IF(AX539="",IF(OR(AND(H539&lt;&gt;"",F539=""),COUNTA($H$3:$H$1048576)&gt;COUNTA($H$3:$H539)),INDEX(AX$3:AX539,MATCH(MAX($AQ$3:AQ539),AQ$3:AQ539,0),0),""),AX539)</f>
        <v/>
      </c>
      <c r="BA539" s="4" t="str">
        <f>IF(AY539="",IF(AND(H539&lt;&gt;"",F539=""),INDEX(AY$3:AY539,MATCH(MAX($AQ$3:AQ539),AQ$3:AQ539,0),0),""),AY539)</f>
        <v/>
      </c>
      <c r="BB539" s="82" t="str">
        <f>IF(BC539="","",RANK(BC539,BC$3:BC$1048576,1)+COUNTIF($BC$3:BC539,BC539)-1)</f>
        <v/>
      </c>
      <c r="BC539" s="139" t="str">
        <f t="shared" si="919"/>
        <v/>
      </c>
      <c r="BD539" s="46" t="str">
        <f t="shared" si="920"/>
        <v/>
      </c>
      <c r="BE539" s="46" t="str">
        <f t="shared" si="921"/>
        <v/>
      </c>
      <c r="BF539" s="46" t="str">
        <f t="shared" si="922"/>
        <v/>
      </c>
      <c r="BG539" s="4" t="str">
        <f t="shared" si="923"/>
        <v/>
      </c>
      <c r="BH539" s="180" t="str">
        <f t="shared" si="924"/>
        <v/>
      </c>
      <c r="BI539" s="16" t="str">
        <f t="shared" si="925"/>
        <v/>
      </c>
      <c r="BJ539" s="52" t="str">
        <f>IF(BI539="","",IF(W539="","",IF(AND(K539=$K$1,$K$1&lt;&gt;""),$BT$2,IFERROR(IF(INDEX(価格設定!$D$5:$D$1048576,MATCH(Q539,価格設定!$B$5:$B$1048576,0),0)=価格設定!$D$3,$BT$2,$BS$2),$BS$2))))</f>
        <v/>
      </c>
      <c r="BK539" s="16" t="str">
        <f>IF(BI539="","",IF(COUNTIF($BI$3:BI539,BI539)=1,1,IF(AND(BI538=BI539,BH539=""),BK538,COUNTIF($BH$3:BH539,BH539))))</f>
        <v/>
      </c>
      <c r="BL539" s="52" t="str">
        <f t="shared" si="926"/>
        <v/>
      </c>
      <c r="BM539" s="52" t="str">
        <f t="shared" si="927"/>
        <v/>
      </c>
      <c r="BN539" s="119" t="str">
        <f t="shared" si="928"/>
        <v/>
      </c>
      <c r="BO539" s="119" t="str">
        <f t="shared" si="929"/>
        <v/>
      </c>
      <c r="BP539" s="17" t="str">
        <f t="shared" si="930"/>
        <v/>
      </c>
      <c r="BQ539" s="17" t="str">
        <f t="shared" si="931"/>
        <v/>
      </c>
      <c r="BR539" s="17" t="str">
        <f>IF(OR(BP539="",COUNTIF($BO$3:BO539,BO539)&lt;&gt;1),"",SUMIF(BO$3:BO$1048576,BO539,BP$3:BP$1048576))</f>
        <v/>
      </c>
      <c r="BS539" s="17" t="str">
        <f t="shared" si="932"/>
        <v/>
      </c>
      <c r="BT539" s="17" t="str">
        <f t="shared" si="933"/>
        <v/>
      </c>
      <c r="BU539" s="17" t="str">
        <f t="shared" si="934"/>
        <v/>
      </c>
      <c r="BV539" s="24" t="str">
        <f t="shared" si="935"/>
        <v/>
      </c>
      <c r="BW539" s="24" t="str">
        <f t="shared" si="936"/>
        <v/>
      </c>
      <c r="BX539" s="24" t="str">
        <f t="shared" si="937"/>
        <v/>
      </c>
      <c r="BY539" s="26" t="str">
        <f t="shared" si="938"/>
        <v/>
      </c>
      <c r="BZ539" s="26" t="str">
        <f t="shared" si="939"/>
        <v/>
      </c>
      <c r="CA539" s="26" t="str">
        <f t="shared" si="940"/>
        <v/>
      </c>
      <c r="CB539" s="66" t="str">
        <f t="shared" si="941"/>
        <v/>
      </c>
      <c r="CC539" s="65" t="str">
        <f t="shared" si="942"/>
        <v/>
      </c>
      <c r="CD539" s="26" t="str">
        <f t="shared" si="943"/>
        <v/>
      </c>
      <c r="CE539" s="26" t="str">
        <f t="shared" si="944"/>
        <v/>
      </c>
      <c r="CF539" s="193" t="str">
        <f t="shared" si="945"/>
        <v/>
      </c>
      <c r="CG539" s="193" t="str">
        <f t="shared" si="946"/>
        <v/>
      </c>
      <c r="CH539" s="26" t="str">
        <f t="shared" si="947"/>
        <v/>
      </c>
      <c r="CI539" s="26" t="str">
        <f t="shared" si="948"/>
        <v/>
      </c>
      <c r="CJ539" s="65" t="str">
        <f t="shared" si="949"/>
        <v/>
      </c>
      <c r="CK539" s="65" t="str">
        <f t="shared" si="950"/>
        <v/>
      </c>
      <c r="CL539" s="64" t="str">
        <f t="shared" si="951"/>
        <v/>
      </c>
      <c r="CM539" s="64" t="str">
        <f t="shared" si="952"/>
        <v/>
      </c>
      <c r="CN539" s="65" t="str">
        <f t="shared" si="953"/>
        <v/>
      </c>
      <c r="CP539" s="63" t="str">
        <f>IF(BH539="","",MAX($CP$3:CP538)+1)</f>
        <v/>
      </c>
      <c r="CQ539" s="24" t="str">
        <f t="shared" si="954"/>
        <v/>
      </c>
      <c r="CR539" s="24" t="str">
        <f t="shared" si="955"/>
        <v/>
      </c>
      <c r="CS539" s="24" t="str">
        <f t="shared" si="956"/>
        <v/>
      </c>
      <c r="CT539" s="58" t="str">
        <f>IF(BO539="","",COUNTIF($BO$3:BO539,BO539)&amp;"@"&amp;BO539)</f>
        <v/>
      </c>
      <c r="CU539" s="16" t="str">
        <f t="shared" si="894"/>
        <v/>
      </c>
      <c r="CV539" s="63" t="str">
        <f t="shared" si="957"/>
        <v/>
      </c>
      <c r="CW539" s="16" t="str">
        <f t="shared" si="958"/>
        <v/>
      </c>
      <c r="CX539" s="16" t="str">
        <f t="shared" si="959"/>
        <v/>
      </c>
      <c r="CY539" s="16" t="str">
        <f t="shared" si="960"/>
        <v/>
      </c>
      <c r="CZ539" s="85" t="str">
        <f t="shared" si="961"/>
        <v/>
      </c>
      <c r="DA539" s="16" t="str">
        <f t="shared" si="962"/>
        <v/>
      </c>
      <c r="DB539" s="16" t="str">
        <f t="shared" si="963"/>
        <v/>
      </c>
      <c r="DC539" s="28" t="str">
        <f>IF(CP539="","",$DC$1&amp;(INDEX(価格設定!D$1:XFD$3,ROW(価格設定!$D$3),MATCH($AW539,価格設定!D$1:XFD$1,1))*100)&amp;"%")</f>
        <v/>
      </c>
      <c r="DD539" s="28" t="str">
        <f>IF(CP539="","",$DD$1&amp;(INDEX(価格設定!D$1:XFD$3,ROW(価格設定!$D$2),MATCH($AW539,価格設定!D$1:XFD$1,1))*100)&amp;"%")</f>
        <v/>
      </c>
      <c r="DE539" s="29" t="str">
        <f t="shared" si="964"/>
        <v/>
      </c>
      <c r="DG539" s="58" t="str">
        <f t="shared" si="965"/>
        <v/>
      </c>
      <c r="DH539" s="58" t="str">
        <f t="shared" si="966"/>
        <v/>
      </c>
      <c r="DI539" s="58" t="str">
        <f t="shared" si="967"/>
        <v/>
      </c>
      <c r="DJ539" s="85" t="str">
        <f t="shared" si="968"/>
        <v/>
      </c>
      <c r="DL539" s="58" t="str">
        <f>IF(COUNTIF(DG$3:DG$1048576,DG539)=COUNTIF($DG$3:$DG539,DG539),DG539,"")</f>
        <v/>
      </c>
      <c r="DM539" s="85" t="str">
        <f t="shared" si="969"/>
        <v/>
      </c>
      <c r="DN539" s="85" t="str">
        <f t="shared" si="895"/>
        <v/>
      </c>
      <c r="DO539" s="85" t="str">
        <f t="shared" si="895"/>
        <v/>
      </c>
      <c r="DP539" s="303"/>
      <c r="DQ539" s="17" t="str">
        <f t="shared" si="896"/>
        <v/>
      </c>
      <c r="DR539" s="17" t="str">
        <f t="shared" si="897"/>
        <v/>
      </c>
      <c r="DS539" s="17" t="str">
        <f t="shared" si="898"/>
        <v/>
      </c>
      <c r="DU539" s="16" t="str">
        <f t="shared" si="970"/>
        <v/>
      </c>
      <c r="DV539" s="16" t="str">
        <f>IF(DU539="","",COUNT($DU$3:DU539))</f>
        <v/>
      </c>
      <c r="DW539" s="16" t="str">
        <f t="shared" si="971"/>
        <v/>
      </c>
      <c r="DX539" s="16" t="str">
        <f t="shared" si="972"/>
        <v/>
      </c>
      <c r="DY539" s="16" t="str">
        <f>IF(DZ539="","",COUNTIF(DZ$3:DZ539,DZ539))</f>
        <v/>
      </c>
      <c r="DZ539" s="16" t="str">
        <f t="shared" si="973"/>
        <v/>
      </c>
      <c r="EA539" s="16" t="str">
        <f t="shared" si="974"/>
        <v/>
      </c>
      <c r="EB539" s="16" t="str">
        <f t="shared" si="975"/>
        <v/>
      </c>
      <c r="EC539" s="16" t="str">
        <f t="shared" si="976"/>
        <v/>
      </c>
      <c r="ED539" s="16" t="str">
        <f t="shared" si="977"/>
        <v/>
      </c>
      <c r="EE539" s="16" t="str">
        <f t="shared" si="978"/>
        <v/>
      </c>
      <c r="EF539" s="16" t="str">
        <f t="shared" si="979"/>
        <v/>
      </c>
      <c r="EG539" s="16" t="str">
        <f t="shared" si="980"/>
        <v/>
      </c>
      <c r="EH539" s="16" t="str">
        <f t="shared" si="981"/>
        <v/>
      </c>
      <c r="EI539" s="16" t="str">
        <f t="shared" si="982"/>
        <v/>
      </c>
      <c r="EJ539" s="16" t="str">
        <f t="shared" si="983"/>
        <v/>
      </c>
      <c r="EK539" s="16" t="str">
        <f t="shared" si="984"/>
        <v/>
      </c>
      <c r="EL539" s="58" t="str">
        <f t="shared" si="985"/>
        <v/>
      </c>
      <c r="EM539" s="58" t="str">
        <f>IF(OR($DZ539="",CR539=""),IF($EL539="","",$EL539),IF(OR(CR539="なし",CR539=0),領収書!$H$1,CR539))</f>
        <v/>
      </c>
      <c r="EN539" s="58" t="str">
        <f>IF(OR($DZ539="",CS539=""),IF($EL539="","",$EL539),IF(OR(CS539="なし",CS539=0),入力!$EN$1,CS539))</f>
        <v/>
      </c>
      <c r="EO539" s="63" t="str">
        <f t="shared" si="986"/>
        <v/>
      </c>
      <c r="EP539" s="63" t="str">
        <f t="shared" si="987"/>
        <v/>
      </c>
      <c r="ER539" s="16" t="str">
        <f>IF(AND(COUNTIF($ET$3:ET539,ET539)=1,ET539&lt;&gt;""),MAX($ER$3:ER538)+1,"")</f>
        <v/>
      </c>
      <c r="ES539" s="16" t="str">
        <f>IF(価格設定!B541="","",価格設定!B541)</f>
        <v/>
      </c>
      <c r="ET539" s="16" t="str">
        <f>IF(価格設定!C541="","",価格設定!C541)</f>
        <v/>
      </c>
      <c r="EV539" s="16" t="str">
        <f t="shared" si="899"/>
        <v/>
      </c>
      <c r="EW539" s="16" t="str">
        <f t="shared" si="988"/>
        <v/>
      </c>
    </row>
    <row r="540" spans="1:153" ht="30" customHeight="1" x14ac:dyDescent="0.2">
      <c r="A540" s="225"/>
      <c r="B540" s="212"/>
      <c r="C540" s="221"/>
      <c r="D540" s="164"/>
      <c r="E540" s="165"/>
      <c r="F540" s="166"/>
      <c r="G540" s="167"/>
      <c r="H540" s="179"/>
      <c r="I540" s="306"/>
      <c r="J540" s="169"/>
      <c r="K540" s="179"/>
      <c r="L540" s="186"/>
      <c r="M540" s="186"/>
      <c r="N540" s="168"/>
      <c r="O540" s="170"/>
      <c r="P540" s="212"/>
      <c r="Q540" s="179" t="str">
        <f>IFERROR(IF(H540="","",IFERROR(INDEX(価格設定!$B$5:$B$1048576,MATCH(H540,価格設定!$B$5:$B$1048576,0),0),INDEX(価格設定!$B$5:$B$1048576,MATCH("*"&amp;H540&amp;"*",価格設定!$B$5:$B$1048576,0),0))),H540)</f>
        <v/>
      </c>
      <c r="R540" s="250" t="str">
        <f>IFERROR(IF(Q540="",IF(K540="","",K540),IF(K540="",IF(INDEX(価格設定!$C$5:$C$1048576,MATCH(Q540,価格設定!$B$5:$B$1048576,0),0)=0,"",INDEX(価格設定!$C$5:$C$1048576,MATCH(Q540,価格設定!$B$5:$B$1048576,0),0)),IF(K540="なし","",K540))),"")</f>
        <v/>
      </c>
      <c r="S540" s="308" t="str">
        <f t="shared" si="900"/>
        <v/>
      </c>
      <c r="T540" s="126" t="str">
        <f>IFERROR(IF(J540="",IF(INDEX(価格設定!$E$5:$R$1048576,MATCH($Q540,価格設定!B$5:B$1048576,0),MATCH($AW540,価格設定!E$1:X$1,1))=0,"",INDEX(価格設定!$E$5:$R$1048576,MATCH($Q540,価格設定!B$5:B$1048576,0),MATCH($AW540,価格設定!E$1:X$1,1))),J540),"")</f>
        <v/>
      </c>
      <c r="U540" s="126" t="str">
        <f t="shared" si="901"/>
        <v/>
      </c>
      <c r="V540" s="132" t="str">
        <f t="shared" si="902"/>
        <v/>
      </c>
      <c r="W540" s="127" t="str">
        <f>IFERROR(IF(OR(T540="",T540&lt;0),"",IFERROR(INDEX(価格設定!E$2:X$3,IF(AND(K540=$K$1,$K$1&lt;&gt;""),ROW(価格設定!$D$3)-1,MATCH(INDEX(価格設定!$D$5:$D$1048576,MATCH(Q540,価格設定!$B$5:$B$1048576,0),0),価格設定!$D$2:$D$3,0)),MATCH($AW540,価格設定!E$1:X$1,1)),INDEX(価格設定!E$2:X$2,0,MATCH($AW540,価格設定!E$1:X$1,1)))),"")</f>
        <v/>
      </c>
      <c r="X540" s="126" t="str">
        <f t="shared" si="893"/>
        <v/>
      </c>
      <c r="Y540" s="128" t="str">
        <f t="shared" si="903"/>
        <v/>
      </c>
      <c r="Z540" s="126" t="str">
        <f t="shared" si="904"/>
        <v/>
      </c>
      <c r="AA540" s="129" t="str">
        <f t="shared" si="905"/>
        <v/>
      </c>
      <c r="AB540" s="126" t="str">
        <f t="shared" si="906"/>
        <v/>
      </c>
      <c r="AC540" s="280" t="str">
        <f t="shared" si="907"/>
        <v/>
      </c>
      <c r="AD540" s="15"/>
      <c r="AE540" s="204" t="str">
        <f>IF(AF540="","",COUNT($AF$3:AF540))</f>
        <v/>
      </c>
      <c r="AF540" s="206" t="str">
        <f t="shared" si="908"/>
        <v/>
      </c>
      <c r="AG540" s="204" t="str">
        <f t="shared" si="909"/>
        <v/>
      </c>
      <c r="AH540" s="204" t="str">
        <f t="shared" si="910"/>
        <v/>
      </c>
      <c r="AI540" s="287"/>
      <c r="AJ540" s="15"/>
      <c r="AK540" s="138" t="str">
        <f t="shared" si="911"/>
        <v/>
      </c>
      <c r="AL540" s="131" t="str">
        <f t="shared" si="912"/>
        <v/>
      </c>
      <c r="AM540" s="131" t="str">
        <f t="shared" si="913"/>
        <v/>
      </c>
      <c r="AN540" s="313" t="str">
        <f t="shared" si="914"/>
        <v/>
      </c>
      <c r="AO540" s="316" t="str">
        <f t="shared" si="915"/>
        <v/>
      </c>
      <c r="AP540" s="18"/>
      <c r="AQ540" s="3" t="str">
        <f>IF(F540="","",MAX($AQ$3:AQ539)+1)</f>
        <v/>
      </c>
      <c r="AR540" s="3" t="str">
        <f>IF(OR(AQ540="",BB540=""),"",MAX($AR$3:AR539)+1)</f>
        <v/>
      </c>
      <c r="AS540" s="3" t="str">
        <f>IF(CQ540="","",RANK(CQ540,CQ$3:CQ$1048576,1)+COUNTIF($CQ$3:CQ540,CQ540)-1)</f>
        <v/>
      </c>
      <c r="AT540" s="21" t="str">
        <f>IF(C540="",IF(OR(AND($H540&lt;&gt;"",C540=""),AND($F539=$F540,$AZ540&lt;&gt;""),COUNTA($H$3:$H$1048576,#REF!,$F$3:$F$1048576)&gt;COUNTA($H$3:$H540,#REF!,$F$3:$F540),$AZ540&lt;&gt;""),INDEX(AT$3:AT$1048576,MATCH(MAX($AQ$3:$AQ539),$AQ$3:$AQ$1048576,0),0),""),C540)</f>
        <v/>
      </c>
      <c r="AU540" s="21" t="str">
        <f>IF(D540="",IF(OR(AND($H540&lt;&gt;"",D540=""),AND($F539=$F540,$AZ540&lt;&gt;""),COUNTA($H$3:$H$1048576,#REF!,$F$3:$F$1048576)&gt;COUNTA($H$3:$H540,#REF!,$F$3:$F540),$AZ540&lt;&gt;""),INDEX(AU$3:AU$1048576,MATCH(MAX($AQ$3:$AQ539),$AQ$3:$AQ$1048576,0),0),""),D540)</f>
        <v/>
      </c>
      <c r="AV540" s="21" t="str">
        <f>IF(E540="",IF(OR(AND($H540&lt;&gt;"",E540=""),AND($F539=$F540,$AZ540&lt;&gt;""),COUNTA($H$3:$H$1048576,#REF!,$F$3:$F$1048576)&gt;COUNTA($H$3:$H540,#REF!,$F$3:$F540),$AZ540&lt;&gt;""),INDEX(AV$3:AV$1048576,MATCH(MAX($AQ$3:$AQ539),$AQ$3:$AQ$1048576,0),0),""),E540)</f>
        <v/>
      </c>
      <c r="AW540" s="24" t="str">
        <f t="shared" si="916"/>
        <v/>
      </c>
      <c r="AX540" s="13" t="str">
        <f t="shared" si="917"/>
        <v/>
      </c>
      <c r="AY540" s="4" t="str">
        <f t="shared" si="918"/>
        <v/>
      </c>
      <c r="AZ540" s="4" t="str">
        <f>IF(AX540="",IF(OR(AND(H540&lt;&gt;"",F540=""),COUNTA($H$3:$H$1048576)&gt;COUNTA($H$3:$H540)),INDEX(AX$3:AX540,MATCH(MAX($AQ$3:AQ540),AQ$3:AQ540,0),0),""),AX540)</f>
        <v/>
      </c>
      <c r="BA540" s="4" t="str">
        <f>IF(AY540="",IF(AND(H540&lt;&gt;"",F540=""),INDEX(AY$3:AY540,MATCH(MAX($AQ$3:AQ540),AQ$3:AQ540,0),0),""),AY540)</f>
        <v/>
      </c>
      <c r="BB540" s="82" t="str">
        <f>IF(BC540="","",RANK(BC540,BC$3:BC$1048576,1)+COUNTIF($BC$3:BC540,BC540)-1)</f>
        <v/>
      </c>
      <c r="BC540" s="139" t="str">
        <f t="shared" si="919"/>
        <v/>
      </c>
      <c r="BD540" s="46" t="str">
        <f t="shared" si="920"/>
        <v/>
      </c>
      <c r="BE540" s="46" t="str">
        <f t="shared" si="921"/>
        <v/>
      </c>
      <c r="BF540" s="46" t="str">
        <f t="shared" si="922"/>
        <v/>
      </c>
      <c r="BG540" s="4" t="str">
        <f t="shared" si="923"/>
        <v/>
      </c>
      <c r="BH540" s="180" t="str">
        <f t="shared" si="924"/>
        <v/>
      </c>
      <c r="BI540" s="16" t="str">
        <f t="shared" si="925"/>
        <v/>
      </c>
      <c r="BJ540" s="52" t="str">
        <f>IF(BI540="","",IF(W540="","",IF(AND(K540=$K$1,$K$1&lt;&gt;""),$BT$2,IFERROR(IF(INDEX(価格設定!$D$5:$D$1048576,MATCH(Q540,価格設定!$B$5:$B$1048576,0),0)=価格設定!$D$3,$BT$2,$BS$2),$BS$2))))</f>
        <v/>
      </c>
      <c r="BK540" s="16" t="str">
        <f>IF(BI540="","",IF(COUNTIF($BI$3:BI540,BI540)=1,1,IF(AND(BI539=BI540,BH540=""),BK539,COUNTIF($BH$3:BH540,BH540))))</f>
        <v/>
      </c>
      <c r="BL540" s="52" t="str">
        <f t="shared" si="926"/>
        <v/>
      </c>
      <c r="BM540" s="52" t="str">
        <f t="shared" si="927"/>
        <v/>
      </c>
      <c r="BN540" s="119" t="str">
        <f t="shared" si="928"/>
        <v/>
      </c>
      <c r="BO540" s="119" t="str">
        <f t="shared" si="929"/>
        <v/>
      </c>
      <c r="BP540" s="17" t="str">
        <f t="shared" si="930"/>
        <v/>
      </c>
      <c r="BQ540" s="17" t="str">
        <f t="shared" si="931"/>
        <v/>
      </c>
      <c r="BR540" s="17" t="str">
        <f>IF(OR(BP540="",COUNTIF($BO$3:BO540,BO540)&lt;&gt;1),"",SUMIF(BO$3:BO$1048576,BO540,BP$3:BP$1048576))</f>
        <v/>
      </c>
      <c r="BS540" s="17" t="str">
        <f t="shared" si="932"/>
        <v/>
      </c>
      <c r="BT540" s="17" t="str">
        <f t="shared" si="933"/>
        <v/>
      </c>
      <c r="BU540" s="17" t="str">
        <f t="shared" si="934"/>
        <v/>
      </c>
      <c r="BV540" s="24" t="str">
        <f t="shared" si="935"/>
        <v/>
      </c>
      <c r="BW540" s="24" t="str">
        <f t="shared" si="936"/>
        <v/>
      </c>
      <c r="BX540" s="24" t="str">
        <f t="shared" si="937"/>
        <v/>
      </c>
      <c r="BY540" s="26" t="str">
        <f t="shared" si="938"/>
        <v/>
      </c>
      <c r="BZ540" s="26" t="str">
        <f t="shared" si="939"/>
        <v/>
      </c>
      <c r="CA540" s="26" t="str">
        <f t="shared" si="940"/>
        <v/>
      </c>
      <c r="CB540" s="66" t="str">
        <f t="shared" si="941"/>
        <v/>
      </c>
      <c r="CC540" s="65" t="str">
        <f t="shared" si="942"/>
        <v/>
      </c>
      <c r="CD540" s="26" t="str">
        <f t="shared" si="943"/>
        <v/>
      </c>
      <c r="CE540" s="26" t="str">
        <f t="shared" si="944"/>
        <v/>
      </c>
      <c r="CF540" s="193" t="str">
        <f t="shared" si="945"/>
        <v/>
      </c>
      <c r="CG540" s="193" t="str">
        <f t="shared" si="946"/>
        <v/>
      </c>
      <c r="CH540" s="26" t="str">
        <f t="shared" si="947"/>
        <v/>
      </c>
      <c r="CI540" s="26" t="str">
        <f t="shared" si="948"/>
        <v/>
      </c>
      <c r="CJ540" s="65" t="str">
        <f t="shared" si="949"/>
        <v/>
      </c>
      <c r="CK540" s="65" t="str">
        <f t="shared" si="950"/>
        <v/>
      </c>
      <c r="CL540" s="64" t="str">
        <f t="shared" si="951"/>
        <v/>
      </c>
      <c r="CM540" s="64" t="str">
        <f t="shared" si="952"/>
        <v/>
      </c>
      <c r="CN540" s="65" t="str">
        <f t="shared" si="953"/>
        <v/>
      </c>
      <c r="CP540" s="63" t="str">
        <f>IF(BH540="","",MAX($CP$3:CP539)+1)</f>
        <v/>
      </c>
      <c r="CQ540" s="24" t="str">
        <f t="shared" si="954"/>
        <v/>
      </c>
      <c r="CR540" s="24" t="str">
        <f t="shared" si="955"/>
        <v/>
      </c>
      <c r="CS540" s="24" t="str">
        <f t="shared" si="956"/>
        <v/>
      </c>
      <c r="CT540" s="58" t="str">
        <f>IF(BO540="","",COUNTIF($BO$3:BO540,BO540)&amp;"@"&amp;BO540)</f>
        <v/>
      </c>
      <c r="CU540" s="16" t="str">
        <f t="shared" si="894"/>
        <v/>
      </c>
      <c r="CV540" s="63" t="str">
        <f t="shared" si="957"/>
        <v/>
      </c>
      <c r="CW540" s="16" t="str">
        <f t="shared" si="958"/>
        <v/>
      </c>
      <c r="CX540" s="16" t="str">
        <f t="shared" si="959"/>
        <v/>
      </c>
      <c r="CY540" s="16" t="str">
        <f t="shared" si="960"/>
        <v/>
      </c>
      <c r="CZ540" s="85" t="str">
        <f t="shared" si="961"/>
        <v/>
      </c>
      <c r="DA540" s="16" t="str">
        <f t="shared" si="962"/>
        <v/>
      </c>
      <c r="DB540" s="16" t="str">
        <f t="shared" si="963"/>
        <v/>
      </c>
      <c r="DC540" s="28" t="str">
        <f>IF(CP540="","",$DC$1&amp;(INDEX(価格設定!D$1:XFD$3,ROW(価格設定!$D$3),MATCH($AW540,価格設定!D$1:XFD$1,1))*100)&amp;"%")</f>
        <v/>
      </c>
      <c r="DD540" s="28" t="str">
        <f>IF(CP540="","",$DD$1&amp;(INDEX(価格設定!D$1:XFD$3,ROW(価格設定!$D$2),MATCH($AW540,価格設定!D$1:XFD$1,1))*100)&amp;"%")</f>
        <v/>
      </c>
      <c r="DE540" s="29" t="str">
        <f t="shared" si="964"/>
        <v/>
      </c>
      <c r="DG540" s="58" t="str">
        <f t="shared" si="965"/>
        <v/>
      </c>
      <c r="DH540" s="58" t="str">
        <f t="shared" si="966"/>
        <v/>
      </c>
      <c r="DI540" s="58" t="str">
        <f t="shared" si="967"/>
        <v/>
      </c>
      <c r="DJ540" s="85" t="str">
        <f t="shared" si="968"/>
        <v/>
      </c>
      <c r="DL540" s="58" t="str">
        <f>IF(COUNTIF(DG$3:DG$1048576,DG540)=COUNTIF($DG$3:$DG540,DG540),DG540,"")</f>
        <v/>
      </c>
      <c r="DM540" s="85" t="str">
        <f t="shared" si="969"/>
        <v/>
      </c>
      <c r="DN540" s="85" t="str">
        <f t="shared" si="895"/>
        <v/>
      </c>
      <c r="DO540" s="85" t="str">
        <f t="shared" si="895"/>
        <v/>
      </c>
      <c r="DP540" s="303"/>
      <c r="DQ540" s="17" t="str">
        <f t="shared" si="896"/>
        <v/>
      </c>
      <c r="DR540" s="17" t="str">
        <f t="shared" si="897"/>
        <v/>
      </c>
      <c r="DS540" s="17" t="str">
        <f t="shared" si="898"/>
        <v/>
      </c>
      <c r="DU540" s="16" t="str">
        <f t="shared" si="970"/>
        <v/>
      </c>
      <c r="DV540" s="16" t="str">
        <f>IF(DU540="","",COUNT($DU$3:DU540))</f>
        <v/>
      </c>
      <c r="DW540" s="16" t="str">
        <f t="shared" si="971"/>
        <v/>
      </c>
      <c r="DX540" s="16" t="str">
        <f t="shared" si="972"/>
        <v/>
      </c>
      <c r="DY540" s="16" t="str">
        <f>IF(DZ540="","",COUNTIF(DZ$3:DZ540,DZ540))</f>
        <v/>
      </c>
      <c r="DZ540" s="16" t="str">
        <f t="shared" si="973"/>
        <v/>
      </c>
      <c r="EA540" s="16" t="str">
        <f t="shared" si="974"/>
        <v/>
      </c>
      <c r="EB540" s="16" t="str">
        <f t="shared" si="975"/>
        <v/>
      </c>
      <c r="EC540" s="16" t="str">
        <f t="shared" si="976"/>
        <v/>
      </c>
      <c r="ED540" s="16" t="str">
        <f t="shared" si="977"/>
        <v/>
      </c>
      <c r="EE540" s="16" t="str">
        <f t="shared" si="978"/>
        <v/>
      </c>
      <c r="EF540" s="16" t="str">
        <f t="shared" si="979"/>
        <v/>
      </c>
      <c r="EG540" s="16" t="str">
        <f t="shared" si="980"/>
        <v/>
      </c>
      <c r="EH540" s="16" t="str">
        <f t="shared" si="981"/>
        <v/>
      </c>
      <c r="EI540" s="16" t="str">
        <f t="shared" si="982"/>
        <v/>
      </c>
      <c r="EJ540" s="16" t="str">
        <f t="shared" si="983"/>
        <v/>
      </c>
      <c r="EK540" s="16" t="str">
        <f t="shared" si="984"/>
        <v/>
      </c>
      <c r="EL540" s="58" t="str">
        <f t="shared" si="985"/>
        <v/>
      </c>
      <c r="EM540" s="58" t="str">
        <f>IF(OR($DZ540="",CR540=""),IF($EL540="","",$EL540),IF(OR(CR540="なし",CR540=0),領収書!$H$1,CR540))</f>
        <v/>
      </c>
      <c r="EN540" s="58" t="str">
        <f>IF(OR($DZ540="",CS540=""),IF($EL540="","",$EL540),IF(OR(CS540="なし",CS540=0),入力!$EN$1,CS540))</f>
        <v/>
      </c>
      <c r="EO540" s="63" t="str">
        <f t="shared" si="986"/>
        <v/>
      </c>
      <c r="EP540" s="63" t="str">
        <f t="shared" si="987"/>
        <v/>
      </c>
      <c r="ER540" s="16" t="str">
        <f>IF(AND(COUNTIF($ET$3:ET540,ET540)=1,ET540&lt;&gt;""),MAX($ER$3:ER539)+1,"")</f>
        <v/>
      </c>
      <c r="ES540" s="16" t="str">
        <f>IF(価格設定!B542="","",価格設定!B542)</f>
        <v/>
      </c>
      <c r="ET540" s="16" t="str">
        <f>IF(価格設定!C542="","",価格設定!C542)</f>
        <v/>
      </c>
      <c r="EV540" s="16" t="str">
        <f t="shared" si="899"/>
        <v/>
      </c>
      <c r="EW540" s="16" t="str">
        <f t="shared" si="988"/>
        <v/>
      </c>
    </row>
    <row r="541" spans="1:153" ht="30" customHeight="1" x14ac:dyDescent="0.2">
      <c r="A541" s="225"/>
      <c r="B541" s="212"/>
      <c r="C541" s="221"/>
      <c r="D541" s="164"/>
      <c r="E541" s="165"/>
      <c r="F541" s="166"/>
      <c r="G541" s="167"/>
      <c r="H541" s="179"/>
      <c r="I541" s="306"/>
      <c r="J541" s="169"/>
      <c r="K541" s="179"/>
      <c r="L541" s="186"/>
      <c r="M541" s="186"/>
      <c r="N541" s="168"/>
      <c r="O541" s="170"/>
      <c r="P541" s="212"/>
      <c r="Q541" s="179" t="str">
        <f>IFERROR(IF(H541="","",IFERROR(INDEX(価格設定!$B$5:$B$1048576,MATCH(H541,価格設定!$B$5:$B$1048576,0),0),INDEX(価格設定!$B$5:$B$1048576,MATCH("*"&amp;H541&amp;"*",価格設定!$B$5:$B$1048576,0),0))),H541)</f>
        <v/>
      </c>
      <c r="R541" s="250" t="str">
        <f>IFERROR(IF(Q541="",IF(K541="","",K541),IF(K541="",IF(INDEX(価格設定!$C$5:$C$1048576,MATCH(Q541,価格設定!$B$5:$B$1048576,0),0)=0,"",INDEX(価格設定!$C$5:$C$1048576,MATCH(Q541,価格設定!$B$5:$B$1048576,0),0)),IF(K541="なし","",K541))),"")</f>
        <v/>
      </c>
      <c r="S541" s="308" t="str">
        <f t="shared" si="900"/>
        <v/>
      </c>
      <c r="T541" s="126" t="str">
        <f>IFERROR(IF(J541="",IF(INDEX(価格設定!$E$5:$R$1048576,MATCH($Q541,価格設定!B$5:B$1048576,0),MATCH($AW541,価格設定!E$1:X$1,1))=0,"",INDEX(価格設定!$E$5:$R$1048576,MATCH($Q541,価格設定!B$5:B$1048576,0),MATCH($AW541,価格設定!E$1:X$1,1))),J541),"")</f>
        <v/>
      </c>
      <c r="U541" s="126" t="str">
        <f t="shared" si="901"/>
        <v/>
      </c>
      <c r="V541" s="132" t="str">
        <f t="shared" si="902"/>
        <v/>
      </c>
      <c r="W541" s="127" t="str">
        <f>IFERROR(IF(OR(T541="",T541&lt;0),"",IFERROR(INDEX(価格設定!E$2:X$3,IF(AND(K541=$K$1,$K$1&lt;&gt;""),ROW(価格設定!$D$3)-1,MATCH(INDEX(価格設定!$D$5:$D$1048576,MATCH(Q541,価格設定!$B$5:$B$1048576,0),0),価格設定!$D$2:$D$3,0)),MATCH($AW541,価格設定!E$1:X$1,1)),INDEX(価格設定!E$2:X$2,0,MATCH($AW541,価格設定!E$1:X$1,1)))),"")</f>
        <v/>
      </c>
      <c r="X541" s="126" t="str">
        <f t="shared" si="893"/>
        <v/>
      </c>
      <c r="Y541" s="128" t="str">
        <f t="shared" si="903"/>
        <v/>
      </c>
      <c r="Z541" s="126" t="str">
        <f t="shared" si="904"/>
        <v/>
      </c>
      <c r="AA541" s="129" t="str">
        <f t="shared" si="905"/>
        <v/>
      </c>
      <c r="AB541" s="126" t="str">
        <f t="shared" si="906"/>
        <v/>
      </c>
      <c r="AC541" s="280" t="str">
        <f t="shared" si="907"/>
        <v/>
      </c>
      <c r="AD541" s="15"/>
      <c r="AE541" s="204" t="str">
        <f>IF(AF541="","",COUNT($AF$3:AF541))</f>
        <v/>
      </c>
      <c r="AF541" s="206" t="str">
        <f t="shared" si="908"/>
        <v/>
      </c>
      <c r="AG541" s="204" t="str">
        <f t="shared" si="909"/>
        <v/>
      </c>
      <c r="AH541" s="204" t="str">
        <f t="shared" si="910"/>
        <v/>
      </c>
      <c r="AI541" s="287"/>
      <c r="AJ541" s="15"/>
      <c r="AK541" s="138" t="str">
        <f t="shared" si="911"/>
        <v/>
      </c>
      <c r="AL541" s="131" t="str">
        <f t="shared" si="912"/>
        <v/>
      </c>
      <c r="AM541" s="131" t="str">
        <f t="shared" si="913"/>
        <v/>
      </c>
      <c r="AN541" s="313" t="str">
        <f t="shared" si="914"/>
        <v/>
      </c>
      <c r="AO541" s="316" t="str">
        <f t="shared" si="915"/>
        <v/>
      </c>
      <c r="AP541" s="18"/>
      <c r="AQ541" s="3" t="str">
        <f>IF(F541="","",MAX($AQ$3:AQ540)+1)</f>
        <v/>
      </c>
      <c r="AR541" s="3" t="str">
        <f>IF(OR(AQ541="",BB541=""),"",MAX($AR$3:AR540)+1)</f>
        <v/>
      </c>
      <c r="AS541" s="3" t="str">
        <f>IF(CQ541="","",RANK(CQ541,CQ$3:CQ$1048576,1)+COUNTIF($CQ$3:CQ541,CQ541)-1)</f>
        <v/>
      </c>
      <c r="AT541" s="21" t="str">
        <f>IF(C541="",IF(OR(AND($H541&lt;&gt;"",C541=""),AND($F540=$F541,$AZ541&lt;&gt;""),COUNTA($H$3:$H$1048576,#REF!,$F$3:$F$1048576)&gt;COUNTA($H$3:$H541,#REF!,$F$3:$F541),$AZ541&lt;&gt;""),INDEX(AT$3:AT$1048576,MATCH(MAX($AQ$3:$AQ540),$AQ$3:$AQ$1048576,0),0),""),C541)</f>
        <v/>
      </c>
      <c r="AU541" s="21" t="str">
        <f>IF(D541="",IF(OR(AND($H541&lt;&gt;"",D541=""),AND($F540=$F541,$AZ541&lt;&gt;""),COUNTA($H$3:$H$1048576,#REF!,$F$3:$F$1048576)&gt;COUNTA($H$3:$H541,#REF!,$F$3:$F541),$AZ541&lt;&gt;""),INDEX(AU$3:AU$1048576,MATCH(MAX($AQ$3:$AQ540),$AQ$3:$AQ$1048576,0),0),""),D541)</f>
        <v/>
      </c>
      <c r="AV541" s="21" t="str">
        <f>IF(E541="",IF(OR(AND($H541&lt;&gt;"",E541=""),AND($F540=$F541,$AZ541&lt;&gt;""),COUNTA($H$3:$H$1048576,#REF!,$F$3:$F$1048576)&gt;COUNTA($H$3:$H541,#REF!,$F$3:$F541),$AZ541&lt;&gt;""),INDEX(AV$3:AV$1048576,MATCH(MAX($AQ$3:$AQ540),$AQ$3:$AQ$1048576,0),0),""),E541)</f>
        <v/>
      </c>
      <c r="AW541" s="24" t="str">
        <f t="shared" si="916"/>
        <v/>
      </c>
      <c r="AX541" s="13" t="str">
        <f t="shared" si="917"/>
        <v/>
      </c>
      <c r="AY541" s="4" t="str">
        <f t="shared" si="918"/>
        <v/>
      </c>
      <c r="AZ541" s="4" t="str">
        <f>IF(AX541="",IF(OR(AND(H541&lt;&gt;"",F541=""),COUNTA($H$3:$H$1048576)&gt;COUNTA($H$3:$H541)),INDEX(AX$3:AX541,MATCH(MAX($AQ$3:AQ541),AQ$3:AQ541,0),0),""),AX541)</f>
        <v/>
      </c>
      <c r="BA541" s="4" t="str">
        <f>IF(AY541="",IF(AND(H541&lt;&gt;"",F541=""),INDEX(AY$3:AY541,MATCH(MAX($AQ$3:AQ541),AQ$3:AQ541,0),0),""),AY541)</f>
        <v/>
      </c>
      <c r="BB541" s="82" t="str">
        <f>IF(BC541="","",RANK(BC541,BC$3:BC$1048576,1)+COUNTIF($BC$3:BC541,BC541)-1)</f>
        <v/>
      </c>
      <c r="BC541" s="139" t="str">
        <f t="shared" si="919"/>
        <v/>
      </c>
      <c r="BD541" s="46" t="str">
        <f t="shared" si="920"/>
        <v/>
      </c>
      <c r="BE541" s="46" t="str">
        <f t="shared" si="921"/>
        <v/>
      </c>
      <c r="BF541" s="46" t="str">
        <f t="shared" si="922"/>
        <v/>
      </c>
      <c r="BG541" s="4" t="str">
        <f t="shared" si="923"/>
        <v/>
      </c>
      <c r="BH541" s="180" t="str">
        <f t="shared" si="924"/>
        <v/>
      </c>
      <c r="BI541" s="16" t="str">
        <f t="shared" si="925"/>
        <v/>
      </c>
      <c r="BJ541" s="52" t="str">
        <f>IF(BI541="","",IF(W541="","",IF(AND(K541=$K$1,$K$1&lt;&gt;""),$BT$2,IFERROR(IF(INDEX(価格設定!$D$5:$D$1048576,MATCH(Q541,価格設定!$B$5:$B$1048576,0),0)=価格設定!$D$3,$BT$2,$BS$2),$BS$2))))</f>
        <v/>
      </c>
      <c r="BK541" s="16" t="str">
        <f>IF(BI541="","",IF(COUNTIF($BI$3:BI541,BI541)=1,1,IF(AND(BI540=BI541,BH541=""),BK540,COUNTIF($BH$3:BH541,BH541))))</f>
        <v/>
      </c>
      <c r="BL541" s="52" t="str">
        <f t="shared" si="926"/>
        <v/>
      </c>
      <c r="BM541" s="52" t="str">
        <f t="shared" si="927"/>
        <v/>
      </c>
      <c r="BN541" s="119" t="str">
        <f t="shared" si="928"/>
        <v/>
      </c>
      <c r="BO541" s="119" t="str">
        <f t="shared" si="929"/>
        <v/>
      </c>
      <c r="BP541" s="17" t="str">
        <f t="shared" si="930"/>
        <v/>
      </c>
      <c r="BQ541" s="17" t="str">
        <f t="shared" si="931"/>
        <v/>
      </c>
      <c r="BR541" s="17" t="str">
        <f>IF(OR(BP541="",COUNTIF($BO$3:BO541,BO541)&lt;&gt;1),"",SUMIF(BO$3:BO$1048576,BO541,BP$3:BP$1048576))</f>
        <v/>
      </c>
      <c r="BS541" s="17" t="str">
        <f t="shared" si="932"/>
        <v/>
      </c>
      <c r="BT541" s="17" t="str">
        <f t="shared" si="933"/>
        <v/>
      </c>
      <c r="BU541" s="17" t="str">
        <f t="shared" si="934"/>
        <v/>
      </c>
      <c r="BV541" s="24" t="str">
        <f t="shared" si="935"/>
        <v/>
      </c>
      <c r="BW541" s="24" t="str">
        <f t="shared" si="936"/>
        <v/>
      </c>
      <c r="BX541" s="24" t="str">
        <f t="shared" si="937"/>
        <v/>
      </c>
      <c r="BY541" s="26" t="str">
        <f t="shared" si="938"/>
        <v/>
      </c>
      <c r="BZ541" s="26" t="str">
        <f t="shared" si="939"/>
        <v/>
      </c>
      <c r="CA541" s="26" t="str">
        <f t="shared" si="940"/>
        <v/>
      </c>
      <c r="CB541" s="66" t="str">
        <f t="shared" si="941"/>
        <v/>
      </c>
      <c r="CC541" s="65" t="str">
        <f t="shared" si="942"/>
        <v/>
      </c>
      <c r="CD541" s="26" t="str">
        <f t="shared" si="943"/>
        <v/>
      </c>
      <c r="CE541" s="26" t="str">
        <f t="shared" si="944"/>
        <v/>
      </c>
      <c r="CF541" s="193" t="str">
        <f t="shared" si="945"/>
        <v/>
      </c>
      <c r="CG541" s="193" t="str">
        <f t="shared" si="946"/>
        <v/>
      </c>
      <c r="CH541" s="26" t="str">
        <f t="shared" si="947"/>
        <v/>
      </c>
      <c r="CI541" s="26" t="str">
        <f t="shared" si="948"/>
        <v/>
      </c>
      <c r="CJ541" s="65" t="str">
        <f t="shared" si="949"/>
        <v/>
      </c>
      <c r="CK541" s="65" t="str">
        <f t="shared" si="950"/>
        <v/>
      </c>
      <c r="CL541" s="64" t="str">
        <f t="shared" si="951"/>
        <v/>
      </c>
      <c r="CM541" s="64" t="str">
        <f t="shared" si="952"/>
        <v/>
      </c>
      <c r="CN541" s="65" t="str">
        <f t="shared" si="953"/>
        <v/>
      </c>
      <c r="CP541" s="63" t="str">
        <f>IF(BH541="","",MAX($CP$3:CP540)+1)</f>
        <v/>
      </c>
      <c r="CQ541" s="24" t="str">
        <f t="shared" si="954"/>
        <v/>
      </c>
      <c r="CR541" s="24" t="str">
        <f t="shared" si="955"/>
        <v/>
      </c>
      <c r="CS541" s="24" t="str">
        <f t="shared" si="956"/>
        <v/>
      </c>
      <c r="CT541" s="58" t="str">
        <f>IF(BO541="","",COUNTIF($BO$3:BO541,BO541)&amp;"@"&amp;BO541)</f>
        <v/>
      </c>
      <c r="CU541" s="16" t="str">
        <f t="shared" si="894"/>
        <v/>
      </c>
      <c r="CV541" s="63" t="str">
        <f t="shared" si="957"/>
        <v/>
      </c>
      <c r="CW541" s="16" t="str">
        <f t="shared" si="958"/>
        <v/>
      </c>
      <c r="CX541" s="16" t="str">
        <f t="shared" si="959"/>
        <v/>
      </c>
      <c r="CY541" s="16" t="str">
        <f t="shared" si="960"/>
        <v/>
      </c>
      <c r="CZ541" s="85" t="str">
        <f t="shared" si="961"/>
        <v/>
      </c>
      <c r="DA541" s="16" t="str">
        <f t="shared" si="962"/>
        <v/>
      </c>
      <c r="DB541" s="16" t="str">
        <f t="shared" si="963"/>
        <v/>
      </c>
      <c r="DC541" s="28" t="str">
        <f>IF(CP541="","",$DC$1&amp;(INDEX(価格設定!D$1:XFD$3,ROW(価格設定!$D$3),MATCH($AW541,価格設定!D$1:XFD$1,1))*100)&amp;"%")</f>
        <v/>
      </c>
      <c r="DD541" s="28" t="str">
        <f>IF(CP541="","",$DD$1&amp;(INDEX(価格設定!D$1:XFD$3,ROW(価格設定!$D$2),MATCH($AW541,価格設定!D$1:XFD$1,1))*100)&amp;"%")</f>
        <v/>
      </c>
      <c r="DE541" s="29" t="str">
        <f t="shared" si="964"/>
        <v/>
      </c>
      <c r="DG541" s="58" t="str">
        <f t="shared" si="965"/>
        <v/>
      </c>
      <c r="DH541" s="58" t="str">
        <f t="shared" si="966"/>
        <v/>
      </c>
      <c r="DI541" s="58" t="str">
        <f t="shared" si="967"/>
        <v/>
      </c>
      <c r="DJ541" s="85" t="str">
        <f t="shared" si="968"/>
        <v/>
      </c>
      <c r="DL541" s="58" t="str">
        <f>IF(COUNTIF(DG$3:DG$1048576,DG541)=COUNTIF($DG$3:$DG541,DG541),DG541,"")</f>
        <v/>
      </c>
      <c r="DM541" s="85" t="str">
        <f t="shared" si="969"/>
        <v/>
      </c>
      <c r="DN541" s="85" t="str">
        <f t="shared" si="895"/>
        <v/>
      </c>
      <c r="DO541" s="85" t="str">
        <f t="shared" si="895"/>
        <v/>
      </c>
      <c r="DP541" s="303"/>
      <c r="DQ541" s="17" t="str">
        <f t="shared" si="896"/>
        <v/>
      </c>
      <c r="DR541" s="17" t="str">
        <f t="shared" si="897"/>
        <v/>
      </c>
      <c r="DS541" s="17" t="str">
        <f t="shared" si="898"/>
        <v/>
      </c>
      <c r="DU541" s="16" t="str">
        <f t="shared" si="970"/>
        <v/>
      </c>
      <c r="DV541" s="16" t="str">
        <f>IF(DU541="","",COUNT($DU$3:DU541))</f>
        <v/>
      </c>
      <c r="DW541" s="16" t="str">
        <f t="shared" si="971"/>
        <v/>
      </c>
      <c r="DX541" s="16" t="str">
        <f t="shared" si="972"/>
        <v/>
      </c>
      <c r="DY541" s="16" t="str">
        <f>IF(DZ541="","",COUNTIF(DZ$3:DZ541,DZ541))</f>
        <v/>
      </c>
      <c r="DZ541" s="16" t="str">
        <f t="shared" si="973"/>
        <v/>
      </c>
      <c r="EA541" s="16" t="str">
        <f t="shared" si="974"/>
        <v/>
      </c>
      <c r="EB541" s="16" t="str">
        <f t="shared" si="975"/>
        <v/>
      </c>
      <c r="EC541" s="16" t="str">
        <f t="shared" si="976"/>
        <v/>
      </c>
      <c r="ED541" s="16" t="str">
        <f t="shared" si="977"/>
        <v/>
      </c>
      <c r="EE541" s="16" t="str">
        <f t="shared" si="978"/>
        <v/>
      </c>
      <c r="EF541" s="16" t="str">
        <f t="shared" si="979"/>
        <v/>
      </c>
      <c r="EG541" s="16" t="str">
        <f t="shared" si="980"/>
        <v/>
      </c>
      <c r="EH541" s="16" t="str">
        <f t="shared" si="981"/>
        <v/>
      </c>
      <c r="EI541" s="16" t="str">
        <f t="shared" si="982"/>
        <v/>
      </c>
      <c r="EJ541" s="16" t="str">
        <f t="shared" si="983"/>
        <v/>
      </c>
      <c r="EK541" s="16" t="str">
        <f t="shared" si="984"/>
        <v/>
      </c>
      <c r="EL541" s="58" t="str">
        <f t="shared" si="985"/>
        <v/>
      </c>
      <c r="EM541" s="58" t="str">
        <f>IF(OR($DZ541="",CR541=""),IF($EL541="","",$EL541),IF(OR(CR541="なし",CR541=0),領収書!$H$1,CR541))</f>
        <v/>
      </c>
      <c r="EN541" s="58" t="str">
        <f>IF(OR($DZ541="",CS541=""),IF($EL541="","",$EL541),IF(OR(CS541="なし",CS541=0),入力!$EN$1,CS541))</f>
        <v/>
      </c>
      <c r="EO541" s="63" t="str">
        <f t="shared" si="986"/>
        <v/>
      </c>
      <c r="EP541" s="63" t="str">
        <f t="shared" si="987"/>
        <v/>
      </c>
      <c r="ER541" s="16" t="str">
        <f>IF(AND(COUNTIF($ET$3:ET541,ET541)=1,ET541&lt;&gt;""),MAX($ER$3:ER540)+1,"")</f>
        <v/>
      </c>
      <c r="ES541" s="16" t="str">
        <f>IF(価格設定!B543="","",価格設定!B543)</f>
        <v/>
      </c>
      <c r="ET541" s="16" t="str">
        <f>IF(価格設定!C543="","",価格設定!C543)</f>
        <v/>
      </c>
      <c r="EV541" s="16" t="str">
        <f t="shared" si="899"/>
        <v/>
      </c>
      <c r="EW541" s="16" t="str">
        <f t="shared" si="988"/>
        <v/>
      </c>
    </row>
    <row r="542" spans="1:153" ht="30" customHeight="1" x14ac:dyDescent="0.2">
      <c r="A542" s="225"/>
      <c r="B542" s="212"/>
      <c r="C542" s="221"/>
      <c r="D542" s="164"/>
      <c r="E542" s="165"/>
      <c r="F542" s="166"/>
      <c r="G542" s="167"/>
      <c r="H542" s="179"/>
      <c r="I542" s="306"/>
      <c r="J542" s="169"/>
      <c r="K542" s="179"/>
      <c r="L542" s="186"/>
      <c r="M542" s="186"/>
      <c r="N542" s="168"/>
      <c r="O542" s="170"/>
      <c r="P542" s="212"/>
      <c r="Q542" s="179" t="str">
        <f>IFERROR(IF(H542="","",IFERROR(INDEX(価格設定!$B$5:$B$1048576,MATCH(H542,価格設定!$B$5:$B$1048576,0),0),INDEX(価格設定!$B$5:$B$1048576,MATCH("*"&amp;H542&amp;"*",価格設定!$B$5:$B$1048576,0),0))),H542)</f>
        <v/>
      </c>
      <c r="R542" s="250" t="str">
        <f>IFERROR(IF(Q542="",IF(K542="","",K542),IF(K542="",IF(INDEX(価格設定!$C$5:$C$1048576,MATCH(Q542,価格設定!$B$5:$B$1048576,0),0)=0,"",INDEX(価格設定!$C$5:$C$1048576,MATCH(Q542,価格設定!$B$5:$B$1048576,0),0)),IF(K542="なし","",K542))),"")</f>
        <v/>
      </c>
      <c r="S542" s="308" t="str">
        <f t="shared" si="900"/>
        <v/>
      </c>
      <c r="T542" s="126" t="str">
        <f>IFERROR(IF(J542="",IF(INDEX(価格設定!$E$5:$R$1048576,MATCH($Q542,価格設定!B$5:B$1048576,0),MATCH($AW542,価格設定!E$1:X$1,1))=0,"",INDEX(価格設定!$E$5:$R$1048576,MATCH($Q542,価格設定!B$5:B$1048576,0),MATCH($AW542,価格設定!E$1:X$1,1))),J542),"")</f>
        <v/>
      </c>
      <c r="U542" s="126" t="str">
        <f t="shared" si="901"/>
        <v/>
      </c>
      <c r="V542" s="132" t="str">
        <f t="shared" si="902"/>
        <v/>
      </c>
      <c r="W542" s="127" t="str">
        <f>IFERROR(IF(OR(T542="",T542&lt;0),"",IFERROR(INDEX(価格設定!E$2:X$3,IF(AND(K542=$K$1,$K$1&lt;&gt;""),ROW(価格設定!$D$3)-1,MATCH(INDEX(価格設定!$D$5:$D$1048576,MATCH(Q542,価格設定!$B$5:$B$1048576,0),0),価格設定!$D$2:$D$3,0)),MATCH($AW542,価格設定!E$1:X$1,1)),INDEX(価格設定!E$2:X$2,0,MATCH($AW542,価格設定!E$1:X$1,1)))),"")</f>
        <v/>
      </c>
      <c r="X542" s="126" t="str">
        <f t="shared" si="893"/>
        <v/>
      </c>
      <c r="Y542" s="128" t="str">
        <f t="shared" si="903"/>
        <v/>
      </c>
      <c r="Z542" s="126" t="str">
        <f t="shared" si="904"/>
        <v/>
      </c>
      <c r="AA542" s="129" t="str">
        <f t="shared" si="905"/>
        <v/>
      </c>
      <c r="AB542" s="126" t="str">
        <f t="shared" si="906"/>
        <v/>
      </c>
      <c r="AC542" s="280" t="str">
        <f t="shared" si="907"/>
        <v/>
      </c>
      <c r="AD542" s="15"/>
      <c r="AE542" s="204" t="str">
        <f>IF(AF542="","",COUNT($AF$3:AF542))</f>
        <v/>
      </c>
      <c r="AF542" s="206" t="str">
        <f t="shared" si="908"/>
        <v/>
      </c>
      <c r="AG542" s="204" t="str">
        <f t="shared" si="909"/>
        <v/>
      </c>
      <c r="AH542" s="204" t="str">
        <f t="shared" si="910"/>
        <v/>
      </c>
      <c r="AI542" s="287"/>
      <c r="AJ542" s="15"/>
      <c r="AK542" s="138" t="str">
        <f t="shared" si="911"/>
        <v/>
      </c>
      <c r="AL542" s="131" t="str">
        <f t="shared" si="912"/>
        <v/>
      </c>
      <c r="AM542" s="131" t="str">
        <f t="shared" si="913"/>
        <v/>
      </c>
      <c r="AN542" s="313" t="str">
        <f t="shared" si="914"/>
        <v/>
      </c>
      <c r="AO542" s="316" t="str">
        <f t="shared" si="915"/>
        <v/>
      </c>
      <c r="AP542" s="18"/>
      <c r="AQ542" s="3" t="str">
        <f>IF(F542="","",MAX($AQ$3:AQ541)+1)</f>
        <v/>
      </c>
      <c r="AR542" s="3" t="str">
        <f>IF(OR(AQ542="",BB542=""),"",MAX($AR$3:AR541)+1)</f>
        <v/>
      </c>
      <c r="AS542" s="3" t="str">
        <f>IF(CQ542="","",RANK(CQ542,CQ$3:CQ$1048576,1)+COUNTIF($CQ$3:CQ542,CQ542)-1)</f>
        <v/>
      </c>
      <c r="AT542" s="21" t="str">
        <f>IF(C542="",IF(OR(AND($H542&lt;&gt;"",C542=""),AND($F541=$F542,$AZ542&lt;&gt;""),COUNTA($H$3:$H$1048576,#REF!,$F$3:$F$1048576)&gt;COUNTA($H$3:$H542,#REF!,$F$3:$F542),$AZ542&lt;&gt;""),INDEX(AT$3:AT$1048576,MATCH(MAX($AQ$3:$AQ541),$AQ$3:$AQ$1048576,0),0),""),C542)</f>
        <v/>
      </c>
      <c r="AU542" s="21" t="str">
        <f>IF(D542="",IF(OR(AND($H542&lt;&gt;"",D542=""),AND($F541=$F542,$AZ542&lt;&gt;""),COUNTA($H$3:$H$1048576,#REF!,$F$3:$F$1048576)&gt;COUNTA($H$3:$H542,#REF!,$F$3:$F542),$AZ542&lt;&gt;""),INDEX(AU$3:AU$1048576,MATCH(MAX($AQ$3:$AQ541),$AQ$3:$AQ$1048576,0),0),""),D542)</f>
        <v/>
      </c>
      <c r="AV542" s="21" t="str">
        <f>IF(E542="",IF(OR(AND($H542&lt;&gt;"",E542=""),AND($F541=$F542,$AZ542&lt;&gt;""),COUNTA($H$3:$H$1048576,#REF!,$F$3:$F$1048576)&gt;COUNTA($H$3:$H542,#REF!,$F$3:$F542),$AZ542&lt;&gt;""),INDEX(AV$3:AV$1048576,MATCH(MAX($AQ$3:$AQ541),$AQ$3:$AQ$1048576,0),0),""),E542)</f>
        <v/>
      </c>
      <c r="AW542" s="24" t="str">
        <f t="shared" si="916"/>
        <v/>
      </c>
      <c r="AX542" s="13" t="str">
        <f t="shared" si="917"/>
        <v/>
      </c>
      <c r="AY542" s="4" t="str">
        <f t="shared" si="918"/>
        <v/>
      </c>
      <c r="AZ542" s="4" t="str">
        <f>IF(AX542="",IF(OR(AND(H542&lt;&gt;"",F542=""),COUNTA($H$3:$H$1048576)&gt;COUNTA($H$3:$H542)),INDEX(AX$3:AX542,MATCH(MAX($AQ$3:AQ542),AQ$3:AQ542,0),0),""),AX542)</f>
        <v/>
      </c>
      <c r="BA542" s="4" t="str">
        <f>IF(AY542="",IF(AND(H542&lt;&gt;"",F542=""),INDEX(AY$3:AY542,MATCH(MAX($AQ$3:AQ542),AQ$3:AQ542,0),0),""),AY542)</f>
        <v/>
      </c>
      <c r="BB542" s="82" t="str">
        <f>IF(BC542="","",RANK(BC542,BC$3:BC$1048576,1)+COUNTIF($BC$3:BC542,BC542)-1)</f>
        <v/>
      </c>
      <c r="BC542" s="139" t="str">
        <f t="shared" si="919"/>
        <v/>
      </c>
      <c r="BD542" s="46" t="str">
        <f t="shared" si="920"/>
        <v/>
      </c>
      <c r="BE542" s="46" t="str">
        <f t="shared" si="921"/>
        <v/>
      </c>
      <c r="BF542" s="46" t="str">
        <f t="shared" si="922"/>
        <v/>
      </c>
      <c r="BG542" s="4" t="str">
        <f t="shared" si="923"/>
        <v/>
      </c>
      <c r="BH542" s="180" t="str">
        <f t="shared" si="924"/>
        <v/>
      </c>
      <c r="BI542" s="16" t="str">
        <f t="shared" si="925"/>
        <v/>
      </c>
      <c r="BJ542" s="52" t="str">
        <f>IF(BI542="","",IF(W542="","",IF(AND(K542=$K$1,$K$1&lt;&gt;""),$BT$2,IFERROR(IF(INDEX(価格設定!$D$5:$D$1048576,MATCH(Q542,価格設定!$B$5:$B$1048576,0),0)=価格設定!$D$3,$BT$2,$BS$2),$BS$2))))</f>
        <v/>
      </c>
      <c r="BK542" s="16" t="str">
        <f>IF(BI542="","",IF(COUNTIF($BI$3:BI542,BI542)=1,1,IF(AND(BI541=BI542,BH542=""),BK541,COUNTIF($BH$3:BH542,BH542))))</f>
        <v/>
      </c>
      <c r="BL542" s="52" t="str">
        <f t="shared" si="926"/>
        <v/>
      </c>
      <c r="BM542" s="52" t="str">
        <f t="shared" si="927"/>
        <v/>
      </c>
      <c r="BN542" s="119" t="str">
        <f t="shared" si="928"/>
        <v/>
      </c>
      <c r="BO542" s="119" t="str">
        <f t="shared" si="929"/>
        <v/>
      </c>
      <c r="BP542" s="17" t="str">
        <f t="shared" si="930"/>
        <v/>
      </c>
      <c r="BQ542" s="17" t="str">
        <f t="shared" si="931"/>
        <v/>
      </c>
      <c r="BR542" s="17" t="str">
        <f>IF(OR(BP542="",COUNTIF($BO$3:BO542,BO542)&lt;&gt;1),"",SUMIF(BO$3:BO$1048576,BO542,BP$3:BP$1048576))</f>
        <v/>
      </c>
      <c r="BS542" s="17" t="str">
        <f t="shared" si="932"/>
        <v/>
      </c>
      <c r="BT542" s="17" t="str">
        <f t="shared" si="933"/>
        <v/>
      </c>
      <c r="BU542" s="17" t="str">
        <f t="shared" si="934"/>
        <v/>
      </c>
      <c r="BV542" s="24" t="str">
        <f t="shared" si="935"/>
        <v/>
      </c>
      <c r="BW542" s="24" t="str">
        <f t="shared" si="936"/>
        <v/>
      </c>
      <c r="BX542" s="24" t="str">
        <f t="shared" si="937"/>
        <v/>
      </c>
      <c r="BY542" s="26" t="str">
        <f t="shared" si="938"/>
        <v/>
      </c>
      <c r="BZ542" s="26" t="str">
        <f t="shared" si="939"/>
        <v/>
      </c>
      <c r="CA542" s="26" t="str">
        <f t="shared" si="940"/>
        <v/>
      </c>
      <c r="CB542" s="66" t="str">
        <f t="shared" si="941"/>
        <v/>
      </c>
      <c r="CC542" s="65" t="str">
        <f t="shared" si="942"/>
        <v/>
      </c>
      <c r="CD542" s="26" t="str">
        <f t="shared" si="943"/>
        <v/>
      </c>
      <c r="CE542" s="26" t="str">
        <f t="shared" si="944"/>
        <v/>
      </c>
      <c r="CF542" s="193" t="str">
        <f t="shared" si="945"/>
        <v/>
      </c>
      <c r="CG542" s="193" t="str">
        <f t="shared" si="946"/>
        <v/>
      </c>
      <c r="CH542" s="26" t="str">
        <f t="shared" si="947"/>
        <v/>
      </c>
      <c r="CI542" s="26" t="str">
        <f t="shared" si="948"/>
        <v/>
      </c>
      <c r="CJ542" s="65" t="str">
        <f t="shared" si="949"/>
        <v/>
      </c>
      <c r="CK542" s="65" t="str">
        <f t="shared" si="950"/>
        <v/>
      </c>
      <c r="CL542" s="64" t="str">
        <f t="shared" si="951"/>
        <v/>
      </c>
      <c r="CM542" s="64" t="str">
        <f t="shared" si="952"/>
        <v/>
      </c>
      <c r="CN542" s="65" t="str">
        <f t="shared" si="953"/>
        <v/>
      </c>
      <c r="CP542" s="63" t="str">
        <f>IF(BH542="","",MAX($CP$3:CP541)+1)</f>
        <v/>
      </c>
      <c r="CQ542" s="24" t="str">
        <f t="shared" si="954"/>
        <v/>
      </c>
      <c r="CR542" s="24" t="str">
        <f t="shared" si="955"/>
        <v/>
      </c>
      <c r="CS542" s="24" t="str">
        <f t="shared" si="956"/>
        <v/>
      </c>
      <c r="CT542" s="58" t="str">
        <f>IF(BO542="","",COUNTIF($BO$3:BO542,BO542)&amp;"@"&amp;BO542)</f>
        <v/>
      </c>
      <c r="CU542" s="16" t="str">
        <f t="shared" si="894"/>
        <v/>
      </c>
      <c r="CV542" s="63" t="str">
        <f t="shared" si="957"/>
        <v/>
      </c>
      <c r="CW542" s="16" t="str">
        <f t="shared" si="958"/>
        <v/>
      </c>
      <c r="CX542" s="16" t="str">
        <f t="shared" si="959"/>
        <v/>
      </c>
      <c r="CY542" s="16" t="str">
        <f t="shared" si="960"/>
        <v/>
      </c>
      <c r="CZ542" s="85" t="str">
        <f t="shared" si="961"/>
        <v/>
      </c>
      <c r="DA542" s="16" t="str">
        <f t="shared" si="962"/>
        <v/>
      </c>
      <c r="DB542" s="16" t="str">
        <f t="shared" si="963"/>
        <v/>
      </c>
      <c r="DC542" s="28" t="str">
        <f>IF(CP542="","",$DC$1&amp;(INDEX(価格設定!D$1:XFD$3,ROW(価格設定!$D$3),MATCH($AW542,価格設定!D$1:XFD$1,1))*100)&amp;"%")</f>
        <v/>
      </c>
      <c r="DD542" s="28" t="str">
        <f>IF(CP542="","",$DD$1&amp;(INDEX(価格設定!D$1:XFD$3,ROW(価格設定!$D$2),MATCH($AW542,価格設定!D$1:XFD$1,1))*100)&amp;"%")</f>
        <v/>
      </c>
      <c r="DE542" s="29" t="str">
        <f t="shared" si="964"/>
        <v/>
      </c>
      <c r="DG542" s="58" t="str">
        <f t="shared" si="965"/>
        <v/>
      </c>
      <c r="DH542" s="58" t="str">
        <f t="shared" si="966"/>
        <v/>
      </c>
      <c r="DI542" s="58" t="str">
        <f t="shared" si="967"/>
        <v/>
      </c>
      <c r="DJ542" s="85" t="str">
        <f t="shared" si="968"/>
        <v/>
      </c>
      <c r="DL542" s="58" t="str">
        <f>IF(COUNTIF(DG$3:DG$1048576,DG542)=COUNTIF($DG$3:$DG542,DG542),DG542,"")</f>
        <v/>
      </c>
      <c r="DM542" s="85" t="str">
        <f t="shared" si="969"/>
        <v/>
      </c>
      <c r="DN542" s="85" t="str">
        <f t="shared" si="895"/>
        <v/>
      </c>
      <c r="DO542" s="85" t="str">
        <f t="shared" si="895"/>
        <v/>
      </c>
      <c r="DP542" s="303"/>
      <c r="DQ542" s="17" t="str">
        <f t="shared" si="896"/>
        <v/>
      </c>
      <c r="DR542" s="17" t="str">
        <f t="shared" si="897"/>
        <v/>
      </c>
      <c r="DS542" s="17" t="str">
        <f t="shared" si="898"/>
        <v/>
      </c>
      <c r="DU542" s="16" t="str">
        <f t="shared" si="970"/>
        <v/>
      </c>
      <c r="DV542" s="16" t="str">
        <f>IF(DU542="","",COUNT($DU$3:DU542))</f>
        <v/>
      </c>
      <c r="DW542" s="16" t="str">
        <f t="shared" si="971"/>
        <v/>
      </c>
      <c r="DX542" s="16" t="str">
        <f t="shared" si="972"/>
        <v/>
      </c>
      <c r="DY542" s="16" t="str">
        <f>IF(DZ542="","",COUNTIF(DZ$3:DZ542,DZ542))</f>
        <v/>
      </c>
      <c r="DZ542" s="16" t="str">
        <f t="shared" si="973"/>
        <v/>
      </c>
      <c r="EA542" s="16" t="str">
        <f t="shared" si="974"/>
        <v/>
      </c>
      <c r="EB542" s="16" t="str">
        <f t="shared" si="975"/>
        <v/>
      </c>
      <c r="EC542" s="16" t="str">
        <f t="shared" si="976"/>
        <v/>
      </c>
      <c r="ED542" s="16" t="str">
        <f t="shared" si="977"/>
        <v/>
      </c>
      <c r="EE542" s="16" t="str">
        <f t="shared" si="978"/>
        <v/>
      </c>
      <c r="EF542" s="16" t="str">
        <f t="shared" si="979"/>
        <v/>
      </c>
      <c r="EG542" s="16" t="str">
        <f t="shared" si="980"/>
        <v/>
      </c>
      <c r="EH542" s="16" t="str">
        <f t="shared" si="981"/>
        <v/>
      </c>
      <c r="EI542" s="16" t="str">
        <f t="shared" si="982"/>
        <v/>
      </c>
      <c r="EJ542" s="16" t="str">
        <f t="shared" si="983"/>
        <v/>
      </c>
      <c r="EK542" s="16" t="str">
        <f t="shared" si="984"/>
        <v/>
      </c>
      <c r="EL542" s="58" t="str">
        <f t="shared" si="985"/>
        <v/>
      </c>
      <c r="EM542" s="58" t="str">
        <f>IF(OR($DZ542="",CR542=""),IF($EL542="","",$EL542),IF(OR(CR542="なし",CR542=0),領収書!$H$1,CR542))</f>
        <v/>
      </c>
      <c r="EN542" s="58" t="str">
        <f>IF(OR($DZ542="",CS542=""),IF($EL542="","",$EL542),IF(OR(CS542="なし",CS542=0),入力!$EN$1,CS542))</f>
        <v/>
      </c>
      <c r="EO542" s="63" t="str">
        <f t="shared" si="986"/>
        <v/>
      </c>
      <c r="EP542" s="63" t="str">
        <f t="shared" si="987"/>
        <v/>
      </c>
      <c r="ER542" s="16" t="str">
        <f>IF(AND(COUNTIF($ET$3:ET542,ET542)=1,ET542&lt;&gt;""),MAX($ER$3:ER541)+1,"")</f>
        <v/>
      </c>
      <c r="ES542" s="16" t="str">
        <f>IF(価格設定!B544="","",価格設定!B544)</f>
        <v/>
      </c>
      <c r="ET542" s="16" t="str">
        <f>IF(価格設定!C544="","",価格設定!C544)</f>
        <v/>
      </c>
      <c r="EV542" s="16" t="str">
        <f t="shared" si="899"/>
        <v/>
      </c>
      <c r="EW542" s="16" t="str">
        <f t="shared" si="988"/>
        <v/>
      </c>
    </row>
    <row r="543" spans="1:153" ht="30" customHeight="1" x14ac:dyDescent="0.2">
      <c r="A543" s="225"/>
      <c r="B543" s="212"/>
      <c r="C543" s="221"/>
      <c r="D543" s="164"/>
      <c r="E543" s="165"/>
      <c r="F543" s="166"/>
      <c r="G543" s="167"/>
      <c r="H543" s="179"/>
      <c r="I543" s="306"/>
      <c r="J543" s="169"/>
      <c r="K543" s="179"/>
      <c r="L543" s="186"/>
      <c r="M543" s="186"/>
      <c r="N543" s="168"/>
      <c r="O543" s="170"/>
      <c r="P543" s="212"/>
      <c r="Q543" s="179" t="str">
        <f>IFERROR(IF(H543="","",IFERROR(INDEX(価格設定!$B$5:$B$1048576,MATCH(H543,価格設定!$B$5:$B$1048576,0),0),INDEX(価格設定!$B$5:$B$1048576,MATCH("*"&amp;H543&amp;"*",価格設定!$B$5:$B$1048576,0),0))),H543)</f>
        <v/>
      </c>
      <c r="R543" s="250" t="str">
        <f>IFERROR(IF(Q543="",IF(K543="","",K543),IF(K543="",IF(INDEX(価格設定!$C$5:$C$1048576,MATCH(Q543,価格設定!$B$5:$B$1048576,0),0)=0,"",INDEX(価格設定!$C$5:$C$1048576,MATCH(Q543,価格設定!$B$5:$B$1048576,0),0)),IF(K543="なし","",K543))),"")</f>
        <v/>
      </c>
      <c r="S543" s="308" t="str">
        <f t="shared" si="900"/>
        <v/>
      </c>
      <c r="T543" s="126" t="str">
        <f>IFERROR(IF(J543="",IF(INDEX(価格設定!$E$5:$R$1048576,MATCH($Q543,価格設定!B$5:B$1048576,0),MATCH($AW543,価格設定!E$1:X$1,1))=0,"",INDEX(価格設定!$E$5:$R$1048576,MATCH($Q543,価格設定!B$5:B$1048576,0),MATCH($AW543,価格設定!E$1:X$1,1))),J543),"")</f>
        <v/>
      </c>
      <c r="U543" s="126" t="str">
        <f t="shared" si="901"/>
        <v/>
      </c>
      <c r="V543" s="132" t="str">
        <f t="shared" si="902"/>
        <v/>
      </c>
      <c r="W543" s="127" t="str">
        <f>IFERROR(IF(OR(T543="",T543&lt;0),"",IFERROR(INDEX(価格設定!E$2:X$3,IF(AND(K543=$K$1,$K$1&lt;&gt;""),ROW(価格設定!$D$3)-1,MATCH(INDEX(価格設定!$D$5:$D$1048576,MATCH(Q543,価格設定!$B$5:$B$1048576,0),0),価格設定!$D$2:$D$3,0)),MATCH($AW543,価格設定!E$1:X$1,1)),INDEX(価格設定!E$2:X$2,0,MATCH($AW543,価格設定!E$1:X$1,1)))),"")</f>
        <v/>
      </c>
      <c r="X543" s="126" t="str">
        <f t="shared" si="893"/>
        <v/>
      </c>
      <c r="Y543" s="128" t="str">
        <f t="shared" si="903"/>
        <v/>
      </c>
      <c r="Z543" s="126" t="str">
        <f t="shared" si="904"/>
        <v/>
      </c>
      <c r="AA543" s="129" t="str">
        <f t="shared" si="905"/>
        <v/>
      </c>
      <c r="AB543" s="126" t="str">
        <f t="shared" si="906"/>
        <v/>
      </c>
      <c r="AC543" s="280" t="str">
        <f t="shared" si="907"/>
        <v/>
      </c>
      <c r="AD543" s="15"/>
      <c r="AE543" s="204" t="str">
        <f>IF(AF543="","",COUNT($AF$3:AF543))</f>
        <v/>
      </c>
      <c r="AF543" s="206" t="str">
        <f t="shared" si="908"/>
        <v/>
      </c>
      <c r="AG543" s="204" t="str">
        <f t="shared" si="909"/>
        <v/>
      </c>
      <c r="AH543" s="204" t="str">
        <f t="shared" si="910"/>
        <v/>
      </c>
      <c r="AI543" s="287"/>
      <c r="AJ543" s="15"/>
      <c r="AK543" s="138" t="str">
        <f t="shared" si="911"/>
        <v/>
      </c>
      <c r="AL543" s="131" t="str">
        <f t="shared" si="912"/>
        <v/>
      </c>
      <c r="AM543" s="131" t="str">
        <f t="shared" si="913"/>
        <v/>
      </c>
      <c r="AN543" s="313" t="str">
        <f t="shared" si="914"/>
        <v/>
      </c>
      <c r="AO543" s="316" t="str">
        <f t="shared" si="915"/>
        <v/>
      </c>
      <c r="AP543" s="18"/>
      <c r="AQ543" s="3" t="str">
        <f>IF(F543="","",MAX($AQ$3:AQ542)+1)</f>
        <v/>
      </c>
      <c r="AR543" s="3" t="str">
        <f>IF(OR(AQ543="",BB543=""),"",MAX($AR$3:AR542)+1)</f>
        <v/>
      </c>
      <c r="AS543" s="3" t="str">
        <f>IF(CQ543="","",RANK(CQ543,CQ$3:CQ$1048576,1)+COUNTIF($CQ$3:CQ543,CQ543)-1)</f>
        <v/>
      </c>
      <c r="AT543" s="21" t="str">
        <f>IF(C543="",IF(OR(AND($H543&lt;&gt;"",C543=""),AND($F542=$F543,$AZ543&lt;&gt;""),COUNTA($H$3:$H$1048576,#REF!,$F$3:$F$1048576)&gt;COUNTA($H$3:$H543,#REF!,$F$3:$F543),$AZ543&lt;&gt;""),INDEX(AT$3:AT$1048576,MATCH(MAX($AQ$3:$AQ542),$AQ$3:$AQ$1048576,0),0),""),C543)</f>
        <v/>
      </c>
      <c r="AU543" s="21" t="str">
        <f>IF(D543="",IF(OR(AND($H543&lt;&gt;"",D543=""),AND($F542=$F543,$AZ543&lt;&gt;""),COUNTA($H$3:$H$1048576,#REF!,$F$3:$F$1048576)&gt;COUNTA($H$3:$H543,#REF!,$F$3:$F543),$AZ543&lt;&gt;""),INDEX(AU$3:AU$1048576,MATCH(MAX($AQ$3:$AQ542),$AQ$3:$AQ$1048576,0),0),""),D543)</f>
        <v/>
      </c>
      <c r="AV543" s="21" t="str">
        <f>IF(E543="",IF(OR(AND($H543&lt;&gt;"",E543=""),AND($F542=$F543,$AZ543&lt;&gt;""),COUNTA($H$3:$H$1048576,#REF!,$F$3:$F$1048576)&gt;COUNTA($H$3:$H543,#REF!,$F$3:$F543),$AZ543&lt;&gt;""),INDEX(AV$3:AV$1048576,MATCH(MAX($AQ$3:$AQ542),$AQ$3:$AQ$1048576,0),0),""),E543)</f>
        <v/>
      </c>
      <c r="AW543" s="24" t="str">
        <f t="shared" si="916"/>
        <v/>
      </c>
      <c r="AX543" s="13" t="str">
        <f t="shared" si="917"/>
        <v/>
      </c>
      <c r="AY543" s="4" t="str">
        <f t="shared" si="918"/>
        <v/>
      </c>
      <c r="AZ543" s="4" t="str">
        <f>IF(AX543="",IF(OR(AND(H543&lt;&gt;"",F543=""),COUNTA($H$3:$H$1048576)&gt;COUNTA($H$3:$H543)),INDEX(AX$3:AX543,MATCH(MAX($AQ$3:AQ543),AQ$3:AQ543,0),0),""),AX543)</f>
        <v/>
      </c>
      <c r="BA543" s="4" t="str">
        <f>IF(AY543="",IF(AND(H543&lt;&gt;"",F543=""),INDEX(AY$3:AY543,MATCH(MAX($AQ$3:AQ543),AQ$3:AQ543,0),0),""),AY543)</f>
        <v/>
      </c>
      <c r="BB543" s="82" t="str">
        <f>IF(BC543="","",RANK(BC543,BC$3:BC$1048576,1)+COUNTIF($BC$3:BC543,BC543)-1)</f>
        <v/>
      </c>
      <c r="BC543" s="139" t="str">
        <f t="shared" si="919"/>
        <v/>
      </c>
      <c r="BD543" s="46" t="str">
        <f t="shared" si="920"/>
        <v/>
      </c>
      <c r="BE543" s="46" t="str">
        <f t="shared" si="921"/>
        <v/>
      </c>
      <c r="BF543" s="46" t="str">
        <f t="shared" si="922"/>
        <v/>
      </c>
      <c r="BG543" s="4" t="str">
        <f t="shared" si="923"/>
        <v/>
      </c>
      <c r="BH543" s="180" t="str">
        <f t="shared" si="924"/>
        <v/>
      </c>
      <c r="BI543" s="16" t="str">
        <f t="shared" si="925"/>
        <v/>
      </c>
      <c r="BJ543" s="52" t="str">
        <f>IF(BI543="","",IF(W543="","",IF(AND(K543=$K$1,$K$1&lt;&gt;""),$BT$2,IFERROR(IF(INDEX(価格設定!$D$5:$D$1048576,MATCH(Q543,価格設定!$B$5:$B$1048576,0),0)=価格設定!$D$3,$BT$2,$BS$2),$BS$2))))</f>
        <v/>
      </c>
      <c r="BK543" s="16" t="str">
        <f>IF(BI543="","",IF(COUNTIF($BI$3:BI543,BI543)=1,1,IF(AND(BI542=BI543,BH543=""),BK542,COUNTIF($BH$3:BH543,BH543))))</f>
        <v/>
      </c>
      <c r="BL543" s="52" t="str">
        <f t="shared" si="926"/>
        <v/>
      </c>
      <c r="BM543" s="52" t="str">
        <f t="shared" si="927"/>
        <v/>
      </c>
      <c r="BN543" s="119" t="str">
        <f t="shared" si="928"/>
        <v/>
      </c>
      <c r="BO543" s="119" t="str">
        <f t="shared" si="929"/>
        <v/>
      </c>
      <c r="BP543" s="17" t="str">
        <f t="shared" si="930"/>
        <v/>
      </c>
      <c r="BQ543" s="17" t="str">
        <f t="shared" si="931"/>
        <v/>
      </c>
      <c r="BR543" s="17" t="str">
        <f>IF(OR(BP543="",COUNTIF($BO$3:BO543,BO543)&lt;&gt;1),"",SUMIF(BO$3:BO$1048576,BO543,BP$3:BP$1048576))</f>
        <v/>
      </c>
      <c r="BS543" s="17" t="str">
        <f t="shared" si="932"/>
        <v/>
      </c>
      <c r="BT543" s="17" t="str">
        <f t="shared" si="933"/>
        <v/>
      </c>
      <c r="BU543" s="17" t="str">
        <f t="shared" si="934"/>
        <v/>
      </c>
      <c r="BV543" s="24" t="str">
        <f t="shared" si="935"/>
        <v/>
      </c>
      <c r="BW543" s="24" t="str">
        <f t="shared" si="936"/>
        <v/>
      </c>
      <c r="BX543" s="24" t="str">
        <f t="shared" si="937"/>
        <v/>
      </c>
      <c r="BY543" s="26" t="str">
        <f t="shared" si="938"/>
        <v/>
      </c>
      <c r="BZ543" s="26" t="str">
        <f t="shared" si="939"/>
        <v/>
      </c>
      <c r="CA543" s="26" t="str">
        <f t="shared" si="940"/>
        <v/>
      </c>
      <c r="CB543" s="66" t="str">
        <f t="shared" si="941"/>
        <v/>
      </c>
      <c r="CC543" s="65" t="str">
        <f t="shared" si="942"/>
        <v/>
      </c>
      <c r="CD543" s="26" t="str">
        <f t="shared" si="943"/>
        <v/>
      </c>
      <c r="CE543" s="26" t="str">
        <f t="shared" si="944"/>
        <v/>
      </c>
      <c r="CF543" s="193" t="str">
        <f t="shared" si="945"/>
        <v/>
      </c>
      <c r="CG543" s="193" t="str">
        <f t="shared" si="946"/>
        <v/>
      </c>
      <c r="CH543" s="26" t="str">
        <f t="shared" si="947"/>
        <v/>
      </c>
      <c r="CI543" s="26" t="str">
        <f t="shared" si="948"/>
        <v/>
      </c>
      <c r="CJ543" s="65" t="str">
        <f t="shared" si="949"/>
        <v/>
      </c>
      <c r="CK543" s="65" t="str">
        <f t="shared" si="950"/>
        <v/>
      </c>
      <c r="CL543" s="64" t="str">
        <f t="shared" si="951"/>
        <v/>
      </c>
      <c r="CM543" s="64" t="str">
        <f t="shared" si="952"/>
        <v/>
      </c>
      <c r="CN543" s="65" t="str">
        <f t="shared" si="953"/>
        <v/>
      </c>
      <c r="CP543" s="63" t="str">
        <f>IF(BH543="","",MAX($CP$3:CP542)+1)</f>
        <v/>
      </c>
      <c r="CQ543" s="24" t="str">
        <f t="shared" si="954"/>
        <v/>
      </c>
      <c r="CR543" s="24" t="str">
        <f t="shared" si="955"/>
        <v/>
      </c>
      <c r="CS543" s="24" t="str">
        <f t="shared" si="956"/>
        <v/>
      </c>
      <c r="CT543" s="58" t="str">
        <f>IF(BO543="","",COUNTIF($BO$3:BO543,BO543)&amp;"@"&amp;BO543)</f>
        <v/>
      </c>
      <c r="CU543" s="16" t="str">
        <f t="shared" si="894"/>
        <v/>
      </c>
      <c r="CV543" s="63" t="str">
        <f t="shared" si="957"/>
        <v/>
      </c>
      <c r="CW543" s="16" t="str">
        <f t="shared" si="958"/>
        <v/>
      </c>
      <c r="CX543" s="16" t="str">
        <f t="shared" si="959"/>
        <v/>
      </c>
      <c r="CY543" s="16" t="str">
        <f t="shared" si="960"/>
        <v/>
      </c>
      <c r="CZ543" s="85" t="str">
        <f t="shared" si="961"/>
        <v/>
      </c>
      <c r="DA543" s="16" t="str">
        <f t="shared" si="962"/>
        <v/>
      </c>
      <c r="DB543" s="16" t="str">
        <f t="shared" si="963"/>
        <v/>
      </c>
      <c r="DC543" s="28" t="str">
        <f>IF(CP543="","",$DC$1&amp;(INDEX(価格設定!D$1:XFD$3,ROW(価格設定!$D$3),MATCH($AW543,価格設定!D$1:XFD$1,1))*100)&amp;"%")</f>
        <v/>
      </c>
      <c r="DD543" s="28" t="str">
        <f>IF(CP543="","",$DD$1&amp;(INDEX(価格設定!D$1:XFD$3,ROW(価格設定!$D$2),MATCH($AW543,価格設定!D$1:XFD$1,1))*100)&amp;"%")</f>
        <v/>
      </c>
      <c r="DE543" s="29" t="str">
        <f t="shared" si="964"/>
        <v/>
      </c>
      <c r="DG543" s="58" t="str">
        <f t="shared" si="965"/>
        <v/>
      </c>
      <c r="DH543" s="58" t="str">
        <f t="shared" si="966"/>
        <v/>
      </c>
      <c r="DI543" s="58" t="str">
        <f t="shared" si="967"/>
        <v/>
      </c>
      <c r="DJ543" s="85" t="str">
        <f t="shared" si="968"/>
        <v/>
      </c>
      <c r="DL543" s="58" t="str">
        <f>IF(COUNTIF(DG$3:DG$1048576,DG543)=COUNTIF($DG$3:$DG543,DG543),DG543,"")</f>
        <v/>
      </c>
      <c r="DM543" s="85" t="str">
        <f t="shared" si="969"/>
        <v/>
      </c>
      <c r="DN543" s="85" t="str">
        <f t="shared" si="895"/>
        <v/>
      </c>
      <c r="DO543" s="85" t="str">
        <f t="shared" si="895"/>
        <v/>
      </c>
      <c r="DP543" s="303"/>
      <c r="DQ543" s="17" t="str">
        <f t="shared" si="896"/>
        <v/>
      </c>
      <c r="DR543" s="17" t="str">
        <f t="shared" si="897"/>
        <v/>
      </c>
      <c r="DS543" s="17" t="str">
        <f t="shared" si="898"/>
        <v/>
      </c>
      <c r="DU543" s="16" t="str">
        <f t="shared" si="970"/>
        <v/>
      </c>
      <c r="DV543" s="16" t="str">
        <f>IF(DU543="","",COUNT($DU$3:DU543))</f>
        <v/>
      </c>
      <c r="DW543" s="16" t="str">
        <f t="shared" si="971"/>
        <v/>
      </c>
      <c r="DX543" s="16" t="str">
        <f t="shared" si="972"/>
        <v/>
      </c>
      <c r="DY543" s="16" t="str">
        <f>IF(DZ543="","",COUNTIF(DZ$3:DZ543,DZ543))</f>
        <v/>
      </c>
      <c r="DZ543" s="16" t="str">
        <f t="shared" si="973"/>
        <v/>
      </c>
      <c r="EA543" s="16" t="str">
        <f t="shared" si="974"/>
        <v/>
      </c>
      <c r="EB543" s="16" t="str">
        <f t="shared" si="975"/>
        <v/>
      </c>
      <c r="EC543" s="16" t="str">
        <f t="shared" si="976"/>
        <v/>
      </c>
      <c r="ED543" s="16" t="str">
        <f t="shared" si="977"/>
        <v/>
      </c>
      <c r="EE543" s="16" t="str">
        <f t="shared" si="978"/>
        <v/>
      </c>
      <c r="EF543" s="16" t="str">
        <f t="shared" si="979"/>
        <v/>
      </c>
      <c r="EG543" s="16" t="str">
        <f t="shared" si="980"/>
        <v/>
      </c>
      <c r="EH543" s="16" t="str">
        <f t="shared" si="981"/>
        <v/>
      </c>
      <c r="EI543" s="16" t="str">
        <f t="shared" si="982"/>
        <v/>
      </c>
      <c r="EJ543" s="16" t="str">
        <f t="shared" si="983"/>
        <v/>
      </c>
      <c r="EK543" s="16" t="str">
        <f t="shared" si="984"/>
        <v/>
      </c>
      <c r="EL543" s="58" t="str">
        <f t="shared" si="985"/>
        <v/>
      </c>
      <c r="EM543" s="58" t="str">
        <f>IF(OR($DZ543="",CR543=""),IF($EL543="","",$EL543),IF(OR(CR543="なし",CR543=0),領収書!$H$1,CR543))</f>
        <v/>
      </c>
      <c r="EN543" s="58" t="str">
        <f>IF(OR($DZ543="",CS543=""),IF($EL543="","",$EL543),IF(OR(CS543="なし",CS543=0),入力!$EN$1,CS543))</f>
        <v/>
      </c>
      <c r="EO543" s="63" t="str">
        <f t="shared" si="986"/>
        <v/>
      </c>
      <c r="EP543" s="63" t="str">
        <f t="shared" si="987"/>
        <v/>
      </c>
      <c r="ER543" s="16" t="str">
        <f>IF(AND(COUNTIF($ET$3:ET543,ET543)=1,ET543&lt;&gt;""),MAX($ER$3:ER542)+1,"")</f>
        <v/>
      </c>
      <c r="ES543" s="16" t="str">
        <f>IF(価格設定!B545="","",価格設定!B545)</f>
        <v/>
      </c>
      <c r="ET543" s="16" t="str">
        <f>IF(価格設定!C545="","",価格設定!C545)</f>
        <v/>
      </c>
      <c r="EV543" s="16" t="str">
        <f t="shared" si="899"/>
        <v/>
      </c>
      <c r="EW543" s="16" t="str">
        <f t="shared" si="988"/>
        <v/>
      </c>
    </row>
    <row r="544" spans="1:153" ht="30" customHeight="1" x14ac:dyDescent="0.2">
      <c r="A544" s="225"/>
      <c r="B544" s="212"/>
      <c r="C544" s="221"/>
      <c r="D544" s="164"/>
      <c r="E544" s="165"/>
      <c r="F544" s="166"/>
      <c r="G544" s="167"/>
      <c r="H544" s="179"/>
      <c r="I544" s="306"/>
      <c r="J544" s="169"/>
      <c r="K544" s="179"/>
      <c r="L544" s="186"/>
      <c r="M544" s="186"/>
      <c r="N544" s="168"/>
      <c r="O544" s="170"/>
      <c r="P544" s="212"/>
      <c r="Q544" s="179" t="str">
        <f>IFERROR(IF(H544="","",IFERROR(INDEX(価格設定!$B$5:$B$1048576,MATCH(H544,価格設定!$B$5:$B$1048576,0),0),INDEX(価格設定!$B$5:$B$1048576,MATCH("*"&amp;H544&amp;"*",価格設定!$B$5:$B$1048576,0),0))),H544)</f>
        <v/>
      </c>
      <c r="R544" s="250" t="str">
        <f>IFERROR(IF(Q544="",IF(K544="","",K544),IF(K544="",IF(INDEX(価格設定!$C$5:$C$1048576,MATCH(Q544,価格設定!$B$5:$B$1048576,0),0)=0,"",INDEX(価格設定!$C$5:$C$1048576,MATCH(Q544,価格設定!$B$5:$B$1048576,0),0)),IF(K544="なし","",K544))),"")</f>
        <v/>
      </c>
      <c r="S544" s="308" t="str">
        <f t="shared" si="900"/>
        <v/>
      </c>
      <c r="T544" s="126" t="str">
        <f>IFERROR(IF(J544="",IF(INDEX(価格設定!$E$5:$R$1048576,MATCH($Q544,価格設定!B$5:B$1048576,0),MATCH($AW544,価格設定!E$1:X$1,1))=0,"",INDEX(価格設定!$E$5:$R$1048576,MATCH($Q544,価格設定!B$5:B$1048576,0),MATCH($AW544,価格設定!E$1:X$1,1))),J544),"")</f>
        <v/>
      </c>
      <c r="U544" s="126" t="str">
        <f t="shared" si="901"/>
        <v/>
      </c>
      <c r="V544" s="132" t="str">
        <f t="shared" si="902"/>
        <v/>
      </c>
      <c r="W544" s="127" t="str">
        <f>IFERROR(IF(OR(T544="",T544&lt;0),"",IFERROR(INDEX(価格設定!E$2:X$3,IF(AND(K544=$K$1,$K$1&lt;&gt;""),ROW(価格設定!$D$3)-1,MATCH(INDEX(価格設定!$D$5:$D$1048576,MATCH(Q544,価格設定!$B$5:$B$1048576,0),0),価格設定!$D$2:$D$3,0)),MATCH($AW544,価格設定!E$1:X$1,1)),INDEX(価格設定!E$2:X$2,0,MATCH($AW544,価格設定!E$1:X$1,1)))),"")</f>
        <v/>
      </c>
      <c r="X544" s="126" t="str">
        <f t="shared" si="893"/>
        <v/>
      </c>
      <c r="Y544" s="128" t="str">
        <f t="shared" si="903"/>
        <v/>
      </c>
      <c r="Z544" s="126" t="str">
        <f t="shared" si="904"/>
        <v/>
      </c>
      <c r="AA544" s="129" t="str">
        <f t="shared" si="905"/>
        <v/>
      </c>
      <c r="AB544" s="126" t="str">
        <f t="shared" si="906"/>
        <v/>
      </c>
      <c r="AC544" s="280" t="str">
        <f t="shared" si="907"/>
        <v/>
      </c>
      <c r="AD544" s="15"/>
      <c r="AE544" s="204" t="str">
        <f>IF(AF544="","",COUNT($AF$3:AF544))</f>
        <v/>
      </c>
      <c r="AF544" s="206" t="str">
        <f t="shared" si="908"/>
        <v/>
      </c>
      <c r="AG544" s="204" t="str">
        <f t="shared" si="909"/>
        <v/>
      </c>
      <c r="AH544" s="204" t="str">
        <f t="shared" si="910"/>
        <v/>
      </c>
      <c r="AI544" s="287"/>
      <c r="AJ544" s="15"/>
      <c r="AK544" s="138" t="str">
        <f t="shared" si="911"/>
        <v/>
      </c>
      <c r="AL544" s="131" t="str">
        <f t="shared" si="912"/>
        <v/>
      </c>
      <c r="AM544" s="131" t="str">
        <f t="shared" si="913"/>
        <v/>
      </c>
      <c r="AN544" s="313" t="str">
        <f t="shared" si="914"/>
        <v/>
      </c>
      <c r="AO544" s="316" t="str">
        <f t="shared" si="915"/>
        <v/>
      </c>
      <c r="AP544" s="18"/>
      <c r="AQ544" s="3" t="str">
        <f>IF(F544="","",MAX($AQ$3:AQ543)+1)</f>
        <v/>
      </c>
      <c r="AR544" s="3" t="str">
        <f>IF(OR(AQ544="",BB544=""),"",MAX($AR$3:AR543)+1)</f>
        <v/>
      </c>
      <c r="AS544" s="3" t="str">
        <f>IF(CQ544="","",RANK(CQ544,CQ$3:CQ$1048576,1)+COUNTIF($CQ$3:CQ544,CQ544)-1)</f>
        <v/>
      </c>
      <c r="AT544" s="21" t="str">
        <f>IF(C544="",IF(OR(AND($H544&lt;&gt;"",C544=""),AND($F543=$F544,$AZ544&lt;&gt;""),COUNTA($H$3:$H$1048576,#REF!,$F$3:$F$1048576)&gt;COUNTA($H$3:$H544,#REF!,$F$3:$F544),$AZ544&lt;&gt;""),INDEX(AT$3:AT$1048576,MATCH(MAX($AQ$3:$AQ543),$AQ$3:$AQ$1048576,0),0),""),C544)</f>
        <v/>
      </c>
      <c r="AU544" s="21" t="str">
        <f>IF(D544="",IF(OR(AND($H544&lt;&gt;"",D544=""),AND($F543=$F544,$AZ544&lt;&gt;""),COUNTA($H$3:$H$1048576,#REF!,$F$3:$F$1048576)&gt;COUNTA($H$3:$H544,#REF!,$F$3:$F544),$AZ544&lt;&gt;""),INDEX(AU$3:AU$1048576,MATCH(MAX($AQ$3:$AQ543),$AQ$3:$AQ$1048576,0),0),""),D544)</f>
        <v/>
      </c>
      <c r="AV544" s="21" t="str">
        <f>IF(E544="",IF(OR(AND($H544&lt;&gt;"",E544=""),AND($F543=$F544,$AZ544&lt;&gt;""),COUNTA($H$3:$H$1048576,#REF!,$F$3:$F$1048576)&gt;COUNTA($H$3:$H544,#REF!,$F$3:$F544),$AZ544&lt;&gt;""),INDEX(AV$3:AV$1048576,MATCH(MAX($AQ$3:$AQ543),$AQ$3:$AQ$1048576,0),0),""),E544)</f>
        <v/>
      </c>
      <c r="AW544" s="24" t="str">
        <f t="shared" si="916"/>
        <v/>
      </c>
      <c r="AX544" s="13" t="str">
        <f t="shared" si="917"/>
        <v/>
      </c>
      <c r="AY544" s="4" t="str">
        <f t="shared" si="918"/>
        <v/>
      </c>
      <c r="AZ544" s="4" t="str">
        <f>IF(AX544="",IF(OR(AND(H544&lt;&gt;"",F544=""),COUNTA($H$3:$H$1048576)&gt;COUNTA($H$3:$H544)),INDEX(AX$3:AX544,MATCH(MAX($AQ$3:AQ544),AQ$3:AQ544,0),0),""),AX544)</f>
        <v/>
      </c>
      <c r="BA544" s="4" t="str">
        <f>IF(AY544="",IF(AND(H544&lt;&gt;"",F544=""),INDEX(AY$3:AY544,MATCH(MAX($AQ$3:AQ544),AQ$3:AQ544,0),0),""),AY544)</f>
        <v/>
      </c>
      <c r="BB544" s="82" t="str">
        <f>IF(BC544="","",RANK(BC544,BC$3:BC$1048576,1)+COUNTIF($BC$3:BC544,BC544)-1)</f>
        <v/>
      </c>
      <c r="BC544" s="139" t="str">
        <f t="shared" si="919"/>
        <v/>
      </c>
      <c r="BD544" s="46" t="str">
        <f t="shared" si="920"/>
        <v/>
      </c>
      <c r="BE544" s="46" t="str">
        <f t="shared" si="921"/>
        <v/>
      </c>
      <c r="BF544" s="46" t="str">
        <f t="shared" si="922"/>
        <v/>
      </c>
      <c r="BG544" s="4" t="str">
        <f t="shared" si="923"/>
        <v/>
      </c>
      <c r="BH544" s="180" t="str">
        <f t="shared" si="924"/>
        <v/>
      </c>
      <c r="BI544" s="16" t="str">
        <f t="shared" si="925"/>
        <v/>
      </c>
      <c r="BJ544" s="52" t="str">
        <f>IF(BI544="","",IF(W544="","",IF(AND(K544=$K$1,$K$1&lt;&gt;""),$BT$2,IFERROR(IF(INDEX(価格設定!$D$5:$D$1048576,MATCH(Q544,価格設定!$B$5:$B$1048576,0),0)=価格設定!$D$3,$BT$2,$BS$2),$BS$2))))</f>
        <v/>
      </c>
      <c r="BK544" s="16" t="str">
        <f>IF(BI544="","",IF(COUNTIF($BI$3:BI544,BI544)=1,1,IF(AND(BI543=BI544,BH544=""),BK543,COUNTIF($BH$3:BH544,BH544))))</f>
        <v/>
      </c>
      <c r="BL544" s="52" t="str">
        <f t="shared" si="926"/>
        <v/>
      </c>
      <c r="BM544" s="52" t="str">
        <f t="shared" si="927"/>
        <v/>
      </c>
      <c r="BN544" s="119" t="str">
        <f t="shared" si="928"/>
        <v/>
      </c>
      <c r="BO544" s="119" t="str">
        <f t="shared" si="929"/>
        <v/>
      </c>
      <c r="BP544" s="17" t="str">
        <f t="shared" si="930"/>
        <v/>
      </c>
      <c r="BQ544" s="17" t="str">
        <f t="shared" si="931"/>
        <v/>
      </c>
      <c r="BR544" s="17" t="str">
        <f>IF(OR(BP544="",COUNTIF($BO$3:BO544,BO544)&lt;&gt;1),"",SUMIF(BO$3:BO$1048576,BO544,BP$3:BP$1048576))</f>
        <v/>
      </c>
      <c r="BS544" s="17" t="str">
        <f t="shared" si="932"/>
        <v/>
      </c>
      <c r="BT544" s="17" t="str">
        <f t="shared" si="933"/>
        <v/>
      </c>
      <c r="BU544" s="17" t="str">
        <f t="shared" si="934"/>
        <v/>
      </c>
      <c r="BV544" s="24" t="str">
        <f t="shared" si="935"/>
        <v/>
      </c>
      <c r="BW544" s="24" t="str">
        <f t="shared" si="936"/>
        <v/>
      </c>
      <c r="BX544" s="24" t="str">
        <f t="shared" si="937"/>
        <v/>
      </c>
      <c r="BY544" s="26" t="str">
        <f t="shared" si="938"/>
        <v/>
      </c>
      <c r="BZ544" s="26" t="str">
        <f t="shared" si="939"/>
        <v/>
      </c>
      <c r="CA544" s="26" t="str">
        <f t="shared" si="940"/>
        <v/>
      </c>
      <c r="CB544" s="66" t="str">
        <f t="shared" si="941"/>
        <v/>
      </c>
      <c r="CC544" s="65" t="str">
        <f t="shared" si="942"/>
        <v/>
      </c>
      <c r="CD544" s="26" t="str">
        <f t="shared" si="943"/>
        <v/>
      </c>
      <c r="CE544" s="26" t="str">
        <f t="shared" si="944"/>
        <v/>
      </c>
      <c r="CF544" s="193" t="str">
        <f t="shared" si="945"/>
        <v/>
      </c>
      <c r="CG544" s="193" t="str">
        <f t="shared" si="946"/>
        <v/>
      </c>
      <c r="CH544" s="26" t="str">
        <f t="shared" si="947"/>
        <v/>
      </c>
      <c r="CI544" s="26" t="str">
        <f t="shared" si="948"/>
        <v/>
      </c>
      <c r="CJ544" s="65" t="str">
        <f t="shared" si="949"/>
        <v/>
      </c>
      <c r="CK544" s="65" t="str">
        <f t="shared" si="950"/>
        <v/>
      </c>
      <c r="CL544" s="64" t="str">
        <f t="shared" si="951"/>
        <v/>
      </c>
      <c r="CM544" s="64" t="str">
        <f t="shared" si="952"/>
        <v/>
      </c>
      <c r="CN544" s="65" t="str">
        <f t="shared" si="953"/>
        <v/>
      </c>
      <c r="CP544" s="63" t="str">
        <f>IF(BH544="","",MAX($CP$3:CP543)+1)</f>
        <v/>
      </c>
      <c r="CQ544" s="24" t="str">
        <f t="shared" si="954"/>
        <v/>
      </c>
      <c r="CR544" s="24" t="str">
        <f t="shared" si="955"/>
        <v/>
      </c>
      <c r="CS544" s="24" t="str">
        <f t="shared" si="956"/>
        <v/>
      </c>
      <c r="CT544" s="58" t="str">
        <f>IF(BO544="","",COUNTIF($BO$3:BO544,BO544)&amp;"@"&amp;BO544)</f>
        <v/>
      </c>
      <c r="CU544" s="16" t="str">
        <f t="shared" si="894"/>
        <v/>
      </c>
      <c r="CV544" s="63" t="str">
        <f t="shared" si="957"/>
        <v/>
      </c>
      <c r="CW544" s="16" t="str">
        <f t="shared" si="958"/>
        <v/>
      </c>
      <c r="CX544" s="16" t="str">
        <f t="shared" si="959"/>
        <v/>
      </c>
      <c r="CY544" s="16" t="str">
        <f t="shared" si="960"/>
        <v/>
      </c>
      <c r="CZ544" s="85" t="str">
        <f t="shared" si="961"/>
        <v/>
      </c>
      <c r="DA544" s="16" t="str">
        <f t="shared" si="962"/>
        <v/>
      </c>
      <c r="DB544" s="16" t="str">
        <f t="shared" si="963"/>
        <v/>
      </c>
      <c r="DC544" s="28" t="str">
        <f>IF(CP544="","",$DC$1&amp;(INDEX(価格設定!D$1:XFD$3,ROW(価格設定!$D$3),MATCH($AW544,価格設定!D$1:XFD$1,1))*100)&amp;"%")</f>
        <v/>
      </c>
      <c r="DD544" s="28" t="str">
        <f>IF(CP544="","",$DD$1&amp;(INDEX(価格設定!D$1:XFD$3,ROW(価格設定!$D$2),MATCH($AW544,価格設定!D$1:XFD$1,1))*100)&amp;"%")</f>
        <v/>
      </c>
      <c r="DE544" s="29" t="str">
        <f t="shared" si="964"/>
        <v/>
      </c>
      <c r="DG544" s="58" t="str">
        <f t="shared" si="965"/>
        <v/>
      </c>
      <c r="DH544" s="58" t="str">
        <f t="shared" si="966"/>
        <v/>
      </c>
      <c r="DI544" s="58" t="str">
        <f t="shared" si="967"/>
        <v/>
      </c>
      <c r="DJ544" s="85" t="str">
        <f t="shared" si="968"/>
        <v/>
      </c>
      <c r="DL544" s="58" t="str">
        <f>IF(COUNTIF(DG$3:DG$1048576,DG544)=COUNTIF($DG$3:$DG544,DG544),DG544,"")</f>
        <v/>
      </c>
      <c r="DM544" s="85" t="str">
        <f t="shared" si="969"/>
        <v/>
      </c>
      <c r="DN544" s="85" t="str">
        <f t="shared" si="895"/>
        <v/>
      </c>
      <c r="DO544" s="85" t="str">
        <f t="shared" si="895"/>
        <v/>
      </c>
      <c r="DP544" s="303"/>
      <c r="DQ544" s="17" t="str">
        <f t="shared" si="896"/>
        <v/>
      </c>
      <c r="DR544" s="17" t="str">
        <f t="shared" si="897"/>
        <v/>
      </c>
      <c r="DS544" s="17" t="str">
        <f t="shared" si="898"/>
        <v/>
      </c>
      <c r="DU544" s="16" t="str">
        <f t="shared" si="970"/>
        <v/>
      </c>
      <c r="DV544" s="16" t="str">
        <f>IF(DU544="","",COUNT($DU$3:DU544))</f>
        <v/>
      </c>
      <c r="DW544" s="16" t="str">
        <f t="shared" si="971"/>
        <v/>
      </c>
      <c r="DX544" s="16" t="str">
        <f t="shared" si="972"/>
        <v/>
      </c>
      <c r="DY544" s="16" t="str">
        <f>IF(DZ544="","",COUNTIF(DZ$3:DZ544,DZ544))</f>
        <v/>
      </c>
      <c r="DZ544" s="16" t="str">
        <f t="shared" si="973"/>
        <v/>
      </c>
      <c r="EA544" s="16" t="str">
        <f t="shared" si="974"/>
        <v/>
      </c>
      <c r="EB544" s="16" t="str">
        <f t="shared" si="975"/>
        <v/>
      </c>
      <c r="EC544" s="16" t="str">
        <f t="shared" si="976"/>
        <v/>
      </c>
      <c r="ED544" s="16" t="str">
        <f t="shared" si="977"/>
        <v/>
      </c>
      <c r="EE544" s="16" t="str">
        <f t="shared" si="978"/>
        <v/>
      </c>
      <c r="EF544" s="16" t="str">
        <f t="shared" si="979"/>
        <v/>
      </c>
      <c r="EG544" s="16" t="str">
        <f t="shared" si="980"/>
        <v/>
      </c>
      <c r="EH544" s="16" t="str">
        <f t="shared" si="981"/>
        <v/>
      </c>
      <c r="EI544" s="16" t="str">
        <f t="shared" si="982"/>
        <v/>
      </c>
      <c r="EJ544" s="16" t="str">
        <f t="shared" si="983"/>
        <v/>
      </c>
      <c r="EK544" s="16" t="str">
        <f t="shared" si="984"/>
        <v/>
      </c>
      <c r="EL544" s="58" t="str">
        <f t="shared" si="985"/>
        <v/>
      </c>
      <c r="EM544" s="58" t="str">
        <f>IF(OR($DZ544="",CR544=""),IF($EL544="","",$EL544),IF(OR(CR544="なし",CR544=0),領収書!$H$1,CR544))</f>
        <v/>
      </c>
      <c r="EN544" s="58" t="str">
        <f>IF(OR($DZ544="",CS544=""),IF($EL544="","",$EL544),IF(OR(CS544="なし",CS544=0),入力!$EN$1,CS544))</f>
        <v/>
      </c>
      <c r="EO544" s="63" t="str">
        <f t="shared" si="986"/>
        <v/>
      </c>
      <c r="EP544" s="63" t="str">
        <f t="shared" si="987"/>
        <v/>
      </c>
      <c r="ER544" s="16" t="str">
        <f>IF(AND(COUNTIF($ET$3:ET544,ET544)=1,ET544&lt;&gt;""),MAX($ER$3:ER543)+1,"")</f>
        <v/>
      </c>
      <c r="ES544" s="16" t="str">
        <f>IF(価格設定!B546="","",価格設定!B546)</f>
        <v/>
      </c>
      <c r="ET544" s="16" t="str">
        <f>IF(価格設定!C546="","",価格設定!C546)</f>
        <v/>
      </c>
      <c r="EV544" s="16" t="str">
        <f t="shared" si="899"/>
        <v/>
      </c>
      <c r="EW544" s="16" t="str">
        <f t="shared" si="988"/>
        <v/>
      </c>
    </row>
    <row r="545" spans="1:153" ht="30" customHeight="1" x14ac:dyDescent="0.2">
      <c r="A545" s="225"/>
      <c r="B545" s="212"/>
      <c r="C545" s="221"/>
      <c r="D545" s="164"/>
      <c r="E545" s="165"/>
      <c r="F545" s="166"/>
      <c r="G545" s="167"/>
      <c r="H545" s="179"/>
      <c r="I545" s="306"/>
      <c r="J545" s="169"/>
      <c r="K545" s="179"/>
      <c r="L545" s="186"/>
      <c r="M545" s="186"/>
      <c r="N545" s="168"/>
      <c r="O545" s="170"/>
      <c r="P545" s="212"/>
      <c r="Q545" s="179" t="str">
        <f>IFERROR(IF(H545="","",IFERROR(INDEX(価格設定!$B$5:$B$1048576,MATCH(H545,価格設定!$B$5:$B$1048576,0),0),INDEX(価格設定!$B$5:$B$1048576,MATCH("*"&amp;H545&amp;"*",価格設定!$B$5:$B$1048576,0),0))),H545)</f>
        <v/>
      </c>
      <c r="R545" s="250" t="str">
        <f>IFERROR(IF(Q545="",IF(K545="","",K545),IF(K545="",IF(INDEX(価格設定!$C$5:$C$1048576,MATCH(Q545,価格設定!$B$5:$B$1048576,0),0)=0,"",INDEX(価格設定!$C$5:$C$1048576,MATCH(Q545,価格設定!$B$5:$B$1048576,0),0)),IF(K545="なし","",K545))),"")</f>
        <v/>
      </c>
      <c r="S545" s="308" t="str">
        <f t="shared" si="900"/>
        <v/>
      </c>
      <c r="T545" s="126" t="str">
        <f>IFERROR(IF(J545="",IF(INDEX(価格設定!$E$5:$R$1048576,MATCH($Q545,価格設定!B$5:B$1048576,0),MATCH($AW545,価格設定!E$1:X$1,1))=0,"",INDEX(価格設定!$E$5:$R$1048576,MATCH($Q545,価格設定!B$5:B$1048576,0),MATCH($AW545,価格設定!E$1:X$1,1))),J545),"")</f>
        <v/>
      </c>
      <c r="U545" s="126" t="str">
        <f t="shared" si="901"/>
        <v/>
      </c>
      <c r="V545" s="132" t="str">
        <f t="shared" si="902"/>
        <v/>
      </c>
      <c r="W545" s="127" t="str">
        <f>IFERROR(IF(OR(T545="",T545&lt;0),"",IFERROR(INDEX(価格設定!E$2:X$3,IF(AND(K545=$K$1,$K$1&lt;&gt;""),ROW(価格設定!$D$3)-1,MATCH(INDEX(価格設定!$D$5:$D$1048576,MATCH(Q545,価格設定!$B$5:$B$1048576,0),0),価格設定!$D$2:$D$3,0)),MATCH($AW545,価格設定!E$1:X$1,1)),INDEX(価格設定!E$2:X$2,0,MATCH($AW545,価格設定!E$1:X$1,1)))),"")</f>
        <v/>
      </c>
      <c r="X545" s="126" t="str">
        <f t="shared" si="893"/>
        <v/>
      </c>
      <c r="Y545" s="128" t="str">
        <f t="shared" si="903"/>
        <v/>
      </c>
      <c r="Z545" s="126" t="str">
        <f t="shared" si="904"/>
        <v/>
      </c>
      <c r="AA545" s="129" t="str">
        <f t="shared" si="905"/>
        <v/>
      </c>
      <c r="AB545" s="126" t="str">
        <f t="shared" si="906"/>
        <v/>
      </c>
      <c r="AC545" s="280" t="str">
        <f t="shared" si="907"/>
        <v/>
      </c>
      <c r="AD545" s="15"/>
      <c r="AE545" s="204" t="str">
        <f>IF(AF545="","",COUNT($AF$3:AF545))</f>
        <v/>
      </c>
      <c r="AF545" s="206" t="str">
        <f t="shared" si="908"/>
        <v/>
      </c>
      <c r="AG545" s="204" t="str">
        <f t="shared" si="909"/>
        <v/>
      </c>
      <c r="AH545" s="204" t="str">
        <f t="shared" si="910"/>
        <v/>
      </c>
      <c r="AI545" s="287"/>
      <c r="AJ545" s="15"/>
      <c r="AK545" s="138" t="str">
        <f t="shared" si="911"/>
        <v/>
      </c>
      <c r="AL545" s="131" t="str">
        <f t="shared" si="912"/>
        <v/>
      </c>
      <c r="AM545" s="131" t="str">
        <f t="shared" si="913"/>
        <v/>
      </c>
      <c r="AN545" s="313" t="str">
        <f t="shared" si="914"/>
        <v/>
      </c>
      <c r="AO545" s="316" t="str">
        <f t="shared" si="915"/>
        <v/>
      </c>
      <c r="AP545" s="18"/>
      <c r="AQ545" s="3" t="str">
        <f>IF(F545="","",MAX($AQ$3:AQ544)+1)</f>
        <v/>
      </c>
      <c r="AR545" s="3" t="str">
        <f>IF(OR(AQ545="",BB545=""),"",MAX($AR$3:AR544)+1)</f>
        <v/>
      </c>
      <c r="AS545" s="3" t="str">
        <f>IF(CQ545="","",RANK(CQ545,CQ$3:CQ$1048576,1)+COUNTIF($CQ$3:CQ545,CQ545)-1)</f>
        <v/>
      </c>
      <c r="AT545" s="21" t="str">
        <f>IF(C545="",IF(OR(AND($H545&lt;&gt;"",C545=""),AND($F544=$F545,$AZ545&lt;&gt;""),COUNTA($H$3:$H$1048576,#REF!,$F$3:$F$1048576)&gt;COUNTA($H$3:$H545,#REF!,$F$3:$F545),$AZ545&lt;&gt;""),INDEX(AT$3:AT$1048576,MATCH(MAX($AQ$3:$AQ544),$AQ$3:$AQ$1048576,0),0),""),C545)</f>
        <v/>
      </c>
      <c r="AU545" s="21" t="str">
        <f>IF(D545="",IF(OR(AND($H545&lt;&gt;"",D545=""),AND($F544=$F545,$AZ545&lt;&gt;""),COUNTA($H$3:$H$1048576,#REF!,$F$3:$F$1048576)&gt;COUNTA($H$3:$H545,#REF!,$F$3:$F545),$AZ545&lt;&gt;""),INDEX(AU$3:AU$1048576,MATCH(MAX($AQ$3:$AQ544),$AQ$3:$AQ$1048576,0),0),""),D545)</f>
        <v/>
      </c>
      <c r="AV545" s="21" t="str">
        <f>IF(E545="",IF(OR(AND($H545&lt;&gt;"",E545=""),AND($F544=$F545,$AZ545&lt;&gt;""),COUNTA($H$3:$H$1048576,#REF!,$F$3:$F$1048576)&gt;COUNTA($H$3:$H545,#REF!,$F$3:$F545),$AZ545&lt;&gt;""),INDEX(AV$3:AV$1048576,MATCH(MAX($AQ$3:$AQ544),$AQ$3:$AQ$1048576,0),0),""),E545)</f>
        <v/>
      </c>
      <c r="AW545" s="24" t="str">
        <f t="shared" si="916"/>
        <v/>
      </c>
      <c r="AX545" s="13" t="str">
        <f t="shared" si="917"/>
        <v/>
      </c>
      <c r="AY545" s="4" t="str">
        <f t="shared" si="918"/>
        <v/>
      </c>
      <c r="AZ545" s="4" t="str">
        <f>IF(AX545="",IF(OR(AND(H545&lt;&gt;"",F545=""),COUNTA($H$3:$H$1048576)&gt;COUNTA($H$3:$H545)),INDEX(AX$3:AX545,MATCH(MAX($AQ$3:AQ545),AQ$3:AQ545,0),0),""),AX545)</f>
        <v/>
      </c>
      <c r="BA545" s="4" t="str">
        <f>IF(AY545="",IF(AND(H545&lt;&gt;"",F545=""),INDEX(AY$3:AY545,MATCH(MAX($AQ$3:AQ545),AQ$3:AQ545,0),0),""),AY545)</f>
        <v/>
      </c>
      <c r="BB545" s="82" t="str">
        <f>IF(BC545="","",RANK(BC545,BC$3:BC$1048576,1)+COUNTIF($BC$3:BC545,BC545)-1)</f>
        <v/>
      </c>
      <c r="BC545" s="139" t="str">
        <f t="shared" si="919"/>
        <v/>
      </c>
      <c r="BD545" s="46" t="str">
        <f t="shared" si="920"/>
        <v/>
      </c>
      <c r="BE545" s="46" t="str">
        <f t="shared" si="921"/>
        <v/>
      </c>
      <c r="BF545" s="46" t="str">
        <f t="shared" si="922"/>
        <v/>
      </c>
      <c r="BG545" s="4" t="str">
        <f t="shared" si="923"/>
        <v/>
      </c>
      <c r="BH545" s="180" t="str">
        <f t="shared" si="924"/>
        <v/>
      </c>
      <c r="BI545" s="16" t="str">
        <f t="shared" si="925"/>
        <v/>
      </c>
      <c r="BJ545" s="52" t="str">
        <f>IF(BI545="","",IF(W545="","",IF(AND(K545=$K$1,$K$1&lt;&gt;""),$BT$2,IFERROR(IF(INDEX(価格設定!$D$5:$D$1048576,MATCH(Q545,価格設定!$B$5:$B$1048576,0),0)=価格設定!$D$3,$BT$2,$BS$2),$BS$2))))</f>
        <v/>
      </c>
      <c r="BK545" s="16" t="str">
        <f>IF(BI545="","",IF(COUNTIF($BI$3:BI545,BI545)=1,1,IF(AND(BI544=BI545,BH545=""),BK544,COUNTIF($BH$3:BH545,BH545))))</f>
        <v/>
      </c>
      <c r="BL545" s="52" t="str">
        <f t="shared" si="926"/>
        <v/>
      </c>
      <c r="BM545" s="52" t="str">
        <f t="shared" si="927"/>
        <v/>
      </c>
      <c r="BN545" s="119" t="str">
        <f t="shared" si="928"/>
        <v/>
      </c>
      <c r="BO545" s="119" t="str">
        <f t="shared" si="929"/>
        <v/>
      </c>
      <c r="BP545" s="17" t="str">
        <f t="shared" si="930"/>
        <v/>
      </c>
      <c r="BQ545" s="17" t="str">
        <f t="shared" si="931"/>
        <v/>
      </c>
      <c r="BR545" s="17" t="str">
        <f>IF(OR(BP545="",COUNTIF($BO$3:BO545,BO545)&lt;&gt;1),"",SUMIF(BO$3:BO$1048576,BO545,BP$3:BP$1048576))</f>
        <v/>
      </c>
      <c r="BS545" s="17" t="str">
        <f t="shared" si="932"/>
        <v/>
      </c>
      <c r="BT545" s="17" t="str">
        <f t="shared" si="933"/>
        <v/>
      </c>
      <c r="BU545" s="17" t="str">
        <f t="shared" si="934"/>
        <v/>
      </c>
      <c r="BV545" s="24" t="str">
        <f t="shared" si="935"/>
        <v/>
      </c>
      <c r="BW545" s="24" t="str">
        <f t="shared" si="936"/>
        <v/>
      </c>
      <c r="BX545" s="24" t="str">
        <f t="shared" si="937"/>
        <v/>
      </c>
      <c r="BY545" s="26" t="str">
        <f t="shared" si="938"/>
        <v/>
      </c>
      <c r="BZ545" s="26" t="str">
        <f t="shared" si="939"/>
        <v/>
      </c>
      <c r="CA545" s="26" t="str">
        <f t="shared" si="940"/>
        <v/>
      </c>
      <c r="CB545" s="66" t="str">
        <f t="shared" si="941"/>
        <v/>
      </c>
      <c r="CC545" s="65" t="str">
        <f t="shared" si="942"/>
        <v/>
      </c>
      <c r="CD545" s="26" t="str">
        <f t="shared" si="943"/>
        <v/>
      </c>
      <c r="CE545" s="26" t="str">
        <f t="shared" si="944"/>
        <v/>
      </c>
      <c r="CF545" s="193" t="str">
        <f t="shared" si="945"/>
        <v/>
      </c>
      <c r="CG545" s="193" t="str">
        <f t="shared" si="946"/>
        <v/>
      </c>
      <c r="CH545" s="26" t="str">
        <f t="shared" si="947"/>
        <v/>
      </c>
      <c r="CI545" s="26" t="str">
        <f t="shared" si="948"/>
        <v/>
      </c>
      <c r="CJ545" s="65" t="str">
        <f t="shared" si="949"/>
        <v/>
      </c>
      <c r="CK545" s="65" t="str">
        <f t="shared" si="950"/>
        <v/>
      </c>
      <c r="CL545" s="64" t="str">
        <f t="shared" si="951"/>
        <v/>
      </c>
      <c r="CM545" s="64" t="str">
        <f t="shared" si="952"/>
        <v/>
      </c>
      <c r="CN545" s="65" t="str">
        <f t="shared" si="953"/>
        <v/>
      </c>
      <c r="CP545" s="63" t="str">
        <f>IF(BH545="","",MAX($CP$3:CP544)+1)</f>
        <v/>
      </c>
      <c r="CQ545" s="24" t="str">
        <f t="shared" si="954"/>
        <v/>
      </c>
      <c r="CR545" s="24" t="str">
        <f t="shared" si="955"/>
        <v/>
      </c>
      <c r="CS545" s="24" t="str">
        <f t="shared" si="956"/>
        <v/>
      </c>
      <c r="CT545" s="58" t="str">
        <f>IF(BO545="","",COUNTIF($BO$3:BO545,BO545)&amp;"@"&amp;BO545)</f>
        <v/>
      </c>
      <c r="CU545" s="16" t="str">
        <f t="shared" si="894"/>
        <v/>
      </c>
      <c r="CV545" s="63" t="str">
        <f t="shared" si="957"/>
        <v/>
      </c>
      <c r="CW545" s="16" t="str">
        <f t="shared" si="958"/>
        <v/>
      </c>
      <c r="CX545" s="16" t="str">
        <f t="shared" si="959"/>
        <v/>
      </c>
      <c r="CY545" s="16" t="str">
        <f t="shared" si="960"/>
        <v/>
      </c>
      <c r="CZ545" s="85" t="str">
        <f t="shared" si="961"/>
        <v/>
      </c>
      <c r="DA545" s="16" t="str">
        <f t="shared" si="962"/>
        <v/>
      </c>
      <c r="DB545" s="16" t="str">
        <f t="shared" si="963"/>
        <v/>
      </c>
      <c r="DC545" s="28" t="str">
        <f>IF(CP545="","",$DC$1&amp;(INDEX(価格設定!D$1:XFD$3,ROW(価格設定!$D$3),MATCH($AW545,価格設定!D$1:XFD$1,1))*100)&amp;"%")</f>
        <v/>
      </c>
      <c r="DD545" s="28" t="str">
        <f>IF(CP545="","",$DD$1&amp;(INDEX(価格設定!D$1:XFD$3,ROW(価格設定!$D$2),MATCH($AW545,価格設定!D$1:XFD$1,1))*100)&amp;"%")</f>
        <v/>
      </c>
      <c r="DE545" s="29" t="str">
        <f t="shared" si="964"/>
        <v/>
      </c>
      <c r="DG545" s="58" t="str">
        <f t="shared" si="965"/>
        <v/>
      </c>
      <c r="DH545" s="58" t="str">
        <f t="shared" si="966"/>
        <v/>
      </c>
      <c r="DI545" s="58" t="str">
        <f t="shared" si="967"/>
        <v/>
      </c>
      <c r="DJ545" s="85" t="str">
        <f t="shared" si="968"/>
        <v/>
      </c>
      <c r="DL545" s="58" t="str">
        <f>IF(COUNTIF(DG$3:DG$1048576,DG545)=COUNTIF($DG$3:$DG545,DG545),DG545,"")</f>
        <v/>
      </c>
      <c r="DM545" s="85" t="str">
        <f t="shared" si="969"/>
        <v/>
      </c>
      <c r="DN545" s="85" t="str">
        <f t="shared" si="895"/>
        <v/>
      </c>
      <c r="DO545" s="85" t="str">
        <f t="shared" si="895"/>
        <v/>
      </c>
      <c r="DP545" s="303"/>
      <c r="DQ545" s="17" t="str">
        <f t="shared" si="896"/>
        <v/>
      </c>
      <c r="DR545" s="17" t="str">
        <f t="shared" si="897"/>
        <v/>
      </c>
      <c r="DS545" s="17" t="str">
        <f t="shared" si="898"/>
        <v/>
      </c>
      <c r="DU545" s="16" t="str">
        <f t="shared" si="970"/>
        <v/>
      </c>
      <c r="DV545" s="16" t="str">
        <f>IF(DU545="","",COUNT($DU$3:DU545))</f>
        <v/>
      </c>
      <c r="DW545" s="16" t="str">
        <f t="shared" si="971"/>
        <v/>
      </c>
      <c r="DX545" s="16" t="str">
        <f t="shared" si="972"/>
        <v/>
      </c>
      <c r="DY545" s="16" t="str">
        <f>IF(DZ545="","",COUNTIF(DZ$3:DZ545,DZ545))</f>
        <v/>
      </c>
      <c r="DZ545" s="16" t="str">
        <f t="shared" si="973"/>
        <v/>
      </c>
      <c r="EA545" s="16" t="str">
        <f t="shared" si="974"/>
        <v/>
      </c>
      <c r="EB545" s="16" t="str">
        <f t="shared" si="975"/>
        <v/>
      </c>
      <c r="EC545" s="16" t="str">
        <f t="shared" si="976"/>
        <v/>
      </c>
      <c r="ED545" s="16" t="str">
        <f t="shared" si="977"/>
        <v/>
      </c>
      <c r="EE545" s="16" t="str">
        <f t="shared" si="978"/>
        <v/>
      </c>
      <c r="EF545" s="16" t="str">
        <f t="shared" si="979"/>
        <v/>
      </c>
      <c r="EG545" s="16" t="str">
        <f t="shared" si="980"/>
        <v/>
      </c>
      <c r="EH545" s="16" t="str">
        <f t="shared" si="981"/>
        <v/>
      </c>
      <c r="EI545" s="16" t="str">
        <f t="shared" si="982"/>
        <v/>
      </c>
      <c r="EJ545" s="16" t="str">
        <f t="shared" si="983"/>
        <v/>
      </c>
      <c r="EK545" s="16" t="str">
        <f t="shared" si="984"/>
        <v/>
      </c>
      <c r="EL545" s="58" t="str">
        <f t="shared" si="985"/>
        <v/>
      </c>
      <c r="EM545" s="58" t="str">
        <f>IF(OR($DZ545="",CR545=""),IF($EL545="","",$EL545),IF(OR(CR545="なし",CR545=0),領収書!$H$1,CR545))</f>
        <v/>
      </c>
      <c r="EN545" s="58" t="str">
        <f>IF(OR($DZ545="",CS545=""),IF($EL545="","",$EL545),IF(OR(CS545="なし",CS545=0),入力!$EN$1,CS545))</f>
        <v/>
      </c>
      <c r="EO545" s="63" t="str">
        <f t="shared" si="986"/>
        <v/>
      </c>
      <c r="EP545" s="63" t="str">
        <f t="shared" si="987"/>
        <v/>
      </c>
      <c r="ER545" s="16" t="str">
        <f>IF(AND(COUNTIF($ET$3:ET545,ET545)=1,ET545&lt;&gt;""),MAX($ER$3:ER544)+1,"")</f>
        <v/>
      </c>
      <c r="ES545" s="16" t="str">
        <f>IF(価格設定!B547="","",価格設定!B547)</f>
        <v/>
      </c>
      <c r="ET545" s="16" t="str">
        <f>IF(価格設定!C547="","",価格設定!C547)</f>
        <v/>
      </c>
      <c r="EV545" s="16" t="str">
        <f t="shared" si="899"/>
        <v/>
      </c>
      <c r="EW545" s="16" t="str">
        <f t="shared" si="988"/>
        <v/>
      </c>
    </row>
    <row r="546" spans="1:153" ht="30" customHeight="1" x14ac:dyDescent="0.2">
      <c r="A546" s="225"/>
      <c r="B546" s="212"/>
      <c r="C546" s="221"/>
      <c r="D546" s="164"/>
      <c r="E546" s="165"/>
      <c r="F546" s="166"/>
      <c r="G546" s="167"/>
      <c r="H546" s="179"/>
      <c r="I546" s="306"/>
      <c r="J546" s="169"/>
      <c r="K546" s="179"/>
      <c r="L546" s="186"/>
      <c r="M546" s="186"/>
      <c r="N546" s="168"/>
      <c r="O546" s="170"/>
      <c r="P546" s="212"/>
      <c r="Q546" s="179" t="str">
        <f>IFERROR(IF(H546="","",IFERROR(INDEX(価格設定!$B$5:$B$1048576,MATCH(H546,価格設定!$B$5:$B$1048576,0),0),INDEX(価格設定!$B$5:$B$1048576,MATCH("*"&amp;H546&amp;"*",価格設定!$B$5:$B$1048576,0),0))),H546)</f>
        <v/>
      </c>
      <c r="R546" s="250" t="str">
        <f>IFERROR(IF(Q546="",IF(K546="","",K546),IF(K546="",IF(INDEX(価格設定!$C$5:$C$1048576,MATCH(Q546,価格設定!$B$5:$B$1048576,0),0)=0,"",INDEX(価格設定!$C$5:$C$1048576,MATCH(Q546,価格設定!$B$5:$B$1048576,0),0)),IF(K546="なし","",K546))),"")</f>
        <v/>
      </c>
      <c r="S546" s="308" t="str">
        <f t="shared" si="900"/>
        <v/>
      </c>
      <c r="T546" s="126" t="str">
        <f>IFERROR(IF(J546="",IF(INDEX(価格設定!$E$5:$R$1048576,MATCH($Q546,価格設定!B$5:B$1048576,0),MATCH($AW546,価格設定!E$1:X$1,1))=0,"",INDEX(価格設定!$E$5:$R$1048576,MATCH($Q546,価格設定!B$5:B$1048576,0),MATCH($AW546,価格設定!E$1:X$1,1))),J546),"")</f>
        <v/>
      </c>
      <c r="U546" s="126" t="str">
        <f t="shared" si="901"/>
        <v/>
      </c>
      <c r="V546" s="132" t="str">
        <f t="shared" si="902"/>
        <v/>
      </c>
      <c r="W546" s="127" t="str">
        <f>IFERROR(IF(OR(T546="",T546&lt;0),"",IFERROR(INDEX(価格設定!E$2:X$3,IF(AND(K546=$K$1,$K$1&lt;&gt;""),ROW(価格設定!$D$3)-1,MATCH(INDEX(価格設定!$D$5:$D$1048576,MATCH(Q546,価格設定!$B$5:$B$1048576,0),0),価格設定!$D$2:$D$3,0)),MATCH($AW546,価格設定!E$1:X$1,1)),INDEX(価格設定!E$2:X$2,0,MATCH($AW546,価格設定!E$1:X$1,1)))),"")</f>
        <v/>
      </c>
      <c r="X546" s="126" t="str">
        <f t="shared" si="893"/>
        <v/>
      </c>
      <c r="Y546" s="128" t="str">
        <f t="shared" si="903"/>
        <v/>
      </c>
      <c r="Z546" s="126" t="str">
        <f t="shared" si="904"/>
        <v/>
      </c>
      <c r="AA546" s="129" t="str">
        <f t="shared" si="905"/>
        <v/>
      </c>
      <c r="AB546" s="126" t="str">
        <f t="shared" si="906"/>
        <v/>
      </c>
      <c r="AC546" s="280" t="str">
        <f t="shared" si="907"/>
        <v/>
      </c>
      <c r="AD546" s="15"/>
      <c r="AE546" s="204" t="str">
        <f>IF(AF546="","",COUNT($AF$3:AF546))</f>
        <v/>
      </c>
      <c r="AF546" s="206" t="str">
        <f t="shared" si="908"/>
        <v/>
      </c>
      <c r="AG546" s="204" t="str">
        <f t="shared" si="909"/>
        <v/>
      </c>
      <c r="AH546" s="204" t="str">
        <f t="shared" si="910"/>
        <v/>
      </c>
      <c r="AI546" s="287"/>
      <c r="AJ546" s="15"/>
      <c r="AK546" s="138" t="str">
        <f t="shared" si="911"/>
        <v/>
      </c>
      <c r="AL546" s="131" t="str">
        <f t="shared" si="912"/>
        <v/>
      </c>
      <c r="AM546" s="131" t="str">
        <f t="shared" si="913"/>
        <v/>
      </c>
      <c r="AN546" s="313" t="str">
        <f t="shared" si="914"/>
        <v/>
      </c>
      <c r="AO546" s="316" t="str">
        <f t="shared" si="915"/>
        <v/>
      </c>
      <c r="AP546" s="18"/>
      <c r="AQ546" s="3" t="str">
        <f>IF(F546="","",MAX($AQ$3:AQ545)+1)</f>
        <v/>
      </c>
      <c r="AR546" s="3" t="str">
        <f>IF(OR(AQ546="",BB546=""),"",MAX($AR$3:AR545)+1)</f>
        <v/>
      </c>
      <c r="AS546" s="3" t="str">
        <f>IF(CQ546="","",RANK(CQ546,CQ$3:CQ$1048576,1)+COUNTIF($CQ$3:CQ546,CQ546)-1)</f>
        <v/>
      </c>
      <c r="AT546" s="21" t="str">
        <f>IF(C546="",IF(OR(AND($H546&lt;&gt;"",C546=""),AND($F545=$F546,$AZ546&lt;&gt;""),COUNTA($H$3:$H$1048576,#REF!,$F$3:$F$1048576)&gt;COUNTA($H$3:$H546,#REF!,$F$3:$F546),$AZ546&lt;&gt;""),INDEX(AT$3:AT$1048576,MATCH(MAX($AQ$3:$AQ545),$AQ$3:$AQ$1048576,0),0),""),C546)</f>
        <v/>
      </c>
      <c r="AU546" s="21" t="str">
        <f>IF(D546="",IF(OR(AND($H546&lt;&gt;"",D546=""),AND($F545=$F546,$AZ546&lt;&gt;""),COUNTA($H$3:$H$1048576,#REF!,$F$3:$F$1048576)&gt;COUNTA($H$3:$H546,#REF!,$F$3:$F546),$AZ546&lt;&gt;""),INDEX(AU$3:AU$1048576,MATCH(MAX($AQ$3:$AQ545),$AQ$3:$AQ$1048576,0),0),""),D546)</f>
        <v/>
      </c>
      <c r="AV546" s="21" t="str">
        <f>IF(E546="",IF(OR(AND($H546&lt;&gt;"",E546=""),AND($F545=$F546,$AZ546&lt;&gt;""),COUNTA($H$3:$H$1048576,#REF!,$F$3:$F$1048576)&gt;COUNTA($H$3:$H546,#REF!,$F$3:$F546),$AZ546&lt;&gt;""),INDEX(AV$3:AV$1048576,MATCH(MAX($AQ$3:$AQ545),$AQ$3:$AQ$1048576,0),0),""),E546)</f>
        <v/>
      </c>
      <c r="AW546" s="24" t="str">
        <f t="shared" si="916"/>
        <v/>
      </c>
      <c r="AX546" s="13" t="str">
        <f t="shared" si="917"/>
        <v/>
      </c>
      <c r="AY546" s="4" t="str">
        <f t="shared" si="918"/>
        <v/>
      </c>
      <c r="AZ546" s="4" t="str">
        <f>IF(AX546="",IF(OR(AND(H546&lt;&gt;"",F546=""),COUNTA($H$3:$H$1048576)&gt;COUNTA($H$3:$H546)),INDEX(AX$3:AX546,MATCH(MAX($AQ$3:AQ546),AQ$3:AQ546,0),0),""),AX546)</f>
        <v/>
      </c>
      <c r="BA546" s="4" t="str">
        <f>IF(AY546="",IF(AND(H546&lt;&gt;"",F546=""),INDEX(AY$3:AY546,MATCH(MAX($AQ$3:AQ546),AQ$3:AQ546,0),0),""),AY546)</f>
        <v/>
      </c>
      <c r="BB546" s="82" t="str">
        <f>IF(BC546="","",RANK(BC546,BC$3:BC$1048576,1)+COUNTIF($BC$3:BC546,BC546)-1)</f>
        <v/>
      </c>
      <c r="BC546" s="139" t="str">
        <f t="shared" si="919"/>
        <v/>
      </c>
      <c r="BD546" s="46" t="str">
        <f t="shared" si="920"/>
        <v/>
      </c>
      <c r="BE546" s="46" t="str">
        <f t="shared" si="921"/>
        <v/>
      </c>
      <c r="BF546" s="46" t="str">
        <f t="shared" si="922"/>
        <v/>
      </c>
      <c r="BG546" s="4" t="str">
        <f t="shared" si="923"/>
        <v/>
      </c>
      <c r="BH546" s="180" t="str">
        <f t="shared" si="924"/>
        <v/>
      </c>
      <c r="BI546" s="16" t="str">
        <f t="shared" si="925"/>
        <v/>
      </c>
      <c r="BJ546" s="52" t="str">
        <f>IF(BI546="","",IF(W546="","",IF(AND(K546=$K$1,$K$1&lt;&gt;""),$BT$2,IFERROR(IF(INDEX(価格設定!$D$5:$D$1048576,MATCH(Q546,価格設定!$B$5:$B$1048576,0),0)=価格設定!$D$3,$BT$2,$BS$2),$BS$2))))</f>
        <v/>
      </c>
      <c r="BK546" s="16" t="str">
        <f>IF(BI546="","",IF(COUNTIF($BI$3:BI546,BI546)=1,1,IF(AND(BI545=BI546,BH546=""),BK545,COUNTIF($BH$3:BH546,BH546))))</f>
        <v/>
      </c>
      <c r="BL546" s="52" t="str">
        <f t="shared" si="926"/>
        <v/>
      </c>
      <c r="BM546" s="52" t="str">
        <f t="shared" si="927"/>
        <v/>
      </c>
      <c r="BN546" s="119" t="str">
        <f t="shared" si="928"/>
        <v/>
      </c>
      <c r="BO546" s="119" t="str">
        <f t="shared" si="929"/>
        <v/>
      </c>
      <c r="BP546" s="17" t="str">
        <f t="shared" si="930"/>
        <v/>
      </c>
      <c r="BQ546" s="17" t="str">
        <f t="shared" si="931"/>
        <v/>
      </c>
      <c r="BR546" s="17" t="str">
        <f>IF(OR(BP546="",COUNTIF($BO$3:BO546,BO546)&lt;&gt;1),"",SUMIF(BO$3:BO$1048576,BO546,BP$3:BP$1048576))</f>
        <v/>
      </c>
      <c r="BS546" s="17" t="str">
        <f t="shared" si="932"/>
        <v/>
      </c>
      <c r="BT546" s="17" t="str">
        <f t="shared" si="933"/>
        <v/>
      </c>
      <c r="BU546" s="17" t="str">
        <f t="shared" si="934"/>
        <v/>
      </c>
      <c r="BV546" s="24" t="str">
        <f t="shared" si="935"/>
        <v/>
      </c>
      <c r="BW546" s="24" t="str">
        <f t="shared" si="936"/>
        <v/>
      </c>
      <c r="BX546" s="24" t="str">
        <f t="shared" si="937"/>
        <v/>
      </c>
      <c r="BY546" s="26" t="str">
        <f t="shared" si="938"/>
        <v/>
      </c>
      <c r="BZ546" s="26" t="str">
        <f t="shared" si="939"/>
        <v/>
      </c>
      <c r="CA546" s="26" t="str">
        <f t="shared" si="940"/>
        <v/>
      </c>
      <c r="CB546" s="66" t="str">
        <f t="shared" si="941"/>
        <v/>
      </c>
      <c r="CC546" s="65" t="str">
        <f t="shared" si="942"/>
        <v/>
      </c>
      <c r="CD546" s="26" t="str">
        <f t="shared" si="943"/>
        <v/>
      </c>
      <c r="CE546" s="26" t="str">
        <f t="shared" si="944"/>
        <v/>
      </c>
      <c r="CF546" s="193" t="str">
        <f t="shared" si="945"/>
        <v/>
      </c>
      <c r="CG546" s="193" t="str">
        <f t="shared" si="946"/>
        <v/>
      </c>
      <c r="CH546" s="26" t="str">
        <f t="shared" si="947"/>
        <v/>
      </c>
      <c r="CI546" s="26" t="str">
        <f t="shared" si="948"/>
        <v/>
      </c>
      <c r="CJ546" s="65" t="str">
        <f t="shared" si="949"/>
        <v/>
      </c>
      <c r="CK546" s="65" t="str">
        <f t="shared" si="950"/>
        <v/>
      </c>
      <c r="CL546" s="64" t="str">
        <f t="shared" si="951"/>
        <v/>
      </c>
      <c r="CM546" s="64" t="str">
        <f t="shared" si="952"/>
        <v/>
      </c>
      <c r="CN546" s="65" t="str">
        <f t="shared" si="953"/>
        <v/>
      </c>
      <c r="CP546" s="63" t="str">
        <f>IF(BH546="","",MAX($CP$3:CP545)+1)</f>
        <v/>
      </c>
      <c r="CQ546" s="24" t="str">
        <f t="shared" si="954"/>
        <v/>
      </c>
      <c r="CR546" s="24" t="str">
        <f t="shared" si="955"/>
        <v/>
      </c>
      <c r="CS546" s="24" t="str">
        <f t="shared" si="956"/>
        <v/>
      </c>
      <c r="CT546" s="58" t="str">
        <f>IF(BO546="","",COUNTIF($BO$3:BO546,BO546)&amp;"@"&amp;BO546)</f>
        <v/>
      </c>
      <c r="CU546" s="16" t="str">
        <f t="shared" si="894"/>
        <v/>
      </c>
      <c r="CV546" s="63" t="str">
        <f t="shared" si="957"/>
        <v/>
      </c>
      <c r="CW546" s="16" t="str">
        <f t="shared" si="958"/>
        <v/>
      </c>
      <c r="CX546" s="16" t="str">
        <f t="shared" si="959"/>
        <v/>
      </c>
      <c r="CY546" s="16" t="str">
        <f t="shared" si="960"/>
        <v/>
      </c>
      <c r="CZ546" s="85" t="str">
        <f t="shared" si="961"/>
        <v/>
      </c>
      <c r="DA546" s="16" t="str">
        <f t="shared" si="962"/>
        <v/>
      </c>
      <c r="DB546" s="16" t="str">
        <f t="shared" si="963"/>
        <v/>
      </c>
      <c r="DC546" s="28" t="str">
        <f>IF(CP546="","",$DC$1&amp;(INDEX(価格設定!D$1:XFD$3,ROW(価格設定!$D$3),MATCH($AW546,価格設定!D$1:XFD$1,1))*100)&amp;"%")</f>
        <v/>
      </c>
      <c r="DD546" s="28" t="str">
        <f>IF(CP546="","",$DD$1&amp;(INDEX(価格設定!D$1:XFD$3,ROW(価格設定!$D$2),MATCH($AW546,価格設定!D$1:XFD$1,1))*100)&amp;"%")</f>
        <v/>
      </c>
      <c r="DE546" s="29" t="str">
        <f t="shared" si="964"/>
        <v/>
      </c>
      <c r="DG546" s="58" t="str">
        <f t="shared" si="965"/>
        <v/>
      </c>
      <c r="DH546" s="58" t="str">
        <f t="shared" si="966"/>
        <v/>
      </c>
      <c r="DI546" s="58" t="str">
        <f t="shared" si="967"/>
        <v/>
      </c>
      <c r="DJ546" s="85" t="str">
        <f t="shared" si="968"/>
        <v/>
      </c>
      <c r="DL546" s="58" t="str">
        <f>IF(COUNTIF(DG$3:DG$1048576,DG546)=COUNTIF($DG$3:$DG546,DG546),DG546,"")</f>
        <v/>
      </c>
      <c r="DM546" s="85" t="str">
        <f t="shared" si="969"/>
        <v/>
      </c>
      <c r="DN546" s="85" t="str">
        <f t="shared" si="895"/>
        <v/>
      </c>
      <c r="DO546" s="85" t="str">
        <f t="shared" si="895"/>
        <v/>
      </c>
      <c r="DP546" s="303"/>
      <c r="DQ546" s="17" t="str">
        <f t="shared" si="896"/>
        <v/>
      </c>
      <c r="DR546" s="17" t="str">
        <f t="shared" si="897"/>
        <v/>
      </c>
      <c r="DS546" s="17" t="str">
        <f t="shared" si="898"/>
        <v/>
      </c>
      <c r="DU546" s="16" t="str">
        <f t="shared" si="970"/>
        <v/>
      </c>
      <c r="DV546" s="16" t="str">
        <f>IF(DU546="","",COUNT($DU$3:DU546))</f>
        <v/>
      </c>
      <c r="DW546" s="16" t="str">
        <f t="shared" si="971"/>
        <v/>
      </c>
      <c r="DX546" s="16" t="str">
        <f t="shared" si="972"/>
        <v/>
      </c>
      <c r="DY546" s="16" t="str">
        <f>IF(DZ546="","",COUNTIF(DZ$3:DZ546,DZ546))</f>
        <v/>
      </c>
      <c r="DZ546" s="16" t="str">
        <f t="shared" si="973"/>
        <v/>
      </c>
      <c r="EA546" s="16" t="str">
        <f t="shared" si="974"/>
        <v/>
      </c>
      <c r="EB546" s="16" t="str">
        <f t="shared" si="975"/>
        <v/>
      </c>
      <c r="EC546" s="16" t="str">
        <f t="shared" si="976"/>
        <v/>
      </c>
      <c r="ED546" s="16" t="str">
        <f t="shared" si="977"/>
        <v/>
      </c>
      <c r="EE546" s="16" t="str">
        <f t="shared" si="978"/>
        <v/>
      </c>
      <c r="EF546" s="16" t="str">
        <f t="shared" si="979"/>
        <v/>
      </c>
      <c r="EG546" s="16" t="str">
        <f t="shared" si="980"/>
        <v/>
      </c>
      <c r="EH546" s="16" t="str">
        <f t="shared" si="981"/>
        <v/>
      </c>
      <c r="EI546" s="16" t="str">
        <f t="shared" si="982"/>
        <v/>
      </c>
      <c r="EJ546" s="16" t="str">
        <f t="shared" si="983"/>
        <v/>
      </c>
      <c r="EK546" s="16" t="str">
        <f t="shared" si="984"/>
        <v/>
      </c>
      <c r="EL546" s="58" t="str">
        <f t="shared" si="985"/>
        <v/>
      </c>
      <c r="EM546" s="58" t="str">
        <f>IF(OR($DZ546="",CR546=""),IF($EL546="","",$EL546),IF(OR(CR546="なし",CR546=0),領収書!$H$1,CR546))</f>
        <v/>
      </c>
      <c r="EN546" s="58" t="str">
        <f>IF(OR($DZ546="",CS546=""),IF($EL546="","",$EL546),IF(OR(CS546="なし",CS546=0),入力!$EN$1,CS546))</f>
        <v/>
      </c>
      <c r="EO546" s="63" t="str">
        <f t="shared" si="986"/>
        <v/>
      </c>
      <c r="EP546" s="63" t="str">
        <f t="shared" si="987"/>
        <v/>
      </c>
      <c r="ER546" s="16" t="str">
        <f>IF(AND(COUNTIF($ET$3:ET546,ET546)=1,ET546&lt;&gt;""),MAX($ER$3:ER545)+1,"")</f>
        <v/>
      </c>
      <c r="ES546" s="16" t="str">
        <f>IF(価格設定!B548="","",価格設定!B548)</f>
        <v/>
      </c>
      <c r="ET546" s="16" t="str">
        <f>IF(価格設定!C548="","",価格設定!C548)</f>
        <v/>
      </c>
      <c r="EV546" s="16" t="str">
        <f t="shared" si="899"/>
        <v/>
      </c>
      <c r="EW546" s="16" t="str">
        <f t="shared" si="988"/>
        <v/>
      </c>
    </row>
    <row r="547" spans="1:153" ht="30" customHeight="1" x14ac:dyDescent="0.2">
      <c r="A547" s="225"/>
      <c r="B547" s="212"/>
      <c r="C547" s="221"/>
      <c r="D547" s="164"/>
      <c r="E547" s="165"/>
      <c r="F547" s="166"/>
      <c r="G547" s="167"/>
      <c r="H547" s="179"/>
      <c r="I547" s="306"/>
      <c r="J547" s="169"/>
      <c r="K547" s="179"/>
      <c r="L547" s="186"/>
      <c r="M547" s="186"/>
      <c r="N547" s="168"/>
      <c r="O547" s="170"/>
      <c r="P547" s="212"/>
      <c r="Q547" s="179" t="str">
        <f>IFERROR(IF(H547="","",IFERROR(INDEX(価格設定!$B$5:$B$1048576,MATCH(H547,価格設定!$B$5:$B$1048576,0),0),INDEX(価格設定!$B$5:$B$1048576,MATCH("*"&amp;H547&amp;"*",価格設定!$B$5:$B$1048576,0),0))),H547)</f>
        <v/>
      </c>
      <c r="R547" s="250" t="str">
        <f>IFERROR(IF(Q547="",IF(K547="","",K547),IF(K547="",IF(INDEX(価格設定!$C$5:$C$1048576,MATCH(Q547,価格設定!$B$5:$B$1048576,0),0)=0,"",INDEX(価格設定!$C$5:$C$1048576,MATCH(Q547,価格設定!$B$5:$B$1048576,0),0)),IF(K547="なし","",K547))),"")</f>
        <v/>
      </c>
      <c r="S547" s="308" t="str">
        <f t="shared" si="900"/>
        <v/>
      </c>
      <c r="T547" s="126" t="str">
        <f>IFERROR(IF(J547="",IF(INDEX(価格設定!$E$5:$R$1048576,MATCH($Q547,価格設定!B$5:B$1048576,0),MATCH($AW547,価格設定!E$1:X$1,1))=0,"",INDEX(価格設定!$E$5:$R$1048576,MATCH($Q547,価格設定!B$5:B$1048576,0),MATCH($AW547,価格設定!E$1:X$1,1))),J547),"")</f>
        <v/>
      </c>
      <c r="U547" s="126" t="str">
        <f t="shared" si="901"/>
        <v/>
      </c>
      <c r="V547" s="132" t="str">
        <f t="shared" si="902"/>
        <v/>
      </c>
      <c r="W547" s="127" t="str">
        <f>IFERROR(IF(OR(T547="",T547&lt;0),"",IFERROR(INDEX(価格設定!E$2:X$3,IF(AND(K547=$K$1,$K$1&lt;&gt;""),ROW(価格設定!$D$3)-1,MATCH(INDEX(価格設定!$D$5:$D$1048576,MATCH(Q547,価格設定!$B$5:$B$1048576,0),0),価格設定!$D$2:$D$3,0)),MATCH($AW547,価格設定!E$1:X$1,1)),INDEX(価格設定!E$2:X$2,0,MATCH($AW547,価格設定!E$1:X$1,1)))),"")</f>
        <v/>
      </c>
      <c r="X547" s="126" t="str">
        <f t="shared" si="893"/>
        <v/>
      </c>
      <c r="Y547" s="128" t="str">
        <f t="shared" si="903"/>
        <v/>
      </c>
      <c r="Z547" s="126" t="str">
        <f t="shared" si="904"/>
        <v/>
      </c>
      <c r="AA547" s="129" t="str">
        <f t="shared" si="905"/>
        <v/>
      </c>
      <c r="AB547" s="126" t="str">
        <f t="shared" si="906"/>
        <v/>
      </c>
      <c r="AC547" s="280" t="str">
        <f t="shared" si="907"/>
        <v/>
      </c>
      <c r="AD547" s="15"/>
      <c r="AE547" s="204" t="str">
        <f>IF(AF547="","",COUNT($AF$3:AF547))</f>
        <v/>
      </c>
      <c r="AF547" s="206" t="str">
        <f t="shared" si="908"/>
        <v/>
      </c>
      <c r="AG547" s="204" t="str">
        <f t="shared" si="909"/>
        <v/>
      </c>
      <c r="AH547" s="204" t="str">
        <f t="shared" si="910"/>
        <v/>
      </c>
      <c r="AI547" s="287"/>
      <c r="AJ547" s="15"/>
      <c r="AK547" s="138" t="str">
        <f t="shared" si="911"/>
        <v/>
      </c>
      <c r="AL547" s="131" t="str">
        <f t="shared" si="912"/>
        <v/>
      </c>
      <c r="AM547" s="131" t="str">
        <f t="shared" si="913"/>
        <v/>
      </c>
      <c r="AN547" s="313" t="str">
        <f t="shared" si="914"/>
        <v/>
      </c>
      <c r="AO547" s="316" t="str">
        <f t="shared" si="915"/>
        <v/>
      </c>
      <c r="AP547" s="18"/>
      <c r="AQ547" s="3" t="str">
        <f>IF(F547="","",MAX($AQ$3:AQ546)+1)</f>
        <v/>
      </c>
      <c r="AR547" s="3" t="str">
        <f>IF(OR(AQ547="",BB547=""),"",MAX($AR$3:AR546)+1)</f>
        <v/>
      </c>
      <c r="AS547" s="3" t="str">
        <f>IF(CQ547="","",RANK(CQ547,CQ$3:CQ$1048576,1)+COUNTIF($CQ$3:CQ547,CQ547)-1)</f>
        <v/>
      </c>
      <c r="AT547" s="21" t="str">
        <f>IF(C547="",IF(OR(AND($H547&lt;&gt;"",C547=""),AND($F546=$F547,$AZ547&lt;&gt;""),COUNTA($H$3:$H$1048576,#REF!,$F$3:$F$1048576)&gt;COUNTA($H$3:$H547,#REF!,$F$3:$F547),$AZ547&lt;&gt;""),INDEX(AT$3:AT$1048576,MATCH(MAX($AQ$3:$AQ546),$AQ$3:$AQ$1048576,0),0),""),C547)</f>
        <v/>
      </c>
      <c r="AU547" s="21" t="str">
        <f>IF(D547="",IF(OR(AND($H547&lt;&gt;"",D547=""),AND($F546=$F547,$AZ547&lt;&gt;""),COUNTA($H$3:$H$1048576,#REF!,$F$3:$F$1048576)&gt;COUNTA($H$3:$H547,#REF!,$F$3:$F547),$AZ547&lt;&gt;""),INDEX(AU$3:AU$1048576,MATCH(MAX($AQ$3:$AQ546),$AQ$3:$AQ$1048576,0),0),""),D547)</f>
        <v/>
      </c>
      <c r="AV547" s="21" t="str">
        <f>IF(E547="",IF(OR(AND($H547&lt;&gt;"",E547=""),AND($F546=$F547,$AZ547&lt;&gt;""),COUNTA($H$3:$H$1048576,#REF!,$F$3:$F$1048576)&gt;COUNTA($H$3:$H547,#REF!,$F$3:$F547),$AZ547&lt;&gt;""),INDEX(AV$3:AV$1048576,MATCH(MAX($AQ$3:$AQ546),$AQ$3:$AQ$1048576,0),0),""),E547)</f>
        <v/>
      </c>
      <c r="AW547" s="24" t="str">
        <f t="shared" si="916"/>
        <v/>
      </c>
      <c r="AX547" s="13" t="str">
        <f t="shared" si="917"/>
        <v/>
      </c>
      <c r="AY547" s="4" t="str">
        <f t="shared" si="918"/>
        <v/>
      </c>
      <c r="AZ547" s="4" t="str">
        <f>IF(AX547="",IF(OR(AND(H547&lt;&gt;"",F547=""),COUNTA($H$3:$H$1048576)&gt;COUNTA($H$3:$H547)),INDEX(AX$3:AX547,MATCH(MAX($AQ$3:AQ547),AQ$3:AQ547,0),0),""),AX547)</f>
        <v/>
      </c>
      <c r="BA547" s="4" t="str">
        <f>IF(AY547="",IF(AND(H547&lt;&gt;"",F547=""),INDEX(AY$3:AY547,MATCH(MAX($AQ$3:AQ547),AQ$3:AQ547,0),0),""),AY547)</f>
        <v/>
      </c>
      <c r="BB547" s="82" t="str">
        <f>IF(BC547="","",RANK(BC547,BC$3:BC$1048576,1)+COUNTIF($BC$3:BC547,BC547)-1)</f>
        <v/>
      </c>
      <c r="BC547" s="139" t="str">
        <f t="shared" si="919"/>
        <v/>
      </c>
      <c r="BD547" s="46" t="str">
        <f t="shared" si="920"/>
        <v/>
      </c>
      <c r="BE547" s="46" t="str">
        <f t="shared" si="921"/>
        <v/>
      </c>
      <c r="BF547" s="46" t="str">
        <f t="shared" si="922"/>
        <v/>
      </c>
      <c r="BG547" s="4" t="str">
        <f t="shared" si="923"/>
        <v/>
      </c>
      <c r="BH547" s="180" t="str">
        <f t="shared" si="924"/>
        <v/>
      </c>
      <c r="BI547" s="16" t="str">
        <f t="shared" si="925"/>
        <v/>
      </c>
      <c r="BJ547" s="52" t="str">
        <f>IF(BI547="","",IF(W547="","",IF(AND(K547=$K$1,$K$1&lt;&gt;""),$BT$2,IFERROR(IF(INDEX(価格設定!$D$5:$D$1048576,MATCH(Q547,価格設定!$B$5:$B$1048576,0),0)=価格設定!$D$3,$BT$2,$BS$2),$BS$2))))</f>
        <v/>
      </c>
      <c r="BK547" s="16" t="str">
        <f>IF(BI547="","",IF(COUNTIF($BI$3:BI547,BI547)=1,1,IF(AND(BI546=BI547,BH547=""),BK546,COUNTIF($BH$3:BH547,BH547))))</f>
        <v/>
      </c>
      <c r="BL547" s="52" t="str">
        <f t="shared" si="926"/>
        <v/>
      </c>
      <c r="BM547" s="52" t="str">
        <f t="shared" si="927"/>
        <v/>
      </c>
      <c r="BN547" s="119" t="str">
        <f t="shared" si="928"/>
        <v/>
      </c>
      <c r="BO547" s="119" t="str">
        <f t="shared" si="929"/>
        <v/>
      </c>
      <c r="BP547" s="17" t="str">
        <f t="shared" si="930"/>
        <v/>
      </c>
      <c r="BQ547" s="17" t="str">
        <f t="shared" si="931"/>
        <v/>
      </c>
      <c r="BR547" s="17" t="str">
        <f>IF(OR(BP547="",COUNTIF($BO$3:BO547,BO547)&lt;&gt;1),"",SUMIF(BO$3:BO$1048576,BO547,BP$3:BP$1048576))</f>
        <v/>
      </c>
      <c r="BS547" s="17" t="str">
        <f t="shared" si="932"/>
        <v/>
      </c>
      <c r="BT547" s="17" t="str">
        <f t="shared" si="933"/>
        <v/>
      </c>
      <c r="BU547" s="17" t="str">
        <f t="shared" si="934"/>
        <v/>
      </c>
      <c r="BV547" s="24" t="str">
        <f t="shared" si="935"/>
        <v/>
      </c>
      <c r="BW547" s="24" t="str">
        <f t="shared" si="936"/>
        <v/>
      </c>
      <c r="BX547" s="24" t="str">
        <f t="shared" si="937"/>
        <v/>
      </c>
      <c r="BY547" s="26" t="str">
        <f t="shared" si="938"/>
        <v/>
      </c>
      <c r="BZ547" s="26" t="str">
        <f t="shared" si="939"/>
        <v/>
      </c>
      <c r="CA547" s="26" t="str">
        <f t="shared" si="940"/>
        <v/>
      </c>
      <c r="CB547" s="66" t="str">
        <f t="shared" si="941"/>
        <v/>
      </c>
      <c r="CC547" s="65" t="str">
        <f t="shared" si="942"/>
        <v/>
      </c>
      <c r="CD547" s="26" t="str">
        <f t="shared" si="943"/>
        <v/>
      </c>
      <c r="CE547" s="26" t="str">
        <f t="shared" si="944"/>
        <v/>
      </c>
      <c r="CF547" s="193" t="str">
        <f t="shared" si="945"/>
        <v/>
      </c>
      <c r="CG547" s="193" t="str">
        <f t="shared" si="946"/>
        <v/>
      </c>
      <c r="CH547" s="26" t="str">
        <f t="shared" si="947"/>
        <v/>
      </c>
      <c r="CI547" s="26" t="str">
        <f t="shared" si="948"/>
        <v/>
      </c>
      <c r="CJ547" s="65" t="str">
        <f t="shared" si="949"/>
        <v/>
      </c>
      <c r="CK547" s="65" t="str">
        <f t="shared" si="950"/>
        <v/>
      </c>
      <c r="CL547" s="64" t="str">
        <f t="shared" si="951"/>
        <v/>
      </c>
      <c r="CM547" s="64" t="str">
        <f t="shared" si="952"/>
        <v/>
      </c>
      <c r="CN547" s="65" t="str">
        <f t="shared" si="953"/>
        <v/>
      </c>
      <c r="CP547" s="63" t="str">
        <f>IF(BH547="","",MAX($CP$3:CP546)+1)</f>
        <v/>
      </c>
      <c r="CQ547" s="24" t="str">
        <f t="shared" si="954"/>
        <v/>
      </c>
      <c r="CR547" s="24" t="str">
        <f t="shared" si="955"/>
        <v/>
      </c>
      <c r="CS547" s="24" t="str">
        <f t="shared" si="956"/>
        <v/>
      </c>
      <c r="CT547" s="58" t="str">
        <f>IF(BO547="","",COUNTIF($BO$3:BO547,BO547)&amp;"@"&amp;BO547)</f>
        <v/>
      </c>
      <c r="CU547" s="16" t="str">
        <f t="shared" si="894"/>
        <v/>
      </c>
      <c r="CV547" s="63" t="str">
        <f t="shared" si="957"/>
        <v/>
      </c>
      <c r="CW547" s="16" t="str">
        <f t="shared" si="958"/>
        <v/>
      </c>
      <c r="CX547" s="16" t="str">
        <f t="shared" si="959"/>
        <v/>
      </c>
      <c r="CY547" s="16" t="str">
        <f t="shared" si="960"/>
        <v/>
      </c>
      <c r="CZ547" s="85" t="str">
        <f t="shared" si="961"/>
        <v/>
      </c>
      <c r="DA547" s="16" t="str">
        <f t="shared" si="962"/>
        <v/>
      </c>
      <c r="DB547" s="16" t="str">
        <f t="shared" si="963"/>
        <v/>
      </c>
      <c r="DC547" s="28" t="str">
        <f>IF(CP547="","",$DC$1&amp;(INDEX(価格設定!D$1:XFD$3,ROW(価格設定!$D$3),MATCH($AW547,価格設定!D$1:XFD$1,1))*100)&amp;"%")</f>
        <v/>
      </c>
      <c r="DD547" s="28" t="str">
        <f>IF(CP547="","",$DD$1&amp;(INDEX(価格設定!D$1:XFD$3,ROW(価格設定!$D$2),MATCH($AW547,価格設定!D$1:XFD$1,1))*100)&amp;"%")</f>
        <v/>
      </c>
      <c r="DE547" s="29" t="str">
        <f t="shared" si="964"/>
        <v/>
      </c>
      <c r="DG547" s="58" t="str">
        <f t="shared" si="965"/>
        <v/>
      </c>
      <c r="DH547" s="58" t="str">
        <f t="shared" si="966"/>
        <v/>
      </c>
      <c r="DI547" s="58" t="str">
        <f t="shared" si="967"/>
        <v/>
      </c>
      <c r="DJ547" s="85" t="str">
        <f t="shared" si="968"/>
        <v/>
      </c>
      <c r="DL547" s="58" t="str">
        <f>IF(COUNTIF(DG$3:DG$1048576,DG547)=COUNTIF($DG$3:$DG547,DG547),DG547,"")</f>
        <v/>
      </c>
      <c r="DM547" s="85" t="str">
        <f t="shared" si="969"/>
        <v/>
      </c>
      <c r="DN547" s="85" t="str">
        <f t="shared" si="895"/>
        <v/>
      </c>
      <c r="DO547" s="85" t="str">
        <f t="shared" si="895"/>
        <v/>
      </c>
      <c r="DP547" s="303"/>
      <c r="DQ547" s="17" t="str">
        <f t="shared" si="896"/>
        <v/>
      </c>
      <c r="DR547" s="17" t="str">
        <f t="shared" si="897"/>
        <v/>
      </c>
      <c r="DS547" s="17" t="str">
        <f t="shared" si="898"/>
        <v/>
      </c>
      <c r="DU547" s="16" t="str">
        <f t="shared" si="970"/>
        <v/>
      </c>
      <c r="DV547" s="16" t="str">
        <f>IF(DU547="","",COUNT($DU$3:DU547))</f>
        <v/>
      </c>
      <c r="DW547" s="16" t="str">
        <f t="shared" si="971"/>
        <v/>
      </c>
      <c r="DX547" s="16" t="str">
        <f t="shared" si="972"/>
        <v/>
      </c>
      <c r="DY547" s="16" t="str">
        <f>IF(DZ547="","",COUNTIF(DZ$3:DZ547,DZ547))</f>
        <v/>
      </c>
      <c r="DZ547" s="16" t="str">
        <f t="shared" si="973"/>
        <v/>
      </c>
      <c r="EA547" s="16" t="str">
        <f t="shared" si="974"/>
        <v/>
      </c>
      <c r="EB547" s="16" t="str">
        <f t="shared" si="975"/>
        <v/>
      </c>
      <c r="EC547" s="16" t="str">
        <f t="shared" si="976"/>
        <v/>
      </c>
      <c r="ED547" s="16" t="str">
        <f t="shared" si="977"/>
        <v/>
      </c>
      <c r="EE547" s="16" t="str">
        <f t="shared" si="978"/>
        <v/>
      </c>
      <c r="EF547" s="16" t="str">
        <f t="shared" si="979"/>
        <v/>
      </c>
      <c r="EG547" s="16" t="str">
        <f t="shared" si="980"/>
        <v/>
      </c>
      <c r="EH547" s="16" t="str">
        <f t="shared" si="981"/>
        <v/>
      </c>
      <c r="EI547" s="16" t="str">
        <f t="shared" si="982"/>
        <v/>
      </c>
      <c r="EJ547" s="16" t="str">
        <f t="shared" si="983"/>
        <v/>
      </c>
      <c r="EK547" s="16" t="str">
        <f t="shared" si="984"/>
        <v/>
      </c>
      <c r="EL547" s="58" t="str">
        <f t="shared" si="985"/>
        <v/>
      </c>
      <c r="EM547" s="58" t="str">
        <f>IF(OR($DZ547="",CR547=""),IF($EL547="","",$EL547),IF(OR(CR547="なし",CR547=0),領収書!$H$1,CR547))</f>
        <v/>
      </c>
      <c r="EN547" s="58" t="str">
        <f>IF(OR($DZ547="",CS547=""),IF($EL547="","",$EL547),IF(OR(CS547="なし",CS547=0),入力!$EN$1,CS547))</f>
        <v/>
      </c>
      <c r="EO547" s="63" t="str">
        <f t="shared" si="986"/>
        <v/>
      </c>
      <c r="EP547" s="63" t="str">
        <f t="shared" si="987"/>
        <v/>
      </c>
      <c r="ER547" s="16" t="str">
        <f>IF(AND(COUNTIF($ET$3:ET547,ET547)=1,ET547&lt;&gt;""),MAX($ER$3:ER546)+1,"")</f>
        <v/>
      </c>
      <c r="ES547" s="16" t="str">
        <f>IF(価格設定!B549="","",価格設定!B549)</f>
        <v/>
      </c>
      <c r="ET547" s="16" t="str">
        <f>IF(価格設定!C549="","",価格設定!C549)</f>
        <v/>
      </c>
      <c r="EV547" s="16" t="str">
        <f t="shared" si="899"/>
        <v/>
      </c>
      <c r="EW547" s="16" t="str">
        <f t="shared" si="988"/>
        <v/>
      </c>
    </row>
    <row r="548" spans="1:153" ht="30" customHeight="1" x14ac:dyDescent="0.2">
      <c r="A548" s="225"/>
      <c r="B548" s="212"/>
      <c r="C548" s="221"/>
      <c r="D548" s="164"/>
      <c r="E548" s="165"/>
      <c r="F548" s="166"/>
      <c r="G548" s="167"/>
      <c r="H548" s="179"/>
      <c r="I548" s="306"/>
      <c r="J548" s="169"/>
      <c r="K548" s="179"/>
      <c r="L548" s="186"/>
      <c r="M548" s="186"/>
      <c r="N548" s="168"/>
      <c r="O548" s="170"/>
      <c r="P548" s="212"/>
      <c r="Q548" s="179" t="str">
        <f>IFERROR(IF(H548="","",IFERROR(INDEX(価格設定!$B$5:$B$1048576,MATCH(H548,価格設定!$B$5:$B$1048576,0),0),INDEX(価格設定!$B$5:$B$1048576,MATCH("*"&amp;H548&amp;"*",価格設定!$B$5:$B$1048576,0),0))),H548)</f>
        <v/>
      </c>
      <c r="R548" s="250" t="str">
        <f>IFERROR(IF(Q548="",IF(K548="","",K548),IF(K548="",IF(INDEX(価格設定!$C$5:$C$1048576,MATCH(Q548,価格設定!$B$5:$B$1048576,0),0)=0,"",INDEX(価格設定!$C$5:$C$1048576,MATCH(Q548,価格設定!$B$5:$B$1048576,0),0)),IF(K548="なし","",K548))),"")</f>
        <v/>
      </c>
      <c r="S548" s="308" t="str">
        <f t="shared" si="900"/>
        <v/>
      </c>
      <c r="T548" s="126" t="str">
        <f>IFERROR(IF(J548="",IF(INDEX(価格設定!$E$5:$R$1048576,MATCH($Q548,価格設定!B$5:B$1048576,0),MATCH($AW548,価格設定!E$1:X$1,1))=0,"",INDEX(価格設定!$E$5:$R$1048576,MATCH($Q548,価格設定!B$5:B$1048576,0),MATCH($AW548,価格設定!E$1:X$1,1))),J548),"")</f>
        <v/>
      </c>
      <c r="U548" s="126" t="str">
        <f t="shared" si="901"/>
        <v/>
      </c>
      <c r="V548" s="132" t="str">
        <f t="shared" si="902"/>
        <v/>
      </c>
      <c r="W548" s="127" t="str">
        <f>IFERROR(IF(OR(T548="",T548&lt;0),"",IFERROR(INDEX(価格設定!E$2:X$3,IF(AND(K548=$K$1,$K$1&lt;&gt;""),ROW(価格設定!$D$3)-1,MATCH(INDEX(価格設定!$D$5:$D$1048576,MATCH(Q548,価格設定!$B$5:$B$1048576,0),0),価格設定!$D$2:$D$3,0)),MATCH($AW548,価格設定!E$1:X$1,1)),INDEX(価格設定!E$2:X$2,0,MATCH($AW548,価格設定!E$1:X$1,1)))),"")</f>
        <v/>
      </c>
      <c r="X548" s="126" t="str">
        <f t="shared" si="893"/>
        <v/>
      </c>
      <c r="Y548" s="128" t="str">
        <f t="shared" si="903"/>
        <v/>
      </c>
      <c r="Z548" s="126" t="str">
        <f t="shared" si="904"/>
        <v/>
      </c>
      <c r="AA548" s="129" t="str">
        <f t="shared" si="905"/>
        <v/>
      </c>
      <c r="AB548" s="126" t="str">
        <f t="shared" si="906"/>
        <v/>
      </c>
      <c r="AC548" s="280" t="str">
        <f t="shared" si="907"/>
        <v/>
      </c>
      <c r="AD548" s="15"/>
      <c r="AE548" s="204" t="str">
        <f>IF(AF548="","",COUNT($AF$3:AF548))</f>
        <v/>
      </c>
      <c r="AF548" s="206" t="str">
        <f t="shared" si="908"/>
        <v/>
      </c>
      <c r="AG548" s="204" t="str">
        <f t="shared" si="909"/>
        <v/>
      </c>
      <c r="AH548" s="204" t="str">
        <f t="shared" si="910"/>
        <v/>
      </c>
      <c r="AI548" s="287"/>
      <c r="AJ548" s="15"/>
      <c r="AK548" s="138" t="str">
        <f t="shared" si="911"/>
        <v/>
      </c>
      <c r="AL548" s="131" t="str">
        <f t="shared" si="912"/>
        <v/>
      </c>
      <c r="AM548" s="131" t="str">
        <f t="shared" si="913"/>
        <v/>
      </c>
      <c r="AN548" s="313" t="str">
        <f t="shared" si="914"/>
        <v/>
      </c>
      <c r="AO548" s="316" t="str">
        <f t="shared" si="915"/>
        <v/>
      </c>
      <c r="AP548" s="18"/>
      <c r="AQ548" s="3" t="str">
        <f>IF(F548="","",MAX($AQ$3:AQ547)+1)</f>
        <v/>
      </c>
      <c r="AR548" s="3" t="str">
        <f>IF(OR(AQ548="",BB548=""),"",MAX($AR$3:AR547)+1)</f>
        <v/>
      </c>
      <c r="AS548" s="3" t="str">
        <f>IF(CQ548="","",RANK(CQ548,CQ$3:CQ$1048576,1)+COUNTIF($CQ$3:CQ548,CQ548)-1)</f>
        <v/>
      </c>
      <c r="AT548" s="21" t="str">
        <f>IF(C548="",IF(OR(AND($H548&lt;&gt;"",C548=""),AND($F547=$F548,$AZ548&lt;&gt;""),COUNTA($H$3:$H$1048576,#REF!,$F$3:$F$1048576)&gt;COUNTA($H$3:$H548,#REF!,$F$3:$F548),$AZ548&lt;&gt;""),INDEX(AT$3:AT$1048576,MATCH(MAX($AQ$3:$AQ547),$AQ$3:$AQ$1048576,0),0),""),C548)</f>
        <v/>
      </c>
      <c r="AU548" s="21" t="str">
        <f>IF(D548="",IF(OR(AND($H548&lt;&gt;"",D548=""),AND($F547=$F548,$AZ548&lt;&gt;""),COUNTA($H$3:$H$1048576,#REF!,$F$3:$F$1048576)&gt;COUNTA($H$3:$H548,#REF!,$F$3:$F548),$AZ548&lt;&gt;""),INDEX(AU$3:AU$1048576,MATCH(MAX($AQ$3:$AQ547),$AQ$3:$AQ$1048576,0),0),""),D548)</f>
        <v/>
      </c>
      <c r="AV548" s="21" t="str">
        <f>IF(E548="",IF(OR(AND($H548&lt;&gt;"",E548=""),AND($F547=$F548,$AZ548&lt;&gt;""),COUNTA($H$3:$H$1048576,#REF!,$F$3:$F$1048576)&gt;COUNTA($H$3:$H548,#REF!,$F$3:$F548),$AZ548&lt;&gt;""),INDEX(AV$3:AV$1048576,MATCH(MAX($AQ$3:$AQ547),$AQ$3:$AQ$1048576,0),0),""),E548)</f>
        <v/>
      </c>
      <c r="AW548" s="24" t="str">
        <f t="shared" si="916"/>
        <v/>
      </c>
      <c r="AX548" s="13" t="str">
        <f t="shared" si="917"/>
        <v/>
      </c>
      <c r="AY548" s="4" t="str">
        <f t="shared" si="918"/>
        <v/>
      </c>
      <c r="AZ548" s="4" t="str">
        <f>IF(AX548="",IF(OR(AND(H548&lt;&gt;"",F548=""),COUNTA($H$3:$H$1048576)&gt;COUNTA($H$3:$H548)),INDEX(AX$3:AX548,MATCH(MAX($AQ$3:AQ548),AQ$3:AQ548,0),0),""),AX548)</f>
        <v/>
      </c>
      <c r="BA548" s="4" t="str">
        <f>IF(AY548="",IF(AND(H548&lt;&gt;"",F548=""),INDEX(AY$3:AY548,MATCH(MAX($AQ$3:AQ548),AQ$3:AQ548,0),0),""),AY548)</f>
        <v/>
      </c>
      <c r="BB548" s="82" t="str">
        <f>IF(BC548="","",RANK(BC548,BC$3:BC$1048576,1)+COUNTIF($BC$3:BC548,BC548)-1)</f>
        <v/>
      </c>
      <c r="BC548" s="139" t="str">
        <f t="shared" si="919"/>
        <v/>
      </c>
      <c r="BD548" s="46" t="str">
        <f t="shared" si="920"/>
        <v/>
      </c>
      <c r="BE548" s="46" t="str">
        <f t="shared" si="921"/>
        <v/>
      </c>
      <c r="BF548" s="46" t="str">
        <f t="shared" si="922"/>
        <v/>
      </c>
      <c r="BG548" s="4" t="str">
        <f t="shared" si="923"/>
        <v/>
      </c>
      <c r="BH548" s="180" t="str">
        <f t="shared" si="924"/>
        <v/>
      </c>
      <c r="BI548" s="16" t="str">
        <f t="shared" si="925"/>
        <v/>
      </c>
      <c r="BJ548" s="52" t="str">
        <f>IF(BI548="","",IF(W548="","",IF(AND(K548=$K$1,$K$1&lt;&gt;""),$BT$2,IFERROR(IF(INDEX(価格設定!$D$5:$D$1048576,MATCH(Q548,価格設定!$B$5:$B$1048576,0),0)=価格設定!$D$3,$BT$2,$BS$2),$BS$2))))</f>
        <v/>
      </c>
      <c r="BK548" s="16" t="str">
        <f>IF(BI548="","",IF(COUNTIF($BI$3:BI548,BI548)=1,1,IF(AND(BI547=BI548,BH548=""),BK547,COUNTIF($BH$3:BH548,BH548))))</f>
        <v/>
      </c>
      <c r="BL548" s="52" t="str">
        <f t="shared" si="926"/>
        <v/>
      </c>
      <c r="BM548" s="52" t="str">
        <f t="shared" si="927"/>
        <v/>
      </c>
      <c r="BN548" s="119" t="str">
        <f t="shared" si="928"/>
        <v/>
      </c>
      <c r="BO548" s="119" t="str">
        <f t="shared" si="929"/>
        <v/>
      </c>
      <c r="BP548" s="17" t="str">
        <f t="shared" si="930"/>
        <v/>
      </c>
      <c r="BQ548" s="17" t="str">
        <f t="shared" si="931"/>
        <v/>
      </c>
      <c r="BR548" s="17" t="str">
        <f>IF(OR(BP548="",COUNTIF($BO$3:BO548,BO548)&lt;&gt;1),"",SUMIF(BO$3:BO$1048576,BO548,BP$3:BP$1048576))</f>
        <v/>
      </c>
      <c r="BS548" s="17" t="str">
        <f t="shared" si="932"/>
        <v/>
      </c>
      <c r="BT548" s="17" t="str">
        <f t="shared" si="933"/>
        <v/>
      </c>
      <c r="BU548" s="17" t="str">
        <f t="shared" si="934"/>
        <v/>
      </c>
      <c r="BV548" s="24" t="str">
        <f t="shared" si="935"/>
        <v/>
      </c>
      <c r="BW548" s="24" t="str">
        <f t="shared" si="936"/>
        <v/>
      </c>
      <c r="BX548" s="24" t="str">
        <f t="shared" si="937"/>
        <v/>
      </c>
      <c r="BY548" s="26" t="str">
        <f t="shared" si="938"/>
        <v/>
      </c>
      <c r="BZ548" s="26" t="str">
        <f t="shared" si="939"/>
        <v/>
      </c>
      <c r="CA548" s="26" t="str">
        <f t="shared" si="940"/>
        <v/>
      </c>
      <c r="CB548" s="66" t="str">
        <f t="shared" si="941"/>
        <v/>
      </c>
      <c r="CC548" s="65" t="str">
        <f t="shared" si="942"/>
        <v/>
      </c>
      <c r="CD548" s="26" t="str">
        <f t="shared" si="943"/>
        <v/>
      </c>
      <c r="CE548" s="26" t="str">
        <f t="shared" si="944"/>
        <v/>
      </c>
      <c r="CF548" s="193" t="str">
        <f t="shared" si="945"/>
        <v/>
      </c>
      <c r="CG548" s="193" t="str">
        <f t="shared" si="946"/>
        <v/>
      </c>
      <c r="CH548" s="26" t="str">
        <f t="shared" si="947"/>
        <v/>
      </c>
      <c r="CI548" s="26" t="str">
        <f t="shared" si="948"/>
        <v/>
      </c>
      <c r="CJ548" s="65" t="str">
        <f t="shared" si="949"/>
        <v/>
      </c>
      <c r="CK548" s="65" t="str">
        <f t="shared" si="950"/>
        <v/>
      </c>
      <c r="CL548" s="64" t="str">
        <f t="shared" si="951"/>
        <v/>
      </c>
      <c r="CM548" s="64" t="str">
        <f t="shared" si="952"/>
        <v/>
      </c>
      <c r="CN548" s="65" t="str">
        <f t="shared" si="953"/>
        <v/>
      </c>
      <c r="CP548" s="63" t="str">
        <f>IF(BH548="","",MAX($CP$3:CP547)+1)</f>
        <v/>
      </c>
      <c r="CQ548" s="24" t="str">
        <f t="shared" si="954"/>
        <v/>
      </c>
      <c r="CR548" s="24" t="str">
        <f t="shared" si="955"/>
        <v/>
      </c>
      <c r="CS548" s="24" t="str">
        <f t="shared" si="956"/>
        <v/>
      </c>
      <c r="CT548" s="58" t="str">
        <f>IF(BO548="","",COUNTIF($BO$3:BO548,BO548)&amp;"@"&amp;BO548)</f>
        <v/>
      </c>
      <c r="CU548" s="16" t="str">
        <f t="shared" si="894"/>
        <v/>
      </c>
      <c r="CV548" s="63" t="str">
        <f t="shared" si="957"/>
        <v/>
      </c>
      <c r="CW548" s="16" t="str">
        <f t="shared" si="958"/>
        <v/>
      </c>
      <c r="CX548" s="16" t="str">
        <f t="shared" si="959"/>
        <v/>
      </c>
      <c r="CY548" s="16" t="str">
        <f t="shared" si="960"/>
        <v/>
      </c>
      <c r="CZ548" s="85" t="str">
        <f t="shared" si="961"/>
        <v/>
      </c>
      <c r="DA548" s="16" t="str">
        <f t="shared" si="962"/>
        <v/>
      </c>
      <c r="DB548" s="16" t="str">
        <f t="shared" si="963"/>
        <v/>
      </c>
      <c r="DC548" s="28" t="str">
        <f>IF(CP548="","",$DC$1&amp;(INDEX(価格設定!D$1:XFD$3,ROW(価格設定!$D$3),MATCH($AW548,価格設定!D$1:XFD$1,1))*100)&amp;"%")</f>
        <v/>
      </c>
      <c r="DD548" s="28" t="str">
        <f>IF(CP548="","",$DD$1&amp;(INDEX(価格設定!D$1:XFD$3,ROW(価格設定!$D$2),MATCH($AW548,価格設定!D$1:XFD$1,1))*100)&amp;"%")</f>
        <v/>
      </c>
      <c r="DE548" s="29" t="str">
        <f t="shared" si="964"/>
        <v/>
      </c>
      <c r="DG548" s="58" t="str">
        <f t="shared" si="965"/>
        <v/>
      </c>
      <c r="DH548" s="58" t="str">
        <f t="shared" si="966"/>
        <v/>
      </c>
      <c r="DI548" s="58" t="str">
        <f t="shared" si="967"/>
        <v/>
      </c>
      <c r="DJ548" s="85" t="str">
        <f t="shared" si="968"/>
        <v/>
      </c>
      <c r="DL548" s="58" t="str">
        <f>IF(COUNTIF(DG$3:DG$1048576,DG548)=COUNTIF($DG$3:$DG548,DG548),DG548,"")</f>
        <v/>
      </c>
      <c r="DM548" s="85" t="str">
        <f t="shared" si="969"/>
        <v/>
      </c>
      <c r="DN548" s="85" t="str">
        <f t="shared" si="895"/>
        <v/>
      </c>
      <c r="DO548" s="85" t="str">
        <f t="shared" si="895"/>
        <v/>
      </c>
      <c r="DP548" s="303"/>
      <c r="DQ548" s="17" t="str">
        <f t="shared" si="896"/>
        <v/>
      </c>
      <c r="DR548" s="17" t="str">
        <f t="shared" si="897"/>
        <v/>
      </c>
      <c r="DS548" s="17" t="str">
        <f t="shared" si="898"/>
        <v/>
      </c>
      <c r="DU548" s="16" t="str">
        <f t="shared" si="970"/>
        <v/>
      </c>
      <c r="DV548" s="16" t="str">
        <f>IF(DU548="","",COUNT($DU$3:DU548))</f>
        <v/>
      </c>
      <c r="DW548" s="16" t="str">
        <f t="shared" si="971"/>
        <v/>
      </c>
      <c r="DX548" s="16" t="str">
        <f t="shared" si="972"/>
        <v/>
      </c>
      <c r="DY548" s="16" t="str">
        <f>IF(DZ548="","",COUNTIF(DZ$3:DZ548,DZ548))</f>
        <v/>
      </c>
      <c r="DZ548" s="16" t="str">
        <f t="shared" si="973"/>
        <v/>
      </c>
      <c r="EA548" s="16" t="str">
        <f t="shared" si="974"/>
        <v/>
      </c>
      <c r="EB548" s="16" t="str">
        <f t="shared" si="975"/>
        <v/>
      </c>
      <c r="EC548" s="16" t="str">
        <f t="shared" si="976"/>
        <v/>
      </c>
      <c r="ED548" s="16" t="str">
        <f t="shared" si="977"/>
        <v/>
      </c>
      <c r="EE548" s="16" t="str">
        <f t="shared" si="978"/>
        <v/>
      </c>
      <c r="EF548" s="16" t="str">
        <f t="shared" si="979"/>
        <v/>
      </c>
      <c r="EG548" s="16" t="str">
        <f t="shared" si="980"/>
        <v/>
      </c>
      <c r="EH548" s="16" t="str">
        <f t="shared" si="981"/>
        <v/>
      </c>
      <c r="EI548" s="16" t="str">
        <f t="shared" si="982"/>
        <v/>
      </c>
      <c r="EJ548" s="16" t="str">
        <f t="shared" si="983"/>
        <v/>
      </c>
      <c r="EK548" s="16" t="str">
        <f t="shared" si="984"/>
        <v/>
      </c>
      <c r="EL548" s="58" t="str">
        <f t="shared" si="985"/>
        <v/>
      </c>
      <c r="EM548" s="58" t="str">
        <f>IF(OR($DZ548="",CR548=""),IF($EL548="","",$EL548),IF(OR(CR548="なし",CR548=0),領収書!$H$1,CR548))</f>
        <v/>
      </c>
      <c r="EN548" s="58" t="str">
        <f>IF(OR($DZ548="",CS548=""),IF($EL548="","",$EL548),IF(OR(CS548="なし",CS548=0),入力!$EN$1,CS548))</f>
        <v/>
      </c>
      <c r="EO548" s="63" t="str">
        <f t="shared" si="986"/>
        <v/>
      </c>
      <c r="EP548" s="63" t="str">
        <f t="shared" si="987"/>
        <v/>
      </c>
      <c r="ER548" s="16" t="str">
        <f>IF(AND(COUNTIF($ET$3:ET548,ET548)=1,ET548&lt;&gt;""),MAX($ER$3:ER547)+1,"")</f>
        <v/>
      </c>
      <c r="ES548" s="16" t="str">
        <f>IF(価格設定!B550="","",価格設定!B550)</f>
        <v/>
      </c>
      <c r="ET548" s="16" t="str">
        <f>IF(価格設定!C550="","",価格設定!C550)</f>
        <v/>
      </c>
      <c r="EV548" s="16" t="str">
        <f t="shared" si="899"/>
        <v/>
      </c>
      <c r="EW548" s="16" t="str">
        <f t="shared" si="988"/>
        <v/>
      </c>
    </row>
    <row r="549" spans="1:153" ht="30" customHeight="1" x14ac:dyDescent="0.2">
      <c r="A549" s="225"/>
      <c r="B549" s="212"/>
      <c r="C549" s="221"/>
      <c r="D549" s="164"/>
      <c r="E549" s="165"/>
      <c r="F549" s="166"/>
      <c r="G549" s="167"/>
      <c r="H549" s="179"/>
      <c r="I549" s="306"/>
      <c r="J549" s="169"/>
      <c r="K549" s="179"/>
      <c r="L549" s="186"/>
      <c r="M549" s="186"/>
      <c r="N549" s="168"/>
      <c r="O549" s="170"/>
      <c r="P549" s="212"/>
      <c r="Q549" s="179" t="str">
        <f>IFERROR(IF(H549="","",IFERROR(INDEX(価格設定!$B$5:$B$1048576,MATCH(H549,価格設定!$B$5:$B$1048576,0),0),INDEX(価格設定!$B$5:$B$1048576,MATCH("*"&amp;H549&amp;"*",価格設定!$B$5:$B$1048576,0),0))),H549)</f>
        <v/>
      </c>
      <c r="R549" s="250" t="str">
        <f>IFERROR(IF(Q549="",IF(K549="","",K549),IF(K549="",IF(INDEX(価格設定!$C$5:$C$1048576,MATCH(Q549,価格設定!$B$5:$B$1048576,0),0)=0,"",INDEX(価格設定!$C$5:$C$1048576,MATCH(Q549,価格設定!$B$5:$B$1048576,0),0)),IF(K549="なし","",K549))),"")</f>
        <v/>
      </c>
      <c r="S549" s="308" t="str">
        <f t="shared" si="900"/>
        <v/>
      </c>
      <c r="T549" s="126" t="str">
        <f>IFERROR(IF(J549="",IF(INDEX(価格設定!$E$5:$R$1048576,MATCH($Q549,価格設定!B$5:B$1048576,0),MATCH($AW549,価格設定!E$1:X$1,1))=0,"",INDEX(価格設定!$E$5:$R$1048576,MATCH($Q549,価格設定!B$5:B$1048576,0),MATCH($AW549,価格設定!E$1:X$1,1))),J549),"")</f>
        <v/>
      </c>
      <c r="U549" s="126" t="str">
        <f t="shared" si="901"/>
        <v/>
      </c>
      <c r="V549" s="132" t="str">
        <f t="shared" si="902"/>
        <v/>
      </c>
      <c r="W549" s="127" t="str">
        <f>IFERROR(IF(OR(T549="",T549&lt;0),"",IFERROR(INDEX(価格設定!E$2:X$3,IF(AND(K549=$K$1,$K$1&lt;&gt;""),ROW(価格設定!$D$3)-1,MATCH(INDEX(価格設定!$D$5:$D$1048576,MATCH(Q549,価格設定!$B$5:$B$1048576,0),0),価格設定!$D$2:$D$3,0)),MATCH($AW549,価格設定!E$1:X$1,1)),INDEX(価格設定!E$2:X$2,0,MATCH($AW549,価格設定!E$1:X$1,1)))),"")</f>
        <v/>
      </c>
      <c r="X549" s="126" t="str">
        <f t="shared" si="893"/>
        <v/>
      </c>
      <c r="Y549" s="128" t="str">
        <f t="shared" si="903"/>
        <v/>
      </c>
      <c r="Z549" s="126" t="str">
        <f t="shared" si="904"/>
        <v/>
      </c>
      <c r="AA549" s="129" t="str">
        <f t="shared" si="905"/>
        <v/>
      </c>
      <c r="AB549" s="126" t="str">
        <f t="shared" si="906"/>
        <v/>
      </c>
      <c r="AC549" s="280" t="str">
        <f t="shared" si="907"/>
        <v/>
      </c>
      <c r="AD549" s="15"/>
      <c r="AE549" s="204" t="str">
        <f>IF(AF549="","",COUNT($AF$3:AF549))</f>
        <v/>
      </c>
      <c r="AF549" s="206" t="str">
        <f t="shared" si="908"/>
        <v/>
      </c>
      <c r="AG549" s="204" t="str">
        <f t="shared" si="909"/>
        <v/>
      </c>
      <c r="AH549" s="204" t="str">
        <f t="shared" si="910"/>
        <v/>
      </c>
      <c r="AI549" s="287"/>
      <c r="AJ549" s="15"/>
      <c r="AK549" s="138" t="str">
        <f t="shared" si="911"/>
        <v/>
      </c>
      <c r="AL549" s="131" t="str">
        <f t="shared" si="912"/>
        <v/>
      </c>
      <c r="AM549" s="131" t="str">
        <f t="shared" si="913"/>
        <v/>
      </c>
      <c r="AN549" s="313" t="str">
        <f t="shared" si="914"/>
        <v/>
      </c>
      <c r="AO549" s="316" t="str">
        <f t="shared" si="915"/>
        <v/>
      </c>
      <c r="AP549" s="18"/>
      <c r="AQ549" s="3" t="str">
        <f>IF(F549="","",MAX($AQ$3:AQ548)+1)</f>
        <v/>
      </c>
      <c r="AR549" s="3" t="str">
        <f>IF(OR(AQ549="",BB549=""),"",MAX($AR$3:AR548)+1)</f>
        <v/>
      </c>
      <c r="AS549" s="3" t="str">
        <f>IF(CQ549="","",RANK(CQ549,CQ$3:CQ$1048576,1)+COUNTIF($CQ$3:CQ549,CQ549)-1)</f>
        <v/>
      </c>
      <c r="AT549" s="21" t="str">
        <f>IF(C549="",IF(OR(AND($H549&lt;&gt;"",C549=""),AND($F548=$F549,$AZ549&lt;&gt;""),COUNTA($H$3:$H$1048576,#REF!,$F$3:$F$1048576)&gt;COUNTA($H$3:$H549,#REF!,$F$3:$F549),$AZ549&lt;&gt;""),INDEX(AT$3:AT$1048576,MATCH(MAX($AQ$3:$AQ548),$AQ$3:$AQ$1048576,0),0),""),C549)</f>
        <v/>
      </c>
      <c r="AU549" s="21" t="str">
        <f>IF(D549="",IF(OR(AND($H549&lt;&gt;"",D549=""),AND($F548=$F549,$AZ549&lt;&gt;""),COUNTA($H$3:$H$1048576,#REF!,$F$3:$F$1048576)&gt;COUNTA($H$3:$H549,#REF!,$F$3:$F549),$AZ549&lt;&gt;""),INDEX(AU$3:AU$1048576,MATCH(MAX($AQ$3:$AQ548),$AQ$3:$AQ$1048576,0),0),""),D549)</f>
        <v/>
      </c>
      <c r="AV549" s="21" t="str">
        <f>IF(E549="",IF(OR(AND($H549&lt;&gt;"",E549=""),AND($F548=$F549,$AZ549&lt;&gt;""),COUNTA($H$3:$H$1048576,#REF!,$F$3:$F$1048576)&gt;COUNTA($H$3:$H549,#REF!,$F$3:$F549),$AZ549&lt;&gt;""),INDEX(AV$3:AV$1048576,MATCH(MAX($AQ$3:$AQ548),$AQ$3:$AQ$1048576,0),0),""),E549)</f>
        <v/>
      </c>
      <c r="AW549" s="24" t="str">
        <f t="shared" si="916"/>
        <v/>
      </c>
      <c r="AX549" s="13" t="str">
        <f t="shared" si="917"/>
        <v/>
      </c>
      <c r="AY549" s="4" t="str">
        <f t="shared" si="918"/>
        <v/>
      </c>
      <c r="AZ549" s="4" t="str">
        <f>IF(AX549="",IF(OR(AND(H549&lt;&gt;"",F549=""),COUNTA($H$3:$H$1048576)&gt;COUNTA($H$3:$H549)),INDEX(AX$3:AX549,MATCH(MAX($AQ$3:AQ549),AQ$3:AQ549,0),0),""),AX549)</f>
        <v/>
      </c>
      <c r="BA549" s="4" t="str">
        <f>IF(AY549="",IF(AND(H549&lt;&gt;"",F549=""),INDEX(AY$3:AY549,MATCH(MAX($AQ$3:AQ549),AQ$3:AQ549,0),0),""),AY549)</f>
        <v/>
      </c>
      <c r="BB549" s="82" t="str">
        <f>IF(BC549="","",RANK(BC549,BC$3:BC$1048576,1)+COUNTIF($BC$3:BC549,BC549)-1)</f>
        <v/>
      </c>
      <c r="BC549" s="139" t="str">
        <f t="shared" si="919"/>
        <v/>
      </c>
      <c r="BD549" s="46" t="str">
        <f t="shared" si="920"/>
        <v/>
      </c>
      <c r="BE549" s="46" t="str">
        <f t="shared" si="921"/>
        <v/>
      </c>
      <c r="BF549" s="46" t="str">
        <f t="shared" si="922"/>
        <v/>
      </c>
      <c r="BG549" s="4" t="str">
        <f t="shared" si="923"/>
        <v/>
      </c>
      <c r="BH549" s="180" t="str">
        <f t="shared" si="924"/>
        <v/>
      </c>
      <c r="BI549" s="16" t="str">
        <f t="shared" si="925"/>
        <v/>
      </c>
      <c r="BJ549" s="52" t="str">
        <f>IF(BI549="","",IF(W549="","",IF(AND(K549=$K$1,$K$1&lt;&gt;""),$BT$2,IFERROR(IF(INDEX(価格設定!$D$5:$D$1048576,MATCH(Q549,価格設定!$B$5:$B$1048576,0),0)=価格設定!$D$3,$BT$2,$BS$2),$BS$2))))</f>
        <v/>
      </c>
      <c r="BK549" s="16" t="str">
        <f>IF(BI549="","",IF(COUNTIF($BI$3:BI549,BI549)=1,1,IF(AND(BI548=BI549,BH549=""),BK548,COUNTIF($BH$3:BH549,BH549))))</f>
        <v/>
      </c>
      <c r="BL549" s="52" t="str">
        <f t="shared" si="926"/>
        <v/>
      </c>
      <c r="BM549" s="52" t="str">
        <f t="shared" si="927"/>
        <v/>
      </c>
      <c r="BN549" s="119" t="str">
        <f t="shared" si="928"/>
        <v/>
      </c>
      <c r="BO549" s="119" t="str">
        <f t="shared" si="929"/>
        <v/>
      </c>
      <c r="BP549" s="17" t="str">
        <f t="shared" si="930"/>
        <v/>
      </c>
      <c r="BQ549" s="17" t="str">
        <f t="shared" si="931"/>
        <v/>
      </c>
      <c r="BR549" s="17" t="str">
        <f>IF(OR(BP549="",COUNTIF($BO$3:BO549,BO549)&lt;&gt;1),"",SUMIF(BO$3:BO$1048576,BO549,BP$3:BP$1048576))</f>
        <v/>
      </c>
      <c r="BS549" s="17" t="str">
        <f t="shared" si="932"/>
        <v/>
      </c>
      <c r="BT549" s="17" t="str">
        <f t="shared" si="933"/>
        <v/>
      </c>
      <c r="BU549" s="17" t="str">
        <f t="shared" si="934"/>
        <v/>
      </c>
      <c r="BV549" s="24" t="str">
        <f t="shared" si="935"/>
        <v/>
      </c>
      <c r="BW549" s="24" t="str">
        <f t="shared" si="936"/>
        <v/>
      </c>
      <c r="BX549" s="24" t="str">
        <f t="shared" si="937"/>
        <v/>
      </c>
      <c r="BY549" s="26" t="str">
        <f t="shared" si="938"/>
        <v/>
      </c>
      <c r="BZ549" s="26" t="str">
        <f t="shared" si="939"/>
        <v/>
      </c>
      <c r="CA549" s="26" t="str">
        <f t="shared" si="940"/>
        <v/>
      </c>
      <c r="CB549" s="66" t="str">
        <f t="shared" si="941"/>
        <v/>
      </c>
      <c r="CC549" s="65" t="str">
        <f t="shared" si="942"/>
        <v/>
      </c>
      <c r="CD549" s="26" t="str">
        <f t="shared" si="943"/>
        <v/>
      </c>
      <c r="CE549" s="26" t="str">
        <f t="shared" si="944"/>
        <v/>
      </c>
      <c r="CF549" s="193" t="str">
        <f t="shared" si="945"/>
        <v/>
      </c>
      <c r="CG549" s="193" t="str">
        <f t="shared" si="946"/>
        <v/>
      </c>
      <c r="CH549" s="26" t="str">
        <f t="shared" si="947"/>
        <v/>
      </c>
      <c r="CI549" s="26" t="str">
        <f t="shared" si="948"/>
        <v/>
      </c>
      <c r="CJ549" s="65" t="str">
        <f t="shared" si="949"/>
        <v/>
      </c>
      <c r="CK549" s="65" t="str">
        <f t="shared" si="950"/>
        <v/>
      </c>
      <c r="CL549" s="64" t="str">
        <f t="shared" si="951"/>
        <v/>
      </c>
      <c r="CM549" s="64" t="str">
        <f t="shared" si="952"/>
        <v/>
      </c>
      <c r="CN549" s="65" t="str">
        <f t="shared" si="953"/>
        <v/>
      </c>
      <c r="CP549" s="63" t="str">
        <f>IF(BH549="","",MAX($CP$3:CP548)+1)</f>
        <v/>
      </c>
      <c r="CQ549" s="24" t="str">
        <f t="shared" si="954"/>
        <v/>
      </c>
      <c r="CR549" s="24" t="str">
        <f t="shared" si="955"/>
        <v/>
      </c>
      <c r="CS549" s="24" t="str">
        <f t="shared" si="956"/>
        <v/>
      </c>
      <c r="CT549" s="58" t="str">
        <f>IF(BO549="","",COUNTIF($BO$3:BO549,BO549)&amp;"@"&amp;BO549)</f>
        <v/>
      </c>
      <c r="CU549" s="16" t="str">
        <f t="shared" si="894"/>
        <v/>
      </c>
      <c r="CV549" s="63" t="str">
        <f t="shared" si="957"/>
        <v/>
      </c>
      <c r="CW549" s="16" t="str">
        <f t="shared" si="958"/>
        <v/>
      </c>
      <c r="CX549" s="16" t="str">
        <f t="shared" si="959"/>
        <v/>
      </c>
      <c r="CY549" s="16" t="str">
        <f t="shared" si="960"/>
        <v/>
      </c>
      <c r="CZ549" s="85" t="str">
        <f t="shared" si="961"/>
        <v/>
      </c>
      <c r="DA549" s="16" t="str">
        <f t="shared" si="962"/>
        <v/>
      </c>
      <c r="DB549" s="16" t="str">
        <f t="shared" si="963"/>
        <v/>
      </c>
      <c r="DC549" s="28" t="str">
        <f>IF(CP549="","",$DC$1&amp;(INDEX(価格設定!D$1:XFD$3,ROW(価格設定!$D$3),MATCH($AW549,価格設定!D$1:XFD$1,1))*100)&amp;"%")</f>
        <v/>
      </c>
      <c r="DD549" s="28" t="str">
        <f>IF(CP549="","",$DD$1&amp;(INDEX(価格設定!D$1:XFD$3,ROW(価格設定!$D$2),MATCH($AW549,価格設定!D$1:XFD$1,1))*100)&amp;"%")</f>
        <v/>
      </c>
      <c r="DE549" s="29" t="str">
        <f t="shared" si="964"/>
        <v/>
      </c>
      <c r="DG549" s="58" t="str">
        <f t="shared" si="965"/>
        <v/>
      </c>
      <c r="DH549" s="58" t="str">
        <f t="shared" si="966"/>
        <v/>
      </c>
      <c r="DI549" s="58" t="str">
        <f t="shared" si="967"/>
        <v/>
      </c>
      <c r="DJ549" s="85" t="str">
        <f t="shared" si="968"/>
        <v/>
      </c>
      <c r="DL549" s="58" t="str">
        <f>IF(COUNTIF(DG$3:DG$1048576,DG549)=COUNTIF($DG$3:$DG549,DG549),DG549,"")</f>
        <v/>
      </c>
      <c r="DM549" s="85" t="str">
        <f t="shared" si="969"/>
        <v/>
      </c>
      <c r="DN549" s="85" t="str">
        <f t="shared" si="895"/>
        <v/>
      </c>
      <c r="DO549" s="85" t="str">
        <f t="shared" si="895"/>
        <v/>
      </c>
      <c r="DP549" s="303"/>
      <c r="DQ549" s="17" t="str">
        <f t="shared" si="896"/>
        <v/>
      </c>
      <c r="DR549" s="17" t="str">
        <f t="shared" si="897"/>
        <v/>
      </c>
      <c r="DS549" s="17" t="str">
        <f t="shared" si="898"/>
        <v/>
      </c>
      <c r="DU549" s="16" t="str">
        <f t="shared" si="970"/>
        <v/>
      </c>
      <c r="DV549" s="16" t="str">
        <f>IF(DU549="","",COUNT($DU$3:DU549))</f>
        <v/>
      </c>
      <c r="DW549" s="16" t="str">
        <f t="shared" si="971"/>
        <v/>
      </c>
      <c r="DX549" s="16" t="str">
        <f t="shared" si="972"/>
        <v/>
      </c>
      <c r="DY549" s="16" t="str">
        <f>IF(DZ549="","",COUNTIF(DZ$3:DZ549,DZ549))</f>
        <v/>
      </c>
      <c r="DZ549" s="16" t="str">
        <f t="shared" si="973"/>
        <v/>
      </c>
      <c r="EA549" s="16" t="str">
        <f t="shared" si="974"/>
        <v/>
      </c>
      <c r="EB549" s="16" t="str">
        <f t="shared" si="975"/>
        <v/>
      </c>
      <c r="EC549" s="16" t="str">
        <f t="shared" si="976"/>
        <v/>
      </c>
      <c r="ED549" s="16" t="str">
        <f t="shared" si="977"/>
        <v/>
      </c>
      <c r="EE549" s="16" t="str">
        <f t="shared" si="978"/>
        <v/>
      </c>
      <c r="EF549" s="16" t="str">
        <f t="shared" si="979"/>
        <v/>
      </c>
      <c r="EG549" s="16" t="str">
        <f t="shared" si="980"/>
        <v/>
      </c>
      <c r="EH549" s="16" t="str">
        <f t="shared" si="981"/>
        <v/>
      </c>
      <c r="EI549" s="16" t="str">
        <f t="shared" si="982"/>
        <v/>
      </c>
      <c r="EJ549" s="16" t="str">
        <f t="shared" si="983"/>
        <v/>
      </c>
      <c r="EK549" s="16" t="str">
        <f t="shared" si="984"/>
        <v/>
      </c>
      <c r="EL549" s="58" t="str">
        <f t="shared" si="985"/>
        <v/>
      </c>
      <c r="EM549" s="58" t="str">
        <f>IF(OR($DZ549="",CR549=""),IF($EL549="","",$EL549),IF(OR(CR549="なし",CR549=0),領収書!$H$1,CR549))</f>
        <v/>
      </c>
      <c r="EN549" s="58" t="str">
        <f>IF(OR($DZ549="",CS549=""),IF($EL549="","",$EL549),IF(OR(CS549="なし",CS549=0),入力!$EN$1,CS549))</f>
        <v/>
      </c>
      <c r="EO549" s="63" t="str">
        <f t="shared" si="986"/>
        <v/>
      </c>
      <c r="EP549" s="63" t="str">
        <f t="shared" si="987"/>
        <v/>
      </c>
      <c r="ER549" s="16" t="str">
        <f>IF(AND(COUNTIF($ET$3:ET549,ET549)=1,ET549&lt;&gt;""),MAX($ER$3:ER548)+1,"")</f>
        <v/>
      </c>
      <c r="ES549" s="16" t="str">
        <f>IF(価格設定!B551="","",価格設定!B551)</f>
        <v/>
      </c>
      <c r="ET549" s="16" t="str">
        <f>IF(価格設定!C551="","",価格設定!C551)</f>
        <v/>
      </c>
      <c r="EV549" s="16" t="str">
        <f t="shared" si="899"/>
        <v/>
      </c>
      <c r="EW549" s="16" t="str">
        <f t="shared" si="988"/>
        <v/>
      </c>
    </row>
    <row r="550" spans="1:153" ht="30" customHeight="1" x14ac:dyDescent="0.2">
      <c r="A550" s="225"/>
      <c r="B550" s="212"/>
      <c r="C550" s="221"/>
      <c r="D550" s="164"/>
      <c r="E550" s="165"/>
      <c r="F550" s="166"/>
      <c r="G550" s="167"/>
      <c r="H550" s="179"/>
      <c r="I550" s="306"/>
      <c r="J550" s="169"/>
      <c r="K550" s="179"/>
      <c r="L550" s="186"/>
      <c r="M550" s="186"/>
      <c r="N550" s="168"/>
      <c r="O550" s="170"/>
      <c r="P550" s="212"/>
      <c r="Q550" s="179" t="str">
        <f>IFERROR(IF(H550="","",IFERROR(INDEX(価格設定!$B$5:$B$1048576,MATCH(H550,価格設定!$B$5:$B$1048576,0),0),INDEX(価格設定!$B$5:$B$1048576,MATCH("*"&amp;H550&amp;"*",価格設定!$B$5:$B$1048576,0),0))),H550)</f>
        <v/>
      </c>
      <c r="R550" s="250" t="str">
        <f>IFERROR(IF(Q550="",IF(K550="","",K550),IF(K550="",IF(INDEX(価格設定!$C$5:$C$1048576,MATCH(Q550,価格設定!$B$5:$B$1048576,0),0)=0,"",INDEX(価格設定!$C$5:$C$1048576,MATCH(Q550,価格設定!$B$5:$B$1048576,0),0)),IF(K550="なし","",K550))),"")</f>
        <v/>
      </c>
      <c r="S550" s="308" t="str">
        <f t="shared" si="900"/>
        <v/>
      </c>
      <c r="T550" s="126" t="str">
        <f>IFERROR(IF(J550="",IF(INDEX(価格設定!$E$5:$R$1048576,MATCH($Q550,価格設定!B$5:B$1048576,0),MATCH($AW550,価格設定!E$1:X$1,1))=0,"",INDEX(価格設定!$E$5:$R$1048576,MATCH($Q550,価格設定!B$5:B$1048576,0),MATCH($AW550,価格設定!E$1:X$1,1))),J550),"")</f>
        <v/>
      </c>
      <c r="U550" s="126" t="str">
        <f t="shared" si="901"/>
        <v/>
      </c>
      <c r="V550" s="132" t="str">
        <f t="shared" si="902"/>
        <v/>
      </c>
      <c r="W550" s="127" t="str">
        <f>IFERROR(IF(OR(T550="",T550&lt;0),"",IFERROR(INDEX(価格設定!E$2:X$3,IF(AND(K550=$K$1,$K$1&lt;&gt;""),ROW(価格設定!$D$3)-1,MATCH(INDEX(価格設定!$D$5:$D$1048576,MATCH(Q550,価格設定!$B$5:$B$1048576,0),0),価格設定!$D$2:$D$3,0)),MATCH($AW550,価格設定!E$1:X$1,1)),INDEX(価格設定!E$2:X$2,0,MATCH($AW550,価格設定!E$1:X$1,1)))),"")</f>
        <v/>
      </c>
      <c r="X550" s="126" t="str">
        <f t="shared" si="893"/>
        <v/>
      </c>
      <c r="Y550" s="128" t="str">
        <f t="shared" si="903"/>
        <v/>
      </c>
      <c r="Z550" s="126" t="str">
        <f t="shared" si="904"/>
        <v/>
      </c>
      <c r="AA550" s="129" t="str">
        <f t="shared" si="905"/>
        <v/>
      </c>
      <c r="AB550" s="126" t="str">
        <f t="shared" si="906"/>
        <v/>
      </c>
      <c r="AC550" s="280" t="str">
        <f t="shared" si="907"/>
        <v/>
      </c>
      <c r="AD550" s="15"/>
      <c r="AE550" s="204" t="str">
        <f>IF(AF550="","",COUNT($AF$3:AF550))</f>
        <v/>
      </c>
      <c r="AF550" s="206" t="str">
        <f t="shared" si="908"/>
        <v/>
      </c>
      <c r="AG550" s="204" t="str">
        <f t="shared" si="909"/>
        <v/>
      </c>
      <c r="AH550" s="204" t="str">
        <f t="shared" si="910"/>
        <v/>
      </c>
      <c r="AI550" s="287"/>
      <c r="AJ550" s="15"/>
      <c r="AK550" s="138" t="str">
        <f t="shared" si="911"/>
        <v/>
      </c>
      <c r="AL550" s="131" t="str">
        <f t="shared" si="912"/>
        <v/>
      </c>
      <c r="AM550" s="131" t="str">
        <f t="shared" si="913"/>
        <v/>
      </c>
      <c r="AN550" s="313" t="str">
        <f t="shared" si="914"/>
        <v/>
      </c>
      <c r="AO550" s="316" t="str">
        <f t="shared" si="915"/>
        <v/>
      </c>
      <c r="AP550" s="18"/>
      <c r="AQ550" s="3" t="str">
        <f>IF(F550="","",MAX($AQ$3:AQ549)+1)</f>
        <v/>
      </c>
      <c r="AR550" s="3" t="str">
        <f>IF(OR(AQ550="",BB550=""),"",MAX($AR$3:AR549)+1)</f>
        <v/>
      </c>
      <c r="AS550" s="3" t="str">
        <f>IF(CQ550="","",RANK(CQ550,CQ$3:CQ$1048576,1)+COUNTIF($CQ$3:CQ550,CQ550)-1)</f>
        <v/>
      </c>
      <c r="AT550" s="21" t="str">
        <f>IF(C550="",IF(OR(AND($H550&lt;&gt;"",C550=""),AND($F549=$F550,$AZ550&lt;&gt;""),COUNTA($H$3:$H$1048576,#REF!,$F$3:$F$1048576)&gt;COUNTA($H$3:$H550,#REF!,$F$3:$F550),$AZ550&lt;&gt;""),INDEX(AT$3:AT$1048576,MATCH(MAX($AQ$3:$AQ549),$AQ$3:$AQ$1048576,0),0),""),C550)</f>
        <v/>
      </c>
      <c r="AU550" s="21" t="str">
        <f>IF(D550="",IF(OR(AND($H550&lt;&gt;"",D550=""),AND($F549=$F550,$AZ550&lt;&gt;""),COUNTA($H$3:$H$1048576,#REF!,$F$3:$F$1048576)&gt;COUNTA($H$3:$H550,#REF!,$F$3:$F550),$AZ550&lt;&gt;""),INDEX(AU$3:AU$1048576,MATCH(MAX($AQ$3:$AQ549),$AQ$3:$AQ$1048576,0),0),""),D550)</f>
        <v/>
      </c>
      <c r="AV550" s="21" t="str">
        <f>IF(E550="",IF(OR(AND($H550&lt;&gt;"",E550=""),AND($F549=$F550,$AZ550&lt;&gt;""),COUNTA($H$3:$H$1048576,#REF!,$F$3:$F$1048576)&gt;COUNTA($H$3:$H550,#REF!,$F$3:$F550),$AZ550&lt;&gt;""),INDEX(AV$3:AV$1048576,MATCH(MAX($AQ$3:$AQ549),$AQ$3:$AQ$1048576,0),0),""),E550)</f>
        <v/>
      </c>
      <c r="AW550" s="24" t="str">
        <f t="shared" si="916"/>
        <v/>
      </c>
      <c r="AX550" s="13" t="str">
        <f t="shared" si="917"/>
        <v/>
      </c>
      <c r="AY550" s="4" t="str">
        <f t="shared" si="918"/>
        <v/>
      </c>
      <c r="AZ550" s="4" t="str">
        <f>IF(AX550="",IF(OR(AND(H550&lt;&gt;"",F550=""),COUNTA($H$3:$H$1048576)&gt;COUNTA($H$3:$H550)),INDEX(AX$3:AX550,MATCH(MAX($AQ$3:AQ550),AQ$3:AQ550,0),0),""),AX550)</f>
        <v/>
      </c>
      <c r="BA550" s="4" t="str">
        <f>IF(AY550="",IF(AND(H550&lt;&gt;"",F550=""),INDEX(AY$3:AY550,MATCH(MAX($AQ$3:AQ550),AQ$3:AQ550,0),0),""),AY550)</f>
        <v/>
      </c>
      <c r="BB550" s="82" t="str">
        <f>IF(BC550="","",RANK(BC550,BC$3:BC$1048576,1)+COUNTIF($BC$3:BC550,BC550)-1)</f>
        <v/>
      </c>
      <c r="BC550" s="139" t="str">
        <f t="shared" si="919"/>
        <v/>
      </c>
      <c r="BD550" s="46" t="str">
        <f t="shared" si="920"/>
        <v/>
      </c>
      <c r="BE550" s="46" t="str">
        <f t="shared" si="921"/>
        <v/>
      </c>
      <c r="BF550" s="46" t="str">
        <f t="shared" si="922"/>
        <v/>
      </c>
      <c r="BG550" s="4" t="str">
        <f t="shared" si="923"/>
        <v/>
      </c>
      <c r="BH550" s="180" t="str">
        <f t="shared" si="924"/>
        <v/>
      </c>
      <c r="BI550" s="16" t="str">
        <f t="shared" si="925"/>
        <v/>
      </c>
      <c r="BJ550" s="52" t="str">
        <f>IF(BI550="","",IF(W550="","",IF(AND(K550=$K$1,$K$1&lt;&gt;""),$BT$2,IFERROR(IF(INDEX(価格設定!$D$5:$D$1048576,MATCH(Q550,価格設定!$B$5:$B$1048576,0),0)=価格設定!$D$3,$BT$2,$BS$2),$BS$2))))</f>
        <v/>
      </c>
      <c r="BK550" s="16" t="str">
        <f>IF(BI550="","",IF(COUNTIF($BI$3:BI550,BI550)=1,1,IF(AND(BI549=BI550,BH550=""),BK549,COUNTIF($BH$3:BH550,BH550))))</f>
        <v/>
      </c>
      <c r="BL550" s="52" t="str">
        <f t="shared" si="926"/>
        <v/>
      </c>
      <c r="BM550" s="52" t="str">
        <f t="shared" si="927"/>
        <v/>
      </c>
      <c r="BN550" s="119" t="str">
        <f t="shared" si="928"/>
        <v/>
      </c>
      <c r="BO550" s="119" t="str">
        <f t="shared" si="929"/>
        <v/>
      </c>
      <c r="BP550" s="17" t="str">
        <f t="shared" si="930"/>
        <v/>
      </c>
      <c r="BQ550" s="17" t="str">
        <f t="shared" si="931"/>
        <v/>
      </c>
      <c r="BR550" s="17" t="str">
        <f>IF(OR(BP550="",COUNTIF($BO$3:BO550,BO550)&lt;&gt;1),"",SUMIF(BO$3:BO$1048576,BO550,BP$3:BP$1048576))</f>
        <v/>
      </c>
      <c r="BS550" s="17" t="str">
        <f t="shared" si="932"/>
        <v/>
      </c>
      <c r="BT550" s="17" t="str">
        <f t="shared" si="933"/>
        <v/>
      </c>
      <c r="BU550" s="17" t="str">
        <f t="shared" si="934"/>
        <v/>
      </c>
      <c r="BV550" s="24" t="str">
        <f t="shared" si="935"/>
        <v/>
      </c>
      <c r="BW550" s="24" t="str">
        <f t="shared" si="936"/>
        <v/>
      </c>
      <c r="BX550" s="24" t="str">
        <f t="shared" si="937"/>
        <v/>
      </c>
      <c r="BY550" s="26" t="str">
        <f t="shared" si="938"/>
        <v/>
      </c>
      <c r="BZ550" s="26" t="str">
        <f t="shared" si="939"/>
        <v/>
      </c>
      <c r="CA550" s="26" t="str">
        <f t="shared" si="940"/>
        <v/>
      </c>
      <c r="CB550" s="66" t="str">
        <f t="shared" si="941"/>
        <v/>
      </c>
      <c r="CC550" s="65" t="str">
        <f t="shared" si="942"/>
        <v/>
      </c>
      <c r="CD550" s="26" t="str">
        <f t="shared" si="943"/>
        <v/>
      </c>
      <c r="CE550" s="26" t="str">
        <f t="shared" si="944"/>
        <v/>
      </c>
      <c r="CF550" s="193" t="str">
        <f t="shared" si="945"/>
        <v/>
      </c>
      <c r="CG550" s="193" t="str">
        <f t="shared" si="946"/>
        <v/>
      </c>
      <c r="CH550" s="26" t="str">
        <f t="shared" si="947"/>
        <v/>
      </c>
      <c r="CI550" s="26" t="str">
        <f t="shared" si="948"/>
        <v/>
      </c>
      <c r="CJ550" s="65" t="str">
        <f t="shared" si="949"/>
        <v/>
      </c>
      <c r="CK550" s="65" t="str">
        <f t="shared" si="950"/>
        <v/>
      </c>
      <c r="CL550" s="64" t="str">
        <f t="shared" si="951"/>
        <v/>
      </c>
      <c r="CM550" s="64" t="str">
        <f t="shared" si="952"/>
        <v/>
      </c>
      <c r="CN550" s="65" t="str">
        <f t="shared" si="953"/>
        <v/>
      </c>
      <c r="CP550" s="63" t="str">
        <f>IF(BH550="","",MAX($CP$3:CP549)+1)</f>
        <v/>
      </c>
      <c r="CQ550" s="24" t="str">
        <f t="shared" si="954"/>
        <v/>
      </c>
      <c r="CR550" s="24" t="str">
        <f t="shared" si="955"/>
        <v/>
      </c>
      <c r="CS550" s="24" t="str">
        <f t="shared" si="956"/>
        <v/>
      </c>
      <c r="CT550" s="58" t="str">
        <f>IF(BO550="","",COUNTIF($BO$3:BO550,BO550)&amp;"@"&amp;BO550)</f>
        <v/>
      </c>
      <c r="CU550" s="16" t="str">
        <f t="shared" si="894"/>
        <v/>
      </c>
      <c r="CV550" s="63" t="str">
        <f t="shared" si="957"/>
        <v/>
      </c>
      <c r="CW550" s="16" t="str">
        <f t="shared" si="958"/>
        <v/>
      </c>
      <c r="CX550" s="16" t="str">
        <f t="shared" si="959"/>
        <v/>
      </c>
      <c r="CY550" s="16" t="str">
        <f t="shared" si="960"/>
        <v/>
      </c>
      <c r="CZ550" s="85" t="str">
        <f t="shared" si="961"/>
        <v/>
      </c>
      <c r="DA550" s="16" t="str">
        <f t="shared" si="962"/>
        <v/>
      </c>
      <c r="DB550" s="16" t="str">
        <f t="shared" si="963"/>
        <v/>
      </c>
      <c r="DC550" s="28" t="str">
        <f>IF(CP550="","",$DC$1&amp;(INDEX(価格設定!D$1:XFD$3,ROW(価格設定!$D$3),MATCH($AW550,価格設定!D$1:XFD$1,1))*100)&amp;"%")</f>
        <v/>
      </c>
      <c r="DD550" s="28" t="str">
        <f>IF(CP550="","",$DD$1&amp;(INDEX(価格設定!D$1:XFD$3,ROW(価格設定!$D$2),MATCH($AW550,価格設定!D$1:XFD$1,1))*100)&amp;"%")</f>
        <v/>
      </c>
      <c r="DE550" s="29" t="str">
        <f t="shared" si="964"/>
        <v/>
      </c>
      <c r="DG550" s="58" t="str">
        <f t="shared" si="965"/>
        <v/>
      </c>
      <c r="DH550" s="58" t="str">
        <f t="shared" si="966"/>
        <v/>
      </c>
      <c r="DI550" s="58" t="str">
        <f t="shared" si="967"/>
        <v/>
      </c>
      <c r="DJ550" s="85" t="str">
        <f t="shared" si="968"/>
        <v/>
      </c>
      <c r="DL550" s="58" t="str">
        <f>IF(COUNTIF(DG$3:DG$1048576,DG550)=COUNTIF($DG$3:$DG550,DG550),DG550,"")</f>
        <v/>
      </c>
      <c r="DM550" s="85" t="str">
        <f t="shared" si="969"/>
        <v/>
      </c>
      <c r="DN550" s="85" t="str">
        <f t="shared" si="895"/>
        <v/>
      </c>
      <c r="DO550" s="85" t="str">
        <f t="shared" si="895"/>
        <v/>
      </c>
      <c r="DP550" s="303"/>
      <c r="DQ550" s="17" t="str">
        <f t="shared" si="896"/>
        <v/>
      </c>
      <c r="DR550" s="17" t="str">
        <f t="shared" si="897"/>
        <v/>
      </c>
      <c r="DS550" s="17" t="str">
        <f t="shared" si="898"/>
        <v/>
      </c>
      <c r="DU550" s="16" t="str">
        <f t="shared" si="970"/>
        <v/>
      </c>
      <c r="DV550" s="16" t="str">
        <f>IF(DU550="","",COUNT($DU$3:DU550))</f>
        <v/>
      </c>
      <c r="DW550" s="16" t="str">
        <f t="shared" si="971"/>
        <v/>
      </c>
      <c r="DX550" s="16" t="str">
        <f t="shared" si="972"/>
        <v/>
      </c>
      <c r="DY550" s="16" t="str">
        <f>IF(DZ550="","",COUNTIF(DZ$3:DZ550,DZ550))</f>
        <v/>
      </c>
      <c r="DZ550" s="16" t="str">
        <f t="shared" si="973"/>
        <v/>
      </c>
      <c r="EA550" s="16" t="str">
        <f t="shared" si="974"/>
        <v/>
      </c>
      <c r="EB550" s="16" t="str">
        <f t="shared" si="975"/>
        <v/>
      </c>
      <c r="EC550" s="16" t="str">
        <f t="shared" si="976"/>
        <v/>
      </c>
      <c r="ED550" s="16" t="str">
        <f t="shared" si="977"/>
        <v/>
      </c>
      <c r="EE550" s="16" t="str">
        <f t="shared" si="978"/>
        <v/>
      </c>
      <c r="EF550" s="16" t="str">
        <f t="shared" si="979"/>
        <v/>
      </c>
      <c r="EG550" s="16" t="str">
        <f t="shared" si="980"/>
        <v/>
      </c>
      <c r="EH550" s="16" t="str">
        <f t="shared" si="981"/>
        <v/>
      </c>
      <c r="EI550" s="16" t="str">
        <f t="shared" si="982"/>
        <v/>
      </c>
      <c r="EJ550" s="16" t="str">
        <f t="shared" si="983"/>
        <v/>
      </c>
      <c r="EK550" s="16" t="str">
        <f t="shared" si="984"/>
        <v/>
      </c>
      <c r="EL550" s="58" t="str">
        <f t="shared" si="985"/>
        <v/>
      </c>
      <c r="EM550" s="58" t="str">
        <f>IF(OR($DZ550="",CR550=""),IF($EL550="","",$EL550),IF(OR(CR550="なし",CR550=0),領収書!$H$1,CR550))</f>
        <v/>
      </c>
      <c r="EN550" s="58" t="str">
        <f>IF(OR($DZ550="",CS550=""),IF($EL550="","",$EL550),IF(OR(CS550="なし",CS550=0),入力!$EN$1,CS550))</f>
        <v/>
      </c>
      <c r="EO550" s="63" t="str">
        <f t="shared" si="986"/>
        <v/>
      </c>
      <c r="EP550" s="63" t="str">
        <f t="shared" si="987"/>
        <v/>
      </c>
      <c r="ER550" s="16" t="str">
        <f>IF(AND(COUNTIF($ET$3:ET550,ET550)=1,ET550&lt;&gt;""),MAX($ER$3:ER549)+1,"")</f>
        <v/>
      </c>
      <c r="ES550" s="16" t="str">
        <f>IF(価格設定!B552="","",価格設定!B552)</f>
        <v/>
      </c>
      <c r="ET550" s="16" t="str">
        <f>IF(価格設定!C552="","",価格設定!C552)</f>
        <v/>
      </c>
      <c r="EV550" s="16" t="str">
        <f t="shared" si="899"/>
        <v/>
      </c>
      <c r="EW550" s="16" t="str">
        <f t="shared" si="988"/>
        <v/>
      </c>
    </row>
    <row r="551" spans="1:153" ht="30" customHeight="1" x14ac:dyDescent="0.2">
      <c r="A551" s="225"/>
      <c r="B551" s="212"/>
      <c r="C551" s="221"/>
      <c r="D551" s="164"/>
      <c r="E551" s="165"/>
      <c r="F551" s="166"/>
      <c r="G551" s="167"/>
      <c r="H551" s="179"/>
      <c r="I551" s="306"/>
      <c r="J551" s="169"/>
      <c r="K551" s="179"/>
      <c r="L551" s="186"/>
      <c r="M551" s="186"/>
      <c r="N551" s="168"/>
      <c r="O551" s="170"/>
      <c r="P551" s="212"/>
      <c r="Q551" s="179" t="str">
        <f>IFERROR(IF(H551="","",IFERROR(INDEX(価格設定!$B$5:$B$1048576,MATCH(H551,価格設定!$B$5:$B$1048576,0),0),INDEX(価格設定!$B$5:$B$1048576,MATCH("*"&amp;H551&amp;"*",価格設定!$B$5:$B$1048576,0),0))),H551)</f>
        <v/>
      </c>
      <c r="R551" s="250" t="str">
        <f>IFERROR(IF(Q551="",IF(K551="","",K551),IF(K551="",IF(INDEX(価格設定!$C$5:$C$1048576,MATCH(Q551,価格設定!$B$5:$B$1048576,0),0)=0,"",INDEX(価格設定!$C$5:$C$1048576,MATCH(Q551,価格設定!$B$5:$B$1048576,0),0)),IF(K551="なし","",K551))),"")</f>
        <v/>
      </c>
      <c r="S551" s="308" t="str">
        <f t="shared" si="900"/>
        <v/>
      </c>
      <c r="T551" s="126" t="str">
        <f>IFERROR(IF(J551="",IF(INDEX(価格設定!$E$5:$R$1048576,MATCH($Q551,価格設定!B$5:B$1048576,0),MATCH($AW551,価格設定!E$1:X$1,1))=0,"",INDEX(価格設定!$E$5:$R$1048576,MATCH($Q551,価格設定!B$5:B$1048576,0),MATCH($AW551,価格設定!E$1:X$1,1))),J551),"")</f>
        <v/>
      </c>
      <c r="U551" s="126" t="str">
        <f t="shared" si="901"/>
        <v/>
      </c>
      <c r="V551" s="132" t="str">
        <f t="shared" si="902"/>
        <v/>
      </c>
      <c r="W551" s="127" t="str">
        <f>IFERROR(IF(OR(T551="",T551&lt;0),"",IFERROR(INDEX(価格設定!E$2:X$3,IF(AND(K551=$K$1,$K$1&lt;&gt;""),ROW(価格設定!$D$3)-1,MATCH(INDEX(価格設定!$D$5:$D$1048576,MATCH(Q551,価格設定!$B$5:$B$1048576,0),0),価格設定!$D$2:$D$3,0)),MATCH($AW551,価格設定!E$1:X$1,1)),INDEX(価格設定!E$2:X$2,0,MATCH($AW551,価格設定!E$1:X$1,1)))),"")</f>
        <v/>
      </c>
      <c r="X551" s="126" t="str">
        <f t="shared" si="893"/>
        <v/>
      </c>
      <c r="Y551" s="128" t="str">
        <f t="shared" si="903"/>
        <v/>
      </c>
      <c r="Z551" s="126" t="str">
        <f t="shared" si="904"/>
        <v/>
      </c>
      <c r="AA551" s="129" t="str">
        <f t="shared" si="905"/>
        <v/>
      </c>
      <c r="AB551" s="126" t="str">
        <f t="shared" si="906"/>
        <v/>
      </c>
      <c r="AC551" s="280" t="str">
        <f t="shared" si="907"/>
        <v/>
      </c>
      <c r="AD551" s="15"/>
      <c r="AE551" s="204" t="str">
        <f>IF(AF551="","",COUNT($AF$3:AF551))</f>
        <v/>
      </c>
      <c r="AF551" s="206" t="str">
        <f t="shared" si="908"/>
        <v/>
      </c>
      <c r="AG551" s="204" t="str">
        <f t="shared" si="909"/>
        <v/>
      </c>
      <c r="AH551" s="204" t="str">
        <f t="shared" si="910"/>
        <v/>
      </c>
      <c r="AI551" s="287"/>
      <c r="AJ551" s="15"/>
      <c r="AK551" s="138" t="str">
        <f t="shared" si="911"/>
        <v/>
      </c>
      <c r="AL551" s="131" t="str">
        <f t="shared" si="912"/>
        <v/>
      </c>
      <c r="AM551" s="131" t="str">
        <f t="shared" si="913"/>
        <v/>
      </c>
      <c r="AN551" s="313" t="str">
        <f t="shared" si="914"/>
        <v/>
      </c>
      <c r="AO551" s="316" t="str">
        <f t="shared" si="915"/>
        <v/>
      </c>
      <c r="AP551" s="18"/>
      <c r="AQ551" s="3" t="str">
        <f>IF(F551="","",MAX($AQ$3:AQ550)+1)</f>
        <v/>
      </c>
      <c r="AR551" s="3" t="str">
        <f>IF(OR(AQ551="",BB551=""),"",MAX($AR$3:AR550)+1)</f>
        <v/>
      </c>
      <c r="AS551" s="3" t="str">
        <f>IF(CQ551="","",RANK(CQ551,CQ$3:CQ$1048576,1)+COUNTIF($CQ$3:CQ551,CQ551)-1)</f>
        <v/>
      </c>
      <c r="AT551" s="21" t="str">
        <f>IF(C551="",IF(OR(AND($H551&lt;&gt;"",C551=""),AND($F550=$F551,$AZ551&lt;&gt;""),COUNTA($H$3:$H$1048576,#REF!,$F$3:$F$1048576)&gt;COUNTA($H$3:$H551,#REF!,$F$3:$F551),$AZ551&lt;&gt;""),INDEX(AT$3:AT$1048576,MATCH(MAX($AQ$3:$AQ550),$AQ$3:$AQ$1048576,0),0),""),C551)</f>
        <v/>
      </c>
      <c r="AU551" s="21" t="str">
        <f>IF(D551="",IF(OR(AND($H551&lt;&gt;"",D551=""),AND($F550=$F551,$AZ551&lt;&gt;""),COUNTA($H$3:$H$1048576,#REF!,$F$3:$F$1048576)&gt;COUNTA($H$3:$H551,#REF!,$F$3:$F551),$AZ551&lt;&gt;""),INDEX(AU$3:AU$1048576,MATCH(MAX($AQ$3:$AQ550),$AQ$3:$AQ$1048576,0),0),""),D551)</f>
        <v/>
      </c>
      <c r="AV551" s="21" t="str">
        <f>IF(E551="",IF(OR(AND($H551&lt;&gt;"",E551=""),AND($F550=$F551,$AZ551&lt;&gt;""),COUNTA($H$3:$H$1048576,#REF!,$F$3:$F$1048576)&gt;COUNTA($H$3:$H551,#REF!,$F$3:$F551),$AZ551&lt;&gt;""),INDEX(AV$3:AV$1048576,MATCH(MAX($AQ$3:$AQ550),$AQ$3:$AQ$1048576,0),0),""),E551)</f>
        <v/>
      </c>
      <c r="AW551" s="24" t="str">
        <f t="shared" si="916"/>
        <v/>
      </c>
      <c r="AX551" s="13" t="str">
        <f t="shared" si="917"/>
        <v/>
      </c>
      <c r="AY551" s="4" t="str">
        <f t="shared" si="918"/>
        <v/>
      </c>
      <c r="AZ551" s="4" t="str">
        <f>IF(AX551="",IF(OR(AND(H551&lt;&gt;"",F551=""),COUNTA($H$3:$H$1048576)&gt;COUNTA($H$3:$H551)),INDEX(AX$3:AX551,MATCH(MAX($AQ$3:AQ551),AQ$3:AQ551,0),0),""),AX551)</f>
        <v/>
      </c>
      <c r="BA551" s="4" t="str">
        <f>IF(AY551="",IF(AND(H551&lt;&gt;"",F551=""),INDEX(AY$3:AY551,MATCH(MAX($AQ$3:AQ551),AQ$3:AQ551,0),0),""),AY551)</f>
        <v/>
      </c>
      <c r="BB551" s="82" t="str">
        <f>IF(BC551="","",RANK(BC551,BC$3:BC$1048576,1)+COUNTIF($BC$3:BC551,BC551)-1)</f>
        <v/>
      </c>
      <c r="BC551" s="139" t="str">
        <f t="shared" si="919"/>
        <v/>
      </c>
      <c r="BD551" s="46" t="str">
        <f t="shared" si="920"/>
        <v/>
      </c>
      <c r="BE551" s="46" t="str">
        <f t="shared" si="921"/>
        <v/>
      </c>
      <c r="BF551" s="46" t="str">
        <f t="shared" si="922"/>
        <v/>
      </c>
      <c r="BG551" s="4" t="str">
        <f t="shared" si="923"/>
        <v/>
      </c>
      <c r="BH551" s="180" t="str">
        <f t="shared" si="924"/>
        <v/>
      </c>
      <c r="BI551" s="16" t="str">
        <f t="shared" si="925"/>
        <v/>
      </c>
      <c r="BJ551" s="52" t="str">
        <f>IF(BI551="","",IF(W551="","",IF(AND(K551=$K$1,$K$1&lt;&gt;""),$BT$2,IFERROR(IF(INDEX(価格設定!$D$5:$D$1048576,MATCH(Q551,価格設定!$B$5:$B$1048576,0),0)=価格設定!$D$3,$BT$2,$BS$2),$BS$2))))</f>
        <v/>
      </c>
      <c r="BK551" s="16" t="str">
        <f>IF(BI551="","",IF(COUNTIF($BI$3:BI551,BI551)=1,1,IF(AND(BI550=BI551,BH551=""),BK550,COUNTIF($BH$3:BH551,BH551))))</f>
        <v/>
      </c>
      <c r="BL551" s="52" t="str">
        <f t="shared" si="926"/>
        <v/>
      </c>
      <c r="BM551" s="52" t="str">
        <f t="shared" si="927"/>
        <v/>
      </c>
      <c r="BN551" s="119" t="str">
        <f t="shared" si="928"/>
        <v/>
      </c>
      <c r="BO551" s="119" t="str">
        <f t="shared" si="929"/>
        <v/>
      </c>
      <c r="BP551" s="17" t="str">
        <f t="shared" si="930"/>
        <v/>
      </c>
      <c r="BQ551" s="17" t="str">
        <f t="shared" si="931"/>
        <v/>
      </c>
      <c r="BR551" s="17" t="str">
        <f>IF(OR(BP551="",COUNTIF($BO$3:BO551,BO551)&lt;&gt;1),"",SUMIF(BO$3:BO$1048576,BO551,BP$3:BP$1048576))</f>
        <v/>
      </c>
      <c r="BS551" s="17" t="str">
        <f t="shared" si="932"/>
        <v/>
      </c>
      <c r="BT551" s="17" t="str">
        <f t="shared" si="933"/>
        <v/>
      </c>
      <c r="BU551" s="17" t="str">
        <f t="shared" si="934"/>
        <v/>
      </c>
      <c r="BV551" s="24" t="str">
        <f t="shared" si="935"/>
        <v/>
      </c>
      <c r="BW551" s="24" t="str">
        <f t="shared" si="936"/>
        <v/>
      </c>
      <c r="BX551" s="24" t="str">
        <f t="shared" si="937"/>
        <v/>
      </c>
      <c r="BY551" s="26" t="str">
        <f t="shared" si="938"/>
        <v/>
      </c>
      <c r="BZ551" s="26" t="str">
        <f t="shared" si="939"/>
        <v/>
      </c>
      <c r="CA551" s="26" t="str">
        <f t="shared" si="940"/>
        <v/>
      </c>
      <c r="CB551" s="66" t="str">
        <f t="shared" si="941"/>
        <v/>
      </c>
      <c r="CC551" s="65" t="str">
        <f t="shared" si="942"/>
        <v/>
      </c>
      <c r="CD551" s="26" t="str">
        <f t="shared" si="943"/>
        <v/>
      </c>
      <c r="CE551" s="26" t="str">
        <f t="shared" si="944"/>
        <v/>
      </c>
      <c r="CF551" s="193" t="str">
        <f t="shared" si="945"/>
        <v/>
      </c>
      <c r="CG551" s="193" t="str">
        <f t="shared" si="946"/>
        <v/>
      </c>
      <c r="CH551" s="26" t="str">
        <f t="shared" si="947"/>
        <v/>
      </c>
      <c r="CI551" s="26" t="str">
        <f t="shared" si="948"/>
        <v/>
      </c>
      <c r="CJ551" s="65" t="str">
        <f t="shared" si="949"/>
        <v/>
      </c>
      <c r="CK551" s="65" t="str">
        <f t="shared" si="950"/>
        <v/>
      </c>
      <c r="CL551" s="64" t="str">
        <f t="shared" si="951"/>
        <v/>
      </c>
      <c r="CM551" s="64" t="str">
        <f t="shared" si="952"/>
        <v/>
      </c>
      <c r="CN551" s="65" t="str">
        <f t="shared" si="953"/>
        <v/>
      </c>
      <c r="CP551" s="63" t="str">
        <f>IF(BH551="","",MAX($CP$3:CP550)+1)</f>
        <v/>
      </c>
      <c r="CQ551" s="24" t="str">
        <f t="shared" si="954"/>
        <v/>
      </c>
      <c r="CR551" s="24" t="str">
        <f t="shared" si="955"/>
        <v/>
      </c>
      <c r="CS551" s="24" t="str">
        <f t="shared" si="956"/>
        <v/>
      </c>
      <c r="CT551" s="58" t="str">
        <f>IF(BO551="","",COUNTIF($BO$3:BO551,BO551)&amp;"@"&amp;BO551)</f>
        <v/>
      </c>
      <c r="CU551" s="16" t="str">
        <f t="shared" si="894"/>
        <v/>
      </c>
      <c r="CV551" s="63" t="str">
        <f t="shared" si="957"/>
        <v/>
      </c>
      <c r="CW551" s="16" t="str">
        <f t="shared" si="958"/>
        <v/>
      </c>
      <c r="CX551" s="16" t="str">
        <f t="shared" si="959"/>
        <v/>
      </c>
      <c r="CY551" s="16" t="str">
        <f t="shared" si="960"/>
        <v/>
      </c>
      <c r="CZ551" s="85" t="str">
        <f t="shared" si="961"/>
        <v/>
      </c>
      <c r="DA551" s="16" t="str">
        <f t="shared" si="962"/>
        <v/>
      </c>
      <c r="DB551" s="16" t="str">
        <f t="shared" si="963"/>
        <v/>
      </c>
      <c r="DC551" s="28" t="str">
        <f>IF(CP551="","",$DC$1&amp;(INDEX(価格設定!D$1:XFD$3,ROW(価格設定!$D$3),MATCH($AW551,価格設定!D$1:XFD$1,1))*100)&amp;"%")</f>
        <v/>
      </c>
      <c r="DD551" s="28" t="str">
        <f>IF(CP551="","",$DD$1&amp;(INDEX(価格設定!D$1:XFD$3,ROW(価格設定!$D$2),MATCH($AW551,価格設定!D$1:XFD$1,1))*100)&amp;"%")</f>
        <v/>
      </c>
      <c r="DE551" s="29" t="str">
        <f t="shared" si="964"/>
        <v/>
      </c>
      <c r="DG551" s="58" t="str">
        <f t="shared" si="965"/>
        <v/>
      </c>
      <c r="DH551" s="58" t="str">
        <f t="shared" si="966"/>
        <v/>
      </c>
      <c r="DI551" s="58" t="str">
        <f t="shared" si="967"/>
        <v/>
      </c>
      <c r="DJ551" s="85" t="str">
        <f t="shared" si="968"/>
        <v/>
      </c>
      <c r="DL551" s="58" t="str">
        <f>IF(COUNTIF(DG$3:DG$1048576,DG551)=COUNTIF($DG$3:$DG551,DG551),DG551,"")</f>
        <v/>
      </c>
      <c r="DM551" s="85" t="str">
        <f t="shared" si="969"/>
        <v/>
      </c>
      <c r="DN551" s="85" t="str">
        <f t="shared" si="895"/>
        <v/>
      </c>
      <c r="DO551" s="85" t="str">
        <f t="shared" si="895"/>
        <v/>
      </c>
      <c r="DP551" s="303"/>
      <c r="DQ551" s="17" t="str">
        <f t="shared" si="896"/>
        <v/>
      </c>
      <c r="DR551" s="17" t="str">
        <f t="shared" si="897"/>
        <v/>
      </c>
      <c r="DS551" s="17" t="str">
        <f t="shared" si="898"/>
        <v/>
      </c>
      <c r="DU551" s="16" t="str">
        <f t="shared" si="970"/>
        <v/>
      </c>
      <c r="DV551" s="16" t="str">
        <f>IF(DU551="","",COUNT($DU$3:DU551))</f>
        <v/>
      </c>
      <c r="DW551" s="16" t="str">
        <f t="shared" si="971"/>
        <v/>
      </c>
      <c r="DX551" s="16" t="str">
        <f t="shared" si="972"/>
        <v/>
      </c>
      <c r="DY551" s="16" t="str">
        <f>IF(DZ551="","",COUNTIF(DZ$3:DZ551,DZ551))</f>
        <v/>
      </c>
      <c r="DZ551" s="16" t="str">
        <f t="shared" si="973"/>
        <v/>
      </c>
      <c r="EA551" s="16" t="str">
        <f t="shared" si="974"/>
        <v/>
      </c>
      <c r="EB551" s="16" t="str">
        <f t="shared" si="975"/>
        <v/>
      </c>
      <c r="EC551" s="16" t="str">
        <f t="shared" si="976"/>
        <v/>
      </c>
      <c r="ED551" s="16" t="str">
        <f t="shared" si="977"/>
        <v/>
      </c>
      <c r="EE551" s="16" t="str">
        <f t="shared" si="978"/>
        <v/>
      </c>
      <c r="EF551" s="16" t="str">
        <f t="shared" si="979"/>
        <v/>
      </c>
      <c r="EG551" s="16" t="str">
        <f t="shared" si="980"/>
        <v/>
      </c>
      <c r="EH551" s="16" t="str">
        <f t="shared" si="981"/>
        <v/>
      </c>
      <c r="EI551" s="16" t="str">
        <f t="shared" si="982"/>
        <v/>
      </c>
      <c r="EJ551" s="16" t="str">
        <f t="shared" si="983"/>
        <v/>
      </c>
      <c r="EK551" s="16" t="str">
        <f t="shared" si="984"/>
        <v/>
      </c>
      <c r="EL551" s="58" t="str">
        <f t="shared" si="985"/>
        <v/>
      </c>
      <c r="EM551" s="58" t="str">
        <f>IF(OR($DZ551="",CR551=""),IF($EL551="","",$EL551),IF(OR(CR551="なし",CR551=0),領収書!$H$1,CR551))</f>
        <v/>
      </c>
      <c r="EN551" s="58" t="str">
        <f>IF(OR($DZ551="",CS551=""),IF($EL551="","",$EL551),IF(OR(CS551="なし",CS551=0),入力!$EN$1,CS551))</f>
        <v/>
      </c>
      <c r="EO551" s="63" t="str">
        <f t="shared" si="986"/>
        <v/>
      </c>
      <c r="EP551" s="63" t="str">
        <f t="shared" si="987"/>
        <v/>
      </c>
      <c r="ER551" s="16" t="str">
        <f>IF(AND(COUNTIF($ET$3:ET551,ET551)=1,ET551&lt;&gt;""),MAX($ER$3:ER550)+1,"")</f>
        <v/>
      </c>
      <c r="ES551" s="16" t="str">
        <f>IF(価格設定!B553="","",価格設定!B553)</f>
        <v/>
      </c>
      <c r="ET551" s="16" t="str">
        <f>IF(価格設定!C553="","",価格設定!C553)</f>
        <v/>
      </c>
      <c r="EV551" s="16" t="str">
        <f t="shared" si="899"/>
        <v/>
      </c>
      <c r="EW551" s="16" t="str">
        <f t="shared" si="988"/>
        <v/>
      </c>
    </row>
    <row r="552" spans="1:153" ht="30" customHeight="1" x14ac:dyDescent="0.2">
      <c r="A552" s="225"/>
      <c r="B552" s="212"/>
      <c r="C552" s="221"/>
      <c r="D552" s="164"/>
      <c r="E552" s="165"/>
      <c r="F552" s="166"/>
      <c r="G552" s="167"/>
      <c r="H552" s="179"/>
      <c r="I552" s="306"/>
      <c r="J552" s="169"/>
      <c r="K552" s="179"/>
      <c r="L552" s="186"/>
      <c r="M552" s="186"/>
      <c r="N552" s="168"/>
      <c r="O552" s="170"/>
      <c r="P552" s="212"/>
      <c r="Q552" s="179" t="str">
        <f>IFERROR(IF(H552="","",IFERROR(INDEX(価格設定!$B$5:$B$1048576,MATCH(H552,価格設定!$B$5:$B$1048576,0),0),INDEX(価格設定!$B$5:$B$1048576,MATCH("*"&amp;H552&amp;"*",価格設定!$B$5:$B$1048576,0),0))),H552)</f>
        <v/>
      </c>
      <c r="R552" s="250" t="str">
        <f>IFERROR(IF(Q552="",IF(K552="","",K552),IF(K552="",IF(INDEX(価格設定!$C$5:$C$1048576,MATCH(Q552,価格設定!$B$5:$B$1048576,0),0)=0,"",INDEX(価格設定!$C$5:$C$1048576,MATCH(Q552,価格設定!$B$5:$B$1048576,0),0)),IF(K552="なし","",K552))),"")</f>
        <v/>
      </c>
      <c r="S552" s="308" t="str">
        <f t="shared" si="900"/>
        <v/>
      </c>
      <c r="T552" s="126" t="str">
        <f>IFERROR(IF(J552="",IF(INDEX(価格設定!$E$5:$R$1048576,MATCH($Q552,価格設定!B$5:B$1048576,0),MATCH($AW552,価格設定!E$1:X$1,1))=0,"",INDEX(価格設定!$E$5:$R$1048576,MATCH($Q552,価格設定!B$5:B$1048576,0),MATCH($AW552,価格設定!E$1:X$1,1))),J552),"")</f>
        <v/>
      </c>
      <c r="U552" s="126" t="str">
        <f t="shared" si="901"/>
        <v/>
      </c>
      <c r="V552" s="132" t="str">
        <f t="shared" si="902"/>
        <v/>
      </c>
      <c r="W552" s="127" t="str">
        <f>IFERROR(IF(OR(T552="",T552&lt;0),"",IFERROR(INDEX(価格設定!E$2:X$3,IF(AND(K552=$K$1,$K$1&lt;&gt;""),ROW(価格設定!$D$3)-1,MATCH(INDEX(価格設定!$D$5:$D$1048576,MATCH(Q552,価格設定!$B$5:$B$1048576,0),0),価格設定!$D$2:$D$3,0)),MATCH($AW552,価格設定!E$1:X$1,1)),INDEX(価格設定!E$2:X$2,0,MATCH($AW552,価格設定!E$1:X$1,1)))),"")</f>
        <v/>
      </c>
      <c r="X552" s="126" t="str">
        <f t="shared" si="893"/>
        <v/>
      </c>
      <c r="Y552" s="128" t="str">
        <f t="shared" si="903"/>
        <v/>
      </c>
      <c r="Z552" s="126" t="str">
        <f t="shared" si="904"/>
        <v/>
      </c>
      <c r="AA552" s="129" t="str">
        <f t="shared" si="905"/>
        <v/>
      </c>
      <c r="AB552" s="126" t="str">
        <f t="shared" si="906"/>
        <v/>
      </c>
      <c r="AC552" s="280" t="str">
        <f t="shared" si="907"/>
        <v/>
      </c>
      <c r="AD552" s="15"/>
      <c r="AE552" s="204" t="str">
        <f>IF(AF552="","",COUNT($AF$3:AF552))</f>
        <v/>
      </c>
      <c r="AF552" s="206" t="str">
        <f t="shared" si="908"/>
        <v/>
      </c>
      <c r="AG552" s="204" t="str">
        <f t="shared" si="909"/>
        <v/>
      </c>
      <c r="AH552" s="204" t="str">
        <f t="shared" si="910"/>
        <v/>
      </c>
      <c r="AI552" s="287"/>
      <c r="AJ552" s="15"/>
      <c r="AK552" s="138" t="str">
        <f t="shared" si="911"/>
        <v/>
      </c>
      <c r="AL552" s="131" t="str">
        <f t="shared" si="912"/>
        <v/>
      </c>
      <c r="AM552" s="131" t="str">
        <f t="shared" si="913"/>
        <v/>
      </c>
      <c r="AN552" s="313" t="str">
        <f t="shared" si="914"/>
        <v/>
      </c>
      <c r="AO552" s="316" t="str">
        <f t="shared" si="915"/>
        <v/>
      </c>
      <c r="AP552" s="18"/>
      <c r="AQ552" s="3" t="str">
        <f>IF(F552="","",MAX($AQ$3:AQ551)+1)</f>
        <v/>
      </c>
      <c r="AR552" s="3" t="str">
        <f>IF(OR(AQ552="",BB552=""),"",MAX($AR$3:AR551)+1)</f>
        <v/>
      </c>
      <c r="AS552" s="3" t="str">
        <f>IF(CQ552="","",RANK(CQ552,CQ$3:CQ$1048576,1)+COUNTIF($CQ$3:CQ552,CQ552)-1)</f>
        <v/>
      </c>
      <c r="AT552" s="21" t="str">
        <f>IF(C552="",IF(OR(AND($H552&lt;&gt;"",C552=""),AND($F551=$F552,$AZ552&lt;&gt;""),COUNTA($H$3:$H$1048576,#REF!,$F$3:$F$1048576)&gt;COUNTA($H$3:$H552,#REF!,$F$3:$F552),$AZ552&lt;&gt;""),INDEX(AT$3:AT$1048576,MATCH(MAX($AQ$3:$AQ551),$AQ$3:$AQ$1048576,0),0),""),C552)</f>
        <v/>
      </c>
      <c r="AU552" s="21" t="str">
        <f>IF(D552="",IF(OR(AND($H552&lt;&gt;"",D552=""),AND($F551=$F552,$AZ552&lt;&gt;""),COUNTA($H$3:$H$1048576,#REF!,$F$3:$F$1048576)&gt;COUNTA($H$3:$H552,#REF!,$F$3:$F552),$AZ552&lt;&gt;""),INDEX(AU$3:AU$1048576,MATCH(MAX($AQ$3:$AQ551),$AQ$3:$AQ$1048576,0),0),""),D552)</f>
        <v/>
      </c>
      <c r="AV552" s="21" t="str">
        <f>IF(E552="",IF(OR(AND($H552&lt;&gt;"",E552=""),AND($F551=$F552,$AZ552&lt;&gt;""),COUNTA($H$3:$H$1048576,#REF!,$F$3:$F$1048576)&gt;COUNTA($H$3:$H552,#REF!,$F$3:$F552),$AZ552&lt;&gt;""),INDEX(AV$3:AV$1048576,MATCH(MAX($AQ$3:$AQ551),$AQ$3:$AQ$1048576,0),0),""),E552)</f>
        <v/>
      </c>
      <c r="AW552" s="24" t="str">
        <f t="shared" si="916"/>
        <v/>
      </c>
      <c r="AX552" s="13" t="str">
        <f t="shared" si="917"/>
        <v/>
      </c>
      <c r="AY552" s="4" t="str">
        <f t="shared" si="918"/>
        <v/>
      </c>
      <c r="AZ552" s="4" t="str">
        <f>IF(AX552="",IF(OR(AND(H552&lt;&gt;"",F552=""),COUNTA($H$3:$H$1048576)&gt;COUNTA($H$3:$H552)),INDEX(AX$3:AX552,MATCH(MAX($AQ$3:AQ552),AQ$3:AQ552,0),0),""),AX552)</f>
        <v/>
      </c>
      <c r="BA552" s="4" t="str">
        <f>IF(AY552="",IF(AND(H552&lt;&gt;"",F552=""),INDEX(AY$3:AY552,MATCH(MAX($AQ$3:AQ552),AQ$3:AQ552,0),0),""),AY552)</f>
        <v/>
      </c>
      <c r="BB552" s="82" t="str">
        <f>IF(BC552="","",RANK(BC552,BC$3:BC$1048576,1)+COUNTIF($BC$3:BC552,BC552)-1)</f>
        <v/>
      </c>
      <c r="BC552" s="139" t="str">
        <f t="shared" si="919"/>
        <v/>
      </c>
      <c r="BD552" s="46" t="str">
        <f t="shared" si="920"/>
        <v/>
      </c>
      <c r="BE552" s="46" t="str">
        <f t="shared" si="921"/>
        <v/>
      </c>
      <c r="BF552" s="46" t="str">
        <f t="shared" si="922"/>
        <v/>
      </c>
      <c r="BG552" s="4" t="str">
        <f t="shared" si="923"/>
        <v/>
      </c>
      <c r="BH552" s="180" t="str">
        <f t="shared" si="924"/>
        <v/>
      </c>
      <c r="BI552" s="16" t="str">
        <f t="shared" si="925"/>
        <v/>
      </c>
      <c r="BJ552" s="52" t="str">
        <f>IF(BI552="","",IF(W552="","",IF(AND(K552=$K$1,$K$1&lt;&gt;""),$BT$2,IFERROR(IF(INDEX(価格設定!$D$5:$D$1048576,MATCH(Q552,価格設定!$B$5:$B$1048576,0),0)=価格設定!$D$3,$BT$2,$BS$2),$BS$2))))</f>
        <v/>
      </c>
      <c r="BK552" s="16" t="str">
        <f>IF(BI552="","",IF(COUNTIF($BI$3:BI552,BI552)=1,1,IF(AND(BI551=BI552,BH552=""),BK551,COUNTIF($BH$3:BH552,BH552))))</f>
        <v/>
      </c>
      <c r="BL552" s="52" t="str">
        <f t="shared" si="926"/>
        <v/>
      </c>
      <c r="BM552" s="52" t="str">
        <f t="shared" si="927"/>
        <v/>
      </c>
      <c r="BN552" s="119" t="str">
        <f t="shared" si="928"/>
        <v/>
      </c>
      <c r="BO552" s="119" t="str">
        <f t="shared" si="929"/>
        <v/>
      </c>
      <c r="BP552" s="17" t="str">
        <f t="shared" si="930"/>
        <v/>
      </c>
      <c r="BQ552" s="17" t="str">
        <f t="shared" si="931"/>
        <v/>
      </c>
      <c r="BR552" s="17" t="str">
        <f>IF(OR(BP552="",COUNTIF($BO$3:BO552,BO552)&lt;&gt;1),"",SUMIF(BO$3:BO$1048576,BO552,BP$3:BP$1048576))</f>
        <v/>
      </c>
      <c r="BS552" s="17" t="str">
        <f t="shared" si="932"/>
        <v/>
      </c>
      <c r="BT552" s="17" t="str">
        <f t="shared" si="933"/>
        <v/>
      </c>
      <c r="BU552" s="17" t="str">
        <f t="shared" si="934"/>
        <v/>
      </c>
      <c r="BV552" s="24" t="str">
        <f t="shared" si="935"/>
        <v/>
      </c>
      <c r="BW552" s="24" t="str">
        <f t="shared" si="936"/>
        <v/>
      </c>
      <c r="BX552" s="24" t="str">
        <f t="shared" si="937"/>
        <v/>
      </c>
      <c r="BY552" s="26" t="str">
        <f t="shared" si="938"/>
        <v/>
      </c>
      <c r="BZ552" s="26" t="str">
        <f t="shared" si="939"/>
        <v/>
      </c>
      <c r="CA552" s="26" t="str">
        <f t="shared" si="940"/>
        <v/>
      </c>
      <c r="CB552" s="66" t="str">
        <f t="shared" si="941"/>
        <v/>
      </c>
      <c r="CC552" s="65" t="str">
        <f t="shared" si="942"/>
        <v/>
      </c>
      <c r="CD552" s="26" t="str">
        <f t="shared" si="943"/>
        <v/>
      </c>
      <c r="CE552" s="26" t="str">
        <f t="shared" si="944"/>
        <v/>
      </c>
      <c r="CF552" s="193" t="str">
        <f t="shared" si="945"/>
        <v/>
      </c>
      <c r="CG552" s="193" t="str">
        <f t="shared" si="946"/>
        <v/>
      </c>
      <c r="CH552" s="26" t="str">
        <f t="shared" si="947"/>
        <v/>
      </c>
      <c r="CI552" s="26" t="str">
        <f t="shared" si="948"/>
        <v/>
      </c>
      <c r="CJ552" s="65" t="str">
        <f t="shared" si="949"/>
        <v/>
      </c>
      <c r="CK552" s="65" t="str">
        <f t="shared" si="950"/>
        <v/>
      </c>
      <c r="CL552" s="64" t="str">
        <f t="shared" si="951"/>
        <v/>
      </c>
      <c r="CM552" s="64" t="str">
        <f t="shared" si="952"/>
        <v/>
      </c>
      <c r="CN552" s="65" t="str">
        <f t="shared" si="953"/>
        <v/>
      </c>
      <c r="CP552" s="63" t="str">
        <f>IF(BH552="","",MAX($CP$3:CP551)+1)</f>
        <v/>
      </c>
      <c r="CQ552" s="24" t="str">
        <f t="shared" si="954"/>
        <v/>
      </c>
      <c r="CR552" s="24" t="str">
        <f t="shared" si="955"/>
        <v/>
      </c>
      <c r="CS552" s="24" t="str">
        <f t="shared" si="956"/>
        <v/>
      </c>
      <c r="CT552" s="58" t="str">
        <f>IF(BO552="","",COUNTIF($BO$3:BO552,BO552)&amp;"@"&amp;BO552)</f>
        <v/>
      </c>
      <c r="CU552" s="16" t="str">
        <f t="shared" si="894"/>
        <v/>
      </c>
      <c r="CV552" s="63" t="str">
        <f t="shared" si="957"/>
        <v/>
      </c>
      <c r="CW552" s="16" t="str">
        <f t="shared" si="958"/>
        <v/>
      </c>
      <c r="CX552" s="16" t="str">
        <f t="shared" si="959"/>
        <v/>
      </c>
      <c r="CY552" s="16" t="str">
        <f t="shared" si="960"/>
        <v/>
      </c>
      <c r="CZ552" s="85" t="str">
        <f t="shared" si="961"/>
        <v/>
      </c>
      <c r="DA552" s="16" t="str">
        <f t="shared" si="962"/>
        <v/>
      </c>
      <c r="DB552" s="16" t="str">
        <f t="shared" si="963"/>
        <v/>
      </c>
      <c r="DC552" s="28" t="str">
        <f>IF(CP552="","",$DC$1&amp;(INDEX(価格設定!D$1:XFD$3,ROW(価格設定!$D$3),MATCH($AW552,価格設定!D$1:XFD$1,1))*100)&amp;"%")</f>
        <v/>
      </c>
      <c r="DD552" s="28" t="str">
        <f>IF(CP552="","",$DD$1&amp;(INDEX(価格設定!D$1:XFD$3,ROW(価格設定!$D$2),MATCH($AW552,価格設定!D$1:XFD$1,1))*100)&amp;"%")</f>
        <v/>
      </c>
      <c r="DE552" s="29" t="str">
        <f t="shared" si="964"/>
        <v/>
      </c>
      <c r="DG552" s="58" t="str">
        <f t="shared" si="965"/>
        <v/>
      </c>
      <c r="DH552" s="58" t="str">
        <f t="shared" si="966"/>
        <v/>
      </c>
      <c r="DI552" s="58" t="str">
        <f t="shared" si="967"/>
        <v/>
      </c>
      <c r="DJ552" s="85" t="str">
        <f t="shared" si="968"/>
        <v/>
      </c>
      <c r="DL552" s="58" t="str">
        <f>IF(COUNTIF(DG$3:DG$1048576,DG552)=COUNTIF($DG$3:$DG552,DG552),DG552,"")</f>
        <v/>
      </c>
      <c r="DM552" s="85" t="str">
        <f t="shared" si="969"/>
        <v/>
      </c>
      <c r="DN552" s="85" t="str">
        <f t="shared" si="895"/>
        <v/>
      </c>
      <c r="DO552" s="85" t="str">
        <f t="shared" si="895"/>
        <v/>
      </c>
      <c r="DP552" s="303"/>
      <c r="DQ552" s="17" t="str">
        <f t="shared" si="896"/>
        <v/>
      </c>
      <c r="DR552" s="17" t="str">
        <f t="shared" si="897"/>
        <v/>
      </c>
      <c r="DS552" s="17" t="str">
        <f t="shared" si="898"/>
        <v/>
      </c>
      <c r="DU552" s="16" t="str">
        <f t="shared" si="970"/>
        <v/>
      </c>
      <c r="DV552" s="16" t="str">
        <f>IF(DU552="","",COUNT($DU$3:DU552))</f>
        <v/>
      </c>
      <c r="DW552" s="16" t="str">
        <f t="shared" si="971"/>
        <v/>
      </c>
      <c r="DX552" s="16" t="str">
        <f t="shared" si="972"/>
        <v/>
      </c>
      <c r="DY552" s="16" t="str">
        <f>IF(DZ552="","",COUNTIF(DZ$3:DZ552,DZ552))</f>
        <v/>
      </c>
      <c r="DZ552" s="16" t="str">
        <f t="shared" si="973"/>
        <v/>
      </c>
      <c r="EA552" s="16" t="str">
        <f t="shared" si="974"/>
        <v/>
      </c>
      <c r="EB552" s="16" t="str">
        <f t="shared" si="975"/>
        <v/>
      </c>
      <c r="EC552" s="16" t="str">
        <f t="shared" si="976"/>
        <v/>
      </c>
      <c r="ED552" s="16" t="str">
        <f t="shared" si="977"/>
        <v/>
      </c>
      <c r="EE552" s="16" t="str">
        <f t="shared" si="978"/>
        <v/>
      </c>
      <c r="EF552" s="16" t="str">
        <f t="shared" si="979"/>
        <v/>
      </c>
      <c r="EG552" s="16" t="str">
        <f t="shared" si="980"/>
        <v/>
      </c>
      <c r="EH552" s="16" t="str">
        <f t="shared" si="981"/>
        <v/>
      </c>
      <c r="EI552" s="16" t="str">
        <f t="shared" si="982"/>
        <v/>
      </c>
      <c r="EJ552" s="16" t="str">
        <f t="shared" si="983"/>
        <v/>
      </c>
      <c r="EK552" s="16" t="str">
        <f t="shared" si="984"/>
        <v/>
      </c>
      <c r="EL552" s="58" t="str">
        <f t="shared" si="985"/>
        <v/>
      </c>
      <c r="EM552" s="58" t="str">
        <f>IF(OR($DZ552="",CR552=""),IF($EL552="","",$EL552),IF(OR(CR552="なし",CR552=0),領収書!$H$1,CR552))</f>
        <v/>
      </c>
      <c r="EN552" s="58" t="str">
        <f>IF(OR($DZ552="",CS552=""),IF($EL552="","",$EL552),IF(OR(CS552="なし",CS552=0),入力!$EN$1,CS552))</f>
        <v/>
      </c>
      <c r="EO552" s="63" t="str">
        <f t="shared" si="986"/>
        <v/>
      </c>
      <c r="EP552" s="63" t="str">
        <f t="shared" si="987"/>
        <v/>
      </c>
      <c r="ER552" s="16" t="str">
        <f>IF(AND(COUNTIF($ET$3:ET552,ET552)=1,ET552&lt;&gt;""),MAX($ER$3:ER551)+1,"")</f>
        <v/>
      </c>
      <c r="ES552" s="16" t="str">
        <f>IF(価格設定!B554="","",価格設定!B554)</f>
        <v/>
      </c>
      <c r="ET552" s="16" t="str">
        <f>IF(価格設定!C554="","",価格設定!C554)</f>
        <v/>
      </c>
      <c r="EV552" s="16" t="str">
        <f t="shared" si="899"/>
        <v/>
      </c>
      <c r="EW552" s="16" t="str">
        <f t="shared" si="988"/>
        <v/>
      </c>
    </row>
    <row r="553" spans="1:153" ht="30" customHeight="1" x14ac:dyDescent="0.2">
      <c r="A553" s="225"/>
      <c r="B553" s="212"/>
      <c r="C553" s="221"/>
      <c r="D553" s="164"/>
      <c r="E553" s="165"/>
      <c r="F553" s="166"/>
      <c r="G553" s="167"/>
      <c r="H553" s="179"/>
      <c r="I553" s="306"/>
      <c r="J553" s="169"/>
      <c r="K553" s="179"/>
      <c r="L553" s="186"/>
      <c r="M553" s="186"/>
      <c r="N553" s="168"/>
      <c r="O553" s="170"/>
      <c r="P553" s="212"/>
      <c r="Q553" s="179" t="str">
        <f>IFERROR(IF(H553="","",IFERROR(INDEX(価格設定!$B$5:$B$1048576,MATCH(H553,価格設定!$B$5:$B$1048576,0),0),INDEX(価格設定!$B$5:$B$1048576,MATCH("*"&amp;H553&amp;"*",価格設定!$B$5:$B$1048576,0),0))),H553)</f>
        <v/>
      </c>
      <c r="R553" s="250" t="str">
        <f>IFERROR(IF(Q553="",IF(K553="","",K553),IF(K553="",IF(INDEX(価格設定!$C$5:$C$1048576,MATCH(Q553,価格設定!$B$5:$B$1048576,0),0)=0,"",INDEX(価格設定!$C$5:$C$1048576,MATCH(Q553,価格設定!$B$5:$B$1048576,0),0)),IF(K553="なし","",K553))),"")</f>
        <v/>
      </c>
      <c r="S553" s="308" t="str">
        <f t="shared" si="900"/>
        <v/>
      </c>
      <c r="T553" s="126" t="str">
        <f>IFERROR(IF(J553="",IF(INDEX(価格設定!$E$5:$R$1048576,MATCH($Q553,価格設定!B$5:B$1048576,0),MATCH($AW553,価格設定!E$1:X$1,1))=0,"",INDEX(価格設定!$E$5:$R$1048576,MATCH($Q553,価格設定!B$5:B$1048576,0),MATCH($AW553,価格設定!E$1:X$1,1))),J553),"")</f>
        <v/>
      </c>
      <c r="U553" s="126" t="str">
        <f t="shared" si="901"/>
        <v/>
      </c>
      <c r="V553" s="132" t="str">
        <f t="shared" si="902"/>
        <v/>
      </c>
      <c r="W553" s="127" t="str">
        <f>IFERROR(IF(OR(T553="",T553&lt;0),"",IFERROR(INDEX(価格設定!E$2:X$3,IF(AND(K553=$K$1,$K$1&lt;&gt;""),ROW(価格設定!$D$3)-1,MATCH(INDEX(価格設定!$D$5:$D$1048576,MATCH(Q553,価格設定!$B$5:$B$1048576,0),0),価格設定!$D$2:$D$3,0)),MATCH($AW553,価格設定!E$1:X$1,1)),INDEX(価格設定!E$2:X$2,0,MATCH($AW553,価格設定!E$1:X$1,1)))),"")</f>
        <v/>
      </c>
      <c r="X553" s="126" t="str">
        <f t="shared" si="893"/>
        <v/>
      </c>
      <c r="Y553" s="128" t="str">
        <f t="shared" si="903"/>
        <v/>
      </c>
      <c r="Z553" s="126" t="str">
        <f t="shared" si="904"/>
        <v/>
      </c>
      <c r="AA553" s="129" t="str">
        <f t="shared" si="905"/>
        <v/>
      </c>
      <c r="AB553" s="126" t="str">
        <f t="shared" si="906"/>
        <v/>
      </c>
      <c r="AC553" s="280" t="str">
        <f t="shared" si="907"/>
        <v/>
      </c>
      <c r="AD553" s="15"/>
      <c r="AE553" s="204" t="str">
        <f>IF(AF553="","",COUNT($AF$3:AF553))</f>
        <v/>
      </c>
      <c r="AF553" s="206" t="str">
        <f t="shared" si="908"/>
        <v/>
      </c>
      <c r="AG553" s="204" t="str">
        <f t="shared" si="909"/>
        <v/>
      </c>
      <c r="AH553" s="204" t="str">
        <f t="shared" si="910"/>
        <v/>
      </c>
      <c r="AI553" s="287"/>
      <c r="AJ553" s="15"/>
      <c r="AK553" s="138" t="str">
        <f t="shared" si="911"/>
        <v/>
      </c>
      <c r="AL553" s="131" t="str">
        <f t="shared" si="912"/>
        <v/>
      </c>
      <c r="AM553" s="131" t="str">
        <f t="shared" si="913"/>
        <v/>
      </c>
      <c r="AN553" s="313" t="str">
        <f t="shared" si="914"/>
        <v/>
      </c>
      <c r="AO553" s="316" t="str">
        <f t="shared" si="915"/>
        <v/>
      </c>
      <c r="AP553" s="18"/>
      <c r="AQ553" s="3" t="str">
        <f>IF(F553="","",MAX($AQ$3:AQ552)+1)</f>
        <v/>
      </c>
      <c r="AR553" s="3" t="str">
        <f>IF(OR(AQ553="",BB553=""),"",MAX($AR$3:AR552)+1)</f>
        <v/>
      </c>
      <c r="AS553" s="3" t="str">
        <f>IF(CQ553="","",RANK(CQ553,CQ$3:CQ$1048576,1)+COUNTIF($CQ$3:CQ553,CQ553)-1)</f>
        <v/>
      </c>
      <c r="AT553" s="21" t="str">
        <f>IF(C553="",IF(OR(AND($H553&lt;&gt;"",C553=""),AND($F552=$F553,$AZ553&lt;&gt;""),COUNTA($H$3:$H$1048576,#REF!,$F$3:$F$1048576)&gt;COUNTA($H$3:$H553,#REF!,$F$3:$F553),$AZ553&lt;&gt;""),INDEX(AT$3:AT$1048576,MATCH(MAX($AQ$3:$AQ552),$AQ$3:$AQ$1048576,0),0),""),C553)</f>
        <v/>
      </c>
      <c r="AU553" s="21" t="str">
        <f>IF(D553="",IF(OR(AND($H553&lt;&gt;"",D553=""),AND($F552=$F553,$AZ553&lt;&gt;""),COUNTA($H$3:$H$1048576,#REF!,$F$3:$F$1048576)&gt;COUNTA($H$3:$H553,#REF!,$F$3:$F553),$AZ553&lt;&gt;""),INDEX(AU$3:AU$1048576,MATCH(MAX($AQ$3:$AQ552),$AQ$3:$AQ$1048576,0),0),""),D553)</f>
        <v/>
      </c>
      <c r="AV553" s="21" t="str">
        <f>IF(E553="",IF(OR(AND($H553&lt;&gt;"",E553=""),AND($F552=$F553,$AZ553&lt;&gt;""),COUNTA($H$3:$H$1048576,#REF!,$F$3:$F$1048576)&gt;COUNTA($H$3:$H553,#REF!,$F$3:$F553),$AZ553&lt;&gt;""),INDEX(AV$3:AV$1048576,MATCH(MAX($AQ$3:$AQ552),$AQ$3:$AQ$1048576,0),0),""),E553)</f>
        <v/>
      </c>
      <c r="AW553" s="24" t="str">
        <f t="shared" si="916"/>
        <v/>
      </c>
      <c r="AX553" s="13" t="str">
        <f t="shared" si="917"/>
        <v/>
      </c>
      <c r="AY553" s="4" t="str">
        <f t="shared" si="918"/>
        <v/>
      </c>
      <c r="AZ553" s="4" t="str">
        <f>IF(AX553="",IF(OR(AND(H553&lt;&gt;"",F553=""),COUNTA($H$3:$H$1048576)&gt;COUNTA($H$3:$H553)),INDEX(AX$3:AX553,MATCH(MAX($AQ$3:AQ553),AQ$3:AQ553,0),0),""),AX553)</f>
        <v/>
      </c>
      <c r="BA553" s="4" t="str">
        <f>IF(AY553="",IF(AND(H553&lt;&gt;"",F553=""),INDEX(AY$3:AY553,MATCH(MAX($AQ$3:AQ553),AQ$3:AQ553,0),0),""),AY553)</f>
        <v/>
      </c>
      <c r="BB553" s="82" t="str">
        <f>IF(BC553="","",RANK(BC553,BC$3:BC$1048576,1)+COUNTIF($BC$3:BC553,BC553)-1)</f>
        <v/>
      </c>
      <c r="BC553" s="139" t="str">
        <f t="shared" si="919"/>
        <v/>
      </c>
      <c r="BD553" s="46" t="str">
        <f t="shared" si="920"/>
        <v/>
      </c>
      <c r="BE553" s="46" t="str">
        <f t="shared" si="921"/>
        <v/>
      </c>
      <c r="BF553" s="46" t="str">
        <f t="shared" si="922"/>
        <v/>
      </c>
      <c r="BG553" s="4" t="str">
        <f t="shared" si="923"/>
        <v/>
      </c>
      <c r="BH553" s="180" t="str">
        <f t="shared" si="924"/>
        <v/>
      </c>
      <c r="BI553" s="16" t="str">
        <f t="shared" si="925"/>
        <v/>
      </c>
      <c r="BJ553" s="52" t="str">
        <f>IF(BI553="","",IF(W553="","",IF(AND(K553=$K$1,$K$1&lt;&gt;""),$BT$2,IFERROR(IF(INDEX(価格設定!$D$5:$D$1048576,MATCH(Q553,価格設定!$B$5:$B$1048576,0),0)=価格設定!$D$3,$BT$2,$BS$2),$BS$2))))</f>
        <v/>
      </c>
      <c r="BK553" s="16" t="str">
        <f>IF(BI553="","",IF(COUNTIF($BI$3:BI553,BI553)=1,1,IF(AND(BI552=BI553,BH553=""),BK552,COUNTIF($BH$3:BH553,BH553))))</f>
        <v/>
      </c>
      <c r="BL553" s="52" t="str">
        <f t="shared" si="926"/>
        <v/>
      </c>
      <c r="BM553" s="52" t="str">
        <f t="shared" si="927"/>
        <v/>
      </c>
      <c r="BN553" s="119" t="str">
        <f t="shared" si="928"/>
        <v/>
      </c>
      <c r="BO553" s="119" t="str">
        <f t="shared" si="929"/>
        <v/>
      </c>
      <c r="BP553" s="17" t="str">
        <f t="shared" si="930"/>
        <v/>
      </c>
      <c r="BQ553" s="17" t="str">
        <f t="shared" si="931"/>
        <v/>
      </c>
      <c r="BR553" s="17" t="str">
        <f>IF(OR(BP553="",COUNTIF($BO$3:BO553,BO553)&lt;&gt;1),"",SUMIF(BO$3:BO$1048576,BO553,BP$3:BP$1048576))</f>
        <v/>
      </c>
      <c r="BS553" s="17" t="str">
        <f t="shared" si="932"/>
        <v/>
      </c>
      <c r="BT553" s="17" t="str">
        <f t="shared" si="933"/>
        <v/>
      </c>
      <c r="BU553" s="17" t="str">
        <f t="shared" si="934"/>
        <v/>
      </c>
      <c r="BV553" s="24" t="str">
        <f t="shared" si="935"/>
        <v/>
      </c>
      <c r="BW553" s="24" t="str">
        <f t="shared" si="936"/>
        <v/>
      </c>
      <c r="BX553" s="24" t="str">
        <f t="shared" si="937"/>
        <v/>
      </c>
      <c r="BY553" s="26" t="str">
        <f t="shared" si="938"/>
        <v/>
      </c>
      <c r="BZ553" s="26" t="str">
        <f t="shared" si="939"/>
        <v/>
      </c>
      <c r="CA553" s="26" t="str">
        <f t="shared" si="940"/>
        <v/>
      </c>
      <c r="CB553" s="66" t="str">
        <f t="shared" si="941"/>
        <v/>
      </c>
      <c r="CC553" s="65" t="str">
        <f t="shared" si="942"/>
        <v/>
      </c>
      <c r="CD553" s="26" t="str">
        <f t="shared" si="943"/>
        <v/>
      </c>
      <c r="CE553" s="26" t="str">
        <f t="shared" si="944"/>
        <v/>
      </c>
      <c r="CF553" s="193" t="str">
        <f t="shared" si="945"/>
        <v/>
      </c>
      <c r="CG553" s="193" t="str">
        <f t="shared" si="946"/>
        <v/>
      </c>
      <c r="CH553" s="26" t="str">
        <f t="shared" si="947"/>
        <v/>
      </c>
      <c r="CI553" s="26" t="str">
        <f t="shared" si="948"/>
        <v/>
      </c>
      <c r="CJ553" s="65" t="str">
        <f t="shared" si="949"/>
        <v/>
      </c>
      <c r="CK553" s="65" t="str">
        <f t="shared" si="950"/>
        <v/>
      </c>
      <c r="CL553" s="64" t="str">
        <f t="shared" si="951"/>
        <v/>
      </c>
      <c r="CM553" s="64" t="str">
        <f t="shared" si="952"/>
        <v/>
      </c>
      <c r="CN553" s="65" t="str">
        <f t="shared" si="953"/>
        <v/>
      </c>
      <c r="CP553" s="63" t="str">
        <f>IF(BH553="","",MAX($CP$3:CP552)+1)</f>
        <v/>
      </c>
      <c r="CQ553" s="24" t="str">
        <f t="shared" si="954"/>
        <v/>
      </c>
      <c r="CR553" s="24" t="str">
        <f t="shared" si="955"/>
        <v/>
      </c>
      <c r="CS553" s="24" t="str">
        <f t="shared" si="956"/>
        <v/>
      </c>
      <c r="CT553" s="58" t="str">
        <f>IF(BO553="","",COUNTIF($BO$3:BO553,BO553)&amp;"@"&amp;BO553)</f>
        <v/>
      </c>
      <c r="CU553" s="16" t="str">
        <f t="shared" si="894"/>
        <v/>
      </c>
      <c r="CV553" s="63" t="str">
        <f t="shared" si="957"/>
        <v/>
      </c>
      <c r="CW553" s="16" t="str">
        <f t="shared" si="958"/>
        <v/>
      </c>
      <c r="CX553" s="16" t="str">
        <f t="shared" si="959"/>
        <v/>
      </c>
      <c r="CY553" s="16" t="str">
        <f t="shared" si="960"/>
        <v/>
      </c>
      <c r="CZ553" s="85" t="str">
        <f t="shared" si="961"/>
        <v/>
      </c>
      <c r="DA553" s="16" t="str">
        <f t="shared" si="962"/>
        <v/>
      </c>
      <c r="DB553" s="16" t="str">
        <f t="shared" si="963"/>
        <v/>
      </c>
      <c r="DC553" s="28" t="str">
        <f>IF(CP553="","",$DC$1&amp;(INDEX(価格設定!D$1:XFD$3,ROW(価格設定!$D$3),MATCH($AW553,価格設定!D$1:XFD$1,1))*100)&amp;"%")</f>
        <v/>
      </c>
      <c r="DD553" s="28" t="str">
        <f>IF(CP553="","",$DD$1&amp;(INDEX(価格設定!D$1:XFD$3,ROW(価格設定!$D$2),MATCH($AW553,価格設定!D$1:XFD$1,1))*100)&amp;"%")</f>
        <v/>
      </c>
      <c r="DE553" s="29" t="str">
        <f t="shared" si="964"/>
        <v/>
      </c>
      <c r="DG553" s="58" t="str">
        <f t="shared" si="965"/>
        <v/>
      </c>
      <c r="DH553" s="58" t="str">
        <f t="shared" si="966"/>
        <v/>
      </c>
      <c r="DI553" s="58" t="str">
        <f t="shared" si="967"/>
        <v/>
      </c>
      <c r="DJ553" s="85" t="str">
        <f t="shared" si="968"/>
        <v/>
      </c>
      <c r="DL553" s="58" t="str">
        <f>IF(COUNTIF(DG$3:DG$1048576,DG553)=COUNTIF($DG$3:$DG553,DG553),DG553,"")</f>
        <v/>
      </c>
      <c r="DM553" s="85" t="str">
        <f t="shared" si="969"/>
        <v/>
      </c>
      <c r="DN553" s="85" t="str">
        <f t="shared" si="895"/>
        <v/>
      </c>
      <c r="DO553" s="85" t="str">
        <f t="shared" si="895"/>
        <v/>
      </c>
      <c r="DP553" s="303"/>
      <c r="DQ553" s="17" t="str">
        <f t="shared" si="896"/>
        <v/>
      </c>
      <c r="DR553" s="17" t="str">
        <f t="shared" si="897"/>
        <v/>
      </c>
      <c r="DS553" s="17" t="str">
        <f t="shared" si="898"/>
        <v/>
      </c>
      <c r="DU553" s="16" t="str">
        <f t="shared" si="970"/>
        <v/>
      </c>
      <c r="DV553" s="16" t="str">
        <f>IF(DU553="","",COUNT($DU$3:DU553))</f>
        <v/>
      </c>
      <c r="DW553" s="16" t="str">
        <f t="shared" si="971"/>
        <v/>
      </c>
      <c r="DX553" s="16" t="str">
        <f t="shared" si="972"/>
        <v/>
      </c>
      <c r="DY553" s="16" t="str">
        <f>IF(DZ553="","",COUNTIF(DZ$3:DZ553,DZ553))</f>
        <v/>
      </c>
      <c r="DZ553" s="16" t="str">
        <f t="shared" si="973"/>
        <v/>
      </c>
      <c r="EA553" s="16" t="str">
        <f t="shared" si="974"/>
        <v/>
      </c>
      <c r="EB553" s="16" t="str">
        <f t="shared" si="975"/>
        <v/>
      </c>
      <c r="EC553" s="16" t="str">
        <f t="shared" si="976"/>
        <v/>
      </c>
      <c r="ED553" s="16" t="str">
        <f t="shared" si="977"/>
        <v/>
      </c>
      <c r="EE553" s="16" t="str">
        <f t="shared" si="978"/>
        <v/>
      </c>
      <c r="EF553" s="16" t="str">
        <f t="shared" si="979"/>
        <v/>
      </c>
      <c r="EG553" s="16" t="str">
        <f t="shared" si="980"/>
        <v/>
      </c>
      <c r="EH553" s="16" t="str">
        <f t="shared" si="981"/>
        <v/>
      </c>
      <c r="EI553" s="16" t="str">
        <f t="shared" si="982"/>
        <v/>
      </c>
      <c r="EJ553" s="16" t="str">
        <f t="shared" si="983"/>
        <v/>
      </c>
      <c r="EK553" s="16" t="str">
        <f t="shared" si="984"/>
        <v/>
      </c>
      <c r="EL553" s="58" t="str">
        <f t="shared" si="985"/>
        <v/>
      </c>
      <c r="EM553" s="58" t="str">
        <f>IF(OR($DZ553="",CR553=""),IF($EL553="","",$EL553),IF(OR(CR553="なし",CR553=0),領収書!$H$1,CR553))</f>
        <v/>
      </c>
      <c r="EN553" s="58" t="str">
        <f>IF(OR($DZ553="",CS553=""),IF($EL553="","",$EL553),IF(OR(CS553="なし",CS553=0),入力!$EN$1,CS553))</f>
        <v/>
      </c>
      <c r="EO553" s="63" t="str">
        <f t="shared" si="986"/>
        <v/>
      </c>
      <c r="EP553" s="63" t="str">
        <f t="shared" si="987"/>
        <v/>
      </c>
      <c r="ER553" s="16" t="str">
        <f>IF(AND(COUNTIF($ET$3:ET553,ET553)=1,ET553&lt;&gt;""),MAX($ER$3:ER552)+1,"")</f>
        <v/>
      </c>
      <c r="ES553" s="16" t="str">
        <f>IF(価格設定!B555="","",価格設定!B555)</f>
        <v/>
      </c>
      <c r="ET553" s="16" t="str">
        <f>IF(価格設定!C555="","",価格設定!C555)</f>
        <v/>
      </c>
      <c r="EV553" s="16" t="str">
        <f t="shared" si="899"/>
        <v/>
      </c>
      <c r="EW553" s="16" t="str">
        <f t="shared" si="988"/>
        <v/>
      </c>
    </row>
    <row r="554" spans="1:153" ht="30" customHeight="1" x14ac:dyDescent="0.2">
      <c r="A554" s="225"/>
      <c r="B554" s="212"/>
      <c r="C554" s="221"/>
      <c r="D554" s="164"/>
      <c r="E554" s="165"/>
      <c r="F554" s="166"/>
      <c r="G554" s="167"/>
      <c r="H554" s="179"/>
      <c r="I554" s="306"/>
      <c r="J554" s="169"/>
      <c r="K554" s="179"/>
      <c r="L554" s="186"/>
      <c r="M554" s="186"/>
      <c r="N554" s="168"/>
      <c r="O554" s="170"/>
      <c r="P554" s="212"/>
      <c r="Q554" s="179" t="str">
        <f>IFERROR(IF(H554="","",IFERROR(INDEX(価格設定!$B$5:$B$1048576,MATCH(H554,価格設定!$B$5:$B$1048576,0),0),INDEX(価格設定!$B$5:$B$1048576,MATCH("*"&amp;H554&amp;"*",価格設定!$B$5:$B$1048576,0),0))),H554)</f>
        <v/>
      </c>
      <c r="R554" s="250" t="str">
        <f>IFERROR(IF(Q554="",IF(K554="","",K554),IF(K554="",IF(INDEX(価格設定!$C$5:$C$1048576,MATCH(Q554,価格設定!$B$5:$B$1048576,0),0)=0,"",INDEX(価格設定!$C$5:$C$1048576,MATCH(Q554,価格設定!$B$5:$B$1048576,0),0)),IF(K554="なし","",K554))),"")</f>
        <v/>
      </c>
      <c r="S554" s="308" t="str">
        <f t="shared" si="900"/>
        <v/>
      </c>
      <c r="T554" s="126" t="str">
        <f>IFERROR(IF(J554="",IF(INDEX(価格設定!$E$5:$R$1048576,MATCH($Q554,価格設定!B$5:B$1048576,0),MATCH($AW554,価格設定!E$1:X$1,1))=0,"",INDEX(価格設定!$E$5:$R$1048576,MATCH($Q554,価格設定!B$5:B$1048576,0),MATCH($AW554,価格設定!E$1:X$1,1))),J554),"")</f>
        <v/>
      </c>
      <c r="U554" s="126" t="str">
        <f t="shared" si="901"/>
        <v/>
      </c>
      <c r="V554" s="132" t="str">
        <f t="shared" si="902"/>
        <v/>
      </c>
      <c r="W554" s="127" t="str">
        <f>IFERROR(IF(OR(T554="",T554&lt;0),"",IFERROR(INDEX(価格設定!E$2:X$3,IF(AND(K554=$K$1,$K$1&lt;&gt;""),ROW(価格設定!$D$3)-1,MATCH(INDEX(価格設定!$D$5:$D$1048576,MATCH(Q554,価格設定!$B$5:$B$1048576,0),0),価格設定!$D$2:$D$3,0)),MATCH($AW554,価格設定!E$1:X$1,1)),INDEX(価格設定!E$2:X$2,0,MATCH($AW554,価格設定!E$1:X$1,1)))),"")</f>
        <v/>
      </c>
      <c r="X554" s="126" t="str">
        <f t="shared" si="893"/>
        <v/>
      </c>
      <c r="Y554" s="128" t="str">
        <f t="shared" si="903"/>
        <v/>
      </c>
      <c r="Z554" s="126" t="str">
        <f t="shared" si="904"/>
        <v/>
      </c>
      <c r="AA554" s="129" t="str">
        <f t="shared" si="905"/>
        <v/>
      </c>
      <c r="AB554" s="126" t="str">
        <f t="shared" si="906"/>
        <v/>
      </c>
      <c r="AC554" s="280" t="str">
        <f t="shared" si="907"/>
        <v/>
      </c>
      <c r="AD554" s="15"/>
      <c r="AE554" s="204" t="str">
        <f>IF(AF554="","",COUNT($AF$3:AF554))</f>
        <v/>
      </c>
      <c r="AF554" s="206" t="str">
        <f t="shared" si="908"/>
        <v/>
      </c>
      <c r="AG554" s="204" t="str">
        <f t="shared" si="909"/>
        <v/>
      </c>
      <c r="AH554" s="204" t="str">
        <f t="shared" si="910"/>
        <v/>
      </c>
      <c r="AI554" s="287"/>
      <c r="AJ554" s="15"/>
      <c r="AK554" s="138" t="str">
        <f t="shared" si="911"/>
        <v/>
      </c>
      <c r="AL554" s="131" t="str">
        <f t="shared" si="912"/>
        <v/>
      </c>
      <c r="AM554" s="131" t="str">
        <f t="shared" si="913"/>
        <v/>
      </c>
      <c r="AN554" s="313" t="str">
        <f t="shared" si="914"/>
        <v/>
      </c>
      <c r="AO554" s="316" t="str">
        <f t="shared" si="915"/>
        <v/>
      </c>
      <c r="AP554" s="18"/>
      <c r="AQ554" s="3" t="str">
        <f>IF(F554="","",MAX($AQ$3:AQ553)+1)</f>
        <v/>
      </c>
      <c r="AR554" s="3" t="str">
        <f>IF(OR(AQ554="",BB554=""),"",MAX($AR$3:AR553)+1)</f>
        <v/>
      </c>
      <c r="AS554" s="3" t="str">
        <f>IF(CQ554="","",RANK(CQ554,CQ$3:CQ$1048576,1)+COUNTIF($CQ$3:CQ554,CQ554)-1)</f>
        <v/>
      </c>
      <c r="AT554" s="21" t="str">
        <f>IF(C554="",IF(OR(AND($H554&lt;&gt;"",C554=""),AND($F553=$F554,$AZ554&lt;&gt;""),COUNTA($H$3:$H$1048576,#REF!,$F$3:$F$1048576)&gt;COUNTA($H$3:$H554,#REF!,$F$3:$F554),$AZ554&lt;&gt;""),INDEX(AT$3:AT$1048576,MATCH(MAX($AQ$3:$AQ553),$AQ$3:$AQ$1048576,0),0),""),C554)</f>
        <v/>
      </c>
      <c r="AU554" s="21" t="str">
        <f>IF(D554="",IF(OR(AND($H554&lt;&gt;"",D554=""),AND($F553=$F554,$AZ554&lt;&gt;""),COUNTA($H$3:$H$1048576,#REF!,$F$3:$F$1048576)&gt;COUNTA($H$3:$H554,#REF!,$F$3:$F554),$AZ554&lt;&gt;""),INDEX(AU$3:AU$1048576,MATCH(MAX($AQ$3:$AQ553),$AQ$3:$AQ$1048576,0),0),""),D554)</f>
        <v/>
      </c>
      <c r="AV554" s="21" t="str">
        <f>IF(E554="",IF(OR(AND($H554&lt;&gt;"",E554=""),AND($F553=$F554,$AZ554&lt;&gt;""),COUNTA($H$3:$H$1048576,#REF!,$F$3:$F$1048576)&gt;COUNTA($H$3:$H554,#REF!,$F$3:$F554),$AZ554&lt;&gt;""),INDEX(AV$3:AV$1048576,MATCH(MAX($AQ$3:$AQ553),$AQ$3:$AQ$1048576,0),0),""),E554)</f>
        <v/>
      </c>
      <c r="AW554" s="24" t="str">
        <f t="shared" si="916"/>
        <v/>
      </c>
      <c r="AX554" s="13" t="str">
        <f t="shared" si="917"/>
        <v/>
      </c>
      <c r="AY554" s="4" t="str">
        <f t="shared" si="918"/>
        <v/>
      </c>
      <c r="AZ554" s="4" t="str">
        <f>IF(AX554="",IF(OR(AND(H554&lt;&gt;"",F554=""),COUNTA($H$3:$H$1048576)&gt;COUNTA($H$3:$H554)),INDEX(AX$3:AX554,MATCH(MAX($AQ$3:AQ554),AQ$3:AQ554,0),0),""),AX554)</f>
        <v/>
      </c>
      <c r="BA554" s="4" t="str">
        <f>IF(AY554="",IF(AND(H554&lt;&gt;"",F554=""),INDEX(AY$3:AY554,MATCH(MAX($AQ$3:AQ554),AQ$3:AQ554,0),0),""),AY554)</f>
        <v/>
      </c>
      <c r="BB554" s="82" t="str">
        <f>IF(BC554="","",RANK(BC554,BC$3:BC$1048576,1)+COUNTIF($BC$3:BC554,BC554)-1)</f>
        <v/>
      </c>
      <c r="BC554" s="139" t="str">
        <f t="shared" si="919"/>
        <v/>
      </c>
      <c r="BD554" s="46" t="str">
        <f t="shared" si="920"/>
        <v/>
      </c>
      <c r="BE554" s="46" t="str">
        <f t="shared" si="921"/>
        <v/>
      </c>
      <c r="BF554" s="46" t="str">
        <f t="shared" si="922"/>
        <v/>
      </c>
      <c r="BG554" s="4" t="str">
        <f t="shared" si="923"/>
        <v/>
      </c>
      <c r="BH554" s="180" t="str">
        <f t="shared" si="924"/>
        <v/>
      </c>
      <c r="BI554" s="16" t="str">
        <f t="shared" si="925"/>
        <v/>
      </c>
      <c r="BJ554" s="52" t="str">
        <f>IF(BI554="","",IF(W554="","",IF(AND(K554=$K$1,$K$1&lt;&gt;""),$BT$2,IFERROR(IF(INDEX(価格設定!$D$5:$D$1048576,MATCH(Q554,価格設定!$B$5:$B$1048576,0),0)=価格設定!$D$3,$BT$2,$BS$2),$BS$2))))</f>
        <v/>
      </c>
      <c r="BK554" s="16" t="str">
        <f>IF(BI554="","",IF(COUNTIF($BI$3:BI554,BI554)=1,1,IF(AND(BI553=BI554,BH554=""),BK553,COUNTIF($BH$3:BH554,BH554))))</f>
        <v/>
      </c>
      <c r="BL554" s="52" t="str">
        <f t="shared" si="926"/>
        <v/>
      </c>
      <c r="BM554" s="52" t="str">
        <f t="shared" si="927"/>
        <v/>
      </c>
      <c r="BN554" s="119" t="str">
        <f t="shared" si="928"/>
        <v/>
      </c>
      <c r="BO554" s="119" t="str">
        <f t="shared" si="929"/>
        <v/>
      </c>
      <c r="BP554" s="17" t="str">
        <f t="shared" si="930"/>
        <v/>
      </c>
      <c r="BQ554" s="17" t="str">
        <f t="shared" si="931"/>
        <v/>
      </c>
      <c r="BR554" s="17" t="str">
        <f>IF(OR(BP554="",COUNTIF($BO$3:BO554,BO554)&lt;&gt;1),"",SUMIF(BO$3:BO$1048576,BO554,BP$3:BP$1048576))</f>
        <v/>
      </c>
      <c r="BS554" s="17" t="str">
        <f t="shared" si="932"/>
        <v/>
      </c>
      <c r="BT554" s="17" t="str">
        <f t="shared" si="933"/>
        <v/>
      </c>
      <c r="BU554" s="17" t="str">
        <f t="shared" si="934"/>
        <v/>
      </c>
      <c r="BV554" s="24" t="str">
        <f t="shared" si="935"/>
        <v/>
      </c>
      <c r="BW554" s="24" t="str">
        <f t="shared" si="936"/>
        <v/>
      </c>
      <c r="BX554" s="24" t="str">
        <f t="shared" si="937"/>
        <v/>
      </c>
      <c r="BY554" s="26" t="str">
        <f t="shared" si="938"/>
        <v/>
      </c>
      <c r="BZ554" s="26" t="str">
        <f t="shared" si="939"/>
        <v/>
      </c>
      <c r="CA554" s="26" t="str">
        <f t="shared" si="940"/>
        <v/>
      </c>
      <c r="CB554" s="66" t="str">
        <f t="shared" si="941"/>
        <v/>
      </c>
      <c r="CC554" s="65" t="str">
        <f t="shared" si="942"/>
        <v/>
      </c>
      <c r="CD554" s="26" t="str">
        <f t="shared" si="943"/>
        <v/>
      </c>
      <c r="CE554" s="26" t="str">
        <f t="shared" si="944"/>
        <v/>
      </c>
      <c r="CF554" s="193" t="str">
        <f t="shared" si="945"/>
        <v/>
      </c>
      <c r="CG554" s="193" t="str">
        <f t="shared" si="946"/>
        <v/>
      </c>
      <c r="CH554" s="26" t="str">
        <f t="shared" si="947"/>
        <v/>
      </c>
      <c r="CI554" s="26" t="str">
        <f t="shared" si="948"/>
        <v/>
      </c>
      <c r="CJ554" s="65" t="str">
        <f t="shared" si="949"/>
        <v/>
      </c>
      <c r="CK554" s="65" t="str">
        <f t="shared" si="950"/>
        <v/>
      </c>
      <c r="CL554" s="64" t="str">
        <f t="shared" si="951"/>
        <v/>
      </c>
      <c r="CM554" s="64" t="str">
        <f t="shared" si="952"/>
        <v/>
      </c>
      <c r="CN554" s="65" t="str">
        <f t="shared" si="953"/>
        <v/>
      </c>
      <c r="CP554" s="63" t="str">
        <f>IF(BH554="","",MAX($CP$3:CP553)+1)</f>
        <v/>
      </c>
      <c r="CQ554" s="24" t="str">
        <f t="shared" si="954"/>
        <v/>
      </c>
      <c r="CR554" s="24" t="str">
        <f t="shared" si="955"/>
        <v/>
      </c>
      <c r="CS554" s="24" t="str">
        <f t="shared" si="956"/>
        <v/>
      </c>
      <c r="CT554" s="58" t="str">
        <f>IF(BO554="","",COUNTIF($BO$3:BO554,BO554)&amp;"@"&amp;BO554)</f>
        <v/>
      </c>
      <c r="CU554" s="16" t="str">
        <f t="shared" si="894"/>
        <v/>
      </c>
      <c r="CV554" s="63" t="str">
        <f t="shared" si="957"/>
        <v/>
      </c>
      <c r="CW554" s="16" t="str">
        <f t="shared" si="958"/>
        <v/>
      </c>
      <c r="CX554" s="16" t="str">
        <f t="shared" si="959"/>
        <v/>
      </c>
      <c r="CY554" s="16" t="str">
        <f t="shared" si="960"/>
        <v/>
      </c>
      <c r="CZ554" s="85" t="str">
        <f t="shared" si="961"/>
        <v/>
      </c>
      <c r="DA554" s="16" t="str">
        <f t="shared" si="962"/>
        <v/>
      </c>
      <c r="DB554" s="16" t="str">
        <f t="shared" si="963"/>
        <v/>
      </c>
      <c r="DC554" s="28" t="str">
        <f>IF(CP554="","",$DC$1&amp;(INDEX(価格設定!D$1:XFD$3,ROW(価格設定!$D$3),MATCH($AW554,価格設定!D$1:XFD$1,1))*100)&amp;"%")</f>
        <v/>
      </c>
      <c r="DD554" s="28" t="str">
        <f>IF(CP554="","",$DD$1&amp;(INDEX(価格設定!D$1:XFD$3,ROW(価格設定!$D$2),MATCH($AW554,価格設定!D$1:XFD$1,1))*100)&amp;"%")</f>
        <v/>
      </c>
      <c r="DE554" s="29" t="str">
        <f t="shared" si="964"/>
        <v/>
      </c>
      <c r="DG554" s="58" t="str">
        <f t="shared" si="965"/>
        <v/>
      </c>
      <c r="DH554" s="58" t="str">
        <f t="shared" si="966"/>
        <v/>
      </c>
      <c r="DI554" s="58" t="str">
        <f t="shared" si="967"/>
        <v/>
      </c>
      <c r="DJ554" s="85" t="str">
        <f t="shared" si="968"/>
        <v/>
      </c>
      <c r="DL554" s="58" t="str">
        <f>IF(COUNTIF(DG$3:DG$1048576,DG554)=COUNTIF($DG$3:$DG554,DG554),DG554,"")</f>
        <v/>
      </c>
      <c r="DM554" s="85" t="str">
        <f t="shared" si="969"/>
        <v/>
      </c>
      <c r="DN554" s="85" t="str">
        <f t="shared" si="895"/>
        <v/>
      </c>
      <c r="DO554" s="85" t="str">
        <f t="shared" si="895"/>
        <v/>
      </c>
      <c r="DP554" s="303"/>
      <c r="DQ554" s="17" t="str">
        <f t="shared" si="896"/>
        <v/>
      </c>
      <c r="DR554" s="17" t="str">
        <f t="shared" si="897"/>
        <v/>
      </c>
      <c r="DS554" s="17" t="str">
        <f t="shared" si="898"/>
        <v/>
      </c>
      <c r="DU554" s="16" t="str">
        <f t="shared" si="970"/>
        <v/>
      </c>
      <c r="DV554" s="16" t="str">
        <f>IF(DU554="","",COUNT($DU$3:DU554))</f>
        <v/>
      </c>
      <c r="DW554" s="16" t="str">
        <f t="shared" si="971"/>
        <v/>
      </c>
      <c r="DX554" s="16" t="str">
        <f t="shared" si="972"/>
        <v/>
      </c>
      <c r="DY554" s="16" t="str">
        <f>IF(DZ554="","",COUNTIF(DZ$3:DZ554,DZ554))</f>
        <v/>
      </c>
      <c r="DZ554" s="16" t="str">
        <f t="shared" si="973"/>
        <v/>
      </c>
      <c r="EA554" s="16" t="str">
        <f t="shared" si="974"/>
        <v/>
      </c>
      <c r="EB554" s="16" t="str">
        <f t="shared" si="975"/>
        <v/>
      </c>
      <c r="EC554" s="16" t="str">
        <f t="shared" si="976"/>
        <v/>
      </c>
      <c r="ED554" s="16" t="str">
        <f t="shared" si="977"/>
        <v/>
      </c>
      <c r="EE554" s="16" t="str">
        <f t="shared" si="978"/>
        <v/>
      </c>
      <c r="EF554" s="16" t="str">
        <f t="shared" si="979"/>
        <v/>
      </c>
      <c r="EG554" s="16" t="str">
        <f t="shared" si="980"/>
        <v/>
      </c>
      <c r="EH554" s="16" t="str">
        <f t="shared" si="981"/>
        <v/>
      </c>
      <c r="EI554" s="16" t="str">
        <f t="shared" si="982"/>
        <v/>
      </c>
      <c r="EJ554" s="16" t="str">
        <f t="shared" si="983"/>
        <v/>
      </c>
      <c r="EK554" s="16" t="str">
        <f t="shared" si="984"/>
        <v/>
      </c>
      <c r="EL554" s="58" t="str">
        <f t="shared" si="985"/>
        <v/>
      </c>
      <c r="EM554" s="58" t="str">
        <f>IF(OR($DZ554="",CR554=""),IF($EL554="","",$EL554),IF(OR(CR554="なし",CR554=0),領収書!$H$1,CR554))</f>
        <v/>
      </c>
      <c r="EN554" s="58" t="str">
        <f>IF(OR($DZ554="",CS554=""),IF($EL554="","",$EL554),IF(OR(CS554="なし",CS554=0),入力!$EN$1,CS554))</f>
        <v/>
      </c>
      <c r="EO554" s="63" t="str">
        <f t="shared" si="986"/>
        <v/>
      </c>
      <c r="EP554" s="63" t="str">
        <f t="shared" si="987"/>
        <v/>
      </c>
      <c r="ER554" s="16" t="str">
        <f>IF(AND(COUNTIF($ET$3:ET554,ET554)=1,ET554&lt;&gt;""),MAX($ER$3:ER553)+1,"")</f>
        <v/>
      </c>
      <c r="ES554" s="16" t="str">
        <f>IF(価格設定!B556="","",価格設定!B556)</f>
        <v/>
      </c>
      <c r="ET554" s="16" t="str">
        <f>IF(価格設定!C556="","",価格設定!C556)</f>
        <v/>
      </c>
      <c r="EV554" s="16" t="str">
        <f t="shared" si="899"/>
        <v/>
      </c>
      <c r="EW554" s="16" t="str">
        <f t="shared" si="988"/>
        <v/>
      </c>
    </row>
    <row r="555" spans="1:153" ht="30" customHeight="1" x14ac:dyDescent="0.2">
      <c r="A555" s="225"/>
      <c r="B555" s="212"/>
      <c r="C555" s="221"/>
      <c r="D555" s="164"/>
      <c r="E555" s="165"/>
      <c r="F555" s="166"/>
      <c r="G555" s="167"/>
      <c r="H555" s="179"/>
      <c r="I555" s="306"/>
      <c r="J555" s="169"/>
      <c r="K555" s="179"/>
      <c r="L555" s="186"/>
      <c r="M555" s="186"/>
      <c r="N555" s="168"/>
      <c r="O555" s="170"/>
      <c r="P555" s="212"/>
      <c r="Q555" s="179" t="str">
        <f>IFERROR(IF(H555="","",IFERROR(INDEX(価格設定!$B$5:$B$1048576,MATCH(H555,価格設定!$B$5:$B$1048576,0),0),INDEX(価格設定!$B$5:$B$1048576,MATCH("*"&amp;H555&amp;"*",価格設定!$B$5:$B$1048576,0),0))),H555)</f>
        <v/>
      </c>
      <c r="R555" s="250" t="str">
        <f>IFERROR(IF(Q555="",IF(K555="","",K555),IF(K555="",IF(INDEX(価格設定!$C$5:$C$1048576,MATCH(Q555,価格設定!$B$5:$B$1048576,0),0)=0,"",INDEX(価格設定!$C$5:$C$1048576,MATCH(Q555,価格設定!$B$5:$B$1048576,0),0)),IF(K555="なし","",K555))),"")</f>
        <v/>
      </c>
      <c r="S555" s="308" t="str">
        <f t="shared" si="900"/>
        <v/>
      </c>
      <c r="T555" s="126" t="str">
        <f>IFERROR(IF(J555="",IF(INDEX(価格設定!$E$5:$R$1048576,MATCH($Q555,価格設定!B$5:B$1048576,0),MATCH($AW555,価格設定!E$1:X$1,1))=0,"",INDEX(価格設定!$E$5:$R$1048576,MATCH($Q555,価格設定!B$5:B$1048576,0),MATCH($AW555,価格設定!E$1:X$1,1))),J555),"")</f>
        <v/>
      </c>
      <c r="U555" s="126" t="str">
        <f t="shared" si="901"/>
        <v/>
      </c>
      <c r="V555" s="132" t="str">
        <f t="shared" si="902"/>
        <v/>
      </c>
      <c r="W555" s="127" t="str">
        <f>IFERROR(IF(OR(T555="",T555&lt;0),"",IFERROR(INDEX(価格設定!E$2:X$3,IF(AND(K555=$K$1,$K$1&lt;&gt;""),ROW(価格設定!$D$3)-1,MATCH(INDEX(価格設定!$D$5:$D$1048576,MATCH(Q555,価格設定!$B$5:$B$1048576,0),0),価格設定!$D$2:$D$3,0)),MATCH($AW555,価格設定!E$1:X$1,1)),INDEX(価格設定!E$2:X$2,0,MATCH($AW555,価格設定!E$1:X$1,1)))),"")</f>
        <v/>
      </c>
      <c r="X555" s="126" t="str">
        <f t="shared" si="893"/>
        <v/>
      </c>
      <c r="Y555" s="128" t="str">
        <f t="shared" si="903"/>
        <v/>
      </c>
      <c r="Z555" s="126" t="str">
        <f t="shared" si="904"/>
        <v/>
      </c>
      <c r="AA555" s="129" t="str">
        <f t="shared" si="905"/>
        <v/>
      </c>
      <c r="AB555" s="126" t="str">
        <f t="shared" si="906"/>
        <v/>
      </c>
      <c r="AC555" s="280" t="str">
        <f t="shared" si="907"/>
        <v/>
      </c>
      <c r="AD555" s="15"/>
      <c r="AE555" s="204" t="str">
        <f>IF(AF555="","",COUNT($AF$3:AF555))</f>
        <v/>
      </c>
      <c r="AF555" s="206" t="str">
        <f t="shared" si="908"/>
        <v/>
      </c>
      <c r="AG555" s="204" t="str">
        <f t="shared" si="909"/>
        <v/>
      </c>
      <c r="AH555" s="204" t="str">
        <f t="shared" si="910"/>
        <v/>
      </c>
      <c r="AI555" s="287"/>
      <c r="AJ555" s="15"/>
      <c r="AK555" s="138" t="str">
        <f t="shared" si="911"/>
        <v/>
      </c>
      <c r="AL555" s="131" t="str">
        <f t="shared" si="912"/>
        <v/>
      </c>
      <c r="AM555" s="131" t="str">
        <f t="shared" si="913"/>
        <v/>
      </c>
      <c r="AN555" s="313" t="str">
        <f t="shared" si="914"/>
        <v/>
      </c>
      <c r="AO555" s="316" t="str">
        <f t="shared" si="915"/>
        <v/>
      </c>
      <c r="AP555" s="18"/>
      <c r="AQ555" s="3" t="str">
        <f>IF(F555="","",MAX($AQ$3:AQ554)+1)</f>
        <v/>
      </c>
      <c r="AR555" s="3" t="str">
        <f>IF(OR(AQ555="",BB555=""),"",MAX($AR$3:AR554)+1)</f>
        <v/>
      </c>
      <c r="AS555" s="3" t="str">
        <f>IF(CQ555="","",RANK(CQ555,CQ$3:CQ$1048576,1)+COUNTIF($CQ$3:CQ555,CQ555)-1)</f>
        <v/>
      </c>
      <c r="AT555" s="21" t="str">
        <f>IF(C555="",IF(OR(AND($H555&lt;&gt;"",C555=""),AND($F554=$F555,$AZ555&lt;&gt;""),COUNTA($H$3:$H$1048576,#REF!,$F$3:$F$1048576)&gt;COUNTA($H$3:$H555,#REF!,$F$3:$F555),$AZ555&lt;&gt;""),INDEX(AT$3:AT$1048576,MATCH(MAX($AQ$3:$AQ554),$AQ$3:$AQ$1048576,0),0),""),C555)</f>
        <v/>
      </c>
      <c r="AU555" s="21" t="str">
        <f>IF(D555="",IF(OR(AND($H555&lt;&gt;"",D555=""),AND($F554=$F555,$AZ555&lt;&gt;""),COUNTA($H$3:$H$1048576,#REF!,$F$3:$F$1048576)&gt;COUNTA($H$3:$H555,#REF!,$F$3:$F555),$AZ555&lt;&gt;""),INDEX(AU$3:AU$1048576,MATCH(MAX($AQ$3:$AQ554),$AQ$3:$AQ$1048576,0),0),""),D555)</f>
        <v/>
      </c>
      <c r="AV555" s="21" t="str">
        <f>IF(E555="",IF(OR(AND($H555&lt;&gt;"",E555=""),AND($F554=$F555,$AZ555&lt;&gt;""),COUNTA($H$3:$H$1048576,#REF!,$F$3:$F$1048576)&gt;COUNTA($H$3:$H555,#REF!,$F$3:$F555),$AZ555&lt;&gt;""),INDEX(AV$3:AV$1048576,MATCH(MAX($AQ$3:$AQ554),$AQ$3:$AQ$1048576,0),0),""),E555)</f>
        <v/>
      </c>
      <c r="AW555" s="24" t="str">
        <f t="shared" si="916"/>
        <v/>
      </c>
      <c r="AX555" s="13" t="str">
        <f t="shared" si="917"/>
        <v/>
      </c>
      <c r="AY555" s="4" t="str">
        <f t="shared" si="918"/>
        <v/>
      </c>
      <c r="AZ555" s="4" t="str">
        <f>IF(AX555="",IF(OR(AND(H555&lt;&gt;"",F555=""),COUNTA($H$3:$H$1048576)&gt;COUNTA($H$3:$H555)),INDEX(AX$3:AX555,MATCH(MAX($AQ$3:AQ555),AQ$3:AQ555,0),0),""),AX555)</f>
        <v/>
      </c>
      <c r="BA555" s="4" t="str">
        <f>IF(AY555="",IF(AND(H555&lt;&gt;"",F555=""),INDEX(AY$3:AY555,MATCH(MAX($AQ$3:AQ555),AQ$3:AQ555,0),0),""),AY555)</f>
        <v/>
      </c>
      <c r="BB555" s="82" t="str">
        <f>IF(BC555="","",RANK(BC555,BC$3:BC$1048576,1)+COUNTIF($BC$3:BC555,BC555)-1)</f>
        <v/>
      </c>
      <c r="BC555" s="139" t="str">
        <f t="shared" si="919"/>
        <v/>
      </c>
      <c r="BD555" s="46" t="str">
        <f t="shared" si="920"/>
        <v/>
      </c>
      <c r="BE555" s="46" t="str">
        <f t="shared" si="921"/>
        <v/>
      </c>
      <c r="BF555" s="46" t="str">
        <f t="shared" si="922"/>
        <v/>
      </c>
      <c r="BG555" s="4" t="str">
        <f t="shared" si="923"/>
        <v/>
      </c>
      <c r="BH555" s="180" t="str">
        <f t="shared" si="924"/>
        <v/>
      </c>
      <c r="BI555" s="16" t="str">
        <f t="shared" si="925"/>
        <v/>
      </c>
      <c r="BJ555" s="52" t="str">
        <f>IF(BI555="","",IF(W555="","",IF(AND(K555=$K$1,$K$1&lt;&gt;""),$BT$2,IFERROR(IF(INDEX(価格設定!$D$5:$D$1048576,MATCH(Q555,価格設定!$B$5:$B$1048576,0),0)=価格設定!$D$3,$BT$2,$BS$2),$BS$2))))</f>
        <v/>
      </c>
      <c r="BK555" s="16" t="str">
        <f>IF(BI555="","",IF(COUNTIF($BI$3:BI555,BI555)=1,1,IF(AND(BI554=BI555,BH555=""),BK554,COUNTIF($BH$3:BH555,BH555))))</f>
        <v/>
      </c>
      <c r="BL555" s="52" t="str">
        <f t="shared" si="926"/>
        <v/>
      </c>
      <c r="BM555" s="52" t="str">
        <f t="shared" si="927"/>
        <v/>
      </c>
      <c r="BN555" s="119" t="str">
        <f t="shared" si="928"/>
        <v/>
      </c>
      <c r="BO555" s="119" t="str">
        <f t="shared" si="929"/>
        <v/>
      </c>
      <c r="BP555" s="17" t="str">
        <f t="shared" si="930"/>
        <v/>
      </c>
      <c r="BQ555" s="17" t="str">
        <f t="shared" si="931"/>
        <v/>
      </c>
      <c r="BR555" s="17" t="str">
        <f>IF(OR(BP555="",COUNTIF($BO$3:BO555,BO555)&lt;&gt;1),"",SUMIF(BO$3:BO$1048576,BO555,BP$3:BP$1048576))</f>
        <v/>
      </c>
      <c r="BS555" s="17" t="str">
        <f t="shared" si="932"/>
        <v/>
      </c>
      <c r="BT555" s="17" t="str">
        <f t="shared" si="933"/>
        <v/>
      </c>
      <c r="BU555" s="17" t="str">
        <f t="shared" si="934"/>
        <v/>
      </c>
      <c r="BV555" s="24" t="str">
        <f t="shared" si="935"/>
        <v/>
      </c>
      <c r="BW555" s="24" t="str">
        <f t="shared" si="936"/>
        <v/>
      </c>
      <c r="BX555" s="24" t="str">
        <f t="shared" si="937"/>
        <v/>
      </c>
      <c r="BY555" s="26" t="str">
        <f t="shared" si="938"/>
        <v/>
      </c>
      <c r="BZ555" s="26" t="str">
        <f t="shared" si="939"/>
        <v/>
      </c>
      <c r="CA555" s="26" t="str">
        <f t="shared" si="940"/>
        <v/>
      </c>
      <c r="CB555" s="66" t="str">
        <f t="shared" si="941"/>
        <v/>
      </c>
      <c r="CC555" s="65" t="str">
        <f t="shared" si="942"/>
        <v/>
      </c>
      <c r="CD555" s="26" t="str">
        <f t="shared" si="943"/>
        <v/>
      </c>
      <c r="CE555" s="26" t="str">
        <f t="shared" si="944"/>
        <v/>
      </c>
      <c r="CF555" s="193" t="str">
        <f t="shared" si="945"/>
        <v/>
      </c>
      <c r="CG555" s="193" t="str">
        <f t="shared" si="946"/>
        <v/>
      </c>
      <c r="CH555" s="26" t="str">
        <f t="shared" si="947"/>
        <v/>
      </c>
      <c r="CI555" s="26" t="str">
        <f t="shared" si="948"/>
        <v/>
      </c>
      <c r="CJ555" s="65" t="str">
        <f t="shared" si="949"/>
        <v/>
      </c>
      <c r="CK555" s="65" t="str">
        <f t="shared" si="950"/>
        <v/>
      </c>
      <c r="CL555" s="64" t="str">
        <f t="shared" si="951"/>
        <v/>
      </c>
      <c r="CM555" s="64" t="str">
        <f t="shared" si="952"/>
        <v/>
      </c>
      <c r="CN555" s="65" t="str">
        <f t="shared" si="953"/>
        <v/>
      </c>
      <c r="CP555" s="63" t="str">
        <f>IF(BH555="","",MAX($CP$3:CP554)+1)</f>
        <v/>
      </c>
      <c r="CQ555" s="24" t="str">
        <f t="shared" si="954"/>
        <v/>
      </c>
      <c r="CR555" s="24" t="str">
        <f t="shared" si="955"/>
        <v/>
      </c>
      <c r="CS555" s="24" t="str">
        <f t="shared" si="956"/>
        <v/>
      </c>
      <c r="CT555" s="58" t="str">
        <f>IF(BO555="","",COUNTIF($BO$3:BO555,BO555)&amp;"@"&amp;BO555)</f>
        <v/>
      </c>
      <c r="CU555" s="16" t="str">
        <f t="shared" si="894"/>
        <v/>
      </c>
      <c r="CV555" s="63" t="str">
        <f t="shared" si="957"/>
        <v/>
      </c>
      <c r="CW555" s="16" t="str">
        <f t="shared" si="958"/>
        <v/>
      </c>
      <c r="CX555" s="16" t="str">
        <f t="shared" si="959"/>
        <v/>
      </c>
      <c r="CY555" s="16" t="str">
        <f t="shared" si="960"/>
        <v/>
      </c>
      <c r="CZ555" s="85" t="str">
        <f t="shared" si="961"/>
        <v/>
      </c>
      <c r="DA555" s="16" t="str">
        <f t="shared" si="962"/>
        <v/>
      </c>
      <c r="DB555" s="16" t="str">
        <f t="shared" si="963"/>
        <v/>
      </c>
      <c r="DC555" s="28" t="str">
        <f>IF(CP555="","",$DC$1&amp;(INDEX(価格設定!D$1:XFD$3,ROW(価格設定!$D$3),MATCH($AW555,価格設定!D$1:XFD$1,1))*100)&amp;"%")</f>
        <v/>
      </c>
      <c r="DD555" s="28" t="str">
        <f>IF(CP555="","",$DD$1&amp;(INDEX(価格設定!D$1:XFD$3,ROW(価格設定!$D$2),MATCH($AW555,価格設定!D$1:XFD$1,1))*100)&amp;"%")</f>
        <v/>
      </c>
      <c r="DE555" s="29" t="str">
        <f t="shared" si="964"/>
        <v/>
      </c>
      <c r="DG555" s="58" t="str">
        <f t="shared" si="965"/>
        <v/>
      </c>
      <c r="DH555" s="58" t="str">
        <f t="shared" si="966"/>
        <v/>
      </c>
      <c r="DI555" s="58" t="str">
        <f t="shared" si="967"/>
        <v/>
      </c>
      <c r="DJ555" s="85" t="str">
        <f t="shared" si="968"/>
        <v/>
      </c>
      <c r="DL555" s="58" t="str">
        <f>IF(COUNTIF(DG$3:DG$1048576,DG555)=COUNTIF($DG$3:$DG555,DG555),DG555,"")</f>
        <v/>
      </c>
      <c r="DM555" s="85" t="str">
        <f t="shared" si="969"/>
        <v/>
      </c>
      <c r="DN555" s="85" t="str">
        <f t="shared" si="895"/>
        <v/>
      </c>
      <c r="DO555" s="85" t="str">
        <f t="shared" si="895"/>
        <v/>
      </c>
      <c r="DP555" s="303"/>
      <c r="DQ555" s="17" t="str">
        <f t="shared" si="896"/>
        <v/>
      </c>
      <c r="DR555" s="17" t="str">
        <f t="shared" si="897"/>
        <v/>
      </c>
      <c r="DS555" s="17" t="str">
        <f t="shared" si="898"/>
        <v/>
      </c>
      <c r="DU555" s="16" t="str">
        <f t="shared" si="970"/>
        <v/>
      </c>
      <c r="DV555" s="16" t="str">
        <f>IF(DU555="","",COUNT($DU$3:DU555))</f>
        <v/>
      </c>
      <c r="DW555" s="16" t="str">
        <f t="shared" si="971"/>
        <v/>
      </c>
      <c r="DX555" s="16" t="str">
        <f t="shared" si="972"/>
        <v/>
      </c>
      <c r="DY555" s="16" t="str">
        <f>IF(DZ555="","",COUNTIF(DZ$3:DZ555,DZ555))</f>
        <v/>
      </c>
      <c r="DZ555" s="16" t="str">
        <f t="shared" si="973"/>
        <v/>
      </c>
      <c r="EA555" s="16" t="str">
        <f t="shared" si="974"/>
        <v/>
      </c>
      <c r="EB555" s="16" t="str">
        <f t="shared" si="975"/>
        <v/>
      </c>
      <c r="EC555" s="16" t="str">
        <f t="shared" si="976"/>
        <v/>
      </c>
      <c r="ED555" s="16" t="str">
        <f t="shared" si="977"/>
        <v/>
      </c>
      <c r="EE555" s="16" t="str">
        <f t="shared" si="978"/>
        <v/>
      </c>
      <c r="EF555" s="16" t="str">
        <f t="shared" si="979"/>
        <v/>
      </c>
      <c r="EG555" s="16" t="str">
        <f t="shared" si="980"/>
        <v/>
      </c>
      <c r="EH555" s="16" t="str">
        <f t="shared" si="981"/>
        <v/>
      </c>
      <c r="EI555" s="16" t="str">
        <f t="shared" si="982"/>
        <v/>
      </c>
      <c r="EJ555" s="16" t="str">
        <f t="shared" si="983"/>
        <v/>
      </c>
      <c r="EK555" s="16" t="str">
        <f t="shared" si="984"/>
        <v/>
      </c>
      <c r="EL555" s="58" t="str">
        <f t="shared" si="985"/>
        <v/>
      </c>
      <c r="EM555" s="58" t="str">
        <f>IF(OR($DZ555="",CR555=""),IF($EL555="","",$EL555),IF(OR(CR555="なし",CR555=0),領収書!$H$1,CR555))</f>
        <v/>
      </c>
      <c r="EN555" s="58" t="str">
        <f>IF(OR($DZ555="",CS555=""),IF($EL555="","",$EL555),IF(OR(CS555="なし",CS555=0),入力!$EN$1,CS555))</f>
        <v/>
      </c>
      <c r="EO555" s="63" t="str">
        <f t="shared" si="986"/>
        <v/>
      </c>
      <c r="EP555" s="63" t="str">
        <f t="shared" si="987"/>
        <v/>
      </c>
      <c r="ER555" s="16" t="str">
        <f>IF(AND(COUNTIF($ET$3:ET555,ET555)=1,ET555&lt;&gt;""),MAX($ER$3:ER554)+1,"")</f>
        <v/>
      </c>
      <c r="ES555" s="16" t="str">
        <f>IF(価格設定!B557="","",価格設定!B557)</f>
        <v/>
      </c>
      <c r="ET555" s="16" t="str">
        <f>IF(価格設定!C557="","",価格設定!C557)</f>
        <v/>
      </c>
      <c r="EV555" s="16" t="str">
        <f t="shared" si="899"/>
        <v/>
      </c>
      <c r="EW555" s="16" t="str">
        <f t="shared" si="988"/>
        <v/>
      </c>
    </row>
    <row r="556" spans="1:153" ht="30" customHeight="1" x14ac:dyDescent="0.2">
      <c r="A556" s="225"/>
      <c r="B556" s="212"/>
      <c r="C556" s="221"/>
      <c r="D556" s="164"/>
      <c r="E556" s="165"/>
      <c r="F556" s="166"/>
      <c r="G556" s="167"/>
      <c r="H556" s="179"/>
      <c r="I556" s="306"/>
      <c r="J556" s="169"/>
      <c r="K556" s="179"/>
      <c r="L556" s="186"/>
      <c r="M556" s="186"/>
      <c r="N556" s="168"/>
      <c r="O556" s="170"/>
      <c r="P556" s="212"/>
      <c r="Q556" s="179" t="str">
        <f>IFERROR(IF(H556="","",IFERROR(INDEX(価格設定!$B$5:$B$1048576,MATCH(H556,価格設定!$B$5:$B$1048576,0),0),INDEX(価格設定!$B$5:$B$1048576,MATCH("*"&amp;H556&amp;"*",価格設定!$B$5:$B$1048576,0),0))),H556)</f>
        <v/>
      </c>
      <c r="R556" s="250" t="str">
        <f>IFERROR(IF(Q556="",IF(K556="","",K556),IF(K556="",IF(INDEX(価格設定!$C$5:$C$1048576,MATCH(Q556,価格設定!$B$5:$B$1048576,0),0)=0,"",INDEX(価格設定!$C$5:$C$1048576,MATCH(Q556,価格設定!$B$5:$B$1048576,0),0)),IF(K556="なし","",K556))),"")</f>
        <v/>
      </c>
      <c r="S556" s="308" t="str">
        <f t="shared" si="900"/>
        <v/>
      </c>
      <c r="T556" s="126" t="str">
        <f>IFERROR(IF(J556="",IF(INDEX(価格設定!$E$5:$R$1048576,MATCH($Q556,価格設定!B$5:B$1048576,0),MATCH($AW556,価格設定!E$1:X$1,1))=0,"",INDEX(価格設定!$E$5:$R$1048576,MATCH($Q556,価格設定!B$5:B$1048576,0),MATCH($AW556,価格設定!E$1:X$1,1))),J556),"")</f>
        <v/>
      </c>
      <c r="U556" s="126" t="str">
        <f t="shared" si="901"/>
        <v/>
      </c>
      <c r="V556" s="132" t="str">
        <f t="shared" si="902"/>
        <v/>
      </c>
      <c r="W556" s="127" t="str">
        <f>IFERROR(IF(OR(T556="",T556&lt;0),"",IFERROR(INDEX(価格設定!E$2:X$3,IF(AND(K556=$K$1,$K$1&lt;&gt;""),ROW(価格設定!$D$3)-1,MATCH(INDEX(価格設定!$D$5:$D$1048576,MATCH(Q556,価格設定!$B$5:$B$1048576,0),0),価格設定!$D$2:$D$3,0)),MATCH($AW556,価格設定!E$1:X$1,1)),INDEX(価格設定!E$2:X$2,0,MATCH($AW556,価格設定!E$1:X$1,1)))),"")</f>
        <v/>
      </c>
      <c r="X556" s="126" t="str">
        <f t="shared" si="893"/>
        <v/>
      </c>
      <c r="Y556" s="128" t="str">
        <f t="shared" si="903"/>
        <v/>
      </c>
      <c r="Z556" s="126" t="str">
        <f t="shared" si="904"/>
        <v/>
      </c>
      <c r="AA556" s="129" t="str">
        <f t="shared" si="905"/>
        <v/>
      </c>
      <c r="AB556" s="126" t="str">
        <f t="shared" si="906"/>
        <v/>
      </c>
      <c r="AC556" s="280" t="str">
        <f t="shared" si="907"/>
        <v/>
      </c>
      <c r="AD556" s="15"/>
      <c r="AE556" s="204" t="str">
        <f>IF(AF556="","",COUNT($AF$3:AF556))</f>
        <v/>
      </c>
      <c r="AF556" s="206" t="str">
        <f t="shared" si="908"/>
        <v/>
      </c>
      <c r="AG556" s="204" t="str">
        <f t="shared" si="909"/>
        <v/>
      </c>
      <c r="AH556" s="204" t="str">
        <f t="shared" si="910"/>
        <v/>
      </c>
      <c r="AI556" s="287"/>
      <c r="AJ556" s="15"/>
      <c r="AK556" s="138" t="str">
        <f t="shared" si="911"/>
        <v/>
      </c>
      <c r="AL556" s="131" t="str">
        <f t="shared" si="912"/>
        <v/>
      </c>
      <c r="AM556" s="131" t="str">
        <f t="shared" si="913"/>
        <v/>
      </c>
      <c r="AN556" s="313" t="str">
        <f t="shared" si="914"/>
        <v/>
      </c>
      <c r="AO556" s="316" t="str">
        <f t="shared" si="915"/>
        <v/>
      </c>
      <c r="AP556" s="18"/>
      <c r="AQ556" s="3" t="str">
        <f>IF(F556="","",MAX($AQ$3:AQ555)+1)</f>
        <v/>
      </c>
      <c r="AR556" s="3" t="str">
        <f>IF(OR(AQ556="",BB556=""),"",MAX($AR$3:AR555)+1)</f>
        <v/>
      </c>
      <c r="AS556" s="3" t="str">
        <f>IF(CQ556="","",RANK(CQ556,CQ$3:CQ$1048576,1)+COUNTIF($CQ$3:CQ556,CQ556)-1)</f>
        <v/>
      </c>
      <c r="AT556" s="21" t="str">
        <f>IF(C556="",IF(OR(AND($H556&lt;&gt;"",C556=""),AND($F555=$F556,$AZ556&lt;&gt;""),COUNTA($H$3:$H$1048576,#REF!,$F$3:$F$1048576)&gt;COUNTA($H$3:$H556,#REF!,$F$3:$F556),$AZ556&lt;&gt;""),INDEX(AT$3:AT$1048576,MATCH(MAX($AQ$3:$AQ555),$AQ$3:$AQ$1048576,0),0),""),C556)</f>
        <v/>
      </c>
      <c r="AU556" s="21" t="str">
        <f>IF(D556="",IF(OR(AND($H556&lt;&gt;"",D556=""),AND($F555=$F556,$AZ556&lt;&gt;""),COUNTA($H$3:$H$1048576,#REF!,$F$3:$F$1048576)&gt;COUNTA($H$3:$H556,#REF!,$F$3:$F556),$AZ556&lt;&gt;""),INDEX(AU$3:AU$1048576,MATCH(MAX($AQ$3:$AQ555),$AQ$3:$AQ$1048576,0),0),""),D556)</f>
        <v/>
      </c>
      <c r="AV556" s="21" t="str">
        <f>IF(E556="",IF(OR(AND($H556&lt;&gt;"",E556=""),AND($F555=$F556,$AZ556&lt;&gt;""),COUNTA($H$3:$H$1048576,#REF!,$F$3:$F$1048576)&gt;COUNTA($H$3:$H556,#REF!,$F$3:$F556),$AZ556&lt;&gt;""),INDEX(AV$3:AV$1048576,MATCH(MAX($AQ$3:$AQ555),$AQ$3:$AQ$1048576,0),0),""),E556)</f>
        <v/>
      </c>
      <c r="AW556" s="24" t="str">
        <f t="shared" si="916"/>
        <v/>
      </c>
      <c r="AX556" s="13" t="str">
        <f t="shared" si="917"/>
        <v/>
      </c>
      <c r="AY556" s="4" t="str">
        <f t="shared" si="918"/>
        <v/>
      </c>
      <c r="AZ556" s="4" t="str">
        <f>IF(AX556="",IF(OR(AND(H556&lt;&gt;"",F556=""),COUNTA($H$3:$H$1048576)&gt;COUNTA($H$3:$H556)),INDEX(AX$3:AX556,MATCH(MAX($AQ$3:AQ556),AQ$3:AQ556,0),0),""),AX556)</f>
        <v/>
      </c>
      <c r="BA556" s="4" t="str">
        <f>IF(AY556="",IF(AND(H556&lt;&gt;"",F556=""),INDEX(AY$3:AY556,MATCH(MAX($AQ$3:AQ556),AQ$3:AQ556,0),0),""),AY556)</f>
        <v/>
      </c>
      <c r="BB556" s="82" t="str">
        <f>IF(BC556="","",RANK(BC556,BC$3:BC$1048576,1)+COUNTIF($BC$3:BC556,BC556)-1)</f>
        <v/>
      </c>
      <c r="BC556" s="139" t="str">
        <f t="shared" si="919"/>
        <v/>
      </c>
      <c r="BD556" s="46" t="str">
        <f t="shared" si="920"/>
        <v/>
      </c>
      <c r="BE556" s="46" t="str">
        <f t="shared" si="921"/>
        <v/>
      </c>
      <c r="BF556" s="46" t="str">
        <f t="shared" si="922"/>
        <v/>
      </c>
      <c r="BG556" s="4" t="str">
        <f t="shared" si="923"/>
        <v/>
      </c>
      <c r="BH556" s="180" t="str">
        <f t="shared" si="924"/>
        <v/>
      </c>
      <c r="BI556" s="16" t="str">
        <f t="shared" si="925"/>
        <v/>
      </c>
      <c r="BJ556" s="52" t="str">
        <f>IF(BI556="","",IF(W556="","",IF(AND(K556=$K$1,$K$1&lt;&gt;""),$BT$2,IFERROR(IF(INDEX(価格設定!$D$5:$D$1048576,MATCH(Q556,価格設定!$B$5:$B$1048576,0),0)=価格設定!$D$3,$BT$2,$BS$2),$BS$2))))</f>
        <v/>
      </c>
      <c r="BK556" s="16" t="str">
        <f>IF(BI556="","",IF(COUNTIF($BI$3:BI556,BI556)=1,1,IF(AND(BI555=BI556,BH556=""),BK555,COUNTIF($BH$3:BH556,BH556))))</f>
        <v/>
      </c>
      <c r="BL556" s="52" t="str">
        <f t="shared" si="926"/>
        <v/>
      </c>
      <c r="BM556" s="52" t="str">
        <f t="shared" si="927"/>
        <v/>
      </c>
      <c r="BN556" s="119" t="str">
        <f t="shared" si="928"/>
        <v/>
      </c>
      <c r="BO556" s="119" t="str">
        <f t="shared" si="929"/>
        <v/>
      </c>
      <c r="BP556" s="17" t="str">
        <f t="shared" si="930"/>
        <v/>
      </c>
      <c r="BQ556" s="17" t="str">
        <f t="shared" si="931"/>
        <v/>
      </c>
      <c r="BR556" s="17" t="str">
        <f>IF(OR(BP556="",COUNTIF($BO$3:BO556,BO556)&lt;&gt;1),"",SUMIF(BO$3:BO$1048576,BO556,BP$3:BP$1048576))</f>
        <v/>
      </c>
      <c r="BS556" s="17" t="str">
        <f t="shared" si="932"/>
        <v/>
      </c>
      <c r="BT556" s="17" t="str">
        <f t="shared" si="933"/>
        <v/>
      </c>
      <c r="BU556" s="17" t="str">
        <f t="shared" si="934"/>
        <v/>
      </c>
      <c r="BV556" s="24" t="str">
        <f t="shared" si="935"/>
        <v/>
      </c>
      <c r="BW556" s="24" t="str">
        <f t="shared" si="936"/>
        <v/>
      </c>
      <c r="BX556" s="24" t="str">
        <f t="shared" si="937"/>
        <v/>
      </c>
      <c r="BY556" s="26" t="str">
        <f t="shared" si="938"/>
        <v/>
      </c>
      <c r="BZ556" s="26" t="str">
        <f t="shared" si="939"/>
        <v/>
      </c>
      <c r="CA556" s="26" t="str">
        <f t="shared" si="940"/>
        <v/>
      </c>
      <c r="CB556" s="66" t="str">
        <f t="shared" si="941"/>
        <v/>
      </c>
      <c r="CC556" s="65" t="str">
        <f t="shared" si="942"/>
        <v/>
      </c>
      <c r="CD556" s="26" t="str">
        <f t="shared" si="943"/>
        <v/>
      </c>
      <c r="CE556" s="26" t="str">
        <f t="shared" si="944"/>
        <v/>
      </c>
      <c r="CF556" s="193" t="str">
        <f t="shared" si="945"/>
        <v/>
      </c>
      <c r="CG556" s="193" t="str">
        <f t="shared" si="946"/>
        <v/>
      </c>
      <c r="CH556" s="26" t="str">
        <f t="shared" si="947"/>
        <v/>
      </c>
      <c r="CI556" s="26" t="str">
        <f t="shared" si="948"/>
        <v/>
      </c>
      <c r="CJ556" s="65" t="str">
        <f t="shared" si="949"/>
        <v/>
      </c>
      <c r="CK556" s="65" t="str">
        <f t="shared" si="950"/>
        <v/>
      </c>
      <c r="CL556" s="64" t="str">
        <f t="shared" si="951"/>
        <v/>
      </c>
      <c r="CM556" s="64" t="str">
        <f t="shared" si="952"/>
        <v/>
      </c>
      <c r="CN556" s="65" t="str">
        <f t="shared" si="953"/>
        <v/>
      </c>
      <c r="CP556" s="63" t="str">
        <f>IF(BH556="","",MAX($CP$3:CP555)+1)</f>
        <v/>
      </c>
      <c r="CQ556" s="24" t="str">
        <f t="shared" si="954"/>
        <v/>
      </c>
      <c r="CR556" s="24" t="str">
        <f t="shared" si="955"/>
        <v/>
      </c>
      <c r="CS556" s="24" t="str">
        <f t="shared" si="956"/>
        <v/>
      </c>
      <c r="CT556" s="58" t="str">
        <f>IF(BO556="","",COUNTIF($BO$3:BO556,BO556)&amp;"@"&amp;BO556)</f>
        <v/>
      </c>
      <c r="CU556" s="16" t="str">
        <f t="shared" si="894"/>
        <v/>
      </c>
      <c r="CV556" s="63" t="str">
        <f t="shared" si="957"/>
        <v/>
      </c>
      <c r="CW556" s="16" t="str">
        <f t="shared" si="958"/>
        <v/>
      </c>
      <c r="CX556" s="16" t="str">
        <f t="shared" si="959"/>
        <v/>
      </c>
      <c r="CY556" s="16" t="str">
        <f t="shared" si="960"/>
        <v/>
      </c>
      <c r="CZ556" s="85" t="str">
        <f t="shared" si="961"/>
        <v/>
      </c>
      <c r="DA556" s="16" t="str">
        <f t="shared" si="962"/>
        <v/>
      </c>
      <c r="DB556" s="16" t="str">
        <f t="shared" si="963"/>
        <v/>
      </c>
      <c r="DC556" s="28" t="str">
        <f>IF(CP556="","",$DC$1&amp;(INDEX(価格設定!D$1:XFD$3,ROW(価格設定!$D$3),MATCH($AW556,価格設定!D$1:XFD$1,1))*100)&amp;"%")</f>
        <v/>
      </c>
      <c r="DD556" s="28" t="str">
        <f>IF(CP556="","",$DD$1&amp;(INDEX(価格設定!D$1:XFD$3,ROW(価格設定!$D$2),MATCH($AW556,価格設定!D$1:XFD$1,1))*100)&amp;"%")</f>
        <v/>
      </c>
      <c r="DE556" s="29" t="str">
        <f t="shared" si="964"/>
        <v/>
      </c>
      <c r="DG556" s="58" t="str">
        <f t="shared" si="965"/>
        <v/>
      </c>
      <c r="DH556" s="58" t="str">
        <f t="shared" si="966"/>
        <v/>
      </c>
      <c r="DI556" s="58" t="str">
        <f t="shared" si="967"/>
        <v/>
      </c>
      <c r="DJ556" s="85" t="str">
        <f t="shared" si="968"/>
        <v/>
      </c>
      <c r="DL556" s="58" t="str">
        <f>IF(COUNTIF(DG$3:DG$1048576,DG556)=COUNTIF($DG$3:$DG556,DG556),DG556,"")</f>
        <v/>
      </c>
      <c r="DM556" s="85" t="str">
        <f t="shared" si="969"/>
        <v/>
      </c>
      <c r="DN556" s="85" t="str">
        <f t="shared" si="895"/>
        <v/>
      </c>
      <c r="DO556" s="85" t="str">
        <f t="shared" si="895"/>
        <v/>
      </c>
      <c r="DP556" s="303"/>
      <c r="DQ556" s="17" t="str">
        <f t="shared" si="896"/>
        <v/>
      </c>
      <c r="DR556" s="17" t="str">
        <f t="shared" si="897"/>
        <v/>
      </c>
      <c r="DS556" s="17" t="str">
        <f t="shared" si="898"/>
        <v/>
      </c>
      <c r="DU556" s="16" t="str">
        <f t="shared" si="970"/>
        <v/>
      </c>
      <c r="DV556" s="16" t="str">
        <f>IF(DU556="","",COUNT($DU$3:DU556))</f>
        <v/>
      </c>
      <c r="DW556" s="16" t="str">
        <f t="shared" si="971"/>
        <v/>
      </c>
      <c r="DX556" s="16" t="str">
        <f t="shared" si="972"/>
        <v/>
      </c>
      <c r="DY556" s="16" t="str">
        <f>IF(DZ556="","",COUNTIF(DZ$3:DZ556,DZ556))</f>
        <v/>
      </c>
      <c r="DZ556" s="16" t="str">
        <f t="shared" si="973"/>
        <v/>
      </c>
      <c r="EA556" s="16" t="str">
        <f t="shared" si="974"/>
        <v/>
      </c>
      <c r="EB556" s="16" t="str">
        <f t="shared" si="975"/>
        <v/>
      </c>
      <c r="EC556" s="16" t="str">
        <f t="shared" si="976"/>
        <v/>
      </c>
      <c r="ED556" s="16" t="str">
        <f t="shared" si="977"/>
        <v/>
      </c>
      <c r="EE556" s="16" t="str">
        <f t="shared" si="978"/>
        <v/>
      </c>
      <c r="EF556" s="16" t="str">
        <f t="shared" si="979"/>
        <v/>
      </c>
      <c r="EG556" s="16" t="str">
        <f t="shared" si="980"/>
        <v/>
      </c>
      <c r="EH556" s="16" t="str">
        <f t="shared" si="981"/>
        <v/>
      </c>
      <c r="EI556" s="16" t="str">
        <f t="shared" si="982"/>
        <v/>
      </c>
      <c r="EJ556" s="16" t="str">
        <f t="shared" si="983"/>
        <v/>
      </c>
      <c r="EK556" s="16" t="str">
        <f t="shared" si="984"/>
        <v/>
      </c>
      <c r="EL556" s="58" t="str">
        <f t="shared" si="985"/>
        <v/>
      </c>
      <c r="EM556" s="58" t="str">
        <f>IF(OR($DZ556="",CR556=""),IF($EL556="","",$EL556),IF(OR(CR556="なし",CR556=0),領収書!$H$1,CR556))</f>
        <v/>
      </c>
      <c r="EN556" s="58" t="str">
        <f>IF(OR($DZ556="",CS556=""),IF($EL556="","",$EL556),IF(OR(CS556="なし",CS556=0),入力!$EN$1,CS556))</f>
        <v/>
      </c>
      <c r="EO556" s="63" t="str">
        <f t="shared" si="986"/>
        <v/>
      </c>
      <c r="EP556" s="63" t="str">
        <f t="shared" si="987"/>
        <v/>
      </c>
      <c r="ER556" s="16" t="str">
        <f>IF(AND(COUNTIF($ET$3:ET556,ET556)=1,ET556&lt;&gt;""),MAX($ER$3:ER555)+1,"")</f>
        <v/>
      </c>
      <c r="ES556" s="16" t="str">
        <f>IF(価格設定!B558="","",価格設定!B558)</f>
        <v/>
      </c>
      <c r="ET556" s="16" t="str">
        <f>IF(価格設定!C558="","",価格設定!C558)</f>
        <v/>
      </c>
      <c r="EV556" s="16" t="str">
        <f t="shared" si="899"/>
        <v/>
      </c>
      <c r="EW556" s="16" t="str">
        <f t="shared" si="988"/>
        <v/>
      </c>
    </row>
    <row r="557" spans="1:153" ht="30" customHeight="1" x14ac:dyDescent="0.2">
      <c r="A557" s="225"/>
      <c r="B557" s="212"/>
      <c r="C557" s="221"/>
      <c r="D557" s="164"/>
      <c r="E557" s="165"/>
      <c r="F557" s="166"/>
      <c r="G557" s="167"/>
      <c r="H557" s="179"/>
      <c r="I557" s="306"/>
      <c r="J557" s="169"/>
      <c r="K557" s="179"/>
      <c r="L557" s="186"/>
      <c r="M557" s="186"/>
      <c r="N557" s="168"/>
      <c r="O557" s="170"/>
      <c r="P557" s="212"/>
      <c r="Q557" s="179" t="str">
        <f>IFERROR(IF(H557="","",IFERROR(INDEX(価格設定!$B$5:$B$1048576,MATCH(H557,価格設定!$B$5:$B$1048576,0),0),INDEX(価格設定!$B$5:$B$1048576,MATCH("*"&amp;H557&amp;"*",価格設定!$B$5:$B$1048576,0),0))),H557)</f>
        <v/>
      </c>
      <c r="R557" s="250" t="str">
        <f>IFERROR(IF(Q557="",IF(K557="","",K557),IF(K557="",IF(INDEX(価格設定!$C$5:$C$1048576,MATCH(Q557,価格設定!$B$5:$B$1048576,0),0)=0,"",INDEX(価格設定!$C$5:$C$1048576,MATCH(Q557,価格設定!$B$5:$B$1048576,0),0)),IF(K557="なし","",K557))),"")</f>
        <v/>
      </c>
      <c r="S557" s="308" t="str">
        <f t="shared" si="900"/>
        <v/>
      </c>
      <c r="T557" s="126" t="str">
        <f>IFERROR(IF(J557="",IF(INDEX(価格設定!$E$5:$R$1048576,MATCH($Q557,価格設定!B$5:B$1048576,0),MATCH($AW557,価格設定!E$1:X$1,1))=0,"",INDEX(価格設定!$E$5:$R$1048576,MATCH($Q557,価格設定!B$5:B$1048576,0),MATCH($AW557,価格設定!E$1:X$1,1))),J557),"")</f>
        <v/>
      </c>
      <c r="U557" s="126" t="str">
        <f t="shared" si="901"/>
        <v/>
      </c>
      <c r="V557" s="132" t="str">
        <f t="shared" si="902"/>
        <v/>
      </c>
      <c r="W557" s="127" t="str">
        <f>IFERROR(IF(OR(T557="",T557&lt;0),"",IFERROR(INDEX(価格設定!E$2:X$3,IF(AND(K557=$K$1,$K$1&lt;&gt;""),ROW(価格設定!$D$3)-1,MATCH(INDEX(価格設定!$D$5:$D$1048576,MATCH(Q557,価格設定!$B$5:$B$1048576,0),0),価格設定!$D$2:$D$3,0)),MATCH($AW557,価格設定!E$1:X$1,1)),INDEX(価格設定!E$2:X$2,0,MATCH($AW557,価格設定!E$1:X$1,1)))),"")</f>
        <v/>
      </c>
      <c r="X557" s="126" t="str">
        <f t="shared" si="893"/>
        <v/>
      </c>
      <c r="Y557" s="128" t="str">
        <f t="shared" si="903"/>
        <v/>
      </c>
      <c r="Z557" s="126" t="str">
        <f t="shared" si="904"/>
        <v/>
      </c>
      <c r="AA557" s="129" t="str">
        <f t="shared" si="905"/>
        <v/>
      </c>
      <c r="AB557" s="126" t="str">
        <f t="shared" si="906"/>
        <v/>
      </c>
      <c r="AC557" s="280" t="str">
        <f t="shared" si="907"/>
        <v/>
      </c>
      <c r="AD557" s="15"/>
      <c r="AE557" s="204" t="str">
        <f>IF(AF557="","",COUNT($AF$3:AF557))</f>
        <v/>
      </c>
      <c r="AF557" s="206" t="str">
        <f t="shared" si="908"/>
        <v/>
      </c>
      <c r="AG557" s="204" t="str">
        <f t="shared" si="909"/>
        <v/>
      </c>
      <c r="AH557" s="204" t="str">
        <f t="shared" si="910"/>
        <v/>
      </c>
      <c r="AI557" s="287"/>
      <c r="AJ557" s="15"/>
      <c r="AK557" s="138" t="str">
        <f t="shared" si="911"/>
        <v/>
      </c>
      <c r="AL557" s="131" t="str">
        <f t="shared" si="912"/>
        <v/>
      </c>
      <c r="AM557" s="131" t="str">
        <f t="shared" si="913"/>
        <v/>
      </c>
      <c r="AN557" s="313" t="str">
        <f t="shared" si="914"/>
        <v/>
      </c>
      <c r="AO557" s="316" t="str">
        <f t="shared" si="915"/>
        <v/>
      </c>
      <c r="AP557" s="18"/>
      <c r="AQ557" s="3" t="str">
        <f>IF(F557="","",MAX($AQ$3:AQ556)+1)</f>
        <v/>
      </c>
      <c r="AR557" s="3" t="str">
        <f>IF(OR(AQ557="",BB557=""),"",MAX($AR$3:AR556)+1)</f>
        <v/>
      </c>
      <c r="AS557" s="3" t="str">
        <f>IF(CQ557="","",RANK(CQ557,CQ$3:CQ$1048576,1)+COUNTIF($CQ$3:CQ557,CQ557)-1)</f>
        <v/>
      </c>
      <c r="AT557" s="21" t="str">
        <f>IF(C557="",IF(OR(AND($H557&lt;&gt;"",C557=""),AND($F556=$F557,$AZ557&lt;&gt;""),COUNTA($H$3:$H$1048576,#REF!,$F$3:$F$1048576)&gt;COUNTA($H$3:$H557,#REF!,$F$3:$F557),$AZ557&lt;&gt;""),INDEX(AT$3:AT$1048576,MATCH(MAX($AQ$3:$AQ556),$AQ$3:$AQ$1048576,0),0),""),C557)</f>
        <v/>
      </c>
      <c r="AU557" s="21" t="str">
        <f>IF(D557="",IF(OR(AND($H557&lt;&gt;"",D557=""),AND($F556=$F557,$AZ557&lt;&gt;""),COUNTA($H$3:$H$1048576,#REF!,$F$3:$F$1048576)&gt;COUNTA($H$3:$H557,#REF!,$F$3:$F557),$AZ557&lt;&gt;""),INDEX(AU$3:AU$1048576,MATCH(MAX($AQ$3:$AQ556),$AQ$3:$AQ$1048576,0),0),""),D557)</f>
        <v/>
      </c>
      <c r="AV557" s="21" t="str">
        <f>IF(E557="",IF(OR(AND($H557&lt;&gt;"",E557=""),AND($F556=$F557,$AZ557&lt;&gt;""),COUNTA($H$3:$H$1048576,#REF!,$F$3:$F$1048576)&gt;COUNTA($H$3:$H557,#REF!,$F$3:$F557),$AZ557&lt;&gt;""),INDEX(AV$3:AV$1048576,MATCH(MAX($AQ$3:$AQ556),$AQ$3:$AQ$1048576,0),0),""),E557)</f>
        <v/>
      </c>
      <c r="AW557" s="24" t="str">
        <f t="shared" si="916"/>
        <v/>
      </c>
      <c r="AX557" s="13" t="str">
        <f t="shared" si="917"/>
        <v/>
      </c>
      <c r="AY557" s="4" t="str">
        <f t="shared" si="918"/>
        <v/>
      </c>
      <c r="AZ557" s="4" t="str">
        <f>IF(AX557="",IF(OR(AND(H557&lt;&gt;"",F557=""),COUNTA($H$3:$H$1048576)&gt;COUNTA($H$3:$H557)),INDEX(AX$3:AX557,MATCH(MAX($AQ$3:AQ557),AQ$3:AQ557,0),0),""),AX557)</f>
        <v/>
      </c>
      <c r="BA557" s="4" t="str">
        <f>IF(AY557="",IF(AND(H557&lt;&gt;"",F557=""),INDEX(AY$3:AY557,MATCH(MAX($AQ$3:AQ557),AQ$3:AQ557,0),0),""),AY557)</f>
        <v/>
      </c>
      <c r="BB557" s="82" t="str">
        <f>IF(BC557="","",RANK(BC557,BC$3:BC$1048576,1)+COUNTIF($BC$3:BC557,BC557)-1)</f>
        <v/>
      </c>
      <c r="BC557" s="139" t="str">
        <f t="shared" si="919"/>
        <v/>
      </c>
      <c r="BD557" s="46" t="str">
        <f t="shared" si="920"/>
        <v/>
      </c>
      <c r="BE557" s="46" t="str">
        <f t="shared" si="921"/>
        <v/>
      </c>
      <c r="BF557" s="46" t="str">
        <f t="shared" si="922"/>
        <v/>
      </c>
      <c r="BG557" s="4" t="str">
        <f t="shared" si="923"/>
        <v/>
      </c>
      <c r="BH557" s="180" t="str">
        <f t="shared" si="924"/>
        <v/>
      </c>
      <c r="BI557" s="16" t="str">
        <f t="shared" si="925"/>
        <v/>
      </c>
      <c r="BJ557" s="52" t="str">
        <f>IF(BI557="","",IF(W557="","",IF(AND(K557=$K$1,$K$1&lt;&gt;""),$BT$2,IFERROR(IF(INDEX(価格設定!$D$5:$D$1048576,MATCH(Q557,価格設定!$B$5:$B$1048576,0),0)=価格設定!$D$3,$BT$2,$BS$2),$BS$2))))</f>
        <v/>
      </c>
      <c r="BK557" s="16" t="str">
        <f>IF(BI557="","",IF(COUNTIF($BI$3:BI557,BI557)=1,1,IF(AND(BI556=BI557,BH557=""),BK556,COUNTIF($BH$3:BH557,BH557))))</f>
        <v/>
      </c>
      <c r="BL557" s="52" t="str">
        <f t="shared" si="926"/>
        <v/>
      </c>
      <c r="BM557" s="52" t="str">
        <f t="shared" si="927"/>
        <v/>
      </c>
      <c r="BN557" s="119" t="str">
        <f t="shared" si="928"/>
        <v/>
      </c>
      <c r="BO557" s="119" t="str">
        <f t="shared" si="929"/>
        <v/>
      </c>
      <c r="BP557" s="17" t="str">
        <f t="shared" si="930"/>
        <v/>
      </c>
      <c r="BQ557" s="17" t="str">
        <f t="shared" si="931"/>
        <v/>
      </c>
      <c r="BR557" s="17" t="str">
        <f>IF(OR(BP557="",COUNTIF($BO$3:BO557,BO557)&lt;&gt;1),"",SUMIF(BO$3:BO$1048576,BO557,BP$3:BP$1048576))</f>
        <v/>
      </c>
      <c r="BS557" s="17" t="str">
        <f t="shared" si="932"/>
        <v/>
      </c>
      <c r="BT557" s="17" t="str">
        <f t="shared" si="933"/>
        <v/>
      </c>
      <c r="BU557" s="17" t="str">
        <f t="shared" si="934"/>
        <v/>
      </c>
      <c r="BV557" s="24" t="str">
        <f t="shared" si="935"/>
        <v/>
      </c>
      <c r="BW557" s="24" t="str">
        <f t="shared" si="936"/>
        <v/>
      </c>
      <c r="BX557" s="24" t="str">
        <f t="shared" si="937"/>
        <v/>
      </c>
      <c r="BY557" s="26" t="str">
        <f t="shared" si="938"/>
        <v/>
      </c>
      <c r="BZ557" s="26" t="str">
        <f t="shared" si="939"/>
        <v/>
      </c>
      <c r="CA557" s="26" t="str">
        <f t="shared" si="940"/>
        <v/>
      </c>
      <c r="CB557" s="66" t="str">
        <f t="shared" si="941"/>
        <v/>
      </c>
      <c r="CC557" s="65" t="str">
        <f t="shared" si="942"/>
        <v/>
      </c>
      <c r="CD557" s="26" t="str">
        <f t="shared" si="943"/>
        <v/>
      </c>
      <c r="CE557" s="26" t="str">
        <f t="shared" si="944"/>
        <v/>
      </c>
      <c r="CF557" s="193" t="str">
        <f t="shared" si="945"/>
        <v/>
      </c>
      <c r="CG557" s="193" t="str">
        <f t="shared" si="946"/>
        <v/>
      </c>
      <c r="CH557" s="26" t="str">
        <f t="shared" si="947"/>
        <v/>
      </c>
      <c r="CI557" s="26" t="str">
        <f t="shared" si="948"/>
        <v/>
      </c>
      <c r="CJ557" s="65" t="str">
        <f t="shared" si="949"/>
        <v/>
      </c>
      <c r="CK557" s="65" t="str">
        <f t="shared" si="950"/>
        <v/>
      </c>
      <c r="CL557" s="64" t="str">
        <f t="shared" si="951"/>
        <v/>
      </c>
      <c r="CM557" s="64" t="str">
        <f t="shared" si="952"/>
        <v/>
      </c>
      <c r="CN557" s="65" t="str">
        <f t="shared" si="953"/>
        <v/>
      </c>
      <c r="CP557" s="63" t="str">
        <f>IF(BH557="","",MAX($CP$3:CP556)+1)</f>
        <v/>
      </c>
      <c r="CQ557" s="24" t="str">
        <f t="shared" si="954"/>
        <v/>
      </c>
      <c r="CR557" s="24" t="str">
        <f t="shared" si="955"/>
        <v/>
      </c>
      <c r="CS557" s="24" t="str">
        <f t="shared" si="956"/>
        <v/>
      </c>
      <c r="CT557" s="58" t="str">
        <f>IF(BO557="","",COUNTIF($BO$3:BO557,BO557)&amp;"@"&amp;BO557)</f>
        <v/>
      </c>
      <c r="CU557" s="16" t="str">
        <f t="shared" si="894"/>
        <v/>
      </c>
      <c r="CV557" s="63" t="str">
        <f t="shared" si="957"/>
        <v/>
      </c>
      <c r="CW557" s="16" t="str">
        <f t="shared" si="958"/>
        <v/>
      </c>
      <c r="CX557" s="16" t="str">
        <f t="shared" si="959"/>
        <v/>
      </c>
      <c r="CY557" s="16" t="str">
        <f t="shared" si="960"/>
        <v/>
      </c>
      <c r="CZ557" s="85" t="str">
        <f t="shared" si="961"/>
        <v/>
      </c>
      <c r="DA557" s="16" t="str">
        <f t="shared" si="962"/>
        <v/>
      </c>
      <c r="DB557" s="16" t="str">
        <f t="shared" si="963"/>
        <v/>
      </c>
      <c r="DC557" s="28" t="str">
        <f>IF(CP557="","",$DC$1&amp;(INDEX(価格設定!D$1:XFD$3,ROW(価格設定!$D$3),MATCH($AW557,価格設定!D$1:XFD$1,1))*100)&amp;"%")</f>
        <v/>
      </c>
      <c r="DD557" s="28" t="str">
        <f>IF(CP557="","",$DD$1&amp;(INDEX(価格設定!D$1:XFD$3,ROW(価格設定!$D$2),MATCH($AW557,価格設定!D$1:XFD$1,1))*100)&amp;"%")</f>
        <v/>
      </c>
      <c r="DE557" s="29" t="str">
        <f t="shared" si="964"/>
        <v/>
      </c>
      <c r="DG557" s="58" t="str">
        <f t="shared" si="965"/>
        <v/>
      </c>
      <c r="DH557" s="58" t="str">
        <f t="shared" si="966"/>
        <v/>
      </c>
      <c r="DI557" s="58" t="str">
        <f t="shared" si="967"/>
        <v/>
      </c>
      <c r="DJ557" s="85" t="str">
        <f t="shared" si="968"/>
        <v/>
      </c>
      <c r="DL557" s="58" t="str">
        <f>IF(COUNTIF(DG$3:DG$1048576,DG557)=COUNTIF($DG$3:$DG557,DG557),DG557,"")</f>
        <v/>
      </c>
      <c r="DM557" s="85" t="str">
        <f t="shared" si="969"/>
        <v/>
      </c>
      <c r="DN557" s="85" t="str">
        <f t="shared" si="895"/>
        <v/>
      </c>
      <c r="DO557" s="85" t="str">
        <f t="shared" si="895"/>
        <v/>
      </c>
      <c r="DP557" s="303"/>
      <c r="DQ557" s="17" t="str">
        <f t="shared" si="896"/>
        <v/>
      </c>
      <c r="DR557" s="17" t="str">
        <f t="shared" si="897"/>
        <v/>
      </c>
      <c r="DS557" s="17" t="str">
        <f t="shared" si="898"/>
        <v/>
      </c>
      <c r="DU557" s="16" t="str">
        <f t="shared" si="970"/>
        <v/>
      </c>
      <c r="DV557" s="16" t="str">
        <f>IF(DU557="","",COUNT($DU$3:DU557))</f>
        <v/>
      </c>
      <c r="DW557" s="16" t="str">
        <f t="shared" si="971"/>
        <v/>
      </c>
      <c r="DX557" s="16" t="str">
        <f t="shared" si="972"/>
        <v/>
      </c>
      <c r="DY557" s="16" t="str">
        <f>IF(DZ557="","",COUNTIF(DZ$3:DZ557,DZ557))</f>
        <v/>
      </c>
      <c r="DZ557" s="16" t="str">
        <f t="shared" si="973"/>
        <v/>
      </c>
      <c r="EA557" s="16" t="str">
        <f t="shared" si="974"/>
        <v/>
      </c>
      <c r="EB557" s="16" t="str">
        <f t="shared" si="975"/>
        <v/>
      </c>
      <c r="EC557" s="16" t="str">
        <f t="shared" si="976"/>
        <v/>
      </c>
      <c r="ED557" s="16" t="str">
        <f t="shared" si="977"/>
        <v/>
      </c>
      <c r="EE557" s="16" t="str">
        <f t="shared" si="978"/>
        <v/>
      </c>
      <c r="EF557" s="16" t="str">
        <f t="shared" si="979"/>
        <v/>
      </c>
      <c r="EG557" s="16" t="str">
        <f t="shared" si="980"/>
        <v/>
      </c>
      <c r="EH557" s="16" t="str">
        <f t="shared" si="981"/>
        <v/>
      </c>
      <c r="EI557" s="16" t="str">
        <f t="shared" si="982"/>
        <v/>
      </c>
      <c r="EJ557" s="16" t="str">
        <f t="shared" si="983"/>
        <v/>
      </c>
      <c r="EK557" s="16" t="str">
        <f t="shared" si="984"/>
        <v/>
      </c>
      <c r="EL557" s="58" t="str">
        <f t="shared" si="985"/>
        <v/>
      </c>
      <c r="EM557" s="58" t="str">
        <f>IF(OR($DZ557="",CR557=""),IF($EL557="","",$EL557),IF(OR(CR557="なし",CR557=0),領収書!$H$1,CR557))</f>
        <v/>
      </c>
      <c r="EN557" s="58" t="str">
        <f>IF(OR($DZ557="",CS557=""),IF($EL557="","",$EL557),IF(OR(CS557="なし",CS557=0),入力!$EN$1,CS557))</f>
        <v/>
      </c>
      <c r="EO557" s="63" t="str">
        <f t="shared" si="986"/>
        <v/>
      </c>
      <c r="EP557" s="63" t="str">
        <f t="shared" si="987"/>
        <v/>
      </c>
      <c r="ER557" s="16" t="str">
        <f>IF(AND(COUNTIF($ET$3:ET557,ET557)=1,ET557&lt;&gt;""),MAX($ER$3:ER556)+1,"")</f>
        <v/>
      </c>
      <c r="ES557" s="16" t="str">
        <f>IF(価格設定!B559="","",価格設定!B559)</f>
        <v/>
      </c>
      <c r="ET557" s="16" t="str">
        <f>IF(価格設定!C559="","",価格設定!C559)</f>
        <v/>
      </c>
      <c r="EV557" s="16" t="str">
        <f t="shared" si="899"/>
        <v/>
      </c>
      <c r="EW557" s="16" t="str">
        <f t="shared" si="988"/>
        <v/>
      </c>
    </row>
    <row r="558" spans="1:153" ht="30" customHeight="1" x14ac:dyDescent="0.2">
      <c r="A558" s="225"/>
      <c r="B558" s="212"/>
      <c r="C558" s="221"/>
      <c r="D558" s="164"/>
      <c r="E558" s="165"/>
      <c r="F558" s="166"/>
      <c r="G558" s="167"/>
      <c r="H558" s="179"/>
      <c r="I558" s="306"/>
      <c r="J558" s="169"/>
      <c r="K558" s="179"/>
      <c r="L558" s="186"/>
      <c r="M558" s="186"/>
      <c r="N558" s="168"/>
      <c r="O558" s="170"/>
      <c r="P558" s="212"/>
      <c r="Q558" s="179" t="str">
        <f>IFERROR(IF(H558="","",IFERROR(INDEX(価格設定!$B$5:$B$1048576,MATCH(H558,価格設定!$B$5:$B$1048576,0),0),INDEX(価格設定!$B$5:$B$1048576,MATCH("*"&amp;H558&amp;"*",価格設定!$B$5:$B$1048576,0),0))),H558)</f>
        <v/>
      </c>
      <c r="R558" s="250" t="str">
        <f>IFERROR(IF(Q558="",IF(K558="","",K558),IF(K558="",IF(INDEX(価格設定!$C$5:$C$1048576,MATCH(Q558,価格設定!$B$5:$B$1048576,0),0)=0,"",INDEX(価格設定!$C$5:$C$1048576,MATCH(Q558,価格設定!$B$5:$B$1048576,0),0)),IF(K558="なし","",K558))),"")</f>
        <v/>
      </c>
      <c r="S558" s="308" t="str">
        <f t="shared" si="900"/>
        <v/>
      </c>
      <c r="T558" s="126" t="str">
        <f>IFERROR(IF(J558="",IF(INDEX(価格設定!$E$5:$R$1048576,MATCH($Q558,価格設定!B$5:B$1048576,0),MATCH($AW558,価格設定!E$1:X$1,1))=0,"",INDEX(価格設定!$E$5:$R$1048576,MATCH($Q558,価格設定!B$5:B$1048576,0),MATCH($AW558,価格設定!E$1:X$1,1))),J558),"")</f>
        <v/>
      </c>
      <c r="U558" s="126" t="str">
        <f t="shared" si="901"/>
        <v/>
      </c>
      <c r="V558" s="132" t="str">
        <f t="shared" si="902"/>
        <v/>
      </c>
      <c r="W558" s="127" t="str">
        <f>IFERROR(IF(OR(T558="",T558&lt;0),"",IFERROR(INDEX(価格設定!E$2:X$3,IF(AND(K558=$K$1,$K$1&lt;&gt;""),ROW(価格設定!$D$3)-1,MATCH(INDEX(価格設定!$D$5:$D$1048576,MATCH(Q558,価格設定!$B$5:$B$1048576,0),0),価格設定!$D$2:$D$3,0)),MATCH($AW558,価格設定!E$1:X$1,1)),INDEX(価格設定!E$2:X$2,0,MATCH($AW558,価格設定!E$1:X$1,1)))),"")</f>
        <v/>
      </c>
      <c r="X558" s="126" t="str">
        <f t="shared" si="893"/>
        <v/>
      </c>
      <c r="Y558" s="128" t="str">
        <f t="shared" si="903"/>
        <v/>
      </c>
      <c r="Z558" s="126" t="str">
        <f t="shared" si="904"/>
        <v/>
      </c>
      <c r="AA558" s="129" t="str">
        <f t="shared" si="905"/>
        <v/>
      </c>
      <c r="AB558" s="126" t="str">
        <f t="shared" si="906"/>
        <v/>
      </c>
      <c r="AC558" s="280" t="str">
        <f t="shared" si="907"/>
        <v/>
      </c>
      <c r="AD558" s="15"/>
      <c r="AE558" s="204" t="str">
        <f>IF(AF558="","",COUNT($AF$3:AF558))</f>
        <v/>
      </c>
      <c r="AF558" s="206" t="str">
        <f t="shared" si="908"/>
        <v/>
      </c>
      <c r="AG558" s="204" t="str">
        <f t="shared" si="909"/>
        <v/>
      </c>
      <c r="AH558" s="204" t="str">
        <f t="shared" si="910"/>
        <v/>
      </c>
      <c r="AI558" s="287"/>
      <c r="AJ558" s="15"/>
      <c r="AK558" s="138" t="str">
        <f t="shared" si="911"/>
        <v/>
      </c>
      <c r="AL558" s="131" t="str">
        <f t="shared" si="912"/>
        <v/>
      </c>
      <c r="AM558" s="131" t="str">
        <f t="shared" si="913"/>
        <v/>
      </c>
      <c r="AN558" s="313" t="str">
        <f t="shared" si="914"/>
        <v/>
      </c>
      <c r="AO558" s="316" t="str">
        <f t="shared" si="915"/>
        <v/>
      </c>
      <c r="AP558" s="18"/>
      <c r="AQ558" s="3" t="str">
        <f>IF(F558="","",MAX($AQ$3:AQ557)+1)</f>
        <v/>
      </c>
      <c r="AR558" s="3" t="str">
        <f>IF(OR(AQ558="",BB558=""),"",MAX($AR$3:AR557)+1)</f>
        <v/>
      </c>
      <c r="AS558" s="3" t="str">
        <f>IF(CQ558="","",RANK(CQ558,CQ$3:CQ$1048576,1)+COUNTIF($CQ$3:CQ558,CQ558)-1)</f>
        <v/>
      </c>
      <c r="AT558" s="21" t="str">
        <f>IF(C558="",IF(OR(AND($H558&lt;&gt;"",C558=""),AND($F557=$F558,$AZ558&lt;&gt;""),COUNTA($H$3:$H$1048576,#REF!,$F$3:$F$1048576)&gt;COUNTA($H$3:$H558,#REF!,$F$3:$F558),$AZ558&lt;&gt;""),INDEX(AT$3:AT$1048576,MATCH(MAX($AQ$3:$AQ557),$AQ$3:$AQ$1048576,0),0),""),C558)</f>
        <v/>
      </c>
      <c r="AU558" s="21" t="str">
        <f>IF(D558="",IF(OR(AND($H558&lt;&gt;"",D558=""),AND($F557=$F558,$AZ558&lt;&gt;""),COUNTA($H$3:$H$1048576,#REF!,$F$3:$F$1048576)&gt;COUNTA($H$3:$H558,#REF!,$F$3:$F558),$AZ558&lt;&gt;""),INDEX(AU$3:AU$1048576,MATCH(MAX($AQ$3:$AQ557),$AQ$3:$AQ$1048576,0),0),""),D558)</f>
        <v/>
      </c>
      <c r="AV558" s="21" t="str">
        <f>IF(E558="",IF(OR(AND($H558&lt;&gt;"",E558=""),AND($F557=$F558,$AZ558&lt;&gt;""),COUNTA($H$3:$H$1048576,#REF!,$F$3:$F$1048576)&gt;COUNTA($H$3:$H558,#REF!,$F$3:$F558),$AZ558&lt;&gt;""),INDEX(AV$3:AV$1048576,MATCH(MAX($AQ$3:$AQ557),$AQ$3:$AQ$1048576,0),0),""),E558)</f>
        <v/>
      </c>
      <c r="AW558" s="24" t="str">
        <f t="shared" si="916"/>
        <v/>
      </c>
      <c r="AX558" s="13" t="str">
        <f t="shared" si="917"/>
        <v/>
      </c>
      <c r="AY558" s="4" t="str">
        <f t="shared" si="918"/>
        <v/>
      </c>
      <c r="AZ558" s="4" t="str">
        <f>IF(AX558="",IF(OR(AND(H558&lt;&gt;"",F558=""),COUNTA($H$3:$H$1048576)&gt;COUNTA($H$3:$H558)),INDEX(AX$3:AX558,MATCH(MAX($AQ$3:AQ558),AQ$3:AQ558,0),0),""),AX558)</f>
        <v/>
      </c>
      <c r="BA558" s="4" t="str">
        <f>IF(AY558="",IF(AND(H558&lt;&gt;"",F558=""),INDEX(AY$3:AY558,MATCH(MAX($AQ$3:AQ558),AQ$3:AQ558,0),0),""),AY558)</f>
        <v/>
      </c>
      <c r="BB558" s="82" t="str">
        <f>IF(BC558="","",RANK(BC558,BC$3:BC$1048576,1)+COUNTIF($BC$3:BC558,BC558)-1)</f>
        <v/>
      </c>
      <c r="BC558" s="139" t="str">
        <f t="shared" si="919"/>
        <v/>
      </c>
      <c r="BD558" s="46" t="str">
        <f t="shared" si="920"/>
        <v/>
      </c>
      <c r="BE558" s="46" t="str">
        <f t="shared" si="921"/>
        <v/>
      </c>
      <c r="BF558" s="46" t="str">
        <f t="shared" si="922"/>
        <v/>
      </c>
      <c r="BG558" s="4" t="str">
        <f t="shared" si="923"/>
        <v/>
      </c>
      <c r="BH558" s="180" t="str">
        <f t="shared" si="924"/>
        <v/>
      </c>
      <c r="BI558" s="16" t="str">
        <f t="shared" si="925"/>
        <v/>
      </c>
      <c r="BJ558" s="52" t="str">
        <f>IF(BI558="","",IF(W558="","",IF(AND(K558=$K$1,$K$1&lt;&gt;""),$BT$2,IFERROR(IF(INDEX(価格設定!$D$5:$D$1048576,MATCH(Q558,価格設定!$B$5:$B$1048576,0),0)=価格設定!$D$3,$BT$2,$BS$2),$BS$2))))</f>
        <v/>
      </c>
      <c r="BK558" s="16" t="str">
        <f>IF(BI558="","",IF(COUNTIF($BI$3:BI558,BI558)=1,1,IF(AND(BI557=BI558,BH558=""),BK557,COUNTIF($BH$3:BH558,BH558))))</f>
        <v/>
      </c>
      <c r="BL558" s="52" t="str">
        <f t="shared" si="926"/>
        <v/>
      </c>
      <c r="BM558" s="52" t="str">
        <f t="shared" si="927"/>
        <v/>
      </c>
      <c r="BN558" s="119" t="str">
        <f t="shared" si="928"/>
        <v/>
      </c>
      <c r="BO558" s="119" t="str">
        <f t="shared" si="929"/>
        <v/>
      </c>
      <c r="BP558" s="17" t="str">
        <f t="shared" si="930"/>
        <v/>
      </c>
      <c r="BQ558" s="17" t="str">
        <f t="shared" si="931"/>
        <v/>
      </c>
      <c r="BR558" s="17" t="str">
        <f>IF(OR(BP558="",COUNTIF($BO$3:BO558,BO558)&lt;&gt;1),"",SUMIF(BO$3:BO$1048576,BO558,BP$3:BP$1048576))</f>
        <v/>
      </c>
      <c r="BS558" s="17" t="str">
        <f t="shared" si="932"/>
        <v/>
      </c>
      <c r="BT558" s="17" t="str">
        <f t="shared" si="933"/>
        <v/>
      </c>
      <c r="BU558" s="17" t="str">
        <f t="shared" si="934"/>
        <v/>
      </c>
      <c r="BV558" s="24" t="str">
        <f t="shared" si="935"/>
        <v/>
      </c>
      <c r="BW558" s="24" t="str">
        <f t="shared" si="936"/>
        <v/>
      </c>
      <c r="BX558" s="24" t="str">
        <f t="shared" si="937"/>
        <v/>
      </c>
      <c r="BY558" s="26" t="str">
        <f t="shared" si="938"/>
        <v/>
      </c>
      <c r="BZ558" s="26" t="str">
        <f t="shared" si="939"/>
        <v/>
      </c>
      <c r="CA558" s="26" t="str">
        <f t="shared" si="940"/>
        <v/>
      </c>
      <c r="CB558" s="66" t="str">
        <f t="shared" si="941"/>
        <v/>
      </c>
      <c r="CC558" s="65" t="str">
        <f t="shared" si="942"/>
        <v/>
      </c>
      <c r="CD558" s="26" t="str">
        <f t="shared" si="943"/>
        <v/>
      </c>
      <c r="CE558" s="26" t="str">
        <f t="shared" si="944"/>
        <v/>
      </c>
      <c r="CF558" s="193" t="str">
        <f t="shared" si="945"/>
        <v/>
      </c>
      <c r="CG558" s="193" t="str">
        <f t="shared" si="946"/>
        <v/>
      </c>
      <c r="CH558" s="26" t="str">
        <f t="shared" si="947"/>
        <v/>
      </c>
      <c r="CI558" s="26" t="str">
        <f t="shared" si="948"/>
        <v/>
      </c>
      <c r="CJ558" s="65" t="str">
        <f t="shared" si="949"/>
        <v/>
      </c>
      <c r="CK558" s="65" t="str">
        <f t="shared" si="950"/>
        <v/>
      </c>
      <c r="CL558" s="64" t="str">
        <f t="shared" si="951"/>
        <v/>
      </c>
      <c r="CM558" s="64" t="str">
        <f t="shared" si="952"/>
        <v/>
      </c>
      <c r="CN558" s="65" t="str">
        <f t="shared" si="953"/>
        <v/>
      </c>
      <c r="CP558" s="63" t="str">
        <f>IF(BH558="","",MAX($CP$3:CP557)+1)</f>
        <v/>
      </c>
      <c r="CQ558" s="24" t="str">
        <f t="shared" si="954"/>
        <v/>
      </c>
      <c r="CR558" s="24" t="str">
        <f t="shared" si="955"/>
        <v/>
      </c>
      <c r="CS558" s="24" t="str">
        <f t="shared" si="956"/>
        <v/>
      </c>
      <c r="CT558" s="58" t="str">
        <f>IF(BO558="","",COUNTIF($BO$3:BO558,BO558)&amp;"@"&amp;BO558)</f>
        <v/>
      </c>
      <c r="CU558" s="16" t="str">
        <f t="shared" si="894"/>
        <v/>
      </c>
      <c r="CV558" s="63" t="str">
        <f t="shared" si="957"/>
        <v/>
      </c>
      <c r="CW558" s="16" t="str">
        <f t="shared" si="958"/>
        <v/>
      </c>
      <c r="CX558" s="16" t="str">
        <f t="shared" si="959"/>
        <v/>
      </c>
      <c r="CY558" s="16" t="str">
        <f t="shared" si="960"/>
        <v/>
      </c>
      <c r="CZ558" s="85" t="str">
        <f t="shared" si="961"/>
        <v/>
      </c>
      <c r="DA558" s="16" t="str">
        <f t="shared" si="962"/>
        <v/>
      </c>
      <c r="DB558" s="16" t="str">
        <f t="shared" si="963"/>
        <v/>
      </c>
      <c r="DC558" s="28" t="str">
        <f>IF(CP558="","",$DC$1&amp;(INDEX(価格設定!D$1:XFD$3,ROW(価格設定!$D$3),MATCH($AW558,価格設定!D$1:XFD$1,1))*100)&amp;"%")</f>
        <v/>
      </c>
      <c r="DD558" s="28" t="str">
        <f>IF(CP558="","",$DD$1&amp;(INDEX(価格設定!D$1:XFD$3,ROW(価格設定!$D$2),MATCH($AW558,価格設定!D$1:XFD$1,1))*100)&amp;"%")</f>
        <v/>
      </c>
      <c r="DE558" s="29" t="str">
        <f t="shared" si="964"/>
        <v/>
      </c>
      <c r="DG558" s="58" t="str">
        <f t="shared" si="965"/>
        <v/>
      </c>
      <c r="DH558" s="58" t="str">
        <f t="shared" si="966"/>
        <v/>
      </c>
      <c r="DI558" s="58" t="str">
        <f t="shared" si="967"/>
        <v/>
      </c>
      <c r="DJ558" s="85" t="str">
        <f t="shared" si="968"/>
        <v/>
      </c>
      <c r="DL558" s="58" t="str">
        <f>IF(COUNTIF(DG$3:DG$1048576,DG558)=COUNTIF($DG$3:$DG558,DG558),DG558,"")</f>
        <v/>
      </c>
      <c r="DM558" s="85" t="str">
        <f t="shared" si="969"/>
        <v/>
      </c>
      <c r="DN558" s="85" t="str">
        <f t="shared" si="895"/>
        <v/>
      </c>
      <c r="DO558" s="85" t="str">
        <f t="shared" si="895"/>
        <v/>
      </c>
      <c r="DP558" s="303"/>
      <c r="DQ558" s="17" t="str">
        <f t="shared" si="896"/>
        <v/>
      </c>
      <c r="DR558" s="17" t="str">
        <f t="shared" si="897"/>
        <v/>
      </c>
      <c r="DS558" s="17" t="str">
        <f t="shared" si="898"/>
        <v/>
      </c>
      <c r="DU558" s="16" t="str">
        <f t="shared" si="970"/>
        <v/>
      </c>
      <c r="DV558" s="16" t="str">
        <f>IF(DU558="","",COUNT($DU$3:DU558))</f>
        <v/>
      </c>
      <c r="DW558" s="16" t="str">
        <f t="shared" si="971"/>
        <v/>
      </c>
      <c r="DX558" s="16" t="str">
        <f t="shared" si="972"/>
        <v/>
      </c>
      <c r="DY558" s="16" t="str">
        <f>IF(DZ558="","",COUNTIF(DZ$3:DZ558,DZ558))</f>
        <v/>
      </c>
      <c r="DZ558" s="16" t="str">
        <f t="shared" si="973"/>
        <v/>
      </c>
      <c r="EA558" s="16" t="str">
        <f t="shared" si="974"/>
        <v/>
      </c>
      <c r="EB558" s="16" t="str">
        <f t="shared" si="975"/>
        <v/>
      </c>
      <c r="EC558" s="16" t="str">
        <f t="shared" si="976"/>
        <v/>
      </c>
      <c r="ED558" s="16" t="str">
        <f t="shared" si="977"/>
        <v/>
      </c>
      <c r="EE558" s="16" t="str">
        <f t="shared" si="978"/>
        <v/>
      </c>
      <c r="EF558" s="16" t="str">
        <f t="shared" si="979"/>
        <v/>
      </c>
      <c r="EG558" s="16" t="str">
        <f t="shared" si="980"/>
        <v/>
      </c>
      <c r="EH558" s="16" t="str">
        <f t="shared" si="981"/>
        <v/>
      </c>
      <c r="EI558" s="16" t="str">
        <f t="shared" si="982"/>
        <v/>
      </c>
      <c r="EJ558" s="16" t="str">
        <f t="shared" si="983"/>
        <v/>
      </c>
      <c r="EK558" s="16" t="str">
        <f t="shared" si="984"/>
        <v/>
      </c>
      <c r="EL558" s="58" t="str">
        <f t="shared" si="985"/>
        <v/>
      </c>
      <c r="EM558" s="58" t="str">
        <f>IF(OR($DZ558="",CR558=""),IF($EL558="","",$EL558),IF(OR(CR558="なし",CR558=0),領収書!$H$1,CR558))</f>
        <v/>
      </c>
      <c r="EN558" s="58" t="str">
        <f>IF(OR($DZ558="",CS558=""),IF($EL558="","",$EL558),IF(OR(CS558="なし",CS558=0),入力!$EN$1,CS558))</f>
        <v/>
      </c>
      <c r="EO558" s="63" t="str">
        <f t="shared" si="986"/>
        <v/>
      </c>
      <c r="EP558" s="63" t="str">
        <f t="shared" si="987"/>
        <v/>
      </c>
      <c r="ER558" s="16" t="str">
        <f>IF(AND(COUNTIF($ET$3:ET558,ET558)=1,ET558&lt;&gt;""),MAX($ER$3:ER557)+1,"")</f>
        <v/>
      </c>
      <c r="ES558" s="16" t="str">
        <f>IF(価格設定!B560="","",価格設定!B560)</f>
        <v/>
      </c>
      <c r="ET558" s="16" t="str">
        <f>IF(価格設定!C560="","",価格設定!C560)</f>
        <v/>
      </c>
      <c r="EV558" s="16" t="str">
        <f t="shared" si="899"/>
        <v/>
      </c>
      <c r="EW558" s="16" t="str">
        <f t="shared" si="988"/>
        <v/>
      </c>
    </row>
    <row r="559" spans="1:153" ht="30" customHeight="1" x14ac:dyDescent="0.2">
      <c r="A559" s="225"/>
      <c r="B559" s="212"/>
      <c r="C559" s="221"/>
      <c r="D559" s="164"/>
      <c r="E559" s="165"/>
      <c r="F559" s="166"/>
      <c r="G559" s="167"/>
      <c r="H559" s="179"/>
      <c r="I559" s="306"/>
      <c r="J559" s="169"/>
      <c r="K559" s="179"/>
      <c r="L559" s="186"/>
      <c r="M559" s="186"/>
      <c r="N559" s="168"/>
      <c r="O559" s="170"/>
      <c r="P559" s="212"/>
      <c r="Q559" s="179" t="str">
        <f>IFERROR(IF(H559="","",IFERROR(INDEX(価格設定!$B$5:$B$1048576,MATCH(H559,価格設定!$B$5:$B$1048576,0),0),INDEX(価格設定!$B$5:$B$1048576,MATCH("*"&amp;H559&amp;"*",価格設定!$B$5:$B$1048576,0),0))),H559)</f>
        <v/>
      </c>
      <c r="R559" s="250" t="str">
        <f>IFERROR(IF(Q559="",IF(K559="","",K559),IF(K559="",IF(INDEX(価格設定!$C$5:$C$1048576,MATCH(Q559,価格設定!$B$5:$B$1048576,0),0)=0,"",INDEX(価格設定!$C$5:$C$1048576,MATCH(Q559,価格設定!$B$5:$B$1048576,0),0)),IF(K559="なし","",K559))),"")</f>
        <v/>
      </c>
      <c r="S559" s="308" t="str">
        <f t="shared" si="900"/>
        <v/>
      </c>
      <c r="T559" s="126" t="str">
        <f>IFERROR(IF(J559="",IF(INDEX(価格設定!$E$5:$R$1048576,MATCH($Q559,価格設定!B$5:B$1048576,0),MATCH($AW559,価格設定!E$1:X$1,1))=0,"",INDEX(価格設定!$E$5:$R$1048576,MATCH($Q559,価格設定!B$5:B$1048576,0),MATCH($AW559,価格設定!E$1:X$1,1))),J559),"")</f>
        <v/>
      </c>
      <c r="U559" s="126" t="str">
        <f t="shared" si="901"/>
        <v/>
      </c>
      <c r="V559" s="132" t="str">
        <f t="shared" si="902"/>
        <v/>
      </c>
      <c r="W559" s="127" t="str">
        <f>IFERROR(IF(OR(T559="",T559&lt;0),"",IFERROR(INDEX(価格設定!E$2:X$3,IF(AND(K559=$K$1,$K$1&lt;&gt;""),ROW(価格設定!$D$3)-1,MATCH(INDEX(価格設定!$D$5:$D$1048576,MATCH(Q559,価格設定!$B$5:$B$1048576,0),0),価格設定!$D$2:$D$3,0)),MATCH($AW559,価格設定!E$1:X$1,1)),INDEX(価格設定!E$2:X$2,0,MATCH($AW559,価格設定!E$1:X$1,1)))),"")</f>
        <v/>
      </c>
      <c r="X559" s="126" t="str">
        <f t="shared" si="893"/>
        <v/>
      </c>
      <c r="Y559" s="128" t="str">
        <f t="shared" si="903"/>
        <v/>
      </c>
      <c r="Z559" s="126" t="str">
        <f t="shared" si="904"/>
        <v/>
      </c>
      <c r="AA559" s="129" t="str">
        <f t="shared" si="905"/>
        <v/>
      </c>
      <c r="AB559" s="126" t="str">
        <f t="shared" si="906"/>
        <v/>
      </c>
      <c r="AC559" s="280" t="str">
        <f t="shared" si="907"/>
        <v/>
      </c>
      <c r="AD559" s="15"/>
      <c r="AE559" s="204" t="str">
        <f>IF(AF559="","",COUNT($AF$3:AF559))</f>
        <v/>
      </c>
      <c r="AF559" s="206" t="str">
        <f t="shared" si="908"/>
        <v/>
      </c>
      <c r="AG559" s="204" t="str">
        <f t="shared" si="909"/>
        <v/>
      </c>
      <c r="AH559" s="204" t="str">
        <f t="shared" si="910"/>
        <v/>
      </c>
      <c r="AI559" s="287"/>
      <c r="AJ559" s="15"/>
      <c r="AK559" s="138" t="str">
        <f t="shared" si="911"/>
        <v/>
      </c>
      <c r="AL559" s="131" t="str">
        <f t="shared" si="912"/>
        <v/>
      </c>
      <c r="AM559" s="131" t="str">
        <f t="shared" si="913"/>
        <v/>
      </c>
      <c r="AN559" s="313" t="str">
        <f t="shared" si="914"/>
        <v/>
      </c>
      <c r="AO559" s="316" t="str">
        <f t="shared" si="915"/>
        <v/>
      </c>
      <c r="AP559" s="18"/>
      <c r="AQ559" s="3" t="str">
        <f>IF(F559="","",MAX($AQ$3:AQ558)+1)</f>
        <v/>
      </c>
      <c r="AR559" s="3" t="str">
        <f>IF(OR(AQ559="",BB559=""),"",MAX($AR$3:AR558)+1)</f>
        <v/>
      </c>
      <c r="AS559" s="3" t="str">
        <f>IF(CQ559="","",RANK(CQ559,CQ$3:CQ$1048576,1)+COUNTIF($CQ$3:CQ559,CQ559)-1)</f>
        <v/>
      </c>
      <c r="AT559" s="21" t="str">
        <f>IF(C559="",IF(OR(AND($H559&lt;&gt;"",C559=""),AND($F558=$F559,$AZ559&lt;&gt;""),COUNTA($H$3:$H$1048576,#REF!,$F$3:$F$1048576)&gt;COUNTA($H$3:$H559,#REF!,$F$3:$F559),$AZ559&lt;&gt;""),INDEX(AT$3:AT$1048576,MATCH(MAX($AQ$3:$AQ558),$AQ$3:$AQ$1048576,0),0),""),C559)</f>
        <v/>
      </c>
      <c r="AU559" s="21" t="str">
        <f>IF(D559="",IF(OR(AND($H559&lt;&gt;"",D559=""),AND($F558=$F559,$AZ559&lt;&gt;""),COUNTA($H$3:$H$1048576,#REF!,$F$3:$F$1048576)&gt;COUNTA($H$3:$H559,#REF!,$F$3:$F559),$AZ559&lt;&gt;""),INDEX(AU$3:AU$1048576,MATCH(MAX($AQ$3:$AQ558),$AQ$3:$AQ$1048576,0),0),""),D559)</f>
        <v/>
      </c>
      <c r="AV559" s="21" t="str">
        <f>IF(E559="",IF(OR(AND($H559&lt;&gt;"",E559=""),AND($F558=$F559,$AZ559&lt;&gt;""),COUNTA($H$3:$H$1048576,#REF!,$F$3:$F$1048576)&gt;COUNTA($H$3:$H559,#REF!,$F$3:$F559),$AZ559&lt;&gt;""),INDEX(AV$3:AV$1048576,MATCH(MAX($AQ$3:$AQ558),$AQ$3:$AQ$1048576,0),0),""),E559)</f>
        <v/>
      </c>
      <c r="AW559" s="24" t="str">
        <f t="shared" si="916"/>
        <v/>
      </c>
      <c r="AX559" s="13" t="str">
        <f t="shared" si="917"/>
        <v/>
      </c>
      <c r="AY559" s="4" t="str">
        <f t="shared" si="918"/>
        <v/>
      </c>
      <c r="AZ559" s="4" t="str">
        <f>IF(AX559="",IF(OR(AND(H559&lt;&gt;"",F559=""),COUNTA($H$3:$H$1048576)&gt;COUNTA($H$3:$H559)),INDEX(AX$3:AX559,MATCH(MAX($AQ$3:AQ559),AQ$3:AQ559,0),0),""),AX559)</f>
        <v/>
      </c>
      <c r="BA559" s="4" t="str">
        <f>IF(AY559="",IF(AND(H559&lt;&gt;"",F559=""),INDEX(AY$3:AY559,MATCH(MAX($AQ$3:AQ559),AQ$3:AQ559,0),0),""),AY559)</f>
        <v/>
      </c>
      <c r="BB559" s="82" t="str">
        <f>IF(BC559="","",RANK(BC559,BC$3:BC$1048576,1)+COUNTIF($BC$3:BC559,BC559)-1)</f>
        <v/>
      </c>
      <c r="BC559" s="139" t="str">
        <f t="shared" si="919"/>
        <v/>
      </c>
      <c r="BD559" s="46" t="str">
        <f t="shared" si="920"/>
        <v/>
      </c>
      <c r="BE559" s="46" t="str">
        <f t="shared" si="921"/>
        <v/>
      </c>
      <c r="BF559" s="46" t="str">
        <f t="shared" si="922"/>
        <v/>
      </c>
      <c r="BG559" s="4" t="str">
        <f t="shared" si="923"/>
        <v/>
      </c>
      <c r="BH559" s="180" t="str">
        <f t="shared" si="924"/>
        <v/>
      </c>
      <c r="BI559" s="16" t="str">
        <f t="shared" si="925"/>
        <v/>
      </c>
      <c r="BJ559" s="52" t="str">
        <f>IF(BI559="","",IF(W559="","",IF(AND(K559=$K$1,$K$1&lt;&gt;""),$BT$2,IFERROR(IF(INDEX(価格設定!$D$5:$D$1048576,MATCH(Q559,価格設定!$B$5:$B$1048576,0),0)=価格設定!$D$3,$BT$2,$BS$2),$BS$2))))</f>
        <v/>
      </c>
      <c r="BK559" s="16" t="str">
        <f>IF(BI559="","",IF(COUNTIF($BI$3:BI559,BI559)=1,1,IF(AND(BI558=BI559,BH559=""),BK558,COUNTIF($BH$3:BH559,BH559))))</f>
        <v/>
      </c>
      <c r="BL559" s="52" t="str">
        <f t="shared" si="926"/>
        <v/>
      </c>
      <c r="BM559" s="52" t="str">
        <f t="shared" si="927"/>
        <v/>
      </c>
      <c r="BN559" s="119" t="str">
        <f t="shared" si="928"/>
        <v/>
      </c>
      <c r="BO559" s="119" t="str">
        <f t="shared" si="929"/>
        <v/>
      </c>
      <c r="BP559" s="17" t="str">
        <f t="shared" si="930"/>
        <v/>
      </c>
      <c r="BQ559" s="17" t="str">
        <f t="shared" si="931"/>
        <v/>
      </c>
      <c r="BR559" s="17" t="str">
        <f>IF(OR(BP559="",COUNTIF($BO$3:BO559,BO559)&lt;&gt;1),"",SUMIF(BO$3:BO$1048576,BO559,BP$3:BP$1048576))</f>
        <v/>
      </c>
      <c r="BS559" s="17" t="str">
        <f t="shared" si="932"/>
        <v/>
      </c>
      <c r="BT559" s="17" t="str">
        <f t="shared" si="933"/>
        <v/>
      </c>
      <c r="BU559" s="17" t="str">
        <f t="shared" si="934"/>
        <v/>
      </c>
      <c r="BV559" s="24" t="str">
        <f t="shared" si="935"/>
        <v/>
      </c>
      <c r="BW559" s="24" t="str">
        <f t="shared" si="936"/>
        <v/>
      </c>
      <c r="BX559" s="24" t="str">
        <f t="shared" si="937"/>
        <v/>
      </c>
      <c r="BY559" s="26" t="str">
        <f t="shared" si="938"/>
        <v/>
      </c>
      <c r="BZ559" s="26" t="str">
        <f t="shared" si="939"/>
        <v/>
      </c>
      <c r="CA559" s="26" t="str">
        <f t="shared" si="940"/>
        <v/>
      </c>
      <c r="CB559" s="66" t="str">
        <f t="shared" si="941"/>
        <v/>
      </c>
      <c r="CC559" s="65" t="str">
        <f t="shared" si="942"/>
        <v/>
      </c>
      <c r="CD559" s="26" t="str">
        <f t="shared" si="943"/>
        <v/>
      </c>
      <c r="CE559" s="26" t="str">
        <f t="shared" si="944"/>
        <v/>
      </c>
      <c r="CF559" s="193" t="str">
        <f t="shared" si="945"/>
        <v/>
      </c>
      <c r="CG559" s="193" t="str">
        <f t="shared" si="946"/>
        <v/>
      </c>
      <c r="CH559" s="26" t="str">
        <f t="shared" si="947"/>
        <v/>
      </c>
      <c r="CI559" s="26" t="str">
        <f t="shared" si="948"/>
        <v/>
      </c>
      <c r="CJ559" s="65" t="str">
        <f t="shared" si="949"/>
        <v/>
      </c>
      <c r="CK559" s="65" t="str">
        <f t="shared" si="950"/>
        <v/>
      </c>
      <c r="CL559" s="64" t="str">
        <f t="shared" si="951"/>
        <v/>
      </c>
      <c r="CM559" s="64" t="str">
        <f t="shared" si="952"/>
        <v/>
      </c>
      <c r="CN559" s="65" t="str">
        <f t="shared" si="953"/>
        <v/>
      </c>
      <c r="CP559" s="63" t="str">
        <f>IF(BH559="","",MAX($CP$3:CP558)+1)</f>
        <v/>
      </c>
      <c r="CQ559" s="24" t="str">
        <f t="shared" si="954"/>
        <v/>
      </c>
      <c r="CR559" s="24" t="str">
        <f t="shared" si="955"/>
        <v/>
      </c>
      <c r="CS559" s="24" t="str">
        <f t="shared" si="956"/>
        <v/>
      </c>
      <c r="CT559" s="58" t="str">
        <f>IF(BO559="","",COUNTIF($BO$3:BO559,BO559)&amp;"@"&amp;BO559)</f>
        <v/>
      </c>
      <c r="CU559" s="16" t="str">
        <f t="shared" si="894"/>
        <v/>
      </c>
      <c r="CV559" s="63" t="str">
        <f t="shared" si="957"/>
        <v/>
      </c>
      <c r="CW559" s="16" t="str">
        <f t="shared" si="958"/>
        <v/>
      </c>
      <c r="CX559" s="16" t="str">
        <f t="shared" si="959"/>
        <v/>
      </c>
      <c r="CY559" s="16" t="str">
        <f t="shared" si="960"/>
        <v/>
      </c>
      <c r="CZ559" s="85" t="str">
        <f t="shared" si="961"/>
        <v/>
      </c>
      <c r="DA559" s="16" t="str">
        <f t="shared" si="962"/>
        <v/>
      </c>
      <c r="DB559" s="16" t="str">
        <f t="shared" si="963"/>
        <v/>
      </c>
      <c r="DC559" s="28" t="str">
        <f>IF(CP559="","",$DC$1&amp;(INDEX(価格設定!D$1:XFD$3,ROW(価格設定!$D$3),MATCH($AW559,価格設定!D$1:XFD$1,1))*100)&amp;"%")</f>
        <v/>
      </c>
      <c r="DD559" s="28" t="str">
        <f>IF(CP559="","",$DD$1&amp;(INDEX(価格設定!D$1:XFD$3,ROW(価格設定!$D$2),MATCH($AW559,価格設定!D$1:XFD$1,1))*100)&amp;"%")</f>
        <v/>
      </c>
      <c r="DE559" s="29" t="str">
        <f t="shared" si="964"/>
        <v/>
      </c>
      <c r="DG559" s="58" t="str">
        <f t="shared" si="965"/>
        <v/>
      </c>
      <c r="DH559" s="58" t="str">
        <f t="shared" si="966"/>
        <v/>
      </c>
      <c r="DI559" s="58" t="str">
        <f t="shared" si="967"/>
        <v/>
      </c>
      <c r="DJ559" s="85" t="str">
        <f t="shared" si="968"/>
        <v/>
      </c>
      <c r="DL559" s="58" t="str">
        <f>IF(COUNTIF(DG$3:DG$1048576,DG559)=COUNTIF($DG$3:$DG559,DG559),DG559,"")</f>
        <v/>
      </c>
      <c r="DM559" s="85" t="str">
        <f t="shared" si="969"/>
        <v/>
      </c>
      <c r="DN559" s="85" t="str">
        <f t="shared" si="895"/>
        <v/>
      </c>
      <c r="DO559" s="85" t="str">
        <f t="shared" si="895"/>
        <v/>
      </c>
      <c r="DP559" s="303"/>
      <c r="DQ559" s="17" t="str">
        <f t="shared" si="896"/>
        <v/>
      </c>
      <c r="DR559" s="17" t="str">
        <f t="shared" si="897"/>
        <v/>
      </c>
      <c r="DS559" s="17" t="str">
        <f t="shared" si="898"/>
        <v/>
      </c>
      <c r="DU559" s="16" t="str">
        <f t="shared" si="970"/>
        <v/>
      </c>
      <c r="DV559" s="16" t="str">
        <f>IF(DU559="","",COUNT($DU$3:DU559))</f>
        <v/>
      </c>
      <c r="DW559" s="16" t="str">
        <f t="shared" si="971"/>
        <v/>
      </c>
      <c r="DX559" s="16" t="str">
        <f t="shared" si="972"/>
        <v/>
      </c>
      <c r="DY559" s="16" t="str">
        <f>IF(DZ559="","",COUNTIF(DZ$3:DZ559,DZ559))</f>
        <v/>
      </c>
      <c r="DZ559" s="16" t="str">
        <f t="shared" si="973"/>
        <v/>
      </c>
      <c r="EA559" s="16" t="str">
        <f t="shared" si="974"/>
        <v/>
      </c>
      <c r="EB559" s="16" t="str">
        <f t="shared" si="975"/>
        <v/>
      </c>
      <c r="EC559" s="16" t="str">
        <f t="shared" si="976"/>
        <v/>
      </c>
      <c r="ED559" s="16" t="str">
        <f t="shared" si="977"/>
        <v/>
      </c>
      <c r="EE559" s="16" t="str">
        <f t="shared" si="978"/>
        <v/>
      </c>
      <c r="EF559" s="16" t="str">
        <f t="shared" si="979"/>
        <v/>
      </c>
      <c r="EG559" s="16" t="str">
        <f t="shared" si="980"/>
        <v/>
      </c>
      <c r="EH559" s="16" t="str">
        <f t="shared" si="981"/>
        <v/>
      </c>
      <c r="EI559" s="16" t="str">
        <f t="shared" si="982"/>
        <v/>
      </c>
      <c r="EJ559" s="16" t="str">
        <f t="shared" si="983"/>
        <v/>
      </c>
      <c r="EK559" s="16" t="str">
        <f t="shared" si="984"/>
        <v/>
      </c>
      <c r="EL559" s="58" t="str">
        <f t="shared" si="985"/>
        <v/>
      </c>
      <c r="EM559" s="58" t="str">
        <f>IF(OR($DZ559="",CR559=""),IF($EL559="","",$EL559),IF(OR(CR559="なし",CR559=0),領収書!$H$1,CR559))</f>
        <v/>
      </c>
      <c r="EN559" s="58" t="str">
        <f>IF(OR($DZ559="",CS559=""),IF($EL559="","",$EL559),IF(OR(CS559="なし",CS559=0),入力!$EN$1,CS559))</f>
        <v/>
      </c>
      <c r="EO559" s="63" t="str">
        <f t="shared" si="986"/>
        <v/>
      </c>
      <c r="EP559" s="63" t="str">
        <f t="shared" si="987"/>
        <v/>
      </c>
      <c r="ER559" s="16" t="str">
        <f>IF(AND(COUNTIF($ET$3:ET559,ET559)=1,ET559&lt;&gt;""),MAX($ER$3:ER558)+1,"")</f>
        <v/>
      </c>
      <c r="ES559" s="16" t="str">
        <f>IF(価格設定!B561="","",価格設定!B561)</f>
        <v/>
      </c>
      <c r="ET559" s="16" t="str">
        <f>IF(価格設定!C561="","",価格設定!C561)</f>
        <v/>
      </c>
      <c r="EV559" s="16" t="str">
        <f t="shared" si="899"/>
        <v/>
      </c>
      <c r="EW559" s="16" t="str">
        <f t="shared" si="988"/>
        <v/>
      </c>
    </row>
    <row r="560" spans="1:153" ht="30" customHeight="1" x14ac:dyDescent="0.2">
      <c r="A560" s="225"/>
      <c r="B560" s="212"/>
      <c r="C560" s="221"/>
      <c r="D560" s="164"/>
      <c r="E560" s="165"/>
      <c r="F560" s="166"/>
      <c r="G560" s="167"/>
      <c r="H560" s="179"/>
      <c r="I560" s="306"/>
      <c r="J560" s="169"/>
      <c r="K560" s="179"/>
      <c r="L560" s="186"/>
      <c r="M560" s="186"/>
      <c r="N560" s="168"/>
      <c r="O560" s="170"/>
      <c r="P560" s="212"/>
      <c r="Q560" s="179" t="str">
        <f>IFERROR(IF(H560="","",IFERROR(INDEX(価格設定!$B$5:$B$1048576,MATCH(H560,価格設定!$B$5:$B$1048576,0),0),INDEX(価格設定!$B$5:$B$1048576,MATCH("*"&amp;H560&amp;"*",価格設定!$B$5:$B$1048576,0),0))),H560)</f>
        <v/>
      </c>
      <c r="R560" s="250" t="str">
        <f>IFERROR(IF(Q560="",IF(K560="","",K560),IF(K560="",IF(INDEX(価格設定!$C$5:$C$1048576,MATCH(Q560,価格設定!$B$5:$B$1048576,0),0)=0,"",INDEX(価格設定!$C$5:$C$1048576,MATCH(Q560,価格設定!$B$5:$B$1048576,0),0)),IF(K560="なし","",K560))),"")</f>
        <v/>
      </c>
      <c r="S560" s="308" t="str">
        <f t="shared" si="900"/>
        <v/>
      </c>
      <c r="T560" s="126" t="str">
        <f>IFERROR(IF(J560="",IF(INDEX(価格設定!$E$5:$R$1048576,MATCH($Q560,価格設定!B$5:B$1048576,0),MATCH($AW560,価格設定!E$1:X$1,1))=0,"",INDEX(価格設定!$E$5:$R$1048576,MATCH($Q560,価格設定!B$5:B$1048576,0),MATCH($AW560,価格設定!E$1:X$1,1))),J560),"")</f>
        <v/>
      </c>
      <c r="U560" s="126" t="str">
        <f t="shared" si="901"/>
        <v/>
      </c>
      <c r="V560" s="132" t="str">
        <f t="shared" si="902"/>
        <v/>
      </c>
      <c r="W560" s="127" t="str">
        <f>IFERROR(IF(OR(T560="",T560&lt;0),"",IFERROR(INDEX(価格設定!E$2:X$3,IF(AND(K560=$K$1,$K$1&lt;&gt;""),ROW(価格設定!$D$3)-1,MATCH(INDEX(価格設定!$D$5:$D$1048576,MATCH(Q560,価格設定!$B$5:$B$1048576,0),0),価格設定!$D$2:$D$3,0)),MATCH($AW560,価格設定!E$1:X$1,1)),INDEX(価格設定!E$2:X$2,0,MATCH($AW560,価格設定!E$1:X$1,1)))),"")</f>
        <v/>
      </c>
      <c r="X560" s="126" t="str">
        <f t="shared" si="893"/>
        <v/>
      </c>
      <c r="Y560" s="128" t="str">
        <f t="shared" si="903"/>
        <v/>
      </c>
      <c r="Z560" s="126" t="str">
        <f t="shared" si="904"/>
        <v/>
      </c>
      <c r="AA560" s="129" t="str">
        <f t="shared" si="905"/>
        <v/>
      </c>
      <c r="AB560" s="126" t="str">
        <f t="shared" si="906"/>
        <v/>
      </c>
      <c r="AC560" s="280" t="str">
        <f t="shared" si="907"/>
        <v/>
      </c>
      <c r="AD560" s="15"/>
      <c r="AE560" s="204" t="str">
        <f>IF(AF560="","",COUNT($AF$3:AF560))</f>
        <v/>
      </c>
      <c r="AF560" s="206" t="str">
        <f t="shared" si="908"/>
        <v/>
      </c>
      <c r="AG560" s="204" t="str">
        <f t="shared" si="909"/>
        <v/>
      </c>
      <c r="AH560" s="204" t="str">
        <f t="shared" si="910"/>
        <v/>
      </c>
      <c r="AI560" s="287"/>
      <c r="AJ560" s="15"/>
      <c r="AK560" s="138" t="str">
        <f t="shared" si="911"/>
        <v/>
      </c>
      <c r="AL560" s="131" t="str">
        <f t="shared" si="912"/>
        <v/>
      </c>
      <c r="AM560" s="131" t="str">
        <f t="shared" si="913"/>
        <v/>
      </c>
      <c r="AN560" s="313" t="str">
        <f t="shared" si="914"/>
        <v/>
      </c>
      <c r="AO560" s="316" t="str">
        <f t="shared" si="915"/>
        <v/>
      </c>
      <c r="AP560" s="18"/>
      <c r="AQ560" s="3" t="str">
        <f>IF(F560="","",MAX($AQ$3:AQ559)+1)</f>
        <v/>
      </c>
      <c r="AR560" s="3" t="str">
        <f>IF(OR(AQ560="",BB560=""),"",MAX($AR$3:AR559)+1)</f>
        <v/>
      </c>
      <c r="AS560" s="3" t="str">
        <f>IF(CQ560="","",RANK(CQ560,CQ$3:CQ$1048576,1)+COUNTIF($CQ$3:CQ560,CQ560)-1)</f>
        <v/>
      </c>
      <c r="AT560" s="21" t="str">
        <f>IF(C560="",IF(OR(AND($H560&lt;&gt;"",C560=""),AND($F559=$F560,$AZ560&lt;&gt;""),COUNTA($H$3:$H$1048576,#REF!,$F$3:$F$1048576)&gt;COUNTA($H$3:$H560,#REF!,$F$3:$F560),$AZ560&lt;&gt;""),INDEX(AT$3:AT$1048576,MATCH(MAX($AQ$3:$AQ559),$AQ$3:$AQ$1048576,0),0),""),C560)</f>
        <v/>
      </c>
      <c r="AU560" s="21" t="str">
        <f>IF(D560="",IF(OR(AND($H560&lt;&gt;"",D560=""),AND($F559=$F560,$AZ560&lt;&gt;""),COUNTA($H$3:$H$1048576,#REF!,$F$3:$F$1048576)&gt;COUNTA($H$3:$H560,#REF!,$F$3:$F560),$AZ560&lt;&gt;""),INDEX(AU$3:AU$1048576,MATCH(MAX($AQ$3:$AQ559),$AQ$3:$AQ$1048576,0),0),""),D560)</f>
        <v/>
      </c>
      <c r="AV560" s="21" t="str">
        <f>IF(E560="",IF(OR(AND($H560&lt;&gt;"",E560=""),AND($F559=$F560,$AZ560&lt;&gt;""),COUNTA($H$3:$H$1048576,#REF!,$F$3:$F$1048576)&gt;COUNTA($H$3:$H560,#REF!,$F$3:$F560),$AZ560&lt;&gt;""),INDEX(AV$3:AV$1048576,MATCH(MAX($AQ$3:$AQ559),$AQ$3:$AQ$1048576,0),0),""),E560)</f>
        <v/>
      </c>
      <c r="AW560" s="24" t="str">
        <f t="shared" si="916"/>
        <v/>
      </c>
      <c r="AX560" s="13" t="str">
        <f t="shared" si="917"/>
        <v/>
      </c>
      <c r="AY560" s="4" t="str">
        <f t="shared" si="918"/>
        <v/>
      </c>
      <c r="AZ560" s="4" t="str">
        <f>IF(AX560="",IF(OR(AND(H560&lt;&gt;"",F560=""),COUNTA($H$3:$H$1048576)&gt;COUNTA($H$3:$H560)),INDEX(AX$3:AX560,MATCH(MAX($AQ$3:AQ560),AQ$3:AQ560,0),0),""),AX560)</f>
        <v/>
      </c>
      <c r="BA560" s="4" t="str">
        <f>IF(AY560="",IF(AND(H560&lt;&gt;"",F560=""),INDEX(AY$3:AY560,MATCH(MAX($AQ$3:AQ560),AQ$3:AQ560,0),0),""),AY560)</f>
        <v/>
      </c>
      <c r="BB560" s="82" t="str">
        <f>IF(BC560="","",RANK(BC560,BC$3:BC$1048576,1)+COUNTIF($BC$3:BC560,BC560)-1)</f>
        <v/>
      </c>
      <c r="BC560" s="139" t="str">
        <f t="shared" si="919"/>
        <v/>
      </c>
      <c r="BD560" s="46" t="str">
        <f t="shared" si="920"/>
        <v/>
      </c>
      <c r="BE560" s="46" t="str">
        <f t="shared" si="921"/>
        <v/>
      </c>
      <c r="BF560" s="46" t="str">
        <f t="shared" si="922"/>
        <v/>
      </c>
      <c r="BG560" s="4" t="str">
        <f t="shared" si="923"/>
        <v/>
      </c>
      <c r="BH560" s="180" t="str">
        <f t="shared" si="924"/>
        <v/>
      </c>
      <c r="BI560" s="16" t="str">
        <f t="shared" si="925"/>
        <v/>
      </c>
      <c r="BJ560" s="52" t="str">
        <f>IF(BI560="","",IF(W560="","",IF(AND(K560=$K$1,$K$1&lt;&gt;""),$BT$2,IFERROR(IF(INDEX(価格設定!$D$5:$D$1048576,MATCH(Q560,価格設定!$B$5:$B$1048576,0),0)=価格設定!$D$3,$BT$2,$BS$2),$BS$2))))</f>
        <v/>
      </c>
      <c r="BK560" s="16" t="str">
        <f>IF(BI560="","",IF(COUNTIF($BI$3:BI560,BI560)=1,1,IF(AND(BI559=BI560,BH560=""),BK559,COUNTIF($BH$3:BH560,BH560))))</f>
        <v/>
      </c>
      <c r="BL560" s="52" t="str">
        <f t="shared" si="926"/>
        <v/>
      </c>
      <c r="BM560" s="52" t="str">
        <f t="shared" si="927"/>
        <v/>
      </c>
      <c r="BN560" s="119" t="str">
        <f t="shared" si="928"/>
        <v/>
      </c>
      <c r="BO560" s="119" t="str">
        <f t="shared" si="929"/>
        <v/>
      </c>
      <c r="BP560" s="17" t="str">
        <f t="shared" si="930"/>
        <v/>
      </c>
      <c r="BQ560" s="17" t="str">
        <f t="shared" si="931"/>
        <v/>
      </c>
      <c r="BR560" s="17" t="str">
        <f>IF(OR(BP560="",COUNTIF($BO$3:BO560,BO560)&lt;&gt;1),"",SUMIF(BO$3:BO$1048576,BO560,BP$3:BP$1048576))</f>
        <v/>
      </c>
      <c r="BS560" s="17" t="str">
        <f t="shared" si="932"/>
        <v/>
      </c>
      <c r="BT560" s="17" t="str">
        <f t="shared" si="933"/>
        <v/>
      </c>
      <c r="BU560" s="17" t="str">
        <f t="shared" si="934"/>
        <v/>
      </c>
      <c r="BV560" s="24" t="str">
        <f t="shared" si="935"/>
        <v/>
      </c>
      <c r="BW560" s="24" t="str">
        <f t="shared" si="936"/>
        <v/>
      </c>
      <c r="BX560" s="24" t="str">
        <f t="shared" si="937"/>
        <v/>
      </c>
      <c r="BY560" s="26" t="str">
        <f t="shared" si="938"/>
        <v/>
      </c>
      <c r="BZ560" s="26" t="str">
        <f t="shared" si="939"/>
        <v/>
      </c>
      <c r="CA560" s="26" t="str">
        <f t="shared" si="940"/>
        <v/>
      </c>
      <c r="CB560" s="66" t="str">
        <f t="shared" si="941"/>
        <v/>
      </c>
      <c r="CC560" s="65" t="str">
        <f t="shared" si="942"/>
        <v/>
      </c>
      <c r="CD560" s="26" t="str">
        <f t="shared" si="943"/>
        <v/>
      </c>
      <c r="CE560" s="26" t="str">
        <f t="shared" si="944"/>
        <v/>
      </c>
      <c r="CF560" s="193" t="str">
        <f t="shared" si="945"/>
        <v/>
      </c>
      <c r="CG560" s="193" t="str">
        <f t="shared" si="946"/>
        <v/>
      </c>
      <c r="CH560" s="26" t="str">
        <f t="shared" si="947"/>
        <v/>
      </c>
      <c r="CI560" s="26" t="str">
        <f t="shared" si="948"/>
        <v/>
      </c>
      <c r="CJ560" s="65" t="str">
        <f t="shared" si="949"/>
        <v/>
      </c>
      <c r="CK560" s="65" t="str">
        <f t="shared" si="950"/>
        <v/>
      </c>
      <c r="CL560" s="64" t="str">
        <f t="shared" si="951"/>
        <v/>
      </c>
      <c r="CM560" s="64" t="str">
        <f t="shared" si="952"/>
        <v/>
      </c>
      <c r="CN560" s="65" t="str">
        <f t="shared" si="953"/>
        <v/>
      </c>
      <c r="CP560" s="63" t="str">
        <f>IF(BH560="","",MAX($CP$3:CP559)+1)</f>
        <v/>
      </c>
      <c r="CQ560" s="24" t="str">
        <f t="shared" si="954"/>
        <v/>
      </c>
      <c r="CR560" s="24" t="str">
        <f t="shared" si="955"/>
        <v/>
      </c>
      <c r="CS560" s="24" t="str">
        <f t="shared" si="956"/>
        <v/>
      </c>
      <c r="CT560" s="58" t="str">
        <f>IF(BO560="","",COUNTIF($BO$3:BO560,BO560)&amp;"@"&amp;BO560)</f>
        <v/>
      </c>
      <c r="CU560" s="16" t="str">
        <f t="shared" si="894"/>
        <v/>
      </c>
      <c r="CV560" s="63" t="str">
        <f t="shared" si="957"/>
        <v/>
      </c>
      <c r="CW560" s="16" t="str">
        <f t="shared" si="958"/>
        <v/>
      </c>
      <c r="CX560" s="16" t="str">
        <f t="shared" si="959"/>
        <v/>
      </c>
      <c r="CY560" s="16" t="str">
        <f t="shared" si="960"/>
        <v/>
      </c>
      <c r="CZ560" s="85" t="str">
        <f t="shared" si="961"/>
        <v/>
      </c>
      <c r="DA560" s="16" t="str">
        <f t="shared" si="962"/>
        <v/>
      </c>
      <c r="DB560" s="16" t="str">
        <f t="shared" si="963"/>
        <v/>
      </c>
      <c r="DC560" s="28" t="str">
        <f>IF(CP560="","",$DC$1&amp;(INDEX(価格設定!D$1:XFD$3,ROW(価格設定!$D$3),MATCH($AW560,価格設定!D$1:XFD$1,1))*100)&amp;"%")</f>
        <v/>
      </c>
      <c r="DD560" s="28" t="str">
        <f>IF(CP560="","",$DD$1&amp;(INDEX(価格設定!D$1:XFD$3,ROW(価格設定!$D$2),MATCH($AW560,価格設定!D$1:XFD$1,1))*100)&amp;"%")</f>
        <v/>
      </c>
      <c r="DE560" s="29" t="str">
        <f t="shared" si="964"/>
        <v/>
      </c>
      <c r="DG560" s="58" t="str">
        <f t="shared" si="965"/>
        <v/>
      </c>
      <c r="DH560" s="58" t="str">
        <f t="shared" si="966"/>
        <v/>
      </c>
      <c r="DI560" s="58" t="str">
        <f t="shared" si="967"/>
        <v/>
      </c>
      <c r="DJ560" s="85" t="str">
        <f t="shared" si="968"/>
        <v/>
      </c>
      <c r="DL560" s="58" t="str">
        <f>IF(COUNTIF(DG$3:DG$1048576,DG560)=COUNTIF($DG$3:$DG560,DG560),DG560,"")</f>
        <v/>
      </c>
      <c r="DM560" s="85" t="str">
        <f t="shared" si="969"/>
        <v/>
      </c>
      <c r="DN560" s="85" t="str">
        <f t="shared" si="895"/>
        <v/>
      </c>
      <c r="DO560" s="85" t="str">
        <f t="shared" si="895"/>
        <v/>
      </c>
      <c r="DP560" s="303"/>
      <c r="DQ560" s="17" t="str">
        <f t="shared" si="896"/>
        <v/>
      </c>
      <c r="DR560" s="17" t="str">
        <f t="shared" si="897"/>
        <v/>
      </c>
      <c r="DS560" s="17" t="str">
        <f t="shared" si="898"/>
        <v/>
      </c>
      <c r="DU560" s="16" t="str">
        <f t="shared" si="970"/>
        <v/>
      </c>
      <c r="DV560" s="16" t="str">
        <f>IF(DU560="","",COUNT($DU$3:DU560))</f>
        <v/>
      </c>
      <c r="DW560" s="16" t="str">
        <f t="shared" si="971"/>
        <v/>
      </c>
      <c r="DX560" s="16" t="str">
        <f t="shared" si="972"/>
        <v/>
      </c>
      <c r="DY560" s="16" t="str">
        <f>IF(DZ560="","",COUNTIF(DZ$3:DZ560,DZ560))</f>
        <v/>
      </c>
      <c r="DZ560" s="16" t="str">
        <f t="shared" si="973"/>
        <v/>
      </c>
      <c r="EA560" s="16" t="str">
        <f t="shared" si="974"/>
        <v/>
      </c>
      <c r="EB560" s="16" t="str">
        <f t="shared" si="975"/>
        <v/>
      </c>
      <c r="EC560" s="16" t="str">
        <f t="shared" si="976"/>
        <v/>
      </c>
      <c r="ED560" s="16" t="str">
        <f t="shared" si="977"/>
        <v/>
      </c>
      <c r="EE560" s="16" t="str">
        <f t="shared" si="978"/>
        <v/>
      </c>
      <c r="EF560" s="16" t="str">
        <f t="shared" si="979"/>
        <v/>
      </c>
      <c r="EG560" s="16" t="str">
        <f t="shared" si="980"/>
        <v/>
      </c>
      <c r="EH560" s="16" t="str">
        <f t="shared" si="981"/>
        <v/>
      </c>
      <c r="EI560" s="16" t="str">
        <f t="shared" si="982"/>
        <v/>
      </c>
      <c r="EJ560" s="16" t="str">
        <f t="shared" si="983"/>
        <v/>
      </c>
      <c r="EK560" s="16" t="str">
        <f t="shared" si="984"/>
        <v/>
      </c>
      <c r="EL560" s="58" t="str">
        <f t="shared" si="985"/>
        <v/>
      </c>
      <c r="EM560" s="58" t="str">
        <f>IF(OR($DZ560="",CR560=""),IF($EL560="","",$EL560),IF(OR(CR560="なし",CR560=0),領収書!$H$1,CR560))</f>
        <v/>
      </c>
      <c r="EN560" s="58" t="str">
        <f>IF(OR($DZ560="",CS560=""),IF($EL560="","",$EL560),IF(OR(CS560="なし",CS560=0),入力!$EN$1,CS560))</f>
        <v/>
      </c>
      <c r="EO560" s="63" t="str">
        <f t="shared" si="986"/>
        <v/>
      </c>
      <c r="EP560" s="63" t="str">
        <f t="shared" si="987"/>
        <v/>
      </c>
      <c r="ER560" s="16" t="str">
        <f>IF(AND(COUNTIF($ET$3:ET560,ET560)=1,ET560&lt;&gt;""),MAX($ER$3:ER559)+1,"")</f>
        <v/>
      </c>
      <c r="ES560" s="16" t="str">
        <f>IF(価格設定!B562="","",価格設定!B562)</f>
        <v/>
      </c>
      <c r="ET560" s="16" t="str">
        <f>IF(価格設定!C562="","",価格設定!C562)</f>
        <v/>
      </c>
      <c r="EV560" s="16" t="str">
        <f t="shared" si="899"/>
        <v/>
      </c>
      <c r="EW560" s="16" t="str">
        <f t="shared" si="988"/>
        <v/>
      </c>
    </row>
    <row r="561" spans="1:153" ht="30" customHeight="1" x14ac:dyDescent="0.2">
      <c r="A561" s="225"/>
      <c r="B561" s="212"/>
      <c r="C561" s="221"/>
      <c r="D561" s="164"/>
      <c r="E561" s="165"/>
      <c r="F561" s="166"/>
      <c r="G561" s="167"/>
      <c r="H561" s="179"/>
      <c r="I561" s="306"/>
      <c r="J561" s="169"/>
      <c r="K561" s="179"/>
      <c r="L561" s="186"/>
      <c r="M561" s="186"/>
      <c r="N561" s="168"/>
      <c r="O561" s="170"/>
      <c r="P561" s="212"/>
      <c r="Q561" s="179" t="str">
        <f>IFERROR(IF(H561="","",IFERROR(INDEX(価格設定!$B$5:$B$1048576,MATCH(H561,価格設定!$B$5:$B$1048576,0),0),INDEX(価格設定!$B$5:$B$1048576,MATCH("*"&amp;H561&amp;"*",価格設定!$B$5:$B$1048576,0),0))),H561)</f>
        <v/>
      </c>
      <c r="R561" s="250" t="str">
        <f>IFERROR(IF(Q561="",IF(K561="","",K561),IF(K561="",IF(INDEX(価格設定!$C$5:$C$1048576,MATCH(Q561,価格設定!$B$5:$B$1048576,0),0)=0,"",INDEX(価格設定!$C$5:$C$1048576,MATCH(Q561,価格設定!$B$5:$B$1048576,0),0)),IF(K561="なし","",K561))),"")</f>
        <v/>
      </c>
      <c r="S561" s="308" t="str">
        <f t="shared" si="900"/>
        <v/>
      </c>
      <c r="T561" s="126" t="str">
        <f>IFERROR(IF(J561="",IF(INDEX(価格設定!$E$5:$R$1048576,MATCH($Q561,価格設定!B$5:B$1048576,0),MATCH($AW561,価格設定!E$1:X$1,1))=0,"",INDEX(価格設定!$E$5:$R$1048576,MATCH($Q561,価格設定!B$5:B$1048576,0),MATCH($AW561,価格設定!E$1:X$1,1))),J561),"")</f>
        <v/>
      </c>
      <c r="U561" s="126" t="str">
        <f t="shared" si="901"/>
        <v/>
      </c>
      <c r="V561" s="132" t="str">
        <f t="shared" si="902"/>
        <v/>
      </c>
      <c r="W561" s="127" t="str">
        <f>IFERROR(IF(OR(T561="",T561&lt;0),"",IFERROR(INDEX(価格設定!E$2:X$3,IF(AND(K561=$K$1,$K$1&lt;&gt;""),ROW(価格設定!$D$3)-1,MATCH(INDEX(価格設定!$D$5:$D$1048576,MATCH(Q561,価格設定!$B$5:$B$1048576,0),0),価格設定!$D$2:$D$3,0)),MATCH($AW561,価格設定!E$1:X$1,1)),INDEX(価格設定!E$2:X$2,0,MATCH($AW561,価格設定!E$1:X$1,1)))),"")</f>
        <v/>
      </c>
      <c r="X561" s="126" t="str">
        <f t="shared" si="893"/>
        <v/>
      </c>
      <c r="Y561" s="128" t="str">
        <f t="shared" si="903"/>
        <v/>
      </c>
      <c r="Z561" s="126" t="str">
        <f t="shared" si="904"/>
        <v/>
      </c>
      <c r="AA561" s="129" t="str">
        <f t="shared" si="905"/>
        <v/>
      </c>
      <c r="AB561" s="126" t="str">
        <f t="shared" si="906"/>
        <v/>
      </c>
      <c r="AC561" s="280" t="str">
        <f t="shared" si="907"/>
        <v/>
      </c>
      <c r="AD561" s="15"/>
      <c r="AE561" s="204" t="str">
        <f>IF(AF561="","",COUNT($AF$3:AF561))</f>
        <v/>
      </c>
      <c r="AF561" s="206" t="str">
        <f t="shared" si="908"/>
        <v/>
      </c>
      <c r="AG561" s="204" t="str">
        <f t="shared" si="909"/>
        <v/>
      </c>
      <c r="AH561" s="204" t="str">
        <f t="shared" si="910"/>
        <v/>
      </c>
      <c r="AI561" s="287"/>
      <c r="AJ561" s="15"/>
      <c r="AK561" s="138" t="str">
        <f t="shared" si="911"/>
        <v/>
      </c>
      <c r="AL561" s="131" t="str">
        <f t="shared" si="912"/>
        <v/>
      </c>
      <c r="AM561" s="131" t="str">
        <f t="shared" si="913"/>
        <v/>
      </c>
      <c r="AN561" s="313" t="str">
        <f t="shared" si="914"/>
        <v/>
      </c>
      <c r="AO561" s="316" t="str">
        <f t="shared" si="915"/>
        <v/>
      </c>
      <c r="AP561" s="18"/>
      <c r="AQ561" s="3" t="str">
        <f>IF(F561="","",MAX($AQ$3:AQ560)+1)</f>
        <v/>
      </c>
      <c r="AR561" s="3" t="str">
        <f>IF(OR(AQ561="",BB561=""),"",MAX($AR$3:AR560)+1)</f>
        <v/>
      </c>
      <c r="AS561" s="3" t="str">
        <f>IF(CQ561="","",RANK(CQ561,CQ$3:CQ$1048576,1)+COUNTIF($CQ$3:CQ561,CQ561)-1)</f>
        <v/>
      </c>
      <c r="AT561" s="21" t="str">
        <f>IF(C561="",IF(OR(AND($H561&lt;&gt;"",C561=""),AND($F560=$F561,$AZ561&lt;&gt;""),COUNTA($H$3:$H$1048576,#REF!,$F$3:$F$1048576)&gt;COUNTA($H$3:$H561,#REF!,$F$3:$F561),$AZ561&lt;&gt;""),INDEX(AT$3:AT$1048576,MATCH(MAX($AQ$3:$AQ560),$AQ$3:$AQ$1048576,0),0),""),C561)</f>
        <v/>
      </c>
      <c r="AU561" s="21" t="str">
        <f>IF(D561="",IF(OR(AND($H561&lt;&gt;"",D561=""),AND($F560=$F561,$AZ561&lt;&gt;""),COUNTA($H$3:$H$1048576,#REF!,$F$3:$F$1048576)&gt;COUNTA($H$3:$H561,#REF!,$F$3:$F561),$AZ561&lt;&gt;""),INDEX(AU$3:AU$1048576,MATCH(MAX($AQ$3:$AQ560),$AQ$3:$AQ$1048576,0),0),""),D561)</f>
        <v/>
      </c>
      <c r="AV561" s="21" t="str">
        <f>IF(E561="",IF(OR(AND($H561&lt;&gt;"",E561=""),AND($F560=$F561,$AZ561&lt;&gt;""),COUNTA($H$3:$H$1048576,#REF!,$F$3:$F$1048576)&gt;COUNTA($H$3:$H561,#REF!,$F$3:$F561),$AZ561&lt;&gt;""),INDEX(AV$3:AV$1048576,MATCH(MAX($AQ$3:$AQ560),$AQ$3:$AQ$1048576,0),0),""),E561)</f>
        <v/>
      </c>
      <c r="AW561" s="24" t="str">
        <f t="shared" si="916"/>
        <v/>
      </c>
      <c r="AX561" s="13" t="str">
        <f t="shared" si="917"/>
        <v/>
      </c>
      <c r="AY561" s="4" t="str">
        <f t="shared" si="918"/>
        <v/>
      </c>
      <c r="AZ561" s="4" t="str">
        <f>IF(AX561="",IF(OR(AND(H561&lt;&gt;"",F561=""),COUNTA($H$3:$H$1048576)&gt;COUNTA($H$3:$H561)),INDEX(AX$3:AX561,MATCH(MAX($AQ$3:AQ561),AQ$3:AQ561,0),0),""),AX561)</f>
        <v/>
      </c>
      <c r="BA561" s="4" t="str">
        <f>IF(AY561="",IF(AND(H561&lt;&gt;"",F561=""),INDEX(AY$3:AY561,MATCH(MAX($AQ$3:AQ561),AQ$3:AQ561,0),0),""),AY561)</f>
        <v/>
      </c>
      <c r="BB561" s="82" t="str">
        <f>IF(BC561="","",RANK(BC561,BC$3:BC$1048576,1)+COUNTIF($BC$3:BC561,BC561)-1)</f>
        <v/>
      </c>
      <c r="BC561" s="139" t="str">
        <f t="shared" si="919"/>
        <v/>
      </c>
      <c r="BD561" s="46" t="str">
        <f t="shared" si="920"/>
        <v/>
      </c>
      <c r="BE561" s="46" t="str">
        <f t="shared" si="921"/>
        <v/>
      </c>
      <c r="BF561" s="46" t="str">
        <f t="shared" si="922"/>
        <v/>
      </c>
      <c r="BG561" s="4" t="str">
        <f t="shared" si="923"/>
        <v/>
      </c>
      <c r="BH561" s="180" t="str">
        <f t="shared" si="924"/>
        <v/>
      </c>
      <c r="BI561" s="16" t="str">
        <f t="shared" si="925"/>
        <v/>
      </c>
      <c r="BJ561" s="52" t="str">
        <f>IF(BI561="","",IF(W561="","",IF(AND(K561=$K$1,$K$1&lt;&gt;""),$BT$2,IFERROR(IF(INDEX(価格設定!$D$5:$D$1048576,MATCH(Q561,価格設定!$B$5:$B$1048576,0),0)=価格設定!$D$3,$BT$2,$BS$2),$BS$2))))</f>
        <v/>
      </c>
      <c r="BK561" s="16" t="str">
        <f>IF(BI561="","",IF(COUNTIF($BI$3:BI561,BI561)=1,1,IF(AND(BI560=BI561,BH561=""),BK560,COUNTIF($BH$3:BH561,BH561))))</f>
        <v/>
      </c>
      <c r="BL561" s="52" t="str">
        <f t="shared" si="926"/>
        <v/>
      </c>
      <c r="BM561" s="52" t="str">
        <f t="shared" si="927"/>
        <v/>
      </c>
      <c r="BN561" s="119" t="str">
        <f t="shared" si="928"/>
        <v/>
      </c>
      <c r="BO561" s="119" t="str">
        <f t="shared" si="929"/>
        <v/>
      </c>
      <c r="BP561" s="17" t="str">
        <f t="shared" si="930"/>
        <v/>
      </c>
      <c r="BQ561" s="17" t="str">
        <f t="shared" si="931"/>
        <v/>
      </c>
      <c r="BR561" s="17" t="str">
        <f>IF(OR(BP561="",COUNTIF($BO$3:BO561,BO561)&lt;&gt;1),"",SUMIF(BO$3:BO$1048576,BO561,BP$3:BP$1048576))</f>
        <v/>
      </c>
      <c r="BS561" s="17" t="str">
        <f t="shared" si="932"/>
        <v/>
      </c>
      <c r="BT561" s="17" t="str">
        <f t="shared" si="933"/>
        <v/>
      </c>
      <c r="BU561" s="17" t="str">
        <f t="shared" si="934"/>
        <v/>
      </c>
      <c r="BV561" s="24" t="str">
        <f t="shared" si="935"/>
        <v/>
      </c>
      <c r="BW561" s="24" t="str">
        <f t="shared" si="936"/>
        <v/>
      </c>
      <c r="BX561" s="24" t="str">
        <f t="shared" si="937"/>
        <v/>
      </c>
      <c r="BY561" s="26" t="str">
        <f t="shared" si="938"/>
        <v/>
      </c>
      <c r="BZ561" s="26" t="str">
        <f t="shared" si="939"/>
        <v/>
      </c>
      <c r="CA561" s="26" t="str">
        <f t="shared" si="940"/>
        <v/>
      </c>
      <c r="CB561" s="66" t="str">
        <f t="shared" si="941"/>
        <v/>
      </c>
      <c r="CC561" s="65" t="str">
        <f t="shared" si="942"/>
        <v/>
      </c>
      <c r="CD561" s="26" t="str">
        <f t="shared" si="943"/>
        <v/>
      </c>
      <c r="CE561" s="26" t="str">
        <f t="shared" si="944"/>
        <v/>
      </c>
      <c r="CF561" s="193" t="str">
        <f t="shared" si="945"/>
        <v/>
      </c>
      <c r="CG561" s="193" t="str">
        <f t="shared" si="946"/>
        <v/>
      </c>
      <c r="CH561" s="26" t="str">
        <f t="shared" si="947"/>
        <v/>
      </c>
      <c r="CI561" s="26" t="str">
        <f t="shared" si="948"/>
        <v/>
      </c>
      <c r="CJ561" s="65" t="str">
        <f t="shared" si="949"/>
        <v/>
      </c>
      <c r="CK561" s="65" t="str">
        <f t="shared" si="950"/>
        <v/>
      </c>
      <c r="CL561" s="64" t="str">
        <f t="shared" si="951"/>
        <v/>
      </c>
      <c r="CM561" s="64" t="str">
        <f t="shared" si="952"/>
        <v/>
      </c>
      <c r="CN561" s="65" t="str">
        <f t="shared" si="953"/>
        <v/>
      </c>
      <c r="CP561" s="63" t="str">
        <f>IF(BH561="","",MAX($CP$3:CP560)+1)</f>
        <v/>
      </c>
      <c r="CQ561" s="24" t="str">
        <f t="shared" si="954"/>
        <v/>
      </c>
      <c r="CR561" s="24" t="str">
        <f t="shared" si="955"/>
        <v/>
      </c>
      <c r="CS561" s="24" t="str">
        <f t="shared" si="956"/>
        <v/>
      </c>
      <c r="CT561" s="58" t="str">
        <f>IF(BO561="","",COUNTIF($BO$3:BO561,BO561)&amp;"@"&amp;BO561)</f>
        <v/>
      </c>
      <c r="CU561" s="16" t="str">
        <f t="shared" si="894"/>
        <v/>
      </c>
      <c r="CV561" s="63" t="str">
        <f t="shared" si="957"/>
        <v/>
      </c>
      <c r="CW561" s="16" t="str">
        <f t="shared" si="958"/>
        <v/>
      </c>
      <c r="CX561" s="16" t="str">
        <f t="shared" si="959"/>
        <v/>
      </c>
      <c r="CY561" s="16" t="str">
        <f t="shared" si="960"/>
        <v/>
      </c>
      <c r="CZ561" s="85" t="str">
        <f t="shared" si="961"/>
        <v/>
      </c>
      <c r="DA561" s="16" t="str">
        <f t="shared" si="962"/>
        <v/>
      </c>
      <c r="DB561" s="16" t="str">
        <f t="shared" si="963"/>
        <v/>
      </c>
      <c r="DC561" s="28" t="str">
        <f>IF(CP561="","",$DC$1&amp;(INDEX(価格設定!D$1:XFD$3,ROW(価格設定!$D$3),MATCH($AW561,価格設定!D$1:XFD$1,1))*100)&amp;"%")</f>
        <v/>
      </c>
      <c r="DD561" s="28" t="str">
        <f>IF(CP561="","",$DD$1&amp;(INDEX(価格設定!D$1:XFD$3,ROW(価格設定!$D$2),MATCH($AW561,価格設定!D$1:XFD$1,1))*100)&amp;"%")</f>
        <v/>
      </c>
      <c r="DE561" s="29" t="str">
        <f t="shared" si="964"/>
        <v/>
      </c>
      <c r="DG561" s="58" t="str">
        <f t="shared" si="965"/>
        <v/>
      </c>
      <c r="DH561" s="58" t="str">
        <f t="shared" si="966"/>
        <v/>
      </c>
      <c r="DI561" s="58" t="str">
        <f t="shared" si="967"/>
        <v/>
      </c>
      <c r="DJ561" s="85" t="str">
        <f t="shared" si="968"/>
        <v/>
      </c>
      <c r="DL561" s="58" t="str">
        <f>IF(COUNTIF(DG$3:DG$1048576,DG561)=COUNTIF($DG$3:$DG561,DG561),DG561,"")</f>
        <v/>
      </c>
      <c r="DM561" s="85" t="str">
        <f t="shared" si="969"/>
        <v/>
      </c>
      <c r="DN561" s="85" t="str">
        <f t="shared" si="895"/>
        <v/>
      </c>
      <c r="DO561" s="85" t="str">
        <f t="shared" si="895"/>
        <v/>
      </c>
      <c r="DP561" s="303"/>
      <c r="DQ561" s="17" t="str">
        <f t="shared" si="896"/>
        <v/>
      </c>
      <c r="DR561" s="17" t="str">
        <f t="shared" si="897"/>
        <v/>
      </c>
      <c r="DS561" s="17" t="str">
        <f t="shared" si="898"/>
        <v/>
      </c>
      <c r="DU561" s="16" t="str">
        <f t="shared" si="970"/>
        <v/>
      </c>
      <c r="DV561" s="16" t="str">
        <f>IF(DU561="","",COUNT($DU$3:DU561))</f>
        <v/>
      </c>
      <c r="DW561" s="16" t="str">
        <f t="shared" si="971"/>
        <v/>
      </c>
      <c r="DX561" s="16" t="str">
        <f t="shared" si="972"/>
        <v/>
      </c>
      <c r="DY561" s="16" t="str">
        <f>IF(DZ561="","",COUNTIF(DZ$3:DZ561,DZ561))</f>
        <v/>
      </c>
      <c r="DZ561" s="16" t="str">
        <f t="shared" si="973"/>
        <v/>
      </c>
      <c r="EA561" s="16" t="str">
        <f t="shared" si="974"/>
        <v/>
      </c>
      <c r="EB561" s="16" t="str">
        <f t="shared" si="975"/>
        <v/>
      </c>
      <c r="EC561" s="16" t="str">
        <f t="shared" si="976"/>
        <v/>
      </c>
      <c r="ED561" s="16" t="str">
        <f t="shared" si="977"/>
        <v/>
      </c>
      <c r="EE561" s="16" t="str">
        <f t="shared" si="978"/>
        <v/>
      </c>
      <c r="EF561" s="16" t="str">
        <f t="shared" si="979"/>
        <v/>
      </c>
      <c r="EG561" s="16" t="str">
        <f t="shared" si="980"/>
        <v/>
      </c>
      <c r="EH561" s="16" t="str">
        <f t="shared" si="981"/>
        <v/>
      </c>
      <c r="EI561" s="16" t="str">
        <f t="shared" si="982"/>
        <v/>
      </c>
      <c r="EJ561" s="16" t="str">
        <f t="shared" si="983"/>
        <v/>
      </c>
      <c r="EK561" s="16" t="str">
        <f t="shared" si="984"/>
        <v/>
      </c>
      <c r="EL561" s="58" t="str">
        <f t="shared" si="985"/>
        <v/>
      </c>
      <c r="EM561" s="58" t="str">
        <f>IF(OR($DZ561="",CR561=""),IF($EL561="","",$EL561),IF(OR(CR561="なし",CR561=0),領収書!$H$1,CR561))</f>
        <v/>
      </c>
      <c r="EN561" s="58" t="str">
        <f>IF(OR($DZ561="",CS561=""),IF($EL561="","",$EL561),IF(OR(CS561="なし",CS561=0),入力!$EN$1,CS561))</f>
        <v/>
      </c>
      <c r="EO561" s="63" t="str">
        <f t="shared" si="986"/>
        <v/>
      </c>
      <c r="EP561" s="63" t="str">
        <f t="shared" si="987"/>
        <v/>
      </c>
      <c r="ER561" s="16" t="str">
        <f>IF(AND(COUNTIF($ET$3:ET561,ET561)=1,ET561&lt;&gt;""),MAX($ER$3:ER560)+1,"")</f>
        <v/>
      </c>
      <c r="ES561" s="16" t="str">
        <f>IF(価格設定!B563="","",価格設定!B563)</f>
        <v/>
      </c>
      <c r="ET561" s="16" t="str">
        <f>IF(価格設定!C563="","",価格設定!C563)</f>
        <v/>
      </c>
      <c r="EV561" s="16" t="str">
        <f t="shared" si="899"/>
        <v/>
      </c>
      <c r="EW561" s="16" t="str">
        <f t="shared" si="988"/>
        <v/>
      </c>
    </row>
    <row r="562" spans="1:153" ht="30" customHeight="1" x14ac:dyDescent="0.2">
      <c r="A562" s="225"/>
      <c r="B562" s="212"/>
      <c r="C562" s="221"/>
      <c r="D562" s="164"/>
      <c r="E562" s="165"/>
      <c r="F562" s="166"/>
      <c r="G562" s="167"/>
      <c r="H562" s="179"/>
      <c r="I562" s="306"/>
      <c r="J562" s="169"/>
      <c r="K562" s="179"/>
      <c r="L562" s="186"/>
      <c r="M562" s="186"/>
      <c r="N562" s="168"/>
      <c r="O562" s="170"/>
      <c r="P562" s="212"/>
      <c r="Q562" s="179" t="str">
        <f>IFERROR(IF(H562="","",IFERROR(INDEX(価格設定!$B$5:$B$1048576,MATCH(H562,価格設定!$B$5:$B$1048576,0),0),INDEX(価格設定!$B$5:$B$1048576,MATCH("*"&amp;H562&amp;"*",価格設定!$B$5:$B$1048576,0),0))),H562)</f>
        <v/>
      </c>
      <c r="R562" s="250" t="str">
        <f>IFERROR(IF(Q562="",IF(K562="","",K562),IF(K562="",IF(INDEX(価格設定!$C$5:$C$1048576,MATCH(Q562,価格設定!$B$5:$B$1048576,0),0)=0,"",INDEX(価格設定!$C$5:$C$1048576,MATCH(Q562,価格設定!$B$5:$B$1048576,0),0)),IF(K562="なし","",K562))),"")</f>
        <v/>
      </c>
      <c r="S562" s="308" t="str">
        <f t="shared" si="900"/>
        <v/>
      </c>
      <c r="T562" s="126" t="str">
        <f>IFERROR(IF(J562="",IF(INDEX(価格設定!$E$5:$R$1048576,MATCH($Q562,価格設定!B$5:B$1048576,0),MATCH($AW562,価格設定!E$1:X$1,1))=0,"",INDEX(価格設定!$E$5:$R$1048576,MATCH($Q562,価格設定!B$5:B$1048576,0),MATCH($AW562,価格設定!E$1:X$1,1))),J562),"")</f>
        <v/>
      </c>
      <c r="U562" s="126" t="str">
        <f t="shared" si="901"/>
        <v/>
      </c>
      <c r="V562" s="132" t="str">
        <f t="shared" si="902"/>
        <v/>
      </c>
      <c r="W562" s="127" t="str">
        <f>IFERROR(IF(OR(T562="",T562&lt;0),"",IFERROR(INDEX(価格設定!E$2:X$3,IF(AND(K562=$K$1,$K$1&lt;&gt;""),ROW(価格設定!$D$3)-1,MATCH(INDEX(価格設定!$D$5:$D$1048576,MATCH(Q562,価格設定!$B$5:$B$1048576,0),0),価格設定!$D$2:$D$3,0)),MATCH($AW562,価格設定!E$1:X$1,1)),INDEX(価格設定!E$2:X$2,0,MATCH($AW562,価格設定!E$1:X$1,1)))),"")</f>
        <v/>
      </c>
      <c r="X562" s="126" t="str">
        <f t="shared" si="893"/>
        <v/>
      </c>
      <c r="Y562" s="128" t="str">
        <f t="shared" si="903"/>
        <v/>
      </c>
      <c r="Z562" s="126" t="str">
        <f t="shared" si="904"/>
        <v/>
      </c>
      <c r="AA562" s="129" t="str">
        <f t="shared" si="905"/>
        <v/>
      </c>
      <c r="AB562" s="126" t="str">
        <f t="shared" si="906"/>
        <v/>
      </c>
      <c r="AC562" s="280" t="str">
        <f t="shared" si="907"/>
        <v/>
      </c>
      <c r="AD562" s="15"/>
      <c r="AE562" s="204" t="str">
        <f>IF(AF562="","",COUNT($AF$3:AF562))</f>
        <v/>
      </c>
      <c r="AF562" s="206" t="str">
        <f t="shared" si="908"/>
        <v/>
      </c>
      <c r="AG562" s="204" t="str">
        <f t="shared" si="909"/>
        <v/>
      </c>
      <c r="AH562" s="204" t="str">
        <f t="shared" si="910"/>
        <v/>
      </c>
      <c r="AI562" s="287"/>
      <c r="AJ562" s="15"/>
      <c r="AK562" s="138" t="str">
        <f t="shared" si="911"/>
        <v/>
      </c>
      <c r="AL562" s="131" t="str">
        <f t="shared" si="912"/>
        <v/>
      </c>
      <c r="AM562" s="131" t="str">
        <f t="shared" si="913"/>
        <v/>
      </c>
      <c r="AN562" s="313" t="str">
        <f t="shared" si="914"/>
        <v/>
      </c>
      <c r="AO562" s="316" t="str">
        <f t="shared" si="915"/>
        <v/>
      </c>
      <c r="AP562" s="18"/>
      <c r="AQ562" s="3" t="str">
        <f>IF(F562="","",MAX($AQ$3:AQ561)+1)</f>
        <v/>
      </c>
      <c r="AR562" s="3" t="str">
        <f>IF(OR(AQ562="",BB562=""),"",MAX($AR$3:AR561)+1)</f>
        <v/>
      </c>
      <c r="AS562" s="3" t="str">
        <f>IF(CQ562="","",RANK(CQ562,CQ$3:CQ$1048576,1)+COUNTIF($CQ$3:CQ562,CQ562)-1)</f>
        <v/>
      </c>
      <c r="AT562" s="21" t="str">
        <f>IF(C562="",IF(OR(AND($H562&lt;&gt;"",C562=""),AND($F561=$F562,$AZ562&lt;&gt;""),COUNTA($H$3:$H$1048576,#REF!,$F$3:$F$1048576)&gt;COUNTA($H$3:$H562,#REF!,$F$3:$F562),$AZ562&lt;&gt;""),INDEX(AT$3:AT$1048576,MATCH(MAX($AQ$3:$AQ561),$AQ$3:$AQ$1048576,0),0),""),C562)</f>
        <v/>
      </c>
      <c r="AU562" s="21" t="str">
        <f>IF(D562="",IF(OR(AND($H562&lt;&gt;"",D562=""),AND($F561=$F562,$AZ562&lt;&gt;""),COUNTA($H$3:$H$1048576,#REF!,$F$3:$F$1048576)&gt;COUNTA($H$3:$H562,#REF!,$F$3:$F562),$AZ562&lt;&gt;""),INDEX(AU$3:AU$1048576,MATCH(MAX($AQ$3:$AQ561),$AQ$3:$AQ$1048576,0),0),""),D562)</f>
        <v/>
      </c>
      <c r="AV562" s="21" t="str">
        <f>IF(E562="",IF(OR(AND($H562&lt;&gt;"",E562=""),AND($F561=$F562,$AZ562&lt;&gt;""),COUNTA($H$3:$H$1048576,#REF!,$F$3:$F$1048576)&gt;COUNTA($H$3:$H562,#REF!,$F$3:$F562),$AZ562&lt;&gt;""),INDEX(AV$3:AV$1048576,MATCH(MAX($AQ$3:$AQ561),$AQ$3:$AQ$1048576,0),0),""),E562)</f>
        <v/>
      </c>
      <c r="AW562" s="24" t="str">
        <f t="shared" si="916"/>
        <v/>
      </c>
      <c r="AX562" s="13" t="str">
        <f t="shared" si="917"/>
        <v/>
      </c>
      <c r="AY562" s="4" t="str">
        <f t="shared" si="918"/>
        <v/>
      </c>
      <c r="AZ562" s="4" t="str">
        <f>IF(AX562="",IF(OR(AND(H562&lt;&gt;"",F562=""),COUNTA($H$3:$H$1048576)&gt;COUNTA($H$3:$H562)),INDEX(AX$3:AX562,MATCH(MAX($AQ$3:AQ562),AQ$3:AQ562,0),0),""),AX562)</f>
        <v/>
      </c>
      <c r="BA562" s="4" t="str">
        <f>IF(AY562="",IF(AND(H562&lt;&gt;"",F562=""),INDEX(AY$3:AY562,MATCH(MAX($AQ$3:AQ562),AQ$3:AQ562,0),0),""),AY562)</f>
        <v/>
      </c>
      <c r="BB562" s="82" t="str">
        <f>IF(BC562="","",RANK(BC562,BC$3:BC$1048576,1)+COUNTIF($BC$3:BC562,BC562)-1)</f>
        <v/>
      </c>
      <c r="BC562" s="139" t="str">
        <f t="shared" si="919"/>
        <v/>
      </c>
      <c r="BD562" s="46" t="str">
        <f t="shared" si="920"/>
        <v/>
      </c>
      <c r="BE562" s="46" t="str">
        <f t="shared" si="921"/>
        <v/>
      </c>
      <c r="BF562" s="46" t="str">
        <f t="shared" si="922"/>
        <v/>
      </c>
      <c r="BG562" s="4" t="str">
        <f t="shared" si="923"/>
        <v/>
      </c>
      <c r="BH562" s="180" t="str">
        <f t="shared" si="924"/>
        <v/>
      </c>
      <c r="BI562" s="16" t="str">
        <f t="shared" si="925"/>
        <v/>
      </c>
      <c r="BJ562" s="52" t="str">
        <f>IF(BI562="","",IF(W562="","",IF(AND(K562=$K$1,$K$1&lt;&gt;""),$BT$2,IFERROR(IF(INDEX(価格設定!$D$5:$D$1048576,MATCH(Q562,価格設定!$B$5:$B$1048576,0),0)=価格設定!$D$3,$BT$2,$BS$2),$BS$2))))</f>
        <v/>
      </c>
      <c r="BK562" s="16" t="str">
        <f>IF(BI562="","",IF(COUNTIF($BI$3:BI562,BI562)=1,1,IF(AND(BI561=BI562,BH562=""),BK561,COUNTIF($BH$3:BH562,BH562))))</f>
        <v/>
      </c>
      <c r="BL562" s="52" t="str">
        <f t="shared" si="926"/>
        <v/>
      </c>
      <c r="BM562" s="52" t="str">
        <f t="shared" si="927"/>
        <v/>
      </c>
      <c r="BN562" s="119" t="str">
        <f t="shared" si="928"/>
        <v/>
      </c>
      <c r="BO562" s="119" t="str">
        <f t="shared" si="929"/>
        <v/>
      </c>
      <c r="BP562" s="17" t="str">
        <f t="shared" si="930"/>
        <v/>
      </c>
      <c r="BQ562" s="17" t="str">
        <f t="shared" si="931"/>
        <v/>
      </c>
      <c r="BR562" s="17" t="str">
        <f>IF(OR(BP562="",COUNTIF($BO$3:BO562,BO562)&lt;&gt;1),"",SUMIF(BO$3:BO$1048576,BO562,BP$3:BP$1048576))</f>
        <v/>
      </c>
      <c r="BS562" s="17" t="str">
        <f t="shared" si="932"/>
        <v/>
      </c>
      <c r="BT562" s="17" t="str">
        <f t="shared" si="933"/>
        <v/>
      </c>
      <c r="BU562" s="17" t="str">
        <f t="shared" si="934"/>
        <v/>
      </c>
      <c r="BV562" s="24" t="str">
        <f t="shared" si="935"/>
        <v/>
      </c>
      <c r="BW562" s="24" t="str">
        <f t="shared" si="936"/>
        <v/>
      </c>
      <c r="BX562" s="24" t="str">
        <f t="shared" si="937"/>
        <v/>
      </c>
      <c r="BY562" s="26" t="str">
        <f t="shared" si="938"/>
        <v/>
      </c>
      <c r="BZ562" s="26" t="str">
        <f t="shared" si="939"/>
        <v/>
      </c>
      <c r="CA562" s="26" t="str">
        <f t="shared" si="940"/>
        <v/>
      </c>
      <c r="CB562" s="66" t="str">
        <f t="shared" si="941"/>
        <v/>
      </c>
      <c r="CC562" s="65" t="str">
        <f t="shared" si="942"/>
        <v/>
      </c>
      <c r="CD562" s="26" t="str">
        <f t="shared" si="943"/>
        <v/>
      </c>
      <c r="CE562" s="26" t="str">
        <f t="shared" si="944"/>
        <v/>
      </c>
      <c r="CF562" s="193" t="str">
        <f t="shared" si="945"/>
        <v/>
      </c>
      <c r="CG562" s="193" t="str">
        <f t="shared" si="946"/>
        <v/>
      </c>
      <c r="CH562" s="26" t="str">
        <f t="shared" si="947"/>
        <v/>
      </c>
      <c r="CI562" s="26" t="str">
        <f t="shared" si="948"/>
        <v/>
      </c>
      <c r="CJ562" s="65" t="str">
        <f t="shared" si="949"/>
        <v/>
      </c>
      <c r="CK562" s="65" t="str">
        <f t="shared" si="950"/>
        <v/>
      </c>
      <c r="CL562" s="64" t="str">
        <f t="shared" si="951"/>
        <v/>
      </c>
      <c r="CM562" s="64" t="str">
        <f t="shared" si="952"/>
        <v/>
      </c>
      <c r="CN562" s="65" t="str">
        <f t="shared" si="953"/>
        <v/>
      </c>
      <c r="CP562" s="63" t="str">
        <f>IF(BH562="","",MAX($CP$3:CP561)+1)</f>
        <v/>
      </c>
      <c r="CQ562" s="24" t="str">
        <f t="shared" si="954"/>
        <v/>
      </c>
      <c r="CR562" s="24" t="str">
        <f t="shared" si="955"/>
        <v/>
      </c>
      <c r="CS562" s="24" t="str">
        <f t="shared" si="956"/>
        <v/>
      </c>
      <c r="CT562" s="58" t="str">
        <f>IF(BO562="","",COUNTIF($BO$3:BO562,BO562)&amp;"@"&amp;BO562)</f>
        <v/>
      </c>
      <c r="CU562" s="16" t="str">
        <f t="shared" si="894"/>
        <v/>
      </c>
      <c r="CV562" s="63" t="str">
        <f t="shared" si="957"/>
        <v/>
      </c>
      <c r="CW562" s="16" t="str">
        <f t="shared" si="958"/>
        <v/>
      </c>
      <c r="CX562" s="16" t="str">
        <f t="shared" si="959"/>
        <v/>
      </c>
      <c r="CY562" s="16" t="str">
        <f t="shared" si="960"/>
        <v/>
      </c>
      <c r="CZ562" s="85" t="str">
        <f t="shared" si="961"/>
        <v/>
      </c>
      <c r="DA562" s="16" t="str">
        <f t="shared" si="962"/>
        <v/>
      </c>
      <c r="DB562" s="16" t="str">
        <f t="shared" si="963"/>
        <v/>
      </c>
      <c r="DC562" s="28" t="str">
        <f>IF(CP562="","",$DC$1&amp;(INDEX(価格設定!D$1:XFD$3,ROW(価格設定!$D$3),MATCH($AW562,価格設定!D$1:XFD$1,1))*100)&amp;"%")</f>
        <v/>
      </c>
      <c r="DD562" s="28" t="str">
        <f>IF(CP562="","",$DD$1&amp;(INDEX(価格設定!D$1:XFD$3,ROW(価格設定!$D$2),MATCH($AW562,価格設定!D$1:XFD$1,1))*100)&amp;"%")</f>
        <v/>
      </c>
      <c r="DE562" s="29" t="str">
        <f t="shared" si="964"/>
        <v/>
      </c>
      <c r="DG562" s="58" t="str">
        <f t="shared" si="965"/>
        <v/>
      </c>
      <c r="DH562" s="58" t="str">
        <f t="shared" si="966"/>
        <v/>
      </c>
      <c r="DI562" s="58" t="str">
        <f t="shared" si="967"/>
        <v/>
      </c>
      <c r="DJ562" s="85" t="str">
        <f t="shared" si="968"/>
        <v/>
      </c>
      <c r="DL562" s="58" t="str">
        <f>IF(COUNTIF(DG$3:DG$1048576,DG562)=COUNTIF($DG$3:$DG562,DG562),DG562,"")</f>
        <v/>
      </c>
      <c r="DM562" s="85" t="str">
        <f t="shared" si="969"/>
        <v/>
      </c>
      <c r="DN562" s="85" t="str">
        <f t="shared" si="895"/>
        <v/>
      </c>
      <c r="DO562" s="85" t="str">
        <f t="shared" si="895"/>
        <v/>
      </c>
      <c r="DP562" s="303"/>
      <c r="DQ562" s="17" t="str">
        <f t="shared" si="896"/>
        <v/>
      </c>
      <c r="DR562" s="17" t="str">
        <f t="shared" si="897"/>
        <v/>
      </c>
      <c r="DS562" s="17" t="str">
        <f t="shared" si="898"/>
        <v/>
      </c>
      <c r="DU562" s="16" t="str">
        <f t="shared" si="970"/>
        <v/>
      </c>
      <c r="DV562" s="16" t="str">
        <f>IF(DU562="","",COUNT($DU$3:DU562))</f>
        <v/>
      </c>
      <c r="DW562" s="16" t="str">
        <f t="shared" si="971"/>
        <v/>
      </c>
      <c r="DX562" s="16" t="str">
        <f t="shared" si="972"/>
        <v/>
      </c>
      <c r="DY562" s="16" t="str">
        <f>IF(DZ562="","",COUNTIF(DZ$3:DZ562,DZ562))</f>
        <v/>
      </c>
      <c r="DZ562" s="16" t="str">
        <f t="shared" si="973"/>
        <v/>
      </c>
      <c r="EA562" s="16" t="str">
        <f t="shared" si="974"/>
        <v/>
      </c>
      <c r="EB562" s="16" t="str">
        <f t="shared" si="975"/>
        <v/>
      </c>
      <c r="EC562" s="16" t="str">
        <f t="shared" si="976"/>
        <v/>
      </c>
      <c r="ED562" s="16" t="str">
        <f t="shared" si="977"/>
        <v/>
      </c>
      <c r="EE562" s="16" t="str">
        <f t="shared" si="978"/>
        <v/>
      </c>
      <c r="EF562" s="16" t="str">
        <f t="shared" si="979"/>
        <v/>
      </c>
      <c r="EG562" s="16" t="str">
        <f t="shared" si="980"/>
        <v/>
      </c>
      <c r="EH562" s="16" t="str">
        <f t="shared" si="981"/>
        <v/>
      </c>
      <c r="EI562" s="16" t="str">
        <f t="shared" si="982"/>
        <v/>
      </c>
      <c r="EJ562" s="16" t="str">
        <f t="shared" si="983"/>
        <v/>
      </c>
      <c r="EK562" s="16" t="str">
        <f t="shared" si="984"/>
        <v/>
      </c>
      <c r="EL562" s="58" t="str">
        <f t="shared" si="985"/>
        <v/>
      </c>
      <c r="EM562" s="58" t="str">
        <f>IF(OR($DZ562="",CR562=""),IF($EL562="","",$EL562),IF(OR(CR562="なし",CR562=0),領収書!$H$1,CR562))</f>
        <v/>
      </c>
      <c r="EN562" s="58" t="str">
        <f>IF(OR($DZ562="",CS562=""),IF($EL562="","",$EL562),IF(OR(CS562="なし",CS562=0),入力!$EN$1,CS562))</f>
        <v/>
      </c>
      <c r="EO562" s="63" t="str">
        <f t="shared" si="986"/>
        <v/>
      </c>
      <c r="EP562" s="63" t="str">
        <f t="shared" si="987"/>
        <v/>
      </c>
      <c r="ER562" s="16" t="str">
        <f>IF(AND(COUNTIF($ET$3:ET562,ET562)=1,ET562&lt;&gt;""),MAX($ER$3:ER561)+1,"")</f>
        <v/>
      </c>
      <c r="ES562" s="16" t="str">
        <f>IF(価格設定!B564="","",価格設定!B564)</f>
        <v/>
      </c>
      <c r="ET562" s="16" t="str">
        <f>IF(価格設定!C564="","",価格設定!C564)</f>
        <v/>
      </c>
      <c r="EV562" s="16" t="str">
        <f t="shared" si="899"/>
        <v/>
      </c>
      <c r="EW562" s="16" t="str">
        <f t="shared" si="988"/>
        <v/>
      </c>
    </row>
    <row r="563" spans="1:153" ht="30" customHeight="1" x14ac:dyDescent="0.2">
      <c r="A563" s="225"/>
      <c r="B563" s="212"/>
      <c r="C563" s="221"/>
      <c r="D563" s="164"/>
      <c r="E563" s="165"/>
      <c r="F563" s="166"/>
      <c r="G563" s="167"/>
      <c r="H563" s="179"/>
      <c r="I563" s="306"/>
      <c r="J563" s="169"/>
      <c r="K563" s="179"/>
      <c r="L563" s="186"/>
      <c r="M563" s="186"/>
      <c r="N563" s="168"/>
      <c r="O563" s="170"/>
      <c r="P563" s="212"/>
      <c r="Q563" s="179" t="str">
        <f>IFERROR(IF(H563="","",IFERROR(INDEX(価格設定!$B$5:$B$1048576,MATCH(H563,価格設定!$B$5:$B$1048576,0),0),INDEX(価格設定!$B$5:$B$1048576,MATCH("*"&amp;H563&amp;"*",価格設定!$B$5:$B$1048576,0),0))),H563)</f>
        <v/>
      </c>
      <c r="R563" s="250" t="str">
        <f>IFERROR(IF(Q563="",IF(K563="","",K563),IF(K563="",IF(INDEX(価格設定!$C$5:$C$1048576,MATCH(Q563,価格設定!$B$5:$B$1048576,0),0)=0,"",INDEX(価格設定!$C$5:$C$1048576,MATCH(Q563,価格設定!$B$5:$B$1048576,0),0)),IF(K563="なし","",K563))),"")</f>
        <v/>
      </c>
      <c r="S563" s="308" t="str">
        <f t="shared" si="900"/>
        <v/>
      </c>
      <c r="T563" s="126" t="str">
        <f>IFERROR(IF(J563="",IF(INDEX(価格設定!$E$5:$R$1048576,MATCH($Q563,価格設定!B$5:B$1048576,0),MATCH($AW563,価格設定!E$1:X$1,1))=0,"",INDEX(価格設定!$E$5:$R$1048576,MATCH($Q563,価格設定!B$5:B$1048576,0),MATCH($AW563,価格設定!E$1:X$1,1))),J563),"")</f>
        <v/>
      </c>
      <c r="U563" s="126" t="str">
        <f t="shared" si="901"/>
        <v/>
      </c>
      <c r="V563" s="132" t="str">
        <f t="shared" si="902"/>
        <v/>
      </c>
      <c r="W563" s="127" t="str">
        <f>IFERROR(IF(OR(T563="",T563&lt;0),"",IFERROR(INDEX(価格設定!E$2:X$3,IF(AND(K563=$K$1,$K$1&lt;&gt;""),ROW(価格設定!$D$3)-1,MATCH(INDEX(価格設定!$D$5:$D$1048576,MATCH(Q563,価格設定!$B$5:$B$1048576,0),0),価格設定!$D$2:$D$3,0)),MATCH($AW563,価格設定!E$1:X$1,1)),INDEX(価格設定!E$2:X$2,0,MATCH($AW563,価格設定!E$1:X$1,1)))),"")</f>
        <v/>
      </c>
      <c r="X563" s="126" t="str">
        <f t="shared" si="893"/>
        <v/>
      </c>
      <c r="Y563" s="128" t="str">
        <f t="shared" si="903"/>
        <v/>
      </c>
      <c r="Z563" s="126" t="str">
        <f t="shared" si="904"/>
        <v/>
      </c>
      <c r="AA563" s="129" t="str">
        <f t="shared" si="905"/>
        <v/>
      </c>
      <c r="AB563" s="126" t="str">
        <f t="shared" si="906"/>
        <v/>
      </c>
      <c r="AC563" s="280" t="str">
        <f t="shared" si="907"/>
        <v/>
      </c>
      <c r="AD563" s="15"/>
      <c r="AE563" s="204" t="str">
        <f>IF(AF563="","",COUNT($AF$3:AF563))</f>
        <v/>
      </c>
      <c r="AF563" s="206" t="str">
        <f t="shared" si="908"/>
        <v/>
      </c>
      <c r="AG563" s="204" t="str">
        <f t="shared" si="909"/>
        <v/>
      </c>
      <c r="AH563" s="204" t="str">
        <f t="shared" si="910"/>
        <v/>
      </c>
      <c r="AI563" s="287"/>
      <c r="AJ563" s="15"/>
      <c r="AK563" s="138" t="str">
        <f t="shared" si="911"/>
        <v/>
      </c>
      <c r="AL563" s="131" t="str">
        <f t="shared" si="912"/>
        <v/>
      </c>
      <c r="AM563" s="131" t="str">
        <f t="shared" si="913"/>
        <v/>
      </c>
      <c r="AN563" s="313" t="str">
        <f t="shared" si="914"/>
        <v/>
      </c>
      <c r="AO563" s="316" t="str">
        <f t="shared" si="915"/>
        <v/>
      </c>
      <c r="AP563" s="18"/>
      <c r="AQ563" s="3" t="str">
        <f>IF(F563="","",MAX($AQ$3:AQ562)+1)</f>
        <v/>
      </c>
      <c r="AR563" s="3" t="str">
        <f>IF(OR(AQ563="",BB563=""),"",MAX($AR$3:AR562)+1)</f>
        <v/>
      </c>
      <c r="AS563" s="3" t="str">
        <f>IF(CQ563="","",RANK(CQ563,CQ$3:CQ$1048576,1)+COUNTIF($CQ$3:CQ563,CQ563)-1)</f>
        <v/>
      </c>
      <c r="AT563" s="21" t="str">
        <f>IF(C563="",IF(OR(AND($H563&lt;&gt;"",C563=""),AND($F562=$F563,$AZ563&lt;&gt;""),COUNTA($H$3:$H$1048576,#REF!,$F$3:$F$1048576)&gt;COUNTA($H$3:$H563,#REF!,$F$3:$F563),$AZ563&lt;&gt;""),INDEX(AT$3:AT$1048576,MATCH(MAX($AQ$3:$AQ562),$AQ$3:$AQ$1048576,0),0),""),C563)</f>
        <v/>
      </c>
      <c r="AU563" s="21" t="str">
        <f>IF(D563="",IF(OR(AND($H563&lt;&gt;"",D563=""),AND($F562=$F563,$AZ563&lt;&gt;""),COUNTA($H$3:$H$1048576,#REF!,$F$3:$F$1048576)&gt;COUNTA($H$3:$H563,#REF!,$F$3:$F563),$AZ563&lt;&gt;""),INDEX(AU$3:AU$1048576,MATCH(MAX($AQ$3:$AQ562),$AQ$3:$AQ$1048576,0),0),""),D563)</f>
        <v/>
      </c>
      <c r="AV563" s="21" t="str">
        <f>IF(E563="",IF(OR(AND($H563&lt;&gt;"",E563=""),AND($F562=$F563,$AZ563&lt;&gt;""),COUNTA($H$3:$H$1048576,#REF!,$F$3:$F$1048576)&gt;COUNTA($H$3:$H563,#REF!,$F$3:$F563),$AZ563&lt;&gt;""),INDEX(AV$3:AV$1048576,MATCH(MAX($AQ$3:$AQ562),$AQ$3:$AQ$1048576,0),0),""),E563)</f>
        <v/>
      </c>
      <c r="AW563" s="24" t="str">
        <f t="shared" si="916"/>
        <v/>
      </c>
      <c r="AX563" s="13" t="str">
        <f t="shared" si="917"/>
        <v/>
      </c>
      <c r="AY563" s="4" t="str">
        <f t="shared" si="918"/>
        <v/>
      </c>
      <c r="AZ563" s="4" t="str">
        <f>IF(AX563="",IF(OR(AND(H563&lt;&gt;"",F563=""),COUNTA($H$3:$H$1048576)&gt;COUNTA($H$3:$H563)),INDEX(AX$3:AX563,MATCH(MAX($AQ$3:AQ563),AQ$3:AQ563,0),0),""),AX563)</f>
        <v/>
      </c>
      <c r="BA563" s="4" t="str">
        <f>IF(AY563="",IF(AND(H563&lt;&gt;"",F563=""),INDEX(AY$3:AY563,MATCH(MAX($AQ$3:AQ563),AQ$3:AQ563,0),0),""),AY563)</f>
        <v/>
      </c>
      <c r="BB563" s="82" t="str">
        <f>IF(BC563="","",RANK(BC563,BC$3:BC$1048576,1)+COUNTIF($BC$3:BC563,BC563)-1)</f>
        <v/>
      </c>
      <c r="BC563" s="139" t="str">
        <f t="shared" si="919"/>
        <v/>
      </c>
      <c r="BD563" s="46" t="str">
        <f t="shared" si="920"/>
        <v/>
      </c>
      <c r="BE563" s="46" t="str">
        <f t="shared" si="921"/>
        <v/>
      </c>
      <c r="BF563" s="46" t="str">
        <f t="shared" si="922"/>
        <v/>
      </c>
      <c r="BG563" s="4" t="str">
        <f t="shared" si="923"/>
        <v/>
      </c>
      <c r="BH563" s="180" t="str">
        <f t="shared" si="924"/>
        <v/>
      </c>
      <c r="BI563" s="16" t="str">
        <f t="shared" si="925"/>
        <v/>
      </c>
      <c r="BJ563" s="52" t="str">
        <f>IF(BI563="","",IF(W563="","",IF(AND(K563=$K$1,$K$1&lt;&gt;""),$BT$2,IFERROR(IF(INDEX(価格設定!$D$5:$D$1048576,MATCH(Q563,価格設定!$B$5:$B$1048576,0),0)=価格設定!$D$3,$BT$2,$BS$2),$BS$2))))</f>
        <v/>
      </c>
      <c r="BK563" s="16" t="str">
        <f>IF(BI563="","",IF(COUNTIF($BI$3:BI563,BI563)=1,1,IF(AND(BI562=BI563,BH563=""),BK562,COUNTIF($BH$3:BH563,BH563))))</f>
        <v/>
      </c>
      <c r="BL563" s="52" t="str">
        <f t="shared" si="926"/>
        <v/>
      </c>
      <c r="BM563" s="52" t="str">
        <f t="shared" si="927"/>
        <v/>
      </c>
      <c r="BN563" s="119" t="str">
        <f t="shared" si="928"/>
        <v/>
      </c>
      <c r="BO563" s="119" t="str">
        <f t="shared" si="929"/>
        <v/>
      </c>
      <c r="BP563" s="17" t="str">
        <f t="shared" si="930"/>
        <v/>
      </c>
      <c r="BQ563" s="17" t="str">
        <f t="shared" si="931"/>
        <v/>
      </c>
      <c r="BR563" s="17" t="str">
        <f>IF(OR(BP563="",COUNTIF($BO$3:BO563,BO563)&lt;&gt;1),"",SUMIF(BO$3:BO$1048576,BO563,BP$3:BP$1048576))</f>
        <v/>
      </c>
      <c r="BS563" s="17" t="str">
        <f t="shared" si="932"/>
        <v/>
      </c>
      <c r="BT563" s="17" t="str">
        <f t="shared" si="933"/>
        <v/>
      </c>
      <c r="BU563" s="17" t="str">
        <f t="shared" si="934"/>
        <v/>
      </c>
      <c r="BV563" s="24" t="str">
        <f t="shared" si="935"/>
        <v/>
      </c>
      <c r="BW563" s="24" t="str">
        <f t="shared" si="936"/>
        <v/>
      </c>
      <c r="BX563" s="24" t="str">
        <f t="shared" si="937"/>
        <v/>
      </c>
      <c r="BY563" s="26" t="str">
        <f t="shared" si="938"/>
        <v/>
      </c>
      <c r="BZ563" s="26" t="str">
        <f t="shared" si="939"/>
        <v/>
      </c>
      <c r="CA563" s="26" t="str">
        <f t="shared" si="940"/>
        <v/>
      </c>
      <c r="CB563" s="66" t="str">
        <f t="shared" si="941"/>
        <v/>
      </c>
      <c r="CC563" s="65" t="str">
        <f t="shared" si="942"/>
        <v/>
      </c>
      <c r="CD563" s="26" t="str">
        <f t="shared" si="943"/>
        <v/>
      </c>
      <c r="CE563" s="26" t="str">
        <f t="shared" si="944"/>
        <v/>
      </c>
      <c r="CF563" s="193" t="str">
        <f t="shared" si="945"/>
        <v/>
      </c>
      <c r="CG563" s="193" t="str">
        <f t="shared" si="946"/>
        <v/>
      </c>
      <c r="CH563" s="26" t="str">
        <f t="shared" si="947"/>
        <v/>
      </c>
      <c r="CI563" s="26" t="str">
        <f t="shared" si="948"/>
        <v/>
      </c>
      <c r="CJ563" s="65" t="str">
        <f t="shared" si="949"/>
        <v/>
      </c>
      <c r="CK563" s="65" t="str">
        <f t="shared" si="950"/>
        <v/>
      </c>
      <c r="CL563" s="64" t="str">
        <f t="shared" si="951"/>
        <v/>
      </c>
      <c r="CM563" s="64" t="str">
        <f t="shared" si="952"/>
        <v/>
      </c>
      <c r="CN563" s="65" t="str">
        <f t="shared" si="953"/>
        <v/>
      </c>
      <c r="CP563" s="63" t="str">
        <f>IF(BH563="","",MAX($CP$3:CP562)+1)</f>
        <v/>
      </c>
      <c r="CQ563" s="24" t="str">
        <f t="shared" si="954"/>
        <v/>
      </c>
      <c r="CR563" s="24" t="str">
        <f t="shared" si="955"/>
        <v/>
      </c>
      <c r="CS563" s="24" t="str">
        <f t="shared" si="956"/>
        <v/>
      </c>
      <c r="CT563" s="58" t="str">
        <f>IF(BO563="","",COUNTIF($BO$3:BO563,BO563)&amp;"@"&amp;BO563)</f>
        <v/>
      </c>
      <c r="CU563" s="16" t="str">
        <f t="shared" si="894"/>
        <v/>
      </c>
      <c r="CV563" s="63" t="str">
        <f t="shared" si="957"/>
        <v/>
      </c>
      <c r="CW563" s="16" t="str">
        <f t="shared" si="958"/>
        <v/>
      </c>
      <c r="CX563" s="16" t="str">
        <f t="shared" si="959"/>
        <v/>
      </c>
      <c r="CY563" s="16" t="str">
        <f t="shared" si="960"/>
        <v/>
      </c>
      <c r="CZ563" s="85" t="str">
        <f t="shared" si="961"/>
        <v/>
      </c>
      <c r="DA563" s="16" t="str">
        <f t="shared" si="962"/>
        <v/>
      </c>
      <c r="DB563" s="16" t="str">
        <f t="shared" si="963"/>
        <v/>
      </c>
      <c r="DC563" s="28" t="str">
        <f>IF(CP563="","",$DC$1&amp;(INDEX(価格設定!D$1:XFD$3,ROW(価格設定!$D$3),MATCH($AW563,価格設定!D$1:XFD$1,1))*100)&amp;"%")</f>
        <v/>
      </c>
      <c r="DD563" s="28" t="str">
        <f>IF(CP563="","",$DD$1&amp;(INDEX(価格設定!D$1:XFD$3,ROW(価格設定!$D$2),MATCH($AW563,価格設定!D$1:XFD$1,1))*100)&amp;"%")</f>
        <v/>
      </c>
      <c r="DE563" s="29" t="str">
        <f t="shared" si="964"/>
        <v/>
      </c>
      <c r="DG563" s="58" t="str">
        <f t="shared" si="965"/>
        <v/>
      </c>
      <c r="DH563" s="58" t="str">
        <f t="shared" si="966"/>
        <v/>
      </c>
      <c r="DI563" s="58" t="str">
        <f t="shared" si="967"/>
        <v/>
      </c>
      <c r="DJ563" s="85" t="str">
        <f t="shared" si="968"/>
        <v/>
      </c>
      <c r="DL563" s="58" t="str">
        <f>IF(COUNTIF(DG$3:DG$1048576,DG563)=COUNTIF($DG$3:$DG563,DG563),DG563,"")</f>
        <v/>
      </c>
      <c r="DM563" s="85" t="str">
        <f t="shared" si="969"/>
        <v/>
      </c>
      <c r="DN563" s="85" t="str">
        <f t="shared" si="895"/>
        <v/>
      </c>
      <c r="DO563" s="85" t="str">
        <f t="shared" si="895"/>
        <v/>
      </c>
      <c r="DP563" s="303"/>
      <c r="DQ563" s="17" t="str">
        <f t="shared" si="896"/>
        <v/>
      </c>
      <c r="DR563" s="17" t="str">
        <f t="shared" si="897"/>
        <v/>
      </c>
      <c r="DS563" s="17" t="str">
        <f t="shared" si="898"/>
        <v/>
      </c>
      <c r="DU563" s="16" t="str">
        <f t="shared" si="970"/>
        <v/>
      </c>
      <c r="DV563" s="16" t="str">
        <f>IF(DU563="","",COUNT($DU$3:DU563))</f>
        <v/>
      </c>
      <c r="DW563" s="16" t="str">
        <f t="shared" si="971"/>
        <v/>
      </c>
      <c r="DX563" s="16" t="str">
        <f t="shared" si="972"/>
        <v/>
      </c>
      <c r="DY563" s="16" t="str">
        <f>IF(DZ563="","",COUNTIF(DZ$3:DZ563,DZ563))</f>
        <v/>
      </c>
      <c r="DZ563" s="16" t="str">
        <f t="shared" si="973"/>
        <v/>
      </c>
      <c r="EA563" s="16" t="str">
        <f t="shared" si="974"/>
        <v/>
      </c>
      <c r="EB563" s="16" t="str">
        <f t="shared" si="975"/>
        <v/>
      </c>
      <c r="EC563" s="16" t="str">
        <f t="shared" si="976"/>
        <v/>
      </c>
      <c r="ED563" s="16" t="str">
        <f t="shared" si="977"/>
        <v/>
      </c>
      <c r="EE563" s="16" t="str">
        <f t="shared" si="978"/>
        <v/>
      </c>
      <c r="EF563" s="16" t="str">
        <f t="shared" si="979"/>
        <v/>
      </c>
      <c r="EG563" s="16" t="str">
        <f t="shared" si="980"/>
        <v/>
      </c>
      <c r="EH563" s="16" t="str">
        <f t="shared" si="981"/>
        <v/>
      </c>
      <c r="EI563" s="16" t="str">
        <f t="shared" si="982"/>
        <v/>
      </c>
      <c r="EJ563" s="16" t="str">
        <f t="shared" si="983"/>
        <v/>
      </c>
      <c r="EK563" s="16" t="str">
        <f t="shared" si="984"/>
        <v/>
      </c>
      <c r="EL563" s="58" t="str">
        <f t="shared" si="985"/>
        <v/>
      </c>
      <c r="EM563" s="58" t="str">
        <f>IF(OR($DZ563="",CR563=""),IF($EL563="","",$EL563),IF(OR(CR563="なし",CR563=0),領収書!$H$1,CR563))</f>
        <v/>
      </c>
      <c r="EN563" s="58" t="str">
        <f>IF(OR($DZ563="",CS563=""),IF($EL563="","",$EL563),IF(OR(CS563="なし",CS563=0),入力!$EN$1,CS563))</f>
        <v/>
      </c>
      <c r="EO563" s="63" t="str">
        <f t="shared" si="986"/>
        <v/>
      </c>
      <c r="EP563" s="63" t="str">
        <f t="shared" si="987"/>
        <v/>
      </c>
      <c r="ER563" s="16" t="str">
        <f>IF(AND(COUNTIF($ET$3:ET563,ET563)=1,ET563&lt;&gt;""),MAX($ER$3:ER562)+1,"")</f>
        <v/>
      </c>
      <c r="ES563" s="16" t="str">
        <f>IF(価格設定!B565="","",価格設定!B565)</f>
        <v/>
      </c>
      <c r="ET563" s="16" t="str">
        <f>IF(価格設定!C565="","",価格設定!C565)</f>
        <v/>
      </c>
      <c r="EV563" s="16" t="str">
        <f t="shared" si="899"/>
        <v/>
      </c>
      <c r="EW563" s="16" t="str">
        <f t="shared" si="988"/>
        <v/>
      </c>
    </row>
    <row r="564" spans="1:153" ht="30" customHeight="1" x14ac:dyDescent="0.2">
      <c r="A564" s="225"/>
      <c r="B564" s="212"/>
      <c r="C564" s="221"/>
      <c r="D564" s="164"/>
      <c r="E564" s="165"/>
      <c r="F564" s="166"/>
      <c r="G564" s="167"/>
      <c r="H564" s="179"/>
      <c r="I564" s="306"/>
      <c r="J564" s="169"/>
      <c r="K564" s="179"/>
      <c r="L564" s="186"/>
      <c r="M564" s="186"/>
      <c r="N564" s="168"/>
      <c r="O564" s="170"/>
      <c r="P564" s="212"/>
      <c r="Q564" s="179" t="str">
        <f>IFERROR(IF(H564="","",IFERROR(INDEX(価格設定!$B$5:$B$1048576,MATCH(H564,価格設定!$B$5:$B$1048576,0),0),INDEX(価格設定!$B$5:$B$1048576,MATCH("*"&amp;H564&amp;"*",価格設定!$B$5:$B$1048576,0),0))),H564)</f>
        <v/>
      </c>
      <c r="R564" s="250" t="str">
        <f>IFERROR(IF(Q564="",IF(K564="","",K564),IF(K564="",IF(INDEX(価格設定!$C$5:$C$1048576,MATCH(Q564,価格設定!$B$5:$B$1048576,0),0)=0,"",INDEX(価格設定!$C$5:$C$1048576,MATCH(Q564,価格設定!$B$5:$B$1048576,0),0)),IF(K564="なし","",K564))),"")</f>
        <v/>
      </c>
      <c r="S564" s="308" t="str">
        <f t="shared" si="900"/>
        <v/>
      </c>
      <c r="T564" s="126" t="str">
        <f>IFERROR(IF(J564="",IF(INDEX(価格設定!$E$5:$R$1048576,MATCH($Q564,価格設定!B$5:B$1048576,0),MATCH($AW564,価格設定!E$1:X$1,1))=0,"",INDEX(価格設定!$E$5:$R$1048576,MATCH($Q564,価格設定!B$5:B$1048576,0),MATCH($AW564,価格設定!E$1:X$1,1))),J564),"")</f>
        <v/>
      </c>
      <c r="U564" s="126" t="str">
        <f t="shared" si="901"/>
        <v/>
      </c>
      <c r="V564" s="132" t="str">
        <f t="shared" si="902"/>
        <v/>
      </c>
      <c r="W564" s="127" t="str">
        <f>IFERROR(IF(OR(T564="",T564&lt;0),"",IFERROR(INDEX(価格設定!E$2:X$3,IF(AND(K564=$K$1,$K$1&lt;&gt;""),ROW(価格設定!$D$3)-1,MATCH(INDEX(価格設定!$D$5:$D$1048576,MATCH(Q564,価格設定!$B$5:$B$1048576,0),0),価格設定!$D$2:$D$3,0)),MATCH($AW564,価格設定!E$1:X$1,1)),INDEX(価格設定!E$2:X$2,0,MATCH($AW564,価格設定!E$1:X$1,1)))),"")</f>
        <v/>
      </c>
      <c r="X564" s="126" t="str">
        <f t="shared" si="893"/>
        <v/>
      </c>
      <c r="Y564" s="128" t="str">
        <f t="shared" si="903"/>
        <v/>
      </c>
      <c r="Z564" s="126" t="str">
        <f t="shared" si="904"/>
        <v/>
      </c>
      <c r="AA564" s="129" t="str">
        <f t="shared" si="905"/>
        <v/>
      </c>
      <c r="AB564" s="126" t="str">
        <f t="shared" si="906"/>
        <v/>
      </c>
      <c r="AC564" s="280" t="str">
        <f t="shared" si="907"/>
        <v/>
      </c>
      <c r="AD564" s="15"/>
      <c r="AE564" s="204" t="str">
        <f>IF(AF564="","",COUNT($AF$3:AF564))</f>
        <v/>
      </c>
      <c r="AF564" s="206" t="str">
        <f t="shared" si="908"/>
        <v/>
      </c>
      <c r="AG564" s="204" t="str">
        <f t="shared" si="909"/>
        <v/>
      </c>
      <c r="AH564" s="204" t="str">
        <f t="shared" si="910"/>
        <v/>
      </c>
      <c r="AI564" s="287"/>
      <c r="AJ564" s="15"/>
      <c r="AK564" s="138" t="str">
        <f t="shared" si="911"/>
        <v/>
      </c>
      <c r="AL564" s="131" t="str">
        <f t="shared" si="912"/>
        <v/>
      </c>
      <c r="AM564" s="131" t="str">
        <f t="shared" si="913"/>
        <v/>
      </c>
      <c r="AN564" s="313" t="str">
        <f t="shared" si="914"/>
        <v/>
      </c>
      <c r="AO564" s="316" t="str">
        <f t="shared" si="915"/>
        <v/>
      </c>
      <c r="AP564" s="18"/>
      <c r="AQ564" s="3" t="str">
        <f>IF(F564="","",MAX($AQ$3:AQ563)+1)</f>
        <v/>
      </c>
      <c r="AR564" s="3" t="str">
        <f>IF(OR(AQ564="",BB564=""),"",MAX($AR$3:AR563)+1)</f>
        <v/>
      </c>
      <c r="AS564" s="3" t="str">
        <f>IF(CQ564="","",RANK(CQ564,CQ$3:CQ$1048576,1)+COUNTIF($CQ$3:CQ564,CQ564)-1)</f>
        <v/>
      </c>
      <c r="AT564" s="21" t="str">
        <f>IF(C564="",IF(OR(AND($H564&lt;&gt;"",C564=""),AND($F563=$F564,$AZ564&lt;&gt;""),COUNTA($H$3:$H$1048576,#REF!,$F$3:$F$1048576)&gt;COUNTA($H$3:$H564,#REF!,$F$3:$F564),$AZ564&lt;&gt;""),INDEX(AT$3:AT$1048576,MATCH(MAX($AQ$3:$AQ563),$AQ$3:$AQ$1048576,0),0),""),C564)</f>
        <v/>
      </c>
      <c r="AU564" s="21" t="str">
        <f>IF(D564="",IF(OR(AND($H564&lt;&gt;"",D564=""),AND($F563=$F564,$AZ564&lt;&gt;""),COUNTA($H$3:$H$1048576,#REF!,$F$3:$F$1048576)&gt;COUNTA($H$3:$H564,#REF!,$F$3:$F564),$AZ564&lt;&gt;""),INDEX(AU$3:AU$1048576,MATCH(MAX($AQ$3:$AQ563),$AQ$3:$AQ$1048576,0),0),""),D564)</f>
        <v/>
      </c>
      <c r="AV564" s="21" t="str">
        <f>IF(E564="",IF(OR(AND($H564&lt;&gt;"",E564=""),AND($F563=$F564,$AZ564&lt;&gt;""),COUNTA($H$3:$H$1048576,#REF!,$F$3:$F$1048576)&gt;COUNTA($H$3:$H564,#REF!,$F$3:$F564),$AZ564&lt;&gt;""),INDEX(AV$3:AV$1048576,MATCH(MAX($AQ$3:$AQ563),$AQ$3:$AQ$1048576,0),0),""),E564)</f>
        <v/>
      </c>
      <c r="AW564" s="24" t="str">
        <f t="shared" si="916"/>
        <v/>
      </c>
      <c r="AX564" s="13" t="str">
        <f t="shared" si="917"/>
        <v/>
      </c>
      <c r="AY564" s="4" t="str">
        <f t="shared" si="918"/>
        <v/>
      </c>
      <c r="AZ564" s="4" t="str">
        <f>IF(AX564="",IF(OR(AND(H564&lt;&gt;"",F564=""),COUNTA($H$3:$H$1048576)&gt;COUNTA($H$3:$H564)),INDEX(AX$3:AX564,MATCH(MAX($AQ$3:AQ564),AQ$3:AQ564,0),0),""),AX564)</f>
        <v/>
      </c>
      <c r="BA564" s="4" t="str">
        <f>IF(AY564="",IF(AND(H564&lt;&gt;"",F564=""),INDEX(AY$3:AY564,MATCH(MAX($AQ$3:AQ564),AQ$3:AQ564,0),0),""),AY564)</f>
        <v/>
      </c>
      <c r="BB564" s="82" t="str">
        <f>IF(BC564="","",RANK(BC564,BC$3:BC$1048576,1)+COUNTIF($BC$3:BC564,BC564)-1)</f>
        <v/>
      </c>
      <c r="BC564" s="139" t="str">
        <f t="shared" si="919"/>
        <v/>
      </c>
      <c r="BD564" s="46" t="str">
        <f t="shared" si="920"/>
        <v/>
      </c>
      <c r="BE564" s="46" t="str">
        <f t="shared" si="921"/>
        <v/>
      </c>
      <c r="BF564" s="46" t="str">
        <f t="shared" si="922"/>
        <v/>
      </c>
      <c r="BG564" s="4" t="str">
        <f t="shared" si="923"/>
        <v/>
      </c>
      <c r="BH564" s="180" t="str">
        <f t="shared" si="924"/>
        <v/>
      </c>
      <c r="BI564" s="16" t="str">
        <f t="shared" si="925"/>
        <v/>
      </c>
      <c r="BJ564" s="52" t="str">
        <f>IF(BI564="","",IF(W564="","",IF(AND(K564=$K$1,$K$1&lt;&gt;""),$BT$2,IFERROR(IF(INDEX(価格設定!$D$5:$D$1048576,MATCH(Q564,価格設定!$B$5:$B$1048576,0),0)=価格設定!$D$3,$BT$2,$BS$2),$BS$2))))</f>
        <v/>
      </c>
      <c r="BK564" s="16" t="str">
        <f>IF(BI564="","",IF(COUNTIF($BI$3:BI564,BI564)=1,1,IF(AND(BI563=BI564,BH564=""),BK563,COUNTIF($BH$3:BH564,BH564))))</f>
        <v/>
      </c>
      <c r="BL564" s="52" t="str">
        <f t="shared" si="926"/>
        <v/>
      </c>
      <c r="BM564" s="52" t="str">
        <f t="shared" si="927"/>
        <v/>
      </c>
      <c r="BN564" s="119" t="str">
        <f t="shared" si="928"/>
        <v/>
      </c>
      <c r="BO564" s="119" t="str">
        <f t="shared" si="929"/>
        <v/>
      </c>
      <c r="BP564" s="17" t="str">
        <f t="shared" si="930"/>
        <v/>
      </c>
      <c r="BQ564" s="17" t="str">
        <f t="shared" si="931"/>
        <v/>
      </c>
      <c r="BR564" s="17" t="str">
        <f>IF(OR(BP564="",COUNTIF($BO$3:BO564,BO564)&lt;&gt;1),"",SUMIF(BO$3:BO$1048576,BO564,BP$3:BP$1048576))</f>
        <v/>
      </c>
      <c r="BS564" s="17" t="str">
        <f t="shared" si="932"/>
        <v/>
      </c>
      <c r="BT564" s="17" t="str">
        <f t="shared" si="933"/>
        <v/>
      </c>
      <c r="BU564" s="17" t="str">
        <f t="shared" si="934"/>
        <v/>
      </c>
      <c r="BV564" s="24" t="str">
        <f t="shared" si="935"/>
        <v/>
      </c>
      <c r="BW564" s="24" t="str">
        <f t="shared" si="936"/>
        <v/>
      </c>
      <c r="BX564" s="24" t="str">
        <f t="shared" si="937"/>
        <v/>
      </c>
      <c r="BY564" s="26" t="str">
        <f t="shared" si="938"/>
        <v/>
      </c>
      <c r="BZ564" s="26" t="str">
        <f t="shared" si="939"/>
        <v/>
      </c>
      <c r="CA564" s="26" t="str">
        <f t="shared" si="940"/>
        <v/>
      </c>
      <c r="CB564" s="66" t="str">
        <f t="shared" si="941"/>
        <v/>
      </c>
      <c r="CC564" s="65" t="str">
        <f t="shared" si="942"/>
        <v/>
      </c>
      <c r="CD564" s="26" t="str">
        <f t="shared" si="943"/>
        <v/>
      </c>
      <c r="CE564" s="26" t="str">
        <f t="shared" si="944"/>
        <v/>
      </c>
      <c r="CF564" s="193" t="str">
        <f t="shared" si="945"/>
        <v/>
      </c>
      <c r="CG564" s="193" t="str">
        <f t="shared" si="946"/>
        <v/>
      </c>
      <c r="CH564" s="26" t="str">
        <f t="shared" si="947"/>
        <v/>
      </c>
      <c r="CI564" s="26" t="str">
        <f t="shared" si="948"/>
        <v/>
      </c>
      <c r="CJ564" s="65" t="str">
        <f t="shared" si="949"/>
        <v/>
      </c>
      <c r="CK564" s="65" t="str">
        <f t="shared" si="950"/>
        <v/>
      </c>
      <c r="CL564" s="64" t="str">
        <f t="shared" si="951"/>
        <v/>
      </c>
      <c r="CM564" s="64" t="str">
        <f t="shared" si="952"/>
        <v/>
      </c>
      <c r="CN564" s="65" t="str">
        <f t="shared" si="953"/>
        <v/>
      </c>
      <c r="CP564" s="63" t="str">
        <f>IF(BH564="","",MAX($CP$3:CP563)+1)</f>
        <v/>
      </c>
      <c r="CQ564" s="24" t="str">
        <f t="shared" si="954"/>
        <v/>
      </c>
      <c r="CR564" s="24" t="str">
        <f t="shared" si="955"/>
        <v/>
      </c>
      <c r="CS564" s="24" t="str">
        <f t="shared" si="956"/>
        <v/>
      </c>
      <c r="CT564" s="58" t="str">
        <f>IF(BO564="","",COUNTIF($BO$3:BO564,BO564)&amp;"@"&amp;BO564)</f>
        <v/>
      </c>
      <c r="CU564" s="16" t="str">
        <f t="shared" si="894"/>
        <v/>
      </c>
      <c r="CV564" s="63" t="str">
        <f t="shared" si="957"/>
        <v/>
      </c>
      <c r="CW564" s="16" t="str">
        <f t="shared" si="958"/>
        <v/>
      </c>
      <c r="CX564" s="16" t="str">
        <f t="shared" si="959"/>
        <v/>
      </c>
      <c r="CY564" s="16" t="str">
        <f t="shared" si="960"/>
        <v/>
      </c>
      <c r="CZ564" s="85" t="str">
        <f t="shared" si="961"/>
        <v/>
      </c>
      <c r="DA564" s="16" t="str">
        <f t="shared" si="962"/>
        <v/>
      </c>
      <c r="DB564" s="16" t="str">
        <f t="shared" si="963"/>
        <v/>
      </c>
      <c r="DC564" s="28" t="str">
        <f>IF(CP564="","",$DC$1&amp;(INDEX(価格設定!D$1:XFD$3,ROW(価格設定!$D$3),MATCH($AW564,価格設定!D$1:XFD$1,1))*100)&amp;"%")</f>
        <v/>
      </c>
      <c r="DD564" s="28" t="str">
        <f>IF(CP564="","",$DD$1&amp;(INDEX(価格設定!D$1:XFD$3,ROW(価格設定!$D$2),MATCH($AW564,価格設定!D$1:XFD$1,1))*100)&amp;"%")</f>
        <v/>
      </c>
      <c r="DE564" s="29" t="str">
        <f t="shared" si="964"/>
        <v/>
      </c>
      <c r="DG564" s="58" t="str">
        <f t="shared" si="965"/>
        <v/>
      </c>
      <c r="DH564" s="58" t="str">
        <f t="shared" si="966"/>
        <v/>
      </c>
      <c r="DI564" s="58" t="str">
        <f t="shared" si="967"/>
        <v/>
      </c>
      <c r="DJ564" s="85" t="str">
        <f t="shared" si="968"/>
        <v/>
      </c>
      <c r="DL564" s="58" t="str">
        <f>IF(COUNTIF(DG$3:DG$1048576,DG564)=COUNTIF($DG$3:$DG564,DG564),DG564,"")</f>
        <v/>
      </c>
      <c r="DM564" s="85" t="str">
        <f t="shared" si="969"/>
        <v/>
      </c>
      <c r="DN564" s="85" t="str">
        <f t="shared" si="895"/>
        <v/>
      </c>
      <c r="DO564" s="85" t="str">
        <f t="shared" si="895"/>
        <v/>
      </c>
      <c r="DP564" s="303"/>
      <c r="DQ564" s="17" t="str">
        <f t="shared" si="896"/>
        <v/>
      </c>
      <c r="DR564" s="17" t="str">
        <f t="shared" si="897"/>
        <v/>
      </c>
      <c r="DS564" s="17" t="str">
        <f t="shared" si="898"/>
        <v/>
      </c>
      <c r="DU564" s="16" t="str">
        <f t="shared" si="970"/>
        <v/>
      </c>
      <c r="DV564" s="16" t="str">
        <f>IF(DU564="","",COUNT($DU$3:DU564))</f>
        <v/>
      </c>
      <c r="DW564" s="16" t="str">
        <f t="shared" si="971"/>
        <v/>
      </c>
      <c r="DX564" s="16" t="str">
        <f t="shared" si="972"/>
        <v/>
      </c>
      <c r="DY564" s="16" t="str">
        <f>IF(DZ564="","",COUNTIF(DZ$3:DZ564,DZ564))</f>
        <v/>
      </c>
      <c r="DZ564" s="16" t="str">
        <f t="shared" si="973"/>
        <v/>
      </c>
      <c r="EA564" s="16" t="str">
        <f t="shared" si="974"/>
        <v/>
      </c>
      <c r="EB564" s="16" t="str">
        <f t="shared" si="975"/>
        <v/>
      </c>
      <c r="EC564" s="16" t="str">
        <f t="shared" si="976"/>
        <v/>
      </c>
      <c r="ED564" s="16" t="str">
        <f t="shared" si="977"/>
        <v/>
      </c>
      <c r="EE564" s="16" t="str">
        <f t="shared" si="978"/>
        <v/>
      </c>
      <c r="EF564" s="16" t="str">
        <f t="shared" si="979"/>
        <v/>
      </c>
      <c r="EG564" s="16" t="str">
        <f t="shared" si="980"/>
        <v/>
      </c>
      <c r="EH564" s="16" t="str">
        <f t="shared" si="981"/>
        <v/>
      </c>
      <c r="EI564" s="16" t="str">
        <f t="shared" si="982"/>
        <v/>
      </c>
      <c r="EJ564" s="16" t="str">
        <f t="shared" si="983"/>
        <v/>
      </c>
      <c r="EK564" s="16" t="str">
        <f t="shared" si="984"/>
        <v/>
      </c>
      <c r="EL564" s="58" t="str">
        <f t="shared" si="985"/>
        <v/>
      </c>
      <c r="EM564" s="58" t="str">
        <f>IF(OR($DZ564="",CR564=""),IF($EL564="","",$EL564),IF(OR(CR564="なし",CR564=0),領収書!$H$1,CR564))</f>
        <v/>
      </c>
      <c r="EN564" s="58" t="str">
        <f>IF(OR($DZ564="",CS564=""),IF($EL564="","",$EL564),IF(OR(CS564="なし",CS564=0),入力!$EN$1,CS564))</f>
        <v/>
      </c>
      <c r="EO564" s="63" t="str">
        <f t="shared" si="986"/>
        <v/>
      </c>
      <c r="EP564" s="63" t="str">
        <f t="shared" si="987"/>
        <v/>
      </c>
      <c r="ER564" s="16" t="str">
        <f>IF(AND(COUNTIF($ET$3:ET564,ET564)=1,ET564&lt;&gt;""),MAX($ER$3:ER563)+1,"")</f>
        <v/>
      </c>
      <c r="ES564" s="16" t="str">
        <f>IF(価格設定!B566="","",価格設定!B566)</f>
        <v/>
      </c>
      <c r="ET564" s="16" t="str">
        <f>IF(価格設定!C566="","",価格設定!C566)</f>
        <v/>
      </c>
      <c r="EV564" s="16" t="str">
        <f t="shared" si="899"/>
        <v/>
      </c>
      <c r="EW564" s="16" t="str">
        <f t="shared" si="988"/>
        <v/>
      </c>
    </row>
    <row r="565" spans="1:153" ht="30" customHeight="1" x14ac:dyDescent="0.2">
      <c r="A565" s="225"/>
      <c r="B565" s="212"/>
      <c r="C565" s="221"/>
      <c r="D565" s="164"/>
      <c r="E565" s="165"/>
      <c r="F565" s="166"/>
      <c r="G565" s="167"/>
      <c r="H565" s="179"/>
      <c r="I565" s="306"/>
      <c r="J565" s="169"/>
      <c r="K565" s="179"/>
      <c r="L565" s="186"/>
      <c r="M565" s="186"/>
      <c r="N565" s="168"/>
      <c r="O565" s="170"/>
      <c r="P565" s="212"/>
      <c r="Q565" s="179" t="str">
        <f>IFERROR(IF(H565="","",IFERROR(INDEX(価格設定!$B$5:$B$1048576,MATCH(H565,価格設定!$B$5:$B$1048576,0),0),INDEX(価格設定!$B$5:$B$1048576,MATCH("*"&amp;H565&amp;"*",価格設定!$B$5:$B$1048576,0),0))),H565)</f>
        <v/>
      </c>
      <c r="R565" s="250" t="str">
        <f>IFERROR(IF(Q565="",IF(K565="","",K565),IF(K565="",IF(INDEX(価格設定!$C$5:$C$1048576,MATCH(Q565,価格設定!$B$5:$B$1048576,0),0)=0,"",INDEX(価格設定!$C$5:$C$1048576,MATCH(Q565,価格設定!$B$5:$B$1048576,0),0)),IF(K565="なし","",K565))),"")</f>
        <v/>
      </c>
      <c r="S565" s="308" t="str">
        <f t="shared" si="900"/>
        <v/>
      </c>
      <c r="T565" s="126" t="str">
        <f>IFERROR(IF(J565="",IF(INDEX(価格設定!$E$5:$R$1048576,MATCH($Q565,価格設定!B$5:B$1048576,0),MATCH($AW565,価格設定!E$1:X$1,1))=0,"",INDEX(価格設定!$E$5:$R$1048576,MATCH($Q565,価格設定!B$5:B$1048576,0),MATCH($AW565,価格設定!E$1:X$1,1))),J565),"")</f>
        <v/>
      </c>
      <c r="U565" s="126" t="str">
        <f t="shared" si="901"/>
        <v/>
      </c>
      <c r="V565" s="132" t="str">
        <f t="shared" si="902"/>
        <v/>
      </c>
      <c r="W565" s="127" t="str">
        <f>IFERROR(IF(OR(T565="",T565&lt;0),"",IFERROR(INDEX(価格設定!E$2:X$3,IF(AND(K565=$K$1,$K$1&lt;&gt;""),ROW(価格設定!$D$3)-1,MATCH(INDEX(価格設定!$D$5:$D$1048576,MATCH(Q565,価格設定!$B$5:$B$1048576,0),0),価格設定!$D$2:$D$3,0)),MATCH($AW565,価格設定!E$1:X$1,1)),INDEX(価格設定!E$2:X$2,0,MATCH($AW565,価格設定!E$1:X$1,1)))),"")</f>
        <v/>
      </c>
      <c r="X565" s="126" t="str">
        <f t="shared" si="893"/>
        <v/>
      </c>
      <c r="Y565" s="128" t="str">
        <f t="shared" si="903"/>
        <v/>
      </c>
      <c r="Z565" s="126" t="str">
        <f t="shared" si="904"/>
        <v/>
      </c>
      <c r="AA565" s="129" t="str">
        <f t="shared" si="905"/>
        <v/>
      </c>
      <c r="AB565" s="126" t="str">
        <f t="shared" si="906"/>
        <v/>
      </c>
      <c r="AC565" s="280" t="str">
        <f t="shared" si="907"/>
        <v/>
      </c>
      <c r="AD565" s="15"/>
      <c r="AE565" s="204" t="str">
        <f>IF(AF565="","",COUNT($AF$3:AF565))</f>
        <v/>
      </c>
      <c r="AF565" s="206" t="str">
        <f t="shared" si="908"/>
        <v/>
      </c>
      <c r="AG565" s="204" t="str">
        <f t="shared" si="909"/>
        <v/>
      </c>
      <c r="AH565" s="204" t="str">
        <f t="shared" si="910"/>
        <v/>
      </c>
      <c r="AI565" s="287"/>
      <c r="AJ565" s="15"/>
      <c r="AK565" s="138" t="str">
        <f t="shared" si="911"/>
        <v/>
      </c>
      <c r="AL565" s="131" t="str">
        <f t="shared" si="912"/>
        <v/>
      </c>
      <c r="AM565" s="131" t="str">
        <f t="shared" si="913"/>
        <v/>
      </c>
      <c r="AN565" s="313" t="str">
        <f t="shared" si="914"/>
        <v/>
      </c>
      <c r="AO565" s="316" t="str">
        <f t="shared" si="915"/>
        <v/>
      </c>
      <c r="AP565" s="18"/>
      <c r="AQ565" s="3" t="str">
        <f>IF(F565="","",MAX($AQ$3:AQ564)+1)</f>
        <v/>
      </c>
      <c r="AR565" s="3" t="str">
        <f>IF(OR(AQ565="",BB565=""),"",MAX($AR$3:AR564)+1)</f>
        <v/>
      </c>
      <c r="AS565" s="3" t="str">
        <f>IF(CQ565="","",RANK(CQ565,CQ$3:CQ$1048576,1)+COUNTIF($CQ$3:CQ565,CQ565)-1)</f>
        <v/>
      </c>
      <c r="AT565" s="21" t="str">
        <f>IF(C565="",IF(OR(AND($H565&lt;&gt;"",C565=""),AND($F564=$F565,$AZ565&lt;&gt;""),COUNTA($H$3:$H$1048576,#REF!,$F$3:$F$1048576)&gt;COUNTA($H$3:$H565,#REF!,$F$3:$F565),$AZ565&lt;&gt;""),INDEX(AT$3:AT$1048576,MATCH(MAX($AQ$3:$AQ564),$AQ$3:$AQ$1048576,0),0),""),C565)</f>
        <v/>
      </c>
      <c r="AU565" s="21" t="str">
        <f>IF(D565="",IF(OR(AND($H565&lt;&gt;"",D565=""),AND($F564=$F565,$AZ565&lt;&gt;""),COUNTA($H$3:$H$1048576,#REF!,$F$3:$F$1048576)&gt;COUNTA($H$3:$H565,#REF!,$F$3:$F565),$AZ565&lt;&gt;""),INDEX(AU$3:AU$1048576,MATCH(MAX($AQ$3:$AQ564),$AQ$3:$AQ$1048576,0),0),""),D565)</f>
        <v/>
      </c>
      <c r="AV565" s="21" t="str">
        <f>IF(E565="",IF(OR(AND($H565&lt;&gt;"",E565=""),AND($F564=$F565,$AZ565&lt;&gt;""),COUNTA($H$3:$H$1048576,#REF!,$F$3:$F$1048576)&gt;COUNTA($H$3:$H565,#REF!,$F$3:$F565),$AZ565&lt;&gt;""),INDEX(AV$3:AV$1048576,MATCH(MAX($AQ$3:$AQ564),$AQ$3:$AQ$1048576,0),0),""),E565)</f>
        <v/>
      </c>
      <c r="AW565" s="24" t="str">
        <f t="shared" si="916"/>
        <v/>
      </c>
      <c r="AX565" s="13" t="str">
        <f t="shared" si="917"/>
        <v/>
      </c>
      <c r="AY565" s="4" t="str">
        <f t="shared" si="918"/>
        <v/>
      </c>
      <c r="AZ565" s="4" t="str">
        <f>IF(AX565="",IF(OR(AND(H565&lt;&gt;"",F565=""),COUNTA($H$3:$H$1048576)&gt;COUNTA($H$3:$H565)),INDEX(AX$3:AX565,MATCH(MAX($AQ$3:AQ565),AQ$3:AQ565,0),0),""),AX565)</f>
        <v/>
      </c>
      <c r="BA565" s="4" t="str">
        <f>IF(AY565="",IF(AND(H565&lt;&gt;"",F565=""),INDEX(AY$3:AY565,MATCH(MAX($AQ$3:AQ565),AQ$3:AQ565,0),0),""),AY565)</f>
        <v/>
      </c>
      <c r="BB565" s="82" t="str">
        <f>IF(BC565="","",RANK(BC565,BC$3:BC$1048576,1)+COUNTIF($BC$3:BC565,BC565)-1)</f>
        <v/>
      </c>
      <c r="BC565" s="139" t="str">
        <f t="shared" si="919"/>
        <v/>
      </c>
      <c r="BD565" s="46" t="str">
        <f t="shared" si="920"/>
        <v/>
      </c>
      <c r="BE565" s="46" t="str">
        <f t="shared" si="921"/>
        <v/>
      </c>
      <c r="BF565" s="46" t="str">
        <f t="shared" si="922"/>
        <v/>
      </c>
      <c r="BG565" s="4" t="str">
        <f t="shared" si="923"/>
        <v/>
      </c>
      <c r="BH565" s="180" t="str">
        <f t="shared" si="924"/>
        <v/>
      </c>
      <c r="BI565" s="16" t="str">
        <f t="shared" si="925"/>
        <v/>
      </c>
      <c r="BJ565" s="52" t="str">
        <f>IF(BI565="","",IF(W565="","",IF(AND(K565=$K$1,$K$1&lt;&gt;""),$BT$2,IFERROR(IF(INDEX(価格設定!$D$5:$D$1048576,MATCH(Q565,価格設定!$B$5:$B$1048576,0),0)=価格設定!$D$3,$BT$2,$BS$2),$BS$2))))</f>
        <v/>
      </c>
      <c r="BK565" s="16" t="str">
        <f>IF(BI565="","",IF(COUNTIF($BI$3:BI565,BI565)=1,1,IF(AND(BI564=BI565,BH565=""),BK564,COUNTIF($BH$3:BH565,BH565))))</f>
        <v/>
      </c>
      <c r="BL565" s="52" t="str">
        <f t="shared" si="926"/>
        <v/>
      </c>
      <c r="BM565" s="52" t="str">
        <f t="shared" si="927"/>
        <v/>
      </c>
      <c r="BN565" s="119" t="str">
        <f t="shared" si="928"/>
        <v/>
      </c>
      <c r="BO565" s="119" t="str">
        <f t="shared" si="929"/>
        <v/>
      </c>
      <c r="BP565" s="17" t="str">
        <f t="shared" si="930"/>
        <v/>
      </c>
      <c r="BQ565" s="17" t="str">
        <f t="shared" si="931"/>
        <v/>
      </c>
      <c r="BR565" s="17" t="str">
        <f>IF(OR(BP565="",COUNTIF($BO$3:BO565,BO565)&lt;&gt;1),"",SUMIF(BO$3:BO$1048576,BO565,BP$3:BP$1048576))</f>
        <v/>
      </c>
      <c r="BS565" s="17" t="str">
        <f t="shared" si="932"/>
        <v/>
      </c>
      <c r="BT565" s="17" t="str">
        <f t="shared" si="933"/>
        <v/>
      </c>
      <c r="BU565" s="17" t="str">
        <f t="shared" si="934"/>
        <v/>
      </c>
      <c r="BV565" s="24" t="str">
        <f t="shared" si="935"/>
        <v/>
      </c>
      <c r="BW565" s="24" t="str">
        <f t="shared" si="936"/>
        <v/>
      </c>
      <c r="BX565" s="24" t="str">
        <f t="shared" si="937"/>
        <v/>
      </c>
      <c r="BY565" s="26" t="str">
        <f t="shared" si="938"/>
        <v/>
      </c>
      <c r="BZ565" s="26" t="str">
        <f t="shared" si="939"/>
        <v/>
      </c>
      <c r="CA565" s="26" t="str">
        <f t="shared" si="940"/>
        <v/>
      </c>
      <c r="CB565" s="66" t="str">
        <f t="shared" si="941"/>
        <v/>
      </c>
      <c r="CC565" s="65" t="str">
        <f t="shared" si="942"/>
        <v/>
      </c>
      <c r="CD565" s="26" t="str">
        <f t="shared" si="943"/>
        <v/>
      </c>
      <c r="CE565" s="26" t="str">
        <f t="shared" si="944"/>
        <v/>
      </c>
      <c r="CF565" s="193" t="str">
        <f t="shared" si="945"/>
        <v/>
      </c>
      <c r="CG565" s="193" t="str">
        <f t="shared" si="946"/>
        <v/>
      </c>
      <c r="CH565" s="26" t="str">
        <f t="shared" si="947"/>
        <v/>
      </c>
      <c r="CI565" s="26" t="str">
        <f t="shared" si="948"/>
        <v/>
      </c>
      <c r="CJ565" s="65" t="str">
        <f t="shared" si="949"/>
        <v/>
      </c>
      <c r="CK565" s="65" t="str">
        <f t="shared" si="950"/>
        <v/>
      </c>
      <c r="CL565" s="64" t="str">
        <f t="shared" si="951"/>
        <v/>
      </c>
      <c r="CM565" s="64" t="str">
        <f t="shared" si="952"/>
        <v/>
      </c>
      <c r="CN565" s="65" t="str">
        <f t="shared" si="953"/>
        <v/>
      </c>
      <c r="CP565" s="63" t="str">
        <f>IF(BH565="","",MAX($CP$3:CP564)+1)</f>
        <v/>
      </c>
      <c r="CQ565" s="24" t="str">
        <f t="shared" si="954"/>
        <v/>
      </c>
      <c r="CR565" s="24" t="str">
        <f t="shared" si="955"/>
        <v/>
      </c>
      <c r="CS565" s="24" t="str">
        <f t="shared" si="956"/>
        <v/>
      </c>
      <c r="CT565" s="58" t="str">
        <f>IF(BO565="","",COUNTIF($BO$3:BO565,BO565)&amp;"@"&amp;BO565)</f>
        <v/>
      </c>
      <c r="CU565" s="16" t="str">
        <f t="shared" si="894"/>
        <v/>
      </c>
      <c r="CV565" s="63" t="str">
        <f t="shared" si="957"/>
        <v/>
      </c>
      <c r="CW565" s="16" t="str">
        <f t="shared" si="958"/>
        <v/>
      </c>
      <c r="CX565" s="16" t="str">
        <f t="shared" si="959"/>
        <v/>
      </c>
      <c r="CY565" s="16" t="str">
        <f t="shared" si="960"/>
        <v/>
      </c>
      <c r="CZ565" s="85" t="str">
        <f t="shared" si="961"/>
        <v/>
      </c>
      <c r="DA565" s="16" t="str">
        <f t="shared" si="962"/>
        <v/>
      </c>
      <c r="DB565" s="16" t="str">
        <f t="shared" si="963"/>
        <v/>
      </c>
      <c r="DC565" s="28" t="str">
        <f>IF(CP565="","",$DC$1&amp;(INDEX(価格設定!D$1:XFD$3,ROW(価格設定!$D$3),MATCH($AW565,価格設定!D$1:XFD$1,1))*100)&amp;"%")</f>
        <v/>
      </c>
      <c r="DD565" s="28" t="str">
        <f>IF(CP565="","",$DD$1&amp;(INDEX(価格設定!D$1:XFD$3,ROW(価格設定!$D$2),MATCH($AW565,価格設定!D$1:XFD$1,1))*100)&amp;"%")</f>
        <v/>
      </c>
      <c r="DE565" s="29" t="str">
        <f t="shared" si="964"/>
        <v/>
      </c>
      <c r="DG565" s="58" t="str">
        <f t="shared" si="965"/>
        <v/>
      </c>
      <c r="DH565" s="58" t="str">
        <f t="shared" si="966"/>
        <v/>
      </c>
      <c r="DI565" s="58" t="str">
        <f t="shared" si="967"/>
        <v/>
      </c>
      <c r="DJ565" s="85" t="str">
        <f t="shared" si="968"/>
        <v/>
      </c>
      <c r="DL565" s="58" t="str">
        <f>IF(COUNTIF(DG$3:DG$1048576,DG565)=COUNTIF($DG$3:$DG565,DG565),DG565,"")</f>
        <v/>
      </c>
      <c r="DM565" s="85" t="str">
        <f t="shared" si="969"/>
        <v/>
      </c>
      <c r="DN565" s="85" t="str">
        <f t="shared" si="895"/>
        <v/>
      </c>
      <c r="DO565" s="85" t="str">
        <f t="shared" si="895"/>
        <v/>
      </c>
      <c r="DP565" s="303"/>
      <c r="DQ565" s="17" t="str">
        <f t="shared" si="896"/>
        <v/>
      </c>
      <c r="DR565" s="17" t="str">
        <f t="shared" si="897"/>
        <v/>
      </c>
      <c r="DS565" s="17" t="str">
        <f t="shared" si="898"/>
        <v/>
      </c>
      <c r="DU565" s="16" t="str">
        <f t="shared" si="970"/>
        <v/>
      </c>
      <c r="DV565" s="16" t="str">
        <f>IF(DU565="","",COUNT($DU$3:DU565))</f>
        <v/>
      </c>
      <c r="DW565" s="16" t="str">
        <f t="shared" si="971"/>
        <v/>
      </c>
      <c r="DX565" s="16" t="str">
        <f t="shared" si="972"/>
        <v/>
      </c>
      <c r="DY565" s="16" t="str">
        <f>IF(DZ565="","",COUNTIF(DZ$3:DZ565,DZ565))</f>
        <v/>
      </c>
      <c r="DZ565" s="16" t="str">
        <f t="shared" si="973"/>
        <v/>
      </c>
      <c r="EA565" s="16" t="str">
        <f t="shared" si="974"/>
        <v/>
      </c>
      <c r="EB565" s="16" t="str">
        <f t="shared" si="975"/>
        <v/>
      </c>
      <c r="EC565" s="16" t="str">
        <f t="shared" si="976"/>
        <v/>
      </c>
      <c r="ED565" s="16" t="str">
        <f t="shared" si="977"/>
        <v/>
      </c>
      <c r="EE565" s="16" t="str">
        <f t="shared" si="978"/>
        <v/>
      </c>
      <c r="EF565" s="16" t="str">
        <f t="shared" si="979"/>
        <v/>
      </c>
      <c r="EG565" s="16" t="str">
        <f t="shared" si="980"/>
        <v/>
      </c>
      <c r="EH565" s="16" t="str">
        <f t="shared" si="981"/>
        <v/>
      </c>
      <c r="EI565" s="16" t="str">
        <f t="shared" si="982"/>
        <v/>
      </c>
      <c r="EJ565" s="16" t="str">
        <f t="shared" si="983"/>
        <v/>
      </c>
      <c r="EK565" s="16" t="str">
        <f t="shared" si="984"/>
        <v/>
      </c>
      <c r="EL565" s="58" t="str">
        <f t="shared" si="985"/>
        <v/>
      </c>
      <c r="EM565" s="58" t="str">
        <f>IF(OR($DZ565="",CR565=""),IF($EL565="","",$EL565),IF(OR(CR565="なし",CR565=0),領収書!$H$1,CR565))</f>
        <v/>
      </c>
      <c r="EN565" s="58" t="str">
        <f>IF(OR($DZ565="",CS565=""),IF($EL565="","",$EL565),IF(OR(CS565="なし",CS565=0),入力!$EN$1,CS565))</f>
        <v/>
      </c>
      <c r="EO565" s="63" t="str">
        <f t="shared" si="986"/>
        <v/>
      </c>
      <c r="EP565" s="63" t="str">
        <f t="shared" si="987"/>
        <v/>
      </c>
      <c r="ER565" s="16" t="str">
        <f>IF(AND(COUNTIF($ET$3:ET565,ET565)=1,ET565&lt;&gt;""),MAX($ER$3:ER564)+1,"")</f>
        <v/>
      </c>
      <c r="ES565" s="16" t="str">
        <f>IF(価格設定!B567="","",価格設定!B567)</f>
        <v/>
      </c>
      <c r="ET565" s="16" t="str">
        <f>IF(価格設定!C567="","",価格設定!C567)</f>
        <v/>
      </c>
      <c r="EV565" s="16" t="str">
        <f t="shared" si="899"/>
        <v/>
      </c>
      <c r="EW565" s="16" t="str">
        <f t="shared" si="988"/>
        <v/>
      </c>
    </row>
    <row r="566" spans="1:153" ht="30" customHeight="1" x14ac:dyDescent="0.2">
      <c r="A566" s="225"/>
      <c r="B566" s="212"/>
      <c r="C566" s="221"/>
      <c r="D566" s="164"/>
      <c r="E566" s="165"/>
      <c r="F566" s="166"/>
      <c r="G566" s="167"/>
      <c r="H566" s="179"/>
      <c r="I566" s="306"/>
      <c r="J566" s="169"/>
      <c r="K566" s="179"/>
      <c r="L566" s="186"/>
      <c r="M566" s="186"/>
      <c r="N566" s="168"/>
      <c r="O566" s="170"/>
      <c r="P566" s="212"/>
      <c r="Q566" s="179" t="str">
        <f>IFERROR(IF(H566="","",IFERROR(INDEX(価格設定!$B$5:$B$1048576,MATCH(H566,価格設定!$B$5:$B$1048576,0),0),INDEX(価格設定!$B$5:$B$1048576,MATCH("*"&amp;H566&amp;"*",価格設定!$B$5:$B$1048576,0),0))),H566)</f>
        <v/>
      </c>
      <c r="R566" s="250" t="str">
        <f>IFERROR(IF(Q566="",IF(K566="","",K566),IF(K566="",IF(INDEX(価格設定!$C$5:$C$1048576,MATCH(Q566,価格設定!$B$5:$B$1048576,0),0)=0,"",INDEX(価格設定!$C$5:$C$1048576,MATCH(Q566,価格設定!$B$5:$B$1048576,0),0)),IF(K566="なし","",K566))),"")</f>
        <v/>
      </c>
      <c r="S566" s="308" t="str">
        <f t="shared" si="900"/>
        <v/>
      </c>
      <c r="T566" s="126" t="str">
        <f>IFERROR(IF(J566="",IF(INDEX(価格設定!$E$5:$R$1048576,MATCH($Q566,価格設定!B$5:B$1048576,0),MATCH($AW566,価格設定!E$1:X$1,1))=0,"",INDEX(価格設定!$E$5:$R$1048576,MATCH($Q566,価格設定!B$5:B$1048576,0),MATCH($AW566,価格設定!E$1:X$1,1))),J566),"")</f>
        <v/>
      </c>
      <c r="U566" s="126" t="str">
        <f t="shared" si="901"/>
        <v/>
      </c>
      <c r="V566" s="132" t="str">
        <f t="shared" si="902"/>
        <v/>
      </c>
      <c r="W566" s="127" t="str">
        <f>IFERROR(IF(OR(T566="",T566&lt;0),"",IFERROR(INDEX(価格設定!E$2:X$3,IF(AND(K566=$K$1,$K$1&lt;&gt;""),ROW(価格設定!$D$3)-1,MATCH(INDEX(価格設定!$D$5:$D$1048576,MATCH(Q566,価格設定!$B$5:$B$1048576,0),0),価格設定!$D$2:$D$3,0)),MATCH($AW566,価格設定!E$1:X$1,1)),INDEX(価格設定!E$2:X$2,0,MATCH($AW566,価格設定!E$1:X$1,1)))),"")</f>
        <v/>
      </c>
      <c r="X566" s="126" t="str">
        <f t="shared" si="893"/>
        <v/>
      </c>
      <c r="Y566" s="128" t="str">
        <f t="shared" si="903"/>
        <v/>
      </c>
      <c r="Z566" s="126" t="str">
        <f t="shared" si="904"/>
        <v/>
      </c>
      <c r="AA566" s="129" t="str">
        <f t="shared" si="905"/>
        <v/>
      </c>
      <c r="AB566" s="126" t="str">
        <f t="shared" si="906"/>
        <v/>
      </c>
      <c r="AC566" s="280" t="str">
        <f t="shared" si="907"/>
        <v/>
      </c>
      <c r="AD566" s="15"/>
      <c r="AE566" s="204" t="str">
        <f>IF(AF566="","",COUNT($AF$3:AF566))</f>
        <v/>
      </c>
      <c r="AF566" s="206" t="str">
        <f t="shared" si="908"/>
        <v/>
      </c>
      <c r="AG566" s="204" t="str">
        <f t="shared" si="909"/>
        <v/>
      </c>
      <c r="AH566" s="204" t="str">
        <f t="shared" si="910"/>
        <v/>
      </c>
      <c r="AI566" s="287"/>
      <c r="AJ566" s="15"/>
      <c r="AK566" s="138" t="str">
        <f t="shared" si="911"/>
        <v/>
      </c>
      <c r="AL566" s="131" t="str">
        <f t="shared" si="912"/>
        <v/>
      </c>
      <c r="AM566" s="131" t="str">
        <f t="shared" si="913"/>
        <v/>
      </c>
      <c r="AN566" s="313" t="str">
        <f t="shared" si="914"/>
        <v/>
      </c>
      <c r="AO566" s="316" t="str">
        <f t="shared" si="915"/>
        <v/>
      </c>
      <c r="AP566" s="18"/>
      <c r="AQ566" s="3" t="str">
        <f>IF(F566="","",MAX($AQ$3:AQ565)+1)</f>
        <v/>
      </c>
      <c r="AR566" s="3" t="str">
        <f>IF(OR(AQ566="",BB566=""),"",MAX($AR$3:AR565)+1)</f>
        <v/>
      </c>
      <c r="AS566" s="3" t="str">
        <f>IF(CQ566="","",RANK(CQ566,CQ$3:CQ$1048576,1)+COUNTIF($CQ$3:CQ566,CQ566)-1)</f>
        <v/>
      </c>
      <c r="AT566" s="21" t="str">
        <f>IF(C566="",IF(OR(AND($H566&lt;&gt;"",C566=""),AND($F565=$F566,$AZ566&lt;&gt;""),COUNTA($H$3:$H$1048576,#REF!,$F$3:$F$1048576)&gt;COUNTA($H$3:$H566,#REF!,$F$3:$F566),$AZ566&lt;&gt;""),INDEX(AT$3:AT$1048576,MATCH(MAX($AQ$3:$AQ565),$AQ$3:$AQ$1048576,0),0),""),C566)</f>
        <v/>
      </c>
      <c r="AU566" s="21" t="str">
        <f>IF(D566="",IF(OR(AND($H566&lt;&gt;"",D566=""),AND($F565=$F566,$AZ566&lt;&gt;""),COUNTA($H$3:$H$1048576,#REF!,$F$3:$F$1048576)&gt;COUNTA($H$3:$H566,#REF!,$F$3:$F566),$AZ566&lt;&gt;""),INDEX(AU$3:AU$1048576,MATCH(MAX($AQ$3:$AQ565),$AQ$3:$AQ$1048576,0),0),""),D566)</f>
        <v/>
      </c>
      <c r="AV566" s="21" t="str">
        <f>IF(E566="",IF(OR(AND($H566&lt;&gt;"",E566=""),AND($F565=$F566,$AZ566&lt;&gt;""),COUNTA($H$3:$H$1048576,#REF!,$F$3:$F$1048576)&gt;COUNTA($H$3:$H566,#REF!,$F$3:$F566),$AZ566&lt;&gt;""),INDEX(AV$3:AV$1048576,MATCH(MAX($AQ$3:$AQ565),$AQ$3:$AQ$1048576,0),0),""),E566)</f>
        <v/>
      </c>
      <c r="AW566" s="24" t="str">
        <f t="shared" si="916"/>
        <v/>
      </c>
      <c r="AX566" s="13" t="str">
        <f t="shared" si="917"/>
        <v/>
      </c>
      <c r="AY566" s="4" t="str">
        <f t="shared" si="918"/>
        <v/>
      </c>
      <c r="AZ566" s="4" t="str">
        <f>IF(AX566="",IF(OR(AND(H566&lt;&gt;"",F566=""),COUNTA($H$3:$H$1048576)&gt;COUNTA($H$3:$H566)),INDEX(AX$3:AX566,MATCH(MAX($AQ$3:AQ566),AQ$3:AQ566,0),0),""),AX566)</f>
        <v/>
      </c>
      <c r="BA566" s="4" t="str">
        <f>IF(AY566="",IF(AND(H566&lt;&gt;"",F566=""),INDEX(AY$3:AY566,MATCH(MAX($AQ$3:AQ566),AQ$3:AQ566,0),0),""),AY566)</f>
        <v/>
      </c>
      <c r="BB566" s="82" t="str">
        <f>IF(BC566="","",RANK(BC566,BC$3:BC$1048576,1)+COUNTIF($BC$3:BC566,BC566)-1)</f>
        <v/>
      </c>
      <c r="BC566" s="139" t="str">
        <f t="shared" si="919"/>
        <v/>
      </c>
      <c r="BD566" s="46" t="str">
        <f t="shared" si="920"/>
        <v/>
      </c>
      <c r="BE566" s="46" t="str">
        <f t="shared" si="921"/>
        <v/>
      </c>
      <c r="BF566" s="46" t="str">
        <f t="shared" si="922"/>
        <v/>
      </c>
      <c r="BG566" s="4" t="str">
        <f t="shared" si="923"/>
        <v/>
      </c>
      <c r="BH566" s="180" t="str">
        <f t="shared" si="924"/>
        <v/>
      </c>
      <c r="BI566" s="16" t="str">
        <f t="shared" si="925"/>
        <v/>
      </c>
      <c r="BJ566" s="52" t="str">
        <f>IF(BI566="","",IF(W566="","",IF(AND(K566=$K$1,$K$1&lt;&gt;""),$BT$2,IFERROR(IF(INDEX(価格設定!$D$5:$D$1048576,MATCH(Q566,価格設定!$B$5:$B$1048576,0),0)=価格設定!$D$3,$BT$2,$BS$2),$BS$2))))</f>
        <v/>
      </c>
      <c r="BK566" s="16" t="str">
        <f>IF(BI566="","",IF(COUNTIF($BI$3:BI566,BI566)=1,1,IF(AND(BI565=BI566,BH566=""),BK565,COUNTIF($BH$3:BH566,BH566))))</f>
        <v/>
      </c>
      <c r="BL566" s="52" t="str">
        <f t="shared" si="926"/>
        <v/>
      </c>
      <c r="BM566" s="52" t="str">
        <f t="shared" si="927"/>
        <v/>
      </c>
      <c r="BN566" s="119" t="str">
        <f t="shared" si="928"/>
        <v/>
      </c>
      <c r="BO566" s="119" t="str">
        <f t="shared" si="929"/>
        <v/>
      </c>
      <c r="BP566" s="17" t="str">
        <f t="shared" si="930"/>
        <v/>
      </c>
      <c r="BQ566" s="17" t="str">
        <f t="shared" si="931"/>
        <v/>
      </c>
      <c r="BR566" s="17" t="str">
        <f>IF(OR(BP566="",COUNTIF($BO$3:BO566,BO566)&lt;&gt;1),"",SUMIF(BO$3:BO$1048576,BO566,BP$3:BP$1048576))</f>
        <v/>
      </c>
      <c r="BS566" s="17" t="str">
        <f t="shared" si="932"/>
        <v/>
      </c>
      <c r="BT566" s="17" t="str">
        <f t="shared" si="933"/>
        <v/>
      </c>
      <c r="BU566" s="17" t="str">
        <f t="shared" si="934"/>
        <v/>
      </c>
      <c r="BV566" s="24" t="str">
        <f t="shared" si="935"/>
        <v/>
      </c>
      <c r="BW566" s="24" t="str">
        <f t="shared" si="936"/>
        <v/>
      </c>
      <c r="BX566" s="24" t="str">
        <f t="shared" si="937"/>
        <v/>
      </c>
      <c r="BY566" s="26" t="str">
        <f t="shared" si="938"/>
        <v/>
      </c>
      <c r="BZ566" s="26" t="str">
        <f t="shared" si="939"/>
        <v/>
      </c>
      <c r="CA566" s="26" t="str">
        <f t="shared" si="940"/>
        <v/>
      </c>
      <c r="CB566" s="66" t="str">
        <f t="shared" si="941"/>
        <v/>
      </c>
      <c r="CC566" s="65" t="str">
        <f t="shared" si="942"/>
        <v/>
      </c>
      <c r="CD566" s="26" t="str">
        <f t="shared" si="943"/>
        <v/>
      </c>
      <c r="CE566" s="26" t="str">
        <f t="shared" si="944"/>
        <v/>
      </c>
      <c r="CF566" s="193" t="str">
        <f t="shared" si="945"/>
        <v/>
      </c>
      <c r="CG566" s="193" t="str">
        <f t="shared" si="946"/>
        <v/>
      </c>
      <c r="CH566" s="26" t="str">
        <f t="shared" si="947"/>
        <v/>
      </c>
      <c r="CI566" s="26" t="str">
        <f t="shared" si="948"/>
        <v/>
      </c>
      <c r="CJ566" s="65" t="str">
        <f t="shared" si="949"/>
        <v/>
      </c>
      <c r="CK566" s="65" t="str">
        <f t="shared" si="950"/>
        <v/>
      </c>
      <c r="CL566" s="64" t="str">
        <f t="shared" si="951"/>
        <v/>
      </c>
      <c r="CM566" s="64" t="str">
        <f t="shared" si="952"/>
        <v/>
      </c>
      <c r="CN566" s="65" t="str">
        <f t="shared" si="953"/>
        <v/>
      </c>
      <c r="CP566" s="63" t="str">
        <f>IF(BH566="","",MAX($CP$3:CP565)+1)</f>
        <v/>
      </c>
      <c r="CQ566" s="24" t="str">
        <f t="shared" si="954"/>
        <v/>
      </c>
      <c r="CR566" s="24" t="str">
        <f t="shared" si="955"/>
        <v/>
      </c>
      <c r="CS566" s="24" t="str">
        <f t="shared" si="956"/>
        <v/>
      </c>
      <c r="CT566" s="58" t="str">
        <f>IF(BO566="","",COUNTIF($BO$3:BO566,BO566)&amp;"@"&amp;BO566)</f>
        <v/>
      </c>
      <c r="CU566" s="16" t="str">
        <f t="shared" si="894"/>
        <v/>
      </c>
      <c r="CV566" s="63" t="str">
        <f t="shared" si="957"/>
        <v/>
      </c>
      <c r="CW566" s="16" t="str">
        <f t="shared" si="958"/>
        <v/>
      </c>
      <c r="CX566" s="16" t="str">
        <f t="shared" si="959"/>
        <v/>
      </c>
      <c r="CY566" s="16" t="str">
        <f t="shared" si="960"/>
        <v/>
      </c>
      <c r="CZ566" s="85" t="str">
        <f t="shared" si="961"/>
        <v/>
      </c>
      <c r="DA566" s="16" t="str">
        <f t="shared" si="962"/>
        <v/>
      </c>
      <c r="DB566" s="16" t="str">
        <f t="shared" si="963"/>
        <v/>
      </c>
      <c r="DC566" s="28" t="str">
        <f>IF(CP566="","",$DC$1&amp;(INDEX(価格設定!D$1:XFD$3,ROW(価格設定!$D$3),MATCH($AW566,価格設定!D$1:XFD$1,1))*100)&amp;"%")</f>
        <v/>
      </c>
      <c r="DD566" s="28" t="str">
        <f>IF(CP566="","",$DD$1&amp;(INDEX(価格設定!D$1:XFD$3,ROW(価格設定!$D$2),MATCH($AW566,価格設定!D$1:XFD$1,1))*100)&amp;"%")</f>
        <v/>
      </c>
      <c r="DE566" s="29" t="str">
        <f t="shared" si="964"/>
        <v/>
      </c>
      <c r="DG566" s="58" t="str">
        <f t="shared" si="965"/>
        <v/>
      </c>
      <c r="DH566" s="58" t="str">
        <f t="shared" si="966"/>
        <v/>
      </c>
      <c r="DI566" s="58" t="str">
        <f t="shared" si="967"/>
        <v/>
      </c>
      <c r="DJ566" s="85" t="str">
        <f t="shared" si="968"/>
        <v/>
      </c>
      <c r="DL566" s="58" t="str">
        <f>IF(COUNTIF(DG$3:DG$1048576,DG566)=COUNTIF($DG$3:$DG566,DG566),DG566,"")</f>
        <v/>
      </c>
      <c r="DM566" s="85" t="str">
        <f t="shared" si="969"/>
        <v/>
      </c>
      <c r="DN566" s="85" t="str">
        <f t="shared" si="895"/>
        <v/>
      </c>
      <c r="DO566" s="85" t="str">
        <f t="shared" si="895"/>
        <v/>
      </c>
      <c r="DP566" s="303"/>
      <c r="DQ566" s="17" t="str">
        <f t="shared" si="896"/>
        <v/>
      </c>
      <c r="DR566" s="17" t="str">
        <f t="shared" si="897"/>
        <v/>
      </c>
      <c r="DS566" s="17" t="str">
        <f t="shared" si="898"/>
        <v/>
      </c>
      <c r="DU566" s="16" t="str">
        <f t="shared" si="970"/>
        <v/>
      </c>
      <c r="DV566" s="16" t="str">
        <f>IF(DU566="","",COUNT($DU$3:DU566))</f>
        <v/>
      </c>
      <c r="DW566" s="16" t="str">
        <f t="shared" si="971"/>
        <v/>
      </c>
      <c r="DX566" s="16" t="str">
        <f t="shared" si="972"/>
        <v/>
      </c>
      <c r="DY566" s="16" t="str">
        <f>IF(DZ566="","",COUNTIF(DZ$3:DZ566,DZ566))</f>
        <v/>
      </c>
      <c r="DZ566" s="16" t="str">
        <f t="shared" si="973"/>
        <v/>
      </c>
      <c r="EA566" s="16" t="str">
        <f t="shared" si="974"/>
        <v/>
      </c>
      <c r="EB566" s="16" t="str">
        <f t="shared" si="975"/>
        <v/>
      </c>
      <c r="EC566" s="16" t="str">
        <f t="shared" si="976"/>
        <v/>
      </c>
      <c r="ED566" s="16" t="str">
        <f t="shared" si="977"/>
        <v/>
      </c>
      <c r="EE566" s="16" t="str">
        <f t="shared" si="978"/>
        <v/>
      </c>
      <c r="EF566" s="16" t="str">
        <f t="shared" si="979"/>
        <v/>
      </c>
      <c r="EG566" s="16" t="str">
        <f t="shared" si="980"/>
        <v/>
      </c>
      <c r="EH566" s="16" t="str">
        <f t="shared" si="981"/>
        <v/>
      </c>
      <c r="EI566" s="16" t="str">
        <f t="shared" si="982"/>
        <v/>
      </c>
      <c r="EJ566" s="16" t="str">
        <f t="shared" si="983"/>
        <v/>
      </c>
      <c r="EK566" s="16" t="str">
        <f t="shared" si="984"/>
        <v/>
      </c>
      <c r="EL566" s="58" t="str">
        <f t="shared" si="985"/>
        <v/>
      </c>
      <c r="EM566" s="58" t="str">
        <f>IF(OR($DZ566="",CR566=""),IF($EL566="","",$EL566),IF(OR(CR566="なし",CR566=0),領収書!$H$1,CR566))</f>
        <v/>
      </c>
      <c r="EN566" s="58" t="str">
        <f>IF(OR($DZ566="",CS566=""),IF($EL566="","",$EL566),IF(OR(CS566="なし",CS566=0),入力!$EN$1,CS566))</f>
        <v/>
      </c>
      <c r="EO566" s="63" t="str">
        <f t="shared" si="986"/>
        <v/>
      </c>
      <c r="EP566" s="63" t="str">
        <f t="shared" si="987"/>
        <v/>
      </c>
      <c r="ER566" s="16" t="str">
        <f>IF(AND(COUNTIF($ET$3:ET566,ET566)=1,ET566&lt;&gt;""),MAX($ER$3:ER565)+1,"")</f>
        <v/>
      </c>
      <c r="ES566" s="16" t="str">
        <f>IF(価格設定!B568="","",価格設定!B568)</f>
        <v/>
      </c>
      <c r="ET566" s="16" t="str">
        <f>IF(価格設定!C568="","",価格設定!C568)</f>
        <v/>
      </c>
      <c r="EV566" s="16" t="str">
        <f t="shared" si="899"/>
        <v/>
      </c>
      <c r="EW566" s="16" t="str">
        <f t="shared" si="988"/>
        <v/>
      </c>
    </row>
    <row r="567" spans="1:153" ht="30" customHeight="1" x14ac:dyDescent="0.2">
      <c r="A567" s="225"/>
      <c r="B567" s="212"/>
      <c r="C567" s="221"/>
      <c r="D567" s="164"/>
      <c r="E567" s="165"/>
      <c r="F567" s="166"/>
      <c r="G567" s="167"/>
      <c r="H567" s="179"/>
      <c r="I567" s="306"/>
      <c r="J567" s="169"/>
      <c r="K567" s="179"/>
      <c r="L567" s="186"/>
      <c r="M567" s="186"/>
      <c r="N567" s="168"/>
      <c r="O567" s="170"/>
      <c r="P567" s="212"/>
      <c r="Q567" s="179" t="str">
        <f>IFERROR(IF(H567="","",IFERROR(INDEX(価格設定!$B$5:$B$1048576,MATCH(H567,価格設定!$B$5:$B$1048576,0),0),INDEX(価格設定!$B$5:$B$1048576,MATCH("*"&amp;H567&amp;"*",価格設定!$B$5:$B$1048576,0),0))),H567)</f>
        <v/>
      </c>
      <c r="R567" s="250" t="str">
        <f>IFERROR(IF(Q567="",IF(K567="","",K567),IF(K567="",IF(INDEX(価格設定!$C$5:$C$1048576,MATCH(Q567,価格設定!$B$5:$B$1048576,0),0)=0,"",INDEX(価格設定!$C$5:$C$1048576,MATCH(Q567,価格設定!$B$5:$B$1048576,0),0)),IF(K567="なし","",K567))),"")</f>
        <v/>
      </c>
      <c r="S567" s="308" t="str">
        <f t="shared" si="900"/>
        <v/>
      </c>
      <c r="T567" s="126" t="str">
        <f>IFERROR(IF(J567="",IF(INDEX(価格設定!$E$5:$R$1048576,MATCH($Q567,価格設定!B$5:B$1048576,0),MATCH($AW567,価格設定!E$1:X$1,1))=0,"",INDEX(価格設定!$E$5:$R$1048576,MATCH($Q567,価格設定!B$5:B$1048576,0),MATCH($AW567,価格設定!E$1:X$1,1))),J567),"")</f>
        <v/>
      </c>
      <c r="U567" s="126" t="str">
        <f t="shared" si="901"/>
        <v/>
      </c>
      <c r="V567" s="132" t="str">
        <f t="shared" si="902"/>
        <v/>
      </c>
      <c r="W567" s="127" t="str">
        <f>IFERROR(IF(OR(T567="",T567&lt;0),"",IFERROR(INDEX(価格設定!E$2:X$3,IF(AND(K567=$K$1,$K$1&lt;&gt;""),ROW(価格設定!$D$3)-1,MATCH(INDEX(価格設定!$D$5:$D$1048576,MATCH(Q567,価格設定!$B$5:$B$1048576,0),0),価格設定!$D$2:$D$3,0)),MATCH($AW567,価格設定!E$1:X$1,1)),INDEX(価格設定!E$2:X$2,0,MATCH($AW567,価格設定!E$1:X$1,1)))),"")</f>
        <v/>
      </c>
      <c r="X567" s="126" t="str">
        <f t="shared" si="893"/>
        <v/>
      </c>
      <c r="Y567" s="128" t="str">
        <f t="shared" si="903"/>
        <v/>
      </c>
      <c r="Z567" s="126" t="str">
        <f t="shared" si="904"/>
        <v/>
      </c>
      <c r="AA567" s="129" t="str">
        <f t="shared" si="905"/>
        <v/>
      </c>
      <c r="AB567" s="126" t="str">
        <f t="shared" si="906"/>
        <v/>
      </c>
      <c r="AC567" s="280" t="str">
        <f t="shared" si="907"/>
        <v/>
      </c>
      <c r="AD567" s="15"/>
      <c r="AE567" s="204" t="str">
        <f>IF(AF567="","",COUNT($AF$3:AF567))</f>
        <v/>
      </c>
      <c r="AF567" s="206" t="str">
        <f t="shared" si="908"/>
        <v/>
      </c>
      <c r="AG567" s="204" t="str">
        <f t="shared" si="909"/>
        <v/>
      </c>
      <c r="AH567" s="204" t="str">
        <f t="shared" si="910"/>
        <v/>
      </c>
      <c r="AI567" s="287"/>
      <c r="AJ567" s="15"/>
      <c r="AK567" s="138" t="str">
        <f t="shared" si="911"/>
        <v/>
      </c>
      <c r="AL567" s="131" t="str">
        <f t="shared" si="912"/>
        <v/>
      </c>
      <c r="AM567" s="131" t="str">
        <f t="shared" si="913"/>
        <v/>
      </c>
      <c r="AN567" s="313" t="str">
        <f t="shared" si="914"/>
        <v/>
      </c>
      <c r="AO567" s="316" t="str">
        <f t="shared" si="915"/>
        <v/>
      </c>
      <c r="AP567" s="18"/>
      <c r="AQ567" s="3" t="str">
        <f>IF(F567="","",MAX($AQ$3:AQ566)+1)</f>
        <v/>
      </c>
      <c r="AR567" s="3" t="str">
        <f>IF(OR(AQ567="",BB567=""),"",MAX($AR$3:AR566)+1)</f>
        <v/>
      </c>
      <c r="AS567" s="3" t="str">
        <f>IF(CQ567="","",RANK(CQ567,CQ$3:CQ$1048576,1)+COUNTIF($CQ$3:CQ567,CQ567)-1)</f>
        <v/>
      </c>
      <c r="AT567" s="21" t="str">
        <f>IF(C567="",IF(OR(AND($H567&lt;&gt;"",C567=""),AND($F566=$F567,$AZ567&lt;&gt;""),COUNTA($H$3:$H$1048576,#REF!,$F$3:$F$1048576)&gt;COUNTA($H$3:$H567,#REF!,$F$3:$F567),$AZ567&lt;&gt;""),INDEX(AT$3:AT$1048576,MATCH(MAX($AQ$3:$AQ566),$AQ$3:$AQ$1048576,0),0),""),C567)</f>
        <v/>
      </c>
      <c r="AU567" s="21" t="str">
        <f>IF(D567="",IF(OR(AND($H567&lt;&gt;"",D567=""),AND($F566=$F567,$AZ567&lt;&gt;""),COUNTA($H$3:$H$1048576,#REF!,$F$3:$F$1048576)&gt;COUNTA($H$3:$H567,#REF!,$F$3:$F567),$AZ567&lt;&gt;""),INDEX(AU$3:AU$1048576,MATCH(MAX($AQ$3:$AQ566),$AQ$3:$AQ$1048576,0),0),""),D567)</f>
        <v/>
      </c>
      <c r="AV567" s="21" t="str">
        <f>IF(E567="",IF(OR(AND($H567&lt;&gt;"",E567=""),AND($F566=$F567,$AZ567&lt;&gt;""),COUNTA($H$3:$H$1048576,#REF!,$F$3:$F$1048576)&gt;COUNTA($H$3:$H567,#REF!,$F$3:$F567),$AZ567&lt;&gt;""),INDEX(AV$3:AV$1048576,MATCH(MAX($AQ$3:$AQ566),$AQ$3:$AQ$1048576,0),0),""),E567)</f>
        <v/>
      </c>
      <c r="AW567" s="24" t="str">
        <f t="shared" si="916"/>
        <v/>
      </c>
      <c r="AX567" s="13" t="str">
        <f t="shared" si="917"/>
        <v/>
      </c>
      <c r="AY567" s="4" t="str">
        <f t="shared" si="918"/>
        <v/>
      </c>
      <c r="AZ567" s="4" t="str">
        <f>IF(AX567="",IF(OR(AND(H567&lt;&gt;"",F567=""),COUNTA($H$3:$H$1048576)&gt;COUNTA($H$3:$H567)),INDEX(AX$3:AX567,MATCH(MAX($AQ$3:AQ567),AQ$3:AQ567,0),0),""),AX567)</f>
        <v/>
      </c>
      <c r="BA567" s="4" t="str">
        <f>IF(AY567="",IF(AND(H567&lt;&gt;"",F567=""),INDEX(AY$3:AY567,MATCH(MAX($AQ$3:AQ567),AQ$3:AQ567,0),0),""),AY567)</f>
        <v/>
      </c>
      <c r="BB567" s="82" t="str">
        <f>IF(BC567="","",RANK(BC567,BC$3:BC$1048576,1)+COUNTIF($BC$3:BC567,BC567)-1)</f>
        <v/>
      </c>
      <c r="BC567" s="139" t="str">
        <f t="shared" si="919"/>
        <v/>
      </c>
      <c r="BD567" s="46" t="str">
        <f t="shared" si="920"/>
        <v/>
      </c>
      <c r="BE567" s="46" t="str">
        <f t="shared" si="921"/>
        <v/>
      </c>
      <c r="BF567" s="46" t="str">
        <f t="shared" si="922"/>
        <v/>
      </c>
      <c r="BG567" s="4" t="str">
        <f t="shared" si="923"/>
        <v/>
      </c>
      <c r="BH567" s="180" t="str">
        <f t="shared" si="924"/>
        <v/>
      </c>
      <c r="BI567" s="16" t="str">
        <f t="shared" si="925"/>
        <v/>
      </c>
      <c r="BJ567" s="52" t="str">
        <f>IF(BI567="","",IF(W567="","",IF(AND(K567=$K$1,$K$1&lt;&gt;""),$BT$2,IFERROR(IF(INDEX(価格設定!$D$5:$D$1048576,MATCH(Q567,価格設定!$B$5:$B$1048576,0),0)=価格設定!$D$3,$BT$2,$BS$2),$BS$2))))</f>
        <v/>
      </c>
      <c r="BK567" s="16" t="str">
        <f>IF(BI567="","",IF(COUNTIF($BI$3:BI567,BI567)=1,1,IF(AND(BI566=BI567,BH567=""),BK566,COUNTIF($BH$3:BH567,BH567))))</f>
        <v/>
      </c>
      <c r="BL567" s="52" t="str">
        <f t="shared" si="926"/>
        <v/>
      </c>
      <c r="BM567" s="52" t="str">
        <f t="shared" si="927"/>
        <v/>
      </c>
      <c r="BN567" s="119" t="str">
        <f t="shared" si="928"/>
        <v/>
      </c>
      <c r="BO567" s="119" t="str">
        <f t="shared" si="929"/>
        <v/>
      </c>
      <c r="BP567" s="17" t="str">
        <f t="shared" si="930"/>
        <v/>
      </c>
      <c r="BQ567" s="17" t="str">
        <f t="shared" si="931"/>
        <v/>
      </c>
      <c r="BR567" s="17" t="str">
        <f>IF(OR(BP567="",COUNTIF($BO$3:BO567,BO567)&lt;&gt;1),"",SUMIF(BO$3:BO$1048576,BO567,BP$3:BP$1048576))</f>
        <v/>
      </c>
      <c r="BS567" s="17" t="str">
        <f t="shared" si="932"/>
        <v/>
      </c>
      <c r="BT567" s="17" t="str">
        <f t="shared" si="933"/>
        <v/>
      </c>
      <c r="BU567" s="17" t="str">
        <f t="shared" si="934"/>
        <v/>
      </c>
      <c r="BV567" s="24" t="str">
        <f t="shared" si="935"/>
        <v/>
      </c>
      <c r="BW567" s="24" t="str">
        <f t="shared" si="936"/>
        <v/>
      </c>
      <c r="BX567" s="24" t="str">
        <f t="shared" si="937"/>
        <v/>
      </c>
      <c r="BY567" s="26" t="str">
        <f t="shared" si="938"/>
        <v/>
      </c>
      <c r="BZ567" s="26" t="str">
        <f t="shared" si="939"/>
        <v/>
      </c>
      <c r="CA567" s="26" t="str">
        <f t="shared" si="940"/>
        <v/>
      </c>
      <c r="CB567" s="66" t="str">
        <f t="shared" si="941"/>
        <v/>
      </c>
      <c r="CC567" s="65" t="str">
        <f t="shared" si="942"/>
        <v/>
      </c>
      <c r="CD567" s="26" t="str">
        <f t="shared" si="943"/>
        <v/>
      </c>
      <c r="CE567" s="26" t="str">
        <f t="shared" si="944"/>
        <v/>
      </c>
      <c r="CF567" s="193" t="str">
        <f t="shared" si="945"/>
        <v/>
      </c>
      <c r="CG567" s="193" t="str">
        <f t="shared" si="946"/>
        <v/>
      </c>
      <c r="CH567" s="26" t="str">
        <f t="shared" si="947"/>
        <v/>
      </c>
      <c r="CI567" s="26" t="str">
        <f t="shared" si="948"/>
        <v/>
      </c>
      <c r="CJ567" s="65" t="str">
        <f t="shared" si="949"/>
        <v/>
      </c>
      <c r="CK567" s="65" t="str">
        <f t="shared" si="950"/>
        <v/>
      </c>
      <c r="CL567" s="64" t="str">
        <f t="shared" si="951"/>
        <v/>
      </c>
      <c r="CM567" s="64" t="str">
        <f t="shared" si="952"/>
        <v/>
      </c>
      <c r="CN567" s="65" t="str">
        <f t="shared" si="953"/>
        <v/>
      </c>
      <c r="CP567" s="63" t="str">
        <f>IF(BH567="","",MAX($CP$3:CP566)+1)</f>
        <v/>
      </c>
      <c r="CQ567" s="24" t="str">
        <f t="shared" si="954"/>
        <v/>
      </c>
      <c r="CR567" s="24" t="str">
        <f t="shared" si="955"/>
        <v/>
      </c>
      <c r="CS567" s="24" t="str">
        <f t="shared" si="956"/>
        <v/>
      </c>
      <c r="CT567" s="58" t="str">
        <f>IF(BO567="","",COUNTIF($BO$3:BO567,BO567)&amp;"@"&amp;BO567)</f>
        <v/>
      </c>
      <c r="CU567" s="16" t="str">
        <f t="shared" si="894"/>
        <v/>
      </c>
      <c r="CV567" s="63" t="str">
        <f t="shared" si="957"/>
        <v/>
      </c>
      <c r="CW567" s="16" t="str">
        <f t="shared" si="958"/>
        <v/>
      </c>
      <c r="CX567" s="16" t="str">
        <f t="shared" si="959"/>
        <v/>
      </c>
      <c r="CY567" s="16" t="str">
        <f t="shared" si="960"/>
        <v/>
      </c>
      <c r="CZ567" s="85" t="str">
        <f t="shared" si="961"/>
        <v/>
      </c>
      <c r="DA567" s="16" t="str">
        <f t="shared" si="962"/>
        <v/>
      </c>
      <c r="DB567" s="16" t="str">
        <f t="shared" si="963"/>
        <v/>
      </c>
      <c r="DC567" s="28" t="str">
        <f>IF(CP567="","",$DC$1&amp;(INDEX(価格設定!D$1:XFD$3,ROW(価格設定!$D$3),MATCH($AW567,価格設定!D$1:XFD$1,1))*100)&amp;"%")</f>
        <v/>
      </c>
      <c r="DD567" s="28" t="str">
        <f>IF(CP567="","",$DD$1&amp;(INDEX(価格設定!D$1:XFD$3,ROW(価格設定!$D$2),MATCH($AW567,価格設定!D$1:XFD$1,1))*100)&amp;"%")</f>
        <v/>
      </c>
      <c r="DE567" s="29" t="str">
        <f t="shared" si="964"/>
        <v/>
      </c>
      <c r="DG567" s="58" t="str">
        <f t="shared" si="965"/>
        <v/>
      </c>
      <c r="DH567" s="58" t="str">
        <f t="shared" si="966"/>
        <v/>
      </c>
      <c r="DI567" s="58" t="str">
        <f t="shared" si="967"/>
        <v/>
      </c>
      <c r="DJ567" s="85" t="str">
        <f t="shared" si="968"/>
        <v/>
      </c>
      <c r="DL567" s="58" t="str">
        <f>IF(COUNTIF(DG$3:DG$1048576,DG567)=COUNTIF($DG$3:$DG567,DG567),DG567,"")</f>
        <v/>
      </c>
      <c r="DM567" s="85" t="str">
        <f t="shared" si="969"/>
        <v/>
      </c>
      <c r="DN567" s="85" t="str">
        <f t="shared" si="895"/>
        <v/>
      </c>
      <c r="DO567" s="85" t="str">
        <f t="shared" si="895"/>
        <v/>
      </c>
      <c r="DP567" s="303"/>
      <c r="DQ567" s="17" t="str">
        <f t="shared" si="896"/>
        <v/>
      </c>
      <c r="DR567" s="17" t="str">
        <f t="shared" si="897"/>
        <v/>
      </c>
      <c r="DS567" s="17" t="str">
        <f t="shared" si="898"/>
        <v/>
      </c>
      <c r="DU567" s="16" t="str">
        <f t="shared" si="970"/>
        <v/>
      </c>
      <c r="DV567" s="16" t="str">
        <f>IF(DU567="","",COUNT($DU$3:DU567))</f>
        <v/>
      </c>
      <c r="DW567" s="16" t="str">
        <f t="shared" si="971"/>
        <v/>
      </c>
      <c r="DX567" s="16" t="str">
        <f t="shared" si="972"/>
        <v/>
      </c>
      <c r="DY567" s="16" t="str">
        <f>IF(DZ567="","",COUNTIF(DZ$3:DZ567,DZ567))</f>
        <v/>
      </c>
      <c r="DZ567" s="16" t="str">
        <f t="shared" si="973"/>
        <v/>
      </c>
      <c r="EA567" s="16" t="str">
        <f t="shared" si="974"/>
        <v/>
      </c>
      <c r="EB567" s="16" t="str">
        <f t="shared" si="975"/>
        <v/>
      </c>
      <c r="EC567" s="16" t="str">
        <f t="shared" si="976"/>
        <v/>
      </c>
      <c r="ED567" s="16" t="str">
        <f t="shared" si="977"/>
        <v/>
      </c>
      <c r="EE567" s="16" t="str">
        <f t="shared" si="978"/>
        <v/>
      </c>
      <c r="EF567" s="16" t="str">
        <f t="shared" si="979"/>
        <v/>
      </c>
      <c r="EG567" s="16" t="str">
        <f t="shared" si="980"/>
        <v/>
      </c>
      <c r="EH567" s="16" t="str">
        <f t="shared" si="981"/>
        <v/>
      </c>
      <c r="EI567" s="16" t="str">
        <f t="shared" si="982"/>
        <v/>
      </c>
      <c r="EJ567" s="16" t="str">
        <f t="shared" si="983"/>
        <v/>
      </c>
      <c r="EK567" s="16" t="str">
        <f t="shared" si="984"/>
        <v/>
      </c>
      <c r="EL567" s="58" t="str">
        <f t="shared" si="985"/>
        <v/>
      </c>
      <c r="EM567" s="58" t="str">
        <f>IF(OR($DZ567="",CR567=""),IF($EL567="","",$EL567),IF(OR(CR567="なし",CR567=0),領収書!$H$1,CR567))</f>
        <v/>
      </c>
      <c r="EN567" s="58" t="str">
        <f>IF(OR($DZ567="",CS567=""),IF($EL567="","",$EL567),IF(OR(CS567="なし",CS567=0),入力!$EN$1,CS567))</f>
        <v/>
      </c>
      <c r="EO567" s="63" t="str">
        <f t="shared" si="986"/>
        <v/>
      </c>
      <c r="EP567" s="63" t="str">
        <f t="shared" si="987"/>
        <v/>
      </c>
      <c r="ER567" s="16" t="str">
        <f>IF(AND(COUNTIF($ET$3:ET567,ET567)=1,ET567&lt;&gt;""),MAX($ER$3:ER566)+1,"")</f>
        <v/>
      </c>
      <c r="ES567" s="16" t="str">
        <f>IF(価格設定!B569="","",価格設定!B569)</f>
        <v/>
      </c>
      <c r="ET567" s="16" t="str">
        <f>IF(価格設定!C569="","",価格設定!C569)</f>
        <v/>
      </c>
      <c r="EV567" s="16" t="str">
        <f t="shared" si="899"/>
        <v/>
      </c>
      <c r="EW567" s="16" t="str">
        <f t="shared" si="988"/>
        <v/>
      </c>
    </row>
    <row r="568" spans="1:153" ht="30" customHeight="1" x14ac:dyDescent="0.2">
      <c r="A568" s="225"/>
      <c r="B568" s="212"/>
      <c r="C568" s="221"/>
      <c r="D568" s="164"/>
      <c r="E568" s="165"/>
      <c r="F568" s="166"/>
      <c r="G568" s="167"/>
      <c r="H568" s="179"/>
      <c r="I568" s="306"/>
      <c r="J568" s="169"/>
      <c r="K568" s="179"/>
      <c r="L568" s="186"/>
      <c r="M568" s="186"/>
      <c r="N568" s="168"/>
      <c r="O568" s="170"/>
      <c r="P568" s="212"/>
      <c r="Q568" s="179" t="str">
        <f>IFERROR(IF(H568="","",IFERROR(INDEX(価格設定!$B$5:$B$1048576,MATCH(H568,価格設定!$B$5:$B$1048576,0),0),INDEX(価格設定!$B$5:$B$1048576,MATCH("*"&amp;H568&amp;"*",価格設定!$B$5:$B$1048576,0),0))),H568)</f>
        <v/>
      </c>
      <c r="R568" s="250" t="str">
        <f>IFERROR(IF(Q568="",IF(K568="","",K568),IF(K568="",IF(INDEX(価格設定!$C$5:$C$1048576,MATCH(Q568,価格設定!$B$5:$B$1048576,0),0)=0,"",INDEX(価格設定!$C$5:$C$1048576,MATCH(Q568,価格設定!$B$5:$B$1048576,0),0)),IF(K568="なし","",K568))),"")</f>
        <v/>
      </c>
      <c r="S568" s="308" t="str">
        <f t="shared" si="900"/>
        <v/>
      </c>
      <c r="T568" s="126" t="str">
        <f>IFERROR(IF(J568="",IF(INDEX(価格設定!$E$5:$R$1048576,MATCH($Q568,価格設定!B$5:B$1048576,0),MATCH($AW568,価格設定!E$1:X$1,1))=0,"",INDEX(価格設定!$E$5:$R$1048576,MATCH($Q568,価格設定!B$5:B$1048576,0),MATCH($AW568,価格設定!E$1:X$1,1))),J568),"")</f>
        <v/>
      </c>
      <c r="U568" s="126" t="str">
        <f t="shared" si="901"/>
        <v/>
      </c>
      <c r="V568" s="132" t="str">
        <f t="shared" si="902"/>
        <v/>
      </c>
      <c r="W568" s="127" t="str">
        <f>IFERROR(IF(OR(T568="",T568&lt;0),"",IFERROR(INDEX(価格設定!E$2:X$3,IF(AND(K568=$K$1,$K$1&lt;&gt;""),ROW(価格設定!$D$3)-1,MATCH(INDEX(価格設定!$D$5:$D$1048576,MATCH(Q568,価格設定!$B$5:$B$1048576,0),0),価格設定!$D$2:$D$3,0)),MATCH($AW568,価格設定!E$1:X$1,1)),INDEX(価格設定!E$2:X$2,0,MATCH($AW568,価格設定!E$1:X$1,1)))),"")</f>
        <v/>
      </c>
      <c r="X568" s="126" t="str">
        <f t="shared" si="893"/>
        <v/>
      </c>
      <c r="Y568" s="128" t="str">
        <f t="shared" si="903"/>
        <v/>
      </c>
      <c r="Z568" s="126" t="str">
        <f t="shared" si="904"/>
        <v/>
      </c>
      <c r="AA568" s="129" t="str">
        <f t="shared" si="905"/>
        <v/>
      </c>
      <c r="AB568" s="126" t="str">
        <f t="shared" si="906"/>
        <v/>
      </c>
      <c r="AC568" s="280" t="str">
        <f t="shared" si="907"/>
        <v/>
      </c>
      <c r="AD568" s="15"/>
      <c r="AE568" s="204" t="str">
        <f>IF(AF568="","",COUNT($AF$3:AF568))</f>
        <v/>
      </c>
      <c r="AF568" s="206" t="str">
        <f t="shared" si="908"/>
        <v/>
      </c>
      <c r="AG568" s="204" t="str">
        <f t="shared" si="909"/>
        <v/>
      </c>
      <c r="AH568" s="204" t="str">
        <f t="shared" si="910"/>
        <v/>
      </c>
      <c r="AI568" s="287"/>
      <c r="AJ568" s="15"/>
      <c r="AK568" s="138" t="str">
        <f t="shared" si="911"/>
        <v/>
      </c>
      <c r="AL568" s="131" t="str">
        <f t="shared" si="912"/>
        <v/>
      </c>
      <c r="AM568" s="131" t="str">
        <f t="shared" si="913"/>
        <v/>
      </c>
      <c r="AN568" s="313" t="str">
        <f t="shared" si="914"/>
        <v/>
      </c>
      <c r="AO568" s="316" t="str">
        <f t="shared" si="915"/>
        <v/>
      </c>
      <c r="AP568" s="18"/>
      <c r="AQ568" s="3" t="str">
        <f>IF(F568="","",MAX($AQ$3:AQ567)+1)</f>
        <v/>
      </c>
      <c r="AR568" s="3" t="str">
        <f>IF(OR(AQ568="",BB568=""),"",MAX($AR$3:AR567)+1)</f>
        <v/>
      </c>
      <c r="AS568" s="3" t="str">
        <f>IF(CQ568="","",RANK(CQ568,CQ$3:CQ$1048576,1)+COUNTIF($CQ$3:CQ568,CQ568)-1)</f>
        <v/>
      </c>
      <c r="AT568" s="21" t="str">
        <f>IF(C568="",IF(OR(AND($H568&lt;&gt;"",C568=""),AND($F567=$F568,$AZ568&lt;&gt;""),COUNTA($H$3:$H$1048576,#REF!,$F$3:$F$1048576)&gt;COUNTA($H$3:$H568,#REF!,$F$3:$F568),$AZ568&lt;&gt;""),INDEX(AT$3:AT$1048576,MATCH(MAX($AQ$3:$AQ567),$AQ$3:$AQ$1048576,0),0),""),C568)</f>
        <v/>
      </c>
      <c r="AU568" s="21" t="str">
        <f>IF(D568="",IF(OR(AND($H568&lt;&gt;"",D568=""),AND($F567=$F568,$AZ568&lt;&gt;""),COUNTA($H$3:$H$1048576,#REF!,$F$3:$F$1048576)&gt;COUNTA($H$3:$H568,#REF!,$F$3:$F568),$AZ568&lt;&gt;""),INDEX(AU$3:AU$1048576,MATCH(MAX($AQ$3:$AQ567),$AQ$3:$AQ$1048576,0),0),""),D568)</f>
        <v/>
      </c>
      <c r="AV568" s="21" t="str">
        <f>IF(E568="",IF(OR(AND($H568&lt;&gt;"",E568=""),AND($F567=$F568,$AZ568&lt;&gt;""),COUNTA($H$3:$H$1048576,#REF!,$F$3:$F$1048576)&gt;COUNTA($H$3:$H568,#REF!,$F$3:$F568),$AZ568&lt;&gt;""),INDEX(AV$3:AV$1048576,MATCH(MAX($AQ$3:$AQ567),$AQ$3:$AQ$1048576,0),0),""),E568)</f>
        <v/>
      </c>
      <c r="AW568" s="24" t="str">
        <f t="shared" si="916"/>
        <v/>
      </c>
      <c r="AX568" s="13" t="str">
        <f t="shared" si="917"/>
        <v/>
      </c>
      <c r="AY568" s="4" t="str">
        <f t="shared" si="918"/>
        <v/>
      </c>
      <c r="AZ568" s="4" t="str">
        <f>IF(AX568="",IF(OR(AND(H568&lt;&gt;"",F568=""),COUNTA($H$3:$H$1048576)&gt;COUNTA($H$3:$H568)),INDEX(AX$3:AX568,MATCH(MAX($AQ$3:AQ568),AQ$3:AQ568,0),0),""),AX568)</f>
        <v/>
      </c>
      <c r="BA568" s="4" t="str">
        <f>IF(AY568="",IF(AND(H568&lt;&gt;"",F568=""),INDEX(AY$3:AY568,MATCH(MAX($AQ$3:AQ568),AQ$3:AQ568,0),0),""),AY568)</f>
        <v/>
      </c>
      <c r="BB568" s="82" t="str">
        <f>IF(BC568="","",RANK(BC568,BC$3:BC$1048576,1)+COUNTIF($BC$3:BC568,BC568)-1)</f>
        <v/>
      </c>
      <c r="BC568" s="139" t="str">
        <f t="shared" si="919"/>
        <v/>
      </c>
      <c r="BD568" s="46" t="str">
        <f t="shared" si="920"/>
        <v/>
      </c>
      <c r="BE568" s="46" t="str">
        <f t="shared" si="921"/>
        <v/>
      </c>
      <c r="BF568" s="46" t="str">
        <f t="shared" si="922"/>
        <v/>
      </c>
      <c r="BG568" s="4" t="str">
        <f t="shared" si="923"/>
        <v/>
      </c>
      <c r="BH568" s="180" t="str">
        <f t="shared" si="924"/>
        <v/>
      </c>
      <c r="BI568" s="16" t="str">
        <f t="shared" si="925"/>
        <v/>
      </c>
      <c r="BJ568" s="52" t="str">
        <f>IF(BI568="","",IF(W568="","",IF(AND(K568=$K$1,$K$1&lt;&gt;""),$BT$2,IFERROR(IF(INDEX(価格設定!$D$5:$D$1048576,MATCH(Q568,価格設定!$B$5:$B$1048576,0),0)=価格設定!$D$3,$BT$2,$BS$2),$BS$2))))</f>
        <v/>
      </c>
      <c r="BK568" s="16" t="str">
        <f>IF(BI568="","",IF(COUNTIF($BI$3:BI568,BI568)=1,1,IF(AND(BI567=BI568,BH568=""),BK567,COUNTIF($BH$3:BH568,BH568))))</f>
        <v/>
      </c>
      <c r="BL568" s="52" t="str">
        <f t="shared" si="926"/>
        <v/>
      </c>
      <c r="BM568" s="52" t="str">
        <f t="shared" si="927"/>
        <v/>
      </c>
      <c r="BN568" s="119" t="str">
        <f t="shared" si="928"/>
        <v/>
      </c>
      <c r="BO568" s="119" t="str">
        <f t="shared" si="929"/>
        <v/>
      </c>
      <c r="BP568" s="17" t="str">
        <f t="shared" si="930"/>
        <v/>
      </c>
      <c r="BQ568" s="17" t="str">
        <f t="shared" si="931"/>
        <v/>
      </c>
      <c r="BR568" s="17" t="str">
        <f>IF(OR(BP568="",COUNTIF($BO$3:BO568,BO568)&lt;&gt;1),"",SUMIF(BO$3:BO$1048576,BO568,BP$3:BP$1048576))</f>
        <v/>
      </c>
      <c r="BS568" s="17" t="str">
        <f t="shared" si="932"/>
        <v/>
      </c>
      <c r="BT568" s="17" t="str">
        <f t="shared" si="933"/>
        <v/>
      </c>
      <c r="BU568" s="17" t="str">
        <f t="shared" si="934"/>
        <v/>
      </c>
      <c r="BV568" s="24" t="str">
        <f t="shared" si="935"/>
        <v/>
      </c>
      <c r="BW568" s="24" t="str">
        <f t="shared" si="936"/>
        <v/>
      </c>
      <c r="BX568" s="24" t="str">
        <f t="shared" si="937"/>
        <v/>
      </c>
      <c r="BY568" s="26" t="str">
        <f t="shared" si="938"/>
        <v/>
      </c>
      <c r="BZ568" s="26" t="str">
        <f t="shared" si="939"/>
        <v/>
      </c>
      <c r="CA568" s="26" t="str">
        <f t="shared" si="940"/>
        <v/>
      </c>
      <c r="CB568" s="66" t="str">
        <f t="shared" si="941"/>
        <v/>
      </c>
      <c r="CC568" s="65" t="str">
        <f t="shared" si="942"/>
        <v/>
      </c>
      <c r="CD568" s="26" t="str">
        <f t="shared" si="943"/>
        <v/>
      </c>
      <c r="CE568" s="26" t="str">
        <f t="shared" si="944"/>
        <v/>
      </c>
      <c r="CF568" s="193" t="str">
        <f t="shared" si="945"/>
        <v/>
      </c>
      <c r="CG568" s="193" t="str">
        <f t="shared" si="946"/>
        <v/>
      </c>
      <c r="CH568" s="26" t="str">
        <f t="shared" si="947"/>
        <v/>
      </c>
      <c r="CI568" s="26" t="str">
        <f t="shared" si="948"/>
        <v/>
      </c>
      <c r="CJ568" s="65" t="str">
        <f t="shared" si="949"/>
        <v/>
      </c>
      <c r="CK568" s="65" t="str">
        <f t="shared" si="950"/>
        <v/>
      </c>
      <c r="CL568" s="64" t="str">
        <f t="shared" si="951"/>
        <v/>
      </c>
      <c r="CM568" s="64" t="str">
        <f t="shared" si="952"/>
        <v/>
      </c>
      <c r="CN568" s="65" t="str">
        <f t="shared" si="953"/>
        <v/>
      </c>
      <c r="CP568" s="63" t="str">
        <f>IF(BH568="","",MAX($CP$3:CP567)+1)</f>
        <v/>
      </c>
      <c r="CQ568" s="24" t="str">
        <f t="shared" si="954"/>
        <v/>
      </c>
      <c r="CR568" s="24" t="str">
        <f t="shared" si="955"/>
        <v/>
      </c>
      <c r="CS568" s="24" t="str">
        <f t="shared" si="956"/>
        <v/>
      </c>
      <c r="CT568" s="58" t="str">
        <f>IF(BO568="","",COUNTIF($BO$3:BO568,BO568)&amp;"@"&amp;BO568)</f>
        <v/>
      </c>
      <c r="CU568" s="16" t="str">
        <f t="shared" si="894"/>
        <v/>
      </c>
      <c r="CV568" s="63" t="str">
        <f t="shared" si="957"/>
        <v/>
      </c>
      <c r="CW568" s="16" t="str">
        <f t="shared" si="958"/>
        <v/>
      </c>
      <c r="CX568" s="16" t="str">
        <f t="shared" si="959"/>
        <v/>
      </c>
      <c r="CY568" s="16" t="str">
        <f t="shared" si="960"/>
        <v/>
      </c>
      <c r="CZ568" s="85" t="str">
        <f t="shared" si="961"/>
        <v/>
      </c>
      <c r="DA568" s="16" t="str">
        <f t="shared" si="962"/>
        <v/>
      </c>
      <c r="DB568" s="16" t="str">
        <f t="shared" si="963"/>
        <v/>
      </c>
      <c r="DC568" s="28" t="str">
        <f>IF(CP568="","",$DC$1&amp;(INDEX(価格設定!D$1:XFD$3,ROW(価格設定!$D$3),MATCH($AW568,価格設定!D$1:XFD$1,1))*100)&amp;"%")</f>
        <v/>
      </c>
      <c r="DD568" s="28" t="str">
        <f>IF(CP568="","",$DD$1&amp;(INDEX(価格設定!D$1:XFD$3,ROW(価格設定!$D$2),MATCH($AW568,価格設定!D$1:XFD$1,1))*100)&amp;"%")</f>
        <v/>
      </c>
      <c r="DE568" s="29" t="str">
        <f t="shared" si="964"/>
        <v/>
      </c>
      <c r="DG568" s="58" t="str">
        <f t="shared" si="965"/>
        <v/>
      </c>
      <c r="DH568" s="58" t="str">
        <f t="shared" si="966"/>
        <v/>
      </c>
      <c r="DI568" s="58" t="str">
        <f t="shared" si="967"/>
        <v/>
      </c>
      <c r="DJ568" s="85" t="str">
        <f t="shared" si="968"/>
        <v/>
      </c>
      <c r="DL568" s="58" t="str">
        <f>IF(COUNTIF(DG$3:DG$1048576,DG568)=COUNTIF($DG$3:$DG568,DG568),DG568,"")</f>
        <v/>
      </c>
      <c r="DM568" s="85" t="str">
        <f t="shared" si="969"/>
        <v/>
      </c>
      <c r="DN568" s="85" t="str">
        <f t="shared" si="895"/>
        <v/>
      </c>
      <c r="DO568" s="85" t="str">
        <f t="shared" si="895"/>
        <v/>
      </c>
      <c r="DP568" s="303"/>
      <c r="DQ568" s="17" t="str">
        <f t="shared" si="896"/>
        <v/>
      </c>
      <c r="DR568" s="17" t="str">
        <f t="shared" si="897"/>
        <v/>
      </c>
      <c r="DS568" s="17" t="str">
        <f t="shared" si="898"/>
        <v/>
      </c>
      <c r="DU568" s="16" t="str">
        <f t="shared" si="970"/>
        <v/>
      </c>
      <c r="DV568" s="16" t="str">
        <f>IF(DU568="","",COUNT($DU$3:DU568))</f>
        <v/>
      </c>
      <c r="DW568" s="16" t="str">
        <f t="shared" si="971"/>
        <v/>
      </c>
      <c r="DX568" s="16" t="str">
        <f t="shared" si="972"/>
        <v/>
      </c>
      <c r="DY568" s="16" t="str">
        <f>IF(DZ568="","",COUNTIF(DZ$3:DZ568,DZ568))</f>
        <v/>
      </c>
      <c r="DZ568" s="16" t="str">
        <f t="shared" si="973"/>
        <v/>
      </c>
      <c r="EA568" s="16" t="str">
        <f t="shared" si="974"/>
        <v/>
      </c>
      <c r="EB568" s="16" t="str">
        <f t="shared" si="975"/>
        <v/>
      </c>
      <c r="EC568" s="16" t="str">
        <f t="shared" si="976"/>
        <v/>
      </c>
      <c r="ED568" s="16" t="str">
        <f t="shared" si="977"/>
        <v/>
      </c>
      <c r="EE568" s="16" t="str">
        <f t="shared" si="978"/>
        <v/>
      </c>
      <c r="EF568" s="16" t="str">
        <f t="shared" si="979"/>
        <v/>
      </c>
      <c r="EG568" s="16" t="str">
        <f t="shared" si="980"/>
        <v/>
      </c>
      <c r="EH568" s="16" t="str">
        <f t="shared" si="981"/>
        <v/>
      </c>
      <c r="EI568" s="16" t="str">
        <f t="shared" si="982"/>
        <v/>
      </c>
      <c r="EJ568" s="16" t="str">
        <f t="shared" si="983"/>
        <v/>
      </c>
      <c r="EK568" s="16" t="str">
        <f t="shared" si="984"/>
        <v/>
      </c>
      <c r="EL568" s="58" t="str">
        <f t="shared" si="985"/>
        <v/>
      </c>
      <c r="EM568" s="58" t="str">
        <f>IF(OR($DZ568="",CR568=""),IF($EL568="","",$EL568),IF(OR(CR568="なし",CR568=0),領収書!$H$1,CR568))</f>
        <v/>
      </c>
      <c r="EN568" s="58" t="str">
        <f>IF(OR($DZ568="",CS568=""),IF($EL568="","",$EL568),IF(OR(CS568="なし",CS568=0),入力!$EN$1,CS568))</f>
        <v/>
      </c>
      <c r="EO568" s="63" t="str">
        <f t="shared" si="986"/>
        <v/>
      </c>
      <c r="EP568" s="63" t="str">
        <f t="shared" si="987"/>
        <v/>
      </c>
      <c r="ER568" s="16" t="str">
        <f>IF(AND(COUNTIF($ET$3:ET568,ET568)=1,ET568&lt;&gt;""),MAX($ER$3:ER567)+1,"")</f>
        <v/>
      </c>
      <c r="ES568" s="16" t="str">
        <f>IF(価格設定!B570="","",価格設定!B570)</f>
        <v/>
      </c>
      <c r="ET568" s="16" t="str">
        <f>IF(価格設定!C570="","",価格設定!C570)</f>
        <v/>
      </c>
      <c r="EV568" s="16" t="str">
        <f t="shared" si="899"/>
        <v/>
      </c>
      <c r="EW568" s="16" t="str">
        <f t="shared" si="988"/>
        <v/>
      </c>
    </row>
    <row r="569" spans="1:153" ht="30" customHeight="1" x14ac:dyDescent="0.2">
      <c r="A569" s="225"/>
      <c r="B569" s="212"/>
      <c r="C569" s="221"/>
      <c r="D569" s="164"/>
      <c r="E569" s="165"/>
      <c r="F569" s="166"/>
      <c r="G569" s="167"/>
      <c r="H569" s="179"/>
      <c r="I569" s="306"/>
      <c r="J569" s="169"/>
      <c r="K569" s="179"/>
      <c r="L569" s="186"/>
      <c r="M569" s="186"/>
      <c r="N569" s="168"/>
      <c r="O569" s="170"/>
      <c r="P569" s="212"/>
      <c r="Q569" s="179" t="str">
        <f>IFERROR(IF(H569="","",IFERROR(INDEX(価格設定!$B$5:$B$1048576,MATCH(H569,価格設定!$B$5:$B$1048576,0),0),INDEX(価格設定!$B$5:$B$1048576,MATCH("*"&amp;H569&amp;"*",価格設定!$B$5:$B$1048576,0),0))),H569)</f>
        <v/>
      </c>
      <c r="R569" s="250" t="str">
        <f>IFERROR(IF(Q569="",IF(K569="","",K569),IF(K569="",IF(INDEX(価格設定!$C$5:$C$1048576,MATCH(Q569,価格設定!$B$5:$B$1048576,0),0)=0,"",INDEX(価格設定!$C$5:$C$1048576,MATCH(Q569,価格設定!$B$5:$B$1048576,0),0)),IF(K569="なし","",K569))),"")</f>
        <v/>
      </c>
      <c r="S569" s="308" t="str">
        <f t="shared" si="900"/>
        <v/>
      </c>
      <c r="T569" s="126" t="str">
        <f>IFERROR(IF(J569="",IF(INDEX(価格設定!$E$5:$R$1048576,MATCH($Q569,価格設定!B$5:B$1048576,0),MATCH($AW569,価格設定!E$1:X$1,1))=0,"",INDEX(価格設定!$E$5:$R$1048576,MATCH($Q569,価格設定!B$5:B$1048576,0),MATCH($AW569,価格設定!E$1:X$1,1))),J569),"")</f>
        <v/>
      </c>
      <c r="U569" s="126" t="str">
        <f t="shared" si="901"/>
        <v/>
      </c>
      <c r="V569" s="132" t="str">
        <f t="shared" si="902"/>
        <v/>
      </c>
      <c r="W569" s="127" t="str">
        <f>IFERROR(IF(OR(T569="",T569&lt;0),"",IFERROR(INDEX(価格設定!E$2:X$3,IF(AND(K569=$K$1,$K$1&lt;&gt;""),ROW(価格設定!$D$3)-1,MATCH(INDEX(価格設定!$D$5:$D$1048576,MATCH(Q569,価格設定!$B$5:$B$1048576,0),0),価格設定!$D$2:$D$3,0)),MATCH($AW569,価格設定!E$1:X$1,1)),INDEX(価格設定!E$2:X$2,0,MATCH($AW569,価格設定!E$1:X$1,1)))),"")</f>
        <v/>
      </c>
      <c r="X569" s="126" t="str">
        <f t="shared" si="893"/>
        <v/>
      </c>
      <c r="Y569" s="128" t="str">
        <f t="shared" si="903"/>
        <v/>
      </c>
      <c r="Z569" s="126" t="str">
        <f t="shared" si="904"/>
        <v/>
      </c>
      <c r="AA569" s="129" t="str">
        <f t="shared" si="905"/>
        <v/>
      </c>
      <c r="AB569" s="126" t="str">
        <f t="shared" si="906"/>
        <v/>
      </c>
      <c r="AC569" s="280" t="str">
        <f t="shared" si="907"/>
        <v/>
      </c>
      <c r="AD569" s="15"/>
      <c r="AE569" s="204" t="str">
        <f>IF(AF569="","",COUNT($AF$3:AF569))</f>
        <v/>
      </c>
      <c r="AF569" s="206" t="str">
        <f t="shared" si="908"/>
        <v/>
      </c>
      <c r="AG569" s="204" t="str">
        <f t="shared" si="909"/>
        <v/>
      </c>
      <c r="AH569" s="204" t="str">
        <f t="shared" si="910"/>
        <v/>
      </c>
      <c r="AI569" s="287"/>
      <c r="AJ569" s="15"/>
      <c r="AK569" s="138" t="str">
        <f t="shared" si="911"/>
        <v/>
      </c>
      <c r="AL569" s="131" t="str">
        <f t="shared" si="912"/>
        <v/>
      </c>
      <c r="AM569" s="131" t="str">
        <f t="shared" si="913"/>
        <v/>
      </c>
      <c r="AN569" s="313" t="str">
        <f t="shared" si="914"/>
        <v/>
      </c>
      <c r="AO569" s="316" t="str">
        <f t="shared" si="915"/>
        <v/>
      </c>
      <c r="AP569" s="18"/>
      <c r="AQ569" s="3" t="str">
        <f>IF(F569="","",MAX($AQ$3:AQ568)+1)</f>
        <v/>
      </c>
      <c r="AR569" s="3" t="str">
        <f>IF(OR(AQ569="",BB569=""),"",MAX($AR$3:AR568)+1)</f>
        <v/>
      </c>
      <c r="AS569" s="3" t="str">
        <f>IF(CQ569="","",RANK(CQ569,CQ$3:CQ$1048576,1)+COUNTIF($CQ$3:CQ569,CQ569)-1)</f>
        <v/>
      </c>
      <c r="AT569" s="21" t="str">
        <f>IF(C569="",IF(OR(AND($H569&lt;&gt;"",C569=""),AND($F568=$F569,$AZ569&lt;&gt;""),COUNTA($H$3:$H$1048576,#REF!,$F$3:$F$1048576)&gt;COUNTA($H$3:$H569,#REF!,$F$3:$F569),$AZ569&lt;&gt;""),INDEX(AT$3:AT$1048576,MATCH(MAX($AQ$3:$AQ568),$AQ$3:$AQ$1048576,0),0),""),C569)</f>
        <v/>
      </c>
      <c r="AU569" s="21" t="str">
        <f>IF(D569="",IF(OR(AND($H569&lt;&gt;"",D569=""),AND($F568=$F569,$AZ569&lt;&gt;""),COUNTA($H$3:$H$1048576,#REF!,$F$3:$F$1048576)&gt;COUNTA($H$3:$H569,#REF!,$F$3:$F569),$AZ569&lt;&gt;""),INDEX(AU$3:AU$1048576,MATCH(MAX($AQ$3:$AQ568),$AQ$3:$AQ$1048576,0),0),""),D569)</f>
        <v/>
      </c>
      <c r="AV569" s="21" t="str">
        <f>IF(E569="",IF(OR(AND($H569&lt;&gt;"",E569=""),AND($F568=$F569,$AZ569&lt;&gt;""),COUNTA($H$3:$H$1048576,#REF!,$F$3:$F$1048576)&gt;COUNTA($H$3:$H569,#REF!,$F$3:$F569),$AZ569&lt;&gt;""),INDEX(AV$3:AV$1048576,MATCH(MAX($AQ$3:$AQ568),$AQ$3:$AQ$1048576,0),0),""),E569)</f>
        <v/>
      </c>
      <c r="AW569" s="24" t="str">
        <f t="shared" si="916"/>
        <v/>
      </c>
      <c r="AX569" s="13" t="str">
        <f t="shared" si="917"/>
        <v/>
      </c>
      <c r="AY569" s="4" t="str">
        <f t="shared" si="918"/>
        <v/>
      </c>
      <c r="AZ569" s="4" t="str">
        <f>IF(AX569="",IF(OR(AND(H569&lt;&gt;"",F569=""),COUNTA($H$3:$H$1048576)&gt;COUNTA($H$3:$H569)),INDEX(AX$3:AX569,MATCH(MAX($AQ$3:AQ569),AQ$3:AQ569,0),0),""),AX569)</f>
        <v/>
      </c>
      <c r="BA569" s="4" t="str">
        <f>IF(AY569="",IF(AND(H569&lt;&gt;"",F569=""),INDEX(AY$3:AY569,MATCH(MAX($AQ$3:AQ569),AQ$3:AQ569,0),0),""),AY569)</f>
        <v/>
      </c>
      <c r="BB569" s="82" t="str">
        <f>IF(BC569="","",RANK(BC569,BC$3:BC$1048576,1)+COUNTIF($BC$3:BC569,BC569)-1)</f>
        <v/>
      </c>
      <c r="BC569" s="139" t="str">
        <f t="shared" si="919"/>
        <v/>
      </c>
      <c r="BD569" s="46" t="str">
        <f t="shared" si="920"/>
        <v/>
      </c>
      <c r="BE569" s="46" t="str">
        <f t="shared" si="921"/>
        <v/>
      </c>
      <c r="BF569" s="46" t="str">
        <f t="shared" si="922"/>
        <v/>
      </c>
      <c r="BG569" s="4" t="str">
        <f t="shared" si="923"/>
        <v/>
      </c>
      <c r="BH569" s="180" t="str">
        <f t="shared" si="924"/>
        <v/>
      </c>
      <c r="BI569" s="16" t="str">
        <f t="shared" si="925"/>
        <v/>
      </c>
      <c r="BJ569" s="52" t="str">
        <f>IF(BI569="","",IF(W569="","",IF(AND(K569=$K$1,$K$1&lt;&gt;""),$BT$2,IFERROR(IF(INDEX(価格設定!$D$5:$D$1048576,MATCH(Q569,価格設定!$B$5:$B$1048576,0),0)=価格設定!$D$3,$BT$2,$BS$2),$BS$2))))</f>
        <v/>
      </c>
      <c r="BK569" s="16" t="str">
        <f>IF(BI569="","",IF(COUNTIF($BI$3:BI569,BI569)=1,1,IF(AND(BI568=BI569,BH569=""),BK568,COUNTIF($BH$3:BH569,BH569))))</f>
        <v/>
      </c>
      <c r="BL569" s="52" t="str">
        <f t="shared" si="926"/>
        <v/>
      </c>
      <c r="BM569" s="52" t="str">
        <f t="shared" si="927"/>
        <v/>
      </c>
      <c r="BN569" s="119" t="str">
        <f t="shared" si="928"/>
        <v/>
      </c>
      <c r="BO569" s="119" t="str">
        <f t="shared" si="929"/>
        <v/>
      </c>
      <c r="BP569" s="17" t="str">
        <f t="shared" si="930"/>
        <v/>
      </c>
      <c r="BQ569" s="17" t="str">
        <f t="shared" si="931"/>
        <v/>
      </c>
      <c r="BR569" s="17" t="str">
        <f>IF(OR(BP569="",COUNTIF($BO$3:BO569,BO569)&lt;&gt;1),"",SUMIF(BO$3:BO$1048576,BO569,BP$3:BP$1048576))</f>
        <v/>
      </c>
      <c r="BS569" s="17" t="str">
        <f t="shared" si="932"/>
        <v/>
      </c>
      <c r="BT569" s="17" t="str">
        <f t="shared" si="933"/>
        <v/>
      </c>
      <c r="BU569" s="17" t="str">
        <f t="shared" si="934"/>
        <v/>
      </c>
      <c r="BV569" s="24" t="str">
        <f t="shared" si="935"/>
        <v/>
      </c>
      <c r="BW569" s="24" t="str">
        <f t="shared" si="936"/>
        <v/>
      </c>
      <c r="BX569" s="24" t="str">
        <f t="shared" si="937"/>
        <v/>
      </c>
      <c r="BY569" s="26" t="str">
        <f t="shared" si="938"/>
        <v/>
      </c>
      <c r="BZ569" s="26" t="str">
        <f t="shared" si="939"/>
        <v/>
      </c>
      <c r="CA569" s="26" t="str">
        <f t="shared" si="940"/>
        <v/>
      </c>
      <c r="CB569" s="66" t="str">
        <f t="shared" si="941"/>
        <v/>
      </c>
      <c r="CC569" s="65" t="str">
        <f t="shared" si="942"/>
        <v/>
      </c>
      <c r="CD569" s="26" t="str">
        <f t="shared" si="943"/>
        <v/>
      </c>
      <c r="CE569" s="26" t="str">
        <f t="shared" si="944"/>
        <v/>
      </c>
      <c r="CF569" s="193" t="str">
        <f t="shared" si="945"/>
        <v/>
      </c>
      <c r="CG569" s="193" t="str">
        <f t="shared" si="946"/>
        <v/>
      </c>
      <c r="CH569" s="26" t="str">
        <f t="shared" si="947"/>
        <v/>
      </c>
      <c r="CI569" s="26" t="str">
        <f t="shared" si="948"/>
        <v/>
      </c>
      <c r="CJ569" s="65" t="str">
        <f t="shared" si="949"/>
        <v/>
      </c>
      <c r="CK569" s="65" t="str">
        <f t="shared" si="950"/>
        <v/>
      </c>
      <c r="CL569" s="64" t="str">
        <f t="shared" si="951"/>
        <v/>
      </c>
      <c r="CM569" s="64" t="str">
        <f t="shared" si="952"/>
        <v/>
      </c>
      <c r="CN569" s="65" t="str">
        <f t="shared" si="953"/>
        <v/>
      </c>
      <c r="CP569" s="63" t="str">
        <f>IF(BH569="","",MAX($CP$3:CP568)+1)</f>
        <v/>
      </c>
      <c r="CQ569" s="24" t="str">
        <f t="shared" si="954"/>
        <v/>
      </c>
      <c r="CR569" s="24" t="str">
        <f t="shared" si="955"/>
        <v/>
      </c>
      <c r="CS569" s="24" t="str">
        <f t="shared" si="956"/>
        <v/>
      </c>
      <c r="CT569" s="58" t="str">
        <f>IF(BO569="","",COUNTIF($BO$3:BO569,BO569)&amp;"@"&amp;BO569)</f>
        <v/>
      </c>
      <c r="CU569" s="16" t="str">
        <f t="shared" si="894"/>
        <v/>
      </c>
      <c r="CV569" s="63" t="str">
        <f t="shared" si="957"/>
        <v/>
      </c>
      <c r="CW569" s="16" t="str">
        <f t="shared" si="958"/>
        <v/>
      </c>
      <c r="CX569" s="16" t="str">
        <f t="shared" si="959"/>
        <v/>
      </c>
      <c r="CY569" s="16" t="str">
        <f t="shared" si="960"/>
        <v/>
      </c>
      <c r="CZ569" s="85" t="str">
        <f t="shared" si="961"/>
        <v/>
      </c>
      <c r="DA569" s="16" t="str">
        <f t="shared" si="962"/>
        <v/>
      </c>
      <c r="DB569" s="16" t="str">
        <f t="shared" si="963"/>
        <v/>
      </c>
      <c r="DC569" s="28" t="str">
        <f>IF(CP569="","",$DC$1&amp;(INDEX(価格設定!D$1:XFD$3,ROW(価格設定!$D$3),MATCH($AW569,価格設定!D$1:XFD$1,1))*100)&amp;"%")</f>
        <v/>
      </c>
      <c r="DD569" s="28" t="str">
        <f>IF(CP569="","",$DD$1&amp;(INDEX(価格設定!D$1:XFD$3,ROW(価格設定!$D$2),MATCH($AW569,価格設定!D$1:XFD$1,1))*100)&amp;"%")</f>
        <v/>
      </c>
      <c r="DE569" s="29" t="str">
        <f t="shared" si="964"/>
        <v/>
      </c>
      <c r="DG569" s="58" t="str">
        <f t="shared" si="965"/>
        <v/>
      </c>
      <c r="DH569" s="58" t="str">
        <f t="shared" si="966"/>
        <v/>
      </c>
      <c r="DI569" s="58" t="str">
        <f t="shared" si="967"/>
        <v/>
      </c>
      <c r="DJ569" s="85" t="str">
        <f t="shared" si="968"/>
        <v/>
      </c>
      <c r="DL569" s="58" t="str">
        <f>IF(COUNTIF(DG$3:DG$1048576,DG569)=COUNTIF($DG$3:$DG569,DG569),DG569,"")</f>
        <v/>
      </c>
      <c r="DM569" s="85" t="str">
        <f t="shared" si="969"/>
        <v/>
      </c>
      <c r="DN569" s="85" t="str">
        <f t="shared" si="895"/>
        <v/>
      </c>
      <c r="DO569" s="85" t="str">
        <f t="shared" si="895"/>
        <v/>
      </c>
      <c r="DP569" s="303"/>
      <c r="DQ569" s="17" t="str">
        <f t="shared" si="896"/>
        <v/>
      </c>
      <c r="DR569" s="17" t="str">
        <f t="shared" si="897"/>
        <v/>
      </c>
      <c r="DS569" s="17" t="str">
        <f t="shared" si="898"/>
        <v/>
      </c>
      <c r="DU569" s="16" t="str">
        <f t="shared" si="970"/>
        <v/>
      </c>
      <c r="DV569" s="16" t="str">
        <f>IF(DU569="","",COUNT($DU$3:DU569))</f>
        <v/>
      </c>
      <c r="DW569" s="16" t="str">
        <f t="shared" si="971"/>
        <v/>
      </c>
      <c r="DX569" s="16" t="str">
        <f t="shared" si="972"/>
        <v/>
      </c>
      <c r="DY569" s="16" t="str">
        <f>IF(DZ569="","",COUNTIF(DZ$3:DZ569,DZ569))</f>
        <v/>
      </c>
      <c r="DZ569" s="16" t="str">
        <f t="shared" si="973"/>
        <v/>
      </c>
      <c r="EA569" s="16" t="str">
        <f t="shared" si="974"/>
        <v/>
      </c>
      <c r="EB569" s="16" t="str">
        <f t="shared" si="975"/>
        <v/>
      </c>
      <c r="EC569" s="16" t="str">
        <f t="shared" si="976"/>
        <v/>
      </c>
      <c r="ED569" s="16" t="str">
        <f t="shared" si="977"/>
        <v/>
      </c>
      <c r="EE569" s="16" t="str">
        <f t="shared" si="978"/>
        <v/>
      </c>
      <c r="EF569" s="16" t="str">
        <f t="shared" si="979"/>
        <v/>
      </c>
      <c r="EG569" s="16" t="str">
        <f t="shared" si="980"/>
        <v/>
      </c>
      <c r="EH569" s="16" t="str">
        <f t="shared" si="981"/>
        <v/>
      </c>
      <c r="EI569" s="16" t="str">
        <f t="shared" si="982"/>
        <v/>
      </c>
      <c r="EJ569" s="16" t="str">
        <f t="shared" si="983"/>
        <v/>
      </c>
      <c r="EK569" s="16" t="str">
        <f t="shared" si="984"/>
        <v/>
      </c>
      <c r="EL569" s="58" t="str">
        <f t="shared" si="985"/>
        <v/>
      </c>
      <c r="EM569" s="58" t="str">
        <f>IF(OR($DZ569="",CR569=""),IF($EL569="","",$EL569),IF(OR(CR569="なし",CR569=0),領収書!$H$1,CR569))</f>
        <v/>
      </c>
      <c r="EN569" s="58" t="str">
        <f>IF(OR($DZ569="",CS569=""),IF($EL569="","",$EL569),IF(OR(CS569="なし",CS569=0),入力!$EN$1,CS569))</f>
        <v/>
      </c>
      <c r="EO569" s="63" t="str">
        <f t="shared" si="986"/>
        <v/>
      </c>
      <c r="EP569" s="63" t="str">
        <f t="shared" si="987"/>
        <v/>
      </c>
      <c r="ER569" s="16" t="str">
        <f>IF(AND(COUNTIF($ET$3:ET569,ET569)=1,ET569&lt;&gt;""),MAX($ER$3:ER568)+1,"")</f>
        <v/>
      </c>
      <c r="ES569" s="16" t="str">
        <f>IF(価格設定!B571="","",価格設定!B571)</f>
        <v/>
      </c>
      <c r="ET569" s="16" t="str">
        <f>IF(価格設定!C571="","",価格設定!C571)</f>
        <v/>
      </c>
      <c r="EV569" s="16" t="str">
        <f t="shared" si="899"/>
        <v/>
      </c>
      <c r="EW569" s="16" t="str">
        <f t="shared" si="988"/>
        <v/>
      </c>
    </row>
    <row r="570" spans="1:153" ht="30" customHeight="1" x14ac:dyDescent="0.2">
      <c r="A570" s="225"/>
      <c r="B570" s="212"/>
      <c r="C570" s="221"/>
      <c r="D570" s="164"/>
      <c r="E570" s="165"/>
      <c r="F570" s="166"/>
      <c r="G570" s="167"/>
      <c r="H570" s="179"/>
      <c r="I570" s="306"/>
      <c r="J570" s="169"/>
      <c r="K570" s="179"/>
      <c r="L570" s="186"/>
      <c r="M570" s="186"/>
      <c r="N570" s="168"/>
      <c r="O570" s="170"/>
      <c r="P570" s="212"/>
      <c r="Q570" s="179" t="str">
        <f>IFERROR(IF(H570="","",IFERROR(INDEX(価格設定!$B$5:$B$1048576,MATCH(H570,価格設定!$B$5:$B$1048576,0),0),INDEX(価格設定!$B$5:$B$1048576,MATCH("*"&amp;H570&amp;"*",価格設定!$B$5:$B$1048576,0),0))),H570)</f>
        <v/>
      </c>
      <c r="R570" s="250" t="str">
        <f>IFERROR(IF(Q570="",IF(K570="","",K570),IF(K570="",IF(INDEX(価格設定!$C$5:$C$1048576,MATCH(Q570,価格設定!$B$5:$B$1048576,0),0)=0,"",INDEX(価格設定!$C$5:$C$1048576,MATCH(Q570,価格設定!$B$5:$B$1048576,0),0)),IF(K570="なし","",K570))),"")</f>
        <v/>
      </c>
      <c r="S570" s="308" t="str">
        <f t="shared" si="900"/>
        <v/>
      </c>
      <c r="T570" s="126" t="str">
        <f>IFERROR(IF(J570="",IF(INDEX(価格設定!$E$5:$R$1048576,MATCH($Q570,価格設定!B$5:B$1048576,0),MATCH($AW570,価格設定!E$1:X$1,1))=0,"",INDEX(価格設定!$E$5:$R$1048576,MATCH($Q570,価格設定!B$5:B$1048576,0),MATCH($AW570,価格設定!E$1:X$1,1))),J570),"")</f>
        <v/>
      </c>
      <c r="U570" s="126" t="str">
        <f t="shared" si="901"/>
        <v/>
      </c>
      <c r="V570" s="132" t="str">
        <f t="shared" si="902"/>
        <v/>
      </c>
      <c r="W570" s="127" t="str">
        <f>IFERROR(IF(OR(T570="",T570&lt;0),"",IFERROR(INDEX(価格設定!E$2:X$3,IF(AND(K570=$K$1,$K$1&lt;&gt;""),ROW(価格設定!$D$3)-1,MATCH(INDEX(価格設定!$D$5:$D$1048576,MATCH(Q570,価格設定!$B$5:$B$1048576,0),0),価格設定!$D$2:$D$3,0)),MATCH($AW570,価格設定!E$1:X$1,1)),INDEX(価格設定!E$2:X$2,0,MATCH($AW570,価格設定!E$1:X$1,1)))),"")</f>
        <v/>
      </c>
      <c r="X570" s="126" t="str">
        <f t="shared" si="893"/>
        <v/>
      </c>
      <c r="Y570" s="128" t="str">
        <f t="shared" si="903"/>
        <v/>
      </c>
      <c r="Z570" s="126" t="str">
        <f t="shared" si="904"/>
        <v/>
      </c>
      <c r="AA570" s="129" t="str">
        <f t="shared" si="905"/>
        <v/>
      </c>
      <c r="AB570" s="126" t="str">
        <f t="shared" si="906"/>
        <v/>
      </c>
      <c r="AC570" s="280" t="str">
        <f t="shared" si="907"/>
        <v/>
      </c>
      <c r="AD570" s="15"/>
      <c r="AE570" s="204" t="str">
        <f>IF(AF570="","",COUNT($AF$3:AF570))</f>
        <v/>
      </c>
      <c r="AF570" s="206" t="str">
        <f t="shared" si="908"/>
        <v/>
      </c>
      <c r="AG570" s="204" t="str">
        <f t="shared" si="909"/>
        <v/>
      </c>
      <c r="AH570" s="204" t="str">
        <f t="shared" si="910"/>
        <v/>
      </c>
      <c r="AI570" s="287"/>
      <c r="AJ570" s="15"/>
      <c r="AK570" s="138" t="str">
        <f t="shared" si="911"/>
        <v/>
      </c>
      <c r="AL570" s="131" t="str">
        <f t="shared" si="912"/>
        <v/>
      </c>
      <c r="AM570" s="131" t="str">
        <f t="shared" si="913"/>
        <v/>
      </c>
      <c r="AN570" s="313" t="str">
        <f t="shared" si="914"/>
        <v/>
      </c>
      <c r="AO570" s="316" t="str">
        <f t="shared" si="915"/>
        <v/>
      </c>
      <c r="AP570" s="18"/>
      <c r="AQ570" s="3" t="str">
        <f>IF(F570="","",MAX($AQ$3:AQ569)+1)</f>
        <v/>
      </c>
      <c r="AR570" s="3" t="str">
        <f>IF(OR(AQ570="",BB570=""),"",MAX($AR$3:AR569)+1)</f>
        <v/>
      </c>
      <c r="AS570" s="3" t="str">
        <f>IF(CQ570="","",RANK(CQ570,CQ$3:CQ$1048576,1)+COUNTIF($CQ$3:CQ570,CQ570)-1)</f>
        <v/>
      </c>
      <c r="AT570" s="21" t="str">
        <f>IF(C570="",IF(OR(AND($H570&lt;&gt;"",C570=""),AND($F569=$F570,$AZ570&lt;&gt;""),COUNTA($H$3:$H$1048576,#REF!,$F$3:$F$1048576)&gt;COUNTA($H$3:$H570,#REF!,$F$3:$F570),$AZ570&lt;&gt;""),INDEX(AT$3:AT$1048576,MATCH(MAX($AQ$3:$AQ569),$AQ$3:$AQ$1048576,0),0),""),C570)</f>
        <v/>
      </c>
      <c r="AU570" s="21" t="str">
        <f>IF(D570="",IF(OR(AND($H570&lt;&gt;"",D570=""),AND($F569=$F570,$AZ570&lt;&gt;""),COUNTA($H$3:$H$1048576,#REF!,$F$3:$F$1048576)&gt;COUNTA($H$3:$H570,#REF!,$F$3:$F570),$AZ570&lt;&gt;""),INDEX(AU$3:AU$1048576,MATCH(MAX($AQ$3:$AQ569),$AQ$3:$AQ$1048576,0),0),""),D570)</f>
        <v/>
      </c>
      <c r="AV570" s="21" t="str">
        <f>IF(E570="",IF(OR(AND($H570&lt;&gt;"",E570=""),AND($F569=$F570,$AZ570&lt;&gt;""),COUNTA($H$3:$H$1048576,#REF!,$F$3:$F$1048576)&gt;COUNTA($H$3:$H570,#REF!,$F$3:$F570),$AZ570&lt;&gt;""),INDEX(AV$3:AV$1048576,MATCH(MAX($AQ$3:$AQ569),$AQ$3:$AQ$1048576,0),0),""),E570)</f>
        <v/>
      </c>
      <c r="AW570" s="24" t="str">
        <f t="shared" si="916"/>
        <v/>
      </c>
      <c r="AX570" s="13" t="str">
        <f t="shared" si="917"/>
        <v/>
      </c>
      <c r="AY570" s="4" t="str">
        <f t="shared" si="918"/>
        <v/>
      </c>
      <c r="AZ570" s="4" t="str">
        <f>IF(AX570="",IF(OR(AND(H570&lt;&gt;"",F570=""),COUNTA($H$3:$H$1048576)&gt;COUNTA($H$3:$H570)),INDEX(AX$3:AX570,MATCH(MAX($AQ$3:AQ570),AQ$3:AQ570,0),0),""),AX570)</f>
        <v/>
      </c>
      <c r="BA570" s="4" t="str">
        <f>IF(AY570="",IF(AND(H570&lt;&gt;"",F570=""),INDEX(AY$3:AY570,MATCH(MAX($AQ$3:AQ570),AQ$3:AQ570,0),0),""),AY570)</f>
        <v/>
      </c>
      <c r="BB570" s="82" t="str">
        <f>IF(BC570="","",RANK(BC570,BC$3:BC$1048576,1)+COUNTIF($BC$3:BC570,BC570)-1)</f>
        <v/>
      </c>
      <c r="BC570" s="139" t="str">
        <f t="shared" si="919"/>
        <v/>
      </c>
      <c r="BD570" s="46" t="str">
        <f t="shared" si="920"/>
        <v/>
      </c>
      <c r="BE570" s="46" t="str">
        <f t="shared" si="921"/>
        <v/>
      </c>
      <c r="BF570" s="46" t="str">
        <f t="shared" si="922"/>
        <v/>
      </c>
      <c r="BG570" s="4" t="str">
        <f t="shared" si="923"/>
        <v/>
      </c>
      <c r="BH570" s="180" t="str">
        <f t="shared" si="924"/>
        <v/>
      </c>
      <c r="BI570" s="16" t="str">
        <f t="shared" si="925"/>
        <v/>
      </c>
      <c r="BJ570" s="52" t="str">
        <f>IF(BI570="","",IF(W570="","",IF(AND(K570=$K$1,$K$1&lt;&gt;""),$BT$2,IFERROR(IF(INDEX(価格設定!$D$5:$D$1048576,MATCH(Q570,価格設定!$B$5:$B$1048576,0),0)=価格設定!$D$3,$BT$2,$BS$2),$BS$2))))</f>
        <v/>
      </c>
      <c r="BK570" s="16" t="str">
        <f>IF(BI570="","",IF(COUNTIF($BI$3:BI570,BI570)=1,1,IF(AND(BI569=BI570,BH570=""),BK569,COUNTIF($BH$3:BH570,BH570))))</f>
        <v/>
      </c>
      <c r="BL570" s="52" t="str">
        <f t="shared" si="926"/>
        <v/>
      </c>
      <c r="BM570" s="52" t="str">
        <f t="shared" si="927"/>
        <v/>
      </c>
      <c r="BN570" s="119" t="str">
        <f t="shared" si="928"/>
        <v/>
      </c>
      <c r="BO570" s="119" t="str">
        <f t="shared" si="929"/>
        <v/>
      </c>
      <c r="BP570" s="17" t="str">
        <f t="shared" si="930"/>
        <v/>
      </c>
      <c r="BQ570" s="17" t="str">
        <f t="shared" si="931"/>
        <v/>
      </c>
      <c r="BR570" s="17" t="str">
        <f>IF(OR(BP570="",COUNTIF($BO$3:BO570,BO570)&lt;&gt;1),"",SUMIF(BO$3:BO$1048576,BO570,BP$3:BP$1048576))</f>
        <v/>
      </c>
      <c r="BS570" s="17" t="str">
        <f t="shared" si="932"/>
        <v/>
      </c>
      <c r="BT570" s="17" t="str">
        <f t="shared" si="933"/>
        <v/>
      </c>
      <c r="BU570" s="17" t="str">
        <f t="shared" si="934"/>
        <v/>
      </c>
      <c r="BV570" s="24" t="str">
        <f t="shared" si="935"/>
        <v/>
      </c>
      <c r="BW570" s="24" t="str">
        <f t="shared" si="936"/>
        <v/>
      </c>
      <c r="BX570" s="24" t="str">
        <f t="shared" si="937"/>
        <v/>
      </c>
      <c r="BY570" s="26" t="str">
        <f t="shared" si="938"/>
        <v/>
      </c>
      <c r="BZ570" s="26" t="str">
        <f t="shared" si="939"/>
        <v/>
      </c>
      <c r="CA570" s="26" t="str">
        <f t="shared" si="940"/>
        <v/>
      </c>
      <c r="CB570" s="66" t="str">
        <f t="shared" si="941"/>
        <v/>
      </c>
      <c r="CC570" s="65" t="str">
        <f t="shared" si="942"/>
        <v/>
      </c>
      <c r="CD570" s="26" t="str">
        <f t="shared" si="943"/>
        <v/>
      </c>
      <c r="CE570" s="26" t="str">
        <f t="shared" si="944"/>
        <v/>
      </c>
      <c r="CF570" s="193" t="str">
        <f t="shared" si="945"/>
        <v/>
      </c>
      <c r="CG570" s="193" t="str">
        <f t="shared" si="946"/>
        <v/>
      </c>
      <c r="CH570" s="26" t="str">
        <f t="shared" si="947"/>
        <v/>
      </c>
      <c r="CI570" s="26" t="str">
        <f t="shared" si="948"/>
        <v/>
      </c>
      <c r="CJ570" s="65" t="str">
        <f t="shared" si="949"/>
        <v/>
      </c>
      <c r="CK570" s="65" t="str">
        <f t="shared" si="950"/>
        <v/>
      </c>
      <c r="CL570" s="64" t="str">
        <f t="shared" si="951"/>
        <v/>
      </c>
      <c r="CM570" s="64" t="str">
        <f t="shared" si="952"/>
        <v/>
      </c>
      <c r="CN570" s="65" t="str">
        <f t="shared" si="953"/>
        <v/>
      </c>
      <c r="CP570" s="63" t="str">
        <f>IF(BH570="","",MAX($CP$3:CP569)+1)</f>
        <v/>
      </c>
      <c r="CQ570" s="24" t="str">
        <f t="shared" si="954"/>
        <v/>
      </c>
      <c r="CR570" s="24" t="str">
        <f t="shared" si="955"/>
        <v/>
      </c>
      <c r="CS570" s="24" t="str">
        <f t="shared" si="956"/>
        <v/>
      </c>
      <c r="CT570" s="58" t="str">
        <f>IF(BO570="","",COUNTIF($BO$3:BO570,BO570)&amp;"@"&amp;BO570)</f>
        <v/>
      </c>
      <c r="CU570" s="16" t="str">
        <f t="shared" si="894"/>
        <v/>
      </c>
      <c r="CV570" s="63" t="str">
        <f t="shared" si="957"/>
        <v/>
      </c>
      <c r="CW570" s="16" t="str">
        <f t="shared" si="958"/>
        <v/>
      </c>
      <c r="CX570" s="16" t="str">
        <f t="shared" si="959"/>
        <v/>
      </c>
      <c r="CY570" s="16" t="str">
        <f t="shared" si="960"/>
        <v/>
      </c>
      <c r="CZ570" s="85" t="str">
        <f t="shared" si="961"/>
        <v/>
      </c>
      <c r="DA570" s="16" t="str">
        <f t="shared" si="962"/>
        <v/>
      </c>
      <c r="DB570" s="16" t="str">
        <f t="shared" si="963"/>
        <v/>
      </c>
      <c r="DC570" s="28" t="str">
        <f>IF(CP570="","",$DC$1&amp;(INDEX(価格設定!D$1:XFD$3,ROW(価格設定!$D$3),MATCH($AW570,価格設定!D$1:XFD$1,1))*100)&amp;"%")</f>
        <v/>
      </c>
      <c r="DD570" s="28" t="str">
        <f>IF(CP570="","",$DD$1&amp;(INDEX(価格設定!D$1:XFD$3,ROW(価格設定!$D$2),MATCH($AW570,価格設定!D$1:XFD$1,1))*100)&amp;"%")</f>
        <v/>
      </c>
      <c r="DE570" s="29" t="str">
        <f t="shared" si="964"/>
        <v/>
      </c>
      <c r="DG570" s="58" t="str">
        <f t="shared" si="965"/>
        <v/>
      </c>
      <c r="DH570" s="58" t="str">
        <f t="shared" si="966"/>
        <v/>
      </c>
      <c r="DI570" s="58" t="str">
        <f t="shared" si="967"/>
        <v/>
      </c>
      <c r="DJ570" s="85" t="str">
        <f t="shared" si="968"/>
        <v/>
      </c>
      <c r="DL570" s="58" t="str">
        <f>IF(COUNTIF(DG$3:DG$1048576,DG570)=COUNTIF($DG$3:$DG570,DG570),DG570,"")</f>
        <v/>
      </c>
      <c r="DM570" s="85" t="str">
        <f t="shared" si="969"/>
        <v/>
      </c>
      <c r="DN570" s="85" t="str">
        <f t="shared" si="895"/>
        <v/>
      </c>
      <c r="DO570" s="85" t="str">
        <f t="shared" si="895"/>
        <v/>
      </c>
      <c r="DP570" s="303"/>
      <c r="DQ570" s="17" t="str">
        <f t="shared" si="896"/>
        <v/>
      </c>
      <c r="DR570" s="17" t="str">
        <f t="shared" si="897"/>
        <v/>
      </c>
      <c r="DS570" s="17" t="str">
        <f t="shared" si="898"/>
        <v/>
      </c>
      <c r="DU570" s="16" t="str">
        <f t="shared" si="970"/>
        <v/>
      </c>
      <c r="DV570" s="16" t="str">
        <f>IF(DU570="","",COUNT($DU$3:DU570))</f>
        <v/>
      </c>
      <c r="DW570" s="16" t="str">
        <f t="shared" si="971"/>
        <v/>
      </c>
      <c r="DX570" s="16" t="str">
        <f t="shared" si="972"/>
        <v/>
      </c>
      <c r="DY570" s="16" t="str">
        <f>IF(DZ570="","",COUNTIF(DZ$3:DZ570,DZ570))</f>
        <v/>
      </c>
      <c r="DZ570" s="16" t="str">
        <f t="shared" si="973"/>
        <v/>
      </c>
      <c r="EA570" s="16" t="str">
        <f t="shared" si="974"/>
        <v/>
      </c>
      <c r="EB570" s="16" t="str">
        <f t="shared" si="975"/>
        <v/>
      </c>
      <c r="EC570" s="16" t="str">
        <f t="shared" si="976"/>
        <v/>
      </c>
      <c r="ED570" s="16" t="str">
        <f t="shared" si="977"/>
        <v/>
      </c>
      <c r="EE570" s="16" t="str">
        <f t="shared" si="978"/>
        <v/>
      </c>
      <c r="EF570" s="16" t="str">
        <f t="shared" si="979"/>
        <v/>
      </c>
      <c r="EG570" s="16" t="str">
        <f t="shared" si="980"/>
        <v/>
      </c>
      <c r="EH570" s="16" t="str">
        <f t="shared" si="981"/>
        <v/>
      </c>
      <c r="EI570" s="16" t="str">
        <f t="shared" si="982"/>
        <v/>
      </c>
      <c r="EJ570" s="16" t="str">
        <f t="shared" si="983"/>
        <v/>
      </c>
      <c r="EK570" s="16" t="str">
        <f t="shared" si="984"/>
        <v/>
      </c>
      <c r="EL570" s="58" t="str">
        <f t="shared" si="985"/>
        <v/>
      </c>
      <c r="EM570" s="58" t="str">
        <f>IF(OR($DZ570="",CR570=""),IF($EL570="","",$EL570),IF(OR(CR570="なし",CR570=0),領収書!$H$1,CR570))</f>
        <v/>
      </c>
      <c r="EN570" s="58" t="str">
        <f>IF(OR($DZ570="",CS570=""),IF($EL570="","",$EL570),IF(OR(CS570="なし",CS570=0),入力!$EN$1,CS570))</f>
        <v/>
      </c>
      <c r="EO570" s="63" t="str">
        <f t="shared" si="986"/>
        <v/>
      </c>
      <c r="EP570" s="63" t="str">
        <f t="shared" si="987"/>
        <v/>
      </c>
      <c r="ER570" s="16" t="str">
        <f>IF(AND(COUNTIF($ET$3:ET570,ET570)=1,ET570&lt;&gt;""),MAX($ER$3:ER569)+1,"")</f>
        <v/>
      </c>
      <c r="ES570" s="16" t="str">
        <f>IF(価格設定!B572="","",価格設定!B572)</f>
        <v/>
      </c>
      <c r="ET570" s="16" t="str">
        <f>IF(価格設定!C572="","",価格設定!C572)</f>
        <v/>
      </c>
      <c r="EV570" s="16" t="str">
        <f t="shared" si="899"/>
        <v/>
      </c>
      <c r="EW570" s="16" t="str">
        <f t="shared" si="988"/>
        <v/>
      </c>
    </row>
    <row r="571" spans="1:153" ht="30" customHeight="1" x14ac:dyDescent="0.2">
      <c r="A571" s="225"/>
      <c r="B571" s="212"/>
      <c r="C571" s="221"/>
      <c r="D571" s="164"/>
      <c r="E571" s="165"/>
      <c r="F571" s="166"/>
      <c r="G571" s="167"/>
      <c r="H571" s="179"/>
      <c r="I571" s="306"/>
      <c r="J571" s="169"/>
      <c r="K571" s="179"/>
      <c r="L571" s="186"/>
      <c r="M571" s="186"/>
      <c r="N571" s="168"/>
      <c r="O571" s="170"/>
      <c r="P571" s="212"/>
      <c r="Q571" s="179" t="str">
        <f>IFERROR(IF(H571="","",IFERROR(INDEX(価格設定!$B$5:$B$1048576,MATCH(H571,価格設定!$B$5:$B$1048576,0),0),INDEX(価格設定!$B$5:$B$1048576,MATCH("*"&amp;H571&amp;"*",価格設定!$B$5:$B$1048576,0),0))),H571)</f>
        <v/>
      </c>
      <c r="R571" s="250" t="str">
        <f>IFERROR(IF(Q571="",IF(K571="","",K571),IF(K571="",IF(INDEX(価格設定!$C$5:$C$1048576,MATCH(Q571,価格設定!$B$5:$B$1048576,0),0)=0,"",INDEX(価格設定!$C$5:$C$1048576,MATCH(Q571,価格設定!$B$5:$B$1048576,0),0)),IF(K571="なし","",K571))),"")</f>
        <v/>
      </c>
      <c r="S571" s="308" t="str">
        <f t="shared" si="900"/>
        <v/>
      </c>
      <c r="T571" s="126" t="str">
        <f>IFERROR(IF(J571="",IF(INDEX(価格設定!$E$5:$R$1048576,MATCH($Q571,価格設定!B$5:B$1048576,0),MATCH($AW571,価格設定!E$1:X$1,1))=0,"",INDEX(価格設定!$E$5:$R$1048576,MATCH($Q571,価格設定!B$5:B$1048576,0),MATCH($AW571,価格設定!E$1:X$1,1))),J571),"")</f>
        <v/>
      </c>
      <c r="U571" s="126" t="str">
        <f t="shared" si="901"/>
        <v/>
      </c>
      <c r="V571" s="132" t="str">
        <f t="shared" si="902"/>
        <v/>
      </c>
      <c r="W571" s="127" t="str">
        <f>IFERROR(IF(OR(T571="",T571&lt;0),"",IFERROR(INDEX(価格設定!E$2:X$3,IF(AND(K571=$K$1,$K$1&lt;&gt;""),ROW(価格設定!$D$3)-1,MATCH(INDEX(価格設定!$D$5:$D$1048576,MATCH(Q571,価格設定!$B$5:$B$1048576,0),0),価格設定!$D$2:$D$3,0)),MATCH($AW571,価格設定!E$1:X$1,1)),INDEX(価格設定!E$2:X$2,0,MATCH($AW571,価格設定!E$1:X$1,1)))),"")</f>
        <v/>
      </c>
      <c r="X571" s="126" t="str">
        <f t="shared" si="893"/>
        <v/>
      </c>
      <c r="Y571" s="128" t="str">
        <f t="shared" si="903"/>
        <v/>
      </c>
      <c r="Z571" s="126" t="str">
        <f t="shared" si="904"/>
        <v/>
      </c>
      <c r="AA571" s="129" t="str">
        <f t="shared" si="905"/>
        <v/>
      </c>
      <c r="AB571" s="126" t="str">
        <f t="shared" si="906"/>
        <v/>
      </c>
      <c r="AC571" s="280" t="str">
        <f t="shared" si="907"/>
        <v/>
      </c>
      <c r="AD571" s="15"/>
      <c r="AE571" s="204" t="str">
        <f>IF(AF571="","",COUNT($AF$3:AF571))</f>
        <v/>
      </c>
      <c r="AF571" s="206" t="str">
        <f t="shared" si="908"/>
        <v/>
      </c>
      <c r="AG571" s="204" t="str">
        <f t="shared" si="909"/>
        <v/>
      </c>
      <c r="AH571" s="204" t="str">
        <f t="shared" si="910"/>
        <v/>
      </c>
      <c r="AI571" s="287"/>
      <c r="AJ571" s="15"/>
      <c r="AK571" s="138" t="str">
        <f t="shared" si="911"/>
        <v/>
      </c>
      <c r="AL571" s="131" t="str">
        <f t="shared" si="912"/>
        <v/>
      </c>
      <c r="AM571" s="131" t="str">
        <f t="shared" si="913"/>
        <v/>
      </c>
      <c r="AN571" s="313" t="str">
        <f t="shared" si="914"/>
        <v/>
      </c>
      <c r="AO571" s="316" t="str">
        <f t="shared" si="915"/>
        <v/>
      </c>
      <c r="AP571" s="18"/>
      <c r="AQ571" s="3" t="str">
        <f>IF(F571="","",MAX($AQ$3:AQ570)+1)</f>
        <v/>
      </c>
      <c r="AR571" s="3" t="str">
        <f>IF(OR(AQ571="",BB571=""),"",MAX($AR$3:AR570)+1)</f>
        <v/>
      </c>
      <c r="AS571" s="3" t="str">
        <f>IF(CQ571="","",RANK(CQ571,CQ$3:CQ$1048576,1)+COUNTIF($CQ$3:CQ571,CQ571)-1)</f>
        <v/>
      </c>
      <c r="AT571" s="21" t="str">
        <f>IF(C571="",IF(OR(AND($H571&lt;&gt;"",C571=""),AND($F570=$F571,$AZ571&lt;&gt;""),COUNTA($H$3:$H$1048576,#REF!,$F$3:$F$1048576)&gt;COUNTA($H$3:$H571,#REF!,$F$3:$F571),$AZ571&lt;&gt;""),INDEX(AT$3:AT$1048576,MATCH(MAX($AQ$3:$AQ570),$AQ$3:$AQ$1048576,0),0),""),C571)</f>
        <v/>
      </c>
      <c r="AU571" s="21" t="str">
        <f>IF(D571="",IF(OR(AND($H571&lt;&gt;"",D571=""),AND($F570=$F571,$AZ571&lt;&gt;""),COUNTA($H$3:$H$1048576,#REF!,$F$3:$F$1048576)&gt;COUNTA($H$3:$H571,#REF!,$F$3:$F571),$AZ571&lt;&gt;""),INDEX(AU$3:AU$1048576,MATCH(MAX($AQ$3:$AQ570),$AQ$3:$AQ$1048576,0),0),""),D571)</f>
        <v/>
      </c>
      <c r="AV571" s="21" t="str">
        <f>IF(E571="",IF(OR(AND($H571&lt;&gt;"",E571=""),AND($F570=$F571,$AZ571&lt;&gt;""),COUNTA($H$3:$H$1048576,#REF!,$F$3:$F$1048576)&gt;COUNTA($H$3:$H571,#REF!,$F$3:$F571),$AZ571&lt;&gt;""),INDEX(AV$3:AV$1048576,MATCH(MAX($AQ$3:$AQ570),$AQ$3:$AQ$1048576,0),0),""),E571)</f>
        <v/>
      </c>
      <c r="AW571" s="24" t="str">
        <f t="shared" si="916"/>
        <v/>
      </c>
      <c r="AX571" s="13" t="str">
        <f t="shared" si="917"/>
        <v/>
      </c>
      <c r="AY571" s="4" t="str">
        <f t="shared" si="918"/>
        <v/>
      </c>
      <c r="AZ571" s="4" t="str">
        <f>IF(AX571="",IF(OR(AND(H571&lt;&gt;"",F571=""),COUNTA($H$3:$H$1048576)&gt;COUNTA($H$3:$H571)),INDEX(AX$3:AX571,MATCH(MAX($AQ$3:AQ571),AQ$3:AQ571,0),0),""),AX571)</f>
        <v/>
      </c>
      <c r="BA571" s="4" t="str">
        <f>IF(AY571="",IF(AND(H571&lt;&gt;"",F571=""),INDEX(AY$3:AY571,MATCH(MAX($AQ$3:AQ571),AQ$3:AQ571,0),0),""),AY571)</f>
        <v/>
      </c>
      <c r="BB571" s="82" t="str">
        <f>IF(BC571="","",RANK(BC571,BC$3:BC$1048576,1)+COUNTIF($BC$3:BC571,BC571)-1)</f>
        <v/>
      </c>
      <c r="BC571" s="139" t="str">
        <f t="shared" si="919"/>
        <v/>
      </c>
      <c r="BD571" s="46" t="str">
        <f t="shared" si="920"/>
        <v/>
      </c>
      <c r="BE571" s="46" t="str">
        <f t="shared" si="921"/>
        <v/>
      </c>
      <c r="BF571" s="46" t="str">
        <f t="shared" si="922"/>
        <v/>
      </c>
      <c r="BG571" s="4" t="str">
        <f t="shared" si="923"/>
        <v/>
      </c>
      <c r="BH571" s="180" t="str">
        <f t="shared" si="924"/>
        <v/>
      </c>
      <c r="BI571" s="16" t="str">
        <f t="shared" si="925"/>
        <v/>
      </c>
      <c r="BJ571" s="52" t="str">
        <f>IF(BI571="","",IF(W571="","",IF(AND(K571=$K$1,$K$1&lt;&gt;""),$BT$2,IFERROR(IF(INDEX(価格設定!$D$5:$D$1048576,MATCH(Q571,価格設定!$B$5:$B$1048576,0),0)=価格設定!$D$3,$BT$2,$BS$2),$BS$2))))</f>
        <v/>
      </c>
      <c r="BK571" s="16" t="str">
        <f>IF(BI571="","",IF(COUNTIF($BI$3:BI571,BI571)=1,1,IF(AND(BI570=BI571,BH571=""),BK570,COUNTIF($BH$3:BH571,BH571))))</f>
        <v/>
      </c>
      <c r="BL571" s="52" t="str">
        <f t="shared" si="926"/>
        <v/>
      </c>
      <c r="BM571" s="52" t="str">
        <f t="shared" si="927"/>
        <v/>
      </c>
      <c r="BN571" s="119" t="str">
        <f t="shared" si="928"/>
        <v/>
      </c>
      <c r="BO571" s="119" t="str">
        <f t="shared" si="929"/>
        <v/>
      </c>
      <c r="BP571" s="17" t="str">
        <f t="shared" si="930"/>
        <v/>
      </c>
      <c r="BQ571" s="17" t="str">
        <f t="shared" si="931"/>
        <v/>
      </c>
      <c r="BR571" s="17" t="str">
        <f>IF(OR(BP571="",COUNTIF($BO$3:BO571,BO571)&lt;&gt;1),"",SUMIF(BO$3:BO$1048576,BO571,BP$3:BP$1048576))</f>
        <v/>
      </c>
      <c r="BS571" s="17" t="str">
        <f t="shared" si="932"/>
        <v/>
      </c>
      <c r="BT571" s="17" t="str">
        <f t="shared" si="933"/>
        <v/>
      </c>
      <c r="BU571" s="17" t="str">
        <f t="shared" si="934"/>
        <v/>
      </c>
      <c r="BV571" s="24" t="str">
        <f t="shared" si="935"/>
        <v/>
      </c>
      <c r="BW571" s="24" t="str">
        <f t="shared" si="936"/>
        <v/>
      </c>
      <c r="BX571" s="24" t="str">
        <f t="shared" si="937"/>
        <v/>
      </c>
      <c r="BY571" s="26" t="str">
        <f t="shared" si="938"/>
        <v/>
      </c>
      <c r="BZ571" s="26" t="str">
        <f t="shared" si="939"/>
        <v/>
      </c>
      <c r="CA571" s="26" t="str">
        <f t="shared" si="940"/>
        <v/>
      </c>
      <c r="CB571" s="66" t="str">
        <f t="shared" si="941"/>
        <v/>
      </c>
      <c r="CC571" s="65" t="str">
        <f t="shared" si="942"/>
        <v/>
      </c>
      <c r="CD571" s="26" t="str">
        <f t="shared" si="943"/>
        <v/>
      </c>
      <c r="CE571" s="26" t="str">
        <f t="shared" si="944"/>
        <v/>
      </c>
      <c r="CF571" s="193" t="str">
        <f t="shared" si="945"/>
        <v/>
      </c>
      <c r="CG571" s="193" t="str">
        <f t="shared" si="946"/>
        <v/>
      </c>
      <c r="CH571" s="26" t="str">
        <f t="shared" si="947"/>
        <v/>
      </c>
      <c r="CI571" s="26" t="str">
        <f t="shared" si="948"/>
        <v/>
      </c>
      <c r="CJ571" s="65" t="str">
        <f t="shared" si="949"/>
        <v/>
      </c>
      <c r="CK571" s="65" t="str">
        <f t="shared" si="950"/>
        <v/>
      </c>
      <c r="CL571" s="64" t="str">
        <f t="shared" si="951"/>
        <v/>
      </c>
      <c r="CM571" s="64" t="str">
        <f t="shared" si="952"/>
        <v/>
      </c>
      <c r="CN571" s="65" t="str">
        <f t="shared" si="953"/>
        <v/>
      </c>
      <c r="CP571" s="63" t="str">
        <f>IF(BH571="","",MAX($CP$3:CP570)+1)</f>
        <v/>
      </c>
      <c r="CQ571" s="24" t="str">
        <f t="shared" si="954"/>
        <v/>
      </c>
      <c r="CR571" s="24" t="str">
        <f t="shared" si="955"/>
        <v/>
      </c>
      <c r="CS571" s="24" t="str">
        <f t="shared" si="956"/>
        <v/>
      </c>
      <c r="CT571" s="58" t="str">
        <f>IF(BO571="","",COUNTIF($BO$3:BO571,BO571)&amp;"@"&amp;BO571)</f>
        <v/>
      </c>
      <c r="CU571" s="16" t="str">
        <f t="shared" si="894"/>
        <v/>
      </c>
      <c r="CV571" s="63" t="str">
        <f t="shared" si="957"/>
        <v/>
      </c>
      <c r="CW571" s="16" t="str">
        <f t="shared" si="958"/>
        <v/>
      </c>
      <c r="CX571" s="16" t="str">
        <f t="shared" si="959"/>
        <v/>
      </c>
      <c r="CY571" s="16" t="str">
        <f t="shared" si="960"/>
        <v/>
      </c>
      <c r="CZ571" s="85" t="str">
        <f t="shared" si="961"/>
        <v/>
      </c>
      <c r="DA571" s="16" t="str">
        <f t="shared" si="962"/>
        <v/>
      </c>
      <c r="DB571" s="16" t="str">
        <f t="shared" si="963"/>
        <v/>
      </c>
      <c r="DC571" s="28" t="str">
        <f>IF(CP571="","",$DC$1&amp;(INDEX(価格設定!D$1:XFD$3,ROW(価格設定!$D$3),MATCH($AW571,価格設定!D$1:XFD$1,1))*100)&amp;"%")</f>
        <v/>
      </c>
      <c r="DD571" s="28" t="str">
        <f>IF(CP571="","",$DD$1&amp;(INDEX(価格設定!D$1:XFD$3,ROW(価格設定!$D$2),MATCH($AW571,価格設定!D$1:XFD$1,1))*100)&amp;"%")</f>
        <v/>
      </c>
      <c r="DE571" s="29" t="str">
        <f t="shared" si="964"/>
        <v/>
      </c>
      <c r="DG571" s="58" t="str">
        <f t="shared" si="965"/>
        <v/>
      </c>
      <c r="DH571" s="58" t="str">
        <f t="shared" si="966"/>
        <v/>
      </c>
      <c r="DI571" s="58" t="str">
        <f t="shared" si="967"/>
        <v/>
      </c>
      <c r="DJ571" s="85" t="str">
        <f t="shared" si="968"/>
        <v/>
      </c>
      <c r="DL571" s="58" t="str">
        <f>IF(COUNTIF(DG$3:DG$1048576,DG571)=COUNTIF($DG$3:$DG571,DG571),DG571,"")</f>
        <v/>
      </c>
      <c r="DM571" s="85" t="str">
        <f t="shared" si="969"/>
        <v/>
      </c>
      <c r="DN571" s="85" t="str">
        <f t="shared" si="895"/>
        <v/>
      </c>
      <c r="DO571" s="85" t="str">
        <f t="shared" si="895"/>
        <v/>
      </c>
      <c r="DP571" s="303"/>
      <c r="DQ571" s="17" t="str">
        <f t="shared" si="896"/>
        <v/>
      </c>
      <c r="DR571" s="17" t="str">
        <f t="shared" si="897"/>
        <v/>
      </c>
      <c r="DS571" s="17" t="str">
        <f t="shared" si="898"/>
        <v/>
      </c>
      <c r="DU571" s="16" t="str">
        <f t="shared" si="970"/>
        <v/>
      </c>
      <c r="DV571" s="16" t="str">
        <f>IF(DU571="","",COUNT($DU$3:DU571))</f>
        <v/>
      </c>
      <c r="DW571" s="16" t="str">
        <f t="shared" si="971"/>
        <v/>
      </c>
      <c r="DX571" s="16" t="str">
        <f t="shared" si="972"/>
        <v/>
      </c>
      <c r="DY571" s="16" t="str">
        <f>IF(DZ571="","",COUNTIF(DZ$3:DZ571,DZ571))</f>
        <v/>
      </c>
      <c r="DZ571" s="16" t="str">
        <f t="shared" si="973"/>
        <v/>
      </c>
      <c r="EA571" s="16" t="str">
        <f t="shared" si="974"/>
        <v/>
      </c>
      <c r="EB571" s="16" t="str">
        <f t="shared" si="975"/>
        <v/>
      </c>
      <c r="EC571" s="16" t="str">
        <f t="shared" si="976"/>
        <v/>
      </c>
      <c r="ED571" s="16" t="str">
        <f t="shared" si="977"/>
        <v/>
      </c>
      <c r="EE571" s="16" t="str">
        <f t="shared" si="978"/>
        <v/>
      </c>
      <c r="EF571" s="16" t="str">
        <f t="shared" si="979"/>
        <v/>
      </c>
      <c r="EG571" s="16" t="str">
        <f t="shared" si="980"/>
        <v/>
      </c>
      <c r="EH571" s="16" t="str">
        <f t="shared" si="981"/>
        <v/>
      </c>
      <c r="EI571" s="16" t="str">
        <f t="shared" si="982"/>
        <v/>
      </c>
      <c r="EJ571" s="16" t="str">
        <f t="shared" si="983"/>
        <v/>
      </c>
      <c r="EK571" s="16" t="str">
        <f t="shared" si="984"/>
        <v/>
      </c>
      <c r="EL571" s="58" t="str">
        <f t="shared" si="985"/>
        <v/>
      </c>
      <c r="EM571" s="58" t="str">
        <f>IF(OR($DZ571="",CR571=""),IF($EL571="","",$EL571),IF(OR(CR571="なし",CR571=0),領収書!$H$1,CR571))</f>
        <v/>
      </c>
      <c r="EN571" s="58" t="str">
        <f>IF(OR($DZ571="",CS571=""),IF($EL571="","",$EL571),IF(OR(CS571="なし",CS571=0),入力!$EN$1,CS571))</f>
        <v/>
      </c>
      <c r="EO571" s="63" t="str">
        <f t="shared" si="986"/>
        <v/>
      </c>
      <c r="EP571" s="63" t="str">
        <f t="shared" si="987"/>
        <v/>
      </c>
      <c r="ER571" s="16" t="str">
        <f>IF(AND(COUNTIF($ET$3:ET571,ET571)=1,ET571&lt;&gt;""),MAX($ER$3:ER570)+1,"")</f>
        <v/>
      </c>
      <c r="ES571" s="16" t="str">
        <f>IF(価格設定!B573="","",価格設定!B573)</f>
        <v/>
      </c>
      <c r="ET571" s="16" t="str">
        <f>IF(価格設定!C573="","",価格設定!C573)</f>
        <v/>
      </c>
      <c r="EV571" s="16" t="str">
        <f t="shared" si="899"/>
        <v/>
      </c>
      <c r="EW571" s="16" t="str">
        <f t="shared" si="988"/>
        <v/>
      </c>
    </row>
    <row r="572" spans="1:153" ht="30" customHeight="1" x14ac:dyDescent="0.2">
      <c r="A572" s="225"/>
      <c r="B572" s="212"/>
      <c r="C572" s="221"/>
      <c r="D572" s="164"/>
      <c r="E572" s="165"/>
      <c r="F572" s="166"/>
      <c r="G572" s="167"/>
      <c r="H572" s="179"/>
      <c r="I572" s="306"/>
      <c r="J572" s="169"/>
      <c r="K572" s="179"/>
      <c r="L572" s="186"/>
      <c r="M572" s="186"/>
      <c r="N572" s="168"/>
      <c r="O572" s="170"/>
      <c r="P572" s="212"/>
      <c r="Q572" s="179" t="str">
        <f>IFERROR(IF(H572="","",IFERROR(INDEX(価格設定!$B$5:$B$1048576,MATCH(H572,価格設定!$B$5:$B$1048576,0),0),INDEX(価格設定!$B$5:$B$1048576,MATCH("*"&amp;H572&amp;"*",価格設定!$B$5:$B$1048576,0),0))),H572)</f>
        <v/>
      </c>
      <c r="R572" s="250" t="str">
        <f>IFERROR(IF(Q572="",IF(K572="","",K572),IF(K572="",IF(INDEX(価格設定!$C$5:$C$1048576,MATCH(Q572,価格設定!$B$5:$B$1048576,0),0)=0,"",INDEX(価格設定!$C$5:$C$1048576,MATCH(Q572,価格設定!$B$5:$B$1048576,0),0)),IF(K572="なし","",K572))),"")</f>
        <v/>
      </c>
      <c r="S572" s="308" t="str">
        <f t="shared" si="900"/>
        <v/>
      </c>
      <c r="T572" s="126" t="str">
        <f>IFERROR(IF(J572="",IF(INDEX(価格設定!$E$5:$R$1048576,MATCH($Q572,価格設定!B$5:B$1048576,0),MATCH($AW572,価格設定!E$1:X$1,1))=0,"",INDEX(価格設定!$E$5:$R$1048576,MATCH($Q572,価格設定!B$5:B$1048576,0),MATCH($AW572,価格設定!E$1:X$1,1))),J572),"")</f>
        <v/>
      </c>
      <c r="U572" s="126" t="str">
        <f t="shared" si="901"/>
        <v/>
      </c>
      <c r="V572" s="132" t="str">
        <f t="shared" si="902"/>
        <v/>
      </c>
      <c r="W572" s="127" t="str">
        <f>IFERROR(IF(OR(T572="",T572&lt;0),"",IFERROR(INDEX(価格設定!E$2:X$3,IF(AND(K572=$K$1,$K$1&lt;&gt;""),ROW(価格設定!$D$3)-1,MATCH(INDEX(価格設定!$D$5:$D$1048576,MATCH(Q572,価格設定!$B$5:$B$1048576,0),0),価格設定!$D$2:$D$3,0)),MATCH($AW572,価格設定!E$1:X$1,1)),INDEX(価格設定!E$2:X$2,0,MATCH($AW572,価格設定!E$1:X$1,1)))),"")</f>
        <v/>
      </c>
      <c r="X572" s="126" t="str">
        <f t="shared" si="893"/>
        <v/>
      </c>
      <c r="Y572" s="128" t="str">
        <f t="shared" si="903"/>
        <v/>
      </c>
      <c r="Z572" s="126" t="str">
        <f t="shared" si="904"/>
        <v/>
      </c>
      <c r="AA572" s="129" t="str">
        <f t="shared" si="905"/>
        <v/>
      </c>
      <c r="AB572" s="126" t="str">
        <f t="shared" si="906"/>
        <v/>
      </c>
      <c r="AC572" s="280" t="str">
        <f t="shared" si="907"/>
        <v/>
      </c>
      <c r="AD572" s="15"/>
      <c r="AE572" s="204" t="str">
        <f>IF(AF572="","",COUNT($AF$3:AF572))</f>
        <v/>
      </c>
      <c r="AF572" s="206" t="str">
        <f t="shared" si="908"/>
        <v/>
      </c>
      <c r="AG572" s="204" t="str">
        <f t="shared" si="909"/>
        <v/>
      </c>
      <c r="AH572" s="204" t="str">
        <f t="shared" si="910"/>
        <v/>
      </c>
      <c r="AI572" s="287"/>
      <c r="AJ572" s="15"/>
      <c r="AK572" s="138" t="str">
        <f t="shared" si="911"/>
        <v/>
      </c>
      <c r="AL572" s="131" t="str">
        <f t="shared" si="912"/>
        <v/>
      </c>
      <c r="AM572" s="131" t="str">
        <f t="shared" si="913"/>
        <v/>
      </c>
      <c r="AN572" s="313" t="str">
        <f t="shared" si="914"/>
        <v/>
      </c>
      <c r="AO572" s="316" t="str">
        <f t="shared" si="915"/>
        <v/>
      </c>
      <c r="AP572" s="18"/>
      <c r="AQ572" s="3" t="str">
        <f>IF(F572="","",MAX($AQ$3:AQ571)+1)</f>
        <v/>
      </c>
      <c r="AR572" s="3" t="str">
        <f>IF(OR(AQ572="",BB572=""),"",MAX($AR$3:AR571)+1)</f>
        <v/>
      </c>
      <c r="AS572" s="3" t="str">
        <f>IF(CQ572="","",RANK(CQ572,CQ$3:CQ$1048576,1)+COUNTIF($CQ$3:CQ572,CQ572)-1)</f>
        <v/>
      </c>
      <c r="AT572" s="21" t="str">
        <f>IF(C572="",IF(OR(AND($H572&lt;&gt;"",C572=""),AND($F571=$F572,$AZ572&lt;&gt;""),COUNTA($H$3:$H$1048576,#REF!,$F$3:$F$1048576)&gt;COUNTA($H$3:$H572,#REF!,$F$3:$F572),$AZ572&lt;&gt;""),INDEX(AT$3:AT$1048576,MATCH(MAX($AQ$3:$AQ571),$AQ$3:$AQ$1048576,0),0),""),C572)</f>
        <v/>
      </c>
      <c r="AU572" s="21" t="str">
        <f>IF(D572="",IF(OR(AND($H572&lt;&gt;"",D572=""),AND($F571=$F572,$AZ572&lt;&gt;""),COUNTA($H$3:$H$1048576,#REF!,$F$3:$F$1048576)&gt;COUNTA($H$3:$H572,#REF!,$F$3:$F572),$AZ572&lt;&gt;""),INDEX(AU$3:AU$1048576,MATCH(MAX($AQ$3:$AQ571),$AQ$3:$AQ$1048576,0),0),""),D572)</f>
        <v/>
      </c>
      <c r="AV572" s="21" t="str">
        <f>IF(E572="",IF(OR(AND($H572&lt;&gt;"",E572=""),AND($F571=$F572,$AZ572&lt;&gt;""),COUNTA($H$3:$H$1048576,#REF!,$F$3:$F$1048576)&gt;COUNTA($H$3:$H572,#REF!,$F$3:$F572),$AZ572&lt;&gt;""),INDEX(AV$3:AV$1048576,MATCH(MAX($AQ$3:$AQ571),$AQ$3:$AQ$1048576,0),0),""),E572)</f>
        <v/>
      </c>
      <c r="AW572" s="24" t="str">
        <f t="shared" si="916"/>
        <v/>
      </c>
      <c r="AX572" s="13" t="str">
        <f t="shared" si="917"/>
        <v/>
      </c>
      <c r="AY572" s="4" t="str">
        <f t="shared" si="918"/>
        <v/>
      </c>
      <c r="AZ572" s="4" t="str">
        <f>IF(AX572="",IF(OR(AND(H572&lt;&gt;"",F572=""),COUNTA($H$3:$H$1048576)&gt;COUNTA($H$3:$H572)),INDEX(AX$3:AX572,MATCH(MAX($AQ$3:AQ572),AQ$3:AQ572,0),0),""),AX572)</f>
        <v/>
      </c>
      <c r="BA572" s="4" t="str">
        <f>IF(AY572="",IF(AND(H572&lt;&gt;"",F572=""),INDEX(AY$3:AY572,MATCH(MAX($AQ$3:AQ572),AQ$3:AQ572,0),0),""),AY572)</f>
        <v/>
      </c>
      <c r="BB572" s="82" t="str">
        <f>IF(BC572="","",RANK(BC572,BC$3:BC$1048576,1)+COUNTIF($BC$3:BC572,BC572)-1)</f>
        <v/>
      </c>
      <c r="BC572" s="139" t="str">
        <f t="shared" si="919"/>
        <v/>
      </c>
      <c r="BD572" s="46" t="str">
        <f t="shared" si="920"/>
        <v/>
      </c>
      <c r="BE572" s="46" t="str">
        <f t="shared" si="921"/>
        <v/>
      </c>
      <c r="BF572" s="46" t="str">
        <f t="shared" si="922"/>
        <v/>
      </c>
      <c r="BG572" s="4" t="str">
        <f t="shared" si="923"/>
        <v/>
      </c>
      <c r="BH572" s="180" t="str">
        <f t="shared" si="924"/>
        <v/>
      </c>
      <c r="BI572" s="16" t="str">
        <f t="shared" si="925"/>
        <v/>
      </c>
      <c r="BJ572" s="52" t="str">
        <f>IF(BI572="","",IF(W572="","",IF(AND(K572=$K$1,$K$1&lt;&gt;""),$BT$2,IFERROR(IF(INDEX(価格設定!$D$5:$D$1048576,MATCH(Q572,価格設定!$B$5:$B$1048576,0),0)=価格設定!$D$3,$BT$2,$BS$2),$BS$2))))</f>
        <v/>
      </c>
      <c r="BK572" s="16" t="str">
        <f>IF(BI572="","",IF(COUNTIF($BI$3:BI572,BI572)=1,1,IF(AND(BI571=BI572,BH572=""),BK571,COUNTIF($BH$3:BH572,BH572))))</f>
        <v/>
      </c>
      <c r="BL572" s="52" t="str">
        <f t="shared" si="926"/>
        <v/>
      </c>
      <c r="BM572" s="52" t="str">
        <f t="shared" si="927"/>
        <v/>
      </c>
      <c r="BN572" s="119" t="str">
        <f t="shared" si="928"/>
        <v/>
      </c>
      <c r="BO572" s="119" t="str">
        <f t="shared" si="929"/>
        <v/>
      </c>
      <c r="BP572" s="17" t="str">
        <f t="shared" si="930"/>
        <v/>
      </c>
      <c r="BQ572" s="17" t="str">
        <f t="shared" si="931"/>
        <v/>
      </c>
      <c r="BR572" s="17" t="str">
        <f>IF(OR(BP572="",COUNTIF($BO$3:BO572,BO572)&lt;&gt;1),"",SUMIF(BO$3:BO$1048576,BO572,BP$3:BP$1048576))</f>
        <v/>
      </c>
      <c r="BS572" s="17" t="str">
        <f t="shared" si="932"/>
        <v/>
      </c>
      <c r="BT572" s="17" t="str">
        <f t="shared" si="933"/>
        <v/>
      </c>
      <c r="BU572" s="17" t="str">
        <f t="shared" si="934"/>
        <v/>
      </c>
      <c r="BV572" s="24" t="str">
        <f t="shared" si="935"/>
        <v/>
      </c>
      <c r="BW572" s="24" t="str">
        <f t="shared" si="936"/>
        <v/>
      </c>
      <c r="BX572" s="24" t="str">
        <f t="shared" si="937"/>
        <v/>
      </c>
      <c r="BY572" s="26" t="str">
        <f t="shared" si="938"/>
        <v/>
      </c>
      <c r="BZ572" s="26" t="str">
        <f t="shared" si="939"/>
        <v/>
      </c>
      <c r="CA572" s="26" t="str">
        <f t="shared" si="940"/>
        <v/>
      </c>
      <c r="CB572" s="66" t="str">
        <f t="shared" si="941"/>
        <v/>
      </c>
      <c r="CC572" s="65" t="str">
        <f t="shared" si="942"/>
        <v/>
      </c>
      <c r="CD572" s="26" t="str">
        <f t="shared" si="943"/>
        <v/>
      </c>
      <c r="CE572" s="26" t="str">
        <f t="shared" si="944"/>
        <v/>
      </c>
      <c r="CF572" s="193" t="str">
        <f t="shared" si="945"/>
        <v/>
      </c>
      <c r="CG572" s="193" t="str">
        <f t="shared" si="946"/>
        <v/>
      </c>
      <c r="CH572" s="26" t="str">
        <f t="shared" si="947"/>
        <v/>
      </c>
      <c r="CI572" s="26" t="str">
        <f t="shared" si="948"/>
        <v/>
      </c>
      <c r="CJ572" s="65" t="str">
        <f t="shared" si="949"/>
        <v/>
      </c>
      <c r="CK572" s="65" t="str">
        <f t="shared" si="950"/>
        <v/>
      </c>
      <c r="CL572" s="64" t="str">
        <f t="shared" si="951"/>
        <v/>
      </c>
      <c r="CM572" s="64" t="str">
        <f t="shared" si="952"/>
        <v/>
      </c>
      <c r="CN572" s="65" t="str">
        <f t="shared" si="953"/>
        <v/>
      </c>
      <c r="CP572" s="63" t="str">
        <f>IF(BH572="","",MAX($CP$3:CP571)+1)</f>
        <v/>
      </c>
      <c r="CQ572" s="24" t="str">
        <f t="shared" si="954"/>
        <v/>
      </c>
      <c r="CR572" s="24" t="str">
        <f t="shared" si="955"/>
        <v/>
      </c>
      <c r="CS572" s="24" t="str">
        <f t="shared" si="956"/>
        <v/>
      </c>
      <c r="CT572" s="58" t="str">
        <f>IF(BO572="","",COUNTIF($BO$3:BO572,BO572)&amp;"@"&amp;BO572)</f>
        <v/>
      </c>
      <c r="CU572" s="16" t="str">
        <f t="shared" si="894"/>
        <v/>
      </c>
      <c r="CV572" s="63" t="str">
        <f t="shared" si="957"/>
        <v/>
      </c>
      <c r="CW572" s="16" t="str">
        <f t="shared" si="958"/>
        <v/>
      </c>
      <c r="CX572" s="16" t="str">
        <f t="shared" si="959"/>
        <v/>
      </c>
      <c r="CY572" s="16" t="str">
        <f t="shared" si="960"/>
        <v/>
      </c>
      <c r="CZ572" s="85" t="str">
        <f t="shared" si="961"/>
        <v/>
      </c>
      <c r="DA572" s="16" t="str">
        <f t="shared" si="962"/>
        <v/>
      </c>
      <c r="DB572" s="16" t="str">
        <f t="shared" si="963"/>
        <v/>
      </c>
      <c r="DC572" s="28" t="str">
        <f>IF(CP572="","",$DC$1&amp;(INDEX(価格設定!D$1:XFD$3,ROW(価格設定!$D$3),MATCH($AW572,価格設定!D$1:XFD$1,1))*100)&amp;"%")</f>
        <v/>
      </c>
      <c r="DD572" s="28" t="str">
        <f>IF(CP572="","",$DD$1&amp;(INDEX(価格設定!D$1:XFD$3,ROW(価格設定!$D$2),MATCH($AW572,価格設定!D$1:XFD$1,1))*100)&amp;"%")</f>
        <v/>
      </c>
      <c r="DE572" s="29" t="str">
        <f t="shared" si="964"/>
        <v/>
      </c>
      <c r="DG572" s="58" t="str">
        <f t="shared" si="965"/>
        <v/>
      </c>
      <c r="DH572" s="58" t="str">
        <f t="shared" si="966"/>
        <v/>
      </c>
      <c r="DI572" s="58" t="str">
        <f t="shared" si="967"/>
        <v/>
      </c>
      <c r="DJ572" s="85" t="str">
        <f t="shared" si="968"/>
        <v/>
      </c>
      <c r="DL572" s="58" t="str">
        <f>IF(COUNTIF(DG$3:DG$1048576,DG572)=COUNTIF($DG$3:$DG572,DG572),DG572,"")</f>
        <v/>
      </c>
      <c r="DM572" s="85" t="str">
        <f t="shared" si="969"/>
        <v/>
      </c>
      <c r="DN572" s="85" t="str">
        <f t="shared" si="895"/>
        <v/>
      </c>
      <c r="DO572" s="85" t="str">
        <f t="shared" si="895"/>
        <v/>
      </c>
      <c r="DP572" s="303"/>
      <c r="DQ572" s="17" t="str">
        <f t="shared" si="896"/>
        <v/>
      </c>
      <c r="DR572" s="17" t="str">
        <f t="shared" si="897"/>
        <v/>
      </c>
      <c r="DS572" s="17" t="str">
        <f t="shared" si="898"/>
        <v/>
      </c>
      <c r="DU572" s="16" t="str">
        <f t="shared" si="970"/>
        <v/>
      </c>
      <c r="DV572" s="16" t="str">
        <f>IF(DU572="","",COUNT($DU$3:DU572))</f>
        <v/>
      </c>
      <c r="DW572" s="16" t="str">
        <f t="shared" si="971"/>
        <v/>
      </c>
      <c r="DX572" s="16" t="str">
        <f t="shared" si="972"/>
        <v/>
      </c>
      <c r="DY572" s="16" t="str">
        <f>IF(DZ572="","",COUNTIF(DZ$3:DZ572,DZ572))</f>
        <v/>
      </c>
      <c r="DZ572" s="16" t="str">
        <f t="shared" si="973"/>
        <v/>
      </c>
      <c r="EA572" s="16" t="str">
        <f t="shared" si="974"/>
        <v/>
      </c>
      <c r="EB572" s="16" t="str">
        <f t="shared" si="975"/>
        <v/>
      </c>
      <c r="EC572" s="16" t="str">
        <f t="shared" si="976"/>
        <v/>
      </c>
      <c r="ED572" s="16" t="str">
        <f t="shared" si="977"/>
        <v/>
      </c>
      <c r="EE572" s="16" t="str">
        <f t="shared" si="978"/>
        <v/>
      </c>
      <c r="EF572" s="16" t="str">
        <f t="shared" si="979"/>
        <v/>
      </c>
      <c r="EG572" s="16" t="str">
        <f t="shared" si="980"/>
        <v/>
      </c>
      <c r="EH572" s="16" t="str">
        <f t="shared" si="981"/>
        <v/>
      </c>
      <c r="EI572" s="16" t="str">
        <f t="shared" si="982"/>
        <v/>
      </c>
      <c r="EJ572" s="16" t="str">
        <f t="shared" si="983"/>
        <v/>
      </c>
      <c r="EK572" s="16" t="str">
        <f t="shared" si="984"/>
        <v/>
      </c>
      <c r="EL572" s="58" t="str">
        <f t="shared" si="985"/>
        <v/>
      </c>
      <c r="EM572" s="58" t="str">
        <f>IF(OR($DZ572="",CR572=""),IF($EL572="","",$EL572),IF(OR(CR572="なし",CR572=0),領収書!$H$1,CR572))</f>
        <v/>
      </c>
      <c r="EN572" s="58" t="str">
        <f>IF(OR($DZ572="",CS572=""),IF($EL572="","",$EL572),IF(OR(CS572="なし",CS572=0),入力!$EN$1,CS572))</f>
        <v/>
      </c>
      <c r="EO572" s="63" t="str">
        <f t="shared" si="986"/>
        <v/>
      </c>
      <c r="EP572" s="63" t="str">
        <f t="shared" si="987"/>
        <v/>
      </c>
      <c r="ER572" s="16" t="str">
        <f>IF(AND(COUNTIF($ET$3:ET572,ET572)=1,ET572&lt;&gt;""),MAX($ER$3:ER571)+1,"")</f>
        <v/>
      </c>
      <c r="ES572" s="16" t="str">
        <f>IF(価格設定!B574="","",価格設定!B574)</f>
        <v/>
      </c>
      <c r="ET572" s="16" t="str">
        <f>IF(価格設定!C574="","",価格設定!C574)</f>
        <v/>
      </c>
      <c r="EV572" s="16" t="str">
        <f t="shared" si="899"/>
        <v/>
      </c>
      <c r="EW572" s="16" t="str">
        <f t="shared" si="988"/>
        <v/>
      </c>
    </row>
    <row r="573" spans="1:153" ht="30" customHeight="1" x14ac:dyDescent="0.2">
      <c r="A573" s="225"/>
      <c r="B573" s="212"/>
      <c r="C573" s="221"/>
      <c r="D573" s="164"/>
      <c r="E573" s="165"/>
      <c r="F573" s="166"/>
      <c r="G573" s="167"/>
      <c r="H573" s="179"/>
      <c r="I573" s="306"/>
      <c r="J573" s="169"/>
      <c r="K573" s="179"/>
      <c r="L573" s="186"/>
      <c r="M573" s="186"/>
      <c r="N573" s="168"/>
      <c r="O573" s="170"/>
      <c r="P573" s="212"/>
      <c r="Q573" s="179" t="str">
        <f>IFERROR(IF(H573="","",IFERROR(INDEX(価格設定!$B$5:$B$1048576,MATCH(H573,価格設定!$B$5:$B$1048576,0),0),INDEX(価格設定!$B$5:$B$1048576,MATCH("*"&amp;H573&amp;"*",価格設定!$B$5:$B$1048576,0),0))),H573)</f>
        <v/>
      </c>
      <c r="R573" s="250" t="str">
        <f>IFERROR(IF(Q573="",IF(K573="","",K573),IF(K573="",IF(INDEX(価格設定!$C$5:$C$1048576,MATCH(Q573,価格設定!$B$5:$B$1048576,0),0)=0,"",INDEX(価格設定!$C$5:$C$1048576,MATCH(Q573,価格設定!$B$5:$B$1048576,0),0)),IF(K573="なし","",K573))),"")</f>
        <v/>
      </c>
      <c r="S573" s="308" t="str">
        <f t="shared" si="900"/>
        <v/>
      </c>
      <c r="T573" s="126" t="str">
        <f>IFERROR(IF(J573="",IF(INDEX(価格設定!$E$5:$R$1048576,MATCH($Q573,価格設定!B$5:B$1048576,0),MATCH($AW573,価格設定!E$1:X$1,1))=0,"",INDEX(価格設定!$E$5:$R$1048576,MATCH($Q573,価格設定!B$5:B$1048576,0),MATCH($AW573,価格設定!E$1:X$1,1))),J573),"")</f>
        <v/>
      </c>
      <c r="U573" s="126" t="str">
        <f t="shared" si="901"/>
        <v/>
      </c>
      <c r="V573" s="132" t="str">
        <f t="shared" si="902"/>
        <v/>
      </c>
      <c r="W573" s="127" t="str">
        <f>IFERROR(IF(OR(T573="",T573&lt;0),"",IFERROR(INDEX(価格設定!E$2:X$3,IF(AND(K573=$K$1,$K$1&lt;&gt;""),ROW(価格設定!$D$3)-1,MATCH(INDEX(価格設定!$D$5:$D$1048576,MATCH(Q573,価格設定!$B$5:$B$1048576,0),0),価格設定!$D$2:$D$3,0)),MATCH($AW573,価格設定!E$1:X$1,1)),INDEX(価格設定!E$2:X$2,0,MATCH($AW573,価格設定!E$1:X$1,1)))),"")</f>
        <v/>
      </c>
      <c r="X573" s="126" t="str">
        <f t="shared" si="893"/>
        <v/>
      </c>
      <c r="Y573" s="128" t="str">
        <f t="shared" si="903"/>
        <v/>
      </c>
      <c r="Z573" s="126" t="str">
        <f t="shared" si="904"/>
        <v/>
      </c>
      <c r="AA573" s="129" t="str">
        <f t="shared" si="905"/>
        <v/>
      </c>
      <c r="AB573" s="126" t="str">
        <f t="shared" si="906"/>
        <v/>
      </c>
      <c r="AC573" s="280" t="str">
        <f t="shared" si="907"/>
        <v/>
      </c>
      <c r="AD573" s="15"/>
      <c r="AE573" s="204" t="str">
        <f>IF(AF573="","",COUNT($AF$3:AF573))</f>
        <v/>
      </c>
      <c r="AF573" s="206" t="str">
        <f t="shared" si="908"/>
        <v/>
      </c>
      <c r="AG573" s="204" t="str">
        <f t="shared" si="909"/>
        <v/>
      </c>
      <c r="AH573" s="204" t="str">
        <f t="shared" si="910"/>
        <v/>
      </c>
      <c r="AI573" s="287"/>
      <c r="AJ573" s="15"/>
      <c r="AK573" s="138" t="str">
        <f t="shared" si="911"/>
        <v/>
      </c>
      <c r="AL573" s="131" t="str">
        <f t="shared" si="912"/>
        <v/>
      </c>
      <c r="AM573" s="131" t="str">
        <f t="shared" si="913"/>
        <v/>
      </c>
      <c r="AN573" s="313" t="str">
        <f t="shared" si="914"/>
        <v/>
      </c>
      <c r="AO573" s="316" t="str">
        <f t="shared" si="915"/>
        <v/>
      </c>
      <c r="AP573" s="18"/>
      <c r="AQ573" s="3" t="str">
        <f>IF(F573="","",MAX($AQ$3:AQ572)+1)</f>
        <v/>
      </c>
      <c r="AR573" s="3" t="str">
        <f>IF(OR(AQ573="",BB573=""),"",MAX($AR$3:AR572)+1)</f>
        <v/>
      </c>
      <c r="AS573" s="3" t="str">
        <f>IF(CQ573="","",RANK(CQ573,CQ$3:CQ$1048576,1)+COUNTIF($CQ$3:CQ573,CQ573)-1)</f>
        <v/>
      </c>
      <c r="AT573" s="21" t="str">
        <f>IF(C573="",IF(OR(AND($H573&lt;&gt;"",C573=""),AND($F572=$F573,$AZ573&lt;&gt;""),COUNTA($H$3:$H$1048576,#REF!,$F$3:$F$1048576)&gt;COUNTA($H$3:$H573,#REF!,$F$3:$F573),$AZ573&lt;&gt;""),INDEX(AT$3:AT$1048576,MATCH(MAX($AQ$3:$AQ572),$AQ$3:$AQ$1048576,0),0),""),C573)</f>
        <v/>
      </c>
      <c r="AU573" s="21" t="str">
        <f>IF(D573="",IF(OR(AND($H573&lt;&gt;"",D573=""),AND($F572=$F573,$AZ573&lt;&gt;""),COUNTA($H$3:$H$1048576,#REF!,$F$3:$F$1048576)&gt;COUNTA($H$3:$H573,#REF!,$F$3:$F573),$AZ573&lt;&gt;""),INDEX(AU$3:AU$1048576,MATCH(MAX($AQ$3:$AQ572),$AQ$3:$AQ$1048576,0),0),""),D573)</f>
        <v/>
      </c>
      <c r="AV573" s="21" t="str">
        <f>IF(E573="",IF(OR(AND($H573&lt;&gt;"",E573=""),AND($F572=$F573,$AZ573&lt;&gt;""),COUNTA($H$3:$H$1048576,#REF!,$F$3:$F$1048576)&gt;COUNTA($H$3:$H573,#REF!,$F$3:$F573),$AZ573&lt;&gt;""),INDEX(AV$3:AV$1048576,MATCH(MAX($AQ$3:$AQ572),$AQ$3:$AQ$1048576,0),0),""),E573)</f>
        <v/>
      </c>
      <c r="AW573" s="24" t="str">
        <f t="shared" si="916"/>
        <v/>
      </c>
      <c r="AX573" s="13" t="str">
        <f t="shared" si="917"/>
        <v/>
      </c>
      <c r="AY573" s="4" t="str">
        <f t="shared" si="918"/>
        <v/>
      </c>
      <c r="AZ573" s="4" t="str">
        <f>IF(AX573="",IF(OR(AND(H573&lt;&gt;"",F573=""),COUNTA($H$3:$H$1048576)&gt;COUNTA($H$3:$H573)),INDEX(AX$3:AX573,MATCH(MAX($AQ$3:AQ573),AQ$3:AQ573,0),0),""),AX573)</f>
        <v/>
      </c>
      <c r="BA573" s="4" t="str">
        <f>IF(AY573="",IF(AND(H573&lt;&gt;"",F573=""),INDEX(AY$3:AY573,MATCH(MAX($AQ$3:AQ573),AQ$3:AQ573,0),0),""),AY573)</f>
        <v/>
      </c>
      <c r="BB573" s="82" t="str">
        <f>IF(BC573="","",RANK(BC573,BC$3:BC$1048576,1)+COUNTIF($BC$3:BC573,BC573)-1)</f>
        <v/>
      </c>
      <c r="BC573" s="139" t="str">
        <f t="shared" si="919"/>
        <v/>
      </c>
      <c r="BD573" s="46" t="str">
        <f t="shared" si="920"/>
        <v/>
      </c>
      <c r="BE573" s="46" t="str">
        <f t="shared" si="921"/>
        <v/>
      </c>
      <c r="BF573" s="46" t="str">
        <f t="shared" si="922"/>
        <v/>
      </c>
      <c r="BG573" s="4" t="str">
        <f t="shared" si="923"/>
        <v/>
      </c>
      <c r="BH573" s="180" t="str">
        <f t="shared" si="924"/>
        <v/>
      </c>
      <c r="BI573" s="16" t="str">
        <f t="shared" si="925"/>
        <v/>
      </c>
      <c r="BJ573" s="52" t="str">
        <f>IF(BI573="","",IF(W573="","",IF(AND(K573=$K$1,$K$1&lt;&gt;""),$BT$2,IFERROR(IF(INDEX(価格設定!$D$5:$D$1048576,MATCH(Q573,価格設定!$B$5:$B$1048576,0),0)=価格設定!$D$3,$BT$2,$BS$2),$BS$2))))</f>
        <v/>
      </c>
      <c r="BK573" s="16" t="str">
        <f>IF(BI573="","",IF(COUNTIF($BI$3:BI573,BI573)=1,1,IF(AND(BI572=BI573,BH573=""),BK572,COUNTIF($BH$3:BH573,BH573))))</f>
        <v/>
      </c>
      <c r="BL573" s="52" t="str">
        <f t="shared" si="926"/>
        <v/>
      </c>
      <c r="BM573" s="52" t="str">
        <f t="shared" si="927"/>
        <v/>
      </c>
      <c r="BN573" s="119" t="str">
        <f t="shared" si="928"/>
        <v/>
      </c>
      <c r="BO573" s="119" t="str">
        <f t="shared" si="929"/>
        <v/>
      </c>
      <c r="BP573" s="17" t="str">
        <f t="shared" si="930"/>
        <v/>
      </c>
      <c r="BQ573" s="17" t="str">
        <f t="shared" si="931"/>
        <v/>
      </c>
      <c r="BR573" s="17" t="str">
        <f>IF(OR(BP573="",COUNTIF($BO$3:BO573,BO573)&lt;&gt;1),"",SUMIF(BO$3:BO$1048576,BO573,BP$3:BP$1048576))</f>
        <v/>
      </c>
      <c r="BS573" s="17" t="str">
        <f t="shared" si="932"/>
        <v/>
      </c>
      <c r="BT573" s="17" t="str">
        <f t="shared" si="933"/>
        <v/>
      </c>
      <c r="BU573" s="17" t="str">
        <f t="shared" si="934"/>
        <v/>
      </c>
      <c r="BV573" s="24" t="str">
        <f t="shared" si="935"/>
        <v/>
      </c>
      <c r="BW573" s="24" t="str">
        <f t="shared" si="936"/>
        <v/>
      </c>
      <c r="BX573" s="24" t="str">
        <f t="shared" si="937"/>
        <v/>
      </c>
      <c r="BY573" s="26" t="str">
        <f t="shared" si="938"/>
        <v/>
      </c>
      <c r="BZ573" s="26" t="str">
        <f t="shared" si="939"/>
        <v/>
      </c>
      <c r="CA573" s="26" t="str">
        <f t="shared" si="940"/>
        <v/>
      </c>
      <c r="CB573" s="66" t="str">
        <f t="shared" si="941"/>
        <v/>
      </c>
      <c r="CC573" s="65" t="str">
        <f t="shared" si="942"/>
        <v/>
      </c>
      <c r="CD573" s="26" t="str">
        <f t="shared" si="943"/>
        <v/>
      </c>
      <c r="CE573" s="26" t="str">
        <f t="shared" si="944"/>
        <v/>
      </c>
      <c r="CF573" s="193" t="str">
        <f t="shared" si="945"/>
        <v/>
      </c>
      <c r="CG573" s="193" t="str">
        <f t="shared" si="946"/>
        <v/>
      </c>
      <c r="CH573" s="26" t="str">
        <f t="shared" si="947"/>
        <v/>
      </c>
      <c r="CI573" s="26" t="str">
        <f t="shared" si="948"/>
        <v/>
      </c>
      <c r="CJ573" s="65" t="str">
        <f t="shared" si="949"/>
        <v/>
      </c>
      <c r="CK573" s="65" t="str">
        <f t="shared" si="950"/>
        <v/>
      </c>
      <c r="CL573" s="64" t="str">
        <f t="shared" si="951"/>
        <v/>
      </c>
      <c r="CM573" s="64" t="str">
        <f t="shared" si="952"/>
        <v/>
      </c>
      <c r="CN573" s="65" t="str">
        <f t="shared" si="953"/>
        <v/>
      </c>
      <c r="CP573" s="63" t="str">
        <f>IF(BH573="","",MAX($CP$3:CP572)+1)</f>
        <v/>
      </c>
      <c r="CQ573" s="24" t="str">
        <f t="shared" si="954"/>
        <v/>
      </c>
      <c r="CR573" s="24" t="str">
        <f t="shared" si="955"/>
        <v/>
      </c>
      <c r="CS573" s="24" t="str">
        <f t="shared" si="956"/>
        <v/>
      </c>
      <c r="CT573" s="58" t="str">
        <f>IF(BO573="","",COUNTIF($BO$3:BO573,BO573)&amp;"@"&amp;BO573)</f>
        <v/>
      </c>
      <c r="CU573" s="16" t="str">
        <f t="shared" si="894"/>
        <v/>
      </c>
      <c r="CV573" s="63" t="str">
        <f t="shared" si="957"/>
        <v/>
      </c>
      <c r="CW573" s="16" t="str">
        <f t="shared" si="958"/>
        <v/>
      </c>
      <c r="CX573" s="16" t="str">
        <f t="shared" si="959"/>
        <v/>
      </c>
      <c r="CY573" s="16" t="str">
        <f t="shared" si="960"/>
        <v/>
      </c>
      <c r="CZ573" s="85" t="str">
        <f t="shared" si="961"/>
        <v/>
      </c>
      <c r="DA573" s="16" t="str">
        <f t="shared" si="962"/>
        <v/>
      </c>
      <c r="DB573" s="16" t="str">
        <f t="shared" si="963"/>
        <v/>
      </c>
      <c r="DC573" s="28" t="str">
        <f>IF(CP573="","",$DC$1&amp;(INDEX(価格設定!D$1:XFD$3,ROW(価格設定!$D$3),MATCH($AW573,価格設定!D$1:XFD$1,1))*100)&amp;"%")</f>
        <v/>
      </c>
      <c r="DD573" s="28" t="str">
        <f>IF(CP573="","",$DD$1&amp;(INDEX(価格設定!D$1:XFD$3,ROW(価格設定!$D$2),MATCH($AW573,価格設定!D$1:XFD$1,1))*100)&amp;"%")</f>
        <v/>
      </c>
      <c r="DE573" s="29" t="str">
        <f t="shared" si="964"/>
        <v/>
      </c>
      <c r="DG573" s="58" t="str">
        <f t="shared" si="965"/>
        <v/>
      </c>
      <c r="DH573" s="58" t="str">
        <f t="shared" si="966"/>
        <v/>
      </c>
      <c r="DI573" s="58" t="str">
        <f t="shared" si="967"/>
        <v/>
      </c>
      <c r="DJ573" s="85" t="str">
        <f t="shared" si="968"/>
        <v/>
      </c>
      <c r="DL573" s="58" t="str">
        <f>IF(COUNTIF(DG$3:DG$1048576,DG573)=COUNTIF($DG$3:$DG573,DG573),DG573,"")</f>
        <v/>
      </c>
      <c r="DM573" s="85" t="str">
        <f t="shared" si="969"/>
        <v/>
      </c>
      <c r="DN573" s="85" t="str">
        <f t="shared" si="895"/>
        <v/>
      </c>
      <c r="DO573" s="85" t="str">
        <f t="shared" si="895"/>
        <v/>
      </c>
      <c r="DP573" s="303"/>
      <c r="DQ573" s="17" t="str">
        <f t="shared" si="896"/>
        <v/>
      </c>
      <c r="DR573" s="17" t="str">
        <f t="shared" si="897"/>
        <v/>
      </c>
      <c r="DS573" s="17" t="str">
        <f t="shared" si="898"/>
        <v/>
      </c>
      <c r="DU573" s="16" t="str">
        <f t="shared" si="970"/>
        <v/>
      </c>
      <c r="DV573" s="16" t="str">
        <f>IF(DU573="","",COUNT($DU$3:DU573))</f>
        <v/>
      </c>
      <c r="DW573" s="16" t="str">
        <f t="shared" si="971"/>
        <v/>
      </c>
      <c r="DX573" s="16" t="str">
        <f t="shared" si="972"/>
        <v/>
      </c>
      <c r="DY573" s="16" t="str">
        <f>IF(DZ573="","",COUNTIF(DZ$3:DZ573,DZ573))</f>
        <v/>
      </c>
      <c r="DZ573" s="16" t="str">
        <f t="shared" si="973"/>
        <v/>
      </c>
      <c r="EA573" s="16" t="str">
        <f t="shared" si="974"/>
        <v/>
      </c>
      <c r="EB573" s="16" t="str">
        <f t="shared" si="975"/>
        <v/>
      </c>
      <c r="EC573" s="16" t="str">
        <f t="shared" si="976"/>
        <v/>
      </c>
      <c r="ED573" s="16" t="str">
        <f t="shared" si="977"/>
        <v/>
      </c>
      <c r="EE573" s="16" t="str">
        <f t="shared" si="978"/>
        <v/>
      </c>
      <c r="EF573" s="16" t="str">
        <f t="shared" si="979"/>
        <v/>
      </c>
      <c r="EG573" s="16" t="str">
        <f t="shared" si="980"/>
        <v/>
      </c>
      <c r="EH573" s="16" t="str">
        <f t="shared" si="981"/>
        <v/>
      </c>
      <c r="EI573" s="16" t="str">
        <f t="shared" si="982"/>
        <v/>
      </c>
      <c r="EJ573" s="16" t="str">
        <f t="shared" si="983"/>
        <v/>
      </c>
      <c r="EK573" s="16" t="str">
        <f t="shared" si="984"/>
        <v/>
      </c>
      <c r="EL573" s="58" t="str">
        <f t="shared" si="985"/>
        <v/>
      </c>
      <c r="EM573" s="58" t="str">
        <f>IF(OR($DZ573="",CR573=""),IF($EL573="","",$EL573),IF(OR(CR573="なし",CR573=0),領収書!$H$1,CR573))</f>
        <v/>
      </c>
      <c r="EN573" s="58" t="str">
        <f>IF(OR($DZ573="",CS573=""),IF($EL573="","",$EL573),IF(OR(CS573="なし",CS573=0),入力!$EN$1,CS573))</f>
        <v/>
      </c>
      <c r="EO573" s="63" t="str">
        <f t="shared" si="986"/>
        <v/>
      </c>
      <c r="EP573" s="63" t="str">
        <f t="shared" si="987"/>
        <v/>
      </c>
      <c r="ER573" s="16" t="str">
        <f>IF(AND(COUNTIF($ET$3:ET573,ET573)=1,ET573&lt;&gt;""),MAX($ER$3:ER572)+1,"")</f>
        <v/>
      </c>
      <c r="ES573" s="16" t="str">
        <f>IF(価格設定!B575="","",価格設定!B575)</f>
        <v/>
      </c>
      <c r="ET573" s="16" t="str">
        <f>IF(価格設定!C575="","",価格設定!C575)</f>
        <v/>
      </c>
      <c r="EV573" s="16" t="str">
        <f t="shared" si="899"/>
        <v/>
      </c>
      <c r="EW573" s="16" t="str">
        <f t="shared" si="988"/>
        <v/>
      </c>
    </row>
    <row r="574" spans="1:153" ht="30" customHeight="1" x14ac:dyDescent="0.2">
      <c r="A574" s="225"/>
      <c r="B574" s="212"/>
      <c r="C574" s="221"/>
      <c r="D574" s="164"/>
      <c r="E574" s="165"/>
      <c r="F574" s="166"/>
      <c r="G574" s="167"/>
      <c r="H574" s="179"/>
      <c r="I574" s="306"/>
      <c r="J574" s="169"/>
      <c r="K574" s="179"/>
      <c r="L574" s="186"/>
      <c r="M574" s="186"/>
      <c r="N574" s="168"/>
      <c r="O574" s="170"/>
      <c r="P574" s="212"/>
      <c r="Q574" s="179" t="str">
        <f>IFERROR(IF(H574="","",IFERROR(INDEX(価格設定!$B$5:$B$1048576,MATCH(H574,価格設定!$B$5:$B$1048576,0),0),INDEX(価格設定!$B$5:$B$1048576,MATCH("*"&amp;H574&amp;"*",価格設定!$B$5:$B$1048576,0),0))),H574)</f>
        <v/>
      </c>
      <c r="R574" s="250" t="str">
        <f>IFERROR(IF(Q574="",IF(K574="","",K574),IF(K574="",IF(INDEX(価格設定!$C$5:$C$1048576,MATCH(Q574,価格設定!$B$5:$B$1048576,0),0)=0,"",INDEX(価格設定!$C$5:$C$1048576,MATCH(Q574,価格設定!$B$5:$B$1048576,0),0)),IF(K574="なし","",K574))),"")</f>
        <v/>
      </c>
      <c r="S574" s="308" t="str">
        <f t="shared" si="900"/>
        <v/>
      </c>
      <c r="T574" s="126" t="str">
        <f>IFERROR(IF(J574="",IF(INDEX(価格設定!$E$5:$R$1048576,MATCH($Q574,価格設定!B$5:B$1048576,0),MATCH($AW574,価格設定!E$1:X$1,1))=0,"",INDEX(価格設定!$E$5:$R$1048576,MATCH($Q574,価格設定!B$5:B$1048576,0),MATCH($AW574,価格設定!E$1:X$1,1))),J574),"")</f>
        <v/>
      </c>
      <c r="U574" s="126" t="str">
        <f t="shared" si="901"/>
        <v/>
      </c>
      <c r="V574" s="132" t="str">
        <f t="shared" si="902"/>
        <v/>
      </c>
      <c r="W574" s="127" t="str">
        <f>IFERROR(IF(OR(T574="",T574&lt;0),"",IFERROR(INDEX(価格設定!E$2:X$3,IF(AND(K574=$K$1,$K$1&lt;&gt;""),ROW(価格設定!$D$3)-1,MATCH(INDEX(価格設定!$D$5:$D$1048576,MATCH(Q574,価格設定!$B$5:$B$1048576,0),0),価格設定!$D$2:$D$3,0)),MATCH($AW574,価格設定!E$1:X$1,1)),INDEX(価格設定!E$2:X$2,0,MATCH($AW574,価格設定!E$1:X$1,1)))),"")</f>
        <v/>
      </c>
      <c r="X574" s="126" t="str">
        <f t="shared" si="893"/>
        <v/>
      </c>
      <c r="Y574" s="128" t="str">
        <f t="shared" si="903"/>
        <v/>
      </c>
      <c r="Z574" s="126" t="str">
        <f t="shared" si="904"/>
        <v/>
      </c>
      <c r="AA574" s="129" t="str">
        <f t="shared" si="905"/>
        <v/>
      </c>
      <c r="AB574" s="126" t="str">
        <f t="shared" si="906"/>
        <v/>
      </c>
      <c r="AC574" s="280" t="str">
        <f t="shared" si="907"/>
        <v/>
      </c>
      <c r="AD574" s="15"/>
      <c r="AE574" s="204" t="str">
        <f>IF(AF574="","",COUNT($AF$3:AF574))</f>
        <v/>
      </c>
      <c r="AF574" s="206" t="str">
        <f t="shared" si="908"/>
        <v/>
      </c>
      <c r="AG574" s="204" t="str">
        <f t="shared" si="909"/>
        <v/>
      </c>
      <c r="AH574" s="204" t="str">
        <f t="shared" si="910"/>
        <v/>
      </c>
      <c r="AI574" s="287"/>
      <c r="AJ574" s="15"/>
      <c r="AK574" s="138" t="str">
        <f t="shared" si="911"/>
        <v/>
      </c>
      <c r="AL574" s="131" t="str">
        <f t="shared" si="912"/>
        <v/>
      </c>
      <c r="AM574" s="131" t="str">
        <f t="shared" si="913"/>
        <v/>
      </c>
      <c r="AN574" s="313" t="str">
        <f t="shared" si="914"/>
        <v/>
      </c>
      <c r="AO574" s="316" t="str">
        <f t="shared" si="915"/>
        <v/>
      </c>
      <c r="AP574" s="18"/>
      <c r="AQ574" s="3" t="str">
        <f>IF(F574="","",MAX($AQ$3:AQ573)+1)</f>
        <v/>
      </c>
      <c r="AR574" s="3" t="str">
        <f>IF(OR(AQ574="",BB574=""),"",MAX($AR$3:AR573)+1)</f>
        <v/>
      </c>
      <c r="AS574" s="3" t="str">
        <f>IF(CQ574="","",RANK(CQ574,CQ$3:CQ$1048576,1)+COUNTIF($CQ$3:CQ574,CQ574)-1)</f>
        <v/>
      </c>
      <c r="AT574" s="21" t="str">
        <f>IF(C574="",IF(OR(AND($H574&lt;&gt;"",C574=""),AND($F573=$F574,$AZ574&lt;&gt;""),COUNTA($H$3:$H$1048576,#REF!,$F$3:$F$1048576)&gt;COUNTA($H$3:$H574,#REF!,$F$3:$F574),$AZ574&lt;&gt;""),INDEX(AT$3:AT$1048576,MATCH(MAX($AQ$3:$AQ573),$AQ$3:$AQ$1048576,0),0),""),C574)</f>
        <v/>
      </c>
      <c r="AU574" s="21" t="str">
        <f>IF(D574="",IF(OR(AND($H574&lt;&gt;"",D574=""),AND($F573=$F574,$AZ574&lt;&gt;""),COUNTA($H$3:$H$1048576,#REF!,$F$3:$F$1048576)&gt;COUNTA($H$3:$H574,#REF!,$F$3:$F574),$AZ574&lt;&gt;""),INDEX(AU$3:AU$1048576,MATCH(MAX($AQ$3:$AQ573),$AQ$3:$AQ$1048576,0),0),""),D574)</f>
        <v/>
      </c>
      <c r="AV574" s="21" t="str">
        <f>IF(E574="",IF(OR(AND($H574&lt;&gt;"",E574=""),AND($F573=$F574,$AZ574&lt;&gt;""),COUNTA($H$3:$H$1048576,#REF!,$F$3:$F$1048576)&gt;COUNTA($H$3:$H574,#REF!,$F$3:$F574),$AZ574&lt;&gt;""),INDEX(AV$3:AV$1048576,MATCH(MAX($AQ$3:$AQ573),$AQ$3:$AQ$1048576,0),0),""),E574)</f>
        <v/>
      </c>
      <c r="AW574" s="24" t="str">
        <f t="shared" si="916"/>
        <v/>
      </c>
      <c r="AX574" s="13" t="str">
        <f t="shared" si="917"/>
        <v/>
      </c>
      <c r="AY574" s="4" t="str">
        <f t="shared" si="918"/>
        <v/>
      </c>
      <c r="AZ574" s="4" t="str">
        <f>IF(AX574="",IF(OR(AND(H574&lt;&gt;"",F574=""),COUNTA($H$3:$H$1048576)&gt;COUNTA($H$3:$H574)),INDEX(AX$3:AX574,MATCH(MAX($AQ$3:AQ574),AQ$3:AQ574,0),0),""),AX574)</f>
        <v/>
      </c>
      <c r="BA574" s="4" t="str">
        <f>IF(AY574="",IF(AND(H574&lt;&gt;"",F574=""),INDEX(AY$3:AY574,MATCH(MAX($AQ$3:AQ574),AQ$3:AQ574,0),0),""),AY574)</f>
        <v/>
      </c>
      <c r="BB574" s="82" t="str">
        <f>IF(BC574="","",RANK(BC574,BC$3:BC$1048576,1)+COUNTIF($BC$3:BC574,BC574)-1)</f>
        <v/>
      </c>
      <c r="BC574" s="139" t="str">
        <f t="shared" si="919"/>
        <v/>
      </c>
      <c r="BD574" s="46" t="str">
        <f t="shared" si="920"/>
        <v/>
      </c>
      <c r="BE574" s="46" t="str">
        <f t="shared" si="921"/>
        <v/>
      </c>
      <c r="BF574" s="46" t="str">
        <f t="shared" si="922"/>
        <v/>
      </c>
      <c r="BG574" s="4" t="str">
        <f t="shared" si="923"/>
        <v/>
      </c>
      <c r="BH574" s="180" t="str">
        <f t="shared" si="924"/>
        <v/>
      </c>
      <c r="BI574" s="16" t="str">
        <f t="shared" si="925"/>
        <v/>
      </c>
      <c r="BJ574" s="52" t="str">
        <f>IF(BI574="","",IF(W574="","",IF(AND(K574=$K$1,$K$1&lt;&gt;""),$BT$2,IFERROR(IF(INDEX(価格設定!$D$5:$D$1048576,MATCH(Q574,価格設定!$B$5:$B$1048576,0),0)=価格設定!$D$3,$BT$2,$BS$2),$BS$2))))</f>
        <v/>
      </c>
      <c r="BK574" s="16" t="str">
        <f>IF(BI574="","",IF(COUNTIF($BI$3:BI574,BI574)=1,1,IF(AND(BI573=BI574,BH574=""),BK573,COUNTIF($BH$3:BH574,BH574))))</f>
        <v/>
      </c>
      <c r="BL574" s="52" t="str">
        <f t="shared" si="926"/>
        <v/>
      </c>
      <c r="BM574" s="52" t="str">
        <f t="shared" si="927"/>
        <v/>
      </c>
      <c r="BN574" s="119" t="str">
        <f t="shared" si="928"/>
        <v/>
      </c>
      <c r="BO574" s="119" t="str">
        <f t="shared" si="929"/>
        <v/>
      </c>
      <c r="BP574" s="17" t="str">
        <f t="shared" si="930"/>
        <v/>
      </c>
      <c r="BQ574" s="17" t="str">
        <f t="shared" si="931"/>
        <v/>
      </c>
      <c r="BR574" s="17" t="str">
        <f>IF(OR(BP574="",COUNTIF($BO$3:BO574,BO574)&lt;&gt;1),"",SUMIF(BO$3:BO$1048576,BO574,BP$3:BP$1048576))</f>
        <v/>
      </c>
      <c r="BS574" s="17" t="str">
        <f t="shared" si="932"/>
        <v/>
      </c>
      <c r="BT574" s="17" t="str">
        <f t="shared" si="933"/>
        <v/>
      </c>
      <c r="BU574" s="17" t="str">
        <f t="shared" si="934"/>
        <v/>
      </c>
      <c r="BV574" s="24" t="str">
        <f t="shared" si="935"/>
        <v/>
      </c>
      <c r="BW574" s="24" t="str">
        <f t="shared" si="936"/>
        <v/>
      </c>
      <c r="BX574" s="24" t="str">
        <f t="shared" si="937"/>
        <v/>
      </c>
      <c r="BY574" s="26" t="str">
        <f t="shared" si="938"/>
        <v/>
      </c>
      <c r="BZ574" s="26" t="str">
        <f t="shared" si="939"/>
        <v/>
      </c>
      <c r="CA574" s="26" t="str">
        <f t="shared" si="940"/>
        <v/>
      </c>
      <c r="CB574" s="66" t="str">
        <f t="shared" si="941"/>
        <v/>
      </c>
      <c r="CC574" s="65" t="str">
        <f t="shared" si="942"/>
        <v/>
      </c>
      <c r="CD574" s="26" t="str">
        <f t="shared" si="943"/>
        <v/>
      </c>
      <c r="CE574" s="26" t="str">
        <f t="shared" si="944"/>
        <v/>
      </c>
      <c r="CF574" s="193" t="str">
        <f t="shared" si="945"/>
        <v/>
      </c>
      <c r="CG574" s="193" t="str">
        <f t="shared" si="946"/>
        <v/>
      </c>
      <c r="CH574" s="26" t="str">
        <f t="shared" si="947"/>
        <v/>
      </c>
      <c r="CI574" s="26" t="str">
        <f t="shared" si="948"/>
        <v/>
      </c>
      <c r="CJ574" s="65" t="str">
        <f t="shared" si="949"/>
        <v/>
      </c>
      <c r="CK574" s="65" t="str">
        <f t="shared" si="950"/>
        <v/>
      </c>
      <c r="CL574" s="64" t="str">
        <f t="shared" si="951"/>
        <v/>
      </c>
      <c r="CM574" s="64" t="str">
        <f t="shared" si="952"/>
        <v/>
      </c>
      <c r="CN574" s="65" t="str">
        <f t="shared" si="953"/>
        <v/>
      </c>
      <c r="CP574" s="63" t="str">
        <f>IF(BH574="","",MAX($CP$3:CP573)+1)</f>
        <v/>
      </c>
      <c r="CQ574" s="24" t="str">
        <f t="shared" si="954"/>
        <v/>
      </c>
      <c r="CR574" s="24" t="str">
        <f t="shared" si="955"/>
        <v/>
      </c>
      <c r="CS574" s="24" t="str">
        <f t="shared" si="956"/>
        <v/>
      </c>
      <c r="CT574" s="58" t="str">
        <f>IF(BO574="","",COUNTIF($BO$3:BO574,BO574)&amp;"@"&amp;BO574)</f>
        <v/>
      </c>
      <c r="CU574" s="16" t="str">
        <f t="shared" si="894"/>
        <v/>
      </c>
      <c r="CV574" s="63" t="str">
        <f t="shared" si="957"/>
        <v/>
      </c>
      <c r="CW574" s="16" t="str">
        <f t="shared" si="958"/>
        <v/>
      </c>
      <c r="CX574" s="16" t="str">
        <f t="shared" si="959"/>
        <v/>
      </c>
      <c r="CY574" s="16" t="str">
        <f t="shared" si="960"/>
        <v/>
      </c>
      <c r="CZ574" s="85" t="str">
        <f t="shared" si="961"/>
        <v/>
      </c>
      <c r="DA574" s="16" t="str">
        <f t="shared" si="962"/>
        <v/>
      </c>
      <c r="DB574" s="16" t="str">
        <f t="shared" si="963"/>
        <v/>
      </c>
      <c r="DC574" s="28" t="str">
        <f>IF(CP574="","",$DC$1&amp;(INDEX(価格設定!D$1:XFD$3,ROW(価格設定!$D$3),MATCH($AW574,価格設定!D$1:XFD$1,1))*100)&amp;"%")</f>
        <v/>
      </c>
      <c r="DD574" s="28" t="str">
        <f>IF(CP574="","",$DD$1&amp;(INDEX(価格設定!D$1:XFD$3,ROW(価格設定!$D$2),MATCH($AW574,価格設定!D$1:XFD$1,1))*100)&amp;"%")</f>
        <v/>
      </c>
      <c r="DE574" s="29" t="str">
        <f t="shared" si="964"/>
        <v/>
      </c>
      <c r="DG574" s="58" t="str">
        <f t="shared" si="965"/>
        <v/>
      </c>
      <c r="DH574" s="58" t="str">
        <f t="shared" si="966"/>
        <v/>
      </c>
      <c r="DI574" s="58" t="str">
        <f t="shared" si="967"/>
        <v/>
      </c>
      <c r="DJ574" s="85" t="str">
        <f t="shared" si="968"/>
        <v/>
      </c>
      <c r="DL574" s="58" t="str">
        <f>IF(COUNTIF(DG$3:DG$1048576,DG574)=COUNTIF($DG$3:$DG574,DG574),DG574,"")</f>
        <v/>
      </c>
      <c r="DM574" s="85" t="str">
        <f t="shared" si="969"/>
        <v/>
      </c>
      <c r="DN574" s="85" t="str">
        <f t="shared" si="895"/>
        <v/>
      </c>
      <c r="DO574" s="85" t="str">
        <f t="shared" si="895"/>
        <v/>
      </c>
      <c r="DP574" s="303"/>
      <c r="DQ574" s="17" t="str">
        <f t="shared" si="896"/>
        <v/>
      </c>
      <c r="DR574" s="17" t="str">
        <f t="shared" si="897"/>
        <v/>
      </c>
      <c r="DS574" s="17" t="str">
        <f t="shared" si="898"/>
        <v/>
      </c>
      <c r="DU574" s="16" t="str">
        <f t="shared" si="970"/>
        <v/>
      </c>
      <c r="DV574" s="16" t="str">
        <f>IF(DU574="","",COUNT($DU$3:DU574))</f>
        <v/>
      </c>
      <c r="DW574" s="16" t="str">
        <f t="shared" si="971"/>
        <v/>
      </c>
      <c r="DX574" s="16" t="str">
        <f t="shared" si="972"/>
        <v/>
      </c>
      <c r="DY574" s="16" t="str">
        <f>IF(DZ574="","",COUNTIF(DZ$3:DZ574,DZ574))</f>
        <v/>
      </c>
      <c r="DZ574" s="16" t="str">
        <f t="shared" si="973"/>
        <v/>
      </c>
      <c r="EA574" s="16" t="str">
        <f t="shared" si="974"/>
        <v/>
      </c>
      <c r="EB574" s="16" t="str">
        <f t="shared" si="975"/>
        <v/>
      </c>
      <c r="EC574" s="16" t="str">
        <f t="shared" si="976"/>
        <v/>
      </c>
      <c r="ED574" s="16" t="str">
        <f t="shared" si="977"/>
        <v/>
      </c>
      <c r="EE574" s="16" t="str">
        <f t="shared" si="978"/>
        <v/>
      </c>
      <c r="EF574" s="16" t="str">
        <f t="shared" si="979"/>
        <v/>
      </c>
      <c r="EG574" s="16" t="str">
        <f t="shared" si="980"/>
        <v/>
      </c>
      <c r="EH574" s="16" t="str">
        <f t="shared" si="981"/>
        <v/>
      </c>
      <c r="EI574" s="16" t="str">
        <f t="shared" si="982"/>
        <v/>
      </c>
      <c r="EJ574" s="16" t="str">
        <f t="shared" si="983"/>
        <v/>
      </c>
      <c r="EK574" s="16" t="str">
        <f t="shared" si="984"/>
        <v/>
      </c>
      <c r="EL574" s="58" t="str">
        <f t="shared" si="985"/>
        <v/>
      </c>
      <c r="EM574" s="58" t="str">
        <f>IF(OR($DZ574="",CR574=""),IF($EL574="","",$EL574),IF(OR(CR574="なし",CR574=0),領収書!$H$1,CR574))</f>
        <v/>
      </c>
      <c r="EN574" s="58" t="str">
        <f>IF(OR($DZ574="",CS574=""),IF($EL574="","",$EL574),IF(OR(CS574="なし",CS574=0),入力!$EN$1,CS574))</f>
        <v/>
      </c>
      <c r="EO574" s="63" t="str">
        <f t="shared" si="986"/>
        <v/>
      </c>
      <c r="EP574" s="63" t="str">
        <f t="shared" si="987"/>
        <v/>
      </c>
      <c r="ER574" s="16" t="str">
        <f>IF(AND(COUNTIF($ET$3:ET574,ET574)=1,ET574&lt;&gt;""),MAX($ER$3:ER573)+1,"")</f>
        <v/>
      </c>
      <c r="ES574" s="16" t="str">
        <f>IF(価格設定!B576="","",価格設定!B576)</f>
        <v/>
      </c>
      <c r="ET574" s="16" t="str">
        <f>IF(価格設定!C576="","",価格設定!C576)</f>
        <v/>
      </c>
      <c r="EV574" s="16" t="str">
        <f t="shared" si="899"/>
        <v/>
      </c>
      <c r="EW574" s="16" t="str">
        <f t="shared" si="988"/>
        <v/>
      </c>
    </row>
    <row r="575" spans="1:153" ht="30" customHeight="1" x14ac:dyDescent="0.2">
      <c r="A575" s="225"/>
      <c r="B575" s="212"/>
      <c r="C575" s="221"/>
      <c r="D575" s="164"/>
      <c r="E575" s="165"/>
      <c r="F575" s="166"/>
      <c r="G575" s="167"/>
      <c r="H575" s="179"/>
      <c r="I575" s="306"/>
      <c r="J575" s="169"/>
      <c r="K575" s="179"/>
      <c r="L575" s="186"/>
      <c r="M575" s="186"/>
      <c r="N575" s="168"/>
      <c r="O575" s="170"/>
      <c r="P575" s="212"/>
      <c r="Q575" s="179" t="str">
        <f>IFERROR(IF(H575="","",IFERROR(INDEX(価格設定!$B$5:$B$1048576,MATCH(H575,価格設定!$B$5:$B$1048576,0),0),INDEX(価格設定!$B$5:$B$1048576,MATCH("*"&amp;H575&amp;"*",価格設定!$B$5:$B$1048576,0),0))),H575)</f>
        <v/>
      </c>
      <c r="R575" s="250" t="str">
        <f>IFERROR(IF(Q575="",IF(K575="","",K575),IF(K575="",IF(INDEX(価格設定!$C$5:$C$1048576,MATCH(Q575,価格設定!$B$5:$B$1048576,0),0)=0,"",INDEX(価格設定!$C$5:$C$1048576,MATCH(Q575,価格設定!$B$5:$B$1048576,0),0)),IF(K575="なし","",K575))),"")</f>
        <v/>
      </c>
      <c r="S575" s="308" t="str">
        <f t="shared" si="900"/>
        <v/>
      </c>
      <c r="T575" s="126" t="str">
        <f>IFERROR(IF(J575="",IF(INDEX(価格設定!$E$5:$R$1048576,MATCH($Q575,価格設定!B$5:B$1048576,0),MATCH($AW575,価格設定!E$1:X$1,1))=0,"",INDEX(価格設定!$E$5:$R$1048576,MATCH($Q575,価格設定!B$5:B$1048576,0),MATCH($AW575,価格設定!E$1:X$1,1))),J575),"")</f>
        <v/>
      </c>
      <c r="U575" s="126" t="str">
        <f t="shared" si="901"/>
        <v/>
      </c>
      <c r="V575" s="132" t="str">
        <f t="shared" si="902"/>
        <v/>
      </c>
      <c r="W575" s="127" t="str">
        <f>IFERROR(IF(OR(T575="",T575&lt;0),"",IFERROR(INDEX(価格設定!E$2:X$3,IF(AND(K575=$K$1,$K$1&lt;&gt;""),ROW(価格設定!$D$3)-1,MATCH(INDEX(価格設定!$D$5:$D$1048576,MATCH(Q575,価格設定!$B$5:$B$1048576,0),0),価格設定!$D$2:$D$3,0)),MATCH($AW575,価格設定!E$1:X$1,1)),INDEX(価格設定!E$2:X$2,0,MATCH($AW575,価格設定!E$1:X$1,1)))),"")</f>
        <v/>
      </c>
      <c r="X575" s="126" t="str">
        <f t="shared" si="893"/>
        <v/>
      </c>
      <c r="Y575" s="128" t="str">
        <f t="shared" si="903"/>
        <v/>
      </c>
      <c r="Z575" s="126" t="str">
        <f t="shared" si="904"/>
        <v/>
      </c>
      <c r="AA575" s="129" t="str">
        <f t="shared" si="905"/>
        <v/>
      </c>
      <c r="AB575" s="126" t="str">
        <f t="shared" si="906"/>
        <v/>
      </c>
      <c r="AC575" s="280" t="str">
        <f t="shared" si="907"/>
        <v/>
      </c>
      <c r="AD575" s="15"/>
      <c r="AE575" s="204" t="str">
        <f>IF(AF575="","",COUNT($AF$3:AF575))</f>
        <v/>
      </c>
      <c r="AF575" s="206" t="str">
        <f t="shared" si="908"/>
        <v/>
      </c>
      <c r="AG575" s="204" t="str">
        <f t="shared" si="909"/>
        <v/>
      </c>
      <c r="AH575" s="204" t="str">
        <f t="shared" si="910"/>
        <v/>
      </c>
      <c r="AI575" s="287"/>
      <c r="AJ575" s="15"/>
      <c r="AK575" s="138" t="str">
        <f t="shared" si="911"/>
        <v/>
      </c>
      <c r="AL575" s="131" t="str">
        <f t="shared" si="912"/>
        <v/>
      </c>
      <c r="AM575" s="131" t="str">
        <f t="shared" si="913"/>
        <v/>
      </c>
      <c r="AN575" s="313" t="str">
        <f t="shared" si="914"/>
        <v/>
      </c>
      <c r="AO575" s="316" t="str">
        <f t="shared" si="915"/>
        <v/>
      </c>
      <c r="AP575" s="18"/>
      <c r="AQ575" s="3" t="str">
        <f>IF(F575="","",MAX($AQ$3:AQ574)+1)</f>
        <v/>
      </c>
      <c r="AR575" s="3" t="str">
        <f>IF(OR(AQ575="",BB575=""),"",MAX($AR$3:AR574)+1)</f>
        <v/>
      </c>
      <c r="AS575" s="3" t="str">
        <f>IF(CQ575="","",RANK(CQ575,CQ$3:CQ$1048576,1)+COUNTIF($CQ$3:CQ575,CQ575)-1)</f>
        <v/>
      </c>
      <c r="AT575" s="21" t="str">
        <f>IF(C575="",IF(OR(AND($H575&lt;&gt;"",C575=""),AND($F574=$F575,$AZ575&lt;&gt;""),COUNTA($H$3:$H$1048576,#REF!,$F$3:$F$1048576)&gt;COUNTA($H$3:$H575,#REF!,$F$3:$F575),$AZ575&lt;&gt;""),INDEX(AT$3:AT$1048576,MATCH(MAX($AQ$3:$AQ574),$AQ$3:$AQ$1048576,0),0),""),C575)</f>
        <v/>
      </c>
      <c r="AU575" s="21" t="str">
        <f>IF(D575="",IF(OR(AND($H575&lt;&gt;"",D575=""),AND($F574=$F575,$AZ575&lt;&gt;""),COUNTA($H$3:$H$1048576,#REF!,$F$3:$F$1048576)&gt;COUNTA($H$3:$H575,#REF!,$F$3:$F575),$AZ575&lt;&gt;""),INDEX(AU$3:AU$1048576,MATCH(MAX($AQ$3:$AQ574),$AQ$3:$AQ$1048576,0),0),""),D575)</f>
        <v/>
      </c>
      <c r="AV575" s="21" t="str">
        <f>IF(E575="",IF(OR(AND($H575&lt;&gt;"",E575=""),AND($F574=$F575,$AZ575&lt;&gt;""),COUNTA($H$3:$H$1048576,#REF!,$F$3:$F$1048576)&gt;COUNTA($H$3:$H575,#REF!,$F$3:$F575),$AZ575&lt;&gt;""),INDEX(AV$3:AV$1048576,MATCH(MAX($AQ$3:$AQ574),$AQ$3:$AQ$1048576,0),0),""),E575)</f>
        <v/>
      </c>
      <c r="AW575" s="24" t="str">
        <f t="shared" si="916"/>
        <v/>
      </c>
      <c r="AX575" s="13" t="str">
        <f t="shared" si="917"/>
        <v/>
      </c>
      <c r="AY575" s="4" t="str">
        <f t="shared" si="918"/>
        <v/>
      </c>
      <c r="AZ575" s="4" t="str">
        <f>IF(AX575="",IF(OR(AND(H575&lt;&gt;"",F575=""),COUNTA($H$3:$H$1048576)&gt;COUNTA($H$3:$H575)),INDEX(AX$3:AX575,MATCH(MAX($AQ$3:AQ575),AQ$3:AQ575,0),0),""),AX575)</f>
        <v/>
      </c>
      <c r="BA575" s="4" t="str">
        <f>IF(AY575="",IF(AND(H575&lt;&gt;"",F575=""),INDEX(AY$3:AY575,MATCH(MAX($AQ$3:AQ575),AQ$3:AQ575,0),0),""),AY575)</f>
        <v/>
      </c>
      <c r="BB575" s="82" t="str">
        <f>IF(BC575="","",RANK(BC575,BC$3:BC$1048576,1)+COUNTIF($BC$3:BC575,BC575)-1)</f>
        <v/>
      </c>
      <c r="BC575" s="139" t="str">
        <f t="shared" si="919"/>
        <v/>
      </c>
      <c r="BD575" s="46" t="str">
        <f t="shared" si="920"/>
        <v/>
      </c>
      <c r="BE575" s="46" t="str">
        <f t="shared" si="921"/>
        <v/>
      </c>
      <c r="BF575" s="46" t="str">
        <f t="shared" si="922"/>
        <v/>
      </c>
      <c r="BG575" s="4" t="str">
        <f t="shared" si="923"/>
        <v/>
      </c>
      <c r="BH575" s="180" t="str">
        <f t="shared" si="924"/>
        <v/>
      </c>
      <c r="BI575" s="16" t="str">
        <f t="shared" si="925"/>
        <v/>
      </c>
      <c r="BJ575" s="52" t="str">
        <f>IF(BI575="","",IF(W575="","",IF(AND(K575=$K$1,$K$1&lt;&gt;""),$BT$2,IFERROR(IF(INDEX(価格設定!$D$5:$D$1048576,MATCH(Q575,価格設定!$B$5:$B$1048576,0),0)=価格設定!$D$3,$BT$2,$BS$2),$BS$2))))</f>
        <v/>
      </c>
      <c r="BK575" s="16" t="str">
        <f>IF(BI575="","",IF(COUNTIF($BI$3:BI575,BI575)=1,1,IF(AND(BI574=BI575,BH575=""),BK574,COUNTIF($BH$3:BH575,BH575))))</f>
        <v/>
      </c>
      <c r="BL575" s="52" t="str">
        <f t="shared" si="926"/>
        <v/>
      </c>
      <c r="BM575" s="52" t="str">
        <f t="shared" si="927"/>
        <v/>
      </c>
      <c r="BN575" s="119" t="str">
        <f t="shared" si="928"/>
        <v/>
      </c>
      <c r="BO575" s="119" t="str">
        <f t="shared" si="929"/>
        <v/>
      </c>
      <c r="BP575" s="17" t="str">
        <f t="shared" si="930"/>
        <v/>
      </c>
      <c r="BQ575" s="17" t="str">
        <f t="shared" si="931"/>
        <v/>
      </c>
      <c r="BR575" s="17" t="str">
        <f>IF(OR(BP575="",COUNTIF($BO$3:BO575,BO575)&lt;&gt;1),"",SUMIF(BO$3:BO$1048576,BO575,BP$3:BP$1048576))</f>
        <v/>
      </c>
      <c r="BS575" s="17" t="str">
        <f t="shared" si="932"/>
        <v/>
      </c>
      <c r="BT575" s="17" t="str">
        <f t="shared" si="933"/>
        <v/>
      </c>
      <c r="BU575" s="17" t="str">
        <f t="shared" si="934"/>
        <v/>
      </c>
      <c r="BV575" s="24" t="str">
        <f t="shared" si="935"/>
        <v/>
      </c>
      <c r="BW575" s="24" t="str">
        <f t="shared" si="936"/>
        <v/>
      </c>
      <c r="BX575" s="24" t="str">
        <f t="shared" si="937"/>
        <v/>
      </c>
      <c r="BY575" s="26" t="str">
        <f t="shared" si="938"/>
        <v/>
      </c>
      <c r="BZ575" s="26" t="str">
        <f t="shared" si="939"/>
        <v/>
      </c>
      <c r="CA575" s="26" t="str">
        <f t="shared" si="940"/>
        <v/>
      </c>
      <c r="CB575" s="66" t="str">
        <f t="shared" si="941"/>
        <v/>
      </c>
      <c r="CC575" s="65" t="str">
        <f t="shared" si="942"/>
        <v/>
      </c>
      <c r="CD575" s="26" t="str">
        <f t="shared" si="943"/>
        <v/>
      </c>
      <c r="CE575" s="26" t="str">
        <f t="shared" si="944"/>
        <v/>
      </c>
      <c r="CF575" s="193" t="str">
        <f t="shared" si="945"/>
        <v/>
      </c>
      <c r="CG575" s="193" t="str">
        <f t="shared" si="946"/>
        <v/>
      </c>
      <c r="CH575" s="26" t="str">
        <f t="shared" si="947"/>
        <v/>
      </c>
      <c r="CI575" s="26" t="str">
        <f t="shared" si="948"/>
        <v/>
      </c>
      <c r="CJ575" s="65" t="str">
        <f t="shared" si="949"/>
        <v/>
      </c>
      <c r="CK575" s="65" t="str">
        <f t="shared" si="950"/>
        <v/>
      </c>
      <c r="CL575" s="64" t="str">
        <f t="shared" si="951"/>
        <v/>
      </c>
      <c r="CM575" s="64" t="str">
        <f t="shared" si="952"/>
        <v/>
      </c>
      <c r="CN575" s="65" t="str">
        <f t="shared" si="953"/>
        <v/>
      </c>
      <c r="CP575" s="63" t="str">
        <f>IF(BH575="","",MAX($CP$3:CP574)+1)</f>
        <v/>
      </c>
      <c r="CQ575" s="24" t="str">
        <f t="shared" si="954"/>
        <v/>
      </c>
      <c r="CR575" s="24" t="str">
        <f t="shared" si="955"/>
        <v/>
      </c>
      <c r="CS575" s="24" t="str">
        <f t="shared" si="956"/>
        <v/>
      </c>
      <c r="CT575" s="58" t="str">
        <f>IF(BO575="","",COUNTIF($BO$3:BO575,BO575)&amp;"@"&amp;BO575)</f>
        <v/>
      </c>
      <c r="CU575" s="16" t="str">
        <f t="shared" si="894"/>
        <v/>
      </c>
      <c r="CV575" s="63" t="str">
        <f t="shared" si="957"/>
        <v/>
      </c>
      <c r="CW575" s="16" t="str">
        <f t="shared" si="958"/>
        <v/>
      </c>
      <c r="CX575" s="16" t="str">
        <f t="shared" si="959"/>
        <v/>
      </c>
      <c r="CY575" s="16" t="str">
        <f t="shared" si="960"/>
        <v/>
      </c>
      <c r="CZ575" s="85" t="str">
        <f t="shared" si="961"/>
        <v/>
      </c>
      <c r="DA575" s="16" t="str">
        <f t="shared" si="962"/>
        <v/>
      </c>
      <c r="DB575" s="16" t="str">
        <f t="shared" si="963"/>
        <v/>
      </c>
      <c r="DC575" s="28" t="str">
        <f>IF(CP575="","",$DC$1&amp;(INDEX(価格設定!D$1:XFD$3,ROW(価格設定!$D$3),MATCH($AW575,価格設定!D$1:XFD$1,1))*100)&amp;"%")</f>
        <v/>
      </c>
      <c r="DD575" s="28" t="str">
        <f>IF(CP575="","",$DD$1&amp;(INDEX(価格設定!D$1:XFD$3,ROW(価格設定!$D$2),MATCH($AW575,価格設定!D$1:XFD$1,1))*100)&amp;"%")</f>
        <v/>
      </c>
      <c r="DE575" s="29" t="str">
        <f t="shared" si="964"/>
        <v/>
      </c>
      <c r="DG575" s="58" t="str">
        <f t="shared" si="965"/>
        <v/>
      </c>
      <c r="DH575" s="58" t="str">
        <f t="shared" si="966"/>
        <v/>
      </c>
      <c r="DI575" s="58" t="str">
        <f t="shared" si="967"/>
        <v/>
      </c>
      <c r="DJ575" s="85" t="str">
        <f t="shared" si="968"/>
        <v/>
      </c>
      <c r="DL575" s="58" t="str">
        <f>IF(COUNTIF(DG$3:DG$1048576,DG575)=COUNTIF($DG$3:$DG575,DG575),DG575,"")</f>
        <v/>
      </c>
      <c r="DM575" s="85" t="str">
        <f t="shared" si="969"/>
        <v/>
      </c>
      <c r="DN575" s="85" t="str">
        <f t="shared" si="895"/>
        <v/>
      </c>
      <c r="DO575" s="85" t="str">
        <f t="shared" si="895"/>
        <v/>
      </c>
      <c r="DP575" s="303"/>
      <c r="DQ575" s="17" t="str">
        <f t="shared" si="896"/>
        <v/>
      </c>
      <c r="DR575" s="17" t="str">
        <f t="shared" si="897"/>
        <v/>
      </c>
      <c r="DS575" s="17" t="str">
        <f t="shared" si="898"/>
        <v/>
      </c>
      <c r="DU575" s="16" t="str">
        <f t="shared" si="970"/>
        <v/>
      </c>
      <c r="DV575" s="16" t="str">
        <f>IF(DU575="","",COUNT($DU$3:DU575))</f>
        <v/>
      </c>
      <c r="DW575" s="16" t="str">
        <f t="shared" si="971"/>
        <v/>
      </c>
      <c r="DX575" s="16" t="str">
        <f t="shared" si="972"/>
        <v/>
      </c>
      <c r="DY575" s="16" t="str">
        <f>IF(DZ575="","",COUNTIF(DZ$3:DZ575,DZ575))</f>
        <v/>
      </c>
      <c r="DZ575" s="16" t="str">
        <f t="shared" si="973"/>
        <v/>
      </c>
      <c r="EA575" s="16" t="str">
        <f t="shared" si="974"/>
        <v/>
      </c>
      <c r="EB575" s="16" t="str">
        <f t="shared" si="975"/>
        <v/>
      </c>
      <c r="EC575" s="16" t="str">
        <f t="shared" si="976"/>
        <v/>
      </c>
      <c r="ED575" s="16" t="str">
        <f t="shared" si="977"/>
        <v/>
      </c>
      <c r="EE575" s="16" t="str">
        <f t="shared" si="978"/>
        <v/>
      </c>
      <c r="EF575" s="16" t="str">
        <f t="shared" si="979"/>
        <v/>
      </c>
      <c r="EG575" s="16" t="str">
        <f t="shared" si="980"/>
        <v/>
      </c>
      <c r="EH575" s="16" t="str">
        <f t="shared" si="981"/>
        <v/>
      </c>
      <c r="EI575" s="16" t="str">
        <f t="shared" si="982"/>
        <v/>
      </c>
      <c r="EJ575" s="16" t="str">
        <f t="shared" si="983"/>
        <v/>
      </c>
      <c r="EK575" s="16" t="str">
        <f t="shared" si="984"/>
        <v/>
      </c>
      <c r="EL575" s="58" t="str">
        <f t="shared" si="985"/>
        <v/>
      </c>
      <c r="EM575" s="58" t="str">
        <f>IF(OR($DZ575="",CR575=""),IF($EL575="","",$EL575),IF(OR(CR575="なし",CR575=0),領収書!$H$1,CR575))</f>
        <v/>
      </c>
      <c r="EN575" s="58" t="str">
        <f>IF(OR($DZ575="",CS575=""),IF($EL575="","",$EL575),IF(OR(CS575="なし",CS575=0),入力!$EN$1,CS575))</f>
        <v/>
      </c>
      <c r="EO575" s="63" t="str">
        <f t="shared" si="986"/>
        <v/>
      </c>
      <c r="EP575" s="63" t="str">
        <f t="shared" si="987"/>
        <v/>
      </c>
      <c r="ER575" s="16" t="str">
        <f>IF(AND(COUNTIF($ET$3:ET575,ET575)=1,ET575&lt;&gt;""),MAX($ER$3:ER574)+1,"")</f>
        <v/>
      </c>
      <c r="ES575" s="16" t="str">
        <f>IF(価格設定!B577="","",価格設定!B577)</f>
        <v/>
      </c>
      <c r="ET575" s="16" t="str">
        <f>IF(価格設定!C577="","",価格設定!C577)</f>
        <v/>
      </c>
      <c r="EV575" s="16" t="str">
        <f t="shared" si="899"/>
        <v/>
      </c>
      <c r="EW575" s="16" t="str">
        <f t="shared" si="988"/>
        <v/>
      </c>
    </row>
    <row r="576" spans="1:153" ht="30" customHeight="1" x14ac:dyDescent="0.2">
      <c r="A576" s="225"/>
      <c r="B576" s="212"/>
      <c r="C576" s="221"/>
      <c r="D576" s="164"/>
      <c r="E576" s="165"/>
      <c r="F576" s="166"/>
      <c r="G576" s="167"/>
      <c r="H576" s="179"/>
      <c r="I576" s="306"/>
      <c r="J576" s="169"/>
      <c r="K576" s="179"/>
      <c r="L576" s="186"/>
      <c r="M576" s="186"/>
      <c r="N576" s="168"/>
      <c r="O576" s="170"/>
      <c r="P576" s="212"/>
      <c r="Q576" s="179" t="str">
        <f>IFERROR(IF(H576="","",IFERROR(INDEX(価格設定!$B$5:$B$1048576,MATCH(H576,価格設定!$B$5:$B$1048576,0),0),INDEX(価格設定!$B$5:$B$1048576,MATCH("*"&amp;H576&amp;"*",価格設定!$B$5:$B$1048576,0),0))),H576)</f>
        <v/>
      </c>
      <c r="R576" s="250" t="str">
        <f>IFERROR(IF(Q576="",IF(K576="","",K576),IF(K576="",IF(INDEX(価格設定!$C$5:$C$1048576,MATCH(Q576,価格設定!$B$5:$B$1048576,0),0)=0,"",INDEX(価格設定!$C$5:$C$1048576,MATCH(Q576,価格設定!$B$5:$B$1048576,0),0)),IF(K576="なし","",K576))),"")</f>
        <v/>
      </c>
      <c r="S576" s="308" t="str">
        <f t="shared" si="900"/>
        <v/>
      </c>
      <c r="T576" s="126" t="str">
        <f>IFERROR(IF(J576="",IF(INDEX(価格設定!$E$5:$R$1048576,MATCH($Q576,価格設定!B$5:B$1048576,0),MATCH($AW576,価格設定!E$1:X$1,1))=0,"",INDEX(価格設定!$E$5:$R$1048576,MATCH($Q576,価格設定!B$5:B$1048576,0),MATCH($AW576,価格設定!E$1:X$1,1))),J576),"")</f>
        <v/>
      </c>
      <c r="U576" s="126" t="str">
        <f t="shared" si="901"/>
        <v/>
      </c>
      <c r="V576" s="132" t="str">
        <f t="shared" si="902"/>
        <v/>
      </c>
      <c r="W576" s="127" t="str">
        <f>IFERROR(IF(OR(T576="",T576&lt;0),"",IFERROR(INDEX(価格設定!E$2:X$3,IF(AND(K576=$K$1,$K$1&lt;&gt;""),ROW(価格設定!$D$3)-1,MATCH(INDEX(価格設定!$D$5:$D$1048576,MATCH(Q576,価格設定!$B$5:$B$1048576,0),0),価格設定!$D$2:$D$3,0)),MATCH($AW576,価格設定!E$1:X$1,1)),INDEX(価格設定!E$2:X$2,0,MATCH($AW576,価格設定!E$1:X$1,1)))),"")</f>
        <v/>
      </c>
      <c r="X576" s="126" t="str">
        <f t="shared" si="893"/>
        <v/>
      </c>
      <c r="Y576" s="128" t="str">
        <f t="shared" si="903"/>
        <v/>
      </c>
      <c r="Z576" s="126" t="str">
        <f t="shared" si="904"/>
        <v/>
      </c>
      <c r="AA576" s="129" t="str">
        <f t="shared" si="905"/>
        <v/>
      </c>
      <c r="AB576" s="126" t="str">
        <f t="shared" si="906"/>
        <v/>
      </c>
      <c r="AC576" s="280" t="str">
        <f t="shared" si="907"/>
        <v/>
      </c>
      <c r="AD576" s="15"/>
      <c r="AE576" s="204" t="str">
        <f>IF(AF576="","",COUNT($AF$3:AF576))</f>
        <v/>
      </c>
      <c r="AF576" s="206" t="str">
        <f t="shared" si="908"/>
        <v/>
      </c>
      <c r="AG576" s="204" t="str">
        <f t="shared" si="909"/>
        <v/>
      </c>
      <c r="AH576" s="204" t="str">
        <f t="shared" si="910"/>
        <v/>
      </c>
      <c r="AI576" s="287"/>
      <c r="AJ576" s="15"/>
      <c r="AK576" s="138" t="str">
        <f t="shared" si="911"/>
        <v/>
      </c>
      <c r="AL576" s="131" t="str">
        <f t="shared" si="912"/>
        <v/>
      </c>
      <c r="AM576" s="131" t="str">
        <f t="shared" si="913"/>
        <v/>
      </c>
      <c r="AN576" s="313" t="str">
        <f t="shared" si="914"/>
        <v/>
      </c>
      <c r="AO576" s="316" t="str">
        <f t="shared" si="915"/>
        <v/>
      </c>
      <c r="AP576" s="18"/>
      <c r="AQ576" s="3" t="str">
        <f>IF(F576="","",MAX($AQ$3:AQ575)+1)</f>
        <v/>
      </c>
      <c r="AR576" s="3" t="str">
        <f>IF(OR(AQ576="",BB576=""),"",MAX($AR$3:AR575)+1)</f>
        <v/>
      </c>
      <c r="AS576" s="3" t="str">
        <f>IF(CQ576="","",RANK(CQ576,CQ$3:CQ$1048576,1)+COUNTIF($CQ$3:CQ576,CQ576)-1)</f>
        <v/>
      </c>
      <c r="AT576" s="21" t="str">
        <f>IF(C576="",IF(OR(AND($H576&lt;&gt;"",C576=""),AND($F575=$F576,$AZ576&lt;&gt;""),COUNTA($H$3:$H$1048576,#REF!,$F$3:$F$1048576)&gt;COUNTA($H$3:$H576,#REF!,$F$3:$F576),$AZ576&lt;&gt;""),INDEX(AT$3:AT$1048576,MATCH(MAX($AQ$3:$AQ575),$AQ$3:$AQ$1048576,0),0),""),C576)</f>
        <v/>
      </c>
      <c r="AU576" s="21" t="str">
        <f>IF(D576="",IF(OR(AND($H576&lt;&gt;"",D576=""),AND($F575=$F576,$AZ576&lt;&gt;""),COUNTA($H$3:$H$1048576,#REF!,$F$3:$F$1048576)&gt;COUNTA($H$3:$H576,#REF!,$F$3:$F576),$AZ576&lt;&gt;""),INDEX(AU$3:AU$1048576,MATCH(MAX($AQ$3:$AQ575),$AQ$3:$AQ$1048576,0),0),""),D576)</f>
        <v/>
      </c>
      <c r="AV576" s="21" t="str">
        <f>IF(E576="",IF(OR(AND($H576&lt;&gt;"",E576=""),AND($F575=$F576,$AZ576&lt;&gt;""),COUNTA($H$3:$H$1048576,#REF!,$F$3:$F$1048576)&gt;COUNTA($H$3:$H576,#REF!,$F$3:$F576),$AZ576&lt;&gt;""),INDEX(AV$3:AV$1048576,MATCH(MAX($AQ$3:$AQ575),$AQ$3:$AQ$1048576,0),0),""),E576)</f>
        <v/>
      </c>
      <c r="AW576" s="24" t="str">
        <f t="shared" si="916"/>
        <v/>
      </c>
      <c r="AX576" s="13" t="str">
        <f t="shared" si="917"/>
        <v/>
      </c>
      <c r="AY576" s="4" t="str">
        <f t="shared" si="918"/>
        <v/>
      </c>
      <c r="AZ576" s="4" t="str">
        <f>IF(AX576="",IF(OR(AND(H576&lt;&gt;"",F576=""),COUNTA($H$3:$H$1048576)&gt;COUNTA($H$3:$H576)),INDEX(AX$3:AX576,MATCH(MAX($AQ$3:AQ576),AQ$3:AQ576,0),0),""),AX576)</f>
        <v/>
      </c>
      <c r="BA576" s="4" t="str">
        <f>IF(AY576="",IF(AND(H576&lt;&gt;"",F576=""),INDEX(AY$3:AY576,MATCH(MAX($AQ$3:AQ576),AQ$3:AQ576,0),0),""),AY576)</f>
        <v/>
      </c>
      <c r="BB576" s="82" t="str">
        <f>IF(BC576="","",RANK(BC576,BC$3:BC$1048576,1)+COUNTIF($BC$3:BC576,BC576)-1)</f>
        <v/>
      </c>
      <c r="BC576" s="139" t="str">
        <f t="shared" si="919"/>
        <v/>
      </c>
      <c r="BD576" s="46" t="str">
        <f t="shared" si="920"/>
        <v/>
      </c>
      <c r="BE576" s="46" t="str">
        <f t="shared" si="921"/>
        <v/>
      </c>
      <c r="BF576" s="46" t="str">
        <f t="shared" si="922"/>
        <v/>
      </c>
      <c r="BG576" s="4" t="str">
        <f t="shared" si="923"/>
        <v/>
      </c>
      <c r="BH576" s="180" t="str">
        <f t="shared" si="924"/>
        <v/>
      </c>
      <c r="BI576" s="16" t="str">
        <f t="shared" si="925"/>
        <v/>
      </c>
      <c r="BJ576" s="52" t="str">
        <f>IF(BI576="","",IF(W576="","",IF(AND(K576=$K$1,$K$1&lt;&gt;""),$BT$2,IFERROR(IF(INDEX(価格設定!$D$5:$D$1048576,MATCH(Q576,価格設定!$B$5:$B$1048576,0),0)=価格設定!$D$3,$BT$2,$BS$2),$BS$2))))</f>
        <v/>
      </c>
      <c r="BK576" s="16" t="str">
        <f>IF(BI576="","",IF(COUNTIF($BI$3:BI576,BI576)=1,1,IF(AND(BI575=BI576,BH576=""),BK575,COUNTIF($BH$3:BH576,BH576))))</f>
        <v/>
      </c>
      <c r="BL576" s="52" t="str">
        <f t="shared" si="926"/>
        <v/>
      </c>
      <c r="BM576" s="52" t="str">
        <f t="shared" si="927"/>
        <v/>
      </c>
      <c r="BN576" s="119" t="str">
        <f t="shared" si="928"/>
        <v/>
      </c>
      <c r="BO576" s="119" t="str">
        <f t="shared" si="929"/>
        <v/>
      </c>
      <c r="BP576" s="17" t="str">
        <f t="shared" si="930"/>
        <v/>
      </c>
      <c r="BQ576" s="17" t="str">
        <f t="shared" si="931"/>
        <v/>
      </c>
      <c r="BR576" s="17" t="str">
        <f>IF(OR(BP576="",COUNTIF($BO$3:BO576,BO576)&lt;&gt;1),"",SUMIF(BO$3:BO$1048576,BO576,BP$3:BP$1048576))</f>
        <v/>
      </c>
      <c r="BS576" s="17" t="str">
        <f t="shared" si="932"/>
        <v/>
      </c>
      <c r="BT576" s="17" t="str">
        <f t="shared" si="933"/>
        <v/>
      </c>
      <c r="BU576" s="17" t="str">
        <f t="shared" si="934"/>
        <v/>
      </c>
      <c r="BV576" s="24" t="str">
        <f t="shared" si="935"/>
        <v/>
      </c>
      <c r="BW576" s="24" t="str">
        <f t="shared" si="936"/>
        <v/>
      </c>
      <c r="BX576" s="24" t="str">
        <f t="shared" si="937"/>
        <v/>
      </c>
      <c r="BY576" s="26" t="str">
        <f t="shared" si="938"/>
        <v/>
      </c>
      <c r="BZ576" s="26" t="str">
        <f t="shared" si="939"/>
        <v/>
      </c>
      <c r="CA576" s="26" t="str">
        <f t="shared" si="940"/>
        <v/>
      </c>
      <c r="CB576" s="66" t="str">
        <f t="shared" si="941"/>
        <v/>
      </c>
      <c r="CC576" s="65" t="str">
        <f t="shared" si="942"/>
        <v/>
      </c>
      <c r="CD576" s="26" t="str">
        <f t="shared" si="943"/>
        <v/>
      </c>
      <c r="CE576" s="26" t="str">
        <f t="shared" si="944"/>
        <v/>
      </c>
      <c r="CF576" s="193" t="str">
        <f t="shared" si="945"/>
        <v/>
      </c>
      <c r="CG576" s="193" t="str">
        <f t="shared" si="946"/>
        <v/>
      </c>
      <c r="CH576" s="26" t="str">
        <f t="shared" si="947"/>
        <v/>
      </c>
      <c r="CI576" s="26" t="str">
        <f t="shared" si="948"/>
        <v/>
      </c>
      <c r="CJ576" s="65" t="str">
        <f t="shared" si="949"/>
        <v/>
      </c>
      <c r="CK576" s="65" t="str">
        <f t="shared" si="950"/>
        <v/>
      </c>
      <c r="CL576" s="64" t="str">
        <f t="shared" si="951"/>
        <v/>
      </c>
      <c r="CM576" s="64" t="str">
        <f t="shared" si="952"/>
        <v/>
      </c>
      <c r="CN576" s="65" t="str">
        <f t="shared" si="953"/>
        <v/>
      </c>
      <c r="CP576" s="63" t="str">
        <f>IF(BH576="","",MAX($CP$3:CP575)+1)</f>
        <v/>
      </c>
      <c r="CQ576" s="24" t="str">
        <f t="shared" si="954"/>
        <v/>
      </c>
      <c r="CR576" s="24" t="str">
        <f t="shared" si="955"/>
        <v/>
      </c>
      <c r="CS576" s="24" t="str">
        <f t="shared" si="956"/>
        <v/>
      </c>
      <c r="CT576" s="58" t="str">
        <f>IF(BO576="","",COUNTIF($BO$3:BO576,BO576)&amp;"@"&amp;BO576)</f>
        <v/>
      </c>
      <c r="CU576" s="16" t="str">
        <f t="shared" si="894"/>
        <v/>
      </c>
      <c r="CV576" s="63" t="str">
        <f t="shared" si="957"/>
        <v/>
      </c>
      <c r="CW576" s="16" t="str">
        <f t="shared" si="958"/>
        <v/>
      </c>
      <c r="CX576" s="16" t="str">
        <f t="shared" si="959"/>
        <v/>
      </c>
      <c r="CY576" s="16" t="str">
        <f t="shared" si="960"/>
        <v/>
      </c>
      <c r="CZ576" s="85" t="str">
        <f t="shared" si="961"/>
        <v/>
      </c>
      <c r="DA576" s="16" t="str">
        <f t="shared" si="962"/>
        <v/>
      </c>
      <c r="DB576" s="16" t="str">
        <f t="shared" si="963"/>
        <v/>
      </c>
      <c r="DC576" s="28" t="str">
        <f>IF(CP576="","",$DC$1&amp;(INDEX(価格設定!D$1:XFD$3,ROW(価格設定!$D$3),MATCH($AW576,価格設定!D$1:XFD$1,1))*100)&amp;"%")</f>
        <v/>
      </c>
      <c r="DD576" s="28" t="str">
        <f>IF(CP576="","",$DD$1&amp;(INDEX(価格設定!D$1:XFD$3,ROW(価格設定!$D$2),MATCH($AW576,価格設定!D$1:XFD$1,1))*100)&amp;"%")</f>
        <v/>
      </c>
      <c r="DE576" s="29" t="str">
        <f t="shared" si="964"/>
        <v/>
      </c>
      <c r="DG576" s="58" t="str">
        <f t="shared" si="965"/>
        <v/>
      </c>
      <c r="DH576" s="58" t="str">
        <f t="shared" si="966"/>
        <v/>
      </c>
      <c r="DI576" s="58" t="str">
        <f t="shared" si="967"/>
        <v/>
      </c>
      <c r="DJ576" s="85" t="str">
        <f t="shared" si="968"/>
        <v/>
      </c>
      <c r="DL576" s="58" t="str">
        <f>IF(COUNTIF(DG$3:DG$1048576,DG576)=COUNTIF($DG$3:$DG576,DG576),DG576,"")</f>
        <v/>
      </c>
      <c r="DM576" s="85" t="str">
        <f t="shared" si="969"/>
        <v/>
      </c>
      <c r="DN576" s="85" t="str">
        <f t="shared" si="895"/>
        <v/>
      </c>
      <c r="DO576" s="85" t="str">
        <f t="shared" si="895"/>
        <v/>
      </c>
      <c r="DP576" s="303"/>
      <c r="DQ576" s="17" t="str">
        <f t="shared" si="896"/>
        <v/>
      </c>
      <c r="DR576" s="17" t="str">
        <f t="shared" si="897"/>
        <v/>
      </c>
      <c r="DS576" s="17" t="str">
        <f t="shared" si="898"/>
        <v/>
      </c>
      <c r="DU576" s="16" t="str">
        <f t="shared" si="970"/>
        <v/>
      </c>
      <c r="DV576" s="16" t="str">
        <f>IF(DU576="","",COUNT($DU$3:DU576))</f>
        <v/>
      </c>
      <c r="DW576" s="16" t="str">
        <f t="shared" si="971"/>
        <v/>
      </c>
      <c r="DX576" s="16" t="str">
        <f t="shared" si="972"/>
        <v/>
      </c>
      <c r="DY576" s="16" t="str">
        <f>IF(DZ576="","",COUNTIF(DZ$3:DZ576,DZ576))</f>
        <v/>
      </c>
      <c r="DZ576" s="16" t="str">
        <f t="shared" si="973"/>
        <v/>
      </c>
      <c r="EA576" s="16" t="str">
        <f t="shared" si="974"/>
        <v/>
      </c>
      <c r="EB576" s="16" t="str">
        <f t="shared" si="975"/>
        <v/>
      </c>
      <c r="EC576" s="16" t="str">
        <f t="shared" si="976"/>
        <v/>
      </c>
      <c r="ED576" s="16" t="str">
        <f t="shared" si="977"/>
        <v/>
      </c>
      <c r="EE576" s="16" t="str">
        <f t="shared" si="978"/>
        <v/>
      </c>
      <c r="EF576" s="16" t="str">
        <f t="shared" si="979"/>
        <v/>
      </c>
      <c r="EG576" s="16" t="str">
        <f t="shared" si="980"/>
        <v/>
      </c>
      <c r="EH576" s="16" t="str">
        <f t="shared" si="981"/>
        <v/>
      </c>
      <c r="EI576" s="16" t="str">
        <f t="shared" si="982"/>
        <v/>
      </c>
      <c r="EJ576" s="16" t="str">
        <f t="shared" si="983"/>
        <v/>
      </c>
      <c r="EK576" s="16" t="str">
        <f t="shared" si="984"/>
        <v/>
      </c>
      <c r="EL576" s="58" t="str">
        <f t="shared" si="985"/>
        <v/>
      </c>
      <c r="EM576" s="58" t="str">
        <f>IF(OR($DZ576="",CR576=""),IF($EL576="","",$EL576),IF(OR(CR576="なし",CR576=0),領収書!$H$1,CR576))</f>
        <v/>
      </c>
      <c r="EN576" s="58" t="str">
        <f>IF(OR($DZ576="",CS576=""),IF($EL576="","",$EL576),IF(OR(CS576="なし",CS576=0),入力!$EN$1,CS576))</f>
        <v/>
      </c>
      <c r="EO576" s="63" t="str">
        <f t="shared" si="986"/>
        <v/>
      </c>
      <c r="EP576" s="63" t="str">
        <f t="shared" si="987"/>
        <v/>
      </c>
      <c r="ER576" s="16" t="str">
        <f>IF(AND(COUNTIF($ET$3:ET576,ET576)=1,ET576&lt;&gt;""),MAX($ER$3:ER575)+1,"")</f>
        <v/>
      </c>
      <c r="ES576" s="16" t="str">
        <f>IF(価格設定!B578="","",価格設定!B578)</f>
        <v/>
      </c>
      <c r="ET576" s="16" t="str">
        <f>IF(価格設定!C578="","",価格設定!C578)</f>
        <v/>
      </c>
      <c r="EV576" s="16" t="str">
        <f t="shared" si="899"/>
        <v/>
      </c>
      <c r="EW576" s="16" t="str">
        <f t="shared" si="988"/>
        <v/>
      </c>
    </row>
    <row r="577" spans="1:153" ht="30" customHeight="1" x14ac:dyDescent="0.2">
      <c r="A577" s="225"/>
      <c r="B577" s="212"/>
      <c r="C577" s="221"/>
      <c r="D577" s="164"/>
      <c r="E577" s="165"/>
      <c r="F577" s="166"/>
      <c r="G577" s="167"/>
      <c r="H577" s="179"/>
      <c r="I577" s="306"/>
      <c r="J577" s="169"/>
      <c r="K577" s="179"/>
      <c r="L577" s="186"/>
      <c r="M577" s="186"/>
      <c r="N577" s="168"/>
      <c r="O577" s="170"/>
      <c r="P577" s="212"/>
      <c r="Q577" s="179" t="str">
        <f>IFERROR(IF(H577="","",IFERROR(INDEX(価格設定!$B$5:$B$1048576,MATCH(H577,価格設定!$B$5:$B$1048576,0),0),INDEX(価格設定!$B$5:$B$1048576,MATCH("*"&amp;H577&amp;"*",価格設定!$B$5:$B$1048576,0),0))),H577)</f>
        <v/>
      </c>
      <c r="R577" s="250" t="str">
        <f>IFERROR(IF(Q577="",IF(K577="","",K577),IF(K577="",IF(INDEX(価格設定!$C$5:$C$1048576,MATCH(Q577,価格設定!$B$5:$B$1048576,0),0)=0,"",INDEX(価格設定!$C$5:$C$1048576,MATCH(Q577,価格設定!$B$5:$B$1048576,0),0)),IF(K577="なし","",K577))),"")</f>
        <v/>
      </c>
      <c r="S577" s="308" t="str">
        <f t="shared" si="900"/>
        <v/>
      </c>
      <c r="T577" s="126" t="str">
        <f>IFERROR(IF(J577="",IF(INDEX(価格設定!$E$5:$R$1048576,MATCH($Q577,価格設定!B$5:B$1048576,0),MATCH($AW577,価格設定!E$1:X$1,1))=0,"",INDEX(価格設定!$E$5:$R$1048576,MATCH($Q577,価格設定!B$5:B$1048576,0),MATCH($AW577,価格設定!E$1:X$1,1))),J577),"")</f>
        <v/>
      </c>
      <c r="U577" s="126" t="str">
        <f t="shared" si="901"/>
        <v/>
      </c>
      <c r="V577" s="132" t="str">
        <f t="shared" si="902"/>
        <v/>
      </c>
      <c r="W577" s="127" t="str">
        <f>IFERROR(IF(OR(T577="",T577&lt;0),"",IFERROR(INDEX(価格設定!E$2:X$3,IF(AND(K577=$K$1,$K$1&lt;&gt;""),ROW(価格設定!$D$3)-1,MATCH(INDEX(価格設定!$D$5:$D$1048576,MATCH(Q577,価格設定!$B$5:$B$1048576,0),0),価格設定!$D$2:$D$3,0)),MATCH($AW577,価格設定!E$1:X$1,1)),INDEX(価格設定!E$2:X$2,0,MATCH($AW577,価格設定!E$1:X$1,1)))),"")</f>
        <v/>
      </c>
      <c r="X577" s="126" t="str">
        <f t="shared" si="893"/>
        <v/>
      </c>
      <c r="Y577" s="128" t="str">
        <f t="shared" si="903"/>
        <v/>
      </c>
      <c r="Z577" s="126" t="str">
        <f t="shared" si="904"/>
        <v/>
      </c>
      <c r="AA577" s="129" t="str">
        <f t="shared" si="905"/>
        <v/>
      </c>
      <c r="AB577" s="126" t="str">
        <f t="shared" si="906"/>
        <v/>
      </c>
      <c r="AC577" s="280" t="str">
        <f t="shared" si="907"/>
        <v/>
      </c>
      <c r="AD577" s="15"/>
      <c r="AE577" s="204" t="str">
        <f>IF(AF577="","",COUNT($AF$3:AF577))</f>
        <v/>
      </c>
      <c r="AF577" s="206" t="str">
        <f t="shared" si="908"/>
        <v/>
      </c>
      <c r="AG577" s="204" t="str">
        <f t="shared" si="909"/>
        <v/>
      </c>
      <c r="AH577" s="204" t="str">
        <f t="shared" si="910"/>
        <v/>
      </c>
      <c r="AI577" s="287"/>
      <c r="AJ577" s="15"/>
      <c r="AK577" s="138" t="str">
        <f t="shared" si="911"/>
        <v/>
      </c>
      <c r="AL577" s="131" t="str">
        <f t="shared" si="912"/>
        <v/>
      </c>
      <c r="AM577" s="131" t="str">
        <f t="shared" si="913"/>
        <v/>
      </c>
      <c r="AN577" s="313" t="str">
        <f t="shared" si="914"/>
        <v/>
      </c>
      <c r="AO577" s="316" t="str">
        <f t="shared" si="915"/>
        <v/>
      </c>
      <c r="AP577" s="18"/>
      <c r="AQ577" s="3" t="str">
        <f>IF(F577="","",MAX($AQ$3:AQ576)+1)</f>
        <v/>
      </c>
      <c r="AR577" s="3" t="str">
        <f>IF(OR(AQ577="",BB577=""),"",MAX($AR$3:AR576)+1)</f>
        <v/>
      </c>
      <c r="AS577" s="3" t="str">
        <f>IF(CQ577="","",RANK(CQ577,CQ$3:CQ$1048576,1)+COUNTIF($CQ$3:CQ577,CQ577)-1)</f>
        <v/>
      </c>
      <c r="AT577" s="21" t="str">
        <f>IF(C577="",IF(OR(AND($H577&lt;&gt;"",C577=""),AND($F576=$F577,$AZ577&lt;&gt;""),COUNTA($H$3:$H$1048576,#REF!,$F$3:$F$1048576)&gt;COUNTA($H$3:$H577,#REF!,$F$3:$F577),$AZ577&lt;&gt;""),INDEX(AT$3:AT$1048576,MATCH(MAX($AQ$3:$AQ576),$AQ$3:$AQ$1048576,0),0),""),C577)</f>
        <v/>
      </c>
      <c r="AU577" s="21" t="str">
        <f>IF(D577="",IF(OR(AND($H577&lt;&gt;"",D577=""),AND($F576=$F577,$AZ577&lt;&gt;""),COUNTA($H$3:$H$1048576,#REF!,$F$3:$F$1048576)&gt;COUNTA($H$3:$H577,#REF!,$F$3:$F577),$AZ577&lt;&gt;""),INDEX(AU$3:AU$1048576,MATCH(MAX($AQ$3:$AQ576),$AQ$3:$AQ$1048576,0),0),""),D577)</f>
        <v/>
      </c>
      <c r="AV577" s="21" t="str">
        <f>IF(E577="",IF(OR(AND($H577&lt;&gt;"",E577=""),AND($F576=$F577,$AZ577&lt;&gt;""),COUNTA($H$3:$H$1048576,#REF!,$F$3:$F$1048576)&gt;COUNTA($H$3:$H577,#REF!,$F$3:$F577),$AZ577&lt;&gt;""),INDEX(AV$3:AV$1048576,MATCH(MAX($AQ$3:$AQ576),$AQ$3:$AQ$1048576,0),0),""),E577)</f>
        <v/>
      </c>
      <c r="AW577" s="24" t="str">
        <f t="shared" si="916"/>
        <v/>
      </c>
      <c r="AX577" s="13" t="str">
        <f t="shared" si="917"/>
        <v/>
      </c>
      <c r="AY577" s="4" t="str">
        <f t="shared" si="918"/>
        <v/>
      </c>
      <c r="AZ577" s="4" t="str">
        <f>IF(AX577="",IF(OR(AND(H577&lt;&gt;"",F577=""),COUNTA($H$3:$H$1048576)&gt;COUNTA($H$3:$H577)),INDEX(AX$3:AX577,MATCH(MAX($AQ$3:AQ577),AQ$3:AQ577,0),0),""),AX577)</f>
        <v/>
      </c>
      <c r="BA577" s="4" t="str">
        <f>IF(AY577="",IF(AND(H577&lt;&gt;"",F577=""),INDEX(AY$3:AY577,MATCH(MAX($AQ$3:AQ577),AQ$3:AQ577,0),0),""),AY577)</f>
        <v/>
      </c>
      <c r="BB577" s="82" t="str">
        <f>IF(BC577="","",RANK(BC577,BC$3:BC$1048576,1)+COUNTIF($BC$3:BC577,BC577)-1)</f>
        <v/>
      </c>
      <c r="BC577" s="139" t="str">
        <f t="shared" si="919"/>
        <v/>
      </c>
      <c r="BD577" s="46" t="str">
        <f t="shared" si="920"/>
        <v/>
      </c>
      <c r="BE577" s="46" t="str">
        <f t="shared" si="921"/>
        <v/>
      </c>
      <c r="BF577" s="46" t="str">
        <f t="shared" si="922"/>
        <v/>
      </c>
      <c r="BG577" s="4" t="str">
        <f t="shared" si="923"/>
        <v/>
      </c>
      <c r="BH577" s="180" t="str">
        <f t="shared" si="924"/>
        <v/>
      </c>
      <c r="BI577" s="16" t="str">
        <f t="shared" si="925"/>
        <v/>
      </c>
      <c r="BJ577" s="52" t="str">
        <f>IF(BI577="","",IF(W577="","",IF(AND(K577=$K$1,$K$1&lt;&gt;""),$BT$2,IFERROR(IF(INDEX(価格設定!$D$5:$D$1048576,MATCH(Q577,価格設定!$B$5:$B$1048576,0),0)=価格設定!$D$3,$BT$2,$BS$2),$BS$2))))</f>
        <v/>
      </c>
      <c r="BK577" s="16" t="str">
        <f>IF(BI577="","",IF(COUNTIF($BI$3:BI577,BI577)=1,1,IF(AND(BI576=BI577,BH577=""),BK576,COUNTIF($BH$3:BH577,BH577))))</f>
        <v/>
      </c>
      <c r="BL577" s="52" t="str">
        <f t="shared" si="926"/>
        <v/>
      </c>
      <c r="BM577" s="52" t="str">
        <f t="shared" si="927"/>
        <v/>
      </c>
      <c r="BN577" s="119" t="str">
        <f t="shared" si="928"/>
        <v/>
      </c>
      <c r="BO577" s="119" t="str">
        <f t="shared" si="929"/>
        <v/>
      </c>
      <c r="BP577" s="17" t="str">
        <f t="shared" si="930"/>
        <v/>
      </c>
      <c r="BQ577" s="17" t="str">
        <f t="shared" si="931"/>
        <v/>
      </c>
      <c r="BR577" s="17" t="str">
        <f>IF(OR(BP577="",COUNTIF($BO$3:BO577,BO577)&lt;&gt;1),"",SUMIF(BO$3:BO$1048576,BO577,BP$3:BP$1048576))</f>
        <v/>
      </c>
      <c r="BS577" s="17" t="str">
        <f t="shared" si="932"/>
        <v/>
      </c>
      <c r="BT577" s="17" t="str">
        <f t="shared" si="933"/>
        <v/>
      </c>
      <c r="BU577" s="17" t="str">
        <f t="shared" si="934"/>
        <v/>
      </c>
      <c r="BV577" s="24" t="str">
        <f t="shared" si="935"/>
        <v/>
      </c>
      <c r="BW577" s="24" t="str">
        <f t="shared" si="936"/>
        <v/>
      </c>
      <c r="BX577" s="24" t="str">
        <f t="shared" si="937"/>
        <v/>
      </c>
      <c r="BY577" s="26" t="str">
        <f t="shared" si="938"/>
        <v/>
      </c>
      <c r="BZ577" s="26" t="str">
        <f t="shared" si="939"/>
        <v/>
      </c>
      <c r="CA577" s="26" t="str">
        <f t="shared" si="940"/>
        <v/>
      </c>
      <c r="CB577" s="66" t="str">
        <f t="shared" si="941"/>
        <v/>
      </c>
      <c r="CC577" s="65" t="str">
        <f t="shared" si="942"/>
        <v/>
      </c>
      <c r="CD577" s="26" t="str">
        <f t="shared" si="943"/>
        <v/>
      </c>
      <c r="CE577" s="26" t="str">
        <f t="shared" si="944"/>
        <v/>
      </c>
      <c r="CF577" s="193" t="str">
        <f t="shared" si="945"/>
        <v/>
      </c>
      <c r="CG577" s="193" t="str">
        <f t="shared" si="946"/>
        <v/>
      </c>
      <c r="CH577" s="26" t="str">
        <f t="shared" si="947"/>
        <v/>
      </c>
      <c r="CI577" s="26" t="str">
        <f t="shared" si="948"/>
        <v/>
      </c>
      <c r="CJ577" s="65" t="str">
        <f t="shared" si="949"/>
        <v/>
      </c>
      <c r="CK577" s="65" t="str">
        <f t="shared" si="950"/>
        <v/>
      </c>
      <c r="CL577" s="64" t="str">
        <f t="shared" si="951"/>
        <v/>
      </c>
      <c r="CM577" s="64" t="str">
        <f t="shared" si="952"/>
        <v/>
      </c>
      <c r="CN577" s="65" t="str">
        <f t="shared" si="953"/>
        <v/>
      </c>
      <c r="CP577" s="63" t="str">
        <f>IF(BH577="","",MAX($CP$3:CP576)+1)</f>
        <v/>
      </c>
      <c r="CQ577" s="24" t="str">
        <f t="shared" si="954"/>
        <v/>
      </c>
      <c r="CR577" s="24" t="str">
        <f t="shared" si="955"/>
        <v/>
      </c>
      <c r="CS577" s="24" t="str">
        <f t="shared" si="956"/>
        <v/>
      </c>
      <c r="CT577" s="58" t="str">
        <f>IF(BO577="","",COUNTIF($BO$3:BO577,BO577)&amp;"@"&amp;BO577)</f>
        <v/>
      </c>
      <c r="CU577" s="16" t="str">
        <f t="shared" si="894"/>
        <v/>
      </c>
      <c r="CV577" s="63" t="str">
        <f t="shared" si="957"/>
        <v/>
      </c>
      <c r="CW577" s="16" t="str">
        <f t="shared" si="958"/>
        <v/>
      </c>
      <c r="CX577" s="16" t="str">
        <f t="shared" si="959"/>
        <v/>
      </c>
      <c r="CY577" s="16" t="str">
        <f t="shared" si="960"/>
        <v/>
      </c>
      <c r="CZ577" s="85" t="str">
        <f t="shared" si="961"/>
        <v/>
      </c>
      <c r="DA577" s="16" t="str">
        <f t="shared" si="962"/>
        <v/>
      </c>
      <c r="DB577" s="16" t="str">
        <f t="shared" si="963"/>
        <v/>
      </c>
      <c r="DC577" s="28" t="str">
        <f>IF(CP577="","",$DC$1&amp;(INDEX(価格設定!D$1:XFD$3,ROW(価格設定!$D$3),MATCH($AW577,価格設定!D$1:XFD$1,1))*100)&amp;"%")</f>
        <v/>
      </c>
      <c r="DD577" s="28" t="str">
        <f>IF(CP577="","",$DD$1&amp;(INDEX(価格設定!D$1:XFD$3,ROW(価格設定!$D$2),MATCH($AW577,価格設定!D$1:XFD$1,1))*100)&amp;"%")</f>
        <v/>
      </c>
      <c r="DE577" s="29" t="str">
        <f t="shared" si="964"/>
        <v/>
      </c>
      <c r="DG577" s="58" t="str">
        <f t="shared" si="965"/>
        <v/>
      </c>
      <c r="DH577" s="58" t="str">
        <f t="shared" si="966"/>
        <v/>
      </c>
      <c r="DI577" s="58" t="str">
        <f t="shared" si="967"/>
        <v/>
      </c>
      <c r="DJ577" s="85" t="str">
        <f t="shared" si="968"/>
        <v/>
      </c>
      <c r="DL577" s="58" t="str">
        <f>IF(COUNTIF(DG$3:DG$1048576,DG577)=COUNTIF($DG$3:$DG577,DG577),DG577,"")</f>
        <v/>
      </c>
      <c r="DM577" s="85" t="str">
        <f t="shared" si="969"/>
        <v/>
      </c>
      <c r="DN577" s="85" t="str">
        <f t="shared" si="895"/>
        <v/>
      </c>
      <c r="DO577" s="85" t="str">
        <f t="shared" si="895"/>
        <v/>
      </c>
      <c r="DP577" s="303"/>
      <c r="DQ577" s="17" t="str">
        <f t="shared" si="896"/>
        <v/>
      </c>
      <c r="DR577" s="17" t="str">
        <f t="shared" si="897"/>
        <v/>
      </c>
      <c r="DS577" s="17" t="str">
        <f t="shared" si="898"/>
        <v/>
      </c>
      <c r="DU577" s="16" t="str">
        <f t="shared" si="970"/>
        <v/>
      </c>
      <c r="DV577" s="16" t="str">
        <f>IF(DU577="","",COUNT($DU$3:DU577))</f>
        <v/>
      </c>
      <c r="DW577" s="16" t="str">
        <f t="shared" si="971"/>
        <v/>
      </c>
      <c r="DX577" s="16" t="str">
        <f t="shared" si="972"/>
        <v/>
      </c>
      <c r="DY577" s="16" t="str">
        <f>IF(DZ577="","",COUNTIF(DZ$3:DZ577,DZ577))</f>
        <v/>
      </c>
      <c r="DZ577" s="16" t="str">
        <f t="shared" si="973"/>
        <v/>
      </c>
      <c r="EA577" s="16" t="str">
        <f t="shared" si="974"/>
        <v/>
      </c>
      <c r="EB577" s="16" t="str">
        <f t="shared" si="975"/>
        <v/>
      </c>
      <c r="EC577" s="16" t="str">
        <f t="shared" si="976"/>
        <v/>
      </c>
      <c r="ED577" s="16" t="str">
        <f t="shared" si="977"/>
        <v/>
      </c>
      <c r="EE577" s="16" t="str">
        <f t="shared" si="978"/>
        <v/>
      </c>
      <c r="EF577" s="16" t="str">
        <f t="shared" si="979"/>
        <v/>
      </c>
      <c r="EG577" s="16" t="str">
        <f t="shared" si="980"/>
        <v/>
      </c>
      <c r="EH577" s="16" t="str">
        <f t="shared" si="981"/>
        <v/>
      </c>
      <c r="EI577" s="16" t="str">
        <f t="shared" si="982"/>
        <v/>
      </c>
      <c r="EJ577" s="16" t="str">
        <f t="shared" si="983"/>
        <v/>
      </c>
      <c r="EK577" s="16" t="str">
        <f t="shared" si="984"/>
        <v/>
      </c>
      <c r="EL577" s="58" t="str">
        <f t="shared" si="985"/>
        <v/>
      </c>
      <c r="EM577" s="58" t="str">
        <f>IF(OR($DZ577="",CR577=""),IF($EL577="","",$EL577),IF(OR(CR577="なし",CR577=0),領収書!$H$1,CR577))</f>
        <v/>
      </c>
      <c r="EN577" s="58" t="str">
        <f>IF(OR($DZ577="",CS577=""),IF($EL577="","",$EL577),IF(OR(CS577="なし",CS577=0),入力!$EN$1,CS577))</f>
        <v/>
      </c>
      <c r="EO577" s="63" t="str">
        <f t="shared" si="986"/>
        <v/>
      </c>
      <c r="EP577" s="63" t="str">
        <f t="shared" si="987"/>
        <v/>
      </c>
      <c r="ER577" s="16" t="str">
        <f>IF(AND(COUNTIF($ET$3:ET577,ET577)=1,ET577&lt;&gt;""),MAX($ER$3:ER576)+1,"")</f>
        <v/>
      </c>
      <c r="ES577" s="16" t="str">
        <f>IF(価格設定!B579="","",価格設定!B579)</f>
        <v/>
      </c>
      <c r="ET577" s="16" t="str">
        <f>IF(価格設定!C579="","",価格設定!C579)</f>
        <v/>
      </c>
      <c r="EV577" s="16" t="str">
        <f t="shared" si="899"/>
        <v/>
      </c>
      <c r="EW577" s="16" t="str">
        <f t="shared" si="988"/>
        <v/>
      </c>
    </row>
    <row r="578" spans="1:153" ht="30" customHeight="1" x14ac:dyDescent="0.2">
      <c r="A578" s="225"/>
      <c r="B578" s="212"/>
      <c r="C578" s="221"/>
      <c r="D578" s="164"/>
      <c r="E578" s="165"/>
      <c r="F578" s="166"/>
      <c r="G578" s="167"/>
      <c r="H578" s="179"/>
      <c r="I578" s="306"/>
      <c r="J578" s="169"/>
      <c r="K578" s="179"/>
      <c r="L578" s="186"/>
      <c r="M578" s="186"/>
      <c r="N578" s="168"/>
      <c r="O578" s="170"/>
      <c r="P578" s="212"/>
      <c r="Q578" s="179" t="str">
        <f>IFERROR(IF(H578="","",IFERROR(INDEX(価格設定!$B$5:$B$1048576,MATCH(H578,価格設定!$B$5:$B$1048576,0),0),INDEX(価格設定!$B$5:$B$1048576,MATCH("*"&amp;H578&amp;"*",価格設定!$B$5:$B$1048576,0),0))),H578)</f>
        <v/>
      </c>
      <c r="R578" s="250" t="str">
        <f>IFERROR(IF(Q578="",IF(K578="","",K578),IF(K578="",IF(INDEX(価格設定!$C$5:$C$1048576,MATCH(Q578,価格設定!$B$5:$B$1048576,0),0)=0,"",INDEX(価格設定!$C$5:$C$1048576,MATCH(Q578,価格設定!$B$5:$B$1048576,0),0)),IF(K578="なし","",K578))),"")</f>
        <v/>
      </c>
      <c r="S578" s="308" t="str">
        <f t="shared" si="900"/>
        <v/>
      </c>
      <c r="T578" s="126" t="str">
        <f>IFERROR(IF(J578="",IF(INDEX(価格設定!$E$5:$R$1048576,MATCH($Q578,価格設定!B$5:B$1048576,0),MATCH($AW578,価格設定!E$1:X$1,1))=0,"",INDEX(価格設定!$E$5:$R$1048576,MATCH($Q578,価格設定!B$5:B$1048576,0),MATCH($AW578,価格設定!E$1:X$1,1))),J578),"")</f>
        <v/>
      </c>
      <c r="U578" s="126" t="str">
        <f t="shared" si="901"/>
        <v/>
      </c>
      <c r="V578" s="132" t="str">
        <f t="shared" si="902"/>
        <v/>
      </c>
      <c r="W578" s="127" t="str">
        <f>IFERROR(IF(OR(T578="",T578&lt;0),"",IFERROR(INDEX(価格設定!E$2:X$3,IF(AND(K578=$K$1,$K$1&lt;&gt;""),ROW(価格設定!$D$3)-1,MATCH(INDEX(価格設定!$D$5:$D$1048576,MATCH(Q578,価格設定!$B$5:$B$1048576,0),0),価格設定!$D$2:$D$3,0)),MATCH($AW578,価格設定!E$1:X$1,1)),INDEX(価格設定!E$2:X$2,0,MATCH($AW578,価格設定!E$1:X$1,1)))),"")</f>
        <v/>
      </c>
      <c r="X578" s="126" t="str">
        <f t="shared" si="893"/>
        <v/>
      </c>
      <c r="Y578" s="128" t="str">
        <f t="shared" si="903"/>
        <v/>
      </c>
      <c r="Z578" s="126" t="str">
        <f t="shared" si="904"/>
        <v/>
      </c>
      <c r="AA578" s="129" t="str">
        <f t="shared" si="905"/>
        <v/>
      </c>
      <c r="AB578" s="126" t="str">
        <f t="shared" si="906"/>
        <v/>
      </c>
      <c r="AC578" s="280" t="str">
        <f t="shared" si="907"/>
        <v/>
      </c>
      <c r="AD578" s="15"/>
      <c r="AE578" s="204" t="str">
        <f>IF(AF578="","",COUNT($AF$3:AF578))</f>
        <v/>
      </c>
      <c r="AF578" s="206" t="str">
        <f t="shared" si="908"/>
        <v/>
      </c>
      <c r="AG578" s="204" t="str">
        <f t="shared" si="909"/>
        <v/>
      </c>
      <c r="AH578" s="204" t="str">
        <f t="shared" si="910"/>
        <v/>
      </c>
      <c r="AI578" s="287"/>
      <c r="AJ578" s="15"/>
      <c r="AK578" s="138" t="str">
        <f t="shared" si="911"/>
        <v/>
      </c>
      <c r="AL578" s="131" t="str">
        <f t="shared" si="912"/>
        <v/>
      </c>
      <c r="AM578" s="131" t="str">
        <f t="shared" si="913"/>
        <v/>
      </c>
      <c r="AN578" s="313" t="str">
        <f t="shared" si="914"/>
        <v/>
      </c>
      <c r="AO578" s="316" t="str">
        <f t="shared" si="915"/>
        <v/>
      </c>
      <c r="AP578" s="18"/>
      <c r="AQ578" s="3" t="str">
        <f>IF(F578="","",MAX($AQ$3:AQ577)+1)</f>
        <v/>
      </c>
      <c r="AR578" s="3" t="str">
        <f>IF(OR(AQ578="",BB578=""),"",MAX($AR$3:AR577)+1)</f>
        <v/>
      </c>
      <c r="AS578" s="3" t="str">
        <f>IF(CQ578="","",RANK(CQ578,CQ$3:CQ$1048576,1)+COUNTIF($CQ$3:CQ578,CQ578)-1)</f>
        <v/>
      </c>
      <c r="AT578" s="21" t="str">
        <f>IF(C578="",IF(OR(AND($H578&lt;&gt;"",C578=""),AND($F577=$F578,$AZ578&lt;&gt;""),COUNTA($H$3:$H$1048576,#REF!,$F$3:$F$1048576)&gt;COUNTA($H$3:$H578,#REF!,$F$3:$F578),$AZ578&lt;&gt;""),INDEX(AT$3:AT$1048576,MATCH(MAX($AQ$3:$AQ577),$AQ$3:$AQ$1048576,0),0),""),C578)</f>
        <v/>
      </c>
      <c r="AU578" s="21" t="str">
        <f>IF(D578="",IF(OR(AND($H578&lt;&gt;"",D578=""),AND($F577=$F578,$AZ578&lt;&gt;""),COUNTA($H$3:$H$1048576,#REF!,$F$3:$F$1048576)&gt;COUNTA($H$3:$H578,#REF!,$F$3:$F578),$AZ578&lt;&gt;""),INDEX(AU$3:AU$1048576,MATCH(MAX($AQ$3:$AQ577),$AQ$3:$AQ$1048576,0),0),""),D578)</f>
        <v/>
      </c>
      <c r="AV578" s="21" t="str">
        <f>IF(E578="",IF(OR(AND($H578&lt;&gt;"",E578=""),AND($F577=$F578,$AZ578&lt;&gt;""),COUNTA($H$3:$H$1048576,#REF!,$F$3:$F$1048576)&gt;COUNTA($H$3:$H578,#REF!,$F$3:$F578),$AZ578&lt;&gt;""),INDEX(AV$3:AV$1048576,MATCH(MAX($AQ$3:$AQ577),$AQ$3:$AQ$1048576,0),0),""),E578)</f>
        <v/>
      </c>
      <c r="AW578" s="24" t="str">
        <f t="shared" si="916"/>
        <v/>
      </c>
      <c r="AX578" s="13" t="str">
        <f t="shared" si="917"/>
        <v/>
      </c>
      <c r="AY578" s="4" t="str">
        <f t="shared" si="918"/>
        <v/>
      </c>
      <c r="AZ578" s="4" t="str">
        <f>IF(AX578="",IF(OR(AND(H578&lt;&gt;"",F578=""),COUNTA($H$3:$H$1048576)&gt;COUNTA($H$3:$H578)),INDEX(AX$3:AX578,MATCH(MAX($AQ$3:AQ578),AQ$3:AQ578,0),0),""),AX578)</f>
        <v/>
      </c>
      <c r="BA578" s="4" t="str">
        <f>IF(AY578="",IF(AND(H578&lt;&gt;"",F578=""),INDEX(AY$3:AY578,MATCH(MAX($AQ$3:AQ578),AQ$3:AQ578,0),0),""),AY578)</f>
        <v/>
      </c>
      <c r="BB578" s="82" t="str">
        <f>IF(BC578="","",RANK(BC578,BC$3:BC$1048576,1)+COUNTIF($BC$3:BC578,BC578)-1)</f>
        <v/>
      </c>
      <c r="BC578" s="139" t="str">
        <f t="shared" si="919"/>
        <v/>
      </c>
      <c r="BD578" s="46" t="str">
        <f t="shared" si="920"/>
        <v/>
      </c>
      <c r="BE578" s="46" t="str">
        <f t="shared" si="921"/>
        <v/>
      </c>
      <c r="BF578" s="46" t="str">
        <f t="shared" si="922"/>
        <v/>
      </c>
      <c r="BG578" s="4" t="str">
        <f t="shared" si="923"/>
        <v/>
      </c>
      <c r="BH578" s="180" t="str">
        <f t="shared" si="924"/>
        <v/>
      </c>
      <c r="BI578" s="16" t="str">
        <f t="shared" si="925"/>
        <v/>
      </c>
      <c r="BJ578" s="52" t="str">
        <f>IF(BI578="","",IF(W578="","",IF(AND(K578=$K$1,$K$1&lt;&gt;""),$BT$2,IFERROR(IF(INDEX(価格設定!$D$5:$D$1048576,MATCH(Q578,価格設定!$B$5:$B$1048576,0),0)=価格設定!$D$3,$BT$2,$BS$2),$BS$2))))</f>
        <v/>
      </c>
      <c r="BK578" s="16" t="str">
        <f>IF(BI578="","",IF(COUNTIF($BI$3:BI578,BI578)=1,1,IF(AND(BI577=BI578,BH578=""),BK577,COUNTIF($BH$3:BH578,BH578))))</f>
        <v/>
      </c>
      <c r="BL578" s="52" t="str">
        <f t="shared" si="926"/>
        <v/>
      </c>
      <c r="BM578" s="52" t="str">
        <f t="shared" si="927"/>
        <v/>
      </c>
      <c r="BN578" s="119" t="str">
        <f t="shared" si="928"/>
        <v/>
      </c>
      <c r="BO578" s="119" t="str">
        <f t="shared" si="929"/>
        <v/>
      </c>
      <c r="BP578" s="17" t="str">
        <f t="shared" si="930"/>
        <v/>
      </c>
      <c r="BQ578" s="17" t="str">
        <f t="shared" si="931"/>
        <v/>
      </c>
      <c r="BR578" s="17" t="str">
        <f>IF(OR(BP578="",COUNTIF($BO$3:BO578,BO578)&lt;&gt;1),"",SUMIF(BO$3:BO$1048576,BO578,BP$3:BP$1048576))</f>
        <v/>
      </c>
      <c r="BS578" s="17" t="str">
        <f t="shared" si="932"/>
        <v/>
      </c>
      <c r="BT578" s="17" t="str">
        <f t="shared" si="933"/>
        <v/>
      </c>
      <c r="BU578" s="17" t="str">
        <f t="shared" si="934"/>
        <v/>
      </c>
      <c r="BV578" s="24" t="str">
        <f t="shared" si="935"/>
        <v/>
      </c>
      <c r="BW578" s="24" t="str">
        <f t="shared" si="936"/>
        <v/>
      </c>
      <c r="BX578" s="24" t="str">
        <f t="shared" si="937"/>
        <v/>
      </c>
      <c r="BY578" s="26" t="str">
        <f t="shared" si="938"/>
        <v/>
      </c>
      <c r="BZ578" s="26" t="str">
        <f t="shared" si="939"/>
        <v/>
      </c>
      <c r="CA578" s="26" t="str">
        <f t="shared" si="940"/>
        <v/>
      </c>
      <c r="CB578" s="66" t="str">
        <f t="shared" si="941"/>
        <v/>
      </c>
      <c r="CC578" s="65" t="str">
        <f t="shared" si="942"/>
        <v/>
      </c>
      <c r="CD578" s="26" t="str">
        <f t="shared" si="943"/>
        <v/>
      </c>
      <c r="CE578" s="26" t="str">
        <f t="shared" si="944"/>
        <v/>
      </c>
      <c r="CF578" s="193" t="str">
        <f t="shared" si="945"/>
        <v/>
      </c>
      <c r="CG578" s="193" t="str">
        <f t="shared" si="946"/>
        <v/>
      </c>
      <c r="CH578" s="26" t="str">
        <f t="shared" si="947"/>
        <v/>
      </c>
      <c r="CI578" s="26" t="str">
        <f t="shared" si="948"/>
        <v/>
      </c>
      <c r="CJ578" s="65" t="str">
        <f t="shared" si="949"/>
        <v/>
      </c>
      <c r="CK578" s="65" t="str">
        <f t="shared" si="950"/>
        <v/>
      </c>
      <c r="CL578" s="64" t="str">
        <f t="shared" si="951"/>
        <v/>
      </c>
      <c r="CM578" s="64" t="str">
        <f t="shared" si="952"/>
        <v/>
      </c>
      <c r="CN578" s="65" t="str">
        <f t="shared" si="953"/>
        <v/>
      </c>
      <c r="CP578" s="63" t="str">
        <f>IF(BH578="","",MAX($CP$3:CP577)+1)</f>
        <v/>
      </c>
      <c r="CQ578" s="24" t="str">
        <f t="shared" si="954"/>
        <v/>
      </c>
      <c r="CR578" s="24" t="str">
        <f t="shared" si="955"/>
        <v/>
      </c>
      <c r="CS578" s="24" t="str">
        <f t="shared" si="956"/>
        <v/>
      </c>
      <c r="CT578" s="58" t="str">
        <f>IF(BO578="","",COUNTIF($BO$3:BO578,BO578)&amp;"@"&amp;BO578)</f>
        <v/>
      </c>
      <c r="CU578" s="16" t="str">
        <f t="shared" si="894"/>
        <v/>
      </c>
      <c r="CV578" s="63" t="str">
        <f t="shared" si="957"/>
        <v/>
      </c>
      <c r="CW578" s="16" t="str">
        <f t="shared" si="958"/>
        <v/>
      </c>
      <c r="CX578" s="16" t="str">
        <f t="shared" si="959"/>
        <v/>
      </c>
      <c r="CY578" s="16" t="str">
        <f t="shared" si="960"/>
        <v/>
      </c>
      <c r="CZ578" s="85" t="str">
        <f t="shared" si="961"/>
        <v/>
      </c>
      <c r="DA578" s="16" t="str">
        <f t="shared" si="962"/>
        <v/>
      </c>
      <c r="DB578" s="16" t="str">
        <f t="shared" si="963"/>
        <v/>
      </c>
      <c r="DC578" s="28" t="str">
        <f>IF(CP578="","",$DC$1&amp;(INDEX(価格設定!D$1:XFD$3,ROW(価格設定!$D$3),MATCH($AW578,価格設定!D$1:XFD$1,1))*100)&amp;"%")</f>
        <v/>
      </c>
      <c r="DD578" s="28" t="str">
        <f>IF(CP578="","",$DD$1&amp;(INDEX(価格設定!D$1:XFD$3,ROW(価格設定!$D$2),MATCH($AW578,価格設定!D$1:XFD$1,1))*100)&amp;"%")</f>
        <v/>
      </c>
      <c r="DE578" s="29" t="str">
        <f t="shared" si="964"/>
        <v/>
      </c>
      <c r="DG578" s="58" t="str">
        <f t="shared" si="965"/>
        <v/>
      </c>
      <c r="DH578" s="58" t="str">
        <f t="shared" si="966"/>
        <v/>
      </c>
      <c r="DI578" s="58" t="str">
        <f t="shared" si="967"/>
        <v/>
      </c>
      <c r="DJ578" s="85" t="str">
        <f t="shared" si="968"/>
        <v/>
      </c>
      <c r="DL578" s="58" t="str">
        <f>IF(COUNTIF(DG$3:DG$1048576,DG578)=COUNTIF($DG$3:$DG578,DG578),DG578,"")</f>
        <v/>
      </c>
      <c r="DM578" s="85" t="str">
        <f t="shared" si="969"/>
        <v/>
      </c>
      <c r="DN578" s="85" t="str">
        <f t="shared" si="895"/>
        <v/>
      </c>
      <c r="DO578" s="85" t="str">
        <f t="shared" si="895"/>
        <v/>
      </c>
      <c r="DP578" s="303"/>
      <c r="DQ578" s="17" t="str">
        <f t="shared" si="896"/>
        <v/>
      </c>
      <c r="DR578" s="17" t="str">
        <f t="shared" si="897"/>
        <v/>
      </c>
      <c r="DS578" s="17" t="str">
        <f t="shared" si="898"/>
        <v/>
      </c>
      <c r="DU578" s="16" t="str">
        <f t="shared" si="970"/>
        <v/>
      </c>
      <c r="DV578" s="16" t="str">
        <f>IF(DU578="","",COUNT($DU$3:DU578))</f>
        <v/>
      </c>
      <c r="DW578" s="16" t="str">
        <f t="shared" si="971"/>
        <v/>
      </c>
      <c r="DX578" s="16" t="str">
        <f t="shared" si="972"/>
        <v/>
      </c>
      <c r="DY578" s="16" t="str">
        <f>IF(DZ578="","",COUNTIF(DZ$3:DZ578,DZ578))</f>
        <v/>
      </c>
      <c r="DZ578" s="16" t="str">
        <f t="shared" si="973"/>
        <v/>
      </c>
      <c r="EA578" s="16" t="str">
        <f t="shared" si="974"/>
        <v/>
      </c>
      <c r="EB578" s="16" t="str">
        <f t="shared" si="975"/>
        <v/>
      </c>
      <c r="EC578" s="16" t="str">
        <f t="shared" si="976"/>
        <v/>
      </c>
      <c r="ED578" s="16" t="str">
        <f t="shared" si="977"/>
        <v/>
      </c>
      <c r="EE578" s="16" t="str">
        <f t="shared" si="978"/>
        <v/>
      </c>
      <c r="EF578" s="16" t="str">
        <f t="shared" si="979"/>
        <v/>
      </c>
      <c r="EG578" s="16" t="str">
        <f t="shared" si="980"/>
        <v/>
      </c>
      <c r="EH578" s="16" t="str">
        <f t="shared" si="981"/>
        <v/>
      </c>
      <c r="EI578" s="16" t="str">
        <f t="shared" si="982"/>
        <v/>
      </c>
      <c r="EJ578" s="16" t="str">
        <f t="shared" si="983"/>
        <v/>
      </c>
      <c r="EK578" s="16" t="str">
        <f t="shared" si="984"/>
        <v/>
      </c>
      <c r="EL578" s="58" t="str">
        <f t="shared" si="985"/>
        <v/>
      </c>
      <c r="EM578" s="58" t="str">
        <f>IF(OR($DZ578="",CR578=""),IF($EL578="","",$EL578),IF(OR(CR578="なし",CR578=0),領収書!$H$1,CR578))</f>
        <v/>
      </c>
      <c r="EN578" s="58" t="str">
        <f>IF(OR($DZ578="",CS578=""),IF($EL578="","",$EL578),IF(OR(CS578="なし",CS578=0),入力!$EN$1,CS578))</f>
        <v/>
      </c>
      <c r="EO578" s="63" t="str">
        <f t="shared" si="986"/>
        <v/>
      </c>
      <c r="EP578" s="63" t="str">
        <f t="shared" si="987"/>
        <v/>
      </c>
      <c r="ER578" s="16" t="str">
        <f>IF(AND(COUNTIF($ET$3:ET578,ET578)=1,ET578&lt;&gt;""),MAX($ER$3:ER577)+1,"")</f>
        <v/>
      </c>
      <c r="ES578" s="16" t="str">
        <f>IF(価格設定!B580="","",価格設定!B580)</f>
        <v/>
      </c>
      <c r="ET578" s="16" t="str">
        <f>IF(価格設定!C580="","",価格設定!C580)</f>
        <v/>
      </c>
      <c r="EV578" s="16" t="str">
        <f t="shared" si="899"/>
        <v/>
      </c>
      <c r="EW578" s="16" t="str">
        <f t="shared" si="988"/>
        <v/>
      </c>
    </row>
    <row r="579" spans="1:153" ht="30" customHeight="1" x14ac:dyDescent="0.2">
      <c r="A579" s="225"/>
      <c r="B579" s="212"/>
      <c r="C579" s="221"/>
      <c r="D579" s="164"/>
      <c r="E579" s="165"/>
      <c r="F579" s="166"/>
      <c r="G579" s="167"/>
      <c r="H579" s="179"/>
      <c r="I579" s="306"/>
      <c r="J579" s="169"/>
      <c r="K579" s="179"/>
      <c r="L579" s="186"/>
      <c r="M579" s="186"/>
      <c r="N579" s="168"/>
      <c r="O579" s="170"/>
      <c r="P579" s="212"/>
      <c r="Q579" s="179" t="str">
        <f>IFERROR(IF(H579="","",IFERROR(INDEX(価格設定!$B$5:$B$1048576,MATCH(H579,価格設定!$B$5:$B$1048576,0),0),INDEX(価格設定!$B$5:$B$1048576,MATCH("*"&amp;H579&amp;"*",価格設定!$B$5:$B$1048576,0),0))),H579)</f>
        <v/>
      </c>
      <c r="R579" s="250" t="str">
        <f>IFERROR(IF(Q579="",IF(K579="","",K579),IF(K579="",IF(INDEX(価格設定!$C$5:$C$1048576,MATCH(Q579,価格設定!$B$5:$B$1048576,0),0)=0,"",INDEX(価格設定!$C$5:$C$1048576,MATCH(Q579,価格設定!$B$5:$B$1048576,0),0)),IF(K579="なし","",K579))),"")</f>
        <v/>
      </c>
      <c r="S579" s="308" t="str">
        <f t="shared" si="900"/>
        <v/>
      </c>
      <c r="T579" s="126" t="str">
        <f>IFERROR(IF(J579="",IF(INDEX(価格設定!$E$5:$R$1048576,MATCH($Q579,価格設定!B$5:B$1048576,0),MATCH($AW579,価格設定!E$1:X$1,1))=0,"",INDEX(価格設定!$E$5:$R$1048576,MATCH($Q579,価格設定!B$5:B$1048576,0),MATCH($AW579,価格設定!E$1:X$1,1))),J579),"")</f>
        <v/>
      </c>
      <c r="U579" s="126" t="str">
        <f t="shared" si="901"/>
        <v/>
      </c>
      <c r="V579" s="132" t="str">
        <f t="shared" si="902"/>
        <v/>
      </c>
      <c r="W579" s="127" t="str">
        <f>IFERROR(IF(OR(T579="",T579&lt;0),"",IFERROR(INDEX(価格設定!E$2:X$3,IF(AND(K579=$K$1,$K$1&lt;&gt;""),ROW(価格設定!$D$3)-1,MATCH(INDEX(価格設定!$D$5:$D$1048576,MATCH(Q579,価格設定!$B$5:$B$1048576,0),0),価格設定!$D$2:$D$3,0)),MATCH($AW579,価格設定!E$1:X$1,1)),INDEX(価格設定!E$2:X$2,0,MATCH($AW579,価格設定!E$1:X$1,1)))),"")</f>
        <v/>
      </c>
      <c r="X579" s="126" t="str">
        <f t="shared" si="893"/>
        <v/>
      </c>
      <c r="Y579" s="128" t="str">
        <f t="shared" si="903"/>
        <v/>
      </c>
      <c r="Z579" s="126" t="str">
        <f t="shared" si="904"/>
        <v/>
      </c>
      <c r="AA579" s="129" t="str">
        <f t="shared" si="905"/>
        <v/>
      </c>
      <c r="AB579" s="126" t="str">
        <f t="shared" si="906"/>
        <v/>
      </c>
      <c r="AC579" s="280" t="str">
        <f t="shared" si="907"/>
        <v/>
      </c>
      <c r="AD579" s="15"/>
      <c r="AE579" s="204" t="str">
        <f>IF(AF579="","",COUNT($AF$3:AF579))</f>
        <v/>
      </c>
      <c r="AF579" s="206" t="str">
        <f t="shared" si="908"/>
        <v/>
      </c>
      <c r="AG579" s="204" t="str">
        <f t="shared" si="909"/>
        <v/>
      </c>
      <c r="AH579" s="204" t="str">
        <f t="shared" si="910"/>
        <v/>
      </c>
      <c r="AI579" s="287"/>
      <c r="AJ579" s="15"/>
      <c r="AK579" s="138" t="str">
        <f t="shared" si="911"/>
        <v/>
      </c>
      <c r="AL579" s="131" t="str">
        <f t="shared" si="912"/>
        <v/>
      </c>
      <c r="AM579" s="131" t="str">
        <f t="shared" si="913"/>
        <v/>
      </c>
      <c r="AN579" s="313" t="str">
        <f t="shared" si="914"/>
        <v/>
      </c>
      <c r="AO579" s="316" t="str">
        <f t="shared" si="915"/>
        <v/>
      </c>
      <c r="AP579" s="18"/>
      <c r="AQ579" s="3" t="str">
        <f>IF(F579="","",MAX($AQ$3:AQ578)+1)</f>
        <v/>
      </c>
      <c r="AR579" s="3" t="str">
        <f>IF(OR(AQ579="",BB579=""),"",MAX($AR$3:AR578)+1)</f>
        <v/>
      </c>
      <c r="AS579" s="3" t="str">
        <f>IF(CQ579="","",RANK(CQ579,CQ$3:CQ$1048576,1)+COUNTIF($CQ$3:CQ579,CQ579)-1)</f>
        <v/>
      </c>
      <c r="AT579" s="21" t="str">
        <f>IF(C579="",IF(OR(AND($H579&lt;&gt;"",C579=""),AND($F578=$F579,$AZ579&lt;&gt;""),COUNTA($H$3:$H$1048576,#REF!,$F$3:$F$1048576)&gt;COUNTA($H$3:$H579,#REF!,$F$3:$F579),$AZ579&lt;&gt;""),INDEX(AT$3:AT$1048576,MATCH(MAX($AQ$3:$AQ578),$AQ$3:$AQ$1048576,0),0),""),C579)</f>
        <v/>
      </c>
      <c r="AU579" s="21" t="str">
        <f>IF(D579="",IF(OR(AND($H579&lt;&gt;"",D579=""),AND($F578=$F579,$AZ579&lt;&gt;""),COUNTA($H$3:$H$1048576,#REF!,$F$3:$F$1048576)&gt;COUNTA($H$3:$H579,#REF!,$F$3:$F579),$AZ579&lt;&gt;""),INDEX(AU$3:AU$1048576,MATCH(MAX($AQ$3:$AQ578),$AQ$3:$AQ$1048576,0),0),""),D579)</f>
        <v/>
      </c>
      <c r="AV579" s="21" t="str">
        <f>IF(E579="",IF(OR(AND($H579&lt;&gt;"",E579=""),AND($F578=$F579,$AZ579&lt;&gt;""),COUNTA($H$3:$H$1048576,#REF!,$F$3:$F$1048576)&gt;COUNTA($H$3:$H579,#REF!,$F$3:$F579),$AZ579&lt;&gt;""),INDEX(AV$3:AV$1048576,MATCH(MAX($AQ$3:$AQ578),$AQ$3:$AQ$1048576,0),0),""),E579)</f>
        <v/>
      </c>
      <c r="AW579" s="24" t="str">
        <f t="shared" si="916"/>
        <v/>
      </c>
      <c r="AX579" s="13" t="str">
        <f t="shared" si="917"/>
        <v/>
      </c>
      <c r="AY579" s="4" t="str">
        <f t="shared" si="918"/>
        <v/>
      </c>
      <c r="AZ579" s="4" t="str">
        <f>IF(AX579="",IF(OR(AND(H579&lt;&gt;"",F579=""),COUNTA($H$3:$H$1048576)&gt;COUNTA($H$3:$H579)),INDEX(AX$3:AX579,MATCH(MAX($AQ$3:AQ579),AQ$3:AQ579,0),0),""),AX579)</f>
        <v/>
      </c>
      <c r="BA579" s="4" t="str">
        <f>IF(AY579="",IF(AND(H579&lt;&gt;"",F579=""),INDEX(AY$3:AY579,MATCH(MAX($AQ$3:AQ579),AQ$3:AQ579,0),0),""),AY579)</f>
        <v/>
      </c>
      <c r="BB579" s="82" t="str">
        <f>IF(BC579="","",RANK(BC579,BC$3:BC$1048576,1)+COUNTIF($BC$3:BC579,BC579)-1)</f>
        <v/>
      </c>
      <c r="BC579" s="139" t="str">
        <f t="shared" si="919"/>
        <v/>
      </c>
      <c r="BD579" s="46" t="str">
        <f t="shared" si="920"/>
        <v/>
      </c>
      <c r="BE579" s="46" t="str">
        <f t="shared" si="921"/>
        <v/>
      </c>
      <c r="BF579" s="46" t="str">
        <f t="shared" si="922"/>
        <v/>
      </c>
      <c r="BG579" s="4" t="str">
        <f t="shared" si="923"/>
        <v/>
      </c>
      <c r="BH579" s="180" t="str">
        <f t="shared" si="924"/>
        <v/>
      </c>
      <c r="BI579" s="16" t="str">
        <f t="shared" si="925"/>
        <v/>
      </c>
      <c r="BJ579" s="52" t="str">
        <f>IF(BI579="","",IF(W579="","",IF(AND(K579=$K$1,$K$1&lt;&gt;""),$BT$2,IFERROR(IF(INDEX(価格設定!$D$5:$D$1048576,MATCH(Q579,価格設定!$B$5:$B$1048576,0),0)=価格設定!$D$3,$BT$2,$BS$2),$BS$2))))</f>
        <v/>
      </c>
      <c r="BK579" s="16" t="str">
        <f>IF(BI579="","",IF(COUNTIF($BI$3:BI579,BI579)=1,1,IF(AND(BI578=BI579,BH579=""),BK578,COUNTIF($BH$3:BH579,BH579))))</f>
        <v/>
      </c>
      <c r="BL579" s="52" t="str">
        <f t="shared" si="926"/>
        <v/>
      </c>
      <c r="BM579" s="52" t="str">
        <f t="shared" si="927"/>
        <v/>
      </c>
      <c r="BN579" s="119" t="str">
        <f t="shared" si="928"/>
        <v/>
      </c>
      <c r="BO579" s="119" t="str">
        <f t="shared" si="929"/>
        <v/>
      </c>
      <c r="BP579" s="17" t="str">
        <f t="shared" si="930"/>
        <v/>
      </c>
      <c r="BQ579" s="17" t="str">
        <f t="shared" si="931"/>
        <v/>
      </c>
      <c r="BR579" s="17" t="str">
        <f>IF(OR(BP579="",COUNTIF($BO$3:BO579,BO579)&lt;&gt;1),"",SUMIF(BO$3:BO$1048576,BO579,BP$3:BP$1048576))</f>
        <v/>
      </c>
      <c r="BS579" s="17" t="str">
        <f t="shared" si="932"/>
        <v/>
      </c>
      <c r="BT579" s="17" t="str">
        <f t="shared" si="933"/>
        <v/>
      </c>
      <c r="BU579" s="17" t="str">
        <f t="shared" si="934"/>
        <v/>
      </c>
      <c r="BV579" s="24" t="str">
        <f t="shared" si="935"/>
        <v/>
      </c>
      <c r="BW579" s="24" t="str">
        <f t="shared" si="936"/>
        <v/>
      </c>
      <c r="BX579" s="24" t="str">
        <f t="shared" si="937"/>
        <v/>
      </c>
      <c r="BY579" s="26" t="str">
        <f t="shared" si="938"/>
        <v/>
      </c>
      <c r="BZ579" s="26" t="str">
        <f t="shared" si="939"/>
        <v/>
      </c>
      <c r="CA579" s="26" t="str">
        <f t="shared" si="940"/>
        <v/>
      </c>
      <c r="CB579" s="66" t="str">
        <f t="shared" si="941"/>
        <v/>
      </c>
      <c r="CC579" s="65" t="str">
        <f t="shared" si="942"/>
        <v/>
      </c>
      <c r="CD579" s="26" t="str">
        <f t="shared" si="943"/>
        <v/>
      </c>
      <c r="CE579" s="26" t="str">
        <f t="shared" si="944"/>
        <v/>
      </c>
      <c r="CF579" s="193" t="str">
        <f t="shared" si="945"/>
        <v/>
      </c>
      <c r="CG579" s="193" t="str">
        <f t="shared" si="946"/>
        <v/>
      </c>
      <c r="CH579" s="26" t="str">
        <f t="shared" si="947"/>
        <v/>
      </c>
      <c r="CI579" s="26" t="str">
        <f t="shared" si="948"/>
        <v/>
      </c>
      <c r="CJ579" s="65" t="str">
        <f t="shared" si="949"/>
        <v/>
      </c>
      <c r="CK579" s="65" t="str">
        <f t="shared" si="950"/>
        <v/>
      </c>
      <c r="CL579" s="64" t="str">
        <f t="shared" si="951"/>
        <v/>
      </c>
      <c r="CM579" s="64" t="str">
        <f t="shared" si="952"/>
        <v/>
      </c>
      <c r="CN579" s="65" t="str">
        <f t="shared" si="953"/>
        <v/>
      </c>
      <c r="CP579" s="63" t="str">
        <f>IF(BH579="","",MAX($CP$3:CP578)+1)</f>
        <v/>
      </c>
      <c r="CQ579" s="24" t="str">
        <f t="shared" si="954"/>
        <v/>
      </c>
      <c r="CR579" s="24" t="str">
        <f t="shared" si="955"/>
        <v/>
      </c>
      <c r="CS579" s="24" t="str">
        <f t="shared" si="956"/>
        <v/>
      </c>
      <c r="CT579" s="58" t="str">
        <f>IF(BO579="","",COUNTIF($BO$3:BO579,BO579)&amp;"@"&amp;BO579)</f>
        <v/>
      </c>
      <c r="CU579" s="16" t="str">
        <f t="shared" si="894"/>
        <v/>
      </c>
      <c r="CV579" s="63" t="str">
        <f t="shared" si="957"/>
        <v/>
      </c>
      <c r="CW579" s="16" t="str">
        <f t="shared" si="958"/>
        <v/>
      </c>
      <c r="CX579" s="16" t="str">
        <f t="shared" si="959"/>
        <v/>
      </c>
      <c r="CY579" s="16" t="str">
        <f t="shared" si="960"/>
        <v/>
      </c>
      <c r="CZ579" s="85" t="str">
        <f t="shared" si="961"/>
        <v/>
      </c>
      <c r="DA579" s="16" t="str">
        <f t="shared" si="962"/>
        <v/>
      </c>
      <c r="DB579" s="16" t="str">
        <f t="shared" si="963"/>
        <v/>
      </c>
      <c r="DC579" s="28" t="str">
        <f>IF(CP579="","",$DC$1&amp;(INDEX(価格設定!D$1:XFD$3,ROW(価格設定!$D$3),MATCH($AW579,価格設定!D$1:XFD$1,1))*100)&amp;"%")</f>
        <v/>
      </c>
      <c r="DD579" s="28" t="str">
        <f>IF(CP579="","",$DD$1&amp;(INDEX(価格設定!D$1:XFD$3,ROW(価格設定!$D$2),MATCH($AW579,価格設定!D$1:XFD$1,1))*100)&amp;"%")</f>
        <v/>
      </c>
      <c r="DE579" s="29" t="str">
        <f t="shared" si="964"/>
        <v/>
      </c>
      <c r="DG579" s="58" t="str">
        <f t="shared" si="965"/>
        <v/>
      </c>
      <c r="DH579" s="58" t="str">
        <f t="shared" si="966"/>
        <v/>
      </c>
      <c r="DI579" s="58" t="str">
        <f t="shared" si="967"/>
        <v/>
      </c>
      <c r="DJ579" s="85" t="str">
        <f t="shared" si="968"/>
        <v/>
      </c>
      <c r="DL579" s="58" t="str">
        <f>IF(COUNTIF(DG$3:DG$1048576,DG579)=COUNTIF($DG$3:$DG579,DG579),DG579,"")</f>
        <v/>
      </c>
      <c r="DM579" s="85" t="str">
        <f t="shared" si="969"/>
        <v/>
      </c>
      <c r="DN579" s="85" t="str">
        <f t="shared" si="895"/>
        <v/>
      </c>
      <c r="DO579" s="85" t="str">
        <f t="shared" si="895"/>
        <v/>
      </c>
      <c r="DP579" s="303"/>
      <c r="DQ579" s="17" t="str">
        <f t="shared" si="896"/>
        <v/>
      </c>
      <c r="DR579" s="17" t="str">
        <f t="shared" si="897"/>
        <v/>
      </c>
      <c r="DS579" s="17" t="str">
        <f t="shared" si="898"/>
        <v/>
      </c>
      <c r="DU579" s="16" t="str">
        <f t="shared" si="970"/>
        <v/>
      </c>
      <c r="DV579" s="16" t="str">
        <f>IF(DU579="","",COUNT($DU$3:DU579))</f>
        <v/>
      </c>
      <c r="DW579" s="16" t="str">
        <f t="shared" si="971"/>
        <v/>
      </c>
      <c r="DX579" s="16" t="str">
        <f t="shared" si="972"/>
        <v/>
      </c>
      <c r="DY579" s="16" t="str">
        <f>IF(DZ579="","",COUNTIF(DZ$3:DZ579,DZ579))</f>
        <v/>
      </c>
      <c r="DZ579" s="16" t="str">
        <f t="shared" si="973"/>
        <v/>
      </c>
      <c r="EA579" s="16" t="str">
        <f t="shared" si="974"/>
        <v/>
      </c>
      <c r="EB579" s="16" t="str">
        <f t="shared" si="975"/>
        <v/>
      </c>
      <c r="EC579" s="16" t="str">
        <f t="shared" si="976"/>
        <v/>
      </c>
      <c r="ED579" s="16" t="str">
        <f t="shared" si="977"/>
        <v/>
      </c>
      <c r="EE579" s="16" t="str">
        <f t="shared" si="978"/>
        <v/>
      </c>
      <c r="EF579" s="16" t="str">
        <f t="shared" si="979"/>
        <v/>
      </c>
      <c r="EG579" s="16" t="str">
        <f t="shared" si="980"/>
        <v/>
      </c>
      <c r="EH579" s="16" t="str">
        <f t="shared" si="981"/>
        <v/>
      </c>
      <c r="EI579" s="16" t="str">
        <f t="shared" si="982"/>
        <v/>
      </c>
      <c r="EJ579" s="16" t="str">
        <f t="shared" si="983"/>
        <v/>
      </c>
      <c r="EK579" s="16" t="str">
        <f t="shared" si="984"/>
        <v/>
      </c>
      <c r="EL579" s="58" t="str">
        <f t="shared" si="985"/>
        <v/>
      </c>
      <c r="EM579" s="58" t="str">
        <f>IF(OR($DZ579="",CR579=""),IF($EL579="","",$EL579),IF(OR(CR579="なし",CR579=0),領収書!$H$1,CR579))</f>
        <v/>
      </c>
      <c r="EN579" s="58" t="str">
        <f>IF(OR($DZ579="",CS579=""),IF($EL579="","",$EL579),IF(OR(CS579="なし",CS579=0),入力!$EN$1,CS579))</f>
        <v/>
      </c>
      <c r="EO579" s="63" t="str">
        <f t="shared" si="986"/>
        <v/>
      </c>
      <c r="EP579" s="63" t="str">
        <f t="shared" si="987"/>
        <v/>
      </c>
      <c r="ER579" s="16" t="str">
        <f>IF(AND(COUNTIF($ET$3:ET579,ET579)=1,ET579&lt;&gt;""),MAX($ER$3:ER578)+1,"")</f>
        <v/>
      </c>
      <c r="ES579" s="16" t="str">
        <f>IF(価格設定!B581="","",価格設定!B581)</f>
        <v/>
      </c>
      <c r="ET579" s="16" t="str">
        <f>IF(価格設定!C581="","",価格設定!C581)</f>
        <v/>
      </c>
      <c r="EV579" s="16" t="str">
        <f t="shared" si="899"/>
        <v/>
      </c>
      <c r="EW579" s="16" t="str">
        <f t="shared" si="988"/>
        <v/>
      </c>
    </row>
    <row r="580" spans="1:153" ht="30" customHeight="1" x14ac:dyDescent="0.2">
      <c r="A580" s="225"/>
      <c r="B580" s="212"/>
      <c r="C580" s="221"/>
      <c r="D580" s="164"/>
      <c r="E580" s="165"/>
      <c r="F580" s="166"/>
      <c r="G580" s="167"/>
      <c r="H580" s="179"/>
      <c r="I580" s="306"/>
      <c r="J580" s="169"/>
      <c r="K580" s="179"/>
      <c r="L580" s="186"/>
      <c r="M580" s="186"/>
      <c r="N580" s="168"/>
      <c r="O580" s="170"/>
      <c r="P580" s="212"/>
      <c r="Q580" s="179" t="str">
        <f>IFERROR(IF(H580="","",IFERROR(INDEX(価格設定!$B$5:$B$1048576,MATCH(H580,価格設定!$B$5:$B$1048576,0),0),INDEX(価格設定!$B$5:$B$1048576,MATCH("*"&amp;H580&amp;"*",価格設定!$B$5:$B$1048576,0),0))),H580)</f>
        <v/>
      </c>
      <c r="R580" s="250" t="str">
        <f>IFERROR(IF(Q580="",IF(K580="","",K580),IF(K580="",IF(INDEX(価格設定!$C$5:$C$1048576,MATCH(Q580,価格設定!$B$5:$B$1048576,0),0)=0,"",INDEX(価格設定!$C$5:$C$1048576,MATCH(Q580,価格設定!$B$5:$B$1048576,0),0)),IF(K580="なし","",K580))),"")</f>
        <v/>
      </c>
      <c r="S580" s="308" t="str">
        <f t="shared" si="900"/>
        <v/>
      </c>
      <c r="T580" s="126" t="str">
        <f>IFERROR(IF(J580="",IF(INDEX(価格設定!$E$5:$R$1048576,MATCH($Q580,価格設定!B$5:B$1048576,0),MATCH($AW580,価格設定!E$1:X$1,1))=0,"",INDEX(価格設定!$E$5:$R$1048576,MATCH($Q580,価格設定!B$5:B$1048576,0),MATCH($AW580,価格設定!E$1:X$1,1))),J580),"")</f>
        <v/>
      </c>
      <c r="U580" s="126" t="str">
        <f t="shared" si="901"/>
        <v/>
      </c>
      <c r="V580" s="132" t="str">
        <f t="shared" si="902"/>
        <v/>
      </c>
      <c r="W580" s="127" t="str">
        <f>IFERROR(IF(OR(T580="",T580&lt;0),"",IFERROR(INDEX(価格設定!E$2:X$3,IF(AND(K580=$K$1,$K$1&lt;&gt;""),ROW(価格設定!$D$3)-1,MATCH(INDEX(価格設定!$D$5:$D$1048576,MATCH(Q580,価格設定!$B$5:$B$1048576,0),0),価格設定!$D$2:$D$3,0)),MATCH($AW580,価格設定!E$1:X$1,1)),INDEX(価格設定!E$2:X$2,0,MATCH($AW580,価格設定!E$1:X$1,1)))),"")</f>
        <v/>
      </c>
      <c r="X580" s="126" t="str">
        <f t="shared" ref="X580:X643" si="989">IFERROR(IF(U580="","",ROUNDDOWN(U580*W580,0)),"")</f>
        <v/>
      </c>
      <c r="Y580" s="128" t="str">
        <f t="shared" si="903"/>
        <v/>
      </c>
      <c r="Z580" s="126" t="str">
        <f t="shared" si="904"/>
        <v/>
      </c>
      <c r="AA580" s="129" t="str">
        <f t="shared" si="905"/>
        <v/>
      </c>
      <c r="AB580" s="126" t="str">
        <f t="shared" si="906"/>
        <v/>
      </c>
      <c r="AC580" s="280" t="str">
        <f t="shared" si="907"/>
        <v/>
      </c>
      <c r="AD580" s="15"/>
      <c r="AE580" s="204" t="str">
        <f>IF(AF580="","",COUNT($AF$3:AF580))</f>
        <v/>
      </c>
      <c r="AF580" s="206" t="str">
        <f t="shared" si="908"/>
        <v/>
      </c>
      <c r="AG580" s="204" t="str">
        <f t="shared" si="909"/>
        <v/>
      </c>
      <c r="AH580" s="204" t="str">
        <f t="shared" si="910"/>
        <v/>
      </c>
      <c r="AI580" s="287"/>
      <c r="AJ580" s="15"/>
      <c r="AK580" s="138" t="str">
        <f t="shared" si="911"/>
        <v/>
      </c>
      <c r="AL580" s="131" t="str">
        <f t="shared" si="912"/>
        <v/>
      </c>
      <c r="AM580" s="131" t="str">
        <f t="shared" si="913"/>
        <v/>
      </c>
      <c r="AN580" s="313" t="str">
        <f t="shared" si="914"/>
        <v/>
      </c>
      <c r="AO580" s="316" t="str">
        <f t="shared" si="915"/>
        <v/>
      </c>
      <c r="AP580" s="18"/>
      <c r="AQ580" s="3" t="str">
        <f>IF(F580="","",MAX($AQ$3:AQ579)+1)</f>
        <v/>
      </c>
      <c r="AR580" s="3" t="str">
        <f>IF(OR(AQ580="",BB580=""),"",MAX($AR$3:AR579)+1)</f>
        <v/>
      </c>
      <c r="AS580" s="3" t="str">
        <f>IF(CQ580="","",RANK(CQ580,CQ$3:CQ$1048576,1)+COUNTIF($CQ$3:CQ580,CQ580)-1)</f>
        <v/>
      </c>
      <c r="AT580" s="21" t="str">
        <f>IF(C580="",IF(OR(AND($H580&lt;&gt;"",C580=""),AND($F579=$F580,$AZ580&lt;&gt;""),COUNTA($H$3:$H$1048576,#REF!,$F$3:$F$1048576)&gt;COUNTA($H$3:$H580,#REF!,$F$3:$F580),$AZ580&lt;&gt;""),INDEX(AT$3:AT$1048576,MATCH(MAX($AQ$3:$AQ579),$AQ$3:$AQ$1048576,0),0),""),C580)</f>
        <v/>
      </c>
      <c r="AU580" s="21" t="str">
        <f>IF(D580="",IF(OR(AND($H580&lt;&gt;"",D580=""),AND($F579=$F580,$AZ580&lt;&gt;""),COUNTA($H$3:$H$1048576,#REF!,$F$3:$F$1048576)&gt;COUNTA($H$3:$H580,#REF!,$F$3:$F580),$AZ580&lt;&gt;""),INDEX(AU$3:AU$1048576,MATCH(MAX($AQ$3:$AQ579),$AQ$3:$AQ$1048576,0),0),""),D580)</f>
        <v/>
      </c>
      <c r="AV580" s="21" t="str">
        <f>IF(E580="",IF(OR(AND($H580&lt;&gt;"",E580=""),AND($F579=$F580,$AZ580&lt;&gt;""),COUNTA($H$3:$H$1048576,#REF!,$F$3:$F$1048576)&gt;COUNTA($H$3:$H580,#REF!,$F$3:$F580),$AZ580&lt;&gt;""),INDEX(AV$3:AV$1048576,MATCH(MAX($AQ$3:$AQ579),$AQ$3:$AQ$1048576,0),0),""),E580)</f>
        <v/>
      </c>
      <c r="AW580" s="24" t="str">
        <f t="shared" si="916"/>
        <v/>
      </c>
      <c r="AX580" s="13" t="str">
        <f t="shared" si="917"/>
        <v/>
      </c>
      <c r="AY580" s="4" t="str">
        <f t="shared" si="918"/>
        <v/>
      </c>
      <c r="AZ580" s="4" t="str">
        <f>IF(AX580="",IF(OR(AND(H580&lt;&gt;"",F580=""),COUNTA($H$3:$H$1048576)&gt;COUNTA($H$3:$H580)),INDEX(AX$3:AX580,MATCH(MAX($AQ$3:AQ580),AQ$3:AQ580,0),0),""),AX580)</f>
        <v/>
      </c>
      <c r="BA580" s="4" t="str">
        <f>IF(AY580="",IF(AND(H580&lt;&gt;"",F580=""),INDEX(AY$3:AY580,MATCH(MAX($AQ$3:AQ580),AQ$3:AQ580,0),0),""),AY580)</f>
        <v/>
      </c>
      <c r="BB580" s="82" t="str">
        <f>IF(BC580="","",RANK(BC580,BC$3:BC$1048576,1)+COUNTIF($BC$3:BC580,BC580)-1)</f>
        <v/>
      </c>
      <c r="BC580" s="139" t="str">
        <f t="shared" si="919"/>
        <v/>
      </c>
      <c r="BD580" s="46" t="str">
        <f t="shared" si="920"/>
        <v/>
      </c>
      <c r="BE580" s="46" t="str">
        <f t="shared" si="921"/>
        <v/>
      </c>
      <c r="BF580" s="46" t="str">
        <f t="shared" si="922"/>
        <v/>
      </c>
      <c r="BG580" s="4" t="str">
        <f t="shared" si="923"/>
        <v/>
      </c>
      <c r="BH580" s="180" t="str">
        <f t="shared" si="924"/>
        <v/>
      </c>
      <c r="BI580" s="16" t="str">
        <f t="shared" si="925"/>
        <v/>
      </c>
      <c r="BJ580" s="52" t="str">
        <f>IF(BI580="","",IF(W580="","",IF(AND(K580=$K$1,$K$1&lt;&gt;""),$BT$2,IFERROR(IF(INDEX(価格設定!$D$5:$D$1048576,MATCH(Q580,価格設定!$B$5:$B$1048576,0),0)=価格設定!$D$3,$BT$2,$BS$2),$BS$2))))</f>
        <v/>
      </c>
      <c r="BK580" s="16" t="str">
        <f>IF(BI580="","",IF(COUNTIF($BI$3:BI580,BI580)=1,1,IF(AND(BI579=BI580,BH580=""),BK579,COUNTIF($BH$3:BH580,BH580))))</f>
        <v/>
      </c>
      <c r="BL580" s="52" t="str">
        <f t="shared" si="926"/>
        <v/>
      </c>
      <c r="BM580" s="52" t="str">
        <f t="shared" si="927"/>
        <v/>
      </c>
      <c r="BN580" s="119" t="str">
        <f t="shared" si="928"/>
        <v/>
      </c>
      <c r="BO580" s="119" t="str">
        <f t="shared" si="929"/>
        <v/>
      </c>
      <c r="BP580" s="17" t="str">
        <f t="shared" si="930"/>
        <v/>
      </c>
      <c r="BQ580" s="17" t="str">
        <f t="shared" si="931"/>
        <v/>
      </c>
      <c r="BR580" s="17" t="str">
        <f>IF(OR(BP580="",COUNTIF($BO$3:BO580,BO580)&lt;&gt;1),"",SUMIF(BO$3:BO$1048576,BO580,BP$3:BP$1048576))</f>
        <v/>
      </c>
      <c r="BS580" s="17" t="str">
        <f t="shared" si="932"/>
        <v/>
      </c>
      <c r="BT580" s="17" t="str">
        <f t="shared" si="933"/>
        <v/>
      </c>
      <c r="BU580" s="17" t="str">
        <f t="shared" si="934"/>
        <v/>
      </c>
      <c r="BV580" s="24" t="str">
        <f t="shared" si="935"/>
        <v/>
      </c>
      <c r="BW580" s="24" t="str">
        <f t="shared" si="936"/>
        <v/>
      </c>
      <c r="BX580" s="24" t="str">
        <f t="shared" si="937"/>
        <v/>
      </c>
      <c r="BY580" s="26" t="str">
        <f t="shared" si="938"/>
        <v/>
      </c>
      <c r="BZ580" s="26" t="str">
        <f t="shared" si="939"/>
        <v/>
      </c>
      <c r="CA580" s="26" t="str">
        <f t="shared" si="940"/>
        <v/>
      </c>
      <c r="CB580" s="66" t="str">
        <f t="shared" si="941"/>
        <v/>
      </c>
      <c r="CC580" s="65" t="str">
        <f t="shared" si="942"/>
        <v/>
      </c>
      <c r="CD580" s="26" t="str">
        <f t="shared" si="943"/>
        <v/>
      </c>
      <c r="CE580" s="26" t="str">
        <f t="shared" si="944"/>
        <v/>
      </c>
      <c r="CF580" s="193" t="str">
        <f t="shared" si="945"/>
        <v/>
      </c>
      <c r="CG580" s="193" t="str">
        <f t="shared" si="946"/>
        <v/>
      </c>
      <c r="CH580" s="26" t="str">
        <f t="shared" si="947"/>
        <v/>
      </c>
      <c r="CI580" s="26" t="str">
        <f t="shared" si="948"/>
        <v/>
      </c>
      <c r="CJ580" s="65" t="str">
        <f t="shared" si="949"/>
        <v/>
      </c>
      <c r="CK580" s="65" t="str">
        <f t="shared" si="950"/>
        <v/>
      </c>
      <c r="CL580" s="64" t="str">
        <f t="shared" si="951"/>
        <v/>
      </c>
      <c r="CM580" s="64" t="str">
        <f t="shared" si="952"/>
        <v/>
      </c>
      <c r="CN580" s="65" t="str">
        <f t="shared" si="953"/>
        <v/>
      </c>
      <c r="CP580" s="63" t="str">
        <f>IF(BH580="","",MAX($CP$3:CP579)+1)</f>
        <v/>
      </c>
      <c r="CQ580" s="24" t="str">
        <f t="shared" si="954"/>
        <v/>
      </c>
      <c r="CR580" s="24" t="str">
        <f t="shared" si="955"/>
        <v/>
      </c>
      <c r="CS580" s="24" t="str">
        <f t="shared" si="956"/>
        <v/>
      </c>
      <c r="CT580" s="58" t="str">
        <f>IF(BO580="","",COUNTIF($BO$3:BO580,BO580)&amp;"@"&amp;BO580)</f>
        <v/>
      </c>
      <c r="CU580" s="16" t="str">
        <f t="shared" ref="CU580:CU643" si="990">IF(BX580="","",IF($CV$1="無",BX580,BX580&amp;" "&amp;IF(OR(BX580=R580,R580=""),"","("&amp;R580&amp;")")))</f>
        <v/>
      </c>
      <c r="CV580" s="63" t="str">
        <f t="shared" si="957"/>
        <v/>
      </c>
      <c r="CW580" s="16" t="str">
        <f t="shared" si="958"/>
        <v/>
      </c>
      <c r="CX580" s="16" t="str">
        <f t="shared" si="959"/>
        <v/>
      </c>
      <c r="CY580" s="16" t="str">
        <f t="shared" si="960"/>
        <v/>
      </c>
      <c r="CZ580" s="85" t="str">
        <f t="shared" si="961"/>
        <v/>
      </c>
      <c r="DA580" s="16" t="str">
        <f t="shared" si="962"/>
        <v/>
      </c>
      <c r="DB580" s="16" t="str">
        <f t="shared" si="963"/>
        <v/>
      </c>
      <c r="DC580" s="28" t="str">
        <f>IF(CP580="","",$DC$1&amp;(INDEX(価格設定!D$1:XFD$3,ROW(価格設定!$D$3),MATCH($AW580,価格設定!D$1:XFD$1,1))*100)&amp;"%")</f>
        <v/>
      </c>
      <c r="DD580" s="28" t="str">
        <f>IF(CP580="","",$DD$1&amp;(INDEX(価格設定!D$1:XFD$3,ROW(価格設定!$D$2),MATCH($AW580,価格設定!D$1:XFD$1,1))*100)&amp;"%")</f>
        <v/>
      </c>
      <c r="DE580" s="29" t="str">
        <f t="shared" si="964"/>
        <v/>
      </c>
      <c r="DG580" s="58" t="str">
        <f t="shared" si="965"/>
        <v/>
      </c>
      <c r="DH580" s="58" t="str">
        <f t="shared" si="966"/>
        <v/>
      </c>
      <c r="DI580" s="58" t="str">
        <f t="shared" si="967"/>
        <v/>
      </c>
      <c r="DJ580" s="85" t="str">
        <f t="shared" si="968"/>
        <v/>
      </c>
      <c r="DL580" s="58" t="str">
        <f>IF(COUNTIF(DG$3:DG$1048576,DG580)=COUNTIF($DG$3:$DG580,DG580),DG580,"")</f>
        <v/>
      </c>
      <c r="DM580" s="85" t="str">
        <f t="shared" si="969"/>
        <v/>
      </c>
      <c r="DN580" s="85" t="str">
        <f t="shared" ref="DN580:DO643" si="991">IF($DL580="","",SUMIF($DI$3:$DI$1048576,$DL580&amp;DN$2,$DJ$3:$DJ$1048576))</f>
        <v/>
      </c>
      <c r="DO580" s="85" t="str">
        <f t="shared" si="991"/>
        <v/>
      </c>
      <c r="DP580" s="303"/>
      <c r="DQ580" s="17" t="str">
        <f t="shared" ref="DQ580:DQ643" si="992">IF($DL580="","",SUMIF($DG$3:$DG$1048576,$DL580,$CX$3:$CX$1048576))</f>
        <v/>
      </c>
      <c r="DR580" s="17" t="str">
        <f t="shared" ref="DR580:DR643" si="993">IF($DL580="","",SUMIF($DG$3:$DG$1048576,$DL580,$DB$3:$DB$1048576))</f>
        <v/>
      </c>
      <c r="DS580" s="17" t="str">
        <f t="shared" ref="DS580:DS643" si="994">IF($DL580="","",SUMIF($DG$3:$DG$1048576,$DL580,$DA$3:$DA$1048576))</f>
        <v/>
      </c>
      <c r="DU580" s="16" t="str">
        <f t="shared" si="970"/>
        <v/>
      </c>
      <c r="DV580" s="16" t="str">
        <f>IF(DU580="","",COUNT($DU$3:DU580))</f>
        <v/>
      </c>
      <c r="DW580" s="16" t="str">
        <f t="shared" si="971"/>
        <v/>
      </c>
      <c r="DX580" s="16" t="str">
        <f t="shared" si="972"/>
        <v/>
      </c>
      <c r="DY580" s="16" t="str">
        <f>IF(DZ580="","",COUNTIF(DZ$3:DZ580,DZ580))</f>
        <v/>
      </c>
      <c r="DZ580" s="16" t="str">
        <f t="shared" si="973"/>
        <v/>
      </c>
      <c r="EA580" s="16" t="str">
        <f t="shared" si="974"/>
        <v/>
      </c>
      <c r="EB580" s="16" t="str">
        <f t="shared" si="975"/>
        <v/>
      </c>
      <c r="EC580" s="16" t="str">
        <f t="shared" si="976"/>
        <v/>
      </c>
      <c r="ED580" s="16" t="str">
        <f t="shared" si="977"/>
        <v/>
      </c>
      <c r="EE580" s="16" t="str">
        <f t="shared" si="978"/>
        <v/>
      </c>
      <c r="EF580" s="16" t="str">
        <f t="shared" si="979"/>
        <v/>
      </c>
      <c r="EG580" s="16" t="str">
        <f t="shared" si="980"/>
        <v/>
      </c>
      <c r="EH580" s="16" t="str">
        <f t="shared" si="981"/>
        <v/>
      </c>
      <c r="EI580" s="16" t="str">
        <f t="shared" si="982"/>
        <v/>
      </c>
      <c r="EJ580" s="16" t="str">
        <f t="shared" si="983"/>
        <v/>
      </c>
      <c r="EK580" s="16" t="str">
        <f t="shared" si="984"/>
        <v/>
      </c>
      <c r="EL580" s="58" t="str">
        <f t="shared" si="985"/>
        <v/>
      </c>
      <c r="EM580" s="58" t="str">
        <f>IF(OR($DZ580="",CR580=""),IF($EL580="","",$EL580),IF(OR(CR580="なし",CR580=0),領収書!$H$1,CR580))</f>
        <v/>
      </c>
      <c r="EN580" s="58" t="str">
        <f>IF(OR($DZ580="",CS580=""),IF($EL580="","",$EL580),IF(OR(CS580="なし",CS580=0),入力!$EN$1,CS580))</f>
        <v/>
      </c>
      <c r="EO580" s="63" t="str">
        <f t="shared" si="986"/>
        <v/>
      </c>
      <c r="EP580" s="63" t="str">
        <f t="shared" si="987"/>
        <v/>
      </c>
      <c r="ER580" s="16" t="str">
        <f>IF(AND(COUNTIF($ET$3:ET580,ET580)=1,ET580&lt;&gt;""),MAX($ER$3:ER579)+1,"")</f>
        <v/>
      </c>
      <c r="ES580" s="16" t="str">
        <f>IF(価格設定!B582="","",価格設定!B582)</f>
        <v/>
      </c>
      <c r="ET580" s="16" t="str">
        <f>IF(価格設定!C582="","",価格設定!C582)</f>
        <v/>
      </c>
      <c r="EV580" s="16" t="str">
        <f t="shared" ref="EV580:EV643" si="995">IF((ROW(EV580)-ROW($EV$2))&lt;=$EV$2,ROW(EV580)-ROW($EV$2),"")</f>
        <v/>
      </c>
      <c r="EW580" s="16" t="str">
        <f t="shared" si="988"/>
        <v/>
      </c>
    </row>
    <row r="581" spans="1:153" ht="30" customHeight="1" x14ac:dyDescent="0.2">
      <c r="A581" s="225"/>
      <c r="B581" s="212"/>
      <c r="C581" s="221"/>
      <c r="D581" s="164"/>
      <c r="E581" s="165"/>
      <c r="F581" s="166"/>
      <c r="G581" s="167"/>
      <c r="H581" s="179"/>
      <c r="I581" s="306"/>
      <c r="J581" s="169"/>
      <c r="K581" s="179"/>
      <c r="L581" s="186"/>
      <c r="M581" s="186"/>
      <c r="N581" s="168"/>
      <c r="O581" s="170"/>
      <c r="P581" s="212"/>
      <c r="Q581" s="179" t="str">
        <f>IFERROR(IF(H581="","",IFERROR(INDEX(価格設定!$B$5:$B$1048576,MATCH(H581,価格設定!$B$5:$B$1048576,0),0),INDEX(価格設定!$B$5:$B$1048576,MATCH("*"&amp;H581&amp;"*",価格設定!$B$5:$B$1048576,0),0))),H581)</f>
        <v/>
      </c>
      <c r="R581" s="250" t="str">
        <f>IFERROR(IF(Q581="",IF(K581="","",K581),IF(K581="",IF(INDEX(価格設定!$C$5:$C$1048576,MATCH(Q581,価格設定!$B$5:$B$1048576,0),0)=0,"",INDEX(価格設定!$C$5:$C$1048576,MATCH(Q581,価格設定!$B$5:$B$1048576,0),0)),IF(K581="なし","",K581))),"")</f>
        <v/>
      </c>
      <c r="S581" s="308" t="str">
        <f t="shared" si="900"/>
        <v/>
      </c>
      <c r="T581" s="126" t="str">
        <f>IFERROR(IF(J581="",IF(INDEX(価格設定!$E$5:$R$1048576,MATCH($Q581,価格設定!B$5:B$1048576,0),MATCH($AW581,価格設定!E$1:X$1,1))=0,"",INDEX(価格設定!$E$5:$R$1048576,MATCH($Q581,価格設定!B$5:B$1048576,0),MATCH($AW581,価格設定!E$1:X$1,1))),J581),"")</f>
        <v/>
      </c>
      <c r="U581" s="126" t="str">
        <f t="shared" si="901"/>
        <v/>
      </c>
      <c r="V581" s="132" t="str">
        <f t="shared" si="902"/>
        <v/>
      </c>
      <c r="W581" s="127" t="str">
        <f>IFERROR(IF(OR(T581="",T581&lt;0),"",IFERROR(INDEX(価格設定!E$2:X$3,IF(AND(K581=$K$1,$K$1&lt;&gt;""),ROW(価格設定!$D$3)-1,MATCH(INDEX(価格設定!$D$5:$D$1048576,MATCH(Q581,価格設定!$B$5:$B$1048576,0),0),価格設定!$D$2:$D$3,0)),MATCH($AW581,価格設定!E$1:X$1,1)),INDEX(価格設定!E$2:X$2,0,MATCH($AW581,価格設定!E$1:X$1,1)))),"")</f>
        <v/>
      </c>
      <c r="X581" s="126" t="str">
        <f t="shared" si="989"/>
        <v/>
      </c>
      <c r="Y581" s="128" t="str">
        <f t="shared" si="903"/>
        <v/>
      </c>
      <c r="Z581" s="126" t="str">
        <f t="shared" si="904"/>
        <v/>
      </c>
      <c r="AA581" s="129" t="str">
        <f t="shared" si="905"/>
        <v/>
      </c>
      <c r="AB581" s="126" t="str">
        <f t="shared" si="906"/>
        <v/>
      </c>
      <c r="AC581" s="280" t="str">
        <f t="shared" si="907"/>
        <v/>
      </c>
      <c r="AD581" s="15"/>
      <c r="AE581" s="204" t="str">
        <f>IF(AF581="","",COUNT($AF$3:AF581))</f>
        <v/>
      </c>
      <c r="AF581" s="206" t="str">
        <f t="shared" si="908"/>
        <v/>
      </c>
      <c r="AG581" s="204" t="str">
        <f t="shared" si="909"/>
        <v/>
      </c>
      <c r="AH581" s="204" t="str">
        <f t="shared" si="910"/>
        <v/>
      </c>
      <c r="AI581" s="287"/>
      <c r="AJ581" s="15"/>
      <c r="AK581" s="138" t="str">
        <f t="shared" si="911"/>
        <v/>
      </c>
      <c r="AL581" s="131" t="str">
        <f t="shared" si="912"/>
        <v/>
      </c>
      <c r="AM581" s="131" t="str">
        <f t="shared" si="913"/>
        <v/>
      </c>
      <c r="AN581" s="313" t="str">
        <f t="shared" si="914"/>
        <v/>
      </c>
      <c r="AO581" s="316" t="str">
        <f t="shared" si="915"/>
        <v/>
      </c>
      <c r="AP581" s="18"/>
      <c r="AQ581" s="3" t="str">
        <f>IF(F581="","",MAX($AQ$3:AQ580)+1)</f>
        <v/>
      </c>
      <c r="AR581" s="3" t="str">
        <f>IF(OR(AQ581="",BB581=""),"",MAX($AR$3:AR580)+1)</f>
        <v/>
      </c>
      <c r="AS581" s="3" t="str">
        <f>IF(CQ581="","",RANK(CQ581,CQ$3:CQ$1048576,1)+COUNTIF($CQ$3:CQ581,CQ581)-1)</f>
        <v/>
      </c>
      <c r="AT581" s="21" t="str">
        <f>IF(C581="",IF(OR(AND($H581&lt;&gt;"",C581=""),AND($F580=$F581,$AZ581&lt;&gt;""),COUNTA($H$3:$H$1048576,#REF!,$F$3:$F$1048576)&gt;COUNTA($H$3:$H581,#REF!,$F$3:$F581),$AZ581&lt;&gt;""),INDEX(AT$3:AT$1048576,MATCH(MAX($AQ$3:$AQ580),$AQ$3:$AQ$1048576,0),0),""),C581)</f>
        <v/>
      </c>
      <c r="AU581" s="21" t="str">
        <f>IF(D581="",IF(OR(AND($H581&lt;&gt;"",D581=""),AND($F580=$F581,$AZ581&lt;&gt;""),COUNTA($H$3:$H$1048576,#REF!,$F$3:$F$1048576)&gt;COUNTA($H$3:$H581,#REF!,$F$3:$F581),$AZ581&lt;&gt;""),INDEX(AU$3:AU$1048576,MATCH(MAX($AQ$3:$AQ580),$AQ$3:$AQ$1048576,0),0),""),D581)</f>
        <v/>
      </c>
      <c r="AV581" s="21" t="str">
        <f>IF(E581="",IF(OR(AND($H581&lt;&gt;"",E581=""),AND($F580=$F581,$AZ581&lt;&gt;""),COUNTA($H$3:$H$1048576,#REF!,$F$3:$F$1048576)&gt;COUNTA($H$3:$H581,#REF!,$F$3:$F581),$AZ581&lt;&gt;""),INDEX(AV$3:AV$1048576,MATCH(MAX($AQ$3:$AQ580),$AQ$3:$AQ$1048576,0),0),""),E581)</f>
        <v/>
      </c>
      <c r="AW581" s="24" t="str">
        <f t="shared" si="916"/>
        <v/>
      </c>
      <c r="AX581" s="13" t="str">
        <f t="shared" si="917"/>
        <v/>
      </c>
      <c r="AY581" s="4" t="str">
        <f t="shared" si="918"/>
        <v/>
      </c>
      <c r="AZ581" s="4" t="str">
        <f>IF(AX581="",IF(OR(AND(H581&lt;&gt;"",F581=""),COUNTA($H$3:$H$1048576)&gt;COUNTA($H$3:$H581)),INDEX(AX$3:AX581,MATCH(MAX($AQ$3:AQ581),AQ$3:AQ581,0),0),""),AX581)</f>
        <v/>
      </c>
      <c r="BA581" s="4" t="str">
        <f>IF(AY581="",IF(AND(H581&lt;&gt;"",F581=""),INDEX(AY$3:AY581,MATCH(MAX($AQ$3:AQ581),AQ$3:AQ581,0),0),""),AY581)</f>
        <v/>
      </c>
      <c r="BB581" s="82" t="str">
        <f>IF(BC581="","",RANK(BC581,BC$3:BC$1048576,1)+COUNTIF($BC$3:BC581,BC581)-1)</f>
        <v/>
      </c>
      <c r="BC581" s="139" t="str">
        <f t="shared" si="919"/>
        <v/>
      </c>
      <c r="BD581" s="46" t="str">
        <f t="shared" si="920"/>
        <v/>
      </c>
      <c r="BE581" s="46" t="str">
        <f t="shared" si="921"/>
        <v/>
      </c>
      <c r="BF581" s="46" t="str">
        <f t="shared" si="922"/>
        <v/>
      </c>
      <c r="BG581" s="4" t="str">
        <f t="shared" si="923"/>
        <v/>
      </c>
      <c r="BH581" s="180" t="str">
        <f t="shared" si="924"/>
        <v/>
      </c>
      <c r="BI581" s="16" t="str">
        <f t="shared" si="925"/>
        <v/>
      </c>
      <c r="BJ581" s="52" t="str">
        <f>IF(BI581="","",IF(W581="","",IF(AND(K581=$K$1,$K$1&lt;&gt;""),$BT$2,IFERROR(IF(INDEX(価格設定!$D$5:$D$1048576,MATCH(Q581,価格設定!$B$5:$B$1048576,0),0)=価格設定!$D$3,$BT$2,$BS$2),$BS$2))))</f>
        <v/>
      </c>
      <c r="BK581" s="16" t="str">
        <f>IF(BI581="","",IF(COUNTIF($BI$3:BI581,BI581)=1,1,IF(AND(BI580=BI581,BH581=""),BK580,COUNTIF($BH$3:BH581,BH581))))</f>
        <v/>
      </c>
      <c r="BL581" s="52" t="str">
        <f t="shared" si="926"/>
        <v/>
      </c>
      <c r="BM581" s="52" t="str">
        <f t="shared" si="927"/>
        <v/>
      </c>
      <c r="BN581" s="119" t="str">
        <f t="shared" si="928"/>
        <v/>
      </c>
      <c r="BO581" s="119" t="str">
        <f t="shared" si="929"/>
        <v/>
      </c>
      <c r="BP581" s="17" t="str">
        <f t="shared" si="930"/>
        <v/>
      </c>
      <c r="BQ581" s="17" t="str">
        <f t="shared" si="931"/>
        <v/>
      </c>
      <c r="BR581" s="17" t="str">
        <f>IF(OR(BP581="",COUNTIF($BO$3:BO581,BO581)&lt;&gt;1),"",SUMIF(BO$3:BO$1048576,BO581,BP$3:BP$1048576))</f>
        <v/>
      </c>
      <c r="BS581" s="17" t="str">
        <f t="shared" si="932"/>
        <v/>
      </c>
      <c r="BT581" s="17" t="str">
        <f t="shared" si="933"/>
        <v/>
      </c>
      <c r="BU581" s="17" t="str">
        <f t="shared" si="934"/>
        <v/>
      </c>
      <c r="BV581" s="24" t="str">
        <f t="shared" si="935"/>
        <v/>
      </c>
      <c r="BW581" s="24" t="str">
        <f t="shared" si="936"/>
        <v/>
      </c>
      <c r="BX581" s="24" t="str">
        <f t="shared" si="937"/>
        <v/>
      </c>
      <c r="BY581" s="26" t="str">
        <f t="shared" si="938"/>
        <v/>
      </c>
      <c r="BZ581" s="26" t="str">
        <f t="shared" si="939"/>
        <v/>
      </c>
      <c r="CA581" s="26" t="str">
        <f t="shared" si="940"/>
        <v/>
      </c>
      <c r="CB581" s="66" t="str">
        <f t="shared" si="941"/>
        <v/>
      </c>
      <c r="CC581" s="65" t="str">
        <f t="shared" si="942"/>
        <v/>
      </c>
      <c r="CD581" s="26" t="str">
        <f t="shared" si="943"/>
        <v/>
      </c>
      <c r="CE581" s="26" t="str">
        <f t="shared" si="944"/>
        <v/>
      </c>
      <c r="CF581" s="193" t="str">
        <f t="shared" si="945"/>
        <v/>
      </c>
      <c r="CG581" s="193" t="str">
        <f t="shared" si="946"/>
        <v/>
      </c>
      <c r="CH581" s="26" t="str">
        <f t="shared" si="947"/>
        <v/>
      </c>
      <c r="CI581" s="26" t="str">
        <f t="shared" si="948"/>
        <v/>
      </c>
      <c r="CJ581" s="65" t="str">
        <f t="shared" si="949"/>
        <v/>
      </c>
      <c r="CK581" s="65" t="str">
        <f t="shared" si="950"/>
        <v/>
      </c>
      <c r="CL581" s="64" t="str">
        <f t="shared" si="951"/>
        <v/>
      </c>
      <c r="CM581" s="64" t="str">
        <f t="shared" si="952"/>
        <v/>
      </c>
      <c r="CN581" s="65" t="str">
        <f t="shared" si="953"/>
        <v/>
      </c>
      <c r="CP581" s="63" t="str">
        <f>IF(BH581="","",MAX($CP$3:CP580)+1)</f>
        <v/>
      </c>
      <c r="CQ581" s="24" t="str">
        <f t="shared" si="954"/>
        <v/>
      </c>
      <c r="CR581" s="24" t="str">
        <f t="shared" si="955"/>
        <v/>
      </c>
      <c r="CS581" s="24" t="str">
        <f t="shared" si="956"/>
        <v/>
      </c>
      <c r="CT581" s="58" t="str">
        <f>IF(BO581="","",COUNTIF($BO$3:BO581,BO581)&amp;"@"&amp;BO581)</f>
        <v/>
      </c>
      <c r="CU581" s="16" t="str">
        <f t="shared" si="990"/>
        <v/>
      </c>
      <c r="CV581" s="63" t="str">
        <f t="shared" si="957"/>
        <v/>
      </c>
      <c r="CW581" s="16" t="str">
        <f t="shared" si="958"/>
        <v/>
      </c>
      <c r="CX581" s="16" t="str">
        <f t="shared" si="959"/>
        <v/>
      </c>
      <c r="CY581" s="16" t="str">
        <f t="shared" si="960"/>
        <v/>
      </c>
      <c r="CZ581" s="85" t="str">
        <f t="shared" si="961"/>
        <v/>
      </c>
      <c r="DA581" s="16" t="str">
        <f t="shared" si="962"/>
        <v/>
      </c>
      <c r="DB581" s="16" t="str">
        <f t="shared" si="963"/>
        <v/>
      </c>
      <c r="DC581" s="28" t="str">
        <f>IF(CP581="","",$DC$1&amp;(INDEX(価格設定!D$1:XFD$3,ROW(価格設定!$D$3),MATCH($AW581,価格設定!D$1:XFD$1,1))*100)&amp;"%")</f>
        <v/>
      </c>
      <c r="DD581" s="28" t="str">
        <f>IF(CP581="","",$DD$1&amp;(INDEX(価格設定!D$1:XFD$3,ROW(価格設定!$D$2),MATCH($AW581,価格設定!D$1:XFD$1,1))*100)&amp;"%")</f>
        <v/>
      </c>
      <c r="DE581" s="29" t="str">
        <f t="shared" si="964"/>
        <v/>
      </c>
      <c r="DG581" s="58" t="str">
        <f t="shared" si="965"/>
        <v/>
      </c>
      <c r="DH581" s="58" t="str">
        <f t="shared" si="966"/>
        <v/>
      </c>
      <c r="DI581" s="58" t="str">
        <f t="shared" si="967"/>
        <v/>
      </c>
      <c r="DJ581" s="85" t="str">
        <f t="shared" si="968"/>
        <v/>
      </c>
      <c r="DL581" s="58" t="str">
        <f>IF(COUNTIF(DG$3:DG$1048576,DG581)=COUNTIF($DG$3:$DG581,DG581),DG581,"")</f>
        <v/>
      </c>
      <c r="DM581" s="85" t="str">
        <f t="shared" si="969"/>
        <v/>
      </c>
      <c r="DN581" s="85" t="str">
        <f t="shared" si="991"/>
        <v/>
      </c>
      <c r="DO581" s="85" t="str">
        <f t="shared" si="991"/>
        <v/>
      </c>
      <c r="DP581" s="303"/>
      <c r="DQ581" s="17" t="str">
        <f t="shared" si="992"/>
        <v/>
      </c>
      <c r="DR581" s="17" t="str">
        <f t="shared" si="993"/>
        <v/>
      </c>
      <c r="DS581" s="17" t="str">
        <f t="shared" si="994"/>
        <v/>
      </c>
      <c r="DU581" s="16" t="str">
        <f t="shared" si="970"/>
        <v/>
      </c>
      <c r="DV581" s="16" t="str">
        <f>IF(DU581="","",COUNT($DU$3:DU581))</f>
        <v/>
      </c>
      <c r="DW581" s="16" t="str">
        <f t="shared" si="971"/>
        <v/>
      </c>
      <c r="DX581" s="16" t="str">
        <f t="shared" si="972"/>
        <v/>
      </c>
      <c r="DY581" s="16" t="str">
        <f>IF(DZ581="","",COUNTIF(DZ$3:DZ581,DZ581))</f>
        <v/>
      </c>
      <c r="DZ581" s="16" t="str">
        <f t="shared" si="973"/>
        <v/>
      </c>
      <c r="EA581" s="16" t="str">
        <f t="shared" si="974"/>
        <v/>
      </c>
      <c r="EB581" s="16" t="str">
        <f t="shared" si="975"/>
        <v/>
      </c>
      <c r="EC581" s="16" t="str">
        <f t="shared" si="976"/>
        <v/>
      </c>
      <c r="ED581" s="16" t="str">
        <f t="shared" si="977"/>
        <v/>
      </c>
      <c r="EE581" s="16" t="str">
        <f t="shared" si="978"/>
        <v/>
      </c>
      <c r="EF581" s="16" t="str">
        <f t="shared" si="979"/>
        <v/>
      </c>
      <c r="EG581" s="16" t="str">
        <f t="shared" si="980"/>
        <v/>
      </c>
      <c r="EH581" s="16" t="str">
        <f t="shared" si="981"/>
        <v/>
      </c>
      <c r="EI581" s="16" t="str">
        <f t="shared" si="982"/>
        <v/>
      </c>
      <c r="EJ581" s="16" t="str">
        <f t="shared" si="983"/>
        <v/>
      </c>
      <c r="EK581" s="16" t="str">
        <f t="shared" si="984"/>
        <v/>
      </c>
      <c r="EL581" s="58" t="str">
        <f t="shared" si="985"/>
        <v/>
      </c>
      <c r="EM581" s="58" t="str">
        <f>IF(OR($DZ581="",CR581=""),IF($EL581="","",$EL581),IF(OR(CR581="なし",CR581=0),領収書!$H$1,CR581))</f>
        <v/>
      </c>
      <c r="EN581" s="58" t="str">
        <f>IF(OR($DZ581="",CS581=""),IF($EL581="","",$EL581),IF(OR(CS581="なし",CS581=0),入力!$EN$1,CS581))</f>
        <v/>
      </c>
      <c r="EO581" s="63" t="str">
        <f t="shared" si="986"/>
        <v/>
      </c>
      <c r="EP581" s="63" t="str">
        <f t="shared" si="987"/>
        <v/>
      </c>
      <c r="ER581" s="16" t="str">
        <f>IF(AND(COUNTIF($ET$3:ET581,ET581)=1,ET581&lt;&gt;""),MAX($ER$3:ER580)+1,"")</f>
        <v/>
      </c>
      <c r="ES581" s="16" t="str">
        <f>IF(価格設定!B583="","",価格設定!B583)</f>
        <v/>
      </c>
      <c r="ET581" s="16" t="str">
        <f>IF(価格設定!C583="","",価格設定!C583)</f>
        <v/>
      </c>
      <c r="EV581" s="16" t="str">
        <f t="shared" si="995"/>
        <v/>
      </c>
      <c r="EW581" s="16" t="str">
        <f t="shared" si="988"/>
        <v/>
      </c>
    </row>
    <row r="582" spans="1:153" ht="30" customHeight="1" x14ac:dyDescent="0.2">
      <c r="A582" s="225"/>
      <c r="B582" s="212"/>
      <c r="C582" s="221"/>
      <c r="D582" s="164"/>
      <c r="E582" s="165"/>
      <c r="F582" s="166"/>
      <c r="G582" s="167"/>
      <c r="H582" s="179"/>
      <c r="I582" s="306"/>
      <c r="J582" s="169"/>
      <c r="K582" s="179"/>
      <c r="L582" s="186"/>
      <c r="M582" s="186"/>
      <c r="N582" s="168"/>
      <c r="O582" s="170"/>
      <c r="P582" s="212"/>
      <c r="Q582" s="179" t="str">
        <f>IFERROR(IF(H582="","",IFERROR(INDEX(価格設定!$B$5:$B$1048576,MATCH(H582,価格設定!$B$5:$B$1048576,0),0),INDEX(価格設定!$B$5:$B$1048576,MATCH("*"&amp;H582&amp;"*",価格設定!$B$5:$B$1048576,0),0))),H582)</f>
        <v/>
      </c>
      <c r="R582" s="250" t="str">
        <f>IFERROR(IF(Q582="",IF(K582="","",K582),IF(K582="",IF(INDEX(価格設定!$C$5:$C$1048576,MATCH(Q582,価格設定!$B$5:$B$1048576,0),0)=0,"",INDEX(価格設定!$C$5:$C$1048576,MATCH(Q582,価格設定!$B$5:$B$1048576,0),0)),IF(K582="なし","",K582))),"")</f>
        <v/>
      </c>
      <c r="S582" s="308" t="str">
        <f t="shared" si="900"/>
        <v/>
      </c>
      <c r="T582" s="126" t="str">
        <f>IFERROR(IF(J582="",IF(INDEX(価格設定!$E$5:$R$1048576,MATCH($Q582,価格設定!B$5:B$1048576,0),MATCH($AW582,価格設定!E$1:X$1,1))=0,"",INDEX(価格設定!$E$5:$R$1048576,MATCH($Q582,価格設定!B$5:B$1048576,0),MATCH($AW582,価格設定!E$1:X$1,1))),J582),"")</f>
        <v/>
      </c>
      <c r="U582" s="126" t="str">
        <f t="shared" si="901"/>
        <v/>
      </c>
      <c r="V582" s="132" t="str">
        <f t="shared" si="902"/>
        <v/>
      </c>
      <c r="W582" s="127" t="str">
        <f>IFERROR(IF(OR(T582="",T582&lt;0),"",IFERROR(INDEX(価格設定!E$2:X$3,IF(AND(K582=$K$1,$K$1&lt;&gt;""),ROW(価格設定!$D$3)-1,MATCH(INDEX(価格設定!$D$5:$D$1048576,MATCH(Q582,価格設定!$B$5:$B$1048576,0),0),価格設定!$D$2:$D$3,0)),MATCH($AW582,価格設定!E$1:X$1,1)),INDEX(価格設定!E$2:X$2,0,MATCH($AW582,価格設定!E$1:X$1,1)))),"")</f>
        <v/>
      </c>
      <c r="X582" s="126" t="str">
        <f t="shared" si="989"/>
        <v/>
      </c>
      <c r="Y582" s="128" t="str">
        <f t="shared" si="903"/>
        <v/>
      </c>
      <c r="Z582" s="126" t="str">
        <f t="shared" si="904"/>
        <v/>
      </c>
      <c r="AA582" s="129" t="str">
        <f t="shared" si="905"/>
        <v/>
      </c>
      <c r="AB582" s="126" t="str">
        <f t="shared" si="906"/>
        <v/>
      </c>
      <c r="AC582" s="280" t="str">
        <f t="shared" si="907"/>
        <v/>
      </c>
      <c r="AD582" s="15"/>
      <c r="AE582" s="204" t="str">
        <f>IF(AF582="","",COUNT($AF$3:AF582))</f>
        <v/>
      </c>
      <c r="AF582" s="206" t="str">
        <f t="shared" si="908"/>
        <v/>
      </c>
      <c r="AG582" s="204" t="str">
        <f t="shared" si="909"/>
        <v/>
      </c>
      <c r="AH582" s="204" t="str">
        <f t="shared" si="910"/>
        <v/>
      </c>
      <c r="AI582" s="287"/>
      <c r="AJ582" s="15"/>
      <c r="AK582" s="138" t="str">
        <f t="shared" si="911"/>
        <v/>
      </c>
      <c r="AL582" s="131" t="str">
        <f t="shared" si="912"/>
        <v/>
      </c>
      <c r="AM582" s="131" t="str">
        <f t="shared" si="913"/>
        <v/>
      </c>
      <c r="AN582" s="313" t="str">
        <f t="shared" si="914"/>
        <v/>
      </c>
      <c r="AO582" s="316" t="str">
        <f t="shared" si="915"/>
        <v/>
      </c>
      <c r="AP582" s="18"/>
      <c r="AQ582" s="3" t="str">
        <f>IF(F582="","",MAX($AQ$3:AQ581)+1)</f>
        <v/>
      </c>
      <c r="AR582" s="3" t="str">
        <f>IF(OR(AQ582="",BB582=""),"",MAX($AR$3:AR581)+1)</f>
        <v/>
      </c>
      <c r="AS582" s="3" t="str">
        <f>IF(CQ582="","",RANK(CQ582,CQ$3:CQ$1048576,1)+COUNTIF($CQ$3:CQ582,CQ582)-1)</f>
        <v/>
      </c>
      <c r="AT582" s="21" t="str">
        <f>IF(C582="",IF(OR(AND($H582&lt;&gt;"",C582=""),AND($F581=$F582,$AZ582&lt;&gt;""),COUNTA($H$3:$H$1048576,#REF!,$F$3:$F$1048576)&gt;COUNTA($H$3:$H582,#REF!,$F$3:$F582),$AZ582&lt;&gt;""),INDEX(AT$3:AT$1048576,MATCH(MAX($AQ$3:$AQ581),$AQ$3:$AQ$1048576,0),0),""),C582)</f>
        <v/>
      </c>
      <c r="AU582" s="21" t="str">
        <f>IF(D582="",IF(OR(AND($H582&lt;&gt;"",D582=""),AND($F581=$F582,$AZ582&lt;&gt;""),COUNTA($H$3:$H$1048576,#REF!,$F$3:$F$1048576)&gt;COUNTA($H$3:$H582,#REF!,$F$3:$F582),$AZ582&lt;&gt;""),INDEX(AU$3:AU$1048576,MATCH(MAX($AQ$3:$AQ581),$AQ$3:$AQ$1048576,0),0),""),D582)</f>
        <v/>
      </c>
      <c r="AV582" s="21" t="str">
        <f>IF(E582="",IF(OR(AND($H582&lt;&gt;"",E582=""),AND($F581=$F582,$AZ582&lt;&gt;""),COUNTA($H$3:$H$1048576,#REF!,$F$3:$F$1048576)&gt;COUNTA($H$3:$H582,#REF!,$F$3:$F582),$AZ582&lt;&gt;""),INDEX(AV$3:AV$1048576,MATCH(MAX($AQ$3:$AQ581),$AQ$3:$AQ$1048576,0),0),""),E582)</f>
        <v/>
      </c>
      <c r="AW582" s="24" t="str">
        <f t="shared" si="916"/>
        <v/>
      </c>
      <c r="AX582" s="13" t="str">
        <f t="shared" si="917"/>
        <v/>
      </c>
      <c r="AY582" s="4" t="str">
        <f t="shared" si="918"/>
        <v/>
      </c>
      <c r="AZ582" s="4" t="str">
        <f>IF(AX582="",IF(OR(AND(H582&lt;&gt;"",F582=""),COUNTA($H$3:$H$1048576)&gt;COUNTA($H$3:$H582)),INDEX(AX$3:AX582,MATCH(MAX($AQ$3:AQ582),AQ$3:AQ582,0),0),""),AX582)</f>
        <v/>
      </c>
      <c r="BA582" s="4" t="str">
        <f>IF(AY582="",IF(AND(H582&lt;&gt;"",F582=""),INDEX(AY$3:AY582,MATCH(MAX($AQ$3:AQ582),AQ$3:AQ582,0),0),""),AY582)</f>
        <v/>
      </c>
      <c r="BB582" s="82" t="str">
        <f>IF(BC582="","",RANK(BC582,BC$3:BC$1048576,1)+COUNTIF($BC$3:BC582,BC582)-1)</f>
        <v/>
      </c>
      <c r="BC582" s="139" t="str">
        <f t="shared" si="919"/>
        <v/>
      </c>
      <c r="BD582" s="46" t="str">
        <f t="shared" si="920"/>
        <v/>
      </c>
      <c r="BE582" s="46" t="str">
        <f t="shared" si="921"/>
        <v/>
      </c>
      <c r="BF582" s="46" t="str">
        <f t="shared" si="922"/>
        <v/>
      </c>
      <c r="BG582" s="4" t="str">
        <f t="shared" si="923"/>
        <v/>
      </c>
      <c r="BH582" s="180" t="str">
        <f t="shared" si="924"/>
        <v/>
      </c>
      <c r="BI582" s="16" t="str">
        <f t="shared" si="925"/>
        <v/>
      </c>
      <c r="BJ582" s="52" t="str">
        <f>IF(BI582="","",IF(W582="","",IF(AND(K582=$K$1,$K$1&lt;&gt;""),$BT$2,IFERROR(IF(INDEX(価格設定!$D$5:$D$1048576,MATCH(Q582,価格設定!$B$5:$B$1048576,0),0)=価格設定!$D$3,$BT$2,$BS$2),$BS$2))))</f>
        <v/>
      </c>
      <c r="BK582" s="16" t="str">
        <f>IF(BI582="","",IF(COUNTIF($BI$3:BI582,BI582)=1,1,IF(AND(BI581=BI582,BH582=""),BK581,COUNTIF($BH$3:BH582,BH582))))</f>
        <v/>
      </c>
      <c r="BL582" s="52" t="str">
        <f t="shared" si="926"/>
        <v/>
      </c>
      <c r="BM582" s="52" t="str">
        <f t="shared" si="927"/>
        <v/>
      </c>
      <c r="BN582" s="119" t="str">
        <f t="shared" si="928"/>
        <v/>
      </c>
      <c r="BO582" s="119" t="str">
        <f t="shared" si="929"/>
        <v/>
      </c>
      <c r="BP582" s="17" t="str">
        <f t="shared" si="930"/>
        <v/>
      </c>
      <c r="BQ582" s="17" t="str">
        <f t="shared" si="931"/>
        <v/>
      </c>
      <c r="BR582" s="17" t="str">
        <f>IF(OR(BP582="",COUNTIF($BO$3:BO582,BO582)&lt;&gt;1),"",SUMIF(BO$3:BO$1048576,BO582,BP$3:BP$1048576))</f>
        <v/>
      </c>
      <c r="BS582" s="17" t="str">
        <f t="shared" si="932"/>
        <v/>
      </c>
      <c r="BT582" s="17" t="str">
        <f t="shared" si="933"/>
        <v/>
      </c>
      <c r="BU582" s="17" t="str">
        <f t="shared" si="934"/>
        <v/>
      </c>
      <c r="BV582" s="24" t="str">
        <f t="shared" si="935"/>
        <v/>
      </c>
      <c r="BW582" s="24" t="str">
        <f t="shared" si="936"/>
        <v/>
      </c>
      <c r="BX582" s="24" t="str">
        <f t="shared" si="937"/>
        <v/>
      </c>
      <c r="BY582" s="26" t="str">
        <f t="shared" si="938"/>
        <v/>
      </c>
      <c r="BZ582" s="26" t="str">
        <f t="shared" si="939"/>
        <v/>
      </c>
      <c r="CA582" s="26" t="str">
        <f t="shared" si="940"/>
        <v/>
      </c>
      <c r="CB582" s="66" t="str">
        <f t="shared" si="941"/>
        <v/>
      </c>
      <c r="CC582" s="65" t="str">
        <f t="shared" si="942"/>
        <v/>
      </c>
      <c r="CD582" s="26" t="str">
        <f t="shared" si="943"/>
        <v/>
      </c>
      <c r="CE582" s="26" t="str">
        <f t="shared" si="944"/>
        <v/>
      </c>
      <c r="CF582" s="193" t="str">
        <f t="shared" si="945"/>
        <v/>
      </c>
      <c r="CG582" s="193" t="str">
        <f t="shared" si="946"/>
        <v/>
      </c>
      <c r="CH582" s="26" t="str">
        <f t="shared" si="947"/>
        <v/>
      </c>
      <c r="CI582" s="26" t="str">
        <f t="shared" si="948"/>
        <v/>
      </c>
      <c r="CJ582" s="65" t="str">
        <f t="shared" si="949"/>
        <v/>
      </c>
      <c r="CK582" s="65" t="str">
        <f t="shared" si="950"/>
        <v/>
      </c>
      <c r="CL582" s="64" t="str">
        <f t="shared" si="951"/>
        <v/>
      </c>
      <c r="CM582" s="64" t="str">
        <f t="shared" si="952"/>
        <v/>
      </c>
      <c r="CN582" s="65" t="str">
        <f t="shared" si="953"/>
        <v/>
      </c>
      <c r="CP582" s="63" t="str">
        <f>IF(BH582="","",MAX($CP$3:CP581)+1)</f>
        <v/>
      </c>
      <c r="CQ582" s="24" t="str">
        <f t="shared" si="954"/>
        <v/>
      </c>
      <c r="CR582" s="24" t="str">
        <f t="shared" si="955"/>
        <v/>
      </c>
      <c r="CS582" s="24" t="str">
        <f t="shared" si="956"/>
        <v/>
      </c>
      <c r="CT582" s="58" t="str">
        <f>IF(BO582="","",COUNTIF($BO$3:BO582,BO582)&amp;"@"&amp;BO582)</f>
        <v/>
      </c>
      <c r="CU582" s="16" t="str">
        <f t="shared" si="990"/>
        <v/>
      </c>
      <c r="CV582" s="63" t="str">
        <f t="shared" si="957"/>
        <v/>
      </c>
      <c r="CW582" s="16" t="str">
        <f t="shared" si="958"/>
        <v/>
      </c>
      <c r="CX582" s="16" t="str">
        <f t="shared" si="959"/>
        <v/>
      </c>
      <c r="CY582" s="16" t="str">
        <f t="shared" si="960"/>
        <v/>
      </c>
      <c r="CZ582" s="85" t="str">
        <f t="shared" si="961"/>
        <v/>
      </c>
      <c r="DA582" s="16" t="str">
        <f t="shared" si="962"/>
        <v/>
      </c>
      <c r="DB582" s="16" t="str">
        <f t="shared" si="963"/>
        <v/>
      </c>
      <c r="DC582" s="28" t="str">
        <f>IF(CP582="","",$DC$1&amp;(INDEX(価格設定!D$1:XFD$3,ROW(価格設定!$D$3),MATCH($AW582,価格設定!D$1:XFD$1,1))*100)&amp;"%")</f>
        <v/>
      </c>
      <c r="DD582" s="28" t="str">
        <f>IF(CP582="","",$DD$1&amp;(INDEX(価格設定!D$1:XFD$3,ROW(価格設定!$D$2),MATCH($AW582,価格設定!D$1:XFD$1,1))*100)&amp;"%")</f>
        <v/>
      </c>
      <c r="DE582" s="29" t="str">
        <f t="shared" si="964"/>
        <v/>
      </c>
      <c r="DG582" s="58" t="str">
        <f t="shared" si="965"/>
        <v/>
      </c>
      <c r="DH582" s="58" t="str">
        <f t="shared" si="966"/>
        <v/>
      </c>
      <c r="DI582" s="58" t="str">
        <f t="shared" si="967"/>
        <v/>
      </c>
      <c r="DJ582" s="85" t="str">
        <f t="shared" si="968"/>
        <v/>
      </c>
      <c r="DL582" s="58" t="str">
        <f>IF(COUNTIF(DG$3:DG$1048576,DG582)=COUNTIF($DG$3:$DG582,DG582),DG582,"")</f>
        <v/>
      </c>
      <c r="DM582" s="85" t="str">
        <f t="shared" si="969"/>
        <v/>
      </c>
      <c r="DN582" s="85" t="str">
        <f t="shared" si="991"/>
        <v/>
      </c>
      <c r="DO582" s="85" t="str">
        <f t="shared" si="991"/>
        <v/>
      </c>
      <c r="DP582" s="303"/>
      <c r="DQ582" s="17" t="str">
        <f t="shared" si="992"/>
        <v/>
      </c>
      <c r="DR582" s="17" t="str">
        <f t="shared" si="993"/>
        <v/>
      </c>
      <c r="DS582" s="17" t="str">
        <f t="shared" si="994"/>
        <v/>
      </c>
      <c r="DU582" s="16" t="str">
        <f t="shared" si="970"/>
        <v/>
      </c>
      <c r="DV582" s="16" t="str">
        <f>IF(DU582="","",COUNT($DU$3:DU582))</f>
        <v/>
      </c>
      <c r="DW582" s="16" t="str">
        <f t="shared" si="971"/>
        <v/>
      </c>
      <c r="DX582" s="16" t="str">
        <f t="shared" si="972"/>
        <v/>
      </c>
      <c r="DY582" s="16" t="str">
        <f>IF(DZ582="","",COUNTIF(DZ$3:DZ582,DZ582))</f>
        <v/>
      </c>
      <c r="DZ582" s="16" t="str">
        <f t="shared" si="973"/>
        <v/>
      </c>
      <c r="EA582" s="16" t="str">
        <f t="shared" si="974"/>
        <v/>
      </c>
      <c r="EB582" s="16" t="str">
        <f t="shared" si="975"/>
        <v/>
      </c>
      <c r="EC582" s="16" t="str">
        <f t="shared" si="976"/>
        <v/>
      </c>
      <c r="ED582" s="16" t="str">
        <f t="shared" si="977"/>
        <v/>
      </c>
      <c r="EE582" s="16" t="str">
        <f t="shared" si="978"/>
        <v/>
      </c>
      <c r="EF582" s="16" t="str">
        <f t="shared" si="979"/>
        <v/>
      </c>
      <c r="EG582" s="16" t="str">
        <f t="shared" si="980"/>
        <v/>
      </c>
      <c r="EH582" s="16" t="str">
        <f t="shared" si="981"/>
        <v/>
      </c>
      <c r="EI582" s="16" t="str">
        <f t="shared" si="982"/>
        <v/>
      </c>
      <c r="EJ582" s="16" t="str">
        <f t="shared" si="983"/>
        <v/>
      </c>
      <c r="EK582" s="16" t="str">
        <f t="shared" si="984"/>
        <v/>
      </c>
      <c r="EL582" s="58" t="str">
        <f t="shared" si="985"/>
        <v/>
      </c>
      <c r="EM582" s="58" t="str">
        <f>IF(OR($DZ582="",CR582=""),IF($EL582="","",$EL582),IF(OR(CR582="なし",CR582=0),領収書!$H$1,CR582))</f>
        <v/>
      </c>
      <c r="EN582" s="58" t="str">
        <f>IF(OR($DZ582="",CS582=""),IF($EL582="","",$EL582),IF(OR(CS582="なし",CS582=0),入力!$EN$1,CS582))</f>
        <v/>
      </c>
      <c r="EO582" s="63" t="str">
        <f t="shared" si="986"/>
        <v/>
      </c>
      <c r="EP582" s="63" t="str">
        <f t="shared" si="987"/>
        <v/>
      </c>
      <c r="ER582" s="16" t="str">
        <f>IF(AND(COUNTIF($ET$3:ET582,ET582)=1,ET582&lt;&gt;""),MAX($ER$3:ER581)+1,"")</f>
        <v/>
      </c>
      <c r="ES582" s="16" t="str">
        <f>IF(価格設定!B584="","",価格設定!B584)</f>
        <v/>
      </c>
      <c r="ET582" s="16" t="str">
        <f>IF(価格設定!C584="","",価格設定!C584)</f>
        <v/>
      </c>
      <c r="EV582" s="16" t="str">
        <f t="shared" si="995"/>
        <v/>
      </c>
      <c r="EW582" s="16" t="str">
        <f t="shared" si="988"/>
        <v/>
      </c>
    </row>
    <row r="583" spans="1:153" ht="30" customHeight="1" x14ac:dyDescent="0.2">
      <c r="A583" s="225"/>
      <c r="B583" s="212"/>
      <c r="C583" s="221"/>
      <c r="D583" s="164"/>
      <c r="E583" s="165"/>
      <c r="F583" s="166"/>
      <c r="G583" s="167"/>
      <c r="H583" s="179"/>
      <c r="I583" s="306"/>
      <c r="J583" s="169"/>
      <c r="K583" s="179"/>
      <c r="L583" s="186"/>
      <c r="M583" s="186"/>
      <c r="N583" s="168"/>
      <c r="O583" s="170"/>
      <c r="P583" s="212"/>
      <c r="Q583" s="179" t="str">
        <f>IFERROR(IF(H583="","",IFERROR(INDEX(価格設定!$B$5:$B$1048576,MATCH(H583,価格設定!$B$5:$B$1048576,0),0),INDEX(価格設定!$B$5:$B$1048576,MATCH("*"&amp;H583&amp;"*",価格設定!$B$5:$B$1048576,0),0))),H583)</f>
        <v/>
      </c>
      <c r="R583" s="250" t="str">
        <f>IFERROR(IF(Q583="",IF(K583="","",K583),IF(K583="",IF(INDEX(価格設定!$C$5:$C$1048576,MATCH(Q583,価格設定!$B$5:$B$1048576,0),0)=0,"",INDEX(価格設定!$C$5:$C$1048576,MATCH(Q583,価格設定!$B$5:$B$1048576,0),0)),IF(K583="なし","",K583))),"")</f>
        <v/>
      </c>
      <c r="S583" s="308" t="str">
        <f t="shared" si="900"/>
        <v/>
      </c>
      <c r="T583" s="126" t="str">
        <f>IFERROR(IF(J583="",IF(INDEX(価格設定!$E$5:$R$1048576,MATCH($Q583,価格設定!B$5:B$1048576,0),MATCH($AW583,価格設定!E$1:X$1,1))=0,"",INDEX(価格設定!$E$5:$R$1048576,MATCH($Q583,価格設定!B$5:B$1048576,0),MATCH($AW583,価格設定!E$1:X$1,1))),J583),"")</f>
        <v/>
      </c>
      <c r="U583" s="126" t="str">
        <f t="shared" si="901"/>
        <v/>
      </c>
      <c r="V583" s="132" t="str">
        <f t="shared" si="902"/>
        <v/>
      </c>
      <c r="W583" s="127" t="str">
        <f>IFERROR(IF(OR(T583="",T583&lt;0),"",IFERROR(INDEX(価格設定!E$2:X$3,IF(AND(K583=$K$1,$K$1&lt;&gt;""),ROW(価格設定!$D$3)-1,MATCH(INDEX(価格設定!$D$5:$D$1048576,MATCH(Q583,価格設定!$B$5:$B$1048576,0),0),価格設定!$D$2:$D$3,0)),MATCH($AW583,価格設定!E$1:X$1,1)),INDEX(価格設定!E$2:X$2,0,MATCH($AW583,価格設定!E$1:X$1,1)))),"")</f>
        <v/>
      </c>
      <c r="X583" s="126" t="str">
        <f t="shared" si="989"/>
        <v/>
      </c>
      <c r="Y583" s="128" t="str">
        <f t="shared" si="903"/>
        <v/>
      </c>
      <c r="Z583" s="126" t="str">
        <f t="shared" si="904"/>
        <v/>
      </c>
      <c r="AA583" s="129" t="str">
        <f t="shared" si="905"/>
        <v/>
      </c>
      <c r="AB583" s="126" t="str">
        <f t="shared" si="906"/>
        <v/>
      </c>
      <c r="AC583" s="280" t="str">
        <f t="shared" si="907"/>
        <v/>
      </c>
      <c r="AD583" s="15"/>
      <c r="AE583" s="204" t="str">
        <f>IF(AF583="","",COUNT($AF$3:AF583))</f>
        <v/>
      </c>
      <c r="AF583" s="206" t="str">
        <f t="shared" si="908"/>
        <v/>
      </c>
      <c r="AG583" s="204" t="str">
        <f t="shared" si="909"/>
        <v/>
      </c>
      <c r="AH583" s="204" t="str">
        <f t="shared" si="910"/>
        <v/>
      </c>
      <c r="AI583" s="287"/>
      <c r="AJ583" s="15"/>
      <c r="AK583" s="138" t="str">
        <f t="shared" si="911"/>
        <v/>
      </c>
      <c r="AL583" s="131" t="str">
        <f t="shared" si="912"/>
        <v/>
      </c>
      <c r="AM583" s="131" t="str">
        <f t="shared" si="913"/>
        <v/>
      </c>
      <c r="AN583" s="313" t="str">
        <f t="shared" si="914"/>
        <v/>
      </c>
      <c r="AO583" s="316" t="str">
        <f t="shared" si="915"/>
        <v/>
      </c>
      <c r="AP583" s="18"/>
      <c r="AQ583" s="3" t="str">
        <f>IF(F583="","",MAX($AQ$3:AQ582)+1)</f>
        <v/>
      </c>
      <c r="AR583" s="3" t="str">
        <f>IF(OR(AQ583="",BB583=""),"",MAX($AR$3:AR582)+1)</f>
        <v/>
      </c>
      <c r="AS583" s="3" t="str">
        <f>IF(CQ583="","",RANK(CQ583,CQ$3:CQ$1048576,1)+COUNTIF($CQ$3:CQ583,CQ583)-1)</f>
        <v/>
      </c>
      <c r="AT583" s="21" t="str">
        <f>IF(C583="",IF(OR(AND($H583&lt;&gt;"",C583=""),AND($F582=$F583,$AZ583&lt;&gt;""),COUNTA($H$3:$H$1048576,#REF!,$F$3:$F$1048576)&gt;COUNTA($H$3:$H583,#REF!,$F$3:$F583),$AZ583&lt;&gt;""),INDEX(AT$3:AT$1048576,MATCH(MAX($AQ$3:$AQ582),$AQ$3:$AQ$1048576,0),0),""),C583)</f>
        <v/>
      </c>
      <c r="AU583" s="21" t="str">
        <f>IF(D583="",IF(OR(AND($H583&lt;&gt;"",D583=""),AND($F582=$F583,$AZ583&lt;&gt;""),COUNTA($H$3:$H$1048576,#REF!,$F$3:$F$1048576)&gt;COUNTA($H$3:$H583,#REF!,$F$3:$F583),$AZ583&lt;&gt;""),INDEX(AU$3:AU$1048576,MATCH(MAX($AQ$3:$AQ582),$AQ$3:$AQ$1048576,0),0),""),D583)</f>
        <v/>
      </c>
      <c r="AV583" s="21" t="str">
        <f>IF(E583="",IF(OR(AND($H583&lt;&gt;"",E583=""),AND($F582=$F583,$AZ583&lt;&gt;""),COUNTA($H$3:$H$1048576,#REF!,$F$3:$F$1048576)&gt;COUNTA($H$3:$H583,#REF!,$F$3:$F583),$AZ583&lt;&gt;""),INDEX(AV$3:AV$1048576,MATCH(MAX($AQ$3:$AQ582),$AQ$3:$AQ$1048576,0),0),""),E583)</f>
        <v/>
      </c>
      <c r="AW583" s="24" t="str">
        <f t="shared" si="916"/>
        <v/>
      </c>
      <c r="AX583" s="13" t="str">
        <f t="shared" si="917"/>
        <v/>
      </c>
      <c r="AY583" s="4" t="str">
        <f t="shared" si="918"/>
        <v/>
      </c>
      <c r="AZ583" s="4" t="str">
        <f>IF(AX583="",IF(OR(AND(H583&lt;&gt;"",F583=""),COUNTA($H$3:$H$1048576)&gt;COUNTA($H$3:$H583)),INDEX(AX$3:AX583,MATCH(MAX($AQ$3:AQ583),AQ$3:AQ583,0),0),""),AX583)</f>
        <v/>
      </c>
      <c r="BA583" s="4" t="str">
        <f>IF(AY583="",IF(AND(H583&lt;&gt;"",F583=""),INDEX(AY$3:AY583,MATCH(MAX($AQ$3:AQ583),AQ$3:AQ583,0),0),""),AY583)</f>
        <v/>
      </c>
      <c r="BB583" s="82" t="str">
        <f>IF(BC583="","",RANK(BC583,BC$3:BC$1048576,1)+COUNTIF($BC$3:BC583,BC583)-1)</f>
        <v/>
      </c>
      <c r="BC583" s="139" t="str">
        <f t="shared" si="919"/>
        <v/>
      </c>
      <c r="BD583" s="46" t="str">
        <f t="shared" si="920"/>
        <v/>
      </c>
      <c r="BE583" s="46" t="str">
        <f t="shared" si="921"/>
        <v/>
      </c>
      <c r="BF583" s="46" t="str">
        <f t="shared" si="922"/>
        <v/>
      </c>
      <c r="BG583" s="4" t="str">
        <f t="shared" si="923"/>
        <v/>
      </c>
      <c r="BH583" s="180" t="str">
        <f t="shared" si="924"/>
        <v/>
      </c>
      <c r="BI583" s="16" t="str">
        <f t="shared" si="925"/>
        <v/>
      </c>
      <c r="BJ583" s="52" t="str">
        <f>IF(BI583="","",IF(W583="","",IF(AND(K583=$K$1,$K$1&lt;&gt;""),$BT$2,IFERROR(IF(INDEX(価格設定!$D$5:$D$1048576,MATCH(Q583,価格設定!$B$5:$B$1048576,0),0)=価格設定!$D$3,$BT$2,$BS$2),$BS$2))))</f>
        <v/>
      </c>
      <c r="BK583" s="16" t="str">
        <f>IF(BI583="","",IF(COUNTIF($BI$3:BI583,BI583)=1,1,IF(AND(BI582=BI583,BH583=""),BK582,COUNTIF($BH$3:BH583,BH583))))</f>
        <v/>
      </c>
      <c r="BL583" s="52" t="str">
        <f t="shared" si="926"/>
        <v/>
      </c>
      <c r="BM583" s="52" t="str">
        <f t="shared" si="927"/>
        <v/>
      </c>
      <c r="BN583" s="119" t="str">
        <f t="shared" si="928"/>
        <v/>
      </c>
      <c r="BO583" s="119" t="str">
        <f t="shared" si="929"/>
        <v/>
      </c>
      <c r="BP583" s="17" t="str">
        <f t="shared" si="930"/>
        <v/>
      </c>
      <c r="BQ583" s="17" t="str">
        <f t="shared" si="931"/>
        <v/>
      </c>
      <c r="BR583" s="17" t="str">
        <f>IF(OR(BP583="",COUNTIF($BO$3:BO583,BO583)&lt;&gt;1),"",SUMIF(BO$3:BO$1048576,BO583,BP$3:BP$1048576))</f>
        <v/>
      </c>
      <c r="BS583" s="17" t="str">
        <f t="shared" si="932"/>
        <v/>
      </c>
      <c r="BT583" s="17" t="str">
        <f t="shared" si="933"/>
        <v/>
      </c>
      <c r="BU583" s="17" t="str">
        <f t="shared" si="934"/>
        <v/>
      </c>
      <c r="BV583" s="24" t="str">
        <f t="shared" si="935"/>
        <v/>
      </c>
      <c r="BW583" s="24" t="str">
        <f t="shared" si="936"/>
        <v/>
      </c>
      <c r="BX583" s="24" t="str">
        <f t="shared" si="937"/>
        <v/>
      </c>
      <c r="BY583" s="26" t="str">
        <f t="shared" si="938"/>
        <v/>
      </c>
      <c r="BZ583" s="26" t="str">
        <f t="shared" si="939"/>
        <v/>
      </c>
      <c r="CA583" s="26" t="str">
        <f t="shared" si="940"/>
        <v/>
      </c>
      <c r="CB583" s="66" t="str">
        <f t="shared" si="941"/>
        <v/>
      </c>
      <c r="CC583" s="65" t="str">
        <f t="shared" si="942"/>
        <v/>
      </c>
      <c r="CD583" s="26" t="str">
        <f t="shared" si="943"/>
        <v/>
      </c>
      <c r="CE583" s="26" t="str">
        <f t="shared" si="944"/>
        <v/>
      </c>
      <c r="CF583" s="193" t="str">
        <f t="shared" si="945"/>
        <v/>
      </c>
      <c r="CG583" s="193" t="str">
        <f t="shared" si="946"/>
        <v/>
      </c>
      <c r="CH583" s="26" t="str">
        <f t="shared" si="947"/>
        <v/>
      </c>
      <c r="CI583" s="26" t="str">
        <f t="shared" si="948"/>
        <v/>
      </c>
      <c r="CJ583" s="65" t="str">
        <f t="shared" si="949"/>
        <v/>
      </c>
      <c r="CK583" s="65" t="str">
        <f t="shared" si="950"/>
        <v/>
      </c>
      <c r="CL583" s="64" t="str">
        <f t="shared" si="951"/>
        <v/>
      </c>
      <c r="CM583" s="64" t="str">
        <f t="shared" si="952"/>
        <v/>
      </c>
      <c r="CN583" s="65" t="str">
        <f t="shared" si="953"/>
        <v/>
      </c>
      <c r="CP583" s="63" t="str">
        <f>IF(BH583="","",MAX($CP$3:CP582)+1)</f>
        <v/>
      </c>
      <c r="CQ583" s="24" t="str">
        <f t="shared" si="954"/>
        <v/>
      </c>
      <c r="CR583" s="24" t="str">
        <f t="shared" si="955"/>
        <v/>
      </c>
      <c r="CS583" s="24" t="str">
        <f t="shared" si="956"/>
        <v/>
      </c>
      <c r="CT583" s="58" t="str">
        <f>IF(BO583="","",COUNTIF($BO$3:BO583,BO583)&amp;"@"&amp;BO583)</f>
        <v/>
      </c>
      <c r="CU583" s="16" t="str">
        <f t="shared" si="990"/>
        <v/>
      </c>
      <c r="CV583" s="63" t="str">
        <f t="shared" si="957"/>
        <v/>
      </c>
      <c r="CW583" s="16" t="str">
        <f t="shared" si="958"/>
        <v/>
      </c>
      <c r="CX583" s="16" t="str">
        <f t="shared" si="959"/>
        <v/>
      </c>
      <c r="CY583" s="16" t="str">
        <f t="shared" si="960"/>
        <v/>
      </c>
      <c r="CZ583" s="85" t="str">
        <f t="shared" si="961"/>
        <v/>
      </c>
      <c r="DA583" s="16" t="str">
        <f t="shared" si="962"/>
        <v/>
      </c>
      <c r="DB583" s="16" t="str">
        <f t="shared" si="963"/>
        <v/>
      </c>
      <c r="DC583" s="28" t="str">
        <f>IF(CP583="","",$DC$1&amp;(INDEX(価格設定!D$1:XFD$3,ROW(価格設定!$D$3),MATCH($AW583,価格設定!D$1:XFD$1,1))*100)&amp;"%")</f>
        <v/>
      </c>
      <c r="DD583" s="28" t="str">
        <f>IF(CP583="","",$DD$1&amp;(INDEX(価格設定!D$1:XFD$3,ROW(価格設定!$D$2),MATCH($AW583,価格設定!D$1:XFD$1,1))*100)&amp;"%")</f>
        <v/>
      </c>
      <c r="DE583" s="29" t="str">
        <f t="shared" si="964"/>
        <v/>
      </c>
      <c r="DG583" s="58" t="str">
        <f t="shared" si="965"/>
        <v/>
      </c>
      <c r="DH583" s="58" t="str">
        <f t="shared" si="966"/>
        <v/>
      </c>
      <c r="DI583" s="58" t="str">
        <f t="shared" si="967"/>
        <v/>
      </c>
      <c r="DJ583" s="85" t="str">
        <f t="shared" si="968"/>
        <v/>
      </c>
      <c r="DL583" s="58" t="str">
        <f>IF(COUNTIF(DG$3:DG$1048576,DG583)=COUNTIF($DG$3:$DG583,DG583),DG583,"")</f>
        <v/>
      </c>
      <c r="DM583" s="85" t="str">
        <f t="shared" si="969"/>
        <v/>
      </c>
      <c r="DN583" s="85" t="str">
        <f t="shared" si="991"/>
        <v/>
      </c>
      <c r="DO583" s="85" t="str">
        <f t="shared" si="991"/>
        <v/>
      </c>
      <c r="DP583" s="303"/>
      <c r="DQ583" s="17" t="str">
        <f t="shared" si="992"/>
        <v/>
      </c>
      <c r="DR583" s="17" t="str">
        <f t="shared" si="993"/>
        <v/>
      </c>
      <c r="DS583" s="17" t="str">
        <f t="shared" si="994"/>
        <v/>
      </c>
      <c r="DU583" s="16" t="str">
        <f t="shared" si="970"/>
        <v/>
      </c>
      <c r="DV583" s="16" t="str">
        <f>IF(DU583="","",COUNT($DU$3:DU583))</f>
        <v/>
      </c>
      <c r="DW583" s="16" t="str">
        <f t="shared" si="971"/>
        <v/>
      </c>
      <c r="DX583" s="16" t="str">
        <f t="shared" si="972"/>
        <v/>
      </c>
      <c r="DY583" s="16" t="str">
        <f>IF(DZ583="","",COUNTIF(DZ$3:DZ583,DZ583))</f>
        <v/>
      </c>
      <c r="DZ583" s="16" t="str">
        <f t="shared" si="973"/>
        <v/>
      </c>
      <c r="EA583" s="16" t="str">
        <f t="shared" si="974"/>
        <v/>
      </c>
      <c r="EB583" s="16" t="str">
        <f t="shared" si="975"/>
        <v/>
      </c>
      <c r="EC583" s="16" t="str">
        <f t="shared" si="976"/>
        <v/>
      </c>
      <c r="ED583" s="16" t="str">
        <f t="shared" si="977"/>
        <v/>
      </c>
      <c r="EE583" s="16" t="str">
        <f t="shared" si="978"/>
        <v/>
      </c>
      <c r="EF583" s="16" t="str">
        <f t="shared" si="979"/>
        <v/>
      </c>
      <c r="EG583" s="16" t="str">
        <f t="shared" si="980"/>
        <v/>
      </c>
      <c r="EH583" s="16" t="str">
        <f t="shared" si="981"/>
        <v/>
      </c>
      <c r="EI583" s="16" t="str">
        <f t="shared" si="982"/>
        <v/>
      </c>
      <c r="EJ583" s="16" t="str">
        <f t="shared" si="983"/>
        <v/>
      </c>
      <c r="EK583" s="16" t="str">
        <f t="shared" si="984"/>
        <v/>
      </c>
      <c r="EL583" s="58" t="str">
        <f t="shared" si="985"/>
        <v/>
      </c>
      <c r="EM583" s="58" t="str">
        <f>IF(OR($DZ583="",CR583=""),IF($EL583="","",$EL583),IF(OR(CR583="なし",CR583=0),領収書!$H$1,CR583))</f>
        <v/>
      </c>
      <c r="EN583" s="58" t="str">
        <f>IF(OR($DZ583="",CS583=""),IF($EL583="","",$EL583),IF(OR(CS583="なし",CS583=0),入力!$EN$1,CS583))</f>
        <v/>
      </c>
      <c r="EO583" s="63" t="str">
        <f t="shared" si="986"/>
        <v/>
      </c>
      <c r="EP583" s="63" t="str">
        <f t="shared" si="987"/>
        <v/>
      </c>
      <c r="ER583" s="16" t="str">
        <f>IF(AND(COUNTIF($ET$3:ET583,ET583)=1,ET583&lt;&gt;""),MAX($ER$3:ER582)+1,"")</f>
        <v/>
      </c>
      <c r="ES583" s="16" t="str">
        <f>IF(価格設定!B585="","",価格設定!B585)</f>
        <v/>
      </c>
      <c r="ET583" s="16" t="str">
        <f>IF(価格設定!C585="","",価格設定!C585)</f>
        <v/>
      </c>
      <c r="EV583" s="16" t="str">
        <f t="shared" si="995"/>
        <v/>
      </c>
      <c r="EW583" s="16" t="str">
        <f t="shared" si="988"/>
        <v/>
      </c>
    </row>
    <row r="584" spans="1:153" ht="30" customHeight="1" x14ac:dyDescent="0.2">
      <c r="A584" s="225"/>
      <c r="B584" s="212"/>
      <c r="C584" s="221"/>
      <c r="D584" s="164"/>
      <c r="E584" s="165"/>
      <c r="F584" s="166"/>
      <c r="G584" s="167"/>
      <c r="H584" s="179"/>
      <c r="I584" s="306"/>
      <c r="J584" s="169"/>
      <c r="K584" s="179"/>
      <c r="L584" s="186"/>
      <c r="M584" s="186"/>
      <c r="N584" s="168"/>
      <c r="O584" s="170"/>
      <c r="P584" s="212"/>
      <c r="Q584" s="179" t="str">
        <f>IFERROR(IF(H584="","",IFERROR(INDEX(価格設定!$B$5:$B$1048576,MATCH(H584,価格設定!$B$5:$B$1048576,0),0),INDEX(価格設定!$B$5:$B$1048576,MATCH("*"&amp;H584&amp;"*",価格設定!$B$5:$B$1048576,0),0))),H584)</f>
        <v/>
      </c>
      <c r="R584" s="250" t="str">
        <f>IFERROR(IF(Q584="",IF(K584="","",K584),IF(K584="",IF(INDEX(価格設定!$C$5:$C$1048576,MATCH(Q584,価格設定!$B$5:$B$1048576,0),0)=0,"",INDEX(価格設定!$C$5:$C$1048576,MATCH(Q584,価格設定!$B$5:$B$1048576,0),0)),IF(K584="なし","",K584))),"")</f>
        <v/>
      </c>
      <c r="S584" s="308" t="str">
        <f t="shared" si="900"/>
        <v/>
      </c>
      <c r="T584" s="126" t="str">
        <f>IFERROR(IF(J584="",IF(INDEX(価格設定!$E$5:$R$1048576,MATCH($Q584,価格設定!B$5:B$1048576,0),MATCH($AW584,価格設定!E$1:X$1,1))=0,"",INDEX(価格設定!$E$5:$R$1048576,MATCH($Q584,価格設定!B$5:B$1048576,0),MATCH($AW584,価格設定!E$1:X$1,1))),J584),"")</f>
        <v/>
      </c>
      <c r="U584" s="126" t="str">
        <f t="shared" si="901"/>
        <v/>
      </c>
      <c r="V584" s="132" t="str">
        <f t="shared" si="902"/>
        <v/>
      </c>
      <c r="W584" s="127" t="str">
        <f>IFERROR(IF(OR(T584="",T584&lt;0),"",IFERROR(INDEX(価格設定!E$2:X$3,IF(AND(K584=$K$1,$K$1&lt;&gt;""),ROW(価格設定!$D$3)-1,MATCH(INDEX(価格設定!$D$5:$D$1048576,MATCH(Q584,価格設定!$B$5:$B$1048576,0),0),価格設定!$D$2:$D$3,0)),MATCH($AW584,価格設定!E$1:X$1,1)),INDEX(価格設定!E$2:X$2,0,MATCH($AW584,価格設定!E$1:X$1,1)))),"")</f>
        <v/>
      </c>
      <c r="X584" s="126" t="str">
        <f t="shared" si="989"/>
        <v/>
      </c>
      <c r="Y584" s="128" t="str">
        <f t="shared" si="903"/>
        <v/>
      </c>
      <c r="Z584" s="126" t="str">
        <f t="shared" si="904"/>
        <v/>
      </c>
      <c r="AA584" s="129" t="str">
        <f t="shared" si="905"/>
        <v/>
      </c>
      <c r="AB584" s="126" t="str">
        <f t="shared" si="906"/>
        <v/>
      </c>
      <c r="AC584" s="280" t="str">
        <f t="shared" si="907"/>
        <v/>
      </c>
      <c r="AD584" s="15"/>
      <c r="AE584" s="204" t="str">
        <f>IF(AF584="","",COUNT($AF$3:AF584))</f>
        <v/>
      </c>
      <c r="AF584" s="206" t="str">
        <f t="shared" si="908"/>
        <v/>
      </c>
      <c r="AG584" s="204" t="str">
        <f t="shared" si="909"/>
        <v/>
      </c>
      <c r="AH584" s="204" t="str">
        <f t="shared" si="910"/>
        <v/>
      </c>
      <c r="AI584" s="287"/>
      <c r="AJ584" s="15"/>
      <c r="AK584" s="138" t="str">
        <f t="shared" si="911"/>
        <v/>
      </c>
      <c r="AL584" s="131" t="str">
        <f t="shared" si="912"/>
        <v/>
      </c>
      <c r="AM584" s="131" t="str">
        <f t="shared" si="913"/>
        <v/>
      </c>
      <c r="AN584" s="313" t="str">
        <f t="shared" si="914"/>
        <v/>
      </c>
      <c r="AO584" s="316" t="str">
        <f t="shared" si="915"/>
        <v/>
      </c>
      <c r="AP584" s="18"/>
      <c r="AQ584" s="3" t="str">
        <f>IF(F584="","",MAX($AQ$3:AQ583)+1)</f>
        <v/>
      </c>
      <c r="AR584" s="3" t="str">
        <f>IF(OR(AQ584="",BB584=""),"",MAX($AR$3:AR583)+1)</f>
        <v/>
      </c>
      <c r="AS584" s="3" t="str">
        <f>IF(CQ584="","",RANK(CQ584,CQ$3:CQ$1048576,1)+COUNTIF($CQ$3:CQ584,CQ584)-1)</f>
        <v/>
      </c>
      <c r="AT584" s="21" t="str">
        <f>IF(C584="",IF(OR(AND($H584&lt;&gt;"",C584=""),AND($F583=$F584,$AZ584&lt;&gt;""),COUNTA($H$3:$H$1048576,#REF!,$F$3:$F$1048576)&gt;COUNTA($H$3:$H584,#REF!,$F$3:$F584),$AZ584&lt;&gt;""),INDEX(AT$3:AT$1048576,MATCH(MAX($AQ$3:$AQ583),$AQ$3:$AQ$1048576,0),0),""),C584)</f>
        <v/>
      </c>
      <c r="AU584" s="21" t="str">
        <f>IF(D584="",IF(OR(AND($H584&lt;&gt;"",D584=""),AND($F583=$F584,$AZ584&lt;&gt;""),COUNTA($H$3:$H$1048576,#REF!,$F$3:$F$1048576)&gt;COUNTA($H$3:$H584,#REF!,$F$3:$F584),$AZ584&lt;&gt;""),INDEX(AU$3:AU$1048576,MATCH(MAX($AQ$3:$AQ583),$AQ$3:$AQ$1048576,0),0),""),D584)</f>
        <v/>
      </c>
      <c r="AV584" s="21" t="str">
        <f>IF(E584="",IF(OR(AND($H584&lt;&gt;"",E584=""),AND($F583=$F584,$AZ584&lt;&gt;""),COUNTA($H$3:$H$1048576,#REF!,$F$3:$F$1048576)&gt;COUNTA($H$3:$H584,#REF!,$F$3:$F584),$AZ584&lt;&gt;""),INDEX(AV$3:AV$1048576,MATCH(MAX($AQ$3:$AQ583),$AQ$3:$AQ$1048576,0),0),""),E584)</f>
        <v/>
      </c>
      <c r="AW584" s="24" t="str">
        <f t="shared" si="916"/>
        <v/>
      </c>
      <c r="AX584" s="13" t="str">
        <f t="shared" si="917"/>
        <v/>
      </c>
      <c r="AY584" s="4" t="str">
        <f t="shared" si="918"/>
        <v/>
      </c>
      <c r="AZ584" s="4" t="str">
        <f>IF(AX584="",IF(OR(AND(H584&lt;&gt;"",F584=""),COUNTA($H$3:$H$1048576)&gt;COUNTA($H$3:$H584)),INDEX(AX$3:AX584,MATCH(MAX($AQ$3:AQ584),AQ$3:AQ584,0),0),""),AX584)</f>
        <v/>
      </c>
      <c r="BA584" s="4" t="str">
        <f>IF(AY584="",IF(AND(H584&lt;&gt;"",F584=""),INDEX(AY$3:AY584,MATCH(MAX($AQ$3:AQ584),AQ$3:AQ584,0),0),""),AY584)</f>
        <v/>
      </c>
      <c r="BB584" s="82" t="str">
        <f>IF(BC584="","",RANK(BC584,BC$3:BC$1048576,1)+COUNTIF($BC$3:BC584,BC584)-1)</f>
        <v/>
      </c>
      <c r="BC584" s="139" t="str">
        <f t="shared" si="919"/>
        <v/>
      </c>
      <c r="BD584" s="46" t="str">
        <f t="shared" si="920"/>
        <v/>
      </c>
      <c r="BE584" s="46" t="str">
        <f t="shared" si="921"/>
        <v/>
      </c>
      <c r="BF584" s="46" t="str">
        <f t="shared" si="922"/>
        <v/>
      </c>
      <c r="BG584" s="4" t="str">
        <f t="shared" si="923"/>
        <v/>
      </c>
      <c r="BH584" s="180" t="str">
        <f t="shared" si="924"/>
        <v/>
      </c>
      <c r="BI584" s="16" t="str">
        <f t="shared" si="925"/>
        <v/>
      </c>
      <c r="BJ584" s="52" t="str">
        <f>IF(BI584="","",IF(W584="","",IF(AND(K584=$K$1,$K$1&lt;&gt;""),$BT$2,IFERROR(IF(INDEX(価格設定!$D$5:$D$1048576,MATCH(Q584,価格設定!$B$5:$B$1048576,0),0)=価格設定!$D$3,$BT$2,$BS$2),$BS$2))))</f>
        <v/>
      </c>
      <c r="BK584" s="16" t="str">
        <f>IF(BI584="","",IF(COUNTIF($BI$3:BI584,BI584)=1,1,IF(AND(BI583=BI584,BH584=""),BK583,COUNTIF($BH$3:BH584,BH584))))</f>
        <v/>
      </c>
      <c r="BL584" s="52" t="str">
        <f t="shared" si="926"/>
        <v/>
      </c>
      <c r="BM584" s="52" t="str">
        <f t="shared" si="927"/>
        <v/>
      </c>
      <c r="BN584" s="119" t="str">
        <f t="shared" si="928"/>
        <v/>
      </c>
      <c r="BO584" s="119" t="str">
        <f t="shared" si="929"/>
        <v/>
      </c>
      <c r="BP584" s="17" t="str">
        <f t="shared" si="930"/>
        <v/>
      </c>
      <c r="BQ584" s="17" t="str">
        <f t="shared" si="931"/>
        <v/>
      </c>
      <c r="BR584" s="17" t="str">
        <f>IF(OR(BP584="",COUNTIF($BO$3:BO584,BO584)&lt;&gt;1),"",SUMIF(BO$3:BO$1048576,BO584,BP$3:BP$1048576))</f>
        <v/>
      </c>
      <c r="BS584" s="17" t="str">
        <f t="shared" si="932"/>
        <v/>
      </c>
      <c r="BT584" s="17" t="str">
        <f t="shared" si="933"/>
        <v/>
      </c>
      <c r="BU584" s="17" t="str">
        <f t="shared" si="934"/>
        <v/>
      </c>
      <c r="BV584" s="24" t="str">
        <f t="shared" si="935"/>
        <v/>
      </c>
      <c r="BW584" s="24" t="str">
        <f t="shared" si="936"/>
        <v/>
      </c>
      <c r="BX584" s="24" t="str">
        <f t="shared" si="937"/>
        <v/>
      </c>
      <c r="BY584" s="26" t="str">
        <f t="shared" si="938"/>
        <v/>
      </c>
      <c r="BZ584" s="26" t="str">
        <f t="shared" si="939"/>
        <v/>
      </c>
      <c r="CA584" s="26" t="str">
        <f t="shared" si="940"/>
        <v/>
      </c>
      <c r="CB584" s="66" t="str">
        <f t="shared" si="941"/>
        <v/>
      </c>
      <c r="CC584" s="65" t="str">
        <f t="shared" si="942"/>
        <v/>
      </c>
      <c r="CD584" s="26" t="str">
        <f t="shared" si="943"/>
        <v/>
      </c>
      <c r="CE584" s="26" t="str">
        <f t="shared" si="944"/>
        <v/>
      </c>
      <c r="CF584" s="193" t="str">
        <f t="shared" si="945"/>
        <v/>
      </c>
      <c r="CG584" s="193" t="str">
        <f t="shared" si="946"/>
        <v/>
      </c>
      <c r="CH584" s="26" t="str">
        <f t="shared" si="947"/>
        <v/>
      </c>
      <c r="CI584" s="26" t="str">
        <f t="shared" si="948"/>
        <v/>
      </c>
      <c r="CJ584" s="65" t="str">
        <f t="shared" si="949"/>
        <v/>
      </c>
      <c r="CK584" s="65" t="str">
        <f t="shared" si="950"/>
        <v/>
      </c>
      <c r="CL584" s="64" t="str">
        <f t="shared" si="951"/>
        <v/>
      </c>
      <c r="CM584" s="64" t="str">
        <f t="shared" si="952"/>
        <v/>
      </c>
      <c r="CN584" s="65" t="str">
        <f t="shared" si="953"/>
        <v/>
      </c>
      <c r="CP584" s="63" t="str">
        <f>IF(BH584="","",MAX($CP$3:CP583)+1)</f>
        <v/>
      </c>
      <c r="CQ584" s="24" t="str">
        <f t="shared" si="954"/>
        <v/>
      </c>
      <c r="CR584" s="24" t="str">
        <f t="shared" si="955"/>
        <v/>
      </c>
      <c r="CS584" s="24" t="str">
        <f t="shared" si="956"/>
        <v/>
      </c>
      <c r="CT584" s="58" t="str">
        <f>IF(BO584="","",COUNTIF($BO$3:BO584,BO584)&amp;"@"&amp;BO584)</f>
        <v/>
      </c>
      <c r="CU584" s="16" t="str">
        <f t="shared" si="990"/>
        <v/>
      </c>
      <c r="CV584" s="63" t="str">
        <f t="shared" si="957"/>
        <v/>
      </c>
      <c r="CW584" s="16" t="str">
        <f t="shared" si="958"/>
        <v/>
      </c>
      <c r="CX584" s="16" t="str">
        <f t="shared" si="959"/>
        <v/>
      </c>
      <c r="CY584" s="16" t="str">
        <f t="shared" si="960"/>
        <v/>
      </c>
      <c r="CZ584" s="85" t="str">
        <f t="shared" si="961"/>
        <v/>
      </c>
      <c r="DA584" s="16" t="str">
        <f t="shared" si="962"/>
        <v/>
      </c>
      <c r="DB584" s="16" t="str">
        <f t="shared" si="963"/>
        <v/>
      </c>
      <c r="DC584" s="28" t="str">
        <f>IF(CP584="","",$DC$1&amp;(INDEX(価格設定!D$1:XFD$3,ROW(価格設定!$D$3),MATCH($AW584,価格設定!D$1:XFD$1,1))*100)&amp;"%")</f>
        <v/>
      </c>
      <c r="DD584" s="28" t="str">
        <f>IF(CP584="","",$DD$1&amp;(INDEX(価格設定!D$1:XFD$3,ROW(価格設定!$D$2),MATCH($AW584,価格設定!D$1:XFD$1,1))*100)&amp;"%")</f>
        <v/>
      </c>
      <c r="DE584" s="29" t="str">
        <f t="shared" si="964"/>
        <v/>
      </c>
      <c r="DG584" s="58" t="str">
        <f t="shared" si="965"/>
        <v/>
      </c>
      <c r="DH584" s="58" t="str">
        <f t="shared" si="966"/>
        <v/>
      </c>
      <c r="DI584" s="58" t="str">
        <f t="shared" si="967"/>
        <v/>
      </c>
      <c r="DJ584" s="85" t="str">
        <f t="shared" si="968"/>
        <v/>
      </c>
      <c r="DL584" s="58" t="str">
        <f>IF(COUNTIF(DG$3:DG$1048576,DG584)=COUNTIF($DG$3:$DG584,DG584),DG584,"")</f>
        <v/>
      </c>
      <c r="DM584" s="85" t="str">
        <f t="shared" si="969"/>
        <v/>
      </c>
      <c r="DN584" s="85" t="str">
        <f t="shared" si="991"/>
        <v/>
      </c>
      <c r="DO584" s="85" t="str">
        <f t="shared" si="991"/>
        <v/>
      </c>
      <c r="DP584" s="303"/>
      <c r="DQ584" s="17" t="str">
        <f t="shared" si="992"/>
        <v/>
      </c>
      <c r="DR584" s="17" t="str">
        <f t="shared" si="993"/>
        <v/>
      </c>
      <c r="DS584" s="17" t="str">
        <f t="shared" si="994"/>
        <v/>
      </c>
      <c r="DU584" s="16" t="str">
        <f t="shared" si="970"/>
        <v/>
      </c>
      <c r="DV584" s="16" t="str">
        <f>IF(DU584="","",COUNT($DU$3:DU584))</f>
        <v/>
      </c>
      <c r="DW584" s="16" t="str">
        <f t="shared" si="971"/>
        <v/>
      </c>
      <c r="DX584" s="16" t="str">
        <f t="shared" si="972"/>
        <v/>
      </c>
      <c r="DY584" s="16" t="str">
        <f>IF(DZ584="","",COUNTIF(DZ$3:DZ584,DZ584))</f>
        <v/>
      </c>
      <c r="DZ584" s="16" t="str">
        <f t="shared" si="973"/>
        <v/>
      </c>
      <c r="EA584" s="16" t="str">
        <f t="shared" si="974"/>
        <v/>
      </c>
      <c r="EB584" s="16" t="str">
        <f t="shared" si="975"/>
        <v/>
      </c>
      <c r="EC584" s="16" t="str">
        <f t="shared" si="976"/>
        <v/>
      </c>
      <c r="ED584" s="16" t="str">
        <f t="shared" si="977"/>
        <v/>
      </c>
      <c r="EE584" s="16" t="str">
        <f t="shared" si="978"/>
        <v/>
      </c>
      <c r="EF584" s="16" t="str">
        <f t="shared" si="979"/>
        <v/>
      </c>
      <c r="EG584" s="16" t="str">
        <f t="shared" si="980"/>
        <v/>
      </c>
      <c r="EH584" s="16" t="str">
        <f t="shared" si="981"/>
        <v/>
      </c>
      <c r="EI584" s="16" t="str">
        <f t="shared" si="982"/>
        <v/>
      </c>
      <c r="EJ584" s="16" t="str">
        <f t="shared" si="983"/>
        <v/>
      </c>
      <c r="EK584" s="16" t="str">
        <f t="shared" si="984"/>
        <v/>
      </c>
      <c r="EL584" s="58" t="str">
        <f t="shared" si="985"/>
        <v/>
      </c>
      <c r="EM584" s="58" t="str">
        <f>IF(OR($DZ584="",CR584=""),IF($EL584="","",$EL584),IF(OR(CR584="なし",CR584=0),領収書!$H$1,CR584))</f>
        <v/>
      </c>
      <c r="EN584" s="58" t="str">
        <f>IF(OR($DZ584="",CS584=""),IF($EL584="","",$EL584),IF(OR(CS584="なし",CS584=0),入力!$EN$1,CS584))</f>
        <v/>
      </c>
      <c r="EO584" s="63" t="str">
        <f t="shared" si="986"/>
        <v/>
      </c>
      <c r="EP584" s="63" t="str">
        <f t="shared" si="987"/>
        <v/>
      </c>
      <c r="ER584" s="16" t="str">
        <f>IF(AND(COUNTIF($ET$3:ET584,ET584)=1,ET584&lt;&gt;""),MAX($ER$3:ER583)+1,"")</f>
        <v/>
      </c>
      <c r="ES584" s="16" t="str">
        <f>IF(価格設定!B586="","",価格設定!B586)</f>
        <v/>
      </c>
      <c r="ET584" s="16" t="str">
        <f>IF(価格設定!C586="","",価格設定!C586)</f>
        <v/>
      </c>
      <c r="EV584" s="16" t="str">
        <f t="shared" si="995"/>
        <v/>
      </c>
      <c r="EW584" s="16" t="str">
        <f t="shared" si="988"/>
        <v/>
      </c>
    </row>
    <row r="585" spans="1:153" ht="30" customHeight="1" x14ac:dyDescent="0.2">
      <c r="A585" s="225"/>
      <c r="B585" s="212"/>
      <c r="C585" s="221"/>
      <c r="D585" s="164"/>
      <c r="E585" s="165"/>
      <c r="F585" s="166"/>
      <c r="G585" s="167"/>
      <c r="H585" s="179"/>
      <c r="I585" s="306"/>
      <c r="J585" s="169"/>
      <c r="K585" s="179"/>
      <c r="L585" s="186"/>
      <c r="M585" s="186"/>
      <c r="N585" s="168"/>
      <c r="O585" s="170"/>
      <c r="P585" s="212"/>
      <c r="Q585" s="179" t="str">
        <f>IFERROR(IF(H585="","",IFERROR(INDEX(価格設定!$B$5:$B$1048576,MATCH(H585,価格設定!$B$5:$B$1048576,0),0),INDEX(価格設定!$B$5:$B$1048576,MATCH("*"&amp;H585&amp;"*",価格設定!$B$5:$B$1048576,0),0))),H585)</f>
        <v/>
      </c>
      <c r="R585" s="250" t="str">
        <f>IFERROR(IF(Q585="",IF(K585="","",K585),IF(K585="",IF(INDEX(価格設定!$C$5:$C$1048576,MATCH(Q585,価格設定!$B$5:$B$1048576,0),0)=0,"",INDEX(価格設定!$C$5:$C$1048576,MATCH(Q585,価格設定!$B$5:$B$1048576,0),0)),IF(K585="なし","",K585))),"")</f>
        <v/>
      </c>
      <c r="S585" s="308" t="str">
        <f t="shared" si="900"/>
        <v/>
      </c>
      <c r="T585" s="126" t="str">
        <f>IFERROR(IF(J585="",IF(INDEX(価格設定!$E$5:$R$1048576,MATCH($Q585,価格設定!B$5:B$1048576,0),MATCH($AW585,価格設定!E$1:X$1,1))=0,"",INDEX(価格設定!$E$5:$R$1048576,MATCH($Q585,価格設定!B$5:B$1048576,0),MATCH($AW585,価格設定!E$1:X$1,1))),J585),"")</f>
        <v/>
      </c>
      <c r="U585" s="126" t="str">
        <f t="shared" si="901"/>
        <v/>
      </c>
      <c r="V585" s="132" t="str">
        <f t="shared" si="902"/>
        <v/>
      </c>
      <c r="W585" s="127" t="str">
        <f>IFERROR(IF(OR(T585="",T585&lt;0),"",IFERROR(INDEX(価格設定!E$2:X$3,IF(AND(K585=$K$1,$K$1&lt;&gt;""),ROW(価格設定!$D$3)-1,MATCH(INDEX(価格設定!$D$5:$D$1048576,MATCH(Q585,価格設定!$B$5:$B$1048576,0),0),価格設定!$D$2:$D$3,0)),MATCH($AW585,価格設定!E$1:X$1,1)),INDEX(価格設定!E$2:X$2,0,MATCH($AW585,価格設定!E$1:X$1,1)))),"")</f>
        <v/>
      </c>
      <c r="X585" s="126" t="str">
        <f t="shared" si="989"/>
        <v/>
      </c>
      <c r="Y585" s="128" t="str">
        <f t="shared" si="903"/>
        <v/>
      </c>
      <c r="Z585" s="126" t="str">
        <f t="shared" si="904"/>
        <v/>
      </c>
      <c r="AA585" s="129" t="str">
        <f t="shared" si="905"/>
        <v/>
      </c>
      <c r="AB585" s="126" t="str">
        <f t="shared" si="906"/>
        <v/>
      </c>
      <c r="AC585" s="280" t="str">
        <f t="shared" si="907"/>
        <v/>
      </c>
      <c r="AD585" s="15"/>
      <c r="AE585" s="204" t="str">
        <f>IF(AF585="","",COUNT($AF$3:AF585))</f>
        <v/>
      </c>
      <c r="AF585" s="206" t="str">
        <f t="shared" si="908"/>
        <v/>
      </c>
      <c r="AG585" s="204" t="str">
        <f t="shared" si="909"/>
        <v/>
      </c>
      <c r="AH585" s="204" t="str">
        <f t="shared" si="910"/>
        <v/>
      </c>
      <c r="AI585" s="287"/>
      <c r="AJ585" s="15"/>
      <c r="AK585" s="138" t="str">
        <f t="shared" si="911"/>
        <v/>
      </c>
      <c r="AL585" s="131" t="str">
        <f t="shared" si="912"/>
        <v/>
      </c>
      <c r="AM585" s="131" t="str">
        <f t="shared" si="913"/>
        <v/>
      </c>
      <c r="AN585" s="313" t="str">
        <f t="shared" si="914"/>
        <v/>
      </c>
      <c r="AO585" s="316" t="str">
        <f t="shared" si="915"/>
        <v/>
      </c>
      <c r="AP585" s="18"/>
      <c r="AQ585" s="3" t="str">
        <f>IF(F585="","",MAX($AQ$3:AQ584)+1)</f>
        <v/>
      </c>
      <c r="AR585" s="3" t="str">
        <f>IF(OR(AQ585="",BB585=""),"",MAX($AR$3:AR584)+1)</f>
        <v/>
      </c>
      <c r="AS585" s="3" t="str">
        <f>IF(CQ585="","",RANK(CQ585,CQ$3:CQ$1048576,1)+COUNTIF($CQ$3:CQ585,CQ585)-1)</f>
        <v/>
      </c>
      <c r="AT585" s="21" t="str">
        <f>IF(C585="",IF(OR(AND($H585&lt;&gt;"",C585=""),AND($F584=$F585,$AZ585&lt;&gt;""),COUNTA($H$3:$H$1048576,#REF!,$F$3:$F$1048576)&gt;COUNTA($H$3:$H585,#REF!,$F$3:$F585),$AZ585&lt;&gt;""),INDEX(AT$3:AT$1048576,MATCH(MAX($AQ$3:$AQ584),$AQ$3:$AQ$1048576,0),0),""),C585)</f>
        <v/>
      </c>
      <c r="AU585" s="21" t="str">
        <f>IF(D585="",IF(OR(AND($H585&lt;&gt;"",D585=""),AND($F584=$F585,$AZ585&lt;&gt;""),COUNTA($H$3:$H$1048576,#REF!,$F$3:$F$1048576)&gt;COUNTA($H$3:$H585,#REF!,$F$3:$F585),$AZ585&lt;&gt;""),INDEX(AU$3:AU$1048576,MATCH(MAX($AQ$3:$AQ584),$AQ$3:$AQ$1048576,0),0),""),D585)</f>
        <v/>
      </c>
      <c r="AV585" s="21" t="str">
        <f>IF(E585="",IF(OR(AND($H585&lt;&gt;"",E585=""),AND($F584=$F585,$AZ585&lt;&gt;""),COUNTA($H$3:$H$1048576,#REF!,$F$3:$F$1048576)&gt;COUNTA($H$3:$H585,#REF!,$F$3:$F585),$AZ585&lt;&gt;""),INDEX(AV$3:AV$1048576,MATCH(MAX($AQ$3:$AQ584),$AQ$3:$AQ$1048576,0),0),""),E585)</f>
        <v/>
      </c>
      <c r="AW585" s="24" t="str">
        <f t="shared" si="916"/>
        <v/>
      </c>
      <c r="AX585" s="13" t="str">
        <f t="shared" si="917"/>
        <v/>
      </c>
      <c r="AY585" s="4" t="str">
        <f t="shared" si="918"/>
        <v/>
      </c>
      <c r="AZ585" s="4" t="str">
        <f>IF(AX585="",IF(OR(AND(H585&lt;&gt;"",F585=""),COUNTA($H$3:$H$1048576)&gt;COUNTA($H$3:$H585)),INDEX(AX$3:AX585,MATCH(MAX($AQ$3:AQ585),AQ$3:AQ585,0),0),""),AX585)</f>
        <v/>
      </c>
      <c r="BA585" s="4" t="str">
        <f>IF(AY585="",IF(AND(H585&lt;&gt;"",F585=""),INDEX(AY$3:AY585,MATCH(MAX($AQ$3:AQ585),AQ$3:AQ585,0),0),""),AY585)</f>
        <v/>
      </c>
      <c r="BB585" s="82" t="str">
        <f>IF(BC585="","",RANK(BC585,BC$3:BC$1048576,1)+COUNTIF($BC$3:BC585,BC585)-1)</f>
        <v/>
      </c>
      <c r="BC585" s="139" t="str">
        <f t="shared" si="919"/>
        <v/>
      </c>
      <c r="BD585" s="46" t="str">
        <f t="shared" si="920"/>
        <v/>
      </c>
      <c r="BE585" s="46" t="str">
        <f t="shared" si="921"/>
        <v/>
      </c>
      <c r="BF585" s="46" t="str">
        <f t="shared" si="922"/>
        <v/>
      </c>
      <c r="BG585" s="4" t="str">
        <f t="shared" si="923"/>
        <v/>
      </c>
      <c r="BH585" s="180" t="str">
        <f t="shared" si="924"/>
        <v/>
      </c>
      <c r="BI585" s="16" t="str">
        <f t="shared" si="925"/>
        <v/>
      </c>
      <c r="BJ585" s="52" t="str">
        <f>IF(BI585="","",IF(W585="","",IF(AND(K585=$K$1,$K$1&lt;&gt;""),$BT$2,IFERROR(IF(INDEX(価格設定!$D$5:$D$1048576,MATCH(Q585,価格設定!$B$5:$B$1048576,0),0)=価格設定!$D$3,$BT$2,$BS$2),$BS$2))))</f>
        <v/>
      </c>
      <c r="BK585" s="16" t="str">
        <f>IF(BI585="","",IF(COUNTIF($BI$3:BI585,BI585)=1,1,IF(AND(BI584=BI585,BH585=""),BK584,COUNTIF($BH$3:BH585,BH585))))</f>
        <v/>
      </c>
      <c r="BL585" s="52" t="str">
        <f t="shared" si="926"/>
        <v/>
      </c>
      <c r="BM585" s="52" t="str">
        <f t="shared" si="927"/>
        <v/>
      </c>
      <c r="BN585" s="119" t="str">
        <f t="shared" si="928"/>
        <v/>
      </c>
      <c r="BO585" s="119" t="str">
        <f t="shared" si="929"/>
        <v/>
      </c>
      <c r="BP585" s="17" t="str">
        <f t="shared" si="930"/>
        <v/>
      </c>
      <c r="BQ585" s="17" t="str">
        <f t="shared" si="931"/>
        <v/>
      </c>
      <c r="BR585" s="17" t="str">
        <f>IF(OR(BP585="",COUNTIF($BO$3:BO585,BO585)&lt;&gt;1),"",SUMIF(BO$3:BO$1048576,BO585,BP$3:BP$1048576))</f>
        <v/>
      </c>
      <c r="BS585" s="17" t="str">
        <f t="shared" si="932"/>
        <v/>
      </c>
      <c r="BT585" s="17" t="str">
        <f t="shared" si="933"/>
        <v/>
      </c>
      <c r="BU585" s="17" t="str">
        <f t="shared" si="934"/>
        <v/>
      </c>
      <c r="BV585" s="24" t="str">
        <f t="shared" si="935"/>
        <v/>
      </c>
      <c r="BW585" s="24" t="str">
        <f t="shared" si="936"/>
        <v/>
      </c>
      <c r="BX585" s="24" t="str">
        <f t="shared" si="937"/>
        <v/>
      </c>
      <c r="BY585" s="26" t="str">
        <f t="shared" si="938"/>
        <v/>
      </c>
      <c r="BZ585" s="26" t="str">
        <f t="shared" si="939"/>
        <v/>
      </c>
      <c r="CA585" s="26" t="str">
        <f t="shared" si="940"/>
        <v/>
      </c>
      <c r="CB585" s="66" t="str">
        <f t="shared" si="941"/>
        <v/>
      </c>
      <c r="CC585" s="65" t="str">
        <f t="shared" si="942"/>
        <v/>
      </c>
      <c r="CD585" s="26" t="str">
        <f t="shared" si="943"/>
        <v/>
      </c>
      <c r="CE585" s="26" t="str">
        <f t="shared" si="944"/>
        <v/>
      </c>
      <c r="CF585" s="193" t="str">
        <f t="shared" si="945"/>
        <v/>
      </c>
      <c r="CG585" s="193" t="str">
        <f t="shared" si="946"/>
        <v/>
      </c>
      <c r="CH585" s="26" t="str">
        <f t="shared" si="947"/>
        <v/>
      </c>
      <c r="CI585" s="26" t="str">
        <f t="shared" si="948"/>
        <v/>
      </c>
      <c r="CJ585" s="65" t="str">
        <f t="shared" si="949"/>
        <v/>
      </c>
      <c r="CK585" s="65" t="str">
        <f t="shared" si="950"/>
        <v/>
      </c>
      <c r="CL585" s="64" t="str">
        <f t="shared" si="951"/>
        <v/>
      </c>
      <c r="CM585" s="64" t="str">
        <f t="shared" si="952"/>
        <v/>
      </c>
      <c r="CN585" s="65" t="str">
        <f t="shared" si="953"/>
        <v/>
      </c>
      <c r="CP585" s="63" t="str">
        <f>IF(BH585="","",MAX($CP$3:CP584)+1)</f>
        <v/>
      </c>
      <c r="CQ585" s="24" t="str">
        <f t="shared" si="954"/>
        <v/>
      </c>
      <c r="CR585" s="24" t="str">
        <f t="shared" si="955"/>
        <v/>
      </c>
      <c r="CS585" s="24" t="str">
        <f t="shared" si="956"/>
        <v/>
      </c>
      <c r="CT585" s="58" t="str">
        <f>IF(BO585="","",COUNTIF($BO$3:BO585,BO585)&amp;"@"&amp;BO585)</f>
        <v/>
      </c>
      <c r="CU585" s="16" t="str">
        <f t="shared" si="990"/>
        <v/>
      </c>
      <c r="CV585" s="63" t="str">
        <f t="shared" si="957"/>
        <v/>
      </c>
      <c r="CW585" s="16" t="str">
        <f t="shared" si="958"/>
        <v/>
      </c>
      <c r="CX585" s="16" t="str">
        <f t="shared" si="959"/>
        <v/>
      </c>
      <c r="CY585" s="16" t="str">
        <f t="shared" si="960"/>
        <v/>
      </c>
      <c r="CZ585" s="85" t="str">
        <f t="shared" si="961"/>
        <v/>
      </c>
      <c r="DA585" s="16" t="str">
        <f t="shared" si="962"/>
        <v/>
      </c>
      <c r="DB585" s="16" t="str">
        <f t="shared" si="963"/>
        <v/>
      </c>
      <c r="DC585" s="28" t="str">
        <f>IF(CP585="","",$DC$1&amp;(INDEX(価格設定!D$1:XFD$3,ROW(価格設定!$D$3),MATCH($AW585,価格設定!D$1:XFD$1,1))*100)&amp;"%")</f>
        <v/>
      </c>
      <c r="DD585" s="28" t="str">
        <f>IF(CP585="","",$DD$1&amp;(INDEX(価格設定!D$1:XFD$3,ROW(価格設定!$D$2),MATCH($AW585,価格設定!D$1:XFD$1,1))*100)&amp;"%")</f>
        <v/>
      </c>
      <c r="DE585" s="29" t="str">
        <f t="shared" si="964"/>
        <v/>
      </c>
      <c r="DG585" s="58" t="str">
        <f t="shared" si="965"/>
        <v/>
      </c>
      <c r="DH585" s="58" t="str">
        <f t="shared" si="966"/>
        <v/>
      </c>
      <c r="DI585" s="58" t="str">
        <f t="shared" si="967"/>
        <v/>
      </c>
      <c r="DJ585" s="85" t="str">
        <f t="shared" si="968"/>
        <v/>
      </c>
      <c r="DL585" s="58" t="str">
        <f>IF(COUNTIF(DG$3:DG$1048576,DG585)=COUNTIF($DG$3:$DG585,DG585),DG585,"")</f>
        <v/>
      </c>
      <c r="DM585" s="85" t="str">
        <f t="shared" si="969"/>
        <v/>
      </c>
      <c r="DN585" s="85" t="str">
        <f t="shared" si="991"/>
        <v/>
      </c>
      <c r="DO585" s="85" t="str">
        <f t="shared" si="991"/>
        <v/>
      </c>
      <c r="DP585" s="303"/>
      <c r="DQ585" s="17" t="str">
        <f t="shared" si="992"/>
        <v/>
      </c>
      <c r="DR585" s="17" t="str">
        <f t="shared" si="993"/>
        <v/>
      </c>
      <c r="DS585" s="17" t="str">
        <f t="shared" si="994"/>
        <v/>
      </c>
      <c r="DU585" s="16" t="str">
        <f t="shared" si="970"/>
        <v/>
      </c>
      <c r="DV585" s="16" t="str">
        <f>IF(DU585="","",COUNT($DU$3:DU585))</f>
        <v/>
      </c>
      <c r="DW585" s="16" t="str">
        <f t="shared" si="971"/>
        <v/>
      </c>
      <c r="DX585" s="16" t="str">
        <f t="shared" si="972"/>
        <v/>
      </c>
      <c r="DY585" s="16" t="str">
        <f>IF(DZ585="","",COUNTIF(DZ$3:DZ585,DZ585))</f>
        <v/>
      </c>
      <c r="DZ585" s="16" t="str">
        <f t="shared" si="973"/>
        <v/>
      </c>
      <c r="EA585" s="16" t="str">
        <f t="shared" si="974"/>
        <v/>
      </c>
      <c r="EB585" s="16" t="str">
        <f t="shared" si="975"/>
        <v/>
      </c>
      <c r="EC585" s="16" t="str">
        <f t="shared" si="976"/>
        <v/>
      </c>
      <c r="ED585" s="16" t="str">
        <f t="shared" si="977"/>
        <v/>
      </c>
      <c r="EE585" s="16" t="str">
        <f t="shared" si="978"/>
        <v/>
      </c>
      <c r="EF585" s="16" t="str">
        <f t="shared" si="979"/>
        <v/>
      </c>
      <c r="EG585" s="16" t="str">
        <f t="shared" si="980"/>
        <v/>
      </c>
      <c r="EH585" s="16" t="str">
        <f t="shared" si="981"/>
        <v/>
      </c>
      <c r="EI585" s="16" t="str">
        <f t="shared" si="982"/>
        <v/>
      </c>
      <c r="EJ585" s="16" t="str">
        <f t="shared" si="983"/>
        <v/>
      </c>
      <c r="EK585" s="16" t="str">
        <f t="shared" si="984"/>
        <v/>
      </c>
      <c r="EL585" s="58" t="str">
        <f t="shared" si="985"/>
        <v/>
      </c>
      <c r="EM585" s="58" t="str">
        <f>IF(OR($DZ585="",CR585=""),IF($EL585="","",$EL585),IF(OR(CR585="なし",CR585=0),領収書!$H$1,CR585))</f>
        <v/>
      </c>
      <c r="EN585" s="58" t="str">
        <f>IF(OR($DZ585="",CS585=""),IF($EL585="","",$EL585),IF(OR(CS585="なし",CS585=0),入力!$EN$1,CS585))</f>
        <v/>
      </c>
      <c r="EO585" s="63" t="str">
        <f t="shared" si="986"/>
        <v/>
      </c>
      <c r="EP585" s="63" t="str">
        <f t="shared" si="987"/>
        <v/>
      </c>
      <c r="ER585" s="16" t="str">
        <f>IF(AND(COUNTIF($ET$3:ET585,ET585)=1,ET585&lt;&gt;""),MAX($ER$3:ER584)+1,"")</f>
        <v/>
      </c>
      <c r="ES585" s="16" t="str">
        <f>IF(価格設定!B587="","",価格設定!B587)</f>
        <v/>
      </c>
      <c r="ET585" s="16" t="str">
        <f>IF(価格設定!C587="","",価格設定!C587)</f>
        <v/>
      </c>
      <c r="EV585" s="16" t="str">
        <f t="shared" si="995"/>
        <v/>
      </c>
      <c r="EW585" s="16" t="str">
        <f t="shared" si="988"/>
        <v/>
      </c>
    </row>
    <row r="586" spans="1:153" ht="30" customHeight="1" x14ac:dyDescent="0.2">
      <c r="A586" s="225"/>
      <c r="B586" s="212"/>
      <c r="C586" s="221"/>
      <c r="D586" s="164"/>
      <c r="E586" s="165"/>
      <c r="F586" s="166"/>
      <c r="G586" s="167"/>
      <c r="H586" s="179"/>
      <c r="I586" s="306"/>
      <c r="J586" s="169"/>
      <c r="K586" s="179"/>
      <c r="L586" s="186"/>
      <c r="M586" s="186"/>
      <c r="N586" s="168"/>
      <c r="O586" s="170"/>
      <c r="P586" s="212"/>
      <c r="Q586" s="179" t="str">
        <f>IFERROR(IF(H586="","",IFERROR(INDEX(価格設定!$B$5:$B$1048576,MATCH(H586,価格設定!$B$5:$B$1048576,0),0),INDEX(価格設定!$B$5:$B$1048576,MATCH("*"&amp;H586&amp;"*",価格設定!$B$5:$B$1048576,0),0))),H586)</f>
        <v/>
      </c>
      <c r="R586" s="250" t="str">
        <f>IFERROR(IF(Q586="",IF(K586="","",K586),IF(K586="",IF(INDEX(価格設定!$C$5:$C$1048576,MATCH(Q586,価格設定!$B$5:$B$1048576,0),0)=0,"",INDEX(価格設定!$C$5:$C$1048576,MATCH(Q586,価格設定!$B$5:$B$1048576,0),0)),IF(K586="なし","",K586))),"")</f>
        <v/>
      </c>
      <c r="S586" s="308" t="str">
        <f t="shared" si="900"/>
        <v/>
      </c>
      <c r="T586" s="126" t="str">
        <f>IFERROR(IF(J586="",IF(INDEX(価格設定!$E$5:$R$1048576,MATCH($Q586,価格設定!B$5:B$1048576,0),MATCH($AW586,価格設定!E$1:X$1,1))=0,"",INDEX(価格設定!$E$5:$R$1048576,MATCH($Q586,価格設定!B$5:B$1048576,0),MATCH($AW586,価格設定!E$1:X$1,1))),J586),"")</f>
        <v/>
      </c>
      <c r="U586" s="126" t="str">
        <f t="shared" si="901"/>
        <v/>
      </c>
      <c r="V586" s="132" t="str">
        <f t="shared" si="902"/>
        <v/>
      </c>
      <c r="W586" s="127" t="str">
        <f>IFERROR(IF(OR(T586="",T586&lt;0),"",IFERROR(INDEX(価格設定!E$2:X$3,IF(AND(K586=$K$1,$K$1&lt;&gt;""),ROW(価格設定!$D$3)-1,MATCH(INDEX(価格設定!$D$5:$D$1048576,MATCH(Q586,価格設定!$B$5:$B$1048576,0),0),価格設定!$D$2:$D$3,0)),MATCH($AW586,価格設定!E$1:X$1,1)),INDEX(価格設定!E$2:X$2,0,MATCH($AW586,価格設定!E$1:X$1,1)))),"")</f>
        <v/>
      </c>
      <c r="X586" s="126" t="str">
        <f t="shared" si="989"/>
        <v/>
      </c>
      <c r="Y586" s="128" t="str">
        <f t="shared" si="903"/>
        <v/>
      </c>
      <c r="Z586" s="126" t="str">
        <f t="shared" si="904"/>
        <v/>
      </c>
      <c r="AA586" s="129" t="str">
        <f t="shared" si="905"/>
        <v/>
      </c>
      <c r="AB586" s="126" t="str">
        <f t="shared" si="906"/>
        <v/>
      </c>
      <c r="AC586" s="280" t="str">
        <f t="shared" si="907"/>
        <v/>
      </c>
      <c r="AD586" s="15"/>
      <c r="AE586" s="204" t="str">
        <f>IF(AF586="","",COUNT($AF$3:AF586))</f>
        <v/>
      </c>
      <c r="AF586" s="206" t="str">
        <f t="shared" si="908"/>
        <v/>
      </c>
      <c r="AG586" s="204" t="str">
        <f t="shared" si="909"/>
        <v/>
      </c>
      <c r="AH586" s="204" t="str">
        <f t="shared" si="910"/>
        <v/>
      </c>
      <c r="AI586" s="287"/>
      <c r="AJ586" s="15"/>
      <c r="AK586" s="138" t="str">
        <f t="shared" si="911"/>
        <v/>
      </c>
      <c r="AL586" s="131" t="str">
        <f t="shared" si="912"/>
        <v/>
      </c>
      <c r="AM586" s="131" t="str">
        <f t="shared" si="913"/>
        <v/>
      </c>
      <c r="AN586" s="313" t="str">
        <f t="shared" si="914"/>
        <v/>
      </c>
      <c r="AO586" s="316" t="str">
        <f t="shared" si="915"/>
        <v/>
      </c>
      <c r="AP586" s="18"/>
      <c r="AQ586" s="3" t="str">
        <f>IF(F586="","",MAX($AQ$3:AQ585)+1)</f>
        <v/>
      </c>
      <c r="AR586" s="3" t="str">
        <f>IF(OR(AQ586="",BB586=""),"",MAX($AR$3:AR585)+1)</f>
        <v/>
      </c>
      <c r="AS586" s="3" t="str">
        <f>IF(CQ586="","",RANK(CQ586,CQ$3:CQ$1048576,1)+COUNTIF($CQ$3:CQ586,CQ586)-1)</f>
        <v/>
      </c>
      <c r="AT586" s="21" t="str">
        <f>IF(C586="",IF(OR(AND($H586&lt;&gt;"",C586=""),AND($F585=$F586,$AZ586&lt;&gt;""),COUNTA($H$3:$H$1048576,#REF!,$F$3:$F$1048576)&gt;COUNTA($H$3:$H586,#REF!,$F$3:$F586),$AZ586&lt;&gt;""),INDEX(AT$3:AT$1048576,MATCH(MAX($AQ$3:$AQ585),$AQ$3:$AQ$1048576,0),0),""),C586)</f>
        <v/>
      </c>
      <c r="AU586" s="21" t="str">
        <f>IF(D586="",IF(OR(AND($H586&lt;&gt;"",D586=""),AND($F585=$F586,$AZ586&lt;&gt;""),COUNTA($H$3:$H$1048576,#REF!,$F$3:$F$1048576)&gt;COUNTA($H$3:$H586,#REF!,$F$3:$F586),$AZ586&lt;&gt;""),INDEX(AU$3:AU$1048576,MATCH(MAX($AQ$3:$AQ585),$AQ$3:$AQ$1048576,0),0),""),D586)</f>
        <v/>
      </c>
      <c r="AV586" s="21" t="str">
        <f>IF(E586="",IF(OR(AND($H586&lt;&gt;"",E586=""),AND($F585=$F586,$AZ586&lt;&gt;""),COUNTA($H$3:$H$1048576,#REF!,$F$3:$F$1048576)&gt;COUNTA($H$3:$H586,#REF!,$F$3:$F586),$AZ586&lt;&gt;""),INDEX(AV$3:AV$1048576,MATCH(MAX($AQ$3:$AQ585),$AQ$3:$AQ$1048576,0),0),""),E586)</f>
        <v/>
      </c>
      <c r="AW586" s="24" t="str">
        <f t="shared" si="916"/>
        <v/>
      </c>
      <c r="AX586" s="13" t="str">
        <f t="shared" si="917"/>
        <v/>
      </c>
      <c r="AY586" s="4" t="str">
        <f t="shared" si="918"/>
        <v/>
      </c>
      <c r="AZ586" s="4" t="str">
        <f>IF(AX586="",IF(OR(AND(H586&lt;&gt;"",F586=""),COUNTA($H$3:$H$1048576)&gt;COUNTA($H$3:$H586)),INDEX(AX$3:AX586,MATCH(MAX($AQ$3:AQ586),AQ$3:AQ586,0),0),""),AX586)</f>
        <v/>
      </c>
      <c r="BA586" s="4" t="str">
        <f>IF(AY586="",IF(AND(H586&lt;&gt;"",F586=""),INDEX(AY$3:AY586,MATCH(MAX($AQ$3:AQ586),AQ$3:AQ586,0),0),""),AY586)</f>
        <v/>
      </c>
      <c r="BB586" s="82" t="str">
        <f>IF(BC586="","",RANK(BC586,BC$3:BC$1048576,1)+COUNTIF($BC$3:BC586,BC586)-1)</f>
        <v/>
      </c>
      <c r="BC586" s="139" t="str">
        <f t="shared" si="919"/>
        <v/>
      </c>
      <c r="BD586" s="46" t="str">
        <f t="shared" si="920"/>
        <v/>
      </c>
      <c r="BE586" s="46" t="str">
        <f t="shared" si="921"/>
        <v/>
      </c>
      <c r="BF586" s="46" t="str">
        <f t="shared" si="922"/>
        <v/>
      </c>
      <c r="BG586" s="4" t="str">
        <f t="shared" si="923"/>
        <v/>
      </c>
      <c r="BH586" s="180" t="str">
        <f t="shared" si="924"/>
        <v/>
      </c>
      <c r="BI586" s="16" t="str">
        <f t="shared" si="925"/>
        <v/>
      </c>
      <c r="BJ586" s="52" t="str">
        <f>IF(BI586="","",IF(W586="","",IF(AND(K586=$K$1,$K$1&lt;&gt;""),$BT$2,IFERROR(IF(INDEX(価格設定!$D$5:$D$1048576,MATCH(Q586,価格設定!$B$5:$B$1048576,0),0)=価格設定!$D$3,$BT$2,$BS$2),$BS$2))))</f>
        <v/>
      </c>
      <c r="BK586" s="16" t="str">
        <f>IF(BI586="","",IF(COUNTIF($BI$3:BI586,BI586)=1,1,IF(AND(BI585=BI586,BH586=""),BK585,COUNTIF($BH$3:BH586,BH586))))</f>
        <v/>
      </c>
      <c r="BL586" s="52" t="str">
        <f t="shared" si="926"/>
        <v/>
      </c>
      <c r="BM586" s="52" t="str">
        <f t="shared" si="927"/>
        <v/>
      </c>
      <c r="BN586" s="119" t="str">
        <f t="shared" si="928"/>
        <v/>
      </c>
      <c r="BO586" s="119" t="str">
        <f t="shared" si="929"/>
        <v/>
      </c>
      <c r="BP586" s="17" t="str">
        <f t="shared" si="930"/>
        <v/>
      </c>
      <c r="BQ586" s="17" t="str">
        <f t="shared" si="931"/>
        <v/>
      </c>
      <c r="BR586" s="17" t="str">
        <f>IF(OR(BP586="",COUNTIF($BO$3:BO586,BO586)&lt;&gt;1),"",SUMIF(BO$3:BO$1048576,BO586,BP$3:BP$1048576))</f>
        <v/>
      </c>
      <c r="BS586" s="17" t="str">
        <f t="shared" si="932"/>
        <v/>
      </c>
      <c r="BT586" s="17" t="str">
        <f t="shared" si="933"/>
        <v/>
      </c>
      <c r="BU586" s="17" t="str">
        <f t="shared" si="934"/>
        <v/>
      </c>
      <c r="BV586" s="24" t="str">
        <f t="shared" si="935"/>
        <v/>
      </c>
      <c r="BW586" s="24" t="str">
        <f t="shared" si="936"/>
        <v/>
      </c>
      <c r="BX586" s="24" t="str">
        <f t="shared" si="937"/>
        <v/>
      </c>
      <c r="BY586" s="26" t="str">
        <f t="shared" si="938"/>
        <v/>
      </c>
      <c r="BZ586" s="26" t="str">
        <f t="shared" si="939"/>
        <v/>
      </c>
      <c r="CA586" s="26" t="str">
        <f t="shared" si="940"/>
        <v/>
      </c>
      <c r="CB586" s="66" t="str">
        <f t="shared" si="941"/>
        <v/>
      </c>
      <c r="CC586" s="65" t="str">
        <f t="shared" si="942"/>
        <v/>
      </c>
      <c r="CD586" s="26" t="str">
        <f t="shared" si="943"/>
        <v/>
      </c>
      <c r="CE586" s="26" t="str">
        <f t="shared" si="944"/>
        <v/>
      </c>
      <c r="CF586" s="193" t="str">
        <f t="shared" si="945"/>
        <v/>
      </c>
      <c r="CG586" s="193" t="str">
        <f t="shared" si="946"/>
        <v/>
      </c>
      <c r="CH586" s="26" t="str">
        <f t="shared" si="947"/>
        <v/>
      </c>
      <c r="CI586" s="26" t="str">
        <f t="shared" si="948"/>
        <v/>
      </c>
      <c r="CJ586" s="65" t="str">
        <f t="shared" si="949"/>
        <v/>
      </c>
      <c r="CK586" s="65" t="str">
        <f t="shared" si="950"/>
        <v/>
      </c>
      <c r="CL586" s="64" t="str">
        <f t="shared" si="951"/>
        <v/>
      </c>
      <c r="CM586" s="64" t="str">
        <f t="shared" si="952"/>
        <v/>
      </c>
      <c r="CN586" s="65" t="str">
        <f t="shared" si="953"/>
        <v/>
      </c>
      <c r="CP586" s="63" t="str">
        <f>IF(BH586="","",MAX($CP$3:CP585)+1)</f>
        <v/>
      </c>
      <c r="CQ586" s="24" t="str">
        <f t="shared" si="954"/>
        <v/>
      </c>
      <c r="CR586" s="24" t="str">
        <f t="shared" si="955"/>
        <v/>
      </c>
      <c r="CS586" s="24" t="str">
        <f t="shared" si="956"/>
        <v/>
      </c>
      <c r="CT586" s="58" t="str">
        <f>IF(BO586="","",COUNTIF($BO$3:BO586,BO586)&amp;"@"&amp;BO586)</f>
        <v/>
      </c>
      <c r="CU586" s="16" t="str">
        <f t="shared" si="990"/>
        <v/>
      </c>
      <c r="CV586" s="63" t="str">
        <f t="shared" si="957"/>
        <v/>
      </c>
      <c r="CW586" s="16" t="str">
        <f t="shared" si="958"/>
        <v/>
      </c>
      <c r="CX586" s="16" t="str">
        <f t="shared" si="959"/>
        <v/>
      </c>
      <c r="CY586" s="16" t="str">
        <f t="shared" si="960"/>
        <v/>
      </c>
      <c r="CZ586" s="85" t="str">
        <f t="shared" si="961"/>
        <v/>
      </c>
      <c r="DA586" s="16" t="str">
        <f t="shared" si="962"/>
        <v/>
      </c>
      <c r="DB586" s="16" t="str">
        <f t="shared" si="963"/>
        <v/>
      </c>
      <c r="DC586" s="28" t="str">
        <f>IF(CP586="","",$DC$1&amp;(INDEX(価格設定!D$1:XFD$3,ROW(価格設定!$D$3),MATCH($AW586,価格設定!D$1:XFD$1,1))*100)&amp;"%")</f>
        <v/>
      </c>
      <c r="DD586" s="28" t="str">
        <f>IF(CP586="","",$DD$1&amp;(INDEX(価格設定!D$1:XFD$3,ROW(価格設定!$D$2),MATCH($AW586,価格設定!D$1:XFD$1,1))*100)&amp;"%")</f>
        <v/>
      </c>
      <c r="DE586" s="29" t="str">
        <f t="shared" si="964"/>
        <v/>
      </c>
      <c r="DG586" s="58" t="str">
        <f t="shared" si="965"/>
        <v/>
      </c>
      <c r="DH586" s="58" t="str">
        <f t="shared" si="966"/>
        <v/>
      </c>
      <c r="DI586" s="58" t="str">
        <f t="shared" si="967"/>
        <v/>
      </c>
      <c r="DJ586" s="85" t="str">
        <f t="shared" si="968"/>
        <v/>
      </c>
      <c r="DL586" s="58" t="str">
        <f>IF(COUNTIF(DG$3:DG$1048576,DG586)=COUNTIF($DG$3:$DG586,DG586),DG586,"")</f>
        <v/>
      </c>
      <c r="DM586" s="85" t="str">
        <f t="shared" si="969"/>
        <v/>
      </c>
      <c r="DN586" s="85" t="str">
        <f t="shared" si="991"/>
        <v/>
      </c>
      <c r="DO586" s="85" t="str">
        <f t="shared" si="991"/>
        <v/>
      </c>
      <c r="DP586" s="303"/>
      <c r="DQ586" s="17" t="str">
        <f t="shared" si="992"/>
        <v/>
      </c>
      <c r="DR586" s="17" t="str">
        <f t="shared" si="993"/>
        <v/>
      </c>
      <c r="DS586" s="17" t="str">
        <f t="shared" si="994"/>
        <v/>
      </c>
      <c r="DU586" s="16" t="str">
        <f t="shared" si="970"/>
        <v/>
      </c>
      <c r="DV586" s="16" t="str">
        <f>IF(DU586="","",COUNT($DU$3:DU586))</f>
        <v/>
      </c>
      <c r="DW586" s="16" t="str">
        <f t="shared" si="971"/>
        <v/>
      </c>
      <c r="DX586" s="16" t="str">
        <f t="shared" si="972"/>
        <v/>
      </c>
      <c r="DY586" s="16" t="str">
        <f>IF(DZ586="","",COUNTIF(DZ$3:DZ586,DZ586))</f>
        <v/>
      </c>
      <c r="DZ586" s="16" t="str">
        <f t="shared" si="973"/>
        <v/>
      </c>
      <c r="EA586" s="16" t="str">
        <f t="shared" si="974"/>
        <v/>
      </c>
      <c r="EB586" s="16" t="str">
        <f t="shared" si="975"/>
        <v/>
      </c>
      <c r="EC586" s="16" t="str">
        <f t="shared" si="976"/>
        <v/>
      </c>
      <c r="ED586" s="16" t="str">
        <f t="shared" si="977"/>
        <v/>
      </c>
      <c r="EE586" s="16" t="str">
        <f t="shared" si="978"/>
        <v/>
      </c>
      <c r="EF586" s="16" t="str">
        <f t="shared" si="979"/>
        <v/>
      </c>
      <c r="EG586" s="16" t="str">
        <f t="shared" si="980"/>
        <v/>
      </c>
      <c r="EH586" s="16" t="str">
        <f t="shared" si="981"/>
        <v/>
      </c>
      <c r="EI586" s="16" t="str">
        <f t="shared" si="982"/>
        <v/>
      </c>
      <c r="EJ586" s="16" t="str">
        <f t="shared" si="983"/>
        <v/>
      </c>
      <c r="EK586" s="16" t="str">
        <f t="shared" si="984"/>
        <v/>
      </c>
      <c r="EL586" s="58" t="str">
        <f t="shared" si="985"/>
        <v/>
      </c>
      <c r="EM586" s="58" t="str">
        <f>IF(OR($DZ586="",CR586=""),IF($EL586="","",$EL586),IF(OR(CR586="なし",CR586=0),領収書!$H$1,CR586))</f>
        <v/>
      </c>
      <c r="EN586" s="58" t="str">
        <f>IF(OR($DZ586="",CS586=""),IF($EL586="","",$EL586),IF(OR(CS586="なし",CS586=0),入力!$EN$1,CS586))</f>
        <v/>
      </c>
      <c r="EO586" s="63" t="str">
        <f t="shared" si="986"/>
        <v/>
      </c>
      <c r="EP586" s="63" t="str">
        <f t="shared" si="987"/>
        <v/>
      </c>
      <c r="ER586" s="16" t="str">
        <f>IF(AND(COUNTIF($ET$3:ET586,ET586)=1,ET586&lt;&gt;""),MAX($ER$3:ER585)+1,"")</f>
        <v/>
      </c>
      <c r="ES586" s="16" t="str">
        <f>IF(価格設定!B588="","",価格設定!B588)</f>
        <v/>
      </c>
      <c r="ET586" s="16" t="str">
        <f>IF(価格設定!C588="","",価格設定!C588)</f>
        <v/>
      </c>
      <c r="EV586" s="16" t="str">
        <f t="shared" si="995"/>
        <v/>
      </c>
      <c r="EW586" s="16" t="str">
        <f t="shared" si="988"/>
        <v/>
      </c>
    </row>
    <row r="587" spans="1:153" ht="30" customHeight="1" x14ac:dyDescent="0.2">
      <c r="A587" s="225"/>
      <c r="B587" s="212"/>
      <c r="C587" s="221"/>
      <c r="D587" s="164"/>
      <c r="E587" s="165"/>
      <c r="F587" s="166"/>
      <c r="G587" s="167"/>
      <c r="H587" s="179"/>
      <c r="I587" s="306"/>
      <c r="J587" s="169"/>
      <c r="K587" s="179"/>
      <c r="L587" s="186"/>
      <c r="M587" s="186"/>
      <c r="N587" s="168"/>
      <c r="O587" s="170"/>
      <c r="P587" s="212"/>
      <c r="Q587" s="179" t="str">
        <f>IFERROR(IF(H587="","",IFERROR(INDEX(価格設定!$B$5:$B$1048576,MATCH(H587,価格設定!$B$5:$B$1048576,0),0),INDEX(価格設定!$B$5:$B$1048576,MATCH("*"&amp;H587&amp;"*",価格設定!$B$5:$B$1048576,0),0))),H587)</f>
        <v/>
      </c>
      <c r="R587" s="250" t="str">
        <f>IFERROR(IF(Q587="",IF(K587="","",K587),IF(K587="",IF(INDEX(価格設定!$C$5:$C$1048576,MATCH(Q587,価格設定!$B$5:$B$1048576,0),0)=0,"",INDEX(価格設定!$C$5:$C$1048576,MATCH(Q587,価格設定!$B$5:$B$1048576,0),0)),IF(K587="なし","",K587))),"")</f>
        <v/>
      </c>
      <c r="S587" s="308" t="str">
        <f t="shared" ref="S587:S650" si="996">IF(I587="","",I587)</f>
        <v/>
      </c>
      <c r="T587" s="126" t="str">
        <f>IFERROR(IF(J587="",IF(INDEX(価格設定!$E$5:$R$1048576,MATCH($Q587,価格設定!B$5:B$1048576,0),MATCH($AW587,価格設定!E$1:X$1,1))=0,"",INDEX(価格設定!$E$5:$R$1048576,MATCH($Q587,価格設定!B$5:B$1048576,0),MATCH($AW587,価格設定!E$1:X$1,1))),J587),"")</f>
        <v/>
      </c>
      <c r="U587" s="126" t="str">
        <f t="shared" ref="U587:U650" si="997">IFERROR(IF(J587&lt;&gt;"",IF(J587="","",IF(J587&lt;0,J587,I587*J587)),IF(J587&lt;0,J587,I587*T587)),"")</f>
        <v/>
      </c>
      <c r="V587" s="132" t="str">
        <f t="shared" ref="V587:V650" si="998">IFERROR(IF(U587="","",IF(U587&lt;0,T587,IF(U587=X587,X587,U587+X587))),"")</f>
        <v/>
      </c>
      <c r="W587" s="127" t="str">
        <f>IFERROR(IF(OR(T587="",T587&lt;0),"",IFERROR(INDEX(価格設定!E$2:X$3,IF(AND(K587=$K$1,$K$1&lt;&gt;""),ROW(価格設定!$D$3)-1,MATCH(INDEX(価格設定!$D$5:$D$1048576,MATCH(Q587,価格設定!$B$5:$B$1048576,0),0),価格設定!$D$2:$D$3,0)),MATCH($AW587,価格設定!E$1:X$1,1)),INDEX(価格設定!E$2:X$2,0,MATCH($AW587,価格設定!E$1:X$1,1)))),"")</f>
        <v/>
      </c>
      <c r="X587" s="126" t="str">
        <f t="shared" si="989"/>
        <v/>
      </c>
      <c r="Y587" s="128" t="str">
        <f t="shared" ref="Y587:Y650" si="999">IF(OR(BS587="",BS587=0),"",BS587)</f>
        <v/>
      </c>
      <c r="Z587" s="126" t="str">
        <f t="shared" ref="Z587:Z650" si="1000">IF(OR(BT587="",BT587=0),"",BT587)</f>
        <v/>
      </c>
      <c r="AA587" s="129" t="str">
        <f t="shared" ref="AA587:AA650" si="1001">IF(OR(BU587="",COUNTIF(O587,"*"&amp;$O$1&amp;"*")),"",BU587)</f>
        <v/>
      </c>
      <c r="AB587" s="126" t="str">
        <f t="shared" ref="AB587:AB650" si="1002">IF(BR587="","",BR587)</f>
        <v/>
      </c>
      <c r="AC587" s="280" t="str">
        <f t="shared" ref="AC587:AC650" si="1003">IF(AB587="","",SUM(AA587:AB587))</f>
        <v/>
      </c>
      <c r="AD587" s="15"/>
      <c r="AE587" s="204" t="str">
        <f>IF(AF587="","",COUNT($AF$3:AF587))</f>
        <v/>
      </c>
      <c r="AF587" s="206" t="str">
        <f t="shared" ref="AF587:AF650" si="1004">IF(DL587="","",DL587)</f>
        <v/>
      </c>
      <c r="AG587" s="204" t="str">
        <f t="shared" ref="AG587:AG650" si="1005">IF(OR(DM587="",DM587=0),"",DM587)</f>
        <v/>
      </c>
      <c r="AH587" s="204" t="str">
        <f t="shared" ref="AH587:AH650" si="1006">IF(OR(DN587="",DN587=0),"",DN587)</f>
        <v/>
      </c>
      <c r="AI587" s="287"/>
      <c r="AJ587" s="15"/>
      <c r="AK587" s="138" t="str">
        <f t="shared" ref="AK587:AK650" si="1007">IF(AO587="","",DATE(AT587,AU587,AV587))</f>
        <v/>
      </c>
      <c r="AL587" s="131" t="str">
        <f t="shared" ref="AL587:AL650" si="1008">IF(OR(DR587="",DR587=0),"",DR587)</f>
        <v/>
      </c>
      <c r="AM587" s="131" t="str">
        <f t="shared" ref="AM587:AM650" si="1009">IF(OR(DS587="",DS587=0),"",DS587)</f>
        <v/>
      </c>
      <c r="AN587" s="313" t="str">
        <f t="shared" ref="AN587:AN650" si="1010">IF(OR(DQ587="",DQ587=0),"",DQ587)</f>
        <v/>
      </c>
      <c r="AO587" s="316" t="str">
        <f t="shared" ref="AO587:AO650" si="1011">IF(AN587="","",SUM(AL587:AN587))</f>
        <v/>
      </c>
      <c r="AP587" s="18"/>
      <c r="AQ587" s="3" t="str">
        <f>IF(F587="","",MAX($AQ$3:AQ586)+1)</f>
        <v/>
      </c>
      <c r="AR587" s="3" t="str">
        <f>IF(OR(AQ587="",BB587=""),"",MAX($AR$3:AR586)+1)</f>
        <v/>
      </c>
      <c r="AS587" s="3" t="str">
        <f>IF(CQ587="","",RANK(CQ587,CQ$3:CQ$1048576,1)+COUNTIF($CQ$3:CQ587,CQ587)-1)</f>
        <v/>
      </c>
      <c r="AT587" s="21" t="str">
        <f>IF(C587="",IF(OR(AND($H587&lt;&gt;"",C587=""),AND($F586=$F587,$AZ587&lt;&gt;""),COUNTA($H$3:$H$1048576,#REF!,$F$3:$F$1048576)&gt;COUNTA($H$3:$H587,#REF!,$F$3:$F587),$AZ587&lt;&gt;""),INDEX(AT$3:AT$1048576,MATCH(MAX($AQ$3:$AQ586),$AQ$3:$AQ$1048576,0),0),""),C587)</f>
        <v/>
      </c>
      <c r="AU587" s="21" t="str">
        <f>IF(D587="",IF(OR(AND($H587&lt;&gt;"",D587=""),AND($F586=$F587,$AZ587&lt;&gt;""),COUNTA($H$3:$H$1048576,#REF!,$F$3:$F$1048576)&gt;COUNTA($H$3:$H587,#REF!,$F$3:$F587),$AZ587&lt;&gt;""),INDEX(AU$3:AU$1048576,MATCH(MAX($AQ$3:$AQ586),$AQ$3:$AQ$1048576,0),0),""),D587)</f>
        <v/>
      </c>
      <c r="AV587" s="21" t="str">
        <f>IF(E587="",IF(OR(AND($H587&lt;&gt;"",E587=""),AND($F586=$F587,$AZ587&lt;&gt;""),COUNTA($H$3:$H$1048576,#REF!,$F$3:$F$1048576)&gt;COUNTA($H$3:$H587,#REF!,$F$3:$F587),$AZ587&lt;&gt;""),INDEX(AV$3:AV$1048576,MATCH(MAX($AQ$3:$AQ586),$AQ$3:$AQ$1048576,0),0),""),E587)</f>
        <v/>
      </c>
      <c r="AW587" s="24" t="str">
        <f t="shared" ref="AW587:AW650" si="1012">IF(AV587="","",DATE(AT587,AU587,AV587))</f>
        <v/>
      </c>
      <c r="AX587" s="13" t="str">
        <f t="shared" ref="AX587:AX650" si="1013">IF(F587="","",F587)</f>
        <v/>
      </c>
      <c r="AY587" s="4" t="str">
        <f t="shared" ref="AY587:AY650" si="1014">IF(N587="",IF(AT587="","",$AY$1),N587)</f>
        <v/>
      </c>
      <c r="AZ587" s="4" t="str">
        <f>IF(AX587="",IF(OR(AND(H587&lt;&gt;"",F587=""),COUNTA($H$3:$H$1048576)&gt;COUNTA($H$3:$H587)),INDEX(AX$3:AX587,MATCH(MAX($AQ$3:AQ587),AQ$3:AQ587,0),0),""),AX587)</f>
        <v/>
      </c>
      <c r="BA587" s="4" t="str">
        <f>IF(AY587="",IF(AND(H587&lt;&gt;"",F587=""),INDEX(AY$3:AY587,MATCH(MAX($AQ$3:AQ587),AQ$3:AQ587,0),0),""),AY587)</f>
        <v/>
      </c>
      <c r="BB587" s="82" t="str">
        <f>IF(BC587="","",RANK(BC587,BC$3:BC$1048576,1)+COUNTIF($BC$3:BC587,BC587)-1)</f>
        <v/>
      </c>
      <c r="BC587" s="139" t="str">
        <f t="shared" ref="BC587:BC650" si="1015">IF(BG587="","",IF(COUNTIF(BG587,"*"&amp;$AT$1&amp;$AU$1&amp;$AV$1&amp;$AW$1&amp;"*"),AW587,""))</f>
        <v/>
      </c>
      <c r="BD587" s="46" t="str">
        <f t="shared" ref="BD587:BD650" si="1016">IF(OR(AT$1="",AT587=""),"",AT587&amp;AT$2)</f>
        <v/>
      </c>
      <c r="BE587" s="46" t="str">
        <f t="shared" ref="BE587:BE650" si="1017">IF(OR(AU$1="",AU587=""),"",AU587&amp;AU$2)</f>
        <v/>
      </c>
      <c r="BF587" s="46" t="str">
        <f t="shared" ref="BF587:BF650" si="1018">IF(OR(AV$1="",AV587=""),"",AV587&amp;AV$2)</f>
        <v/>
      </c>
      <c r="BG587" s="4" t="str">
        <f t="shared" ref="BG587:BG650" si="1019">IF(AZ587="","",IF(AND($AT$1="",$AU$1="",$AV$1="",$AW$1=""),AZ587,BD587&amp;BE587&amp;BF587&amp;IF($AW$1="","",IF(COUNTIF(AZ587,"*"&amp;$AW$1&amp;"*"),$AW$1,""))))</f>
        <v/>
      </c>
      <c r="BH587" s="180" t="str">
        <f t="shared" ref="BH587:BH650" si="1020">IF(AX587="",IF(AND(BI586="",BI587&lt;&gt;""),BI587,""),BI587)</f>
        <v/>
      </c>
      <c r="BI587" s="16" t="str">
        <f t="shared" ref="BI587:BI650" si="1021">IF(AW587="","",AW587&amp;"@"&amp;AZ587)</f>
        <v/>
      </c>
      <c r="BJ587" s="52" t="str">
        <f>IF(BI587="","",IF(W587="","",IF(AND(K587=$K$1,$K$1&lt;&gt;""),$BT$2,IFERROR(IF(INDEX(価格設定!$D$5:$D$1048576,MATCH(Q587,価格設定!$B$5:$B$1048576,0),0)=価格設定!$D$3,$BT$2,$BS$2),$BS$2))))</f>
        <v/>
      </c>
      <c r="BK587" s="16" t="str">
        <f>IF(BI587="","",IF(COUNTIF($BI$3:BI587,BI587)=1,1,IF(AND(BI586=BI587,BH587=""),BK586,COUNTIF($BH$3:BH587,BH587))))</f>
        <v/>
      </c>
      <c r="BL587" s="52" t="str">
        <f t="shared" ref="BL587:BL650" si="1022">IF(W587="","",W587)</f>
        <v/>
      </c>
      <c r="BM587" s="52" t="str">
        <f t="shared" ref="BM587:BM650" si="1023">IF(OR(BI587="",BJ587=""),"",BI587&amp;"@"&amp;BJ587&amp;"@"&amp;BK587)</f>
        <v/>
      </c>
      <c r="BN587" s="119" t="str">
        <f t="shared" ref="BN587:BN650" si="1024">IF(BI587="","",BI587&amp;"@"&amp;BY587&amp;"@"&amp;BK587)</f>
        <v/>
      </c>
      <c r="BO587" s="119" t="str">
        <f t="shared" ref="BO587:BO650" si="1025">IF(BI587="","",BI587&amp;"@"&amp;BK587)</f>
        <v/>
      </c>
      <c r="BP587" s="17" t="str">
        <f t="shared" ref="BP587:BP650" si="1026">IF($AZ587="","",U587)</f>
        <v/>
      </c>
      <c r="BQ587" s="17" t="str">
        <f t="shared" ref="BQ587:BQ650" si="1027">IF($AZ587="","",X587)</f>
        <v/>
      </c>
      <c r="BR587" s="17" t="str">
        <f>IF(OR(BP587="",COUNTIF($BO$3:BO587,BO587)&lt;&gt;1),"",SUMIF(BO$3:BO$1048576,BO587,BP$3:BP$1048576))</f>
        <v/>
      </c>
      <c r="BS587" s="17" t="str">
        <f t="shared" ref="BS587:BS650" si="1028">IF($BR587="","",SUMIF($BM$3:$BM$1048576,$BI587&amp;"@"&amp;BS$2&amp;"@"&amp;BK587,$BQ$3:$BQ$1048576))</f>
        <v/>
      </c>
      <c r="BT587" s="17" t="str">
        <f t="shared" ref="BT587:BT650" si="1029">IF($BR587="","",SUMIF($BM$3:$BM$1048576,$BI587&amp;"@"&amp;BT$2&amp;"@"&amp;BK587,$BQ$3:$BQ$1048576))</f>
        <v/>
      </c>
      <c r="BU587" s="17" t="str">
        <f t="shared" ref="BU587:BU650" si="1030">IF($BR587="","",SUM(BS587:BT587))</f>
        <v/>
      </c>
      <c r="BV587" s="24" t="str">
        <f t="shared" ref="BV587:BV650" si="1031">IF(AW587="","",AW587)</f>
        <v/>
      </c>
      <c r="BW587" s="24" t="str">
        <f t="shared" ref="BW587:BW650" si="1032">IF(AZ587="","",AZ587)</f>
        <v/>
      </c>
      <c r="BX587" s="24" t="str">
        <f t="shared" ref="BX587:BX650" si="1033">IF(H587="","",Q587)</f>
        <v/>
      </c>
      <c r="BY587" s="26" t="str">
        <f t="shared" ref="BY587:BY650" si="1034">IF(R587="","",R587)</f>
        <v/>
      </c>
      <c r="BZ587" s="26" t="str">
        <f t="shared" ref="BZ587:BZ650" si="1035">IF(I587="","",I587)</f>
        <v/>
      </c>
      <c r="CA587" s="26" t="str">
        <f t="shared" ref="CA587:CA650" si="1036">IF(T587="","",T587)</f>
        <v/>
      </c>
      <c r="CB587" s="66" t="str">
        <f t="shared" ref="CB587:CB650" si="1037">IF(W587="","",W587)</f>
        <v/>
      </c>
      <c r="CC587" s="65" t="str">
        <f t="shared" ref="CC587:CC650" si="1038">IF(X587="","",X587)</f>
        <v/>
      </c>
      <c r="CD587" s="26" t="str">
        <f t="shared" ref="CD587:CD650" si="1039">IF(U587="","",U587)</f>
        <v/>
      </c>
      <c r="CE587" s="26" t="str">
        <f t="shared" ref="CE587:CE650" si="1040">IF(V587="","",V587)</f>
        <v/>
      </c>
      <c r="CF587" s="193" t="str">
        <f t="shared" ref="CF587:CF650" si="1041">IF(L587="","",L587)</f>
        <v/>
      </c>
      <c r="CG587" s="193" t="str">
        <f t="shared" ref="CG587:CG650" si="1042">IF(M587="","",M587)</f>
        <v/>
      </c>
      <c r="CH587" s="26" t="str">
        <f t="shared" ref="CH587:CH650" si="1043">IF(BA587="","",BA587)</f>
        <v/>
      </c>
      <c r="CI587" s="26" t="str">
        <f t="shared" ref="CI587:CI650" si="1044">IF(O587="","",O587)</f>
        <v/>
      </c>
      <c r="CJ587" s="65" t="str">
        <f t="shared" ref="CJ587:CJ650" si="1045">IF(Y587="","",Y587)</f>
        <v/>
      </c>
      <c r="CK587" s="65" t="str">
        <f t="shared" ref="CK587:CK650" si="1046">IF(Z587="","",Z587)</f>
        <v/>
      </c>
      <c r="CL587" s="64" t="str">
        <f t="shared" ref="CL587:CL650" si="1047">IF(AA587="","",AA587)</f>
        <v/>
      </c>
      <c r="CM587" s="64" t="str">
        <f t="shared" ref="CM587:CM650" si="1048">IF(AB587="","",AB587)</f>
        <v/>
      </c>
      <c r="CN587" s="65" t="str">
        <f t="shared" ref="CN587:CN650" si="1049">IF(AC587="","",AC587)</f>
        <v/>
      </c>
      <c r="CP587" s="63" t="str">
        <f>IF(BH587="","",MAX($CP$3:CP586)+1)</f>
        <v/>
      </c>
      <c r="CQ587" s="24" t="str">
        <f t="shared" ref="CQ587:CQ650" si="1050">IF(CP587="","",AW587)</f>
        <v/>
      </c>
      <c r="CR587" s="24" t="str">
        <f t="shared" ref="CR587:CR650" si="1051">IF(L587="","",L587)</f>
        <v/>
      </c>
      <c r="CS587" s="24" t="str">
        <f t="shared" ref="CS587:CS650" si="1052">IF(M587="","",M587)</f>
        <v/>
      </c>
      <c r="CT587" s="58" t="str">
        <f>IF(BO587="","",COUNTIF($BO$3:BO587,BO587)&amp;"@"&amp;BO587)</f>
        <v/>
      </c>
      <c r="CU587" s="16" t="str">
        <f t="shared" si="990"/>
        <v/>
      </c>
      <c r="CV587" s="63" t="str">
        <f t="shared" ref="CV587:CV650" si="1053">IF(BZ587="","",BZ587)</f>
        <v/>
      </c>
      <c r="CW587" s="16" t="str">
        <f t="shared" ref="CW587:CW650" si="1054">IF(OR(T587="",0&gt;T587),"",T587)</f>
        <v/>
      </c>
      <c r="CX587" s="16" t="str">
        <f t="shared" ref="CX587:CX650" si="1055">IF(U587="","",U587)</f>
        <v/>
      </c>
      <c r="CY587" s="16" t="str">
        <f t="shared" ref="CY587:CY650" si="1056">IF(O587="","",O587)</f>
        <v/>
      </c>
      <c r="CZ587" s="85" t="str">
        <f t="shared" ref="CZ587:CZ650" si="1057">IF($CP587="","",CN587)</f>
        <v/>
      </c>
      <c r="DA587" s="16" t="str">
        <f t="shared" ref="DA587:DA650" si="1058">IF(OR($CP587="",COUNTIF(CY587,"*"&amp;$O$1&amp;"*")),"",CK587)</f>
        <v/>
      </c>
      <c r="DB587" s="16" t="str">
        <f t="shared" ref="DB587:DB650" si="1059">IF(OR($CP587="",COUNTIF(CY587,"*"&amp;$O$1&amp;"*")),"",CJ587)</f>
        <v/>
      </c>
      <c r="DC587" s="28" t="str">
        <f>IF(CP587="","",$DC$1&amp;(INDEX(価格設定!D$1:XFD$3,ROW(価格設定!$D$3),MATCH($AW587,価格設定!D$1:XFD$1,1))*100)&amp;"%")</f>
        <v/>
      </c>
      <c r="DD587" s="28" t="str">
        <f>IF(CP587="","",$DD$1&amp;(INDEX(価格設定!D$1:XFD$3,ROW(価格設定!$D$2),MATCH($AW587,価格設定!D$1:XFD$1,1))*100)&amp;"%")</f>
        <v/>
      </c>
      <c r="DE587" s="29" t="str">
        <f t="shared" ref="DE587:DE650" si="1060">IF(P587="","",P587)</f>
        <v/>
      </c>
      <c r="DG587" s="58" t="str">
        <f t="shared" ref="DG587:DG650" si="1061">IF(AW587="","",AW587)</f>
        <v/>
      </c>
      <c r="DH587" s="58" t="str">
        <f t="shared" ref="DH587:DH650" si="1062">IF(BA587="","",BA587)</f>
        <v/>
      </c>
      <c r="DI587" s="58" t="str">
        <f t="shared" ref="DI587:DI650" si="1063">IF(DG587="","",DG587&amp;DH587)</f>
        <v/>
      </c>
      <c r="DJ587" s="85" t="str">
        <f t="shared" ref="DJ587:DJ650" si="1064">IF(CN587="","",CN587)</f>
        <v/>
      </c>
      <c r="DL587" s="58" t="str">
        <f>IF(COUNTIF(DG$3:DG$1048576,DG587)=COUNTIF($DG$3:$DG587,DG587),DG587,"")</f>
        <v/>
      </c>
      <c r="DM587" s="85" t="str">
        <f t="shared" ref="DM587:DM650" si="1065">IF(DL587="","",SUMIF(DI$3:DI$1048576,DL587&amp;$DM$2,DJ$3:DJ$1048576))</f>
        <v/>
      </c>
      <c r="DN587" s="85" t="str">
        <f t="shared" si="991"/>
        <v/>
      </c>
      <c r="DO587" s="85" t="str">
        <f t="shared" si="991"/>
        <v/>
      </c>
      <c r="DP587" s="303"/>
      <c r="DQ587" s="17" t="str">
        <f t="shared" si="992"/>
        <v/>
      </c>
      <c r="DR587" s="17" t="str">
        <f t="shared" si="993"/>
        <v/>
      </c>
      <c r="DS587" s="17" t="str">
        <f t="shared" si="994"/>
        <v/>
      </c>
      <c r="DU587" s="16" t="str">
        <f t="shared" ref="DU587:DU650" si="1066">IF(B587="","",B587)</f>
        <v/>
      </c>
      <c r="DV587" s="16" t="str">
        <f>IF(DU587="","",COUNT($DU$3:DU587))</f>
        <v/>
      </c>
      <c r="DW587" s="16" t="str">
        <f t="shared" ref="DW587:DW650" si="1067">IF($DV$2=0,IF(DU587="","",DU587),IF(DV587="","",DV587))</f>
        <v/>
      </c>
      <c r="DX587" s="16" t="str">
        <f t="shared" ref="DX587:DX650" si="1068">IF(B587="","",BO587)</f>
        <v/>
      </c>
      <c r="DY587" s="16" t="str">
        <f>IF(DZ587="","",COUNTIF(DZ$3:DZ587,DZ587))</f>
        <v/>
      </c>
      <c r="DZ587" s="16" t="str">
        <f t="shared" ref="DZ587:DZ650" si="1069">IFERROR(IF(BO587=INDEX(BO$3:BO$1048576,MATCH($DW$2,DW$3:DW$1048576,0),0),INDEX(BO$3:BO$1048576,MATCH($DW$2,DW$3:DW$1048576,0),0),""),"")</f>
        <v/>
      </c>
      <c r="EA587" s="16" t="str">
        <f t="shared" ref="EA587:EA650" si="1070">IF(OR(DZ587="",DU587=0,AZ587="なし"),"",AZ587&amp;IF(G587="",$EA$1,"　"&amp;G587))</f>
        <v/>
      </c>
      <c r="EB587" s="16" t="str">
        <f t="shared" ref="EB587:EB650" si="1071">IF(DZ587="","",CU587)</f>
        <v/>
      </c>
      <c r="EC587" s="16" t="str">
        <f t="shared" ref="EC587:EC650" si="1072">IF($DZ587="","",CV587)</f>
        <v/>
      </c>
      <c r="ED587" s="16" t="str">
        <f t="shared" ref="ED587:ED650" si="1073">IF($DZ587="","",CW587)</f>
        <v/>
      </c>
      <c r="EE587" s="16" t="str">
        <f t="shared" ref="EE587:EE650" si="1074">IF($DZ587="","",CX587)</f>
        <v/>
      </c>
      <c r="EF587" s="16" t="str">
        <f t="shared" ref="EF587:EF650" si="1075">IF($DZ587="","",CY587)</f>
        <v/>
      </c>
      <c r="EG587" s="16" t="str">
        <f t="shared" ref="EG587:EG650" si="1076">IF($DZ587="","",CZ587)</f>
        <v/>
      </c>
      <c r="EH587" s="16" t="str">
        <f t="shared" ref="EH587:EH650" si="1077">IF($DZ587="","",DA587)</f>
        <v/>
      </c>
      <c r="EI587" s="16" t="str">
        <f t="shared" ref="EI587:EI650" si="1078">IF($DZ587="","",DB587)</f>
        <v/>
      </c>
      <c r="EJ587" s="16" t="str">
        <f t="shared" ref="EJ587:EJ650" si="1079">IF($DZ587="","",DC587)</f>
        <v/>
      </c>
      <c r="EK587" s="16" t="str">
        <f t="shared" ref="EK587:EK650" si="1080">IF($DZ587="","",DD587)</f>
        <v/>
      </c>
      <c r="EL587" s="58" t="str">
        <f t="shared" ref="EL587:EL650" si="1081">IF(OR($DY587="",CQ587=""),"",CQ587)</f>
        <v/>
      </c>
      <c r="EM587" s="58" t="str">
        <f>IF(OR($DZ587="",CR587=""),IF($EL587="","",$EL587),IF(OR(CR587="なし",CR587=0),領収書!$H$1,CR587))</f>
        <v/>
      </c>
      <c r="EN587" s="58" t="str">
        <f>IF(OR($DZ587="",CS587=""),IF($EL587="","",$EL587),IF(OR(CS587="なし",CS587=0),入力!$EN$1,CS587))</f>
        <v/>
      </c>
      <c r="EO587" s="63" t="str">
        <f t="shared" ref="EO587:EO650" si="1082">IF(OR(DX587="",DE587=""),"",DE587)</f>
        <v/>
      </c>
      <c r="EP587" s="63" t="str">
        <f t="shared" ref="EP587:EP650" si="1083">IF(COUNTIF(DX$3:DX$1048576,BO587),BO587,"")</f>
        <v/>
      </c>
      <c r="ER587" s="16" t="str">
        <f>IF(AND(COUNTIF($ET$3:ET587,ET587)=1,ET587&lt;&gt;""),MAX($ER$3:ER586)+1,"")</f>
        <v/>
      </c>
      <c r="ES587" s="16" t="str">
        <f>IF(価格設定!B589="","",価格設定!B589)</f>
        <v/>
      </c>
      <c r="ET587" s="16" t="str">
        <f>IF(価格設定!C589="","",価格設定!C589)</f>
        <v/>
      </c>
      <c r="EV587" s="16" t="str">
        <f t="shared" si="995"/>
        <v/>
      </c>
      <c r="EW587" s="16" t="str">
        <f t="shared" ref="EW587:EW650" si="1084">IFERROR(IF(EV587="","",INDEX(ET$3:ET$1048576,MATCH(EV587,ER$3:ER$1048576,0),0)),"")</f>
        <v/>
      </c>
    </row>
    <row r="588" spans="1:153" ht="30" customHeight="1" x14ac:dyDescent="0.2">
      <c r="A588" s="225"/>
      <c r="B588" s="212"/>
      <c r="C588" s="221"/>
      <c r="D588" s="164"/>
      <c r="E588" s="165"/>
      <c r="F588" s="166"/>
      <c r="G588" s="167"/>
      <c r="H588" s="179"/>
      <c r="I588" s="306"/>
      <c r="J588" s="169"/>
      <c r="K588" s="179"/>
      <c r="L588" s="186"/>
      <c r="M588" s="186"/>
      <c r="N588" s="168"/>
      <c r="O588" s="170"/>
      <c r="P588" s="212"/>
      <c r="Q588" s="179" t="str">
        <f>IFERROR(IF(H588="","",IFERROR(INDEX(価格設定!$B$5:$B$1048576,MATCH(H588,価格設定!$B$5:$B$1048576,0),0),INDEX(価格設定!$B$5:$B$1048576,MATCH("*"&amp;H588&amp;"*",価格設定!$B$5:$B$1048576,0),0))),H588)</f>
        <v/>
      </c>
      <c r="R588" s="250" t="str">
        <f>IFERROR(IF(Q588="",IF(K588="","",K588),IF(K588="",IF(INDEX(価格設定!$C$5:$C$1048576,MATCH(Q588,価格設定!$B$5:$B$1048576,0),0)=0,"",INDEX(価格設定!$C$5:$C$1048576,MATCH(Q588,価格設定!$B$5:$B$1048576,0),0)),IF(K588="なし","",K588))),"")</f>
        <v/>
      </c>
      <c r="S588" s="308" t="str">
        <f t="shared" si="996"/>
        <v/>
      </c>
      <c r="T588" s="126" t="str">
        <f>IFERROR(IF(J588="",IF(INDEX(価格設定!$E$5:$R$1048576,MATCH($Q588,価格設定!B$5:B$1048576,0),MATCH($AW588,価格設定!E$1:X$1,1))=0,"",INDEX(価格設定!$E$5:$R$1048576,MATCH($Q588,価格設定!B$5:B$1048576,0),MATCH($AW588,価格設定!E$1:X$1,1))),J588),"")</f>
        <v/>
      </c>
      <c r="U588" s="126" t="str">
        <f t="shared" si="997"/>
        <v/>
      </c>
      <c r="V588" s="132" t="str">
        <f t="shared" si="998"/>
        <v/>
      </c>
      <c r="W588" s="127" t="str">
        <f>IFERROR(IF(OR(T588="",T588&lt;0),"",IFERROR(INDEX(価格設定!E$2:X$3,IF(AND(K588=$K$1,$K$1&lt;&gt;""),ROW(価格設定!$D$3)-1,MATCH(INDEX(価格設定!$D$5:$D$1048576,MATCH(Q588,価格設定!$B$5:$B$1048576,0),0),価格設定!$D$2:$D$3,0)),MATCH($AW588,価格設定!E$1:X$1,1)),INDEX(価格設定!E$2:X$2,0,MATCH($AW588,価格設定!E$1:X$1,1)))),"")</f>
        <v/>
      </c>
      <c r="X588" s="126" t="str">
        <f t="shared" si="989"/>
        <v/>
      </c>
      <c r="Y588" s="128" t="str">
        <f t="shared" si="999"/>
        <v/>
      </c>
      <c r="Z588" s="126" t="str">
        <f t="shared" si="1000"/>
        <v/>
      </c>
      <c r="AA588" s="129" t="str">
        <f t="shared" si="1001"/>
        <v/>
      </c>
      <c r="AB588" s="126" t="str">
        <f t="shared" si="1002"/>
        <v/>
      </c>
      <c r="AC588" s="280" t="str">
        <f t="shared" si="1003"/>
        <v/>
      </c>
      <c r="AD588" s="15"/>
      <c r="AE588" s="204" t="str">
        <f>IF(AF588="","",COUNT($AF$3:AF588))</f>
        <v/>
      </c>
      <c r="AF588" s="206" t="str">
        <f t="shared" si="1004"/>
        <v/>
      </c>
      <c r="AG588" s="204" t="str">
        <f t="shared" si="1005"/>
        <v/>
      </c>
      <c r="AH588" s="204" t="str">
        <f t="shared" si="1006"/>
        <v/>
      </c>
      <c r="AI588" s="287"/>
      <c r="AJ588" s="15"/>
      <c r="AK588" s="138" t="str">
        <f t="shared" si="1007"/>
        <v/>
      </c>
      <c r="AL588" s="131" t="str">
        <f t="shared" si="1008"/>
        <v/>
      </c>
      <c r="AM588" s="131" t="str">
        <f t="shared" si="1009"/>
        <v/>
      </c>
      <c r="AN588" s="313" t="str">
        <f t="shared" si="1010"/>
        <v/>
      </c>
      <c r="AO588" s="316" t="str">
        <f t="shared" si="1011"/>
        <v/>
      </c>
      <c r="AP588" s="18"/>
      <c r="AQ588" s="3" t="str">
        <f>IF(F588="","",MAX($AQ$3:AQ587)+1)</f>
        <v/>
      </c>
      <c r="AR588" s="3" t="str">
        <f>IF(OR(AQ588="",BB588=""),"",MAX($AR$3:AR587)+1)</f>
        <v/>
      </c>
      <c r="AS588" s="3" t="str">
        <f>IF(CQ588="","",RANK(CQ588,CQ$3:CQ$1048576,1)+COUNTIF($CQ$3:CQ588,CQ588)-1)</f>
        <v/>
      </c>
      <c r="AT588" s="21" t="str">
        <f>IF(C588="",IF(OR(AND($H588&lt;&gt;"",C588=""),AND($F587=$F588,$AZ588&lt;&gt;""),COUNTA($H$3:$H$1048576,#REF!,$F$3:$F$1048576)&gt;COUNTA($H$3:$H588,#REF!,$F$3:$F588),$AZ588&lt;&gt;""),INDEX(AT$3:AT$1048576,MATCH(MAX($AQ$3:$AQ587),$AQ$3:$AQ$1048576,0),0),""),C588)</f>
        <v/>
      </c>
      <c r="AU588" s="21" t="str">
        <f>IF(D588="",IF(OR(AND($H588&lt;&gt;"",D588=""),AND($F587=$F588,$AZ588&lt;&gt;""),COUNTA($H$3:$H$1048576,#REF!,$F$3:$F$1048576)&gt;COUNTA($H$3:$H588,#REF!,$F$3:$F588),$AZ588&lt;&gt;""),INDEX(AU$3:AU$1048576,MATCH(MAX($AQ$3:$AQ587),$AQ$3:$AQ$1048576,0),0),""),D588)</f>
        <v/>
      </c>
      <c r="AV588" s="21" t="str">
        <f>IF(E588="",IF(OR(AND($H588&lt;&gt;"",E588=""),AND($F587=$F588,$AZ588&lt;&gt;""),COUNTA($H$3:$H$1048576,#REF!,$F$3:$F$1048576)&gt;COUNTA($H$3:$H588,#REF!,$F$3:$F588),$AZ588&lt;&gt;""),INDEX(AV$3:AV$1048576,MATCH(MAX($AQ$3:$AQ587),$AQ$3:$AQ$1048576,0),0),""),E588)</f>
        <v/>
      </c>
      <c r="AW588" s="24" t="str">
        <f t="shared" si="1012"/>
        <v/>
      </c>
      <c r="AX588" s="13" t="str">
        <f t="shared" si="1013"/>
        <v/>
      </c>
      <c r="AY588" s="4" t="str">
        <f t="shared" si="1014"/>
        <v/>
      </c>
      <c r="AZ588" s="4" t="str">
        <f>IF(AX588="",IF(OR(AND(H588&lt;&gt;"",F588=""),COUNTA($H$3:$H$1048576)&gt;COUNTA($H$3:$H588)),INDEX(AX$3:AX588,MATCH(MAX($AQ$3:AQ588),AQ$3:AQ588,0),0),""),AX588)</f>
        <v/>
      </c>
      <c r="BA588" s="4" t="str">
        <f>IF(AY588="",IF(AND(H588&lt;&gt;"",F588=""),INDEX(AY$3:AY588,MATCH(MAX($AQ$3:AQ588),AQ$3:AQ588,0),0),""),AY588)</f>
        <v/>
      </c>
      <c r="BB588" s="82" t="str">
        <f>IF(BC588="","",RANK(BC588,BC$3:BC$1048576,1)+COUNTIF($BC$3:BC588,BC588)-1)</f>
        <v/>
      </c>
      <c r="BC588" s="139" t="str">
        <f t="shared" si="1015"/>
        <v/>
      </c>
      <c r="BD588" s="46" t="str">
        <f t="shared" si="1016"/>
        <v/>
      </c>
      <c r="BE588" s="46" t="str">
        <f t="shared" si="1017"/>
        <v/>
      </c>
      <c r="BF588" s="46" t="str">
        <f t="shared" si="1018"/>
        <v/>
      </c>
      <c r="BG588" s="4" t="str">
        <f t="shared" si="1019"/>
        <v/>
      </c>
      <c r="BH588" s="180" t="str">
        <f t="shared" si="1020"/>
        <v/>
      </c>
      <c r="BI588" s="16" t="str">
        <f t="shared" si="1021"/>
        <v/>
      </c>
      <c r="BJ588" s="52" t="str">
        <f>IF(BI588="","",IF(W588="","",IF(AND(K588=$K$1,$K$1&lt;&gt;""),$BT$2,IFERROR(IF(INDEX(価格設定!$D$5:$D$1048576,MATCH(Q588,価格設定!$B$5:$B$1048576,0),0)=価格設定!$D$3,$BT$2,$BS$2),$BS$2))))</f>
        <v/>
      </c>
      <c r="BK588" s="16" t="str">
        <f>IF(BI588="","",IF(COUNTIF($BI$3:BI588,BI588)=1,1,IF(AND(BI587=BI588,BH588=""),BK587,COUNTIF($BH$3:BH588,BH588))))</f>
        <v/>
      </c>
      <c r="BL588" s="52" t="str">
        <f t="shared" si="1022"/>
        <v/>
      </c>
      <c r="BM588" s="52" t="str">
        <f t="shared" si="1023"/>
        <v/>
      </c>
      <c r="BN588" s="119" t="str">
        <f t="shared" si="1024"/>
        <v/>
      </c>
      <c r="BO588" s="119" t="str">
        <f t="shared" si="1025"/>
        <v/>
      </c>
      <c r="BP588" s="17" t="str">
        <f t="shared" si="1026"/>
        <v/>
      </c>
      <c r="BQ588" s="17" t="str">
        <f t="shared" si="1027"/>
        <v/>
      </c>
      <c r="BR588" s="17" t="str">
        <f>IF(OR(BP588="",COUNTIF($BO$3:BO588,BO588)&lt;&gt;1),"",SUMIF(BO$3:BO$1048576,BO588,BP$3:BP$1048576))</f>
        <v/>
      </c>
      <c r="BS588" s="17" t="str">
        <f t="shared" si="1028"/>
        <v/>
      </c>
      <c r="BT588" s="17" t="str">
        <f t="shared" si="1029"/>
        <v/>
      </c>
      <c r="BU588" s="17" t="str">
        <f t="shared" si="1030"/>
        <v/>
      </c>
      <c r="BV588" s="24" t="str">
        <f t="shared" si="1031"/>
        <v/>
      </c>
      <c r="BW588" s="24" t="str">
        <f t="shared" si="1032"/>
        <v/>
      </c>
      <c r="BX588" s="24" t="str">
        <f t="shared" si="1033"/>
        <v/>
      </c>
      <c r="BY588" s="26" t="str">
        <f t="shared" si="1034"/>
        <v/>
      </c>
      <c r="BZ588" s="26" t="str">
        <f t="shared" si="1035"/>
        <v/>
      </c>
      <c r="CA588" s="26" t="str">
        <f t="shared" si="1036"/>
        <v/>
      </c>
      <c r="CB588" s="66" t="str">
        <f t="shared" si="1037"/>
        <v/>
      </c>
      <c r="CC588" s="65" t="str">
        <f t="shared" si="1038"/>
        <v/>
      </c>
      <c r="CD588" s="26" t="str">
        <f t="shared" si="1039"/>
        <v/>
      </c>
      <c r="CE588" s="26" t="str">
        <f t="shared" si="1040"/>
        <v/>
      </c>
      <c r="CF588" s="193" t="str">
        <f t="shared" si="1041"/>
        <v/>
      </c>
      <c r="CG588" s="193" t="str">
        <f t="shared" si="1042"/>
        <v/>
      </c>
      <c r="CH588" s="26" t="str">
        <f t="shared" si="1043"/>
        <v/>
      </c>
      <c r="CI588" s="26" t="str">
        <f t="shared" si="1044"/>
        <v/>
      </c>
      <c r="CJ588" s="65" t="str">
        <f t="shared" si="1045"/>
        <v/>
      </c>
      <c r="CK588" s="65" t="str">
        <f t="shared" si="1046"/>
        <v/>
      </c>
      <c r="CL588" s="64" t="str">
        <f t="shared" si="1047"/>
        <v/>
      </c>
      <c r="CM588" s="64" t="str">
        <f t="shared" si="1048"/>
        <v/>
      </c>
      <c r="CN588" s="65" t="str">
        <f t="shared" si="1049"/>
        <v/>
      </c>
      <c r="CP588" s="63" t="str">
        <f>IF(BH588="","",MAX($CP$3:CP587)+1)</f>
        <v/>
      </c>
      <c r="CQ588" s="24" t="str">
        <f t="shared" si="1050"/>
        <v/>
      </c>
      <c r="CR588" s="24" t="str">
        <f t="shared" si="1051"/>
        <v/>
      </c>
      <c r="CS588" s="24" t="str">
        <f t="shared" si="1052"/>
        <v/>
      </c>
      <c r="CT588" s="58" t="str">
        <f>IF(BO588="","",COUNTIF($BO$3:BO588,BO588)&amp;"@"&amp;BO588)</f>
        <v/>
      </c>
      <c r="CU588" s="16" t="str">
        <f t="shared" si="990"/>
        <v/>
      </c>
      <c r="CV588" s="63" t="str">
        <f t="shared" si="1053"/>
        <v/>
      </c>
      <c r="CW588" s="16" t="str">
        <f t="shared" si="1054"/>
        <v/>
      </c>
      <c r="CX588" s="16" t="str">
        <f t="shared" si="1055"/>
        <v/>
      </c>
      <c r="CY588" s="16" t="str">
        <f t="shared" si="1056"/>
        <v/>
      </c>
      <c r="CZ588" s="85" t="str">
        <f t="shared" si="1057"/>
        <v/>
      </c>
      <c r="DA588" s="16" t="str">
        <f t="shared" si="1058"/>
        <v/>
      </c>
      <c r="DB588" s="16" t="str">
        <f t="shared" si="1059"/>
        <v/>
      </c>
      <c r="DC588" s="28" t="str">
        <f>IF(CP588="","",$DC$1&amp;(INDEX(価格設定!D$1:XFD$3,ROW(価格設定!$D$3),MATCH($AW588,価格設定!D$1:XFD$1,1))*100)&amp;"%")</f>
        <v/>
      </c>
      <c r="DD588" s="28" t="str">
        <f>IF(CP588="","",$DD$1&amp;(INDEX(価格設定!D$1:XFD$3,ROW(価格設定!$D$2),MATCH($AW588,価格設定!D$1:XFD$1,1))*100)&amp;"%")</f>
        <v/>
      </c>
      <c r="DE588" s="29" t="str">
        <f t="shared" si="1060"/>
        <v/>
      </c>
      <c r="DG588" s="58" t="str">
        <f t="shared" si="1061"/>
        <v/>
      </c>
      <c r="DH588" s="58" t="str">
        <f t="shared" si="1062"/>
        <v/>
      </c>
      <c r="DI588" s="58" t="str">
        <f t="shared" si="1063"/>
        <v/>
      </c>
      <c r="DJ588" s="85" t="str">
        <f t="shared" si="1064"/>
        <v/>
      </c>
      <c r="DL588" s="58" t="str">
        <f>IF(COUNTIF(DG$3:DG$1048576,DG588)=COUNTIF($DG$3:$DG588,DG588),DG588,"")</f>
        <v/>
      </c>
      <c r="DM588" s="85" t="str">
        <f t="shared" si="1065"/>
        <v/>
      </c>
      <c r="DN588" s="85" t="str">
        <f t="shared" si="991"/>
        <v/>
      </c>
      <c r="DO588" s="85" t="str">
        <f t="shared" si="991"/>
        <v/>
      </c>
      <c r="DP588" s="303"/>
      <c r="DQ588" s="17" t="str">
        <f t="shared" si="992"/>
        <v/>
      </c>
      <c r="DR588" s="17" t="str">
        <f t="shared" si="993"/>
        <v/>
      </c>
      <c r="DS588" s="17" t="str">
        <f t="shared" si="994"/>
        <v/>
      </c>
      <c r="DU588" s="16" t="str">
        <f t="shared" si="1066"/>
        <v/>
      </c>
      <c r="DV588" s="16" t="str">
        <f>IF(DU588="","",COUNT($DU$3:DU588))</f>
        <v/>
      </c>
      <c r="DW588" s="16" t="str">
        <f t="shared" si="1067"/>
        <v/>
      </c>
      <c r="DX588" s="16" t="str">
        <f t="shared" si="1068"/>
        <v/>
      </c>
      <c r="DY588" s="16" t="str">
        <f>IF(DZ588="","",COUNTIF(DZ$3:DZ588,DZ588))</f>
        <v/>
      </c>
      <c r="DZ588" s="16" t="str">
        <f t="shared" si="1069"/>
        <v/>
      </c>
      <c r="EA588" s="16" t="str">
        <f t="shared" si="1070"/>
        <v/>
      </c>
      <c r="EB588" s="16" t="str">
        <f t="shared" si="1071"/>
        <v/>
      </c>
      <c r="EC588" s="16" t="str">
        <f t="shared" si="1072"/>
        <v/>
      </c>
      <c r="ED588" s="16" t="str">
        <f t="shared" si="1073"/>
        <v/>
      </c>
      <c r="EE588" s="16" t="str">
        <f t="shared" si="1074"/>
        <v/>
      </c>
      <c r="EF588" s="16" t="str">
        <f t="shared" si="1075"/>
        <v/>
      </c>
      <c r="EG588" s="16" t="str">
        <f t="shared" si="1076"/>
        <v/>
      </c>
      <c r="EH588" s="16" t="str">
        <f t="shared" si="1077"/>
        <v/>
      </c>
      <c r="EI588" s="16" t="str">
        <f t="shared" si="1078"/>
        <v/>
      </c>
      <c r="EJ588" s="16" t="str">
        <f t="shared" si="1079"/>
        <v/>
      </c>
      <c r="EK588" s="16" t="str">
        <f t="shared" si="1080"/>
        <v/>
      </c>
      <c r="EL588" s="58" t="str">
        <f t="shared" si="1081"/>
        <v/>
      </c>
      <c r="EM588" s="58" t="str">
        <f>IF(OR($DZ588="",CR588=""),IF($EL588="","",$EL588),IF(OR(CR588="なし",CR588=0),領収書!$H$1,CR588))</f>
        <v/>
      </c>
      <c r="EN588" s="58" t="str">
        <f>IF(OR($DZ588="",CS588=""),IF($EL588="","",$EL588),IF(OR(CS588="なし",CS588=0),入力!$EN$1,CS588))</f>
        <v/>
      </c>
      <c r="EO588" s="63" t="str">
        <f t="shared" si="1082"/>
        <v/>
      </c>
      <c r="EP588" s="63" t="str">
        <f t="shared" si="1083"/>
        <v/>
      </c>
      <c r="ER588" s="16" t="str">
        <f>IF(AND(COUNTIF($ET$3:ET588,ET588)=1,ET588&lt;&gt;""),MAX($ER$3:ER587)+1,"")</f>
        <v/>
      </c>
      <c r="ES588" s="16" t="str">
        <f>IF(価格設定!B590="","",価格設定!B590)</f>
        <v/>
      </c>
      <c r="ET588" s="16" t="str">
        <f>IF(価格設定!C590="","",価格設定!C590)</f>
        <v/>
      </c>
      <c r="EV588" s="16" t="str">
        <f t="shared" si="995"/>
        <v/>
      </c>
      <c r="EW588" s="16" t="str">
        <f t="shared" si="1084"/>
        <v/>
      </c>
    </row>
    <row r="589" spans="1:153" ht="30" customHeight="1" x14ac:dyDescent="0.2">
      <c r="A589" s="225"/>
      <c r="B589" s="212"/>
      <c r="C589" s="221"/>
      <c r="D589" s="164"/>
      <c r="E589" s="165"/>
      <c r="F589" s="166"/>
      <c r="G589" s="167"/>
      <c r="H589" s="179"/>
      <c r="I589" s="306"/>
      <c r="J589" s="169"/>
      <c r="K589" s="179"/>
      <c r="L589" s="186"/>
      <c r="M589" s="186"/>
      <c r="N589" s="168"/>
      <c r="O589" s="170"/>
      <c r="P589" s="212"/>
      <c r="Q589" s="179" t="str">
        <f>IFERROR(IF(H589="","",IFERROR(INDEX(価格設定!$B$5:$B$1048576,MATCH(H589,価格設定!$B$5:$B$1048576,0),0),INDEX(価格設定!$B$5:$B$1048576,MATCH("*"&amp;H589&amp;"*",価格設定!$B$5:$B$1048576,0),0))),H589)</f>
        <v/>
      </c>
      <c r="R589" s="250" t="str">
        <f>IFERROR(IF(Q589="",IF(K589="","",K589),IF(K589="",IF(INDEX(価格設定!$C$5:$C$1048576,MATCH(Q589,価格設定!$B$5:$B$1048576,0),0)=0,"",INDEX(価格設定!$C$5:$C$1048576,MATCH(Q589,価格設定!$B$5:$B$1048576,0),0)),IF(K589="なし","",K589))),"")</f>
        <v/>
      </c>
      <c r="S589" s="308" t="str">
        <f t="shared" si="996"/>
        <v/>
      </c>
      <c r="T589" s="126" t="str">
        <f>IFERROR(IF(J589="",IF(INDEX(価格設定!$E$5:$R$1048576,MATCH($Q589,価格設定!B$5:B$1048576,0),MATCH($AW589,価格設定!E$1:X$1,1))=0,"",INDEX(価格設定!$E$5:$R$1048576,MATCH($Q589,価格設定!B$5:B$1048576,0),MATCH($AW589,価格設定!E$1:X$1,1))),J589),"")</f>
        <v/>
      </c>
      <c r="U589" s="126" t="str">
        <f t="shared" si="997"/>
        <v/>
      </c>
      <c r="V589" s="132" t="str">
        <f t="shared" si="998"/>
        <v/>
      </c>
      <c r="W589" s="127" t="str">
        <f>IFERROR(IF(OR(T589="",T589&lt;0),"",IFERROR(INDEX(価格設定!E$2:X$3,IF(AND(K589=$K$1,$K$1&lt;&gt;""),ROW(価格設定!$D$3)-1,MATCH(INDEX(価格設定!$D$5:$D$1048576,MATCH(Q589,価格設定!$B$5:$B$1048576,0),0),価格設定!$D$2:$D$3,0)),MATCH($AW589,価格設定!E$1:X$1,1)),INDEX(価格設定!E$2:X$2,0,MATCH($AW589,価格設定!E$1:X$1,1)))),"")</f>
        <v/>
      </c>
      <c r="X589" s="126" t="str">
        <f t="shared" si="989"/>
        <v/>
      </c>
      <c r="Y589" s="128" t="str">
        <f t="shared" si="999"/>
        <v/>
      </c>
      <c r="Z589" s="126" t="str">
        <f t="shared" si="1000"/>
        <v/>
      </c>
      <c r="AA589" s="129" t="str">
        <f t="shared" si="1001"/>
        <v/>
      </c>
      <c r="AB589" s="126" t="str">
        <f t="shared" si="1002"/>
        <v/>
      </c>
      <c r="AC589" s="280" t="str">
        <f t="shared" si="1003"/>
        <v/>
      </c>
      <c r="AD589" s="15"/>
      <c r="AE589" s="204" t="str">
        <f>IF(AF589="","",COUNT($AF$3:AF589))</f>
        <v/>
      </c>
      <c r="AF589" s="206" t="str">
        <f t="shared" si="1004"/>
        <v/>
      </c>
      <c r="AG589" s="204" t="str">
        <f t="shared" si="1005"/>
        <v/>
      </c>
      <c r="AH589" s="204" t="str">
        <f t="shared" si="1006"/>
        <v/>
      </c>
      <c r="AI589" s="287"/>
      <c r="AJ589" s="15"/>
      <c r="AK589" s="138" t="str">
        <f t="shared" si="1007"/>
        <v/>
      </c>
      <c r="AL589" s="131" t="str">
        <f t="shared" si="1008"/>
        <v/>
      </c>
      <c r="AM589" s="131" t="str">
        <f t="shared" si="1009"/>
        <v/>
      </c>
      <c r="AN589" s="313" t="str">
        <f t="shared" si="1010"/>
        <v/>
      </c>
      <c r="AO589" s="316" t="str">
        <f t="shared" si="1011"/>
        <v/>
      </c>
      <c r="AP589" s="18"/>
      <c r="AQ589" s="3" t="str">
        <f>IF(F589="","",MAX($AQ$3:AQ588)+1)</f>
        <v/>
      </c>
      <c r="AR589" s="3" t="str">
        <f>IF(OR(AQ589="",BB589=""),"",MAX($AR$3:AR588)+1)</f>
        <v/>
      </c>
      <c r="AS589" s="3" t="str">
        <f>IF(CQ589="","",RANK(CQ589,CQ$3:CQ$1048576,1)+COUNTIF($CQ$3:CQ589,CQ589)-1)</f>
        <v/>
      </c>
      <c r="AT589" s="21" t="str">
        <f>IF(C589="",IF(OR(AND($H589&lt;&gt;"",C589=""),AND($F588=$F589,$AZ589&lt;&gt;""),COUNTA($H$3:$H$1048576,#REF!,$F$3:$F$1048576)&gt;COUNTA($H$3:$H589,#REF!,$F$3:$F589),$AZ589&lt;&gt;""),INDEX(AT$3:AT$1048576,MATCH(MAX($AQ$3:$AQ588),$AQ$3:$AQ$1048576,0),0),""),C589)</f>
        <v/>
      </c>
      <c r="AU589" s="21" t="str">
        <f>IF(D589="",IF(OR(AND($H589&lt;&gt;"",D589=""),AND($F588=$F589,$AZ589&lt;&gt;""),COUNTA($H$3:$H$1048576,#REF!,$F$3:$F$1048576)&gt;COUNTA($H$3:$H589,#REF!,$F$3:$F589),$AZ589&lt;&gt;""),INDEX(AU$3:AU$1048576,MATCH(MAX($AQ$3:$AQ588),$AQ$3:$AQ$1048576,0),0),""),D589)</f>
        <v/>
      </c>
      <c r="AV589" s="21" t="str">
        <f>IF(E589="",IF(OR(AND($H589&lt;&gt;"",E589=""),AND($F588=$F589,$AZ589&lt;&gt;""),COUNTA($H$3:$H$1048576,#REF!,$F$3:$F$1048576)&gt;COUNTA($H$3:$H589,#REF!,$F$3:$F589),$AZ589&lt;&gt;""),INDEX(AV$3:AV$1048576,MATCH(MAX($AQ$3:$AQ588),$AQ$3:$AQ$1048576,0),0),""),E589)</f>
        <v/>
      </c>
      <c r="AW589" s="24" t="str">
        <f t="shared" si="1012"/>
        <v/>
      </c>
      <c r="AX589" s="13" t="str">
        <f t="shared" si="1013"/>
        <v/>
      </c>
      <c r="AY589" s="4" t="str">
        <f t="shared" si="1014"/>
        <v/>
      </c>
      <c r="AZ589" s="4" t="str">
        <f>IF(AX589="",IF(OR(AND(H589&lt;&gt;"",F589=""),COUNTA($H$3:$H$1048576)&gt;COUNTA($H$3:$H589)),INDEX(AX$3:AX589,MATCH(MAX($AQ$3:AQ589),AQ$3:AQ589,0),0),""),AX589)</f>
        <v/>
      </c>
      <c r="BA589" s="4" t="str">
        <f>IF(AY589="",IF(AND(H589&lt;&gt;"",F589=""),INDEX(AY$3:AY589,MATCH(MAX($AQ$3:AQ589),AQ$3:AQ589,0),0),""),AY589)</f>
        <v/>
      </c>
      <c r="BB589" s="82" t="str">
        <f>IF(BC589="","",RANK(BC589,BC$3:BC$1048576,1)+COUNTIF($BC$3:BC589,BC589)-1)</f>
        <v/>
      </c>
      <c r="BC589" s="139" t="str">
        <f t="shared" si="1015"/>
        <v/>
      </c>
      <c r="BD589" s="46" t="str">
        <f t="shared" si="1016"/>
        <v/>
      </c>
      <c r="BE589" s="46" t="str">
        <f t="shared" si="1017"/>
        <v/>
      </c>
      <c r="BF589" s="46" t="str">
        <f t="shared" si="1018"/>
        <v/>
      </c>
      <c r="BG589" s="4" t="str">
        <f t="shared" si="1019"/>
        <v/>
      </c>
      <c r="BH589" s="180" t="str">
        <f t="shared" si="1020"/>
        <v/>
      </c>
      <c r="BI589" s="16" t="str">
        <f t="shared" si="1021"/>
        <v/>
      </c>
      <c r="BJ589" s="52" t="str">
        <f>IF(BI589="","",IF(W589="","",IF(AND(K589=$K$1,$K$1&lt;&gt;""),$BT$2,IFERROR(IF(INDEX(価格設定!$D$5:$D$1048576,MATCH(Q589,価格設定!$B$5:$B$1048576,0),0)=価格設定!$D$3,$BT$2,$BS$2),$BS$2))))</f>
        <v/>
      </c>
      <c r="BK589" s="16" t="str">
        <f>IF(BI589="","",IF(COUNTIF($BI$3:BI589,BI589)=1,1,IF(AND(BI588=BI589,BH589=""),BK588,COUNTIF($BH$3:BH589,BH589))))</f>
        <v/>
      </c>
      <c r="BL589" s="52" t="str">
        <f t="shared" si="1022"/>
        <v/>
      </c>
      <c r="BM589" s="52" t="str">
        <f t="shared" si="1023"/>
        <v/>
      </c>
      <c r="BN589" s="119" t="str">
        <f t="shared" si="1024"/>
        <v/>
      </c>
      <c r="BO589" s="119" t="str">
        <f t="shared" si="1025"/>
        <v/>
      </c>
      <c r="BP589" s="17" t="str">
        <f t="shared" si="1026"/>
        <v/>
      </c>
      <c r="BQ589" s="17" t="str">
        <f t="shared" si="1027"/>
        <v/>
      </c>
      <c r="BR589" s="17" t="str">
        <f>IF(OR(BP589="",COUNTIF($BO$3:BO589,BO589)&lt;&gt;1),"",SUMIF(BO$3:BO$1048576,BO589,BP$3:BP$1048576))</f>
        <v/>
      </c>
      <c r="BS589" s="17" t="str">
        <f t="shared" si="1028"/>
        <v/>
      </c>
      <c r="BT589" s="17" t="str">
        <f t="shared" si="1029"/>
        <v/>
      </c>
      <c r="BU589" s="17" t="str">
        <f t="shared" si="1030"/>
        <v/>
      </c>
      <c r="BV589" s="24" t="str">
        <f t="shared" si="1031"/>
        <v/>
      </c>
      <c r="BW589" s="24" t="str">
        <f t="shared" si="1032"/>
        <v/>
      </c>
      <c r="BX589" s="24" t="str">
        <f t="shared" si="1033"/>
        <v/>
      </c>
      <c r="BY589" s="26" t="str">
        <f t="shared" si="1034"/>
        <v/>
      </c>
      <c r="BZ589" s="26" t="str">
        <f t="shared" si="1035"/>
        <v/>
      </c>
      <c r="CA589" s="26" t="str">
        <f t="shared" si="1036"/>
        <v/>
      </c>
      <c r="CB589" s="66" t="str">
        <f t="shared" si="1037"/>
        <v/>
      </c>
      <c r="CC589" s="65" t="str">
        <f t="shared" si="1038"/>
        <v/>
      </c>
      <c r="CD589" s="26" t="str">
        <f t="shared" si="1039"/>
        <v/>
      </c>
      <c r="CE589" s="26" t="str">
        <f t="shared" si="1040"/>
        <v/>
      </c>
      <c r="CF589" s="193" t="str">
        <f t="shared" si="1041"/>
        <v/>
      </c>
      <c r="CG589" s="193" t="str">
        <f t="shared" si="1042"/>
        <v/>
      </c>
      <c r="CH589" s="26" t="str">
        <f t="shared" si="1043"/>
        <v/>
      </c>
      <c r="CI589" s="26" t="str">
        <f t="shared" si="1044"/>
        <v/>
      </c>
      <c r="CJ589" s="65" t="str">
        <f t="shared" si="1045"/>
        <v/>
      </c>
      <c r="CK589" s="65" t="str">
        <f t="shared" si="1046"/>
        <v/>
      </c>
      <c r="CL589" s="64" t="str">
        <f t="shared" si="1047"/>
        <v/>
      </c>
      <c r="CM589" s="64" t="str">
        <f t="shared" si="1048"/>
        <v/>
      </c>
      <c r="CN589" s="65" t="str">
        <f t="shared" si="1049"/>
        <v/>
      </c>
      <c r="CP589" s="63" t="str">
        <f>IF(BH589="","",MAX($CP$3:CP588)+1)</f>
        <v/>
      </c>
      <c r="CQ589" s="24" t="str">
        <f t="shared" si="1050"/>
        <v/>
      </c>
      <c r="CR589" s="24" t="str">
        <f t="shared" si="1051"/>
        <v/>
      </c>
      <c r="CS589" s="24" t="str">
        <f t="shared" si="1052"/>
        <v/>
      </c>
      <c r="CT589" s="58" t="str">
        <f>IF(BO589="","",COUNTIF($BO$3:BO589,BO589)&amp;"@"&amp;BO589)</f>
        <v/>
      </c>
      <c r="CU589" s="16" t="str">
        <f t="shared" si="990"/>
        <v/>
      </c>
      <c r="CV589" s="63" t="str">
        <f t="shared" si="1053"/>
        <v/>
      </c>
      <c r="CW589" s="16" t="str">
        <f t="shared" si="1054"/>
        <v/>
      </c>
      <c r="CX589" s="16" t="str">
        <f t="shared" si="1055"/>
        <v/>
      </c>
      <c r="CY589" s="16" t="str">
        <f t="shared" si="1056"/>
        <v/>
      </c>
      <c r="CZ589" s="85" t="str">
        <f t="shared" si="1057"/>
        <v/>
      </c>
      <c r="DA589" s="16" t="str">
        <f t="shared" si="1058"/>
        <v/>
      </c>
      <c r="DB589" s="16" t="str">
        <f t="shared" si="1059"/>
        <v/>
      </c>
      <c r="DC589" s="28" t="str">
        <f>IF(CP589="","",$DC$1&amp;(INDEX(価格設定!D$1:XFD$3,ROW(価格設定!$D$3),MATCH($AW589,価格設定!D$1:XFD$1,1))*100)&amp;"%")</f>
        <v/>
      </c>
      <c r="DD589" s="28" t="str">
        <f>IF(CP589="","",$DD$1&amp;(INDEX(価格設定!D$1:XFD$3,ROW(価格設定!$D$2),MATCH($AW589,価格設定!D$1:XFD$1,1))*100)&amp;"%")</f>
        <v/>
      </c>
      <c r="DE589" s="29" t="str">
        <f t="shared" si="1060"/>
        <v/>
      </c>
      <c r="DG589" s="58" t="str">
        <f t="shared" si="1061"/>
        <v/>
      </c>
      <c r="DH589" s="58" t="str">
        <f t="shared" si="1062"/>
        <v/>
      </c>
      <c r="DI589" s="58" t="str">
        <f t="shared" si="1063"/>
        <v/>
      </c>
      <c r="DJ589" s="85" t="str">
        <f t="shared" si="1064"/>
        <v/>
      </c>
      <c r="DL589" s="58" t="str">
        <f>IF(COUNTIF(DG$3:DG$1048576,DG589)=COUNTIF($DG$3:$DG589,DG589),DG589,"")</f>
        <v/>
      </c>
      <c r="DM589" s="85" t="str">
        <f t="shared" si="1065"/>
        <v/>
      </c>
      <c r="DN589" s="85" t="str">
        <f t="shared" si="991"/>
        <v/>
      </c>
      <c r="DO589" s="85" t="str">
        <f t="shared" si="991"/>
        <v/>
      </c>
      <c r="DP589" s="303"/>
      <c r="DQ589" s="17" t="str">
        <f t="shared" si="992"/>
        <v/>
      </c>
      <c r="DR589" s="17" t="str">
        <f t="shared" si="993"/>
        <v/>
      </c>
      <c r="DS589" s="17" t="str">
        <f t="shared" si="994"/>
        <v/>
      </c>
      <c r="DU589" s="16" t="str">
        <f t="shared" si="1066"/>
        <v/>
      </c>
      <c r="DV589" s="16" t="str">
        <f>IF(DU589="","",COUNT($DU$3:DU589))</f>
        <v/>
      </c>
      <c r="DW589" s="16" t="str">
        <f t="shared" si="1067"/>
        <v/>
      </c>
      <c r="DX589" s="16" t="str">
        <f t="shared" si="1068"/>
        <v/>
      </c>
      <c r="DY589" s="16" t="str">
        <f>IF(DZ589="","",COUNTIF(DZ$3:DZ589,DZ589))</f>
        <v/>
      </c>
      <c r="DZ589" s="16" t="str">
        <f t="shared" si="1069"/>
        <v/>
      </c>
      <c r="EA589" s="16" t="str">
        <f t="shared" si="1070"/>
        <v/>
      </c>
      <c r="EB589" s="16" t="str">
        <f t="shared" si="1071"/>
        <v/>
      </c>
      <c r="EC589" s="16" t="str">
        <f t="shared" si="1072"/>
        <v/>
      </c>
      <c r="ED589" s="16" t="str">
        <f t="shared" si="1073"/>
        <v/>
      </c>
      <c r="EE589" s="16" t="str">
        <f t="shared" si="1074"/>
        <v/>
      </c>
      <c r="EF589" s="16" t="str">
        <f t="shared" si="1075"/>
        <v/>
      </c>
      <c r="EG589" s="16" t="str">
        <f t="shared" si="1076"/>
        <v/>
      </c>
      <c r="EH589" s="16" t="str">
        <f t="shared" si="1077"/>
        <v/>
      </c>
      <c r="EI589" s="16" t="str">
        <f t="shared" si="1078"/>
        <v/>
      </c>
      <c r="EJ589" s="16" t="str">
        <f t="shared" si="1079"/>
        <v/>
      </c>
      <c r="EK589" s="16" t="str">
        <f t="shared" si="1080"/>
        <v/>
      </c>
      <c r="EL589" s="58" t="str">
        <f t="shared" si="1081"/>
        <v/>
      </c>
      <c r="EM589" s="58" t="str">
        <f>IF(OR($DZ589="",CR589=""),IF($EL589="","",$EL589),IF(OR(CR589="なし",CR589=0),領収書!$H$1,CR589))</f>
        <v/>
      </c>
      <c r="EN589" s="58" t="str">
        <f>IF(OR($DZ589="",CS589=""),IF($EL589="","",$EL589),IF(OR(CS589="なし",CS589=0),入力!$EN$1,CS589))</f>
        <v/>
      </c>
      <c r="EO589" s="63" t="str">
        <f t="shared" si="1082"/>
        <v/>
      </c>
      <c r="EP589" s="63" t="str">
        <f t="shared" si="1083"/>
        <v/>
      </c>
      <c r="ER589" s="16" t="str">
        <f>IF(AND(COUNTIF($ET$3:ET589,ET589)=1,ET589&lt;&gt;""),MAX($ER$3:ER588)+1,"")</f>
        <v/>
      </c>
      <c r="ES589" s="16" t="str">
        <f>IF(価格設定!B591="","",価格設定!B591)</f>
        <v/>
      </c>
      <c r="ET589" s="16" t="str">
        <f>IF(価格設定!C591="","",価格設定!C591)</f>
        <v/>
      </c>
      <c r="EV589" s="16" t="str">
        <f t="shared" si="995"/>
        <v/>
      </c>
      <c r="EW589" s="16" t="str">
        <f t="shared" si="1084"/>
        <v/>
      </c>
    </row>
    <row r="590" spans="1:153" ht="30" customHeight="1" x14ac:dyDescent="0.2">
      <c r="A590" s="225"/>
      <c r="B590" s="212"/>
      <c r="C590" s="221"/>
      <c r="D590" s="164"/>
      <c r="E590" s="165"/>
      <c r="F590" s="166"/>
      <c r="G590" s="167"/>
      <c r="H590" s="179"/>
      <c r="I590" s="306"/>
      <c r="J590" s="169"/>
      <c r="K590" s="179"/>
      <c r="L590" s="186"/>
      <c r="M590" s="186"/>
      <c r="N590" s="168"/>
      <c r="O590" s="170"/>
      <c r="P590" s="212"/>
      <c r="Q590" s="179" t="str">
        <f>IFERROR(IF(H590="","",IFERROR(INDEX(価格設定!$B$5:$B$1048576,MATCH(H590,価格設定!$B$5:$B$1048576,0),0),INDEX(価格設定!$B$5:$B$1048576,MATCH("*"&amp;H590&amp;"*",価格設定!$B$5:$B$1048576,0),0))),H590)</f>
        <v/>
      </c>
      <c r="R590" s="250" t="str">
        <f>IFERROR(IF(Q590="",IF(K590="","",K590),IF(K590="",IF(INDEX(価格設定!$C$5:$C$1048576,MATCH(Q590,価格設定!$B$5:$B$1048576,0),0)=0,"",INDEX(価格設定!$C$5:$C$1048576,MATCH(Q590,価格設定!$B$5:$B$1048576,0),0)),IF(K590="なし","",K590))),"")</f>
        <v/>
      </c>
      <c r="S590" s="308" t="str">
        <f t="shared" si="996"/>
        <v/>
      </c>
      <c r="T590" s="126" t="str">
        <f>IFERROR(IF(J590="",IF(INDEX(価格設定!$E$5:$R$1048576,MATCH($Q590,価格設定!B$5:B$1048576,0),MATCH($AW590,価格設定!E$1:X$1,1))=0,"",INDEX(価格設定!$E$5:$R$1048576,MATCH($Q590,価格設定!B$5:B$1048576,0),MATCH($AW590,価格設定!E$1:X$1,1))),J590),"")</f>
        <v/>
      </c>
      <c r="U590" s="126" t="str">
        <f t="shared" si="997"/>
        <v/>
      </c>
      <c r="V590" s="132" t="str">
        <f t="shared" si="998"/>
        <v/>
      </c>
      <c r="W590" s="127" t="str">
        <f>IFERROR(IF(OR(T590="",T590&lt;0),"",IFERROR(INDEX(価格設定!E$2:X$3,IF(AND(K590=$K$1,$K$1&lt;&gt;""),ROW(価格設定!$D$3)-1,MATCH(INDEX(価格設定!$D$5:$D$1048576,MATCH(Q590,価格設定!$B$5:$B$1048576,0),0),価格設定!$D$2:$D$3,0)),MATCH($AW590,価格設定!E$1:X$1,1)),INDEX(価格設定!E$2:X$2,0,MATCH($AW590,価格設定!E$1:X$1,1)))),"")</f>
        <v/>
      </c>
      <c r="X590" s="126" t="str">
        <f t="shared" si="989"/>
        <v/>
      </c>
      <c r="Y590" s="128" t="str">
        <f t="shared" si="999"/>
        <v/>
      </c>
      <c r="Z590" s="126" t="str">
        <f t="shared" si="1000"/>
        <v/>
      </c>
      <c r="AA590" s="129" t="str">
        <f t="shared" si="1001"/>
        <v/>
      </c>
      <c r="AB590" s="126" t="str">
        <f t="shared" si="1002"/>
        <v/>
      </c>
      <c r="AC590" s="280" t="str">
        <f t="shared" si="1003"/>
        <v/>
      </c>
      <c r="AD590" s="15"/>
      <c r="AE590" s="204" t="str">
        <f>IF(AF590="","",COUNT($AF$3:AF590))</f>
        <v/>
      </c>
      <c r="AF590" s="206" t="str">
        <f t="shared" si="1004"/>
        <v/>
      </c>
      <c r="AG590" s="204" t="str">
        <f t="shared" si="1005"/>
        <v/>
      </c>
      <c r="AH590" s="204" t="str">
        <f t="shared" si="1006"/>
        <v/>
      </c>
      <c r="AI590" s="287"/>
      <c r="AJ590" s="15"/>
      <c r="AK590" s="138" t="str">
        <f t="shared" si="1007"/>
        <v/>
      </c>
      <c r="AL590" s="131" t="str">
        <f t="shared" si="1008"/>
        <v/>
      </c>
      <c r="AM590" s="131" t="str">
        <f t="shared" si="1009"/>
        <v/>
      </c>
      <c r="AN590" s="313" t="str">
        <f t="shared" si="1010"/>
        <v/>
      </c>
      <c r="AO590" s="316" t="str">
        <f t="shared" si="1011"/>
        <v/>
      </c>
      <c r="AP590" s="18"/>
      <c r="AQ590" s="3" t="str">
        <f>IF(F590="","",MAX($AQ$3:AQ589)+1)</f>
        <v/>
      </c>
      <c r="AR590" s="3" t="str">
        <f>IF(OR(AQ590="",BB590=""),"",MAX($AR$3:AR589)+1)</f>
        <v/>
      </c>
      <c r="AS590" s="3" t="str">
        <f>IF(CQ590="","",RANK(CQ590,CQ$3:CQ$1048576,1)+COUNTIF($CQ$3:CQ590,CQ590)-1)</f>
        <v/>
      </c>
      <c r="AT590" s="21" t="str">
        <f>IF(C590="",IF(OR(AND($H590&lt;&gt;"",C590=""),AND($F589=$F590,$AZ590&lt;&gt;""),COUNTA($H$3:$H$1048576,#REF!,$F$3:$F$1048576)&gt;COUNTA($H$3:$H590,#REF!,$F$3:$F590),$AZ590&lt;&gt;""),INDEX(AT$3:AT$1048576,MATCH(MAX($AQ$3:$AQ589),$AQ$3:$AQ$1048576,0),0),""),C590)</f>
        <v/>
      </c>
      <c r="AU590" s="21" t="str">
        <f>IF(D590="",IF(OR(AND($H590&lt;&gt;"",D590=""),AND($F589=$F590,$AZ590&lt;&gt;""),COUNTA($H$3:$H$1048576,#REF!,$F$3:$F$1048576)&gt;COUNTA($H$3:$H590,#REF!,$F$3:$F590),$AZ590&lt;&gt;""),INDEX(AU$3:AU$1048576,MATCH(MAX($AQ$3:$AQ589),$AQ$3:$AQ$1048576,0),0),""),D590)</f>
        <v/>
      </c>
      <c r="AV590" s="21" t="str">
        <f>IF(E590="",IF(OR(AND($H590&lt;&gt;"",E590=""),AND($F589=$F590,$AZ590&lt;&gt;""),COUNTA($H$3:$H$1048576,#REF!,$F$3:$F$1048576)&gt;COUNTA($H$3:$H590,#REF!,$F$3:$F590),$AZ590&lt;&gt;""),INDEX(AV$3:AV$1048576,MATCH(MAX($AQ$3:$AQ589),$AQ$3:$AQ$1048576,0),0),""),E590)</f>
        <v/>
      </c>
      <c r="AW590" s="24" t="str">
        <f t="shared" si="1012"/>
        <v/>
      </c>
      <c r="AX590" s="13" t="str">
        <f t="shared" si="1013"/>
        <v/>
      </c>
      <c r="AY590" s="4" t="str">
        <f t="shared" si="1014"/>
        <v/>
      </c>
      <c r="AZ590" s="4" t="str">
        <f>IF(AX590="",IF(OR(AND(H590&lt;&gt;"",F590=""),COUNTA($H$3:$H$1048576)&gt;COUNTA($H$3:$H590)),INDEX(AX$3:AX590,MATCH(MAX($AQ$3:AQ590),AQ$3:AQ590,0),0),""),AX590)</f>
        <v/>
      </c>
      <c r="BA590" s="4" t="str">
        <f>IF(AY590="",IF(AND(H590&lt;&gt;"",F590=""),INDEX(AY$3:AY590,MATCH(MAX($AQ$3:AQ590),AQ$3:AQ590,0),0),""),AY590)</f>
        <v/>
      </c>
      <c r="BB590" s="82" t="str">
        <f>IF(BC590="","",RANK(BC590,BC$3:BC$1048576,1)+COUNTIF($BC$3:BC590,BC590)-1)</f>
        <v/>
      </c>
      <c r="BC590" s="139" t="str">
        <f t="shared" si="1015"/>
        <v/>
      </c>
      <c r="BD590" s="46" t="str">
        <f t="shared" si="1016"/>
        <v/>
      </c>
      <c r="BE590" s="46" t="str">
        <f t="shared" si="1017"/>
        <v/>
      </c>
      <c r="BF590" s="46" t="str">
        <f t="shared" si="1018"/>
        <v/>
      </c>
      <c r="BG590" s="4" t="str">
        <f t="shared" si="1019"/>
        <v/>
      </c>
      <c r="BH590" s="180" t="str">
        <f t="shared" si="1020"/>
        <v/>
      </c>
      <c r="BI590" s="16" t="str">
        <f t="shared" si="1021"/>
        <v/>
      </c>
      <c r="BJ590" s="52" t="str">
        <f>IF(BI590="","",IF(W590="","",IF(AND(K590=$K$1,$K$1&lt;&gt;""),$BT$2,IFERROR(IF(INDEX(価格設定!$D$5:$D$1048576,MATCH(Q590,価格設定!$B$5:$B$1048576,0),0)=価格設定!$D$3,$BT$2,$BS$2),$BS$2))))</f>
        <v/>
      </c>
      <c r="BK590" s="16" t="str">
        <f>IF(BI590="","",IF(COUNTIF($BI$3:BI590,BI590)=1,1,IF(AND(BI589=BI590,BH590=""),BK589,COUNTIF($BH$3:BH590,BH590))))</f>
        <v/>
      </c>
      <c r="BL590" s="52" t="str">
        <f t="shared" si="1022"/>
        <v/>
      </c>
      <c r="BM590" s="52" t="str">
        <f t="shared" si="1023"/>
        <v/>
      </c>
      <c r="BN590" s="119" t="str">
        <f t="shared" si="1024"/>
        <v/>
      </c>
      <c r="BO590" s="119" t="str">
        <f t="shared" si="1025"/>
        <v/>
      </c>
      <c r="BP590" s="17" t="str">
        <f t="shared" si="1026"/>
        <v/>
      </c>
      <c r="BQ590" s="17" t="str">
        <f t="shared" si="1027"/>
        <v/>
      </c>
      <c r="BR590" s="17" t="str">
        <f>IF(OR(BP590="",COUNTIF($BO$3:BO590,BO590)&lt;&gt;1),"",SUMIF(BO$3:BO$1048576,BO590,BP$3:BP$1048576))</f>
        <v/>
      </c>
      <c r="BS590" s="17" t="str">
        <f t="shared" si="1028"/>
        <v/>
      </c>
      <c r="BT590" s="17" t="str">
        <f t="shared" si="1029"/>
        <v/>
      </c>
      <c r="BU590" s="17" t="str">
        <f t="shared" si="1030"/>
        <v/>
      </c>
      <c r="BV590" s="24" t="str">
        <f t="shared" si="1031"/>
        <v/>
      </c>
      <c r="BW590" s="24" t="str">
        <f t="shared" si="1032"/>
        <v/>
      </c>
      <c r="BX590" s="24" t="str">
        <f t="shared" si="1033"/>
        <v/>
      </c>
      <c r="BY590" s="26" t="str">
        <f t="shared" si="1034"/>
        <v/>
      </c>
      <c r="BZ590" s="26" t="str">
        <f t="shared" si="1035"/>
        <v/>
      </c>
      <c r="CA590" s="26" t="str">
        <f t="shared" si="1036"/>
        <v/>
      </c>
      <c r="CB590" s="66" t="str">
        <f t="shared" si="1037"/>
        <v/>
      </c>
      <c r="CC590" s="65" t="str">
        <f t="shared" si="1038"/>
        <v/>
      </c>
      <c r="CD590" s="26" t="str">
        <f t="shared" si="1039"/>
        <v/>
      </c>
      <c r="CE590" s="26" t="str">
        <f t="shared" si="1040"/>
        <v/>
      </c>
      <c r="CF590" s="193" t="str">
        <f t="shared" si="1041"/>
        <v/>
      </c>
      <c r="CG590" s="193" t="str">
        <f t="shared" si="1042"/>
        <v/>
      </c>
      <c r="CH590" s="26" t="str">
        <f t="shared" si="1043"/>
        <v/>
      </c>
      <c r="CI590" s="26" t="str">
        <f t="shared" si="1044"/>
        <v/>
      </c>
      <c r="CJ590" s="65" t="str">
        <f t="shared" si="1045"/>
        <v/>
      </c>
      <c r="CK590" s="65" t="str">
        <f t="shared" si="1046"/>
        <v/>
      </c>
      <c r="CL590" s="64" t="str">
        <f t="shared" si="1047"/>
        <v/>
      </c>
      <c r="CM590" s="64" t="str">
        <f t="shared" si="1048"/>
        <v/>
      </c>
      <c r="CN590" s="65" t="str">
        <f t="shared" si="1049"/>
        <v/>
      </c>
      <c r="CP590" s="63" t="str">
        <f>IF(BH590="","",MAX($CP$3:CP589)+1)</f>
        <v/>
      </c>
      <c r="CQ590" s="24" t="str">
        <f t="shared" si="1050"/>
        <v/>
      </c>
      <c r="CR590" s="24" t="str">
        <f t="shared" si="1051"/>
        <v/>
      </c>
      <c r="CS590" s="24" t="str">
        <f t="shared" si="1052"/>
        <v/>
      </c>
      <c r="CT590" s="58" t="str">
        <f>IF(BO590="","",COUNTIF($BO$3:BO590,BO590)&amp;"@"&amp;BO590)</f>
        <v/>
      </c>
      <c r="CU590" s="16" t="str">
        <f t="shared" si="990"/>
        <v/>
      </c>
      <c r="CV590" s="63" t="str">
        <f t="shared" si="1053"/>
        <v/>
      </c>
      <c r="CW590" s="16" t="str">
        <f t="shared" si="1054"/>
        <v/>
      </c>
      <c r="CX590" s="16" t="str">
        <f t="shared" si="1055"/>
        <v/>
      </c>
      <c r="CY590" s="16" t="str">
        <f t="shared" si="1056"/>
        <v/>
      </c>
      <c r="CZ590" s="85" t="str">
        <f t="shared" si="1057"/>
        <v/>
      </c>
      <c r="DA590" s="16" t="str">
        <f t="shared" si="1058"/>
        <v/>
      </c>
      <c r="DB590" s="16" t="str">
        <f t="shared" si="1059"/>
        <v/>
      </c>
      <c r="DC590" s="28" t="str">
        <f>IF(CP590="","",$DC$1&amp;(INDEX(価格設定!D$1:XFD$3,ROW(価格設定!$D$3),MATCH($AW590,価格設定!D$1:XFD$1,1))*100)&amp;"%")</f>
        <v/>
      </c>
      <c r="DD590" s="28" t="str">
        <f>IF(CP590="","",$DD$1&amp;(INDEX(価格設定!D$1:XFD$3,ROW(価格設定!$D$2),MATCH($AW590,価格設定!D$1:XFD$1,1))*100)&amp;"%")</f>
        <v/>
      </c>
      <c r="DE590" s="29" t="str">
        <f t="shared" si="1060"/>
        <v/>
      </c>
      <c r="DG590" s="58" t="str">
        <f t="shared" si="1061"/>
        <v/>
      </c>
      <c r="DH590" s="58" t="str">
        <f t="shared" si="1062"/>
        <v/>
      </c>
      <c r="DI590" s="58" t="str">
        <f t="shared" si="1063"/>
        <v/>
      </c>
      <c r="DJ590" s="85" t="str">
        <f t="shared" si="1064"/>
        <v/>
      </c>
      <c r="DL590" s="58" t="str">
        <f>IF(COUNTIF(DG$3:DG$1048576,DG590)=COUNTIF($DG$3:$DG590,DG590),DG590,"")</f>
        <v/>
      </c>
      <c r="DM590" s="85" t="str">
        <f t="shared" si="1065"/>
        <v/>
      </c>
      <c r="DN590" s="85" t="str">
        <f t="shared" si="991"/>
        <v/>
      </c>
      <c r="DO590" s="85" t="str">
        <f t="shared" si="991"/>
        <v/>
      </c>
      <c r="DP590" s="303"/>
      <c r="DQ590" s="17" t="str">
        <f t="shared" si="992"/>
        <v/>
      </c>
      <c r="DR590" s="17" t="str">
        <f t="shared" si="993"/>
        <v/>
      </c>
      <c r="DS590" s="17" t="str">
        <f t="shared" si="994"/>
        <v/>
      </c>
      <c r="DU590" s="16" t="str">
        <f t="shared" si="1066"/>
        <v/>
      </c>
      <c r="DV590" s="16" t="str">
        <f>IF(DU590="","",COUNT($DU$3:DU590))</f>
        <v/>
      </c>
      <c r="DW590" s="16" t="str">
        <f t="shared" si="1067"/>
        <v/>
      </c>
      <c r="DX590" s="16" t="str">
        <f t="shared" si="1068"/>
        <v/>
      </c>
      <c r="DY590" s="16" t="str">
        <f>IF(DZ590="","",COUNTIF(DZ$3:DZ590,DZ590))</f>
        <v/>
      </c>
      <c r="DZ590" s="16" t="str">
        <f t="shared" si="1069"/>
        <v/>
      </c>
      <c r="EA590" s="16" t="str">
        <f t="shared" si="1070"/>
        <v/>
      </c>
      <c r="EB590" s="16" t="str">
        <f t="shared" si="1071"/>
        <v/>
      </c>
      <c r="EC590" s="16" t="str">
        <f t="shared" si="1072"/>
        <v/>
      </c>
      <c r="ED590" s="16" t="str">
        <f t="shared" si="1073"/>
        <v/>
      </c>
      <c r="EE590" s="16" t="str">
        <f t="shared" si="1074"/>
        <v/>
      </c>
      <c r="EF590" s="16" t="str">
        <f t="shared" si="1075"/>
        <v/>
      </c>
      <c r="EG590" s="16" t="str">
        <f t="shared" si="1076"/>
        <v/>
      </c>
      <c r="EH590" s="16" t="str">
        <f t="shared" si="1077"/>
        <v/>
      </c>
      <c r="EI590" s="16" t="str">
        <f t="shared" si="1078"/>
        <v/>
      </c>
      <c r="EJ590" s="16" t="str">
        <f t="shared" si="1079"/>
        <v/>
      </c>
      <c r="EK590" s="16" t="str">
        <f t="shared" si="1080"/>
        <v/>
      </c>
      <c r="EL590" s="58" t="str">
        <f t="shared" si="1081"/>
        <v/>
      </c>
      <c r="EM590" s="58" t="str">
        <f>IF(OR($DZ590="",CR590=""),IF($EL590="","",$EL590),IF(OR(CR590="なし",CR590=0),領収書!$H$1,CR590))</f>
        <v/>
      </c>
      <c r="EN590" s="58" t="str">
        <f>IF(OR($DZ590="",CS590=""),IF($EL590="","",$EL590),IF(OR(CS590="なし",CS590=0),入力!$EN$1,CS590))</f>
        <v/>
      </c>
      <c r="EO590" s="63" t="str">
        <f t="shared" si="1082"/>
        <v/>
      </c>
      <c r="EP590" s="63" t="str">
        <f t="shared" si="1083"/>
        <v/>
      </c>
      <c r="ER590" s="16" t="str">
        <f>IF(AND(COUNTIF($ET$3:ET590,ET590)=1,ET590&lt;&gt;""),MAX($ER$3:ER589)+1,"")</f>
        <v/>
      </c>
      <c r="ES590" s="16" t="str">
        <f>IF(価格設定!B592="","",価格設定!B592)</f>
        <v/>
      </c>
      <c r="ET590" s="16" t="str">
        <f>IF(価格設定!C592="","",価格設定!C592)</f>
        <v/>
      </c>
      <c r="EV590" s="16" t="str">
        <f t="shared" si="995"/>
        <v/>
      </c>
      <c r="EW590" s="16" t="str">
        <f t="shared" si="1084"/>
        <v/>
      </c>
    </row>
    <row r="591" spans="1:153" ht="30" customHeight="1" x14ac:dyDescent="0.2">
      <c r="A591" s="225"/>
      <c r="B591" s="212"/>
      <c r="C591" s="221"/>
      <c r="D591" s="164"/>
      <c r="E591" s="165"/>
      <c r="F591" s="166"/>
      <c r="G591" s="167"/>
      <c r="H591" s="179"/>
      <c r="I591" s="306"/>
      <c r="J591" s="169"/>
      <c r="K591" s="179"/>
      <c r="L591" s="186"/>
      <c r="M591" s="186"/>
      <c r="N591" s="168"/>
      <c r="O591" s="170"/>
      <c r="P591" s="212"/>
      <c r="Q591" s="179" t="str">
        <f>IFERROR(IF(H591="","",IFERROR(INDEX(価格設定!$B$5:$B$1048576,MATCH(H591,価格設定!$B$5:$B$1048576,0),0),INDEX(価格設定!$B$5:$B$1048576,MATCH("*"&amp;H591&amp;"*",価格設定!$B$5:$B$1048576,0),0))),H591)</f>
        <v/>
      </c>
      <c r="R591" s="250" t="str">
        <f>IFERROR(IF(Q591="",IF(K591="","",K591),IF(K591="",IF(INDEX(価格設定!$C$5:$C$1048576,MATCH(Q591,価格設定!$B$5:$B$1048576,0),0)=0,"",INDEX(価格設定!$C$5:$C$1048576,MATCH(Q591,価格設定!$B$5:$B$1048576,0),0)),IF(K591="なし","",K591))),"")</f>
        <v/>
      </c>
      <c r="S591" s="308" t="str">
        <f t="shared" si="996"/>
        <v/>
      </c>
      <c r="T591" s="126" t="str">
        <f>IFERROR(IF(J591="",IF(INDEX(価格設定!$E$5:$R$1048576,MATCH($Q591,価格設定!B$5:B$1048576,0),MATCH($AW591,価格設定!E$1:X$1,1))=0,"",INDEX(価格設定!$E$5:$R$1048576,MATCH($Q591,価格設定!B$5:B$1048576,0),MATCH($AW591,価格設定!E$1:X$1,1))),J591),"")</f>
        <v/>
      </c>
      <c r="U591" s="126" t="str">
        <f t="shared" si="997"/>
        <v/>
      </c>
      <c r="V591" s="132" t="str">
        <f t="shared" si="998"/>
        <v/>
      </c>
      <c r="W591" s="127" t="str">
        <f>IFERROR(IF(OR(T591="",T591&lt;0),"",IFERROR(INDEX(価格設定!E$2:X$3,IF(AND(K591=$K$1,$K$1&lt;&gt;""),ROW(価格設定!$D$3)-1,MATCH(INDEX(価格設定!$D$5:$D$1048576,MATCH(Q591,価格設定!$B$5:$B$1048576,0),0),価格設定!$D$2:$D$3,0)),MATCH($AW591,価格設定!E$1:X$1,1)),INDEX(価格設定!E$2:X$2,0,MATCH($AW591,価格設定!E$1:X$1,1)))),"")</f>
        <v/>
      </c>
      <c r="X591" s="126" t="str">
        <f t="shared" si="989"/>
        <v/>
      </c>
      <c r="Y591" s="128" t="str">
        <f t="shared" si="999"/>
        <v/>
      </c>
      <c r="Z591" s="126" t="str">
        <f t="shared" si="1000"/>
        <v/>
      </c>
      <c r="AA591" s="129" t="str">
        <f t="shared" si="1001"/>
        <v/>
      </c>
      <c r="AB591" s="126" t="str">
        <f t="shared" si="1002"/>
        <v/>
      </c>
      <c r="AC591" s="280" t="str">
        <f t="shared" si="1003"/>
        <v/>
      </c>
      <c r="AD591" s="15"/>
      <c r="AE591" s="204" t="str">
        <f>IF(AF591="","",COUNT($AF$3:AF591))</f>
        <v/>
      </c>
      <c r="AF591" s="206" t="str">
        <f t="shared" si="1004"/>
        <v/>
      </c>
      <c r="AG591" s="204" t="str">
        <f t="shared" si="1005"/>
        <v/>
      </c>
      <c r="AH591" s="204" t="str">
        <f t="shared" si="1006"/>
        <v/>
      </c>
      <c r="AI591" s="287"/>
      <c r="AJ591" s="15"/>
      <c r="AK591" s="138" t="str">
        <f t="shared" si="1007"/>
        <v/>
      </c>
      <c r="AL591" s="131" t="str">
        <f t="shared" si="1008"/>
        <v/>
      </c>
      <c r="AM591" s="131" t="str">
        <f t="shared" si="1009"/>
        <v/>
      </c>
      <c r="AN591" s="313" t="str">
        <f t="shared" si="1010"/>
        <v/>
      </c>
      <c r="AO591" s="316" t="str">
        <f t="shared" si="1011"/>
        <v/>
      </c>
      <c r="AP591" s="18"/>
      <c r="AQ591" s="3" t="str">
        <f>IF(F591="","",MAX($AQ$3:AQ590)+1)</f>
        <v/>
      </c>
      <c r="AR591" s="3" t="str">
        <f>IF(OR(AQ591="",BB591=""),"",MAX($AR$3:AR590)+1)</f>
        <v/>
      </c>
      <c r="AS591" s="3" t="str">
        <f>IF(CQ591="","",RANK(CQ591,CQ$3:CQ$1048576,1)+COUNTIF($CQ$3:CQ591,CQ591)-1)</f>
        <v/>
      </c>
      <c r="AT591" s="21" t="str">
        <f>IF(C591="",IF(OR(AND($H591&lt;&gt;"",C591=""),AND($F590=$F591,$AZ591&lt;&gt;""),COUNTA($H$3:$H$1048576,#REF!,$F$3:$F$1048576)&gt;COUNTA($H$3:$H591,#REF!,$F$3:$F591),$AZ591&lt;&gt;""),INDEX(AT$3:AT$1048576,MATCH(MAX($AQ$3:$AQ590),$AQ$3:$AQ$1048576,0),0),""),C591)</f>
        <v/>
      </c>
      <c r="AU591" s="21" t="str">
        <f>IF(D591="",IF(OR(AND($H591&lt;&gt;"",D591=""),AND($F590=$F591,$AZ591&lt;&gt;""),COUNTA($H$3:$H$1048576,#REF!,$F$3:$F$1048576)&gt;COUNTA($H$3:$H591,#REF!,$F$3:$F591),$AZ591&lt;&gt;""),INDEX(AU$3:AU$1048576,MATCH(MAX($AQ$3:$AQ590),$AQ$3:$AQ$1048576,0),0),""),D591)</f>
        <v/>
      </c>
      <c r="AV591" s="21" t="str">
        <f>IF(E591="",IF(OR(AND($H591&lt;&gt;"",E591=""),AND($F590=$F591,$AZ591&lt;&gt;""),COUNTA($H$3:$H$1048576,#REF!,$F$3:$F$1048576)&gt;COUNTA($H$3:$H591,#REF!,$F$3:$F591),$AZ591&lt;&gt;""),INDEX(AV$3:AV$1048576,MATCH(MAX($AQ$3:$AQ590),$AQ$3:$AQ$1048576,0),0),""),E591)</f>
        <v/>
      </c>
      <c r="AW591" s="24" t="str">
        <f t="shared" si="1012"/>
        <v/>
      </c>
      <c r="AX591" s="13" t="str">
        <f t="shared" si="1013"/>
        <v/>
      </c>
      <c r="AY591" s="4" t="str">
        <f t="shared" si="1014"/>
        <v/>
      </c>
      <c r="AZ591" s="4" t="str">
        <f>IF(AX591="",IF(OR(AND(H591&lt;&gt;"",F591=""),COUNTA($H$3:$H$1048576)&gt;COUNTA($H$3:$H591)),INDEX(AX$3:AX591,MATCH(MAX($AQ$3:AQ591),AQ$3:AQ591,0),0),""),AX591)</f>
        <v/>
      </c>
      <c r="BA591" s="4" t="str">
        <f>IF(AY591="",IF(AND(H591&lt;&gt;"",F591=""),INDEX(AY$3:AY591,MATCH(MAX($AQ$3:AQ591),AQ$3:AQ591,0),0),""),AY591)</f>
        <v/>
      </c>
      <c r="BB591" s="82" t="str">
        <f>IF(BC591="","",RANK(BC591,BC$3:BC$1048576,1)+COUNTIF($BC$3:BC591,BC591)-1)</f>
        <v/>
      </c>
      <c r="BC591" s="139" t="str">
        <f t="shared" si="1015"/>
        <v/>
      </c>
      <c r="BD591" s="46" t="str">
        <f t="shared" si="1016"/>
        <v/>
      </c>
      <c r="BE591" s="46" t="str">
        <f t="shared" si="1017"/>
        <v/>
      </c>
      <c r="BF591" s="46" t="str">
        <f t="shared" si="1018"/>
        <v/>
      </c>
      <c r="BG591" s="4" t="str">
        <f t="shared" si="1019"/>
        <v/>
      </c>
      <c r="BH591" s="180" t="str">
        <f t="shared" si="1020"/>
        <v/>
      </c>
      <c r="BI591" s="16" t="str">
        <f t="shared" si="1021"/>
        <v/>
      </c>
      <c r="BJ591" s="52" t="str">
        <f>IF(BI591="","",IF(W591="","",IF(AND(K591=$K$1,$K$1&lt;&gt;""),$BT$2,IFERROR(IF(INDEX(価格設定!$D$5:$D$1048576,MATCH(Q591,価格設定!$B$5:$B$1048576,0),0)=価格設定!$D$3,$BT$2,$BS$2),$BS$2))))</f>
        <v/>
      </c>
      <c r="BK591" s="16" t="str">
        <f>IF(BI591="","",IF(COUNTIF($BI$3:BI591,BI591)=1,1,IF(AND(BI590=BI591,BH591=""),BK590,COUNTIF($BH$3:BH591,BH591))))</f>
        <v/>
      </c>
      <c r="BL591" s="52" t="str">
        <f t="shared" si="1022"/>
        <v/>
      </c>
      <c r="BM591" s="52" t="str">
        <f t="shared" si="1023"/>
        <v/>
      </c>
      <c r="BN591" s="119" t="str">
        <f t="shared" si="1024"/>
        <v/>
      </c>
      <c r="BO591" s="119" t="str">
        <f t="shared" si="1025"/>
        <v/>
      </c>
      <c r="BP591" s="17" t="str">
        <f t="shared" si="1026"/>
        <v/>
      </c>
      <c r="BQ591" s="17" t="str">
        <f t="shared" si="1027"/>
        <v/>
      </c>
      <c r="BR591" s="17" t="str">
        <f>IF(OR(BP591="",COUNTIF($BO$3:BO591,BO591)&lt;&gt;1),"",SUMIF(BO$3:BO$1048576,BO591,BP$3:BP$1048576))</f>
        <v/>
      </c>
      <c r="BS591" s="17" t="str">
        <f t="shared" si="1028"/>
        <v/>
      </c>
      <c r="BT591" s="17" t="str">
        <f t="shared" si="1029"/>
        <v/>
      </c>
      <c r="BU591" s="17" t="str">
        <f t="shared" si="1030"/>
        <v/>
      </c>
      <c r="BV591" s="24" t="str">
        <f t="shared" si="1031"/>
        <v/>
      </c>
      <c r="BW591" s="24" t="str">
        <f t="shared" si="1032"/>
        <v/>
      </c>
      <c r="BX591" s="24" t="str">
        <f t="shared" si="1033"/>
        <v/>
      </c>
      <c r="BY591" s="26" t="str">
        <f t="shared" si="1034"/>
        <v/>
      </c>
      <c r="BZ591" s="26" t="str">
        <f t="shared" si="1035"/>
        <v/>
      </c>
      <c r="CA591" s="26" t="str">
        <f t="shared" si="1036"/>
        <v/>
      </c>
      <c r="CB591" s="66" t="str">
        <f t="shared" si="1037"/>
        <v/>
      </c>
      <c r="CC591" s="65" t="str">
        <f t="shared" si="1038"/>
        <v/>
      </c>
      <c r="CD591" s="26" t="str">
        <f t="shared" si="1039"/>
        <v/>
      </c>
      <c r="CE591" s="26" t="str">
        <f t="shared" si="1040"/>
        <v/>
      </c>
      <c r="CF591" s="193" t="str">
        <f t="shared" si="1041"/>
        <v/>
      </c>
      <c r="CG591" s="193" t="str">
        <f t="shared" si="1042"/>
        <v/>
      </c>
      <c r="CH591" s="26" t="str">
        <f t="shared" si="1043"/>
        <v/>
      </c>
      <c r="CI591" s="26" t="str">
        <f t="shared" si="1044"/>
        <v/>
      </c>
      <c r="CJ591" s="65" t="str">
        <f t="shared" si="1045"/>
        <v/>
      </c>
      <c r="CK591" s="65" t="str">
        <f t="shared" si="1046"/>
        <v/>
      </c>
      <c r="CL591" s="64" t="str">
        <f t="shared" si="1047"/>
        <v/>
      </c>
      <c r="CM591" s="64" t="str">
        <f t="shared" si="1048"/>
        <v/>
      </c>
      <c r="CN591" s="65" t="str">
        <f t="shared" si="1049"/>
        <v/>
      </c>
      <c r="CP591" s="63" t="str">
        <f>IF(BH591="","",MAX($CP$3:CP590)+1)</f>
        <v/>
      </c>
      <c r="CQ591" s="24" t="str">
        <f t="shared" si="1050"/>
        <v/>
      </c>
      <c r="CR591" s="24" t="str">
        <f t="shared" si="1051"/>
        <v/>
      </c>
      <c r="CS591" s="24" t="str">
        <f t="shared" si="1052"/>
        <v/>
      </c>
      <c r="CT591" s="58" t="str">
        <f>IF(BO591="","",COUNTIF($BO$3:BO591,BO591)&amp;"@"&amp;BO591)</f>
        <v/>
      </c>
      <c r="CU591" s="16" t="str">
        <f t="shared" si="990"/>
        <v/>
      </c>
      <c r="CV591" s="63" t="str">
        <f t="shared" si="1053"/>
        <v/>
      </c>
      <c r="CW591" s="16" t="str">
        <f t="shared" si="1054"/>
        <v/>
      </c>
      <c r="CX591" s="16" t="str">
        <f t="shared" si="1055"/>
        <v/>
      </c>
      <c r="CY591" s="16" t="str">
        <f t="shared" si="1056"/>
        <v/>
      </c>
      <c r="CZ591" s="85" t="str">
        <f t="shared" si="1057"/>
        <v/>
      </c>
      <c r="DA591" s="16" t="str">
        <f t="shared" si="1058"/>
        <v/>
      </c>
      <c r="DB591" s="16" t="str">
        <f t="shared" si="1059"/>
        <v/>
      </c>
      <c r="DC591" s="28" t="str">
        <f>IF(CP591="","",$DC$1&amp;(INDEX(価格設定!D$1:XFD$3,ROW(価格設定!$D$3),MATCH($AW591,価格設定!D$1:XFD$1,1))*100)&amp;"%")</f>
        <v/>
      </c>
      <c r="DD591" s="28" t="str">
        <f>IF(CP591="","",$DD$1&amp;(INDEX(価格設定!D$1:XFD$3,ROW(価格設定!$D$2),MATCH($AW591,価格設定!D$1:XFD$1,1))*100)&amp;"%")</f>
        <v/>
      </c>
      <c r="DE591" s="29" t="str">
        <f t="shared" si="1060"/>
        <v/>
      </c>
      <c r="DG591" s="58" t="str">
        <f t="shared" si="1061"/>
        <v/>
      </c>
      <c r="DH591" s="58" t="str">
        <f t="shared" si="1062"/>
        <v/>
      </c>
      <c r="DI591" s="58" t="str">
        <f t="shared" si="1063"/>
        <v/>
      </c>
      <c r="DJ591" s="85" t="str">
        <f t="shared" si="1064"/>
        <v/>
      </c>
      <c r="DL591" s="58" t="str">
        <f>IF(COUNTIF(DG$3:DG$1048576,DG591)=COUNTIF($DG$3:$DG591,DG591),DG591,"")</f>
        <v/>
      </c>
      <c r="DM591" s="85" t="str">
        <f t="shared" si="1065"/>
        <v/>
      </c>
      <c r="DN591" s="85" t="str">
        <f t="shared" si="991"/>
        <v/>
      </c>
      <c r="DO591" s="85" t="str">
        <f t="shared" si="991"/>
        <v/>
      </c>
      <c r="DP591" s="303"/>
      <c r="DQ591" s="17" t="str">
        <f t="shared" si="992"/>
        <v/>
      </c>
      <c r="DR591" s="17" t="str">
        <f t="shared" si="993"/>
        <v/>
      </c>
      <c r="DS591" s="17" t="str">
        <f t="shared" si="994"/>
        <v/>
      </c>
      <c r="DU591" s="16" t="str">
        <f t="shared" si="1066"/>
        <v/>
      </c>
      <c r="DV591" s="16" t="str">
        <f>IF(DU591="","",COUNT($DU$3:DU591))</f>
        <v/>
      </c>
      <c r="DW591" s="16" t="str">
        <f t="shared" si="1067"/>
        <v/>
      </c>
      <c r="DX591" s="16" t="str">
        <f t="shared" si="1068"/>
        <v/>
      </c>
      <c r="DY591" s="16" t="str">
        <f>IF(DZ591="","",COUNTIF(DZ$3:DZ591,DZ591))</f>
        <v/>
      </c>
      <c r="DZ591" s="16" t="str">
        <f t="shared" si="1069"/>
        <v/>
      </c>
      <c r="EA591" s="16" t="str">
        <f t="shared" si="1070"/>
        <v/>
      </c>
      <c r="EB591" s="16" t="str">
        <f t="shared" si="1071"/>
        <v/>
      </c>
      <c r="EC591" s="16" t="str">
        <f t="shared" si="1072"/>
        <v/>
      </c>
      <c r="ED591" s="16" t="str">
        <f t="shared" si="1073"/>
        <v/>
      </c>
      <c r="EE591" s="16" t="str">
        <f t="shared" si="1074"/>
        <v/>
      </c>
      <c r="EF591" s="16" t="str">
        <f t="shared" si="1075"/>
        <v/>
      </c>
      <c r="EG591" s="16" t="str">
        <f t="shared" si="1076"/>
        <v/>
      </c>
      <c r="EH591" s="16" t="str">
        <f t="shared" si="1077"/>
        <v/>
      </c>
      <c r="EI591" s="16" t="str">
        <f t="shared" si="1078"/>
        <v/>
      </c>
      <c r="EJ591" s="16" t="str">
        <f t="shared" si="1079"/>
        <v/>
      </c>
      <c r="EK591" s="16" t="str">
        <f t="shared" si="1080"/>
        <v/>
      </c>
      <c r="EL591" s="58" t="str">
        <f t="shared" si="1081"/>
        <v/>
      </c>
      <c r="EM591" s="58" t="str">
        <f>IF(OR($DZ591="",CR591=""),IF($EL591="","",$EL591),IF(OR(CR591="なし",CR591=0),領収書!$H$1,CR591))</f>
        <v/>
      </c>
      <c r="EN591" s="58" t="str">
        <f>IF(OR($DZ591="",CS591=""),IF($EL591="","",$EL591),IF(OR(CS591="なし",CS591=0),入力!$EN$1,CS591))</f>
        <v/>
      </c>
      <c r="EO591" s="63" t="str">
        <f t="shared" si="1082"/>
        <v/>
      </c>
      <c r="EP591" s="63" t="str">
        <f t="shared" si="1083"/>
        <v/>
      </c>
      <c r="ER591" s="16" t="str">
        <f>IF(AND(COUNTIF($ET$3:ET591,ET591)=1,ET591&lt;&gt;""),MAX($ER$3:ER590)+1,"")</f>
        <v/>
      </c>
      <c r="ES591" s="16" t="str">
        <f>IF(価格設定!B593="","",価格設定!B593)</f>
        <v/>
      </c>
      <c r="ET591" s="16" t="str">
        <f>IF(価格設定!C593="","",価格設定!C593)</f>
        <v/>
      </c>
      <c r="EV591" s="16" t="str">
        <f t="shared" si="995"/>
        <v/>
      </c>
      <c r="EW591" s="16" t="str">
        <f t="shared" si="1084"/>
        <v/>
      </c>
    </row>
    <row r="592" spans="1:153" ht="30" customHeight="1" x14ac:dyDescent="0.2">
      <c r="A592" s="225"/>
      <c r="B592" s="212"/>
      <c r="C592" s="221"/>
      <c r="D592" s="164"/>
      <c r="E592" s="165"/>
      <c r="F592" s="166"/>
      <c r="G592" s="167"/>
      <c r="H592" s="179"/>
      <c r="I592" s="306"/>
      <c r="J592" s="169"/>
      <c r="K592" s="179"/>
      <c r="L592" s="186"/>
      <c r="M592" s="186"/>
      <c r="N592" s="168"/>
      <c r="O592" s="170"/>
      <c r="P592" s="212"/>
      <c r="Q592" s="179" t="str">
        <f>IFERROR(IF(H592="","",IFERROR(INDEX(価格設定!$B$5:$B$1048576,MATCH(H592,価格設定!$B$5:$B$1048576,0),0),INDEX(価格設定!$B$5:$B$1048576,MATCH("*"&amp;H592&amp;"*",価格設定!$B$5:$B$1048576,0),0))),H592)</f>
        <v/>
      </c>
      <c r="R592" s="250" t="str">
        <f>IFERROR(IF(Q592="",IF(K592="","",K592),IF(K592="",IF(INDEX(価格設定!$C$5:$C$1048576,MATCH(Q592,価格設定!$B$5:$B$1048576,0),0)=0,"",INDEX(価格設定!$C$5:$C$1048576,MATCH(Q592,価格設定!$B$5:$B$1048576,0),0)),IF(K592="なし","",K592))),"")</f>
        <v/>
      </c>
      <c r="S592" s="308" t="str">
        <f t="shared" si="996"/>
        <v/>
      </c>
      <c r="T592" s="126" t="str">
        <f>IFERROR(IF(J592="",IF(INDEX(価格設定!$E$5:$R$1048576,MATCH($Q592,価格設定!B$5:B$1048576,0),MATCH($AW592,価格設定!E$1:X$1,1))=0,"",INDEX(価格設定!$E$5:$R$1048576,MATCH($Q592,価格設定!B$5:B$1048576,0),MATCH($AW592,価格設定!E$1:X$1,1))),J592),"")</f>
        <v/>
      </c>
      <c r="U592" s="126" t="str">
        <f t="shared" si="997"/>
        <v/>
      </c>
      <c r="V592" s="132" t="str">
        <f t="shared" si="998"/>
        <v/>
      </c>
      <c r="W592" s="127" t="str">
        <f>IFERROR(IF(OR(T592="",T592&lt;0),"",IFERROR(INDEX(価格設定!E$2:X$3,IF(AND(K592=$K$1,$K$1&lt;&gt;""),ROW(価格設定!$D$3)-1,MATCH(INDEX(価格設定!$D$5:$D$1048576,MATCH(Q592,価格設定!$B$5:$B$1048576,0),0),価格設定!$D$2:$D$3,0)),MATCH($AW592,価格設定!E$1:X$1,1)),INDEX(価格設定!E$2:X$2,0,MATCH($AW592,価格設定!E$1:X$1,1)))),"")</f>
        <v/>
      </c>
      <c r="X592" s="126" t="str">
        <f t="shared" si="989"/>
        <v/>
      </c>
      <c r="Y592" s="128" t="str">
        <f t="shared" si="999"/>
        <v/>
      </c>
      <c r="Z592" s="126" t="str">
        <f t="shared" si="1000"/>
        <v/>
      </c>
      <c r="AA592" s="129" t="str">
        <f t="shared" si="1001"/>
        <v/>
      </c>
      <c r="AB592" s="126" t="str">
        <f t="shared" si="1002"/>
        <v/>
      </c>
      <c r="AC592" s="280" t="str">
        <f t="shared" si="1003"/>
        <v/>
      </c>
      <c r="AD592" s="15"/>
      <c r="AE592" s="204" t="str">
        <f>IF(AF592="","",COUNT($AF$3:AF592))</f>
        <v/>
      </c>
      <c r="AF592" s="206" t="str">
        <f t="shared" si="1004"/>
        <v/>
      </c>
      <c r="AG592" s="204" t="str">
        <f t="shared" si="1005"/>
        <v/>
      </c>
      <c r="AH592" s="204" t="str">
        <f t="shared" si="1006"/>
        <v/>
      </c>
      <c r="AI592" s="287"/>
      <c r="AJ592" s="15"/>
      <c r="AK592" s="138" t="str">
        <f t="shared" si="1007"/>
        <v/>
      </c>
      <c r="AL592" s="131" t="str">
        <f t="shared" si="1008"/>
        <v/>
      </c>
      <c r="AM592" s="131" t="str">
        <f t="shared" si="1009"/>
        <v/>
      </c>
      <c r="AN592" s="313" t="str">
        <f t="shared" si="1010"/>
        <v/>
      </c>
      <c r="AO592" s="316" t="str">
        <f t="shared" si="1011"/>
        <v/>
      </c>
      <c r="AP592" s="18"/>
      <c r="AQ592" s="3" t="str">
        <f>IF(F592="","",MAX($AQ$3:AQ591)+1)</f>
        <v/>
      </c>
      <c r="AR592" s="3" t="str">
        <f>IF(OR(AQ592="",BB592=""),"",MAX($AR$3:AR591)+1)</f>
        <v/>
      </c>
      <c r="AS592" s="3" t="str">
        <f>IF(CQ592="","",RANK(CQ592,CQ$3:CQ$1048576,1)+COUNTIF($CQ$3:CQ592,CQ592)-1)</f>
        <v/>
      </c>
      <c r="AT592" s="21" t="str">
        <f>IF(C592="",IF(OR(AND($H592&lt;&gt;"",C592=""),AND($F591=$F592,$AZ592&lt;&gt;""),COUNTA($H$3:$H$1048576,#REF!,$F$3:$F$1048576)&gt;COUNTA($H$3:$H592,#REF!,$F$3:$F592),$AZ592&lt;&gt;""),INDEX(AT$3:AT$1048576,MATCH(MAX($AQ$3:$AQ591),$AQ$3:$AQ$1048576,0),0),""),C592)</f>
        <v/>
      </c>
      <c r="AU592" s="21" t="str">
        <f>IF(D592="",IF(OR(AND($H592&lt;&gt;"",D592=""),AND($F591=$F592,$AZ592&lt;&gt;""),COUNTA($H$3:$H$1048576,#REF!,$F$3:$F$1048576)&gt;COUNTA($H$3:$H592,#REF!,$F$3:$F592),$AZ592&lt;&gt;""),INDEX(AU$3:AU$1048576,MATCH(MAX($AQ$3:$AQ591),$AQ$3:$AQ$1048576,0),0),""),D592)</f>
        <v/>
      </c>
      <c r="AV592" s="21" t="str">
        <f>IF(E592="",IF(OR(AND($H592&lt;&gt;"",E592=""),AND($F591=$F592,$AZ592&lt;&gt;""),COUNTA($H$3:$H$1048576,#REF!,$F$3:$F$1048576)&gt;COUNTA($H$3:$H592,#REF!,$F$3:$F592),$AZ592&lt;&gt;""),INDEX(AV$3:AV$1048576,MATCH(MAX($AQ$3:$AQ591),$AQ$3:$AQ$1048576,0),0),""),E592)</f>
        <v/>
      </c>
      <c r="AW592" s="24" t="str">
        <f t="shared" si="1012"/>
        <v/>
      </c>
      <c r="AX592" s="13" t="str">
        <f t="shared" si="1013"/>
        <v/>
      </c>
      <c r="AY592" s="4" t="str">
        <f t="shared" si="1014"/>
        <v/>
      </c>
      <c r="AZ592" s="4" t="str">
        <f>IF(AX592="",IF(OR(AND(H592&lt;&gt;"",F592=""),COUNTA($H$3:$H$1048576)&gt;COUNTA($H$3:$H592)),INDEX(AX$3:AX592,MATCH(MAX($AQ$3:AQ592),AQ$3:AQ592,0),0),""),AX592)</f>
        <v/>
      </c>
      <c r="BA592" s="4" t="str">
        <f>IF(AY592="",IF(AND(H592&lt;&gt;"",F592=""),INDEX(AY$3:AY592,MATCH(MAX($AQ$3:AQ592),AQ$3:AQ592,0),0),""),AY592)</f>
        <v/>
      </c>
      <c r="BB592" s="82" t="str">
        <f>IF(BC592="","",RANK(BC592,BC$3:BC$1048576,1)+COUNTIF($BC$3:BC592,BC592)-1)</f>
        <v/>
      </c>
      <c r="BC592" s="139" t="str">
        <f t="shared" si="1015"/>
        <v/>
      </c>
      <c r="BD592" s="46" t="str">
        <f t="shared" si="1016"/>
        <v/>
      </c>
      <c r="BE592" s="46" t="str">
        <f t="shared" si="1017"/>
        <v/>
      </c>
      <c r="BF592" s="46" t="str">
        <f t="shared" si="1018"/>
        <v/>
      </c>
      <c r="BG592" s="4" t="str">
        <f t="shared" si="1019"/>
        <v/>
      </c>
      <c r="BH592" s="180" t="str">
        <f t="shared" si="1020"/>
        <v/>
      </c>
      <c r="BI592" s="16" t="str">
        <f t="shared" si="1021"/>
        <v/>
      </c>
      <c r="BJ592" s="52" t="str">
        <f>IF(BI592="","",IF(W592="","",IF(AND(K592=$K$1,$K$1&lt;&gt;""),$BT$2,IFERROR(IF(INDEX(価格設定!$D$5:$D$1048576,MATCH(Q592,価格設定!$B$5:$B$1048576,0),0)=価格設定!$D$3,$BT$2,$BS$2),$BS$2))))</f>
        <v/>
      </c>
      <c r="BK592" s="16" t="str">
        <f>IF(BI592="","",IF(COUNTIF($BI$3:BI592,BI592)=1,1,IF(AND(BI591=BI592,BH592=""),BK591,COUNTIF($BH$3:BH592,BH592))))</f>
        <v/>
      </c>
      <c r="BL592" s="52" t="str">
        <f t="shared" si="1022"/>
        <v/>
      </c>
      <c r="BM592" s="52" t="str">
        <f t="shared" si="1023"/>
        <v/>
      </c>
      <c r="BN592" s="119" t="str">
        <f t="shared" si="1024"/>
        <v/>
      </c>
      <c r="BO592" s="119" t="str">
        <f t="shared" si="1025"/>
        <v/>
      </c>
      <c r="BP592" s="17" t="str">
        <f t="shared" si="1026"/>
        <v/>
      </c>
      <c r="BQ592" s="17" t="str">
        <f t="shared" si="1027"/>
        <v/>
      </c>
      <c r="BR592" s="17" t="str">
        <f>IF(OR(BP592="",COUNTIF($BO$3:BO592,BO592)&lt;&gt;1),"",SUMIF(BO$3:BO$1048576,BO592,BP$3:BP$1048576))</f>
        <v/>
      </c>
      <c r="BS592" s="17" t="str">
        <f t="shared" si="1028"/>
        <v/>
      </c>
      <c r="BT592" s="17" t="str">
        <f t="shared" si="1029"/>
        <v/>
      </c>
      <c r="BU592" s="17" t="str">
        <f t="shared" si="1030"/>
        <v/>
      </c>
      <c r="BV592" s="24" t="str">
        <f t="shared" si="1031"/>
        <v/>
      </c>
      <c r="BW592" s="24" t="str">
        <f t="shared" si="1032"/>
        <v/>
      </c>
      <c r="BX592" s="24" t="str">
        <f t="shared" si="1033"/>
        <v/>
      </c>
      <c r="BY592" s="26" t="str">
        <f t="shared" si="1034"/>
        <v/>
      </c>
      <c r="BZ592" s="26" t="str">
        <f t="shared" si="1035"/>
        <v/>
      </c>
      <c r="CA592" s="26" t="str">
        <f t="shared" si="1036"/>
        <v/>
      </c>
      <c r="CB592" s="66" t="str">
        <f t="shared" si="1037"/>
        <v/>
      </c>
      <c r="CC592" s="65" t="str">
        <f t="shared" si="1038"/>
        <v/>
      </c>
      <c r="CD592" s="26" t="str">
        <f t="shared" si="1039"/>
        <v/>
      </c>
      <c r="CE592" s="26" t="str">
        <f t="shared" si="1040"/>
        <v/>
      </c>
      <c r="CF592" s="193" t="str">
        <f t="shared" si="1041"/>
        <v/>
      </c>
      <c r="CG592" s="193" t="str">
        <f t="shared" si="1042"/>
        <v/>
      </c>
      <c r="CH592" s="26" t="str">
        <f t="shared" si="1043"/>
        <v/>
      </c>
      <c r="CI592" s="26" t="str">
        <f t="shared" si="1044"/>
        <v/>
      </c>
      <c r="CJ592" s="65" t="str">
        <f t="shared" si="1045"/>
        <v/>
      </c>
      <c r="CK592" s="65" t="str">
        <f t="shared" si="1046"/>
        <v/>
      </c>
      <c r="CL592" s="64" t="str">
        <f t="shared" si="1047"/>
        <v/>
      </c>
      <c r="CM592" s="64" t="str">
        <f t="shared" si="1048"/>
        <v/>
      </c>
      <c r="CN592" s="65" t="str">
        <f t="shared" si="1049"/>
        <v/>
      </c>
      <c r="CP592" s="63" t="str">
        <f>IF(BH592="","",MAX($CP$3:CP591)+1)</f>
        <v/>
      </c>
      <c r="CQ592" s="24" t="str">
        <f t="shared" si="1050"/>
        <v/>
      </c>
      <c r="CR592" s="24" t="str">
        <f t="shared" si="1051"/>
        <v/>
      </c>
      <c r="CS592" s="24" t="str">
        <f t="shared" si="1052"/>
        <v/>
      </c>
      <c r="CT592" s="58" t="str">
        <f>IF(BO592="","",COUNTIF($BO$3:BO592,BO592)&amp;"@"&amp;BO592)</f>
        <v/>
      </c>
      <c r="CU592" s="16" t="str">
        <f t="shared" si="990"/>
        <v/>
      </c>
      <c r="CV592" s="63" t="str">
        <f t="shared" si="1053"/>
        <v/>
      </c>
      <c r="CW592" s="16" t="str">
        <f t="shared" si="1054"/>
        <v/>
      </c>
      <c r="CX592" s="16" t="str">
        <f t="shared" si="1055"/>
        <v/>
      </c>
      <c r="CY592" s="16" t="str">
        <f t="shared" si="1056"/>
        <v/>
      </c>
      <c r="CZ592" s="85" t="str">
        <f t="shared" si="1057"/>
        <v/>
      </c>
      <c r="DA592" s="16" t="str">
        <f t="shared" si="1058"/>
        <v/>
      </c>
      <c r="DB592" s="16" t="str">
        <f t="shared" si="1059"/>
        <v/>
      </c>
      <c r="DC592" s="28" t="str">
        <f>IF(CP592="","",$DC$1&amp;(INDEX(価格設定!D$1:XFD$3,ROW(価格設定!$D$3),MATCH($AW592,価格設定!D$1:XFD$1,1))*100)&amp;"%")</f>
        <v/>
      </c>
      <c r="DD592" s="28" t="str">
        <f>IF(CP592="","",$DD$1&amp;(INDEX(価格設定!D$1:XFD$3,ROW(価格設定!$D$2),MATCH($AW592,価格設定!D$1:XFD$1,1))*100)&amp;"%")</f>
        <v/>
      </c>
      <c r="DE592" s="29" t="str">
        <f t="shared" si="1060"/>
        <v/>
      </c>
      <c r="DG592" s="58" t="str">
        <f t="shared" si="1061"/>
        <v/>
      </c>
      <c r="DH592" s="58" t="str">
        <f t="shared" si="1062"/>
        <v/>
      </c>
      <c r="DI592" s="58" t="str">
        <f t="shared" si="1063"/>
        <v/>
      </c>
      <c r="DJ592" s="85" t="str">
        <f t="shared" si="1064"/>
        <v/>
      </c>
      <c r="DL592" s="58" t="str">
        <f>IF(COUNTIF(DG$3:DG$1048576,DG592)=COUNTIF($DG$3:$DG592,DG592),DG592,"")</f>
        <v/>
      </c>
      <c r="DM592" s="85" t="str">
        <f t="shared" si="1065"/>
        <v/>
      </c>
      <c r="DN592" s="85" t="str">
        <f t="shared" si="991"/>
        <v/>
      </c>
      <c r="DO592" s="85" t="str">
        <f t="shared" si="991"/>
        <v/>
      </c>
      <c r="DP592" s="303"/>
      <c r="DQ592" s="17" t="str">
        <f t="shared" si="992"/>
        <v/>
      </c>
      <c r="DR592" s="17" t="str">
        <f t="shared" si="993"/>
        <v/>
      </c>
      <c r="DS592" s="17" t="str">
        <f t="shared" si="994"/>
        <v/>
      </c>
      <c r="DU592" s="16" t="str">
        <f t="shared" si="1066"/>
        <v/>
      </c>
      <c r="DV592" s="16" t="str">
        <f>IF(DU592="","",COUNT($DU$3:DU592))</f>
        <v/>
      </c>
      <c r="DW592" s="16" t="str">
        <f t="shared" si="1067"/>
        <v/>
      </c>
      <c r="DX592" s="16" t="str">
        <f t="shared" si="1068"/>
        <v/>
      </c>
      <c r="DY592" s="16" t="str">
        <f>IF(DZ592="","",COUNTIF(DZ$3:DZ592,DZ592))</f>
        <v/>
      </c>
      <c r="DZ592" s="16" t="str">
        <f t="shared" si="1069"/>
        <v/>
      </c>
      <c r="EA592" s="16" t="str">
        <f t="shared" si="1070"/>
        <v/>
      </c>
      <c r="EB592" s="16" t="str">
        <f t="shared" si="1071"/>
        <v/>
      </c>
      <c r="EC592" s="16" t="str">
        <f t="shared" si="1072"/>
        <v/>
      </c>
      <c r="ED592" s="16" t="str">
        <f t="shared" si="1073"/>
        <v/>
      </c>
      <c r="EE592" s="16" t="str">
        <f t="shared" si="1074"/>
        <v/>
      </c>
      <c r="EF592" s="16" t="str">
        <f t="shared" si="1075"/>
        <v/>
      </c>
      <c r="EG592" s="16" t="str">
        <f t="shared" si="1076"/>
        <v/>
      </c>
      <c r="EH592" s="16" t="str">
        <f t="shared" si="1077"/>
        <v/>
      </c>
      <c r="EI592" s="16" t="str">
        <f t="shared" si="1078"/>
        <v/>
      </c>
      <c r="EJ592" s="16" t="str">
        <f t="shared" si="1079"/>
        <v/>
      </c>
      <c r="EK592" s="16" t="str">
        <f t="shared" si="1080"/>
        <v/>
      </c>
      <c r="EL592" s="58" t="str">
        <f t="shared" si="1081"/>
        <v/>
      </c>
      <c r="EM592" s="58" t="str">
        <f>IF(OR($DZ592="",CR592=""),IF($EL592="","",$EL592),IF(OR(CR592="なし",CR592=0),領収書!$H$1,CR592))</f>
        <v/>
      </c>
      <c r="EN592" s="58" t="str">
        <f>IF(OR($DZ592="",CS592=""),IF($EL592="","",$EL592),IF(OR(CS592="なし",CS592=0),入力!$EN$1,CS592))</f>
        <v/>
      </c>
      <c r="EO592" s="63" t="str">
        <f t="shared" si="1082"/>
        <v/>
      </c>
      <c r="EP592" s="63" t="str">
        <f t="shared" si="1083"/>
        <v/>
      </c>
      <c r="ER592" s="16" t="str">
        <f>IF(AND(COUNTIF($ET$3:ET592,ET592)=1,ET592&lt;&gt;""),MAX($ER$3:ER591)+1,"")</f>
        <v/>
      </c>
      <c r="ES592" s="16" t="str">
        <f>IF(価格設定!B594="","",価格設定!B594)</f>
        <v/>
      </c>
      <c r="ET592" s="16" t="str">
        <f>IF(価格設定!C594="","",価格設定!C594)</f>
        <v/>
      </c>
      <c r="EV592" s="16" t="str">
        <f t="shared" si="995"/>
        <v/>
      </c>
      <c r="EW592" s="16" t="str">
        <f t="shared" si="1084"/>
        <v/>
      </c>
    </row>
    <row r="593" spans="1:153" ht="30" customHeight="1" x14ac:dyDescent="0.2">
      <c r="A593" s="225"/>
      <c r="B593" s="212"/>
      <c r="C593" s="221"/>
      <c r="D593" s="164"/>
      <c r="E593" s="165"/>
      <c r="F593" s="166"/>
      <c r="G593" s="167"/>
      <c r="H593" s="179"/>
      <c r="I593" s="306"/>
      <c r="J593" s="169"/>
      <c r="K593" s="179"/>
      <c r="L593" s="186"/>
      <c r="M593" s="186"/>
      <c r="N593" s="168"/>
      <c r="O593" s="170"/>
      <c r="P593" s="212"/>
      <c r="Q593" s="179" t="str">
        <f>IFERROR(IF(H593="","",IFERROR(INDEX(価格設定!$B$5:$B$1048576,MATCH(H593,価格設定!$B$5:$B$1048576,0),0),INDEX(価格設定!$B$5:$B$1048576,MATCH("*"&amp;H593&amp;"*",価格設定!$B$5:$B$1048576,0),0))),H593)</f>
        <v/>
      </c>
      <c r="R593" s="250" t="str">
        <f>IFERROR(IF(Q593="",IF(K593="","",K593),IF(K593="",IF(INDEX(価格設定!$C$5:$C$1048576,MATCH(Q593,価格設定!$B$5:$B$1048576,0),0)=0,"",INDEX(価格設定!$C$5:$C$1048576,MATCH(Q593,価格設定!$B$5:$B$1048576,0),0)),IF(K593="なし","",K593))),"")</f>
        <v/>
      </c>
      <c r="S593" s="308" t="str">
        <f t="shared" si="996"/>
        <v/>
      </c>
      <c r="T593" s="126" t="str">
        <f>IFERROR(IF(J593="",IF(INDEX(価格設定!$E$5:$R$1048576,MATCH($Q593,価格設定!B$5:B$1048576,0),MATCH($AW593,価格設定!E$1:X$1,1))=0,"",INDEX(価格設定!$E$5:$R$1048576,MATCH($Q593,価格設定!B$5:B$1048576,0),MATCH($AW593,価格設定!E$1:X$1,1))),J593),"")</f>
        <v/>
      </c>
      <c r="U593" s="126" t="str">
        <f t="shared" si="997"/>
        <v/>
      </c>
      <c r="V593" s="132" t="str">
        <f t="shared" si="998"/>
        <v/>
      </c>
      <c r="W593" s="127" t="str">
        <f>IFERROR(IF(OR(T593="",T593&lt;0),"",IFERROR(INDEX(価格設定!E$2:X$3,IF(AND(K593=$K$1,$K$1&lt;&gt;""),ROW(価格設定!$D$3)-1,MATCH(INDEX(価格設定!$D$5:$D$1048576,MATCH(Q593,価格設定!$B$5:$B$1048576,0),0),価格設定!$D$2:$D$3,0)),MATCH($AW593,価格設定!E$1:X$1,1)),INDEX(価格設定!E$2:X$2,0,MATCH($AW593,価格設定!E$1:X$1,1)))),"")</f>
        <v/>
      </c>
      <c r="X593" s="126" t="str">
        <f t="shared" si="989"/>
        <v/>
      </c>
      <c r="Y593" s="128" t="str">
        <f t="shared" si="999"/>
        <v/>
      </c>
      <c r="Z593" s="126" t="str">
        <f t="shared" si="1000"/>
        <v/>
      </c>
      <c r="AA593" s="129" t="str">
        <f t="shared" si="1001"/>
        <v/>
      </c>
      <c r="AB593" s="126" t="str">
        <f t="shared" si="1002"/>
        <v/>
      </c>
      <c r="AC593" s="280" t="str">
        <f t="shared" si="1003"/>
        <v/>
      </c>
      <c r="AD593" s="15"/>
      <c r="AE593" s="204" t="str">
        <f>IF(AF593="","",COUNT($AF$3:AF593))</f>
        <v/>
      </c>
      <c r="AF593" s="206" t="str">
        <f t="shared" si="1004"/>
        <v/>
      </c>
      <c r="AG593" s="204" t="str">
        <f t="shared" si="1005"/>
        <v/>
      </c>
      <c r="AH593" s="204" t="str">
        <f t="shared" si="1006"/>
        <v/>
      </c>
      <c r="AI593" s="287"/>
      <c r="AJ593" s="15"/>
      <c r="AK593" s="138" t="str">
        <f t="shared" si="1007"/>
        <v/>
      </c>
      <c r="AL593" s="131" t="str">
        <f t="shared" si="1008"/>
        <v/>
      </c>
      <c r="AM593" s="131" t="str">
        <f t="shared" si="1009"/>
        <v/>
      </c>
      <c r="AN593" s="313" t="str">
        <f t="shared" si="1010"/>
        <v/>
      </c>
      <c r="AO593" s="316" t="str">
        <f t="shared" si="1011"/>
        <v/>
      </c>
      <c r="AP593" s="18"/>
      <c r="AQ593" s="3" t="str">
        <f>IF(F593="","",MAX($AQ$3:AQ592)+1)</f>
        <v/>
      </c>
      <c r="AR593" s="3" t="str">
        <f>IF(OR(AQ593="",BB593=""),"",MAX($AR$3:AR592)+1)</f>
        <v/>
      </c>
      <c r="AS593" s="3" t="str">
        <f>IF(CQ593="","",RANK(CQ593,CQ$3:CQ$1048576,1)+COUNTIF($CQ$3:CQ593,CQ593)-1)</f>
        <v/>
      </c>
      <c r="AT593" s="21" t="str">
        <f>IF(C593="",IF(OR(AND($H593&lt;&gt;"",C593=""),AND($F592=$F593,$AZ593&lt;&gt;""),COUNTA($H$3:$H$1048576,#REF!,$F$3:$F$1048576)&gt;COUNTA($H$3:$H593,#REF!,$F$3:$F593),$AZ593&lt;&gt;""),INDEX(AT$3:AT$1048576,MATCH(MAX($AQ$3:$AQ592),$AQ$3:$AQ$1048576,0),0),""),C593)</f>
        <v/>
      </c>
      <c r="AU593" s="21" t="str">
        <f>IF(D593="",IF(OR(AND($H593&lt;&gt;"",D593=""),AND($F592=$F593,$AZ593&lt;&gt;""),COUNTA($H$3:$H$1048576,#REF!,$F$3:$F$1048576)&gt;COUNTA($H$3:$H593,#REF!,$F$3:$F593),$AZ593&lt;&gt;""),INDEX(AU$3:AU$1048576,MATCH(MAX($AQ$3:$AQ592),$AQ$3:$AQ$1048576,0),0),""),D593)</f>
        <v/>
      </c>
      <c r="AV593" s="21" t="str">
        <f>IF(E593="",IF(OR(AND($H593&lt;&gt;"",E593=""),AND($F592=$F593,$AZ593&lt;&gt;""),COUNTA($H$3:$H$1048576,#REF!,$F$3:$F$1048576)&gt;COUNTA($H$3:$H593,#REF!,$F$3:$F593),$AZ593&lt;&gt;""),INDEX(AV$3:AV$1048576,MATCH(MAX($AQ$3:$AQ592),$AQ$3:$AQ$1048576,0),0),""),E593)</f>
        <v/>
      </c>
      <c r="AW593" s="24" t="str">
        <f t="shared" si="1012"/>
        <v/>
      </c>
      <c r="AX593" s="13" t="str">
        <f t="shared" si="1013"/>
        <v/>
      </c>
      <c r="AY593" s="4" t="str">
        <f t="shared" si="1014"/>
        <v/>
      </c>
      <c r="AZ593" s="4" t="str">
        <f>IF(AX593="",IF(OR(AND(H593&lt;&gt;"",F593=""),COUNTA($H$3:$H$1048576)&gt;COUNTA($H$3:$H593)),INDEX(AX$3:AX593,MATCH(MAX($AQ$3:AQ593),AQ$3:AQ593,0),0),""),AX593)</f>
        <v/>
      </c>
      <c r="BA593" s="4" t="str">
        <f>IF(AY593="",IF(AND(H593&lt;&gt;"",F593=""),INDEX(AY$3:AY593,MATCH(MAX($AQ$3:AQ593),AQ$3:AQ593,0),0),""),AY593)</f>
        <v/>
      </c>
      <c r="BB593" s="82" t="str">
        <f>IF(BC593="","",RANK(BC593,BC$3:BC$1048576,1)+COUNTIF($BC$3:BC593,BC593)-1)</f>
        <v/>
      </c>
      <c r="BC593" s="139" t="str">
        <f t="shared" si="1015"/>
        <v/>
      </c>
      <c r="BD593" s="46" t="str">
        <f t="shared" si="1016"/>
        <v/>
      </c>
      <c r="BE593" s="46" t="str">
        <f t="shared" si="1017"/>
        <v/>
      </c>
      <c r="BF593" s="46" t="str">
        <f t="shared" si="1018"/>
        <v/>
      </c>
      <c r="BG593" s="4" t="str">
        <f t="shared" si="1019"/>
        <v/>
      </c>
      <c r="BH593" s="180" t="str">
        <f t="shared" si="1020"/>
        <v/>
      </c>
      <c r="BI593" s="16" t="str">
        <f t="shared" si="1021"/>
        <v/>
      </c>
      <c r="BJ593" s="52" t="str">
        <f>IF(BI593="","",IF(W593="","",IF(AND(K593=$K$1,$K$1&lt;&gt;""),$BT$2,IFERROR(IF(INDEX(価格設定!$D$5:$D$1048576,MATCH(Q593,価格設定!$B$5:$B$1048576,0),0)=価格設定!$D$3,$BT$2,$BS$2),$BS$2))))</f>
        <v/>
      </c>
      <c r="BK593" s="16" t="str">
        <f>IF(BI593="","",IF(COUNTIF($BI$3:BI593,BI593)=1,1,IF(AND(BI592=BI593,BH593=""),BK592,COUNTIF($BH$3:BH593,BH593))))</f>
        <v/>
      </c>
      <c r="BL593" s="52" t="str">
        <f t="shared" si="1022"/>
        <v/>
      </c>
      <c r="BM593" s="52" t="str">
        <f t="shared" si="1023"/>
        <v/>
      </c>
      <c r="BN593" s="119" t="str">
        <f t="shared" si="1024"/>
        <v/>
      </c>
      <c r="BO593" s="119" t="str">
        <f t="shared" si="1025"/>
        <v/>
      </c>
      <c r="BP593" s="17" t="str">
        <f t="shared" si="1026"/>
        <v/>
      </c>
      <c r="BQ593" s="17" t="str">
        <f t="shared" si="1027"/>
        <v/>
      </c>
      <c r="BR593" s="17" t="str">
        <f>IF(OR(BP593="",COUNTIF($BO$3:BO593,BO593)&lt;&gt;1),"",SUMIF(BO$3:BO$1048576,BO593,BP$3:BP$1048576))</f>
        <v/>
      </c>
      <c r="BS593" s="17" t="str">
        <f t="shared" si="1028"/>
        <v/>
      </c>
      <c r="BT593" s="17" t="str">
        <f t="shared" si="1029"/>
        <v/>
      </c>
      <c r="BU593" s="17" t="str">
        <f t="shared" si="1030"/>
        <v/>
      </c>
      <c r="BV593" s="24" t="str">
        <f t="shared" si="1031"/>
        <v/>
      </c>
      <c r="BW593" s="24" t="str">
        <f t="shared" si="1032"/>
        <v/>
      </c>
      <c r="BX593" s="24" t="str">
        <f t="shared" si="1033"/>
        <v/>
      </c>
      <c r="BY593" s="26" t="str">
        <f t="shared" si="1034"/>
        <v/>
      </c>
      <c r="BZ593" s="26" t="str">
        <f t="shared" si="1035"/>
        <v/>
      </c>
      <c r="CA593" s="26" t="str">
        <f t="shared" si="1036"/>
        <v/>
      </c>
      <c r="CB593" s="66" t="str">
        <f t="shared" si="1037"/>
        <v/>
      </c>
      <c r="CC593" s="65" t="str">
        <f t="shared" si="1038"/>
        <v/>
      </c>
      <c r="CD593" s="26" t="str">
        <f t="shared" si="1039"/>
        <v/>
      </c>
      <c r="CE593" s="26" t="str">
        <f t="shared" si="1040"/>
        <v/>
      </c>
      <c r="CF593" s="193" t="str">
        <f t="shared" si="1041"/>
        <v/>
      </c>
      <c r="CG593" s="193" t="str">
        <f t="shared" si="1042"/>
        <v/>
      </c>
      <c r="CH593" s="26" t="str">
        <f t="shared" si="1043"/>
        <v/>
      </c>
      <c r="CI593" s="26" t="str">
        <f t="shared" si="1044"/>
        <v/>
      </c>
      <c r="CJ593" s="65" t="str">
        <f t="shared" si="1045"/>
        <v/>
      </c>
      <c r="CK593" s="65" t="str">
        <f t="shared" si="1046"/>
        <v/>
      </c>
      <c r="CL593" s="64" t="str">
        <f t="shared" si="1047"/>
        <v/>
      </c>
      <c r="CM593" s="64" t="str">
        <f t="shared" si="1048"/>
        <v/>
      </c>
      <c r="CN593" s="65" t="str">
        <f t="shared" si="1049"/>
        <v/>
      </c>
      <c r="CP593" s="63" t="str">
        <f>IF(BH593="","",MAX($CP$3:CP592)+1)</f>
        <v/>
      </c>
      <c r="CQ593" s="24" t="str">
        <f t="shared" si="1050"/>
        <v/>
      </c>
      <c r="CR593" s="24" t="str">
        <f t="shared" si="1051"/>
        <v/>
      </c>
      <c r="CS593" s="24" t="str">
        <f t="shared" si="1052"/>
        <v/>
      </c>
      <c r="CT593" s="58" t="str">
        <f>IF(BO593="","",COUNTIF($BO$3:BO593,BO593)&amp;"@"&amp;BO593)</f>
        <v/>
      </c>
      <c r="CU593" s="16" t="str">
        <f t="shared" si="990"/>
        <v/>
      </c>
      <c r="CV593" s="63" t="str">
        <f t="shared" si="1053"/>
        <v/>
      </c>
      <c r="CW593" s="16" t="str">
        <f t="shared" si="1054"/>
        <v/>
      </c>
      <c r="CX593" s="16" t="str">
        <f t="shared" si="1055"/>
        <v/>
      </c>
      <c r="CY593" s="16" t="str">
        <f t="shared" si="1056"/>
        <v/>
      </c>
      <c r="CZ593" s="85" t="str">
        <f t="shared" si="1057"/>
        <v/>
      </c>
      <c r="DA593" s="16" t="str">
        <f t="shared" si="1058"/>
        <v/>
      </c>
      <c r="DB593" s="16" t="str">
        <f t="shared" si="1059"/>
        <v/>
      </c>
      <c r="DC593" s="28" t="str">
        <f>IF(CP593="","",$DC$1&amp;(INDEX(価格設定!D$1:XFD$3,ROW(価格設定!$D$3),MATCH($AW593,価格設定!D$1:XFD$1,1))*100)&amp;"%")</f>
        <v/>
      </c>
      <c r="DD593" s="28" t="str">
        <f>IF(CP593="","",$DD$1&amp;(INDEX(価格設定!D$1:XFD$3,ROW(価格設定!$D$2),MATCH($AW593,価格設定!D$1:XFD$1,1))*100)&amp;"%")</f>
        <v/>
      </c>
      <c r="DE593" s="29" t="str">
        <f t="shared" si="1060"/>
        <v/>
      </c>
      <c r="DG593" s="58" t="str">
        <f t="shared" si="1061"/>
        <v/>
      </c>
      <c r="DH593" s="58" t="str">
        <f t="shared" si="1062"/>
        <v/>
      </c>
      <c r="DI593" s="58" t="str">
        <f t="shared" si="1063"/>
        <v/>
      </c>
      <c r="DJ593" s="85" t="str">
        <f t="shared" si="1064"/>
        <v/>
      </c>
      <c r="DL593" s="58" t="str">
        <f>IF(COUNTIF(DG$3:DG$1048576,DG593)=COUNTIF($DG$3:$DG593,DG593),DG593,"")</f>
        <v/>
      </c>
      <c r="DM593" s="85" t="str">
        <f t="shared" si="1065"/>
        <v/>
      </c>
      <c r="DN593" s="85" t="str">
        <f t="shared" si="991"/>
        <v/>
      </c>
      <c r="DO593" s="85" t="str">
        <f t="shared" si="991"/>
        <v/>
      </c>
      <c r="DP593" s="303"/>
      <c r="DQ593" s="17" t="str">
        <f t="shared" si="992"/>
        <v/>
      </c>
      <c r="DR593" s="17" t="str">
        <f t="shared" si="993"/>
        <v/>
      </c>
      <c r="DS593" s="17" t="str">
        <f t="shared" si="994"/>
        <v/>
      </c>
      <c r="DU593" s="16" t="str">
        <f t="shared" si="1066"/>
        <v/>
      </c>
      <c r="DV593" s="16" t="str">
        <f>IF(DU593="","",COUNT($DU$3:DU593))</f>
        <v/>
      </c>
      <c r="DW593" s="16" t="str">
        <f t="shared" si="1067"/>
        <v/>
      </c>
      <c r="DX593" s="16" t="str">
        <f t="shared" si="1068"/>
        <v/>
      </c>
      <c r="DY593" s="16" t="str">
        <f>IF(DZ593="","",COUNTIF(DZ$3:DZ593,DZ593))</f>
        <v/>
      </c>
      <c r="DZ593" s="16" t="str">
        <f t="shared" si="1069"/>
        <v/>
      </c>
      <c r="EA593" s="16" t="str">
        <f t="shared" si="1070"/>
        <v/>
      </c>
      <c r="EB593" s="16" t="str">
        <f t="shared" si="1071"/>
        <v/>
      </c>
      <c r="EC593" s="16" t="str">
        <f t="shared" si="1072"/>
        <v/>
      </c>
      <c r="ED593" s="16" t="str">
        <f t="shared" si="1073"/>
        <v/>
      </c>
      <c r="EE593" s="16" t="str">
        <f t="shared" si="1074"/>
        <v/>
      </c>
      <c r="EF593" s="16" t="str">
        <f t="shared" si="1075"/>
        <v/>
      </c>
      <c r="EG593" s="16" t="str">
        <f t="shared" si="1076"/>
        <v/>
      </c>
      <c r="EH593" s="16" t="str">
        <f t="shared" si="1077"/>
        <v/>
      </c>
      <c r="EI593" s="16" t="str">
        <f t="shared" si="1078"/>
        <v/>
      </c>
      <c r="EJ593" s="16" t="str">
        <f t="shared" si="1079"/>
        <v/>
      </c>
      <c r="EK593" s="16" t="str">
        <f t="shared" si="1080"/>
        <v/>
      </c>
      <c r="EL593" s="58" t="str">
        <f t="shared" si="1081"/>
        <v/>
      </c>
      <c r="EM593" s="58" t="str">
        <f>IF(OR($DZ593="",CR593=""),IF($EL593="","",$EL593),IF(OR(CR593="なし",CR593=0),領収書!$H$1,CR593))</f>
        <v/>
      </c>
      <c r="EN593" s="58" t="str">
        <f>IF(OR($DZ593="",CS593=""),IF($EL593="","",$EL593),IF(OR(CS593="なし",CS593=0),入力!$EN$1,CS593))</f>
        <v/>
      </c>
      <c r="EO593" s="63" t="str">
        <f t="shared" si="1082"/>
        <v/>
      </c>
      <c r="EP593" s="63" t="str">
        <f t="shared" si="1083"/>
        <v/>
      </c>
      <c r="ER593" s="16" t="str">
        <f>IF(AND(COUNTIF($ET$3:ET593,ET593)=1,ET593&lt;&gt;""),MAX($ER$3:ER592)+1,"")</f>
        <v/>
      </c>
      <c r="ES593" s="16" t="str">
        <f>IF(価格設定!B595="","",価格設定!B595)</f>
        <v/>
      </c>
      <c r="ET593" s="16" t="str">
        <f>IF(価格設定!C595="","",価格設定!C595)</f>
        <v/>
      </c>
      <c r="EV593" s="16" t="str">
        <f t="shared" si="995"/>
        <v/>
      </c>
      <c r="EW593" s="16" t="str">
        <f t="shared" si="1084"/>
        <v/>
      </c>
    </row>
    <row r="594" spans="1:153" ht="30" customHeight="1" x14ac:dyDescent="0.2">
      <c r="A594" s="225"/>
      <c r="B594" s="212"/>
      <c r="C594" s="221"/>
      <c r="D594" s="164"/>
      <c r="E594" s="165"/>
      <c r="F594" s="166"/>
      <c r="G594" s="167"/>
      <c r="H594" s="179"/>
      <c r="I594" s="306"/>
      <c r="J594" s="169"/>
      <c r="K594" s="179"/>
      <c r="L594" s="186"/>
      <c r="M594" s="186"/>
      <c r="N594" s="168"/>
      <c r="O594" s="170"/>
      <c r="P594" s="212"/>
      <c r="Q594" s="179" t="str">
        <f>IFERROR(IF(H594="","",IFERROR(INDEX(価格設定!$B$5:$B$1048576,MATCH(H594,価格設定!$B$5:$B$1048576,0),0),INDEX(価格設定!$B$5:$B$1048576,MATCH("*"&amp;H594&amp;"*",価格設定!$B$5:$B$1048576,0),0))),H594)</f>
        <v/>
      </c>
      <c r="R594" s="250" t="str">
        <f>IFERROR(IF(Q594="",IF(K594="","",K594),IF(K594="",IF(INDEX(価格設定!$C$5:$C$1048576,MATCH(Q594,価格設定!$B$5:$B$1048576,0),0)=0,"",INDEX(価格設定!$C$5:$C$1048576,MATCH(Q594,価格設定!$B$5:$B$1048576,0),0)),IF(K594="なし","",K594))),"")</f>
        <v/>
      </c>
      <c r="S594" s="308" t="str">
        <f t="shared" si="996"/>
        <v/>
      </c>
      <c r="T594" s="126" t="str">
        <f>IFERROR(IF(J594="",IF(INDEX(価格設定!$E$5:$R$1048576,MATCH($Q594,価格設定!B$5:B$1048576,0),MATCH($AW594,価格設定!E$1:X$1,1))=0,"",INDEX(価格設定!$E$5:$R$1048576,MATCH($Q594,価格設定!B$5:B$1048576,0),MATCH($AW594,価格設定!E$1:X$1,1))),J594),"")</f>
        <v/>
      </c>
      <c r="U594" s="126" t="str">
        <f t="shared" si="997"/>
        <v/>
      </c>
      <c r="V594" s="132" t="str">
        <f t="shared" si="998"/>
        <v/>
      </c>
      <c r="W594" s="127" t="str">
        <f>IFERROR(IF(OR(T594="",T594&lt;0),"",IFERROR(INDEX(価格設定!E$2:X$3,IF(AND(K594=$K$1,$K$1&lt;&gt;""),ROW(価格設定!$D$3)-1,MATCH(INDEX(価格設定!$D$5:$D$1048576,MATCH(Q594,価格設定!$B$5:$B$1048576,0),0),価格設定!$D$2:$D$3,0)),MATCH($AW594,価格設定!E$1:X$1,1)),INDEX(価格設定!E$2:X$2,0,MATCH($AW594,価格設定!E$1:X$1,1)))),"")</f>
        <v/>
      </c>
      <c r="X594" s="126" t="str">
        <f t="shared" si="989"/>
        <v/>
      </c>
      <c r="Y594" s="128" t="str">
        <f t="shared" si="999"/>
        <v/>
      </c>
      <c r="Z594" s="126" t="str">
        <f t="shared" si="1000"/>
        <v/>
      </c>
      <c r="AA594" s="129" t="str">
        <f t="shared" si="1001"/>
        <v/>
      </c>
      <c r="AB594" s="126" t="str">
        <f t="shared" si="1002"/>
        <v/>
      </c>
      <c r="AC594" s="280" t="str">
        <f t="shared" si="1003"/>
        <v/>
      </c>
      <c r="AD594" s="15"/>
      <c r="AE594" s="204" t="str">
        <f>IF(AF594="","",COUNT($AF$3:AF594))</f>
        <v/>
      </c>
      <c r="AF594" s="206" t="str">
        <f t="shared" si="1004"/>
        <v/>
      </c>
      <c r="AG594" s="204" t="str">
        <f t="shared" si="1005"/>
        <v/>
      </c>
      <c r="AH594" s="204" t="str">
        <f t="shared" si="1006"/>
        <v/>
      </c>
      <c r="AI594" s="287"/>
      <c r="AJ594" s="15"/>
      <c r="AK594" s="138" t="str">
        <f t="shared" si="1007"/>
        <v/>
      </c>
      <c r="AL594" s="131" t="str">
        <f t="shared" si="1008"/>
        <v/>
      </c>
      <c r="AM594" s="131" t="str">
        <f t="shared" si="1009"/>
        <v/>
      </c>
      <c r="AN594" s="313" t="str">
        <f t="shared" si="1010"/>
        <v/>
      </c>
      <c r="AO594" s="316" t="str">
        <f t="shared" si="1011"/>
        <v/>
      </c>
      <c r="AP594" s="18"/>
      <c r="AQ594" s="3" t="str">
        <f>IF(F594="","",MAX($AQ$3:AQ593)+1)</f>
        <v/>
      </c>
      <c r="AR594" s="3" t="str">
        <f>IF(OR(AQ594="",BB594=""),"",MAX($AR$3:AR593)+1)</f>
        <v/>
      </c>
      <c r="AS594" s="3" t="str">
        <f>IF(CQ594="","",RANK(CQ594,CQ$3:CQ$1048576,1)+COUNTIF($CQ$3:CQ594,CQ594)-1)</f>
        <v/>
      </c>
      <c r="AT594" s="21" t="str">
        <f>IF(C594="",IF(OR(AND($H594&lt;&gt;"",C594=""),AND($F593=$F594,$AZ594&lt;&gt;""),COUNTA($H$3:$H$1048576,#REF!,$F$3:$F$1048576)&gt;COUNTA($H$3:$H594,#REF!,$F$3:$F594),$AZ594&lt;&gt;""),INDEX(AT$3:AT$1048576,MATCH(MAX($AQ$3:$AQ593),$AQ$3:$AQ$1048576,0),0),""),C594)</f>
        <v/>
      </c>
      <c r="AU594" s="21" t="str">
        <f>IF(D594="",IF(OR(AND($H594&lt;&gt;"",D594=""),AND($F593=$F594,$AZ594&lt;&gt;""),COUNTA($H$3:$H$1048576,#REF!,$F$3:$F$1048576)&gt;COUNTA($H$3:$H594,#REF!,$F$3:$F594),$AZ594&lt;&gt;""),INDEX(AU$3:AU$1048576,MATCH(MAX($AQ$3:$AQ593),$AQ$3:$AQ$1048576,0),0),""),D594)</f>
        <v/>
      </c>
      <c r="AV594" s="21" t="str">
        <f>IF(E594="",IF(OR(AND($H594&lt;&gt;"",E594=""),AND($F593=$F594,$AZ594&lt;&gt;""),COUNTA($H$3:$H$1048576,#REF!,$F$3:$F$1048576)&gt;COUNTA($H$3:$H594,#REF!,$F$3:$F594),$AZ594&lt;&gt;""),INDEX(AV$3:AV$1048576,MATCH(MAX($AQ$3:$AQ593),$AQ$3:$AQ$1048576,0),0),""),E594)</f>
        <v/>
      </c>
      <c r="AW594" s="24" t="str">
        <f t="shared" si="1012"/>
        <v/>
      </c>
      <c r="AX594" s="13" t="str">
        <f t="shared" si="1013"/>
        <v/>
      </c>
      <c r="AY594" s="4" t="str">
        <f t="shared" si="1014"/>
        <v/>
      </c>
      <c r="AZ594" s="4" t="str">
        <f>IF(AX594="",IF(OR(AND(H594&lt;&gt;"",F594=""),COUNTA($H$3:$H$1048576)&gt;COUNTA($H$3:$H594)),INDEX(AX$3:AX594,MATCH(MAX($AQ$3:AQ594),AQ$3:AQ594,0),0),""),AX594)</f>
        <v/>
      </c>
      <c r="BA594" s="4" t="str">
        <f>IF(AY594="",IF(AND(H594&lt;&gt;"",F594=""),INDEX(AY$3:AY594,MATCH(MAX($AQ$3:AQ594),AQ$3:AQ594,0),0),""),AY594)</f>
        <v/>
      </c>
      <c r="BB594" s="82" t="str">
        <f>IF(BC594="","",RANK(BC594,BC$3:BC$1048576,1)+COUNTIF($BC$3:BC594,BC594)-1)</f>
        <v/>
      </c>
      <c r="BC594" s="139" t="str">
        <f t="shared" si="1015"/>
        <v/>
      </c>
      <c r="BD594" s="46" t="str">
        <f t="shared" si="1016"/>
        <v/>
      </c>
      <c r="BE594" s="46" t="str">
        <f t="shared" si="1017"/>
        <v/>
      </c>
      <c r="BF594" s="46" t="str">
        <f t="shared" si="1018"/>
        <v/>
      </c>
      <c r="BG594" s="4" t="str">
        <f t="shared" si="1019"/>
        <v/>
      </c>
      <c r="BH594" s="180" t="str">
        <f t="shared" si="1020"/>
        <v/>
      </c>
      <c r="BI594" s="16" t="str">
        <f t="shared" si="1021"/>
        <v/>
      </c>
      <c r="BJ594" s="52" t="str">
        <f>IF(BI594="","",IF(W594="","",IF(AND(K594=$K$1,$K$1&lt;&gt;""),$BT$2,IFERROR(IF(INDEX(価格設定!$D$5:$D$1048576,MATCH(Q594,価格設定!$B$5:$B$1048576,0),0)=価格設定!$D$3,$BT$2,$BS$2),$BS$2))))</f>
        <v/>
      </c>
      <c r="BK594" s="16" t="str">
        <f>IF(BI594="","",IF(COUNTIF($BI$3:BI594,BI594)=1,1,IF(AND(BI593=BI594,BH594=""),BK593,COUNTIF($BH$3:BH594,BH594))))</f>
        <v/>
      </c>
      <c r="BL594" s="52" t="str">
        <f t="shared" si="1022"/>
        <v/>
      </c>
      <c r="BM594" s="52" t="str">
        <f t="shared" si="1023"/>
        <v/>
      </c>
      <c r="BN594" s="119" t="str">
        <f t="shared" si="1024"/>
        <v/>
      </c>
      <c r="BO594" s="119" t="str">
        <f t="shared" si="1025"/>
        <v/>
      </c>
      <c r="BP594" s="17" t="str">
        <f t="shared" si="1026"/>
        <v/>
      </c>
      <c r="BQ594" s="17" t="str">
        <f t="shared" si="1027"/>
        <v/>
      </c>
      <c r="BR594" s="17" t="str">
        <f>IF(OR(BP594="",COUNTIF($BO$3:BO594,BO594)&lt;&gt;1),"",SUMIF(BO$3:BO$1048576,BO594,BP$3:BP$1048576))</f>
        <v/>
      </c>
      <c r="BS594" s="17" t="str">
        <f t="shared" si="1028"/>
        <v/>
      </c>
      <c r="BT594" s="17" t="str">
        <f t="shared" si="1029"/>
        <v/>
      </c>
      <c r="BU594" s="17" t="str">
        <f t="shared" si="1030"/>
        <v/>
      </c>
      <c r="BV594" s="24" t="str">
        <f t="shared" si="1031"/>
        <v/>
      </c>
      <c r="BW594" s="24" t="str">
        <f t="shared" si="1032"/>
        <v/>
      </c>
      <c r="BX594" s="24" t="str">
        <f t="shared" si="1033"/>
        <v/>
      </c>
      <c r="BY594" s="26" t="str">
        <f t="shared" si="1034"/>
        <v/>
      </c>
      <c r="BZ594" s="26" t="str">
        <f t="shared" si="1035"/>
        <v/>
      </c>
      <c r="CA594" s="26" t="str">
        <f t="shared" si="1036"/>
        <v/>
      </c>
      <c r="CB594" s="66" t="str">
        <f t="shared" si="1037"/>
        <v/>
      </c>
      <c r="CC594" s="65" t="str">
        <f t="shared" si="1038"/>
        <v/>
      </c>
      <c r="CD594" s="26" t="str">
        <f t="shared" si="1039"/>
        <v/>
      </c>
      <c r="CE594" s="26" t="str">
        <f t="shared" si="1040"/>
        <v/>
      </c>
      <c r="CF594" s="193" t="str">
        <f t="shared" si="1041"/>
        <v/>
      </c>
      <c r="CG594" s="193" t="str">
        <f t="shared" si="1042"/>
        <v/>
      </c>
      <c r="CH594" s="26" t="str">
        <f t="shared" si="1043"/>
        <v/>
      </c>
      <c r="CI594" s="26" t="str">
        <f t="shared" si="1044"/>
        <v/>
      </c>
      <c r="CJ594" s="65" t="str">
        <f t="shared" si="1045"/>
        <v/>
      </c>
      <c r="CK594" s="65" t="str">
        <f t="shared" si="1046"/>
        <v/>
      </c>
      <c r="CL594" s="64" t="str">
        <f t="shared" si="1047"/>
        <v/>
      </c>
      <c r="CM594" s="64" t="str">
        <f t="shared" si="1048"/>
        <v/>
      </c>
      <c r="CN594" s="65" t="str">
        <f t="shared" si="1049"/>
        <v/>
      </c>
      <c r="CP594" s="63" t="str">
        <f>IF(BH594="","",MAX($CP$3:CP593)+1)</f>
        <v/>
      </c>
      <c r="CQ594" s="24" t="str">
        <f t="shared" si="1050"/>
        <v/>
      </c>
      <c r="CR594" s="24" t="str">
        <f t="shared" si="1051"/>
        <v/>
      </c>
      <c r="CS594" s="24" t="str">
        <f t="shared" si="1052"/>
        <v/>
      </c>
      <c r="CT594" s="58" t="str">
        <f>IF(BO594="","",COUNTIF($BO$3:BO594,BO594)&amp;"@"&amp;BO594)</f>
        <v/>
      </c>
      <c r="CU594" s="16" t="str">
        <f t="shared" si="990"/>
        <v/>
      </c>
      <c r="CV594" s="63" t="str">
        <f t="shared" si="1053"/>
        <v/>
      </c>
      <c r="CW594" s="16" t="str">
        <f t="shared" si="1054"/>
        <v/>
      </c>
      <c r="CX594" s="16" t="str">
        <f t="shared" si="1055"/>
        <v/>
      </c>
      <c r="CY594" s="16" t="str">
        <f t="shared" si="1056"/>
        <v/>
      </c>
      <c r="CZ594" s="85" t="str">
        <f t="shared" si="1057"/>
        <v/>
      </c>
      <c r="DA594" s="16" t="str">
        <f t="shared" si="1058"/>
        <v/>
      </c>
      <c r="DB594" s="16" t="str">
        <f t="shared" si="1059"/>
        <v/>
      </c>
      <c r="DC594" s="28" t="str">
        <f>IF(CP594="","",$DC$1&amp;(INDEX(価格設定!D$1:XFD$3,ROW(価格設定!$D$3),MATCH($AW594,価格設定!D$1:XFD$1,1))*100)&amp;"%")</f>
        <v/>
      </c>
      <c r="DD594" s="28" t="str">
        <f>IF(CP594="","",$DD$1&amp;(INDEX(価格設定!D$1:XFD$3,ROW(価格設定!$D$2),MATCH($AW594,価格設定!D$1:XFD$1,1))*100)&amp;"%")</f>
        <v/>
      </c>
      <c r="DE594" s="29" t="str">
        <f t="shared" si="1060"/>
        <v/>
      </c>
      <c r="DG594" s="58" t="str">
        <f t="shared" si="1061"/>
        <v/>
      </c>
      <c r="DH594" s="58" t="str">
        <f t="shared" si="1062"/>
        <v/>
      </c>
      <c r="DI594" s="58" t="str">
        <f t="shared" si="1063"/>
        <v/>
      </c>
      <c r="DJ594" s="85" t="str">
        <f t="shared" si="1064"/>
        <v/>
      </c>
      <c r="DL594" s="58" t="str">
        <f>IF(COUNTIF(DG$3:DG$1048576,DG594)=COUNTIF($DG$3:$DG594,DG594),DG594,"")</f>
        <v/>
      </c>
      <c r="DM594" s="85" t="str">
        <f t="shared" si="1065"/>
        <v/>
      </c>
      <c r="DN594" s="85" t="str">
        <f t="shared" si="991"/>
        <v/>
      </c>
      <c r="DO594" s="85" t="str">
        <f t="shared" si="991"/>
        <v/>
      </c>
      <c r="DP594" s="303"/>
      <c r="DQ594" s="17" t="str">
        <f t="shared" si="992"/>
        <v/>
      </c>
      <c r="DR594" s="17" t="str">
        <f t="shared" si="993"/>
        <v/>
      </c>
      <c r="DS594" s="17" t="str">
        <f t="shared" si="994"/>
        <v/>
      </c>
      <c r="DU594" s="16" t="str">
        <f t="shared" si="1066"/>
        <v/>
      </c>
      <c r="DV594" s="16" t="str">
        <f>IF(DU594="","",COUNT($DU$3:DU594))</f>
        <v/>
      </c>
      <c r="DW594" s="16" t="str">
        <f t="shared" si="1067"/>
        <v/>
      </c>
      <c r="DX594" s="16" t="str">
        <f t="shared" si="1068"/>
        <v/>
      </c>
      <c r="DY594" s="16" t="str">
        <f>IF(DZ594="","",COUNTIF(DZ$3:DZ594,DZ594))</f>
        <v/>
      </c>
      <c r="DZ594" s="16" t="str">
        <f t="shared" si="1069"/>
        <v/>
      </c>
      <c r="EA594" s="16" t="str">
        <f t="shared" si="1070"/>
        <v/>
      </c>
      <c r="EB594" s="16" t="str">
        <f t="shared" si="1071"/>
        <v/>
      </c>
      <c r="EC594" s="16" t="str">
        <f t="shared" si="1072"/>
        <v/>
      </c>
      <c r="ED594" s="16" t="str">
        <f t="shared" si="1073"/>
        <v/>
      </c>
      <c r="EE594" s="16" t="str">
        <f t="shared" si="1074"/>
        <v/>
      </c>
      <c r="EF594" s="16" t="str">
        <f t="shared" si="1075"/>
        <v/>
      </c>
      <c r="EG594" s="16" t="str">
        <f t="shared" si="1076"/>
        <v/>
      </c>
      <c r="EH594" s="16" t="str">
        <f t="shared" si="1077"/>
        <v/>
      </c>
      <c r="EI594" s="16" t="str">
        <f t="shared" si="1078"/>
        <v/>
      </c>
      <c r="EJ594" s="16" t="str">
        <f t="shared" si="1079"/>
        <v/>
      </c>
      <c r="EK594" s="16" t="str">
        <f t="shared" si="1080"/>
        <v/>
      </c>
      <c r="EL594" s="58" t="str">
        <f t="shared" si="1081"/>
        <v/>
      </c>
      <c r="EM594" s="58" t="str">
        <f>IF(OR($DZ594="",CR594=""),IF($EL594="","",$EL594),IF(OR(CR594="なし",CR594=0),領収書!$H$1,CR594))</f>
        <v/>
      </c>
      <c r="EN594" s="58" t="str">
        <f>IF(OR($DZ594="",CS594=""),IF($EL594="","",$EL594),IF(OR(CS594="なし",CS594=0),入力!$EN$1,CS594))</f>
        <v/>
      </c>
      <c r="EO594" s="63" t="str">
        <f t="shared" si="1082"/>
        <v/>
      </c>
      <c r="EP594" s="63" t="str">
        <f t="shared" si="1083"/>
        <v/>
      </c>
      <c r="ER594" s="16" t="str">
        <f>IF(AND(COUNTIF($ET$3:ET594,ET594)=1,ET594&lt;&gt;""),MAX($ER$3:ER593)+1,"")</f>
        <v/>
      </c>
      <c r="ES594" s="16" t="str">
        <f>IF(価格設定!B596="","",価格設定!B596)</f>
        <v/>
      </c>
      <c r="ET594" s="16" t="str">
        <f>IF(価格設定!C596="","",価格設定!C596)</f>
        <v/>
      </c>
      <c r="EV594" s="16" t="str">
        <f t="shared" si="995"/>
        <v/>
      </c>
      <c r="EW594" s="16" t="str">
        <f t="shared" si="1084"/>
        <v/>
      </c>
    </row>
    <row r="595" spans="1:153" ht="30" customHeight="1" x14ac:dyDescent="0.2">
      <c r="A595" s="225"/>
      <c r="B595" s="212"/>
      <c r="C595" s="221"/>
      <c r="D595" s="164"/>
      <c r="E595" s="165"/>
      <c r="F595" s="166"/>
      <c r="G595" s="167"/>
      <c r="H595" s="179"/>
      <c r="I595" s="306"/>
      <c r="J595" s="169"/>
      <c r="K595" s="179"/>
      <c r="L595" s="186"/>
      <c r="M595" s="186"/>
      <c r="N595" s="168"/>
      <c r="O595" s="170"/>
      <c r="P595" s="212"/>
      <c r="Q595" s="179" t="str">
        <f>IFERROR(IF(H595="","",IFERROR(INDEX(価格設定!$B$5:$B$1048576,MATCH(H595,価格設定!$B$5:$B$1048576,0),0),INDEX(価格設定!$B$5:$B$1048576,MATCH("*"&amp;H595&amp;"*",価格設定!$B$5:$B$1048576,0),0))),H595)</f>
        <v/>
      </c>
      <c r="R595" s="250" t="str">
        <f>IFERROR(IF(Q595="",IF(K595="","",K595),IF(K595="",IF(INDEX(価格設定!$C$5:$C$1048576,MATCH(Q595,価格設定!$B$5:$B$1048576,0),0)=0,"",INDEX(価格設定!$C$5:$C$1048576,MATCH(Q595,価格設定!$B$5:$B$1048576,0),0)),IF(K595="なし","",K595))),"")</f>
        <v/>
      </c>
      <c r="S595" s="308" t="str">
        <f t="shared" si="996"/>
        <v/>
      </c>
      <c r="T595" s="126" t="str">
        <f>IFERROR(IF(J595="",IF(INDEX(価格設定!$E$5:$R$1048576,MATCH($Q595,価格設定!B$5:B$1048576,0),MATCH($AW595,価格設定!E$1:X$1,1))=0,"",INDEX(価格設定!$E$5:$R$1048576,MATCH($Q595,価格設定!B$5:B$1048576,0),MATCH($AW595,価格設定!E$1:X$1,1))),J595),"")</f>
        <v/>
      </c>
      <c r="U595" s="126" t="str">
        <f t="shared" si="997"/>
        <v/>
      </c>
      <c r="V595" s="132" t="str">
        <f t="shared" si="998"/>
        <v/>
      </c>
      <c r="W595" s="127" t="str">
        <f>IFERROR(IF(OR(T595="",T595&lt;0),"",IFERROR(INDEX(価格設定!E$2:X$3,IF(AND(K595=$K$1,$K$1&lt;&gt;""),ROW(価格設定!$D$3)-1,MATCH(INDEX(価格設定!$D$5:$D$1048576,MATCH(Q595,価格設定!$B$5:$B$1048576,0),0),価格設定!$D$2:$D$3,0)),MATCH($AW595,価格設定!E$1:X$1,1)),INDEX(価格設定!E$2:X$2,0,MATCH($AW595,価格設定!E$1:X$1,1)))),"")</f>
        <v/>
      </c>
      <c r="X595" s="126" t="str">
        <f t="shared" si="989"/>
        <v/>
      </c>
      <c r="Y595" s="128" t="str">
        <f t="shared" si="999"/>
        <v/>
      </c>
      <c r="Z595" s="126" t="str">
        <f t="shared" si="1000"/>
        <v/>
      </c>
      <c r="AA595" s="129" t="str">
        <f t="shared" si="1001"/>
        <v/>
      </c>
      <c r="AB595" s="126" t="str">
        <f t="shared" si="1002"/>
        <v/>
      </c>
      <c r="AC595" s="280" t="str">
        <f t="shared" si="1003"/>
        <v/>
      </c>
      <c r="AD595" s="15"/>
      <c r="AE595" s="204" t="str">
        <f>IF(AF595="","",COUNT($AF$3:AF595))</f>
        <v/>
      </c>
      <c r="AF595" s="206" t="str">
        <f t="shared" si="1004"/>
        <v/>
      </c>
      <c r="AG595" s="204" t="str">
        <f t="shared" si="1005"/>
        <v/>
      </c>
      <c r="AH595" s="204" t="str">
        <f t="shared" si="1006"/>
        <v/>
      </c>
      <c r="AI595" s="287"/>
      <c r="AJ595" s="15"/>
      <c r="AK595" s="138" t="str">
        <f t="shared" si="1007"/>
        <v/>
      </c>
      <c r="AL595" s="131" t="str">
        <f t="shared" si="1008"/>
        <v/>
      </c>
      <c r="AM595" s="131" t="str">
        <f t="shared" si="1009"/>
        <v/>
      </c>
      <c r="AN595" s="313" t="str">
        <f t="shared" si="1010"/>
        <v/>
      </c>
      <c r="AO595" s="316" t="str">
        <f t="shared" si="1011"/>
        <v/>
      </c>
      <c r="AP595" s="18"/>
      <c r="AQ595" s="3" t="str">
        <f>IF(F595="","",MAX($AQ$3:AQ594)+1)</f>
        <v/>
      </c>
      <c r="AR595" s="3" t="str">
        <f>IF(OR(AQ595="",BB595=""),"",MAX($AR$3:AR594)+1)</f>
        <v/>
      </c>
      <c r="AS595" s="3" t="str">
        <f>IF(CQ595="","",RANK(CQ595,CQ$3:CQ$1048576,1)+COUNTIF($CQ$3:CQ595,CQ595)-1)</f>
        <v/>
      </c>
      <c r="AT595" s="21" t="str">
        <f>IF(C595="",IF(OR(AND($H595&lt;&gt;"",C595=""),AND($F594=$F595,$AZ595&lt;&gt;""),COUNTA($H$3:$H$1048576,#REF!,$F$3:$F$1048576)&gt;COUNTA($H$3:$H595,#REF!,$F$3:$F595),$AZ595&lt;&gt;""),INDEX(AT$3:AT$1048576,MATCH(MAX($AQ$3:$AQ594),$AQ$3:$AQ$1048576,0),0),""),C595)</f>
        <v/>
      </c>
      <c r="AU595" s="21" t="str">
        <f>IF(D595="",IF(OR(AND($H595&lt;&gt;"",D595=""),AND($F594=$F595,$AZ595&lt;&gt;""),COUNTA($H$3:$H$1048576,#REF!,$F$3:$F$1048576)&gt;COUNTA($H$3:$H595,#REF!,$F$3:$F595),$AZ595&lt;&gt;""),INDEX(AU$3:AU$1048576,MATCH(MAX($AQ$3:$AQ594),$AQ$3:$AQ$1048576,0),0),""),D595)</f>
        <v/>
      </c>
      <c r="AV595" s="21" t="str">
        <f>IF(E595="",IF(OR(AND($H595&lt;&gt;"",E595=""),AND($F594=$F595,$AZ595&lt;&gt;""),COUNTA($H$3:$H$1048576,#REF!,$F$3:$F$1048576)&gt;COUNTA($H$3:$H595,#REF!,$F$3:$F595),$AZ595&lt;&gt;""),INDEX(AV$3:AV$1048576,MATCH(MAX($AQ$3:$AQ594),$AQ$3:$AQ$1048576,0),0),""),E595)</f>
        <v/>
      </c>
      <c r="AW595" s="24" t="str">
        <f t="shared" si="1012"/>
        <v/>
      </c>
      <c r="AX595" s="13" t="str">
        <f t="shared" si="1013"/>
        <v/>
      </c>
      <c r="AY595" s="4" t="str">
        <f t="shared" si="1014"/>
        <v/>
      </c>
      <c r="AZ595" s="4" t="str">
        <f>IF(AX595="",IF(OR(AND(H595&lt;&gt;"",F595=""),COUNTA($H$3:$H$1048576)&gt;COUNTA($H$3:$H595)),INDEX(AX$3:AX595,MATCH(MAX($AQ$3:AQ595),AQ$3:AQ595,0),0),""),AX595)</f>
        <v/>
      </c>
      <c r="BA595" s="4" t="str">
        <f>IF(AY595="",IF(AND(H595&lt;&gt;"",F595=""),INDEX(AY$3:AY595,MATCH(MAX($AQ$3:AQ595),AQ$3:AQ595,0),0),""),AY595)</f>
        <v/>
      </c>
      <c r="BB595" s="82" t="str">
        <f>IF(BC595="","",RANK(BC595,BC$3:BC$1048576,1)+COUNTIF($BC$3:BC595,BC595)-1)</f>
        <v/>
      </c>
      <c r="BC595" s="139" t="str">
        <f t="shared" si="1015"/>
        <v/>
      </c>
      <c r="BD595" s="46" t="str">
        <f t="shared" si="1016"/>
        <v/>
      </c>
      <c r="BE595" s="46" t="str">
        <f t="shared" si="1017"/>
        <v/>
      </c>
      <c r="BF595" s="46" t="str">
        <f t="shared" si="1018"/>
        <v/>
      </c>
      <c r="BG595" s="4" t="str">
        <f t="shared" si="1019"/>
        <v/>
      </c>
      <c r="BH595" s="180" t="str">
        <f t="shared" si="1020"/>
        <v/>
      </c>
      <c r="BI595" s="16" t="str">
        <f t="shared" si="1021"/>
        <v/>
      </c>
      <c r="BJ595" s="52" t="str">
        <f>IF(BI595="","",IF(W595="","",IF(AND(K595=$K$1,$K$1&lt;&gt;""),$BT$2,IFERROR(IF(INDEX(価格設定!$D$5:$D$1048576,MATCH(Q595,価格設定!$B$5:$B$1048576,0),0)=価格設定!$D$3,$BT$2,$BS$2),$BS$2))))</f>
        <v/>
      </c>
      <c r="BK595" s="16" t="str">
        <f>IF(BI595="","",IF(COUNTIF($BI$3:BI595,BI595)=1,1,IF(AND(BI594=BI595,BH595=""),BK594,COUNTIF($BH$3:BH595,BH595))))</f>
        <v/>
      </c>
      <c r="BL595" s="52" t="str">
        <f t="shared" si="1022"/>
        <v/>
      </c>
      <c r="BM595" s="52" t="str">
        <f t="shared" si="1023"/>
        <v/>
      </c>
      <c r="BN595" s="119" t="str">
        <f t="shared" si="1024"/>
        <v/>
      </c>
      <c r="BO595" s="119" t="str">
        <f t="shared" si="1025"/>
        <v/>
      </c>
      <c r="BP595" s="17" t="str">
        <f t="shared" si="1026"/>
        <v/>
      </c>
      <c r="BQ595" s="17" t="str">
        <f t="shared" si="1027"/>
        <v/>
      </c>
      <c r="BR595" s="17" t="str">
        <f>IF(OR(BP595="",COUNTIF($BO$3:BO595,BO595)&lt;&gt;1),"",SUMIF(BO$3:BO$1048576,BO595,BP$3:BP$1048576))</f>
        <v/>
      </c>
      <c r="BS595" s="17" t="str">
        <f t="shared" si="1028"/>
        <v/>
      </c>
      <c r="BT595" s="17" t="str">
        <f t="shared" si="1029"/>
        <v/>
      </c>
      <c r="BU595" s="17" t="str">
        <f t="shared" si="1030"/>
        <v/>
      </c>
      <c r="BV595" s="24" t="str">
        <f t="shared" si="1031"/>
        <v/>
      </c>
      <c r="BW595" s="24" t="str">
        <f t="shared" si="1032"/>
        <v/>
      </c>
      <c r="BX595" s="24" t="str">
        <f t="shared" si="1033"/>
        <v/>
      </c>
      <c r="BY595" s="26" t="str">
        <f t="shared" si="1034"/>
        <v/>
      </c>
      <c r="BZ595" s="26" t="str">
        <f t="shared" si="1035"/>
        <v/>
      </c>
      <c r="CA595" s="26" t="str">
        <f t="shared" si="1036"/>
        <v/>
      </c>
      <c r="CB595" s="66" t="str">
        <f t="shared" si="1037"/>
        <v/>
      </c>
      <c r="CC595" s="65" t="str">
        <f t="shared" si="1038"/>
        <v/>
      </c>
      <c r="CD595" s="26" t="str">
        <f t="shared" si="1039"/>
        <v/>
      </c>
      <c r="CE595" s="26" t="str">
        <f t="shared" si="1040"/>
        <v/>
      </c>
      <c r="CF595" s="193" t="str">
        <f t="shared" si="1041"/>
        <v/>
      </c>
      <c r="CG595" s="193" t="str">
        <f t="shared" si="1042"/>
        <v/>
      </c>
      <c r="CH595" s="26" t="str">
        <f t="shared" si="1043"/>
        <v/>
      </c>
      <c r="CI595" s="26" t="str">
        <f t="shared" si="1044"/>
        <v/>
      </c>
      <c r="CJ595" s="65" t="str">
        <f t="shared" si="1045"/>
        <v/>
      </c>
      <c r="CK595" s="65" t="str">
        <f t="shared" si="1046"/>
        <v/>
      </c>
      <c r="CL595" s="64" t="str">
        <f t="shared" si="1047"/>
        <v/>
      </c>
      <c r="CM595" s="64" t="str">
        <f t="shared" si="1048"/>
        <v/>
      </c>
      <c r="CN595" s="65" t="str">
        <f t="shared" si="1049"/>
        <v/>
      </c>
      <c r="CP595" s="63" t="str">
        <f>IF(BH595="","",MAX($CP$3:CP594)+1)</f>
        <v/>
      </c>
      <c r="CQ595" s="24" t="str">
        <f t="shared" si="1050"/>
        <v/>
      </c>
      <c r="CR595" s="24" t="str">
        <f t="shared" si="1051"/>
        <v/>
      </c>
      <c r="CS595" s="24" t="str">
        <f t="shared" si="1052"/>
        <v/>
      </c>
      <c r="CT595" s="58" t="str">
        <f>IF(BO595="","",COUNTIF($BO$3:BO595,BO595)&amp;"@"&amp;BO595)</f>
        <v/>
      </c>
      <c r="CU595" s="16" t="str">
        <f t="shared" si="990"/>
        <v/>
      </c>
      <c r="CV595" s="63" t="str">
        <f t="shared" si="1053"/>
        <v/>
      </c>
      <c r="CW595" s="16" t="str">
        <f t="shared" si="1054"/>
        <v/>
      </c>
      <c r="CX595" s="16" t="str">
        <f t="shared" si="1055"/>
        <v/>
      </c>
      <c r="CY595" s="16" t="str">
        <f t="shared" si="1056"/>
        <v/>
      </c>
      <c r="CZ595" s="85" t="str">
        <f t="shared" si="1057"/>
        <v/>
      </c>
      <c r="DA595" s="16" t="str">
        <f t="shared" si="1058"/>
        <v/>
      </c>
      <c r="DB595" s="16" t="str">
        <f t="shared" si="1059"/>
        <v/>
      </c>
      <c r="DC595" s="28" t="str">
        <f>IF(CP595="","",$DC$1&amp;(INDEX(価格設定!D$1:XFD$3,ROW(価格設定!$D$3),MATCH($AW595,価格設定!D$1:XFD$1,1))*100)&amp;"%")</f>
        <v/>
      </c>
      <c r="DD595" s="28" t="str">
        <f>IF(CP595="","",$DD$1&amp;(INDEX(価格設定!D$1:XFD$3,ROW(価格設定!$D$2),MATCH($AW595,価格設定!D$1:XFD$1,1))*100)&amp;"%")</f>
        <v/>
      </c>
      <c r="DE595" s="29" t="str">
        <f t="shared" si="1060"/>
        <v/>
      </c>
      <c r="DG595" s="58" t="str">
        <f t="shared" si="1061"/>
        <v/>
      </c>
      <c r="DH595" s="58" t="str">
        <f t="shared" si="1062"/>
        <v/>
      </c>
      <c r="DI595" s="58" t="str">
        <f t="shared" si="1063"/>
        <v/>
      </c>
      <c r="DJ595" s="85" t="str">
        <f t="shared" si="1064"/>
        <v/>
      </c>
      <c r="DL595" s="58" t="str">
        <f>IF(COUNTIF(DG$3:DG$1048576,DG595)=COUNTIF($DG$3:$DG595,DG595),DG595,"")</f>
        <v/>
      </c>
      <c r="DM595" s="85" t="str">
        <f t="shared" si="1065"/>
        <v/>
      </c>
      <c r="DN595" s="85" t="str">
        <f t="shared" si="991"/>
        <v/>
      </c>
      <c r="DO595" s="85" t="str">
        <f t="shared" si="991"/>
        <v/>
      </c>
      <c r="DP595" s="303"/>
      <c r="DQ595" s="17" t="str">
        <f t="shared" si="992"/>
        <v/>
      </c>
      <c r="DR595" s="17" t="str">
        <f t="shared" si="993"/>
        <v/>
      </c>
      <c r="DS595" s="17" t="str">
        <f t="shared" si="994"/>
        <v/>
      </c>
      <c r="DU595" s="16" t="str">
        <f t="shared" si="1066"/>
        <v/>
      </c>
      <c r="DV595" s="16" t="str">
        <f>IF(DU595="","",COUNT($DU$3:DU595))</f>
        <v/>
      </c>
      <c r="DW595" s="16" t="str">
        <f t="shared" si="1067"/>
        <v/>
      </c>
      <c r="DX595" s="16" t="str">
        <f t="shared" si="1068"/>
        <v/>
      </c>
      <c r="DY595" s="16" t="str">
        <f>IF(DZ595="","",COUNTIF(DZ$3:DZ595,DZ595))</f>
        <v/>
      </c>
      <c r="DZ595" s="16" t="str">
        <f t="shared" si="1069"/>
        <v/>
      </c>
      <c r="EA595" s="16" t="str">
        <f t="shared" si="1070"/>
        <v/>
      </c>
      <c r="EB595" s="16" t="str">
        <f t="shared" si="1071"/>
        <v/>
      </c>
      <c r="EC595" s="16" t="str">
        <f t="shared" si="1072"/>
        <v/>
      </c>
      <c r="ED595" s="16" t="str">
        <f t="shared" si="1073"/>
        <v/>
      </c>
      <c r="EE595" s="16" t="str">
        <f t="shared" si="1074"/>
        <v/>
      </c>
      <c r="EF595" s="16" t="str">
        <f t="shared" si="1075"/>
        <v/>
      </c>
      <c r="EG595" s="16" t="str">
        <f t="shared" si="1076"/>
        <v/>
      </c>
      <c r="EH595" s="16" t="str">
        <f t="shared" si="1077"/>
        <v/>
      </c>
      <c r="EI595" s="16" t="str">
        <f t="shared" si="1078"/>
        <v/>
      </c>
      <c r="EJ595" s="16" t="str">
        <f t="shared" si="1079"/>
        <v/>
      </c>
      <c r="EK595" s="16" t="str">
        <f t="shared" si="1080"/>
        <v/>
      </c>
      <c r="EL595" s="58" t="str">
        <f t="shared" si="1081"/>
        <v/>
      </c>
      <c r="EM595" s="58" t="str">
        <f>IF(OR($DZ595="",CR595=""),IF($EL595="","",$EL595),IF(OR(CR595="なし",CR595=0),領収書!$H$1,CR595))</f>
        <v/>
      </c>
      <c r="EN595" s="58" t="str">
        <f>IF(OR($DZ595="",CS595=""),IF($EL595="","",$EL595),IF(OR(CS595="なし",CS595=0),入力!$EN$1,CS595))</f>
        <v/>
      </c>
      <c r="EO595" s="63" t="str">
        <f t="shared" si="1082"/>
        <v/>
      </c>
      <c r="EP595" s="63" t="str">
        <f t="shared" si="1083"/>
        <v/>
      </c>
      <c r="ER595" s="16" t="str">
        <f>IF(AND(COUNTIF($ET$3:ET595,ET595)=1,ET595&lt;&gt;""),MAX($ER$3:ER594)+1,"")</f>
        <v/>
      </c>
      <c r="ES595" s="16" t="str">
        <f>IF(価格設定!B597="","",価格設定!B597)</f>
        <v/>
      </c>
      <c r="ET595" s="16" t="str">
        <f>IF(価格設定!C597="","",価格設定!C597)</f>
        <v/>
      </c>
      <c r="EV595" s="16" t="str">
        <f t="shared" si="995"/>
        <v/>
      </c>
      <c r="EW595" s="16" t="str">
        <f t="shared" si="1084"/>
        <v/>
      </c>
    </row>
    <row r="596" spans="1:153" ht="30" customHeight="1" x14ac:dyDescent="0.2">
      <c r="A596" s="225"/>
      <c r="B596" s="212"/>
      <c r="C596" s="221"/>
      <c r="D596" s="164"/>
      <c r="E596" s="165"/>
      <c r="F596" s="166"/>
      <c r="G596" s="167"/>
      <c r="H596" s="179"/>
      <c r="I596" s="306"/>
      <c r="J596" s="169"/>
      <c r="K596" s="179"/>
      <c r="L596" s="186"/>
      <c r="M596" s="186"/>
      <c r="N596" s="168"/>
      <c r="O596" s="170"/>
      <c r="P596" s="212"/>
      <c r="Q596" s="179" t="str">
        <f>IFERROR(IF(H596="","",IFERROR(INDEX(価格設定!$B$5:$B$1048576,MATCH(H596,価格設定!$B$5:$B$1048576,0),0),INDEX(価格設定!$B$5:$B$1048576,MATCH("*"&amp;H596&amp;"*",価格設定!$B$5:$B$1048576,0),0))),H596)</f>
        <v/>
      </c>
      <c r="R596" s="250" t="str">
        <f>IFERROR(IF(Q596="",IF(K596="","",K596),IF(K596="",IF(INDEX(価格設定!$C$5:$C$1048576,MATCH(Q596,価格設定!$B$5:$B$1048576,0),0)=0,"",INDEX(価格設定!$C$5:$C$1048576,MATCH(Q596,価格設定!$B$5:$B$1048576,0),0)),IF(K596="なし","",K596))),"")</f>
        <v/>
      </c>
      <c r="S596" s="308" t="str">
        <f t="shared" si="996"/>
        <v/>
      </c>
      <c r="T596" s="126" t="str">
        <f>IFERROR(IF(J596="",IF(INDEX(価格設定!$E$5:$R$1048576,MATCH($Q596,価格設定!B$5:B$1048576,0),MATCH($AW596,価格設定!E$1:X$1,1))=0,"",INDEX(価格設定!$E$5:$R$1048576,MATCH($Q596,価格設定!B$5:B$1048576,0),MATCH($AW596,価格設定!E$1:X$1,1))),J596),"")</f>
        <v/>
      </c>
      <c r="U596" s="126" t="str">
        <f t="shared" si="997"/>
        <v/>
      </c>
      <c r="V596" s="132" t="str">
        <f t="shared" si="998"/>
        <v/>
      </c>
      <c r="W596" s="127" t="str">
        <f>IFERROR(IF(OR(T596="",T596&lt;0),"",IFERROR(INDEX(価格設定!E$2:X$3,IF(AND(K596=$K$1,$K$1&lt;&gt;""),ROW(価格設定!$D$3)-1,MATCH(INDEX(価格設定!$D$5:$D$1048576,MATCH(Q596,価格設定!$B$5:$B$1048576,0),0),価格設定!$D$2:$D$3,0)),MATCH($AW596,価格設定!E$1:X$1,1)),INDEX(価格設定!E$2:X$2,0,MATCH($AW596,価格設定!E$1:X$1,1)))),"")</f>
        <v/>
      </c>
      <c r="X596" s="126" t="str">
        <f t="shared" si="989"/>
        <v/>
      </c>
      <c r="Y596" s="128" t="str">
        <f t="shared" si="999"/>
        <v/>
      </c>
      <c r="Z596" s="126" t="str">
        <f t="shared" si="1000"/>
        <v/>
      </c>
      <c r="AA596" s="129" t="str">
        <f t="shared" si="1001"/>
        <v/>
      </c>
      <c r="AB596" s="126" t="str">
        <f t="shared" si="1002"/>
        <v/>
      </c>
      <c r="AC596" s="280" t="str">
        <f t="shared" si="1003"/>
        <v/>
      </c>
      <c r="AD596" s="15"/>
      <c r="AE596" s="204" t="str">
        <f>IF(AF596="","",COUNT($AF$3:AF596))</f>
        <v/>
      </c>
      <c r="AF596" s="206" t="str">
        <f t="shared" si="1004"/>
        <v/>
      </c>
      <c r="AG596" s="204" t="str">
        <f t="shared" si="1005"/>
        <v/>
      </c>
      <c r="AH596" s="204" t="str">
        <f t="shared" si="1006"/>
        <v/>
      </c>
      <c r="AI596" s="287"/>
      <c r="AJ596" s="15"/>
      <c r="AK596" s="138" t="str">
        <f t="shared" si="1007"/>
        <v/>
      </c>
      <c r="AL596" s="131" t="str">
        <f t="shared" si="1008"/>
        <v/>
      </c>
      <c r="AM596" s="131" t="str">
        <f t="shared" si="1009"/>
        <v/>
      </c>
      <c r="AN596" s="313" t="str">
        <f t="shared" si="1010"/>
        <v/>
      </c>
      <c r="AO596" s="316" t="str">
        <f t="shared" si="1011"/>
        <v/>
      </c>
      <c r="AP596" s="18"/>
      <c r="AQ596" s="3" t="str">
        <f>IF(F596="","",MAX($AQ$3:AQ595)+1)</f>
        <v/>
      </c>
      <c r="AR596" s="3" t="str">
        <f>IF(OR(AQ596="",BB596=""),"",MAX($AR$3:AR595)+1)</f>
        <v/>
      </c>
      <c r="AS596" s="3" t="str">
        <f>IF(CQ596="","",RANK(CQ596,CQ$3:CQ$1048576,1)+COUNTIF($CQ$3:CQ596,CQ596)-1)</f>
        <v/>
      </c>
      <c r="AT596" s="21" t="str">
        <f>IF(C596="",IF(OR(AND($H596&lt;&gt;"",C596=""),AND($F595=$F596,$AZ596&lt;&gt;""),COUNTA($H$3:$H$1048576,#REF!,$F$3:$F$1048576)&gt;COUNTA($H$3:$H596,#REF!,$F$3:$F596),$AZ596&lt;&gt;""),INDEX(AT$3:AT$1048576,MATCH(MAX($AQ$3:$AQ595),$AQ$3:$AQ$1048576,0),0),""),C596)</f>
        <v/>
      </c>
      <c r="AU596" s="21" t="str">
        <f>IF(D596="",IF(OR(AND($H596&lt;&gt;"",D596=""),AND($F595=$F596,$AZ596&lt;&gt;""),COUNTA($H$3:$H$1048576,#REF!,$F$3:$F$1048576)&gt;COUNTA($H$3:$H596,#REF!,$F$3:$F596),$AZ596&lt;&gt;""),INDEX(AU$3:AU$1048576,MATCH(MAX($AQ$3:$AQ595),$AQ$3:$AQ$1048576,0),0),""),D596)</f>
        <v/>
      </c>
      <c r="AV596" s="21" t="str">
        <f>IF(E596="",IF(OR(AND($H596&lt;&gt;"",E596=""),AND($F595=$F596,$AZ596&lt;&gt;""),COUNTA($H$3:$H$1048576,#REF!,$F$3:$F$1048576)&gt;COUNTA($H$3:$H596,#REF!,$F$3:$F596),$AZ596&lt;&gt;""),INDEX(AV$3:AV$1048576,MATCH(MAX($AQ$3:$AQ595),$AQ$3:$AQ$1048576,0),0),""),E596)</f>
        <v/>
      </c>
      <c r="AW596" s="24" t="str">
        <f t="shared" si="1012"/>
        <v/>
      </c>
      <c r="AX596" s="13" t="str">
        <f t="shared" si="1013"/>
        <v/>
      </c>
      <c r="AY596" s="4" t="str">
        <f t="shared" si="1014"/>
        <v/>
      </c>
      <c r="AZ596" s="4" t="str">
        <f>IF(AX596="",IF(OR(AND(H596&lt;&gt;"",F596=""),COUNTA($H$3:$H$1048576)&gt;COUNTA($H$3:$H596)),INDEX(AX$3:AX596,MATCH(MAX($AQ$3:AQ596),AQ$3:AQ596,0),0),""),AX596)</f>
        <v/>
      </c>
      <c r="BA596" s="4" t="str">
        <f>IF(AY596="",IF(AND(H596&lt;&gt;"",F596=""),INDEX(AY$3:AY596,MATCH(MAX($AQ$3:AQ596),AQ$3:AQ596,0),0),""),AY596)</f>
        <v/>
      </c>
      <c r="BB596" s="82" t="str">
        <f>IF(BC596="","",RANK(BC596,BC$3:BC$1048576,1)+COUNTIF($BC$3:BC596,BC596)-1)</f>
        <v/>
      </c>
      <c r="BC596" s="139" t="str">
        <f t="shared" si="1015"/>
        <v/>
      </c>
      <c r="BD596" s="46" t="str">
        <f t="shared" si="1016"/>
        <v/>
      </c>
      <c r="BE596" s="46" t="str">
        <f t="shared" si="1017"/>
        <v/>
      </c>
      <c r="BF596" s="46" t="str">
        <f t="shared" si="1018"/>
        <v/>
      </c>
      <c r="BG596" s="4" t="str">
        <f t="shared" si="1019"/>
        <v/>
      </c>
      <c r="BH596" s="180" t="str">
        <f t="shared" si="1020"/>
        <v/>
      </c>
      <c r="BI596" s="16" t="str">
        <f t="shared" si="1021"/>
        <v/>
      </c>
      <c r="BJ596" s="52" t="str">
        <f>IF(BI596="","",IF(W596="","",IF(AND(K596=$K$1,$K$1&lt;&gt;""),$BT$2,IFERROR(IF(INDEX(価格設定!$D$5:$D$1048576,MATCH(Q596,価格設定!$B$5:$B$1048576,0),0)=価格設定!$D$3,$BT$2,$BS$2),$BS$2))))</f>
        <v/>
      </c>
      <c r="BK596" s="16" t="str">
        <f>IF(BI596="","",IF(COUNTIF($BI$3:BI596,BI596)=1,1,IF(AND(BI595=BI596,BH596=""),BK595,COUNTIF($BH$3:BH596,BH596))))</f>
        <v/>
      </c>
      <c r="BL596" s="52" t="str">
        <f t="shared" si="1022"/>
        <v/>
      </c>
      <c r="BM596" s="52" t="str">
        <f t="shared" si="1023"/>
        <v/>
      </c>
      <c r="BN596" s="119" t="str">
        <f t="shared" si="1024"/>
        <v/>
      </c>
      <c r="BO596" s="119" t="str">
        <f t="shared" si="1025"/>
        <v/>
      </c>
      <c r="BP596" s="17" t="str">
        <f t="shared" si="1026"/>
        <v/>
      </c>
      <c r="BQ596" s="17" t="str">
        <f t="shared" si="1027"/>
        <v/>
      </c>
      <c r="BR596" s="17" t="str">
        <f>IF(OR(BP596="",COUNTIF($BO$3:BO596,BO596)&lt;&gt;1),"",SUMIF(BO$3:BO$1048576,BO596,BP$3:BP$1048576))</f>
        <v/>
      </c>
      <c r="BS596" s="17" t="str">
        <f t="shared" si="1028"/>
        <v/>
      </c>
      <c r="BT596" s="17" t="str">
        <f t="shared" si="1029"/>
        <v/>
      </c>
      <c r="BU596" s="17" t="str">
        <f t="shared" si="1030"/>
        <v/>
      </c>
      <c r="BV596" s="24" t="str">
        <f t="shared" si="1031"/>
        <v/>
      </c>
      <c r="BW596" s="24" t="str">
        <f t="shared" si="1032"/>
        <v/>
      </c>
      <c r="BX596" s="24" t="str">
        <f t="shared" si="1033"/>
        <v/>
      </c>
      <c r="BY596" s="26" t="str">
        <f t="shared" si="1034"/>
        <v/>
      </c>
      <c r="BZ596" s="26" t="str">
        <f t="shared" si="1035"/>
        <v/>
      </c>
      <c r="CA596" s="26" t="str">
        <f t="shared" si="1036"/>
        <v/>
      </c>
      <c r="CB596" s="66" t="str">
        <f t="shared" si="1037"/>
        <v/>
      </c>
      <c r="CC596" s="65" t="str">
        <f t="shared" si="1038"/>
        <v/>
      </c>
      <c r="CD596" s="26" t="str">
        <f t="shared" si="1039"/>
        <v/>
      </c>
      <c r="CE596" s="26" t="str">
        <f t="shared" si="1040"/>
        <v/>
      </c>
      <c r="CF596" s="193" t="str">
        <f t="shared" si="1041"/>
        <v/>
      </c>
      <c r="CG596" s="193" t="str">
        <f t="shared" si="1042"/>
        <v/>
      </c>
      <c r="CH596" s="26" t="str">
        <f t="shared" si="1043"/>
        <v/>
      </c>
      <c r="CI596" s="26" t="str">
        <f t="shared" si="1044"/>
        <v/>
      </c>
      <c r="CJ596" s="65" t="str">
        <f t="shared" si="1045"/>
        <v/>
      </c>
      <c r="CK596" s="65" t="str">
        <f t="shared" si="1046"/>
        <v/>
      </c>
      <c r="CL596" s="64" t="str">
        <f t="shared" si="1047"/>
        <v/>
      </c>
      <c r="CM596" s="64" t="str">
        <f t="shared" si="1048"/>
        <v/>
      </c>
      <c r="CN596" s="65" t="str">
        <f t="shared" si="1049"/>
        <v/>
      </c>
      <c r="CP596" s="63" t="str">
        <f>IF(BH596="","",MAX($CP$3:CP595)+1)</f>
        <v/>
      </c>
      <c r="CQ596" s="24" t="str">
        <f t="shared" si="1050"/>
        <v/>
      </c>
      <c r="CR596" s="24" t="str">
        <f t="shared" si="1051"/>
        <v/>
      </c>
      <c r="CS596" s="24" t="str">
        <f t="shared" si="1052"/>
        <v/>
      </c>
      <c r="CT596" s="58" t="str">
        <f>IF(BO596="","",COUNTIF($BO$3:BO596,BO596)&amp;"@"&amp;BO596)</f>
        <v/>
      </c>
      <c r="CU596" s="16" t="str">
        <f t="shared" si="990"/>
        <v/>
      </c>
      <c r="CV596" s="63" t="str">
        <f t="shared" si="1053"/>
        <v/>
      </c>
      <c r="CW596" s="16" t="str">
        <f t="shared" si="1054"/>
        <v/>
      </c>
      <c r="CX596" s="16" t="str">
        <f t="shared" si="1055"/>
        <v/>
      </c>
      <c r="CY596" s="16" t="str">
        <f t="shared" si="1056"/>
        <v/>
      </c>
      <c r="CZ596" s="85" t="str">
        <f t="shared" si="1057"/>
        <v/>
      </c>
      <c r="DA596" s="16" t="str">
        <f t="shared" si="1058"/>
        <v/>
      </c>
      <c r="DB596" s="16" t="str">
        <f t="shared" si="1059"/>
        <v/>
      </c>
      <c r="DC596" s="28" t="str">
        <f>IF(CP596="","",$DC$1&amp;(INDEX(価格設定!D$1:XFD$3,ROW(価格設定!$D$3),MATCH($AW596,価格設定!D$1:XFD$1,1))*100)&amp;"%")</f>
        <v/>
      </c>
      <c r="DD596" s="28" t="str">
        <f>IF(CP596="","",$DD$1&amp;(INDEX(価格設定!D$1:XFD$3,ROW(価格設定!$D$2),MATCH($AW596,価格設定!D$1:XFD$1,1))*100)&amp;"%")</f>
        <v/>
      </c>
      <c r="DE596" s="29" t="str">
        <f t="shared" si="1060"/>
        <v/>
      </c>
      <c r="DG596" s="58" t="str">
        <f t="shared" si="1061"/>
        <v/>
      </c>
      <c r="DH596" s="58" t="str">
        <f t="shared" si="1062"/>
        <v/>
      </c>
      <c r="DI596" s="58" t="str">
        <f t="shared" si="1063"/>
        <v/>
      </c>
      <c r="DJ596" s="85" t="str">
        <f t="shared" si="1064"/>
        <v/>
      </c>
      <c r="DL596" s="58" t="str">
        <f>IF(COUNTIF(DG$3:DG$1048576,DG596)=COUNTIF($DG$3:$DG596,DG596),DG596,"")</f>
        <v/>
      </c>
      <c r="DM596" s="85" t="str">
        <f t="shared" si="1065"/>
        <v/>
      </c>
      <c r="DN596" s="85" t="str">
        <f t="shared" si="991"/>
        <v/>
      </c>
      <c r="DO596" s="85" t="str">
        <f t="shared" si="991"/>
        <v/>
      </c>
      <c r="DP596" s="303"/>
      <c r="DQ596" s="17" t="str">
        <f t="shared" si="992"/>
        <v/>
      </c>
      <c r="DR596" s="17" t="str">
        <f t="shared" si="993"/>
        <v/>
      </c>
      <c r="DS596" s="17" t="str">
        <f t="shared" si="994"/>
        <v/>
      </c>
      <c r="DU596" s="16" t="str">
        <f t="shared" si="1066"/>
        <v/>
      </c>
      <c r="DV596" s="16" t="str">
        <f>IF(DU596="","",COUNT($DU$3:DU596))</f>
        <v/>
      </c>
      <c r="DW596" s="16" t="str">
        <f t="shared" si="1067"/>
        <v/>
      </c>
      <c r="DX596" s="16" t="str">
        <f t="shared" si="1068"/>
        <v/>
      </c>
      <c r="DY596" s="16" t="str">
        <f>IF(DZ596="","",COUNTIF(DZ$3:DZ596,DZ596))</f>
        <v/>
      </c>
      <c r="DZ596" s="16" t="str">
        <f t="shared" si="1069"/>
        <v/>
      </c>
      <c r="EA596" s="16" t="str">
        <f t="shared" si="1070"/>
        <v/>
      </c>
      <c r="EB596" s="16" t="str">
        <f t="shared" si="1071"/>
        <v/>
      </c>
      <c r="EC596" s="16" t="str">
        <f t="shared" si="1072"/>
        <v/>
      </c>
      <c r="ED596" s="16" t="str">
        <f t="shared" si="1073"/>
        <v/>
      </c>
      <c r="EE596" s="16" t="str">
        <f t="shared" si="1074"/>
        <v/>
      </c>
      <c r="EF596" s="16" t="str">
        <f t="shared" si="1075"/>
        <v/>
      </c>
      <c r="EG596" s="16" t="str">
        <f t="shared" si="1076"/>
        <v/>
      </c>
      <c r="EH596" s="16" t="str">
        <f t="shared" si="1077"/>
        <v/>
      </c>
      <c r="EI596" s="16" t="str">
        <f t="shared" si="1078"/>
        <v/>
      </c>
      <c r="EJ596" s="16" t="str">
        <f t="shared" si="1079"/>
        <v/>
      </c>
      <c r="EK596" s="16" t="str">
        <f t="shared" si="1080"/>
        <v/>
      </c>
      <c r="EL596" s="58" t="str">
        <f t="shared" si="1081"/>
        <v/>
      </c>
      <c r="EM596" s="58" t="str">
        <f>IF(OR($DZ596="",CR596=""),IF($EL596="","",$EL596),IF(OR(CR596="なし",CR596=0),領収書!$H$1,CR596))</f>
        <v/>
      </c>
      <c r="EN596" s="58" t="str">
        <f>IF(OR($DZ596="",CS596=""),IF($EL596="","",$EL596),IF(OR(CS596="なし",CS596=0),入力!$EN$1,CS596))</f>
        <v/>
      </c>
      <c r="EO596" s="63" t="str">
        <f t="shared" si="1082"/>
        <v/>
      </c>
      <c r="EP596" s="63" t="str">
        <f t="shared" si="1083"/>
        <v/>
      </c>
      <c r="ER596" s="16" t="str">
        <f>IF(AND(COUNTIF($ET$3:ET596,ET596)=1,ET596&lt;&gt;""),MAX($ER$3:ER595)+1,"")</f>
        <v/>
      </c>
      <c r="ES596" s="16" t="str">
        <f>IF(価格設定!B598="","",価格設定!B598)</f>
        <v/>
      </c>
      <c r="ET596" s="16" t="str">
        <f>IF(価格設定!C598="","",価格設定!C598)</f>
        <v/>
      </c>
      <c r="EV596" s="16" t="str">
        <f t="shared" si="995"/>
        <v/>
      </c>
      <c r="EW596" s="16" t="str">
        <f t="shared" si="1084"/>
        <v/>
      </c>
    </row>
    <row r="597" spans="1:153" ht="30" customHeight="1" x14ac:dyDescent="0.2">
      <c r="A597" s="225"/>
      <c r="B597" s="212"/>
      <c r="C597" s="221"/>
      <c r="D597" s="164"/>
      <c r="E597" s="165"/>
      <c r="F597" s="166"/>
      <c r="G597" s="167"/>
      <c r="H597" s="179"/>
      <c r="I597" s="306"/>
      <c r="J597" s="169"/>
      <c r="K597" s="179"/>
      <c r="L597" s="186"/>
      <c r="M597" s="186"/>
      <c r="N597" s="168"/>
      <c r="O597" s="170"/>
      <c r="P597" s="212"/>
      <c r="Q597" s="179" t="str">
        <f>IFERROR(IF(H597="","",IFERROR(INDEX(価格設定!$B$5:$B$1048576,MATCH(H597,価格設定!$B$5:$B$1048576,0),0),INDEX(価格設定!$B$5:$B$1048576,MATCH("*"&amp;H597&amp;"*",価格設定!$B$5:$B$1048576,0),0))),H597)</f>
        <v/>
      </c>
      <c r="R597" s="250" t="str">
        <f>IFERROR(IF(Q597="",IF(K597="","",K597),IF(K597="",IF(INDEX(価格設定!$C$5:$C$1048576,MATCH(Q597,価格設定!$B$5:$B$1048576,0),0)=0,"",INDEX(価格設定!$C$5:$C$1048576,MATCH(Q597,価格設定!$B$5:$B$1048576,0),0)),IF(K597="なし","",K597))),"")</f>
        <v/>
      </c>
      <c r="S597" s="308" t="str">
        <f t="shared" si="996"/>
        <v/>
      </c>
      <c r="T597" s="126" t="str">
        <f>IFERROR(IF(J597="",IF(INDEX(価格設定!$E$5:$R$1048576,MATCH($Q597,価格設定!B$5:B$1048576,0),MATCH($AW597,価格設定!E$1:X$1,1))=0,"",INDEX(価格設定!$E$5:$R$1048576,MATCH($Q597,価格設定!B$5:B$1048576,0),MATCH($AW597,価格設定!E$1:X$1,1))),J597),"")</f>
        <v/>
      </c>
      <c r="U597" s="126" t="str">
        <f t="shared" si="997"/>
        <v/>
      </c>
      <c r="V597" s="132" t="str">
        <f t="shared" si="998"/>
        <v/>
      </c>
      <c r="W597" s="127" t="str">
        <f>IFERROR(IF(OR(T597="",T597&lt;0),"",IFERROR(INDEX(価格設定!E$2:X$3,IF(AND(K597=$K$1,$K$1&lt;&gt;""),ROW(価格設定!$D$3)-1,MATCH(INDEX(価格設定!$D$5:$D$1048576,MATCH(Q597,価格設定!$B$5:$B$1048576,0),0),価格設定!$D$2:$D$3,0)),MATCH($AW597,価格設定!E$1:X$1,1)),INDEX(価格設定!E$2:X$2,0,MATCH($AW597,価格設定!E$1:X$1,1)))),"")</f>
        <v/>
      </c>
      <c r="X597" s="126" t="str">
        <f t="shared" si="989"/>
        <v/>
      </c>
      <c r="Y597" s="128" t="str">
        <f t="shared" si="999"/>
        <v/>
      </c>
      <c r="Z597" s="126" t="str">
        <f t="shared" si="1000"/>
        <v/>
      </c>
      <c r="AA597" s="129" t="str">
        <f t="shared" si="1001"/>
        <v/>
      </c>
      <c r="AB597" s="126" t="str">
        <f t="shared" si="1002"/>
        <v/>
      </c>
      <c r="AC597" s="280" t="str">
        <f t="shared" si="1003"/>
        <v/>
      </c>
      <c r="AD597" s="15"/>
      <c r="AE597" s="204" t="str">
        <f>IF(AF597="","",COUNT($AF$3:AF597))</f>
        <v/>
      </c>
      <c r="AF597" s="206" t="str">
        <f t="shared" si="1004"/>
        <v/>
      </c>
      <c r="AG597" s="204" t="str">
        <f t="shared" si="1005"/>
        <v/>
      </c>
      <c r="AH597" s="204" t="str">
        <f t="shared" si="1006"/>
        <v/>
      </c>
      <c r="AI597" s="287"/>
      <c r="AJ597" s="15"/>
      <c r="AK597" s="138" t="str">
        <f t="shared" si="1007"/>
        <v/>
      </c>
      <c r="AL597" s="131" t="str">
        <f t="shared" si="1008"/>
        <v/>
      </c>
      <c r="AM597" s="131" t="str">
        <f t="shared" si="1009"/>
        <v/>
      </c>
      <c r="AN597" s="313" t="str">
        <f t="shared" si="1010"/>
        <v/>
      </c>
      <c r="AO597" s="316" t="str">
        <f t="shared" si="1011"/>
        <v/>
      </c>
      <c r="AP597" s="18"/>
      <c r="AQ597" s="3" t="str">
        <f>IF(F597="","",MAX($AQ$3:AQ596)+1)</f>
        <v/>
      </c>
      <c r="AR597" s="3" t="str">
        <f>IF(OR(AQ597="",BB597=""),"",MAX($AR$3:AR596)+1)</f>
        <v/>
      </c>
      <c r="AS597" s="3" t="str">
        <f>IF(CQ597="","",RANK(CQ597,CQ$3:CQ$1048576,1)+COUNTIF($CQ$3:CQ597,CQ597)-1)</f>
        <v/>
      </c>
      <c r="AT597" s="21" t="str">
        <f>IF(C597="",IF(OR(AND($H597&lt;&gt;"",C597=""),AND($F596=$F597,$AZ597&lt;&gt;""),COUNTA($H$3:$H$1048576,#REF!,$F$3:$F$1048576)&gt;COUNTA($H$3:$H597,#REF!,$F$3:$F597),$AZ597&lt;&gt;""),INDEX(AT$3:AT$1048576,MATCH(MAX($AQ$3:$AQ596),$AQ$3:$AQ$1048576,0),0),""),C597)</f>
        <v/>
      </c>
      <c r="AU597" s="21" t="str">
        <f>IF(D597="",IF(OR(AND($H597&lt;&gt;"",D597=""),AND($F596=$F597,$AZ597&lt;&gt;""),COUNTA($H$3:$H$1048576,#REF!,$F$3:$F$1048576)&gt;COUNTA($H$3:$H597,#REF!,$F$3:$F597),$AZ597&lt;&gt;""),INDEX(AU$3:AU$1048576,MATCH(MAX($AQ$3:$AQ596),$AQ$3:$AQ$1048576,0),0),""),D597)</f>
        <v/>
      </c>
      <c r="AV597" s="21" t="str">
        <f>IF(E597="",IF(OR(AND($H597&lt;&gt;"",E597=""),AND($F596=$F597,$AZ597&lt;&gt;""),COUNTA($H$3:$H$1048576,#REF!,$F$3:$F$1048576)&gt;COUNTA($H$3:$H597,#REF!,$F$3:$F597),$AZ597&lt;&gt;""),INDEX(AV$3:AV$1048576,MATCH(MAX($AQ$3:$AQ596),$AQ$3:$AQ$1048576,0),0),""),E597)</f>
        <v/>
      </c>
      <c r="AW597" s="24" t="str">
        <f t="shared" si="1012"/>
        <v/>
      </c>
      <c r="AX597" s="13" t="str">
        <f t="shared" si="1013"/>
        <v/>
      </c>
      <c r="AY597" s="4" t="str">
        <f t="shared" si="1014"/>
        <v/>
      </c>
      <c r="AZ597" s="4" t="str">
        <f>IF(AX597="",IF(OR(AND(H597&lt;&gt;"",F597=""),COUNTA($H$3:$H$1048576)&gt;COUNTA($H$3:$H597)),INDEX(AX$3:AX597,MATCH(MAX($AQ$3:AQ597),AQ$3:AQ597,0),0),""),AX597)</f>
        <v/>
      </c>
      <c r="BA597" s="4" t="str">
        <f>IF(AY597="",IF(AND(H597&lt;&gt;"",F597=""),INDEX(AY$3:AY597,MATCH(MAX($AQ$3:AQ597),AQ$3:AQ597,0),0),""),AY597)</f>
        <v/>
      </c>
      <c r="BB597" s="82" t="str">
        <f>IF(BC597="","",RANK(BC597,BC$3:BC$1048576,1)+COUNTIF($BC$3:BC597,BC597)-1)</f>
        <v/>
      </c>
      <c r="BC597" s="139" t="str">
        <f t="shared" si="1015"/>
        <v/>
      </c>
      <c r="BD597" s="46" t="str">
        <f t="shared" si="1016"/>
        <v/>
      </c>
      <c r="BE597" s="46" t="str">
        <f t="shared" si="1017"/>
        <v/>
      </c>
      <c r="BF597" s="46" t="str">
        <f t="shared" si="1018"/>
        <v/>
      </c>
      <c r="BG597" s="4" t="str">
        <f t="shared" si="1019"/>
        <v/>
      </c>
      <c r="BH597" s="180" t="str">
        <f t="shared" si="1020"/>
        <v/>
      </c>
      <c r="BI597" s="16" t="str">
        <f t="shared" si="1021"/>
        <v/>
      </c>
      <c r="BJ597" s="52" t="str">
        <f>IF(BI597="","",IF(W597="","",IF(AND(K597=$K$1,$K$1&lt;&gt;""),$BT$2,IFERROR(IF(INDEX(価格設定!$D$5:$D$1048576,MATCH(Q597,価格設定!$B$5:$B$1048576,0),0)=価格設定!$D$3,$BT$2,$BS$2),$BS$2))))</f>
        <v/>
      </c>
      <c r="BK597" s="16" t="str">
        <f>IF(BI597="","",IF(COUNTIF($BI$3:BI597,BI597)=1,1,IF(AND(BI596=BI597,BH597=""),BK596,COUNTIF($BH$3:BH597,BH597))))</f>
        <v/>
      </c>
      <c r="BL597" s="52" t="str">
        <f t="shared" si="1022"/>
        <v/>
      </c>
      <c r="BM597" s="52" t="str">
        <f t="shared" si="1023"/>
        <v/>
      </c>
      <c r="BN597" s="119" t="str">
        <f t="shared" si="1024"/>
        <v/>
      </c>
      <c r="BO597" s="119" t="str">
        <f t="shared" si="1025"/>
        <v/>
      </c>
      <c r="BP597" s="17" t="str">
        <f t="shared" si="1026"/>
        <v/>
      </c>
      <c r="BQ597" s="17" t="str">
        <f t="shared" si="1027"/>
        <v/>
      </c>
      <c r="BR597" s="17" t="str">
        <f>IF(OR(BP597="",COUNTIF($BO$3:BO597,BO597)&lt;&gt;1),"",SUMIF(BO$3:BO$1048576,BO597,BP$3:BP$1048576))</f>
        <v/>
      </c>
      <c r="BS597" s="17" t="str">
        <f t="shared" si="1028"/>
        <v/>
      </c>
      <c r="BT597" s="17" t="str">
        <f t="shared" si="1029"/>
        <v/>
      </c>
      <c r="BU597" s="17" t="str">
        <f t="shared" si="1030"/>
        <v/>
      </c>
      <c r="BV597" s="24" t="str">
        <f t="shared" si="1031"/>
        <v/>
      </c>
      <c r="BW597" s="24" t="str">
        <f t="shared" si="1032"/>
        <v/>
      </c>
      <c r="BX597" s="24" t="str">
        <f t="shared" si="1033"/>
        <v/>
      </c>
      <c r="BY597" s="26" t="str">
        <f t="shared" si="1034"/>
        <v/>
      </c>
      <c r="BZ597" s="26" t="str">
        <f t="shared" si="1035"/>
        <v/>
      </c>
      <c r="CA597" s="26" t="str">
        <f t="shared" si="1036"/>
        <v/>
      </c>
      <c r="CB597" s="66" t="str">
        <f t="shared" si="1037"/>
        <v/>
      </c>
      <c r="CC597" s="65" t="str">
        <f t="shared" si="1038"/>
        <v/>
      </c>
      <c r="CD597" s="26" t="str">
        <f t="shared" si="1039"/>
        <v/>
      </c>
      <c r="CE597" s="26" t="str">
        <f t="shared" si="1040"/>
        <v/>
      </c>
      <c r="CF597" s="193" t="str">
        <f t="shared" si="1041"/>
        <v/>
      </c>
      <c r="CG597" s="193" t="str">
        <f t="shared" si="1042"/>
        <v/>
      </c>
      <c r="CH597" s="26" t="str">
        <f t="shared" si="1043"/>
        <v/>
      </c>
      <c r="CI597" s="26" t="str">
        <f t="shared" si="1044"/>
        <v/>
      </c>
      <c r="CJ597" s="65" t="str">
        <f t="shared" si="1045"/>
        <v/>
      </c>
      <c r="CK597" s="65" t="str">
        <f t="shared" si="1046"/>
        <v/>
      </c>
      <c r="CL597" s="64" t="str">
        <f t="shared" si="1047"/>
        <v/>
      </c>
      <c r="CM597" s="64" t="str">
        <f t="shared" si="1048"/>
        <v/>
      </c>
      <c r="CN597" s="65" t="str">
        <f t="shared" si="1049"/>
        <v/>
      </c>
      <c r="CP597" s="63" t="str">
        <f>IF(BH597="","",MAX($CP$3:CP596)+1)</f>
        <v/>
      </c>
      <c r="CQ597" s="24" t="str">
        <f t="shared" si="1050"/>
        <v/>
      </c>
      <c r="CR597" s="24" t="str">
        <f t="shared" si="1051"/>
        <v/>
      </c>
      <c r="CS597" s="24" t="str">
        <f t="shared" si="1052"/>
        <v/>
      </c>
      <c r="CT597" s="58" t="str">
        <f>IF(BO597="","",COUNTIF($BO$3:BO597,BO597)&amp;"@"&amp;BO597)</f>
        <v/>
      </c>
      <c r="CU597" s="16" t="str">
        <f t="shared" si="990"/>
        <v/>
      </c>
      <c r="CV597" s="63" t="str">
        <f t="shared" si="1053"/>
        <v/>
      </c>
      <c r="CW597" s="16" t="str">
        <f t="shared" si="1054"/>
        <v/>
      </c>
      <c r="CX597" s="16" t="str">
        <f t="shared" si="1055"/>
        <v/>
      </c>
      <c r="CY597" s="16" t="str">
        <f t="shared" si="1056"/>
        <v/>
      </c>
      <c r="CZ597" s="85" t="str">
        <f t="shared" si="1057"/>
        <v/>
      </c>
      <c r="DA597" s="16" t="str">
        <f t="shared" si="1058"/>
        <v/>
      </c>
      <c r="DB597" s="16" t="str">
        <f t="shared" si="1059"/>
        <v/>
      </c>
      <c r="DC597" s="28" t="str">
        <f>IF(CP597="","",$DC$1&amp;(INDEX(価格設定!D$1:XFD$3,ROW(価格設定!$D$3),MATCH($AW597,価格設定!D$1:XFD$1,1))*100)&amp;"%")</f>
        <v/>
      </c>
      <c r="DD597" s="28" t="str">
        <f>IF(CP597="","",$DD$1&amp;(INDEX(価格設定!D$1:XFD$3,ROW(価格設定!$D$2),MATCH($AW597,価格設定!D$1:XFD$1,1))*100)&amp;"%")</f>
        <v/>
      </c>
      <c r="DE597" s="29" t="str">
        <f t="shared" si="1060"/>
        <v/>
      </c>
      <c r="DG597" s="58" t="str">
        <f t="shared" si="1061"/>
        <v/>
      </c>
      <c r="DH597" s="58" t="str">
        <f t="shared" si="1062"/>
        <v/>
      </c>
      <c r="DI597" s="58" t="str">
        <f t="shared" si="1063"/>
        <v/>
      </c>
      <c r="DJ597" s="85" t="str">
        <f t="shared" si="1064"/>
        <v/>
      </c>
      <c r="DL597" s="58" t="str">
        <f>IF(COUNTIF(DG$3:DG$1048576,DG597)=COUNTIF($DG$3:$DG597,DG597),DG597,"")</f>
        <v/>
      </c>
      <c r="DM597" s="85" t="str">
        <f t="shared" si="1065"/>
        <v/>
      </c>
      <c r="DN597" s="85" t="str">
        <f t="shared" si="991"/>
        <v/>
      </c>
      <c r="DO597" s="85" t="str">
        <f t="shared" si="991"/>
        <v/>
      </c>
      <c r="DP597" s="303"/>
      <c r="DQ597" s="17" t="str">
        <f t="shared" si="992"/>
        <v/>
      </c>
      <c r="DR597" s="17" t="str">
        <f t="shared" si="993"/>
        <v/>
      </c>
      <c r="DS597" s="17" t="str">
        <f t="shared" si="994"/>
        <v/>
      </c>
      <c r="DU597" s="16" t="str">
        <f t="shared" si="1066"/>
        <v/>
      </c>
      <c r="DV597" s="16" t="str">
        <f>IF(DU597="","",COUNT($DU$3:DU597))</f>
        <v/>
      </c>
      <c r="DW597" s="16" t="str">
        <f t="shared" si="1067"/>
        <v/>
      </c>
      <c r="DX597" s="16" t="str">
        <f t="shared" si="1068"/>
        <v/>
      </c>
      <c r="DY597" s="16" t="str">
        <f>IF(DZ597="","",COUNTIF(DZ$3:DZ597,DZ597))</f>
        <v/>
      </c>
      <c r="DZ597" s="16" t="str">
        <f t="shared" si="1069"/>
        <v/>
      </c>
      <c r="EA597" s="16" t="str">
        <f t="shared" si="1070"/>
        <v/>
      </c>
      <c r="EB597" s="16" t="str">
        <f t="shared" si="1071"/>
        <v/>
      </c>
      <c r="EC597" s="16" t="str">
        <f t="shared" si="1072"/>
        <v/>
      </c>
      <c r="ED597" s="16" t="str">
        <f t="shared" si="1073"/>
        <v/>
      </c>
      <c r="EE597" s="16" t="str">
        <f t="shared" si="1074"/>
        <v/>
      </c>
      <c r="EF597" s="16" t="str">
        <f t="shared" si="1075"/>
        <v/>
      </c>
      <c r="EG597" s="16" t="str">
        <f t="shared" si="1076"/>
        <v/>
      </c>
      <c r="EH597" s="16" t="str">
        <f t="shared" si="1077"/>
        <v/>
      </c>
      <c r="EI597" s="16" t="str">
        <f t="shared" si="1078"/>
        <v/>
      </c>
      <c r="EJ597" s="16" t="str">
        <f t="shared" si="1079"/>
        <v/>
      </c>
      <c r="EK597" s="16" t="str">
        <f t="shared" si="1080"/>
        <v/>
      </c>
      <c r="EL597" s="58" t="str">
        <f t="shared" si="1081"/>
        <v/>
      </c>
      <c r="EM597" s="58" t="str">
        <f>IF(OR($DZ597="",CR597=""),IF($EL597="","",$EL597),IF(OR(CR597="なし",CR597=0),領収書!$H$1,CR597))</f>
        <v/>
      </c>
      <c r="EN597" s="58" t="str">
        <f>IF(OR($DZ597="",CS597=""),IF($EL597="","",$EL597),IF(OR(CS597="なし",CS597=0),入力!$EN$1,CS597))</f>
        <v/>
      </c>
      <c r="EO597" s="63" t="str">
        <f t="shared" si="1082"/>
        <v/>
      </c>
      <c r="EP597" s="63" t="str">
        <f t="shared" si="1083"/>
        <v/>
      </c>
      <c r="ER597" s="16" t="str">
        <f>IF(AND(COUNTIF($ET$3:ET597,ET597)=1,ET597&lt;&gt;""),MAX($ER$3:ER596)+1,"")</f>
        <v/>
      </c>
      <c r="ES597" s="16" t="str">
        <f>IF(価格設定!B599="","",価格設定!B599)</f>
        <v/>
      </c>
      <c r="ET597" s="16" t="str">
        <f>IF(価格設定!C599="","",価格設定!C599)</f>
        <v/>
      </c>
      <c r="EV597" s="16" t="str">
        <f t="shared" si="995"/>
        <v/>
      </c>
      <c r="EW597" s="16" t="str">
        <f t="shared" si="1084"/>
        <v/>
      </c>
    </row>
    <row r="598" spans="1:153" ht="30" customHeight="1" x14ac:dyDescent="0.2">
      <c r="A598" s="225"/>
      <c r="B598" s="212"/>
      <c r="C598" s="221"/>
      <c r="D598" s="164"/>
      <c r="E598" s="165"/>
      <c r="F598" s="166"/>
      <c r="G598" s="167"/>
      <c r="H598" s="179"/>
      <c r="I598" s="306"/>
      <c r="J598" s="169"/>
      <c r="K598" s="179"/>
      <c r="L598" s="186"/>
      <c r="M598" s="186"/>
      <c r="N598" s="168"/>
      <c r="O598" s="170"/>
      <c r="P598" s="212"/>
      <c r="Q598" s="179" t="str">
        <f>IFERROR(IF(H598="","",IFERROR(INDEX(価格設定!$B$5:$B$1048576,MATCH(H598,価格設定!$B$5:$B$1048576,0),0),INDEX(価格設定!$B$5:$B$1048576,MATCH("*"&amp;H598&amp;"*",価格設定!$B$5:$B$1048576,0),0))),H598)</f>
        <v/>
      </c>
      <c r="R598" s="250" t="str">
        <f>IFERROR(IF(Q598="",IF(K598="","",K598),IF(K598="",IF(INDEX(価格設定!$C$5:$C$1048576,MATCH(Q598,価格設定!$B$5:$B$1048576,0),0)=0,"",INDEX(価格設定!$C$5:$C$1048576,MATCH(Q598,価格設定!$B$5:$B$1048576,0),0)),IF(K598="なし","",K598))),"")</f>
        <v/>
      </c>
      <c r="S598" s="308" t="str">
        <f t="shared" si="996"/>
        <v/>
      </c>
      <c r="T598" s="126" t="str">
        <f>IFERROR(IF(J598="",IF(INDEX(価格設定!$E$5:$R$1048576,MATCH($Q598,価格設定!B$5:B$1048576,0),MATCH($AW598,価格設定!E$1:X$1,1))=0,"",INDEX(価格設定!$E$5:$R$1048576,MATCH($Q598,価格設定!B$5:B$1048576,0),MATCH($AW598,価格設定!E$1:X$1,1))),J598),"")</f>
        <v/>
      </c>
      <c r="U598" s="126" t="str">
        <f t="shared" si="997"/>
        <v/>
      </c>
      <c r="V598" s="132" t="str">
        <f t="shared" si="998"/>
        <v/>
      </c>
      <c r="W598" s="127" t="str">
        <f>IFERROR(IF(OR(T598="",T598&lt;0),"",IFERROR(INDEX(価格設定!E$2:X$3,IF(AND(K598=$K$1,$K$1&lt;&gt;""),ROW(価格設定!$D$3)-1,MATCH(INDEX(価格設定!$D$5:$D$1048576,MATCH(Q598,価格設定!$B$5:$B$1048576,0),0),価格設定!$D$2:$D$3,0)),MATCH($AW598,価格設定!E$1:X$1,1)),INDEX(価格設定!E$2:X$2,0,MATCH($AW598,価格設定!E$1:X$1,1)))),"")</f>
        <v/>
      </c>
      <c r="X598" s="126" t="str">
        <f t="shared" si="989"/>
        <v/>
      </c>
      <c r="Y598" s="128" t="str">
        <f t="shared" si="999"/>
        <v/>
      </c>
      <c r="Z598" s="126" t="str">
        <f t="shared" si="1000"/>
        <v/>
      </c>
      <c r="AA598" s="129" t="str">
        <f t="shared" si="1001"/>
        <v/>
      </c>
      <c r="AB598" s="126" t="str">
        <f t="shared" si="1002"/>
        <v/>
      </c>
      <c r="AC598" s="280" t="str">
        <f t="shared" si="1003"/>
        <v/>
      </c>
      <c r="AD598" s="15"/>
      <c r="AE598" s="204" t="str">
        <f>IF(AF598="","",COUNT($AF$3:AF598))</f>
        <v/>
      </c>
      <c r="AF598" s="206" t="str">
        <f t="shared" si="1004"/>
        <v/>
      </c>
      <c r="AG598" s="204" t="str">
        <f t="shared" si="1005"/>
        <v/>
      </c>
      <c r="AH598" s="204" t="str">
        <f t="shared" si="1006"/>
        <v/>
      </c>
      <c r="AI598" s="287"/>
      <c r="AJ598" s="15"/>
      <c r="AK598" s="138" t="str">
        <f t="shared" si="1007"/>
        <v/>
      </c>
      <c r="AL598" s="131" t="str">
        <f t="shared" si="1008"/>
        <v/>
      </c>
      <c r="AM598" s="131" t="str">
        <f t="shared" si="1009"/>
        <v/>
      </c>
      <c r="AN598" s="313" t="str">
        <f t="shared" si="1010"/>
        <v/>
      </c>
      <c r="AO598" s="316" t="str">
        <f t="shared" si="1011"/>
        <v/>
      </c>
      <c r="AP598" s="18"/>
      <c r="AQ598" s="3" t="str">
        <f>IF(F598="","",MAX($AQ$3:AQ597)+1)</f>
        <v/>
      </c>
      <c r="AR598" s="3" t="str">
        <f>IF(OR(AQ598="",BB598=""),"",MAX($AR$3:AR597)+1)</f>
        <v/>
      </c>
      <c r="AS598" s="3" t="str">
        <f>IF(CQ598="","",RANK(CQ598,CQ$3:CQ$1048576,1)+COUNTIF($CQ$3:CQ598,CQ598)-1)</f>
        <v/>
      </c>
      <c r="AT598" s="21" t="str">
        <f>IF(C598="",IF(OR(AND($H598&lt;&gt;"",C598=""),AND($F597=$F598,$AZ598&lt;&gt;""),COUNTA($H$3:$H$1048576,#REF!,$F$3:$F$1048576)&gt;COUNTA($H$3:$H598,#REF!,$F$3:$F598),$AZ598&lt;&gt;""),INDEX(AT$3:AT$1048576,MATCH(MAX($AQ$3:$AQ597),$AQ$3:$AQ$1048576,0),0),""),C598)</f>
        <v/>
      </c>
      <c r="AU598" s="21" t="str">
        <f>IF(D598="",IF(OR(AND($H598&lt;&gt;"",D598=""),AND($F597=$F598,$AZ598&lt;&gt;""),COUNTA($H$3:$H$1048576,#REF!,$F$3:$F$1048576)&gt;COUNTA($H$3:$H598,#REF!,$F$3:$F598),$AZ598&lt;&gt;""),INDEX(AU$3:AU$1048576,MATCH(MAX($AQ$3:$AQ597),$AQ$3:$AQ$1048576,0),0),""),D598)</f>
        <v/>
      </c>
      <c r="AV598" s="21" t="str">
        <f>IF(E598="",IF(OR(AND($H598&lt;&gt;"",E598=""),AND($F597=$F598,$AZ598&lt;&gt;""),COUNTA($H$3:$H$1048576,#REF!,$F$3:$F$1048576)&gt;COUNTA($H$3:$H598,#REF!,$F$3:$F598),$AZ598&lt;&gt;""),INDEX(AV$3:AV$1048576,MATCH(MAX($AQ$3:$AQ597),$AQ$3:$AQ$1048576,0),0),""),E598)</f>
        <v/>
      </c>
      <c r="AW598" s="24" t="str">
        <f t="shared" si="1012"/>
        <v/>
      </c>
      <c r="AX598" s="13" t="str">
        <f t="shared" si="1013"/>
        <v/>
      </c>
      <c r="AY598" s="4" t="str">
        <f t="shared" si="1014"/>
        <v/>
      </c>
      <c r="AZ598" s="4" t="str">
        <f>IF(AX598="",IF(OR(AND(H598&lt;&gt;"",F598=""),COUNTA($H$3:$H$1048576)&gt;COUNTA($H$3:$H598)),INDEX(AX$3:AX598,MATCH(MAX($AQ$3:AQ598),AQ$3:AQ598,0),0),""),AX598)</f>
        <v/>
      </c>
      <c r="BA598" s="4" t="str">
        <f>IF(AY598="",IF(AND(H598&lt;&gt;"",F598=""),INDEX(AY$3:AY598,MATCH(MAX($AQ$3:AQ598),AQ$3:AQ598,0),0),""),AY598)</f>
        <v/>
      </c>
      <c r="BB598" s="82" t="str">
        <f>IF(BC598="","",RANK(BC598,BC$3:BC$1048576,1)+COUNTIF($BC$3:BC598,BC598)-1)</f>
        <v/>
      </c>
      <c r="BC598" s="139" t="str">
        <f t="shared" si="1015"/>
        <v/>
      </c>
      <c r="BD598" s="46" t="str">
        <f t="shared" si="1016"/>
        <v/>
      </c>
      <c r="BE598" s="46" t="str">
        <f t="shared" si="1017"/>
        <v/>
      </c>
      <c r="BF598" s="46" t="str">
        <f t="shared" si="1018"/>
        <v/>
      </c>
      <c r="BG598" s="4" t="str">
        <f t="shared" si="1019"/>
        <v/>
      </c>
      <c r="BH598" s="180" t="str">
        <f t="shared" si="1020"/>
        <v/>
      </c>
      <c r="BI598" s="16" t="str">
        <f t="shared" si="1021"/>
        <v/>
      </c>
      <c r="BJ598" s="52" t="str">
        <f>IF(BI598="","",IF(W598="","",IF(AND(K598=$K$1,$K$1&lt;&gt;""),$BT$2,IFERROR(IF(INDEX(価格設定!$D$5:$D$1048576,MATCH(Q598,価格設定!$B$5:$B$1048576,0),0)=価格設定!$D$3,$BT$2,$BS$2),$BS$2))))</f>
        <v/>
      </c>
      <c r="BK598" s="16" t="str">
        <f>IF(BI598="","",IF(COUNTIF($BI$3:BI598,BI598)=1,1,IF(AND(BI597=BI598,BH598=""),BK597,COUNTIF($BH$3:BH598,BH598))))</f>
        <v/>
      </c>
      <c r="BL598" s="52" t="str">
        <f t="shared" si="1022"/>
        <v/>
      </c>
      <c r="BM598" s="52" t="str">
        <f t="shared" si="1023"/>
        <v/>
      </c>
      <c r="BN598" s="119" t="str">
        <f t="shared" si="1024"/>
        <v/>
      </c>
      <c r="BO598" s="119" t="str">
        <f t="shared" si="1025"/>
        <v/>
      </c>
      <c r="BP598" s="17" t="str">
        <f t="shared" si="1026"/>
        <v/>
      </c>
      <c r="BQ598" s="17" t="str">
        <f t="shared" si="1027"/>
        <v/>
      </c>
      <c r="BR598" s="17" t="str">
        <f>IF(OR(BP598="",COUNTIF($BO$3:BO598,BO598)&lt;&gt;1),"",SUMIF(BO$3:BO$1048576,BO598,BP$3:BP$1048576))</f>
        <v/>
      </c>
      <c r="BS598" s="17" t="str">
        <f t="shared" si="1028"/>
        <v/>
      </c>
      <c r="BT598" s="17" t="str">
        <f t="shared" si="1029"/>
        <v/>
      </c>
      <c r="BU598" s="17" t="str">
        <f t="shared" si="1030"/>
        <v/>
      </c>
      <c r="BV598" s="24" t="str">
        <f t="shared" si="1031"/>
        <v/>
      </c>
      <c r="BW598" s="24" t="str">
        <f t="shared" si="1032"/>
        <v/>
      </c>
      <c r="BX598" s="24" t="str">
        <f t="shared" si="1033"/>
        <v/>
      </c>
      <c r="BY598" s="26" t="str">
        <f t="shared" si="1034"/>
        <v/>
      </c>
      <c r="BZ598" s="26" t="str">
        <f t="shared" si="1035"/>
        <v/>
      </c>
      <c r="CA598" s="26" t="str">
        <f t="shared" si="1036"/>
        <v/>
      </c>
      <c r="CB598" s="66" t="str">
        <f t="shared" si="1037"/>
        <v/>
      </c>
      <c r="CC598" s="65" t="str">
        <f t="shared" si="1038"/>
        <v/>
      </c>
      <c r="CD598" s="26" t="str">
        <f t="shared" si="1039"/>
        <v/>
      </c>
      <c r="CE598" s="26" t="str">
        <f t="shared" si="1040"/>
        <v/>
      </c>
      <c r="CF598" s="193" t="str">
        <f t="shared" si="1041"/>
        <v/>
      </c>
      <c r="CG598" s="193" t="str">
        <f t="shared" si="1042"/>
        <v/>
      </c>
      <c r="CH598" s="26" t="str">
        <f t="shared" si="1043"/>
        <v/>
      </c>
      <c r="CI598" s="26" t="str">
        <f t="shared" si="1044"/>
        <v/>
      </c>
      <c r="CJ598" s="65" t="str">
        <f t="shared" si="1045"/>
        <v/>
      </c>
      <c r="CK598" s="65" t="str">
        <f t="shared" si="1046"/>
        <v/>
      </c>
      <c r="CL598" s="64" t="str">
        <f t="shared" si="1047"/>
        <v/>
      </c>
      <c r="CM598" s="64" t="str">
        <f t="shared" si="1048"/>
        <v/>
      </c>
      <c r="CN598" s="65" t="str">
        <f t="shared" si="1049"/>
        <v/>
      </c>
      <c r="CP598" s="63" t="str">
        <f>IF(BH598="","",MAX($CP$3:CP597)+1)</f>
        <v/>
      </c>
      <c r="CQ598" s="24" t="str">
        <f t="shared" si="1050"/>
        <v/>
      </c>
      <c r="CR598" s="24" t="str">
        <f t="shared" si="1051"/>
        <v/>
      </c>
      <c r="CS598" s="24" t="str">
        <f t="shared" si="1052"/>
        <v/>
      </c>
      <c r="CT598" s="58" t="str">
        <f>IF(BO598="","",COUNTIF($BO$3:BO598,BO598)&amp;"@"&amp;BO598)</f>
        <v/>
      </c>
      <c r="CU598" s="16" t="str">
        <f t="shared" si="990"/>
        <v/>
      </c>
      <c r="CV598" s="63" t="str">
        <f t="shared" si="1053"/>
        <v/>
      </c>
      <c r="CW598" s="16" t="str">
        <f t="shared" si="1054"/>
        <v/>
      </c>
      <c r="CX598" s="16" t="str">
        <f t="shared" si="1055"/>
        <v/>
      </c>
      <c r="CY598" s="16" t="str">
        <f t="shared" si="1056"/>
        <v/>
      </c>
      <c r="CZ598" s="85" t="str">
        <f t="shared" si="1057"/>
        <v/>
      </c>
      <c r="DA598" s="16" t="str">
        <f t="shared" si="1058"/>
        <v/>
      </c>
      <c r="DB598" s="16" t="str">
        <f t="shared" si="1059"/>
        <v/>
      </c>
      <c r="DC598" s="28" t="str">
        <f>IF(CP598="","",$DC$1&amp;(INDEX(価格設定!D$1:XFD$3,ROW(価格設定!$D$3),MATCH($AW598,価格設定!D$1:XFD$1,1))*100)&amp;"%")</f>
        <v/>
      </c>
      <c r="DD598" s="28" t="str">
        <f>IF(CP598="","",$DD$1&amp;(INDEX(価格設定!D$1:XFD$3,ROW(価格設定!$D$2),MATCH($AW598,価格設定!D$1:XFD$1,1))*100)&amp;"%")</f>
        <v/>
      </c>
      <c r="DE598" s="29" t="str">
        <f t="shared" si="1060"/>
        <v/>
      </c>
      <c r="DG598" s="58" t="str">
        <f t="shared" si="1061"/>
        <v/>
      </c>
      <c r="DH598" s="58" t="str">
        <f t="shared" si="1062"/>
        <v/>
      </c>
      <c r="DI598" s="58" t="str">
        <f t="shared" si="1063"/>
        <v/>
      </c>
      <c r="DJ598" s="85" t="str">
        <f t="shared" si="1064"/>
        <v/>
      </c>
      <c r="DL598" s="58" t="str">
        <f>IF(COUNTIF(DG$3:DG$1048576,DG598)=COUNTIF($DG$3:$DG598,DG598),DG598,"")</f>
        <v/>
      </c>
      <c r="DM598" s="85" t="str">
        <f t="shared" si="1065"/>
        <v/>
      </c>
      <c r="DN598" s="85" t="str">
        <f t="shared" si="991"/>
        <v/>
      </c>
      <c r="DO598" s="85" t="str">
        <f t="shared" si="991"/>
        <v/>
      </c>
      <c r="DP598" s="303"/>
      <c r="DQ598" s="17" t="str">
        <f t="shared" si="992"/>
        <v/>
      </c>
      <c r="DR598" s="17" t="str">
        <f t="shared" si="993"/>
        <v/>
      </c>
      <c r="DS598" s="17" t="str">
        <f t="shared" si="994"/>
        <v/>
      </c>
      <c r="DU598" s="16" t="str">
        <f t="shared" si="1066"/>
        <v/>
      </c>
      <c r="DV598" s="16" t="str">
        <f>IF(DU598="","",COUNT($DU$3:DU598))</f>
        <v/>
      </c>
      <c r="DW598" s="16" t="str">
        <f t="shared" si="1067"/>
        <v/>
      </c>
      <c r="DX598" s="16" t="str">
        <f t="shared" si="1068"/>
        <v/>
      </c>
      <c r="DY598" s="16" t="str">
        <f>IF(DZ598="","",COUNTIF(DZ$3:DZ598,DZ598))</f>
        <v/>
      </c>
      <c r="DZ598" s="16" t="str">
        <f t="shared" si="1069"/>
        <v/>
      </c>
      <c r="EA598" s="16" t="str">
        <f t="shared" si="1070"/>
        <v/>
      </c>
      <c r="EB598" s="16" t="str">
        <f t="shared" si="1071"/>
        <v/>
      </c>
      <c r="EC598" s="16" t="str">
        <f t="shared" si="1072"/>
        <v/>
      </c>
      <c r="ED598" s="16" t="str">
        <f t="shared" si="1073"/>
        <v/>
      </c>
      <c r="EE598" s="16" t="str">
        <f t="shared" si="1074"/>
        <v/>
      </c>
      <c r="EF598" s="16" t="str">
        <f t="shared" si="1075"/>
        <v/>
      </c>
      <c r="EG598" s="16" t="str">
        <f t="shared" si="1076"/>
        <v/>
      </c>
      <c r="EH598" s="16" t="str">
        <f t="shared" si="1077"/>
        <v/>
      </c>
      <c r="EI598" s="16" t="str">
        <f t="shared" si="1078"/>
        <v/>
      </c>
      <c r="EJ598" s="16" t="str">
        <f t="shared" si="1079"/>
        <v/>
      </c>
      <c r="EK598" s="16" t="str">
        <f t="shared" si="1080"/>
        <v/>
      </c>
      <c r="EL598" s="58" t="str">
        <f t="shared" si="1081"/>
        <v/>
      </c>
      <c r="EM598" s="58" t="str">
        <f>IF(OR($DZ598="",CR598=""),IF($EL598="","",$EL598),IF(OR(CR598="なし",CR598=0),領収書!$H$1,CR598))</f>
        <v/>
      </c>
      <c r="EN598" s="58" t="str">
        <f>IF(OR($DZ598="",CS598=""),IF($EL598="","",$EL598),IF(OR(CS598="なし",CS598=0),入力!$EN$1,CS598))</f>
        <v/>
      </c>
      <c r="EO598" s="63" t="str">
        <f t="shared" si="1082"/>
        <v/>
      </c>
      <c r="EP598" s="63" t="str">
        <f t="shared" si="1083"/>
        <v/>
      </c>
      <c r="ER598" s="16" t="str">
        <f>IF(AND(COUNTIF($ET$3:ET598,ET598)=1,ET598&lt;&gt;""),MAX($ER$3:ER597)+1,"")</f>
        <v/>
      </c>
      <c r="ES598" s="16" t="str">
        <f>IF(価格設定!B600="","",価格設定!B600)</f>
        <v/>
      </c>
      <c r="ET598" s="16" t="str">
        <f>IF(価格設定!C600="","",価格設定!C600)</f>
        <v/>
      </c>
      <c r="EV598" s="16" t="str">
        <f t="shared" si="995"/>
        <v/>
      </c>
      <c r="EW598" s="16" t="str">
        <f t="shared" si="1084"/>
        <v/>
      </c>
    </row>
    <row r="599" spans="1:153" ht="30" customHeight="1" x14ac:dyDescent="0.2">
      <c r="A599" s="225"/>
      <c r="B599" s="212"/>
      <c r="C599" s="221"/>
      <c r="D599" s="164"/>
      <c r="E599" s="165"/>
      <c r="F599" s="166"/>
      <c r="G599" s="167"/>
      <c r="H599" s="179"/>
      <c r="I599" s="306"/>
      <c r="J599" s="169"/>
      <c r="K599" s="179"/>
      <c r="L599" s="186"/>
      <c r="M599" s="186"/>
      <c r="N599" s="168"/>
      <c r="O599" s="170"/>
      <c r="P599" s="212"/>
      <c r="Q599" s="179" t="str">
        <f>IFERROR(IF(H599="","",IFERROR(INDEX(価格設定!$B$5:$B$1048576,MATCH(H599,価格設定!$B$5:$B$1048576,0),0),INDEX(価格設定!$B$5:$B$1048576,MATCH("*"&amp;H599&amp;"*",価格設定!$B$5:$B$1048576,0),0))),H599)</f>
        <v/>
      </c>
      <c r="R599" s="250" t="str">
        <f>IFERROR(IF(Q599="",IF(K599="","",K599),IF(K599="",IF(INDEX(価格設定!$C$5:$C$1048576,MATCH(Q599,価格設定!$B$5:$B$1048576,0),0)=0,"",INDEX(価格設定!$C$5:$C$1048576,MATCH(Q599,価格設定!$B$5:$B$1048576,0),0)),IF(K599="なし","",K599))),"")</f>
        <v/>
      </c>
      <c r="S599" s="308" t="str">
        <f t="shared" si="996"/>
        <v/>
      </c>
      <c r="T599" s="126" t="str">
        <f>IFERROR(IF(J599="",IF(INDEX(価格設定!$E$5:$R$1048576,MATCH($Q599,価格設定!B$5:B$1048576,0),MATCH($AW599,価格設定!E$1:X$1,1))=0,"",INDEX(価格設定!$E$5:$R$1048576,MATCH($Q599,価格設定!B$5:B$1048576,0),MATCH($AW599,価格設定!E$1:X$1,1))),J599),"")</f>
        <v/>
      </c>
      <c r="U599" s="126" t="str">
        <f t="shared" si="997"/>
        <v/>
      </c>
      <c r="V599" s="132" t="str">
        <f t="shared" si="998"/>
        <v/>
      </c>
      <c r="W599" s="127" t="str">
        <f>IFERROR(IF(OR(T599="",T599&lt;0),"",IFERROR(INDEX(価格設定!E$2:X$3,IF(AND(K599=$K$1,$K$1&lt;&gt;""),ROW(価格設定!$D$3)-1,MATCH(INDEX(価格設定!$D$5:$D$1048576,MATCH(Q599,価格設定!$B$5:$B$1048576,0),0),価格設定!$D$2:$D$3,0)),MATCH($AW599,価格設定!E$1:X$1,1)),INDEX(価格設定!E$2:X$2,0,MATCH($AW599,価格設定!E$1:X$1,1)))),"")</f>
        <v/>
      </c>
      <c r="X599" s="126" t="str">
        <f t="shared" si="989"/>
        <v/>
      </c>
      <c r="Y599" s="128" t="str">
        <f t="shared" si="999"/>
        <v/>
      </c>
      <c r="Z599" s="126" t="str">
        <f t="shared" si="1000"/>
        <v/>
      </c>
      <c r="AA599" s="129" t="str">
        <f t="shared" si="1001"/>
        <v/>
      </c>
      <c r="AB599" s="126" t="str">
        <f t="shared" si="1002"/>
        <v/>
      </c>
      <c r="AC599" s="280" t="str">
        <f t="shared" si="1003"/>
        <v/>
      </c>
      <c r="AD599" s="15"/>
      <c r="AE599" s="204" t="str">
        <f>IF(AF599="","",COUNT($AF$3:AF599))</f>
        <v/>
      </c>
      <c r="AF599" s="206" t="str">
        <f t="shared" si="1004"/>
        <v/>
      </c>
      <c r="AG599" s="204" t="str">
        <f t="shared" si="1005"/>
        <v/>
      </c>
      <c r="AH599" s="204" t="str">
        <f t="shared" si="1006"/>
        <v/>
      </c>
      <c r="AI599" s="287"/>
      <c r="AJ599" s="15"/>
      <c r="AK599" s="138" t="str">
        <f t="shared" si="1007"/>
        <v/>
      </c>
      <c r="AL599" s="131" t="str">
        <f t="shared" si="1008"/>
        <v/>
      </c>
      <c r="AM599" s="131" t="str">
        <f t="shared" si="1009"/>
        <v/>
      </c>
      <c r="AN599" s="313" t="str">
        <f t="shared" si="1010"/>
        <v/>
      </c>
      <c r="AO599" s="316" t="str">
        <f t="shared" si="1011"/>
        <v/>
      </c>
      <c r="AP599" s="18"/>
      <c r="AQ599" s="3" t="str">
        <f>IF(F599="","",MAX($AQ$3:AQ598)+1)</f>
        <v/>
      </c>
      <c r="AR599" s="3" t="str">
        <f>IF(OR(AQ599="",BB599=""),"",MAX($AR$3:AR598)+1)</f>
        <v/>
      </c>
      <c r="AS599" s="3" t="str">
        <f>IF(CQ599="","",RANK(CQ599,CQ$3:CQ$1048576,1)+COUNTIF($CQ$3:CQ599,CQ599)-1)</f>
        <v/>
      </c>
      <c r="AT599" s="21" t="str">
        <f>IF(C599="",IF(OR(AND($H599&lt;&gt;"",C599=""),AND($F598=$F599,$AZ599&lt;&gt;""),COUNTA($H$3:$H$1048576,#REF!,$F$3:$F$1048576)&gt;COUNTA($H$3:$H599,#REF!,$F$3:$F599),$AZ599&lt;&gt;""),INDEX(AT$3:AT$1048576,MATCH(MAX($AQ$3:$AQ598),$AQ$3:$AQ$1048576,0),0),""),C599)</f>
        <v/>
      </c>
      <c r="AU599" s="21" t="str">
        <f>IF(D599="",IF(OR(AND($H599&lt;&gt;"",D599=""),AND($F598=$F599,$AZ599&lt;&gt;""),COUNTA($H$3:$H$1048576,#REF!,$F$3:$F$1048576)&gt;COUNTA($H$3:$H599,#REF!,$F$3:$F599),$AZ599&lt;&gt;""),INDEX(AU$3:AU$1048576,MATCH(MAX($AQ$3:$AQ598),$AQ$3:$AQ$1048576,0),0),""),D599)</f>
        <v/>
      </c>
      <c r="AV599" s="21" t="str">
        <f>IF(E599="",IF(OR(AND($H599&lt;&gt;"",E599=""),AND($F598=$F599,$AZ599&lt;&gt;""),COUNTA($H$3:$H$1048576,#REF!,$F$3:$F$1048576)&gt;COUNTA($H$3:$H599,#REF!,$F$3:$F599),$AZ599&lt;&gt;""),INDEX(AV$3:AV$1048576,MATCH(MAX($AQ$3:$AQ598),$AQ$3:$AQ$1048576,0),0),""),E599)</f>
        <v/>
      </c>
      <c r="AW599" s="24" t="str">
        <f t="shared" si="1012"/>
        <v/>
      </c>
      <c r="AX599" s="13" t="str">
        <f t="shared" si="1013"/>
        <v/>
      </c>
      <c r="AY599" s="4" t="str">
        <f t="shared" si="1014"/>
        <v/>
      </c>
      <c r="AZ599" s="4" t="str">
        <f>IF(AX599="",IF(OR(AND(H599&lt;&gt;"",F599=""),COUNTA($H$3:$H$1048576)&gt;COUNTA($H$3:$H599)),INDEX(AX$3:AX599,MATCH(MAX($AQ$3:AQ599),AQ$3:AQ599,0),0),""),AX599)</f>
        <v/>
      </c>
      <c r="BA599" s="4" t="str">
        <f>IF(AY599="",IF(AND(H599&lt;&gt;"",F599=""),INDEX(AY$3:AY599,MATCH(MAX($AQ$3:AQ599),AQ$3:AQ599,0),0),""),AY599)</f>
        <v/>
      </c>
      <c r="BB599" s="82" t="str">
        <f>IF(BC599="","",RANK(BC599,BC$3:BC$1048576,1)+COUNTIF($BC$3:BC599,BC599)-1)</f>
        <v/>
      </c>
      <c r="BC599" s="139" t="str">
        <f t="shared" si="1015"/>
        <v/>
      </c>
      <c r="BD599" s="46" t="str">
        <f t="shared" si="1016"/>
        <v/>
      </c>
      <c r="BE599" s="46" t="str">
        <f t="shared" si="1017"/>
        <v/>
      </c>
      <c r="BF599" s="46" t="str">
        <f t="shared" si="1018"/>
        <v/>
      </c>
      <c r="BG599" s="4" t="str">
        <f t="shared" si="1019"/>
        <v/>
      </c>
      <c r="BH599" s="180" t="str">
        <f t="shared" si="1020"/>
        <v/>
      </c>
      <c r="BI599" s="16" t="str">
        <f t="shared" si="1021"/>
        <v/>
      </c>
      <c r="BJ599" s="52" t="str">
        <f>IF(BI599="","",IF(W599="","",IF(AND(K599=$K$1,$K$1&lt;&gt;""),$BT$2,IFERROR(IF(INDEX(価格設定!$D$5:$D$1048576,MATCH(Q599,価格設定!$B$5:$B$1048576,0),0)=価格設定!$D$3,$BT$2,$BS$2),$BS$2))))</f>
        <v/>
      </c>
      <c r="BK599" s="16" t="str">
        <f>IF(BI599="","",IF(COUNTIF($BI$3:BI599,BI599)=1,1,IF(AND(BI598=BI599,BH599=""),BK598,COUNTIF($BH$3:BH599,BH599))))</f>
        <v/>
      </c>
      <c r="BL599" s="52" t="str">
        <f t="shared" si="1022"/>
        <v/>
      </c>
      <c r="BM599" s="52" t="str">
        <f t="shared" si="1023"/>
        <v/>
      </c>
      <c r="BN599" s="119" t="str">
        <f t="shared" si="1024"/>
        <v/>
      </c>
      <c r="BO599" s="119" t="str">
        <f t="shared" si="1025"/>
        <v/>
      </c>
      <c r="BP599" s="17" t="str">
        <f t="shared" si="1026"/>
        <v/>
      </c>
      <c r="BQ599" s="17" t="str">
        <f t="shared" si="1027"/>
        <v/>
      </c>
      <c r="BR599" s="17" t="str">
        <f>IF(OR(BP599="",COUNTIF($BO$3:BO599,BO599)&lt;&gt;1),"",SUMIF(BO$3:BO$1048576,BO599,BP$3:BP$1048576))</f>
        <v/>
      </c>
      <c r="BS599" s="17" t="str">
        <f t="shared" si="1028"/>
        <v/>
      </c>
      <c r="BT599" s="17" t="str">
        <f t="shared" si="1029"/>
        <v/>
      </c>
      <c r="BU599" s="17" t="str">
        <f t="shared" si="1030"/>
        <v/>
      </c>
      <c r="BV599" s="24" t="str">
        <f t="shared" si="1031"/>
        <v/>
      </c>
      <c r="BW599" s="24" t="str">
        <f t="shared" si="1032"/>
        <v/>
      </c>
      <c r="BX599" s="24" t="str">
        <f t="shared" si="1033"/>
        <v/>
      </c>
      <c r="BY599" s="26" t="str">
        <f t="shared" si="1034"/>
        <v/>
      </c>
      <c r="BZ599" s="26" t="str">
        <f t="shared" si="1035"/>
        <v/>
      </c>
      <c r="CA599" s="26" t="str">
        <f t="shared" si="1036"/>
        <v/>
      </c>
      <c r="CB599" s="66" t="str">
        <f t="shared" si="1037"/>
        <v/>
      </c>
      <c r="CC599" s="65" t="str">
        <f t="shared" si="1038"/>
        <v/>
      </c>
      <c r="CD599" s="26" t="str">
        <f t="shared" si="1039"/>
        <v/>
      </c>
      <c r="CE599" s="26" t="str">
        <f t="shared" si="1040"/>
        <v/>
      </c>
      <c r="CF599" s="193" t="str">
        <f t="shared" si="1041"/>
        <v/>
      </c>
      <c r="CG599" s="193" t="str">
        <f t="shared" si="1042"/>
        <v/>
      </c>
      <c r="CH599" s="26" t="str">
        <f t="shared" si="1043"/>
        <v/>
      </c>
      <c r="CI599" s="26" t="str">
        <f t="shared" si="1044"/>
        <v/>
      </c>
      <c r="CJ599" s="65" t="str">
        <f t="shared" si="1045"/>
        <v/>
      </c>
      <c r="CK599" s="65" t="str">
        <f t="shared" si="1046"/>
        <v/>
      </c>
      <c r="CL599" s="64" t="str">
        <f t="shared" si="1047"/>
        <v/>
      </c>
      <c r="CM599" s="64" t="str">
        <f t="shared" si="1048"/>
        <v/>
      </c>
      <c r="CN599" s="65" t="str">
        <f t="shared" si="1049"/>
        <v/>
      </c>
      <c r="CP599" s="63" t="str">
        <f>IF(BH599="","",MAX($CP$3:CP598)+1)</f>
        <v/>
      </c>
      <c r="CQ599" s="24" t="str">
        <f t="shared" si="1050"/>
        <v/>
      </c>
      <c r="CR599" s="24" t="str">
        <f t="shared" si="1051"/>
        <v/>
      </c>
      <c r="CS599" s="24" t="str">
        <f t="shared" si="1052"/>
        <v/>
      </c>
      <c r="CT599" s="58" t="str">
        <f>IF(BO599="","",COUNTIF($BO$3:BO599,BO599)&amp;"@"&amp;BO599)</f>
        <v/>
      </c>
      <c r="CU599" s="16" t="str">
        <f t="shared" si="990"/>
        <v/>
      </c>
      <c r="CV599" s="63" t="str">
        <f t="shared" si="1053"/>
        <v/>
      </c>
      <c r="CW599" s="16" t="str">
        <f t="shared" si="1054"/>
        <v/>
      </c>
      <c r="CX599" s="16" t="str">
        <f t="shared" si="1055"/>
        <v/>
      </c>
      <c r="CY599" s="16" t="str">
        <f t="shared" si="1056"/>
        <v/>
      </c>
      <c r="CZ599" s="85" t="str">
        <f t="shared" si="1057"/>
        <v/>
      </c>
      <c r="DA599" s="16" t="str">
        <f t="shared" si="1058"/>
        <v/>
      </c>
      <c r="DB599" s="16" t="str">
        <f t="shared" si="1059"/>
        <v/>
      </c>
      <c r="DC599" s="28" t="str">
        <f>IF(CP599="","",$DC$1&amp;(INDEX(価格設定!D$1:XFD$3,ROW(価格設定!$D$3),MATCH($AW599,価格設定!D$1:XFD$1,1))*100)&amp;"%")</f>
        <v/>
      </c>
      <c r="DD599" s="28" t="str">
        <f>IF(CP599="","",$DD$1&amp;(INDEX(価格設定!D$1:XFD$3,ROW(価格設定!$D$2),MATCH($AW599,価格設定!D$1:XFD$1,1))*100)&amp;"%")</f>
        <v/>
      </c>
      <c r="DE599" s="29" t="str">
        <f t="shared" si="1060"/>
        <v/>
      </c>
      <c r="DG599" s="58" t="str">
        <f t="shared" si="1061"/>
        <v/>
      </c>
      <c r="DH599" s="58" t="str">
        <f t="shared" si="1062"/>
        <v/>
      </c>
      <c r="DI599" s="58" t="str">
        <f t="shared" si="1063"/>
        <v/>
      </c>
      <c r="DJ599" s="85" t="str">
        <f t="shared" si="1064"/>
        <v/>
      </c>
      <c r="DL599" s="58" t="str">
        <f>IF(COUNTIF(DG$3:DG$1048576,DG599)=COUNTIF($DG$3:$DG599,DG599),DG599,"")</f>
        <v/>
      </c>
      <c r="DM599" s="85" t="str">
        <f t="shared" si="1065"/>
        <v/>
      </c>
      <c r="DN599" s="85" t="str">
        <f t="shared" si="991"/>
        <v/>
      </c>
      <c r="DO599" s="85" t="str">
        <f t="shared" si="991"/>
        <v/>
      </c>
      <c r="DP599" s="303"/>
      <c r="DQ599" s="17" t="str">
        <f t="shared" si="992"/>
        <v/>
      </c>
      <c r="DR599" s="17" t="str">
        <f t="shared" si="993"/>
        <v/>
      </c>
      <c r="DS599" s="17" t="str">
        <f t="shared" si="994"/>
        <v/>
      </c>
      <c r="DU599" s="16" t="str">
        <f t="shared" si="1066"/>
        <v/>
      </c>
      <c r="DV599" s="16" t="str">
        <f>IF(DU599="","",COUNT($DU$3:DU599))</f>
        <v/>
      </c>
      <c r="DW599" s="16" t="str">
        <f t="shared" si="1067"/>
        <v/>
      </c>
      <c r="DX599" s="16" t="str">
        <f t="shared" si="1068"/>
        <v/>
      </c>
      <c r="DY599" s="16" t="str">
        <f>IF(DZ599="","",COUNTIF(DZ$3:DZ599,DZ599))</f>
        <v/>
      </c>
      <c r="DZ599" s="16" t="str">
        <f t="shared" si="1069"/>
        <v/>
      </c>
      <c r="EA599" s="16" t="str">
        <f t="shared" si="1070"/>
        <v/>
      </c>
      <c r="EB599" s="16" t="str">
        <f t="shared" si="1071"/>
        <v/>
      </c>
      <c r="EC599" s="16" t="str">
        <f t="shared" si="1072"/>
        <v/>
      </c>
      <c r="ED599" s="16" t="str">
        <f t="shared" si="1073"/>
        <v/>
      </c>
      <c r="EE599" s="16" t="str">
        <f t="shared" si="1074"/>
        <v/>
      </c>
      <c r="EF599" s="16" t="str">
        <f t="shared" si="1075"/>
        <v/>
      </c>
      <c r="EG599" s="16" t="str">
        <f t="shared" si="1076"/>
        <v/>
      </c>
      <c r="EH599" s="16" t="str">
        <f t="shared" si="1077"/>
        <v/>
      </c>
      <c r="EI599" s="16" t="str">
        <f t="shared" si="1078"/>
        <v/>
      </c>
      <c r="EJ599" s="16" t="str">
        <f t="shared" si="1079"/>
        <v/>
      </c>
      <c r="EK599" s="16" t="str">
        <f t="shared" si="1080"/>
        <v/>
      </c>
      <c r="EL599" s="58" t="str">
        <f t="shared" si="1081"/>
        <v/>
      </c>
      <c r="EM599" s="58" t="str">
        <f>IF(OR($DZ599="",CR599=""),IF($EL599="","",$EL599),IF(OR(CR599="なし",CR599=0),領収書!$H$1,CR599))</f>
        <v/>
      </c>
      <c r="EN599" s="58" t="str">
        <f>IF(OR($DZ599="",CS599=""),IF($EL599="","",$EL599),IF(OR(CS599="なし",CS599=0),入力!$EN$1,CS599))</f>
        <v/>
      </c>
      <c r="EO599" s="63" t="str">
        <f t="shared" si="1082"/>
        <v/>
      </c>
      <c r="EP599" s="63" t="str">
        <f t="shared" si="1083"/>
        <v/>
      </c>
      <c r="ER599" s="16" t="str">
        <f>IF(AND(COUNTIF($ET$3:ET599,ET599)=1,ET599&lt;&gt;""),MAX($ER$3:ER598)+1,"")</f>
        <v/>
      </c>
      <c r="ES599" s="16" t="str">
        <f>IF(価格設定!B601="","",価格設定!B601)</f>
        <v/>
      </c>
      <c r="ET599" s="16" t="str">
        <f>IF(価格設定!C601="","",価格設定!C601)</f>
        <v/>
      </c>
      <c r="EV599" s="16" t="str">
        <f t="shared" si="995"/>
        <v/>
      </c>
      <c r="EW599" s="16" t="str">
        <f t="shared" si="1084"/>
        <v/>
      </c>
    </row>
    <row r="600" spans="1:153" ht="30" customHeight="1" x14ac:dyDescent="0.2">
      <c r="A600" s="225"/>
      <c r="B600" s="212"/>
      <c r="C600" s="221"/>
      <c r="D600" s="164"/>
      <c r="E600" s="165"/>
      <c r="F600" s="166"/>
      <c r="G600" s="167"/>
      <c r="H600" s="179"/>
      <c r="I600" s="306"/>
      <c r="J600" s="169"/>
      <c r="K600" s="179"/>
      <c r="L600" s="186"/>
      <c r="M600" s="186"/>
      <c r="N600" s="168"/>
      <c r="O600" s="170"/>
      <c r="P600" s="212"/>
      <c r="Q600" s="179" t="str">
        <f>IFERROR(IF(H600="","",IFERROR(INDEX(価格設定!$B$5:$B$1048576,MATCH(H600,価格設定!$B$5:$B$1048576,0),0),INDEX(価格設定!$B$5:$B$1048576,MATCH("*"&amp;H600&amp;"*",価格設定!$B$5:$B$1048576,0),0))),H600)</f>
        <v/>
      </c>
      <c r="R600" s="250" t="str">
        <f>IFERROR(IF(Q600="",IF(K600="","",K600),IF(K600="",IF(INDEX(価格設定!$C$5:$C$1048576,MATCH(Q600,価格設定!$B$5:$B$1048576,0),0)=0,"",INDEX(価格設定!$C$5:$C$1048576,MATCH(Q600,価格設定!$B$5:$B$1048576,0),0)),IF(K600="なし","",K600))),"")</f>
        <v/>
      </c>
      <c r="S600" s="308" t="str">
        <f t="shared" si="996"/>
        <v/>
      </c>
      <c r="T600" s="126" t="str">
        <f>IFERROR(IF(J600="",IF(INDEX(価格設定!$E$5:$R$1048576,MATCH($Q600,価格設定!B$5:B$1048576,0),MATCH($AW600,価格設定!E$1:X$1,1))=0,"",INDEX(価格設定!$E$5:$R$1048576,MATCH($Q600,価格設定!B$5:B$1048576,0),MATCH($AW600,価格設定!E$1:X$1,1))),J600),"")</f>
        <v/>
      </c>
      <c r="U600" s="126" t="str">
        <f t="shared" si="997"/>
        <v/>
      </c>
      <c r="V600" s="132" t="str">
        <f t="shared" si="998"/>
        <v/>
      </c>
      <c r="W600" s="127" t="str">
        <f>IFERROR(IF(OR(T600="",T600&lt;0),"",IFERROR(INDEX(価格設定!E$2:X$3,IF(AND(K600=$K$1,$K$1&lt;&gt;""),ROW(価格設定!$D$3)-1,MATCH(INDEX(価格設定!$D$5:$D$1048576,MATCH(Q600,価格設定!$B$5:$B$1048576,0),0),価格設定!$D$2:$D$3,0)),MATCH($AW600,価格設定!E$1:X$1,1)),INDEX(価格設定!E$2:X$2,0,MATCH($AW600,価格設定!E$1:X$1,1)))),"")</f>
        <v/>
      </c>
      <c r="X600" s="126" t="str">
        <f t="shared" si="989"/>
        <v/>
      </c>
      <c r="Y600" s="128" t="str">
        <f t="shared" si="999"/>
        <v/>
      </c>
      <c r="Z600" s="126" t="str">
        <f t="shared" si="1000"/>
        <v/>
      </c>
      <c r="AA600" s="129" t="str">
        <f t="shared" si="1001"/>
        <v/>
      </c>
      <c r="AB600" s="126" t="str">
        <f t="shared" si="1002"/>
        <v/>
      </c>
      <c r="AC600" s="280" t="str">
        <f t="shared" si="1003"/>
        <v/>
      </c>
      <c r="AD600" s="15"/>
      <c r="AE600" s="204" t="str">
        <f>IF(AF600="","",COUNT($AF$3:AF600))</f>
        <v/>
      </c>
      <c r="AF600" s="206" t="str">
        <f t="shared" si="1004"/>
        <v/>
      </c>
      <c r="AG600" s="204" t="str">
        <f t="shared" si="1005"/>
        <v/>
      </c>
      <c r="AH600" s="204" t="str">
        <f t="shared" si="1006"/>
        <v/>
      </c>
      <c r="AI600" s="287"/>
      <c r="AJ600" s="15"/>
      <c r="AK600" s="138" t="str">
        <f t="shared" si="1007"/>
        <v/>
      </c>
      <c r="AL600" s="131" t="str">
        <f t="shared" si="1008"/>
        <v/>
      </c>
      <c r="AM600" s="131" t="str">
        <f t="shared" si="1009"/>
        <v/>
      </c>
      <c r="AN600" s="313" t="str">
        <f t="shared" si="1010"/>
        <v/>
      </c>
      <c r="AO600" s="316" t="str">
        <f t="shared" si="1011"/>
        <v/>
      </c>
      <c r="AP600" s="18"/>
      <c r="AQ600" s="3" t="str">
        <f>IF(F600="","",MAX($AQ$3:AQ599)+1)</f>
        <v/>
      </c>
      <c r="AR600" s="3" t="str">
        <f>IF(OR(AQ600="",BB600=""),"",MAX($AR$3:AR599)+1)</f>
        <v/>
      </c>
      <c r="AS600" s="3" t="str">
        <f>IF(CQ600="","",RANK(CQ600,CQ$3:CQ$1048576,1)+COUNTIF($CQ$3:CQ600,CQ600)-1)</f>
        <v/>
      </c>
      <c r="AT600" s="21" t="str">
        <f>IF(C600="",IF(OR(AND($H600&lt;&gt;"",C600=""),AND($F599=$F600,$AZ600&lt;&gt;""),COUNTA($H$3:$H$1048576,#REF!,$F$3:$F$1048576)&gt;COUNTA($H$3:$H600,#REF!,$F$3:$F600),$AZ600&lt;&gt;""),INDEX(AT$3:AT$1048576,MATCH(MAX($AQ$3:$AQ599),$AQ$3:$AQ$1048576,0),0),""),C600)</f>
        <v/>
      </c>
      <c r="AU600" s="21" t="str">
        <f>IF(D600="",IF(OR(AND($H600&lt;&gt;"",D600=""),AND($F599=$F600,$AZ600&lt;&gt;""),COUNTA($H$3:$H$1048576,#REF!,$F$3:$F$1048576)&gt;COUNTA($H$3:$H600,#REF!,$F$3:$F600),$AZ600&lt;&gt;""),INDEX(AU$3:AU$1048576,MATCH(MAX($AQ$3:$AQ599),$AQ$3:$AQ$1048576,0),0),""),D600)</f>
        <v/>
      </c>
      <c r="AV600" s="21" t="str">
        <f>IF(E600="",IF(OR(AND($H600&lt;&gt;"",E600=""),AND($F599=$F600,$AZ600&lt;&gt;""),COUNTA($H$3:$H$1048576,#REF!,$F$3:$F$1048576)&gt;COUNTA($H$3:$H600,#REF!,$F$3:$F600),$AZ600&lt;&gt;""),INDEX(AV$3:AV$1048576,MATCH(MAX($AQ$3:$AQ599),$AQ$3:$AQ$1048576,0),0),""),E600)</f>
        <v/>
      </c>
      <c r="AW600" s="24" t="str">
        <f t="shared" si="1012"/>
        <v/>
      </c>
      <c r="AX600" s="13" t="str">
        <f t="shared" si="1013"/>
        <v/>
      </c>
      <c r="AY600" s="4" t="str">
        <f t="shared" si="1014"/>
        <v/>
      </c>
      <c r="AZ600" s="4" t="str">
        <f>IF(AX600="",IF(OR(AND(H600&lt;&gt;"",F600=""),COUNTA($H$3:$H$1048576)&gt;COUNTA($H$3:$H600)),INDEX(AX$3:AX600,MATCH(MAX($AQ$3:AQ600),AQ$3:AQ600,0),0),""),AX600)</f>
        <v/>
      </c>
      <c r="BA600" s="4" t="str">
        <f>IF(AY600="",IF(AND(H600&lt;&gt;"",F600=""),INDEX(AY$3:AY600,MATCH(MAX($AQ$3:AQ600),AQ$3:AQ600,0),0),""),AY600)</f>
        <v/>
      </c>
      <c r="BB600" s="82" t="str">
        <f>IF(BC600="","",RANK(BC600,BC$3:BC$1048576,1)+COUNTIF($BC$3:BC600,BC600)-1)</f>
        <v/>
      </c>
      <c r="BC600" s="139" t="str">
        <f t="shared" si="1015"/>
        <v/>
      </c>
      <c r="BD600" s="46" t="str">
        <f t="shared" si="1016"/>
        <v/>
      </c>
      <c r="BE600" s="46" t="str">
        <f t="shared" si="1017"/>
        <v/>
      </c>
      <c r="BF600" s="46" t="str">
        <f t="shared" si="1018"/>
        <v/>
      </c>
      <c r="BG600" s="4" t="str">
        <f t="shared" si="1019"/>
        <v/>
      </c>
      <c r="BH600" s="180" t="str">
        <f t="shared" si="1020"/>
        <v/>
      </c>
      <c r="BI600" s="16" t="str">
        <f t="shared" si="1021"/>
        <v/>
      </c>
      <c r="BJ600" s="52" t="str">
        <f>IF(BI600="","",IF(W600="","",IF(AND(K600=$K$1,$K$1&lt;&gt;""),$BT$2,IFERROR(IF(INDEX(価格設定!$D$5:$D$1048576,MATCH(Q600,価格設定!$B$5:$B$1048576,0),0)=価格設定!$D$3,$BT$2,$BS$2),$BS$2))))</f>
        <v/>
      </c>
      <c r="BK600" s="16" t="str">
        <f>IF(BI600="","",IF(COUNTIF($BI$3:BI600,BI600)=1,1,IF(AND(BI599=BI600,BH600=""),BK599,COUNTIF($BH$3:BH600,BH600))))</f>
        <v/>
      </c>
      <c r="BL600" s="52" t="str">
        <f t="shared" si="1022"/>
        <v/>
      </c>
      <c r="BM600" s="52" t="str">
        <f t="shared" si="1023"/>
        <v/>
      </c>
      <c r="BN600" s="119" t="str">
        <f t="shared" si="1024"/>
        <v/>
      </c>
      <c r="BO600" s="119" t="str">
        <f t="shared" si="1025"/>
        <v/>
      </c>
      <c r="BP600" s="17" t="str">
        <f t="shared" si="1026"/>
        <v/>
      </c>
      <c r="BQ600" s="17" t="str">
        <f t="shared" si="1027"/>
        <v/>
      </c>
      <c r="BR600" s="17" t="str">
        <f>IF(OR(BP600="",COUNTIF($BO$3:BO600,BO600)&lt;&gt;1),"",SUMIF(BO$3:BO$1048576,BO600,BP$3:BP$1048576))</f>
        <v/>
      </c>
      <c r="BS600" s="17" t="str">
        <f t="shared" si="1028"/>
        <v/>
      </c>
      <c r="BT600" s="17" t="str">
        <f t="shared" si="1029"/>
        <v/>
      </c>
      <c r="BU600" s="17" t="str">
        <f t="shared" si="1030"/>
        <v/>
      </c>
      <c r="BV600" s="24" t="str">
        <f t="shared" si="1031"/>
        <v/>
      </c>
      <c r="BW600" s="24" t="str">
        <f t="shared" si="1032"/>
        <v/>
      </c>
      <c r="BX600" s="24" t="str">
        <f t="shared" si="1033"/>
        <v/>
      </c>
      <c r="BY600" s="26" t="str">
        <f t="shared" si="1034"/>
        <v/>
      </c>
      <c r="BZ600" s="26" t="str">
        <f t="shared" si="1035"/>
        <v/>
      </c>
      <c r="CA600" s="26" t="str">
        <f t="shared" si="1036"/>
        <v/>
      </c>
      <c r="CB600" s="66" t="str">
        <f t="shared" si="1037"/>
        <v/>
      </c>
      <c r="CC600" s="65" t="str">
        <f t="shared" si="1038"/>
        <v/>
      </c>
      <c r="CD600" s="26" t="str">
        <f t="shared" si="1039"/>
        <v/>
      </c>
      <c r="CE600" s="26" t="str">
        <f t="shared" si="1040"/>
        <v/>
      </c>
      <c r="CF600" s="193" t="str">
        <f t="shared" si="1041"/>
        <v/>
      </c>
      <c r="CG600" s="193" t="str">
        <f t="shared" si="1042"/>
        <v/>
      </c>
      <c r="CH600" s="26" t="str">
        <f t="shared" si="1043"/>
        <v/>
      </c>
      <c r="CI600" s="26" t="str">
        <f t="shared" si="1044"/>
        <v/>
      </c>
      <c r="CJ600" s="65" t="str">
        <f t="shared" si="1045"/>
        <v/>
      </c>
      <c r="CK600" s="65" t="str">
        <f t="shared" si="1046"/>
        <v/>
      </c>
      <c r="CL600" s="64" t="str">
        <f t="shared" si="1047"/>
        <v/>
      </c>
      <c r="CM600" s="64" t="str">
        <f t="shared" si="1048"/>
        <v/>
      </c>
      <c r="CN600" s="65" t="str">
        <f t="shared" si="1049"/>
        <v/>
      </c>
      <c r="CP600" s="63" t="str">
        <f>IF(BH600="","",MAX($CP$3:CP599)+1)</f>
        <v/>
      </c>
      <c r="CQ600" s="24" t="str">
        <f t="shared" si="1050"/>
        <v/>
      </c>
      <c r="CR600" s="24" t="str">
        <f t="shared" si="1051"/>
        <v/>
      </c>
      <c r="CS600" s="24" t="str">
        <f t="shared" si="1052"/>
        <v/>
      </c>
      <c r="CT600" s="58" t="str">
        <f>IF(BO600="","",COUNTIF($BO$3:BO600,BO600)&amp;"@"&amp;BO600)</f>
        <v/>
      </c>
      <c r="CU600" s="16" t="str">
        <f t="shared" si="990"/>
        <v/>
      </c>
      <c r="CV600" s="63" t="str">
        <f t="shared" si="1053"/>
        <v/>
      </c>
      <c r="CW600" s="16" t="str">
        <f t="shared" si="1054"/>
        <v/>
      </c>
      <c r="CX600" s="16" t="str">
        <f t="shared" si="1055"/>
        <v/>
      </c>
      <c r="CY600" s="16" t="str">
        <f t="shared" si="1056"/>
        <v/>
      </c>
      <c r="CZ600" s="85" t="str">
        <f t="shared" si="1057"/>
        <v/>
      </c>
      <c r="DA600" s="16" t="str">
        <f t="shared" si="1058"/>
        <v/>
      </c>
      <c r="DB600" s="16" t="str">
        <f t="shared" si="1059"/>
        <v/>
      </c>
      <c r="DC600" s="28" t="str">
        <f>IF(CP600="","",$DC$1&amp;(INDEX(価格設定!D$1:XFD$3,ROW(価格設定!$D$3),MATCH($AW600,価格設定!D$1:XFD$1,1))*100)&amp;"%")</f>
        <v/>
      </c>
      <c r="DD600" s="28" t="str">
        <f>IF(CP600="","",$DD$1&amp;(INDEX(価格設定!D$1:XFD$3,ROW(価格設定!$D$2),MATCH($AW600,価格設定!D$1:XFD$1,1))*100)&amp;"%")</f>
        <v/>
      </c>
      <c r="DE600" s="29" t="str">
        <f t="shared" si="1060"/>
        <v/>
      </c>
      <c r="DG600" s="58" t="str">
        <f t="shared" si="1061"/>
        <v/>
      </c>
      <c r="DH600" s="58" t="str">
        <f t="shared" si="1062"/>
        <v/>
      </c>
      <c r="DI600" s="58" t="str">
        <f t="shared" si="1063"/>
        <v/>
      </c>
      <c r="DJ600" s="85" t="str">
        <f t="shared" si="1064"/>
        <v/>
      </c>
      <c r="DL600" s="58" t="str">
        <f>IF(COUNTIF(DG$3:DG$1048576,DG600)=COUNTIF($DG$3:$DG600,DG600),DG600,"")</f>
        <v/>
      </c>
      <c r="DM600" s="85" t="str">
        <f t="shared" si="1065"/>
        <v/>
      </c>
      <c r="DN600" s="85" t="str">
        <f t="shared" si="991"/>
        <v/>
      </c>
      <c r="DO600" s="85" t="str">
        <f t="shared" si="991"/>
        <v/>
      </c>
      <c r="DP600" s="303"/>
      <c r="DQ600" s="17" t="str">
        <f t="shared" si="992"/>
        <v/>
      </c>
      <c r="DR600" s="17" t="str">
        <f t="shared" si="993"/>
        <v/>
      </c>
      <c r="DS600" s="17" t="str">
        <f t="shared" si="994"/>
        <v/>
      </c>
      <c r="DU600" s="16" t="str">
        <f t="shared" si="1066"/>
        <v/>
      </c>
      <c r="DV600" s="16" t="str">
        <f>IF(DU600="","",COUNT($DU$3:DU600))</f>
        <v/>
      </c>
      <c r="DW600" s="16" t="str">
        <f t="shared" si="1067"/>
        <v/>
      </c>
      <c r="DX600" s="16" t="str">
        <f t="shared" si="1068"/>
        <v/>
      </c>
      <c r="DY600" s="16" t="str">
        <f>IF(DZ600="","",COUNTIF(DZ$3:DZ600,DZ600))</f>
        <v/>
      </c>
      <c r="DZ600" s="16" t="str">
        <f t="shared" si="1069"/>
        <v/>
      </c>
      <c r="EA600" s="16" t="str">
        <f t="shared" si="1070"/>
        <v/>
      </c>
      <c r="EB600" s="16" t="str">
        <f t="shared" si="1071"/>
        <v/>
      </c>
      <c r="EC600" s="16" t="str">
        <f t="shared" si="1072"/>
        <v/>
      </c>
      <c r="ED600" s="16" t="str">
        <f t="shared" si="1073"/>
        <v/>
      </c>
      <c r="EE600" s="16" t="str">
        <f t="shared" si="1074"/>
        <v/>
      </c>
      <c r="EF600" s="16" t="str">
        <f t="shared" si="1075"/>
        <v/>
      </c>
      <c r="EG600" s="16" t="str">
        <f t="shared" si="1076"/>
        <v/>
      </c>
      <c r="EH600" s="16" t="str">
        <f t="shared" si="1077"/>
        <v/>
      </c>
      <c r="EI600" s="16" t="str">
        <f t="shared" si="1078"/>
        <v/>
      </c>
      <c r="EJ600" s="16" t="str">
        <f t="shared" si="1079"/>
        <v/>
      </c>
      <c r="EK600" s="16" t="str">
        <f t="shared" si="1080"/>
        <v/>
      </c>
      <c r="EL600" s="58" t="str">
        <f t="shared" si="1081"/>
        <v/>
      </c>
      <c r="EM600" s="58" t="str">
        <f>IF(OR($DZ600="",CR600=""),IF($EL600="","",$EL600),IF(OR(CR600="なし",CR600=0),領収書!$H$1,CR600))</f>
        <v/>
      </c>
      <c r="EN600" s="58" t="str">
        <f>IF(OR($DZ600="",CS600=""),IF($EL600="","",$EL600),IF(OR(CS600="なし",CS600=0),入力!$EN$1,CS600))</f>
        <v/>
      </c>
      <c r="EO600" s="63" t="str">
        <f t="shared" si="1082"/>
        <v/>
      </c>
      <c r="EP600" s="63" t="str">
        <f t="shared" si="1083"/>
        <v/>
      </c>
      <c r="ER600" s="16" t="str">
        <f>IF(AND(COUNTIF($ET$3:ET600,ET600)=1,ET600&lt;&gt;""),MAX($ER$3:ER599)+1,"")</f>
        <v/>
      </c>
      <c r="ES600" s="16" t="str">
        <f>IF(価格設定!B602="","",価格設定!B602)</f>
        <v/>
      </c>
      <c r="ET600" s="16" t="str">
        <f>IF(価格設定!C602="","",価格設定!C602)</f>
        <v/>
      </c>
      <c r="EV600" s="16" t="str">
        <f t="shared" si="995"/>
        <v/>
      </c>
      <c r="EW600" s="16" t="str">
        <f t="shared" si="1084"/>
        <v/>
      </c>
    </row>
    <row r="601" spans="1:153" ht="30" customHeight="1" x14ac:dyDescent="0.2">
      <c r="A601" s="225"/>
      <c r="B601" s="212"/>
      <c r="C601" s="221"/>
      <c r="D601" s="164"/>
      <c r="E601" s="165"/>
      <c r="F601" s="166"/>
      <c r="G601" s="167"/>
      <c r="H601" s="179"/>
      <c r="I601" s="306"/>
      <c r="J601" s="169"/>
      <c r="K601" s="179"/>
      <c r="L601" s="186"/>
      <c r="M601" s="186"/>
      <c r="N601" s="168"/>
      <c r="O601" s="170"/>
      <c r="P601" s="212"/>
      <c r="Q601" s="179" t="str">
        <f>IFERROR(IF(H601="","",IFERROR(INDEX(価格設定!$B$5:$B$1048576,MATCH(H601,価格設定!$B$5:$B$1048576,0),0),INDEX(価格設定!$B$5:$B$1048576,MATCH("*"&amp;H601&amp;"*",価格設定!$B$5:$B$1048576,0),0))),H601)</f>
        <v/>
      </c>
      <c r="R601" s="250" t="str">
        <f>IFERROR(IF(Q601="",IF(K601="","",K601),IF(K601="",IF(INDEX(価格設定!$C$5:$C$1048576,MATCH(Q601,価格設定!$B$5:$B$1048576,0),0)=0,"",INDEX(価格設定!$C$5:$C$1048576,MATCH(Q601,価格設定!$B$5:$B$1048576,0),0)),IF(K601="なし","",K601))),"")</f>
        <v/>
      </c>
      <c r="S601" s="308" t="str">
        <f t="shared" si="996"/>
        <v/>
      </c>
      <c r="T601" s="126" t="str">
        <f>IFERROR(IF(J601="",IF(INDEX(価格設定!$E$5:$R$1048576,MATCH($Q601,価格設定!B$5:B$1048576,0),MATCH($AW601,価格設定!E$1:X$1,1))=0,"",INDEX(価格設定!$E$5:$R$1048576,MATCH($Q601,価格設定!B$5:B$1048576,0),MATCH($AW601,価格設定!E$1:X$1,1))),J601),"")</f>
        <v/>
      </c>
      <c r="U601" s="126" t="str">
        <f t="shared" si="997"/>
        <v/>
      </c>
      <c r="V601" s="132" t="str">
        <f t="shared" si="998"/>
        <v/>
      </c>
      <c r="W601" s="127" t="str">
        <f>IFERROR(IF(OR(T601="",T601&lt;0),"",IFERROR(INDEX(価格設定!E$2:X$3,IF(AND(K601=$K$1,$K$1&lt;&gt;""),ROW(価格設定!$D$3)-1,MATCH(INDEX(価格設定!$D$5:$D$1048576,MATCH(Q601,価格設定!$B$5:$B$1048576,0),0),価格設定!$D$2:$D$3,0)),MATCH($AW601,価格設定!E$1:X$1,1)),INDEX(価格設定!E$2:X$2,0,MATCH($AW601,価格設定!E$1:X$1,1)))),"")</f>
        <v/>
      </c>
      <c r="X601" s="126" t="str">
        <f t="shared" si="989"/>
        <v/>
      </c>
      <c r="Y601" s="128" t="str">
        <f t="shared" si="999"/>
        <v/>
      </c>
      <c r="Z601" s="126" t="str">
        <f t="shared" si="1000"/>
        <v/>
      </c>
      <c r="AA601" s="129" t="str">
        <f t="shared" si="1001"/>
        <v/>
      </c>
      <c r="AB601" s="126" t="str">
        <f t="shared" si="1002"/>
        <v/>
      </c>
      <c r="AC601" s="280" t="str">
        <f t="shared" si="1003"/>
        <v/>
      </c>
      <c r="AD601" s="15"/>
      <c r="AE601" s="204" t="str">
        <f>IF(AF601="","",COUNT($AF$3:AF601))</f>
        <v/>
      </c>
      <c r="AF601" s="206" t="str">
        <f t="shared" si="1004"/>
        <v/>
      </c>
      <c r="AG601" s="204" t="str">
        <f t="shared" si="1005"/>
        <v/>
      </c>
      <c r="AH601" s="204" t="str">
        <f t="shared" si="1006"/>
        <v/>
      </c>
      <c r="AI601" s="287"/>
      <c r="AJ601" s="15"/>
      <c r="AK601" s="138" t="str">
        <f t="shared" si="1007"/>
        <v/>
      </c>
      <c r="AL601" s="131" t="str">
        <f t="shared" si="1008"/>
        <v/>
      </c>
      <c r="AM601" s="131" t="str">
        <f t="shared" si="1009"/>
        <v/>
      </c>
      <c r="AN601" s="313" t="str">
        <f t="shared" si="1010"/>
        <v/>
      </c>
      <c r="AO601" s="316" t="str">
        <f t="shared" si="1011"/>
        <v/>
      </c>
      <c r="AP601" s="18"/>
      <c r="AQ601" s="3" t="str">
        <f>IF(F601="","",MAX($AQ$3:AQ600)+1)</f>
        <v/>
      </c>
      <c r="AR601" s="3" t="str">
        <f>IF(OR(AQ601="",BB601=""),"",MAX($AR$3:AR600)+1)</f>
        <v/>
      </c>
      <c r="AS601" s="3" t="str">
        <f>IF(CQ601="","",RANK(CQ601,CQ$3:CQ$1048576,1)+COUNTIF($CQ$3:CQ601,CQ601)-1)</f>
        <v/>
      </c>
      <c r="AT601" s="21" t="str">
        <f>IF(C601="",IF(OR(AND($H601&lt;&gt;"",C601=""),AND($F600=$F601,$AZ601&lt;&gt;""),COUNTA($H$3:$H$1048576,#REF!,$F$3:$F$1048576)&gt;COUNTA($H$3:$H601,#REF!,$F$3:$F601),$AZ601&lt;&gt;""),INDEX(AT$3:AT$1048576,MATCH(MAX($AQ$3:$AQ600),$AQ$3:$AQ$1048576,0),0),""),C601)</f>
        <v/>
      </c>
      <c r="AU601" s="21" t="str">
        <f>IF(D601="",IF(OR(AND($H601&lt;&gt;"",D601=""),AND($F600=$F601,$AZ601&lt;&gt;""),COUNTA($H$3:$H$1048576,#REF!,$F$3:$F$1048576)&gt;COUNTA($H$3:$H601,#REF!,$F$3:$F601),$AZ601&lt;&gt;""),INDEX(AU$3:AU$1048576,MATCH(MAX($AQ$3:$AQ600),$AQ$3:$AQ$1048576,0),0),""),D601)</f>
        <v/>
      </c>
      <c r="AV601" s="21" t="str">
        <f>IF(E601="",IF(OR(AND($H601&lt;&gt;"",E601=""),AND($F600=$F601,$AZ601&lt;&gt;""),COUNTA($H$3:$H$1048576,#REF!,$F$3:$F$1048576)&gt;COUNTA($H$3:$H601,#REF!,$F$3:$F601),$AZ601&lt;&gt;""),INDEX(AV$3:AV$1048576,MATCH(MAX($AQ$3:$AQ600),$AQ$3:$AQ$1048576,0),0),""),E601)</f>
        <v/>
      </c>
      <c r="AW601" s="24" t="str">
        <f t="shared" si="1012"/>
        <v/>
      </c>
      <c r="AX601" s="13" t="str">
        <f t="shared" si="1013"/>
        <v/>
      </c>
      <c r="AY601" s="4" t="str">
        <f t="shared" si="1014"/>
        <v/>
      </c>
      <c r="AZ601" s="4" t="str">
        <f>IF(AX601="",IF(OR(AND(H601&lt;&gt;"",F601=""),COUNTA($H$3:$H$1048576)&gt;COUNTA($H$3:$H601)),INDEX(AX$3:AX601,MATCH(MAX($AQ$3:AQ601),AQ$3:AQ601,0),0),""),AX601)</f>
        <v/>
      </c>
      <c r="BA601" s="4" t="str">
        <f>IF(AY601="",IF(AND(H601&lt;&gt;"",F601=""),INDEX(AY$3:AY601,MATCH(MAX($AQ$3:AQ601),AQ$3:AQ601,0),0),""),AY601)</f>
        <v/>
      </c>
      <c r="BB601" s="82" t="str">
        <f>IF(BC601="","",RANK(BC601,BC$3:BC$1048576,1)+COUNTIF($BC$3:BC601,BC601)-1)</f>
        <v/>
      </c>
      <c r="BC601" s="139" t="str">
        <f t="shared" si="1015"/>
        <v/>
      </c>
      <c r="BD601" s="46" t="str">
        <f t="shared" si="1016"/>
        <v/>
      </c>
      <c r="BE601" s="46" t="str">
        <f t="shared" si="1017"/>
        <v/>
      </c>
      <c r="BF601" s="46" t="str">
        <f t="shared" si="1018"/>
        <v/>
      </c>
      <c r="BG601" s="4" t="str">
        <f t="shared" si="1019"/>
        <v/>
      </c>
      <c r="BH601" s="180" t="str">
        <f t="shared" si="1020"/>
        <v/>
      </c>
      <c r="BI601" s="16" t="str">
        <f t="shared" si="1021"/>
        <v/>
      </c>
      <c r="BJ601" s="52" t="str">
        <f>IF(BI601="","",IF(W601="","",IF(AND(K601=$K$1,$K$1&lt;&gt;""),$BT$2,IFERROR(IF(INDEX(価格設定!$D$5:$D$1048576,MATCH(Q601,価格設定!$B$5:$B$1048576,0),0)=価格設定!$D$3,$BT$2,$BS$2),$BS$2))))</f>
        <v/>
      </c>
      <c r="BK601" s="16" t="str">
        <f>IF(BI601="","",IF(COUNTIF($BI$3:BI601,BI601)=1,1,IF(AND(BI600=BI601,BH601=""),BK600,COUNTIF($BH$3:BH601,BH601))))</f>
        <v/>
      </c>
      <c r="BL601" s="52" t="str">
        <f t="shared" si="1022"/>
        <v/>
      </c>
      <c r="BM601" s="52" t="str">
        <f t="shared" si="1023"/>
        <v/>
      </c>
      <c r="BN601" s="119" t="str">
        <f t="shared" si="1024"/>
        <v/>
      </c>
      <c r="BO601" s="119" t="str">
        <f t="shared" si="1025"/>
        <v/>
      </c>
      <c r="BP601" s="17" t="str">
        <f t="shared" si="1026"/>
        <v/>
      </c>
      <c r="BQ601" s="17" t="str">
        <f t="shared" si="1027"/>
        <v/>
      </c>
      <c r="BR601" s="17" t="str">
        <f>IF(OR(BP601="",COUNTIF($BO$3:BO601,BO601)&lt;&gt;1),"",SUMIF(BO$3:BO$1048576,BO601,BP$3:BP$1048576))</f>
        <v/>
      </c>
      <c r="BS601" s="17" t="str">
        <f t="shared" si="1028"/>
        <v/>
      </c>
      <c r="BT601" s="17" t="str">
        <f t="shared" si="1029"/>
        <v/>
      </c>
      <c r="BU601" s="17" t="str">
        <f t="shared" si="1030"/>
        <v/>
      </c>
      <c r="BV601" s="24" t="str">
        <f t="shared" si="1031"/>
        <v/>
      </c>
      <c r="BW601" s="24" t="str">
        <f t="shared" si="1032"/>
        <v/>
      </c>
      <c r="BX601" s="24" t="str">
        <f t="shared" si="1033"/>
        <v/>
      </c>
      <c r="BY601" s="26" t="str">
        <f t="shared" si="1034"/>
        <v/>
      </c>
      <c r="BZ601" s="26" t="str">
        <f t="shared" si="1035"/>
        <v/>
      </c>
      <c r="CA601" s="26" t="str">
        <f t="shared" si="1036"/>
        <v/>
      </c>
      <c r="CB601" s="66" t="str">
        <f t="shared" si="1037"/>
        <v/>
      </c>
      <c r="CC601" s="65" t="str">
        <f t="shared" si="1038"/>
        <v/>
      </c>
      <c r="CD601" s="26" t="str">
        <f t="shared" si="1039"/>
        <v/>
      </c>
      <c r="CE601" s="26" t="str">
        <f t="shared" si="1040"/>
        <v/>
      </c>
      <c r="CF601" s="193" t="str">
        <f t="shared" si="1041"/>
        <v/>
      </c>
      <c r="CG601" s="193" t="str">
        <f t="shared" si="1042"/>
        <v/>
      </c>
      <c r="CH601" s="26" t="str">
        <f t="shared" si="1043"/>
        <v/>
      </c>
      <c r="CI601" s="26" t="str">
        <f t="shared" si="1044"/>
        <v/>
      </c>
      <c r="CJ601" s="65" t="str">
        <f t="shared" si="1045"/>
        <v/>
      </c>
      <c r="CK601" s="65" t="str">
        <f t="shared" si="1046"/>
        <v/>
      </c>
      <c r="CL601" s="64" t="str">
        <f t="shared" si="1047"/>
        <v/>
      </c>
      <c r="CM601" s="64" t="str">
        <f t="shared" si="1048"/>
        <v/>
      </c>
      <c r="CN601" s="65" t="str">
        <f t="shared" si="1049"/>
        <v/>
      </c>
      <c r="CP601" s="63" t="str">
        <f>IF(BH601="","",MAX($CP$3:CP600)+1)</f>
        <v/>
      </c>
      <c r="CQ601" s="24" t="str">
        <f t="shared" si="1050"/>
        <v/>
      </c>
      <c r="CR601" s="24" t="str">
        <f t="shared" si="1051"/>
        <v/>
      </c>
      <c r="CS601" s="24" t="str">
        <f t="shared" si="1052"/>
        <v/>
      </c>
      <c r="CT601" s="58" t="str">
        <f>IF(BO601="","",COUNTIF($BO$3:BO601,BO601)&amp;"@"&amp;BO601)</f>
        <v/>
      </c>
      <c r="CU601" s="16" t="str">
        <f t="shared" si="990"/>
        <v/>
      </c>
      <c r="CV601" s="63" t="str">
        <f t="shared" si="1053"/>
        <v/>
      </c>
      <c r="CW601" s="16" t="str">
        <f t="shared" si="1054"/>
        <v/>
      </c>
      <c r="CX601" s="16" t="str">
        <f t="shared" si="1055"/>
        <v/>
      </c>
      <c r="CY601" s="16" t="str">
        <f t="shared" si="1056"/>
        <v/>
      </c>
      <c r="CZ601" s="85" t="str">
        <f t="shared" si="1057"/>
        <v/>
      </c>
      <c r="DA601" s="16" t="str">
        <f t="shared" si="1058"/>
        <v/>
      </c>
      <c r="DB601" s="16" t="str">
        <f t="shared" si="1059"/>
        <v/>
      </c>
      <c r="DC601" s="28" t="str">
        <f>IF(CP601="","",$DC$1&amp;(INDEX(価格設定!D$1:XFD$3,ROW(価格設定!$D$3),MATCH($AW601,価格設定!D$1:XFD$1,1))*100)&amp;"%")</f>
        <v/>
      </c>
      <c r="DD601" s="28" t="str">
        <f>IF(CP601="","",$DD$1&amp;(INDEX(価格設定!D$1:XFD$3,ROW(価格設定!$D$2),MATCH($AW601,価格設定!D$1:XFD$1,1))*100)&amp;"%")</f>
        <v/>
      </c>
      <c r="DE601" s="29" t="str">
        <f t="shared" si="1060"/>
        <v/>
      </c>
      <c r="DG601" s="58" t="str">
        <f t="shared" si="1061"/>
        <v/>
      </c>
      <c r="DH601" s="58" t="str">
        <f t="shared" si="1062"/>
        <v/>
      </c>
      <c r="DI601" s="58" t="str">
        <f t="shared" si="1063"/>
        <v/>
      </c>
      <c r="DJ601" s="85" t="str">
        <f t="shared" si="1064"/>
        <v/>
      </c>
      <c r="DL601" s="58" t="str">
        <f>IF(COUNTIF(DG$3:DG$1048576,DG601)=COUNTIF($DG$3:$DG601,DG601),DG601,"")</f>
        <v/>
      </c>
      <c r="DM601" s="85" t="str">
        <f t="shared" si="1065"/>
        <v/>
      </c>
      <c r="DN601" s="85" t="str">
        <f t="shared" si="991"/>
        <v/>
      </c>
      <c r="DO601" s="85" t="str">
        <f t="shared" si="991"/>
        <v/>
      </c>
      <c r="DP601" s="303"/>
      <c r="DQ601" s="17" t="str">
        <f t="shared" si="992"/>
        <v/>
      </c>
      <c r="DR601" s="17" t="str">
        <f t="shared" si="993"/>
        <v/>
      </c>
      <c r="DS601" s="17" t="str">
        <f t="shared" si="994"/>
        <v/>
      </c>
      <c r="DU601" s="16" t="str">
        <f t="shared" si="1066"/>
        <v/>
      </c>
      <c r="DV601" s="16" t="str">
        <f>IF(DU601="","",COUNT($DU$3:DU601))</f>
        <v/>
      </c>
      <c r="DW601" s="16" t="str">
        <f t="shared" si="1067"/>
        <v/>
      </c>
      <c r="DX601" s="16" t="str">
        <f t="shared" si="1068"/>
        <v/>
      </c>
      <c r="DY601" s="16" t="str">
        <f>IF(DZ601="","",COUNTIF(DZ$3:DZ601,DZ601))</f>
        <v/>
      </c>
      <c r="DZ601" s="16" t="str">
        <f t="shared" si="1069"/>
        <v/>
      </c>
      <c r="EA601" s="16" t="str">
        <f t="shared" si="1070"/>
        <v/>
      </c>
      <c r="EB601" s="16" t="str">
        <f t="shared" si="1071"/>
        <v/>
      </c>
      <c r="EC601" s="16" t="str">
        <f t="shared" si="1072"/>
        <v/>
      </c>
      <c r="ED601" s="16" t="str">
        <f t="shared" si="1073"/>
        <v/>
      </c>
      <c r="EE601" s="16" t="str">
        <f t="shared" si="1074"/>
        <v/>
      </c>
      <c r="EF601" s="16" t="str">
        <f t="shared" si="1075"/>
        <v/>
      </c>
      <c r="EG601" s="16" t="str">
        <f t="shared" si="1076"/>
        <v/>
      </c>
      <c r="EH601" s="16" t="str">
        <f t="shared" si="1077"/>
        <v/>
      </c>
      <c r="EI601" s="16" t="str">
        <f t="shared" si="1078"/>
        <v/>
      </c>
      <c r="EJ601" s="16" t="str">
        <f t="shared" si="1079"/>
        <v/>
      </c>
      <c r="EK601" s="16" t="str">
        <f t="shared" si="1080"/>
        <v/>
      </c>
      <c r="EL601" s="58" t="str">
        <f t="shared" si="1081"/>
        <v/>
      </c>
      <c r="EM601" s="58" t="str">
        <f>IF(OR($DZ601="",CR601=""),IF($EL601="","",$EL601),IF(OR(CR601="なし",CR601=0),領収書!$H$1,CR601))</f>
        <v/>
      </c>
      <c r="EN601" s="58" t="str">
        <f>IF(OR($DZ601="",CS601=""),IF($EL601="","",$EL601),IF(OR(CS601="なし",CS601=0),入力!$EN$1,CS601))</f>
        <v/>
      </c>
      <c r="EO601" s="63" t="str">
        <f t="shared" si="1082"/>
        <v/>
      </c>
      <c r="EP601" s="63" t="str">
        <f t="shared" si="1083"/>
        <v/>
      </c>
      <c r="ER601" s="16" t="str">
        <f>IF(AND(COUNTIF($ET$3:ET601,ET601)=1,ET601&lt;&gt;""),MAX($ER$3:ER600)+1,"")</f>
        <v/>
      </c>
      <c r="ES601" s="16" t="str">
        <f>IF(価格設定!B603="","",価格設定!B603)</f>
        <v/>
      </c>
      <c r="ET601" s="16" t="str">
        <f>IF(価格設定!C603="","",価格設定!C603)</f>
        <v/>
      </c>
      <c r="EV601" s="16" t="str">
        <f t="shared" si="995"/>
        <v/>
      </c>
      <c r="EW601" s="16" t="str">
        <f t="shared" si="1084"/>
        <v/>
      </c>
    </row>
    <row r="602" spans="1:153" ht="30" customHeight="1" x14ac:dyDescent="0.2">
      <c r="A602" s="225"/>
      <c r="B602" s="212"/>
      <c r="C602" s="221"/>
      <c r="D602" s="164"/>
      <c r="E602" s="165"/>
      <c r="F602" s="166"/>
      <c r="G602" s="167"/>
      <c r="H602" s="179"/>
      <c r="I602" s="306"/>
      <c r="J602" s="169"/>
      <c r="K602" s="179"/>
      <c r="L602" s="186"/>
      <c r="M602" s="186"/>
      <c r="N602" s="168"/>
      <c r="O602" s="170"/>
      <c r="P602" s="212"/>
      <c r="Q602" s="179" t="str">
        <f>IFERROR(IF(H602="","",IFERROR(INDEX(価格設定!$B$5:$B$1048576,MATCH(H602,価格設定!$B$5:$B$1048576,0),0),INDEX(価格設定!$B$5:$B$1048576,MATCH("*"&amp;H602&amp;"*",価格設定!$B$5:$B$1048576,0),0))),H602)</f>
        <v/>
      </c>
      <c r="R602" s="250" t="str">
        <f>IFERROR(IF(Q602="",IF(K602="","",K602),IF(K602="",IF(INDEX(価格設定!$C$5:$C$1048576,MATCH(Q602,価格設定!$B$5:$B$1048576,0),0)=0,"",INDEX(価格設定!$C$5:$C$1048576,MATCH(Q602,価格設定!$B$5:$B$1048576,0),0)),IF(K602="なし","",K602))),"")</f>
        <v/>
      </c>
      <c r="S602" s="308" t="str">
        <f t="shared" si="996"/>
        <v/>
      </c>
      <c r="T602" s="126" t="str">
        <f>IFERROR(IF(J602="",IF(INDEX(価格設定!$E$5:$R$1048576,MATCH($Q602,価格設定!B$5:B$1048576,0),MATCH($AW602,価格設定!E$1:X$1,1))=0,"",INDEX(価格設定!$E$5:$R$1048576,MATCH($Q602,価格設定!B$5:B$1048576,0),MATCH($AW602,価格設定!E$1:X$1,1))),J602),"")</f>
        <v/>
      </c>
      <c r="U602" s="126" t="str">
        <f t="shared" si="997"/>
        <v/>
      </c>
      <c r="V602" s="132" t="str">
        <f t="shared" si="998"/>
        <v/>
      </c>
      <c r="W602" s="127" t="str">
        <f>IFERROR(IF(OR(T602="",T602&lt;0),"",IFERROR(INDEX(価格設定!E$2:X$3,IF(AND(K602=$K$1,$K$1&lt;&gt;""),ROW(価格設定!$D$3)-1,MATCH(INDEX(価格設定!$D$5:$D$1048576,MATCH(Q602,価格設定!$B$5:$B$1048576,0),0),価格設定!$D$2:$D$3,0)),MATCH($AW602,価格設定!E$1:X$1,1)),INDEX(価格設定!E$2:X$2,0,MATCH($AW602,価格設定!E$1:X$1,1)))),"")</f>
        <v/>
      </c>
      <c r="X602" s="126" t="str">
        <f t="shared" si="989"/>
        <v/>
      </c>
      <c r="Y602" s="128" t="str">
        <f t="shared" si="999"/>
        <v/>
      </c>
      <c r="Z602" s="126" t="str">
        <f t="shared" si="1000"/>
        <v/>
      </c>
      <c r="AA602" s="129" t="str">
        <f t="shared" si="1001"/>
        <v/>
      </c>
      <c r="AB602" s="126" t="str">
        <f t="shared" si="1002"/>
        <v/>
      </c>
      <c r="AC602" s="280" t="str">
        <f t="shared" si="1003"/>
        <v/>
      </c>
      <c r="AD602" s="15"/>
      <c r="AE602" s="204" t="str">
        <f>IF(AF602="","",COUNT($AF$3:AF602))</f>
        <v/>
      </c>
      <c r="AF602" s="206" t="str">
        <f t="shared" si="1004"/>
        <v/>
      </c>
      <c r="AG602" s="204" t="str">
        <f t="shared" si="1005"/>
        <v/>
      </c>
      <c r="AH602" s="204" t="str">
        <f t="shared" si="1006"/>
        <v/>
      </c>
      <c r="AI602" s="287"/>
      <c r="AJ602" s="15"/>
      <c r="AK602" s="138" t="str">
        <f t="shared" si="1007"/>
        <v/>
      </c>
      <c r="AL602" s="131" t="str">
        <f t="shared" si="1008"/>
        <v/>
      </c>
      <c r="AM602" s="131" t="str">
        <f t="shared" si="1009"/>
        <v/>
      </c>
      <c r="AN602" s="313" t="str">
        <f t="shared" si="1010"/>
        <v/>
      </c>
      <c r="AO602" s="316" t="str">
        <f t="shared" si="1011"/>
        <v/>
      </c>
      <c r="AP602" s="18"/>
      <c r="AQ602" s="3" t="str">
        <f>IF(F602="","",MAX($AQ$3:AQ601)+1)</f>
        <v/>
      </c>
      <c r="AR602" s="3" t="str">
        <f>IF(OR(AQ602="",BB602=""),"",MAX($AR$3:AR601)+1)</f>
        <v/>
      </c>
      <c r="AS602" s="3" t="str">
        <f>IF(CQ602="","",RANK(CQ602,CQ$3:CQ$1048576,1)+COUNTIF($CQ$3:CQ602,CQ602)-1)</f>
        <v/>
      </c>
      <c r="AT602" s="21" t="str">
        <f>IF(C602="",IF(OR(AND($H602&lt;&gt;"",C602=""),AND($F601=$F602,$AZ602&lt;&gt;""),COUNTA($H$3:$H$1048576,#REF!,$F$3:$F$1048576)&gt;COUNTA($H$3:$H602,#REF!,$F$3:$F602),$AZ602&lt;&gt;""),INDEX(AT$3:AT$1048576,MATCH(MAX($AQ$3:$AQ601),$AQ$3:$AQ$1048576,0),0),""),C602)</f>
        <v/>
      </c>
      <c r="AU602" s="21" t="str">
        <f>IF(D602="",IF(OR(AND($H602&lt;&gt;"",D602=""),AND($F601=$F602,$AZ602&lt;&gt;""),COUNTA($H$3:$H$1048576,#REF!,$F$3:$F$1048576)&gt;COUNTA($H$3:$H602,#REF!,$F$3:$F602),$AZ602&lt;&gt;""),INDEX(AU$3:AU$1048576,MATCH(MAX($AQ$3:$AQ601),$AQ$3:$AQ$1048576,0),0),""),D602)</f>
        <v/>
      </c>
      <c r="AV602" s="21" t="str">
        <f>IF(E602="",IF(OR(AND($H602&lt;&gt;"",E602=""),AND($F601=$F602,$AZ602&lt;&gt;""),COUNTA($H$3:$H$1048576,#REF!,$F$3:$F$1048576)&gt;COUNTA($H$3:$H602,#REF!,$F$3:$F602),$AZ602&lt;&gt;""),INDEX(AV$3:AV$1048576,MATCH(MAX($AQ$3:$AQ601),$AQ$3:$AQ$1048576,0),0),""),E602)</f>
        <v/>
      </c>
      <c r="AW602" s="24" t="str">
        <f t="shared" si="1012"/>
        <v/>
      </c>
      <c r="AX602" s="13" t="str">
        <f t="shared" si="1013"/>
        <v/>
      </c>
      <c r="AY602" s="4" t="str">
        <f t="shared" si="1014"/>
        <v/>
      </c>
      <c r="AZ602" s="4" t="str">
        <f>IF(AX602="",IF(OR(AND(H602&lt;&gt;"",F602=""),COUNTA($H$3:$H$1048576)&gt;COUNTA($H$3:$H602)),INDEX(AX$3:AX602,MATCH(MAX($AQ$3:AQ602),AQ$3:AQ602,0),0),""),AX602)</f>
        <v/>
      </c>
      <c r="BA602" s="4" t="str">
        <f>IF(AY602="",IF(AND(H602&lt;&gt;"",F602=""),INDEX(AY$3:AY602,MATCH(MAX($AQ$3:AQ602),AQ$3:AQ602,0),0),""),AY602)</f>
        <v/>
      </c>
      <c r="BB602" s="82" t="str">
        <f>IF(BC602="","",RANK(BC602,BC$3:BC$1048576,1)+COUNTIF($BC$3:BC602,BC602)-1)</f>
        <v/>
      </c>
      <c r="BC602" s="139" t="str">
        <f t="shared" si="1015"/>
        <v/>
      </c>
      <c r="BD602" s="46" t="str">
        <f t="shared" si="1016"/>
        <v/>
      </c>
      <c r="BE602" s="46" t="str">
        <f t="shared" si="1017"/>
        <v/>
      </c>
      <c r="BF602" s="46" t="str">
        <f t="shared" si="1018"/>
        <v/>
      </c>
      <c r="BG602" s="4" t="str">
        <f t="shared" si="1019"/>
        <v/>
      </c>
      <c r="BH602" s="180" t="str">
        <f t="shared" si="1020"/>
        <v/>
      </c>
      <c r="BI602" s="16" t="str">
        <f t="shared" si="1021"/>
        <v/>
      </c>
      <c r="BJ602" s="52" t="str">
        <f>IF(BI602="","",IF(W602="","",IF(AND(K602=$K$1,$K$1&lt;&gt;""),$BT$2,IFERROR(IF(INDEX(価格設定!$D$5:$D$1048576,MATCH(Q602,価格設定!$B$5:$B$1048576,0),0)=価格設定!$D$3,$BT$2,$BS$2),$BS$2))))</f>
        <v/>
      </c>
      <c r="BK602" s="16" t="str">
        <f>IF(BI602="","",IF(COUNTIF($BI$3:BI602,BI602)=1,1,IF(AND(BI601=BI602,BH602=""),BK601,COUNTIF($BH$3:BH602,BH602))))</f>
        <v/>
      </c>
      <c r="BL602" s="52" t="str">
        <f t="shared" si="1022"/>
        <v/>
      </c>
      <c r="BM602" s="52" t="str">
        <f t="shared" si="1023"/>
        <v/>
      </c>
      <c r="BN602" s="119" t="str">
        <f t="shared" si="1024"/>
        <v/>
      </c>
      <c r="BO602" s="119" t="str">
        <f t="shared" si="1025"/>
        <v/>
      </c>
      <c r="BP602" s="17" t="str">
        <f t="shared" si="1026"/>
        <v/>
      </c>
      <c r="BQ602" s="17" t="str">
        <f t="shared" si="1027"/>
        <v/>
      </c>
      <c r="BR602" s="17" t="str">
        <f>IF(OR(BP602="",COUNTIF($BO$3:BO602,BO602)&lt;&gt;1),"",SUMIF(BO$3:BO$1048576,BO602,BP$3:BP$1048576))</f>
        <v/>
      </c>
      <c r="BS602" s="17" t="str">
        <f t="shared" si="1028"/>
        <v/>
      </c>
      <c r="BT602" s="17" t="str">
        <f t="shared" si="1029"/>
        <v/>
      </c>
      <c r="BU602" s="17" t="str">
        <f t="shared" si="1030"/>
        <v/>
      </c>
      <c r="BV602" s="24" t="str">
        <f t="shared" si="1031"/>
        <v/>
      </c>
      <c r="BW602" s="24" t="str">
        <f t="shared" si="1032"/>
        <v/>
      </c>
      <c r="BX602" s="24" t="str">
        <f t="shared" si="1033"/>
        <v/>
      </c>
      <c r="BY602" s="26" t="str">
        <f t="shared" si="1034"/>
        <v/>
      </c>
      <c r="BZ602" s="26" t="str">
        <f t="shared" si="1035"/>
        <v/>
      </c>
      <c r="CA602" s="26" t="str">
        <f t="shared" si="1036"/>
        <v/>
      </c>
      <c r="CB602" s="66" t="str">
        <f t="shared" si="1037"/>
        <v/>
      </c>
      <c r="CC602" s="65" t="str">
        <f t="shared" si="1038"/>
        <v/>
      </c>
      <c r="CD602" s="26" t="str">
        <f t="shared" si="1039"/>
        <v/>
      </c>
      <c r="CE602" s="26" t="str">
        <f t="shared" si="1040"/>
        <v/>
      </c>
      <c r="CF602" s="193" t="str">
        <f t="shared" si="1041"/>
        <v/>
      </c>
      <c r="CG602" s="193" t="str">
        <f t="shared" si="1042"/>
        <v/>
      </c>
      <c r="CH602" s="26" t="str">
        <f t="shared" si="1043"/>
        <v/>
      </c>
      <c r="CI602" s="26" t="str">
        <f t="shared" si="1044"/>
        <v/>
      </c>
      <c r="CJ602" s="65" t="str">
        <f t="shared" si="1045"/>
        <v/>
      </c>
      <c r="CK602" s="65" t="str">
        <f t="shared" si="1046"/>
        <v/>
      </c>
      <c r="CL602" s="64" t="str">
        <f t="shared" si="1047"/>
        <v/>
      </c>
      <c r="CM602" s="64" t="str">
        <f t="shared" si="1048"/>
        <v/>
      </c>
      <c r="CN602" s="65" t="str">
        <f t="shared" si="1049"/>
        <v/>
      </c>
      <c r="CP602" s="63" t="str">
        <f>IF(BH602="","",MAX($CP$3:CP601)+1)</f>
        <v/>
      </c>
      <c r="CQ602" s="24" t="str">
        <f t="shared" si="1050"/>
        <v/>
      </c>
      <c r="CR602" s="24" t="str">
        <f t="shared" si="1051"/>
        <v/>
      </c>
      <c r="CS602" s="24" t="str">
        <f t="shared" si="1052"/>
        <v/>
      </c>
      <c r="CT602" s="58" t="str">
        <f>IF(BO602="","",COUNTIF($BO$3:BO602,BO602)&amp;"@"&amp;BO602)</f>
        <v/>
      </c>
      <c r="CU602" s="16" t="str">
        <f t="shared" si="990"/>
        <v/>
      </c>
      <c r="CV602" s="63" t="str">
        <f t="shared" si="1053"/>
        <v/>
      </c>
      <c r="CW602" s="16" t="str">
        <f t="shared" si="1054"/>
        <v/>
      </c>
      <c r="CX602" s="16" t="str">
        <f t="shared" si="1055"/>
        <v/>
      </c>
      <c r="CY602" s="16" t="str">
        <f t="shared" si="1056"/>
        <v/>
      </c>
      <c r="CZ602" s="85" t="str">
        <f t="shared" si="1057"/>
        <v/>
      </c>
      <c r="DA602" s="16" t="str">
        <f t="shared" si="1058"/>
        <v/>
      </c>
      <c r="DB602" s="16" t="str">
        <f t="shared" si="1059"/>
        <v/>
      </c>
      <c r="DC602" s="28" t="str">
        <f>IF(CP602="","",$DC$1&amp;(INDEX(価格設定!D$1:XFD$3,ROW(価格設定!$D$3),MATCH($AW602,価格設定!D$1:XFD$1,1))*100)&amp;"%")</f>
        <v/>
      </c>
      <c r="DD602" s="28" t="str">
        <f>IF(CP602="","",$DD$1&amp;(INDEX(価格設定!D$1:XFD$3,ROW(価格設定!$D$2),MATCH($AW602,価格設定!D$1:XFD$1,1))*100)&amp;"%")</f>
        <v/>
      </c>
      <c r="DE602" s="29" t="str">
        <f t="shared" si="1060"/>
        <v/>
      </c>
      <c r="DG602" s="58" t="str">
        <f t="shared" si="1061"/>
        <v/>
      </c>
      <c r="DH602" s="58" t="str">
        <f t="shared" si="1062"/>
        <v/>
      </c>
      <c r="DI602" s="58" t="str">
        <f t="shared" si="1063"/>
        <v/>
      </c>
      <c r="DJ602" s="85" t="str">
        <f t="shared" si="1064"/>
        <v/>
      </c>
      <c r="DL602" s="58" t="str">
        <f>IF(COUNTIF(DG$3:DG$1048576,DG602)=COUNTIF($DG$3:$DG602,DG602),DG602,"")</f>
        <v/>
      </c>
      <c r="DM602" s="85" t="str">
        <f t="shared" si="1065"/>
        <v/>
      </c>
      <c r="DN602" s="85" t="str">
        <f t="shared" si="991"/>
        <v/>
      </c>
      <c r="DO602" s="85" t="str">
        <f t="shared" si="991"/>
        <v/>
      </c>
      <c r="DP602" s="303"/>
      <c r="DQ602" s="17" t="str">
        <f t="shared" si="992"/>
        <v/>
      </c>
      <c r="DR602" s="17" t="str">
        <f t="shared" si="993"/>
        <v/>
      </c>
      <c r="DS602" s="17" t="str">
        <f t="shared" si="994"/>
        <v/>
      </c>
      <c r="DU602" s="16" t="str">
        <f t="shared" si="1066"/>
        <v/>
      </c>
      <c r="DV602" s="16" t="str">
        <f>IF(DU602="","",COUNT($DU$3:DU602))</f>
        <v/>
      </c>
      <c r="DW602" s="16" t="str">
        <f t="shared" si="1067"/>
        <v/>
      </c>
      <c r="DX602" s="16" t="str">
        <f t="shared" si="1068"/>
        <v/>
      </c>
      <c r="DY602" s="16" t="str">
        <f>IF(DZ602="","",COUNTIF(DZ$3:DZ602,DZ602))</f>
        <v/>
      </c>
      <c r="DZ602" s="16" t="str">
        <f t="shared" si="1069"/>
        <v/>
      </c>
      <c r="EA602" s="16" t="str">
        <f t="shared" si="1070"/>
        <v/>
      </c>
      <c r="EB602" s="16" t="str">
        <f t="shared" si="1071"/>
        <v/>
      </c>
      <c r="EC602" s="16" t="str">
        <f t="shared" si="1072"/>
        <v/>
      </c>
      <c r="ED602" s="16" t="str">
        <f t="shared" si="1073"/>
        <v/>
      </c>
      <c r="EE602" s="16" t="str">
        <f t="shared" si="1074"/>
        <v/>
      </c>
      <c r="EF602" s="16" t="str">
        <f t="shared" si="1075"/>
        <v/>
      </c>
      <c r="EG602" s="16" t="str">
        <f t="shared" si="1076"/>
        <v/>
      </c>
      <c r="EH602" s="16" t="str">
        <f t="shared" si="1077"/>
        <v/>
      </c>
      <c r="EI602" s="16" t="str">
        <f t="shared" si="1078"/>
        <v/>
      </c>
      <c r="EJ602" s="16" t="str">
        <f t="shared" si="1079"/>
        <v/>
      </c>
      <c r="EK602" s="16" t="str">
        <f t="shared" si="1080"/>
        <v/>
      </c>
      <c r="EL602" s="58" t="str">
        <f t="shared" si="1081"/>
        <v/>
      </c>
      <c r="EM602" s="58" t="str">
        <f>IF(OR($DZ602="",CR602=""),IF($EL602="","",$EL602),IF(OR(CR602="なし",CR602=0),領収書!$H$1,CR602))</f>
        <v/>
      </c>
      <c r="EN602" s="58" t="str">
        <f>IF(OR($DZ602="",CS602=""),IF($EL602="","",$EL602),IF(OR(CS602="なし",CS602=0),入力!$EN$1,CS602))</f>
        <v/>
      </c>
      <c r="EO602" s="63" t="str">
        <f t="shared" si="1082"/>
        <v/>
      </c>
      <c r="EP602" s="63" t="str">
        <f t="shared" si="1083"/>
        <v/>
      </c>
      <c r="ER602" s="16" t="str">
        <f>IF(AND(COUNTIF($ET$3:ET602,ET602)=1,ET602&lt;&gt;""),MAX($ER$3:ER601)+1,"")</f>
        <v/>
      </c>
      <c r="ES602" s="16" t="str">
        <f>IF(価格設定!B604="","",価格設定!B604)</f>
        <v/>
      </c>
      <c r="ET602" s="16" t="str">
        <f>IF(価格設定!C604="","",価格設定!C604)</f>
        <v/>
      </c>
      <c r="EV602" s="16" t="str">
        <f t="shared" si="995"/>
        <v/>
      </c>
      <c r="EW602" s="16" t="str">
        <f t="shared" si="1084"/>
        <v/>
      </c>
    </row>
    <row r="603" spans="1:153" ht="30" customHeight="1" x14ac:dyDescent="0.2">
      <c r="A603" s="225"/>
      <c r="B603" s="212"/>
      <c r="C603" s="221"/>
      <c r="D603" s="164"/>
      <c r="E603" s="165"/>
      <c r="F603" s="166"/>
      <c r="G603" s="167"/>
      <c r="H603" s="179"/>
      <c r="I603" s="306"/>
      <c r="J603" s="169"/>
      <c r="K603" s="179"/>
      <c r="L603" s="186"/>
      <c r="M603" s="186"/>
      <c r="N603" s="168"/>
      <c r="O603" s="170"/>
      <c r="P603" s="212"/>
      <c r="Q603" s="179" t="str">
        <f>IFERROR(IF(H603="","",IFERROR(INDEX(価格設定!$B$5:$B$1048576,MATCH(H603,価格設定!$B$5:$B$1048576,0),0),INDEX(価格設定!$B$5:$B$1048576,MATCH("*"&amp;H603&amp;"*",価格設定!$B$5:$B$1048576,0),0))),H603)</f>
        <v/>
      </c>
      <c r="R603" s="250" t="str">
        <f>IFERROR(IF(Q603="",IF(K603="","",K603),IF(K603="",IF(INDEX(価格設定!$C$5:$C$1048576,MATCH(Q603,価格設定!$B$5:$B$1048576,0),0)=0,"",INDEX(価格設定!$C$5:$C$1048576,MATCH(Q603,価格設定!$B$5:$B$1048576,0),0)),IF(K603="なし","",K603))),"")</f>
        <v/>
      </c>
      <c r="S603" s="308" t="str">
        <f t="shared" si="996"/>
        <v/>
      </c>
      <c r="T603" s="126" t="str">
        <f>IFERROR(IF(J603="",IF(INDEX(価格設定!$E$5:$R$1048576,MATCH($Q603,価格設定!B$5:B$1048576,0),MATCH($AW603,価格設定!E$1:X$1,1))=0,"",INDEX(価格設定!$E$5:$R$1048576,MATCH($Q603,価格設定!B$5:B$1048576,0),MATCH($AW603,価格設定!E$1:X$1,1))),J603),"")</f>
        <v/>
      </c>
      <c r="U603" s="126" t="str">
        <f t="shared" si="997"/>
        <v/>
      </c>
      <c r="V603" s="132" t="str">
        <f t="shared" si="998"/>
        <v/>
      </c>
      <c r="W603" s="127" t="str">
        <f>IFERROR(IF(OR(T603="",T603&lt;0),"",IFERROR(INDEX(価格設定!E$2:X$3,IF(AND(K603=$K$1,$K$1&lt;&gt;""),ROW(価格設定!$D$3)-1,MATCH(INDEX(価格設定!$D$5:$D$1048576,MATCH(Q603,価格設定!$B$5:$B$1048576,0),0),価格設定!$D$2:$D$3,0)),MATCH($AW603,価格設定!E$1:X$1,1)),INDEX(価格設定!E$2:X$2,0,MATCH($AW603,価格設定!E$1:X$1,1)))),"")</f>
        <v/>
      </c>
      <c r="X603" s="126" t="str">
        <f t="shared" si="989"/>
        <v/>
      </c>
      <c r="Y603" s="128" t="str">
        <f t="shared" si="999"/>
        <v/>
      </c>
      <c r="Z603" s="126" t="str">
        <f t="shared" si="1000"/>
        <v/>
      </c>
      <c r="AA603" s="129" t="str">
        <f t="shared" si="1001"/>
        <v/>
      </c>
      <c r="AB603" s="126" t="str">
        <f t="shared" si="1002"/>
        <v/>
      </c>
      <c r="AC603" s="280" t="str">
        <f t="shared" si="1003"/>
        <v/>
      </c>
      <c r="AD603" s="15"/>
      <c r="AE603" s="204" t="str">
        <f>IF(AF603="","",COUNT($AF$3:AF603))</f>
        <v/>
      </c>
      <c r="AF603" s="206" t="str">
        <f t="shared" si="1004"/>
        <v/>
      </c>
      <c r="AG603" s="204" t="str">
        <f t="shared" si="1005"/>
        <v/>
      </c>
      <c r="AH603" s="204" t="str">
        <f t="shared" si="1006"/>
        <v/>
      </c>
      <c r="AI603" s="287"/>
      <c r="AJ603" s="15"/>
      <c r="AK603" s="138" t="str">
        <f t="shared" si="1007"/>
        <v/>
      </c>
      <c r="AL603" s="131" t="str">
        <f t="shared" si="1008"/>
        <v/>
      </c>
      <c r="AM603" s="131" t="str">
        <f t="shared" si="1009"/>
        <v/>
      </c>
      <c r="AN603" s="313" t="str">
        <f t="shared" si="1010"/>
        <v/>
      </c>
      <c r="AO603" s="316" t="str">
        <f t="shared" si="1011"/>
        <v/>
      </c>
      <c r="AP603" s="18"/>
      <c r="AQ603" s="3" t="str">
        <f>IF(F603="","",MAX($AQ$3:AQ602)+1)</f>
        <v/>
      </c>
      <c r="AR603" s="3" t="str">
        <f>IF(OR(AQ603="",BB603=""),"",MAX($AR$3:AR602)+1)</f>
        <v/>
      </c>
      <c r="AS603" s="3" t="str">
        <f>IF(CQ603="","",RANK(CQ603,CQ$3:CQ$1048576,1)+COUNTIF($CQ$3:CQ603,CQ603)-1)</f>
        <v/>
      </c>
      <c r="AT603" s="21" t="str">
        <f>IF(C603="",IF(OR(AND($H603&lt;&gt;"",C603=""),AND($F602=$F603,$AZ603&lt;&gt;""),COUNTA($H$3:$H$1048576,#REF!,$F$3:$F$1048576)&gt;COUNTA($H$3:$H603,#REF!,$F$3:$F603),$AZ603&lt;&gt;""),INDEX(AT$3:AT$1048576,MATCH(MAX($AQ$3:$AQ602),$AQ$3:$AQ$1048576,0),0),""),C603)</f>
        <v/>
      </c>
      <c r="AU603" s="21" t="str">
        <f>IF(D603="",IF(OR(AND($H603&lt;&gt;"",D603=""),AND($F602=$F603,$AZ603&lt;&gt;""),COUNTA($H$3:$H$1048576,#REF!,$F$3:$F$1048576)&gt;COUNTA($H$3:$H603,#REF!,$F$3:$F603),$AZ603&lt;&gt;""),INDEX(AU$3:AU$1048576,MATCH(MAX($AQ$3:$AQ602),$AQ$3:$AQ$1048576,0),0),""),D603)</f>
        <v/>
      </c>
      <c r="AV603" s="21" t="str">
        <f>IF(E603="",IF(OR(AND($H603&lt;&gt;"",E603=""),AND($F602=$F603,$AZ603&lt;&gt;""),COUNTA($H$3:$H$1048576,#REF!,$F$3:$F$1048576)&gt;COUNTA($H$3:$H603,#REF!,$F$3:$F603),$AZ603&lt;&gt;""),INDEX(AV$3:AV$1048576,MATCH(MAX($AQ$3:$AQ602),$AQ$3:$AQ$1048576,0),0),""),E603)</f>
        <v/>
      </c>
      <c r="AW603" s="24" t="str">
        <f t="shared" si="1012"/>
        <v/>
      </c>
      <c r="AX603" s="13" t="str">
        <f t="shared" si="1013"/>
        <v/>
      </c>
      <c r="AY603" s="4" t="str">
        <f t="shared" si="1014"/>
        <v/>
      </c>
      <c r="AZ603" s="4" t="str">
        <f>IF(AX603="",IF(OR(AND(H603&lt;&gt;"",F603=""),COUNTA($H$3:$H$1048576)&gt;COUNTA($H$3:$H603)),INDEX(AX$3:AX603,MATCH(MAX($AQ$3:AQ603),AQ$3:AQ603,0),0),""),AX603)</f>
        <v/>
      </c>
      <c r="BA603" s="4" t="str">
        <f>IF(AY603="",IF(AND(H603&lt;&gt;"",F603=""),INDEX(AY$3:AY603,MATCH(MAX($AQ$3:AQ603),AQ$3:AQ603,0),0),""),AY603)</f>
        <v/>
      </c>
      <c r="BB603" s="82" t="str">
        <f>IF(BC603="","",RANK(BC603,BC$3:BC$1048576,1)+COUNTIF($BC$3:BC603,BC603)-1)</f>
        <v/>
      </c>
      <c r="BC603" s="139" t="str">
        <f t="shared" si="1015"/>
        <v/>
      </c>
      <c r="BD603" s="46" t="str">
        <f t="shared" si="1016"/>
        <v/>
      </c>
      <c r="BE603" s="46" t="str">
        <f t="shared" si="1017"/>
        <v/>
      </c>
      <c r="BF603" s="46" t="str">
        <f t="shared" si="1018"/>
        <v/>
      </c>
      <c r="BG603" s="4" t="str">
        <f t="shared" si="1019"/>
        <v/>
      </c>
      <c r="BH603" s="180" t="str">
        <f t="shared" si="1020"/>
        <v/>
      </c>
      <c r="BI603" s="16" t="str">
        <f t="shared" si="1021"/>
        <v/>
      </c>
      <c r="BJ603" s="52" t="str">
        <f>IF(BI603="","",IF(W603="","",IF(AND(K603=$K$1,$K$1&lt;&gt;""),$BT$2,IFERROR(IF(INDEX(価格設定!$D$5:$D$1048576,MATCH(Q603,価格設定!$B$5:$B$1048576,0),0)=価格設定!$D$3,$BT$2,$BS$2),$BS$2))))</f>
        <v/>
      </c>
      <c r="BK603" s="16" t="str">
        <f>IF(BI603="","",IF(COUNTIF($BI$3:BI603,BI603)=1,1,IF(AND(BI602=BI603,BH603=""),BK602,COUNTIF($BH$3:BH603,BH603))))</f>
        <v/>
      </c>
      <c r="BL603" s="52" t="str">
        <f t="shared" si="1022"/>
        <v/>
      </c>
      <c r="BM603" s="52" t="str">
        <f t="shared" si="1023"/>
        <v/>
      </c>
      <c r="BN603" s="119" t="str">
        <f t="shared" si="1024"/>
        <v/>
      </c>
      <c r="BO603" s="119" t="str">
        <f t="shared" si="1025"/>
        <v/>
      </c>
      <c r="BP603" s="17" t="str">
        <f t="shared" si="1026"/>
        <v/>
      </c>
      <c r="BQ603" s="17" t="str">
        <f t="shared" si="1027"/>
        <v/>
      </c>
      <c r="BR603" s="17" t="str">
        <f>IF(OR(BP603="",COUNTIF($BO$3:BO603,BO603)&lt;&gt;1),"",SUMIF(BO$3:BO$1048576,BO603,BP$3:BP$1048576))</f>
        <v/>
      </c>
      <c r="BS603" s="17" t="str">
        <f t="shared" si="1028"/>
        <v/>
      </c>
      <c r="BT603" s="17" t="str">
        <f t="shared" si="1029"/>
        <v/>
      </c>
      <c r="BU603" s="17" t="str">
        <f t="shared" si="1030"/>
        <v/>
      </c>
      <c r="BV603" s="24" t="str">
        <f t="shared" si="1031"/>
        <v/>
      </c>
      <c r="BW603" s="24" t="str">
        <f t="shared" si="1032"/>
        <v/>
      </c>
      <c r="BX603" s="24" t="str">
        <f t="shared" si="1033"/>
        <v/>
      </c>
      <c r="BY603" s="26" t="str">
        <f t="shared" si="1034"/>
        <v/>
      </c>
      <c r="BZ603" s="26" t="str">
        <f t="shared" si="1035"/>
        <v/>
      </c>
      <c r="CA603" s="26" t="str">
        <f t="shared" si="1036"/>
        <v/>
      </c>
      <c r="CB603" s="66" t="str">
        <f t="shared" si="1037"/>
        <v/>
      </c>
      <c r="CC603" s="65" t="str">
        <f t="shared" si="1038"/>
        <v/>
      </c>
      <c r="CD603" s="26" t="str">
        <f t="shared" si="1039"/>
        <v/>
      </c>
      <c r="CE603" s="26" t="str">
        <f t="shared" si="1040"/>
        <v/>
      </c>
      <c r="CF603" s="193" t="str">
        <f t="shared" si="1041"/>
        <v/>
      </c>
      <c r="CG603" s="193" t="str">
        <f t="shared" si="1042"/>
        <v/>
      </c>
      <c r="CH603" s="26" t="str">
        <f t="shared" si="1043"/>
        <v/>
      </c>
      <c r="CI603" s="26" t="str">
        <f t="shared" si="1044"/>
        <v/>
      </c>
      <c r="CJ603" s="65" t="str">
        <f t="shared" si="1045"/>
        <v/>
      </c>
      <c r="CK603" s="65" t="str">
        <f t="shared" si="1046"/>
        <v/>
      </c>
      <c r="CL603" s="64" t="str">
        <f t="shared" si="1047"/>
        <v/>
      </c>
      <c r="CM603" s="64" t="str">
        <f t="shared" si="1048"/>
        <v/>
      </c>
      <c r="CN603" s="65" t="str">
        <f t="shared" si="1049"/>
        <v/>
      </c>
      <c r="CP603" s="63" t="str">
        <f>IF(BH603="","",MAX($CP$3:CP602)+1)</f>
        <v/>
      </c>
      <c r="CQ603" s="24" t="str">
        <f t="shared" si="1050"/>
        <v/>
      </c>
      <c r="CR603" s="24" t="str">
        <f t="shared" si="1051"/>
        <v/>
      </c>
      <c r="CS603" s="24" t="str">
        <f t="shared" si="1052"/>
        <v/>
      </c>
      <c r="CT603" s="58" t="str">
        <f>IF(BO603="","",COUNTIF($BO$3:BO603,BO603)&amp;"@"&amp;BO603)</f>
        <v/>
      </c>
      <c r="CU603" s="16" t="str">
        <f t="shared" si="990"/>
        <v/>
      </c>
      <c r="CV603" s="63" t="str">
        <f t="shared" si="1053"/>
        <v/>
      </c>
      <c r="CW603" s="16" t="str">
        <f t="shared" si="1054"/>
        <v/>
      </c>
      <c r="CX603" s="16" t="str">
        <f t="shared" si="1055"/>
        <v/>
      </c>
      <c r="CY603" s="16" t="str">
        <f t="shared" si="1056"/>
        <v/>
      </c>
      <c r="CZ603" s="85" t="str">
        <f t="shared" si="1057"/>
        <v/>
      </c>
      <c r="DA603" s="16" t="str">
        <f t="shared" si="1058"/>
        <v/>
      </c>
      <c r="DB603" s="16" t="str">
        <f t="shared" si="1059"/>
        <v/>
      </c>
      <c r="DC603" s="28" t="str">
        <f>IF(CP603="","",$DC$1&amp;(INDEX(価格設定!D$1:XFD$3,ROW(価格設定!$D$3),MATCH($AW603,価格設定!D$1:XFD$1,1))*100)&amp;"%")</f>
        <v/>
      </c>
      <c r="DD603" s="28" t="str">
        <f>IF(CP603="","",$DD$1&amp;(INDEX(価格設定!D$1:XFD$3,ROW(価格設定!$D$2),MATCH($AW603,価格設定!D$1:XFD$1,1))*100)&amp;"%")</f>
        <v/>
      </c>
      <c r="DE603" s="29" t="str">
        <f t="shared" si="1060"/>
        <v/>
      </c>
      <c r="DG603" s="58" t="str">
        <f t="shared" si="1061"/>
        <v/>
      </c>
      <c r="DH603" s="58" t="str">
        <f t="shared" si="1062"/>
        <v/>
      </c>
      <c r="DI603" s="58" t="str">
        <f t="shared" si="1063"/>
        <v/>
      </c>
      <c r="DJ603" s="85" t="str">
        <f t="shared" si="1064"/>
        <v/>
      </c>
      <c r="DL603" s="58" t="str">
        <f>IF(COUNTIF(DG$3:DG$1048576,DG603)=COUNTIF($DG$3:$DG603,DG603),DG603,"")</f>
        <v/>
      </c>
      <c r="DM603" s="85" t="str">
        <f t="shared" si="1065"/>
        <v/>
      </c>
      <c r="DN603" s="85" t="str">
        <f t="shared" si="991"/>
        <v/>
      </c>
      <c r="DO603" s="85" t="str">
        <f t="shared" si="991"/>
        <v/>
      </c>
      <c r="DP603" s="303"/>
      <c r="DQ603" s="17" t="str">
        <f t="shared" si="992"/>
        <v/>
      </c>
      <c r="DR603" s="17" t="str">
        <f t="shared" si="993"/>
        <v/>
      </c>
      <c r="DS603" s="17" t="str">
        <f t="shared" si="994"/>
        <v/>
      </c>
      <c r="DU603" s="16" t="str">
        <f t="shared" si="1066"/>
        <v/>
      </c>
      <c r="DV603" s="16" t="str">
        <f>IF(DU603="","",COUNT($DU$3:DU603))</f>
        <v/>
      </c>
      <c r="DW603" s="16" t="str">
        <f t="shared" si="1067"/>
        <v/>
      </c>
      <c r="DX603" s="16" t="str">
        <f t="shared" si="1068"/>
        <v/>
      </c>
      <c r="DY603" s="16" t="str">
        <f>IF(DZ603="","",COUNTIF(DZ$3:DZ603,DZ603))</f>
        <v/>
      </c>
      <c r="DZ603" s="16" t="str">
        <f t="shared" si="1069"/>
        <v/>
      </c>
      <c r="EA603" s="16" t="str">
        <f t="shared" si="1070"/>
        <v/>
      </c>
      <c r="EB603" s="16" t="str">
        <f t="shared" si="1071"/>
        <v/>
      </c>
      <c r="EC603" s="16" t="str">
        <f t="shared" si="1072"/>
        <v/>
      </c>
      <c r="ED603" s="16" t="str">
        <f t="shared" si="1073"/>
        <v/>
      </c>
      <c r="EE603" s="16" t="str">
        <f t="shared" si="1074"/>
        <v/>
      </c>
      <c r="EF603" s="16" t="str">
        <f t="shared" si="1075"/>
        <v/>
      </c>
      <c r="EG603" s="16" t="str">
        <f t="shared" si="1076"/>
        <v/>
      </c>
      <c r="EH603" s="16" t="str">
        <f t="shared" si="1077"/>
        <v/>
      </c>
      <c r="EI603" s="16" t="str">
        <f t="shared" si="1078"/>
        <v/>
      </c>
      <c r="EJ603" s="16" t="str">
        <f t="shared" si="1079"/>
        <v/>
      </c>
      <c r="EK603" s="16" t="str">
        <f t="shared" si="1080"/>
        <v/>
      </c>
      <c r="EL603" s="58" t="str">
        <f t="shared" si="1081"/>
        <v/>
      </c>
      <c r="EM603" s="58" t="str">
        <f>IF(OR($DZ603="",CR603=""),IF($EL603="","",$EL603),IF(OR(CR603="なし",CR603=0),領収書!$H$1,CR603))</f>
        <v/>
      </c>
      <c r="EN603" s="58" t="str">
        <f>IF(OR($DZ603="",CS603=""),IF($EL603="","",$EL603),IF(OR(CS603="なし",CS603=0),入力!$EN$1,CS603))</f>
        <v/>
      </c>
      <c r="EO603" s="63" t="str">
        <f t="shared" si="1082"/>
        <v/>
      </c>
      <c r="EP603" s="63" t="str">
        <f t="shared" si="1083"/>
        <v/>
      </c>
      <c r="ER603" s="16" t="str">
        <f>IF(AND(COUNTIF($ET$3:ET603,ET603)=1,ET603&lt;&gt;""),MAX($ER$3:ER602)+1,"")</f>
        <v/>
      </c>
      <c r="ES603" s="16" t="str">
        <f>IF(価格設定!B605="","",価格設定!B605)</f>
        <v/>
      </c>
      <c r="ET603" s="16" t="str">
        <f>IF(価格設定!C605="","",価格設定!C605)</f>
        <v/>
      </c>
      <c r="EV603" s="16" t="str">
        <f t="shared" si="995"/>
        <v/>
      </c>
      <c r="EW603" s="16" t="str">
        <f t="shared" si="1084"/>
        <v/>
      </c>
    </row>
    <row r="604" spans="1:153" ht="30" customHeight="1" x14ac:dyDescent="0.2">
      <c r="A604" s="225"/>
      <c r="B604" s="212"/>
      <c r="C604" s="221"/>
      <c r="D604" s="164"/>
      <c r="E604" s="165"/>
      <c r="F604" s="166"/>
      <c r="G604" s="167"/>
      <c r="H604" s="179"/>
      <c r="I604" s="306"/>
      <c r="J604" s="169"/>
      <c r="K604" s="179"/>
      <c r="L604" s="186"/>
      <c r="M604" s="186"/>
      <c r="N604" s="168"/>
      <c r="O604" s="170"/>
      <c r="P604" s="212"/>
      <c r="Q604" s="179" t="str">
        <f>IFERROR(IF(H604="","",IFERROR(INDEX(価格設定!$B$5:$B$1048576,MATCH(H604,価格設定!$B$5:$B$1048576,0),0),INDEX(価格設定!$B$5:$B$1048576,MATCH("*"&amp;H604&amp;"*",価格設定!$B$5:$B$1048576,0),0))),H604)</f>
        <v/>
      </c>
      <c r="R604" s="250" t="str">
        <f>IFERROR(IF(Q604="",IF(K604="","",K604),IF(K604="",IF(INDEX(価格設定!$C$5:$C$1048576,MATCH(Q604,価格設定!$B$5:$B$1048576,0),0)=0,"",INDEX(価格設定!$C$5:$C$1048576,MATCH(Q604,価格設定!$B$5:$B$1048576,0),0)),IF(K604="なし","",K604))),"")</f>
        <v/>
      </c>
      <c r="S604" s="308" t="str">
        <f t="shared" si="996"/>
        <v/>
      </c>
      <c r="T604" s="126" t="str">
        <f>IFERROR(IF(J604="",IF(INDEX(価格設定!$E$5:$R$1048576,MATCH($Q604,価格設定!B$5:B$1048576,0),MATCH($AW604,価格設定!E$1:X$1,1))=0,"",INDEX(価格設定!$E$5:$R$1048576,MATCH($Q604,価格設定!B$5:B$1048576,0),MATCH($AW604,価格設定!E$1:X$1,1))),J604),"")</f>
        <v/>
      </c>
      <c r="U604" s="126" t="str">
        <f t="shared" si="997"/>
        <v/>
      </c>
      <c r="V604" s="132" t="str">
        <f t="shared" si="998"/>
        <v/>
      </c>
      <c r="W604" s="127" t="str">
        <f>IFERROR(IF(OR(T604="",T604&lt;0),"",IFERROR(INDEX(価格設定!E$2:X$3,IF(AND(K604=$K$1,$K$1&lt;&gt;""),ROW(価格設定!$D$3)-1,MATCH(INDEX(価格設定!$D$5:$D$1048576,MATCH(Q604,価格設定!$B$5:$B$1048576,0),0),価格設定!$D$2:$D$3,0)),MATCH($AW604,価格設定!E$1:X$1,1)),INDEX(価格設定!E$2:X$2,0,MATCH($AW604,価格設定!E$1:X$1,1)))),"")</f>
        <v/>
      </c>
      <c r="X604" s="126" t="str">
        <f t="shared" si="989"/>
        <v/>
      </c>
      <c r="Y604" s="128" t="str">
        <f t="shared" si="999"/>
        <v/>
      </c>
      <c r="Z604" s="126" t="str">
        <f t="shared" si="1000"/>
        <v/>
      </c>
      <c r="AA604" s="129" t="str">
        <f t="shared" si="1001"/>
        <v/>
      </c>
      <c r="AB604" s="126" t="str">
        <f t="shared" si="1002"/>
        <v/>
      </c>
      <c r="AC604" s="280" t="str">
        <f t="shared" si="1003"/>
        <v/>
      </c>
      <c r="AD604" s="15"/>
      <c r="AE604" s="204" t="str">
        <f>IF(AF604="","",COUNT($AF$3:AF604))</f>
        <v/>
      </c>
      <c r="AF604" s="206" t="str">
        <f t="shared" si="1004"/>
        <v/>
      </c>
      <c r="AG604" s="204" t="str">
        <f t="shared" si="1005"/>
        <v/>
      </c>
      <c r="AH604" s="204" t="str">
        <f t="shared" si="1006"/>
        <v/>
      </c>
      <c r="AI604" s="287"/>
      <c r="AJ604" s="15"/>
      <c r="AK604" s="138" t="str">
        <f t="shared" si="1007"/>
        <v/>
      </c>
      <c r="AL604" s="131" t="str">
        <f t="shared" si="1008"/>
        <v/>
      </c>
      <c r="AM604" s="131" t="str">
        <f t="shared" si="1009"/>
        <v/>
      </c>
      <c r="AN604" s="313" t="str">
        <f t="shared" si="1010"/>
        <v/>
      </c>
      <c r="AO604" s="316" t="str">
        <f t="shared" si="1011"/>
        <v/>
      </c>
      <c r="AP604" s="18"/>
      <c r="AQ604" s="3" t="str">
        <f>IF(F604="","",MAX($AQ$3:AQ603)+1)</f>
        <v/>
      </c>
      <c r="AR604" s="3" t="str">
        <f>IF(OR(AQ604="",BB604=""),"",MAX($AR$3:AR603)+1)</f>
        <v/>
      </c>
      <c r="AS604" s="3" t="str">
        <f>IF(CQ604="","",RANK(CQ604,CQ$3:CQ$1048576,1)+COUNTIF($CQ$3:CQ604,CQ604)-1)</f>
        <v/>
      </c>
      <c r="AT604" s="21" t="str">
        <f>IF(C604="",IF(OR(AND($H604&lt;&gt;"",C604=""),AND($F603=$F604,$AZ604&lt;&gt;""),COUNTA($H$3:$H$1048576,#REF!,$F$3:$F$1048576)&gt;COUNTA($H$3:$H604,#REF!,$F$3:$F604),$AZ604&lt;&gt;""),INDEX(AT$3:AT$1048576,MATCH(MAX($AQ$3:$AQ603),$AQ$3:$AQ$1048576,0),0),""),C604)</f>
        <v/>
      </c>
      <c r="AU604" s="21" t="str">
        <f>IF(D604="",IF(OR(AND($H604&lt;&gt;"",D604=""),AND($F603=$F604,$AZ604&lt;&gt;""),COUNTA($H$3:$H$1048576,#REF!,$F$3:$F$1048576)&gt;COUNTA($H$3:$H604,#REF!,$F$3:$F604),$AZ604&lt;&gt;""),INDEX(AU$3:AU$1048576,MATCH(MAX($AQ$3:$AQ603),$AQ$3:$AQ$1048576,0),0),""),D604)</f>
        <v/>
      </c>
      <c r="AV604" s="21" t="str">
        <f>IF(E604="",IF(OR(AND($H604&lt;&gt;"",E604=""),AND($F603=$F604,$AZ604&lt;&gt;""),COUNTA($H$3:$H$1048576,#REF!,$F$3:$F$1048576)&gt;COUNTA($H$3:$H604,#REF!,$F$3:$F604),$AZ604&lt;&gt;""),INDEX(AV$3:AV$1048576,MATCH(MAX($AQ$3:$AQ603),$AQ$3:$AQ$1048576,0),0),""),E604)</f>
        <v/>
      </c>
      <c r="AW604" s="24" t="str">
        <f t="shared" si="1012"/>
        <v/>
      </c>
      <c r="AX604" s="13" t="str">
        <f t="shared" si="1013"/>
        <v/>
      </c>
      <c r="AY604" s="4" t="str">
        <f t="shared" si="1014"/>
        <v/>
      </c>
      <c r="AZ604" s="4" t="str">
        <f>IF(AX604="",IF(OR(AND(H604&lt;&gt;"",F604=""),COUNTA($H$3:$H$1048576)&gt;COUNTA($H$3:$H604)),INDEX(AX$3:AX604,MATCH(MAX($AQ$3:AQ604),AQ$3:AQ604,0),0),""),AX604)</f>
        <v/>
      </c>
      <c r="BA604" s="4" t="str">
        <f>IF(AY604="",IF(AND(H604&lt;&gt;"",F604=""),INDEX(AY$3:AY604,MATCH(MAX($AQ$3:AQ604),AQ$3:AQ604,0),0),""),AY604)</f>
        <v/>
      </c>
      <c r="BB604" s="82" t="str">
        <f>IF(BC604="","",RANK(BC604,BC$3:BC$1048576,1)+COUNTIF($BC$3:BC604,BC604)-1)</f>
        <v/>
      </c>
      <c r="BC604" s="139" t="str">
        <f t="shared" si="1015"/>
        <v/>
      </c>
      <c r="BD604" s="46" t="str">
        <f t="shared" si="1016"/>
        <v/>
      </c>
      <c r="BE604" s="46" t="str">
        <f t="shared" si="1017"/>
        <v/>
      </c>
      <c r="BF604" s="46" t="str">
        <f t="shared" si="1018"/>
        <v/>
      </c>
      <c r="BG604" s="4" t="str">
        <f t="shared" si="1019"/>
        <v/>
      </c>
      <c r="BH604" s="180" t="str">
        <f t="shared" si="1020"/>
        <v/>
      </c>
      <c r="BI604" s="16" t="str">
        <f t="shared" si="1021"/>
        <v/>
      </c>
      <c r="BJ604" s="52" t="str">
        <f>IF(BI604="","",IF(W604="","",IF(AND(K604=$K$1,$K$1&lt;&gt;""),$BT$2,IFERROR(IF(INDEX(価格設定!$D$5:$D$1048576,MATCH(Q604,価格設定!$B$5:$B$1048576,0),0)=価格設定!$D$3,$BT$2,$BS$2),$BS$2))))</f>
        <v/>
      </c>
      <c r="BK604" s="16" t="str">
        <f>IF(BI604="","",IF(COUNTIF($BI$3:BI604,BI604)=1,1,IF(AND(BI603=BI604,BH604=""),BK603,COUNTIF($BH$3:BH604,BH604))))</f>
        <v/>
      </c>
      <c r="BL604" s="52" t="str">
        <f t="shared" si="1022"/>
        <v/>
      </c>
      <c r="BM604" s="52" t="str">
        <f t="shared" si="1023"/>
        <v/>
      </c>
      <c r="BN604" s="119" t="str">
        <f t="shared" si="1024"/>
        <v/>
      </c>
      <c r="BO604" s="119" t="str">
        <f t="shared" si="1025"/>
        <v/>
      </c>
      <c r="BP604" s="17" t="str">
        <f t="shared" si="1026"/>
        <v/>
      </c>
      <c r="BQ604" s="17" t="str">
        <f t="shared" si="1027"/>
        <v/>
      </c>
      <c r="BR604" s="17" t="str">
        <f>IF(OR(BP604="",COUNTIF($BO$3:BO604,BO604)&lt;&gt;1),"",SUMIF(BO$3:BO$1048576,BO604,BP$3:BP$1048576))</f>
        <v/>
      </c>
      <c r="BS604" s="17" t="str">
        <f t="shared" si="1028"/>
        <v/>
      </c>
      <c r="BT604" s="17" t="str">
        <f t="shared" si="1029"/>
        <v/>
      </c>
      <c r="BU604" s="17" t="str">
        <f t="shared" si="1030"/>
        <v/>
      </c>
      <c r="BV604" s="24" t="str">
        <f t="shared" si="1031"/>
        <v/>
      </c>
      <c r="BW604" s="24" t="str">
        <f t="shared" si="1032"/>
        <v/>
      </c>
      <c r="BX604" s="24" t="str">
        <f t="shared" si="1033"/>
        <v/>
      </c>
      <c r="BY604" s="26" t="str">
        <f t="shared" si="1034"/>
        <v/>
      </c>
      <c r="BZ604" s="26" t="str">
        <f t="shared" si="1035"/>
        <v/>
      </c>
      <c r="CA604" s="26" t="str">
        <f t="shared" si="1036"/>
        <v/>
      </c>
      <c r="CB604" s="66" t="str">
        <f t="shared" si="1037"/>
        <v/>
      </c>
      <c r="CC604" s="65" t="str">
        <f t="shared" si="1038"/>
        <v/>
      </c>
      <c r="CD604" s="26" t="str">
        <f t="shared" si="1039"/>
        <v/>
      </c>
      <c r="CE604" s="26" t="str">
        <f t="shared" si="1040"/>
        <v/>
      </c>
      <c r="CF604" s="193" t="str">
        <f t="shared" si="1041"/>
        <v/>
      </c>
      <c r="CG604" s="193" t="str">
        <f t="shared" si="1042"/>
        <v/>
      </c>
      <c r="CH604" s="26" t="str">
        <f t="shared" si="1043"/>
        <v/>
      </c>
      <c r="CI604" s="26" t="str">
        <f t="shared" si="1044"/>
        <v/>
      </c>
      <c r="CJ604" s="65" t="str">
        <f t="shared" si="1045"/>
        <v/>
      </c>
      <c r="CK604" s="65" t="str">
        <f t="shared" si="1046"/>
        <v/>
      </c>
      <c r="CL604" s="64" t="str">
        <f t="shared" si="1047"/>
        <v/>
      </c>
      <c r="CM604" s="64" t="str">
        <f t="shared" si="1048"/>
        <v/>
      </c>
      <c r="CN604" s="65" t="str">
        <f t="shared" si="1049"/>
        <v/>
      </c>
      <c r="CP604" s="63" t="str">
        <f>IF(BH604="","",MAX($CP$3:CP603)+1)</f>
        <v/>
      </c>
      <c r="CQ604" s="24" t="str">
        <f t="shared" si="1050"/>
        <v/>
      </c>
      <c r="CR604" s="24" t="str">
        <f t="shared" si="1051"/>
        <v/>
      </c>
      <c r="CS604" s="24" t="str">
        <f t="shared" si="1052"/>
        <v/>
      </c>
      <c r="CT604" s="58" t="str">
        <f>IF(BO604="","",COUNTIF($BO$3:BO604,BO604)&amp;"@"&amp;BO604)</f>
        <v/>
      </c>
      <c r="CU604" s="16" t="str">
        <f t="shared" si="990"/>
        <v/>
      </c>
      <c r="CV604" s="63" t="str">
        <f t="shared" si="1053"/>
        <v/>
      </c>
      <c r="CW604" s="16" t="str">
        <f t="shared" si="1054"/>
        <v/>
      </c>
      <c r="CX604" s="16" t="str">
        <f t="shared" si="1055"/>
        <v/>
      </c>
      <c r="CY604" s="16" t="str">
        <f t="shared" si="1056"/>
        <v/>
      </c>
      <c r="CZ604" s="85" t="str">
        <f t="shared" si="1057"/>
        <v/>
      </c>
      <c r="DA604" s="16" t="str">
        <f t="shared" si="1058"/>
        <v/>
      </c>
      <c r="DB604" s="16" t="str">
        <f t="shared" si="1059"/>
        <v/>
      </c>
      <c r="DC604" s="28" t="str">
        <f>IF(CP604="","",$DC$1&amp;(INDEX(価格設定!D$1:XFD$3,ROW(価格設定!$D$3),MATCH($AW604,価格設定!D$1:XFD$1,1))*100)&amp;"%")</f>
        <v/>
      </c>
      <c r="DD604" s="28" t="str">
        <f>IF(CP604="","",$DD$1&amp;(INDEX(価格設定!D$1:XFD$3,ROW(価格設定!$D$2),MATCH($AW604,価格設定!D$1:XFD$1,1))*100)&amp;"%")</f>
        <v/>
      </c>
      <c r="DE604" s="29" t="str">
        <f t="shared" si="1060"/>
        <v/>
      </c>
      <c r="DG604" s="58" t="str">
        <f t="shared" si="1061"/>
        <v/>
      </c>
      <c r="DH604" s="58" t="str">
        <f t="shared" si="1062"/>
        <v/>
      </c>
      <c r="DI604" s="58" t="str">
        <f t="shared" si="1063"/>
        <v/>
      </c>
      <c r="DJ604" s="85" t="str">
        <f t="shared" si="1064"/>
        <v/>
      </c>
      <c r="DL604" s="58" t="str">
        <f>IF(COUNTIF(DG$3:DG$1048576,DG604)=COUNTIF($DG$3:$DG604,DG604),DG604,"")</f>
        <v/>
      </c>
      <c r="DM604" s="85" t="str">
        <f t="shared" si="1065"/>
        <v/>
      </c>
      <c r="DN604" s="85" t="str">
        <f t="shared" si="991"/>
        <v/>
      </c>
      <c r="DO604" s="85" t="str">
        <f t="shared" si="991"/>
        <v/>
      </c>
      <c r="DP604" s="303"/>
      <c r="DQ604" s="17" t="str">
        <f t="shared" si="992"/>
        <v/>
      </c>
      <c r="DR604" s="17" t="str">
        <f t="shared" si="993"/>
        <v/>
      </c>
      <c r="DS604" s="17" t="str">
        <f t="shared" si="994"/>
        <v/>
      </c>
      <c r="DU604" s="16" t="str">
        <f t="shared" si="1066"/>
        <v/>
      </c>
      <c r="DV604" s="16" t="str">
        <f>IF(DU604="","",COUNT($DU$3:DU604))</f>
        <v/>
      </c>
      <c r="DW604" s="16" t="str">
        <f t="shared" si="1067"/>
        <v/>
      </c>
      <c r="DX604" s="16" t="str">
        <f t="shared" si="1068"/>
        <v/>
      </c>
      <c r="DY604" s="16" t="str">
        <f>IF(DZ604="","",COUNTIF(DZ$3:DZ604,DZ604))</f>
        <v/>
      </c>
      <c r="DZ604" s="16" t="str">
        <f t="shared" si="1069"/>
        <v/>
      </c>
      <c r="EA604" s="16" t="str">
        <f t="shared" si="1070"/>
        <v/>
      </c>
      <c r="EB604" s="16" t="str">
        <f t="shared" si="1071"/>
        <v/>
      </c>
      <c r="EC604" s="16" t="str">
        <f t="shared" si="1072"/>
        <v/>
      </c>
      <c r="ED604" s="16" t="str">
        <f t="shared" si="1073"/>
        <v/>
      </c>
      <c r="EE604" s="16" t="str">
        <f t="shared" si="1074"/>
        <v/>
      </c>
      <c r="EF604" s="16" t="str">
        <f t="shared" si="1075"/>
        <v/>
      </c>
      <c r="EG604" s="16" t="str">
        <f t="shared" si="1076"/>
        <v/>
      </c>
      <c r="EH604" s="16" t="str">
        <f t="shared" si="1077"/>
        <v/>
      </c>
      <c r="EI604" s="16" t="str">
        <f t="shared" si="1078"/>
        <v/>
      </c>
      <c r="EJ604" s="16" t="str">
        <f t="shared" si="1079"/>
        <v/>
      </c>
      <c r="EK604" s="16" t="str">
        <f t="shared" si="1080"/>
        <v/>
      </c>
      <c r="EL604" s="58" t="str">
        <f t="shared" si="1081"/>
        <v/>
      </c>
      <c r="EM604" s="58" t="str">
        <f>IF(OR($DZ604="",CR604=""),IF($EL604="","",$EL604),IF(OR(CR604="なし",CR604=0),領収書!$H$1,CR604))</f>
        <v/>
      </c>
      <c r="EN604" s="58" t="str">
        <f>IF(OR($DZ604="",CS604=""),IF($EL604="","",$EL604),IF(OR(CS604="なし",CS604=0),入力!$EN$1,CS604))</f>
        <v/>
      </c>
      <c r="EO604" s="63" t="str">
        <f t="shared" si="1082"/>
        <v/>
      </c>
      <c r="EP604" s="63" t="str">
        <f t="shared" si="1083"/>
        <v/>
      </c>
      <c r="ER604" s="16" t="str">
        <f>IF(AND(COUNTIF($ET$3:ET604,ET604)=1,ET604&lt;&gt;""),MAX($ER$3:ER603)+1,"")</f>
        <v/>
      </c>
      <c r="ES604" s="16" t="str">
        <f>IF(価格設定!B606="","",価格設定!B606)</f>
        <v/>
      </c>
      <c r="ET604" s="16" t="str">
        <f>IF(価格設定!C606="","",価格設定!C606)</f>
        <v/>
      </c>
      <c r="EV604" s="16" t="str">
        <f t="shared" si="995"/>
        <v/>
      </c>
      <c r="EW604" s="16" t="str">
        <f t="shared" si="1084"/>
        <v/>
      </c>
    </row>
    <row r="605" spans="1:153" ht="30" customHeight="1" x14ac:dyDescent="0.2">
      <c r="A605" s="225"/>
      <c r="B605" s="212"/>
      <c r="C605" s="221"/>
      <c r="D605" s="164"/>
      <c r="E605" s="165"/>
      <c r="F605" s="166"/>
      <c r="G605" s="167"/>
      <c r="H605" s="179"/>
      <c r="I605" s="306"/>
      <c r="J605" s="169"/>
      <c r="K605" s="179"/>
      <c r="L605" s="186"/>
      <c r="M605" s="186"/>
      <c r="N605" s="168"/>
      <c r="O605" s="170"/>
      <c r="P605" s="212"/>
      <c r="Q605" s="179" t="str">
        <f>IFERROR(IF(H605="","",IFERROR(INDEX(価格設定!$B$5:$B$1048576,MATCH(H605,価格設定!$B$5:$B$1048576,0),0),INDEX(価格設定!$B$5:$B$1048576,MATCH("*"&amp;H605&amp;"*",価格設定!$B$5:$B$1048576,0),0))),H605)</f>
        <v/>
      </c>
      <c r="R605" s="250" t="str">
        <f>IFERROR(IF(Q605="",IF(K605="","",K605),IF(K605="",IF(INDEX(価格設定!$C$5:$C$1048576,MATCH(Q605,価格設定!$B$5:$B$1048576,0),0)=0,"",INDEX(価格設定!$C$5:$C$1048576,MATCH(Q605,価格設定!$B$5:$B$1048576,0),0)),IF(K605="なし","",K605))),"")</f>
        <v/>
      </c>
      <c r="S605" s="308" t="str">
        <f t="shared" si="996"/>
        <v/>
      </c>
      <c r="T605" s="126" t="str">
        <f>IFERROR(IF(J605="",IF(INDEX(価格設定!$E$5:$R$1048576,MATCH($Q605,価格設定!B$5:B$1048576,0),MATCH($AW605,価格設定!E$1:X$1,1))=0,"",INDEX(価格設定!$E$5:$R$1048576,MATCH($Q605,価格設定!B$5:B$1048576,0),MATCH($AW605,価格設定!E$1:X$1,1))),J605),"")</f>
        <v/>
      </c>
      <c r="U605" s="126" t="str">
        <f t="shared" si="997"/>
        <v/>
      </c>
      <c r="V605" s="132" t="str">
        <f t="shared" si="998"/>
        <v/>
      </c>
      <c r="W605" s="127" t="str">
        <f>IFERROR(IF(OR(T605="",T605&lt;0),"",IFERROR(INDEX(価格設定!E$2:X$3,IF(AND(K605=$K$1,$K$1&lt;&gt;""),ROW(価格設定!$D$3)-1,MATCH(INDEX(価格設定!$D$5:$D$1048576,MATCH(Q605,価格設定!$B$5:$B$1048576,0),0),価格設定!$D$2:$D$3,0)),MATCH($AW605,価格設定!E$1:X$1,1)),INDEX(価格設定!E$2:X$2,0,MATCH($AW605,価格設定!E$1:X$1,1)))),"")</f>
        <v/>
      </c>
      <c r="X605" s="126" t="str">
        <f t="shared" si="989"/>
        <v/>
      </c>
      <c r="Y605" s="128" t="str">
        <f t="shared" si="999"/>
        <v/>
      </c>
      <c r="Z605" s="126" t="str">
        <f t="shared" si="1000"/>
        <v/>
      </c>
      <c r="AA605" s="129" t="str">
        <f t="shared" si="1001"/>
        <v/>
      </c>
      <c r="AB605" s="126" t="str">
        <f t="shared" si="1002"/>
        <v/>
      </c>
      <c r="AC605" s="280" t="str">
        <f t="shared" si="1003"/>
        <v/>
      </c>
      <c r="AD605" s="15"/>
      <c r="AE605" s="204" t="str">
        <f>IF(AF605="","",COUNT($AF$3:AF605))</f>
        <v/>
      </c>
      <c r="AF605" s="206" t="str">
        <f t="shared" si="1004"/>
        <v/>
      </c>
      <c r="AG605" s="204" t="str">
        <f t="shared" si="1005"/>
        <v/>
      </c>
      <c r="AH605" s="204" t="str">
        <f t="shared" si="1006"/>
        <v/>
      </c>
      <c r="AI605" s="287"/>
      <c r="AJ605" s="15"/>
      <c r="AK605" s="138" t="str">
        <f t="shared" si="1007"/>
        <v/>
      </c>
      <c r="AL605" s="131" t="str">
        <f t="shared" si="1008"/>
        <v/>
      </c>
      <c r="AM605" s="131" t="str">
        <f t="shared" si="1009"/>
        <v/>
      </c>
      <c r="AN605" s="313" t="str">
        <f t="shared" si="1010"/>
        <v/>
      </c>
      <c r="AO605" s="316" t="str">
        <f t="shared" si="1011"/>
        <v/>
      </c>
      <c r="AP605" s="18"/>
      <c r="AQ605" s="3" t="str">
        <f>IF(F605="","",MAX($AQ$3:AQ604)+1)</f>
        <v/>
      </c>
      <c r="AR605" s="3" t="str">
        <f>IF(OR(AQ605="",BB605=""),"",MAX($AR$3:AR604)+1)</f>
        <v/>
      </c>
      <c r="AS605" s="3" t="str">
        <f>IF(CQ605="","",RANK(CQ605,CQ$3:CQ$1048576,1)+COUNTIF($CQ$3:CQ605,CQ605)-1)</f>
        <v/>
      </c>
      <c r="AT605" s="21" t="str">
        <f>IF(C605="",IF(OR(AND($H605&lt;&gt;"",C605=""),AND($F604=$F605,$AZ605&lt;&gt;""),COUNTA($H$3:$H$1048576,#REF!,$F$3:$F$1048576)&gt;COUNTA($H$3:$H605,#REF!,$F$3:$F605),$AZ605&lt;&gt;""),INDEX(AT$3:AT$1048576,MATCH(MAX($AQ$3:$AQ604),$AQ$3:$AQ$1048576,0),0),""),C605)</f>
        <v/>
      </c>
      <c r="AU605" s="21" t="str">
        <f>IF(D605="",IF(OR(AND($H605&lt;&gt;"",D605=""),AND($F604=$F605,$AZ605&lt;&gt;""),COUNTA($H$3:$H$1048576,#REF!,$F$3:$F$1048576)&gt;COUNTA($H$3:$H605,#REF!,$F$3:$F605),$AZ605&lt;&gt;""),INDEX(AU$3:AU$1048576,MATCH(MAX($AQ$3:$AQ604),$AQ$3:$AQ$1048576,0),0),""),D605)</f>
        <v/>
      </c>
      <c r="AV605" s="21" t="str">
        <f>IF(E605="",IF(OR(AND($H605&lt;&gt;"",E605=""),AND($F604=$F605,$AZ605&lt;&gt;""),COUNTA($H$3:$H$1048576,#REF!,$F$3:$F$1048576)&gt;COUNTA($H$3:$H605,#REF!,$F$3:$F605),$AZ605&lt;&gt;""),INDEX(AV$3:AV$1048576,MATCH(MAX($AQ$3:$AQ604),$AQ$3:$AQ$1048576,0),0),""),E605)</f>
        <v/>
      </c>
      <c r="AW605" s="24" t="str">
        <f t="shared" si="1012"/>
        <v/>
      </c>
      <c r="AX605" s="13" t="str">
        <f t="shared" si="1013"/>
        <v/>
      </c>
      <c r="AY605" s="4" t="str">
        <f t="shared" si="1014"/>
        <v/>
      </c>
      <c r="AZ605" s="4" t="str">
        <f>IF(AX605="",IF(OR(AND(H605&lt;&gt;"",F605=""),COUNTA($H$3:$H$1048576)&gt;COUNTA($H$3:$H605)),INDEX(AX$3:AX605,MATCH(MAX($AQ$3:AQ605),AQ$3:AQ605,0),0),""),AX605)</f>
        <v/>
      </c>
      <c r="BA605" s="4" t="str">
        <f>IF(AY605="",IF(AND(H605&lt;&gt;"",F605=""),INDEX(AY$3:AY605,MATCH(MAX($AQ$3:AQ605),AQ$3:AQ605,0),0),""),AY605)</f>
        <v/>
      </c>
      <c r="BB605" s="82" t="str">
        <f>IF(BC605="","",RANK(BC605,BC$3:BC$1048576,1)+COUNTIF($BC$3:BC605,BC605)-1)</f>
        <v/>
      </c>
      <c r="BC605" s="139" t="str">
        <f t="shared" si="1015"/>
        <v/>
      </c>
      <c r="BD605" s="46" t="str">
        <f t="shared" si="1016"/>
        <v/>
      </c>
      <c r="BE605" s="46" t="str">
        <f t="shared" si="1017"/>
        <v/>
      </c>
      <c r="BF605" s="46" t="str">
        <f t="shared" si="1018"/>
        <v/>
      </c>
      <c r="BG605" s="4" t="str">
        <f t="shared" si="1019"/>
        <v/>
      </c>
      <c r="BH605" s="180" t="str">
        <f t="shared" si="1020"/>
        <v/>
      </c>
      <c r="BI605" s="16" t="str">
        <f t="shared" si="1021"/>
        <v/>
      </c>
      <c r="BJ605" s="52" t="str">
        <f>IF(BI605="","",IF(W605="","",IF(AND(K605=$K$1,$K$1&lt;&gt;""),$BT$2,IFERROR(IF(INDEX(価格設定!$D$5:$D$1048576,MATCH(Q605,価格設定!$B$5:$B$1048576,0),0)=価格設定!$D$3,$BT$2,$BS$2),$BS$2))))</f>
        <v/>
      </c>
      <c r="BK605" s="16" t="str">
        <f>IF(BI605="","",IF(COUNTIF($BI$3:BI605,BI605)=1,1,IF(AND(BI604=BI605,BH605=""),BK604,COUNTIF($BH$3:BH605,BH605))))</f>
        <v/>
      </c>
      <c r="BL605" s="52" t="str">
        <f t="shared" si="1022"/>
        <v/>
      </c>
      <c r="BM605" s="52" t="str">
        <f t="shared" si="1023"/>
        <v/>
      </c>
      <c r="BN605" s="119" t="str">
        <f t="shared" si="1024"/>
        <v/>
      </c>
      <c r="BO605" s="119" t="str">
        <f t="shared" si="1025"/>
        <v/>
      </c>
      <c r="BP605" s="17" t="str">
        <f t="shared" si="1026"/>
        <v/>
      </c>
      <c r="BQ605" s="17" t="str">
        <f t="shared" si="1027"/>
        <v/>
      </c>
      <c r="BR605" s="17" t="str">
        <f>IF(OR(BP605="",COUNTIF($BO$3:BO605,BO605)&lt;&gt;1),"",SUMIF(BO$3:BO$1048576,BO605,BP$3:BP$1048576))</f>
        <v/>
      </c>
      <c r="BS605" s="17" t="str">
        <f t="shared" si="1028"/>
        <v/>
      </c>
      <c r="BT605" s="17" t="str">
        <f t="shared" si="1029"/>
        <v/>
      </c>
      <c r="BU605" s="17" t="str">
        <f t="shared" si="1030"/>
        <v/>
      </c>
      <c r="BV605" s="24" t="str">
        <f t="shared" si="1031"/>
        <v/>
      </c>
      <c r="BW605" s="24" t="str">
        <f t="shared" si="1032"/>
        <v/>
      </c>
      <c r="BX605" s="24" t="str">
        <f t="shared" si="1033"/>
        <v/>
      </c>
      <c r="BY605" s="26" t="str">
        <f t="shared" si="1034"/>
        <v/>
      </c>
      <c r="BZ605" s="26" t="str">
        <f t="shared" si="1035"/>
        <v/>
      </c>
      <c r="CA605" s="26" t="str">
        <f t="shared" si="1036"/>
        <v/>
      </c>
      <c r="CB605" s="66" t="str">
        <f t="shared" si="1037"/>
        <v/>
      </c>
      <c r="CC605" s="65" t="str">
        <f t="shared" si="1038"/>
        <v/>
      </c>
      <c r="CD605" s="26" t="str">
        <f t="shared" si="1039"/>
        <v/>
      </c>
      <c r="CE605" s="26" t="str">
        <f t="shared" si="1040"/>
        <v/>
      </c>
      <c r="CF605" s="193" t="str">
        <f t="shared" si="1041"/>
        <v/>
      </c>
      <c r="CG605" s="193" t="str">
        <f t="shared" si="1042"/>
        <v/>
      </c>
      <c r="CH605" s="26" t="str">
        <f t="shared" si="1043"/>
        <v/>
      </c>
      <c r="CI605" s="26" t="str">
        <f t="shared" si="1044"/>
        <v/>
      </c>
      <c r="CJ605" s="65" t="str">
        <f t="shared" si="1045"/>
        <v/>
      </c>
      <c r="CK605" s="65" t="str">
        <f t="shared" si="1046"/>
        <v/>
      </c>
      <c r="CL605" s="64" t="str">
        <f t="shared" si="1047"/>
        <v/>
      </c>
      <c r="CM605" s="64" t="str">
        <f t="shared" si="1048"/>
        <v/>
      </c>
      <c r="CN605" s="65" t="str">
        <f t="shared" si="1049"/>
        <v/>
      </c>
      <c r="CP605" s="63" t="str">
        <f>IF(BH605="","",MAX($CP$3:CP604)+1)</f>
        <v/>
      </c>
      <c r="CQ605" s="24" t="str">
        <f t="shared" si="1050"/>
        <v/>
      </c>
      <c r="CR605" s="24" t="str">
        <f t="shared" si="1051"/>
        <v/>
      </c>
      <c r="CS605" s="24" t="str">
        <f t="shared" si="1052"/>
        <v/>
      </c>
      <c r="CT605" s="58" t="str">
        <f>IF(BO605="","",COUNTIF($BO$3:BO605,BO605)&amp;"@"&amp;BO605)</f>
        <v/>
      </c>
      <c r="CU605" s="16" t="str">
        <f t="shared" si="990"/>
        <v/>
      </c>
      <c r="CV605" s="63" t="str">
        <f t="shared" si="1053"/>
        <v/>
      </c>
      <c r="CW605" s="16" t="str">
        <f t="shared" si="1054"/>
        <v/>
      </c>
      <c r="CX605" s="16" t="str">
        <f t="shared" si="1055"/>
        <v/>
      </c>
      <c r="CY605" s="16" t="str">
        <f t="shared" si="1056"/>
        <v/>
      </c>
      <c r="CZ605" s="85" t="str">
        <f t="shared" si="1057"/>
        <v/>
      </c>
      <c r="DA605" s="16" t="str">
        <f t="shared" si="1058"/>
        <v/>
      </c>
      <c r="DB605" s="16" t="str">
        <f t="shared" si="1059"/>
        <v/>
      </c>
      <c r="DC605" s="28" t="str">
        <f>IF(CP605="","",$DC$1&amp;(INDEX(価格設定!D$1:XFD$3,ROW(価格設定!$D$3),MATCH($AW605,価格設定!D$1:XFD$1,1))*100)&amp;"%")</f>
        <v/>
      </c>
      <c r="DD605" s="28" t="str">
        <f>IF(CP605="","",$DD$1&amp;(INDEX(価格設定!D$1:XFD$3,ROW(価格設定!$D$2),MATCH($AW605,価格設定!D$1:XFD$1,1))*100)&amp;"%")</f>
        <v/>
      </c>
      <c r="DE605" s="29" t="str">
        <f t="shared" si="1060"/>
        <v/>
      </c>
      <c r="DG605" s="58" t="str">
        <f t="shared" si="1061"/>
        <v/>
      </c>
      <c r="DH605" s="58" t="str">
        <f t="shared" si="1062"/>
        <v/>
      </c>
      <c r="DI605" s="58" t="str">
        <f t="shared" si="1063"/>
        <v/>
      </c>
      <c r="DJ605" s="85" t="str">
        <f t="shared" si="1064"/>
        <v/>
      </c>
      <c r="DL605" s="58" t="str">
        <f>IF(COUNTIF(DG$3:DG$1048576,DG605)=COUNTIF($DG$3:$DG605,DG605),DG605,"")</f>
        <v/>
      </c>
      <c r="DM605" s="85" t="str">
        <f t="shared" si="1065"/>
        <v/>
      </c>
      <c r="DN605" s="85" t="str">
        <f t="shared" si="991"/>
        <v/>
      </c>
      <c r="DO605" s="85" t="str">
        <f t="shared" si="991"/>
        <v/>
      </c>
      <c r="DP605" s="303"/>
      <c r="DQ605" s="17" t="str">
        <f t="shared" si="992"/>
        <v/>
      </c>
      <c r="DR605" s="17" t="str">
        <f t="shared" si="993"/>
        <v/>
      </c>
      <c r="DS605" s="17" t="str">
        <f t="shared" si="994"/>
        <v/>
      </c>
      <c r="DU605" s="16" t="str">
        <f t="shared" si="1066"/>
        <v/>
      </c>
      <c r="DV605" s="16" t="str">
        <f>IF(DU605="","",COUNT($DU$3:DU605))</f>
        <v/>
      </c>
      <c r="DW605" s="16" t="str">
        <f t="shared" si="1067"/>
        <v/>
      </c>
      <c r="DX605" s="16" t="str">
        <f t="shared" si="1068"/>
        <v/>
      </c>
      <c r="DY605" s="16" t="str">
        <f>IF(DZ605="","",COUNTIF(DZ$3:DZ605,DZ605))</f>
        <v/>
      </c>
      <c r="DZ605" s="16" t="str">
        <f t="shared" si="1069"/>
        <v/>
      </c>
      <c r="EA605" s="16" t="str">
        <f t="shared" si="1070"/>
        <v/>
      </c>
      <c r="EB605" s="16" t="str">
        <f t="shared" si="1071"/>
        <v/>
      </c>
      <c r="EC605" s="16" t="str">
        <f t="shared" si="1072"/>
        <v/>
      </c>
      <c r="ED605" s="16" t="str">
        <f t="shared" si="1073"/>
        <v/>
      </c>
      <c r="EE605" s="16" t="str">
        <f t="shared" si="1074"/>
        <v/>
      </c>
      <c r="EF605" s="16" t="str">
        <f t="shared" si="1075"/>
        <v/>
      </c>
      <c r="EG605" s="16" t="str">
        <f t="shared" si="1076"/>
        <v/>
      </c>
      <c r="EH605" s="16" t="str">
        <f t="shared" si="1077"/>
        <v/>
      </c>
      <c r="EI605" s="16" t="str">
        <f t="shared" si="1078"/>
        <v/>
      </c>
      <c r="EJ605" s="16" t="str">
        <f t="shared" si="1079"/>
        <v/>
      </c>
      <c r="EK605" s="16" t="str">
        <f t="shared" si="1080"/>
        <v/>
      </c>
      <c r="EL605" s="58" t="str">
        <f t="shared" si="1081"/>
        <v/>
      </c>
      <c r="EM605" s="58" t="str">
        <f>IF(OR($DZ605="",CR605=""),IF($EL605="","",$EL605),IF(OR(CR605="なし",CR605=0),領収書!$H$1,CR605))</f>
        <v/>
      </c>
      <c r="EN605" s="58" t="str">
        <f>IF(OR($DZ605="",CS605=""),IF($EL605="","",$EL605),IF(OR(CS605="なし",CS605=0),入力!$EN$1,CS605))</f>
        <v/>
      </c>
      <c r="EO605" s="63" t="str">
        <f t="shared" si="1082"/>
        <v/>
      </c>
      <c r="EP605" s="63" t="str">
        <f t="shared" si="1083"/>
        <v/>
      </c>
      <c r="ER605" s="16" t="str">
        <f>IF(AND(COUNTIF($ET$3:ET605,ET605)=1,ET605&lt;&gt;""),MAX($ER$3:ER604)+1,"")</f>
        <v/>
      </c>
      <c r="ES605" s="16" t="str">
        <f>IF(価格設定!B607="","",価格設定!B607)</f>
        <v/>
      </c>
      <c r="ET605" s="16" t="str">
        <f>IF(価格設定!C607="","",価格設定!C607)</f>
        <v/>
      </c>
      <c r="EV605" s="16" t="str">
        <f t="shared" si="995"/>
        <v/>
      </c>
      <c r="EW605" s="16" t="str">
        <f t="shared" si="1084"/>
        <v/>
      </c>
    </row>
    <row r="606" spans="1:153" ht="30" customHeight="1" x14ac:dyDescent="0.2">
      <c r="A606" s="225"/>
      <c r="B606" s="212"/>
      <c r="C606" s="221"/>
      <c r="D606" s="164"/>
      <c r="E606" s="165"/>
      <c r="F606" s="166"/>
      <c r="G606" s="167"/>
      <c r="H606" s="179"/>
      <c r="I606" s="306"/>
      <c r="J606" s="169"/>
      <c r="K606" s="179"/>
      <c r="L606" s="186"/>
      <c r="M606" s="186"/>
      <c r="N606" s="168"/>
      <c r="O606" s="170"/>
      <c r="P606" s="212"/>
      <c r="Q606" s="179" t="str">
        <f>IFERROR(IF(H606="","",IFERROR(INDEX(価格設定!$B$5:$B$1048576,MATCH(H606,価格設定!$B$5:$B$1048576,0),0),INDEX(価格設定!$B$5:$B$1048576,MATCH("*"&amp;H606&amp;"*",価格設定!$B$5:$B$1048576,0),0))),H606)</f>
        <v/>
      </c>
      <c r="R606" s="250" t="str">
        <f>IFERROR(IF(Q606="",IF(K606="","",K606),IF(K606="",IF(INDEX(価格設定!$C$5:$C$1048576,MATCH(Q606,価格設定!$B$5:$B$1048576,0),0)=0,"",INDEX(価格設定!$C$5:$C$1048576,MATCH(Q606,価格設定!$B$5:$B$1048576,0),0)),IF(K606="なし","",K606))),"")</f>
        <v/>
      </c>
      <c r="S606" s="308" t="str">
        <f t="shared" si="996"/>
        <v/>
      </c>
      <c r="T606" s="126" t="str">
        <f>IFERROR(IF(J606="",IF(INDEX(価格設定!$E$5:$R$1048576,MATCH($Q606,価格設定!B$5:B$1048576,0),MATCH($AW606,価格設定!E$1:X$1,1))=0,"",INDEX(価格設定!$E$5:$R$1048576,MATCH($Q606,価格設定!B$5:B$1048576,0),MATCH($AW606,価格設定!E$1:X$1,1))),J606),"")</f>
        <v/>
      </c>
      <c r="U606" s="126" t="str">
        <f t="shared" si="997"/>
        <v/>
      </c>
      <c r="V606" s="132" t="str">
        <f t="shared" si="998"/>
        <v/>
      </c>
      <c r="W606" s="127" t="str">
        <f>IFERROR(IF(OR(T606="",T606&lt;0),"",IFERROR(INDEX(価格設定!E$2:X$3,IF(AND(K606=$K$1,$K$1&lt;&gt;""),ROW(価格設定!$D$3)-1,MATCH(INDEX(価格設定!$D$5:$D$1048576,MATCH(Q606,価格設定!$B$5:$B$1048576,0),0),価格設定!$D$2:$D$3,0)),MATCH($AW606,価格設定!E$1:X$1,1)),INDEX(価格設定!E$2:X$2,0,MATCH($AW606,価格設定!E$1:X$1,1)))),"")</f>
        <v/>
      </c>
      <c r="X606" s="126" t="str">
        <f t="shared" si="989"/>
        <v/>
      </c>
      <c r="Y606" s="128" t="str">
        <f t="shared" si="999"/>
        <v/>
      </c>
      <c r="Z606" s="126" t="str">
        <f t="shared" si="1000"/>
        <v/>
      </c>
      <c r="AA606" s="129" t="str">
        <f t="shared" si="1001"/>
        <v/>
      </c>
      <c r="AB606" s="126" t="str">
        <f t="shared" si="1002"/>
        <v/>
      </c>
      <c r="AC606" s="280" t="str">
        <f t="shared" si="1003"/>
        <v/>
      </c>
      <c r="AD606" s="15"/>
      <c r="AE606" s="204" t="str">
        <f>IF(AF606="","",COUNT($AF$3:AF606))</f>
        <v/>
      </c>
      <c r="AF606" s="206" t="str">
        <f t="shared" si="1004"/>
        <v/>
      </c>
      <c r="AG606" s="204" t="str">
        <f t="shared" si="1005"/>
        <v/>
      </c>
      <c r="AH606" s="204" t="str">
        <f t="shared" si="1006"/>
        <v/>
      </c>
      <c r="AI606" s="287"/>
      <c r="AJ606" s="15"/>
      <c r="AK606" s="138" t="str">
        <f t="shared" si="1007"/>
        <v/>
      </c>
      <c r="AL606" s="131" t="str">
        <f t="shared" si="1008"/>
        <v/>
      </c>
      <c r="AM606" s="131" t="str">
        <f t="shared" si="1009"/>
        <v/>
      </c>
      <c r="AN606" s="313" t="str">
        <f t="shared" si="1010"/>
        <v/>
      </c>
      <c r="AO606" s="316" t="str">
        <f t="shared" si="1011"/>
        <v/>
      </c>
      <c r="AP606" s="18"/>
      <c r="AQ606" s="3" t="str">
        <f>IF(F606="","",MAX($AQ$3:AQ605)+1)</f>
        <v/>
      </c>
      <c r="AR606" s="3" t="str">
        <f>IF(OR(AQ606="",BB606=""),"",MAX($AR$3:AR605)+1)</f>
        <v/>
      </c>
      <c r="AS606" s="3" t="str">
        <f>IF(CQ606="","",RANK(CQ606,CQ$3:CQ$1048576,1)+COUNTIF($CQ$3:CQ606,CQ606)-1)</f>
        <v/>
      </c>
      <c r="AT606" s="21" t="str">
        <f>IF(C606="",IF(OR(AND($H606&lt;&gt;"",C606=""),AND($F605=$F606,$AZ606&lt;&gt;""),COUNTA($H$3:$H$1048576,#REF!,$F$3:$F$1048576)&gt;COUNTA($H$3:$H606,#REF!,$F$3:$F606),$AZ606&lt;&gt;""),INDEX(AT$3:AT$1048576,MATCH(MAX($AQ$3:$AQ605),$AQ$3:$AQ$1048576,0),0),""),C606)</f>
        <v/>
      </c>
      <c r="AU606" s="21" t="str">
        <f>IF(D606="",IF(OR(AND($H606&lt;&gt;"",D606=""),AND($F605=$F606,$AZ606&lt;&gt;""),COUNTA($H$3:$H$1048576,#REF!,$F$3:$F$1048576)&gt;COUNTA($H$3:$H606,#REF!,$F$3:$F606),$AZ606&lt;&gt;""),INDEX(AU$3:AU$1048576,MATCH(MAX($AQ$3:$AQ605),$AQ$3:$AQ$1048576,0),0),""),D606)</f>
        <v/>
      </c>
      <c r="AV606" s="21" t="str">
        <f>IF(E606="",IF(OR(AND($H606&lt;&gt;"",E606=""),AND($F605=$F606,$AZ606&lt;&gt;""),COUNTA($H$3:$H$1048576,#REF!,$F$3:$F$1048576)&gt;COUNTA($H$3:$H606,#REF!,$F$3:$F606),$AZ606&lt;&gt;""),INDEX(AV$3:AV$1048576,MATCH(MAX($AQ$3:$AQ605),$AQ$3:$AQ$1048576,0),0),""),E606)</f>
        <v/>
      </c>
      <c r="AW606" s="24" t="str">
        <f t="shared" si="1012"/>
        <v/>
      </c>
      <c r="AX606" s="13" t="str">
        <f t="shared" si="1013"/>
        <v/>
      </c>
      <c r="AY606" s="4" t="str">
        <f t="shared" si="1014"/>
        <v/>
      </c>
      <c r="AZ606" s="4" t="str">
        <f>IF(AX606="",IF(OR(AND(H606&lt;&gt;"",F606=""),COUNTA($H$3:$H$1048576)&gt;COUNTA($H$3:$H606)),INDEX(AX$3:AX606,MATCH(MAX($AQ$3:AQ606),AQ$3:AQ606,0),0),""),AX606)</f>
        <v/>
      </c>
      <c r="BA606" s="4" t="str">
        <f>IF(AY606="",IF(AND(H606&lt;&gt;"",F606=""),INDEX(AY$3:AY606,MATCH(MAX($AQ$3:AQ606),AQ$3:AQ606,0),0),""),AY606)</f>
        <v/>
      </c>
      <c r="BB606" s="82" t="str">
        <f>IF(BC606="","",RANK(BC606,BC$3:BC$1048576,1)+COUNTIF($BC$3:BC606,BC606)-1)</f>
        <v/>
      </c>
      <c r="BC606" s="139" t="str">
        <f t="shared" si="1015"/>
        <v/>
      </c>
      <c r="BD606" s="46" t="str">
        <f t="shared" si="1016"/>
        <v/>
      </c>
      <c r="BE606" s="46" t="str">
        <f t="shared" si="1017"/>
        <v/>
      </c>
      <c r="BF606" s="46" t="str">
        <f t="shared" si="1018"/>
        <v/>
      </c>
      <c r="BG606" s="4" t="str">
        <f t="shared" si="1019"/>
        <v/>
      </c>
      <c r="BH606" s="180" t="str">
        <f t="shared" si="1020"/>
        <v/>
      </c>
      <c r="BI606" s="16" t="str">
        <f t="shared" si="1021"/>
        <v/>
      </c>
      <c r="BJ606" s="52" t="str">
        <f>IF(BI606="","",IF(W606="","",IF(AND(K606=$K$1,$K$1&lt;&gt;""),$BT$2,IFERROR(IF(INDEX(価格設定!$D$5:$D$1048576,MATCH(Q606,価格設定!$B$5:$B$1048576,0),0)=価格設定!$D$3,$BT$2,$BS$2),$BS$2))))</f>
        <v/>
      </c>
      <c r="BK606" s="16" t="str">
        <f>IF(BI606="","",IF(COUNTIF($BI$3:BI606,BI606)=1,1,IF(AND(BI605=BI606,BH606=""),BK605,COUNTIF($BH$3:BH606,BH606))))</f>
        <v/>
      </c>
      <c r="BL606" s="52" t="str">
        <f t="shared" si="1022"/>
        <v/>
      </c>
      <c r="BM606" s="52" t="str">
        <f t="shared" si="1023"/>
        <v/>
      </c>
      <c r="BN606" s="119" t="str">
        <f t="shared" si="1024"/>
        <v/>
      </c>
      <c r="BO606" s="119" t="str">
        <f t="shared" si="1025"/>
        <v/>
      </c>
      <c r="BP606" s="17" t="str">
        <f t="shared" si="1026"/>
        <v/>
      </c>
      <c r="BQ606" s="17" t="str">
        <f t="shared" si="1027"/>
        <v/>
      </c>
      <c r="BR606" s="17" t="str">
        <f>IF(OR(BP606="",COUNTIF($BO$3:BO606,BO606)&lt;&gt;1),"",SUMIF(BO$3:BO$1048576,BO606,BP$3:BP$1048576))</f>
        <v/>
      </c>
      <c r="BS606" s="17" t="str">
        <f t="shared" si="1028"/>
        <v/>
      </c>
      <c r="BT606" s="17" t="str">
        <f t="shared" si="1029"/>
        <v/>
      </c>
      <c r="BU606" s="17" t="str">
        <f t="shared" si="1030"/>
        <v/>
      </c>
      <c r="BV606" s="24" t="str">
        <f t="shared" si="1031"/>
        <v/>
      </c>
      <c r="BW606" s="24" t="str">
        <f t="shared" si="1032"/>
        <v/>
      </c>
      <c r="BX606" s="24" t="str">
        <f t="shared" si="1033"/>
        <v/>
      </c>
      <c r="BY606" s="26" t="str">
        <f t="shared" si="1034"/>
        <v/>
      </c>
      <c r="BZ606" s="26" t="str">
        <f t="shared" si="1035"/>
        <v/>
      </c>
      <c r="CA606" s="26" t="str">
        <f t="shared" si="1036"/>
        <v/>
      </c>
      <c r="CB606" s="66" t="str">
        <f t="shared" si="1037"/>
        <v/>
      </c>
      <c r="CC606" s="65" t="str">
        <f t="shared" si="1038"/>
        <v/>
      </c>
      <c r="CD606" s="26" t="str">
        <f t="shared" si="1039"/>
        <v/>
      </c>
      <c r="CE606" s="26" t="str">
        <f t="shared" si="1040"/>
        <v/>
      </c>
      <c r="CF606" s="193" t="str">
        <f t="shared" si="1041"/>
        <v/>
      </c>
      <c r="CG606" s="193" t="str">
        <f t="shared" si="1042"/>
        <v/>
      </c>
      <c r="CH606" s="26" t="str">
        <f t="shared" si="1043"/>
        <v/>
      </c>
      <c r="CI606" s="26" t="str">
        <f t="shared" si="1044"/>
        <v/>
      </c>
      <c r="CJ606" s="65" t="str">
        <f t="shared" si="1045"/>
        <v/>
      </c>
      <c r="CK606" s="65" t="str">
        <f t="shared" si="1046"/>
        <v/>
      </c>
      <c r="CL606" s="64" t="str">
        <f t="shared" si="1047"/>
        <v/>
      </c>
      <c r="CM606" s="64" t="str">
        <f t="shared" si="1048"/>
        <v/>
      </c>
      <c r="CN606" s="65" t="str">
        <f t="shared" si="1049"/>
        <v/>
      </c>
      <c r="CP606" s="63" t="str">
        <f>IF(BH606="","",MAX($CP$3:CP605)+1)</f>
        <v/>
      </c>
      <c r="CQ606" s="24" t="str">
        <f t="shared" si="1050"/>
        <v/>
      </c>
      <c r="CR606" s="24" t="str">
        <f t="shared" si="1051"/>
        <v/>
      </c>
      <c r="CS606" s="24" t="str">
        <f t="shared" si="1052"/>
        <v/>
      </c>
      <c r="CT606" s="58" t="str">
        <f>IF(BO606="","",COUNTIF($BO$3:BO606,BO606)&amp;"@"&amp;BO606)</f>
        <v/>
      </c>
      <c r="CU606" s="16" t="str">
        <f t="shared" si="990"/>
        <v/>
      </c>
      <c r="CV606" s="63" t="str">
        <f t="shared" si="1053"/>
        <v/>
      </c>
      <c r="CW606" s="16" t="str">
        <f t="shared" si="1054"/>
        <v/>
      </c>
      <c r="CX606" s="16" t="str">
        <f t="shared" si="1055"/>
        <v/>
      </c>
      <c r="CY606" s="16" t="str">
        <f t="shared" si="1056"/>
        <v/>
      </c>
      <c r="CZ606" s="85" t="str">
        <f t="shared" si="1057"/>
        <v/>
      </c>
      <c r="DA606" s="16" t="str">
        <f t="shared" si="1058"/>
        <v/>
      </c>
      <c r="DB606" s="16" t="str">
        <f t="shared" si="1059"/>
        <v/>
      </c>
      <c r="DC606" s="28" t="str">
        <f>IF(CP606="","",$DC$1&amp;(INDEX(価格設定!D$1:XFD$3,ROW(価格設定!$D$3),MATCH($AW606,価格設定!D$1:XFD$1,1))*100)&amp;"%")</f>
        <v/>
      </c>
      <c r="DD606" s="28" t="str">
        <f>IF(CP606="","",$DD$1&amp;(INDEX(価格設定!D$1:XFD$3,ROW(価格設定!$D$2),MATCH($AW606,価格設定!D$1:XFD$1,1))*100)&amp;"%")</f>
        <v/>
      </c>
      <c r="DE606" s="29" t="str">
        <f t="shared" si="1060"/>
        <v/>
      </c>
      <c r="DG606" s="58" t="str">
        <f t="shared" si="1061"/>
        <v/>
      </c>
      <c r="DH606" s="58" t="str">
        <f t="shared" si="1062"/>
        <v/>
      </c>
      <c r="DI606" s="58" t="str">
        <f t="shared" si="1063"/>
        <v/>
      </c>
      <c r="DJ606" s="85" t="str">
        <f t="shared" si="1064"/>
        <v/>
      </c>
      <c r="DL606" s="58" t="str">
        <f>IF(COUNTIF(DG$3:DG$1048576,DG606)=COUNTIF($DG$3:$DG606,DG606),DG606,"")</f>
        <v/>
      </c>
      <c r="DM606" s="85" t="str">
        <f t="shared" si="1065"/>
        <v/>
      </c>
      <c r="DN606" s="85" t="str">
        <f t="shared" si="991"/>
        <v/>
      </c>
      <c r="DO606" s="85" t="str">
        <f t="shared" si="991"/>
        <v/>
      </c>
      <c r="DP606" s="303"/>
      <c r="DQ606" s="17" t="str">
        <f t="shared" si="992"/>
        <v/>
      </c>
      <c r="DR606" s="17" t="str">
        <f t="shared" si="993"/>
        <v/>
      </c>
      <c r="DS606" s="17" t="str">
        <f t="shared" si="994"/>
        <v/>
      </c>
      <c r="DU606" s="16" t="str">
        <f t="shared" si="1066"/>
        <v/>
      </c>
      <c r="DV606" s="16" t="str">
        <f>IF(DU606="","",COUNT($DU$3:DU606))</f>
        <v/>
      </c>
      <c r="DW606" s="16" t="str">
        <f t="shared" si="1067"/>
        <v/>
      </c>
      <c r="DX606" s="16" t="str">
        <f t="shared" si="1068"/>
        <v/>
      </c>
      <c r="DY606" s="16" t="str">
        <f>IF(DZ606="","",COUNTIF(DZ$3:DZ606,DZ606))</f>
        <v/>
      </c>
      <c r="DZ606" s="16" t="str">
        <f t="shared" si="1069"/>
        <v/>
      </c>
      <c r="EA606" s="16" t="str">
        <f t="shared" si="1070"/>
        <v/>
      </c>
      <c r="EB606" s="16" t="str">
        <f t="shared" si="1071"/>
        <v/>
      </c>
      <c r="EC606" s="16" t="str">
        <f t="shared" si="1072"/>
        <v/>
      </c>
      <c r="ED606" s="16" t="str">
        <f t="shared" si="1073"/>
        <v/>
      </c>
      <c r="EE606" s="16" t="str">
        <f t="shared" si="1074"/>
        <v/>
      </c>
      <c r="EF606" s="16" t="str">
        <f t="shared" si="1075"/>
        <v/>
      </c>
      <c r="EG606" s="16" t="str">
        <f t="shared" si="1076"/>
        <v/>
      </c>
      <c r="EH606" s="16" t="str">
        <f t="shared" si="1077"/>
        <v/>
      </c>
      <c r="EI606" s="16" t="str">
        <f t="shared" si="1078"/>
        <v/>
      </c>
      <c r="EJ606" s="16" t="str">
        <f t="shared" si="1079"/>
        <v/>
      </c>
      <c r="EK606" s="16" t="str">
        <f t="shared" si="1080"/>
        <v/>
      </c>
      <c r="EL606" s="58" t="str">
        <f t="shared" si="1081"/>
        <v/>
      </c>
      <c r="EM606" s="58" t="str">
        <f>IF(OR($DZ606="",CR606=""),IF($EL606="","",$EL606),IF(OR(CR606="なし",CR606=0),領収書!$H$1,CR606))</f>
        <v/>
      </c>
      <c r="EN606" s="58" t="str">
        <f>IF(OR($DZ606="",CS606=""),IF($EL606="","",$EL606),IF(OR(CS606="なし",CS606=0),入力!$EN$1,CS606))</f>
        <v/>
      </c>
      <c r="EO606" s="63" t="str">
        <f t="shared" si="1082"/>
        <v/>
      </c>
      <c r="EP606" s="63" t="str">
        <f t="shared" si="1083"/>
        <v/>
      </c>
      <c r="ER606" s="16" t="str">
        <f>IF(AND(COUNTIF($ET$3:ET606,ET606)=1,ET606&lt;&gt;""),MAX($ER$3:ER605)+1,"")</f>
        <v/>
      </c>
      <c r="ES606" s="16" t="str">
        <f>IF(価格設定!B608="","",価格設定!B608)</f>
        <v/>
      </c>
      <c r="ET606" s="16" t="str">
        <f>IF(価格設定!C608="","",価格設定!C608)</f>
        <v/>
      </c>
      <c r="EV606" s="16" t="str">
        <f t="shared" si="995"/>
        <v/>
      </c>
      <c r="EW606" s="16" t="str">
        <f t="shared" si="1084"/>
        <v/>
      </c>
    </row>
    <row r="607" spans="1:153" ht="30" customHeight="1" x14ac:dyDescent="0.2">
      <c r="A607" s="225"/>
      <c r="B607" s="212"/>
      <c r="C607" s="221"/>
      <c r="D607" s="164"/>
      <c r="E607" s="165"/>
      <c r="F607" s="166"/>
      <c r="G607" s="167"/>
      <c r="H607" s="179"/>
      <c r="I607" s="306"/>
      <c r="J607" s="169"/>
      <c r="K607" s="179"/>
      <c r="L607" s="186"/>
      <c r="M607" s="186"/>
      <c r="N607" s="168"/>
      <c r="O607" s="170"/>
      <c r="P607" s="212"/>
      <c r="Q607" s="179" t="str">
        <f>IFERROR(IF(H607="","",IFERROR(INDEX(価格設定!$B$5:$B$1048576,MATCH(H607,価格設定!$B$5:$B$1048576,0),0),INDEX(価格設定!$B$5:$B$1048576,MATCH("*"&amp;H607&amp;"*",価格設定!$B$5:$B$1048576,0),0))),H607)</f>
        <v/>
      </c>
      <c r="R607" s="250" t="str">
        <f>IFERROR(IF(Q607="",IF(K607="","",K607),IF(K607="",IF(INDEX(価格設定!$C$5:$C$1048576,MATCH(Q607,価格設定!$B$5:$B$1048576,0),0)=0,"",INDEX(価格設定!$C$5:$C$1048576,MATCH(Q607,価格設定!$B$5:$B$1048576,0),0)),IF(K607="なし","",K607))),"")</f>
        <v/>
      </c>
      <c r="S607" s="308" t="str">
        <f t="shared" si="996"/>
        <v/>
      </c>
      <c r="T607" s="126" t="str">
        <f>IFERROR(IF(J607="",IF(INDEX(価格設定!$E$5:$R$1048576,MATCH($Q607,価格設定!B$5:B$1048576,0),MATCH($AW607,価格設定!E$1:X$1,1))=0,"",INDEX(価格設定!$E$5:$R$1048576,MATCH($Q607,価格設定!B$5:B$1048576,0),MATCH($AW607,価格設定!E$1:X$1,1))),J607),"")</f>
        <v/>
      </c>
      <c r="U607" s="126" t="str">
        <f t="shared" si="997"/>
        <v/>
      </c>
      <c r="V607" s="132" t="str">
        <f t="shared" si="998"/>
        <v/>
      </c>
      <c r="W607" s="127" t="str">
        <f>IFERROR(IF(OR(T607="",T607&lt;0),"",IFERROR(INDEX(価格設定!E$2:X$3,IF(AND(K607=$K$1,$K$1&lt;&gt;""),ROW(価格設定!$D$3)-1,MATCH(INDEX(価格設定!$D$5:$D$1048576,MATCH(Q607,価格設定!$B$5:$B$1048576,0),0),価格設定!$D$2:$D$3,0)),MATCH($AW607,価格設定!E$1:X$1,1)),INDEX(価格設定!E$2:X$2,0,MATCH($AW607,価格設定!E$1:X$1,1)))),"")</f>
        <v/>
      </c>
      <c r="X607" s="126" t="str">
        <f t="shared" si="989"/>
        <v/>
      </c>
      <c r="Y607" s="128" t="str">
        <f t="shared" si="999"/>
        <v/>
      </c>
      <c r="Z607" s="126" t="str">
        <f t="shared" si="1000"/>
        <v/>
      </c>
      <c r="AA607" s="129" t="str">
        <f t="shared" si="1001"/>
        <v/>
      </c>
      <c r="AB607" s="126" t="str">
        <f t="shared" si="1002"/>
        <v/>
      </c>
      <c r="AC607" s="280" t="str">
        <f t="shared" si="1003"/>
        <v/>
      </c>
      <c r="AD607" s="15"/>
      <c r="AE607" s="204" t="str">
        <f>IF(AF607="","",COUNT($AF$3:AF607))</f>
        <v/>
      </c>
      <c r="AF607" s="206" t="str">
        <f t="shared" si="1004"/>
        <v/>
      </c>
      <c r="AG607" s="204" t="str">
        <f t="shared" si="1005"/>
        <v/>
      </c>
      <c r="AH607" s="204" t="str">
        <f t="shared" si="1006"/>
        <v/>
      </c>
      <c r="AI607" s="287"/>
      <c r="AJ607" s="15"/>
      <c r="AK607" s="138" t="str">
        <f t="shared" si="1007"/>
        <v/>
      </c>
      <c r="AL607" s="131" t="str">
        <f t="shared" si="1008"/>
        <v/>
      </c>
      <c r="AM607" s="131" t="str">
        <f t="shared" si="1009"/>
        <v/>
      </c>
      <c r="AN607" s="313" t="str">
        <f t="shared" si="1010"/>
        <v/>
      </c>
      <c r="AO607" s="316" t="str">
        <f t="shared" si="1011"/>
        <v/>
      </c>
      <c r="AP607" s="18"/>
      <c r="AQ607" s="3" t="str">
        <f>IF(F607="","",MAX($AQ$3:AQ606)+1)</f>
        <v/>
      </c>
      <c r="AR607" s="3" t="str">
        <f>IF(OR(AQ607="",BB607=""),"",MAX($AR$3:AR606)+1)</f>
        <v/>
      </c>
      <c r="AS607" s="3" t="str">
        <f>IF(CQ607="","",RANK(CQ607,CQ$3:CQ$1048576,1)+COUNTIF($CQ$3:CQ607,CQ607)-1)</f>
        <v/>
      </c>
      <c r="AT607" s="21" t="str">
        <f>IF(C607="",IF(OR(AND($H607&lt;&gt;"",C607=""),AND($F606=$F607,$AZ607&lt;&gt;""),COUNTA($H$3:$H$1048576,#REF!,$F$3:$F$1048576)&gt;COUNTA($H$3:$H607,#REF!,$F$3:$F607),$AZ607&lt;&gt;""),INDEX(AT$3:AT$1048576,MATCH(MAX($AQ$3:$AQ606),$AQ$3:$AQ$1048576,0),0),""),C607)</f>
        <v/>
      </c>
      <c r="AU607" s="21" t="str">
        <f>IF(D607="",IF(OR(AND($H607&lt;&gt;"",D607=""),AND($F606=$F607,$AZ607&lt;&gt;""),COUNTA($H$3:$H$1048576,#REF!,$F$3:$F$1048576)&gt;COUNTA($H$3:$H607,#REF!,$F$3:$F607),$AZ607&lt;&gt;""),INDEX(AU$3:AU$1048576,MATCH(MAX($AQ$3:$AQ606),$AQ$3:$AQ$1048576,0),0),""),D607)</f>
        <v/>
      </c>
      <c r="AV607" s="21" t="str">
        <f>IF(E607="",IF(OR(AND($H607&lt;&gt;"",E607=""),AND($F606=$F607,$AZ607&lt;&gt;""),COUNTA($H$3:$H$1048576,#REF!,$F$3:$F$1048576)&gt;COUNTA($H$3:$H607,#REF!,$F$3:$F607),$AZ607&lt;&gt;""),INDEX(AV$3:AV$1048576,MATCH(MAX($AQ$3:$AQ606),$AQ$3:$AQ$1048576,0),0),""),E607)</f>
        <v/>
      </c>
      <c r="AW607" s="24" t="str">
        <f t="shared" si="1012"/>
        <v/>
      </c>
      <c r="AX607" s="13" t="str">
        <f t="shared" si="1013"/>
        <v/>
      </c>
      <c r="AY607" s="4" t="str">
        <f t="shared" si="1014"/>
        <v/>
      </c>
      <c r="AZ607" s="4" t="str">
        <f>IF(AX607="",IF(OR(AND(H607&lt;&gt;"",F607=""),COUNTA($H$3:$H$1048576)&gt;COUNTA($H$3:$H607)),INDEX(AX$3:AX607,MATCH(MAX($AQ$3:AQ607),AQ$3:AQ607,0),0),""),AX607)</f>
        <v/>
      </c>
      <c r="BA607" s="4" t="str">
        <f>IF(AY607="",IF(AND(H607&lt;&gt;"",F607=""),INDEX(AY$3:AY607,MATCH(MAX($AQ$3:AQ607),AQ$3:AQ607,0),0),""),AY607)</f>
        <v/>
      </c>
      <c r="BB607" s="82" t="str">
        <f>IF(BC607="","",RANK(BC607,BC$3:BC$1048576,1)+COUNTIF($BC$3:BC607,BC607)-1)</f>
        <v/>
      </c>
      <c r="BC607" s="139" t="str">
        <f t="shared" si="1015"/>
        <v/>
      </c>
      <c r="BD607" s="46" t="str">
        <f t="shared" si="1016"/>
        <v/>
      </c>
      <c r="BE607" s="46" t="str">
        <f t="shared" si="1017"/>
        <v/>
      </c>
      <c r="BF607" s="46" t="str">
        <f t="shared" si="1018"/>
        <v/>
      </c>
      <c r="BG607" s="4" t="str">
        <f t="shared" si="1019"/>
        <v/>
      </c>
      <c r="BH607" s="180" t="str">
        <f t="shared" si="1020"/>
        <v/>
      </c>
      <c r="BI607" s="16" t="str">
        <f t="shared" si="1021"/>
        <v/>
      </c>
      <c r="BJ607" s="52" t="str">
        <f>IF(BI607="","",IF(W607="","",IF(AND(K607=$K$1,$K$1&lt;&gt;""),$BT$2,IFERROR(IF(INDEX(価格設定!$D$5:$D$1048576,MATCH(Q607,価格設定!$B$5:$B$1048576,0),0)=価格設定!$D$3,$BT$2,$BS$2),$BS$2))))</f>
        <v/>
      </c>
      <c r="BK607" s="16" t="str">
        <f>IF(BI607="","",IF(COUNTIF($BI$3:BI607,BI607)=1,1,IF(AND(BI606=BI607,BH607=""),BK606,COUNTIF($BH$3:BH607,BH607))))</f>
        <v/>
      </c>
      <c r="BL607" s="52" t="str">
        <f t="shared" si="1022"/>
        <v/>
      </c>
      <c r="BM607" s="52" t="str">
        <f t="shared" si="1023"/>
        <v/>
      </c>
      <c r="BN607" s="119" t="str">
        <f t="shared" si="1024"/>
        <v/>
      </c>
      <c r="BO607" s="119" t="str">
        <f t="shared" si="1025"/>
        <v/>
      </c>
      <c r="BP607" s="17" t="str">
        <f t="shared" si="1026"/>
        <v/>
      </c>
      <c r="BQ607" s="17" t="str">
        <f t="shared" si="1027"/>
        <v/>
      </c>
      <c r="BR607" s="17" t="str">
        <f>IF(OR(BP607="",COUNTIF($BO$3:BO607,BO607)&lt;&gt;1),"",SUMIF(BO$3:BO$1048576,BO607,BP$3:BP$1048576))</f>
        <v/>
      </c>
      <c r="BS607" s="17" t="str">
        <f t="shared" si="1028"/>
        <v/>
      </c>
      <c r="BT607" s="17" t="str">
        <f t="shared" si="1029"/>
        <v/>
      </c>
      <c r="BU607" s="17" t="str">
        <f t="shared" si="1030"/>
        <v/>
      </c>
      <c r="BV607" s="24" t="str">
        <f t="shared" si="1031"/>
        <v/>
      </c>
      <c r="BW607" s="24" t="str">
        <f t="shared" si="1032"/>
        <v/>
      </c>
      <c r="BX607" s="24" t="str">
        <f t="shared" si="1033"/>
        <v/>
      </c>
      <c r="BY607" s="26" t="str">
        <f t="shared" si="1034"/>
        <v/>
      </c>
      <c r="BZ607" s="26" t="str">
        <f t="shared" si="1035"/>
        <v/>
      </c>
      <c r="CA607" s="26" t="str">
        <f t="shared" si="1036"/>
        <v/>
      </c>
      <c r="CB607" s="66" t="str">
        <f t="shared" si="1037"/>
        <v/>
      </c>
      <c r="CC607" s="65" t="str">
        <f t="shared" si="1038"/>
        <v/>
      </c>
      <c r="CD607" s="26" t="str">
        <f t="shared" si="1039"/>
        <v/>
      </c>
      <c r="CE607" s="26" t="str">
        <f t="shared" si="1040"/>
        <v/>
      </c>
      <c r="CF607" s="193" t="str">
        <f t="shared" si="1041"/>
        <v/>
      </c>
      <c r="CG607" s="193" t="str">
        <f t="shared" si="1042"/>
        <v/>
      </c>
      <c r="CH607" s="26" t="str">
        <f t="shared" si="1043"/>
        <v/>
      </c>
      <c r="CI607" s="26" t="str">
        <f t="shared" si="1044"/>
        <v/>
      </c>
      <c r="CJ607" s="65" t="str">
        <f t="shared" si="1045"/>
        <v/>
      </c>
      <c r="CK607" s="65" t="str">
        <f t="shared" si="1046"/>
        <v/>
      </c>
      <c r="CL607" s="64" t="str">
        <f t="shared" si="1047"/>
        <v/>
      </c>
      <c r="CM607" s="64" t="str">
        <f t="shared" si="1048"/>
        <v/>
      </c>
      <c r="CN607" s="65" t="str">
        <f t="shared" si="1049"/>
        <v/>
      </c>
      <c r="CP607" s="63" t="str">
        <f>IF(BH607="","",MAX($CP$3:CP606)+1)</f>
        <v/>
      </c>
      <c r="CQ607" s="24" t="str">
        <f t="shared" si="1050"/>
        <v/>
      </c>
      <c r="CR607" s="24" t="str">
        <f t="shared" si="1051"/>
        <v/>
      </c>
      <c r="CS607" s="24" t="str">
        <f t="shared" si="1052"/>
        <v/>
      </c>
      <c r="CT607" s="58" t="str">
        <f>IF(BO607="","",COUNTIF($BO$3:BO607,BO607)&amp;"@"&amp;BO607)</f>
        <v/>
      </c>
      <c r="CU607" s="16" t="str">
        <f t="shared" si="990"/>
        <v/>
      </c>
      <c r="CV607" s="63" t="str">
        <f t="shared" si="1053"/>
        <v/>
      </c>
      <c r="CW607" s="16" t="str">
        <f t="shared" si="1054"/>
        <v/>
      </c>
      <c r="CX607" s="16" t="str">
        <f t="shared" si="1055"/>
        <v/>
      </c>
      <c r="CY607" s="16" t="str">
        <f t="shared" si="1056"/>
        <v/>
      </c>
      <c r="CZ607" s="85" t="str">
        <f t="shared" si="1057"/>
        <v/>
      </c>
      <c r="DA607" s="16" t="str">
        <f t="shared" si="1058"/>
        <v/>
      </c>
      <c r="DB607" s="16" t="str">
        <f t="shared" si="1059"/>
        <v/>
      </c>
      <c r="DC607" s="28" t="str">
        <f>IF(CP607="","",$DC$1&amp;(INDEX(価格設定!D$1:XFD$3,ROW(価格設定!$D$3),MATCH($AW607,価格設定!D$1:XFD$1,1))*100)&amp;"%")</f>
        <v/>
      </c>
      <c r="DD607" s="28" t="str">
        <f>IF(CP607="","",$DD$1&amp;(INDEX(価格設定!D$1:XFD$3,ROW(価格設定!$D$2),MATCH($AW607,価格設定!D$1:XFD$1,1))*100)&amp;"%")</f>
        <v/>
      </c>
      <c r="DE607" s="29" t="str">
        <f t="shared" si="1060"/>
        <v/>
      </c>
      <c r="DG607" s="58" t="str">
        <f t="shared" si="1061"/>
        <v/>
      </c>
      <c r="DH607" s="58" t="str">
        <f t="shared" si="1062"/>
        <v/>
      </c>
      <c r="DI607" s="58" t="str">
        <f t="shared" si="1063"/>
        <v/>
      </c>
      <c r="DJ607" s="85" t="str">
        <f t="shared" si="1064"/>
        <v/>
      </c>
      <c r="DL607" s="58" t="str">
        <f>IF(COUNTIF(DG$3:DG$1048576,DG607)=COUNTIF($DG$3:$DG607,DG607),DG607,"")</f>
        <v/>
      </c>
      <c r="DM607" s="85" t="str">
        <f t="shared" si="1065"/>
        <v/>
      </c>
      <c r="DN607" s="85" t="str">
        <f t="shared" si="991"/>
        <v/>
      </c>
      <c r="DO607" s="85" t="str">
        <f t="shared" si="991"/>
        <v/>
      </c>
      <c r="DP607" s="303"/>
      <c r="DQ607" s="17" t="str">
        <f t="shared" si="992"/>
        <v/>
      </c>
      <c r="DR607" s="17" t="str">
        <f t="shared" si="993"/>
        <v/>
      </c>
      <c r="DS607" s="17" t="str">
        <f t="shared" si="994"/>
        <v/>
      </c>
      <c r="DU607" s="16" t="str">
        <f t="shared" si="1066"/>
        <v/>
      </c>
      <c r="DV607" s="16" t="str">
        <f>IF(DU607="","",COUNT($DU$3:DU607))</f>
        <v/>
      </c>
      <c r="DW607" s="16" t="str">
        <f t="shared" si="1067"/>
        <v/>
      </c>
      <c r="DX607" s="16" t="str">
        <f t="shared" si="1068"/>
        <v/>
      </c>
      <c r="DY607" s="16" t="str">
        <f>IF(DZ607="","",COUNTIF(DZ$3:DZ607,DZ607))</f>
        <v/>
      </c>
      <c r="DZ607" s="16" t="str">
        <f t="shared" si="1069"/>
        <v/>
      </c>
      <c r="EA607" s="16" t="str">
        <f t="shared" si="1070"/>
        <v/>
      </c>
      <c r="EB607" s="16" t="str">
        <f t="shared" si="1071"/>
        <v/>
      </c>
      <c r="EC607" s="16" t="str">
        <f t="shared" si="1072"/>
        <v/>
      </c>
      <c r="ED607" s="16" t="str">
        <f t="shared" si="1073"/>
        <v/>
      </c>
      <c r="EE607" s="16" t="str">
        <f t="shared" si="1074"/>
        <v/>
      </c>
      <c r="EF607" s="16" t="str">
        <f t="shared" si="1075"/>
        <v/>
      </c>
      <c r="EG607" s="16" t="str">
        <f t="shared" si="1076"/>
        <v/>
      </c>
      <c r="EH607" s="16" t="str">
        <f t="shared" si="1077"/>
        <v/>
      </c>
      <c r="EI607" s="16" t="str">
        <f t="shared" si="1078"/>
        <v/>
      </c>
      <c r="EJ607" s="16" t="str">
        <f t="shared" si="1079"/>
        <v/>
      </c>
      <c r="EK607" s="16" t="str">
        <f t="shared" si="1080"/>
        <v/>
      </c>
      <c r="EL607" s="58" t="str">
        <f t="shared" si="1081"/>
        <v/>
      </c>
      <c r="EM607" s="58" t="str">
        <f>IF(OR($DZ607="",CR607=""),IF($EL607="","",$EL607),IF(OR(CR607="なし",CR607=0),領収書!$H$1,CR607))</f>
        <v/>
      </c>
      <c r="EN607" s="58" t="str">
        <f>IF(OR($DZ607="",CS607=""),IF($EL607="","",$EL607),IF(OR(CS607="なし",CS607=0),入力!$EN$1,CS607))</f>
        <v/>
      </c>
      <c r="EO607" s="63" t="str">
        <f t="shared" si="1082"/>
        <v/>
      </c>
      <c r="EP607" s="63" t="str">
        <f t="shared" si="1083"/>
        <v/>
      </c>
      <c r="ER607" s="16" t="str">
        <f>IF(AND(COUNTIF($ET$3:ET607,ET607)=1,ET607&lt;&gt;""),MAX($ER$3:ER606)+1,"")</f>
        <v/>
      </c>
      <c r="ES607" s="16" t="str">
        <f>IF(価格設定!B609="","",価格設定!B609)</f>
        <v/>
      </c>
      <c r="ET607" s="16" t="str">
        <f>IF(価格設定!C609="","",価格設定!C609)</f>
        <v/>
      </c>
      <c r="EV607" s="16" t="str">
        <f t="shared" si="995"/>
        <v/>
      </c>
      <c r="EW607" s="16" t="str">
        <f t="shared" si="1084"/>
        <v/>
      </c>
    </row>
    <row r="608" spans="1:153" ht="30" customHeight="1" x14ac:dyDescent="0.2">
      <c r="A608" s="225"/>
      <c r="B608" s="212"/>
      <c r="C608" s="221"/>
      <c r="D608" s="164"/>
      <c r="E608" s="165"/>
      <c r="F608" s="166"/>
      <c r="G608" s="167"/>
      <c r="H608" s="179"/>
      <c r="I608" s="306"/>
      <c r="J608" s="169"/>
      <c r="K608" s="179"/>
      <c r="L608" s="186"/>
      <c r="M608" s="186"/>
      <c r="N608" s="168"/>
      <c r="O608" s="170"/>
      <c r="P608" s="212"/>
      <c r="Q608" s="179" t="str">
        <f>IFERROR(IF(H608="","",IFERROR(INDEX(価格設定!$B$5:$B$1048576,MATCH(H608,価格設定!$B$5:$B$1048576,0),0),INDEX(価格設定!$B$5:$B$1048576,MATCH("*"&amp;H608&amp;"*",価格設定!$B$5:$B$1048576,0),0))),H608)</f>
        <v/>
      </c>
      <c r="R608" s="250" t="str">
        <f>IFERROR(IF(Q608="",IF(K608="","",K608),IF(K608="",IF(INDEX(価格設定!$C$5:$C$1048576,MATCH(Q608,価格設定!$B$5:$B$1048576,0),0)=0,"",INDEX(価格設定!$C$5:$C$1048576,MATCH(Q608,価格設定!$B$5:$B$1048576,0),0)),IF(K608="なし","",K608))),"")</f>
        <v/>
      </c>
      <c r="S608" s="308" t="str">
        <f t="shared" si="996"/>
        <v/>
      </c>
      <c r="T608" s="126" t="str">
        <f>IFERROR(IF(J608="",IF(INDEX(価格設定!$E$5:$R$1048576,MATCH($Q608,価格設定!B$5:B$1048576,0),MATCH($AW608,価格設定!E$1:X$1,1))=0,"",INDEX(価格設定!$E$5:$R$1048576,MATCH($Q608,価格設定!B$5:B$1048576,0),MATCH($AW608,価格設定!E$1:X$1,1))),J608),"")</f>
        <v/>
      </c>
      <c r="U608" s="126" t="str">
        <f t="shared" si="997"/>
        <v/>
      </c>
      <c r="V608" s="132" t="str">
        <f t="shared" si="998"/>
        <v/>
      </c>
      <c r="W608" s="127" t="str">
        <f>IFERROR(IF(OR(T608="",T608&lt;0),"",IFERROR(INDEX(価格設定!E$2:X$3,IF(AND(K608=$K$1,$K$1&lt;&gt;""),ROW(価格設定!$D$3)-1,MATCH(INDEX(価格設定!$D$5:$D$1048576,MATCH(Q608,価格設定!$B$5:$B$1048576,0),0),価格設定!$D$2:$D$3,0)),MATCH($AW608,価格設定!E$1:X$1,1)),INDEX(価格設定!E$2:X$2,0,MATCH($AW608,価格設定!E$1:X$1,1)))),"")</f>
        <v/>
      </c>
      <c r="X608" s="126" t="str">
        <f t="shared" si="989"/>
        <v/>
      </c>
      <c r="Y608" s="128" t="str">
        <f t="shared" si="999"/>
        <v/>
      </c>
      <c r="Z608" s="126" t="str">
        <f t="shared" si="1000"/>
        <v/>
      </c>
      <c r="AA608" s="129" t="str">
        <f t="shared" si="1001"/>
        <v/>
      </c>
      <c r="AB608" s="126" t="str">
        <f t="shared" si="1002"/>
        <v/>
      </c>
      <c r="AC608" s="280" t="str">
        <f t="shared" si="1003"/>
        <v/>
      </c>
      <c r="AD608" s="15"/>
      <c r="AE608" s="204" t="str">
        <f>IF(AF608="","",COUNT($AF$3:AF608))</f>
        <v/>
      </c>
      <c r="AF608" s="206" t="str">
        <f t="shared" si="1004"/>
        <v/>
      </c>
      <c r="AG608" s="204" t="str">
        <f t="shared" si="1005"/>
        <v/>
      </c>
      <c r="AH608" s="204" t="str">
        <f t="shared" si="1006"/>
        <v/>
      </c>
      <c r="AI608" s="287"/>
      <c r="AJ608" s="15"/>
      <c r="AK608" s="138" t="str">
        <f t="shared" si="1007"/>
        <v/>
      </c>
      <c r="AL608" s="131" t="str">
        <f t="shared" si="1008"/>
        <v/>
      </c>
      <c r="AM608" s="131" t="str">
        <f t="shared" si="1009"/>
        <v/>
      </c>
      <c r="AN608" s="313" t="str">
        <f t="shared" si="1010"/>
        <v/>
      </c>
      <c r="AO608" s="316" t="str">
        <f t="shared" si="1011"/>
        <v/>
      </c>
      <c r="AP608" s="18"/>
      <c r="AQ608" s="3" t="str">
        <f>IF(F608="","",MAX($AQ$3:AQ607)+1)</f>
        <v/>
      </c>
      <c r="AR608" s="3" t="str">
        <f>IF(OR(AQ608="",BB608=""),"",MAX($AR$3:AR607)+1)</f>
        <v/>
      </c>
      <c r="AS608" s="3" t="str">
        <f>IF(CQ608="","",RANK(CQ608,CQ$3:CQ$1048576,1)+COUNTIF($CQ$3:CQ608,CQ608)-1)</f>
        <v/>
      </c>
      <c r="AT608" s="21" t="str">
        <f>IF(C608="",IF(OR(AND($H608&lt;&gt;"",C608=""),AND($F607=$F608,$AZ608&lt;&gt;""),COUNTA($H$3:$H$1048576,#REF!,$F$3:$F$1048576)&gt;COUNTA($H$3:$H608,#REF!,$F$3:$F608),$AZ608&lt;&gt;""),INDEX(AT$3:AT$1048576,MATCH(MAX($AQ$3:$AQ607),$AQ$3:$AQ$1048576,0),0),""),C608)</f>
        <v/>
      </c>
      <c r="AU608" s="21" t="str">
        <f>IF(D608="",IF(OR(AND($H608&lt;&gt;"",D608=""),AND($F607=$F608,$AZ608&lt;&gt;""),COUNTA($H$3:$H$1048576,#REF!,$F$3:$F$1048576)&gt;COUNTA($H$3:$H608,#REF!,$F$3:$F608),$AZ608&lt;&gt;""),INDEX(AU$3:AU$1048576,MATCH(MAX($AQ$3:$AQ607),$AQ$3:$AQ$1048576,0),0),""),D608)</f>
        <v/>
      </c>
      <c r="AV608" s="21" t="str">
        <f>IF(E608="",IF(OR(AND($H608&lt;&gt;"",E608=""),AND($F607=$F608,$AZ608&lt;&gt;""),COUNTA($H$3:$H$1048576,#REF!,$F$3:$F$1048576)&gt;COUNTA($H$3:$H608,#REF!,$F$3:$F608),$AZ608&lt;&gt;""),INDEX(AV$3:AV$1048576,MATCH(MAX($AQ$3:$AQ607),$AQ$3:$AQ$1048576,0),0),""),E608)</f>
        <v/>
      </c>
      <c r="AW608" s="24" t="str">
        <f t="shared" si="1012"/>
        <v/>
      </c>
      <c r="AX608" s="13" t="str">
        <f t="shared" si="1013"/>
        <v/>
      </c>
      <c r="AY608" s="4" t="str">
        <f t="shared" si="1014"/>
        <v/>
      </c>
      <c r="AZ608" s="4" t="str">
        <f>IF(AX608="",IF(OR(AND(H608&lt;&gt;"",F608=""),COUNTA($H$3:$H$1048576)&gt;COUNTA($H$3:$H608)),INDEX(AX$3:AX608,MATCH(MAX($AQ$3:AQ608),AQ$3:AQ608,0),0),""),AX608)</f>
        <v/>
      </c>
      <c r="BA608" s="4" t="str">
        <f>IF(AY608="",IF(AND(H608&lt;&gt;"",F608=""),INDEX(AY$3:AY608,MATCH(MAX($AQ$3:AQ608),AQ$3:AQ608,0),0),""),AY608)</f>
        <v/>
      </c>
      <c r="BB608" s="82" t="str">
        <f>IF(BC608="","",RANK(BC608,BC$3:BC$1048576,1)+COUNTIF($BC$3:BC608,BC608)-1)</f>
        <v/>
      </c>
      <c r="BC608" s="139" t="str">
        <f t="shared" si="1015"/>
        <v/>
      </c>
      <c r="BD608" s="46" t="str">
        <f t="shared" si="1016"/>
        <v/>
      </c>
      <c r="BE608" s="46" t="str">
        <f t="shared" si="1017"/>
        <v/>
      </c>
      <c r="BF608" s="46" t="str">
        <f t="shared" si="1018"/>
        <v/>
      </c>
      <c r="BG608" s="4" t="str">
        <f t="shared" si="1019"/>
        <v/>
      </c>
      <c r="BH608" s="180" t="str">
        <f t="shared" si="1020"/>
        <v/>
      </c>
      <c r="BI608" s="16" t="str">
        <f t="shared" si="1021"/>
        <v/>
      </c>
      <c r="BJ608" s="52" t="str">
        <f>IF(BI608="","",IF(W608="","",IF(AND(K608=$K$1,$K$1&lt;&gt;""),$BT$2,IFERROR(IF(INDEX(価格設定!$D$5:$D$1048576,MATCH(Q608,価格設定!$B$5:$B$1048576,0),0)=価格設定!$D$3,$BT$2,$BS$2),$BS$2))))</f>
        <v/>
      </c>
      <c r="BK608" s="16" t="str">
        <f>IF(BI608="","",IF(COUNTIF($BI$3:BI608,BI608)=1,1,IF(AND(BI607=BI608,BH608=""),BK607,COUNTIF($BH$3:BH608,BH608))))</f>
        <v/>
      </c>
      <c r="BL608" s="52" t="str">
        <f t="shared" si="1022"/>
        <v/>
      </c>
      <c r="BM608" s="52" t="str">
        <f t="shared" si="1023"/>
        <v/>
      </c>
      <c r="BN608" s="119" t="str">
        <f t="shared" si="1024"/>
        <v/>
      </c>
      <c r="BO608" s="119" t="str">
        <f t="shared" si="1025"/>
        <v/>
      </c>
      <c r="BP608" s="17" t="str">
        <f t="shared" si="1026"/>
        <v/>
      </c>
      <c r="BQ608" s="17" t="str">
        <f t="shared" si="1027"/>
        <v/>
      </c>
      <c r="BR608" s="17" t="str">
        <f>IF(OR(BP608="",COUNTIF($BO$3:BO608,BO608)&lt;&gt;1),"",SUMIF(BO$3:BO$1048576,BO608,BP$3:BP$1048576))</f>
        <v/>
      </c>
      <c r="BS608" s="17" t="str">
        <f t="shared" si="1028"/>
        <v/>
      </c>
      <c r="BT608" s="17" t="str">
        <f t="shared" si="1029"/>
        <v/>
      </c>
      <c r="BU608" s="17" t="str">
        <f t="shared" si="1030"/>
        <v/>
      </c>
      <c r="BV608" s="24" t="str">
        <f t="shared" si="1031"/>
        <v/>
      </c>
      <c r="BW608" s="24" t="str">
        <f t="shared" si="1032"/>
        <v/>
      </c>
      <c r="BX608" s="24" t="str">
        <f t="shared" si="1033"/>
        <v/>
      </c>
      <c r="BY608" s="26" t="str">
        <f t="shared" si="1034"/>
        <v/>
      </c>
      <c r="BZ608" s="26" t="str">
        <f t="shared" si="1035"/>
        <v/>
      </c>
      <c r="CA608" s="26" t="str">
        <f t="shared" si="1036"/>
        <v/>
      </c>
      <c r="CB608" s="66" t="str">
        <f t="shared" si="1037"/>
        <v/>
      </c>
      <c r="CC608" s="65" t="str">
        <f t="shared" si="1038"/>
        <v/>
      </c>
      <c r="CD608" s="26" t="str">
        <f t="shared" si="1039"/>
        <v/>
      </c>
      <c r="CE608" s="26" t="str">
        <f t="shared" si="1040"/>
        <v/>
      </c>
      <c r="CF608" s="193" t="str">
        <f t="shared" si="1041"/>
        <v/>
      </c>
      <c r="CG608" s="193" t="str">
        <f t="shared" si="1042"/>
        <v/>
      </c>
      <c r="CH608" s="26" t="str">
        <f t="shared" si="1043"/>
        <v/>
      </c>
      <c r="CI608" s="26" t="str">
        <f t="shared" si="1044"/>
        <v/>
      </c>
      <c r="CJ608" s="65" t="str">
        <f t="shared" si="1045"/>
        <v/>
      </c>
      <c r="CK608" s="65" t="str">
        <f t="shared" si="1046"/>
        <v/>
      </c>
      <c r="CL608" s="64" t="str">
        <f t="shared" si="1047"/>
        <v/>
      </c>
      <c r="CM608" s="64" t="str">
        <f t="shared" si="1048"/>
        <v/>
      </c>
      <c r="CN608" s="65" t="str">
        <f t="shared" si="1049"/>
        <v/>
      </c>
      <c r="CP608" s="63" t="str">
        <f>IF(BH608="","",MAX($CP$3:CP607)+1)</f>
        <v/>
      </c>
      <c r="CQ608" s="24" t="str">
        <f t="shared" si="1050"/>
        <v/>
      </c>
      <c r="CR608" s="24" t="str">
        <f t="shared" si="1051"/>
        <v/>
      </c>
      <c r="CS608" s="24" t="str">
        <f t="shared" si="1052"/>
        <v/>
      </c>
      <c r="CT608" s="58" t="str">
        <f>IF(BO608="","",COUNTIF($BO$3:BO608,BO608)&amp;"@"&amp;BO608)</f>
        <v/>
      </c>
      <c r="CU608" s="16" t="str">
        <f t="shared" si="990"/>
        <v/>
      </c>
      <c r="CV608" s="63" t="str">
        <f t="shared" si="1053"/>
        <v/>
      </c>
      <c r="CW608" s="16" t="str">
        <f t="shared" si="1054"/>
        <v/>
      </c>
      <c r="CX608" s="16" t="str">
        <f t="shared" si="1055"/>
        <v/>
      </c>
      <c r="CY608" s="16" t="str">
        <f t="shared" si="1056"/>
        <v/>
      </c>
      <c r="CZ608" s="85" t="str">
        <f t="shared" si="1057"/>
        <v/>
      </c>
      <c r="DA608" s="16" t="str">
        <f t="shared" si="1058"/>
        <v/>
      </c>
      <c r="DB608" s="16" t="str">
        <f t="shared" si="1059"/>
        <v/>
      </c>
      <c r="DC608" s="28" t="str">
        <f>IF(CP608="","",$DC$1&amp;(INDEX(価格設定!D$1:XFD$3,ROW(価格設定!$D$3),MATCH($AW608,価格設定!D$1:XFD$1,1))*100)&amp;"%")</f>
        <v/>
      </c>
      <c r="DD608" s="28" t="str">
        <f>IF(CP608="","",$DD$1&amp;(INDEX(価格設定!D$1:XFD$3,ROW(価格設定!$D$2),MATCH($AW608,価格設定!D$1:XFD$1,1))*100)&amp;"%")</f>
        <v/>
      </c>
      <c r="DE608" s="29" t="str">
        <f t="shared" si="1060"/>
        <v/>
      </c>
      <c r="DG608" s="58" t="str">
        <f t="shared" si="1061"/>
        <v/>
      </c>
      <c r="DH608" s="58" t="str">
        <f t="shared" si="1062"/>
        <v/>
      </c>
      <c r="DI608" s="58" t="str">
        <f t="shared" si="1063"/>
        <v/>
      </c>
      <c r="DJ608" s="85" t="str">
        <f t="shared" si="1064"/>
        <v/>
      </c>
      <c r="DL608" s="58" t="str">
        <f>IF(COUNTIF(DG$3:DG$1048576,DG608)=COUNTIF($DG$3:$DG608,DG608),DG608,"")</f>
        <v/>
      </c>
      <c r="DM608" s="85" t="str">
        <f t="shared" si="1065"/>
        <v/>
      </c>
      <c r="DN608" s="85" t="str">
        <f t="shared" si="991"/>
        <v/>
      </c>
      <c r="DO608" s="85" t="str">
        <f t="shared" si="991"/>
        <v/>
      </c>
      <c r="DP608" s="303"/>
      <c r="DQ608" s="17" t="str">
        <f t="shared" si="992"/>
        <v/>
      </c>
      <c r="DR608" s="17" t="str">
        <f t="shared" si="993"/>
        <v/>
      </c>
      <c r="DS608" s="17" t="str">
        <f t="shared" si="994"/>
        <v/>
      </c>
      <c r="DU608" s="16" t="str">
        <f t="shared" si="1066"/>
        <v/>
      </c>
      <c r="DV608" s="16" t="str">
        <f>IF(DU608="","",COUNT($DU$3:DU608))</f>
        <v/>
      </c>
      <c r="DW608" s="16" t="str">
        <f t="shared" si="1067"/>
        <v/>
      </c>
      <c r="DX608" s="16" t="str">
        <f t="shared" si="1068"/>
        <v/>
      </c>
      <c r="DY608" s="16" t="str">
        <f>IF(DZ608="","",COUNTIF(DZ$3:DZ608,DZ608))</f>
        <v/>
      </c>
      <c r="DZ608" s="16" t="str">
        <f t="shared" si="1069"/>
        <v/>
      </c>
      <c r="EA608" s="16" t="str">
        <f t="shared" si="1070"/>
        <v/>
      </c>
      <c r="EB608" s="16" t="str">
        <f t="shared" si="1071"/>
        <v/>
      </c>
      <c r="EC608" s="16" t="str">
        <f t="shared" si="1072"/>
        <v/>
      </c>
      <c r="ED608" s="16" t="str">
        <f t="shared" si="1073"/>
        <v/>
      </c>
      <c r="EE608" s="16" t="str">
        <f t="shared" si="1074"/>
        <v/>
      </c>
      <c r="EF608" s="16" t="str">
        <f t="shared" si="1075"/>
        <v/>
      </c>
      <c r="EG608" s="16" t="str">
        <f t="shared" si="1076"/>
        <v/>
      </c>
      <c r="EH608" s="16" t="str">
        <f t="shared" si="1077"/>
        <v/>
      </c>
      <c r="EI608" s="16" t="str">
        <f t="shared" si="1078"/>
        <v/>
      </c>
      <c r="EJ608" s="16" t="str">
        <f t="shared" si="1079"/>
        <v/>
      </c>
      <c r="EK608" s="16" t="str">
        <f t="shared" si="1080"/>
        <v/>
      </c>
      <c r="EL608" s="58" t="str">
        <f t="shared" si="1081"/>
        <v/>
      </c>
      <c r="EM608" s="58" t="str">
        <f>IF(OR($DZ608="",CR608=""),IF($EL608="","",$EL608),IF(OR(CR608="なし",CR608=0),領収書!$H$1,CR608))</f>
        <v/>
      </c>
      <c r="EN608" s="58" t="str">
        <f>IF(OR($DZ608="",CS608=""),IF($EL608="","",$EL608),IF(OR(CS608="なし",CS608=0),入力!$EN$1,CS608))</f>
        <v/>
      </c>
      <c r="EO608" s="63" t="str">
        <f t="shared" si="1082"/>
        <v/>
      </c>
      <c r="EP608" s="63" t="str">
        <f t="shared" si="1083"/>
        <v/>
      </c>
      <c r="ER608" s="16" t="str">
        <f>IF(AND(COUNTIF($ET$3:ET608,ET608)=1,ET608&lt;&gt;""),MAX($ER$3:ER607)+1,"")</f>
        <v/>
      </c>
      <c r="ES608" s="16" t="str">
        <f>IF(価格設定!B610="","",価格設定!B610)</f>
        <v/>
      </c>
      <c r="ET608" s="16" t="str">
        <f>IF(価格設定!C610="","",価格設定!C610)</f>
        <v/>
      </c>
      <c r="EV608" s="16" t="str">
        <f t="shared" si="995"/>
        <v/>
      </c>
      <c r="EW608" s="16" t="str">
        <f t="shared" si="1084"/>
        <v/>
      </c>
    </row>
    <row r="609" spans="1:153" ht="30" customHeight="1" x14ac:dyDescent="0.2">
      <c r="A609" s="225"/>
      <c r="B609" s="212"/>
      <c r="C609" s="221"/>
      <c r="D609" s="164"/>
      <c r="E609" s="165"/>
      <c r="F609" s="166"/>
      <c r="G609" s="167"/>
      <c r="H609" s="179"/>
      <c r="I609" s="306"/>
      <c r="J609" s="169"/>
      <c r="K609" s="179"/>
      <c r="L609" s="186"/>
      <c r="M609" s="186"/>
      <c r="N609" s="168"/>
      <c r="O609" s="170"/>
      <c r="P609" s="212"/>
      <c r="Q609" s="179" t="str">
        <f>IFERROR(IF(H609="","",IFERROR(INDEX(価格設定!$B$5:$B$1048576,MATCH(H609,価格設定!$B$5:$B$1048576,0),0),INDEX(価格設定!$B$5:$B$1048576,MATCH("*"&amp;H609&amp;"*",価格設定!$B$5:$B$1048576,0),0))),H609)</f>
        <v/>
      </c>
      <c r="R609" s="250" t="str">
        <f>IFERROR(IF(Q609="",IF(K609="","",K609),IF(K609="",IF(INDEX(価格設定!$C$5:$C$1048576,MATCH(Q609,価格設定!$B$5:$B$1048576,0),0)=0,"",INDEX(価格設定!$C$5:$C$1048576,MATCH(Q609,価格設定!$B$5:$B$1048576,0),0)),IF(K609="なし","",K609))),"")</f>
        <v/>
      </c>
      <c r="S609" s="308" t="str">
        <f t="shared" si="996"/>
        <v/>
      </c>
      <c r="T609" s="126" t="str">
        <f>IFERROR(IF(J609="",IF(INDEX(価格設定!$E$5:$R$1048576,MATCH($Q609,価格設定!B$5:B$1048576,0),MATCH($AW609,価格設定!E$1:X$1,1))=0,"",INDEX(価格設定!$E$5:$R$1048576,MATCH($Q609,価格設定!B$5:B$1048576,0),MATCH($AW609,価格設定!E$1:X$1,1))),J609),"")</f>
        <v/>
      </c>
      <c r="U609" s="126" t="str">
        <f t="shared" si="997"/>
        <v/>
      </c>
      <c r="V609" s="132" t="str">
        <f t="shared" si="998"/>
        <v/>
      </c>
      <c r="W609" s="127" t="str">
        <f>IFERROR(IF(OR(T609="",T609&lt;0),"",IFERROR(INDEX(価格設定!E$2:X$3,IF(AND(K609=$K$1,$K$1&lt;&gt;""),ROW(価格設定!$D$3)-1,MATCH(INDEX(価格設定!$D$5:$D$1048576,MATCH(Q609,価格設定!$B$5:$B$1048576,0),0),価格設定!$D$2:$D$3,0)),MATCH($AW609,価格設定!E$1:X$1,1)),INDEX(価格設定!E$2:X$2,0,MATCH($AW609,価格設定!E$1:X$1,1)))),"")</f>
        <v/>
      </c>
      <c r="X609" s="126" t="str">
        <f t="shared" si="989"/>
        <v/>
      </c>
      <c r="Y609" s="128" t="str">
        <f t="shared" si="999"/>
        <v/>
      </c>
      <c r="Z609" s="126" t="str">
        <f t="shared" si="1000"/>
        <v/>
      </c>
      <c r="AA609" s="129" t="str">
        <f t="shared" si="1001"/>
        <v/>
      </c>
      <c r="AB609" s="126" t="str">
        <f t="shared" si="1002"/>
        <v/>
      </c>
      <c r="AC609" s="280" t="str">
        <f t="shared" si="1003"/>
        <v/>
      </c>
      <c r="AD609" s="15"/>
      <c r="AE609" s="204" t="str">
        <f>IF(AF609="","",COUNT($AF$3:AF609))</f>
        <v/>
      </c>
      <c r="AF609" s="206" t="str">
        <f t="shared" si="1004"/>
        <v/>
      </c>
      <c r="AG609" s="204" t="str">
        <f t="shared" si="1005"/>
        <v/>
      </c>
      <c r="AH609" s="204" t="str">
        <f t="shared" si="1006"/>
        <v/>
      </c>
      <c r="AI609" s="287"/>
      <c r="AJ609" s="15"/>
      <c r="AK609" s="138" t="str">
        <f t="shared" si="1007"/>
        <v/>
      </c>
      <c r="AL609" s="131" t="str">
        <f t="shared" si="1008"/>
        <v/>
      </c>
      <c r="AM609" s="131" t="str">
        <f t="shared" si="1009"/>
        <v/>
      </c>
      <c r="AN609" s="313" t="str">
        <f t="shared" si="1010"/>
        <v/>
      </c>
      <c r="AO609" s="316" t="str">
        <f t="shared" si="1011"/>
        <v/>
      </c>
      <c r="AP609" s="18"/>
      <c r="AQ609" s="3" t="str">
        <f>IF(F609="","",MAX($AQ$3:AQ608)+1)</f>
        <v/>
      </c>
      <c r="AR609" s="3" t="str">
        <f>IF(OR(AQ609="",BB609=""),"",MAX($AR$3:AR608)+1)</f>
        <v/>
      </c>
      <c r="AS609" s="3" t="str">
        <f>IF(CQ609="","",RANK(CQ609,CQ$3:CQ$1048576,1)+COUNTIF($CQ$3:CQ609,CQ609)-1)</f>
        <v/>
      </c>
      <c r="AT609" s="21" t="str">
        <f>IF(C609="",IF(OR(AND($H609&lt;&gt;"",C609=""),AND($F608=$F609,$AZ609&lt;&gt;""),COUNTA($H$3:$H$1048576,#REF!,$F$3:$F$1048576)&gt;COUNTA($H$3:$H609,#REF!,$F$3:$F609),$AZ609&lt;&gt;""),INDEX(AT$3:AT$1048576,MATCH(MAX($AQ$3:$AQ608),$AQ$3:$AQ$1048576,0),0),""),C609)</f>
        <v/>
      </c>
      <c r="AU609" s="21" t="str">
        <f>IF(D609="",IF(OR(AND($H609&lt;&gt;"",D609=""),AND($F608=$F609,$AZ609&lt;&gt;""),COUNTA($H$3:$H$1048576,#REF!,$F$3:$F$1048576)&gt;COUNTA($H$3:$H609,#REF!,$F$3:$F609),$AZ609&lt;&gt;""),INDEX(AU$3:AU$1048576,MATCH(MAX($AQ$3:$AQ608),$AQ$3:$AQ$1048576,0),0),""),D609)</f>
        <v/>
      </c>
      <c r="AV609" s="21" t="str">
        <f>IF(E609="",IF(OR(AND($H609&lt;&gt;"",E609=""),AND($F608=$F609,$AZ609&lt;&gt;""),COUNTA($H$3:$H$1048576,#REF!,$F$3:$F$1048576)&gt;COUNTA($H$3:$H609,#REF!,$F$3:$F609),$AZ609&lt;&gt;""),INDEX(AV$3:AV$1048576,MATCH(MAX($AQ$3:$AQ608),$AQ$3:$AQ$1048576,0),0),""),E609)</f>
        <v/>
      </c>
      <c r="AW609" s="24" t="str">
        <f t="shared" si="1012"/>
        <v/>
      </c>
      <c r="AX609" s="13" t="str">
        <f t="shared" si="1013"/>
        <v/>
      </c>
      <c r="AY609" s="4" t="str">
        <f t="shared" si="1014"/>
        <v/>
      </c>
      <c r="AZ609" s="4" t="str">
        <f>IF(AX609="",IF(OR(AND(H609&lt;&gt;"",F609=""),COUNTA($H$3:$H$1048576)&gt;COUNTA($H$3:$H609)),INDEX(AX$3:AX609,MATCH(MAX($AQ$3:AQ609),AQ$3:AQ609,0),0),""),AX609)</f>
        <v/>
      </c>
      <c r="BA609" s="4" t="str">
        <f>IF(AY609="",IF(AND(H609&lt;&gt;"",F609=""),INDEX(AY$3:AY609,MATCH(MAX($AQ$3:AQ609),AQ$3:AQ609,0),0),""),AY609)</f>
        <v/>
      </c>
      <c r="BB609" s="82" t="str">
        <f>IF(BC609="","",RANK(BC609,BC$3:BC$1048576,1)+COUNTIF($BC$3:BC609,BC609)-1)</f>
        <v/>
      </c>
      <c r="BC609" s="139" t="str">
        <f t="shared" si="1015"/>
        <v/>
      </c>
      <c r="BD609" s="46" t="str">
        <f t="shared" si="1016"/>
        <v/>
      </c>
      <c r="BE609" s="46" t="str">
        <f t="shared" si="1017"/>
        <v/>
      </c>
      <c r="BF609" s="46" t="str">
        <f t="shared" si="1018"/>
        <v/>
      </c>
      <c r="BG609" s="4" t="str">
        <f t="shared" si="1019"/>
        <v/>
      </c>
      <c r="BH609" s="180" t="str">
        <f t="shared" si="1020"/>
        <v/>
      </c>
      <c r="BI609" s="16" t="str">
        <f t="shared" si="1021"/>
        <v/>
      </c>
      <c r="BJ609" s="52" t="str">
        <f>IF(BI609="","",IF(W609="","",IF(AND(K609=$K$1,$K$1&lt;&gt;""),$BT$2,IFERROR(IF(INDEX(価格設定!$D$5:$D$1048576,MATCH(Q609,価格設定!$B$5:$B$1048576,0),0)=価格設定!$D$3,$BT$2,$BS$2),$BS$2))))</f>
        <v/>
      </c>
      <c r="BK609" s="16" t="str">
        <f>IF(BI609="","",IF(COUNTIF($BI$3:BI609,BI609)=1,1,IF(AND(BI608=BI609,BH609=""),BK608,COUNTIF($BH$3:BH609,BH609))))</f>
        <v/>
      </c>
      <c r="BL609" s="52" t="str">
        <f t="shared" si="1022"/>
        <v/>
      </c>
      <c r="BM609" s="52" t="str">
        <f t="shared" si="1023"/>
        <v/>
      </c>
      <c r="BN609" s="119" t="str">
        <f t="shared" si="1024"/>
        <v/>
      </c>
      <c r="BO609" s="119" t="str">
        <f t="shared" si="1025"/>
        <v/>
      </c>
      <c r="BP609" s="17" t="str">
        <f t="shared" si="1026"/>
        <v/>
      </c>
      <c r="BQ609" s="17" t="str">
        <f t="shared" si="1027"/>
        <v/>
      </c>
      <c r="BR609" s="17" t="str">
        <f>IF(OR(BP609="",COUNTIF($BO$3:BO609,BO609)&lt;&gt;1),"",SUMIF(BO$3:BO$1048576,BO609,BP$3:BP$1048576))</f>
        <v/>
      </c>
      <c r="BS609" s="17" t="str">
        <f t="shared" si="1028"/>
        <v/>
      </c>
      <c r="BT609" s="17" t="str">
        <f t="shared" si="1029"/>
        <v/>
      </c>
      <c r="BU609" s="17" t="str">
        <f t="shared" si="1030"/>
        <v/>
      </c>
      <c r="BV609" s="24" t="str">
        <f t="shared" si="1031"/>
        <v/>
      </c>
      <c r="BW609" s="24" t="str">
        <f t="shared" si="1032"/>
        <v/>
      </c>
      <c r="BX609" s="24" t="str">
        <f t="shared" si="1033"/>
        <v/>
      </c>
      <c r="BY609" s="26" t="str">
        <f t="shared" si="1034"/>
        <v/>
      </c>
      <c r="BZ609" s="26" t="str">
        <f t="shared" si="1035"/>
        <v/>
      </c>
      <c r="CA609" s="26" t="str">
        <f t="shared" si="1036"/>
        <v/>
      </c>
      <c r="CB609" s="66" t="str">
        <f t="shared" si="1037"/>
        <v/>
      </c>
      <c r="CC609" s="65" t="str">
        <f t="shared" si="1038"/>
        <v/>
      </c>
      <c r="CD609" s="26" t="str">
        <f t="shared" si="1039"/>
        <v/>
      </c>
      <c r="CE609" s="26" t="str">
        <f t="shared" si="1040"/>
        <v/>
      </c>
      <c r="CF609" s="193" t="str">
        <f t="shared" si="1041"/>
        <v/>
      </c>
      <c r="CG609" s="193" t="str">
        <f t="shared" si="1042"/>
        <v/>
      </c>
      <c r="CH609" s="26" t="str">
        <f t="shared" si="1043"/>
        <v/>
      </c>
      <c r="CI609" s="26" t="str">
        <f t="shared" si="1044"/>
        <v/>
      </c>
      <c r="CJ609" s="65" t="str">
        <f t="shared" si="1045"/>
        <v/>
      </c>
      <c r="CK609" s="65" t="str">
        <f t="shared" si="1046"/>
        <v/>
      </c>
      <c r="CL609" s="64" t="str">
        <f t="shared" si="1047"/>
        <v/>
      </c>
      <c r="CM609" s="64" t="str">
        <f t="shared" si="1048"/>
        <v/>
      </c>
      <c r="CN609" s="65" t="str">
        <f t="shared" si="1049"/>
        <v/>
      </c>
      <c r="CP609" s="63" t="str">
        <f>IF(BH609="","",MAX($CP$3:CP608)+1)</f>
        <v/>
      </c>
      <c r="CQ609" s="24" t="str">
        <f t="shared" si="1050"/>
        <v/>
      </c>
      <c r="CR609" s="24" t="str">
        <f t="shared" si="1051"/>
        <v/>
      </c>
      <c r="CS609" s="24" t="str">
        <f t="shared" si="1052"/>
        <v/>
      </c>
      <c r="CT609" s="58" t="str">
        <f>IF(BO609="","",COUNTIF($BO$3:BO609,BO609)&amp;"@"&amp;BO609)</f>
        <v/>
      </c>
      <c r="CU609" s="16" t="str">
        <f t="shared" si="990"/>
        <v/>
      </c>
      <c r="CV609" s="63" t="str">
        <f t="shared" si="1053"/>
        <v/>
      </c>
      <c r="CW609" s="16" t="str">
        <f t="shared" si="1054"/>
        <v/>
      </c>
      <c r="CX609" s="16" t="str">
        <f t="shared" si="1055"/>
        <v/>
      </c>
      <c r="CY609" s="16" t="str">
        <f t="shared" si="1056"/>
        <v/>
      </c>
      <c r="CZ609" s="85" t="str">
        <f t="shared" si="1057"/>
        <v/>
      </c>
      <c r="DA609" s="16" t="str">
        <f t="shared" si="1058"/>
        <v/>
      </c>
      <c r="DB609" s="16" t="str">
        <f t="shared" si="1059"/>
        <v/>
      </c>
      <c r="DC609" s="28" t="str">
        <f>IF(CP609="","",$DC$1&amp;(INDEX(価格設定!D$1:XFD$3,ROW(価格設定!$D$3),MATCH($AW609,価格設定!D$1:XFD$1,1))*100)&amp;"%")</f>
        <v/>
      </c>
      <c r="DD609" s="28" t="str">
        <f>IF(CP609="","",$DD$1&amp;(INDEX(価格設定!D$1:XFD$3,ROW(価格設定!$D$2),MATCH($AW609,価格設定!D$1:XFD$1,1))*100)&amp;"%")</f>
        <v/>
      </c>
      <c r="DE609" s="29" t="str">
        <f t="shared" si="1060"/>
        <v/>
      </c>
      <c r="DG609" s="58" t="str">
        <f t="shared" si="1061"/>
        <v/>
      </c>
      <c r="DH609" s="58" t="str">
        <f t="shared" si="1062"/>
        <v/>
      </c>
      <c r="DI609" s="58" t="str">
        <f t="shared" si="1063"/>
        <v/>
      </c>
      <c r="DJ609" s="85" t="str">
        <f t="shared" si="1064"/>
        <v/>
      </c>
      <c r="DL609" s="58" t="str">
        <f>IF(COUNTIF(DG$3:DG$1048576,DG609)=COUNTIF($DG$3:$DG609,DG609),DG609,"")</f>
        <v/>
      </c>
      <c r="DM609" s="85" t="str">
        <f t="shared" si="1065"/>
        <v/>
      </c>
      <c r="DN609" s="85" t="str">
        <f t="shared" si="991"/>
        <v/>
      </c>
      <c r="DO609" s="85" t="str">
        <f t="shared" si="991"/>
        <v/>
      </c>
      <c r="DP609" s="303"/>
      <c r="DQ609" s="17" t="str">
        <f t="shared" si="992"/>
        <v/>
      </c>
      <c r="DR609" s="17" t="str">
        <f t="shared" si="993"/>
        <v/>
      </c>
      <c r="DS609" s="17" t="str">
        <f t="shared" si="994"/>
        <v/>
      </c>
      <c r="DU609" s="16" t="str">
        <f t="shared" si="1066"/>
        <v/>
      </c>
      <c r="DV609" s="16" t="str">
        <f>IF(DU609="","",COUNT($DU$3:DU609))</f>
        <v/>
      </c>
      <c r="DW609" s="16" t="str">
        <f t="shared" si="1067"/>
        <v/>
      </c>
      <c r="DX609" s="16" t="str">
        <f t="shared" si="1068"/>
        <v/>
      </c>
      <c r="DY609" s="16" t="str">
        <f>IF(DZ609="","",COUNTIF(DZ$3:DZ609,DZ609))</f>
        <v/>
      </c>
      <c r="DZ609" s="16" t="str">
        <f t="shared" si="1069"/>
        <v/>
      </c>
      <c r="EA609" s="16" t="str">
        <f t="shared" si="1070"/>
        <v/>
      </c>
      <c r="EB609" s="16" t="str">
        <f t="shared" si="1071"/>
        <v/>
      </c>
      <c r="EC609" s="16" t="str">
        <f t="shared" si="1072"/>
        <v/>
      </c>
      <c r="ED609" s="16" t="str">
        <f t="shared" si="1073"/>
        <v/>
      </c>
      <c r="EE609" s="16" t="str">
        <f t="shared" si="1074"/>
        <v/>
      </c>
      <c r="EF609" s="16" t="str">
        <f t="shared" si="1075"/>
        <v/>
      </c>
      <c r="EG609" s="16" t="str">
        <f t="shared" si="1076"/>
        <v/>
      </c>
      <c r="EH609" s="16" t="str">
        <f t="shared" si="1077"/>
        <v/>
      </c>
      <c r="EI609" s="16" t="str">
        <f t="shared" si="1078"/>
        <v/>
      </c>
      <c r="EJ609" s="16" t="str">
        <f t="shared" si="1079"/>
        <v/>
      </c>
      <c r="EK609" s="16" t="str">
        <f t="shared" si="1080"/>
        <v/>
      </c>
      <c r="EL609" s="58" t="str">
        <f t="shared" si="1081"/>
        <v/>
      </c>
      <c r="EM609" s="58" t="str">
        <f>IF(OR($DZ609="",CR609=""),IF($EL609="","",$EL609),IF(OR(CR609="なし",CR609=0),領収書!$H$1,CR609))</f>
        <v/>
      </c>
      <c r="EN609" s="58" t="str">
        <f>IF(OR($DZ609="",CS609=""),IF($EL609="","",$EL609),IF(OR(CS609="なし",CS609=0),入力!$EN$1,CS609))</f>
        <v/>
      </c>
      <c r="EO609" s="63" t="str">
        <f t="shared" si="1082"/>
        <v/>
      </c>
      <c r="EP609" s="63" t="str">
        <f t="shared" si="1083"/>
        <v/>
      </c>
      <c r="ER609" s="16" t="str">
        <f>IF(AND(COUNTIF($ET$3:ET609,ET609)=1,ET609&lt;&gt;""),MAX($ER$3:ER608)+1,"")</f>
        <v/>
      </c>
      <c r="ES609" s="16" t="str">
        <f>IF(価格設定!B611="","",価格設定!B611)</f>
        <v/>
      </c>
      <c r="ET609" s="16" t="str">
        <f>IF(価格設定!C611="","",価格設定!C611)</f>
        <v/>
      </c>
      <c r="EV609" s="16" t="str">
        <f t="shared" si="995"/>
        <v/>
      </c>
      <c r="EW609" s="16" t="str">
        <f t="shared" si="1084"/>
        <v/>
      </c>
    </row>
    <row r="610" spans="1:153" ht="30" customHeight="1" x14ac:dyDescent="0.2">
      <c r="A610" s="225"/>
      <c r="B610" s="212"/>
      <c r="C610" s="221"/>
      <c r="D610" s="164"/>
      <c r="E610" s="165"/>
      <c r="F610" s="166"/>
      <c r="G610" s="167"/>
      <c r="H610" s="179"/>
      <c r="I610" s="306"/>
      <c r="J610" s="169"/>
      <c r="K610" s="179"/>
      <c r="L610" s="186"/>
      <c r="M610" s="186"/>
      <c r="N610" s="168"/>
      <c r="O610" s="170"/>
      <c r="P610" s="212"/>
      <c r="Q610" s="179" t="str">
        <f>IFERROR(IF(H610="","",IFERROR(INDEX(価格設定!$B$5:$B$1048576,MATCH(H610,価格設定!$B$5:$B$1048576,0),0),INDEX(価格設定!$B$5:$B$1048576,MATCH("*"&amp;H610&amp;"*",価格設定!$B$5:$B$1048576,0),0))),H610)</f>
        <v/>
      </c>
      <c r="R610" s="250" t="str">
        <f>IFERROR(IF(Q610="",IF(K610="","",K610),IF(K610="",IF(INDEX(価格設定!$C$5:$C$1048576,MATCH(Q610,価格設定!$B$5:$B$1048576,0),0)=0,"",INDEX(価格設定!$C$5:$C$1048576,MATCH(Q610,価格設定!$B$5:$B$1048576,0),0)),IF(K610="なし","",K610))),"")</f>
        <v/>
      </c>
      <c r="S610" s="308" t="str">
        <f t="shared" si="996"/>
        <v/>
      </c>
      <c r="T610" s="126" t="str">
        <f>IFERROR(IF(J610="",IF(INDEX(価格設定!$E$5:$R$1048576,MATCH($Q610,価格設定!B$5:B$1048576,0),MATCH($AW610,価格設定!E$1:X$1,1))=0,"",INDEX(価格設定!$E$5:$R$1048576,MATCH($Q610,価格設定!B$5:B$1048576,0),MATCH($AW610,価格設定!E$1:X$1,1))),J610),"")</f>
        <v/>
      </c>
      <c r="U610" s="126" t="str">
        <f t="shared" si="997"/>
        <v/>
      </c>
      <c r="V610" s="132" t="str">
        <f t="shared" si="998"/>
        <v/>
      </c>
      <c r="W610" s="127" t="str">
        <f>IFERROR(IF(OR(T610="",T610&lt;0),"",IFERROR(INDEX(価格設定!E$2:X$3,IF(AND(K610=$K$1,$K$1&lt;&gt;""),ROW(価格設定!$D$3)-1,MATCH(INDEX(価格設定!$D$5:$D$1048576,MATCH(Q610,価格設定!$B$5:$B$1048576,0),0),価格設定!$D$2:$D$3,0)),MATCH($AW610,価格設定!E$1:X$1,1)),INDEX(価格設定!E$2:X$2,0,MATCH($AW610,価格設定!E$1:X$1,1)))),"")</f>
        <v/>
      </c>
      <c r="X610" s="126" t="str">
        <f t="shared" si="989"/>
        <v/>
      </c>
      <c r="Y610" s="128" t="str">
        <f t="shared" si="999"/>
        <v/>
      </c>
      <c r="Z610" s="126" t="str">
        <f t="shared" si="1000"/>
        <v/>
      </c>
      <c r="AA610" s="129" t="str">
        <f t="shared" si="1001"/>
        <v/>
      </c>
      <c r="AB610" s="126" t="str">
        <f t="shared" si="1002"/>
        <v/>
      </c>
      <c r="AC610" s="280" t="str">
        <f t="shared" si="1003"/>
        <v/>
      </c>
      <c r="AD610" s="15"/>
      <c r="AE610" s="204" t="str">
        <f>IF(AF610="","",COUNT($AF$3:AF610))</f>
        <v/>
      </c>
      <c r="AF610" s="206" t="str">
        <f t="shared" si="1004"/>
        <v/>
      </c>
      <c r="AG610" s="204" t="str">
        <f t="shared" si="1005"/>
        <v/>
      </c>
      <c r="AH610" s="204" t="str">
        <f t="shared" si="1006"/>
        <v/>
      </c>
      <c r="AI610" s="287"/>
      <c r="AJ610" s="15"/>
      <c r="AK610" s="138" t="str">
        <f t="shared" si="1007"/>
        <v/>
      </c>
      <c r="AL610" s="131" t="str">
        <f t="shared" si="1008"/>
        <v/>
      </c>
      <c r="AM610" s="131" t="str">
        <f t="shared" si="1009"/>
        <v/>
      </c>
      <c r="AN610" s="313" t="str">
        <f t="shared" si="1010"/>
        <v/>
      </c>
      <c r="AO610" s="316" t="str">
        <f t="shared" si="1011"/>
        <v/>
      </c>
      <c r="AP610" s="18"/>
      <c r="AQ610" s="3" t="str">
        <f>IF(F610="","",MAX($AQ$3:AQ609)+1)</f>
        <v/>
      </c>
      <c r="AR610" s="3" t="str">
        <f>IF(OR(AQ610="",BB610=""),"",MAX($AR$3:AR609)+1)</f>
        <v/>
      </c>
      <c r="AS610" s="3" t="str">
        <f>IF(CQ610="","",RANK(CQ610,CQ$3:CQ$1048576,1)+COUNTIF($CQ$3:CQ610,CQ610)-1)</f>
        <v/>
      </c>
      <c r="AT610" s="21" t="str">
        <f>IF(C610="",IF(OR(AND($H610&lt;&gt;"",C610=""),AND($F609=$F610,$AZ610&lt;&gt;""),COUNTA($H$3:$H$1048576,#REF!,$F$3:$F$1048576)&gt;COUNTA($H$3:$H610,#REF!,$F$3:$F610),$AZ610&lt;&gt;""),INDEX(AT$3:AT$1048576,MATCH(MAX($AQ$3:$AQ609),$AQ$3:$AQ$1048576,0),0),""),C610)</f>
        <v/>
      </c>
      <c r="AU610" s="21" t="str">
        <f>IF(D610="",IF(OR(AND($H610&lt;&gt;"",D610=""),AND($F609=$F610,$AZ610&lt;&gt;""),COUNTA($H$3:$H$1048576,#REF!,$F$3:$F$1048576)&gt;COUNTA($H$3:$H610,#REF!,$F$3:$F610),$AZ610&lt;&gt;""),INDEX(AU$3:AU$1048576,MATCH(MAX($AQ$3:$AQ609),$AQ$3:$AQ$1048576,0),0),""),D610)</f>
        <v/>
      </c>
      <c r="AV610" s="21" t="str">
        <f>IF(E610="",IF(OR(AND($H610&lt;&gt;"",E610=""),AND($F609=$F610,$AZ610&lt;&gt;""),COUNTA($H$3:$H$1048576,#REF!,$F$3:$F$1048576)&gt;COUNTA($H$3:$H610,#REF!,$F$3:$F610),$AZ610&lt;&gt;""),INDEX(AV$3:AV$1048576,MATCH(MAX($AQ$3:$AQ609),$AQ$3:$AQ$1048576,0),0),""),E610)</f>
        <v/>
      </c>
      <c r="AW610" s="24" t="str">
        <f t="shared" si="1012"/>
        <v/>
      </c>
      <c r="AX610" s="13" t="str">
        <f t="shared" si="1013"/>
        <v/>
      </c>
      <c r="AY610" s="4" t="str">
        <f t="shared" si="1014"/>
        <v/>
      </c>
      <c r="AZ610" s="4" t="str">
        <f>IF(AX610="",IF(OR(AND(H610&lt;&gt;"",F610=""),COUNTA($H$3:$H$1048576)&gt;COUNTA($H$3:$H610)),INDEX(AX$3:AX610,MATCH(MAX($AQ$3:AQ610),AQ$3:AQ610,0),0),""),AX610)</f>
        <v/>
      </c>
      <c r="BA610" s="4" t="str">
        <f>IF(AY610="",IF(AND(H610&lt;&gt;"",F610=""),INDEX(AY$3:AY610,MATCH(MAX($AQ$3:AQ610),AQ$3:AQ610,0),0),""),AY610)</f>
        <v/>
      </c>
      <c r="BB610" s="82" t="str">
        <f>IF(BC610="","",RANK(BC610,BC$3:BC$1048576,1)+COUNTIF($BC$3:BC610,BC610)-1)</f>
        <v/>
      </c>
      <c r="BC610" s="139" t="str">
        <f t="shared" si="1015"/>
        <v/>
      </c>
      <c r="BD610" s="46" t="str">
        <f t="shared" si="1016"/>
        <v/>
      </c>
      <c r="BE610" s="46" t="str">
        <f t="shared" si="1017"/>
        <v/>
      </c>
      <c r="BF610" s="46" t="str">
        <f t="shared" si="1018"/>
        <v/>
      </c>
      <c r="BG610" s="4" t="str">
        <f t="shared" si="1019"/>
        <v/>
      </c>
      <c r="BH610" s="180" t="str">
        <f t="shared" si="1020"/>
        <v/>
      </c>
      <c r="BI610" s="16" t="str">
        <f t="shared" si="1021"/>
        <v/>
      </c>
      <c r="BJ610" s="52" t="str">
        <f>IF(BI610="","",IF(W610="","",IF(AND(K610=$K$1,$K$1&lt;&gt;""),$BT$2,IFERROR(IF(INDEX(価格設定!$D$5:$D$1048576,MATCH(Q610,価格設定!$B$5:$B$1048576,0),0)=価格設定!$D$3,$BT$2,$BS$2),$BS$2))))</f>
        <v/>
      </c>
      <c r="BK610" s="16" t="str">
        <f>IF(BI610="","",IF(COUNTIF($BI$3:BI610,BI610)=1,1,IF(AND(BI609=BI610,BH610=""),BK609,COUNTIF($BH$3:BH610,BH610))))</f>
        <v/>
      </c>
      <c r="BL610" s="52" t="str">
        <f t="shared" si="1022"/>
        <v/>
      </c>
      <c r="BM610" s="52" t="str">
        <f t="shared" si="1023"/>
        <v/>
      </c>
      <c r="BN610" s="119" t="str">
        <f t="shared" si="1024"/>
        <v/>
      </c>
      <c r="BO610" s="119" t="str">
        <f t="shared" si="1025"/>
        <v/>
      </c>
      <c r="BP610" s="17" t="str">
        <f t="shared" si="1026"/>
        <v/>
      </c>
      <c r="BQ610" s="17" t="str">
        <f t="shared" si="1027"/>
        <v/>
      </c>
      <c r="BR610" s="17" t="str">
        <f>IF(OR(BP610="",COUNTIF($BO$3:BO610,BO610)&lt;&gt;1),"",SUMIF(BO$3:BO$1048576,BO610,BP$3:BP$1048576))</f>
        <v/>
      </c>
      <c r="BS610" s="17" t="str">
        <f t="shared" si="1028"/>
        <v/>
      </c>
      <c r="BT610" s="17" t="str">
        <f t="shared" si="1029"/>
        <v/>
      </c>
      <c r="BU610" s="17" t="str">
        <f t="shared" si="1030"/>
        <v/>
      </c>
      <c r="BV610" s="24" t="str">
        <f t="shared" si="1031"/>
        <v/>
      </c>
      <c r="BW610" s="24" t="str">
        <f t="shared" si="1032"/>
        <v/>
      </c>
      <c r="BX610" s="24" t="str">
        <f t="shared" si="1033"/>
        <v/>
      </c>
      <c r="BY610" s="26" t="str">
        <f t="shared" si="1034"/>
        <v/>
      </c>
      <c r="BZ610" s="26" t="str">
        <f t="shared" si="1035"/>
        <v/>
      </c>
      <c r="CA610" s="26" t="str">
        <f t="shared" si="1036"/>
        <v/>
      </c>
      <c r="CB610" s="66" t="str">
        <f t="shared" si="1037"/>
        <v/>
      </c>
      <c r="CC610" s="65" t="str">
        <f t="shared" si="1038"/>
        <v/>
      </c>
      <c r="CD610" s="26" t="str">
        <f t="shared" si="1039"/>
        <v/>
      </c>
      <c r="CE610" s="26" t="str">
        <f t="shared" si="1040"/>
        <v/>
      </c>
      <c r="CF610" s="193" t="str">
        <f t="shared" si="1041"/>
        <v/>
      </c>
      <c r="CG610" s="193" t="str">
        <f t="shared" si="1042"/>
        <v/>
      </c>
      <c r="CH610" s="26" t="str">
        <f t="shared" si="1043"/>
        <v/>
      </c>
      <c r="CI610" s="26" t="str">
        <f t="shared" si="1044"/>
        <v/>
      </c>
      <c r="CJ610" s="65" t="str">
        <f t="shared" si="1045"/>
        <v/>
      </c>
      <c r="CK610" s="65" t="str">
        <f t="shared" si="1046"/>
        <v/>
      </c>
      <c r="CL610" s="64" t="str">
        <f t="shared" si="1047"/>
        <v/>
      </c>
      <c r="CM610" s="64" t="str">
        <f t="shared" si="1048"/>
        <v/>
      </c>
      <c r="CN610" s="65" t="str">
        <f t="shared" si="1049"/>
        <v/>
      </c>
      <c r="CP610" s="63" t="str">
        <f>IF(BH610="","",MAX($CP$3:CP609)+1)</f>
        <v/>
      </c>
      <c r="CQ610" s="24" t="str">
        <f t="shared" si="1050"/>
        <v/>
      </c>
      <c r="CR610" s="24" t="str">
        <f t="shared" si="1051"/>
        <v/>
      </c>
      <c r="CS610" s="24" t="str">
        <f t="shared" si="1052"/>
        <v/>
      </c>
      <c r="CT610" s="58" t="str">
        <f>IF(BO610="","",COUNTIF($BO$3:BO610,BO610)&amp;"@"&amp;BO610)</f>
        <v/>
      </c>
      <c r="CU610" s="16" t="str">
        <f t="shared" si="990"/>
        <v/>
      </c>
      <c r="CV610" s="63" t="str">
        <f t="shared" si="1053"/>
        <v/>
      </c>
      <c r="CW610" s="16" t="str">
        <f t="shared" si="1054"/>
        <v/>
      </c>
      <c r="CX610" s="16" t="str">
        <f t="shared" si="1055"/>
        <v/>
      </c>
      <c r="CY610" s="16" t="str">
        <f t="shared" si="1056"/>
        <v/>
      </c>
      <c r="CZ610" s="85" t="str">
        <f t="shared" si="1057"/>
        <v/>
      </c>
      <c r="DA610" s="16" t="str">
        <f t="shared" si="1058"/>
        <v/>
      </c>
      <c r="DB610" s="16" t="str">
        <f t="shared" si="1059"/>
        <v/>
      </c>
      <c r="DC610" s="28" t="str">
        <f>IF(CP610="","",$DC$1&amp;(INDEX(価格設定!D$1:XFD$3,ROW(価格設定!$D$3),MATCH($AW610,価格設定!D$1:XFD$1,1))*100)&amp;"%")</f>
        <v/>
      </c>
      <c r="DD610" s="28" t="str">
        <f>IF(CP610="","",$DD$1&amp;(INDEX(価格設定!D$1:XFD$3,ROW(価格設定!$D$2),MATCH($AW610,価格設定!D$1:XFD$1,1))*100)&amp;"%")</f>
        <v/>
      </c>
      <c r="DE610" s="29" t="str">
        <f t="shared" si="1060"/>
        <v/>
      </c>
      <c r="DG610" s="58" t="str">
        <f t="shared" si="1061"/>
        <v/>
      </c>
      <c r="DH610" s="58" t="str">
        <f t="shared" si="1062"/>
        <v/>
      </c>
      <c r="DI610" s="58" t="str">
        <f t="shared" si="1063"/>
        <v/>
      </c>
      <c r="DJ610" s="85" t="str">
        <f t="shared" si="1064"/>
        <v/>
      </c>
      <c r="DL610" s="58" t="str">
        <f>IF(COUNTIF(DG$3:DG$1048576,DG610)=COUNTIF($DG$3:$DG610,DG610),DG610,"")</f>
        <v/>
      </c>
      <c r="DM610" s="85" t="str">
        <f t="shared" si="1065"/>
        <v/>
      </c>
      <c r="DN610" s="85" t="str">
        <f t="shared" si="991"/>
        <v/>
      </c>
      <c r="DO610" s="85" t="str">
        <f t="shared" si="991"/>
        <v/>
      </c>
      <c r="DP610" s="303"/>
      <c r="DQ610" s="17" t="str">
        <f t="shared" si="992"/>
        <v/>
      </c>
      <c r="DR610" s="17" t="str">
        <f t="shared" si="993"/>
        <v/>
      </c>
      <c r="DS610" s="17" t="str">
        <f t="shared" si="994"/>
        <v/>
      </c>
      <c r="DU610" s="16" t="str">
        <f t="shared" si="1066"/>
        <v/>
      </c>
      <c r="DV610" s="16" t="str">
        <f>IF(DU610="","",COUNT($DU$3:DU610))</f>
        <v/>
      </c>
      <c r="DW610" s="16" t="str">
        <f t="shared" si="1067"/>
        <v/>
      </c>
      <c r="DX610" s="16" t="str">
        <f t="shared" si="1068"/>
        <v/>
      </c>
      <c r="DY610" s="16" t="str">
        <f>IF(DZ610="","",COUNTIF(DZ$3:DZ610,DZ610))</f>
        <v/>
      </c>
      <c r="DZ610" s="16" t="str">
        <f t="shared" si="1069"/>
        <v/>
      </c>
      <c r="EA610" s="16" t="str">
        <f t="shared" si="1070"/>
        <v/>
      </c>
      <c r="EB610" s="16" t="str">
        <f t="shared" si="1071"/>
        <v/>
      </c>
      <c r="EC610" s="16" t="str">
        <f t="shared" si="1072"/>
        <v/>
      </c>
      <c r="ED610" s="16" t="str">
        <f t="shared" si="1073"/>
        <v/>
      </c>
      <c r="EE610" s="16" t="str">
        <f t="shared" si="1074"/>
        <v/>
      </c>
      <c r="EF610" s="16" t="str">
        <f t="shared" si="1075"/>
        <v/>
      </c>
      <c r="EG610" s="16" t="str">
        <f t="shared" si="1076"/>
        <v/>
      </c>
      <c r="EH610" s="16" t="str">
        <f t="shared" si="1077"/>
        <v/>
      </c>
      <c r="EI610" s="16" t="str">
        <f t="shared" si="1078"/>
        <v/>
      </c>
      <c r="EJ610" s="16" t="str">
        <f t="shared" si="1079"/>
        <v/>
      </c>
      <c r="EK610" s="16" t="str">
        <f t="shared" si="1080"/>
        <v/>
      </c>
      <c r="EL610" s="58" t="str">
        <f t="shared" si="1081"/>
        <v/>
      </c>
      <c r="EM610" s="58" t="str">
        <f>IF(OR($DZ610="",CR610=""),IF($EL610="","",$EL610),IF(OR(CR610="なし",CR610=0),領収書!$H$1,CR610))</f>
        <v/>
      </c>
      <c r="EN610" s="58" t="str">
        <f>IF(OR($DZ610="",CS610=""),IF($EL610="","",$EL610),IF(OR(CS610="なし",CS610=0),入力!$EN$1,CS610))</f>
        <v/>
      </c>
      <c r="EO610" s="63" t="str">
        <f t="shared" si="1082"/>
        <v/>
      </c>
      <c r="EP610" s="63" t="str">
        <f t="shared" si="1083"/>
        <v/>
      </c>
      <c r="ER610" s="16" t="str">
        <f>IF(AND(COUNTIF($ET$3:ET610,ET610)=1,ET610&lt;&gt;""),MAX($ER$3:ER609)+1,"")</f>
        <v/>
      </c>
      <c r="ES610" s="16" t="str">
        <f>IF(価格設定!B612="","",価格設定!B612)</f>
        <v/>
      </c>
      <c r="ET610" s="16" t="str">
        <f>IF(価格設定!C612="","",価格設定!C612)</f>
        <v/>
      </c>
      <c r="EV610" s="16" t="str">
        <f t="shared" si="995"/>
        <v/>
      </c>
      <c r="EW610" s="16" t="str">
        <f t="shared" si="1084"/>
        <v/>
      </c>
    </row>
    <row r="611" spans="1:153" ht="30" customHeight="1" x14ac:dyDescent="0.2">
      <c r="A611" s="225"/>
      <c r="B611" s="212"/>
      <c r="C611" s="221"/>
      <c r="D611" s="164"/>
      <c r="E611" s="165"/>
      <c r="F611" s="166"/>
      <c r="G611" s="167"/>
      <c r="H611" s="179"/>
      <c r="I611" s="306"/>
      <c r="J611" s="169"/>
      <c r="K611" s="179"/>
      <c r="L611" s="186"/>
      <c r="M611" s="186"/>
      <c r="N611" s="168"/>
      <c r="O611" s="170"/>
      <c r="P611" s="212"/>
      <c r="Q611" s="179" t="str">
        <f>IFERROR(IF(H611="","",IFERROR(INDEX(価格設定!$B$5:$B$1048576,MATCH(H611,価格設定!$B$5:$B$1048576,0),0),INDEX(価格設定!$B$5:$B$1048576,MATCH("*"&amp;H611&amp;"*",価格設定!$B$5:$B$1048576,0),0))),H611)</f>
        <v/>
      </c>
      <c r="R611" s="250" t="str">
        <f>IFERROR(IF(Q611="",IF(K611="","",K611),IF(K611="",IF(INDEX(価格設定!$C$5:$C$1048576,MATCH(Q611,価格設定!$B$5:$B$1048576,0),0)=0,"",INDEX(価格設定!$C$5:$C$1048576,MATCH(Q611,価格設定!$B$5:$B$1048576,0),0)),IF(K611="なし","",K611))),"")</f>
        <v/>
      </c>
      <c r="S611" s="308" t="str">
        <f t="shared" si="996"/>
        <v/>
      </c>
      <c r="T611" s="126" t="str">
        <f>IFERROR(IF(J611="",IF(INDEX(価格設定!$E$5:$R$1048576,MATCH($Q611,価格設定!B$5:B$1048576,0),MATCH($AW611,価格設定!E$1:X$1,1))=0,"",INDEX(価格設定!$E$5:$R$1048576,MATCH($Q611,価格設定!B$5:B$1048576,0),MATCH($AW611,価格設定!E$1:X$1,1))),J611),"")</f>
        <v/>
      </c>
      <c r="U611" s="126" t="str">
        <f t="shared" si="997"/>
        <v/>
      </c>
      <c r="V611" s="132" t="str">
        <f t="shared" si="998"/>
        <v/>
      </c>
      <c r="W611" s="127" t="str">
        <f>IFERROR(IF(OR(T611="",T611&lt;0),"",IFERROR(INDEX(価格設定!E$2:X$3,IF(AND(K611=$K$1,$K$1&lt;&gt;""),ROW(価格設定!$D$3)-1,MATCH(INDEX(価格設定!$D$5:$D$1048576,MATCH(Q611,価格設定!$B$5:$B$1048576,0),0),価格設定!$D$2:$D$3,0)),MATCH($AW611,価格設定!E$1:X$1,1)),INDEX(価格設定!E$2:X$2,0,MATCH($AW611,価格設定!E$1:X$1,1)))),"")</f>
        <v/>
      </c>
      <c r="X611" s="126" t="str">
        <f t="shared" si="989"/>
        <v/>
      </c>
      <c r="Y611" s="128" t="str">
        <f t="shared" si="999"/>
        <v/>
      </c>
      <c r="Z611" s="126" t="str">
        <f t="shared" si="1000"/>
        <v/>
      </c>
      <c r="AA611" s="129" t="str">
        <f t="shared" si="1001"/>
        <v/>
      </c>
      <c r="AB611" s="126" t="str">
        <f t="shared" si="1002"/>
        <v/>
      </c>
      <c r="AC611" s="280" t="str">
        <f t="shared" si="1003"/>
        <v/>
      </c>
      <c r="AD611" s="15"/>
      <c r="AE611" s="204" t="str">
        <f>IF(AF611="","",COUNT($AF$3:AF611))</f>
        <v/>
      </c>
      <c r="AF611" s="206" t="str">
        <f t="shared" si="1004"/>
        <v/>
      </c>
      <c r="AG611" s="204" t="str">
        <f t="shared" si="1005"/>
        <v/>
      </c>
      <c r="AH611" s="204" t="str">
        <f t="shared" si="1006"/>
        <v/>
      </c>
      <c r="AI611" s="287"/>
      <c r="AJ611" s="15"/>
      <c r="AK611" s="138" t="str">
        <f t="shared" si="1007"/>
        <v/>
      </c>
      <c r="AL611" s="131" t="str">
        <f t="shared" si="1008"/>
        <v/>
      </c>
      <c r="AM611" s="131" t="str">
        <f t="shared" si="1009"/>
        <v/>
      </c>
      <c r="AN611" s="313" t="str">
        <f t="shared" si="1010"/>
        <v/>
      </c>
      <c r="AO611" s="316" t="str">
        <f t="shared" si="1011"/>
        <v/>
      </c>
      <c r="AP611" s="18"/>
      <c r="AQ611" s="3" t="str">
        <f>IF(F611="","",MAX($AQ$3:AQ610)+1)</f>
        <v/>
      </c>
      <c r="AR611" s="3" t="str">
        <f>IF(OR(AQ611="",BB611=""),"",MAX($AR$3:AR610)+1)</f>
        <v/>
      </c>
      <c r="AS611" s="3" t="str">
        <f>IF(CQ611="","",RANK(CQ611,CQ$3:CQ$1048576,1)+COUNTIF($CQ$3:CQ611,CQ611)-1)</f>
        <v/>
      </c>
      <c r="AT611" s="21" t="str">
        <f>IF(C611="",IF(OR(AND($H611&lt;&gt;"",C611=""),AND($F610=$F611,$AZ611&lt;&gt;""),COUNTA($H$3:$H$1048576,#REF!,$F$3:$F$1048576)&gt;COUNTA($H$3:$H611,#REF!,$F$3:$F611),$AZ611&lt;&gt;""),INDEX(AT$3:AT$1048576,MATCH(MAX($AQ$3:$AQ610),$AQ$3:$AQ$1048576,0),0),""),C611)</f>
        <v/>
      </c>
      <c r="AU611" s="21" t="str">
        <f>IF(D611="",IF(OR(AND($H611&lt;&gt;"",D611=""),AND($F610=$F611,$AZ611&lt;&gt;""),COUNTA($H$3:$H$1048576,#REF!,$F$3:$F$1048576)&gt;COUNTA($H$3:$H611,#REF!,$F$3:$F611),$AZ611&lt;&gt;""),INDEX(AU$3:AU$1048576,MATCH(MAX($AQ$3:$AQ610),$AQ$3:$AQ$1048576,0),0),""),D611)</f>
        <v/>
      </c>
      <c r="AV611" s="21" t="str">
        <f>IF(E611="",IF(OR(AND($H611&lt;&gt;"",E611=""),AND($F610=$F611,$AZ611&lt;&gt;""),COUNTA($H$3:$H$1048576,#REF!,$F$3:$F$1048576)&gt;COUNTA($H$3:$H611,#REF!,$F$3:$F611),$AZ611&lt;&gt;""),INDEX(AV$3:AV$1048576,MATCH(MAX($AQ$3:$AQ610),$AQ$3:$AQ$1048576,0),0),""),E611)</f>
        <v/>
      </c>
      <c r="AW611" s="24" t="str">
        <f t="shared" si="1012"/>
        <v/>
      </c>
      <c r="AX611" s="13" t="str">
        <f t="shared" si="1013"/>
        <v/>
      </c>
      <c r="AY611" s="4" t="str">
        <f t="shared" si="1014"/>
        <v/>
      </c>
      <c r="AZ611" s="4" t="str">
        <f>IF(AX611="",IF(OR(AND(H611&lt;&gt;"",F611=""),COUNTA($H$3:$H$1048576)&gt;COUNTA($H$3:$H611)),INDEX(AX$3:AX611,MATCH(MAX($AQ$3:AQ611),AQ$3:AQ611,0),0),""),AX611)</f>
        <v/>
      </c>
      <c r="BA611" s="4" t="str">
        <f>IF(AY611="",IF(AND(H611&lt;&gt;"",F611=""),INDEX(AY$3:AY611,MATCH(MAX($AQ$3:AQ611),AQ$3:AQ611,0),0),""),AY611)</f>
        <v/>
      </c>
      <c r="BB611" s="82" t="str">
        <f>IF(BC611="","",RANK(BC611,BC$3:BC$1048576,1)+COUNTIF($BC$3:BC611,BC611)-1)</f>
        <v/>
      </c>
      <c r="BC611" s="139" t="str">
        <f t="shared" si="1015"/>
        <v/>
      </c>
      <c r="BD611" s="46" t="str">
        <f t="shared" si="1016"/>
        <v/>
      </c>
      <c r="BE611" s="46" t="str">
        <f t="shared" si="1017"/>
        <v/>
      </c>
      <c r="BF611" s="46" t="str">
        <f t="shared" si="1018"/>
        <v/>
      </c>
      <c r="BG611" s="4" t="str">
        <f t="shared" si="1019"/>
        <v/>
      </c>
      <c r="BH611" s="180" t="str">
        <f t="shared" si="1020"/>
        <v/>
      </c>
      <c r="BI611" s="16" t="str">
        <f t="shared" si="1021"/>
        <v/>
      </c>
      <c r="BJ611" s="52" t="str">
        <f>IF(BI611="","",IF(W611="","",IF(AND(K611=$K$1,$K$1&lt;&gt;""),$BT$2,IFERROR(IF(INDEX(価格設定!$D$5:$D$1048576,MATCH(Q611,価格設定!$B$5:$B$1048576,0),0)=価格設定!$D$3,$BT$2,$BS$2),$BS$2))))</f>
        <v/>
      </c>
      <c r="BK611" s="16" t="str">
        <f>IF(BI611="","",IF(COUNTIF($BI$3:BI611,BI611)=1,1,IF(AND(BI610=BI611,BH611=""),BK610,COUNTIF($BH$3:BH611,BH611))))</f>
        <v/>
      </c>
      <c r="BL611" s="52" t="str">
        <f t="shared" si="1022"/>
        <v/>
      </c>
      <c r="BM611" s="52" t="str">
        <f t="shared" si="1023"/>
        <v/>
      </c>
      <c r="BN611" s="119" t="str">
        <f t="shared" si="1024"/>
        <v/>
      </c>
      <c r="BO611" s="119" t="str">
        <f t="shared" si="1025"/>
        <v/>
      </c>
      <c r="BP611" s="17" t="str">
        <f t="shared" si="1026"/>
        <v/>
      </c>
      <c r="BQ611" s="17" t="str">
        <f t="shared" si="1027"/>
        <v/>
      </c>
      <c r="BR611" s="17" t="str">
        <f>IF(OR(BP611="",COUNTIF($BO$3:BO611,BO611)&lt;&gt;1),"",SUMIF(BO$3:BO$1048576,BO611,BP$3:BP$1048576))</f>
        <v/>
      </c>
      <c r="BS611" s="17" t="str">
        <f t="shared" si="1028"/>
        <v/>
      </c>
      <c r="BT611" s="17" t="str">
        <f t="shared" si="1029"/>
        <v/>
      </c>
      <c r="BU611" s="17" t="str">
        <f t="shared" si="1030"/>
        <v/>
      </c>
      <c r="BV611" s="24" t="str">
        <f t="shared" si="1031"/>
        <v/>
      </c>
      <c r="BW611" s="24" t="str">
        <f t="shared" si="1032"/>
        <v/>
      </c>
      <c r="BX611" s="24" t="str">
        <f t="shared" si="1033"/>
        <v/>
      </c>
      <c r="BY611" s="26" t="str">
        <f t="shared" si="1034"/>
        <v/>
      </c>
      <c r="BZ611" s="26" t="str">
        <f t="shared" si="1035"/>
        <v/>
      </c>
      <c r="CA611" s="26" t="str">
        <f t="shared" si="1036"/>
        <v/>
      </c>
      <c r="CB611" s="66" t="str">
        <f t="shared" si="1037"/>
        <v/>
      </c>
      <c r="CC611" s="65" t="str">
        <f t="shared" si="1038"/>
        <v/>
      </c>
      <c r="CD611" s="26" t="str">
        <f t="shared" si="1039"/>
        <v/>
      </c>
      <c r="CE611" s="26" t="str">
        <f t="shared" si="1040"/>
        <v/>
      </c>
      <c r="CF611" s="193" t="str">
        <f t="shared" si="1041"/>
        <v/>
      </c>
      <c r="CG611" s="193" t="str">
        <f t="shared" si="1042"/>
        <v/>
      </c>
      <c r="CH611" s="26" t="str">
        <f t="shared" si="1043"/>
        <v/>
      </c>
      <c r="CI611" s="26" t="str">
        <f t="shared" si="1044"/>
        <v/>
      </c>
      <c r="CJ611" s="65" t="str">
        <f t="shared" si="1045"/>
        <v/>
      </c>
      <c r="CK611" s="65" t="str">
        <f t="shared" si="1046"/>
        <v/>
      </c>
      <c r="CL611" s="64" t="str">
        <f t="shared" si="1047"/>
        <v/>
      </c>
      <c r="CM611" s="64" t="str">
        <f t="shared" si="1048"/>
        <v/>
      </c>
      <c r="CN611" s="65" t="str">
        <f t="shared" si="1049"/>
        <v/>
      </c>
      <c r="CP611" s="63" t="str">
        <f>IF(BH611="","",MAX($CP$3:CP610)+1)</f>
        <v/>
      </c>
      <c r="CQ611" s="24" t="str">
        <f t="shared" si="1050"/>
        <v/>
      </c>
      <c r="CR611" s="24" t="str">
        <f t="shared" si="1051"/>
        <v/>
      </c>
      <c r="CS611" s="24" t="str">
        <f t="shared" si="1052"/>
        <v/>
      </c>
      <c r="CT611" s="58" t="str">
        <f>IF(BO611="","",COUNTIF($BO$3:BO611,BO611)&amp;"@"&amp;BO611)</f>
        <v/>
      </c>
      <c r="CU611" s="16" t="str">
        <f t="shared" si="990"/>
        <v/>
      </c>
      <c r="CV611" s="63" t="str">
        <f t="shared" si="1053"/>
        <v/>
      </c>
      <c r="CW611" s="16" t="str">
        <f t="shared" si="1054"/>
        <v/>
      </c>
      <c r="CX611" s="16" t="str">
        <f t="shared" si="1055"/>
        <v/>
      </c>
      <c r="CY611" s="16" t="str">
        <f t="shared" si="1056"/>
        <v/>
      </c>
      <c r="CZ611" s="85" t="str">
        <f t="shared" si="1057"/>
        <v/>
      </c>
      <c r="DA611" s="16" t="str">
        <f t="shared" si="1058"/>
        <v/>
      </c>
      <c r="DB611" s="16" t="str">
        <f t="shared" si="1059"/>
        <v/>
      </c>
      <c r="DC611" s="28" t="str">
        <f>IF(CP611="","",$DC$1&amp;(INDEX(価格設定!D$1:XFD$3,ROW(価格設定!$D$3),MATCH($AW611,価格設定!D$1:XFD$1,1))*100)&amp;"%")</f>
        <v/>
      </c>
      <c r="DD611" s="28" t="str">
        <f>IF(CP611="","",$DD$1&amp;(INDEX(価格設定!D$1:XFD$3,ROW(価格設定!$D$2),MATCH($AW611,価格設定!D$1:XFD$1,1))*100)&amp;"%")</f>
        <v/>
      </c>
      <c r="DE611" s="29" t="str">
        <f t="shared" si="1060"/>
        <v/>
      </c>
      <c r="DG611" s="58" t="str">
        <f t="shared" si="1061"/>
        <v/>
      </c>
      <c r="DH611" s="58" t="str">
        <f t="shared" si="1062"/>
        <v/>
      </c>
      <c r="DI611" s="58" t="str">
        <f t="shared" si="1063"/>
        <v/>
      </c>
      <c r="DJ611" s="85" t="str">
        <f t="shared" si="1064"/>
        <v/>
      </c>
      <c r="DL611" s="58" t="str">
        <f>IF(COUNTIF(DG$3:DG$1048576,DG611)=COUNTIF($DG$3:$DG611,DG611),DG611,"")</f>
        <v/>
      </c>
      <c r="DM611" s="85" t="str">
        <f t="shared" si="1065"/>
        <v/>
      </c>
      <c r="DN611" s="85" t="str">
        <f t="shared" si="991"/>
        <v/>
      </c>
      <c r="DO611" s="85" t="str">
        <f t="shared" si="991"/>
        <v/>
      </c>
      <c r="DP611" s="303"/>
      <c r="DQ611" s="17" t="str">
        <f t="shared" si="992"/>
        <v/>
      </c>
      <c r="DR611" s="17" t="str">
        <f t="shared" si="993"/>
        <v/>
      </c>
      <c r="DS611" s="17" t="str">
        <f t="shared" si="994"/>
        <v/>
      </c>
      <c r="DU611" s="16" t="str">
        <f t="shared" si="1066"/>
        <v/>
      </c>
      <c r="DV611" s="16" t="str">
        <f>IF(DU611="","",COUNT($DU$3:DU611))</f>
        <v/>
      </c>
      <c r="DW611" s="16" t="str">
        <f t="shared" si="1067"/>
        <v/>
      </c>
      <c r="DX611" s="16" t="str">
        <f t="shared" si="1068"/>
        <v/>
      </c>
      <c r="DY611" s="16" t="str">
        <f>IF(DZ611="","",COUNTIF(DZ$3:DZ611,DZ611))</f>
        <v/>
      </c>
      <c r="DZ611" s="16" t="str">
        <f t="shared" si="1069"/>
        <v/>
      </c>
      <c r="EA611" s="16" t="str">
        <f t="shared" si="1070"/>
        <v/>
      </c>
      <c r="EB611" s="16" t="str">
        <f t="shared" si="1071"/>
        <v/>
      </c>
      <c r="EC611" s="16" t="str">
        <f t="shared" si="1072"/>
        <v/>
      </c>
      <c r="ED611" s="16" t="str">
        <f t="shared" si="1073"/>
        <v/>
      </c>
      <c r="EE611" s="16" t="str">
        <f t="shared" si="1074"/>
        <v/>
      </c>
      <c r="EF611" s="16" t="str">
        <f t="shared" si="1075"/>
        <v/>
      </c>
      <c r="EG611" s="16" t="str">
        <f t="shared" si="1076"/>
        <v/>
      </c>
      <c r="EH611" s="16" t="str">
        <f t="shared" si="1077"/>
        <v/>
      </c>
      <c r="EI611" s="16" t="str">
        <f t="shared" si="1078"/>
        <v/>
      </c>
      <c r="EJ611" s="16" t="str">
        <f t="shared" si="1079"/>
        <v/>
      </c>
      <c r="EK611" s="16" t="str">
        <f t="shared" si="1080"/>
        <v/>
      </c>
      <c r="EL611" s="58" t="str">
        <f t="shared" si="1081"/>
        <v/>
      </c>
      <c r="EM611" s="58" t="str">
        <f>IF(OR($DZ611="",CR611=""),IF($EL611="","",$EL611),IF(OR(CR611="なし",CR611=0),領収書!$H$1,CR611))</f>
        <v/>
      </c>
      <c r="EN611" s="58" t="str">
        <f>IF(OR($DZ611="",CS611=""),IF($EL611="","",$EL611),IF(OR(CS611="なし",CS611=0),入力!$EN$1,CS611))</f>
        <v/>
      </c>
      <c r="EO611" s="63" t="str">
        <f t="shared" si="1082"/>
        <v/>
      </c>
      <c r="EP611" s="63" t="str">
        <f t="shared" si="1083"/>
        <v/>
      </c>
      <c r="ER611" s="16" t="str">
        <f>IF(AND(COUNTIF($ET$3:ET611,ET611)=1,ET611&lt;&gt;""),MAX($ER$3:ER610)+1,"")</f>
        <v/>
      </c>
      <c r="ES611" s="16" t="str">
        <f>IF(価格設定!B613="","",価格設定!B613)</f>
        <v/>
      </c>
      <c r="ET611" s="16" t="str">
        <f>IF(価格設定!C613="","",価格設定!C613)</f>
        <v/>
      </c>
      <c r="EV611" s="16" t="str">
        <f t="shared" si="995"/>
        <v/>
      </c>
      <c r="EW611" s="16" t="str">
        <f t="shared" si="1084"/>
        <v/>
      </c>
    </row>
    <row r="612" spans="1:153" ht="30" customHeight="1" x14ac:dyDescent="0.2">
      <c r="A612" s="225"/>
      <c r="B612" s="212"/>
      <c r="C612" s="221"/>
      <c r="D612" s="164"/>
      <c r="E612" s="165"/>
      <c r="F612" s="166"/>
      <c r="G612" s="167"/>
      <c r="H612" s="179"/>
      <c r="I612" s="306"/>
      <c r="J612" s="169"/>
      <c r="K612" s="179"/>
      <c r="L612" s="186"/>
      <c r="M612" s="186"/>
      <c r="N612" s="168"/>
      <c r="O612" s="170"/>
      <c r="P612" s="212"/>
      <c r="Q612" s="179" t="str">
        <f>IFERROR(IF(H612="","",IFERROR(INDEX(価格設定!$B$5:$B$1048576,MATCH(H612,価格設定!$B$5:$B$1048576,0),0),INDEX(価格設定!$B$5:$B$1048576,MATCH("*"&amp;H612&amp;"*",価格設定!$B$5:$B$1048576,0),0))),H612)</f>
        <v/>
      </c>
      <c r="R612" s="250" t="str">
        <f>IFERROR(IF(Q612="",IF(K612="","",K612),IF(K612="",IF(INDEX(価格設定!$C$5:$C$1048576,MATCH(Q612,価格設定!$B$5:$B$1048576,0),0)=0,"",INDEX(価格設定!$C$5:$C$1048576,MATCH(Q612,価格設定!$B$5:$B$1048576,0),0)),IF(K612="なし","",K612))),"")</f>
        <v/>
      </c>
      <c r="S612" s="308" t="str">
        <f t="shared" si="996"/>
        <v/>
      </c>
      <c r="T612" s="126" t="str">
        <f>IFERROR(IF(J612="",IF(INDEX(価格設定!$E$5:$R$1048576,MATCH($Q612,価格設定!B$5:B$1048576,0),MATCH($AW612,価格設定!E$1:X$1,1))=0,"",INDEX(価格設定!$E$5:$R$1048576,MATCH($Q612,価格設定!B$5:B$1048576,0),MATCH($AW612,価格設定!E$1:X$1,1))),J612),"")</f>
        <v/>
      </c>
      <c r="U612" s="126" t="str">
        <f t="shared" si="997"/>
        <v/>
      </c>
      <c r="V612" s="132" t="str">
        <f t="shared" si="998"/>
        <v/>
      </c>
      <c r="W612" s="127" t="str">
        <f>IFERROR(IF(OR(T612="",T612&lt;0),"",IFERROR(INDEX(価格設定!E$2:X$3,IF(AND(K612=$K$1,$K$1&lt;&gt;""),ROW(価格設定!$D$3)-1,MATCH(INDEX(価格設定!$D$5:$D$1048576,MATCH(Q612,価格設定!$B$5:$B$1048576,0),0),価格設定!$D$2:$D$3,0)),MATCH($AW612,価格設定!E$1:X$1,1)),INDEX(価格設定!E$2:X$2,0,MATCH($AW612,価格設定!E$1:X$1,1)))),"")</f>
        <v/>
      </c>
      <c r="X612" s="126" t="str">
        <f t="shared" si="989"/>
        <v/>
      </c>
      <c r="Y612" s="128" t="str">
        <f t="shared" si="999"/>
        <v/>
      </c>
      <c r="Z612" s="126" t="str">
        <f t="shared" si="1000"/>
        <v/>
      </c>
      <c r="AA612" s="129" t="str">
        <f t="shared" si="1001"/>
        <v/>
      </c>
      <c r="AB612" s="126" t="str">
        <f t="shared" si="1002"/>
        <v/>
      </c>
      <c r="AC612" s="280" t="str">
        <f t="shared" si="1003"/>
        <v/>
      </c>
      <c r="AD612" s="15"/>
      <c r="AE612" s="204" t="str">
        <f>IF(AF612="","",COUNT($AF$3:AF612))</f>
        <v/>
      </c>
      <c r="AF612" s="206" t="str">
        <f t="shared" si="1004"/>
        <v/>
      </c>
      <c r="AG612" s="204" t="str">
        <f t="shared" si="1005"/>
        <v/>
      </c>
      <c r="AH612" s="204" t="str">
        <f t="shared" si="1006"/>
        <v/>
      </c>
      <c r="AI612" s="287"/>
      <c r="AJ612" s="15"/>
      <c r="AK612" s="138" t="str">
        <f t="shared" si="1007"/>
        <v/>
      </c>
      <c r="AL612" s="131" t="str">
        <f t="shared" si="1008"/>
        <v/>
      </c>
      <c r="AM612" s="131" t="str">
        <f t="shared" si="1009"/>
        <v/>
      </c>
      <c r="AN612" s="313" t="str">
        <f t="shared" si="1010"/>
        <v/>
      </c>
      <c r="AO612" s="316" t="str">
        <f t="shared" si="1011"/>
        <v/>
      </c>
      <c r="AP612" s="18"/>
      <c r="AQ612" s="3" t="str">
        <f>IF(F612="","",MAX($AQ$3:AQ611)+1)</f>
        <v/>
      </c>
      <c r="AR612" s="3" t="str">
        <f>IF(OR(AQ612="",BB612=""),"",MAX($AR$3:AR611)+1)</f>
        <v/>
      </c>
      <c r="AS612" s="3" t="str">
        <f>IF(CQ612="","",RANK(CQ612,CQ$3:CQ$1048576,1)+COUNTIF($CQ$3:CQ612,CQ612)-1)</f>
        <v/>
      </c>
      <c r="AT612" s="21" t="str">
        <f>IF(C612="",IF(OR(AND($H612&lt;&gt;"",C612=""),AND($F611=$F612,$AZ612&lt;&gt;""),COUNTA($H$3:$H$1048576,#REF!,$F$3:$F$1048576)&gt;COUNTA($H$3:$H612,#REF!,$F$3:$F612),$AZ612&lt;&gt;""),INDEX(AT$3:AT$1048576,MATCH(MAX($AQ$3:$AQ611),$AQ$3:$AQ$1048576,0),0),""),C612)</f>
        <v/>
      </c>
      <c r="AU612" s="21" t="str">
        <f>IF(D612="",IF(OR(AND($H612&lt;&gt;"",D612=""),AND($F611=$F612,$AZ612&lt;&gt;""),COUNTA($H$3:$H$1048576,#REF!,$F$3:$F$1048576)&gt;COUNTA($H$3:$H612,#REF!,$F$3:$F612),$AZ612&lt;&gt;""),INDEX(AU$3:AU$1048576,MATCH(MAX($AQ$3:$AQ611),$AQ$3:$AQ$1048576,0),0),""),D612)</f>
        <v/>
      </c>
      <c r="AV612" s="21" t="str">
        <f>IF(E612="",IF(OR(AND($H612&lt;&gt;"",E612=""),AND($F611=$F612,$AZ612&lt;&gt;""),COUNTA($H$3:$H$1048576,#REF!,$F$3:$F$1048576)&gt;COUNTA($H$3:$H612,#REF!,$F$3:$F612),$AZ612&lt;&gt;""),INDEX(AV$3:AV$1048576,MATCH(MAX($AQ$3:$AQ611),$AQ$3:$AQ$1048576,0),0),""),E612)</f>
        <v/>
      </c>
      <c r="AW612" s="24" t="str">
        <f t="shared" si="1012"/>
        <v/>
      </c>
      <c r="AX612" s="13" t="str">
        <f t="shared" si="1013"/>
        <v/>
      </c>
      <c r="AY612" s="4" t="str">
        <f t="shared" si="1014"/>
        <v/>
      </c>
      <c r="AZ612" s="4" t="str">
        <f>IF(AX612="",IF(OR(AND(H612&lt;&gt;"",F612=""),COUNTA($H$3:$H$1048576)&gt;COUNTA($H$3:$H612)),INDEX(AX$3:AX612,MATCH(MAX($AQ$3:AQ612),AQ$3:AQ612,0),0),""),AX612)</f>
        <v/>
      </c>
      <c r="BA612" s="4" t="str">
        <f>IF(AY612="",IF(AND(H612&lt;&gt;"",F612=""),INDEX(AY$3:AY612,MATCH(MAX($AQ$3:AQ612),AQ$3:AQ612,0),0),""),AY612)</f>
        <v/>
      </c>
      <c r="BB612" s="82" t="str">
        <f>IF(BC612="","",RANK(BC612,BC$3:BC$1048576,1)+COUNTIF($BC$3:BC612,BC612)-1)</f>
        <v/>
      </c>
      <c r="BC612" s="139" t="str">
        <f t="shared" si="1015"/>
        <v/>
      </c>
      <c r="BD612" s="46" t="str">
        <f t="shared" si="1016"/>
        <v/>
      </c>
      <c r="BE612" s="46" t="str">
        <f t="shared" si="1017"/>
        <v/>
      </c>
      <c r="BF612" s="46" t="str">
        <f t="shared" si="1018"/>
        <v/>
      </c>
      <c r="BG612" s="4" t="str">
        <f t="shared" si="1019"/>
        <v/>
      </c>
      <c r="BH612" s="180" t="str">
        <f t="shared" si="1020"/>
        <v/>
      </c>
      <c r="BI612" s="16" t="str">
        <f t="shared" si="1021"/>
        <v/>
      </c>
      <c r="BJ612" s="52" t="str">
        <f>IF(BI612="","",IF(W612="","",IF(AND(K612=$K$1,$K$1&lt;&gt;""),$BT$2,IFERROR(IF(INDEX(価格設定!$D$5:$D$1048576,MATCH(Q612,価格設定!$B$5:$B$1048576,0),0)=価格設定!$D$3,$BT$2,$BS$2),$BS$2))))</f>
        <v/>
      </c>
      <c r="BK612" s="16" t="str">
        <f>IF(BI612="","",IF(COUNTIF($BI$3:BI612,BI612)=1,1,IF(AND(BI611=BI612,BH612=""),BK611,COUNTIF($BH$3:BH612,BH612))))</f>
        <v/>
      </c>
      <c r="BL612" s="52" t="str">
        <f t="shared" si="1022"/>
        <v/>
      </c>
      <c r="BM612" s="52" t="str">
        <f t="shared" si="1023"/>
        <v/>
      </c>
      <c r="BN612" s="119" t="str">
        <f t="shared" si="1024"/>
        <v/>
      </c>
      <c r="BO612" s="119" t="str">
        <f t="shared" si="1025"/>
        <v/>
      </c>
      <c r="BP612" s="17" t="str">
        <f t="shared" si="1026"/>
        <v/>
      </c>
      <c r="BQ612" s="17" t="str">
        <f t="shared" si="1027"/>
        <v/>
      </c>
      <c r="BR612" s="17" t="str">
        <f>IF(OR(BP612="",COUNTIF($BO$3:BO612,BO612)&lt;&gt;1),"",SUMIF(BO$3:BO$1048576,BO612,BP$3:BP$1048576))</f>
        <v/>
      </c>
      <c r="BS612" s="17" t="str">
        <f t="shared" si="1028"/>
        <v/>
      </c>
      <c r="BT612" s="17" t="str">
        <f t="shared" si="1029"/>
        <v/>
      </c>
      <c r="BU612" s="17" t="str">
        <f t="shared" si="1030"/>
        <v/>
      </c>
      <c r="BV612" s="24" t="str">
        <f t="shared" si="1031"/>
        <v/>
      </c>
      <c r="BW612" s="24" t="str">
        <f t="shared" si="1032"/>
        <v/>
      </c>
      <c r="BX612" s="24" t="str">
        <f t="shared" si="1033"/>
        <v/>
      </c>
      <c r="BY612" s="26" t="str">
        <f t="shared" si="1034"/>
        <v/>
      </c>
      <c r="BZ612" s="26" t="str">
        <f t="shared" si="1035"/>
        <v/>
      </c>
      <c r="CA612" s="26" t="str">
        <f t="shared" si="1036"/>
        <v/>
      </c>
      <c r="CB612" s="66" t="str">
        <f t="shared" si="1037"/>
        <v/>
      </c>
      <c r="CC612" s="65" t="str">
        <f t="shared" si="1038"/>
        <v/>
      </c>
      <c r="CD612" s="26" t="str">
        <f t="shared" si="1039"/>
        <v/>
      </c>
      <c r="CE612" s="26" t="str">
        <f t="shared" si="1040"/>
        <v/>
      </c>
      <c r="CF612" s="193" t="str">
        <f t="shared" si="1041"/>
        <v/>
      </c>
      <c r="CG612" s="193" t="str">
        <f t="shared" si="1042"/>
        <v/>
      </c>
      <c r="CH612" s="26" t="str">
        <f t="shared" si="1043"/>
        <v/>
      </c>
      <c r="CI612" s="26" t="str">
        <f t="shared" si="1044"/>
        <v/>
      </c>
      <c r="CJ612" s="65" t="str">
        <f t="shared" si="1045"/>
        <v/>
      </c>
      <c r="CK612" s="65" t="str">
        <f t="shared" si="1046"/>
        <v/>
      </c>
      <c r="CL612" s="64" t="str">
        <f t="shared" si="1047"/>
        <v/>
      </c>
      <c r="CM612" s="64" t="str">
        <f t="shared" si="1048"/>
        <v/>
      </c>
      <c r="CN612" s="65" t="str">
        <f t="shared" si="1049"/>
        <v/>
      </c>
      <c r="CP612" s="63" t="str">
        <f>IF(BH612="","",MAX($CP$3:CP611)+1)</f>
        <v/>
      </c>
      <c r="CQ612" s="24" t="str">
        <f t="shared" si="1050"/>
        <v/>
      </c>
      <c r="CR612" s="24" t="str">
        <f t="shared" si="1051"/>
        <v/>
      </c>
      <c r="CS612" s="24" t="str">
        <f t="shared" si="1052"/>
        <v/>
      </c>
      <c r="CT612" s="58" t="str">
        <f>IF(BO612="","",COUNTIF($BO$3:BO612,BO612)&amp;"@"&amp;BO612)</f>
        <v/>
      </c>
      <c r="CU612" s="16" t="str">
        <f t="shared" si="990"/>
        <v/>
      </c>
      <c r="CV612" s="63" t="str">
        <f t="shared" si="1053"/>
        <v/>
      </c>
      <c r="CW612" s="16" t="str">
        <f t="shared" si="1054"/>
        <v/>
      </c>
      <c r="CX612" s="16" t="str">
        <f t="shared" si="1055"/>
        <v/>
      </c>
      <c r="CY612" s="16" t="str">
        <f t="shared" si="1056"/>
        <v/>
      </c>
      <c r="CZ612" s="85" t="str">
        <f t="shared" si="1057"/>
        <v/>
      </c>
      <c r="DA612" s="16" t="str">
        <f t="shared" si="1058"/>
        <v/>
      </c>
      <c r="DB612" s="16" t="str">
        <f t="shared" si="1059"/>
        <v/>
      </c>
      <c r="DC612" s="28" t="str">
        <f>IF(CP612="","",$DC$1&amp;(INDEX(価格設定!D$1:XFD$3,ROW(価格設定!$D$3),MATCH($AW612,価格設定!D$1:XFD$1,1))*100)&amp;"%")</f>
        <v/>
      </c>
      <c r="DD612" s="28" t="str">
        <f>IF(CP612="","",$DD$1&amp;(INDEX(価格設定!D$1:XFD$3,ROW(価格設定!$D$2),MATCH($AW612,価格設定!D$1:XFD$1,1))*100)&amp;"%")</f>
        <v/>
      </c>
      <c r="DE612" s="29" t="str">
        <f t="shared" si="1060"/>
        <v/>
      </c>
      <c r="DG612" s="58" t="str">
        <f t="shared" si="1061"/>
        <v/>
      </c>
      <c r="DH612" s="58" t="str">
        <f t="shared" si="1062"/>
        <v/>
      </c>
      <c r="DI612" s="58" t="str">
        <f t="shared" si="1063"/>
        <v/>
      </c>
      <c r="DJ612" s="85" t="str">
        <f t="shared" si="1064"/>
        <v/>
      </c>
      <c r="DL612" s="58" t="str">
        <f>IF(COUNTIF(DG$3:DG$1048576,DG612)=COUNTIF($DG$3:$DG612,DG612),DG612,"")</f>
        <v/>
      </c>
      <c r="DM612" s="85" t="str">
        <f t="shared" si="1065"/>
        <v/>
      </c>
      <c r="DN612" s="85" t="str">
        <f t="shared" si="991"/>
        <v/>
      </c>
      <c r="DO612" s="85" t="str">
        <f t="shared" si="991"/>
        <v/>
      </c>
      <c r="DP612" s="303"/>
      <c r="DQ612" s="17" t="str">
        <f t="shared" si="992"/>
        <v/>
      </c>
      <c r="DR612" s="17" t="str">
        <f t="shared" si="993"/>
        <v/>
      </c>
      <c r="DS612" s="17" t="str">
        <f t="shared" si="994"/>
        <v/>
      </c>
      <c r="DU612" s="16" t="str">
        <f t="shared" si="1066"/>
        <v/>
      </c>
      <c r="DV612" s="16" t="str">
        <f>IF(DU612="","",COUNT($DU$3:DU612))</f>
        <v/>
      </c>
      <c r="DW612" s="16" t="str">
        <f t="shared" si="1067"/>
        <v/>
      </c>
      <c r="DX612" s="16" t="str">
        <f t="shared" si="1068"/>
        <v/>
      </c>
      <c r="DY612" s="16" t="str">
        <f>IF(DZ612="","",COUNTIF(DZ$3:DZ612,DZ612))</f>
        <v/>
      </c>
      <c r="DZ612" s="16" t="str">
        <f t="shared" si="1069"/>
        <v/>
      </c>
      <c r="EA612" s="16" t="str">
        <f t="shared" si="1070"/>
        <v/>
      </c>
      <c r="EB612" s="16" t="str">
        <f t="shared" si="1071"/>
        <v/>
      </c>
      <c r="EC612" s="16" t="str">
        <f t="shared" si="1072"/>
        <v/>
      </c>
      <c r="ED612" s="16" t="str">
        <f t="shared" si="1073"/>
        <v/>
      </c>
      <c r="EE612" s="16" t="str">
        <f t="shared" si="1074"/>
        <v/>
      </c>
      <c r="EF612" s="16" t="str">
        <f t="shared" si="1075"/>
        <v/>
      </c>
      <c r="EG612" s="16" t="str">
        <f t="shared" si="1076"/>
        <v/>
      </c>
      <c r="EH612" s="16" t="str">
        <f t="shared" si="1077"/>
        <v/>
      </c>
      <c r="EI612" s="16" t="str">
        <f t="shared" si="1078"/>
        <v/>
      </c>
      <c r="EJ612" s="16" t="str">
        <f t="shared" si="1079"/>
        <v/>
      </c>
      <c r="EK612" s="16" t="str">
        <f t="shared" si="1080"/>
        <v/>
      </c>
      <c r="EL612" s="58" t="str">
        <f t="shared" si="1081"/>
        <v/>
      </c>
      <c r="EM612" s="58" t="str">
        <f>IF(OR($DZ612="",CR612=""),IF($EL612="","",$EL612),IF(OR(CR612="なし",CR612=0),領収書!$H$1,CR612))</f>
        <v/>
      </c>
      <c r="EN612" s="58" t="str">
        <f>IF(OR($DZ612="",CS612=""),IF($EL612="","",$EL612),IF(OR(CS612="なし",CS612=0),入力!$EN$1,CS612))</f>
        <v/>
      </c>
      <c r="EO612" s="63" t="str">
        <f t="shared" si="1082"/>
        <v/>
      </c>
      <c r="EP612" s="63" t="str">
        <f t="shared" si="1083"/>
        <v/>
      </c>
      <c r="ER612" s="16" t="str">
        <f>IF(AND(COUNTIF($ET$3:ET612,ET612)=1,ET612&lt;&gt;""),MAX($ER$3:ER611)+1,"")</f>
        <v/>
      </c>
      <c r="ES612" s="16" t="str">
        <f>IF(価格設定!B614="","",価格設定!B614)</f>
        <v/>
      </c>
      <c r="ET612" s="16" t="str">
        <f>IF(価格設定!C614="","",価格設定!C614)</f>
        <v/>
      </c>
      <c r="EV612" s="16" t="str">
        <f t="shared" si="995"/>
        <v/>
      </c>
      <c r="EW612" s="16" t="str">
        <f t="shared" si="1084"/>
        <v/>
      </c>
    </row>
    <row r="613" spans="1:153" ht="30" customHeight="1" x14ac:dyDescent="0.2">
      <c r="A613" s="225"/>
      <c r="B613" s="212"/>
      <c r="C613" s="221"/>
      <c r="D613" s="164"/>
      <c r="E613" s="165"/>
      <c r="F613" s="166"/>
      <c r="G613" s="167"/>
      <c r="H613" s="179"/>
      <c r="I613" s="306"/>
      <c r="J613" s="169"/>
      <c r="K613" s="179"/>
      <c r="L613" s="186"/>
      <c r="M613" s="186"/>
      <c r="N613" s="168"/>
      <c r="O613" s="170"/>
      <c r="P613" s="212"/>
      <c r="Q613" s="179" t="str">
        <f>IFERROR(IF(H613="","",IFERROR(INDEX(価格設定!$B$5:$B$1048576,MATCH(H613,価格設定!$B$5:$B$1048576,0),0),INDEX(価格設定!$B$5:$B$1048576,MATCH("*"&amp;H613&amp;"*",価格設定!$B$5:$B$1048576,0),0))),H613)</f>
        <v/>
      </c>
      <c r="R613" s="250" t="str">
        <f>IFERROR(IF(Q613="",IF(K613="","",K613),IF(K613="",IF(INDEX(価格設定!$C$5:$C$1048576,MATCH(Q613,価格設定!$B$5:$B$1048576,0),0)=0,"",INDEX(価格設定!$C$5:$C$1048576,MATCH(Q613,価格設定!$B$5:$B$1048576,0),0)),IF(K613="なし","",K613))),"")</f>
        <v/>
      </c>
      <c r="S613" s="308" t="str">
        <f t="shared" si="996"/>
        <v/>
      </c>
      <c r="T613" s="126" t="str">
        <f>IFERROR(IF(J613="",IF(INDEX(価格設定!$E$5:$R$1048576,MATCH($Q613,価格設定!B$5:B$1048576,0),MATCH($AW613,価格設定!E$1:X$1,1))=0,"",INDEX(価格設定!$E$5:$R$1048576,MATCH($Q613,価格設定!B$5:B$1048576,0),MATCH($AW613,価格設定!E$1:X$1,1))),J613),"")</f>
        <v/>
      </c>
      <c r="U613" s="126" t="str">
        <f t="shared" si="997"/>
        <v/>
      </c>
      <c r="V613" s="132" t="str">
        <f t="shared" si="998"/>
        <v/>
      </c>
      <c r="W613" s="127" t="str">
        <f>IFERROR(IF(OR(T613="",T613&lt;0),"",IFERROR(INDEX(価格設定!E$2:X$3,IF(AND(K613=$K$1,$K$1&lt;&gt;""),ROW(価格設定!$D$3)-1,MATCH(INDEX(価格設定!$D$5:$D$1048576,MATCH(Q613,価格設定!$B$5:$B$1048576,0),0),価格設定!$D$2:$D$3,0)),MATCH($AW613,価格設定!E$1:X$1,1)),INDEX(価格設定!E$2:X$2,0,MATCH($AW613,価格設定!E$1:X$1,1)))),"")</f>
        <v/>
      </c>
      <c r="X613" s="126" t="str">
        <f t="shared" si="989"/>
        <v/>
      </c>
      <c r="Y613" s="128" t="str">
        <f t="shared" si="999"/>
        <v/>
      </c>
      <c r="Z613" s="126" t="str">
        <f t="shared" si="1000"/>
        <v/>
      </c>
      <c r="AA613" s="129" t="str">
        <f t="shared" si="1001"/>
        <v/>
      </c>
      <c r="AB613" s="126" t="str">
        <f t="shared" si="1002"/>
        <v/>
      </c>
      <c r="AC613" s="280" t="str">
        <f t="shared" si="1003"/>
        <v/>
      </c>
      <c r="AD613" s="15"/>
      <c r="AE613" s="204" t="str">
        <f>IF(AF613="","",COUNT($AF$3:AF613))</f>
        <v/>
      </c>
      <c r="AF613" s="206" t="str">
        <f t="shared" si="1004"/>
        <v/>
      </c>
      <c r="AG613" s="204" t="str">
        <f t="shared" si="1005"/>
        <v/>
      </c>
      <c r="AH613" s="204" t="str">
        <f t="shared" si="1006"/>
        <v/>
      </c>
      <c r="AI613" s="287"/>
      <c r="AJ613" s="15"/>
      <c r="AK613" s="138" t="str">
        <f t="shared" si="1007"/>
        <v/>
      </c>
      <c r="AL613" s="131" t="str">
        <f t="shared" si="1008"/>
        <v/>
      </c>
      <c r="AM613" s="131" t="str">
        <f t="shared" si="1009"/>
        <v/>
      </c>
      <c r="AN613" s="313" t="str">
        <f t="shared" si="1010"/>
        <v/>
      </c>
      <c r="AO613" s="316" t="str">
        <f t="shared" si="1011"/>
        <v/>
      </c>
      <c r="AP613" s="18"/>
      <c r="AQ613" s="3" t="str">
        <f>IF(F613="","",MAX($AQ$3:AQ612)+1)</f>
        <v/>
      </c>
      <c r="AR613" s="3" t="str">
        <f>IF(OR(AQ613="",BB613=""),"",MAX($AR$3:AR612)+1)</f>
        <v/>
      </c>
      <c r="AS613" s="3" t="str">
        <f>IF(CQ613="","",RANK(CQ613,CQ$3:CQ$1048576,1)+COUNTIF($CQ$3:CQ613,CQ613)-1)</f>
        <v/>
      </c>
      <c r="AT613" s="21" t="str">
        <f>IF(C613="",IF(OR(AND($H613&lt;&gt;"",C613=""),AND($F612=$F613,$AZ613&lt;&gt;""),COUNTA($H$3:$H$1048576,#REF!,$F$3:$F$1048576)&gt;COUNTA($H$3:$H613,#REF!,$F$3:$F613),$AZ613&lt;&gt;""),INDEX(AT$3:AT$1048576,MATCH(MAX($AQ$3:$AQ612),$AQ$3:$AQ$1048576,0),0),""),C613)</f>
        <v/>
      </c>
      <c r="AU613" s="21" t="str">
        <f>IF(D613="",IF(OR(AND($H613&lt;&gt;"",D613=""),AND($F612=$F613,$AZ613&lt;&gt;""),COUNTA($H$3:$H$1048576,#REF!,$F$3:$F$1048576)&gt;COUNTA($H$3:$H613,#REF!,$F$3:$F613),$AZ613&lt;&gt;""),INDEX(AU$3:AU$1048576,MATCH(MAX($AQ$3:$AQ612),$AQ$3:$AQ$1048576,0),0),""),D613)</f>
        <v/>
      </c>
      <c r="AV613" s="21" t="str">
        <f>IF(E613="",IF(OR(AND($H613&lt;&gt;"",E613=""),AND($F612=$F613,$AZ613&lt;&gt;""),COUNTA($H$3:$H$1048576,#REF!,$F$3:$F$1048576)&gt;COUNTA($H$3:$H613,#REF!,$F$3:$F613),$AZ613&lt;&gt;""),INDEX(AV$3:AV$1048576,MATCH(MAX($AQ$3:$AQ612),$AQ$3:$AQ$1048576,0),0),""),E613)</f>
        <v/>
      </c>
      <c r="AW613" s="24" t="str">
        <f t="shared" si="1012"/>
        <v/>
      </c>
      <c r="AX613" s="13" t="str">
        <f t="shared" si="1013"/>
        <v/>
      </c>
      <c r="AY613" s="4" t="str">
        <f t="shared" si="1014"/>
        <v/>
      </c>
      <c r="AZ613" s="4" t="str">
        <f>IF(AX613="",IF(OR(AND(H613&lt;&gt;"",F613=""),COUNTA($H$3:$H$1048576)&gt;COUNTA($H$3:$H613)),INDEX(AX$3:AX613,MATCH(MAX($AQ$3:AQ613),AQ$3:AQ613,0),0),""),AX613)</f>
        <v/>
      </c>
      <c r="BA613" s="4" t="str">
        <f>IF(AY613="",IF(AND(H613&lt;&gt;"",F613=""),INDEX(AY$3:AY613,MATCH(MAX($AQ$3:AQ613),AQ$3:AQ613,0),0),""),AY613)</f>
        <v/>
      </c>
      <c r="BB613" s="82" t="str">
        <f>IF(BC613="","",RANK(BC613,BC$3:BC$1048576,1)+COUNTIF($BC$3:BC613,BC613)-1)</f>
        <v/>
      </c>
      <c r="BC613" s="139" t="str">
        <f t="shared" si="1015"/>
        <v/>
      </c>
      <c r="BD613" s="46" t="str">
        <f t="shared" si="1016"/>
        <v/>
      </c>
      <c r="BE613" s="46" t="str">
        <f t="shared" si="1017"/>
        <v/>
      </c>
      <c r="BF613" s="46" t="str">
        <f t="shared" si="1018"/>
        <v/>
      </c>
      <c r="BG613" s="4" t="str">
        <f t="shared" si="1019"/>
        <v/>
      </c>
      <c r="BH613" s="180" t="str">
        <f t="shared" si="1020"/>
        <v/>
      </c>
      <c r="BI613" s="16" t="str">
        <f t="shared" si="1021"/>
        <v/>
      </c>
      <c r="BJ613" s="52" t="str">
        <f>IF(BI613="","",IF(W613="","",IF(AND(K613=$K$1,$K$1&lt;&gt;""),$BT$2,IFERROR(IF(INDEX(価格設定!$D$5:$D$1048576,MATCH(Q613,価格設定!$B$5:$B$1048576,0),0)=価格設定!$D$3,$BT$2,$BS$2),$BS$2))))</f>
        <v/>
      </c>
      <c r="BK613" s="16" t="str">
        <f>IF(BI613="","",IF(COUNTIF($BI$3:BI613,BI613)=1,1,IF(AND(BI612=BI613,BH613=""),BK612,COUNTIF($BH$3:BH613,BH613))))</f>
        <v/>
      </c>
      <c r="BL613" s="52" t="str">
        <f t="shared" si="1022"/>
        <v/>
      </c>
      <c r="BM613" s="52" t="str">
        <f t="shared" si="1023"/>
        <v/>
      </c>
      <c r="BN613" s="119" t="str">
        <f t="shared" si="1024"/>
        <v/>
      </c>
      <c r="BO613" s="119" t="str">
        <f t="shared" si="1025"/>
        <v/>
      </c>
      <c r="BP613" s="17" t="str">
        <f t="shared" si="1026"/>
        <v/>
      </c>
      <c r="BQ613" s="17" t="str">
        <f t="shared" si="1027"/>
        <v/>
      </c>
      <c r="BR613" s="17" t="str">
        <f>IF(OR(BP613="",COUNTIF($BO$3:BO613,BO613)&lt;&gt;1),"",SUMIF(BO$3:BO$1048576,BO613,BP$3:BP$1048576))</f>
        <v/>
      </c>
      <c r="BS613" s="17" t="str">
        <f t="shared" si="1028"/>
        <v/>
      </c>
      <c r="BT613" s="17" t="str">
        <f t="shared" si="1029"/>
        <v/>
      </c>
      <c r="BU613" s="17" t="str">
        <f t="shared" si="1030"/>
        <v/>
      </c>
      <c r="BV613" s="24" t="str">
        <f t="shared" si="1031"/>
        <v/>
      </c>
      <c r="BW613" s="24" t="str">
        <f t="shared" si="1032"/>
        <v/>
      </c>
      <c r="BX613" s="24" t="str">
        <f t="shared" si="1033"/>
        <v/>
      </c>
      <c r="BY613" s="26" t="str">
        <f t="shared" si="1034"/>
        <v/>
      </c>
      <c r="BZ613" s="26" t="str">
        <f t="shared" si="1035"/>
        <v/>
      </c>
      <c r="CA613" s="26" t="str">
        <f t="shared" si="1036"/>
        <v/>
      </c>
      <c r="CB613" s="66" t="str">
        <f t="shared" si="1037"/>
        <v/>
      </c>
      <c r="CC613" s="65" t="str">
        <f t="shared" si="1038"/>
        <v/>
      </c>
      <c r="CD613" s="26" t="str">
        <f t="shared" si="1039"/>
        <v/>
      </c>
      <c r="CE613" s="26" t="str">
        <f t="shared" si="1040"/>
        <v/>
      </c>
      <c r="CF613" s="193" t="str">
        <f t="shared" si="1041"/>
        <v/>
      </c>
      <c r="CG613" s="193" t="str">
        <f t="shared" si="1042"/>
        <v/>
      </c>
      <c r="CH613" s="26" t="str">
        <f t="shared" si="1043"/>
        <v/>
      </c>
      <c r="CI613" s="26" t="str">
        <f t="shared" si="1044"/>
        <v/>
      </c>
      <c r="CJ613" s="65" t="str">
        <f t="shared" si="1045"/>
        <v/>
      </c>
      <c r="CK613" s="65" t="str">
        <f t="shared" si="1046"/>
        <v/>
      </c>
      <c r="CL613" s="64" t="str">
        <f t="shared" si="1047"/>
        <v/>
      </c>
      <c r="CM613" s="64" t="str">
        <f t="shared" si="1048"/>
        <v/>
      </c>
      <c r="CN613" s="65" t="str">
        <f t="shared" si="1049"/>
        <v/>
      </c>
      <c r="CP613" s="63" t="str">
        <f>IF(BH613="","",MAX($CP$3:CP612)+1)</f>
        <v/>
      </c>
      <c r="CQ613" s="24" t="str">
        <f t="shared" si="1050"/>
        <v/>
      </c>
      <c r="CR613" s="24" t="str">
        <f t="shared" si="1051"/>
        <v/>
      </c>
      <c r="CS613" s="24" t="str">
        <f t="shared" si="1052"/>
        <v/>
      </c>
      <c r="CT613" s="58" t="str">
        <f>IF(BO613="","",COUNTIF($BO$3:BO613,BO613)&amp;"@"&amp;BO613)</f>
        <v/>
      </c>
      <c r="CU613" s="16" t="str">
        <f t="shared" si="990"/>
        <v/>
      </c>
      <c r="CV613" s="63" t="str">
        <f t="shared" si="1053"/>
        <v/>
      </c>
      <c r="CW613" s="16" t="str">
        <f t="shared" si="1054"/>
        <v/>
      </c>
      <c r="CX613" s="16" t="str">
        <f t="shared" si="1055"/>
        <v/>
      </c>
      <c r="CY613" s="16" t="str">
        <f t="shared" si="1056"/>
        <v/>
      </c>
      <c r="CZ613" s="85" t="str">
        <f t="shared" si="1057"/>
        <v/>
      </c>
      <c r="DA613" s="16" t="str">
        <f t="shared" si="1058"/>
        <v/>
      </c>
      <c r="DB613" s="16" t="str">
        <f t="shared" si="1059"/>
        <v/>
      </c>
      <c r="DC613" s="28" t="str">
        <f>IF(CP613="","",$DC$1&amp;(INDEX(価格設定!D$1:XFD$3,ROW(価格設定!$D$3),MATCH($AW613,価格設定!D$1:XFD$1,1))*100)&amp;"%")</f>
        <v/>
      </c>
      <c r="DD613" s="28" t="str">
        <f>IF(CP613="","",$DD$1&amp;(INDEX(価格設定!D$1:XFD$3,ROW(価格設定!$D$2),MATCH($AW613,価格設定!D$1:XFD$1,1))*100)&amp;"%")</f>
        <v/>
      </c>
      <c r="DE613" s="29" t="str">
        <f t="shared" si="1060"/>
        <v/>
      </c>
      <c r="DG613" s="58" t="str">
        <f t="shared" si="1061"/>
        <v/>
      </c>
      <c r="DH613" s="58" t="str">
        <f t="shared" si="1062"/>
        <v/>
      </c>
      <c r="DI613" s="58" t="str">
        <f t="shared" si="1063"/>
        <v/>
      </c>
      <c r="DJ613" s="85" t="str">
        <f t="shared" si="1064"/>
        <v/>
      </c>
      <c r="DL613" s="58" t="str">
        <f>IF(COUNTIF(DG$3:DG$1048576,DG613)=COUNTIF($DG$3:$DG613,DG613),DG613,"")</f>
        <v/>
      </c>
      <c r="DM613" s="85" t="str">
        <f t="shared" si="1065"/>
        <v/>
      </c>
      <c r="DN613" s="85" t="str">
        <f t="shared" si="991"/>
        <v/>
      </c>
      <c r="DO613" s="85" t="str">
        <f t="shared" si="991"/>
        <v/>
      </c>
      <c r="DP613" s="303"/>
      <c r="DQ613" s="17" t="str">
        <f t="shared" si="992"/>
        <v/>
      </c>
      <c r="DR613" s="17" t="str">
        <f t="shared" si="993"/>
        <v/>
      </c>
      <c r="DS613" s="17" t="str">
        <f t="shared" si="994"/>
        <v/>
      </c>
      <c r="DU613" s="16" t="str">
        <f t="shared" si="1066"/>
        <v/>
      </c>
      <c r="DV613" s="16" t="str">
        <f>IF(DU613="","",COUNT($DU$3:DU613))</f>
        <v/>
      </c>
      <c r="DW613" s="16" t="str">
        <f t="shared" si="1067"/>
        <v/>
      </c>
      <c r="DX613" s="16" t="str">
        <f t="shared" si="1068"/>
        <v/>
      </c>
      <c r="DY613" s="16" t="str">
        <f>IF(DZ613="","",COUNTIF(DZ$3:DZ613,DZ613))</f>
        <v/>
      </c>
      <c r="DZ613" s="16" t="str">
        <f t="shared" si="1069"/>
        <v/>
      </c>
      <c r="EA613" s="16" t="str">
        <f t="shared" si="1070"/>
        <v/>
      </c>
      <c r="EB613" s="16" t="str">
        <f t="shared" si="1071"/>
        <v/>
      </c>
      <c r="EC613" s="16" t="str">
        <f t="shared" si="1072"/>
        <v/>
      </c>
      <c r="ED613" s="16" t="str">
        <f t="shared" si="1073"/>
        <v/>
      </c>
      <c r="EE613" s="16" t="str">
        <f t="shared" si="1074"/>
        <v/>
      </c>
      <c r="EF613" s="16" t="str">
        <f t="shared" si="1075"/>
        <v/>
      </c>
      <c r="EG613" s="16" t="str">
        <f t="shared" si="1076"/>
        <v/>
      </c>
      <c r="EH613" s="16" t="str">
        <f t="shared" si="1077"/>
        <v/>
      </c>
      <c r="EI613" s="16" t="str">
        <f t="shared" si="1078"/>
        <v/>
      </c>
      <c r="EJ613" s="16" t="str">
        <f t="shared" si="1079"/>
        <v/>
      </c>
      <c r="EK613" s="16" t="str">
        <f t="shared" si="1080"/>
        <v/>
      </c>
      <c r="EL613" s="58" t="str">
        <f t="shared" si="1081"/>
        <v/>
      </c>
      <c r="EM613" s="58" t="str">
        <f>IF(OR($DZ613="",CR613=""),IF($EL613="","",$EL613),IF(OR(CR613="なし",CR613=0),領収書!$H$1,CR613))</f>
        <v/>
      </c>
      <c r="EN613" s="58" t="str">
        <f>IF(OR($DZ613="",CS613=""),IF($EL613="","",$EL613),IF(OR(CS613="なし",CS613=0),入力!$EN$1,CS613))</f>
        <v/>
      </c>
      <c r="EO613" s="63" t="str">
        <f t="shared" si="1082"/>
        <v/>
      </c>
      <c r="EP613" s="63" t="str">
        <f t="shared" si="1083"/>
        <v/>
      </c>
      <c r="ER613" s="16" t="str">
        <f>IF(AND(COUNTIF($ET$3:ET613,ET613)=1,ET613&lt;&gt;""),MAX($ER$3:ER612)+1,"")</f>
        <v/>
      </c>
      <c r="ES613" s="16" t="str">
        <f>IF(価格設定!B615="","",価格設定!B615)</f>
        <v/>
      </c>
      <c r="ET613" s="16" t="str">
        <f>IF(価格設定!C615="","",価格設定!C615)</f>
        <v/>
      </c>
      <c r="EV613" s="16" t="str">
        <f t="shared" si="995"/>
        <v/>
      </c>
      <c r="EW613" s="16" t="str">
        <f t="shared" si="1084"/>
        <v/>
      </c>
    </row>
    <row r="614" spans="1:153" ht="30" customHeight="1" x14ac:dyDescent="0.2">
      <c r="A614" s="225"/>
      <c r="B614" s="212"/>
      <c r="C614" s="221"/>
      <c r="D614" s="164"/>
      <c r="E614" s="165"/>
      <c r="F614" s="166"/>
      <c r="G614" s="167"/>
      <c r="H614" s="179"/>
      <c r="I614" s="306"/>
      <c r="J614" s="169"/>
      <c r="K614" s="179"/>
      <c r="L614" s="186"/>
      <c r="M614" s="186"/>
      <c r="N614" s="168"/>
      <c r="O614" s="170"/>
      <c r="P614" s="212"/>
      <c r="Q614" s="179" t="str">
        <f>IFERROR(IF(H614="","",IFERROR(INDEX(価格設定!$B$5:$B$1048576,MATCH(H614,価格設定!$B$5:$B$1048576,0),0),INDEX(価格設定!$B$5:$B$1048576,MATCH("*"&amp;H614&amp;"*",価格設定!$B$5:$B$1048576,0),0))),H614)</f>
        <v/>
      </c>
      <c r="R614" s="250" t="str">
        <f>IFERROR(IF(Q614="",IF(K614="","",K614),IF(K614="",IF(INDEX(価格設定!$C$5:$C$1048576,MATCH(Q614,価格設定!$B$5:$B$1048576,0),0)=0,"",INDEX(価格設定!$C$5:$C$1048576,MATCH(Q614,価格設定!$B$5:$B$1048576,0),0)),IF(K614="なし","",K614))),"")</f>
        <v/>
      </c>
      <c r="S614" s="308" t="str">
        <f t="shared" si="996"/>
        <v/>
      </c>
      <c r="T614" s="126" t="str">
        <f>IFERROR(IF(J614="",IF(INDEX(価格設定!$E$5:$R$1048576,MATCH($Q614,価格設定!B$5:B$1048576,0),MATCH($AW614,価格設定!E$1:X$1,1))=0,"",INDEX(価格設定!$E$5:$R$1048576,MATCH($Q614,価格設定!B$5:B$1048576,0),MATCH($AW614,価格設定!E$1:X$1,1))),J614),"")</f>
        <v/>
      </c>
      <c r="U614" s="126" t="str">
        <f t="shared" si="997"/>
        <v/>
      </c>
      <c r="V614" s="132" t="str">
        <f t="shared" si="998"/>
        <v/>
      </c>
      <c r="W614" s="127" t="str">
        <f>IFERROR(IF(OR(T614="",T614&lt;0),"",IFERROR(INDEX(価格設定!E$2:X$3,IF(AND(K614=$K$1,$K$1&lt;&gt;""),ROW(価格設定!$D$3)-1,MATCH(INDEX(価格設定!$D$5:$D$1048576,MATCH(Q614,価格設定!$B$5:$B$1048576,0),0),価格設定!$D$2:$D$3,0)),MATCH($AW614,価格設定!E$1:X$1,1)),INDEX(価格設定!E$2:X$2,0,MATCH($AW614,価格設定!E$1:X$1,1)))),"")</f>
        <v/>
      </c>
      <c r="X614" s="126" t="str">
        <f t="shared" si="989"/>
        <v/>
      </c>
      <c r="Y614" s="128" t="str">
        <f t="shared" si="999"/>
        <v/>
      </c>
      <c r="Z614" s="126" t="str">
        <f t="shared" si="1000"/>
        <v/>
      </c>
      <c r="AA614" s="129" t="str">
        <f t="shared" si="1001"/>
        <v/>
      </c>
      <c r="AB614" s="126" t="str">
        <f t="shared" si="1002"/>
        <v/>
      </c>
      <c r="AC614" s="280" t="str">
        <f t="shared" si="1003"/>
        <v/>
      </c>
      <c r="AD614" s="15"/>
      <c r="AE614" s="204" t="str">
        <f>IF(AF614="","",COUNT($AF$3:AF614))</f>
        <v/>
      </c>
      <c r="AF614" s="206" t="str">
        <f t="shared" si="1004"/>
        <v/>
      </c>
      <c r="AG614" s="204" t="str">
        <f t="shared" si="1005"/>
        <v/>
      </c>
      <c r="AH614" s="204" t="str">
        <f t="shared" si="1006"/>
        <v/>
      </c>
      <c r="AI614" s="287"/>
      <c r="AJ614" s="15"/>
      <c r="AK614" s="138" t="str">
        <f t="shared" si="1007"/>
        <v/>
      </c>
      <c r="AL614" s="131" t="str">
        <f t="shared" si="1008"/>
        <v/>
      </c>
      <c r="AM614" s="131" t="str">
        <f t="shared" si="1009"/>
        <v/>
      </c>
      <c r="AN614" s="313" t="str">
        <f t="shared" si="1010"/>
        <v/>
      </c>
      <c r="AO614" s="316" t="str">
        <f t="shared" si="1011"/>
        <v/>
      </c>
      <c r="AP614" s="18"/>
      <c r="AQ614" s="3" t="str">
        <f>IF(F614="","",MAX($AQ$3:AQ613)+1)</f>
        <v/>
      </c>
      <c r="AR614" s="3" t="str">
        <f>IF(OR(AQ614="",BB614=""),"",MAX($AR$3:AR613)+1)</f>
        <v/>
      </c>
      <c r="AS614" s="3" t="str">
        <f>IF(CQ614="","",RANK(CQ614,CQ$3:CQ$1048576,1)+COUNTIF($CQ$3:CQ614,CQ614)-1)</f>
        <v/>
      </c>
      <c r="AT614" s="21" t="str">
        <f>IF(C614="",IF(OR(AND($H614&lt;&gt;"",C614=""),AND($F613=$F614,$AZ614&lt;&gt;""),COUNTA($H$3:$H$1048576,#REF!,$F$3:$F$1048576)&gt;COUNTA($H$3:$H614,#REF!,$F$3:$F614),$AZ614&lt;&gt;""),INDEX(AT$3:AT$1048576,MATCH(MAX($AQ$3:$AQ613),$AQ$3:$AQ$1048576,0),0),""),C614)</f>
        <v/>
      </c>
      <c r="AU614" s="21" t="str">
        <f>IF(D614="",IF(OR(AND($H614&lt;&gt;"",D614=""),AND($F613=$F614,$AZ614&lt;&gt;""),COUNTA($H$3:$H$1048576,#REF!,$F$3:$F$1048576)&gt;COUNTA($H$3:$H614,#REF!,$F$3:$F614),$AZ614&lt;&gt;""),INDEX(AU$3:AU$1048576,MATCH(MAX($AQ$3:$AQ613),$AQ$3:$AQ$1048576,0),0),""),D614)</f>
        <v/>
      </c>
      <c r="AV614" s="21" t="str">
        <f>IF(E614="",IF(OR(AND($H614&lt;&gt;"",E614=""),AND($F613=$F614,$AZ614&lt;&gt;""),COUNTA($H$3:$H$1048576,#REF!,$F$3:$F$1048576)&gt;COUNTA($H$3:$H614,#REF!,$F$3:$F614),$AZ614&lt;&gt;""),INDEX(AV$3:AV$1048576,MATCH(MAX($AQ$3:$AQ613),$AQ$3:$AQ$1048576,0),0),""),E614)</f>
        <v/>
      </c>
      <c r="AW614" s="24" t="str">
        <f t="shared" si="1012"/>
        <v/>
      </c>
      <c r="AX614" s="13" t="str">
        <f t="shared" si="1013"/>
        <v/>
      </c>
      <c r="AY614" s="4" t="str">
        <f t="shared" si="1014"/>
        <v/>
      </c>
      <c r="AZ614" s="4" t="str">
        <f>IF(AX614="",IF(OR(AND(H614&lt;&gt;"",F614=""),COUNTA($H$3:$H$1048576)&gt;COUNTA($H$3:$H614)),INDEX(AX$3:AX614,MATCH(MAX($AQ$3:AQ614),AQ$3:AQ614,0),0),""),AX614)</f>
        <v/>
      </c>
      <c r="BA614" s="4" t="str">
        <f>IF(AY614="",IF(AND(H614&lt;&gt;"",F614=""),INDEX(AY$3:AY614,MATCH(MAX($AQ$3:AQ614),AQ$3:AQ614,0),0),""),AY614)</f>
        <v/>
      </c>
      <c r="BB614" s="82" t="str">
        <f>IF(BC614="","",RANK(BC614,BC$3:BC$1048576,1)+COUNTIF($BC$3:BC614,BC614)-1)</f>
        <v/>
      </c>
      <c r="BC614" s="139" t="str">
        <f t="shared" si="1015"/>
        <v/>
      </c>
      <c r="BD614" s="46" t="str">
        <f t="shared" si="1016"/>
        <v/>
      </c>
      <c r="BE614" s="46" t="str">
        <f t="shared" si="1017"/>
        <v/>
      </c>
      <c r="BF614" s="46" t="str">
        <f t="shared" si="1018"/>
        <v/>
      </c>
      <c r="BG614" s="4" t="str">
        <f t="shared" si="1019"/>
        <v/>
      </c>
      <c r="BH614" s="180" t="str">
        <f t="shared" si="1020"/>
        <v/>
      </c>
      <c r="BI614" s="16" t="str">
        <f t="shared" si="1021"/>
        <v/>
      </c>
      <c r="BJ614" s="52" t="str">
        <f>IF(BI614="","",IF(W614="","",IF(AND(K614=$K$1,$K$1&lt;&gt;""),$BT$2,IFERROR(IF(INDEX(価格設定!$D$5:$D$1048576,MATCH(Q614,価格設定!$B$5:$B$1048576,0),0)=価格設定!$D$3,$BT$2,$BS$2),$BS$2))))</f>
        <v/>
      </c>
      <c r="BK614" s="16" t="str">
        <f>IF(BI614="","",IF(COUNTIF($BI$3:BI614,BI614)=1,1,IF(AND(BI613=BI614,BH614=""),BK613,COUNTIF($BH$3:BH614,BH614))))</f>
        <v/>
      </c>
      <c r="BL614" s="52" t="str">
        <f t="shared" si="1022"/>
        <v/>
      </c>
      <c r="BM614" s="52" t="str">
        <f t="shared" si="1023"/>
        <v/>
      </c>
      <c r="BN614" s="119" t="str">
        <f t="shared" si="1024"/>
        <v/>
      </c>
      <c r="BO614" s="119" t="str">
        <f t="shared" si="1025"/>
        <v/>
      </c>
      <c r="BP614" s="17" t="str">
        <f t="shared" si="1026"/>
        <v/>
      </c>
      <c r="BQ614" s="17" t="str">
        <f t="shared" si="1027"/>
        <v/>
      </c>
      <c r="BR614" s="17" t="str">
        <f>IF(OR(BP614="",COUNTIF($BO$3:BO614,BO614)&lt;&gt;1),"",SUMIF(BO$3:BO$1048576,BO614,BP$3:BP$1048576))</f>
        <v/>
      </c>
      <c r="BS614" s="17" t="str">
        <f t="shared" si="1028"/>
        <v/>
      </c>
      <c r="BT614" s="17" t="str">
        <f t="shared" si="1029"/>
        <v/>
      </c>
      <c r="BU614" s="17" t="str">
        <f t="shared" si="1030"/>
        <v/>
      </c>
      <c r="BV614" s="24" t="str">
        <f t="shared" si="1031"/>
        <v/>
      </c>
      <c r="BW614" s="24" t="str">
        <f t="shared" si="1032"/>
        <v/>
      </c>
      <c r="BX614" s="24" t="str">
        <f t="shared" si="1033"/>
        <v/>
      </c>
      <c r="BY614" s="26" t="str">
        <f t="shared" si="1034"/>
        <v/>
      </c>
      <c r="BZ614" s="26" t="str">
        <f t="shared" si="1035"/>
        <v/>
      </c>
      <c r="CA614" s="26" t="str">
        <f t="shared" si="1036"/>
        <v/>
      </c>
      <c r="CB614" s="66" t="str">
        <f t="shared" si="1037"/>
        <v/>
      </c>
      <c r="CC614" s="65" t="str">
        <f t="shared" si="1038"/>
        <v/>
      </c>
      <c r="CD614" s="26" t="str">
        <f t="shared" si="1039"/>
        <v/>
      </c>
      <c r="CE614" s="26" t="str">
        <f t="shared" si="1040"/>
        <v/>
      </c>
      <c r="CF614" s="193" t="str">
        <f t="shared" si="1041"/>
        <v/>
      </c>
      <c r="CG614" s="193" t="str">
        <f t="shared" si="1042"/>
        <v/>
      </c>
      <c r="CH614" s="26" t="str">
        <f t="shared" si="1043"/>
        <v/>
      </c>
      <c r="CI614" s="26" t="str">
        <f t="shared" si="1044"/>
        <v/>
      </c>
      <c r="CJ614" s="65" t="str">
        <f t="shared" si="1045"/>
        <v/>
      </c>
      <c r="CK614" s="65" t="str">
        <f t="shared" si="1046"/>
        <v/>
      </c>
      <c r="CL614" s="64" t="str">
        <f t="shared" si="1047"/>
        <v/>
      </c>
      <c r="CM614" s="64" t="str">
        <f t="shared" si="1048"/>
        <v/>
      </c>
      <c r="CN614" s="65" t="str">
        <f t="shared" si="1049"/>
        <v/>
      </c>
      <c r="CP614" s="63" t="str">
        <f>IF(BH614="","",MAX($CP$3:CP613)+1)</f>
        <v/>
      </c>
      <c r="CQ614" s="24" t="str">
        <f t="shared" si="1050"/>
        <v/>
      </c>
      <c r="CR614" s="24" t="str">
        <f t="shared" si="1051"/>
        <v/>
      </c>
      <c r="CS614" s="24" t="str">
        <f t="shared" si="1052"/>
        <v/>
      </c>
      <c r="CT614" s="58" t="str">
        <f>IF(BO614="","",COUNTIF($BO$3:BO614,BO614)&amp;"@"&amp;BO614)</f>
        <v/>
      </c>
      <c r="CU614" s="16" t="str">
        <f t="shared" si="990"/>
        <v/>
      </c>
      <c r="CV614" s="63" t="str">
        <f t="shared" si="1053"/>
        <v/>
      </c>
      <c r="CW614" s="16" t="str">
        <f t="shared" si="1054"/>
        <v/>
      </c>
      <c r="CX614" s="16" t="str">
        <f t="shared" si="1055"/>
        <v/>
      </c>
      <c r="CY614" s="16" t="str">
        <f t="shared" si="1056"/>
        <v/>
      </c>
      <c r="CZ614" s="85" t="str">
        <f t="shared" si="1057"/>
        <v/>
      </c>
      <c r="DA614" s="16" t="str">
        <f t="shared" si="1058"/>
        <v/>
      </c>
      <c r="DB614" s="16" t="str">
        <f t="shared" si="1059"/>
        <v/>
      </c>
      <c r="DC614" s="28" t="str">
        <f>IF(CP614="","",$DC$1&amp;(INDEX(価格設定!D$1:XFD$3,ROW(価格設定!$D$3),MATCH($AW614,価格設定!D$1:XFD$1,1))*100)&amp;"%")</f>
        <v/>
      </c>
      <c r="DD614" s="28" t="str">
        <f>IF(CP614="","",$DD$1&amp;(INDEX(価格設定!D$1:XFD$3,ROW(価格設定!$D$2),MATCH($AW614,価格設定!D$1:XFD$1,1))*100)&amp;"%")</f>
        <v/>
      </c>
      <c r="DE614" s="29" t="str">
        <f t="shared" si="1060"/>
        <v/>
      </c>
      <c r="DG614" s="58" t="str">
        <f t="shared" si="1061"/>
        <v/>
      </c>
      <c r="DH614" s="58" t="str">
        <f t="shared" si="1062"/>
        <v/>
      </c>
      <c r="DI614" s="58" t="str">
        <f t="shared" si="1063"/>
        <v/>
      </c>
      <c r="DJ614" s="85" t="str">
        <f t="shared" si="1064"/>
        <v/>
      </c>
      <c r="DL614" s="58" t="str">
        <f>IF(COUNTIF(DG$3:DG$1048576,DG614)=COUNTIF($DG$3:$DG614,DG614),DG614,"")</f>
        <v/>
      </c>
      <c r="DM614" s="85" t="str">
        <f t="shared" si="1065"/>
        <v/>
      </c>
      <c r="DN614" s="85" t="str">
        <f t="shared" si="991"/>
        <v/>
      </c>
      <c r="DO614" s="85" t="str">
        <f t="shared" si="991"/>
        <v/>
      </c>
      <c r="DP614" s="303"/>
      <c r="DQ614" s="17" t="str">
        <f t="shared" si="992"/>
        <v/>
      </c>
      <c r="DR614" s="17" t="str">
        <f t="shared" si="993"/>
        <v/>
      </c>
      <c r="DS614" s="17" t="str">
        <f t="shared" si="994"/>
        <v/>
      </c>
      <c r="DU614" s="16" t="str">
        <f t="shared" si="1066"/>
        <v/>
      </c>
      <c r="DV614" s="16" t="str">
        <f>IF(DU614="","",COUNT($DU$3:DU614))</f>
        <v/>
      </c>
      <c r="DW614" s="16" t="str">
        <f t="shared" si="1067"/>
        <v/>
      </c>
      <c r="DX614" s="16" t="str">
        <f t="shared" si="1068"/>
        <v/>
      </c>
      <c r="DY614" s="16" t="str">
        <f>IF(DZ614="","",COUNTIF(DZ$3:DZ614,DZ614))</f>
        <v/>
      </c>
      <c r="DZ614" s="16" t="str">
        <f t="shared" si="1069"/>
        <v/>
      </c>
      <c r="EA614" s="16" t="str">
        <f t="shared" si="1070"/>
        <v/>
      </c>
      <c r="EB614" s="16" t="str">
        <f t="shared" si="1071"/>
        <v/>
      </c>
      <c r="EC614" s="16" t="str">
        <f t="shared" si="1072"/>
        <v/>
      </c>
      <c r="ED614" s="16" t="str">
        <f t="shared" si="1073"/>
        <v/>
      </c>
      <c r="EE614" s="16" t="str">
        <f t="shared" si="1074"/>
        <v/>
      </c>
      <c r="EF614" s="16" t="str">
        <f t="shared" si="1075"/>
        <v/>
      </c>
      <c r="EG614" s="16" t="str">
        <f t="shared" si="1076"/>
        <v/>
      </c>
      <c r="EH614" s="16" t="str">
        <f t="shared" si="1077"/>
        <v/>
      </c>
      <c r="EI614" s="16" t="str">
        <f t="shared" si="1078"/>
        <v/>
      </c>
      <c r="EJ614" s="16" t="str">
        <f t="shared" si="1079"/>
        <v/>
      </c>
      <c r="EK614" s="16" t="str">
        <f t="shared" si="1080"/>
        <v/>
      </c>
      <c r="EL614" s="58" t="str">
        <f t="shared" si="1081"/>
        <v/>
      </c>
      <c r="EM614" s="58" t="str">
        <f>IF(OR($DZ614="",CR614=""),IF($EL614="","",$EL614),IF(OR(CR614="なし",CR614=0),領収書!$H$1,CR614))</f>
        <v/>
      </c>
      <c r="EN614" s="58" t="str">
        <f>IF(OR($DZ614="",CS614=""),IF($EL614="","",$EL614),IF(OR(CS614="なし",CS614=0),入力!$EN$1,CS614))</f>
        <v/>
      </c>
      <c r="EO614" s="63" t="str">
        <f t="shared" si="1082"/>
        <v/>
      </c>
      <c r="EP614" s="63" t="str">
        <f t="shared" si="1083"/>
        <v/>
      </c>
      <c r="ER614" s="16" t="str">
        <f>IF(AND(COUNTIF($ET$3:ET614,ET614)=1,ET614&lt;&gt;""),MAX($ER$3:ER613)+1,"")</f>
        <v/>
      </c>
      <c r="ES614" s="16" t="str">
        <f>IF(価格設定!B616="","",価格設定!B616)</f>
        <v/>
      </c>
      <c r="ET614" s="16" t="str">
        <f>IF(価格設定!C616="","",価格設定!C616)</f>
        <v/>
      </c>
      <c r="EV614" s="16" t="str">
        <f t="shared" si="995"/>
        <v/>
      </c>
      <c r="EW614" s="16" t="str">
        <f t="shared" si="1084"/>
        <v/>
      </c>
    </row>
    <row r="615" spans="1:153" ht="30" customHeight="1" x14ac:dyDescent="0.2">
      <c r="A615" s="225"/>
      <c r="B615" s="212"/>
      <c r="C615" s="221"/>
      <c r="D615" s="164"/>
      <c r="E615" s="165"/>
      <c r="F615" s="166"/>
      <c r="G615" s="167"/>
      <c r="H615" s="179"/>
      <c r="I615" s="306"/>
      <c r="J615" s="169"/>
      <c r="K615" s="179"/>
      <c r="L615" s="186"/>
      <c r="M615" s="186"/>
      <c r="N615" s="168"/>
      <c r="O615" s="170"/>
      <c r="P615" s="212"/>
      <c r="Q615" s="179" t="str">
        <f>IFERROR(IF(H615="","",IFERROR(INDEX(価格設定!$B$5:$B$1048576,MATCH(H615,価格設定!$B$5:$B$1048576,0),0),INDEX(価格設定!$B$5:$B$1048576,MATCH("*"&amp;H615&amp;"*",価格設定!$B$5:$B$1048576,0),0))),H615)</f>
        <v/>
      </c>
      <c r="R615" s="250" t="str">
        <f>IFERROR(IF(Q615="",IF(K615="","",K615),IF(K615="",IF(INDEX(価格設定!$C$5:$C$1048576,MATCH(Q615,価格設定!$B$5:$B$1048576,0),0)=0,"",INDEX(価格設定!$C$5:$C$1048576,MATCH(Q615,価格設定!$B$5:$B$1048576,0),0)),IF(K615="なし","",K615))),"")</f>
        <v/>
      </c>
      <c r="S615" s="308" t="str">
        <f t="shared" si="996"/>
        <v/>
      </c>
      <c r="T615" s="126" t="str">
        <f>IFERROR(IF(J615="",IF(INDEX(価格設定!$E$5:$R$1048576,MATCH($Q615,価格設定!B$5:B$1048576,0),MATCH($AW615,価格設定!E$1:X$1,1))=0,"",INDEX(価格設定!$E$5:$R$1048576,MATCH($Q615,価格設定!B$5:B$1048576,0),MATCH($AW615,価格設定!E$1:X$1,1))),J615),"")</f>
        <v/>
      </c>
      <c r="U615" s="126" t="str">
        <f t="shared" si="997"/>
        <v/>
      </c>
      <c r="V615" s="132" t="str">
        <f t="shared" si="998"/>
        <v/>
      </c>
      <c r="W615" s="127" t="str">
        <f>IFERROR(IF(OR(T615="",T615&lt;0),"",IFERROR(INDEX(価格設定!E$2:X$3,IF(AND(K615=$K$1,$K$1&lt;&gt;""),ROW(価格設定!$D$3)-1,MATCH(INDEX(価格設定!$D$5:$D$1048576,MATCH(Q615,価格設定!$B$5:$B$1048576,0),0),価格設定!$D$2:$D$3,0)),MATCH($AW615,価格設定!E$1:X$1,1)),INDEX(価格設定!E$2:X$2,0,MATCH($AW615,価格設定!E$1:X$1,1)))),"")</f>
        <v/>
      </c>
      <c r="X615" s="126" t="str">
        <f t="shared" si="989"/>
        <v/>
      </c>
      <c r="Y615" s="128" t="str">
        <f t="shared" si="999"/>
        <v/>
      </c>
      <c r="Z615" s="126" t="str">
        <f t="shared" si="1000"/>
        <v/>
      </c>
      <c r="AA615" s="129" t="str">
        <f t="shared" si="1001"/>
        <v/>
      </c>
      <c r="AB615" s="126" t="str">
        <f t="shared" si="1002"/>
        <v/>
      </c>
      <c r="AC615" s="280" t="str">
        <f t="shared" si="1003"/>
        <v/>
      </c>
      <c r="AD615" s="15"/>
      <c r="AE615" s="204" t="str">
        <f>IF(AF615="","",COUNT($AF$3:AF615))</f>
        <v/>
      </c>
      <c r="AF615" s="206" t="str">
        <f t="shared" si="1004"/>
        <v/>
      </c>
      <c r="AG615" s="204" t="str">
        <f t="shared" si="1005"/>
        <v/>
      </c>
      <c r="AH615" s="204" t="str">
        <f t="shared" si="1006"/>
        <v/>
      </c>
      <c r="AI615" s="287"/>
      <c r="AJ615" s="15"/>
      <c r="AK615" s="138" t="str">
        <f t="shared" si="1007"/>
        <v/>
      </c>
      <c r="AL615" s="131" t="str">
        <f t="shared" si="1008"/>
        <v/>
      </c>
      <c r="AM615" s="131" t="str">
        <f t="shared" si="1009"/>
        <v/>
      </c>
      <c r="AN615" s="313" t="str">
        <f t="shared" si="1010"/>
        <v/>
      </c>
      <c r="AO615" s="316" t="str">
        <f t="shared" si="1011"/>
        <v/>
      </c>
      <c r="AP615" s="18"/>
      <c r="AQ615" s="3" t="str">
        <f>IF(F615="","",MAX($AQ$3:AQ614)+1)</f>
        <v/>
      </c>
      <c r="AR615" s="3" t="str">
        <f>IF(OR(AQ615="",BB615=""),"",MAX($AR$3:AR614)+1)</f>
        <v/>
      </c>
      <c r="AS615" s="3" t="str">
        <f>IF(CQ615="","",RANK(CQ615,CQ$3:CQ$1048576,1)+COUNTIF($CQ$3:CQ615,CQ615)-1)</f>
        <v/>
      </c>
      <c r="AT615" s="21" t="str">
        <f>IF(C615="",IF(OR(AND($H615&lt;&gt;"",C615=""),AND($F614=$F615,$AZ615&lt;&gt;""),COUNTA($H$3:$H$1048576,#REF!,$F$3:$F$1048576)&gt;COUNTA($H$3:$H615,#REF!,$F$3:$F615),$AZ615&lt;&gt;""),INDEX(AT$3:AT$1048576,MATCH(MAX($AQ$3:$AQ614),$AQ$3:$AQ$1048576,0),0),""),C615)</f>
        <v/>
      </c>
      <c r="AU615" s="21" t="str">
        <f>IF(D615="",IF(OR(AND($H615&lt;&gt;"",D615=""),AND($F614=$F615,$AZ615&lt;&gt;""),COUNTA($H$3:$H$1048576,#REF!,$F$3:$F$1048576)&gt;COUNTA($H$3:$H615,#REF!,$F$3:$F615),$AZ615&lt;&gt;""),INDEX(AU$3:AU$1048576,MATCH(MAX($AQ$3:$AQ614),$AQ$3:$AQ$1048576,0),0),""),D615)</f>
        <v/>
      </c>
      <c r="AV615" s="21" t="str">
        <f>IF(E615="",IF(OR(AND($H615&lt;&gt;"",E615=""),AND($F614=$F615,$AZ615&lt;&gt;""),COUNTA($H$3:$H$1048576,#REF!,$F$3:$F$1048576)&gt;COUNTA($H$3:$H615,#REF!,$F$3:$F615),$AZ615&lt;&gt;""),INDEX(AV$3:AV$1048576,MATCH(MAX($AQ$3:$AQ614),$AQ$3:$AQ$1048576,0),0),""),E615)</f>
        <v/>
      </c>
      <c r="AW615" s="24" t="str">
        <f t="shared" si="1012"/>
        <v/>
      </c>
      <c r="AX615" s="13" t="str">
        <f t="shared" si="1013"/>
        <v/>
      </c>
      <c r="AY615" s="4" t="str">
        <f t="shared" si="1014"/>
        <v/>
      </c>
      <c r="AZ615" s="4" t="str">
        <f>IF(AX615="",IF(OR(AND(H615&lt;&gt;"",F615=""),COUNTA($H$3:$H$1048576)&gt;COUNTA($H$3:$H615)),INDEX(AX$3:AX615,MATCH(MAX($AQ$3:AQ615),AQ$3:AQ615,0),0),""),AX615)</f>
        <v/>
      </c>
      <c r="BA615" s="4" t="str">
        <f>IF(AY615="",IF(AND(H615&lt;&gt;"",F615=""),INDEX(AY$3:AY615,MATCH(MAX($AQ$3:AQ615),AQ$3:AQ615,0),0),""),AY615)</f>
        <v/>
      </c>
      <c r="BB615" s="82" t="str">
        <f>IF(BC615="","",RANK(BC615,BC$3:BC$1048576,1)+COUNTIF($BC$3:BC615,BC615)-1)</f>
        <v/>
      </c>
      <c r="BC615" s="139" t="str">
        <f t="shared" si="1015"/>
        <v/>
      </c>
      <c r="BD615" s="46" t="str">
        <f t="shared" si="1016"/>
        <v/>
      </c>
      <c r="BE615" s="46" t="str">
        <f t="shared" si="1017"/>
        <v/>
      </c>
      <c r="BF615" s="46" t="str">
        <f t="shared" si="1018"/>
        <v/>
      </c>
      <c r="BG615" s="4" t="str">
        <f t="shared" si="1019"/>
        <v/>
      </c>
      <c r="BH615" s="180" t="str">
        <f t="shared" si="1020"/>
        <v/>
      </c>
      <c r="BI615" s="16" t="str">
        <f t="shared" si="1021"/>
        <v/>
      </c>
      <c r="BJ615" s="52" t="str">
        <f>IF(BI615="","",IF(W615="","",IF(AND(K615=$K$1,$K$1&lt;&gt;""),$BT$2,IFERROR(IF(INDEX(価格設定!$D$5:$D$1048576,MATCH(Q615,価格設定!$B$5:$B$1048576,0),0)=価格設定!$D$3,$BT$2,$BS$2),$BS$2))))</f>
        <v/>
      </c>
      <c r="BK615" s="16" t="str">
        <f>IF(BI615="","",IF(COUNTIF($BI$3:BI615,BI615)=1,1,IF(AND(BI614=BI615,BH615=""),BK614,COUNTIF($BH$3:BH615,BH615))))</f>
        <v/>
      </c>
      <c r="BL615" s="52" t="str">
        <f t="shared" si="1022"/>
        <v/>
      </c>
      <c r="BM615" s="52" t="str">
        <f t="shared" si="1023"/>
        <v/>
      </c>
      <c r="BN615" s="119" t="str">
        <f t="shared" si="1024"/>
        <v/>
      </c>
      <c r="BO615" s="119" t="str">
        <f t="shared" si="1025"/>
        <v/>
      </c>
      <c r="BP615" s="17" t="str">
        <f t="shared" si="1026"/>
        <v/>
      </c>
      <c r="BQ615" s="17" t="str">
        <f t="shared" si="1027"/>
        <v/>
      </c>
      <c r="BR615" s="17" t="str">
        <f>IF(OR(BP615="",COUNTIF($BO$3:BO615,BO615)&lt;&gt;1),"",SUMIF(BO$3:BO$1048576,BO615,BP$3:BP$1048576))</f>
        <v/>
      </c>
      <c r="BS615" s="17" t="str">
        <f t="shared" si="1028"/>
        <v/>
      </c>
      <c r="BT615" s="17" t="str">
        <f t="shared" si="1029"/>
        <v/>
      </c>
      <c r="BU615" s="17" t="str">
        <f t="shared" si="1030"/>
        <v/>
      </c>
      <c r="BV615" s="24" t="str">
        <f t="shared" si="1031"/>
        <v/>
      </c>
      <c r="BW615" s="24" t="str">
        <f t="shared" si="1032"/>
        <v/>
      </c>
      <c r="BX615" s="24" t="str">
        <f t="shared" si="1033"/>
        <v/>
      </c>
      <c r="BY615" s="26" t="str">
        <f t="shared" si="1034"/>
        <v/>
      </c>
      <c r="BZ615" s="26" t="str">
        <f t="shared" si="1035"/>
        <v/>
      </c>
      <c r="CA615" s="26" t="str">
        <f t="shared" si="1036"/>
        <v/>
      </c>
      <c r="CB615" s="66" t="str">
        <f t="shared" si="1037"/>
        <v/>
      </c>
      <c r="CC615" s="65" t="str">
        <f t="shared" si="1038"/>
        <v/>
      </c>
      <c r="CD615" s="26" t="str">
        <f t="shared" si="1039"/>
        <v/>
      </c>
      <c r="CE615" s="26" t="str">
        <f t="shared" si="1040"/>
        <v/>
      </c>
      <c r="CF615" s="193" t="str">
        <f t="shared" si="1041"/>
        <v/>
      </c>
      <c r="CG615" s="193" t="str">
        <f t="shared" si="1042"/>
        <v/>
      </c>
      <c r="CH615" s="26" t="str">
        <f t="shared" si="1043"/>
        <v/>
      </c>
      <c r="CI615" s="26" t="str">
        <f t="shared" si="1044"/>
        <v/>
      </c>
      <c r="CJ615" s="65" t="str">
        <f t="shared" si="1045"/>
        <v/>
      </c>
      <c r="CK615" s="65" t="str">
        <f t="shared" si="1046"/>
        <v/>
      </c>
      <c r="CL615" s="64" t="str">
        <f t="shared" si="1047"/>
        <v/>
      </c>
      <c r="CM615" s="64" t="str">
        <f t="shared" si="1048"/>
        <v/>
      </c>
      <c r="CN615" s="65" t="str">
        <f t="shared" si="1049"/>
        <v/>
      </c>
      <c r="CP615" s="63" t="str">
        <f>IF(BH615="","",MAX($CP$3:CP614)+1)</f>
        <v/>
      </c>
      <c r="CQ615" s="24" t="str">
        <f t="shared" si="1050"/>
        <v/>
      </c>
      <c r="CR615" s="24" t="str">
        <f t="shared" si="1051"/>
        <v/>
      </c>
      <c r="CS615" s="24" t="str">
        <f t="shared" si="1052"/>
        <v/>
      </c>
      <c r="CT615" s="58" t="str">
        <f>IF(BO615="","",COUNTIF($BO$3:BO615,BO615)&amp;"@"&amp;BO615)</f>
        <v/>
      </c>
      <c r="CU615" s="16" t="str">
        <f t="shared" si="990"/>
        <v/>
      </c>
      <c r="CV615" s="63" t="str">
        <f t="shared" si="1053"/>
        <v/>
      </c>
      <c r="CW615" s="16" t="str">
        <f t="shared" si="1054"/>
        <v/>
      </c>
      <c r="CX615" s="16" t="str">
        <f t="shared" si="1055"/>
        <v/>
      </c>
      <c r="CY615" s="16" t="str">
        <f t="shared" si="1056"/>
        <v/>
      </c>
      <c r="CZ615" s="85" t="str">
        <f t="shared" si="1057"/>
        <v/>
      </c>
      <c r="DA615" s="16" t="str">
        <f t="shared" si="1058"/>
        <v/>
      </c>
      <c r="DB615" s="16" t="str">
        <f t="shared" si="1059"/>
        <v/>
      </c>
      <c r="DC615" s="28" t="str">
        <f>IF(CP615="","",$DC$1&amp;(INDEX(価格設定!D$1:XFD$3,ROW(価格設定!$D$3),MATCH($AW615,価格設定!D$1:XFD$1,1))*100)&amp;"%")</f>
        <v/>
      </c>
      <c r="DD615" s="28" t="str">
        <f>IF(CP615="","",$DD$1&amp;(INDEX(価格設定!D$1:XFD$3,ROW(価格設定!$D$2),MATCH($AW615,価格設定!D$1:XFD$1,1))*100)&amp;"%")</f>
        <v/>
      </c>
      <c r="DE615" s="29" t="str">
        <f t="shared" si="1060"/>
        <v/>
      </c>
      <c r="DG615" s="58" t="str">
        <f t="shared" si="1061"/>
        <v/>
      </c>
      <c r="DH615" s="58" t="str">
        <f t="shared" si="1062"/>
        <v/>
      </c>
      <c r="DI615" s="58" t="str">
        <f t="shared" si="1063"/>
        <v/>
      </c>
      <c r="DJ615" s="85" t="str">
        <f t="shared" si="1064"/>
        <v/>
      </c>
      <c r="DL615" s="58" t="str">
        <f>IF(COUNTIF(DG$3:DG$1048576,DG615)=COUNTIF($DG$3:$DG615,DG615),DG615,"")</f>
        <v/>
      </c>
      <c r="DM615" s="85" t="str">
        <f t="shared" si="1065"/>
        <v/>
      </c>
      <c r="DN615" s="85" t="str">
        <f t="shared" si="991"/>
        <v/>
      </c>
      <c r="DO615" s="85" t="str">
        <f t="shared" si="991"/>
        <v/>
      </c>
      <c r="DP615" s="303"/>
      <c r="DQ615" s="17" t="str">
        <f t="shared" si="992"/>
        <v/>
      </c>
      <c r="DR615" s="17" t="str">
        <f t="shared" si="993"/>
        <v/>
      </c>
      <c r="DS615" s="17" t="str">
        <f t="shared" si="994"/>
        <v/>
      </c>
      <c r="DU615" s="16" t="str">
        <f t="shared" si="1066"/>
        <v/>
      </c>
      <c r="DV615" s="16" t="str">
        <f>IF(DU615="","",COUNT($DU$3:DU615))</f>
        <v/>
      </c>
      <c r="DW615" s="16" t="str">
        <f t="shared" si="1067"/>
        <v/>
      </c>
      <c r="DX615" s="16" t="str">
        <f t="shared" si="1068"/>
        <v/>
      </c>
      <c r="DY615" s="16" t="str">
        <f>IF(DZ615="","",COUNTIF(DZ$3:DZ615,DZ615))</f>
        <v/>
      </c>
      <c r="DZ615" s="16" t="str">
        <f t="shared" si="1069"/>
        <v/>
      </c>
      <c r="EA615" s="16" t="str">
        <f t="shared" si="1070"/>
        <v/>
      </c>
      <c r="EB615" s="16" t="str">
        <f t="shared" si="1071"/>
        <v/>
      </c>
      <c r="EC615" s="16" t="str">
        <f t="shared" si="1072"/>
        <v/>
      </c>
      <c r="ED615" s="16" t="str">
        <f t="shared" si="1073"/>
        <v/>
      </c>
      <c r="EE615" s="16" t="str">
        <f t="shared" si="1074"/>
        <v/>
      </c>
      <c r="EF615" s="16" t="str">
        <f t="shared" si="1075"/>
        <v/>
      </c>
      <c r="EG615" s="16" t="str">
        <f t="shared" si="1076"/>
        <v/>
      </c>
      <c r="EH615" s="16" t="str">
        <f t="shared" si="1077"/>
        <v/>
      </c>
      <c r="EI615" s="16" t="str">
        <f t="shared" si="1078"/>
        <v/>
      </c>
      <c r="EJ615" s="16" t="str">
        <f t="shared" si="1079"/>
        <v/>
      </c>
      <c r="EK615" s="16" t="str">
        <f t="shared" si="1080"/>
        <v/>
      </c>
      <c r="EL615" s="58" t="str">
        <f t="shared" si="1081"/>
        <v/>
      </c>
      <c r="EM615" s="58" t="str">
        <f>IF(OR($DZ615="",CR615=""),IF($EL615="","",$EL615),IF(OR(CR615="なし",CR615=0),領収書!$H$1,CR615))</f>
        <v/>
      </c>
      <c r="EN615" s="58" t="str">
        <f>IF(OR($DZ615="",CS615=""),IF($EL615="","",$EL615),IF(OR(CS615="なし",CS615=0),入力!$EN$1,CS615))</f>
        <v/>
      </c>
      <c r="EO615" s="63" t="str">
        <f t="shared" si="1082"/>
        <v/>
      </c>
      <c r="EP615" s="63" t="str">
        <f t="shared" si="1083"/>
        <v/>
      </c>
      <c r="ER615" s="16" t="str">
        <f>IF(AND(COUNTIF($ET$3:ET615,ET615)=1,ET615&lt;&gt;""),MAX($ER$3:ER614)+1,"")</f>
        <v/>
      </c>
      <c r="ES615" s="16" t="str">
        <f>IF(価格設定!B617="","",価格設定!B617)</f>
        <v/>
      </c>
      <c r="ET615" s="16" t="str">
        <f>IF(価格設定!C617="","",価格設定!C617)</f>
        <v/>
      </c>
      <c r="EV615" s="16" t="str">
        <f t="shared" si="995"/>
        <v/>
      </c>
      <c r="EW615" s="16" t="str">
        <f t="shared" si="1084"/>
        <v/>
      </c>
    </row>
    <row r="616" spans="1:153" ht="30" customHeight="1" x14ac:dyDescent="0.2">
      <c r="A616" s="225"/>
      <c r="B616" s="212"/>
      <c r="C616" s="221"/>
      <c r="D616" s="164"/>
      <c r="E616" s="165"/>
      <c r="F616" s="166"/>
      <c r="G616" s="167"/>
      <c r="H616" s="179"/>
      <c r="I616" s="306"/>
      <c r="J616" s="169"/>
      <c r="K616" s="179"/>
      <c r="L616" s="186"/>
      <c r="M616" s="186"/>
      <c r="N616" s="168"/>
      <c r="O616" s="170"/>
      <c r="P616" s="212"/>
      <c r="Q616" s="179" t="str">
        <f>IFERROR(IF(H616="","",IFERROR(INDEX(価格設定!$B$5:$B$1048576,MATCH(H616,価格設定!$B$5:$B$1048576,0),0),INDEX(価格設定!$B$5:$B$1048576,MATCH("*"&amp;H616&amp;"*",価格設定!$B$5:$B$1048576,0),0))),H616)</f>
        <v/>
      </c>
      <c r="R616" s="250" t="str">
        <f>IFERROR(IF(Q616="",IF(K616="","",K616),IF(K616="",IF(INDEX(価格設定!$C$5:$C$1048576,MATCH(Q616,価格設定!$B$5:$B$1048576,0),0)=0,"",INDEX(価格設定!$C$5:$C$1048576,MATCH(Q616,価格設定!$B$5:$B$1048576,0),0)),IF(K616="なし","",K616))),"")</f>
        <v/>
      </c>
      <c r="S616" s="308" t="str">
        <f t="shared" si="996"/>
        <v/>
      </c>
      <c r="T616" s="126" t="str">
        <f>IFERROR(IF(J616="",IF(INDEX(価格設定!$E$5:$R$1048576,MATCH($Q616,価格設定!B$5:B$1048576,0),MATCH($AW616,価格設定!E$1:X$1,1))=0,"",INDEX(価格設定!$E$5:$R$1048576,MATCH($Q616,価格設定!B$5:B$1048576,0),MATCH($AW616,価格設定!E$1:X$1,1))),J616),"")</f>
        <v/>
      </c>
      <c r="U616" s="126" t="str">
        <f t="shared" si="997"/>
        <v/>
      </c>
      <c r="V616" s="132" t="str">
        <f t="shared" si="998"/>
        <v/>
      </c>
      <c r="W616" s="127" t="str">
        <f>IFERROR(IF(OR(T616="",T616&lt;0),"",IFERROR(INDEX(価格設定!E$2:X$3,IF(AND(K616=$K$1,$K$1&lt;&gt;""),ROW(価格設定!$D$3)-1,MATCH(INDEX(価格設定!$D$5:$D$1048576,MATCH(Q616,価格設定!$B$5:$B$1048576,0),0),価格設定!$D$2:$D$3,0)),MATCH($AW616,価格設定!E$1:X$1,1)),INDEX(価格設定!E$2:X$2,0,MATCH($AW616,価格設定!E$1:X$1,1)))),"")</f>
        <v/>
      </c>
      <c r="X616" s="126" t="str">
        <f t="shared" si="989"/>
        <v/>
      </c>
      <c r="Y616" s="128" t="str">
        <f t="shared" si="999"/>
        <v/>
      </c>
      <c r="Z616" s="126" t="str">
        <f t="shared" si="1000"/>
        <v/>
      </c>
      <c r="AA616" s="129" t="str">
        <f t="shared" si="1001"/>
        <v/>
      </c>
      <c r="AB616" s="126" t="str">
        <f t="shared" si="1002"/>
        <v/>
      </c>
      <c r="AC616" s="280" t="str">
        <f t="shared" si="1003"/>
        <v/>
      </c>
      <c r="AD616" s="15"/>
      <c r="AE616" s="204" t="str">
        <f>IF(AF616="","",COUNT($AF$3:AF616))</f>
        <v/>
      </c>
      <c r="AF616" s="206" t="str">
        <f t="shared" si="1004"/>
        <v/>
      </c>
      <c r="AG616" s="204" t="str">
        <f t="shared" si="1005"/>
        <v/>
      </c>
      <c r="AH616" s="204" t="str">
        <f t="shared" si="1006"/>
        <v/>
      </c>
      <c r="AI616" s="287"/>
      <c r="AJ616" s="15"/>
      <c r="AK616" s="138" t="str">
        <f t="shared" si="1007"/>
        <v/>
      </c>
      <c r="AL616" s="131" t="str">
        <f t="shared" si="1008"/>
        <v/>
      </c>
      <c r="AM616" s="131" t="str">
        <f t="shared" si="1009"/>
        <v/>
      </c>
      <c r="AN616" s="313" t="str">
        <f t="shared" si="1010"/>
        <v/>
      </c>
      <c r="AO616" s="316" t="str">
        <f t="shared" si="1011"/>
        <v/>
      </c>
      <c r="AP616" s="18"/>
      <c r="AQ616" s="3" t="str">
        <f>IF(F616="","",MAX($AQ$3:AQ615)+1)</f>
        <v/>
      </c>
      <c r="AR616" s="3" t="str">
        <f>IF(OR(AQ616="",BB616=""),"",MAX($AR$3:AR615)+1)</f>
        <v/>
      </c>
      <c r="AS616" s="3" t="str">
        <f>IF(CQ616="","",RANK(CQ616,CQ$3:CQ$1048576,1)+COUNTIF($CQ$3:CQ616,CQ616)-1)</f>
        <v/>
      </c>
      <c r="AT616" s="21" t="str">
        <f>IF(C616="",IF(OR(AND($H616&lt;&gt;"",C616=""),AND($F615=$F616,$AZ616&lt;&gt;""),COUNTA($H$3:$H$1048576,#REF!,$F$3:$F$1048576)&gt;COUNTA($H$3:$H616,#REF!,$F$3:$F616),$AZ616&lt;&gt;""),INDEX(AT$3:AT$1048576,MATCH(MAX($AQ$3:$AQ615),$AQ$3:$AQ$1048576,0),0),""),C616)</f>
        <v/>
      </c>
      <c r="AU616" s="21" t="str">
        <f>IF(D616="",IF(OR(AND($H616&lt;&gt;"",D616=""),AND($F615=$F616,$AZ616&lt;&gt;""),COUNTA($H$3:$H$1048576,#REF!,$F$3:$F$1048576)&gt;COUNTA($H$3:$H616,#REF!,$F$3:$F616),$AZ616&lt;&gt;""),INDEX(AU$3:AU$1048576,MATCH(MAX($AQ$3:$AQ615),$AQ$3:$AQ$1048576,0),0),""),D616)</f>
        <v/>
      </c>
      <c r="AV616" s="21" t="str">
        <f>IF(E616="",IF(OR(AND($H616&lt;&gt;"",E616=""),AND($F615=$F616,$AZ616&lt;&gt;""),COUNTA($H$3:$H$1048576,#REF!,$F$3:$F$1048576)&gt;COUNTA($H$3:$H616,#REF!,$F$3:$F616),$AZ616&lt;&gt;""),INDEX(AV$3:AV$1048576,MATCH(MAX($AQ$3:$AQ615),$AQ$3:$AQ$1048576,0),0),""),E616)</f>
        <v/>
      </c>
      <c r="AW616" s="24" t="str">
        <f t="shared" si="1012"/>
        <v/>
      </c>
      <c r="AX616" s="13" t="str">
        <f t="shared" si="1013"/>
        <v/>
      </c>
      <c r="AY616" s="4" t="str">
        <f t="shared" si="1014"/>
        <v/>
      </c>
      <c r="AZ616" s="4" t="str">
        <f>IF(AX616="",IF(OR(AND(H616&lt;&gt;"",F616=""),COUNTA($H$3:$H$1048576)&gt;COUNTA($H$3:$H616)),INDEX(AX$3:AX616,MATCH(MAX($AQ$3:AQ616),AQ$3:AQ616,0),0),""),AX616)</f>
        <v/>
      </c>
      <c r="BA616" s="4" t="str">
        <f>IF(AY616="",IF(AND(H616&lt;&gt;"",F616=""),INDEX(AY$3:AY616,MATCH(MAX($AQ$3:AQ616),AQ$3:AQ616,0),0),""),AY616)</f>
        <v/>
      </c>
      <c r="BB616" s="82" t="str">
        <f>IF(BC616="","",RANK(BC616,BC$3:BC$1048576,1)+COUNTIF($BC$3:BC616,BC616)-1)</f>
        <v/>
      </c>
      <c r="BC616" s="139" t="str">
        <f t="shared" si="1015"/>
        <v/>
      </c>
      <c r="BD616" s="46" t="str">
        <f t="shared" si="1016"/>
        <v/>
      </c>
      <c r="BE616" s="46" t="str">
        <f t="shared" si="1017"/>
        <v/>
      </c>
      <c r="BF616" s="46" t="str">
        <f t="shared" si="1018"/>
        <v/>
      </c>
      <c r="BG616" s="4" t="str">
        <f t="shared" si="1019"/>
        <v/>
      </c>
      <c r="BH616" s="180" t="str">
        <f t="shared" si="1020"/>
        <v/>
      </c>
      <c r="BI616" s="16" t="str">
        <f t="shared" si="1021"/>
        <v/>
      </c>
      <c r="BJ616" s="52" t="str">
        <f>IF(BI616="","",IF(W616="","",IF(AND(K616=$K$1,$K$1&lt;&gt;""),$BT$2,IFERROR(IF(INDEX(価格設定!$D$5:$D$1048576,MATCH(Q616,価格設定!$B$5:$B$1048576,0),0)=価格設定!$D$3,$BT$2,$BS$2),$BS$2))))</f>
        <v/>
      </c>
      <c r="BK616" s="16" t="str">
        <f>IF(BI616="","",IF(COUNTIF($BI$3:BI616,BI616)=1,1,IF(AND(BI615=BI616,BH616=""),BK615,COUNTIF($BH$3:BH616,BH616))))</f>
        <v/>
      </c>
      <c r="BL616" s="52" t="str">
        <f t="shared" si="1022"/>
        <v/>
      </c>
      <c r="BM616" s="52" t="str">
        <f t="shared" si="1023"/>
        <v/>
      </c>
      <c r="BN616" s="119" t="str">
        <f t="shared" si="1024"/>
        <v/>
      </c>
      <c r="BO616" s="119" t="str">
        <f t="shared" si="1025"/>
        <v/>
      </c>
      <c r="BP616" s="17" t="str">
        <f t="shared" si="1026"/>
        <v/>
      </c>
      <c r="BQ616" s="17" t="str">
        <f t="shared" si="1027"/>
        <v/>
      </c>
      <c r="BR616" s="17" t="str">
        <f>IF(OR(BP616="",COUNTIF($BO$3:BO616,BO616)&lt;&gt;1),"",SUMIF(BO$3:BO$1048576,BO616,BP$3:BP$1048576))</f>
        <v/>
      </c>
      <c r="BS616" s="17" t="str">
        <f t="shared" si="1028"/>
        <v/>
      </c>
      <c r="BT616" s="17" t="str">
        <f t="shared" si="1029"/>
        <v/>
      </c>
      <c r="BU616" s="17" t="str">
        <f t="shared" si="1030"/>
        <v/>
      </c>
      <c r="BV616" s="24" t="str">
        <f t="shared" si="1031"/>
        <v/>
      </c>
      <c r="BW616" s="24" t="str">
        <f t="shared" si="1032"/>
        <v/>
      </c>
      <c r="BX616" s="24" t="str">
        <f t="shared" si="1033"/>
        <v/>
      </c>
      <c r="BY616" s="26" t="str">
        <f t="shared" si="1034"/>
        <v/>
      </c>
      <c r="BZ616" s="26" t="str">
        <f t="shared" si="1035"/>
        <v/>
      </c>
      <c r="CA616" s="26" t="str">
        <f t="shared" si="1036"/>
        <v/>
      </c>
      <c r="CB616" s="66" t="str">
        <f t="shared" si="1037"/>
        <v/>
      </c>
      <c r="CC616" s="65" t="str">
        <f t="shared" si="1038"/>
        <v/>
      </c>
      <c r="CD616" s="26" t="str">
        <f t="shared" si="1039"/>
        <v/>
      </c>
      <c r="CE616" s="26" t="str">
        <f t="shared" si="1040"/>
        <v/>
      </c>
      <c r="CF616" s="193" t="str">
        <f t="shared" si="1041"/>
        <v/>
      </c>
      <c r="CG616" s="193" t="str">
        <f t="shared" si="1042"/>
        <v/>
      </c>
      <c r="CH616" s="26" t="str">
        <f t="shared" si="1043"/>
        <v/>
      </c>
      <c r="CI616" s="26" t="str">
        <f t="shared" si="1044"/>
        <v/>
      </c>
      <c r="CJ616" s="65" t="str">
        <f t="shared" si="1045"/>
        <v/>
      </c>
      <c r="CK616" s="65" t="str">
        <f t="shared" si="1046"/>
        <v/>
      </c>
      <c r="CL616" s="64" t="str">
        <f t="shared" si="1047"/>
        <v/>
      </c>
      <c r="CM616" s="64" t="str">
        <f t="shared" si="1048"/>
        <v/>
      </c>
      <c r="CN616" s="65" t="str">
        <f t="shared" si="1049"/>
        <v/>
      </c>
      <c r="CP616" s="63" t="str">
        <f>IF(BH616="","",MAX($CP$3:CP615)+1)</f>
        <v/>
      </c>
      <c r="CQ616" s="24" t="str">
        <f t="shared" si="1050"/>
        <v/>
      </c>
      <c r="CR616" s="24" t="str">
        <f t="shared" si="1051"/>
        <v/>
      </c>
      <c r="CS616" s="24" t="str">
        <f t="shared" si="1052"/>
        <v/>
      </c>
      <c r="CT616" s="58" t="str">
        <f>IF(BO616="","",COUNTIF($BO$3:BO616,BO616)&amp;"@"&amp;BO616)</f>
        <v/>
      </c>
      <c r="CU616" s="16" t="str">
        <f t="shared" si="990"/>
        <v/>
      </c>
      <c r="CV616" s="63" t="str">
        <f t="shared" si="1053"/>
        <v/>
      </c>
      <c r="CW616" s="16" t="str">
        <f t="shared" si="1054"/>
        <v/>
      </c>
      <c r="CX616" s="16" t="str">
        <f t="shared" si="1055"/>
        <v/>
      </c>
      <c r="CY616" s="16" t="str">
        <f t="shared" si="1056"/>
        <v/>
      </c>
      <c r="CZ616" s="85" t="str">
        <f t="shared" si="1057"/>
        <v/>
      </c>
      <c r="DA616" s="16" t="str">
        <f t="shared" si="1058"/>
        <v/>
      </c>
      <c r="DB616" s="16" t="str">
        <f t="shared" si="1059"/>
        <v/>
      </c>
      <c r="DC616" s="28" t="str">
        <f>IF(CP616="","",$DC$1&amp;(INDEX(価格設定!D$1:XFD$3,ROW(価格設定!$D$3),MATCH($AW616,価格設定!D$1:XFD$1,1))*100)&amp;"%")</f>
        <v/>
      </c>
      <c r="DD616" s="28" t="str">
        <f>IF(CP616="","",$DD$1&amp;(INDEX(価格設定!D$1:XFD$3,ROW(価格設定!$D$2),MATCH($AW616,価格設定!D$1:XFD$1,1))*100)&amp;"%")</f>
        <v/>
      </c>
      <c r="DE616" s="29" t="str">
        <f t="shared" si="1060"/>
        <v/>
      </c>
      <c r="DG616" s="58" t="str">
        <f t="shared" si="1061"/>
        <v/>
      </c>
      <c r="DH616" s="58" t="str">
        <f t="shared" si="1062"/>
        <v/>
      </c>
      <c r="DI616" s="58" t="str">
        <f t="shared" si="1063"/>
        <v/>
      </c>
      <c r="DJ616" s="85" t="str">
        <f t="shared" si="1064"/>
        <v/>
      </c>
      <c r="DL616" s="58" t="str">
        <f>IF(COUNTIF(DG$3:DG$1048576,DG616)=COUNTIF($DG$3:$DG616,DG616),DG616,"")</f>
        <v/>
      </c>
      <c r="DM616" s="85" t="str">
        <f t="shared" si="1065"/>
        <v/>
      </c>
      <c r="DN616" s="85" t="str">
        <f t="shared" si="991"/>
        <v/>
      </c>
      <c r="DO616" s="85" t="str">
        <f t="shared" si="991"/>
        <v/>
      </c>
      <c r="DP616" s="303"/>
      <c r="DQ616" s="17" t="str">
        <f t="shared" si="992"/>
        <v/>
      </c>
      <c r="DR616" s="17" t="str">
        <f t="shared" si="993"/>
        <v/>
      </c>
      <c r="DS616" s="17" t="str">
        <f t="shared" si="994"/>
        <v/>
      </c>
      <c r="DU616" s="16" t="str">
        <f t="shared" si="1066"/>
        <v/>
      </c>
      <c r="DV616" s="16" t="str">
        <f>IF(DU616="","",COUNT($DU$3:DU616))</f>
        <v/>
      </c>
      <c r="DW616" s="16" t="str">
        <f t="shared" si="1067"/>
        <v/>
      </c>
      <c r="DX616" s="16" t="str">
        <f t="shared" si="1068"/>
        <v/>
      </c>
      <c r="DY616" s="16" t="str">
        <f>IF(DZ616="","",COUNTIF(DZ$3:DZ616,DZ616))</f>
        <v/>
      </c>
      <c r="DZ616" s="16" t="str">
        <f t="shared" si="1069"/>
        <v/>
      </c>
      <c r="EA616" s="16" t="str">
        <f t="shared" si="1070"/>
        <v/>
      </c>
      <c r="EB616" s="16" t="str">
        <f t="shared" si="1071"/>
        <v/>
      </c>
      <c r="EC616" s="16" t="str">
        <f t="shared" si="1072"/>
        <v/>
      </c>
      <c r="ED616" s="16" t="str">
        <f t="shared" si="1073"/>
        <v/>
      </c>
      <c r="EE616" s="16" t="str">
        <f t="shared" si="1074"/>
        <v/>
      </c>
      <c r="EF616" s="16" t="str">
        <f t="shared" si="1075"/>
        <v/>
      </c>
      <c r="EG616" s="16" t="str">
        <f t="shared" si="1076"/>
        <v/>
      </c>
      <c r="EH616" s="16" t="str">
        <f t="shared" si="1077"/>
        <v/>
      </c>
      <c r="EI616" s="16" t="str">
        <f t="shared" si="1078"/>
        <v/>
      </c>
      <c r="EJ616" s="16" t="str">
        <f t="shared" si="1079"/>
        <v/>
      </c>
      <c r="EK616" s="16" t="str">
        <f t="shared" si="1080"/>
        <v/>
      </c>
      <c r="EL616" s="58" t="str">
        <f t="shared" si="1081"/>
        <v/>
      </c>
      <c r="EM616" s="58" t="str">
        <f>IF(OR($DZ616="",CR616=""),IF($EL616="","",$EL616),IF(OR(CR616="なし",CR616=0),領収書!$H$1,CR616))</f>
        <v/>
      </c>
      <c r="EN616" s="58" t="str">
        <f>IF(OR($DZ616="",CS616=""),IF($EL616="","",$EL616),IF(OR(CS616="なし",CS616=0),入力!$EN$1,CS616))</f>
        <v/>
      </c>
      <c r="EO616" s="63" t="str">
        <f t="shared" si="1082"/>
        <v/>
      </c>
      <c r="EP616" s="63" t="str">
        <f t="shared" si="1083"/>
        <v/>
      </c>
      <c r="ER616" s="16" t="str">
        <f>IF(AND(COUNTIF($ET$3:ET616,ET616)=1,ET616&lt;&gt;""),MAX($ER$3:ER615)+1,"")</f>
        <v/>
      </c>
      <c r="ES616" s="16" t="str">
        <f>IF(価格設定!B618="","",価格設定!B618)</f>
        <v/>
      </c>
      <c r="ET616" s="16" t="str">
        <f>IF(価格設定!C618="","",価格設定!C618)</f>
        <v/>
      </c>
      <c r="EV616" s="16" t="str">
        <f t="shared" si="995"/>
        <v/>
      </c>
      <c r="EW616" s="16" t="str">
        <f t="shared" si="1084"/>
        <v/>
      </c>
    </row>
    <row r="617" spans="1:153" ht="30" customHeight="1" x14ac:dyDescent="0.2">
      <c r="A617" s="225"/>
      <c r="B617" s="212"/>
      <c r="C617" s="221"/>
      <c r="D617" s="164"/>
      <c r="E617" s="165"/>
      <c r="F617" s="166"/>
      <c r="G617" s="167"/>
      <c r="H617" s="179"/>
      <c r="I617" s="306"/>
      <c r="J617" s="169"/>
      <c r="K617" s="179"/>
      <c r="L617" s="186"/>
      <c r="M617" s="186"/>
      <c r="N617" s="168"/>
      <c r="O617" s="170"/>
      <c r="P617" s="212"/>
      <c r="Q617" s="179" t="str">
        <f>IFERROR(IF(H617="","",IFERROR(INDEX(価格設定!$B$5:$B$1048576,MATCH(H617,価格設定!$B$5:$B$1048576,0),0),INDEX(価格設定!$B$5:$B$1048576,MATCH("*"&amp;H617&amp;"*",価格設定!$B$5:$B$1048576,0),0))),H617)</f>
        <v/>
      </c>
      <c r="R617" s="250" t="str">
        <f>IFERROR(IF(Q617="",IF(K617="","",K617),IF(K617="",IF(INDEX(価格設定!$C$5:$C$1048576,MATCH(Q617,価格設定!$B$5:$B$1048576,0),0)=0,"",INDEX(価格設定!$C$5:$C$1048576,MATCH(Q617,価格設定!$B$5:$B$1048576,0),0)),IF(K617="なし","",K617))),"")</f>
        <v/>
      </c>
      <c r="S617" s="308" t="str">
        <f t="shared" si="996"/>
        <v/>
      </c>
      <c r="T617" s="126" t="str">
        <f>IFERROR(IF(J617="",IF(INDEX(価格設定!$E$5:$R$1048576,MATCH($Q617,価格設定!B$5:B$1048576,0),MATCH($AW617,価格設定!E$1:X$1,1))=0,"",INDEX(価格設定!$E$5:$R$1048576,MATCH($Q617,価格設定!B$5:B$1048576,0),MATCH($AW617,価格設定!E$1:X$1,1))),J617),"")</f>
        <v/>
      </c>
      <c r="U617" s="126" t="str">
        <f t="shared" si="997"/>
        <v/>
      </c>
      <c r="V617" s="132" t="str">
        <f t="shared" si="998"/>
        <v/>
      </c>
      <c r="W617" s="127" t="str">
        <f>IFERROR(IF(OR(T617="",T617&lt;0),"",IFERROR(INDEX(価格設定!E$2:X$3,IF(AND(K617=$K$1,$K$1&lt;&gt;""),ROW(価格設定!$D$3)-1,MATCH(INDEX(価格設定!$D$5:$D$1048576,MATCH(Q617,価格設定!$B$5:$B$1048576,0),0),価格設定!$D$2:$D$3,0)),MATCH($AW617,価格設定!E$1:X$1,1)),INDEX(価格設定!E$2:X$2,0,MATCH($AW617,価格設定!E$1:X$1,1)))),"")</f>
        <v/>
      </c>
      <c r="X617" s="126" t="str">
        <f t="shared" si="989"/>
        <v/>
      </c>
      <c r="Y617" s="128" t="str">
        <f t="shared" si="999"/>
        <v/>
      </c>
      <c r="Z617" s="126" t="str">
        <f t="shared" si="1000"/>
        <v/>
      </c>
      <c r="AA617" s="129" t="str">
        <f t="shared" si="1001"/>
        <v/>
      </c>
      <c r="AB617" s="126" t="str">
        <f t="shared" si="1002"/>
        <v/>
      </c>
      <c r="AC617" s="280" t="str">
        <f t="shared" si="1003"/>
        <v/>
      </c>
      <c r="AD617" s="15"/>
      <c r="AE617" s="204" t="str">
        <f>IF(AF617="","",COUNT($AF$3:AF617))</f>
        <v/>
      </c>
      <c r="AF617" s="206" t="str">
        <f t="shared" si="1004"/>
        <v/>
      </c>
      <c r="AG617" s="204" t="str">
        <f t="shared" si="1005"/>
        <v/>
      </c>
      <c r="AH617" s="204" t="str">
        <f t="shared" si="1006"/>
        <v/>
      </c>
      <c r="AI617" s="287"/>
      <c r="AJ617" s="15"/>
      <c r="AK617" s="138" t="str">
        <f t="shared" si="1007"/>
        <v/>
      </c>
      <c r="AL617" s="131" t="str">
        <f t="shared" si="1008"/>
        <v/>
      </c>
      <c r="AM617" s="131" t="str">
        <f t="shared" si="1009"/>
        <v/>
      </c>
      <c r="AN617" s="313" t="str">
        <f t="shared" si="1010"/>
        <v/>
      </c>
      <c r="AO617" s="316" t="str">
        <f t="shared" si="1011"/>
        <v/>
      </c>
      <c r="AP617" s="18"/>
      <c r="AQ617" s="3" t="str">
        <f>IF(F617="","",MAX($AQ$3:AQ616)+1)</f>
        <v/>
      </c>
      <c r="AR617" s="3" t="str">
        <f>IF(OR(AQ617="",BB617=""),"",MAX($AR$3:AR616)+1)</f>
        <v/>
      </c>
      <c r="AS617" s="3" t="str">
        <f>IF(CQ617="","",RANK(CQ617,CQ$3:CQ$1048576,1)+COUNTIF($CQ$3:CQ617,CQ617)-1)</f>
        <v/>
      </c>
      <c r="AT617" s="21" t="str">
        <f>IF(C617="",IF(OR(AND($H617&lt;&gt;"",C617=""),AND($F616=$F617,$AZ617&lt;&gt;""),COUNTA($H$3:$H$1048576,#REF!,$F$3:$F$1048576)&gt;COUNTA($H$3:$H617,#REF!,$F$3:$F617),$AZ617&lt;&gt;""),INDEX(AT$3:AT$1048576,MATCH(MAX($AQ$3:$AQ616),$AQ$3:$AQ$1048576,0),0),""),C617)</f>
        <v/>
      </c>
      <c r="AU617" s="21" t="str">
        <f>IF(D617="",IF(OR(AND($H617&lt;&gt;"",D617=""),AND($F616=$F617,$AZ617&lt;&gt;""),COUNTA($H$3:$H$1048576,#REF!,$F$3:$F$1048576)&gt;COUNTA($H$3:$H617,#REF!,$F$3:$F617),$AZ617&lt;&gt;""),INDEX(AU$3:AU$1048576,MATCH(MAX($AQ$3:$AQ616),$AQ$3:$AQ$1048576,0),0),""),D617)</f>
        <v/>
      </c>
      <c r="AV617" s="21" t="str">
        <f>IF(E617="",IF(OR(AND($H617&lt;&gt;"",E617=""),AND($F616=$F617,$AZ617&lt;&gt;""),COUNTA($H$3:$H$1048576,#REF!,$F$3:$F$1048576)&gt;COUNTA($H$3:$H617,#REF!,$F$3:$F617),$AZ617&lt;&gt;""),INDEX(AV$3:AV$1048576,MATCH(MAX($AQ$3:$AQ616),$AQ$3:$AQ$1048576,0),0),""),E617)</f>
        <v/>
      </c>
      <c r="AW617" s="24" t="str">
        <f t="shared" si="1012"/>
        <v/>
      </c>
      <c r="AX617" s="13" t="str">
        <f t="shared" si="1013"/>
        <v/>
      </c>
      <c r="AY617" s="4" t="str">
        <f t="shared" si="1014"/>
        <v/>
      </c>
      <c r="AZ617" s="4" t="str">
        <f>IF(AX617="",IF(OR(AND(H617&lt;&gt;"",F617=""),COUNTA($H$3:$H$1048576)&gt;COUNTA($H$3:$H617)),INDEX(AX$3:AX617,MATCH(MAX($AQ$3:AQ617),AQ$3:AQ617,0),0),""),AX617)</f>
        <v/>
      </c>
      <c r="BA617" s="4" t="str">
        <f>IF(AY617="",IF(AND(H617&lt;&gt;"",F617=""),INDEX(AY$3:AY617,MATCH(MAX($AQ$3:AQ617),AQ$3:AQ617,0),0),""),AY617)</f>
        <v/>
      </c>
      <c r="BB617" s="82" t="str">
        <f>IF(BC617="","",RANK(BC617,BC$3:BC$1048576,1)+COUNTIF($BC$3:BC617,BC617)-1)</f>
        <v/>
      </c>
      <c r="BC617" s="139" t="str">
        <f t="shared" si="1015"/>
        <v/>
      </c>
      <c r="BD617" s="46" t="str">
        <f t="shared" si="1016"/>
        <v/>
      </c>
      <c r="BE617" s="46" t="str">
        <f t="shared" si="1017"/>
        <v/>
      </c>
      <c r="BF617" s="46" t="str">
        <f t="shared" si="1018"/>
        <v/>
      </c>
      <c r="BG617" s="4" t="str">
        <f t="shared" si="1019"/>
        <v/>
      </c>
      <c r="BH617" s="180" t="str">
        <f t="shared" si="1020"/>
        <v/>
      </c>
      <c r="BI617" s="16" t="str">
        <f t="shared" si="1021"/>
        <v/>
      </c>
      <c r="BJ617" s="52" t="str">
        <f>IF(BI617="","",IF(W617="","",IF(AND(K617=$K$1,$K$1&lt;&gt;""),$BT$2,IFERROR(IF(INDEX(価格設定!$D$5:$D$1048576,MATCH(Q617,価格設定!$B$5:$B$1048576,0),0)=価格設定!$D$3,$BT$2,$BS$2),$BS$2))))</f>
        <v/>
      </c>
      <c r="BK617" s="16" t="str">
        <f>IF(BI617="","",IF(COUNTIF($BI$3:BI617,BI617)=1,1,IF(AND(BI616=BI617,BH617=""),BK616,COUNTIF($BH$3:BH617,BH617))))</f>
        <v/>
      </c>
      <c r="BL617" s="52" t="str">
        <f t="shared" si="1022"/>
        <v/>
      </c>
      <c r="BM617" s="52" t="str">
        <f t="shared" si="1023"/>
        <v/>
      </c>
      <c r="BN617" s="119" t="str">
        <f t="shared" si="1024"/>
        <v/>
      </c>
      <c r="BO617" s="119" t="str">
        <f t="shared" si="1025"/>
        <v/>
      </c>
      <c r="BP617" s="17" t="str">
        <f t="shared" si="1026"/>
        <v/>
      </c>
      <c r="BQ617" s="17" t="str">
        <f t="shared" si="1027"/>
        <v/>
      </c>
      <c r="BR617" s="17" t="str">
        <f>IF(OR(BP617="",COUNTIF($BO$3:BO617,BO617)&lt;&gt;1),"",SUMIF(BO$3:BO$1048576,BO617,BP$3:BP$1048576))</f>
        <v/>
      </c>
      <c r="BS617" s="17" t="str">
        <f t="shared" si="1028"/>
        <v/>
      </c>
      <c r="BT617" s="17" t="str">
        <f t="shared" si="1029"/>
        <v/>
      </c>
      <c r="BU617" s="17" t="str">
        <f t="shared" si="1030"/>
        <v/>
      </c>
      <c r="BV617" s="24" t="str">
        <f t="shared" si="1031"/>
        <v/>
      </c>
      <c r="BW617" s="24" t="str">
        <f t="shared" si="1032"/>
        <v/>
      </c>
      <c r="BX617" s="24" t="str">
        <f t="shared" si="1033"/>
        <v/>
      </c>
      <c r="BY617" s="26" t="str">
        <f t="shared" si="1034"/>
        <v/>
      </c>
      <c r="BZ617" s="26" t="str">
        <f t="shared" si="1035"/>
        <v/>
      </c>
      <c r="CA617" s="26" t="str">
        <f t="shared" si="1036"/>
        <v/>
      </c>
      <c r="CB617" s="66" t="str">
        <f t="shared" si="1037"/>
        <v/>
      </c>
      <c r="CC617" s="65" t="str">
        <f t="shared" si="1038"/>
        <v/>
      </c>
      <c r="CD617" s="26" t="str">
        <f t="shared" si="1039"/>
        <v/>
      </c>
      <c r="CE617" s="26" t="str">
        <f t="shared" si="1040"/>
        <v/>
      </c>
      <c r="CF617" s="193" t="str">
        <f t="shared" si="1041"/>
        <v/>
      </c>
      <c r="CG617" s="193" t="str">
        <f t="shared" si="1042"/>
        <v/>
      </c>
      <c r="CH617" s="26" t="str">
        <f t="shared" si="1043"/>
        <v/>
      </c>
      <c r="CI617" s="26" t="str">
        <f t="shared" si="1044"/>
        <v/>
      </c>
      <c r="CJ617" s="65" t="str">
        <f t="shared" si="1045"/>
        <v/>
      </c>
      <c r="CK617" s="65" t="str">
        <f t="shared" si="1046"/>
        <v/>
      </c>
      <c r="CL617" s="64" t="str">
        <f t="shared" si="1047"/>
        <v/>
      </c>
      <c r="CM617" s="64" t="str">
        <f t="shared" si="1048"/>
        <v/>
      </c>
      <c r="CN617" s="65" t="str">
        <f t="shared" si="1049"/>
        <v/>
      </c>
      <c r="CP617" s="63" t="str">
        <f>IF(BH617="","",MAX($CP$3:CP616)+1)</f>
        <v/>
      </c>
      <c r="CQ617" s="24" t="str">
        <f t="shared" si="1050"/>
        <v/>
      </c>
      <c r="CR617" s="24" t="str">
        <f t="shared" si="1051"/>
        <v/>
      </c>
      <c r="CS617" s="24" t="str">
        <f t="shared" si="1052"/>
        <v/>
      </c>
      <c r="CT617" s="58" t="str">
        <f>IF(BO617="","",COUNTIF($BO$3:BO617,BO617)&amp;"@"&amp;BO617)</f>
        <v/>
      </c>
      <c r="CU617" s="16" t="str">
        <f t="shared" si="990"/>
        <v/>
      </c>
      <c r="CV617" s="63" t="str">
        <f t="shared" si="1053"/>
        <v/>
      </c>
      <c r="CW617" s="16" t="str">
        <f t="shared" si="1054"/>
        <v/>
      </c>
      <c r="CX617" s="16" t="str">
        <f t="shared" si="1055"/>
        <v/>
      </c>
      <c r="CY617" s="16" t="str">
        <f t="shared" si="1056"/>
        <v/>
      </c>
      <c r="CZ617" s="85" t="str">
        <f t="shared" si="1057"/>
        <v/>
      </c>
      <c r="DA617" s="16" t="str">
        <f t="shared" si="1058"/>
        <v/>
      </c>
      <c r="DB617" s="16" t="str">
        <f t="shared" si="1059"/>
        <v/>
      </c>
      <c r="DC617" s="28" t="str">
        <f>IF(CP617="","",$DC$1&amp;(INDEX(価格設定!D$1:XFD$3,ROW(価格設定!$D$3),MATCH($AW617,価格設定!D$1:XFD$1,1))*100)&amp;"%")</f>
        <v/>
      </c>
      <c r="DD617" s="28" t="str">
        <f>IF(CP617="","",$DD$1&amp;(INDEX(価格設定!D$1:XFD$3,ROW(価格設定!$D$2),MATCH($AW617,価格設定!D$1:XFD$1,1))*100)&amp;"%")</f>
        <v/>
      </c>
      <c r="DE617" s="29" t="str">
        <f t="shared" si="1060"/>
        <v/>
      </c>
      <c r="DG617" s="58" t="str">
        <f t="shared" si="1061"/>
        <v/>
      </c>
      <c r="DH617" s="58" t="str">
        <f t="shared" si="1062"/>
        <v/>
      </c>
      <c r="DI617" s="58" t="str">
        <f t="shared" si="1063"/>
        <v/>
      </c>
      <c r="DJ617" s="85" t="str">
        <f t="shared" si="1064"/>
        <v/>
      </c>
      <c r="DL617" s="58" t="str">
        <f>IF(COUNTIF(DG$3:DG$1048576,DG617)=COUNTIF($DG$3:$DG617,DG617),DG617,"")</f>
        <v/>
      </c>
      <c r="DM617" s="85" t="str">
        <f t="shared" si="1065"/>
        <v/>
      </c>
      <c r="DN617" s="85" t="str">
        <f t="shared" si="991"/>
        <v/>
      </c>
      <c r="DO617" s="85" t="str">
        <f t="shared" si="991"/>
        <v/>
      </c>
      <c r="DP617" s="303"/>
      <c r="DQ617" s="17" t="str">
        <f t="shared" si="992"/>
        <v/>
      </c>
      <c r="DR617" s="17" t="str">
        <f t="shared" si="993"/>
        <v/>
      </c>
      <c r="DS617" s="17" t="str">
        <f t="shared" si="994"/>
        <v/>
      </c>
      <c r="DU617" s="16" t="str">
        <f t="shared" si="1066"/>
        <v/>
      </c>
      <c r="DV617" s="16" t="str">
        <f>IF(DU617="","",COUNT($DU$3:DU617))</f>
        <v/>
      </c>
      <c r="DW617" s="16" t="str">
        <f t="shared" si="1067"/>
        <v/>
      </c>
      <c r="DX617" s="16" t="str">
        <f t="shared" si="1068"/>
        <v/>
      </c>
      <c r="DY617" s="16" t="str">
        <f>IF(DZ617="","",COUNTIF(DZ$3:DZ617,DZ617))</f>
        <v/>
      </c>
      <c r="DZ617" s="16" t="str">
        <f t="shared" si="1069"/>
        <v/>
      </c>
      <c r="EA617" s="16" t="str">
        <f t="shared" si="1070"/>
        <v/>
      </c>
      <c r="EB617" s="16" t="str">
        <f t="shared" si="1071"/>
        <v/>
      </c>
      <c r="EC617" s="16" t="str">
        <f t="shared" si="1072"/>
        <v/>
      </c>
      <c r="ED617" s="16" t="str">
        <f t="shared" si="1073"/>
        <v/>
      </c>
      <c r="EE617" s="16" t="str">
        <f t="shared" si="1074"/>
        <v/>
      </c>
      <c r="EF617" s="16" t="str">
        <f t="shared" si="1075"/>
        <v/>
      </c>
      <c r="EG617" s="16" t="str">
        <f t="shared" si="1076"/>
        <v/>
      </c>
      <c r="EH617" s="16" t="str">
        <f t="shared" si="1077"/>
        <v/>
      </c>
      <c r="EI617" s="16" t="str">
        <f t="shared" si="1078"/>
        <v/>
      </c>
      <c r="EJ617" s="16" t="str">
        <f t="shared" si="1079"/>
        <v/>
      </c>
      <c r="EK617" s="16" t="str">
        <f t="shared" si="1080"/>
        <v/>
      </c>
      <c r="EL617" s="58" t="str">
        <f t="shared" si="1081"/>
        <v/>
      </c>
      <c r="EM617" s="58" t="str">
        <f>IF(OR($DZ617="",CR617=""),IF($EL617="","",$EL617),IF(OR(CR617="なし",CR617=0),領収書!$H$1,CR617))</f>
        <v/>
      </c>
      <c r="EN617" s="58" t="str">
        <f>IF(OR($DZ617="",CS617=""),IF($EL617="","",$EL617),IF(OR(CS617="なし",CS617=0),入力!$EN$1,CS617))</f>
        <v/>
      </c>
      <c r="EO617" s="63" t="str">
        <f t="shared" si="1082"/>
        <v/>
      </c>
      <c r="EP617" s="63" t="str">
        <f t="shared" si="1083"/>
        <v/>
      </c>
      <c r="ER617" s="16" t="str">
        <f>IF(AND(COUNTIF($ET$3:ET617,ET617)=1,ET617&lt;&gt;""),MAX($ER$3:ER616)+1,"")</f>
        <v/>
      </c>
      <c r="ES617" s="16" t="str">
        <f>IF(価格設定!B619="","",価格設定!B619)</f>
        <v/>
      </c>
      <c r="ET617" s="16" t="str">
        <f>IF(価格設定!C619="","",価格設定!C619)</f>
        <v/>
      </c>
      <c r="EV617" s="16" t="str">
        <f t="shared" si="995"/>
        <v/>
      </c>
      <c r="EW617" s="16" t="str">
        <f t="shared" si="1084"/>
        <v/>
      </c>
    </row>
    <row r="618" spans="1:153" ht="30" customHeight="1" x14ac:dyDescent="0.2">
      <c r="A618" s="225"/>
      <c r="B618" s="212"/>
      <c r="C618" s="221"/>
      <c r="D618" s="164"/>
      <c r="E618" s="165"/>
      <c r="F618" s="166"/>
      <c r="G618" s="167"/>
      <c r="H618" s="179"/>
      <c r="I618" s="306"/>
      <c r="J618" s="169"/>
      <c r="K618" s="179"/>
      <c r="L618" s="186"/>
      <c r="M618" s="186"/>
      <c r="N618" s="168"/>
      <c r="O618" s="170"/>
      <c r="P618" s="212"/>
      <c r="Q618" s="179" t="str">
        <f>IFERROR(IF(H618="","",IFERROR(INDEX(価格設定!$B$5:$B$1048576,MATCH(H618,価格設定!$B$5:$B$1048576,0),0),INDEX(価格設定!$B$5:$B$1048576,MATCH("*"&amp;H618&amp;"*",価格設定!$B$5:$B$1048576,0),0))),H618)</f>
        <v/>
      </c>
      <c r="R618" s="250" t="str">
        <f>IFERROR(IF(Q618="",IF(K618="","",K618),IF(K618="",IF(INDEX(価格設定!$C$5:$C$1048576,MATCH(Q618,価格設定!$B$5:$B$1048576,0),0)=0,"",INDEX(価格設定!$C$5:$C$1048576,MATCH(Q618,価格設定!$B$5:$B$1048576,0),0)),IF(K618="なし","",K618))),"")</f>
        <v/>
      </c>
      <c r="S618" s="308" t="str">
        <f t="shared" si="996"/>
        <v/>
      </c>
      <c r="T618" s="126" t="str">
        <f>IFERROR(IF(J618="",IF(INDEX(価格設定!$E$5:$R$1048576,MATCH($Q618,価格設定!B$5:B$1048576,0),MATCH($AW618,価格設定!E$1:X$1,1))=0,"",INDEX(価格設定!$E$5:$R$1048576,MATCH($Q618,価格設定!B$5:B$1048576,0),MATCH($AW618,価格設定!E$1:X$1,1))),J618),"")</f>
        <v/>
      </c>
      <c r="U618" s="126" t="str">
        <f t="shared" si="997"/>
        <v/>
      </c>
      <c r="V618" s="132" t="str">
        <f t="shared" si="998"/>
        <v/>
      </c>
      <c r="W618" s="127" t="str">
        <f>IFERROR(IF(OR(T618="",T618&lt;0),"",IFERROR(INDEX(価格設定!E$2:X$3,IF(AND(K618=$K$1,$K$1&lt;&gt;""),ROW(価格設定!$D$3)-1,MATCH(INDEX(価格設定!$D$5:$D$1048576,MATCH(Q618,価格設定!$B$5:$B$1048576,0),0),価格設定!$D$2:$D$3,0)),MATCH($AW618,価格設定!E$1:X$1,1)),INDEX(価格設定!E$2:X$2,0,MATCH($AW618,価格設定!E$1:X$1,1)))),"")</f>
        <v/>
      </c>
      <c r="X618" s="126" t="str">
        <f t="shared" si="989"/>
        <v/>
      </c>
      <c r="Y618" s="128" t="str">
        <f t="shared" si="999"/>
        <v/>
      </c>
      <c r="Z618" s="126" t="str">
        <f t="shared" si="1000"/>
        <v/>
      </c>
      <c r="AA618" s="129" t="str">
        <f t="shared" si="1001"/>
        <v/>
      </c>
      <c r="AB618" s="126" t="str">
        <f t="shared" si="1002"/>
        <v/>
      </c>
      <c r="AC618" s="280" t="str">
        <f t="shared" si="1003"/>
        <v/>
      </c>
      <c r="AD618" s="15"/>
      <c r="AE618" s="204" t="str">
        <f>IF(AF618="","",COUNT($AF$3:AF618))</f>
        <v/>
      </c>
      <c r="AF618" s="206" t="str">
        <f t="shared" si="1004"/>
        <v/>
      </c>
      <c r="AG618" s="204" t="str">
        <f t="shared" si="1005"/>
        <v/>
      </c>
      <c r="AH618" s="204" t="str">
        <f t="shared" si="1006"/>
        <v/>
      </c>
      <c r="AI618" s="287"/>
      <c r="AJ618" s="15"/>
      <c r="AK618" s="138" t="str">
        <f t="shared" si="1007"/>
        <v/>
      </c>
      <c r="AL618" s="131" t="str">
        <f t="shared" si="1008"/>
        <v/>
      </c>
      <c r="AM618" s="131" t="str">
        <f t="shared" si="1009"/>
        <v/>
      </c>
      <c r="AN618" s="313" t="str">
        <f t="shared" si="1010"/>
        <v/>
      </c>
      <c r="AO618" s="316" t="str">
        <f t="shared" si="1011"/>
        <v/>
      </c>
      <c r="AP618" s="18"/>
      <c r="AQ618" s="3" t="str">
        <f>IF(F618="","",MAX($AQ$3:AQ617)+1)</f>
        <v/>
      </c>
      <c r="AR618" s="3" t="str">
        <f>IF(OR(AQ618="",BB618=""),"",MAX($AR$3:AR617)+1)</f>
        <v/>
      </c>
      <c r="AS618" s="3" t="str">
        <f>IF(CQ618="","",RANK(CQ618,CQ$3:CQ$1048576,1)+COUNTIF($CQ$3:CQ618,CQ618)-1)</f>
        <v/>
      </c>
      <c r="AT618" s="21" t="str">
        <f>IF(C618="",IF(OR(AND($H618&lt;&gt;"",C618=""),AND($F617=$F618,$AZ618&lt;&gt;""),COUNTA($H$3:$H$1048576,#REF!,$F$3:$F$1048576)&gt;COUNTA($H$3:$H618,#REF!,$F$3:$F618),$AZ618&lt;&gt;""),INDEX(AT$3:AT$1048576,MATCH(MAX($AQ$3:$AQ617),$AQ$3:$AQ$1048576,0),0),""),C618)</f>
        <v/>
      </c>
      <c r="AU618" s="21" t="str">
        <f>IF(D618="",IF(OR(AND($H618&lt;&gt;"",D618=""),AND($F617=$F618,$AZ618&lt;&gt;""),COUNTA($H$3:$H$1048576,#REF!,$F$3:$F$1048576)&gt;COUNTA($H$3:$H618,#REF!,$F$3:$F618),$AZ618&lt;&gt;""),INDEX(AU$3:AU$1048576,MATCH(MAX($AQ$3:$AQ617),$AQ$3:$AQ$1048576,0),0),""),D618)</f>
        <v/>
      </c>
      <c r="AV618" s="21" t="str">
        <f>IF(E618="",IF(OR(AND($H618&lt;&gt;"",E618=""),AND($F617=$F618,$AZ618&lt;&gt;""),COUNTA($H$3:$H$1048576,#REF!,$F$3:$F$1048576)&gt;COUNTA($H$3:$H618,#REF!,$F$3:$F618),$AZ618&lt;&gt;""),INDEX(AV$3:AV$1048576,MATCH(MAX($AQ$3:$AQ617),$AQ$3:$AQ$1048576,0),0),""),E618)</f>
        <v/>
      </c>
      <c r="AW618" s="24" t="str">
        <f t="shared" si="1012"/>
        <v/>
      </c>
      <c r="AX618" s="13" t="str">
        <f t="shared" si="1013"/>
        <v/>
      </c>
      <c r="AY618" s="4" t="str">
        <f t="shared" si="1014"/>
        <v/>
      </c>
      <c r="AZ618" s="4" t="str">
        <f>IF(AX618="",IF(OR(AND(H618&lt;&gt;"",F618=""),COUNTA($H$3:$H$1048576)&gt;COUNTA($H$3:$H618)),INDEX(AX$3:AX618,MATCH(MAX($AQ$3:AQ618),AQ$3:AQ618,0),0),""),AX618)</f>
        <v/>
      </c>
      <c r="BA618" s="4" t="str">
        <f>IF(AY618="",IF(AND(H618&lt;&gt;"",F618=""),INDEX(AY$3:AY618,MATCH(MAX($AQ$3:AQ618),AQ$3:AQ618,0),0),""),AY618)</f>
        <v/>
      </c>
      <c r="BB618" s="82" t="str">
        <f>IF(BC618="","",RANK(BC618,BC$3:BC$1048576,1)+COUNTIF($BC$3:BC618,BC618)-1)</f>
        <v/>
      </c>
      <c r="BC618" s="139" t="str">
        <f t="shared" si="1015"/>
        <v/>
      </c>
      <c r="BD618" s="46" t="str">
        <f t="shared" si="1016"/>
        <v/>
      </c>
      <c r="BE618" s="46" t="str">
        <f t="shared" si="1017"/>
        <v/>
      </c>
      <c r="BF618" s="46" t="str">
        <f t="shared" si="1018"/>
        <v/>
      </c>
      <c r="BG618" s="4" t="str">
        <f t="shared" si="1019"/>
        <v/>
      </c>
      <c r="BH618" s="180" t="str">
        <f t="shared" si="1020"/>
        <v/>
      </c>
      <c r="BI618" s="16" t="str">
        <f t="shared" si="1021"/>
        <v/>
      </c>
      <c r="BJ618" s="52" t="str">
        <f>IF(BI618="","",IF(W618="","",IF(AND(K618=$K$1,$K$1&lt;&gt;""),$BT$2,IFERROR(IF(INDEX(価格設定!$D$5:$D$1048576,MATCH(Q618,価格設定!$B$5:$B$1048576,0),0)=価格設定!$D$3,$BT$2,$BS$2),$BS$2))))</f>
        <v/>
      </c>
      <c r="BK618" s="16" t="str">
        <f>IF(BI618="","",IF(COUNTIF($BI$3:BI618,BI618)=1,1,IF(AND(BI617=BI618,BH618=""),BK617,COUNTIF($BH$3:BH618,BH618))))</f>
        <v/>
      </c>
      <c r="BL618" s="52" t="str">
        <f t="shared" si="1022"/>
        <v/>
      </c>
      <c r="BM618" s="52" t="str">
        <f t="shared" si="1023"/>
        <v/>
      </c>
      <c r="BN618" s="119" t="str">
        <f t="shared" si="1024"/>
        <v/>
      </c>
      <c r="BO618" s="119" t="str">
        <f t="shared" si="1025"/>
        <v/>
      </c>
      <c r="BP618" s="17" t="str">
        <f t="shared" si="1026"/>
        <v/>
      </c>
      <c r="BQ618" s="17" t="str">
        <f t="shared" si="1027"/>
        <v/>
      </c>
      <c r="BR618" s="17" t="str">
        <f>IF(OR(BP618="",COUNTIF($BO$3:BO618,BO618)&lt;&gt;1),"",SUMIF(BO$3:BO$1048576,BO618,BP$3:BP$1048576))</f>
        <v/>
      </c>
      <c r="BS618" s="17" t="str">
        <f t="shared" si="1028"/>
        <v/>
      </c>
      <c r="BT618" s="17" t="str">
        <f t="shared" si="1029"/>
        <v/>
      </c>
      <c r="BU618" s="17" t="str">
        <f t="shared" si="1030"/>
        <v/>
      </c>
      <c r="BV618" s="24" t="str">
        <f t="shared" si="1031"/>
        <v/>
      </c>
      <c r="BW618" s="24" t="str">
        <f t="shared" si="1032"/>
        <v/>
      </c>
      <c r="BX618" s="24" t="str">
        <f t="shared" si="1033"/>
        <v/>
      </c>
      <c r="BY618" s="26" t="str">
        <f t="shared" si="1034"/>
        <v/>
      </c>
      <c r="BZ618" s="26" t="str">
        <f t="shared" si="1035"/>
        <v/>
      </c>
      <c r="CA618" s="26" t="str">
        <f t="shared" si="1036"/>
        <v/>
      </c>
      <c r="CB618" s="66" t="str">
        <f t="shared" si="1037"/>
        <v/>
      </c>
      <c r="CC618" s="65" t="str">
        <f t="shared" si="1038"/>
        <v/>
      </c>
      <c r="CD618" s="26" t="str">
        <f t="shared" si="1039"/>
        <v/>
      </c>
      <c r="CE618" s="26" t="str">
        <f t="shared" si="1040"/>
        <v/>
      </c>
      <c r="CF618" s="193" t="str">
        <f t="shared" si="1041"/>
        <v/>
      </c>
      <c r="CG618" s="193" t="str">
        <f t="shared" si="1042"/>
        <v/>
      </c>
      <c r="CH618" s="26" t="str">
        <f t="shared" si="1043"/>
        <v/>
      </c>
      <c r="CI618" s="26" t="str">
        <f t="shared" si="1044"/>
        <v/>
      </c>
      <c r="CJ618" s="65" t="str">
        <f t="shared" si="1045"/>
        <v/>
      </c>
      <c r="CK618" s="65" t="str">
        <f t="shared" si="1046"/>
        <v/>
      </c>
      <c r="CL618" s="64" t="str">
        <f t="shared" si="1047"/>
        <v/>
      </c>
      <c r="CM618" s="64" t="str">
        <f t="shared" si="1048"/>
        <v/>
      </c>
      <c r="CN618" s="65" t="str">
        <f t="shared" si="1049"/>
        <v/>
      </c>
      <c r="CP618" s="63" t="str">
        <f>IF(BH618="","",MAX($CP$3:CP617)+1)</f>
        <v/>
      </c>
      <c r="CQ618" s="24" t="str">
        <f t="shared" si="1050"/>
        <v/>
      </c>
      <c r="CR618" s="24" t="str">
        <f t="shared" si="1051"/>
        <v/>
      </c>
      <c r="CS618" s="24" t="str">
        <f t="shared" si="1052"/>
        <v/>
      </c>
      <c r="CT618" s="58" t="str">
        <f>IF(BO618="","",COUNTIF($BO$3:BO618,BO618)&amp;"@"&amp;BO618)</f>
        <v/>
      </c>
      <c r="CU618" s="16" t="str">
        <f t="shared" si="990"/>
        <v/>
      </c>
      <c r="CV618" s="63" t="str">
        <f t="shared" si="1053"/>
        <v/>
      </c>
      <c r="CW618" s="16" t="str">
        <f t="shared" si="1054"/>
        <v/>
      </c>
      <c r="CX618" s="16" t="str">
        <f t="shared" si="1055"/>
        <v/>
      </c>
      <c r="CY618" s="16" t="str">
        <f t="shared" si="1056"/>
        <v/>
      </c>
      <c r="CZ618" s="85" t="str">
        <f t="shared" si="1057"/>
        <v/>
      </c>
      <c r="DA618" s="16" t="str">
        <f t="shared" si="1058"/>
        <v/>
      </c>
      <c r="DB618" s="16" t="str">
        <f t="shared" si="1059"/>
        <v/>
      </c>
      <c r="DC618" s="28" t="str">
        <f>IF(CP618="","",$DC$1&amp;(INDEX(価格設定!D$1:XFD$3,ROW(価格設定!$D$3),MATCH($AW618,価格設定!D$1:XFD$1,1))*100)&amp;"%")</f>
        <v/>
      </c>
      <c r="DD618" s="28" t="str">
        <f>IF(CP618="","",$DD$1&amp;(INDEX(価格設定!D$1:XFD$3,ROW(価格設定!$D$2),MATCH($AW618,価格設定!D$1:XFD$1,1))*100)&amp;"%")</f>
        <v/>
      </c>
      <c r="DE618" s="29" t="str">
        <f t="shared" si="1060"/>
        <v/>
      </c>
      <c r="DG618" s="58" t="str">
        <f t="shared" si="1061"/>
        <v/>
      </c>
      <c r="DH618" s="58" t="str">
        <f t="shared" si="1062"/>
        <v/>
      </c>
      <c r="DI618" s="58" t="str">
        <f t="shared" si="1063"/>
        <v/>
      </c>
      <c r="DJ618" s="85" t="str">
        <f t="shared" si="1064"/>
        <v/>
      </c>
      <c r="DL618" s="58" t="str">
        <f>IF(COUNTIF(DG$3:DG$1048576,DG618)=COUNTIF($DG$3:$DG618,DG618),DG618,"")</f>
        <v/>
      </c>
      <c r="DM618" s="85" t="str">
        <f t="shared" si="1065"/>
        <v/>
      </c>
      <c r="DN618" s="85" t="str">
        <f t="shared" si="991"/>
        <v/>
      </c>
      <c r="DO618" s="85" t="str">
        <f t="shared" si="991"/>
        <v/>
      </c>
      <c r="DP618" s="303"/>
      <c r="DQ618" s="17" t="str">
        <f t="shared" si="992"/>
        <v/>
      </c>
      <c r="DR618" s="17" t="str">
        <f t="shared" si="993"/>
        <v/>
      </c>
      <c r="DS618" s="17" t="str">
        <f t="shared" si="994"/>
        <v/>
      </c>
      <c r="DU618" s="16" t="str">
        <f t="shared" si="1066"/>
        <v/>
      </c>
      <c r="DV618" s="16" t="str">
        <f>IF(DU618="","",COUNT($DU$3:DU618))</f>
        <v/>
      </c>
      <c r="DW618" s="16" t="str">
        <f t="shared" si="1067"/>
        <v/>
      </c>
      <c r="DX618" s="16" t="str">
        <f t="shared" si="1068"/>
        <v/>
      </c>
      <c r="DY618" s="16" t="str">
        <f>IF(DZ618="","",COUNTIF(DZ$3:DZ618,DZ618))</f>
        <v/>
      </c>
      <c r="DZ618" s="16" t="str">
        <f t="shared" si="1069"/>
        <v/>
      </c>
      <c r="EA618" s="16" t="str">
        <f t="shared" si="1070"/>
        <v/>
      </c>
      <c r="EB618" s="16" t="str">
        <f t="shared" si="1071"/>
        <v/>
      </c>
      <c r="EC618" s="16" t="str">
        <f t="shared" si="1072"/>
        <v/>
      </c>
      <c r="ED618" s="16" t="str">
        <f t="shared" si="1073"/>
        <v/>
      </c>
      <c r="EE618" s="16" t="str">
        <f t="shared" si="1074"/>
        <v/>
      </c>
      <c r="EF618" s="16" t="str">
        <f t="shared" si="1075"/>
        <v/>
      </c>
      <c r="EG618" s="16" t="str">
        <f t="shared" si="1076"/>
        <v/>
      </c>
      <c r="EH618" s="16" t="str">
        <f t="shared" si="1077"/>
        <v/>
      </c>
      <c r="EI618" s="16" t="str">
        <f t="shared" si="1078"/>
        <v/>
      </c>
      <c r="EJ618" s="16" t="str">
        <f t="shared" si="1079"/>
        <v/>
      </c>
      <c r="EK618" s="16" t="str">
        <f t="shared" si="1080"/>
        <v/>
      </c>
      <c r="EL618" s="58" t="str">
        <f t="shared" si="1081"/>
        <v/>
      </c>
      <c r="EM618" s="58" t="str">
        <f>IF(OR($DZ618="",CR618=""),IF($EL618="","",$EL618),IF(OR(CR618="なし",CR618=0),領収書!$H$1,CR618))</f>
        <v/>
      </c>
      <c r="EN618" s="58" t="str">
        <f>IF(OR($DZ618="",CS618=""),IF($EL618="","",$EL618),IF(OR(CS618="なし",CS618=0),入力!$EN$1,CS618))</f>
        <v/>
      </c>
      <c r="EO618" s="63" t="str">
        <f t="shared" si="1082"/>
        <v/>
      </c>
      <c r="EP618" s="63" t="str">
        <f t="shared" si="1083"/>
        <v/>
      </c>
      <c r="ER618" s="16" t="str">
        <f>IF(AND(COUNTIF($ET$3:ET618,ET618)=1,ET618&lt;&gt;""),MAX($ER$3:ER617)+1,"")</f>
        <v/>
      </c>
      <c r="ES618" s="16" t="str">
        <f>IF(価格設定!B620="","",価格設定!B620)</f>
        <v/>
      </c>
      <c r="ET618" s="16" t="str">
        <f>IF(価格設定!C620="","",価格設定!C620)</f>
        <v/>
      </c>
      <c r="EV618" s="16" t="str">
        <f t="shared" si="995"/>
        <v/>
      </c>
      <c r="EW618" s="16" t="str">
        <f t="shared" si="1084"/>
        <v/>
      </c>
    </row>
    <row r="619" spans="1:153" ht="30" customHeight="1" x14ac:dyDescent="0.2">
      <c r="A619" s="225"/>
      <c r="B619" s="212"/>
      <c r="C619" s="221"/>
      <c r="D619" s="164"/>
      <c r="E619" s="165"/>
      <c r="F619" s="166"/>
      <c r="G619" s="167"/>
      <c r="H619" s="179"/>
      <c r="I619" s="306"/>
      <c r="J619" s="169"/>
      <c r="K619" s="179"/>
      <c r="L619" s="186"/>
      <c r="M619" s="186"/>
      <c r="N619" s="168"/>
      <c r="O619" s="170"/>
      <c r="P619" s="212"/>
      <c r="Q619" s="179" t="str">
        <f>IFERROR(IF(H619="","",IFERROR(INDEX(価格設定!$B$5:$B$1048576,MATCH(H619,価格設定!$B$5:$B$1048576,0),0),INDEX(価格設定!$B$5:$B$1048576,MATCH("*"&amp;H619&amp;"*",価格設定!$B$5:$B$1048576,0),0))),H619)</f>
        <v/>
      </c>
      <c r="R619" s="250" t="str">
        <f>IFERROR(IF(Q619="",IF(K619="","",K619),IF(K619="",IF(INDEX(価格設定!$C$5:$C$1048576,MATCH(Q619,価格設定!$B$5:$B$1048576,0),0)=0,"",INDEX(価格設定!$C$5:$C$1048576,MATCH(Q619,価格設定!$B$5:$B$1048576,0),0)),IF(K619="なし","",K619))),"")</f>
        <v/>
      </c>
      <c r="S619" s="308" t="str">
        <f t="shared" si="996"/>
        <v/>
      </c>
      <c r="T619" s="126" t="str">
        <f>IFERROR(IF(J619="",IF(INDEX(価格設定!$E$5:$R$1048576,MATCH($Q619,価格設定!B$5:B$1048576,0),MATCH($AW619,価格設定!E$1:X$1,1))=0,"",INDEX(価格設定!$E$5:$R$1048576,MATCH($Q619,価格設定!B$5:B$1048576,0),MATCH($AW619,価格設定!E$1:X$1,1))),J619),"")</f>
        <v/>
      </c>
      <c r="U619" s="126" t="str">
        <f t="shared" si="997"/>
        <v/>
      </c>
      <c r="V619" s="132" t="str">
        <f t="shared" si="998"/>
        <v/>
      </c>
      <c r="W619" s="127" t="str">
        <f>IFERROR(IF(OR(T619="",T619&lt;0),"",IFERROR(INDEX(価格設定!E$2:X$3,IF(AND(K619=$K$1,$K$1&lt;&gt;""),ROW(価格設定!$D$3)-1,MATCH(INDEX(価格設定!$D$5:$D$1048576,MATCH(Q619,価格設定!$B$5:$B$1048576,0),0),価格設定!$D$2:$D$3,0)),MATCH($AW619,価格設定!E$1:X$1,1)),INDEX(価格設定!E$2:X$2,0,MATCH($AW619,価格設定!E$1:X$1,1)))),"")</f>
        <v/>
      </c>
      <c r="X619" s="126" t="str">
        <f t="shared" si="989"/>
        <v/>
      </c>
      <c r="Y619" s="128" t="str">
        <f t="shared" si="999"/>
        <v/>
      </c>
      <c r="Z619" s="126" t="str">
        <f t="shared" si="1000"/>
        <v/>
      </c>
      <c r="AA619" s="129" t="str">
        <f t="shared" si="1001"/>
        <v/>
      </c>
      <c r="AB619" s="126" t="str">
        <f t="shared" si="1002"/>
        <v/>
      </c>
      <c r="AC619" s="280" t="str">
        <f t="shared" si="1003"/>
        <v/>
      </c>
      <c r="AD619" s="15"/>
      <c r="AE619" s="204" t="str">
        <f>IF(AF619="","",COUNT($AF$3:AF619))</f>
        <v/>
      </c>
      <c r="AF619" s="206" t="str">
        <f t="shared" si="1004"/>
        <v/>
      </c>
      <c r="AG619" s="204" t="str">
        <f t="shared" si="1005"/>
        <v/>
      </c>
      <c r="AH619" s="204" t="str">
        <f t="shared" si="1006"/>
        <v/>
      </c>
      <c r="AI619" s="287"/>
      <c r="AJ619" s="15"/>
      <c r="AK619" s="138" t="str">
        <f t="shared" si="1007"/>
        <v/>
      </c>
      <c r="AL619" s="131" t="str">
        <f t="shared" si="1008"/>
        <v/>
      </c>
      <c r="AM619" s="131" t="str">
        <f t="shared" si="1009"/>
        <v/>
      </c>
      <c r="AN619" s="313" t="str">
        <f t="shared" si="1010"/>
        <v/>
      </c>
      <c r="AO619" s="316" t="str">
        <f t="shared" si="1011"/>
        <v/>
      </c>
      <c r="AP619" s="18"/>
      <c r="AQ619" s="3" t="str">
        <f>IF(F619="","",MAX($AQ$3:AQ618)+1)</f>
        <v/>
      </c>
      <c r="AR619" s="3" t="str">
        <f>IF(OR(AQ619="",BB619=""),"",MAX($AR$3:AR618)+1)</f>
        <v/>
      </c>
      <c r="AS619" s="3" t="str">
        <f>IF(CQ619="","",RANK(CQ619,CQ$3:CQ$1048576,1)+COUNTIF($CQ$3:CQ619,CQ619)-1)</f>
        <v/>
      </c>
      <c r="AT619" s="21" t="str">
        <f>IF(C619="",IF(OR(AND($H619&lt;&gt;"",C619=""),AND($F618=$F619,$AZ619&lt;&gt;""),COUNTA($H$3:$H$1048576,#REF!,$F$3:$F$1048576)&gt;COUNTA($H$3:$H619,#REF!,$F$3:$F619),$AZ619&lt;&gt;""),INDEX(AT$3:AT$1048576,MATCH(MAX($AQ$3:$AQ618),$AQ$3:$AQ$1048576,0),0),""),C619)</f>
        <v/>
      </c>
      <c r="AU619" s="21" t="str">
        <f>IF(D619="",IF(OR(AND($H619&lt;&gt;"",D619=""),AND($F618=$F619,$AZ619&lt;&gt;""),COUNTA($H$3:$H$1048576,#REF!,$F$3:$F$1048576)&gt;COUNTA($H$3:$H619,#REF!,$F$3:$F619),$AZ619&lt;&gt;""),INDEX(AU$3:AU$1048576,MATCH(MAX($AQ$3:$AQ618),$AQ$3:$AQ$1048576,0),0),""),D619)</f>
        <v/>
      </c>
      <c r="AV619" s="21" t="str">
        <f>IF(E619="",IF(OR(AND($H619&lt;&gt;"",E619=""),AND($F618=$F619,$AZ619&lt;&gt;""),COUNTA($H$3:$H$1048576,#REF!,$F$3:$F$1048576)&gt;COUNTA($H$3:$H619,#REF!,$F$3:$F619),$AZ619&lt;&gt;""),INDEX(AV$3:AV$1048576,MATCH(MAX($AQ$3:$AQ618),$AQ$3:$AQ$1048576,0),0),""),E619)</f>
        <v/>
      </c>
      <c r="AW619" s="24" t="str">
        <f t="shared" si="1012"/>
        <v/>
      </c>
      <c r="AX619" s="13" t="str">
        <f t="shared" si="1013"/>
        <v/>
      </c>
      <c r="AY619" s="4" t="str">
        <f t="shared" si="1014"/>
        <v/>
      </c>
      <c r="AZ619" s="4" t="str">
        <f>IF(AX619="",IF(OR(AND(H619&lt;&gt;"",F619=""),COUNTA($H$3:$H$1048576)&gt;COUNTA($H$3:$H619)),INDEX(AX$3:AX619,MATCH(MAX($AQ$3:AQ619),AQ$3:AQ619,0),0),""),AX619)</f>
        <v/>
      </c>
      <c r="BA619" s="4" t="str">
        <f>IF(AY619="",IF(AND(H619&lt;&gt;"",F619=""),INDEX(AY$3:AY619,MATCH(MAX($AQ$3:AQ619),AQ$3:AQ619,0),0),""),AY619)</f>
        <v/>
      </c>
      <c r="BB619" s="82" t="str">
        <f>IF(BC619="","",RANK(BC619,BC$3:BC$1048576,1)+COUNTIF($BC$3:BC619,BC619)-1)</f>
        <v/>
      </c>
      <c r="BC619" s="139" t="str">
        <f t="shared" si="1015"/>
        <v/>
      </c>
      <c r="BD619" s="46" t="str">
        <f t="shared" si="1016"/>
        <v/>
      </c>
      <c r="BE619" s="46" t="str">
        <f t="shared" si="1017"/>
        <v/>
      </c>
      <c r="BF619" s="46" t="str">
        <f t="shared" si="1018"/>
        <v/>
      </c>
      <c r="BG619" s="4" t="str">
        <f t="shared" si="1019"/>
        <v/>
      </c>
      <c r="BH619" s="180" t="str">
        <f t="shared" si="1020"/>
        <v/>
      </c>
      <c r="BI619" s="16" t="str">
        <f t="shared" si="1021"/>
        <v/>
      </c>
      <c r="BJ619" s="52" t="str">
        <f>IF(BI619="","",IF(W619="","",IF(AND(K619=$K$1,$K$1&lt;&gt;""),$BT$2,IFERROR(IF(INDEX(価格設定!$D$5:$D$1048576,MATCH(Q619,価格設定!$B$5:$B$1048576,0),0)=価格設定!$D$3,$BT$2,$BS$2),$BS$2))))</f>
        <v/>
      </c>
      <c r="BK619" s="16" t="str">
        <f>IF(BI619="","",IF(COUNTIF($BI$3:BI619,BI619)=1,1,IF(AND(BI618=BI619,BH619=""),BK618,COUNTIF($BH$3:BH619,BH619))))</f>
        <v/>
      </c>
      <c r="BL619" s="52" t="str">
        <f t="shared" si="1022"/>
        <v/>
      </c>
      <c r="BM619" s="52" t="str">
        <f t="shared" si="1023"/>
        <v/>
      </c>
      <c r="BN619" s="119" t="str">
        <f t="shared" si="1024"/>
        <v/>
      </c>
      <c r="BO619" s="119" t="str">
        <f t="shared" si="1025"/>
        <v/>
      </c>
      <c r="BP619" s="17" t="str">
        <f t="shared" si="1026"/>
        <v/>
      </c>
      <c r="BQ619" s="17" t="str">
        <f t="shared" si="1027"/>
        <v/>
      </c>
      <c r="BR619" s="17" t="str">
        <f>IF(OR(BP619="",COUNTIF($BO$3:BO619,BO619)&lt;&gt;1),"",SUMIF(BO$3:BO$1048576,BO619,BP$3:BP$1048576))</f>
        <v/>
      </c>
      <c r="BS619" s="17" t="str">
        <f t="shared" si="1028"/>
        <v/>
      </c>
      <c r="BT619" s="17" t="str">
        <f t="shared" si="1029"/>
        <v/>
      </c>
      <c r="BU619" s="17" t="str">
        <f t="shared" si="1030"/>
        <v/>
      </c>
      <c r="BV619" s="24" t="str">
        <f t="shared" si="1031"/>
        <v/>
      </c>
      <c r="BW619" s="24" t="str">
        <f t="shared" si="1032"/>
        <v/>
      </c>
      <c r="BX619" s="24" t="str">
        <f t="shared" si="1033"/>
        <v/>
      </c>
      <c r="BY619" s="26" t="str">
        <f t="shared" si="1034"/>
        <v/>
      </c>
      <c r="BZ619" s="26" t="str">
        <f t="shared" si="1035"/>
        <v/>
      </c>
      <c r="CA619" s="26" t="str">
        <f t="shared" si="1036"/>
        <v/>
      </c>
      <c r="CB619" s="66" t="str">
        <f t="shared" si="1037"/>
        <v/>
      </c>
      <c r="CC619" s="65" t="str">
        <f t="shared" si="1038"/>
        <v/>
      </c>
      <c r="CD619" s="26" t="str">
        <f t="shared" si="1039"/>
        <v/>
      </c>
      <c r="CE619" s="26" t="str">
        <f t="shared" si="1040"/>
        <v/>
      </c>
      <c r="CF619" s="193" t="str">
        <f t="shared" si="1041"/>
        <v/>
      </c>
      <c r="CG619" s="193" t="str">
        <f t="shared" si="1042"/>
        <v/>
      </c>
      <c r="CH619" s="26" t="str">
        <f t="shared" si="1043"/>
        <v/>
      </c>
      <c r="CI619" s="26" t="str">
        <f t="shared" si="1044"/>
        <v/>
      </c>
      <c r="CJ619" s="65" t="str">
        <f t="shared" si="1045"/>
        <v/>
      </c>
      <c r="CK619" s="65" t="str">
        <f t="shared" si="1046"/>
        <v/>
      </c>
      <c r="CL619" s="64" t="str">
        <f t="shared" si="1047"/>
        <v/>
      </c>
      <c r="CM619" s="64" t="str">
        <f t="shared" si="1048"/>
        <v/>
      </c>
      <c r="CN619" s="65" t="str">
        <f t="shared" si="1049"/>
        <v/>
      </c>
      <c r="CP619" s="63" t="str">
        <f>IF(BH619="","",MAX($CP$3:CP618)+1)</f>
        <v/>
      </c>
      <c r="CQ619" s="24" t="str">
        <f t="shared" si="1050"/>
        <v/>
      </c>
      <c r="CR619" s="24" t="str">
        <f t="shared" si="1051"/>
        <v/>
      </c>
      <c r="CS619" s="24" t="str">
        <f t="shared" si="1052"/>
        <v/>
      </c>
      <c r="CT619" s="58" t="str">
        <f>IF(BO619="","",COUNTIF($BO$3:BO619,BO619)&amp;"@"&amp;BO619)</f>
        <v/>
      </c>
      <c r="CU619" s="16" t="str">
        <f t="shared" si="990"/>
        <v/>
      </c>
      <c r="CV619" s="63" t="str">
        <f t="shared" si="1053"/>
        <v/>
      </c>
      <c r="CW619" s="16" t="str">
        <f t="shared" si="1054"/>
        <v/>
      </c>
      <c r="CX619" s="16" t="str">
        <f t="shared" si="1055"/>
        <v/>
      </c>
      <c r="CY619" s="16" t="str">
        <f t="shared" si="1056"/>
        <v/>
      </c>
      <c r="CZ619" s="85" t="str">
        <f t="shared" si="1057"/>
        <v/>
      </c>
      <c r="DA619" s="16" t="str">
        <f t="shared" si="1058"/>
        <v/>
      </c>
      <c r="DB619" s="16" t="str">
        <f t="shared" si="1059"/>
        <v/>
      </c>
      <c r="DC619" s="28" t="str">
        <f>IF(CP619="","",$DC$1&amp;(INDEX(価格設定!D$1:XFD$3,ROW(価格設定!$D$3),MATCH($AW619,価格設定!D$1:XFD$1,1))*100)&amp;"%")</f>
        <v/>
      </c>
      <c r="DD619" s="28" t="str">
        <f>IF(CP619="","",$DD$1&amp;(INDEX(価格設定!D$1:XFD$3,ROW(価格設定!$D$2),MATCH($AW619,価格設定!D$1:XFD$1,1))*100)&amp;"%")</f>
        <v/>
      </c>
      <c r="DE619" s="29" t="str">
        <f t="shared" si="1060"/>
        <v/>
      </c>
      <c r="DG619" s="58" t="str">
        <f t="shared" si="1061"/>
        <v/>
      </c>
      <c r="DH619" s="58" t="str">
        <f t="shared" si="1062"/>
        <v/>
      </c>
      <c r="DI619" s="58" t="str">
        <f t="shared" si="1063"/>
        <v/>
      </c>
      <c r="DJ619" s="85" t="str">
        <f t="shared" si="1064"/>
        <v/>
      </c>
      <c r="DL619" s="58" t="str">
        <f>IF(COUNTIF(DG$3:DG$1048576,DG619)=COUNTIF($DG$3:$DG619,DG619),DG619,"")</f>
        <v/>
      </c>
      <c r="DM619" s="85" t="str">
        <f t="shared" si="1065"/>
        <v/>
      </c>
      <c r="DN619" s="85" t="str">
        <f t="shared" si="991"/>
        <v/>
      </c>
      <c r="DO619" s="85" t="str">
        <f t="shared" si="991"/>
        <v/>
      </c>
      <c r="DP619" s="303"/>
      <c r="DQ619" s="17" t="str">
        <f t="shared" si="992"/>
        <v/>
      </c>
      <c r="DR619" s="17" t="str">
        <f t="shared" si="993"/>
        <v/>
      </c>
      <c r="DS619" s="17" t="str">
        <f t="shared" si="994"/>
        <v/>
      </c>
      <c r="DU619" s="16" t="str">
        <f t="shared" si="1066"/>
        <v/>
      </c>
      <c r="DV619" s="16" t="str">
        <f>IF(DU619="","",COUNT($DU$3:DU619))</f>
        <v/>
      </c>
      <c r="DW619" s="16" t="str">
        <f t="shared" si="1067"/>
        <v/>
      </c>
      <c r="DX619" s="16" t="str">
        <f t="shared" si="1068"/>
        <v/>
      </c>
      <c r="DY619" s="16" t="str">
        <f>IF(DZ619="","",COUNTIF(DZ$3:DZ619,DZ619))</f>
        <v/>
      </c>
      <c r="DZ619" s="16" t="str">
        <f t="shared" si="1069"/>
        <v/>
      </c>
      <c r="EA619" s="16" t="str">
        <f t="shared" si="1070"/>
        <v/>
      </c>
      <c r="EB619" s="16" t="str">
        <f t="shared" si="1071"/>
        <v/>
      </c>
      <c r="EC619" s="16" t="str">
        <f t="shared" si="1072"/>
        <v/>
      </c>
      <c r="ED619" s="16" t="str">
        <f t="shared" si="1073"/>
        <v/>
      </c>
      <c r="EE619" s="16" t="str">
        <f t="shared" si="1074"/>
        <v/>
      </c>
      <c r="EF619" s="16" t="str">
        <f t="shared" si="1075"/>
        <v/>
      </c>
      <c r="EG619" s="16" t="str">
        <f t="shared" si="1076"/>
        <v/>
      </c>
      <c r="EH619" s="16" t="str">
        <f t="shared" si="1077"/>
        <v/>
      </c>
      <c r="EI619" s="16" t="str">
        <f t="shared" si="1078"/>
        <v/>
      </c>
      <c r="EJ619" s="16" t="str">
        <f t="shared" si="1079"/>
        <v/>
      </c>
      <c r="EK619" s="16" t="str">
        <f t="shared" si="1080"/>
        <v/>
      </c>
      <c r="EL619" s="58" t="str">
        <f t="shared" si="1081"/>
        <v/>
      </c>
      <c r="EM619" s="58" t="str">
        <f>IF(OR($DZ619="",CR619=""),IF($EL619="","",$EL619),IF(OR(CR619="なし",CR619=0),領収書!$H$1,CR619))</f>
        <v/>
      </c>
      <c r="EN619" s="58" t="str">
        <f>IF(OR($DZ619="",CS619=""),IF($EL619="","",$EL619),IF(OR(CS619="なし",CS619=0),入力!$EN$1,CS619))</f>
        <v/>
      </c>
      <c r="EO619" s="63" t="str">
        <f t="shared" si="1082"/>
        <v/>
      </c>
      <c r="EP619" s="63" t="str">
        <f t="shared" si="1083"/>
        <v/>
      </c>
      <c r="ER619" s="16" t="str">
        <f>IF(AND(COUNTIF($ET$3:ET619,ET619)=1,ET619&lt;&gt;""),MAX($ER$3:ER618)+1,"")</f>
        <v/>
      </c>
      <c r="ES619" s="16" t="str">
        <f>IF(価格設定!B621="","",価格設定!B621)</f>
        <v/>
      </c>
      <c r="ET619" s="16" t="str">
        <f>IF(価格設定!C621="","",価格設定!C621)</f>
        <v/>
      </c>
      <c r="EV619" s="16" t="str">
        <f t="shared" si="995"/>
        <v/>
      </c>
      <c r="EW619" s="16" t="str">
        <f t="shared" si="1084"/>
        <v/>
      </c>
    </row>
    <row r="620" spans="1:153" ht="30" customHeight="1" x14ac:dyDescent="0.2">
      <c r="A620" s="225"/>
      <c r="B620" s="212"/>
      <c r="C620" s="221"/>
      <c r="D620" s="164"/>
      <c r="E620" s="165"/>
      <c r="F620" s="166"/>
      <c r="G620" s="167"/>
      <c r="H620" s="179"/>
      <c r="I620" s="306"/>
      <c r="J620" s="169"/>
      <c r="K620" s="179"/>
      <c r="L620" s="186"/>
      <c r="M620" s="186"/>
      <c r="N620" s="168"/>
      <c r="O620" s="170"/>
      <c r="P620" s="212"/>
      <c r="Q620" s="179" t="str">
        <f>IFERROR(IF(H620="","",IFERROR(INDEX(価格設定!$B$5:$B$1048576,MATCH(H620,価格設定!$B$5:$B$1048576,0),0),INDEX(価格設定!$B$5:$B$1048576,MATCH("*"&amp;H620&amp;"*",価格設定!$B$5:$B$1048576,0),0))),H620)</f>
        <v/>
      </c>
      <c r="R620" s="250" t="str">
        <f>IFERROR(IF(Q620="",IF(K620="","",K620),IF(K620="",IF(INDEX(価格設定!$C$5:$C$1048576,MATCH(Q620,価格設定!$B$5:$B$1048576,0),0)=0,"",INDEX(価格設定!$C$5:$C$1048576,MATCH(Q620,価格設定!$B$5:$B$1048576,0),0)),IF(K620="なし","",K620))),"")</f>
        <v/>
      </c>
      <c r="S620" s="308" t="str">
        <f t="shared" si="996"/>
        <v/>
      </c>
      <c r="T620" s="126" t="str">
        <f>IFERROR(IF(J620="",IF(INDEX(価格設定!$E$5:$R$1048576,MATCH($Q620,価格設定!B$5:B$1048576,0),MATCH($AW620,価格設定!E$1:X$1,1))=0,"",INDEX(価格設定!$E$5:$R$1048576,MATCH($Q620,価格設定!B$5:B$1048576,0),MATCH($AW620,価格設定!E$1:X$1,1))),J620),"")</f>
        <v/>
      </c>
      <c r="U620" s="126" t="str">
        <f t="shared" si="997"/>
        <v/>
      </c>
      <c r="V620" s="132" t="str">
        <f t="shared" si="998"/>
        <v/>
      </c>
      <c r="W620" s="127" t="str">
        <f>IFERROR(IF(OR(T620="",T620&lt;0),"",IFERROR(INDEX(価格設定!E$2:X$3,IF(AND(K620=$K$1,$K$1&lt;&gt;""),ROW(価格設定!$D$3)-1,MATCH(INDEX(価格設定!$D$5:$D$1048576,MATCH(Q620,価格設定!$B$5:$B$1048576,0),0),価格設定!$D$2:$D$3,0)),MATCH($AW620,価格設定!E$1:X$1,1)),INDEX(価格設定!E$2:X$2,0,MATCH($AW620,価格設定!E$1:X$1,1)))),"")</f>
        <v/>
      </c>
      <c r="X620" s="126" t="str">
        <f t="shared" si="989"/>
        <v/>
      </c>
      <c r="Y620" s="128" t="str">
        <f t="shared" si="999"/>
        <v/>
      </c>
      <c r="Z620" s="126" t="str">
        <f t="shared" si="1000"/>
        <v/>
      </c>
      <c r="AA620" s="129" t="str">
        <f t="shared" si="1001"/>
        <v/>
      </c>
      <c r="AB620" s="126" t="str">
        <f t="shared" si="1002"/>
        <v/>
      </c>
      <c r="AC620" s="280" t="str">
        <f t="shared" si="1003"/>
        <v/>
      </c>
      <c r="AD620" s="15"/>
      <c r="AE620" s="204" t="str">
        <f>IF(AF620="","",COUNT($AF$3:AF620))</f>
        <v/>
      </c>
      <c r="AF620" s="206" t="str">
        <f t="shared" si="1004"/>
        <v/>
      </c>
      <c r="AG620" s="204" t="str">
        <f t="shared" si="1005"/>
        <v/>
      </c>
      <c r="AH620" s="204" t="str">
        <f t="shared" si="1006"/>
        <v/>
      </c>
      <c r="AI620" s="287"/>
      <c r="AJ620" s="15"/>
      <c r="AK620" s="138" t="str">
        <f t="shared" si="1007"/>
        <v/>
      </c>
      <c r="AL620" s="131" t="str">
        <f t="shared" si="1008"/>
        <v/>
      </c>
      <c r="AM620" s="131" t="str">
        <f t="shared" si="1009"/>
        <v/>
      </c>
      <c r="AN620" s="313" t="str">
        <f t="shared" si="1010"/>
        <v/>
      </c>
      <c r="AO620" s="316" t="str">
        <f t="shared" si="1011"/>
        <v/>
      </c>
      <c r="AP620" s="18"/>
      <c r="AQ620" s="3" t="str">
        <f>IF(F620="","",MAX($AQ$3:AQ619)+1)</f>
        <v/>
      </c>
      <c r="AR620" s="3" t="str">
        <f>IF(OR(AQ620="",BB620=""),"",MAX($AR$3:AR619)+1)</f>
        <v/>
      </c>
      <c r="AS620" s="3" t="str">
        <f>IF(CQ620="","",RANK(CQ620,CQ$3:CQ$1048576,1)+COUNTIF($CQ$3:CQ620,CQ620)-1)</f>
        <v/>
      </c>
      <c r="AT620" s="21" t="str">
        <f>IF(C620="",IF(OR(AND($H620&lt;&gt;"",C620=""),AND($F619=$F620,$AZ620&lt;&gt;""),COUNTA($H$3:$H$1048576,#REF!,$F$3:$F$1048576)&gt;COUNTA($H$3:$H620,#REF!,$F$3:$F620),$AZ620&lt;&gt;""),INDEX(AT$3:AT$1048576,MATCH(MAX($AQ$3:$AQ619),$AQ$3:$AQ$1048576,0),0),""),C620)</f>
        <v/>
      </c>
      <c r="AU620" s="21" t="str">
        <f>IF(D620="",IF(OR(AND($H620&lt;&gt;"",D620=""),AND($F619=$F620,$AZ620&lt;&gt;""),COUNTA($H$3:$H$1048576,#REF!,$F$3:$F$1048576)&gt;COUNTA($H$3:$H620,#REF!,$F$3:$F620),$AZ620&lt;&gt;""),INDEX(AU$3:AU$1048576,MATCH(MAX($AQ$3:$AQ619),$AQ$3:$AQ$1048576,0),0),""),D620)</f>
        <v/>
      </c>
      <c r="AV620" s="21" t="str">
        <f>IF(E620="",IF(OR(AND($H620&lt;&gt;"",E620=""),AND($F619=$F620,$AZ620&lt;&gt;""),COUNTA($H$3:$H$1048576,#REF!,$F$3:$F$1048576)&gt;COUNTA($H$3:$H620,#REF!,$F$3:$F620),$AZ620&lt;&gt;""),INDEX(AV$3:AV$1048576,MATCH(MAX($AQ$3:$AQ619),$AQ$3:$AQ$1048576,0),0),""),E620)</f>
        <v/>
      </c>
      <c r="AW620" s="24" t="str">
        <f t="shared" si="1012"/>
        <v/>
      </c>
      <c r="AX620" s="13" t="str">
        <f t="shared" si="1013"/>
        <v/>
      </c>
      <c r="AY620" s="4" t="str">
        <f t="shared" si="1014"/>
        <v/>
      </c>
      <c r="AZ620" s="4" t="str">
        <f>IF(AX620="",IF(OR(AND(H620&lt;&gt;"",F620=""),COUNTA($H$3:$H$1048576)&gt;COUNTA($H$3:$H620)),INDEX(AX$3:AX620,MATCH(MAX($AQ$3:AQ620),AQ$3:AQ620,0),0),""),AX620)</f>
        <v/>
      </c>
      <c r="BA620" s="4" t="str">
        <f>IF(AY620="",IF(AND(H620&lt;&gt;"",F620=""),INDEX(AY$3:AY620,MATCH(MAX($AQ$3:AQ620),AQ$3:AQ620,0),0),""),AY620)</f>
        <v/>
      </c>
      <c r="BB620" s="82" t="str">
        <f>IF(BC620="","",RANK(BC620,BC$3:BC$1048576,1)+COUNTIF($BC$3:BC620,BC620)-1)</f>
        <v/>
      </c>
      <c r="BC620" s="139" t="str">
        <f t="shared" si="1015"/>
        <v/>
      </c>
      <c r="BD620" s="46" t="str">
        <f t="shared" si="1016"/>
        <v/>
      </c>
      <c r="BE620" s="46" t="str">
        <f t="shared" si="1017"/>
        <v/>
      </c>
      <c r="BF620" s="46" t="str">
        <f t="shared" si="1018"/>
        <v/>
      </c>
      <c r="BG620" s="4" t="str">
        <f t="shared" si="1019"/>
        <v/>
      </c>
      <c r="BH620" s="180" t="str">
        <f t="shared" si="1020"/>
        <v/>
      </c>
      <c r="BI620" s="16" t="str">
        <f t="shared" si="1021"/>
        <v/>
      </c>
      <c r="BJ620" s="52" t="str">
        <f>IF(BI620="","",IF(W620="","",IF(AND(K620=$K$1,$K$1&lt;&gt;""),$BT$2,IFERROR(IF(INDEX(価格設定!$D$5:$D$1048576,MATCH(Q620,価格設定!$B$5:$B$1048576,0),0)=価格設定!$D$3,$BT$2,$BS$2),$BS$2))))</f>
        <v/>
      </c>
      <c r="BK620" s="16" t="str">
        <f>IF(BI620="","",IF(COUNTIF($BI$3:BI620,BI620)=1,1,IF(AND(BI619=BI620,BH620=""),BK619,COUNTIF($BH$3:BH620,BH620))))</f>
        <v/>
      </c>
      <c r="BL620" s="52" t="str">
        <f t="shared" si="1022"/>
        <v/>
      </c>
      <c r="BM620" s="52" t="str">
        <f t="shared" si="1023"/>
        <v/>
      </c>
      <c r="BN620" s="119" t="str">
        <f t="shared" si="1024"/>
        <v/>
      </c>
      <c r="BO620" s="119" t="str">
        <f t="shared" si="1025"/>
        <v/>
      </c>
      <c r="BP620" s="17" t="str">
        <f t="shared" si="1026"/>
        <v/>
      </c>
      <c r="BQ620" s="17" t="str">
        <f t="shared" si="1027"/>
        <v/>
      </c>
      <c r="BR620" s="17" t="str">
        <f>IF(OR(BP620="",COUNTIF($BO$3:BO620,BO620)&lt;&gt;1),"",SUMIF(BO$3:BO$1048576,BO620,BP$3:BP$1048576))</f>
        <v/>
      </c>
      <c r="BS620" s="17" t="str">
        <f t="shared" si="1028"/>
        <v/>
      </c>
      <c r="BT620" s="17" t="str">
        <f t="shared" si="1029"/>
        <v/>
      </c>
      <c r="BU620" s="17" t="str">
        <f t="shared" si="1030"/>
        <v/>
      </c>
      <c r="BV620" s="24" t="str">
        <f t="shared" si="1031"/>
        <v/>
      </c>
      <c r="BW620" s="24" t="str">
        <f t="shared" si="1032"/>
        <v/>
      </c>
      <c r="BX620" s="24" t="str">
        <f t="shared" si="1033"/>
        <v/>
      </c>
      <c r="BY620" s="26" t="str">
        <f t="shared" si="1034"/>
        <v/>
      </c>
      <c r="BZ620" s="26" t="str">
        <f t="shared" si="1035"/>
        <v/>
      </c>
      <c r="CA620" s="26" t="str">
        <f t="shared" si="1036"/>
        <v/>
      </c>
      <c r="CB620" s="66" t="str">
        <f t="shared" si="1037"/>
        <v/>
      </c>
      <c r="CC620" s="65" t="str">
        <f t="shared" si="1038"/>
        <v/>
      </c>
      <c r="CD620" s="26" t="str">
        <f t="shared" si="1039"/>
        <v/>
      </c>
      <c r="CE620" s="26" t="str">
        <f t="shared" si="1040"/>
        <v/>
      </c>
      <c r="CF620" s="193" t="str">
        <f t="shared" si="1041"/>
        <v/>
      </c>
      <c r="CG620" s="193" t="str">
        <f t="shared" si="1042"/>
        <v/>
      </c>
      <c r="CH620" s="26" t="str">
        <f t="shared" si="1043"/>
        <v/>
      </c>
      <c r="CI620" s="26" t="str">
        <f t="shared" si="1044"/>
        <v/>
      </c>
      <c r="CJ620" s="65" t="str">
        <f t="shared" si="1045"/>
        <v/>
      </c>
      <c r="CK620" s="65" t="str">
        <f t="shared" si="1046"/>
        <v/>
      </c>
      <c r="CL620" s="64" t="str">
        <f t="shared" si="1047"/>
        <v/>
      </c>
      <c r="CM620" s="64" t="str">
        <f t="shared" si="1048"/>
        <v/>
      </c>
      <c r="CN620" s="65" t="str">
        <f t="shared" si="1049"/>
        <v/>
      </c>
      <c r="CP620" s="63" t="str">
        <f>IF(BH620="","",MAX($CP$3:CP619)+1)</f>
        <v/>
      </c>
      <c r="CQ620" s="24" t="str">
        <f t="shared" si="1050"/>
        <v/>
      </c>
      <c r="CR620" s="24" t="str">
        <f t="shared" si="1051"/>
        <v/>
      </c>
      <c r="CS620" s="24" t="str">
        <f t="shared" si="1052"/>
        <v/>
      </c>
      <c r="CT620" s="58" t="str">
        <f>IF(BO620="","",COUNTIF($BO$3:BO620,BO620)&amp;"@"&amp;BO620)</f>
        <v/>
      </c>
      <c r="CU620" s="16" t="str">
        <f t="shared" si="990"/>
        <v/>
      </c>
      <c r="CV620" s="63" t="str">
        <f t="shared" si="1053"/>
        <v/>
      </c>
      <c r="CW620" s="16" t="str">
        <f t="shared" si="1054"/>
        <v/>
      </c>
      <c r="CX620" s="16" t="str">
        <f t="shared" si="1055"/>
        <v/>
      </c>
      <c r="CY620" s="16" t="str">
        <f t="shared" si="1056"/>
        <v/>
      </c>
      <c r="CZ620" s="85" t="str">
        <f t="shared" si="1057"/>
        <v/>
      </c>
      <c r="DA620" s="16" t="str">
        <f t="shared" si="1058"/>
        <v/>
      </c>
      <c r="DB620" s="16" t="str">
        <f t="shared" si="1059"/>
        <v/>
      </c>
      <c r="DC620" s="28" t="str">
        <f>IF(CP620="","",$DC$1&amp;(INDEX(価格設定!D$1:XFD$3,ROW(価格設定!$D$3),MATCH($AW620,価格設定!D$1:XFD$1,1))*100)&amp;"%")</f>
        <v/>
      </c>
      <c r="DD620" s="28" t="str">
        <f>IF(CP620="","",$DD$1&amp;(INDEX(価格設定!D$1:XFD$3,ROW(価格設定!$D$2),MATCH($AW620,価格設定!D$1:XFD$1,1))*100)&amp;"%")</f>
        <v/>
      </c>
      <c r="DE620" s="29" t="str">
        <f t="shared" si="1060"/>
        <v/>
      </c>
      <c r="DG620" s="58" t="str">
        <f t="shared" si="1061"/>
        <v/>
      </c>
      <c r="DH620" s="58" t="str">
        <f t="shared" si="1062"/>
        <v/>
      </c>
      <c r="DI620" s="58" t="str">
        <f t="shared" si="1063"/>
        <v/>
      </c>
      <c r="DJ620" s="85" t="str">
        <f t="shared" si="1064"/>
        <v/>
      </c>
      <c r="DL620" s="58" t="str">
        <f>IF(COUNTIF(DG$3:DG$1048576,DG620)=COUNTIF($DG$3:$DG620,DG620),DG620,"")</f>
        <v/>
      </c>
      <c r="DM620" s="85" t="str">
        <f t="shared" si="1065"/>
        <v/>
      </c>
      <c r="DN620" s="85" t="str">
        <f t="shared" si="991"/>
        <v/>
      </c>
      <c r="DO620" s="85" t="str">
        <f t="shared" si="991"/>
        <v/>
      </c>
      <c r="DP620" s="303"/>
      <c r="DQ620" s="17" t="str">
        <f t="shared" si="992"/>
        <v/>
      </c>
      <c r="DR620" s="17" t="str">
        <f t="shared" si="993"/>
        <v/>
      </c>
      <c r="DS620" s="17" t="str">
        <f t="shared" si="994"/>
        <v/>
      </c>
      <c r="DU620" s="16" t="str">
        <f t="shared" si="1066"/>
        <v/>
      </c>
      <c r="DV620" s="16" t="str">
        <f>IF(DU620="","",COUNT($DU$3:DU620))</f>
        <v/>
      </c>
      <c r="DW620" s="16" t="str">
        <f t="shared" si="1067"/>
        <v/>
      </c>
      <c r="DX620" s="16" t="str">
        <f t="shared" si="1068"/>
        <v/>
      </c>
      <c r="DY620" s="16" t="str">
        <f>IF(DZ620="","",COUNTIF(DZ$3:DZ620,DZ620))</f>
        <v/>
      </c>
      <c r="DZ620" s="16" t="str">
        <f t="shared" si="1069"/>
        <v/>
      </c>
      <c r="EA620" s="16" t="str">
        <f t="shared" si="1070"/>
        <v/>
      </c>
      <c r="EB620" s="16" t="str">
        <f t="shared" si="1071"/>
        <v/>
      </c>
      <c r="EC620" s="16" t="str">
        <f t="shared" si="1072"/>
        <v/>
      </c>
      <c r="ED620" s="16" t="str">
        <f t="shared" si="1073"/>
        <v/>
      </c>
      <c r="EE620" s="16" t="str">
        <f t="shared" si="1074"/>
        <v/>
      </c>
      <c r="EF620" s="16" t="str">
        <f t="shared" si="1075"/>
        <v/>
      </c>
      <c r="EG620" s="16" t="str">
        <f t="shared" si="1076"/>
        <v/>
      </c>
      <c r="EH620" s="16" t="str">
        <f t="shared" si="1077"/>
        <v/>
      </c>
      <c r="EI620" s="16" t="str">
        <f t="shared" si="1078"/>
        <v/>
      </c>
      <c r="EJ620" s="16" t="str">
        <f t="shared" si="1079"/>
        <v/>
      </c>
      <c r="EK620" s="16" t="str">
        <f t="shared" si="1080"/>
        <v/>
      </c>
      <c r="EL620" s="58" t="str">
        <f t="shared" si="1081"/>
        <v/>
      </c>
      <c r="EM620" s="58" t="str">
        <f>IF(OR($DZ620="",CR620=""),IF($EL620="","",$EL620),IF(OR(CR620="なし",CR620=0),領収書!$H$1,CR620))</f>
        <v/>
      </c>
      <c r="EN620" s="58" t="str">
        <f>IF(OR($DZ620="",CS620=""),IF($EL620="","",$EL620),IF(OR(CS620="なし",CS620=0),入力!$EN$1,CS620))</f>
        <v/>
      </c>
      <c r="EO620" s="63" t="str">
        <f t="shared" si="1082"/>
        <v/>
      </c>
      <c r="EP620" s="63" t="str">
        <f t="shared" si="1083"/>
        <v/>
      </c>
      <c r="ER620" s="16" t="str">
        <f>IF(AND(COUNTIF($ET$3:ET620,ET620)=1,ET620&lt;&gt;""),MAX($ER$3:ER619)+1,"")</f>
        <v/>
      </c>
      <c r="ES620" s="16" t="str">
        <f>IF(価格設定!B622="","",価格設定!B622)</f>
        <v/>
      </c>
      <c r="ET620" s="16" t="str">
        <f>IF(価格設定!C622="","",価格設定!C622)</f>
        <v/>
      </c>
      <c r="EV620" s="16" t="str">
        <f t="shared" si="995"/>
        <v/>
      </c>
      <c r="EW620" s="16" t="str">
        <f t="shared" si="1084"/>
        <v/>
      </c>
    </row>
    <row r="621" spans="1:153" ht="30" customHeight="1" x14ac:dyDescent="0.2">
      <c r="A621" s="225"/>
      <c r="B621" s="212"/>
      <c r="C621" s="221"/>
      <c r="D621" s="164"/>
      <c r="E621" s="165"/>
      <c r="F621" s="166"/>
      <c r="G621" s="167"/>
      <c r="H621" s="179"/>
      <c r="I621" s="306"/>
      <c r="J621" s="169"/>
      <c r="K621" s="179"/>
      <c r="L621" s="186"/>
      <c r="M621" s="186"/>
      <c r="N621" s="168"/>
      <c r="O621" s="170"/>
      <c r="P621" s="212"/>
      <c r="Q621" s="179" t="str">
        <f>IFERROR(IF(H621="","",IFERROR(INDEX(価格設定!$B$5:$B$1048576,MATCH(H621,価格設定!$B$5:$B$1048576,0),0),INDEX(価格設定!$B$5:$B$1048576,MATCH("*"&amp;H621&amp;"*",価格設定!$B$5:$B$1048576,0),0))),H621)</f>
        <v/>
      </c>
      <c r="R621" s="250" t="str">
        <f>IFERROR(IF(Q621="",IF(K621="","",K621),IF(K621="",IF(INDEX(価格設定!$C$5:$C$1048576,MATCH(Q621,価格設定!$B$5:$B$1048576,0),0)=0,"",INDEX(価格設定!$C$5:$C$1048576,MATCH(Q621,価格設定!$B$5:$B$1048576,0),0)),IF(K621="なし","",K621))),"")</f>
        <v/>
      </c>
      <c r="S621" s="308" t="str">
        <f t="shared" si="996"/>
        <v/>
      </c>
      <c r="T621" s="126" t="str">
        <f>IFERROR(IF(J621="",IF(INDEX(価格設定!$E$5:$R$1048576,MATCH($Q621,価格設定!B$5:B$1048576,0),MATCH($AW621,価格設定!E$1:X$1,1))=0,"",INDEX(価格設定!$E$5:$R$1048576,MATCH($Q621,価格設定!B$5:B$1048576,0),MATCH($AW621,価格設定!E$1:X$1,1))),J621),"")</f>
        <v/>
      </c>
      <c r="U621" s="126" t="str">
        <f t="shared" si="997"/>
        <v/>
      </c>
      <c r="V621" s="132" t="str">
        <f t="shared" si="998"/>
        <v/>
      </c>
      <c r="W621" s="127" t="str">
        <f>IFERROR(IF(OR(T621="",T621&lt;0),"",IFERROR(INDEX(価格設定!E$2:X$3,IF(AND(K621=$K$1,$K$1&lt;&gt;""),ROW(価格設定!$D$3)-1,MATCH(INDEX(価格設定!$D$5:$D$1048576,MATCH(Q621,価格設定!$B$5:$B$1048576,0),0),価格設定!$D$2:$D$3,0)),MATCH($AW621,価格設定!E$1:X$1,1)),INDEX(価格設定!E$2:X$2,0,MATCH($AW621,価格設定!E$1:X$1,1)))),"")</f>
        <v/>
      </c>
      <c r="X621" s="126" t="str">
        <f t="shared" si="989"/>
        <v/>
      </c>
      <c r="Y621" s="128" t="str">
        <f t="shared" si="999"/>
        <v/>
      </c>
      <c r="Z621" s="126" t="str">
        <f t="shared" si="1000"/>
        <v/>
      </c>
      <c r="AA621" s="129" t="str">
        <f t="shared" si="1001"/>
        <v/>
      </c>
      <c r="AB621" s="126" t="str">
        <f t="shared" si="1002"/>
        <v/>
      </c>
      <c r="AC621" s="280" t="str">
        <f t="shared" si="1003"/>
        <v/>
      </c>
      <c r="AD621" s="15"/>
      <c r="AE621" s="204" t="str">
        <f>IF(AF621="","",COUNT($AF$3:AF621))</f>
        <v/>
      </c>
      <c r="AF621" s="206" t="str">
        <f t="shared" si="1004"/>
        <v/>
      </c>
      <c r="AG621" s="204" t="str">
        <f t="shared" si="1005"/>
        <v/>
      </c>
      <c r="AH621" s="204" t="str">
        <f t="shared" si="1006"/>
        <v/>
      </c>
      <c r="AI621" s="287"/>
      <c r="AJ621" s="15"/>
      <c r="AK621" s="138" t="str">
        <f t="shared" si="1007"/>
        <v/>
      </c>
      <c r="AL621" s="131" t="str">
        <f t="shared" si="1008"/>
        <v/>
      </c>
      <c r="AM621" s="131" t="str">
        <f t="shared" si="1009"/>
        <v/>
      </c>
      <c r="AN621" s="313" t="str">
        <f t="shared" si="1010"/>
        <v/>
      </c>
      <c r="AO621" s="316" t="str">
        <f t="shared" si="1011"/>
        <v/>
      </c>
      <c r="AP621" s="18"/>
      <c r="AQ621" s="3" t="str">
        <f>IF(F621="","",MAX($AQ$3:AQ620)+1)</f>
        <v/>
      </c>
      <c r="AR621" s="3" t="str">
        <f>IF(OR(AQ621="",BB621=""),"",MAX($AR$3:AR620)+1)</f>
        <v/>
      </c>
      <c r="AS621" s="3" t="str">
        <f>IF(CQ621="","",RANK(CQ621,CQ$3:CQ$1048576,1)+COUNTIF($CQ$3:CQ621,CQ621)-1)</f>
        <v/>
      </c>
      <c r="AT621" s="21" t="str">
        <f>IF(C621="",IF(OR(AND($H621&lt;&gt;"",C621=""),AND($F620=$F621,$AZ621&lt;&gt;""),COUNTA($H$3:$H$1048576,#REF!,$F$3:$F$1048576)&gt;COUNTA($H$3:$H621,#REF!,$F$3:$F621),$AZ621&lt;&gt;""),INDEX(AT$3:AT$1048576,MATCH(MAX($AQ$3:$AQ620),$AQ$3:$AQ$1048576,0),0),""),C621)</f>
        <v/>
      </c>
      <c r="AU621" s="21" t="str">
        <f>IF(D621="",IF(OR(AND($H621&lt;&gt;"",D621=""),AND($F620=$F621,$AZ621&lt;&gt;""),COUNTA($H$3:$H$1048576,#REF!,$F$3:$F$1048576)&gt;COUNTA($H$3:$H621,#REF!,$F$3:$F621),$AZ621&lt;&gt;""),INDEX(AU$3:AU$1048576,MATCH(MAX($AQ$3:$AQ620),$AQ$3:$AQ$1048576,0),0),""),D621)</f>
        <v/>
      </c>
      <c r="AV621" s="21" t="str">
        <f>IF(E621="",IF(OR(AND($H621&lt;&gt;"",E621=""),AND($F620=$F621,$AZ621&lt;&gt;""),COUNTA($H$3:$H$1048576,#REF!,$F$3:$F$1048576)&gt;COUNTA($H$3:$H621,#REF!,$F$3:$F621),$AZ621&lt;&gt;""),INDEX(AV$3:AV$1048576,MATCH(MAX($AQ$3:$AQ620),$AQ$3:$AQ$1048576,0),0),""),E621)</f>
        <v/>
      </c>
      <c r="AW621" s="24" t="str">
        <f t="shared" si="1012"/>
        <v/>
      </c>
      <c r="AX621" s="13" t="str">
        <f t="shared" si="1013"/>
        <v/>
      </c>
      <c r="AY621" s="4" t="str">
        <f t="shared" si="1014"/>
        <v/>
      </c>
      <c r="AZ621" s="4" t="str">
        <f>IF(AX621="",IF(OR(AND(H621&lt;&gt;"",F621=""),COUNTA($H$3:$H$1048576)&gt;COUNTA($H$3:$H621)),INDEX(AX$3:AX621,MATCH(MAX($AQ$3:AQ621),AQ$3:AQ621,0),0),""),AX621)</f>
        <v/>
      </c>
      <c r="BA621" s="4" t="str">
        <f>IF(AY621="",IF(AND(H621&lt;&gt;"",F621=""),INDEX(AY$3:AY621,MATCH(MAX($AQ$3:AQ621),AQ$3:AQ621,0),0),""),AY621)</f>
        <v/>
      </c>
      <c r="BB621" s="82" t="str">
        <f>IF(BC621="","",RANK(BC621,BC$3:BC$1048576,1)+COUNTIF($BC$3:BC621,BC621)-1)</f>
        <v/>
      </c>
      <c r="BC621" s="139" t="str">
        <f t="shared" si="1015"/>
        <v/>
      </c>
      <c r="BD621" s="46" t="str">
        <f t="shared" si="1016"/>
        <v/>
      </c>
      <c r="BE621" s="46" t="str">
        <f t="shared" si="1017"/>
        <v/>
      </c>
      <c r="BF621" s="46" t="str">
        <f t="shared" si="1018"/>
        <v/>
      </c>
      <c r="BG621" s="4" t="str">
        <f t="shared" si="1019"/>
        <v/>
      </c>
      <c r="BH621" s="180" t="str">
        <f t="shared" si="1020"/>
        <v/>
      </c>
      <c r="BI621" s="16" t="str">
        <f t="shared" si="1021"/>
        <v/>
      </c>
      <c r="BJ621" s="52" t="str">
        <f>IF(BI621="","",IF(W621="","",IF(AND(K621=$K$1,$K$1&lt;&gt;""),$BT$2,IFERROR(IF(INDEX(価格設定!$D$5:$D$1048576,MATCH(Q621,価格設定!$B$5:$B$1048576,0),0)=価格設定!$D$3,$BT$2,$BS$2),$BS$2))))</f>
        <v/>
      </c>
      <c r="BK621" s="16" t="str">
        <f>IF(BI621="","",IF(COUNTIF($BI$3:BI621,BI621)=1,1,IF(AND(BI620=BI621,BH621=""),BK620,COUNTIF($BH$3:BH621,BH621))))</f>
        <v/>
      </c>
      <c r="BL621" s="52" t="str">
        <f t="shared" si="1022"/>
        <v/>
      </c>
      <c r="BM621" s="52" t="str">
        <f t="shared" si="1023"/>
        <v/>
      </c>
      <c r="BN621" s="119" t="str">
        <f t="shared" si="1024"/>
        <v/>
      </c>
      <c r="BO621" s="119" t="str">
        <f t="shared" si="1025"/>
        <v/>
      </c>
      <c r="BP621" s="17" t="str">
        <f t="shared" si="1026"/>
        <v/>
      </c>
      <c r="BQ621" s="17" t="str">
        <f t="shared" si="1027"/>
        <v/>
      </c>
      <c r="BR621" s="17" t="str">
        <f>IF(OR(BP621="",COUNTIF($BO$3:BO621,BO621)&lt;&gt;1),"",SUMIF(BO$3:BO$1048576,BO621,BP$3:BP$1048576))</f>
        <v/>
      </c>
      <c r="BS621" s="17" t="str">
        <f t="shared" si="1028"/>
        <v/>
      </c>
      <c r="BT621" s="17" t="str">
        <f t="shared" si="1029"/>
        <v/>
      </c>
      <c r="BU621" s="17" t="str">
        <f t="shared" si="1030"/>
        <v/>
      </c>
      <c r="BV621" s="24" t="str">
        <f t="shared" si="1031"/>
        <v/>
      </c>
      <c r="BW621" s="24" t="str">
        <f t="shared" si="1032"/>
        <v/>
      </c>
      <c r="BX621" s="24" t="str">
        <f t="shared" si="1033"/>
        <v/>
      </c>
      <c r="BY621" s="26" t="str">
        <f t="shared" si="1034"/>
        <v/>
      </c>
      <c r="BZ621" s="26" t="str">
        <f t="shared" si="1035"/>
        <v/>
      </c>
      <c r="CA621" s="26" t="str">
        <f t="shared" si="1036"/>
        <v/>
      </c>
      <c r="CB621" s="66" t="str">
        <f t="shared" si="1037"/>
        <v/>
      </c>
      <c r="CC621" s="65" t="str">
        <f t="shared" si="1038"/>
        <v/>
      </c>
      <c r="CD621" s="26" t="str">
        <f t="shared" si="1039"/>
        <v/>
      </c>
      <c r="CE621" s="26" t="str">
        <f t="shared" si="1040"/>
        <v/>
      </c>
      <c r="CF621" s="193" t="str">
        <f t="shared" si="1041"/>
        <v/>
      </c>
      <c r="CG621" s="193" t="str">
        <f t="shared" si="1042"/>
        <v/>
      </c>
      <c r="CH621" s="26" t="str">
        <f t="shared" si="1043"/>
        <v/>
      </c>
      <c r="CI621" s="26" t="str">
        <f t="shared" si="1044"/>
        <v/>
      </c>
      <c r="CJ621" s="65" t="str">
        <f t="shared" si="1045"/>
        <v/>
      </c>
      <c r="CK621" s="65" t="str">
        <f t="shared" si="1046"/>
        <v/>
      </c>
      <c r="CL621" s="64" t="str">
        <f t="shared" si="1047"/>
        <v/>
      </c>
      <c r="CM621" s="64" t="str">
        <f t="shared" si="1048"/>
        <v/>
      </c>
      <c r="CN621" s="65" t="str">
        <f t="shared" si="1049"/>
        <v/>
      </c>
      <c r="CP621" s="63" t="str">
        <f>IF(BH621="","",MAX($CP$3:CP620)+1)</f>
        <v/>
      </c>
      <c r="CQ621" s="24" t="str">
        <f t="shared" si="1050"/>
        <v/>
      </c>
      <c r="CR621" s="24" t="str">
        <f t="shared" si="1051"/>
        <v/>
      </c>
      <c r="CS621" s="24" t="str">
        <f t="shared" si="1052"/>
        <v/>
      </c>
      <c r="CT621" s="58" t="str">
        <f>IF(BO621="","",COUNTIF($BO$3:BO621,BO621)&amp;"@"&amp;BO621)</f>
        <v/>
      </c>
      <c r="CU621" s="16" t="str">
        <f t="shared" si="990"/>
        <v/>
      </c>
      <c r="CV621" s="63" t="str">
        <f t="shared" si="1053"/>
        <v/>
      </c>
      <c r="CW621" s="16" t="str">
        <f t="shared" si="1054"/>
        <v/>
      </c>
      <c r="CX621" s="16" t="str">
        <f t="shared" si="1055"/>
        <v/>
      </c>
      <c r="CY621" s="16" t="str">
        <f t="shared" si="1056"/>
        <v/>
      </c>
      <c r="CZ621" s="85" t="str">
        <f t="shared" si="1057"/>
        <v/>
      </c>
      <c r="DA621" s="16" t="str">
        <f t="shared" si="1058"/>
        <v/>
      </c>
      <c r="DB621" s="16" t="str">
        <f t="shared" si="1059"/>
        <v/>
      </c>
      <c r="DC621" s="28" t="str">
        <f>IF(CP621="","",$DC$1&amp;(INDEX(価格設定!D$1:XFD$3,ROW(価格設定!$D$3),MATCH($AW621,価格設定!D$1:XFD$1,1))*100)&amp;"%")</f>
        <v/>
      </c>
      <c r="DD621" s="28" t="str">
        <f>IF(CP621="","",$DD$1&amp;(INDEX(価格設定!D$1:XFD$3,ROW(価格設定!$D$2),MATCH($AW621,価格設定!D$1:XFD$1,1))*100)&amp;"%")</f>
        <v/>
      </c>
      <c r="DE621" s="29" t="str">
        <f t="shared" si="1060"/>
        <v/>
      </c>
      <c r="DG621" s="58" t="str">
        <f t="shared" si="1061"/>
        <v/>
      </c>
      <c r="DH621" s="58" t="str">
        <f t="shared" si="1062"/>
        <v/>
      </c>
      <c r="DI621" s="58" t="str">
        <f t="shared" si="1063"/>
        <v/>
      </c>
      <c r="DJ621" s="85" t="str">
        <f t="shared" si="1064"/>
        <v/>
      </c>
      <c r="DL621" s="58" t="str">
        <f>IF(COUNTIF(DG$3:DG$1048576,DG621)=COUNTIF($DG$3:$DG621,DG621),DG621,"")</f>
        <v/>
      </c>
      <c r="DM621" s="85" t="str">
        <f t="shared" si="1065"/>
        <v/>
      </c>
      <c r="DN621" s="85" t="str">
        <f t="shared" si="991"/>
        <v/>
      </c>
      <c r="DO621" s="85" t="str">
        <f t="shared" si="991"/>
        <v/>
      </c>
      <c r="DP621" s="303"/>
      <c r="DQ621" s="17" t="str">
        <f t="shared" si="992"/>
        <v/>
      </c>
      <c r="DR621" s="17" t="str">
        <f t="shared" si="993"/>
        <v/>
      </c>
      <c r="DS621" s="17" t="str">
        <f t="shared" si="994"/>
        <v/>
      </c>
      <c r="DU621" s="16" t="str">
        <f t="shared" si="1066"/>
        <v/>
      </c>
      <c r="DV621" s="16" t="str">
        <f>IF(DU621="","",COUNT($DU$3:DU621))</f>
        <v/>
      </c>
      <c r="DW621" s="16" t="str">
        <f t="shared" si="1067"/>
        <v/>
      </c>
      <c r="DX621" s="16" t="str">
        <f t="shared" si="1068"/>
        <v/>
      </c>
      <c r="DY621" s="16" t="str">
        <f>IF(DZ621="","",COUNTIF(DZ$3:DZ621,DZ621))</f>
        <v/>
      </c>
      <c r="DZ621" s="16" t="str">
        <f t="shared" si="1069"/>
        <v/>
      </c>
      <c r="EA621" s="16" t="str">
        <f t="shared" si="1070"/>
        <v/>
      </c>
      <c r="EB621" s="16" t="str">
        <f t="shared" si="1071"/>
        <v/>
      </c>
      <c r="EC621" s="16" t="str">
        <f t="shared" si="1072"/>
        <v/>
      </c>
      <c r="ED621" s="16" t="str">
        <f t="shared" si="1073"/>
        <v/>
      </c>
      <c r="EE621" s="16" t="str">
        <f t="shared" si="1074"/>
        <v/>
      </c>
      <c r="EF621" s="16" t="str">
        <f t="shared" si="1075"/>
        <v/>
      </c>
      <c r="EG621" s="16" t="str">
        <f t="shared" si="1076"/>
        <v/>
      </c>
      <c r="EH621" s="16" t="str">
        <f t="shared" si="1077"/>
        <v/>
      </c>
      <c r="EI621" s="16" t="str">
        <f t="shared" si="1078"/>
        <v/>
      </c>
      <c r="EJ621" s="16" t="str">
        <f t="shared" si="1079"/>
        <v/>
      </c>
      <c r="EK621" s="16" t="str">
        <f t="shared" si="1080"/>
        <v/>
      </c>
      <c r="EL621" s="58" t="str">
        <f t="shared" si="1081"/>
        <v/>
      </c>
      <c r="EM621" s="58" t="str">
        <f>IF(OR($DZ621="",CR621=""),IF($EL621="","",$EL621),IF(OR(CR621="なし",CR621=0),領収書!$H$1,CR621))</f>
        <v/>
      </c>
      <c r="EN621" s="58" t="str">
        <f>IF(OR($DZ621="",CS621=""),IF($EL621="","",$EL621),IF(OR(CS621="なし",CS621=0),入力!$EN$1,CS621))</f>
        <v/>
      </c>
      <c r="EO621" s="63" t="str">
        <f t="shared" si="1082"/>
        <v/>
      </c>
      <c r="EP621" s="63" t="str">
        <f t="shared" si="1083"/>
        <v/>
      </c>
      <c r="ER621" s="16" t="str">
        <f>IF(AND(COUNTIF($ET$3:ET621,ET621)=1,ET621&lt;&gt;""),MAX($ER$3:ER620)+1,"")</f>
        <v/>
      </c>
      <c r="ES621" s="16" t="str">
        <f>IF(価格設定!B623="","",価格設定!B623)</f>
        <v/>
      </c>
      <c r="ET621" s="16" t="str">
        <f>IF(価格設定!C623="","",価格設定!C623)</f>
        <v/>
      </c>
      <c r="EV621" s="16" t="str">
        <f t="shared" si="995"/>
        <v/>
      </c>
      <c r="EW621" s="16" t="str">
        <f t="shared" si="1084"/>
        <v/>
      </c>
    </row>
    <row r="622" spans="1:153" ht="30" customHeight="1" x14ac:dyDescent="0.2">
      <c r="A622" s="225"/>
      <c r="B622" s="212"/>
      <c r="C622" s="221"/>
      <c r="D622" s="164"/>
      <c r="E622" s="165"/>
      <c r="F622" s="166"/>
      <c r="G622" s="167"/>
      <c r="H622" s="179"/>
      <c r="I622" s="306"/>
      <c r="J622" s="169"/>
      <c r="K622" s="179"/>
      <c r="L622" s="186"/>
      <c r="M622" s="186"/>
      <c r="N622" s="168"/>
      <c r="O622" s="170"/>
      <c r="P622" s="212"/>
      <c r="Q622" s="179" t="str">
        <f>IFERROR(IF(H622="","",IFERROR(INDEX(価格設定!$B$5:$B$1048576,MATCH(H622,価格設定!$B$5:$B$1048576,0),0),INDEX(価格設定!$B$5:$B$1048576,MATCH("*"&amp;H622&amp;"*",価格設定!$B$5:$B$1048576,0),0))),H622)</f>
        <v/>
      </c>
      <c r="R622" s="250" t="str">
        <f>IFERROR(IF(Q622="",IF(K622="","",K622),IF(K622="",IF(INDEX(価格設定!$C$5:$C$1048576,MATCH(Q622,価格設定!$B$5:$B$1048576,0),0)=0,"",INDEX(価格設定!$C$5:$C$1048576,MATCH(Q622,価格設定!$B$5:$B$1048576,0),0)),IF(K622="なし","",K622))),"")</f>
        <v/>
      </c>
      <c r="S622" s="308" t="str">
        <f t="shared" si="996"/>
        <v/>
      </c>
      <c r="T622" s="126" t="str">
        <f>IFERROR(IF(J622="",IF(INDEX(価格設定!$E$5:$R$1048576,MATCH($Q622,価格設定!B$5:B$1048576,0),MATCH($AW622,価格設定!E$1:X$1,1))=0,"",INDEX(価格設定!$E$5:$R$1048576,MATCH($Q622,価格設定!B$5:B$1048576,0),MATCH($AW622,価格設定!E$1:X$1,1))),J622),"")</f>
        <v/>
      </c>
      <c r="U622" s="126" t="str">
        <f t="shared" si="997"/>
        <v/>
      </c>
      <c r="V622" s="132" t="str">
        <f t="shared" si="998"/>
        <v/>
      </c>
      <c r="W622" s="127" t="str">
        <f>IFERROR(IF(OR(T622="",T622&lt;0),"",IFERROR(INDEX(価格設定!E$2:X$3,IF(AND(K622=$K$1,$K$1&lt;&gt;""),ROW(価格設定!$D$3)-1,MATCH(INDEX(価格設定!$D$5:$D$1048576,MATCH(Q622,価格設定!$B$5:$B$1048576,0),0),価格設定!$D$2:$D$3,0)),MATCH($AW622,価格設定!E$1:X$1,1)),INDEX(価格設定!E$2:X$2,0,MATCH($AW622,価格設定!E$1:X$1,1)))),"")</f>
        <v/>
      </c>
      <c r="X622" s="126" t="str">
        <f t="shared" si="989"/>
        <v/>
      </c>
      <c r="Y622" s="128" t="str">
        <f t="shared" si="999"/>
        <v/>
      </c>
      <c r="Z622" s="126" t="str">
        <f t="shared" si="1000"/>
        <v/>
      </c>
      <c r="AA622" s="129" t="str">
        <f t="shared" si="1001"/>
        <v/>
      </c>
      <c r="AB622" s="126" t="str">
        <f t="shared" si="1002"/>
        <v/>
      </c>
      <c r="AC622" s="280" t="str">
        <f t="shared" si="1003"/>
        <v/>
      </c>
      <c r="AD622" s="15"/>
      <c r="AE622" s="204" t="str">
        <f>IF(AF622="","",COUNT($AF$3:AF622))</f>
        <v/>
      </c>
      <c r="AF622" s="206" t="str">
        <f t="shared" si="1004"/>
        <v/>
      </c>
      <c r="AG622" s="204" t="str">
        <f t="shared" si="1005"/>
        <v/>
      </c>
      <c r="AH622" s="204" t="str">
        <f t="shared" si="1006"/>
        <v/>
      </c>
      <c r="AI622" s="287"/>
      <c r="AJ622" s="15"/>
      <c r="AK622" s="138" t="str">
        <f t="shared" si="1007"/>
        <v/>
      </c>
      <c r="AL622" s="131" t="str">
        <f t="shared" si="1008"/>
        <v/>
      </c>
      <c r="AM622" s="131" t="str">
        <f t="shared" si="1009"/>
        <v/>
      </c>
      <c r="AN622" s="313" t="str">
        <f t="shared" si="1010"/>
        <v/>
      </c>
      <c r="AO622" s="316" t="str">
        <f t="shared" si="1011"/>
        <v/>
      </c>
      <c r="AP622" s="18"/>
      <c r="AQ622" s="3" t="str">
        <f>IF(F622="","",MAX($AQ$3:AQ621)+1)</f>
        <v/>
      </c>
      <c r="AR622" s="3" t="str">
        <f>IF(OR(AQ622="",BB622=""),"",MAX($AR$3:AR621)+1)</f>
        <v/>
      </c>
      <c r="AS622" s="3" t="str">
        <f>IF(CQ622="","",RANK(CQ622,CQ$3:CQ$1048576,1)+COUNTIF($CQ$3:CQ622,CQ622)-1)</f>
        <v/>
      </c>
      <c r="AT622" s="21" t="str">
        <f>IF(C622="",IF(OR(AND($H622&lt;&gt;"",C622=""),AND($F621=$F622,$AZ622&lt;&gt;""),COUNTA($H$3:$H$1048576,#REF!,$F$3:$F$1048576)&gt;COUNTA($H$3:$H622,#REF!,$F$3:$F622),$AZ622&lt;&gt;""),INDEX(AT$3:AT$1048576,MATCH(MAX($AQ$3:$AQ621),$AQ$3:$AQ$1048576,0),0),""),C622)</f>
        <v/>
      </c>
      <c r="AU622" s="21" t="str">
        <f>IF(D622="",IF(OR(AND($H622&lt;&gt;"",D622=""),AND($F621=$F622,$AZ622&lt;&gt;""),COUNTA($H$3:$H$1048576,#REF!,$F$3:$F$1048576)&gt;COUNTA($H$3:$H622,#REF!,$F$3:$F622),$AZ622&lt;&gt;""),INDEX(AU$3:AU$1048576,MATCH(MAX($AQ$3:$AQ621),$AQ$3:$AQ$1048576,0),0),""),D622)</f>
        <v/>
      </c>
      <c r="AV622" s="21" t="str">
        <f>IF(E622="",IF(OR(AND($H622&lt;&gt;"",E622=""),AND($F621=$F622,$AZ622&lt;&gt;""),COUNTA($H$3:$H$1048576,#REF!,$F$3:$F$1048576)&gt;COUNTA($H$3:$H622,#REF!,$F$3:$F622),$AZ622&lt;&gt;""),INDEX(AV$3:AV$1048576,MATCH(MAX($AQ$3:$AQ621),$AQ$3:$AQ$1048576,0),0),""),E622)</f>
        <v/>
      </c>
      <c r="AW622" s="24" t="str">
        <f t="shared" si="1012"/>
        <v/>
      </c>
      <c r="AX622" s="13" t="str">
        <f t="shared" si="1013"/>
        <v/>
      </c>
      <c r="AY622" s="4" t="str">
        <f t="shared" si="1014"/>
        <v/>
      </c>
      <c r="AZ622" s="4" t="str">
        <f>IF(AX622="",IF(OR(AND(H622&lt;&gt;"",F622=""),COUNTA($H$3:$H$1048576)&gt;COUNTA($H$3:$H622)),INDEX(AX$3:AX622,MATCH(MAX($AQ$3:AQ622),AQ$3:AQ622,0),0),""),AX622)</f>
        <v/>
      </c>
      <c r="BA622" s="4" t="str">
        <f>IF(AY622="",IF(AND(H622&lt;&gt;"",F622=""),INDEX(AY$3:AY622,MATCH(MAX($AQ$3:AQ622),AQ$3:AQ622,0),0),""),AY622)</f>
        <v/>
      </c>
      <c r="BB622" s="82" t="str">
        <f>IF(BC622="","",RANK(BC622,BC$3:BC$1048576,1)+COUNTIF($BC$3:BC622,BC622)-1)</f>
        <v/>
      </c>
      <c r="BC622" s="139" t="str">
        <f t="shared" si="1015"/>
        <v/>
      </c>
      <c r="BD622" s="46" t="str">
        <f t="shared" si="1016"/>
        <v/>
      </c>
      <c r="BE622" s="46" t="str">
        <f t="shared" si="1017"/>
        <v/>
      </c>
      <c r="BF622" s="46" t="str">
        <f t="shared" si="1018"/>
        <v/>
      </c>
      <c r="BG622" s="4" t="str">
        <f t="shared" si="1019"/>
        <v/>
      </c>
      <c r="BH622" s="180" t="str">
        <f t="shared" si="1020"/>
        <v/>
      </c>
      <c r="BI622" s="16" t="str">
        <f t="shared" si="1021"/>
        <v/>
      </c>
      <c r="BJ622" s="52" t="str">
        <f>IF(BI622="","",IF(W622="","",IF(AND(K622=$K$1,$K$1&lt;&gt;""),$BT$2,IFERROR(IF(INDEX(価格設定!$D$5:$D$1048576,MATCH(Q622,価格設定!$B$5:$B$1048576,0),0)=価格設定!$D$3,$BT$2,$BS$2),$BS$2))))</f>
        <v/>
      </c>
      <c r="BK622" s="16" t="str">
        <f>IF(BI622="","",IF(COUNTIF($BI$3:BI622,BI622)=1,1,IF(AND(BI621=BI622,BH622=""),BK621,COUNTIF($BH$3:BH622,BH622))))</f>
        <v/>
      </c>
      <c r="BL622" s="52" t="str">
        <f t="shared" si="1022"/>
        <v/>
      </c>
      <c r="BM622" s="52" t="str">
        <f t="shared" si="1023"/>
        <v/>
      </c>
      <c r="BN622" s="119" t="str">
        <f t="shared" si="1024"/>
        <v/>
      </c>
      <c r="BO622" s="119" t="str">
        <f t="shared" si="1025"/>
        <v/>
      </c>
      <c r="BP622" s="17" t="str">
        <f t="shared" si="1026"/>
        <v/>
      </c>
      <c r="BQ622" s="17" t="str">
        <f t="shared" si="1027"/>
        <v/>
      </c>
      <c r="BR622" s="17" t="str">
        <f>IF(OR(BP622="",COUNTIF($BO$3:BO622,BO622)&lt;&gt;1),"",SUMIF(BO$3:BO$1048576,BO622,BP$3:BP$1048576))</f>
        <v/>
      </c>
      <c r="BS622" s="17" t="str">
        <f t="shared" si="1028"/>
        <v/>
      </c>
      <c r="BT622" s="17" t="str">
        <f t="shared" si="1029"/>
        <v/>
      </c>
      <c r="BU622" s="17" t="str">
        <f t="shared" si="1030"/>
        <v/>
      </c>
      <c r="BV622" s="24" t="str">
        <f t="shared" si="1031"/>
        <v/>
      </c>
      <c r="BW622" s="24" t="str">
        <f t="shared" si="1032"/>
        <v/>
      </c>
      <c r="BX622" s="24" t="str">
        <f t="shared" si="1033"/>
        <v/>
      </c>
      <c r="BY622" s="26" t="str">
        <f t="shared" si="1034"/>
        <v/>
      </c>
      <c r="BZ622" s="26" t="str">
        <f t="shared" si="1035"/>
        <v/>
      </c>
      <c r="CA622" s="26" t="str">
        <f t="shared" si="1036"/>
        <v/>
      </c>
      <c r="CB622" s="66" t="str">
        <f t="shared" si="1037"/>
        <v/>
      </c>
      <c r="CC622" s="65" t="str">
        <f t="shared" si="1038"/>
        <v/>
      </c>
      <c r="CD622" s="26" t="str">
        <f t="shared" si="1039"/>
        <v/>
      </c>
      <c r="CE622" s="26" t="str">
        <f t="shared" si="1040"/>
        <v/>
      </c>
      <c r="CF622" s="193" t="str">
        <f t="shared" si="1041"/>
        <v/>
      </c>
      <c r="CG622" s="193" t="str">
        <f t="shared" si="1042"/>
        <v/>
      </c>
      <c r="CH622" s="26" t="str">
        <f t="shared" si="1043"/>
        <v/>
      </c>
      <c r="CI622" s="26" t="str">
        <f t="shared" si="1044"/>
        <v/>
      </c>
      <c r="CJ622" s="65" t="str">
        <f t="shared" si="1045"/>
        <v/>
      </c>
      <c r="CK622" s="65" t="str">
        <f t="shared" si="1046"/>
        <v/>
      </c>
      <c r="CL622" s="64" t="str">
        <f t="shared" si="1047"/>
        <v/>
      </c>
      <c r="CM622" s="64" t="str">
        <f t="shared" si="1048"/>
        <v/>
      </c>
      <c r="CN622" s="65" t="str">
        <f t="shared" si="1049"/>
        <v/>
      </c>
      <c r="CP622" s="63" t="str">
        <f>IF(BH622="","",MAX($CP$3:CP621)+1)</f>
        <v/>
      </c>
      <c r="CQ622" s="24" t="str">
        <f t="shared" si="1050"/>
        <v/>
      </c>
      <c r="CR622" s="24" t="str">
        <f t="shared" si="1051"/>
        <v/>
      </c>
      <c r="CS622" s="24" t="str">
        <f t="shared" si="1052"/>
        <v/>
      </c>
      <c r="CT622" s="58" t="str">
        <f>IF(BO622="","",COUNTIF($BO$3:BO622,BO622)&amp;"@"&amp;BO622)</f>
        <v/>
      </c>
      <c r="CU622" s="16" t="str">
        <f t="shared" si="990"/>
        <v/>
      </c>
      <c r="CV622" s="63" t="str">
        <f t="shared" si="1053"/>
        <v/>
      </c>
      <c r="CW622" s="16" t="str">
        <f t="shared" si="1054"/>
        <v/>
      </c>
      <c r="CX622" s="16" t="str">
        <f t="shared" si="1055"/>
        <v/>
      </c>
      <c r="CY622" s="16" t="str">
        <f t="shared" si="1056"/>
        <v/>
      </c>
      <c r="CZ622" s="85" t="str">
        <f t="shared" si="1057"/>
        <v/>
      </c>
      <c r="DA622" s="16" t="str">
        <f t="shared" si="1058"/>
        <v/>
      </c>
      <c r="DB622" s="16" t="str">
        <f t="shared" si="1059"/>
        <v/>
      </c>
      <c r="DC622" s="28" t="str">
        <f>IF(CP622="","",$DC$1&amp;(INDEX(価格設定!D$1:XFD$3,ROW(価格設定!$D$3),MATCH($AW622,価格設定!D$1:XFD$1,1))*100)&amp;"%")</f>
        <v/>
      </c>
      <c r="DD622" s="28" t="str">
        <f>IF(CP622="","",$DD$1&amp;(INDEX(価格設定!D$1:XFD$3,ROW(価格設定!$D$2),MATCH($AW622,価格設定!D$1:XFD$1,1))*100)&amp;"%")</f>
        <v/>
      </c>
      <c r="DE622" s="29" t="str">
        <f t="shared" si="1060"/>
        <v/>
      </c>
      <c r="DG622" s="58" t="str">
        <f t="shared" si="1061"/>
        <v/>
      </c>
      <c r="DH622" s="58" t="str">
        <f t="shared" si="1062"/>
        <v/>
      </c>
      <c r="DI622" s="58" t="str">
        <f t="shared" si="1063"/>
        <v/>
      </c>
      <c r="DJ622" s="85" t="str">
        <f t="shared" si="1064"/>
        <v/>
      </c>
      <c r="DL622" s="58" t="str">
        <f>IF(COUNTIF(DG$3:DG$1048576,DG622)=COUNTIF($DG$3:$DG622,DG622),DG622,"")</f>
        <v/>
      </c>
      <c r="DM622" s="85" t="str">
        <f t="shared" si="1065"/>
        <v/>
      </c>
      <c r="DN622" s="85" t="str">
        <f t="shared" si="991"/>
        <v/>
      </c>
      <c r="DO622" s="85" t="str">
        <f t="shared" si="991"/>
        <v/>
      </c>
      <c r="DP622" s="303"/>
      <c r="DQ622" s="17" t="str">
        <f t="shared" si="992"/>
        <v/>
      </c>
      <c r="DR622" s="17" t="str">
        <f t="shared" si="993"/>
        <v/>
      </c>
      <c r="DS622" s="17" t="str">
        <f t="shared" si="994"/>
        <v/>
      </c>
      <c r="DU622" s="16" t="str">
        <f t="shared" si="1066"/>
        <v/>
      </c>
      <c r="DV622" s="16" t="str">
        <f>IF(DU622="","",COUNT($DU$3:DU622))</f>
        <v/>
      </c>
      <c r="DW622" s="16" t="str">
        <f t="shared" si="1067"/>
        <v/>
      </c>
      <c r="DX622" s="16" t="str">
        <f t="shared" si="1068"/>
        <v/>
      </c>
      <c r="DY622" s="16" t="str">
        <f>IF(DZ622="","",COUNTIF(DZ$3:DZ622,DZ622))</f>
        <v/>
      </c>
      <c r="DZ622" s="16" t="str">
        <f t="shared" si="1069"/>
        <v/>
      </c>
      <c r="EA622" s="16" t="str">
        <f t="shared" si="1070"/>
        <v/>
      </c>
      <c r="EB622" s="16" t="str">
        <f t="shared" si="1071"/>
        <v/>
      </c>
      <c r="EC622" s="16" t="str">
        <f t="shared" si="1072"/>
        <v/>
      </c>
      <c r="ED622" s="16" t="str">
        <f t="shared" si="1073"/>
        <v/>
      </c>
      <c r="EE622" s="16" t="str">
        <f t="shared" si="1074"/>
        <v/>
      </c>
      <c r="EF622" s="16" t="str">
        <f t="shared" si="1075"/>
        <v/>
      </c>
      <c r="EG622" s="16" t="str">
        <f t="shared" si="1076"/>
        <v/>
      </c>
      <c r="EH622" s="16" t="str">
        <f t="shared" si="1077"/>
        <v/>
      </c>
      <c r="EI622" s="16" t="str">
        <f t="shared" si="1078"/>
        <v/>
      </c>
      <c r="EJ622" s="16" t="str">
        <f t="shared" si="1079"/>
        <v/>
      </c>
      <c r="EK622" s="16" t="str">
        <f t="shared" si="1080"/>
        <v/>
      </c>
      <c r="EL622" s="58" t="str">
        <f t="shared" si="1081"/>
        <v/>
      </c>
      <c r="EM622" s="58" t="str">
        <f>IF(OR($DZ622="",CR622=""),IF($EL622="","",$EL622),IF(OR(CR622="なし",CR622=0),領収書!$H$1,CR622))</f>
        <v/>
      </c>
      <c r="EN622" s="58" t="str">
        <f>IF(OR($DZ622="",CS622=""),IF($EL622="","",$EL622),IF(OR(CS622="なし",CS622=0),入力!$EN$1,CS622))</f>
        <v/>
      </c>
      <c r="EO622" s="63" t="str">
        <f t="shared" si="1082"/>
        <v/>
      </c>
      <c r="EP622" s="63" t="str">
        <f t="shared" si="1083"/>
        <v/>
      </c>
      <c r="ER622" s="16" t="str">
        <f>IF(AND(COUNTIF($ET$3:ET622,ET622)=1,ET622&lt;&gt;""),MAX($ER$3:ER621)+1,"")</f>
        <v/>
      </c>
      <c r="ES622" s="16" t="str">
        <f>IF(価格設定!B624="","",価格設定!B624)</f>
        <v/>
      </c>
      <c r="ET622" s="16" t="str">
        <f>IF(価格設定!C624="","",価格設定!C624)</f>
        <v/>
      </c>
      <c r="EV622" s="16" t="str">
        <f t="shared" si="995"/>
        <v/>
      </c>
      <c r="EW622" s="16" t="str">
        <f t="shared" si="1084"/>
        <v/>
      </c>
    </row>
    <row r="623" spans="1:153" ht="30" customHeight="1" x14ac:dyDescent="0.2">
      <c r="A623" s="225"/>
      <c r="B623" s="212"/>
      <c r="C623" s="221"/>
      <c r="D623" s="164"/>
      <c r="E623" s="165"/>
      <c r="F623" s="166"/>
      <c r="G623" s="167"/>
      <c r="H623" s="179"/>
      <c r="I623" s="306"/>
      <c r="J623" s="169"/>
      <c r="K623" s="179"/>
      <c r="L623" s="186"/>
      <c r="M623" s="186"/>
      <c r="N623" s="168"/>
      <c r="O623" s="170"/>
      <c r="P623" s="212"/>
      <c r="Q623" s="179" t="str">
        <f>IFERROR(IF(H623="","",IFERROR(INDEX(価格設定!$B$5:$B$1048576,MATCH(H623,価格設定!$B$5:$B$1048576,0),0),INDEX(価格設定!$B$5:$B$1048576,MATCH("*"&amp;H623&amp;"*",価格設定!$B$5:$B$1048576,0),0))),H623)</f>
        <v/>
      </c>
      <c r="R623" s="250" t="str">
        <f>IFERROR(IF(Q623="",IF(K623="","",K623),IF(K623="",IF(INDEX(価格設定!$C$5:$C$1048576,MATCH(Q623,価格設定!$B$5:$B$1048576,0),0)=0,"",INDEX(価格設定!$C$5:$C$1048576,MATCH(Q623,価格設定!$B$5:$B$1048576,0),0)),IF(K623="なし","",K623))),"")</f>
        <v/>
      </c>
      <c r="S623" s="308" t="str">
        <f t="shared" si="996"/>
        <v/>
      </c>
      <c r="T623" s="126" t="str">
        <f>IFERROR(IF(J623="",IF(INDEX(価格設定!$E$5:$R$1048576,MATCH($Q623,価格設定!B$5:B$1048576,0),MATCH($AW623,価格設定!E$1:X$1,1))=0,"",INDEX(価格設定!$E$5:$R$1048576,MATCH($Q623,価格設定!B$5:B$1048576,0),MATCH($AW623,価格設定!E$1:X$1,1))),J623),"")</f>
        <v/>
      </c>
      <c r="U623" s="126" t="str">
        <f t="shared" si="997"/>
        <v/>
      </c>
      <c r="V623" s="132" t="str">
        <f t="shared" si="998"/>
        <v/>
      </c>
      <c r="W623" s="127" t="str">
        <f>IFERROR(IF(OR(T623="",T623&lt;0),"",IFERROR(INDEX(価格設定!E$2:X$3,IF(AND(K623=$K$1,$K$1&lt;&gt;""),ROW(価格設定!$D$3)-1,MATCH(INDEX(価格設定!$D$5:$D$1048576,MATCH(Q623,価格設定!$B$5:$B$1048576,0),0),価格設定!$D$2:$D$3,0)),MATCH($AW623,価格設定!E$1:X$1,1)),INDEX(価格設定!E$2:X$2,0,MATCH($AW623,価格設定!E$1:X$1,1)))),"")</f>
        <v/>
      </c>
      <c r="X623" s="126" t="str">
        <f t="shared" si="989"/>
        <v/>
      </c>
      <c r="Y623" s="128" t="str">
        <f t="shared" si="999"/>
        <v/>
      </c>
      <c r="Z623" s="126" t="str">
        <f t="shared" si="1000"/>
        <v/>
      </c>
      <c r="AA623" s="129" t="str">
        <f t="shared" si="1001"/>
        <v/>
      </c>
      <c r="AB623" s="126" t="str">
        <f t="shared" si="1002"/>
        <v/>
      </c>
      <c r="AC623" s="280" t="str">
        <f t="shared" si="1003"/>
        <v/>
      </c>
      <c r="AD623" s="15"/>
      <c r="AE623" s="204" t="str">
        <f>IF(AF623="","",COUNT($AF$3:AF623))</f>
        <v/>
      </c>
      <c r="AF623" s="206" t="str">
        <f t="shared" si="1004"/>
        <v/>
      </c>
      <c r="AG623" s="204" t="str">
        <f t="shared" si="1005"/>
        <v/>
      </c>
      <c r="AH623" s="204" t="str">
        <f t="shared" si="1006"/>
        <v/>
      </c>
      <c r="AI623" s="287"/>
      <c r="AJ623" s="15"/>
      <c r="AK623" s="138" t="str">
        <f t="shared" si="1007"/>
        <v/>
      </c>
      <c r="AL623" s="131" t="str">
        <f t="shared" si="1008"/>
        <v/>
      </c>
      <c r="AM623" s="131" t="str">
        <f t="shared" si="1009"/>
        <v/>
      </c>
      <c r="AN623" s="313" t="str">
        <f t="shared" si="1010"/>
        <v/>
      </c>
      <c r="AO623" s="316" t="str">
        <f t="shared" si="1011"/>
        <v/>
      </c>
      <c r="AP623" s="18"/>
      <c r="AQ623" s="3" t="str">
        <f>IF(F623="","",MAX($AQ$3:AQ622)+1)</f>
        <v/>
      </c>
      <c r="AR623" s="3" t="str">
        <f>IF(OR(AQ623="",BB623=""),"",MAX($AR$3:AR622)+1)</f>
        <v/>
      </c>
      <c r="AS623" s="3" t="str">
        <f>IF(CQ623="","",RANK(CQ623,CQ$3:CQ$1048576,1)+COUNTIF($CQ$3:CQ623,CQ623)-1)</f>
        <v/>
      </c>
      <c r="AT623" s="21" t="str">
        <f>IF(C623="",IF(OR(AND($H623&lt;&gt;"",C623=""),AND($F622=$F623,$AZ623&lt;&gt;""),COUNTA($H$3:$H$1048576,#REF!,$F$3:$F$1048576)&gt;COUNTA($H$3:$H623,#REF!,$F$3:$F623),$AZ623&lt;&gt;""),INDEX(AT$3:AT$1048576,MATCH(MAX($AQ$3:$AQ622),$AQ$3:$AQ$1048576,0),0),""),C623)</f>
        <v/>
      </c>
      <c r="AU623" s="21" t="str">
        <f>IF(D623="",IF(OR(AND($H623&lt;&gt;"",D623=""),AND($F622=$F623,$AZ623&lt;&gt;""),COUNTA($H$3:$H$1048576,#REF!,$F$3:$F$1048576)&gt;COUNTA($H$3:$H623,#REF!,$F$3:$F623),$AZ623&lt;&gt;""),INDEX(AU$3:AU$1048576,MATCH(MAX($AQ$3:$AQ622),$AQ$3:$AQ$1048576,0),0),""),D623)</f>
        <v/>
      </c>
      <c r="AV623" s="21" t="str">
        <f>IF(E623="",IF(OR(AND($H623&lt;&gt;"",E623=""),AND($F622=$F623,$AZ623&lt;&gt;""),COUNTA($H$3:$H$1048576,#REF!,$F$3:$F$1048576)&gt;COUNTA($H$3:$H623,#REF!,$F$3:$F623),$AZ623&lt;&gt;""),INDEX(AV$3:AV$1048576,MATCH(MAX($AQ$3:$AQ622),$AQ$3:$AQ$1048576,0),0),""),E623)</f>
        <v/>
      </c>
      <c r="AW623" s="24" t="str">
        <f t="shared" si="1012"/>
        <v/>
      </c>
      <c r="AX623" s="13" t="str">
        <f t="shared" si="1013"/>
        <v/>
      </c>
      <c r="AY623" s="4" t="str">
        <f t="shared" si="1014"/>
        <v/>
      </c>
      <c r="AZ623" s="4" t="str">
        <f>IF(AX623="",IF(OR(AND(H623&lt;&gt;"",F623=""),COUNTA($H$3:$H$1048576)&gt;COUNTA($H$3:$H623)),INDEX(AX$3:AX623,MATCH(MAX($AQ$3:AQ623),AQ$3:AQ623,0),0),""),AX623)</f>
        <v/>
      </c>
      <c r="BA623" s="4" t="str">
        <f>IF(AY623="",IF(AND(H623&lt;&gt;"",F623=""),INDEX(AY$3:AY623,MATCH(MAX($AQ$3:AQ623),AQ$3:AQ623,0),0),""),AY623)</f>
        <v/>
      </c>
      <c r="BB623" s="82" t="str">
        <f>IF(BC623="","",RANK(BC623,BC$3:BC$1048576,1)+COUNTIF($BC$3:BC623,BC623)-1)</f>
        <v/>
      </c>
      <c r="BC623" s="139" t="str">
        <f t="shared" si="1015"/>
        <v/>
      </c>
      <c r="BD623" s="46" t="str">
        <f t="shared" si="1016"/>
        <v/>
      </c>
      <c r="BE623" s="46" t="str">
        <f t="shared" si="1017"/>
        <v/>
      </c>
      <c r="BF623" s="46" t="str">
        <f t="shared" si="1018"/>
        <v/>
      </c>
      <c r="BG623" s="4" t="str">
        <f t="shared" si="1019"/>
        <v/>
      </c>
      <c r="BH623" s="180" t="str">
        <f t="shared" si="1020"/>
        <v/>
      </c>
      <c r="BI623" s="16" t="str">
        <f t="shared" si="1021"/>
        <v/>
      </c>
      <c r="BJ623" s="52" t="str">
        <f>IF(BI623="","",IF(W623="","",IF(AND(K623=$K$1,$K$1&lt;&gt;""),$BT$2,IFERROR(IF(INDEX(価格設定!$D$5:$D$1048576,MATCH(Q623,価格設定!$B$5:$B$1048576,0),0)=価格設定!$D$3,$BT$2,$BS$2),$BS$2))))</f>
        <v/>
      </c>
      <c r="BK623" s="16" t="str">
        <f>IF(BI623="","",IF(COUNTIF($BI$3:BI623,BI623)=1,1,IF(AND(BI622=BI623,BH623=""),BK622,COUNTIF($BH$3:BH623,BH623))))</f>
        <v/>
      </c>
      <c r="BL623" s="52" t="str">
        <f t="shared" si="1022"/>
        <v/>
      </c>
      <c r="BM623" s="52" t="str">
        <f t="shared" si="1023"/>
        <v/>
      </c>
      <c r="BN623" s="119" t="str">
        <f t="shared" si="1024"/>
        <v/>
      </c>
      <c r="BO623" s="119" t="str">
        <f t="shared" si="1025"/>
        <v/>
      </c>
      <c r="BP623" s="17" t="str">
        <f t="shared" si="1026"/>
        <v/>
      </c>
      <c r="BQ623" s="17" t="str">
        <f t="shared" si="1027"/>
        <v/>
      </c>
      <c r="BR623" s="17" t="str">
        <f>IF(OR(BP623="",COUNTIF($BO$3:BO623,BO623)&lt;&gt;1),"",SUMIF(BO$3:BO$1048576,BO623,BP$3:BP$1048576))</f>
        <v/>
      </c>
      <c r="BS623" s="17" t="str">
        <f t="shared" si="1028"/>
        <v/>
      </c>
      <c r="BT623" s="17" t="str">
        <f t="shared" si="1029"/>
        <v/>
      </c>
      <c r="BU623" s="17" t="str">
        <f t="shared" si="1030"/>
        <v/>
      </c>
      <c r="BV623" s="24" t="str">
        <f t="shared" si="1031"/>
        <v/>
      </c>
      <c r="BW623" s="24" t="str">
        <f t="shared" si="1032"/>
        <v/>
      </c>
      <c r="BX623" s="24" t="str">
        <f t="shared" si="1033"/>
        <v/>
      </c>
      <c r="BY623" s="26" t="str">
        <f t="shared" si="1034"/>
        <v/>
      </c>
      <c r="BZ623" s="26" t="str">
        <f t="shared" si="1035"/>
        <v/>
      </c>
      <c r="CA623" s="26" t="str">
        <f t="shared" si="1036"/>
        <v/>
      </c>
      <c r="CB623" s="66" t="str">
        <f t="shared" si="1037"/>
        <v/>
      </c>
      <c r="CC623" s="65" t="str">
        <f t="shared" si="1038"/>
        <v/>
      </c>
      <c r="CD623" s="26" t="str">
        <f t="shared" si="1039"/>
        <v/>
      </c>
      <c r="CE623" s="26" t="str">
        <f t="shared" si="1040"/>
        <v/>
      </c>
      <c r="CF623" s="193" t="str">
        <f t="shared" si="1041"/>
        <v/>
      </c>
      <c r="CG623" s="193" t="str">
        <f t="shared" si="1042"/>
        <v/>
      </c>
      <c r="CH623" s="26" t="str">
        <f t="shared" si="1043"/>
        <v/>
      </c>
      <c r="CI623" s="26" t="str">
        <f t="shared" si="1044"/>
        <v/>
      </c>
      <c r="CJ623" s="65" t="str">
        <f t="shared" si="1045"/>
        <v/>
      </c>
      <c r="CK623" s="65" t="str">
        <f t="shared" si="1046"/>
        <v/>
      </c>
      <c r="CL623" s="64" t="str">
        <f t="shared" si="1047"/>
        <v/>
      </c>
      <c r="CM623" s="64" t="str">
        <f t="shared" si="1048"/>
        <v/>
      </c>
      <c r="CN623" s="65" t="str">
        <f t="shared" si="1049"/>
        <v/>
      </c>
      <c r="CP623" s="63" t="str">
        <f>IF(BH623="","",MAX($CP$3:CP622)+1)</f>
        <v/>
      </c>
      <c r="CQ623" s="24" t="str">
        <f t="shared" si="1050"/>
        <v/>
      </c>
      <c r="CR623" s="24" t="str">
        <f t="shared" si="1051"/>
        <v/>
      </c>
      <c r="CS623" s="24" t="str">
        <f t="shared" si="1052"/>
        <v/>
      </c>
      <c r="CT623" s="58" t="str">
        <f>IF(BO623="","",COUNTIF($BO$3:BO623,BO623)&amp;"@"&amp;BO623)</f>
        <v/>
      </c>
      <c r="CU623" s="16" t="str">
        <f t="shared" si="990"/>
        <v/>
      </c>
      <c r="CV623" s="63" t="str">
        <f t="shared" si="1053"/>
        <v/>
      </c>
      <c r="CW623" s="16" t="str">
        <f t="shared" si="1054"/>
        <v/>
      </c>
      <c r="CX623" s="16" t="str">
        <f t="shared" si="1055"/>
        <v/>
      </c>
      <c r="CY623" s="16" t="str">
        <f t="shared" si="1056"/>
        <v/>
      </c>
      <c r="CZ623" s="85" t="str">
        <f t="shared" si="1057"/>
        <v/>
      </c>
      <c r="DA623" s="16" t="str">
        <f t="shared" si="1058"/>
        <v/>
      </c>
      <c r="DB623" s="16" t="str">
        <f t="shared" si="1059"/>
        <v/>
      </c>
      <c r="DC623" s="28" t="str">
        <f>IF(CP623="","",$DC$1&amp;(INDEX(価格設定!D$1:XFD$3,ROW(価格設定!$D$3),MATCH($AW623,価格設定!D$1:XFD$1,1))*100)&amp;"%")</f>
        <v/>
      </c>
      <c r="DD623" s="28" t="str">
        <f>IF(CP623="","",$DD$1&amp;(INDEX(価格設定!D$1:XFD$3,ROW(価格設定!$D$2),MATCH($AW623,価格設定!D$1:XFD$1,1))*100)&amp;"%")</f>
        <v/>
      </c>
      <c r="DE623" s="29" t="str">
        <f t="shared" si="1060"/>
        <v/>
      </c>
      <c r="DG623" s="58" t="str">
        <f t="shared" si="1061"/>
        <v/>
      </c>
      <c r="DH623" s="58" t="str">
        <f t="shared" si="1062"/>
        <v/>
      </c>
      <c r="DI623" s="58" t="str">
        <f t="shared" si="1063"/>
        <v/>
      </c>
      <c r="DJ623" s="85" t="str">
        <f t="shared" si="1064"/>
        <v/>
      </c>
      <c r="DL623" s="58" t="str">
        <f>IF(COUNTIF(DG$3:DG$1048576,DG623)=COUNTIF($DG$3:$DG623,DG623),DG623,"")</f>
        <v/>
      </c>
      <c r="DM623" s="85" t="str">
        <f t="shared" si="1065"/>
        <v/>
      </c>
      <c r="DN623" s="85" t="str">
        <f t="shared" si="991"/>
        <v/>
      </c>
      <c r="DO623" s="85" t="str">
        <f t="shared" si="991"/>
        <v/>
      </c>
      <c r="DP623" s="303"/>
      <c r="DQ623" s="17" t="str">
        <f t="shared" si="992"/>
        <v/>
      </c>
      <c r="DR623" s="17" t="str">
        <f t="shared" si="993"/>
        <v/>
      </c>
      <c r="DS623" s="17" t="str">
        <f t="shared" si="994"/>
        <v/>
      </c>
      <c r="DU623" s="16" t="str">
        <f t="shared" si="1066"/>
        <v/>
      </c>
      <c r="DV623" s="16" t="str">
        <f>IF(DU623="","",COUNT($DU$3:DU623))</f>
        <v/>
      </c>
      <c r="DW623" s="16" t="str">
        <f t="shared" si="1067"/>
        <v/>
      </c>
      <c r="DX623" s="16" t="str">
        <f t="shared" si="1068"/>
        <v/>
      </c>
      <c r="DY623" s="16" t="str">
        <f>IF(DZ623="","",COUNTIF(DZ$3:DZ623,DZ623))</f>
        <v/>
      </c>
      <c r="DZ623" s="16" t="str">
        <f t="shared" si="1069"/>
        <v/>
      </c>
      <c r="EA623" s="16" t="str">
        <f t="shared" si="1070"/>
        <v/>
      </c>
      <c r="EB623" s="16" t="str">
        <f t="shared" si="1071"/>
        <v/>
      </c>
      <c r="EC623" s="16" t="str">
        <f t="shared" si="1072"/>
        <v/>
      </c>
      <c r="ED623" s="16" t="str">
        <f t="shared" si="1073"/>
        <v/>
      </c>
      <c r="EE623" s="16" t="str">
        <f t="shared" si="1074"/>
        <v/>
      </c>
      <c r="EF623" s="16" t="str">
        <f t="shared" si="1075"/>
        <v/>
      </c>
      <c r="EG623" s="16" t="str">
        <f t="shared" si="1076"/>
        <v/>
      </c>
      <c r="EH623" s="16" t="str">
        <f t="shared" si="1077"/>
        <v/>
      </c>
      <c r="EI623" s="16" t="str">
        <f t="shared" si="1078"/>
        <v/>
      </c>
      <c r="EJ623" s="16" t="str">
        <f t="shared" si="1079"/>
        <v/>
      </c>
      <c r="EK623" s="16" t="str">
        <f t="shared" si="1080"/>
        <v/>
      </c>
      <c r="EL623" s="58" t="str">
        <f t="shared" si="1081"/>
        <v/>
      </c>
      <c r="EM623" s="58" t="str">
        <f>IF(OR($DZ623="",CR623=""),IF($EL623="","",$EL623),IF(OR(CR623="なし",CR623=0),領収書!$H$1,CR623))</f>
        <v/>
      </c>
      <c r="EN623" s="58" t="str">
        <f>IF(OR($DZ623="",CS623=""),IF($EL623="","",$EL623),IF(OR(CS623="なし",CS623=0),入力!$EN$1,CS623))</f>
        <v/>
      </c>
      <c r="EO623" s="63" t="str">
        <f t="shared" si="1082"/>
        <v/>
      </c>
      <c r="EP623" s="63" t="str">
        <f t="shared" si="1083"/>
        <v/>
      </c>
      <c r="ER623" s="16" t="str">
        <f>IF(AND(COUNTIF($ET$3:ET623,ET623)=1,ET623&lt;&gt;""),MAX($ER$3:ER622)+1,"")</f>
        <v/>
      </c>
      <c r="ES623" s="16" t="str">
        <f>IF(価格設定!B625="","",価格設定!B625)</f>
        <v/>
      </c>
      <c r="ET623" s="16" t="str">
        <f>IF(価格設定!C625="","",価格設定!C625)</f>
        <v/>
      </c>
      <c r="EV623" s="16" t="str">
        <f t="shared" si="995"/>
        <v/>
      </c>
      <c r="EW623" s="16" t="str">
        <f t="shared" si="1084"/>
        <v/>
      </c>
    </row>
    <row r="624" spans="1:153" ht="30" customHeight="1" x14ac:dyDescent="0.2">
      <c r="A624" s="225"/>
      <c r="B624" s="212"/>
      <c r="C624" s="221"/>
      <c r="D624" s="164"/>
      <c r="E624" s="165"/>
      <c r="F624" s="166"/>
      <c r="G624" s="167"/>
      <c r="H624" s="179"/>
      <c r="I624" s="306"/>
      <c r="J624" s="169"/>
      <c r="K624" s="179"/>
      <c r="L624" s="186"/>
      <c r="M624" s="186"/>
      <c r="N624" s="168"/>
      <c r="O624" s="170"/>
      <c r="P624" s="212"/>
      <c r="Q624" s="179" t="str">
        <f>IFERROR(IF(H624="","",IFERROR(INDEX(価格設定!$B$5:$B$1048576,MATCH(H624,価格設定!$B$5:$B$1048576,0),0),INDEX(価格設定!$B$5:$B$1048576,MATCH("*"&amp;H624&amp;"*",価格設定!$B$5:$B$1048576,0),0))),H624)</f>
        <v/>
      </c>
      <c r="R624" s="250" t="str">
        <f>IFERROR(IF(Q624="",IF(K624="","",K624),IF(K624="",IF(INDEX(価格設定!$C$5:$C$1048576,MATCH(Q624,価格設定!$B$5:$B$1048576,0),0)=0,"",INDEX(価格設定!$C$5:$C$1048576,MATCH(Q624,価格設定!$B$5:$B$1048576,0),0)),IF(K624="なし","",K624))),"")</f>
        <v/>
      </c>
      <c r="S624" s="308" t="str">
        <f t="shared" si="996"/>
        <v/>
      </c>
      <c r="T624" s="126" t="str">
        <f>IFERROR(IF(J624="",IF(INDEX(価格設定!$E$5:$R$1048576,MATCH($Q624,価格設定!B$5:B$1048576,0),MATCH($AW624,価格設定!E$1:X$1,1))=0,"",INDEX(価格設定!$E$5:$R$1048576,MATCH($Q624,価格設定!B$5:B$1048576,0),MATCH($AW624,価格設定!E$1:X$1,1))),J624),"")</f>
        <v/>
      </c>
      <c r="U624" s="126" t="str">
        <f t="shared" si="997"/>
        <v/>
      </c>
      <c r="V624" s="132" t="str">
        <f t="shared" si="998"/>
        <v/>
      </c>
      <c r="W624" s="127" t="str">
        <f>IFERROR(IF(OR(T624="",T624&lt;0),"",IFERROR(INDEX(価格設定!E$2:X$3,IF(AND(K624=$K$1,$K$1&lt;&gt;""),ROW(価格設定!$D$3)-1,MATCH(INDEX(価格設定!$D$5:$D$1048576,MATCH(Q624,価格設定!$B$5:$B$1048576,0),0),価格設定!$D$2:$D$3,0)),MATCH($AW624,価格設定!E$1:X$1,1)),INDEX(価格設定!E$2:X$2,0,MATCH($AW624,価格設定!E$1:X$1,1)))),"")</f>
        <v/>
      </c>
      <c r="X624" s="126" t="str">
        <f t="shared" si="989"/>
        <v/>
      </c>
      <c r="Y624" s="128" t="str">
        <f t="shared" si="999"/>
        <v/>
      </c>
      <c r="Z624" s="126" t="str">
        <f t="shared" si="1000"/>
        <v/>
      </c>
      <c r="AA624" s="129" t="str">
        <f t="shared" si="1001"/>
        <v/>
      </c>
      <c r="AB624" s="126" t="str">
        <f t="shared" si="1002"/>
        <v/>
      </c>
      <c r="AC624" s="280" t="str">
        <f t="shared" si="1003"/>
        <v/>
      </c>
      <c r="AD624" s="15"/>
      <c r="AE624" s="204" t="str">
        <f>IF(AF624="","",COUNT($AF$3:AF624))</f>
        <v/>
      </c>
      <c r="AF624" s="206" t="str">
        <f t="shared" si="1004"/>
        <v/>
      </c>
      <c r="AG624" s="204" t="str">
        <f t="shared" si="1005"/>
        <v/>
      </c>
      <c r="AH624" s="204" t="str">
        <f t="shared" si="1006"/>
        <v/>
      </c>
      <c r="AI624" s="287"/>
      <c r="AJ624" s="15"/>
      <c r="AK624" s="138" t="str">
        <f t="shared" si="1007"/>
        <v/>
      </c>
      <c r="AL624" s="131" t="str">
        <f t="shared" si="1008"/>
        <v/>
      </c>
      <c r="AM624" s="131" t="str">
        <f t="shared" si="1009"/>
        <v/>
      </c>
      <c r="AN624" s="313" t="str">
        <f t="shared" si="1010"/>
        <v/>
      </c>
      <c r="AO624" s="316" t="str">
        <f t="shared" si="1011"/>
        <v/>
      </c>
      <c r="AP624" s="18"/>
      <c r="AQ624" s="3" t="str">
        <f>IF(F624="","",MAX($AQ$3:AQ623)+1)</f>
        <v/>
      </c>
      <c r="AR624" s="3" t="str">
        <f>IF(OR(AQ624="",BB624=""),"",MAX($AR$3:AR623)+1)</f>
        <v/>
      </c>
      <c r="AS624" s="3" t="str">
        <f>IF(CQ624="","",RANK(CQ624,CQ$3:CQ$1048576,1)+COUNTIF($CQ$3:CQ624,CQ624)-1)</f>
        <v/>
      </c>
      <c r="AT624" s="21" t="str">
        <f>IF(C624="",IF(OR(AND($H624&lt;&gt;"",C624=""),AND($F623=$F624,$AZ624&lt;&gt;""),COUNTA($H$3:$H$1048576,#REF!,$F$3:$F$1048576)&gt;COUNTA($H$3:$H624,#REF!,$F$3:$F624),$AZ624&lt;&gt;""),INDEX(AT$3:AT$1048576,MATCH(MAX($AQ$3:$AQ623),$AQ$3:$AQ$1048576,0),0),""),C624)</f>
        <v/>
      </c>
      <c r="AU624" s="21" t="str">
        <f>IF(D624="",IF(OR(AND($H624&lt;&gt;"",D624=""),AND($F623=$F624,$AZ624&lt;&gt;""),COUNTA($H$3:$H$1048576,#REF!,$F$3:$F$1048576)&gt;COUNTA($H$3:$H624,#REF!,$F$3:$F624),$AZ624&lt;&gt;""),INDEX(AU$3:AU$1048576,MATCH(MAX($AQ$3:$AQ623),$AQ$3:$AQ$1048576,0),0),""),D624)</f>
        <v/>
      </c>
      <c r="AV624" s="21" t="str">
        <f>IF(E624="",IF(OR(AND($H624&lt;&gt;"",E624=""),AND($F623=$F624,$AZ624&lt;&gt;""),COUNTA($H$3:$H$1048576,#REF!,$F$3:$F$1048576)&gt;COUNTA($H$3:$H624,#REF!,$F$3:$F624),$AZ624&lt;&gt;""),INDEX(AV$3:AV$1048576,MATCH(MAX($AQ$3:$AQ623),$AQ$3:$AQ$1048576,0),0),""),E624)</f>
        <v/>
      </c>
      <c r="AW624" s="24" t="str">
        <f t="shared" si="1012"/>
        <v/>
      </c>
      <c r="AX624" s="13" t="str">
        <f t="shared" si="1013"/>
        <v/>
      </c>
      <c r="AY624" s="4" t="str">
        <f t="shared" si="1014"/>
        <v/>
      </c>
      <c r="AZ624" s="4" t="str">
        <f>IF(AX624="",IF(OR(AND(H624&lt;&gt;"",F624=""),COUNTA($H$3:$H$1048576)&gt;COUNTA($H$3:$H624)),INDEX(AX$3:AX624,MATCH(MAX($AQ$3:AQ624),AQ$3:AQ624,0),0),""),AX624)</f>
        <v/>
      </c>
      <c r="BA624" s="4" t="str">
        <f>IF(AY624="",IF(AND(H624&lt;&gt;"",F624=""),INDEX(AY$3:AY624,MATCH(MAX($AQ$3:AQ624),AQ$3:AQ624,0),0),""),AY624)</f>
        <v/>
      </c>
      <c r="BB624" s="82" t="str">
        <f>IF(BC624="","",RANK(BC624,BC$3:BC$1048576,1)+COUNTIF($BC$3:BC624,BC624)-1)</f>
        <v/>
      </c>
      <c r="BC624" s="139" t="str">
        <f t="shared" si="1015"/>
        <v/>
      </c>
      <c r="BD624" s="46" t="str">
        <f t="shared" si="1016"/>
        <v/>
      </c>
      <c r="BE624" s="46" t="str">
        <f t="shared" si="1017"/>
        <v/>
      </c>
      <c r="BF624" s="46" t="str">
        <f t="shared" si="1018"/>
        <v/>
      </c>
      <c r="BG624" s="4" t="str">
        <f t="shared" si="1019"/>
        <v/>
      </c>
      <c r="BH624" s="180" t="str">
        <f t="shared" si="1020"/>
        <v/>
      </c>
      <c r="BI624" s="16" t="str">
        <f t="shared" si="1021"/>
        <v/>
      </c>
      <c r="BJ624" s="52" t="str">
        <f>IF(BI624="","",IF(W624="","",IF(AND(K624=$K$1,$K$1&lt;&gt;""),$BT$2,IFERROR(IF(INDEX(価格設定!$D$5:$D$1048576,MATCH(Q624,価格設定!$B$5:$B$1048576,0),0)=価格設定!$D$3,$BT$2,$BS$2),$BS$2))))</f>
        <v/>
      </c>
      <c r="BK624" s="16" t="str">
        <f>IF(BI624="","",IF(COUNTIF($BI$3:BI624,BI624)=1,1,IF(AND(BI623=BI624,BH624=""),BK623,COUNTIF($BH$3:BH624,BH624))))</f>
        <v/>
      </c>
      <c r="BL624" s="52" t="str">
        <f t="shared" si="1022"/>
        <v/>
      </c>
      <c r="BM624" s="52" t="str">
        <f t="shared" si="1023"/>
        <v/>
      </c>
      <c r="BN624" s="119" t="str">
        <f t="shared" si="1024"/>
        <v/>
      </c>
      <c r="BO624" s="119" t="str">
        <f t="shared" si="1025"/>
        <v/>
      </c>
      <c r="BP624" s="17" t="str">
        <f t="shared" si="1026"/>
        <v/>
      </c>
      <c r="BQ624" s="17" t="str">
        <f t="shared" si="1027"/>
        <v/>
      </c>
      <c r="BR624" s="17" t="str">
        <f>IF(OR(BP624="",COUNTIF($BO$3:BO624,BO624)&lt;&gt;1),"",SUMIF(BO$3:BO$1048576,BO624,BP$3:BP$1048576))</f>
        <v/>
      </c>
      <c r="BS624" s="17" t="str">
        <f t="shared" si="1028"/>
        <v/>
      </c>
      <c r="BT624" s="17" t="str">
        <f t="shared" si="1029"/>
        <v/>
      </c>
      <c r="BU624" s="17" t="str">
        <f t="shared" si="1030"/>
        <v/>
      </c>
      <c r="BV624" s="24" t="str">
        <f t="shared" si="1031"/>
        <v/>
      </c>
      <c r="BW624" s="24" t="str">
        <f t="shared" si="1032"/>
        <v/>
      </c>
      <c r="BX624" s="24" t="str">
        <f t="shared" si="1033"/>
        <v/>
      </c>
      <c r="BY624" s="26" t="str">
        <f t="shared" si="1034"/>
        <v/>
      </c>
      <c r="BZ624" s="26" t="str">
        <f t="shared" si="1035"/>
        <v/>
      </c>
      <c r="CA624" s="26" t="str">
        <f t="shared" si="1036"/>
        <v/>
      </c>
      <c r="CB624" s="66" t="str">
        <f t="shared" si="1037"/>
        <v/>
      </c>
      <c r="CC624" s="65" t="str">
        <f t="shared" si="1038"/>
        <v/>
      </c>
      <c r="CD624" s="26" t="str">
        <f t="shared" si="1039"/>
        <v/>
      </c>
      <c r="CE624" s="26" t="str">
        <f t="shared" si="1040"/>
        <v/>
      </c>
      <c r="CF624" s="193" t="str">
        <f t="shared" si="1041"/>
        <v/>
      </c>
      <c r="CG624" s="193" t="str">
        <f t="shared" si="1042"/>
        <v/>
      </c>
      <c r="CH624" s="26" t="str">
        <f t="shared" si="1043"/>
        <v/>
      </c>
      <c r="CI624" s="26" t="str">
        <f t="shared" si="1044"/>
        <v/>
      </c>
      <c r="CJ624" s="65" t="str">
        <f t="shared" si="1045"/>
        <v/>
      </c>
      <c r="CK624" s="65" t="str">
        <f t="shared" si="1046"/>
        <v/>
      </c>
      <c r="CL624" s="64" t="str">
        <f t="shared" si="1047"/>
        <v/>
      </c>
      <c r="CM624" s="64" t="str">
        <f t="shared" si="1048"/>
        <v/>
      </c>
      <c r="CN624" s="65" t="str">
        <f t="shared" si="1049"/>
        <v/>
      </c>
      <c r="CP624" s="63" t="str">
        <f>IF(BH624="","",MAX($CP$3:CP623)+1)</f>
        <v/>
      </c>
      <c r="CQ624" s="24" t="str">
        <f t="shared" si="1050"/>
        <v/>
      </c>
      <c r="CR624" s="24" t="str">
        <f t="shared" si="1051"/>
        <v/>
      </c>
      <c r="CS624" s="24" t="str">
        <f t="shared" si="1052"/>
        <v/>
      </c>
      <c r="CT624" s="58" t="str">
        <f>IF(BO624="","",COUNTIF($BO$3:BO624,BO624)&amp;"@"&amp;BO624)</f>
        <v/>
      </c>
      <c r="CU624" s="16" t="str">
        <f t="shared" si="990"/>
        <v/>
      </c>
      <c r="CV624" s="63" t="str">
        <f t="shared" si="1053"/>
        <v/>
      </c>
      <c r="CW624" s="16" t="str">
        <f t="shared" si="1054"/>
        <v/>
      </c>
      <c r="CX624" s="16" t="str">
        <f t="shared" si="1055"/>
        <v/>
      </c>
      <c r="CY624" s="16" t="str">
        <f t="shared" si="1056"/>
        <v/>
      </c>
      <c r="CZ624" s="85" t="str">
        <f t="shared" si="1057"/>
        <v/>
      </c>
      <c r="DA624" s="16" t="str">
        <f t="shared" si="1058"/>
        <v/>
      </c>
      <c r="DB624" s="16" t="str">
        <f t="shared" si="1059"/>
        <v/>
      </c>
      <c r="DC624" s="28" t="str">
        <f>IF(CP624="","",$DC$1&amp;(INDEX(価格設定!D$1:XFD$3,ROW(価格設定!$D$3),MATCH($AW624,価格設定!D$1:XFD$1,1))*100)&amp;"%")</f>
        <v/>
      </c>
      <c r="DD624" s="28" t="str">
        <f>IF(CP624="","",$DD$1&amp;(INDEX(価格設定!D$1:XFD$3,ROW(価格設定!$D$2),MATCH($AW624,価格設定!D$1:XFD$1,1))*100)&amp;"%")</f>
        <v/>
      </c>
      <c r="DE624" s="29" t="str">
        <f t="shared" si="1060"/>
        <v/>
      </c>
      <c r="DG624" s="58" t="str">
        <f t="shared" si="1061"/>
        <v/>
      </c>
      <c r="DH624" s="58" t="str">
        <f t="shared" si="1062"/>
        <v/>
      </c>
      <c r="DI624" s="58" t="str">
        <f t="shared" si="1063"/>
        <v/>
      </c>
      <c r="DJ624" s="85" t="str">
        <f t="shared" si="1064"/>
        <v/>
      </c>
      <c r="DL624" s="58" t="str">
        <f>IF(COUNTIF(DG$3:DG$1048576,DG624)=COUNTIF($DG$3:$DG624,DG624),DG624,"")</f>
        <v/>
      </c>
      <c r="DM624" s="85" t="str">
        <f t="shared" si="1065"/>
        <v/>
      </c>
      <c r="DN624" s="85" t="str">
        <f t="shared" si="991"/>
        <v/>
      </c>
      <c r="DO624" s="85" t="str">
        <f t="shared" si="991"/>
        <v/>
      </c>
      <c r="DP624" s="303"/>
      <c r="DQ624" s="17" t="str">
        <f t="shared" si="992"/>
        <v/>
      </c>
      <c r="DR624" s="17" t="str">
        <f t="shared" si="993"/>
        <v/>
      </c>
      <c r="DS624" s="17" t="str">
        <f t="shared" si="994"/>
        <v/>
      </c>
      <c r="DU624" s="16" t="str">
        <f t="shared" si="1066"/>
        <v/>
      </c>
      <c r="DV624" s="16" t="str">
        <f>IF(DU624="","",COUNT($DU$3:DU624))</f>
        <v/>
      </c>
      <c r="DW624" s="16" t="str">
        <f t="shared" si="1067"/>
        <v/>
      </c>
      <c r="DX624" s="16" t="str">
        <f t="shared" si="1068"/>
        <v/>
      </c>
      <c r="DY624" s="16" t="str">
        <f>IF(DZ624="","",COUNTIF(DZ$3:DZ624,DZ624))</f>
        <v/>
      </c>
      <c r="DZ624" s="16" t="str">
        <f t="shared" si="1069"/>
        <v/>
      </c>
      <c r="EA624" s="16" t="str">
        <f t="shared" si="1070"/>
        <v/>
      </c>
      <c r="EB624" s="16" t="str">
        <f t="shared" si="1071"/>
        <v/>
      </c>
      <c r="EC624" s="16" t="str">
        <f t="shared" si="1072"/>
        <v/>
      </c>
      <c r="ED624" s="16" t="str">
        <f t="shared" si="1073"/>
        <v/>
      </c>
      <c r="EE624" s="16" t="str">
        <f t="shared" si="1074"/>
        <v/>
      </c>
      <c r="EF624" s="16" t="str">
        <f t="shared" si="1075"/>
        <v/>
      </c>
      <c r="EG624" s="16" t="str">
        <f t="shared" si="1076"/>
        <v/>
      </c>
      <c r="EH624" s="16" t="str">
        <f t="shared" si="1077"/>
        <v/>
      </c>
      <c r="EI624" s="16" t="str">
        <f t="shared" si="1078"/>
        <v/>
      </c>
      <c r="EJ624" s="16" t="str">
        <f t="shared" si="1079"/>
        <v/>
      </c>
      <c r="EK624" s="16" t="str">
        <f t="shared" si="1080"/>
        <v/>
      </c>
      <c r="EL624" s="58" t="str">
        <f t="shared" si="1081"/>
        <v/>
      </c>
      <c r="EM624" s="58" t="str">
        <f>IF(OR($DZ624="",CR624=""),IF($EL624="","",$EL624),IF(OR(CR624="なし",CR624=0),領収書!$H$1,CR624))</f>
        <v/>
      </c>
      <c r="EN624" s="58" t="str">
        <f>IF(OR($DZ624="",CS624=""),IF($EL624="","",$EL624),IF(OR(CS624="なし",CS624=0),入力!$EN$1,CS624))</f>
        <v/>
      </c>
      <c r="EO624" s="63" t="str">
        <f t="shared" si="1082"/>
        <v/>
      </c>
      <c r="EP624" s="63" t="str">
        <f t="shared" si="1083"/>
        <v/>
      </c>
      <c r="ER624" s="16" t="str">
        <f>IF(AND(COUNTIF($ET$3:ET624,ET624)=1,ET624&lt;&gt;""),MAX($ER$3:ER623)+1,"")</f>
        <v/>
      </c>
      <c r="ES624" s="16" t="str">
        <f>IF(価格設定!B626="","",価格設定!B626)</f>
        <v/>
      </c>
      <c r="ET624" s="16" t="str">
        <f>IF(価格設定!C626="","",価格設定!C626)</f>
        <v/>
      </c>
      <c r="EV624" s="16" t="str">
        <f t="shared" si="995"/>
        <v/>
      </c>
      <c r="EW624" s="16" t="str">
        <f t="shared" si="1084"/>
        <v/>
      </c>
    </row>
    <row r="625" spans="1:153" ht="30" customHeight="1" x14ac:dyDescent="0.2">
      <c r="A625" s="225"/>
      <c r="B625" s="212"/>
      <c r="C625" s="221"/>
      <c r="D625" s="164"/>
      <c r="E625" s="165"/>
      <c r="F625" s="166"/>
      <c r="G625" s="167"/>
      <c r="H625" s="179"/>
      <c r="I625" s="306"/>
      <c r="J625" s="169"/>
      <c r="K625" s="179"/>
      <c r="L625" s="186"/>
      <c r="M625" s="186"/>
      <c r="N625" s="168"/>
      <c r="O625" s="170"/>
      <c r="P625" s="212"/>
      <c r="Q625" s="179" t="str">
        <f>IFERROR(IF(H625="","",IFERROR(INDEX(価格設定!$B$5:$B$1048576,MATCH(H625,価格設定!$B$5:$B$1048576,0),0),INDEX(価格設定!$B$5:$B$1048576,MATCH("*"&amp;H625&amp;"*",価格設定!$B$5:$B$1048576,0),0))),H625)</f>
        <v/>
      </c>
      <c r="R625" s="250" t="str">
        <f>IFERROR(IF(Q625="",IF(K625="","",K625),IF(K625="",IF(INDEX(価格設定!$C$5:$C$1048576,MATCH(Q625,価格設定!$B$5:$B$1048576,0),0)=0,"",INDEX(価格設定!$C$5:$C$1048576,MATCH(Q625,価格設定!$B$5:$B$1048576,0),0)),IF(K625="なし","",K625))),"")</f>
        <v/>
      </c>
      <c r="S625" s="308" t="str">
        <f t="shared" si="996"/>
        <v/>
      </c>
      <c r="T625" s="126" t="str">
        <f>IFERROR(IF(J625="",IF(INDEX(価格設定!$E$5:$R$1048576,MATCH($Q625,価格設定!B$5:B$1048576,0),MATCH($AW625,価格設定!E$1:X$1,1))=0,"",INDEX(価格設定!$E$5:$R$1048576,MATCH($Q625,価格設定!B$5:B$1048576,0),MATCH($AW625,価格設定!E$1:X$1,1))),J625),"")</f>
        <v/>
      </c>
      <c r="U625" s="126" t="str">
        <f t="shared" si="997"/>
        <v/>
      </c>
      <c r="V625" s="132" t="str">
        <f t="shared" si="998"/>
        <v/>
      </c>
      <c r="W625" s="127" t="str">
        <f>IFERROR(IF(OR(T625="",T625&lt;0),"",IFERROR(INDEX(価格設定!E$2:X$3,IF(AND(K625=$K$1,$K$1&lt;&gt;""),ROW(価格設定!$D$3)-1,MATCH(INDEX(価格設定!$D$5:$D$1048576,MATCH(Q625,価格設定!$B$5:$B$1048576,0),0),価格設定!$D$2:$D$3,0)),MATCH($AW625,価格設定!E$1:X$1,1)),INDEX(価格設定!E$2:X$2,0,MATCH($AW625,価格設定!E$1:X$1,1)))),"")</f>
        <v/>
      </c>
      <c r="X625" s="126" t="str">
        <f t="shared" si="989"/>
        <v/>
      </c>
      <c r="Y625" s="128" t="str">
        <f t="shared" si="999"/>
        <v/>
      </c>
      <c r="Z625" s="126" t="str">
        <f t="shared" si="1000"/>
        <v/>
      </c>
      <c r="AA625" s="129" t="str">
        <f t="shared" si="1001"/>
        <v/>
      </c>
      <c r="AB625" s="126" t="str">
        <f t="shared" si="1002"/>
        <v/>
      </c>
      <c r="AC625" s="280" t="str">
        <f t="shared" si="1003"/>
        <v/>
      </c>
      <c r="AD625" s="15"/>
      <c r="AE625" s="204" t="str">
        <f>IF(AF625="","",COUNT($AF$3:AF625))</f>
        <v/>
      </c>
      <c r="AF625" s="206" t="str">
        <f t="shared" si="1004"/>
        <v/>
      </c>
      <c r="AG625" s="204" t="str">
        <f t="shared" si="1005"/>
        <v/>
      </c>
      <c r="AH625" s="204" t="str">
        <f t="shared" si="1006"/>
        <v/>
      </c>
      <c r="AI625" s="287"/>
      <c r="AJ625" s="15"/>
      <c r="AK625" s="138" t="str">
        <f t="shared" si="1007"/>
        <v/>
      </c>
      <c r="AL625" s="131" t="str">
        <f t="shared" si="1008"/>
        <v/>
      </c>
      <c r="AM625" s="131" t="str">
        <f t="shared" si="1009"/>
        <v/>
      </c>
      <c r="AN625" s="313" t="str">
        <f t="shared" si="1010"/>
        <v/>
      </c>
      <c r="AO625" s="316" t="str">
        <f t="shared" si="1011"/>
        <v/>
      </c>
      <c r="AP625" s="18"/>
      <c r="AQ625" s="3" t="str">
        <f>IF(F625="","",MAX($AQ$3:AQ624)+1)</f>
        <v/>
      </c>
      <c r="AR625" s="3" t="str">
        <f>IF(OR(AQ625="",BB625=""),"",MAX($AR$3:AR624)+1)</f>
        <v/>
      </c>
      <c r="AS625" s="3" t="str">
        <f>IF(CQ625="","",RANK(CQ625,CQ$3:CQ$1048576,1)+COUNTIF($CQ$3:CQ625,CQ625)-1)</f>
        <v/>
      </c>
      <c r="AT625" s="21" t="str">
        <f>IF(C625="",IF(OR(AND($H625&lt;&gt;"",C625=""),AND($F624=$F625,$AZ625&lt;&gt;""),COUNTA($H$3:$H$1048576,#REF!,$F$3:$F$1048576)&gt;COUNTA($H$3:$H625,#REF!,$F$3:$F625),$AZ625&lt;&gt;""),INDEX(AT$3:AT$1048576,MATCH(MAX($AQ$3:$AQ624),$AQ$3:$AQ$1048576,0),0),""),C625)</f>
        <v/>
      </c>
      <c r="AU625" s="21" t="str">
        <f>IF(D625="",IF(OR(AND($H625&lt;&gt;"",D625=""),AND($F624=$F625,$AZ625&lt;&gt;""),COUNTA($H$3:$H$1048576,#REF!,$F$3:$F$1048576)&gt;COUNTA($H$3:$H625,#REF!,$F$3:$F625),$AZ625&lt;&gt;""),INDEX(AU$3:AU$1048576,MATCH(MAX($AQ$3:$AQ624),$AQ$3:$AQ$1048576,0),0),""),D625)</f>
        <v/>
      </c>
      <c r="AV625" s="21" t="str">
        <f>IF(E625="",IF(OR(AND($H625&lt;&gt;"",E625=""),AND($F624=$F625,$AZ625&lt;&gt;""),COUNTA($H$3:$H$1048576,#REF!,$F$3:$F$1048576)&gt;COUNTA($H$3:$H625,#REF!,$F$3:$F625),$AZ625&lt;&gt;""),INDEX(AV$3:AV$1048576,MATCH(MAX($AQ$3:$AQ624),$AQ$3:$AQ$1048576,0),0),""),E625)</f>
        <v/>
      </c>
      <c r="AW625" s="24" t="str">
        <f t="shared" si="1012"/>
        <v/>
      </c>
      <c r="AX625" s="13" t="str">
        <f t="shared" si="1013"/>
        <v/>
      </c>
      <c r="AY625" s="4" t="str">
        <f t="shared" si="1014"/>
        <v/>
      </c>
      <c r="AZ625" s="4" t="str">
        <f>IF(AX625="",IF(OR(AND(H625&lt;&gt;"",F625=""),COUNTA($H$3:$H$1048576)&gt;COUNTA($H$3:$H625)),INDEX(AX$3:AX625,MATCH(MAX($AQ$3:AQ625),AQ$3:AQ625,0),0),""),AX625)</f>
        <v/>
      </c>
      <c r="BA625" s="4" t="str">
        <f>IF(AY625="",IF(AND(H625&lt;&gt;"",F625=""),INDEX(AY$3:AY625,MATCH(MAX($AQ$3:AQ625),AQ$3:AQ625,0),0),""),AY625)</f>
        <v/>
      </c>
      <c r="BB625" s="82" t="str">
        <f>IF(BC625="","",RANK(BC625,BC$3:BC$1048576,1)+COUNTIF($BC$3:BC625,BC625)-1)</f>
        <v/>
      </c>
      <c r="BC625" s="139" t="str">
        <f t="shared" si="1015"/>
        <v/>
      </c>
      <c r="BD625" s="46" t="str">
        <f t="shared" si="1016"/>
        <v/>
      </c>
      <c r="BE625" s="46" t="str">
        <f t="shared" si="1017"/>
        <v/>
      </c>
      <c r="BF625" s="46" t="str">
        <f t="shared" si="1018"/>
        <v/>
      </c>
      <c r="BG625" s="4" t="str">
        <f t="shared" si="1019"/>
        <v/>
      </c>
      <c r="BH625" s="180" t="str">
        <f t="shared" si="1020"/>
        <v/>
      </c>
      <c r="BI625" s="16" t="str">
        <f t="shared" si="1021"/>
        <v/>
      </c>
      <c r="BJ625" s="52" t="str">
        <f>IF(BI625="","",IF(W625="","",IF(AND(K625=$K$1,$K$1&lt;&gt;""),$BT$2,IFERROR(IF(INDEX(価格設定!$D$5:$D$1048576,MATCH(Q625,価格設定!$B$5:$B$1048576,0),0)=価格設定!$D$3,$BT$2,$BS$2),$BS$2))))</f>
        <v/>
      </c>
      <c r="BK625" s="16" t="str">
        <f>IF(BI625="","",IF(COUNTIF($BI$3:BI625,BI625)=1,1,IF(AND(BI624=BI625,BH625=""),BK624,COUNTIF($BH$3:BH625,BH625))))</f>
        <v/>
      </c>
      <c r="BL625" s="52" t="str">
        <f t="shared" si="1022"/>
        <v/>
      </c>
      <c r="BM625" s="52" t="str">
        <f t="shared" si="1023"/>
        <v/>
      </c>
      <c r="BN625" s="119" t="str">
        <f t="shared" si="1024"/>
        <v/>
      </c>
      <c r="BO625" s="119" t="str">
        <f t="shared" si="1025"/>
        <v/>
      </c>
      <c r="BP625" s="17" t="str">
        <f t="shared" si="1026"/>
        <v/>
      </c>
      <c r="BQ625" s="17" t="str">
        <f t="shared" si="1027"/>
        <v/>
      </c>
      <c r="BR625" s="17" t="str">
        <f>IF(OR(BP625="",COUNTIF($BO$3:BO625,BO625)&lt;&gt;1),"",SUMIF(BO$3:BO$1048576,BO625,BP$3:BP$1048576))</f>
        <v/>
      </c>
      <c r="BS625" s="17" t="str">
        <f t="shared" si="1028"/>
        <v/>
      </c>
      <c r="BT625" s="17" t="str">
        <f t="shared" si="1029"/>
        <v/>
      </c>
      <c r="BU625" s="17" t="str">
        <f t="shared" si="1030"/>
        <v/>
      </c>
      <c r="BV625" s="24" t="str">
        <f t="shared" si="1031"/>
        <v/>
      </c>
      <c r="BW625" s="24" t="str">
        <f t="shared" si="1032"/>
        <v/>
      </c>
      <c r="BX625" s="24" t="str">
        <f t="shared" si="1033"/>
        <v/>
      </c>
      <c r="BY625" s="26" t="str">
        <f t="shared" si="1034"/>
        <v/>
      </c>
      <c r="BZ625" s="26" t="str">
        <f t="shared" si="1035"/>
        <v/>
      </c>
      <c r="CA625" s="26" t="str">
        <f t="shared" si="1036"/>
        <v/>
      </c>
      <c r="CB625" s="66" t="str">
        <f t="shared" si="1037"/>
        <v/>
      </c>
      <c r="CC625" s="65" t="str">
        <f t="shared" si="1038"/>
        <v/>
      </c>
      <c r="CD625" s="26" t="str">
        <f t="shared" si="1039"/>
        <v/>
      </c>
      <c r="CE625" s="26" t="str">
        <f t="shared" si="1040"/>
        <v/>
      </c>
      <c r="CF625" s="193" t="str">
        <f t="shared" si="1041"/>
        <v/>
      </c>
      <c r="CG625" s="193" t="str">
        <f t="shared" si="1042"/>
        <v/>
      </c>
      <c r="CH625" s="26" t="str">
        <f t="shared" si="1043"/>
        <v/>
      </c>
      <c r="CI625" s="26" t="str">
        <f t="shared" si="1044"/>
        <v/>
      </c>
      <c r="CJ625" s="65" t="str">
        <f t="shared" si="1045"/>
        <v/>
      </c>
      <c r="CK625" s="65" t="str">
        <f t="shared" si="1046"/>
        <v/>
      </c>
      <c r="CL625" s="64" t="str">
        <f t="shared" si="1047"/>
        <v/>
      </c>
      <c r="CM625" s="64" t="str">
        <f t="shared" si="1048"/>
        <v/>
      </c>
      <c r="CN625" s="65" t="str">
        <f t="shared" si="1049"/>
        <v/>
      </c>
      <c r="CP625" s="63" t="str">
        <f>IF(BH625="","",MAX($CP$3:CP624)+1)</f>
        <v/>
      </c>
      <c r="CQ625" s="24" t="str">
        <f t="shared" si="1050"/>
        <v/>
      </c>
      <c r="CR625" s="24" t="str">
        <f t="shared" si="1051"/>
        <v/>
      </c>
      <c r="CS625" s="24" t="str">
        <f t="shared" si="1052"/>
        <v/>
      </c>
      <c r="CT625" s="58" t="str">
        <f>IF(BO625="","",COUNTIF($BO$3:BO625,BO625)&amp;"@"&amp;BO625)</f>
        <v/>
      </c>
      <c r="CU625" s="16" t="str">
        <f t="shared" si="990"/>
        <v/>
      </c>
      <c r="CV625" s="63" t="str">
        <f t="shared" si="1053"/>
        <v/>
      </c>
      <c r="CW625" s="16" t="str">
        <f t="shared" si="1054"/>
        <v/>
      </c>
      <c r="CX625" s="16" t="str">
        <f t="shared" si="1055"/>
        <v/>
      </c>
      <c r="CY625" s="16" t="str">
        <f t="shared" si="1056"/>
        <v/>
      </c>
      <c r="CZ625" s="85" t="str">
        <f t="shared" si="1057"/>
        <v/>
      </c>
      <c r="DA625" s="16" t="str">
        <f t="shared" si="1058"/>
        <v/>
      </c>
      <c r="DB625" s="16" t="str">
        <f t="shared" si="1059"/>
        <v/>
      </c>
      <c r="DC625" s="28" t="str">
        <f>IF(CP625="","",$DC$1&amp;(INDEX(価格設定!D$1:XFD$3,ROW(価格設定!$D$3),MATCH($AW625,価格設定!D$1:XFD$1,1))*100)&amp;"%")</f>
        <v/>
      </c>
      <c r="DD625" s="28" t="str">
        <f>IF(CP625="","",$DD$1&amp;(INDEX(価格設定!D$1:XFD$3,ROW(価格設定!$D$2),MATCH($AW625,価格設定!D$1:XFD$1,1))*100)&amp;"%")</f>
        <v/>
      </c>
      <c r="DE625" s="29" t="str">
        <f t="shared" si="1060"/>
        <v/>
      </c>
      <c r="DG625" s="58" t="str">
        <f t="shared" si="1061"/>
        <v/>
      </c>
      <c r="DH625" s="58" t="str">
        <f t="shared" si="1062"/>
        <v/>
      </c>
      <c r="DI625" s="58" t="str">
        <f t="shared" si="1063"/>
        <v/>
      </c>
      <c r="DJ625" s="85" t="str">
        <f t="shared" si="1064"/>
        <v/>
      </c>
      <c r="DL625" s="58" t="str">
        <f>IF(COUNTIF(DG$3:DG$1048576,DG625)=COUNTIF($DG$3:$DG625,DG625),DG625,"")</f>
        <v/>
      </c>
      <c r="DM625" s="85" t="str">
        <f t="shared" si="1065"/>
        <v/>
      </c>
      <c r="DN625" s="85" t="str">
        <f t="shared" si="991"/>
        <v/>
      </c>
      <c r="DO625" s="85" t="str">
        <f t="shared" si="991"/>
        <v/>
      </c>
      <c r="DP625" s="303"/>
      <c r="DQ625" s="17" t="str">
        <f t="shared" si="992"/>
        <v/>
      </c>
      <c r="DR625" s="17" t="str">
        <f t="shared" si="993"/>
        <v/>
      </c>
      <c r="DS625" s="17" t="str">
        <f t="shared" si="994"/>
        <v/>
      </c>
      <c r="DU625" s="16" t="str">
        <f t="shared" si="1066"/>
        <v/>
      </c>
      <c r="DV625" s="16" t="str">
        <f>IF(DU625="","",COUNT($DU$3:DU625))</f>
        <v/>
      </c>
      <c r="DW625" s="16" t="str">
        <f t="shared" si="1067"/>
        <v/>
      </c>
      <c r="DX625" s="16" t="str">
        <f t="shared" si="1068"/>
        <v/>
      </c>
      <c r="DY625" s="16" t="str">
        <f>IF(DZ625="","",COUNTIF(DZ$3:DZ625,DZ625))</f>
        <v/>
      </c>
      <c r="DZ625" s="16" t="str">
        <f t="shared" si="1069"/>
        <v/>
      </c>
      <c r="EA625" s="16" t="str">
        <f t="shared" si="1070"/>
        <v/>
      </c>
      <c r="EB625" s="16" t="str">
        <f t="shared" si="1071"/>
        <v/>
      </c>
      <c r="EC625" s="16" t="str">
        <f t="shared" si="1072"/>
        <v/>
      </c>
      <c r="ED625" s="16" t="str">
        <f t="shared" si="1073"/>
        <v/>
      </c>
      <c r="EE625" s="16" t="str">
        <f t="shared" si="1074"/>
        <v/>
      </c>
      <c r="EF625" s="16" t="str">
        <f t="shared" si="1075"/>
        <v/>
      </c>
      <c r="EG625" s="16" t="str">
        <f t="shared" si="1076"/>
        <v/>
      </c>
      <c r="EH625" s="16" t="str">
        <f t="shared" si="1077"/>
        <v/>
      </c>
      <c r="EI625" s="16" t="str">
        <f t="shared" si="1078"/>
        <v/>
      </c>
      <c r="EJ625" s="16" t="str">
        <f t="shared" si="1079"/>
        <v/>
      </c>
      <c r="EK625" s="16" t="str">
        <f t="shared" si="1080"/>
        <v/>
      </c>
      <c r="EL625" s="58" t="str">
        <f t="shared" si="1081"/>
        <v/>
      </c>
      <c r="EM625" s="58" t="str">
        <f>IF(OR($DZ625="",CR625=""),IF($EL625="","",$EL625),IF(OR(CR625="なし",CR625=0),領収書!$H$1,CR625))</f>
        <v/>
      </c>
      <c r="EN625" s="58" t="str">
        <f>IF(OR($DZ625="",CS625=""),IF($EL625="","",$EL625),IF(OR(CS625="なし",CS625=0),入力!$EN$1,CS625))</f>
        <v/>
      </c>
      <c r="EO625" s="63" t="str">
        <f t="shared" si="1082"/>
        <v/>
      </c>
      <c r="EP625" s="63" t="str">
        <f t="shared" si="1083"/>
        <v/>
      </c>
      <c r="ER625" s="16" t="str">
        <f>IF(AND(COUNTIF($ET$3:ET625,ET625)=1,ET625&lt;&gt;""),MAX($ER$3:ER624)+1,"")</f>
        <v/>
      </c>
      <c r="ES625" s="16" t="str">
        <f>IF(価格設定!B627="","",価格設定!B627)</f>
        <v/>
      </c>
      <c r="ET625" s="16" t="str">
        <f>IF(価格設定!C627="","",価格設定!C627)</f>
        <v/>
      </c>
      <c r="EV625" s="16" t="str">
        <f t="shared" si="995"/>
        <v/>
      </c>
      <c r="EW625" s="16" t="str">
        <f t="shared" si="1084"/>
        <v/>
      </c>
    </row>
    <row r="626" spans="1:153" ht="30" customHeight="1" x14ac:dyDescent="0.2">
      <c r="A626" s="225"/>
      <c r="B626" s="212"/>
      <c r="C626" s="221"/>
      <c r="D626" s="164"/>
      <c r="E626" s="165"/>
      <c r="F626" s="166"/>
      <c r="G626" s="167"/>
      <c r="H626" s="179"/>
      <c r="I626" s="306"/>
      <c r="J626" s="169"/>
      <c r="K626" s="179"/>
      <c r="L626" s="186"/>
      <c r="M626" s="186"/>
      <c r="N626" s="168"/>
      <c r="O626" s="170"/>
      <c r="P626" s="212"/>
      <c r="Q626" s="179" t="str">
        <f>IFERROR(IF(H626="","",IFERROR(INDEX(価格設定!$B$5:$B$1048576,MATCH(H626,価格設定!$B$5:$B$1048576,0),0),INDEX(価格設定!$B$5:$B$1048576,MATCH("*"&amp;H626&amp;"*",価格設定!$B$5:$B$1048576,0),0))),H626)</f>
        <v/>
      </c>
      <c r="R626" s="250" t="str">
        <f>IFERROR(IF(Q626="",IF(K626="","",K626),IF(K626="",IF(INDEX(価格設定!$C$5:$C$1048576,MATCH(Q626,価格設定!$B$5:$B$1048576,0),0)=0,"",INDEX(価格設定!$C$5:$C$1048576,MATCH(Q626,価格設定!$B$5:$B$1048576,0),0)),IF(K626="なし","",K626))),"")</f>
        <v/>
      </c>
      <c r="S626" s="308" t="str">
        <f t="shared" si="996"/>
        <v/>
      </c>
      <c r="T626" s="126" t="str">
        <f>IFERROR(IF(J626="",IF(INDEX(価格設定!$E$5:$R$1048576,MATCH($Q626,価格設定!B$5:B$1048576,0),MATCH($AW626,価格設定!E$1:X$1,1))=0,"",INDEX(価格設定!$E$5:$R$1048576,MATCH($Q626,価格設定!B$5:B$1048576,0),MATCH($AW626,価格設定!E$1:X$1,1))),J626),"")</f>
        <v/>
      </c>
      <c r="U626" s="126" t="str">
        <f t="shared" si="997"/>
        <v/>
      </c>
      <c r="V626" s="132" t="str">
        <f t="shared" si="998"/>
        <v/>
      </c>
      <c r="W626" s="127" t="str">
        <f>IFERROR(IF(OR(T626="",T626&lt;0),"",IFERROR(INDEX(価格設定!E$2:X$3,IF(AND(K626=$K$1,$K$1&lt;&gt;""),ROW(価格設定!$D$3)-1,MATCH(INDEX(価格設定!$D$5:$D$1048576,MATCH(Q626,価格設定!$B$5:$B$1048576,0),0),価格設定!$D$2:$D$3,0)),MATCH($AW626,価格設定!E$1:X$1,1)),INDEX(価格設定!E$2:X$2,0,MATCH($AW626,価格設定!E$1:X$1,1)))),"")</f>
        <v/>
      </c>
      <c r="X626" s="126" t="str">
        <f t="shared" si="989"/>
        <v/>
      </c>
      <c r="Y626" s="128" t="str">
        <f t="shared" si="999"/>
        <v/>
      </c>
      <c r="Z626" s="126" t="str">
        <f t="shared" si="1000"/>
        <v/>
      </c>
      <c r="AA626" s="129" t="str">
        <f t="shared" si="1001"/>
        <v/>
      </c>
      <c r="AB626" s="126" t="str">
        <f t="shared" si="1002"/>
        <v/>
      </c>
      <c r="AC626" s="280" t="str">
        <f t="shared" si="1003"/>
        <v/>
      </c>
      <c r="AD626" s="15"/>
      <c r="AE626" s="204" t="str">
        <f>IF(AF626="","",COUNT($AF$3:AF626))</f>
        <v/>
      </c>
      <c r="AF626" s="206" t="str">
        <f t="shared" si="1004"/>
        <v/>
      </c>
      <c r="AG626" s="204" t="str">
        <f t="shared" si="1005"/>
        <v/>
      </c>
      <c r="AH626" s="204" t="str">
        <f t="shared" si="1006"/>
        <v/>
      </c>
      <c r="AI626" s="287"/>
      <c r="AJ626" s="15"/>
      <c r="AK626" s="138" t="str">
        <f t="shared" si="1007"/>
        <v/>
      </c>
      <c r="AL626" s="131" t="str">
        <f t="shared" si="1008"/>
        <v/>
      </c>
      <c r="AM626" s="131" t="str">
        <f t="shared" si="1009"/>
        <v/>
      </c>
      <c r="AN626" s="313" t="str">
        <f t="shared" si="1010"/>
        <v/>
      </c>
      <c r="AO626" s="316" t="str">
        <f t="shared" si="1011"/>
        <v/>
      </c>
      <c r="AP626" s="18"/>
      <c r="AQ626" s="3" t="str">
        <f>IF(F626="","",MAX($AQ$3:AQ625)+1)</f>
        <v/>
      </c>
      <c r="AR626" s="3" t="str">
        <f>IF(OR(AQ626="",BB626=""),"",MAX($AR$3:AR625)+1)</f>
        <v/>
      </c>
      <c r="AS626" s="3" t="str">
        <f>IF(CQ626="","",RANK(CQ626,CQ$3:CQ$1048576,1)+COUNTIF($CQ$3:CQ626,CQ626)-1)</f>
        <v/>
      </c>
      <c r="AT626" s="21" t="str">
        <f>IF(C626="",IF(OR(AND($H626&lt;&gt;"",C626=""),AND($F625=$F626,$AZ626&lt;&gt;""),COUNTA($H$3:$H$1048576,#REF!,$F$3:$F$1048576)&gt;COUNTA($H$3:$H626,#REF!,$F$3:$F626),$AZ626&lt;&gt;""),INDEX(AT$3:AT$1048576,MATCH(MAX($AQ$3:$AQ625),$AQ$3:$AQ$1048576,0),0),""),C626)</f>
        <v/>
      </c>
      <c r="AU626" s="21" t="str">
        <f>IF(D626="",IF(OR(AND($H626&lt;&gt;"",D626=""),AND($F625=$F626,$AZ626&lt;&gt;""),COUNTA($H$3:$H$1048576,#REF!,$F$3:$F$1048576)&gt;COUNTA($H$3:$H626,#REF!,$F$3:$F626),$AZ626&lt;&gt;""),INDEX(AU$3:AU$1048576,MATCH(MAX($AQ$3:$AQ625),$AQ$3:$AQ$1048576,0),0),""),D626)</f>
        <v/>
      </c>
      <c r="AV626" s="21" t="str">
        <f>IF(E626="",IF(OR(AND($H626&lt;&gt;"",E626=""),AND($F625=$F626,$AZ626&lt;&gt;""),COUNTA($H$3:$H$1048576,#REF!,$F$3:$F$1048576)&gt;COUNTA($H$3:$H626,#REF!,$F$3:$F626),$AZ626&lt;&gt;""),INDEX(AV$3:AV$1048576,MATCH(MAX($AQ$3:$AQ625),$AQ$3:$AQ$1048576,0),0),""),E626)</f>
        <v/>
      </c>
      <c r="AW626" s="24" t="str">
        <f t="shared" si="1012"/>
        <v/>
      </c>
      <c r="AX626" s="13" t="str">
        <f t="shared" si="1013"/>
        <v/>
      </c>
      <c r="AY626" s="4" t="str">
        <f t="shared" si="1014"/>
        <v/>
      </c>
      <c r="AZ626" s="4" t="str">
        <f>IF(AX626="",IF(OR(AND(H626&lt;&gt;"",F626=""),COUNTA($H$3:$H$1048576)&gt;COUNTA($H$3:$H626)),INDEX(AX$3:AX626,MATCH(MAX($AQ$3:AQ626),AQ$3:AQ626,0),0),""),AX626)</f>
        <v/>
      </c>
      <c r="BA626" s="4" t="str">
        <f>IF(AY626="",IF(AND(H626&lt;&gt;"",F626=""),INDEX(AY$3:AY626,MATCH(MAX($AQ$3:AQ626),AQ$3:AQ626,0),0),""),AY626)</f>
        <v/>
      </c>
      <c r="BB626" s="82" t="str">
        <f>IF(BC626="","",RANK(BC626,BC$3:BC$1048576,1)+COUNTIF($BC$3:BC626,BC626)-1)</f>
        <v/>
      </c>
      <c r="BC626" s="139" t="str">
        <f t="shared" si="1015"/>
        <v/>
      </c>
      <c r="BD626" s="46" t="str">
        <f t="shared" si="1016"/>
        <v/>
      </c>
      <c r="BE626" s="46" t="str">
        <f t="shared" si="1017"/>
        <v/>
      </c>
      <c r="BF626" s="46" t="str">
        <f t="shared" si="1018"/>
        <v/>
      </c>
      <c r="BG626" s="4" t="str">
        <f t="shared" si="1019"/>
        <v/>
      </c>
      <c r="BH626" s="180" t="str">
        <f t="shared" si="1020"/>
        <v/>
      </c>
      <c r="BI626" s="16" t="str">
        <f t="shared" si="1021"/>
        <v/>
      </c>
      <c r="BJ626" s="52" t="str">
        <f>IF(BI626="","",IF(W626="","",IF(AND(K626=$K$1,$K$1&lt;&gt;""),$BT$2,IFERROR(IF(INDEX(価格設定!$D$5:$D$1048576,MATCH(Q626,価格設定!$B$5:$B$1048576,0),0)=価格設定!$D$3,$BT$2,$BS$2),$BS$2))))</f>
        <v/>
      </c>
      <c r="BK626" s="16" t="str">
        <f>IF(BI626="","",IF(COUNTIF($BI$3:BI626,BI626)=1,1,IF(AND(BI625=BI626,BH626=""),BK625,COUNTIF($BH$3:BH626,BH626))))</f>
        <v/>
      </c>
      <c r="BL626" s="52" t="str">
        <f t="shared" si="1022"/>
        <v/>
      </c>
      <c r="BM626" s="52" t="str">
        <f t="shared" si="1023"/>
        <v/>
      </c>
      <c r="BN626" s="119" t="str">
        <f t="shared" si="1024"/>
        <v/>
      </c>
      <c r="BO626" s="119" t="str">
        <f t="shared" si="1025"/>
        <v/>
      </c>
      <c r="BP626" s="17" t="str">
        <f t="shared" si="1026"/>
        <v/>
      </c>
      <c r="BQ626" s="17" t="str">
        <f t="shared" si="1027"/>
        <v/>
      </c>
      <c r="BR626" s="17" t="str">
        <f>IF(OR(BP626="",COUNTIF($BO$3:BO626,BO626)&lt;&gt;1),"",SUMIF(BO$3:BO$1048576,BO626,BP$3:BP$1048576))</f>
        <v/>
      </c>
      <c r="BS626" s="17" t="str">
        <f t="shared" si="1028"/>
        <v/>
      </c>
      <c r="BT626" s="17" t="str">
        <f t="shared" si="1029"/>
        <v/>
      </c>
      <c r="BU626" s="17" t="str">
        <f t="shared" si="1030"/>
        <v/>
      </c>
      <c r="BV626" s="24" t="str">
        <f t="shared" si="1031"/>
        <v/>
      </c>
      <c r="BW626" s="24" t="str">
        <f t="shared" si="1032"/>
        <v/>
      </c>
      <c r="BX626" s="24" t="str">
        <f t="shared" si="1033"/>
        <v/>
      </c>
      <c r="BY626" s="26" t="str">
        <f t="shared" si="1034"/>
        <v/>
      </c>
      <c r="BZ626" s="26" t="str">
        <f t="shared" si="1035"/>
        <v/>
      </c>
      <c r="CA626" s="26" t="str">
        <f t="shared" si="1036"/>
        <v/>
      </c>
      <c r="CB626" s="66" t="str">
        <f t="shared" si="1037"/>
        <v/>
      </c>
      <c r="CC626" s="65" t="str">
        <f t="shared" si="1038"/>
        <v/>
      </c>
      <c r="CD626" s="26" t="str">
        <f t="shared" si="1039"/>
        <v/>
      </c>
      <c r="CE626" s="26" t="str">
        <f t="shared" si="1040"/>
        <v/>
      </c>
      <c r="CF626" s="193" t="str">
        <f t="shared" si="1041"/>
        <v/>
      </c>
      <c r="CG626" s="193" t="str">
        <f t="shared" si="1042"/>
        <v/>
      </c>
      <c r="CH626" s="26" t="str">
        <f t="shared" si="1043"/>
        <v/>
      </c>
      <c r="CI626" s="26" t="str">
        <f t="shared" si="1044"/>
        <v/>
      </c>
      <c r="CJ626" s="65" t="str">
        <f t="shared" si="1045"/>
        <v/>
      </c>
      <c r="CK626" s="65" t="str">
        <f t="shared" si="1046"/>
        <v/>
      </c>
      <c r="CL626" s="64" t="str">
        <f t="shared" si="1047"/>
        <v/>
      </c>
      <c r="CM626" s="64" t="str">
        <f t="shared" si="1048"/>
        <v/>
      </c>
      <c r="CN626" s="65" t="str">
        <f t="shared" si="1049"/>
        <v/>
      </c>
      <c r="CP626" s="63" t="str">
        <f>IF(BH626="","",MAX($CP$3:CP625)+1)</f>
        <v/>
      </c>
      <c r="CQ626" s="24" t="str">
        <f t="shared" si="1050"/>
        <v/>
      </c>
      <c r="CR626" s="24" t="str">
        <f t="shared" si="1051"/>
        <v/>
      </c>
      <c r="CS626" s="24" t="str">
        <f t="shared" si="1052"/>
        <v/>
      </c>
      <c r="CT626" s="58" t="str">
        <f>IF(BO626="","",COUNTIF($BO$3:BO626,BO626)&amp;"@"&amp;BO626)</f>
        <v/>
      </c>
      <c r="CU626" s="16" t="str">
        <f t="shared" si="990"/>
        <v/>
      </c>
      <c r="CV626" s="63" t="str">
        <f t="shared" si="1053"/>
        <v/>
      </c>
      <c r="CW626" s="16" t="str">
        <f t="shared" si="1054"/>
        <v/>
      </c>
      <c r="CX626" s="16" t="str">
        <f t="shared" si="1055"/>
        <v/>
      </c>
      <c r="CY626" s="16" t="str">
        <f t="shared" si="1056"/>
        <v/>
      </c>
      <c r="CZ626" s="85" t="str">
        <f t="shared" si="1057"/>
        <v/>
      </c>
      <c r="DA626" s="16" t="str">
        <f t="shared" si="1058"/>
        <v/>
      </c>
      <c r="DB626" s="16" t="str">
        <f t="shared" si="1059"/>
        <v/>
      </c>
      <c r="DC626" s="28" t="str">
        <f>IF(CP626="","",$DC$1&amp;(INDEX(価格設定!D$1:XFD$3,ROW(価格設定!$D$3),MATCH($AW626,価格設定!D$1:XFD$1,1))*100)&amp;"%")</f>
        <v/>
      </c>
      <c r="DD626" s="28" t="str">
        <f>IF(CP626="","",$DD$1&amp;(INDEX(価格設定!D$1:XFD$3,ROW(価格設定!$D$2),MATCH($AW626,価格設定!D$1:XFD$1,1))*100)&amp;"%")</f>
        <v/>
      </c>
      <c r="DE626" s="29" t="str">
        <f t="shared" si="1060"/>
        <v/>
      </c>
      <c r="DG626" s="58" t="str">
        <f t="shared" si="1061"/>
        <v/>
      </c>
      <c r="DH626" s="58" t="str">
        <f t="shared" si="1062"/>
        <v/>
      </c>
      <c r="DI626" s="58" t="str">
        <f t="shared" si="1063"/>
        <v/>
      </c>
      <c r="DJ626" s="85" t="str">
        <f t="shared" si="1064"/>
        <v/>
      </c>
      <c r="DL626" s="58" t="str">
        <f>IF(COUNTIF(DG$3:DG$1048576,DG626)=COUNTIF($DG$3:$DG626,DG626),DG626,"")</f>
        <v/>
      </c>
      <c r="DM626" s="85" t="str">
        <f t="shared" si="1065"/>
        <v/>
      </c>
      <c r="DN626" s="85" t="str">
        <f t="shared" si="991"/>
        <v/>
      </c>
      <c r="DO626" s="85" t="str">
        <f t="shared" si="991"/>
        <v/>
      </c>
      <c r="DP626" s="303"/>
      <c r="DQ626" s="17" t="str">
        <f t="shared" si="992"/>
        <v/>
      </c>
      <c r="DR626" s="17" t="str">
        <f t="shared" si="993"/>
        <v/>
      </c>
      <c r="DS626" s="17" t="str">
        <f t="shared" si="994"/>
        <v/>
      </c>
      <c r="DU626" s="16" t="str">
        <f t="shared" si="1066"/>
        <v/>
      </c>
      <c r="DV626" s="16" t="str">
        <f>IF(DU626="","",COUNT($DU$3:DU626))</f>
        <v/>
      </c>
      <c r="DW626" s="16" t="str">
        <f t="shared" si="1067"/>
        <v/>
      </c>
      <c r="DX626" s="16" t="str">
        <f t="shared" si="1068"/>
        <v/>
      </c>
      <c r="DY626" s="16" t="str">
        <f>IF(DZ626="","",COUNTIF(DZ$3:DZ626,DZ626))</f>
        <v/>
      </c>
      <c r="DZ626" s="16" t="str">
        <f t="shared" si="1069"/>
        <v/>
      </c>
      <c r="EA626" s="16" t="str">
        <f t="shared" si="1070"/>
        <v/>
      </c>
      <c r="EB626" s="16" t="str">
        <f t="shared" si="1071"/>
        <v/>
      </c>
      <c r="EC626" s="16" t="str">
        <f t="shared" si="1072"/>
        <v/>
      </c>
      <c r="ED626" s="16" t="str">
        <f t="shared" si="1073"/>
        <v/>
      </c>
      <c r="EE626" s="16" t="str">
        <f t="shared" si="1074"/>
        <v/>
      </c>
      <c r="EF626" s="16" t="str">
        <f t="shared" si="1075"/>
        <v/>
      </c>
      <c r="EG626" s="16" t="str">
        <f t="shared" si="1076"/>
        <v/>
      </c>
      <c r="EH626" s="16" t="str">
        <f t="shared" si="1077"/>
        <v/>
      </c>
      <c r="EI626" s="16" t="str">
        <f t="shared" si="1078"/>
        <v/>
      </c>
      <c r="EJ626" s="16" t="str">
        <f t="shared" si="1079"/>
        <v/>
      </c>
      <c r="EK626" s="16" t="str">
        <f t="shared" si="1080"/>
        <v/>
      </c>
      <c r="EL626" s="58" t="str">
        <f t="shared" si="1081"/>
        <v/>
      </c>
      <c r="EM626" s="58" t="str">
        <f>IF(OR($DZ626="",CR626=""),IF($EL626="","",$EL626),IF(OR(CR626="なし",CR626=0),領収書!$H$1,CR626))</f>
        <v/>
      </c>
      <c r="EN626" s="58" t="str">
        <f>IF(OR($DZ626="",CS626=""),IF($EL626="","",$EL626),IF(OR(CS626="なし",CS626=0),入力!$EN$1,CS626))</f>
        <v/>
      </c>
      <c r="EO626" s="63" t="str">
        <f t="shared" si="1082"/>
        <v/>
      </c>
      <c r="EP626" s="63" t="str">
        <f t="shared" si="1083"/>
        <v/>
      </c>
      <c r="ER626" s="16" t="str">
        <f>IF(AND(COUNTIF($ET$3:ET626,ET626)=1,ET626&lt;&gt;""),MAX($ER$3:ER625)+1,"")</f>
        <v/>
      </c>
      <c r="ES626" s="16" t="str">
        <f>IF(価格設定!B628="","",価格設定!B628)</f>
        <v/>
      </c>
      <c r="ET626" s="16" t="str">
        <f>IF(価格設定!C628="","",価格設定!C628)</f>
        <v/>
      </c>
      <c r="EV626" s="16" t="str">
        <f t="shared" si="995"/>
        <v/>
      </c>
      <c r="EW626" s="16" t="str">
        <f t="shared" si="1084"/>
        <v/>
      </c>
    </row>
    <row r="627" spans="1:153" ht="30" customHeight="1" x14ac:dyDescent="0.2">
      <c r="A627" s="225"/>
      <c r="B627" s="212"/>
      <c r="C627" s="221"/>
      <c r="D627" s="164"/>
      <c r="E627" s="165"/>
      <c r="F627" s="166"/>
      <c r="G627" s="167"/>
      <c r="H627" s="179"/>
      <c r="I627" s="306"/>
      <c r="J627" s="169"/>
      <c r="K627" s="179"/>
      <c r="L627" s="186"/>
      <c r="M627" s="186"/>
      <c r="N627" s="168"/>
      <c r="O627" s="170"/>
      <c r="P627" s="212"/>
      <c r="Q627" s="179" t="str">
        <f>IFERROR(IF(H627="","",IFERROR(INDEX(価格設定!$B$5:$B$1048576,MATCH(H627,価格設定!$B$5:$B$1048576,0),0),INDEX(価格設定!$B$5:$B$1048576,MATCH("*"&amp;H627&amp;"*",価格設定!$B$5:$B$1048576,0),0))),H627)</f>
        <v/>
      </c>
      <c r="R627" s="250" t="str">
        <f>IFERROR(IF(Q627="",IF(K627="","",K627),IF(K627="",IF(INDEX(価格設定!$C$5:$C$1048576,MATCH(Q627,価格設定!$B$5:$B$1048576,0),0)=0,"",INDEX(価格設定!$C$5:$C$1048576,MATCH(Q627,価格設定!$B$5:$B$1048576,0),0)),IF(K627="なし","",K627))),"")</f>
        <v/>
      </c>
      <c r="S627" s="308" t="str">
        <f t="shared" si="996"/>
        <v/>
      </c>
      <c r="T627" s="126" t="str">
        <f>IFERROR(IF(J627="",IF(INDEX(価格設定!$E$5:$R$1048576,MATCH($Q627,価格設定!B$5:B$1048576,0),MATCH($AW627,価格設定!E$1:X$1,1))=0,"",INDEX(価格設定!$E$5:$R$1048576,MATCH($Q627,価格設定!B$5:B$1048576,0),MATCH($AW627,価格設定!E$1:X$1,1))),J627),"")</f>
        <v/>
      </c>
      <c r="U627" s="126" t="str">
        <f t="shared" si="997"/>
        <v/>
      </c>
      <c r="V627" s="132" t="str">
        <f t="shared" si="998"/>
        <v/>
      </c>
      <c r="W627" s="127" t="str">
        <f>IFERROR(IF(OR(T627="",T627&lt;0),"",IFERROR(INDEX(価格設定!E$2:X$3,IF(AND(K627=$K$1,$K$1&lt;&gt;""),ROW(価格設定!$D$3)-1,MATCH(INDEX(価格設定!$D$5:$D$1048576,MATCH(Q627,価格設定!$B$5:$B$1048576,0),0),価格設定!$D$2:$D$3,0)),MATCH($AW627,価格設定!E$1:X$1,1)),INDEX(価格設定!E$2:X$2,0,MATCH($AW627,価格設定!E$1:X$1,1)))),"")</f>
        <v/>
      </c>
      <c r="X627" s="126" t="str">
        <f t="shared" si="989"/>
        <v/>
      </c>
      <c r="Y627" s="128" t="str">
        <f t="shared" si="999"/>
        <v/>
      </c>
      <c r="Z627" s="126" t="str">
        <f t="shared" si="1000"/>
        <v/>
      </c>
      <c r="AA627" s="129" t="str">
        <f t="shared" si="1001"/>
        <v/>
      </c>
      <c r="AB627" s="126" t="str">
        <f t="shared" si="1002"/>
        <v/>
      </c>
      <c r="AC627" s="280" t="str">
        <f t="shared" si="1003"/>
        <v/>
      </c>
      <c r="AD627" s="15"/>
      <c r="AE627" s="204" t="str">
        <f>IF(AF627="","",COUNT($AF$3:AF627))</f>
        <v/>
      </c>
      <c r="AF627" s="206" t="str">
        <f t="shared" si="1004"/>
        <v/>
      </c>
      <c r="AG627" s="204" t="str">
        <f t="shared" si="1005"/>
        <v/>
      </c>
      <c r="AH627" s="204" t="str">
        <f t="shared" si="1006"/>
        <v/>
      </c>
      <c r="AI627" s="287"/>
      <c r="AJ627" s="15"/>
      <c r="AK627" s="138" t="str">
        <f t="shared" si="1007"/>
        <v/>
      </c>
      <c r="AL627" s="131" t="str">
        <f t="shared" si="1008"/>
        <v/>
      </c>
      <c r="AM627" s="131" t="str">
        <f t="shared" si="1009"/>
        <v/>
      </c>
      <c r="AN627" s="313" t="str">
        <f t="shared" si="1010"/>
        <v/>
      </c>
      <c r="AO627" s="316" t="str">
        <f t="shared" si="1011"/>
        <v/>
      </c>
      <c r="AP627" s="18"/>
      <c r="AQ627" s="3" t="str">
        <f>IF(F627="","",MAX($AQ$3:AQ626)+1)</f>
        <v/>
      </c>
      <c r="AR627" s="3" t="str">
        <f>IF(OR(AQ627="",BB627=""),"",MAX($AR$3:AR626)+1)</f>
        <v/>
      </c>
      <c r="AS627" s="3" t="str">
        <f>IF(CQ627="","",RANK(CQ627,CQ$3:CQ$1048576,1)+COUNTIF($CQ$3:CQ627,CQ627)-1)</f>
        <v/>
      </c>
      <c r="AT627" s="21" t="str">
        <f>IF(C627="",IF(OR(AND($H627&lt;&gt;"",C627=""),AND($F626=$F627,$AZ627&lt;&gt;""),COUNTA($H$3:$H$1048576,#REF!,$F$3:$F$1048576)&gt;COUNTA($H$3:$H627,#REF!,$F$3:$F627),$AZ627&lt;&gt;""),INDEX(AT$3:AT$1048576,MATCH(MAX($AQ$3:$AQ626),$AQ$3:$AQ$1048576,0),0),""),C627)</f>
        <v/>
      </c>
      <c r="AU627" s="21" t="str">
        <f>IF(D627="",IF(OR(AND($H627&lt;&gt;"",D627=""),AND($F626=$F627,$AZ627&lt;&gt;""),COUNTA($H$3:$H$1048576,#REF!,$F$3:$F$1048576)&gt;COUNTA($H$3:$H627,#REF!,$F$3:$F627),$AZ627&lt;&gt;""),INDEX(AU$3:AU$1048576,MATCH(MAX($AQ$3:$AQ626),$AQ$3:$AQ$1048576,0),0),""),D627)</f>
        <v/>
      </c>
      <c r="AV627" s="21" t="str">
        <f>IF(E627="",IF(OR(AND($H627&lt;&gt;"",E627=""),AND($F626=$F627,$AZ627&lt;&gt;""),COUNTA($H$3:$H$1048576,#REF!,$F$3:$F$1048576)&gt;COUNTA($H$3:$H627,#REF!,$F$3:$F627),$AZ627&lt;&gt;""),INDEX(AV$3:AV$1048576,MATCH(MAX($AQ$3:$AQ626),$AQ$3:$AQ$1048576,0),0),""),E627)</f>
        <v/>
      </c>
      <c r="AW627" s="24" t="str">
        <f t="shared" si="1012"/>
        <v/>
      </c>
      <c r="AX627" s="13" t="str">
        <f t="shared" si="1013"/>
        <v/>
      </c>
      <c r="AY627" s="4" t="str">
        <f t="shared" si="1014"/>
        <v/>
      </c>
      <c r="AZ627" s="4" t="str">
        <f>IF(AX627="",IF(OR(AND(H627&lt;&gt;"",F627=""),COUNTA($H$3:$H$1048576)&gt;COUNTA($H$3:$H627)),INDEX(AX$3:AX627,MATCH(MAX($AQ$3:AQ627),AQ$3:AQ627,0),0),""),AX627)</f>
        <v/>
      </c>
      <c r="BA627" s="4" t="str">
        <f>IF(AY627="",IF(AND(H627&lt;&gt;"",F627=""),INDEX(AY$3:AY627,MATCH(MAX($AQ$3:AQ627),AQ$3:AQ627,0),0),""),AY627)</f>
        <v/>
      </c>
      <c r="BB627" s="82" t="str">
        <f>IF(BC627="","",RANK(BC627,BC$3:BC$1048576,1)+COUNTIF($BC$3:BC627,BC627)-1)</f>
        <v/>
      </c>
      <c r="BC627" s="139" t="str">
        <f t="shared" si="1015"/>
        <v/>
      </c>
      <c r="BD627" s="46" t="str">
        <f t="shared" si="1016"/>
        <v/>
      </c>
      <c r="BE627" s="46" t="str">
        <f t="shared" si="1017"/>
        <v/>
      </c>
      <c r="BF627" s="46" t="str">
        <f t="shared" si="1018"/>
        <v/>
      </c>
      <c r="BG627" s="4" t="str">
        <f t="shared" si="1019"/>
        <v/>
      </c>
      <c r="BH627" s="180" t="str">
        <f t="shared" si="1020"/>
        <v/>
      </c>
      <c r="BI627" s="16" t="str">
        <f t="shared" si="1021"/>
        <v/>
      </c>
      <c r="BJ627" s="52" t="str">
        <f>IF(BI627="","",IF(W627="","",IF(AND(K627=$K$1,$K$1&lt;&gt;""),$BT$2,IFERROR(IF(INDEX(価格設定!$D$5:$D$1048576,MATCH(Q627,価格設定!$B$5:$B$1048576,0),0)=価格設定!$D$3,$BT$2,$BS$2),$BS$2))))</f>
        <v/>
      </c>
      <c r="BK627" s="16" t="str">
        <f>IF(BI627="","",IF(COUNTIF($BI$3:BI627,BI627)=1,1,IF(AND(BI626=BI627,BH627=""),BK626,COUNTIF($BH$3:BH627,BH627))))</f>
        <v/>
      </c>
      <c r="BL627" s="52" t="str">
        <f t="shared" si="1022"/>
        <v/>
      </c>
      <c r="BM627" s="52" t="str">
        <f t="shared" si="1023"/>
        <v/>
      </c>
      <c r="BN627" s="119" t="str">
        <f t="shared" si="1024"/>
        <v/>
      </c>
      <c r="BO627" s="119" t="str">
        <f t="shared" si="1025"/>
        <v/>
      </c>
      <c r="BP627" s="17" t="str">
        <f t="shared" si="1026"/>
        <v/>
      </c>
      <c r="BQ627" s="17" t="str">
        <f t="shared" si="1027"/>
        <v/>
      </c>
      <c r="BR627" s="17" t="str">
        <f>IF(OR(BP627="",COUNTIF($BO$3:BO627,BO627)&lt;&gt;1),"",SUMIF(BO$3:BO$1048576,BO627,BP$3:BP$1048576))</f>
        <v/>
      </c>
      <c r="BS627" s="17" t="str">
        <f t="shared" si="1028"/>
        <v/>
      </c>
      <c r="BT627" s="17" t="str">
        <f t="shared" si="1029"/>
        <v/>
      </c>
      <c r="BU627" s="17" t="str">
        <f t="shared" si="1030"/>
        <v/>
      </c>
      <c r="BV627" s="24" t="str">
        <f t="shared" si="1031"/>
        <v/>
      </c>
      <c r="BW627" s="24" t="str">
        <f t="shared" si="1032"/>
        <v/>
      </c>
      <c r="BX627" s="24" t="str">
        <f t="shared" si="1033"/>
        <v/>
      </c>
      <c r="BY627" s="26" t="str">
        <f t="shared" si="1034"/>
        <v/>
      </c>
      <c r="BZ627" s="26" t="str">
        <f t="shared" si="1035"/>
        <v/>
      </c>
      <c r="CA627" s="26" t="str">
        <f t="shared" si="1036"/>
        <v/>
      </c>
      <c r="CB627" s="66" t="str">
        <f t="shared" si="1037"/>
        <v/>
      </c>
      <c r="CC627" s="65" t="str">
        <f t="shared" si="1038"/>
        <v/>
      </c>
      <c r="CD627" s="26" t="str">
        <f t="shared" si="1039"/>
        <v/>
      </c>
      <c r="CE627" s="26" t="str">
        <f t="shared" si="1040"/>
        <v/>
      </c>
      <c r="CF627" s="193" t="str">
        <f t="shared" si="1041"/>
        <v/>
      </c>
      <c r="CG627" s="193" t="str">
        <f t="shared" si="1042"/>
        <v/>
      </c>
      <c r="CH627" s="26" t="str">
        <f t="shared" si="1043"/>
        <v/>
      </c>
      <c r="CI627" s="26" t="str">
        <f t="shared" si="1044"/>
        <v/>
      </c>
      <c r="CJ627" s="65" t="str">
        <f t="shared" si="1045"/>
        <v/>
      </c>
      <c r="CK627" s="65" t="str">
        <f t="shared" si="1046"/>
        <v/>
      </c>
      <c r="CL627" s="64" t="str">
        <f t="shared" si="1047"/>
        <v/>
      </c>
      <c r="CM627" s="64" t="str">
        <f t="shared" si="1048"/>
        <v/>
      </c>
      <c r="CN627" s="65" t="str">
        <f t="shared" si="1049"/>
        <v/>
      </c>
      <c r="CP627" s="63" t="str">
        <f>IF(BH627="","",MAX($CP$3:CP626)+1)</f>
        <v/>
      </c>
      <c r="CQ627" s="24" t="str">
        <f t="shared" si="1050"/>
        <v/>
      </c>
      <c r="CR627" s="24" t="str">
        <f t="shared" si="1051"/>
        <v/>
      </c>
      <c r="CS627" s="24" t="str">
        <f t="shared" si="1052"/>
        <v/>
      </c>
      <c r="CT627" s="58" t="str">
        <f>IF(BO627="","",COUNTIF($BO$3:BO627,BO627)&amp;"@"&amp;BO627)</f>
        <v/>
      </c>
      <c r="CU627" s="16" t="str">
        <f t="shared" si="990"/>
        <v/>
      </c>
      <c r="CV627" s="63" t="str">
        <f t="shared" si="1053"/>
        <v/>
      </c>
      <c r="CW627" s="16" t="str">
        <f t="shared" si="1054"/>
        <v/>
      </c>
      <c r="CX627" s="16" t="str">
        <f t="shared" si="1055"/>
        <v/>
      </c>
      <c r="CY627" s="16" t="str">
        <f t="shared" si="1056"/>
        <v/>
      </c>
      <c r="CZ627" s="85" t="str">
        <f t="shared" si="1057"/>
        <v/>
      </c>
      <c r="DA627" s="16" t="str">
        <f t="shared" si="1058"/>
        <v/>
      </c>
      <c r="DB627" s="16" t="str">
        <f t="shared" si="1059"/>
        <v/>
      </c>
      <c r="DC627" s="28" t="str">
        <f>IF(CP627="","",$DC$1&amp;(INDEX(価格設定!D$1:XFD$3,ROW(価格設定!$D$3),MATCH($AW627,価格設定!D$1:XFD$1,1))*100)&amp;"%")</f>
        <v/>
      </c>
      <c r="DD627" s="28" t="str">
        <f>IF(CP627="","",$DD$1&amp;(INDEX(価格設定!D$1:XFD$3,ROW(価格設定!$D$2),MATCH($AW627,価格設定!D$1:XFD$1,1))*100)&amp;"%")</f>
        <v/>
      </c>
      <c r="DE627" s="29" t="str">
        <f t="shared" si="1060"/>
        <v/>
      </c>
      <c r="DG627" s="58" t="str">
        <f t="shared" si="1061"/>
        <v/>
      </c>
      <c r="DH627" s="58" t="str">
        <f t="shared" si="1062"/>
        <v/>
      </c>
      <c r="DI627" s="58" t="str">
        <f t="shared" si="1063"/>
        <v/>
      </c>
      <c r="DJ627" s="85" t="str">
        <f t="shared" si="1064"/>
        <v/>
      </c>
      <c r="DL627" s="58" t="str">
        <f>IF(COUNTIF(DG$3:DG$1048576,DG627)=COUNTIF($DG$3:$DG627,DG627),DG627,"")</f>
        <v/>
      </c>
      <c r="DM627" s="85" t="str">
        <f t="shared" si="1065"/>
        <v/>
      </c>
      <c r="DN627" s="85" t="str">
        <f t="shared" si="991"/>
        <v/>
      </c>
      <c r="DO627" s="85" t="str">
        <f t="shared" si="991"/>
        <v/>
      </c>
      <c r="DP627" s="303"/>
      <c r="DQ627" s="17" t="str">
        <f t="shared" si="992"/>
        <v/>
      </c>
      <c r="DR627" s="17" t="str">
        <f t="shared" si="993"/>
        <v/>
      </c>
      <c r="DS627" s="17" t="str">
        <f t="shared" si="994"/>
        <v/>
      </c>
      <c r="DU627" s="16" t="str">
        <f t="shared" si="1066"/>
        <v/>
      </c>
      <c r="DV627" s="16" t="str">
        <f>IF(DU627="","",COUNT($DU$3:DU627))</f>
        <v/>
      </c>
      <c r="DW627" s="16" t="str">
        <f t="shared" si="1067"/>
        <v/>
      </c>
      <c r="DX627" s="16" t="str">
        <f t="shared" si="1068"/>
        <v/>
      </c>
      <c r="DY627" s="16" t="str">
        <f>IF(DZ627="","",COUNTIF(DZ$3:DZ627,DZ627))</f>
        <v/>
      </c>
      <c r="DZ627" s="16" t="str">
        <f t="shared" si="1069"/>
        <v/>
      </c>
      <c r="EA627" s="16" t="str">
        <f t="shared" si="1070"/>
        <v/>
      </c>
      <c r="EB627" s="16" t="str">
        <f t="shared" si="1071"/>
        <v/>
      </c>
      <c r="EC627" s="16" t="str">
        <f t="shared" si="1072"/>
        <v/>
      </c>
      <c r="ED627" s="16" t="str">
        <f t="shared" si="1073"/>
        <v/>
      </c>
      <c r="EE627" s="16" t="str">
        <f t="shared" si="1074"/>
        <v/>
      </c>
      <c r="EF627" s="16" t="str">
        <f t="shared" si="1075"/>
        <v/>
      </c>
      <c r="EG627" s="16" t="str">
        <f t="shared" si="1076"/>
        <v/>
      </c>
      <c r="EH627" s="16" t="str">
        <f t="shared" si="1077"/>
        <v/>
      </c>
      <c r="EI627" s="16" t="str">
        <f t="shared" si="1078"/>
        <v/>
      </c>
      <c r="EJ627" s="16" t="str">
        <f t="shared" si="1079"/>
        <v/>
      </c>
      <c r="EK627" s="16" t="str">
        <f t="shared" si="1080"/>
        <v/>
      </c>
      <c r="EL627" s="58" t="str">
        <f t="shared" si="1081"/>
        <v/>
      </c>
      <c r="EM627" s="58" t="str">
        <f>IF(OR($DZ627="",CR627=""),IF($EL627="","",$EL627),IF(OR(CR627="なし",CR627=0),領収書!$H$1,CR627))</f>
        <v/>
      </c>
      <c r="EN627" s="58" t="str">
        <f>IF(OR($DZ627="",CS627=""),IF($EL627="","",$EL627),IF(OR(CS627="なし",CS627=0),入力!$EN$1,CS627))</f>
        <v/>
      </c>
      <c r="EO627" s="63" t="str">
        <f t="shared" si="1082"/>
        <v/>
      </c>
      <c r="EP627" s="63" t="str">
        <f t="shared" si="1083"/>
        <v/>
      </c>
      <c r="ER627" s="16" t="str">
        <f>IF(AND(COUNTIF($ET$3:ET627,ET627)=1,ET627&lt;&gt;""),MAX($ER$3:ER626)+1,"")</f>
        <v/>
      </c>
      <c r="ES627" s="16" t="str">
        <f>IF(価格設定!B629="","",価格設定!B629)</f>
        <v/>
      </c>
      <c r="ET627" s="16" t="str">
        <f>IF(価格設定!C629="","",価格設定!C629)</f>
        <v/>
      </c>
      <c r="EV627" s="16" t="str">
        <f t="shared" si="995"/>
        <v/>
      </c>
      <c r="EW627" s="16" t="str">
        <f t="shared" si="1084"/>
        <v/>
      </c>
    </row>
    <row r="628" spans="1:153" ht="30" customHeight="1" x14ac:dyDescent="0.2">
      <c r="A628" s="225"/>
      <c r="B628" s="212"/>
      <c r="C628" s="221"/>
      <c r="D628" s="164"/>
      <c r="E628" s="165"/>
      <c r="F628" s="166"/>
      <c r="G628" s="167"/>
      <c r="H628" s="179"/>
      <c r="I628" s="306"/>
      <c r="J628" s="169"/>
      <c r="K628" s="179"/>
      <c r="L628" s="186"/>
      <c r="M628" s="186"/>
      <c r="N628" s="168"/>
      <c r="O628" s="170"/>
      <c r="P628" s="212"/>
      <c r="Q628" s="179" t="str">
        <f>IFERROR(IF(H628="","",IFERROR(INDEX(価格設定!$B$5:$B$1048576,MATCH(H628,価格設定!$B$5:$B$1048576,0),0),INDEX(価格設定!$B$5:$B$1048576,MATCH("*"&amp;H628&amp;"*",価格設定!$B$5:$B$1048576,0),0))),H628)</f>
        <v/>
      </c>
      <c r="R628" s="250" t="str">
        <f>IFERROR(IF(Q628="",IF(K628="","",K628),IF(K628="",IF(INDEX(価格設定!$C$5:$C$1048576,MATCH(Q628,価格設定!$B$5:$B$1048576,0),0)=0,"",INDEX(価格設定!$C$5:$C$1048576,MATCH(Q628,価格設定!$B$5:$B$1048576,0),0)),IF(K628="なし","",K628))),"")</f>
        <v/>
      </c>
      <c r="S628" s="308" t="str">
        <f t="shared" si="996"/>
        <v/>
      </c>
      <c r="T628" s="126" t="str">
        <f>IFERROR(IF(J628="",IF(INDEX(価格設定!$E$5:$R$1048576,MATCH($Q628,価格設定!B$5:B$1048576,0),MATCH($AW628,価格設定!E$1:X$1,1))=0,"",INDEX(価格設定!$E$5:$R$1048576,MATCH($Q628,価格設定!B$5:B$1048576,0),MATCH($AW628,価格設定!E$1:X$1,1))),J628),"")</f>
        <v/>
      </c>
      <c r="U628" s="126" t="str">
        <f t="shared" si="997"/>
        <v/>
      </c>
      <c r="V628" s="132" t="str">
        <f t="shared" si="998"/>
        <v/>
      </c>
      <c r="W628" s="127" t="str">
        <f>IFERROR(IF(OR(T628="",T628&lt;0),"",IFERROR(INDEX(価格設定!E$2:X$3,IF(AND(K628=$K$1,$K$1&lt;&gt;""),ROW(価格設定!$D$3)-1,MATCH(INDEX(価格設定!$D$5:$D$1048576,MATCH(Q628,価格設定!$B$5:$B$1048576,0),0),価格設定!$D$2:$D$3,0)),MATCH($AW628,価格設定!E$1:X$1,1)),INDEX(価格設定!E$2:X$2,0,MATCH($AW628,価格設定!E$1:X$1,1)))),"")</f>
        <v/>
      </c>
      <c r="X628" s="126" t="str">
        <f t="shared" si="989"/>
        <v/>
      </c>
      <c r="Y628" s="128" t="str">
        <f t="shared" si="999"/>
        <v/>
      </c>
      <c r="Z628" s="126" t="str">
        <f t="shared" si="1000"/>
        <v/>
      </c>
      <c r="AA628" s="129" t="str">
        <f t="shared" si="1001"/>
        <v/>
      </c>
      <c r="AB628" s="126" t="str">
        <f t="shared" si="1002"/>
        <v/>
      </c>
      <c r="AC628" s="280" t="str">
        <f t="shared" si="1003"/>
        <v/>
      </c>
      <c r="AD628" s="15"/>
      <c r="AE628" s="204" t="str">
        <f>IF(AF628="","",COUNT($AF$3:AF628))</f>
        <v/>
      </c>
      <c r="AF628" s="206" t="str">
        <f t="shared" si="1004"/>
        <v/>
      </c>
      <c r="AG628" s="204" t="str">
        <f t="shared" si="1005"/>
        <v/>
      </c>
      <c r="AH628" s="204" t="str">
        <f t="shared" si="1006"/>
        <v/>
      </c>
      <c r="AI628" s="287"/>
      <c r="AJ628" s="15"/>
      <c r="AK628" s="138" t="str">
        <f t="shared" si="1007"/>
        <v/>
      </c>
      <c r="AL628" s="131" t="str">
        <f t="shared" si="1008"/>
        <v/>
      </c>
      <c r="AM628" s="131" t="str">
        <f t="shared" si="1009"/>
        <v/>
      </c>
      <c r="AN628" s="313" t="str">
        <f t="shared" si="1010"/>
        <v/>
      </c>
      <c r="AO628" s="316" t="str">
        <f t="shared" si="1011"/>
        <v/>
      </c>
      <c r="AP628" s="18"/>
      <c r="AQ628" s="3" t="str">
        <f>IF(F628="","",MAX($AQ$3:AQ627)+1)</f>
        <v/>
      </c>
      <c r="AR628" s="3" t="str">
        <f>IF(OR(AQ628="",BB628=""),"",MAX($AR$3:AR627)+1)</f>
        <v/>
      </c>
      <c r="AS628" s="3" t="str">
        <f>IF(CQ628="","",RANK(CQ628,CQ$3:CQ$1048576,1)+COUNTIF($CQ$3:CQ628,CQ628)-1)</f>
        <v/>
      </c>
      <c r="AT628" s="21" t="str">
        <f>IF(C628="",IF(OR(AND($H628&lt;&gt;"",C628=""),AND($F627=$F628,$AZ628&lt;&gt;""),COUNTA($H$3:$H$1048576,#REF!,$F$3:$F$1048576)&gt;COUNTA($H$3:$H628,#REF!,$F$3:$F628),$AZ628&lt;&gt;""),INDEX(AT$3:AT$1048576,MATCH(MAX($AQ$3:$AQ627),$AQ$3:$AQ$1048576,0),0),""),C628)</f>
        <v/>
      </c>
      <c r="AU628" s="21" t="str">
        <f>IF(D628="",IF(OR(AND($H628&lt;&gt;"",D628=""),AND($F627=$F628,$AZ628&lt;&gt;""),COUNTA($H$3:$H$1048576,#REF!,$F$3:$F$1048576)&gt;COUNTA($H$3:$H628,#REF!,$F$3:$F628),$AZ628&lt;&gt;""),INDEX(AU$3:AU$1048576,MATCH(MAX($AQ$3:$AQ627),$AQ$3:$AQ$1048576,0),0),""),D628)</f>
        <v/>
      </c>
      <c r="AV628" s="21" t="str">
        <f>IF(E628="",IF(OR(AND($H628&lt;&gt;"",E628=""),AND($F627=$F628,$AZ628&lt;&gt;""),COUNTA($H$3:$H$1048576,#REF!,$F$3:$F$1048576)&gt;COUNTA($H$3:$H628,#REF!,$F$3:$F628),$AZ628&lt;&gt;""),INDEX(AV$3:AV$1048576,MATCH(MAX($AQ$3:$AQ627),$AQ$3:$AQ$1048576,0),0),""),E628)</f>
        <v/>
      </c>
      <c r="AW628" s="24" t="str">
        <f t="shared" si="1012"/>
        <v/>
      </c>
      <c r="AX628" s="13" t="str">
        <f t="shared" si="1013"/>
        <v/>
      </c>
      <c r="AY628" s="4" t="str">
        <f t="shared" si="1014"/>
        <v/>
      </c>
      <c r="AZ628" s="4" t="str">
        <f>IF(AX628="",IF(OR(AND(H628&lt;&gt;"",F628=""),COUNTA($H$3:$H$1048576)&gt;COUNTA($H$3:$H628)),INDEX(AX$3:AX628,MATCH(MAX($AQ$3:AQ628),AQ$3:AQ628,0),0),""),AX628)</f>
        <v/>
      </c>
      <c r="BA628" s="4" t="str">
        <f>IF(AY628="",IF(AND(H628&lt;&gt;"",F628=""),INDEX(AY$3:AY628,MATCH(MAX($AQ$3:AQ628),AQ$3:AQ628,0),0),""),AY628)</f>
        <v/>
      </c>
      <c r="BB628" s="82" t="str">
        <f>IF(BC628="","",RANK(BC628,BC$3:BC$1048576,1)+COUNTIF($BC$3:BC628,BC628)-1)</f>
        <v/>
      </c>
      <c r="BC628" s="139" t="str">
        <f t="shared" si="1015"/>
        <v/>
      </c>
      <c r="BD628" s="46" t="str">
        <f t="shared" si="1016"/>
        <v/>
      </c>
      <c r="BE628" s="46" t="str">
        <f t="shared" si="1017"/>
        <v/>
      </c>
      <c r="BF628" s="46" t="str">
        <f t="shared" si="1018"/>
        <v/>
      </c>
      <c r="BG628" s="4" t="str">
        <f t="shared" si="1019"/>
        <v/>
      </c>
      <c r="BH628" s="180" t="str">
        <f t="shared" si="1020"/>
        <v/>
      </c>
      <c r="BI628" s="16" t="str">
        <f t="shared" si="1021"/>
        <v/>
      </c>
      <c r="BJ628" s="52" t="str">
        <f>IF(BI628="","",IF(W628="","",IF(AND(K628=$K$1,$K$1&lt;&gt;""),$BT$2,IFERROR(IF(INDEX(価格設定!$D$5:$D$1048576,MATCH(Q628,価格設定!$B$5:$B$1048576,0),0)=価格設定!$D$3,$BT$2,$BS$2),$BS$2))))</f>
        <v/>
      </c>
      <c r="BK628" s="16" t="str">
        <f>IF(BI628="","",IF(COUNTIF($BI$3:BI628,BI628)=1,1,IF(AND(BI627=BI628,BH628=""),BK627,COUNTIF($BH$3:BH628,BH628))))</f>
        <v/>
      </c>
      <c r="BL628" s="52" t="str">
        <f t="shared" si="1022"/>
        <v/>
      </c>
      <c r="BM628" s="52" t="str">
        <f t="shared" si="1023"/>
        <v/>
      </c>
      <c r="BN628" s="119" t="str">
        <f t="shared" si="1024"/>
        <v/>
      </c>
      <c r="BO628" s="119" t="str">
        <f t="shared" si="1025"/>
        <v/>
      </c>
      <c r="BP628" s="17" t="str">
        <f t="shared" si="1026"/>
        <v/>
      </c>
      <c r="BQ628" s="17" t="str">
        <f t="shared" si="1027"/>
        <v/>
      </c>
      <c r="BR628" s="17" t="str">
        <f>IF(OR(BP628="",COUNTIF($BO$3:BO628,BO628)&lt;&gt;1),"",SUMIF(BO$3:BO$1048576,BO628,BP$3:BP$1048576))</f>
        <v/>
      </c>
      <c r="BS628" s="17" t="str">
        <f t="shared" si="1028"/>
        <v/>
      </c>
      <c r="BT628" s="17" t="str">
        <f t="shared" si="1029"/>
        <v/>
      </c>
      <c r="BU628" s="17" t="str">
        <f t="shared" si="1030"/>
        <v/>
      </c>
      <c r="BV628" s="24" t="str">
        <f t="shared" si="1031"/>
        <v/>
      </c>
      <c r="BW628" s="24" t="str">
        <f t="shared" si="1032"/>
        <v/>
      </c>
      <c r="BX628" s="24" t="str">
        <f t="shared" si="1033"/>
        <v/>
      </c>
      <c r="BY628" s="26" t="str">
        <f t="shared" si="1034"/>
        <v/>
      </c>
      <c r="BZ628" s="26" t="str">
        <f t="shared" si="1035"/>
        <v/>
      </c>
      <c r="CA628" s="26" t="str">
        <f t="shared" si="1036"/>
        <v/>
      </c>
      <c r="CB628" s="66" t="str">
        <f t="shared" si="1037"/>
        <v/>
      </c>
      <c r="CC628" s="65" t="str">
        <f t="shared" si="1038"/>
        <v/>
      </c>
      <c r="CD628" s="26" t="str">
        <f t="shared" si="1039"/>
        <v/>
      </c>
      <c r="CE628" s="26" t="str">
        <f t="shared" si="1040"/>
        <v/>
      </c>
      <c r="CF628" s="193" t="str">
        <f t="shared" si="1041"/>
        <v/>
      </c>
      <c r="CG628" s="193" t="str">
        <f t="shared" si="1042"/>
        <v/>
      </c>
      <c r="CH628" s="26" t="str">
        <f t="shared" si="1043"/>
        <v/>
      </c>
      <c r="CI628" s="26" t="str">
        <f t="shared" si="1044"/>
        <v/>
      </c>
      <c r="CJ628" s="65" t="str">
        <f t="shared" si="1045"/>
        <v/>
      </c>
      <c r="CK628" s="65" t="str">
        <f t="shared" si="1046"/>
        <v/>
      </c>
      <c r="CL628" s="64" t="str">
        <f t="shared" si="1047"/>
        <v/>
      </c>
      <c r="CM628" s="64" t="str">
        <f t="shared" si="1048"/>
        <v/>
      </c>
      <c r="CN628" s="65" t="str">
        <f t="shared" si="1049"/>
        <v/>
      </c>
      <c r="CP628" s="63" t="str">
        <f>IF(BH628="","",MAX($CP$3:CP627)+1)</f>
        <v/>
      </c>
      <c r="CQ628" s="24" t="str">
        <f t="shared" si="1050"/>
        <v/>
      </c>
      <c r="CR628" s="24" t="str">
        <f t="shared" si="1051"/>
        <v/>
      </c>
      <c r="CS628" s="24" t="str">
        <f t="shared" si="1052"/>
        <v/>
      </c>
      <c r="CT628" s="58" t="str">
        <f>IF(BO628="","",COUNTIF($BO$3:BO628,BO628)&amp;"@"&amp;BO628)</f>
        <v/>
      </c>
      <c r="CU628" s="16" t="str">
        <f t="shared" si="990"/>
        <v/>
      </c>
      <c r="CV628" s="63" t="str">
        <f t="shared" si="1053"/>
        <v/>
      </c>
      <c r="CW628" s="16" t="str">
        <f t="shared" si="1054"/>
        <v/>
      </c>
      <c r="CX628" s="16" t="str">
        <f t="shared" si="1055"/>
        <v/>
      </c>
      <c r="CY628" s="16" t="str">
        <f t="shared" si="1056"/>
        <v/>
      </c>
      <c r="CZ628" s="85" t="str">
        <f t="shared" si="1057"/>
        <v/>
      </c>
      <c r="DA628" s="16" t="str">
        <f t="shared" si="1058"/>
        <v/>
      </c>
      <c r="DB628" s="16" t="str">
        <f t="shared" si="1059"/>
        <v/>
      </c>
      <c r="DC628" s="28" t="str">
        <f>IF(CP628="","",$DC$1&amp;(INDEX(価格設定!D$1:XFD$3,ROW(価格設定!$D$3),MATCH($AW628,価格設定!D$1:XFD$1,1))*100)&amp;"%")</f>
        <v/>
      </c>
      <c r="DD628" s="28" t="str">
        <f>IF(CP628="","",$DD$1&amp;(INDEX(価格設定!D$1:XFD$3,ROW(価格設定!$D$2),MATCH($AW628,価格設定!D$1:XFD$1,1))*100)&amp;"%")</f>
        <v/>
      </c>
      <c r="DE628" s="29" t="str">
        <f t="shared" si="1060"/>
        <v/>
      </c>
      <c r="DG628" s="58" t="str">
        <f t="shared" si="1061"/>
        <v/>
      </c>
      <c r="DH628" s="58" t="str">
        <f t="shared" si="1062"/>
        <v/>
      </c>
      <c r="DI628" s="58" t="str">
        <f t="shared" si="1063"/>
        <v/>
      </c>
      <c r="DJ628" s="85" t="str">
        <f t="shared" si="1064"/>
        <v/>
      </c>
      <c r="DL628" s="58" t="str">
        <f>IF(COUNTIF(DG$3:DG$1048576,DG628)=COUNTIF($DG$3:$DG628,DG628),DG628,"")</f>
        <v/>
      </c>
      <c r="DM628" s="85" t="str">
        <f t="shared" si="1065"/>
        <v/>
      </c>
      <c r="DN628" s="85" t="str">
        <f t="shared" si="991"/>
        <v/>
      </c>
      <c r="DO628" s="85" t="str">
        <f t="shared" si="991"/>
        <v/>
      </c>
      <c r="DP628" s="303"/>
      <c r="DQ628" s="17" t="str">
        <f t="shared" si="992"/>
        <v/>
      </c>
      <c r="DR628" s="17" t="str">
        <f t="shared" si="993"/>
        <v/>
      </c>
      <c r="DS628" s="17" t="str">
        <f t="shared" si="994"/>
        <v/>
      </c>
      <c r="DU628" s="16" t="str">
        <f t="shared" si="1066"/>
        <v/>
      </c>
      <c r="DV628" s="16" t="str">
        <f>IF(DU628="","",COUNT($DU$3:DU628))</f>
        <v/>
      </c>
      <c r="DW628" s="16" t="str">
        <f t="shared" si="1067"/>
        <v/>
      </c>
      <c r="DX628" s="16" t="str">
        <f t="shared" si="1068"/>
        <v/>
      </c>
      <c r="DY628" s="16" t="str">
        <f>IF(DZ628="","",COUNTIF(DZ$3:DZ628,DZ628))</f>
        <v/>
      </c>
      <c r="DZ628" s="16" t="str">
        <f t="shared" si="1069"/>
        <v/>
      </c>
      <c r="EA628" s="16" t="str">
        <f t="shared" si="1070"/>
        <v/>
      </c>
      <c r="EB628" s="16" t="str">
        <f t="shared" si="1071"/>
        <v/>
      </c>
      <c r="EC628" s="16" t="str">
        <f t="shared" si="1072"/>
        <v/>
      </c>
      <c r="ED628" s="16" t="str">
        <f t="shared" si="1073"/>
        <v/>
      </c>
      <c r="EE628" s="16" t="str">
        <f t="shared" si="1074"/>
        <v/>
      </c>
      <c r="EF628" s="16" t="str">
        <f t="shared" si="1075"/>
        <v/>
      </c>
      <c r="EG628" s="16" t="str">
        <f t="shared" si="1076"/>
        <v/>
      </c>
      <c r="EH628" s="16" t="str">
        <f t="shared" si="1077"/>
        <v/>
      </c>
      <c r="EI628" s="16" t="str">
        <f t="shared" si="1078"/>
        <v/>
      </c>
      <c r="EJ628" s="16" t="str">
        <f t="shared" si="1079"/>
        <v/>
      </c>
      <c r="EK628" s="16" t="str">
        <f t="shared" si="1080"/>
        <v/>
      </c>
      <c r="EL628" s="58" t="str">
        <f t="shared" si="1081"/>
        <v/>
      </c>
      <c r="EM628" s="58" t="str">
        <f>IF(OR($DZ628="",CR628=""),IF($EL628="","",$EL628),IF(OR(CR628="なし",CR628=0),領収書!$H$1,CR628))</f>
        <v/>
      </c>
      <c r="EN628" s="58" t="str">
        <f>IF(OR($DZ628="",CS628=""),IF($EL628="","",$EL628),IF(OR(CS628="なし",CS628=0),入力!$EN$1,CS628))</f>
        <v/>
      </c>
      <c r="EO628" s="63" t="str">
        <f t="shared" si="1082"/>
        <v/>
      </c>
      <c r="EP628" s="63" t="str">
        <f t="shared" si="1083"/>
        <v/>
      </c>
      <c r="ER628" s="16" t="str">
        <f>IF(AND(COUNTIF($ET$3:ET628,ET628)=1,ET628&lt;&gt;""),MAX($ER$3:ER627)+1,"")</f>
        <v/>
      </c>
      <c r="ES628" s="16" t="str">
        <f>IF(価格設定!B630="","",価格設定!B630)</f>
        <v/>
      </c>
      <c r="ET628" s="16" t="str">
        <f>IF(価格設定!C630="","",価格設定!C630)</f>
        <v/>
      </c>
      <c r="EV628" s="16" t="str">
        <f t="shared" si="995"/>
        <v/>
      </c>
      <c r="EW628" s="16" t="str">
        <f t="shared" si="1084"/>
        <v/>
      </c>
    </row>
    <row r="629" spans="1:153" ht="30" customHeight="1" x14ac:dyDescent="0.2">
      <c r="A629" s="225"/>
      <c r="B629" s="212"/>
      <c r="C629" s="221"/>
      <c r="D629" s="164"/>
      <c r="E629" s="165"/>
      <c r="F629" s="166"/>
      <c r="G629" s="167"/>
      <c r="H629" s="179"/>
      <c r="I629" s="306"/>
      <c r="J629" s="169"/>
      <c r="K629" s="179"/>
      <c r="L629" s="186"/>
      <c r="M629" s="186"/>
      <c r="N629" s="168"/>
      <c r="O629" s="170"/>
      <c r="P629" s="212"/>
      <c r="Q629" s="179" t="str">
        <f>IFERROR(IF(H629="","",IFERROR(INDEX(価格設定!$B$5:$B$1048576,MATCH(H629,価格設定!$B$5:$B$1048576,0),0),INDEX(価格設定!$B$5:$B$1048576,MATCH("*"&amp;H629&amp;"*",価格設定!$B$5:$B$1048576,0),0))),H629)</f>
        <v/>
      </c>
      <c r="R629" s="250" t="str">
        <f>IFERROR(IF(Q629="",IF(K629="","",K629),IF(K629="",IF(INDEX(価格設定!$C$5:$C$1048576,MATCH(Q629,価格設定!$B$5:$B$1048576,0),0)=0,"",INDEX(価格設定!$C$5:$C$1048576,MATCH(Q629,価格設定!$B$5:$B$1048576,0),0)),IF(K629="なし","",K629))),"")</f>
        <v/>
      </c>
      <c r="S629" s="308" t="str">
        <f t="shared" si="996"/>
        <v/>
      </c>
      <c r="T629" s="126" t="str">
        <f>IFERROR(IF(J629="",IF(INDEX(価格設定!$E$5:$R$1048576,MATCH($Q629,価格設定!B$5:B$1048576,0),MATCH($AW629,価格設定!E$1:X$1,1))=0,"",INDEX(価格設定!$E$5:$R$1048576,MATCH($Q629,価格設定!B$5:B$1048576,0),MATCH($AW629,価格設定!E$1:X$1,1))),J629),"")</f>
        <v/>
      </c>
      <c r="U629" s="126" t="str">
        <f t="shared" si="997"/>
        <v/>
      </c>
      <c r="V629" s="132" t="str">
        <f t="shared" si="998"/>
        <v/>
      </c>
      <c r="W629" s="127" t="str">
        <f>IFERROR(IF(OR(T629="",T629&lt;0),"",IFERROR(INDEX(価格設定!E$2:X$3,IF(AND(K629=$K$1,$K$1&lt;&gt;""),ROW(価格設定!$D$3)-1,MATCH(INDEX(価格設定!$D$5:$D$1048576,MATCH(Q629,価格設定!$B$5:$B$1048576,0),0),価格設定!$D$2:$D$3,0)),MATCH($AW629,価格設定!E$1:X$1,1)),INDEX(価格設定!E$2:X$2,0,MATCH($AW629,価格設定!E$1:X$1,1)))),"")</f>
        <v/>
      </c>
      <c r="X629" s="126" t="str">
        <f t="shared" si="989"/>
        <v/>
      </c>
      <c r="Y629" s="128" t="str">
        <f t="shared" si="999"/>
        <v/>
      </c>
      <c r="Z629" s="126" t="str">
        <f t="shared" si="1000"/>
        <v/>
      </c>
      <c r="AA629" s="129" t="str">
        <f t="shared" si="1001"/>
        <v/>
      </c>
      <c r="AB629" s="126" t="str">
        <f t="shared" si="1002"/>
        <v/>
      </c>
      <c r="AC629" s="280" t="str">
        <f t="shared" si="1003"/>
        <v/>
      </c>
      <c r="AD629" s="15"/>
      <c r="AE629" s="204" t="str">
        <f>IF(AF629="","",COUNT($AF$3:AF629))</f>
        <v/>
      </c>
      <c r="AF629" s="206" t="str">
        <f t="shared" si="1004"/>
        <v/>
      </c>
      <c r="AG629" s="204" t="str">
        <f t="shared" si="1005"/>
        <v/>
      </c>
      <c r="AH629" s="204" t="str">
        <f t="shared" si="1006"/>
        <v/>
      </c>
      <c r="AI629" s="287"/>
      <c r="AJ629" s="15"/>
      <c r="AK629" s="138" t="str">
        <f t="shared" si="1007"/>
        <v/>
      </c>
      <c r="AL629" s="131" t="str">
        <f t="shared" si="1008"/>
        <v/>
      </c>
      <c r="AM629" s="131" t="str">
        <f t="shared" si="1009"/>
        <v/>
      </c>
      <c r="AN629" s="313" t="str">
        <f t="shared" si="1010"/>
        <v/>
      </c>
      <c r="AO629" s="316" t="str">
        <f t="shared" si="1011"/>
        <v/>
      </c>
      <c r="AP629" s="18"/>
      <c r="AQ629" s="3" t="str">
        <f>IF(F629="","",MAX($AQ$3:AQ628)+1)</f>
        <v/>
      </c>
      <c r="AR629" s="3" t="str">
        <f>IF(OR(AQ629="",BB629=""),"",MAX($AR$3:AR628)+1)</f>
        <v/>
      </c>
      <c r="AS629" s="3" t="str">
        <f>IF(CQ629="","",RANK(CQ629,CQ$3:CQ$1048576,1)+COUNTIF($CQ$3:CQ629,CQ629)-1)</f>
        <v/>
      </c>
      <c r="AT629" s="21" t="str">
        <f>IF(C629="",IF(OR(AND($H629&lt;&gt;"",C629=""),AND($F628=$F629,$AZ629&lt;&gt;""),COUNTA($H$3:$H$1048576,#REF!,$F$3:$F$1048576)&gt;COUNTA($H$3:$H629,#REF!,$F$3:$F629),$AZ629&lt;&gt;""),INDEX(AT$3:AT$1048576,MATCH(MAX($AQ$3:$AQ628),$AQ$3:$AQ$1048576,0),0),""),C629)</f>
        <v/>
      </c>
      <c r="AU629" s="21" t="str">
        <f>IF(D629="",IF(OR(AND($H629&lt;&gt;"",D629=""),AND($F628=$F629,$AZ629&lt;&gt;""),COUNTA($H$3:$H$1048576,#REF!,$F$3:$F$1048576)&gt;COUNTA($H$3:$H629,#REF!,$F$3:$F629),$AZ629&lt;&gt;""),INDEX(AU$3:AU$1048576,MATCH(MAX($AQ$3:$AQ628),$AQ$3:$AQ$1048576,0),0),""),D629)</f>
        <v/>
      </c>
      <c r="AV629" s="21" t="str">
        <f>IF(E629="",IF(OR(AND($H629&lt;&gt;"",E629=""),AND($F628=$F629,$AZ629&lt;&gt;""),COUNTA($H$3:$H$1048576,#REF!,$F$3:$F$1048576)&gt;COUNTA($H$3:$H629,#REF!,$F$3:$F629),$AZ629&lt;&gt;""),INDEX(AV$3:AV$1048576,MATCH(MAX($AQ$3:$AQ628),$AQ$3:$AQ$1048576,0),0),""),E629)</f>
        <v/>
      </c>
      <c r="AW629" s="24" t="str">
        <f t="shared" si="1012"/>
        <v/>
      </c>
      <c r="AX629" s="13" t="str">
        <f t="shared" si="1013"/>
        <v/>
      </c>
      <c r="AY629" s="4" t="str">
        <f t="shared" si="1014"/>
        <v/>
      </c>
      <c r="AZ629" s="4" t="str">
        <f>IF(AX629="",IF(OR(AND(H629&lt;&gt;"",F629=""),COUNTA($H$3:$H$1048576)&gt;COUNTA($H$3:$H629)),INDEX(AX$3:AX629,MATCH(MAX($AQ$3:AQ629),AQ$3:AQ629,0),0),""),AX629)</f>
        <v/>
      </c>
      <c r="BA629" s="4" t="str">
        <f>IF(AY629="",IF(AND(H629&lt;&gt;"",F629=""),INDEX(AY$3:AY629,MATCH(MAX($AQ$3:AQ629),AQ$3:AQ629,0),0),""),AY629)</f>
        <v/>
      </c>
      <c r="BB629" s="82" t="str">
        <f>IF(BC629="","",RANK(BC629,BC$3:BC$1048576,1)+COUNTIF($BC$3:BC629,BC629)-1)</f>
        <v/>
      </c>
      <c r="BC629" s="139" t="str">
        <f t="shared" si="1015"/>
        <v/>
      </c>
      <c r="BD629" s="46" t="str">
        <f t="shared" si="1016"/>
        <v/>
      </c>
      <c r="BE629" s="46" t="str">
        <f t="shared" si="1017"/>
        <v/>
      </c>
      <c r="BF629" s="46" t="str">
        <f t="shared" si="1018"/>
        <v/>
      </c>
      <c r="BG629" s="4" t="str">
        <f t="shared" si="1019"/>
        <v/>
      </c>
      <c r="BH629" s="180" t="str">
        <f t="shared" si="1020"/>
        <v/>
      </c>
      <c r="BI629" s="16" t="str">
        <f t="shared" si="1021"/>
        <v/>
      </c>
      <c r="BJ629" s="52" t="str">
        <f>IF(BI629="","",IF(W629="","",IF(AND(K629=$K$1,$K$1&lt;&gt;""),$BT$2,IFERROR(IF(INDEX(価格設定!$D$5:$D$1048576,MATCH(Q629,価格設定!$B$5:$B$1048576,0),0)=価格設定!$D$3,$BT$2,$BS$2),$BS$2))))</f>
        <v/>
      </c>
      <c r="BK629" s="16" t="str">
        <f>IF(BI629="","",IF(COUNTIF($BI$3:BI629,BI629)=1,1,IF(AND(BI628=BI629,BH629=""),BK628,COUNTIF($BH$3:BH629,BH629))))</f>
        <v/>
      </c>
      <c r="BL629" s="52" t="str">
        <f t="shared" si="1022"/>
        <v/>
      </c>
      <c r="BM629" s="52" t="str">
        <f t="shared" si="1023"/>
        <v/>
      </c>
      <c r="BN629" s="119" t="str">
        <f t="shared" si="1024"/>
        <v/>
      </c>
      <c r="BO629" s="119" t="str">
        <f t="shared" si="1025"/>
        <v/>
      </c>
      <c r="BP629" s="17" t="str">
        <f t="shared" si="1026"/>
        <v/>
      </c>
      <c r="BQ629" s="17" t="str">
        <f t="shared" si="1027"/>
        <v/>
      </c>
      <c r="BR629" s="17" t="str">
        <f>IF(OR(BP629="",COUNTIF($BO$3:BO629,BO629)&lt;&gt;1),"",SUMIF(BO$3:BO$1048576,BO629,BP$3:BP$1048576))</f>
        <v/>
      </c>
      <c r="BS629" s="17" t="str">
        <f t="shared" si="1028"/>
        <v/>
      </c>
      <c r="BT629" s="17" t="str">
        <f t="shared" si="1029"/>
        <v/>
      </c>
      <c r="BU629" s="17" t="str">
        <f t="shared" si="1030"/>
        <v/>
      </c>
      <c r="BV629" s="24" t="str">
        <f t="shared" si="1031"/>
        <v/>
      </c>
      <c r="BW629" s="24" t="str">
        <f t="shared" si="1032"/>
        <v/>
      </c>
      <c r="BX629" s="24" t="str">
        <f t="shared" si="1033"/>
        <v/>
      </c>
      <c r="BY629" s="26" t="str">
        <f t="shared" si="1034"/>
        <v/>
      </c>
      <c r="BZ629" s="26" t="str">
        <f t="shared" si="1035"/>
        <v/>
      </c>
      <c r="CA629" s="26" t="str">
        <f t="shared" si="1036"/>
        <v/>
      </c>
      <c r="CB629" s="66" t="str">
        <f t="shared" si="1037"/>
        <v/>
      </c>
      <c r="CC629" s="65" t="str">
        <f t="shared" si="1038"/>
        <v/>
      </c>
      <c r="CD629" s="26" t="str">
        <f t="shared" si="1039"/>
        <v/>
      </c>
      <c r="CE629" s="26" t="str">
        <f t="shared" si="1040"/>
        <v/>
      </c>
      <c r="CF629" s="193" t="str">
        <f t="shared" si="1041"/>
        <v/>
      </c>
      <c r="CG629" s="193" t="str">
        <f t="shared" si="1042"/>
        <v/>
      </c>
      <c r="CH629" s="26" t="str">
        <f t="shared" si="1043"/>
        <v/>
      </c>
      <c r="CI629" s="26" t="str">
        <f t="shared" si="1044"/>
        <v/>
      </c>
      <c r="CJ629" s="65" t="str">
        <f t="shared" si="1045"/>
        <v/>
      </c>
      <c r="CK629" s="65" t="str">
        <f t="shared" si="1046"/>
        <v/>
      </c>
      <c r="CL629" s="64" t="str">
        <f t="shared" si="1047"/>
        <v/>
      </c>
      <c r="CM629" s="64" t="str">
        <f t="shared" si="1048"/>
        <v/>
      </c>
      <c r="CN629" s="65" t="str">
        <f t="shared" si="1049"/>
        <v/>
      </c>
      <c r="CP629" s="63" t="str">
        <f>IF(BH629="","",MAX($CP$3:CP628)+1)</f>
        <v/>
      </c>
      <c r="CQ629" s="24" t="str">
        <f t="shared" si="1050"/>
        <v/>
      </c>
      <c r="CR629" s="24" t="str">
        <f t="shared" si="1051"/>
        <v/>
      </c>
      <c r="CS629" s="24" t="str">
        <f t="shared" si="1052"/>
        <v/>
      </c>
      <c r="CT629" s="58" t="str">
        <f>IF(BO629="","",COUNTIF($BO$3:BO629,BO629)&amp;"@"&amp;BO629)</f>
        <v/>
      </c>
      <c r="CU629" s="16" t="str">
        <f t="shared" si="990"/>
        <v/>
      </c>
      <c r="CV629" s="63" t="str">
        <f t="shared" si="1053"/>
        <v/>
      </c>
      <c r="CW629" s="16" t="str">
        <f t="shared" si="1054"/>
        <v/>
      </c>
      <c r="CX629" s="16" t="str">
        <f t="shared" si="1055"/>
        <v/>
      </c>
      <c r="CY629" s="16" t="str">
        <f t="shared" si="1056"/>
        <v/>
      </c>
      <c r="CZ629" s="85" t="str">
        <f t="shared" si="1057"/>
        <v/>
      </c>
      <c r="DA629" s="16" t="str">
        <f t="shared" si="1058"/>
        <v/>
      </c>
      <c r="DB629" s="16" t="str">
        <f t="shared" si="1059"/>
        <v/>
      </c>
      <c r="DC629" s="28" t="str">
        <f>IF(CP629="","",$DC$1&amp;(INDEX(価格設定!D$1:XFD$3,ROW(価格設定!$D$3),MATCH($AW629,価格設定!D$1:XFD$1,1))*100)&amp;"%")</f>
        <v/>
      </c>
      <c r="DD629" s="28" t="str">
        <f>IF(CP629="","",$DD$1&amp;(INDEX(価格設定!D$1:XFD$3,ROW(価格設定!$D$2),MATCH($AW629,価格設定!D$1:XFD$1,1))*100)&amp;"%")</f>
        <v/>
      </c>
      <c r="DE629" s="29" t="str">
        <f t="shared" si="1060"/>
        <v/>
      </c>
      <c r="DG629" s="58" t="str">
        <f t="shared" si="1061"/>
        <v/>
      </c>
      <c r="DH629" s="58" t="str">
        <f t="shared" si="1062"/>
        <v/>
      </c>
      <c r="DI629" s="58" t="str">
        <f t="shared" si="1063"/>
        <v/>
      </c>
      <c r="DJ629" s="85" t="str">
        <f t="shared" si="1064"/>
        <v/>
      </c>
      <c r="DL629" s="58" t="str">
        <f>IF(COUNTIF(DG$3:DG$1048576,DG629)=COUNTIF($DG$3:$DG629,DG629),DG629,"")</f>
        <v/>
      </c>
      <c r="DM629" s="85" t="str">
        <f t="shared" si="1065"/>
        <v/>
      </c>
      <c r="DN629" s="85" t="str">
        <f t="shared" si="991"/>
        <v/>
      </c>
      <c r="DO629" s="85" t="str">
        <f t="shared" si="991"/>
        <v/>
      </c>
      <c r="DP629" s="303"/>
      <c r="DQ629" s="17" t="str">
        <f t="shared" si="992"/>
        <v/>
      </c>
      <c r="DR629" s="17" t="str">
        <f t="shared" si="993"/>
        <v/>
      </c>
      <c r="DS629" s="17" t="str">
        <f t="shared" si="994"/>
        <v/>
      </c>
      <c r="DU629" s="16" t="str">
        <f t="shared" si="1066"/>
        <v/>
      </c>
      <c r="DV629" s="16" t="str">
        <f>IF(DU629="","",COUNT($DU$3:DU629))</f>
        <v/>
      </c>
      <c r="DW629" s="16" t="str">
        <f t="shared" si="1067"/>
        <v/>
      </c>
      <c r="DX629" s="16" t="str">
        <f t="shared" si="1068"/>
        <v/>
      </c>
      <c r="DY629" s="16" t="str">
        <f>IF(DZ629="","",COUNTIF(DZ$3:DZ629,DZ629))</f>
        <v/>
      </c>
      <c r="DZ629" s="16" t="str">
        <f t="shared" si="1069"/>
        <v/>
      </c>
      <c r="EA629" s="16" t="str">
        <f t="shared" si="1070"/>
        <v/>
      </c>
      <c r="EB629" s="16" t="str">
        <f t="shared" si="1071"/>
        <v/>
      </c>
      <c r="EC629" s="16" t="str">
        <f t="shared" si="1072"/>
        <v/>
      </c>
      <c r="ED629" s="16" t="str">
        <f t="shared" si="1073"/>
        <v/>
      </c>
      <c r="EE629" s="16" t="str">
        <f t="shared" si="1074"/>
        <v/>
      </c>
      <c r="EF629" s="16" t="str">
        <f t="shared" si="1075"/>
        <v/>
      </c>
      <c r="EG629" s="16" t="str">
        <f t="shared" si="1076"/>
        <v/>
      </c>
      <c r="EH629" s="16" t="str">
        <f t="shared" si="1077"/>
        <v/>
      </c>
      <c r="EI629" s="16" t="str">
        <f t="shared" si="1078"/>
        <v/>
      </c>
      <c r="EJ629" s="16" t="str">
        <f t="shared" si="1079"/>
        <v/>
      </c>
      <c r="EK629" s="16" t="str">
        <f t="shared" si="1080"/>
        <v/>
      </c>
      <c r="EL629" s="58" t="str">
        <f t="shared" si="1081"/>
        <v/>
      </c>
      <c r="EM629" s="58" t="str">
        <f>IF(OR($DZ629="",CR629=""),IF($EL629="","",$EL629),IF(OR(CR629="なし",CR629=0),領収書!$H$1,CR629))</f>
        <v/>
      </c>
      <c r="EN629" s="58" t="str">
        <f>IF(OR($DZ629="",CS629=""),IF($EL629="","",$EL629),IF(OR(CS629="なし",CS629=0),入力!$EN$1,CS629))</f>
        <v/>
      </c>
      <c r="EO629" s="63" t="str">
        <f t="shared" si="1082"/>
        <v/>
      </c>
      <c r="EP629" s="63" t="str">
        <f t="shared" si="1083"/>
        <v/>
      </c>
      <c r="ER629" s="16" t="str">
        <f>IF(AND(COUNTIF($ET$3:ET629,ET629)=1,ET629&lt;&gt;""),MAX($ER$3:ER628)+1,"")</f>
        <v/>
      </c>
      <c r="ES629" s="16" t="str">
        <f>IF(価格設定!B631="","",価格設定!B631)</f>
        <v/>
      </c>
      <c r="ET629" s="16" t="str">
        <f>IF(価格設定!C631="","",価格設定!C631)</f>
        <v/>
      </c>
      <c r="EV629" s="16" t="str">
        <f t="shared" si="995"/>
        <v/>
      </c>
      <c r="EW629" s="16" t="str">
        <f t="shared" si="1084"/>
        <v/>
      </c>
    </row>
    <row r="630" spans="1:153" ht="30" customHeight="1" x14ac:dyDescent="0.2">
      <c r="A630" s="225"/>
      <c r="B630" s="212"/>
      <c r="C630" s="221"/>
      <c r="D630" s="164"/>
      <c r="E630" s="165"/>
      <c r="F630" s="166"/>
      <c r="G630" s="167"/>
      <c r="H630" s="179"/>
      <c r="I630" s="306"/>
      <c r="J630" s="169"/>
      <c r="K630" s="179"/>
      <c r="L630" s="186"/>
      <c r="M630" s="186"/>
      <c r="N630" s="168"/>
      <c r="O630" s="170"/>
      <c r="P630" s="212"/>
      <c r="Q630" s="179" t="str">
        <f>IFERROR(IF(H630="","",IFERROR(INDEX(価格設定!$B$5:$B$1048576,MATCH(H630,価格設定!$B$5:$B$1048576,0),0),INDEX(価格設定!$B$5:$B$1048576,MATCH("*"&amp;H630&amp;"*",価格設定!$B$5:$B$1048576,0),0))),H630)</f>
        <v/>
      </c>
      <c r="R630" s="250" t="str">
        <f>IFERROR(IF(Q630="",IF(K630="","",K630),IF(K630="",IF(INDEX(価格設定!$C$5:$C$1048576,MATCH(Q630,価格設定!$B$5:$B$1048576,0),0)=0,"",INDEX(価格設定!$C$5:$C$1048576,MATCH(Q630,価格設定!$B$5:$B$1048576,0),0)),IF(K630="なし","",K630))),"")</f>
        <v/>
      </c>
      <c r="S630" s="308" t="str">
        <f t="shared" si="996"/>
        <v/>
      </c>
      <c r="T630" s="126" t="str">
        <f>IFERROR(IF(J630="",IF(INDEX(価格設定!$E$5:$R$1048576,MATCH($Q630,価格設定!B$5:B$1048576,0),MATCH($AW630,価格設定!E$1:X$1,1))=0,"",INDEX(価格設定!$E$5:$R$1048576,MATCH($Q630,価格設定!B$5:B$1048576,0),MATCH($AW630,価格設定!E$1:X$1,1))),J630),"")</f>
        <v/>
      </c>
      <c r="U630" s="126" t="str">
        <f t="shared" si="997"/>
        <v/>
      </c>
      <c r="V630" s="132" t="str">
        <f t="shared" si="998"/>
        <v/>
      </c>
      <c r="W630" s="127" t="str">
        <f>IFERROR(IF(OR(T630="",T630&lt;0),"",IFERROR(INDEX(価格設定!E$2:X$3,IF(AND(K630=$K$1,$K$1&lt;&gt;""),ROW(価格設定!$D$3)-1,MATCH(INDEX(価格設定!$D$5:$D$1048576,MATCH(Q630,価格設定!$B$5:$B$1048576,0),0),価格設定!$D$2:$D$3,0)),MATCH($AW630,価格設定!E$1:X$1,1)),INDEX(価格設定!E$2:X$2,0,MATCH($AW630,価格設定!E$1:X$1,1)))),"")</f>
        <v/>
      </c>
      <c r="X630" s="126" t="str">
        <f t="shared" si="989"/>
        <v/>
      </c>
      <c r="Y630" s="128" t="str">
        <f t="shared" si="999"/>
        <v/>
      </c>
      <c r="Z630" s="126" t="str">
        <f t="shared" si="1000"/>
        <v/>
      </c>
      <c r="AA630" s="129" t="str">
        <f t="shared" si="1001"/>
        <v/>
      </c>
      <c r="AB630" s="126" t="str">
        <f t="shared" si="1002"/>
        <v/>
      </c>
      <c r="AC630" s="280" t="str">
        <f t="shared" si="1003"/>
        <v/>
      </c>
      <c r="AD630" s="15"/>
      <c r="AE630" s="204" t="str">
        <f>IF(AF630="","",COUNT($AF$3:AF630))</f>
        <v/>
      </c>
      <c r="AF630" s="206" t="str">
        <f t="shared" si="1004"/>
        <v/>
      </c>
      <c r="AG630" s="204" t="str">
        <f t="shared" si="1005"/>
        <v/>
      </c>
      <c r="AH630" s="204" t="str">
        <f t="shared" si="1006"/>
        <v/>
      </c>
      <c r="AI630" s="287"/>
      <c r="AJ630" s="15"/>
      <c r="AK630" s="138" t="str">
        <f t="shared" si="1007"/>
        <v/>
      </c>
      <c r="AL630" s="131" t="str">
        <f t="shared" si="1008"/>
        <v/>
      </c>
      <c r="AM630" s="131" t="str">
        <f t="shared" si="1009"/>
        <v/>
      </c>
      <c r="AN630" s="313" t="str">
        <f t="shared" si="1010"/>
        <v/>
      </c>
      <c r="AO630" s="316" t="str">
        <f t="shared" si="1011"/>
        <v/>
      </c>
      <c r="AP630" s="18"/>
      <c r="AQ630" s="3" t="str">
        <f>IF(F630="","",MAX($AQ$3:AQ629)+1)</f>
        <v/>
      </c>
      <c r="AR630" s="3" t="str">
        <f>IF(OR(AQ630="",BB630=""),"",MAX($AR$3:AR629)+1)</f>
        <v/>
      </c>
      <c r="AS630" s="3" t="str">
        <f>IF(CQ630="","",RANK(CQ630,CQ$3:CQ$1048576,1)+COUNTIF($CQ$3:CQ630,CQ630)-1)</f>
        <v/>
      </c>
      <c r="AT630" s="21" t="str">
        <f>IF(C630="",IF(OR(AND($H630&lt;&gt;"",C630=""),AND($F629=$F630,$AZ630&lt;&gt;""),COUNTA($H$3:$H$1048576,#REF!,$F$3:$F$1048576)&gt;COUNTA($H$3:$H630,#REF!,$F$3:$F630),$AZ630&lt;&gt;""),INDEX(AT$3:AT$1048576,MATCH(MAX($AQ$3:$AQ629),$AQ$3:$AQ$1048576,0),0),""),C630)</f>
        <v/>
      </c>
      <c r="AU630" s="21" t="str">
        <f>IF(D630="",IF(OR(AND($H630&lt;&gt;"",D630=""),AND($F629=$F630,$AZ630&lt;&gt;""),COUNTA($H$3:$H$1048576,#REF!,$F$3:$F$1048576)&gt;COUNTA($H$3:$H630,#REF!,$F$3:$F630),$AZ630&lt;&gt;""),INDEX(AU$3:AU$1048576,MATCH(MAX($AQ$3:$AQ629),$AQ$3:$AQ$1048576,0),0),""),D630)</f>
        <v/>
      </c>
      <c r="AV630" s="21" t="str">
        <f>IF(E630="",IF(OR(AND($H630&lt;&gt;"",E630=""),AND($F629=$F630,$AZ630&lt;&gt;""),COUNTA($H$3:$H$1048576,#REF!,$F$3:$F$1048576)&gt;COUNTA($H$3:$H630,#REF!,$F$3:$F630),$AZ630&lt;&gt;""),INDEX(AV$3:AV$1048576,MATCH(MAX($AQ$3:$AQ629),$AQ$3:$AQ$1048576,0),0),""),E630)</f>
        <v/>
      </c>
      <c r="AW630" s="24" t="str">
        <f t="shared" si="1012"/>
        <v/>
      </c>
      <c r="AX630" s="13" t="str">
        <f t="shared" si="1013"/>
        <v/>
      </c>
      <c r="AY630" s="4" t="str">
        <f t="shared" si="1014"/>
        <v/>
      </c>
      <c r="AZ630" s="4" t="str">
        <f>IF(AX630="",IF(OR(AND(H630&lt;&gt;"",F630=""),COUNTA($H$3:$H$1048576)&gt;COUNTA($H$3:$H630)),INDEX(AX$3:AX630,MATCH(MAX($AQ$3:AQ630),AQ$3:AQ630,0),0),""),AX630)</f>
        <v/>
      </c>
      <c r="BA630" s="4" t="str">
        <f>IF(AY630="",IF(AND(H630&lt;&gt;"",F630=""),INDEX(AY$3:AY630,MATCH(MAX($AQ$3:AQ630),AQ$3:AQ630,0),0),""),AY630)</f>
        <v/>
      </c>
      <c r="BB630" s="82" t="str">
        <f>IF(BC630="","",RANK(BC630,BC$3:BC$1048576,1)+COUNTIF($BC$3:BC630,BC630)-1)</f>
        <v/>
      </c>
      <c r="BC630" s="139" t="str">
        <f t="shared" si="1015"/>
        <v/>
      </c>
      <c r="BD630" s="46" t="str">
        <f t="shared" si="1016"/>
        <v/>
      </c>
      <c r="BE630" s="46" t="str">
        <f t="shared" si="1017"/>
        <v/>
      </c>
      <c r="BF630" s="46" t="str">
        <f t="shared" si="1018"/>
        <v/>
      </c>
      <c r="BG630" s="4" t="str">
        <f t="shared" si="1019"/>
        <v/>
      </c>
      <c r="BH630" s="180" t="str">
        <f t="shared" si="1020"/>
        <v/>
      </c>
      <c r="BI630" s="16" t="str">
        <f t="shared" si="1021"/>
        <v/>
      </c>
      <c r="BJ630" s="52" t="str">
        <f>IF(BI630="","",IF(W630="","",IF(AND(K630=$K$1,$K$1&lt;&gt;""),$BT$2,IFERROR(IF(INDEX(価格設定!$D$5:$D$1048576,MATCH(Q630,価格設定!$B$5:$B$1048576,0),0)=価格設定!$D$3,$BT$2,$BS$2),$BS$2))))</f>
        <v/>
      </c>
      <c r="BK630" s="16" t="str">
        <f>IF(BI630="","",IF(COUNTIF($BI$3:BI630,BI630)=1,1,IF(AND(BI629=BI630,BH630=""),BK629,COUNTIF($BH$3:BH630,BH630))))</f>
        <v/>
      </c>
      <c r="BL630" s="52" t="str">
        <f t="shared" si="1022"/>
        <v/>
      </c>
      <c r="BM630" s="52" t="str">
        <f t="shared" si="1023"/>
        <v/>
      </c>
      <c r="BN630" s="119" t="str">
        <f t="shared" si="1024"/>
        <v/>
      </c>
      <c r="BO630" s="119" t="str">
        <f t="shared" si="1025"/>
        <v/>
      </c>
      <c r="BP630" s="17" t="str">
        <f t="shared" si="1026"/>
        <v/>
      </c>
      <c r="BQ630" s="17" t="str">
        <f t="shared" si="1027"/>
        <v/>
      </c>
      <c r="BR630" s="17" t="str">
        <f>IF(OR(BP630="",COUNTIF($BO$3:BO630,BO630)&lt;&gt;1),"",SUMIF(BO$3:BO$1048576,BO630,BP$3:BP$1048576))</f>
        <v/>
      </c>
      <c r="BS630" s="17" t="str">
        <f t="shared" si="1028"/>
        <v/>
      </c>
      <c r="BT630" s="17" t="str">
        <f t="shared" si="1029"/>
        <v/>
      </c>
      <c r="BU630" s="17" t="str">
        <f t="shared" si="1030"/>
        <v/>
      </c>
      <c r="BV630" s="24" t="str">
        <f t="shared" si="1031"/>
        <v/>
      </c>
      <c r="BW630" s="24" t="str">
        <f t="shared" si="1032"/>
        <v/>
      </c>
      <c r="BX630" s="24" t="str">
        <f t="shared" si="1033"/>
        <v/>
      </c>
      <c r="BY630" s="26" t="str">
        <f t="shared" si="1034"/>
        <v/>
      </c>
      <c r="BZ630" s="26" t="str">
        <f t="shared" si="1035"/>
        <v/>
      </c>
      <c r="CA630" s="26" t="str">
        <f t="shared" si="1036"/>
        <v/>
      </c>
      <c r="CB630" s="66" t="str">
        <f t="shared" si="1037"/>
        <v/>
      </c>
      <c r="CC630" s="65" t="str">
        <f t="shared" si="1038"/>
        <v/>
      </c>
      <c r="CD630" s="26" t="str">
        <f t="shared" si="1039"/>
        <v/>
      </c>
      <c r="CE630" s="26" t="str">
        <f t="shared" si="1040"/>
        <v/>
      </c>
      <c r="CF630" s="193" t="str">
        <f t="shared" si="1041"/>
        <v/>
      </c>
      <c r="CG630" s="193" t="str">
        <f t="shared" si="1042"/>
        <v/>
      </c>
      <c r="CH630" s="26" t="str">
        <f t="shared" si="1043"/>
        <v/>
      </c>
      <c r="CI630" s="26" t="str">
        <f t="shared" si="1044"/>
        <v/>
      </c>
      <c r="CJ630" s="65" t="str">
        <f t="shared" si="1045"/>
        <v/>
      </c>
      <c r="CK630" s="65" t="str">
        <f t="shared" si="1046"/>
        <v/>
      </c>
      <c r="CL630" s="64" t="str">
        <f t="shared" si="1047"/>
        <v/>
      </c>
      <c r="CM630" s="64" t="str">
        <f t="shared" si="1048"/>
        <v/>
      </c>
      <c r="CN630" s="65" t="str">
        <f t="shared" si="1049"/>
        <v/>
      </c>
      <c r="CP630" s="63" t="str">
        <f>IF(BH630="","",MAX($CP$3:CP629)+1)</f>
        <v/>
      </c>
      <c r="CQ630" s="24" t="str">
        <f t="shared" si="1050"/>
        <v/>
      </c>
      <c r="CR630" s="24" t="str">
        <f t="shared" si="1051"/>
        <v/>
      </c>
      <c r="CS630" s="24" t="str">
        <f t="shared" si="1052"/>
        <v/>
      </c>
      <c r="CT630" s="58" t="str">
        <f>IF(BO630="","",COUNTIF($BO$3:BO630,BO630)&amp;"@"&amp;BO630)</f>
        <v/>
      </c>
      <c r="CU630" s="16" t="str">
        <f t="shared" si="990"/>
        <v/>
      </c>
      <c r="CV630" s="63" t="str">
        <f t="shared" si="1053"/>
        <v/>
      </c>
      <c r="CW630" s="16" t="str">
        <f t="shared" si="1054"/>
        <v/>
      </c>
      <c r="CX630" s="16" t="str">
        <f t="shared" si="1055"/>
        <v/>
      </c>
      <c r="CY630" s="16" t="str">
        <f t="shared" si="1056"/>
        <v/>
      </c>
      <c r="CZ630" s="85" t="str">
        <f t="shared" si="1057"/>
        <v/>
      </c>
      <c r="DA630" s="16" t="str">
        <f t="shared" si="1058"/>
        <v/>
      </c>
      <c r="DB630" s="16" t="str">
        <f t="shared" si="1059"/>
        <v/>
      </c>
      <c r="DC630" s="28" t="str">
        <f>IF(CP630="","",$DC$1&amp;(INDEX(価格設定!D$1:XFD$3,ROW(価格設定!$D$3),MATCH($AW630,価格設定!D$1:XFD$1,1))*100)&amp;"%")</f>
        <v/>
      </c>
      <c r="DD630" s="28" t="str">
        <f>IF(CP630="","",$DD$1&amp;(INDEX(価格設定!D$1:XFD$3,ROW(価格設定!$D$2),MATCH($AW630,価格設定!D$1:XFD$1,1))*100)&amp;"%")</f>
        <v/>
      </c>
      <c r="DE630" s="29" t="str">
        <f t="shared" si="1060"/>
        <v/>
      </c>
      <c r="DG630" s="58" t="str">
        <f t="shared" si="1061"/>
        <v/>
      </c>
      <c r="DH630" s="58" t="str">
        <f t="shared" si="1062"/>
        <v/>
      </c>
      <c r="DI630" s="58" t="str">
        <f t="shared" si="1063"/>
        <v/>
      </c>
      <c r="DJ630" s="85" t="str">
        <f t="shared" si="1064"/>
        <v/>
      </c>
      <c r="DL630" s="58" t="str">
        <f>IF(COUNTIF(DG$3:DG$1048576,DG630)=COUNTIF($DG$3:$DG630,DG630),DG630,"")</f>
        <v/>
      </c>
      <c r="DM630" s="85" t="str">
        <f t="shared" si="1065"/>
        <v/>
      </c>
      <c r="DN630" s="85" t="str">
        <f t="shared" si="991"/>
        <v/>
      </c>
      <c r="DO630" s="85" t="str">
        <f t="shared" si="991"/>
        <v/>
      </c>
      <c r="DP630" s="303"/>
      <c r="DQ630" s="17" t="str">
        <f t="shared" si="992"/>
        <v/>
      </c>
      <c r="DR630" s="17" t="str">
        <f t="shared" si="993"/>
        <v/>
      </c>
      <c r="DS630" s="17" t="str">
        <f t="shared" si="994"/>
        <v/>
      </c>
      <c r="DU630" s="16" t="str">
        <f t="shared" si="1066"/>
        <v/>
      </c>
      <c r="DV630" s="16" t="str">
        <f>IF(DU630="","",COUNT($DU$3:DU630))</f>
        <v/>
      </c>
      <c r="DW630" s="16" t="str">
        <f t="shared" si="1067"/>
        <v/>
      </c>
      <c r="DX630" s="16" t="str">
        <f t="shared" si="1068"/>
        <v/>
      </c>
      <c r="DY630" s="16" t="str">
        <f>IF(DZ630="","",COUNTIF(DZ$3:DZ630,DZ630))</f>
        <v/>
      </c>
      <c r="DZ630" s="16" t="str">
        <f t="shared" si="1069"/>
        <v/>
      </c>
      <c r="EA630" s="16" t="str">
        <f t="shared" si="1070"/>
        <v/>
      </c>
      <c r="EB630" s="16" t="str">
        <f t="shared" si="1071"/>
        <v/>
      </c>
      <c r="EC630" s="16" t="str">
        <f t="shared" si="1072"/>
        <v/>
      </c>
      <c r="ED630" s="16" t="str">
        <f t="shared" si="1073"/>
        <v/>
      </c>
      <c r="EE630" s="16" t="str">
        <f t="shared" si="1074"/>
        <v/>
      </c>
      <c r="EF630" s="16" t="str">
        <f t="shared" si="1075"/>
        <v/>
      </c>
      <c r="EG630" s="16" t="str">
        <f t="shared" si="1076"/>
        <v/>
      </c>
      <c r="EH630" s="16" t="str">
        <f t="shared" si="1077"/>
        <v/>
      </c>
      <c r="EI630" s="16" t="str">
        <f t="shared" si="1078"/>
        <v/>
      </c>
      <c r="EJ630" s="16" t="str">
        <f t="shared" si="1079"/>
        <v/>
      </c>
      <c r="EK630" s="16" t="str">
        <f t="shared" si="1080"/>
        <v/>
      </c>
      <c r="EL630" s="58" t="str">
        <f t="shared" si="1081"/>
        <v/>
      </c>
      <c r="EM630" s="58" t="str">
        <f>IF(OR($DZ630="",CR630=""),IF($EL630="","",$EL630),IF(OR(CR630="なし",CR630=0),領収書!$H$1,CR630))</f>
        <v/>
      </c>
      <c r="EN630" s="58" t="str">
        <f>IF(OR($DZ630="",CS630=""),IF($EL630="","",$EL630),IF(OR(CS630="なし",CS630=0),入力!$EN$1,CS630))</f>
        <v/>
      </c>
      <c r="EO630" s="63" t="str">
        <f t="shared" si="1082"/>
        <v/>
      </c>
      <c r="EP630" s="63" t="str">
        <f t="shared" si="1083"/>
        <v/>
      </c>
      <c r="ER630" s="16" t="str">
        <f>IF(AND(COUNTIF($ET$3:ET630,ET630)=1,ET630&lt;&gt;""),MAX($ER$3:ER629)+1,"")</f>
        <v/>
      </c>
      <c r="ES630" s="16" t="str">
        <f>IF(価格設定!B632="","",価格設定!B632)</f>
        <v/>
      </c>
      <c r="ET630" s="16" t="str">
        <f>IF(価格設定!C632="","",価格設定!C632)</f>
        <v/>
      </c>
      <c r="EV630" s="16" t="str">
        <f t="shared" si="995"/>
        <v/>
      </c>
      <c r="EW630" s="16" t="str">
        <f t="shared" si="1084"/>
        <v/>
      </c>
    </row>
    <row r="631" spans="1:153" ht="30" customHeight="1" x14ac:dyDescent="0.2">
      <c r="A631" s="225"/>
      <c r="B631" s="212"/>
      <c r="C631" s="221"/>
      <c r="D631" s="164"/>
      <c r="E631" s="165"/>
      <c r="F631" s="166"/>
      <c r="G631" s="167"/>
      <c r="H631" s="179"/>
      <c r="I631" s="306"/>
      <c r="J631" s="169"/>
      <c r="K631" s="179"/>
      <c r="L631" s="186"/>
      <c r="M631" s="186"/>
      <c r="N631" s="168"/>
      <c r="O631" s="170"/>
      <c r="P631" s="212"/>
      <c r="Q631" s="179" t="str">
        <f>IFERROR(IF(H631="","",IFERROR(INDEX(価格設定!$B$5:$B$1048576,MATCH(H631,価格設定!$B$5:$B$1048576,0),0),INDEX(価格設定!$B$5:$B$1048576,MATCH("*"&amp;H631&amp;"*",価格設定!$B$5:$B$1048576,0),0))),H631)</f>
        <v/>
      </c>
      <c r="R631" s="250" t="str">
        <f>IFERROR(IF(Q631="",IF(K631="","",K631),IF(K631="",IF(INDEX(価格設定!$C$5:$C$1048576,MATCH(Q631,価格設定!$B$5:$B$1048576,0),0)=0,"",INDEX(価格設定!$C$5:$C$1048576,MATCH(Q631,価格設定!$B$5:$B$1048576,0),0)),IF(K631="なし","",K631))),"")</f>
        <v/>
      </c>
      <c r="S631" s="308" t="str">
        <f t="shared" si="996"/>
        <v/>
      </c>
      <c r="T631" s="126" t="str">
        <f>IFERROR(IF(J631="",IF(INDEX(価格設定!$E$5:$R$1048576,MATCH($Q631,価格設定!B$5:B$1048576,0),MATCH($AW631,価格設定!E$1:X$1,1))=0,"",INDEX(価格設定!$E$5:$R$1048576,MATCH($Q631,価格設定!B$5:B$1048576,0),MATCH($AW631,価格設定!E$1:X$1,1))),J631),"")</f>
        <v/>
      </c>
      <c r="U631" s="126" t="str">
        <f t="shared" si="997"/>
        <v/>
      </c>
      <c r="V631" s="132" t="str">
        <f t="shared" si="998"/>
        <v/>
      </c>
      <c r="W631" s="127" t="str">
        <f>IFERROR(IF(OR(T631="",T631&lt;0),"",IFERROR(INDEX(価格設定!E$2:X$3,IF(AND(K631=$K$1,$K$1&lt;&gt;""),ROW(価格設定!$D$3)-1,MATCH(INDEX(価格設定!$D$5:$D$1048576,MATCH(Q631,価格設定!$B$5:$B$1048576,0),0),価格設定!$D$2:$D$3,0)),MATCH($AW631,価格設定!E$1:X$1,1)),INDEX(価格設定!E$2:X$2,0,MATCH($AW631,価格設定!E$1:X$1,1)))),"")</f>
        <v/>
      </c>
      <c r="X631" s="126" t="str">
        <f t="shared" si="989"/>
        <v/>
      </c>
      <c r="Y631" s="128" t="str">
        <f t="shared" si="999"/>
        <v/>
      </c>
      <c r="Z631" s="126" t="str">
        <f t="shared" si="1000"/>
        <v/>
      </c>
      <c r="AA631" s="129" t="str">
        <f t="shared" si="1001"/>
        <v/>
      </c>
      <c r="AB631" s="126" t="str">
        <f t="shared" si="1002"/>
        <v/>
      </c>
      <c r="AC631" s="280" t="str">
        <f t="shared" si="1003"/>
        <v/>
      </c>
      <c r="AD631" s="15"/>
      <c r="AE631" s="204" t="str">
        <f>IF(AF631="","",COUNT($AF$3:AF631))</f>
        <v/>
      </c>
      <c r="AF631" s="206" t="str">
        <f t="shared" si="1004"/>
        <v/>
      </c>
      <c r="AG631" s="204" t="str">
        <f t="shared" si="1005"/>
        <v/>
      </c>
      <c r="AH631" s="204" t="str">
        <f t="shared" si="1006"/>
        <v/>
      </c>
      <c r="AI631" s="287"/>
      <c r="AJ631" s="15"/>
      <c r="AK631" s="138" t="str">
        <f t="shared" si="1007"/>
        <v/>
      </c>
      <c r="AL631" s="131" t="str">
        <f t="shared" si="1008"/>
        <v/>
      </c>
      <c r="AM631" s="131" t="str">
        <f t="shared" si="1009"/>
        <v/>
      </c>
      <c r="AN631" s="313" t="str">
        <f t="shared" si="1010"/>
        <v/>
      </c>
      <c r="AO631" s="316" t="str">
        <f t="shared" si="1011"/>
        <v/>
      </c>
      <c r="AP631" s="18"/>
      <c r="AQ631" s="3" t="str">
        <f>IF(F631="","",MAX($AQ$3:AQ630)+1)</f>
        <v/>
      </c>
      <c r="AR631" s="3" t="str">
        <f>IF(OR(AQ631="",BB631=""),"",MAX($AR$3:AR630)+1)</f>
        <v/>
      </c>
      <c r="AS631" s="3" t="str">
        <f>IF(CQ631="","",RANK(CQ631,CQ$3:CQ$1048576,1)+COUNTIF($CQ$3:CQ631,CQ631)-1)</f>
        <v/>
      </c>
      <c r="AT631" s="21" t="str">
        <f>IF(C631="",IF(OR(AND($H631&lt;&gt;"",C631=""),AND($F630=$F631,$AZ631&lt;&gt;""),COUNTA($H$3:$H$1048576,#REF!,$F$3:$F$1048576)&gt;COUNTA($H$3:$H631,#REF!,$F$3:$F631),$AZ631&lt;&gt;""),INDEX(AT$3:AT$1048576,MATCH(MAX($AQ$3:$AQ630),$AQ$3:$AQ$1048576,0),0),""),C631)</f>
        <v/>
      </c>
      <c r="AU631" s="21" t="str">
        <f>IF(D631="",IF(OR(AND($H631&lt;&gt;"",D631=""),AND($F630=$F631,$AZ631&lt;&gt;""),COUNTA($H$3:$H$1048576,#REF!,$F$3:$F$1048576)&gt;COUNTA($H$3:$H631,#REF!,$F$3:$F631),$AZ631&lt;&gt;""),INDEX(AU$3:AU$1048576,MATCH(MAX($AQ$3:$AQ630),$AQ$3:$AQ$1048576,0),0),""),D631)</f>
        <v/>
      </c>
      <c r="AV631" s="21" t="str">
        <f>IF(E631="",IF(OR(AND($H631&lt;&gt;"",E631=""),AND($F630=$F631,$AZ631&lt;&gt;""),COUNTA($H$3:$H$1048576,#REF!,$F$3:$F$1048576)&gt;COUNTA($H$3:$H631,#REF!,$F$3:$F631),$AZ631&lt;&gt;""),INDEX(AV$3:AV$1048576,MATCH(MAX($AQ$3:$AQ630),$AQ$3:$AQ$1048576,0),0),""),E631)</f>
        <v/>
      </c>
      <c r="AW631" s="24" t="str">
        <f t="shared" si="1012"/>
        <v/>
      </c>
      <c r="AX631" s="13" t="str">
        <f t="shared" si="1013"/>
        <v/>
      </c>
      <c r="AY631" s="4" t="str">
        <f t="shared" si="1014"/>
        <v/>
      </c>
      <c r="AZ631" s="4" t="str">
        <f>IF(AX631="",IF(OR(AND(H631&lt;&gt;"",F631=""),COUNTA($H$3:$H$1048576)&gt;COUNTA($H$3:$H631)),INDEX(AX$3:AX631,MATCH(MAX($AQ$3:AQ631),AQ$3:AQ631,0),0),""),AX631)</f>
        <v/>
      </c>
      <c r="BA631" s="4" t="str">
        <f>IF(AY631="",IF(AND(H631&lt;&gt;"",F631=""),INDEX(AY$3:AY631,MATCH(MAX($AQ$3:AQ631),AQ$3:AQ631,0),0),""),AY631)</f>
        <v/>
      </c>
      <c r="BB631" s="82" t="str">
        <f>IF(BC631="","",RANK(BC631,BC$3:BC$1048576,1)+COUNTIF($BC$3:BC631,BC631)-1)</f>
        <v/>
      </c>
      <c r="BC631" s="139" t="str">
        <f t="shared" si="1015"/>
        <v/>
      </c>
      <c r="BD631" s="46" t="str">
        <f t="shared" si="1016"/>
        <v/>
      </c>
      <c r="BE631" s="46" t="str">
        <f t="shared" si="1017"/>
        <v/>
      </c>
      <c r="BF631" s="46" t="str">
        <f t="shared" si="1018"/>
        <v/>
      </c>
      <c r="BG631" s="4" t="str">
        <f t="shared" si="1019"/>
        <v/>
      </c>
      <c r="BH631" s="180" t="str">
        <f t="shared" si="1020"/>
        <v/>
      </c>
      <c r="BI631" s="16" t="str">
        <f t="shared" si="1021"/>
        <v/>
      </c>
      <c r="BJ631" s="52" t="str">
        <f>IF(BI631="","",IF(W631="","",IF(AND(K631=$K$1,$K$1&lt;&gt;""),$BT$2,IFERROR(IF(INDEX(価格設定!$D$5:$D$1048576,MATCH(Q631,価格設定!$B$5:$B$1048576,0),0)=価格設定!$D$3,$BT$2,$BS$2),$BS$2))))</f>
        <v/>
      </c>
      <c r="BK631" s="16" t="str">
        <f>IF(BI631="","",IF(COUNTIF($BI$3:BI631,BI631)=1,1,IF(AND(BI630=BI631,BH631=""),BK630,COUNTIF($BH$3:BH631,BH631))))</f>
        <v/>
      </c>
      <c r="BL631" s="52" t="str">
        <f t="shared" si="1022"/>
        <v/>
      </c>
      <c r="BM631" s="52" t="str">
        <f t="shared" si="1023"/>
        <v/>
      </c>
      <c r="BN631" s="119" t="str">
        <f t="shared" si="1024"/>
        <v/>
      </c>
      <c r="BO631" s="119" t="str">
        <f t="shared" si="1025"/>
        <v/>
      </c>
      <c r="BP631" s="17" t="str">
        <f t="shared" si="1026"/>
        <v/>
      </c>
      <c r="BQ631" s="17" t="str">
        <f t="shared" si="1027"/>
        <v/>
      </c>
      <c r="BR631" s="17" t="str">
        <f>IF(OR(BP631="",COUNTIF($BO$3:BO631,BO631)&lt;&gt;1),"",SUMIF(BO$3:BO$1048576,BO631,BP$3:BP$1048576))</f>
        <v/>
      </c>
      <c r="BS631" s="17" t="str">
        <f t="shared" si="1028"/>
        <v/>
      </c>
      <c r="BT631" s="17" t="str">
        <f t="shared" si="1029"/>
        <v/>
      </c>
      <c r="BU631" s="17" t="str">
        <f t="shared" si="1030"/>
        <v/>
      </c>
      <c r="BV631" s="24" t="str">
        <f t="shared" si="1031"/>
        <v/>
      </c>
      <c r="BW631" s="24" t="str">
        <f t="shared" si="1032"/>
        <v/>
      </c>
      <c r="BX631" s="24" t="str">
        <f t="shared" si="1033"/>
        <v/>
      </c>
      <c r="BY631" s="26" t="str">
        <f t="shared" si="1034"/>
        <v/>
      </c>
      <c r="BZ631" s="26" t="str">
        <f t="shared" si="1035"/>
        <v/>
      </c>
      <c r="CA631" s="26" t="str">
        <f t="shared" si="1036"/>
        <v/>
      </c>
      <c r="CB631" s="66" t="str">
        <f t="shared" si="1037"/>
        <v/>
      </c>
      <c r="CC631" s="65" t="str">
        <f t="shared" si="1038"/>
        <v/>
      </c>
      <c r="CD631" s="26" t="str">
        <f t="shared" si="1039"/>
        <v/>
      </c>
      <c r="CE631" s="26" t="str">
        <f t="shared" si="1040"/>
        <v/>
      </c>
      <c r="CF631" s="193" t="str">
        <f t="shared" si="1041"/>
        <v/>
      </c>
      <c r="CG631" s="193" t="str">
        <f t="shared" si="1042"/>
        <v/>
      </c>
      <c r="CH631" s="26" t="str">
        <f t="shared" si="1043"/>
        <v/>
      </c>
      <c r="CI631" s="26" t="str">
        <f t="shared" si="1044"/>
        <v/>
      </c>
      <c r="CJ631" s="65" t="str">
        <f t="shared" si="1045"/>
        <v/>
      </c>
      <c r="CK631" s="65" t="str">
        <f t="shared" si="1046"/>
        <v/>
      </c>
      <c r="CL631" s="64" t="str">
        <f t="shared" si="1047"/>
        <v/>
      </c>
      <c r="CM631" s="64" t="str">
        <f t="shared" si="1048"/>
        <v/>
      </c>
      <c r="CN631" s="65" t="str">
        <f t="shared" si="1049"/>
        <v/>
      </c>
      <c r="CP631" s="63" t="str">
        <f>IF(BH631="","",MAX($CP$3:CP630)+1)</f>
        <v/>
      </c>
      <c r="CQ631" s="24" t="str">
        <f t="shared" si="1050"/>
        <v/>
      </c>
      <c r="CR631" s="24" t="str">
        <f t="shared" si="1051"/>
        <v/>
      </c>
      <c r="CS631" s="24" t="str">
        <f t="shared" si="1052"/>
        <v/>
      </c>
      <c r="CT631" s="58" t="str">
        <f>IF(BO631="","",COUNTIF($BO$3:BO631,BO631)&amp;"@"&amp;BO631)</f>
        <v/>
      </c>
      <c r="CU631" s="16" t="str">
        <f t="shared" si="990"/>
        <v/>
      </c>
      <c r="CV631" s="63" t="str">
        <f t="shared" si="1053"/>
        <v/>
      </c>
      <c r="CW631" s="16" t="str">
        <f t="shared" si="1054"/>
        <v/>
      </c>
      <c r="CX631" s="16" t="str">
        <f t="shared" si="1055"/>
        <v/>
      </c>
      <c r="CY631" s="16" t="str">
        <f t="shared" si="1056"/>
        <v/>
      </c>
      <c r="CZ631" s="85" t="str">
        <f t="shared" si="1057"/>
        <v/>
      </c>
      <c r="DA631" s="16" t="str">
        <f t="shared" si="1058"/>
        <v/>
      </c>
      <c r="DB631" s="16" t="str">
        <f t="shared" si="1059"/>
        <v/>
      </c>
      <c r="DC631" s="28" t="str">
        <f>IF(CP631="","",$DC$1&amp;(INDEX(価格設定!D$1:XFD$3,ROW(価格設定!$D$3),MATCH($AW631,価格設定!D$1:XFD$1,1))*100)&amp;"%")</f>
        <v/>
      </c>
      <c r="DD631" s="28" t="str">
        <f>IF(CP631="","",$DD$1&amp;(INDEX(価格設定!D$1:XFD$3,ROW(価格設定!$D$2),MATCH($AW631,価格設定!D$1:XFD$1,1))*100)&amp;"%")</f>
        <v/>
      </c>
      <c r="DE631" s="29" t="str">
        <f t="shared" si="1060"/>
        <v/>
      </c>
      <c r="DG631" s="58" t="str">
        <f t="shared" si="1061"/>
        <v/>
      </c>
      <c r="DH631" s="58" t="str">
        <f t="shared" si="1062"/>
        <v/>
      </c>
      <c r="DI631" s="58" t="str">
        <f t="shared" si="1063"/>
        <v/>
      </c>
      <c r="DJ631" s="85" t="str">
        <f t="shared" si="1064"/>
        <v/>
      </c>
      <c r="DL631" s="58" t="str">
        <f>IF(COUNTIF(DG$3:DG$1048576,DG631)=COUNTIF($DG$3:$DG631,DG631),DG631,"")</f>
        <v/>
      </c>
      <c r="DM631" s="85" t="str">
        <f t="shared" si="1065"/>
        <v/>
      </c>
      <c r="DN631" s="85" t="str">
        <f t="shared" si="991"/>
        <v/>
      </c>
      <c r="DO631" s="85" t="str">
        <f t="shared" si="991"/>
        <v/>
      </c>
      <c r="DP631" s="303"/>
      <c r="DQ631" s="17" t="str">
        <f t="shared" si="992"/>
        <v/>
      </c>
      <c r="DR631" s="17" t="str">
        <f t="shared" si="993"/>
        <v/>
      </c>
      <c r="DS631" s="17" t="str">
        <f t="shared" si="994"/>
        <v/>
      </c>
      <c r="DU631" s="16" t="str">
        <f t="shared" si="1066"/>
        <v/>
      </c>
      <c r="DV631" s="16" t="str">
        <f>IF(DU631="","",COUNT($DU$3:DU631))</f>
        <v/>
      </c>
      <c r="DW631" s="16" t="str">
        <f t="shared" si="1067"/>
        <v/>
      </c>
      <c r="DX631" s="16" t="str">
        <f t="shared" si="1068"/>
        <v/>
      </c>
      <c r="DY631" s="16" t="str">
        <f>IF(DZ631="","",COUNTIF(DZ$3:DZ631,DZ631))</f>
        <v/>
      </c>
      <c r="DZ631" s="16" t="str">
        <f t="shared" si="1069"/>
        <v/>
      </c>
      <c r="EA631" s="16" t="str">
        <f t="shared" si="1070"/>
        <v/>
      </c>
      <c r="EB631" s="16" t="str">
        <f t="shared" si="1071"/>
        <v/>
      </c>
      <c r="EC631" s="16" t="str">
        <f t="shared" si="1072"/>
        <v/>
      </c>
      <c r="ED631" s="16" t="str">
        <f t="shared" si="1073"/>
        <v/>
      </c>
      <c r="EE631" s="16" t="str">
        <f t="shared" si="1074"/>
        <v/>
      </c>
      <c r="EF631" s="16" t="str">
        <f t="shared" si="1075"/>
        <v/>
      </c>
      <c r="EG631" s="16" t="str">
        <f t="shared" si="1076"/>
        <v/>
      </c>
      <c r="EH631" s="16" t="str">
        <f t="shared" si="1077"/>
        <v/>
      </c>
      <c r="EI631" s="16" t="str">
        <f t="shared" si="1078"/>
        <v/>
      </c>
      <c r="EJ631" s="16" t="str">
        <f t="shared" si="1079"/>
        <v/>
      </c>
      <c r="EK631" s="16" t="str">
        <f t="shared" si="1080"/>
        <v/>
      </c>
      <c r="EL631" s="58" t="str">
        <f t="shared" si="1081"/>
        <v/>
      </c>
      <c r="EM631" s="58" t="str">
        <f>IF(OR($DZ631="",CR631=""),IF($EL631="","",$EL631),IF(OR(CR631="なし",CR631=0),領収書!$H$1,CR631))</f>
        <v/>
      </c>
      <c r="EN631" s="58" t="str">
        <f>IF(OR($DZ631="",CS631=""),IF($EL631="","",$EL631),IF(OR(CS631="なし",CS631=0),入力!$EN$1,CS631))</f>
        <v/>
      </c>
      <c r="EO631" s="63" t="str">
        <f t="shared" si="1082"/>
        <v/>
      </c>
      <c r="EP631" s="63" t="str">
        <f t="shared" si="1083"/>
        <v/>
      </c>
      <c r="ER631" s="16" t="str">
        <f>IF(AND(COUNTIF($ET$3:ET631,ET631)=1,ET631&lt;&gt;""),MAX($ER$3:ER630)+1,"")</f>
        <v/>
      </c>
      <c r="ES631" s="16" t="str">
        <f>IF(価格設定!B633="","",価格設定!B633)</f>
        <v/>
      </c>
      <c r="ET631" s="16" t="str">
        <f>IF(価格設定!C633="","",価格設定!C633)</f>
        <v/>
      </c>
      <c r="EV631" s="16" t="str">
        <f t="shared" si="995"/>
        <v/>
      </c>
      <c r="EW631" s="16" t="str">
        <f t="shared" si="1084"/>
        <v/>
      </c>
    </row>
    <row r="632" spans="1:153" ht="30" customHeight="1" x14ac:dyDescent="0.2">
      <c r="A632" s="225"/>
      <c r="B632" s="212"/>
      <c r="C632" s="221"/>
      <c r="D632" s="164"/>
      <c r="E632" s="165"/>
      <c r="F632" s="166"/>
      <c r="G632" s="167"/>
      <c r="H632" s="179"/>
      <c r="I632" s="306"/>
      <c r="J632" s="169"/>
      <c r="K632" s="179"/>
      <c r="L632" s="186"/>
      <c r="M632" s="186"/>
      <c r="N632" s="168"/>
      <c r="O632" s="170"/>
      <c r="P632" s="212"/>
      <c r="Q632" s="179" t="str">
        <f>IFERROR(IF(H632="","",IFERROR(INDEX(価格設定!$B$5:$B$1048576,MATCH(H632,価格設定!$B$5:$B$1048576,0),0),INDEX(価格設定!$B$5:$B$1048576,MATCH("*"&amp;H632&amp;"*",価格設定!$B$5:$B$1048576,0),0))),H632)</f>
        <v/>
      </c>
      <c r="R632" s="250" t="str">
        <f>IFERROR(IF(Q632="",IF(K632="","",K632),IF(K632="",IF(INDEX(価格設定!$C$5:$C$1048576,MATCH(Q632,価格設定!$B$5:$B$1048576,0),0)=0,"",INDEX(価格設定!$C$5:$C$1048576,MATCH(Q632,価格設定!$B$5:$B$1048576,0),0)),IF(K632="なし","",K632))),"")</f>
        <v/>
      </c>
      <c r="S632" s="308" t="str">
        <f t="shared" si="996"/>
        <v/>
      </c>
      <c r="T632" s="126" t="str">
        <f>IFERROR(IF(J632="",IF(INDEX(価格設定!$E$5:$R$1048576,MATCH($Q632,価格設定!B$5:B$1048576,0),MATCH($AW632,価格設定!E$1:X$1,1))=0,"",INDEX(価格設定!$E$5:$R$1048576,MATCH($Q632,価格設定!B$5:B$1048576,0),MATCH($AW632,価格設定!E$1:X$1,1))),J632),"")</f>
        <v/>
      </c>
      <c r="U632" s="126" t="str">
        <f t="shared" si="997"/>
        <v/>
      </c>
      <c r="V632" s="132" t="str">
        <f t="shared" si="998"/>
        <v/>
      </c>
      <c r="W632" s="127" t="str">
        <f>IFERROR(IF(OR(T632="",T632&lt;0),"",IFERROR(INDEX(価格設定!E$2:X$3,IF(AND(K632=$K$1,$K$1&lt;&gt;""),ROW(価格設定!$D$3)-1,MATCH(INDEX(価格設定!$D$5:$D$1048576,MATCH(Q632,価格設定!$B$5:$B$1048576,0),0),価格設定!$D$2:$D$3,0)),MATCH($AW632,価格設定!E$1:X$1,1)),INDEX(価格設定!E$2:X$2,0,MATCH($AW632,価格設定!E$1:X$1,1)))),"")</f>
        <v/>
      </c>
      <c r="X632" s="126" t="str">
        <f t="shared" si="989"/>
        <v/>
      </c>
      <c r="Y632" s="128" t="str">
        <f t="shared" si="999"/>
        <v/>
      </c>
      <c r="Z632" s="126" t="str">
        <f t="shared" si="1000"/>
        <v/>
      </c>
      <c r="AA632" s="129" t="str">
        <f t="shared" si="1001"/>
        <v/>
      </c>
      <c r="AB632" s="126" t="str">
        <f t="shared" si="1002"/>
        <v/>
      </c>
      <c r="AC632" s="280" t="str">
        <f t="shared" si="1003"/>
        <v/>
      </c>
      <c r="AD632" s="15"/>
      <c r="AE632" s="204" t="str">
        <f>IF(AF632="","",COUNT($AF$3:AF632))</f>
        <v/>
      </c>
      <c r="AF632" s="206" t="str">
        <f t="shared" si="1004"/>
        <v/>
      </c>
      <c r="AG632" s="204" t="str">
        <f t="shared" si="1005"/>
        <v/>
      </c>
      <c r="AH632" s="204" t="str">
        <f t="shared" si="1006"/>
        <v/>
      </c>
      <c r="AI632" s="287"/>
      <c r="AJ632" s="15"/>
      <c r="AK632" s="138" t="str">
        <f t="shared" si="1007"/>
        <v/>
      </c>
      <c r="AL632" s="131" t="str">
        <f t="shared" si="1008"/>
        <v/>
      </c>
      <c r="AM632" s="131" t="str">
        <f t="shared" si="1009"/>
        <v/>
      </c>
      <c r="AN632" s="313" t="str">
        <f t="shared" si="1010"/>
        <v/>
      </c>
      <c r="AO632" s="316" t="str">
        <f t="shared" si="1011"/>
        <v/>
      </c>
      <c r="AP632" s="18"/>
      <c r="AQ632" s="3" t="str">
        <f>IF(F632="","",MAX($AQ$3:AQ631)+1)</f>
        <v/>
      </c>
      <c r="AR632" s="3" t="str">
        <f>IF(OR(AQ632="",BB632=""),"",MAX($AR$3:AR631)+1)</f>
        <v/>
      </c>
      <c r="AS632" s="3" t="str">
        <f>IF(CQ632="","",RANK(CQ632,CQ$3:CQ$1048576,1)+COUNTIF($CQ$3:CQ632,CQ632)-1)</f>
        <v/>
      </c>
      <c r="AT632" s="21" t="str">
        <f>IF(C632="",IF(OR(AND($H632&lt;&gt;"",C632=""),AND($F631=$F632,$AZ632&lt;&gt;""),COUNTA($H$3:$H$1048576,#REF!,$F$3:$F$1048576)&gt;COUNTA($H$3:$H632,#REF!,$F$3:$F632),$AZ632&lt;&gt;""),INDEX(AT$3:AT$1048576,MATCH(MAX($AQ$3:$AQ631),$AQ$3:$AQ$1048576,0),0),""),C632)</f>
        <v/>
      </c>
      <c r="AU632" s="21" t="str">
        <f>IF(D632="",IF(OR(AND($H632&lt;&gt;"",D632=""),AND($F631=$F632,$AZ632&lt;&gt;""),COUNTA($H$3:$H$1048576,#REF!,$F$3:$F$1048576)&gt;COUNTA($H$3:$H632,#REF!,$F$3:$F632),$AZ632&lt;&gt;""),INDEX(AU$3:AU$1048576,MATCH(MAX($AQ$3:$AQ631),$AQ$3:$AQ$1048576,0),0),""),D632)</f>
        <v/>
      </c>
      <c r="AV632" s="21" t="str">
        <f>IF(E632="",IF(OR(AND($H632&lt;&gt;"",E632=""),AND($F631=$F632,$AZ632&lt;&gt;""),COUNTA($H$3:$H$1048576,#REF!,$F$3:$F$1048576)&gt;COUNTA($H$3:$H632,#REF!,$F$3:$F632),$AZ632&lt;&gt;""),INDEX(AV$3:AV$1048576,MATCH(MAX($AQ$3:$AQ631),$AQ$3:$AQ$1048576,0),0),""),E632)</f>
        <v/>
      </c>
      <c r="AW632" s="24" t="str">
        <f t="shared" si="1012"/>
        <v/>
      </c>
      <c r="AX632" s="13" t="str">
        <f t="shared" si="1013"/>
        <v/>
      </c>
      <c r="AY632" s="4" t="str">
        <f t="shared" si="1014"/>
        <v/>
      </c>
      <c r="AZ632" s="4" t="str">
        <f>IF(AX632="",IF(OR(AND(H632&lt;&gt;"",F632=""),COUNTA($H$3:$H$1048576)&gt;COUNTA($H$3:$H632)),INDEX(AX$3:AX632,MATCH(MAX($AQ$3:AQ632),AQ$3:AQ632,0),0),""),AX632)</f>
        <v/>
      </c>
      <c r="BA632" s="4" t="str">
        <f>IF(AY632="",IF(AND(H632&lt;&gt;"",F632=""),INDEX(AY$3:AY632,MATCH(MAX($AQ$3:AQ632),AQ$3:AQ632,0),0),""),AY632)</f>
        <v/>
      </c>
      <c r="BB632" s="82" t="str">
        <f>IF(BC632="","",RANK(BC632,BC$3:BC$1048576,1)+COUNTIF($BC$3:BC632,BC632)-1)</f>
        <v/>
      </c>
      <c r="BC632" s="139" t="str">
        <f t="shared" si="1015"/>
        <v/>
      </c>
      <c r="BD632" s="46" t="str">
        <f t="shared" si="1016"/>
        <v/>
      </c>
      <c r="BE632" s="46" t="str">
        <f t="shared" si="1017"/>
        <v/>
      </c>
      <c r="BF632" s="46" t="str">
        <f t="shared" si="1018"/>
        <v/>
      </c>
      <c r="BG632" s="4" t="str">
        <f t="shared" si="1019"/>
        <v/>
      </c>
      <c r="BH632" s="180" t="str">
        <f t="shared" si="1020"/>
        <v/>
      </c>
      <c r="BI632" s="16" t="str">
        <f t="shared" si="1021"/>
        <v/>
      </c>
      <c r="BJ632" s="52" t="str">
        <f>IF(BI632="","",IF(W632="","",IF(AND(K632=$K$1,$K$1&lt;&gt;""),$BT$2,IFERROR(IF(INDEX(価格設定!$D$5:$D$1048576,MATCH(Q632,価格設定!$B$5:$B$1048576,0),0)=価格設定!$D$3,$BT$2,$BS$2),$BS$2))))</f>
        <v/>
      </c>
      <c r="BK632" s="16" t="str">
        <f>IF(BI632="","",IF(COUNTIF($BI$3:BI632,BI632)=1,1,IF(AND(BI631=BI632,BH632=""),BK631,COUNTIF($BH$3:BH632,BH632))))</f>
        <v/>
      </c>
      <c r="BL632" s="52" t="str">
        <f t="shared" si="1022"/>
        <v/>
      </c>
      <c r="BM632" s="52" t="str">
        <f t="shared" si="1023"/>
        <v/>
      </c>
      <c r="BN632" s="119" t="str">
        <f t="shared" si="1024"/>
        <v/>
      </c>
      <c r="BO632" s="119" t="str">
        <f t="shared" si="1025"/>
        <v/>
      </c>
      <c r="BP632" s="17" t="str">
        <f t="shared" si="1026"/>
        <v/>
      </c>
      <c r="BQ632" s="17" t="str">
        <f t="shared" si="1027"/>
        <v/>
      </c>
      <c r="BR632" s="17" t="str">
        <f>IF(OR(BP632="",COUNTIF($BO$3:BO632,BO632)&lt;&gt;1),"",SUMIF(BO$3:BO$1048576,BO632,BP$3:BP$1048576))</f>
        <v/>
      </c>
      <c r="BS632" s="17" t="str">
        <f t="shared" si="1028"/>
        <v/>
      </c>
      <c r="BT632" s="17" t="str">
        <f t="shared" si="1029"/>
        <v/>
      </c>
      <c r="BU632" s="17" t="str">
        <f t="shared" si="1030"/>
        <v/>
      </c>
      <c r="BV632" s="24" t="str">
        <f t="shared" si="1031"/>
        <v/>
      </c>
      <c r="BW632" s="24" t="str">
        <f t="shared" si="1032"/>
        <v/>
      </c>
      <c r="BX632" s="24" t="str">
        <f t="shared" si="1033"/>
        <v/>
      </c>
      <c r="BY632" s="26" t="str">
        <f t="shared" si="1034"/>
        <v/>
      </c>
      <c r="BZ632" s="26" t="str">
        <f t="shared" si="1035"/>
        <v/>
      </c>
      <c r="CA632" s="26" t="str">
        <f t="shared" si="1036"/>
        <v/>
      </c>
      <c r="CB632" s="66" t="str">
        <f t="shared" si="1037"/>
        <v/>
      </c>
      <c r="CC632" s="65" t="str">
        <f t="shared" si="1038"/>
        <v/>
      </c>
      <c r="CD632" s="26" t="str">
        <f t="shared" si="1039"/>
        <v/>
      </c>
      <c r="CE632" s="26" t="str">
        <f t="shared" si="1040"/>
        <v/>
      </c>
      <c r="CF632" s="193" t="str">
        <f t="shared" si="1041"/>
        <v/>
      </c>
      <c r="CG632" s="193" t="str">
        <f t="shared" si="1042"/>
        <v/>
      </c>
      <c r="CH632" s="26" t="str">
        <f t="shared" si="1043"/>
        <v/>
      </c>
      <c r="CI632" s="26" t="str">
        <f t="shared" si="1044"/>
        <v/>
      </c>
      <c r="CJ632" s="65" t="str">
        <f t="shared" si="1045"/>
        <v/>
      </c>
      <c r="CK632" s="65" t="str">
        <f t="shared" si="1046"/>
        <v/>
      </c>
      <c r="CL632" s="64" t="str">
        <f t="shared" si="1047"/>
        <v/>
      </c>
      <c r="CM632" s="64" t="str">
        <f t="shared" si="1048"/>
        <v/>
      </c>
      <c r="CN632" s="65" t="str">
        <f t="shared" si="1049"/>
        <v/>
      </c>
      <c r="CP632" s="63" t="str">
        <f>IF(BH632="","",MAX($CP$3:CP631)+1)</f>
        <v/>
      </c>
      <c r="CQ632" s="24" t="str">
        <f t="shared" si="1050"/>
        <v/>
      </c>
      <c r="CR632" s="24" t="str">
        <f t="shared" si="1051"/>
        <v/>
      </c>
      <c r="CS632" s="24" t="str">
        <f t="shared" si="1052"/>
        <v/>
      </c>
      <c r="CT632" s="58" t="str">
        <f>IF(BO632="","",COUNTIF($BO$3:BO632,BO632)&amp;"@"&amp;BO632)</f>
        <v/>
      </c>
      <c r="CU632" s="16" t="str">
        <f t="shared" si="990"/>
        <v/>
      </c>
      <c r="CV632" s="63" t="str">
        <f t="shared" si="1053"/>
        <v/>
      </c>
      <c r="CW632" s="16" t="str">
        <f t="shared" si="1054"/>
        <v/>
      </c>
      <c r="CX632" s="16" t="str">
        <f t="shared" si="1055"/>
        <v/>
      </c>
      <c r="CY632" s="16" t="str">
        <f t="shared" si="1056"/>
        <v/>
      </c>
      <c r="CZ632" s="85" t="str">
        <f t="shared" si="1057"/>
        <v/>
      </c>
      <c r="DA632" s="16" t="str">
        <f t="shared" si="1058"/>
        <v/>
      </c>
      <c r="DB632" s="16" t="str">
        <f t="shared" si="1059"/>
        <v/>
      </c>
      <c r="DC632" s="28" t="str">
        <f>IF(CP632="","",$DC$1&amp;(INDEX(価格設定!D$1:XFD$3,ROW(価格設定!$D$3),MATCH($AW632,価格設定!D$1:XFD$1,1))*100)&amp;"%")</f>
        <v/>
      </c>
      <c r="DD632" s="28" t="str">
        <f>IF(CP632="","",$DD$1&amp;(INDEX(価格設定!D$1:XFD$3,ROW(価格設定!$D$2),MATCH($AW632,価格設定!D$1:XFD$1,1))*100)&amp;"%")</f>
        <v/>
      </c>
      <c r="DE632" s="29" t="str">
        <f t="shared" si="1060"/>
        <v/>
      </c>
      <c r="DG632" s="58" t="str">
        <f t="shared" si="1061"/>
        <v/>
      </c>
      <c r="DH632" s="58" t="str">
        <f t="shared" si="1062"/>
        <v/>
      </c>
      <c r="DI632" s="58" t="str">
        <f t="shared" si="1063"/>
        <v/>
      </c>
      <c r="DJ632" s="85" t="str">
        <f t="shared" si="1064"/>
        <v/>
      </c>
      <c r="DL632" s="58" t="str">
        <f>IF(COUNTIF(DG$3:DG$1048576,DG632)=COUNTIF($DG$3:$DG632,DG632),DG632,"")</f>
        <v/>
      </c>
      <c r="DM632" s="85" t="str">
        <f t="shared" si="1065"/>
        <v/>
      </c>
      <c r="DN632" s="85" t="str">
        <f t="shared" si="991"/>
        <v/>
      </c>
      <c r="DO632" s="85" t="str">
        <f t="shared" si="991"/>
        <v/>
      </c>
      <c r="DP632" s="303"/>
      <c r="DQ632" s="17" t="str">
        <f t="shared" si="992"/>
        <v/>
      </c>
      <c r="DR632" s="17" t="str">
        <f t="shared" si="993"/>
        <v/>
      </c>
      <c r="DS632" s="17" t="str">
        <f t="shared" si="994"/>
        <v/>
      </c>
      <c r="DU632" s="16" t="str">
        <f t="shared" si="1066"/>
        <v/>
      </c>
      <c r="DV632" s="16" t="str">
        <f>IF(DU632="","",COUNT($DU$3:DU632))</f>
        <v/>
      </c>
      <c r="DW632" s="16" t="str">
        <f t="shared" si="1067"/>
        <v/>
      </c>
      <c r="DX632" s="16" t="str">
        <f t="shared" si="1068"/>
        <v/>
      </c>
      <c r="DY632" s="16" t="str">
        <f>IF(DZ632="","",COUNTIF(DZ$3:DZ632,DZ632))</f>
        <v/>
      </c>
      <c r="DZ632" s="16" t="str">
        <f t="shared" si="1069"/>
        <v/>
      </c>
      <c r="EA632" s="16" t="str">
        <f t="shared" si="1070"/>
        <v/>
      </c>
      <c r="EB632" s="16" t="str">
        <f t="shared" si="1071"/>
        <v/>
      </c>
      <c r="EC632" s="16" t="str">
        <f t="shared" si="1072"/>
        <v/>
      </c>
      <c r="ED632" s="16" t="str">
        <f t="shared" si="1073"/>
        <v/>
      </c>
      <c r="EE632" s="16" t="str">
        <f t="shared" si="1074"/>
        <v/>
      </c>
      <c r="EF632" s="16" t="str">
        <f t="shared" si="1075"/>
        <v/>
      </c>
      <c r="EG632" s="16" t="str">
        <f t="shared" si="1076"/>
        <v/>
      </c>
      <c r="EH632" s="16" t="str">
        <f t="shared" si="1077"/>
        <v/>
      </c>
      <c r="EI632" s="16" t="str">
        <f t="shared" si="1078"/>
        <v/>
      </c>
      <c r="EJ632" s="16" t="str">
        <f t="shared" si="1079"/>
        <v/>
      </c>
      <c r="EK632" s="16" t="str">
        <f t="shared" si="1080"/>
        <v/>
      </c>
      <c r="EL632" s="58" t="str">
        <f t="shared" si="1081"/>
        <v/>
      </c>
      <c r="EM632" s="58" t="str">
        <f>IF(OR($DZ632="",CR632=""),IF($EL632="","",$EL632),IF(OR(CR632="なし",CR632=0),領収書!$H$1,CR632))</f>
        <v/>
      </c>
      <c r="EN632" s="58" t="str">
        <f>IF(OR($DZ632="",CS632=""),IF($EL632="","",$EL632),IF(OR(CS632="なし",CS632=0),入力!$EN$1,CS632))</f>
        <v/>
      </c>
      <c r="EO632" s="63" t="str">
        <f t="shared" si="1082"/>
        <v/>
      </c>
      <c r="EP632" s="63" t="str">
        <f t="shared" si="1083"/>
        <v/>
      </c>
      <c r="ER632" s="16" t="str">
        <f>IF(AND(COUNTIF($ET$3:ET632,ET632)=1,ET632&lt;&gt;""),MAX($ER$3:ER631)+1,"")</f>
        <v/>
      </c>
      <c r="ES632" s="16" t="str">
        <f>IF(価格設定!B634="","",価格設定!B634)</f>
        <v/>
      </c>
      <c r="ET632" s="16" t="str">
        <f>IF(価格設定!C634="","",価格設定!C634)</f>
        <v/>
      </c>
      <c r="EV632" s="16" t="str">
        <f t="shared" si="995"/>
        <v/>
      </c>
      <c r="EW632" s="16" t="str">
        <f t="shared" si="1084"/>
        <v/>
      </c>
    </row>
    <row r="633" spans="1:153" ht="30" customHeight="1" x14ac:dyDescent="0.2">
      <c r="A633" s="225"/>
      <c r="B633" s="212"/>
      <c r="C633" s="221"/>
      <c r="D633" s="164"/>
      <c r="E633" s="165"/>
      <c r="F633" s="166"/>
      <c r="G633" s="167"/>
      <c r="H633" s="179"/>
      <c r="I633" s="306"/>
      <c r="J633" s="169"/>
      <c r="K633" s="179"/>
      <c r="L633" s="186"/>
      <c r="M633" s="186"/>
      <c r="N633" s="168"/>
      <c r="O633" s="170"/>
      <c r="P633" s="212"/>
      <c r="Q633" s="179" t="str">
        <f>IFERROR(IF(H633="","",IFERROR(INDEX(価格設定!$B$5:$B$1048576,MATCH(H633,価格設定!$B$5:$B$1048576,0),0),INDEX(価格設定!$B$5:$B$1048576,MATCH("*"&amp;H633&amp;"*",価格設定!$B$5:$B$1048576,0),0))),H633)</f>
        <v/>
      </c>
      <c r="R633" s="250" t="str">
        <f>IFERROR(IF(Q633="",IF(K633="","",K633),IF(K633="",IF(INDEX(価格設定!$C$5:$C$1048576,MATCH(Q633,価格設定!$B$5:$B$1048576,0),0)=0,"",INDEX(価格設定!$C$5:$C$1048576,MATCH(Q633,価格設定!$B$5:$B$1048576,0),0)),IF(K633="なし","",K633))),"")</f>
        <v/>
      </c>
      <c r="S633" s="308" t="str">
        <f t="shared" si="996"/>
        <v/>
      </c>
      <c r="T633" s="126" t="str">
        <f>IFERROR(IF(J633="",IF(INDEX(価格設定!$E$5:$R$1048576,MATCH($Q633,価格設定!B$5:B$1048576,0),MATCH($AW633,価格設定!E$1:X$1,1))=0,"",INDEX(価格設定!$E$5:$R$1048576,MATCH($Q633,価格設定!B$5:B$1048576,0),MATCH($AW633,価格設定!E$1:X$1,1))),J633),"")</f>
        <v/>
      </c>
      <c r="U633" s="126" t="str">
        <f t="shared" si="997"/>
        <v/>
      </c>
      <c r="V633" s="132" t="str">
        <f t="shared" si="998"/>
        <v/>
      </c>
      <c r="W633" s="127" t="str">
        <f>IFERROR(IF(OR(T633="",T633&lt;0),"",IFERROR(INDEX(価格設定!E$2:X$3,IF(AND(K633=$K$1,$K$1&lt;&gt;""),ROW(価格設定!$D$3)-1,MATCH(INDEX(価格設定!$D$5:$D$1048576,MATCH(Q633,価格設定!$B$5:$B$1048576,0),0),価格設定!$D$2:$D$3,0)),MATCH($AW633,価格設定!E$1:X$1,1)),INDEX(価格設定!E$2:X$2,0,MATCH($AW633,価格設定!E$1:X$1,1)))),"")</f>
        <v/>
      </c>
      <c r="X633" s="126" t="str">
        <f t="shared" si="989"/>
        <v/>
      </c>
      <c r="Y633" s="128" t="str">
        <f t="shared" si="999"/>
        <v/>
      </c>
      <c r="Z633" s="126" t="str">
        <f t="shared" si="1000"/>
        <v/>
      </c>
      <c r="AA633" s="129" t="str">
        <f t="shared" si="1001"/>
        <v/>
      </c>
      <c r="AB633" s="126" t="str">
        <f t="shared" si="1002"/>
        <v/>
      </c>
      <c r="AC633" s="280" t="str">
        <f t="shared" si="1003"/>
        <v/>
      </c>
      <c r="AD633" s="15"/>
      <c r="AE633" s="204" t="str">
        <f>IF(AF633="","",COUNT($AF$3:AF633))</f>
        <v/>
      </c>
      <c r="AF633" s="206" t="str">
        <f t="shared" si="1004"/>
        <v/>
      </c>
      <c r="AG633" s="204" t="str">
        <f t="shared" si="1005"/>
        <v/>
      </c>
      <c r="AH633" s="204" t="str">
        <f t="shared" si="1006"/>
        <v/>
      </c>
      <c r="AI633" s="287"/>
      <c r="AJ633" s="15"/>
      <c r="AK633" s="138" t="str">
        <f t="shared" si="1007"/>
        <v/>
      </c>
      <c r="AL633" s="131" t="str">
        <f t="shared" si="1008"/>
        <v/>
      </c>
      <c r="AM633" s="131" t="str">
        <f t="shared" si="1009"/>
        <v/>
      </c>
      <c r="AN633" s="313" t="str">
        <f t="shared" si="1010"/>
        <v/>
      </c>
      <c r="AO633" s="316" t="str">
        <f t="shared" si="1011"/>
        <v/>
      </c>
      <c r="AP633" s="18"/>
      <c r="AQ633" s="3" t="str">
        <f>IF(F633="","",MAX($AQ$3:AQ632)+1)</f>
        <v/>
      </c>
      <c r="AR633" s="3" t="str">
        <f>IF(OR(AQ633="",BB633=""),"",MAX($AR$3:AR632)+1)</f>
        <v/>
      </c>
      <c r="AS633" s="3" t="str">
        <f>IF(CQ633="","",RANK(CQ633,CQ$3:CQ$1048576,1)+COUNTIF($CQ$3:CQ633,CQ633)-1)</f>
        <v/>
      </c>
      <c r="AT633" s="21" t="str">
        <f>IF(C633="",IF(OR(AND($H633&lt;&gt;"",C633=""),AND($F632=$F633,$AZ633&lt;&gt;""),COUNTA($H$3:$H$1048576,#REF!,$F$3:$F$1048576)&gt;COUNTA($H$3:$H633,#REF!,$F$3:$F633),$AZ633&lt;&gt;""),INDEX(AT$3:AT$1048576,MATCH(MAX($AQ$3:$AQ632),$AQ$3:$AQ$1048576,0),0),""),C633)</f>
        <v/>
      </c>
      <c r="AU633" s="21" t="str">
        <f>IF(D633="",IF(OR(AND($H633&lt;&gt;"",D633=""),AND($F632=$F633,$AZ633&lt;&gt;""),COUNTA($H$3:$H$1048576,#REF!,$F$3:$F$1048576)&gt;COUNTA($H$3:$H633,#REF!,$F$3:$F633),$AZ633&lt;&gt;""),INDEX(AU$3:AU$1048576,MATCH(MAX($AQ$3:$AQ632),$AQ$3:$AQ$1048576,0),0),""),D633)</f>
        <v/>
      </c>
      <c r="AV633" s="21" t="str">
        <f>IF(E633="",IF(OR(AND($H633&lt;&gt;"",E633=""),AND($F632=$F633,$AZ633&lt;&gt;""),COUNTA($H$3:$H$1048576,#REF!,$F$3:$F$1048576)&gt;COUNTA($H$3:$H633,#REF!,$F$3:$F633),$AZ633&lt;&gt;""),INDEX(AV$3:AV$1048576,MATCH(MAX($AQ$3:$AQ632),$AQ$3:$AQ$1048576,0),0),""),E633)</f>
        <v/>
      </c>
      <c r="AW633" s="24" t="str">
        <f t="shared" si="1012"/>
        <v/>
      </c>
      <c r="AX633" s="13" t="str">
        <f t="shared" si="1013"/>
        <v/>
      </c>
      <c r="AY633" s="4" t="str">
        <f t="shared" si="1014"/>
        <v/>
      </c>
      <c r="AZ633" s="4" t="str">
        <f>IF(AX633="",IF(OR(AND(H633&lt;&gt;"",F633=""),COUNTA($H$3:$H$1048576)&gt;COUNTA($H$3:$H633)),INDEX(AX$3:AX633,MATCH(MAX($AQ$3:AQ633),AQ$3:AQ633,0),0),""),AX633)</f>
        <v/>
      </c>
      <c r="BA633" s="4" t="str">
        <f>IF(AY633="",IF(AND(H633&lt;&gt;"",F633=""),INDEX(AY$3:AY633,MATCH(MAX($AQ$3:AQ633),AQ$3:AQ633,0),0),""),AY633)</f>
        <v/>
      </c>
      <c r="BB633" s="82" t="str">
        <f>IF(BC633="","",RANK(BC633,BC$3:BC$1048576,1)+COUNTIF($BC$3:BC633,BC633)-1)</f>
        <v/>
      </c>
      <c r="BC633" s="139" t="str">
        <f t="shared" si="1015"/>
        <v/>
      </c>
      <c r="BD633" s="46" t="str">
        <f t="shared" si="1016"/>
        <v/>
      </c>
      <c r="BE633" s="46" t="str">
        <f t="shared" si="1017"/>
        <v/>
      </c>
      <c r="BF633" s="46" t="str">
        <f t="shared" si="1018"/>
        <v/>
      </c>
      <c r="BG633" s="4" t="str">
        <f t="shared" si="1019"/>
        <v/>
      </c>
      <c r="BH633" s="180" t="str">
        <f t="shared" si="1020"/>
        <v/>
      </c>
      <c r="BI633" s="16" t="str">
        <f t="shared" si="1021"/>
        <v/>
      </c>
      <c r="BJ633" s="52" t="str">
        <f>IF(BI633="","",IF(W633="","",IF(AND(K633=$K$1,$K$1&lt;&gt;""),$BT$2,IFERROR(IF(INDEX(価格設定!$D$5:$D$1048576,MATCH(Q633,価格設定!$B$5:$B$1048576,0),0)=価格設定!$D$3,$BT$2,$BS$2),$BS$2))))</f>
        <v/>
      </c>
      <c r="BK633" s="16" t="str">
        <f>IF(BI633="","",IF(COUNTIF($BI$3:BI633,BI633)=1,1,IF(AND(BI632=BI633,BH633=""),BK632,COUNTIF($BH$3:BH633,BH633))))</f>
        <v/>
      </c>
      <c r="BL633" s="52" t="str">
        <f t="shared" si="1022"/>
        <v/>
      </c>
      <c r="BM633" s="52" t="str">
        <f t="shared" si="1023"/>
        <v/>
      </c>
      <c r="BN633" s="119" t="str">
        <f t="shared" si="1024"/>
        <v/>
      </c>
      <c r="BO633" s="119" t="str">
        <f t="shared" si="1025"/>
        <v/>
      </c>
      <c r="BP633" s="17" t="str">
        <f t="shared" si="1026"/>
        <v/>
      </c>
      <c r="BQ633" s="17" t="str">
        <f t="shared" si="1027"/>
        <v/>
      </c>
      <c r="BR633" s="17" t="str">
        <f>IF(OR(BP633="",COUNTIF($BO$3:BO633,BO633)&lt;&gt;1),"",SUMIF(BO$3:BO$1048576,BO633,BP$3:BP$1048576))</f>
        <v/>
      </c>
      <c r="BS633" s="17" t="str">
        <f t="shared" si="1028"/>
        <v/>
      </c>
      <c r="BT633" s="17" t="str">
        <f t="shared" si="1029"/>
        <v/>
      </c>
      <c r="BU633" s="17" t="str">
        <f t="shared" si="1030"/>
        <v/>
      </c>
      <c r="BV633" s="24" t="str">
        <f t="shared" si="1031"/>
        <v/>
      </c>
      <c r="BW633" s="24" t="str">
        <f t="shared" si="1032"/>
        <v/>
      </c>
      <c r="BX633" s="24" t="str">
        <f t="shared" si="1033"/>
        <v/>
      </c>
      <c r="BY633" s="26" t="str">
        <f t="shared" si="1034"/>
        <v/>
      </c>
      <c r="BZ633" s="26" t="str">
        <f t="shared" si="1035"/>
        <v/>
      </c>
      <c r="CA633" s="26" t="str">
        <f t="shared" si="1036"/>
        <v/>
      </c>
      <c r="CB633" s="66" t="str">
        <f t="shared" si="1037"/>
        <v/>
      </c>
      <c r="CC633" s="65" t="str">
        <f t="shared" si="1038"/>
        <v/>
      </c>
      <c r="CD633" s="26" t="str">
        <f t="shared" si="1039"/>
        <v/>
      </c>
      <c r="CE633" s="26" t="str">
        <f t="shared" si="1040"/>
        <v/>
      </c>
      <c r="CF633" s="193" t="str">
        <f t="shared" si="1041"/>
        <v/>
      </c>
      <c r="CG633" s="193" t="str">
        <f t="shared" si="1042"/>
        <v/>
      </c>
      <c r="CH633" s="26" t="str">
        <f t="shared" si="1043"/>
        <v/>
      </c>
      <c r="CI633" s="26" t="str">
        <f t="shared" si="1044"/>
        <v/>
      </c>
      <c r="CJ633" s="65" t="str">
        <f t="shared" si="1045"/>
        <v/>
      </c>
      <c r="CK633" s="65" t="str">
        <f t="shared" si="1046"/>
        <v/>
      </c>
      <c r="CL633" s="64" t="str">
        <f t="shared" si="1047"/>
        <v/>
      </c>
      <c r="CM633" s="64" t="str">
        <f t="shared" si="1048"/>
        <v/>
      </c>
      <c r="CN633" s="65" t="str">
        <f t="shared" si="1049"/>
        <v/>
      </c>
      <c r="CP633" s="63" t="str">
        <f>IF(BH633="","",MAX($CP$3:CP632)+1)</f>
        <v/>
      </c>
      <c r="CQ633" s="24" t="str">
        <f t="shared" si="1050"/>
        <v/>
      </c>
      <c r="CR633" s="24" t="str">
        <f t="shared" si="1051"/>
        <v/>
      </c>
      <c r="CS633" s="24" t="str">
        <f t="shared" si="1052"/>
        <v/>
      </c>
      <c r="CT633" s="58" t="str">
        <f>IF(BO633="","",COUNTIF($BO$3:BO633,BO633)&amp;"@"&amp;BO633)</f>
        <v/>
      </c>
      <c r="CU633" s="16" t="str">
        <f t="shared" si="990"/>
        <v/>
      </c>
      <c r="CV633" s="63" t="str">
        <f t="shared" si="1053"/>
        <v/>
      </c>
      <c r="CW633" s="16" t="str">
        <f t="shared" si="1054"/>
        <v/>
      </c>
      <c r="CX633" s="16" t="str">
        <f t="shared" si="1055"/>
        <v/>
      </c>
      <c r="CY633" s="16" t="str">
        <f t="shared" si="1056"/>
        <v/>
      </c>
      <c r="CZ633" s="85" t="str">
        <f t="shared" si="1057"/>
        <v/>
      </c>
      <c r="DA633" s="16" t="str">
        <f t="shared" si="1058"/>
        <v/>
      </c>
      <c r="DB633" s="16" t="str">
        <f t="shared" si="1059"/>
        <v/>
      </c>
      <c r="DC633" s="28" t="str">
        <f>IF(CP633="","",$DC$1&amp;(INDEX(価格設定!D$1:XFD$3,ROW(価格設定!$D$3),MATCH($AW633,価格設定!D$1:XFD$1,1))*100)&amp;"%")</f>
        <v/>
      </c>
      <c r="DD633" s="28" t="str">
        <f>IF(CP633="","",$DD$1&amp;(INDEX(価格設定!D$1:XFD$3,ROW(価格設定!$D$2),MATCH($AW633,価格設定!D$1:XFD$1,1))*100)&amp;"%")</f>
        <v/>
      </c>
      <c r="DE633" s="29" t="str">
        <f t="shared" si="1060"/>
        <v/>
      </c>
      <c r="DG633" s="58" t="str">
        <f t="shared" si="1061"/>
        <v/>
      </c>
      <c r="DH633" s="58" t="str">
        <f t="shared" si="1062"/>
        <v/>
      </c>
      <c r="DI633" s="58" t="str">
        <f t="shared" si="1063"/>
        <v/>
      </c>
      <c r="DJ633" s="85" t="str">
        <f t="shared" si="1064"/>
        <v/>
      </c>
      <c r="DL633" s="58" t="str">
        <f>IF(COUNTIF(DG$3:DG$1048576,DG633)=COUNTIF($DG$3:$DG633,DG633),DG633,"")</f>
        <v/>
      </c>
      <c r="DM633" s="85" t="str">
        <f t="shared" si="1065"/>
        <v/>
      </c>
      <c r="DN633" s="85" t="str">
        <f t="shared" si="991"/>
        <v/>
      </c>
      <c r="DO633" s="85" t="str">
        <f t="shared" si="991"/>
        <v/>
      </c>
      <c r="DP633" s="303"/>
      <c r="DQ633" s="17" t="str">
        <f t="shared" si="992"/>
        <v/>
      </c>
      <c r="DR633" s="17" t="str">
        <f t="shared" si="993"/>
        <v/>
      </c>
      <c r="DS633" s="17" t="str">
        <f t="shared" si="994"/>
        <v/>
      </c>
      <c r="DU633" s="16" t="str">
        <f t="shared" si="1066"/>
        <v/>
      </c>
      <c r="DV633" s="16" t="str">
        <f>IF(DU633="","",COUNT($DU$3:DU633))</f>
        <v/>
      </c>
      <c r="DW633" s="16" t="str">
        <f t="shared" si="1067"/>
        <v/>
      </c>
      <c r="DX633" s="16" t="str">
        <f t="shared" si="1068"/>
        <v/>
      </c>
      <c r="DY633" s="16" t="str">
        <f>IF(DZ633="","",COUNTIF(DZ$3:DZ633,DZ633))</f>
        <v/>
      </c>
      <c r="DZ633" s="16" t="str">
        <f t="shared" si="1069"/>
        <v/>
      </c>
      <c r="EA633" s="16" t="str">
        <f t="shared" si="1070"/>
        <v/>
      </c>
      <c r="EB633" s="16" t="str">
        <f t="shared" si="1071"/>
        <v/>
      </c>
      <c r="EC633" s="16" t="str">
        <f t="shared" si="1072"/>
        <v/>
      </c>
      <c r="ED633" s="16" t="str">
        <f t="shared" si="1073"/>
        <v/>
      </c>
      <c r="EE633" s="16" t="str">
        <f t="shared" si="1074"/>
        <v/>
      </c>
      <c r="EF633" s="16" t="str">
        <f t="shared" si="1075"/>
        <v/>
      </c>
      <c r="EG633" s="16" t="str">
        <f t="shared" si="1076"/>
        <v/>
      </c>
      <c r="EH633" s="16" t="str">
        <f t="shared" si="1077"/>
        <v/>
      </c>
      <c r="EI633" s="16" t="str">
        <f t="shared" si="1078"/>
        <v/>
      </c>
      <c r="EJ633" s="16" t="str">
        <f t="shared" si="1079"/>
        <v/>
      </c>
      <c r="EK633" s="16" t="str">
        <f t="shared" si="1080"/>
        <v/>
      </c>
      <c r="EL633" s="58" t="str">
        <f t="shared" si="1081"/>
        <v/>
      </c>
      <c r="EM633" s="58" t="str">
        <f>IF(OR($DZ633="",CR633=""),IF($EL633="","",$EL633),IF(OR(CR633="なし",CR633=0),領収書!$H$1,CR633))</f>
        <v/>
      </c>
      <c r="EN633" s="58" t="str">
        <f>IF(OR($DZ633="",CS633=""),IF($EL633="","",$EL633),IF(OR(CS633="なし",CS633=0),入力!$EN$1,CS633))</f>
        <v/>
      </c>
      <c r="EO633" s="63" t="str">
        <f t="shared" si="1082"/>
        <v/>
      </c>
      <c r="EP633" s="63" t="str">
        <f t="shared" si="1083"/>
        <v/>
      </c>
      <c r="ER633" s="16" t="str">
        <f>IF(AND(COUNTIF($ET$3:ET633,ET633)=1,ET633&lt;&gt;""),MAX($ER$3:ER632)+1,"")</f>
        <v/>
      </c>
      <c r="ES633" s="16" t="str">
        <f>IF(価格設定!B635="","",価格設定!B635)</f>
        <v/>
      </c>
      <c r="ET633" s="16" t="str">
        <f>IF(価格設定!C635="","",価格設定!C635)</f>
        <v/>
      </c>
      <c r="EV633" s="16" t="str">
        <f t="shared" si="995"/>
        <v/>
      </c>
      <c r="EW633" s="16" t="str">
        <f t="shared" si="1084"/>
        <v/>
      </c>
    </row>
    <row r="634" spans="1:153" ht="30" customHeight="1" x14ac:dyDescent="0.2">
      <c r="A634" s="225"/>
      <c r="B634" s="212"/>
      <c r="C634" s="221"/>
      <c r="D634" s="164"/>
      <c r="E634" s="165"/>
      <c r="F634" s="166"/>
      <c r="G634" s="167"/>
      <c r="H634" s="179"/>
      <c r="I634" s="306"/>
      <c r="J634" s="169"/>
      <c r="K634" s="179"/>
      <c r="L634" s="186"/>
      <c r="M634" s="186"/>
      <c r="N634" s="168"/>
      <c r="O634" s="170"/>
      <c r="P634" s="212"/>
      <c r="Q634" s="179" t="str">
        <f>IFERROR(IF(H634="","",IFERROR(INDEX(価格設定!$B$5:$B$1048576,MATCH(H634,価格設定!$B$5:$B$1048576,0),0),INDEX(価格設定!$B$5:$B$1048576,MATCH("*"&amp;H634&amp;"*",価格設定!$B$5:$B$1048576,0),0))),H634)</f>
        <v/>
      </c>
      <c r="R634" s="250" t="str">
        <f>IFERROR(IF(Q634="",IF(K634="","",K634),IF(K634="",IF(INDEX(価格設定!$C$5:$C$1048576,MATCH(Q634,価格設定!$B$5:$B$1048576,0),0)=0,"",INDEX(価格設定!$C$5:$C$1048576,MATCH(Q634,価格設定!$B$5:$B$1048576,0),0)),IF(K634="なし","",K634))),"")</f>
        <v/>
      </c>
      <c r="S634" s="308" t="str">
        <f t="shared" si="996"/>
        <v/>
      </c>
      <c r="T634" s="126" t="str">
        <f>IFERROR(IF(J634="",IF(INDEX(価格設定!$E$5:$R$1048576,MATCH($Q634,価格設定!B$5:B$1048576,0),MATCH($AW634,価格設定!E$1:X$1,1))=0,"",INDEX(価格設定!$E$5:$R$1048576,MATCH($Q634,価格設定!B$5:B$1048576,0),MATCH($AW634,価格設定!E$1:X$1,1))),J634),"")</f>
        <v/>
      </c>
      <c r="U634" s="126" t="str">
        <f t="shared" si="997"/>
        <v/>
      </c>
      <c r="V634" s="132" t="str">
        <f t="shared" si="998"/>
        <v/>
      </c>
      <c r="W634" s="127" t="str">
        <f>IFERROR(IF(OR(T634="",T634&lt;0),"",IFERROR(INDEX(価格設定!E$2:X$3,IF(AND(K634=$K$1,$K$1&lt;&gt;""),ROW(価格設定!$D$3)-1,MATCH(INDEX(価格設定!$D$5:$D$1048576,MATCH(Q634,価格設定!$B$5:$B$1048576,0),0),価格設定!$D$2:$D$3,0)),MATCH($AW634,価格設定!E$1:X$1,1)),INDEX(価格設定!E$2:X$2,0,MATCH($AW634,価格設定!E$1:X$1,1)))),"")</f>
        <v/>
      </c>
      <c r="X634" s="126" t="str">
        <f t="shared" si="989"/>
        <v/>
      </c>
      <c r="Y634" s="128" t="str">
        <f t="shared" si="999"/>
        <v/>
      </c>
      <c r="Z634" s="126" t="str">
        <f t="shared" si="1000"/>
        <v/>
      </c>
      <c r="AA634" s="129" t="str">
        <f t="shared" si="1001"/>
        <v/>
      </c>
      <c r="AB634" s="126" t="str">
        <f t="shared" si="1002"/>
        <v/>
      </c>
      <c r="AC634" s="280" t="str">
        <f t="shared" si="1003"/>
        <v/>
      </c>
      <c r="AD634" s="15"/>
      <c r="AE634" s="204" t="str">
        <f>IF(AF634="","",COUNT($AF$3:AF634))</f>
        <v/>
      </c>
      <c r="AF634" s="206" t="str">
        <f t="shared" si="1004"/>
        <v/>
      </c>
      <c r="AG634" s="204" t="str">
        <f t="shared" si="1005"/>
        <v/>
      </c>
      <c r="AH634" s="204" t="str">
        <f t="shared" si="1006"/>
        <v/>
      </c>
      <c r="AI634" s="287"/>
      <c r="AJ634" s="15"/>
      <c r="AK634" s="138" t="str">
        <f t="shared" si="1007"/>
        <v/>
      </c>
      <c r="AL634" s="131" t="str">
        <f t="shared" si="1008"/>
        <v/>
      </c>
      <c r="AM634" s="131" t="str">
        <f t="shared" si="1009"/>
        <v/>
      </c>
      <c r="AN634" s="313" t="str">
        <f t="shared" si="1010"/>
        <v/>
      </c>
      <c r="AO634" s="316" t="str">
        <f t="shared" si="1011"/>
        <v/>
      </c>
      <c r="AP634" s="18"/>
      <c r="AQ634" s="3" t="str">
        <f>IF(F634="","",MAX($AQ$3:AQ633)+1)</f>
        <v/>
      </c>
      <c r="AR634" s="3" t="str">
        <f>IF(OR(AQ634="",BB634=""),"",MAX($AR$3:AR633)+1)</f>
        <v/>
      </c>
      <c r="AS634" s="3" t="str">
        <f>IF(CQ634="","",RANK(CQ634,CQ$3:CQ$1048576,1)+COUNTIF($CQ$3:CQ634,CQ634)-1)</f>
        <v/>
      </c>
      <c r="AT634" s="21" t="str">
        <f>IF(C634="",IF(OR(AND($H634&lt;&gt;"",C634=""),AND($F633=$F634,$AZ634&lt;&gt;""),COUNTA($H$3:$H$1048576,#REF!,$F$3:$F$1048576)&gt;COUNTA($H$3:$H634,#REF!,$F$3:$F634),$AZ634&lt;&gt;""),INDEX(AT$3:AT$1048576,MATCH(MAX($AQ$3:$AQ633),$AQ$3:$AQ$1048576,0),0),""),C634)</f>
        <v/>
      </c>
      <c r="AU634" s="21" t="str">
        <f>IF(D634="",IF(OR(AND($H634&lt;&gt;"",D634=""),AND($F633=$F634,$AZ634&lt;&gt;""),COUNTA($H$3:$H$1048576,#REF!,$F$3:$F$1048576)&gt;COUNTA($H$3:$H634,#REF!,$F$3:$F634),$AZ634&lt;&gt;""),INDEX(AU$3:AU$1048576,MATCH(MAX($AQ$3:$AQ633),$AQ$3:$AQ$1048576,0),0),""),D634)</f>
        <v/>
      </c>
      <c r="AV634" s="21" t="str">
        <f>IF(E634="",IF(OR(AND($H634&lt;&gt;"",E634=""),AND($F633=$F634,$AZ634&lt;&gt;""),COUNTA($H$3:$H$1048576,#REF!,$F$3:$F$1048576)&gt;COUNTA($H$3:$H634,#REF!,$F$3:$F634),$AZ634&lt;&gt;""),INDEX(AV$3:AV$1048576,MATCH(MAX($AQ$3:$AQ633),$AQ$3:$AQ$1048576,0),0),""),E634)</f>
        <v/>
      </c>
      <c r="AW634" s="24" t="str">
        <f t="shared" si="1012"/>
        <v/>
      </c>
      <c r="AX634" s="13" t="str">
        <f t="shared" si="1013"/>
        <v/>
      </c>
      <c r="AY634" s="4" t="str">
        <f t="shared" si="1014"/>
        <v/>
      </c>
      <c r="AZ634" s="4" t="str">
        <f>IF(AX634="",IF(OR(AND(H634&lt;&gt;"",F634=""),COUNTA($H$3:$H$1048576)&gt;COUNTA($H$3:$H634)),INDEX(AX$3:AX634,MATCH(MAX($AQ$3:AQ634),AQ$3:AQ634,0),0),""),AX634)</f>
        <v/>
      </c>
      <c r="BA634" s="4" t="str">
        <f>IF(AY634="",IF(AND(H634&lt;&gt;"",F634=""),INDEX(AY$3:AY634,MATCH(MAX($AQ$3:AQ634),AQ$3:AQ634,0),0),""),AY634)</f>
        <v/>
      </c>
      <c r="BB634" s="82" t="str">
        <f>IF(BC634="","",RANK(BC634,BC$3:BC$1048576,1)+COUNTIF($BC$3:BC634,BC634)-1)</f>
        <v/>
      </c>
      <c r="BC634" s="139" t="str">
        <f t="shared" si="1015"/>
        <v/>
      </c>
      <c r="BD634" s="46" t="str">
        <f t="shared" si="1016"/>
        <v/>
      </c>
      <c r="BE634" s="46" t="str">
        <f t="shared" si="1017"/>
        <v/>
      </c>
      <c r="BF634" s="46" t="str">
        <f t="shared" si="1018"/>
        <v/>
      </c>
      <c r="BG634" s="4" t="str">
        <f t="shared" si="1019"/>
        <v/>
      </c>
      <c r="BH634" s="180" t="str">
        <f t="shared" si="1020"/>
        <v/>
      </c>
      <c r="BI634" s="16" t="str">
        <f t="shared" si="1021"/>
        <v/>
      </c>
      <c r="BJ634" s="52" t="str">
        <f>IF(BI634="","",IF(W634="","",IF(AND(K634=$K$1,$K$1&lt;&gt;""),$BT$2,IFERROR(IF(INDEX(価格設定!$D$5:$D$1048576,MATCH(Q634,価格設定!$B$5:$B$1048576,0),0)=価格設定!$D$3,$BT$2,$BS$2),$BS$2))))</f>
        <v/>
      </c>
      <c r="BK634" s="16" t="str">
        <f>IF(BI634="","",IF(COUNTIF($BI$3:BI634,BI634)=1,1,IF(AND(BI633=BI634,BH634=""),BK633,COUNTIF($BH$3:BH634,BH634))))</f>
        <v/>
      </c>
      <c r="BL634" s="52" t="str">
        <f t="shared" si="1022"/>
        <v/>
      </c>
      <c r="BM634" s="52" t="str">
        <f t="shared" si="1023"/>
        <v/>
      </c>
      <c r="BN634" s="119" t="str">
        <f t="shared" si="1024"/>
        <v/>
      </c>
      <c r="BO634" s="119" t="str">
        <f t="shared" si="1025"/>
        <v/>
      </c>
      <c r="BP634" s="17" t="str">
        <f t="shared" si="1026"/>
        <v/>
      </c>
      <c r="BQ634" s="17" t="str">
        <f t="shared" si="1027"/>
        <v/>
      </c>
      <c r="BR634" s="17" t="str">
        <f>IF(OR(BP634="",COUNTIF($BO$3:BO634,BO634)&lt;&gt;1),"",SUMIF(BO$3:BO$1048576,BO634,BP$3:BP$1048576))</f>
        <v/>
      </c>
      <c r="BS634" s="17" t="str">
        <f t="shared" si="1028"/>
        <v/>
      </c>
      <c r="BT634" s="17" t="str">
        <f t="shared" si="1029"/>
        <v/>
      </c>
      <c r="BU634" s="17" t="str">
        <f t="shared" si="1030"/>
        <v/>
      </c>
      <c r="BV634" s="24" t="str">
        <f t="shared" si="1031"/>
        <v/>
      </c>
      <c r="BW634" s="24" t="str">
        <f t="shared" si="1032"/>
        <v/>
      </c>
      <c r="BX634" s="24" t="str">
        <f t="shared" si="1033"/>
        <v/>
      </c>
      <c r="BY634" s="26" t="str">
        <f t="shared" si="1034"/>
        <v/>
      </c>
      <c r="BZ634" s="26" t="str">
        <f t="shared" si="1035"/>
        <v/>
      </c>
      <c r="CA634" s="26" t="str">
        <f t="shared" si="1036"/>
        <v/>
      </c>
      <c r="CB634" s="66" t="str">
        <f t="shared" si="1037"/>
        <v/>
      </c>
      <c r="CC634" s="65" t="str">
        <f t="shared" si="1038"/>
        <v/>
      </c>
      <c r="CD634" s="26" t="str">
        <f t="shared" si="1039"/>
        <v/>
      </c>
      <c r="CE634" s="26" t="str">
        <f t="shared" si="1040"/>
        <v/>
      </c>
      <c r="CF634" s="193" t="str">
        <f t="shared" si="1041"/>
        <v/>
      </c>
      <c r="CG634" s="193" t="str">
        <f t="shared" si="1042"/>
        <v/>
      </c>
      <c r="CH634" s="26" t="str">
        <f t="shared" si="1043"/>
        <v/>
      </c>
      <c r="CI634" s="26" t="str">
        <f t="shared" si="1044"/>
        <v/>
      </c>
      <c r="CJ634" s="65" t="str">
        <f t="shared" si="1045"/>
        <v/>
      </c>
      <c r="CK634" s="65" t="str">
        <f t="shared" si="1046"/>
        <v/>
      </c>
      <c r="CL634" s="64" t="str">
        <f t="shared" si="1047"/>
        <v/>
      </c>
      <c r="CM634" s="64" t="str">
        <f t="shared" si="1048"/>
        <v/>
      </c>
      <c r="CN634" s="65" t="str">
        <f t="shared" si="1049"/>
        <v/>
      </c>
      <c r="CP634" s="63" t="str">
        <f>IF(BH634="","",MAX($CP$3:CP633)+1)</f>
        <v/>
      </c>
      <c r="CQ634" s="24" t="str">
        <f t="shared" si="1050"/>
        <v/>
      </c>
      <c r="CR634" s="24" t="str">
        <f t="shared" si="1051"/>
        <v/>
      </c>
      <c r="CS634" s="24" t="str">
        <f t="shared" si="1052"/>
        <v/>
      </c>
      <c r="CT634" s="58" t="str">
        <f>IF(BO634="","",COUNTIF($BO$3:BO634,BO634)&amp;"@"&amp;BO634)</f>
        <v/>
      </c>
      <c r="CU634" s="16" t="str">
        <f t="shared" si="990"/>
        <v/>
      </c>
      <c r="CV634" s="63" t="str">
        <f t="shared" si="1053"/>
        <v/>
      </c>
      <c r="CW634" s="16" t="str">
        <f t="shared" si="1054"/>
        <v/>
      </c>
      <c r="CX634" s="16" t="str">
        <f t="shared" si="1055"/>
        <v/>
      </c>
      <c r="CY634" s="16" t="str">
        <f t="shared" si="1056"/>
        <v/>
      </c>
      <c r="CZ634" s="85" t="str">
        <f t="shared" si="1057"/>
        <v/>
      </c>
      <c r="DA634" s="16" t="str">
        <f t="shared" si="1058"/>
        <v/>
      </c>
      <c r="DB634" s="16" t="str">
        <f t="shared" si="1059"/>
        <v/>
      </c>
      <c r="DC634" s="28" t="str">
        <f>IF(CP634="","",$DC$1&amp;(INDEX(価格設定!D$1:XFD$3,ROW(価格設定!$D$3),MATCH($AW634,価格設定!D$1:XFD$1,1))*100)&amp;"%")</f>
        <v/>
      </c>
      <c r="DD634" s="28" t="str">
        <f>IF(CP634="","",$DD$1&amp;(INDEX(価格設定!D$1:XFD$3,ROW(価格設定!$D$2),MATCH($AW634,価格設定!D$1:XFD$1,1))*100)&amp;"%")</f>
        <v/>
      </c>
      <c r="DE634" s="29" t="str">
        <f t="shared" si="1060"/>
        <v/>
      </c>
      <c r="DG634" s="58" t="str">
        <f t="shared" si="1061"/>
        <v/>
      </c>
      <c r="DH634" s="58" t="str">
        <f t="shared" si="1062"/>
        <v/>
      </c>
      <c r="DI634" s="58" t="str">
        <f t="shared" si="1063"/>
        <v/>
      </c>
      <c r="DJ634" s="85" t="str">
        <f t="shared" si="1064"/>
        <v/>
      </c>
      <c r="DL634" s="58" t="str">
        <f>IF(COUNTIF(DG$3:DG$1048576,DG634)=COUNTIF($DG$3:$DG634,DG634),DG634,"")</f>
        <v/>
      </c>
      <c r="DM634" s="85" t="str">
        <f t="shared" si="1065"/>
        <v/>
      </c>
      <c r="DN634" s="85" t="str">
        <f t="shared" si="991"/>
        <v/>
      </c>
      <c r="DO634" s="85" t="str">
        <f t="shared" si="991"/>
        <v/>
      </c>
      <c r="DP634" s="303"/>
      <c r="DQ634" s="17" t="str">
        <f t="shared" si="992"/>
        <v/>
      </c>
      <c r="DR634" s="17" t="str">
        <f t="shared" si="993"/>
        <v/>
      </c>
      <c r="DS634" s="17" t="str">
        <f t="shared" si="994"/>
        <v/>
      </c>
      <c r="DU634" s="16" t="str">
        <f t="shared" si="1066"/>
        <v/>
      </c>
      <c r="DV634" s="16" t="str">
        <f>IF(DU634="","",COUNT($DU$3:DU634))</f>
        <v/>
      </c>
      <c r="DW634" s="16" t="str">
        <f t="shared" si="1067"/>
        <v/>
      </c>
      <c r="DX634" s="16" t="str">
        <f t="shared" si="1068"/>
        <v/>
      </c>
      <c r="DY634" s="16" t="str">
        <f>IF(DZ634="","",COUNTIF(DZ$3:DZ634,DZ634))</f>
        <v/>
      </c>
      <c r="DZ634" s="16" t="str">
        <f t="shared" si="1069"/>
        <v/>
      </c>
      <c r="EA634" s="16" t="str">
        <f t="shared" si="1070"/>
        <v/>
      </c>
      <c r="EB634" s="16" t="str">
        <f t="shared" si="1071"/>
        <v/>
      </c>
      <c r="EC634" s="16" t="str">
        <f t="shared" si="1072"/>
        <v/>
      </c>
      <c r="ED634" s="16" t="str">
        <f t="shared" si="1073"/>
        <v/>
      </c>
      <c r="EE634" s="16" t="str">
        <f t="shared" si="1074"/>
        <v/>
      </c>
      <c r="EF634" s="16" t="str">
        <f t="shared" si="1075"/>
        <v/>
      </c>
      <c r="EG634" s="16" t="str">
        <f t="shared" si="1076"/>
        <v/>
      </c>
      <c r="EH634" s="16" t="str">
        <f t="shared" si="1077"/>
        <v/>
      </c>
      <c r="EI634" s="16" t="str">
        <f t="shared" si="1078"/>
        <v/>
      </c>
      <c r="EJ634" s="16" t="str">
        <f t="shared" si="1079"/>
        <v/>
      </c>
      <c r="EK634" s="16" t="str">
        <f t="shared" si="1080"/>
        <v/>
      </c>
      <c r="EL634" s="58" t="str">
        <f t="shared" si="1081"/>
        <v/>
      </c>
      <c r="EM634" s="58" t="str">
        <f>IF(OR($DZ634="",CR634=""),IF($EL634="","",$EL634),IF(OR(CR634="なし",CR634=0),領収書!$H$1,CR634))</f>
        <v/>
      </c>
      <c r="EN634" s="58" t="str">
        <f>IF(OR($DZ634="",CS634=""),IF($EL634="","",$EL634),IF(OR(CS634="なし",CS634=0),入力!$EN$1,CS634))</f>
        <v/>
      </c>
      <c r="EO634" s="63" t="str">
        <f t="shared" si="1082"/>
        <v/>
      </c>
      <c r="EP634" s="63" t="str">
        <f t="shared" si="1083"/>
        <v/>
      </c>
      <c r="ER634" s="16" t="str">
        <f>IF(AND(COUNTIF($ET$3:ET634,ET634)=1,ET634&lt;&gt;""),MAX($ER$3:ER633)+1,"")</f>
        <v/>
      </c>
      <c r="ES634" s="16" t="str">
        <f>IF(価格設定!B636="","",価格設定!B636)</f>
        <v/>
      </c>
      <c r="ET634" s="16" t="str">
        <f>IF(価格設定!C636="","",価格設定!C636)</f>
        <v/>
      </c>
      <c r="EV634" s="16" t="str">
        <f t="shared" si="995"/>
        <v/>
      </c>
      <c r="EW634" s="16" t="str">
        <f t="shared" si="1084"/>
        <v/>
      </c>
    </row>
    <row r="635" spans="1:153" ht="30" customHeight="1" x14ac:dyDescent="0.2">
      <c r="A635" s="225"/>
      <c r="B635" s="212"/>
      <c r="C635" s="221"/>
      <c r="D635" s="164"/>
      <c r="E635" s="165"/>
      <c r="F635" s="166"/>
      <c r="G635" s="167"/>
      <c r="H635" s="179"/>
      <c r="I635" s="306"/>
      <c r="J635" s="169"/>
      <c r="K635" s="179"/>
      <c r="L635" s="186"/>
      <c r="M635" s="186"/>
      <c r="N635" s="168"/>
      <c r="O635" s="170"/>
      <c r="P635" s="212"/>
      <c r="Q635" s="179" t="str">
        <f>IFERROR(IF(H635="","",IFERROR(INDEX(価格設定!$B$5:$B$1048576,MATCH(H635,価格設定!$B$5:$B$1048576,0),0),INDEX(価格設定!$B$5:$B$1048576,MATCH("*"&amp;H635&amp;"*",価格設定!$B$5:$B$1048576,0),0))),H635)</f>
        <v/>
      </c>
      <c r="R635" s="250" t="str">
        <f>IFERROR(IF(Q635="",IF(K635="","",K635),IF(K635="",IF(INDEX(価格設定!$C$5:$C$1048576,MATCH(Q635,価格設定!$B$5:$B$1048576,0),0)=0,"",INDEX(価格設定!$C$5:$C$1048576,MATCH(Q635,価格設定!$B$5:$B$1048576,0),0)),IF(K635="なし","",K635))),"")</f>
        <v/>
      </c>
      <c r="S635" s="308" t="str">
        <f t="shared" si="996"/>
        <v/>
      </c>
      <c r="T635" s="126" t="str">
        <f>IFERROR(IF(J635="",IF(INDEX(価格設定!$E$5:$R$1048576,MATCH($Q635,価格設定!B$5:B$1048576,0),MATCH($AW635,価格設定!E$1:X$1,1))=0,"",INDEX(価格設定!$E$5:$R$1048576,MATCH($Q635,価格設定!B$5:B$1048576,0),MATCH($AW635,価格設定!E$1:X$1,1))),J635),"")</f>
        <v/>
      </c>
      <c r="U635" s="126" t="str">
        <f t="shared" si="997"/>
        <v/>
      </c>
      <c r="V635" s="132" t="str">
        <f t="shared" si="998"/>
        <v/>
      </c>
      <c r="W635" s="127" t="str">
        <f>IFERROR(IF(OR(T635="",T635&lt;0),"",IFERROR(INDEX(価格設定!E$2:X$3,IF(AND(K635=$K$1,$K$1&lt;&gt;""),ROW(価格設定!$D$3)-1,MATCH(INDEX(価格設定!$D$5:$D$1048576,MATCH(Q635,価格設定!$B$5:$B$1048576,0),0),価格設定!$D$2:$D$3,0)),MATCH($AW635,価格設定!E$1:X$1,1)),INDEX(価格設定!E$2:X$2,0,MATCH($AW635,価格設定!E$1:X$1,1)))),"")</f>
        <v/>
      </c>
      <c r="X635" s="126" t="str">
        <f t="shared" si="989"/>
        <v/>
      </c>
      <c r="Y635" s="128" t="str">
        <f t="shared" si="999"/>
        <v/>
      </c>
      <c r="Z635" s="126" t="str">
        <f t="shared" si="1000"/>
        <v/>
      </c>
      <c r="AA635" s="129" t="str">
        <f t="shared" si="1001"/>
        <v/>
      </c>
      <c r="AB635" s="126" t="str">
        <f t="shared" si="1002"/>
        <v/>
      </c>
      <c r="AC635" s="280" t="str">
        <f t="shared" si="1003"/>
        <v/>
      </c>
      <c r="AD635" s="15"/>
      <c r="AE635" s="204" t="str">
        <f>IF(AF635="","",COUNT($AF$3:AF635))</f>
        <v/>
      </c>
      <c r="AF635" s="206" t="str">
        <f t="shared" si="1004"/>
        <v/>
      </c>
      <c r="AG635" s="204" t="str">
        <f t="shared" si="1005"/>
        <v/>
      </c>
      <c r="AH635" s="204" t="str">
        <f t="shared" si="1006"/>
        <v/>
      </c>
      <c r="AI635" s="287"/>
      <c r="AJ635" s="15"/>
      <c r="AK635" s="138" t="str">
        <f t="shared" si="1007"/>
        <v/>
      </c>
      <c r="AL635" s="131" t="str">
        <f t="shared" si="1008"/>
        <v/>
      </c>
      <c r="AM635" s="131" t="str">
        <f t="shared" si="1009"/>
        <v/>
      </c>
      <c r="AN635" s="313" t="str">
        <f t="shared" si="1010"/>
        <v/>
      </c>
      <c r="AO635" s="316" t="str">
        <f t="shared" si="1011"/>
        <v/>
      </c>
      <c r="AP635" s="18"/>
      <c r="AQ635" s="3" t="str">
        <f>IF(F635="","",MAX($AQ$3:AQ634)+1)</f>
        <v/>
      </c>
      <c r="AR635" s="3" t="str">
        <f>IF(OR(AQ635="",BB635=""),"",MAX($AR$3:AR634)+1)</f>
        <v/>
      </c>
      <c r="AS635" s="3" t="str">
        <f>IF(CQ635="","",RANK(CQ635,CQ$3:CQ$1048576,1)+COUNTIF($CQ$3:CQ635,CQ635)-1)</f>
        <v/>
      </c>
      <c r="AT635" s="21" t="str">
        <f>IF(C635="",IF(OR(AND($H635&lt;&gt;"",C635=""),AND($F634=$F635,$AZ635&lt;&gt;""),COUNTA($H$3:$H$1048576,#REF!,$F$3:$F$1048576)&gt;COUNTA($H$3:$H635,#REF!,$F$3:$F635),$AZ635&lt;&gt;""),INDEX(AT$3:AT$1048576,MATCH(MAX($AQ$3:$AQ634),$AQ$3:$AQ$1048576,0),0),""),C635)</f>
        <v/>
      </c>
      <c r="AU635" s="21" t="str">
        <f>IF(D635="",IF(OR(AND($H635&lt;&gt;"",D635=""),AND($F634=$F635,$AZ635&lt;&gt;""),COUNTA($H$3:$H$1048576,#REF!,$F$3:$F$1048576)&gt;COUNTA($H$3:$H635,#REF!,$F$3:$F635),$AZ635&lt;&gt;""),INDEX(AU$3:AU$1048576,MATCH(MAX($AQ$3:$AQ634),$AQ$3:$AQ$1048576,0),0),""),D635)</f>
        <v/>
      </c>
      <c r="AV635" s="21" t="str">
        <f>IF(E635="",IF(OR(AND($H635&lt;&gt;"",E635=""),AND($F634=$F635,$AZ635&lt;&gt;""),COUNTA($H$3:$H$1048576,#REF!,$F$3:$F$1048576)&gt;COUNTA($H$3:$H635,#REF!,$F$3:$F635),$AZ635&lt;&gt;""),INDEX(AV$3:AV$1048576,MATCH(MAX($AQ$3:$AQ634),$AQ$3:$AQ$1048576,0),0),""),E635)</f>
        <v/>
      </c>
      <c r="AW635" s="24" t="str">
        <f t="shared" si="1012"/>
        <v/>
      </c>
      <c r="AX635" s="13" t="str">
        <f t="shared" si="1013"/>
        <v/>
      </c>
      <c r="AY635" s="4" t="str">
        <f t="shared" si="1014"/>
        <v/>
      </c>
      <c r="AZ635" s="4" t="str">
        <f>IF(AX635="",IF(OR(AND(H635&lt;&gt;"",F635=""),COUNTA($H$3:$H$1048576)&gt;COUNTA($H$3:$H635)),INDEX(AX$3:AX635,MATCH(MAX($AQ$3:AQ635),AQ$3:AQ635,0),0),""),AX635)</f>
        <v/>
      </c>
      <c r="BA635" s="4" t="str">
        <f>IF(AY635="",IF(AND(H635&lt;&gt;"",F635=""),INDEX(AY$3:AY635,MATCH(MAX($AQ$3:AQ635),AQ$3:AQ635,0),0),""),AY635)</f>
        <v/>
      </c>
      <c r="BB635" s="82" t="str">
        <f>IF(BC635="","",RANK(BC635,BC$3:BC$1048576,1)+COUNTIF($BC$3:BC635,BC635)-1)</f>
        <v/>
      </c>
      <c r="BC635" s="139" t="str">
        <f t="shared" si="1015"/>
        <v/>
      </c>
      <c r="BD635" s="46" t="str">
        <f t="shared" si="1016"/>
        <v/>
      </c>
      <c r="BE635" s="46" t="str">
        <f t="shared" si="1017"/>
        <v/>
      </c>
      <c r="BF635" s="46" t="str">
        <f t="shared" si="1018"/>
        <v/>
      </c>
      <c r="BG635" s="4" t="str">
        <f t="shared" si="1019"/>
        <v/>
      </c>
      <c r="BH635" s="180" t="str">
        <f t="shared" si="1020"/>
        <v/>
      </c>
      <c r="BI635" s="16" t="str">
        <f t="shared" si="1021"/>
        <v/>
      </c>
      <c r="BJ635" s="52" t="str">
        <f>IF(BI635="","",IF(W635="","",IF(AND(K635=$K$1,$K$1&lt;&gt;""),$BT$2,IFERROR(IF(INDEX(価格設定!$D$5:$D$1048576,MATCH(Q635,価格設定!$B$5:$B$1048576,0),0)=価格設定!$D$3,$BT$2,$BS$2),$BS$2))))</f>
        <v/>
      </c>
      <c r="BK635" s="16" t="str">
        <f>IF(BI635="","",IF(COUNTIF($BI$3:BI635,BI635)=1,1,IF(AND(BI634=BI635,BH635=""),BK634,COUNTIF($BH$3:BH635,BH635))))</f>
        <v/>
      </c>
      <c r="BL635" s="52" t="str">
        <f t="shared" si="1022"/>
        <v/>
      </c>
      <c r="BM635" s="52" t="str">
        <f t="shared" si="1023"/>
        <v/>
      </c>
      <c r="BN635" s="119" t="str">
        <f t="shared" si="1024"/>
        <v/>
      </c>
      <c r="BO635" s="119" t="str">
        <f t="shared" si="1025"/>
        <v/>
      </c>
      <c r="BP635" s="17" t="str">
        <f t="shared" si="1026"/>
        <v/>
      </c>
      <c r="BQ635" s="17" t="str">
        <f t="shared" si="1027"/>
        <v/>
      </c>
      <c r="BR635" s="17" t="str">
        <f>IF(OR(BP635="",COUNTIF($BO$3:BO635,BO635)&lt;&gt;1),"",SUMIF(BO$3:BO$1048576,BO635,BP$3:BP$1048576))</f>
        <v/>
      </c>
      <c r="BS635" s="17" t="str">
        <f t="shared" si="1028"/>
        <v/>
      </c>
      <c r="BT635" s="17" t="str">
        <f t="shared" si="1029"/>
        <v/>
      </c>
      <c r="BU635" s="17" t="str">
        <f t="shared" si="1030"/>
        <v/>
      </c>
      <c r="BV635" s="24" t="str">
        <f t="shared" si="1031"/>
        <v/>
      </c>
      <c r="BW635" s="24" t="str">
        <f t="shared" si="1032"/>
        <v/>
      </c>
      <c r="BX635" s="24" t="str">
        <f t="shared" si="1033"/>
        <v/>
      </c>
      <c r="BY635" s="26" t="str">
        <f t="shared" si="1034"/>
        <v/>
      </c>
      <c r="BZ635" s="26" t="str">
        <f t="shared" si="1035"/>
        <v/>
      </c>
      <c r="CA635" s="26" t="str">
        <f t="shared" si="1036"/>
        <v/>
      </c>
      <c r="CB635" s="66" t="str">
        <f t="shared" si="1037"/>
        <v/>
      </c>
      <c r="CC635" s="65" t="str">
        <f t="shared" si="1038"/>
        <v/>
      </c>
      <c r="CD635" s="26" t="str">
        <f t="shared" si="1039"/>
        <v/>
      </c>
      <c r="CE635" s="26" t="str">
        <f t="shared" si="1040"/>
        <v/>
      </c>
      <c r="CF635" s="193" t="str">
        <f t="shared" si="1041"/>
        <v/>
      </c>
      <c r="CG635" s="193" t="str">
        <f t="shared" si="1042"/>
        <v/>
      </c>
      <c r="CH635" s="26" t="str">
        <f t="shared" si="1043"/>
        <v/>
      </c>
      <c r="CI635" s="26" t="str">
        <f t="shared" si="1044"/>
        <v/>
      </c>
      <c r="CJ635" s="65" t="str">
        <f t="shared" si="1045"/>
        <v/>
      </c>
      <c r="CK635" s="65" t="str">
        <f t="shared" si="1046"/>
        <v/>
      </c>
      <c r="CL635" s="64" t="str">
        <f t="shared" si="1047"/>
        <v/>
      </c>
      <c r="CM635" s="64" t="str">
        <f t="shared" si="1048"/>
        <v/>
      </c>
      <c r="CN635" s="65" t="str">
        <f t="shared" si="1049"/>
        <v/>
      </c>
      <c r="CP635" s="63" t="str">
        <f>IF(BH635="","",MAX($CP$3:CP634)+1)</f>
        <v/>
      </c>
      <c r="CQ635" s="24" t="str">
        <f t="shared" si="1050"/>
        <v/>
      </c>
      <c r="CR635" s="24" t="str">
        <f t="shared" si="1051"/>
        <v/>
      </c>
      <c r="CS635" s="24" t="str">
        <f t="shared" si="1052"/>
        <v/>
      </c>
      <c r="CT635" s="58" t="str">
        <f>IF(BO635="","",COUNTIF($BO$3:BO635,BO635)&amp;"@"&amp;BO635)</f>
        <v/>
      </c>
      <c r="CU635" s="16" t="str">
        <f t="shared" si="990"/>
        <v/>
      </c>
      <c r="CV635" s="63" t="str">
        <f t="shared" si="1053"/>
        <v/>
      </c>
      <c r="CW635" s="16" t="str">
        <f t="shared" si="1054"/>
        <v/>
      </c>
      <c r="CX635" s="16" t="str">
        <f t="shared" si="1055"/>
        <v/>
      </c>
      <c r="CY635" s="16" t="str">
        <f t="shared" si="1056"/>
        <v/>
      </c>
      <c r="CZ635" s="85" t="str">
        <f t="shared" si="1057"/>
        <v/>
      </c>
      <c r="DA635" s="16" t="str">
        <f t="shared" si="1058"/>
        <v/>
      </c>
      <c r="DB635" s="16" t="str">
        <f t="shared" si="1059"/>
        <v/>
      </c>
      <c r="DC635" s="28" t="str">
        <f>IF(CP635="","",$DC$1&amp;(INDEX(価格設定!D$1:XFD$3,ROW(価格設定!$D$3),MATCH($AW635,価格設定!D$1:XFD$1,1))*100)&amp;"%")</f>
        <v/>
      </c>
      <c r="DD635" s="28" t="str">
        <f>IF(CP635="","",$DD$1&amp;(INDEX(価格設定!D$1:XFD$3,ROW(価格設定!$D$2),MATCH($AW635,価格設定!D$1:XFD$1,1))*100)&amp;"%")</f>
        <v/>
      </c>
      <c r="DE635" s="29" t="str">
        <f t="shared" si="1060"/>
        <v/>
      </c>
      <c r="DG635" s="58" t="str">
        <f t="shared" si="1061"/>
        <v/>
      </c>
      <c r="DH635" s="58" t="str">
        <f t="shared" si="1062"/>
        <v/>
      </c>
      <c r="DI635" s="58" t="str">
        <f t="shared" si="1063"/>
        <v/>
      </c>
      <c r="DJ635" s="85" t="str">
        <f t="shared" si="1064"/>
        <v/>
      </c>
      <c r="DL635" s="58" t="str">
        <f>IF(COUNTIF(DG$3:DG$1048576,DG635)=COUNTIF($DG$3:$DG635,DG635),DG635,"")</f>
        <v/>
      </c>
      <c r="DM635" s="85" t="str">
        <f t="shared" si="1065"/>
        <v/>
      </c>
      <c r="DN635" s="85" t="str">
        <f t="shared" si="991"/>
        <v/>
      </c>
      <c r="DO635" s="85" t="str">
        <f t="shared" si="991"/>
        <v/>
      </c>
      <c r="DP635" s="303"/>
      <c r="DQ635" s="17" t="str">
        <f t="shared" si="992"/>
        <v/>
      </c>
      <c r="DR635" s="17" t="str">
        <f t="shared" si="993"/>
        <v/>
      </c>
      <c r="DS635" s="17" t="str">
        <f t="shared" si="994"/>
        <v/>
      </c>
      <c r="DU635" s="16" t="str">
        <f t="shared" si="1066"/>
        <v/>
      </c>
      <c r="DV635" s="16" t="str">
        <f>IF(DU635="","",COUNT($DU$3:DU635))</f>
        <v/>
      </c>
      <c r="DW635" s="16" t="str">
        <f t="shared" si="1067"/>
        <v/>
      </c>
      <c r="DX635" s="16" t="str">
        <f t="shared" si="1068"/>
        <v/>
      </c>
      <c r="DY635" s="16" t="str">
        <f>IF(DZ635="","",COUNTIF(DZ$3:DZ635,DZ635))</f>
        <v/>
      </c>
      <c r="DZ635" s="16" t="str">
        <f t="shared" si="1069"/>
        <v/>
      </c>
      <c r="EA635" s="16" t="str">
        <f t="shared" si="1070"/>
        <v/>
      </c>
      <c r="EB635" s="16" t="str">
        <f t="shared" si="1071"/>
        <v/>
      </c>
      <c r="EC635" s="16" t="str">
        <f t="shared" si="1072"/>
        <v/>
      </c>
      <c r="ED635" s="16" t="str">
        <f t="shared" si="1073"/>
        <v/>
      </c>
      <c r="EE635" s="16" t="str">
        <f t="shared" si="1074"/>
        <v/>
      </c>
      <c r="EF635" s="16" t="str">
        <f t="shared" si="1075"/>
        <v/>
      </c>
      <c r="EG635" s="16" t="str">
        <f t="shared" si="1076"/>
        <v/>
      </c>
      <c r="EH635" s="16" t="str">
        <f t="shared" si="1077"/>
        <v/>
      </c>
      <c r="EI635" s="16" t="str">
        <f t="shared" si="1078"/>
        <v/>
      </c>
      <c r="EJ635" s="16" t="str">
        <f t="shared" si="1079"/>
        <v/>
      </c>
      <c r="EK635" s="16" t="str">
        <f t="shared" si="1080"/>
        <v/>
      </c>
      <c r="EL635" s="58" t="str">
        <f t="shared" si="1081"/>
        <v/>
      </c>
      <c r="EM635" s="58" t="str">
        <f>IF(OR($DZ635="",CR635=""),IF($EL635="","",$EL635),IF(OR(CR635="なし",CR635=0),領収書!$H$1,CR635))</f>
        <v/>
      </c>
      <c r="EN635" s="58" t="str">
        <f>IF(OR($DZ635="",CS635=""),IF($EL635="","",$EL635),IF(OR(CS635="なし",CS635=0),入力!$EN$1,CS635))</f>
        <v/>
      </c>
      <c r="EO635" s="63" t="str">
        <f t="shared" si="1082"/>
        <v/>
      </c>
      <c r="EP635" s="63" t="str">
        <f t="shared" si="1083"/>
        <v/>
      </c>
      <c r="ER635" s="16" t="str">
        <f>IF(AND(COUNTIF($ET$3:ET635,ET635)=1,ET635&lt;&gt;""),MAX($ER$3:ER634)+1,"")</f>
        <v/>
      </c>
      <c r="ES635" s="16" t="str">
        <f>IF(価格設定!B637="","",価格設定!B637)</f>
        <v/>
      </c>
      <c r="ET635" s="16" t="str">
        <f>IF(価格設定!C637="","",価格設定!C637)</f>
        <v/>
      </c>
      <c r="EV635" s="16" t="str">
        <f t="shared" si="995"/>
        <v/>
      </c>
      <c r="EW635" s="16" t="str">
        <f t="shared" si="1084"/>
        <v/>
      </c>
    </row>
    <row r="636" spans="1:153" ht="30" customHeight="1" x14ac:dyDescent="0.2">
      <c r="A636" s="225"/>
      <c r="B636" s="212"/>
      <c r="C636" s="221"/>
      <c r="D636" s="164"/>
      <c r="E636" s="165"/>
      <c r="F636" s="166"/>
      <c r="G636" s="167"/>
      <c r="H636" s="179"/>
      <c r="I636" s="306"/>
      <c r="J636" s="169"/>
      <c r="K636" s="179"/>
      <c r="L636" s="186"/>
      <c r="M636" s="186"/>
      <c r="N636" s="168"/>
      <c r="O636" s="170"/>
      <c r="P636" s="212"/>
      <c r="Q636" s="179" t="str">
        <f>IFERROR(IF(H636="","",IFERROR(INDEX(価格設定!$B$5:$B$1048576,MATCH(H636,価格設定!$B$5:$B$1048576,0),0),INDEX(価格設定!$B$5:$B$1048576,MATCH("*"&amp;H636&amp;"*",価格設定!$B$5:$B$1048576,0),0))),H636)</f>
        <v/>
      </c>
      <c r="R636" s="250" t="str">
        <f>IFERROR(IF(Q636="",IF(K636="","",K636),IF(K636="",IF(INDEX(価格設定!$C$5:$C$1048576,MATCH(Q636,価格設定!$B$5:$B$1048576,0),0)=0,"",INDEX(価格設定!$C$5:$C$1048576,MATCH(Q636,価格設定!$B$5:$B$1048576,0),0)),IF(K636="なし","",K636))),"")</f>
        <v/>
      </c>
      <c r="S636" s="308" t="str">
        <f t="shared" si="996"/>
        <v/>
      </c>
      <c r="T636" s="126" t="str">
        <f>IFERROR(IF(J636="",IF(INDEX(価格設定!$E$5:$R$1048576,MATCH($Q636,価格設定!B$5:B$1048576,0),MATCH($AW636,価格設定!E$1:X$1,1))=0,"",INDEX(価格設定!$E$5:$R$1048576,MATCH($Q636,価格設定!B$5:B$1048576,0),MATCH($AW636,価格設定!E$1:X$1,1))),J636),"")</f>
        <v/>
      </c>
      <c r="U636" s="126" t="str">
        <f t="shared" si="997"/>
        <v/>
      </c>
      <c r="V636" s="132" t="str">
        <f t="shared" si="998"/>
        <v/>
      </c>
      <c r="W636" s="127" t="str">
        <f>IFERROR(IF(OR(T636="",T636&lt;0),"",IFERROR(INDEX(価格設定!E$2:X$3,IF(AND(K636=$K$1,$K$1&lt;&gt;""),ROW(価格設定!$D$3)-1,MATCH(INDEX(価格設定!$D$5:$D$1048576,MATCH(Q636,価格設定!$B$5:$B$1048576,0),0),価格設定!$D$2:$D$3,0)),MATCH($AW636,価格設定!E$1:X$1,1)),INDEX(価格設定!E$2:X$2,0,MATCH($AW636,価格設定!E$1:X$1,1)))),"")</f>
        <v/>
      </c>
      <c r="X636" s="126" t="str">
        <f t="shared" si="989"/>
        <v/>
      </c>
      <c r="Y636" s="128" t="str">
        <f t="shared" si="999"/>
        <v/>
      </c>
      <c r="Z636" s="126" t="str">
        <f t="shared" si="1000"/>
        <v/>
      </c>
      <c r="AA636" s="129" t="str">
        <f t="shared" si="1001"/>
        <v/>
      </c>
      <c r="AB636" s="126" t="str">
        <f t="shared" si="1002"/>
        <v/>
      </c>
      <c r="AC636" s="280" t="str">
        <f t="shared" si="1003"/>
        <v/>
      </c>
      <c r="AD636" s="15"/>
      <c r="AE636" s="204" t="str">
        <f>IF(AF636="","",COUNT($AF$3:AF636))</f>
        <v/>
      </c>
      <c r="AF636" s="206" t="str">
        <f t="shared" si="1004"/>
        <v/>
      </c>
      <c r="AG636" s="204" t="str">
        <f t="shared" si="1005"/>
        <v/>
      </c>
      <c r="AH636" s="204" t="str">
        <f t="shared" si="1006"/>
        <v/>
      </c>
      <c r="AI636" s="287"/>
      <c r="AJ636" s="15"/>
      <c r="AK636" s="138" t="str">
        <f t="shared" si="1007"/>
        <v/>
      </c>
      <c r="AL636" s="131" t="str">
        <f t="shared" si="1008"/>
        <v/>
      </c>
      <c r="AM636" s="131" t="str">
        <f t="shared" si="1009"/>
        <v/>
      </c>
      <c r="AN636" s="313" t="str">
        <f t="shared" si="1010"/>
        <v/>
      </c>
      <c r="AO636" s="316" t="str">
        <f t="shared" si="1011"/>
        <v/>
      </c>
      <c r="AP636" s="18"/>
      <c r="AQ636" s="3" t="str">
        <f>IF(F636="","",MAX($AQ$3:AQ635)+1)</f>
        <v/>
      </c>
      <c r="AR636" s="3" t="str">
        <f>IF(OR(AQ636="",BB636=""),"",MAX($AR$3:AR635)+1)</f>
        <v/>
      </c>
      <c r="AS636" s="3" t="str">
        <f>IF(CQ636="","",RANK(CQ636,CQ$3:CQ$1048576,1)+COUNTIF($CQ$3:CQ636,CQ636)-1)</f>
        <v/>
      </c>
      <c r="AT636" s="21" t="str">
        <f>IF(C636="",IF(OR(AND($H636&lt;&gt;"",C636=""),AND($F635=$F636,$AZ636&lt;&gt;""),COUNTA($H$3:$H$1048576,#REF!,$F$3:$F$1048576)&gt;COUNTA($H$3:$H636,#REF!,$F$3:$F636),$AZ636&lt;&gt;""),INDEX(AT$3:AT$1048576,MATCH(MAX($AQ$3:$AQ635),$AQ$3:$AQ$1048576,0),0),""),C636)</f>
        <v/>
      </c>
      <c r="AU636" s="21" t="str">
        <f>IF(D636="",IF(OR(AND($H636&lt;&gt;"",D636=""),AND($F635=$F636,$AZ636&lt;&gt;""),COUNTA($H$3:$H$1048576,#REF!,$F$3:$F$1048576)&gt;COUNTA($H$3:$H636,#REF!,$F$3:$F636),$AZ636&lt;&gt;""),INDEX(AU$3:AU$1048576,MATCH(MAX($AQ$3:$AQ635),$AQ$3:$AQ$1048576,0),0),""),D636)</f>
        <v/>
      </c>
      <c r="AV636" s="21" t="str">
        <f>IF(E636="",IF(OR(AND($H636&lt;&gt;"",E636=""),AND($F635=$F636,$AZ636&lt;&gt;""),COUNTA($H$3:$H$1048576,#REF!,$F$3:$F$1048576)&gt;COUNTA($H$3:$H636,#REF!,$F$3:$F636),$AZ636&lt;&gt;""),INDEX(AV$3:AV$1048576,MATCH(MAX($AQ$3:$AQ635),$AQ$3:$AQ$1048576,0),0),""),E636)</f>
        <v/>
      </c>
      <c r="AW636" s="24" t="str">
        <f t="shared" si="1012"/>
        <v/>
      </c>
      <c r="AX636" s="13" t="str">
        <f t="shared" si="1013"/>
        <v/>
      </c>
      <c r="AY636" s="4" t="str">
        <f t="shared" si="1014"/>
        <v/>
      </c>
      <c r="AZ636" s="4" t="str">
        <f>IF(AX636="",IF(OR(AND(H636&lt;&gt;"",F636=""),COUNTA($H$3:$H$1048576)&gt;COUNTA($H$3:$H636)),INDEX(AX$3:AX636,MATCH(MAX($AQ$3:AQ636),AQ$3:AQ636,0),0),""),AX636)</f>
        <v/>
      </c>
      <c r="BA636" s="4" t="str">
        <f>IF(AY636="",IF(AND(H636&lt;&gt;"",F636=""),INDEX(AY$3:AY636,MATCH(MAX($AQ$3:AQ636),AQ$3:AQ636,0),0),""),AY636)</f>
        <v/>
      </c>
      <c r="BB636" s="82" t="str">
        <f>IF(BC636="","",RANK(BC636,BC$3:BC$1048576,1)+COUNTIF($BC$3:BC636,BC636)-1)</f>
        <v/>
      </c>
      <c r="BC636" s="139" t="str">
        <f t="shared" si="1015"/>
        <v/>
      </c>
      <c r="BD636" s="46" t="str">
        <f t="shared" si="1016"/>
        <v/>
      </c>
      <c r="BE636" s="46" t="str">
        <f t="shared" si="1017"/>
        <v/>
      </c>
      <c r="BF636" s="46" t="str">
        <f t="shared" si="1018"/>
        <v/>
      </c>
      <c r="BG636" s="4" t="str">
        <f t="shared" si="1019"/>
        <v/>
      </c>
      <c r="BH636" s="180" t="str">
        <f t="shared" si="1020"/>
        <v/>
      </c>
      <c r="BI636" s="16" t="str">
        <f t="shared" si="1021"/>
        <v/>
      </c>
      <c r="BJ636" s="52" t="str">
        <f>IF(BI636="","",IF(W636="","",IF(AND(K636=$K$1,$K$1&lt;&gt;""),$BT$2,IFERROR(IF(INDEX(価格設定!$D$5:$D$1048576,MATCH(Q636,価格設定!$B$5:$B$1048576,0),0)=価格設定!$D$3,$BT$2,$BS$2),$BS$2))))</f>
        <v/>
      </c>
      <c r="BK636" s="16" t="str">
        <f>IF(BI636="","",IF(COUNTIF($BI$3:BI636,BI636)=1,1,IF(AND(BI635=BI636,BH636=""),BK635,COUNTIF($BH$3:BH636,BH636))))</f>
        <v/>
      </c>
      <c r="BL636" s="52" t="str">
        <f t="shared" si="1022"/>
        <v/>
      </c>
      <c r="BM636" s="52" t="str">
        <f t="shared" si="1023"/>
        <v/>
      </c>
      <c r="BN636" s="119" t="str">
        <f t="shared" si="1024"/>
        <v/>
      </c>
      <c r="BO636" s="119" t="str">
        <f t="shared" si="1025"/>
        <v/>
      </c>
      <c r="BP636" s="17" t="str">
        <f t="shared" si="1026"/>
        <v/>
      </c>
      <c r="BQ636" s="17" t="str">
        <f t="shared" si="1027"/>
        <v/>
      </c>
      <c r="BR636" s="17" t="str">
        <f>IF(OR(BP636="",COUNTIF($BO$3:BO636,BO636)&lt;&gt;1),"",SUMIF(BO$3:BO$1048576,BO636,BP$3:BP$1048576))</f>
        <v/>
      </c>
      <c r="BS636" s="17" t="str">
        <f t="shared" si="1028"/>
        <v/>
      </c>
      <c r="BT636" s="17" t="str">
        <f t="shared" si="1029"/>
        <v/>
      </c>
      <c r="BU636" s="17" t="str">
        <f t="shared" si="1030"/>
        <v/>
      </c>
      <c r="BV636" s="24" t="str">
        <f t="shared" si="1031"/>
        <v/>
      </c>
      <c r="BW636" s="24" t="str">
        <f t="shared" si="1032"/>
        <v/>
      </c>
      <c r="BX636" s="24" t="str">
        <f t="shared" si="1033"/>
        <v/>
      </c>
      <c r="BY636" s="26" t="str">
        <f t="shared" si="1034"/>
        <v/>
      </c>
      <c r="BZ636" s="26" t="str">
        <f t="shared" si="1035"/>
        <v/>
      </c>
      <c r="CA636" s="26" t="str">
        <f t="shared" si="1036"/>
        <v/>
      </c>
      <c r="CB636" s="66" t="str">
        <f t="shared" si="1037"/>
        <v/>
      </c>
      <c r="CC636" s="65" t="str">
        <f t="shared" si="1038"/>
        <v/>
      </c>
      <c r="CD636" s="26" t="str">
        <f t="shared" si="1039"/>
        <v/>
      </c>
      <c r="CE636" s="26" t="str">
        <f t="shared" si="1040"/>
        <v/>
      </c>
      <c r="CF636" s="193" t="str">
        <f t="shared" si="1041"/>
        <v/>
      </c>
      <c r="CG636" s="193" t="str">
        <f t="shared" si="1042"/>
        <v/>
      </c>
      <c r="CH636" s="26" t="str">
        <f t="shared" si="1043"/>
        <v/>
      </c>
      <c r="CI636" s="26" t="str">
        <f t="shared" si="1044"/>
        <v/>
      </c>
      <c r="CJ636" s="65" t="str">
        <f t="shared" si="1045"/>
        <v/>
      </c>
      <c r="CK636" s="65" t="str">
        <f t="shared" si="1046"/>
        <v/>
      </c>
      <c r="CL636" s="64" t="str">
        <f t="shared" si="1047"/>
        <v/>
      </c>
      <c r="CM636" s="64" t="str">
        <f t="shared" si="1048"/>
        <v/>
      </c>
      <c r="CN636" s="65" t="str">
        <f t="shared" si="1049"/>
        <v/>
      </c>
      <c r="CP636" s="63" t="str">
        <f>IF(BH636="","",MAX($CP$3:CP635)+1)</f>
        <v/>
      </c>
      <c r="CQ636" s="24" t="str">
        <f t="shared" si="1050"/>
        <v/>
      </c>
      <c r="CR636" s="24" t="str">
        <f t="shared" si="1051"/>
        <v/>
      </c>
      <c r="CS636" s="24" t="str">
        <f t="shared" si="1052"/>
        <v/>
      </c>
      <c r="CT636" s="58" t="str">
        <f>IF(BO636="","",COUNTIF($BO$3:BO636,BO636)&amp;"@"&amp;BO636)</f>
        <v/>
      </c>
      <c r="CU636" s="16" t="str">
        <f t="shared" si="990"/>
        <v/>
      </c>
      <c r="CV636" s="63" t="str">
        <f t="shared" si="1053"/>
        <v/>
      </c>
      <c r="CW636" s="16" t="str">
        <f t="shared" si="1054"/>
        <v/>
      </c>
      <c r="CX636" s="16" t="str">
        <f t="shared" si="1055"/>
        <v/>
      </c>
      <c r="CY636" s="16" t="str">
        <f t="shared" si="1056"/>
        <v/>
      </c>
      <c r="CZ636" s="85" t="str">
        <f t="shared" si="1057"/>
        <v/>
      </c>
      <c r="DA636" s="16" t="str">
        <f t="shared" si="1058"/>
        <v/>
      </c>
      <c r="DB636" s="16" t="str">
        <f t="shared" si="1059"/>
        <v/>
      </c>
      <c r="DC636" s="28" t="str">
        <f>IF(CP636="","",$DC$1&amp;(INDEX(価格設定!D$1:XFD$3,ROW(価格設定!$D$3),MATCH($AW636,価格設定!D$1:XFD$1,1))*100)&amp;"%")</f>
        <v/>
      </c>
      <c r="DD636" s="28" t="str">
        <f>IF(CP636="","",$DD$1&amp;(INDEX(価格設定!D$1:XFD$3,ROW(価格設定!$D$2),MATCH($AW636,価格設定!D$1:XFD$1,1))*100)&amp;"%")</f>
        <v/>
      </c>
      <c r="DE636" s="29" t="str">
        <f t="shared" si="1060"/>
        <v/>
      </c>
      <c r="DG636" s="58" t="str">
        <f t="shared" si="1061"/>
        <v/>
      </c>
      <c r="DH636" s="58" t="str">
        <f t="shared" si="1062"/>
        <v/>
      </c>
      <c r="DI636" s="58" t="str">
        <f t="shared" si="1063"/>
        <v/>
      </c>
      <c r="DJ636" s="85" t="str">
        <f t="shared" si="1064"/>
        <v/>
      </c>
      <c r="DL636" s="58" t="str">
        <f>IF(COUNTIF(DG$3:DG$1048576,DG636)=COUNTIF($DG$3:$DG636,DG636),DG636,"")</f>
        <v/>
      </c>
      <c r="DM636" s="85" t="str">
        <f t="shared" si="1065"/>
        <v/>
      </c>
      <c r="DN636" s="85" t="str">
        <f t="shared" si="991"/>
        <v/>
      </c>
      <c r="DO636" s="85" t="str">
        <f t="shared" si="991"/>
        <v/>
      </c>
      <c r="DP636" s="303"/>
      <c r="DQ636" s="17" t="str">
        <f t="shared" si="992"/>
        <v/>
      </c>
      <c r="DR636" s="17" t="str">
        <f t="shared" si="993"/>
        <v/>
      </c>
      <c r="DS636" s="17" t="str">
        <f t="shared" si="994"/>
        <v/>
      </c>
      <c r="DU636" s="16" t="str">
        <f t="shared" si="1066"/>
        <v/>
      </c>
      <c r="DV636" s="16" t="str">
        <f>IF(DU636="","",COUNT($DU$3:DU636))</f>
        <v/>
      </c>
      <c r="DW636" s="16" t="str">
        <f t="shared" si="1067"/>
        <v/>
      </c>
      <c r="DX636" s="16" t="str">
        <f t="shared" si="1068"/>
        <v/>
      </c>
      <c r="DY636" s="16" t="str">
        <f>IF(DZ636="","",COUNTIF(DZ$3:DZ636,DZ636))</f>
        <v/>
      </c>
      <c r="DZ636" s="16" t="str">
        <f t="shared" si="1069"/>
        <v/>
      </c>
      <c r="EA636" s="16" t="str">
        <f t="shared" si="1070"/>
        <v/>
      </c>
      <c r="EB636" s="16" t="str">
        <f t="shared" si="1071"/>
        <v/>
      </c>
      <c r="EC636" s="16" t="str">
        <f t="shared" si="1072"/>
        <v/>
      </c>
      <c r="ED636" s="16" t="str">
        <f t="shared" si="1073"/>
        <v/>
      </c>
      <c r="EE636" s="16" t="str">
        <f t="shared" si="1074"/>
        <v/>
      </c>
      <c r="EF636" s="16" t="str">
        <f t="shared" si="1075"/>
        <v/>
      </c>
      <c r="EG636" s="16" t="str">
        <f t="shared" si="1076"/>
        <v/>
      </c>
      <c r="EH636" s="16" t="str">
        <f t="shared" si="1077"/>
        <v/>
      </c>
      <c r="EI636" s="16" t="str">
        <f t="shared" si="1078"/>
        <v/>
      </c>
      <c r="EJ636" s="16" t="str">
        <f t="shared" si="1079"/>
        <v/>
      </c>
      <c r="EK636" s="16" t="str">
        <f t="shared" si="1080"/>
        <v/>
      </c>
      <c r="EL636" s="58" t="str">
        <f t="shared" si="1081"/>
        <v/>
      </c>
      <c r="EM636" s="58" t="str">
        <f>IF(OR($DZ636="",CR636=""),IF($EL636="","",$EL636),IF(OR(CR636="なし",CR636=0),領収書!$H$1,CR636))</f>
        <v/>
      </c>
      <c r="EN636" s="58" t="str">
        <f>IF(OR($DZ636="",CS636=""),IF($EL636="","",$EL636),IF(OR(CS636="なし",CS636=0),入力!$EN$1,CS636))</f>
        <v/>
      </c>
      <c r="EO636" s="63" t="str">
        <f t="shared" si="1082"/>
        <v/>
      </c>
      <c r="EP636" s="63" t="str">
        <f t="shared" si="1083"/>
        <v/>
      </c>
      <c r="ER636" s="16" t="str">
        <f>IF(AND(COUNTIF($ET$3:ET636,ET636)=1,ET636&lt;&gt;""),MAX($ER$3:ER635)+1,"")</f>
        <v/>
      </c>
      <c r="ES636" s="16" t="str">
        <f>IF(価格設定!B638="","",価格設定!B638)</f>
        <v/>
      </c>
      <c r="ET636" s="16" t="str">
        <f>IF(価格設定!C638="","",価格設定!C638)</f>
        <v/>
      </c>
      <c r="EV636" s="16" t="str">
        <f t="shared" si="995"/>
        <v/>
      </c>
      <c r="EW636" s="16" t="str">
        <f t="shared" si="1084"/>
        <v/>
      </c>
    </row>
    <row r="637" spans="1:153" ht="30" customHeight="1" x14ac:dyDescent="0.2">
      <c r="A637" s="225"/>
      <c r="B637" s="212"/>
      <c r="C637" s="221"/>
      <c r="D637" s="164"/>
      <c r="E637" s="165"/>
      <c r="F637" s="166"/>
      <c r="G637" s="167"/>
      <c r="H637" s="179"/>
      <c r="I637" s="306"/>
      <c r="J637" s="169"/>
      <c r="K637" s="179"/>
      <c r="L637" s="186"/>
      <c r="M637" s="186"/>
      <c r="N637" s="168"/>
      <c r="O637" s="170"/>
      <c r="P637" s="212"/>
      <c r="Q637" s="179" t="str">
        <f>IFERROR(IF(H637="","",IFERROR(INDEX(価格設定!$B$5:$B$1048576,MATCH(H637,価格設定!$B$5:$B$1048576,0),0),INDEX(価格設定!$B$5:$B$1048576,MATCH("*"&amp;H637&amp;"*",価格設定!$B$5:$B$1048576,0),0))),H637)</f>
        <v/>
      </c>
      <c r="R637" s="250" t="str">
        <f>IFERROR(IF(Q637="",IF(K637="","",K637),IF(K637="",IF(INDEX(価格設定!$C$5:$C$1048576,MATCH(Q637,価格設定!$B$5:$B$1048576,0),0)=0,"",INDEX(価格設定!$C$5:$C$1048576,MATCH(Q637,価格設定!$B$5:$B$1048576,0),0)),IF(K637="なし","",K637))),"")</f>
        <v/>
      </c>
      <c r="S637" s="308" t="str">
        <f t="shared" si="996"/>
        <v/>
      </c>
      <c r="T637" s="126" t="str">
        <f>IFERROR(IF(J637="",IF(INDEX(価格設定!$E$5:$R$1048576,MATCH($Q637,価格設定!B$5:B$1048576,0),MATCH($AW637,価格設定!E$1:X$1,1))=0,"",INDEX(価格設定!$E$5:$R$1048576,MATCH($Q637,価格設定!B$5:B$1048576,0),MATCH($AW637,価格設定!E$1:X$1,1))),J637),"")</f>
        <v/>
      </c>
      <c r="U637" s="126" t="str">
        <f t="shared" si="997"/>
        <v/>
      </c>
      <c r="V637" s="132" t="str">
        <f t="shared" si="998"/>
        <v/>
      </c>
      <c r="W637" s="127" t="str">
        <f>IFERROR(IF(OR(T637="",T637&lt;0),"",IFERROR(INDEX(価格設定!E$2:X$3,IF(AND(K637=$K$1,$K$1&lt;&gt;""),ROW(価格設定!$D$3)-1,MATCH(INDEX(価格設定!$D$5:$D$1048576,MATCH(Q637,価格設定!$B$5:$B$1048576,0),0),価格設定!$D$2:$D$3,0)),MATCH($AW637,価格設定!E$1:X$1,1)),INDEX(価格設定!E$2:X$2,0,MATCH($AW637,価格設定!E$1:X$1,1)))),"")</f>
        <v/>
      </c>
      <c r="X637" s="126" t="str">
        <f t="shared" si="989"/>
        <v/>
      </c>
      <c r="Y637" s="128" t="str">
        <f t="shared" si="999"/>
        <v/>
      </c>
      <c r="Z637" s="126" t="str">
        <f t="shared" si="1000"/>
        <v/>
      </c>
      <c r="AA637" s="129" t="str">
        <f t="shared" si="1001"/>
        <v/>
      </c>
      <c r="AB637" s="126" t="str">
        <f t="shared" si="1002"/>
        <v/>
      </c>
      <c r="AC637" s="280" t="str">
        <f t="shared" si="1003"/>
        <v/>
      </c>
      <c r="AD637" s="15"/>
      <c r="AE637" s="204" t="str">
        <f>IF(AF637="","",COUNT($AF$3:AF637))</f>
        <v/>
      </c>
      <c r="AF637" s="206" t="str">
        <f t="shared" si="1004"/>
        <v/>
      </c>
      <c r="AG637" s="204" t="str">
        <f t="shared" si="1005"/>
        <v/>
      </c>
      <c r="AH637" s="204" t="str">
        <f t="shared" si="1006"/>
        <v/>
      </c>
      <c r="AI637" s="287"/>
      <c r="AJ637" s="15"/>
      <c r="AK637" s="138" t="str">
        <f t="shared" si="1007"/>
        <v/>
      </c>
      <c r="AL637" s="131" t="str">
        <f t="shared" si="1008"/>
        <v/>
      </c>
      <c r="AM637" s="131" t="str">
        <f t="shared" si="1009"/>
        <v/>
      </c>
      <c r="AN637" s="313" t="str">
        <f t="shared" si="1010"/>
        <v/>
      </c>
      <c r="AO637" s="316" t="str">
        <f t="shared" si="1011"/>
        <v/>
      </c>
      <c r="AP637" s="18"/>
      <c r="AQ637" s="3" t="str">
        <f>IF(F637="","",MAX($AQ$3:AQ636)+1)</f>
        <v/>
      </c>
      <c r="AR637" s="3" t="str">
        <f>IF(OR(AQ637="",BB637=""),"",MAX($AR$3:AR636)+1)</f>
        <v/>
      </c>
      <c r="AS637" s="3" t="str">
        <f>IF(CQ637="","",RANK(CQ637,CQ$3:CQ$1048576,1)+COUNTIF($CQ$3:CQ637,CQ637)-1)</f>
        <v/>
      </c>
      <c r="AT637" s="21" t="str">
        <f>IF(C637="",IF(OR(AND($H637&lt;&gt;"",C637=""),AND($F636=$F637,$AZ637&lt;&gt;""),COUNTA($H$3:$H$1048576,#REF!,$F$3:$F$1048576)&gt;COUNTA($H$3:$H637,#REF!,$F$3:$F637),$AZ637&lt;&gt;""),INDEX(AT$3:AT$1048576,MATCH(MAX($AQ$3:$AQ636),$AQ$3:$AQ$1048576,0),0),""),C637)</f>
        <v/>
      </c>
      <c r="AU637" s="21" t="str">
        <f>IF(D637="",IF(OR(AND($H637&lt;&gt;"",D637=""),AND($F636=$F637,$AZ637&lt;&gt;""),COUNTA($H$3:$H$1048576,#REF!,$F$3:$F$1048576)&gt;COUNTA($H$3:$H637,#REF!,$F$3:$F637),$AZ637&lt;&gt;""),INDEX(AU$3:AU$1048576,MATCH(MAX($AQ$3:$AQ636),$AQ$3:$AQ$1048576,0),0),""),D637)</f>
        <v/>
      </c>
      <c r="AV637" s="21" t="str">
        <f>IF(E637="",IF(OR(AND($H637&lt;&gt;"",E637=""),AND($F636=$F637,$AZ637&lt;&gt;""),COUNTA($H$3:$H$1048576,#REF!,$F$3:$F$1048576)&gt;COUNTA($H$3:$H637,#REF!,$F$3:$F637),$AZ637&lt;&gt;""),INDEX(AV$3:AV$1048576,MATCH(MAX($AQ$3:$AQ636),$AQ$3:$AQ$1048576,0),0),""),E637)</f>
        <v/>
      </c>
      <c r="AW637" s="24" t="str">
        <f t="shared" si="1012"/>
        <v/>
      </c>
      <c r="AX637" s="13" t="str">
        <f t="shared" si="1013"/>
        <v/>
      </c>
      <c r="AY637" s="4" t="str">
        <f t="shared" si="1014"/>
        <v/>
      </c>
      <c r="AZ637" s="4" t="str">
        <f>IF(AX637="",IF(OR(AND(H637&lt;&gt;"",F637=""),COUNTA($H$3:$H$1048576)&gt;COUNTA($H$3:$H637)),INDEX(AX$3:AX637,MATCH(MAX($AQ$3:AQ637),AQ$3:AQ637,0),0),""),AX637)</f>
        <v/>
      </c>
      <c r="BA637" s="4" t="str">
        <f>IF(AY637="",IF(AND(H637&lt;&gt;"",F637=""),INDEX(AY$3:AY637,MATCH(MAX($AQ$3:AQ637),AQ$3:AQ637,0),0),""),AY637)</f>
        <v/>
      </c>
      <c r="BB637" s="82" t="str">
        <f>IF(BC637="","",RANK(BC637,BC$3:BC$1048576,1)+COUNTIF($BC$3:BC637,BC637)-1)</f>
        <v/>
      </c>
      <c r="BC637" s="139" t="str">
        <f t="shared" si="1015"/>
        <v/>
      </c>
      <c r="BD637" s="46" t="str">
        <f t="shared" si="1016"/>
        <v/>
      </c>
      <c r="BE637" s="46" t="str">
        <f t="shared" si="1017"/>
        <v/>
      </c>
      <c r="BF637" s="46" t="str">
        <f t="shared" si="1018"/>
        <v/>
      </c>
      <c r="BG637" s="4" t="str">
        <f t="shared" si="1019"/>
        <v/>
      </c>
      <c r="BH637" s="180" t="str">
        <f t="shared" si="1020"/>
        <v/>
      </c>
      <c r="BI637" s="16" t="str">
        <f t="shared" si="1021"/>
        <v/>
      </c>
      <c r="BJ637" s="52" t="str">
        <f>IF(BI637="","",IF(W637="","",IF(AND(K637=$K$1,$K$1&lt;&gt;""),$BT$2,IFERROR(IF(INDEX(価格設定!$D$5:$D$1048576,MATCH(Q637,価格設定!$B$5:$B$1048576,0),0)=価格設定!$D$3,$BT$2,$BS$2),$BS$2))))</f>
        <v/>
      </c>
      <c r="BK637" s="16" t="str">
        <f>IF(BI637="","",IF(COUNTIF($BI$3:BI637,BI637)=1,1,IF(AND(BI636=BI637,BH637=""),BK636,COUNTIF($BH$3:BH637,BH637))))</f>
        <v/>
      </c>
      <c r="BL637" s="52" t="str">
        <f t="shared" si="1022"/>
        <v/>
      </c>
      <c r="BM637" s="52" t="str">
        <f t="shared" si="1023"/>
        <v/>
      </c>
      <c r="BN637" s="119" t="str">
        <f t="shared" si="1024"/>
        <v/>
      </c>
      <c r="BO637" s="119" t="str">
        <f t="shared" si="1025"/>
        <v/>
      </c>
      <c r="BP637" s="17" t="str">
        <f t="shared" si="1026"/>
        <v/>
      </c>
      <c r="BQ637" s="17" t="str">
        <f t="shared" si="1027"/>
        <v/>
      </c>
      <c r="BR637" s="17" t="str">
        <f>IF(OR(BP637="",COUNTIF($BO$3:BO637,BO637)&lt;&gt;1),"",SUMIF(BO$3:BO$1048576,BO637,BP$3:BP$1048576))</f>
        <v/>
      </c>
      <c r="BS637" s="17" t="str">
        <f t="shared" si="1028"/>
        <v/>
      </c>
      <c r="BT637" s="17" t="str">
        <f t="shared" si="1029"/>
        <v/>
      </c>
      <c r="BU637" s="17" t="str">
        <f t="shared" si="1030"/>
        <v/>
      </c>
      <c r="BV637" s="24" t="str">
        <f t="shared" si="1031"/>
        <v/>
      </c>
      <c r="BW637" s="24" t="str">
        <f t="shared" si="1032"/>
        <v/>
      </c>
      <c r="BX637" s="24" t="str">
        <f t="shared" si="1033"/>
        <v/>
      </c>
      <c r="BY637" s="26" t="str">
        <f t="shared" si="1034"/>
        <v/>
      </c>
      <c r="BZ637" s="26" t="str">
        <f t="shared" si="1035"/>
        <v/>
      </c>
      <c r="CA637" s="26" t="str">
        <f t="shared" si="1036"/>
        <v/>
      </c>
      <c r="CB637" s="66" t="str">
        <f t="shared" si="1037"/>
        <v/>
      </c>
      <c r="CC637" s="65" t="str">
        <f t="shared" si="1038"/>
        <v/>
      </c>
      <c r="CD637" s="26" t="str">
        <f t="shared" si="1039"/>
        <v/>
      </c>
      <c r="CE637" s="26" t="str">
        <f t="shared" si="1040"/>
        <v/>
      </c>
      <c r="CF637" s="193" t="str">
        <f t="shared" si="1041"/>
        <v/>
      </c>
      <c r="CG637" s="193" t="str">
        <f t="shared" si="1042"/>
        <v/>
      </c>
      <c r="CH637" s="26" t="str">
        <f t="shared" si="1043"/>
        <v/>
      </c>
      <c r="CI637" s="26" t="str">
        <f t="shared" si="1044"/>
        <v/>
      </c>
      <c r="CJ637" s="65" t="str">
        <f t="shared" si="1045"/>
        <v/>
      </c>
      <c r="CK637" s="65" t="str">
        <f t="shared" si="1046"/>
        <v/>
      </c>
      <c r="CL637" s="64" t="str">
        <f t="shared" si="1047"/>
        <v/>
      </c>
      <c r="CM637" s="64" t="str">
        <f t="shared" si="1048"/>
        <v/>
      </c>
      <c r="CN637" s="65" t="str">
        <f t="shared" si="1049"/>
        <v/>
      </c>
      <c r="CP637" s="63" t="str">
        <f>IF(BH637="","",MAX($CP$3:CP636)+1)</f>
        <v/>
      </c>
      <c r="CQ637" s="24" t="str">
        <f t="shared" si="1050"/>
        <v/>
      </c>
      <c r="CR637" s="24" t="str">
        <f t="shared" si="1051"/>
        <v/>
      </c>
      <c r="CS637" s="24" t="str">
        <f t="shared" si="1052"/>
        <v/>
      </c>
      <c r="CT637" s="58" t="str">
        <f>IF(BO637="","",COUNTIF($BO$3:BO637,BO637)&amp;"@"&amp;BO637)</f>
        <v/>
      </c>
      <c r="CU637" s="16" t="str">
        <f t="shared" si="990"/>
        <v/>
      </c>
      <c r="CV637" s="63" t="str">
        <f t="shared" si="1053"/>
        <v/>
      </c>
      <c r="CW637" s="16" t="str">
        <f t="shared" si="1054"/>
        <v/>
      </c>
      <c r="CX637" s="16" t="str">
        <f t="shared" si="1055"/>
        <v/>
      </c>
      <c r="CY637" s="16" t="str">
        <f t="shared" si="1056"/>
        <v/>
      </c>
      <c r="CZ637" s="85" t="str">
        <f t="shared" si="1057"/>
        <v/>
      </c>
      <c r="DA637" s="16" t="str">
        <f t="shared" si="1058"/>
        <v/>
      </c>
      <c r="DB637" s="16" t="str">
        <f t="shared" si="1059"/>
        <v/>
      </c>
      <c r="DC637" s="28" t="str">
        <f>IF(CP637="","",$DC$1&amp;(INDEX(価格設定!D$1:XFD$3,ROW(価格設定!$D$3),MATCH($AW637,価格設定!D$1:XFD$1,1))*100)&amp;"%")</f>
        <v/>
      </c>
      <c r="DD637" s="28" t="str">
        <f>IF(CP637="","",$DD$1&amp;(INDEX(価格設定!D$1:XFD$3,ROW(価格設定!$D$2),MATCH($AW637,価格設定!D$1:XFD$1,1))*100)&amp;"%")</f>
        <v/>
      </c>
      <c r="DE637" s="29" t="str">
        <f t="shared" si="1060"/>
        <v/>
      </c>
      <c r="DG637" s="58" t="str">
        <f t="shared" si="1061"/>
        <v/>
      </c>
      <c r="DH637" s="58" t="str">
        <f t="shared" si="1062"/>
        <v/>
      </c>
      <c r="DI637" s="58" t="str">
        <f t="shared" si="1063"/>
        <v/>
      </c>
      <c r="DJ637" s="85" t="str">
        <f t="shared" si="1064"/>
        <v/>
      </c>
      <c r="DL637" s="58" t="str">
        <f>IF(COUNTIF(DG$3:DG$1048576,DG637)=COUNTIF($DG$3:$DG637,DG637),DG637,"")</f>
        <v/>
      </c>
      <c r="DM637" s="85" t="str">
        <f t="shared" si="1065"/>
        <v/>
      </c>
      <c r="DN637" s="85" t="str">
        <f t="shared" si="991"/>
        <v/>
      </c>
      <c r="DO637" s="85" t="str">
        <f t="shared" si="991"/>
        <v/>
      </c>
      <c r="DP637" s="303"/>
      <c r="DQ637" s="17" t="str">
        <f t="shared" si="992"/>
        <v/>
      </c>
      <c r="DR637" s="17" t="str">
        <f t="shared" si="993"/>
        <v/>
      </c>
      <c r="DS637" s="17" t="str">
        <f t="shared" si="994"/>
        <v/>
      </c>
      <c r="DU637" s="16" t="str">
        <f t="shared" si="1066"/>
        <v/>
      </c>
      <c r="DV637" s="16" t="str">
        <f>IF(DU637="","",COUNT($DU$3:DU637))</f>
        <v/>
      </c>
      <c r="DW637" s="16" t="str">
        <f t="shared" si="1067"/>
        <v/>
      </c>
      <c r="DX637" s="16" t="str">
        <f t="shared" si="1068"/>
        <v/>
      </c>
      <c r="DY637" s="16" t="str">
        <f>IF(DZ637="","",COUNTIF(DZ$3:DZ637,DZ637))</f>
        <v/>
      </c>
      <c r="DZ637" s="16" t="str">
        <f t="shared" si="1069"/>
        <v/>
      </c>
      <c r="EA637" s="16" t="str">
        <f t="shared" si="1070"/>
        <v/>
      </c>
      <c r="EB637" s="16" t="str">
        <f t="shared" si="1071"/>
        <v/>
      </c>
      <c r="EC637" s="16" t="str">
        <f t="shared" si="1072"/>
        <v/>
      </c>
      <c r="ED637" s="16" t="str">
        <f t="shared" si="1073"/>
        <v/>
      </c>
      <c r="EE637" s="16" t="str">
        <f t="shared" si="1074"/>
        <v/>
      </c>
      <c r="EF637" s="16" t="str">
        <f t="shared" si="1075"/>
        <v/>
      </c>
      <c r="EG637" s="16" t="str">
        <f t="shared" si="1076"/>
        <v/>
      </c>
      <c r="EH637" s="16" t="str">
        <f t="shared" si="1077"/>
        <v/>
      </c>
      <c r="EI637" s="16" t="str">
        <f t="shared" si="1078"/>
        <v/>
      </c>
      <c r="EJ637" s="16" t="str">
        <f t="shared" si="1079"/>
        <v/>
      </c>
      <c r="EK637" s="16" t="str">
        <f t="shared" si="1080"/>
        <v/>
      </c>
      <c r="EL637" s="58" t="str">
        <f t="shared" si="1081"/>
        <v/>
      </c>
      <c r="EM637" s="58" t="str">
        <f>IF(OR($DZ637="",CR637=""),IF($EL637="","",$EL637),IF(OR(CR637="なし",CR637=0),領収書!$H$1,CR637))</f>
        <v/>
      </c>
      <c r="EN637" s="58" t="str">
        <f>IF(OR($DZ637="",CS637=""),IF($EL637="","",$EL637),IF(OR(CS637="なし",CS637=0),入力!$EN$1,CS637))</f>
        <v/>
      </c>
      <c r="EO637" s="63" t="str">
        <f t="shared" si="1082"/>
        <v/>
      </c>
      <c r="EP637" s="63" t="str">
        <f t="shared" si="1083"/>
        <v/>
      </c>
      <c r="ER637" s="16" t="str">
        <f>IF(AND(COUNTIF($ET$3:ET637,ET637)=1,ET637&lt;&gt;""),MAX($ER$3:ER636)+1,"")</f>
        <v/>
      </c>
      <c r="ES637" s="16" t="str">
        <f>IF(価格設定!B639="","",価格設定!B639)</f>
        <v/>
      </c>
      <c r="ET637" s="16" t="str">
        <f>IF(価格設定!C639="","",価格設定!C639)</f>
        <v/>
      </c>
      <c r="EV637" s="16" t="str">
        <f t="shared" si="995"/>
        <v/>
      </c>
      <c r="EW637" s="16" t="str">
        <f t="shared" si="1084"/>
        <v/>
      </c>
    </row>
    <row r="638" spans="1:153" ht="30" customHeight="1" x14ac:dyDescent="0.2">
      <c r="A638" s="225"/>
      <c r="B638" s="212"/>
      <c r="C638" s="221"/>
      <c r="D638" s="164"/>
      <c r="E638" s="165"/>
      <c r="F638" s="166"/>
      <c r="G638" s="167"/>
      <c r="H638" s="179"/>
      <c r="I638" s="306"/>
      <c r="J638" s="169"/>
      <c r="K638" s="179"/>
      <c r="L638" s="186"/>
      <c r="M638" s="186"/>
      <c r="N638" s="168"/>
      <c r="O638" s="170"/>
      <c r="P638" s="212"/>
      <c r="Q638" s="179" t="str">
        <f>IFERROR(IF(H638="","",IFERROR(INDEX(価格設定!$B$5:$B$1048576,MATCH(H638,価格設定!$B$5:$B$1048576,0),0),INDEX(価格設定!$B$5:$B$1048576,MATCH("*"&amp;H638&amp;"*",価格設定!$B$5:$B$1048576,0),0))),H638)</f>
        <v/>
      </c>
      <c r="R638" s="250" t="str">
        <f>IFERROR(IF(Q638="",IF(K638="","",K638),IF(K638="",IF(INDEX(価格設定!$C$5:$C$1048576,MATCH(Q638,価格設定!$B$5:$B$1048576,0),0)=0,"",INDEX(価格設定!$C$5:$C$1048576,MATCH(Q638,価格設定!$B$5:$B$1048576,0),0)),IF(K638="なし","",K638))),"")</f>
        <v/>
      </c>
      <c r="S638" s="308" t="str">
        <f t="shared" si="996"/>
        <v/>
      </c>
      <c r="T638" s="126" t="str">
        <f>IFERROR(IF(J638="",IF(INDEX(価格設定!$E$5:$R$1048576,MATCH($Q638,価格設定!B$5:B$1048576,0),MATCH($AW638,価格設定!E$1:X$1,1))=0,"",INDEX(価格設定!$E$5:$R$1048576,MATCH($Q638,価格設定!B$5:B$1048576,0),MATCH($AW638,価格設定!E$1:X$1,1))),J638),"")</f>
        <v/>
      </c>
      <c r="U638" s="126" t="str">
        <f t="shared" si="997"/>
        <v/>
      </c>
      <c r="V638" s="132" t="str">
        <f t="shared" si="998"/>
        <v/>
      </c>
      <c r="W638" s="127" t="str">
        <f>IFERROR(IF(OR(T638="",T638&lt;0),"",IFERROR(INDEX(価格設定!E$2:X$3,IF(AND(K638=$K$1,$K$1&lt;&gt;""),ROW(価格設定!$D$3)-1,MATCH(INDEX(価格設定!$D$5:$D$1048576,MATCH(Q638,価格設定!$B$5:$B$1048576,0),0),価格設定!$D$2:$D$3,0)),MATCH($AW638,価格設定!E$1:X$1,1)),INDEX(価格設定!E$2:X$2,0,MATCH($AW638,価格設定!E$1:X$1,1)))),"")</f>
        <v/>
      </c>
      <c r="X638" s="126" t="str">
        <f t="shared" si="989"/>
        <v/>
      </c>
      <c r="Y638" s="128" t="str">
        <f t="shared" si="999"/>
        <v/>
      </c>
      <c r="Z638" s="126" t="str">
        <f t="shared" si="1000"/>
        <v/>
      </c>
      <c r="AA638" s="129" t="str">
        <f t="shared" si="1001"/>
        <v/>
      </c>
      <c r="AB638" s="126" t="str">
        <f t="shared" si="1002"/>
        <v/>
      </c>
      <c r="AC638" s="280" t="str">
        <f t="shared" si="1003"/>
        <v/>
      </c>
      <c r="AD638" s="15"/>
      <c r="AE638" s="204" t="str">
        <f>IF(AF638="","",COUNT($AF$3:AF638))</f>
        <v/>
      </c>
      <c r="AF638" s="206" t="str">
        <f t="shared" si="1004"/>
        <v/>
      </c>
      <c r="AG638" s="204" t="str">
        <f t="shared" si="1005"/>
        <v/>
      </c>
      <c r="AH638" s="204" t="str">
        <f t="shared" si="1006"/>
        <v/>
      </c>
      <c r="AI638" s="287"/>
      <c r="AJ638" s="15"/>
      <c r="AK638" s="138" t="str">
        <f t="shared" si="1007"/>
        <v/>
      </c>
      <c r="AL638" s="131" t="str">
        <f t="shared" si="1008"/>
        <v/>
      </c>
      <c r="AM638" s="131" t="str">
        <f t="shared" si="1009"/>
        <v/>
      </c>
      <c r="AN638" s="313" t="str">
        <f t="shared" si="1010"/>
        <v/>
      </c>
      <c r="AO638" s="316" t="str">
        <f t="shared" si="1011"/>
        <v/>
      </c>
      <c r="AP638" s="18"/>
      <c r="AQ638" s="3" t="str">
        <f>IF(F638="","",MAX($AQ$3:AQ637)+1)</f>
        <v/>
      </c>
      <c r="AR638" s="3" t="str">
        <f>IF(OR(AQ638="",BB638=""),"",MAX($AR$3:AR637)+1)</f>
        <v/>
      </c>
      <c r="AS638" s="3" t="str">
        <f>IF(CQ638="","",RANK(CQ638,CQ$3:CQ$1048576,1)+COUNTIF($CQ$3:CQ638,CQ638)-1)</f>
        <v/>
      </c>
      <c r="AT638" s="21" t="str">
        <f>IF(C638="",IF(OR(AND($H638&lt;&gt;"",C638=""),AND($F637=$F638,$AZ638&lt;&gt;""),COUNTA($H$3:$H$1048576,#REF!,$F$3:$F$1048576)&gt;COUNTA($H$3:$H638,#REF!,$F$3:$F638),$AZ638&lt;&gt;""),INDEX(AT$3:AT$1048576,MATCH(MAX($AQ$3:$AQ637),$AQ$3:$AQ$1048576,0),0),""),C638)</f>
        <v/>
      </c>
      <c r="AU638" s="21" t="str">
        <f>IF(D638="",IF(OR(AND($H638&lt;&gt;"",D638=""),AND($F637=$F638,$AZ638&lt;&gt;""),COUNTA($H$3:$H$1048576,#REF!,$F$3:$F$1048576)&gt;COUNTA($H$3:$H638,#REF!,$F$3:$F638),$AZ638&lt;&gt;""),INDEX(AU$3:AU$1048576,MATCH(MAX($AQ$3:$AQ637),$AQ$3:$AQ$1048576,0),0),""),D638)</f>
        <v/>
      </c>
      <c r="AV638" s="21" t="str">
        <f>IF(E638="",IF(OR(AND($H638&lt;&gt;"",E638=""),AND($F637=$F638,$AZ638&lt;&gt;""),COUNTA($H$3:$H$1048576,#REF!,$F$3:$F$1048576)&gt;COUNTA($H$3:$H638,#REF!,$F$3:$F638),$AZ638&lt;&gt;""),INDEX(AV$3:AV$1048576,MATCH(MAX($AQ$3:$AQ637),$AQ$3:$AQ$1048576,0),0),""),E638)</f>
        <v/>
      </c>
      <c r="AW638" s="24" t="str">
        <f t="shared" si="1012"/>
        <v/>
      </c>
      <c r="AX638" s="13" t="str">
        <f t="shared" si="1013"/>
        <v/>
      </c>
      <c r="AY638" s="4" t="str">
        <f t="shared" si="1014"/>
        <v/>
      </c>
      <c r="AZ638" s="4" t="str">
        <f>IF(AX638="",IF(OR(AND(H638&lt;&gt;"",F638=""),COUNTA($H$3:$H$1048576)&gt;COUNTA($H$3:$H638)),INDEX(AX$3:AX638,MATCH(MAX($AQ$3:AQ638),AQ$3:AQ638,0),0),""),AX638)</f>
        <v/>
      </c>
      <c r="BA638" s="4" t="str">
        <f>IF(AY638="",IF(AND(H638&lt;&gt;"",F638=""),INDEX(AY$3:AY638,MATCH(MAX($AQ$3:AQ638),AQ$3:AQ638,0),0),""),AY638)</f>
        <v/>
      </c>
      <c r="BB638" s="82" t="str">
        <f>IF(BC638="","",RANK(BC638,BC$3:BC$1048576,1)+COUNTIF($BC$3:BC638,BC638)-1)</f>
        <v/>
      </c>
      <c r="BC638" s="139" t="str">
        <f t="shared" si="1015"/>
        <v/>
      </c>
      <c r="BD638" s="46" t="str">
        <f t="shared" si="1016"/>
        <v/>
      </c>
      <c r="BE638" s="46" t="str">
        <f t="shared" si="1017"/>
        <v/>
      </c>
      <c r="BF638" s="46" t="str">
        <f t="shared" si="1018"/>
        <v/>
      </c>
      <c r="BG638" s="4" t="str">
        <f t="shared" si="1019"/>
        <v/>
      </c>
      <c r="BH638" s="180" t="str">
        <f t="shared" si="1020"/>
        <v/>
      </c>
      <c r="BI638" s="16" t="str">
        <f t="shared" si="1021"/>
        <v/>
      </c>
      <c r="BJ638" s="52" t="str">
        <f>IF(BI638="","",IF(W638="","",IF(AND(K638=$K$1,$K$1&lt;&gt;""),$BT$2,IFERROR(IF(INDEX(価格設定!$D$5:$D$1048576,MATCH(Q638,価格設定!$B$5:$B$1048576,0),0)=価格設定!$D$3,$BT$2,$BS$2),$BS$2))))</f>
        <v/>
      </c>
      <c r="BK638" s="16" t="str">
        <f>IF(BI638="","",IF(COUNTIF($BI$3:BI638,BI638)=1,1,IF(AND(BI637=BI638,BH638=""),BK637,COUNTIF($BH$3:BH638,BH638))))</f>
        <v/>
      </c>
      <c r="BL638" s="52" t="str">
        <f t="shared" si="1022"/>
        <v/>
      </c>
      <c r="BM638" s="52" t="str">
        <f t="shared" si="1023"/>
        <v/>
      </c>
      <c r="BN638" s="119" t="str">
        <f t="shared" si="1024"/>
        <v/>
      </c>
      <c r="BO638" s="119" t="str">
        <f t="shared" si="1025"/>
        <v/>
      </c>
      <c r="BP638" s="17" t="str">
        <f t="shared" si="1026"/>
        <v/>
      </c>
      <c r="BQ638" s="17" t="str">
        <f t="shared" si="1027"/>
        <v/>
      </c>
      <c r="BR638" s="17" t="str">
        <f>IF(OR(BP638="",COUNTIF($BO$3:BO638,BO638)&lt;&gt;1),"",SUMIF(BO$3:BO$1048576,BO638,BP$3:BP$1048576))</f>
        <v/>
      </c>
      <c r="BS638" s="17" t="str">
        <f t="shared" si="1028"/>
        <v/>
      </c>
      <c r="BT638" s="17" t="str">
        <f t="shared" si="1029"/>
        <v/>
      </c>
      <c r="BU638" s="17" t="str">
        <f t="shared" si="1030"/>
        <v/>
      </c>
      <c r="BV638" s="24" t="str">
        <f t="shared" si="1031"/>
        <v/>
      </c>
      <c r="BW638" s="24" t="str">
        <f t="shared" si="1032"/>
        <v/>
      </c>
      <c r="BX638" s="24" t="str">
        <f t="shared" si="1033"/>
        <v/>
      </c>
      <c r="BY638" s="26" t="str">
        <f t="shared" si="1034"/>
        <v/>
      </c>
      <c r="BZ638" s="26" t="str">
        <f t="shared" si="1035"/>
        <v/>
      </c>
      <c r="CA638" s="26" t="str">
        <f t="shared" si="1036"/>
        <v/>
      </c>
      <c r="CB638" s="66" t="str">
        <f t="shared" si="1037"/>
        <v/>
      </c>
      <c r="CC638" s="65" t="str">
        <f t="shared" si="1038"/>
        <v/>
      </c>
      <c r="CD638" s="26" t="str">
        <f t="shared" si="1039"/>
        <v/>
      </c>
      <c r="CE638" s="26" t="str">
        <f t="shared" si="1040"/>
        <v/>
      </c>
      <c r="CF638" s="193" t="str">
        <f t="shared" si="1041"/>
        <v/>
      </c>
      <c r="CG638" s="193" t="str">
        <f t="shared" si="1042"/>
        <v/>
      </c>
      <c r="CH638" s="26" t="str">
        <f t="shared" si="1043"/>
        <v/>
      </c>
      <c r="CI638" s="26" t="str">
        <f t="shared" si="1044"/>
        <v/>
      </c>
      <c r="CJ638" s="65" t="str">
        <f t="shared" si="1045"/>
        <v/>
      </c>
      <c r="CK638" s="65" t="str">
        <f t="shared" si="1046"/>
        <v/>
      </c>
      <c r="CL638" s="64" t="str">
        <f t="shared" si="1047"/>
        <v/>
      </c>
      <c r="CM638" s="64" t="str">
        <f t="shared" si="1048"/>
        <v/>
      </c>
      <c r="CN638" s="65" t="str">
        <f t="shared" si="1049"/>
        <v/>
      </c>
      <c r="CP638" s="63" t="str">
        <f>IF(BH638="","",MAX($CP$3:CP637)+1)</f>
        <v/>
      </c>
      <c r="CQ638" s="24" t="str">
        <f t="shared" si="1050"/>
        <v/>
      </c>
      <c r="CR638" s="24" t="str">
        <f t="shared" si="1051"/>
        <v/>
      </c>
      <c r="CS638" s="24" t="str">
        <f t="shared" si="1052"/>
        <v/>
      </c>
      <c r="CT638" s="58" t="str">
        <f>IF(BO638="","",COUNTIF($BO$3:BO638,BO638)&amp;"@"&amp;BO638)</f>
        <v/>
      </c>
      <c r="CU638" s="16" t="str">
        <f t="shared" si="990"/>
        <v/>
      </c>
      <c r="CV638" s="63" t="str">
        <f t="shared" si="1053"/>
        <v/>
      </c>
      <c r="CW638" s="16" t="str">
        <f t="shared" si="1054"/>
        <v/>
      </c>
      <c r="CX638" s="16" t="str">
        <f t="shared" si="1055"/>
        <v/>
      </c>
      <c r="CY638" s="16" t="str">
        <f t="shared" si="1056"/>
        <v/>
      </c>
      <c r="CZ638" s="85" t="str">
        <f t="shared" si="1057"/>
        <v/>
      </c>
      <c r="DA638" s="16" t="str">
        <f t="shared" si="1058"/>
        <v/>
      </c>
      <c r="DB638" s="16" t="str">
        <f t="shared" si="1059"/>
        <v/>
      </c>
      <c r="DC638" s="28" t="str">
        <f>IF(CP638="","",$DC$1&amp;(INDEX(価格設定!D$1:XFD$3,ROW(価格設定!$D$3),MATCH($AW638,価格設定!D$1:XFD$1,1))*100)&amp;"%")</f>
        <v/>
      </c>
      <c r="DD638" s="28" t="str">
        <f>IF(CP638="","",$DD$1&amp;(INDEX(価格設定!D$1:XFD$3,ROW(価格設定!$D$2),MATCH($AW638,価格設定!D$1:XFD$1,1))*100)&amp;"%")</f>
        <v/>
      </c>
      <c r="DE638" s="29" t="str">
        <f t="shared" si="1060"/>
        <v/>
      </c>
      <c r="DG638" s="58" t="str">
        <f t="shared" si="1061"/>
        <v/>
      </c>
      <c r="DH638" s="58" t="str">
        <f t="shared" si="1062"/>
        <v/>
      </c>
      <c r="DI638" s="58" t="str">
        <f t="shared" si="1063"/>
        <v/>
      </c>
      <c r="DJ638" s="85" t="str">
        <f t="shared" si="1064"/>
        <v/>
      </c>
      <c r="DL638" s="58" t="str">
        <f>IF(COUNTIF(DG$3:DG$1048576,DG638)=COUNTIF($DG$3:$DG638,DG638),DG638,"")</f>
        <v/>
      </c>
      <c r="DM638" s="85" t="str">
        <f t="shared" si="1065"/>
        <v/>
      </c>
      <c r="DN638" s="85" t="str">
        <f t="shared" si="991"/>
        <v/>
      </c>
      <c r="DO638" s="85" t="str">
        <f t="shared" si="991"/>
        <v/>
      </c>
      <c r="DP638" s="303"/>
      <c r="DQ638" s="17" t="str">
        <f t="shared" si="992"/>
        <v/>
      </c>
      <c r="DR638" s="17" t="str">
        <f t="shared" si="993"/>
        <v/>
      </c>
      <c r="DS638" s="17" t="str">
        <f t="shared" si="994"/>
        <v/>
      </c>
      <c r="DU638" s="16" t="str">
        <f t="shared" si="1066"/>
        <v/>
      </c>
      <c r="DV638" s="16" t="str">
        <f>IF(DU638="","",COUNT($DU$3:DU638))</f>
        <v/>
      </c>
      <c r="DW638" s="16" t="str">
        <f t="shared" si="1067"/>
        <v/>
      </c>
      <c r="DX638" s="16" t="str">
        <f t="shared" si="1068"/>
        <v/>
      </c>
      <c r="DY638" s="16" t="str">
        <f>IF(DZ638="","",COUNTIF(DZ$3:DZ638,DZ638))</f>
        <v/>
      </c>
      <c r="DZ638" s="16" t="str">
        <f t="shared" si="1069"/>
        <v/>
      </c>
      <c r="EA638" s="16" t="str">
        <f t="shared" si="1070"/>
        <v/>
      </c>
      <c r="EB638" s="16" t="str">
        <f t="shared" si="1071"/>
        <v/>
      </c>
      <c r="EC638" s="16" t="str">
        <f t="shared" si="1072"/>
        <v/>
      </c>
      <c r="ED638" s="16" t="str">
        <f t="shared" si="1073"/>
        <v/>
      </c>
      <c r="EE638" s="16" t="str">
        <f t="shared" si="1074"/>
        <v/>
      </c>
      <c r="EF638" s="16" t="str">
        <f t="shared" si="1075"/>
        <v/>
      </c>
      <c r="EG638" s="16" t="str">
        <f t="shared" si="1076"/>
        <v/>
      </c>
      <c r="EH638" s="16" t="str">
        <f t="shared" si="1077"/>
        <v/>
      </c>
      <c r="EI638" s="16" t="str">
        <f t="shared" si="1078"/>
        <v/>
      </c>
      <c r="EJ638" s="16" t="str">
        <f t="shared" si="1079"/>
        <v/>
      </c>
      <c r="EK638" s="16" t="str">
        <f t="shared" si="1080"/>
        <v/>
      </c>
      <c r="EL638" s="58" t="str">
        <f t="shared" si="1081"/>
        <v/>
      </c>
      <c r="EM638" s="58" t="str">
        <f>IF(OR($DZ638="",CR638=""),IF($EL638="","",$EL638),IF(OR(CR638="なし",CR638=0),領収書!$H$1,CR638))</f>
        <v/>
      </c>
      <c r="EN638" s="58" t="str">
        <f>IF(OR($DZ638="",CS638=""),IF($EL638="","",$EL638),IF(OR(CS638="なし",CS638=0),入力!$EN$1,CS638))</f>
        <v/>
      </c>
      <c r="EO638" s="63" t="str">
        <f t="shared" si="1082"/>
        <v/>
      </c>
      <c r="EP638" s="63" t="str">
        <f t="shared" si="1083"/>
        <v/>
      </c>
      <c r="ER638" s="16" t="str">
        <f>IF(AND(COUNTIF($ET$3:ET638,ET638)=1,ET638&lt;&gt;""),MAX($ER$3:ER637)+1,"")</f>
        <v/>
      </c>
      <c r="ES638" s="16" t="str">
        <f>IF(価格設定!B640="","",価格設定!B640)</f>
        <v/>
      </c>
      <c r="ET638" s="16" t="str">
        <f>IF(価格設定!C640="","",価格設定!C640)</f>
        <v/>
      </c>
      <c r="EV638" s="16" t="str">
        <f t="shared" si="995"/>
        <v/>
      </c>
      <c r="EW638" s="16" t="str">
        <f t="shared" si="1084"/>
        <v/>
      </c>
    </row>
    <row r="639" spans="1:153" ht="30" customHeight="1" x14ac:dyDescent="0.2">
      <c r="A639" s="225"/>
      <c r="B639" s="212"/>
      <c r="C639" s="221"/>
      <c r="D639" s="164"/>
      <c r="E639" s="165"/>
      <c r="F639" s="166"/>
      <c r="G639" s="167"/>
      <c r="H639" s="179"/>
      <c r="I639" s="306"/>
      <c r="J639" s="169"/>
      <c r="K639" s="179"/>
      <c r="L639" s="186"/>
      <c r="M639" s="186"/>
      <c r="N639" s="168"/>
      <c r="O639" s="170"/>
      <c r="P639" s="212"/>
      <c r="Q639" s="179" t="str">
        <f>IFERROR(IF(H639="","",IFERROR(INDEX(価格設定!$B$5:$B$1048576,MATCH(H639,価格設定!$B$5:$B$1048576,0),0),INDEX(価格設定!$B$5:$B$1048576,MATCH("*"&amp;H639&amp;"*",価格設定!$B$5:$B$1048576,0),0))),H639)</f>
        <v/>
      </c>
      <c r="R639" s="250" t="str">
        <f>IFERROR(IF(Q639="",IF(K639="","",K639),IF(K639="",IF(INDEX(価格設定!$C$5:$C$1048576,MATCH(Q639,価格設定!$B$5:$B$1048576,0),0)=0,"",INDEX(価格設定!$C$5:$C$1048576,MATCH(Q639,価格設定!$B$5:$B$1048576,0),0)),IF(K639="なし","",K639))),"")</f>
        <v/>
      </c>
      <c r="S639" s="308" t="str">
        <f t="shared" si="996"/>
        <v/>
      </c>
      <c r="T639" s="126" t="str">
        <f>IFERROR(IF(J639="",IF(INDEX(価格設定!$E$5:$R$1048576,MATCH($Q639,価格設定!B$5:B$1048576,0),MATCH($AW639,価格設定!E$1:X$1,1))=0,"",INDEX(価格設定!$E$5:$R$1048576,MATCH($Q639,価格設定!B$5:B$1048576,0),MATCH($AW639,価格設定!E$1:X$1,1))),J639),"")</f>
        <v/>
      </c>
      <c r="U639" s="126" t="str">
        <f t="shared" si="997"/>
        <v/>
      </c>
      <c r="V639" s="132" t="str">
        <f t="shared" si="998"/>
        <v/>
      </c>
      <c r="W639" s="127" t="str">
        <f>IFERROR(IF(OR(T639="",T639&lt;0),"",IFERROR(INDEX(価格設定!E$2:X$3,IF(AND(K639=$K$1,$K$1&lt;&gt;""),ROW(価格設定!$D$3)-1,MATCH(INDEX(価格設定!$D$5:$D$1048576,MATCH(Q639,価格設定!$B$5:$B$1048576,0),0),価格設定!$D$2:$D$3,0)),MATCH($AW639,価格設定!E$1:X$1,1)),INDEX(価格設定!E$2:X$2,0,MATCH($AW639,価格設定!E$1:X$1,1)))),"")</f>
        <v/>
      </c>
      <c r="X639" s="126" t="str">
        <f t="shared" si="989"/>
        <v/>
      </c>
      <c r="Y639" s="128" t="str">
        <f t="shared" si="999"/>
        <v/>
      </c>
      <c r="Z639" s="126" t="str">
        <f t="shared" si="1000"/>
        <v/>
      </c>
      <c r="AA639" s="129" t="str">
        <f t="shared" si="1001"/>
        <v/>
      </c>
      <c r="AB639" s="126" t="str">
        <f t="shared" si="1002"/>
        <v/>
      </c>
      <c r="AC639" s="280" t="str">
        <f t="shared" si="1003"/>
        <v/>
      </c>
      <c r="AD639" s="15"/>
      <c r="AE639" s="204" t="str">
        <f>IF(AF639="","",COUNT($AF$3:AF639))</f>
        <v/>
      </c>
      <c r="AF639" s="206" t="str">
        <f t="shared" si="1004"/>
        <v/>
      </c>
      <c r="AG639" s="204" t="str">
        <f t="shared" si="1005"/>
        <v/>
      </c>
      <c r="AH639" s="204" t="str">
        <f t="shared" si="1006"/>
        <v/>
      </c>
      <c r="AI639" s="287"/>
      <c r="AJ639" s="15"/>
      <c r="AK639" s="138" t="str">
        <f t="shared" si="1007"/>
        <v/>
      </c>
      <c r="AL639" s="131" t="str">
        <f t="shared" si="1008"/>
        <v/>
      </c>
      <c r="AM639" s="131" t="str">
        <f t="shared" si="1009"/>
        <v/>
      </c>
      <c r="AN639" s="313" t="str">
        <f t="shared" si="1010"/>
        <v/>
      </c>
      <c r="AO639" s="316" t="str">
        <f t="shared" si="1011"/>
        <v/>
      </c>
      <c r="AP639" s="18"/>
      <c r="AQ639" s="3" t="str">
        <f>IF(F639="","",MAX($AQ$3:AQ638)+1)</f>
        <v/>
      </c>
      <c r="AR639" s="3" t="str">
        <f>IF(OR(AQ639="",BB639=""),"",MAX($AR$3:AR638)+1)</f>
        <v/>
      </c>
      <c r="AS639" s="3" t="str">
        <f>IF(CQ639="","",RANK(CQ639,CQ$3:CQ$1048576,1)+COUNTIF($CQ$3:CQ639,CQ639)-1)</f>
        <v/>
      </c>
      <c r="AT639" s="21" t="str">
        <f>IF(C639="",IF(OR(AND($H639&lt;&gt;"",C639=""),AND($F638=$F639,$AZ639&lt;&gt;""),COUNTA($H$3:$H$1048576,#REF!,$F$3:$F$1048576)&gt;COUNTA($H$3:$H639,#REF!,$F$3:$F639),$AZ639&lt;&gt;""),INDEX(AT$3:AT$1048576,MATCH(MAX($AQ$3:$AQ638),$AQ$3:$AQ$1048576,0),0),""),C639)</f>
        <v/>
      </c>
      <c r="AU639" s="21" t="str">
        <f>IF(D639="",IF(OR(AND($H639&lt;&gt;"",D639=""),AND($F638=$F639,$AZ639&lt;&gt;""),COUNTA($H$3:$H$1048576,#REF!,$F$3:$F$1048576)&gt;COUNTA($H$3:$H639,#REF!,$F$3:$F639),$AZ639&lt;&gt;""),INDEX(AU$3:AU$1048576,MATCH(MAX($AQ$3:$AQ638),$AQ$3:$AQ$1048576,0),0),""),D639)</f>
        <v/>
      </c>
      <c r="AV639" s="21" t="str">
        <f>IF(E639="",IF(OR(AND($H639&lt;&gt;"",E639=""),AND($F638=$F639,$AZ639&lt;&gt;""),COUNTA($H$3:$H$1048576,#REF!,$F$3:$F$1048576)&gt;COUNTA($H$3:$H639,#REF!,$F$3:$F639),$AZ639&lt;&gt;""),INDEX(AV$3:AV$1048576,MATCH(MAX($AQ$3:$AQ638),$AQ$3:$AQ$1048576,0),0),""),E639)</f>
        <v/>
      </c>
      <c r="AW639" s="24" t="str">
        <f t="shared" si="1012"/>
        <v/>
      </c>
      <c r="AX639" s="13" t="str">
        <f t="shared" si="1013"/>
        <v/>
      </c>
      <c r="AY639" s="4" t="str">
        <f t="shared" si="1014"/>
        <v/>
      </c>
      <c r="AZ639" s="4" t="str">
        <f>IF(AX639="",IF(OR(AND(H639&lt;&gt;"",F639=""),COUNTA($H$3:$H$1048576)&gt;COUNTA($H$3:$H639)),INDEX(AX$3:AX639,MATCH(MAX($AQ$3:AQ639),AQ$3:AQ639,0),0),""),AX639)</f>
        <v/>
      </c>
      <c r="BA639" s="4" t="str">
        <f>IF(AY639="",IF(AND(H639&lt;&gt;"",F639=""),INDEX(AY$3:AY639,MATCH(MAX($AQ$3:AQ639),AQ$3:AQ639,0),0),""),AY639)</f>
        <v/>
      </c>
      <c r="BB639" s="82" t="str">
        <f>IF(BC639="","",RANK(BC639,BC$3:BC$1048576,1)+COUNTIF($BC$3:BC639,BC639)-1)</f>
        <v/>
      </c>
      <c r="BC639" s="139" t="str">
        <f t="shared" si="1015"/>
        <v/>
      </c>
      <c r="BD639" s="46" t="str">
        <f t="shared" si="1016"/>
        <v/>
      </c>
      <c r="BE639" s="46" t="str">
        <f t="shared" si="1017"/>
        <v/>
      </c>
      <c r="BF639" s="46" t="str">
        <f t="shared" si="1018"/>
        <v/>
      </c>
      <c r="BG639" s="4" t="str">
        <f t="shared" si="1019"/>
        <v/>
      </c>
      <c r="BH639" s="180" t="str">
        <f t="shared" si="1020"/>
        <v/>
      </c>
      <c r="BI639" s="16" t="str">
        <f t="shared" si="1021"/>
        <v/>
      </c>
      <c r="BJ639" s="52" t="str">
        <f>IF(BI639="","",IF(W639="","",IF(AND(K639=$K$1,$K$1&lt;&gt;""),$BT$2,IFERROR(IF(INDEX(価格設定!$D$5:$D$1048576,MATCH(Q639,価格設定!$B$5:$B$1048576,0),0)=価格設定!$D$3,$BT$2,$BS$2),$BS$2))))</f>
        <v/>
      </c>
      <c r="BK639" s="16" t="str">
        <f>IF(BI639="","",IF(COUNTIF($BI$3:BI639,BI639)=1,1,IF(AND(BI638=BI639,BH639=""),BK638,COUNTIF($BH$3:BH639,BH639))))</f>
        <v/>
      </c>
      <c r="BL639" s="52" t="str">
        <f t="shared" si="1022"/>
        <v/>
      </c>
      <c r="BM639" s="52" t="str">
        <f t="shared" si="1023"/>
        <v/>
      </c>
      <c r="BN639" s="119" t="str">
        <f t="shared" si="1024"/>
        <v/>
      </c>
      <c r="BO639" s="119" t="str">
        <f t="shared" si="1025"/>
        <v/>
      </c>
      <c r="BP639" s="17" t="str">
        <f t="shared" si="1026"/>
        <v/>
      </c>
      <c r="BQ639" s="17" t="str">
        <f t="shared" si="1027"/>
        <v/>
      </c>
      <c r="BR639" s="17" t="str">
        <f>IF(OR(BP639="",COUNTIF($BO$3:BO639,BO639)&lt;&gt;1),"",SUMIF(BO$3:BO$1048576,BO639,BP$3:BP$1048576))</f>
        <v/>
      </c>
      <c r="BS639" s="17" t="str">
        <f t="shared" si="1028"/>
        <v/>
      </c>
      <c r="BT639" s="17" t="str">
        <f t="shared" si="1029"/>
        <v/>
      </c>
      <c r="BU639" s="17" t="str">
        <f t="shared" si="1030"/>
        <v/>
      </c>
      <c r="BV639" s="24" t="str">
        <f t="shared" si="1031"/>
        <v/>
      </c>
      <c r="BW639" s="24" t="str">
        <f t="shared" si="1032"/>
        <v/>
      </c>
      <c r="BX639" s="24" t="str">
        <f t="shared" si="1033"/>
        <v/>
      </c>
      <c r="BY639" s="26" t="str">
        <f t="shared" si="1034"/>
        <v/>
      </c>
      <c r="BZ639" s="26" t="str">
        <f t="shared" si="1035"/>
        <v/>
      </c>
      <c r="CA639" s="26" t="str">
        <f t="shared" si="1036"/>
        <v/>
      </c>
      <c r="CB639" s="66" t="str">
        <f t="shared" si="1037"/>
        <v/>
      </c>
      <c r="CC639" s="65" t="str">
        <f t="shared" si="1038"/>
        <v/>
      </c>
      <c r="CD639" s="26" t="str">
        <f t="shared" si="1039"/>
        <v/>
      </c>
      <c r="CE639" s="26" t="str">
        <f t="shared" si="1040"/>
        <v/>
      </c>
      <c r="CF639" s="193" t="str">
        <f t="shared" si="1041"/>
        <v/>
      </c>
      <c r="CG639" s="193" t="str">
        <f t="shared" si="1042"/>
        <v/>
      </c>
      <c r="CH639" s="26" t="str">
        <f t="shared" si="1043"/>
        <v/>
      </c>
      <c r="CI639" s="26" t="str">
        <f t="shared" si="1044"/>
        <v/>
      </c>
      <c r="CJ639" s="65" t="str">
        <f t="shared" si="1045"/>
        <v/>
      </c>
      <c r="CK639" s="65" t="str">
        <f t="shared" si="1046"/>
        <v/>
      </c>
      <c r="CL639" s="64" t="str">
        <f t="shared" si="1047"/>
        <v/>
      </c>
      <c r="CM639" s="64" t="str">
        <f t="shared" si="1048"/>
        <v/>
      </c>
      <c r="CN639" s="65" t="str">
        <f t="shared" si="1049"/>
        <v/>
      </c>
      <c r="CP639" s="63" t="str">
        <f>IF(BH639="","",MAX($CP$3:CP638)+1)</f>
        <v/>
      </c>
      <c r="CQ639" s="24" t="str">
        <f t="shared" si="1050"/>
        <v/>
      </c>
      <c r="CR639" s="24" t="str">
        <f t="shared" si="1051"/>
        <v/>
      </c>
      <c r="CS639" s="24" t="str">
        <f t="shared" si="1052"/>
        <v/>
      </c>
      <c r="CT639" s="58" t="str">
        <f>IF(BO639="","",COUNTIF($BO$3:BO639,BO639)&amp;"@"&amp;BO639)</f>
        <v/>
      </c>
      <c r="CU639" s="16" t="str">
        <f t="shared" si="990"/>
        <v/>
      </c>
      <c r="CV639" s="63" t="str">
        <f t="shared" si="1053"/>
        <v/>
      </c>
      <c r="CW639" s="16" t="str">
        <f t="shared" si="1054"/>
        <v/>
      </c>
      <c r="CX639" s="16" t="str">
        <f t="shared" si="1055"/>
        <v/>
      </c>
      <c r="CY639" s="16" t="str">
        <f t="shared" si="1056"/>
        <v/>
      </c>
      <c r="CZ639" s="85" t="str">
        <f t="shared" si="1057"/>
        <v/>
      </c>
      <c r="DA639" s="16" t="str">
        <f t="shared" si="1058"/>
        <v/>
      </c>
      <c r="DB639" s="16" t="str">
        <f t="shared" si="1059"/>
        <v/>
      </c>
      <c r="DC639" s="28" t="str">
        <f>IF(CP639="","",$DC$1&amp;(INDEX(価格設定!D$1:XFD$3,ROW(価格設定!$D$3),MATCH($AW639,価格設定!D$1:XFD$1,1))*100)&amp;"%")</f>
        <v/>
      </c>
      <c r="DD639" s="28" t="str">
        <f>IF(CP639="","",$DD$1&amp;(INDEX(価格設定!D$1:XFD$3,ROW(価格設定!$D$2),MATCH($AW639,価格設定!D$1:XFD$1,1))*100)&amp;"%")</f>
        <v/>
      </c>
      <c r="DE639" s="29" t="str">
        <f t="shared" si="1060"/>
        <v/>
      </c>
      <c r="DG639" s="58" t="str">
        <f t="shared" si="1061"/>
        <v/>
      </c>
      <c r="DH639" s="58" t="str">
        <f t="shared" si="1062"/>
        <v/>
      </c>
      <c r="DI639" s="58" t="str">
        <f t="shared" si="1063"/>
        <v/>
      </c>
      <c r="DJ639" s="85" t="str">
        <f t="shared" si="1064"/>
        <v/>
      </c>
      <c r="DL639" s="58" t="str">
        <f>IF(COUNTIF(DG$3:DG$1048576,DG639)=COUNTIF($DG$3:$DG639,DG639),DG639,"")</f>
        <v/>
      </c>
      <c r="DM639" s="85" t="str">
        <f t="shared" si="1065"/>
        <v/>
      </c>
      <c r="DN639" s="85" t="str">
        <f t="shared" si="991"/>
        <v/>
      </c>
      <c r="DO639" s="85" t="str">
        <f t="shared" si="991"/>
        <v/>
      </c>
      <c r="DP639" s="303"/>
      <c r="DQ639" s="17" t="str">
        <f t="shared" si="992"/>
        <v/>
      </c>
      <c r="DR639" s="17" t="str">
        <f t="shared" si="993"/>
        <v/>
      </c>
      <c r="DS639" s="17" t="str">
        <f t="shared" si="994"/>
        <v/>
      </c>
      <c r="DU639" s="16" t="str">
        <f t="shared" si="1066"/>
        <v/>
      </c>
      <c r="DV639" s="16" t="str">
        <f>IF(DU639="","",COUNT($DU$3:DU639))</f>
        <v/>
      </c>
      <c r="DW639" s="16" t="str">
        <f t="shared" si="1067"/>
        <v/>
      </c>
      <c r="DX639" s="16" t="str">
        <f t="shared" si="1068"/>
        <v/>
      </c>
      <c r="DY639" s="16" t="str">
        <f>IF(DZ639="","",COUNTIF(DZ$3:DZ639,DZ639))</f>
        <v/>
      </c>
      <c r="DZ639" s="16" t="str">
        <f t="shared" si="1069"/>
        <v/>
      </c>
      <c r="EA639" s="16" t="str">
        <f t="shared" si="1070"/>
        <v/>
      </c>
      <c r="EB639" s="16" t="str">
        <f t="shared" si="1071"/>
        <v/>
      </c>
      <c r="EC639" s="16" t="str">
        <f t="shared" si="1072"/>
        <v/>
      </c>
      <c r="ED639" s="16" t="str">
        <f t="shared" si="1073"/>
        <v/>
      </c>
      <c r="EE639" s="16" t="str">
        <f t="shared" si="1074"/>
        <v/>
      </c>
      <c r="EF639" s="16" t="str">
        <f t="shared" si="1075"/>
        <v/>
      </c>
      <c r="EG639" s="16" t="str">
        <f t="shared" si="1076"/>
        <v/>
      </c>
      <c r="EH639" s="16" t="str">
        <f t="shared" si="1077"/>
        <v/>
      </c>
      <c r="EI639" s="16" t="str">
        <f t="shared" si="1078"/>
        <v/>
      </c>
      <c r="EJ639" s="16" t="str">
        <f t="shared" si="1079"/>
        <v/>
      </c>
      <c r="EK639" s="16" t="str">
        <f t="shared" si="1080"/>
        <v/>
      </c>
      <c r="EL639" s="58" t="str">
        <f t="shared" si="1081"/>
        <v/>
      </c>
      <c r="EM639" s="58" t="str">
        <f>IF(OR($DZ639="",CR639=""),IF($EL639="","",$EL639),IF(OR(CR639="なし",CR639=0),領収書!$H$1,CR639))</f>
        <v/>
      </c>
      <c r="EN639" s="58" t="str">
        <f>IF(OR($DZ639="",CS639=""),IF($EL639="","",$EL639),IF(OR(CS639="なし",CS639=0),入力!$EN$1,CS639))</f>
        <v/>
      </c>
      <c r="EO639" s="63" t="str">
        <f t="shared" si="1082"/>
        <v/>
      </c>
      <c r="EP639" s="63" t="str">
        <f t="shared" si="1083"/>
        <v/>
      </c>
      <c r="ER639" s="16" t="str">
        <f>IF(AND(COUNTIF($ET$3:ET639,ET639)=1,ET639&lt;&gt;""),MAX($ER$3:ER638)+1,"")</f>
        <v/>
      </c>
      <c r="ES639" s="16" t="str">
        <f>IF(価格設定!B641="","",価格設定!B641)</f>
        <v/>
      </c>
      <c r="ET639" s="16" t="str">
        <f>IF(価格設定!C641="","",価格設定!C641)</f>
        <v/>
      </c>
      <c r="EV639" s="16" t="str">
        <f t="shared" si="995"/>
        <v/>
      </c>
      <c r="EW639" s="16" t="str">
        <f t="shared" si="1084"/>
        <v/>
      </c>
    </row>
    <row r="640" spans="1:153" ht="30" customHeight="1" x14ac:dyDescent="0.2">
      <c r="A640" s="225"/>
      <c r="B640" s="212"/>
      <c r="C640" s="221"/>
      <c r="D640" s="164"/>
      <c r="E640" s="165"/>
      <c r="F640" s="166"/>
      <c r="G640" s="167"/>
      <c r="H640" s="179"/>
      <c r="I640" s="306"/>
      <c r="J640" s="169"/>
      <c r="K640" s="179"/>
      <c r="L640" s="186"/>
      <c r="M640" s="186"/>
      <c r="N640" s="168"/>
      <c r="O640" s="170"/>
      <c r="P640" s="212"/>
      <c r="Q640" s="179" t="str">
        <f>IFERROR(IF(H640="","",IFERROR(INDEX(価格設定!$B$5:$B$1048576,MATCH(H640,価格設定!$B$5:$B$1048576,0),0),INDEX(価格設定!$B$5:$B$1048576,MATCH("*"&amp;H640&amp;"*",価格設定!$B$5:$B$1048576,0),0))),H640)</f>
        <v/>
      </c>
      <c r="R640" s="250" t="str">
        <f>IFERROR(IF(Q640="",IF(K640="","",K640),IF(K640="",IF(INDEX(価格設定!$C$5:$C$1048576,MATCH(Q640,価格設定!$B$5:$B$1048576,0),0)=0,"",INDEX(価格設定!$C$5:$C$1048576,MATCH(Q640,価格設定!$B$5:$B$1048576,0),0)),IF(K640="なし","",K640))),"")</f>
        <v/>
      </c>
      <c r="S640" s="308" t="str">
        <f t="shared" si="996"/>
        <v/>
      </c>
      <c r="T640" s="126" t="str">
        <f>IFERROR(IF(J640="",IF(INDEX(価格設定!$E$5:$R$1048576,MATCH($Q640,価格設定!B$5:B$1048576,0),MATCH($AW640,価格設定!E$1:X$1,1))=0,"",INDEX(価格設定!$E$5:$R$1048576,MATCH($Q640,価格設定!B$5:B$1048576,0),MATCH($AW640,価格設定!E$1:X$1,1))),J640),"")</f>
        <v/>
      </c>
      <c r="U640" s="126" t="str">
        <f t="shared" si="997"/>
        <v/>
      </c>
      <c r="V640" s="132" t="str">
        <f t="shared" si="998"/>
        <v/>
      </c>
      <c r="W640" s="127" t="str">
        <f>IFERROR(IF(OR(T640="",T640&lt;0),"",IFERROR(INDEX(価格設定!E$2:X$3,IF(AND(K640=$K$1,$K$1&lt;&gt;""),ROW(価格設定!$D$3)-1,MATCH(INDEX(価格設定!$D$5:$D$1048576,MATCH(Q640,価格設定!$B$5:$B$1048576,0),0),価格設定!$D$2:$D$3,0)),MATCH($AW640,価格設定!E$1:X$1,1)),INDEX(価格設定!E$2:X$2,0,MATCH($AW640,価格設定!E$1:X$1,1)))),"")</f>
        <v/>
      </c>
      <c r="X640" s="126" t="str">
        <f t="shared" si="989"/>
        <v/>
      </c>
      <c r="Y640" s="128" t="str">
        <f t="shared" si="999"/>
        <v/>
      </c>
      <c r="Z640" s="126" t="str">
        <f t="shared" si="1000"/>
        <v/>
      </c>
      <c r="AA640" s="129" t="str">
        <f t="shared" si="1001"/>
        <v/>
      </c>
      <c r="AB640" s="126" t="str">
        <f t="shared" si="1002"/>
        <v/>
      </c>
      <c r="AC640" s="280" t="str">
        <f t="shared" si="1003"/>
        <v/>
      </c>
      <c r="AD640" s="15"/>
      <c r="AE640" s="204" t="str">
        <f>IF(AF640="","",COUNT($AF$3:AF640))</f>
        <v/>
      </c>
      <c r="AF640" s="206" t="str">
        <f t="shared" si="1004"/>
        <v/>
      </c>
      <c r="AG640" s="204" t="str">
        <f t="shared" si="1005"/>
        <v/>
      </c>
      <c r="AH640" s="204" t="str">
        <f t="shared" si="1006"/>
        <v/>
      </c>
      <c r="AI640" s="287"/>
      <c r="AJ640" s="15"/>
      <c r="AK640" s="138" t="str">
        <f t="shared" si="1007"/>
        <v/>
      </c>
      <c r="AL640" s="131" t="str">
        <f t="shared" si="1008"/>
        <v/>
      </c>
      <c r="AM640" s="131" t="str">
        <f t="shared" si="1009"/>
        <v/>
      </c>
      <c r="AN640" s="313" t="str">
        <f t="shared" si="1010"/>
        <v/>
      </c>
      <c r="AO640" s="316" t="str">
        <f t="shared" si="1011"/>
        <v/>
      </c>
      <c r="AP640" s="18"/>
      <c r="AQ640" s="3" t="str">
        <f>IF(F640="","",MAX($AQ$3:AQ639)+1)</f>
        <v/>
      </c>
      <c r="AR640" s="3" t="str">
        <f>IF(OR(AQ640="",BB640=""),"",MAX($AR$3:AR639)+1)</f>
        <v/>
      </c>
      <c r="AS640" s="3" t="str">
        <f>IF(CQ640="","",RANK(CQ640,CQ$3:CQ$1048576,1)+COUNTIF($CQ$3:CQ640,CQ640)-1)</f>
        <v/>
      </c>
      <c r="AT640" s="21" t="str">
        <f>IF(C640="",IF(OR(AND($H640&lt;&gt;"",C640=""),AND($F639=$F640,$AZ640&lt;&gt;""),COUNTA($H$3:$H$1048576,#REF!,$F$3:$F$1048576)&gt;COUNTA($H$3:$H640,#REF!,$F$3:$F640),$AZ640&lt;&gt;""),INDEX(AT$3:AT$1048576,MATCH(MAX($AQ$3:$AQ639),$AQ$3:$AQ$1048576,0),0),""),C640)</f>
        <v/>
      </c>
      <c r="AU640" s="21" t="str">
        <f>IF(D640="",IF(OR(AND($H640&lt;&gt;"",D640=""),AND($F639=$F640,$AZ640&lt;&gt;""),COUNTA($H$3:$H$1048576,#REF!,$F$3:$F$1048576)&gt;COUNTA($H$3:$H640,#REF!,$F$3:$F640),$AZ640&lt;&gt;""),INDEX(AU$3:AU$1048576,MATCH(MAX($AQ$3:$AQ639),$AQ$3:$AQ$1048576,0),0),""),D640)</f>
        <v/>
      </c>
      <c r="AV640" s="21" t="str">
        <f>IF(E640="",IF(OR(AND($H640&lt;&gt;"",E640=""),AND($F639=$F640,$AZ640&lt;&gt;""),COUNTA($H$3:$H$1048576,#REF!,$F$3:$F$1048576)&gt;COUNTA($H$3:$H640,#REF!,$F$3:$F640),$AZ640&lt;&gt;""),INDEX(AV$3:AV$1048576,MATCH(MAX($AQ$3:$AQ639),$AQ$3:$AQ$1048576,0),0),""),E640)</f>
        <v/>
      </c>
      <c r="AW640" s="24" t="str">
        <f t="shared" si="1012"/>
        <v/>
      </c>
      <c r="AX640" s="13" t="str">
        <f t="shared" si="1013"/>
        <v/>
      </c>
      <c r="AY640" s="4" t="str">
        <f t="shared" si="1014"/>
        <v/>
      </c>
      <c r="AZ640" s="4" t="str">
        <f>IF(AX640="",IF(OR(AND(H640&lt;&gt;"",F640=""),COUNTA($H$3:$H$1048576)&gt;COUNTA($H$3:$H640)),INDEX(AX$3:AX640,MATCH(MAX($AQ$3:AQ640),AQ$3:AQ640,0),0),""),AX640)</f>
        <v/>
      </c>
      <c r="BA640" s="4" t="str">
        <f>IF(AY640="",IF(AND(H640&lt;&gt;"",F640=""),INDEX(AY$3:AY640,MATCH(MAX($AQ$3:AQ640),AQ$3:AQ640,0),0),""),AY640)</f>
        <v/>
      </c>
      <c r="BB640" s="82" t="str">
        <f>IF(BC640="","",RANK(BC640,BC$3:BC$1048576,1)+COUNTIF($BC$3:BC640,BC640)-1)</f>
        <v/>
      </c>
      <c r="BC640" s="139" t="str">
        <f t="shared" si="1015"/>
        <v/>
      </c>
      <c r="BD640" s="46" t="str">
        <f t="shared" si="1016"/>
        <v/>
      </c>
      <c r="BE640" s="46" t="str">
        <f t="shared" si="1017"/>
        <v/>
      </c>
      <c r="BF640" s="46" t="str">
        <f t="shared" si="1018"/>
        <v/>
      </c>
      <c r="BG640" s="4" t="str">
        <f t="shared" si="1019"/>
        <v/>
      </c>
      <c r="BH640" s="180" t="str">
        <f t="shared" si="1020"/>
        <v/>
      </c>
      <c r="BI640" s="16" t="str">
        <f t="shared" si="1021"/>
        <v/>
      </c>
      <c r="BJ640" s="52" t="str">
        <f>IF(BI640="","",IF(W640="","",IF(AND(K640=$K$1,$K$1&lt;&gt;""),$BT$2,IFERROR(IF(INDEX(価格設定!$D$5:$D$1048576,MATCH(Q640,価格設定!$B$5:$B$1048576,0),0)=価格設定!$D$3,$BT$2,$BS$2),$BS$2))))</f>
        <v/>
      </c>
      <c r="BK640" s="16" t="str">
        <f>IF(BI640="","",IF(COUNTIF($BI$3:BI640,BI640)=1,1,IF(AND(BI639=BI640,BH640=""),BK639,COUNTIF($BH$3:BH640,BH640))))</f>
        <v/>
      </c>
      <c r="BL640" s="52" t="str">
        <f t="shared" si="1022"/>
        <v/>
      </c>
      <c r="BM640" s="52" t="str">
        <f t="shared" si="1023"/>
        <v/>
      </c>
      <c r="BN640" s="119" t="str">
        <f t="shared" si="1024"/>
        <v/>
      </c>
      <c r="BO640" s="119" t="str">
        <f t="shared" si="1025"/>
        <v/>
      </c>
      <c r="BP640" s="17" t="str">
        <f t="shared" si="1026"/>
        <v/>
      </c>
      <c r="BQ640" s="17" t="str">
        <f t="shared" si="1027"/>
        <v/>
      </c>
      <c r="BR640" s="17" t="str">
        <f>IF(OR(BP640="",COUNTIF($BO$3:BO640,BO640)&lt;&gt;1),"",SUMIF(BO$3:BO$1048576,BO640,BP$3:BP$1048576))</f>
        <v/>
      </c>
      <c r="BS640" s="17" t="str">
        <f t="shared" si="1028"/>
        <v/>
      </c>
      <c r="BT640" s="17" t="str">
        <f t="shared" si="1029"/>
        <v/>
      </c>
      <c r="BU640" s="17" t="str">
        <f t="shared" si="1030"/>
        <v/>
      </c>
      <c r="BV640" s="24" t="str">
        <f t="shared" si="1031"/>
        <v/>
      </c>
      <c r="BW640" s="24" t="str">
        <f t="shared" si="1032"/>
        <v/>
      </c>
      <c r="BX640" s="24" t="str">
        <f t="shared" si="1033"/>
        <v/>
      </c>
      <c r="BY640" s="26" t="str">
        <f t="shared" si="1034"/>
        <v/>
      </c>
      <c r="BZ640" s="26" t="str">
        <f t="shared" si="1035"/>
        <v/>
      </c>
      <c r="CA640" s="26" t="str">
        <f t="shared" si="1036"/>
        <v/>
      </c>
      <c r="CB640" s="66" t="str">
        <f t="shared" si="1037"/>
        <v/>
      </c>
      <c r="CC640" s="65" t="str">
        <f t="shared" si="1038"/>
        <v/>
      </c>
      <c r="CD640" s="26" t="str">
        <f t="shared" si="1039"/>
        <v/>
      </c>
      <c r="CE640" s="26" t="str">
        <f t="shared" si="1040"/>
        <v/>
      </c>
      <c r="CF640" s="193" t="str">
        <f t="shared" si="1041"/>
        <v/>
      </c>
      <c r="CG640" s="193" t="str">
        <f t="shared" si="1042"/>
        <v/>
      </c>
      <c r="CH640" s="26" t="str">
        <f t="shared" si="1043"/>
        <v/>
      </c>
      <c r="CI640" s="26" t="str">
        <f t="shared" si="1044"/>
        <v/>
      </c>
      <c r="CJ640" s="65" t="str">
        <f t="shared" si="1045"/>
        <v/>
      </c>
      <c r="CK640" s="65" t="str">
        <f t="shared" si="1046"/>
        <v/>
      </c>
      <c r="CL640" s="64" t="str">
        <f t="shared" si="1047"/>
        <v/>
      </c>
      <c r="CM640" s="64" t="str">
        <f t="shared" si="1048"/>
        <v/>
      </c>
      <c r="CN640" s="65" t="str">
        <f t="shared" si="1049"/>
        <v/>
      </c>
      <c r="CP640" s="63" t="str">
        <f>IF(BH640="","",MAX($CP$3:CP639)+1)</f>
        <v/>
      </c>
      <c r="CQ640" s="24" t="str">
        <f t="shared" si="1050"/>
        <v/>
      </c>
      <c r="CR640" s="24" t="str">
        <f t="shared" si="1051"/>
        <v/>
      </c>
      <c r="CS640" s="24" t="str">
        <f t="shared" si="1052"/>
        <v/>
      </c>
      <c r="CT640" s="58" t="str">
        <f>IF(BO640="","",COUNTIF($BO$3:BO640,BO640)&amp;"@"&amp;BO640)</f>
        <v/>
      </c>
      <c r="CU640" s="16" t="str">
        <f t="shared" si="990"/>
        <v/>
      </c>
      <c r="CV640" s="63" t="str">
        <f t="shared" si="1053"/>
        <v/>
      </c>
      <c r="CW640" s="16" t="str">
        <f t="shared" si="1054"/>
        <v/>
      </c>
      <c r="CX640" s="16" t="str">
        <f t="shared" si="1055"/>
        <v/>
      </c>
      <c r="CY640" s="16" t="str">
        <f t="shared" si="1056"/>
        <v/>
      </c>
      <c r="CZ640" s="85" t="str">
        <f t="shared" si="1057"/>
        <v/>
      </c>
      <c r="DA640" s="16" t="str">
        <f t="shared" si="1058"/>
        <v/>
      </c>
      <c r="DB640" s="16" t="str">
        <f t="shared" si="1059"/>
        <v/>
      </c>
      <c r="DC640" s="28" t="str">
        <f>IF(CP640="","",$DC$1&amp;(INDEX(価格設定!D$1:XFD$3,ROW(価格設定!$D$3),MATCH($AW640,価格設定!D$1:XFD$1,1))*100)&amp;"%")</f>
        <v/>
      </c>
      <c r="DD640" s="28" t="str">
        <f>IF(CP640="","",$DD$1&amp;(INDEX(価格設定!D$1:XFD$3,ROW(価格設定!$D$2),MATCH($AW640,価格設定!D$1:XFD$1,1))*100)&amp;"%")</f>
        <v/>
      </c>
      <c r="DE640" s="29" t="str">
        <f t="shared" si="1060"/>
        <v/>
      </c>
      <c r="DG640" s="58" t="str">
        <f t="shared" si="1061"/>
        <v/>
      </c>
      <c r="DH640" s="58" t="str">
        <f t="shared" si="1062"/>
        <v/>
      </c>
      <c r="DI640" s="58" t="str">
        <f t="shared" si="1063"/>
        <v/>
      </c>
      <c r="DJ640" s="85" t="str">
        <f t="shared" si="1064"/>
        <v/>
      </c>
      <c r="DL640" s="58" t="str">
        <f>IF(COUNTIF(DG$3:DG$1048576,DG640)=COUNTIF($DG$3:$DG640,DG640),DG640,"")</f>
        <v/>
      </c>
      <c r="DM640" s="85" t="str">
        <f t="shared" si="1065"/>
        <v/>
      </c>
      <c r="DN640" s="85" t="str">
        <f t="shared" si="991"/>
        <v/>
      </c>
      <c r="DO640" s="85" t="str">
        <f t="shared" si="991"/>
        <v/>
      </c>
      <c r="DP640" s="303"/>
      <c r="DQ640" s="17" t="str">
        <f t="shared" si="992"/>
        <v/>
      </c>
      <c r="DR640" s="17" t="str">
        <f t="shared" si="993"/>
        <v/>
      </c>
      <c r="DS640" s="17" t="str">
        <f t="shared" si="994"/>
        <v/>
      </c>
      <c r="DU640" s="16" t="str">
        <f t="shared" si="1066"/>
        <v/>
      </c>
      <c r="DV640" s="16" t="str">
        <f>IF(DU640="","",COUNT($DU$3:DU640))</f>
        <v/>
      </c>
      <c r="DW640" s="16" t="str">
        <f t="shared" si="1067"/>
        <v/>
      </c>
      <c r="DX640" s="16" t="str">
        <f t="shared" si="1068"/>
        <v/>
      </c>
      <c r="DY640" s="16" t="str">
        <f>IF(DZ640="","",COUNTIF(DZ$3:DZ640,DZ640))</f>
        <v/>
      </c>
      <c r="DZ640" s="16" t="str">
        <f t="shared" si="1069"/>
        <v/>
      </c>
      <c r="EA640" s="16" t="str">
        <f t="shared" si="1070"/>
        <v/>
      </c>
      <c r="EB640" s="16" t="str">
        <f t="shared" si="1071"/>
        <v/>
      </c>
      <c r="EC640" s="16" t="str">
        <f t="shared" si="1072"/>
        <v/>
      </c>
      <c r="ED640" s="16" t="str">
        <f t="shared" si="1073"/>
        <v/>
      </c>
      <c r="EE640" s="16" t="str">
        <f t="shared" si="1074"/>
        <v/>
      </c>
      <c r="EF640" s="16" t="str">
        <f t="shared" si="1075"/>
        <v/>
      </c>
      <c r="EG640" s="16" t="str">
        <f t="shared" si="1076"/>
        <v/>
      </c>
      <c r="EH640" s="16" t="str">
        <f t="shared" si="1077"/>
        <v/>
      </c>
      <c r="EI640" s="16" t="str">
        <f t="shared" si="1078"/>
        <v/>
      </c>
      <c r="EJ640" s="16" t="str">
        <f t="shared" si="1079"/>
        <v/>
      </c>
      <c r="EK640" s="16" t="str">
        <f t="shared" si="1080"/>
        <v/>
      </c>
      <c r="EL640" s="58" t="str">
        <f t="shared" si="1081"/>
        <v/>
      </c>
      <c r="EM640" s="58" t="str">
        <f>IF(OR($DZ640="",CR640=""),IF($EL640="","",$EL640),IF(OR(CR640="なし",CR640=0),領収書!$H$1,CR640))</f>
        <v/>
      </c>
      <c r="EN640" s="58" t="str">
        <f>IF(OR($DZ640="",CS640=""),IF($EL640="","",$EL640),IF(OR(CS640="なし",CS640=0),入力!$EN$1,CS640))</f>
        <v/>
      </c>
      <c r="EO640" s="63" t="str">
        <f t="shared" si="1082"/>
        <v/>
      </c>
      <c r="EP640" s="63" t="str">
        <f t="shared" si="1083"/>
        <v/>
      </c>
      <c r="ER640" s="16" t="str">
        <f>IF(AND(COUNTIF($ET$3:ET640,ET640)=1,ET640&lt;&gt;""),MAX($ER$3:ER639)+1,"")</f>
        <v/>
      </c>
      <c r="ES640" s="16" t="str">
        <f>IF(価格設定!B642="","",価格設定!B642)</f>
        <v/>
      </c>
      <c r="ET640" s="16" t="str">
        <f>IF(価格設定!C642="","",価格設定!C642)</f>
        <v/>
      </c>
      <c r="EV640" s="16" t="str">
        <f t="shared" si="995"/>
        <v/>
      </c>
      <c r="EW640" s="16" t="str">
        <f t="shared" si="1084"/>
        <v/>
      </c>
    </row>
    <row r="641" spans="1:153" ht="30" customHeight="1" x14ac:dyDescent="0.2">
      <c r="A641" s="225"/>
      <c r="B641" s="212"/>
      <c r="C641" s="221"/>
      <c r="D641" s="164"/>
      <c r="E641" s="165"/>
      <c r="F641" s="166"/>
      <c r="G641" s="167"/>
      <c r="H641" s="179"/>
      <c r="I641" s="306"/>
      <c r="J641" s="169"/>
      <c r="K641" s="179"/>
      <c r="L641" s="186"/>
      <c r="M641" s="186"/>
      <c r="N641" s="168"/>
      <c r="O641" s="170"/>
      <c r="P641" s="212"/>
      <c r="Q641" s="179" t="str">
        <f>IFERROR(IF(H641="","",IFERROR(INDEX(価格設定!$B$5:$B$1048576,MATCH(H641,価格設定!$B$5:$B$1048576,0),0),INDEX(価格設定!$B$5:$B$1048576,MATCH("*"&amp;H641&amp;"*",価格設定!$B$5:$B$1048576,0),0))),H641)</f>
        <v/>
      </c>
      <c r="R641" s="250" t="str">
        <f>IFERROR(IF(Q641="",IF(K641="","",K641),IF(K641="",IF(INDEX(価格設定!$C$5:$C$1048576,MATCH(Q641,価格設定!$B$5:$B$1048576,0),0)=0,"",INDEX(価格設定!$C$5:$C$1048576,MATCH(Q641,価格設定!$B$5:$B$1048576,0),0)),IF(K641="なし","",K641))),"")</f>
        <v/>
      </c>
      <c r="S641" s="308" t="str">
        <f t="shared" si="996"/>
        <v/>
      </c>
      <c r="T641" s="126" t="str">
        <f>IFERROR(IF(J641="",IF(INDEX(価格設定!$E$5:$R$1048576,MATCH($Q641,価格設定!B$5:B$1048576,0),MATCH($AW641,価格設定!E$1:X$1,1))=0,"",INDEX(価格設定!$E$5:$R$1048576,MATCH($Q641,価格設定!B$5:B$1048576,0),MATCH($AW641,価格設定!E$1:X$1,1))),J641),"")</f>
        <v/>
      </c>
      <c r="U641" s="126" t="str">
        <f t="shared" si="997"/>
        <v/>
      </c>
      <c r="V641" s="132" t="str">
        <f t="shared" si="998"/>
        <v/>
      </c>
      <c r="W641" s="127" t="str">
        <f>IFERROR(IF(OR(T641="",T641&lt;0),"",IFERROR(INDEX(価格設定!E$2:X$3,IF(AND(K641=$K$1,$K$1&lt;&gt;""),ROW(価格設定!$D$3)-1,MATCH(INDEX(価格設定!$D$5:$D$1048576,MATCH(Q641,価格設定!$B$5:$B$1048576,0),0),価格設定!$D$2:$D$3,0)),MATCH($AW641,価格設定!E$1:X$1,1)),INDEX(価格設定!E$2:X$2,0,MATCH($AW641,価格設定!E$1:X$1,1)))),"")</f>
        <v/>
      </c>
      <c r="X641" s="126" t="str">
        <f t="shared" si="989"/>
        <v/>
      </c>
      <c r="Y641" s="128" t="str">
        <f t="shared" si="999"/>
        <v/>
      </c>
      <c r="Z641" s="126" t="str">
        <f t="shared" si="1000"/>
        <v/>
      </c>
      <c r="AA641" s="129" t="str">
        <f t="shared" si="1001"/>
        <v/>
      </c>
      <c r="AB641" s="126" t="str">
        <f t="shared" si="1002"/>
        <v/>
      </c>
      <c r="AC641" s="280" t="str">
        <f t="shared" si="1003"/>
        <v/>
      </c>
      <c r="AD641" s="15"/>
      <c r="AE641" s="204" t="str">
        <f>IF(AF641="","",COUNT($AF$3:AF641))</f>
        <v/>
      </c>
      <c r="AF641" s="206" t="str">
        <f t="shared" si="1004"/>
        <v/>
      </c>
      <c r="AG641" s="204" t="str">
        <f t="shared" si="1005"/>
        <v/>
      </c>
      <c r="AH641" s="204" t="str">
        <f t="shared" si="1006"/>
        <v/>
      </c>
      <c r="AI641" s="287"/>
      <c r="AJ641" s="15"/>
      <c r="AK641" s="138" t="str">
        <f t="shared" si="1007"/>
        <v/>
      </c>
      <c r="AL641" s="131" t="str">
        <f t="shared" si="1008"/>
        <v/>
      </c>
      <c r="AM641" s="131" t="str">
        <f t="shared" si="1009"/>
        <v/>
      </c>
      <c r="AN641" s="313" t="str">
        <f t="shared" si="1010"/>
        <v/>
      </c>
      <c r="AO641" s="316" t="str">
        <f t="shared" si="1011"/>
        <v/>
      </c>
      <c r="AP641" s="18"/>
      <c r="AQ641" s="3" t="str">
        <f>IF(F641="","",MAX($AQ$3:AQ640)+1)</f>
        <v/>
      </c>
      <c r="AR641" s="3" t="str">
        <f>IF(OR(AQ641="",BB641=""),"",MAX($AR$3:AR640)+1)</f>
        <v/>
      </c>
      <c r="AS641" s="3" t="str">
        <f>IF(CQ641="","",RANK(CQ641,CQ$3:CQ$1048576,1)+COUNTIF($CQ$3:CQ641,CQ641)-1)</f>
        <v/>
      </c>
      <c r="AT641" s="21" t="str">
        <f>IF(C641="",IF(OR(AND($H641&lt;&gt;"",C641=""),AND($F640=$F641,$AZ641&lt;&gt;""),COUNTA($H$3:$H$1048576,#REF!,$F$3:$F$1048576)&gt;COUNTA($H$3:$H641,#REF!,$F$3:$F641),$AZ641&lt;&gt;""),INDEX(AT$3:AT$1048576,MATCH(MAX($AQ$3:$AQ640),$AQ$3:$AQ$1048576,0),0),""),C641)</f>
        <v/>
      </c>
      <c r="AU641" s="21" t="str">
        <f>IF(D641="",IF(OR(AND($H641&lt;&gt;"",D641=""),AND($F640=$F641,$AZ641&lt;&gt;""),COUNTA($H$3:$H$1048576,#REF!,$F$3:$F$1048576)&gt;COUNTA($H$3:$H641,#REF!,$F$3:$F641),$AZ641&lt;&gt;""),INDEX(AU$3:AU$1048576,MATCH(MAX($AQ$3:$AQ640),$AQ$3:$AQ$1048576,0),0),""),D641)</f>
        <v/>
      </c>
      <c r="AV641" s="21" t="str">
        <f>IF(E641="",IF(OR(AND($H641&lt;&gt;"",E641=""),AND($F640=$F641,$AZ641&lt;&gt;""),COUNTA($H$3:$H$1048576,#REF!,$F$3:$F$1048576)&gt;COUNTA($H$3:$H641,#REF!,$F$3:$F641),$AZ641&lt;&gt;""),INDEX(AV$3:AV$1048576,MATCH(MAX($AQ$3:$AQ640),$AQ$3:$AQ$1048576,0),0),""),E641)</f>
        <v/>
      </c>
      <c r="AW641" s="24" t="str">
        <f t="shared" si="1012"/>
        <v/>
      </c>
      <c r="AX641" s="13" t="str">
        <f t="shared" si="1013"/>
        <v/>
      </c>
      <c r="AY641" s="4" t="str">
        <f t="shared" si="1014"/>
        <v/>
      </c>
      <c r="AZ641" s="4" t="str">
        <f>IF(AX641="",IF(OR(AND(H641&lt;&gt;"",F641=""),COUNTA($H$3:$H$1048576)&gt;COUNTA($H$3:$H641)),INDEX(AX$3:AX641,MATCH(MAX($AQ$3:AQ641),AQ$3:AQ641,0),0),""),AX641)</f>
        <v/>
      </c>
      <c r="BA641" s="4" t="str">
        <f>IF(AY641="",IF(AND(H641&lt;&gt;"",F641=""),INDEX(AY$3:AY641,MATCH(MAX($AQ$3:AQ641),AQ$3:AQ641,0),0),""),AY641)</f>
        <v/>
      </c>
      <c r="BB641" s="82" t="str">
        <f>IF(BC641="","",RANK(BC641,BC$3:BC$1048576,1)+COUNTIF($BC$3:BC641,BC641)-1)</f>
        <v/>
      </c>
      <c r="BC641" s="139" t="str">
        <f t="shared" si="1015"/>
        <v/>
      </c>
      <c r="BD641" s="46" t="str">
        <f t="shared" si="1016"/>
        <v/>
      </c>
      <c r="BE641" s="46" t="str">
        <f t="shared" si="1017"/>
        <v/>
      </c>
      <c r="BF641" s="46" t="str">
        <f t="shared" si="1018"/>
        <v/>
      </c>
      <c r="BG641" s="4" t="str">
        <f t="shared" si="1019"/>
        <v/>
      </c>
      <c r="BH641" s="180" t="str">
        <f t="shared" si="1020"/>
        <v/>
      </c>
      <c r="BI641" s="16" t="str">
        <f t="shared" si="1021"/>
        <v/>
      </c>
      <c r="BJ641" s="52" t="str">
        <f>IF(BI641="","",IF(W641="","",IF(AND(K641=$K$1,$K$1&lt;&gt;""),$BT$2,IFERROR(IF(INDEX(価格設定!$D$5:$D$1048576,MATCH(Q641,価格設定!$B$5:$B$1048576,0),0)=価格設定!$D$3,$BT$2,$BS$2),$BS$2))))</f>
        <v/>
      </c>
      <c r="BK641" s="16" t="str">
        <f>IF(BI641="","",IF(COUNTIF($BI$3:BI641,BI641)=1,1,IF(AND(BI640=BI641,BH641=""),BK640,COUNTIF($BH$3:BH641,BH641))))</f>
        <v/>
      </c>
      <c r="BL641" s="52" t="str">
        <f t="shared" si="1022"/>
        <v/>
      </c>
      <c r="BM641" s="52" t="str">
        <f t="shared" si="1023"/>
        <v/>
      </c>
      <c r="BN641" s="119" t="str">
        <f t="shared" si="1024"/>
        <v/>
      </c>
      <c r="BO641" s="119" t="str">
        <f t="shared" si="1025"/>
        <v/>
      </c>
      <c r="BP641" s="17" t="str">
        <f t="shared" si="1026"/>
        <v/>
      </c>
      <c r="BQ641" s="17" t="str">
        <f t="shared" si="1027"/>
        <v/>
      </c>
      <c r="BR641" s="17" t="str">
        <f>IF(OR(BP641="",COUNTIF($BO$3:BO641,BO641)&lt;&gt;1),"",SUMIF(BO$3:BO$1048576,BO641,BP$3:BP$1048576))</f>
        <v/>
      </c>
      <c r="BS641" s="17" t="str">
        <f t="shared" si="1028"/>
        <v/>
      </c>
      <c r="BT641" s="17" t="str">
        <f t="shared" si="1029"/>
        <v/>
      </c>
      <c r="BU641" s="17" t="str">
        <f t="shared" si="1030"/>
        <v/>
      </c>
      <c r="BV641" s="24" t="str">
        <f t="shared" si="1031"/>
        <v/>
      </c>
      <c r="BW641" s="24" t="str">
        <f t="shared" si="1032"/>
        <v/>
      </c>
      <c r="BX641" s="24" t="str">
        <f t="shared" si="1033"/>
        <v/>
      </c>
      <c r="BY641" s="26" t="str">
        <f t="shared" si="1034"/>
        <v/>
      </c>
      <c r="BZ641" s="26" t="str">
        <f t="shared" si="1035"/>
        <v/>
      </c>
      <c r="CA641" s="26" t="str">
        <f t="shared" si="1036"/>
        <v/>
      </c>
      <c r="CB641" s="66" t="str">
        <f t="shared" si="1037"/>
        <v/>
      </c>
      <c r="CC641" s="65" t="str">
        <f t="shared" si="1038"/>
        <v/>
      </c>
      <c r="CD641" s="26" t="str">
        <f t="shared" si="1039"/>
        <v/>
      </c>
      <c r="CE641" s="26" t="str">
        <f t="shared" si="1040"/>
        <v/>
      </c>
      <c r="CF641" s="193" t="str">
        <f t="shared" si="1041"/>
        <v/>
      </c>
      <c r="CG641" s="193" t="str">
        <f t="shared" si="1042"/>
        <v/>
      </c>
      <c r="CH641" s="26" t="str">
        <f t="shared" si="1043"/>
        <v/>
      </c>
      <c r="CI641" s="26" t="str">
        <f t="shared" si="1044"/>
        <v/>
      </c>
      <c r="CJ641" s="65" t="str">
        <f t="shared" si="1045"/>
        <v/>
      </c>
      <c r="CK641" s="65" t="str">
        <f t="shared" si="1046"/>
        <v/>
      </c>
      <c r="CL641" s="64" t="str">
        <f t="shared" si="1047"/>
        <v/>
      </c>
      <c r="CM641" s="64" t="str">
        <f t="shared" si="1048"/>
        <v/>
      </c>
      <c r="CN641" s="65" t="str">
        <f t="shared" si="1049"/>
        <v/>
      </c>
      <c r="CP641" s="63" t="str">
        <f>IF(BH641="","",MAX($CP$3:CP640)+1)</f>
        <v/>
      </c>
      <c r="CQ641" s="24" t="str">
        <f t="shared" si="1050"/>
        <v/>
      </c>
      <c r="CR641" s="24" t="str">
        <f t="shared" si="1051"/>
        <v/>
      </c>
      <c r="CS641" s="24" t="str">
        <f t="shared" si="1052"/>
        <v/>
      </c>
      <c r="CT641" s="58" t="str">
        <f>IF(BO641="","",COUNTIF($BO$3:BO641,BO641)&amp;"@"&amp;BO641)</f>
        <v/>
      </c>
      <c r="CU641" s="16" t="str">
        <f t="shared" si="990"/>
        <v/>
      </c>
      <c r="CV641" s="63" t="str">
        <f t="shared" si="1053"/>
        <v/>
      </c>
      <c r="CW641" s="16" t="str">
        <f t="shared" si="1054"/>
        <v/>
      </c>
      <c r="CX641" s="16" t="str">
        <f t="shared" si="1055"/>
        <v/>
      </c>
      <c r="CY641" s="16" t="str">
        <f t="shared" si="1056"/>
        <v/>
      </c>
      <c r="CZ641" s="85" t="str">
        <f t="shared" si="1057"/>
        <v/>
      </c>
      <c r="DA641" s="16" t="str">
        <f t="shared" si="1058"/>
        <v/>
      </c>
      <c r="DB641" s="16" t="str">
        <f t="shared" si="1059"/>
        <v/>
      </c>
      <c r="DC641" s="28" t="str">
        <f>IF(CP641="","",$DC$1&amp;(INDEX(価格設定!D$1:XFD$3,ROW(価格設定!$D$3),MATCH($AW641,価格設定!D$1:XFD$1,1))*100)&amp;"%")</f>
        <v/>
      </c>
      <c r="DD641" s="28" t="str">
        <f>IF(CP641="","",$DD$1&amp;(INDEX(価格設定!D$1:XFD$3,ROW(価格設定!$D$2),MATCH($AW641,価格設定!D$1:XFD$1,1))*100)&amp;"%")</f>
        <v/>
      </c>
      <c r="DE641" s="29" t="str">
        <f t="shared" si="1060"/>
        <v/>
      </c>
      <c r="DG641" s="58" t="str">
        <f t="shared" si="1061"/>
        <v/>
      </c>
      <c r="DH641" s="58" t="str">
        <f t="shared" si="1062"/>
        <v/>
      </c>
      <c r="DI641" s="58" t="str">
        <f t="shared" si="1063"/>
        <v/>
      </c>
      <c r="DJ641" s="85" t="str">
        <f t="shared" si="1064"/>
        <v/>
      </c>
      <c r="DL641" s="58" t="str">
        <f>IF(COUNTIF(DG$3:DG$1048576,DG641)=COUNTIF($DG$3:$DG641,DG641),DG641,"")</f>
        <v/>
      </c>
      <c r="DM641" s="85" t="str">
        <f t="shared" si="1065"/>
        <v/>
      </c>
      <c r="DN641" s="85" t="str">
        <f t="shared" si="991"/>
        <v/>
      </c>
      <c r="DO641" s="85" t="str">
        <f t="shared" si="991"/>
        <v/>
      </c>
      <c r="DP641" s="303"/>
      <c r="DQ641" s="17" t="str">
        <f t="shared" si="992"/>
        <v/>
      </c>
      <c r="DR641" s="17" t="str">
        <f t="shared" si="993"/>
        <v/>
      </c>
      <c r="DS641" s="17" t="str">
        <f t="shared" si="994"/>
        <v/>
      </c>
      <c r="DU641" s="16" t="str">
        <f t="shared" si="1066"/>
        <v/>
      </c>
      <c r="DV641" s="16" t="str">
        <f>IF(DU641="","",COUNT($DU$3:DU641))</f>
        <v/>
      </c>
      <c r="DW641" s="16" t="str">
        <f t="shared" si="1067"/>
        <v/>
      </c>
      <c r="DX641" s="16" t="str">
        <f t="shared" si="1068"/>
        <v/>
      </c>
      <c r="DY641" s="16" t="str">
        <f>IF(DZ641="","",COUNTIF(DZ$3:DZ641,DZ641))</f>
        <v/>
      </c>
      <c r="DZ641" s="16" t="str">
        <f t="shared" si="1069"/>
        <v/>
      </c>
      <c r="EA641" s="16" t="str">
        <f t="shared" si="1070"/>
        <v/>
      </c>
      <c r="EB641" s="16" t="str">
        <f t="shared" si="1071"/>
        <v/>
      </c>
      <c r="EC641" s="16" t="str">
        <f t="shared" si="1072"/>
        <v/>
      </c>
      <c r="ED641" s="16" t="str">
        <f t="shared" si="1073"/>
        <v/>
      </c>
      <c r="EE641" s="16" t="str">
        <f t="shared" si="1074"/>
        <v/>
      </c>
      <c r="EF641" s="16" t="str">
        <f t="shared" si="1075"/>
        <v/>
      </c>
      <c r="EG641" s="16" t="str">
        <f t="shared" si="1076"/>
        <v/>
      </c>
      <c r="EH641" s="16" t="str">
        <f t="shared" si="1077"/>
        <v/>
      </c>
      <c r="EI641" s="16" t="str">
        <f t="shared" si="1078"/>
        <v/>
      </c>
      <c r="EJ641" s="16" t="str">
        <f t="shared" si="1079"/>
        <v/>
      </c>
      <c r="EK641" s="16" t="str">
        <f t="shared" si="1080"/>
        <v/>
      </c>
      <c r="EL641" s="58" t="str">
        <f t="shared" si="1081"/>
        <v/>
      </c>
      <c r="EM641" s="58" t="str">
        <f>IF(OR($DZ641="",CR641=""),IF($EL641="","",$EL641),IF(OR(CR641="なし",CR641=0),領収書!$H$1,CR641))</f>
        <v/>
      </c>
      <c r="EN641" s="58" t="str">
        <f>IF(OR($DZ641="",CS641=""),IF($EL641="","",$EL641),IF(OR(CS641="なし",CS641=0),入力!$EN$1,CS641))</f>
        <v/>
      </c>
      <c r="EO641" s="63" t="str">
        <f t="shared" si="1082"/>
        <v/>
      </c>
      <c r="EP641" s="63" t="str">
        <f t="shared" si="1083"/>
        <v/>
      </c>
      <c r="ER641" s="16" t="str">
        <f>IF(AND(COUNTIF($ET$3:ET641,ET641)=1,ET641&lt;&gt;""),MAX($ER$3:ER640)+1,"")</f>
        <v/>
      </c>
      <c r="ES641" s="16" t="str">
        <f>IF(価格設定!B643="","",価格設定!B643)</f>
        <v/>
      </c>
      <c r="ET641" s="16" t="str">
        <f>IF(価格設定!C643="","",価格設定!C643)</f>
        <v/>
      </c>
      <c r="EV641" s="16" t="str">
        <f t="shared" si="995"/>
        <v/>
      </c>
      <c r="EW641" s="16" t="str">
        <f t="shared" si="1084"/>
        <v/>
      </c>
    </row>
    <row r="642" spans="1:153" ht="30" customHeight="1" x14ac:dyDescent="0.2">
      <c r="A642" s="225"/>
      <c r="B642" s="212"/>
      <c r="C642" s="221"/>
      <c r="D642" s="164"/>
      <c r="E642" s="165"/>
      <c r="F642" s="166"/>
      <c r="G642" s="167"/>
      <c r="H642" s="179"/>
      <c r="I642" s="306"/>
      <c r="J642" s="169"/>
      <c r="K642" s="179"/>
      <c r="L642" s="186"/>
      <c r="M642" s="186"/>
      <c r="N642" s="168"/>
      <c r="O642" s="170"/>
      <c r="P642" s="212"/>
      <c r="Q642" s="179" t="str">
        <f>IFERROR(IF(H642="","",IFERROR(INDEX(価格設定!$B$5:$B$1048576,MATCH(H642,価格設定!$B$5:$B$1048576,0),0),INDEX(価格設定!$B$5:$B$1048576,MATCH("*"&amp;H642&amp;"*",価格設定!$B$5:$B$1048576,0),0))),H642)</f>
        <v/>
      </c>
      <c r="R642" s="250" t="str">
        <f>IFERROR(IF(Q642="",IF(K642="","",K642),IF(K642="",IF(INDEX(価格設定!$C$5:$C$1048576,MATCH(Q642,価格設定!$B$5:$B$1048576,0),0)=0,"",INDEX(価格設定!$C$5:$C$1048576,MATCH(Q642,価格設定!$B$5:$B$1048576,0),0)),IF(K642="なし","",K642))),"")</f>
        <v/>
      </c>
      <c r="S642" s="308" t="str">
        <f t="shared" si="996"/>
        <v/>
      </c>
      <c r="T642" s="126" t="str">
        <f>IFERROR(IF(J642="",IF(INDEX(価格設定!$E$5:$R$1048576,MATCH($Q642,価格設定!B$5:B$1048576,0),MATCH($AW642,価格設定!E$1:X$1,1))=0,"",INDEX(価格設定!$E$5:$R$1048576,MATCH($Q642,価格設定!B$5:B$1048576,0),MATCH($AW642,価格設定!E$1:X$1,1))),J642),"")</f>
        <v/>
      </c>
      <c r="U642" s="126" t="str">
        <f t="shared" si="997"/>
        <v/>
      </c>
      <c r="V642" s="132" t="str">
        <f t="shared" si="998"/>
        <v/>
      </c>
      <c r="W642" s="127" t="str">
        <f>IFERROR(IF(OR(T642="",T642&lt;0),"",IFERROR(INDEX(価格設定!E$2:X$3,IF(AND(K642=$K$1,$K$1&lt;&gt;""),ROW(価格設定!$D$3)-1,MATCH(INDEX(価格設定!$D$5:$D$1048576,MATCH(Q642,価格設定!$B$5:$B$1048576,0),0),価格設定!$D$2:$D$3,0)),MATCH($AW642,価格設定!E$1:X$1,1)),INDEX(価格設定!E$2:X$2,0,MATCH($AW642,価格設定!E$1:X$1,1)))),"")</f>
        <v/>
      </c>
      <c r="X642" s="126" t="str">
        <f t="shared" si="989"/>
        <v/>
      </c>
      <c r="Y642" s="128" t="str">
        <f t="shared" si="999"/>
        <v/>
      </c>
      <c r="Z642" s="126" t="str">
        <f t="shared" si="1000"/>
        <v/>
      </c>
      <c r="AA642" s="129" t="str">
        <f t="shared" si="1001"/>
        <v/>
      </c>
      <c r="AB642" s="126" t="str">
        <f t="shared" si="1002"/>
        <v/>
      </c>
      <c r="AC642" s="280" t="str">
        <f t="shared" si="1003"/>
        <v/>
      </c>
      <c r="AD642" s="15"/>
      <c r="AE642" s="204" t="str">
        <f>IF(AF642="","",COUNT($AF$3:AF642))</f>
        <v/>
      </c>
      <c r="AF642" s="206" t="str">
        <f t="shared" si="1004"/>
        <v/>
      </c>
      <c r="AG642" s="204" t="str">
        <f t="shared" si="1005"/>
        <v/>
      </c>
      <c r="AH642" s="204" t="str">
        <f t="shared" si="1006"/>
        <v/>
      </c>
      <c r="AI642" s="287"/>
      <c r="AJ642" s="15"/>
      <c r="AK642" s="138" t="str">
        <f t="shared" si="1007"/>
        <v/>
      </c>
      <c r="AL642" s="131" t="str">
        <f t="shared" si="1008"/>
        <v/>
      </c>
      <c r="AM642" s="131" t="str">
        <f t="shared" si="1009"/>
        <v/>
      </c>
      <c r="AN642" s="313" t="str">
        <f t="shared" si="1010"/>
        <v/>
      </c>
      <c r="AO642" s="316" t="str">
        <f t="shared" si="1011"/>
        <v/>
      </c>
      <c r="AP642" s="18"/>
      <c r="AQ642" s="3" t="str">
        <f>IF(F642="","",MAX($AQ$3:AQ641)+1)</f>
        <v/>
      </c>
      <c r="AR642" s="3" t="str">
        <f>IF(OR(AQ642="",BB642=""),"",MAX($AR$3:AR641)+1)</f>
        <v/>
      </c>
      <c r="AS642" s="3" t="str">
        <f>IF(CQ642="","",RANK(CQ642,CQ$3:CQ$1048576,1)+COUNTIF($CQ$3:CQ642,CQ642)-1)</f>
        <v/>
      </c>
      <c r="AT642" s="21" t="str">
        <f>IF(C642="",IF(OR(AND($H642&lt;&gt;"",C642=""),AND($F641=$F642,$AZ642&lt;&gt;""),COUNTA($H$3:$H$1048576,#REF!,$F$3:$F$1048576)&gt;COUNTA($H$3:$H642,#REF!,$F$3:$F642),$AZ642&lt;&gt;""),INDEX(AT$3:AT$1048576,MATCH(MAX($AQ$3:$AQ641),$AQ$3:$AQ$1048576,0),0),""),C642)</f>
        <v/>
      </c>
      <c r="AU642" s="21" t="str">
        <f>IF(D642="",IF(OR(AND($H642&lt;&gt;"",D642=""),AND($F641=$F642,$AZ642&lt;&gt;""),COUNTA($H$3:$H$1048576,#REF!,$F$3:$F$1048576)&gt;COUNTA($H$3:$H642,#REF!,$F$3:$F642),$AZ642&lt;&gt;""),INDEX(AU$3:AU$1048576,MATCH(MAX($AQ$3:$AQ641),$AQ$3:$AQ$1048576,0),0),""),D642)</f>
        <v/>
      </c>
      <c r="AV642" s="21" t="str">
        <f>IF(E642="",IF(OR(AND($H642&lt;&gt;"",E642=""),AND($F641=$F642,$AZ642&lt;&gt;""),COUNTA($H$3:$H$1048576,#REF!,$F$3:$F$1048576)&gt;COUNTA($H$3:$H642,#REF!,$F$3:$F642),$AZ642&lt;&gt;""),INDEX(AV$3:AV$1048576,MATCH(MAX($AQ$3:$AQ641),$AQ$3:$AQ$1048576,0),0),""),E642)</f>
        <v/>
      </c>
      <c r="AW642" s="24" t="str">
        <f t="shared" si="1012"/>
        <v/>
      </c>
      <c r="AX642" s="13" t="str">
        <f t="shared" si="1013"/>
        <v/>
      </c>
      <c r="AY642" s="4" t="str">
        <f t="shared" si="1014"/>
        <v/>
      </c>
      <c r="AZ642" s="4" t="str">
        <f>IF(AX642="",IF(OR(AND(H642&lt;&gt;"",F642=""),COUNTA($H$3:$H$1048576)&gt;COUNTA($H$3:$H642)),INDEX(AX$3:AX642,MATCH(MAX($AQ$3:AQ642),AQ$3:AQ642,0),0),""),AX642)</f>
        <v/>
      </c>
      <c r="BA642" s="4" t="str">
        <f>IF(AY642="",IF(AND(H642&lt;&gt;"",F642=""),INDEX(AY$3:AY642,MATCH(MAX($AQ$3:AQ642),AQ$3:AQ642,0),0),""),AY642)</f>
        <v/>
      </c>
      <c r="BB642" s="82" t="str">
        <f>IF(BC642="","",RANK(BC642,BC$3:BC$1048576,1)+COUNTIF($BC$3:BC642,BC642)-1)</f>
        <v/>
      </c>
      <c r="BC642" s="139" t="str">
        <f t="shared" si="1015"/>
        <v/>
      </c>
      <c r="BD642" s="46" t="str">
        <f t="shared" si="1016"/>
        <v/>
      </c>
      <c r="BE642" s="46" t="str">
        <f t="shared" si="1017"/>
        <v/>
      </c>
      <c r="BF642" s="46" t="str">
        <f t="shared" si="1018"/>
        <v/>
      </c>
      <c r="BG642" s="4" t="str">
        <f t="shared" si="1019"/>
        <v/>
      </c>
      <c r="BH642" s="180" t="str">
        <f t="shared" si="1020"/>
        <v/>
      </c>
      <c r="BI642" s="16" t="str">
        <f t="shared" si="1021"/>
        <v/>
      </c>
      <c r="BJ642" s="52" t="str">
        <f>IF(BI642="","",IF(W642="","",IF(AND(K642=$K$1,$K$1&lt;&gt;""),$BT$2,IFERROR(IF(INDEX(価格設定!$D$5:$D$1048576,MATCH(Q642,価格設定!$B$5:$B$1048576,0),0)=価格設定!$D$3,$BT$2,$BS$2),$BS$2))))</f>
        <v/>
      </c>
      <c r="BK642" s="16" t="str">
        <f>IF(BI642="","",IF(COUNTIF($BI$3:BI642,BI642)=1,1,IF(AND(BI641=BI642,BH642=""),BK641,COUNTIF($BH$3:BH642,BH642))))</f>
        <v/>
      </c>
      <c r="BL642" s="52" t="str">
        <f t="shared" si="1022"/>
        <v/>
      </c>
      <c r="BM642" s="52" t="str">
        <f t="shared" si="1023"/>
        <v/>
      </c>
      <c r="BN642" s="119" t="str">
        <f t="shared" si="1024"/>
        <v/>
      </c>
      <c r="BO642" s="119" t="str">
        <f t="shared" si="1025"/>
        <v/>
      </c>
      <c r="BP642" s="17" t="str">
        <f t="shared" si="1026"/>
        <v/>
      </c>
      <c r="BQ642" s="17" t="str">
        <f t="shared" si="1027"/>
        <v/>
      </c>
      <c r="BR642" s="17" t="str">
        <f>IF(OR(BP642="",COUNTIF($BO$3:BO642,BO642)&lt;&gt;1),"",SUMIF(BO$3:BO$1048576,BO642,BP$3:BP$1048576))</f>
        <v/>
      </c>
      <c r="BS642" s="17" t="str">
        <f t="shared" si="1028"/>
        <v/>
      </c>
      <c r="BT642" s="17" t="str">
        <f t="shared" si="1029"/>
        <v/>
      </c>
      <c r="BU642" s="17" t="str">
        <f t="shared" si="1030"/>
        <v/>
      </c>
      <c r="BV642" s="24" t="str">
        <f t="shared" si="1031"/>
        <v/>
      </c>
      <c r="BW642" s="24" t="str">
        <f t="shared" si="1032"/>
        <v/>
      </c>
      <c r="BX642" s="24" t="str">
        <f t="shared" si="1033"/>
        <v/>
      </c>
      <c r="BY642" s="26" t="str">
        <f t="shared" si="1034"/>
        <v/>
      </c>
      <c r="BZ642" s="26" t="str">
        <f t="shared" si="1035"/>
        <v/>
      </c>
      <c r="CA642" s="26" t="str">
        <f t="shared" si="1036"/>
        <v/>
      </c>
      <c r="CB642" s="66" t="str">
        <f t="shared" si="1037"/>
        <v/>
      </c>
      <c r="CC642" s="65" t="str">
        <f t="shared" si="1038"/>
        <v/>
      </c>
      <c r="CD642" s="26" t="str">
        <f t="shared" si="1039"/>
        <v/>
      </c>
      <c r="CE642" s="26" t="str">
        <f t="shared" si="1040"/>
        <v/>
      </c>
      <c r="CF642" s="193" t="str">
        <f t="shared" si="1041"/>
        <v/>
      </c>
      <c r="CG642" s="193" t="str">
        <f t="shared" si="1042"/>
        <v/>
      </c>
      <c r="CH642" s="26" t="str">
        <f t="shared" si="1043"/>
        <v/>
      </c>
      <c r="CI642" s="26" t="str">
        <f t="shared" si="1044"/>
        <v/>
      </c>
      <c r="CJ642" s="65" t="str">
        <f t="shared" si="1045"/>
        <v/>
      </c>
      <c r="CK642" s="65" t="str">
        <f t="shared" si="1046"/>
        <v/>
      </c>
      <c r="CL642" s="64" t="str">
        <f t="shared" si="1047"/>
        <v/>
      </c>
      <c r="CM642" s="64" t="str">
        <f t="shared" si="1048"/>
        <v/>
      </c>
      <c r="CN642" s="65" t="str">
        <f t="shared" si="1049"/>
        <v/>
      </c>
      <c r="CP642" s="63" t="str">
        <f>IF(BH642="","",MAX($CP$3:CP641)+1)</f>
        <v/>
      </c>
      <c r="CQ642" s="24" t="str">
        <f t="shared" si="1050"/>
        <v/>
      </c>
      <c r="CR642" s="24" t="str">
        <f t="shared" si="1051"/>
        <v/>
      </c>
      <c r="CS642" s="24" t="str">
        <f t="shared" si="1052"/>
        <v/>
      </c>
      <c r="CT642" s="58" t="str">
        <f>IF(BO642="","",COUNTIF($BO$3:BO642,BO642)&amp;"@"&amp;BO642)</f>
        <v/>
      </c>
      <c r="CU642" s="16" t="str">
        <f t="shared" si="990"/>
        <v/>
      </c>
      <c r="CV642" s="63" t="str">
        <f t="shared" si="1053"/>
        <v/>
      </c>
      <c r="CW642" s="16" t="str">
        <f t="shared" si="1054"/>
        <v/>
      </c>
      <c r="CX642" s="16" t="str">
        <f t="shared" si="1055"/>
        <v/>
      </c>
      <c r="CY642" s="16" t="str">
        <f t="shared" si="1056"/>
        <v/>
      </c>
      <c r="CZ642" s="85" t="str">
        <f t="shared" si="1057"/>
        <v/>
      </c>
      <c r="DA642" s="16" t="str">
        <f t="shared" si="1058"/>
        <v/>
      </c>
      <c r="DB642" s="16" t="str">
        <f t="shared" si="1059"/>
        <v/>
      </c>
      <c r="DC642" s="28" t="str">
        <f>IF(CP642="","",$DC$1&amp;(INDEX(価格設定!D$1:XFD$3,ROW(価格設定!$D$3),MATCH($AW642,価格設定!D$1:XFD$1,1))*100)&amp;"%")</f>
        <v/>
      </c>
      <c r="DD642" s="28" t="str">
        <f>IF(CP642="","",$DD$1&amp;(INDEX(価格設定!D$1:XFD$3,ROW(価格設定!$D$2),MATCH($AW642,価格設定!D$1:XFD$1,1))*100)&amp;"%")</f>
        <v/>
      </c>
      <c r="DE642" s="29" t="str">
        <f t="shared" si="1060"/>
        <v/>
      </c>
      <c r="DG642" s="58" t="str">
        <f t="shared" si="1061"/>
        <v/>
      </c>
      <c r="DH642" s="58" t="str">
        <f t="shared" si="1062"/>
        <v/>
      </c>
      <c r="DI642" s="58" t="str">
        <f t="shared" si="1063"/>
        <v/>
      </c>
      <c r="DJ642" s="85" t="str">
        <f t="shared" si="1064"/>
        <v/>
      </c>
      <c r="DL642" s="58" t="str">
        <f>IF(COUNTIF(DG$3:DG$1048576,DG642)=COUNTIF($DG$3:$DG642,DG642),DG642,"")</f>
        <v/>
      </c>
      <c r="DM642" s="85" t="str">
        <f t="shared" si="1065"/>
        <v/>
      </c>
      <c r="DN642" s="85" t="str">
        <f t="shared" si="991"/>
        <v/>
      </c>
      <c r="DO642" s="85" t="str">
        <f t="shared" si="991"/>
        <v/>
      </c>
      <c r="DP642" s="303"/>
      <c r="DQ642" s="17" t="str">
        <f t="shared" si="992"/>
        <v/>
      </c>
      <c r="DR642" s="17" t="str">
        <f t="shared" si="993"/>
        <v/>
      </c>
      <c r="DS642" s="17" t="str">
        <f t="shared" si="994"/>
        <v/>
      </c>
      <c r="DU642" s="16" t="str">
        <f t="shared" si="1066"/>
        <v/>
      </c>
      <c r="DV642" s="16" t="str">
        <f>IF(DU642="","",COUNT($DU$3:DU642))</f>
        <v/>
      </c>
      <c r="DW642" s="16" t="str">
        <f t="shared" si="1067"/>
        <v/>
      </c>
      <c r="DX642" s="16" t="str">
        <f t="shared" si="1068"/>
        <v/>
      </c>
      <c r="DY642" s="16" t="str">
        <f>IF(DZ642="","",COUNTIF(DZ$3:DZ642,DZ642))</f>
        <v/>
      </c>
      <c r="DZ642" s="16" t="str">
        <f t="shared" si="1069"/>
        <v/>
      </c>
      <c r="EA642" s="16" t="str">
        <f t="shared" si="1070"/>
        <v/>
      </c>
      <c r="EB642" s="16" t="str">
        <f t="shared" si="1071"/>
        <v/>
      </c>
      <c r="EC642" s="16" t="str">
        <f t="shared" si="1072"/>
        <v/>
      </c>
      <c r="ED642" s="16" t="str">
        <f t="shared" si="1073"/>
        <v/>
      </c>
      <c r="EE642" s="16" t="str">
        <f t="shared" si="1074"/>
        <v/>
      </c>
      <c r="EF642" s="16" t="str">
        <f t="shared" si="1075"/>
        <v/>
      </c>
      <c r="EG642" s="16" t="str">
        <f t="shared" si="1076"/>
        <v/>
      </c>
      <c r="EH642" s="16" t="str">
        <f t="shared" si="1077"/>
        <v/>
      </c>
      <c r="EI642" s="16" t="str">
        <f t="shared" si="1078"/>
        <v/>
      </c>
      <c r="EJ642" s="16" t="str">
        <f t="shared" si="1079"/>
        <v/>
      </c>
      <c r="EK642" s="16" t="str">
        <f t="shared" si="1080"/>
        <v/>
      </c>
      <c r="EL642" s="58" t="str">
        <f t="shared" si="1081"/>
        <v/>
      </c>
      <c r="EM642" s="58" t="str">
        <f>IF(OR($DZ642="",CR642=""),IF($EL642="","",$EL642),IF(OR(CR642="なし",CR642=0),領収書!$H$1,CR642))</f>
        <v/>
      </c>
      <c r="EN642" s="58" t="str">
        <f>IF(OR($DZ642="",CS642=""),IF($EL642="","",$EL642),IF(OR(CS642="なし",CS642=0),入力!$EN$1,CS642))</f>
        <v/>
      </c>
      <c r="EO642" s="63" t="str">
        <f t="shared" si="1082"/>
        <v/>
      </c>
      <c r="EP642" s="63" t="str">
        <f t="shared" si="1083"/>
        <v/>
      </c>
      <c r="ER642" s="16" t="str">
        <f>IF(AND(COUNTIF($ET$3:ET642,ET642)=1,ET642&lt;&gt;""),MAX($ER$3:ER641)+1,"")</f>
        <v/>
      </c>
      <c r="ES642" s="16" t="str">
        <f>IF(価格設定!B644="","",価格設定!B644)</f>
        <v/>
      </c>
      <c r="ET642" s="16" t="str">
        <f>IF(価格設定!C644="","",価格設定!C644)</f>
        <v/>
      </c>
      <c r="EV642" s="16" t="str">
        <f t="shared" si="995"/>
        <v/>
      </c>
      <c r="EW642" s="16" t="str">
        <f t="shared" si="1084"/>
        <v/>
      </c>
    </row>
    <row r="643" spans="1:153" ht="30" customHeight="1" x14ac:dyDescent="0.2">
      <c r="A643" s="225"/>
      <c r="B643" s="212"/>
      <c r="C643" s="221"/>
      <c r="D643" s="164"/>
      <c r="E643" s="165"/>
      <c r="F643" s="166"/>
      <c r="G643" s="167"/>
      <c r="H643" s="179"/>
      <c r="I643" s="306"/>
      <c r="J643" s="169"/>
      <c r="K643" s="179"/>
      <c r="L643" s="186"/>
      <c r="M643" s="186"/>
      <c r="N643" s="168"/>
      <c r="O643" s="170"/>
      <c r="P643" s="212"/>
      <c r="Q643" s="179" t="str">
        <f>IFERROR(IF(H643="","",IFERROR(INDEX(価格設定!$B$5:$B$1048576,MATCH(H643,価格設定!$B$5:$B$1048576,0),0),INDEX(価格設定!$B$5:$B$1048576,MATCH("*"&amp;H643&amp;"*",価格設定!$B$5:$B$1048576,0),0))),H643)</f>
        <v/>
      </c>
      <c r="R643" s="250" t="str">
        <f>IFERROR(IF(Q643="",IF(K643="","",K643),IF(K643="",IF(INDEX(価格設定!$C$5:$C$1048576,MATCH(Q643,価格設定!$B$5:$B$1048576,0),0)=0,"",INDEX(価格設定!$C$5:$C$1048576,MATCH(Q643,価格設定!$B$5:$B$1048576,0),0)),IF(K643="なし","",K643))),"")</f>
        <v/>
      </c>
      <c r="S643" s="308" t="str">
        <f t="shared" si="996"/>
        <v/>
      </c>
      <c r="T643" s="126" t="str">
        <f>IFERROR(IF(J643="",IF(INDEX(価格設定!$E$5:$R$1048576,MATCH($Q643,価格設定!B$5:B$1048576,0),MATCH($AW643,価格設定!E$1:X$1,1))=0,"",INDEX(価格設定!$E$5:$R$1048576,MATCH($Q643,価格設定!B$5:B$1048576,0),MATCH($AW643,価格設定!E$1:X$1,1))),J643),"")</f>
        <v/>
      </c>
      <c r="U643" s="126" t="str">
        <f t="shared" si="997"/>
        <v/>
      </c>
      <c r="V643" s="132" t="str">
        <f t="shared" si="998"/>
        <v/>
      </c>
      <c r="W643" s="127" t="str">
        <f>IFERROR(IF(OR(T643="",T643&lt;0),"",IFERROR(INDEX(価格設定!E$2:X$3,IF(AND(K643=$K$1,$K$1&lt;&gt;""),ROW(価格設定!$D$3)-1,MATCH(INDEX(価格設定!$D$5:$D$1048576,MATCH(Q643,価格設定!$B$5:$B$1048576,0),0),価格設定!$D$2:$D$3,0)),MATCH($AW643,価格設定!E$1:X$1,1)),INDEX(価格設定!E$2:X$2,0,MATCH($AW643,価格設定!E$1:X$1,1)))),"")</f>
        <v/>
      </c>
      <c r="X643" s="126" t="str">
        <f t="shared" si="989"/>
        <v/>
      </c>
      <c r="Y643" s="128" t="str">
        <f t="shared" si="999"/>
        <v/>
      </c>
      <c r="Z643" s="126" t="str">
        <f t="shared" si="1000"/>
        <v/>
      </c>
      <c r="AA643" s="129" t="str">
        <f t="shared" si="1001"/>
        <v/>
      </c>
      <c r="AB643" s="126" t="str">
        <f t="shared" si="1002"/>
        <v/>
      </c>
      <c r="AC643" s="280" t="str">
        <f t="shared" si="1003"/>
        <v/>
      </c>
      <c r="AD643" s="15"/>
      <c r="AE643" s="204" t="str">
        <f>IF(AF643="","",COUNT($AF$3:AF643))</f>
        <v/>
      </c>
      <c r="AF643" s="206" t="str">
        <f t="shared" si="1004"/>
        <v/>
      </c>
      <c r="AG643" s="204" t="str">
        <f t="shared" si="1005"/>
        <v/>
      </c>
      <c r="AH643" s="204" t="str">
        <f t="shared" si="1006"/>
        <v/>
      </c>
      <c r="AI643" s="287"/>
      <c r="AJ643" s="15"/>
      <c r="AK643" s="138" t="str">
        <f t="shared" si="1007"/>
        <v/>
      </c>
      <c r="AL643" s="131" t="str">
        <f t="shared" si="1008"/>
        <v/>
      </c>
      <c r="AM643" s="131" t="str">
        <f t="shared" si="1009"/>
        <v/>
      </c>
      <c r="AN643" s="313" t="str">
        <f t="shared" si="1010"/>
        <v/>
      </c>
      <c r="AO643" s="316" t="str">
        <f t="shared" si="1011"/>
        <v/>
      </c>
      <c r="AP643" s="18"/>
      <c r="AQ643" s="3" t="str">
        <f>IF(F643="","",MAX($AQ$3:AQ642)+1)</f>
        <v/>
      </c>
      <c r="AR643" s="3" t="str">
        <f>IF(OR(AQ643="",BB643=""),"",MAX($AR$3:AR642)+1)</f>
        <v/>
      </c>
      <c r="AS643" s="3" t="str">
        <f>IF(CQ643="","",RANK(CQ643,CQ$3:CQ$1048576,1)+COUNTIF($CQ$3:CQ643,CQ643)-1)</f>
        <v/>
      </c>
      <c r="AT643" s="21" t="str">
        <f>IF(C643="",IF(OR(AND($H643&lt;&gt;"",C643=""),AND($F642=$F643,$AZ643&lt;&gt;""),COUNTA($H$3:$H$1048576,#REF!,$F$3:$F$1048576)&gt;COUNTA($H$3:$H643,#REF!,$F$3:$F643),$AZ643&lt;&gt;""),INDEX(AT$3:AT$1048576,MATCH(MAX($AQ$3:$AQ642),$AQ$3:$AQ$1048576,0),0),""),C643)</f>
        <v/>
      </c>
      <c r="AU643" s="21" t="str">
        <f>IF(D643="",IF(OR(AND($H643&lt;&gt;"",D643=""),AND($F642=$F643,$AZ643&lt;&gt;""),COUNTA($H$3:$H$1048576,#REF!,$F$3:$F$1048576)&gt;COUNTA($H$3:$H643,#REF!,$F$3:$F643),$AZ643&lt;&gt;""),INDEX(AU$3:AU$1048576,MATCH(MAX($AQ$3:$AQ642),$AQ$3:$AQ$1048576,0),0),""),D643)</f>
        <v/>
      </c>
      <c r="AV643" s="21" t="str">
        <f>IF(E643="",IF(OR(AND($H643&lt;&gt;"",E643=""),AND($F642=$F643,$AZ643&lt;&gt;""),COUNTA($H$3:$H$1048576,#REF!,$F$3:$F$1048576)&gt;COUNTA($H$3:$H643,#REF!,$F$3:$F643),$AZ643&lt;&gt;""),INDEX(AV$3:AV$1048576,MATCH(MAX($AQ$3:$AQ642),$AQ$3:$AQ$1048576,0),0),""),E643)</f>
        <v/>
      </c>
      <c r="AW643" s="24" t="str">
        <f t="shared" si="1012"/>
        <v/>
      </c>
      <c r="AX643" s="13" t="str">
        <f t="shared" si="1013"/>
        <v/>
      </c>
      <c r="AY643" s="4" t="str">
        <f t="shared" si="1014"/>
        <v/>
      </c>
      <c r="AZ643" s="4" t="str">
        <f>IF(AX643="",IF(OR(AND(H643&lt;&gt;"",F643=""),COUNTA($H$3:$H$1048576)&gt;COUNTA($H$3:$H643)),INDEX(AX$3:AX643,MATCH(MAX($AQ$3:AQ643),AQ$3:AQ643,0),0),""),AX643)</f>
        <v/>
      </c>
      <c r="BA643" s="4" t="str">
        <f>IF(AY643="",IF(AND(H643&lt;&gt;"",F643=""),INDEX(AY$3:AY643,MATCH(MAX($AQ$3:AQ643),AQ$3:AQ643,0),0),""),AY643)</f>
        <v/>
      </c>
      <c r="BB643" s="82" t="str">
        <f>IF(BC643="","",RANK(BC643,BC$3:BC$1048576,1)+COUNTIF($BC$3:BC643,BC643)-1)</f>
        <v/>
      </c>
      <c r="BC643" s="139" t="str">
        <f t="shared" si="1015"/>
        <v/>
      </c>
      <c r="BD643" s="46" t="str">
        <f t="shared" si="1016"/>
        <v/>
      </c>
      <c r="BE643" s="46" t="str">
        <f t="shared" si="1017"/>
        <v/>
      </c>
      <c r="BF643" s="46" t="str">
        <f t="shared" si="1018"/>
        <v/>
      </c>
      <c r="BG643" s="4" t="str">
        <f t="shared" si="1019"/>
        <v/>
      </c>
      <c r="BH643" s="180" t="str">
        <f t="shared" si="1020"/>
        <v/>
      </c>
      <c r="BI643" s="16" t="str">
        <f t="shared" si="1021"/>
        <v/>
      </c>
      <c r="BJ643" s="52" t="str">
        <f>IF(BI643="","",IF(W643="","",IF(AND(K643=$K$1,$K$1&lt;&gt;""),$BT$2,IFERROR(IF(INDEX(価格設定!$D$5:$D$1048576,MATCH(Q643,価格設定!$B$5:$B$1048576,0),0)=価格設定!$D$3,$BT$2,$BS$2),$BS$2))))</f>
        <v/>
      </c>
      <c r="BK643" s="16" t="str">
        <f>IF(BI643="","",IF(COUNTIF($BI$3:BI643,BI643)=1,1,IF(AND(BI642=BI643,BH643=""),BK642,COUNTIF($BH$3:BH643,BH643))))</f>
        <v/>
      </c>
      <c r="BL643" s="52" t="str">
        <f t="shared" si="1022"/>
        <v/>
      </c>
      <c r="BM643" s="52" t="str">
        <f t="shared" si="1023"/>
        <v/>
      </c>
      <c r="BN643" s="119" t="str">
        <f t="shared" si="1024"/>
        <v/>
      </c>
      <c r="BO643" s="119" t="str">
        <f t="shared" si="1025"/>
        <v/>
      </c>
      <c r="BP643" s="17" t="str">
        <f t="shared" si="1026"/>
        <v/>
      </c>
      <c r="BQ643" s="17" t="str">
        <f t="shared" si="1027"/>
        <v/>
      </c>
      <c r="BR643" s="17" t="str">
        <f>IF(OR(BP643="",COUNTIF($BO$3:BO643,BO643)&lt;&gt;1),"",SUMIF(BO$3:BO$1048576,BO643,BP$3:BP$1048576))</f>
        <v/>
      </c>
      <c r="BS643" s="17" t="str">
        <f t="shared" si="1028"/>
        <v/>
      </c>
      <c r="BT643" s="17" t="str">
        <f t="shared" si="1029"/>
        <v/>
      </c>
      <c r="BU643" s="17" t="str">
        <f t="shared" si="1030"/>
        <v/>
      </c>
      <c r="BV643" s="24" t="str">
        <f t="shared" si="1031"/>
        <v/>
      </c>
      <c r="BW643" s="24" t="str">
        <f t="shared" si="1032"/>
        <v/>
      </c>
      <c r="BX643" s="24" t="str">
        <f t="shared" si="1033"/>
        <v/>
      </c>
      <c r="BY643" s="26" t="str">
        <f t="shared" si="1034"/>
        <v/>
      </c>
      <c r="BZ643" s="26" t="str">
        <f t="shared" si="1035"/>
        <v/>
      </c>
      <c r="CA643" s="26" t="str">
        <f t="shared" si="1036"/>
        <v/>
      </c>
      <c r="CB643" s="66" t="str">
        <f t="shared" si="1037"/>
        <v/>
      </c>
      <c r="CC643" s="65" t="str">
        <f t="shared" si="1038"/>
        <v/>
      </c>
      <c r="CD643" s="26" t="str">
        <f t="shared" si="1039"/>
        <v/>
      </c>
      <c r="CE643" s="26" t="str">
        <f t="shared" si="1040"/>
        <v/>
      </c>
      <c r="CF643" s="193" t="str">
        <f t="shared" si="1041"/>
        <v/>
      </c>
      <c r="CG643" s="193" t="str">
        <f t="shared" si="1042"/>
        <v/>
      </c>
      <c r="CH643" s="26" t="str">
        <f t="shared" si="1043"/>
        <v/>
      </c>
      <c r="CI643" s="26" t="str">
        <f t="shared" si="1044"/>
        <v/>
      </c>
      <c r="CJ643" s="65" t="str">
        <f t="shared" si="1045"/>
        <v/>
      </c>
      <c r="CK643" s="65" t="str">
        <f t="shared" si="1046"/>
        <v/>
      </c>
      <c r="CL643" s="64" t="str">
        <f t="shared" si="1047"/>
        <v/>
      </c>
      <c r="CM643" s="64" t="str">
        <f t="shared" si="1048"/>
        <v/>
      </c>
      <c r="CN643" s="65" t="str">
        <f t="shared" si="1049"/>
        <v/>
      </c>
      <c r="CP643" s="63" t="str">
        <f>IF(BH643="","",MAX($CP$3:CP642)+1)</f>
        <v/>
      </c>
      <c r="CQ643" s="24" t="str">
        <f t="shared" si="1050"/>
        <v/>
      </c>
      <c r="CR643" s="24" t="str">
        <f t="shared" si="1051"/>
        <v/>
      </c>
      <c r="CS643" s="24" t="str">
        <f t="shared" si="1052"/>
        <v/>
      </c>
      <c r="CT643" s="58" t="str">
        <f>IF(BO643="","",COUNTIF($BO$3:BO643,BO643)&amp;"@"&amp;BO643)</f>
        <v/>
      </c>
      <c r="CU643" s="16" t="str">
        <f t="shared" si="990"/>
        <v/>
      </c>
      <c r="CV643" s="63" t="str">
        <f t="shared" si="1053"/>
        <v/>
      </c>
      <c r="CW643" s="16" t="str">
        <f t="shared" si="1054"/>
        <v/>
      </c>
      <c r="CX643" s="16" t="str">
        <f t="shared" si="1055"/>
        <v/>
      </c>
      <c r="CY643" s="16" t="str">
        <f t="shared" si="1056"/>
        <v/>
      </c>
      <c r="CZ643" s="85" t="str">
        <f t="shared" si="1057"/>
        <v/>
      </c>
      <c r="DA643" s="16" t="str">
        <f t="shared" si="1058"/>
        <v/>
      </c>
      <c r="DB643" s="16" t="str">
        <f t="shared" si="1059"/>
        <v/>
      </c>
      <c r="DC643" s="28" t="str">
        <f>IF(CP643="","",$DC$1&amp;(INDEX(価格設定!D$1:XFD$3,ROW(価格設定!$D$3),MATCH($AW643,価格設定!D$1:XFD$1,1))*100)&amp;"%")</f>
        <v/>
      </c>
      <c r="DD643" s="28" t="str">
        <f>IF(CP643="","",$DD$1&amp;(INDEX(価格設定!D$1:XFD$3,ROW(価格設定!$D$2),MATCH($AW643,価格設定!D$1:XFD$1,1))*100)&amp;"%")</f>
        <v/>
      </c>
      <c r="DE643" s="29" t="str">
        <f t="shared" si="1060"/>
        <v/>
      </c>
      <c r="DG643" s="58" t="str">
        <f t="shared" si="1061"/>
        <v/>
      </c>
      <c r="DH643" s="58" t="str">
        <f t="shared" si="1062"/>
        <v/>
      </c>
      <c r="DI643" s="58" t="str">
        <f t="shared" si="1063"/>
        <v/>
      </c>
      <c r="DJ643" s="85" t="str">
        <f t="shared" si="1064"/>
        <v/>
      </c>
      <c r="DL643" s="58" t="str">
        <f>IF(COUNTIF(DG$3:DG$1048576,DG643)=COUNTIF($DG$3:$DG643,DG643),DG643,"")</f>
        <v/>
      </c>
      <c r="DM643" s="85" t="str">
        <f t="shared" si="1065"/>
        <v/>
      </c>
      <c r="DN643" s="85" t="str">
        <f t="shared" si="991"/>
        <v/>
      </c>
      <c r="DO643" s="85" t="str">
        <f t="shared" si="991"/>
        <v/>
      </c>
      <c r="DP643" s="303"/>
      <c r="DQ643" s="17" t="str">
        <f t="shared" si="992"/>
        <v/>
      </c>
      <c r="DR643" s="17" t="str">
        <f t="shared" si="993"/>
        <v/>
      </c>
      <c r="DS643" s="17" t="str">
        <f t="shared" si="994"/>
        <v/>
      </c>
      <c r="DU643" s="16" t="str">
        <f t="shared" si="1066"/>
        <v/>
      </c>
      <c r="DV643" s="16" t="str">
        <f>IF(DU643="","",COUNT($DU$3:DU643))</f>
        <v/>
      </c>
      <c r="DW643" s="16" t="str">
        <f t="shared" si="1067"/>
        <v/>
      </c>
      <c r="DX643" s="16" t="str">
        <f t="shared" si="1068"/>
        <v/>
      </c>
      <c r="DY643" s="16" t="str">
        <f>IF(DZ643="","",COUNTIF(DZ$3:DZ643,DZ643))</f>
        <v/>
      </c>
      <c r="DZ643" s="16" t="str">
        <f t="shared" si="1069"/>
        <v/>
      </c>
      <c r="EA643" s="16" t="str">
        <f t="shared" si="1070"/>
        <v/>
      </c>
      <c r="EB643" s="16" t="str">
        <f t="shared" si="1071"/>
        <v/>
      </c>
      <c r="EC643" s="16" t="str">
        <f t="shared" si="1072"/>
        <v/>
      </c>
      <c r="ED643" s="16" t="str">
        <f t="shared" si="1073"/>
        <v/>
      </c>
      <c r="EE643" s="16" t="str">
        <f t="shared" si="1074"/>
        <v/>
      </c>
      <c r="EF643" s="16" t="str">
        <f t="shared" si="1075"/>
        <v/>
      </c>
      <c r="EG643" s="16" t="str">
        <f t="shared" si="1076"/>
        <v/>
      </c>
      <c r="EH643" s="16" t="str">
        <f t="shared" si="1077"/>
        <v/>
      </c>
      <c r="EI643" s="16" t="str">
        <f t="shared" si="1078"/>
        <v/>
      </c>
      <c r="EJ643" s="16" t="str">
        <f t="shared" si="1079"/>
        <v/>
      </c>
      <c r="EK643" s="16" t="str">
        <f t="shared" si="1080"/>
        <v/>
      </c>
      <c r="EL643" s="58" t="str">
        <f t="shared" si="1081"/>
        <v/>
      </c>
      <c r="EM643" s="58" t="str">
        <f>IF(OR($DZ643="",CR643=""),IF($EL643="","",$EL643),IF(OR(CR643="なし",CR643=0),領収書!$H$1,CR643))</f>
        <v/>
      </c>
      <c r="EN643" s="58" t="str">
        <f>IF(OR($DZ643="",CS643=""),IF($EL643="","",$EL643),IF(OR(CS643="なし",CS643=0),入力!$EN$1,CS643))</f>
        <v/>
      </c>
      <c r="EO643" s="63" t="str">
        <f t="shared" si="1082"/>
        <v/>
      </c>
      <c r="EP643" s="63" t="str">
        <f t="shared" si="1083"/>
        <v/>
      </c>
      <c r="ER643" s="16" t="str">
        <f>IF(AND(COUNTIF($ET$3:ET643,ET643)=1,ET643&lt;&gt;""),MAX($ER$3:ER642)+1,"")</f>
        <v/>
      </c>
      <c r="ES643" s="16" t="str">
        <f>IF(価格設定!B645="","",価格設定!B645)</f>
        <v/>
      </c>
      <c r="ET643" s="16" t="str">
        <f>IF(価格設定!C645="","",価格設定!C645)</f>
        <v/>
      </c>
      <c r="EV643" s="16" t="str">
        <f t="shared" si="995"/>
        <v/>
      </c>
      <c r="EW643" s="16" t="str">
        <f t="shared" si="1084"/>
        <v/>
      </c>
    </row>
    <row r="644" spans="1:153" ht="30" customHeight="1" x14ac:dyDescent="0.2">
      <c r="A644" s="225"/>
      <c r="B644" s="212"/>
      <c r="C644" s="221"/>
      <c r="D644" s="164"/>
      <c r="E644" s="165"/>
      <c r="F644" s="166"/>
      <c r="G644" s="167"/>
      <c r="H644" s="179"/>
      <c r="I644" s="306"/>
      <c r="J644" s="169"/>
      <c r="K644" s="179"/>
      <c r="L644" s="186"/>
      <c r="M644" s="186"/>
      <c r="N644" s="168"/>
      <c r="O644" s="170"/>
      <c r="P644" s="212"/>
      <c r="Q644" s="179" t="str">
        <f>IFERROR(IF(H644="","",IFERROR(INDEX(価格設定!$B$5:$B$1048576,MATCH(H644,価格設定!$B$5:$B$1048576,0),0),INDEX(価格設定!$B$5:$B$1048576,MATCH("*"&amp;H644&amp;"*",価格設定!$B$5:$B$1048576,0),0))),H644)</f>
        <v/>
      </c>
      <c r="R644" s="250" t="str">
        <f>IFERROR(IF(Q644="",IF(K644="","",K644),IF(K644="",IF(INDEX(価格設定!$C$5:$C$1048576,MATCH(Q644,価格設定!$B$5:$B$1048576,0),0)=0,"",INDEX(価格設定!$C$5:$C$1048576,MATCH(Q644,価格設定!$B$5:$B$1048576,0),0)),IF(K644="なし","",K644))),"")</f>
        <v/>
      </c>
      <c r="S644" s="308" t="str">
        <f t="shared" si="996"/>
        <v/>
      </c>
      <c r="T644" s="126" t="str">
        <f>IFERROR(IF(J644="",IF(INDEX(価格設定!$E$5:$R$1048576,MATCH($Q644,価格設定!B$5:B$1048576,0),MATCH($AW644,価格設定!E$1:X$1,1))=0,"",INDEX(価格設定!$E$5:$R$1048576,MATCH($Q644,価格設定!B$5:B$1048576,0),MATCH($AW644,価格設定!E$1:X$1,1))),J644),"")</f>
        <v/>
      </c>
      <c r="U644" s="126" t="str">
        <f t="shared" si="997"/>
        <v/>
      </c>
      <c r="V644" s="132" t="str">
        <f t="shared" si="998"/>
        <v/>
      </c>
      <c r="W644" s="127" t="str">
        <f>IFERROR(IF(OR(T644="",T644&lt;0),"",IFERROR(INDEX(価格設定!E$2:X$3,IF(AND(K644=$K$1,$K$1&lt;&gt;""),ROW(価格設定!$D$3)-1,MATCH(INDEX(価格設定!$D$5:$D$1048576,MATCH(Q644,価格設定!$B$5:$B$1048576,0),0),価格設定!$D$2:$D$3,0)),MATCH($AW644,価格設定!E$1:X$1,1)),INDEX(価格設定!E$2:X$2,0,MATCH($AW644,価格設定!E$1:X$1,1)))),"")</f>
        <v/>
      </c>
      <c r="X644" s="126" t="str">
        <f t="shared" ref="X644:X707" si="1085">IFERROR(IF(U644="","",ROUNDDOWN(U644*W644,0)),"")</f>
        <v/>
      </c>
      <c r="Y644" s="128" t="str">
        <f t="shared" si="999"/>
        <v/>
      </c>
      <c r="Z644" s="126" t="str">
        <f t="shared" si="1000"/>
        <v/>
      </c>
      <c r="AA644" s="129" t="str">
        <f t="shared" si="1001"/>
        <v/>
      </c>
      <c r="AB644" s="126" t="str">
        <f t="shared" si="1002"/>
        <v/>
      </c>
      <c r="AC644" s="280" t="str">
        <f t="shared" si="1003"/>
        <v/>
      </c>
      <c r="AD644" s="15"/>
      <c r="AE644" s="204" t="str">
        <f>IF(AF644="","",COUNT($AF$3:AF644))</f>
        <v/>
      </c>
      <c r="AF644" s="206" t="str">
        <f t="shared" si="1004"/>
        <v/>
      </c>
      <c r="AG644" s="204" t="str">
        <f t="shared" si="1005"/>
        <v/>
      </c>
      <c r="AH644" s="204" t="str">
        <f t="shared" si="1006"/>
        <v/>
      </c>
      <c r="AI644" s="287"/>
      <c r="AJ644" s="15"/>
      <c r="AK644" s="138" t="str">
        <f t="shared" si="1007"/>
        <v/>
      </c>
      <c r="AL644" s="131" t="str">
        <f t="shared" si="1008"/>
        <v/>
      </c>
      <c r="AM644" s="131" t="str">
        <f t="shared" si="1009"/>
        <v/>
      </c>
      <c r="AN644" s="313" t="str">
        <f t="shared" si="1010"/>
        <v/>
      </c>
      <c r="AO644" s="316" t="str">
        <f t="shared" si="1011"/>
        <v/>
      </c>
      <c r="AP644" s="18"/>
      <c r="AQ644" s="3" t="str">
        <f>IF(F644="","",MAX($AQ$3:AQ643)+1)</f>
        <v/>
      </c>
      <c r="AR644" s="3" t="str">
        <f>IF(OR(AQ644="",BB644=""),"",MAX($AR$3:AR643)+1)</f>
        <v/>
      </c>
      <c r="AS644" s="3" t="str">
        <f>IF(CQ644="","",RANK(CQ644,CQ$3:CQ$1048576,1)+COUNTIF($CQ$3:CQ644,CQ644)-1)</f>
        <v/>
      </c>
      <c r="AT644" s="21" t="str">
        <f>IF(C644="",IF(OR(AND($H644&lt;&gt;"",C644=""),AND($F643=$F644,$AZ644&lt;&gt;""),COUNTA($H$3:$H$1048576,#REF!,$F$3:$F$1048576)&gt;COUNTA($H$3:$H644,#REF!,$F$3:$F644),$AZ644&lt;&gt;""),INDEX(AT$3:AT$1048576,MATCH(MAX($AQ$3:$AQ643),$AQ$3:$AQ$1048576,0),0),""),C644)</f>
        <v/>
      </c>
      <c r="AU644" s="21" t="str">
        <f>IF(D644="",IF(OR(AND($H644&lt;&gt;"",D644=""),AND($F643=$F644,$AZ644&lt;&gt;""),COUNTA($H$3:$H$1048576,#REF!,$F$3:$F$1048576)&gt;COUNTA($H$3:$H644,#REF!,$F$3:$F644),$AZ644&lt;&gt;""),INDEX(AU$3:AU$1048576,MATCH(MAX($AQ$3:$AQ643),$AQ$3:$AQ$1048576,0),0),""),D644)</f>
        <v/>
      </c>
      <c r="AV644" s="21" t="str">
        <f>IF(E644="",IF(OR(AND($H644&lt;&gt;"",E644=""),AND($F643=$F644,$AZ644&lt;&gt;""),COUNTA($H$3:$H$1048576,#REF!,$F$3:$F$1048576)&gt;COUNTA($H$3:$H644,#REF!,$F$3:$F644),$AZ644&lt;&gt;""),INDEX(AV$3:AV$1048576,MATCH(MAX($AQ$3:$AQ643),$AQ$3:$AQ$1048576,0),0),""),E644)</f>
        <v/>
      </c>
      <c r="AW644" s="24" t="str">
        <f t="shared" si="1012"/>
        <v/>
      </c>
      <c r="AX644" s="13" t="str">
        <f t="shared" si="1013"/>
        <v/>
      </c>
      <c r="AY644" s="4" t="str">
        <f t="shared" si="1014"/>
        <v/>
      </c>
      <c r="AZ644" s="4" t="str">
        <f>IF(AX644="",IF(OR(AND(H644&lt;&gt;"",F644=""),COUNTA($H$3:$H$1048576)&gt;COUNTA($H$3:$H644)),INDEX(AX$3:AX644,MATCH(MAX($AQ$3:AQ644),AQ$3:AQ644,0),0),""),AX644)</f>
        <v/>
      </c>
      <c r="BA644" s="4" t="str">
        <f>IF(AY644="",IF(AND(H644&lt;&gt;"",F644=""),INDEX(AY$3:AY644,MATCH(MAX($AQ$3:AQ644),AQ$3:AQ644,0),0),""),AY644)</f>
        <v/>
      </c>
      <c r="BB644" s="82" t="str">
        <f>IF(BC644="","",RANK(BC644,BC$3:BC$1048576,1)+COUNTIF($BC$3:BC644,BC644)-1)</f>
        <v/>
      </c>
      <c r="BC644" s="139" t="str">
        <f t="shared" si="1015"/>
        <v/>
      </c>
      <c r="BD644" s="46" t="str">
        <f t="shared" si="1016"/>
        <v/>
      </c>
      <c r="BE644" s="46" t="str">
        <f t="shared" si="1017"/>
        <v/>
      </c>
      <c r="BF644" s="46" t="str">
        <f t="shared" si="1018"/>
        <v/>
      </c>
      <c r="BG644" s="4" t="str">
        <f t="shared" si="1019"/>
        <v/>
      </c>
      <c r="BH644" s="180" t="str">
        <f t="shared" si="1020"/>
        <v/>
      </c>
      <c r="BI644" s="16" t="str">
        <f t="shared" si="1021"/>
        <v/>
      </c>
      <c r="BJ644" s="52" t="str">
        <f>IF(BI644="","",IF(W644="","",IF(AND(K644=$K$1,$K$1&lt;&gt;""),$BT$2,IFERROR(IF(INDEX(価格設定!$D$5:$D$1048576,MATCH(Q644,価格設定!$B$5:$B$1048576,0),0)=価格設定!$D$3,$BT$2,$BS$2),$BS$2))))</f>
        <v/>
      </c>
      <c r="BK644" s="16" t="str">
        <f>IF(BI644="","",IF(COUNTIF($BI$3:BI644,BI644)=1,1,IF(AND(BI643=BI644,BH644=""),BK643,COUNTIF($BH$3:BH644,BH644))))</f>
        <v/>
      </c>
      <c r="BL644" s="52" t="str">
        <f t="shared" si="1022"/>
        <v/>
      </c>
      <c r="BM644" s="52" t="str">
        <f t="shared" si="1023"/>
        <v/>
      </c>
      <c r="BN644" s="119" t="str">
        <f t="shared" si="1024"/>
        <v/>
      </c>
      <c r="BO644" s="119" t="str">
        <f t="shared" si="1025"/>
        <v/>
      </c>
      <c r="BP644" s="17" t="str">
        <f t="shared" si="1026"/>
        <v/>
      </c>
      <c r="BQ644" s="17" t="str">
        <f t="shared" si="1027"/>
        <v/>
      </c>
      <c r="BR644" s="17" t="str">
        <f>IF(OR(BP644="",COUNTIF($BO$3:BO644,BO644)&lt;&gt;1),"",SUMIF(BO$3:BO$1048576,BO644,BP$3:BP$1048576))</f>
        <v/>
      </c>
      <c r="BS644" s="17" t="str">
        <f t="shared" si="1028"/>
        <v/>
      </c>
      <c r="BT644" s="17" t="str">
        <f t="shared" si="1029"/>
        <v/>
      </c>
      <c r="BU644" s="17" t="str">
        <f t="shared" si="1030"/>
        <v/>
      </c>
      <c r="BV644" s="24" t="str">
        <f t="shared" si="1031"/>
        <v/>
      </c>
      <c r="BW644" s="24" t="str">
        <f t="shared" si="1032"/>
        <v/>
      </c>
      <c r="BX644" s="24" t="str">
        <f t="shared" si="1033"/>
        <v/>
      </c>
      <c r="BY644" s="26" t="str">
        <f t="shared" si="1034"/>
        <v/>
      </c>
      <c r="BZ644" s="26" t="str">
        <f t="shared" si="1035"/>
        <v/>
      </c>
      <c r="CA644" s="26" t="str">
        <f t="shared" si="1036"/>
        <v/>
      </c>
      <c r="CB644" s="66" t="str">
        <f t="shared" si="1037"/>
        <v/>
      </c>
      <c r="CC644" s="65" t="str">
        <f t="shared" si="1038"/>
        <v/>
      </c>
      <c r="CD644" s="26" t="str">
        <f t="shared" si="1039"/>
        <v/>
      </c>
      <c r="CE644" s="26" t="str">
        <f t="shared" si="1040"/>
        <v/>
      </c>
      <c r="CF644" s="193" t="str">
        <f t="shared" si="1041"/>
        <v/>
      </c>
      <c r="CG644" s="193" t="str">
        <f t="shared" si="1042"/>
        <v/>
      </c>
      <c r="CH644" s="26" t="str">
        <f t="shared" si="1043"/>
        <v/>
      </c>
      <c r="CI644" s="26" t="str">
        <f t="shared" si="1044"/>
        <v/>
      </c>
      <c r="CJ644" s="65" t="str">
        <f t="shared" si="1045"/>
        <v/>
      </c>
      <c r="CK644" s="65" t="str">
        <f t="shared" si="1046"/>
        <v/>
      </c>
      <c r="CL644" s="64" t="str">
        <f t="shared" si="1047"/>
        <v/>
      </c>
      <c r="CM644" s="64" t="str">
        <f t="shared" si="1048"/>
        <v/>
      </c>
      <c r="CN644" s="65" t="str">
        <f t="shared" si="1049"/>
        <v/>
      </c>
      <c r="CP644" s="63" t="str">
        <f>IF(BH644="","",MAX($CP$3:CP643)+1)</f>
        <v/>
      </c>
      <c r="CQ644" s="24" t="str">
        <f t="shared" si="1050"/>
        <v/>
      </c>
      <c r="CR644" s="24" t="str">
        <f t="shared" si="1051"/>
        <v/>
      </c>
      <c r="CS644" s="24" t="str">
        <f t="shared" si="1052"/>
        <v/>
      </c>
      <c r="CT644" s="58" t="str">
        <f>IF(BO644="","",COUNTIF($BO$3:BO644,BO644)&amp;"@"&amp;BO644)</f>
        <v/>
      </c>
      <c r="CU644" s="16" t="str">
        <f t="shared" ref="CU644:CU707" si="1086">IF(BX644="","",IF($CV$1="無",BX644,BX644&amp;" "&amp;IF(OR(BX644=R644,R644=""),"","("&amp;R644&amp;")")))</f>
        <v/>
      </c>
      <c r="CV644" s="63" t="str">
        <f t="shared" si="1053"/>
        <v/>
      </c>
      <c r="CW644" s="16" t="str">
        <f t="shared" si="1054"/>
        <v/>
      </c>
      <c r="CX644" s="16" t="str">
        <f t="shared" si="1055"/>
        <v/>
      </c>
      <c r="CY644" s="16" t="str">
        <f t="shared" si="1056"/>
        <v/>
      </c>
      <c r="CZ644" s="85" t="str">
        <f t="shared" si="1057"/>
        <v/>
      </c>
      <c r="DA644" s="16" t="str">
        <f t="shared" si="1058"/>
        <v/>
      </c>
      <c r="DB644" s="16" t="str">
        <f t="shared" si="1059"/>
        <v/>
      </c>
      <c r="DC644" s="28" t="str">
        <f>IF(CP644="","",$DC$1&amp;(INDEX(価格設定!D$1:XFD$3,ROW(価格設定!$D$3),MATCH($AW644,価格設定!D$1:XFD$1,1))*100)&amp;"%")</f>
        <v/>
      </c>
      <c r="DD644" s="28" t="str">
        <f>IF(CP644="","",$DD$1&amp;(INDEX(価格設定!D$1:XFD$3,ROW(価格設定!$D$2),MATCH($AW644,価格設定!D$1:XFD$1,1))*100)&amp;"%")</f>
        <v/>
      </c>
      <c r="DE644" s="29" t="str">
        <f t="shared" si="1060"/>
        <v/>
      </c>
      <c r="DG644" s="58" t="str">
        <f t="shared" si="1061"/>
        <v/>
      </c>
      <c r="DH644" s="58" t="str">
        <f t="shared" si="1062"/>
        <v/>
      </c>
      <c r="DI644" s="58" t="str">
        <f t="shared" si="1063"/>
        <v/>
      </c>
      <c r="DJ644" s="85" t="str">
        <f t="shared" si="1064"/>
        <v/>
      </c>
      <c r="DL644" s="58" t="str">
        <f>IF(COUNTIF(DG$3:DG$1048576,DG644)=COUNTIF($DG$3:$DG644,DG644),DG644,"")</f>
        <v/>
      </c>
      <c r="DM644" s="85" t="str">
        <f t="shared" si="1065"/>
        <v/>
      </c>
      <c r="DN644" s="85" t="str">
        <f t="shared" ref="DN644:DO707" si="1087">IF($DL644="","",SUMIF($DI$3:$DI$1048576,$DL644&amp;DN$2,$DJ$3:$DJ$1048576))</f>
        <v/>
      </c>
      <c r="DO644" s="85" t="str">
        <f t="shared" si="1087"/>
        <v/>
      </c>
      <c r="DP644" s="303"/>
      <c r="DQ644" s="17" t="str">
        <f t="shared" ref="DQ644:DQ707" si="1088">IF($DL644="","",SUMIF($DG$3:$DG$1048576,$DL644,$CX$3:$CX$1048576))</f>
        <v/>
      </c>
      <c r="DR644" s="17" t="str">
        <f t="shared" ref="DR644:DR707" si="1089">IF($DL644="","",SUMIF($DG$3:$DG$1048576,$DL644,$DB$3:$DB$1048576))</f>
        <v/>
      </c>
      <c r="DS644" s="17" t="str">
        <f t="shared" ref="DS644:DS707" si="1090">IF($DL644="","",SUMIF($DG$3:$DG$1048576,$DL644,$DA$3:$DA$1048576))</f>
        <v/>
      </c>
      <c r="DU644" s="16" t="str">
        <f t="shared" si="1066"/>
        <v/>
      </c>
      <c r="DV644" s="16" t="str">
        <f>IF(DU644="","",COUNT($DU$3:DU644))</f>
        <v/>
      </c>
      <c r="DW644" s="16" t="str">
        <f t="shared" si="1067"/>
        <v/>
      </c>
      <c r="DX644" s="16" t="str">
        <f t="shared" si="1068"/>
        <v/>
      </c>
      <c r="DY644" s="16" t="str">
        <f>IF(DZ644="","",COUNTIF(DZ$3:DZ644,DZ644))</f>
        <v/>
      </c>
      <c r="DZ644" s="16" t="str">
        <f t="shared" si="1069"/>
        <v/>
      </c>
      <c r="EA644" s="16" t="str">
        <f t="shared" si="1070"/>
        <v/>
      </c>
      <c r="EB644" s="16" t="str">
        <f t="shared" si="1071"/>
        <v/>
      </c>
      <c r="EC644" s="16" t="str">
        <f t="shared" si="1072"/>
        <v/>
      </c>
      <c r="ED644" s="16" t="str">
        <f t="shared" si="1073"/>
        <v/>
      </c>
      <c r="EE644" s="16" t="str">
        <f t="shared" si="1074"/>
        <v/>
      </c>
      <c r="EF644" s="16" t="str">
        <f t="shared" si="1075"/>
        <v/>
      </c>
      <c r="EG644" s="16" t="str">
        <f t="shared" si="1076"/>
        <v/>
      </c>
      <c r="EH644" s="16" t="str">
        <f t="shared" si="1077"/>
        <v/>
      </c>
      <c r="EI644" s="16" t="str">
        <f t="shared" si="1078"/>
        <v/>
      </c>
      <c r="EJ644" s="16" t="str">
        <f t="shared" si="1079"/>
        <v/>
      </c>
      <c r="EK644" s="16" t="str">
        <f t="shared" si="1080"/>
        <v/>
      </c>
      <c r="EL644" s="58" t="str">
        <f t="shared" si="1081"/>
        <v/>
      </c>
      <c r="EM644" s="58" t="str">
        <f>IF(OR($DZ644="",CR644=""),IF($EL644="","",$EL644),IF(OR(CR644="なし",CR644=0),領収書!$H$1,CR644))</f>
        <v/>
      </c>
      <c r="EN644" s="58" t="str">
        <f>IF(OR($DZ644="",CS644=""),IF($EL644="","",$EL644),IF(OR(CS644="なし",CS644=0),入力!$EN$1,CS644))</f>
        <v/>
      </c>
      <c r="EO644" s="63" t="str">
        <f t="shared" si="1082"/>
        <v/>
      </c>
      <c r="EP644" s="63" t="str">
        <f t="shared" si="1083"/>
        <v/>
      </c>
      <c r="ER644" s="16" t="str">
        <f>IF(AND(COUNTIF($ET$3:ET644,ET644)=1,ET644&lt;&gt;""),MAX($ER$3:ER643)+1,"")</f>
        <v/>
      </c>
      <c r="ES644" s="16" t="str">
        <f>IF(価格設定!B646="","",価格設定!B646)</f>
        <v/>
      </c>
      <c r="ET644" s="16" t="str">
        <f>IF(価格設定!C646="","",価格設定!C646)</f>
        <v/>
      </c>
      <c r="EV644" s="16" t="str">
        <f t="shared" ref="EV644:EV707" si="1091">IF((ROW(EV644)-ROW($EV$2))&lt;=$EV$2,ROW(EV644)-ROW($EV$2),"")</f>
        <v/>
      </c>
      <c r="EW644" s="16" t="str">
        <f t="shared" si="1084"/>
        <v/>
      </c>
    </row>
    <row r="645" spans="1:153" ht="30" customHeight="1" x14ac:dyDescent="0.2">
      <c r="A645" s="225"/>
      <c r="B645" s="212"/>
      <c r="C645" s="221"/>
      <c r="D645" s="164"/>
      <c r="E645" s="165"/>
      <c r="F645" s="166"/>
      <c r="G645" s="167"/>
      <c r="H645" s="179"/>
      <c r="I645" s="306"/>
      <c r="J645" s="169"/>
      <c r="K645" s="179"/>
      <c r="L645" s="186"/>
      <c r="M645" s="186"/>
      <c r="N645" s="168"/>
      <c r="O645" s="170"/>
      <c r="P645" s="212"/>
      <c r="Q645" s="179" t="str">
        <f>IFERROR(IF(H645="","",IFERROR(INDEX(価格設定!$B$5:$B$1048576,MATCH(H645,価格設定!$B$5:$B$1048576,0),0),INDEX(価格設定!$B$5:$B$1048576,MATCH("*"&amp;H645&amp;"*",価格設定!$B$5:$B$1048576,0),0))),H645)</f>
        <v/>
      </c>
      <c r="R645" s="250" t="str">
        <f>IFERROR(IF(Q645="",IF(K645="","",K645),IF(K645="",IF(INDEX(価格設定!$C$5:$C$1048576,MATCH(Q645,価格設定!$B$5:$B$1048576,0),0)=0,"",INDEX(価格設定!$C$5:$C$1048576,MATCH(Q645,価格設定!$B$5:$B$1048576,0),0)),IF(K645="なし","",K645))),"")</f>
        <v/>
      </c>
      <c r="S645" s="308" t="str">
        <f t="shared" si="996"/>
        <v/>
      </c>
      <c r="T645" s="126" t="str">
        <f>IFERROR(IF(J645="",IF(INDEX(価格設定!$E$5:$R$1048576,MATCH($Q645,価格設定!B$5:B$1048576,0),MATCH($AW645,価格設定!E$1:X$1,1))=0,"",INDEX(価格設定!$E$5:$R$1048576,MATCH($Q645,価格設定!B$5:B$1048576,0),MATCH($AW645,価格設定!E$1:X$1,1))),J645),"")</f>
        <v/>
      </c>
      <c r="U645" s="126" t="str">
        <f t="shared" si="997"/>
        <v/>
      </c>
      <c r="V645" s="132" t="str">
        <f t="shared" si="998"/>
        <v/>
      </c>
      <c r="W645" s="127" t="str">
        <f>IFERROR(IF(OR(T645="",T645&lt;0),"",IFERROR(INDEX(価格設定!E$2:X$3,IF(AND(K645=$K$1,$K$1&lt;&gt;""),ROW(価格設定!$D$3)-1,MATCH(INDEX(価格設定!$D$5:$D$1048576,MATCH(Q645,価格設定!$B$5:$B$1048576,0),0),価格設定!$D$2:$D$3,0)),MATCH($AW645,価格設定!E$1:X$1,1)),INDEX(価格設定!E$2:X$2,0,MATCH($AW645,価格設定!E$1:X$1,1)))),"")</f>
        <v/>
      </c>
      <c r="X645" s="126" t="str">
        <f t="shared" si="1085"/>
        <v/>
      </c>
      <c r="Y645" s="128" t="str">
        <f t="shared" si="999"/>
        <v/>
      </c>
      <c r="Z645" s="126" t="str">
        <f t="shared" si="1000"/>
        <v/>
      </c>
      <c r="AA645" s="129" t="str">
        <f t="shared" si="1001"/>
        <v/>
      </c>
      <c r="AB645" s="126" t="str">
        <f t="shared" si="1002"/>
        <v/>
      </c>
      <c r="AC645" s="280" t="str">
        <f t="shared" si="1003"/>
        <v/>
      </c>
      <c r="AD645" s="15"/>
      <c r="AE645" s="204" t="str">
        <f>IF(AF645="","",COUNT($AF$3:AF645))</f>
        <v/>
      </c>
      <c r="AF645" s="206" t="str">
        <f t="shared" si="1004"/>
        <v/>
      </c>
      <c r="AG645" s="204" t="str">
        <f t="shared" si="1005"/>
        <v/>
      </c>
      <c r="AH645" s="204" t="str">
        <f t="shared" si="1006"/>
        <v/>
      </c>
      <c r="AI645" s="287"/>
      <c r="AJ645" s="15"/>
      <c r="AK645" s="138" t="str">
        <f t="shared" si="1007"/>
        <v/>
      </c>
      <c r="AL645" s="131" t="str">
        <f t="shared" si="1008"/>
        <v/>
      </c>
      <c r="AM645" s="131" t="str">
        <f t="shared" si="1009"/>
        <v/>
      </c>
      <c r="AN645" s="313" t="str">
        <f t="shared" si="1010"/>
        <v/>
      </c>
      <c r="AO645" s="316" t="str">
        <f t="shared" si="1011"/>
        <v/>
      </c>
      <c r="AP645" s="18"/>
      <c r="AQ645" s="3" t="str">
        <f>IF(F645="","",MAX($AQ$3:AQ644)+1)</f>
        <v/>
      </c>
      <c r="AR645" s="3" t="str">
        <f>IF(OR(AQ645="",BB645=""),"",MAX($AR$3:AR644)+1)</f>
        <v/>
      </c>
      <c r="AS645" s="3" t="str">
        <f>IF(CQ645="","",RANK(CQ645,CQ$3:CQ$1048576,1)+COUNTIF($CQ$3:CQ645,CQ645)-1)</f>
        <v/>
      </c>
      <c r="AT645" s="21" t="str">
        <f>IF(C645="",IF(OR(AND($H645&lt;&gt;"",C645=""),AND($F644=$F645,$AZ645&lt;&gt;""),COUNTA($H$3:$H$1048576,#REF!,$F$3:$F$1048576)&gt;COUNTA($H$3:$H645,#REF!,$F$3:$F645),$AZ645&lt;&gt;""),INDEX(AT$3:AT$1048576,MATCH(MAX($AQ$3:$AQ644),$AQ$3:$AQ$1048576,0),0),""),C645)</f>
        <v/>
      </c>
      <c r="AU645" s="21" t="str">
        <f>IF(D645="",IF(OR(AND($H645&lt;&gt;"",D645=""),AND($F644=$F645,$AZ645&lt;&gt;""),COUNTA($H$3:$H$1048576,#REF!,$F$3:$F$1048576)&gt;COUNTA($H$3:$H645,#REF!,$F$3:$F645),$AZ645&lt;&gt;""),INDEX(AU$3:AU$1048576,MATCH(MAX($AQ$3:$AQ644),$AQ$3:$AQ$1048576,0),0),""),D645)</f>
        <v/>
      </c>
      <c r="AV645" s="21" t="str">
        <f>IF(E645="",IF(OR(AND($H645&lt;&gt;"",E645=""),AND($F644=$F645,$AZ645&lt;&gt;""),COUNTA($H$3:$H$1048576,#REF!,$F$3:$F$1048576)&gt;COUNTA($H$3:$H645,#REF!,$F$3:$F645),$AZ645&lt;&gt;""),INDEX(AV$3:AV$1048576,MATCH(MAX($AQ$3:$AQ644),$AQ$3:$AQ$1048576,0),0),""),E645)</f>
        <v/>
      </c>
      <c r="AW645" s="24" t="str">
        <f t="shared" si="1012"/>
        <v/>
      </c>
      <c r="AX645" s="13" t="str">
        <f t="shared" si="1013"/>
        <v/>
      </c>
      <c r="AY645" s="4" t="str">
        <f t="shared" si="1014"/>
        <v/>
      </c>
      <c r="AZ645" s="4" t="str">
        <f>IF(AX645="",IF(OR(AND(H645&lt;&gt;"",F645=""),COUNTA($H$3:$H$1048576)&gt;COUNTA($H$3:$H645)),INDEX(AX$3:AX645,MATCH(MAX($AQ$3:AQ645),AQ$3:AQ645,0),0),""),AX645)</f>
        <v/>
      </c>
      <c r="BA645" s="4" t="str">
        <f>IF(AY645="",IF(AND(H645&lt;&gt;"",F645=""),INDEX(AY$3:AY645,MATCH(MAX($AQ$3:AQ645),AQ$3:AQ645,0),0),""),AY645)</f>
        <v/>
      </c>
      <c r="BB645" s="82" t="str">
        <f>IF(BC645="","",RANK(BC645,BC$3:BC$1048576,1)+COUNTIF($BC$3:BC645,BC645)-1)</f>
        <v/>
      </c>
      <c r="BC645" s="139" t="str">
        <f t="shared" si="1015"/>
        <v/>
      </c>
      <c r="BD645" s="46" t="str">
        <f t="shared" si="1016"/>
        <v/>
      </c>
      <c r="BE645" s="46" t="str">
        <f t="shared" si="1017"/>
        <v/>
      </c>
      <c r="BF645" s="46" t="str">
        <f t="shared" si="1018"/>
        <v/>
      </c>
      <c r="BG645" s="4" t="str">
        <f t="shared" si="1019"/>
        <v/>
      </c>
      <c r="BH645" s="180" t="str">
        <f t="shared" si="1020"/>
        <v/>
      </c>
      <c r="BI645" s="16" t="str">
        <f t="shared" si="1021"/>
        <v/>
      </c>
      <c r="BJ645" s="52" t="str">
        <f>IF(BI645="","",IF(W645="","",IF(AND(K645=$K$1,$K$1&lt;&gt;""),$BT$2,IFERROR(IF(INDEX(価格設定!$D$5:$D$1048576,MATCH(Q645,価格設定!$B$5:$B$1048576,0),0)=価格設定!$D$3,$BT$2,$BS$2),$BS$2))))</f>
        <v/>
      </c>
      <c r="BK645" s="16" t="str">
        <f>IF(BI645="","",IF(COUNTIF($BI$3:BI645,BI645)=1,1,IF(AND(BI644=BI645,BH645=""),BK644,COUNTIF($BH$3:BH645,BH645))))</f>
        <v/>
      </c>
      <c r="BL645" s="52" t="str">
        <f t="shared" si="1022"/>
        <v/>
      </c>
      <c r="BM645" s="52" t="str">
        <f t="shared" si="1023"/>
        <v/>
      </c>
      <c r="BN645" s="119" t="str">
        <f t="shared" si="1024"/>
        <v/>
      </c>
      <c r="BO645" s="119" t="str">
        <f t="shared" si="1025"/>
        <v/>
      </c>
      <c r="BP645" s="17" t="str">
        <f t="shared" si="1026"/>
        <v/>
      </c>
      <c r="BQ645" s="17" t="str">
        <f t="shared" si="1027"/>
        <v/>
      </c>
      <c r="BR645" s="17" t="str">
        <f>IF(OR(BP645="",COUNTIF($BO$3:BO645,BO645)&lt;&gt;1),"",SUMIF(BO$3:BO$1048576,BO645,BP$3:BP$1048576))</f>
        <v/>
      </c>
      <c r="BS645" s="17" t="str">
        <f t="shared" si="1028"/>
        <v/>
      </c>
      <c r="BT645" s="17" t="str">
        <f t="shared" si="1029"/>
        <v/>
      </c>
      <c r="BU645" s="17" t="str">
        <f t="shared" si="1030"/>
        <v/>
      </c>
      <c r="BV645" s="24" t="str">
        <f t="shared" si="1031"/>
        <v/>
      </c>
      <c r="BW645" s="24" t="str">
        <f t="shared" si="1032"/>
        <v/>
      </c>
      <c r="BX645" s="24" t="str">
        <f t="shared" si="1033"/>
        <v/>
      </c>
      <c r="BY645" s="26" t="str">
        <f t="shared" si="1034"/>
        <v/>
      </c>
      <c r="BZ645" s="26" t="str">
        <f t="shared" si="1035"/>
        <v/>
      </c>
      <c r="CA645" s="26" t="str">
        <f t="shared" si="1036"/>
        <v/>
      </c>
      <c r="CB645" s="66" t="str">
        <f t="shared" si="1037"/>
        <v/>
      </c>
      <c r="CC645" s="65" t="str">
        <f t="shared" si="1038"/>
        <v/>
      </c>
      <c r="CD645" s="26" t="str">
        <f t="shared" si="1039"/>
        <v/>
      </c>
      <c r="CE645" s="26" t="str">
        <f t="shared" si="1040"/>
        <v/>
      </c>
      <c r="CF645" s="193" t="str">
        <f t="shared" si="1041"/>
        <v/>
      </c>
      <c r="CG645" s="193" t="str">
        <f t="shared" si="1042"/>
        <v/>
      </c>
      <c r="CH645" s="26" t="str">
        <f t="shared" si="1043"/>
        <v/>
      </c>
      <c r="CI645" s="26" t="str">
        <f t="shared" si="1044"/>
        <v/>
      </c>
      <c r="CJ645" s="65" t="str">
        <f t="shared" si="1045"/>
        <v/>
      </c>
      <c r="CK645" s="65" t="str">
        <f t="shared" si="1046"/>
        <v/>
      </c>
      <c r="CL645" s="64" t="str">
        <f t="shared" si="1047"/>
        <v/>
      </c>
      <c r="CM645" s="64" t="str">
        <f t="shared" si="1048"/>
        <v/>
      </c>
      <c r="CN645" s="65" t="str">
        <f t="shared" si="1049"/>
        <v/>
      </c>
      <c r="CP645" s="63" t="str">
        <f>IF(BH645="","",MAX($CP$3:CP644)+1)</f>
        <v/>
      </c>
      <c r="CQ645" s="24" t="str">
        <f t="shared" si="1050"/>
        <v/>
      </c>
      <c r="CR645" s="24" t="str">
        <f t="shared" si="1051"/>
        <v/>
      </c>
      <c r="CS645" s="24" t="str">
        <f t="shared" si="1052"/>
        <v/>
      </c>
      <c r="CT645" s="58" t="str">
        <f>IF(BO645="","",COUNTIF($BO$3:BO645,BO645)&amp;"@"&amp;BO645)</f>
        <v/>
      </c>
      <c r="CU645" s="16" t="str">
        <f t="shared" si="1086"/>
        <v/>
      </c>
      <c r="CV645" s="63" t="str">
        <f t="shared" si="1053"/>
        <v/>
      </c>
      <c r="CW645" s="16" t="str">
        <f t="shared" si="1054"/>
        <v/>
      </c>
      <c r="CX645" s="16" t="str">
        <f t="shared" si="1055"/>
        <v/>
      </c>
      <c r="CY645" s="16" t="str">
        <f t="shared" si="1056"/>
        <v/>
      </c>
      <c r="CZ645" s="85" t="str">
        <f t="shared" si="1057"/>
        <v/>
      </c>
      <c r="DA645" s="16" t="str">
        <f t="shared" si="1058"/>
        <v/>
      </c>
      <c r="DB645" s="16" t="str">
        <f t="shared" si="1059"/>
        <v/>
      </c>
      <c r="DC645" s="28" t="str">
        <f>IF(CP645="","",$DC$1&amp;(INDEX(価格設定!D$1:XFD$3,ROW(価格設定!$D$3),MATCH($AW645,価格設定!D$1:XFD$1,1))*100)&amp;"%")</f>
        <v/>
      </c>
      <c r="DD645" s="28" t="str">
        <f>IF(CP645="","",$DD$1&amp;(INDEX(価格設定!D$1:XFD$3,ROW(価格設定!$D$2),MATCH($AW645,価格設定!D$1:XFD$1,1))*100)&amp;"%")</f>
        <v/>
      </c>
      <c r="DE645" s="29" t="str">
        <f t="shared" si="1060"/>
        <v/>
      </c>
      <c r="DG645" s="58" t="str">
        <f t="shared" si="1061"/>
        <v/>
      </c>
      <c r="DH645" s="58" t="str">
        <f t="shared" si="1062"/>
        <v/>
      </c>
      <c r="DI645" s="58" t="str">
        <f t="shared" si="1063"/>
        <v/>
      </c>
      <c r="DJ645" s="85" t="str">
        <f t="shared" si="1064"/>
        <v/>
      </c>
      <c r="DL645" s="58" t="str">
        <f>IF(COUNTIF(DG$3:DG$1048576,DG645)=COUNTIF($DG$3:$DG645,DG645),DG645,"")</f>
        <v/>
      </c>
      <c r="DM645" s="85" t="str">
        <f t="shared" si="1065"/>
        <v/>
      </c>
      <c r="DN645" s="85" t="str">
        <f t="shared" si="1087"/>
        <v/>
      </c>
      <c r="DO645" s="85" t="str">
        <f t="shared" si="1087"/>
        <v/>
      </c>
      <c r="DP645" s="303"/>
      <c r="DQ645" s="17" t="str">
        <f t="shared" si="1088"/>
        <v/>
      </c>
      <c r="DR645" s="17" t="str">
        <f t="shared" si="1089"/>
        <v/>
      </c>
      <c r="DS645" s="17" t="str">
        <f t="shared" si="1090"/>
        <v/>
      </c>
      <c r="DU645" s="16" t="str">
        <f t="shared" si="1066"/>
        <v/>
      </c>
      <c r="DV645" s="16" t="str">
        <f>IF(DU645="","",COUNT($DU$3:DU645))</f>
        <v/>
      </c>
      <c r="DW645" s="16" t="str">
        <f t="shared" si="1067"/>
        <v/>
      </c>
      <c r="DX645" s="16" t="str">
        <f t="shared" si="1068"/>
        <v/>
      </c>
      <c r="DY645" s="16" t="str">
        <f>IF(DZ645="","",COUNTIF(DZ$3:DZ645,DZ645))</f>
        <v/>
      </c>
      <c r="DZ645" s="16" t="str">
        <f t="shared" si="1069"/>
        <v/>
      </c>
      <c r="EA645" s="16" t="str">
        <f t="shared" si="1070"/>
        <v/>
      </c>
      <c r="EB645" s="16" t="str">
        <f t="shared" si="1071"/>
        <v/>
      </c>
      <c r="EC645" s="16" t="str">
        <f t="shared" si="1072"/>
        <v/>
      </c>
      <c r="ED645" s="16" t="str">
        <f t="shared" si="1073"/>
        <v/>
      </c>
      <c r="EE645" s="16" t="str">
        <f t="shared" si="1074"/>
        <v/>
      </c>
      <c r="EF645" s="16" t="str">
        <f t="shared" si="1075"/>
        <v/>
      </c>
      <c r="EG645" s="16" t="str">
        <f t="shared" si="1076"/>
        <v/>
      </c>
      <c r="EH645" s="16" t="str">
        <f t="shared" si="1077"/>
        <v/>
      </c>
      <c r="EI645" s="16" t="str">
        <f t="shared" si="1078"/>
        <v/>
      </c>
      <c r="EJ645" s="16" t="str">
        <f t="shared" si="1079"/>
        <v/>
      </c>
      <c r="EK645" s="16" t="str">
        <f t="shared" si="1080"/>
        <v/>
      </c>
      <c r="EL645" s="58" t="str">
        <f t="shared" si="1081"/>
        <v/>
      </c>
      <c r="EM645" s="58" t="str">
        <f>IF(OR($DZ645="",CR645=""),IF($EL645="","",$EL645),IF(OR(CR645="なし",CR645=0),領収書!$H$1,CR645))</f>
        <v/>
      </c>
      <c r="EN645" s="58" t="str">
        <f>IF(OR($DZ645="",CS645=""),IF($EL645="","",$EL645),IF(OR(CS645="なし",CS645=0),入力!$EN$1,CS645))</f>
        <v/>
      </c>
      <c r="EO645" s="63" t="str">
        <f t="shared" si="1082"/>
        <v/>
      </c>
      <c r="EP645" s="63" t="str">
        <f t="shared" si="1083"/>
        <v/>
      </c>
      <c r="ER645" s="16" t="str">
        <f>IF(AND(COUNTIF($ET$3:ET645,ET645)=1,ET645&lt;&gt;""),MAX($ER$3:ER644)+1,"")</f>
        <v/>
      </c>
      <c r="ES645" s="16" t="str">
        <f>IF(価格設定!B647="","",価格設定!B647)</f>
        <v/>
      </c>
      <c r="ET645" s="16" t="str">
        <f>IF(価格設定!C647="","",価格設定!C647)</f>
        <v/>
      </c>
      <c r="EV645" s="16" t="str">
        <f t="shared" si="1091"/>
        <v/>
      </c>
      <c r="EW645" s="16" t="str">
        <f t="shared" si="1084"/>
        <v/>
      </c>
    </row>
    <row r="646" spans="1:153" ht="30" customHeight="1" x14ac:dyDescent="0.2">
      <c r="A646" s="225"/>
      <c r="B646" s="212"/>
      <c r="C646" s="221"/>
      <c r="D646" s="164"/>
      <c r="E646" s="165"/>
      <c r="F646" s="166"/>
      <c r="G646" s="167"/>
      <c r="H646" s="179"/>
      <c r="I646" s="306"/>
      <c r="J646" s="169"/>
      <c r="K646" s="179"/>
      <c r="L646" s="186"/>
      <c r="M646" s="186"/>
      <c r="N646" s="168"/>
      <c r="O646" s="170"/>
      <c r="P646" s="212"/>
      <c r="Q646" s="179" t="str">
        <f>IFERROR(IF(H646="","",IFERROR(INDEX(価格設定!$B$5:$B$1048576,MATCH(H646,価格設定!$B$5:$B$1048576,0),0),INDEX(価格設定!$B$5:$B$1048576,MATCH("*"&amp;H646&amp;"*",価格設定!$B$5:$B$1048576,0),0))),H646)</f>
        <v/>
      </c>
      <c r="R646" s="250" t="str">
        <f>IFERROR(IF(Q646="",IF(K646="","",K646),IF(K646="",IF(INDEX(価格設定!$C$5:$C$1048576,MATCH(Q646,価格設定!$B$5:$B$1048576,0),0)=0,"",INDEX(価格設定!$C$5:$C$1048576,MATCH(Q646,価格設定!$B$5:$B$1048576,0),0)),IF(K646="なし","",K646))),"")</f>
        <v/>
      </c>
      <c r="S646" s="308" t="str">
        <f t="shared" si="996"/>
        <v/>
      </c>
      <c r="T646" s="126" t="str">
        <f>IFERROR(IF(J646="",IF(INDEX(価格設定!$E$5:$R$1048576,MATCH($Q646,価格設定!B$5:B$1048576,0),MATCH($AW646,価格設定!E$1:X$1,1))=0,"",INDEX(価格設定!$E$5:$R$1048576,MATCH($Q646,価格設定!B$5:B$1048576,0),MATCH($AW646,価格設定!E$1:X$1,1))),J646),"")</f>
        <v/>
      </c>
      <c r="U646" s="126" t="str">
        <f t="shared" si="997"/>
        <v/>
      </c>
      <c r="V646" s="132" t="str">
        <f t="shared" si="998"/>
        <v/>
      </c>
      <c r="W646" s="127" t="str">
        <f>IFERROR(IF(OR(T646="",T646&lt;0),"",IFERROR(INDEX(価格設定!E$2:X$3,IF(AND(K646=$K$1,$K$1&lt;&gt;""),ROW(価格設定!$D$3)-1,MATCH(INDEX(価格設定!$D$5:$D$1048576,MATCH(Q646,価格設定!$B$5:$B$1048576,0),0),価格設定!$D$2:$D$3,0)),MATCH($AW646,価格設定!E$1:X$1,1)),INDEX(価格設定!E$2:X$2,0,MATCH($AW646,価格設定!E$1:X$1,1)))),"")</f>
        <v/>
      </c>
      <c r="X646" s="126" t="str">
        <f t="shared" si="1085"/>
        <v/>
      </c>
      <c r="Y646" s="128" t="str">
        <f t="shared" si="999"/>
        <v/>
      </c>
      <c r="Z646" s="126" t="str">
        <f t="shared" si="1000"/>
        <v/>
      </c>
      <c r="AA646" s="129" t="str">
        <f t="shared" si="1001"/>
        <v/>
      </c>
      <c r="AB646" s="126" t="str">
        <f t="shared" si="1002"/>
        <v/>
      </c>
      <c r="AC646" s="280" t="str">
        <f t="shared" si="1003"/>
        <v/>
      </c>
      <c r="AD646" s="15"/>
      <c r="AE646" s="204" t="str">
        <f>IF(AF646="","",COUNT($AF$3:AF646))</f>
        <v/>
      </c>
      <c r="AF646" s="206" t="str">
        <f t="shared" si="1004"/>
        <v/>
      </c>
      <c r="AG646" s="204" t="str">
        <f t="shared" si="1005"/>
        <v/>
      </c>
      <c r="AH646" s="204" t="str">
        <f t="shared" si="1006"/>
        <v/>
      </c>
      <c r="AI646" s="287"/>
      <c r="AJ646" s="15"/>
      <c r="AK646" s="138" t="str">
        <f t="shared" si="1007"/>
        <v/>
      </c>
      <c r="AL646" s="131" t="str">
        <f t="shared" si="1008"/>
        <v/>
      </c>
      <c r="AM646" s="131" t="str">
        <f t="shared" si="1009"/>
        <v/>
      </c>
      <c r="AN646" s="313" t="str">
        <f t="shared" si="1010"/>
        <v/>
      </c>
      <c r="AO646" s="316" t="str">
        <f t="shared" si="1011"/>
        <v/>
      </c>
      <c r="AP646" s="18"/>
      <c r="AQ646" s="3" t="str">
        <f>IF(F646="","",MAX($AQ$3:AQ645)+1)</f>
        <v/>
      </c>
      <c r="AR646" s="3" t="str">
        <f>IF(OR(AQ646="",BB646=""),"",MAX($AR$3:AR645)+1)</f>
        <v/>
      </c>
      <c r="AS646" s="3" t="str">
        <f>IF(CQ646="","",RANK(CQ646,CQ$3:CQ$1048576,1)+COUNTIF($CQ$3:CQ646,CQ646)-1)</f>
        <v/>
      </c>
      <c r="AT646" s="21" t="str">
        <f>IF(C646="",IF(OR(AND($H646&lt;&gt;"",C646=""),AND($F645=$F646,$AZ646&lt;&gt;""),COUNTA($H$3:$H$1048576,#REF!,$F$3:$F$1048576)&gt;COUNTA($H$3:$H646,#REF!,$F$3:$F646),$AZ646&lt;&gt;""),INDEX(AT$3:AT$1048576,MATCH(MAX($AQ$3:$AQ645),$AQ$3:$AQ$1048576,0),0),""),C646)</f>
        <v/>
      </c>
      <c r="AU646" s="21" t="str">
        <f>IF(D646="",IF(OR(AND($H646&lt;&gt;"",D646=""),AND($F645=$F646,$AZ646&lt;&gt;""),COUNTA($H$3:$H$1048576,#REF!,$F$3:$F$1048576)&gt;COUNTA($H$3:$H646,#REF!,$F$3:$F646),$AZ646&lt;&gt;""),INDEX(AU$3:AU$1048576,MATCH(MAX($AQ$3:$AQ645),$AQ$3:$AQ$1048576,0),0),""),D646)</f>
        <v/>
      </c>
      <c r="AV646" s="21" t="str">
        <f>IF(E646="",IF(OR(AND($H646&lt;&gt;"",E646=""),AND($F645=$F646,$AZ646&lt;&gt;""),COUNTA($H$3:$H$1048576,#REF!,$F$3:$F$1048576)&gt;COUNTA($H$3:$H646,#REF!,$F$3:$F646),$AZ646&lt;&gt;""),INDEX(AV$3:AV$1048576,MATCH(MAX($AQ$3:$AQ645),$AQ$3:$AQ$1048576,0),0),""),E646)</f>
        <v/>
      </c>
      <c r="AW646" s="24" t="str">
        <f t="shared" si="1012"/>
        <v/>
      </c>
      <c r="AX646" s="13" t="str">
        <f t="shared" si="1013"/>
        <v/>
      </c>
      <c r="AY646" s="4" t="str">
        <f t="shared" si="1014"/>
        <v/>
      </c>
      <c r="AZ646" s="4" t="str">
        <f>IF(AX646="",IF(OR(AND(H646&lt;&gt;"",F646=""),COUNTA($H$3:$H$1048576)&gt;COUNTA($H$3:$H646)),INDEX(AX$3:AX646,MATCH(MAX($AQ$3:AQ646),AQ$3:AQ646,0),0),""),AX646)</f>
        <v/>
      </c>
      <c r="BA646" s="4" t="str">
        <f>IF(AY646="",IF(AND(H646&lt;&gt;"",F646=""),INDEX(AY$3:AY646,MATCH(MAX($AQ$3:AQ646),AQ$3:AQ646,0),0),""),AY646)</f>
        <v/>
      </c>
      <c r="BB646" s="82" t="str">
        <f>IF(BC646="","",RANK(BC646,BC$3:BC$1048576,1)+COUNTIF($BC$3:BC646,BC646)-1)</f>
        <v/>
      </c>
      <c r="BC646" s="139" t="str">
        <f t="shared" si="1015"/>
        <v/>
      </c>
      <c r="BD646" s="46" t="str">
        <f t="shared" si="1016"/>
        <v/>
      </c>
      <c r="BE646" s="46" t="str">
        <f t="shared" si="1017"/>
        <v/>
      </c>
      <c r="BF646" s="46" t="str">
        <f t="shared" si="1018"/>
        <v/>
      </c>
      <c r="BG646" s="4" t="str">
        <f t="shared" si="1019"/>
        <v/>
      </c>
      <c r="BH646" s="180" t="str">
        <f t="shared" si="1020"/>
        <v/>
      </c>
      <c r="BI646" s="16" t="str">
        <f t="shared" si="1021"/>
        <v/>
      </c>
      <c r="BJ646" s="52" t="str">
        <f>IF(BI646="","",IF(W646="","",IF(AND(K646=$K$1,$K$1&lt;&gt;""),$BT$2,IFERROR(IF(INDEX(価格設定!$D$5:$D$1048576,MATCH(Q646,価格設定!$B$5:$B$1048576,0),0)=価格設定!$D$3,$BT$2,$BS$2),$BS$2))))</f>
        <v/>
      </c>
      <c r="BK646" s="16" t="str">
        <f>IF(BI646="","",IF(COUNTIF($BI$3:BI646,BI646)=1,1,IF(AND(BI645=BI646,BH646=""),BK645,COUNTIF($BH$3:BH646,BH646))))</f>
        <v/>
      </c>
      <c r="BL646" s="52" t="str">
        <f t="shared" si="1022"/>
        <v/>
      </c>
      <c r="BM646" s="52" t="str">
        <f t="shared" si="1023"/>
        <v/>
      </c>
      <c r="BN646" s="119" t="str">
        <f t="shared" si="1024"/>
        <v/>
      </c>
      <c r="BO646" s="119" t="str">
        <f t="shared" si="1025"/>
        <v/>
      </c>
      <c r="BP646" s="17" t="str">
        <f t="shared" si="1026"/>
        <v/>
      </c>
      <c r="BQ646" s="17" t="str">
        <f t="shared" si="1027"/>
        <v/>
      </c>
      <c r="BR646" s="17" t="str">
        <f>IF(OR(BP646="",COUNTIF($BO$3:BO646,BO646)&lt;&gt;1),"",SUMIF(BO$3:BO$1048576,BO646,BP$3:BP$1048576))</f>
        <v/>
      </c>
      <c r="BS646" s="17" t="str">
        <f t="shared" si="1028"/>
        <v/>
      </c>
      <c r="BT646" s="17" t="str">
        <f t="shared" si="1029"/>
        <v/>
      </c>
      <c r="BU646" s="17" t="str">
        <f t="shared" si="1030"/>
        <v/>
      </c>
      <c r="BV646" s="24" t="str">
        <f t="shared" si="1031"/>
        <v/>
      </c>
      <c r="BW646" s="24" t="str">
        <f t="shared" si="1032"/>
        <v/>
      </c>
      <c r="BX646" s="24" t="str">
        <f t="shared" si="1033"/>
        <v/>
      </c>
      <c r="BY646" s="26" t="str">
        <f t="shared" si="1034"/>
        <v/>
      </c>
      <c r="BZ646" s="26" t="str">
        <f t="shared" si="1035"/>
        <v/>
      </c>
      <c r="CA646" s="26" t="str">
        <f t="shared" si="1036"/>
        <v/>
      </c>
      <c r="CB646" s="66" t="str">
        <f t="shared" si="1037"/>
        <v/>
      </c>
      <c r="CC646" s="65" t="str">
        <f t="shared" si="1038"/>
        <v/>
      </c>
      <c r="CD646" s="26" t="str">
        <f t="shared" si="1039"/>
        <v/>
      </c>
      <c r="CE646" s="26" t="str">
        <f t="shared" si="1040"/>
        <v/>
      </c>
      <c r="CF646" s="193" t="str">
        <f t="shared" si="1041"/>
        <v/>
      </c>
      <c r="CG646" s="193" t="str">
        <f t="shared" si="1042"/>
        <v/>
      </c>
      <c r="CH646" s="26" t="str">
        <f t="shared" si="1043"/>
        <v/>
      </c>
      <c r="CI646" s="26" t="str">
        <f t="shared" si="1044"/>
        <v/>
      </c>
      <c r="CJ646" s="65" t="str">
        <f t="shared" si="1045"/>
        <v/>
      </c>
      <c r="CK646" s="65" t="str">
        <f t="shared" si="1046"/>
        <v/>
      </c>
      <c r="CL646" s="64" t="str">
        <f t="shared" si="1047"/>
        <v/>
      </c>
      <c r="CM646" s="64" t="str">
        <f t="shared" si="1048"/>
        <v/>
      </c>
      <c r="CN646" s="65" t="str">
        <f t="shared" si="1049"/>
        <v/>
      </c>
      <c r="CP646" s="63" t="str">
        <f>IF(BH646="","",MAX($CP$3:CP645)+1)</f>
        <v/>
      </c>
      <c r="CQ646" s="24" t="str">
        <f t="shared" si="1050"/>
        <v/>
      </c>
      <c r="CR646" s="24" t="str">
        <f t="shared" si="1051"/>
        <v/>
      </c>
      <c r="CS646" s="24" t="str">
        <f t="shared" si="1052"/>
        <v/>
      </c>
      <c r="CT646" s="58" t="str">
        <f>IF(BO646="","",COUNTIF($BO$3:BO646,BO646)&amp;"@"&amp;BO646)</f>
        <v/>
      </c>
      <c r="CU646" s="16" t="str">
        <f t="shared" si="1086"/>
        <v/>
      </c>
      <c r="CV646" s="63" t="str">
        <f t="shared" si="1053"/>
        <v/>
      </c>
      <c r="CW646" s="16" t="str">
        <f t="shared" si="1054"/>
        <v/>
      </c>
      <c r="CX646" s="16" t="str">
        <f t="shared" si="1055"/>
        <v/>
      </c>
      <c r="CY646" s="16" t="str">
        <f t="shared" si="1056"/>
        <v/>
      </c>
      <c r="CZ646" s="85" t="str">
        <f t="shared" si="1057"/>
        <v/>
      </c>
      <c r="DA646" s="16" t="str">
        <f t="shared" si="1058"/>
        <v/>
      </c>
      <c r="DB646" s="16" t="str">
        <f t="shared" si="1059"/>
        <v/>
      </c>
      <c r="DC646" s="28" t="str">
        <f>IF(CP646="","",$DC$1&amp;(INDEX(価格設定!D$1:XFD$3,ROW(価格設定!$D$3),MATCH($AW646,価格設定!D$1:XFD$1,1))*100)&amp;"%")</f>
        <v/>
      </c>
      <c r="DD646" s="28" t="str">
        <f>IF(CP646="","",$DD$1&amp;(INDEX(価格設定!D$1:XFD$3,ROW(価格設定!$D$2),MATCH($AW646,価格設定!D$1:XFD$1,1))*100)&amp;"%")</f>
        <v/>
      </c>
      <c r="DE646" s="29" t="str">
        <f t="shared" si="1060"/>
        <v/>
      </c>
      <c r="DG646" s="58" t="str">
        <f t="shared" si="1061"/>
        <v/>
      </c>
      <c r="DH646" s="58" t="str">
        <f t="shared" si="1062"/>
        <v/>
      </c>
      <c r="DI646" s="58" t="str">
        <f t="shared" si="1063"/>
        <v/>
      </c>
      <c r="DJ646" s="85" t="str">
        <f t="shared" si="1064"/>
        <v/>
      </c>
      <c r="DL646" s="58" t="str">
        <f>IF(COUNTIF(DG$3:DG$1048576,DG646)=COUNTIF($DG$3:$DG646,DG646),DG646,"")</f>
        <v/>
      </c>
      <c r="DM646" s="85" t="str">
        <f t="shared" si="1065"/>
        <v/>
      </c>
      <c r="DN646" s="85" t="str">
        <f t="shared" si="1087"/>
        <v/>
      </c>
      <c r="DO646" s="85" t="str">
        <f t="shared" si="1087"/>
        <v/>
      </c>
      <c r="DP646" s="303"/>
      <c r="DQ646" s="17" t="str">
        <f t="shared" si="1088"/>
        <v/>
      </c>
      <c r="DR646" s="17" t="str">
        <f t="shared" si="1089"/>
        <v/>
      </c>
      <c r="DS646" s="17" t="str">
        <f t="shared" si="1090"/>
        <v/>
      </c>
      <c r="DU646" s="16" t="str">
        <f t="shared" si="1066"/>
        <v/>
      </c>
      <c r="DV646" s="16" t="str">
        <f>IF(DU646="","",COUNT($DU$3:DU646))</f>
        <v/>
      </c>
      <c r="DW646" s="16" t="str">
        <f t="shared" si="1067"/>
        <v/>
      </c>
      <c r="DX646" s="16" t="str">
        <f t="shared" si="1068"/>
        <v/>
      </c>
      <c r="DY646" s="16" t="str">
        <f>IF(DZ646="","",COUNTIF(DZ$3:DZ646,DZ646))</f>
        <v/>
      </c>
      <c r="DZ646" s="16" t="str">
        <f t="shared" si="1069"/>
        <v/>
      </c>
      <c r="EA646" s="16" t="str">
        <f t="shared" si="1070"/>
        <v/>
      </c>
      <c r="EB646" s="16" t="str">
        <f t="shared" si="1071"/>
        <v/>
      </c>
      <c r="EC646" s="16" t="str">
        <f t="shared" si="1072"/>
        <v/>
      </c>
      <c r="ED646" s="16" t="str">
        <f t="shared" si="1073"/>
        <v/>
      </c>
      <c r="EE646" s="16" t="str">
        <f t="shared" si="1074"/>
        <v/>
      </c>
      <c r="EF646" s="16" t="str">
        <f t="shared" si="1075"/>
        <v/>
      </c>
      <c r="EG646" s="16" t="str">
        <f t="shared" si="1076"/>
        <v/>
      </c>
      <c r="EH646" s="16" t="str">
        <f t="shared" si="1077"/>
        <v/>
      </c>
      <c r="EI646" s="16" t="str">
        <f t="shared" si="1078"/>
        <v/>
      </c>
      <c r="EJ646" s="16" t="str">
        <f t="shared" si="1079"/>
        <v/>
      </c>
      <c r="EK646" s="16" t="str">
        <f t="shared" si="1080"/>
        <v/>
      </c>
      <c r="EL646" s="58" t="str">
        <f t="shared" si="1081"/>
        <v/>
      </c>
      <c r="EM646" s="58" t="str">
        <f>IF(OR($DZ646="",CR646=""),IF($EL646="","",$EL646),IF(OR(CR646="なし",CR646=0),領収書!$H$1,CR646))</f>
        <v/>
      </c>
      <c r="EN646" s="58" t="str">
        <f>IF(OR($DZ646="",CS646=""),IF($EL646="","",$EL646),IF(OR(CS646="なし",CS646=0),入力!$EN$1,CS646))</f>
        <v/>
      </c>
      <c r="EO646" s="63" t="str">
        <f t="shared" si="1082"/>
        <v/>
      </c>
      <c r="EP646" s="63" t="str">
        <f t="shared" si="1083"/>
        <v/>
      </c>
      <c r="ER646" s="16" t="str">
        <f>IF(AND(COUNTIF($ET$3:ET646,ET646)=1,ET646&lt;&gt;""),MAX($ER$3:ER645)+1,"")</f>
        <v/>
      </c>
      <c r="ES646" s="16" t="str">
        <f>IF(価格設定!B648="","",価格設定!B648)</f>
        <v/>
      </c>
      <c r="ET646" s="16" t="str">
        <f>IF(価格設定!C648="","",価格設定!C648)</f>
        <v/>
      </c>
      <c r="EV646" s="16" t="str">
        <f t="shared" si="1091"/>
        <v/>
      </c>
      <c r="EW646" s="16" t="str">
        <f t="shared" si="1084"/>
        <v/>
      </c>
    </row>
    <row r="647" spans="1:153" ht="30" customHeight="1" x14ac:dyDescent="0.2">
      <c r="A647" s="225"/>
      <c r="B647" s="212"/>
      <c r="C647" s="221"/>
      <c r="D647" s="164"/>
      <c r="E647" s="165"/>
      <c r="F647" s="166"/>
      <c r="G647" s="167"/>
      <c r="H647" s="179"/>
      <c r="I647" s="306"/>
      <c r="J647" s="169"/>
      <c r="K647" s="179"/>
      <c r="L647" s="186"/>
      <c r="M647" s="186"/>
      <c r="N647" s="168"/>
      <c r="O647" s="170"/>
      <c r="P647" s="212"/>
      <c r="Q647" s="179" t="str">
        <f>IFERROR(IF(H647="","",IFERROR(INDEX(価格設定!$B$5:$B$1048576,MATCH(H647,価格設定!$B$5:$B$1048576,0),0),INDEX(価格設定!$B$5:$B$1048576,MATCH("*"&amp;H647&amp;"*",価格設定!$B$5:$B$1048576,0),0))),H647)</f>
        <v/>
      </c>
      <c r="R647" s="250" t="str">
        <f>IFERROR(IF(Q647="",IF(K647="","",K647),IF(K647="",IF(INDEX(価格設定!$C$5:$C$1048576,MATCH(Q647,価格設定!$B$5:$B$1048576,0),0)=0,"",INDEX(価格設定!$C$5:$C$1048576,MATCH(Q647,価格設定!$B$5:$B$1048576,0),0)),IF(K647="なし","",K647))),"")</f>
        <v/>
      </c>
      <c r="S647" s="308" t="str">
        <f t="shared" si="996"/>
        <v/>
      </c>
      <c r="T647" s="126" t="str">
        <f>IFERROR(IF(J647="",IF(INDEX(価格設定!$E$5:$R$1048576,MATCH($Q647,価格設定!B$5:B$1048576,0),MATCH($AW647,価格設定!E$1:X$1,1))=0,"",INDEX(価格設定!$E$5:$R$1048576,MATCH($Q647,価格設定!B$5:B$1048576,0),MATCH($AW647,価格設定!E$1:X$1,1))),J647),"")</f>
        <v/>
      </c>
      <c r="U647" s="126" t="str">
        <f t="shared" si="997"/>
        <v/>
      </c>
      <c r="V647" s="132" t="str">
        <f t="shared" si="998"/>
        <v/>
      </c>
      <c r="W647" s="127" t="str">
        <f>IFERROR(IF(OR(T647="",T647&lt;0),"",IFERROR(INDEX(価格設定!E$2:X$3,IF(AND(K647=$K$1,$K$1&lt;&gt;""),ROW(価格設定!$D$3)-1,MATCH(INDEX(価格設定!$D$5:$D$1048576,MATCH(Q647,価格設定!$B$5:$B$1048576,0),0),価格設定!$D$2:$D$3,0)),MATCH($AW647,価格設定!E$1:X$1,1)),INDEX(価格設定!E$2:X$2,0,MATCH($AW647,価格設定!E$1:X$1,1)))),"")</f>
        <v/>
      </c>
      <c r="X647" s="126" t="str">
        <f t="shared" si="1085"/>
        <v/>
      </c>
      <c r="Y647" s="128" t="str">
        <f t="shared" si="999"/>
        <v/>
      </c>
      <c r="Z647" s="126" t="str">
        <f t="shared" si="1000"/>
        <v/>
      </c>
      <c r="AA647" s="129" t="str">
        <f t="shared" si="1001"/>
        <v/>
      </c>
      <c r="AB647" s="126" t="str">
        <f t="shared" si="1002"/>
        <v/>
      </c>
      <c r="AC647" s="280" t="str">
        <f t="shared" si="1003"/>
        <v/>
      </c>
      <c r="AD647" s="15"/>
      <c r="AE647" s="204" t="str">
        <f>IF(AF647="","",COUNT($AF$3:AF647))</f>
        <v/>
      </c>
      <c r="AF647" s="206" t="str">
        <f t="shared" si="1004"/>
        <v/>
      </c>
      <c r="AG647" s="204" t="str">
        <f t="shared" si="1005"/>
        <v/>
      </c>
      <c r="AH647" s="204" t="str">
        <f t="shared" si="1006"/>
        <v/>
      </c>
      <c r="AI647" s="287"/>
      <c r="AJ647" s="15"/>
      <c r="AK647" s="138" t="str">
        <f t="shared" si="1007"/>
        <v/>
      </c>
      <c r="AL647" s="131" t="str">
        <f t="shared" si="1008"/>
        <v/>
      </c>
      <c r="AM647" s="131" t="str">
        <f t="shared" si="1009"/>
        <v/>
      </c>
      <c r="AN647" s="313" t="str">
        <f t="shared" si="1010"/>
        <v/>
      </c>
      <c r="AO647" s="316" t="str">
        <f t="shared" si="1011"/>
        <v/>
      </c>
      <c r="AP647" s="18"/>
      <c r="AQ647" s="3" t="str">
        <f>IF(F647="","",MAX($AQ$3:AQ646)+1)</f>
        <v/>
      </c>
      <c r="AR647" s="3" t="str">
        <f>IF(OR(AQ647="",BB647=""),"",MAX($AR$3:AR646)+1)</f>
        <v/>
      </c>
      <c r="AS647" s="3" t="str">
        <f>IF(CQ647="","",RANK(CQ647,CQ$3:CQ$1048576,1)+COUNTIF($CQ$3:CQ647,CQ647)-1)</f>
        <v/>
      </c>
      <c r="AT647" s="21" t="str">
        <f>IF(C647="",IF(OR(AND($H647&lt;&gt;"",C647=""),AND($F646=$F647,$AZ647&lt;&gt;""),COUNTA($H$3:$H$1048576,#REF!,$F$3:$F$1048576)&gt;COUNTA($H$3:$H647,#REF!,$F$3:$F647),$AZ647&lt;&gt;""),INDEX(AT$3:AT$1048576,MATCH(MAX($AQ$3:$AQ646),$AQ$3:$AQ$1048576,0),0),""),C647)</f>
        <v/>
      </c>
      <c r="AU647" s="21" t="str">
        <f>IF(D647="",IF(OR(AND($H647&lt;&gt;"",D647=""),AND($F646=$F647,$AZ647&lt;&gt;""),COUNTA($H$3:$H$1048576,#REF!,$F$3:$F$1048576)&gt;COUNTA($H$3:$H647,#REF!,$F$3:$F647),$AZ647&lt;&gt;""),INDEX(AU$3:AU$1048576,MATCH(MAX($AQ$3:$AQ646),$AQ$3:$AQ$1048576,0),0),""),D647)</f>
        <v/>
      </c>
      <c r="AV647" s="21" t="str">
        <f>IF(E647="",IF(OR(AND($H647&lt;&gt;"",E647=""),AND($F646=$F647,$AZ647&lt;&gt;""),COUNTA($H$3:$H$1048576,#REF!,$F$3:$F$1048576)&gt;COUNTA($H$3:$H647,#REF!,$F$3:$F647),$AZ647&lt;&gt;""),INDEX(AV$3:AV$1048576,MATCH(MAX($AQ$3:$AQ646),$AQ$3:$AQ$1048576,0),0),""),E647)</f>
        <v/>
      </c>
      <c r="AW647" s="24" t="str">
        <f t="shared" si="1012"/>
        <v/>
      </c>
      <c r="AX647" s="13" t="str">
        <f t="shared" si="1013"/>
        <v/>
      </c>
      <c r="AY647" s="4" t="str">
        <f t="shared" si="1014"/>
        <v/>
      </c>
      <c r="AZ647" s="4" t="str">
        <f>IF(AX647="",IF(OR(AND(H647&lt;&gt;"",F647=""),COUNTA($H$3:$H$1048576)&gt;COUNTA($H$3:$H647)),INDEX(AX$3:AX647,MATCH(MAX($AQ$3:AQ647),AQ$3:AQ647,0),0),""),AX647)</f>
        <v/>
      </c>
      <c r="BA647" s="4" t="str">
        <f>IF(AY647="",IF(AND(H647&lt;&gt;"",F647=""),INDEX(AY$3:AY647,MATCH(MAX($AQ$3:AQ647),AQ$3:AQ647,0),0),""),AY647)</f>
        <v/>
      </c>
      <c r="BB647" s="82" t="str">
        <f>IF(BC647="","",RANK(BC647,BC$3:BC$1048576,1)+COUNTIF($BC$3:BC647,BC647)-1)</f>
        <v/>
      </c>
      <c r="BC647" s="139" t="str">
        <f t="shared" si="1015"/>
        <v/>
      </c>
      <c r="BD647" s="46" t="str">
        <f t="shared" si="1016"/>
        <v/>
      </c>
      <c r="BE647" s="46" t="str">
        <f t="shared" si="1017"/>
        <v/>
      </c>
      <c r="BF647" s="46" t="str">
        <f t="shared" si="1018"/>
        <v/>
      </c>
      <c r="BG647" s="4" t="str">
        <f t="shared" si="1019"/>
        <v/>
      </c>
      <c r="BH647" s="180" t="str">
        <f t="shared" si="1020"/>
        <v/>
      </c>
      <c r="BI647" s="16" t="str">
        <f t="shared" si="1021"/>
        <v/>
      </c>
      <c r="BJ647" s="52" t="str">
        <f>IF(BI647="","",IF(W647="","",IF(AND(K647=$K$1,$K$1&lt;&gt;""),$BT$2,IFERROR(IF(INDEX(価格設定!$D$5:$D$1048576,MATCH(Q647,価格設定!$B$5:$B$1048576,0),0)=価格設定!$D$3,$BT$2,$BS$2),$BS$2))))</f>
        <v/>
      </c>
      <c r="BK647" s="16" t="str">
        <f>IF(BI647="","",IF(COUNTIF($BI$3:BI647,BI647)=1,1,IF(AND(BI646=BI647,BH647=""),BK646,COUNTIF($BH$3:BH647,BH647))))</f>
        <v/>
      </c>
      <c r="BL647" s="52" t="str">
        <f t="shared" si="1022"/>
        <v/>
      </c>
      <c r="BM647" s="52" t="str">
        <f t="shared" si="1023"/>
        <v/>
      </c>
      <c r="BN647" s="119" t="str">
        <f t="shared" si="1024"/>
        <v/>
      </c>
      <c r="BO647" s="119" t="str">
        <f t="shared" si="1025"/>
        <v/>
      </c>
      <c r="BP647" s="17" t="str">
        <f t="shared" si="1026"/>
        <v/>
      </c>
      <c r="BQ647" s="17" t="str">
        <f t="shared" si="1027"/>
        <v/>
      </c>
      <c r="BR647" s="17" t="str">
        <f>IF(OR(BP647="",COUNTIF($BO$3:BO647,BO647)&lt;&gt;1),"",SUMIF(BO$3:BO$1048576,BO647,BP$3:BP$1048576))</f>
        <v/>
      </c>
      <c r="BS647" s="17" t="str">
        <f t="shared" si="1028"/>
        <v/>
      </c>
      <c r="BT647" s="17" t="str">
        <f t="shared" si="1029"/>
        <v/>
      </c>
      <c r="BU647" s="17" t="str">
        <f t="shared" si="1030"/>
        <v/>
      </c>
      <c r="BV647" s="24" t="str">
        <f t="shared" si="1031"/>
        <v/>
      </c>
      <c r="BW647" s="24" t="str">
        <f t="shared" si="1032"/>
        <v/>
      </c>
      <c r="BX647" s="24" t="str">
        <f t="shared" si="1033"/>
        <v/>
      </c>
      <c r="BY647" s="26" t="str">
        <f t="shared" si="1034"/>
        <v/>
      </c>
      <c r="BZ647" s="26" t="str">
        <f t="shared" si="1035"/>
        <v/>
      </c>
      <c r="CA647" s="26" t="str">
        <f t="shared" si="1036"/>
        <v/>
      </c>
      <c r="CB647" s="66" t="str">
        <f t="shared" si="1037"/>
        <v/>
      </c>
      <c r="CC647" s="65" t="str">
        <f t="shared" si="1038"/>
        <v/>
      </c>
      <c r="CD647" s="26" t="str">
        <f t="shared" si="1039"/>
        <v/>
      </c>
      <c r="CE647" s="26" t="str">
        <f t="shared" si="1040"/>
        <v/>
      </c>
      <c r="CF647" s="193" t="str">
        <f t="shared" si="1041"/>
        <v/>
      </c>
      <c r="CG647" s="193" t="str">
        <f t="shared" si="1042"/>
        <v/>
      </c>
      <c r="CH647" s="26" t="str">
        <f t="shared" si="1043"/>
        <v/>
      </c>
      <c r="CI647" s="26" t="str">
        <f t="shared" si="1044"/>
        <v/>
      </c>
      <c r="CJ647" s="65" t="str">
        <f t="shared" si="1045"/>
        <v/>
      </c>
      <c r="CK647" s="65" t="str">
        <f t="shared" si="1046"/>
        <v/>
      </c>
      <c r="CL647" s="64" t="str">
        <f t="shared" si="1047"/>
        <v/>
      </c>
      <c r="CM647" s="64" t="str">
        <f t="shared" si="1048"/>
        <v/>
      </c>
      <c r="CN647" s="65" t="str">
        <f t="shared" si="1049"/>
        <v/>
      </c>
      <c r="CP647" s="63" t="str">
        <f>IF(BH647="","",MAX($CP$3:CP646)+1)</f>
        <v/>
      </c>
      <c r="CQ647" s="24" t="str">
        <f t="shared" si="1050"/>
        <v/>
      </c>
      <c r="CR647" s="24" t="str">
        <f t="shared" si="1051"/>
        <v/>
      </c>
      <c r="CS647" s="24" t="str">
        <f t="shared" si="1052"/>
        <v/>
      </c>
      <c r="CT647" s="58" t="str">
        <f>IF(BO647="","",COUNTIF($BO$3:BO647,BO647)&amp;"@"&amp;BO647)</f>
        <v/>
      </c>
      <c r="CU647" s="16" t="str">
        <f t="shared" si="1086"/>
        <v/>
      </c>
      <c r="CV647" s="63" t="str">
        <f t="shared" si="1053"/>
        <v/>
      </c>
      <c r="CW647" s="16" t="str">
        <f t="shared" si="1054"/>
        <v/>
      </c>
      <c r="CX647" s="16" t="str">
        <f t="shared" si="1055"/>
        <v/>
      </c>
      <c r="CY647" s="16" t="str">
        <f t="shared" si="1056"/>
        <v/>
      </c>
      <c r="CZ647" s="85" t="str">
        <f t="shared" si="1057"/>
        <v/>
      </c>
      <c r="DA647" s="16" t="str">
        <f t="shared" si="1058"/>
        <v/>
      </c>
      <c r="DB647" s="16" t="str">
        <f t="shared" si="1059"/>
        <v/>
      </c>
      <c r="DC647" s="28" t="str">
        <f>IF(CP647="","",$DC$1&amp;(INDEX(価格設定!D$1:XFD$3,ROW(価格設定!$D$3),MATCH($AW647,価格設定!D$1:XFD$1,1))*100)&amp;"%")</f>
        <v/>
      </c>
      <c r="DD647" s="28" t="str">
        <f>IF(CP647="","",$DD$1&amp;(INDEX(価格設定!D$1:XFD$3,ROW(価格設定!$D$2),MATCH($AW647,価格設定!D$1:XFD$1,1))*100)&amp;"%")</f>
        <v/>
      </c>
      <c r="DE647" s="29" t="str">
        <f t="shared" si="1060"/>
        <v/>
      </c>
      <c r="DG647" s="58" t="str">
        <f t="shared" si="1061"/>
        <v/>
      </c>
      <c r="DH647" s="58" t="str">
        <f t="shared" si="1062"/>
        <v/>
      </c>
      <c r="DI647" s="58" t="str">
        <f t="shared" si="1063"/>
        <v/>
      </c>
      <c r="DJ647" s="85" t="str">
        <f t="shared" si="1064"/>
        <v/>
      </c>
      <c r="DL647" s="58" t="str">
        <f>IF(COUNTIF(DG$3:DG$1048576,DG647)=COUNTIF($DG$3:$DG647,DG647),DG647,"")</f>
        <v/>
      </c>
      <c r="DM647" s="85" t="str">
        <f t="shared" si="1065"/>
        <v/>
      </c>
      <c r="DN647" s="85" t="str">
        <f t="shared" si="1087"/>
        <v/>
      </c>
      <c r="DO647" s="85" t="str">
        <f t="shared" si="1087"/>
        <v/>
      </c>
      <c r="DP647" s="303"/>
      <c r="DQ647" s="17" t="str">
        <f t="shared" si="1088"/>
        <v/>
      </c>
      <c r="DR647" s="17" t="str">
        <f t="shared" si="1089"/>
        <v/>
      </c>
      <c r="DS647" s="17" t="str">
        <f t="shared" si="1090"/>
        <v/>
      </c>
      <c r="DU647" s="16" t="str">
        <f t="shared" si="1066"/>
        <v/>
      </c>
      <c r="DV647" s="16" t="str">
        <f>IF(DU647="","",COUNT($DU$3:DU647))</f>
        <v/>
      </c>
      <c r="DW647" s="16" t="str">
        <f t="shared" si="1067"/>
        <v/>
      </c>
      <c r="DX647" s="16" t="str">
        <f t="shared" si="1068"/>
        <v/>
      </c>
      <c r="DY647" s="16" t="str">
        <f>IF(DZ647="","",COUNTIF(DZ$3:DZ647,DZ647))</f>
        <v/>
      </c>
      <c r="DZ647" s="16" t="str">
        <f t="shared" si="1069"/>
        <v/>
      </c>
      <c r="EA647" s="16" t="str">
        <f t="shared" si="1070"/>
        <v/>
      </c>
      <c r="EB647" s="16" t="str">
        <f t="shared" si="1071"/>
        <v/>
      </c>
      <c r="EC647" s="16" t="str">
        <f t="shared" si="1072"/>
        <v/>
      </c>
      <c r="ED647" s="16" t="str">
        <f t="shared" si="1073"/>
        <v/>
      </c>
      <c r="EE647" s="16" t="str">
        <f t="shared" si="1074"/>
        <v/>
      </c>
      <c r="EF647" s="16" t="str">
        <f t="shared" si="1075"/>
        <v/>
      </c>
      <c r="EG647" s="16" t="str">
        <f t="shared" si="1076"/>
        <v/>
      </c>
      <c r="EH647" s="16" t="str">
        <f t="shared" si="1077"/>
        <v/>
      </c>
      <c r="EI647" s="16" t="str">
        <f t="shared" si="1078"/>
        <v/>
      </c>
      <c r="EJ647" s="16" t="str">
        <f t="shared" si="1079"/>
        <v/>
      </c>
      <c r="EK647" s="16" t="str">
        <f t="shared" si="1080"/>
        <v/>
      </c>
      <c r="EL647" s="58" t="str">
        <f t="shared" si="1081"/>
        <v/>
      </c>
      <c r="EM647" s="58" t="str">
        <f>IF(OR($DZ647="",CR647=""),IF($EL647="","",$EL647),IF(OR(CR647="なし",CR647=0),領収書!$H$1,CR647))</f>
        <v/>
      </c>
      <c r="EN647" s="58" t="str">
        <f>IF(OR($DZ647="",CS647=""),IF($EL647="","",$EL647),IF(OR(CS647="なし",CS647=0),入力!$EN$1,CS647))</f>
        <v/>
      </c>
      <c r="EO647" s="63" t="str">
        <f t="shared" si="1082"/>
        <v/>
      </c>
      <c r="EP647" s="63" t="str">
        <f t="shared" si="1083"/>
        <v/>
      </c>
      <c r="ER647" s="16" t="str">
        <f>IF(AND(COUNTIF($ET$3:ET647,ET647)=1,ET647&lt;&gt;""),MAX($ER$3:ER646)+1,"")</f>
        <v/>
      </c>
      <c r="ES647" s="16" t="str">
        <f>IF(価格設定!B649="","",価格設定!B649)</f>
        <v/>
      </c>
      <c r="ET647" s="16" t="str">
        <f>IF(価格設定!C649="","",価格設定!C649)</f>
        <v/>
      </c>
      <c r="EV647" s="16" t="str">
        <f t="shared" si="1091"/>
        <v/>
      </c>
      <c r="EW647" s="16" t="str">
        <f t="shared" si="1084"/>
        <v/>
      </c>
    </row>
    <row r="648" spans="1:153" ht="30" customHeight="1" x14ac:dyDescent="0.2">
      <c r="A648" s="225"/>
      <c r="B648" s="212"/>
      <c r="C648" s="221"/>
      <c r="D648" s="164"/>
      <c r="E648" s="165"/>
      <c r="F648" s="166"/>
      <c r="G648" s="167"/>
      <c r="H648" s="179"/>
      <c r="I648" s="306"/>
      <c r="J648" s="169"/>
      <c r="K648" s="179"/>
      <c r="L648" s="186"/>
      <c r="M648" s="186"/>
      <c r="N648" s="168"/>
      <c r="O648" s="170"/>
      <c r="P648" s="212"/>
      <c r="Q648" s="179" t="str">
        <f>IFERROR(IF(H648="","",IFERROR(INDEX(価格設定!$B$5:$B$1048576,MATCH(H648,価格設定!$B$5:$B$1048576,0),0),INDEX(価格設定!$B$5:$B$1048576,MATCH("*"&amp;H648&amp;"*",価格設定!$B$5:$B$1048576,0),0))),H648)</f>
        <v/>
      </c>
      <c r="R648" s="250" t="str">
        <f>IFERROR(IF(Q648="",IF(K648="","",K648),IF(K648="",IF(INDEX(価格設定!$C$5:$C$1048576,MATCH(Q648,価格設定!$B$5:$B$1048576,0),0)=0,"",INDEX(価格設定!$C$5:$C$1048576,MATCH(Q648,価格設定!$B$5:$B$1048576,0),0)),IF(K648="なし","",K648))),"")</f>
        <v/>
      </c>
      <c r="S648" s="308" t="str">
        <f t="shared" si="996"/>
        <v/>
      </c>
      <c r="T648" s="126" t="str">
        <f>IFERROR(IF(J648="",IF(INDEX(価格設定!$E$5:$R$1048576,MATCH($Q648,価格設定!B$5:B$1048576,0),MATCH($AW648,価格設定!E$1:X$1,1))=0,"",INDEX(価格設定!$E$5:$R$1048576,MATCH($Q648,価格設定!B$5:B$1048576,0),MATCH($AW648,価格設定!E$1:X$1,1))),J648),"")</f>
        <v/>
      </c>
      <c r="U648" s="126" t="str">
        <f t="shared" si="997"/>
        <v/>
      </c>
      <c r="V648" s="132" t="str">
        <f t="shared" si="998"/>
        <v/>
      </c>
      <c r="W648" s="127" t="str">
        <f>IFERROR(IF(OR(T648="",T648&lt;0),"",IFERROR(INDEX(価格設定!E$2:X$3,IF(AND(K648=$K$1,$K$1&lt;&gt;""),ROW(価格設定!$D$3)-1,MATCH(INDEX(価格設定!$D$5:$D$1048576,MATCH(Q648,価格設定!$B$5:$B$1048576,0),0),価格設定!$D$2:$D$3,0)),MATCH($AW648,価格設定!E$1:X$1,1)),INDEX(価格設定!E$2:X$2,0,MATCH($AW648,価格設定!E$1:X$1,1)))),"")</f>
        <v/>
      </c>
      <c r="X648" s="126" t="str">
        <f t="shared" si="1085"/>
        <v/>
      </c>
      <c r="Y648" s="128" t="str">
        <f t="shared" si="999"/>
        <v/>
      </c>
      <c r="Z648" s="126" t="str">
        <f t="shared" si="1000"/>
        <v/>
      </c>
      <c r="AA648" s="129" t="str">
        <f t="shared" si="1001"/>
        <v/>
      </c>
      <c r="AB648" s="126" t="str">
        <f t="shared" si="1002"/>
        <v/>
      </c>
      <c r="AC648" s="280" t="str">
        <f t="shared" si="1003"/>
        <v/>
      </c>
      <c r="AD648" s="15"/>
      <c r="AE648" s="204" t="str">
        <f>IF(AF648="","",COUNT($AF$3:AF648))</f>
        <v/>
      </c>
      <c r="AF648" s="206" t="str">
        <f t="shared" si="1004"/>
        <v/>
      </c>
      <c r="AG648" s="204" t="str">
        <f t="shared" si="1005"/>
        <v/>
      </c>
      <c r="AH648" s="204" t="str">
        <f t="shared" si="1006"/>
        <v/>
      </c>
      <c r="AI648" s="287"/>
      <c r="AJ648" s="15"/>
      <c r="AK648" s="138" t="str">
        <f t="shared" si="1007"/>
        <v/>
      </c>
      <c r="AL648" s="131" t="str">
        <f t="shared" si="1008"/>
        <v/>
      </c>
      <c r="AM648" s="131" t="str">
        <f t="shared" si="1009"/>
        <v/>
      </c>
      <c r="AN648" s="313" t="str">
        <f t="shared" si="1010"/>
        <v/>
      </c>
      <c r="AO648" s="316" t="str">
        <f t="shared" si="1011"/>
        <v/>
      </c>
      <c r="AP648" s="18"/>
      <c r="AQ648" s="3" t="str">
        <f>IF(F648="","",MAX($AQ$3:AQ647)+1)</f>
        <v/>
      </c>
      <c r="AR648" s="3" t="str">
        <f>IF(OR(AQ648="",BB648=""),"",MAX($AR$3:AR647)+1)</f>
        <v/>
      </c>
      <c r="AS648" s="3" t="str">
        <f>IF(CQ648="","",RANK(CQ648,CQ$3:CQ$1048576,1)+COUNTIF($CQ$3:CQ648,CQ648)-1)</f>
        <v/>
      </c>
      <c r="AT648" s="21" t="str">
        <f>IF(C648="",IF(OR(AND($H648&lt;&gt;"",C648=""),AND($F647=$F648,$AZ648&lt;&gt;""),COUNTA($H$3:$H$1048576,#REF!,$F$3:$F$1048576)&gt;COUNTA($H$3:$H648,#REF!,$F$3:$F648),$AZ648&lt;&gt;""),INDEX(AT$3:AT$1048576,MATCH(MAX($AQ$3:$AQ647),$AQ$3:$AQ$1048576,0),0),""),C648)</f>
        <v/>
      </c>
      <c r="AU648" s="21" t="str">
        <f>IF(D648="",IF(OR(AND($H648&lt;&gt;"",D648=""),AND($F647=$F648,$AZ648&lt;&gt;""),COUNTA($H$3:$H$1048576,#REF!,$F$3:$F$1048576)&gt;COUNTA($H$3:$H648,#REF!,$F$3:$F648),$AZ648&lt;&gt;""),INDEX(AU$3:AU$1048576,MATCH(MAX($AQ$3:$AQ647),$AQ$3:$AQ$1048576,0),0),""),D648)</f>
        <v/>
      </c>
      <c r="AV648" s="21" t="str">
        <f>IF(E648="",IF(OR(AND($H648&lt;&gt;"",E648=""),AND($F647=$F648,$AZ648&lt;&gt;""),COUNTA($H$3:$H$1048576,#REF!,$F$3:$F$1048576)&gt;COUNTA($H$3:$H648,#REF!,$F$3:$F648),$AZ648&lt;&gt;""),INDEX(AV$3:AV$1048576,MATCH(MAX($AQ$3:$AQ647),$AQ$3:$AQ$1048576,0),0),""),E648)</f>
        <v/>
      </c>
      <c r="AW648" s="24" t="str">
        <f t="shared" si="1012"/>
        <v/>
      </c>
      <c r="AX648" s="13" t="str">
        <f t="shared" si="1013"/>
        <v/>
      </c>
      <c r="AY648" s="4" t="str">
        <f t="shared" si="1014"/>
        <v/>
      </c>
      <c r="AZ648" s="4" t="str">
        <f>IF(AX648="",IF(OR(AND(H648&lt;&gt;"",F648=""),COUNTA($H$3:$H$1048576)&gt;COUNTA($H$3:$H648)),INDEX(AX$3:AX648,MATCH(MAX($AQ$3:AQ648),AQ$3:AQ648,0),0),""),AX648)</f>
        <v/>
      </c>
      <c r="BA648" s="4" t="str">
        <f>IF(AY648="",IF(AND(H648&lt;&gt;"",F648=""),INDEX(AY$3:AY648,MATCH(MAX($AQ$3:AQ648),AQ$3:AQ648,0),0),""),AY648)</f>
        <v/>
      </c>
      <c r="BB648" s="82" t="str">
        <f>IF(BC648="","",RANK(BC648,BC$3:BC$1048576,1)+COUNTIF($BC$3:BC648,BC648)-1)</f>
        <v/>
      </c>
      <c r="BC648" s="139" t="str">
        <f t="shared" si="1015"/>
        <v/>
      </c>
      <c r="BD648" s="46" t="str">
        <f t="shared" si="1016"/>
        <v/>
      </c>
      <c r="BE648" s="46" t="str">
        <f t="shared" si="1017"/>
        <v/>
      </c>
      <c r="BF648" s="46" t="str">
        <f t="shared" si="1018"/>
        <v/>
      </c>
      <c r="BG648" s="4" t="str">
        <f t="shared" si="1019"/>
        <v/>
      </c>
      <c r="BH648" s="180" t="str">
        <f t="shared" si="1020"/>
        <v/>
      </c>
      <c r="BI648" s="16" t="str">
        <f t="shared" si="1021"/>
        <v/>
      </c>
      <c r="BJ648" s="52" t="str">
        <f>IF(BI648="","",IF(W648="","",IF(AND(K648=$K$1,$K$1&lt;&gt;""),$BT$2,IFERROR(IF(INDEX(価格設定!$D$5:$D$1048576,MATCH(Q648,価格設定!$B$5:$B$1048576,0),0)=価格設定!$D$3,$BT$2,$BS$2),$BS$2))))</f>
        <v/>
      </c>
      <c r="BK648" s="16" t="str">
        <f>IF(BI648="","",IF(COUNTIF($BI$3:BI648,BI648)=1,1,IF(AND(BI647=BI648,BH648=""),BK647,COUNTIF($BH$3:BH648,BH648))))</f>
        <v/>
      </c>
      <c r="BL648" s="52" t="str">
        <f t="shared" si="1022"/>
        <v/>
      </c>
      <c r="BM648" s="52" t="str">
        <f t="shared" si="1023"/>
        <v/>
      </c>
      <c r="BN648" s="119" t="str">
        <f t="shared" si="1024"/>
        <v/>
      </c>
      <c r="BO648" s="119" t="str">
        <f t="shared" si="1025"/>
        <v/>
      </c>
      <c r="BP648" s="17" t="str">
        <f t="shared" si="1026"/>
        <v/>
      </c>
      <c r="BQ648" s="17" t="str">
        <f t="shared" si="1027"/>
        <v/>
      </c>
      <c r="BR648" s="17" t="str">
        <f>IF(OR(BP648="",COUNTIF($BO$3:BO648,BO648)&lt;&gt;1),"",SUMIF(BO$3:BO$1048576,BO648,BP$3:BP$1048576))</f>
        <v/>
      </c>
      <c r="BS648" s="17" t="str">
        <f t="shared" si="1028"/>
        <v/>
      </c>
      <c r="BT648" s="17" t="str">
        <f t="shared" si="1029"/>
        <v/>
      </c>
      <c r="BU648" s="17" t="str">
        <f t="shared" si="1030"/>
        <v/>
      </c>
      <c r="BV648" s="24" t="str">
        <f t="shared" si="1031"/>
        <v/>
      </c>
      <c r="BW648" s="24" t="str">
        <f t="shared" si="1032"/>
        <v/>
      </c>
      <c r="BX648" s="24" t="str">
        <f t="shared" si="1033"/>
        <v/>
      </c>
      <c r="BY648" s="26" t="str">
        <f t="shared" si="1034"/>
        <v/>
      </c>
      <c r="BZ648" s="26" t="str">
        <f t="shared" si="1035"/>
        <v/>
      </c>
      <c r="CA648" s="26" t="str">
        <f t="shared" si="1036"/>
        <v/>
      </c>
      <c r="CB648" s="66" t="str">
        <f t="shared" si="1037"/>
        <v/>
      </c>
      <c r="CC648" s="65" t="str">
        <f t="shared" si="1038"/>
        <v/>
      </c>
      <c r="CD648" s="26" t="str">
        <f t="shared" si="1039"/>
        <v/>
      </c>
      <c r="CE648" s="26" t="str">
        <f t="shared" si="1040"/>
        <v/>
      </c>
      <c r="CF648" s="193" t="str">
        <f t="shared" si="1041"/>
        <v/>
      </c>
      <c r="CG648" s="193" t="str">
        <f t="shared" si="1042"/>
        <v/>
      </c>
      <c r="CH648" s="26" t="str">
        <f t="shared" si="1043"/>
        <v/>
      </c>
      <c r="CI648" s="26" t="str">
        <f t="shared" si="1044"/>
        <v/>
      </c>
      <c r="CJ648" s="65" t="str">
        <f t="shared" si="1045"/>
        <v/>
      </c>
      <c r="CK648" s="65" t="str">
        <f t="shared" si="1046"/>
        <v/>
      </c>
      <c r="CL648" s="64" t="str">
        <f t="shared" si="1047"/>
        <v/>
      </c>
      <c r="CM648" s="64" t="str">
        <f t="shared" si="1048"/>
        <v/>
      </c>
      <c r="CN648" s="65" t="str">
        <f t="shared" si="1049"/>
        <v/>
      </c>
      <c r="CP648" s="63" t="str">
        <f>IF(BH648="","",MAX($CP$3:CP647)+1)</f>
        <v/>
      </c>
      <c r="CQ648" s="24" t="str">
        <f t="shared" si="1050"/>
        <v/>
      </c>
      <c r="CR648" s="24" t="str">
        <f t="shared" si="1051"/>
        <v/>
      </c>
      <c r="CS648" s="24" t="str">
        <f t="shared" si="1052"/>
        <v/>
      </c>
      <c r="CT648" s="58" t="str">
        <f>IF(BO648="","",COUNTIF($BO$3:BO648,BO648)&amp;"@"&amp;BO648)</f>
        <v/>
      </c>
      <c r="CU648" s="16" t="str">
        <f t="shared" si="1086"/>
        <v/>
      </c>
      <c r="CV648" s="63" t="str">
        <f t="shared" si="1053"/>
        <v/>
      </c>
      <c r="CW648" s="16" t="str">
        <f t="shared" si="1054"/>
        <v/>
      </c>
      <c r="CX648" s="16" t="str">
        <f t="shared" si="1055"/>
        <v/>
      </c>
      <c r="CY648" s="16" t="str">
        <f t="shared" si="1056"/>
        <v/>
      </c>
      <c r="CZ648" s="85" t="str">
        <f t="shared" si="1057"/>
        <v/>
      </c>
      <c r="DA648" s="16" t="str">
        <f t="shared" si="1058"/>
        <v/>
      </c>
      <c r="DB648" s="16" t="str">
        <f t="shared" si="1059"/>
        <v/>
      </c>
      <c r="DC648" s="28" t="str">
        <f>IF(CP648="","",$DC$1&amp;(INDEX(価格設定!D$1:XFD$3,ROW(価格設定!$D$3),MATCH($AW648,価格設定!D$1:XFD$1,1))*100)&amp;"%")</f>
        <v/>
      </c>
      <c r="DD648" s="28" t="str">
        <f>IF(CP648="","",$DD$1&amp;(INDEX(価格設定!D$1:XFD$3,ROW(価格設定!$D$2),MATCH($AW648,価格設定!D$1:XFD$1,1))*100)&amp;"%")</f>
        <v/>
      </c>
      <c r="DE648" s="29" t="str">
        <f t="shared" si="1060"/>
        <v/>
      </c>
      <c r="DG648" s="58" t="str">
        <f t="shared" si="1061"/>
        <v/>
      </c>
      <c r="DH648" s="58" t="str">
        <f t="shared" si="1062"/>
        <v/>
      </c>
      <c r="DI648" s="58" t="str">
        <f t="shared" si="1063"/>
        <v/>
      </c>
      <c r="DJ648" s="85" t="str">
        <f t="shared" si="1064"/>
        <v/>
      </c>
      <c r="DL648" s="58" t="str">
        <f>IF(COUNTIF(DG$3:DG$1048576,DG648)=COUNTIF($DG$3:$DG648,DG648),DG648,"")</f>
        <v/>
      </c>
      <c r="DM648" s="85" t="str">
        <f t="shared" si="1065"/>
        <v/>
      </c>
      <c r="DN648" s="85" t="str">
        <f t="shared" si="1087"/>
        <v/>
      </c>
      <c r="DO648" s="85" t="str">
        <f t="shared" si="1087"/>
        <v/>
      </c>
      <c r="DP648" s="303"/>
      <c r="DQ648" s="17" t="str">
        <f t="shared" si="1088"/>
        <v/>
      </c>
      <c r="DR648" s="17" t="str">
        <f t="shared" si="1089"/>
        <v/>
      </c>
      <c r="DS648" s="17" t="str">
        <f t="shared" si="1090"/>
        <v/>
      </c>
      <c r="DU648" s="16" t="str">
        <f t="shared" si="1066"/>
        <v/>
      </c>
      <c r="DV648" s="16" t="str">
        <f>IF(DU648="","",COUNT($DU$3:DU648))</f>
        <v/>
      </c>
      <c r="DW648" s="16" t="str">
        <f t="shared" si="1067"/>
        <v/>
      </c>
      <c r="DX648" s="16" t="str">
        <f t="shared" si="1068"/>
        <v/>
      </c>
      <c r="DY648" s="16" t="str">
        <f>IF(DZ648="","",COUNTIF(DZ$3:DZ648,DZ648))</f>
        <v/>
      </c>
      <c r="DZ648" s="16" t="str">
        <f t="shared" si="1069"/>
        <v/>
      </c>
      <c r="EA648" s="16" t="str">
        <f t="shared" si="1070"/>
        <v/>
      </c>
      <c r="EB648" s="16" t="str">
        <f t="shared" si="1071"/>
        <v/>
      </c>
      <c r="EC648" s="16" t="str">
        <f t="shared" si="1072"/>
        <v/>
      </c>
      <c r="ED648" s="16" t="str">
        <f t="shared" si="1073"/>
        <v/>
      </c>
      <c r="EE648" s="16" t="str">
        <f t="shared" si="1074"/>
        <v/>
      </c>
      <c r="EF648" s="16" t="str">
        <f t="shared" si="1075"/>
        <v/>
      </c>
      <c r="EG648" s="16" t="str">
        <f t="shared" si="1076"/>
        <v/>
      </c>
      <c r="EH648" s="16" t="str">
        <f t="shared" si="1077"/>
        <v/>
      </c>
      <c r="EI648" s="16" t="str">
        <f t="shared" si="1078"/>
        <v/>
      </c>
      <c r="EJ648" s="16" t="str">
        <f t="shared" si="1079"/>
        <v/>
      </c>
      <c r="EK648" s="16" t="str">
        <f t="shared" si="1080"/>
        <v/>
      </c>
      <c r="EL648" s="58" t="str">
        <f t="shared" si="1081"/>
        <v/>
      </c>
      <c r="EM648" s="58" t="str">
        <f>IF(OR($DZ648="",CR648=""),IF($EL648="","",$EL648),IF(OR(CR648="なし",CR648=0),領収書!$H$1,CR648))</f>
        <v/>
      </c>
      <c r="EN648" s="58" t="str">
        <f>IF(OR($DZ648="",CS648=""),IF($EL648="","",$EL648),IF(OR(CS648="なし",CS648=0),入力!$EN$1,CS648))</f>
        <v/>
      </c>
      <c r="EO648" s="63" t="str">
        <f t="shared" si="1082"/>
        <v/>
      </c>
      <c r="EP648" s="63" t="str">
        <f t="shared" si="1083"/>
        <v/>
      </c>
      <c r="ER648" s="16" t="str">
        <f>IF(AND(COUNTIF($ET$3:ET648,ET648)=1,ET648&lt;&gt;""),MAX($ER$3:ER647)+1,"")</f>
        <v/>
      </c>
      <c r="ES648" s="16" t="str">
        <f>IF(価格設定!B650="","",価格設定!B650)</f>
        <v/>
      </c>
      <c r="ET648" s="16" t="str">
        <f>IF(価格設定!C650="","",価格設定!C650)</f>
        <v/>
      </c>
      <c r="EV648" s="16" t="str">
        <f t="shared" si="1091"/>
        <v/>
      </c>
      <c r="EW648" s="16" t="str">
        <f t="shared" si="1084"/>
        <v/>
      </c>
    </row>
    <row r="649" spans="1:153" ht="30" customHeight="1" x14ac:dyDescent="0.2">
      <c r="A649" s="225"/>
      <c r="B649" s="212"/>
      <c r="C649" s="221"/>
      <c r="D649" s="164"/>
      <c r="E649" s="165"/>
      <c r="F649" s="166"/>
      <c r="G649" s="167"/>
      <c r="H649" s="179"/>
      <c r="I649" s="306"/>
      <c r="J649" s="169"/>
      <c r="K649" s="179"/>
      <c r="L649" s="186"/>
      <c r="M649" s="186"/>
      <c r="N649" s="168"/>
      <c r="O649" s="170"/>
      <c r="P649" s="212"/>
      <c r="Q649" s="179" t="str">
        <f>IFERROR(IF(H649="","",IFERROR(INDEX(価格設定!$B$5:$B$1048576,MATCH(H649,価格設定!$B$5:$B$1048576,0),0),INDEX(価格設定!$B$5:$B$1048576,MATCH("*"&amp;H649&amp;"*",価格設定!$B$5:$B$1048576,0),0))),H649)</f>
        <v/>
      </c>
      <c r="R649" s="250" t="str">
        <f>IFERROR(IF(Q649="",IF(K649="","",K649),IF(K649="",IF(INDEX(価格設定!$C$5:$C$1048576,MATCH(Q649,価格設定!$B$5:$B$1048576,0),0)=0,"",INDEX(価格設定!$C$5:$C$1048576,MATCH(Q649,価格設定!$B$5:$B$1048576,0),0)),IF(K649="なし","",K649))),"")</f>
        <v/>
      </c>
      <c r="S649" s="308" t="str">
        <f t="shared" si="996"/>
        <v/>
      </c>
      <c r="T649" s="126" t="str">
        <f>IFERROR(IF(J649="",IF(INDEX(価格設定!$E$5:$R$1048576,MATCH($Q649,価格設定!B$5:B$1048576,0),MATCH($AW649,価格設定!E$1:X$1,1))=0,"",INDEX(価格設定!$E$5:$R$1048576,MATCH($Q649,価格設定!B$5:B$1048576,0),MATCH($AW649,価格設定!E$1:X$1,1))),J649),"")</f>
        <v/>
      </c>
      <c r="U649" s="126" t="str">
        <f t="shared" si="997"/>
        <v/>
      </c>
      <c r="V649" s="132" t="str">
        <f t="shared" si="998"/>
        <v/>
      </c>
      <c r="W649" s="127" t="str">
        <f>IFERROR(IF(OR(T649="",T649&lt;0),"",IFERROR(INDEX(価格設定!E$2:X$3,IF(AND(K649=$K$1,$K$1&lt;&gt;""),ROW(価格設定!$D$3)-1,MATCH(INDEX(価格設定!$D$5:$D$1048576,MATCH(Q649,価格設定!$B$5:$B$1048576,0),0),価格設定!$D$2:$D$3,0)),MATCH($AW649,価格設定!E$1:X$1,1)),INDEX(価格設定!E$2:X$2,0,MATCH($AW649,価格設定!E$1:X$1,1)))),"")</f>
        <v/>
      </c>
      <c r="X649" s="126" t="str">
        <f t="shared" si="1085"/>
        <v/>
      </c>
      <c r="Y649" s="128" t="str">
        <f t="shared" si="999"/>
        <v/>
      </c>
      <c r="Z649" s="126" t="str">
        <f t="shared" si="1000"/>
        <v/>
      </c>
      <c r="AA649" s="129" t="str">
        <f t="shared" si="1001"/>
        <v/>
      </c>
      <c r="AB649" s="126" t="str">
        <f t="shared" si="1002"/>
        <v/>
      </c>
      <c r="AC649" s="280" t="str">
        <f t="shared" si="1003"/>
        <v/>
      </c>
      <c r="AD649" s="15"/>
      <c r="AE649" s="204" t="str">
        <f>IF(AF649="","",COUNT($AF$3:AF649))</f>
        <v/>
      </c>
      <c r="AF649" s="206" t="str">
        <f t="shared" si="1004"/>
        <v/>
      </c>
      <c r="AG649" s="204" t="str">
        <f t="shared" si="1005"/>
        <v/>
      </c>
      <c r="AH649" s="204" t="str">
        <f t="shared" si="1006"/>
        <v/>
      </c>
      <c r="AI649" s="287"/>
      <c r="AJ649" s="15"/>
      <c r="AK649" s="138" t="str">
        <f t="shared" si="1007"/>
        <v/>
      </c>
      <c r="AL649" s="131" t="str">
        <f t="shared" si="1008"/>
        <v/>
      </c>
      <c r="AM649" s="131" t="str">
        <f t="shared" si="1009"/>
        <v/>
      </c>
      <c r="AN649" s="313" t="str">
        <f t="shared" si="1010"/>
        <v/>
      </c>
      <c r="AO649" s="316" t="str">
        <f t="shared" si="1011"/>
        <v/>
      </c>
      <c r="AP649" s="18"/>
      <c r="AQ649" s="3" t="str">
        <f>IF(F649="","",MAX($AQ$3:AQ648)+1)</f>
        <v/>
      </c>
      <c r="AR649" s="3" t="str">
        <f>IF(OR(AQ649="",BB649=""),"",MAX($AR$3:AR648)+1)</f>
        <v/>
      </c>
      <c r="AS649" s="3" t="str">
        <f>IF(CQ649="","",RANK(CQ649,CQ$3:CQ$1048576,1)+COUNTIF($CQ$3:CQ649,CQ649)-1)</f>
        <v/>
      </c>
      <c r="AT649" s="21" t="str">
        <f>IF(C649="",IF(OR(AND($H649&lt;&gt;"",C649=""),AND($F648=$F649,$AZ649&lt;&gt;""),COUNTA($H$3:$H$1048576,#REF!,$F$3:$F$1048576)&gt;COUNTA($H$3:$H649,#REF!,$F$3:$F649),$AZ649&lt;&gt;""),INDEX(AT$3:AT$1048576,MATCH(MAX($AQ$3:$AQ648),$AQ$3:$AQ$1048576,0),0),""),C649)</f>
        <v/>
      </c>
      <c r="AU649" s="21" t="str">
        <f>IF(D649="",IF(OR(AND($H649&lt;&gt;"",D649=""),AND($F648=$F649,$AZ649&lt;&gt;""),COUNTA($H$3:$H$1048576,#REF!,$F$3:$F$1048576)&gt;COUNTA($H$3:$H649,#REF!,$F$3:$F649),$AZ649&lt;&gt;""),INDEX(AU$3:AU$1048576,MATCH(MAX($AQ$3:$AQ648),$AQ$3:$AQ$1048576,0),0),""),D649)</f>
        <v/>
      </c>
      <c r="AV649" s="21" t="str">
        <f>IF(E649="",IF(OR(AND($H649&lt;&gt;"",E649=""),AND($F648=$F649,$AZ649&lt;&gt;""),COUNTA($H$3:$H$1048576,#REF!,$F$3:$F$1048576)&gt;COUNTA($H$3:$H649,#REF!,$F$3:$F649),$AZ649&lt;&gt;""),INDEX(AV$3:AV$1048576,MATCH(MAX($AQ$3:$AQ648),$AQ$3:$AQ$1048576,0),0),""),E649)</f>
        <v/>
      </c>
      <c r="AW649" s="24" t="str">
        <f t="shared" si="1012"/>
        <v/>
      </c>
      <c r="AX649" s="13" t="str">
        <f t="shared" si="1013"/>
        <v/>
      </c>
      <c r="AY649" s="4" t="str">
        <f t="shared" si="1014"/>
        <v/>
      </c>
      <c r="AZ649" s="4" t="str">
        <f>IF(AX649="",IF(OR(AND(H649&lt;&gt;"",F649=""),COUNTA($H$3:$H$1048576)&gt;COUNTA($H$3:$H649)),INDEX(AX$3:AX649,MATCH(MAX($AQ$3:AQ649),AQ$3:AQ649,0),0),""),AX649)</f>
        <v/>
      </c>
      <c r="BA649" s="4" t="str">
        <f>IF(AY649="",IF(AND(H649&lt;&gt;"",F649=""),INDEX(AY$3:AY649,MATCH(MAX($AQ$3:AQ649),AQ$3:AQ649,0),0),""),AY649)</f>
        <v/>
      </c>
      <c r="BB649" s="82" t="str">
        <f>IF(BC649="","",RANK(BC649,BC$3:BC$1048576,1)+COUNTIF($BC$3:BC649,BC649)-1)</f>
        <v/>
      </c>
      <c r="BC649" s="139" t="str">
        <f t="shared" si="1015"/>
        <v/>
      </c>
      <c r="BD649" s="46" t="str">
        <f t="shared" si="1016"/>
        <v/>
      </c>
      <c r="BE649" s="46" t="str">
        <f t="shared" si="1017"/>
        <v/>
      </c>
      <c r="BF649" s="46" t="str">
        <f t="shared" si="1018"/>
        <v/>
      </c>
      <c r="BG649" s="4" t="str">
        <f t="shared" si="1019"/>
        <v/>
      </c>
      <c r="BH649" s="180" t="str">
        <f t="shared" si="1020"/>
        <v/>
      </c>
      <c r="BI649" s="16" t="str">
        <f t="shared" si="1021"/>
        <v/>
      </c>
      <c r="BJ649" s="52" t="str">
        <f>IF(BI649="","",IF(W649="","",IF(AND(K649=$K$1,$K$1&lt;&gt;""),$BT$2,IFERROR(IF(INDEX(価格設定!$D$5:$D$1048576,MATCH(Q649,価格設定!$B$5:$B$1048576,0),0)=価格設定!$D$3,$BT$2,$BS$2),$BS$2))))</f>
        <v/>
      </c>
      <c r="BK649" s="16" t="str">
        <f>IF(BI649="","",IF(COUNTIF($BI$3:BI649,BI649)=1,1,IF(AND(BI648=BI649,BH649=""),BK648,COUNTIF($BH$3:BH649,BH649))))</f>
        <v/>
      </c>
      <c r="BL649" s="52" t="str">
        <f t="shared" si="1022"/>
        <v/>
      </c>
      <c r="BM649" s="52" t="str">
        <f t="shared" si="1023"/>
        <v/>
      </c>
      <c r="BN649" s="119" t="str">
        <f t="shared" si="1024"/>
        <v/>
      </c>
      <c r="BO649" s="119" t="str">
        <f t="shared" si="1025"/>
        <v/>
      </c>
      <c r="BP649" s="17" t="str">
        <f t="shared" si="1026"/>
        <v/>
      </c>
      <c r="BQ649" s="17" t="str">
        <f t="shared" si="1027"/>
        <v/>
      </c>
      <c r="BR649" s="17" t="str">
        <f>IF(OR(BP649="",COUNTIF($BO$3:BO649,BO649)&lt;&gt;1),"",SUMIF(BO$3:BO$1048576,BO649,BP$3:BP$1048576))</f>
        <v/>
      </c>
      <c r="BS649" s="17" t="str">
        <f t="shared" si="1028"/>
        <v/>
      </c>
      <c r="BT649" s="17" t="str">
        <f t="shared" si="1029"/>
        <v/>
      </c>
      <c r="BU649" s="17" t="str">
        <f t="shared" si="1030"/>
        <v/>
      </c>
      <c r="BV649" s="24" t="str">
        <f t="shared" si="1031"/>
        <v/>
      </c>
      <c r="BW649" s="24" t="str">
        <f t="shared" si="1032"/>
        <v/>
      </c>
      <c r="BX649" s="24" t="str">
        <f t="shared" si="1033"/>
        <v/>
      </c>
      <c r="BY649" s="26" t="str">
        <f t="shared" si="1034"/>
        <v/>
      </c>
      <c r="BZ649" s="26" t="str">
        <f t="shared" si="1035"/>
        <v/>
      </c>
      <c r="CA649" s="26" t="str">
        <f t="shared" si="1036"/>
        <v/>
      </c>
      <c r="CB649" s="66" t="str">
        <f t="shared" si="1037"/>
        <v/>
      </c>
      <c r="CC649" s="65" t="str">
        <f t="shared" si="1038"/>
        <v/>
      </c>
      <c r="CD649" s="26" t="str">
        <f t="shared" si="1039"/>
        <v/>
      </c>
      <c r="CE649" s="26" t="str">
        <f t="shared" si="1040"/>
        <v/>
      </c>
      <c r="CF649" s="193" t="str">
        <f t="shared" si="1041"/>
        <v/>
      </c>
      <c r="CG649" s="193" t="str">
        <f t="shared" si="1042"/>
        <v/>
      </c>
      <c r="CH649" s="26" t="str">
        <f t="shared" si="1043"/>
        <v/>
      </c>
      <c r="CI649" s="26" t="str">
        <f t="shared" si="1044"/>
        <v/>
      </c>
      <c r="CJ649" s="65" t="str">
        <f t="shared" si="1045"/>
        <v/>
      </c>
      <c r="CK649" s="65" t="str">
        <f t="shared" si="1046"/>
        <v/>
      </c>
      <c r="CL649" s="64" t="str">
        <f t="shared" si="1047"/>
        <v/>
      </c>
      <c r="CM649" s="64" t="str">
        <f t="shared" si="1048"/>
        <v/>
      </c>
      <c r="CN649" s="65" t="str">
        <f t="shared" si="1049"/>
        <v/>
      </c>
      <c r="CP649" s="63" t="str">
        <f>IF(BH649="","",MAX($CP$3:CP648)+1)</f>
        <v/>
      </c>
      <c r="CQ649" s="24" t="str">
        <f t="shared" si="1050"/>
        <v/>
      </c>
      <c r="CR649" s="24" t="str">
        <f t="shared" si="1051"/>
        <v/>
      </c>
      <c r="CS649" s="24" t="str">
        <f t="shared" si="1052"/>
        <v/>
      </c>
      <c r="CT649" s="58" t="str">
        <f>IF(BO649="","",COUNTIF($BO$3:BO649,BO649)&amp;"@"&amp;BO649)</f>
        <v/>
      </c>
      <c r="CU649" s="16" t="str">
        <f t="shared" si="1086"/>
        <v/>
      </c>
      <c r="CV649" s="63" t="str">
        <f t="shared" si="1053"/>
        <v/>
      </c>
      <c r="CW649" s="16" t="str">
        <f t="shared" si="1054"/>
        <v/>
      </c>
      <c r="CX649" s="16" t="str">
        <f t="shared" si="1055"/>
        <v/>
      </c>
      <c r="CY649" s="16" t="str">
        <f t="shared" si="1056"/>
        <v/>
      </c>
      <c r="CZ649" s="85" t="str">
        <f t="shared" si="1057"/>
        <v/>
      </c>
      <c r="DA649" s="16" t="str">
        <f t="shared" si="1058"/>
        <v/>
      </c>
      <c r="DB649" s="16" t="str">
        <f t="shared" si="1059"/>
        <v/>
      </c>
      <c r="DC649" s="28" t="str">
        <f>IF(CP649="","",$DC$1&amp;(INDEX(価格設定!D$1:XFD$3,ROW(価格設定!$D$3),MATCH($AW649,価格設定!D$1:XFD$1,1))*100)&amp;"%")</f>
        <v/>
      </c>
      <c r="DD649" s="28" t="str">
        <f>IF(CP649="","",$DD$1&amp;(INDEX(価格設定!D$1:XFD$3,ROW(価格設定!$D$2),MATCH($AW649,価格設定!D$1:XFD$1,1))*100)&amp;"%")</f>
        <v/>
      </c>
      <c r="DE649" s="29" t="str">
        <f t="shared" si="1060"/>
        <v/>
      </c>
      <c r="DG649" s="58" t="str">
        <f t="shared" si="1061"/>
        <v/>
      </c>
      <c r="DH649" s="58" t="str">
        <f t="shared" si="1062"/>
        <v/>
      </c>
      <c r="DI649" s="58" t="str">
        <f t="shared" si="1063"/>
        <v/>
      </c>
      <c r="DJ649" s="85" t="str">
        <f t="shared" si="1064"/>
        <v/>
      </c>
      <c r="DL649" s="58" t="str">
        <f>IF(COUNTIF(DG$3:DG$1048576,DG649)=COUNTIF($DG$3:$DG649,DG649),DG649,"")</f>
        <v/>
      </c>
      <c r="DM649" s="85" t="str">
        <f t="shared" si="1065"/>
        <v/>
      </c>
      <c r="DN649" s="85" t="str">
        <f t="shared" si="1087"/>
        <v/>
      </c>
      <c r="DO649" s="85" t="str">
        <f t="shared" si="1087"/>
        <v/>
      </c>
      <c r="DP649" s="303"/>
      <c r="DQ649" s="17" t="str">
        <f t="shared" si="1088"/>
        <v/>
      </c>
      <c r="DR649" s="17" t="str">
        <f t="shared" si="1089"/>
        <v/>
      </c>
      <c r="DS649" s="17" t="str">
        <f t="shared" si="1090"/>
        <v/>
      </c>
      <c r="DU649" s="16" t="str">
        <f t="shared" si="1066"/>
        <v/>
      </c>
      <c r="DV649" s="16" t="str">
        <f>IF(DU649="","",COUNT($DU$3:DU649))</f>
        <v/>
      </c>
      <c r="DW649" s="16" t="str">
        <f t="shared" si="1067"/>
        <v/>
      </c>
      <c r="DX649" s="16" t="str">
        <f t="shared" si="1068"/>
        <v/>
      </c>
      <c r="DY649" s="16" t="str">
        <f>IF(DZ649="","",COUNTIF(DZ$3:DZ649,DZ649))</f>
        <v/>
      </c>
      <c r="DZ649" s="16" t="str">
        <f t="shared" si="1069"/>
        <v/>
      </c>
      <c r="EA649" s="16" t="str">
        <f t="shared" si="1070"/>
        <v/>
      </c>
      <c r="EB649" s="16" t="str">
        <f t="shared" si="1071"/>
        <v/>
      </c>
      <c r="EC649" s="16" t="str">
        <f t="shared" si="1072"/>
        <v/>
      </c>
      <c r="ED649" s="16" t="str">
        <f t="shared" si="1073"/>
        <v/>
      </c>
      <c r="EE649" s="16" t="str">
        <f t="shared" si="1074"/>
        <v/>
      </c>
      <c r="EF649" s="16" t="str">
        <f t="shared" si="1075"/>
        <v/>
      </c>
      <c r="EG649" s="16" t="str">
        <f t="shared" si="1076"/>
        <v/>
      </c>
      <c r="EH649" s="16" t="str">
        <f t="shared" si="1077"/>
        <v/>
      </c>
      <c r="EI649" s="16" t="str">
        <f t="shared" si="1078"/>
        <v/>
      </c>
      <c r="EJ649" s="16" t="str">
        <f t="shared" si="1079"/>
        <v/>
      </c>
      <c r="EK649" s="16" t="str">
        <f t="shared" si="1080"/>
        <v/>
      </c>
      <c r="EL649" s="58" t="str">
        <f t="shared" si="1081"/>
        <v/>
      </c>
      <c r="EM649" s="58" t="str">
        <f>IF(OR($DZ649="",CR649=""),IF($EL649="","",$EL649),IF(OR(CR649="なし",CR649=0),領収書!$H$1,CR649))</f>
        <v/>
      </c>
      <c r="EN649" s="58" t="str">
        <f>IF(OR($DZ649="",CS649=""),IF($EL649="","",$EL649),IF(OR(CS649="なし",CS649=0),入力!$EN$1,CS649))</f>
        <v/>
      </c>
      <c r="EO649" s="63" t="str">
        <f t="shared" si="1082"/>
        <v/>
      </c>
      <c r="EP649" s="63" t="str">
        <f t="shared" si="1083"/>
        <v/>
      </c>
      <c r="ER649" s="16" t="str">
        <f>IF(AND(COUNTIF($ET$3:ET649,ET649)=1,ET649&lt;&gt;""),MAX($ER$3:ER648)+1,"")</f>
        <v/>
      </c>
      <c r="ES649" s="16" t="str">
        <f>IF(価格設定!B651="","",価格設定!B651)</f>
        <v/>
      </c>
      <c r="ET649" s="16" t="str">
        <f>IF(価格設定!C651="","",価格設定!C651)</f>
        <v/>
      </c>
      <c r="EV649" s="16" t="str">
        <f t="shared" si="1091"/>
        <v/>
      </c>
      <c r="EW649" s="16" t="str">
        <f t="shared" si="1084"/>
        <v/>
      </c>
    </row>
    <row r="650" spans="1:153" ht="30" customHeight="1" x14ac:dyDescent="0.2">
      <c r="A650" s="225"/>
      <c r="B650" s="212"/>
      <c r="C650" s="221"/>
      <c r="D650" s="164"/>
      <c r="E650" s="165"/>
      <c r="F650" s="166"/>
      <c r="G650" s="167"/>
      <c r="H650" s="179"/>
      <c r="I650" s="306"/>
      <c r="J650" s="169"/>
      <c r="K650" s="179"/>
      <c r="L650" s="186"/>
      <c r="M650" s="186"/>
      <c r="N650" s="168"/>
      <c r="O650" s="170"/>
      <c r="P650" s="212"/>
      <c r="Q650" s="179" t="str">
        <f>IFERROR(IF(H650="","",IFERROR(INDEX(価格設定!$B$5:$B$1048576,MATCH(H650,価格設定!$B$5:$B$1048576,0),0),INDEX(価格設定!$B$5:$B$1048576,MATCH("*"&amp;H650&amp;"*",価格設定!$B$5:$B$1048576,0),0))),H650)</f>
        <v/>
      </c>
      <c r="R650" s="250" t="str">
        <f>IFERROR(IF(Q650="",IF(K650="","",K650),IF(K650="",IF(INDEX(価格設定!$C$5:$C$1048576,MATCH(Q650,価格設定!$B$5:$B$1048576,0),0)=0,"",INDEX(価格設定!$C$5:$C$1048576,MATCH(Q650,価格設定!$B$5:$B$1048576,0),0)),IF(K650="なし","",K650))),"")</f>
        <v/>
      </c>
      <c r="S650" s="308" t="str">
        <f t="shared" si="996"/>
        <v/>
      </c>
      <c r="T650" s="126" t="str">
        <f>IFERROR(IF(J650="",IF(INDEX(価格設定!$E$5:$R$1048576,MATCH($Q650,価格設定!B$5:B$1048576,0),MATCH($AW650,価格設定!E$1:X$1,1))=0,"",INDEX(価格設定!$E$5:$R$1048576,MATCH($Q650,価格設定!B$5:B$1048576,0),MATCH($AW650,価格設定!E$1:X$1,1))),J650),"")</f>
        <v/>
      </c>
      <c r="U650" s="126" t="str">
        <f t="shared" si="997"/>
        <v/>
      </c>
      <c r="V650" s="132" t="str">
        <f t="shared" si="998"/>
        <v/>
      </c>
      <c r="W650" s="127" t="str">
        <f>IFERROR(IF(OR(T650="",T650&lt;0),"",IFERROR(INDEX(価格設定!E$2:X$3,IF(AND(K650=$K$1,$K$1&lt;&gt;""),ROW(価格設定!$D$3)-1,MATCH(INDEX(価格設定!$D$5:$D$1048576,MATCH(Q650,価格設定!$B$5:$B$1048576,0),0),価格設定!$D$2:$D$3,0)),MATCH($AW650,価格設定!E$1:X$1,1)),INDEX(価格設定!E$2:X$2,0,MATCH($AW650,価格設定!E$1:X$1,1)))),"")</f>
        <v/>
      </c>
      <c r="X650" s="126" t="str">
        <f t="shared" si="1085"/>
        <v/>
      </c>
      <c r="Y650" s="128" t="str">
        <f t="shared" si="999"/>
        <v/>
      </c>
      <c r="Z650" s="126" t="str">
        <f t="shared" si="1000"/>
        <v/>
      </c>
      <c r="AA650" s="129" t="str">
        <f t="shared" si="1001"/>
        <v/>
      </c>
      <c r="AB650" s="126" t="str">
        <f t="shared" si="1002"/>
        <v/>
      </c>
      <c r="AC650" s="280" t="str">
        <f t="shared" si="1003"/>
        <v/>
      </c>
      <c r="AD650" s="15"/>
      <c r="AE650" s="204" t="str">
        <f>IF(AF650="","",COUNT($AF$3:AF650))</f>
        <v/>
      </c>
      <c r="AF650" s="206" t="str">
        <f t="shared" si="1004"/>
        <v/>
      </c>
      <c r="AG650" s="204" t="str">
        <f t="shared" si="1005"/>
        <v/>
      </c>
      <c r="AH650" s="204" t="str">
        <f t="shared" si="1006"/>
        <v/>
      </c>
      <c r="AI650" s="287"/>
      <c r="AJ650" s="15"/>
      <c r="AK650" s="138" t="str">
        <f t="shared" si="1007"/>
        <v/>
      </c>
      <c r="AL650" s="131" t="str">
        <f t="shared" si="1008"/>
        <v/>
      </c>
      <c r="AM650" s="131" t="str">
        <f t="shared" si="1009"/>
        <v/>
      </c>
      <c r="AN650" s="313" t="str">
        <f t="shared" si="1010"/>
        <v/>
      </c>
      <c r="AO650" s="316" t="str">
        <f t="shared" si="1011"/>
        <v/>
      </c>
      <c r="AP650" s="18"/>
      <c r="AQ650" s="3" t="str">
        <f>IF(F650="","",MAX($AQ$3:AQ649)+1)</f>
        <v/>
      </c>
      <c r="AR650" s="3" t="str">
        <f>IF(OR(AQ650="",BB650=""),"",MAX($AR$3:AR649)+1)</f>
        <v/>
      </c>
      <c r="AS650" s="3" t="str">
        <f>IF(CQ650="","",RANK(CQ650,CQ$3:CQ$1048576,1)+COUNTIF($CQ$3:CQ650,CQ650)-1)</f>
        <v/>
      </c>
      <c r="AT650" s="21" t="str">
        <f>IF(C650="",IF(OR(AND($H650&lt;&gt;"",C650=""),AND($F649=$F650,$AZ650&lt;&gt;""),COUNTA($H$3:$H$1048576,#REF!,$F$3:$F$1048576)&gt;COUNTA($H$3:$H650,#REF!,$F$3:$F650),$AZ650&lt;&gt;""),INDEX(AT$3:AT$1048576,MATCH(MAX($AQ$3:$AQ649),$AQ$3:$AQ$1048576,0),0),""),C650)</f>
        <v/>
      </c>
      <c r="AU650" s="21" t="str">
        <f>IF(D650="",IF(OR(AND($H650&lt;&gt;"",D650=""),AND($F649=$F650,$AZ650&lt;&gt;""),COUNTA($H$3:$H$1048576,#REF!,$F$3:$F$1048576)&gt;COUNTA($H$3:$H650,#REF!,$F$3:$F650),$AZ650&lt;&gt;""),INDEX(AU$3:AU$1048576,MATCH(MAX($AQ$3:$AQ649),$AQ$3:$AQ$1048576,0),0),""),D650)</f>
        <v/>
      </c>
      <c r="AV650" s="21" t="str">
        <f>IF(E650="",IF(OR(AND($H650&lt;&gt;"",E650=""),AND($F649=$F650,$AZ650&lt;&gt;""),COUNTA($H$3:$H$1048576,#REF!,$F$3:$F$1048576)&gt;COUNTA($H$3:$H650,#REF!,$F$3:$F650),$AZ650&lt;&gt;""),INDEX(AV$3:AV$1048576,MATCH(MAX($AQ$3:$AQ649),$AQ$3:$AQ$1048576,0),0),""),E650)</f>
        <v/>
      </c>
      <c r="AW650" s="24" t="str">
        <f t="shared" si="1012"/>
        <v/>
      </c>
      <c r="AX650" s="13" t="str">
        <f t="shared" si="1013"/>
        <v/>
      </c>
      <c r="AY650" s="4" t="str">
        <f t="shared" si="1014"/>
        <v/>
      </c>
      <c r="AZ650" s="4" t="str">
        <f>IF(AX650="",IF(OR(AND(H650&lt;&gt;"",F650=""),COUNTA($H$3:$H$1048576)&gt;COUNTA($H$3:$H650)),INDEX(AX$3:AX650,MATCH(MAX($AQ$3:AQ650),AQ$3:AQ650,0),0),""),AX650)</f>
        <v/>
      </c>
      <c r="BA650" s="4" t="str">
        <f>IF(AY650="",IF(AND(H650&lt;&gt;"",F650=""),INDEX(AY$3:AY650,MATCH(MAX($AQ$3:AQ650),AQ$3:AQ650,0),0),""),AY650)</f>
        <v/>
      </c>
      <c r="BB650" s="82" t="str">
        <f>IF(BC650="","",RANK(BC650,BC$3:BC$1048576,1)+COUNTIF($BC$3:BC650,BC650)-1)</f>
        <v/>
      </c>
      <c r="BC650" s="139" t="str">
        <f t="shared" si="1015"/>
        <v/>
      </c>
      <c r="BD650" s="46" t="str">
        <f t="shared" si="1016"/>
        <v/>
      </c>
      <c r="BE650" s="46" t="str">
        <f t="shared" si="1017"/>
        <v/>
      </c>
      <c r="BF650" s="46" t="str">
        <f t="shared" si="1018"/>
        <v/>
      </c>
      <c r="BG650" s="4" t="str">
        <f t="shared" si="1019"/>
        <v/>
      </c>
      <c r="BH650" s="180" t="str">
        <f t="shared" si="1020"/>
        <v/>
      </c>
      <c r="BI650" s="16" t="str">
        <f t="shared" si="1021"/>
        <v/>
      </c>
      <c r="BJ650" s="52" t="str">
        <f>IF(BI650="","",IF(W650="","",IF(AND(K650=$K$1,$K$1&lt;&gt;""),$BT$2,IFERROR(IF(INDEX(価格設定!$D$5:$D$1048576,MATCH(Q650,価格設定!$B$5:$B$1048576,0),0)=価格設定!$D$3,$BT$2,$BS$2),$BS$2))))</f>
        <v/>
      </c>
      <c r="BK650" s="16" t="str">
        <f>IF(BI650="","",IF(COUNTIF($BI$3:BI650,BI650)=1,1,IF(AND(BI649=BI650,BH650=""),BK649,COUNTIF($BH$3:BH650,BH650))))</f>
        <v/>
      </c>
      <c r="BL650" s="52" t="str">
        <f t="shared" si="1022"/>
        <v/>
      </c>
      <c r="BM650" s="52" t="str">
        <f t="shared" si="1023"/>
        <v/>
      </c>
      <c r="BN650" s="119" t="str">
        <f t="shared" si="1024"/>
        <v/>
      </c>
      <c r="BO650" s="119" t="str">
        <f t="shared" si="1025"/>
        <v/>
      </c>
      <c r="BP650" s="17" t="str">
        <f t="shared" si="1026"/>
        <v/>
      </c>
      <c r="BQ650" s="17" t="str">
        <f t="shared" si="1027"/>
        <v/>
      </c>
      <c r="BR650" s="17" t="str">
        <f>IF(OR(BP650="",COUNTIF($BO$3:BO650,BO650)&lt;&gt;1),"",SUMIF(BO$3:BO$1048576,BO650,BP$3:BP$1048576))</f>
        <v/>
      </c>
      <c r="BS650" s="17" t="str">
        <f t="shared" si="1028"/>
        <v/>
      </c>
      <c r="BT650" s="17" t="str">
        <f t="shared" si="1029"/>
        <v/>
      </c>
      <c r="BU650" s="17" t="str">
        <f t="shared" si="1030"/>
        <v/>
      </c>
      <c r="BV650" s="24" t="str">
        <f t="shared" si="1031"/>
        <v/>
      </c>
      <c r="BW650" s="24" t="str">
        <f t="shared" si="1032"/>
        <v/>
      </c>
      <c r="BX650" s="24" t="str">
        <f t="shared" si="1033"/>
        <v/>
      </c>
      <c r="BY650" s="26" t="str">
        <f t="shared" si="1034"/>
        <v/>
      </c>
      <c r="BZ650" s="26" t="str">
        <f t="shared" si="1035"/>
        <v/>
      </c>
      <c r="CA650" s="26" t="str">
        <f t="shared" si="1036"/>
        <v/>
      </c>
      <c r="CB650" s="66" t="str">
        <f t="shared" si="1037"/>
        <v/>
      </c>
      <c r="CC650" s="65" t="str">
        <f t="shared" si="1038"/>
        <v/>
      </c>
      <c r="CD650" s="26" t="str">
        <f t="shared" si="1039"/>
        <v/>
      </c>
      <c r="CE650" s="26" t="str">
        <f t="shared" si="1040"/>
        <v/>
      </c>
      <c r="CF650" s="193" t="str">
        <f t="shared" si="1041"/>
        <v/>
      </c>
      <c r="CG650" s="193" t="str">
        <f t="shared" si="1042"/>
        <v/>
      </c>
      <c r="CH650" s="26" t="str">
        <f t="shared" si="1043"/>
        <v/>
      </c>
      <c r="CI650" s="26" t="str">
        <f t="shared" si="1044"/>
        <v/>
      </c>
      <c r="CJ650" s="65" t="str">
        <f t="shared" si="1045"/>
        <v/>
      </c>
      <c r="CK650" s="65" t="str">
        <f t="shared" si="1046"/>
        <v/>
      </c>
      <c r="CL650" s="64" t="str">
        <f t="shared" si="1047"/>
        <v/>
      </c>
      <c r="CM650" s="64" t="str">
        <f t="shared" si="1048"/>
        <v/>
      </c>
      <c r="CN650" s="65" t="str">
        <f t="shared" si="1049"/>
        <v/>
      </c>
      <c r="CP650" s="63" t="str">
        <f>IF(BH650="","",MAX($CP$3:CP649)+1)</f>
        <v/>
      </c>
      <c r="CQ650" s="24" t="str">
        <f t="shared" si="1050"/>
        <v/>
      </c>
      <c r="CR650" s="24" t="str">
        <f t="shared" si="1051"/>
        <v/>
      </c>
      <c r="CS650" s="24" t="str">
        <f t="shared" si="1052"/>
        <v/>
      </c>
      <c r="CT650" s="58" t="str">
        <f>IF(BO650="","",COUNTIF($BO$3:BO650,BO650)&amp;"@"&amp;BO650)</f>
        <v/>
      </c>
      <c r="CU650" s="16" t="str">
        <f t="shared" si="1086"/>
        <v/>
      </c>
      <c r="CV650" s="63" t="str">
        <f t="shared" si="1053"/>
        <v/>
      </c>
      <c r="CW650" s="16" t="str">
        <f t="shared" si="1054"/>
        <v/>
      </c>
      <c r="CX650" s="16" t="str">
        <f t="shared" si="1055"/>
        <v/>
      </c>
      <c r="CY650" s="16" t="str">
        <f t="shared" si="1056"/>
        <v/>
      </c>
      <c r="CZ650" s="85" t="str">
        <f t="shared" si="1057"/>
        <v/>
      </c>
      <c r="DA650" s="16" t="str">
        <f t="shared" si="1058"/>
        <v/>
      </c>
      <c r="DB650" s="16" t="str">
        <f t="shared" si="1059"/>
        <v/>
      </c>
      <c r="DC650" s="28" t="str">
        <f>IF(CP650="","",$DC$1&amp;(INDEX(価格設定!D$1:XFD$3,ROW(価格設定!$D$3),MATCH($AW650,価格設定!D$1:XFD$1,1))*100)&amp;"%")</f>
        <v/>
      </c>
      <c r="DD650" s="28" t="str">
        <f>IF(CP650="","",$DD$1&amp;(INDEX(価格設定!D$1:XFD$3,ROW(価格設定!$D$2),MATCH($AW650,価格設定!D$1:XFD$1,1))*100)&amp;"%")</f>
        <v/>
      </c>
      <c r="DE650" s="29" t="str">
        <f t="shared" si="1060"/>
        <v/>
      </c>
      <c r="DG650" s="58" t="str">
        <f t="shared" si="1061"/>
        <v/>
      </c>
      <c r="DH650" s="58" t="str">
        <f t="shared" si="1062"/>
        <v/>
      </c>
      <c r="DI650" s="58" t="str">
        <f t="shared" si="1063"/>
        <v/>
      </c>
      <c r="DJ650" s="85" t="str">
        <f t="shared" si="1064"/>
        <v/>
      </c>
      <c r="DL650" s="58" t="str">
        <f>IF(COUNTIF(DG$3:DG$1048576,DG650)=COUNTIF($DG$3:$DG650,DG650),DG650,"")</f>
        <v/>
      </c>
      <c r="DM650" s="85" t="str">
        <f t="shared" si="1065"/>
        <v/>
      </c>
      <c r="DN650" s="85" t="str">
        <f t="shared" si="1087"/>
        <v/>
      </c>
      <c r="DO650" s="85" t="str">
        <f t="shared" si="1087"/>
        <v/>
      </c>
      <c r="DP650" s="303"/>
      <c r="DQ650" s="17" t="str">
        <f t="shared" si="1088"/>
        <v/>
      </c>
      <c r="DR650" s="17" t="str">
        <f t="shared" si="1089"/>
        <v/>
      </c>
      <c r="DS650" s="17" t="str">
        <f t="shared" si="1090"/>
        <v/>
      </c>
      <c r="DU650" s="16" t="str">
        <f t="shared" si="1066"/>
        <v/>
      </c>
      <c r="DV650" s="16" t="str">
        <f>IF(DU650="","",COUNT($DU$3:DU650))</f>
        <v/>
      </c>
      <c r="DW650" s="16" t="str">
        <f t="shared" si="1067"/>
        <v/>
      </c>
      <c r="DX650" s="16" t="str">
        <f t="shared" si="1068"/>
        <v/>
      </c>
      <c r="DY650" s="16" t="str">
        <f>IF(DZ650="","",COUNTIF(DZ$3:DZ650,DZ650))</f>
        <v/>
      </c>
      <c r="DZ650" s="16" t="str">
        <f t="shared" si="1069"/>
        <v/>
      </c>
      <c r="EA650" s="16" t="str">
        <f t="shared" si="1070"/>
        <v/>
      </c>
      <c r="EB650" s="16" t="str">
        <f t="shared" si="1071"/>
        <v/>
      </c>
      <c r="EC650" s="16" t="str">
        <f t="shared" si="1072"/>
        <v/>
      </c>
      <c r="ED650" s="16" t="str">
        <f t="shared" si="1073"/>
        <v/>
      </c>
      <c r="EE650" s="16" t="str">
        <f t="shared" si="1074"/>
        <v/>
      </c>
      <c r="EF650" s="16" t="str">
        <f t="shared" si="1075"/>
        <v/>
      </c>
      <c r="EG650" s="16" t="str">
        <f t="shared" si="1076"/>
        <v/>
      </c>
      <c r="EH650" s="16" t="str">
        <f t="shared" si="1077"/>
        <v/>
      </c>
      <c r="EI650" s="16" t="str">
        <f t="shared" si="1078"/>
        <v/>
      </c>
      <c r="EJ650" s="16" t="str">
        <f t="shared" si="1079"/>
        <v/>
      </c>
      <c r="EK650" s="16" t="str">
        <f t="shared" si="1080"/>
        <v/>
      </c>
      <c r="EL650" s="58" t="str">
        <f t="shared" si="1081"/>
        <v/>
      </c>
      <c r="EM650" s="58" t="str">
        <f>IF(OR($DZ650="",CR650=""),IF($EL650="","",$EL650),IF(OR(CR650="なし",CR650=0),領収書!$H$1,CR650))</f>
        <v/>
      </c>
      <c r="EN650" s="58" t="str">
        <f>IF(OR($DZ650="",CS650=""),IF($EL650="","",$EL650),IF(OR(CS650="なし",CS650=0),入力!$EN$1,CS650))</f>
        <v/>
      </c>
      <c r="EO650" s="63" t="str">
        <f t="shared" si="1082"/>
        <v/>
      </c>
      <c r="EP650" s="63" t="str">
        <f t="shared" si="1083"/>
        <v/>
      </c>
      <c r="ER650" s="16" t="str">
        <f>IF(AND(COUNTIF($ET$3:ET650,ET650)=1,ET650&lt;&gt;""),MAX($ER$3:ER649)+1,"")</f>
        <v/>
      </c>
      <c r="ES650" s="16" t="str">
        <f>IF(価格設定!B652="","",価格設定!B652)</f>
        <v/>
      </c>
      <c r="ET650" s="16" t="str">
        <f>IF(価格設定!C652="","",価格設定!C652)</f>
        <v/>
      </c>
      <c r="EV650" s="16" t="str">
        <f t="shared" si="1091"/>
        <v/>
      </c>
      <c r="EW650" s="16" t="str">
        <f t="shared" si="1084"/>
        <v/>
      </c>
    </row>
    <row r="651" spans="1:153" ht="30" customHeight="1" x14ac:dyDescent="0.2">
      <c r="A651" s="225"/>
      <c r="B651" s="212"/>
      <c r="C651" s="221"/>
      <c r="D651" s="164"/>
      <c r="E651" s="165"/>
      <c r="F651" s="166"/>
      <c r="G651" s="167"/>
      <c r="H651" s="179"/>
      <c r="I651" s="306"/>
      <c r="J651" s="169"/>
      <c r="K651" s="179"/>
      <c r="L651" s="186"/>
      <c r="M651" s="186"/>
      <c r="N651" s="168"/>
      <c r="O651" s="170"/>
      <c r="P651" s="212"/>
      <c r="Q651" s="179" t="str">
        <f>IFERROR(IF(H651="","",IFERROR(INDEX(価格設定!$B$5:$B$1048576,MATCH(H651,価格設定!$B$5:$B$1048576,0),0),INDEX(価格設定!$B$5:$B$1048576,MATCH("*"&amp;H651&amp;"*",価格設定!$B$5:$B$1048576,0),0))),H651)</f>
        <v/>
      </c>
      <c r="R651" s="250" t="str">
        <f>IFERROR(IF(Q651="",IF(K651="","",K651),IF(K651="",IF(INDEX(価格設定!$C$5:$C$1048576,MATCH(Q651,価格設定!$B$5:$B$1048576,0),0)=0,"",INDEX(価格設定!$C$5:$C$1048576,MATCH(Q651,価格設定!$B$5:$B$1048576,0),0)),IF(K651="なし","",K651))),"")</f>
        <v/>
      </c>
      <c r="S651" s="308" t="str">
        <f t="shared" ref="S651:S714" si="1092">IF(I651="","",I651)</f>
        <v/>
      </c>
      <c r="T651" s="126" t="str">
        <f>IFERROR(IF(J651="",IF(INDEX(価格設定!$E$5:$R$1048576,MATCH($Q651,価格設定!B$5:B$1048576,0),MATCH($AW651,価格設定!E$1:X$1,1))=0,"",INDEX(価格設定!$E$5:$R$1048576,MATCH($Q651,価格設定!B$5:B$1048576,0),MATCH($AW651,価格設定!E$1:X$1,1))),J651),"")</f>
        <v/>
      </c>
      <c r="U651" s="126" t="str">
        <f t="shared" ref="U651:U714" si="1093">IFERROR(IF(J651&lt;&gt;"",IF(J651="","",IF(J651&lt;0,J651,I651*J651)),IF(J651&lt;0,J651,I651*T651)),"")</f>
        <v/>
      </c>
      <c r="V651" s="132" t="str">
        <f t="shared" ref="V651:V714" si="1094">IFERROR(IF(U651="","",IF(U651&lt;0,T651,IF(U651=X651,X651,U651+X651))),"")</f>
        <v/>
      </c>
      <c r="W651" s="127" t="str">
        <f>IFERROR(IF(OR(T651="",T651&lt;0),"",IFERROR(INDEX(価格設定!E$2:X$3,IF(AND(K651=$K$1,$K$1&lt;&gt;""),ROW(価格設定!$D$3)-1,MATCH(INDEX(価格設定!$D$5:$D$1048576,MATCH(Q651,価格設定!$B$5:$B$1048576,0),0),価格設定!$D$2:$D$3,0)),MATCH($AW651,価格設定!E$1:X$1,1)),INDEX(価格設定!E$2:X$2,0,MATCH($AW651,価格設定!E$1:X$1,1)))),"")</f>
        <v/>
      </c>
      <c r="X651" s="126" t="str">
        <f t="shared" si="1085"/>
        <v/>
      </c>
      <c r="Y651" s="128" t="str">
        <f t="shared" ref="Y651:Y714" si="1095">IF(OR(BS651="",BS651=0),"",BS651)</f>
        <v/>
      </c>
      <c r="Z651" s="126" t="str">
        <f t="shared" ref="Z651:Z714" si="1096">IF(OR(BT651="",BT651=0),"",BT651)</f>
        <v/>
      </c>
      <c r="AA651" s="129" t="str">
        <f t="shared" ref="AA651:AA714" si="1097">IF(OR(BU651="",COUNTIF(O651,"*"&amp;$O$1&amp;"*")),"",BU651)</f>
        <v/>
      </c>
      <c r="AB651" s="126" t="str">
        <f t="shared" ref="AB651:AB714" si="1098">IF(BR651="","",BR651)</f>
        <v/>
      </c>
      <c r="AC651" s="280" t="str">
        <f t="shared" ref="AC651:AC714" si="1099">IF(AB651="","",SUM(AA651:AB651))</f>
        <v/>
      </c>
      <c r="AD651" s="15"/>
      <c r="AE651" s="204" t="str">
        <f>IF(AF651="","",COUNT($AF$3:AF651))</f>
        <v/>
      </c>
      <c r="AF651" s="206" t="str">
        <f t="shared" ref="AF651:AF714" si="1100">IF(DL651="","",DL651)</f>
        <v/>
      </c>
      <c r="AG651" s="204" t="str">
        <f t="shared" ref="AG651:AG714" si="1101">IF(OR(DM651="",DM651=0),"",DM651)</f>
        <v/>
      </c>
      <c r="AH651" s="204" t="str">
        <f t="shared" ref="AH651:AH714" si="1102">IF(OR(DN651="",DN651=0),"",DN651)</f>
        <v/>
      </c>
      <c r="AI651" s="287"/>
      <c r="AJ651" s="15"/>
      <c r="AK651" s="138" t="str">
        <f t="shared" ref="AK651:AK714" si="1103">IF(AO651="","",DATE(AT651,AU651,AV651))</f>
        <v/>
      </c>
      <c r="AL651" s="131" t="str">
        <f t="shared" ref="AL651:AL714" si="1104">IF(OR(DR651="",DR651=0),"",DR651)</f>
        <v/>
      </c>
      <c r="AM651" s="131" t="str">
        <f t="shared" ref="AM651:AM714" si="1105">IF(OR(DS651="",DS651=0),"",DS651)</f>
        <v/>
      </c>
      <c r="AN651" s="313" t="str">
        <f t="shared" ref="AN651:AN714" si="1106">IF(OR(DQ651="",DQ651=0),"",DQ651)</f>
        <v/>
      </c>
      <c r="AO651" s="316" t="str">
        <f t="shared" ref="AO651:AO714" si="1107">IF(AN651="","",SUM(AL651:AN651))</f>
        <v/>
      </c>
      <c r="AP651" s="18"/>
      <c r="AQ651" s="3" t="str">
        <f>IF(F651="","",MAX($AQ$3:AQ650)+1)</f>
        <v/>
      </c>
      <c r="AR651" s="3" t="str">
        <f>IF(OR(AQ651="",BB651=""),"",MAX($AR$3:AR650)+1)</f>
        <v/>
      </c>
      <c r="AS651" s="3" t="str">
        <f>IF(CQ651="","",RANK(CQ651,CQ$3:CQ$1048576,1)+COUNTIF($CQ$3:CQ651,CQ651)-1)</f>
        <v/>
      </c>
      <c r="AT651" s="21" t="str">
        <f>IF(C651="",IF(OR(AND($H651&lt;&gt;"",C651=""),AND($F650=$F651,$AZ651&lt;&gt;""),COUNTA($H$3:$H$1048576,#REF!,$F$3:$F$1048576)&gt;COUNTA($H$3:$H651,#REF!,$F$3:$F651),$AZ651&lt;&gt;""),INDEX(AT$3:AT$1048576,MATCH(MAX($AQ$3:$AQ650),$AQ$3:$AQ$1048576,0),0),""),C651)</f>
        <v/>
      </c>
      <c r="AU651" s="21" t="str">
        <f>IF(D651="",IF(OR(AND($H651&lt;&gt;"",D651=""),AND($F650=$F651,$AZ651&lt;&gt;""),COUNTA($H$3:$H$1048576,#REF!,$F$3:$F$1048576)&gt;COUNTA($H$3:$H651,#REF!,$F$3:$F651),$AZ651&lt;&gt;""),INDEX(AU$3:AU$1048576,MATCH(MAX($AQ$3:$AQ650),$AQ$3:$AQ$1048576,0),0),""),D651)</f>
        <v/>
      </c>
      <c r="AV651" s="21" t="str">
        <f>IF(E651="",IF(OR(AND($H651&lt;&gt;"",E651=""),AND($F650=$F651,$AZ651&lt;&gt;""),COUNTA($H$3:$H$1048576,#REF!,$F$3:$F$1048576)&gt;COUNTA($H$3:$H651,#REF!,$F$3:$F651),$AZ651&lt;&gt;""),INDEX(AV$3:AV$1048576,MATCH(MAX($AQ$3:$AQ650),$AQ$3:$AQ$1048576,0),0),""),E651)</f>
        <v/>
      </c>
      <c r="AW651" s="24" t="str">
        <f t="shared" ref="AW651:AW714" si="1108">IF(AV651="","",DATE(AT651,AU651,AV651))</f>
        <v/>
      </c>
      <c r="AX651" s="13" t="str">
        <f t="shared" ref="AX651:AX714" si="1109">IF(F651="","",F651)</f>
        <v/>
      </c>
      <c r="AY651" s="4" t="str">
        <f t="shared" ref="AY651:AY714" si="1110">IF(N651="",IF(AT651="","",$AY$1),N651)</f>
        <v/>
      </c>
      <c r="AZ651" s="4" t="str">
        <f>IF(AX651="",IF(OR(AND(H651&lt;&gt;"",F651=""),COUNTA($H$3:$H$1048576)&gt;COUNTA($H$3:$H651)),INDEX(AX$3:AX651,MATCH(MAX($AQ$3:AQ651),AQ$3:AQ651,0),0),""),AX651)</f>
        <v/>
      </c>
      <c r="BA651" s="4" t="str">
        <f>IF(AY651="",IF(AND(H651&lt;&gt;"",F651=""),INDEX(AY$3:AY651,MATCH(MAX($AQ$3:AQ651),AQ$3:AQ651,0),0),""),AY651)</f>
        <v/>
      </c>
      <c r="BB651" s="82" t="str">
        <f>IF(BC651="","",RANK(BC651,BC$3:BC$1048576,1)+COUNTIF($BC$3:BC651,BC651)-1)</f>
        <v/>
      </c>
      <c r="BC651" s="139" t="str">
        <f t="shared" ref="BC651:BC714" si="1111">IF(BG651="","",IF(COUNTIF(BG651,"*"&amp;$AT$1&amp;$AU$1&amp;$AV$1&amp;$AW$1&amp;"*"),AW651,""))</f>
        <v/>
      </c>
      <c r="BD651" s="46" t="str">
        <f t="shared" ref="BD651:BD714" si="1112">IF(OR(AT$1="",AT651=""),"",AT651&amp;AT$2)</f>
        <v/>
      </c>
      <c r="BE651" s="46" t="str">
        <f t="shared" ref="BE651:BE714" si="1113">IF(OR(AU$1="",AU651=""),"",AU651&amp;AU$2)</f>
        <v/>
      </c>
      <c r="BF651" s="46" t="str">
        <f t="shared" ref="BF651:BF714" si="1114">IF(OR(AV$1="",AV651=""),"",AV651&amp;AV$2)</f>
        <v/>
      </c>
      <c r="BG651" s="4" t="str">
        <f t="shared" ref="BG651:BG714" si="1115">IF(AZ651="","",IF(AND($AT$1="",$AU$1="",$AV$1="",$AW$1=""),AZ651,BD651&amp;BE651&amp;BF651&amp;IF($AW$1="","",IF(COUNTIF(AZ651,"*"&amp;$AW$1&amp;"*"),$AW$1,""))))</f>
        <v/>
      </c>
      <c r="BH651" s="180" t="str">
        <f t="shared" ref="BH651:BH714" si="1116">IF(AX651="",IF(AND(BI650="",BI651&lt;&gt;""),BI651,""),BI651)</f>
        <v/>
      </c>
      <c r="BI651" s="16" t="str">
        <f t="shared" ref="BI651:BI714" si="1117">IF(AW651="","",AW651&amp;"@"&amp;AZ651)</f>
        <v/>
      </c>
      <c r="BJ651" s="52" t="str">
        <f>IF(BI651="","",IF(W651="","",IF(AND(K651=$K$1,$K$1&lt;&gt;""),$BT$2,IFERROR(IF(INDEX(価格設定!$D$5:$D$1048576,MATCH(Q651,価格設定!$B$5:$B$1048576,0),0)=価格設定!$D$3,$BT$2,$BS$2),$BS$2))))</f>
        <v/>
      </c>
      <c r="BK651" s="16" t="str">
        <f>IF(BI651="","",IF(COUNTIF($BI$3:BI651,BI651)=1,1,IF(AND(BI650=BI651,BH651=""),BK650,COUNTIF($BH$3:BH651,BH651))))</f>
        <v/>
      </c>
      <c r="BL651" s="52" t="str">
        <f t="shared" ref="BL651:BL714" si="1118">IF(W651="","",W651)</f>
        <v/>
      </c>
      <c r="BM651" s="52" t="str">
        <f t="shared" ref="BM651:BM714" si="1119">IF(OR(BI651="",BJ651=""),"",BI651&amp;"@"&amp;BJ651&amp;"@"&amp;BK651)</f>
        <v/>
      </c>
      <c r="BN651" s="119" t="str">
        <f t="shared" ref="BN651:BN714" si="1120">IF(BI651="","",BI651&amp;"@"&amp;BY651&amp;"@"&amp;BK651)</f>
        <v/>
      </c>
      <c r="BO651" s="119" t="str">
        <f t="shared" ref="BO651:BO714" si="1121">IF(BI651="","",BI651&amp;"@"&amp;BK651)</f>
        <v/>
      </c>
      <c r="BP651" s="17" t="str">
        <f t="shared" ref="BP651:BP714" si="1122">IF($AZ651="","",U651)</f>
        <v/>
      </c>
      <c r="BQ651" s="17" t="str">
        <f t="shared" ref="BQ651:BQ714" si="1123">IF($AZ651="","",X651)</f>
        <v/>
      </c>
      <c r="BR651" s="17" t="str">
        <f>IF(OR(BP651="",COUNTIF($BO$3:BO651,BO651)&lt;&gt;1),"",SUMIF(BO$3:BO$1048576,BO651,BP$3:BP$1048576))</f>
        <v/>
      </c>
      <c r="BS651" s="17" t="str">
        <f t="shared" ref="BS651:BS714" si="1124">IF($BR651="","",SUMIF($BM$3:$BM$1048576,$BI651&amp;"@"&amp;BS$2&amp;"@"&amp;BK651,$BQ$3:$BQ$1048576))</f>
        <v/>
      </c>
      <c r="BT651" s="17" t="str">
        <f t="shared" ref="BT651:BT714" si="1125">IF($BR651="","",SUMIF($BM$3:$BM$1048576,$BI651&amp;"@"&amp;BT$2&amp;"@"&amp;BK651,$BQ$3:$BQ$1048576))</f>
        <v/>
      </c>
      <c r="BU651" s="17" t="str">
        <f t="shared" ref="BU651:BU714" si="1126">IF($BR651="","",SUM(BS651:BT651))</f>
        <v/>
      </c>
      <c r="BV651" s="24" t="str">
        <f t="shared" ref="BV651:BV714" si="1127">IF(AW651="","",AW651)</f>
        <v/>
      </c>
      <c r="BW651" s="24" t="str">
        <f t="shared" ref="BW651:BW714" si="1128">IF(AZ651="","",AZ651)</f>
        <v/>
      </c>
      <c r="BX651" s="24" t="str">
        <f t="shared" ref="BX651:BX714" si="1129">IF(H651="","",Q651)</f>
        <v/>
      </c>
      <c r="BY651" s="26" t="str">
        <f t="shared" ref="BY651:BY714" si="1130">IF(R651="","",R651)</f>
        <v/>
      </c>
      <c r="BZ651" s="26" t="str">
        <f t="shared" ref="BZ651:BZ714" si="1131">IF(I651="","",I651)</f>
        <v/>
      </c>
      <c r="CA651" s="26" t="str">
        <f t="shared" ref="CA651:CA714" si="1132">IF(T651="","",T651)</f>
        <v/>
      </c>
      <c r="CB651" s="66" t="str">
        <f t="shared" ref="CB651:CB714" si="1133">IF(W651="","",W651)</f>
        <v/>
      </c>
      <c r="CC651" s="65" t="str">
        <f t="shared" ref="CC651:CC714" si="1134">IF(X651="","",X651)</f>
        <v/>
      </c>
      <c r="CD651" s="26" t="str">
        <f t="shared" ref="CD651:CD714" si="1135">IF(U651="","",U651)</f>
        <v/>
      </c>
      <c r="CE651" s="26" t="str">
        <f t="shared" ref="CE651:CE714" si="1136">IF(V651="","",V651)</f>
        <v/>
      </c>
      <c r="CF651" s="193" t="str">
        <f t="shared" ref="CF651:CF714" si="1137">IF(L651="","",L651)</f>
        <v/>
      </c>
      <c r="CG651" s="193" t="str">
        <f t="shared" ref="CG651:CG714" si="1138">IF(M651="","",M651)</f>
        <v/>
      </c>
      <c r="CH651" s="26" t="str">
        <f t="shared" ref="CH651:CH714" si="1139">IF(BA651="","",BA651)</f>
        <v/>
      </c>
      <c r="CI651" s="26" t="str">
        <f t="shared" ref="CI651:CI714" si="1140">IF(O651="","",O651)</f>
        <v/>
      </c>
      <c r="CJ651" s="65" t="str">
        <f t="shared" ref="CJ651:CJ714" si="1141">IF(Y651="","",Y651)</f>
        <v/>
      </c>
      <c r="CK651" s="65" t="str">
        <f t="shared" ref="CK651:CK714" si="1142">IF(Z651="","",Z651)</f>
        <v/>
      </c>
      <c r="CL651" s="64" t="str">
        <f t="shared" ref="CL651:CL714" si="1143">IF(AA651="","",AA651)</f>
        <v/>
      </c>
      <c r="CM651" s="64" t="str">
        <f t="shared" ref="CM651:CM714" si="1144">IF(AB651="","",AB651)</f>
        <v/>
      </c>
      <c r="CN651" s="65" t="str">
        <f t="shared" ref="CN651:CN714" si="1145">IF(AC651="","",AC651)</f>
        <v/>
      </c>
      <c r="CP651" s="63" t="str">
        <f>IF(BH651="","",MAX($CP$3:CP650)+1)</f>
        <v/>
      </c>
      <c r="CQ651" s="24" t="str">
        <f t="shared" ref="CQ651:CQ714" si="1146">IF(CP651="","",AW651)</f>
        <v/>
      </c>
      <c r="CR651" s="24" t="str">
        <f t="shared" ref="CR651:CR714" si="1147">IF(L651="","",L651)</f>
        <v/>
      </c>
      <c r="CS651" s="24" t="str">
        <f t="shared" ref="CS651:CS714" si="1148">IF(M651="","",M651)</f>
        <v/>
      </c>
      <c r="CT651" s="58" t="str">
        <f>IF(BO651="","",COUNTIF($BO$3:BO651,BO651)&amp;"@"&amp;BO651)</f>
        <v/>
      </c>
      <c r="CU651" s="16" t="str">
        <f t="shared" si="1086"/>
        <v/>
      </c>
      <c r="CV651" s="63" t="str">
        <f t="shared" ref="CV651:CV714" si="1149">IF(BZ651="","",BZ651)</f>
        <v/>
      </c>
      <c r="CW651" s="16" t="str">
        <f t="shared" ref="CW651:CW714" si="1150">IF(OR(T651="",0&gt;T651),"",T651)</f>
        <v/>
      </c>
      <c r="CX651" s="16" t="str">
        <f t="shared" ref="CX651:CX714" si="1151">IF(U651="","",U651)</f>
        <v/>
      </c>
      <c r="CY651" s="16" t="str">
        <f t="shared" ref="CY651:CY714" si="1152">IF(O651="","",O651)</f>
        <v/>
      </c>
      <c r="CZ651" s="85" t="str">
        <f t="shared" ref="CZ651:CZ714" si="1153">IF($CP651="","",CN651)</f>
        <v/>
      </c>
      <c r="DA651" s="16" t="str">
        <f t="shared" ref="DA651:DA714" si="1154">IF(OR($CP651="",COUNTIF(CY651,"*"&amp;$O$1&amp;"*")),"",CK651)</f>
        <v/>
      </c>
      <c r="DB651" s="16" t="str">
        <f t="shared" ref="DB651:DB714" si="1155">IF(OR($CP651="",COUNTIF(CY651,"*"&amp;$O$1&amp;"*")),"",CJ651)</f>
        <v/>
      </c>
      <c r="DC651" s="28" t="str">
        <f>IF(CP651="","",$DC$1&amp;(INDEX(価格設定!D$1:XFD$3,ROW(価格設定!$D$3),MATCH($AW651,価格設定!D$1:XFD$1,1))*100)&amp;"%")</f>
        <v/>
      </c>
      <c r="DD651" s="28" t="str">
        <f>IF(CP651="","",$DD$1&amp;(INDEX(価格設定!D$1:XFD$3,ROW(価格設定!$D$2),MATCH($AW651,価格設定!D$1:XFD$1,1))*100)&amp;"%")</f>
        <v/>
      </c>
      <c r="DE651" s="29" t="str">
        <f t="shared" ref="DE651:DE714" si="1156">IF(P651="","",P651)</f>
        <v/>
      </c>
      <c r="DG651" s="58" t="str">
        <f t="shared" ref="DG651:DG714" si="1157">IF(AW651="","",AW651)</f>
        <v/>
      </c>
      <c r="DH651" s="58" t="str">
        <f t="shared" ref="DH651:DH714" si="1158">IF(BA651="","",BA651)</f>
        <v/>
      </c>
      <c r="DI651" s="58" t="str">
        <f t="shared" ref="DI651:DI714" si="1159">IF(DG651="","",DG651&amp;DH651)</f>
        <v/>
      </c>
      <c r="DJ651" s="85" t="str">
        <f t="shared" ref="DJ651:DJ714" si="1160">IF(CN651="","",CN651)</f>
        <v/>
      </c>
      <c r="DL651" s="58" t="str">
        <f>IF(COUNTIF(DG$3:DG$1048576,DG651)=COUNTIF($DG$3:$DG651,DG651),DG651,"")</f>
        <v/>
      </c>
      <c r="DM651" s="85" t="str">
        <f t="shared" ref="DM651:DM714" si="1161">IF(DL651="","",SUMIF(DI$3:DI$1048576,DL651&amp;$DM$2,DJ$3:DJ$1048576))</f>
        <v/>
      </c>
      <c r="DN651" s="85" t="str">
        <f t="shared" si="1087"/>
        <v/>
      </c>
      <c r="DO651" s="85" t="str">
        <f t="shared" si="1087"/>
        <v/>
      </c>
      <c r="DP651" s="303"/>
      <c r="DQ651" s="17" t="str">
        <f t="shared" si="1088"/>
        <v/>
      </c>
      <c r="DR651" s="17" t="str">
        <f t="shared" si="1089"/>
        <v/>
      </c>
      <c r="DS651" s="17" t="str">
        <f t="shared" si="1090"/>
        <v/>
      </c>
      <c r="DU651" s="16" t="str">
        <f t="shared" ref="DU651:DU714" si="1162">IF(B651="","",B651)</f>
        <v/>
      </c>
      <c r="DV651" s="16" t="str">
        <f>IF(DU651="","",COUNT($DU$3:DU651))</f>
        <v/>
      </c>
      <c r="DW651" s="16" t="str">
        <f t="shared" ref="DW651:DW714" si="1163">IF($DV$2=0,IF(DU651="","",DU651),IF(DV651="","",DV651))</f>
        <v/>
      </c>
      <c r="DX651" s="16" t="str">
        <f t="shared" ref="DX651:DX714" si="1164">IF(B651="","",BO651)</f>
        <v/>
      </c>
      <c r="DY651" s="16" t="str">
        <f>IF(DZ651="","",COUNTIF(DZ$3:DZ651,DZ651))</f>
        <v/>
      </c>
      <c r="DZ651" s="16" t="str">
        <f t="shared" ref="DZ651:DZ714" si="1165">IFERROR(IF(BO651=INDEX(BO$3:BO$1048576,MATCH($DW$2,DW$3:DW$1048576,0),0),INDEX(BO$3:BO$1048576,MATCH($DW$2,DW$3:DW$1048576,0),0),""),"")</f>
        <v/>
      </c>
      <c r="EA651" s="16" t="str">
        <f t="shared" ref="EA651:EA714" si="1166">IF(OR(DZ651="",DU651=0,AZ651="なし"),"",AZ651&amp;IF(G651="",$EA$1,"　"&amp;G651))</f>
        <v/>
      </c>
      <c r="EB651" s="16" t="str">
        <f t="shared" ref="EB651:EB714" si="1167">IF(DZ651="","",CU651)</f>
        <v/>
      </c>
      <c r="EC651" s="16" t="str">
        <f t="shared" ref="EC651:EC714" si="1168">IF($DZ651="","",CV651)</f>
        <v/>
      </c>
      <c r="ED651" s="16" t="str">
        <f t="shared" ref="ED651:ED714" si="1169">IF($DZ651="","",CW651)</f>
        <v/>
      </c>
      <c r="EE651" s="16" t="str">
        <f t="shared" ref="EE651:EE714" si="1170">IF($DZ651="","",CX651)</f>
        <v/>
      </c>
      <c r="EF651" s="16" t="str">
        <f t="shared" ref="EF651:EF714" si="1171">IF($DZ651="","",CY651)</f>
        <v/>
      </c>
      <c r="EG651" s="16" t="str">
        <f t="shared" ref="EG651:EG714" si="1172">IF($DZ651="","",CZ651)</f>
        <v/>
      </c>
      <c r="EH651" s="16" t="str">
        <f t="shared" ref="EH651:EH714" si="1173">IF($DZ651="","",DA651)</f>
        <v/>
      </c>
      <c r="EI651" s="16" t="str">
        <f t="shared" ref="EI651:EI714" si="1174">IF($DZ651="","",DB651)</f>
        <v/>
      </c>
      <c r="EJ651" s="16" t="str">
        <f t="shared" ref="EJ651:EJ714" si="1175">IF($DZ651="","",DC651)</f>
        <v/>
      </c>
      <c r="EK651" s="16" t="str">
        <f t="shared" ref="EK651:EK714" si="1176">IF($DZ651="","",DD651)</f>
        <v/>
      </c>
      <c r="EL651" s="58" t="str">
        <f t="shared" ref="EL651:EL714" si="1177">IF(OR($DY651="",CQ651=""),"",CQ651)</f>
        <v/>
      </c>
      <c r="EM651" s="58" t="str">
        <f>IF(OR($DZ651="",CR651=""),IF($EL651="","",$EL651),IF(OR(CR651="なし",CR651=0),領収書!$H$1,CR651))</f>
        <v/>
      </c>
      <c r="EN651" s="58" t="str">
        <f>IF(OR($DZ651="",CS651=""),IF($EL651="","",$EL651),IF(OR(CS651="なし",CS651=0),入力!$EN$1,CS651))</f>
        <v/>
      </c>
      <c r="EO651" s="63" t="str">
        <f t="shared" ref="EO651:EO714" si="1178">IF(OR(DX651="",DE651=""),"",DE651)</f>
        <v/>
      </c>
      <c r="EP651" s="63" t="str">
        <f t="shared" ref="EP651:EP714" si="1179">IF(COUNTIF(DX$3:DX$1048576,BO651),BO651,"")</f>
        <v/>
      </c>
      <c r="ER651" s="16" t="str">
        <f>IF(AND(COUNTIF($ET$3:ET651,ET651)=1,ET651&lt;&gt;""),MAX($ER$3:ER650)+1,"")</f>
        <v/>
      </c>
      <c r="ES651" s="16" t="str">
        <f>IF(価格設定!B653="","",価格設定!B653)</f>
        <v/>
      </c>
      <c r="ET651" s="16" t="str">
        <f>IF(価格設定!C653="","",価格設定!C653)</f>
        <v/>
      </c>
      <c r="EV651" s="16" t="str">
        <f t="shared" si="1091"/>
        <v/>
      </c>
      <c r="EW651" s="16" t="str">
        <f t="shared" ref="EW651:EW714" si="1180">IFERROR(IF(EV651="","",INDEX(ET$3:ET$1048576,MATCH(EV651,ER$3:ER$1048576,0),0)),"")</f>
        <v/>
      </c>
    </row>
    <row r="652" spans="1:153" ht="30" customHeight="1" x14ac:dyDescent="0.2">
      <c r="A652" s="225"/>
      <c r="B652" s="212"/>
      <c r="C652" s="221"/>
      <c r="D652" s="164"/>
      <c r="E652" s="165"/>
      <c r="F652" s="166"/>
      <c r="G652" s="167"/>
      <c r="H652" s="179"/>
      <c r="I652" s="306"/>
      <c r="J652" s="169"/>
      <c r="K652" s="179"/>
      <c r="L652" s="186"/>
      <c r="M652" s="186"/>
      <c r="N652" s="168"/>
      <c r="O652" s="170"/>
      <c r="P652" s="212"/>
      <c r="Q652" s="179" t="str">
        <f>IFERROR(IF(H652="","",IFERROR(INDEX(価格設定!$B$5:$B$1048576,MATCH(H652,価格設定!$B$5:$B$1048576,0),0),INDEX(価格設定!$B$5:$B$1048576,MATCH("*"&amp;H652&amp;"*",価格設定!$B$5:$B$1048576,0),0))),H652)</f>
        <v/>
      </c>
      <c r="R652" s="250" t="str">
        <f>IFERROR(IF(Q652="",IF(K652="","",K652),IF(K652="",IF(INDEX(価格設定!$C$5:$C$1048576,MATCH(Q652,価格設定!$B$5:$B$1048576,0),0)=0,"",INDEX(価格設定!$C$5:$C$1048576,MATCH(Q652,価格設定!$B$5:$B$1048576,0),0)),IF(K652="なし","",K652))),"")</f>
        <v/>
      </c>
      <c r="S652" s="308" t="str">
        <f t="shared" si="1092"/>
        <v/>
      </c>
      <c r="T652" s="126" t="str">
        <f>IFERROR(IF(J652="",IF(INDEX(価格設定!$E$5:$R$1048576,MATCH($Q652,価格設定!B$5:B$1048576,0),MATCH($AW652,価格設定!E$1:X$1,1))=0,"",INDEX(価格設定!$E$5:$R$1048576,MATCH($Q652,価格設定!B$5:B$1048576,0),MATCH($AW652,価格設定!E$1:X$1,1))),J652),"")</f>
        <v/>
      </c>
      <c r="U652" s="126" t="str">
        <f t="shared" si="1093"/>
        <v/>
      </c>
      <c r="V652" s="132" t="str">
        <f t="shared" si="1094"/>
        <v/>
      </c>
      <c r="W652" s="127" t="str">
        <f>IFERROR(IF(OR(T652="",T652&lt;0),"",IFERROR(INDEX(価格設定!E$2:X$3,IF(AND(K652=$K$1,$K$1&lt;&gt;""),ROW(価格設定!$D$3)-1,MATCH(INDEX(価格設定!$D$5:$D$1048576,MATCH(Q652,価格設定!$B$5:$B$1048576,0),0),価格設定!$D$2:$D$3,0)),MATCH($AW652,価格設定!E$1:X$1,1)),INDEX(価格設定!E$2:X$2,0,MATCH($AW652,価格設定!E$1:X$1,1)))),"")</f>
        <v/>
      </c>
      <c r="X652" s="126" t="str">
        <f t="shared" si="1085"/>
        <v/>
      </c>
      <c r="Y652" s="128" t="str">
        <f t="shared" si="1095"/>
        <v/>
      </c>
      <c r="Z652" s="126" t="str">
        <f t="shared" si="1096"/>
        <v/>
      </c>
      <c r="AA652" s="129" t="str">
        <f t="shared" si="1097"/>
        <v/>
      </c>
      <c r="AB652" s="126" t="str">
        <f t="shared" si="1098"/>
        <v/>
      </c>
      <c r="AC652" s="280" t="str">
        <f t="shared" si="1099"/>
        <v/>
      </c>
      <c r="AD652" s="15"/>
      <c r="AE652" s="204" t="str">
        <f>IF(AF652="","",COUNT($AF$3:AF652))</f>
        <v/>
      </c>
      <c r="AF652" s="206" t="str">
        <f t="shared" si="1100"/>
        <v/>
      </c>
      <c r="AG652" s="204" t="str">
        <f t="shared" si="1101"/>
        <v/>
      </c>
      <c r="AH652" s="204" t="str">
        <f t="shared" si="1102"/>
        <v/>
      </c>
      <c r="AI652" s="287"/>
      <c r="AJ652" s="15"/>
      <c r="AK652" s="138" t="str">
        <f t="shared" si="1103"/>
        <v/>
      </c>
      <c r="AL652" s="131" t="str">
        <f t="shared" si="1104"/>
        <v/>
      </c>
      <c r="AM652" s="131" t="str">
        <f t="shared" si="1105"/>
        <v/>
      </c>
      <c r="AN652" s="313" t="str">
        <f t="shared" si="1106"/>
        <v/>
      </c>
      <c r="AO652" s="316" t="str">
        <f t="shared" si="1107"/>
        <v/>
      </c>
      <c r="AP652" s="18"/>
      <c r="AQ652" s="3" t="str">
        <f>IF(F652="","",MAX($AQ$3:AQ651)+1)</f>
        <v/>
      </c>
      <c r="AR652" s="3" t="str">
        <f>IF(OR(AQ652="",BB652=""),"",MAX($AR$3:AR651)+1)</f>
        <v/>
      </c>
      <c r="AS652" s="3" t="str">
        <f>IF(CQ652="","",RANK(CQ652,CQ$3:CQ$1048576,1)+COUNTIF($CQ$3:CQ652,CQ652)-1)</f>
        <v/>
      </c>
      <c r="AT652" s="21" t="str">
        <f>IF(C652="",IF(OR(AND($H652&lt;&gt;"",C652=""),AND($F651=$F652,$AZ652&lt;&gt;""),COUNTA($H$3:$H$1048576,#REF!,$F$3:$F$1048576)&gt;COUNTA($H$3:$H652,#REF!,$F$3:$F652),$AZ652&lt;&gt;""),INDEX(AT$3:AT$1048576,MATCH(MAX($AQ$3:$AQ651),$AQ$3:$AQ$1048576,0),0),""),C652)</f>
        <v/>
      </c>
      <c r="AU652" s="21" t="str">
        <f>IF(D652="",IF(OR(AND($H652&lt;&gt;"",D652=""),AND($F651=$F652,$AZ652&lt;&gt;""),COUNTA($H$3:$H$1048576,#REF!,$F$3:$F$1048576)&gt;COUNTA($H$3:$H652,#REF!,$F$3:$F652),$AZ652&lt;&gt;""),INDEX(AU$3:AU$1048576,MATCH(MAX($AQ$3:$AQ651),$AQ$3:$AQ$1048576,0),0),""),D652)</f>
        <v/>
      </c>
      <c r="AV652" s="21" t="str">
        <f>IF(E652="",IF(OR(AND($H652&lt;&gt;"",E652=""),AND($F651=$F652,$AZ652&lt;&gt;""),COUNTA($H$3:$H$1048576,#REF!,$F$3:$F$1048576)&gt;COUNTA($H$3:$H652,#REF!,$F$3:$F652),$AZ652&lt;&gt;""),INDEX(AV$3:AV$1048576,MATCH(MAX($AQ$3:$AQ651),$AQ$3:$AQ$1048576,0),0),""),E652)</f>
        <v/>
      </c>
      <c r="AW652" s="24" t="str">
        <f t="shared" si="1108"/>
        <v/>
      </c>
      <c r="AX652" s="13" t="str">
        <f t="shared" si="1109"/>
        <v/>
      </c>
      <c r="AY652" s="4" t="str">
        <f t="shared" si="1110"/>
        <v/>
      </c>
      <c r="AZ652" s="4" t="str">
        <f>IF(AX652="",IF(OR(AND(H652&lt;&gt;"",F652=""),COUNTA($H$3:$H$1048576)&gt;COUNTA($H$3:$H652)),INDEX(AX$3:AX652,MATCH(MAX($AQ$3:AQ652),AQ$3:AQ652,0),0),""),AX652)</f>
        <v/>
      </c>
      <c r="BA652" s="4" t="str">
        <f>IF(AY652="",IF(AND(H652&lt;&gt;"",F652=""),INDEX(AY$3:AY652,MATCH(MAX($AQ$3:AQ652),AQ$3:AQ652,0),0),""),AY652)</f>
        <v/>
      </c>
      <c r="BB652" s="82" t="str">
        <f>IF(BC652="","",RANK(BC652,BC$3:BC$1048576,1)+COUNTIF($BC$3:BC652,BC652)-1)</f>
        <v/>
      </c>
      <c r="BC652" s="139" t="str">
        <f t="shared" si="1111"/>
        <v/>
      </c>
      <c r="BD652" s="46" t="str">
        <f t="shared" si="1112"/>
        <v/>
      </c>
      <c r="BE652" s="46" t="str">
        <f t="shared" si="1113"/>
        <v/>
      </c>
      <c r="BF652" s="46" t="str">
        <f t="shared" si="1114"/>
        <v/>
      </c>
      <c r="BG652" s="4" t="str">
        <f t="shared" si="1115"/>
        <v/>
      </c>
      <c r="BH652" s="180" t="str">
        <f t="shared" si="1116"/>
        <v/>
      </c>
      <c r="BI652" s="16" t="str">
        <f t="shared" si="1117"/>
        <v/>
      </c>
      <c r="BJ652" s="52" t="str">
        <f>IF(BI652="","",IF(W652="","",IF(AND(K652=$K$1,$K$1&lt;&gt;""),$BT$2,IFERROR(IF(INDEX(価格設定!$D$5:$D$1048576,MATCH(Q652,価格設定!$B$5:$B$1048576,0),0)=価格設定!$D$3,$BT$2,$BS$2),$BS$2))))</f>
        <v/>
      </c>
      <c r="BK652" s="16" t="str">
        <f>IF(BI652="","",IF(COUNTIF($BI$3:BI652,BI652)=1,1,IF(AND(BI651=BI652,BH652=""),BK651,COUNTIF($BH$3:BH652,BH652))))</f>
        <v/>
      </c>
      <c r="BL652" s="52" t="str">
        <f t="shared" si="1118"/>
        <v/>
      </c>
      <c r="BM652" s="52" t="str">
        <f t="shared" si="1119"/>
        <v/>
      </c>
      <c r="BN652" s="119" t="str">
        <f t="shared" si="1120"/>
        <v/>
      </c>
      <c r="BO652" s="119" t="str">
        <f t="shared" si="1121"/>
        <v/>
      </c>
      <c r="BP652" s="17" t="str">
        <f t="shared" si="1122"/>
        <v/>
      </c>
      <c r="BQ652" s="17" t="str">
        <f t="shared" si="1123"/>
        <v/>
      </c>
      <c r="BR652" s="17" t="str">
        <f>IF(OR(BP652="",COUNTIF($BO$3:BO652,BO652)&lt;&gt;1),"",SUMIF(BO$3:BO$1048576,BO652,BP$3:BP$1048576))</f>
        <v/>
      </c>
      <c r="BS652" s="17" t="str">
        <f t="shared" si="1124"/>
        <v/>
      </c>
      <c r="BT652" s="17" t="str">
        <f t="shared" si="1125"/>
        <v/>
      </c>
      <c r="BU652" s="17" t="str">
        <f t="shared" si="1126"/>
        <v/>
      </c>
      <c r="BV652" s="24" t="str">
        <f t="shared" si="1127"/>
        <v/>
      </c>
      <c r="BW652" s="24" t="str">
        <f t="shared" si="1128"/>
        <v/>
      </c>
      <c r="BX652" s="24" t="str">
        <f t="shared" si="1129"/>
        <v/>
      </c>
      <c r="BY652" s="26" t="str">
        <f t="shared" si="1130"/>
        <v/>
      </c>
      <c r="BZ652" s="26" t="str">
        <f t="shared" si="1131"/>
        <v/>
      </c>
      <c r="CA652" s="26" t="str">
        <f t="shared" si="1132"/>
        <v/>
      </c>
      <c r="CB652" s="66" t="str">
        <f t="shared" si="1133"/>
        <v/>
      </c>
      <c r="CC652" s="65" t="str">
        <f t="shared" si="1134"/>
        <v/>
      </c>
      <c r="CD652" s="26" t="str">
        <f t="shared" si="1135"/>
        <v/>
      </c>
      <c r="CE652" s="26" t="str">
        <f t="shared" si="1136"/>
        <v/>
      </c>
      <c r="CF652" s="193" t="str">
        <f t="shared" si="1137"/>
        <v/>
      </c>
      <c r="CG652" s="193" t="str">
        <f t="shared" si="1138"/>
        <v/>
      </c>
      <c r="CH652" s="26" t="str">
        <f t="shared" si="1139"/>
        <v/>
      </c>
      <c r="CI652" s="26" t="str">
        <f t="shared" si="1140"/>
        <v/>
      </c>
      <c r="CJ652" s="65" t="str">
        <f t="shared" si="1141"/>
        <v/>
      </c>
      <c r="CK652" s="65" t="str">
        <f t="shared" si="1142"/>
        <v/>
      </c>
      <c r="CL652" s="64" t="str">
        <f t="shared" si="1143"/>
        <v/>
      </c>
      <c r="CM652" s="64" t="str">
        <f t="shared" si="1144"/>
        <v/>
      </c>
      <c r="CN652" s="65" t="str">
        <f t="shared" si="1145"/>
        <v/>
      </c>
      <c r="CP652" s="63" t="str">
        <f>IF(BH652="","",MAX($CP$3:CP651)+1)</f>
        <v/>
      </c>
      <c r="CQ652" s="24" t="str">
        <f t="shared" si="1146"/>
        <v/>
      </c>
      <c r="CR652" s="24" t="str">
        <f t="shared" si="1147"/>
        <v/>
      </c>
      <c r="CS652" s="24" t="str">
        <f t="shared" si="1148"/>
        <v/>
      </c>
      <c r="CT652" s="58" t="str">
        <f>IF(BO652="","",COUNTIF($BO$3:BO652,BO652)&amp;"@"&amp;BO652)</f>
        <v/>
      </c>
      <c r="CU652" s="16" t="str">
        <f t="shared" si="1086"/>
        <v/>
      </c>
      <c r="CV652" s="63" t="str">
        <f t="shared" si="1149"/>
        <v/>
      </c>
      <c r="CW652" s="16" t="str">
        <f t="shared" si="1150"/>
        <v/>
      </c>
      <c r="CX652" s="16" t="str">
        <f t="shared" si="1151"/>
        <v/>
      </c>
      <c r="CY652" s="16" t="str">
        <f t="shared" si="1152"/>
        <v/>
      </c>
      <c r="CZ652" s="85" t="str">
        <f t="shared" si="1153"/>
        <v/>
      </c>
      <c r="DA652" s="16" t="str">
        <f t="shared" si="1154"/>
        <v/>
      </c>
      <c r="DB652" s="16" t="str">
        <f t="shared" si="1155"/>
        <v/>
      </c>
      <c r="DC652" s="28" t="str">
        <f>IF(CP652="","",$DC$1&amp;(INDEX(価格設定!D$1:XFD$3,ROW(価格設定!$D$3),MATCH($AW652,価格設定!D$1:XFD$1,1))*100)&amp;"%")</f>
        <v/>
      </c>
      <c r="DD652" s="28" t="str">
        <f>IF(CP652="","",$DD$1&amp;(INDEX(価格設定!D$1:XFD$3,ROW(価格設定!$D$2),MATCH($AW652,価格設定!D$1:XFD$1,1))*100)&amp;"%")</f>
        <v/>
      </c>
      <c r="DE652" s="29" t="str">
        <f t="shared" si="1156"/>
        <v/>
      </c>
      <c r="DG652" s="58" t="str">
        <f t="shared" si="1157"/>
        <v/>
      </c>
      <c r="DH652" s="58" t="str">
        <f t="shared" si="1158"/>
        <v/>
      </c>
      <c r="DI652" s="58" t="str">
        <f t="shared" si="1159"/>
        <v/>
      </c>
      <c r="DJ652" s="85" t="str">
        <f t="shared" si="1160"/>
        <v/>
      </c>
      <c r="DL652" s="58" t="str">
        <f>IF(COUNTIF(DG$3:DG$1048576,DG652)=COUNTIF($DG$3:$DG652,DG652),DG652,"")</f>
        <v/>
      </c>
      <c r="DM652" s="85" t="str">
        <f t="shared" si="1161"/>
        <v/>
      </c>
      <c r="DN652" s="85" t="str">
        <f t="shared" si="1087"/>
        <v/>
      </c>
      <c r="DO652" s="85" t="str">
        <f t="shared" si="1087"/>
        <v/>
      </c>
      <c r="DP652" s="303"/>
      <c r="DQ652" s="17" t="str">
        <f t="shared" si="1088"/>
        <v/>
      </c>
      <c r="DR652" s="17" t="str">
        <f t="shared" si="1089"/>
        <v/>
      </c>
      <c r="DS652" s="17" t="str">
        <f t="shared" si="1090"/>
        <v/>
      </c>
      <c r="DU652" s="16" t="str">
        <f t="shared" si="1162"/>
        <v/>
      </c>
      <c r="DV652" s="16" t="str">
        <f>IF(DU652="","",COUNT($DU$3:DU652))</f>
        <v/>
      </c>
      <c r="DW652" s="16" t="str">
        <f t="shared" si="1163"/>
        <v/>
      </c>
      <c r="DX652" s="16" t="str">
        <f t="shared" si="1164"/>
        <v/>
      </c>
      <c r="DY652" s="16" t="str">
        <f>IF(DZ652="","",COUNTIF(DZ$3:DZ652,DZ652))</f>
        <v/>
      </c>
      <c r="DZ652" s="16" t="str">
        <f t="shared" si="1165"/>
        <v/>
      </c>
      <c r="EA652" s="16" t="str">
        <f t="shared" si="1166"/>
        <v/>
      </c>
      <c r="EB652" s="16" t="str">
        <f t="shared" si="1167"/>
        <v/>
      </c>
      <c r="EC652" s="16" t="str">
        <f t="shared" si="1168"/>
        <v/>
      </c>
      <c r="ED652" s="16" t="str">
        <f t="shared" si="1169"/>
        <v/>
      </c>
      <c r="EE652" s="16" t="str">
        <f t="shared" si="1170"/>
        <v/>
      </c>
      <c r="EF652" s="16" t="str">
        <f t="shared" si="1171"/>
        <v/>
      </c>
      <c r="EG652" s="16" t="str">
        <f t="shared" si="1172"/>
        <v/>
      </c>
      <c r="EH652" s="16" t="str">
        <f t="shared" si="1173"/>
        <v/>
      </c>
      <c r="EI652" s="16" t="str">
        <f t="shared" si="1174"/>
        <v/>
      </c>
      <c r="EJ652" s="16" t="str">
        <f t="shared" si="1175"/>
        <v/>
      </c>
      <c r="EK652" s="16" t="str">
        <f t="shared" si="1176"/>
        <v/>
      </c>
      <c r="EL652" s="58" t="str">
        <f t="shared" si="1177"/>
        <v/>
      </c>
      <c r="EM652" s="58" t="str">
        <f>IF(OR($DZ652="",CR652=""),IF($EL652="","",$EL652),IF(OR(CR652="なし",CR652=0),領収書!$H$1,CR652))</f>
        <v/>
      </c>
      <c r="EN652" s="58" t="str">
        <f>IF(OR($DZ652="",CS652=""),IF($EL652="","",$EL652),IF(OR(CS652="なし",CS652=0),入力!$EN$1,CS652))</f>
        <v/>
      </c>
      <c r="EO652" s="63" t="str">
        <f t="shared" si="1178"/>
        <v/>
      </c>
      <c r="EP652" s="63" t="str">
        <f t="shared" si="1179"/>
        <v/>
      </c>
      <c r="ER652" s="16" t="str">
        <f>IF(AND(COUNTIF($ET$3:ET652,ET652)=1,ET652&lt;&gt;""),MAX($ER$3:ER651)+1,"")</f>
        <v/>
      </c>
      <c r="ES652" s="16" t="str">
        <f>IF(価格設定!B654="","",価格設定!B654)</f>
        <v/>
      </c>
      <c r="ET652" s="16" t="str">
        <f>IF(価格設定!C654="","",価格設定!C654)</f>
        <v/>
      </c>
      <c r="EV652" s="16" t="str">
        <f t="shared" si="1091"/>
        <v/>
      </c>
      <c r="EW652" s="16" t="str">
        <f t="shared" si="1180"/>
        <v/>
      </c>
    </row>
    <row r="653" spans="1:153" ht="30" customHeight="1" x14ac:dyDescent="0.2">
      <c r="A653" s="225"/>
      <c r="B653" s="212"/>
      <c r="C653" s="221"/>
      <c r="D653" s="164"/>
      <c r="E653" s="165"/>
      <c r="F653" s="166"/>
      <c r="G653" s="167"/>
      <c r="H653" s="179"/>
      <c r="I653" s="306"/>
      <c r="J653" s="169"/>
      <c r="K653" s="179"/>
      <c r="L653" s="186"/>
      <c r="M653" s="186"/>
      <c r="N653" s="168"/>
      <c r="O653" s="170"/>
      <c r="P653" s="212"/>
      <c r="Q653" s="179" t="str">
        <f>IFERROR(IF(H653="","",IFERROR(INDEX(価格設定!$B$5:$B$1048576,MATCH(H653,価格設定!$B$5:$B$1048576,0),0),INDEX(価格設定!$B$5:$B$1048576,MATCH("*"&amp;H653&amp;"*",価格設定!$B$5:$B$1048576,0),0))),H653)</f>
        <v/>
      </c>
      <c r="R653" s="250" t="str">
        <f>IFERROR(IF(Q653="",IF(K653="","",K653),IF(K653="",IF(INDEX(価格設定!$C$5:$C$1048576,MATCH(Q653,価格設定!$B$5:$B$1048576,0),0)=0,"",INDEX(価格設定!$C$5:$C$1048576,MATCH(Q653,価格設定!$B$5:$B$1048576,0),0)),IF(K653="なし","",K653))),"")</f>
        <v/>
      </c>
      <c r="S653" s="308" t="str">
        <f t="shared" si="1092"/>
        <v/>
      </c>
      <c r="T653" s="126" t="str">
        <f>IFERROR(IF(J653="",IF(INDEX(価格設定!$E$5:$R$1048576,MATCH($Q653,価格設定!B$5:B$1048576,0),MATCH($AW653,価格設定!E$1:X$1,1))=0,"",INDEX(価格設定!$E$5:$R$1048576,MATCH($Q653,価格設定!B$5:B$1048576,0),MATCH($AW653,価格設定!E$1:X$1,1))),J653),"")</f>
        <v/>
      </c>
      <c r="U653" s="126" t="str">
        <f t="shared" si="1093"/>
        <v/>
      </c>
      <c r="V653" s="132" t="str">
        <f t="shared" si="1094"/>
        <v/>
      </c>
      <c r="W653" s="127" t="str">
        <f>IFERROR(IF(OR(T653="",T653&lt;0),"",IFERROR(INDEX(価格設定!E$2:X$3,IF(AND(K653=$K$1,$K$1&lt;&gt;""),ROW(価格設定!$D$3)-1,MATCH(INDEX(価格設定!$D$5:$D$1048576,MATCH(Q653,価格設定!$B$5:$B$1048576,0),0),価格設定!$D$2:$D$3,0)),MATCH($AW653,価格設定!E$1:X$1,1)),INDEX(価格設定!E$2:X$2,0,MATCH($AW653,価格設定!E$1:X$1,1)))),"")</f>
        <v/>
      </c>
      <c r="X653" s="126" t="str">
        <f t="shared" si="1085"/>
        <v/>
      </c>
      <c r="Y653" s="128" t="str">
        <f t="shared" si="1095"/>
        <v/>
      </c>
      <c r="Z653" s="126" t="str">
        <f t="shared" si="1096"/>
        <v/>
      </c>
      <c r="AA653" s="129" t="str">
        <f t="shared" si="1097"/>
        <v/>
      </c>
      <c r="AB653" s="126" t="str">
        <f t="shared" si="1098"/>
        <v/>
      </c>
      <c r="AC653" s="280" t="str">
        <f t="shared" si="1099"/>
        <v/>
      </c>
      <c r="AD653" s="15"/>
      <c r="AE653" s="204" t="str">
        <f>IF(AF653="","",COUNT($AF$3:AF653))</f>
        <v/>
      </c>
      <c r="AF653" s="206" t="str">
        <f t="shared" si="1100"/>
        <v/>
      </c>
      <c r="AG653" s="204" t="str">
        <f t="shared" si="1101"/>
        <v/>
      </c>
      <c r="AH653" s="204" t="str">
        <f t="shared" si="1102"/>
        <v/>
      </c>
      <c r="AI653" s="287"/>
      <c r="AJ653" s="15"/>
      <c r="AK653" s="138" t="str">
        <f t="shared" si="1103"/>
        <v/>
      </c>
      <c r="AL653" s="131" t="str">
        <f t="shared" si="1104"/>
        <v/>
      </c>
      <c r="AM653" s="131" t="str">
        <f t="shared" si="1105"/>
        <v/>
      </c>
      <c r="AN653" s="313" t="str">
        <f t="shared" si="1106"/>
        <v/>
      </c>
      <c r="AO653" s="316" t="str">
        <f t="shared" si="1107"/>
        <v/>
      </c>
      <c r="AP653" s="18"/>
      <c r="AQ653" s="3" t="str">
        <f>IF(F653="","",MAX($AQ$3:AQ652)+1)</f>
        <v/>
      </c>
      <c r="AR653" s="3" t="str">
        <f>IF(OR(AQ653="",BB653=""),"",MAX($AR$3:AR652)+1)</f>
        <v/>
      </c>
      <c r="AS653" s="3" t="str">
        <f>IF(CQ653="","",RANK(CQ653,CQ$3:CQ$1048576,1)+COUNTIF($CQ$3:CQ653,CQ653)-1)</f>
        <v/>
      </c>
      <c r="AT653" s="21" t="str">
        <f>IF(C653="",IF(OR(AND($H653&lt;&gt;"",C653=""),AND($F652=$F653,$AZ653&lt;&gt;""),COUNTA($H$3:$H$1048576,#REF!,$F$3:$F$1048576)&gt;COUNTA($H$3:$H653,#REF!,$F$3:$F653),$AZ653&lt;&gt;""),INDEX(AT$3:AT$1048576,MATCH(MAX($AQ$3:$AQ652),$AQ$3:$AQ$1048576,0),0),""),C653)</f>
        <v/>
      </c>
      <c r="AU653" s="21" t="str">
        <f>IF(D653="",IF(OR(AND($H653&lt;&gt;"",D653=""),AND($F652=$F653,$AZ653&lt;&gt;""),COUNTA($H$3:$H$1048576,#REF!,$F$3:$F$1048576)&gt;COUNTA($H$3:$H653,#REF!,$F$3:$F653),$AZ653&lt;&gt;""),INDEX(AU$3:AU$1048576,MATCH(MAX($AQ$3:$AQ652),$AQ$3:$AQ$1048576,0),0),""),D653)</f>
        <v/>
      </c>
      <c r="AV653" s="21" t="str">
        <f>IF(E653="",IF(OR(AND($H653&lt;&gt;"",E653=""),AND($F652=$F653,$AZ653&lt;&gt;""),COUNTA($H$3:$H$1048576,#REF!,$F$3:$F$1048576)&gt;COUNTA($H$3:$H653,#REF!,$F$3:$F653),$AZ653&lt;&gt;""),INDEX(AV$3:AV$1048576,MATCH(MAX($AQ$3:$AQ652),$AQ$3:$AQ$1048576,0),0),""),E653)</f>
        <v/>
      </c>
      <c r="AW653" s="24" t="str">
        <f t="shared" si="1108"/>
        <v/>
      </c>
      <c r="AX653" s="13" t="str">
        <f t="shared" si="1109"/>
        <v/>
      </c>
      <c r="AY653" s="4" t="str">
        <f t="shared" si="1110"/>
        <v/>
      </c>
      <c r="AZ653" s="4" t="str">
        <f>IF(AX653="",IF(OR(AND(H653&lt;&gt;"",F653=""),COUNTA($H$3:$H$1048576)&gt;COUNTA($H$3:$H653)),INDEX(AX$3:AX653,MATCH(MAX($AQ$3:AQ653),AQ$3:AQ653,0),0),""),AX653)</f>
        <v/>
      </c>
      <c r="BA653" s="4" t="str">
        <f>IF(AY653="",IF(AND(H653&lt;&gt;"",F653=""),INDEX(AY$3:AY653,MATCH(MAX($AQ$3:AQ653),AQ$3:AQ653,0),0),""),AY653)</f>
        <v/>
      </c>
      <c r="BB653" s="82" t="str">
        <f>IF(BC653="","",RANK(BC653,BC$3:BC$1048576,1)+COUNTIF($BC$3:BC653,BC653)-1)</f>
        <v/>
      </c>
      <c r="BC653" s="139" t="str">
        <f t="shared" si="1111"/>
        <v/>
      </c>
      <c r="BD653" s="46" t="str">
        <f t="shared" si="1112"/>
        <v/>
      </c>
      <c r="BE653" s="46" t="str">
        <f t="shared" si="1113"/>
        <v/>
      </c>
      <c r="BF653" s="46" t="str">
        <f t="shared" si="1114"/>
        <v/>
      </c>
      <c r="BG653" s="4" t="str">
        <f t="shared" si="1115"/>
        <v/>
      </c>
      <c r="BH653" s="180" t="str">
        <f t="shared" si="1116"/>
        <v/>
      </c>
      <c r="BI653" s="16" t="str">
        <f t="shared" si="1117"/>
        <v/>
      </c>
      <c r="BJ653" s="52" t="str">
        <f>IF(BI653="","",IF(W653="","",IF(AND(K653=$K$1,$K$1&lt;&gt;""),$BT$2,IFERROR(IF(INDEX(価格設定!$D$5:$D$1048576,MATCH(Q653,価格設定!$B$5:$B$1048576,0),0)=価格設定!$D$3,$BT$2,$BS$2),$BS$2))))</f>
        <v/>
      </c>
      <c r="BK653" s="16" t="str">
        <f>IF(BI653="","",IF(COUNTIF($BI$3:BI653,BI653)=1,1,IF(AND(BI652=BI653,BH653=""),BK652,COUNTIF($BH$3:BH653,BH653))))</f>
        <v/>
      </c>
      <c r="BL653" s="52" t="str">
        <f t="shared" si="1118"/>
        <v/>
      </c>
      <c r="BM653" s="52" t="str">
        <f t="shared" si="1119"/>
        <v/>
      </c>
      <c r="BN653" s="119" t="str">
        <f t="shared" si="1120"/>
        <v/>
      </c>
      <c r="BO653" s="119" t="str">
        <f t="shared" si="1121"/>
        <v/>
      </c>
      <c r="BP653" s="17" t="str">
        <f t="shared" si="1122"/>
        <v/>
      </c>
      <c r="BQ653" s="17" t="str">
        <f t="shared" si="1123"/>
        <v/>
      </c>
      <c r="BR653" s="17" t="str">
        <f>IF(OR(BP653="",COUNTIF($BO$3:BO653,BO653)&lt;&gt;1),"",SUMIF(BO$3:BO$1048576,BO653,BP$3:BP$1048576))</f>
        <v/>
      </c>
      <c r="BS653" s="17" t="str">
        <f t="shared" si="1124"/>
        <v/>
      </c>
      <c r="BT653" s="17" t="str">
        <f t="shared" si="1125"/>
        <v/>
      </c>
      <c r="BU653" s="17" t="str">
        <f t="shared" si="1126"/>
        <v/>
      </c>
      <c r="BV653" s="24" t="str">
        <f t="shared" si="1127"/>
        <v/>
      </c>
      <c r="BW653" s="24" t="str">
        <f t="shared" si="1128"/>
        <v/>
      </c>
      <c r="BX653" s="24" t="str">
        <f t="shared" si="1129"/>
        <v/>
      </c>
      <c r="BY653" s="26" t="str">
        <f t="shared" si="1130"/>
        <v/>
      </c>
      <c r="BZ653" s="26" t="str">
        <f t="shared" si="1131"/>
        <v/>
      </c>
      <c r="CA653" s="26" t="str">
        <f t="shared" si="1132"/>
        <v/>
      </c>
      <c r="CB653" s="66" t="str">
        <f t="shared" si="1133"/>
        <v/>
      </c>
      <c r="CC653" s="65" t="str">
        <f t="shared" si="1134"/>
        <v/>
      </c>
      <c r="CD653" s="26" t="str">
        <f t="shared" si="1135"/>
        <v/>
      </c>
      <c r="CE653" s="26" t="str">
        <f t="shared" si="1136"/>
        <v/>
      </c>
      <c r="CF653" s="193" t="str">
        <f t="shared" si="1137"/>
        <v/>
      </c>
      <c r="CG653" s="193" t="str">
        <f t="shared" si="1138"/>
        <v/>
      </c>
      <c r="CH653" s="26" t="str">
        <f t="shared" si="1139"/>
        <v/>
      </c>
      <c r="CI653" s="26" t="str">
        <f t="shared" si="1140"/>
        <v/>
      </c>
      <c r="CJ653" s="65" t="str">
        <f t="shared" si="1141"/>
        <v/>
      </c>
      <c r="CK653" s="65" t="str">
        <f t="shared" si="1142"/>
        <v/>
      </c>
      <c r="CL653" s="64" t="str">
        <f t="shared" si="1143"/>
        <v/>
      </c>
      <c r="CM653" s="64" t="str">
        <f t="shared" si="1144"/>
        <v/>
      </c>
      <c r="CN653" s="65" t="str">
        <f t="shared" si="1145"/>
        <v/>
      </c>
      <c r="CP653" s="63" t="str">
        <f>IF(BH653="","",MAX($CP$3:CP652)+1)</f>
        <v/>
      </c>
      <c r="CQ653" s="24" t="str">
        <f t="shared" si="1146"/>
        <v/>
      </c>
      <c r="CR653" s="24" t="str">
        <f t="shared" si="1147"/>
        <v/>
      </c>
      <c r="CS653" s="24" t="str">
        <f t="shared" si="1148"/>
        <v/>
      </c>
      <c r="CT653" s="58" t="str">
        <f>IF(BO653="","",COUNTIF($BO$3:BO653,BO653)&amp;"@"&amp;BO653)</f>
        <v/>
      </c>
      <c r="CU653" s="16" t="str">
        <f t="shared" si="1086"/>
        <v/>
      </c>
      <c r="CV653" s="63" t="str">
        <f t="shared" si="1149"/>
        <v/>
      </c>
      <c r="CW653" s="16" t="str">
        <f t="shared" si="1150"/>
        <v/>
      </c>
      <c r="CX653" s="16" t="str">
        <f t="shared" si="1151"/>
        <v/>
      </c>
      <c r="CY653" s="16" t="str">
        <f t="shared" si="1152"/>
        <v/>
      </c>
      <c r="CZ653" s="85" t="str">
        <f t="shared" si="1153"/>
        <v/>
      </c>
      <c r="DA653" s="16" t="str">
        <f t="shared" si="1154"/>
        <v/>
      </c>
      <c r="DB653" s="16" t="str">
        <f t="shared" si="1155"/>
        <v/>
      </c>
      <c r="DC653" s="28" t="str">
        <f>IF(CP653="","",$DC$1&amp;(INDEX(価格設定!D$1:XFD$3,ROW(価格設定!$D$3),MATCH($AW653,価格設定!D$1:XFD$1,1))*100)&amp;"%")</f>
        <v/>
      </c>
      <c r="DD653" s="28" t="str">
        <f>IF(CP653="","",$DD$1&amp;(INDEX(価格設定!D$1:XFD$3,ROW(価格設定!$D$2),MATCH($AW653,価格設定!D$1:XFD$1,1))*100)&amp;"%")</f>
        <v/>
      </c>
      <c r="DE653" s="29" t="str">
        <f t="shared" si="1156"/>
        <v/>
      </c>
      <c r="DG653" s="58" t="str">
        <f t="shared" si="1157"/>
        <v/>
      </c>
      <c r="DH653" s="58" t="str">
        <f t="shared" si="1158"/>
        <v/>
      </c>
      <c r="DI653" s="58" t="str">
        <f t="shared" si="1159"/>
        <v/>
      </c>
      <c r="DJ653" s="85" t="str">
        <f t="shared" si="1160"/>
        <v/>
      </c>
      <c r="DL653" s="58" t="str">
        <f>IF(COUNTIF(DG$3:DG$1048576,DG653)=COUNTIF($DG$3:$DG653,DG653),DG653,"")</f>
        <v/>
      </c>
      <c r="DM653" s="85" t="str">
        <f t="shared" si="1161"/>
        <v/>
      </c>
      <c r="DN653" s="85" t="str">
        <f t="shared" si="1087"/>
        <v/>
      </c>
      <c r="DO653" s="85" t="str">
        <f t="shared" si="1087"/>
        <v/>
      </c>
      <c r="DP653" s="303"/>
      <c r="DQ653" s="17" t="str">
        <f t="shared" si="1088"/>
        <v/>
      </c>
      <c r="DR653" s="17" t="str">
        <f t="shared" si="1089"/>
        <v/>
      </c>
      <c r="DS653" s="17" t="str">
        <f t="shared" si="1090"/>
        <v/>
      </c>
      <c r="DU653" s="16" t="str">
        <f t="shared" si="1162"/>
        <v/>
      </c>
      <c r="DV653" s="16" t="str">
        <f>IF(DU653="","",COUNT($DU$3:DU653))</f>
        <v/>
      </c>
      <c r="DW653" s="16" t="str">
        <f t="shared" si="1163"/>
        <v/>
      </c>
      <c r="DX653" s="16" t="str">
        <f t="shared" si="1164"/>
        <v/>
      </c>
      <c r="DY653" s="16" t="str">
        <f>IF(DZ653="","",COUNTIF(DZ$3:DZ653,DZ653))</f>
        <v/>
      </c>
      <c r="DZ653" s="16" t="str">
        <f t="shared" si="1165"/>
        <v/>
      </c>
      <c r="EA653" s="16" t="str">
        <f t="shared" si="1166"/>
        <v/>
      </c>
      <c r="EB653" s="16" t="str">
        <f t="shared" si="1167"/>
        <v/>
      </c>
      <c r="EC653" s="16" t="str">
        <f t="shared" si="1168"/>
        <v/>
      </c>
      <c r="ED653" s="16" t="str">
        <f t="shared" si="1169"/>
        <v/>
      </c>
      <c r="EE653" s="16" t="str">
        <f t="shared" si="1170"/>
        <v/>
      </c>
      <c r="EF653" s="16" t="str">
        <f t="shared" si="1171"/>
        <v/>
      </c>
      <c r="EG653" s="16" t="str">
        <f t="shared" si="1172"/>
        <v/>
      </c>
      <c r="EH653" s="16" t="str">
        <f t="shared" si="1173"/>
        <v/>
      </c>
      <c r="EI653" s="16" t="str">
        <f t="shared" si="1174"/>
        <v/>
      </c>
      <c r="EJ653" s="16" t="str">
        <f t="shared" si="1175"/>
        <v/>
      </c>
      <c r="EK653" s="16" t="str">
        <f t="shared" si="1176"/>
        <v/>
      </c>
      <c r="EL653" s="58" t="str">
        <f t="shared" si="1177"/>
        <v/>
      </c>
      <c r="EM653" s="58" t="str">
        <f>IF(OR($DZ653="",CR653=""),IF($EL653="","",$EL653),IF(OR(CR653="なし",CR653=0),領収書!$H$1,CR653))</f>
        <v/>
      </c>
      <c r="EN653" s="58" t="str">
        <f>IF(OR($DZ653="",CS653=""),IF($EL653="","",$EL653),IF(OR(CS653="なし",CS653=0),入力!$EN$1,CS653))</f>
        <v/>
      </c>
      <c r="EO653" s="63" t="str">
        <f t="shared" si="1178"/>
        <v/>
      </c>
      <c r="EP653" s="63" t="str">
        <f t="shared" si="1179"/>
        <v/>
      </c>
      <c r="ER653" s="16" t="str">
        <f>IF(AND(COUNTIF($ET$3:ET653,ET653)=1,ET653&lt;&gt;""),MAX($ER$3:ER652)+1,"")</f>
        <v/>
      </c>
      <c r="ES653" s="16" t="str">
        <f>IF(価格設定!B655="","",価格設定!B655)</f>
        <v/>
      </c>
      <c r="ET653" s="16" t="str">
        <f>IF(価格設定!C655="","",価格設定!C655)</f>
        <v/>
      </c>
      <c r="EV653" s="16" t="str">
        <f t="shared" si="1091"/>
        <v/>
      </c>
      <c r="EW653" s="16" t="str">
        <f t="shared" si="1180"/>
        <v/>
      </c>
    </row>
    <row r="654" spans="1:153" ht="30" customHeight="1" x14ac:dyDescent="0.2">
      <c r="A654" s="225"/>
      <c r="B654" s="212"/>
      <c r="C654" s="221"/>
      <c r="D654" s="164"/>
      <c r="E654" s="165"/>
      <c r="F654" s="166"/>
      <c r="G654" s="167"/>
      <c r="H654" s="179"/>
      <c r="I654" s="306"/>
      <c r="J654" s="169"/>
      <c r="K654" s="179"/>
      <c r="L654" s="186"/>
      <c r="M654" s="186"/>
      <c r="N654" s="168"/>
      <c r="O654" s="170"/>
      <c r="P654" s="212"/>
      <c r="Q654" s="179" t="str">
        <f>IFERROR(IF(H654="","",IFERROR(INDEX(価格設定!$B$5:$B$1048576,MATCH(H654,価格設定!$B$5:$B$1048576,0),0),INDEX(価格設定!$B$5:$B$1048576,MATCH("*"&amp;H654&amp;"*",価格設定!$B$5:$B$1048576,0),0))),H654)</f>
        <v/>
      </c>
      <c r="R654" s="250" t="str">
        <f>IFERROR(IF(Q654="",IF(K654="","",K654),IF(K654="",IF(INDEX(価格設定!$C$5:$C$1048576,MATCH(Q654,価格設定!$B$5:$B$1048576,0),0)=0,"",INDEX(価格設定!$C$5:$C$1048576,MATCH(Q654,価格設定!$B$5:$B$1048576,0),0)),IF(K654="なし","",K654))),"")</f>
        <v/>
      </c>
      <c r="S654" s="308" t="str">
        <f t="shared" si="1092"/>
        <v/>
      </c>
      <c r="T654" s="126" t="str">
        <f>IFERROR(IF(J654="",IF(INDEX(価格設定!$E$5:$R$1048576,MATCH($Q654,価格設定!B$5:B$1048576,0),MATCH($AW654,価格設定!E$1:X$1,1))=0,"",INDEX(価格設定!$E$5:$R$1048576,MATCH($Q654,価格設定!B$5:B$1048576,0),MATCH($AW654,価格設定!E$1:X$1,1))),J654),"")</f>
        <v/>
      </c>
      <c r="U654" s="126" t="str">
        <f t="shared" si="1093"/>
        <v/>
      </c>
      <c r="V654" s="132" t="str">
        <f t="shared" si="1094"/>
        <v/>
      </c>
      <c r="W654" s="127" t="str">
        <f>IFERROR(IF(OR(T654="",T654&lt;0),"",IFERROR(INDEX(価格設定!E$2:X$3,IF(AND(K654=$K$1,$K$1&lt;&gt;""),ROW(価格設定!$D$3)-1,MATCH(INDEX(価格設定!$D$5:$D$1048576,MATCH(Q654,価格設定!$B$5:$B$1048576,0),0),価格設定!$D$2:$D$3,0)),MATCH($AW654,価格設定!E$1:X$1,1)),INDEX(価格設定!E$2:X$2,0,MATCH($AW654,価格設定!E$1:X$1,1)))),"")</f>
        <v/>
      </c>
      <c r="X654" s="126" t="str">
        <f t="shared" si="1085"/>
        <v/>
      </c>
      <c r="Y654" s="128" t="str">
        <f t="shared" si="1095"/>
        <v/>
      </c>
      <c r="Z654" s="126" t="str">
        <f t="shared" si="1096"/>
        <v/>
      </c>
      <c r="AA654" s="129" t="str">
        <f t="shared" si="1097"/>
        <v/>
      </c>
      <c r="AB654" s="126" t="str">
        <f t="shared" si="1098"/>
        <v/>
      </c>
      <c r="AC654" s="280" t="str">
        <f t="shared" si="1099"/>
        <v/>
      </c>
      <c r="AD654" s="15"/>
      <c r="AE654" s="204" t="str">
        <f>IF(AF654="","",COUNT($AF$3:AF654))</f>
        <v/>
      </c>
      <c r="AF654" s="206" t="str">
        <f t="shared" si="1100"/>
        <v/>
      </c>
      <c r="AG654" s="204" t="str">
        <f t="shared" si="1101"/>
        <v/>
      </c>
      <c r="AH654" s="204" t="str">
        <f t="shared" si="1102"/>
        <v/>
      </c>
      <c r="AI654" s="287"/>
      <c r="AJ654" s="15"/>
      <c r="AK654" s="138" t="str">
        <f t="shared" si="1103"/>
        <v/>
      </c>
      <c r="AL654" s="131" t="str">
        <f t="shared" si="1104"/>
        <v/>
      </c>
      <c r="AM654" s="131" t="str">
        <f t="shared" si="1105"/>
        <v/>
      </c>
      <c r="AN654" s="313" t="str">
        <f t="shared" si="1106"/>
        <v/>
      </c>
      <c r="AO654" s="316" t="str">
        <f t="shared" si="1107"/>
        <v/>
      </c>
      <c r="AP654" s="18"/>
      <c r="AQ654" s="3" t="str">
        <f>IF(F654="","",MAX($AQ$3:AQ653)+1)</f>
        <v/>
      </c>
      <c r="AR654" s="3" t="str">
        <f>IF(OR(AQ654="",BB654=""),"",MAX($AR$3:AR653)+1)</f>
        <v/>
      </c>
      <c r="AS654" s="3" t="str">
        <f>IF(CQ654="","",RANK(CQ654,CQ$3:CQ$1048576,1)+COUNTIF($CQ$3:CQ654,CQ654)-1)</f>
        <v/>
      </c>
      <c r="AT654" s="21" t="str">
        <f>IF(C654="",IF(OR(AND($H654&lt;&gt;"",C654=""),AND($F653=$F654,$AZ654&lt;&gt;""),COUNTA($H$3:$H$1048576,#REF!,$F$3:$F$1048576)&gt;COUNTA($H$3:$H654,#REF!,$F$3:$F654),$AZ654&lt;&gt;""),INDEX(AT$3:AT$1048576,MATCH(MAX($AQ$3:$AQ653),$AQ$3:$AQ$1048576,0),0),""),C654)</f>
        <v/>
      </c>
      <c r="AU654" s="21" t="str">
        <f>IF(D654="",IF(OR(AND($H654&lt;&gt;"",D654=""),AND($F653=$F654,$AZ654&lt;&gt;""),COUNTA($H$3:$H$1048576,#REF!,$F$3:$F$1048576)&gt;COUNTA($H$3:$H654,#REF!,$F$3:$F654),$AZ654&lt;&gt;""),INDEX(AU$3:AU$1048576,MATCH(MAX($AQ$3:$AQ653),$AQ$3:$AQ$1048576,0),0),""),D654)</f>
        <v/>
      </c>
      <c r="AV654" s="21" t="str">
        <f>IF(E654="",IF(OR(AND($H654&lt;&gt;"",E654=""),AND($F653=$F654,$AZ654&lt;&gt;""),COUNTA($H$3:$H$1048576,#REF!,$F$3:$F$1048576)&gt;COUNTA($H$3:$H654,#REF!,$F$3:$F654),$AZ654&lt;&gt;""),INDEX(AV$3:AV$1048576,MATCH(MAX($AQ$3:$AQ653),$AQ$3:$AQ$1048576,0),0),""),E654)</f>
        <v/>
      </c>
      <c r="AW654" s="24" t="str">
        <f t="shared" si="1108"/>
        <v/>
      </c>
      <c r="AX654" s="13" t="str">
        <f t="shared" si="1109"/>
        <v/>
      </c>
      <c r="AY654" s="4" t="str">
        <f t="shared" si="1110"/>
        <v/>
      </c>
      <c r="AZ654" s="4" t="str">
        <f>IF(AX654="",IF(OR(AND(H654&lt;&gt;"",F654=""),COUNTA($H$3:$H$1048576)&gt;COUNTA($H$3:$H654)),INDEX(AX$3:AX654,MATCH(MAX($AQ$3:AQ654),AQ$3:AQ654,0),0),""),AX654)</f>
        <v/>
      </c>
      <c r="BA654" s="4" t="str">
        <f>IF(AY654="",IF(AND(H654&lt;&gt;"",F654=""),INDEX(AY$3:AY654,MATCH(MAX($AQ$3:AQ654),AQ$3:AQ654,0),0),""),AY654)</f>
        <v/>
      </c>
      <c r="BB654" s="82" t="str">
        <f>IF(BC654="","",RANK(BC654,BC$3:BC$1048576,1)+COUNTIF($BC$3:BC654,BC654)-1)</f>
        <v/>
      </c>
      <c r="BC654" s="139" t="str">
        <f t="shared" si="1111"/>
        <v/>
      </c>
      <c r="BD654" s="46" t="str">
        <f t="shared" si="1112"/>
        <v/>
      </c>
      <c r="BE654" s="46" t="str">
        <f t="shared" si="1113"/>
        <v/>
      </c>
      <c r="BF654" s="46" t="str">
        <f t="shared" si="1114"/>
        <v/>
      </c>
      <c r="BG654" s="4" t="str">
        <f t="shared" si="1115"/>
        <v/>
      </c>
      <c r="BH654" s="180" t="str">
        <f t="shared" si="1116"/>
        <v/>
      </c>
      <c r="BI654" s="16" t="str">
        <f t="shared" si="1117"/>
        <v/>
      </c>
      <c r="BJ654" s="52" t="str">
        <f>IF(BI654="","",IF(W654="","",IF(AND(K654=$K$1,$K$1&lt;&gt;""),$BT$2,IFERROR(IF(INDEX(価格設定!$D$5:$D$1048576,MATCH(Q654,価格設定!$B$5:$B$1048576,0),0)=価格設定!$D$3,$BT$2,$BS$2),$BS$2))))</f>
        <v/>
      </c>
      <c r="BK654" s="16" t="str">
        <f>IF(BI654="","",IF(COUNTIF($BI$3:BI654,BI654)=1,1,IF(AND(BI653=BI654,BH654=""),BK653,COUNTIF($BH$3:BH654,BH654))))</f>
        <v/>
      </c>
      <c r="BL654" s="52" t="str">
        <f t="shared" si="1118"/>
        <v/>
      </c>
      <c r="BM654" s="52" t="str">
        <f t="shared" si="1119"/>
        <v/>
      </c>
      <c r="BN654" s="119" t="str">
        <f t="shared" si="1120"/>
        <v/>
      </c>
      <c r="BO654" s="119" t="str">
        <f t="shared" si="1121"/>
        <v/>
      </c>
      <c r="BP654" s="17" t="str">
        <f t="shared" si="1122"/>
        <v/>
      </c>
      <c r="BQ654" s="17" t="str">
        <f t="shared" si="1123"/>
        <v/>
      </c>
      <c r="BR654" s="17" t="str">
        <f>IF(OR(BP654="",COUNTIF($BO$3:BO654,BO654)&lt;&gt;1),"",SUMIF(BO$3:BO$1048576,BO654,BP$3:BP$1048576))</f>
        <v/>
      </c>
      <c r="BS654" s="17" t="str">
        <f t="shared" si="1124"/>
        <v/>
      </c>
      <c r="BT654" s="17" t="str">
        <f t="shared" si="1125"/>
        <v/>
      </c>
      <c r="BU654" s="17" t="str">
        <f t="shared" si="1126"/>
        <v/>
      </c>
      <c r="BV654" s="24" t="str">
        <f t="shared" si="1127"/>
        <v/>
      </c>
      <c r="BW654" s="24" t="str">
        <f t="shared" si="1128"/>
        <v/>
      </c>
      <c r="BX654" s="24" t="str">
        <f t="shared" si="1129"/>
        <v/>
      </c>
      <c r="BY654" s="26" t="str">
        <f t="shared" si="1130"/>
        <v/>
      </c>
      <c r="BZ654" s="26" t="str">
        <f t="shared" si="1131"/>
        <v/>
      </c>
      <c r="CA654" s="26" t="str">
        <f t="shared" si="1132"/>
        <v/>
      </c>
      <c r="CB654" s="66" t="str">
        <f t="shared" si="1133"/>
        <v/>
      </c>
      <c r="CC654" s="65" t="str">
        <f t="shared" si="1134"/>
        <v/>
      </c>
      <c r="CD654" s="26" t="str">
        <f t="shared" si="1135"/>
        <v/>
      </c>
      <c r="CE654" s="26" t="str">
        <f t="shared" si="1136"/>
        <v/>
      </c>
      <c r="CF654" s="193" t="str">
        <f t="shared" si="1137"/>
        <v/>
      </c>
      <c r="CG654" s="193" t="str">
        <f t="shared" si="1138"/>
        <v/>
      </c>
      <c r="CH654" s="26" t="str">
        <f t="shared" si="1139"/>
        <v/>
      </c>
      <c r="CI654" s="26" t="str">
        <f t="shared" si="1140"/>
        <v/>
      </c>
      <c r="CJ654" s="65" t="str">
        <f t="shared" si="1141"/>
        <v/>
      </c>
      <c r="CK654" s="65" t="str">
        <f t="shared" si="1142"/>
        <v/>
      </c>
      <c r="CL654" s="64" t="str">
        <f t="shared" si="1143"/>
        <v/>
      </c>
      <c r="CM654" s="64" t="str">
        <f t="shared" si="1144"/>
        <v/>
      </c>
      <c r="CN654" s="65" t="str">
        <f t="shared" si="1145"/>
        <v/>
      </c>
      <c r="CP654" s="63" t="str">
        <f>IF(BH654="","",MAX($CP$3:CP653)+1)</f>
        <v/>
      </c>
      <c r="CQ654" s="24" t="str">
        <f t="shared" si="1146"/>
        <v/>
      </c>
      <c r="CR654" s="24" t="str">
        <f t="shared" si="1147"/>
        <v/>
      </c>
      <c r="CS654" s="24" t="str">
        <f t="shared" si="1148"/>
        <v/>
      </c>
      <c r="CT654" s="58" t="str">
        <f>IF(BO654="","",COUNTIF($BO$3:BO654,BO654)&amp;"@"&amp;BO654)</f>
        <v/>
      </c>
      <c r="CU654" s="16" t="str">
        <f t="shared" si="1086"/>
        <v/>
      </c>
      <c r="CV654" s="63" t="str">
        <f t="shared" si="1149"/>
        <v/>
      </c>
      <c r="CW654" s="16" t="str">
        <f t="shared" si="1150"/>
        <v/>
      </c>
      <c r="CX654" s="16" t="str">
        <f t="shared" si="1151"/>
        <v/>
      </c>
      <c r="CY654" s="16" t="str">
        <f t="shared" si="1152"/>
        <v/>
      </c>
      <c r="CZ654" s="85" t="str">
        <f t="shared" si="1153"/>
        <v/>
      </c>
      <c r="DA654" s="16" t="str">
        <f t="shared" si="1154"/>
        <v/>
      </c>
      <c r="DB654" s="16" t="str">
        <f t="shared" si="1155"/>
        <v/>
      </c>
      <c r="DC654" s="28" t="str">
        <f>IF(CP654="","",$DC$1&amp;(INDEX(価格設定!D$1:XFD$3,ROW(価格設定!$D$3),MATCH($AW654,価格設定!D$1:XFD$1,1))*100)&amp;"%")</f>
        <v/>
      </c>
      <c r="DD654" s="28" t="str">
        <f>IF(CP654="","",$DD$1&amp;(INDEX(価格設定!D$1:XFD$3,ROW(価格設定!$D$2),MATCH($AW654,価格設定!D$1:XFD$1,1))*100)&amp;"%")</f>
        <v/>
      </c>
      <c r="DE654" s="29" t="str">
        <f t="shared" si="1156"/>
        <v/>
      </c>
      <c r="DG654" s="58" t="str">
        <f t="shared" si="1157"/>
        <v/>
      </c>
      <c r="DH654" s="58" t="str">
        <f t="shared" si="1158"/>
        <v/>
      </c>
      <c r="DI654" s="58" t="str">
        <f t="shared" si="1159"/>
        <v/>
      </c>
      <c r="DJ654" s="85" t="str">
        <f t="shared" si="1160"/>
        <v/>
      </c>
      <c r="DL654" s="58" t="str">
        <f>IF(COUNTIF(DG$3:DG$1048576,DG654)=COUNTIF($DG$3:$DG654,DG654),DG654,"")</f>
        <v/>
      </c>
      <c r="DM654" s="85" t="str">
        <f t="shared" si="1161"/>
        <v/>
      </c>
      <c r="DN654" s="85" t="str">
        <f t="shared" si="1087"/>
        <v/>
      </c>
      <c r="DO654" s="85" t="str">
        <f t="shared" si="1087"/>
        <v/>
      </c>
      <c r="DP654" s="303"/>
      <c r="DQ654" s="17" t="str">
        <f t="shared" si="1088"/>
        <v/>
      </c>
      <c r="DR654" s="17" t="str">
        <f t="shared" si="1089"/>
        <v/>
      </c>
      <c r="DS654" s="17" t="str">
        <f t="shared" si="1090"/>
        <v/>
      </c>
      <c r="DU654" s="16" t="str">
        <f t="shared" si="1162"/>
        <v/>
      </c>
      <c r="DV654" s="16" t="str">
        <f>IF(DU654="","",COUNT($DU$3:DU654))</f>
        <v/>
      </c>
      <c r="DW654" s="16" t="str">
        <f t="shared" si="1163"/>
        <v/>
      </c>
      <c r="DX654" s="16" t="str">
        <f t="shared" si="1164"/>
        <v/>
      </c>
      <c r="DY654" s="16" t="str">
        <f>IF(DZ654="","",COUNTIF(DZ$3:DZ654,DZ654))</f>
        <v/>
      </c>
      <c r="DZ654" s="16" t="str">
        <f t="shared" si="1165"/>
        <v/>
      </c>
      <c r="EA654" s="16" t="str">
        <f t="shared" si="1166"/>
        <v/>
      </c>
      <c r="EB654" s="16" t="str">
        <f t="shared" si="1167"/>
        <v/>
      </c>
      <c r="EC654" s="16" t="str">
        <f t="shared" si="1168"/>
        <v/>
      </c>
      <c r="ED654" s="16" t="str">
        <f t="shared" si="1169"/>
        <v/>
      </c>
      <c r="EE654" s="16" t="str">
        <f t="shared" si="1170"/>
        <v/>
      </c>
      <c r="EF654" s="16" t="str">
        <f t="shared" si="1171"/>
        <v/>
      </c>
      <c r="EG654" s="16" t="str">
        <f t="shared" si="1172"/>
        <v/>
      </c>
      <c r="EH654" s="16" t="str">
        <f t="shared" si="1173"/>
        <v/>
      </c>
      <c r="EI654" s="16" t="str">
        <f t="shared" si="1174"/>
        <v/>
      </c>
      <c r="EJ654" s="16" t="str">
        <f t="shared" si="1175"/>
        <v/>
      </c>
      <c r="EK654" s="16" t="str">
        <f t="shared" si="1176"/>
        <v/>
      </c>
      <c r="EL654" s="58" t="str">
        <f t="shared" si="1177"/>
        <v/>
      </c>
      <c r="EM654" s="58" t="str">
        <f>IF(OR($DZ654="",CR654=""),IF($EL654="","",$EL654),IF(OR(CR654="なし",CR654=0),領収書!$H$1,CR654))</f>
        <v/>
      </c>
      <c r="EN654" s="58" t="str">
        <f>IF(OR($DZ654="",CS654=""),IF($EL654="","",$EL654),IF(OR(CS654="なし",CS654=0),入力!$EN$1,CS654))</f>
        <v/>
      </c>
      <c r="EO654" s="63" t="str">
        <f t="shared" si="1178"/>
        <v/>
      </c>
      <c r="EP654" s="63" t="str">
        <f t="shared" si="1179"/>
        <v/>
      </c>
      <c r="ER654" s="16" t="str">
        <f>IF(AND(COUNTIF($ET$3:ET654,ET654)=1,ET654&lt;&gt;""),MAX($ER$3:ER653)+1,"")</f>
        <v/>
      </c>
      <c r="ES654" s="16" t="str">
        <f>IF(価格設定!B656="","",価格設定!B656)</f>
        <v/>
      </c>
      <c r="ET654" s="16" t="str">
        <f>IF(価格設定!C656="","",価格設定!C656)</f>
        <v/>
      </c>
      <c r="EV654" s="16" t="str">
        <f t="shared" si="1091"/>
        <v/>
      </c>
      <c r="EW654" s="16" t="str">
        <f t="shared" si="1180"/>
        <v/>
      </c>
    </row>
    <row r="655" spans="1:153" ht="30" customHeight="1" x14ac:dyDescent="0.2">
      <c r="A655" s="225"/>
      <c r="B655" s="212"/>
      <c r="C655" s="221"/>
      <c r="D655" s="164"/>
      <c r="E655" s="165"/>
      <c r="F655" s="166"/>
      <c r="G655" s="167"/>
      <c r="H655" s="179"/>
      <c r="I655" s="306"/>
      <c r="J655" s="169"/>
      <c r="K655" s="179"/>
      <c r="L655" s="186"/>
      <c r="M655" s="186"/>
      <c r="N655" s="168"/>
      <c r="O655" s="170"/>
      <c r="P655" s="212"/>
      <c r="Q655" s="179" t="str">
        <f>IFERROR(IF(H655="","",IFERROR(INDEX(価格設定!$B$5:$B$1048576,MATCH(H655,価格設定!$B$5:$B$1048576,0),0),INDEX(価格設定!$B$5:$B$1048576,MATCH("*"&amp;H655&amp;"*",価格設定!$B$5:$B$1048576,0),0))),H655)</f>
        <v/>
      </c>
      <c r="R655" s="250" t="str">
        <f>IFERROR(IF(Q655="",IF(K655="","",K655),IF(K655="",IF(INDEX(価格設定!$C$5:$C$1048576,MATCH(Q655,価格設定!$B$5:$B$1048576,0),0)=0,"",INDEX(価格設定!$C$5:$C$1048576,MATCH(Q655,価格設定!$B$5:$B$1048576,0),0)),IF(K655="なし","",K655))),"")</f>
        <v/>
      </c>
      <c r="S655" s="308" t="str">
        <f t="shared" si="1092"/>
        <v/>
      </c>
      <c r="T655" s="126" t="str">
        <f>IFERROR(IF(J655="",IF(INDEX(価格設定!$E$5:$R$1048576,MATCH($Q655,価格設定!B$5:B$1048576,0),MATCH($AW655,価格設定!E$1:X$1,1))=0,"",INDEX(価格設定!$E$5:$R$1048576,MATCH($Q655,価格設定!B$5:B$1048576,0),MATCH($AW655,価格設定!E$1:X$1,1))),J655),"")</f>
        <v/>
      </c>
      <c r="U655" s="126" t="str">
        <f t="shared" si="1093"/>
        <v/>
      </c>
      <c r="V655" s="132" t="str">
        <f t="shared" si="1094"/>
        <v/>
      </c>
      <c r="W655" s="127" t="str">
        <f>IFERROR(IF(OR(T655="",T655&lt;0),"",IFERROR(INDEX(価格設定!E$2:X$3,IF(AND(K655=$K$1,$K$1&lt;&gt;""),ROW(価格設定!$D$3)-1,MATCH(INDEX(価格設定!$D$5:$D$1048576,MATCH(Q655,価格設定!$B$5:$B$1048576,0),0),価格設定!$D$2:$D$3,0)),MATCH($AW655,価格設定!E$1:X$1,1)),INDEX(価格設定!E$2:X$2,0,MATCH($AW655,価格設定!E$1:X$1,1)))),"")</f>
        <v/>
      </c>
      <c r="X655" s="126" t="str">
        <f t="shared" si="1085"/>
        <v/>
      </c>
      <c r="Y655" s="128" t="str">
        <f t="shared" si="1095"/>
        <v/>
      </c>
      <c r="Z655" s="126" t="str">
        <f t="shared" si="1096"/>
        <v/>
      </c>
      <c r="AA655" s="129" t="str">
        <f t="shared" si="1097"/>
        <v/>
      </c>
      <c r="AB655" s="126" t="str">
        <f t="shared" si="1098"/>
        <v/>
      </c>
      <c r="AC655" s="280" t="str">
        <f t="shared" si="1099"/>
        <v/>
      </c>
      <c r="AD655" s="15"/>
      <c r="AE655" s="204" t="str">
        <f>IF(AF655="","",COUNT($AF$3:AF655))</f>
        <v/>
      </c>
      <c r="AF655" s="206" t="str">
        <f t="shared" si="1100"/>
        <v/>
      </c>
      <c r="AG655" s="204" t="str">
        <f t="shared" si="1101"/>
        <v/>
      </c>
      <c r="AH655" s="204" t="str">
        <f t="shared" si="1102"/>
        <v/>
      </c>
      <c r="AI655" s="287"/>
      <c r="AJ655" s="15"/>
      <c r="AK655" s="138" t="str">
        <f t="shared" si="1103"/>
        <v/>
      </c>
      <c r="AL655" s="131" t="str">
        <f t="shared" si="1104"/>
        <v/>
      </c>
      <c r="AM655" s="131" t="str">
        <f t="shared" si="1105"/>
        <v/>
      </c>
      <c r="AN655" s="313" t="str">
        <f t="shared" si="1106"/>
        <v/>
      </c>
      <c r="AO655" s="316" t="str">
        <f t="shared" si="1107"/>
        <v/>
      </c>
      <c r="AP655" s="18"/>
      <c r="AQ655" s="3" t="str">
        <f>IF(F655="","",MAX($AQ$3:AQ654)+1)</f>
        <v/>
      </c>
      <c r="AR655" s="3" t="str">
        <f>IF(OR(AQ655="",BB655=""),"",MAX($AR$3:AR654)+1)</f>
        <v/>
      </c>
      <c r="AS655" s="3" t="str">
        <f>IF(CQ655="","",RANK(CQ655,CQ$3:CQ$1048576,1)+COUNTIF($CQ$3:CQ655,CQ655)-1)</f>
        <v/>
      </c>
      <c r="AT655" s="21" t="str">
        <f>IF(C655="",IF(OR(AND($H655&lt;&gt;"",C655=""),AND($F654=$F655,$AZ655&lt;&gt;""),COUNTA($H$3:$H$1048576,#REF!,$F$3:$F$1048576)&gt;COUNTA($H$3:$H655,#REF!,$F$3:$F655),$AZ655&lt;&gt;""),INDEX(AT$3:AT$1048576,MATCH(MAX($AQ$3:$AQ654),$AQ$3:$AQ$1048576,0),0),""),C655)</f>
        <v/>
      </c>
      <c r="AU655" s="21" t="str">
        <f>IF(D655="",IF(OR(AND($H655&lt;&gt;"",D655=""),AND($F654=$F655,$AZ655&lt;&gt;""),COUNTA($H$3:$H$1048576,#REF!,$F$3:$F$1048576)&gt;COUNTA($H$3:$H655,#REF!,$F$3:$F655),$AZ655&lt;&gt;""),INDEX(AU$3:AU$1048576,MATCH(MAX($AQ$3:$AQ654),$AQ$3:$AQ$1048576,0),0),""),D655)</f>
        <v/>
      </c>
      <c r="AV655" s="21" t="str">
        <f>IF(E655="",IF(OR(AND($H655&lt;&gt;"",E655=""),AND($F654=$F655,$AZ655&lt;&gt;""),COUNTA($H$3:$H$1048576,#REF!,$F$3:$F$1048576)&gt;COUNTA($H$3:$H655,#REF!,$F$3:$F655),$AZ655&lt;&gt;""),INDEX(AV$3:AV$1048576,MATCH(MAX($AQ$3:$AQ654),$AQ$3:$AQ$1048576,0),0),""),E655)</f>
        <v/>
      </c>
      <c r="AW655" s="24" t="str">
        <f t="shared" si="1108"/>
        <v/>
      </c>
      <c r="AX655" s="13" t="str">
        <f t="shared" si="1109"/>
        <v/>
      </c>
      <c r="AY655" s="4" t="str">
        <f t="shared" si="1110"/>
        <v/>
      </c>
      <c r="AZ655" s="4" t="str">
        <f>IF(AX655="",IF(OR(AND(H655&lt;&gt;"",F655=""),COUNTA($H$3:$H$1048576)&gt;COUNTA($H$3:$H655)),INDEX(AX$3:AX655,MATCH(MAX($AQ$3:AQ655),AQ$3:AQ655,0),0),""),AX655)</f>
        <v/>
      </c>
      <c r="BA655" s="4" t="str">
        <f>IF(AY655="",IF(AND(H655&lt;&gt;"",F655=""),INDEX(AY$3:AY655,MATCH(MAX($AQ$3:AQ655),AQ$3:AQ655,0),0),""),AY655)</f>
        <v/>
      </c>
      <c r="BB655" s="82" t="str">
        <f>IF(BC655="","",RANK(BC655,BC$3:BC$1048576,1)+COUNTIF($BC$3:BC655,BC655)-1)</f>
        <v/>
      </c>
      <c r="BC655" s="139" t="str">
        <f t="shared" si="1111"/>
        <v/>
      </c>
      <c r="BD655" s="46" t="str">
        <f t="shared" si="1112"/>
        <v/>
      </c>
      <c r="BE655" s="46" t="str">
        <f t="shared" si="1113"/>
        <v/>
      </c>
      <c r="BF655" s="46" t="str">
        <f t="shared" si="1114"/>
        <v/>
      </c>
      <c r="BG655" s="4" t="str">
        <f t="shared" si="1115"/>
        <v/>
      </c>
      <c r="BH655" s="180" t="str">
        <f t="shared" si="1116"/>
        <v/>
      </c>
      <c r="BI655" s="16" t="str">
        <f t="shared" si="1117"/>
        <v/>
      </c>
      <c r="BJ655" s="52" t="str">
        <f>IF(BI655="","",IF(W655="","",IF(AND(K655=$K$1,$K$1&lt;&gt;""),$BT$2,IFERROR(IF(INDEX(価格設定!$D$5:$D$1048576,MATCH(Q655,価格設定!$B$5:$B$1048576,0),0)=価格設定!$D$3,$BT$2,$BS$2),$BS$2))))</f>
        <v/>
      </c>
      <c r="BK655" s="16" t="str">
        <f>IF(BI655="","",IF(COUNTIF($BI$3:BI655,BI655)=1,1,IF(AND(BI654=BI655,BH655=""),BK654,COUNTIF($BH$3:BH655,BH655))))</f>
        <v/>
      </c>
      <c r="BL655" s="52" t="str">
        <f t="shared" si="1118"/>
        <v/>
      </c>
      <c r="BM655" s="52" t="str">
        <f t="shared" si="1119"/>
        <v/>
      </c>
      <c r="BN655" s="119" t="str">
        <f t="shared" si="1120"/>
        <v/>
      </c>
      <c r="BO655" s="119" t="str">
        <f t="shared" si="1121"/>
        <v/>
      </c>
      <c r="BP655" s="17" t="str">
        <f t="shared" si="1122"/>
        <v/>
      </c>
      <c r="BQ655" s="17" t="str">
        <f t="shared" si="1123"/>
        <v/>
      </c>
      <c r="BR655" s="17" t="str">
        <f>IF(OR(BP655="",COUNTIF($BO$3:BO655,BO655)&lt;&gt;1),"",SUMIF(BO$3:BO$1048576,BO655,BP$3:BP$1048576))</f>
        <v/>
      </c>
      <c r="BS655" s="17" t="str">
        <f t="shared" si="1124"/>
        <v/>
      </c>
      <c r="BT655" s="17" t="str">
        <f t="shared" si="1125"/>
        <v/>
      </c>
      <c r="BU655" s="17" t="str">
        <f t="shared" si="1126"/>
        <v/>
      </c>
      <c r="BV655" s="24" t="str">
        <f t="shared" si="1127"/>
        <v/>
      </c>
      <c r="BW655" s="24" t="str">
        <f t="shared" si="1128"/>
        <v/>
      </c>
      <c r="BX655" s="24" t="str">
        <f t="shared" si="1129"/>
        <v/>
      </c>
      <c r="BY655" s="26" t="str">
        <f t="shared" si="1130"/>
        <v/>
      </c>
      <c r="BZ655" s="26" t="str">
        <f t="shared" si="1131"/>
        <v/>
      </c>
      <c r="CA655" s="26" t="str">
        <f t="shared" si="1132"/>
        <v/>
      </c>
      <c r="CB655" s="66" t="str">
        <f t="shared" si="1133"/>
        <v/>
      </c>
      <c r="CC655" s="65" t="str">
        <f t="shared" si="1134"/>
        <v/>
      </c>
      <c r="CD655" s="26" t="str">
        <f t="shared" si="1135"/>
        <v/>
      </c>
      <c r="CE655" s="26" t="str">
        <f t="shared" si="1136"/>
        <v/>
      </c>
      <c r="CF655" s="193" t="str">
        <f t="shared" si="1137"/>
        <v/>
      </c>
      <c r="CG655" s="193" t="str">
        <f t="shared" si="1138"/>
        <v/>
      </c>
      <c r="CH655" s="26" t="str">
        <f t="shared" si="1139"/>
        <v/>
      </c>
      <c r="CI655" s="26" t="str">
        <f t="shared" si="1140"/>
        <v/>
      </c>
      <c r="CJ655" s="65" t="str">
        <f t="shared" si="1141"/>
        <v/>
      </c>
      <c r="CK655" s="65" t="str">
        <f t="shared" si="1142"/>
        <v/>
      </c>
      <c r="CL655" s="64" t="str">
        <f t="shared" si="1143"/>
        <v/>
      </c>
      <c r="CM655" s="64" t="str">
        <f t="shared" si="1144"/>
        <v/>
      </c>
      <c r="CN655" s="65" t="str">
        <f t="shared" si="1145"/>
        <v/>
      </c>
      <c r="CP655" s="63" t="str">
        <f>IF(BH655="","",MAX($CP$3:CP654)+1)</f>
        <v/>
      </c>
      <c r="CQ655" s="24" t="str">
        <f t="shared" si="1146"/>
        <v/>
      </c>
      <c r="CR655" s="24" t="str">
        <f t="shared" si="1147"/>
        <v/>
      </c>
      <c r="CS655" s="24" t="str">
        <f t="shared" si="1148"/>
        <v/>
      </c>
      <c r="CT655" s="58" t="str">
        <f>IF(BO655="","",COUNTIF($BO$3:BO655,BO655)&amp;"@"&amp;BO655)</f>
        <v/>
      </c>
      <c r="CU655" s="16" t="str">
        <f t="shared" si="1086"/>
        <v/>
      </c>
      <c r="CV655" s="63" t="str">
        <f t="shared" si="1149"/>
        <v/>
      </c>
      <c r="CW655" s="16" t="str">
        <f t="shared" si="1150"/>
        <v/>
      </c>
      <c r="CX655" s="16" t="str">
        <f t="shared" si="1151"/>
        <v/>
      </c>
      <c r="CY655" s="16" t="str">
        <f t="shared" si="1152"/>
        <v/>
      </c>
      <c r="CZ655" s="85" t="str">
        <f t="shared" si="1153"/>
        <v/>
      </c>
      <c r="DA655" s="16" t="str">
        <f t="shared" si="1154"/>
        <v/>
      </c>
      <c r="DB655" s="16" t="str">
        <f t="shared" si="1155"/>
        <v/>
      </c>
      <c r="DC655" s="28" t="str">
        <f>IF(CP655="","",$DC$1&amp;(INDEX(価格設定!D$1:XFD$3,ROW(価格設定!$D$3),MATCH($AW655,価格設定!D$1:XFD$1,1))*100)&amp;"%")</f>
        <v/>
      </c>
      <c r="DD655" s="28" t="str">
        <f>IF(CP655="","",$DD$1&amp;(INDEX(価格設定!D$1:XFD$3,ROW(価格設定!$D$2),MATCH($AW655,価格設定!D$1:XFD$1,1))*100)&amp;"%")</f>
        <v/>
      </c>
      <c r="DE655" s="29" t="str">
        <f t="shared" si="1156"/>
        <v/>
      </c>
      <c r="DG655" s="58" t="str">
        <f t="shared" si="1157"/>
        <v/>
      </c>
      <c r="DH655" s="58" t="str">
        <f t="shared" si="1158"/>
        <v/>
      </c>
      <c r="DI655" s="58" t="str">
        <f t="shared" si="1159"/>
        <v/>
      </c>
      <c r="DJ655" s="85" t="str">
        <f t="shared" si="1160"/>
        <v/>
      </c>
      <c r="DL655" s="58" t="str">
        <f>IF(COUNTIF(DG$3:DG$1048576,DG655)=COUNTIF($DG$3:$DG655,DG655),DG655,"")</f>
        <v/>
      </c>
      <c r="DM655" s="85" t="str">
        <f t="shared" si="1161"/>
        <v/>
      </c>
      <c r="DN655" s="85" t="str">
        <f t="shared" si="1087"/>
        <v/>
      </c>
      <c r="DO655" s="85" t="str">
        <f t="shared" si="1087"/>
        <v/>
      </c>
      <c r="DP655" s="303"/>
      <c r="DQ655" s="17" t="str">
        <f t="shared" si="1088"/>
        <v/>
      </c>
      <c r="DR655" s="17" t="str">
        <f t="shared" si="1089"/>
        <v/>
      </c>
      <c r="DS655" s="17" t="str">
        <f t="shared" si="1090"/>
        <v/>
      </c>
      <c r="DU655" s="16" t="str">
        <f t="shared" si="1162"/>
        <v/>
      </c>
      <c r="DV655" s="16" t="str">
        <f>IF(DU655="","",COUNT($DU$3:DU655))</f>
        <v/>
      </c>
      <c r="DW655" s="16" t="str">
        <f t="shared" si="1163"/>
        <v/>
      </c>
      <c r="DX655" s="16" t="str">
        <f t="shared" si="1164"/>
        <v/>
      </c>
      <c r="DY655" s="16" t="str">
        <f>IF(DZ655="","",COUNTIF(DZ$3:DZ655,DZ655))</f>
        <v/>
      </c>
      <c r="DZ655" s="16" t="str">
        <f t="shared" si="1165"/>
        <v/>
      </c>
      <c r="EA655" s="16" t="str">
        <f t="shared" si="1166"/>
        <v/>
      </c>
      <c r="EB655" s="16" t="str">
        <f t="shared" si="1167"/>
        <v/>
      </c>
      <c r="EC655" s="16" t="str">
        <f t="shared" si="1168"/>
        <v/>
      </c>
      <c r="ED655" s="16" t="str">
        <f t="shared" si="1169"/>
        <v/>
      </c>
      <c r="EE655" s="16" t="str">
        <f t="shared" si="1170"/>
        <v/>
      </c>
      <c r="EF655" s="16" t="str">
        <f t="shared" si="1171"/>
        <v/>
      </c>
      <c r="EG655" s="16" t="str">
        <f t="shared" si="1172"/>
        <v/>
      </c>
      <c r="EH655" s="16" t="str">
        <f t="shared" si="1173"/>
        <v/>
      </c>
      <c r="EI655" s="16" t="str">
        <f t="shared" si="1174"/>
        <v/>
      </c>
      <c r="EJ655" s="16" t="str">
        <f t="shared" si="1175"/>
        <v/>
      </c>
      <c r="EK655" s="16" t="str">
        <f t="shared" si="1176"/>
        <v/>
      </c>
      <c r="EL655" s="58" t="str">
        <f t="shared" si="1177"/>
        <v/>
      </c>
      <c r="EM655" s="58" t="str">
        <f>IF(OR($DZ655="",CR655=""),IF($EL655="","",$EL655),IF(OR(CR655="なし",CR655=0),領収書!$H$1,CR655))</f>
        <v/>
      </c>
      <c r="EN655" s="58" t="str">
        <f>IF(OR($DZ655="",CS655=""),IF($EL655="","",$EL655),IF(OR(CS655="なし",CS655=0),入力!$EN$1,CS655))</f>
        <v/>
      </c>
      <c r="EO655" s="63" t="str">
        <f t="shared" si="1178"/>
        <v/>
      </c>
      <c r="EP655" s="63" t="str">
        <f t="shared" si="1179"/>
        <v/>
      </c>
      <c r="ER655" s="16" t="str">
        <f>IF(AND(COUNTIF($ET$3:ET655,ET655)=1,ET655&lt;&gt;""),MAX($ER$3:ER654)+1,"")</f>
        <v/>
      </c>
      <c r="ES655" s="16" t="str">
        <f>IF(価格設定!B657="","",価格設定!B657)</f>
        <v/>
      </c>
      <c r="ET655" s="16" t="str">
        <f>IF(価格設定!C657="","",価格設定!C657)</f>
        <v/>
      </c>
      <c r="EV655" s="16" t="str">
        <f t="shared" si="1091"/>
        <v/>
      </c>
      <c r="EW655" s="16" t="str">
        <f t="shared" si="1180"/>
        <v/>
      </c>
    </row>
    <row r="656" spans="1:153" ht="30" customHeight="1" x14ac:dyDescent="0.2">
      <c r="A656" s="225"/>
      <c r="B656" s="212"/>
      <c r="C656" s="221"/>
      <c r="D656" s="164"/>
      <c r="E656" s="165"/>
      <c r="F656" s="166"/>
      <c r="G656" s="167"/>
      <c r="H656" s="179"/>
      <c r="I656" s="306"/>
      <c r="J656" s="169"/>
      <c r="K656" s="179"/>
      <c r="L656" s="186"/>
      <c r="M656" s="186"/>
      <c r="N656" s="168"/>
      <c r="O656" s="170"/>
      <c r="P656" s="212"/>
      <c r="Q656" s="179" t="str">
        <f>IFERROR(IF(H656="","",IFERROR(INDEX(価格設定!$B$5:$B$1048576,MATCH(H656,価格設定!$B$5:$B$1048576,0),0),INDEX(価格設定!$B$5:$B$1048576,MATCH("*"&amp;H656&amp;"*",価格設定!$B$5:$B$1048576,0),0))),H656)</f>
        <v/>
      </c>
      <c r="R656" s="250" t="str">
        <f>IFERROR(IF(Q656="",IF(K656="","",K656),IF(K656="",IF(INDEX(価格設定!$C$5:$C$1048576,MATCH(Q656,価格設定!$B$5:$B$1048576,0),0)=0,"",INDEX(価格設定!$C$5:$C$1048576,MATCH(Q656,価格設定!$B$5:$B$1048576,0),0)),IF(K656="なし","",K656))),"")</f>
        <v/>
      </c>
      <c r="S656" s="308" t="str">
        <f t="shared" si="1092"/>
        <v/>
      </c>
      <c r="T656" s="126" t="str">
        <f>IFERROR(IF(J656="",IF(INDEX(価格設定!$E$5:$R$1048576,MATCH($Q656,価格設定!B$5:B$1048576,0),MATCH($AW656,価格設定!E$1:X$1,1))=0,"",INDEX(価格設定!$E$5:$R$1048576,MATCH($Q656,価格設定!B$5:B$1048576,0),MATCH($AW656,価格設定!E$1:X$1,1))),J656),"")</f>
        <v/>
      </c>
      <c r="U656" s="126" t="str">
        <f t="shared" si="1093"/>
        <v/>
      </c>
      <c r="V656" s="132" t="str">
        <f t="shared" si="1094"/>
        <v/>
      </c>
      <c r="W656" s="127" t="str">
        <f>IFERROR(IF(OR(T656="",T656&lt;0),"",IFERROR(INDEX(価格設定!E$2:X$3,IF(AND(K656=$K$1,$K$1&lt;&gt;""),ROW(価格設定!$D$3)-1,MATCH(INDEX(価格設定!$D$5:$D$1048576,MATCH(Q656,価格設定!$B$5:$B$1048576,0),0),価格設定!$D$2:$D$3,0)),MATCH($AW656,価格設定!E$1:X$1,1)),INDEX(価格設定!E$2:X$2,0,MATCH($AW656,価格設定!E$1:X$1,1)))),"")</f>
        <v/>
      </c>
      <c r="X656" s="126" t="str">
        <f t="shared" si="1085"/>
        <v/>
      </c>
      <c r="Y656" s="128" t="str">
        <f t="shared" si="1095"/>
        <v/>
      </c>
      <c r="Z656" s="126" t="str">
        <f t="shared" si="1096"/>
        <v/>
      </c>
      <c r="AA656" s="129" t="str">
        <f t="shared" si="1097"/>
        <v/>
      </c>
      <c r="AB656" s="126" t="str">
        <f t="shared" si="1098"/>
        <v/>
      </c>
      <c r="AC656" s="280" t="str">
        <f t="shared" si="1099"/>
        <v/>
      </c>
      <c r="AD656" s="15"/>
      <c r="AE656" s="204" t="str">
        <f>IF(AF656="","",COUNT($AF$3:AF656))</f>
        <v/>
      </c>
      <c r="AF656" s="206" t="str">
        <f t="shared" si="1100"/>
        <v/>
      </c>
      <c r="AG656" s="204" t="str">
        <f t="shared" si="1101"/>
        <v/>
      </c>
      <c r="AH656" s="204" t="str">
        <f t="shared" si="1102"/>
        <v/>
      </c>
      <c r="AI656" s="287"/>
      <c r="AJ656" s="15"/>
      <c r="AK656" s="138" t="str">
        <f t="shared" si="1103"/>
        <v/>
      </c>
      <c r="AL656" s="131" t="str">
        <f t="shared" si="1104"/>
        <v/>
      </c>
      <c r="AM656" s="131" t="str">
        <f t="shared" si="1105"/>
        <v/>
      </c>
      <c r="AN656" s="313" t="str">
        <f t="shared" si="1106"/>
        <v/>
      </c>
      <c r="AO656" s="316" t="str">
        <f t="shared" si="1107"/>
        <v/>
      </c>
      <c r="AP656" s="18"/>
      <c r="AQ656" s="3" t="str">
        <f>IF(F656="","",MAX($AQ$3:AQ655)+1)</f>
        <v/>
      </c>
      <c r="AR656" s="3" t="str">
        <f>IF(OR(AQ656="",BB656=""),"",MAX($AR$3:AR655)+1)</f>
        <v/>
      </c>
      <c r="AS656" s="3" t="str">
        <f>IF(CQ656="","",RANK(CQ656,CQ$3:CQ$1048576,1)+COUNTIF($CQ$3:CQ656,CQ656)-1)</f>
        <v/>
      </c>
      <c r="AT656" s="21" t="str">
        <f>IF(C656="",IF(OR(AND($H656&lt;&gt;"",C656=""),AND($F655=$F656,$AZ656&lt;&gt;""),COUNTA($H$3:$H$1048576,#REF!,$F$3:$F$1048576)&gt;COUNTA($H$3:$H656,#REF!,$F$3:$F656),$AZ656&lt;&gt;""),INDEX(AT$3:AT$1048576,MATCH(MAX($AQ$3:$AQ655),$AQ$3:$AQ$1048576,0),0),""),C656)</f>
        <v/>
      </c>
      <c r="AU656" s="21" t="str">
        <f>IF(D656="",IF(OR(AND($H656&lt;&gt;"",D656=""),AND($F655=$F656,$AZ656&lt;&gt;""),COUNTA($H$3:$H$1048576,#REF!,$F$3:$F$1048576)&gt;COUNTA($H$3:$H656,#REF!,$F$3:$F656),$AZ656&lt;&gt;""),INDEX(AU$3:AU$1048576,MATCH(MAX($AQ$3:$AQ655),$AQ$3:$AQ$1048576,0),0),""),D656)</f>
        <v/>
      </c>
      <c r="AV656" s="21" t="str">
        <f>IF(E656="",IF(OR(AND($H656&lt;&gt;"",E656=""),AND($F655=$F656,$AZ656&lt;&gt;""),COUNTA($H$3:$H$1048576,#REF!,$F$3:$F$1048576)&gt;COUNTA($H$3:$H656,#REF!,$F$3:$F656),$AZ656&lt;&gt;""),INDEX(AV$3:AV$1048576,MATCH(MAX($AQ$3:$AQ655),$AQ$3:$AQ$1048576,0),0),""),E656)</f>
        <v/>
      </c>
      <c r="AW656" s="24" t="str">
        <f t="shared" si="1108"/>
        <v/>
      </c>
      <c r="AX656" s="13" t="str">
        <f t="shared" si="1109"/>
        <v/>
      </c>
      <c r="AY656" s="4" t="str">
        <f t="shared" si="1110"/>
        <v/>
      </c>
      <c r="AZ656" s="4" t="str">
        <f>IF(AX656="",IF(OR(AND(H656&lt;&gt;"",F656=""),COUNTA($H$3:$H$1048576)&gt;COUNTA($H$3:$H656)),INDEX(AX$3:AX656,MATCH(MAX($AQ$3:AQ656),AQ$3:AQ656,0),0),""),AX656)</f>
        <v/>
      </c>
      <c r="BA656" s="4" t="str">
        <f>IF(AY656="",IF(AND(H656&lt;&gt;"",F656=""),INDEX(AY$3:AY656,MATCH(MAX($AQ$3:AQ656),AQ$3:AQ656,0),0),""),AY656)</f>
        <v/>
      </c>
      <c r="BB656" s="82" t="str">
        <f>IF(BC656="","",RANK(BC656,BC$3:BC$1048576,1)+COUNTIF($BC$3:BC656,BC656)-1)</f>
        <v/>
      </c>
      <c r="BC656" s="139" t="str">
        <f t="shared" si="1111"/>
        <v/>
      </c>
      <c r="BD656" s="46" t="str">
        <f t="shared" si="1112"/>
        <v/>
      </c>
      <c r="BE656" s="46" t="str">
        <f t="shared" si="1113"/>
        <v/>
      </c>
      <c r="BF656" s="46" t="str">
        <f t="shared" si="1114"/>
        <v/>
      </c>
      <c r="BG656" s="4" t="str">
        <f t="shared" si="1115"/>
        <v/>
      </c>
      <c r="BH656" s="180" t="str">
        <f t="shared" si="1116"/>
        <v/>
      </c>
      <c r="BI656" s="16" t="str">
        <f t="shared" si="1117"/>
        <v/>
      </c>
      <c r="BJ656" s="52" t="str">
        <f>IF(BI656="","",IF(W656="","",IF(AND(K656=$K$1,$K$1&lt;&gt;""),$BT$2,IFERROR(IF(INDEX(価格設定!$D$5:$D$1048576,MATCH(Q656,価格設定!$B$5:$B$1048576,0),0)=価格設定!$D$3,$BT$2,$BS$2),$BS$2))))</f>
        <v/>
      </c>
      <c r="BK656" s="16" t="str">
        <f>IF(BI656="","",IF(COUNTIF($BI$3:BI656,BI656)=1,1,IF(AND(BI655=BI656,BH656=""),BK655,COUNTIF($BH$3:BH656,BH656))))</f>
        <v/>
      </c>
      <c r="BL656" s="52" t="str">
        <f t="shared" si="1118"/>
        <v/>
      </c>
      <c r="BM656" s="52" t="str">
        <f t="shared" si="1119"/>
        <v/>
      </c>
      <c r="BN656" s="119" t="str">
        <f t="shared" si="1120"/>
        <v/>
      </c>
      <c r="BO656" s="119" t="str">
        <f t="shared" si="1121"/>
        <v/>
      </c>
      <c r="BP656" s="17" t="str">
        <f t="shared" si="1122"/>
        <v/>
      </c>
      <c r="BQ656" s="17" t="str">
        <f t="shared" si="1123"/>
        <v/>
      </c>
      <c r="BR656" s="17" t="str">
        <f>IF(OR(BP656="",COUNTIF($BO$3:BO656,BO656)&lt;&gt;1),"",SUMIF(BO$3:BO$1048576,BO656,BP$3:BP$1048576))</f>
        <v/>
      </c>
      <c r="BS656" s="17" t="str">
        <f t="shared" si="1124"/>
        <v/>
      </c>
      <c r="BT656" s="17" t="str">
        <f t="shared" si="1125"/>
        <v/>
      </c>
      <c r="BU656" s="17" t="str">
        <f t="shared" si="1126"/>
        <v/>
      </c>
      <c r="BV656" s="24" t="str">
        <f t="shared" si="1127"/>
        <v/>
      </c>
      <c r="BW656" s="24" t="str">
        <f t="shared" si="1128"/>
        <v/>
      </c>
      <c r="BX656" s="24" t="str">
        <f t="shared" si="1129"/>
        <v/>
      </c>
      <c r="BY656" s="26" t="str">
        <f t="shared" si="1130"/>
        <v/>
      </c>
      <c r="BZ656" s="26" t="str">
        <f t="shared" si="1131"/>
        <v/>
      </c>
      <c r="CA656" s="26" t="str">
        <f t="shared" si="1132"/>
        <v/>
      </c>
      <c r="CB656" s="66" t="str">
        <f t="shared" si="1133"/>
        <v/>
      </c>
      <c r="CC656" s="65" t="str">
        <f t="shared" si="1134"/>
        <v/>
      </c>
      <c r="CD656" s="26" t="str">
        <f t="shared" si="1135"/>
        <v/>
      </c>
      <c r="CE656" s="26" t="str">
        <f t="shared" si="1136"/>
        <v/>
      </c>
      <c r="CF656" s="193" t="str">
        <f t="shared" si="1137"/>
        <v/>
      </c>
      <c r="CG656" s="193" t="str">
        <f t="shared" si="1138"/>
        <v/>
      </c>
      <c r="CH656" s="26" t="str">
        <f t="shared" si="1139"/>
        <v/>
      </c>
      <c r="CI656" s="26" t="str">
        <f t="shared" si="1140"/>
        <v/>
      </c>
      <c r="CJ656" s="65" t="str">
        <f t="shared" si="1141"/>
        <v/>
      </c>
      <c r="CK656" s="65" t="str">
        <f t="shared" si="1142"/>
        <v/>
      </c>
      <c r="CL656" s="64" t="str">
        <f t="shared" si="1143"/>
        <v/>
      </c>
      <c r="CM656" s="64" t="str">
        <f t="shared" si="1144"/>
        <v/>
      </c>
      <c r="CN656" s="65" t="str">
        <f t="shared" si="1145"/>
        <v/>
      </c>
      <c r="CP656" s="63" t="str">
        <f>IF(BH656="","",MAX($CP$3:CP655)+1)</f>
        <v/>
      </c>
      <c r="CQ656" s="24" t="str">
        <f t="shared" si="1146"/>
        <v/>
      </c>
      <c r="CR656" s="24" t="str">
        <f t="shared" si="1147"/>
        <v/>
      </c>
      <c r="CS656" s="24" t="str">
        <f t="shared" si="1148"/>
        <v/>
      </c>
      <c r="CT656" s="58" t="str">
        <f>IF(BO656="","",COUNTIF($BO$3:BO656,BO656)&amp;"@"&amp;BO656)</f>
        <v/>
      </c>
      <c r="CU656" s="16" t="str">
        <f t="shared" si="1086"/>
        <v/>
      </c>
      <c r="CV656" s="63" t="str">
        <f t="shared" si="1149"/>
        <v/>
      </c>
      <c r="CW656" s="16" t="str">
        <f t="shared" si="1150"/>
        <v/>
      </c>
      <c r="CX656" s="16" t="str">
        <f t="shared" si="1151"/>
        <v/>
      </c>
      <c r="CY656" s="16" t="str">
        <f t="shared" si="1152"/>
        <v/>
      </c>
      <c r="CZ656" s="85" t="str">
        <f t="shared" si="1153"/>
        <v/>
      </c>
      <c r="DA656" s="16" t="str">
        <f t="shared" si="1154"/>
        <v/>
      </c>
      <c r="DB656" s="16" t="str">
        <f t="shared" si="1155"/>
        <v/>
      </c>
      <c r="DC656" s="28" t="str">
        <f>IF(CP656="","",$DC$1&amp;(INDEX(価格設定!D$1:XFD$3,ROW(価格設定!$D$3),MATCH($AW656,価格設定!D$1:XFD$1,1))*100)&amp;"%")</f>
        <v/>
      </c>
      <c r="DD656" s="28" t="str">
        <f>IF(CP656="","",$DD$1&amp;(INDEX(価格設定!D$1:XFD$3,ROW(価格設定!$D$2),MATCH($AW656,価格設定!D$1:XFD$1,1))*100)&amp;"%")</f>
        <v/>
      </c>
      <c r="DE656" s="29" t="str">
        <f t="shared" si="1156"/>
        <v/>
      </c>
      <c r="DG656" s="58" t="str">
        <f t="shared" si="1157"/>
        <v/>
      </c>
      <c r="DH656" s="58" t="str">
        <f t="shared" si="1158"/>
        <v/>
      </c>
      <c r="DI656" s="58" t="str">
        <f t="shared" si="1159"/>
        <v/>
      </c>
      <c r="DJ656" s="85" t="str">
        <f t="shared" si="1160"/>
        <v/>
      </c>
      <c r="DL656" s="58" t="str">
        <f>IF(COUNTIF(DG$3:DG$1048576,DG656)=COUNTIF($DG$3:$DG656,DG656),DG656,"")</f>
        <v/>
      </c>
      <c r="DM656" s="85" t="str">
        <f t="shared" si="1161"/>
        <v/>
      </c>
      <c r="DN656" s="85" t="str">
        <f t="shared" si="1087"/>
        <v/>
      </c>
      <c r="DO656" s="85" t="str">
        <f t="shared" si="1087"/>
        <v/>
      </c>
      <c r="DP656" s="303"/>
      <c r="DQ656" s="17" t="str">
        <f t="shared" si="1088"/>
        <v/>
      </c>
      <c r="DR656" s="17" t="str">
        <f t="shared" si="1089"/>
        <v/>
      </c>
      <c r="DS656" s="17" t="str">
        <f t="shared" si="1090"/>
        <v/>
      </c>
      <c r="DU656" s="16" t="str">
        <f t="shared" si="1162"/>
        <v/>
      </c>
      <c r="DV656" s="16" t="str">
        <f>IF(DU656="","",COUNT($DU$3:DU656))</f>
        <v/>
      </c>
      <c r="DW656" s="16" t="str">
        <f t="shared" si="1163"/>
        <v/>
      </c>
      <c r="DX656" s="16" t="str">
        <f t="shared" si="1164"/>
        <v/>
      </c>
      <c r="DY656" s="16" t="str">
        <f>IF(DZ656="","",COUNTIF(DZ$3:DZ656,DZ656))</f>
        <v/>
      </c>
      <c r="DZ656" s="16" t="str">
        <f t="shared" si="1165"/>
        <v/>
      </c>
      <c r="EA656" s="16" t="str">
        <f t="shared" si="1166"/>
        <v/>
      </c>
      <c r="EB656" s="16" t="str">
        <f t="shared" si="1167"/>
        <v/>
      </c>
      <c r="EC656" s="16" t="str">
        <f t="shared" si="1168"/>
        <v/>
      </c>
      <c r="ED656" s="16" t="str">
        <f t="shared" si="1169"/>
        <v/>
      </c>
      <c r="EE656" s="16" t="str">
        <f t="shared" si="1170"/>
        <v/>
      </c>
      <c r="EF656" s="16" t="str">
        <f t="shared" si="1171"/>
        <v/>
      </c>
      <c r="EG656" s="16" t="str">
        <f t="shared" si="1172"/>
        <v/>
      </c>
      <c r="EH656" s="16" t="str">
        <f t="shared" si="1173"/>
        <v/>
      </c>
      <c r="EI656" s="16" t="str">
        <f t="shared" si="1174"/>
        <v/>
      </c>
      <c r="EJ656" s="16" t="str">
        <f t="shared" si="1175"/>
        <v/>
      </c>
      <c r="EK656" s="16" t="str">
        <f t="shared" si="1176"/>
        <v/>
      </c>
      <c r="EL656" s="58" t="str">
        <f t="shared" si="1177"/>
        <v/>
      </c>
      <c r="EM656" s="58" t="str">
        <f>IF(OR($DZ656="",CR656=""),IF($EL656="","",$EL656),IF(OR(CR656="なし",CR656=0),領収書!$H$1,CR656))</f>
        <v/>
      </c>
      <c r="EN656" s="58" t="str">
        <f>IF(OR($DZ656="",CS656=""),IF($EL656="","",$EL656),IF(OR(CS656="なし",CS656=0),入力!$EN$1,CS656))</f>
        <v/>
      </c>
      <c r="EO656" s="63" t="str">
        <f t="shared" si="1178"/>
        <v/>
      </c>
      <c r="EP656" s="63" t="str">
        <f t="shared" si="1179"/>
        <v/>
      </c>
      <c r="ER656" s="16" t="str">
        <f>IF(AND(COUNTIF($ET$3:ET656,ET656)=1,ET656&lt;&gt;""),MAX($ER$3:ER655)+1,"")</f>
        <v/>
      </c>
      <c r="ES656" s="16" t="str">
        <f>IF(価格設定!B658="","",価格設定!B658)</f>
        <v/>
      </c>
      <c r="ET656" s="16" t="str">
        <f>IF(価格設定!C658="","",価格設定!C658)</f>
        <v/>
      </c>
      <c r="EV656" s="16" t="str">
        <f t="shared" si="1091"/>
        <v/>
      </c>
      <c r="EW656" s="16" t="str">
        <f t="shared" si="1180"/>
        <v/>
      </c>
    </row>
    <row r="657" spans="1:153" ht="30" customHeight="1" x14ac:dyDescent="0.2">
      <c r="A657" s="225"/>
      <c r="B657" s="212"/>
      <c r="C657" s="221"/>
      <c r="D657" s="164"/>
      <c r="E657" s="165"/>
      <c r="F657" s="166"/>
      <c r="G657" s="167"/>
      <c r="H657" s="179"/>
      <c r="I657" s="306"/>
      <c r="J657" s="169"/>
      <c r="K657" s="179"/>
      <c r="L657" s="186"/>
      <c r="M657" s="186"/>
      <c r="N657" s="168"/>
      <c r="O657" s="170"/>
      <c r="P657" s="212"/>
      <c r="Q657" s="179" t="str">
        <f>IFERROR(IF(H657="","",IFERROR(INDEX(価格設定!$B$5:$B$1048576,MATCH(H657,価格設定!$B$5:$B$1048576,0),0),INDEX(価格設定!$B$5:$B$1048576,MATCH("*"&amp;H657&amp;"*",価格設定!$B$5:$B$1048576,0),0))),H657)</f>
        <v/>
      </c>
      <c r="R657" s="250" t="str">
        <f>IFERROR(IF(Q657="",IF(K657="","",K657),IF(K657="",IF(INDEX(価格設定!$C$5:$C$1048576,MATCH(Q657,価格設定!$B$5:$B$1048576,0),0)=0,"",INDEX(価格設定!$C$5:$C$1048576,MATCH(Q657,価格設定!$B$5:$B$1048576,0),0)),IF(K657="なし","",K657))),"")</f>
        <v/>
      </c>
      <c r="S657" s="308" t="str">
        <f t="shared" si="1092"/>
        <v/>
      </c>
      <c r="T657" s="126" t="str">
        <f>IFERROR(IF(J657="",IF(INDEX(価格設定!$E$5:$R$1048576,MATCH($Q657,価格設定!B$5:B$1048576,0),MATCH($AW657,価格設定!E$1:X$1,1))=0,"",INDEX(価格設定!$E$5:$R$1048576,MATCH($Q657,価格設定!B$5:B$1048576,0),MATCH($AW657,価格設定!E$1:X$1,1))),J657),"")</f>
        <v/>
      </c>
      <c r="U657" s="126" t="str">
        <f t="shared" si="1093"/>
        <v/>
      </c>
      <c r="V657" s="132" t="str">
        <f t="shared" si="1094"/>
        <v/>
      </c>
      <c r="W657" s="127" t="str">
        <f>IFERROR(IF(OR(T657="",T657&lt;0),"",IFERROR(INDEX(価格設定!E$2:X$3,IF(AND(K657=$K$1,$K$1&lt;&gt;""),ROW(価格設定!$D$3)-1,MATCH(INDEX(価格設定!$D$5:$D$1048576,MATCH(Q657,価格設定!$B$5:$B$1048576,0),0),価格設定!$D$2:$D$3,0)),MATCH($AW657,価格設定!E$1:X$1,1)),INDEX(価格設定!E$2:X$2,0,MATCH($AW657,価格設定!E$1:X$1,1)))),"")</f>
        <v/>
      </c>
      <c r="X657" s="126" t="str">
        <f t="shared" si="1085"/>
        <v/>
      </c>
      <c r="Y657" s="128" t="str">
        <f t="shared" si="1095"/>
        <v/>
      </c>
      <c r="Z657" s="126" t="str">
        <f t="shared" si="1096"/>
        <v/>
      </c>
      <c r="AA657" s="129" t="str">
        <f t="shared" si="1097"/>
        <v/>
      </c>
      <c r="AB657" s="126" t="str">
        <f t="shared" si="1098"/>
        <v/>
      </c>
      <c r="AC657" s="280" t="str">
        <f t="shared" si="1099"/>
        <v/>
      </c>
      <c r="AD657" s="15"/>
      <c r="AE657" s="204" t="str">
        <f>IF(AF657="","",COUNT($AF$3:AF657))</f>
        <v/>
      </c>
      <c r="AF657" s="206" t="str">
        <f t="shared" si="1100"/>
        <v/>
      </c>
      <c r="AG657" s="204" t="str">
        <f t="shared" si="1101"/>
        <v/>
      </c>
      <c r="AH657" s="204" t="str">
        <f t="shared" si="1102"/>
        <v/>
      </c>
      <c r="AI657" s="287"/>
      <c r="AJ657" s="15"/>
      <c r="AK657" s="138" t="str">
        <f t="shared" si="1103"/>
        <v/>
      </c>
      <c r="AL657" s="131" t="str">
        <f t="shared" si="1104"/>
        <v/>
      </c>
      <c r="AM657" s="131" t="str">
        <f t="shared" si="1105"/>
        <v/>
      </c>
      <c r="AN657" s="313" t="str">
        <f t="shared" si="1106"/>
        <v/>
      </c>
      <c r="AO657" s="316" t="str">
        <f t="shared" si="1107"/>
        <v/>
      </c>
      <c r="AP657" s="18"/>
      <c r="AQ657" s="3" t="str">
        <f>IF(F657="","",MAX($AQ$3:AQ656)+1)</f>
        <v/>
      </c>
      <c r="AR657" s="3" t="str">
        <f>IF(OR(AQ657="",BB657=""),"",MAX($AR$3:AR656)+1)</f>
        <v/>
      </c>
      <c r="AS657" s="3" t="str">
        <f>IF(CQ657="","",RANK(CQ657,CQ$3:CQ$1048576,1)+COUNTIF($CQ$3:CQ657,CQ657)-1)</f>
        <v/>
      </c>
      <c r="AT657" s="21" t="str">
        <f>IF(C657="",IF(OR(AND($H657&lt;&gt;"",C657=""),AND($F656=$F657,$AZ657&lt;&gt;""),COUNTA($H$3:$H$1048576,#REF!,$F$3:$F$1048576)&gt;COUNTA($H$3:$H657,#REF!,$F$3:$F657),$AZ657&lt;&gt;""),INDEX(AT$3:AT$1048576,MATCH(MAX($AQ$3:$AQ656),$AQ$3:$AQ$1048576,0),0),""),C657)</f>
        <v/>
      </c>
      <c r="AU657" s="21" t="str">
        <f>IF(D657="",IF(OR(AND($H657&lt;&gt;"",D657=""),AND($F656=$F657,$AZ657&lt;&gt;""),COUNTA($H$3:$H$1048576,#REF!,$F$3:$F$1048576)&gt;COUNTA($H$3:$H657,#REF!,$F$3:$F657),$AZ657&lt;&gt;""),INDEX(AU$3:AU$1048576,MATCH(MAX($AQ$3:$AQ656),$AQ$3:$AQ$1048576,0),0),""),D657)</f>
        <v/>
      </c>
      <c r="AV657" s="21" t="str">
        <f>IF(E657="",IF(OR(AND($H657&lt;&gt;"",E657=""),AND($F656=$F657,$AZ657&lt;&gt;""),COUNTA($H$3:$H$1048576,#REF!,$F$3:$F$1048576)&gt;COUNTA($H$3:$H657,#REF!,$F$3:$F657),$AZ657&lt;&gt;""),INDEX(AV$3:AV$1048576,MATCH(MAX($AQ$3:$AQ656),$AQ$3:$AQ$1048576,0),0),""),E657)</f>
        <v/>
      </c>
      <c r="AW657" s="24" t="str">
        <f t="shared" si="1108"/>
        <v/>
      </c>
      <c r="AX657" s="13" t="str">
        <f t="shared" si="1109"/>
        <v/>
      </c>
      <c r="AY657" s="4" t="str">
        <f t="shared" si="1110"/>
        <v/>
      </c>
      <c r="AZ657" s="4" t="str">
        <f>IF(AX657="",IF(OR(AND(H657&lt;&gt;"",F657=""),COUNTA($H$3:$H$1048576)&gt;COUNTA($H$3:$H657)),INDEX(AX$3:AX657,MATCH(MAX($AQ$3:AQ657),AQ$3:AQ657,0),0),""),AX657)</f>
        <v/>
      </c>
      <c r="BA657" s="4" t="str">
        <f>IF(AY657="",IF(AND(H657&lt;&gt;"",F657=""),INDEX(AY$3:AY657,MATCH(MAX($AQ$3:AQ657),AQ$3:AQ657,0),0),""),AY657)</f>
        <v/>
      </c>
      <c r="BB657" s="82" t="str">
        <f>IF(BC657="","",RANK(BC657,BC$3:BC$1048576,1)+COUNTIF($BC$3:BC657,BC657)-1)</f>
        <v/>
      </c>
      <c r="BC657" s="139" t="str">
        <f t="shared" si="1111"/>
        <v/>
      </c>
      <c r="BD657" s="46" t="str">
        <f t="shared" si="1112"/>
        <v/>
      </c>
      <c r="BE657" s="46" t="str">
        <f t="shared" si="1113"/>
        <v/>
      </c>
      <c r="BF657" s="46" t="str">
        <f t="shared" si="1114"/>
        <v/>
      </c>
      <c r="BG657" s="4" t="str">
        <f t="shared" si="1115"/>
        <v/>
      </c>
      <c r="BH657" s="180" t="str">
        <f t="shared" si="1116"/>
        <v/>
      </c>
      <c r="BI657" s="16" t="str">
        <f t="shared" si="1117"/>
        <v/>
      </c>
      <c r="BJ657" s="52" t="str">
        <f>IF(BI657="","",IF(W657="","",IF(AND(K657=$K$1,$K$1&lt;&gt;""),$BT$2,IFERROR(IF(INDEX(価格設定!$D$5:$D$1048576,MATCH(Q657,価格設定!$B$5:$B$1048576,0),0)=価格設定!$D$3,$BT$2,$BS$2),$BS$2))))</f>
        <v/>
      </c>
      <c r="BK657" s="16" t="str">
        <f>IF(BI657="","",IF(COUNTIF($BI$3:BI657,BI657)=1,1,IF(AND(BI656=BI657,BH657=""),BK656,COUNTIF($BH$3:BH657,BH657))))</f>
        <v/>
      </c>
      <c r="BL657" s="52" t="str">
        <f t="shared" si="1118"/>
        <v/>
      </c>
      <c r="BM657" s="52" t="str">
        <f t="shared" si="1119"/>
        <v/>
      </c>
      <c r="BN657" s="119" t="str">
        <f t="shared" si="1120"/>
        <v/>
      </c>
      <c r="BO657" s="119" t="str">
        <f t="shared" si="1121"/>
        <v/>
      </c>
      <c r="BP657" s="17" t="str">
        <f t="shared" si="1122"/>
        <v/>
      </c>
      <c r="BQ657" s="17" t="str">
        <f t="shared" si="1123"/>
        <v/>
      </c>
      <c r="BR657" s="17" t="str">
        <f>IF(OR(BP657="",COUNTIF($BO$3:BO657,BO657)&lt;&gt;1),"",SUMIF(BO$3:BO$1048576,BO657,BP$3:BP$1048576))</f>
        <v/>
      </c>
      <c r="BS657" s="17" t="str">
        <f t="shared" si="1124"/>
        <v/>
      </c>
      <c r="BT657" s="17" t="str">
        <f t="shared" si="1125"/>
        <v/>
      </c>
      <c r="BU657" s="17" t="str">
        <f t="shared" si="1126"/>
        <v/>
      </c>
      <c r="BV657" s="24" t="str">
        <f t="shared" si="1127"/>
        <v/>
      </c>
      <c r="BW657" s="24" t="str">
        <f t="shared" si="1128"/>
        <v/>
      </c>
      <c r="BX657" s="24" t="str">
        <f t="shared" si="1129"/>
        <v/>
      </c>
      <c r="BY657" s="26" t="str">
        <f t="shared" si="1130"/>
        <v/>
      </c>
      <c r="BZ657" s="26" t="str">
        <f t="shared" si="1131"/>
        <v/>
      </c>
      <c r="CA657" s="26" t="str">
        <f t="shared" si="1132"/>
        <v/>
      </c>
      <c r="CB657" s="66" t="str">
        <f t="shared" si="1133"/>
        <v/>
      </c>
      <c r="CC657" s="65" t="str">
        <f t="shared" si="1134"/>
        <v/>
      </c>
      <c r="CD657" s="26" t="str">
        <f t="shared" si="1135"/>
        <v/>
      </c>
      <c r="CE657" s="26" t="str">
        <f t="shared" si="1136"/>
        <v/>
      </c>
      <c r="CF657" s="193" t="str">
        <f t="shared" si="1137"/>
        <v/>
      </c>
      <c r="CG657" s="193" t="str">
        <f t="shared" si="1138"/>
        <v/>
      </c>
      <c r="CH657" s="26" t="str">
        <f t="shared" si="1139"/>
        <v/>
      </c>
      <c r="CI657" s="26" t="str">
        <f t="shared" si="1140"/>
        <v/>
      </c>
      <c r="CJ657" s="65" t="str">
        <f t="shared" si="1141"/>
        <v/>
      </c>
      <c r="CK657" s="65" t="str">
        <f t="shared" si="1142"/>
        <v/>
      </c>
      <c r="CL657" s="64" t="str">
        <f t="shared" si="1143"/>
        <v/>
      </c>
      <c r="CM657" s="64" t="str">
        <f t="shared" si="1144"/>
        <v/>
      </c>
      <c r="CN657" s="65" t="str">
        <f t="shared" si="1145"/>
        <v/>
      </c>
      <c r="CP657" s="63" t="str">
        <f>IF(BH657="","",MAX($CP$3:CP656)+1)</f>
        <v/>
      </c>
      <c r="CQ657" s="24" t="str">
        <f t="shared" si="1146"/>
        <v/>
      </c>
      <c r="CR657" s="24" t="str">
        <f t="shared" si="1147"/>
        <v/>
      </c>
      <c r="CS657" s="24" t="str">
        <f t="shared" si="1148"/>
        <v/>
      </c>
      <c r="CT657" s="58" t="str">
        <f>IF(BO657="","",COUNTIF($BO$3:BO657,BO657)&amp;"@"&amp;BO657)</f>
        <v/>
      </c>
      <c r="CU657" s="16" t="str">
        <f t="shared" si="1086"/>
        <v/>
      </c>
      <c r="CV657" s="63" t="str">
        <f t="shared" si="1149"/>
        <v/>
      </c>
      <c r="CW657" s="16" t="str">
        <f t="shared" si="1150"/>
        <v/>
      </c>
      <c r="CX657" s="16" t="str">
        <f t="shared" si="1151"/>
        <v/>
      </c>
      <c r="CY657" s="16" t="str">
        <f t="shared" si="1152"/>
        <v/>
      </c>
      <c r="CZ657" s="85" t="str">
        <f t="shared" si="1153"/>
        <v/>
      </c>
      <c r="DA657" s="16" t="str">
        <f t="shared" si="1154"/>
        <v/>
      </c>
      <c r="DB657" s="16" t="str">
        <f t="shared" si="1155"/>
        <v/>
      </c>
      <c r="DC657" s="28" t="str">
        <f>IF(CP657="","",$DC$1&amp;(INDEX(価格設定!D$1:XFD$3,ROW(価格設定!$D$3),MATCH($AW657,価格設定!D$1:XFD$1,1))*100)&amp;"%")</f>
        <v/>
      </c>
      <c r="DD657" s="28" t="str">
        <f>IF(CP657="","",$DD$1&amp;(INDEX(価格設定!D$1:XFD$3,ROW(価格設定!$D$2),MATCH($AW657,価格設定!D$1:XFD$1,1))*100)&amp;"%")</f>
        <v/>
      </c>
      <c r="DE657" s="29" t="str">
        <f t="shared" si="1156"/>
        <v/>
      </c>
      <c r="DG657" s="58" t="str">
        <f t="shared" si="1157"/>
        <v/>
      </c>
      <c r="DH657" s="58" t="str">
        <f t="shared" si="1158"/>
        <v/>
      </c>
      <c r="DI657" s="58" t="str">
        <f t="shared" si="1159"/>
        <v/>
      </c>
      <c r="DJ657" s="85" t="str">
        <f t="shared" si="1160"/>
        <v/>
      </c>
      <c r="DL657" s="58" t="str">
        <f>IF(COUNTIF(DG$3:DG$1048576,DG657)=COUNTIF($DG$3:$DG657,DG657),DG657,"")</f>
        <v/>
      </c>
      <c r="DM657" s="85" t="str">
        <f t="shared" si="1161"/>
        <v/>
      </c>
      <c r="DN657" s="85" t="str">
        <f t="shared" si="1087"/>
        <v/>
      </c>
      <c r="DO657" s="85" t="str">
        <f t="shared" si="1087"/>
        <v/>
      </c>
      <c r="DP657" s="303"/>
      <c r="DQ657" s="17" t="str">
        <f t="shared" si="1088"/>
        <v/>
      </c>
      <c r="DR657" s="17" t="str">
        <f t="shared" si="1089"/>
        <v/>
      </c>
      <c r="DS657" s="17" t="str">
        <f t="shared" si="1090"/>
        <v/>
      </c>
      <c r="DU657" s="16" t="str">
        <f t="shared" si="1162"/>
        <v/>
      </c>
      <c r="DV657" s="16" t="str">
        <f>IF(DU657="","",COUNT($DU$3:DU657))</f>
        <v/>
      </c>
      <c r="DW657" s="16" t="str">
        <f t="shared" si="1163"/>
        <v/>
      </c>
      <c r="DX657" s="16" t="str">
        <f t="shared" si="1164"/>
        <v/>
      </c>
      <c r="DY657" s="16" t="str">
        <f>IF(DZ657="","",COUNTIF(DZ$3:DZ657,DZ657))</f>
        <v/>
      </c>
      <c r="DZ657" s="16" t="str">
        <f t="shared" si="1165"/>
        <v/>
      </c>
      <c r="EA657" s="16" t="str">
        <f t="shared" si="1166"/>
        <v/>
      </c>
      <c r="EB657" s="16" t="str">
        <f t="shared" si="1167"/>
        <v/>
      </c>
      <c r="EC657" s="16" t="str">
        <f t="shared" si="1168"/>
        <v/>
      </c>
      <c r="ED657" s="16" t="str">
        <f t="shared" si="1169"/>
        <v/>
      </c>
      <c r="EE657" s="16" t="str">
        <f t="shared" si="1170"/>
        <v/>
      </c>
      <c r="EF657" s="16" t="str">
        <f t="shared" si="1171"/>
        <v/>
      </c>
      <c r="EG657" s="16" t="str">
        <f t="shared" si="1172"/>
        <v/>
      </c>
      <c r="EH657" s="16" t="str">
        <f t="shared" si="1173"/>
        <v/>
      </c>
      <c r="EI657" s="16" t="str">
        <f t="shared" si="1174"/>
        <v/>
      </c>
      <c r="EJ657" s="16" t="str">
        <f t="shared" si="1175"/>
        <v/>
      </c>
      <c r="EK657" s="16" t="str">
        <f t="shared" si="1176"/>
        <v/>
      </c>
      <c r="EL657" s="58" t="str">
        <f t="shared" si="1177"/>
        <v/>
      </c>
      <c r="EM657" s="58" t="str">
        <f>IF(OR($DZ657="",CR657=""),IF($EL657="","",$EL657),IF(OR(CR657="なし",CR657=0),領収書!$H$1,CR657))</f>
        <v/>
      </c>
      <c r="EN657" s="58" t="str">
        <f>IF(OR($DZ657="",CS657=""),IF($EL657="","",$EL657),IF(OR(CS657="なし",CS657=0),入力!$EN$1,CS657))</f>
        <v/>
      </c>
      <c r="EO657" s="63" t="str">
        <f t="shared" si="1178"/>
        <v/>
      </c>
      <c r="EP657" s="63" t="str">
        <f t="shared" si="1179"/>
        <v/>
      </c>
      <c r="ER657" s="16" t="str">
        <f>IF(AND(COUNTIF($ET$3:ET657,ET657)=1,ET657&lt;&gt;""),MAX($ER$3:ER656)+1,"")</f>
        <v/>
      </c>
      <c r="ES657" s="16" t="str">
        <f>IF(価格設定!B659="","",価格設定!B659)</f>
        <v/>
      </c>
      <c r="ET657" s="16" t="str">
        <f>IF(価格設定!C659="","",価格設定!C659)</f>
        <v/>
      </c>
      <c r="EV657" s="16" t="str">
        <f t="shared" si="1091"/>
        <v/>
      </c>
      <c r="EW657" s="16" t="str">
        <f t="shared" si="1180"/>
        <v/>
      </c>
    </row>
    <row r="658" spans="1:153" ht="30" customHeight="1" x14ac:dyDescent="0.2">
      <c r="A658" s="225"/>
      <c r="B658" s="212"/>
      <c r="C658" s="221"/>
      <c r="D658" s="164"/>
      <c r="E658" s="165"/>
      <c r="F658" s="166"/>
      <c r="G658" s="167"/>
      <c r="H658" s="179"/>
      <c r="I658" s="306"/>
      <c r="J658" s="169"/>
      <c r="K658" s="179"/>
      <c r="L658" s="186"/>
      <c r="M658" s="186"/>
      <c r="N658" s="168"/>
      <c r="O658" s="170"/>
      <c r="P658" s="212"/>
      <c r="Q658" s="179" t="str">
        <f>IFERROR(IF(H658="","",IFERROR(INDEX(価格設定!$B$5:$B$1048576,MATCH(H658,価格設定!$B$5:$B$1048576,0),0),INDEX(価格設定!$B$5:$B$1048576,MATCH("*"&amp;H658&amp;"*",価格設定!$B$5:$B$1048576,0),0))),H658)</f>
        <v/>
      </c>
      <c r="R658" s="250" t="str">
        <f>IFERROR(IF(Q658="",IF(K658="","",K658),IF(K658="",IF(INDEX(価格設定!$C$5:$C$1048576,MATCH(Q658,価格設定!$B$5:$B$1048576,0),0)=0,"",INDEX(価格設定!$C$5:$C$1048576,MATCH(Q658,価格設定!$B$5:$B$1048576,0),0)),IF(K658="なし","",K658))),"")</f>
        <v/>
      </c>
      <c r="S658" s="308" t="str">
        <f t="shared" si="1092"/>
        <v/>
      </c>
      <c r="T658" s="126" t="str">
        <f>IFERROR(IF(J658="",IF(INDEX(価格設定!$E$5:$R$1048576,MATCH($Q658,価格設定!B$5:B$1048576,0),MATCH($AW658,価格設定!E$1:X$1,1))=0,"",INDEX(価格設定!$E$5:$R$1048576,MATCH($Q658,価格設定!B$5:B$1048576,0),MATCH($AW658,価格設定!E$1:X$1,1))),J658),"")</f>
        <v/>
      </c>
      <c r="U658" s="126" t="str">
        <f t="shared" si="1093"/>
        <v/>
      </c>
      <c r="V658" s="132" t="str">
        <f t="shared" si="1094"/>
        <v/>
      </c>
      <c r="W658" s="127" t="str">
        <f>IFERROR(IF(OR(T658="",T658&lt;0),"",IFERROR(INDEX(価格設定!E$2:X$3,IF(AND(K658=$K$1,$K$1&lt;&gt;""),ROW(価格設定!$D$3)-1,MATCH(INDEX(価格設定!$D$5:$D$1048576,MATCH(Q658,価格設定!$B$5:$B$1048576,0),0),価格設定!$D$2:$D$3,0)),MATCH($AW658,価格設定!E$1:X$1,1)),INDEX(価格設定!E$2:X$2,0,MATCH($AW658,価格設定!E$1:X$1,1)))),"")</f>
        <v/>
      </c>
      <c r="X658" s="126" t="str">
        <f t="shared" si="1085"/>
        <v/>
      </c>
      <c r="Y658" s="128" t="str">
        <f t="shared" si="1095"/>
        <v/>
      </c>
      <c r="Z658" s="126" t="str">
        <f t="shared" si="1096"/>
        <v/>
      </c>
      <c r="AA658" s="129" t="str">
        <f t="shared" si="1097"/>
        <v/>
      </c>
      <c r="AB658" s="126" t="str">
        <f t="shared" si="1098"/>
        <v/>
      </c>
      <c r="AC658" s="280" t="str">
        <f t="shared" si="1099"/>
        <v/>
      </c>
      <c r="AD658" s="15"/>
      <c r="AE658" s="204" t="str">
        <f>IF(AF658="","",COUNT($AF$3:AF658))</f>
        <v/>
      </c>
      <c r="AF658" s="206" t="str">
        <f t="shared" si="1100"/>
        <v/>
      </c>
      <c r="AG658" s="204" t="str">
        <f t="shared" si="1101"/>
        <v/>
      </c>
      <c r="AH658" s="204" t="str">
        <f t="shared" si="1102"/>
        <v/>
      </c>
      <c r="AI658" s="287"/>
      <c r="AJ658" s="15"/>
      <c r="AK658" s="138" t="str">
        <f t="shared" si="1103"/>
        <v/>
      </c>
      <c r="AL658" s="131" t="str">
        <f t="shared" si="1104"/>
        <v/>
      </c>
      <c r="AM658" s="131" t="str">
        <f t="shared" si="1105"/>
        <v/>
      </c>
      <c r="AN658" s="313" t="str">
        <f t="shared" si="1106"/>
        <v/>
      </c>
      <c r="AO658" s="316" t="str">
        <f t="shared" si="1107"/>
        <v/>
      </c>
      <c r="AP658" s="18"/>
      <c r="AQ658" s="3" t="str">
        <f>IF(F658="","",MAX($AQ$3:AQ657)+1)</f>
        <v/>
      </c>
      <c r="AR658" s="3" t="str">
        <f>IF(OR(AQ658="",BB658=""),"",MAX($AR$3:AR657)+1)</f>
        <v/>
      </c>
      <c r="AS658" s="3" t="str">
        <f>IF(CQ658="","",RANK(CQ658,CQ$3:CQ$1048576,1)+COUNTIF($CQ$3:CQ658,CQ658)-1)</f>
        <v/>
      </c>
      <c r="AT658" s="21" t="str">
        <f>IF(C658="",IF(OR(AND($H658&lt;&gt;"",C658=""),AND($F657=$F658,$AZ658&lt;&gt;""),COUNTA($H$3:$H$1048576,#REF!,$F$3:$F$1048576)&gt;COUNTA($H$3:$H658,#REF!,$F$3:$F658),$AZ658&lt;&gt;""),INDEX(AT$3:AT$1048576,MATCH(MAX($AQ$3:$AQ657),$AQ$3:$AQ$1048576,0),0),""),C658)</f>
        <v/>
      </c>
      <c r="AU658" s="21" t="str">
        <f>IF(D658="",IF(OR(AND($H658&lt;&gt;"",D658=""),AND($F657=$F658,$AZ658&lt;&gt;""),COUNTA($H$3:$H$1048576,#REF!,$F$3:$F$1048576)&gt;COUNTA($H$3:$H658,#REF!,$F$3:$F658),$AZ658&lt;&gt;""),INDEX(AU$3:AU$1048576,MATCH(MAX($AQ$3:$AQ657),$AQ$3:$AQ$1048576,0),0),""),D658)</f>
        <v/>
      </c>
      <c r="AV658" s="21" t="str">
        <f>IF(E658="",IF(OR(AND($H658&lt;&gt;"",E658=""),AND($F657=$F658,$AZ658&lt;&gt;""),COUNTA($H$3:$H$1048576,#REF!,$F$3:$F$1048576)&gt;COUNTA($H$3:$H658,#REF!,$F$3:$F658),$AZ658&lt;&gt;""),INDEX(AV$3:AV$1048576,MATCH(MAX($AQ$3:$AQ657),$AQ$3:$AQ$1048576,0),0),""),E658)</f>
        <v/>
      </c>
      <c r="AW658" s="24" t="str">
        <f t="shared" si="1108"/>
        <v/>
      </c>
      <c r="AX658" s="13" t="str">
        <f t="shared" si="1109"/>
        <v/>
      </c>
      <c r="AY658" s="4" t="str">
        <f t="shared" si="1110"/>
        <v/>
      </c>
      <c r="AZ658" s="4" t="str">
        <f>IF(AX658="",IF(OR(AND(H658&lt;&gt;"",F658=""),COUNTA($H$3:$H$1048576)&gt;COUNTA($H$3:$H658)),INDEX(AX$3:AX658,MATCH(MAX($AQ$3:AQ658),AQ$3:AQ658,0),0),""),AX658)</f>
        <v/>
      </c>
      <c r="BA658" s="4" t="str">
        <f>IF(AY658="",IF(AND(H658&lt;&gt;"",F658=""),INDEX(AY$3:AY658,MATCH(MAX($AQ$3:AQ658),AQ$3:AQ658,0),0),""),AY658)</f>
        <v/>
      </c>
      <c r="BB658" s="82" t="str">
        <f>IF(BC658="","",RANK(BC658,BC$3:BC$1048576,1)+COUNTIF($BC$3:BC658,BC658)-1)</f>
        <v/>
      </c>
      <c r="BC658" s="139" t="str">
        <f t="shared" si="1111"/>
        <v/>
      </c>
      <c r="BD658" s="46" t="str">
        <f t="shared" si="1112"/>
        <v/>
      </c>
      <c r="BE658" s="46" t="str">
        <f t="shared" si="1113"/>
        <v/>
      </c>
      <c r="BF658" s="46" t="str">
        <f t="shared" si="1114"/>
        <v/>
      </c>
      <c r="BG658" s="4" t="str">
        <f t="shared" si="1115"/>
        <v/>
      </c>
      <c r="BH658" s="180" t="str">
        <f t="shared" si="1116"/>
        <v/>
      </c>
      <c r="BI658" s="16" t="str">
        <f t="shared" si="1117"/>
        <v/>
      </c>
      <c r="BJ658" s="52" t="str">
        <f>IF(BI658="","",IF(W658="","",IF(AND(K658=$K$1,$K$1&lt;&gt;""),$BT$2,IFERROR(IF(INDEX(価格設定!$D$5:$D$1048576,MATCH(Q658,価格設定!$B$5:$B$1048576,0),0)=価格設定!$D$3,$BT$2,$BS$2),$BS$2))))</f>
        <v/>
      </c>
      <c r="BK658" s="16" t="str">
        <f>IF(BI658="","",IF(COUNTIF($BI$3:BI658,BI658)=1,1,IF(AND(BI657=BI658,BH658=""),BK657,COUNTIF($BH$3:BH658,BH658))))</f>
        <v/>
      </c>
      <c r="BL658" s="52" t="str">
        <f t="shared" si="1118"/>
        <v/>
      </c>
      <c r="BM658" s="52" t="str">
        <f t="shared" si="1119"/>
        <v/>
      </c>
      <c r="BN658" s="119" t="str">
        <f t="shared" si="1120"/>
        <v/>
      </c>
      <c r="BO658" s="119" t="str">
        <f t="shared" si="1121"/>
        <v/>
      </c>
      <c r="BP658" s="17" t="str">
        <f t="shared" si="1122"/>
        <v/>
      </c>
      <c r="BQ658" s="17" t="str">
        <f t="shared" si="1123"/>
        <v/>
      </c>
      <c r="BR658" s="17" t="str">
        <f>IF(OR(BP658="",COUNTIF($BO$3:BO658,BO658)&lt;&gt;1),"",SUMIF(BO$3:BO$1048576,BO658,BP$3:BP$1048576))</f>
        <v/>
      </c>
      <c r="BS658" s="17" t="str">
        <f t="shared" si="1124"/>
        <v/>
      </c>
      <c r="BT658" s="17" t="str">
        <f t="shared" si="1125"/>
        <v/>
      </c>
      <c r="BU658" s="17" t="str">
        <f t="shared" si="1126"/>
        <v/>
      </c>
      <c r="BV658" s="24" t="str">
        <f t="shared" si="1127"/>
        <v/>
      </c>
      <c r="BW658" s="24" t="str">
        <f t="shared" si="1128"/>
        <v/>
      </c>
      <c r="BX658" s="24" t="str">
        <f t="shared" si="1129"/>
        <v/>
      </c>
      <c r="BY658" s="26" t="str">
        <f t="shared" si="1130"/>
        <v/>
      </c>
      <c r="BZ658" s="26" t="str">
        <f t="shared" si="1131"/>
        <v/>
      </c>
      <c r="CA658" s="26" t="str">
        <f t="shared" si="1132"/>
        <v/>
      </c>
      <c r="CB658" s="66" t="str">
        <f t="shared" si="1133"/>
        <v/>
      </c>
      <c r="CC658" s="65" t="str">
        <f t="shared" si="1134"/>
        <v/>
      </c>
      <c r="CD658" s="26" t="str">
        <f t="shared" si="1135"/>
        <v/>
      </c>
      <c r="CE658" s="26" t="str">
        <f t="shared" si="1136"/>
        <v/>
      </c>
      <c r="CF658" s="193" t="str">
        <f t="shared" si="1137"/>
        <v/>
      </c>
      <c r="CG658" s="193" t="str">
        <f t="shared" si="1138"/>
        <v/>
      </c>
      <c r="CH658" s="26" t="str">
        <f t="shared" si="1139"/>
        <v/>
      </c>
      <c r="CI658" s="26" t="str">
        <f t="shared" si="1140"/>
        <v/>
      </c>
      <c r="CJ658" s="65" t="str">
        <f t="shared" si="1141"/>
        <v/>
      </c>
      <c r="CK658" s="65" t="str">
        <f t="shared" si="1142"/>
        <v/>
      </c>
      <c r="CL658" s="64" t="str">
        <f t="shared" si="1143"/>
        <v/>
      </c>
      <c r="CM658" s="64" t="str">
        <f t="shared" si="1144"/>
        <v/>
      </c>
      <c r="CN658" s="65" t="str">
        <f t="shared" si="1145"/>
        <v/>
      </c>
      <c r="CP658" s="63" t="str">
        <f>IF(BH658="","",MAX($CP$3:CP657)+1)</f>
        <v/>
      </c>
      <c r="CQ658" s="24" t="str">
        <f t="shared" si="1146"/>
        <v/>
      </c>
      <c r="CR658" s="24" t="str">
        <f t="shared" si="1147"/>
        <v/>
      </c>
      <c r="CS658" s="24" t="str">
        <f t="shared" si="1148"/>
        <v/>
      </c>
      <c r="CT658" s="58" t="str">
        <f>IF(BO658="","",COUNTIF($BO$3:BO658,BO658)&amp;"@"&amp;BO658)</f>
        <v/>
      </c>
      <c r="CU658" s="16" t="str">
        <f t="shared" si="1086"/>
        <v/>
      </c>
      <c r="CV658" s="63" t="str">
        <f t="shared" si="1149"/>
        <v/>
      </c>
      <c r="CW658" s="16" t="str">
        <f t="shared" si="1150"/>
        <v/>
      </c>
      <c r="CX658" s="16" t="str">
        <f t="shared" si="1151"/>
        <v/>
      </c>
      <c r="CY658" s="16" t="str">
        <f t="shared" si="1152"/>
        <v/>
      </c>
      <c r="CZ658" s="85" t="str">
        <f t="shared" si="1153"/>
        <v/>
      </c>
      <c r="DA658" s="16" t="str">
        <f t="shared" si="1154"/>
        <v/>
      </c>
      <c r="DB658" s="16" t="str">
        <f t="shared" si="1155"/>
        <v/>
      </c>
      <c r="DC658" s="28" t="str">
        <f>IF(CP658="","",$DC$1&amp;(INDEX(価格設定!D$1:XFD$3,ROW(価格設定!$D$3),MATCH($AW658,価格設定!D$1:XFD$1,1))*100)&amp;"%")</f>
        <v/>
      </c>
      <c r="DD658" s="28" t="str">
        <f>IF(CP658="","",$DD$1&amp;(INDEX(価格設定!D$1:XFD$3,ROW(価格設定!$D$2),MATCH($AW658,価格設定!D$1:XFD$1,1))*100)&amp;"%")</f>
        <v/>
      </c>
      <c r="DE658" s="29" t="str">
        <f t="shared" si="1156"/>
        <v/>
      </c>
      <c r="DG658" s="58" t="str">
        <f t="shared" si="1157"/>
        <v/>
      </c>
      <c r="DH658" s="58" t="str">
        <f t="shared" si="1158"/>
        <v/>
      </c>
      <c r="DI658" s="58" t="str">
        <f t="shared" si="1159"/>
        <v/>
      </c>
      <c r="DJ658" s="85" t="str">
        <f t="shared" si="1160"/>
        <v/>
      </c>
      <c r="DL658" s="58" t="str">
        <f>IF(COUNTIF(DG$3:DG$1048576,DG658)=COUNTIF($DG$3:$DG658,DG658),DG658,"")</f>
        <v/>
      </c>
      <c r="DM658" s="85" t="str">
        <f t="shared" si="1161"/>
        <v/>
      </c>
      <c r="DN658" s="85" t="str">
        <f t="shared" si="1087"/>
        <v/>
      </c>
      <c r="DO658" s="85" t="str">
        <f t="shared" si="1087"/>
        <v/>
      </c>
      <c r="DP658" s="303"/>
      <c r="DQ658" s="17" t="str">
        <f t="shared" si="1088"/>
        <v/>
      </c>
      <c r="DR658" s="17" t="str">
        <f t="shared" si="1089"/>
        <v/>
      </c>
      <c r="DS658" s="17" t="str">
        <f t="shared" si="1090"/>
        <v/>
      </c>
      <c r="DU658" s="16" t="str">
        <f t="shared" si="1162"/>
        <v/>
      </c>
      <c r="DV658" s="16" t="str">
        <f>IF(DU658="","",COUNT($DU$3:DU658))</f>
        <v/>
      </c>
      <c r="DW658" s="16" t="str">
        <f t="shared" si="1163"/>
        <v/>
      </c>
      <c r="DX658" s="16" t="str">
        <f t="shared" si="1164"/>
        <v/>
      </c>
      <c r="DY658" s="16" t="str">
        <f>IF(DZ658="","",COUNTIF(DZ$3:DZ658,DZ658))</f>
        <v/>
      </c>
      <c r="DZ658" s="16" t="str">
        <f t="shared" si="1165"/>
        <v/>
      </c>
      <c r="EA658" s="16" t="str">
        <f t="shared" si="1166"/>
        <v/>
      </c>
      <c r="EB658" s="16" t="str">
        <f t="shared" si="1167"/>
        <v/>
      </c>
      <c r="EC658" s="16" t="str">
        <f t="shared" si="1168"/>
        <v/>
      </c>
      <c r="ED658" s="16" t="str">
        <f t="shared" si="1169"/>
        <v/>
      </c>
      <c r="EE658" s="16" t="str">
        <f t="shared" si="1170"/>
        <v/>
      </c>
      <c r="EF658" s="16" t="str">
        <f t="shared" si="1171"/>
        <v/>
      </c>
      <c r="EG658" s="16" t="str">
        <f t="shared" si="1172"/>
        <v/>
      </c>
      <c r="EH658" s="16" t="str">
        <f t="shared" si="1173"/>
        <v/>
      </c>
      <c r="EI658" s="16" t="str">
        <f t="shared" si="1174"/>
        <v/>
      </c>
      <c r="EJ658" s="16" t="str">
        <f t="shared" si="1175"/>
        <v/>
      </c>
      <c r="EK658" s="16" t="str">
        <f t="shared" si="1176"/>
        <v/>
      </c>
      <c r="EL658" s="58" t="str">
        <f t="shared" si="1177"/>
        <v/>
      </c>
      <c r="EM658" s="58" t="str">
        <f>IF(OR($DZ658="",CR658=""),IF($EL658="","",$EL658),IF(OR(CR658="なし",CR658=0),領収書!$H$1,CR658))</f>
        <v/>
      </c>
      <c r="EN658" s="58" t="str">
        <f>IF(OR($DZ658="",CS658=""),IF($EL658="","",$EL658),IF(OR(CS658="なし",CS658=0),入力!$EN$1,CS658))</f>
        <v/>
      </c>
      <c r="EO658" s="63" t="str">
        <f t="shared" si="1178"/>
        <v/>
      </c>
      <c r="EP658" s="63" t="str">
        <f t="shared" si="1179"/>
        <v/>
      </c>
      <c r="ER658" s="16" t="str">
        <f>IF(AND(COUNTIF($ET$3:ET658,ET658)=1,ET658&lt;&gt;""),MAX($ER$3:ER657)+1,"")</f>
        <v/>
      </c>
      <c r="ES658" s="16" t="str">
        <f>IF(価格設定!B660="","",価格設定!B660)</f>
        <v/>
      </c>
      <c r="ET658" s="16" t="str">
        <f>IF(価格設定!C660="","",価格設定!C660)</f>
        <v/>
      </c>
      <c r="EV658" s="16" t="str">
        <f t="shared" si="1091"/>
        <v/>
      </c>
      <c r="EW658" s="16" t="str">
        <f t="shared" si="1180"/>
        <v/>
      </c>
    </row>
    <row r="659" spans="1:153" ht="30" customHeight="1" x14ac:dyDescent="0.2">
      <c r="A659" s="225"/>
      <c r="B659" s="212"/>
      <c r="C659" s="221"/>
      <c r="D659" s="164"/>
      <c r="E659" s="165"/>
      <c r="F659" s="166"/>
      <c r="G659" s="167"/>
      <c r="H659" s="179"/>
      <c r="I659" s="306"/>
      <c r="J659" s="169"/>
      <c r="K659" s="179"/>
      <c r="L659" s="186"/>
      <c r="M659" s="186"/>
      <c r="N659" s="168"/>
      <c r="O659" s="170"/>
      <c r="P659" s="212"/>
      <c r="Q659" s="179" t="str">
        <f>IFERROR(IF(H659="","",IFERROR(INDEX(価格設定!$B$5:$B$1048576,MATCH(H659,価格設定!$B$5:$B$1048576,0),0),INDEX(価格設定!$B$5:$B$1048576,MATCH("*"&amp;H659&amp;"*",価格設定!$B$5:$B$1048576,0),0))),H659)</f>
        <v/>
      </c>
      <c r="R659" s="250" t="str">
        <f>IFERROR(IF(Q659="",IF(K659="","",K659),IF(K659="",IF(INDEX(価格設定!$C$5:$C$1048576,MATCH(Q659,価格設定!$B$5:$B$1048576,0),0)=0,"",INDEX(価格設定!$C$5:$C$1048576,MATCH(Q659,価格設定!$B$5:$B$1048576,0),0)),IF(K659="なし","",K659))),"")</f>
        <v/>
      </c>
      <c r="S659" s="308" t="str">
        <f t="shared" si="1092"/>
        <v/>
      </c>
      <c r="T659" s="126" t="str">
        <f>IFERROR(IF(J659="",IF(INDEX(価格設定!$E$5:$R$1048576,MATCH($Q659,価格設定!B$5:B$1048576,0),MATCH($AW659,価格設定!E$1:X$1,1))=0,"",INDEX(価格設定!$E$5:$R$1048576,MATCH($Q659,価格設定!B$5:B$1048576,0),MATCH($AW659,価格設定!E$1:X$1,1))),J659),"")</f>
        <v/>
      </c>
      <c r="U659" s="126" t="str">
        <f t="shared" si="1093"/>
        <v/>
      </c>
      <c r="V659" s="132" t="str">
        <f t="shared" si="1094"/>
        <v/>
      </c>
      <c r="W659" s="127" t="str">
        <f>IFERROR(IF(OR(T659="",T659&lt;0),"",IFERROR(INDEX(価格設定!E$2:X$3,IF(AND(K659=$K$1,$K$1&lt;&gt;""),ROW(価格設定!$D$3)-1,MATCH(INDEX(価格設定!$D$5:$D$1048576,MATCH(Q659,価格設定!$B$5:$B$1048576,0),0),価格設定!$D$2:$D$3,0)),MATCH($AW659,価格設定!E$1:X$1,1)),INDEX(価格設定!E$2:X$2,0,MATCH($AW659,価格設定!E$1:X$1,1)))),"")</f>
        <v/>
      </c>
      <c r="X659" s="126" t="str">
        <f t="shared" si="1085"/>
        <v/>
      </c>
      <c r="Y659" s="128" t="str">
        <f t="shared" si="1095"/>
        <v/>
      </c>
      <c r="Z659" s="126" t="str">
        <f t="shared" si="1096"/>
        <v/>
      </c>
      <c r="AA659" s="129" t="str">
        <f t="shared" si="1097"/>
        <v/>
      </c>
      <c r="AB659" s="126" t="str">
        <f t="shared" si="1098"/>
        <v/>
      </c>
      <c r="AC659" s="280" t="str">
        <f t="shared" si="1099"/>
        <v/>
      </c>
      <c r="AD659" s="15"/>
      <c r="AE659" s="204" t="str">
        <f>IF(AF659="","",COUNT($AF$3:AF659))</f>
        <v/>
      </c>
      <c r="AF659" s="206" t="str">
        <f t="shared" si="1100"/>
        <v/>
      </c>
      <c r="AG659" s="204" t="str">
        <f t="shared" si="1101"/>
        <v/>
      </c>
      <c r="AH659" s="204" t="str">
        <f t="shared" si="1102"/>
        <v/>
      </c>
      <c r="AI659" s="287"/>
      <c r="AJ659" s="15"/>
      <c r="AK659" s="138" t="str">
        <f t="shared" si="1103"/>
        <v/>
      </c>
      <c r="AL659" s="131" t="str">
        <f t="shared" si="1104"/>
        <v/>
      </c>
      <c r="AM659" s="131" t="str">
        <f t="shared" si="1105"/>
        <v/>
      </c>
      <c r="AN659" s="313" t="str">
        <f t="shared" si="1106"/>
        <v/>
      </c>
      <c r="AO659" s="316" t="str">
        <f t="shared" si="1107"/>
        <v/>
      </c>
      <c r="AP659" s="18"/>
      <c r="AQ659" s="3" t="str">
        <f>IF(F659="","",MAX($AQ$3:AQ658)+1)</f>
        <v/>
      </c>
      <c r="AR659" s="3" t="str">
        <f>IF(OR(AQ659="",BB659=""),"",MAX($AR$3:AR658)+1)</f>
        <v/>
      </c>
      <c r="AS659" s="3" t="str">
        <f>IF(CQ659="","",RANK(CQ659,CQ$3:CQ$1048576,1)+COUNTIF($CQ$3:CQ659,CQ659)-1)</f>
        <v/>
      </c>
      <c r="AT659" s="21" t="str">
        <f>IF(C659="",IF(OR(AND($H659&lt;&gt;"",C659=""),AND($F658=$F659,$AZ659&lt;&gt;""),COUNTA($H$3:$H$1048576,#REF!,$F$3:$F$1048576)&gt;COUNTA($H$3:$H659,#REF!,$F$3:$F659),$AZ659&lt;&gt;""),INDEX(AT$3:AT$1048576,MATCH(MAX($AQ$3:$AQ658),$AQ$3:$AQ$1048576,0),0),""),C659)</f>
        <v/>
      </c>
      <c r="AU659" s="21" t="str">
        <f>IF(D659="",IF(OR(AND($H659&lt;&gt;"",D659=""),AND($F658=$F659,$AZ659&lt;&gt;""),COUNTA($H$3:$H$1048576,#REF!,$F$3:$F$1048576)&gt;COUNTA($H$3:$H659,#REF!,$F$3:$F659),$AZ659&lt;&gt;""),INDEX(AU$3:AU$1048576,MATCH(MAX($AQ$3:$AQ658),$AQ$3:$AQ$1048576,0),0),""),D659)</f>
        <v/>
      </c>
      <c r="AV659" s="21" t="str">
        <f>IF(E659="",IF(OR(AND($H659&lt;&gt;"",E659=""),AND($F658=$F659,$AZ659&lt;&gt;""),COUNTA($H$3:$H$1048576,#REF!,$F$3:$F$1048576)&gt;COUNTA($H$3:$H659,#REF!,$F$3:$F659),$AZ659&lt;&gt;""),INDEX(AV$3:AV$1048576,MATCH(MAX($AQ$3:$AQ658),$AQ$3:$AQ$1048576,0),0),""),E659)</f>
        <v/>
      </c>
      <c r="AW659" s="24" t="str">
        <f t="shared" si="1108"/>
        <v/>
      </c>
      <c r="AX659" s="13" t="str">
        <f t="shared" si="1109"/>
        <v/>
      </c>
      <c r="AY659" s="4" t="str">
        <f t="shared" si="1110"/>
        <v/>
      </c>
      <c r="AZ659" s="4" t="str">
        <f>IF(AX659="",IF(OR(AND(H659&lt;&gt;"",F659=""),COUNTA($H$3:$H$1048576)&gt;COUNTA($H$3:$H659)),INDEX(AX$3:AX659,MATCH(MAX($AQ$3:AQ659),AQ$3:AQ659,0),0),""),AX659)</f>
        <v/>
      </c>
      <c r="BA659" s="4" t="str">
        <f>IF(AY659="",IF(AND(H659&lt;&gt;"",F659=""),INDEX(AY$3:AY659,MATCH(MAX($AQ$3:AQ659),AQ$3:AQ659,0),0),""),AY659)</f>
        <v/>
      </c>
      <c r="BB659" s="82" t="str">
        <f>IF(BC659="","",RANK(BC659,BC$3:BC$1048576,1)+COUNTIF($BC$3:BC659,BC659)-1)</f>
        <v/>
      </c>
      <c r="BC659" s="139" t="str">
        <f t="shared" si="1111"/>
        <v/>
      </c>
      <c r="BD659" s="46" t="str">
        <f t="shared" si="1112"/>
        <v/>
      </c>
      <c r="BE659" s="46" t="str">
        <f t="shared" si="1113"/>
        <v/>
      </c>
      <c r="BF659" s="46" t="str">
        <f t="shared" si="1114"/>
        <v/>
      </c>
      <c r="BG659" s="4" t="str">
        <f t="shared" si="1115"/>
        <v/>
      </c>
      <c r="BH659" s="180" t="str">
        <f t="shared" si="1116"/>
        <v/>
      </c>
      <c r="BI659" s="16" t="str">
        <f t="shared" si="1117"/>
        <v/>
      </c>
      <c r="BJ659" s="52" t="str">
        <f>IF(BI659="","",IF(W659="","",IF(AND(K659=$K$1,$K$1&lt;&gt;""),$BT$2,IFERROR(IF(INDEX(価格設定!$D$5:$D$1048576,MATCH(Q659,価格設定!$B$5:$B$1048576,0),0)=価格設定!$D$3,$BT$2,$BS$2),$BS$2))))</f>
        <v/>
      </c>
      <c r="BK659" s="16" t="str">
        <f>IF(BI659="","",IF(COUNTIF($BI$3:BI659,BI659)=1,1,IF(AND(BI658=BI659,BH659=""),BK658,COUNTIF($BH$3:BH659,BH659))))</f>
        <v/>
      </c>
      <c r="BL659" s="52" t="str">
        <f t="shared" si="1118"/>
        <v/>
      </c>
      <c r="BM659" s="52" t="str">
        <f t="shared" si="1119"/>
        <v/>
      </c>
      <c r="BN659" s="119" t="str">
        <f t="shared" si="1120"/>
        <v/>
      </c>
      <c r="BO659" s="119" t="str">
        <f t="shared" si="1121"/>
        <v/>
      </c>
      <c r="BP659" s="17" t="str">
        <f t="shared" si="1122"/>
        <v/>
      </c>
      <c r="BQ659" s="17" t="str">
        <f t="shared" si="1123"/>
        <v/>
      </c>
      <c r="BR659" s="17" t="str">
        <f>IF(OR(BP659="",COUNTIF($BO$3:BO659,BO659)&lt;&gt;1),"",SUMIF(BO$3:BO$1048576,BO659,BP$3:BP$1048576))</f>
        <v/>
      </c>
      <c r="BS659" s="17" t="str">
        <f t="shared" si="1124"/>
        <v/>
      </c>
      <c r="BT659" s="17" t="str">
        <f t="shared" si="1125"/>
        <v/>
      </c>
      <c r="BU659" s="17" t="str">
        <f t="shared" si="1126"/>
        <v/>
      </c>
      <c r="BV659" s="24" t="str">
        <f t="shared" si="1127"/>
        <v/>
      </c>
      <c r="BW659" s="24" t="str">
        <f t="shared" si="1128"/>
        <v/>
      </c>
      <c r="BX659" s="24" t="str">
        <f t="shared" si="1129"/>
        <v/>
      </c>
      <c r="BY659" s="26" t="str">
        <f t="shared" si="1130"/>
        <v/>
      </c>
      <c r="BZ659" s="26" t="str">
        <f t="shared" si="1131"/>
        <v/>
      </c>
      <c r="CA659" s="26" t="str">
        <f t="shared" si="1132"/>
        <v/>
      </c>
      <c r="CB659" s="66" t="str">
        <f t="shared" si="1133"/>
        <v/>
      </c>
      <c r="CC659" s="65" t="str">
        <f t="shared" si="1134"/>
        <v/>
      </c>
      <c r="CD659" s="26" t="str">
        <f t="shared" si="1135"/>
        <v/>
      </c>
      <c r="CE659" s="26" t="str">
        <f t="shared" si="1136"/>
        <v/>
      </c>
      <c r="CF659" s="193" t="str">
        <f t="shared" si="1137"/>
        <v/>
      </c>
      <c r="CG659" s="193" t="str">
        <f t="shared" si="1138"/>
        <v/>
      </c>
      <c r="CH659" s="26" t="str">
        <f t="shared" si="1139"/>
        <v/>
      </c>
      <c r="CI659" s="26" t="str">
        <f t="shared" si="1140"/>
        <v/>
      </c>
      <c r="CJ659" s="65" t="str">
        <f t="shared" si="1141"/>
        <v/>
      </c>
      <c r="CK659" s="65" t="str">
        <f t="shared" si="1142"/>
        <v/>
      </c>
      <c r="CL659" s="64" t="str">
        <f t="shared" si="1143"/>
        <v/>
      </c>
      <c r="CM659" s="64" t="str">
        <f t="shared" si="1144"/>
        <v/>
      </c>
      <c r="CN659" s="65" t="str">
        <f t="shared" si="1145"/>
        <v/>
      </c>
      <c r="CP659" s="63" t="str">
        <f>IF(BH659="","",MAX($CP$3:CP658)+1)</f>
        <v/>
      </c>
      <c r="CQ659" s="24" t="str">
        <f t="shared" si="1146"/>
        <v/>
      </c>
      <c r="CR659" s="24" t="str">
        <f t="shared" si="1147"/>
        <v/>
      </c>
      <c r="CS659" s="24" t="str">
        <f t="shared" si="1148"/>
        <v/>
      </c>
      <c r="CT659" s="58" t="str">
        <f>IF(BO659="","",COUNTIF($BO$3:BO659,BO659)&amp;"@"&amp;BO659)</f>
        <v/>
      </c>
      <c r="CU659" s="16" t="str">
        <f t="shared" si="1086"/>
        <v/>
      </c>
      <c r="CV659" s="63" t="str">
        <f t="shared" si="1149"/>
        <v/>
      </c>
      <c r="CW659" s="16" t="str">
        <f t="shared" si="1150"/>
        <v/>
      </c>
      <c r="CX659" s="16" t="str">
        <f t="shared" si="1151"/>
        <v/>
      </c>
      <c r="CY659" s="16" t="str">
        <f t="shared" si="1152"/>
        <v/>
      </c>
      <c r="CZ659" s="85" t="str">
        <f t="shared" si="1153"/>
        <v/>
      </c>
      <c r="DA659" s="16" t="str">
        <f t="shared" si="1154"/>
        <v/>
      </c>
      <c r="DB659" s="16" t="str">
        <f t="shared" si="1155"/>
        <v/>
      </c>
      <c r="DC659" s="28" t="str">
        <f>IF(CP659="","",$DC$1&amp;(INDEX(価格設定!D$1:XFD$3,ROW(価格設定!$D$3),MATCH($AW659,価格設定!D$1:XFD$1,1))*100)&amp;"%")</f>
        <v/>
      </c>
      <c r="DD659" s="28" t="str">
        <f>IF(CP659="","",$DD$1&amp;(INDEX(価格設定!D$1:XFD$3,ROW(価格設定!$D$2),MATCH($AW659,価格設定!D$1:XFD$1,1))*100)&amp;"%")</f>
        <v/>
      </c>
      <c r="DE659" s="29" t="str">
        <f t="shared" si="1156"/>
        <v/>
      </c>
      <c r="DG659" s="58" t="str">
        <f t="shared" si="1157"/>
        <v/>
      </c>
      <c r="DH659" s="58" t="str">
        <f t="shared" si="1158"/>
        <v/>
      </c>
      <c r="DI659" s="58" t="str">
        <f t="shared" si="1159"/>
        <v/>
      </c>
      <c r="DJ659" s="85" t="str">
        <f t="shared" si="1160"/>
        <v/>
      </c>
      <c r="DL659" s="58" t="str">
        <f>IF(COUNTIF(DG$3:DG$1048576,DG659)=COUNTIF($DG$3:$DG659,DG659),DG659,"")</f>
        <v/>
      </c>
      <c r="DM659" s="85" t="str">
        <f t="shared" si="1161"/>
        <v/>
      </c>
      <c r="DN659" s="85" t="str">
        <f t="shared" si="1087"/>
        <v/>
      </c>
      <c r="DO659" s="85" t="str">
        <f t="shared" si="1087"/>
        <v/>
      </c>
      <c r="DP659" s="303"/>
      <c r="DQ659" s="17" t="str">
        <f t="shared" si="1088"/>
        <v/>
      </c>
      <c r="DR659" s="17" t="str">
        <f t="shared" si="1089"/>
        <v/>
      </c>
      <c r="DS659" s="17" t="str">
        <f t="shared" si="1090"/>
        <v/>
      </c>
      <c r="DU659" s="16" t="str">
        <f t="shared" si="1162"/>
        <v/>
      </c>
      <c r="DV659" s="16" t="str">
        <f>IF(DU659="","",COUNT($DU$3:DU659))</f>
        <v/>
      </c>
      <c r="DW659" s="16" t="str">
        <f t="shared" si="1163"/>
        <v/>
      </c>
      <c r="DX659" s="16" t="str">
        <f t="shared" si="1164"/>
        <v/>
      </c>
      <c r="DY659" s="16" t="str">
        <f>IF(DZ659="","",COUNTIF(DZ$3:DZ659,DZ659))</f>
        <v/>
      </c>
      <c r="DZ659" s="16" t="str">
        <f t="shared" si="1165"/>
        <v/>
      </c>
      <c r="EA659" s="16" t="str">
        <f t="shared" si="1166"/>
        <v/>
      </c>
      <c r="EB659" s="16" t="str">
        <f t="shared" si="1167"/>
        <v/>
      </c>
      <c r="EC659" s="16" t="str">
        <f t="shared" si="1168"/>
        <v/>
      </c>
      <c r="ED659" s="16" t="str">
        <f t="shared" si="1169"/>
        <v/>
      </c>
      <c r="EE659" s="16" t="str">
        <f t="shared" si="1170"/>
        <v/>
      </c>
      <c r="EF659" s="16" t="str">
        <f t="shared" si="1171"/>
        <v/>
      </c>
      <c r="EG659" s="16" t="str">
        <f t="shared" si="1172"/>
        <v/>
      </c>
      <c r="EH659" s="16" t="str">
        <f t="shared" si="1173"/>
        <v/>
      </c>
      <c r="EI659" s="16" t="str">
        <f t="shared" si="1174"/>
        <v/>
      </c>
      <c r="EJ659" s="16" t="str">
        <f t="shared" si="1175"/>
        <v/>
      </c>
      <c r="EK659" s="16" t="str">
        <f t="shared" si="1176"/>
        <v/>
      </c>
      <c r="EL659" s="58" t="str">
        <f t="shared" si="1177"/>
        <v/>
      </c>
      <c r="EM659" s="58" t="str">
        <f>IF(OR($DZ659="",CR659=""),IF($EL659="","",$EL659),IF(OR(CR659="なし",CR659=0),領収書!$H$1,CR659))</f>
        <v/>
      </c>
      <c r="EN659" s="58" t="str">
        <f>IF(OR($DZ659="",CS659=""),IF($EL659="","",$EL659),IF(OR(CS659="なし",CS659=0),入力!$EN$1,CS659))</f>
        <v/>
      </c>
      <c r="EO659" s="63" t="str">
        <f t="shared" si="1178"/>
        <v/>
      </c>
      <c r="EP659" s="63" t="str">
        <f t="shared" si="1179"/>
        <v/>
      </c>
      <c r="ER659" s="16" t="str">
        <f>IF(AND(COUNTIF($ET$3:ET659,ET659)=1,ET659&lt;&gt;""),MAX($ER$3:ER658)+1,"")</f>
        <v/>
      </c>
      <c r="ES659" s="16" t="str">
        <f>IF(価格設定!B661="","",価格設定!B661)</f>
        <v/>
      </c>
      <c r="ET659" s="16" t="str">
        <f>IF(価格設定!C661="","",価格設定!C661)</f>
        <v/>
      </c>
      <c r="EV659" s="16" t="str">
        <f t="shared" si="1091"/>
        <v/>
      </c>
      <c r="EW659" s="16" t="str">
        <f t="shared" si="1180"/>
        <v/>
      </c>
    </row>
    <row r="660" spans="1:153" ht="30" customHeight="1" x14ac:dyDescent="0.2">
      <c r="A660" s="225"/>
      <c r="B660" s="212"/>
      <c r="C660" s="221"/>
      <c r="D660" s="164"/>
      <c r="E660" s="165"/>
      <c r="F660" s="166"/>
      <c r="G660" s="167"/>
      <c r="H660" s="179"/>
      <c r="I660" s="306"/>
      <c r="J660" s="169"/>
      <c r="K660" s="179"/>
      <c r="L660" s="186"/>
      <c r="M660" s="186"/>
      <c r="N660" s="168"/>
      <c r="O660" s="170"/>
      <c r="P660" s="212"/>
      <c r="Q660" s="179" t="str">
        <f>IFERROR(IF(H660="","",IFERROR(INDEX(価格設定!$B$5:$B$1048576,MATCH(H660,価格設定!$B$5:$B$1048576,0),0),INDEX(価格設定!$B$5:$B$1048576,MATCH("*"&amp;H660&amp;"*",価格設定!$B$5:$B$1048576,0),0))),H660)</f>
        <v/>
      </c>
      <c r="R660" s="250" t="str">
        <f>IFERROR(IF(Q660="",IF(K660="","",K660),IF(K660="",IF(INDEX(価格設定!$C$5:$C$1048576,MATCH(Q660,価格設定!$B$5:$B$1048576,0),0)=0,"",INDEX(価格設定!$C$5:$C$1048576,MATCH(Q660,価格設定!$B$5:$B$1048576,0),0)),IF(K660="なし","",K660))),"")</f>
        <v/>
      </c>
      <c r="S660" s="308" t="str">
        <f t="shared" si="1092"/>
        <v/>
      </c>
      <c r="T660" s="126" t="str">
        <f>IFERROR(IF(J660="",IF(INDEX(価格設定!$E$5:$R$1048576,MATCH($Q660,価格設定!B$5:B$1048576,0),MATCH($AW660,価格設定!E$1:X$1,1))=0,"",INDEX(価格設定!$E$5:$R$1048576,MATCH($Q660,価格設定!B$5:B$1048576,0),MATCH($AW660,価格設定!E$1:X$1,1))),J660),"")</f>
        <v/>
      </c>
      <c r="U660" s="126" t="str">
        <f t="shared" si="1093"/>
        <v/>
      </c>
      <c r="V660" s="132" t="str">
        <f t="shared" si="1094"/>
        <v/>
      </c>
      <c r="W660" s="127" t="str">
        <f>IFERROR(IF(OR(T660="",T660&lt;0),"",IFERROR(INDEX(価格設定!E$2:X$3,IF(AND(K660=$K$1,$K$1&lt;&gt;""),ROW(価格設定!$D$3)-1,MATCH(INDEX(価格設定!$D$5:$D$1048576,MATCH(Q660,価格設定!$B$5:$B$1048576,0),0),価格設定!$D$2:$D$3,0)),MATCH($AW660,価格設定!E$1:X$1,1)),INDEX(価格設定!E$2:X$2,0,MATCH($AW660,価格設定!E$1:X$1,1)))),"")</f>
        <v/>
      </c>
      <c r="X660" s="126" t="str">
        <f t="shared" si="1085"/>
        <v/>
      </c>
      <c r="Y660" s="128" t="str">
        <f t="shared" si="1095"/>
        <v/>
      </c>
      <c r="Z660" s="126" t="str">
        <f t="shared" si="1096"/>
        <v/>
      </c>
      <c r="AA660" s="129" t="str">
        <f t="shared" si="1097"/>
        <v/>
      </c>
      <c r="AB660" s="126" t="str">
        <f t="shared" si="1098"/>
        <v/>
      </c>
      <c r="AC660" s="280" t="str">
        <f t="shared" si="1099"/>
        <v/>
      </c>
      <c r="AD660" s="15"/>
      <c r="AE660" s="204" t="str">
        <f>IF(AF660="","",COUNT($AF$3:AF660))</f>
        <v/>
      </c>
      <c r="AF660" s="206" t="str">
        <f t="shared" si="1100"/>
        <v/>
      </c>
      <c r="AG660" s="204" t="str">
        <f t="shared" si="1101"/>
        <v/>
      </c>
      <c r="AH660" s="204" t="str">
        <f t="shared" si="1102"/>
        <v/>
      </c>
      <c r="AI660" s="287"/>
      <c r="AJ660" s="15"/>
      <c r="AK660" s="138" t="str">
        <f t="shared" si="1103"/>
        <v/>
      </c>
      <c r="AL660" s="131" t="str">
        <f t="shared" si="1104"/>
        <v/>
      </c>
      <c r="AM660" s="131" t="str">
        <f t="shared" si="1105"/>
        <v/>
      </c>
      <c r="AN660" s="313" t="str">
        <f t="shared" si="1106"/>
        <v/>
      </c>
      <c r="AO660" s="316" t="str">
        <f t="shared" si="1107"/>
        <v/>
      </c>
      <c r="AP660" s="18"/>
      <c r="AQ660" s="3" t="str">
        <f>IF(F660="","",MAX($AQ$3:AQ659)+1)</f>
        <v/>
      </c>
      <c r="AR660" s="3" t="str">
        <f>IF(OR(AQ660="",BB660=""),"",MAX($AR$3:AR659)+1)</f>
        <v/>
      </c>
      <c r="AS660" s="3" t="str">
        <f>IF(CQ660="","",RANK(CQ660,CQ$3:CQ$1048576,1)+COUNTIF($CQ$3:CQ660,CQ660)-1)</f>
        <v/>
      </c>
      <c r="AT660" s="21" t="str">
        <f>IF(C660="",IF(OR(AND($H660&lt;&gt;"",C660=""),AND($F659=$F660,$AZ660&lt;&gt;""),COUNTA($H$3:$H$1048576,#REF!,$F$3:$F$1048576)&gt;COUNTA($H$3:$H660,#REF!,$F$3:$F660),$AZ660&lt;&gt;""),INDEX(AT$3:AT$1048576,MATCH(MAX($AQ$3:$AQ659),$AQ$3:$AQ$1048576,0),0),""),C660)</f>
        <v/>
      </c>
      <c r="AU660" s="21" t="str">
        <f>IF(D660="",IF(OR(AND($H660&lt;&gt;"",D660=""),AND($F659=$F660,$AZ660&lt;&gt;""),COUNTA($H$3:$H$1048576,#REF!,$F$3:$F$1048576)&gt;COUNTA($H$3:$H660,#REF!,$F$3:$F660),$AZ660&lt;&gt;""),INDEX(AU$3:AU$1048576,MATCH(MAX($AQ$3:$AQ659),$AQ$3:$AQ$1048576,0),0),""),D660)</f>
        <v/>
      </c>
      <c r="AV660" s="21" t="str">
        <f>IF(E660="",IF(OR(AND($H660&lt;&gt;"",E660=""),AND($F659=$F660,$AZ660&lt;&gt;""),COUNTA($H$3:$H$1048576,#REF!,$F$3:$F$1048576)&gt;COUNTA($H$3:$H660,#REF!,$F$3:$F660),$AZ660&lt;&gt;""),INDEX(AV$3:AV$1048576,MATCH(MAX($AQ$3:$AQ659),$AQ$3:$AQ$1048576,0),0),""),E660)</f>
        <v/>
      </c>
      <c r="AW660" s="24" t="str">
        <f t="shared" si="1108"/>
        <v/>
      </c>
      <c r="AX660" s="13" t="str">
        <f t="shared" si="1109"/>
        <v/>
      </c>
      <c r="AY660" s="4" t="str">
        <f t="shared" si="1110"/>
        <v/>
      </c>
      <c r="AZ660" s="4" t="str">
        <f>IF(AX660="",IF(OR(AND(H660&lt;&gt;"",F660=""),COUNTA($H$3:$H$1048576)&gt;COUNTA($H$3:$H660)),INDEX(AX$3:AX660,MATCH(MAX($AQ$3:AQ660),AQ$3:AQ660,0),0),""),AX660)</f>
        <v/>
      </c>
      <c r="BA660" s="4" t="str">
        <f>IF(AY660="",IF(AND(H660&lt;&gt;"",F660=""),INDEX(AY$3:AY660,MATCH(MAX($AQ$3:AQ660),AQ$3:AQ660,0),0),""),AY660)</f>
        <v/>
      </c>
      <c r="BB660" s="82" t="str">
        <f>IF(BC660="","",RANK(BC660,BC$3:BC$1048576,1)+COUNTIF($BC$3:BC660,BC660)-1)</f>
        <v/>
      </c>
      <c r="BC660" s="139" t="str">
        <f t="shared" si="1111"/>
        <v/>
      </c>
      <c r="BD660" s="46" t="str">
        <f t="shared" si="1112"/>
        <v/>
      </c>
      <c r="BE660" s="46" t="str">
        <f t="shared" si="1113"/>
        <v/>
      </c>
      <c r="BF660" s="46" t="str">
        <f t="shared" si="1114"/>
        <v/>
      </c>
      <c r="BG660" s="4" t="str">
        <f t="shared" si="1115"/>
        <v/>
      </c>
      <c r="BH660" s="180" t="str">
        <f t="shared" si="1116"/>
        <v/>
      </c>
      <c r="BI660" s="16" t="str">
        <f t="shared" si="1117"/>
        <v/>
      </c>
      <c r="BJ660" s="52" t="str">
        <f>IF(BI660="","",IF(W660="","",IF(AND(K660=$K$1,$K$1&lt;&gt;""),$BT$2,IFERROR(IF(INDEX(価格設定!$D$5:$D$1048576,MATCH(Q660,価格設定!$B$5:$B$1048576,0),0)=価格設定!$D$3,$BT$2,$BS$2),$BS$2))))</f>
        <v/>
      </c>
      <c r="BK660" s="16" t="str">
        <f>IF(BI660="","",IF(COUNTIF($BI$3:BI660,BI660)=1,1,IF(AND(BI659=BI660,BH660=""),BK659,COUNTIF($BH$3:BH660,BH660))))</f>
        <v/>
      </c>
      <c r="BL660" s="52" t="str">
        <f t="shared" si="1118"/>
        <v/>
      </c>
      <c r="BM660" s="52" t="str">
        <f t="shared" si="1119"/>
        <v/>
      </c>
      <c r="BN660" s="119" t="str">
        <f t="shared" si="1120"/>
        <v/>
      </c>
      <c r="BO660" s="119" t="str">
        <f t="shared" si="1121"/>
        <v/>
      </c>
      <c r="BP660" s="17" t="str">
        <f t="shared" si="1122"/>
        <v/>
      </c>
      <c r="BQ660" s="17" t="str">
        <f t="shared" si="1123"/>
        <v/>
      </c>
      <c r="BR660" s="17" t="str">
        <f>IF(OR(BP660="",COUNTIF($BO$3:BO660,BO660)&lt;&gt;1),"",SUMIF(BO$3:BO$1048576,BO660,BP$3:BP$1048576))</f>
        <v/>
      </c>
      <c r="BS660" s="17" t="str">
        <f t="shared" si="1124"/>
        <v/>
      </c>
      <c r="BT660" s="17" t="str">
        <f t="shared" si="1125"/>
        <v/>
      </c>
      <c r="BU660" s="17" t="str">
        <f t="shared" si="1126"/>
        <v/>
      </c>
      <c r="BV660" s="24" t="str">
        <f t="shared" si="1127"/>
        <v/>
      </c>
      <c r="BW660" s="24" t="str">
        <f t="shared" si="1128"/>
        <v/>
      </c>
      <c r="BX660" s="24" t="str">
        <f t="shared" si="1129"/>
        <v/>
      </c>
      <c r="BY660" s="26" t="str">
        <f t="shared" si="1130"/>
        <v/>
      </c>
      <c r="BZ660" s="26" t="str">
        <f t="shared" si="1131"/>
        <v/>
      </c>
      <c r="CA660" s="26" t="str">
        <f t="shared" si="1132"/>
        <v/>
      </c>
      <c r="CB660" s="66" t="str">
        <f t="shared" si="1133"/>
        <v/>
      </c>
      <c r="CC660" s="65" t="str">
        <f t="shared" si="1134"/>
        <v/>
      </c>
      <c r="CD660" s="26" t="str">
        <f t="shared" si="1135"/>
        <v/>
      </c>
      <c r="CE660" s="26" t="str">
        <f t="shared" si="1136"/>
        <v/>
      </c>
      <c r="CF660" s="193" t="str">
        <f t="shared" si="1137"/>
        <v/>
      </c>
      <c r="CG660" s="193" t="str">
        <f t="shared" si="1138"/>
        <v/>
      </c>
      <c r="CH660" s="26" t="str">
        <f t="shared" si="1139"/>
        <v/>
      </c>
      <c r="CI660" s="26" t="str">
        <f t="shared" si="1140"/>
        <v/>
      </c>
      <c r="CJ660" s="65" t="str">
        <f t="shared" si="1141"/>
        <v/>
      </c>
      <c r="CK660" s="65" t="str">
        <f t="shared" si="1142"/>
        <v/>
      </c>
      <c r="CL660" s="64" t="str">
        <f t="shared" si="1143"/>
        <v/>
      </c>
      <c r="CM660" s="64" t="str">
        <f t="shared" si="1144"/>
        <v/>
      </c>
      <c r="CN660" s="65" t="str">
        <f t="shared" si="1145"/>
        <v/>
      </c>
      <c r="CP660" s="63" t="str">
        <f>IF(BH660="","",MAX($CP$3:CP659)+1)</f>
        <v/>
      </c>
      <c r="CQ660" s="24" t="str">
        <f t="shared" si="1146"/>
        <v/>
      </c>
      <c r="CR660" s="24" t="str">
        <f t="shared" si="1147"/>
        <v/>
      </c>
      <c r="CS660" s="24" t="str">
        <f t="shared" si="1148"/>
        <v/>
      </c>
      <c r="CT660" s="58" t="str">
        <f>IF(BO660="","",COUNTIF($BO$3:BO660,BO660)&amp;"@"&amp;BO660)</f>
        <v/>
      </c>
      <c r="CU660" s="16" t="str">
        <f t="shared" si="1086"/>
        <v/>
      </c>
      <c r="CV660" s="63" t="str">
        <f t="shared" si="1149"/>
        <v/>
      </c>
      <c r="CW660" s="16" t="str">
        <f t="shared" si="1150"/>
        <v/>
      </c>
      <c r="CX660" s="16" t="str">
        <f t="shared" si="1151"/>
        <v/>
      </c>
      <c r="CY660" s="16" t="str">
        <f t="shared" si="1152"/>
        <v/>
      </c>
      <c r="CZ660" s="85" t="str">
        <f t="shared" si="1153"/>
        <v/>
      </c>
      <c r="DA660" s="16" t="str">
        <f t="shared" si="1154"/>
        <v/>
      </c>
      <c r="DB660" s="16" t="str">
        <f t="shared" si="1155"/>
        <v/>
      </c>
      <c r="DC660" s="28" t="str">
        <f>IF(CP660="","",$DC$1&amp;(INDEX(価格設定!D$1:XFD$3,ROW(価格設定!$D$3),MATCH($AW660,価格設定!D$1:XFD$1,1))*100)&amp;"%")</f>
        <v/>
      </c>
      <c r="DD660" s="28" t="str">
        <f>IF(CP660="","",$DD$1&amp;(INDEX(価格設定!D$1:XFD$3,ROW(価格設定!$D$2),MATCH($AW660,価格設定!D$1:XFD$1,1))*100)&amp;"%")</f>
        <v/>
      </c>
      <c r="DE660" s="29" t="str">
        <f t="shared" si="1156"/>
        <v/>
      </c>
      <c r="DG660" s="58" t="str">
        <f t="shared" si="1157"/>
        <v/>
      </c>
      <c r="DH660" s="58" t="str">
        <f t="shared" si="1158"/>
        <v/>
      </c>
      <c r="DI660" s="58" t="str">
        <f t="shared" si="1159"/>
        <v/>
      </c>
      <c r="DJ660" s="85" t="str">
        <f t="shared" si="1160"/>
        <v/>
      </c>
      <c r="DL660" s="58" t="str">
        <f>IF(COUNTIF(DG$3:DG$1048576,DG660)=COUNTIF($DG$3:$DG660,DG660),DG660,"")</f>
        <v/>
      </c>
      <c r="DM660" s="85" t="str">
        <f t="shared" si="1161"/>
        <v/>
      </c>
      <c r="DN660" s="85" t="str">
        <f t="shared" si="1087"/>
        <v/>
      </c>
      <c r="DO660" s="85" t="str">
        <f t="shared" si="1087"/>
        <v/>
      </c>
      <c r="DP660" s="303"/>
      <c r="DQ660" s="17" t="str">
        <f t="shared" si="1088"/>
        <v/>
      </c>
      <c r="DR660" s="17" t="str">
        <f t="shared" si="1089"/>
        <v/>
      </c>
      <c r="DS660" s="17" t="str">
        <f t="shared" si="1090"/>
        <v/>
      </c>
      <c r="DU660" s="16" t="str">
        <f t="shared" si="1162"/>
        <v/>
      </c>
      <c r="DV660" s="16" t="str">
        <f>IF(DU660="","",COUNT($DU$3:DU660))</f>
        <v/>
      </c>
      <c r="DW660" s="16" t="str">
        <f t="shared" si="1163"/>
        <v/>
      </c>
      <c r="DX660" s="16" t="str">
        <f t="shared" si="1164"/>
        <v/>
      </c>
      <c r="DY660" s="16" t="str">
        <f>IF(DZ660="","",COUNTIF(DZ$3:DZ660,DZ660))</f>
        <v/>
      </c>
      <c r="DZ660" s="16" t="str">
        <f t="shared" si="1165"/>
        <v/>
      </c>
      <c r="EA660" s="16" t="str">
        <f t="shared" si="1166"/>
        <v/>
      </c>
      <c r="EB660" s="16" t="str">
        <f t="shared" si="1167"/>
        <v/>
      </c>
      <c r="EC660" s="16" t="str">
        <f t="shared" si="1168"/>
        <v/>
      </c>
      <c r="ED660" s="16" t="str">
        <f t="shared" si="1169"/>
        <v/>
      </c>
      <c r="EE660" s="16" t="str">
        <f t="shared" si="1170"/>
        <v/>
      </c>
      <c r="EF660" s="16" t="str">
        <f t="shared" si="1171"/>
        <v/>
      </c>
      <c r="EG660" s="16" t="str">
        <f t="shared" si="1172"/>
        <v/>
      </c>
      <c r="EH660" s="16" t="str">
        <f t="shared" si="1173"/>
        <v/>
      </c>
      <c r="EI660" s="16" t="str">
        <f t="shared" si="1174"/>
        <v/>
      </c>
      <c r="EJ660" s="16" t="str">
        <f t="shared" si="1175"/>
        <v/>
      </c>
      <c r="EK660" s="16" t="str">
        <f t="shared" si="1176"/>
        <v/>
      </c>
      <c r="EL660" s="58" t="str">
        <f t="shared" si="1177"/>
        <v/>
      </c>
      <c r="EM660" s="58" t="str">
        <f>IF(OR($DZ660="",CR660=""),IF($EL660="","",$EL660),IF(OR(CR660="なし",CR660=0),領収書!$H$1,CR660))</f>
        <v/>
      </c>
      <c r="EN660" s="58" t="str">
        <f>IF(OR($DZ660="",CS660=""),IF($EL660="","",$EL660),IF(OR(CS660="なし",CS660=0),入力!$EN$1,CS660))</f>
        <v/>
      </c>
      <c r="EO660" s="63" t="str">
        <f t="shared" si="1178"/>
        <v/>
      </c>
      <c r="EP660" s="63" t="str">
        <f t="shared" si="1179"/>
        <v/>
      </c>
      <c r="ER660" s="16" t="str">
        <f>IF(AND(COUNTIF($ET$3:ET660,ET660)=1,ET660&lt;&gt;""),MAX($ER$3:ER659)+1,"")</f>
        <v/>
      </c>
      <c r="ES660" s="16" t="str">
        <f>IF(価格設定!B662="","",価格設定!B662)</f>
        <v/>
      </c>
      <c r="ET660" s="16" t="str">
        <f>IF(価格設定!C662="","",価格設定!C662)</f>
        <v/>
      </c>
      <c r="EV660" s="16" t="str">
        <f t="shared" si="1091"/>
        <v/>
      </c>
      <c r="EW660" s="16" t="str">
        <f t="shared" si="1180"/>
        <v/>
      </c>
    </row>
    <row r="661" spans="1:153" ht="30" customHeight="1" x14ac:dyDescent="0.2">
      <c r="A661" s="225"/>
      <c r="B661" s="212"/>
      <c r="C661" s="221"/>
      <c r="D661" s="164"/>
      <c r="E661" s="165"/>
      <c r="F661" s="166"/>
      <c r="G661" s="167"/>
      <c r="H661" s="179"/>
      <c r="I661" s="306"/>
      <c r="J661" s="169"/>
      <c r="K661" s="179"/>
      <c r="L661" s="186"/>
      <c r="M661" s="186"/>
      <c r="N661" s="168"/>
      <c r="O661" s="170"/>
      <c r="P661" s="212"/>
      <c r="Q661" s="179" t="str">
        <f>IFERROR(IF(H661="","",IFERROR(INDEX(価格設定!$B$5:$B$1048576,MATCH(H661,価格設定!$B$5:$B$1048576,0),0),INDEX(価格設定!$B$5:$B$1048576,MATCH("*"&amp;H661&amp;"*",価格設定!$B$5:$B$1048576,0),0))),H661)</f>
        <v/>
      </c>
      <c r="R661" s="250" t="str">
        <f>IFERROR(IF(Q661="",IF(K661="","",K661),IF(K661="",IF(INDEX(価格設定!$C$5:$C$1048576,MATCH(Q661,価格設定!$B$5:$B$1048576,0),0)=0,"",INDEX(価格設定!$C$5:$C$1048576,MATCH(Q661,価格設定!$B$5:$B$1048576,0),0)),IF(K661="なし","",K661))),"")</f>
        <v/>
      </c>
      <c r="S661" s="308" t="str">
        <f t="shared" si="1092"/>
        <v/>
      </c>
      <c r="T661" s="126" t="str">
        <f>IFERROR(IF(J661="",IF(INDEX(価格設定!$E$5:$R$1048576,MATCH($Q661,価格設定!B$5:B$1048576,0),MATCH($AW661,価格設定!E$1:X$1,1))=0,"",INDEX(価格設定!$E$5:$R$1048576,MATCH($Q661,価格設定!B$5:B$1048576,0),MATCH($AW661,価格設定!E$1:X$1,1))),J661),"")</f>
        <v/>
      </c>
      <c r="U661" s="126" t="str">
        <f t="shared" si="1093"/>
        <v/>
      </c>
      <c r="V661" s="132" t="str">
        <f t="shared" si="1094"/>
        <v/>
      </c>
      <c r="W661" s="127" t="str">
        <f>IFERROR(IF(OR(T661="",T661&lt;0),"",IFERROR(INDEX(価格設定!E$2:X$3,IF(AND(K661=$K$1,$K$1&lt;&gt;""),ROW(価格設定!$D$3)-1,MATCH(INDEX(価格設定!$D$5:$D$1048576,MATCH(Q661,価格設定!$B$5:$B$1048576,0),0),価格設定!$D$2:$D$3,0)),MATCH($AW661,価格設定!E$1:X$1,1)),INDEX(価格設定!E$2:X$2,0,MATCH($AW661,価格設定!E$1:X$1,1)))),"")</f>
        <v/>
      </c>
      <c r="X661" s="126" t="str">
        <f t="shared" si="1085"/>
        <v/>
      </c>
      <c r="Y661" s="128" t="str">
        <f t="shared" si="1095"/>
        <v/>
      </c>
      <c r="Z661" s="126" t="str">
        <f t="shared" si="1096"/>
        <v/>
      </c>
      <c r="AA661" s="129" t="str">
        <f t="shared" si="1097"/>
        <v/>
      </c>
      <c r="AB661" s="126" t="str">
        <f t="shared" si="1098"/>
        <v/>
      </c>
      <c r="AC661" s="280" t="str">
        <f t="shared" si="1099"/>
        <v/>
      </c>
      <c r="AD661" s="15"/>
      <c r="AE661" s="204" t="str">
        <f>IF(AF661="","",COUNT($AF$3:AF661))</f>
        <v/>
      </c>
      <c r="AF661" s="206" t="str">
        <f t="shared" si="1100"/>
        <v/>
      </c>
      <c r="AG661" s="204" t="str">
        <f t="shared" si="1101"/>
        <v/>
      </c>
      <c r="AH661" s="204" t="str">
        <f t="shared" si="1102"/>
        <v/>
      </c>
      <c r="AI661" s="287"/>
      <c r="AJ661" s="15"/>
      <c r="AK661" s="138" t="str">
        <f t="shared" si="1103"/>
        <v/>
      </c>
      <c r="AL661" s="131" t="str">
        <f t="shared" si="1104"/>
        <v/>
      </c>
      <c r="AM661" s="131" t="str">
        <f t="shared" si="1105"/>
        <v/>
      </c>
      <c r="AN661" s="313" t="str">
        <f t="shared" si="1106"/>
        <v/>
      </c>
      <c r="AO661" s="316" t="str">
        <f t="shared" si="1107"/>
        <v/>
      </c>
      <c r="AP661" s="18"/>
      <c r="AQ661" s="3" t="str">
        <f>IF(F661="","",MAX($AQ$3:AQ660)+1)</f>
        <v/>
      </c>
      <c r="AR661" s="3" t="str">
        <f>IF(OR(AQ661="",BB661=""),"",MAX($AR$3:AR660)+1)</f>
        <v/>
      </c>
      <c r="AS661" s="3" t="str">
        <f>IF(CQ661="","",RANK(CQ661,CQ$3:CQ$1048576,1)+COUNTIF($CQ$3:CQ661,CQ661)-1)</f>
        <v/>
      </c>
      <c r="AT661" s="21" t="str">
        <f>IF(C661="",IF(OR(AND($H661&lt;&gt;"",C661=""),AND($F660=$F661,$AZ661&lt;&gt;""),COUNTA($H$3:$H$1048576,#REF!,$F$3:$F$1048576)&gt;COUNTA($H$3:$H661,#REF!,$F$3:$F661),$AZ661&lt;&gt;""),INDEX(AT$3:AT$1048576,MATCH(MAX($AQ$3:$AQ660),$AQ$3:$AQ$1048576,0),0),""),C661)</f>
        <v/>
      </c>
      <c r="AU661" s="21" t="str">
        <f>IF(D661="",IF(OR(AND($H661&lt;&gt;"",D661=""),AND($F660=$F661,$AZ661&lt;&gt;""),COUNTA($H$3:$H$1048576,#REF!,$F$3:$F$1048576)&gt;COUNTA($H$3:$H661,#REF!,$F$3:$F661),$AZ661&lt;&gt;""),INDEX(AU$3:AU$1048576,MATCH(MAX($AQ$3:$AQ660),$AQ$3:$AQ$1048576,0),0),""),D661)</f>
        <v/>
      </c>
      <c r="AV661" s="21" t="str">
        <f>IF(E661="",IF(OR(AND($H661&lt;&gt;"",E661=""),AND($F660=$F661,$AZ661&lt;&gt;""),COUNTA($H$3:$H$1048576,#REF!,$F$3:$F$1048576)&gt;COUNTA($H$3:$H661,#REF!,$F$3:$F661),$AZ661&lt;&gt;""),INDEX(AV$3:AV$1048576,MATCH(MAX($AQ$3:$AQ660),$AQ$3:$AQ$1048576,0),0),""),E661)</f>
        <v/>
      </c>
      <c r="AW661" s="24" t="str">
        <f t="shared" si="1108"/>
        <v/>
      </c>
      <c r="AX661" s="13" t="str">
        <f t="shared" si="1109"/>
        <v/>
      </c>
      <c r="AY661" s="4" t="str">
        <f t="shared" si="1110"/>
        <v/>
      </c>
      <c r="AZ661" s="4" t="str">
        <f>IF(AX661="",IF(OR(AND(H661&lt;&gt;"",F661=""),COUNTA($H$3:$H$1048576)&gt;COUNTA($H$3:$H661)),INDEX(AX$3:AX661,MATCH(MAX($AQ$3:AQ661),AQ$3:AQ661,0),0),""),AX661)</f>
        <v/>
      </c>
      <c r="BA661" s="4" t="str">
        <f>IF(AY661="",IF(AND(H661&lt;&gt;"",F661=""),INDEX(AY$3:AY661,MATCH(MAX($AQ$3:AQ661),AQ$3:AQ661,0),0),""),AY661)</f>
        <v/>
      </c>
      <c r="BB661" s="82" t="str">
        <f>IF(BC661="","",RANK(BC661,BC$3:BC$1048576,1)+COUNTIF($BC$3:BC661,BC661)-1)</f>
        <v/>
      </c>
      <c r="BC661" s="139" t="str">
        <f t="shared" si="1111"/>
        <v/>
      </c>
      <c r="BD661" s="46" t="str">
        <f t="shared" si="1112"/>
        <v/>
      </c>
      <c r="BE661" s="46" t="str">
        <f t="shared" si="1113"/>
        <v/>
      </c>
      <c r="BF661" s="46" t="str">
        <f t="shared" si="1114"/>
        <v/>
      </c>
      <c r="BG661" s="4" t="str">
        <f t="shared" si="1115"/>
        <v/>
      </c>
      <c r="BH661" s="180" t="str">
        <f t="shared" si="1116"/>
        <v/>
      </c>
      <c r="BI661" s="16" t="str">
        <f t="shared" si="1117"/>
        <v/>
      </c>
      <c r="BJ661" s="52" t="str">
        <f>IF(BI661="","",IF(W661="","",IF(AND(K661=$K$1,$K$1&lt;&gt;""),$BT$2,IFERROR(IF(INDEX(価格設定!$D$5:$D$1048576,MATCH(Q661,価格設定!$B$5:$B$1048576,0),0)=価格設定!$D$3,$BT$2,$BS$2),$BS$2))))</f>
        <v/>
      </c>
      <c r="BK661" s="16" t="str">
        <f>IF(BI661="","",IF(COUNTIF($BI$3:BI661,BI661)=1,1,IF(AND(BI660=BI661,BH661=""),BK660,COUNTIF($BH$3:BH661,BH661))))</f>
        <v/>
      </c>
      <c r="BL661" s="52" t="str">
        <f t="shared" si="1118"/>
        <v/>
      </c>
      <c r="BM661" s="52" t="str">
        <f t="shared" si="1119"/>
        <v/>
      </c>
      <c r="BN661" s="119" t="str">
        <f t="shared" si="1120"/>
        <v/>
      </c>
      <c r="BO661" s="119" t="str">
        <f t="shared" si="1121"/>
        <v/>
      </c>
      <c r="BP661" s="17" t="str">
        <f t="shared" si="1122"/>
        <v/>
      </c>
      <c r="BQ661" s="17" t="str">
        <f t="shared" si="1123"/>
        <v/>
      </c>
      <c r="BR661" s="17" t="str">
        <f>IF(OR(BP661="",COUNTIF($BO$3:BO661,BO661)&lt;&gt;1),"",SUMIF(BO$3:BO$1048576,BO661,BP$3:BP$1048576))</f>
        <v/>
      </c>
      <c r="BS661" s="17" t="str">
        <f t="shared" si="1124"/>
        <v/>
      </c>
      <c r="BT661" s="17" t="str">
        <f t="shared" si="1125"/>
        <v/>
      </c>
      <c r="BU661" s="17" t="str">
        <f t="shared" si="1126"/>
        <v/>
      </c>
      <c r="BV661" s="24" t="str">
        <f t="shared" si="1127"/>
        <v/>
      </c>
      <c r="BW661" s="24" t="str">
        <f t="shared" si="1128"/>
        <v/>
      </c>
      <c r="BX661" s="24" t="str">
        <f t="shared" si="1129"/>
        <v/>
      </c>
      <c r="BY661" s="26" t="str">
        <f t="shared" si="1130"/>
        <v/>
      </c>
      <c r="BZ661" s="26" t="str">
        <f t="shared" si="1131"/>
        <v/>
      </c>
      <c r="CA661" s="26" t="str">
        <f t="shared" si="1132"/>
        <v/>
      </c>
      <c r="CB661" s="66" t="str">
        <f t="shared" si="1133"/>
        <v/>
      </c>
      <c r="CC661" s="65" t="str">
        <f t="shared" si="1134"/>
        <v/>
      </c>
      <c r="CD661" s="26" t="str">
        <f t="shared" si="1135"/>
        <v/>
      </c>
      <c r="CE661" s="26" t="str">
        <f t="shared" si="1136"/>
        <v/>
      </c>
      <c r="CF661" s="193" t="str">
        <f t="shared" si="1137"/>
        <v/>
      </c>
      <c r="CG661" s="193" t="str">
        <f t="shared" si="1138"/>
        <v/>
      </c>
      <c r="CH661" s="26" t="str">
        <f t="shared" si="1139"/>
        <v/>
      </c>
      <c r="CI661" s="26" t="str">
        <f t="shared" si="1140"/>
        <v/>
      </c>
      <c r="CJ661" s="65" t="str">
        <f t="shared" si="1141"/>
        <v/>
      </c>
      <c r="CK661" s="65" t="str">
        <f t="shared" si="1142"/>
        <v/>
      </c>
      <c r="CL661" s="64" t="str">
        <f t="shared" si="1143"/>
        <v/>
      </c>
      <c r="CM661" s="64" t="str">
        <f t="shared" si="1144"/>
        <v/>
      </c>
      <c r="CN661" s="65" t="str">
        <f t="shared" si="1145"/>
        <v/>
      </c>
      <c r="CP661" s="63" t="str">
        <f>IF(BH661="","",MAX($CP$3:CP660)+1)</f>
        <v/>
      </c>
      <c r="CQ661" s="24" t="str">
        <f t="shared" si="1146"/>
        <v/>
      </c>
      <c r="CR661" s="24" t="str">
        <f t="shared" si="1147"/>
        <v/>
      </c>
      <c r="CS661" s="24" t="str">
        <f t="shared" si="1148"/>
        <v/>
      </c>
      <c r="CT661" s="58" t="str">
        <f>IF(BO661="","",COUNTIF($BO$3:BO661,BO661)&amp;"@"&amp;BO661)</f>
        <v/>
      </c>
      <c r="CU661" s="16" t="str">
        <f t="shared" si="1086"/>
        <v/>
      </c>
      <c r="CV661" s="63" t="str">
        <f t="shared" si="1149"/>
        <v/>
      </c>
      <c r="CW661" s="16" t="str">
        <f t="shared" si="1150"/>
        <v/>
      </c>
      <c r="CX661" s="16" t="str">
        <f t="shared" si="1151"/>
        <v/>
      </c>
      <c r="CY661" s="16" t="str">
        <f t="shared" si="1152"/>
        <v/>
      </c>
      <c r="CZ661" s="85" t="str">
        <f t="shared" si="1153"/>
        <v/>
      </c>
      <c r="DA661" s="16" t="str">
        <f t="shared" si="1154"/>
        <v/>
      </c>
      <c r="DB661" s="16" t="str">
        <f t="shared" si="1155"/>
        <v/>
      </c>
      <c r="DC661" s="28" t="str">
        <f>IF(CP661="","",$DC$1&amp;(INDEX(価格設定!D$1:XFD$3,ROW(価格設定!$D$3),MATCH($AW661,価格設定!D$1:XFD$1,1))*100)&amp;"%")</f>
        <v/>
      </c>
      <c r="DD661" s="28" t="str">
        <f>IF(CP661="","",$DD$1&amp;(INDEX(価格設定!D$1:XFD$3,ROW(価格設定!$D$2),MATCH($AW661,価格設定!D$1:XFD$1,1))*100)&amp;"%")</f>
        <v/>
      </c>
      <c r="DE661" s="29" t="str">
        <f t="shared" si="1156"/>
        <v/>
      </c>
      <c r="DG661" s="58" t="str">
        <f t="shared" si="1157"/>
        <v/>
      </c>
      <c r="DH661" s="58" t="str">
        <f t="shared" si="1158"/>
        <v/>
      </c>
      <c r="DI661" s="58" t="str">
        <f t="shared" si="1159"/>
        <v/>
      </c>
      <c r="DJ661" s="85" t="str">
        <f t="shared" si="1160"/>
        <v/>
      </c>
      <c r="DL661" s="58" t="str">
        <f>IF(COUNTIF(DG$3:DG$1048576,DG661)=COUNTIF($DG$3:$DG661,DG661),DG661,"")</f>
        <v/>
      </c>
      <c r="DM661" s="85" t="str">
        <f t="shared" si="1161"/>
        <v/>
      </c>
      <c r="DN661" s="85" t="str">
        <f t="shared" si="1087"/>
        <v/>
      </c>
      <c r="DO661" s="85" t="str">
        <f t="shared" si="1087"/>
        <v/>
      </c>
      <c r="DP661" s="303"/>
      <c r="DQ661" s="17" t="str">
        <f t="shared" si="1088"/>
        <v/>
      </c>
      <c r="DR661" s="17" t="str">
        <f t="shared" si="1089"/>
        <v/>
      </c>
      <c r="DS661" s="17" t="str">
        <f t="shared" si="1090"/>
        <v/>
      </c>
      <c r="DU661" s="16" t="str">
        <f t="shared" si="1162"/>
        <v/>
      </c>
      <c r="DV661" s="16" t="str">
        <f>IF(DU661="","",COUNT($DU$3:DU661))</f>
        <v/>
      </c>
      <c r="DW661" s="16" t="str">
        <f t="shared" si="1163"/>
        <v/>
      </c>
      <c r="DX661" s="16" t="str">
        <f t="shared" si="1164"/>
        <v/>
      </c>
      <c r="DY661" s="16" t="str">
        <f>IF(DZ661="","",COUNTIF(DZ$3:DZ661,DZ661))</f>
        <v/>
      </c>
      <c r="DZ661" s="16" t="str">
        <f t="shared" si="1165"/>
        <v/>
      </c>
      <c r="EA661" s="16" t="str">
        <f t="shared" si="1166"/>
        <v/>
      </c>
      <c r="EB661" s="16" t="str">
        <f t="shared" si="1167"/>
        <v/>
      </c>
      <c r="EC661" s="16" t="str">
        <f t="shared" si="1168"/>
        <v/>
      </c>
      <c r="ED661" s="16" t="str">
        <f t="shared" si="1169"/>
        <v/>
      </c>
      <c r="EE661" s="16" t="str">
        <f t="shared" si="1170"/>
        <v/>
      </c>
      <c r="EF661" s="16" t="str">
        <f t="shared" si="1171"/>
        <v/>
      </c>
      <c r="EG661" s="16" t="str">
        <f t="shared" si="1172"/>
        <v/>
      </c>
      <c r="EH661" s="16" t="str">
        <f t="shared" si="1173"/>
        <v/>
      </c>
      <c r="EI661" s="16" t="str">
        <f t="shared" si="1174"/>
        <v/>
      </c>
      <c r="EJ661" s="16" t="str">
        <f t="shared" si="1175"/>
        <v/>
      </c>
      <c r="EK661" s="16" t="str">
        <f t="shared" si="1176"/>
        <v/>
      </c>
      <c r="EL661" s="58" t="str">
        <f t="shared" si="1177"/>
        <v/>
      </c>
      <c r="EM661" s="58" t="str">
        <f>IF(OR($DZ661="",CR661=""),IF($EL661="","",$EL661),IF(OR(CR661="なし",CR661=0),領収書!$H$1,CR661))</f>
        <v/>
      </c>
      <c r="EN661" s="58" t="str">
        <f>IF(OR($DZ661="",CS661=""),IF($EL661="","",$EL661),IF(OR(CS661="なし",CS661=0),入力!$EN$1,CS661))</f>
        <v/>
      </c>
      <c r="EO661" s="63" t="str">
        <f t="shared" si="1178"/>
        <v/>
      </c>
      <c r="EP661" s="63" t="str">
        <f t="shared" si="1179"/>
        <v/>
      </c>
      <c r="ER661" s="16" t="str">
        <f>IF(AND(COUNTIF($ET$3:ET661,ET661)=1,ET661&lt;&gt;""),MAX($ER$3:ER660)+1,"")</f>
        <v/>
      </c>
      <c r="ES661" s="16" t="str">
        <f>IF(価格設定!B663="","",価格設定!B663)</f>
        <v/>
      </c>
      <c r="ET661" s="16" t="str">
        <f>IF(価格設定!C663="","",価格設定!C663)</f>
        <v/>
      </c>
      <c r="EV661" s="16" t="str">
        <f t="shared" si="1091"/>
        <v/>
      </c>
      <c r="EW661" s="16" t="str">
        <f t="shared" si="1180"/>
        <v/>
      </c>
    </row>
    <row r="662" spans="1:153" ht="30" customHeight="1" x14ac:dyDescent="0.2">
      <c r="A662" s="225"/>
      <c r="B662" s="212"/>
      <c r="C662" s="221"/>
      <c r="D662" s="164"/>
      <c r="E662" s="165"/>
      <c r="F662" s="166"/>
      <c r="G662" s="167"/>
      <c r="H662" s="179"/>
      <c r="I662" s="306"/>
      <c r="J662" s="169"/>
      <c r="K662" s="179"/>
      <c r="L662" s="186"/>
      <c r="M662" s="186"/>
      <c r="N662" s="168"/>
      <c r="O662" s="170"/>
      <c r="P662" s="212"/>
      <c r="Q662" s="179" t="str">
        <f>IFERROR(IF(H662="","",IFERROR(INDEX(価格設定!$B$5:$B$1048576,MATCH(H662,価格設定!$B$5:$B$1048576,0),0),INDEX(価格設定!$B$5:$B$1048576,MATCH("*"&amp;H662&amp;"*",価格設定!$B$5:$B$1048576,0),0))),H662)</f>
        <v/>
      </c>
      <c r="R662" s="250" t="str">
        <f>IFERROR(IF(Q662="",IF(K662="","",K662),IF(K662="",IF(INDEX(価格設定!$C$5:$C$1048576,MATCH(Q662,価格設定!$B$5:$B$1048576,0),0)=0,"",INDEX(価格設定!$C$5:$C$1048576,MATCH(Q662,価格設定!$B$5:$B$1048576,0),0)),IF(K662="なし","",K662))),"")</f>
        <v/>
      </c>
      <c r="S662" s="308" t="str">
        <f t="shared" si="1092"/>
        <v/>
      </c>
      <c r="T662" s="126" t="str">
        <f>IFERROR(IF(J662="",IF(INDEX(価格設定!$E$5:$R$1048576,MATCH($Q662,価格設定!B$5:B$1048576,0),MATCH($AW662,価格設定!E$1:X$1,1))=0,"",INDEX(価格設定!$E$5:$R$1048576,MATCH($Q662,価格設定!B$5:B$1048576,0),MATCH($AW662,価格設定!E$1:X$1,1))),J662),"")</f>
        <v/>
      </c>
      <c r="U662" s="126" t="str">
        <f t="shared" si="1093"/>
        <v/>
      </c>
      <c r="V662" s="132" t="str">
        <f t="shared" si="1094"/>
        <v/>
      </c>
      <c r="W662" s="127" t="str">
        <f>IFERROR(IF(OR(T662="",T662&lt;0),"",IFERROR(INDEX(価格設定!E$2:X$3,IF(AND(K662=$K$1,$K$1&lt;&gt;""),ROW(価格設定!$D$3)-1,MATCH(INDEX(価格設定!$D$5:$D$1048576,MATCH(Q662,価格設定!$B$5:$B$1048576,0),0),価格設定!$D$2:$D$3,0)),MATCH($AW662,価格設定!E$1:X$1,1)),INDEX(価格設定!E$2:X$2,0,MATCH($AW662,価格設定!E$1:X$1,1)))),"")</f>
        <v/>
      </c>
      <c r="X662" s="126" t="str">
        <f t="shared" si="1085"/>
        <v/>
      </c>
      <c r="Y662" s="128" t="str">
        <f t="shared" si="1095"/>
        <v/>
      </c>
      <c r="Z662" s="126" t="str">
        <f t="shared" si="1096"/>
        <v/>
      </c>
      <c r="AA662" s="129" t="str">
        <f t="shared" si="1097"/>
        <v/>
      </c>
      <c r="AB662" s="126" t="str">
        <f t="shared" si="1098"/>
        <v/>
      </c>
      <c r="AC662" s="280" t="str">
        <f t="shared" si="1099"/>
        <v/>
      </c>
      <c r="AD662" s="15"/>
      <c r="AE662" s="204" t="str">
        <f>IF(AF662="","",COUNT($AF$3:AF662))</f>
        <v/>
      </c>
      <c r="AF662" s="206" t="str">
        <f t="shared" si="1100"/>
        <v/>
      </c>
      <c r="AG662" s="204" t="str">
        <f t="shared" si="1101"/>
        <v/>
      </c>
      <c r="AH662" s="204" t="str">
        <f t="shared" si="1102"/>
        <v/>
      </c>
      <c r="AI662" s="287"/>
      <c r="AJ662" s="15"/>
      <c r="AK662" s="138" t="str">
        <f t="shared" si="1103"/>
        <v/>
      </c>
      <c r="AL662" s="131" t="str">
        <f t="shared" si="1104"/>
        <v/>
      </c>
      <c r="AM662" s="131" t="str">
        <f t="shared" si="1105"/>
        <v/>
      </c>
      <c r="AN662" s="313" t="str">
        <f t="shared" si="1106"/>
        <v/>
      </c>
      <c r="AO662" s="316" t="str">
        <f t="shared" si="1107"/>
        <v/>
      </c>
      <c r="AP662" s="18"/>
      <c r="AQ662" s="3" t="str">
        <f>IF(F662="","",MAX($AQ$3:AQ661)+1)</f>
        <v/>
      </c>
      <c r="AR662" s="3" t="str">
        <f>IF(OR(AQ662="",BB662=""),"",MAX($AR$3:AR661)+1)</f>
        <v/>
      </c>
      <c r="AS662" s="3" t="str">
        <f>IF(CQ662="","",RANK(CQ662,CQ$3:CQ$1048576,1)+COUNTIF($CQ$3:CQ662,CQ662)-1)</f>
        <v/>
      </c>
      <c r="AT662" s="21" t="str">
        <f>IF(C662="",IF(OR(AND($H662&lt;&gt;"",C662=""),AND($F661=$F662,$AZ662&lt;&gt;""),COUNTA($H$3:$H$1048576,#REF!,$F$3:$F$1048576)&gt;COUNTA($H$3:$H662,#REF!,$F$3:$F662),$AZ662&lt;&gt;""),INDEX(AT$3:AT$1048576,MATCH(MAX($AQ$3:$AQ661),$AQ$3:$AQ$1048576,0),0),""),C662)</f>
        <v/>
      </c>
      <c r="AU662" s="21" t="str">
        <f>IF(D662="",IF(OR(AND($H662&lt;&gt;"",D662=""),AND($F661=$F662,$AZ662&lt;&gt;""),COUNTA($H$3:$H$1048576,#REF!,$F$3:$F$1048576)&gt;COUNTA($H$3:$H662,#REF!,$F$3:$F662),$AZ662&lt;&gt;""),INDEX(AU$3:AU$1048576,MATCH(MAX($AQ$3:$AQ661),$AQ$3:$AQ$1048576,0),0),""),D662)</f>
        <v/>
      </c>
      <c r="AV662" s="21" t="str">
        <f>IF(E662="",IF(OR(AND($H662&lt;&gt;"",E662=""),AND($F661=$F662,$AZ662&lt;&gt;""),COUNTA($H$3:$H$1048576,#REF!,$F$3:$F$1048576)&gt;COUNTA($H$3:$H662,#REF!,$F$3:$F662),$AZ662&lt;&gt;""),INDEX(AV$3:AV$1048576,MATCH(MAX($AQ$3:$AQ661),$AQ$3:$AQ$1048576,0),0),""),E662)</f>
        <v/>
      </c>
      <c r="AW662" s="24" t="str">
        <f t="shared" si="1108"/>
        <v/>
      </c>
      <c r="AX662" s="13" t="str">
        <f t="shared" si="1109"/>
        <v/>
      </c>
      <c r="AY662" s="4" t="str">
        <f t="shared" si="1110"/>
        <v/>
      </c>
      <c r="AZ662" s="4" t="str">
        <f>IF(AX662="",IF(OR(AND(H662&lt;&gt;"",F662=""),COUNTA($H$3:$H$1048576)&gt;COUNTA($H$3:$H662)),INDEX(AX$3:AX662,MATCH(MAX($AQ$3:AQ662),AQ$3:AQ662,0),0),""),AX662)</f>
        <v/>
      </c>
      <c r="BA662" s="4" t="str">
        <f>IF(AY662="",IF(AND(H662&lt;&gt;"",F662=""),INDEX(AY$3:AY662,MATCH(MAX($AQ$3:AQ662),AQ$3:AQ662,0),0),""),AY662)</f>
        <v/>
      </c>
      <c r="BB662" s="82" t="str">
        <f>IF(BC662="","",RANK(BC662,BC$3:BC$1048576,1)+COUNTIF($BC$3:BC662,BC662)-1)</f>
        <v/>
      </c>
      <c r="BC662" s="139" t="str">
        <f t="shared" si="1111"/>
        <v/>
      </c>
      <c r="BD662" s="46" t="str">
        <f t="shared" si="1112"/>
        <v/>
      </c>
      <c r="BE662" s="46" t="str">
        <f t="shared" si="1113"/>
        <v/>
      </c>
      <c r="BF662" s="46" t="str">
        <f t="shared" si="1114"/>
        <v/>
      </c>
      <c r="BG662" s="4" t="str">
        <f t="shared" si="1115"/>
        <v/>
      </c>
      <c r="BH662" s="180" t="str">
        <f t="shared" si="1116"/>
        <v/>
      </c>
      <c r="BI662" s="16" t="str">
        <f t="shared" si="1117"/>
        <v/>
      </c>
      <c r="BJ662" s="52" t="str">
        <f>IF(BI662="","",IF(W662="","",IF(AND(K662=$K$1,$K$1&lt;&gt;""),$BT$2,IFERROR(IF(INDEX(価格設定!$D$5:$D$1048576,MATCH(Q662,価格設定!$B$5:$B$1048576,0),0)=価格設定!$D$3,$BT$2,$BS$2),$BS$2))))</f>
        <v/>
      </c>
      <c r="BK662" s="16" t="str">
        <f>IF(BI662="","",IF(COUNTIF($BI$3:BI662,BI662)=1,1,IF(AND(BI661=BI662,BH662=""),BK661,COUNTIF($BH$3:BH662,BH662))))</f>
        <v/>
      </c>
      <c r="BL662" s="52" t="str">
        <f t="shared" si="1118"/>
        <v/>
      </c>
      <c r="BM662" s="52" t="str">
        <f t="shared" si="1119"/>
        <v/>
      </c>
      <c r="BN662" s="119" t="str">
        <f t="shared" si="1120"/>
        <v/>
      </c>
      <c r="BO662" s="119" t="str">
        <f t="shared" si="1121"/>
        <v/>
      </c>
      <c r="BP662" s="17" t="str">
        <f t="shared" si="1122"/>
        <v/>
      </c>
      <c r="BQ662" s="17" t="str">
        <f t="shared" si="1123"/>
        <v/>
      </c>
      <c r="BR662" s="17" t="str">
        <f>IF(OR(BP662="",COUNTIF($BO$3:BO662,BO662)&lt;&gt;1),"",SUMIF(BO$3:BO$1048576,BO662,BP$3:BP$1048576))</f>
        <v/>
      </c>
      <c r="BS662" s="17" t="str">
        <f t="shared" si="1124"/>
        <v/>
      </c>
      <c r="BT662" s="17" t="str">
        <f t="shared" si="1125"/>
        <v/>
      </c>
      <c r="BU662" s="17" t="str">
        <f t="shared" si="1126"/>
        <v/>
      </c>
      <c r="BV662" s="24" t="str">
        <f t="shared" si="1127"/>
        <v/>
      </c>
      <c r="BW662" s="24" t="str">
        <f t="shared" si="1128"/>
        <v/>
      </c>
      <c r="BX662" s="24" t="str">
        <f t="shared" si="1129"/>
        <v/>
      </c>
      <c r="BY662" s="26" t="str">
        <f t="shared" si="1130"/>
        <v/>
      </c>
      <c r="BZ662" s="26" t="str">
        <f t="shared" si="1131"/>
        <v/>
      </c>
      <c r="CA662" s="26" t="str">
        <f t="shared" si="1132"/>
        <v/>
      </c>
      <c r="CB662" s="66" t="str">
        <f t="shared" si="1133"/>
        <v/>
      </c>
      <c r="CC662" s="65" t="str">
        <f t="shared" si="1134"/>
        <v/>
      </c>
      <c r="CD662" s="26" t="str">
        <f t="shared" si="1135"/>
        <v/>
      </c>
      <c r="CE662" s="26" t="str">
        <f t="shared" si="1136"/>
        <v/>
      </c>
      <c r="CF662" s="193" t="str">
        <f t="shared" si="1137"/>
        <v/>
      </c>
      <c r="CG662" s="193" t="str">
        <f t="shared" si="1138"/>
        <v/>
      </c>
      <c r="CH662" s="26" t="str">
        <f t="shared" si="1139"/>
        <v/>
      </c>
      <c r="CI662" s="26" t="str">
        <f t="shared" si="1140"/>
        <v/>
      </c>
      <c r="CJ662" s="65" t="str">
        <f t="shared" si="1141"/>
        <v/>
      </c>
      <c r="CK662" s="65" t="str">
        <f t="shared" si="1142"/>
        <v/>
      </c>
      <c r="CL662" s="64" t="str">
        <f t="shared" si="1143"/>
        <v/>
      </c>
      <c r="CM662" s="64" t="str">
        <f t="shared" si="1144"/>
        <v/>
      </c>
      <c r="CN662" s="65" t="str">
        <f t="shared" si="1145"/>
        <v/>
      </c>
      <c r="CP662" s="63" t="str">
        <f>IF(BH662="","",MAX($CP$3:CP661)+1)</f>
        <v/>
      </c>
      <c r="CQ662" s="24" t="str">
        <f t="shared" si="1146"/>
        <v/>
      </c>
      <c r="CR662" s="24" t="str">
        <f t="shared" si="1147"/>
        <v/>
      </c>
      <c r="CS662" s="24" t="str">
        <f t="shared" si="1148"/>
        <v/>
      </c>
      <c r="CT662" s="58" t="str">
        <f>IF(BO662="","",COUNTIF($BO$3:BO662,BO662)&amp;"@"&amp;BO662)</f>
        <v/>
      </c>
      <c r="CU662" s="16" t="str">
        <f t="shared" si="1086"/>
        <v/>
      </c>
      <c r="CV662" s="63" t="str">
        <f t="shared" si="1149"/>
        <v/>
      </c>
      <c r="CW662" s="16" t="str">
        <f t="shared" si="1150"/>
        <v/>
      </c>
      <c r="CX662" s="16" t="str">
        <f t="shared" si="1151"/>
        <v/>
      </c>
      <c r="CY662" s="16" t="str">
        <f t="shared" si="1152"/>
        <v/>
      </c>
      <c r="CZ662" s="85" t="str">
        <f t="shared" si="1153"/>
        <v/>
      </c>
      <c r="DA662" s="16" t="str">
        <f t="shared" si="1154"/>
        <v/>
      </c>
      <c r="DB662" s="16" t="str">
        <f t="shared" si="1155"/>
        <v/>
      </c>
      <c r="DC662" s="28" t="str">
        <f>IF(CP662="","",$DC$1&amp;(INDEX(価格設定!D$1:XFD$3,ROW(価格設定!$D$3),MATCH($AW662,価格設定!D$1:XFD$1,1))*100)&amp;"%")</f>
        <v/>
      </c>
      <c r="DD662" s="28" t="str">
        <f>IF(CP662="","",$DD$1&amp;(INDEX(価格設定!D$1:XFD$3,ROW(価格設定!$D$2),MATCH($AW662,価格設定!D$1:XFD$1,1))*100)&amp;"%")</f>
        <v/>
      </c>
      <c r="DE662" s="29" t="str">
        <f t="shared" si="1156"/>
        <v/>
      </c>
      <c r="DG662" s="58" t="str">
        <f t="shared" si="1157"/>
        <v/>
      </c>
      <c r="DH662" s="58" t="str">
        <f t="shared" si="1158"/>
        <v/>
      </c>
      <c r="DI662" s="58" t="str">
        <f t="shared" si="1159"/>
        <v/>
      </c>
      <c r="DJ662" s="85" t="str">
        <f t="shared" si="1160"/>
        <v/>
      </c>
      <c r="DL662" s="58" t="str">
        <f>IF(COUNTIF(DG$3:DG$1048576,DG662)=COUNTIF($DG$3:$DG662,DG662),DG662,"")</f>
        <v/>
      </c>
      <c r="DM662" s="85" t="str">
        <f t="shared" si="1161"/>
        <v/>
      </c>
      <c r="DN662" s="85" t="str">
        <f t="shared" si="1087"/>
        <v/>
      </c>
      <c r="DO662" s="85" t="str">
        <f t="shared" si="1087"/>
        <v/>
      </c>
      <c r="DP662" s="303"/>
      <c r="DQ662" s="17" t="str">
        <f t="shared" si="1088"/>
        <v/>
      </c>
      <c r="DR662" s="17" t="str">
        <f t="shared" si="1089"/>
        <v/>
      </c>
      <c r="DS662" s="17" t="str">
        <f t="shared" si="1090"/>
        <v/>
      </c>
      <c r="DU662" s="16" t="str">
        <f t="shared" si="1162"/>
        <v/>
      </c>
      <c r="DV662" s="16" t="str">
        <f>IF(DU662="","",COUNT($DU$3:DU662))</f>
        <v/>
      </c>
      <c r="DW662" s="16" t="str">
        <f t="shared" si="1163"/>
        <v/>
      </c>
      <c r="DX662" s="16" t="str">
        <f t="shared" si="1164"/>
        <v/>
      </c>
      <c r="DY662" s="16" t="str">
        <f>IF(DZ662="","",COUNTIF(DZ$3:DZ662,DZ662))</f>
        <v/>
      </c>
      <c r="DZ662" s="16" t="str">
        <f t="shared" si="1165"/>
        <v/>
      </c>
      <c r="EA662" s="16" t="str">
        <f t="shared" si="1166"/>
        <v/>
      </c>
      <c r="EB662" s="16" t="str">
        <f t="shared" si="1167"/>
        <v/>
      </c>
      <c r="EC662" s="16" t="str">
        <f t="shared" si="1168"/>
        <v/>
      </c>
      <c r="ED662" s="16" t="str">
        <f t="shared" si="1169"/>
        <v/>
      </c>
      <c r="EE662" s="16" t="str">
        <f t="shared" si="1170"/>
        <v/>
      </c>
      <c r="EF662" s="16" t="str">
        <f t="shared" si="1171"/>
        <v/>
      </c>
      <c r="EG662" s="16" t="str">
        <f t="shared" si="1172"/>
        <v/>
      </c>
      <c r="EH662" s="16" t="str">
        <f t="shared" si="1173"/>
        <v/>
      </c>
      <c r="EI662" s="16" t="str">
        <f t="shared" si="1174"/>
        <v/>
      </c>
      <c r="EJ662" s="16" t="str">
        <f t="shared" si="1175"/>
        <v/>
      </c>
      <c r="EK662" s="16" t="str">
        <f t="shared" si="1176"/>
        <v/>
      </c>
      <c r="EL662" s="58" t="str">
        <f t="shared" si="1177"/>
        <v/>
      </c>
      <c r="EM662" s="58" t="str">
        <f>IF(OR($DZ662="",CR662=""),IF($EL662="","",$EL662),IF(OR(CR662="なし",CR662=0),領収書!$H$1,CR662))</f>
        <v/>
      </c>
      <c r="EN662" s="58" t="str">
        <f>IF(OR($DZ662="",CS662=""),IF($EL662="","",$EL662),IF(OR(CS662="なし",CS662=0),入力!$EN$1,CS662))</f>
        <v/>
      </c>
      <c r="EO662" s="63" t="str">
        <f t="shared" si="1178"/>
        <v/>
      </c>
      <c r="EP662" s="63" t="str">
        <f t="shared" si="1179"/>
        <v/>
      </c>
      <c r="ER662" s="16" t="str">
        <f>IF(AND(COUNTIF($ET$3:ET662,ET662)=1,ET662&lt;&gt;""),MAX($ER$3:ER661)+1,"")</f>
        <v/>
      </c>
      <c r="ES662" s="16" t="str">
        <f>IF(価格設定!B664="","",価格設定!B664)</f>
        <v/>
      </c>
      <c r="ET662" s="16" t="str">
        <f>IF(価格設定!C664="","",価格設定!C664)</f>
        <v/>
      </c>
      <c r="EV662" s="16" t="str">
        <f t="shared" si="1091"/>
        <v/>
      </c>
      <c r="EW662" s="16" t="str">
        <f t="shared" si="1180"/>
        <v/>
      </c>
    </row>
    <row r="663" spans="1:153" ht="30" customHeight="1" x14ac:dyDescent="0.2">
      <c r="A663" s="225"/>
      <c r="B663" s="212"/>
      <c r="C663" s="221"/>
      <c r="D663" s="164"/>
      <c r="E663" s="165"/>
      <c r="F663" s="166"/>
      <c r="G663" s="167"/>
      <c r="H663" s="179"/>
      <c r="I663" s="306"/>
      <c r="J663" s="169"/>
      <c r="K663" s="179"/>
      <c r="L663" s="186"/>
      <c r="M663" s="186"/>
      <c r="N663" s="168"/>
      <c r="O663" s="170"/>
      <c r="P663" s="212"/>
      <c r="Q663" s="179" t="str">
        <f>IFERROR(IF(H663="","",IFERROR(INDEX(価格設定!$B$5:$B$1048576,MATCH(H663,価格設定!$B$5:$B$1048576,0),0),INDEX(価格設定!$B$5:$B$1048576,MATCH("*"&amp;H663&amp;"*",価格設定!$B$5:$B$1048576,0),0))),H663)</f>
        <v/>
      </c>
      <c r="R663" s="250" t="str">
        <f>IFERROR(IF(Q663="",IF(K663="","",K663),IF(K663="",IF(INDEX(価格設定!$C$5:$C$1048576,MATCH(Q663,価格設定!$B$5:$B$1048576,0),0)=0,"",INDEX(価格設定!$C$5:$C$1048576,MATCH(Q663,価格設定!$B$5:$B$1048576,0),0)),IF(K663="なし","",K663))),"")</f>
        <v/>
      </c>
      <c r="S663" s="308" t="str">
        <f t="shared" si="1092"/>
        <v/>
      </c>
      <c r="T663" s="126" t="str">
        <f>IFERROR(IF(J663="",IF(INDEX(価格設定!$E$5:$R$1048576,MATCH($Q663,価格設定!B$5:B$1048576,0),MATCH($AW663,価格設定!E$1:X$1,1))=0,"",INDEX(価格設定!$E$5:$R$1048576,MATCH($Q663,価格設定!B$5:B$1048576,0),MATCH($AW663,価格設定!E$1:X$1,1))),J663),"")</f>
        <v/>
      </c>
      <c r="U663" s="126" t="str">
        <f t="shared" si="1093"/>
        <v/>
      </c>
      <c r="V663" s="132" t="str">
        <f t="shared" si="1094"/>
        <v/>
      </c>
      <c r="W663" s="127" t="str">
        <f>IFERROR(IF(OR(T663="",T663&lt;0),"",IFERROR(INDEX(価格設定!E$2:X$3,IF(AND(K663=$K$1,$K$1&lt;&gt;""),ROW(価格設定!$D$3)-1,MATCH(INDEX(価格設定!$D$5:$D$1048576,MATCH(Q663,価格設定!$B$5:$B$1048576,0),0),価格設定!$D$2:$D$3,0)),MATCH($AW663,価格設定!E$1:X$1,1)),INDEX(価格設定!E$2:X$2,0,MATCH($AW663,価格設定!E$1:X$1,1)))),"")</f>
        <v/>
      </c>
      <c r="X663" s="126" t="str">
        <f t="shared" si="1085"/>
        <v/>
      </c>
      <c r="Y663" s="128" t="str">
        <f t="shared" si="1095"/>
        <v/>
      </c>
      <c r="Z663" s="126" t="str">
        <f t="shared" si="1096"/>
        <v/>
      </c>
      <c r="AA663" s="129" t="str">
        <f t="shared" si="1097"/>
        <v/>
      </c>
      <c r="AB663" s="126" t="str">
        <f t="shared" si="1098"/>
        <v/>
      </c>
      <c r="AC663" s="280" t="str">
        <f t="shared" si="1099"/>
        <v/>
      </c>
      <c r="AD663" s="15"/>
      <c r="AE663" s="204" t="str">
        <f>IF(AF663="","",COUNT($AF$3:AF663))</f>
        <v/>
      </c>
      <c r="AF663" s="206" t="str">
        <f t="shared" si="1100"/>
        <v/>
      </c>
      <c r="AG663" s="204" t="str">
        <f t="shared" si="1101"/>
        <v/>
      </c>
      <c r="AH663" s="204" t="str">
        <f t="shared" si="1102"/>
        <v/>
      </c>
      <c r="AI663" s="287"/>
      <c r="AJ663" s="15"/>
      <c r="AK663" s="138" t="str">
        <f t="shared" si="1103"/>
        <v/>
      </c>
      <c r="AL663" s="131" t="str">
        <f t="shared" si="1104"/>
        <v/>
      </c>
      <c r="AM663" s="131" t="str">
        <f t="shared" si="1105"/>
        <v/>
      </c>
      <c r="AN663" s="313" t="str">
        <f t="shared" si="1106"/>
        <v/>
      </c>
      <c r="AO663" s="316" t="str">
        <f t="shared" si="1107"/>
        <v/>
      </c>
      <c r="AP663" s="18"/>
      <c r="AQ663" s="3" t="str">
        <f>IF(F663="","",MAX($AQ$3:AQ662)+1)</f>
        <v/>
      </c>
      <c r="AR663" s="3" t="str">
        <f>IF(OR(AQ663="",BB663=""),"",MAX($AR$3:AR662)+1)</f>
        <v/>
      </c>
      <c r="AS663" s="3" t="str">
        <f>IF(CQ663="","",RANK(CQ663,CQ$3:CQ$1048576,1)+COUNTIF($CQ$3:CQ663,CQ663)-1)</f>
        <v/>
      </c>
      <c r="AT663" s="21" t="str">
        <f>IF(C663="",IF(OR(AND($H663&lt;&gt;"",C663=""),AND($F662=$F663,$AZ663&lt;&gt;""),COUNTA($H$3:$H$1048576,#REF!,$F$3:$F$1048576)&gt;COUNTA($H$3:$H663,#REF!,$F$3:$F663),$AZ663&lt;&gt;""),INDEX(AT$3:AT$1048576,MATCH(MAX($AQ$3:$AQ662),$AQ$3:$AQ$1048576,0),0),""),C663)</f>
        <v/>
      </c>
      <c r="AU663" s="21" t="str">
        <f>IF(D663="",IF(OR(AND($H663&lt;&gt;"",D663=""),AND($F662=$F663,$AZ663&lt;&gt;""),COUNTA($H$3:$H$1048576,#REF!,$F$3:$F$1048576)&gt;COUNTA($H$3:$H663,#REF!,$F$3:$F663),$AZ663&lt;&gt;""),INDEX(AU$3:AU$1048576,MATCH(MAX($AQ$3:$AQ662),$AQ$3:$AQ$1048576,0),0),""),D663)</f>
        <v/>
      </c>
      <c r="AV663" s="21" t="str">
        <f>IF(E663="",IF(OR(AND($H663&lt;&gt;"",E663=""),AND($F662=$F663,$AZ663&lt;&gt;""),COUNTA($H$3:$H$1048576,#REF!,$F$3:$F$1048576)&gt;COUNTA($H$3:$H663,#REF!,$F$3:$F663),$AZ663&lt;&gt;""),INDEX(AV$3:AV$1048576,MATCH(MAX($AQ$3:$AQ662),$AQ$3:$AQ$1048576,0),0),""),E663)</f>
        <v/>
      </c>
      <c r="AW663" s="24" t="str">
        <f t="shared" si="1108"/>
        <v/>
      </c>
      <c r="AX663" s="13" t="str">
        <f t="shared" si="1109"/>
        <v/>
      </c>
      <c r="AY663" s="4" t="str">
        <f t="shared" si="1110"/>
        <v/>
      </c>
      <c r="AZ663" s="4" t="str">
        <f>IF(AX663="",IF(OR(AND(H663&lt;&gt;"",F663=""),COUNTA($H$3:$H$1048576)&gt;COUNTA($H$3:$H663)),INDEX(AX$3:AX663,MATCH(MAX($AQ$3:AQ663),AQ$3:AQ663,0),0),""),AX663)</f>
        <v/>
      </c>
      <c r="BA663" s="4" t="str">
        <f>IF(AY663="",IF(AND(H663&lt;&gt;"",F663=""),INDEX(AY$3:AY663,MATCH(MAX($AQ$3:AQ663),AQ$3:AQ663,0),0),""),AY663)</f>
        <v/>
      </c>
      <c r="BB663" s="82" t="str">
        <f>IF(BC663="","",RANK(BC663,BC$3:BC$1048576,1)+COUNTIF($BC$3:BC663,BC663)-1)</f>
        <v/>
      </c>
      <c r="BC663" s="139" t="str">
        <f t="shared" si="1111"/>
        <v/>
      </c>
      <c r="BD663" s="46" t="str">
        <f t="shared" si="1112"/>
        <v/>
      </c>
      <c r="BE663" s="46" t="str">
        <f t="shared" si="1113"/>
        <v/>
      </c>
      <c r="BF663" s="46" t="str">
        <f t="shared" si="1114"/>
        <v/>
      </c>
      <c r="BG663" s="4" t="str">
        <f t="shared" si="1115"/>
        <v/>
      </c>
      <c r="BH663" s="180" t="str">
        <f t="shared" si="1116"/>
        <v/>
      </c>
      <c r="BI663" s="16" t="str">
        <f t="shared" si="1117"/>
        <v/>
      </c>
      <c r="BJ663" s="52" t="str">
        <f>IF(BI663="","",IF(W663="","",IF(AND(K663=$K$1,$K$1&lt;&gt;""),$BT$2,IFERROR(IF(INDEX(価格設定!$D$5:$D$1048576,MATCH(Q663,価格設定!$B$5:$B$1048576,0),0)=価格設定!$D$3,$BT$2,$BS$2),$BS$2))))</f>
        <v/>
      </c>
      <c r="BK663" s="16" t="str">
        <f>IF(BI663="","",IF(COUNTIF($BI$3:BI663,BI663)=1,1,IF(AND(BI662=BI663,BH663=""),BK662,COUNTIF($BH$3:BH663,BH663))))</f>
        <v/>
      </c>
      <c r="BL663" s="52" t="str">
        <f t="shared" si="1118"/>
        <v/>
      </c>
      <c r="BM663" s="52" t="str">
        <f t="shared" si="1119"/>
        <v/>
      </c>
      <c r="BN663" s="119" t="str">
        <f t="shared" si="1120"/>
        <v/>
      </c>
      <c r="BO663" s="119" t="str">
        <f t="shared" si="1121"/>
        <v/>
      </c>
      <c r="BP663" s="17" t="str">
        <f t="shared" si="1122"/>
        <v/>
      </c>
      <c r="BQ663" s="17" t="str">
        <f t="shared" si="1123"/>
        <v/>
      </c>
      <c r="BR663" s="17" t="str">
        <f>IF(OR(BP663="",COUNTIF($BO$3:BO663,BO663)&lt;&gt;1),"",SUMIF(BO$3:BO$1048576,BO663,BP$3:BP$1048576))</f>
        <v/>
      </c>
      <c r="BS663" s="17" t="str">
        <f t="shared" si="1124"/>
        <v/>
      </c>
      <c r="BT663" s="17" t="str">
        <f t="shared" si="1125"/>
        <v/>
      </c>
      <c r="BU663" s="17" t="str">
        <f t="shared" si="1126"/>
        <v/>
      </c>
      <c r="BV663" s="24" t="str">
        <f t="shared" si="1127"/>
        <v/>
      </c>
      <c r="BW663" s="24" t="str">
        <f t="shared" si="1128"/>
        <v/>
      </c>
      <c r="BX663" s="24" t="str">
        <f t="shared" si="1129"/>
        <v/>
      </c>
      <c r="BY663" s="26" t="str">
        <f t="shared" si="1130"/>
        <v/>
      </c>
      <c r="BZ663" s="26" t="str">
        <f t="shared" si="1131"/>
        <v/>
      </c>
      <c r="CA663" s="26" t="str">
        <f t="shared" si="1132"/>
        <v/>
      </c>
      <c r="CB663" s="66" t="str">
        <f t="shared" si="1133"/>
        <v/>
      </c>
      <c r="CC663" s="65" t="str">
        <f t="shared" si="1134"/>
        <v/>
      </c>
      <c r="CD663" s="26" t="str">
        <f t="shared" si="1135"/>
        <v/>
      </c>
      <c r="CE663" s="26" t="str">
        <f t="shared" si="1136"/>
        <v/>
      </c>
      <c r="CF663" s="193" t="str">
        <f t="shared" si="1137"/>
        <v/>
      </c>
      <c r="CG663" s="193" t="str">
        <f t="shared" si="1138"/>
        <v/>
      </c>
      <c r="CH663" s="26" t="str">
        <f t="shared" si="1139"/>
        <v/>
      </c>
      <c r="CI663" s="26" t="str">
        <f t="shared" si="1140"/>
        <v/>
      </c>
      <c r="CJ663" s="65" t="str">
        <f t="shared" si="1141"/>
        <v/>
      </c>
      <c r="CK663" s="65" t="str">
        <f t="shared" si="1142"/>
        <v/>
      </c>
      <c r="CL663" s="64" t="str">
        <f t="shared" si="1143"/>
        <v/>
      </c>
      <c r="CM663" s="64" t="str">
        <f t="shared" si="1144"/>
        <v/>
      </c>
      <c r="CN663" s="65" t="str">
        <f t="shared" si="1145"/>
        <v/>
      </c>
      <c r="CP663" s="63" t="str">
        <f>IF(BH663="","",MAX($CP$3:CP662)+1)</f>
        <v/>
      </c>
      <c r="CQ663" s="24" t="str">
        <f t="shared" si="1146"/>
        <v/>
      </c>
      <c r="CR663" s="24" t="str">
        <f t="shared" si="1147"/>
        <v/>
      </c>
      <c r="CS663" s="24" t="str">
        <f t="shared" si="1148"/>
        <v/>
      </c>
      <c r="CT663" s="58" t="str">
        <f>IF(BO663="","",COUNTIF($BO$3:BO663,BO663)&amp;"@"&amp;BO663)</f>
        <v/>
      </c>
      <c r="CU663" s="16" t="str">
        <f t="shared" si="1086"/>
        <v/>
      </c>
      <c r="CV663" s="63" t="str">
        <f t="shared" si="1149"/>
        <v/>
      </c>
      <c r="CW663" s="16" t="str">
        <f t="shared" si="1150"/>
        <v/>
      </c>
      <c r="CX663" s="16" t="str">
        <f t="shared" si="1151"/>
        <v/>
      </c>
      <c r="CY663" s="16" t="str">
        <f t="shared" si="1152"/>
        <v/>
      </c>
      <c r="CZ663" s="85" t="str">
        <f t="shared" si="1153"/>
        <v/>
      </c>
      <c r="DA663" s="16" t="str">
        <f t="shared" si="1154"/>
        <v/>
      </c>
      <c r="DB663" s="16" t="str">
        <f t="shared" si="1155"/>
        <v/>
      </c>
      <c r="DC663" s="28" t="str">
        <f>IF(CP663="","",$DC$1&amp;(INDEX(価格設定!D$1:XFD$3,ROW(価格設定!$D$3),MATCH($AW663,価格設定!D$1:XFD$1,1))*100)&amp;"%")</f>
        <v/>
      </c>
      <c r="DD663" s="28" t="str">
        <f>IF(CP663="","",$DD$1&amp;(INDEX(価格設定!D$1:XFD$3,ROW(価格設定!$D$2),MATCH($AW663,価格設定!D$1:XFD$1,1))*100)&amp;"%")</f>
        <v/>
      </c>
      <c r="DE663" s="29" t="str">
        <f t="shared" si="1156"/>
        <v/>
      </c>
      <c r="DG663" s="58" t="str">
        <f t="shared" si="1157"/>
        <v/>
      </c>
      <c r="DH663" s="58" t="str">
        <f t="shared" si="1158"/>
        <v/>
      </c>
      <c r="DI663" s="58" t="str">
        <f t="shared" si="1159"/>
        <v/>
      </c>
      <c r="DJ663" s="85" t="str">
        <f t="shared" si="1160"/>
        <v/>
      </c>
      <c r="DL663" s="58" t="str">
        <f>IF(COUNTIF(DG$3:DG$1048576,DG663)=COUNTIF($DG$3:$DG663,DG663),DG663,"")</f>
        <v/>
      </c>
      <c r="DM663" s="85" t="str">
        <f t="shared" si="1161"/>
        <v/>
      </c>
      <c r="DN663" s="85" t="str">
        <f t="shared" si="1087"/>
        <v/>
      </c>
      <c r="DO663" s="85" t="str">
        <f t="shared" si="1087"/>
        <v/>
      </c>
      <c r="DP663" s="303"/>
      <c r="DQ663" s="17" t="str">
        <f t="shared" si="1088"/>
        <v/>
      </c>
      <c r="DR663" s="17" t="str">
        <f t="shared" si="1089"/>
        <v/>
      </c>
      <c r="DS663" s="17" t="str">
        <f t="shared" si="1090"/>
        <v/>
      </c>
      <c r="DU663" s="16" t="str">
        <f t="shared" si="1162"/>
        <v/>
      </c>
      <c r="DV663" s="16" t="str">
        <f>IF(DU663="","",COUNT($DU$3:DU663))</f>
        <v/>
      </c>
      <c r="DW663" s="16" t="str">
        <f t="shared" si="1163"/>
        <v/>
      </c>
      <c r="DX663" s="16" t="str">
        <f t="shared" si="1164"/>
        <v/>
      </c>
      <c r="DY663" s="16" t="str">
        <f>IF(DZ663="","",COUNTIF(DZ$3:DZ663,DZ663))</f>
        <v/>
      </c>
      <c r="DZ663" s="16" t="str">
        <f t="shared" si="1165"/>
        <v/>
      </c>
      <c r="EA663" s="16" t="str">
        <f t="shared" si="1166"/>
        <v/>
      </c>
      <c r="EB663" s="16" t="str">
        <f t="shared" si="1167"/>
        <v/>
      </c>
      <c r="EC663" s="16" t="str">
        <f t="shared" si="1168"/>
        <v/>
      </c>
      <c r="ED663" s="16" t="str">
        <f t="shared" si="1169"/>
        <v/>
      </c>
      <c r="EE663" s="16" t="str">
        <f t="shared" si="1170"/>
        <v/>
      </c>
      <c r="EF663" s="16" t="str">
        <f t="shared" si="1171"/>
        <v/>
      </c>
      <c r="EG663" s="16" t="str">
        <f t="shared" si="1172"/>
        <v/>
      </c>
      <c r="EH663" s="16" t="str">
        <f t="shared" si="1173"/>
        <v/>
      </c>
      <c r="EI663" s="16" t="str">
        <f t="shared" si="1174"/>
        <v/>
      </c>
      <c r="EJ663" s="16" t="str">
        <f t="shared" si="1175"/>
        <v/>
      </c>
      <c r="EK663" s="16" t="str">
        <f t="shared" si="1176"/>
        <v/>
      </c>
      <c r="EL663" s="58" t="str">
        <f t="shared" si="1177"/>
        <v/>
      </c>
      <c r="EM663" s="58" t="str">
        <f>IF(OR($DZ663="",CR663=""),IF($EL663="","",$EL663),IF(OR(CR663="なし",CR663=0),領収書!$H$1,CR663))</f>
        <v/>
      </c>
      <c r="EN663" s="58" t="str">
        <f>IF(OR($DZ663="",CS663=""),IF($EL663="","",$EL663),IF(OR(CS663="なし",CS663=0),入力!$EN$1,CS663))</f>
        <v/>
      </c>
      <c r="EO663" s="63" t="str">
        <f t="shared" si="1178"/>
        <v/>
      </c>
      <c r="EP663" s="63" t="str">
        <f t="shared" si="1179"/>
        <v/>
      </c>
      <c r="ER663" s="16" t="str">
        <f>IF(AND(COUNTIF($ET$3:ET663,ET663)=1,ET663&lt;&gt;""),MAX($ER$3:ER662)+1,"")</f>
        <v/>
      </c>
      <c r="ES663" s="16" t="str">
        <f>IF(価格設定!B665="","",価格設定!B665)</f>
        <v/>
      </c>
      <c r="ET663" s="16" t="str">
        <f>IF(価格設定!C665="","",価格設定!C665)</f>
        <v/>
      </c>
      <c r="EV663" s="16" t="str">
        <f t="shared" si="1091"/>
        <v/>
      </c>
      <c r="EW663" s="16" t="str">
        <f t="shared" si="1180"/>
        <v/>
      </c>
    </row>
    <row r="664" spans="1:153" ht="30" customHeight="1" x14ac:dyDescent="0.2">
      <c r="A664" s="225"/>
      <c r="B664" s="212"/>
      <c r="C664" s="221"/>
      <c r="D664" s="164"/>
      <c r="E664" s="165"/>
      <c r="F664" s="166"/>
      <c r="G664" s="167"/>
      <c r="H664" s="179"/>
      <c r="I664" s="306"/>
      <c r="J664" s="169"/>
      <c r="K664" s="179"/>
      <c r="L664" s="186"/>
      <c r="M664" s="186"/>
      <c r="N664" s="168"/>
      <c r="O664" s="170"/>
      <c r="P664" s="212"/>
      <c r="Q664" s="179" t="str">
        <f>IFERROR(IF(H664="","",IFERROR(INDEX(価格設定!$B$5:$B$1048576,MATCH(H664,価格設定!$B$5:$B$1048576,0),0),INDEX(価格設定!$B$5:$B$1048576,MATCH("*"&amp;H664&amp;"*",価格設定!$B$5:$B$1048576,0),0))),H664)</f>
        <v/>
      </c>
      <c r="R664" s="250" t="str">
        <f>IFERROR(IF(Q664="",IF(K664="","",K664),IF(K664="",IF(INDEX(価格設定!$C$5:$C$1048576,MATCH(Q664,価格設定!$B$5:$B$1048576,0),0)=0,"",INDEX(価格設定!$C$5:$C$1048576,MATCH(Q664,価格設定!$B$5:$B$1048576,0),0)),IF(K664="なし","",K664))),"")</f>
        <v/>
      </c>
      <c r="S664" s="308" t="str">
        <f t="shared" si="1092"/>
        <v/>
      </c>
      <c r="T664" s="126" t="str">
        <f>IFERROR(IF(J664="",IF(INDEX(価格設定!$E$5:$R$1048576,MATCH($Q664,価格設定!B$5:B$1048576,0),MATCH($AW664,価格設定!E$1:X$1,1))=0,"",INDEX(価格設定!$E$5:$R$1048576,MATCH($Q664,価格設定!B$5:B$1048576,0),MATCH($AW664,価格設定!E$1:X$1,1))),J664),"")</f>
        <v/>
      </c>
      <c r="U664" s="126" t="str">
        <f t="shared" si="1093"/>
        <v/>
      </c>
      <c r="V664" s="132" t="str">
        <f t="shared" si="1094"/>
        <v/>
      </c>
      <c r="W664" s="127" t="str">
        <f>IFERROR(IF(OR(T664="",T664&lt;0),"",IFERROR(INDEX(価格設定!E$2:X$3,IF(AND(K664=$K$1,$K$1&lt;&gt;""),ROW(価格設定!$D$3)-1,MATCH(INDEX(価格設定!$D$5:$D$1048576,MATCH(Q664,価格設定!$B$5:$B$1048576,0),0),価格設定!$D$2:$D$3,0)),MATCH($AW664,価格設定!E$1:X$1,1)),INDEX(価格設定!E$2:X$2,0,MATCH($AW664,価格設定!E$1:X$1,1)))),"")</f>
        <v/>
      </c>
      <c r="X664" s="126" t="str">
        <f t="shared" si="1085"/>
        <v/>
      </c>
      <c r="Y664" s="128" t="str">
        <f t="shared" si="1095"/>
        <v/>
      </c>
      <c r="Z664" s="126" t="str">
        <f t="shared" si="1096"/>
        <v/>
      </c>
      <c r="AA664" s="129" t="str">
        <f t="shared" si="1097"/>
        <v/>
      </c>
      <c r="AB664" s="126" t="str">
        <f t="shared" si="1098"/>
        <v/>
      </c>
      <c r="AC664" s="280" t="str">
        <f t="shared" si="1099"/>
        <v/>
      </c>
      <c r="AD664" s="15"/>
      <c r="AE664" s="204" t="str">
        <f>IF(AF664="","",COUNT($AF$3:AF664))</f>
        <v/>
      </c>
      <c r="AF664" s="206" t="str">
        <f t="shared" si="1100"/>
        <v/>
      </c>
      <c r="AG664" s="204" t="str">
        <f t="shared" si="1101"/>
        <v/>
      </c>
      <c r="AH664" s="204" t="str">
        <f t="shared" si="1102"/>
        <v/>
      </c>
      <c r="AI664" s="287"/>
      <c r="AJ664" s="15"/>
      <c r="AK664" s="138" t="str">
        <f t="shared" si="1103"/>
        <v/>
      </c>
      <c r="AL664" s="131" t="str">
        <f t="shared" si="1104"/>
        <v/>
      </c>
      <c r="AM664" s="131" t="str">
        <f t="shared" si="1105"/>
        <v/>
      </c>
      <c r="AN664" s="313" t="str">
        <f t="shared" si="1106"/>
        <v/>
      </c>
      <c r="AO664" s="316" t="str">
        <f t="shared" si="1107"/>
        <v/>
      </c>
      <c r="AP664" s="18"/>
      <c r="AQ664" s="3" t="str">
        <f>IF(F664="","",MAX($AQ$3:AQ663)+1)</f>
        <v/>
      </c>
      <c r="AR664" s="3" t="str">
        <f>IF(OR(AQ664="",BB664=""),"",MAX($AR$3:AR663)+1)</f>
        <v/>
      </c>
      <c r="AS664" s="3" t="str">
        <f>IF(CQ664="","",RANK(CQ664,CQ$3:CQ$1048576,1)+COUNTIF($CQ$3:CQ664,CQ664)-1)</f>
        <v/>
      </c>
      <c r="AT664" s="21" t="str">
        <f>IF(C664="",IF(OR(AND($H664&lt;&gt;"",C664=""),AND($F663=$F664,$AZ664&lt;&gt;""),COUNTA($H$3:$H$1048576,#REF!,$F$3:$F$1048576)&gt;COUNTA($H$3:$H664,#REF!,$F$3:$F664),$AZ664&lt;&gt;""),INDEX(AT$3:AT$1048576,MATCH(MAX($AQ$3:$AQ663),$AQ$3:$AQ$1048576,0),0),""),C664)</f>
        <v/>
      </c>
      <c r="AU664" s="21" t="str">
        <f>IF(D664="",IF(OR(AND($H664&lt;&gt;"",D664=""),AND($F663=$F664,$AZ664&lt;&gt;""),COUNTA($H$3:$H$1048576,#REF!,$F$3:$F$1048576)&gt;COUNTA($H$3:$H664,#REF!,$F$3:$F664),$AZ664&lt;&gt;""),INDEX(AU$3:AU$1048576,MATCH(MAX($AQ$3:$AQ663),$AQ$3:$AQ$1048576,0),0),""),D664)</f>
        <v/>
      </c>
      <c r="AV664" s="21" t="str">
        <f>IF(E664="",IF(OR(AND($H664&lt;&gt;"",E664=""),AND($F663=$F664,$AZ664&lt;&gt;""),COUNTA($H$3:$H$1048576,#REF!,$F$3:$F$1048576)&gt;COUNTA($H$3:$H664,#REF!,$F$3:$F664),$AZ664&lt;&gt;""),INDEX(AV$3:AV$1048576,MATCH(MAX($AQ$3:$AQ663),$AQ$3:$AQ$1048576,0),0),""),E664)</f>
        <v/>
      </c>
      <c r="AW664" s="24" t="str">
        <f t="shared" si="1108"/>
        <v/>
      </c>
      <c r="AX664" s="13" t="str">
        <f t="shared" si="1109"/>
        <v/>
      </c>
      <c r="AY664" s="4" t="str">
        <f t="shared" si="1110"/>
        <v/>
      </c>
      <c r="AZ664" s="4" t="str">
        <f>IF(AX664="",IF(OR(AND(H664&lt;&gt;"",F664=""),COUNTA($H$3:$H$1048576)&gt;COUNTA($H$3:$H664)),INDEX(AX$3:AX664,MATCH(MAX($AQ$3:AQ664),AQ$3:AQ664,0),0),""),AX664)</f>
        <v/>
      </c>
      <c r="BA664" s="4" t="str">
        <f>IF(AY664="",IF(AND(H664&lt;&gt;"",F664=""),INDEX(AY$3:AY664,MATCH(MAX($AQ$3:AQ664),AQ$3:AQ664,0),0),""),AY664)</f>
        <v/>
      </c>
      <c r="BB664" s="82" t="str">
        <f>IF(BC664="","",RANK(BC664,BC$3:BC$1048576,1)+COUNTIF($BC$3:BC664,BC664)-1)</f>
        <v/>
      </c>
      <c r="BC664" s="139" t="str">
        <f t="shared" si="1111"/>
        <v/>
      </c>
      <c r="BD664" s="46" t="str">
        <f t="shared" si="1112"/>
        <v/>
      </c>
      <c r="BE664" s="46" t="str">
        <f t="shared" si="1113"/>
        <v/>
      </c>
      <c r="BF664" s="46" t="str">
        <f t="shared" si="1114"/>
        <v/>
      </c>
      <c r="BG664" s="4" t="str">
        <f t="shared" si="1115"/>
        <v/>
      </c>
      <c r="BH664" s="180" t="str">
        <f t="shared" si="1116"/>
        <v/>
      </c>
      <c r="BI664" s="16" t="str">
        <f t="shared" si="1117"/>
        <v/>
      </c>
      <c r="BJ664" s="52" t="str">
        <f>IF(BI664="","",IF(W664="","",IF(AND(K664=$K$1,$K$1&lt;&gt;""),$BT$2,IFERROR(IF(INDEX(価格設定!$D$5:$D$1048576,MATCH(Q664,価格設定!$B$5:$B$1048576,0),0)=価格設定!$D$3,$BT$2,$BS$2),$BS$2))))</f>
        <v/>
      </c>
      <c r="BK664" s="16" t="str">
        <f>IF(BI664="","",IF(COUNTIF($BI$3:BI664,BI664)=1,1,IF(AND(BI663=BI664,BH664=""),BK663,COUNTIF($BH$3:BH664,BH664))))</f>
        <v/>
      </c>
      <c r="BL664" s="52" t="str">
        <f t="shared" si="1118"/>
        <v/>
      </c>
      <c r="BM664" s="52" t="str">
        <f t="shared" si="1119"/>
        <v/>
      </c>
      <c r="BN664" s="119" t="str">
        <f t="shared" si="1120"/>
        <v/>
      </c>
      <c r="BO664" s="119" t="str">
        <f t="shared" si="1121"/>
        <v/>
      </c>
      <c r="BP664" s="17" t="str">
        <f t="shared" si="1122"/>
        <v/>
      </c>
      <c r="BQ664" s="17" t="str">
        <f t="shared" si="1123"/>
        <v/>
      </c>
      <c r="BR664" s="17" t="str">
        <f>IF(OR(BP664="",COUNTIF($BO$3:BO664,BO664)&lt;&gt;1),"",SUMIF(BO$3:BO$1048576,BO664,BP$3:BP$1048576))</f>
        <v/>
      </c>
      <c r="BS664" s="17" t="str">
        <f t="shared" si="1124"/>
        <v/>
      </c>
      <c r="BT664" s="17" t="str">
        <f t="shared" si="1125"/>
        <v/>
      </c>
      <c r="BU664" s="17" t="str">
        <f t="shared" si="1126"/>
        <v/>
      </c>
      <c r="BV664" s="24" t="str">
        <f t="shared" si="1127"/>
        <v/>
      </c>
      <c r="BW664" s="24" t="str">
        <f t="shared" si="1128"/>
        <v/>
      </c>
      <c r="BX664" s="24" t="str">
        <f t="shared" si="1129"/>
        <v/>
      </c>
      <c r="BY664" s="26" t="str">
        <f t="shared" si="1130"/>
        <v/>
      </c>
      <c r="BZ664" s="26" t="str">
        <f t="shared" si="1131"/>
        <v/>
      </c>
      <c r="CA664" s="26" t="str">
        <f t="shared" si="1132"/>
        <v/>
      </c>
      <c r="CB664" s="66" t="str">
        <f t="shared" si="1133"/>
        <v/>
      </c>
      <c r="CC664" s="65" t="str">
        <f t="shared" si="1134"/>
        <v/>
      </c>
      <c r="CD664" s="26" t="str">
        <f t="shared" si="1135"/>
        <v/>
      </c>
      <c r="CE664" s="26" t="str">
        <f t="shared" si="1136"/>
        <v/>
      </c>
      <c r="CF664" s="193" t="str">
        <f t="shared" si="1137"/>
        <v/>
      </c>
      <c r="CG664" s="193" t="str">
        <f t="shared" si="1138"/>
        <v/>
      </c>
      <c r="CH664" s="26" t="str">
        <f t="shared" si="1139"/>
        <v/>
      </c>
      <c r="CI664" s="26" t="str">
        <f t="shared" si="1140"/>
        <v/>
      </c>
      <c r="CJ664" s="65" t="str">
        <f t="shared" si="1141"/>
        <v/>
      </c>
      <c r="CK664" s="65" t="str">
        <f t="shared" si="1142"/>
        <v/>
      </c>
      <c r="CL664" s="64" t="str">
        <f t="shared" si="1143"/>
        <v/>
      </c>
      <c r="CM664" s="64" t="str">
        <f t="shared" si="1144"/>
        <v/>
      </c>
      <c r="CN664" s="65" t="str">
        <f t="shared" si="1145"/>
        <v/>
      </c>
      <c r="CP664" s="63" t="str">
        <f>IF(BH664="","",MAX($CP$3:CP663)+1)</f>
        <v/>
      </c>
      <c r="CQ664" s="24" t="str">
        <f t="shared" si="1146"/>
        <v/>
      </c>
      <c r="CR664" s="24" t="str">
        <f t="shared" si="1147"/>
        <v/>
      </c>
      <c r="CS664" s="24" t="str">
        <f t="shared" si="1148"/>
        <v/>
      </c>
      <c r="CT664" s="58" t="str">
        <f>IF(BO664="","",COUNTIF($BO$3:BO664,BO664)&amp;"@"&amp;BO664)</f>
        <v/>
      </c>
      <c r="CU664" s="16" t="str">
        <f t="shared" si="1086"/>
        <v/>
      </c>
      <c r="CV664" s="63" t="str">
        <f t="shared" si="1149"/>
        <v/>
      </c>
      <c r="CW664" s="16" t="str">
        <f t="shared" si="1150"/>
        <v/>
      </c>
      <c r="CX664" s="16" t="str">
        <f t="shared" si="1151"/>
        <v/>
      </c>
      <c r="CY664" s="16" t="str">
        <f t="shared" si="1152"/>
        <v/>
      </c>
      <c r="CZ664" s="85" t="str">
        <f t="shared" si="1153"/>
        <v/>
      </c>
      <c r="DA664" s="16" t="str">
        <f t="shared" si="1154"/>
        <v/>
      </c>
      <c r="DB664" s="16" t="str">
        <f t="shared" si="1155"/>
        <v/>
      </c>
      <c r="DC664" s="28" t="str">
        <f>IF(CP664="","",$DC$1&amp;(INDEX(価格設定!D$1:XFD$3,ROW(価格設定!$D$3),MATCH($AW664,価格設定!D$1:XFD$1,1))*100)&amp;"%")</f>
        <v/>
      </c>
      <c r="DD664" s="28" t="str">
        <f>IF(CP664="","",$DD$1&amp;(INDEX(価格設定!D$1:XFD$3,ROW(価格設定!$D$2),MATCH($AW664,価格設定!D$1:XFD$1,1))*100)&amp;"%")</f>
        <v/>
      </c>
      <c r="DE664" s="29" t="str">
        <f t="shared" si="1156"/>
        <v/>
      </c>
      <c r="DG664" s="58" t="str">
        <f t="shared" si="1157"/>
        <v/>
      </c>
      <c r="DH664" s="58" t="str">
        <f t="shared" si="1158"/>
        <v/>
      </c>
      <c r="DI664" s="58" t="str">
        <f t="shared" si="1159"/>
        <v/>
      </c>
      <c r="DJ664" s="85" t="str">
        <f t="shared" si="1160"/>
        <v/>
      </c>
      <c r="DL664" s="58" t="str">
        <f>IF(COUNTIF(DG$3:DG$1048576,DG664)=COUNTIF($DG$3:$DG664,DG664),DG664,"")</f>
        <v/>
      </c>
      <c r="DM664" s="85" t="str">
        <f t="shared" si="1161"/>
        <v/>
      </c>
      <c r="DN664" s="85" t="str">
        <f t="shared" si="1087"/>
        <v/>
      </c>
      <c r="DO664" s="85" t="str">
        <f t="shared" si="1087"/>
        <v/>
      </c>
      <c r="DP664" s="303"/>
      <c r="DQ664" s="17" t="str">
        <f t="shared" si="1088"/>
        <v/>
      </c>
      <c r="DR664" s="17" t="str">
        <f t="shared" si="1089"/>
        <v/>
      </c>
      <c r="DS664" s="17" t="str">
        <f t="shared" si="1090"/>
        <v/>
      </c>
      <c r="DU664" s="16" t="str">
        <f t="shared" si="1162"/>
        <v/>
      </c>
      <c r="DV664" s="16" t="str">
        <f>IF(DU664="","",COUNT($DU$3:DU664))</f>
        <v/>
      </c>
      <c r="DW664" s="16" t="str">
        <f t="shared" si="1163"/>
        <v/>
      </c>
      <c r="DX664" s="16" t="str">
        <f t="shared" si="1164"/>
        <v/>
      </c>
      <c r="DY664" s="16" t="str">
        <f>IF(DZ664="","",COUNTIF(DZ$3:DZ664,DZ664))</f>
        <v/>
      </c>
      <c r="DZ664" s="16" t="str">
        <f t="shared" si="1165"/>
        <v/>
      </c>
      <c r="EA664" s="16" t="str">
        <f t="shared" si="1166"/>
        <v/>
      </c>
      <c r="EB664" s="16" t="str">
        <f t="shared" si="1167"/>
        <v/>
      </c>
      <c r="EC664" s="16" t="str">
        <f t="shared" si="1168"/>
        <v/>
      </c>
      <c r="ED664" s="16" t="str">
        <f t="shared" si="1169"/>
        <v/>
      </c>
      <c r="EE664" s="16" t="str">
        <f t="shared" si="1170"/>
        <v/>
      </c>
      <c r="EF664" s="16" t="str">
        <f t="shared" si="1171"/>
        <v/>
      </c>
      <c r="EG664" s="16" t="str">
        <f t="shared" si="1172"/>
        <v/>
      </c>
      <c r="EH664" s="16" t="str">
        <f t="shared" si="1173"/>
        <v/>
      </c>
      <c r="EI664" s="16" t="str">
        <f t="shared" si="1174"/>
        <v/>
      </c>
      <c r="EJ664" s="16" t="str">
        <f t="shared" si="1175"/>
        <v/>
      </c>
      <c r="EK664" s="16" t="str">
        <f t="shared" si="1176"/>
        <v/>
      </c>
      <c r="EL664" s="58" t="str">
        <f t="shared" si="1177"/>
        <v/>
      </c>
      <c r="EM664" s="58" t="str">
        <f>IF(OR($DZ664="",CR664=""),IF($EL664="","",$EL664),IF(OR(CR664="なし",CR664=0),領収書!$H$1,CR664))</f>
        <v/>
      </c>
      <c r="EN664" s="58" t="str">
        <f>IF(OR($DZ664="",CS664=""),IF($EL664="","",$EL664),IF(OR(CS664="なし",CS664=0),入力!$EN$1,CS664))</f>
        <v/>
      </c>
      <c r="EO664" s="63" t="str">
        <f t="shared" si="1178"/>
        <v/>
      </c>
      <c r="EP664" s="63" t="str">
        <f t="shared" si="1179"/>
        <v/>
      </c>
      <c r="ER664" s="16" t="str">
        <f>IF(AND(COUNTIF($ET$3:ET664,ET664)=1,ET664&lt;&gt;""),MAX($ER$3:ER663)+1,"")</f>
        <v/>
      </c>
      <c r="ES664" s="16" t="str">
        <f>IF(価格設定!B666="","",価格設定!B666)</f>
        <v/>
      </c>
      <c r="ET664" s="16" t="str">
        <f>IF(価格設定!C666="","",価格設定!C666)</f>
        <v/>
      </c>
      <c r="EV664" s="16" t="str">
        <f t="shared" si="1091"/>
        <v/>
      </c>
      <c r="EW664" s="16" t="str">
        <f t="shared" si="1180"/>
        <v/>
      </c>
    </row>
    <row r="665" spans="1:153" ht="30" customHeight="1" x14ac:dyDescent="0.2">
      <c r="A665" s="225"/>
      <c r="B665" s="212"/>
      <c r="C665" s="221"/>
      <c r="D665" s="164"/>
      <c r="E665" s="165"/>
      <c r="F665" s="166"/>
      <c r="G665" s="167"/>
      <c r="H665" s="179"/>
      <c r="I665" s="306"/>
      <c r="J665" s="169"/>
      <c r="K665" s="179"/>
      <c r="L665" s="186"/>
      <c r="M665" s="186"/>
      <c r="N665" s="168"/>
      <c r="O665" s="170"/>
      <c r="P665" s="212"/>
      <c r="Q665" s="179" t="str">
        <f>IFERROR(IF(H665="","",IFERROR(INDEX(価格設定!$B$5:$B$1048576,MATCH(H665,価格設定!$B$5:$B$1048576,0),0),INDEX(価格設定!$B$5:$B$1048576,MATCH("*"&amp;H665&amp;"*",価格設定!$B$5:$B$1048576,0),0))),H665)</f>
        <v/>
      </c>
      <c r="R665" s="250" t="str">
        <f>IFERROR(IF(Q665="",IF(K665="","",K665),IF(K665="",IF(INDEX(価格設定!$C$5:$C$1048576,MATCH(Q665,価格設定!$B$5:$B$1048576,0),0)=0,"",INDEX(価格設定!$C$5:$C$1048576,MATCH(Q665,価格設定!$B$5:$B$1048576,0),0)),IF(K665="なし","",K665))),"")</f>
        <v/>
      </c>
      <c r="S665" s="308" t="str">
        <f t="shared" si="1092"/>
        <v/>
      </c>
      <c r="T665" s="126" t="str">
        <f>IFERROR(IF(J665="",IF(INDEX(価格設定!$E$5:$R$1048576,MATCH($Q665,価格設定!B$5:B$1048576,0),MATCH($AW665,価格設定!E$1:X$1,1))=0,"",INDEX(価格設定!$E$5:$R$1048576,MATCH($Q665,価格設定!B$5:B$1048576,0),MATCH($AW665,価格設定!E$1:X$1,1))),J665),"")</f>
        <v/>
      </c>
      <c r="U665" s="126" t="str">
        <f t="shared" si="1093"/>
        <v/>
      </c>
      <c r="V665" s="132" t="str">
        <f t="shared" si="1094"/>
        <v/>
      </c>
      <c r="W665" s="127" t="str">
        <f>IFERROR(IF(OR(T665="",T665&lt;0),"",IFERROR(INDEX(価格設定!E$2:X$3,IF(AND(K665=$K$1,$K$1&lt;&gt;""),ROW(価格設定!$D$3)-1,MATCH(INDEX(価格設定!$D$5:$D$1048576,MATCH(Q665,価格設定!$B$5:$B$1048576,0),0),価格設定!$D$2:$D$3,0)),MATCH($AW665,価格設定!E$1:X$1,1)),INDEX(価格設定!E$2:X$2,0,MATCH($AW665,価格設定!E$1:X$1,1)))),"")</f>
        <v/>
      </c>
      <c r="X665" s="126" t="str">
        <f t="shared" si="1085"/>
        <v/>
      </c>
      <c r="Y665" s="128" t="str">
        <f t="shared" si="1095"/>
        <v/>
      </c>
      <c r="Z665" s="126" t="str">
        <f t="shared" si="1096"/>
        <v/>
      </c>
      <c r="AA665" s="129" t="str">
        <f t="shared" si="1097"/>
        <v/>
      </c>
      <c r="AB665" s="126" t="str">
        <f t="shared" si="1098"/>
        <v/>
      </c>
      <c r="AC665" s="280" t="str">
        <f t="shared" si="1099"/>
        <v/>
      </c>
      <c r="AD665" s="15"/>
      <c r="AE665" s="204" t="str">
        <f>IF(AF665="","",COUNT($AF$3:AF665))</f>
        <v/>
      </c>
      <c r="AF665" s="206" t="str">
        <f t="shared" si="1100"/>
        <v/>
      </c>
      <c r="AG665" s="204" t="str">
        <f t="shared" si="1101"/>
        <v/>
      </c>
      <c r="AH665" s="204" t="str">
        <f t="shared" si="1102"/>
        <v/>
      </c>
      <c r="AI665" s="287"/>
      <c r="AJ665" s="15"/>
      <c r="AK665" s="138" t="str">
        <f t="shared" si="1103"/>
        <v/>
      </c>
      <c r="AL665" s="131" t="str">
        <f t="shared" si="1104"/>
        <v/>
      </c>
      <c r="AM665" s="131" t="str">
        <f t="shared" si="1105"/>
        <v/>
      </c>
      <c r="AN665" s="313" t="str">
        <f t="shared" si="1106"/>
        <v/>
      </c>
      <c r="AO665" s="316" t="str">
        <f t="shared" si="1107"/>
        <v/>
      </c>
      <c r="AP665" s="18"/>
      <c r="AQ665" s="3" t="str">
        <f>IF(F665="","",MAX($AQ$3:AQ664)+1)</f>
        <v/>
      </c>
      <c r="AR665" s="3" t="str">
        <f>IF(OR(AQ665="",BB665=""),"",MAX($AR$3:AR664)+1)</f>
        <v/>
      </c>
      <c r="AS665" s="3" t="str">
        <f>IF(CQ665="","",RANK(CQ665,CQ$3:CQ$1048576,1)+COUNTIF($CQ$3:CQ665,CQ665)-1)</f>
        <v/>
      </c>
      <c r="AT665" s="21" t="str">
        <f>IF(C665="",IF(OR(AND($H665&lt;&gt;"",C665=""),AND($F664=$F665,$AZ665&lt;&gt;""),COUNTA($H$3:$H$1048576,#REF!,$F$3:$F$1048576)&gt;COUNTA($H$3:$H665,#REF!,$F$3:$F665),$AZ665&lt;&gt;""),INDEX(AT$3:AT$1048576,MATCH(MAX($AQ$3:$AQ664),$AQ$3:$AQ$1048576,0),0),""),C665)</f>
        <v/>
      </c>
      <c r="AU665" s="21" t="str">
        <f>IF(D665="",IF(OR(AND($H665&lt;&gt;"",D665=""),AND($F664=$F665,$AZ665&lt;&gt;""),COUNTA($H$3:$H$1048576,#REF!,$F$3:$F$1048576)&gt;COUNTA($H$3:$H665,#REF!,$F$3:$F665),$AZ665&lt;&gt;""),INDEX(AU$3:AU$1048576,MATCH(MAX($AQ$3:$AQ664),$AQ$3:$AQ$1048576,0),0),""),D665)</f>
        <v/>
      </c>
      <c r="AV665" s="21" t="str">
        <f>IF(E665="",IF(OR(AND($H665&lt;&gt;"",E665=""),AND($F664=$F665,$AZ665&lt;&gt;""),COUNTA($H$3:$H$1048576,#REF!,$F$3:$F$1048576)&gt;COUNTA($H$3:$H665,#REF!,$F$3:$F665),$AZ665&lt;&gt;""),INDEX(AV$3:AV$1048576,MATCH(MAX($AQ$3:$AQ664),$AQ$3:$AQ$1048576,0),0),""),E665)</f>
        <v/>
      </c>
      <c r="AW665" s="24" t="str">
        <f t="shared" si="1108"/>
        <v/>
      </c>
      <c r="AX665" s="13" t="str">
        <f t="shared" si="1109"/>
        <v/>
      </c>
      <c r="AY665" s="4" t="str">
        <f t="shared" si="1110"/>
        <v/>
      </c>
      <c r="AZ665" s="4" t="str">
        <f>IF(AX665="",IF(OR(AND(H665&lt;&gt;"",F665=""),COUNTA($H$3:$H$1048576)&gt;COUNTA($H$3:$H665)),INDEX(AX$3:AX665,MATCH(MAX($AQ$3:AQ665),AQ$3:AQ665,0),0),""),AX665)</f>
        <v/>
      </c>
      <c r="BA665" s="4" t="str">
        <f>IF(AY665="",IF(AND(H665&lt;&gt;"",F665=""),INDEX(AY$3:AY665,MATCH(MAX($AQ$3:AQ665),AQ$3:AQ665,0),0),""),AY665)</f>
        <v/>
      </c>
      <c r="BB665" s="82" t="str">
        <f>IF(BC665="","",RANK(BC665,BC$3:BC$1048576,1)+COUNTIF($BC$3:BC665,BC665)-1)</f>
        <v/>
      </c>
      <c r="BC665" s="139" t="str">
        <f t="shared" si="1111"/>
        <v/>
      </c>
      <c r="BD665" s="46" t="str">
        <f t="shared" si="1112"/>
        <v/>
      </c>
      <c r="BE665" s="46" t="str">
        <f t="shared" si="1113"/>
        <v/>
      </c>
      <c r="BF665" s="46" t="str">
        <f t="shared" si="1114"/>
        <v/>
      </c>
      <c r="BG665" s="4" t="str">
        <f t="shared" si="1115"/>
        <v/>
      </c>
      <c r="BH665" s="180" t="str">
        <f t="shared" si="1116"/>
        <v/>
      </c>
      <c r="BI665" s="16" t="str">
        <f t="shared" si="1117"/>
        <v/>
      </c>
      <c r="BJ665" s="52" t="str">
        <f>IF(BI665="","",IF(W665="","",IF(AND(K665=$K$1,$K$1&lt;&gt;""),$BT$2,IFERROR(IF(INDEX(価格設定!$D$5:$D$1048576,MATCH(Q665,価格設定!$B$5:$B$1048576,0),0)=価格設定!$D$3,$BT$2,$BS$2),$BS$2))))</f>
        <v/>
      </c>
      <c r="BK665" s="16" t="str">
        <f>IF(BI665="","",IF(COUNTIF($BI$3:BI665,BI665)=1,1,IF(AND(BI664=BI665,BH665=""),BK664,COUNTIF($BH$3:BH665,BH665))))</f>
        <v/>
      </c>
      <c r="BL665" s="52" t="str">
        <f t="shared" si="1118"/>
        <v/>
      </c>
      <c r="BM665" s="52" t="str">
        <f t="shared" si="1119"/>
        <v/>
      </c>
      <c r="BN665" s="119" t="str">
        <f t="shared" si="1120"/>
        <v/>
      </c>
      <c r="BO665" s="119" t="str">
        <f t="shared" si="1121"/>
        <v/>
      </c>
      <c r="BP665" s="17" t="str">
        <f t="shared" si="1122"/>
        <v/>
      </c>
      <c r="BQ665" s="17" t="str">
        <f t="shared" si="1123"/>
        <v/>
      </c>
      <c r="BR665" s="17" t="str">
        <f>IF(OR(BP665="",COUNTIF($BO$3:BO665,BO665)&lt;&gt;1),"",SUMIF(BO$3:BO$1048576,BO665,BP$3:BP$1048576))</f>
        <v/>
      </c>
      <c r="BS665" s="17" t="str">
        <f t="shared" si="1124"/>
        <v/>
      </c>
      <c r="BT665" s="17" t="str">
        <f t="shared" si="1125"/>
        <v/>
      </c>
      <c r="BU665" s="17" t="str">
        <f t="shared" si="1126"/>
        <v/>
      </c>
      <c r="BV665" s="24" t="str">
        <f t="shared" si="1127"/>
        <v/>
      </c>
      <c r="BW665" s="24" t="str">
        <f t="shared" si="1128"/>
        <v/>
      </c>
      <c r="BX665" s="24" t="str">
        <f t="shared" si="1129"/>
        <v/>
      </c>
      <c r="BY665" s="26" t="str">
        <f t="shared" si="1130"/>
        <v/>
      </c>
      <c r="BZ665" s="26" t="str">
        <f t="shared" si="1131"/>
        <v/>
      </c>
      <c r="CA665" s="26" t="str">
        <f t="shared" si="1132"/>
        <v/>
      </c>
      <c r="CB665" s="66" t="str">
        <f t="shared" si="1133"/>
        <v/>
      </c>
      <c r="CC665" s="65" t="str">
        <f t="shared" si="1134"/>
        <v/>
      </c>
      <c r="CD665" s="26" t="str">
        <f t="shared" si="1135"/>
        <v/>
      </c>
      <c r="CE665" s="26" t="str">
        <f t="shared" si="1136"/>
        <v/>
      </c>
      <c r="CF665" s="193" t="str">
        <f t="shared" si="1137"/>
        <v/>
      </c>
      <c r="CG665" s="193" t="str">
        <f t="shared" si="1138"/>
        <v/>
      </c>
      <c r="CH665" s="26" t="str">
        <f t="shared" si="1139"/>
        <v/>
      </c>
      <c r="CI665" s="26" t="str">
        <f t="shared" si="1140"/>
        <v/>
      </c>
      <c r="CJ665" s="65" t="str">
        <f t="shared" si="1141"/>
        <v/>
      </c>
      <c r="CK665" s="65" t="str">
        <f t="shared" si="1142"/>
        <v/>
      </c>
      <c r="CL665" s="64" t="str">
        <f t="shared" si="1143"/>
        <v/>
      </c>
      <c r="CM665" s="64" t="str">
        <f t="shared" si="1144"/>
        <v/>
      </c>
      <c r="CN665" s="65" t="str">
        <f t="shared" si="1145"/>
        <v/>
      </c>
      <c r="CP665" s="63" t="str">
        <f>IF(BH665="","",MAX($CP$3:CP664)+1)</f>
        <v/>
      </c>
      <c r="CQ665" s="24" t="str">
        <f t="shared" si="1146"/>
        <v/>
      </c>
      <c r="CR665" s="24" t="str">
        <f t="shared" si="1147"/>
        <v/>
      </c>
      <c r="CS665" s="24" t="str">
        <f t="shared" si="1148"/>
        <v/>
      </c>
      <c r="CT665" s="58" t="str">
        <f>IF(BO665="","",COUNTIF($BO$3:BO665,BO665)&amp;"@"&amp;BO665)</f>
        <v/>
      </c>
      <c r="CU665" s="16" t="str">
        <f t="shared" si="1086"/>
        <v/>
      </c>
      <c r="CV665" s="63" t="str">
        <f t="shared" si="1149"/>
        <v/>
      </c>
      <c r="CW665" s="16" t="str">
        <f t="shared" si="1150"/>
        <v/>
      </c>
      <c r="CX665" s="16" t="str">
        <f t="shared" si="1151"/>
        <v/>
      </c>
      <c r="CY665" s="16" t="str">
        <f t="shared" si="1152"/>
        <v/>
      </c>
      <c r="CZ665" s="85" t="str">
        <f t="shared" si="1153"/>
        <v/>
      </c>
      <c r="DA665" s="16" t="str">
        <f t="shared" si="1154"/>
        <v/>
      </c>
      <c r="DB665" s="16" t="str">
        <f t="shared" si="1155"/>
        <v/>
      </c>
      <c r="DC665" s="28" t="str">
        <f>IF(CP665="","",$DC$1&amp;(INDEX(価格設定!D$1:XFD$3,ROW(価格設定!$D$3),MATCH($AW665,価格設定!D$1:XFD$1,1))*100)&amp;"%")</f>
        <v/>
      </c>
      <c r="DD665" s="28" t="str">
        <f>IF(CP665="","",$DD$1&amp;(INDEX(価格設定!D$1:XFD$3,ROW(価格設定!$D$2),MATCH($AW665,価格設定!D$1:XFD$1,1))*100)&amp;"%")</f>
        <v/>
      </c>
      <c r="DE665" s="29" t="str">
        <f t="shared" si="1156"/>
        <v/>
      </c>
      <c r="DG665" s="58" t="str">
        <f t="shared" si="1157"/>
        <v/>
      </c>
      <c r="DH665" s="58" t="str">
        <f t="shared" si="1158"/>
        <v/>
      </c>
      <c r="DI665" s="58" t="str">
        <f t="shared" si="1159"/>
        <v/>
      </c>
      <c r="DJ665" s="85" t="str">
        <f t="shared" si="1160"/>
        <v/>
      </c>
      <c r="DL665" s="58" t="str">
        <f>IF(COUNTIF(DG$3:DG$1048576,DG665)=COUNTIF($DG$3:$DG665,DG665),DG665,"")</f>
        <v/>
      </c>
      <c r="DM665" s="85" t="str">
        <f t="shared" si="1161"/>
        <v/>
      </c>
      <c r="DN665" s="85" t="str">
        <f t="shared" si="1087"/>
        <v/>
      </c>
      <c r="DO665" s="85" t="str">
        <f t="shared" si="1087"/>
        <v/>
      </c>
      <c r="DP665" s="303"/>
      <c r="DQ665" s="17" t="str">
        <f t="shared" si="1088"/>
        <v/>
      </c>
      <c r="DR665" s="17" t="str">
        <f t="shared" si="1089"/>
        <v/>
      </c>
      <c r="DS665" s="17" t="str">
        <f t="shared" si="1090"/>
        <v/>
      </c>
      <c r="DU665" s="16" t="str">
        <f t="shared" si="1162"/>
        <v/>
      </c>
      <c r="DV665" s="16" t="str">
        <f>IF(DU665="","",COUNT($DU$3:DU665))</f>
        <v/>
      </c>
      <c r="DW665" s="16" t="str">
        <f t="shared" si="1163"/>
        <v/>
      </c>
      <c r="DX665" s="16" t="str">
        <f t="shared" si="1164"/>
        <v/>
      </c>
      <c r="DY665" s="16" t="str">
        <f>IF(DZ665="","",COUNTIF(DZ$3:DZ665,DZ665))</f>
        <v/>
      </c>
      <c r="DZ665" s="16" t="str">
        <f t="shared" si="1165"/>
        <v/>
      </c>
      <c r="EA665" s="16" t="str">
        <f t="shared" si="1166"/>
        <v/>
      </c>
      <c r="EB665" s="16" t="str">
        <f t="shared" si="1167"/>
        <v/>
      </c>
      <c r="EC665" s="16" t="str">
        <f t="shared" si="1168"/>
        <v/>
      </c>
      <c r="ED665" s="16" t="str">
        <f t="shared" si="1169"/>
        <v/>
      </c>
      <c r="EE665" s="16" t="str">
        <f t="shared" si="1170"/>
        <v/>
      </c>
      <c r="EF665" s="16" t="str">
        <f t="shared" si="1171"/>
        <v/>
      </c>
      <c r="EG665" s="16" t="str">
        <f t="shared" si="1172"/>
        <v/>
      </c>
      <c r="EH665" s="16" t="str">
        <f t="shared" si="1173"/>
        <v/>
      </c>
      <c r="EI665" s="16" t="str">
        <f t="shared" si="1174"/>
        <v/>
      </c>
      <c r="EJ665" s="16" t="str">
        <f t="shared" si="1175"/>
        <v/>
      </c>
      <c r="EK665" s="16" t="str">
        <f t="shared" si="1176"/>
        <v/>
      </c>
      <c r="EL665" s="58" t="str">
        <f t="shared" si="1177"/>
        <v/>
      </c>
      <c r="EM665" s="58" t="str">
        <f>IF(OR($DZ665="",CR665=""),IF($EL665="","",$EL665),IF(OR(CR665="なし",CR665=0),領収書!$H$1,CR665))</f>
        <v/>
      </c>
      <c r="EN665" s="58" t="str">
        <f>IF(OR($DZ665="",CS665=""),IF($EL665="","",$EL665),IF(OR(CS665="なし",CS665=0),入力!$EN$1,CS665))</f>
        <v/>
      </c>
      <c r="EO665" s="63" t="str">
        <f t="shared" si="1178"/>
        <v/>
      </c>
      <c r="EP665" s="63" t="str">
        <f t="shared" si="1179"/>
        <v/>
      </c>
      <c r="ER665" s="16" t="str">
        <f>IF(AND(COUNTIF($ET$3:ET665,ET665)=1,ET665&lt;&gt;""),MAX($ER$3:ER664)+1,"")</f>
        <v/>
      </c>
      <c r="ES665" s="16" t="str">
        <f>IF(価格設定!B667="","",価格設定!B667)</f>
        <v/>
      </c>
      <c r="ET665" s="16" t="str">
        <f>IF(価格設定!C667="","",価格設定!C667)</f>
        <v/>
      </c>
      <c r="EV665" s="16" t="str">
        <f t="shared" si="1091"/>
        <v/>
      </c>
      <c r="EW665" s="16" t="str">
        <f t="shared" si="1180"/>
        <v/>
      </c>
    </row>
    <row r="666" spans="1:153" ht="30" customHeight="1" x14ac:dyDescent="0.2">
      <c r="A666" s="225"/>
      <c r="B666" s="212"/>
      <c r="C666" s="221"/>
      <c r="D666" s="164"/>
      <c r="E666" s="165"/>
      <c r="F666" s="166"/>
      <c r="G666" s="167"/>
      <c r="H666" s="179"/>
      <c r="I666" s="306"/>
      <c r="J666" s="169"/>
      <c r="K666" s="179"/>
      <c r="L666" s="186"/>
      <c r="M666" s="186"/>
      <c r="N666" s="168"/>
      <c r="O666" s="170"/>
      <c r="P666" s="212"/>
      <c r="Q666" s="179" t="str">
        <f>IFERROR(IF(H666="","",IFERROR(INDEX(価格設定!$B$5:$B$1048576,MATCH(H666,価格設定!$B$5:$B$1048576,0),0),INDEX(価格設定!$B$5:$B$1048576,MATCH("*"&amp;H666&amp;"*",価格設定!$B$5:$B$1048576,0),0))),H666)</f>
        <v/>
      </c>
      <c r="R666" s="250" t="str">
        <f>IFERROR(IF(Q666="",IF(K666="","",K666),IF(K666="",IF(INDEX(価格設定!$C$5:$C$1048576,MATCH(Q666,価格設定!$B$5:$B$1048576,0),0)=0,"",INDEX(価格設定!$C$5:$C$1048576,MATCH(Q666,価格設定!$B$5:$B$1048576,0),0)),IF(K666="なし","",K666))),"")</f>
        <v/>
      </c>
      <c r="S666" s="308" t="str">
        <f t="shared" si="1092"/>
        <v/>
      </c>
      <c r="T666" s="126" t="str">
        <f>IFERROR(IF(J666="",IF(INDEX(価格設定!$E$5:$R$1048576,MATCH($Q666,価格設定!B$5:B$1048576,0),MATCH($AW666,価格設定!E$1:X$1,1))=0,"",INDEX(価格設定!$E$5:$R$1048576,MATCH($Q666,価格設定!B$5:B$1048576,0),MATCH($AW666,価格設定!E$1:X$1,1))),J666),"")</f>
        <v/>
      </c>
      <c r="U666" s="126" t="str">
        <f t="shared" si="1093"/>
        <v/>
      </c>
      <c r="V666" s="132" t="str">
        <f t="shared" si="1094"/>
        <v/>
      </c>
      <c r="W666" s="127" t="str">
        <f>IFERROR(IF(OR(T666="",T666&lt;0),"",IFERROR(INDEX(価格設定!E$2:X$3,IF(AND(K666=$K$1,$K$1&lt;&gt;""),ROW(価格設定!$D$3)-1,MATCH(INDEX(価格設定!$D$5:$D$1048576,MATCH(Q666,価格設定!$B$5:$B$1048576,0),0),価格設定!$D$2:$D$3,0)),MATCH($AW666,価格設定!E$1:X$1,1)),INDEX(価格設定!E$2:X$2,0,MATCH($AW666,価格設定!E$1:X$1,1)))),"")</f>
        <v/>
      </c>
      <c r="X666" s="126" t="str">
        <f t="shared" si="1085"/>
        <v/>
      </c>
      <c r="Y666" s="128" t="str">
        <f t="shared" si="1095"/>
        <v/>
      </c>
      <c r="Z666" s="126" t="str">
        <f t="shared" si="1096"/>
        <v/>
      </c>
      <c r="AA666" s="129" t="str">
        <f t="shared" si="1097"/>
        <v/>
      </c>
      <c r="AB666" s="126" t="str">
        <f t="shared" si="1098"/>
        <v/>
      </c>
      <c r="AC666" s="280" t="str">
        <f t="shared" si="1099"/>
        <v/>
      </c>
      <c r="AD666" s="15"/>
      <c r="AE666" s="204" t="str">
        <f>IF(AF666="","",COUNT($AF$3:AF666))</f>
        <v/>
      </c>
      <c r="AF666" s="206" t="str">
        <f t="shared" si="1100"/>
        <v/>
      </c>
      <c r="AG666" s="204" t="str">
        <f t="shared" si="1101"/>
        <v/>
      </c>
      <c r="AH666" s="204" t="str">
        <f t="shared" si="1102"/>
        <v/>
      </c>
      <c r="AI666" s="287"/>
      <c r="AJ666" s="15"/>
      <c r="AK666" s="138" t="str">
        <f t="shared" si="1103"/>
        <v/>
      </c>
      <c r="AL666" s="131" t="str">
        <f t="shared" si="1104"/>
        <v/>
      </c>
      <c r="AM666" s="131" t="str">
        <f t="shared" si="1105"/>
        <v/>
      </c>
      <c r="AN666" s="313" t="str">
        <f t="shared" si="1106"/>
        <v/>
      </c>
      <c r="AO666" s="316" t="str">
        <f t="shared" si="1107"/>
        <v/>
      </c>
      <c r="AP666" s="18"/>
      <c r="AQ666" s="3" t="str">
        <f>IF(F666="","",MAX($AQ$3:AQ665)+1)</f>
        <v/>
      </c>
      <c r="AR666" s="3" t="str">
        <f>IF(OR(AQ666="",BB666=""),"",MAX($AR$3:AR665)+1)</f>
        <v/>
      </c>
      <c r="AS666" s="3" t="str">
        <f>IF(CQ666="","",RANK(CQ666,CQ$3:CQ$1048576,1)+COUNTIF($CQ$3:CQ666,CQ666)-1)</f>
        <v/>
      </c>
      <c r="AT666" s="21" t="str">
        <f>IF(C666="",IF(OR(AND($H666&lt;&gt;"",C666=""),AND($F665=$F666,$AZ666&lt;&gt;""),COUNTA($H$3:$H$1048576,#REF!,$F$3:$F$1048576)&gt;COUNTA($H$3:$H666,#REF!,$F$3:$F666),$AZ666&lt;&gt;""),INDEX(AT$3:AT$1048576,MATCH(MAX($AQ$3:$AQ665),$AQ$3:$AQ$1048576,0),0),""),C666)</f>
        <v/>
      </c>
      <c r="AU666" s="21" t="str">
        <f>IF(D666="",IF(OR(AND($H666&lt;&gt;"",D666=""),AND($F665=$F666,$AZ666&lt;&gt;""),COUNTA($H$3:$H$1048576,#REF!,$F$3:$F$1048576)&gt;COUNTA($H$3:$H666,#REF!,$F$3:$F666),$AZ666&lt;&gt;""),INDEX(AU$3:AU$1048576,MATCH(MAX($AQ$3:$AQ665),$AQ$3:$AQ$1048576,0),0),""),D666)</f>
        <v/>
      </c>
      <c r="AV666" s="21" t="str">
        <f>IF(E666="",IF(OR(AND($H666&lt;&gt;"",E666=""),AND($F665=$F666,$AZ666&lt;&gt;""),COUNTA($H$3:$H$1048576,#REF!,$F$3:$F$1048576)&gt;COUNTA($H$3:$H666,#REF!,$F$3:$F666),$AZ666&lt;&gt;""),INDEX(AV$3:AV$1048576,MATCH(MAX($AQ$3:$AQ665),$AQ$3:$AQ$1048576,0),0),""),E666)</f>
        <v/>
      </c>
      <c r="AW666" s="24" t="str">
        <f t="shared" si="1108"/>
        <v/>
      </c>
      <c r="AX666" s="13" t="str">
        <f t="shared" si="1109"/>
        <v/>
      </c>
      <c r="AY666" s="4" t="str">
        <f t="shared" si="1110"/>
        <v/>
      </c>
      <c r="AZ666" s="4" t="str">
        <f>IF(AX666="",IF(OR(AND(H666&lt;&gt;"",F666=""),COUNTA($H$3:$H$1048576)&gt;COUNTA($H$3:$H666)),INDEX(AX$3:AX666,MATCH(MAX($AQ$3:AQ666),AQ$3:AQ666,0),0),""),AX666)</f>
        <v/>
      </c>
      <c r="BA666" s="4" t="str">
        <f>IF(AY666="",IF(AND(H666&lt;&gt;"",F666=""),INDEX(AY$3:AY666,MATCH(MAX($AQ$3:AQ666),AQ$3:AQ666,0),0),""),AY666)</f>
        <v/>
      </c>
      <c r="BB666" s="82" t="str">
        <f>IF(BC666="","",RANK(BC666,BC$3:BC$1048576,1)+COUNTIF($BC$3:BC666,BC666)-1)</f>
        <v/>
      </c>
      <c r="BC666" s="139" t="str">
        <f t="shared" si="1111"/>
        <v/>
      </c>
      <c r="BD666" s="46" t="str">
        <f t="shared" si="1112"/>
        <v/>
      </c>
      <c r="BE666" s="46" t="str">
        <f t="shared" si="1113"/>
        <v/>
      </c>
      <c r="BF666" s="46" t="str">
        <f t="shared" si="1114"/>
        <v/>
      </c>
      <c r="BG666" s="4" t="str">
        <f t="shared" si="1115"/>
        <v/>
      </c>
      <c r="BH666" s="180" t="str">
        <f t="shared" si="1116"/>
        <v/>
      </c>
      <c r="BI666" s="16" t="str">
        <f t="shared" si="1117"/>
        <v/>
      </c>
      <c r="BJ666" s="52" t="str">
        <f>IF(BI666="","",IF(W666="","",IF(AND(K666=$K$1,$K$1&lt;&gt;""),$BT$2,IFERROR(IF(INDEX(価格設定!$D$5:$D$1048576,MATCH(Q666,価格設定!$B$5:$B$1048576,0),0)=価格設定!$D$3,$BT$2,$BS$2),$BS$2))))</f>
        <v/>
      </c>
      <c r="BK666" s="16" t="str">
        <f>IF(BI666="","",IF(COUNTIF($BI$3:BI666,BI666)=1,1,IF(AND(BI665=BI666,BH666=""),BK665,COUNTIF($BH$3:BH666,BH666))))</f>
        <v/>
      </c>
      <c r="BL666" s="52" t="str">
        <f t="shared" si="1118"/>
        <v/>
      </c>
      <c r="BM666" s="52" t="str">
        <f t="shared" si="1119"/>
        <v/>
      </c>
      <c r="BN666" s="119" t="str">
        <f t="shared" si="1120"/>
        <v/>
      </c>
      <c r="BO666" s="119" t="str">
        <f t="shared" si="1121"/>
        <v/>
      </c>
      <c r="BP666" s="17" t="str">
        <f t="shared" si="1122"/>
        <v/>
      </c>
      <c r="BQ666" s="17" t="str">
        <f t="shared" si="1123"/>
        <v/>
      </c>
      <c r="BR666" s="17" t="str">
        <f>IF(OR(BP666="",COUNTIF($BO$3:BO666,BO666)&lt;&gt;1),"",SUMIF(BO$3:BO$1048576,BO666,BP$3:BP$1048576))</f>
        <v/>
      </c>
      <c r="BS666" s="17" t="str">
        <f t="shared" si="1124"/>
        <v/>
      </c>
      <c r="BT666" s="17" t="str">
        <f t="shared" si="1125"/>
        <v/>
      </c>
      <c r="BU666" s="17" t="str">
        <f t="shared" si="1126"/>
        <v/>
      </c>
      <c r="BV666" s="24" t="str">
        <f t="shared" si="1127"/>
        <v/>
      </c>
      <c r="BW666" s="24" t="str">
        <f t="shared" si="1128"/>
        <v/>
      </c>
      <c r="BX666" s="24" t="str">
        <f t="shared" si="1129"/>
        <v/>
      </c>
      <c r="BY666" s="26" t="str">
        <f t="shared" si="1130"/>
        <v/>
      </c>
      <c r="BZ666" s="26" t="str">
        <f t="shared" si="1131"/>
        <v/>
      </c>
      <c r="CA666" s="26" t="str">
        <f t="shared" si="1132"/>
        <v/>
      </c>
      <c r="CB666" s="66" t="str">
        <f t="shared" si="1133"/>
        <v/>
      </c>
      <c r="CC666" s="65" t="str">
        <f t="shared" si="1134"/>
        <v/>
      </c>
      <c r="CD666" s="26" t="str">
        <f t="shared" si="1135"/>
        <v/>
      </c>
      <c r="CE666" s="26" t="str">
        <f t="shared" si="1136"/>
        <v/>
      </c>
      <c r="CF666" s="193" t="str">
        <f t="shared" si="1137"/>
        <v/>
      </c>
      <c r="CG666" s="193" t="str">
        <f t="shared" si="1138"/>
        <v/>
      </c>
      <c r="CH666" s="26" t="str">
        <f t="shared" si="1139"/>
        <v/>
      </c>
      <c r="CI666" s="26" t="str">
        <f t="shared" si="1140"/>
        <v/>
      </c>
      <c r="CJ666" s="65" t="str">
        <f t="shared" si="1141"/>
        <v/>
      </c>
      <c r="CK666" s="65" t="str">
        <f t="shared" si="1142"/>
        <v/>
      </c>
      <c r="CL666" s="64" t="str">
        <f t="shared" si="1143"/>
        <v/>
      </c>
      <c r="CM666" s="64" t="str">
        <f t="shared" si="1144"/>
        <v/>
      </c>
      <c r="CN666" s="65" t="str">
        <f t="shared" si="1145"/>
        <v/>
      </c>
      <c r="CP666" s="63" t="str">
        <f>IF(BH666="","",MAX($CP$3:CP665)+1)</f>
        <v/>
      </c>
      <c r="CQ666" s="24" t="str">
        <f t="shared" si="1146"/>
        <v/>
      </c>
      <c r="CR666" s="24" t="str">
        <f t="shared" si="1147"/>
        <v/>
      </c>
      <c r="CS666" s="24" t="str">
        <f t="shared" si="1148"/>
        <v/>
      </c>
      <c r="CT666" s="58" t="str">
        <f>IF(BO666="","",COUNTIF($BO$3:BO666,BO666)&amp;"@"&amp;BO666)</f>
        <v/>
      </c>
      <c r="CU666" s="16" t="str">
        <f t="shared" si="1086"/>
        <v/>
      </c>
      <c r="CV666" s="63" t="str">
        <f t="shared" si="1149"/>
        <v/>
      </c>
      <c r="CW666" s="16" t="str">
        <f t="shared" si="1150"/>
        <v/>
      </c>
      <c r="CX666" s="16" t="str">
        <f t="shared" si="1151"/>
        <v/>
      </c>
      <c r="CY666" s="16" t="str">
        <f t="shared" si="1152"/>
        <v/>
      </c>
      <c r="CZ666" s="85" t="str">
        <f t="shared" si="1153"/>
        <v/>
      </c>
      <c r="DA666" s="16" t="str">
        <f t="shared" si="1154"/>
        <v/>
      </c>
      <c r="DB666" s="16" t="str">
        <f t="shared" si="1155"/>
        <v/>
      </c>
      <c r="DC666" s="28" t="str">
        <f>IF(CP666="","",$DC$1&amp;(INDEX(価格設定!D$1:XFD$3,ROW(価格設定!$D$3),MATCH($AW666,価格設定!D$1:XFD$1,1))*100)&amp;"%")</f>
        <v/>
      </c>
      <c r="DD666" s="28" t="str">
        <f>IF(CP666="","",$DD$1&amp;(INDEX(価格設定!D$1:XFD$3,ROW(価格設定!$D$2),MATCH($AW666,価格設定!D$1:XFD$1,1))*100)&amp;"%")</f>
        <v/>
      </c>
      <c r="DE666" s="29" t="str">
        <f t="shared" si="1156"/>
        <v/>
      </c>
      <c r="DG666" s="58" t="str">
        <f t="shared" si="1157"/>
        <v/>
      </c>
      <c r="DH666" s="58" t="str">
        <f t="shared" si="1158"/>
        <v/>
      </c>
      <c r="DI666" s="58" t="str">
        <f t="shared" si="1159"/>
        <v/>
      </c>
      <c r="DJ666" s="85" t="str">
        <f t="shared" si="1160"/>
        <v/>
      </c>
      <c r="DL666" s="58" t="str">
        <f>IF(COUNTIF(DG$3:DG$1048576,DG666)=COUNTIF($DG$3:$DG666,DG666),DG666,"")</f>
        <v/>
      </c>
      <c r="DM666" s="85" t="str">
        <f t="shared" si="1161"/>
        <v/>
      </c>
      <c r="DN666" s="85" t="str">
        <f t="shared" si="1087"/>
        <v/>
      </c>
      <c r="DO666" s="85" t="str">
        <f t="shared" si="1087"/>
        <v/>
      </c>
      <c r="DP666" s="303"/>
      <c r="DQ666" s="17" t="str">
        <f t="shared" si="1088"/>
        <v/>
      </c>
      <c r="DR666" s="17" t="str">
        <f t="shared" si="1089"/>
        <v/>
      </c>
      <c r="DS666" s="17" t="str">
        <f t="shared" si="1090"/>
        <v/>
      </c>
      <c r="DU666" s="16" t="str">
        <f t="shared" si="1162"/>
        <v/>
      </c>
      <c r="DV666" s="16" t="str">
        <f>IF(DU666="","",COUNT($DU$3:DU666))</f>
        <v/>
      </c>
      <c r="DW666" s="16" t="str">
        <f t="shared" si="1163"/>
        <v/>
      </c>
      <c r="DX666" s="16" t="str">
        <f t="shared" si="1164"/>
        <v/>
      </c>
      <c r="DY666" s="16" t="str">
        <f>IF(DZ666="","",COUNTIF(DZ$3:DZ666,DZ666))</f>
        <v/>
      </c>
      <c r="DZ666" s="16" t="str">
        <f t="shared" si="1165"/>
        <v/>
      </c>
      <c r="EA666" s="16" t="str">
        <f t="shared" si="1166"/>
        <v/>
      </c>
      <c r="EB666" s="16" t="str">
        <f t="shared" si="1167"/>
        <v/>
      </c>
      <c r="EC666" s="16" t="str">
        <f t="shared" si="1168"/>
        <v/>
      </c>
      <c r="ED666" s="16" t="str">
        <f t="shared" si="1169"/>
        <v/>
      </c>
      <c r="EE666" s="16" t="str">
        <f t="shared" si="1170"/>
        <v/>
      </c>
      <c r="EF666" s="16" t="str">
        <f t="shared" si="1171"/>
        <v/>
      </c>
      <c r="EG666" s="16" t="str">
        <f t="shared" si="1172"/>
        <v/>
      </c>
      <c r="EH666" s="16" t="str">
        <f t="shared" si="1173"/>
        <v/>
      </c>
      <c r="EI666" s="16" t="str">
        <f t="shared" si="1174"/>
        <v/>
      </c>
      <c r="EJ666" s="16" t="str">
        <f t="shared" si="1175"/>
        <v/>
      </c>
      <c r="EK666" s="16" t="str">
        <f t="shared" si="1176"/>
        <v/>
      </c>
      <c r="EL666" s="58" t="str">
        <f t="shared" si="1177"/>
        <v/>
      </c>
      <c r="EM666" s="58" t="str">
        <f>IF(OR($DZ666="",CR666=""),IF($EL666="","",$EL666),IF(OR(CR666="なし",CR666=0),領収書!$H$1,CR666))</f>
        <v/>
      </c>
      <c r="EN666" s="58" t="str">
        <f>IF(OR($DZ666="",CS666=""),IF($EL666="","",$EL666),IF(OR(CS666="なし",CS666=0),入力!$EN$1,CS666))</f>
        <v/>
      </c>
      <c r="EO666" s="63" t="str">
        <f t="shared" si="1178"/>
        <v/>
      </c>
      <c r="EP666" s="63" t="str">
        <f t="shared" si="1179"/>
        <v/>
      </c>
      <c r="ER666" s="16" t="str">
        <f>IF(AND(COUNTIF($ET$3:ET666,ET666)=1,ET666&lt;&gt;""),MAX($ER$3:ER665)+1,"")</f>
        <v/>
      </c>
      <c r="ES666" s="16" t="str">
        <f>IF(価格設定!B668="","",価格設定!B668)</f>
        <v/>
      </c>
      <c r="ET666" s="16" t="str">
        <f>IF(価格設定!C668="","",価格設定!C668)</f>
        <v/>
      </c>
      <c r="EV666" s="16" t="str">
        <f t="shared" si="1091"/>
        <v/>
      </c>
      <c r="EW666" s="16" t="str">
        <f t="shared" si="1180"/>
        <v/>
      </c>
    </row>
    <row r="667" spans="1:153" ht="30" customHeight="1" x14ac:dyDescent="0.2">
      <c r="A667" s="225"/>
      <c r="B667" s="212"/>
      <c r="C667" s="221"/>
      <c r="D667" s="164"/>
      <c r="E667" s="165"/>
      <c r="F667" s="166"/>
      <c r="G667" s="167"/>
      <c r="H667" s="179"/>
      <c r="I667" s="306"/>
      <c r="J667" s="169"/>
      <c r="K667" s="179"/>
      <c r="L667" s="186"/>
      <c r="M667" s="186"/>
      <c r="N667" s="168"/>
      <c r="O667" s="170"/>
      <c r="P667" s="212"/>
      <c r="Q667" s="179" t="str">
        <f>IFERROR(IF(H667="","",IFERROR(INDEX(価格設定!$B$5:$B$1048576,MATCH(H667,価格設定!$B$5:$B$1048576,0),0),INDEX(価格設定!$B$5:$B$1048576,MATCH("*"&amp;H667&amp;"*",価格設定!$B$5:$B$1048576,0),0))),H667)</f>
        <v/>
      </c>
      <c r="R667" s="250" t="str">
        <f>IFERROR(IF(Q667="",IF(K667="","",K667),IF(K667="",IF(INDEX(価格設定!$C$5:$C$1048576,MATCH(Q667,価格設定!$B$5:$B$1048576,0),0)=0,"",INDEX(価格設定!$C$5:$C$1048576,MATCH(Q667,価格設定!$B$5:$B$1048576,0),0)),IF(K667="なし","",K667))),"")</f>
        <v/>
      </c>
      <c r="S667" s="308" t="str">
        <f t="shared" si="1092"/>
        <v/>
      </c>
      <c r="T667" s="126" t="str">
        <f>IFERROR(IF(J667="",IF(INDEX(価格設定!$E$5:$R$1048576,MATCH($Q667,価格設定!B$5:B$1048576,0),MATCH($AW667,価格設定!E$1:X$1,1))=0,"",INDEX(価格設定!$E$5:$R$1048576,MATCH($Q667,価格設定!B$5:B$1048576,0),MATCH($AW667,価格設定!E$1:X$1,1))),J667),"")</f>
        <v/>
      </c>
      <c r="U667" s="126" t="str">
        <f t="shared" si="1093"/>
        <v/>
      </c>
      <c r="V667" s="132" t="str">
        <f t="shared" si="1094"/>
        <v/>
      </c>
      <c r="W667" s="127" t="str">
        <f>IFERROR(IF(OR(T667="",T667&lt;0),"",IFERROR(INDEX(価格設定!E$2:X$3,IF(AND(K667=$K$1,$K$1&lt;&gt;""),ROW(価格設定!$D$3)-1,MATCH(INDEX(価格設定!$D$5:$D$1048576,MATCH(Q667,価格設定!$B$5:$B$1048576,0),0),価格設定!$D$2:$D$3,0)),MATCH($AW667,価格設定!E$1:X$1,1)),INDEX(価格設定!E$2:X$2,0,MATCH($AW667,価格設定!E$1:X$1,1)))),"")</f>
        <v/>
      </c>
      <c r="X667" s="126" t="str">
        <f t="shared" si="1085"/>
        <v/>
      </c>
      <c r="Y667" s="128" t="str">
        <f t="shared" si="1095"/>
        <v/>
      </c>
      <c r="Z667" s="126" t="str">
        <f t="shared" si="1096"/>
        <v/>
      </c>
      <c r="AA667" s="129" t="str">
        <f t="shared" si="1097"/>
        <v/>
      </c>
      <c r="AB667" s="126" t="str">
        <f t="shared" si="1098"/>
        <v/>
      </c>
      <c r="AC667" s="280" t="str">
        <f t="shared" si="1099"/>
        <v/>
      </c>
      <c r="AD667" s="15"/>
      <c r="AE667" s="204" t="str">
        <f>IF(AF667="","",COUNT($AF$3:AF667))</f>
        <v/>
      </c>
      <c r="AF667" s="206" t="str">
        <f t="shared" si="1100"/>
        <v/>
      </c>
      <c r="AG667" s="204" t="str">
        <f t="shared" si="1101"/>
        <v/>
      </c>
      <c r="AH667" s="204" t="str">
        <f t="shared" si="1102"/>
        <v/>
      </c>
      <c r="AI667" s="287"/>
      <c r="AJ667" s="15"/>
      <c r="AK667" s="138" t="str">
        <f t="shared" si="1103"/>
        <v/>
      </c>
      <c r="AL667" s="131" t="str">
        <f t="shared" si="1104"/>
        <v/>
      </c>
      <c r="AM667" s="131" t="str">
        <f t="shared" si="1105"/>
        <v/>
      </c>
      <c r="AN667" s="313" t="str">
        <f t="shared" si="1106"/>
        <v/>
      </c>
      <c r="AO667" s="316" t="str">
        <f t="shared" si="1107"/>
        <v/>
      </c>
      <c r="AP667" s="18"/>
      <c r="AQ667" s="3" t="str">
        <f>IF(F667="","",MAX($AQ$3:AQ666)+1)</f>
        <v/>
      </c>
      <c r="AR667" s="3" t="str">
        <f>IF(OR(AQ667="",BB667=""),"",MAX($AR$3:AR666)+1)</f>
        <v/>
      </c>
      <c r="AS667" s="3" t="str">
        <f>IF(CQ667="","",RANK(CQ667,CQ$3:CQ$1048576,1)+COUNTIF($CQ$3:CQ667,CQ667)-1)</f>
        <v/>
      </c>
      <c r="AT667" s="21" t="str">
        <f>IF(C667="",IF(OR(AND($H667&lt;&gt;"",C667=""),AND($F666=$F667,$AZ667&lt;&gt;""),COUNTA($H$3:$H$1048576,#REF!,$F$3:$F$1048576)&gt;COUNTA($H$3:$H667,#REF!,$F$3:$F667),$AZ667&lt;&gt;""),INDEX(AT$3:AT$1048576,MATCH(MAX($AQ$3:$AQ666),$AQ$3:$AQ$1048576,0),0),""),C667)</f>
        <v/>
      </c>
      <c r="AU667" s="21" t="str">
        <f>IF(D667="",IF(OR(AND($H667&lt;&gt;"",D667=""),AND($F666=$F667,$AZ667&lt;&gt;""),COUNTA($H$3:$H$1048576,#REF!,$F$3:$F$1048576)&gt;COUNTA($H$3:$H667,#REF!,$F$3:$F667),$AZ667&lt;&gt;""),INDEX(AU$3:AU$1048576,MATCH(MAX($AQ$3:$AQ666),$AQ$3:$AQ$1048576,0),0),""),D667)</f>
        <v/>
      </c>
      <c r="AV667" s="21" t="str">
        <f>IF(E667="",IF(OR(AND($H667&lt;&gt;"",E667=""),AND($F666=$F667,$AZ667&lt;&gt;""),COUNTA($H$3:$H$1048576,#REF!,$F$3:$F$1048576)&gt;COUNTA($H$3:$H667,#REF!,$F$3:$F667),$AZ667&lt;&gt;""),INDEX(AV$3:AV$1048576,MATCH(MAX($AQ$3:$AQ666),$AQ$3:$AQ$1048576,0),0),""),E667)</f>
        <v/>
      </c>
      <c r="AW667" s="24" t="str">
        <f t="shared" si="1108"/>
        <v/>
      </c>
      <c r="AX667" s="13" t="str">
        <f t="shared" si="1109"/>
        <v/>
      </c>
      <c r="AY667" s="4" t="str">
        <f t="shared" si="1110"/>
        <v/>
      </c>
      <c r="AZ667" s="4" t="str">
        <f>IF(AX667="",IF(OR(AND(H667&lt;&gt;"",F667=""),COUNTA($H$3:$H$1048576)&gt;COUNTA($H$3:$H667)),INDEX(AX$3:AX667,MATCH(MAX($AQ$3:AQ667),AQ$3:AQ667,0),0),""),AX667)</f>
        <v/>
      </c>
      <c r="BA667" s="4" t="str">
        <f>IF(AY667="",IF(AND(H667&lt;&gt;"",F667=""),INDEX(AY$3:AY667,MATCH(MAX($AQ$3:AQ667),AQ$3:AQ667,0),0),""),AY667)</f>
        <v/>
      </c>
      <c r="BB667" s="82" t="str">
        <f>IF(BC667="","",RANK(BC667,BC$3:BC$1048576,1)+COUNTIF($BC$3:BC667,BC667)-1)</f>
        <v/>
      </c>
      <c r="BC667" s="139" t="str">
        <f t="shared" si="1111"/>
        <v/>
      </c>
      <c r="BD667" s="46" t="str">
        <f t="shared" si="1112"/>
        <v/>
      </c>
      <c r="BE667" s="46" t="str">
        <f t="shared" si="1113"/>
        <v/>
      </c>
      <c r="BF667" s="46" t="str">
        <f t="shared" si="1114"/>
        <v/>
      </c>
      <c r="BG667" s="4" t="str">
        <f t="shared" si="1115"/>
        <v/>
      </c>
      <c r="BH667" s="180" t="str">
        <f t="shared" si="1116"/>
        <v/>
      </c>
      <c r="BI667" s="16" t="str">
        <f t="shared" si="1117"/>
        <v/>
      </c>
      <c r="BJ667" s="52" t="str">
        <f>IF(BI667="","",IF(W667="","",IF(AND(K667=$K$1,$K$1&lt;&gt;""),$BT$2,IFERROR(IF(INDEX(価格設定!$D$5:$D$1048576,MATCH(Q667,価格設定!$B$5:$B$1048576,0),0)=価格設定!$D$3,$BT$2,$BS$2),$BS$2))))</f>
        <v/>
      </c>
      <c r="BK667" s="16" t="str">
        <f>IF(BI667="","",IF(COUNTIF($BI$3:BI667,BI667)=1,1,IF(AND(BI666=BI667,BH667=""),BK666,COUNTIF($BH$3:BH667,BH667))))</f>
        <v/>
      </c>
      <c r="BL667" s="52" t="str">
        <f t="shared" si="1118"/>
        <v/>
      </c>
      <c r="BM667" s="52" t="str">
        <f t="shared" si="1119"/>
        <v/>
      </c>
      <c r="BN667" s="119" t="str">
        <f t="shared" si="1120"/>
        <v/>
      </c>
      <c r="BO667" s="119" t="str">
        <f t="shared" si="1121"/>
        <v/>
      </c>
      <c r="BP667" s="17" t="str">
        <f t="shared" si="1122"/>
        <v/>
      </c>
      <c r="BQ667" s="17" t="str">
        <f t="shared" si="1123"/>
        <v/>
      </c>
      <c r="BR667" s="17" t="str">
        <f>IF(OR(BP667="",COUNTIF($BO$3:BO667,BO667)&lt;&gt;1),"",SUMIF(BO$3:BO$1048576,BO667,BP$3:BP$1048576))</f>
        <v/>
      </c>
      <c r="BS667" s="17" t="str">
        <f t="shared" si="1124"/>
        <v/>
      </c>
      <c r="BT667" s="17" t="str">
        <f t="shared" si="1125"/>
        <v/>
      </c>
      <c r="BU667" s="17" t="str">
        <f t="shared" si="1126"/>
        <v/>
      </c>
      <c r="BV667" s="24" t="str">
        <f t="shared" si="1127"/>
        <v/>
      </c>
      <c r="BW667" s="24" t="str">
        <f t="shared" si="1128"/>
        <v/>
      </c>
      <c r="BX667" s="24" t="str">
        <f t="shared" si="1129"/>
        <v/>
      </c>
      <c r="BY667" s="26" t="str">
        <f t="shared" si="1130"/>
        <v/>
      </c>
      <c r="BZ667" s="26" t="str">
        <f t="shared" si="1131"/>
        <v/>
      </c>
      <c r="CA667" s="26" t="str">
        <f t="shared" si="1132"/>
        <v/>
      </c>
      <c r="CB667" s="66" t="str">
        <f t="shared" si="1133"/>
        <v/>
      </c>
      <c r="CC667" s="65" t="str">
        <f t="shared" si="1134"/>
        <v/>
      </c>
      <c r="CD667" s="26" t="str">
        <f t="shared" si="1135"/>
        <v/>
      </c>
      <c r="CE667" s="26" t="str">
        <f t="shared" si="1136"/>
        <v/>
      </c>
      <c r="CF667" s="193" t="str">
        <f t="shared" si="1137"/>
        <v/>
      </c>
      <c r="CG667" s="193" t="str">
        <f t="shared" si="1138"/>
        <v/>
      </c>
      <c r="CH667" s="26" t="str">
        <f t="shared" si="1139"/>
        <v/>
      </c>
      <c r="CI667" s="26" t="str">
        <f t="shared" si="1140"/>
        <v/>
      </c>
      <c r="CJ667" s="65" t="str">
        <f t="shared" si="1141"/>
        <v/>
      </c>
      <c r="CK667" s="65" t="str">
        <f t="shared" si="1142"/>
        <v/>
      </c>
      <c r="CL667" s="64" t="str">
        <f t="shared" si="1143"/>
        <v/>
      </c>
      <c r="CM667" s="64" t="str">
        <f t="shared" si="1144"/>
        <v/>
      </c>
      <c r="CN667" s="65" t="str">
        <f t="shared" si="1145"/>
        <v/>
      </c>
      <c r="CP667" s="63" t="str">
        <f>IF(BH667="","",MAX($CP$3:CP666)+1)</f>
        <v/>
      </c>
      <c r="CQ667" s="24" t="str">
        <f t="shared" si="1146"/>
        <v/>
      </c>
      <c r="CR667" s="24" t="str">
        <f t="shared" si="1147"/>
        <v/>
      </c>
      <c r="CS667" s="24" t="str">
        <f t="shared" si="1148"/>
        <v/>
      </c>
      <c r="CT667" s="58" t="str">
        <f>IF(BO667="","",COUNTIF($BO$3:BO667,BO667)&amp;"@"&amp;BO667)</f>
        <v/>
      </c>
      <c r="CU667" s="16" t="str">
        <f t="shared" si="1086"/>
        <v/>
      </c>
      <c r="CV667" s="63" t="str">
        <f t="shared" si="1149"/>
        <v/>
      </c>
      <c r="CW667" s="16" t="str">
        <f t="shared" si="1150"/>
        <v/>
      </c>
      <c r="CX667" s="16" t="str">
        <f t="shared" si="1151"/>
        <v/>
      </c>
      <c r="CY667" s="16" t="str">
        <f t="shared" si="1152"/>
        <v/>
      </c>
      <c r="CZ667" s="85" t="str">
        <f t="shared" si="1153"/>
        <v/>
      </c>
      <c r="DA667" s="16" t="str">
        <f t="shared" si="1154"/>
        <v/>
      </c>
      <c r="DB667" s="16" t="str">
        <f t="shared" si="1155"/>
        <v/>
      </c>
      <c r="DC667" s="28" t="str">
        <f>IF(CP667="","",$DC$1&amp;(INDEX(価格設定!D$1:XFD$3,ROW(価格設定!$D$3),MATCH($AW667,価格設定!D$1:XFD$1,1))*100)&amp;"%")</f>
        <v/>
      </c>
      <c r="DD667" s="28" t="str">
        <f>IF(CP667="","",$DD$1&amp;(INDEX(価格設定!D$1:XFD$3,ROW(価格設定!$D$2),MATCH($AW667,価格設定!D$1:XFD$1,1))*100)&amp;"%")</f>
        <v/>
      </c>
      <c r="DE667" s="29" t="str">
        <f t="shared" si="1156"/>
        <v/>
      </c>
      <c r="DG667" s="58" t="str">
        <f t="shared" si="1157"/>
        <v/>
      </c>
      <c r="DH667" s="58" t="str">
        <f t="shared" si="1158"/>
        <v/>
      </c>
      <c r="DI667" s="58" t="str">
        <f t="shared" si="1159"/>
        <v/>
      </c>
      <c r="DJ667" s="85" t="str">
        <f t="shared" si="1160"/>
        <v/>
      </c>
      <c r="DL667" s="58" t="str">
        <f>IF(COUNTIF(DG$3:DG$1048576,DG667)=COUNTIF($DG$3:$DG667,DG667),DG667,"")</f>
        <v/>
      </c>
      <c r="DM667" s="85" t="str">
        <f t="shared" si="1161"/>
        <v/>
      </c>
      <c r="DN667" s="85" t="str">
        <f t="shared" si="1087"/>
        <v/>
      </c>
      <c r="DO667" s="85" t="str">
        <f t="shared" si="1087"/>
        <v/>
      </c>
      <c r="DP667" s="303"/>
      <c r="DQ667" s="17" t="str">
        <f t="shared" si="1088"/>
        <v/>
      </c>
      <c r="DR667" s="17" t="str">
        <f t="shared" si="1089"/>
        <v/>
      </c>
      <c r="DS667" s="17" t="str">
        <f t="shared" si="1090"/>
        <v/>
      </c>
      <c r="DU667" s="16" t="str">
        <f t="shared" si="1162"/>
        <v/>
      </c>
      <c r="DV667" s="16" t="str">
        <f>IF(DU667="","",COUNT($DU$3:DU667))</f>
        <v/>
      </c>
      <c r="DW667" s="16" t="str">
        <f t="shared" si="1163"/>
        <v/>
      </c>
      <c r="DX667" s="16" t="str">
        <f t="shared" si="1164"/>
        <v/>
      </c>
      <c r="DY667" s="16" t="str">
        <f>IF(DZ667="","",COUNTIF(DZ$3:DZ667,DZ667))</f>
        <v/>
      </c>
      <c r="DZ667" s="16" t="str">
        <f t="shared" si="1165"/>
        <v/>
      </c>
      <c r="EA667" s="16" t="str">
        <f t="shared" si="1166"/>
        <v/>
      </c>
      <c r="EB667" s="16" t="str">
        <f t="shared" si="1167"/>
        <v/>
      </c>
      <c r="EC667" s="16" t="str">
        <f t="shared" si="1168"/>
        <v/>
      </c>
      <c r="ED667" s="16" t="str">
        <f t="shared" si="1169"/>
        <v/>
      </c>
      <c r="EE667" s="16" t="str">
        <f t="shared" si="1170"/>
        <v/>
      </c>
      <c r="EF667" s="16" t="str">
        <f t="shared" si="1171"/>
        <v/>
      </c>
      <c r="EG667" s="16" t="str">
        <f t="shared" si="1172"/>
        <v/>
      </c>
      <c r="EH667" s="16" t="str">
        <f t="shared" si="1173"/>
        <v/>
      </c>
      <c r="EI667" s="16" t="str">
        <f t="shared" si="1174"/>
        <v/>
      </c>
      <c r="EJ667" s="16" t="str">
        <f t="shared" si="1175"/>
        <v/>
      </c>
      <c r="EK667" s="16" t="str">
        <f t="shared" si="1176"/>
        <v/>
      </c>
      <c r="EL667" s="58" t="str">
        <f t="shared" si="1177"/>
        <v/>
      </c>
      <c r="EM667" s="58" t="str">
        <f>IF(OR($DZ667="",CR667=""),IF($EL667="","",$EL667),IF(OR(CR667="なし",CR667=0),領収書!$H$1,CR667))</f>
        <v/>
      </c>
      <c r="EN667" s="58" t="str">
        <f>IF(OR($DZ667="",CS667=""),IF($EL667="","",$EL667),IF(OR(CS667="なし",CS667=0),入力!$EN$1,CS667))</f>
        <v/>
      </c>
      <c r="EO667" s="63" t="str">
        <f t="shared" si="1178"/>
        <v/>
      </c>
      <c r="EP667" s="63" t="str">
        <f t="shared" si="1179"/>
        <v/>
      </c>
      <c r="ER667" s="16" t="str">
        <f>IF(AND(COUNTIF($ET$3:ET667,ET667)=1,ET667&lt;&gt;""),MAX($ER$3:ER666)+1,"")</f>
        <v/>
      </c>
      <c r="ES667" s="16" t="str">
        <f>IF(価格設定!B669="","",価格設定!B669)</f>
        <v/>
      </c>
      <c r="ET667" s="16" t="str">
        <f>IF(価格設定!C669="","",価格設定!C669)</f>
        <v/>
      </c>
      <c r="EV667" s="16" t="str">
        <f t="shared" si="1091"/>
        <v/>
      </c>
      <c r="EW667" s="16" t="str">
        <f t="shared" si="1180"/>
        <v/>
      </c>
    </row>
    <row r="668" spans="1:153" ht="30" customHeight="1" x14ac:dyDescent="0.2">
      <c r="A668" s="225"/>
      <c r="B668" s="212"/>
      <c r="C668" s="221"/>
      <c r="D668" s="164"/>
      <c r="E668" s="165"/>
      <c r="F668" s="166"/>
      <c r="G668" s="167"/>
      <c r="H668" s="179"/>
      <c r="I668" s="306"/>
      <c r="J668" s="169"/>
      <c r="K668" s="179"/>
      <c r="L668" s="186"/>
      <c r="M668" s="186"/>
      <c r="N668" s="168"/>
      <c r="O668" s="170"/>
      <c r="P668" s="212"/>
      <c r="Q668" s="179" t="str">
        <f>IFERROR(IF(H668="","",IFERROR(INDEX(価格設定!$B$5:$B$1048576,MATCH(H668,価格設定!$B$5:$B$1048576,0),0),INDEX(価格設定!$B$5:$B$1048576,MATCH("*"&amp;H668&amp;"*",価格設定!$B$5:$B$1048576,0),0))),H668)</f>
        <v/>
      </c>
      <c r="R668" s="250" t="str">
        <f>IFERROR(IF(Q668="",IF(K668="","",K668),IF(K668="",IF(INDEX(価格設定!$C$5:$C$1048576,MATCH(Q668,価格設定!$B$5:$B$1048576,0),0)=0,"",INDEX(価格設定!$C$5:$C$1048576,MATCH(Q668,価格設定!$B$5:$B$1048576,0),0)),IF(K668="なし","",K668))),"")</f>
        <v/>
      </c>
      <c r="S668" s="308" t="str">
        <f t="shared" si="1092"/>
        <v/>
      </c>
      <c r="T668" s="126" t="str">
        <f>IFERROR(IF(J668="",IF(INDEX(価格設定!$E$5:$R$1048576,MATCH($Q668,価格設定!B$5:B$1048576,0),MATCH($AW668,価格設定!E$1:X$1,1))=0,"",INDEX(価格設定!$E$5:$R$1048576,MATCH($Q668,価格設定!B$5:B$1048576,0),MATCH($AW668,価格設定!E$1:X$1,1))),J668),"")</f>
        <v/>
      </c>
      <c r="U668" s="126" t="str">
        <f t="shared" si="1093"/>
        <v/>
      </c>
      <c r="V668" s="132" t="str">
        <f t="shared" si="1094"/>
        <v/>
      </c>
      <c r="W668" s="127" t="str">
        <f>IFERROR(IF(OR(T668="",T668&lt;0),"",IFERROR(INDEX(価格設定!E$2:X$3,IF(AND(K668=$K$1,$K$1&lt;&gt;""),ROW(価格設定!$D$3)-1,MATCH(INDEX(価格設定!$D$5:$D$1048576,MATCH(Q668,価格設定!$B$5:$B$1048576,0),0),価格設定!$D$2:$D$3,0)),MATCH($AW668,価格設定!E$1:X$1,1)),INDEX(価格設定!E$2:X$2,0,MATCH($AW668,価格設定!E$1:X$1,1)))),"")</f>
        <v/>
      </c>
      <c r="X668" s="126" t="str">
        <f t="shared" si="1085"/>
        <v/>
      </c>
      <c r="Y668" s="128" t="str">
        <f t="shared" si="1095"/>
        <v/>
      </c>
      <c r="Z668" s="126" t="str">
        <f t="shared" si="1096"/>
        <v/>
      </c>
      <c r="AA668" s="129" t="str">
        <f t="shared" si="1097"/>
        <v/>
      </c>
      <c r="AB668" s="126" t="str">
        <f t="shared" si="1098"/>
        <v/>
      </c>
      <c r="AC668" s="280" t="str">
        <f t="shared" si="1099"/>
        <v/>
      </c>
      <c r="AD668" s="15"/>
      <c r="AE668" s="204" t="str">
        <f>IF(AF668="","",COUNT($AF$3:AF668))</f>
        <v/>
      </c>
      <c r="AF668" s="206" t="str">
        <f t="shared" si="1100"/>
        <v/>
      </c>
      <c r="AG668" s="204" t="str">
        <f t="shared" si="1101"/>
        <v/>
      </c>
      <c r="AH668" s="204" t="str">
        <f t="shared" si="1102"/>
        <v/>
      </c>
      <c r="AI668" s="287"/>
      <c r="AJ668" s="15"/>
      <c r="AK668" s="138" t="str">
        <f t="shared" si="1103"/>
        <v/>
      </c>
      <c r="AL668" s="131" t="str">
        <f t="shared" si="1104"/>
        <v/>
      </c>
      <c r="AM668" s="131" t="str">
        <f t="shared" si="1105"/>
        <v/>
      </c>
      <c r="AN668" s="313" t="str">
        <f t="shared" si="1106"/>
        <v/>
      </c>
      <c r="AO668" s="316" t="str">
        <f t="shared" si="1107"/>
        <v/>
      </c>
      <c r="AP668" s="18"/>
      <c r="AQ668" s="3" t="str">
        <f>IF(F668="","",MAX($AQ$3:AQ667)+1)</f>
        <v/>
      </c>
      <c r="AR668" s="3" t="str">
        <f>IF(OR(AQ668="",BB668=""),"",MAX($AR$3:AR667)+1)</f>
        <v/>
      </c>
      <c r="AS668" s="3" t="str">
        <f>IF(CQ668="","",RANK(CQ668,CQ$3:CQ$1048576,1)+COUNTIF($CQ$3:CQ668,CQ668)-1)</f>
        <v/>
      </c>
      <c r="AT668" s="21" t="str">
        <f>IF(C668="",IF(OR(AND($H668&lt;&gt;"",C668=""),AND($F667=$F668,$AZ668&lt;&gt;""),COUNTA($H$3:$H$1048576,#REF!,$F$3:$F$1048576)&gt;COUNTA($H$3:$H668,#REF!,$F$3:$F668),$AZ668&lt;&gt;""),INDEX(AT$3:AT$1048576,MATCH(MAX($AQ$3:$AQ667),$AQ$3:$AQ$1048576,0),0),""),C668)</f>
        <v/>
      </c>
      <c r="AU668" s="21" t="str">
        <f>IF(D668="",IF(OR(AND($H668&lt;&gt;"",D668=""),AND($F667=$F668,$AZ668&lt;&gt;""),COUNTA($H$3:$H$1048576,#REF!,$F$3:$F$1048576)&gt;COUNTA($H$3:$H668,#REF!,$F$3:$F668),$AZ668&lt;&gt;""),INDEX(AU$3:AU$1048576,MATCH(MAX($AQ$3:$AQ667),$AQ$3:$AQ$1048576,0),0),""),D668)</f>
        <v/>
      </c>
      <c r="AV668" s="21" t="str">
        <f>IF(E668="",IF(OR(AND($H668&lt;&gt;"",E668=""),AND($F667=$F668,$AZ668&lt;&gt;""),COUNTA($H$3:$H$1048576,#REF!,$F$3:$F$1048576)&gt;COUNTA($H$3:$H668,#REF!,$F$3:$F668),$AZ668&lt;&gt;""),INDEX(AV$3:AV$1048576,MATCH(MAX($AQ$3:$AQ667),$AQ$3:$AQ$1048576,0),0),""),E668)</f>
        <v/>
      </c>
      <c r="AW668" s="24" t="str">
        <f t="shared" si="1108"/>
        <v/>
      </c>
      <c r="AX668" s="13" t="str">
        <f t="shared" si="1109"/>
        <v/>
      </c>
      <c r="AY668" s="4" t="str">
        <f t="shared" si="1110"/>
        <v/>
      </c>
      <c r="AZ668" s="4" t="str">
        <f>IF(AX668="",IF(OR(AND(H668&lt;&gt;"",F668=""),COUNTA($H$3:$H$1048576)&gt;COUNTA($H$3:$H668)),INDEX(AX$3:AX668,MATCH(MAX($AQ$3:AQ668),AQ$3:AQ668,0),0),""),AX668)</f>
        <v/>
      </c>
      <c r="BA668" s="4" t="str">
        <f>IF(AY668="",IF(AND(H668&lt;&gt;"",F668=""),INDEX(AY$3:AY668,MATCH(MAX($AQ$3:AQ668),AQ$3:AQ668,0),0),""),AY668)</f>
        <v/>
      </c>
      <c r="BB668" s="82" t="str">
        <f>IF(BC668="","",RANK(BC668,BC$3:BC$1048576,1)+COUNTIF($BC$3:BC668,BC668)-1)</f>
        <v/>
      </c>
      <c r="BC668" s="139" t="str">
        <f t="shared" si="1111"/>
        <v/>
      </c>
      <c r="BD668" s="46" t="str">
        <f t="shared" si="1112"/>
        <v/>
      </c>
      <c r="BE668" s="46" t="str">
        <f t="shared" si="1113"/>
        <v/>
      </c>
      <c r="BF668" s="46" t="str">
        <f t="shared" si="1114"/>
        <v/>
      </c>
      <c r="BG668" s="4" t="str">
        <f t="shared" si="1115"/>
        <v/>
      </c>
      <c r="BH668" s="180" t="str">
        <f t="shared" si="1116"/>
        <v/>
      </c>
      <c r="BI668" s="16" t="str">
        <f t="shared" si="1117"/>
        <v/>
      </c>
      <c r="BJ668" s="52" t="str">
        <f>IF(BI668="","",IF(W668="","",IF(AND(K668=$K$1,$K$1&lt;&gt;""),$BT$2,IFERROR(IF(INDEX(価格設定!$D$5:$D$1048576,MATCH(Q668,価格設定!$B$5:$B$1048576,0),0)=価格設定!$D$3,$BT$2,$BS$2),$BS$2))))</f>
        <v/>
      </c>
      <c r="BK668" s="16" t="str">
        <f>IF(BI668="","",IF(COUNTIF($BI$3:BI668,BI668)=1,1,IF(AND(BI667=BI668,BH668=""),BK667,COUNTIF($BH$3:BH668,BH668))))</f>
        <v/>
      </c>
      <c r="BL668" s="52" t="str">
        <f t="shared" si="1118"/>
        <v/>
      </c>
      <c r="BM668" s="52" t="str">
        <f t="shared" si="1119"/>
        <v/>
      </c>
      <c r="BN668" s="119" t="str">
        <f t="shared" si="1120"/>
        <v/>
      </c>
      <c r="BO668" s="119" t="str">
        <f t="shared" si="1121"/>
        <v/>
      </c>
      <c r="BP668" s="17" t="str">
        <f t="shared" si="1122"/>
        <v/>
      </c>
      <c r="BQ668" s="17" t="str">
        <f t="shared" si="1123"/>
        <v/>
      </c>
      <c r="BR668" s="17" t="str">
        <f>IF(OR(BP668="",COUNTIF($BO$3:BO668,BO668)&lt;&gt;1),"",SUMIF(BO$3:BO$1048576,BO668,BP$3:BP$1048576))</f>
        <v/>
      </c>
      <c r="BS668" s="17" t="str">
        <f t="shared" si="1124"/>
        <v/>
      </c>
      <c r="BT668" s="17" t="str">
        <f t="shared" si="1125"/>
        <v/>
      </c>
      <c r="BU668" s="17" t="str">
        <f t="shared" si="1126"/>
        <v/>
      </c>
      <c r="BV668" s="24" t="str">
        <f t="shared" si="1127"/>
        <v/>
      </c>
      <c r="BW668" s="24" t="str">
        <f t="shared" si="1128"/>
        <v/>
      </c>
      <c r="BX668" s="24" t="str">
        <f t="shared" si="1129"/>
        <v/>
      </c>
      <c r="BY668" s="26" t="str">
        <f t="shared" si="1130"/>
        <v/>
      </c>
      <c r="BZ668" s="26" t="str">
        <f t="shared" si="1131"/>
        <v/>
      </c>
      <c r="CA668" s="26" t="str">
        <f t="shared" si="1132"/>
        <v/>
      </c>
      <c r="CB668" s="66" t="str">
        <f t="shared" si="1133"/>
        <v/>
      </c>
      <c r="CC668" s="65" t="str">
        <f t="shared" si="1134"/>
        <v/>
      </c>
      <c r="CD668" s="26" t="str">
        <f t="shared" si="1135"/>
        <v/>
      </c>
      <c r="CE668" s="26" t="str">
        <f t="shared" si="1136"/>
        <v/>
      </c>
      <c r="CF668" s="193" t="str">
        <f t="shared" si="1137"/>
        <v/>
      </c>
      <c r="CG668" s="193" t="str">
        <f t="shared" si="1138"/>
        <v/>
      </c>
      <c r="CH668" s="26" t="str">
        <f t="shared" si="1139"/>
        <v/>
      </c>
      <c r="CI668" s="26" t="str">
        <f t="shared" si="1140"/>
        <v/>
      </c>
      <c r="CJ668" s="65" t="str">
        <f t="shared" si="1141"/>
        <v/>
      </c>
      <c r="CK668" s="65" t="str">
        <f t="shared" si="1142"/>
        <v/>
      </c>
      <c r="CL668" s="64" t="str">
        <f t="shared" si="1143"/>
        <v/>
      </c>
      <c r="CM668" s="64" t="str">
        <f t="shared" si="1144"/>
        <v/>
      </c>
      <c r="CN668" s="65" t="str">
        <f t="shared" si="1145"/>
        <v/>
      </c>
      <c r="CP668" s="63" t="str">
        <f>IF(BH668="","",MAX($CP$3:CP667)+1)</f>
        <v/>
      </c>
      <c r="CQ668" s="24" t="str">
        <f t="shared" si="1146"/>
        <v/>
      </c>
      <c r="CR668" s="24" t="str">
        <f t="shared" si="1147"/>
        <v/>
      </c>
      <c r="CS668" s="24" t="str">
        <f t="shared" si="1148"/>
        <v/>
      </c>
      <c r="CT668" s="58" t="str">
        <f>IF(BO668="","",COUNTIF($BO$3:BO668,BO668)&amp;"@"&amp;BO668)</f>
        <v/>
      </c>
      <c r="CU668" s="16" t="str">
        <f t="shared" si="1086"/>
        <v/>
      </c>
      <c r="CV668" s="63" t="str">
        <f t="shared" si="1149"/>
        <v/>
      </c>
      <c r="CW668" s="16" t="str">
        <f t="shared" si="1150"/>
        <v/>
      </c>
      <c r="CX668" s="16" t="str">
        <f t="shared" si="1151"/>
        <v/>
      </c>
      <c r="CY668" s="16" t="str">
        <f t="shared" si="1152"/>
        <v/>
      </c>
      <c r="CZ668" s="85" t="str">
        <f t="shared" si="1153"/>
        <v/>
      </c>
      <c r="DA668" s="16" t="str">
        <f t="shared" si="1154"/>
        <v/>
      </c>
      <c r="DB668" s="16" t="str">
        <f t="shared" si="1155"/>
        <v/>
      </c>
      <c r="DC668" s="28" t="str">
        <f>IF(CP668="","",$DC$1&amp;(INDEX(価格設定!D$1:XFD$3,ROW(価格設定!$D$3),MATCH($AW668,価格設定!D$1:XFD$1,1))*100)&amp;"%")</f>
        <v/>
      </c>
      <c r="DD668" s="28" t="str">
        <f>IF(CP668="","",$DD$1&amp;(INDEX(価格設定!D$1:XFD$3,ROW(価格設定!$D$2),MATCH($AW668,価格設定!D$1:XFD$1,1))*100)&amp;"%")</f>
        <v/>
      </c>
      <c r="DE668" s="29" t="str">
        <f t="shared" si="1156"/>
        <v/>
      </c>
      <c r="DG668" s="58" t="str">
        <f t="shared" si="1157"/>
        <v/>
      </c>
      <c r="DH668" s="58" t="str">
        <f t="shared" si="1158"/>
        <v/>
      </c>
      <c r="DI668" s="58" t="str">
        <f t="shared" si="1159"/>
        <v/>
      </c>
      <c r="DJ668" s="85" t="str">
        <f t="shared" si="1160"/>
        <v/>
      </c>
      <c r="DL668" s="58" t="str">
        <f>IF(COUNTIF(DG$3:DG$1048576,DG668)=COUNTIF($DG$3:$DG668,DG668),DG668,"")</f>
        <v/>
      </c>
      <c r="DM668" s="85" t="str">
        <f t="shared" si="1161"/>
        <v/>
      </c>
      <c r="DN668" s="85" t="str">
        <f t="shared" si="1087"/>
        <v/>
      </c>
      <c r="DO668" s="85" t="str">
        <f t="shared" si="1087"/>
        <v/>
      </c>
      <c r="DP668" s="303"/>
      <c r="DQ668" s="17" t="str">
        <f t="shared" si="1088"/>
        <v/>
      </c>
      <c r="DR668" s="17" t="str">
        <f t="shared" si="1089"/>
        <v/>
      </c>
      <c r="DS668" s="17" t="str">
        <f t="shared" si="1090"/>
        <v/>
      </c>
      <c r="DU668" s="16" t="str">
        <f t="shared" si="1162"/>
        <v/>
      </c>
      <c r="DV668" s="16" t="str">
        <f>IF(DU668="","",COUNT($DU$3:DU668))</f>
        <v/>
      </c>
      <c r="DW668" s="16" t="str">
        <f t="shared" si="1163"/>
        <v/>
      </c>
      <c r="DX668" s="16" t="str">
        <f t="shared" si="1164"/>
        <v/>
      </c>
      <c r="DY668" s="16" t="str">
        <f>IF(DZ668="","",COUNTIF(DZ$3:DZ668,DZ668))</f>
        <v/>
      </c>
      <c r="DZ668" s="16" t="str">
        <f t="shared" si="1165"/>
        <v/>
      </c>
      <c r="EA668" s="16" t="str">
        <f t="shared" si="1166"/>
        <v/>
      </c>
      <c r="EB668" s="16" t="str">
        <f t="shared" si="1167"/>
        <v/>
      </c>
      <c r="EC668" s="16" t="str">
        <f t="shared" si="1168"/>
        <v/>
      </c>
      <c r="ED668" s="16" t="str">
        <f t="shared" si="1169"/>
        <v/>
      </c>
      <c r="EE668" s="16" t="str">
        <f t="shared" si="1170"/>
        <v/>
      </c>
      <c r="EF668" s="16" t="str">
        <f t="shared" si="1171"/>
        <v/>
      </c>
      <c r="EG668" s="16" t="str">
        <f t="shared" si="1172"/>
        <v/>
      </c>
      <c r="EH668" s="16" t="str">
        <f t="shared" si="1173"/>
        <v/>
      </c>
      <c r="EI668" s="16" t="str">
        <f t="shared" si="1174"/>
        <v/>
      </c>
      <c r="EJ668" s="16" t="str">
        <f t="shared" si="1175"/>
        <v/>
      </c>
      <c r="EK668" s="16" t="str">
        <f t="shared" si="1176"/>
        <v/>
      </c>
      <c r="EL668" s="58" t="str">
        <f t="shared" si="1177"/>
        <v/>
      </c>
      <c r="EM668" s="58" t="str">
        <f>IF(OR($DZ668="",CR668=""),IF($EL668="","",$EL668),IF(OR(CR668="なし",CR668=0),領収書!$H$1,CR668))</f>
        <v/>
      </c>
      <c r="EN668" s="58" t="str">
        <f>IF(OR($DZ668="",CS668=""),IF($EL668="","",$EL668),IF(OR(CS668="なし",CS668=0),入力!$EN$1,CS668))</f>
        <v/>
      </c>
      <c r="EO668" s="63" t="str">
        <f t="shared" si="1178"/>
        <v/>
      </c>
      <c r="EP668" s="63" t="str">
        <f t="shared" si="1179"/>
        <v/>
      </c>
      <c r="ER668" s="16" t="str">
        <f>IF(AND(COUNTIF($ET$3:ET668,ET668)=1,ET668&lt;&gt;""),MAX($ER$3:ER667)+1,"")</f>
        <v/>
      </c>
      <c r="ES668" s="16" t="str">
        <f>IF(価格設定!B670="","",価格設定!B670)</f>
        <v/>
      </c>
      <c r="ET668" s="16" t="str">
        <f>IF(価格設定!C670="","",価格設定!C670)</f>
        <v/>
      </c>
      <c r="EV668" s="16" t="str">
        <f t="shared" si="1091"/>
        <v/>
      </c>
      <c r="EW668" s="16" t="str">
        <f t="shared" si="1180"/>
        <v/>
      </c>
    </row>
    <row r="669" spans="1:153" ht="30" customHeight="1" x14ac:dyDescent="0.2">
      <c r="A669" s="225"/>
      <c r="B669" s="212"/>
      <c r="C669" s="221"/>
      <c r="D669" s="164"/>
      <c r="E669" s="165"/>
      <c r="F669" s="166"/>
      <c r="G669" s="167"/>
      <c r="H669" s="179"/>
      <c r="I669" s="306"/>
      <c r="J669" s="169"/>
      <c r="K669" s="179"/>
      <c r="L669" s="186"/>
      <c r="M669" s="186"/>
      <c r="N669" s="168"/>
      <c r="O669" s="170"/>
      <c r="P669" s="212"/>
      <c r="Q669" s="179" t="str">
        <f>IFERROR(IF(H669="","",IFERROR(INDEX(価格設定!$B$5:$B$1048576,MATCH(H669,価格設定!$B$5:$B$1048576,0),0),INDEX(価格設定!$B$5:$B$1048576,MATCH("*"&amp;H669&amp;"*",価格設定!$B$5:$B$1048576,0),0))),H669)</f>
        <v/>
      </c>
      <c r="R669" s="250" t="str">
        <f>IFERROR(IF(Q669="",IF(K669="","",K669),IF(K669="",IF(INDEX(価格設定!$C$5:$C$1048576,MATCH(Q669,価格設定!$B$5:$B$1048576,0),0)=0,"",INDEX(価格設定!$C$5:$C$1048576,MATCH(Q669,価格設定!$B$5:$B$1048576,0),0)),IF(K669="なし","",K669))),"")</f>
        <v/>
      </c>
      <c r="S669" s="308" t="str">
        <f t="shared" si="1092"/>
        <v/>
      </c>
      <c r="T669" s="126" t="str">
        <f>IFERROR(IF(J669="",IF(INDEX(価格設定!$E$5:$R$1048576,MATCH($Q669,価格設定!B$5:B$1048576,0),MATCH($AW669,価格設定!E$1:X$1,1))=0,"",INDEX(価格設定!$E$5:$R$1048576,MATCH($Q669,価格設定!B$5:B$1048576,0),MATCH($AW669,価格設定!E$1:X$1,1))),J669),"")</f>
        <v/>
      </c>
      <c r="U669" s="126" t="str">
        <f t="shared" si="1093"/>
        <v/>
      </c>
      <c r="V669" s="132" t="str">
        <f t="shared" si="1094"/>
        <v/>
      </c>
      <c r="W669" s="127" t="str">
        <f>IFERROR(IF(OR(T669="",T669&lt;0),"",IFERROR(INDEX(価格設定!E$2:X$3,IF(AND(K669=$K$1,$K$1&lt;&gt;""),ROW(価格設定!$D$3)-1,MATCH(INDEX(価格設定!$D$5:$D$1048576,MATCH(Q669,価格設定!$B$5:$B$1048576,0),0),価格設定!$D$2:$D$3,0)),MATCH($AW669,価格設定!E$1:X$1,1)),INDEX(価格設定!E$2:X$2,0,MATCH($AW669,価格設定!E$1:X$1,1)))),"")</f>
        <v/>
      </c>
      <c r="X669" s="126" t="str">
        <f t="shared" si="1085"/>
        <v/>
      </c>
      <c r="Y669" s="128" t="str">
        <f t="shared" si="1095"/>
        <v/>
      </c>
      <c r="Z669" s="126" t="str">
        <f t="shared" si="1096"/>
        <v/>
      </c>
      <c r="AA669" s="129" t="str">
        <f t="shared" si="1097"/>
        <v/>
      </c>
      <c r="AB669" s="126" t="str">
        <f t="shared" si="1098"/>
        <v/>
      </c>
      <c r="AC669" s="280" t="str">
        <f t="shared" si="1099"/>
        <v/>
      </c>
      <c r="AD669" s="15"/>
      <c r="AE669" s="204" t="str">
        <f>IF(AF669="","",COUNT($AF$3:AF669))</f>
        <v/>
      </c>
      <c r="AF669" s="206" t="str">
        <f t="shared" si="1100"/>
        <v/>
      </c>
      <c r="AG669" s="204" t="str">
        <f t="shared" si="1101"/>
        <v/>
      </c>
      <c r="AH669" s="204" t="str">
        <f t="shared" si="1102"/>
        <v/>
      </c>
      <c r="AI669" s="287"/>
      <c r="AJ669" s="15"/>
      <c r="AK669" s="138" t="str">
        <f t="shared" si="1103"/>
        <v/>
      </c>
      <c r="AL669" s="131" t="str">
        <f t="shared" si="1104"/>
        <v/>
      </c>
      <c r="AM669" s="131" t="str">
        <f t="shared" si="1105"/>
        <v/>
      </c>
      <c r="AN669" s="313" t="str">
        <f t="shared" si="1106"/>
        <v/>
      </c>
      <c r="AO669" s="316" t="str">
        <f t="shared" si="1107"/>
        <v/>
      </c>
      <c r="AP669" s="18"/>
      <c r="AQ669" s="3" t="str">
        <f>IF(F669="","",MAX($AQ$3:AQ668)+1)</f>
        <v/>
      </c>
      <c r="AR669" s="3" t="str">
        <f>IF(OR(AQ669="",BB669=""),"",MAX($AR$3:AR668)+1)</f>
        <v/>
      </c>
      <c r="AS669" s="3" t="str">
        <f>IF(CQ669="","",RANK(CQ669,CQ$3:CQ$1048576,1)+COUNTIF($CQ$3:CQ669,CQ669)-1)</f>
        <v/>
      </c>
      <c r="AT669" s="21" t="str">
        <f>IF(C669="",IF(OR(AND($H669&lt;&gt;"",C669=""),AND($F668=$F669,$AZ669&lt;&gt;""),COUNTA($H$3:$H$1048576,#REF!,$F$3:$F$1048576)&gt;COUNTA($H$3:$H669,#REF!,$F$3:$F669),$AZ669&lt;&gt;""),INDEX(AT$3:AT$1048576,MATCH(MAX($AQ$3:$AQ668),$AQ$3:$AQ$1048576,0),0),""),C669)</f>
        <v/>
      </c>
      <c r="AU669" s="21" t="str">
        <f>IF(D669="",IF(OR(AND($H669&lt;&gt;"",D669=""),AND($F668=$F669,$AZ669&lt;&gt;""),COUNTA($H$3:$H$1048576,#REF!,$F$3:$F$1048576)&gt;COUNTA($H$3:$H669,#REF!,$F$3:$F669),$AZ669&lt;&gt;""),INDEX(AU$3:AU$1048576,MATCH(MAX($AQ$3:$AQ668),$AQ$3:$AQ$1048576,0),0),""),D669)</f>
        <v/>
      </c>
      <c r="AV669" s="21" t="str">
        <f>IF(E669="",IF(OR(AND($H669&lt;&gt;"",E669=""),AND($F668=$F669,$AZ669&lt;&gt;""),COUNTA($H$3:$H$1048576,#REF!,$F$3:$F$1048576)&gt;COUNTA($H$3:$H669,#REF!,$F$3:$F669),$AZ669&lt;&gt;""),INDEX(AV$3:AV$1048576,MATCH(MAX($AQ$3:$AQ668),$AQ$3:$AQ$1048576,0),0),""),E669)</f>
        <v/>
      </c>
      <c r="AW669" s="24" t="str">
        <f t="shared" si="1108"/>
        <v/>
      </c>
      <c r="AX669" s="13" t="str">
        <f t="shared" si="1109"/>
        <v/>
      </c>
      <c r="AY669" s="4" t="str">
        <f t="shared" si="1110"/>
        <v/>
      </c>
      <c r="AZ669" s="4" t="str">
        <f>IF(AX669="",IF(OR(AND(H669&lt;&gt;"",F669=""),COUNTA($H$3:$H$1048576)&gt;COUNTA($H$3:$H669)),INDEX(AX$3:AX669,MATCH(MAX($AQ$3:AQ669),AQ$3:AQ669,0),0),""),AX669)</f>
        <v/>
      </c>
      <c r="BA669" s="4" t="str">
        <f>IF(AY669="",IF(AND(H669&lt;&gt;"",F669=""),INDEX(AY$3:AY669,MATCH(MAX($AQ$3:AQ669),AQ$3:AQ669,0),0),""),AY669)</f>
        <v/>
      </c>
      <c r="BB669" s="82" t="str">
        <f>IF(BC669="","",RANK(BC669,BC$3:BC$1048576,1)+COUNTIF($BC$3:BC669,BC669)-1)</f>
        <v/>
      </c>
      <c r="BC669" s="139" t="str">
        <f t="shared" si="1111"/>
        <v/>
      </c>
      <c r="BD669" s="46" t="str">
        <f t="shared" si="1112"/>
        <v/>
      </c>
      <c r="BE669" s="46" t="str">
        <f t="shared" si="1113"/>
        <v/>
      </c>
      <c r="BF669" s="46" t="str">
        <f t="shared" si="1114"/>
        <v/>
      </c>
      <c r="BG669" s="4" t="str">
        <f t="shared" si="1115"/>
        <v/>
      </c>
      <c r="BH669" s="180" t="str">
        <f t="shared" si="1116"/>
        <v/>
      </c>
      <c r="BI669" s="16" t="str">
        <f t="shared" si="1117"/>
        <v/>
      </c>
      <c r="BJ669" s="52" t="str">
        <f>IF(BI669="","",IF(W669="","",IF(AND(K669=$K$1,$K$1&lt;&gt;""),$BT$2,IFERROR(IF(INDEX(価格設定!$D$5:$D$1048576,MATCH(Q669,価格設定!$B$5:$B$1048576,0),0)=価格設定!$D$3,$BT$2,$BS$2),$BS$2))))</f>
        <v/>
      </c>
      <c r="BK669" s="16" t="str">
        <f>IF(BI669="","",IF(COUNTIF($BI$3:BI669,BI669)=1,1,IF(AND(BI668=BI669,BH669=""),BK668,COUNTIF($BH$3:BH669,BH669))))</f>
        <v/>
      </c>
      <c r="BL669" s="52" t="str">
        <f t="shared" si="1118"/>
        <v/>
      </c>
      <c r="BM669" s="52" t="str">
        <f t="shared" si="1119"/>
        <v/>
      </c>
      <c r="BN669" s="119" t="str">
        <f t="shared" si="1120"/>
        <v/>
      </c>
      <c r="BO669" s="119" t="str">
        <f t="shared" si="1121"/>
        <v/>
      </c>
      <c r="BP669" s="17" t="str">
        <f t="shared" si="1122"/>
        <v/>
      </c>
      <c r="BQ669" s="17" t="str">
        <f t="shared" si="1123"/>
        <v/>
      </c>
      <c r="BR669" s="17" t="str">
        <f>IF(OR(BP669="",COUNTIF($BO$3:BO669,BO669)&lt;&gt;1),"",SUMIF(BO$3:BO$1048576,BO669,BP$3:BP$1048576))</f>
        <v/>
      </c>
      <c r="BS669" s="17" t="str">
        <f t="shared" si="1124"/>
        <v/>
      </c>
      <c r="BT669" s="17" t="str">
        <f t="shared" si="1125"/>
        <v/>
      </c>
      <c r="BU669" s="17" t="str">
        <f t="shared" si="1126"/>
        <v/>
      </c>
      <c r="BV669" s="24" t="str">
        <f t="shared" si="1127"/>
        <v/>
      </c>
      <c r="BW669" s="24" t="str">
        <f t="shared" si="1128"/>
        <v/>
      </c>
      <c r="BX669" s="24" t="str">
        <f t="shared" si="1129"/>
        <v/>
      </c>
      <c r="BY669" s="26" t="str">
        <f t="shared" si="1130"/>
        <v/>
      </c>
      <c r="BZ669" s="26" t="str">
        <f t="shared" si="1131"/>
        <v/>
      </c>
      <c r="CA669" s="26" t="str">
        <f t="shared" si="1132"/>
        <v/>
      </c>
      <c r="CB669" s="66" t="str">
        <f t="shared" si="1133"/>
        <v/>
      </c>
      <c r="CC669" s="65" t="str">
        <f t="shared" si="1134"/>
        <v/>
      </c>
      <c r="CD669" s="26" t="str">
        <f t="shared" si="1135"/>
        <v/>
      </c>
      <c r="CE669" s="26" t="str">
        <f t="shared" si="1136"/>
        <v/>
      </c>
      <c r="CF669" s="193" t="str">
        <f t="shared" si="1137"/>
        <v/>
      </c>
      <c r="CG669" s="193" t="str">
        <f t="shared" si="1138"/>
        <v/>
      </c>
      <c r="CH669" s="26" t="str">
        <f t="shared" si="1139"/>
        <v/>
      </c>
      <c r="CI669" s="26" t="str">
        <f t="shared" si="1140"/>
        <v/>
      </c>
      <c r="CJ669" s="65" t="str">
        <f t="shared" si="1141"/>
        <v/>
      </c>
      <c r="CK669" s="65" t="str">
        <f t="shared" si="1142"/>
        <v/>
      </c>
      <c r="CL669" s="64" t="str">
        <f t="shared" si="1143"/>
        <v/>
      </c>
      <c r="CM669" s="64" t="str">
        <f t="shared" si="1144"/>
        <v/>
      </c>
      <c r="CN669" s="65" t="str">
        <f t="shared" si="1145"/>
        <v/>
      </c>
      <c r="CP669" s="63" t="str">
        <f>IF(BH669="","",MAX($CP$3:CP668)+1)</f>
        <v/>
      </c>
      <c r="CQ669" s="24" t="str">
        <f t="shared" si="1146"/>
        <v/>
      </c>
      <c r="CR669" s="24" t="str">
        <f t="shared" si="1147"/>
        <v/>
      </c>
      <c r="CS669" s="24" t="str">
        <f t="shared" si="1148"/>
        <v/>
      </c>
      <c r="CT669" s="58" t="str">
        <f>IF(BO669="","",COUNTIF($BO$3:BO669,BO669)&amp;"@"&amp;BO669)</f>
        <v/>
      </c>
      <c r="CU669" s="16" t="str">
        <f t="shared" si="1086"/>
        <v/>
      </c>
      <c r="CV669" s="63" t="str">
        <f t="shared" si="1149"/>
        <v/>
      </c>
      <c r="CW669" s="16" t="str">
        <f t="shared" si="1150"/>
        <v/>
      </c>
      <c r="CX669" s="16" t="str">
        <f t="shared" si="1151"/>
        <v/>
      </c>
      <c r="CY669" s="16" t="str">
        <f t="shared" si="1152"/>
        <v/>
      </c>
      <c r="CZ669" s="85" t="str">
        <f t="shared" si="1153"/>
        <v/>
      </c>
      <c r="DA669" s="16" t="str">
        <f t="shared" si="1154"/>
        <v/>
      </c>
      <c r="DB669" s="16" t="str">
        <f t="shared" si="1155"/>
        <v/>
      </c>
      <c r="DC669" s="28" t="str">
        <f>IF(CP669="","",$DC$1&amp;(INDEX(価格設定!D$1:XFD$3,ROW(価格設定!$D$3),MATCH($AW669,価格設定!D$1:XFD$1,1))*100)&amp;"%")</f>
        <v/>
      </c>
      <c r="DD669" s="28" t="str">
        <f>IF(CP669="","",$DD$1&amp;(INDEX(価格設定!D$1:XFD$3,ROW(価格設定!$D$2),MATCH($AW669,価格設定!D$1:XFD$1,1))*100)&amp;"%")</f>
        <v/>
      </c>
      <c r="DE669" s="29" t="str">
        <f t="shared" si="1156"/>
        <v/>
      </c>
      <c r="DG669" s="58" t="str">
        <f t="shared" si="1157"/>
        <v/>
      </c>
      <c r="DH669" s="58" t="str">
        <f t="shared" si="1158"/>
        <v/>
      </c>
      <c r="DI669" s="58" t="str">
        <f t="shared" si="1159"/>
        <v/>
      </c>
      <c r="DJ669" s="85" t="str">
        <f t="shared" si="1160"/>
        <v/>
      </c>
      <c r="DL669" s="58" t="str">
        <f>IF(COUNTIF(DG$3:DG$1048576,DG669)=COUNTIF($DG$3:$DG669,DG669),DG669,"")</f>
        <v/>
      </c>
      <c r="DM669" s="85" t="str">
        <f t="shared" si="1161"/>
        <v/>
      </c>
      <c r="DN669" s="85" t="str">
        <f t="shared" si="1087"/>
        <v/>
      </c>
      <c r="DO669" s="85" t="str">
        <f t="shared" si="1087"/>
        <v/>
      </c>
      <c r="DP669" s="303"/>
      <c r="DQ669" s="17" t="str">
        <f t="shared" si="1088"/>
        <v/>
      </c>
      <c r="DR669" s="17" t="str">
        <f t="shared" si="1089"/>
        <v/>
      </c>
      <c r="DS669" s="17" t="str">
        <f t="shared" si="1090"/>
        <v/>
      </c>
      <c r="DU669" s="16" t="str">
        <f t="shared" si="1162"/>
        <v/>
      </c>
      <c r="DV669" s="16" t="str">
        <f>IF(DU669="","",COUNT($DU$3:DU669))</f>
        <v/>
      </c>
      <c r="DW669" s="16" t="str">
        <f t="shared" si="1163"/>
        <v/>
      </c>
      <c r="DX669" s="16" t="str">
        <f t="shared" si="1164"/>
        <v/>
      </c>
      <c r="DY669" s="16" t="str">
        <f>IF(DZ669="","",COUNTIF(DZ$3:DZ669,DZ669))</f>
        <v/>
      </c>
      <c r="DZ669" s="16" t="str">
        <f t="shared" si="1165"/>
        <v/>
      </c>
      <c r="EA669" s="16" t="str">
        <f t="shared" si="1166"/>
        <v/>
      </c>
      <c r="EB669" s="16" t="str">
        <f t="shared" si="1167"/>
        <v/>
      </c>
      <c r="EC669" s="16" t="str">
        <f t="shared" si="1168"/>
        <v/>
      </c>
      <c r="ED669" s="16" t="str">
        <f t="shared" si="1169"/>
        <v/>
      </c>
      <c r="EE669" s="16" t="str">
        <f t="shared" si="1170"/>
        <v/>
      </c>
      <c r="EF669" s="16" t="str">
        <f t="shared" si="1171"/>
        <v/>
      </c>
      <c r="EG669" s="16" t="str">
        <f t="shared" si="1172"/>
        <v/>
      </c>
      <c r="EH669" s="16" t="str">
        <f t="shared" si="1173"/>
        <v/>
      </c>
      <c r="EI669" s="16" t="str">
        <f t="shared" si="1174"/>
        <v/>
      </c>
      <c r="EJ669" s="16" t="str">
        <f t="shared" si="1175"/>
        <v/>
      </c>
      <c r="EK669" s="16" t="str">
        <f t="shared" si="1176"/>
        <v/>
      </c>
      <c r="EL669" s="58" t="str">
        <f t="shared" si="1177"/>
        <v/>
      </c>
      <c r="EM669" s="58" t="str">
        <f>IF(OR($DZ669="",CR669=""),IF($EL669="","",$EL669),IF(OR(CR669="なし",CR669=0),領収書!$H$1,CR669))</f>
        <v/>
      </c>
      <c r="EN669" s="58" t="str">
        <f>IF(OR($DZ669="",CS669=""),IF($EL669="","",$EL669),IF(OR(CS669="なし",CS669=0),入力!$EN$1,CS669))</f>
        <v/>
      </c>
      <c r="EO669" s="63" t="str">
        <f t="shared" si="1178"/>
        <v/>
      </c>
      <c r="EP669" s="63" t="str">
        <f t="shared" si="1179"/>
        <v/>
      </c>
      <c r="ER669" s="16" t="str">
        <f>IF(AND(COUNTIF($ET$3:ET669,ET669)=1,ET669&lt;&gt;""),MAX($ER$3:ER668)+1,"")</f>
        <v/>
      </c>
      <c r="ES669" s="16" t="str">
        <f>IF(価格設定!B671="","",価格設定!B671)</f>
        <v/>
      </c>
      <c r="ET669" s="16" t="str">
        <f>IF(価格設定!C671="","",価格設定!C671)</f>
        <v/>
      </c>
      <c r="EV669" s="16" t="str">
        <f t="shared" si="1091"/>
        <v/>
      </c>
      <c r="EW669" s="16" t="str">
        <f t="shared" si="1180"/>
        <v/>
      </c>
    </row>
    <row r="670" spans="1:153" ht="30" customHeight="1" x14ac:dyDescent="0.2">
      <c r="A670" s="225"/>
      <c r="B670" s="212"/>
      <c r="C670" s="221"/>
      <c r="D670" s="164"/>
      <c r="E670" s="165"/>
      <c r="F670" s="166"/>
      <c r="G670" s="167"/>
      <c r="H670" s="179"/>
      <c r="I670" s="306"/>
      <c r="J670" s="169"/>
      <c r="K670" s="179"/>
      <c r="L670" s="186"/>
      <c r="M670" s="186"/>
      <c r="N670" s="168"/>
      <c r="O670" s="170"/>
      <c r="P670" s="212"/>
      <c r="Q670" s="179" t="str">
        <f>IFERROR(IF(H670="","",IFERROR(INDEX(価格設定!$B$5:$B$1048576,MATCH(H670,価格設定!$B$5:$B$1048576,0),0),INDEX(価格設定!$B$5:$B$1048576,MATCH("*"&amp;H670&amp;"*",価格設定!$B$5:$B$1048576,0),0))),H670)</f>
        <v/>
      </c>
      <c r="R670" s="250" t="str">
        <f>IFERROR(IF(Q670="",IF(K670="","",K670),IF(K670="",IF(INDEX(価格設定!$C$5:$C$1048576,MATCH(Q670,価格設定!$B$5:$B$1048576,0),0)=0,"",INDEX(価格設定!$C$5:$C$1048576,MATCH(Q670,価格設定!$B$5:$B$1048576,0),0)),IF(K670="なし","",K670))),"")</f>
        <v/>
      </c>
      <c r="S670" s="308" t="str">
        <f t="shared" si="1092"/>
        <v/>
      </c>
      <c r="T670" s="126" t="str">
        <f>IFERROR(IF(J670="",IF(INDEX(価格設定!$E$5:$R$1048576,MATCH($Q670,価格設定!B$5:B$1048576,0),MATCH($AW670,価格設定!E$1:X$1,1))=0,"",INDEX(価格設定!$E$5:$R$1048576,MATCH($Q670,価格設定!B$5:B$1048576,0),MATCH($AW670,価格設定!E$1:X$1,1))),J670),"")</f>
        <v/>
      </c>
      <c r="U670" s="126" t="str">
        <f t="shared" si="1093"/>
        <v/>
      </c>
      <c r="V670" s="132" t="str">
        <f t="shared" si="1094"/>
        <v/>
      </c>
      <c r="W670" s="127" t="str">
        <f>IFERROR(IF(OR(T670="",T670&lt;0),"",IFERROR(INDEX(価格設定!E$2:X$3,IF(AND(K670=$K$1,$K$1&lt;&gt;""),ROW(価格設定!$D$3)-1,MATCH(INDEX(価格設定!$D$5:$D$1048576,MATCH(Q670,価格設定!$B$5:$B$1048576,0),0),価格設定!$D$2:$D$3,0)),MATCH($AW670,価格設定!E$1:X$1,1)),INDEX(価格設定!E$2:X$2,0,MATCH($AW670,価格設定!E$1:X$1,1)))),"")</f>
        <v/>
      </c>
      <c r="X670" s="126" t="str">
        <f t="shared" si="1085"/>
        <v/>
      </c>
      <c r="Y670" s="128" t="str">
        <f t="shared" si="1095"/>
        <v/>
      </c>
      <c r="Z670" s="126" t="str">
        <f t="shared" si="1096"/>
        <v/>
      </c>
      <c r="AA670" s="129" t="str">
        <f t="shared" si="1097"/>
        <v/>
      </c>
      <c r="AB670" s="126" t="str">
        <f t="shared" si="1098"/>
        <v/>
      </c>
      <c r="AC670" s="280" t="str">
        <f t="shared" si="1099"/>
        <v/>
      </c>
      <c r="AD670" s="15"/>
      <c r="AE670" s="204" t="str">
        <f>IF(AF670="","",COUNT($AF$3:AF670))</f>
        <v/>
      </c>
      <c r="AF670" s="206" t="str">
        <f t="shared" si="1100"/>
        <v/>
      </c>
      <c r="AG670" s="204" t="str">
        <f t="shared" si="1101"/>
        <v/>
      </c>
      <c r="AH670" s="204" t="str">
        <f t="shared" si="1102"/>
        <v/>
      </c>
      <c r="AI670" s="287"/>
      <c r="AJ670" s="15"/>
      <c r="AK670" s="138" t="str">
        <f t="shared" si="1103"/>
        <v/>
      </c>
      <c r="AL670" s="131" t="str">
        <f t="shared" si="1104"/>
        <v/>
      </c>
      <c r="AM670" s="131" t="str">
        <f t="shared" si="1105"/>
        <v/>
      </c>
      <c r="AN670" s="313" t="str">
        <f t="shared" si="1106"/>
        <v/>
      </c>
      <c r="AO670" s="316" t="str">
        <f t="shared" si="1107"/>
        <v/>
      </c>
      <c r="AP670" s="18"/>
      <c r="AQ670" s="3" t="str">
        <f>IF(F670="","",MAX($AQ$3:AQ669)+1)</f>
        <v/>
      </c>
      <c r="AR670" s="3" t="str">
        <f>IF(OR(AQ670="",BB670=""),"",MAX($AR$3:AR669)+1)</f>
        <v/>
      </c>
      <c r="AS670" s="3" t="str">
        <f>IF(CQ670="","",RANK(CQ670,CQ$3:CQ$1048576,1)+COUNTIF($CQ$3:CQ670,CQ670)-1)</f>
        <v/>
      </c>
      <c r="AT670" s="21" t="str">
        <f>IF(C670="",IF(OR(AND($H670&lt;&gt;"",C670=""),AND($F669=$F670,$AZ670&lt;&gt;""),COUNTA($H$3:$H$1048576,#REF!,$F$3:$F$1048576)&gt;COUNTA($H$3:$H670,#REF!,$F$3:$F670),$AZ670&lt;&gt;""),INDEX(AT$3:AT$1048576,MATCH(MAX($AQ$3:$AQ669),$AQ$3:$AQ$1048576,0),0),""),C670)</f>
        <v/>
      </c>
      <c r="AU670" s="21" t="str">
        <f>IF(D670="",IF(OR(AND($H670&lt;&gt;"",D670=""),AND($F669=$F670,$AZ670&lt;&gt;""),COUNTA($H$3:$H$1048576,#REF!,$F$3:$F$1048576)&gt;COUNTA($H$3:$H670,#REF!,$F$3:$F670),$AZ670&lt;&gt;""),INDEX(AU$3:AU$1048576,MATCH(MAX($AQ$3:$AQ669),$AQ$3:$AQ$1048576,0),0),""),D670)</f>
        <v/>
      </c>
      <c r="AV670" s="21" t="str">
        <f>IF(E670="",IF(OR(AND($H670&lt;&gt;"",E670=""),AND($F669=$F670,$AZ670&lt;&gt;""),COUNTA($H$3:$H$1048576,#REF!,$F$3:$F$1048576)&gt;COUNTA($H$3:$H670,#REF!,$F$3:$F670),$AZ670&lt;&gt;""),INDEX(AV$3:AV$1048576,MATCH(MAX($AQ$3:$AQ669),$AQ$3:$AQ$1048576,0),0),""),E670)</f>
        <v/>
      </c>
      <c r="AW670" s="24" t="str">
        <f t="shared" si="1108"/>
        <v/>
      </c>
      <c r="AX670" s="13" t="str">
        <f t="shared" si="1109"/>
        <v/>
      </c>
      <c r="AY670" s="4" t="str">
        <f t="shared" si="1110"/>
        <v/>
      </c>
      <c r="AZ670" s="4" t="str">
        <f>IF(AX670="",IF(OR(AND(H670&lt;&gt;"",F670=""),COUNTA($H$3:$H$1048576)&gt;COUNTA($H$3:$H670)),INDEX(AX$3:AX670,MATCH(MAX($AQ$3:AQ670),AQ$3:AQ670,0),0),""),AX670)</f>
        <v/>
      </c>
      <c r="BA670" s="4" t="str">
        <f>IF(AY670="",IF(AND(H670&lt;&gt;"",F670=""),INDEX(AY$3:AY670,MATCH(MAX($AQ$3:AQ670),AQ$3:AQ670,0),0),""),AY670)</f>
        <v/>
      </c>
      <c r="BB670" s="82" t="str">
        <f>IF(BC670="","",RANK(BC670,BC$3:BC$1048576,1)+COUNTIF($BC$3:BC670,BC670)-1)</f>
        <v/>
      </c>
      <c r="BC670" s="139" t="str">
        <f t="shared" si="1111"/>
        <v/>
      </c>
      <c r="BD670" s="46" t="str">
        <f t="shared" si="1112"/>
        <v/>
      </c>
      <c r="BE670" s="46" t="str">
        <f t="shared" si="1113"/>
        <v/>
      </c>
      <c r="BF670" s="46" t="str">
        <f t="shared" si="1114"/>
        <v/>
      </c>
      <c r="BG670" s="4" t="str">
        <f t="shared" si="1115"/>
        <v/>
      </c>
      <c r="BH670" s="180" t="str">
        <f t="shared" si="1116"/>
        <v/>
      </c>
      <c r="BI670" s="16" t="str">
        <f t="shared" si="1117"/>
        <v/>
      </c>
      <c r="BJ670" s="52" t="str">
        <f>IF(BI670="","",IF(W670="","",IF(AND(K670=$K$1,$K$1&lt;&gt;""),$BT$2,IFERROR(IF(INDEX(価格設定!$D$5:$D$1048576,MATCH(Q670,価格設定!$B$5:$B$1048576,0),0)=価格設定!$D$3,$BT$2,$BS$2),$BS$2))))</f>
        <v/>
      </c>
      <c r="BK670" s="16" t="str">
        <f>IF(BI670="","",IF(COUNTIF($BI$3:BI670,BI670)=1,1,IF(AND(BI669=BI670,BH670=""),BK669,COUNTIF($BH$3:BH670,BH670))))</f>
        <v/>
      </c>
      <c r="BL670" s="52" t="str">
        <f t="shared" si="1118"/>
        <v/>
      </c>
      <c r="BM670" s="52" t="str">
        <f t="shared" si="1119"/>
        <v/>
      </c>
      <c r="BN670" s="119" t="str">
        <f t="shared" si="1120"/>
        <v/>
      </c>
      <c r="BO670" s="119" t="str">
        <f t="shared" si="1121"/>
        <v/>
      </c>
      <c r="BP670" s="17" t="str">
        <f t="shared" si="1122"/>
        <v/>
      </c>
      <c r="BQ670" s="17" t="str">
        <f t="shared" si="1123"/>
        <v/>
      </c>
      <c r="BR670" s="17" t="str">
        <f>IF(OR(BP670="",COUNTIF($BO$3:BO670,BO670)&lt;&gt;1),"",SUMIF(BO$3:BO$1048576,BO670,BP$3:BP$1048576))</f>
        <v/>
      </c>
      <c r="BS670" s="17" t="str">
        <f t="shared" si="1124"/>
        <v/>
      </c>
      <c r="BT670" s="17" t="str">
        <f t="shared" si="1125"/>
        <v/>
      </c>
      <c r="BU670" s="17" t="str">
        <f t="shared" si="1126"/>
        <v/>
      </c>
      <c r="BV670" s="24" t="str">
        <f t="shared" si="1127"/>
        <v/>
      </c>
      <c r="BW670" s="24" t="str">
        <f t="shared" si="1128"/>
        <v/>
      </c>
      <c r="BX670" s="24" t="str">
        <f t="shared" si="1129"/>
        <v/>
      </c>
      <c r="BY670" s="26" t="str">
        <f t="shared" si="1130"/>
        <v/>
      </c>
      <c r="BZ670" s="26" t="str">
        <f t="shared" si="1131"/>
        <v/>
      </c>
      <c r="CA670" s="26" t="str">
        <f t="shared" si="1132"/>
        <v/>
      </c>
      <c r="CB670" s="66" t="str">
        <f t="shared" si="1133"/>
        <v/>
      </c>
      <c r="CC670" s="65" t="str">
        <f t="shared" si="1134"/>
        <v/>
      </c>
      <c r="CD670" s="26" t="str">
        <f t="shared" si="1135"/>
        <v/>
      </c>
      <c r="CE670" s="26" t="str">
        <f t="shared" si="1136"/>
        <v/>
      </c>
      <c r="CF670" s="193" t="str">
        <f t="shared" si="1137"/>
        <v/>
      </c>
      <c r="CG670" s="193" t="str">
        <f t="shared" si="1138"/>
        <v/>
      </c>
      <c r="CH670" s="26" t="str">
        <f t="shared" si="1139"/>
        <v/>
      </c>
      <c r="CI670" s="26" t="str">
        <f t="shared" si="1140"/>
        <v/>
      </c>
      <c r="CJ670" s="65" t="str">
        <f t="shared" si="1141"/>
        <v/>
      </c>
      <c r="CK670" s="65" t="str">
        <f t="shared" si="1142"/>
        <v/>
      </c>
      <c r="CL670" s="64" t="str">
        <f t="shared" si="1143"/>
        <v/>
      </c>
      <c r="CM670" s="64" t="str">
        <f t="shared" si="1144"/>
        <v/>
      </c>
      <c r="CN670" s="65" t="str">
        <f t="shared" si="1145"/>
        <v/>
      </c>
      <c r="CP670" s="63" t="str">
        <f>IF(BH670="","",MAX($CP$3:CP669)+1)</f>
        <v/>
      </c>
      <c r="CQ670" s="24" t="str">
        <f t="shared" si="1146"/>
        <v/>
      </c>
      <c r="CR670" s="24" t="str">
        <f t="shared" si="1147"/>
        <v/>
      </c>
      <c r="CS670" s="24" t="str">
        <f t="shared" si="1148"/>
        <v/>
      </c>
      <c r="CT670" s="58" t="str">
        <f>IF(BO670="","",COUNTIF($BO$3:BO670,BO670)&amp;"@"&amp;BO670)</f>
        <v/>
      </c>
      <c r="CU670" s="16" t="str">
        <f t="shared" si="1086"/>
        <v/>
      </c>
      <c r="CV670" s="63" t="str">
        <f t="shared" si="1149"/>
        <v/>
      </c>
      <c r="CW670" s="16" t="str">
        <f t="shared" si="1150"/>
        <v/>
      </c>
      <c r="CX670" s="16" t="str">
        <f t="shared" si="1151"/>
        <v/>
      </c>
      <c r="CY670" s="16" t="str">
        <f t="shared" si="1152"/>
        <v/>
      </c>
      <c r="CZ670" s="85" t="str">
        <f t="shared" si="1153"/>
        <v/>
      </c>
      <c r="DA670" s="16" t="str">
        <f t="shared" si="1154"/>
        <v/>
      </c>
      <c r="DB670" s="16" t="str">
        <f t="shared" si="1155"/>
        <v/>
      </c>
      <c r="DC670" s="28" t="str">
        <f>IF(CP670="","",$DC$1&amp;(INDEX(価格設定!D$1:XFD$3,ROW(価格設定!$D$3),MATCH($AW670,価格設定!D$1:XFD$1,1))*100)&amp;"%")</f>
        <v/>
      </c>
      <c r="DD670" s="28" t="str">
        <f>IF(CP670="","",$DD$1&amp;(INDEX(価格設定!D$1:XFD$3,ROW(価格設定!$D$2),MATCH($AW670,価格設定!D$1:XFD$1,1))*100)&amp;"%")</f>
        <v/>
      </c>
      <c r="DE670" s="29" t="str">
        <f t="shared" si="1156"/>
        <v/>
      </c>
      <c r="DG670" s="58" t="str">
        <f t="shared" si="1157"/>
        <v/>
      </c>
      <c r="DH670" s="58" t="str">
        <f t="shared" si="1158"/>
        <v/>
      </c>
      <c r="DI670" s="58" t="str">
        <f t="shared" si="1159"/>
        <v/>
      </c>
      <c r="DJ670" s="85" t="str">
        <f t="shared" si="1160"/>
        <v/>
      </c>
      <c r="DL670" s="58" t="str">
        <f>IF(COUNTIF(DG$3:DG$1048576,DG670)=COUNTIF($DG$3:$DG670,DG670),DG670,"")</f>
        <v/>
      </c>
      <c r="DM670" s="85" t="str">
        <f t="shared" si="1161"/>
        <v/>
      </c>
      <c r="DN670" s="85" t="str">
        <f t="shared" si="1087"/>
        <v/>
      </c>
      <c r="DO670" s="85" t="str">
        <f t="shared" si="1087"/>
        <v/>
      </c>
      <c r="DP670" s="303"/>
      <c r="DQ670" s="17" t="str">
        <f t="shared" si="1088"/>
        <v/>
      </c>
      <c r="DR670" s="17" t="str">
        <f t="shared" si="1089"/>
        <v/>
      </c>
      <c r="DS670" s="17" t="str">
        <f t="shared" si="1090"/>
        <v/>
      </c>
      <c r="DU670" s="16" t="str">
        <f t="shared" si="1162"/>
        <v/>
      </c>
      <c r="DV670" s="16" t="str">
        <f>IF(DU670="","",COUNT($DU$3:DU670))</f>
        <v/>
      </c>
      <c r="DW670" s="16" t="str">
        <f t="shared" si="1163"/>
        <v/>
      </c>
      <c r="DX670" s="16" t="str">
        <f t="shared" si="1164"/>
        <v/>
      </c>
      <c r="DY670" s="16" t="str">
        <f>IF(DZ670="","",COUNTIF(DZ$3:DZ670,DZ670))</f>
        <v/>
      </c>
      <c r="DZ670" s="16" t="str">
        <f t="shared" si="1165"/>
        <v/>
      </c>
      <c r="EA670" s="16" t="str">
        <f t="shared" si="1166"/>
        <v/>
      </c>
      <c r="EB670" s="16" t="str">
        <f t="shared" si="1167"/>
        <v/>
      </c>
      <c r="EC670" s="16" t="str">
        <f t="shared" si="1168"/>
        <v/>
      </c>
      <c r="ED670" s="16" t="str">
        <f t="shared" si="1169"/>
        <v/>
      </c>
      <c r="EE670" s="16" t="str">
        <f t="shared" si="1170"/>
        <v/>
      </c>
      <c r="EF670" s="16" t="str">
        <f t="shared" si="1171"/>
        <v/>
      </c>
      <c r="EG670" s="16" t="str">
        <f t="shared" si="1172"/>
        <v/>
      </c>
      <c r="EH670" s="16" t="str">
        <f t="shared" si="1173"/>
        <v/>
      </c>
      <c r="EI670" s="16" t="str">
        <f t="shared" si="1174"/>
        <v/>
      </c>
      <c r="EJ670" s="16" t="str">
        <f t="shared" si="1175"/>
        <v/>
      </c>
      <c r="EK670" s="16" t="str">
        <f t="shared" si="1176"/>
        <v/>
      </c>
      <c r="EL670" s="58" t="str">
        <f t="shared" si="1177"/>
        <v/>
      </c>
      <c r="EM670" s="58" t="str">
        <f>IF(OR($DZ670="",CR670=""),IF($EL670="","",$EL670),IF(OR(CR670="なし",CR670=0),領収書!$H$1,CR670))</f>
        <v/>
      </c>
      <c r="EN670" s="58" t="str">
        <f>IF(OR($DZ670="",CS670=""),IF($EL670="","",$EL670),IF(OR(CS670="なし",CS670=0),入力!$EN$1,CS670))</f>
        <v/>
      </c>
      <c r="EO670" s="63" t="str">
        <f t="shared" si="1178"/>
        <v/>
      </c>
      <c r="EP670" s="63" t="str">
        <f t="shared" si="1179"/>
        <v/>
      </c>
      <c r="ER670" s="16" t="str">
        <f>IF(AND(COUNTIF($ET$3:ET670,ET670)=1,ET670&lt;&gt;""),MAX($ER$3:ER669)+1,"")</f>
        <v/>
      </c>
      <c r="ES670" s="16" t="str">
        <f>IF(価格設定!B672="","",価格設定!B672)</f>
        <v/>
      </c>
      <c r="ET670" s="16" t="str">
        <f>IF(価格設定!C672="","",価格設定!C672)</f>
        <v/>
      </c>
      <c r="EV670" s="16" t="str">
        <f t="shared" si="1091"/>
        <v/>
      </c>
      <c r="EW670" s="16" t="str">
        <f t="shared" si="1180"/>
        <v/>
      </c>
    </row>
    <row r="671" spans="1:153" ht="30" customHeight="1" x14ac:dyDescent="0.2">
      <c r="A671" s="225"/>
      <c r="B671" s="212"/>
      <c r="C671" s="221"/>
      <c r="D671" s="164"/>
      <c r="E671" s="165"/>
      <c r="F671" s="166"/>
      <c r="G671" s="167"/>
      <c r="H671" s="179"/>
      <c r="I671" s="306"/>
      <c r="J671" s="169"/>
      <c r="K671" s="179"/>
      <c r="L671" s="186"/>
      <c r="M671" s="186"/>
      <c r="N671" s="168"/>
      <c r="O671" s="170"/>
      <c r="P671" s="212"/>
      <c r="Q671" s="179" t="str">
        <f>IFERROR(IF(H671="","",IFERROR(INDEX(価格設定!$B$5:$B$1048576,MATCH(H671,価格設定!$B$5:$B$1048576,0),0),INDEX(価格設定!$B$5:$B$1048576,MATCH("*"&amp;H671&amp;"*",価格設定!$B$5:$B$1048576,0),0))),H671)</f>
        <v/>
      </c>
      <c r="R671" s="250" t="str">
        <f>IFERROR(IF(Q671="",IF(K671="","",K671),IF(K671="",IF(INDEX(価格設定!$C$5:$C$1048576,MATCH(Q671,価格設定!$B$5:$B$1048576,0),0)=0,"",INDEX(価格設定!$C$5:$C$1048576,MATCH(Q671,価格設定!$B$5:$B$1048576,0),0)),IF(K671="なし","",K671))),"")</f>
        <v/>
      </c>
      <c r="S671" s="308" t="str">
        <f t="shared" si="1092"/>
        <v/>
      </c>
      <c r="T671" s="126" t="str">
        <f>IFERROR(IF(J671="",IF(INDEX(価格設定!$E$5:$R$1048576,MATCH($Q671,価格設定!B$5:B$1048576,0),MATCH($AW671,価格設定!E$1:X$1,1))=0,"",INDEX(価格設定!$E$5:$R$1048576,MATCH($Q671,価格設定!B$5:B$1048576,0),MATCH($AW671,価格設定!E$1:X$1,1))),J671),"")</f>
        <v/>
      </c>
      <c r="U671" s="126" t="str">
        <f t="shared" si="1093"/>
        <v/>
      </c>
      <c r="V671" s="132" t="str">
        <f t="shared" si="1094"/>
        <v/>
      </c>
      <c r="W671" s="127" t="str">
        <f>IFERROR(IF(OR(T671="",T671&lt;0),"",IFERROR(INDEX(価格設定!E$2:X$3,IF(AND(K671=$K$1,$K$1&lt;&gt;""),ROW(価格設定!$D$3)-1,MATCH(INDEX(価格設定!$D$5:$D$1048576,MATCH(Q671,価格設定!$B$5:$B$1048576,0),0),価格設定!$D$2:$D$3,0)),MATCH($AW671,価格設定!E$1:X$1,1)),INDEX(価格設定!E$2:X$2,0,MATCH($AW671,価格設定!E$1:X$1,1)))),"")</f>
        <v/>
      </c>
      <c r="X671" s="126" t="str">
        <f t="shared" si="1085"/>
        <v/>
      </c>
      <c r="Y671" s="128" t="str">
        <f t="shared" si="1095"/>
        <v/>
      </c>
      <c r="Z671" s="126" t="str">
        <f t="shared" si="1096"/>
        <v/>
      </c>
      <c r="AA671" s="129" t="str">
        <f t="shared" si="1097"/>
        <v/>
      </c>
      <c r="AB671" s="126" t="str">
        <f t="shared" si="1098"/>
        <v/>
      </c>
      <c r="AC671" s="280" t="str">
        <f t="shared" si="1099"/>
        <v/>
      </c>
      <c r="AD671" s="15"/>
      <c r="AE671" s="204" t="str">
        <f>IF(AF671="","",COUNT($AF$3:AF671))</f>
        <v/>
      </c>
      <c r="AF671" s="206" t="str">
        <f t="shared" si="1100"/>
        <v/>
      </c>
      <c r="AG671" s="204" t="str">
        <f t="shared" si="1101"/>
        <v/>
      </c>
      <c r="AH671" s="204" t="str">
        <f t="shared" si="1102"/>
        <v/>
      </c>
      <c r="AI671" s="287"/>
      <c r="AJ671" s="15"/>
      <c r="AK671" s="138" t="str">
        <f t="shared" si="1103"/>
        <v/>
      </c>
      <c r="AL671" s="131" t="str">
        <f t="shared" si="1104"/>
        <v/>
      </c>
      <c r="AM671" s="131" t="str">
        <f t="shared" si="1105"/>
        <v/>
      </c>
      <c r="AN671" s="313" t="str">
        <f t="shared" si="1106"/>
        <v/>
      </c>
      <c r="AO671" s="316" t="str">
        <f t="shared" si="1107"/>
        <v/>
      </c>
      <c r="AP671" s="18"/>
      <c r="AQ671" s="3" t="str">
        <f>IF(F671="","",MAX($AQ$3:AQ670)+1)</f>
        <v/>
      </c>
      <c r="AR671" s="3" t="str">
        <f>IF(OR(AQ671="",BB671=""),"",MAX($AR$3:AR670)+1)</f>
        <v/>
      </c>
      <c r="AS671" s="3" t="str">
        <f>IF(CQ671="","",RANK(CQ671,CQ$3:CQ$1048576,1)+COUNTIF($CQ$3:CQ671,CQ671)-1)</f>
        <v/>
      </c>
      <c r="AT671" s="21" t="str">
        <f>IF(C671="",IF(OR(AND($H671&lt;&gt;"",C671=""),AND($F670=$F671,$AZ671&lt;&gt;""),COUNTA($H$3:$H$1048576,#REF!,$F$3:$F$1048576)&gt;COUNTA($H$3:$H671,#REF!,$F$3:$F671),$AZ671&lt;&gt;""),INDEX(AT$3:AT$1048576,MATCH(MAX($AQ$3:$AQ670),$AQ$3:$AQ$1048576,0),0),""),C671)</f>
        <v/>
      </c>
      <c r="AU671" s="21" t="str">
        <f>IF(D671="",IF(OR(AND($H671&lt;&gt;"",D671=""),AND($F670=$F671,$AZ671&lt;&gt;""),COUNTA($H$3:$H$1048576,#REF!,$F$3:$F$1048576)&gt;COUNTA($H$3:$H671,#REF!,$F$3:$F671),$AZ671&lt;&gt;""),INDEX(AU$3:AU$1048576,MATCH(MAX($AQ$3:$AQ670),$AQ$3:$AQ$1048576,0),0),""),D671)</f>
        <v/>
      </c>
      <c r="AV671" s="21" t="str">
        <f>IF(E671="",IF(OR(AND($H671&lt;&gt;"",E671=""),AND($F670=$F671,$AZ671&lt;&gt;""),COUNTA($H$3:$H$1048576,#REF!,$F$3:$F$1048576)&gt;COUNTA($H$3:$H671,#REF!,$F$3:$F671),$AZ671&lt;&gt;""),INDEX(AV$3:AV$1048576,MATCH(MAX($AQ$3:$AQ670),$AQ$3:$AQ$1048576,0),0),""),E671)</f>
        <v/>
      </c>
      <c r="AW671" s="24" t="str">
        <f t="shared" si="1108"/>
        <v/>
      </c>
      <c r="AX671" s="13" t="str">
        <f t="shared" si="1109"/>
        <v/>
      </c>
      <c r="AY671" s="4" t="str">
        <f t="shared" si="1110"/>
        <v/>
      </c>
      <c r="AZ671" s="4" t="str">
        <f>IF(AX671="",IF(OR(AND(H671&lt;&gt;"",F671=""),COUNTA($H$3:$H$1048576)&gt;COUNTA($H$3:$H671)),INDEX(AX$3:AX671,MATCH(MAX($AQ$3:AQ671),AQ$3:AQ671,0),0),""),AX671)</f>
        <v/>
      </c>
      <c r="BA671" s="4" t="str">
        <f>IF(AY671="",IF(AND(H671&lt;&gt;"",F671=""),INDEX(AY$3:AY671,MATCH(MAX($AQ$3:AQ671),AQ$3:AQ671,0),0),""),AY671)</f>
        <v/>
      </c>
      <c r="BB671" s="82" t="str">
        <f>IF(BC671="","",RANK(BC671,BC$3:BC$1048576,1)+COUNTIF($BC$3:BC671,BC671)-1)</f>
        <v/>
      </c>
      <c r="BC671" s="139" t="str">
        <f t="shared" si="1111"/>
        <v/>
      </c>
      <c r="BD671" s="46" t="str">
        <f t="shared" si="1112"/>
        <v/>
      </c>
      <c r="BE671" s="46" t="str">
        <f t="shared" si="1113"/>
        <v/>
      </c>
      <c r="BF671" s="46" t="str">
        <f t="shared" si="1114"/>
        <v/>
      </c>
      <c r="BG671" s="4" t="str">
        <f t="shared" si="1115"/>
        <v/>
      </c>
      <c r="BH671" s="180" t="str">
        <f t="shared" si="1116"/>
        <v/>
      </c>
      <c r="BI671" s="16" t="str">
        <f t="shared" si="1117"/>
        <v/>
      </c>
      <c r="BJ671" s="52" t="str">
        <f>IF(BI671="","",IF(W671="","",IF(AND(K671=$K$1,$K$1&lt;&gt;""),$BT$2,IFERROR(IF(INDEX(価格設定!$D$5:$D$1048576,MATCH(Q671,価格設定!$B$5:$B$1048576,0),0)=価格設定!$D$3,$BT$2,$BS$2),$BS$2))))</f>
        <v/>
      </c>
      <c r="BK671" s="16" t="str">
        <f>IF(BI671="","",IF(COUNTIF($BI$3:BI671,BI671)=1,1,IF(AND(BI670=BI671,BH671=""),BK670,COUNTIF($BH$3:BH671,BH671))))</f>
        <v/>
      </c>
      <c r="BL671" s="52" t="str">
        <f t="shared" si="1118"/>
        <v/>
      </c>
      <c r="BM671" s="52" t="str">
        <f t="shared" si="1119"/>
        <v/>
      </c>
      <c r="BN671" s="119" t="str">
        <f t="shared" si="1120"/>
        <v/>
      </c>
      <c r="BO671" s="119" t="str">
        <f t="shared" si="1121"/>
        <v/>
      </c>
      <c r="BP671" s="17" t="str">
        <f t="shared" si="1122"/>
        <v/>
      </c>
      <c r="BQ671" s="17" t="str">
        <f t="shared" si="1123"/>
        <v/>
      </c>
      <c r="BR671" s="17" t="str">
        <f>IF(OR(BP671="",COUNTIF($BO$3:BO671,BO671)&lt;&gt;1),"",SUMIF(BO$3:BO$1048576,BO671,BP$3:BP$1048576))</f>
        <v/>
      </c>
      <c r="BS671" s="17" t="str">
        <f t="shared" si="1124"/>
        <v/>
      </c>
      <c r="BT671" s="17" t="str">
        <f t="shared" si="1125"/>
        <v/>
      </c>
      <c r="BU671" s="17" t="str">
        <f t="shared" si="1126"/>
        <v/>
      </c>
      <c r="BV671" s="24" t="str">
        <f t="shared" si="1127"/>
        <v/>
      </c>
      <c r="BW671" s="24" t="str">
        <f t="shared" si="1128"/>
        <v/>
      </c>
      <c r="BX671" s="24" t="str">
        <f t="shared" si="1129"/>
        <v/>
      </c>
      <c r="BY671" s="26" t="str">
        <f t="shared" si="1130"/>
        <v/>
      </c>
      <c r="BZ671" s="26" t="str">
        <f t="shared" si="1131"/>
        <v/>
      </c>
      <c r="CA671" s="26" t="str">
        <f t="shared" si="1132"/>
        <v/>
      </c>
      <c r="CB671" s="66" t="str">
        <f t="shared" si="1133"/>
        <v/>
      </c>
      <c r="CC671" s="65" t="str">
        <f t="shared" si="1134"/>
        <v/>
      </c>
      <c r="CD671" s="26" t="str">
        <f t="shared" si="1135"/>
        <v/>
      </c>
      <c r="CE671" s="26" t="str">
        <f t="shared" si="1136"/>
        <v/>
      </c>
      <c r="CF671" s="193" t="str">
        <f t="shared" si="1137"/>
        <v/>
      </c>
      <c r="CG671" s="193" t="str">
        <f t="shared" si="1138"/>
        <v/>
      </c>
      <c r="CH671" s="26" t="str">
        <f t="shared" si="1139"/>
        <v/>
      </c>
      <c r="CI671" s="26" t="str">
        <f t="shared" si="1140"/>
        <v/>
      </c>
      <c r="CJ671" s="65" t="str">
        <f t="shared" si="1141"/>
        <v/>
      </c>
      <c r="CK671" s="65" t="str">
        <f t="shared" si="1142"/>
        <v/>
      </c>
      <c r="CL671" s="64" t="str">
        <f t="shared" si="1143"/>
        <v/>
      </c>
      <c r="CM671" s="64" t="str">
        <f t="shared" si="1144"/>
        <v/>
      </c>
      <c r="CN671" s="65" t="str">
        <f t="shared" si="1145"/>
        <v/>
      </c>
      <c r="CP671" s="63" t="str">
        <f>IF(BH671="","",MAX($CP$3:CP670)+1)</f>
        <v/>
      </c>
      <c r="CQ671" s="24" t="str">
        <f t="shared" si="1146"/>
        <v/>
      </c>
      <c r="CR671" s="24" t="str">
        <f t="shared" si="1147"/>
        <v/>
      </c>
      <c r="CS671" s="24" t="str">
        <f t="shared" si="1148"/>
        <v/>
      </c>
      <c r="CT671" s="58" t="str">
        <f>IF(BO671="","",COUNTIF($BO$3:BO671,BO671)&amp;"@"&amp;BO671)</f>
        <v/>
      </c>
      <c r="CU671" s="16" t="str">
        <f t="shared" si="1086"/>
        <v/>
      </c>
      <c r="CV671" s="63" t="str">
        <f t="shared" si="1149"/>
        <v/>
      </c>
      <c r="CW671" s="16" t="str">
        <f t="shared" si="1150"/>
        <v/>
      </c>
      <c r="CX671" s="16" t="str">
        <f t="shared" si="1151"/>
        <v/>
      </c>
      <c r="CY671" s="16" t="str">
        <f t="shared" si="1152"/>
        <v/>
      </c>
      <c r="CZ671" s="85" t="str">
        <f t="shared" si="1153"/>
        <v/>
      </c>
      <c r="DA671" s="16" t="str">
        <f t="shared" si="1154"/>
        <v/>
      </c>
      <c r="DB671" s="16" t="str">
        <f t="shared" si="1155"/>
        <v/>
      </c>
      <c r="DC671" s="28" t="str">
        <f>IF(CP671="","",$DC$1&amp;(INDEX(価格設定!D$1:XFD$3,ROW(価格設定!$D$3),MATCH($AW671,価格設定!D$1:XFD$1,1))*100)&amp;"%")</f>
        <v/>
      </c>
      <c r="DD671" s="28" t="str">
        <f>IF(CP671="","",$DD$1&amp;(INDEX(価格設定!D$1:XFD$3,ROW(価格設定!$D$2),MATCH($AW671,価格設定!D$1:XFD$1,1))*100)&amp;"%")</f>
        <v/>
      </c>
      <c r="DE671" s="29" t="str">
        <f t="shared" si="1156"/>
        <v/>
      </c>
      <c r="DG671" s="58" t="str">
        <f t="shared" si="1157"/>
        <v/>
      </c>
      <c r="DH671" s="58" t="str">
        <f t="shared" si="1158"/>
        <v/>
      </c>
      <c r="DI671" s="58" t="str">
        <f t="shared" si="1159"/>
        <v/>
      </c>
      <c r="DJ671" s="85" t="str">
        <f t="shared" si="1160"/>
        <v/>
      </c>
      <c r="DL671" s="58" t="str">
        <f>IF(COUNTIF(DG$3:DG$1048576,DG671)=COUNTIF($DG$3:$DG671,DG671),DG671,"")</f>
        <v/>
      </c>
      <c r="DM671" s="85" t="str">
        <f t="shared" si="1161"/>
        <v/>
      </c>
      <c r="DN671" s="85" t="str">
        <f t="shared" si="1087"/>
        <v/>
      </c>
      <c r="DO671" s="85" t="str">
        <f t="shared" si="1087"/>
        <v/>
      </c>
      <c r="DP671" s="303"/>
      <c r="DQ671" s="17" t="str">
        <f t="shared" si="1088"/>
        <v/>
      </c>
      <c r="DR671" s="17" t="str">
        <f t="shared" si="1089"/>
        <v/>
      </c>
      <c r="DS671" s="17" t="str">
        <f t="shared" si="1090"/>
        <v/>
      </c>
      <c r="DU671" s="16" t="str">
        <f t="shared" si="1162"/>
        <v/>
      </c>
      <c r="DV671" s="16" t="str">
        <f>IF(DU671="","",COUNT($DU$3:DU671))</f>
        <v/>
      </c>
      <c r="DW671" s="16" t="str">
        <f t="shared" si="1163"/>
        <v/>
      </c>
      <c r="DX671" s="16" t="str">
        <f t="shared" si="1164"/>
        <v/>
      </c>
      <c r="DY671" s="16" t="str">
        <f>IF(DZ671="","",COUNTIF(DZ$3:DZ671,DZ671))</f>
        <v/>
      </c>
      <c r="DZ671" s="16" t="str">
        <f t="shared" si="1165"/>
        <v/>
      </c>
      <c r="EA671" s="16" t="str">
        <f t="shared" si="1166"/>
        <v/>
      </c>
      <c r="EB671" s="16" t="str">
        <f t="shared" si="1167"/>
        <v/>
      </c>
      <c r="EC671" s="16" t="str">
        <f t="shared" si="1168"/>
        <v/>
      </c>
      <c r="ED671" s="16" t="str">
        <f t="shared" si="1169"/>
        <v/>
      </c>
      <c r="EE671" s="16" t="str">
        <f t="shared" si="1170"/>
        <v/>
      </c>
      <c r="EF671" s="16" t="str">
        <f t="shared" si="1171"/>
        <v/>
      </c>
      <c r="EG671" s="16" t="str">
        <f t="shared" si="1172"/>
        <v/>
      </c>
      <c r="EH671" s="16" t="str">
        <f t="shared" si="1173"/>
        <v/>
      </c>
      <c r="EI671" s="16" t="str">
        <f t="shared" si="1174"/>
        <v/>
      </c>
      <c r="EJ671" s="16" t="str">
        <f t="shared" si="1175"/>
        <v/>
      </c>
      <c r="EK671" s="16" t="str">
        <f t="shared" si="1176"/>
        <v/>
      </c>
      <c r="EL671" s="58" t="str">
        <f t="shared" si="1177"/>
        <v/>
      </c>
      <c r="EM671" s="58" t="str">
        <f>IF(OR($DZ671="",CR671=""),IF($EL671="","",$EL671),IF(OR(CR671="なし",CR671=0),領収書!$H$1,CR671))</f>
        <v/>
      </c>
      <c r="EN671" s="58" t="str">
        <f>IF(OR($DZ671="",CS671=""),IF($EL671="","",$EL671),IF(OR(CS671="なし",CS671=0),入力!$EN$1,CS671))</f>
        <v/>
      </c>
      <c r="EO671" s="63" t="str">
        <f t="shared" si="1178"/>
        <v/>
      </c>
      <c r="EP671" s="63" t="str">
        <f t="shared" si="1179"/>
        <v/>
      </c>
      <c r="ER671" s="16" t="str">
        <f>IF(AND(COUNTIF($ET$3:ET671,ET671)=1,ET671&lt;&gt;""),MAX($ER$3:ER670)+1,"")</f>
        <v/>
      </c>
      <c r="ES671" s="16" t="str">
        <f>IF(価格設定!B673="","",価格設定!B673)</f>
        <v/>
      </c>
      <c r="ET671" s="16" t="str">
        <f>IF(価格設定!C673="","",価格設定!C673)</f>
        <v/>
      </c>
      <c r="EV671" s="16" t="str">
        <f t="shared" si="1091"/>
        <v/>
      </c>
      <c r="EW671" s="16" t="str">
        <f t="shared" si="1180"/>
        <v/>
      </c>
    </row>
    <row r="672" spans="1:153" ht="30" customHeight="1" x14ac:dyDescent="0.2">
      <c r="A672" s="225"/>
      <c r="B672" s="212"/>
      <c r="C672" s="221"/>
      <c r="D672" s="164"/>
      <c r="E672" s="165"/>
      <c r="F672" s="166"/>
      <c r="G672" s="167"/>
      <c r="H672" s="179"/>
      <c r="I672" s="306"/>
      <c r="J672" s="169"/>
      <c r="K672" s="179"/>
      <c r="L672" s="186"/>
      <c r="M672" s="186"/>
      <c r="N672" s="168"/>
      <c r="O672" s="170"/>
      <c r="P672" s="212"/>
      <c r="Q672" s="179" t="str">
        <f>IFERROR(IF(H672="","",IFERROR(INDEX(価格設定!$B$5:$B$1048576,MATCH(H672,価格設定!$B$5:$B$1048576,0),0),INDEX(価格設定!$B$5:$B$1048576,MATCH("*"&amp;H672&amp;"*",価格設定!$B$5:$B$1048576,0),0))),H672)</f>
        <v/>
      </c>
      <c r="R672" s="250" t="str">
        <f>IFERROR(IF(Q672="",IF(K672="","",K672),IF(K672="",IF(INDEX(価格設定!$C$5:$C$1048576,MATCH(Q672,価格設定!$B$5:$B$1048576,0),0)=0,"",INDEX(価格設定!$C$5:$C$1048576,MATCH(Q672,価格設定!$B$5:$B$1048576,0),0)),IF(K672="なし","",K672))),"")</f>
        <v/>
      </c>
      <c r="S672" s="308" t="str">
        <f t="shared" si="1092"/>
        <v/>
      </c>
      <c r="T672" s="126" t="str">
        <f>IFERROR(IF(J672="",IF(INDEX(価格設定!$E$5:$R$1048576,MATCH($Q672,価格設定!B$5:B$1048576,0),MATCH($AW672,価格設定!E$1:X$1,1))=0,"",INDEX(価格設定!$E$5:$R$1048576,MATCH($Q672,価格設定!B$5:B$1048576,0),MATCH($AW672,価格設定!E$1:X$1,1))),J672),"")</f>
        <v/>
      </c>
      <c r="U672" s="126" t="str">
        <f t="shared" si="1093"/>
        <v/>
      </c>
      <c r="V672" s="132" t="str">
        <f t="shared" si="1094"/>
        <v/>
      </c>
      <c r="W672" s="127" t="str">
        <f>IFERROR(IF(OR(T672="",T672&lt;0),"",IFERROR(INDEX(価格設定!E$2:X$3,IF(AND(K672=$K$1,$K$1&lt;&gt;""),ROW(価格設定!$D$3)-1,MATCH(INDEX(価格設定!$D$5:$D$1048576,MATCH(Q672,価格設定!$B$5:$B$1048576,0),0),価格設定!$D$2:$D$3,0)),MATCH($AW672,価格設定!E$1:X$1,1)),INDEX(価格設定!E$2:X$2,0,MATCH($AW672,価格設定!E$1:X$1,1)))),"")</f>
        <v/>
      </c>
      <c r="X672" s="126" t="str">
        <f t="shared" si="1085"/>
        <v/>
      </c>
      <c r="Y672" s="128" t="str">
        <f t="shared" si="1095"/>
        <v/>
      </c>
      <c r="Z672" s="126" t="str">
        <f t="shared" si="1096"/>
        <v/>
      </c>
      <c r="AA672" s="129" t="str">
        <f t="shared" si="1097"/>
        <v/>
      </c>
      <c r="AB672" s="126" t="str">
        <f t="shared" si="1098"/>
        <v/>
      </c>
      <c r="AC672" s="280" t="str">
        <f t="shared" si="1099"/>
        <v/>
      </c>
      <c r="AD672" s="15"/>
      <c r="AE672" s="204" t="str">
        <f>IF(AF672="","",COUNT($AF$3:AF672))</f>
        <v/>
      </c>
      <c r="AF672" s="206" t="str">
        <f t="shared" si="1100"/>
        <v/>
      </c>
      <c r="AG672" s="204" t="str">
        <f t="shared" si="1101"/>
        <v/>
      </c>
      <c r="AH672" s="204" t="str">
        <f t="shared" si="1102"/>
        <v/>
      </c>
      <c r="AI672" s="287"/>
      <c r="AJ672" s="15"/>
      <c r="AK672" s="138" t="str">
        <f t="shared" si="1103"/>
        <v/>
      </c>
      <c r="AL672" s="131" t="str">
        <f t="shared" si="1104"/>
        <v/>
      </c>
      <c r="AM672" s="131" t="str">
        <f t="shared" si="1105"/>
        <v/>
      </c>
      <c r="AN672" s="313" t="str">
        <f t="shared" si="1106"/>
        <v/>
      </c>
      <c r="AO672" s="316" t="str">
        <f t="shared" si="1107"/>
        <v/>
      </c>
      <c r="AP672" s="18"/>
      <c r="AQ672" s="3" t="str">
        <f>IF(F672="","",MAX($AQ$3:AQ671)+1)</f>
        <v/>
      </c>
      <c r="AR672" s="3" t="str">
        <f>IF(OR(AQ672="",BB672=""),"",MAX($AR$3:AR671)+1)</f>
        <v/>
      </c>
      <c r="AS672" s="3" t="str">
        <f>IF(CQ672="","",RANK(CQ672,CQ$3:CQ$1048576,1)+COUNTIF($CQ$3:CQ672,CQ672)-1)</f>
        <v/>
      </c>
      <c r="AT672" s="21" t="str">
        <f>IF(C672="",IF(OR(AND($H672&lt;&gt;"",C672=""),AND($F671=$F672,$AZ672&lt;&gt;""),COUNTA($H$3:$H$1048576,#REF!,$F$3:$F$1048576)&gt;COUNTA($H$3:$H672,#REF!,$F$3:$F672),$AZ672&lt;&gt;""),INDEX(AT$3:AT$1048576,MATCH(MAX($AQ$3:$AQ671),$AQ$3:$AQ$1048576,0),0),""),C672)</f>
        <v/>
      </c>
      <c r="AU672" s="21" t="str">
        <f>IF(D672="",IF(OR(AND($H672&lt;&gt;"",D672=""),AND($F671=$F672,$AZ672&lt;&gt;""),COUNTA($H$3:$H$1048576,#REF!,$F$3:$F$1048576)&gt;COUNTA($H$3:$H672,#REF!,$F$3:$F672),$AZ672&lt;&gt;""),INDEX(AU$3:AU$1048576,MATCH(MAX($AQ$3:$AQ671),$AQ$3:$AQ$1048576,0),0),""),D672)</f>
        <v/>
      </c>
      <c r="AV672" s="21" t="str">
        <f>IF(E672="",IF(OR(AND($H672&lt;&gt;"",E672=""),AND($F671=$F672,$AZ672&lt;&gt;""),COUNTA($H$3:$H$1048576,#REF!,$F$3:$F$1048576)&gt;COUNTA($H$3:$H672,#REF!,$F$3:$F672),$AZ672&lt;&gt;""),INDEX(AV$3:AV$1048576,MATCH(MAX($AQ$3:$AQ671),$AQ$3:$AQ$1048576,0),0),""),E672)</f>
        <v/>
      </c>
      <c r="AW672" s="24" t="str">
        <f t="shared" si="1108"/>
        <v/>
      </c>
      <c r="AX672" s="13" t="str">
        <f t="shared" si="1109"/>
        <v/>
      </c>
      <c r="AY672" s="4" t="str">
        <f t="shared" si="1110"/>
        <v/>
      </c>
      <c r="AZ672" s="4" t="str">
        <f>IF(AX672="",IF(OR(AND(H672&lt;&gt;"",F672=""),COUNTA($H$3:$H$1048576)&gt;COUNTA($H$3:$H672)),INDEX(AX$3:AX672,MATCH(MAX($AQ$3:AQ672),AQ$3:AQ672,0),0),""),AX672)</f>
        <v/>
      </c>
      <c r="BA672" s="4" t="str">
        <f>IF(AY672="",IF(AND(H672&lt;&gt;"",F672=""),INDEX(AY$3:AY672,MATCH(MAX($AQ$3:AQ672),AQ$3:AQ672,0),0),""),AY672)</f>
        <v/>
      </c>
      <c r="BB672" s="82" t="str">
        <f>IF(BC672="","",RANK(BC672,BC$3:BC$1048576,1)+COUNTIF($BC$3:BC672,BC672)-1)</f>
        <v/>
      </c>
      <c r="BC672" s="139" t="str">
        <f t="shared" si="1111"/>
        <v/>
      </c>
      <c r="BD672" s="46" t="str">
        <f t="shared" si="1112"/>
        <v/>
      </c>
      <c r="BE672" s="46" t="str">
        <f t="shared" si="1113"/>
        <v/>
      </c>
      <c r="BF672" s="46" t="str">
        <f t="shared" si="1114"/>
        <v/>
      </c>
      <c r="BG672" s="4" t="str">
        <f t="shared" si="1115"/>
        <v/>
      </c>
      <c r="BH672" s="180" t="str">
        <f t="shared" si="1116"/>
        <v/>
      </c>
      <c r="BI672" s="16" t="str">
        <f t="shared" si="1117"/>
        <v/>
      </c>
      <c r="BJ672" s="52" t="str">
        <f>IF(BI672="","",IF(W672="","",IF(AND(K672=$K$1,$K$1&lt;&gt;""),$BT$2,IFERROR(IF(INDEX(価格設定!$D$5:$D$1048576,MATCH(Q672,価格設定!$B$5:$B$1048576,0),0)=価格設定!$D$3,$BT$2,$BS$2),$BS$2))))</f>
        <v/>
      </c>
      <c r="BK672" s="16" t="str">
        <f>IF(BI672="","",IF(COUNTIF($BI$3:BI672,BI672)=1,1,IF(AND(BI671=BI672,BH672=""),BK671,COUNTIF($BH$3:BH672,BH672))))</f>
        <v/>
      </c>
      <c r="BL672" s="52" t="str">
        <f t="shared" si="1118"/>
        <v/>
      </c>
      <c r="BM672" s="52" t="str">
        <f t="shared" si="1119"/>
        <v/>
      </c>
      <c r="BN672" s="119" t="str">
        <f t="shared" si="1120"/>
        <v/>
      </c>
      <c r="BO672" s="119" t="str">
        <f t="shared" si="1121"/>
        <v/>
      </c>
      <c r="BP672" s="17" t="str">
        <f t="shared" si="1122"/>
        <v/>
      </c>
      <c r="BQ672" s="17" t="str">
        <f t="shared" si="1123"/>
        <v/>
      </c>
      <c r="BR672" s="17" t="str">
        <f>IF(OR(BP672="",COUNTIF($BO$3:BO672,BO672)&lt;&gt;1),"",SUMIF(BO$3:BO$1048576,BO672,BP$3:BP$1048576))</f>
        <v/>
      </c>
      <c r="BS672" s="17" t="str">
        <f t="shared" si="1124"/>
        <v/>
      </c>
      <c r="BT672" s="17" t="str">
        <f t="shared" si="1125"/>
        <v/>
      </c>
      <c r="BU672" s="17" t="str">
        <f t="shared" si="1126"/>
        <v/>
      </c>
      <c r="BV672" s="24" t="str">
        <f t="shared" si="1127"/>
        <v/>
      </c>
      <c r="BW672" s="24" t="str">
        <f t="shared" si="1128"/>
        <v/>
      </c>
      <c r="BX672" s="24" t="str">
        <f t="shared" si="1129"/>
        <v/>
      </c>
      <c r="BY672" s="26" t="str">
        <f t="shared" si="1130"/>
        <v/>
      </c>
      <c r="BZ672" s="26" t="str">
        <f t="shared" si="1131"/>
        <v/>
      </c>
      <c r="CA672" s="26" t="str">
        <f t="shared" si="1132"/>
        <v/>
      </c>
      <c r="CB672" s="66" t="str">
        <f t="shared" si="1133"/>
        <v/>
      </c>
      <c r="CC672" s="65" t="str">
        <f t="shared" si="1134"/>
        <v/>
      </c>
      <c r="CD672" s="26" t="str">
        <f t="shared" si="1135"/>
        <v/>
      </c>
      <c r="CE672" s="26" t="str">
        <f t="shared" si="1136"/>
        <v/>
      </c>
      <c r="CF672" s="193" t="str">
        <f t="shared" si="1137"/>
        <v/>
      </c>
      <c r="CG672" s="193" t="str">
        <f t="shared" si="1138"/>
        <v/>
      </c>
      <c r="CH672" s="26" t="str">
        <f t="shared" si="1139"/>
        <v/>
      </c>
      <c r="CI672" s="26" t="str">
        <f t="shared" si="1140"/>
        <v/>
      </c>
      <c r="CJ672" s="65" t="str">
        <f t="shared" si="1141"/>
        <v/>
      </c>
      <c r="CK672" s="65" t="str">
        <f t="shared" si="1142"/>
        <v/>
      </c>
      <c r="CL672" s="64" t="str">
        <f t="shared" si="1143"/>
        <v/>
      </c>
      <c r="CM672" s="64" t="str">
        <f t="shared" si="1144"/>
        <v/>
      </c>
      <c r="CN672" s="65" t="str">
        <f t="shared" si="1145"/>
        <v/>
      </c>
      <c r="CP672" s="63" t="str">
        <f>IF(BH672="","",MAX($CP$3:CP671)+1)</f>
        <v/>
      </c>
      <c r="CQ672" s="24" t="str">
        <f t="shared" si="1146"/>
        <v/>
      </c>
      <c r="CR672" s="24" t="str">
        <f t="shared" si="1147"/>
        <v/>
      </c>
      <c r="CS672" s="24" t="str">
        <f t="shared" si="1148"/>
        <v/>
      </c>
      <c r="CT672" s="58" t="str">
        <f>IF(BO672="","",COUNTIF($BO$3:BO672,BO672)&amp;"@"&amp;BO672)</f>
        <v/>
      </c>
      <c r="CU672" s="16" t="str">
        <f t="shared" si="1086"/>
        <v/>
      </c>
      <c r="CV672" s="63" t="str">
        <f t="shared" si="1149"/>
        <v/>
      </c>
      <c r="CW672" s="16" t="str">
        <f t="shared" si="1150"/>
        <v/>
      </c>
      <c r="CX672" s="16" t="str">
        <f t="shared" si="1151"/>
        <v/>
      </c>
      <c r="CY672" s="16" t="str">
        <f t="shared" si="1152"/>
        <v/>
      </c>
      <c r="CZ672" s="85" t="str">
        <f t="shared" si="1153"/>
        <v/>
      </c>
      <c r="DA672" s="16" t="str">
        <f t="shared" si="1154"/>
        <v/>
      </c>
      <c r="DB672" s="16" t="str">
        <f t="shared" si="1155"/>
        <v/>
      </c>
      <c r="DC672" s="28" t="str">
        <f>IF(CP672="","",$DC$1&amp;(INDEX(価格設定!D$1:XFD$3,ROW(価格設定!$D$3),MATCH($AW672,価格設定!D$1:XFD$1,1))*100)&amp;"%")</f>
        <v/>
      </c>
      <c r="DD672" s="28" t="str">
        <f>IF(CP672="","",$DD$1&amp;(INDEX(価格設定!D$1:XFD$3,ROW(価格設定!$D$2),MATCH($AW672,価格設定!D$1:XFD$1,1))*100)&amp;"%")</f>
        <v/>
      </c>
      <c r="DE672" s="29" t="str">
        <f t="shared" si="1156"/>
        <v/>
      </c>
      <c r="DG672" s="58" t="str">
        <f t="shared" si="1157"/>
        <v/>
      </c>
      <c r="DH672" s="58" t="str">
        <f t="shared" si="1158"/>
        <v/>
      </c>
      <c r="DI672" s="58" t="str">
        <f t="shared" si="1159"/>
        <v/>
      </c>
      <c r="DJ672" s="85" t="str">
        <f t="shared" si="1160"/>
        <v/>
      </c>
      <c r="DL672" s="58" t="str">
        <f>IF(COUNTIF(DG$3:DG$1048576,DG672)=COUNTIF($DG$3:$DG672,DG672),DG672,"")</f>
        <v/>
      </c>
      <c r="DM672" s="85" t="str">
        <f t="shared" si="1161"/>
        <v/>
      </c>
      <c r="DN672" s="85" t="str">
        <f t="shared" si="1087"/>
        <v/>
      </c>
      <c r="DO672" s="85" t="str">
        <f t="shared" si="1087"/>
        <v/>
      </c>
      <c r="DP672" s="303"/>
      <c r="DQ672" s="17" t="str">
        <f t="shared" si="1088"/>
        <v/>
      </c>
      <c r="DR672" s="17" t="str">
        <f t="shared" si="1089"/>
        <v/>
      </c>
      <c r="DS672" s="17" t="str">
        <f t="shared" si="1090"/>
        <v/>
      </c>
      <c r="DU672" s="16" t="str">
        <f t="shared" si="1162"/>
        <v/>
      </c>
      <c r="DV672" s="16" t="str">
        <f>IF(DU672="","",COUNT($DU$3:DU672))</f>
        <v/>
      </c>
      <c r="DW672" s="16" t="str">
        <f t="shared" si="1163"/>
        <v/>
      </c>
      <c r="DX672" s="16" t="str">
        <f t="shared" si="1164"/>
        <v/>
      </c>
      <c r="DY672" s="16" t="str">
        <f>IF(DZ672="","",COUNTIF(DZ$3:DZ672,DZ672))</f>
        <v/>
      </c>
      <c r="DZ672" s="16" t="str">
        <f t="shared" si="1165"/>
        <v/>
      </c>
      <c r="EA672" s="16" t="str">
        <f t="shared" si="1166"/>
        <v/>
      </c>
      <c r="EB672" s="16" t="str">
        <f t="shared" si="1167"/>
        <v/>
      </c>
      <c r="EC672" s="16" t="str">
        <f t="shared" si="1168"/>
        <v/>
      </c>
      <c r="ED672" s="16" t="str">
        <f t="shared" si="1169"/>
        <v/>
      </c>
      <c r="EE672" s="16" t="str">
        <f t="shared" si="1170"/>
        <v/>
      </c>
      <c r="EF672" s="16" t="str">
        <f t="shared" si="1171"/>
        <v/>
      </c>
      <c r="EG672" s="16" t="str">
        <f t="shared" si="1172"/>
        <v/>
      </c>
      <c r="EH672" s="16" t="str">
        <f t="shared" si="1173"/>
        <v/>
      </c>
      <c r="EI672" s="16" t="str">
        <f t="shared" si="1174"/>
        <v/>
      </c>
      <c r="EJ672" s="16" t="str">
        <f t="shared" si="1175"/>
        <v/>
      </c>
      <c r="EK672" s="16" t="str">
        <f t="shared" si="1176"/>
        <v/>
      </c>
      <c r="EL672" s="58" t="str">
        <f t="shared" si="1177"/>
        <v/>
      </c>
      <c r="EM672" s="58" t="str">
        <f>IF(OR($DZ672="",CR672=""),IF($EL672="","",$EL672),IF(OR(CR672="なし",CR672=0),領収書!$H$1,CR672))</f>
        <v/>
      </c>
      <c r="EN672" s="58" t="str">
        <f>IF(OR($DZ672="",CS672=""),IF($EL672="","",$EL672),IF(OR(CS672="なし",CS672=0),入力!$EN$1,CS672))</f>
        <v/>
      </c>
      <c r="EO672" s="63" t="str">
        <f t="shared" si="1178"/>
        <v/>
      </c>
      <c r="EP672" s="63" t="str">
        <f t="shared" si="1179"/>
        <v/>
      </c>
      <c r="ER672" s="16" t="str">
        <f>IF(AND(COUNTIF($ET$3:ET672,ET672)=1,ET672&lt;&gt;""),MAX($ER$3:ER671)+1,"")</f>
        <v/>
      </c>
      <c r="ES672" s="16" t="str">
        <f>IF(価格設定!B674="","",価格設定!B674)</f>
        <v/>
      </c>
      <c r="ET672" s="16" t="str">
        <f>IF(価格設定!C674="","",価格設定!C674)</f>
        <v/>
      </c>
      <c r="EV672" s="16" t="str">
        <f t="shared" si="1091"/>
        <v/>
      </c>
      <c r="EW672" s="16" t="str">
        <f t="shared" si="1180"/>
        <v/>
      </c>
    </row>
    <row r="673" spans="1:153" ht="30" customHeight="1" x14ac:dyDescent="0.2">
      <c r="A673" s="225"/>
      <c r="B673" s="212"/>
      <c r="C673" s="221"/>
      <c r="D673" s="164"/>
      <c r="E673" s="165"/>
      <c r="F673" s="166"/>
      <c r="G673" s="167"/>
      <c r="H673" s="179"/>
      <c r="I673" s="306"/>
      <c r="J673" s="169"/>
      <c r="K673" s="179"/>
      <c r="L673" s="186"/>
      <c r="M673" s="186"/>
      <c r="N673" s="168"/>
      <c r="O673" s="170"/>
      <c r="P673" s="212"/>
      <c r="Q673" s="179" t="str">
        <f>IFERROR(IF(H673="","",IFERROR(INDEX(価格設定!$B$5:$B$1048576,MATCH(H673,価格設定!$B$5:$B$1048576,0),0),INDEX(価格設定!$B$5:$B$1048576,MATCH("*"&amp;H673&amp;"*",価格設定!$B$5:$B$1048576,0),0))),H673)</f>
        <v/>
      </c>
      <c r="R673" s="250" t="str">
        <f>IFERROR(IF(Q673="",IF(K673="","",K673),IF(K673="",IF(INDEX(価格設定!$C$5:$C$1048576,MATCH(Q673,価格設定!$B$5:$B$1048576,0),0)=0,"",INDEX(価格設定!$C$5:$C$1048576,MATCH(Q673,価格設定!$B$5:$B$1048576,0),0)),IF(K673="なし","",K673))),"")</f>
        <v/>
      </c>
      <c r="S673" s="308" t="str">
        <f t="shared" si="1092"/>
        <v/>
      </c>
      <c r="T673" s="126" t="str">
        <f>IFERROR(IF(J673="",IF(INDEX(価格設定!$E$5:$R$1048576,MATCH($Q673,価格設定!B$5:B$1048576,0),MATCH($AW673,価格設定!E$1:X$1,1))=0,"",INDEX(価格設定!$E$5:$R$1048576,MATCH($Q673,価格設定!B$5:B$1048576,0),MATCH($AW673,価格設定!E$1:X$1,1))),J673),"")</f>
        <v/>
      </c>
      <c r="U673" s="126" t="str">
        <f t="shared" si="1093"/>
        <v/>
      </c>
      <c r="V673" s="132" t="str">
        <f t="shared" si="1094"/>
        <v/>
      </c>
      <c r="W673" s="127" t="str">
        <f>IFERROR(IF(OR(T673="",T673&lt;0),"",IFERROR(INDEX(価格設定!E$2:X$3,IF(AND(K673=$K$1,$K$1&lt;&gt;""),ROW(価格設定!$D$3)-1,MATCH(INDEX(価格設定!$D$5:$D$1048576,MATCH(Q673,価格設定!$B$5:$B$1048576,0),0),価格設定!$D$2:$D$3,0)),MATCH($AW673,価格設定!E$1:X$1,1)),INDEX(価格設定!E$2:X$2,0,MATCH($AW673,価格設定!E$1:X$1,1)))),"")</f>
        <v/>
      </c>
      <c r="X673" s="126" t="str">
        <f t="shared" si="1085"/>
        <v/>
      </c>
      <c r="Y673" s="128" t="str">
        <f t="shared" si="1095"/>
        <v/>
      </c>
      <c r="Z673" s="126" t="str">
        <f t="shared" si="1096"/>
        <v/>
      </c>
      <c r="AA673" s="129" t="str">
        <f t="shared" si="1097"/>
        <v/>
      </c>
      <c r="AB673" s="126" t="str">
        <f t="shared" si="1098"/>
        <v/>
      </c>
      <c r="AC673" s="280" t="str">
        <f t="shared" si="1099"/>
        <v/>
      </c>
      <c r="AD673" s="15"/>
      <c r="AE673" s="204" t="str">
        <f>IF(AF673="","",COUNT($AF$3:AF673))</f>
        <v/>
      </c>
      <c r="AF673" s="206" t="str">
        <f t="shared" si="1100"/>
        <v/>
      </c>
      <c r="AG673" s="204" t="str">
        <f t="shared" si="1101"/>
        <v/>
      </c>
      <c r="AH673" s="204" t="str">
        <f t="shared" si="1102"/>
        <v/>
      </c>
      <c r="AI673" s="287"/>
      <c r="AJ673" s="15"/>
      <c r="AK673" s="138" t="str">
        <f t="shared" si="1103"/>
        <v/>
      </c>
      <c r="AL673" s="131" t="str">
        <f t="shared" si="1104"/>
        <v/>
      </c>
      <c r="AM673" s="131" t="str">
        <f t="shared" si="1105"/>
        <v/>
      </c>
      <c r="AN673" s="313" t="str">
        <f t="shared" si="1106"/>
        <v/>
      </c>
      <c r="AO673" s="316" t="str">
        <f t="shared" si="1107"/>
        <v/>
      </c>
      <c r="AP673" s="18"/>
      <c r="AQ673" s="3" t="str">
        <f>IF(F673="","",MAX($AQ$3:AQ672)+1)</f>
        <v/>
      </c>
      <c r="AR673" s="3" t="str">
        <f>IF(OR(AQ673="",BB673=""),"",MAX($AR$3:AR672)+1)</f>
        <v/>
      </c>
      <c r="AS673" s="3" t="str">
        <f>IF(CQ673="","",RANK(CQ673,CQ$3:CQ$1048576,1)+COUNTIF($CQ$3:CQ673,CQ673)-1)</f>
        <v/>
      </c>
      <c r="AT673" s="21" t="str">
        <f>IF(C673="",IF(OR(AND($H673&lt;&gt;"",C673=""),AND($F672=$F673,$AZ673&lt;&gt;""),COUNTA($H$3:$H$1048576,#REF!,$F$3:$F$1048576)&gt;COUNTA($H$3:$H673,#REF!,$F$3:$F673),$AZ673&lt;&gt;""),INDEX(AT$3:AT$1048576,MATCH(MAX($AQ$3:$AQ672),$AQ$3:$AQ$1048576,0),0),""),C673)</f>
        <v/>
      </c>
      <c r="AU673" s="21" t="str">
        <f>IF(D673="",IF(OR(AND($H673&lt;&gt;"",D673=""),AND($F672=$F673,$AZ673&lt;&gt;""),COUNTA($H$3:$H$1048576,#REF!,$F$3:$F$1048576)&gt;COUNTA($H$3:$H673,#REF!,$F$3:$F673),$AZ673&lt;&gt;""),INDEX(AU$3:AU$1048576,MATCH(MAX($AQ$3:$AQ672),$AQ$3:$AQ$1048576,0),0),""),D673)</f>
        <v/>
      </c>
      <c r="AV673" s="21" t="str">
        <f>IF(E673="",IF(OR(AND($H673&lt;&gt;"",E673=""),AND($F672=$F673,$AZ673&lt;&gt;""),COUNTA($H$3:$H$1048576,#REF!,$F$3:$F$1048576)&gt;COUNTA($H$3:$H673,#REF!,$F$3:$F673),$AZ673&lt;&gt;""),INDEX(AV$3:AV$1048576,MATCH(MAX($AQ$3:$AQ672),$AQ$3:$AQ$1048576,0),0),""),E673)</f>
        <v/>
      </c>
      <c r="AW673" s="24" t="str">
        <f t="shared" si="1108"/>
        <v/>
      </c>
      <c r="AX673" s="13" t="str">
        <f t="shared" si="1109"/>
        <v/>
      </c>
      <c r="AY673" s="4" t="str">
        <f t="shared" si="1110"/>
        <v/>
      </c>
      <c r="AZ673" s="4" t="str">
        <f>IF(AX673="",IF(OR(AND(H673&lt;&gt;"",F673=""),COUNTA($H$3:$H$1048576)&gt;COUNTA($H$3:$H673)),INDEX(AX$3:AX673,MATCH(MAX($AQ$3:AQ673),AQ$3:AQ673,0),0),""),AX673)</f>
        <v/>
      </c>
      <c r="BA673" s="4" t="str">
        <f>IF(AY673="",IF(AND(H673&lt;&gt;"",F673=""),INDEX(AY$3:AY673,MATCH(MAX($AQ$3:AQ673),AQ$3:AQ673,0),0),""),AY673)</f>
        <v/>
      </c>
      <c r="BB673" s="82" t="str">
        <f>IF(BC673="","",RANK(BC673,BC$3:BC$1048576,1)+COUNTIF($BC$3:BC673,BC673)-1)</f>
        <v/>
      </c>
      <c r="BC673" s="139" t="str">
        <f t="shared" si="1111"/>
        <v/>
      </c>
      <c r="BD673" s="46" t="str">
        <f t="shared" si="1112"/>
        <v/>
      </c>
      <c r="BE673" s="46" t="str">
        <f t="shared" si="1113"/>
        <v/>
      </c>
      <c r="BF673" s="46" t="str">
        <f t="shared" si="1114"/>
        <v/>
      </c>
      <c r="BG673" s="4" t="str">
        <f t="shared" si="1115"/>
        <v/>
      </c>
      <c r="BH673" s="180" t="str">
        <f t="shared" si="1116"/>
        <v/>
      </c>
      <c r="BI673" s="16" t="str">
        <f t="shared" si="1117"/>
        <v/>
      </c>
      <c r="BJ673" s="52" t="str">
        <f>IF(BI673="","",IF(W673="","",IF(AND(K673=$K$1,$K$1&lt;&gt;""),$BT$2,IFERROR(IF(INDEX(価格設定!$D$5:$D$1048576,MATCH(Q673,価格設定!$B$5:$B$1048576,0),0)=価格設定!$D$3,$BT$2,$BS$2),$BS$2))))</f>
        <v/>
      </c>
      <c r="BK673" s="16" t="str">
        <f>IF(BI673="","",IF(COUNTIF($BI$3:BI673,BI673)=1,1,IF(AND(BI672=BI673,BH673=""),BK672,COUNTIF($BH$3:BH673,BH673))))</f>
        <v/>
      </c>
      <c r="BL673" s="52" t="str">
        <f t="shared" si="1118"/>
        <v/>
      </c>
      <c r="BM673" s="52" t="str">
        <f t="shared" si="1119"/>
        <v/>
      </c>
      <c r="BN673" s="119" t="str">
        <f t="shared" si="1120"/>
        <v/>
      </c>
      <c r="BO673" s="119" t="str">
        <f t="shared" si="1121"/>
        <v/>
      </c>
      <c r="BP673" s="17" t="str">
        <f t="shared" si="1122"/>
        <v/>
      </c>
      <c r="BQ673" s="17" t="str">
        <f t="shared" si="1123"/>
        <v/>
      </c>
      <c r="BR673" s="17" t="str">
        <f>IF(OR(BP673="",COUNTIF($BO$3:BO673,BO673)&lt;&gt;1),"",SUMIF(BO$3:BO$1048576,BO673,BP$3:BP$1048576))</f>
        <v/>
      </c>
      <c r="BS673" s="17" t="str">
        <f t="shared" si="1124"/>
        <v/>
      </c>
      <c r="BT673" s="17" t="str">
        <f t="shared" si="1125"/>
        <v/>
      </c>
      <c r="BU673" s="17" t="str">
        <f t="shared" si="1126"/>
        <v/>
      </c>
      <c r="BV673" s="24" t="str">
        <f t="shared" si="1127"/>
        <v/>
      </c>
      <c r="BW673" s="24" t="str">
        <f t="shared" si="1128"/>
        <v/>
      </c>
      <c r="BX673" s="24" t="str">
        <f t="shared" si="1129"/>
        <v/>
      </c>
      <c r="BY673" s="26" t="str">
        <f t="shared" si="1130"/>
        <v/>
      </c>
      <c r="BZ673" s="26" t="str">
        <f t="shared" si="1131"/>
        <v/>
      </c>
      <c r="CA673" s="26" t="str">
        <f t="shared" si="1132"/>
        <v/>
      </c>
      <c r="CB673" s="66" t="str">
        <f t="shared" si="1133"/>
        <v/>
      </c>
      <c r="CC673" s="65" t="str">
        <f t="shared" si="1134"/>
        <v/>
      </c>
      <c r="CD673" s="26" t="str">
        <f t="shared" si="1135"/>
        <v/>
      </c>
      <c r="CE673" s="26" t="str">
        <f t="shared" si="1136"/>
        <v/>
      </c>
      <c r="CF673" s="193" t="str">
        <f t="shared" si="1137"/>
        <v/>
      </c>
      <c r="CG673" s="193" t="str">
        <f t="shared" si="1138"/>
        <v/>
      </c>
      <c r="CH673" s="26" t="str">
        <f t="shared" si="1139"/>
        <v/>
      </c>
      <c r="CI673" s="26" t="str">
        <f t="shared" si="1140"/>
        <v/>
      </c>
      <c r="CJ673" s="65" t="str">
        <f t="shared" si="1141"/>
        <v/>
      </c>
      <c r="CK673" s="65" t="str">
        <f t="shared" si="1142"/>
        <v/>
      </c>
      <c r="CL673" s="64" t="str">
        <f t="shared" si="1143"/>
        <v/>
      </c>
      <c r="CM673" s="64" t="str">
        <f t="shared" si="1144"/>
        <v/>
      </c>
      <c r="CN673" s="65" t="str">
        <f t="shared" si="1145"/>
        <v/>
      </c>
      <c r="CP673" s="63" t="str">
        <f>IF(BH673="","",MAX($CP$3:CP672)+1)</f>
        <v/>
      </c>
      <c r="CQ673" s="24" t="str">
        <f t="shared" si="1146"/>
        <v/>
      </c>
      <c r="CR673" s="24" t="str">
        <f t="shared" si="1147"/>
        <v/>
      </c>
      <c r="CS673" s="24" t="str">
        <f t="shared" si="1148"/>
        <v/>
      </c>
      <c r="CT673" s="58" t="str">
        <f>IF(BO673="","",COUNTIF($BO$3:BO673,BO673)&amp;"@"&amp;BO673)</f>
        <v/>
      </c>
      <c r="CU673" s="16" t="str">
        <f t="shared" si="1086"/>
        <v/>
      </c>
      <c r="CV673" s="63" t="str">
        <f t="shared" si="1149"/>
        <v/>
      </c>
      <c r="CW673" s="16" t="str">
        <f t="shared" si="1150"/>
        <v/>
      </c>
      <c r="CX673" s="16" t="str">
        <f t="shared" si="1151"/>
        <v/>
      </c>
      <c r="CY673" s="16" t="str">
        <f t="shared" si="1152"/>
        <v/>
      </c>
      <c r="CZ673" s="85" t="str">
        <f t="shared" si="1153"/>
        <v/>
      </c>
      <c r="DA673" s="16" t="str">
        <f t="shared" si="1154"/>
        <v/>
      </c>
      <c r="DB673" s="16" t="str">
        <f t="shared" si="1155"/>
        <v/>
      </c>
      <c r="DC673" s="28" t="str">
        <f>IF(CP673="","",$DC$1&amp;(INDEX(価格設定!D$1:XFD$3,ROW(価格設定!$D$3),MATCH($AW673,価格設定!D$1:XFD$1,1))*100)&amp;"%")</f>
        <v/>
      </c>
      <c r="DD673" s="28" t="str">
        <f>IF(CP673="","",$DD$1&amp;(INDEX(価格設定!D$1:XFD$3,ROW(価格設定!$D$2),MATCH($AW673,価格設定!D$1:XFD$1,1))*100)&amp;"%")</f>
        <v/>
      </c>
      <c r="DE673" s="29" t="str">
        <f t="shared" si="1156"/>
        <v/>
      </c>
      <c r="DG673" s="58" t="str">
        <f t="shared" si="1157"/>
        <v/>
      </c>
      <c r="DH673" s="58" t="str">
        <f t="shared" si="1158"/>
        <v/>
      </c>
      <c r="DI673" s="58" t="str">
        <f t="shared" si="1159"/>
        <v/>
      </c>
      <c r="DJ673" s="85" t="str">
        <f t="shared" si="1160"/>
        <v/>
      </c>
      <c r="DL673" s="58" t="str">
        <f>IF(COUNTIF(DG$3:DG$1048576,DG673)=COUNTIF($DG$3:$DG673,DG673),DG673,"")</f>
        <v/>
      </c>
      <c r="DM673" s="85" t="str">
        <f t="shared" si="1161"/>
        <v/>
      </c>
      <c r="DN673" s="85" t="str">
        <f t="shared" si="1087"/>
        <v/>
      </c>
      <c r="DO673" s="85" t="str">
        <f t="shared" si="1087"/>
        <v/>
      </c>
      <c r="DP673" s="303"/>
      <c r="DQ673" s="17" t="str">
        <f t="shared" si="1088"/>
        <v/>
      </c>
      <c r="DR673" s="17" t="str">
        <f t="shared" si="1089"/>
        <v/>
      </c>
      <c r="DS673" s="17" t="str">
        <f t="shared" si="1090"/>
        <v/>
      </c>
      <c r="DU673" s="16" t="str">
        <f t="shared" si="1162"/>
        <v/>
      </c>
      <c r="DV673" s="16" t="str">
        <f>IF(DU673="","",COUNT($DU$3:DU673))</f>
        <v/>
      </c>
      <c r="DW673" s="16" t="str">
        <f t="shared" si="1163"/>
        <v/>
      </c>
      <c r="DX673" s="16" t="str">
        <f t="shared" si="1164"/>
        <v/>
      </c>
      <c r="DY673" s="16" t="str">
        <f>IF(DZ673="","",COUNTIF(DZ$3:DZ673,DZ673))</f>
        <v/>
      </c>
      <c r="DZ673" s="16" t="str">
        <f t="shared" si="1165"/>
        <v/>
      </c>
      <c r="EA673" s="16" t="str">
        <f t="shared" si="1166"/>
        <v/>
      </c>
      <c r="EB673" s="16" t="str">
        <f t="shared" si="1167"/>
        <v/>
      </c>
      <c r="EC673" s="16" t="str">
        <f t="shared" si="1168"/>
        <v/>
      </c>
      <c r="ED673" s="16" t="str">
        <f t="shared" si="1169"/>
        <v/>
      </c>
      <c r="EE673" s="16" t="str">
        <f t="shared" si="1170"/>
        <v/>
      </c>
      <c r="EF673" s="16" t="str">
        <f t="shared" si="1171"/>
        <v/>
      </c>
      <c r="EG673" s="16" t="str">
        <f t="shared" si="1172"/>
        <v/>
      </c>
      <c r="EH673" s="16" t="str">
        <f t="shared" si="1173"/>
        <v/>
      </c>
      <c r="EI673" s="16" t="str">
        <f t="shared" si="1174"/>
        <v/>
      </c>
      <c r="EJ673" s="16" t="str">
        <f t="shared" si="1175"/>
        <v/>
      </c>
      <c r="EK673" s="16" t="str">
        <f t="shared" si="1176"/>
        <v/>
      </c>
      <c r="EL673" s="58" t="str">
        <f t="shared" si="1177"/>
        <v/>
      </c>
      <c r="EM673" s="58" t="str">
        <f>IF(OR($DZ673="",CR673=""),IF($EL673="","",$EL673),IF(OR(CR673="なし",CR673=0),領収書!$H$1,CR673))</f>
        <v/>
      </c>
      <c r="EN673" s="58" t="str">
        <f>IF(OR($DZ673="",CS673=""),IF($EL673="","",$EL673),IF(OR(CS673="なし",CS673=0),入力!$EN$1,CS673))</f>
        <v/>
      </c>
      <c r="EO673" s="63" t="str">
        <f t="shared" si="1178"/>
        <v/>
      </c>
      <c r="EP673" s="63" t="str">
        <f t="shared" si="1179"/>
        <v/>
      </c>
      <c r="ER673" s="16" t="str">
        <f>IF(AND(COUNTIF($ET$3:ET673,ET673)=1,ET673&lt;&gt;""),MAX($ER$3:ER672)+1,"")</f>
        <v/>
      </c>
      <c r="ES673" s="16" t="str">
        <f>IF(価格設定!B675="","",価格設定!B675)</f>
        <v/>
      </c>
      <c r="ET673" s="16" t="str">
        <f>IF(価格設定!C675="","",価格設定!C675)</f>
        <v/>
      </c>
      <c r="EV673" s="16" t="str">
        <f t="shared" si="1091"/>
        <v/>
      </c>
      <c r="EW673" s="16" t="str">
        <f t="shared" si="1180"/>
        <v/>
      </c>
    </row>
    <row r="674" spans="1:153" ht="30" customHeight="1" x14ac:dyDescent="0.2">
      <c r="A674" s="225"/>
      <c r="B674" s="212"/>
      <c r="C674" s="221"/>
      <c r="D674" s="164"/>
      <c r="E674" s="165"/>
      <c r="F674" s="166"/>
      <c r="G674" s="167"/>
      <c r="H674" s="179"/>
      <c r="I674" s="306"/>
      <c r="J674" s="169"/>
      <c r="K674" s="179"/>
      <c r="L674" s="186"/>
      <c r="M674" s="186"/>
      <c r="N674" s="168"/>
      <c r="O674" s="170"/>
      <c r="P674" s="212"/>
      <c r="Q674" s="179" t="str">
        <f>IFERROR(IF(H674="","",IFERROR(INDEX(価格設定!$B$5:$B$1048576,MATCH(H674,価格設定!$B$5:$B$1048576,0),0),INDEX(価格設定!$B$5:$B$1048576,MATCH("*"&amp;H674&amp;"*",価格設定!$B$5:$B$1048576,0),0))),H674)</f>
        <v/>
      </c>
      <c r="R674" s="250" t="str">
        <f>IFERROR(IF(Q674="",IF(K674="","",K674),IF(K674="",IF(INDEX(価格設定!$C$5:$C$1048576,MATCH(Q674,価格設定!$B$5:$B$1048576,0),0)=0,"",INDEX(価格設定!$C$5:$C$1048576,MATCH(Q674,価格設定!$B$5:$B$1048576,0),0)),IF(K674="なし","",K674))),"")</f>
        <v/>
      </c>
      <c r="S674" s="308" t="str">
        <f t="shared" si="1092"/>
        <v/>
      </c>
      <c r="T674" s="126" t="str">
        <f>IFERROR(IF(J674="",IF(INDEX(価格設定!$E$5:$R$1048576,MATCH($Q674,価格設定!B$5:B$1048576,0),MATCH($AW674,価格設定!E$1:X$1,1))=0,"",INDEX(価格設定!$E$5:$R$1048576,MATCH($Q674,価格設定!B$5:B$1048576,0),MATCH($AW674,価格設定!E$1:X$1,1))),J674),"")</f>
        <v/>
      </c>
      <c r="U674" s="126" t="str">
        <f t="shared" si="1093"/>
        <v/>
      </c>
      <c r="V674" s="132" t="str">
        <f t="shared" si="1094"/>
        <v/>
      </c>
      <c r="W674" s="127" t="str">
        <f>IFERROR(IF(OR(T674="",T674&lt;0),"",IFERROR(INDEX(価格設定!E$2:X$3,IF(AND(K674=$K$1,$K$1&lt;&gt;""),ROW(価格設定!$D$3)-1,MATCH(INDEX(価格設定!$D$5:$D$1048576,MATCH(Q674,価格設定!$B$5:$B$1048576,0),0),価格設定!$D$2:$D$3,0)),MATCH($AW674,価格設定!E$1:X$1,1)),INDEX(価格設定!E$2:X$2,0,MATCH($AW674,価格設定!E$1:X$1,1)))),"")</f>
        <v/>
      </c>
      <c r="X674" s="126" t="str">
        <f t="shared" si="1085"/>
        <v/>
      </c>
      <c r="Y674" s="128" t="str">
        <f t="shared" si="1095"/>
        <v/>
      </c>
      <c r="Z674" s="126" t="str">
        <f t="shared" si="1096"/>
        <v/>
      </c>
      <c r="AA674" s="129" t="str">
        <f t="shared" si="1097"/>
        <v/>
      </c>
      <c r="AB674" s="126" t="str">
        <f t="shared" si="1098"/>
        <v/>
      </c>
      <c r="AC674" s="280" t="str">
        <f t="shared" si="1099"/>
        <v/>
      </c>
      <c r="AD674" s="15"/>
      <c r="AE674" s="204" t="str">
        <f>IF(AF674="","",COUNT($AF$3:AF674))</f>
        <v/>
      </c>
      <c r="AF674" s="206" t="str">
        <f t="shared" si="1100"/>
        <v/>
      </c>
      <c r="AG674" s="204" t="str">
        <f t="shared" si="1101"/>
        <v/>
      </c>
      <c r="AH674" s="204" t="str">
        <f t="shared" si="1102"/>
        <v/>
      </c>
      <c r="AI674" s="287"/>
      <c r="AJ674" s="15"/>
      <c r="AK674" s="138" t="str">
        <f t="shared" si="1103"/>
        <v/>
      </c>
      <c r="AL674" s="131" t="str">
        <f t="shared" si="1104"/>
        <v/>
      </c>
      <c r="AM674" s="131" t="str">
        <f t="shared" si="1105"/>
        <v/>
      </c>
      <c r="AN674" s="313" t="str">
        <f t="shared" si="1106"/>
        <v/>
      </c>
      <c r="AO674" s="316" t="str">
        <f t="shared" si="1107"/>
        <v/>
      </c>
      <c r="AP674" s="18"/>
      <c r="AQ674" s="3" t="str">
        <f>IF(F674="","",MAX($AQ$3:AQ673)+1)</f>
        <v/>
      </c>
      <c r="AR674" s="3" t="str">
        <f>IF(OR(AQ674="",BB674=""),"",MAX($AR$3:AR673)+1)</f>
        <v/>
      </c>
      <c r="AS674" s="3" t="str">
        <f>IF(CQ674="","",RANK(CQ674,CQ$3:CQ$1048576,1)+COUNTIF($CQ$3:CQ674,CQ674)-1)</f>
        <v/>
      </c>
      <c r="AT674" s="21" t="str">
        <f>IF(C674="",IF(OR(AND($H674&lt;&gt;"",C674=""),AND($F673=$F674,$AZ674&lt;&gt;""),COUNTA($H$3:$H$1048576,#REF!,$F$3:$F$1048576)&gt;COUNTA($H$3:$H674,#REF!,$F$3:$F674),$AZ674&lt;&gt;""),INDEX(AT$3:AT$1048576,MATCH(MAX($AQ$3:$AQ673),$AQ$3:$AQ$1048576,0),0),""),C674)</f>
        <v/>
      </c>
      <c r="AU674" s="21" t="str">
        <f>IF(D674="",IF(OR(AND($H674&lt;&gt;"",D674=""),AND($F673=$F674,$AZ674&lt;&gt;""),COUNTA($H$3:$H$1048576,#REF!,$F$3:$F$1048576)&gt;COUNTA($H$3:$H674,#REF!,$F$3:$F674),$AZ674&lt;&gt;""),INDEX(AU$3:AU$1048576,MATCH(MAX($AQ$3:$AQ673),$AQ$3:$AQ$1048576,0),0),""),D674)</f>
        <v/>
      </c>
      <c r="AV674" s="21" t="str">
        <f>IF(E674="",IF(OR(AND($H674&lt;&gt;"",E674=""),AND($F673=$F674,$AZ674&lt;&gt;""),COUNTA($H$3:$H$1048576,#REF!,$F$3:$F$1048576)&gt;COUNTA($H$3:$H674,#REF!,$F$3:$F674),$AZ674&lt;&gt;""),INDEX(AV$3:AV$1048576,MATCH(MAX($AQ$3:$AQ673),$AQ$3:$AQ$1048576,0),0),""),E674)</f>
        <v/>
      </c>
      <c r="AW674" s="24" t="str">
        <f t="shared" si="1108"/>
        <v/>
      </c>
      <c r="AX674" s="13" t="str">
        <f t="shared" si="1109"/>
        <v/>
      </c>
      <c r="AY674" s="4" t="str">
        <f t="shared" si="1110"/>
        <v/>
      </c>
      <c r="AZ674" s="4" t="str">
        <f>IF(AX674="",IF(OR(AND(H674&lt;&gt;"",F674=""),COUNTA($H$3:$H$1048576)&gt;COUNTA($H$3:$H674)),INDEX(AX$3:AX674,MATCH(MAX($AQ$3:AQ674),AQ$3:AQ674,0),0),""),AX674)</f>
        <v/>
      </c>
      <c r="BA674" s="4" t="str">
        <f>IF(AY674="",IF(AND(H674&lt;&gt;"",F674=""),INDEX(AY$3:AY674,MATCH(MAX($AQ$3:AQ674),AQ$3:AQ674,0),0),""),AY674)</f>
        <v/>
      </c>
      <c r="BB674" s="82" t="str">
        <f>IF(BC674="","",RANK(BC674,BC$3:BC$1048576,1)+COUNTIF($BC$3:BC674,BC674)-1)</f>
        <v/>
      </c>
      <c r="BC674" s="139" t="str">
        <f t="shared" si="1111"/>
        <v/>
      </c>
      <c r="BD674" s="46" t="str">
        <f t="shared" si="1112"/>
        <v/>
      </c>
      <c r="BE674" s="46" t="str">
        <f t="shared" si="1113"/>
        <v/>
      </c>
      <c r="BF674" s="46" t="str">
        <f t="shared" si="1114"/>
        <v/>
      </c>
      <c r="BG674" s="4" t="str">
        <f t="shared" si="1115"/>
        <v/>
      </c>
      <c r="BH674" s="180" t="str">
        <f t="shared" si="1116"/>
        <v/>
      </c>
      <c r="BI674" s="16" t="str">
        <f t="shared" si="1117"/>
        <v/>
      </c>
      <c r="BJ674" s="52" t="str">
        <f>IF(BI674="","",IF(W674="","",IF(AND(K674=$K$1,$K$1&lt;&gt;""),$BT$2,IFERROR(IF(INDEX(価格設定!$D$5:$D$1048576,MATCH(Q674,価格設定!$B$5:$B$1048576,0),0)=価格設定!$D$3,$BT$2,$BS$2),$BS$2))))</f>
        <v/>
      </c>
      <c r="BK674" s="16" t="str">
        <f>IF(BI674="","",IF(COUNTIF($BI$3:BI674,BI674)=1,1,IF(AND(BI673=BI674,BH674=""),BK673,COUNTIF($BH$3:BH674,BH674))))</f>
        <v/>
      </c>
      <c r="BL674" s="52" t="str">
        <f t="shared" si="1118"/>
        <v/>
      </c>
      <c r="BM674" s="52" t="str">
        <f t="shared" si="1119"/>
        <v/>
      </c>
      <c r="BN674" s="119" t="str">
        <f t="shared" si="1120"/>
        <v/>
      </c>
      <c r="BO674" s="119" t="str">
        <f t="shared" si="1121"/>
        <v/>
      </c>
      <c r="BP674" s="17" t="str">
        <f t="shared" si="1122"/>
        <v/>
      </c>
      <c r="BQ674" s="17" t="str">
        <f t="shared" si="1123"/>
        <v/>
      </c>
      <c r="BR674" s="17" t="str">
        <f>IF(OR(BP674="",COUNTIF($BO$3:BO674,BO674)&lt;&gt;1),"",SUMIF(BO$3:BO$1048576,BO674,BP$3:BP$1048576))</f>
        <v/>
      </c>
      <c r="BS674" s="17" t="str">
        <f t="shared" si="1124"/>
        <v/>
      </c>
      <c r="BT674" s="17" t="str">
        <f t="shared" si="1125"/>
        <v/>
      </c>
      <c r="BU674" s="17" t="str">
        <f t="shared" si="1126"/>
        <v/>
      </c>
      <c r="BV674" s="24" t="str">
        <f t="shared" si="1127"/>
        <v/>
      </c>
      <c r="BW674" s="24" t="str">
        <f t="shared" si="1128"/>
        <v/>
      </c>
      <c r="BX674" s="24" t="str">
        <f t="shared" si="1129"/>
        <v/>
      </c>
      <c r="BY674" s="26" t="str">
        <f t="shared" si="1130"/>
        <v/>
      </c>
      <c r="BZ674" s="26" t="str">
        <f t="shared" si="1131"/>
        <v/>
      </c>
      <c r="CA674" s="26" t="str">
        <f t="shared" si="1132"/>
        <v/>
      </c>
      <c r="CB674" s="66" t="str">
        <f t="shared" si="1133"/>
        <v/>
      </c>
      <c r="CC674" s="65" t="str">
        <f t="shared" si="1134"/>
        <v/>
      </c>
      <c r="CD674" s="26" t="str">
        <f t="shared" si="1135"/>
        <v/>
      </c>
      <c r="CE674" s="26" t="str">
        <f t="shared" si="1136"/>
        <v/>
      </c>
      <c r="CF674" s="193" t="str">
        <f t="shared" si="1137"/>
        <v/>
      </c>
      <c r="CG674" s="193" t="str">
        <f t="shared" si="1138"/>
        <v/>
      </c>
      <c r="CH674" s="26" t="str">
        <f t="shared" si="1139"/>
        <v/>
      </c>
      <c r="CI674" s="26" t="str">
        <f t="shared" si="1140"/>
        <v/>
      </c>
      <c r="CJ674" s="65" t="str">
        <f t="shared" si="1141"/>
        <v/>
      </c>
      <c r="CK674" s="65" t="str">
        <f t="shared" si="1142"/>
        <v/>
      </c>
      <c r="CL674" s="64" t="str">
        <f t="shared" si="1143"/>
        <v/>
      </c>
      <c r="CM674" s="64" t="str">
        <f t="shared" si="1144"/>
        <v/>
      </c>
      <c r="CN674" s="65" t="str">
        <f t="shared" si="1145"/>
        <v/>
      </c>
      <c r="CP674" s="63" t="str">
        <f>IF(BH674="","",MAX($CP$3:CP673)+1)</f>
        <v/>
      </c>
      <c r="CQ674" s="24" t="str">
        <f t="shared" si="1146"/>
        <v/>
      </c>
      <c r="CR674" s="24" t="str">
        <f t="shared" si="1147"/>
        <v/>
      </c>
      <c r="CS674" s="24" t="str">
        <f t="shared" si="1148"/>
        <v/>
      </c>
      <c r="CT674" s="58" t="str">
        <f>IF(BO674="","",COUNTIF($BO$3:BO674,BO674)&amp;"@"&amp;BO674)</f>
        <v/>
      </c>
      <c r="CU674" s="16" t="str">
        <f t="shared" si="1086"/>
        <v/>
      </c>
      <c r="CV674" s="63" t="str">
        <f t="shared" si="1149"/>
        <v/>
      </c>
      <c r="CW674" s="16" t="str">
        <f t="shared" si="1150"/>
        <v/>
      </c>
      <c r="CX674" s="16" t="str">
        <f t="shared" si="1151"/>
        <v/>
      </c>
      <c r="CY674" s="16" t="str">
        <f t="shared" si="1152"/>
        <v/>
      </c>
      <c r="CZ674" s="85" t="str">
        <f t="shared" si="1153"/>
        <v/>
      </c>
      <c r="DA674" s="16" t="str">
        <f t="shared" si="1154"/>
        <v/>
      </c>
      <c r="DB674" s="16" t="str">
        <f t="shared" si="1155"/>
        <v/>
      </c>
      <c r="DC674" s="28" t="str">
        <f>IF(CP674="","",$DC$1&amp;(INDEX(価格設定!D$1:XFD$3,ROW(価格設定!$D$3),MATCH($AW674,価格設定!D$1:XFD$1,1))*100)&amp;"%")</f>
        <v/>
      </c>
      <c r="DD674" s="28" t="str">
        <f>IF(CP674="","",$DD$1&amp;(INDEX(価格設定!D$1:XFD$3,ROW(価格設定!$D$2),MATCH($AW674,価格設定!D$1:XFD$1,1))*100)&amp;"%")</f>
        <v/>
      </c>
      <c r="DE674" s="29" t="str">
        <f t="shared" si="1156"/>
        <v/>
      </c>
      <c r="DG674" s="58" t="str">
        <f t="shared" si="1157"/>
        <v/>
      </c>
      <c r="DH674" s="58" t="str">
        <f t="shared" si="1158"/>
        <v/>
      </c>
      <c r="DI674" s="58" t="str">
        <f t="shared" si="1159"/>
        <v/>
      </c>
      <c r="DJ674" s="85" t="str">
        <f t="shared" si="1160"/>
        <v/>
      </c>
      <c r="DL674" s="58" t="str">
        <f>IF(COUNTIF(DG$3:DG$1048576,DG674)=COUNTIF($DG$3:$DG674,DG674),DG674,"")</f>
        <v/>
      </c>
      <c r="DM674" s="85" t="str">
        <f t="shared" si="1161"/>
        <v/>
      </c>
      <c r="DN674" s="85" t="str">
        <f t="shared" si="1087"/>
        <v/>
      </c>
      <c r="DO674" s="85" t="str">
        <f t="shared" si="1087"/>
        <v/>
      </c>
      <c r="DP674" s="303"/>
      <c r="DQ674" s="17" t="str">
        <f t="shared" si="1088"/>
        <v/>
      </c>
      <c r="DR674" s="17" t="str">
        <f t="shared" si="1089"/>
        <v/>
      </c>
      <c r="DS674" s="17" t="str">
        <f t="shared" si="1090"/>
        <v/>
      </c>
      <c r="DU674" s="16" t="str">
        <f t="shared" si="1162"/>
        <v/>
      </c>
      <c r="DV674" s="16" t="str">
        <f>IF(DU674="","",COUNT($DU$3:DU674))</f>
        <v/>
      </c>
      <c r="DW674" s="16" t="str">
        <f t="shared" si="1163"/>
        <v/>
      </c>
      <c r="DX674" s="16" t="str">
        <f t="shared" si="1164"/>
        <v/>
      </c>
      <c r="DY674" s="16" t="str">
        <f>IF(DZ674="","",COUNTIF(DZ$3:DZ674,DZ674))</f>
        <v/>
      </c>
      <c r="DZ674" s="16" t="str">
        <f t="shared" si="1165"/>
        <v/>
      </c>
      <c r="EA674" s="16" t="str">
        <f t="shared" si="1166"/>
        <v/>
      </c>
      <c r="EB674" s="16" t="str">
        <f t="shared" si="1167"/>
        <v/>
      </c>
      <c r="EC674" s="16" t="str">
        <f t="shared" si="1168"/>
        <v/>
      </c>
      <c r="ED674" s="16" t="str">
        <f t="shared" si="1169"/>
        <v/>
      </c>
      <c r="EE674" s="16" t="str">
        <f t="shared" si="1170"/>
        <v/>
      </c>
      <c r="EF674" s="16" t="str">
        <f t="shared" si="1171"/>
        <v/>
      </c>
      <c r="EG674" s="16" t="str">
        <f t="shared" si="1172"/>
        <v/>
      </c>
      <c r="EH674" s="16" t="str">
        <f t="shared" si="1173"/>
        <v/>
      </c>
      <c r="EI674" s="16" t="str">
        <f t="shared" si="1174"/>
        <v/>
      </c>
      <c r="EJ674" s="16" t="str">
        <f t="shared" si="1175"/>
        <v/>
      </c>
      <c r="EK674" s="16" t="str">
        <f t="shared" si="1176"/>
        <v/>
      </c>
      <c r="EL674" s="58" t="str">
        <f t="shared" si="1177"/>
        <v/>
      </c>
      <c r="EM674" s="58" t="str">
        <f>IF(OR($DZ674="",CR674=""),IF($EL674="","",$EL674),IF(OR(CR674="なし",CR674=0),領収書!$H$1,CR674))</f>
        <v/>
      </c>
      <c r="EN674" s="58" t="str">
        <f>IF(OR($DZ674="",CS674=""),IF($EL674="","",$EL674),IF(OR(CS674="なし",CS674=0),入力!$EN$1,CS674))</f>
        <v/>
      </c>
      <c r="EO674" s="63" t="str">
        <f t="shared" si="1178"/>
        <v/>
      </c>
      <c r="EP674" s="63" t="str">
        <f t="shared" si="1179"/>
        <v/>
      </c>
      <c r="ER674" s="16" t="str">
        <f>IF(AND(COUNTIF($ET$3:ET674,ET674)=1,ET674&lt;&gt;""),MAX($ER$3:ER673)+1,"")</f>
        <v/>
      </c>
      <c r="ES674" s="16" t="str">
        <f>IF(価格設定!B676="","",価格設定!B676)</f>
        <v/>
      </c>
      <c r="ET674" s="16" t="str">
        <f>IF(価格設定!C676="","",価格設定!C676)</f>
        <v/>
      </c>
      <c r="EV674" s="16" t="str">
        <f t="shared" si="1091"/>
        <v/>
      </c>
      <c r="EW674" s="16" t="str">
        <f t="shared" si="1180"/>
        <v/>
      </c>
    </row>
    <row r="675" spans="1:153" ht="30" customHeight="1" x14ac:dyDescent="0.2">
      <c r="A675" s="225"/>
      <c r="B675" s="212"/>
      <c r="C675" s="221"/>
      <c r="D675" s="164"/>
      <c r="E675" s="165"/>
      <c r="F675" s="166"/>
      <c r="G675" s="167"/>
      <c r="H675" s="179"/>
      <c r="I675" s="306"/>
      <c r="J675" s="169"/>
      <c r="K675" s="179"/>
      <c r="L675" s="186"/>
      <c r="M675" s="186"/>
      <c r="N675" s="168"/>
      <c r="O675" s="170"/>
      <c r="P675" s="212"/>
      <c r="Q675" s="179" t="str">
        <f>IFERROR(IF(H675="","",IFERROR(INDEX(価格設定!$B$5:$B$1048576,MATCH(H675,価格設定!$B$5:$B$1048576,0),0),INDEX(価格設定!$B$5:$B$1048576,MATCH("*"&amp;H675&amp;"*",価格設定!$B$5:$B$1048576,0),0))),H675)</f>
        <v/>
      </c>
      <c r="R675" s="250" t="str">
        <f>IFERROR(IF(Q675="",IF(K675="","",K675),IF(K675="",IF(INDEX(価格設定!$C$5:$C$1048576,MATCH(Q675,価格設定!$B$5:$B$1048576,0),0)=0,"",INDEX(価格設定!$C$5:$C$1048576,MATCH(Q675,価格設定!$B$5:$B$1048576,0),0)),IF(K675="なし","",K675))),"")</f>
        <v/>
      </c>
      <c r="S675" s="308" t="str">
        <f t="shared" si="1092"/>
        <v/>
      </c>
      <c r="T675" s="126" t="str">
        <f>IFERROR(IF(J675="",IF(INDEX(価格設定!$E$5:$R$1048576,MATCH($Q675,価格設定!B$5:B$1048576,0),MATCH($AW675,価格設定!E$1:X$1,1))=0,"",INDEX(価格設定!$E$5:$R$1048576,MATCH($Q675,価格設定!B$5:B$1048576,0),MATCH($AW675,価格設定!E$1:X$1,1))),J675),"")</f>
        <v/>
      </c>
      <c r="U675" s="126" t="str">
        <f t="shared" si="1093"/>
        <v/>
      </c>
      <c r="V675" s="132" t="str">
        <f t="shared" si="1094"/>
        <v/>
      </c>
      <c r="W675" s="127" t="str">
        <f>IFERROR(IF(OR(T675="",T675&lt;0),"",IFERROR(INDEX(価格設定!E$2:X$3,IF(AND(K675=$K$1,$K$1&lt;&gt;""),ROW(価格設定!$D$3)-1,MATCH(INDEX(価格設定!$D$5:$D$1048576,MATCH(Q675,価格設定!$B$5:$B$1048576,0),0),価格設定!$D$2:$D$3,0)),MATCH($AW675,価格設定!E$1:X$1,1)),INDEX(価格設定!E$2:X$2,0,MATCH($AW675,価格設定!E$1:X$1,1)))),"")</f>
        <v/>
      </c>
      <c r="X675" s="126" t="str">
        <f t="shared" si="1085"/>
        <v/>
      </c>
      <c r="Y675" s="128" t="str">
        <f t="shared" si="1095"/>
        <v/>
      </c>
      <c r="Z675" s="126" t="str">
        <f t="shared" si="1096"/>
        <v/>
      </c>
      <c r="AA675" s="129" t="str">
        <f t="shared" si="1097"/>
        <v/>
      </c>
      <c r="AB675" s="126" t="str">
        <f t="shared" si="1098"/>
        <v/>
      </c>
      <c r="AC675" s="280" t="str">
        <f t="shared" si="1099"/>
        <v/>
      </c>
      <c r="AD675" s="15"/>
      <c r="AE675" s="204" t="str">
        <f>IF(AF675="","",COUNT($AF$3:AF675))</f>
        <v/>
      </c>
      <c r="AF675" s="206" t="str">
        <f t="shared" si="1100"/>
        <v/>
      </c>
      <c r="AG675" s="204" t="str">
        <f t="shared" si="1101"/>
        <v/>
      </c>
      <c r="AH675" s="204" t="str">
        <f t="shared" si="1102"/>
        <v/>
      </c>
      <c r="AI675" s="287"/>
      <c r="AJ675" s="15"/>
      <c r="AK675" s="138" t="str">
        <f t="shared" si="1103"/>
        <v/>
      </c>
      <c r="AL675" s="131" t="str">
        <f t="shared" si="1104"/>
        <v/>
      </c>
      <c r="AM675" s="131" t="str">
        <f t="shared" si="1105"/>
        <v/>
      </c>
      <c r="AN675" s="313" t="str">
        <f t="shared" si="1106"/>
        <v/>
      </c>
      <c r="AO675" s="316" t="str">
        <f t="shared" si="1107"/>
        <v/>
      </c>
      <c r="AP675" s="18"/>
      <c r="AQ675" s="3" t="str">
        <f>IF(F675="","",MAX($AQ$3:AQ674)+1)</f>
        <v/>
      </c>
      <c r="AR675" s="3" t="str">
        <f>IF(OR(AQ675="",BB675=""),"",MAX($AR$3:AR674)+1)</f>
        <v/>
      </c>
      <c r="AS675" s="3" t="str">
        <f>IF(CQ675="","",RANK(CQ675,CQ$3:CQ$1048576,1)+COUNTIF($CQ$3:CQ675,CQ675)-1)</f>
        <v/>
      </c>
      <c r="AT675" s="21" t="str">
        <f>IF(C675="",IF(OR(AND($H675&lt;&gt;"",C675=""),AND($F674=$F675,$AZ675&lt;&gt;""),COUNTA($H$3:$H$1048576,#REF!,$F$3:$F$1048576)&gt;COUNTA($H$3:$H675,#REF!,$F$3:$F675),$AZ675&lt;&gt;""),INDEX(AT$3:AT$1048576,MATCH(MAX($AQ$3:$AQ674),$AQ$3:$AQ$1048576,0),0),""),C675)</f>
        <v/>
      </c>
      <c r="AU675" s="21" t="str">
        <f>IF(D675="",IF(OR(AND($H675&lt;&gt;"",D675=""),AND($F674=$F675,$AZ675&lt;&gt;""),COUNTA($H$3:$H$1048576,#REF!,$F$3:$F$1048576)&gt;COUNTA($H$3:$H675,#REF!,$F$3:$F675),$AZ675&lt;&gt;""),INDEX(AU$3:AU$1048576,MATCH(MAX($AQ$3:$AQ674),$AQ$3:$AQ$1048576,0),0),""),D675)</f>
        <v/>
      </c>
      <c r="AV675" s="21" t="str">
        <f>IF(E675="",IF(OR(AND($H675&lt;&gt;"",E675=""),AND($F674=$F675,$AZ675&lt;&gt;""),COUNTA($H$3:$H$1048576,#REF!,$F$3:$F$1048576)&gt;COUNTA($H$3:$H675,#REF!,$F$3:$F675),$AZ675&lt;&gt;""),INDEX(AV$3:AV$1048576,MATCH(MAX($AQ$3:$AQ674),$AQ$3:$AQ$1048576,0),0),""),E675)</f>
        <v/>
      </c>
      <c r="AW675" s="24" t="str">
        <f t="shared" si="1108"/>
        <v/>
      </c>
      <c r="AX675" s="13" t="str">
        <f t="shared" si="1109"/>
        <v/>
      </c>
      <c r="AY675" s="4" t="str">
        <f t="shared" si="1110"/>
        <v/>
      </c>
      <c r="AZ675" s="4" t="str">
        <f>IF(AX675="",IF(OR(AND(H675&lt;&gt;"",F675=""),COUNTA($H$3:$H$1048576)&gt;COUNTA($H$3:$H675)),INDEX(AX$3:AX675,MATCH(MAX($AQ$3:AQ675),AQ$3:AQ675,0),0),""),AX675)</f>
        <v/>
      </c>
      <c r="BA675" s="4" t="str">
        <f>IF(AY675="",IF(AND(H675&lt;&gt;"",F675=""),INDEX(AY$3:AY675,MATCH(MAX($AQ$3:AQ675),AQ$3:AQ675,0),0),""),AY675)</f>
        <v/>
      </c>
      <c r="BB675" s="82" t="str">
        <f>IF(BC675="","",RANK(BC675,BC$3:BC$1048576,1)+COUNTIF($BC$3:BC675,BC675)-1)</f>
        <v/>
      </c>
      <c r="BC675" s="139" t="str">
        <f t="shared" si="1111"/>
        <v/>
      </c>
      <c r="BD675" s="46" t="str">
        <f t="shared" si="1112"/>
        <v/>
      </c>
      <c r="BE675" s="46" t="str">
        <f t="shared" si="1113"/>
        <v/>
      </c>
      <c r="BF675" s="46" t="str">
        <f t="shared" si="1114"/>
        <v/>
      </c>
      <c r="BG675" s="4" t="str">
        <f t="shared" si="1115"/>
        <v/>
      </c>
      <c r="BH675" s="180" t="str">
        <f t="shared" si="1116"/>
        <v/>
      </c>
      <c r="BI675" s="16" t="str">
        <f t="shared" si="1117"/>
        <v/>
      </c>
      <c r="BJ675" s="52" t="str">
        <f>IF(BI675="","",IF(W675="","",IF(AND(K675=$K$1,$K$1&lt;&gt;""),$BT$2,IFERROR(IF(INDEX(価格設定!$D$5:$D$1048576,MATCH(Q675,価格設定!$B$5:$B$1048576,0),0)=価格設定!$D$3,$BT$2,$BS$2),$BS$2))))</f>
        <v/>
      </c>
      <c r="BK675" s="16" t="str">
        <f>IF(BI675="","",IF(COUNTIF($BI$3:BI675,BI675)=1,1,IF(AND(BI674=BI675,BH675=""),BK674,COUNTIF($BH$3:BH675,BH675))))</f>
        <v/>
      </c>
      <c r="BL675" s="52" t="str">
        <f t="shared" si="1118"/>
        <v/>
      </c>
      <c r="BM675" s="52" t="str">
        <f t="shared" si="1119"/>
        <v/>
      </c>
      <c r="BN675" s="119" t="str">
        <f t="shared" si="1120"/>
        <v/>
      </c>
      <c r="BO675" s="119" t="str">
        <f t="shared" si="1121"/>
        <v/>
      </c>
      <c r="BP675" s="17" t="str">
        <f t="shared" si="1122"/>
        <v/>
      </c>
      <c r="BQ675" s="17" t="str">
        <f t="shared" si="1123"/>
        <v/>
      </c>
      <c r="BR675" s="17" t="str">
        <f>IF(OR(BP675="",COUNTIF($BO$3:BO675,BO675)&lt;&gt;1),"",SUMIF(BO$3:BO$1048576,BO675,BP$3:BP$1048576))</f>
        <v/>
      </c>
      <c r="BS675" s="17" t="str">
        <f t="shared" si="1124"/>
        <v/>
      </c>
      <c r="BT675" s="17" t="str">
        <f t="shared" si="1125"/>
        <v/>
      </c>
      <c r="BU675" s="17" t="str">
        <f t="shared" si="1126"/>
        <v/>
      </c>
      <c r="BV675" s="24" t="str">
        <f t="shared" si="1127"/>
        <v/>
      </c>
      <c r="BW675" s="24" t="str">
        <f t="shared" si="1128"/>
        <v/>
      </c>
      <c r="BX675" s="24" t="str">
        <f t="shared" si="1129"/>
        <v/>
      </c>
      <c r="BY675" s="26" t="str">
        <f t="shared" si="1130"/>
        <v/>
      </c>
      <c r="BZ675" s="26" t="str">
        <f t="shared" si="1131"/>
        <v/>
      </c>
      <c r="CA675" s="26" t="str">
        <f t="shared" si="1132"/>
        <v/>
      </c>
      <c r="CB675" s="66" t="str">
        <f t="shared" si="1133"/>
        <v/>
      </c>
      <c r="CC675" s="65" t="str">
        <f t="shared" si="1134"/>
        <v/>
      </c>
      <c r="CD675" s="26" t="str">
        <f t="shared" si="1135"/>
        <v/>
      </c>
      <c r="CE675" s="26" t="str">
        <f t="shared" si="1136"/>
        <v/>
      </c>
      <c r="CF675" s="193" t="str">
        <f t="shared" si="1137"/>
        <v/>
      </c>
      <c r="CG675" s="193" t="str">
        <f t="shared" si="1138"/>
        <v/>
      </c>
      <c r="CH675" s="26" t="str">
        <f t="shared" si="1139"/>
        <v/>
      </c>
      <c r="CI675" s="26" t="str">
        <f t="shared" si="1140"/>
        <v/>
      </c>
      <c r="CJ675" s="65" t="str">
        <f t="shared" si="1141"/>
        <v/>
      </c>
      <c r="CK675" s="65" t="str">
        <f t="shared" si="1142"/>
        <v/>
      </c>
      <c r="CL675" s="64" t="str">
        <f t="shared" si="1143"/>
        <v/>
      </c>
      <c r="CM675" s="64" t="str">
        <f t="shared" si="1144"/>
        <v/>
      </c>
      <c r="CN675" s="65" t="str">
        <f t="shared" si="1145"/>
        <v/>
      </c>
      <c r="CP675" s="63" t="str">
        <f>IF(BH675="","",MAX($CP$3:CP674)+1)</f>
        <v/>
      </c>
      <c r="CQ675" s="24" t="str">
        <f t="shared" si="1146"/>
        <v/>
      </c>
      <c r="CR675" s="24" t="str">
        <f t="shared" si="1147"/>
        <v/>
      </c>
      <c r="CS675" s="24" t="str">
        <f t="shared" si="1148"/>
        <v/>
      </c>
      <c r="CT675" s="58" t="str">
        <f>IF(BO675="","",COUNTIF($BO$3:BO675,BO675)&amp;"@"&amp;BO675)</f>
        <v/>
      </c>
      <c r="CU675" s="16" t="str">
        <f t="shared" si="1086"/>
        <v/>
      </c>
      <c r="CV675" s="63" t="str">
        <f t="shared" si="1149"/>
        <v/>
      </c>
      <c r="CW675" s="16" t="str">
        <f t="shared" si="1150"/>
        <v/>
      </c>
      <c r="CX675" s="16" t="str">
        <f t="shared" si="1151"/>
        <v/>
      </c>
      <c r="CY675" s="16" t="str">
        <f t="shared" si="1152"/>
        <v/>
      </c>
      <c r="CZ675" s="85" t="str">
        <f t="shared" si="1153"/>
        <v/>
      </c>
      <c r="DA675" s="16" t="str">
        <f t="shared" si="1154"/>
        <v/>
      </c>
      <c r="DB675" s="16" t="str">
        <f t="shared" si="1155"/>
        <v/>
      </c>
      <c r="DC675" s="28" t="str">
        <f>IF(CP675="","",$DC$1&amp;(INDEX(価格設定!D$1:XFD$3,ROW(価格設定!$D$3),MATCH($AW675,価格設定!D$1:XFD$1,1))*100)&amp;"%")</f>
        <v/>
      </c>
      <c r="DD675" s="28" t="str">
        <f>IF(CP675="","",$DD$1&amp;(INDEX(価格設定!D$1:XFD$3,ROW(価格設定!$D$2),MATCH($AW675,価格設定!D$1:XFD$1,1))*100)&amp;"%")</f>
        <v/>
      </c>
      <c r="DE675" s="29" t="str">
        <f t="shared" si="1156"/>
        <v/>
      </c>
      <c r="DG675" s="58" t="str">
        <f t="shared" si="1157"/>
        <v/>
      </c>
      <c r="DH675" s="58" t="str">
        <f t="shared" si="1158"/>
        <v/>
      </c>
      <c r="DI675" s="58" t="str">
        <f t="shared" si="1159"/>
        <v/>
      </c>
      <c r="DJ675" s="85" t="str">
        <f t="shared" si="1160"/>
        <v/>
      </c>
      <c r="DL675" s="58" t="str">
        <f>IF(COUNTIF(DG$3:DG$1048576,DG675)=COUNTIF($DG$3:$DG675,DG675),DG675,"")</f>
        <v/>
      </c>
      <c r="DM675" s="85" t="str">
        <f t="shared" si="1161"/>
        <v/>
      </c>
      <c r="DN675" s="85" t="str">
        <f t="shared" si="1087"/>
        <v/>
      </c>
      <c r="DO675" s="85" t="str">
        <f t="shared" si="1087"/>
        <v/>
      </c>
      <c r="DP675" s="303"/>
      <c r="DQ675" s="17" t="str">
        <f t="shared" si="1088"/>
        <v/>
      </c>
      <c r="DR675" s="17" t="str">
        <f t="shared" si="1089"/>
        <v/>
      </c>
      <c r="DS675" s="17" t="str">
        <f t="shared" si="1090"/>
        <v/>
      </c>
      <c r="DU675" s="16" t="str">
        <f t="shared" si="1162"/>
        <v/>
      </c>
      <c r="DV675" s="16" t="str">
        <f>IF(DU675="","",COUNT($DU$3:DU675))</f>
        <v/>
      </c>
      <c r="DW675" s="16" t="str">
        <f t="shared" si="1163"/>
        <v/>
      </c>
      <c r="DX675" s="16" t="str">
        <f t="shared" si="1164"/>
        <v/>
      </c>
      <c r="DY675" s="16" t="str">
        <f>IF(DZ675="","",COUNTIF(DZ$3:DZ675,DZ675))</f>
        <v/>
      </c>
      <c r="DZ675" s="16" t="str">
        <f t="shared" si="1165"/>
        <v/>
      </c>
      <c r="EA675" s="16" t="str">
        <f t="shared" si="1166"/>
        <v/>
      </c>
      <c r="EB675" s="16" t="str">
        <f t="shared" si="1167"/>
        <v/>
      </c>
      <c r="EC675" s="16" t="str">
        <f t="shared" si="1168"/>
        <v/>
      </c>
      <c r="ED675" s="16" t="str">
        <f t="shared" si="1169"/>
        <v/>
      </c>
      <c r="EE675" s="16" t="str">
        <f t="shared" si="1170"/>
        <v/>
      </c>
      <c r="EF675" s="16" t="str">
        <f t="shared" si="1171"/>
        <v/>
      </c>
      <c r="EG675" s="16" t="str">
        <f t="shared" si="1172"/>
        <v/>
      </c>
      <c r="EH675" s="16" t="str">
        <f t="shared" si="1173"/>
        <v/>
      </c>
      <c r="EI675" s="16" t="str">
        <f t="shared" si="1174"/>
        <v/>
      </c>
      <c r="EJ675" s="16" t="str">
        <f t="shared" si="1175"/>
        <v/>
      </c>
      <c r="EK675" s="16" t="str">
        <f t="shared" si="1176"/>
        <v/>
      </c>
      <c r="EL675" s="58" t="str">
        <f t="shared" si="1177"/>
        <v/>
      </c>
      <c r="EM675" s="58" t="str">
        <f>IF(OR($DZ675="",CR675=""),IF($EL675="","",$EL675),IF(OR(CR675="なし",CR675=0),領収書!$H$1,CR675))</f>
        <v/>
      </c>
      <c r="EN675" s="58" t="str">
        <f>IF(OR($DZ675="",CS675=""),IF($EL675="","",$EL675),IF(OR(CS675="なし",CS675=0),入力!$EN$1,CS675))</f>
        <v/>
      </c>
      <c r="EO675" s="63" t="str">
        <f t="shared" si="1178"/>
        <v/>
      </c>
      <c r="EP675" s="63" t="str">
        <f t="shared" si="1179"/>
        <v/>
      </c>
      <c r="ER675" s="16" t="str">
        <f>IF(AND(COUNTIF($ET$3:ET675,ET675)=1,ET675&lt;&gt;""),MAX($ER$3:ER674)+1,"")</f>
        <v/>
      </c>
      <c r="ES675" s="16" t="str">
        <f>IF(価格設定!B677="","",価格設定!B677)</f>
        <v/>
      </c>
      <c r="ET675" s="16" t="str">
        <f>IF(価格設定!C677="","",価格設定!C677)</f>
        <v/>
      </c>
      <c r="EV675" s="16" t="str">
        <f t="shared" si="1091"/>
        <v/>
      </c>
      <c r="EW675" s="16" t="str">
        <f t="shared" si="1180"/>
        <v/>
      </c>
    </row>
    <row r="676" spans="1:153" ht="30" customHeight="1" x14ac:dyDescent="0.2">
      <c r="A676" s="225"/>
      <c r="B676" s="212"/>
      <c r="C676" s="221"/>
      <c r="D676" s="164"/>
      <c r="E676" s="165"/>
      <c r="F676" s="166"/>
      <c r="G676" s="167"/>
      <c r="H676" s="179"/>
      <c r="I676" s="306"/>
      <c r="J676" s="169"/>
      <c r="K676" s="179"/>
      <c r="L676" s="186"/>
      <c r="M676" s="186"/>
      <c r="N676" s="168"/>
      <c r="O676" s="170"/>
      <c r="P676" s="212"/>
      <c r="Q676" s="179" t="str">
        <f>IFERROR(IF(H676="","",IFERROR(INDEX(価格設定!$B$5:$B$1048576,MATCH(H676,価格設定!$B$5:$B$1048576,0),0),INDEX(価格設定!$B$5:$B$1048576,MATCH("*"&amp;H676&amp;"*",価格設定!$B$5:$B$1048576,0),0))),H676)</f>
        <v/>
      </c>
      <c r="R676" s="250" t="str">
        <f>IFERROR(IF(Q676="",IF(K676="","",K676),IF(K676="",IF(INDEX(価格設定!$C$5:$C$1048576,MATCH(Q676,価格設定!$B$5:$B$1048576,0),0)=0,"",INDEX(価格設定!$C$5:$C$1048576,MATCH(Q676,価格設定!$B$5:$B$1048576,0),0)),IF(K676="なし","",K676))),"")</f>
        <v/>
      </c>
      <c r="S676" s="308" t="str">
        <f t="shared" si="1092"/>
        <v/>
      </c>
      <c r="T676" s="126" t="str">
        <f>IFERROR(IF(J676="",IF(INDEX(価格設定!$E$5:$R$1048576,MATCH($Q676,価格設定!B$5:B$1048576,0),MATCH($AW676,価格設定!E$1:X$1,1))=0,"",INDEX(価格設定!$E$5:$R$1048576,MATCH($Q676,価格設定!B$5:B$1048576,0),MATCH($AW676,価格設定!E$1:X$1,1))),J676),"")</f>
        <v/>
      </c>
      <c r="U676" s="126" t="str">
        <f t="shared" si="1093"/>
        <v/>
      </c>
      <c r="V676" s="132" t="str">
        <f t="shared" si="1094"/>
        <v/>
      </c>
      <c r="W676" s="127" t="str">
        <f>IFERROR(IF(OR(T676="",T676&lt;0),"",IFERROR(INDEX(価格設定!E$2:X$3,IF(AND(K676=$K$1,$K$1&lt;&gt;""),ROW(価格設定!$D$3)-1,MATCH(INDEX(価格設定!$D$5:$D$1048576,MATCH(Q676,価格設定!$B$5:$B$1048576,0),0),価格設定!$D$2:$D$3,0)),MATCH($AW676,価格設定!E$1:X$1,1)),INDEX(価格設定!E$2:X$2,0,MATCH($AW676,価格設定!E$1:X$1,1)))),"")</f>
        <v/>
      </c>
      <c r="X676" s="126" t="str">
        <f t="shared" si="1085"/>
        <v/>
      </c>
      <c r="Y676" s="128" t="str">
        <f t="shared" si="1095"/>
        <v/>
      </c>
      <c r="Z676" s="126" t="str">
        <f t="shared" si="1096"/>
        <v/>
      </c>
      <c r="AA676" s="129" t="str">
        <f t="shared" si="1097"/>
        <v/>
      </c>
      <c r="AB676" s="126" t="str">
        <f t="shared" si="1098"/>
        <v/>
      </c>
      <c r="AC676" s="280" t="str">
        <f t="shared" si="1099"/>
        <v/>
      </c>
      <c r="AD676" s="15"/>
      <c r="AE676" s="204" t="str">
        <f>IF(AF676="","",COUNT($AF$3:AF676))</f>
        <v/>
      </c>
      <c r="AF676" s="206" t="str">
        <f t="shared" si="1100"/>
        <v/>
      </c>
      <c r="AG676" s="204" t="str">
        <f t="shared" si="1101"/>
        <v/>
      </c>
      <c r="AH676" s="204" t="str">
        <f t="shared" si="1102"/>
        <v/>
      </c>
      <c r="AI676" s="287"/>
      <c r="AJ676" s="15"/>
      <c r="AK676" s="138" t="str">
        <f t="shared" si="1103"/>
        <v/>
      </c>
      <c r="AL676" s="131" t="str">
        <f t="shared" si="1104"/>
        <v/>
      </c>
      <c r="AM676" s="131" t="str">
        <f t="shared" si="1105"/>
        <v/>
      </c>
      <c r="AN676" s="313" t="str">
        <f t="shared" si="1106"/>
        <v/>
      </c>
      <c r="AO676" s="316" t="str">
        <f t="shared" si="1107"/>
        <v/>
      </c>
      <c r="AP676" s="18"/>
      <c r="AQ676" s="3" t="str">
        <f>IF(F676="","",MAX($AQ$3:AQ675)+1)</f>
        <v/>
      </c>
      <c r="AR676" s="3" t="str">
        <f>IF(OR(AQ676="",BB676=""),"",MAX($AR$3:AR675)+1)</f>
        <v/>
      </c>
      <c r="AS676" s="3" t="str">
        <f>IF(CQ676="","",RANK(CQ676,CQ$3:CQ$1048576,1)+COUNTIF($CQ$3:CQ676,CQ676)-1)</f>
        <v/>
      </c>
      <c r="AT676" s="21" t="str">
        <f>IF(C676="",IF(OR(AND($H676&lt;&gt;"",C676=""),AND($F675=$F676,$AZ676&lt;&gt;""),COUNTA($H$3:$H$1048576,#REF!,$F$3:$F$1048576)&gt;COUNTA($H$3:$H676,#REF!,$F$3:$F676),$AZ676&lt;&gt;""),INDEX(AT$3:AT$1048576,MATCH(MAX($AQ$3:$AQ675),$AQ$3:$AQ$1048576,0),0),""),C676)</f>
        <v/>
      </c>
      <c r="AU676" s="21" t="str">
        <f>IF(D676="",IF(OR(AND($H676&lt;&gt;"",D676=""),AND($F675=$F676,$AZ676&lt;&gt;""),COUNTA($H$3:$H$1048576,#REF!,$F$3:$F$1048576)&gt;COUNTA($H$3:$H676,#REF!,$F$3:$F676),$AZ676&lt;&gt;""),INDEX(AU$3:AU$1048576,MATCH(MAX($AQ$3:$AQ675),$AQ$3:$AQ$1048576,0),0),""),D676)</f>
        <v/>
      </c>
      <c r="AV676" s="21" t="str">
        <f>IF(E676="",IF(OR(AND($H676&lt;&gt;"",E676=""),AND($F675=$F676,$AZ676&lt;&gt;""),COUNTA($H$3:$H$1048576,#REF!,$F$3:$F$1048576)&gt;COUNTA($H$3:$H676,#REF!,$F$3:$F676),$AZ676&lt;&gt;""),INDEX(AV$3:AV$1048576,MATCH(MAX($AQ$3:$AQ675),$AQ$3:$AQ$1048576,0),0),""),E676)</f>
        <v/>
      </c>
      <c r="AW676" s="24" t="str">
        <f t="shared" si="1108"/>
        <v/>
      </c>
      <c r="AX676" s="13" t="str">
        <f t="shared" si="1109"/>
        <v/>
      </c>
      <c r="AY676" s="4" t="str">
        <f t="shared" si="1110"/>
        <v/>
      </c>
      <c r="AZ676" s="4" t="str">
        <f>IF(AX676="",IF(OR(AND(H676&lt;&gt;"",F676=""),COUNTA($H$3:$H$1048576)&gt;COUNTA($H$3:$H676)),INDEX(AX$3:AX676,MATCH(MAX($AQ$3:AQ676),AQ$3:AQ676,0),0),""),AX676)</f>
        <v/>
      </c>
      <c r="BA676" s="4" t="str">
        <f>IF(AY676="",IF(AND(H676&lt;&gt;"",F676=""),INDEX(AY$3:AY676,MATCH(MAX($AQ$3:AQ676),AQ$3:AQ676,0),0),""),AY676)</f>
        <v/>
      </c>
      <c r="BB676" s="82" t="str">
        <f>IF(BC676="","",RANK(BC676,BC$3:BC$1048576,1)+COUNTIF($BC$3:BC676,BC676)-1)</f>
        <v/>
      </c>
      <c r="BC676" s="139" t="str">
        <f t="shared" si="1111"/>
        <v/>
      </c>
      <c r="BD676" s="46" t="str">
        <f t="shared" si="1112"/>
        <v/>
      </c>
      <c r="BE676" s="46" t="str">
        <f t="shared" si="1113"/>
        <v/>
      </c>
      <c r="BF676" s="46" t="str">
        <f t="shared" si="1114"/>
        <v/>
      </c>
      <c r="BG676" s="4" t="str">
        <f t="shared" si="1115"/>
        <v/>
      </c>
      <c r="BH676" s="180" t="str">
        <f t="shared" si="1116"/>
        <v/>
      </c>
      <c r="BI676" s="16" t="str">
        <f t="shared" si="1117"/>
        <v/>
      </c>
      <c r="BJ676" s="52" t="str">
        <f>IF(BI676="","",IF(W676="","",IF(AND(K676=$K$1,$K$1&lt;&gt;""),$BT$2,IFERROR(IF(INDEX(価格設定!$D$5:$D$1048576,MATCH(Q676,価格設定!$B$5:$B$1048576,0),0)=価格設定!$D$3,$BT$2,$BS$2),$BS$2))))</f>
        <v/>
      </c>
      <c r="BK676" s="16" t="str">
        <f>IF(BI676="","",IF(COUNTIF($BI$3:BI676,BI676)=1,1,IF(AND(BI675=BI676,BH676=""),BK675,COUNTIF($BH$3:BH676,BH676))))</f>
        <v/>
      </c>
      <c r="BL676" s="52" t="str">
        <f t="shared" si="1118"/>
        <v/>
      </c>
      <c r="BM676" s="52" t="str">
        <f t="shared" si="1119"/>
        <v/>
      </c>
      <c r="BN676" s="119" t="str">
        <f t="shared" si="1120"/>
        <v/>
      </c>
      <c r="BO676" s="119" t="str">
        <f t="shared" si="1121"/>
        <v/>
      </c>
      <c r="BP676" s="17" t="str">
        <f t="shared" si="1122"/>
        <v/>
      </c>
      <c r="BQ676" s="17" t="str">
        <f t="shared" si="1123"/>
        <v/>
      </c>
      <c r="BR676" s="17" t="str">
        <f>IF(OR(BP676="",COUNTIF($BO$3:BO676,BO676)&lt;&gt;1),"",SUMIF(BO$3:BO$1048576,BO676,BP$3:BP$1048576))</f>
        <v/>
      </c>
      <c r="BS676" s="17" t="str">
        <f t="shared" si="1124"/>
        <v/>
      </c>
      <c r="BT676" s="17" t="str">
        <f t="shared" si="1125"/>
        <v/>
      </c>
      <c r="BU676" s="17" t="str">
        <f t="shared" si="1126"/>
        <v/>
      </c>
      <c r="BV676" s="24" t="str">
        <f t="shared" si="1127"/>
        <v/>
      </c>
      <c r="BW676" s="24" t="str">
        <f t="shared" si="1128"/>
        <v/>
      </c>
      <c r="BX676" s="24" t="str">
        <f t="shared" si="1129"/>
        <v/>
      </c>
      <c r="BY676" s="26" t="str">
        <f t="shared" si="1130"/>
        <v/>
      </c>
      <c r="BZ676" s="26" t="str">
        <f t="shared" si="1131"/>
        <v/>
      </c>
      <c r="CA676" s="26" t="str">
        <f t="shared" si="1132"/>
        <v/>
      </c>
      <c r="CB676" s="66" t="str">
        <f t="shared" si="1133"/>
        <v/>
      </c>
      <c r="CC676" s="65" t="str">
        <f t="shared" si="1134"/>
        <v/>
      </c>
      <c r="CD676" s="26" t="str">
        <f t="shared" si="1135"/>
        <v/>
      </c>
      <c r="CE676" s="26" t="str">
        <f t="shared" si="1136"/>
        <v/>
      </c>
      <c r="CF676" s="193" t="str">
        <f t="shared" si="1137"/>
        <v/>
      </c>
      <c r="CG676" s="193" t="str">
        <f t="shared" si="1138"/>
        <v/>
      </c>
      <c r="CH676" s="26" t="str">
        <f t="shared" si="1139"/>
        <v/>
      </c>
      <c r="CI676" s="26" t="str">
        <f t="shared" si="1140"/>
        <v/>
      </c>
      <c r="CJ676" s="65" t="str">
        <f t="shared" si="1141"/>
        <v/>
      </c>
      <c r="CK676" s="65" t="str">
        <f t="shared" si="1142"/>
        <v/>
      </c>
      <c r="CL676" s="64" t="str">
        <f t="shared" si="1143"/>
        <v/>
      </c>
      <c r="CM676" s="64" t="str">
        <f t="shared" si="1144"/>
        <v/>
      </c>
      <c r="CN676" s="65" t="str">
        <f t="shared" si="1145"/>
        <v/>
      </c>
      <c r="CP676" s="63" t="str">
        <f>IF(BH676="","",MAX($CP$3:CP675)+1)</f>
        <v/>
      </c>
      <c r="CQ676" s="24" t="str">
        <f t="shared" si="1146"/>
        <v/>
      </c>
      <c r="CR676" s="24" t="str">
        <f t="shared" si="1147"/>
        <v/>
      </c>
      <c r="CS676" s="24" t="str">
        <f t="shared" si="1148"/>
        <v/>
      </c>
      <c r="CT676" s="58" t="str">
        <f>IF(BO676="","",COUNTIF($BO$3:BO676,BO676)&amp;"@"&amp;BO676)</f>
        <v/>
      </c>
      <c r="CU676" s="16" t="str">
        <f t="shared" si="1086"/>
        <v/>
      </c>
      <c r="CV676" s="63" t="str">
        <f t="shared" si="1149"/>
        <v/>
      </c>
      <c r="CW676" s="16" t="str">
        <f t="shared" si="1150"/>
        <v/>
      </c>
      <c r="CX676" s="16" t="str">
        <f t="shared" si="1151"/>
        <v/>
      </c>
      <c r="CY676" s="16" t="str">
        <f t="shared" si="1152"/>
        <v/>
      </c>
      <c r="CZ676" s="85" t="str">
        <f t="shared" si="1153"/>
        <v/>
      </c>
      <c r="DA676" s="16" t="str">
        <f t="shared" si="1154"/>
        <v/>
      </c>
      <c r="DB676" s="16" t="str">
        <f t="shared" si="1155"/>
        <v/>
      </c>
      <c r="DC676" s="28" t="str">
        <f>IF(CP676="","",$DC$1&amp;(INDEX(価格設定!D$1:XFD$3,ROW(価格設定!$D$3),MATCH($AW676,価格設定!D$1:XFD$1,1))*100)&amp;"%")</f>
        <v/>
      </c>
      <c r="DD676" s="28" t="str">
        <f>IF(CP676="","",$DD$1&amp;(INDEX(価格設定!D$1:XFD$3,ROW(価格設定!$D$2),MATCH($AW676,価格設定!D$1:XFD$1,1))*100)&amp;"%")</f>
        <v/>
      </c>
      <c r="DE676" s="29" t="str">
        <f t="shared" si="1156"/>
        <v/>
      </c>
      <c r="DG676" s="58" t="str">
        <f t="shared" si="1157"/>
        <v/>
      </c>
      <c r="DH676" s="58" t="str">
        <f t="shared" si="1158"/>
        <v/>
      </c>
      <c r="DI676" s="58" t="str">
        <f t="shared" si="1159"/>
        <v/>
      </c>
      <c r="DJ676" s="85" t="str">
        <f t="shared" si="1160"/>
        <v/>
      </c>
      <c r="DL676" s="58" t="str">
        <f>IF(COUNTIF(DG$3:DG$1048576,DG676)=COUNTIF($DG$3:$DG676,DG676),DG676,"")</f>
        <v/>
      </c>
      <c r="DM676" s="85" t="str">
        <f t="shared" si="1161"/>
        <v/>
      </c>
      <c r="DN676" s="85" t="str">
        <f t="shared" si="1087"/>
        <v/>
      </c>
      <c r="DO676" s="85" t="str">
        <f t="shared" si="1087"/>
        <v/>
      </c>
      <c r="DP676" s="303"/>
      <c r="DQ676" s="17" t="str">
        <f t="shared" si="1088"/>
        <v/>
      </c>
      <c r="DR676" s="17" t="str">
        <f t="shared" si="1089"/>
        <v/>
      </c>
      <c r="DS676" s="17" t="str">
        <f t="shared" si="1090"/>
        <v/>
      </c>
      <c r="DU676" s="16" t="str">
        <f t="shared" si="1162"/>
        <v/>
      </c>
      <c r="DV676" s="16" t="str">
        <f>IF(DU676="","",COUNT($DU$3:DU676))</f>
        <v/>
      </c>
      <c r="DW676" s="16" t="str">
        <f t="shared" si="1163"/>
        <v/>
      </c>
      <c r="DX676" s="16" t="str">
        <f t="shared" si="1164"/>
        <v/>
      </c>
      <c r="DY676" s="16" t="str">
        <f>IF(DZ676="","",COUNTIF(DZ$3:DZ676,DZ676))</f>
        <v/>
      </c>
      <c r="DZ676" s="16" t="str">
        <f t="shared" si="1165"/>
        <v/>
      </c>
      <c r="EA676" s="16" t="str">
        <f t="shared" si="1166"/>
        <v/>
      </c>
      <c r="EB676" s="16" t="str">
        <f t="shared" si="1167"/>
        <v/>
      </c>
      <c r="EC676" s="16" t="str">
        <f t="shared" si="1168"/>
        <v/>
      </c>
      <c r="ED676" s="16" t="str">
        <f t="shared" si="1169"/>
        <v/>
      </c>
      <c r="EE676" s="16" t="str">
        <f t="shared" si="1170"/>
        <v/>
      </c>
      <c r="EF676" s="16" t="str">
        <f t="shared" si="1171"/>
        <v/>
      </c>
      <c r="EG676" s="16" t="str">
        <f t="shared" si="1172"/>
        <v/>
      </c>
      <c r="EH676" s="16" t="str">
        <f t="shared" si="1173"/>
        <v/>
      </c>
      <c r="EI676" s="16" t="str">
        <f t="shared" si="1174"/>
        <v/>
      </c>
      <c r="EJ676" s="16" t="str">
        <f t="shared" si="1175"/>
        <v/>
      </c>
      <c r="EK676" s="16" t="str">
        <f t="shared" si="1176"/>
        <v/>
      </c>
      <c r="EL676" s="58" t="str">
        <f t="shared" si="1177"/>
        <v/>
      </c>
      <c r="EM676" s="58" t="str">
        <f>IF(OR($DZ676="",CR676=""),IF($EL676="","",$EL676),IF(OR(CR676="なし",CR676=0),領収書!$H$1,CR676))</f>
        <v/>
      </c>
      <c r="EN676" s="58" t="str">
        <f>IF(OR($DZ676="",CS676=""),IF($EL676="","",$EL676),IF(OR(CS676="なし",CS676=0),入力!$EN$1,CS676))</f>
        <v/>
      </c>
      <c r="EO676" s="63" t="str">
        <f t="shared" si="1178"/>
        <v/>
      </c>
      <c r="EP676" s="63" t="str">
        <f t="shared" si="1179"/>
        <v/>
      </c>
      <c r="ER676" s="16" t="str">
        <f>IF(AND(COUNTIF($ET$3:ET676,ET676)=1,ET676&lt;&gt;""),MAX($ER$3:ER675)+1,"")</f>
        <v/>
      </c>
      <c r="ES676" s="16" t="str">
        <f>IF(価格設定!B678="","",価格設定!B678)</f>
        <v/>
      </c>
      <c r="ET676" s="16" t="str">
        <f>IF(価格設定!C678="","",価格設定!C678)</f>
        <v/>
      </c>
      <c r="EV676" s="16" t="str">
        <f t="shared" si="1091"/>
        <v/>
      </c>
      <c r="EW676" s="16" t="str">
        <f t="shared" si="1180"/>
        <v/>
      </c>
    </row>
    <row r="677" spans="1:153" ht="30" customHeight="1" x14ac:dyDescent="0.2">
      <c r="A677" s="225"/>
      <c r="B677" s="212"/>
      <c r="C677" s="221"/>
      <c r="D677" s="164"/>
      <c r="E677" s="165"/>
      <c r="F677" s="166"/>
      <c r="G677" s="167"/>
      <c r="H677" s="179"/>
      <c r="I677" s="306"/>
      <c r="J677" s="169"/>
      <c r="K677" s="179"/>
      <c r="L677" s="186"/>
      <c r="M677" s="186"/>
      <c r="N677" s="168"/>
      <c r="O677" s="170"/>
      <c r="P677" s="212"/>
      <c r="Q677" s="179" t="str">
        <f>IFERROR(IF(H677="","",IFERROR(INDEX(価格設定!$B$5:$B$1048576,MATCH(H677,価格設定!$B$5:$B$1048576,0),0),INDEX(価格設定!$B$5:$B$1048576,MATCH("*"&amp;H677&amp;"*",価格設定!$B$5:$B$1048576,0),0))),H677)</f>
        <v/>
      </c>
      <c r="R677" s="250" t="str">
        <f>IFERROR(IF(Q677="",IF(K677="","",K677),IF(K677="",IF(INDEX(価格設定!$C$5:$C$1048576,MATCH(Q677,価格設定!$B$5:$B$1048576,0),0)=0,"",INDEX(価格設定!$C$5:$C$1048576,MATCH(Q677,価格設定!$B$5:$B$1048576,0),0)),IF(K677="なし","",K677))),"")</f>
        <v/>
      </c>
      <c r="S677" s="308" t="str">
        <f t="shared" si="1092"/>
        <v/>
      </c>
      <c r="T677" s="126" t="str">
        <f>IFERROR(IF(J677="",IF(INDEX(価格設定!$E$5:$R$1048576,MATCH($Q677,価格設定!B$5:B$1048576,0),MATCH($AW677,価格設定!E$1:X$1,1))=0,"",INDEX(価格設定!$E$5:$R$1048576,MATCH($Q677,価格設定!B$5:B$1048576,0),MATCH($AW677,価格設定!E$1:X$1,1))),J677),"")</f>
        <v/>
      </c>
      <c r="U677" s="126" t="str">
        <f t="shared" si="1093"/>
        <v/>
      </c>
      <c r="V677" s="132" t="str">
        <f t="shared" si="1094"/>
        <v/>
      </c>
      <c r="W677" s="127" t="str">
        <f>IFERROR(IF(OR(T677="",T677&lt;0),"",IFERROR(INDEX(価格設定!E$2:X$3,IF(AND(K677=$K$1,$K$1&lt;&gt;""),ROW(価格設定!$D$3)-1,MATCH(INDEX(価格設定!$D$5:$D$1048576,MATCH(Q677,価格設定!$B$5:$B$1048576,0),0),価格設定!$D$2:$D$3,0)),MATCH($AW677,価格設定!E$1:X$1,1)),INDEX(価格設定!E$2:X$2,0,MATCH($AW677,価格設定!E$1:X$1,1)))),"")</f>
        <v/>
      </c>
      <c r="X677" s="126" t="str">
        <f t="shared" si="1085"/>
        <v/>
      </c>
      <c r="Y677" s="128" t="str">
        <f t="shared" si="1095"/>
        <v/>
      </c>
      <c r="Z677" s="126" t="str">
        <f t="shared" si="1096"/>
        <v/>
      </c>
      <c r="AA677" s="129" t="str">
        <f t="shared" si="1097"/>
        <v/>
      </c>
      <c r="AB677" s="126" t="str">
        <f t="shared" si="1098"/>
        <v/>
      </c>
      <c r="AC677" s="280" t="str">
        <f t="shared" si="1099"/>
        <v/>
      </c>
      <c r="AD677" s="15"/>
      <c r="AE677" s="204" t="str">
        <f>IF(AF677="","",COUNT($AF$3:AF677))</f>
        <v/>
      </c>
      <c r="AF677" s="206" t="str">
        <f t="shared" si="1100"/>
        <v/>
      </c>
      <c r="AG677" s="204" t="str">
        <f t="shared" si="1101"/>
        <v/>
      </c>
      <c r="AH677" s="204" t="str">
        <f t="shared" si="1102"/>
        <v/>
      </c>
      <c r="AI677" s="287"/>
      <c r="AJ677" s="15"/>
      <c r="AK677" s="138" t="str">
        <f t="shared" si="1103"/>
        <v/>
      </c>
      <c r="AL677" s="131" t="str">
        <f t="shared" si="1104"/>
        <v/>
      </c>
      <c r="AM677" s="131" t="str">
        <f t="shared" si="1105"/>
        <v/>
      </c>
      <c r="AN677" s="313" t="str">
        <f t="shared" si="1106"/>
        <v/>
      </c>
      <c r="AO677" s="316" t="str">
        <f t="shared" si="1107"/>
        <v/>
      </c>
      <c r="AP677" s="18"/>
      <c r="AQ677" s="3" t="str">
        <f>IF(F677="","",MAX($AQ$3:AQ676)+1)</f>
        <v/>
      </c>
      <c r="AR677" s="3" t="str">
        <f>IF(OR(AQ677="",BB677=""),"",MAX($AR$3:AR676)+1)</f>
        <v/>
      </c>
      <c r="AS677" s="3" t="str">
        <f>IF(CQ677="","",RANK(CQ677,CQ$3:CQ$1048576,1)+COUNTIF($CQ$3:CQ677,CQ677)-1)</f>
        <v/>
      </c>
      <c r="AT677" s="21" t="str">
        <f>IF(C677="",IF(OR(AND($H677&lt;&gt;"",C677=""),AND($F676=$F677,$AZ677&lt;&gt;""),COUNTA($H$3:$H$1048576,#REF!,$F$3:$F$1048576)&gt;COUNTA($H$3:$H677,#REF!,$F$3:$F677),$AZ677&lt;&gt;""),INDEX(AT$3:AT$1048576,MATCH(MAX($AQ$3:$AQ676),$AQ$3:$AQ$1048576,0),0),""),C677)</f>
        <v/>
      </c>
      <c r="AU677" s="21" t="str">
        <f>IF(D677="",IF(OR(AND($H677&lt;&gt;"",D677=""),AND($F676=$F677,$AZ677&lt;&gt;""),COUNTA($H$3:$H$1048576,#REF!,$F$3:$F$1048576)&gt;COUNTA($H$3:$H677,#REF!,$F$3:$F677),$AZ677&lt;&gt;""),INDEX(AU$3:AU$1048576,MATCH(MAX($AQ$3:$AQ676),$AQ$3:$AQ$1048576,0),0),""),D677)</f>
        <v/>
      </c>
      <c r="AV677" s="21" t="str">
        <f>IF(E677="",IF(OR(AND($H677&lt;&gt;"",E677=""),AND($F676=$F677,$AZ677&lt;&gt;""),COUNTA($H$3:$H$1048576,#REF!,$F$3:$F$1048576)&gt;COUNTA($H$3:$H677,#REF!,$F$3:$F677),$AZ677&lt;&gt;""),INDEX(AV$3:AV$1048576,MATCH(MAX($AQ$3:$AQ676),$AQ$3:$AQ$1048576,0),0),""),E677)</f>
        <v/>
      </c>
      <c r="AW677" s="24" t="str">
        <f t="shared" si="1108"/>
        <v/>
      </c>
      <c r="AX677" s="13" t="str">
        <f t="shared" si="1109"/>
        <v/>
      </c>
      <c r="AY677" s="4" t="str">
        <f t="shared" si="1110"/>
        <v/>
      </c>
      <c r="AZ677" s="4" t="str">
        <f>IF(AX677="",IF(OR(AND(H677&lt;&gt;"",F677=""),COUNTA($H$3:$H$1048576)&gt;COUNTA($H$3:$H677)),INDEX(AX$3:AX677,MATCH(MAX($AQ$3:AQ677),AQ$3:AQ677,0),0),""),AX677)</f>
        <v/>
      </c>
      <c r="BA677" s="4" t="str">
        <f>IF(AY677="",IF(AND(H677&lt;&gt;"",F677=""),INDEX(AY$3:AY677,MATCH(MAX($AQ$3:AQ677),AQ$3:AQ677,0),0),""),AY677)</f>
        <v/>
      </c>
      <c r="BB677" s="82" t="str">
        <f>IF(BC677="","",RANK(BC677,BC$3:BC$1048576,1)+COUNTIF($BC$3:BC677,BC677)-1)</f>
        <v/>
      </c>
      <c r="BC677" s="139" t="str">
        <f t="shared" si="1111"/>
        <v/>
      </c>
      <c r="BD677" s="46" t="str">
        <f t="shared" si="1112"/>
        <v/>
      </c>
      <c r="BE677" s="46" t="str">
        <f t="shared" si="1113"/>
        <v/>
      </c>
      <c r="BF677" s="46" t="str">
        <f t="shared" si="1114"/>
        <v/>
      </c>
      <c r="BG677" s="4" t="str">
        <f t="shared" si="1115"/>
        <v/>
      </c>
      <c r="BH677" s="180" t="str">
        <f t="shared" si="1116"/>
        <v/>
      </c>
      <c r="BI677" s="16" t="str">
        <f t="shared" si="1117"/>
        <v/>
      </c>
      <c r="BJ677" s="52" t="str">
        <f>IF(BI677="","",IF(W677="","",IF(AND(K677=$K$1,$K$1&lt;&gt;""),$BT$2,IFERROR(IF(INDEX(価格設定!$D$5:$D$1048576,MATCH(Q677,価格設定!$B$5:$B$1048576,0),0)=価格設定!$D$3,$BT$2,$BS$2),$BS$2))))</f>
        <v/>
      </c>
      <c r="BK677" s="16" t="str">
        <f>IF(BI677="","",IF(COUNTIF($BI$3:BI677,BI677)=1,1,IF(AND(BI676=BI677,BH677=""),BK676,COUNTIF($BH$3:BH677,BH677))))</f>
        <v/>
      </c>
      <c r="BL677" s="52" t="str">
        <f t="shared" si="1118"/>
        <v/>
      </c>
      <c r="BM677" s="52" t="str">
        <f t="shared" si="1119"/>
        <v/>
      </c>
      <c r="BN677" s="119" t="str">
        <f t="shared" si="1120"/>
        <v/>
      </c>
      <c r="BO677" s="119" t="str">
        <f t="shared" si="1121"/>
        <v/>
      </c>
      <c r="BP677" s="17" t="str">
        <f t="shared" si="1122"/>
        <v/>
      </c>
      <c r="BQ677" s="17" t="str">
        <f t="shared" si="1123"/>
        <v/>
      </c>
      <c r="BR677" s="17" t="str">
        <f>IF(OR(BP677="",COUNTIF($BO$3:BO677,BO677)&lt;&gt;1),"",SUMIF(BO$3:BO$1048576,BO677,BP$3:BP$1048576))</f>
        <v/>
      </c>
      <c r="BS677" s="17" t="str">
        <f t="shared" si="1124"/>
        <v/>
      </c>
      <c r="BT677" s="17" t="str">
        <f t="shared" si="1125"/>
        <v/>
      </c>
      <c r="BU677" s="17" t="str">
        <f t="shared" si="1126"/>
        <v/>
      </c>
      <c r="BV677" s="24" t="str">
        <f t="shared" si="1127"/>
        <v/>
      </c>
      <c r="BW677" s="24" t="str">
        <f t="shared" si="1128"/>
        <v/>
      </c>
      <c r="BX677" s="24" t="str">
        <f t="shared" si="1129"/>
        <v/>
      </c>
      <c r="BY677" s="26" t="str">
        <f t="shared" si="1130"/>
        <v/>
      </c>
      <c r="BZ677" s="26" t="str">
        <f t="shared" si="1131"/>
        <v/>
      </c>
      <c r="CA677" s="26" t="str">
        <f t="shared" si="1132"/>
        <v/>
      </c>
      <c r="CB677" s="66" t="str">
        <f t="shared" si="1133"/>
        <v/>
      </c>
      <c r="CC677" s="65" t="str">
        <f t="shared" si="1134"/>
        <v/>
      </c>
      <c r="CD677" s="26" t="str">
        <f t="shared" si="1135"/>
        <v/>
      </c>
      <c r="CE677" s="26" t="str">
        <f t="shared" si="1136"/>
        <v/>
      </c>
      <c r="CF677" s="193" t="str">
        <f t="shared" si="1137"/>
        <v/>
      </c>
      <c r="CG677" s="193" t="str">
        <f t="shared" si="1138"/>
        <v/>
      </c>
      <c r="CH677" s="26" t="str">
        <f t="shared" si="1139"/>
        <v/>
      </c>
      <c r="CI677" s="26" t="str">
        <f t="shared" si="1140"/>
        <v/>
      </c>
      <c r="CJ677" s="65" t="str">
        <f t="shared" si="1141"/>
        <v/>
      </c>
      <c r="CK677" s="65" t="str">
        <f t="shared" si="1142"/>
        <v/>
      </c>
      <c r="CL677" s="64" t="str">
        <f t="shared" si="1143"/>
        <v/>
      </c>
      <c r="CM677" s="64" t="str">
        <f t="shared" si="1144"/>
        <v/>
      </c>
      <c r="CN677" s="65" t="str">
        <f t="shared" si="1145"/>
        <v/>
      </c>
      <c r="CP677" s="63" t="str">
        <f>IF(BH677="","",MAX($CP$3:CP676)+1)</f>
        <v/>
      </c>
      <c r="CQ677" s="24" t="str">
        <f t="shared" si="1146"/>
        <v/>
      </c>
      <c r="CR677" s="24" t="str">
        <f t="shared" si="1147"/>
        <v/>
      </c>
      <c r="CS677" s="24" t="str">
        <f t="shared" si="1148"/>
        <v/>
      </c>
      <c r="CT677" s="58" t="str">
        <f>IF(BO677="","",COUNTIF($BO$3:BO677,BO677)&amp;"@"&amp;BO677)</f>
        <v/>
      </c>
      <c r="CU677" s="16" t="str">
        <f t="shared" si="1086"/>
        <v/>
      </c>
      <c r="CV677" s="63" t="str">
        <f t="shared" si="1149"/>
        <v/>
      </c>
      <c r="CW677" s="16" t="str">
        <f t="shared" si="1150"/>
        <v/>
      </c>
      <c r="CX677" s="16" t="str">
        <f t="shared" si="1151"/>
        <v/>
      </c>
      <c r="CY677" s="16" t="str">
        <f t="shared" si="1152"/>
        <v/>
      </c>
      <c r="CZ677" s="85" t="str">
        <f t="shared" si="1153"/>
        <v/>
      </c>
      <c r="DA677" s="16" t="str">
        <f t="shared" si="1154"/>
        <v/>
      </c>
      <c r="DB677" s="16" t="str">
        <f t="shared" si="1155"/>
        <v/>
      </c>
      <c r="DC677" s="28" t="str">
        <f>IF(CP677="","",$DC$1&amp;(INDEX(価格設定!D$1:XFD$3,ROW(価格設定!$D$3),MATCH($AW677,価格設定!D$1:XFD$1,1))*100)&amp;"%")</f>
        <v/>
      </c>
      <c r="DD677" s="28" t="str">
        <f>IF(CP677="","",$DD$1&amp;(INDEX(価格設定!D$1:XFD$3,ROW(価格設定!$D$2),MATCH($AW677,価格設定!D$1:XFD$1,1))*100)&amp;"%")</f>
        <v/>
      </c>
      <c r="DE677" s="29" t="str">
        <f t="shared" si="1156"/>
        <v/>
      </c>
      <c r="DG677" s="58" t="str">
        <f t="shared" si="1157"/>
        <v/>
      </c>
      <c r="DH677" s="58" t="str">
        <f t="shared" si="1158"/>
        <v/>
      </c>
      <c r="DI677" s="58" t="str">
        <f t="shared" si="1159"/>
        <v/>
      </c>
      <c r="DJ677" s="85" t="str">
        <f t="shared" si="1160"/>
        <v/>
      </c>
      <c r="DL677" s="58" t="str">
        <f>IF(COUNTIF(DG$3:DG$1048576,DG677)=COUNTIF($DG$3:$DG677,DG677),DG677,"")</f>
        <v/>
      </c>
      <c r="DM677" s="85" t="str">
        <f t="shared" si="1161"/>
        <v/>
      </c>
      <c r="DN677" s="85" t="str">
        <f t="shared" si="1087"/>
        <v/>
      </c>
      <c r="DO677" s="85" t="str">
        <f t="shared" si="1087"/>
        <v/>
      </c>
      <c r="DP677" s="303"/>
      <c r="DQ677" s="17" t="str">
        <f t="shared" si="1088"/>
        <v/>
      </c>
      <c r="DR677" s="17" t="str">
        <f t="shared" si="1089"/>
        <v/>
      </c>
      <c r="DS677" s="17" t="str">
        <f t="shared" si="1090"/>
        <v/>
      </c>
      <c r="DU677" s="16" t="str">
        <f t="shared" si="1162"/>
        <v/>
      </c>
      <c r="DV677" s="16" t="str">
        <f>IF(DU677="","",COUNT($DU$3:DU677))</f>
        <v/>
      </c>
      <c r="DW677" s="16" t="str">
        <f t="shared" si="1163"/>
        <v/>
      </c>
      <c r="DX677" s="16" t="str">
        <f t="shared" si="1164"/>
        <v/>
      </c>
      <c r="DY677" s="16" t="str">
        <f>IF(DZ677="","",COUNTIF(DZ$3:DZ677,DZ677))</f>
        <v/>
      </c>
      <c r="DZ677" s="16" t="str">
        <f t="shared" si="1165"/>
        <v/>
      </c>
      <c r="EA677" s="16" t="str">
        <f t="shared" si="1166"/>
        <v/>
      </c>
      <c r="EB677" s="16" t="str">
        <f t="shared" si="1167"/>
        <v/>
      </c>
      <c r="EC677" s="16" t="str">
        <f t="shared" si="1168"/>
        <v/>
      </c>
      <c r="ED677" s="16" t="str">
        <f t="shared" si="1169"/>
        <v/>
      </c>
      <c r="EE677" s="16" t="str">
        <f t="shared" si="1170"/>
        <v/>
      </c>
      <c r="EF677" s="16" t="str">
        <f t="shared" si="1171"/>
        <v/>
      </c>
      <c r="EG677" s="16" t="str">
        <f t="shared" si="1172"/>
        <v/>
      </c>
      <c r="EH677" s="16" t="str">
        <f t="shared" si="1173"/>
        <v/>
      </c>
      <c r="EI677" s="16" t="str">
        <f t="shared" si="1174"/>
        <v/>
      </c>
      <c r="EJ677" s="16" t="str">
        <f t="shared" si="1175"/>
        <v/>
      </c>
      <c r="EK677" s="16" t="str">
        <f t="shared" si="1176"/>
        <v/>
      </c>
      <c r="EL677" s="58" t="str">
        <f t="shared" si="1177"/>
        <v/>
      </c>
      <c r="EM677" s="58" t="str">
        <f>IF(OR($DZ677="",CR677=""),IF($EL677="","",$EL677),IF(OR(CR677="なし",CR677=0),領収書!$H$1,CR677))</f>
        <v/>
      </c>
      <c r="EN677" s="58" t="str">
        <f>IF(OR($DZ677="",CS677=""),IF($EL677="","",$EL677),IF(OR(CS677="なし",CS677=0),入力!$EN$1,CS677))</f>
        <v/>
      </c>
      <c r="EO677" s="63" t="str">
        <f t="shared" si="1178"/>
        <v/>
      </c>
      <c r="EP677" s="63" t="str">
        <f t="shared" si="1179"/>
        <v/>
      </c>
      <c r="ER677" s="16" t="str">
        <f>IF(AND(COUNTIF($ET$3:ET677,ET677)=1,ET677&lt;&gt;""),MAX($ER$3:ER676)+1,"")</f>
        <v/>
      </c>
      <c r="ES677" s="16" t="str">
        <f>IF(価格設定!B679="","",価格設定!B679)</f>
        <v/>
      </c>
      <c r="ET677" s="16" t="str">
        <f>IF(価格設定!C679="","",価格設定!C679)</f>
        <v/>
      </c>
      <c r="EV677" s="16" t="str">
        <f t="shared" si="1091"/>
        <v/>
      </c>
      <c r="EW677" s="16" t="str">
        <f t="shared" si="1180"/>
        <v/>
      </c>
    </row>
    <row r="678" spans="1:153" ht="30" customHeight="1" x14ac:dyDescent="0.2">
      <c r="A678" s="225"/>
      <c r="B678" s="212"/>
      <c r="C678" s="221"/>
      <c r="D678" s="164"/>
      <c r="E678" s="165"/>
      <c r="F678" s="166"/>
      <c r="G678" s="167"/>
      <c r="H678" s="179"/>
      <c r="I678" s="306"/>
      <c r="J678" s="169"/>
      <c r="K678" s="179"/>
      <c r="L678" s="186"/>
      <c r="M678" s="186"/>
      <c r="N678" s="168"/>
      <c r="O678" s="170"/>
      <c r="P678" s="212"/>
      <c r="Q678" s="179" t="str">
        <f>IFERROR(IF(H678="","",IFERROR(INDEX(価格設定!$B$5:$B$1048576,MATCH(H678,価格設定!$B$5:$B$1048576,0),0),INDEX(価格設定!$B$5:$B$1048576,MATCH("*"&amp;H678&amp;"*",価格設定!$B$5:$B$1048576,0),0))),H678)</f>
        <v/>
      </c>
      <c r="R678" s="250" t="str">
        <f>IFERROR(IF(Q678="",IF(K678="","",K678),IF(K678="",IF(INDEX(価格設定!$C$5:$C$1048576,MATCH(Q678,価格設定!$B$5:$B$1048576,0),0)=0,"",INDEX(価格設定!$C$5:$C$1048576,MATCH(Q678,価格設定!$B$5:$B$1048576,0),0)),IF(K678="なし","",K678))),"")</f>
        <v/>
      </c>
      <c r="S678" s="308" t="str">
        <f t="shared" si="1092"/>
        <v/>
      </c>
      <c r="T678" s="126" t="str">
        <f>IFERROR(IF(J678="",IF(INDEX(価格設定!$E$5:$R$1048576,MATCH($Q678,価格設定!B$5:B$1048576,0),MATCH($AW678,価格設定!E$1:X$1,1))=0,"",INDEX(価格設定!$E$5:$R$1048576,MATCH($Q678,価格設定!B$5:B$1048576,0),MATCH($AW678,価格設定!E$1:X$1,1))),J678),"")</f>
        <v/>
      </c>
      <c r="U678" s="126" t="str">
        <f t="shared" si="1093"/>
        <v/>
      </c>
      <c r="V678" s="132" t="str">
        <f t="shared" si="1094"/>
        <v/>
      </c>
      <c r="W678" s="127" t="str">
        <f>IFERROR(IF(OR(T678="",T678&lt;0),"",IFERROR(INDEX(価格設定!E$2:X$3,IF(AND(K678=$K$1,$K$1&lt;&gt;""),ROW(価格設定!$D$3)-1,MATCH(INDEX(価格設定!$D$5:$D$1048576,MATCH(Q678,価格設定!$B$5:$B$1048576,0),0),価格設定!$D$2:$D$3,0)),MATCH($AW678,価格設定!E$1:X$1,1)),INDEX(価格設定!E$2:X$2,0,MATCH($AW678,価格設定!E$1:X$1,1)))),"")</f>
        <v/>
      </c>
      <c r="X678" s="126" t="str">
        <f t="shared" si="1085"/>
        <v/>
      </c>
      <c r="Y678" s="128" t="str">
        <f t="shared" si="1095"/>
        <v/>
      </c>
      <c r="Z678" s="126" t="str">
        <f t="shared" si="1096"/>
        <v/>
      </c>
      <c r="AA678" s="129" t="str">
        <f t="shared" si="1097"/>
        <v/>
      </c>
      <c r="AB678" s="126" t="str">
        <f t="shared" si="1098"/>
        <v/>
      </c>
      <c r="AC678" s="280" t="str">
        <f t="shared" si="1099"/>
        <v/>
      </c>
      <c r="AD678" s="15"/>
      <c r="AE678" s="204" t="str">
        <f>IF(AF678="","",COUNT($AF$3:AF678))</f>
        <v/>
      </c>
      <c r="AF678" s="206" t="str">
        <f t="shared" si="1100"/>
        <v/>
      </c>
      <c r="AG678" s="204" t="str">
        <f t="shared" si="1101"/>
        <v/>
      </c>
      <c r="AH678" s="204" t="str">
        <f t="shared" si="1102"/>
        <v/>
      </c>
      <c r="AI678" s="287"/>
      <c r="AJ678" s="15"/>
      <c r="AK678" s="138" t="str">
        <f t="shared" si="1103"/>
        <v/>
      </c>
      <c r="AL678" s="131" t="str">
        <f t="shared" si="1104"/>
        <v/>
      </c>
      <c r="AM678" s="131" t="str">
        <f t="shared" si="1105"/>
        <v/>
      </c>
      <c r="AN678" s="313" t="str">
        <f t="shared" si="1106"/>
        <v/>
      </c>
      <c r="AO678" s="316" t="str">
        <f t="shared" si="1107"/>
        <v/>
      </c>
      <c r="AP678" s="18"/>
      <c r="AQ678" s="3" t="str">
        <f>IF(F678="","",MAX($AQ$3:AQ677)+1)</f>
        <v/>
      </c>
      <c r="AR678" s="3" t="str">
        <f>IF(OR(AQ678="",BB678=""),"",MAX($AR$3:AR677)+1)</f>
        <v/>
      </c>
      <c r="AS678" s="3" t="str">
        <f>IF(CQ678="","",RANK(CQ678,CQ$3:CQ$1048576,1)+COUNTIF($CQ$3:CQ678,CQ678)-1)</f>
        <v/>
      </c>
      <c r="AT678" s="21" t="str">
        <f>IF(C678="",IF(OR(AND($H678&lt;&gt;"",C678=""),AND($F677=$F678,$AZ678&lt;&gt;""),COUNTA($H$3:$H$1048576,#REF!,$F$3:$F$1048576)&gt;COUNTA($H$3:$H678,#REF!,$F$3:$F678),$AZ678&lt;&gt;""),INDEX(AT$3:AT$1048576,MATCH(MAX($AQ$3:$AQ677),$AQ$3:$AQ$1048576,0),0),""),C678)</f>
        <v/>
      </c>
      <c r="AU678" s="21" t="str">
        <f>IF(D678="",IF(OR(AND($H678&lt;&gt;"",D678=""),AND($F677=$F678,$AZ678&lt;&gt;""),COUNTA($H$3:$H$1048576,#REF!,$F$3:$F$1048576)&gt;COUNTA($H$3:$H678,#REF!,$F$3:$F678),$AZ678&lt;&gt;""),INDEX(AU$3:AU$1048576,MATCH(MAX($AQ$3:$AQ677),$AQ$3:$AQ$1048576,0),0),""),D678)</f>
        <v/>
      </c>
      <c r="AV678" s="21" t="str">
        <f>IF(E678="",IF(OR(AND($H678&lt;&gt;"",E678=""),AND($F677=$F678,$AZ678&lt;&gt;""),COUNTA($H$3:$H$1048576,#REF!,$F$3:$F$1048576)&gt;COUNTA($H$3:$H678,#REF!,$F$3:$F678),$AZ678&lt;&gt;""),INDEX(AV$3:AV$1048576,MATCH(MAX($AQ$3:$AQ677),$AQ$3:$AQ$1048576,0),0),""),E678)</f>
        <v/>
      </c>
      <c r="AW678" s="24" t="str">
        <f t="shared" si="1108"/>
        <v/>
      </c>
      <c r="AX678" s="13" t="str">
        <f t="shared" si="1109"/>
        <v/>
      </c>
      <c r="AY678" s="4" t="str">
        <f t="shared" si="1110"/>
        <v/>
      </c>
      <c r="AZ678" s="4" t="str">
        <f>IF(AX678="",IF(OR(AND(H678&lt;&gt;"",F678=""),COUNTA($H$3:$H$1048576)&gt;COUNTA($H$3:$H678)),INDEX(AX$3:AX678,MATCH(MAX($AQ$3:AQ678),AQ$3:AQ678,0),0),""),AX678)</f>
        <v/>
      </c>
      <c r="BA678" s="4" t="str">
        <f>IF(AY678="",IF(AND(H678&lt;&gt;"",F678=""),INDEX(AY$3:AY678,MATCH(MAX($AQ$3:AQ678),AQ$3:AQ678,0),0),""),AY678)</f>
        <v/>
      </c>
      <c r="BB678" s="82" t="str">
        <f>IF(BC678="","",RANK(BC678,BC$3:BC$1048576,1)+COUNTIF($BC$3:BC678,BC678)-1)</f>
        <v/>
      </c>
      <c r="BC678" s="139" t="str">
        <f t="shared" si="1111"/>
        <v/>
      </c>
      <c r="BD678" s="46" t="str">
        <f t="shared" si="1112"/>
        <v/>
      </c>
      <c r="BE678" s="46" t="str">
        <f t="shared" si="1113"/>
        <v/>
      </c>
      <c r="BF678" s="46" t="str">
        <f t="shared" si="1114"/>
        <v/>
      </c>
      <c r="BG678" s="4" t="str">
        <f t="shared" si="1115"/>
        <v/>
      </c>
      <c r="BH678" s="180" t="str">
        <f t="shared" si="1116"/>
        <v/>
      </c>
      <c r="BI678" s="16" t="str">
        <f t="shared" si="1117"/>
        <v/>
      </c>
      <c r="BJ678" s="52" t="str">
        <f>IF(BI678="","",IF(W678="","",IF(AND(K678=$K$1,$K$1&lt;&gt;""),$BT$2,IFERROR(IF(INDEX(価格設定!$D$5:$D$1048576,MATCH(Q678,価格設定!$B$5:$B$1048576,0),0)=価格設定!$D$3,$BT$2,$BS$2),$BS$2))))</f>
        <v/>
      </c>
      <c r="BK678" s="16" t="str">
        <f>IF(BI678="","",IF(COUNTIF($BI$3:BI678,BI678)=1,1,IF(AND(BI677=BI678,BH678=""),BK677,COUNTIF($BH$3:BH678,BH678))))</f>
        <v/>
      </c>
      <c r="BL678" s="52" t="str">
        <f t="shared" si="1118"/>
        <v/>
      </c>
      <c r="BM678" s="52" t="str">
        <f t="shared" si="1119"/>
        <v/>
      </c>
      <c r="BN678" s="119" t="str">
        <f t="shared" si="1120"/>
        <v/>
      </c>
      <c r="BO678" s="119" t="str">
        <f t="shared" si="1121"/>
        <v/>
      </c>
      <c r="BP678" s="17" t="str">
        <f t="shared" si="1122"/>
        <v/>
      </c>
      <c r="BQ678" s="17" t="str">
        <f t="shared" si="1123"/>
        <v/>
      </c>
      <c r="BR678" s="17" t="str">
        <f>IF(OR(BP678="",COUNTIF($BO$3:BO678,BO678)&lt;&gt;1),"",SUMIF(BO$3:BO$1048576,BO678,BP$3:BP$1048576))</f>
        <v/>
      </c>
      <c r="BS678" s="17" t="str">
        <f t="shared" si="1124"/>
        <v/>
      </c>
      <c r="BT678" s="17" t="str">
        <f t="shared" si="1125"/>
        <v/>
      </c>
      <c r="BU678" s="17" t="str">
        <f t="shared" si="1126"/>
        <v/>
      </c>
      <c r="BV678" s="24" t="str">
        <f t="shared" si="1127"/>
        <v/>
      </c>
      <c r="BW678" s="24" t="str">
        <f t="shared" si="1128"/>
        <v/>
      </c>
      <c r="BX678" s="24" t="str">
        <f t="shared" si="1129"/>
        <v/>
      </c>
      <c r="BY678" s="26" t="str">
        <f t="shared" si="1130"/>
        <v/>
      </c>
      <c r="BZ678" s="26" t="str">
        <f t="shared" si="1131"/>
        <v/>
      </c>
      <c r="CA678" s="26" t="str">
        <f t="shared" si="1132"/>
        <v/>
      </c>
      <c r="CB678" s="66" t="str">
        <f t="shared" si="1133"/>
        <v/>
      </c>
      <c r="CC678" s="65" t="str">
        <f t="shared" si="1134"/>
        <v/>
      </c>
      <c r="CD678" s="26" t="str">
        <f t="shared" si="1135"/>
        <v/>
      </c>
      <c r="CE678" s="26" t="str">
        <f t="shared" si="1136"/>
        <v/>
      </c>
      <c r="CF678" s="193" t="str">
        <f t="shared" si="1137"/>
        <v/>
      </c>
      <c r="CG678" s="193" t="str">
        <f t="shared" si="1138"/>
        <v/>
      </c>
      <c r="CH678" s="26" t="str">
        <f t="shared" si="1139"/>
        <v/>
      </c>
      <c r="CI678" s="26" t="str">
        <f t="shared" si="1140"/>
        <v/>
      </c>
      <c r="CJ678" s="65" t="str">
        <f t="shared" si="1141"/>
        <v/>
      </c>
      <c r="CK678" s="65" t="str">
        <f t="shared" si="1142"/>
        <v/>
      </c>
      <c r="CL678" s="64" t="str">
        <f t="shared" si="1143"/>
        <v/>
      </c>
      <c r="CM678" s="64" t="str">
        <f t="shared" si="1144"/>
        <v/>
      </c>
      <c r="CN678" s="65" t="str">
        <f t="shared" si="1145"/>
        <v/>
      </c>
      <c r="CP678" s="63" t="str">
        <f>IF(BH678="","",MAX($CP$3:CP677)+1)</f>
        <v/>
      </c>
      <c r="CQ678" s="24" t="str">
        <f t="shared" si="1146"/>
        <v/>
      </c>
      <c r="CR678" s="24" t="str">
        <f t="shared" si="1147"/>
        <v/>
      </c>
      <c r="CS678" s="24" t="str">
        <f t="shared" si="1148"/>
        <v/>
      </c>
      <c r="CT678" s="58" t="str">
        <f>IF(BO678="","",COUNTIF($BO$3:BO678,BO678)&amp;"@"&amp;BO678)</f>
        <v/>
      </c>
      <c r="CU678" s="16" t="str">
        <f t="shared" si="1086"/>
        <v/>
      </c>
      <c r="CV678" s="63" t="str">
        <f t="shared" si="1149"/>
        <v/>
      </c>
      <c r="CW678" s="16" t="str">
        <f t="shared" si="1150"/>
        <v/>
      </c>
      <c r="CX678" s="16" t="str">
        <f t="shared" si="1151"/>
        <v/>
      </c>
      <c r="CY678" s="16" t="str">
        <f t="shared" si="1152"/>
        <v/>
      </c>
      <c r="CZ678" s="85" t="str">
        <f t="shared" si="1153"/>
        <v/>
      </c>
      <c r="DA678" s="16" t="str">
        <f t="shared" si="1154"/>
        <v/>
      </c>
      <c r="DB678" s="16" t="str">
        <f t="shared" si="1155"/>
        <v/>
      </c>
      <c r="DC678" s="28" t="str">
        <f>IF(CP678="","",$DC$1&amp;(INDEX(価格設定!D$1:XFD$3,ROW(価格設定!$D$3),MATCH($AW678,価格設定!D$1:XFD$1,1))*100)&amp;"%")</f>
        <v/>
      </c>
      <c r="DD678" s="28" t="str">
        <f>IF(CP678="","",$DD$1&amp;(INDEX(価格設定!D$1:XFD$3,ROW(価格設定!$D$2),MATCH($AW678,価格設定!D$1:XFD$1,1))*100)&amp;"%")</f>
        <v/>
      </c>
      <c r="DE678" s="29" t="str">
        <f t="shared" si="1156"/>
        <v/>
      </c>
      <c r="DG678" s="58" t="str">
        <f t="shared" si="1157"/>
        <v/>
      </c>
      <c r="DH678" s="58" t="str">
        <f t="shared" si="1158"/>
        <v/>
      </c>
      <c r="DI678" s="58" t="str">
        <f t="shared" si="1159"/>
        <v/>
      </c>
      <c r="DJ678" s="85" t="str">
        <f t="shared" si="1160"/>
        <v/>
      </c>
      <c r="DL678" s="58" t="str">
        <f>IF(COUNTIF(DG$3:DG$1048576,DG678)=COUNTIF($DG$3:$DG678,DG678),DG678,"")</f>
        <v/>
      </c>
      <c r="DM678" s="85" t="str">
        <f t="shared" si="1161"/>
        <v/>
      </c>
      <c r="DN678" s="85" t="str">
        <f t="shared" si="1087"/>
        <v/>
      </c>
      <c r="DO678" s="85" t="str">
        <f t="shared" si="1087"/>
        <v/>
      </c>
      <c r="DP678" s="303"/>
      <c r="DQ678" s="17" t="str">
        <f t="shared" si="1088"/>
        <v/>
      </c>
      <c r="DR678" s="17" t="str">
        <f t="shared" si="1089"/>
        <v/>
      </c>
      <c r="DS678" s="17" t="str">
        <f t="shared" si="1090"/>
        <v/>
      </c>
      <c r="DU678" s="16" t="str">
        <f t="shared" si="1162"/>
        <v/>
      </c>
      <c r="DV678" s="16" t="str">
        <f>IF(DU678="","",COUNT($DU$3:DU678))</f>
        <v/>
      </c>
      <c r="DW678" s="16" t="str">
        <f t="shared" si="1163"/>
        <v/>
      </c>
      <c r="DX678" s="16" t="str">
        <f t="shared" si="1164"/>
        <v/>
      </c>
      <c r="DY678" s="16" t="str">
        <f>IF(DZ678="","",COUNTIF(DZ$3:DZ678,DZ678))</f>
        <v/>
      </c>
      <c r="DZ678" s="16" t="str">
        <f t="shared" si="1165"/>
        <v/>
      </c>
      <c r="EA678" s="16" t="str">
        <f t="shared" si="1166"/>
        <v/>
      </c>
      <c r="EB678" s="16" t="str">
        <f t="shared" si="1167"/>
        <v/>
      </c>
      <c r="EC678" s="16" t="str">
        <f t="shared" si="1168"/>
        <v/>
      </c>
      <c r="ED678" s="16" t="str">
        <f t="shared" si="1169"/>
        <v/>
      </c>
      <c r="EE678" s="16" t="str">
        <f t="shared" si="1170"/>
        <v/>
      </c>
      <c r="EF678" s="16" t="str">
        <f t="shared" si="1171"/>
        <v/>
      </c>
      <c r="EG678" s="16" t="str">
        <f t="shared" si="1172"/>
        <v/>
      </c>
      <c r="EH678" s="16" t="str">
        <f t="shared" si="1173"/>
        <v/>
      </c>
      <c r="EI678" s="16" t="str">
        <f t="shared" si="1174"/>
        <v/>
      </c>
      <c r="EJ678" s="16" t="str">
        <f t="shared" si="1175"/>
        <v/>
      </c>
      <c r="EK678" s="16" t="str">
        <f t="shared" si="1176"/>
        <v/>
      </c>
      <c r="EL678" s="58" t="str">
        <f t="shared" si="1177"/>
        <v/>
      </c>
      <c r="EM678" s="58" t="str">
        <f>IF(OR($DZ678="",CR678=""),IF($EL678="","",$EL678),IF(OR(CR678="なし",CR678=0),領収書!$H$1,CR678))</f>
        <v/>
      </c>
      <c r="EN678" s="58" t="str">
        <f>IF(OR($DZ678="",CS678=""),IF($EL678="","",$EL678),IF(OR(CS678="なし",CS678=0),入力!$EN$1,CS678))</f>
        <v/>
      </c>
      <c r="EO678" s="63" t="str">
        <f t="shared" si="1178"/>
        <v/>
      </c>
      <c r="EP678" s="63" t="str">
        <f t="shared" si="1179"/>
        <v/>
      </c>
      <c r="ER678" s="16" t="str">
        <f>IF(AND(COUNTIF($ET$3:ET678,ET678)=1,ET678&lt;&gt;""),MAX($ER$3:ER677)+1,"")</f>
        <v/>
      </c>
      <c r="ES678" s="16" t="str">
        <f>IF(価格設定!B680="","",価格設定!B680)</f>
        <v/>
      </c>
      <c r="ET678" s="16" t="str">
        <f>IF(価格設定!C680="","",価格設定!C680)</f>
        <v/>
      </c>
      <c r="EV678" s="16" t="str">
        <f t="shared" si="1091"/>
        <v/>
      </c>
      <c r="EW678" s="16" t="str">
        <f t="shared" si="1180"/>
        <v/>
      </c>
    </row>
    <row r="679" spans="1:153" ht="30" customHeight="1" x14ac:dyDescent="0.2">
      <c r="A679" s="225"/>
      <c r="B679" s="212"/>
      <c r="C679" s="221"/>
      <c r="D679" s="164"/>
      <c r="E679" s="165"/>
      <c r="F679" s="166"/>
      <c r="G679" s="167"/>
      <c r="H679" s="179"/>
      <c r="I679" s="306"/>
      <c r="J679" s="169"/>
      <c r="K679" s="179"/>
      <c r="L679" s="186"/>
      <c r="M679" s="186"/>
      <c r="N679" s="168"/>
      <c r="O679" s="170"/>
      <c r="P679" s="212"/>
      <c r="Q679" s="179" t="str">
        <f>IFERROR(IF(H679="","",IFERROR(INDEX(価格設定!$B$5:$B$1048576,MATCH(H679,価格設定!$B$5:$B$1048576,0),0),INDEX(価格設定!$B$5:$B$1048576,MATCH("*"&amp;H679&amp;"*",価格設定!$B$5:$B$1048576,0),0))),H679)</f>
        <v/>
      </c>
      <c r="R679" s="250" t="str">
        <f>IFERROR(IF(Q679="",IF(K679="","",K679),IF(K679="",IF(INDEX(価格設定!$C$5:$C$1048576,MATCH(Q679,価格設定!$B$5:$B$1048576,0),0)=0,"",INDEX(価格設定!$C$5:$C$1048576,MATCH(Q679,価格設定!$B$5:$B$1048576,0),0)),IF(K679="なし","",K679))),"")</f>
        <v/>
      </c>
      <c r="S679" s="308" t="str">
        <f t="shared" si="1092"/>
        <v/>
      </c>
      <c r="T679" s="126" t="str">
        <f>IFERROR(IF(J679="",IF(INDEX(価格設定!$E$5:$R$1048576,MATCH($Q679,価格設定!B$5:B$1048576,0),MATCH($AW679,価格設定!E$1:X$1,1))=0,"",INDEX(価格設定!$E$5:$R$1048576,MATCH($Q679,価格設定!B$5:B$1048576,0),MATCH($AW679,価格設定!E$1:X$1,1))),J679),"")</f>
        <v/>
      </c>
      <c r="U679" s="126" t="str">
        <f t="shared" si="1093"/>
        <v/>
      </c>
      <c r="V679" s="132" t="str">
        <f t="shared" si="1094"/>
        <v/>
      </c>
      <c r="W679" s="127" t="str">
        <f>IFERROR(IF(OR(T679="",T679&lt;0),"",IFERROR(INDEX(価格設定!E$2:X$3,IF(AND(K679=$K$1,$K$1&lt;&gt;""),ROW(価格設定!$D$3)-1,MATCH(INDEX(価格設定!$D$5:$D$1048576,MATCH(Q679,価格設定!$B$5:$B$1048576,0),0),価格設定!$D$2:$D$3,0)),MATCH($AW679,価格設定!E$1:X$1,1)),INDEX(価格設定!E$2:X$2,0,MATCH($AW679,価格設定!E$1:X$1,1)))),"")</f>
        <v/>
      </c>
      <c r="X679" s="126" t="str">
        <f t="shared" si="1085"/>
        <v/>
      </c>
      <c r="Y679" s="128" t="str">
        <f t="shared" si="1095"/>
        <v/>
      </c>
      <c r="Z679" s="126" t="str">
        <f t="shared" si="1096"/>
        <v/>
      </c>
      <c r="AA679" s="129" t="str">
        <f t="shared" si="1097"/>
        <v/>
      </c>
      <c r="AB679" s="126" t="str">
        <f t="shared" si="1098"/>
        <v/>
      </c>
      <c r="AC679" s="280" t="str">
        <f t="shared" si="1099"/>
        <v/>
      </c>
      <c r="AD679" s="15"/>
      <c r="AE679" s="204" t="str">
        <f>IF(AF679="","",COUNT($AF$3:AF679))</f>
        <v/>
      </c>
      <c r="AF679" s="206" t="str">
        <f t="shared" si="1100"/>
        <v/>
      </c>
      <c r="AG679" s="204" t="str">
        <f t="shared" si="1101"/>
        <v/>
      </c>
      <c r="AH679" s="204" t="str">
        <f t="shared" si="1102"/>
        <v/>
      </c>
      <c r="AI679" s="287"/>
      <c r="AJ679" s="15"/>
      <c r="AK679" s="138" t="str">
        <f t="shared" si="1103"/>
        <v/>
      </c>
      <c r="AL679" s="131" t="str">
        <f t="shared" si="1104"/>
        <v/>
      </c>
      <c r="AM679" s="131" t="str">
        <f t="shared" si="1105"/>
        <v/>
      </c>
      <c r="AN679" s="313" t="str">
        <f t="shared" si="1106"/>
        <v/>
      </c>
      <c r="AO679" s="316" t="str">
        <f t="shared" si="1107"/>
        <v/>
      </c>
      <c r="AP679" s="18"/>
      <c r="AQ679" s="3" t="str">
        <f>IF(F679="","",MAX($AQ$3:AQ678)+1)</f>
        <v/>
      </c>
      <c r="AR679" s="3" t="str">
        <f>IF(OR(AQ679="",BB679=""),"",MAX($AR$3:AR678)+1)</f>
        <v/>
      </c>
      <c r="AS679" s="3" t="str">
        <f>IF(CQ679="","",RANK(CQ679,CQ$3:CQ$1048576,1)+COUNTIF($CQ$3:CQ679,CQ679)-1)</f>
        <v/>
      </c>
      <c r="AT679" s="21" t="str">
        <f>IF(C679="",IF(OR(AND($H679&lt;&gt;"",C679=""),AND($F678=$F679,$AZ679&lt;&gt;""),COUNTA($H$3:$H$1048576,#REF!,$F$3:$F$1048576)&gt;COUNTA($H$3:$H679,#REF!,$F$3:$F679),$AZ679&lt;&gt;""),INDEX(AT$3:AT$1048576,MATCH(MAX($AQ$3:$AQ678),$AQ$3:$AQ$1048576,0),0),""),C679)</f>
        <v/>
      </c>
      <c r="AU679" s="21" t="str">
        <f>IF(D679="",IF(OR(AND($H679&lt;&gt;"",D679=""),AND($F678=$F679,$AZ679&lt;&gt;""),COUNTA($H$3:$H$1048576,#REF!,$F$3:$F$1048576)&gt;COUNTA($H$3:$H679,#REF!,$F$3:$F679),$AZ679&lt;&gt;""),INDEX(AU$3:AU$1048576,MATCH(MAX($AQ$3:$AQ678),$AQ$3:$AQ$1048576,0),0),""),D679)</f>
        <v/>
      </c>
      <c r="AV679" s="21" t="str">
        <f>IF(E679="",IF(OR(AND($H679&lt;&gt;"",E679=""),AND($F678=$F679,$AZ679&lt;&gt;""),COUNTA($H$3:$H$1048576,#REF!,$F$3:$F$1048576)&gt;COUNTA($H$3:$H679,#REF!,$F$3:$F679),$AZ679&lt;&gt;""),INDEX(AV$3:AV$1048576,MATCH(MAX($AQ$3:$AQ678),$AQ$3:$AQ$1048576,0),0),""),E679)</f>
        <v/>
      </c>
      <c r="AW679" s="24" t="str">
        <f t="shared" si="1108"/>
        <v/>
      </c>
      <c r="AX679" s="13" t="str">
        <f t="shared" si="1109"/>
        <v/>
      </c>
      <c r="AY679" s="4" t="str">
        <f t="shared" si="1110"/>
        <v/>
      </c>
      <c r="AZ679" s="4" t="str">
        <f>IF(AX679="",IF(OR(AND(H679&lt;&gt;"",F679=""),COUNTA($H$3:$H$1048576)&gt;COUNTA($H$3:$H679)),INDEX(AX$3:AX679,MATCH(MAX($AQ$3:AQ679),AQ$3:AQ679,0),0),""),AX679)</f>
        <v/>
      </c>
      <c r="BA679" s="4" t="str">
        <f>IF(AY679="",IF(AND(H679&lt;&gt;"",F679=""),INDEX(AY$3:AY679,MATCH(MAX($AQ$3:AQ679),AQ$3:AQ679,0),0),""),AY679)</f>
        <v/>
      </c>
      <c r="BB679" s="82" t="str">
        <f>IF(BC679="","",RANK(BC679,BC$3:BC$1048576,1)+COUNTIF($BC$3:BC679,BC679)-1)</f>
        <v/>
      </c>
      <c r="BC679" s="139" t="str">
        <f t="shared" si="1111"/>
        <v/>
      </c>
      <c r="BD679" s="46" t="str">
        <f t="shared" si="1112"/>
        <v/>
      </c>
      <c r="BE679" s="46" t="str">
        <f t="shared" si="1113"/>
        <v/>
      </c>
      <c r="BF679" s="46" t="str">
        <f t="shared" si="1114"/>
        <v/>
      </c>
      <c r="BG679" s="4" t="str">
        <f t="shared" si="1115"/>
        <v/>
      </c>
      <c r="BH679" s="180" t="str">
        <f t="shared" si="1116"/>
        <v/>
      </c>
      <c r="BI679" s="16" t="str">
        <f t="shared" si="1117"/>
        <v/>
      </c>
      <c r="BJ679" s="52" t="str">
        <f>IF(BI679="","",IF(W679="","",IF(AND(K679=$K$1,$K$1&lt;&gt;""),$BT$2,IFERROR(IF(INDEX(価格設定!$D$5:$D$1048576,MATCH(Q679,価格設定!$B$5:$B$1048576,0),0)=価格設定!$D$3,$BT$2,$BS$2),$BS$2))))</f>
        <v/>
      </c>
      <c r="BK679" s="16" t="str">
        <f>IF(BI679="","",IF(COUNTIF($BI$3:BI679,BI679)=1,1,IF(AND(BI678=BI679,BH679=""),BK678,COUNTIF($BH$3:BH679,BH679))))</f>
        <v/>
      </c>
      <c r="BL679" s="52" t="str">
        <f t="shared" si="1118"/>
        <v/>
      </c>
      <c r="BM679" s="52" t="str">
        <f t="shared" si="1119"/>
        <v/>
      </c>
      <c r="BN679" s="119" t="str">
        <f t="shared" si="1120"/>
        <v/>
      </c>
      <c r="BO679" s="119" t="str">
        <f t="shared" si="1121"/>
        <v/>
      </c>
      <c r="BP679" s="17" t="str">
        <f t="shared" si="1122"/>
        <v/>
      </c>
      <c r="BQ679" s="17" t="str">
        <f t="shared" si="1123"/>
        <v/>
      </c>
      <c r="BR679" s="17" t="str">
        <f>IF(OR(BP679="",COUNTIF($BO$3:BO679,BO679)&lt;&gt;1),"",SUMIF(BO$3:BO$1048576,BO679,BP$3:BP$1048576))</f>
        <v/>
      </c>
      <c r="BS679" s="17" t="str">
        <f t="shared" si="1124"/>
        <v/>
      </c>
      <c r="BT679" s="17" t="str">
        <f t="shared" si="1125"/>
        <v/>
      </c>
      <c r="BU679" s="17" t="str">
        <f t="shared" si="1126"/>
        <v/>
      </c>
      <c r="BV679" s="24" t="str">
        <f t="shared" si="1127"/>
        <v/>
      </c>
      <c r="BW679" s="24" t="str">
        <f t="shared" si="1128"/>
        <v/>
      </c>
      <c r="BX679" s="24" t="str">
        <f t="shared" si="1129"/>
        <v/>
      </c>
      <c r="BY679" s="26" t="str">
        <f t="shared" si="1130"/>
        <v/>
      </c>
      <c r="BZ679" s="26" t="str">
        <f t="shared" si="1131"/>
        <v/>
      </c>
      <c r="CA679" s="26" t="str">
        <f t="shared" si="1132"/>
        <v/>
      </c>
      <c r="CB679" s="66" t="str">
        <f t="shared" si="1133"/>
        <v/>
      </c>
      <c r="CC679" s="65" t="str">
        <f t="shared" si="1134"/>
        <v/>
      </c>
      <c r="CD679" s="26" t="str">
        <f t="shared" si="1135"/>
        <v/>
      </c>
      <c r="CE679" s="26" t="str">
        <f t="shared" si="1136"/>
        <v/>
      </c>
      <c r="CF679" s="193" t="str">
        <f t="shared" si="1137"/>
        <v/>
      </c>
      <c r="CG679" s="193" t="str">
        <f t="shared" si="1138"/>
        <v/>
      </c>
      <c r="CH679" s="26" t="str">
        <f t="shared" si="1139"/>
        <v/>
      </c>
      <c r="CI679" s="26" t="str">
        <f t="shared" si="1140"/>
        <v/>
      </c>
      <c r="CJ679" s="65" t="str">
        <f t="shared" si="1141"/>
        <v/>
      </c>
      <c r="CK679" s="65" t="str">
        <f t="shared" si="1142"/>
        <v/>
      </c>
      <c r="CL679" s="64" t="str">
        <f t="shared" si="1143"/>
        <v/>
      </c>
      <c r="CM679" s="64" t="str">
        <f t="shared" si="1144"/>
        <v/>
      </c>
      <c r="CN679" s="65" t="str">
        <f t="shared" si="1145"/>
        <v/>
      </c>
      <c r="CP679" s="63" t="str">
        <f>IF(BH679="","",MAX($CP$3:CP678)+1)</f>
        <v/>
      </c>
      <c r="CQ679" s="24" t="str">
        <f t="shared" si="1146"/>
        <v/>
      </c>
      <c r="CR679" s="24" t="str">
        <f t="shared" si="1147"/>
        <v/>
      </c>
      <c r="CS679" s="24" t="str">
        <f t="shared" si="1148"/>
        <v/>
      </c>
      <c r="CT679" s="58" t="str">
        <f>IF(BO679="","",COUNTIF($BO$3:BO679,BO679)&amp;"@"&amp;BO679)</f>
        <v/>
      </c>
      <c r="CU679" s="16" t="str">
        <f t="shared" si="1086"/>
        <v/>
      </c>
      <c r="CV679" s="63" t="str">
        <f t="shared" si="1149"/>
        <v/>
      </c>
      <c r="CW679" s="16" t="str">
        <f t="shared" si="1150"/>
        <v/>
      </c>
      <c r="CX679" s="16" t="str">
        <f t="shared" si="1151"/>
        <v/>
      </c>
      <c r="CY679" s="16" t="str">
        <f t="shared" si="1152"/>
        <v/>
      </c>
      <c r="CZ679" s="85" t="str">
        <f t="shared" si="1153"/>
        <v/>
      </c>
      <c r="DA679" s="16" t="str">
        <f t="shared" si="1154"/>
        <v/>
      </c>
      <c r="DB679" s="16" t="str">
        <f t="shared" si="1155"/>
        <v/>
      </c>
      <c r="DC679" s="28" t="str">
        <f>IF(CP679="","",$DC$1&amp;(INDEX(価格設定!D$1:XFD$3,ROW(価格設定!$D$3),MATCH($AW679,価格設定!D$1:XFD$1,1))*100)&amp;"%")</f>
        <v/>
      </c>
      <c r="DD679" s="28" t="str">
        <f>IF(CP679="","",$DD$1&amp;(INDEX(価格設定!D$1:XFD$3,ROW(価格設定!$D$2),MATCH($AW679,価格設定!D$1:XFD$1,1))*100)&amp;"%")</f>
        <v/>
      </c>
      <c r="DE679" s="29" t="str">
        <f t="shared" si="1156"/>
        <v/>
      </c>
      <c r="DG679" s="58" t="str">
        <f t="shared" si="1157"/>
        <v/>
      </c>
      <c r="DH679" s="58" t="str">
        <f t="shared" si="1158"/>
        <v/>
      </c>
      <c r="DI679" s="58" t="str">
        <f t="shared" si="1159"/>
        <v/>
      </c>
      <c r="DJ679" s="85" t="str">
        <f t="shared" si="1160"/>
        <v/>
      </c>
      <c r="DL679" s="58" t="str">
        <f>IF(COUNTIF(DG$3:DG$1048576,DG679)=COUNTIF($DG$3:$DG679,DG679),DG679,"")</f>
        <v/>
      </c>
      <c r="DM679" s="85" t="str">
        <f t="shared" si="1161"/>
        <v/>
      </c>
      <c r="DN679" s="85" t="str">
        <f t="shared" si="1087"/>
        <v/>
      </c>
      <c r="DO679" s="85" t="str">
        <f t="shared" si="1087"/>
        <v/>
      </c>
      <c r="DP679" s="303"/>
      <c r="DQ679" s="17" t="str">
        <f t="shared" si="1088"/>
        <v/>
      </c>
      <c r="DR679" s="17" t="str">
        <f t="shared" si="1089"/>
        <v/>
      </c>
      <c r="DS679" s="17" t="str">
        <f t="shared" si="1090"/>
        <v/>
      </c>
      <c r="DU679" s="16" t="str">
        <f t="shared" si="1162"/>
        <v/>
      </c>
      <c r="DV679" s="16" t="str">
        <f>IF(DU679="","",COUNT($DU$3:DU679))</f>
        <v/>
      </c>
      <c r="DW679" s="16" t="str">
        <f t="shared" si="1163"/>
        <v/>
      </c>
      <c r="DX679" s="16" t="str">
        <f t="shared" si="1164"/>
        <v/>
      </c>
      <c r="DY679" s="16" t="str">
        <f>IF(DZ679="","",COUNTIF(DZ$3:DZ679,DZ679))</f>
        <v/>
      </c>
      <c r="DZ679" s="16" t="str">
        <f t="shared" si="1165"/>
        <v/>
      </c>
      <c r="EA679" s="16" t="str">
        <f t="shared" si="1166"/>
        <v/>
      </c>
      <c r="EB679" s="16" t="str">
        <f t="shared" si="1167"/>
        <v/>
      </c>
      <c r="EC679" s="16" t="str">
        <f t="shared" si="1168"/>
        <v/>
      </c>
      <c r="ED679" s="16" t="str">
        <f t="shared" si="1169"/>
        <v/>
      </c>
      <c r="EE679" s="16" t="str">
        <f t="shared" si="1170"/>
        <v/>
      </c>
      <c r="EF679" s="16" t="str">
        <f t="shared" si="1171"/>
        <v/>
      </c>
      <c r="EG679" s="16" t="str">
        <f t="shared" si="1172"/>
        <v/>
      </c>
      <c r="EH679" s="16" t="str">
        <f t="shared" si="1173"/>
        <v/>
      </c>
      <c r="EI679" s="16" t="str">
        <f t="shared" si="1174"/>
        <v/>
      </c>
      <c r="EJ679" s="16" t="str">
        <f t="shared" si="1175"/>
        <v/>
      </c>
      <c r="EK679" s="16" t="str">
        <f t="shared" si="1176"/>
        <v/>
      </c>
      <c r="EL679" s="58" t="str">
        <f t="shared" si="1177"/>
        <v/>
      </c>
      <c r="EM679" s="58" t="str">
        <f>IF(OR($DZ679="",CR679=""),IF($EL679="","",$EL679),IF(OR(CR679="なし",CR679=0),領収書!$H$1,CR679))</f>
        <v/>
      </c>
      <c r="EN679" s="58" t="str">
        <f>IF(OR($DZ679="",CS679=""),IF($EL679="","",$EL679),IF(OR(CS679="なし",CS679=0),入力!$EN$1,CS679))</f>
        <v/>
      </c>
      <c r="EO679" s="63" t="str">
        <f t="shared" si="1178"/>
        <v/>
      </c>
      <c r="EP679" s="63" t="str">
        <f t="shared" si="1179"/>
        <v/>
      </c>
      <c r="ER679" s="16" t="str">
        <f>IF(AND(COUNTIF($ET$3:ET679,ET679)=1,ET679&lt;&gt;""),MAX($ER$3:ER678)+1,"")</f>
        <v/>
      </c>
      <c r="ES679" s="16" t="str">
        <f>IF(価格設定!B681="","",価格設定!B681)</f>
        <v/>
      </c>
      <c r="ET679" s="16" t="str">
        <f>IF(価格設定!C681="","",価格設定!C681)</f>
        <v/>
      </c>
      <c r="EV679" s="16" t="str">
        <f t="shared" si="1091"/>
        <v/>
      </c>
      <c r="EW679" s="16" t="str">
        <f t="shared" si="1180"/>
        <v/>
      </c>
    </row>
    <row r="680" spans="1:153" ht="30" customHeight="1" x14ac:dyDescent="0.2">
      <c r="A680" s="225"/>
      <c r="B680" s="212"/>
      <c r="C680" s="221"/>
      <c r="D680" s="164"/>
      <c r="E680" s="165"/>
      <c r="F680" s="166"/>
      <c r="G680" s="167"/>
      <c r="H680" s="179"/>
      <c r="I680" s="306"/>
      <c r="J680" s="169"/>
      <c r="K680" s="179"/>
      <c r="L680" s="186"/>
      <c r="M680" s="186"/>
      <c r="N680" s="168"/>
      <c r="O680" s="170"/>
      <c r="P680" s="212"/>
      <c r="Q680" s="179" t="str">
        <f>IFERROR(IF(H680="","",IFERROR(INDEX(価格設定!$B$5:$B$1048576,MATCH(H680,価格設定!$B$5:$B$1048576,0),0),INDEX(価格設定!$B$5:$B$1048576,MATCH("*"&amp;H680&amp;"*",価格設定!$B$5:$B$1048576,0),0))),H680)</f>
        <v/>
      </c>
      <c r="R680" s="250" t="str">
        <f>IFERROR(IF(Q680="",IF(K680="","",K680),IF(K680="",IF(INDEX(価格設定!$C$5:$C$1048576,MATCH(Q680,価格設定!$B$5:$B$1048576,0),0)=0,"",INDEX(価格設定!$C$5:$C$1048576,MATCH(Q680,価格設定!$B$5:$B$1048576,0),0)),IF(K680="なし","",K680))),"")</f>
        <v/>
      </c>
      <c r="S680" s="308" t="str">
        <f t="shared" si="1092"/>
        <v/>
      </c>
      <c r="T680" s="126" t="str">
        <f>IFERROR(IF(J680="",IF(INDEX(価格設定!$E$5:$R$1048576,MATCH($Q680,価格設定!B$5:B$1048576,0),MATCH($AW680,価格設定!E$1:X$1,1))=0,"",INDEX(価格設定!$E$5:$R$1048576,MATCH($Q680,価格設定!B$5:B$1048576,0),MATCH($AW680,価格設定!E$1:X$1,1))),J680),"")</f>
        <v/>
      </c>
      <c r="U680" s="126" t="str">
        <f t="shared" si="1093"/>
        <v/>
      </c>
      <c r="V680" s="132" t="str">
        <f t="shared" si="1094"/>
        <v/>
      </c>
      <c r="W680" s="127" t="str">
        <f>IFERROR(IF(OR(T680="",T680&lt;0),"",IFERROR(INDEX(価格設定!E$2:X$3,IF(AND(K680=$K$1,$K$1&lt;&gt;""),ROW(価格設定!$D$3)-1,MATCH(INDEX(価格設定!$D$5:$D$1048576,MATCH(Q680,価格設定!$B$5:$B$1048576,0),0),価格設定!$D$2:$D$3,0)),MATCH($AW680,価格設定!E$1:X$1,1)),INDEX(価格設定!E$2:X$2,0,MATCH($AW680,価格設定!E$1:X$1,1)))),"")</f>
        <v/>
      </c>
      <c r="X680" s="126" t="str">
        <f t="shared" si="1085"/>
        <v/>
      </c>
      <c r="Y680" s="128" t="str">
        <f t="shared" si="1095"/>
        <v/>
      </c>
      <c r="Z680" s="126" t="str">
        <f t="shared" si="1096"/>
        <v/>
      </c>
      <c r="AA680" s="129" t="str">
        <f t="shared" si="1097"/>
        <v/>
      </c>
      <c r="AB680" s="126" t="str">
        <f t="shared" si="1098"/>
        <v/>
      </c>
      <c r="AC680" s="280" t="str">
        <f t="shared" si="1099"/>
        <v/>
      </c>
      <c r="AD680" s="15"/>
      <c r="AE680" s="204" t="str">
        <f>IF(AF680="","",COUNT($AF$3:AF680))</f>
        <v/>
      </c>
      <c r="AF680" s="206" t="str">
        <f t="shared" si="1100"/>
        <v/>
      </c>
      <c r="AG680" s="204" t="str">
        <f t="shared" si="1101"/>
        <v/>
      </c>
      <c r="AH680" s="204" t="str">
        <f t="shared" si="1102"/>
        <v/>
      </c>
      <c r="AI680" s="287"/>
      <c r="AJ680" s="15"/>
      <c r="AK680" s="138" t="str">
        <f t="shared" si="1103"/>
        <v/>
      </c>
      <c r="AL680" s="131" t="str">
        <f t="shared" si="1104"/>
        <v/>
      </c>
      <c r="AM680" s="131" t="str">
        <f t="shared" si="1105"/>
        <v/>
      </c>
      <c r="AN680" s="313" t="str">
        <f t="shared" si="1106"/>
        <v/>
      </c>
      <c r="AO680" s="316" t="str">
        <f t="shared" si="1107"/>
        <v/>
      </c>
      <c r="AP680" s="18"/>
      <c r="AQ680" s="3" t="str">
        <f>IF(F680="","",MAX($AQ$3:AQ679)+1)</f>
        <v/>
      </c>
      <c r="AR680" s="3" t="str">
        <f>IF(OR(AQ680="",BB680=""),"",MAX($AR$3:AR679)+1)</f>
        <v/>
      </c>
      <c r="AS680" s="3" t="str">
        <f>IF(CQ680="","",RANK(CQ680,CQ$3:CQ$1048576,1)+COUNTIF($CQ$3:CQ680,CQ680)-1)</f>
        <v/>
      </c>
      <c r="AT680" s="21" t="str">
        <f>IF(C680="",IF(OR(AND($H680&lt;&gt;"",C680=""),AND($F679=$F680,$AZ680&lt;&gt;""),COUNTA($H$3:$H$1048576,#REF!,$F$3:$F$1048576)&gt;COUNTA($H$3:$H680,#REF!,$F$3:$F680),$AZ680&lt;&gt;""),INDEX(AT$3:AT$1048576,MATCH(MAX($AQ$3:$AQ679),$AQ$3:$AQ$1048576,0),0),""),C680)</f>
        <v/>
      </c>
      <c r="AU680" s="21" t="str">
        <f>IF(D680="",IF(OR(AND($H680&lt;&gt;"",D680=""),AND($F679=$F680,$AZ680&lt;&gt;""),COUNTA($H$3:$H$1048576,#REF!,$F$3:$F$1048576)&gt;COUNTA($H$3:$H680,#REF!,$F$3:$F680),$AZ680&lt;&gt;""),INDEX(AU$3:AU$1048576,MATCH(MAX($AQ$3:$AQ679),$AQ$3:$AQ$1048576,0),0),""),D680)</f>
        <v/>
      </c>
      <c r="AV680" s="21" t="str">
        <f>IF(E680="",IF(OR(AND($H680&lt;&gt;"",E680=""),AND($F679=$F680,$AZ680&lt;&gt;""),COUNTA($H$3:$H$1048576,#REF!,$F$3:$F$1048576)&gt;COUNTA($H$3:$H680,#REF!,$F$3:$F680),$AZ680&lt;&gt;""),INDEX(AV$3:AV$1048576,MATCH(MAX($AQ$3:$AQ679),$AQ$3:$AQ$1048576,0),0),""),E680)</f>
        <v/>
      </c>
      <c r="AW680" s="24" t="str">
        <f t="shared" si="1108"/>
        <v/>
      </c>
      <c r="AX680" s="13" t="str">
        <f t="shared" si="1109"/>
        <v/>
      </c>
      <c r="AY680" s="4" t="str">
        <f t="shared" si="1110"/>
        <v/>
      </c>
      <c r="AZ680" s="4" t="str">
        <f>IF(AX680="",IF(OR(AND(H680&lt;&gt;"",F680=""),COUNTA($H$3:$H$1048576)&gt;COUNTA($H$3:$H680)),INDEX(AX$3:AX680,MATCH(MAX($AQ$3:AQ680),AQ$3:AQ680,0),0),""),AX680)</f>
        <v/>
      </c>
      <c r="BA680" s="4" t="str">
        <f>IF(AY680="",IF(AND(H680&lt;&gt;"",F680=""),INDEX(AY$3:AY680,MATCH(MAX($AQ$3:AQ680),AQ$3:AQ680,0),0),""),AY680)</f>
        <v/>
      </c>
      <c r="BB680" s="82" t="str">
        <f>IF(BC680="","",RANK(BC680,BC$3:BC$1048576,1)+COUNTIF($BC$3:BC680,BC680)-1)</f>
        <v/>
      </c>
      <c r="BC680" s="139" t="str">
        <f t="shared" si="1111"/>
        <v/>
      </c>
      <c r="BD680" s="46" t="str">
        <f t="shared" si="1112"/>
        <v/>
      </c>
      <c r="BE680" s="46" t="str">
        <f t="shared" si="1113"/>
        <v/>
      </c>
      <c r="BF680" s="46" t="str">
        <f t="shared" si="1114"/>
        <v/>
      </c>
      <c r="BG680" s="4" t="str">
        <f t="shared" si="1115"/>
        <v/>
      </c>
      <c r="BH680" s="180" t="str">
        <f t="shared" si="1116"/>
        <v/>
      </c>
      <c r="BI680" s="16" t="str">
        <f t="shared" si="1117"/>
        <v/>
      </c>
      <c r="BJ680" s="52" t="str">
        <f>IF(BI680="","",IF(W680="","",IF(AND(K680=$K$1,$K$1&lt;&gt;""),$BT$2,IFERROR(IF(INDEX(価格設定!$D$5:$D$1048576,MATCH(Q680,価格設定!$B$5:$B$1048576,0),0)=価格設定!$D$3,$BT$2,$BS$2),$BS$2))))</f>
        <v/>
      </c>
      <c r="BK680" s="16" t="str">
        <f>IF(BI680="","",IF(COUNTIF($BI$3:BI680,BI680)=1,1,IF(AND(BI679=BI680,BH680=""),BK679,COUNTIF($BH$3:BH680,BH680))))</f>
        <v/>
      </c>
      <c r="BL680" s="52" t="str">
        <f t="shared" si="1118"/>
        <v/>
      </c>
      <c r="BM680" s="52" t="str">
        <f t="shared" si="1119"/>
        <v/>
      </c>
      <c r="BN680" s="119" t="str">
        <f t="shared" si="1120"/>
        <v/>
      </c>
      <c r="BO680" s="119" t="str">
        <f t="shared" si="1121"/>
        <v/>
      </c>
      <c r="BP680" s="17" t="str">
        <f t="shared" si="1122"/>
        <v/>
      </c>
      <c r="BQ680" s="17" t="str">
        <f t="shared" si="1123"/>
        <v/>
      </c>
      <c r="BR680" s="17" t="str">
        <f>IF(OR(BP680="",COUNTIF($BO$3:BO680,BO680)&lt;&gt;1),"",SUMIF(BO$3:BO$1048576,BO680,BP$3:BP$1048576))</f>
        <v/>
      </c>
      <c r="BS680" s="17" t="str">
        <f t="shared" si="1124"/>
        <v/>
      </c>
      <c r="BT680" s="17" t="str">
        <f t="shared" si="1125"/>
        <v/>
      </c>
      <c r="BU680" s="17" t="str">
        <f t="shared" si="1126"/>
        <v/>
      </c>
      <c r="BV680" s="24" t="str">
        <f t="shared" si="1127"/>
        <v/>
      </c>
      <c r="BW680" s="24" t="str">
        <f t="shared" si="1128"/>
        <v/>
      </c>
      <c r="BX680" s="24" t="str">
        <f t="shared" si="1129"/>
        <v/>
      </c>
      <c r="BY680" s="26" t="str">
        <f t="shared" si="1130"/>
        <v/>
      </c>
      <c r="BZ680" s="26" t="str">
        <f t="shared" si="1131"/>
        <v/>
      </c>
      <c r="CA680" s="26" t="str">
        <f t="shared" si="1132"/>
        <v/>
      </c>
      <c r="CB680" s="66" t="str">
        <f t="shared" si="1133"/>
        <v/>
      </c>
      <c r="CC680" s="65" t="str">
        <f t="shared" si="1134"/>
        <v/>
      </c>
      <c r="CD680" s="26" t="str">
        <f t="shared" si="1135"/>
        <v/>
      </c>
      <c r="CE680" s="26" t="str">
        <f t="shared" si="1136"/>
        <v/>
      </c>
      <c r="CF680" s="193" t="str">
        <f t="shared" si="1137"/>
        <v/>
      </c>
      <c r="CG680" s="193" t="str">
        <f t="shared" si="1138"/>
        <v/>
      </c>
      <c r="CH680" s="26" t="str">
        <f t="shared" si="1139"/>
        <v/>
      </c>
      <c r="CI680" s="26" t="str">
        <f t="shared" si="1140"/>
        <v/>
      </c>
      <c r="CJ680" s="65" t="str">
        <f t="shared" si="1141"/>
        <v/>
      </c>
      <c r="CK680" s="65" t="str">
        <f t="shared" si="1142"/>
        <v/>
      </c>
      <c r="CL680" s="64" t="str">
        <f t="shared" si="1143"/>
        <v/>
      </c>
      <c r="CM680" s="64" t="str">
        <f t="shared" si="1144"/>
        <v/>
      </c>
      <c r="CN680" s="65" t="str">
        <f t="shared" si="1145"/>
        <v/>
      </c>
      <c r="CP680" s="63" t="str">
        <f>IF(BH680="","",MAX($CP$3:CP679)+1)</f>
        <v/>
      </c>
      <c r="CQ680" s="24" t="str">
        <f t="shared" si="1146"/>
        <v/>
      </c>
      <c r="CR680" s="24" t="str">
        <f t="shared" si="1147"/>
        <v/>
      </c>
      <c r="CS680" s="24" t="str">
        <f t="shared" si="1148"/>
        <v/>
      </c>
      <c r="CT680" s="58" t="str">
        <f>IF(BO680="","",COUNTIF($BO$3:BO680,BO680)&amp;"@"&amp;BO680)</f>
        <v/>
      </c>
      <c r="CU680" s="16" t="str">
        <f t="shared" si="1086"/>
        <v/>
      </c>
      <c r="CV680" s="63" t="str">
        <f t="shared" si="1149"/>
        <v/>
      </c>
      <c r="CW680" s="16" t="str">
        <f t="shared" si="1150"/>
        <v/>
      </c>
      <c r="CX680" s="16" t="str">
        <f t="shared" si="1151"/>
        <v/>
      </c>
      <c r="CY680" s="16" t="str">
        <f t="shared" si="1152"/>
        <v/>
      </c>
      <c r="CZ680" s="85" t="str">
        <f t="shared" si="1153"/>
        <v/>
      </c>
      <c r="DA680" s="16" t="str">
        <f t="shared" si="1154"/>
        <v/>
      </c>
      <c r="DB680" s="16" t="str">
        <f t="shared" si="1155"/>
        <v/>
      </c>
      <c r="DC680" s="28" t="str">
        <f>IF(CP680="","",$DC$1&amp;(INDEX(価格設定!D$1:XFD$3,ROW(価格設定!$D$3),MATCH($AW680,価格設定!D$1:XFD$1,1))*100)&amp;"%")</f>
        <v/>
      </c>
      <c r="DD680" s="28" t="str">
        <f>IF(CP680="","",$DD$1&amp;(INDEX(価格設定!D$1:XFD$3,ROW(価格設定!$D$2),MATCH($AW680,価格設定!D$1:XFD$1,1))*100)&amp;"%")</f>
        <v/>
      </c>
      <c r="DE680" s="29" t="str">
        <f t="shared" si="1156"/>
        <v/>
      </c>
      <c r="DG680" s="58" t="str">
        <f t="shared" si="1157"/>
        <v/>
      </c>
      <c r="DH680" s="58" t="str">
        <f t="shared" si="1158"/>
        <v/>
      </c>
      <c r="DI680" s="58" t="str">
        <f t="shared" si="1159"/>
        <v/>
      </c>
      <c r="DJ680" s="85" t="str">
        <f t="shared" si="1160"/>
        <v/>
      </c>
      <c r="DL680" s="58" t="str">
        <f>IF(COUNTIF(DG$3:DG$1048576,DG680)=COUNTIF($DG$3:$DG680,DG680),DG680,"")</f>
        <v/>
      </c>
      <c r="DM680" s="85" t="str">
        <f t="shared" si="1161"/>
        <v/>
      </c>
      <c r="DN680" s="85" t="str">
        <f t="shared" si="1087"/>
        <v/>
      </c>
      <c r="DO680" s="85" t="str">
        <f t="shared" si="1087"/>
        <v/>
      </c>
      <c r="DP680" s="303"/>
      <c r="DQ680" s="17" t="str">
        <f t="shared" si="1088"/>
        <v/>
      </c>
      <c r="DR680" s="17" t="str">
        <f t="shared" si="1089"/>
        <v/>
      </c>
      <c r="DS680" s="17" t="str">
        <f t="shared" si="1090"/>
        <v/>
      </c>
      <c r="DU680" s="16" t="str">
        <f t="shared" si="1162"/>
        <v/>
      </c>
      <c r="DV680" s="16" t="str">
        <f>IF(DU680="","",COUNT($DU$3:DU680))</f>
        <v/>
      </c>
      <c r="DW680" s="16" t="str">
        <f t="shared" si="1163"/>
        <v/>
      </c>
      <c r="DX680" s="16" t="str">
        <f t="shared" si="1164"/>
        <v/>
      </c>
      <c r="DY680" s="16" t="str">
        <f>IF(DZ680="","",COUNTIF(DZ$3:DZ680,DZ680))</f>
        <v/>
      </c>
      <c r="DZ680" s="16" t="str">
        <f t="shared" si="1165"/>
        <v/>
      </c>
      <c r="EA680" s="16" t="str">
        <f t="shared" si="1166"/>
        <v/>
      </c>
      <c r="EB680" s="16" t="str">
        <f t="shared" si="1167"/>
        <v/>
      </c>
      <c r="EC680" s="16" t="str">
        <f t="shared" si="1168"/>
        <v/>
      </c>
      <c r="ED680" s="16" t="str">
        <f t="shared" si="1169"/>
        <v/>
      </c>
      <c r="EE680" s="16" t="str">
        <f t="shared" si="1170"/>
        <v/>
      </c>
      <c r="EF680" s="16" t="str">
        <f t="shared" si="1171"/>
        <v/>
      </c>
      <c r="EG680" s="16" t="str">
        <f t="shared" si="1172"/>
        <v/>
      </c>
      <c r="EH680" s="16" t="str">
        <f t="shared" si="1173"/>
        <v/>
      </c>
      <c r="EI680" s="16" t="str">
        <f t="shared" si="1174"/>
        <v/>
      </c>
      <c r="EJ680" s="16" t="str">
        <f t="shared" si="1175"/>
        <v/>
      </c>
      <c r="EK680" s="16" t="str">
        <f t="shared" si="1176"/>
        <v/>
      </c>
      <c r="EL680" s="58" t="str">
        <f t="shared" si="1177"/>
        <v/>
      </c>
      <c r="EM680" s="58" t="str">
        <f>IF(OR($DZ680="",CR680=""),IF($EL680="","",$EL680),IF(OR(CR680="なし",CR680=0),領収書!$H$1,CR680))</f>
        <v/>
      </c>
      <c r="EN680" s="58" t="str">
        <f>IF(OR($DZ680="",CS680=""),IF($EL680="","",$EL680),IF(OR(CS680="なし",CS680=0),入力!$EN$1,CS680))</f>
        <v/>
      </c>
      <c r="EO680" s="63" t="str">
        <f t="shared" si="1178"/>
        <v/>
      </c>
      <c r="EP680" s="63" t="str">
        <f t="shared" si="1179"/>
        <v/>
      </c>
      <c r="ER680" s="16" t="str">
        <f>IF(AND(COUNTIF($ET$3:ET680,ET680)=1,ET680&lt;&gt;""),MAX($ER$3:ER679)+1,"")</f>
        <v/>
      </c>
      <c r="ES680" s="16" t="str">
        <f>IF(価格設定!B682="","",価格設定!B682)</f>
        <v/>
      </c>
      <c r="ET680" s="16" t="str">
        <f>IF(価格設定!C682="","",価格設定!C682)</f>
        <v/>
      </c>
      <c r="EV680" s="16" t="str">
        <f t="shared" si="1091"/>
        <v/>
      </c>
      <c r="EW680" s="16" t="str">
        <f t="shared" si="1180"/>
        <v/>
      </c>
    </row>
    <row r="681" spans="1:153" ht="30" customHeight="1" x14ac:dyDescent="0.2">
      <c r="A681" s="225"/>
      <c r="B681" s="212"/>
      <c r="C681" s="221"/>
      <c r="D681" s="164"/>
      <c r="E681" s="165"/>
      <c r="F681" s="166"/>
      <c r="G681" s="167"/>
      <c r="H681" s="179"/>
      <c r="I681" s="306"/>
      <c r="J681" s="169"/>
      <c r="K681" s="179"/>
      <c r="L681" s="186"/>
      <c r="M681" s="186"/>
      <c r="N681" s="168"/>
      <c r="O681" s="170"/>
      <c r="P681" s="212"/>
      <c r="Q681" s="179" t="str">
        <f>IFERROR(IF(H681="","",IFERROR(INDEX(価格設定!$B$5:$B$1048576,MATCH(H681,価格設定!$B$5:$B$1048576,0),0),INDEX(価格設定!$B$5:$B$1048576,MATCH("*"&amp;H681&amp;"*",価格設定!$B$5:$B$1048576,0),0))),H681)</f>
        <v/>
      </c>
      <c r="R681" s="250" t="str">
        <f>IFERROR(IF(Q681="",IF(K681="","",K681),IF(K681="",IF(INDEX(価格設定!$C$5:$C$1048576,MATCH(Q681,価格設定!$B$5:$B$1048576,0),0)=0,"",INDEX(価格設定!$C$5:$C$1048576,MATCH(Q681,価格設定!$B$5:$B$1048576,0),0)),IF(K681="なし","",K681))),"")</f>
        <v/>
      </c>
      <c r="S681" s="308" t="str">
        <f t="shared" si="1092"/>
        <v/>
      </c>
      <c r="T681" s="126" t="str">
        <f>IFERROR(IF(J681="",IF(INDEX(価格設定!$E$5:$R$1048576,MATCH($Q681,価格設定!B$5:B$1048576,0),MATCH($AW681,価格設定!E$1:X$1,1))=0,"",INDEX(価格設定!$E$5:$R$1048576,MATCH($Q681,価格設定!B$5:B$1048576,0),MATCH($AW681,価格設定!E$1:X$1,1))),J681),"")</f>
        <v/>
      </c>
      <c r="U681" s="126" t="str">
        <f t="shared" si="1093"/>
        <v/>
      </c>
      <c r="V681" s="132" t="str">
        <f t="shared" si="1094"/>
        <v/>
      </c>
      <c r="W681" s="127" t="str">
        <f>IFERROR(IF(OR(T681="",T681&lt;0),"",IFERROR(INDEX(価格設定!E$2:X$3,IF(AND(K681=$K$1,$K$1&lt;&gt;""),ROW(価格設定!$D$3)-1,MATCH(INDEX(価格設定!$D$5:$D$1048576,MATCH(Q681,価格設定!$B$5:$B$1048576,0),0),価格設定!$D$2:$D$3,0)),MATCH($AW681,価格設定!E$1:X$1,1)),INDEX(価格設定!E$2:X$2,0,MATCH($AW681,価格設定!E$1:X$1,1)))),"")</f>
        <v/>
      </c>
      <c r="X681" s="126" t="str">
        <f t="shared" si="1085"/>
        <v/>
      </c>
      <c r="Y681" s="128" t="str">
        <f t="shared" si="1095"/>
        <v/>
      </c>
      <c r="Z681" s="126" t="str">
        <f t="shared" si="1096"/>
        <v/>
      </c>
      <c r="AA681" s="129" t="str">
        <f t="shared" si="1097"/>
        <v/>
      </c>
      <c r="AB681" s="126" t="str">
        <f t="shared" si="1098"/>
        <v/>
      </c>
      <c r="AC681" s="280" t="str">
        <f t="shared" si="1099"/>
        <v/>
      </c>
      <c r="AD681" s="15"/>
      <c r="AE681" s="204" t="str">
        <f>IF(AF681="","",COUNT($AF$3:AF681))</f>
        <v/>
      </c>
      <c r="AF681" s="206" t="str">
        <f t="shared" si="1100"/>
        <v/>
      </c>
      <c r="AG681" s="204" t="str">
        <f t="shared" si="1101"/>
        <v/>
      </c>
      <c r="AH681" s="204" t="str">
        <f t="shared" si="1102"/>
        <v/>
      </c>
      <c r="AI681" s="287"/>
      <c r="AJ681" s="15"/>
      <c r="AK681" s="138" t="str">
        <f t="shared" si="1103"/>
        <v/>
      </c>
      <c r="AL681" s="131" t="str">
        <f t="shared" si="1104"/>
        <v/>
      </c>
      <c r="AM681" s="131" t="str">
        <f t="shared" si="1105"/>
        <v/>
      </c>
      <c r="AN681" s="313" t="str">
        <f t="shared" si="1106"/>
        <v/>
      </c>
      <c r="AO681" s="316" t="str">
        <f t="shared" si="1107"/>
        <v/>
      </c>
      <c r="AP681" s="18"/>
      <c r="AQ681" s="3" t="str">
        <f>IF(F681="","",MAX($AQ$3:AQ680)+1)</f>
        <v/>
      </c>
      <c r="AR681" s="3" t="str">
        <f>IF(OR(AQ681="",BB681=""),"",MAX($AR$3:AR680)+1)</f>
        <v/>
      </c>
      <c r="AS681" s="3" t="str">
        <f>IF(CQ681="","",RANK(CQ681,CQ$3:CQ$1048576,1)+COUNTIF($CQ$3:CQ681,CQ681)-1)</f>
        <v/>
      </c>
      <c r="AT681" s="21" t="str">
        <f>IF(C681="",IF(OR(AND($H681&lt;&gt;"",C681=""),AND($F680=$F681,$AZ681&lt;&gt;""),COUNTA($H$3:$H$1048576,#REF!,$F$3:$F$1048576)&gt;COUNTA($H$3:$H681,#REF!,$F$3:$F681),$AZ681&lt;&gt;""),INDEX(AT$3:AT$1048576,MATCH(MAX($AQ$3:$AQ680),$AQ$3:$AQ$1048576,0),0),""),C681)</f>
        <v/>
      </c>
      <c r="AU681" s="21" t="str">
        <f>IF(D681="",IF(OR(AND($H681&lt;&gt;"",D681=""),AND($F680=$F681,$AZ681&lt;&gt;""),COUNTA($H$3:$H$1048576,#REF!,$F$3:$F$1048576)&gt;COUNTA($H$3:$H681,#REF!,$F$3:$F681),$AZ681&lt;&gt;""),INDEX(AU$3:AU$1048576,MATCH(MAX($AQ$3:$AQ680),$AQ$3:$AQ$1048576,0),0),""),D681)</f>
        <v/>
      </c>
      <c r="AV681" s="21" t="str">
        <f>IF(E681="",IF(OR(AND($H681&lt;&gt;"",E681=""),AND($F680=$F681,$AZ681&lt;&gt;""),COUNTA($H$3:$H$1048576,#REF!,$F$3:$F$1048576)&gt;COUNTA($H$3:$H681,#REF!,$F$3:$F681),$AZ681&lt;&gt;""),INDEX(AV$3:AV$1048576,MATCH(MAX($AQ$3:$AQ680),$AQ$3:$AQ$1048576,0),0),""),E681)</f>
        <v/>
      </c>
      <c r="AW681" s="24" t="str">
        <f t="shared" si="1108"/>
        <v/>
      </c>
      <c r="AX681" s="13" t="str">
        <f t="shared" si="1109"/>
        <v/>
      </c>
      <c r="AY681" s="4" t="str">
        <f t="shared" si="1110"/>
        <v/>
      </c>
      <c r="AZ681" s="4" t="str">
        <f>IF(AX681="",IF(OR(AND(H681&lt;&gt;"",F681=""),COUNTA($H$3:$H$1048576)&gt;COUNTA($H$3:$H681)),INDEX(AX$3:AX681,MATCH(MAX($AQ$3:AQ681),AQ$3:AQ681,0),0),""),AX681)</f>
        <v/>
      </c>
      <c r="BA681" s="4" t="str">
        <f>IF(AY681="",IF(AND(H681&lt;&gt;"",F681=""),INDEX(AY$3:AY681,MATCH(MAX($AQ$3:AQ681),AQ$3:AQ681,0),0),""),AY681)</f>
        <v/>
      </c>
      <c r="BB681" s="82" t="str">
        <f>IF(BC681="","",RANK(BC681,BC$3:BC$1048576,1)+COUNTIF($BC$3:BC681,BC681)-1)</f>
        <v/>
      </c>
      <c r="BC681" s="139" t="str">
        <f t="shared" si="1111"/>
        <v/>
      </c>
      <c r="BD681" s="46" t="str">
        <f t="shared" si="1112"/>
        <v/>
      </c>
      <c r="BE681" s="46" t="str">
        <f t="shared" si="1113"/>
        <v/>
      </c>
      <c r="BF681" s="46" t="str">
        <f t="shared" si="1114"/>
        <v/>
      </c>
      <c r="BG681" s="4" t="str">
        <f t="shared" si="1115"/>
        <v/>
      </c>
      <c r="BH681" s="180" t="str">
        <f t="shared" si="1116"/>
        <v/>
      </c>
      <c r="BI681" s="16" t="str">
        <f t="shared" si="1117"/>
        <v/>
      </c>
      <c r="BJ681" s="52" t="str">
        <f>IF(BI681="","",IF(W681="","",IF(AND(K681=$K$1,$K$1&lt;&gt;""),$BT$2,IFERROR(IF(INDEX(価格設定!$D$5:$D$1048576,MATCH(Q681,価格設定!$B$5:$B$1048576,0),0)=価格設定!$D$3,$BT$2,$BS$2),$BS$2))))</f>
        <v/>
      </c>
      <c r="BK681" s="16" t="str">
        <f>IF(BI681="","",IF(COUNTIF($BI$3:BI681,BI681)=1,1,IF(AND(BI680=BI681,BH681=""),BK680,COUNTIF($BH$3:BH681,BH681))))</f>
        <v/>
      </c>
      <c r="BL681" s="52" t="str">
        <f t="shared" si="1118"/>
        <v/>
      </c>
      <c r="BM681" s="52" t="str">
        <f t="shared" si="1119"/>
        <v/>
      </c>
      <c r="BN681" s="119" t="str">
        <f t="shared" si="1120"/>
        <v/>
      </c>
      <c r="BO681" s="119" t="str">
        <f t="shared" si="1121"/>
        <v/>
      </c>
      <c r="BP681" s="17" t="str">
        <f t="shared" si="1122"/>
        <v/>
      </c>
      <c r="BQ681" s="17" t="str">
        <f t="shared" si="1123"/>
        <v/>
      </c>
      <c r="BR681" s="17" t="str">
        <f>IF(OR(BP681="",COUNTIF($BO$3:BO681,BO681)&lt;&gt;1),"",SUMIF(BO$3:BO$1048576,BO681,BP$3:BP$1048576))</f>
        <v/>
      </c>
      <c r="BS681" s="17" t="str">
        <f t="shared" si="1124"/>
        <v/>
      </c>
      <c r="BT681" s="17" t="str">
        <f t="shared" si="1125"/>
        <v/>
      </c>
      <c r="BU681" s="17" t="str">
        <f t="shared" si="1126"/>
        <v/>
      </c>
      <c r="BV681" s="24" t="str">
        <f t="shared" si="1127"/>
        <v/>
      </c>
      <c r="BW681" s="24" t="str">
        <f t="shared" si="1128"/>
        <v/>
      </c>
      <c r="BX681" s="24" t="str">
        <f t="shared" si="1129"/>
        <v/>
      </c>
      <c r="BY681" s="26" t="str">
        <f t="shared" si="1130"/>
        <v/>
      </c>
      <c r="BZ681" s="26" t="str">
        <f t="shared" si="1131"/>
        <v/>
      </c>
      <c r="CA681" s="26" t="str">
        <f t="shared" si="1132"/>
        <v/>
      </c>
      <c r="CB681" s="66" t="str">
        <f t="shared" si="1133"/>
        <v/>
      </c>
      <c r="CC681" s="65" t="str">
        <f t="shared" si="1134"/>
        <v/>
      </c>
      <c r="CD681" s="26" t="str">
        <f t="shared" si="1135"/>
        <v/>
      </c>
      <c r="CE681" s="26" t="str">
        <f t="shared" si="1136"/>
        <v/>
      </c>
      <c r="CF681" s="193" t="str">
        <f t="shared" si="1137"/>
        <v/>
      </c>
      <c r="CG681" s="193" t="str">
        <f t="shared" si="1138"/>
        <v/>
      </c>
      <c r="CH681" s="26" t="str">
        <f t="shared" si="1139"/>
        <v/>
      </c>
      <c r="CI681" s="26" t="str">
        <f t="shared" si="1140"/>
        <v/>
      </c>
      <c r="CJ681" s="65" t="str">
        <f t="shared" si="1141"/>
        <v/>
      </c>
      <c r="CK681" s="65" t="str">
        <f t="shared" si="1142"/>
        <v/>
      </c>
      <c r="CL681" s="64" t="str">
        <f t="shared" si="1143"/>
        <v/>
      </c>
      <c r="CM681" s="64" t="str">
        <f t="shared" si="1144"/>
        <v/>
      </c>
      <c r="CN681" s="65" t="str">
        <f t="shared" si="1145"/>
        <v/>
      </c>
      <c r="CP681" s="63" t="str">
        <f>IF(BH681="","",MAX($CP$3:CP680)+1)</f>
        <v/>
      </c>
      <c r="CQ681" s="24" t="str">
        <f t="shared" si="1146"/>
        <v/>
      </c>
      <c r="CR681" s="24" t="str">
        <f t="shared" si="1147"/>
        <v/>
      </c>
      <c r="CS681" s="24" t="str">
        <f t="shared" si="1148"/>
        <v/>
      </c>
      <c r="CT681" s="58" t="str">
        <f>IF(BO681="","",COUNTIF($BO$3:BO681,BO681)&amp;"@"&amp;BO681)</f>
        <v/>
      </c>
      <c r="CU681" s="16" t="str">
        <f t="shared" si="1086"/>
        <v/>
      </c>
      <c r="CV681" s="63" t="str">
        <f t="shared" si="1149"/>
        <v/>
      </c>
      <c r="CW681" s="16" t="str">
        <f t="shared" si="1150"/>
        <v/>
      </c>
      <c r="CX681" s="16" t="str">
        <f t="shared" si="1151"/>
        <v/>
      </c>
      <c r="CY681" s="16" t="str">
        <f t="shared" si="1152"/>
        <v/>
      </c>
      <c r="CZ681" s="85" t="str">
        <f t="shared" si="1153"/>
        <v/>
      </c>
      <c r="DA681" s="16" t="str">
        <f t="shared" si="1154"/>
        <v/>
      </c>
      <c r="DB681" s="16" t="str">
        <f t="shared" si="1155"/>
        <v/>
      </c>
      <c r="DC681" s="28" t="str">
        <f>IF(CP681="","",$DC$1&amp;(INDEX(価格設定!D$1:XFD$3,ROW(価格設定!$D$3),MATCH($AW681,価格設定!D$1:XFD$1,1))*100)&amp;"%")</f>
        <v/>
      </c>
      <c r="DD681" s="28" t="str">
        <f>IF(CP681="","",$DD$1&amp;(INDEX(価格設定!D$1:XFD$3,ROW(価格設定!$D$2),MATCH($AW681,価格設定!D$1:XFD$1,1))*100)&amp;"%")</f>
        <v/>
      </c>
      <c r="DE681" s="29" t="str">
        <f t="shared" si="1156"/>
        <v/>
      </c>
      <c r="DG681" s="58" t="str">
        <f t="shared" si="1157"/>
        <v/>
      </c>
      <c r="DH681" s="58" t="str">
        <f t="shared" si="1158"/>
        <v/>
      </c>
      <c r="DI681" s="58" t="str">
        <f t="shared" si="1159"/>
        <v/>
      </c>
      <c r="DJ681" s="85" t="str">
        <f t="shared" si="1160"/>
        <v/>
      </c>
      <c r="DL681" s="58" t="str">
        <f>IF(COUNTIF(DG$3:DG$1048576,DG681)=COUNTIF($DG$3:$DG681,DG681),DG681,"")</f>
        <v/>
      </c>
      <c r="DM681" s="85" t="str">
        <f t="shared" si="1161"/>
        <v/>
      </c>
      <c r="DN681" s="85" t="str">
        <f t="shared" si="1087"/>
        <v/>
      </c>
      <c r="DO681" s="85" t="str">
        <f t="shared" si="1087"/>
        <v/>
      </c>
      <c r="DP681" s="303"/>
      <c r="DQ681" s="17" t="str">
        <f t="shared" si="1088"/>
        <v/>
      </c>
      <c r="DR681" s="17" t="str">
        <f t="shared" si="1089"/>
        <v/>
      </c>
      <c r="DS681" s="17" t="str">
        <f t="shared" si="1090"/>
        <v/>
      </c>
      <c r="DU681" s="16" t="str">
        <f t="shared" si="1162"/>
        <v/>
      </c>
      <c r="DV681" s="16" t="str">
        <f>IF(DU681="","",COUNT($DU$3:DU681))</f>
        <v/>
      </c>
      <c r="DW681" s="16" t="str">
        <f t="shared" si="1163"/>
        <v/>
      </c>
      <c r="DX681" s="16" t="str">
        <f t="shared" si="1164"/>
        <v/>
      </c>
      <c r="DY681" s="16" t="str">
        <f>IF(DZ681="","",COUNTIF(DZ$3:DZ681,DZ681))</f>
        <v/>
      </c>
      <c r="DZ681" s="16" t="str">
        <f t="shared" si="1165"/>
        <v/>
      </c>
      <c r="EA681" s="16" t="str">
        <f t="shared" si="1166"/>
        <v/>
      </c>
      <c r="EB681" s="16" t="str">
        <f t="shared" si="1167"/>
        <v/>
      </c>
      <c r="EC681" s="16" t="str">
        <f t="shared" si="1168"/>
        <v/>
      </c>
      <c r="ED681" s="16" t="str">
        <f t="shared" si="1169"/>
        <v/>
      </c>
      <c r="EE681" s="16" t="str">
        <f t="shared" si="1170"/>
        <v/>
      </c>
      <c r="EF681" s="16" t="str">
        <f t="shared" si="1171"/>
        <v/>
      </c>
      <c r="EG681" s="16" t="str">
        <f t="shared" si="1172"/>
        <v/>
      </c>
      <c r="EH681" s="16" t="str">
        <f t="shared" si="1173"/>
        <v/>
      </c>
      <c r="EI681" s="16" t="str">
        <f t="shared" si="1174"/>
        <v/>
      </c>
      <c r="EJ681" s="16" t="str">
        <f t="shared" si="1175"/>
        <v/>
      </c>
      <c r="EK681" s="16" t="str">
        <f t="shared" si="1176"/>
        <v/>
      </c>
      <c r="EL681" s="58" t="str">
        <f t="shared" si="1177"/>
        <v/>
      </c>
      <c r="EM681" s="58" t="str">
        <f>IF(OR($DZ681="",CR681=""),IF($EL681="","",$EL681),IF(OR(CR681="なし",CR681=0),領収書!$H$1,CR681))</f>
        <v/>
      </c>
      <c r="EN681" s="58" t="str">
        <f>IF(OR($DZ681="",CS681=""),IF($EL681="","",$EL681),IF(OR(CS681="なし",CS681=0),入力!$EN$1,CS681))</f>
        <v/>
      </c>
      <c r="EO681" s="63" t="str">
        <f t="shared" si="1178"/>
        <v/>
      </c>
      <c r="EP681" s="63" t="str">
        <f t="shared" si="1179"/>
        <v/>
      </c>
      <c r="ER681" s="16" t="str">
        <f>IF(AND(COUNTIF($ET$3:ET681,ET681)=1,ET681&lt;&gt;""),MAX($ER$3:ER680)+1,"")</f>
        <v/>
      </c>
      <c r="ES681" s="16" t="str">
        <f>IF(価格設定!B683="","",価格設定!B683)</f>
        <v/>
      </c>
      <c r="ET681" s="16" t="str">
        <f>IF(価格設定!C683="","",価格設定!C683)</f>
        <v/>
      </c>
      <c r="EV681" s="16" t="str">
        <f t="shared" si="1091"/>
        <v/>
      </c>
      <c r="EW681" s="16" t="str">
        <f t="shared" si="1180"/>
        <v/>
      </c>
    </row>
    <row r="682" spans="1:153" ht="30" customHeight="1" x14ac:dyDescent="0.2">
      <c r="A682" s="225"/>
      <c r="B682" s="212"/>
      <c r="C682" s="221"/>
      <c r="D682" s="164"/>
      <c r="E682" s="165"/>
      <c r="F682" s="166"/>
      <c r="G682" s="167"/>
      <c r="H682" s="179"/>
      <c r="I682" s="306"/>
      <c r="J682" s="169"/>
      <c r="K682" s="179"/>
      <c r="L682" s="186"/>
      <c r="M682" s="186"/>
      <c r="N682" s="168"/>
      <c r="O682" s="170"/>
      <c r="P682" s="212"/>
      <c r="Q682" s="179" t="str">
        <f>IFERROR(IF(H682="","",IFERROR(INDEX(価格設定!$B$5:$B$1048576,MATCH(H682,価格設定!$B$5:$B$1048576,0),0),INDEX(価格設定!$B$5:$B$1048576,MATCH("*"&amp;H682&amp;"*",価格設定!$B$5:$B$1048576,0),0))),H682)</f>
        <v/>
      </c>
      <c r="R682" s="250" t="str">
        <f>IFERROR(IF(Q682="",IF(K682="","",K682),IF(K682="",IF(INDEX(価格設定!$C$5:$C$1048576,MATCH(Q682,価格設定!$B$5:$B$1048576,0),0)=0,"",INDEX(価格設定!$C$5:$C$1048576,MATCH(Q682,価格設定!$B$5:$B$1048576,0),0)),IF(K682="なし","",K682))),"")</f>
        <v/>
      </c>
      <c r="S682" s="308" t="str">
        <f t="shared" si="1092"/>
        <v/>
      </c>
      <c r="T682" s="126" t="str">
        <f>IFERROR(IF(J682="",IF(INDEX(価格設定!$E$5:$R$1048576,MATCH($Q682,価格設定!B$5:B$1048576,0),MATCH($AW682,価格設定!E$1:X$1,1))=0,"",INDEX(価格設定!$E$5:$R$1048576,MATCH($Q682,価格設定!B$5:B$1048576,0),MATCH($AW682,価格設定!E$1:X$1,1))),J682),"")</f>
        <v/>
      </c>
      <c r="U682" s="126" t="str">
        <f t="shared" si="1093"/>
        <v/>
      </c>
      <c r="V682" s="132" t="str">
        <f t="shared" si="1094"/>
        <v/>
      </c>
      <c r="W682" s="127" t="str">
        <f>IFERROR(IF(OR(T682="",T682&lt;0),"",IFERROR(INDEX(価格設定!E$2:X$3,IF(AND(K682=$K$1,$K$1&lt;&gt;""),ROW(価格設定!$D$3)-1,MATCH(INDEX(価格設定!$D$5:$D$1048576,MATCH(Q682,価格設定!$B$5:$B$1048576,0),0),価格設定!$D$2:$D$3,0)),MATCH($AW682,価格設定!E$1:X$1,1)),INDEX(価格設定!E$2:X$2,0,MATCH($AW682,価格設定!E$1:X$1,1)))),"")</f>
        <v/>
      </c>
      <c r="X682" s="126" t="str">
        <f t="shared" si="1085"/>
        <v/>
      </c>
      <c r="Y682" s="128" t="str">
        <f t="shared" si="1095"/>
        <v/>
      </c>
      <c r="Z682" s="126" t="str">
        <f t="shared" si="1096"/>
        <v/>
      </c>
      <c r="AA682" s="129" t="str">
        <f t="shared" si="1097"/>
        <v/>
      </c>
      <c r="AB682" s="126" t="str">
        <f t="shared" si="1098"/>
        <v/>
      </c>
      <c r="AC682" s="280" t="str">
        <f t="shared" si="1099"/>
        <v/>
      </c>
      <c r="AD682" s="15"/>
      <c r="AE682" s="204" t="str">
        <f>IF(AF682="","",COUNT($AF$3:AF682))</f>
        <v/>
      </c>
      <c r="AF682" s="206" t="str">
        <f t="shared" si="1100"/>
        <v/>
      </c>
      <c r="AG682" s="204" t="str">
        <f t="shared" si="1101"/>
        <v/>
      </c>
      <c r="AH682" s="204" t="str">
        <f t="shared" si="1102"/>
        <v/>
      </c>
      <c r="AI682" s="287"/>
      <c r="AJ682" s="15"/>
      <c r="AK682" s="138" t="str">
        <f t="shared" si="1103"/>
        <v/>
      </c>
      <c r="AL682" s="131" t="str">
        <f t="shared" si="1104"/>
        <v/>
      </c>
      <c r="AM682" s="131" t="str">
        <f t="shared" si="1105"/>
        <v/>
      </c>
      <c r="AN682" s="313" t="str">
        <f t="shared" si="1106"/>
        <v/>
      </c>
      <c r="AO682" s="316" t="str">
        <f t="shared" si="1107"/>
        <v/>
      </c>
      <c r="AP682" s="18"/>
      <c r="AQ682" s="3" t="str">
        <f>IF(F682="","",MAX($AQ$3:AQ681)+1)</f>
        <v/>
      </c>
      <c r="AR682" s="3" t="str">
        <f>IF(OR(AQ682="",BB682=""),"",MAX($AR$3:AR681)+1)</f>
        <v/>
      </c>
      <c r="AS682" s="3" t="str">
        <f>IF(CQ682="","",RANK(CQ682,CQ$3:CQ$1048576,1)+COUNTIF($CQ$3:CQ682,CQ682)-1)</f>
        <v/>
      </c>
      <c r="AT682" s="21" t="str">
        <f>IF(C682="",IF(OR(AND($H682&lt;&gt;"",C682=""),AND($F681=$F682,$AZ682&lt;&gt;""),COUNTA($H$3:$H$1048576,#REF!,$F$3:$F$1048576)&gt;COUNTA($H$3:$H682,#REF!,$F$3:$F682),$AZ682&lt;&gt;""),INDEX(AT$3:AT$1048576,MATCH(MAX($AQ$3:$AQ681),$AQ$3:$AQ$1048576,0),0),""),C682)</f>
        <v/>
      </c>
      <c r="AU682" s="21" t="str">
        <f>IF(D682="",IF(OR(AND($H682&lt;&gt;"",D682=""),AND($F681=$F682,$AZ682&lt;&gt;""),COUNTA($H$3:$H$1048576,#REF!,$F$3:$F$1048576)&gt;COUNTA($H$3:$H682,#REF!,$F$3:$F682),$AZ682&lt;&gt;""),INDEX(AU$3:AU$1048576,MATCH(MAX($AQ$3:$AQ681),$AQ$3:$AQ$1048576,0),0),""),D682)</f>
        <v/>
      </c>
      <c r="AV682" s="21" t="str">
        <f>IF(E682="",IF(OR(AND($H682&lt;&gt;"",E682=""),AND($F681=$F682,$AZ682&lt;&gt;""),COUNTA($H$3:$H$1048576,#REF!,$F$3:$F$1048576)&gt;COUNTA($H$3:$H682,#REF!,$F$3:$F682),$AZ682&lt;&gt;""),INDEX(AV$3:AV$1048576,MATCH(MAX($AQ$3:$AQ681),$AQ$3:$AQ$1048576,0),0),""),E682)</f>
        <v/>
      </c>
      <c r="AW682" s="24" t="str">
        <f t="shared" si="1108"/>
        <v/>
      </c>
      <c r="AX682" s="13" t="str">
        <f t="shared" si="1109"/>
        <v/>
      </c>
      <c r="AY682" s="4" t="str">
        <f t="shared" si="1110"/>
        <v/>
      </c>
      <c r="AZ682" s="4" t="str">
        <f>IF(AX682="",IF(OR(AND(H682&lt;&gt;"",F682=""),COUNTA($H$3:$H$1048576)&gt;COUNTA($H$3:$H682)),INDEX(AX$3:AX682,MATCH(MAX($AQ$3:AQ682),AQ$3:AQ682,0),0),""),AX682)</f>
        <v/>
      </c>
      <c r="BA682" s="4" t="str">
        <f>IF(AY682="",IF(AND(H682&lt;&gt;"",F682=""),INDEX(AY$3:AY682,MATCH(MAX($AQ$3:AQ682),AQ$3:AQ682,0),0),""),AY682)</f>
        <v/>
      </c>
      <c r="BB682" s="82" t="str">
        <f>IF(BC682="","",RANK(BC682,BC$3:BC$1048576,1)+COUNTIF($BC$3:BC682,BC682)-1)</f>
        <v/>
      </c>
      <c r="BC682" s="139" t="str">
        <f t="shared" si="1111"/>
        <v/>
      </c>
      <c r="BD682" s="46" t="str">
        <f t="shared" si="1112"/>
        <v/>
      </c>
      <c r="BE682" s="46" t="str">
        <f t="shared" si="1113"/>
        <v/>
      </c>
      <c r="BF682" s="46" t="str">
        <f t="shared" si="1114"/>
        <v/>
      </c>
      <c r="BG682" s="4" t="str">
        <f t="shared" si="1115"/>
        <v/>
      </c>
      <c r="BH682" s="180" t="str">
        <f t="shared" si="1116"/>
        <v/>
      </c>
      <c r="BI682" s="16" t="str">
        <f t="shared" si="1117"/>
        <v/>
      </c>
      <c r="BJ682" s="52" t="str">
        <f>IF(BI682="","",IF(W682="","",IF(AND(K682=$K$1,$K$1&lt;&gt;""),$BT$2,IFERROR(IF(INDEX(価格設定!$D$5:$D$1048576,MATCH(Q682,価格設定!$B$5:$B$1048576,0),0)=価格設定!$D$3,$BT$2,$BS$2),$BS$2))))</f>
        <v/>
      </c>
      <c r="BK682" s="16" t="str">
        <f>IF(BI682="","",IF(COUNTIF($BI$3:BI682,BI682)=1,1,IF(AND(BI681=BI682,BH682=""),BK681,COUNTIF($BH$3:BH682,BH682))))</f>
        <v/>
      </c>
      <c r="BL682" s="52" t="str">
        <f t="shared" si="1118"/>
        <v/>
      </c>
      <c r="BM682" s="52" t="str">
        <f t="shared" si="1119"/>
        <v/>
      </c>
      <c r="BN682" s="119" t="str">
        <f t="shared" si="1120"/>
        <v/>
      </c>
      <c r="BO682" s="119" t="str">
        <f t="shared" si="1121"/>
        <v/>
      </c>
      <c r="BP682" s="17" t="str">
        <f t="shared" si="1122"/>
        <v/>
      </c>
      <c r="BQ682" s="17" t="str">
        <f t="shared" si="1123"/>
        <v/>
      </c>
      <c r="BR682" s="17" t="str">
        <f>IF(OR(BP682="",COUNTIF($BO$3:BO682,BO682)&lt;&gt;1),"",SUMIF(BO$3:BO$1048576,BO682,BP$3:BP$1048576))</f>
        <v/>
      </c>
      <c r="BS682" s="17" t="str">
        <f t="shared" si="1124"/>
        <v/>
      </c>
      <c r="BT682" s="17" t="str">
        <f t="shared" si="1125"/>
        <v/>
      </c>
      <c r="BU682" s="17" t="str">
        <f t="shared" si="1126"/>
        <v/>
      </c>
      <c r="BV682" s="24" t="str">
        <f t="shared" si="1127"/>
        <v/>
      </c>
      <c r="BW682" s="24" t="str">
        <f t="shared" si="1128"/>
        <v/>
      </c>
      <c r="BX682" s="24" t="str">
        <f t="shared" si="1129"/>
        <v/>
      </c>
      <c r="BY682" s="26" t="str">
        <f t="shared" si="1130"/>
        <v/>
      </c>
      <c r="BZ682" s="26" t="str">
        <f t="shared" si="1131"/>
        <v/>
      </c>
      <c r="CA682" s="26" t="str">
        <f t="shared" si="1132"/>
        <v/>
      </c>
      <c r="CB682" s="66" t="str">
        <f t="shared" si="1133"/>
        <v/>
      </c>
      <c r="CC682" s="65" t="str">
        <f t="shared" si="1134"/>
        <v/>
      </c>
      <c r="CD682" s="26" t="str">
        <f t="shared" si="1135"/>
        <v/>
      </c>
      <c r="CE682" s="26" t="str">
        <f t="shared" si="1136"/>
        <v/>
      </c>
      <c r="CF682" s="193" t="str">
        <f t="shared" si="1137"/>
        <v/>
      </c>
      <c r="CG682" s="193" t="str">
        <f t="shared" si="1138"/>
        <v/>
      </c>
      <c r="CH682" s="26" t="str">
        <f t="shared" si="1139"/>
        <v/>
      </c>
      <c r="CI682" s="26" t="str">
        <f t="shared" si="1140"/>
        <v/>
      </c>
      <c r="CJ682" s="65" t="str">
        <f t="shared" si="1141"/>
        <v/>
      </c>
      <c r="CK682" s="65" t="str">
        <f t="shared" si="1142"/>
        <v/>
      </c>
      <c r="CL682" s="64" t="str">
        <f t="shared" si="1143"/>
        <v/>
      </c>
      <c r="CM682" s="64" t="str">
        <f t="shared" si="1144"/>
        <v/>
      </c>
      <c r="CN682" s="65" t="str">
        <f t="shared" si="1145"/>
        <v/>
      </c>
      <c r="CP682" s="63" t="str">
        <f>IF(BH682="","",MAX($CP$3:CP681)+1)</f>
        <v/>
      </c>
      <c r="CQ682" s="24" t="str">
        <f t="shared" si="1146"/>
        <v/>
      </c>
      <c r="CR682" s="24" t="str">
        <f t="shared" si="1147"/>
        <v/>
      </c>
      <c r="CS682" s="24" t="str">
        <f t="shared" si="1148"/>
        <v/>
      </c>
      <c r="CT682" s="58" t="str">
        <f>IF(BO682="","",COUNTIF($BO$3:BO682,BO682)&amp;"@"&amp;BO682)</f>
        <v/>
      </c>
      <c r="CU682" s="16" t="str">
        <f t="shared" si="1086"/>
        <v/>
      </c>
      <c r="CV682" s="63" t="str">
        <f t="shared" si="1149"/>
        <v/>
      </c>
      <c r="CW682" s="16" t="str">
        <f t="shared" si="1150"/>
        <v/>
      </c>
      <c r="CX682" s="16" t="str">
        <f t="shared" si="1151"/>
        <v/>
      </c>
      <c r="CY682" s="16" t="str">
        <f t="shared" si="1152"/>
        <v/>
      </c>
      <c r="CZ682" s="85" t="str">
        <f t="shared" si="1153"/>
        <v/>
      </c>
      <c r="DA682" s="16" t="str">
        <f t="shared" si="1154"/>
        <v/>
      </c>
      <c r="DB682" s="16" t="str">
        <f t="shared" si="1155"/>
        <v/>
      </c>
      <c r="DC682" s="28" t="str">
        <f>IF(CP682="","",$DC$1&amp;(INDEX(価格設定!D$1:XFD$3,ROW(価格設定!$D$3),MATCH($AW682,価格設定!D$1:XFD$1,1))*100)&amp;"%")</f>
        <v/>
      </c>
      <c r="DD682" s="28" t="str">
        <f>IF(CP682="","",$DD$1&amp;(INDEX(価格設定!D$1:XFD$3,ROW(価格設定!$D$2),MATCH($AW682,価格設定!D$1:XFD$1,1))*100)&amp;"%")</f>
        <v/>
      </c>
      <c r="DE682" s="29" t="str">
        <f t="shared" si="1156"/>
        <v/>
      </c>
      <c r="DG682" s="58" t="str">
        <f t="shared" si="1157"/>
        <v/>
      </c>
      <c r="DH682" s="58" t="str">
        <f t="shared" si="1158"/>
        <v/>
      </c>
      <c r="DI682" s="58" t="str">
        <f t="shared" si="1159"/>
        <v/>
      </c>
      <c r="DJ682" s="85" t="str">
        <f t="shared" si="1160"/>
        <v/>
      </c>
      <c r="DL682" s="58" t="str">
        <f>IF(COUNTIF(DG$3:DG$1048576,DG682)=COUNTIF($DG$3:$DG682,DG682),DG682,"")</f>
        <v/>
      </c>
      <c r="DM682" s="85" t="str">
        <f t="shared" si="1161"/>
        <v/>
      </c>
      <c r="DN682" s="85" t="str">
        <f t="shared" si="1087"/>
        <v/>
      </c>
      <c r="DO682" s="85" t="str">
        <f t="shared" si="1087"/>
        <v/>
      </c>
      <c r="DP682" s="303"/>
      <c r="DQ682" s="17" t="str">
        <f t="shared" si="1088"/>
        <v/>
      </c>
      <c r="DR682" s="17" t="str">
        <f t="shared" si="1089"/>
        <v/>
      </c>
      <c r="DS682" s="17" t="str">
        <f t="shared" si="1090"/>
        <v/>
      </c>
      <c r="DU682" s="16" t="str">
        <f t="shared" si="1162"/>
        <v/>
      </c>
      <c r="DV682" s="16" t="str">
        <f>IF(DU682="","",COUNT($DU$3:DU682))</f>
        <v/>
      </c>
      <c r="DW682" s="16" t="str">
        <f t="shared" si="1163"/>
        <v/>
      </c>
      <c r="DX682" s="16" t="str">
        <f t="shared" si="1164"/>
        <v/>
      </c>
      <c r="DY682" s="16" t="str">
        <f>IF(DZ682="","",COUNTIF(DZ$3:DZ682,DZ682))</f>
        <v/>
      </c>
      <c r="DZ682" s="16" t="str">
        <f t="shared" si="1165"/>
        <v/>
      </c>
      <c r="EA682" s="16" t="str">
        <f t="shared" si="1166"/>
        <v/>
      </c>
      <c r="EB682" s="16" t="str">
        <f t="shared" si="1167"/>
        <v/>
      </c>
      <c r="EC682" s="16" t="str">
        <f t="shared" si="1168"/>
        <v/>
      </c>
      <c r="ED682" s="16" t="str">
        <f t="shared" si="1169"/>
        <v/>
      </c>
      <c r="EE682" s="16" t="str">
        <f t="shared" si="1170"/>
        <v/>
      </c>
      <c r="EF682" s="16" t="str">
        <f t="shared" si="1171"/>
        <v/>
      </c>
      <c r="EG682" s="16" t="str">
        <f t="shared" si="1172"/>
        <v/>
      </c>
      <c r="EH682" s="16" t="str">
        <f t="shared" si="1173"/>
        <v/>
      </c>
      <c r="EI682" s="16" t="str">
        <f t="shared" si="1174"/>
        <v/>
      </c>
      <c r="EJ682" s="16" t="str">
        <f t="shared" si="1175"/>
        <v/>
      </c>
      <c r="EK682" s="16" t="str">
        <f t="shared" si="1176"/>
        <v/>
      </c>
      <c r="EL682" s="58" t="str">
        <f t="shared" si="1177"/>
        <v/>
      </c>
      <c r="EM682" s="58" t="str">
        <f>IF(OR($DZ682="",CR682=""),IF($EL682="","",$EL682),IF(OR(CR682="なし",CR682=0),領収書!$H$1,CR682))</f>
        <v/>
      </c>
      <c r="EN682" s="58" t="str">
        <f>IF(OR($DZ682="",CS682=""),IF($EL682="","",$EL682),IF(OR(CS682="なし",CS682=0),入力!$EN$1,CS682))</f>
        <v/>
      </c>
      <c r="EO682" s="63" t="str">
        <f t="shared" si="1178"/>
        <v/>
      </c>
      <c r="EP682" s="63" t="str">
        <f t="shared" si="1179"/>
        <v/>
      </c>
      <c r="ER682" s="16" t="str">
        <f>IF(AND(COUNTIF($ET$3:ET682,ET682)=1,ET682&lt;&gt;""),MAX($ER$3:ER681)+1,"")</f>
        <v/>
      </c>
      <c r="ES682" s="16" t="str">
        <f>IF(価格設定!B684="","",価格設定!B684)</f>
        <v/>
      </c>
      <c r="ET682" s="16" t="str">
        <f>IF(価格設定!C684="","",価格設定!C684)</f>
        <v/>
      </c>
      <c r="EV682" s="16" t="str">
        <f t="shared" si="1091"/>
        <v/>
      </c>
      <c r="EW682" s="16" t="str">
        <f t="shared" si="1180"/>
        <v/>
      </c>
    </row>
    <row r="683" spans="1:153" ht="30" customHeight="1" x14ac:dyDescent="0.2">
      <c r="A683" s="225"/>
      <c r="B683" s="212"/>
      <c r="C683" s="221"/>
      <c r="D683" s="164"/>
      <c r="E683" s="165"/>
      <c r="F683" s="166"/>
      <c r="G683" s="167"/>
      <c r="H683" s="179"/>
      <c r="I683" s="306"/>
      <c r="J683" s="169"/>
      <c r="K683" s="179"/>
      <c r="L683" s="186"/>
      <c r="M683" s="186"/>
      <c r="N683" s="168"/>
      <c r="O683" s="170"/>
      <c r="P683" s="212"/>
      <c r="Q683" s="179" t="str">
        <f>IFERROR(IF(H683="","",IFERROR(INDEX(価格設定!$B$5:$B$1048576,MATCH(H683,価格設定!$B$5:$B$1048576,0),0),INDEX(価格設定!$B$5:$B$1048576,MATCH("*"&amp;H683&amp;"*",価格設定!$B$5:$B$1048576,0),0))),H683)</f>
        <v/>
      </c>
      <c r="R683" s="250" t="str">
        <f>IFERROR(IF(Q683="",IF(K683="","",K683),IF(K683="",IF(INDEX(価格設定!$C$5:$C$1048576,MATCH(Q683,価格設定!$B$5:$B$1048576,0),0)=0,"",INDEX(価格設定!$C$5:$C$1048576,MATCH(Q683,価格設定!$B$5:$B$1048576,0),0)),IF(K683="なし","",K683))),"")</f>
        <v/>
      </c>
      <c r="S683" s="308" t="str">
        <f t="shared" si="1092"/>
        <v/>
      </c>
      <c r="T683" s="126" t="str">
        <f>IFERROR(IF(J683="",IF(INDEX(価格設定!$E$5:$R$1048576,MATCH($Q683,価格設定!B$5:B$1048576,0),MATCH($AW683,価格設定!E$1:X$1,1))=0,"",INDEX(価格設定!$E$5:$R$1048576,MATCH($Q683,価格設定!B$5:B$1048576,0),MATCH($AW683,価格設定!E$1:X$1,1))),J683),"")</f>
        <v/>
      </c>
      <c r="U683" s="126" t="str">
        <f t="shared" si="1093"/>
        <v/>
      </c>
      <c r="V683" s="132" t="str">
        <f t="shared" si="1094"/>
        <v/>
      </c>
      <c r="W683" s="127" t="str">
        <f>IFERROR(IF(OR(T683="",T683&lt;0),"",IFERROR(INDEX(価格設定!E$2:X$3,IF(AND(K683=$K$1,$K$1&lt;&gt;""),ROW(価格設定!$D$3)-1,MATCH(INDEX(価格設定!$D$5:$D$1048576,MATCH(Q683,価格設定!$B$5:$B$1048576,0),0),価格設定!$D$2:$D$3,0)),MATCH($AW683,価格設定!E$1:X$1,1)),INDEX(価格設定!E$2:X$2,0,MATCH($AW683,価格設定!E$1:X$1,1)))),"")</f>
        <v/>
      </c>
      <c r="X683" s="126" t="str">
        <f t="shared" si="1085"/>
        <v/>
      </c>
      <c r="Y683" s="128" t="str">
        <f t="shared" si="1095"/>
        <v/>
      </c>
      <c r="Z683" s="126" t="str">
        <f t="shared" si="1096"/>
        <v/>
      </c>
      <c r="AA683" s="129" t="str">
        <f t="shared" si="1097"/>
        <v/>
      </c>
      <c r="AB683" s="126" t="str">
        <f t="shared" si="1098"/>
        <v/>
      </c>
      <c r="AC683" s="280" t="str">
        <f t="shared" si="1099"/>
        <v/>
      </c>
      <c r="AD683" s="15"/>
      <c r="AE683" s="204" t="str">
        <f>IF(AF683="","",COUNT($AF$3:AF683))</f>
        <v/>
      </c>
      <c r="AF683" s="206" t="str">
        <f t="shared" si="1100"/>
        <v/>
      </c>
      <c r="AG683" s="204" t="str">
        <f t="shared" si="1101"/>
        <v/>
      </c>
      <c r="AH683" s="204" t="str">
        <f t="shared" si="1102"/>
        <v/>
      </c>
      <c r="AI683" s="287"/>
      <c r="AJ683" s="15"/>
      <c r="AK683" s="138" t="str">
        <f t="shared" si="1103"/>
        <v/>
      </c>
      <c r="AL683" s="131" t="str">
        <f t="shared" si="1104"/>
        <v/>
      </c>
      <c r="AM683" s="131" t="str">
        <f t="shared" si="1105"/>
        <v/>
      </c>
      <c r="AN683" s="313" t="str">
        <f t="shared" si="1106"/>
        <v/>
      </c>
      <c r="AO683" s="316" t="str">
        <f t="shared" si="1107"/>
        <v/>
      </c>
      <c r="AP683" s="18"/>
      <c r="AQ683" s="3" t="str">
        <f>IF(F683="","",MAX($AQ$3:AQ682)+1)</f>
        <v/>
      </c>
      <c r="AR683" s="3" t="str">
        <f>IF(OR(AQ683="",BB683=""),"",MAX($AR$3:AR682)+1)</f>
        <v/>
      </c>
      <c r="AS683" s="3" t="str">
        <f>IF(CQ683="","",RANK(CQ683,CQ$3:CQ$1048576,1)+COUNTIF($CQ$3:CQ683,CQ683)-1)</f>
        <v/>
      </c>
      <c r="AT683" s="21" t="str">
        <f>IF(C683="",IF(OR(AND($H683&lt;&gt;"",C683=""),AND($F682=$F683,$AZ683&lt;&gt;""),COUNTA($H$3:$H$1048576,#REF!,$F$3:$F$1048576)&gt;COUNTA($H$3:$H683,#REF!,$F$3:$F683),$AZ683&lt;&gt;""),INDEX(AT$3:AT$1048576,MATCH(MAX($AQ$3:$AQ682),$AQ$3:$AQ$1048576,0),0),""),C683)</f>
        <v/>
      </c>
      <c r="AU683" s="21" t="str">
        <f>IF(D683="",IF(OR(AND($H683&lt;&gt;"",D683=""),AND($F682=$F683,$AZ683&lt;&gt;""),COUNTA($H$3:$H$1048576,#REF!,$F$3:$F$1048576)&gt;COUNTA($H$3:$H683,#REF!,$F$3:$F683),$AZ683&lt;&gt;""),INDEX(AU$3:AU$1048576,MATCH(MAX($AQ$3:$AQ682),$AQ$3:$AQ$1048576,0),0),""),D683)</f>
        <v/>
      </c>
      <c r="AV683" s="21" t="str">
        <f>IF(E683="",IF(OR(AND($H683&lt;&gt;"",E683=""),AND($F682=$F683,$AZ683&lt;&gt;""),COUNTA($H$3:$H$1048576,#REF!,$F$3:$F$1048576)&gt;COUNTA($H$3:$H683,#REF!,$F$3:$F683),$AZ683&lt;&gt;""),INDEX(AV$3:AV$1048576,MATCH(MAX($AQ$3:$AQ682),$AQ$3:$AQ$1048576,0),0),""),E683)</f>
        <v/>
      </c>
      <c r="AW683" s="24" t="str">
        <f t="shared" si="1108"/>
        <v/>
      </c>
      <c r="AX683" s="13" t="str">
        <f t="shared" si="1109"/>
        <v/>
      </c>
      <c r="AY683" s="4" t="str">
        <f t="shared" si="1110"/>
        <v/>
      </c>
      <c r="AZ683" s="4" t="str">
        <f>IF(AX683="",IF(OR(AND(H683&lt;&gt;"",F683=""),COUNTA($H$3:$H$1048576)&gt;COUNTA($H$3:$H683)),INDEX(AX$3:AX683,MATCH(MAX($AQ$3:AQ683),AQ$3:AQ683,0),0),""),AX683)</f>
        <v/>
      </c>
      <c r="BA683" s="4" t="str">
        <f>IF(AY683="",IF(AND(H683&lt;&gt;"",F683=""),INDEX(AY$3:AY683,MATCH(MAX($AQ$3:AQ683),AQ$3:AQ683,0),0),""),AY683)</f>
        <v/>
      </c>
      <c r="BB683" s="82" t="str">
        <f>IF(BC683="","",RANK(BC683,BC$3:BC$1048576,1)+COUNTIF($BC$3:BC683,BC683)-1)</f>
        <v/>
      </c>
      <c r="BC683" s="139" t="str">
        <f t="shared" si="1111"/>
        <v/>
      </c>
      <c r="BD683" s="46" t="str">
        <f t="shared" si="1112"/>
        <v/>
      </c>
      <c r="BE683" s="46" t="str">
        <f t="shared" si="1113"/>
        <v/>
      </c>
      <c r="BF683" s="46" t="str">
        <f t="shared" si="1114"/>
        <v/>
      </c>
      <c r="BG683" s="4" t="str">
        <f t="shared" si="1115"/>
        <v/>
      </c>
      <c r="BH683" s="180" t="str">
        <f t="shared" si="1116"/>
        <v/>
      </c>
      <c r="BI683" s="16" t="str">
        <f t="shared" si="1117"/>
        <v/>
      </c>
      <c r="BJ683" s="52" t="str">
        <f>IF(BI683="","",IF(W683="","",IF(AND(K683=$K$1,$K$1&lt;&gt;""),$BT$2,IFERROR(IF(INDEX(価格設定!$D$5:$D$1048576,MATCH(Q683,価格設定!$B$5:$B$1048576,0),0)=価格設定!$D$3,$BT$2,$BS$2),$BS$2))))</f>
        <v/>
      </c>
      <c r="BK683" s="16" t="str">
        <f>IF(BI683="","",IF(COUNTIF($BI$3:BI683,BI683)=1,1,IF(AND(BI682=BI683,BH683=""),BK682,COUNTIF($BH$3:BH683,BH683))))</f>
        <v/>
      </c>
      <c r="BL683" s="52" t="str">
        <f t="shared" si="1118"/>
        <v/>
      </c>
      <c r="BM683" s="52" t="str">
        <f t="shared" si="1119"/>
        <v/>
      </c>
      <c r="BN683" s="119" t="str">
        <f t="shared" si="1120"/>
        <v/>
      </c>
      <c r="BO683" s="119" t="str">
        <f t="shared" si="1121"/>
        <v/>
      </c>
      <c r="BP683" s="17" t="str">
        <f t="shared" si="1122"/>
        <v/>
      </c>
      <c r="BQ683" s="17" t="str">
        <f t="shared" si="1123"/>
        <v/>
      </c>
      <c r="BR683" s="17" t="str">
        <f>IF(OR(BP683="",COUNTIF($BO$3:BO683,BO683)&lt;&gt;1),"",SUMIF(BO$3:BO$1048576,BO683,BP$3:BP$1048576))</f>
        <v/>
      </c>
      <c r="BS683" s="17" t="str">
        <f t="shared" si="1124"/>
        <v/>
      </c>
      <c r="BT683" s="17" t="str">
        <f t="shared" si="1125"/>
        <v/>
      </c>
      <c r="BU683" s="17" t="str">
        <f t="shared" si="1126"/>
        <v/>
      </c>
      <c r="BV683" s="24" t="str">
        <f t="shared" si="1127"/>
        <v/>
      </c>
      <c r="BW683" s="24" t="str">
        <f t="shared" si="1128"/>
        <v/>
      </c>
      <c r="BX683" s="24" t="str">
        <f t="shared" si="1129"/>
        <v/>
      </c>
      <c r="BY683" s="26" t="str">
        <f t="shared" si="1130"/>
        <v/>
      </c>
      <c r="BZ683" s="26" t="str">
        <f t="shared" si="1131"/>
        <v/>
      </c>
      <c r="CA683" s="26" t="str">
        <f t="shared" si="1132"/>
        <v/>
      </c>
      <c r="CB683" s="66" t="str">
        <f t="shared" si="1133"/>
        <v/>
      </c>
      <c r="CC683" s="65" t="str">
        <f t="shared" si="1134"/>
        <v/>
      </c>
      <c r="CD683" s="26" t="str">
        <f t="shared" si="1135"/>
        <v/>
      </c>
      <c r="CE683" s="26" t="str">
        <f t="shared" si="1136"/>
        <v/>
      </c>
      <c r="CF683" s="193" t="str">
        <f t="shared" si="1137"/>
        <v/>
      </c>
      <c r="CG683" s="193" t="str">
        <f t="shared" si="1138"/>
        <v/>
      </c>
      <c r="CH683" s="26" t="str">
        <f t="shared" si="1139"/>
        <v/>
      </c>
      <c r="CI683" s="26" t="str">
        <f t="shared" si="1140"/>
        <v/>
      </c>
      <c r="CJ683" s="65" t="str">
        <f t="shared" si="1141"/>
        <v/>
      </c>
      <c r="CK683" s="65" t="str">
        <f t="shared" si="1142"/>
        <v/>
      </c>
      <c r="CL683" s="64" t="str">
        <f t="shared" si="1143"/>
        <v/>
      </c>
      <c r="CM683" s="64" t="str">
        <f t="shared" si="1144"/>
        <v/>
      </c>
      <c r="CN683" s="65" t="str">
        <f t="shared" si="1145"/>
        <v/>
      </c>
      <c r="CP683" s="63" t="str">
        <f>IF(BH683="","",MAX($CP$3:CP682)+1)</f>
        <v/>
      </c>
      <c r="CQ683" s="24" t="str">
        <f t="shared" si="1146"/>
        <v/>
      </c>
      <c r="CR683" s="24" t="str">
        <f t="shared" si="1147"/>
        <v/>
      </c>
      <c r="CS683" s="24" t="str">
        <f t="shared" si="1148"/>
        <v/>
      </c>
      <c r="CT683" s="58" t="str">
        <f>IF(BO683="","",COUNTIF($BO$3:BO683,BO683)&amp;"@"&amp;BO683)</f>
        <v/>
      </c>
      <c r="CU683" s="16" t="str">
        <f t="shared" si="1086"/>
        <v/>
      </c>
      <c r="CV683" s="63" t="str">
        <f t="shared" si="1149"/>
        <v/>
      </c>
      <c r="CW683" s="16" t="str">
        <f t="shared" si="1150"/>
        <v/>
      </c>
      <c r="CX683" s="16" t="str">
        <f t="shared" si="1151"/>
        <v/>
      </c>
      <c r="CY683" s="16" t="str">
        <f t="shared" si="1152"/>
        <v/>
      </c>
      <c r="CZ683" s="85" t="str">
        <f t="shared" si="1153"/>
        <v/>
      </c>
      <c r="DA683" s="16" t="str">
        <f t="shared" si="1154"/>
        <v/>
      </c>
      <c r="DB683" s="16" t="str">
        <f t="shared" si="1155"/>
        <v/>
      </c>
      <c r="DC683" s="28" t="str">
        <f>IF(CP683="","",$DC$1&amp;(INDEX(価格設定!D$1:XFD$3,ROW(価格設定!$D$3),MATCH($AW683,価格設定!D$1:XFD$1,1))*100)&amp;"%")</f>
        <v/>
      </c>
      <c r="DD683" s="28" t="str">
        <f>IF(CP683="","",$DD$1&amp;(INDEX(価格設定!D$1:XFD$3,ROW(価格設定!$D$2),MATCH($AW683,価格設定!D$1:XFD$1,1))*100)&amp;"%")</f>
        <v/>
      </c>
      <c r="DE683" s="29" t="str">
        <f t="shared" si="1156"/>
        <v/>
      </c>
      <c r="DG683" s="58" t="str">
        <f t="shared" si="1157"/>
        <v/>
      </c>
      <c r="DH683" s="58" t="str">
        <f t="shared" si="1158"/>
        <v/>
      </c>
      <c r="DI683" s="58" t="str">
        <f t="shared" si="1159"/>
        <v/>
      </c>
      <c r="DJ683" s="85" t="str">
        <f t="shared" si="1160"/>
        <v/>
      </c>
      <c r="DL683" s="58" t="str">
        <f>IF(COUNTIF(DG$3:DG$1048576,DG683)=COUNTIF($DG$3:$DG683,DG683),DG683,"")</f>
        <v/>
      </c>
      <c r="DM683" s="85" t="str">
        <f t="shared" si="1161"/>
        <v/>
      </c>
      <c r="DN683" s="85" t="str">
        <f t="shared" si="1087"/>
        <v/>
      </c>
      <c r="DO683" s="85" t="str">
        <f t="shared" si="1087"/>
        <v/>
      </c>
      <c r="DP683" s="303"/>
      <c r="DQ683" s="17" t="str">
        <f t="shared" si="1088"/>
        <v/>
      </c>
      <c r="DR683" s="17" t="str">
        <f t="shared" si="1089"/>
        <v/>
      </c>
      <c r="DS683" s="17" t="str">
        <f t="shared" si="1090"/>
        <v/>
      </c>
      <c r="DU683" s="16" t="str">
        <f t="shared" si="1162"/>
        <v/>
      </c>
      <c r="DV683" s="16" t="str">
        <f>IF(DU683="","",COUNT($DU$3:DU683))</f>
        <v/>
      </c>
      <c r="DW683" s="16" t="str">
        <f t="shared" si="1163"/>
        <v/>
      </c>
      <c r="DX683" s="16" t="str">
        <f t="shared" si="1164"/>
        <v/>
      </c>
      <c r="DY683" s="16" t="str">
        <f>IF(DZ683="","",COUNTIF(DZ$3:DZ683,DZ683))</f>
        <v/>
      </c>
      <c r="DZ683" s="16" t="str">
        <f t="shared" si="1165"/>
        <v/>
      </c>
      <c r="EA683" s="16" t="str">
        <f t="shared" si="1166"/>
        <v/>
      </c>
      <c r="EB683" s="16" t="str">
        <f t="shared" si="1167"/>
        <v/>
      </c>
      <c r="EC683" s="16" t="str">
        <f t="shared" si="1168"/>
        <v/>
      </c>
      <c r="ED683" s="16" t="str">
        <f t="shared" si="1169"/>
        <v/>
      </c>
      <c r="EE683" s="16" t="str">
        <f t="shared" si="1170"/>
        <v/>
      </c>
      <c r="EF683" s="16" t="str">
        <f t="shared" si="1171"/>
        <v/>
      </c>
      <c r="EG683" s="16" t="str">
        <f t="shared" si="1172"/>
        <v/>
      </c>
      <c r="EH683" s="16" t="str">
        <f t="shared" si="1173"/>
        <v/>
      </c>
      <c r="EI683" s="16" t="str">
        <f t="shared" si="1174"/>
        <v/>
      </c>
      <c r="EJ683" s="16" t="str">
        <f t="shared" si="1175"/>
        <v/>
      </c>
      <c r="EK683" s="16" t="str">
        <f t="shared" si="1176"/>
        <v/>
      </c>
      <c r="EL683" s="58" t="str">
        <f t="shared" si="1177"/>
        <v/>
      </c>
      <c r="EM683" s="58" t="str">
        <f>IF(OR($DZ683="",CR683=""),IF($EL683="","",$EL683),IF(OR(CR683="なし",CR683=0),領収書!$H$1,CR683))</f>
        <v/>
      </c>
      <c r="EN683" s="58" t="str">
        <f>IF(OR($DZ683="",CS683=""),IF($EL683="","",$EL683),IF(OR(CS683="なし",CS683=0),入力!$EN$1,CS683))</f>
        <v/>
      </c>
      <c r="EO683" s="63" t="str">
        <f t="shared" si="1178"/>
        <v/>
      </c>
      <c r="EP683" s="63" t="str">
        <f t="shared" si="1179"/>
        <v/>
      </c>
      <c r="ER683" s="16" t="str">
        <f>IF(AND(COUNTIF($ET$3:ET683,ET683)=1,ET683&lt;&gt;""),MAX($ER$3:ER682)+1,"")</f>
        <v/>
      </c>
      <c r="ES683" s="16" t="str">
        <f>IF(価格設定!B685="","",価格設定!B685)</f>
        <v/>
      </c>
      <c r="ET683" s="16" t="str">
        <f>IF(価格設定!C685="","",価格設定!C685)</f>
        <v/>
      </c>
      <c r="EV683" s="16" t="str">
        <f t="shared" si="1091"/>
        <v/>
      </c>
      <c r="EW683" s="16" t="str">
        <f t="shared" si="1180"/>
        <v/>
      </c>
    </row>
    <row r="684" spans="1:153" ht="30" customHeight="1" x14ac:dyDescent="0.2">
      <c r="A684" s="225"/>
      <c r="B684" s="212"/>
      <c r="C684" s="221"/>
      <c r="D684" s="164"/>
      <c r="E684" s="165"/>
      <c r="F684" s="166"/>
      <c r="G684" s="167"/>
      <c r="H684" s="179"/>
      <c r="I684" s="306"/>
      <c r="J684" s="169"/>
      <c r="K684" s="179"/>
      <c r="L684" s="186"/>
      <c r="M684" s="186"/>
      <c r="N684" s="168"/>
      <c r="O684" s="170"/>
      <c r="P684" s="212"/>
      <c r="Q684" s="179" t="str">
        <f>IFERROR(IF(H684="","",IFERROR(INDEX(価格設定!$B$5:$B$1048576,MATCH(H684,価格設定!$B$5:$B$1048576,0),0),INDEX(価格設定!$B$5:$B$1048576,MATCH("*"&amp;H684&amp;"*",価格設定!$B$5:$B$1048576,0),0))),H684)</f>
        <v/>
      </c>
      <c r="R684" s="250" t="str">
        <f>IFERROR(IF(Q684="",IF(K684="","",K684),IF(K684="",IF(INDEX(価格設定!$C$5:$C$1048576,MATCH(Q684,価格設定!$B$5:$B$1048576,0),0)=0,"",INDEX(価格設定!$C$5:$C$1048576,MATCH(Q684,価格設定!$B$5:$B$1048576,0),0)),IF(K684="なし","",K684))),"")</f>
        <v/>
      </c>
      <c r="S684" s="308" t="str">
        <f t="shared" si="1092"/>
        <v/>
      </c>
      <c r="T684" s="126" t="str">
        <f>IFERROR(IF(J684="",IF(INDEX(価格設定!$E$5:$R$1048576,MATCH($Q684,価格設定!B$5:B$1048576,0),MATCH($AW684,価格設定!E$1:X$1,1))=0,"",INDEX(価格設定!$E$5:$R$1048576,MATCH($Q684,価格設定!B$5:B$1048576,0),MATCH($AW684,価格設定!E$1:X$1,1))),J684),"")</f>
        <v/>
      </c>
      <c r="U684" s="126" t="str">
        <f t="shared" si="1093"/>
        <v/>
      </c>
      <c r="V684" s="132" t="str">
        <f t="shared" si="1094"/>
        <v/>
      </c>
      <c r="W684" s="127" t="str">
        <f>IFERROR(IF(OR(T684="",T684&lt;0),"",IFERROR(INDEX(価格設定!E$2:X$3,IF(AND(K684=$K$1,$K$1&lt;&gt;""),ROW(価格設定!$D$3)-1,MATCH(INDEX(価格設定!$D$5:$D$1048576,MATCH(Q684,価格設定!$B$5:$B$1048576,0),0),価格設定!$D$2:$D$3,0)),MATCH($AW684,価格設定!E$1:X$1,1)),INDEX(価格設定!E$2:X$2,0,MATCH($AW684,価格設定!E$1:X$1,1)))),"")</f>
        <v/>
      </c>
      <c r="X684" s="126" t="str">
        <f t="shared" si="1085"/>
        <v/>
      </c>
      <c r="Y684" s="128" t="str">
        <f t="shared" si="1095"/>
        <v/>
      </c>
      <c r="Z684" s="126" t="str">
        <f t="shared" si="1096"/>
        <v/>
      </c>
      <c r="AA684" s="129" t="str">
        <f t="shared" si="1097"/>
        <v/>
      </c>
      <c r="AB684" s="126" t="str">
        <f t="shared" si="1098"/>
        <v/>
      </c>
      <c r="AC684" s="280" t="str">
        <f t="shared" si="1099"/>
        <v/>
      </c>
      <c r="AD684" s="15"/>
      <c r="AE684" s="204" t="str">
        <f>IF(AF684="","",COUNT($AF$3:AF684))</f>
        <v/>
      </c>
      <c r="AF684" s="206" t="str">
        <f t="shared" si="1100"/>
        <v/>
      </c>
      <c r="AG684" s="204" t="str">
        <f t="shared" si="1101"/>
        <v/>
      </c>
      <c r="AH684" s="204" t="str">
        <f t="shared" si="1102"/>
        <v/>
      </c>
      <c r="AI684" s="287"/>
      <c r="AJ684" s="15"/>
      <c r="AK684" s="138" t="str">
        <f t="shared" si="1103"/>
        <v/>
      </c>
      <c r="AL684" s="131" t="str">
        <f t="shared" si="1104"/>
        <v/>
      </c>
      <c r="AM684" s="131" t="str">
        <f t="shared" si="1105"/>
        <v/>
      </c>
      <c r="AN684" s="313" t="str">
        <f t="shared" si="1106"/>
        <v/>
      </c>
      <c r="AO684" s="316" t="str">
        <f t="shared" si="1107"/>
        <v/>
      </c>
      <c r="AP684" s="18"/>
      <c r="AQ684" s="3" t="str">
        <f>IF(F684="","",MAX($AQ$3:AQ683)+1)</f>
        <v/>
      </c>
      <c r="AR684" s="3" t="str">
        <f>IF(OR(AQ684="",BB684=""),"",MAX($AR$3:AR683)+1)</f>
        <v/>
      </c>
      <c r="AS684" s="3" t="str">
        <f>IF(CQ684="","",RANK(CQ684,CQ$3:CQ$1048576,1)+COUNTIF($CQ$3:CQ684,CQ684)-1)</f>
        <v/>
      </c>
      <c r="AT684" s="21" t="str">
        <f>IF(C684="",IF(OR(AND($H684&lt;&gt;"",C684=""),AND($F683=$F684,$AZ684&lt;&gt;""),COUNTA($H$3:$H$1048576,#REF!,$F$3:$F$1048576)&gt;COUNTA($H$3:$H684,#REF!,$F$3:$F684),$AZ684&lt;&gt;""),INDEX(AT$3:AT$1048576,MATCH(MAX($AQ$3:$AQ683),$AQ$3:$AQ$1048576,0),0),""),C684)</f>
        <v/>
      </c>
      <c r="AU684" s="21" t="str">
        <f>IF(D684="",IF(OR(AND($H684&lt;&gt;"",D684=""),AND($F683=$F684,$AZ684&lt;&gt;""),COUNTA($H$3:$H$1048576,#REF!,$F$3:$F$1048576)&gt;COUNTA($H$3:$H684,#REF!,$F$3:$F684),$AZ684&lt;&gt;""),INDEX(AU$3:AU$1048576,MATCH(MAX($AQ$3:$AQ683),$AQ$3:$AQ$1048576,0),0),""),D684)</f>
        <v/>
      </c>
      <c r="AV684" s="21" t="str">
        <f>IF(E684="",IF(OR(AND($H684&lt;&gt;"",E684=""),AND($F683=$F684,$AZ684&lt;&gt;""),COUNTA($H$3:$H$1048576,#REF!,$F$3:$F$1048576)&gt;COUNTA($H$3:$H684,#REF!,$F$3:$F684),$AZ684&lt;&gt;""),INDEX(AV$3:AV$1048576,MATCH(MAX($AQ$3:$AQ683),$AQ$3:$AQ$1048576,0),0),""),E684)</f>
        <v/>
      </c>
      <c r="AW684" s="24" t="str">
        <f t="shared" si="1108"/>
        <v/>
      </c>
      <c r="AX684" s="13" t="str">
        <f t="shared" si="1109"/>
        <v/>
      </c>
      <c r="AY684" s="4" t="str">
        <f t="shared" si="1110"/>
        <v/>
      </c>
      <c r="AZ684" s="4" t="str">
        <f>IF(AX684="",IF(OR(AND(H684&lt;&gt;"",F684=""),COUNTA($H$3:$H$1048576)&gt;COUNTA($H$3:$H684)),INDEX(AX$3:AX684,MATCH(MAX($AQ$3:AQ684),AQ$3:AQ684,0),0),""),AX684)</f>
        <v/>
      </c>
      <c r="BA684" s="4" t="str">
        <f>IF(AY684="",IF(AND(H684&lt;&gt;"",F684=""),INDEX(AY$3:AY684,MATCH(MAX($AQ$3:AQ684),AQ$3:AQ684,0),0),""),AY684)</f>
        <v/>
      </c>
      <c r="BB684" s="82" t="str">
        <f>IF(BC684="","",RANK(BC684,BC$3:BC$1048576,1)+COUNTIF($BC$3:BC684,BC684)-1)</f>
        <v/>
      </c>
      <c r="BC684" s="139" t="str">
        <f t="shared" si="1111"/>
        <v/>
      </c>
      <c r="BD684" s="46" t="str">
        <f t="shared" si="1112"/>
        <v/>
      </c>
      <c r="BE684" s="46" t="str">
        <f t="shared" si="1113"/>
        <v/>
      </c>
      <c r="BF684" s="46" t="str">
        <f t="shared" si="1114"/>
        <v/>
      </c>
      <c r="BG684" s="4" t="str">
        <f t="shared" si="1115"/>
        <v/>
      </c>
      <c r="BH684" s="180" t="str">
        <f t="shared" si="1116"/>
        <v/>
      </c>
      <c r="BI684" s="16" t="str">
        <f t="shared" si="1117"/>
        <v/>
      </c>
      <c r="BJ684" s="52" t="str">
        <f>IF(BI684="","",IF(W684="","",IF(AND(K684=$K$1,$K$1&lt;&gt;""),$BT$2,IFERROR(IF(INDEX(価格設定!$D$5:$D$1048576,MATCH(Q684,価格設定!$B$5:$B$1048576,0),0)=価格設定!$D$3,$BT$2,$BS$2),$BS$2))))</f>
        <v/>
      </c>
      <c r="BK684" s="16" t="str">
        <f>IF(BI684="","",IF(COUNTIF($BI$3:BI684,BI684)=1,1,IF(AND(BI683=BI684,BH684=""),BK683,COUNTIF($BH$3:BH684,BH684))))</f>
        <v/>
      </c>
      <c r="BL684" s="52" t="str">
        <f t="shared" si="1118"/>
        <v/>
      </c>
      <c r="BM684" s="52" t="str">
        <f t="shared" si="1119"/>
        <v/>
      </c>
      <c r="BN684" s="119" t="str">
        <f t="shared" si="1120"/>
        <v/>
      </c>
      <c r="BO684" s="119" t="str">
        <f t="shared" si="1121"/>
        <v/>
      </c>
      <c r="BP684" s="17" t="str">
        <f t="shared" si="1122"/>
        <v/>
      </c>
      <c r="BQ684" s="17" t="str">
        <f t="shared" si="1123"/>
        <v/>
      </c>
      <c r="BR684" s="17" t="str">
        <f>IF(OR(BP684="",COUNTIF($BO$3:BO684,BO684)&lt;&gt;1),"",SUMIF(BO$3:BO$1048576,BO684,BP$3:BP$1048576))</f>
        <v/>
      </c>
      <c r="BS684" s="17" t="str">
        <f t="shared" si="1124"/>
        <v/>
      </c>
      <c r="BT684" s="17" t="str">
        <f t="shared" si="1125"/>
        <v/>
      </c>
      <c r="BU684" s="17" t="str">
        <f t="shared" si="1126"/>
        <v/>
      </c>
      <c r="BV684" s="24" t="str">
        <f t="shared" si="1127"/>
        <v/>
      </c>
      <c r="BW684" s="24" t="str">
        <f t="shared" si="1128"/>
        <v/>
      </c>
      <c r="BX684" s="24" t="str">
        <f t="shared" si="1129"/>
        <v/>
      </c>
      <c r="BY684" s="26" t="str">
        <f t="shared" si="1130"/>
        <v/>
      </c>
      <c r="BZ684" s="26" t="str">
        <f t="shared" si="1131"/>
        <v/>
      </c>
      <c r="CA684" s="26" t="str">
        <f t="shared" si="1132"/>
        <v/>
      </c>
      <c r="CB684" s="66" t="str">
        <f t="shared" si="1133"/>
        <v/>
      </c>
      <c r="CC684" s="65" t="str">
        <f t="shared" si="1134"/>
        <v/>
      </c>
      <c r="CD684" s="26" t="str">
        <f t="shared" si="1135"/>
        <v/>
      </c>
      <c r="CE684" s="26" t="str">
        <f t="shared" si="1136"/>
        <v/>
      </c>
      <c r="CF684" s="193" t="str">
        <f t="shared" si="1137"/>
        <v/>
      </c>
      <c r="CG684" s="193" t="str">
        <f t="shared" si="1138"/>
        <v/>
      </c>
      <c r="CH684" s="26" t="str">
        <f t="shared" si="1139"/>
        <v/>
      </c>
      <c r="CI684" s="26" t="str">
        <f t="shared" si="1140"/>
        <v/>
      </c>
      <c r="CJ684" s="65" t="str">
        <f t="shared" si="1141"/>
        <v/>
      </c>
      <c r="CK684" s="65" t="str">
        <f t="shared" si="1142"/>
        <v/>
      </c>
      <c r="CL684" s="64" t="str">
        <f t="shared" si="1143"/>
        <v/>
      </c>
      <c r="CM684" s="64" t="str">
        <f t="shared" si="1144"/>
        <v/>
      </c>
      <c r="CN684" s="65" t="str">
        <f t="shared" si="1145"/>
        <v/>
      </c>
      <c r="CP684" s="63" t="str">
        <f>IF(BH684="","",MAX($CP$3:CP683)+1)</f>
        <v/>
      </c>
      <c r="CQ684" s="24" t="str">
        <f t="shared" si="1146"/>
        <v/>
      </c>
      <c r="CR684" s="24" t="str">
        <f t="shared" si="1147"/>
        <v/>
      </c>
      <c r="CS684" s="24" t="str">
        <f t="shared" si="1148"/>
        <v/>
      </c>
      <c r="CT684" s="58" t="str">
        <f>IF(BO684="","",COUNTIF($BO$3:BO684,BO684)&amp;"@"&amp;BO684)</f>
        <v/>
      </c>
      <c r="CU684" s="16" t="str">
        <f t="shared" si="1086"/>
        <v/>
      </c>
      <c r="CV684" s="63" t="str">
        <f t="shared" si="1149"/>
        <v/>
      </c>
      <c r="CW684" s="16" t="str">
        <f t="shared" si="1150"/>
        <v/>
      </c>
      <c r="CX684" s="16" t="str">
        <f t="shared" si="1151"/>
        <v/>
      </c>
      <c r="CY684" s="16" t="str">
        <f t="shared" si="1152"/>
        <v/>
      </c>
      <c r="CZ684" s="85" t="str">
        <f t="shared" si="1153"/>
        <v/>
      </c>
      <c r="DA684" s="16" t="str">
        <f t="shared" si="1154"/>
        <v/>
      </c>
      <c r="DB684" s="16" t="str">
        <f t="shared" si="1155"/>
        <v/>
      </c>
      <c r="DC684" s="28" t="str">
        <f>IF(CP684="","",$DC$1&amp;(INDEX(価格設定!D$1:XFD$3,ROW(価格設定!$D$3),MATCH($AW684,価格設定!D$1:XFD$1,1))*100)&amp;"%")</f>
        <v/>
      </c>
      <c r="DD684" s="28" t="str">
        <f>IF(CP684="","",$DD$1&amp;(INDEX(価格設定!D$1:XFD$3,ROW(価格設定!$D$2),MATCH($AW684,価格設定!D$1:XFD$1,1))*100)&amp;"%")</f>
        <v/>
      </c>
      <c r="DE684" s="29" t="str">
        <f t="shared" si="1156"/>
        <v/>
      </c>
      <c r="DG684" s="58" t="str">
        <f t="shared" si="1157"/>
        <v/>
      </c>
      <c r="DH684" s="58" t="str">
        <f t="shared" si="1158"/>
        <v/>
      </c>
      <c r="DI684" s="58" t="str">
        <f t="shared" si="1159"/>
        <v/>
      </c>
      <c r="DJ684" s="85" t="str">
        <f t="shared" si="1160"/>
        <v/>
      </c>
      <c r="DL684" s="58" t="str">
        <f>IF(COUNTIF(DG$3:DG$1048576,DG684)=COUNTIF($DG$3:$DG684,DG684),DG684,"")</f>
        <v/>
      </c>
      <c r="DM684" s="85" t="str">
        <f t="shared" si="1161"/>
        <v/>
      </c>
      <c r="DN684" s="85" t="str">
        <f t="shared" si="1087"/>
        <v/>
      </c>
      <c r="DO684" s="85" t="str">
        <f t="shared" si="1087"/>
        <v/>
      </c>
      <c r="DP684" s="303"/>
      <c r="DQ684" s="17" t="str">
        <f t="shared" si="1088"/>
        <v/>
      </c>
      <c r="DR684" s="17" t="str">
        <f t="shared" si="1089"/>
        <v/>
      </c>
      <c r="DS684" s="17" t="str">
        <f t="shared" si="1090"/>
        <v/>
      </c>
      <c r="DU684" s="16" t="str">
        <f t="shared" si="1162"/>
        <v/>
      </c>
      <c r="DV684" s="16" t="str">
        <f>IF(DU684="","",COUNT($DU$3:DU684))</f>
        <v/>
      </c>
      <c r="DW684" s="16" t="str">
        <f t="shared" si="1163"/>
        <v/>
      </c>
      <c r="DX684" s="16" t="str">
        <f t="shared" si="1164"/>
        <v/>
      </c>
      <c r="DY684" s="16" t="str">
        <f>IF(DZ684="","",COUNTIF(DZ$3:DZ684,DZ684))</f>
        <v/>
      </c>
      <c r="DZ684" s="16" t="str">
        <f t="shared" si="1165"/>
        <v/>
      </c>
      <c r="EA684" s="16" t="str">
        <f t="shared" si="1166"/>
        <v/>
      </c>
      <c r="EB684" s="16" t="str">
        <f t="shared" si="1167"/>
        <v/>
      </c>
      <c r="EC684" s="16" t="str">
        <f t="shared" si="1168"/>
        <v/>
      </c>
      <c r="ED684" s="16" t="str">
        <f t="shared" si="1169"/>
        <v/>
      </c>
      <c r="EE684" s="16" t="str">
        <f t="shared" si="1170"/>
        <v/>
      </c>
      <c r="EF684" s="16" t="str">
        <f t="shared" si="1171"/>
        <v/>
      </c>
      <c r="EG684" s="16" t="str">
        <f t="shared" si="1172"/>
        <v/>
      </c>
      <c r="EH684" s="16" t="str">
        <f t="shared" si="1173"/>
        <v/>
      </c>
      <c r="EI684" s="16" t="str">
        <f t="shared" si="1174"/>
        <v/>
      </c>
      <c r="EJ684" s="16" t="str">
        <f t="shared" si="1175"/>
        <v/>
      </c>
      <c r="EK684" s="16" t="str">
        <f t="shared" si="1176"/>
        <v/>
      </c>
      <c r="EL684" s="58" t="str">
        <f t="shared" si="1177"/>
        <v/>
      </c>
      <c r="EM684" s="58" t="str">
        <f>IF(OR($DZ684="",CR684=""),IF($EL684="","",$EL684),IF(OR(CR684="なし",CR684=0),領収書!$H$1,CR684))</f>
        <v/>
      </c>
      <c r="EN684" s="58" t="str">
        <f>IF(OR($DZ684="",CS684=""),IF($EL684="","",$EL684),IF(OR(CS684="なし",CS684=0),入力!$EN$1,CS684))</f>
        <v/>
      </c>
      <c r="EO684" s="63" t="str">
        <f t="shared" si="1178"/>
        <v/>
      </c>
      <c r="EP684" s="63" t="str">
        <f t="shared" si="1179"/>
        <v/>
      </c>
      <c r="ER684" s="16" t="str">
        <f>IF(AND(COUNTIF($ET$3:ET684,ET684)=1,ET684&lt;&gt;""),MAX($ER$3:ER683)+1,"")</f>
        <v/>
      </c>
      <c r="ES684" s="16" t="str">
        <f>IF(価格設定!B686="","",価格設定!B686)</f>
        <v/>
      </c>
      <c r="ET684" s="16" t="str">
        <f>IF(価格設定!C686="","",価格設定!C686)</f>
        <v/>
      </c>
      <c r="EV684" s="16" t="str">
        <f t="shared" si="1091"/>
        <v/>
      </c>
      <c r="EW684" s="16" t="str">
        <f t="shared" si="1180"/>
        <v/>
      </c>
    </row>
    <row r="685" spans="1:153" ht="30" customHeight="1" x14ac:dyDescent="0.2">
      <c r="A685" s="225"/>
      <c r="B685" s="212"/>
      <c r="C685" s="221"/>
      <c r="D685" s="164"/>
      <c r="E685" s="165"/>
      <c r="F685" s="166"/>
      <c r="G685" s="167"/>
      <c r="H685" s="179"/>
      <c r="I685" s="306"/>
      <c r="J685" s="169"/>
      <c r="K685" s="179"/>
      <c r="L685" s="186"/>
      <c r="M685" s="186"/>
      <c r="N685" s="168"/>
      <c r="O685" s="170"/>
      <c r="P685" s="212"/>
      <c r="Q685" s="179" t="str">
        <f>IFERROR(IF(H685="","",IFERROR(INDEX(価格設定!$B$5:$B$1048576,MATCH(H685,価格設定!$B$5:$B$1048576,0),0),INDEX(価格設定!$B$5:$B$1048576,MATCH("*"&amp;H685&amp;"*",価格設定!$B$5:$B$1048576,0),0))),H685)</f>
        <v/>
      </c>
      <c r="R685" s="250" t="str">
        <f>IFERROR(IF(Q685="",IF(K685="","",K685),IF(K685="",IF(INDEX(価格設定!$C$5:$C$1048576,MATCH(Q685,価格設定!$B$5:$B$1048576,0),0)=0,"",INDEX(価格設定!$C$5:$C$1048576,MATCH(Q685,価格設定!$B$5:$B$1048576,0),0)),IF(K685="なし","",K685))),"")</f>
        <v/>
      </c>
      <c r="S685" s="308" t="str">
        <f t="shared" si="1092"/>
        <v/>
      </c>
      <c r="T685" s="126" t="str">
        <f>IFERROR(IF(J685="",IF(INDEX(価格設定!$E$5:$R$1048576,MATCH($Q685,価格設定!B$5:B$1048576,0),MATCH($AW685,価格設定!E$1:X$1,1))=0,"",INDEX(価格設定!$E$5:$R$1048576,MATCH($Q685,価格設定!B$5:B$1048576,0),MATCH($AW685,価格設定!E$1:X$1,1))),J685),"")</f>
        <v/>
      </c>
      <c r="U685" s="126" t="str">
        <f t="shared" si="1093"/>
        <v/>
      </c>
      <c r="V685" s="132" t="str">
        <f t="shared" si="1094"/>
        <v/>
      </c>
      <c r="W685" s="127" t="str">
        <f>IFERROR(IF(OR(T685="",T685&lt;0),"",IFERROR(INDEX(価格設定!E$2:X$3,IF(AND(K685=$K$1,$K$1&lt;&gt;""),ROW(価格設定!$D$3)-1,MATCH(INDEX(価格設定!$D$5:$D$1048576,MATCH(Q685,価格設定!$B$5:$B$1048576,0),0),価格設定!$D$2:$D$3,0)),MATCH($AW685,価格設定!E$1:X$1,1)),INDEX(価格設定!E$2:X$2,0,MATCH($AW685,価格設定!E$1:X$1,1)))),"")</f>
        <v/>
      </c>
      <c r="X685" s="126" t="str">
        <f t="shared" si="1085"/>
        <v/>
      </c>
      <c r="Y685" s="128" t="str">
        <f t="shared" si="1095"/>
        <v/>
      </c>
      <c r="Z685" s="126" t="str">
        <f t="shared" si="1096"/>
        <v/>
      </c>
      <c r="AA685" s="129" t="str">
        <f t="shared" si="1097"/>
        <v/>
      </c>
      <c r="AB685" s="126" t="str">
        <f t="shared" si="1098"/>
        <v/>
      </c>
      <c r="AC685" s="280" t="str">
        <f t="shared" si="1099"/>
        <v/>
      </c>
      <c r="AD685" s="15"/>
      <c r="AE685" s="204" t="str">
        <f>IF(AF685="","",COUNT($AF$3:AF685))</f>
        <v/>
      </c>
      <c r="AF685" s="206" t="str">
        <f t="shared" si="1100"/>
        <v/>
      </c>
      <c r="AG685" s="204" t="str">
        <f t="shared" si="1101"/>
        <v/>
      </c>
      <c r="AH685" s="204" t="str">
        <f t="shared" si="1102"/>
        <v/>
      </c>
      <c r="AI685" s="287"/>
      <c r="AJ685" s="15"/>
      <c r="AK685" s="138" t="str">
        <f t="shared" si="1103"/>
        <v/>
      </c>
      <c r="AL685" s="131" t="str">
        <f t="shared" si="1104"/>
        <v/>
      </c>
      <c r="AM685" s="131" t="str">
        <f t="shared" si="1105"/>
        <v/>
      </c>
      <c r="AN685" s="313" t="str">
        <f t="shared" si="1106"/>
        <v/>
      </c>
      <c r="AO685" s="316" t="str">
        <f t="shared" si="1107"/>
        <v/>
      </c>
      <c r="AP685" s="18"/>
      <c r="AQ685" s="3" t="str">
        <f>IF(F685="","",MAX($AQ$3:AQ684)+1)</f>
        <v/>
      </c>
      <c r="AR685" s="3" t="str">
        <f>IF(OR(AQ685="",BB685=""),"",MAX($AR$3:AR684)+1)</f>
        <v/>
      </c>
      <c r="AS685" s="3" t="str">
        <f>IF(CQ685="","",RANK(CQ685,CQ$3:CQ$1048576,1)+COUNTIF($CQ$3:CQ685,CQ685)-1)</f>
        <v/>
      </c>
      <c r="AT685" s="21" t="str">
        <f>IF(C685="",IF(OR(AND($H685&lt;&gt;"",C685=""),AND($F684=$F685,$AZ685&lt;&gt;""),COUNTA($H$3:$H$1048576,#REF!,$F$3:$F$1048576)&gt;COUNTA($H$3:$H685,#REF!,$F$3:$F685),$AZ685&lt;&gt;""),INDEX(AT$3:AT$1048576,MATCH(MAX($AQ$3:$AQ684),$AQ$3:$AQ$1048576,0),0),""),C685)</f>
        <v/>
      </c>
      <c r="AU685" s="21" t="str">
        <f>IF(D685="",IF(OR(AND($H685&lt;&gt;"",D685=""),AND($F684=$F685,$AZ685&lt;&gt;""),COUNTA($H$3:$H$1048576,#REF!,$F$3:$F$1048576)&gt;COUNTA($H$3:$H685,#REF!,$F$3:$F685),$AZ685&lt;&gt;""),INDEX(AU$3:AU$1048576,MATCH(MAX($AQ$3:$AQ684),$AQ$3:$AQ$1048576,0),0),""),D685)</f>
        <v/>
      </c>
      <c r="AV685" s="21" t="str">
        <f>IF(E685="",IF(OR(AND($H685&lt;&gt;"",E685=""),AND($F684=$F685,$AZ685&lt;&gt;""),COUNTA($H$3:$H$1048576,#REF!,$F$3:$F$1048576)&gt;COUNTA($H$3:$H685,#REF!,$F$3:$F685),$AZ685&lt;&gt;""),INDEX(AV$3:AV$1048576,MATCH(MAX($AQ$3:$AQ684),$AQ$3:$AQ$1048576,0),0),""),E685)</f>
        <v/>
      </c>
      <c r="AW685" s="24" t="str">
        <f t="shared" si="1108"/>
        <v/>
      </c>
      <c r="AX685" s="13" t="str">
        <f t="shared" si="1109"/>
        <v/>
      </c>
      <c r="AY685" s="4" t="str">
        <f t="shared" si="1110"/>
        <v/>
      </c>
      <c r="AZ685" s="4" t="str">
        <f>IF(AX685="",IF(OR(AND(H685&lt;&gt;"",F685=""),COUNTA($H$3:$H$1048576)&gt;COUNTA($H$3:$H685)),INDEX(AX$3:AX685,MATCH(MAX($AQ$3:AQ685),AQ$3:AQ685,0),0),""),AX685)</f>
        <v/>
      </c>
      <c r="BA685" s="4" t="str">
        <f>IF(AY685="",IF(AND(H685&lt;&gt;"",F685=""),INDEX(AY$3:AY685,MATCH(MAX($AQ$3:AQ685),AQ$3:AQ685,0),0),""),AY685)</f>
        <v/>
      </c>
      <c r="BB685" s="82" t="str">
        <f>IF(BC685="","",RANK(BC685,BC$3:BC$1048576,1)+COUNTIF($BC$3:BC685,BC685)-1)</f>
        <v/>
      </c>
      <c r="BC685" s="139" t="str">
        <f t="shared" si="1111"/>
        <v/>
      </c>
      <c r="BD685" s="46" t="str">
        <f t="shared" si="1112"/>
        <v/>
      </c>
      <c r="BE685" s="46" t="str">
        <f t="shared" si="1113"/>
        <v/>
      </c>
      <c r="BF685" s="46" t="str">
        <f t="shared" si="1114"/>
        <v/>
      </c>
      <c r="BG685" s="4" t="str">
        <f t="shared" si="1115"/>
        <v/>
      </c>
      <c r="BH685" s="180" t="str">
        <f t="shared" si="1116"/>
        <v/>
      </c>
      <c r="BI685" s="16" t="str">
        <f t="shared" si="1117"/>
        <v/>
      </c>
      <c r="BJ685" s="52" t="str">
        <f>IF(BI685="","",IF(W685="","",IF(AND(K685=$K$1,$K$1&lt;&gt;""),$BT$2,IFERROR(IF(INDEX(価格設定!$D$5:$D$1048576,MATCH(Q685,価格設定!$B$5:$B$1048576,0),0)=価格設定!$D$3,$BT$2,$BS$2),$BS$2))))</f>
        <v/>
      </c>
      <c r="BK685" s="16" t="str">
        <f>IF(BI685="","",IF(COUNTIF($BI$3:BI685,BI685)=1,1,IF(AND(BI684=BI685,BH685=""),BK684,COUNTIF($BH$3:BH685,BH685))))</f>
        <v/>
      </c>
      <c r="BL685" s="52" t="str">
        <f t="shared" si="1118"/>
        <v/>
      </c>
      <c r="BM685" s="52" t="str">
        <f t="shared" si="1119"/>
        <v/>
      </c>
      <c r="BN685" s="119" t="str">
        <f t="shared" si="1120"/>
        <v/>
      </c>
      <c r="BO685" s="119" t="str">
        <f t="shared" si="1121"/>
        <v/>
      </c>
      <c r="BP685" s="17" t="str">
        <f t="shared" si="1122"/>
        <v/>
      </c>
      <c r="BQ685" s="17" t="str">
        <f t="shared" si="1123"/>
        <v/>
      </c>
      <c r="BR685" s="17" t="str">
        <f>IF(OR(BP685="",COUNTIF($BO$3:BO685,BO685)&lt;&gt;1),"",SUMIF(BO$3:BO$1048576,BO685,BP$3:BP$1048576))</f>
        <v/>
      </c>
      <c r="BS685" s="17" t="str">
        <f t="shared" si="1124"/>
        <v/>
      </c>
      <c r="BT685" s="17" t="str">
        <f t="shared" si="1125"/>
        <v/>
      </c>
      <c r="BU685" s="17" t="str">
        <f t="shared" si="1126"/>
        <v/>
      </c>
      <c r="BV685" s="24" t="str">
        <f t="shared" si="1127"/>
        <v/>
      </c>
      <c r="BW685" s="24" t="str">
        <f t="shared" si="1128"/>
        <v/>
      </c>
      <c r="BX685" s="24" t="str">
        <f t="shared" si="1129"/>
        <v/>
      </c>
      <c r="BY685" s="26" t="str">
        <f t="shared" si="1130"/>
        <v/>
      </c>
      <c r="BZ685" s="26" t="str">
        <f t="shared" si="1131"/>
        <v/>
      </c>
      <c r="CA685" s="26" t="str">
        <f t="shared" si="1132"/>
        <v/>
      </c>
      <c r="CB685" s="66" t="str">
        <f t="shared" si="1133"/>
        <v/>
      </c>
      <c r="CC685" s="65" t="str">
        <f t="shared" si="1134"/>
        <v/>
      </c>
      <c r="CD685" s="26" t="str">
        <f t="shared" si="1135"/>
        <v/>
      </c>
      <c r="CE685" s="26" t="str">
        <f t="shared" si="1136"/>
        <v/>
      </c>
      <c r="CF685" s="193" t="str">
        <f t="shared" si="1137"/>
        <v/>
      </c>
      <c r="CG685" s="193" t="str">
        <f t="shared" si="1138"/>
        <v/>
      </c>
      <c r="CH685" s="26" t="str">
        <f t="shared" si="1139"/>
        <v/>
      </c>
      <c r="CI685" s="26" t="str">
        <f t="shared" si="1140"/>
        <v/>
      </c>
      <c r="CJ685" s="65" t="str">
        <f t="shared" si="1141"/>
        <v/>
      </c>
      <c r="CK685" s="65" t="str">
        <f t="shared" si="1142"/>
        <v/>
      </c>
      <c r="CL685" s="64" t="str">
        <f t="shared" si="1143"/>
        <v/>
      </c>
      <c r="CM685" s="64" t="str">
        <f t="shared" si="1144"/>
        <v/>
      </c>
      <c r="CN685" s="65" t="str">
        <f t="shared" si="1145"/>
        <v/>
      </c>
      <c r="CP685" s="63" t="str">
        <f>IF(BH685="","",MAX($CP$3:CP684)+1)</f>
        <v/>
      </c>
      <c r="CQ685" s="24" t="str">
        <f t="shared" si="1146"/>
        <v/>
      </c>
      <c r="CR685" s="24" t="str">
        <f t="shared" si="1147"/>
        <v/>
      </c>
      <c r="CS685" s="24" t="str">
        <f t="shared" si="1148"/>
        <v/>
      </c>
      <c r="CT685" s="58" t="str">
        <f>IF(BO685="","",COUNTIF($BO$3:BO685,BO685)&amp;"@"&amp;BO685)</f>
        <v/>
      </c>
      <c r="CU685" s="16" t="str">
        <f t="shared" si="1086"/>
        <v/>
      </c>
      <c r="CV685" s="63" t="str">
        <f t="shared" si="1149"/>
        <v/>
      </c>
      <c r="CW685" s="16" t="str">
        <f t="shared" si="1150"/>
        <v/>
      </c>
      <c r="CX685" s="16" t="str">
        <f t="shared" si="1151"/>
        <v/>
      </c>
      <c r="CY685" s="16" t="str">
        <f t="shared" si="1152"/>
        <v/>
      </c>
      <c r="CZ685" s="85" t="str">
        <f t="shared" si="1153"/>
        <v/>
      </c>
      <c r="DA685" s="16" t="str">
        <f t="shared" si="1154"/>
        <v/>
      </c>
      <c r="DB685" s="16" t="str">
        <f t="shared" si="1155"/>
        <v/>
      </c>
      <c r="DC685" s="28" t="str">
        <f>IF(CP685="","",$DC$1&amp;(INDEX(価格設定!D$1:XFD$3,ROW(価格設定!$D$3),MATCH($AW685,価格設定!D$1:XFD$1,1))*100)&amp;"%")</f>
        <v/>
      </c>
      <c r="DD685" s="28" t="str">
        <f>IF(CP685="","",$DD$1&amp;(INDEX(価格設定!D$1:XFD$3,ROW(価格設定!$D$2),MATCH($AW685,価格設定!D$1:XFD$1,1))*100)&amp;"%")</f>
        <v/>
      </c>
      <c r="DE685" s="29" t="str">
        <f t="shared" si="1156"/>
        <v/>
      </c>
      <c r="DG685" s="58" t="str">
        <f t="shared" si="1157"/>
        <v/>
      </c>
      <c r="DH685" s="58" t="str">
        <f t="shared" si="1158"/>
        <v/>
      </c>
      <c r="DI685" s="58" t="str">
        <f t="shared" si="1159"/>
        <v/>
      </c>
      <c r="DJ685" s="85" t="str">
        <f t="shared" si="1160"/>
        <v/>
      </c>
      <c r="DL685" s="58" t="str">
        <f>IF(COUNTIF(DG$3:DG$1048576,DG685)=COUNTIF($DG$3:$DG685,DG685),DG685,"")</f>
        <v/>
      </c>
      <c r="DM685" s="85" t="str">
        <f t="shared" si="1161"/>
        <v/>
      </c>
      <c r="DN685" s="85" t="str">
        <f t="shared" si="1087"/>
        <v/>
      </c>
      <c r="DO685" s="85" t="str">
        <f t="shared" si="1087"/>
        <v/>
      </c>
      <c r="DP685" s="303"/>
      <c r="DQ685" s="17" t="str">
        <f t="shared" si="1088"/>
        <v/>
      </c>
      <c r="DR685" s="17" t="str">
        <f t="shared" si="1089"/>
        <v/>
      </c>
      <c r="DS685" s="17" t="str">
        <f t="shared" si="1090"/>
        <v/>
      </c>
      <c r="DU685" s="16" t="str">
        <f t="shared" si="1162"/>
        <v/>
      </c>
      <c r="DV685" s="16" t="str">
        <f>IF(DU685="","",COUNT($DU$3:DU685))</f>
        <v/>
      </c>
      <c r="DW685" s="16" t="str">
        <f t="shared" si="1163"/>
        <v/>
      </c>
      <c r="DX685" s="16" t="str">
        <f t="shared" si="1164"/>
        <v/>
      </c>
      <c r="DY685" s="16" t="str">
        <f>IF(DZ685="","",COUNTIF(DZ$3:DZ685,DZ685))</f>
        <v/>
      </c>
      <c r="DZ685" s="16" t="str">
        <f t="shared" si="1165"/>
        <v/>
      </c>
      <c r="EA685" s="16" t="str">
        <f t="shared" si="1166"/>
        <v/>
      </c>
      <c r="EB685" s="16" t="str">
        <f t="shared" si="1167"/>
        <v/>
      </c>
      <c r="EC685" s="16" t="str">
        <f t="shared" si="1168"/>
        <v/>
      </c>
      <c r="ED685" s="16" t="str">
        <f t="shared" si="1169"/>
        <v/>
      </c>
      <c r="EE685" s="16" t="str">
        <f t="shared" si="1170"/>
        <v/>
      </c>
      <c r="EF685" s="16" t="str">
        <f t="shared" si="1171"/>
        <v/>
      </c>
      <c r="EG685" s="16" t="str">
        <f t="shared" si="1172"/>
        <v/>
      </c>
      <c r="EH685" s="16" t="str">
        <f t="shared" si="1173"/>
        <v/>
      </c>
      <c r="EI685" s="16" t="str">
        <f t="shared" si="1174"/>
        <v/>
      </c>
      <c r="EJ685" s="16" t="str">
        <f t="shared" si="1175"/>
        <v/>
      </c>
      <c r="EK685" s="16" t="str">
        <f t="shared" si="1176"/>
        <v/>
      </c>
      <c r="EL685" s="58" t="str">
        <f t="shared" si="1177"/>
        <v/>
      </c>
      <c r="EM685" s="58" t="str">
        <f>IF(OR($DZ685="",CR685=""),IF($EL685="","",$EL685),IF(OR(CR685="なし",CR685=0),領収書!$H$1,CR685))</f>
        <v/>
      </c>
      <c r="EN685" s="58" t="str">
        <f>IF(OR($DZ685="",CS685=""),IF($EL685="","",$EL685),IF(OR(CS685="なし",CS685=0),入力!$EN$1,CS685))</f>
        <v/>
      </c>
      <c r="EO685" s="63" t="str">
        <f t="shared" si="1178"/>
        <v/>
      </c>
      <c r="EP685" s="63" t="str">
        <f t="shared" si="1179"/>
        <v/>
      </c>
      <c r="ER685" s="16" t="str">
        <f>IF(AND(COUNTIF($ET$3:ET685,ET685)=1,ET685&lt;&gt;""),MAX($ER$3:ER684)+1,"")</f>
        <v/>
      </c>
      <c r="ES685" s="16" t="str">
        <f>IF(価格設定!B687="","",価格設定!B687)</f>
        <v/>
      </c>
      <c r="ET685" s="16" t="str">
        <f>IF(価格設定!C687="","",価格設定!C687)</f>
        <v/>
      </c>
      <c r="EV685" s="16" t="str">
        <f t="shared" si="1091"/>
        <v/>
      </c>
      <c r="EW685" s="16" t="str">
        <f t="shared" si="1180"/>
        <v/>
      </c>
    </row>
    <row r="686" spans="1:153" ht="30" customHeight="1" x14ac:dyDescent="0.2">
      <c r="A686" s="225"/>
      <c r="B686" s="212"/>
      <c r="C686" s="221"/>
      <c r="D686" s="164"/>
      <c r="E686" s="165"/>
      <c r="F686" s="166"/>
      <c r="G686" s="167"/>
      <c r="H686" s="179"/>
      <c r="I686" s="306"/>
      <c r="J686" s="169"/>
      <c r="K686" s="179"/>
      <c r="L686" s="186"/>
      <c r="M686" s="186"/>
      <c r="N686" s="168"/>
      <c r="O686" s="170"/>
      <c r="P686" s="212"/>
      <c r="Q686" s="179" t="str">
        <f>IFERROR(IF(H686="","",IFERROR(INDEX(価格設定!$B$5:$B$1048576,MATCH(H686,価格設定!$B$5:$B$1048576,0),0),INDEX(価格設定!$B$5:$B$1048576,MATCH("*"&amp;H686&amp;"*",価格設定!$B$5:$B$1048576,0),0))),H686)</f>
        <v/>
      </c>
      <c r="R686" s="250" t="str">
        <f>IFERROR(IF(Q686="",IF(K686="","",K686),IF(K686="",IF(INDEX(価格設定!$C$5:$C$1048576,MATCH(Q686,価格設定!$B$5:$B$1048576,0),0)=0,"",INDEX(価格設定!$C$5:$C$1048576,MATCH(Q686,価格設定!$B$5:$B$1048576,0),0)),IF(K686="なし","",K686))),"")</f>
        <v/>
      </c>
      <c r="S686" s="308" t="str">
        <f t="shared" si="1092"/>
        <v/>
      </c>
      <c r="T686" s="126" t="str">
        <f>IFERROR(IF(J686="",IF(INDEX(価格設定!$E$5:$R$1048576,MATCH($Q686,価格設定!B$5:B$1048576,0),MATCH($AW686,価格設定!E$1:X$1,1))=0,"",INDEX(価格設定!$E$5:$R$1048576,MATCH($Q686,価格設定!B$5:B$1048576,0),MATCH($AW686,価格設定!E$1:X$1,1))),J686),"")</f>
        <v/>
      </c>
      <c r="U686" s="126" t="str">
        <f t="shared" si="1093"/>
        <v/>
      </c>
      <c r="V686" s="132" t="str">
        <f t="shared" si="1094"/>
        <v/>
      </c>
      <c r="W686" s="127" t="str">
        <f>IFERROR(IF(OR(T686="",T686&lt;0),"",IFERROR(INDEX(価格設定!E$2:X$3,IF(AND(K686=$K$1,$K$1&lt;&gt;""),ROW(価格設定!$D$3)-1,MATCH(INDEX(価格設定!$D$5:$D$1048576,MATCH(Q686,価格設定!$B$5:$B$1048576,0),0),価格設定!$D$2:$D$3,0)),MATCH($AW686,価格設定!E$1:X$1,1)),INDEX(価格設定!E$2:X$2,0,MATCH($AW686,価格設定!E$1:X$1,1)))),"")</f>
        <v/>
      </c>
      <c r="X686" s="126" t="str">
        <f t="shared" si="1085"/>
        <v/>
      </c>
      <c r="Y686" s="128" t="str">
        <f t="shared" si="1095"/>
        <v/>
      </c>
      <c r="Z686" s="126" t="str">
        <f t="shared" si="1096"/>
        <v/>
      </c>
      <c r="AA686" s="129" t="str">
        <f t="shared" si="1097"/>
        <v/>
      </c>
      <c r="AB686" s="126" t="str">
        <f t="shared" si="1098"/>
        <v/>
      </c>
      <c r="AC686" s="280" t="str">
        <f t="shared" si="1099"/>
        <v/>
      </c>
      <c r="AD686" s="15"/>
      <c r="AE686" s="204" t="str">
        <f>IF(AF686="","",COUNT($AF$3:AF686))</f>
        <v/>
      </c>
      <c r="AF686" s="206" t="str">
        <f t="shared" si="1100"/>
        <v/>
      </c>
      <c r="AG686" s="204" t="str">
        <f t="shared" si="1101"/>
        <v/>
      </c>
      <c r="AH686" s="204" t="str">
        <f t="shared" si="1102"/>
        <v/>
      </c>
      <c r="AI686" s="287"/>
      <c r="AJ686" s="15"/>
      <c r="AK686" s="138" t="str">
        <f t="shared" si="1103"/>
        <v/>
      </c>
      <c r="AL686" s="131" t="str">
        <f t="shared" si="1104"/>
        <v/>
      </c>
      <c r="AM686" s="131" t="str">
        <f t="shared" si="1105"/>
        <v/>
      </c>
      <c r="AN686" s="313" t="str">
        <f t="shared" si="1106"/>
        <v/>
      </c>
      <c r="AO686" s="316" t="str">
        <f t="shared" si="1107"/>
        <v/>
      </c>
      <c r="AP686" s="18"/>
      <c r="AQ686" s="3" t="str">
        <f>IF(F686="","",MAX($AQ$3:AQ685)+1)</f>
        <v/>
      </c>
      <c r="AR686" s="3" t="str">
        <f>IF(OR(AQ686="",BB686=""),"",MAX($AR$3:AR685)+1)</f>
        <v/>
      </c>
      <c r="AS686" s="3" t="str">
        <f>IF(CQ686="","",RANK(CQ686,CQ$3:CQ$1048576,1)+COUNTIF($CQ$3:CQ686,CQ686)-1)</f>
        <v/>
      </c>
      <c r="AT686" s="21" t="str">
        <f>IF(C686="",IF(OR(AND($H686&lt;&gt;"",C686=""),AND($F685=$F686,$AZ686&lt;&gt;""),COUNTA($H$3:$H$1048576,#REF!,$F$3:$F$1048576)&gt;COUNTA($H$3:$H686,#REF!,$F$3:$F686),$AZ686&lt;&gt;""),INDEX(AT$3:AT$1048576,MATCH(MAX($AQ$3:$AQ685),$AQ$3:$AQ$1048576,0),0),""),C686)</f>
        <v/>
      </c>
      <c r="AU686" s="21" t="str">
        <f>IF(D686="",IF(OR(AND($H686&lt;&gt;"",D686=""),AND($F685=$F686,$AZ686&lt;&gt;""),COUNTA($H$3:$H$1048576,#REF!,$F$3:$F$1048576)&gt;COUNTA($H$3:$H686,#REF!,$F$3:$F686),$AZ686&lt;&gt;""),INDEX(AU$3:AU$1048576,MATCH(MAX($AQ$3:$AQ685),$AQ$3:$AQ$1048576,0),0),""),D686)</f>
        <v/>
      </c>
      <c r="AV686" s="21" t="str">
        <f>IF(E686="",IF(OR(AND($H686&lt;&gt;"",E686=""),AND($F685=$F686,$AZ686&lt;&gt;""),COUNTA($H$3:$H$1048576,#REF!,$F$3:$F$1048576)&gt;COUNTA($H$3:$H686,#REF!,$F$3:$F686),$AZ686&lt;&gt;""),INDEX(AV$3:AV$1048576,MATCH(MAX($AQ$3:$AQ685),$AQ$3:$AQ$1048576,0),0),""),E686)</f>
        <v/>
      </c>
      <c r="AW686" s="24" t="str">
        <f t="shared" si="1108"/>
        <v/>
      </c>
      <c r="AX686" s="13" t="str">
        <f t="shared" si="1109"/>
        <v/>
      </c>
      <c r="AY686" s="4" t="str">
        <f t="shared" si="1110"/>
        <v/>
      </c>
      <c r="AZ686" s="4" t="str">
        <f>IF(AX686="",IF(OR(AND(H686&lt;&gt;"",F686=""),COUNTA($H$3:$H$1048576)&gt;COUNTA($H$3:$H686)),INDEX(AX$3:AX686,MATCH(MAX($AQ$3:AQ686),AQ$3:AQ686,0),0),""),AX686)</f>
        <v/>
      </c>
      <c r="BA686" s="4" t="str">
        <f>IF(AY686="",IF(AND(H686&lt;&gt;"",F686=""),INDEX(AY$3:AY686,MATCH(MAX($AQ$3:AQ686),AQ$3:AQ686,0),0),""),AY686)</f>
        <v/>
      </c>
      <c r="BB686" s="82" t="str">
        <f>IF(BC686="","",RANK(BC686,BC$3:BC$1048576,1)+COUNTIF($BC$3:BC686,BC686)-1)</f>
        <v/>
      </c>
      <c r="BC686" s="139" t="str">
        <f t="shared" si="1111"/>
        <v/>
      </c>
      <c r="BD686" s="46" t="str">
        <f t="shared" si="1112"/>
        <v/>
      </c>
      <c r="BE686" s="46" t="str">
        <f t="shared" si="1113"/>
        <v/>
      </c>
      <c r="BF686" s="46" t="str">
        <f t="shared" si="1114"/>
        <v/>
      </c>
      <c r="BG686" s="4" t="str">
        <f t="shared" si="1115"/>
        <v/>
      </c>
      <c r="BH686" s="180" t="str">
        <f t="shared" si="1116"/>
        <v/>
      </c>
      <c r="BI686" s="16" t="str">
        <f t="shared" si="1117"/>
        <v/>
      </c>
      <c r="BJ686" s="52" t="str">
        <f>IF(BI686="","",IF(W686="","",IF(AND(K686=$K$1,$K$1&lt;&gt;""),$BT$2,IFERROR(IF(INDEX(価格設定!$D$5:$D$1048576,MATCH(Q686,価格設定!$B$5:$B$1048576,0),0)=価格設定!$D$3,$BT$2,$BS$2),$BS$2))))</f>
        <v/>
      </c>
      <c r="BK686" s="16" t="str">
        <f>IF(BI686="","",IF(COUNTIF($BI$3:BI686,BI686)=1,1,IF(AND(BI685=BI686,BH686=""),BK685,COUNTIF($BH$3:BH686,BH686))))</f>
        <v/>
      </c>
      <c r="BL686" s="52" t="str">
        <f t="shared" si="1118"/>
        <v/>
      </c>
      <c r="BM686" s="52" t="str">
        <f t="shared" si="1119"/>
        <v/>
      </c>
      <c r="BN686" s="119" t="str">
        <f t="shared" si="1120"/>
        <v/>
      </c>
      <c r="BO686" s="119" t="str">
        <f t="shared" si="1121"/>
        <v/>
      </c>
      <c r="BP686" s="17" t="str">
        <f t="shared" si="1122"/>
        <v/>
      </c>
      <c r="BQ686" s="17" t="str">
        <f t="shared" si="1123"/>
        <v/>
      </c>
      <c r="BR686" s="17" t="str">
        <f>IF(OR(BP686="",COUNTIF($BO$3:BO686,BO686)&lt;&gt;1),"",SUMIF(BO$3:BO$1048576,BO686,BP$3:BP$1048576))</f>
        <v/>
      </c>
      <c r="BS686" s="17" t="str">
        <f t="shared" si="1124"/>
        <v/>
      </c>
      <c r="BT686" s="17" t="str">
        <f t="shared" si="1125"/>
        <v/>
      </c>
      <c r="BU686" s="17" t="str">
        <f t="shared" si="1126"/>
        <v/>
      </c>
      <c r="BV686" s="24" t="str">
        <f t="shared" si="1127"/>
        <v/>
      </c>
      <c r="BW686" s="24" t="str">
        <f t="shared" si="1128"/>
        <v/>
      </c>
      <c r="BX686" s="24" t="str">
        <f t="shared" si="1129"/>
        <v/>
      </c>
      <c r="BY686" s="26" t="str">
        <f t="shared" si="1130"/>
        <v/>
      </c>
      <c r="BZ686" s="26" t="str">
        <f t="shared" si="1131"/>
        <v/>
      </c>
      <c r="CA686" s="26" t="str">
        <f t="shared" si="1132"/>
        <v/>
      </c>
      <c r="CB686" s="66" t="str">
        <f t="shared" si="1133"/>
        <v/>
      </c>
      <c r="CC686" s="65" t="str">
        <f t="shared" si="1134"/>
        <v/>
      </c>
      <c r="CD686" s="26" t="str">
        <f t="shared" si="1135"/>
        <v/>
      </c>
      <c r="CE686" s="26" t="str">
        <f t="shared" si="1136"/>
        <v/>
      </c>
      <c r="CF686" s="193" t="str">
        <f t="shared" si="1137"/>
        <v/>
      </c>
      <c r="CG686" s="193" t="str">
        <f t="shared" si="1138"/>
        <v/>
      </c>
      <c r="CH686" s="26" t="str">
        <f t="shared" si="1139"/>
        <v/>
      </c>
      <c r="CI686" s="26" t="str">
        <f t="shared" si="1140"/>
        <v/>
      </c>
      <c r="CJ686" s="65" t="str">
        <f t="shared" si="1141"/>
        <v/>
      </c>
      <c r="CK686" s="65" t="str">
        <f t="shared" si="1142"/>
        <v/>
      </c>
      <c r="CL686" s="64" t="str">
        <f t="shared" si="1143"/>
        <v/>
      </c>
      <c r="CM686" s="64" t="str">
        <f t="shared" si="1144"/>
        <v/>
      </c>
      <c r="CN686" s="65" t="str">
        <f t="shared" si="1145"/>
        <v/>
      </c>
      <c r="CP686" s="63" t="str">
        <f>IF(BH686="","",MAX($CP$3:CP685)+1)</f>
        <v/>
      </c>
      <c r="CQ686" s="24" t="str">
        <f t="shared" si="1146"/>
        <v/>
      </c>
      <c r="CR686" s="24" t="str">
        <f t="shared" si="1147"/>
        <v/>
      </c>
      <c r="CS686" s="24" t="str">
        <f t="shared" si="1148"/>
        <v/>
      </c>
      <c r="CT686" s="58" t="str">
        <f>IF(BO686="","",COUNTIF($BO$3:BO686,BO686)&amp;"@"&amp;BO686)</f>
        <v/>
      </c>
      <c r="CU686" s="16" t="str">
        <f t="shared" si="1086"/>
        <v/>
      </c>
      <c r="CV686" s="63" t="str">
        <f t="shared" si="1149"/>
        <v/>
      </c>
      <c r="CW686" s="16" t="str">
        <f t="shared" si="1150"/>
        <v/>
      </c>
      <c r="CX686" s="16" t="str">
        <f t="shared" si="1151"/>
        <v/>
      </c>
      <c r="CY686" s="16" t="str">
        <f t="shared" si="1152"/>
        <v/>
      </c>
      <c r="CZ686" s="85" t="str">
        <f t="shared" si="1153"/>
        <v/>
      </c>
      <c r="DA686" s="16" t="str">
        <f t="shared" si="1154"/>
        <v/>
      </c>
      <c r="DB686" s="16" t="str">
        <f t="shared" si="1155"/>
        <v/>
      </c>
      <c r="DC686" s="28" t="str">
        <f>IF(CP686="","",$DC$1&amp;(INDEX(価格設定!D$1:XFD$3,ROW(価格設定!$D$3),MATCH($AW686,価格設定!D$1:XFD$1,1))*100)&amp;"%")</f>
        <v/>
      </c>
      <c r="DD686" s="28" t="str">
        <f>IF(CP686="","",$DD$1&amp;(INDEX(価格設定!D$1:XFD$3,ROW(価格設定!$D$2),MATCH($AW686,価格設定!D$1:XFD$1,1))*100)&amp;"%")</f>
        <v/>
      </c>
      <c r="DE686" s="29" t="str">
        <f t="shared" si="1156"/>
        <v/>
      </c>
      <c r="DG686" s="58" t="str">
        <f t="shared" si="1157"/>
        <v/>
      </c>
      <c r="DH686" s="58" t="str">
        <f t="shared" si="1158"/>
        <v/>
      </c>
      <c r="DI686" s="58" t="str">
        <f t="shared" si="1159"/>
        <v/>
      </c>
      <c r="DJ686" s="85" t="str">
        <f t="shared" si="1160"/>
        <v/>
      </c>
      <c r="DL686" s="58" t="str">
        <f>IF(COUNTIF(DG$3:DG$1048576,DG686)=COUNTIF($DG$3:$DG686,DG686),DG686,"")</f>
        <v/>
      </c>
      <c r="DM686" s="85" t="str">
        <f t="shared" si="1161"/>
        <v/>
      </c>
      <c r="DN686" s="85" t="str">
        <f t="shared" si="1087"/>
        <v/>
      </c>
      <c r="DO686" s="85" t="str">
        <f t="shared" si="1087"/>
        <v/>
      </c>
      <c r="DP686" s="303"/>
      <c r="DQ686" s="17" t="str">
        <f t="shared" si="1088"/>
        <v/>
      </c>
      <c r="DR686" s="17" t="str">
        <f t="shared" si="1089"/>
        <v/>
      </c>
      <c r="DS686" s="17" t="str">
        <f t="shared" si="1090"/>
        <v/>
      </c>
      <c r="DU686" s="16" t="str">
        <f t="shared" si="1162"/>
        <v/>
      </c>
      <c r="DV686" s="16" t="str">
        <f>IF(DU686="","",COUNT($DU$3:DU686))</f>
        <v/>
      </c>
      <c r="DW686" s="16" t="str">
        <f t="shared" si="1163"/>
        <v/>
      </c>
      <c r="DX686" s="16" t="str">
        <f t="shared" si="1164"/>
        <v/>
      </c>
      <c r="DY686" s="16" t="str">
        <f>IF(DZ686="","",COUNTIF(DZ$3:DZ686,DZ686))</f>
        <v/>
      </c>
      <c r="DZ686" s="16" t="str">
        <f t="shared" si="1165"/>
        <v/>
      </c>
      <c r="EA686" s="16" t="str">
        <f t="shared" si="1166"/>
        <v/>
      </c>
      <c r="EB686" s="16" t="str">
        <f t="shared" si="1167"/>
        <v/>
      </c>
      <c r="EC686" s="16" t="str">
        <f t="shared" si="1168"/>
        <v/>
      </c>
      <c r="ED686" s="16" t="str">
        <f t="shared" si="1169"/>
        <v/>
      </c>
      <c r="EE686" s="16" t="str">
        <f t="shared" si="1170"/>
        <v/>
      </c>
      <c r="EF686" s="16" t="str">
        <f t="shared" si="1171"/>
        <v/>
      </c>
      <c r="EG686" s="16" t="str">
        <f t="shared" si="1172"/>
        <v/>
      </c>
      <c r="EH686" s="16" t="str">
        <f t="shared" si="1173"/>
        <v/>
      </c>
      <c r="EI686" s="16" t="str">
        <f t="shared" si="1174"/>
        <v/>
      </c>
      <c r="EJ686" s="16" t="str">
        <f t="shared" si="1175"/>
        <v/>
      </c>
      <c r="EK686" s="16" t="str">
        <f t="shared" si="1176"/>
        <v/>
      </c>
      <c r="EL686" s="58" t="str">
        <f t="shared" si="1177"/>
        <v/>
      </c>
      <c r="EM686" s="58" t="str">
        <f>IF(OR($DZ686="",CR686=""),IF($EL686="","",$EL686),IF(OR(CR686="なし",CR686=0),領収書!$H$1,CR686))</f>
        <v/>
      </c>
      <c r="EN686" s="58" t="str">
        <f>IF(OR($DZ686="",CS686=""),IF($EL686="","",$EL686),IF(OR(CS686="なし",CS686=0),入力!$EN$1,CS686))</f>
        <v/>
      </c>
      <c r="EO686" s="63" t="str">
        <f t="shared" si="1178"/>
        <v/>
      </c>
      <c r="EP686" s="63" t="str">
        <f t="shared" si="1179"/>
        <v/>
      </c>
      <c r="ER686" s="16" t="str">
        <f>IF(AND(COUNTIF($ET$3:ET686,ET686)=1,ET686&lt;&gt;""),MAX($ER$3:ER685)+1,"")</f>
        <v/>
      </c>
      <c r="ES686" s="16" t="str">
        <f>IF(価格設定!B688="","",価格設定!B688)</f>
        <v/>
      </c>
      <c r="ET686" s="16" t="str">
        <f>IF(価格設定!C688="","",価格設定!C688)</f>
        <v/>
      </c>
      <c r="EV686" s="16" t="str">
        <f t="shared" si="1091"/>
        <v/>
      </c>
      <c r="EW686" s="16" t="str">
        <f t="shared" si="1180"/>
        <v/>
      </c>
    </row>
    <row r="687" spans="1:153" ht="30" customHeight="1" x14ac:dyDescent="0.2">
      <c r="A687" s="225"/>
      <c r="B687" s="212"/>
      <c r="C687" s="221"/>
      <c r="D687" s="164"/>
      <c r="E687" s="165"/>
      <c r="F687" s="166"/>
      <c r="G687" s="167"/>
      <c r="H687" s="179"/>
      <c r="I687" s="306"/>
      <c r="J687" s="169"/>
      <c r="K687" s="179"/>
      <c r="L687" s="186"/>
      <c r="M687" s="186"/>
      <c r="N687" s="168"/>
      <c r="O687" s="170"/>
      <c r="P687" s="212"/>
      <c r="Q687" s="179" t="str">
        <f>IFERROR(IF(H687="","",IFERROR(INDEX(価格設定!$B$5:$B$1048576,MATCH(H687,価格設定!$B$5:$B$1048576,0),0),INDEX(価格設定!$B$5:$B$1048576,MATCH("*"&amp;H687&amp;"*",価格設定!$B$5:$B$1048576,0),0))),H687)</f>
        <v/>
      </c>
      <c r="R687" s="250" t="str">
        <f>IFERROR(IF(Q687="",IF(K687="","",K687),IF(K687="",IF(INDEX(価格設定!$C$5:$C$1048576,MATCH(Q687,価格設定!$B$5:$B$1048576,0),0)=0,"",INDEX(価格設定!$C$5:$C$1048576,MATCH(Q687,価格設定!$B$5:$B$1048576,0),0)),IF(K687="なし","",K687))),"")</f>
        <v/>
      </c>
      <c r="S687" s="308" t="str">
        <f t="shared" si="1092"/>
        <v/>
      </c>
      <c r="T687" s="126" t="str">
        <f>IFERROR(IF(J687="",IF(INDEX(価格設定!$E$5:$R$1048576,MATCH($Q687,価格設定!B$5:B$1048576,0),MATCH($AW687,価格設定!E$1:X$1,1))=0,"",INDEX(価格設定!$E$5:$R$1048576,MATCH($Q687,価格設定!B$5:B$1048576,0),MATCH($AW687,価格設定!E$1:X$1,1))),J687),"")</f>
        <v/>
      </c>
      <c r="U687" s="126" t="str">
        <f t="shared" si="1093"/>
        <v/>
      </c>
      <c r="V687" s="132" t="str">
        <f t="shared" si="1094"/>
        <v/>
      </c>
      <c r="W687" s="127" t="str">
        <f>IFERROR(IF(OR(T687="",T687&lt;0),"",IFERROR(INDEX(価格設定!E$2:X$3,IF(AND(K687=$K$1,$K$1&lt;&gt;""),ROW(価格設定!$D$3)-1,MATCH(INDEX(価格設定!$D$5:$D$1048576,MATCH(Q687,価格設定!$B$5:$B$1048576,0),0),価格設定!$D$2:$D$3,0)),MATCH($AW687,価格設定!E$1:X$1,1)),INDEX(価格設定!E$2:X$2,0,MATCH($AW687,価格設定!E$1:X$1,1)))),"")</f>
        <v/>
      </c>
      <c r="X687" s="126" t="str">
        <f t="shared" si="1085"/>
        <v/>
      </c>
      <c r="Y687" s="128" t="str">
        <f t="shared" si="1095"/>
        <v/>
      </c>
      <c r="Z687" s="126" t="str">
        <f t="shared" si="1096"/>
        <v/>
      </c>
      <c r="AA687" s="129" t="str">
        <f t="shared" si="1097"/>
        <v/>
      </c>
      <c r="AB687" s="126" t="str">
        <f t="shared" si="1098"/>
        <v/>
      </c>
      <c r="AC687" s="280" t="str">
        <f t="shared" si="1099"/>
        <v/>
      </c>
      <c r="AD687" s="15"/>
      <c r="AE687" s="204" t="str">
        <f>IF(AF687="","",COUNT($AF$3:AF687))</f>
        <v/>
      </c>
      <c r="AF687" s="206" t="str">
        <f t="shared" si="1100"/>
        <v/>
      </c>
      <c r="AG687" s="204" t="str">
        <f t="shared" si="1101"/>
        <v/>
      </c>
      <c r="AH687" s="204" t="str">
        <f t="shared" si="1102"/>
        <v/>
      </c>
      <c r="AI687" s="287"/>
      <c r="AJ687" s="15"/>
      <c r="AK687" s="138" t="str">
        <f t="shared" si="1103"/>
        <v/>
      </c>
      <c r="AL687" s="131" t="str">
        <f t="shared" si="1104"/>
        <v/>
      </c>
      <c r="AM687" s="131" t="str">
        <f t="shared" si="1105"/>
        <v/>
      </c>
      <c r="AN687" s="313" t="str">
        <f t="shared" si="1106"/>
        <v/>
      </c>
      <c r="AO687" s="316" t="str">
        <f t="shared" si="1107"/>
        <v/>
      </c>
      <c r="AP687" s="18"/>
      <c r="AQ687" s="3" t="str">
        <f>IF(F687="","",MAX($AQ$3:AQ686)+1)</f>
        <v/>
      </c>
      <c r="AR687" s="3" t="str">
        <f>IF(OR(AQ687="",BB687=""),"",MAX($AR$3:AR686)+1)</f>
        <v/>
      </c>
      <c r="AS687" s="3" t="str">
        <f>IF(CQ687="","",RANK(CQ687,CQ$3:CQ$1048576,1)+COUNTIF($CQ$3:CQ687,CQ687)-1)</f>
        <v/>
      </c>
      <c r="AT687" s="21" t="str">
        <f>IF(C687="",IF(OR(AND($H687&lt;&gt;"",C687=""),AND($F686=$F687,$AZ687&lt;&gt;""),COUNTA($H$3:$H$1048576,#REF!,$F$3:$F$1048576)&gt;COUNTA($H$3:$H687,#REF!,$F$3:$F687),$AZ687&lt;&gt;""),INDEX(AT$3:AT$1048576,MATCH(MAX($AQ$3:$AQ686),$AQ$3:$AQ$1048576,0),0),""),C687)</f>
        <v/>
      </c>
      <c r="AU687" s="21" t="str">
        <f>IF(D687="",IF(OR(AND($H687&lt;&gt;"",D687=""),AND($F686=$F687,$AZ687&lt;&gt;""),COUNTA($H$3:$H$1048576,#REF!,$F$3:$F$1048576)&gt;COUNTA($H$3:$H687,#REF!,$F$3:$F687),$AZ687&lt;&gt;""),INDEX(AU$3:AU$1048576,MATCH(MAX($AQ$3:$AQ686),$AQ$3:$AQ$1048576,0),0),""),D687)</f>
        <v/>
      </c>
      <c r="AV687" s="21" t="str">
        <f>IF(E687="",IF(OR(AND($H687&lt;&gt;"",E687=""),AND($F686=$F687,$AZ687&lt;&gt;""),COUNTA($H$3:$H$1048576,#REF!,$F$3:$F$1048576)&gt;COUNTA($H$3:$H687,#REF!,$F$3:$F687),$AZ687&lt;&gt;""),INDEX(AV$3:AV$1048576,MATCH(MAX($AQ$3:$AQ686),$AQ$3:$AQ$1048576,0),0),""),E687)</f>
        <v/>
      </c>
      <c r="AW687" s="24" t="str">
        <f t="shared" si="1108"/>
        <v/>
      </c>
      <c r="AX687" s="13" t="str">
        <f t="shared" si="1109"/>
        <v/>
      </c>
      <c r="AY687" s="4" t="str">
        <f t="shared" si="1110"/>
        <v/>
      </c>
      <c r="AZ687" s="4" t="str">
        <f>IF(AX687="",IF(OR(AND(H687&lt;&gt;"",F687=""),COUNTA($H$3:$H$1048576)&gt;COUNTA($H$3:$H687)),INDEX(AX$3:AX687,MATCH(MAX($AQ$3:AQ687),AQ$3:AQ687,0),0),""),AX687)</f>
        <v/>
      </c>
      <c r="BA687" s="4" t="str">
        <f>IF(AY687="",IF(AND(H687&lt;&gt;"",F687=""),INDEX(AY$3:AY687,MATCH(MAX($AQ$3:AQ687),AQ$3:AQ687,0),0),""),AY687)</f>
        <v/>
      </c>
      <c r="BB687" s="82" t="str">
        <f>IF(BC687="","",RANK(BC687,BC$3:BC$1048576,1)+COUNTIF($BC$3:BC687,BC687)-1)</f>
        <v/>
      </c>
      <c r="BC687" s="139" t="str">
        <f t="shared" si="1111"/>
        <v/>
      </c>
      <c r="BD687" s="46" t="str">
        <f t="shared" si="1112"/>
        <v/>
      </c>
      <c r="BE687" s="46" t="str">
        <f t="shared" si="1113"/>
        <v/>
      </c>
      <c r="BF687" s="46" t="str">
        <f t="shared" si="1114"/>
        <v/>
      </c>
      <c r="BG687" s="4" t="str">
        <f t="shared" si="1115"/>
        <v/>
      </c>
      <c r="BH687" s="180" t="str">
        <f t="shared" si="1116"/>
        <v/>
      </c>
      <c r="BI687" s="16" t="str">
        <f t="shared" si="1117"/>
        <v/>
      </c>
      <c r="BJ687" s="52" t="str">
        <f>IF(BI687="","",IF(W687="","",IF(AND(K687=$K$1,$K$1&lt;&gt;""),$BT$2,IFERROR(IF(INDEX(価格設定!$D$5:$D$1048576,MATCH(Q687,価格設定!$B$5:$B$1048576,0),0)=価格設定!$D$3,$BT$2,$BS$2),$BS$2))))</f>
        <v/>
      </c>
      <c r="BK687" s="16" t="str">
        <f>IF(BI687="","",IF(COUNTIF($BI$3:BI687,BI687)=1,1,IF(AND(BI686=BI687,BH687=""),BK686,COUNTIF($BH$3:BH687,BH687))))</f>
        <v/>
      </c>
      <c r="BL687" s="52" t="str">
        <f t="shared" si="1118"/>
        <v/>
      </c>
      <c r="BM687" s="52" t="str">
        <f t="shared" si="1119"/>
        <v/>
      </c>
      <c r="BN687" s="119" t="str">
        <f t="shared" si="1120"/>
        <v/>
      </c>
      <c r="BO687" s="119" t="str">
        <f t="shared" si="1121"/>
        <v/>
      </c>
      <c r="BP687" s="17" t="str">
        <f t="shared" si="1122"/>
        <v/>
      </c>
      <c r="BQ687" s="17" t="str">
        <f t="shared" si="1123"/>
        <v/>
      </c>
      <c r="BR687" s="17" t="str">
        <f>IF(OR(BP687="",COUNTIF($BO$3:BO687,BO687)&lt;&gt;1),"",SUMIF(BO$3:BO$1048576,BO687,BP$3:BP$1048576))</f>
        <v/>
      </c>
      <c r="BS687" s="17" t="str">
        <f t="shared" si="1124"/>
        <v/>
      </c>
      <c r="BT687" s="17" t="str">
        <f t="shared" si="1125"/>
        <v/>
      </c>
      <c r="BU687" s="17" t="str">
        <f t="shared" si="1126"/>
        <v/>
      </c>
      <c r="BV687" s="24" t="str">
        <f t="shared" si="1127"/>
        <v/>
      </c>
      <c r="BW687" s="24" t="str">
        <f t="shared" si="1128"/>
        <v/>
      </c>
      <c r="BX687" s="24" t="str">
        <f t="shared" si="1129"/>
        <v/>
      </c>
      <c r="BY687" s="26" t="str">
        <f t="shared" si="1130"/>
        <v/>
      </c>
      <c r="BZ687" s="26" t="str">
        <f t="shared" si="1131"/>
        <v/>
      </c>
      <c r="CA687" s="26" t="str">
        <f t="shared" si="1132"/>
        <v/>
      </c>
      <c r="CB687" s="66" t="str">
        <f t="shared" si="1133"/>
        <v/>
      </c>
      <c r="CC687" s="65" t="str">
        <f t="shared" si="1134"/>
        <v/>
      </c>
      <c r="CD687" s="26" t="str">
        <f t="shared" si="1135"/>
        <v/>
      </c>
      <c r="CE687" s="26" t="str">
        <f t="shared" si="1136"/>
        <v/>
      </c>
      <c r="CF687" s="193" t="str">
        <f t="shared" si="1137"/>
        <v/>
      </c>
      <c r="CG687" s="193" t="str">
        <f t="shared" si="1138"/>
        <v/>
      </c>
      <c r="CH687" s="26" t="str">
        <f t="shared" si="1139"/>
        <v/>
      </c>
      <c r="CI687" s="26" t="str">
        <f t="shared" si="1140"/>
        <v/>
      </c>
      <c r="CJ687" s="65" t="str">
        <f t="shared" si="1141"/>
        <v/>
      </c>
      <c r="CK687" s="65" t="str">
        <f t="shared" si="1142"/>
        <v/>
      </c>
      <c r="CL687" s="64" t="str">
        <f t="shared" si="1143"/>
        <v/>
      </c>
      <c r="CM687" s="64" t="str">
        <f t="shared" si="1144"/>
        <v/>
      </c>
      <c r="CN687" s="65" t="str">
        <f t="shared" si="1145"/>
        <v/>
      </c>
      <c r="CP687" s="63" t="str">
        <f>IF(BH687="","",MAX($CP$3:CP686)+1)</f>
        <v/>
      </c>
      <c r="CQ687" s="24" t="str">
        <f t="shared" si="1146"/>
        <v/>
      </c>
      <c r="CR687" s="24" t="str">
        <f t="shared" si="1147"/>
        <v/>
      </c>
      <c r="CS687" s="24" t="str">
        <f t="shared" si="1148"/>
        <v/>
      </c>
      <c r="CT687" s="58" t="str">
        <f>IF(BO687="","",COUNTIF($BO$3:BO687,BO687)&amp;"@"&amp;BO687)</f>
        <v/>
      </c>
      <c r="CU687" s="16" t="str">
        <f t="shared" si="1086"/>
        <v/>
      </c>
      <c r="CV687" s="63" t="str">
        <f t="shared" si="1149"/>
        <v/>
      </c>
      <c r="CW687" s="16" t="str">
        <f t="shared" si="1150"/>
        <v/>
      </c>
      <c r="CX687" s="16" t="str">
        <f t="shared" si="1151"/>
        <v/>
      </c>
      <c r="CY687" s="16" t="str">
        <f t="shared" si="1152"/>
        <v/>
      </c>
      <c r="CZ687" s="85" t="str">
        <f t="shared" si="1153"/>
        <v/>
      </c>
      <c r="DA687" s="16" t="str">
        <f t="shared" si="1154"/>
        <v/>
      </c>
      <c r="DB687" s="16" t="str">
        <f t="shared" si="1155"/>
        <v/>
      </c>
      <c r="DC687" s="28" t="str">
        <f>IF(CP687="","",$DC$1&amp;(INDEX(価格設定!D$1:XFD$3,ROW(価格設定!$D$3),MATCH($AW687,価格設定!D$1:XFD$1,1))*100)&amp;"%")</f>
        <v/>
      </c>
      <c r="DD687" s="28" t="str">
        <f>IF(CP687="","",$DD$1&amp;(INDEX(価格設定!D$1:XFD$3,ROW(価格設定!$D$2),MATCH($AW687,価格設定!D$1:XFD$1,1))*100)&amp;"%")</f>
        <v/>
      </c>
      <c r="DE687" s="29" t="str">
        <f t="shared" si="1156"/>
        <v/>
      </c>
      <c r="DG687" s="58" t="str">
        <f t="shared" si="1157"/>
        <v/>
      </c>
      <c r="DH687" s="58" t="str">
        <f t="shared" si="1158"/>
        <v/>
      </c>
      <c r="DI687" s="58" t="str">
        <f t="shared" si="1159"/>
        <v/>
      </c>
      <c r="DJ687" s="85" t="str">
        <f t="shared" si="1160"/>
        <v/>
      </c>
      <c r="DL687" s="58" t="str">
        <f>IF(COUNTIF(DG$3:DG$1048576,DG687)=COUNTIF($DG$3:$DG687,DG687),DG687,"")</f>
        <v/>
      </c>
      <c r="DM687" s="85" t="str">
        <f t="shared" si="1161"/>
        <v/>
      </c>
      <c r="DN687" s="85" t="str">
        <f t="shared" si="1087"/>
        <v/>
      </c>
      <c r="DO687" s="85" t="str">
        <f t="shared" si="1087"/>
        <v/>
      </c>
      <c r="DP687" s="303"/>
      <c r="DQ687" s="17" t="str">
        <f t="shared" si="1088"/>
        <v/>
      </c>
      <c r="DR687" s="17" t="str">
        <f t="shared" si="1089"/>
        <v/>
      </c>
      <c r="DS687" s="17" t="str">
        <f t="shared" si="1090"/>
        <v/>
      </c>
      <c r="DU687" s="16" t="str">
        <f t="shared" si="1162"/>
        <v/>
      </c>
      <c r="DV687" s="16" t="str">
        <f>IF(DU687="","",COUNT($DU$3:DU687))</f>
        <v/>
      </c>
      <c r="DW687" s="16" t="str">
        <f t="shared" si="1163"/>
        <v/>
      </c>
      <c r="DX687" s="16" t="str">
        <f t="shared" si="1164"/>
        <v/>
      </c>
      <c r="DY687" s="16" t="str">
        <f>IF(DZ687="","",COUNTIF(DZ$3:DZ687,DZ687))</f>
        <v/>
      </c>
      <c r="DZ687" s="16" t="str">
        <f t="shared" si="1165"/>
        <v/>
      </c>
      <c r="EA687" s="16" t="str">
        <f t="shared" si="1166"/>
        <v/>
      </c>
      <c r="EB687" s="16" t="str">
        <f t="shared" si="1167"/>
        <v/>
      </c>
      <c r="EC687" s="16" t="str">
        <f t="shared" si="1168"/>
        <v/>
      </c>
      <c r="ED687" s="16" t="str">
        <f t="shared" si="1169"/>
        <v/>
      </c>
      <c r="EE687" s="16" t="str">
        <f t="shared" si="1170"/>
        <v/>
      </c>
      <c r="EF687" s="16" t="str">
        <f t="shared" si="1171"/>
        <v/>
      </c>
      <c r="EG687" s="16" t="str">
        <f t="shared" si="1172"/>
        <v/>
      </c>
      <c r="EH687" s="16" t="str">
        <f t="shared" si="1173"/>
        <v/>
      </c>
      <c r="EI687" s="16" t="str">
        <f t="shared" si="1174"/>
        <v/>
      </c>
      <c r="EJ687" s="16" t="str">
        <f t="shared" si="1175"/>
        <v/>
      </c>
      <c r="EK687" s="16" t="str">
        <f t="shared" si="1176"/>
        <v/>
      </c>
      <c r="EL687" s="58" t="str">
        <f t="shared" si="1177"/>
        <v/>
      </c>
      <c r="EM687" s="58" t="str">
        <f>IF(OR($DZ687="",CR687=""),IF($EL687="","",$EL687),IF(OR(CR687="なし",CR687=0),領収書!$H$1,CR687))</f>
        <v/>
      </c>
      <c r="EN687" s="58" t="str">
        <f>IF(OR($DZ687="",CS687=""),IF($EL687="","",$EL687),IF(OR(CS687="なし",CS687=0),入力!$EN$1,CS687))</f>
        <v/>
      </c>
      <c r="EO687" s="63" t="str">
        <f t="shared" si="1178"/>
        <v/>
      </c>
      <c r="EP687" s="63" t="str">
        <f t="shared" si="1179"/>
        <v/>
      </c>
      <c r="ER687" s="16" t="str">
        <f>IF(AND(COUNTIF($ET$3:ET687,ET687)=1,ET687&lt;&gt;""),MAX($ER$3:ER686)+1,"")</f>
        <v/>
      </c>
      <c r="ES687" s="16" t="str">
        <f>IF(価格設定!B689="","",価格設定!B689)</f>
        <v/>
      </c>
      <c r="ET687" s="16" t="str">
        <f>IF(価格設定!C689="","",価格設定!C689)</f>
        <v/>
      </c>
      <c r="EV687" s="16" t="str">
        <f t="shared" si="1091"/>
        <v/>
      </c>
      <c r="EW687" s="16" t="str">
        <f t="shared" si="1180"/>
        <v/>
      </c>
    </row>
    <row r="688" spans="1:153" ht="30" customHeight="1" x14ac:dyDescent="0.2">
      <c r="A688" s="225"/>
      <c r="B688" s="212"/>
      <c r="C688" s="221"/>
      <c r="D688" s="164"/>
      <c r="E688" s="165"/>
      <c r="F688" s="166"/>
      <c r="G688" s="167"/>
      <c r="H688" s="179"/>
      <c r="I688" s="306"/>
      <c r="J688" s="169"/>
      <c r="K688" s="179"/>
      <c r="L688" s="186"/>
      <c r="M688" s="186"/>
      <c r="N688" s="168"/>
      <c r="O688" s="170"/>
      <c r="P688" s="212"/>
      <c r="Q688" s="179" t="str">
        <f>IFERROR(IF(H688="","",IFERROR(INDEX(価格設定!$B$5:$B$1048576,MATCH(H688,価格設定!$B$5:$B$1048576,0),0),INDEX(価格設定!$B$5:$B$1048576,MATCH("*"&amp;H688&amp;"*",価格設定!$B$5:$B$1048576,0),0))),H688)</f>
        <v/>
      </c>
      <c r="R688" s="250" t="str">
        <f>IFERROR(IF(Q688="",IF(K688="","",K688),IF(K688="",IF(INDEX(価格設定!$C$5:$C$1048576,MATCH(Q688,価格設定!$B$5:$B$1048576,0),0)=0,"",INDEX(価格設定!$C$5:$C$1048576,MATCH(Q688,価格設定!$B$5:$B$1048576,0),0)),IF(K688="なし","",K688))),"")</f>
        <v/>
      </c>
      <c r="S688" s="308" t="str">
        <f t="shared" si="1092"/>
        <v/>
      </c>
      <c r="T688" s="126" t="str">
        <f>IFERROR(IF(J688="",IF(INDEX(価格設定!$E$5:$R$1048576,MATCH($Q688,価格設定!B$5:B$1048576,0),MATCH($AW688,価格設定!E$1:X$1,1))=0,"",INDEX(価格設定!$E$5:$R$1048576,MATCH($Q688,価格設定!B$5:B$1048576,0),MATCH($AW688,価格設定!E$1:X$1,1))),J688),"")</f>
        <v/>
      </c>
      <c r="U688" s="126" t="str">
        <f t="shared" si="1093"/>
        <v/>
      </c>
      <c r="V688" s="132" t="str">
        <f t="shared" si="1094"/>
        <v/>
      </c>
      <c r="W688" s="127" t="str">
        <f>IFERROR(IF(OR(T688="",T688&lt;0),"",IFERROR(INDEX(価格設定!E$2:X$3,IF(AND(K688=$K$1,$K$1&lt;&gt;""),ROW(価格設定!$D$3)-1,MATCH(INDEX(価格設定!$D$5:$D$1048576,MATCH(Q688,価格設定!$B$5:$B$1048576,0),0),価格設定!$D$2:$D$3,0)),MATCH($AW688,価格設定!E$1:X$1,1)),INDEX(価格設定!E$2:X$2,0,MATCH($AW688,価格設定!E$1:X$1,1)))),"")</f>
        <v/>
      </c>
      <c r="X688" s="126" t="str">
        <f t="shared" si="1085"/>
        <v/>
      </c>
      <c r="Y688" s="128" t="str">
        <f t="shared" si="1095"/>
        <v/>
      </c>
      <c r="Z688" s="126" t="str">
        <f t="shared" si="1096"/>
        <v/>
      </c>
      <c r="AA688" s="129" t="str">
        <f t="shared" si="1097"/>
        <v/>
      </c>
      <c r="AB688" s="126" t="str">
        <f t="shared" si="1098"/>
        <v/>
      </c>
      <c r="AC688" s="280" t="str">
        <f t="shared" si="1099"/>
        <v/>
      </c>
      <c r="AD688" s="15"/>
      <c r="AE688" s="204" t="str">
        <f>IF(AF688="","",COUNT($AF$3:AF688))</f>
        <v/>
      </c>
      <c r="AF688" s="206" t="str">
        <f t="shared" si="1100"/>
        <v/>
      </c>
      <c r="AG688" s="204" t="str">
        <f t="shared" si="1101"/>
        <v/>
      </c>
      <c r="AH688" s="204" t="str">
        <f t="shared" si="1102"/>
        <v/>
      </c>
      <c r="AI688" s="287"/>
      <c r="AJ688" s="15"/>
      <c r="AK688" s="138" t="str">
        <f t="shared" si="1103"/>
        <v/>
      </c>
      <c r="AL688" s="131" t="str">
        <f t="shared" si="1104"/>
        <v/>
      </c>
      <c r="AM688" s="131" t="str">
        <f t="shared" si="1105"/>
        <v/>
      </c>
      <c r="AN688" s="313" t="str">
        <f t="shared" si="1106"/>
        <v/>
      </c>
      <c r="AO688" s="316" t="str">
        <f t="shared" si="1107"/>
        <v/>
      </c>
      <c r="AP688" s="18"/>
      <c r="AQ688" s="3" t="str">
        <f>IF(F688="","",MAX($AQ$3:AQ687)+1)</f>
        <v/>
      </c>
      <c r="AR688" s="3" t="str">
        <f>IF(OR(AQ688="",BB688=""),"",MAX($AR$3:AR687)+1)</f>
        <v/>
      </c>
      <c r="AS688" s="3" t="str">
        <f>IF(CQ688="","",RANK(CQ688,CQ$3:CQ$1048576,1)+COUNTIF($CQ$3:CQ688,CQ688)-1)</f>
        <v/>
      </c>
      <c r="AT688" s="21" t="str">
        <f>IF(C688="",IF(OR(AND($H688&lt;&gt;"",C688=""),AND($F687=$F688,$AZ688&lt;&gt;""),COUNTA($H$3:$H$1048576,#REF!,$F$3:$F$1048576)&gt;COUNTA($H$3:$H688,#REF!,$F$3:$F688),$AZ688&lt;&gt;""),INDEX(AT$3:AT$1048576,MATCH(MAX($AQ$3:$AQ687),$AQ$3:$AQ$1048576,0),0),""),C688)</f>
        <v/>
      </c>
      <c r="AU688" s="21" t="str">
        <f>IF(D688="",IF(OR(AND($H688&lt;&gt;"",D688=""),AND($F687=$F688,$AZ688&lt;&gt;""),COUNTA($H$3:$H$1048576,#REF!,$F$3:$F$1048576)&gt;COUNTA($H$3:$H688,#REF!,$F$3:$F688),$AZ688&lt;&gt;""),INDEX(AU$3:AU$1048576,MATCH(MAX($AQ$3:$AQ687),$AQ$3:$AQ$1048576,0),0),""),D688)</f>
        <v/>
      </c>
      <c r="AV688" s="21" t="str">
        <f>IF(E688="",IF(OR(AND($H688&lt;&gt;"",E688=""),AND($F687=$F688,$AZ688&lt;&gt;""),COUNTA($H$3:$H$1048576,#REF!,$F$3:$F$1048576)&gt;COUNTA($H$3:$H688,#REF!,$F$3:$F688),$AZ688&lt;&gt;""),INDEX(AV$3:AV$1048576,MATCH(MAX($AQ$3:$AQ687),$AQ$3:$AQ$1048576,0),0),""),E688)</f>
        <v/>
      </c>
      <c r="AW688" s="24" t="str">
        <f t="shared" si="1108"/>
        <v/>
      </c>
      <c r="AX688" s="13" t="str">
        <f t="shared" si="1109"/>
        <v/>
      </c>
      <c r="AY688" s="4" t="str">
        <f t="shared" si="1110"/>
        <v/>
      </c>
      <c r="AZ688" s="4" t="str">
        <f>IF(AX688="",IF(OR(AND(H688&lt;&gt;"",F688=""),COUNTA($H$3:$H$1048576)&gt;COUNTA($H$3:$H688)),INDEX(AX$3:AX688,MATCH(MAX($AQ$3:AQ688),AQ$3:AQ688,0),0),""),AX688)</f>
        <v/>
      </c>
      <c r="BA688" s="4" t="str">
        <f>IF(AY688="",IF(AND(H688&lt;&gt;"",F688=""),INDEX(AY$3:AY688,MATCH(MAX($AQ$3:AQ688),AQ$3:AQ688,0),0),""),AY688)</f>
        <v/>
      </c>
      <c r="BB688" s="82" t="str">
        <f>IF(BC688="","",RANK(BC688,BC$3:BC$1048576,1)+COUNTIF($BC$3:BC688,BC688)-1)</f>
        <v/>
      </c>
      <c r="BC688" s="139" t="str">
        <f t="shared" si="1111"/>
        <v/>
      </c>
      <c r="BD688" s="46" t="str">
        <f t="shared" si="1112"/>
        <v/>
      </c>
      <c r="BE688" s="46" t="str">
        <f t="shared" si="1113"/>
        <v/>
      </c>
      <c r="BF688" s="46" t="str">
        <f t="shared" si="1114"/>
        <v/>
      </c>
      <c r="BG688" s="4" t="str">
        <f t="shared" si="1115"/>
        <v/>
      </c>
      <c r="BH688" s="180" t="str">
        <f t="shared" si="1116"/>
        <v/>
      </c>
      <c r="BI688" s="16" t="str">
        <f t="shared" si="1117"/>
        <v/>
      </c>
      <c r="BJ688" s="52" t="str">
        <f>IF(BI688="","",IF(W688="","",IF(AND(K688=$K$1,$K$1&lt;&gt;""),$BT$2,IFERROR(IF(INDEX(価格設定!$D$5:$D$1048576,MATCH(Q688,価格設定!$B$5:$B$1048576,0),0)=価格設定!$D$3,$BT$2,$BS$2),$BS$2))))</f>
        <v/>
      </c>
      <c r="BK688" s="16" t="str">
        <f>IF(BI688="","",IF(COUNTIF($BI$3:BI688,BI688)=1,1,IF(AND(BI687=BI688,BH688=""),BK687,COUNTIF($BH$3:BH688,BH688))))</f>
        <v/>
      </c>
      <c r="BL688" s="52" t="str">
        <f t="shared" si="1118"/>
        <v/>
      </c>
      <c r="BM688" s="52" t="str">
        <f t="shared" si="1119"/>
        <v/>
      </c>
      <c r="BN688" s="119" t="str">
        <f t="shared" si="1120"/>
        <v/>
      </c>
      <c r="BO688" s="119" t="str">
        <f t="shared" si="1121"/>
        <v/>
      </c>
      <c r="BP688" s="17" t="str">
        <f t="shared" si="1122"/>
        <v/>
      </c>
      <c r="BQ688" s="17" t="str">
        <f t="shared" si="1123"/>
        <v/>
      </c>
      <c r="BR688" s="17" t="str">
        <f>IF(OR(BP688="",COUNTIF($BO$3:BO688,BO688)&lt;&gt;1),"",SUMIF(BO$3:BO$1048576,BO688,BP$3:BP$1048576))</f>
        <v/>
      </c>
      <c r="BS688" s="17" t="str">
        <f t="shared" si="1124"/>
        <v/>
      </c>
      <c r="BT688" s="17" t="str">
        <f t="shared" si="1125"/>
        <v/>
      </c>
      <c r="BU688" s="17" t="str">
        <f t="shared" si="1126"/>
        <v/>
      </c>
      <c r="BV688" s="24" t="str">
        <f t="shared" si="1127"/>
        <v/>
      </c>
      <c r="BW688" s="24" t="str">
        <f t="shared" si="1128"/>
        <v/>
      </c>
      <c r="BX688" s="24" t="str">
        <f t="shared" si="1129"/>
        <v/>
      </c>
      <c r="BY688" s="26" t="str">
        <f t="shared" si="1130"/>
        <v/>
      </c>
      <c r="BZ688" s="26" t="str">
        <f t="shared" si="1131"/>
        <v/>
      </c>
      <c r="CA688" s="26" t="str">
        <f t="shared" si="1132"/>
        <v/>
      </c>
      <c r="CB688" s="66" t="str">
        <f t="shared" si="1133"/>
        <v/>
      </c>
      <c r="CC688" s="65" t="str">
        <f t="shared" si="1134"/>
        <v/>
      </c>
      <c r="CD688" s="26" t="str">
        <f t="shared" si="1135"/>
        <v/>
      </c>
      <c r="CE688" s="26" t="str">
        <f t="shared" si="1136"/>
        <v/>
      </c>
      <c r="CF688" s="193" t="str">
        <f t="shared" si="1137"/>
        <v/>
      </c>
      <c r="CG688" s="193" t="str">
        <f t="shared" si="1138"/>
        <v/>
      </c>
      <c r="CH688" s="26" t="str">
        <f t="shared" si="1139"/>
        <v/>
      </c>
      <c r="CI688" s="26" t="str">
        <f t="shared" si="1140"/>
        <v/>
      </c>
      <c r="CJ688" s="65" t="str">
        <f t="shared" si="1141"/>
        <v/>
      </c>
      <c r="CK688" s="65" t="str">
        <f t="shared" si="1142"/>
        <v/>
      </c>
      <c r="CL688" s="64" t="str">
        <f t="shared" si="1143"/>
        <v/>
      </c>
      <c r="CM688" s="64" t="str">
        <f t="shared" si="1144"/>
        <v/>
      </c>
      <c r="CN688" s="65" t="str">
        <f t="shared" si="1145"/>
        <v/>
      </c>
      <c r="CP688" s="63" t="str">
        <f>IF(BH688="","",MAX($CP$3:CP687)+1)</f>
        <v/>
      </c>
      <c r="CQ688" s="24" t="str">
        <f t="shared" si="1146"/>
        <v/>
      </c>
      <c r="CR688" s="24" t="str">
        <f t="shared" si="1147"/>
        <v/>
      </c>
      <c r="CS688" s="24" t="str">
        <f t="shared" si="1148"/>
        <v/>
      </c>
      <c r="CT688" s="58" t="str">
        <f>IF(BO688="","",COUNTIF($BO$3:BO688,BO688)&amp;"@"&amp;BO688)</f>
        <v/>
      </c>
      <c r="CU688" s="16" t="str">
        <f t="shared" si="1086"/>
        <v/>
      </c>
      <c r="CV688" s="63" t="str">
        <f t="shared" si="1149"/>
        <v/>
      </c>
      <c r="CW688" s="16" t="str">
        <f t="shared" si="1150"/>
        <v/>
      </c>
      <c r="CX688" s="16" t="str">
        <f t="shared" si="1151"/>
        <v/>
      </c>
      <c r="CY688" s="16" t="str">
        <f t="shared" si="1152"/>
        <v/>
      </c>
      <c r="CZ688" s="85" t="str">
        <f t="shared" si="1153"/>
        <v/>
      </c>
      <c r="DA688" s="16" t="str">
        <f t="shared" si="1154"/>
        <v/>
      </c>
      <c r="DB688" s="16" t="str">
        <f t="shared" si="1155"/>
        <v/>
      </c>
      <c r="DC688" s="28" t="str">
        <f>IF(CP688="","",$DC$1&amp;(INDEX(価格設定!D$1:XFD$3,ROW(価格設定!$D$3),MATCH($AW688,価格設定!D$1:XFD$1,1))*100)&amp;"%")</f>
        <v/>
      </c>
      <c r="DD688" s="28" t="str">
        <f>IF(CP688="","",$DD$1&amp;(INDEX(価格設定!D$1:XFD$3,ROW(価格設定!$D$2),MATCH($AW688,価格設定!D$1:XFD$1,1))*100)&amp;"%")</f>
        <v/>
      </c>
      <c r="DE688" s="29" t="str">
        <f t="shared" si="1156"/>
        <v/>
      </c>
      <c r="DG688" s="58" t="str">
        <f t="shared" si="1157"/>
        <v/>
      </c>
      <c r="DH688" s="58" t="str">
        <f t="shared" si="1158"/>
        <v/>
      </c>
      <c r="DI688" s="58" t="str">
        <f t="shared" si="1159"/>
        <v/>
      </c>
      <c r="DJ688" s="85" t="str">
        <f t="shared" si="1160"/>
        <v/>
      </c>
      <c r="DL688" s="58" t="str">
        <f>IF(COUNTIF(DG$3:DG$1048576,DG688)=COUNTIF($DG$3:$DG688,DG688),DG688,"")</f>
        <v/>
      </c>
      <c r="DM688" s="85" t="str">
        <f t="shared" si="1161"/>
        <v/>
      </c>
      <c r="DN688" s="85" t="str">
        <f t="shared" si="1087"/>
        <v/>
      </c>
      <c r="DO688" s="85" t="str">
        <f t="shared" si="1087"/>
        <v/>
      </c>
      <c r="DP688" s="303"/>
      <c r="DQ688" s="17" t="str">
        <f t="shared" si="1088"/>
        <v/>
      </c>
      <c r="DR688" s="17" t="str">
        <f t="shared" si="1089"/>
        <v/>
      </c>
      <c r="DS688" s="17" t="str">
        <f t="shared" si="1090"/>
        <v/>
      </c>
      <c r="DU688" s="16" t="str">
        <f t="shared" si="1162"/>
        <v/>
      </c>
      <c r="DV688" s="16" t="str">
        <f>IF(DU688="","",COUNT($DU$3:DU688))</f>
        <v/>
      </c>
      <c r="DW688" s="16" t="str">
        <f t="shared" si="1163"/>
        <v/>
      </c>
      <c r="DX688" s="16" t="str">
        <f t="shared" si="1164"/>
        <v/>
      </c>
      <c r="DY688" s="16" t="str">
        <f>IF(DZ688="","",COUNTIF(DZ$3:DZ688,DZ688))</f>
        <v/>
      </c>
      <c r="DZ688" s="16" t="str">
        <f t="shared" si="1165"/>
        <v/>
      </c>
      <c r="EA688" s="16" t="str">
        <f t="shared" si="1166"/>
        <v/>
      </c>
      <c r="EB688" s="16" t="str">
        <f t="shared" si="1167"/>
        <v/>
      </c>
      <c r="EC688" s="16" t="str">
        <f t="shared" si="1168"/>
        <v/>
      </c>
      <c r="ED688" s="16" t="str">
        <f t="shared" si="1169"/>
        <v/>
      </c>
      <c r="EE688" s="16" t="str">
        <f t="shared" si="1170"/>
        <v/>
      </c>
      <c r="EF688" s="16" t="str">
        <f t="shared" si="1171"/>
        <v/>
      </c>
      <c r="EG688" s="16" t="str">
        <f t="shared" si="1172"/>
        <v/>
      </c>
      <c r="EH688" s="16" t="str">
        <f t="shared" si="1173"/>
        <v/>
      </c>
      <c r="EI688" s="16" t="str">
        <f t="shared" si="1174"/>
        <v/>
      </c>
      <c r="EJ688" s="16" t="str">
        <f t="shared" si="1175"/>
        <v/>
      </c>
      <c r="EK688" s="16" t="str">
        <f t="shared" si="1176"/>
        <v/>
      </c>
      <c r="EL688" s="58" t="str">
        <f t="shared" si="1177"/>
        <v/>
      </c>
      <c r="EM688" s="58" t="str">
        <f>IF(OR($DZ688="",CR688=""),IF($EL688="","",$EL688),IF(OR(CR688="なし",CR688=0),領収書!$H$1,CR688))</f>
        <v/>
      </c>
      <c r="EN688" s="58" t="str">
        <f>IF(OR($DZ688="",CS688=""),IF($EL688="","",$EL688),IF(OR(CS688="なし",CS688=0),入力!$EN$1,CS688))</f>
        <v/>
      </c>
      <c r="EO688" s="63" t="str">
        <f t="shared" si="1178"/>
        <v/>
      </c>
      <c r="EP688" s="63" t="str">
        <f t="shared" si="1179"/>
        <v/>
      </c>
      <c r="ER688" s="16" t="str">
        <f>IF(AND(COUNTIF($ET$3:ET688,ET688)=1,ET688&lt;&gt;""),MAX($ER$3:ER687)+1,"")</f>
        <v/>
      </c>
      <c r="ES688" s="16" t="str">
        <f>IF(価格設定!B690="","",価格設定!B690)</f>
        <v/>
      </c>
      <c r="ET688" s="16" t="str">
        <f>IF(価格設定!C690="","",価格設定!C690)</f>
        <v/>
      </c>
      <c r="EV688" s="16" t="str">
        <f t="shared" si="1091"/>
        <v/>
      </c>
      <c r="EW688" s="16" t="str">
        <f t="shared" si="1180"/>
        <v/>
      </c>
    </row>
    <row r="689" spans="1:153" ht="30" customHeight="1" x14ac:dyDescent="0.2">
      <c r="A689" s="225"/>
      <c r="B689" s="212"/>
      <c r="C689" s="221"/>
      <c r="D689" s="164"/>
      <c r="E689" s="165"/>
      <c r="F689" s="166"/>
      <c r="G689" s="167"/>
      <c r="H689" s="179"/>
      <c r="I689" s="306"/>
      <c r="J689" s="169"/>
      <c r="K689" s="179"/>
      <c r="L689" s="186"/>
      <c r="M689" s="186"/>
      <c r="N689" s="168"/>
      <c r="O689" s="170"/>
      <c r="P689" s="212"/>
      <c r="Q689" s="179" t="str">
        <f>IFERROR(IF(H689="","",IFERROR(INDEX(価格設定!$B$5:$B$1048576,MATCH(H689,価格設定!$B$5:$B$1048576,0),0),INDEX(価格設定!$B$5:$B$1048576,MATCH("*"&amp;H689&amp;"*",価格設定!$B$5:$B$1048576,0),0))),H689)</f>
        <v/>
      </c>
      <c r="R689" s="250" t="str">
        <f>IFERROR(IF(Q689="",IF(K689="","",K689),IF(K689="",IF(INDEX(価格設定!$C$5:$C$1048576,MATCH(Q689,価格設定!$B$5:$B$1048576,0),0)=0,"",INDEX(価格設定!$C$5:$C$1048576,MATCH(Q689,価格設定!$B$5:$B$1048576,0),0)),IF(K689="なし","",K689))),"")</f>
        <v/>
      </c>
      <c r="S689" s="308" t="str">
        <f t="shared" si="1092"/>
        <v/>
      </c>
      <c r="T689" s="126" t="str">
        <f>IFERROR(IF(J689="",IF(INDEX(価格設定!$E$5:$R$1048576,MATCH($Q689,価格設定!B$5:B$1048576,0),MATCH($AW689,価格設定!E$1:X$1,1))=0,"",INDEX(価格設定!$E$5:$R$1048576,MATCH($Q689,価格設定!B$5:B$1048576,0),MATCH($AW689,価格設定!E$1:X$1,1))),J689),"")</f>
        <v/>
      </c>
      <c r="U689" s="126" t="str">
        <f t="shared" si="1093"/>
        <v/>
      </c>
      <c r="V689" s="132" t="str">
        <f t="shared" si="1094"/>
        <v/>
      </c>
      <c r="W689" s="127" t="str">
        <f>IFERROR(IF(OR(T689="",T689&lt;0),"",IFERROR(INDEX(価格設定!E$2:X$3,IF(AND(K689=$K$1,$K$1&lt;&gt;""),ROW(価格設定!$D$3)-1,MATCH(INDEX(価格設定!$D$5:$D$1048576,MATCH(Q689,価格設定!$B$5:$B$1048576,0),0),価格設定!$D$2:$D$3,0)),MATCH($AW689,価格設定!E$1:X$1,1)),INDEX(価格設定!E$2:X$2,0,MATCH($AW689,価格設定!E$1:X$1,1)))),"")</f>
        <v/>
      </c>
      <c r="X689" s="126" t="str">
        <f t="shared" si="1085"/>
        <v/>
      </c>
      <c r="Y689" s="128" t="str">
        <f t="shared" si="1095"/>
        <v/>
      </c>
      <c r="Z689" s="126" t="str">
        <f t="shared" si="1096"/>
        <v/>
      </c>
      <c r="AA689" s="129" t="str">
        <f t="shared" si="1097"/>
        <v/>
      </c>
      <c r="AB689" s="126" t="str">
        <f t="shared" si="1098"/>
        <v/>
      </c>
      <c r="AC689" s="280" t="str">
        <f t="shared" si="1099"/>
        <v/>
      </c>
      <c r="AD689" s="15"/>
      <c r="AE689" s="204" t="str">
        <f>IF(AF689="","",COUNT($AF$3:AF689))</f>
        <v/>
      </c>
      <c r="AF689" s="206" t="str">
        <f t="shared" si="1100"/>
        <v/>
      </c>
      <c r="AG689" s="204" t="str">
        <f t="shared" si="1101"/>
        <v/>
      </c>
      <c r="AH689" s="204" t="str">
        <f t="shared" si="1102"/>
        <v/>
      </c>
      <c r="AI689" s="287"/>
      <c r="AJ689" s="15"/>
      <c r="AK689" s="138" t="str">
        <f t="shared" si="1103"/>
        <v/>
      </c>
      <c r="AL689" s="131" t="str">
        <f t="shared" si="1104"/>
        <v/>
      </c>
      <c r="AM689" s="131" t="str">
        <f t="shared" si="1105"/>
        <v/>
      </c>
      <c r="AN689" s="313" t="str">
        <f t="shared" si="1106"/>
        <v/>
      </c>
      <c r="AO689" s="316" t="str">
        <f t="shared" si="1107"/>
        <v/>
      </c>
      <c r="AP689" s="18"/>
      <c r="AQ689" s="3" t="str">
        <f>IF(F689="","",MAX($AQ$3:AQ688)+1)</f>
        <v/>
      </c>
      <c r="AR689" s="3" t="str">
        <f>IF(OR(AQ689="",BB689=""),"",MAX($AR$3:AR688)+1)</f>
        <v/>
      </c>
      <c r="AS689" s="3" t="str">
        <f>IF(CQ689="","",RANK(CQ689,CQ$3:CQ$1048576,1)+COUNTIF($CQ$3:CQ689,CQ689)-1)</f>
        <v/>
      </c>
      <c r="AT689" s="21" t="str">
        <f>IF(C689="",IF(OR(AND($H689&lt;&gt;"",C689=""),AND($F688=$F689,$AZ689&lt;&gt;""),COUNTA($H$3:$H$1048576,#REF!,$F$3:$F$1048576)&gt;COUNTA($H$3:$H689,#REF!,$F$3:$F689),$AZ689&lt;&gt;""),INDEX(AT$3:AT$1048576,MATCH(MAX($AQ$3:$AQ688),$AQ$3:$AQ$1048576,0),0),""),C689)</f>
        <v/>
      </c>
      <c r="AU689" s="21" t="str">
        <f>IF(D689="",IF(OR(AND($H689&lt;&gt;"",D689=""),AND($F688=$F689,$AZ689&lt;&gt;""),COUNTA($H$3:$H$1048576,#REF!,$F$3:$F$1048576)&gt;COUNTA($H$3:$H689,#REF!,$F$3:$F689),$AZ689&lt;&gt;""),INDEX(AU$3:AU$1048576,MATCH(MAX($AQ$3:$AQ688),$AQ$3:$AQ$1048576,0),0),""),D689)</f>
        <v/>
      </c>
      <c r="AV689" s="21" t="str">
        <f>IF(E689="",IF(OR(AND($H689&lt;&gt;"",E689=""),AND($F688=$F689,$AZ689&lt;&gt;""),COUNTA($H$3:$H$1048576,#REF!,$F$3:$F$1048576)&gt;COUNTA($H$3:$H689,#REF!,$F$3:$F689),$AZ689&lt;&gt;""),INDEX(AV$3:AV$1048576,MATCH(MAX($AQ$3:$AQ688),$AQ$3:$AQ$1048576,0),0),""),E689)</f>
        <v/>
      </c>
      <c r="AW689" s="24" t="str">
        <f t="shared" si="1108"/>
        <v/>
      </c>
      <c r="AX689" s="13" t="str">
        <f t="shared" si="1109"/>
        <v/>
      </c>
      <c r="AY689" s="4" t="str">
        <f t="shared" si="1110"/>
        <v/>
      </c>
      <c r="AZ689" s="4" t="str">
        <f>IF(AX689="",IF(OR(AND(H689&lt;&gt;"",F689=""),COUNTA($H$3:$H$1048576)&gt;COUNTA($H$3:$H689)),INDEX(AX$3:AX689,MATCH(MAX($AQ$3:AQ689),AQ$3:AQ689,0),0),""),AX689)</f>
        <v/>
      </c>
      <c r="BA689" s="4" t="str">
        <f>IF(AY689="",IF(AND(H689&lt;&gt;"",F689=""),INDEX(AY$3:AY689,MATCH(MAX($AQ$3:AQ689),AQ$3:AQ689,0),0),""),AY689)</f>
        <v/>
      </c>
      <c r="BB689" s="82" t="str">
        <f>IF(BC689="","",RANK(BC689,BC$3:BC$1048576,1)+COUNTIF($BC$3:BC689,BC689)-1)</f>
        <v/>
      </c>
      <c r="BC689" s="139" t="str">
        <f t="shared" si="1111"/>
        <v/>
      </c>
      <c r="BD689" s="46" t="str">
        <f t="shared" si="1112"/>
        <v/>
      </c>
      <c r="BE689" s="46" t="str">
        <f t="shared" si="1113"/>
        <v/>
      </c>
      <c r="BF689" s="46" t="str">
        <f t="shared" si="1114"/>
        <v/>
      </c>
      <c r="BG689" s="4" t="str">
        <f t="shared" si="1115"/>
        <v/>
      </c>
      <c r="BH689" s="180" t="str">
        <f t="shared" si="1116"/>
        <v/>
      </c>
      <c r="BI689" s="16" t="str">
        <f t="shared" si="1117"/>
        <v/>
      </c>
      <c r="BJ689" s="52" t="str">
        <f>IF(BI689="","",IF(W689="","",IF(AND(K689=$K$1,$K$1&lt;&gt;""),$BT$2,IFERROR(IF(INDEX(価格設定!$D$5:$D$1048576,MATCH(Q689,価格設定!$B$5:$B$1048576,0),0)=価格設定!$D$3,$BT$2,$BS$2),$BS$2))))</f>
        <v/>
      </c>
      <c r="BK689" s="16" t="str">
        <f>IF(BI689="","",IF(COUNTIF($BI$3:BI689,BI689)=1,1,IF(AND(BI688=BI689,BH689=""),BK688,COUNTIF($BH$3:BH689,BH689))))</f>
        <v/>
      </c>
      <c r="BL689" s="52" t="str">
        <f t="shared" si="1118"/>
        <v/>
      </c>
      <c r="BM689" s="52" t="str">
        <f t="shared" si="1119"/>
        <v/>
      </c>
      <c r="BN689" s="119" t="str">
        <f t="shared" si="1120"/>
        <v/>
      </c>
      <c r="BO689" s="119" t="str">
        <f t="shared" si="1121"/>
        <v/>
      </c>
      <c r="BP689" s="17" t="str">
        <f t="shared" si="1122"/>
        <v/>
      </c>
      <c r="BQ689" s="17" t="str">
        <f t="shared" si="1123"/>
        <v/>
      </c>
      <c r="BR689" s="17" t="str">
        <f>IF(OR(BP689="",COUNTIF($BO$3:BO689,BO689)&lt;&gt;1),"",SUMIF(BO$3:BO$1048576,BO689,BP$3:BP$1048576))</f>
        <v/>
      </c>
      <c r="BS689" s="17" t="str">
        <f t="shared" si="1124"/>
        <v/>
      </c>
      <c r="BT689" s="17" t="str">
        <f t="shared" si="1125"/>
        <v/>
      </c>
      <c r="BU689" s="17" t="str">
        <f t="shared" si="1126"/>
        <v/>
      </c>
      <c r="BV689" s="24" t="str">
        <f t="shared" si="1127"/>
        <v/>
      </c>
      <c r="BW689" s="24" t="str">
        <f t="shared" si="1128"/>
        <v/>
      </c>
      <c r="BX689" s="24" t="str">
        <f t="shared" si="1129"/>
        <v/>
      </c>
      <c r="BY689" s="26" t="str">
        <f t="shared" si="1130"/>
        <v/>
      </c>
      <c r="BZ689" s="26" t="str">
        <f t="shared" si="1131"/>
        <v/>
      </c>
      <c r="CA689" s="26" t="str">
        <f t="shared" si="1132"/>
        <v/>
      </c>
      <c r="CB689" s="66" t="str">
        <f t="shared" si="1133"/>
        <v/>
      </c>
      <c r="CC689" s="65" t="str">
        <f t="shared" si="1134"/>
        <v/>
      </c>
      <c r="CD689" s="26" t="str">
        <f t="shared" si="1135"/>
        <v/>
      </c>
      <c r="CE689" s="26" t="str">
        <f t="shared" si="1136"/>
        <v/>
      </c>
      <c r="CF689" s="193" t="str">
        <f t="shared" si="1137"/>
        <v/>
      </c>
      <c r="CG689" s="193" t="str">
        <f t="shared" si="1138"/>
        <v/>
      </c>
      <c r="CH689" s="26" t="str">
        <f t="shared" si="1139"/>
        <v/>
      </c>
      <c r="CI689" s="26" t="str">
        <f t="shared" si="1140"/>
        <v/>
      </c>
      <c r="CJ689" s="65" t="str">
        <f t="shared" si="1141"/>
        <v/>
      </c>
      <c r="CK689" s="65" t="str">
        <f t="shared" si="1142"/>
        <v/>
      </c>
      <c r="CL689" s="64" t="str">
        <f t="shared" si="1143"/>
        <v/>
      </c>
      <c r="CM689" s="64" t="str">
        <f t="shared" si="1144"/>
        <v/>
      </c>
      <c r="CN689" s="65" t="str">
        <f t="shared" si="1145"/>
        <v/>
      </c>
      <c r="CP689" s="63" t="str">
        <f>IF(BH689="","",MAX($CP$3:CP688)+1)</f>
        <v/>
      </c>
      <c r="CQ689" s="24" t="str">
        <f t="shared" si="1146"/>
        <v/>
      </c>
      <c r="CR689" s="24" t="str">
        <f t="shared" si="1147"/>
        <v/>
      </c>
      <c r="CS689" s="24" t="str">
        <f t="shared" si="1148"/>
        <v/>
      </c>
      <c r="CT689" s="58" t="str">
        <f>IF(BO689="","",COUNTIF($BO$3:BO689,BO689)&amp;"@"&amp;BO689)</f>
        <v/>
      </c>
      <c r="CU689" s="16" t="str">
        <f t="shared" si="1086"/>
        <v/>
      </c>
      <c r="CV689" s="63" t="str">
        <f t="shared" si="1149"/>
        <v/>
      </c>
      <c r="CW689" s="16" t="str">
        <f t="shared" si="1150"/>
        <v/>
      </c>
      <c r="CX689" s="16" t="str">
        <f t="shared" si="1151"/>
        <v/>
      </c>
      <c r="CY689" s="16" t="str">
        <f t="shared" si="1152"/>
        <v/>
      </c>
      <c r="CZ689" s="85" t="str">
        <f t="shared" si="1153"/>
        <v/>
      </c>
      <c r="DA689" s="16" t="str">
        <f t="shared" si="1154"/>
        <v/>
      </c>
      <c r="DB689" s="16" t="str">
        <f t="shared" si="1155"/>
        <v/>
      </c>
      <c r="DC689" s="28" t="str">
        <f>IF(CP689="","",$DC$1&amp;(INDEX(価格設定!D$1:XFD$3,ROW(価格設定!$D$3),MATCH($AW689,価格設定!D$1:XFD$1,1))*100)&amp;"%")</f>
        <v/>
      </c>
      <c r="DD689" s="28" t="str">
        <f>IF(CP689="","",$DD$1&amp;(INDEX(価格設定!D$1:XFD$3,ROW(価格設定!$D$2),MATCH($AW689,価格設定!D$1:XFD$1,1))*100)&amp;"%")</f>
        <v/>
      </c>
      <c r="DE689" s="29" t="str">
        <f t="shared" si="1156"/>
        <v/>
      </c>
      <c r="DG689" s="58" t="str">
        <f t="shared" si="1157"/>
        <v/>
      </c>
      <c r="DH689" s="58" t="str">
        <f t="shared" si="1158"/>
        <v/>
      </c>
      <c r="DI689" s="58" t="str">
        <f t="shared" si="1159"/>
        <v/>
      </c>
      <c r="DJ689" s="85" t="str">
        <f t="shared" si="1160"/>
        <v/>
      </c>
      <c r="DL689" s="58" t="str">
        <f>IF(COUNTIF(DG$3:DG$1048576,DG689)=COUNTIF($DG$3:$DG689,DG689),DG689,"")</f>
        <v/>
      </c>
      <c r="DM689" s="85" t="str">
        <f t="shared" si="1161"/>
        <v/>
      </c>
      <c r="DN689" s="85" t="str">
        <f t="shared" si="1087"/>
        <v/>
      </c>
      <c r="DO689" s="85" t="str">
        <f t="shared" si="1087"/>
        <v/>
      </c>
      <c r="DP689" s="303"/>
      <c r="DQ689" s="17" t="str">
        <f t="shared" si="1088"/>
        <v/>
      </c>
      <c r="DR689" s="17" t="str">
        <f t="shared" si="1089"/>
        <v/>
      </c>
      <c r="DS689" s="17" t="str">
        <f t="shared" si="1090"/>
        <v/>
      </c>
      <c r="DU689" s="16" t="str">
        <f t="shared" si="1162"/>
        <v/>
      </c>
      <c r="DV689" s="16" t="str">
        <f>IF(DU689="","",COUNT($DU$3:DU689))</f>
        <v/>
      </c>
      <c r="DW689" s="16" t="str">
        <f t="shared" si="1163"/>
        <v/>
      </c>
      <c r="DX689" s="16" t="str">
        <f t="shared" si="1164"/>
        <v/>
      </c>
      <c r="DY689" s="16" t="str">
        <f>IF(DZ689="","",COUNTIF(DZ$3:DZ689,DZ689))</f>
        <v/>
      </c>
      <c r="DZ689" s="16" t="str">
        <f t="shared" si="1165"/>
        <v/>
      </c>
      <c r="EA689" s="16" t="str">
        <f t="shared" si="1166"/>
        <v/>
      </c>
      <c r="EB689" s="16" t="str">
        <f t="shared" si="1167"/>
        <v/>
      </c>
      <c r="EC689" s="16" t="str">
        <f t="shared" si="1168"/>
        <v/>
      </c>
      <c r="ED689" s="16" t="str">
        <f t="shared" si="1169"/>
        <v/>
      </c>
      <c r="EE689" s="16" t="str">
        <f t="shared" si="1170"/>
        <v/>
      </c>
      <c r="EF689" s="16" t="str">
        <f t="shared" si="1171"/>
        <v/>
      </c>
      <c r="EG689" s="16" t="str">
        <f t="shared" si="1172"/>
        <v/>
      </c>
      <c r="EH689" s="16" t="str">
        <f t="shared" si="1173"/>
        <v/>
      </c>
      <c r="EI689" s="16" t="str">
        <f t="shared" si="1174"/>
        <v/>
      </c>
      <c r="EJ689" s="16" t="str">
        <f t="shared" si="1175"/>
        <v/>
      </c>
      <c r="EK689" s="16" t="str">
        <f t="shared" si="1176"/>
        <v/>
      </c>
      <c r="EL689" s="58" t="str">
        <f t="shared" si="1177"/>
        <v/>
      </c>
      <c r="EM689" s="58" t="str">
        <f>IF(OR($DZ689="",CR689=""),IF($EL689="","",$EL689),IF(OR(CR689="なし",CR689=0),領収書!$H$1,CR689))</f>
        <v/>
      </c>
      <c r="EN689" s="58" t="str">
        <f>IF(OR($DZ689="",CS689=""),IF($EL689="","",$EL689),IF(OR(CS689="なし",CS689=0),入力!$EN$1,CS689))</f>
        <v/>
      </c>
      <c r="EO689" s="63" t="str">
        <f t="shared" si="1178"/>
        <v/>
      </c>
      <c r="EP689" s="63" t="str">
        <f t="shared" si="1179"/>
        <v/>
      </c>
      <c r="ER689" s="16" t="str">
        <f>IF(AND(COUNTIF($ET$3:ET689,ET689)=1,ET689&lt;&gt;""),MAX($ER$3:ER688)+1,"")</f>
        <v/>
      </c>
      <c r="ES689" s="16" t="str">
        <f>IF(価格設定!B691="","",価格設定!B691)</f>
        <v/>
      </c>
      <c r="ET689" s="16" t="str">
        <f>IF(価格設定!C691="","",価格設定!C691)</f>
        <v/>
      </c>
      <c r="EV689" s="16" t="str">
        <f t="shared" si="1091"/>
        <v/>
      </c>
      <c r="EW689" s="16" t="str">
        <f t="shared" si="1180"/>
        <v/>
      </c>
    </row>
    <row r="690" spans="1:153" ht="30" customHeight="1" x14ac:dyDescent="0.2">
      <c r="A690" s="225"/>
      <c r="B690" s="212"/>
      <c r="C690" s="221"/>
      <c r="D690" s="164"/>
      <c r="E690" s="165"/>
      <c r="F690" s="166"/>
      <c r="G690" s="167"/>
      <c r="H690" s="179"/>
      <c r="I690" s="306"/>
      <c r="J690" s="169"/>
      <c r="K690" s="179"/>
      <c r="L690" s="186"/>
      <c r="M690" s="186"/>
      <c r="N690" s="168"/>
      <c r="O690" s="170"/>
      <c r="P690" s="212"/>
      <c r="Q690" s="179" t="str">
        <f>IFERROR(IF(H690="","",IFERROR(INDEX(価格設定!$B$5:$B$1048576,MATCH(H690,価格設定!$B$5:$B$1048576,0),0),INDEX(価格設定!$B$5:$B$1048576,MATCH("*"&amp;H690&amp;"*",価格設定!$B$5:$B$1048576,0),0))),H690)</f>
        <v/>
      </c>
      <c r="R690" s="250" t="str">
        <f>IFERROR(IF(Q690="",IF(K690="","",K690),IF(K690="",IF(INDEX(価格設定!$C$5:$C$1048576,MATCH(Q690,価格設定!$B$5:$B$1048576,0),0)=0,"",INDEX(価格設定!$C$5:$C$1048576,MATCH(Q690,価格設定!$B$5:$B$1048576,0),0)),IF(K690="なし","",K690))),"")</f>
        <v/>
      </c>
      <c r="S690" s="308" t="str">
        <f t="shared" si="1092"/>
        <v/>
      </c>
      <c r="T690" s="126" t="str">
        <f>IFERROR(IF(J690="",IF(INDEX(価格設定!$E$5:$R$1048576,MATCH($Q690,価格設定!B$5:B$1048576,0),MATCH($AW690,価格設定!E$1:X$1,1))=0,"",INDEX(価格設定!$E$5:$R$1048576,MATCH($Q690,価格設定!B$5:B$1048576,0),MATCH($AW690,価格設定!E$1:X$1,1))),J690),"")</f>
        <v/>
      </c>
      <c r="U690" s="126" t="str">
        <f t="shared" si="1093"/>
        <v/>
      </c>
      <c r="V690" s="132" t="str">
        <f t="shared" si="1094"/>
        <v/>
      </c>
      <c r="W690" s="127" t="str">
        <f>IFERROR(IF(OR(T690="",T690&lt;0),"",IFERROR(INDEX(価格設定!E$2:X$3,IF(AND(K690=$K$1,$K$1&lt;&gt;""),ROW(価格設定!$D$3)-1,MATCH(INDEX(価格設定!$D$5:$D$1048576,MATCH(Q690,価格設定!$B$5:$B$1048576,0),0),価格設定!$D$2:$D$3,0)),MATCH($AW690,価格設定!E$1:X$1,1)),INDEX(価格設定!E$2:X$2,0,MATCH($AW690,価格設定!E$1:X$1,1)))),"")</f>
        <v/>
      </c>
      <c r="X690" s="126" t="str">
        <f t="shared" si="1085"/>
        <v/>
      </c>
      <c r="Y690" s="128" t="str">
        <f t="shared" si="1095"/>
        <v/>
      </c>
      <c r="Z690" s="126" t="str">
        <f t="shared" si="1096"/>
        <v/>
      </c>
      <c r="AA690" s="129" t="str">
        <f t="shared" si="1097"/>
        <v/>
      </c>
      <c r="AB690" s="126" t="str">
        <f t="shared" si="1098"/>
        <v/>
      </c>
      <c r="AC690" s="280" t="str">
        <f t="shared" si="1099"/>
        <v/>
      </c>
      <c r="AD690" s="15"/>
      <c r="AE690" s="204" t="str">
        <f>IF(AF690="","",COUNT($AF$3:AF690))</f>
        <v/>
      </c>
      <c r="AF690" s="206" t="str">
        <f t="shared" si="1100"/>
        <v/>
      </c>
      <c r="AG690" s="204" t="str">
        <f t="shared" si="1101"/>
        <v/>
      </c>
      <c r="AH690" s="204" t="str">
        <f t="shared" si="1102"/>
        <v/>
      </c>
      <c r="AI690" s="287"/>
      <c r="AJ690" s="15"/>
      <c r="AK690" s="138" t="str">
        <f t="shared" si="1103"/>
        <v/>
      </c>
      <c r="AL690" s="131" t="str">
        <f t="shared" si="1104"/>
        <v/>
      </c>
      <c r="AM690" s="131" t="str">
        <f t="shared" si="1105"/>
        <v/>
      </c>
      <c r="AN690" s="313" t="str">
        <f t="shared" si="1106"/>
        <v/>
      </c>
      <c r="AO690" s="316" t="str">
        <f t="shared" si="1107"/>
        <v/>
      </c>
      <c r="AP690" s="18"/>
      <c r="AQ690" s="3" t="str">
        <f>IF(F690="","",MAX($AQ$3:AQ689)+1)</f>
        <v/>
      </c>
      <c r="AR690" s="3" t="str">
        <f>IF(OR(AQ690="",BB690=""),"",MAX($AR$3:AR689)+1)</f>
        <v/>
      </c>
      <c r="AS690" s="3" t="str">
        <f>IF(CQ690="","",RANK(CQ690,CQ$3:CQ$1048576,1)+COUNTIF($CQ$3:CQ690,CQ690)-1)</f>
        <v/>
      </c>
      <c r="AT690" s="21" t="str">
        <f>IF(C690="",IF(OR(AND($H690&lt;&gt;"",C690=""),AND($F689=$F690,$AZ690&lt;&gt;""),COUNTA($H$3:$H$1048576,#REF!,$F$3:$F$1048576)&gt;COUNTA($H$3:$H690,#REF!,$F$3:$F690),$AZ690&lt;&gt;""),INDEX(AT$3:AT$1048576,MATCH(MAX($AQ$3:$AQ689),$AQ$3:$AQ$1048576,0),0),""),C690)</f>
        <v/>
      </c>
      <c r="AU690" s="21" t="str">
        <f>IF(D690="",IF(OR(AND($H690&lt;&gt;"",D690=""),AND($F689=$F690,$AZ690&lt;&gt;""),COUNTA($H$3:$H$1048576,#REF!,$F$3:$F$1048576)&gt;COUNTA($H$3:$H690,#REF!,$F$3:$F690),$AZ690&lt;&gt;""),INDEX(AU$3:AU$1048576,MATCH(MAX($AQ$3:$AQ689),$AQ$3:$AQ$1048576,0),0),""),D690)</f>
        <v/>
      </c>
      <c r="AV690" s="21" t="str">
        <f>IF(E690="",IF(OR(AND($H690&lt;&gt;"",E690=""),AND($F689=$F690,$AZ690&lt;&gt;""),COUNTA($H$3:$H$1048576,#REF!,$F$3:$F$1048576)&gt;COUNTA($H$3:$H690,#REF!,$F$3:$F690),$AZ690&lt;&gt;""),INDEX(AV$3:AV$1048576,MATCH(MAX($AQ$3:$AQ689),$AQ$3:$AQ$1048576,0),0),""),E690)</f>
        <v/>
      </c>
      <c r="AW690" s="24" t="str">
        <f t="shared" si="1108"/>
        <v/>
      </c>
      <c r="AX690" s="13" t="str">
        <f t="shared" si="1109"/>
        <v/>
      </c>
      <c r="AY690" s="4" t="str">
        <f t="shared" si="1110"/>
        <v/>
      </c>
      <c r="AZ690" s="4" t="str">
        <f>IF(AX690="",IF(OR(AND(H690&lt;&gt;"",F690=""),COUNTA($H$3:$H$1048576)&gt;COUNTA($H$3:$H690)),INDEX(AX$3:AX690,MATCH(MAX($AQ$3:AQ690),AQ$3:AQ690,0),0),""),AX690)</f>
        <v/>
      </c>
      <c r="BA690" s="4" t="str">
        <f>IF(AY690="",IF(AND(H690&lt;&gt;"",F690=""),INDEX(AY$3:AY690,MATCH(MAX($AQ$3:AQ690),AQ$3:AQ690,0),0),""),AY690)</f>
        <v/>
      </c>
      <c r="BB690" s="82" t="str">
        <f>IF(BC690="","",RANK(BC690,BC$3:BC$1048576,1)+COUNTIF($BC$3:BC690,BC690)-1)</f>
        <v/>
      </c>
      <c r="BC690" s="139" t="str">
        <f t="shared" si="1111"/>
        <v/>
      </c>
      <c r="BD690" s="46" t="str">
        <f t="shared" si="1112"/>
        <v/>
      </c>
      <c r="BE690" s="46" t="str">
        <f t="shared" si="1113"/>
        <v/>
      </c>
      <c r="BF690" s="46" t="str">
        <f t="shared" si="1114"/>
        <v/>
      </c>
      <c r="BG690" s="4" t="str">
        <f t="shared" si="1115"/>
        <v/>
      </c>
      <c r="BH690" s="180" t="str">
        <f t="shared" si="1116"/>
        <v/>
      </c>
      <c r="BI690" s="16" t="str">
        <f t="shared" si="1117"/>
        <v/>
      </c>
      <c r="BJ690" s="52" t="str">
        <f>IF(BI690="","",IF(W690="","",IF(AND(K690=$K$1,$K$1&lt;&gt;""),$BT$2,IFERROR(IF(INDEX(価格設定!$D$5:$D$1048576,MATCH(Q690,価格設定!$B$5:$B$1048576,0),0)=価格設定!$D$3,$BT$2,$BS$2),$BS$2))))</f>
        <v/>
      </c>
      <c r="BK690" s="16" t="str">
        <f>IF(BI690="","",IF(COUNTIF($BI$3:BI690,BI690)=1,1,IF(AND(BI689=BI690,BH690=""),BK689,COUNTIF($BH$3:BH690,BH690))))</f>
        <v/>
      </c>
      <c r="BL690" s="52" t="str">
        <f t="shared" si="1118"/>
        <v/>
      </c>
      <c r="BM690" s="52" t="str">
        <f t="shared" si="1119"/>
        <v/>
      </c>
      <c r="BN690" s="119" t="str">
        <f t="shared" si="1120"/>
        <v/>
      </c>
      <c r="BO690" s="119" t="str">
        <f t="shared" si="1121"/>
        <v/>
      </c>
      <c r="BP690" s="17" t="str">
        <f t="shared" si="1122"/>
        <v/>
      </c>
      <c r="BQ690" s="17" t="str">
        <f t="shared" si="1123"/>
        <v/>
      </c>
      <c r="BR690" s="17" t="str">
        <f>IF(OR(BP690="",COUNTIF($BO$3:BO690,BO690)&lt;&gt;1),"",SUMIF(BO$3:BO$1048576,BO690,BP$3:BP$1048576))</f>
        <v/>
      </c>
      <c r="BS690" s="17" t="str">
        <f t="shared" si="1124"/>
        <v/>
      </c>
      <c r="BT690" s="17" t="str">
        <f t="shared" si="1125"/>
        <v/>
      </c>
      <c r="BU690" s="17" t="str">
        <f t="shared" si="1126"/>
        <v/>
      </c>
      <c r="BV690" s="24" t="str">
        <f t="shared" si="1127"/>
        <v/>
      </c>
      <c r="BW690" s="24" t="str">
        <f t="shared" si="1128"/>
        <v/>
      </c>
      <c r="BX690" s="24" t="str">
        <f t="shared" si="1129"/>
        <v/>
      </c>
      <c r="BY690" s="26" t="str">
        <f t="shared" si="1130"/>
        <v/>
      </c>
      <c r="BZ690" s="26" t="str">
        <f t="shared" si="1131"/>
        <v/>
      </c>
      <c r="CA690" s="26" t="str">
        <f t="shared" si="1132"/>
        <v/>
      </c>
      <c r="CB690" s="66" t="str">
        <f t="shared" si="1133"/>
        <v/>
      </c>
      <c r="CC690" s="65" t="str">
        <f t="shared" si="1134"/>
        <v/>
      </c>
      <c r="CD690" s="26" t="str">
        <f t="shared" si="1135"/>
        <v/>
      </c>
      <c r="CE690" s="26" t="str">
        <f t="shared" si="1136"/>
        <v/>
      </c>
      <c r="CF690" s="193" t="str">
        <f t="shared" si="1137"/>
        <v/>
      </c>
      <c r="CG690" s="193" t="str">
        <f t="shared" si="1138"/>
        <v/>
      </c>
      <c r="CH690" s="26" t="str">
        <f t="shared" si="1139"/>
        <v/>
      </c>
      <c r="CI690" s="26" t="str">
        <f t="shared" si="1140"/>
        <v/>
      </c>
      <c r="CJ690" s="65" t="str">
        <f t="shared" si="1141"/>
        <v/>
      </c>
      <c r="CK690" s="65" t="str">
        <f t="shared" si="1142"/>
        <v/>
      </c>
      <c r="CL690" s="64" t="str">
        <f t="shared" si="1143"/>
        <v/>
      </c>
      <c r="CM690" s="64" t="str">
        <f t="shared" si="1144"/>
        <v/>
      </c>
      <c r="CN690" s="65" t="str">
        <f t="shared" si="1145"/>
        <v/>
      </c>
      <c r="CP690" s="63" t="str">
        <f>IF(BH690="","",MAX($CP$3:CP689)+1)</f>
        <v/>
      </c>
      <c r="CQ690" s="24" t="str">
        <f t="shared" si="1146"/>
        <v/>
      </c>
      <c r="CR690" s="24" t="str">
        <f t="shared" si="1147"/>
        <v/>
      </c>
      <c r="CS690" s="24" t="str">
        <f t="shared" si="1148"/>
        <v/>
      </c>
      <c r="CT690" s="58" t="str">
        <f>IF(BO690="","",COUNTIF($BO$3:BO690,BO690)&amp;"@"&amp;BO690)</f>
        <v/>
      </c>
      <c r="CU690" s="16" t="str">
        <f t="shared" si="1086"/>
        <v/>
      </c>
      <c r="CV690" s="63" t="str">
        <f t="shared" si="1149"/>
        <v/>
      </c>
      <c r="CW690" s="16" t="str">
        <f t="shared" si="1150"/>
        <v/>
      </c>
      <c r="CX690" s="16" t="str">
        <f t="shared" si="1151"/>
        <v/>
      </c>
      <c r="CY690" s="16" t="str">
        <f t="shared" si="1152"/>
        <v/>
      </c>
      <c r="CZ690" s="85" t="str">
        <f t="shared" si="1153"/>
        <v/>
      </c>
      <c r="DA690" s="16" t="str">
        <f t="shared" si="1154"/>
        <v/>
      </c>
      <c r="DB690" s="16" t="str">
        <f t="shared" si="1155"/>
        <v/>
      </c>
      <c r="DC690" s="28" t="str">
        <f>IF(CP690="","",$DC$1&amp;(INDEX(価格設定!D$1:XFD$3,ROW(価格設定!$D$3),MATCH($AW690,価格設定!D$1:XFD$1,1))*100)&amp;"%")</f>
        <v/>
      </c>
      <c r="DD690" s="28" t="str">
        <f>IF(CP690="","",$DD$1&amp;(INDEX(価格設定!D$1:XFD$3,ROW(価格設定!$D$2),MATCH($AW690,価格設定!D$1:XFD$1,1))*100)&amp;"%")</f>
        <v/>
      </c>
      <c r="DE690" s="29" t="str">
        <f t="shared" si="1156"/>
        <v/>
      </c>
      <c r="DG690" s="58" t="str">
        <f t="shared" si="1157"/>
        <v/>
      </c>
      <c r="DH690" s="58" t="str">
        <f t="shared" si="1158"/>
        <v/>
      </c>
      <c r="DI690" s="58" t="str">
        <f t="shared" si="1159"/>
        <v/>
      </c>
      <c r="DJ690" s="85" t="str">
        <f t="shared" si="1160"/>
        <v/>
      </c>
      <c r="DL690" s="58" t="str">
        <f>IF(COUNTIF(DG$3:DG$1048576,DG690)=COUNTIF($DG$3:$DG690,DG690),DG690,"")</f>
        <v/>
      </c>
      <c r="DM690" s="85" t="str">
        <f t="shared" si="1161"/>
        <v/>
      </c>
      <c r="DN690" s="85" t="str">
        <f t="shared" si="1087"/>
        <v/>
      </c>
      <c r="DO690" s="85" t="str">
        <f t="shared" si="1087"/>
        <v/>
      </c>
      <c r="DP690" s="303"/>
      <c r="DQ690" s="17" t="str">
        <f t="shared" si="1088"/>
        <v/>
      </c>
      <c r="DR690" s="17" t="str">
        <f t="shared" si="1089"/>
        <v/>
      </c>
      <c r="DS690" s="17" t="str">
        <f t="shared" si="1090"/>
        <v/>
      </c>
      <c r="DU690" s="16" t="str">
        <f t="shared" si="1162"/>
        <v/>
      </c>
      <c r="DV690" s="16" t="str">
        <f>IF(DU690="","",COUNT($DU$3:DU690))</f>
        <v/>
      </c>
      <c r="DW690" s="16" t="str">
        <f t="shared" si="1163"/>
        <v/>
      </c>
      <c r="DX690" s="16" t="str">
        <f t="shared" si="1164"/>
        <v/>
      </c>
      <c r="DY690" s="16" t="str">
        <f>IF(DZ690="","",COUNTIF(DZ$3:DZ690,DZ690))</f>
        <v/>
      </c>
      <c r="DZ690" s="16" t="str">
        <f t="shared" si="1165"/>
        <v/>
      </c>
      <c r="EA690" s="16" t="str">
        <f t="shared" si="1166"/>
        <v/>
      </c>
      <c r="EB690" s="16" t="str">
        <f t="shared" si="1167"/>
        <v/>
      </c>
      <c r="EC690" s="16" t="str">
        <f t="shared" si="1168"/>
        <v/>
      </c>
      <c r="ED690" s="16" t="str">
        <f t="shared" si="1169"/>
        <v/>
      </c>
      <c r="EE690" s="16" t="str">
        <f t="shared" si="1170"/>
        <v/>
      </c>
      <c r="EF690" s="16" t="str">
        <f t="shared" si="1171"/>
        <v/>
      </c>
      <c r="EG690" s="16" t="str">
        <f t="shared" si="1172"/>
        <v/>
      </c>
      <c r="EH690" s="16" t="str">
        <f t="shared" si="1173"/>
        <v/>
      </c>
      <c r="EI690" s="16" t="str">
        <f t="shared" si="1174"/>
        <v/>
      </c>
      <c r="EJ690" s="16" t="str">
        <f t="shared" si="1175"/>
        <v/>
      </c>
      <c r="EK690" s="16" t="str">
        <f t="shared" si="1176"/>
        <v/>
      </c>
      <c r="EL690" s="58" t="str">
        <f t="shared" si="1177"/>
        <v/>
      </c>
      <c r="EM690" s="58" t="str">
        <f>IF(OR($DZ690="",CR690=""),IF($EL690="","",$EL690),IF(OR(CR690="なし",CR690=0),領収書!$H$1,CR690))</f>
        <v/>
      </c>
      <c r="EN690" s="58" t="str">
        <f>IF(OR($DZ690="",CS690=""),IF($EL690="","",$EL690),IF(OR(CS690="なし",CS690=0),入力!$EN$1,CS690))</f>
        <v/>
      </c>
      <c r="EO690" s="63" t="str">
        <f t="shared" si="1178"/>
        <v/>
      </c>
      <c r="EP690" s="63" t="str">
        <f t="shared" si="1179"/>
        <v/>
      </c>
      <c r="ER690" s="16" t="str">
        <f>IF(AND(COUNTIF($ET$3:ET690,ET690)=1,ET690&lt;&gt;""),MAX($ER$3:ER689)+1,"")</f>
        <v/>
      </c>
      <c r="ES690" s="16" t="str">
        <f>IF(価格設定!B692="","",価格設定!B692)</f>
        <v/>
      </c>
      <c r="ET690" s="16" t="str">
        <f>IF(価格設定!C692="","",価格設定!C692)</f>
        <v/>
      </c>
      <c r="EV690" s="16" t="str">
        <f t="shared" si="1091"/>
        <v/>
      </c>
      <c r="EW690" s="16" t="str">
        <f t="shared" si="1180"/>
        <v/>
      </c>
    </row>
    <row r="691" spans="1:153" ht="30" customHeight="1" x14ac:dyDescent="0.2">
      <c r="A691" s="225"/>
      <c r="B691" s="212"/>
      <c r="C691" s="221"/>
      <c r="D691" s="164"/>
      <c r="E691" s="165"/>
      <c r="F691" s="166"/>
      <c r="G691" s="167"/>
      <c r="H691" s="179"/>
      <c r="I691" s="306"/>
      <c r="J691" s="169"/>
      <c r="K691" s="179"/>
      <c r="L691" s="186"/>
      <c r="M691" s="186"/>
      <c r="N691" s="168"/>
      <c r="O691" s="170"/>
      <c r="P691" s="212"/>
      <c r="Q691" s="179" t="str">
        <f>IFERROR(IF(H691="","",IFERROR(INDEX(価格設定!$B$5:$B$1048576,MATCH(H691,価格設定!$B$5:$B$1048576,0),0),INDEX(価格設定!$B$5:$B$1048576,MATCH("*"&amp;H691&amp;"*",価格設定!$B$5:$B$1048576,0),0))),H691)</f>
        <v/>
      </c>
      <c r="R691" s="250" t="str">
        <f>IFERROR(IF(Q691="",IF(K691="","",K691),IF(K691="",IF(INDEX(価格設定!$C$5:$C$1048576,MATCH(Q691,価格設定!$B$5:$B$1048576,0),0)=0,"",INDEX(価格設定!$C$5:$C$1048576,MATCH(Q691,価格設定!$B$5:$B$1048576,0),0)),IF(K691="なし","",K691))),"")</f>
        <v/>
      </c>
      <c r="S691" s="308" t="str">
        <f t="shared" si="1092"/>
        <v/>
      </c>
      <c r="T691" s="126" t="str">
        <f>IFERROR(IF(J691="",IF(INDEX(価格設定!$E$5:$R$1048576,MATCH($Q691,価格設定!B$5:B$1048576,0),MATCH($AW691,価格設定!E$1:X$1,1))=0,"",INDEX(価格設定!$E$5:$R$1048576,MATCH($Q691,価格設定!B$5:B$1048576,0),MATCH($AW691,価格設定!E$1:X$1,1))),J691),"")</f>
        <v/>
      </c>
      <c r="U691" s="126" t="str">
        <f t="shared" si="1093"/>
        <v/>
      </c>
      <c r="V691" s="132" t="str">
        <f t="shared" si="1094"/>
        <v/>
      </c>
      <c r="W691" s="127" t="str">
        <f>IFERROR(IF(OR(T691="",T691&lt;0),"",IFERROR(INDEX(価格設定!E$2:X$3,IF(AND(K691=$K$1,$K$1&lt;&gt;""),ROW(価格設定!$D$3)-1,MATCH(INDEX(価格設定!$D$5:$D$1048576,MATCH(Q691,価格設定!$B$5:$B$1048576,0),0),価格設定!$D$2:$D$3,0)),MATCH($AW691,価格設定!E$1:X$1,1)),INDEX(価格設定!E$2:X$2,0,MATCH($AW691,価格設定!E$1:X$1,1)))),"")</f>
        <v/>
      </c>
      <c r="X691" s="126" t="str">
        <f t="shared" si="1085"/>
        <v/>
      </c>
      <c r="Y691" s="128" t="str">
        <f t="shared" si="1095"/>
        <v/>
      </c>
      <c r="Z691" s="126" t="str">
        <f t="shared" si="1096"/>
        <v/>
      </c>
      <c r="AA691" s="129" t="str">
        <f t="shared" si="1097"/>
        <v/>
      </c>
      <c r="AB691" s="126" t="str">
        <f t="shared" si="1098"/>
        <v/>
      </c>
      <c r="AC691" s="280" t="str">
        <f t="shared" si="1099"/>
        <v/>
      </c>
      <c r="AD691" s="15"/>
      <c r="AE691" s="204" t="str">
        <f>IF(AF691="","",COUNT($AF$3:AF691))</f>
        <v/>
      </c>
      <c r="AF691" s="206" t="str">
        <f t="shared" si="1100"/>
        <v/>
      </c>
      <c r="AG691" s="204" t="str">
        <f t="shared" si="1101"/>
        <v/>
      </c>
      <c r="AH691" s="204" t="str">
        <f t="shared" si="1102"/>
        <v/>
      </c>
      <c r="AI691" s="287"/>
      <c r="AJ691" s="15"/>
      <c r="AK691" s="138" t="str">
        <f t="shared" si="1103"/>
        <v/>
      </c>
      <c r="AL691" s="131" t="str">
        <f t="shared" si="1104"/>
        <v/>
      </c>
      <c r="AM691" s="131" t="str">
        <f t="shared" si="1105"/>
        <v/>
      </c>
      <c r="AN691" s="313" t="str">
        <f t="shared" si="1106"/>
        <v/>
      </c>
      <c r="AO691" s="316" t="str">
        <f t="shared" si="1107"/>
        <v/>
      </c>
      <c r="AP691" s="18"/>
      <c r="AQ691" s="3" t="str">
        <f>IF(F691="","",MAX($AQ$3:AQ690)+1)</f>
        <v/>
      </c>
      <c r="AR691" s="3" t="str">
        <f>IF(OR(AQ691="",BB691=""),"",MAX($AR$3:AR690)+1)</f>
        <v/>
      </c>
      <c r="AS691" s="3" t="str">
        <f>IF(CQ691="","",RANK(CQ691,CQ$3:CQ$1048576,1)+COUNTIF($CQ$3:CQ691,CQ691)-1)</f>
        <v/>
      </c>
      <c r="AT691" s="21" t="str">
        <f>IF(C691="",IF(OR(AND($H691&lt;&gt;"",C691=""),AND($F690=$F691,$AZ691&lt;&gt;""),COUNTA($H$3:$H$1048576,#REF!,$F$3:$F$1048576)&gt;COUNTA($H$3:$H691,#REF!,$F$3:$F691),$AZ691&lt;&gt;""),INDEX(AT$3:AT$1048576,MATCH(MAX($AQ$3:$AQ690),$AQ$3:$AQ$1048576,0),0),""),C691)</f>
        <v/>
      </c>
      <c r="AU691" s="21" t="str">
        <f>IF(D691="",IF(OR(AND($H691&lt;&gt;"",D691=""),AND($F690=$F691,$AZ691&lt;&gt;""),COUNTA($H$3:$H$1048576,#REF!,$F$3:$F$1048576)&gt;COUNTA($H$3:$H691,#REF!,$F$3:$F691),$AZ691&lt;&gt;""),INDEX(AU$3:AU$1048576,MATCH(MAX($AQ$3:$AQ690),$AQ$3:$AQ$1048576,0),0),""),D691)</f>
        <v/>
      </c>
      <c r="AV691" s="21" t="str">
        <f>IF(E691="",IF(OR(AND($H691&lt;&gt;"",E691=""),AND($F690=$F691,$AZ691&lt;&gt;""),COUNTA($H$3:$H$1048576,#REF!,$F$3:$F$1048576)&gt;COUNTA($H$3:$H691,#REF!,$F$3:$F691),$AZ691&lt;&gt;""),INDEX(AV$3:AV$1048576,MATCH(MAX($AQ$3:$AQ690),$AQ$3:$AQ$1048576,0),0),""),E691)</f>
        <v/>
      </c>
      <c r="AW691" s="24" t="str">
        <f t="shared" si="1108"/>
        <v/>
      </c>
      <c r="AX691" s="13" t="str">
        <f t="shared" si="1109"/>
        <v/>
      </c>
      <c r="AY691" s="4" t="str">
        <f t="shared" si="1110"/>
        <v/>
      </c>
      <c r="AZ691" s="4" t="str">
        <f>IF(AX691="",IF(OR(AND(H691&lt;&gt;"",F691=""),COUNTA($H$3:$H$1048576)&gt;COUNTA($H$3:$H691)),INDEX(AX$3:AX691,MATCH(MAX($AQ$3:AQ691),AQ$3:AQ691,0),0),""),AX691)</f>
        <v/>
      </c>
      <c r="BA691" s="4" t="str">
        <f>IF(AY691="",IF(AND(H691&lt;&gt;"",F691=""),INDEX(AY$3:AY691,MATCH(MAX($AQ$3:AQ691),AQ$3:AQ691,0),0),""),AY691)</f>
        <v/>
      </c>
      <c r="BB691" s="82" t="str">
        <f>IF(BC691="","",RANK(BC691,BC$3:BC$1048576,1)+COUNTIF($BC$3:BC691,BC691)-1)</f>
        <v/>
      </c>
      <c r="BC691" s="139" t="str">
        <f t="shared" si="1111"/>
        <v/>
      </c>
      <c r="BD691" s="46" t="str">
        <f t="shared" si="1112"/>
        <v/>
      </c>
      <c r="BE691" s="46" t="str">
        <f t="shared" si="1113"/>
        <v/>
      </c>
      <c r="BF691" s="46" t="str">
        <f t="shared" si="1114"/>
        <v/>
      </c>
      <c r="BG691" s="4" t="str">
        <f t="shared" si="1115"/>
        <v/>
      </c>
      <c r="BH691" s="180" t="str">
        <f t="shared" si="1116"/>
        <v/>
      </c>
      <c r="BI691" s="16" t="str">
        <f t="shared" si="1117"/>
        <v/>
      </c>
      <c r="BJ691" s="52" t="str">
        <f>IF(BI691="","",IF(W691="","",IF(AND(K691=$K$1,$K$1&lt;&gt;""),$BT$2,IFERROR(IF(INDEX(価格設定!$D$5:$D$1048576,MATCH(Q691,価格設定!$B$5:$B$1048576,0),0)=価格設定!$D$3,$BT$2,$BS$2),$BS$2))))</f>
        <v/>
      </c>
      <c r="BK691" s="16" t="str">
        <f>IF(BI691="","",IF(COUNTIF($BI$3:BI691,BI691)=1,1,IF(AND(BI690=BI691,BH691=""),BK690,COUNTIF($BH$3:BH691,BH691))))</f>
        <v/>
      </c>
      <c r="BL691" s="52" t="str">
        <f t="shared" si="1118"/>
        <v/>
      </c>
      <c r="BM691" s="52" t="str">
        <f t="shared" si="1119"/>
        <v/>
      </c>
      <c r="BN691" s="119" t="str">
        <f t="shared" si="1120"/>
        <v/>
      </c>
      <c r="BO691" s="119" t="str">
        <f t="shared" si="1121"/>
        <v/>
      </c>
      <c r="BP691" s="17" t="str">
        <f t="shared" si="1122"/>
        <v/>
      </c>
      <c r="BQ691" s="17" t="str">
        <f t="shared" si="1123"/>
        <v/>
      </c>
      <c r="BR691" s="17" t="str">
        <f>IF(OR(BP691="",COUNTIF($BO$3:BO691,BO691)&lt;&gt;1),"",SUMIF(BO$3:BO$1048576,BO691,BP$3:BP$1048576))</f>
        <v/>
      </c>
      <c r="BS691" s="17" t="str">
        <f t="shared" si="1124"/>
        <v/>
      </c>
      <c r="BT691" s="17" t="str">
        <f t="shared" si="1125"/>
        <v/>
      </c>
      <c r="BU691" s="17" t="str">
        <f t="shared" si="1126"/>
        <v/>
      </c>
      <c r="BV691" s="24" t="str">
        <f t="shared" si="1127"/>
        <v/>
      </c>
      <c r="BW691" s="24" t="str">
        <f t="shared" si="1128"/>
        <v/>
      </c>
      <c r="BX691" s="24" t="str">
        <f t="shared" si="1129"/>
        <v/>
      </c>
      <c r="BY691" s="26" t="str">
        <f t="shared" si="1130"/>
        <v/>
      </c>
      <c r="BZ691" s="26" t="str">
        <f t="shared" si="1131"/>
        <v/>
      </c>
      <c r="CA691" s="26" t="str">
        <f t="shared" si="1132"/>
        <v/>
      </c>
      <c r="CB691" s="66" t="str">
        <f t="shared" si="1133"/>
        <v/>
      </c>
      <c r="CC691" s="65" t="str">
        <f t="shared" si="1134"/>
        <v/>
      </c>
      <c r="CD691" s="26" t="str">
        <f t="shared" si="1135"/>
        <v/>
      </c>
      <c r="CE691" s="26" t="str">
        <f t="shared" si="1136"/>
        <v/>
      </c>
      <c r="CF691" s="193" t="str">
        <f t="shared" si="1137"/>
        <v/>
      </c>
      <c r="CG691" s="193" t="str">
        <f t="shared" si="1138"/>
        <v/>
      </c>
      <c r="CH691" s="26" t="str">
        <f t="shared" si="1139"/>
        <v/>
      </c>
      <c r="CI691" s="26" t="str">
        <f t="shared" si="1140"/>
        <v/>
      </c>
      <c r="CJ691" s="65" t="str">
        <f t="shared" si="1141"/>
        <v/>
      </c>
      <c r="CK691" s="65" t="str">
        <f t="shared" si="1142"/>
        <v/>
      </c>
      <c r="CL691" s="64" t="str">
        <f t="shared" si="1143"/>
        <v/>
      </c>
      <c r="CM691" s="64" t="str">
        <f t="shared" si="1144"/>
        <v/>
      </c>
      <c r="CN691" s="65" t="str">
        <f t="shared" si="1145"/>
        <v/>
      </c>
      <c r="CP691" s="63" t="str">
        <f>IF(BH691="","",MAX($CP$3:CP690)+1)</f>
        <v/>
      </c>
      <c r="CQ691" s="24" t="str">
        <f t="shared" si="1146"/>
        <v/>
      </c>
      <c r="CR691" s="24" t="str">
        <f t="shared" si="1147"/>
        <v/>
      </c>
      <c r="CS691" s="24" t="str">
        <f t="shared" si="1148"/>
        <v/>
      </c>
      <c r="CT691" s="58" t="str">
        <f>IF(BO691="","",COUNTIF($BO$3:BO691,BO691)&amp;"@"&amp;BO691)</f>
        <v/>
      </c>
      <c r="CU691" s="16" t="str">
        <f t="shared" si="1086"/>
        <v/>
      </c>
      <c r="CV691" s="63" t="str">
        <f t="shared" si="1149"/>
        <v/>
      </c>
      <c r="CW691" s="16" t="str">
        <f t="shared" si="1150"/>
        <v/>
      </c>
      <c r="CX691" s="16" t="str">
        <f t="shared" si="1151"/>
        <v/>
      </c>
      <c r="CY691" s="16" t="str">
        <f t="shared" si="1152"/>
        <v/>
      </c>
      <c r="CZ691" s="85" t="str">
        <f t="shared" si="1153"/>
        <v/>
      </c>
      <c r="DA691" s="16" t="str">
        <f t="shared" si="1154"/>
        <v/>
      </c>
      <c r="DB691" s="16" t="str">
        <f t="shared" si="1155"/>
        <v/>
      </c>
      <c r="DC691" s="28" t="str">
        <f>IF(CP691="","",$DC$1&amp;(INDEX(価格設定!D$1:XFD$3,ROW(価格設定!$D$3),MATCH($AW691,価格設定!D$1:XFD$1,1))*100)&amp;"%")</f>
        <v/>
      </c>
      <c r="DD691" s="28" t="str">
        <f>IF(CP691="","",$DD$1&amp;(INDEX(価格設定!D$1:XFD$3,ROW(価格設定!$D$2),MATCH($AW691,価格設定!D$1:XFD$1,1))*100)&amp;"%")</f>
        <v/>
      </c>
      <c r="DE691" s="29" t="str">
        <f t="shared" si="1156"/>
        <v/>
      </c>
      <c r="DG691" s="58" t="str">
        <f t="shared" si="1157"/>
        <v/>
      </c>
      <c r="DH691" s="58" t="str">
        <f t="shared" si="1158"/>
        <v/>
      </c>
      <c r="DI691" s="58" t="str">
        <f t="shared" si="1159"/>
        <v/>
      </c>
      <c r="DJ691" s="85" t="str">
        <f t="shared" si="1160"/>
        <v/>
      </c>
      <c r="DL691" s="58" t="str">
        <f>IF(COUNTIF(DG$3:DG$1048576,DG691)=COUNTIF($DG$3:$DG691,DG691),DG691,"")</f>
        <v/>
      </c>
      <c r="DM691" s="85" t="str">
        <f t="shared" si="1161"/>
        <v/>
      </c>
      <c r="DN691" s="85" t="str">
        <f t="shared" si="1087"/>
        <v/>
      </c>
      <c r="DO691" s="85" t="str">
        <f t="shared" si="1087"/>
        <v/>
      </c>
      <c r="DP691" s="303"/>
      <c r="DQ691" s="17" t="str">
        <f t="shared" si="1088"/>
        <v/>
      </c>
      <c r="DR691" s="17" t="str">
        <f t="shared" si="1089"/>
        <v/>
      </c>
      <c r="DS691" s="17" t="str">
        <f t="shared" si="1090"/>
        <v/>
      </c>
      <c r="DU691" s="16" t="str">
        <f t="shared" si="1162"/>
        <v/>
      </c>
      <c r="DV691" s="16" t="str">
        <f>IF(DU691="","",COUNT($DU$3:DU691))</f>
        <v/>
      </c>
      <c r="DW691" s="16" t="str">
        <f t="shared" si="1163"/>
        <v/>
      </c>
      <c r="DX691" s="16" t="str">
        <f t="shared" si="1164"/>
        <v/>
      </c>
      <c r="DY691" s="16" t="str">
        <f>IF(DZ691="","",COUNTIF(DZ$3:DZ691,DZ691))</f>
        <v/>
      </c>
      <c r="DZ691" s="16" t="str">
        <f t="shared" si="1165"/>
        <v/>
      </c>
      <c r="EA691" s="16" t="str">
        <f t="shared" si="1166"/>
        <v/>
      </c>
      <c r="EB691" s="16" t="str">
        <f t="shared" si="1167"/>
        <v/>
      </c>
      <c r="EC691" s="16" t="str">
        <f t="shared" si="1168"/>
        <v/>
      </c>
      <c r="ED691" s="16" t="str">
        <f t="shared" si="1169"/>
        <v/>
      </c>
      <c r="EE691" s="16" t="str">
        <f t="shared" si="1170"/>
        <v/>
      </c>
      <c r="EF691" s="16" t="str">
        <f t="shared" si="1171"/>
        <v/>
      </c>
      <c r="EG691" s="16" t="str">
        <f t="shared" si="1172"/>
        <v/>
      </c>
      <c r="EH691" s="16" t="str">
        <f t="shared" si="1173"/>
        <v/>
      </c>
      <c r="EI691" s="16" t="str">
        <f t="shared" si="1174"/>
        <v/>
      </c>
      <c r="EJ691" s="16" t="str">
        <f t="shared" si="1175"/>
        <v/>
      </c>
      <c r="EK691" s="16" t="str">
        <f t="shared" si="1176"/>
        <v/>
      </c>
      <c r="EL691" s="58" t="str">
        <f t="shared" si="1177"/>
        <v/>
      </c>
      <c r="EM691" s="58" t="str">
        <f>IF(OR($DZ691="",CR691=""),IF($EL691="","",$EL691),IF(OR(CR691="なし",CR691=0),領収書!$H$1,CR691))</f>
        <v/>
      </c>
      <c r="EN691" s="58" t="str">
        <f>IF(OR($DZ691="",CS691=""),IF($EL691="","",$EL691),IF(OR(CS691="なし",CS691=0),入力!$EN$1,CS691))</f>
        <v/>
      </c>
      <c r="EO691" s="63" t="str">
        <f t="shared" si="1178"/>
        <v/>
      </c>
      <c r="EP691" s="63" t="str">
        <f t="shared" si="1179"/>
        <v/>
      </c>
      <c r="ER691" s="16" t="str">
        <f>IF(AND(COUNTIF($ET$3:ET691,ET691)=1,ET691&lt;&gt;""),MAX($ER$3:ER690)+1,"")</f>
        <v/>
      </c>
      <c r="ES691" s="16" t="str">
        <f>IF(価格設定!B693="","",価格設定!B693)</f>
        <v/>
      </c>
      <c r="ET691" s="16" t="str">
        <f>IF(価格設定!C693="","",価格設定!C693)</f>
        <v/>
      </c>
      <c r="EV691" s="16" t="str">
        <f t="shared" si="1091"/>
        <v/>
      </c>
      <c r="EW691" s="16" t="str">
        <f t="shared" si="1180"/>
        <v/>
      </c>
    </row>
    <row r="692" spans="1:153" ht="30" customHeight="1" x14ac:dyDescent="0.2">
      <c r="A692" s="225"/>
      <c r="B692" s="212"/>
      <c r="C692" s="221"/>
      <c r="D692" s="164"/>
      <c r="E692" s="165"/>
      <c r="F692" s="166"/>
      <c r="G692" s="167"/>
      <c r="H692" s="179"/>
      <c r="I692" s="306"/>
      <c r="J692" s="169"/>
      <c r="K692" s="179"/>
      <c r="L692" s="186"/>
      <c r="M692" s="186"/>
      <c r="N692" s="168"/>
      <c r="O692" s="170"/>
      <c r="P692" s="212"/>
      <c r="Q692" s="179" t="str">
        <f>IFERROR(IF(H692="","",IFERROR(INDEX(価格設定!$B$5:$B$1048576,MATCH(H692,価格設定!$B$5:$B$1048576,0),0),INDEX(価格設定!$B$5:$B$1048576,MATCH("*"&amp;H692&amp;"*",価格設定!$B$5:$B$1048576,0),0))),H692)</f>
        <v/>
      </c>
      <c r="R692" s="250" t="str">
        <f>IFERROR(IF(Q692="",IF(K692="","",K692),IF(K692="",IF(INDEX(価格設定!$C$5:$C$1048576,MATCH(Q692,価格設定!$B$5:$B$1048576,0),0)=0,"",INDEX(価格設定!$C$5:$C$1048576,MATCH(Q692,価格設定!$B$5:$B$1048576,0),0)),IF(K692="なし","",K692))),"")</f>
        <v/>
      </c>
      <c r="S692" s="308" t="str">
        <f t="shared" si="1092"/>
        <v/>
      </c>
      <c r="T692" s="126" t="str">
        <f>IFERROR(IF(J692="",IF(INDEX(価格設定!$E$5:$R$1048576,MATCH($Q692,価格設定!B$5:B$1048576,0),MATCH($AW692,価格設定!E$1:X$1,1))=0,"",INDEX(価格設定!$E$5:$R$1048576,MATCH($Q692,価格設定!B$5:B$1048576,0),MATCH($AW692,価格設定!E$1:X$1,1))),J692),"")</f>
        <v/>
      </c>
      <c r="U692" s="126" t="str">
        <f t="shared" si="1093"/>
        <v/>
      </c>
      <c r="V692" s="132" t="str">
        <f t="shared" si="1094"/>
        <v/>
      </c>
      <c r="W692" s="127" t="str">
        <f>IFERROR(IF(OR(T692="",T692&lt;0),"",IFERROR(INDEX(価格設定!E$2:X$3,IF(AND(K692=$K$1,$K$1&lt;&gt;""),ROW(価格設定!$D$3)-1,MATCH(INDEX(価格設定!$D$5:$D$1048576,MATCH(Q692,価格設定!$B$5:$B$1048576,0),0),価格設定!$D$2:$D$3,0)),MATCH($AW692,価格設定!E$1:X$1,1)),INDEX(価格設定!E$2:X$2,0,MATCH($AW692,価格設定!E$1:X$1,1)))),"")</f>
        <v/>
      </c>
      <c r="X692" s="126" t="str">
        <f t="shared" si="1085"/>
        <v/>
      </c>
      <c r="Y692" s="128" t="str">
        <f t="shared" si="1095"/>
        <v/>
      </c>
      <c r="Z692" s="126" t="str">
        <f t="shared" si="1096"/>
        <v/>
      </c>
      <c r="AA692" s="129" t="str">
        <f t="shared" si="1097"/>
        <v/>
      </c>
      <c r="AB692" s="126" t="str">
        <f t="shared" si="1098"/>
        <v/>
      </c>
      <c r="AC692" s="280" t="str">
        <f t="shared" si="1099"/>
        <v/>
      </c>
      <c r="AD692" s="15"/>
      <c r="AE692" s="204" t="str">
        <f>IF(AF692="","",COUNT($AF$3:AF692))</f>
        <v/>
      </c>
      <c r="AF692" s="206" t="str">
        <f t="shared" si="1100"/>
        <v/>
      </c>
      <c r="AG692" s="204" t="str">
        <f t="shared" si="1101"/>
        <v/>
      </c>
      <c r="AH692" s="204" t="str">
        <f t="shared" si="1102"/>
        <v/>
      </c>
      <c r="AI692" s="287"/>
      <c r="AJ692" s="15"/>
      <c r="AK692" s="138" t="str">
        <f t="shared" si="1103"/>
        <v/>
      </c>
      <c r="AL692" s="131" t="str">
        <f t="shared" si="1104"/>
        <v/>
      </c>
      <c r="AM692" s="131" t="str">
        <f t="shared" si="1105"/>
        <v/>
      </c>
      <c r="AN692" s="313" t="str">
        <f t="shared" si="1106"/>
        <v/>
      </c>
      <c r="AO692" s="316" t="str">
        <f t="shared" si="1107"/>
        <v/>
      </c>
      <c r="AP692" s="18"/>
      <c r="AQ692" s="3" t="str">
        <f>IF(F692="","",MAX($AQ$3:AQ691)+1)</f>
        <v/>
      </c>
      <c r="AR692" s="3" t="str">
        <f>IF(OR(AQ692="",BB692=""),"",MAX($AR$3:AR691)+1)</f>
        <v/>
      </c>
      <c r="AS692" s="3" t="str">
        <f>IF(CQ692="","",RANK(CQ692,CQ$3:CQ$1048576,1)+COUNTIF($CQ$3:CQ692,CQ692)-1)</f>
        <v/>
      </c>
      <c r="AT692" s="21" t="str">
        <f>IF(C692="",IF(OR(AND($H692&lt;&gt;"",C692=""),AND($F691=$F692,$AZ692&lt;&gt;""),COUNTA($H$3:$H$1048576,#REF!,$F$3:$F$1048576)&gt;COUNTA($H$3:$H692,#REF!,$F$3:$F692),$AZ692&lt;&gt;""),INDEX(AT$3:AT$1048576,MATCH(MAX($AQ$3:$AQ691),$AQ$3:$AQ$1048576,0),0),""),C692)</f>
        <v/>
      </c>
      <c r="AU692" s="21" t="str">
        <f>IF(D692="",IF(OR(AND($H692&lt;&gt;"",D692=""),AND($F691=$F692,$AZ692&lt;&gt;""),COUNTA($H$3:$H$1048576,#REF!,$F$3:$F$1048576)&gt;COUNTA($H$3:$H692,#REF!,$F$3:$F692),$AZ692&lt;&gt;""),INDEX(AU$3:AU$1048576,MATCH(MAX($AQ$3:$AQ691),$AQ$3:$AQ$1048576,0),0),""),D692)</f>
        <v/>
      </c>
      <c r="AV692" s="21" t="str">
        <f>IF(E692="",IF(OR(AND($H692&lt;&gt;"",E692=""),AND($F691=$F692,$AZ692&lt;&gt;""),COUNTA($H$3:$H$1048576,#REF!,$F$3:$F$1048576)&gt;COUNTA($H$3:$H692,#REF!,$F$3:$F692),$AZ692&lt;&gt;""),INDEX(AV$3:AV$1048576,MATCH(MAX($AQ$3:$AQ691),$AQ$3:$AQ$1048576,0),0),""),E692)</f>
        <v/>
      </c>
      <c r="AW692" s="24" t="str">
        <f t="shared" si="1108"/>
        <v/>
      </c>
      <c r="AX692" s="13" t="str">
        <f t="shared" si="1109"/>
        <v/>
      </c>
      <c r="AY692" s="4" t="str">
        <f t="shared" si="1110"/>
        <v/>
      </c>
      <c r="AZ692" s="4" t="str">
        <f>IF(AX692="",IF(OR(AND(H692&lt;&gt;"",F692=""),COUNTA($H$3:$H$1048576)&gt;COUNTA($H$3:$H692)),INDEX(AX$3:AX692,MATCH(MAX($AQ$3:AQ692),AQ$3:AQ692,0),0),""),AX692)</f>
        <v/>
      </c>
      <c r="BA692" s="4" t="str">
        <f>IF(AY692="",IF(AND(H692&lt;&gt;"",F692=""),INDEX(AY$3:AY692,MATCH(MAX($AQ$3:AQ692),AQ$3:AQ692,0),0),""),AY692)</f>
        <v/>
      </c>
      <c r="BB692" s="82" t="str">
        <f>IF(BC692="","",RANK(BC692,BC$3:BC$1048576,1)+COUNTIF($BC$3:BC692,BC692)-1)</f>
        <v/>
      </c>
      <c r="BC692" s="139" t="str">
        <f t="shared" si="1111"/>
        <v/>
      </c>
      <c r="BD692" s="46" t="str">
        <f t="shared" si="1112"/>
        <v/>
      </c>
      <c r="BE692" s="46" t="str">
        <f t="shared" si="1113"/>
        <v/>
      </c>
      <c r="BF692" s="46" t="str">
        <f t="shared" si="1114"/>
        <v/>
      </c>
      <c r="BG692" s="4" t="str">
        <f t="shared" si="1115"/>
        <v/>
      </c>
      <c r="BH692" s="180" t="str">
        <f t="shared" si="1116"/>
        <v/>
      </c>
      <c r="BI692" s="16" t="str">
        <f t="shared" si="1117"/>
        <v/>
      </c>
      <c r="BJ692" s="52" t="str">
        <f>IF(BI692="","",IF(W692="","",IF(AND(K692=$K$1,$K$1&lt;&gt;""),$BT$2,IFERROR(IF(INDEX(価格設定!$D$5:$D$1048576,MATCH(Q692,価格設定!$B$5:$B$1048576,0),0)=価格設定!$D$3,$BT$2,$BS$2),$BS$2))))</f>
        <v/>
      </c>
      <c r="BK692" s="16" t="str">
        <f>IF(BI692="","",IF(COUNTIF($BI$3:BI692,BI692)=1,1,IF(AND(BI691=BI692,BH692=""),BK691,COUNTIF($BH$3:BH692,BH692))))</f>
        <v/>
      </c>
      <c r="BL692" s="52" t="str">
        <f t="shared" si="1118"/>
        <v/>
      </c>
      <c r="BM692" s="52" t="str">
        <f t="shared" si="1119"/>
        <v/>
      </c>
      <c r="BN692" s="119" t="str">
        <f t="shared" si="1120"/>
        <v/>
      </c>
      <c r="BO692" s="119" t="str">
        <f t="shared" si="1121"/>
        <v/>
      </c>
      <c r="BP692" s="17" t="str">
        <f t="shared" si="1122"/>
        <v/>
      </c>
      <c r="BQ692" s="17" t="str">
        <f t="shared" si="1123"/>
        <v/>
      </c>
      <c r="BR692" s="17" t="str">
        <f>IF(OR(BP692="",COUNTIF($BO$3:BO692,BO692)&lt;&gt;1),"",SUMIF(BO$3:BO$1048576,BO692,BP$3:BP$1048576))</f>
        <v/>
      </c>
      <c r="BS692" s="17" t="str">
        <f t="shared" si="1124"/>
        <v/>
      </c>
      <c r="BT692" s="17" t="str">
        <f t="shared" si="1125"/>
        <v/>
      </c>
      <c r="BU692" s="17" t="str">
        <f t="shared" si="1126"/>
        <v/>
      </c>
      <c r="BV692" s="24" t="str">
        <f t="shared" si="1127"/>
        <v/>
      </c>
      <c r="BW692" s="24" t="str">
        <f t="shared" si="1128"/>
        <v/>
      </c>
      <c r="BX692" s="24" t="str">
        <f t="shared" si="1129"/>
        <v/>
      </c>
      <c r="BY692" s="26" t="str">
        <f t="shared" si="1130"/>
        <v/>
      </c>
      <c r="BZ692" s="26" t="str">
        <f t="shared" si="1131"/>
        <v/>
      </c>
      <c r="CA692" s="26" t="str">
        <f t="shared" si="1132"/>
        <v/>
      </c>
      <c r="CB692" s="66" t="str">
        <f t="shared" si="1133"/>
        <v/>
      </c>
      <c r="CC692" s="65" t="str">
        <f t="shared" si="1134"/>
        <v/>
      </c>
      <c r="CD692" s="26" t="str">
        <f t="shared" si="1135"/>
        <v/>
      </c>
      <c r="CE692" s="26" t="str">
        <f t="shared" si="1136"/>
        <v/>
      </c>
      <c r="CF692" s="193" t="str">
        <f t="shared" si="1137"/>
        <v/>
      </c>
      <c r="CG692" s="193" t="str">
        <f t="shared" si="1138"/>
        <v/>
      </c>
      <c r="CH692" s="26" t="str">
        <f t="shared" si="1139"/>
        <v/>
      </c>
      <c r="CI692" s="26" t="str">
        <f t="shared" si="1140"/>
        <v/>
      </c>
      <c r="CJ692" s="65" t="str">
        <f t="shared" si="1141"/>
        <v/>
      </c>
      <c r="CK692" s="65" t="str">
        <f t="shared" si="1142"/>
        <v/>
      </c>
      <c r="CL692" s="64" t="str">
        <f t="shared" si="1143"/>
        <v/>
      </c>
      <c r="CM692" s="64" t="str">
        <f t="shared" si="1144"/>
        <v/>
      </c>
      <c r="CN692" s="65" t="str">
        <f t="shared" si="1145"/>
        <v/>
      </c>
      <c r="CP692" s="63" t="str">
        <f>IF(BH692="","",MAX($CP$3:CP691)+1)</f>
        <v/>
      </c>
      <c r="CQ692" s="24" t="str">
        <f t="shared" si="1146"/>
        <v/>
      </c>
      <c r="CR692" s="24" t="str">
        <f t="shared" si="1147"/>
        <v/>
      </c>
      <c r="CS692" s="24" t="str">
        <f t="shared" si="1148"/>
        <v/>
      </c>
      <c r="CT692" s="58" t="str">
        <f>IF(BO692="","",COUNTIF($BO$3:BO692,BO692)&amp;"@"&amp;BO692)</f>
        <v/>
      </c>
      <c r="CU692" s="16" t="str">
        <f t="shared" si="1086"/>
        <v/>
      </c>
      <c r="CV692" s="63" t="str">
        <f t="shared" si="1149"/>
        <v/>
      </c>
      <c r="CW692" s="16" t="str">
        <f t="shared" si="1150"/>
        <v/>
      </c>
      <c r="CX692" s="16" t="str">
        <f t="shared" si="1151"/>
        <v/>
      </c>
      <c r="CY692" s="16" t="str">
        <f t="shared" si="1152"/>
        <v/>
      </c>
      <c r="CZ692" s="85" t="str">
        <f t="shared" si="1153"/>
        <v/>
      </c>
      <c r="DA692" s="16" t="str">
        <f t="shared" si="1154"/>
        <v/>
      </c>
      <c r="DB692" s="16" t="str">
        <f t="shared" si="1155"/>
        <v/>
      </c>
      <c r="DC692" s="28" t="str">
        <f>IF(CP692="","",$DC$1&amp;(INDEX(価格設定!D$1:XFD$3,ROW(価格設定!$D$3),MATCH($AW692,価格設定!D$1:XFD$1,1))*100)&amp;"%")</f>
        <v/>
      </c>
      <c r="DD692" s="28" t="str">
        <f>IF(CP692="","",$DD$1&amp;(INDEX(価格設定!D$1:XFD$3,ROW(価格設定!$D$2),MATCH($AW692,価格設定!D$1:XFD$1,1))*100)&amp;"%")</f>
        <v/>
      </c>
      <c r="DE692" s="29" t="str">
        <f t="shared" si="1156"/>
        <v/>
      </c>
      <c r="DG692" s="58" t="str">
        <f t="shared" si="1157"/>
        <v/>
      </c>
      <c r="DH692" s="58" t="str">
        <f t="shared" si="1158"/>
        <v/>
      </c>
      <c r="DI692" s="58" t="str">
        <f t="shared" si="1159"/>
        <v/>
      </c>
      <c r="DJ692" s="85" t="str">
        <f t="shared" si="1160"/>
        <v/>
      </c>
      <c r="DL692" s="58" t="str">
        <f>IF(COUNTIF(DG$3:DG$1048576,DG692)=COUNTIF($DG$3:$DG692,DG692),DG692,"")</f>
        <v/>
      </c>
      <c r="DM692" s="85" t="str">
        <f t="shared" si="1161"/>
        <v/>
      </c>
      <c r="DN692" s="85" t="str">
        <f t="shared" si="1087"/>
        <v/>
      </c>
      <c r="DO692" s="85" t="str">
        <f t="shared" si="1087"/>
        <v/>
      </c>
      <c r="DP692" s="303"/>
      <c r="DQ692" s="17" t="str">
        <f t="shared" si="1088"/>
        <v/>
      </c>
      <c r="DR692" s="17" t="str">
        <f t="shared" si="1089"/>
        <v/>
      </c>
      <c r="DS692" s="17" t="str">
        <f t="shared" si="1090"/>
        <v/>
      </c>
      <c r="DU692" s="16" t="str">
        <f t="shared" si="1162"/>
        <v/>
      </c>
      <c r="DV692" s="16" t="str">
        <f>IF(DU692="","",COUNT($DU$3:DU692))</f>
        <v/>
      </c>
      <c r="DW692" s="16" t="str">
        <f t="shared" si="1163"/>
        <v/>
      </c>
      <c r="DX692" s="16" t="str">
        <f t="shared" si="1164"/>
        <v/>
      </c>
      <c r="DY692" s="16" t="str">
        <f>IF(DZ692="","",COUNTIF(DZ$3:DZ692,DZ692))</f>
        <v/>
      </c>
      <c r="DZ692" s="16" t="str">
        <f t="shared" si="1165"/>
        <v/>
      </c>
      <c r="EA692" s="16" t="str">
        <f t="shared" si="1166"/>
        <v/>
      </c>
      <c r="EB692" s="16" t="str">
        <f t="shared" si="1167"/>
        <v/>
      </c>
      <c r="EC692" s="16" t="str">
        <f t="shared" si="1168"/>
        <v/>
      </c>
      <c r="ED692" s="16" t="str">
        <f t="shared" si="1169"/>
        <v/>
      </c>
      <c r="EE692" s="16" t="str">
        <f t="shared" si="1170"/>
        <v/>
      </c>
      <c r="EF692" s="16" t="str">
        <f t="shared" si="1171"/>
        <v/>
      </c>
      <c r="EG692" s="16" t="str">
        <f t="shared" si="1172"/>
        <v/>
      </c>
      <c r="EH692" s="16" t="str">
        <f t="shared" si="1173"/>
        <v/>
      </c>
      <c r="EI692" s="16" t="str">
        <f t="shared" si="1174"/>
        <v/>
      </c>
      <c r="EJ692" s="16" t="str">
        <f t="shared" si="1175"/>
        <v/>
      </c>
      <c r="EK692" s="16" t="str">
        <f t="shared" si="1176"/>
        <v/>
      </c>
      <c r="EL692" s="58" t="str">
        <f t="shared" si="1177"/>
        <v/>
      </c>
      <c r="EM692" s="58" t="str">
        <f>IF(OR($DZ692="",CR692=""),IF($EL692="","",$EL692),IF(OR(CR692="なし",CR692=0),領収書!$H$1,CR692))</f>
        <v/>
      </c>
      <c r="EN692" s="58" t="str">
        <f>IF(OR($DZ692="",CS692=""),IF($EL692="","",$EL692),IF(OR(CS692="なし",CS692=0),入力!$EN$1,CS692))</f>
        <v/>
      </c>
      <c r="EO692" s="63" t="str">
        <f t="shared" si="1178"/>
        <v/>
      </c>
      <c r="EP692" s="63" t="str">
        <f t="shared" si="1179"/>
        <v/>
      </c>
      <c r="ER692" s="16" t="str">
        <f>IF(AND(COUNTIF($ET$3:ET692,ET692)=1,ET692&lt;&gt;""),MAX($ER$3:ER691)+1,"")</f>
        <v/>
      </c>
      <c r="ES692" s="16" t="str">
        <f>IF(価格設定!B694="","",価格設定!B694)</f>
        <v/>
      </c>
      <c r="ET692" s="16" t="str">
        <f>IF(価格設定!C694="","",価格設定!C694)</f>
        <v/>
      </c>
      <c r="EV692" s="16" t="str">
        <f t="shared" si="1091"/>
        <v/>
      </c>
      <c r="EW692" s="16" t="str">
        <f t="shared" si="1180"/>
        <v/>
      </c>
    </row>
    <row r="693" spans="1:153" ht="30" customHeight="1" x14ac:dyDescent="0.2">
      <c r="A693" s="225"/>
      <c r="B693" s="212"/>
      <c r="C693" s="221"/>
      <c r="D693" s="164"/>
      <c r="E693" s="165"/>
      <c r="F693" s="166"/>
      <c r="G693" s="167"/>
      <c r="H693" s="179"/>
      <c r="I693" s="306"/>
      <c r="J693" s="169"/>
      <c r="K693" s="179"/>
      <c r="L693" s="186"/>
      <c r="M693" s="186"/>
      <c r="N693" s="168"/>
      <c r="O693" s="170"/>
      <c r="P693" s="212"/>
      <c r="Q693" s="179" t="str">
        <f>IFERROR(IF(H693="","",IFERROR(INDEX(価格設定!$B$5:$B$1048576,MATCH(H693,価格設定!$B$5:$B$1048576,0),0),INDEX(価格設定!$B$5:$B$1048576,MATCH("*"&amp;H693&amp;"*",価格設定!$B$5:$B$1048576,0),0))),H693)</f>
        <v/>
      </c>
      <c r="R693" s="250" t="str">
        <f>IFERROR(IF(Q693="",IF(K693="","",K693),IF(K693="",IF(INDEX(価格設定!$C$5:$C$1048576,MATCH(Q693,価格設定!$B$5:$B$1048576,0),0)=0,"",INDEX(価格設定!$C$5:$C$1048576,MATCH(Q693,価格設定!$B$5:$B$1048576,0),0)),IF(K693="なし","",K693))),"")</f>
        <v/>
      </c>
      <c r="S693" s="308" t="str">
        <f t="shared" si="1092"/>
        <v/>
      </c>
      <c r="T693" s="126" t="str">
        <f>IFERROR(IF(J693="",IF(INDEX(価格設定!$E$5:$R$1048576,MATCH($Q693,価格設定!B$5:B$1048576,0),MATCH($AW693,価格設定!E$1:X$1,1))=0,"",INDEX(価格設定!$E$5:$R$1048576,MATCH($Q693,価格設定!B$5:B$1048576,0),MATCH($AW693,価格設定!E$1:X$1,1))),J693),"")</f>
        <v/>
      </c>
      <c r="U693" s="126" t="str">
        <f t="shared" si="1093"/>
        <v/>
      </c>
      <c r="V693" s="132" t="str">
        <f t="shared" si="1094"/>
        <v/>
      </c>
      <c r="W693" s="127" t="str">
        <f>IFERROR(IF(OR(T693="",T693&lt;0),"",IFERROR(INDEX(価格設定!E$2:X$3,IF(AND(K693=$K$1,$K$1&lt;&gt;""),ROW(価格設定!$D$3)-1,MATCH(INDEX(価格設定!$D$5:$D$1048576,MATCH(Q693,価格設定!$B$5:$B$1048576,0),0),価格設定!$D$2:$D$3,0)),MATCH($AW693,価格設定!E$1:X$1,1)),INDEX(価格設定!E$2:X$2,0,MATCH($AW693,価格設定!E$1:X$1,1)))),"")</f>
        <v/>
      </c>
      <c r="X693" s="126" t="str">
        <f t="shared" si="1085"/>
        <v/>
      </c>
      <c r="Y693" s="128" t="str">
        <f t="shared" si="1095"/>
        <v/>
      </c>
      <c r="Z693" s="126" t="str">
        <f t="shared" si="1096"/>
        <v/>
      </c>
      <c r="AA693" s="129" t="str">
        <f t="shared" si="1097"/>
        <v/>
      </c>
      <c r="AB693" s="126" t="str">
        <f t="shared" si="1098"/>
        <v/>
      </c>
      <c r="AC693" s="280" t="str">
        <f t="shared" si="1099"/>
        <v/>
      </c>
      <c r="AD693" s="15"/>
      <c r="AE693" s="204" t="str">
        <f>IF(AF693="","",COUNT($AF$3:AF693))</f>
        <v/>
      </c>
      <c r="AF693" s="206" t="str">
        <f t="shared" si="1100"/>
        <v/>
      </c>
      <c r="AG693" s="204" t="str">
        <f t="shared" si="1101"/>
        <v/>
      </c>
      <c r="AH693" s="204" t="str">
        <f t="shared" si="1102"/>
        <v/>
      </c>
      <c r="AI693" s="287"/>
      <c r="AJ693" s="15"/>
      <c r="AK693" s="138" t="str">
        <f t="shared" si="1103"/>
        <v/>
      </c>
      <c r="AL693" s="131" t="str">
        <f t="shared" si="1104"/>
        <v/>
      </c>
      <c r="AM693" s="131" t="str">
        <f t="shared" si="1105"/>
        <v/>
      </c>
      <c r="AN693" s="313" t="str">
        <f t="shared" si="1106"/>
        <v/>
      </c>
      <c r="AO693" s="316" t="str">
        <f t="shared" si="1107"/>
        <v/>
      </c>
      <c r="AP693" s="18"/>
      <c r="AQ693" s="3" t="str">
        <f>IF(F693="","",MAX($AQ$3:AQ692)+1)</f>
        <v/>
      </c>
      <c r="AR693" s="3" t="str">
        <f>IF(OR(AQ693="",BB693=""),"",MAX($AR$3:AR692)+1)</f>
        <v/>
      </c>
      <c r="AS693" s="3" t="str">
        <f>IF(CQ693="","",RANK(CQ693,CQ$3:CQ$1048576,1)+COUNTIF($CQ$3:CQ693,CQ693)-1)</f>
        <v/>
      </c>
      <c r="AT693" s="21" t="str">
        <f>IF(C693="",IF(OR(AND($H693&lt;&gt;"",C693=""),AND($F692=$F693,$AZ693&lt;&gt;""),COUNTA($H$3:$H$1048576,#REF!,$F$3:$F$1048576)&gt;COUNTA($H$3:$H693,#REF!,$F$3:$F693),$AZ693&lt;&gt;""),INDEX(AT$3:AT$1048576,MATCH(MAX($AQ$3:$AQ692),$AQ$3:$AQ$1048576,0),0),""),C693)</f>
        <v/>
      </c>
      <c r="AU693" s="21" t="str">
        <f>IF(D693="",IF(OR(AND($H693&lt;&gt;"",D693=""),AND($F692=$F693,$AZ693&lt;&gt;""),COUNTA($H$3:$H$1048576,#REF!,$F$3:$F$1048576)&gt;COUNTA($H$3:$H693,#REF!,$F$3:$F693),$AZ693&lt;&gt;""),INDEX(AU$3:AU$1048576,MATCH(MAX($AQ$3:$AQ692),$AQ$3:$AQ$1048576,0),0),""),D693)</f>
        <v/>
      </c>
      <c r="AV693" s="21" t="str">
        <f>IF(E693="",IF(OR(AND($H693&lt;&gt;"",E693=""),AND($F692=$F693,$AZ693&lt;&gt;""),COUNTA($H$3:$H$1048576,#REF!,$F$3:$F$1048576)&gt;COUNTA($H$3:$H693,#REF!,$F$3:$F693),$AZ693&lt;&gt;""),INDEX(AV$3:AV$1048576,MATCH(MAX($AQ$3:$AQ692),$AQ$3:$AQ$1048576,0),0),""),E693)</f>
        <v/>
      </c>
      <c r="AW693" s="24" t="str">
        <f t="shared" si="1108"/>
        <v/>
      </c>
      <c r="AX693" s="13" t="str">
        <f t="shared" si="1109"/>
        <v/>
      </c>
      <c r="AY693" s="4" t="str">
        <f t="shared" si="1110"/>
        <v/>
      </c>
      <c r="AZ693" s="4" t="str">
        <f>IF(AX693="",IF(OR(AND(H693&lt;&gt;"",F693=""),COUNTA($H$3:$H$1048576)&gt;COUNTA($H$3:$H693)),INDEX(AX$3:AX693,MATCH(MAX($AQ$3:AQ693),AQ$3:AQ693,0),0),""),AX693)</f>
        <v/>
      </c>
      <c r="BA693" s="4" t="str">
        <f>IF(AY693="",IF(AND(H693&lt;&gt;"",F693=""),INDEX(AY$3:AY693,MATCH(MAX($AQ$3:AQ693),AQ$3:AQ693,0),0),""),AY693)</f>
        <v/>
      </c>
      <c r="BB693" s="82" t="str">
        <f>IF(BC693="","",RANK(BC693,BC$3:BC$1048576,1)+COUNTIF($BC$3:BC693,BC693)-1)</f>
        <v/>
      </c>
      <c r="BC693" s="139" t="str">
        <f t="shared" si="1111"/>
        <v/>
      </c>
      <c r="BD693" s="46" t="str">
        <f t="shared" si="1112"/>
        <v/>
      </c>
      <c r="BE693" s="46" t="str">
        <f t="shared" si="1113"/>
        <v/>
      </c>
      <c r="BF693" s="46" t="str">
        <f t="shared" si="1114"/>
        <v/>
      </c>
      <c r="BG693" s="4" t="str">
        <f t="shared" si="1115"/>
        <v/>
      </c>
      <c r="BH693" s="180" t="str">
        <f t="shared" si="1116"/>
        <v/>
      </c>
      <c r="BI693" s="16" t="str">
        <f t="shared" si="1117"/>
        <v/>
      </c>
      <c r="BJ693" s="52" t="str">
        <f>IF(BI693="","",IF(W693="","",IF(AND(K693=$K$1,$K$1&lt;&gt;""),$BT$2,IFERROR(IF(INDEX(価格設定!$D$5:$D$1048576,MATCH(Q693,価格設定!$B$5:$B$1048576,0),0)=価格設定!$D$3,$BT$2,$BS$2),$BS$2))))</f>
        <v/>
      </c>
      <c r="BK693" s="16" t="str">
        <f>IF(BI693="","",IF(COUNTIF($BI$3:BI693,BI693)=1,1,IF(AND(BI692=BI693,BH693=""),BK692,COUNTIF($BH$3:BH693,BH693))))</f>
        <v/>
      </c>
      <c r="BL693" s="52" t="str">
        <f t="shared" si="1118"/>
        <v/>
      </c>
      <c r="BM693" s="52" t="str">
        <f t="shared" si="1119"/>
        <v/>
      </c>
      <c r="BN693" s="119" t="str">
        <f t="shared" si="1120"/>
        <v/>
      </c>
      <c r="BO693" s="119" t="str">
        <f t="shared" si="1121"/>
        <v/>
      </c>
      <c r="BP693" s="17" t="str">
        <f t="shared" si="1122"/>
        <v/>
      </c>
      <c r="BQ693" s="17" t="str">
        <f t="shared" si="1123"/>
        <v/>
      </c>
      <c r="BR693" s="17" t="str">
        <f>IF(OR(BP693="",COUNTIF($BO$3:BO693,BO693)&lt;&gt;1),"",SUMIF(BO$3:BO$1048576,BO693,BP$3:BP$1048576))</f>
        <v/>
      </c>
      <c r="BS693" s="17" t="str">
        <f t="shared" si="1124"/>
        <v/>
      </c>
      <c r="BT693" s="17" t="str">
        <f t="shared" si="1125"/>
        <v/>
      </c>
      <c r="BU693" s="17" t="str">
        <f t="shared" si="1126"/>
        <v/>
      </c>
      <c r="BV693" s="24" t="str">
        <f t="shared" si="1127"/>
        <v/>
      </c>
      <c r="BW693" s="24" t="str">
        <f t="shared" si="1128"/>
        <v/>
      </c>
      <c r="BX693" s="24" t="str">
        <f t="shared" si="1129"/>
        <v/>
      </c>
      <c r="BY693" s="26" t="str">
        <f t="shared" si="1130"/>
        <v/>
      </c>
      <c r="BZ693" s="26" t="str">
        <f t="shared" si="1131"/>
        <v/>
      </c>
      <c r="CA693" s="26" t="str">
        <f t="shared" si="1132"/>
        <v/>
      </c>
      <c r="CB693" s="66" t="str">
        <f t="shared" si="1133"/>
        <v/>
      </c>
      <c r="CC693" s="65" t="str">
        <f t="shared" si="1134"/>
        <v/>
      </c>
      <c r="CD693" s="26" t="str">
        <f t="shared" si="1135"/>
        <v/>
      </c>
      <c r="CE693" s="26" t="str">
        <f t="shared" si="1136"/>
        <v/>
      </c>
      <c r="CF693" s="193" t="str">
        <f t="shared" si="1137"/>
        <v/>
      </c>
      <c r="CG693" s="193" t="str">
        <f t="shared" si="1138"/>
        <v/>
      </c>
      <c r="CH693" s="26" t="str">
        <f t="shared" si="1139"/>
        <v/>
      </c>
      <c r="CI693" s="26" t="str">
        <f t="shared" si="1140"/>
        <v/>
      </c>
      <c r="CJ693" s="65" t="str">
        <f t="shared" si="1141"/>
        <v/>
      </c>
      <c r="CK693" s="65" t="str">
        <f t="shared" si="1142"/>
        <v/>
      </c>
      <c r="CL693" s="64" t="str">
        <f t="shared" si="1143"/>
        <v/>
      </c>
      <c r="CM693" s="64" t="str">
        <f t="shared" si="1144"/>
        <v/>
      </c>
      <c r="CN693" s="65" t="str">
        <f t="shared" si="1145"/>
        <v/>
      </c>
      <c r="CP693" s="63" t="str">
        <f>IF(BH693="","",MAX($CP$3:CP692)+1)</f>
        <v/>
      </c>
      <c r="CQ693" s="24" t="str">
        <f t="shared" si="1146"/>
        <v/>
      </c>
      <c r="CR693" s="24" t="str">
        <f t="shared" si="1147"/>
        <v/>
      </c>
      <c r="CS693" s="24" t="str">
        <f t="shared" si="1148"/>
        <v/>
      </c>
      <c r="CT693" s="58" t="str">
        <f>IF(BO693="","",COUNTIF($BO$3:BO693,BO693)&amp;"@"&amp;BO693)</f>
        <v/>
      </c>
      <c r="CU693" s="16" t="str">
        <f t="shared" si="1086"/>
        <v/>
      </c>
      <c r="CV693" s="63" t="str">
        <f t="shared" si="1149"/>
        <v/>
      </c>
      <c r="CW693" s="16" t="str">
        <f t="shared" si="1150"/>
        <v/>
      </c>
      <c r="CX693" s="16" t="str">
        <f t="shared" si="1151"/>
        <v/>
      </c>
      <c r="CY693" s="16" t="str">
        <f t="shared" si="1152"/>
        <v/>
      </c>
      <c r="CZ693" s="85" t="str">
        <f t="shared" si="1153"/>
        <v/>
      </c>
      <c r="DA693" s="16" t="str">
        <f t="shared" si="1154"/>
        <v/>
      </c>
      <c r="DB693" s="16" t="str">
        <f t="shared" si="1155"/>
        <v/>
      </c>
      <c r="DC693" s="28" t="str">
        <f>IF(CP693="","",$DC$1&amp;(INDEX(価格設定!D$1:XFD$3,ROW(価格設定!$D$3),MATCH($AW693,価格設定!D$1:XFD$1,1))*100)&amp;"%")</f>
        <v/>
      </c>
      <c r="DD693" s="28" t="str">
        <f>IF(CP693="","",$DD$1&amp;(INDEX(価格設定!D$1:XFD$3,ROW(価格設定!$D$2),MATCH($AW693,価格設定!D$1:XFD$1,1))*100)&amp;"%")</f>
        <v/>
      </c>
      <c r="DE693" s="29" t="str">
        <f t="shared" si="1156"/>
        <v/>
      </c>
      <c r="DG693" s="58" t="str">
        <f t="shared" si="1157"/>
        <v/>
      </c>
      <c r="DH693" s="58" t="str">
        <f t="shared" si="1158"/>
        <v/>
      </c>
      <c r="DI693" s="58" t="str">
        <f t="shared" si="1159"/>
        <v/>
      </c>
      <c r="DJ693" s="85" t="str">
        <f t="shared" si="1160"/>
        <v/>
      </c>
      <c r="DL693" s="58" t="str">
        <f>IF(COUNTIF(DG$3:DG$1048576,DG693)=COUNTIF($DG$3:$DG693,DG693),DG693,"")</f>
        <v/>
      </c>
      <c r="DM693" s="85" t="str">
        <f t="shared" si="1161"/>
        <v/>
      </c>
      <c r="DN693" s="85" t="str">
        <f t="shared" si="1087"/>
        <v/>
      </c>
      <c r="DO693" s="85" t="str">
        <f t="shared" si="1087"/>
        <v/>
      </c>
      <c r="DP693" s="303"/>
      <c r="DQ693" s="17" t="str">
        <f t="shared" si="1088"/>
        <v/>
      </c>
      <c r="DR693" s="17" t="str">
        <f t="shared" si="1089"/>
        <v/>
      </c>
      <c r="DS693" s="17" t="str">
        <f t="shared" si="1090"/>
        <v/>
      </c>
      <c r="DU693" s="16" t="str">
        <f t="shared" si="1162"/>
        <v/>
      </c>
      <c r="DV693" s="16" t="str">
        <f>IF(DU693="","",COUNT($DU$3:DU693))</f>
        <v/>
      </c>
      <c r="DW693" s="16" t="str">
        <f t="shared" si="1163"/>
        <v/>
      </c>
      <c r="DX693" s="16" t="str">
        <f t="shared" si="1164"/>
        <v/>
      </c>
      <c r="DY693" s="16" t="str">
        <f>IF(DZ693="","",COUNTIF(DZ$3:DZ693,DZ693))</f>
        <v/>
      </c>
      <c r="DZ693" s="16" t="str">
        <f t="shared" si="1165"/>
        <v/>
      </c>
      <c r="EA693" s="16" t="str">
        <f t="shared" si="1166"/>
        <v/>
      </c>
      <c r="EB693" s="16" t="str">
        <f t="shared" si="1167"/>
        <v/>
      </c>
      <c r="EC693" s="16" t="str">
        <f t="shared" si="1168"/>
        <v/>
      </c>
      <c r="ED693" s="16" t="str">
        <f t="shared" si="1169"/>
        <v/>
      </c>
      <c r="EE693" s="16" t="str">
        <f t="shared" si="1170"/>
        <v/>
      </c>
      <c r="EF693" s="16" t="str">
        <f t="shared" si="1171"/>
        <v/>
      </c>
      <c r="EG693" s="16" t="str">
        <f t="shared" si="1172"/>
        <v/>
      </c>
      <c r="EH693" s="16" t="str">
        <f t="shared" si="1173"/>
        <v/>
      </c>
      <c r="EI693" s="16" t="str">
        <f t="shared" si="1174"/>
        <v/>
      </c>
      <c r="EJ693" s="16" t="str">
        <f t="shared" si="1175"/>
        <v/>
      </c>
      <c r="EK693" s="16" t="str">
        <f t="shared" si="1176"/>
        <v/>
      </c>
      <c r="EL693" s="58" t="str">
        <f t="shared" si="1177"/>
        <v/>
      </c>
      <c r="EM693" s="58" t="str">
        <f>IF(OR($DZ693="",CR693=""),IF($EL693="","",$EL693),IF(OR(CR693="なし",CR693=0),領収書!$H$1,CR693))</f>
        <v/>
      </c>
      <c r="EN693" s="58" t="str">
        <f>IF(OR($DZ693="",CS693=""),IF($EL693="","",$EL693),IF(OR(CS693="なし",CS693=0),入力!$EN$1,CS693))</f>
        <v/>
      </c>
      <c r="EO693" s="63" t="str">
        <f t="shared" si="1178"/>
        <v/>
      </c>
      <c r="EP693" s="63" t="str">
        <f t="shared" si="1179"/>
        <v/>
      </c>
      <c r="ER693" s="16" t="str">
        <f>IF(AND(COUNTIF($ET$3:ET693,ET693)=1,ET693&lt;&gt;""),MAX($ER$3:ER692)+1,"")</f>
        <v/>
      </c>
      <c r="ES693" s="16" t="str">
        <f>IF(価格設定!B695="","",価格設定!B695)</f>
        <v/>
      </c>
      <c r="ET693" s="16" t="str">
        <f>IF(価格設定!C695="","",価格設定!C695)</f>
        <v/>
      </c>
      <c r="EV693" s="16" t="str">
        <f t="shared" si="1091"/>
        <v/>
      </c>
      <c r="EW693" s="16" t="str">
        <f t="shared" si="1180"/>
        <v/>
      </c>
    </row>
    <row r="694" spans="1:153" ht="30" customHeight="1" x14ac:dyDescent="0.2">
      <c r="A694" s="225"/>
      <c r="B694" s="212"/>
      <c r="C694" s="221"/>
      <c r="D694" s="164"/>
      <c r="E694" s="165"/>
      <c r="F694" s="166"/>
      <c r="G694" s="167"/>
      <c r="H694" s="179"/>
      <c r="I694" s="306"/>
      <c r="J694" s="169"/>
      <c r="K694" s="179"/>
      <c r="L694" s="186"/>
      <c r="M694" s="186"/>
      <c r="N694" s="168"/>
      <c r="O694" s="170"/>
      <c r="P694" s="212"/>
      <c r="Q694" s="179" t="str">
        <f>IFERROR(IF(H694="","",IFERROR(INDEX(価格設定!$B$5:$B$1048576,MATCH(H694,価格設定!$B$5:$B$1048576,0),0),INDEX(価格設定!$B$5:$B$1048576,MATCH("*"&amp;H694&amp;"*",価格設定!$B$5:$B$1048576,0),0))),H694)</f>
        <v/>
      </c>
      <c r="R694" s="250" t="str">
        <f>IFERROR(IF(Q694="",IF(K694="","",K694),IF(K694="",IF(INDEX(価格設定!$C$5:$C$1048576,MATCH(Q694,価格設定!$B$5:$B$1048576,0),0)=0,"",INDEX(価格設定!$C$5:$C$1048576,MATCH(Q694,価格設定!$B$5:$B$1048576,0),0)),IF(K694="なし","",K694))),"")</f>
        <v/>
      </c>
      <c r="S694" s="308" t="str">
        <f t="shared" si="1092"/>
        <v/>
      </c>
      <c r="T694" s="126" t="str">
        <f>IFERROR(IF(J694="",IF(INDEX(価格設定!$E$5:$R$1048576,MATCH($Q694,価格設定!B$5:B$1048576,0),MATCH($AW694,価格設定!E$1:X$1,1))=0,"",INDEX(価格設定!$E$5:$R$1048576,MATCH($Q694,価格設定!B$5:B$1048576,0),MATCH($AW694,価格設定!E$1:X$1,1))),J694),"")</f>
        <v/>
      </c>
      <c r="U694" s="126" t="str">
        <f t="shared" si="1093"/>
        <v/>
      </c>
      <c r="V694" s="132" t="str">
        <f t="shared" si="1094"/>
        <v/>
      </c>
      <c r="W694" s="127" t="str">
        <f>IFERROR(IF(OR(T694="",T694&lt;0),"",IFERROR(INDEX(価格設定!E$2:X$3,IF(AND(K694=$K$1,$K$1&lt;&gt;""),ROW(価格設定!$D$3)-1,MATCH(INDEX(価格設定!$D$5:$D$1048576,MATCH(Q694,価格設定!$B$5:$B$1048576,0),0),価格設定!$D$2:$D$3,0)),MATCH($AW694,価格設定!E$1:X$1,1)),INDEX(価格設定!E$2:X$2,0,MATCH($AW694,価格設定!E$1:X$1,1)))),"")</f>
        <v/>
      </c>
      <c r="X694" s="126" t="str">
        <f t="shared" si="1085"/>
        <v/>
      </c>
      <c r="Y694" s="128" t="str">
        <f t="shared" si="1095"/>
        <v/>
      </c>
      <c r="Z694" s="126" t="str">
        <f t="shared" si="1096"/>
        <v/>
      </c>
      <c r="AA694" s="129" t="str">
        <f t="shared" si="1097"/>
        <v/>
      </c>
      <c r="AB694" s="126" t="str">
        <f t="shared" si="1098"/>
        <v/>
      </c>
      <c r="AC694" s="280" t="str">
        <f t="shared" si="1099"/>
        <v/>
      </c>
      <c r="AD694" s="15"/>
      <c r="AE694" s="204" t="str">
        <f>IF(AF694="","",COUNT($AF$3:AF694))</f>
        <v/>
      </c>
      <c r="AF694" s="206" t="str">
        <f t="shared" si="1100"/>
        <v/>
      </c>
      <c r="AG694" s="204" t="str">
        <f t="shared" si="1101"/>
        <v/>
      </c>
      <c r="AH694" s="204" t="str">
        <f t="shared" si="1102"/>
        <v/>
      </c>
      <c r="AI694" s="287"/>
      <c r="AJ694" s="15"/>
      <c r="AK694" s="138" t="str">
        <f t="shared" si="1103"/>
        <v/>
      </c>
      <c r="AL694" s="131" t="str">
        <f t="shared" si="1104"/>
        <v/>
      </c>
      <c r="AM694" s="131" t="str">
        <f t="shared" si="1105"/>
        <v/>
      </c>
      <c r="AN694" s="313" t="str">
        <f t="shared" si="1106"/>
        <v/>
      </c>
      <c r="AO694" s="316" t="str">
        <f t="shared" si="1107"/>
        <v/>
      </c>
      <c r="AP694" s="18"/>
      <c r="AQ694" s="3" t="str">
        <f>IF(F694="","",MAX($AQ$3:AQ693)+1)</f>
        <v/>
      </c>
      <c r="AR694" s="3" t="str">
        <f>IF(OR(AQ694="",BB694=""),"",MAX($AR$3:AR693)+1)</f>
        <v/>
      </c>
      <c r="AS694" s="3" t="str">
        <f>IF(CQ694="","",RANK(CQ694,CQ$3:CQ$1048576,1)+COUNTIF($CQ$3:CQ694,CQ694)-1)</f>
        <v/>
      </c>
      <c r="AT694" s="21" t="str">
        <f>IF(C694="",IF(OR(AND($H694&lt;&gt;"",C694=""),AND($F693=$F694,$AZ694&lt;&gt;""),COUNTA($H$3:$H$1048576,#REF!,$F$3:$F$1048576)&gt;COUNTA($H$3:$H694,#REF!,$F$3:$F694),$AZ694&lt;&gt;""),INDEX(AT$3:AT$1048576,MATCH(MAX($AQ$3:$AQ693),$AQ$3:$AQ$1048576,0),0),""),C694)</f>
        <v/>
      </c>
      <c r="AU694" s="21" t="str">
        <f>IF(D694="",IF(OR(AND($H694&lt;&gt;"",D694=""),AND($F693=$F694,$AZ694&lt;&gt;""),COUNTA($H$3:$H$1048576,#REF!,$F$3:$F$1048576)&gt;COUNTA($H$3:$H694,#REF!,$F$3:$F694),$AZ694&lt;&gt;""),INDEX(AU$3:AU$1048576,MATCH(MAX($AQ$3:$AQ693),$AQ$3:$AQ$1048576,0),0),""),D694)</f>
        <v/>
      </c>
      <c r="AV694" s="21" t="str">
        <f>IF(E694="",IF(OR(AND($H694&lt;&gt;"",E694=""),AND($F693=$F694,$AZ694&lt;&gt;""),COUNTA($H$3:$H$1048576,#REF!,$F$3:$F$1048576)&gt;COUNTA($H$3:$H694,#REF!,$F$3:$F694),$AZ694&lt;&gt;""),INDEX(AV$3:AV$1048576,MATCH(MAX($AQ$3:$AQ693),$AQ$3:$AQ$1048576,0),0),""),E694)</f>
        <v/>
      </c>
      <c r="AW694" s="24" t="str">
        <f t="shared" si="1108"/>
        <v/>
      </c>
      <c r="AX694" s="13" t="str">
        <f t="shared" si="1109"/>
        <v/>
      </c>
      <c r="AY694" s="4" t="str">
        <f t="shared" si="1110"/>
        <v/>
      </c>
      <c r="AZ694" s="4" t="str">
        <f>IF(AX694="",IF(OR(AND(H694&lt;&gt;"",F694=""),COUNTA($H$3:$H$1048576)&gt;COUNTA($H$3:$H694)),INDEX(AX$3:AX694,MATCH(MAX($AQ$3:AQ694),AQ$3:AQ694,0),0),""),AX694)</f>
        <v/>
      </c>
      <c r="BA694" s="4" t="str">
        <f>IF(AY694="",IF(AND(H694&lt;&gt;"",F694=""),INDEX(AY$3:AY694,MATCH(MAX($AQ$3:AQ694),AQ$3:AQ694,0),0),""),AY694)</f>
        <v/>
      </c>
      <c r="BB694" s="82" t="str">
        <f>IF(BC694="","",RANK(BC694,BC$3:BC$1048576,1)+COUNTIF($BC$3:BC694,BC694)-1)</f>
        <v/>
      </c>
      <c r="BC694" s="139" t="str">
        <f t="shared" si="1111"/>
        <v/>
      </c>
      <c r="BD694" s="46" t="str">
        <f t="shared" si="1112"/>
        <v/>
      </c>
      <c r="BE694" s="46" t="str">
        <f t="shared" si="1113"/>
        <v/>
      </c>
      <c r="BF694" s="46" t="str">
        <f t="shared" si="1114"/>
        <v/>
      </c>
      <c r="BG694" s="4" t="str">
        <f t="shared" si="1115"/>
        <v/>
      </c>
      <c r="BH694" s="180" t="str">
        <f t="shared" si="1116"/>
        <v/>
      </c>
      <c r="BI694" s="16" t="str">
        <f t="shared" si="1117"/>
        <v/>
      </c>
      <c r="BJ694" s="52" t="str">
        <f>IF(BI694="","",IF(W694="","",IF(AND(K694=$K$1,$K$1&lt;&gt;""),$BT$2,IFERROR(IF(INDEX(価格設定!$D$5:$D$1048576,MATCH(Q694,価格設定!$B$5:$B$1048576,0),0)=価格設定!$D$3,$BT$2,$BS$2),$BS$2))))</f>
        <v/>
      </c>
      <c r="BK694" s="16" t="str">
        <f>IF(BI694="","",IF(COUNTIF($BI$3:BI694,BI694)=1,1,IF(AND(BI693=BI694,BH694=""),BK693,COUNTIF($BH$3:BH694,BH694))))</f>
        <v/>
      </c>
      <c r="BL694" s="52" t="str">
        <f t="shared" si="1118"/>
        <v/>
      </c>
      <c r="BM694" s="52" t="str">
        <f t="shared" si="1119"/>
        <v/>
      </c>
      <c r="BN694" s="119" t="str">
        <f t="shared" si="1120"/>
        <v/>
      </c>
      <c r="BO694" s="119" t="str">
        <f t="shared" si="1121"/>
        <v/>
      </c>
      <c r="BP694" s="17" t="str">
        <f t="shared" si="1122"/>
        <v/>
      </c>
      <c r="BQ694" s="17" t="str">
        <f t="shared" si="1123"/>
        <v/>
      </c>
      <c r="BR694" s="17" t="str">
        <f>IF(OR(BP694="",COUNTIF($BO$3:BO694,BO694)&lt;&gt;1),"",SUMIF(BO$3:BO$1048576,BO694,BP$3:BP$1048576))</f>
        <v/>
      </c>
      <c r="BS694" s="17" t="str">
        <f t="shared" si="1124"/>
        <v/>
      </c>
      <c r="BT694" s="17" t="str">
        <f t="shared" si="1125"/>
        <v/>
      </c>
      <c r="BU694" s="17" t="str">
        <f t="shared" si="1126"/>
        <v/>
      </c>
      <c r="BV694" s="24" t="str">
        <f t="shared" si="1127"/>
        <v/>
      </c>
      <c r="BW694" s="24" t="str">
        <f t="shared" si="1128"/>
        <v/>
      </c>
      <c r="BX694" s="24" t="str">
        <f t="shared" si="1129"/>
        <v/>
      </c>
      <c r="BY694" s="26" t="str">
        <f t="shared" si="1130"/>
        <v/>
      </c>
      <c r="BZ694" s="26" t="str">
        <f t="shared" si="1131"/>
        <v/>
      </c>
      <c r="CA694" s="26" t="str">
        <f t="shared" si="1132"/>
        <v/>
      </c>
      <c r="CB694" s="66" t="str">
        <f t="shared" si="1133"/>
        <v/>
      </c>
      <c r="CC694" s="65" t="str">
        <f t="shared" si="1134"/>
        <v/>
      </c>
      <c r="CD694" s="26" t="str">
        <f t="shared" si="1135"/>
        <v/>
      </c>
      <c r="CE694" s="26" t="str">
        <f t="shared" si="1136"/>
        <v/>
      </c>
      <c r="CF694" s="193" t="str">
        <f t="shared" si="1137"/>
        <v/>
      </c>
      <c r="CG694" s="193" t="str">
        <f t="shared" si="1138"/>
        <v/>
      </c>
      <c r="CH694" s="26" t="str">
        <f t="shared" si="1139"/>
        <v/>
      </c>
      <c r="CI694" s="26" t="str">
        <f t="shared" si="1140"/>
        <v/>
      </c>
      <c r="CJ694" s="65" t="str">
        <f t="shared" si="1141"/>
        <v/>
      </c>
      <c r="CK694" s="65" t="str">
        <f t="shared" si="1142"/>
        <v/>
      </c>
      <c r="CL694" s="64" t="str">
        <f t="shared" si="1143"/>
        <v/>
      </c>
      <c r="CM694" s="64" t="str">
        <f t="shared" si="1144"/>
        <v/>
      </c>
      <c r="CN694" s="65" t="str">
        <f t="shared" si="1145"/>
        <v/>
      </c>
      <c r="CP694" s="63" t="str">
        <f>IF(BH694="","",MAX($CP$3:CP693)+1)</f>
        <v/>
      </c>
      <c r="CQ694" s="24" t="str">
        <f t="shared" si="1146"/>
        <v/>
      </c>
      <c r="CR694" s="24" t="str">
        <f t="shared" si="1147"/>
        <v/>
      </c>
      <c r="CS694" s="24" t="str">
        <f t="shared" si="1148"/>
        <v/>
      </c>
      <c r="CT694" s="58" t="str">
        <f>IF(BO694="","",COUNTIF($BO$3:BO694,BO694)&amp;"@"&amp;BO694)</f>
        <v/>
      </c>
      <c r="CU694" s="16" t="str">
        <f t="shared" si="1086"/>
        <v/>
      </c>
      <c r="CV694" s="63" t="str">
        <f t="shared" si="1149"/>
        <v/>
      </c>
      <c r="CW694" s="16" t="str">
        <f t="shared" si="1150"/>
        <v/>
      </c>
      <c r="CX694" s="16" t="str">
        <f t="shared" si="1151"/>
        <v/>
      </c>
      <c r="CY694" s="16" t="str">
        <f t="shared" si="1152"/>
        <v/>
      </c>
      <c r="CZ694" s="85" t="str">
        <f t="shared" si="1153"/>
        <v/>
      </c>
      <c r="DA694" s="16" t="str">
        <f t="shared" si="1154"/>
        <v/>
      </c>
      <c r="DB694" s="16" t="str">
        <f t="shared" si="1155"/>
        <v/>
      </c>
      <c r="DC694" s="28" t="str">
        <f>IF(CP694="","",$DC$1&amp;(INDEX(価格設定!D$1:XFD$3,ROW(価格設定!$D$3),MATCH($AW694,価格設定!D$1:XFD$1,1))*100)&amp;"%")</f>
        <v/>
      </c>
      <c r="DD694" s="28" t="str">
        <f>IF(CP694="","",$DD$1&amp;(INDEX(価格設定!D$1:XFD$3,ROW(価格設定!$D$2),MATCH($AW694,価格設定!D$1:XFD$1,1))*100)&amp;"%")</f>
        <v/>
      </c>
      <c r="DE694" s="29" t="str">
        <f t="shared" si="1156"/>
        <v/>
      </c>
      <c r="DG694" s="58" t="str">
        <f t="shared" si="1157"/>
        <v/>
      </c>
      <c r="DH694" s="58" t="str">
        <f t="shared" si="1158"/>
        <v/>
      </c>
      <c r="DI694" s="58" t="str">
        <f t="shared" si="1159"/>
        <v/>
      </c>
      <c r="DJ694" s="85" t="str">
        <f t="shared" si="1160"/>
        <v/>
      </c>
      <c r="DL694" s="58" t="str">
        <f>IF(COUNTIF(DG$3:DG$1048576,DG694)=COUNTIF($DG$3:$DG694,DG694),DG694,"")</f>
        <v/>
      </c>
      <c r="DM694" s="85" t="str">
        <f t="shared" si="1161"/>
        <v/>
      </c>
      <c r="DN694" s="85" t="str">
        <f t="shared" si="1087"/>
        <v/>
      </c>
      <c r="DO694" s="85" t="str">
        <f t="shared" si="1087"/>
        <v/>
      </c>
      <c r="DP694" s="303"/>
      <c r="DQ694" s="17" t="str">
        <f t="shared" si="1088"/>
        <v/>
      </c>
      <c r="DR694" s="17" t="str">
        <f t="shared" si="1089"/>
        <v/>
      </c>
      <c r="DS694" s="17" t="str">
        <f t="shared" si="1090"/>
        <v/>
      </c>
      <c r="DU694" s="16" t="str">
        <f t="shared" si="1162"/>
        <v/>
      </c>
      <c r="DV694" s="16" t="str">
        <f>IF(DU694="","",COUNT($DU$3:DU694))</f>
        <v/>
      </c>
      <c r="DW694" s="16" t="str">
        <f t="shared" si="1163"/>
        <v/>
      </c>
      <c r="DX694" s="16" t="str">
        <f t="shared" si="1164"/>
        <v/>
      </c>
      <c r="DY694" s="16" t="str">
        <f>IF(DZ694="","",COUNTIF(DZ$3:DZ694,DZ694))</f>
        <v/>
      </c>
      <c r="DZ694" s="16" t="str">
        <f t="shared" si="1165"/>
        <v/>
      </c>
      <c r="EA694" s="16" t="str">
        <f t="shared" si="1166"/>
        <v/>
      </c>
      <c r="EB694" s="16" t="str">
        <f t="shared" si="1167"/>
        <v/>
      </c>
      <c r="EC694" s="16" t="str">
        <f t="shared" si="1168"/>
        <v/>
      </c>
      <c r="ED694" s="16" t="str">
        <f t="shared" si="1169"/>
        <v/>
      </c>
      <c r="EE694" s="16" t="str">
        <f t="shared" si="1170"/>
        <v/>
      </c>
      <c r="EF694" s="16" t="str">
        <f t="shared" si="1171"/>
        <v/>
      </c>
      <c r="EG694" s="16" t="str">
        <f t="shared" si="1172"/>
        <v/>
      </c>
      <c r="EH694" s="16" t="str">
        <f t="shared" si="1173"/>
        <v/>
      </c>
      <c r="EI694" s="16" t="str">
        <f t="shared" si="1174"/>
        <v/>
      </c>
      <c r="EJ694" s="16" t="str">
        <f t="shared" si="1175"/>
        <v/>
      </c>
      <c r="EK694" s="16" t="str">
        <f t="shared" si="1176"/>
        <v/>
      </c>
      <c r="EL694" s="58" t="str">
        <f t="shared" si="1177"/>
        <v/>
      </c>
      <c r="EM694" s="58" t="str">
        <f>IF(OR($DZ694="",CR694=""),IF($EL694="","",$EL694),IF(OR(CR694="なし",CR694=0),領収書!$H$1,CR694))</f>
        <v/>
      </c>
      <c r="EN694" s="58" t="str">
        <f>IF(OR($DZ694="",CS694=""),IF($EL694="","",$EL694),IF(OR(CS694="なし",CS694=0),入力!$EN$1,CS694))</f>
        <v/>
      </c>
      <c r="EO694" s="63" t="str">
        <f t="shared" si="1178"/>
        <v/>
      </c>
      <c r="EP694" s="63" t="str">
        <f t="shared" si="1179"/>
        <v/>
      </c>
      <c r="ER694" s="16" t="str">
        <f>IF(AND(COUNTIF($ET$3:ET694,ET694)=1,ET694&lt;&gt;""),MAX($ER$3:ER693)+1,"")</f>
        <v/>
      </c>
      <c r="ES694" s="16" t="str">
        <f>IF(価格設定!B696="","",価格設定!B696)</f>
        <v/>
      </c>
      <c r="ET694" s="16" t="str">
        <f>IF(価格設定!C696="","",価格設定!C696)</f>
        <v/>
      </c>
      <c r="EV694" s="16" t="str">
        <f t="shared" si="1091"/>
        <v/>
      </c>
      <c r="EW694" s="16" t="str">
        <f t="shared" si="1180"/>
        <v/>
      </c>
    </row>
    <row r="695" spans="1:153" ht="30" customHeight="1" x14ac:dyDescent="0.2">
      <c r="A695" s="225"/>
      <c r="B695" s="212"/>
      <c r="C695" s="221"/>
      <c r="D695" s="164"/>
      <c r="E695" s="165"/>
      <c r="F695" s="166"/>
      <c r="G695" s="167"/>
      <c r="H695" s="179"/>
      <c r="I695" s="306"/>
      <c r="J695" s="169"/>
      <c r="K695" s="179"/>
      <c r="L695" s="186"/>
      <c r="M695" s="186"/>
      <c r="N695" s="168"/>
      <c r="O695" s="170"/>
      <c r="P695" s="212"/>
      <c r="Q695" s="179" t="str">
        <f>IFERROR(IF(H695="","",IFERROR(INDEX(価格設定!$B$5:$B$1048576,MATCH(H695,価格設定!$B$5:$B$1048576,0),0),INDEX(価格設定!$B$5:$B$1048576,MATCH("*"&amp;H695&amp;"*",価格設定!$B$5:$B$1048576,0),0))),H695)</f>
        <v/>
      </c>
      <c r="R695" s="250" t="str">
        <f>IFERROR(IF(Q695="",IF(K695="","",K695),IF(K695="",IF(INDEX(価格設定!$C$5:$C$1048576,MATCH(Q695,価格設定!$B$5:$B$1048576,0),0)=0,"",INDEX(価格設定!$C$5:$C$1048576,MATCH(Q695,価格設定!$B$5:$B$1048576,0),0)),IF(K695="なし","",K695))),"")</f>
        <v/>
      </c>
      <c r="S695" s="308" t="str">
        <f t="shared" si="1092"/>
        <v/>
      </c>
      <c r="T695" s="126" t="str">
        <f>IFERROR(IF(J695="",IF(INDEX(価格設定!$E$5:$R$1048576,MATCH($Q695,価格設定!B$5:B$1048576,0),MATCH($AW695,価格設定!E$1:X$1,1))=0,"",INDEX(価格設定!$E$5:$R$1048576,MATCH($Q695,価格設定!B$5:B$1048576,0),MATCH($AW695,価格設定!E$1:X$1,1))),J695),"")</f>
        <v/>
      </c>
      <c r="U695" s="126" t="str">
        <f t="shared" si="1093"/>
        <v/>
      </c>
      <c r="V695" s="132" t="str">
        <f t="shared" si="1094"/>
        <v/>
      </c>
      <c r="W695" s="127" t="str">
        <f>IFERROR(IF(OR(T695="",T695&lt;0),"",IFERROR(INDEX(価格設定!E$2:X$3,IF(AND(K695=$K$1,$K$1&lt;&gt;""),ROW(価格設定!$D$3)-1,MATCH(INDEX(価格設定!$D$5:$D$1048576,MATCH(Q695,価格設定!$B$5:$B$1048576,0),0),価格設定!$D$2:$D$3,0)),MATCH($AW695,価格設定!E$1:X$1,1)),INDEX(価格設定!E$2:X$2,0,MATCH($AW695,価格設定!E$1:X$1,1)))),"")</f>
        <v/>
      </c>
      <c r="X695" s="126" t="str">
        <f t="shared" si="1085"/>
        <v/>
      </c>
      <c r="Y695" s="128" t="str">
        <f t="shared" si="1095"/>
        <v/>
      </c>
      <c r="Z695" s="126" t="str">
        <f t="shared" si="1096"/>
        <v/>
      </c>
      <c r="AA695" s="129" t="str">
        <f t="shared" si="1097"/>
        <v/>
      </c>
      <c r="AB695" s="126" t="str">
        <f t="shared" si="1098"/>
        <v/>
      </c>
      <c r="AC695" s="280" t="str">
        <f t="shared" si="1099"/>
        <v/>
      </c>
      <c r="AD695" s="15"/>
      <c r="AE695" s="204" t="str">
        <f>IF(AF695="","",COUNT($AF$3:AF695))</f>
        <v/>
      </c>
      <c r="AF695" s="206" t="str">
        <f t="shared" si="1100"/>
        <v/>
      </c>
      <c r="AG695" s="204" t="str">
        <f t="shared" si="1101"/>
        <v/>
      </c>
      <c r="AH695" s="204" t="str">
        <f t="shared" si="1102"/>
        <v/>
      </c>
      <c r="AI695" s="287"/>
      <c r="AJ695" s="15"/>
      <c r="AK695" s="138" t="str">
        <f t="shared" si="1103"/>
        <v/>
      </c>
      <c r="AL695" s="131" t="str">
        <f t="shared" si="1104"/>
        <v/>
      </c>
      <c r="AM695" s="131" t="str">
        <f t="shared" si="1105"/>
        <v/>
      </c>
      <c r="AN695" s="313" t="str">
        <f t="shared" si="1106"/>
        <v/>
      </c>
      <c r="AO695" s="316" t="str">
        <f t="shared" si="1107"/>
        <v/>
      </c>
      <c r="AP695" s="18"/>
      <c r="AQ695" s="3" t="str">
        <f>IF(F695="","",MAX($AQ$3:AQ694)+1)</f>
        <v/>
      </c>
      <c r="AR695" s="3" t="str">
        <f>IF(OR(AQ695="",BB695=""),"",MAX($AR$3:AR694)+1)</f>
        <v/>
      </c>
      <c r="AS695" s="3" t="str">
        <f>IF(CQ695="","",RANK(CQ695,CQ$3:CQ$1048576,1)+COUNTIF($CQ$3:CQ695,CQ695)-1)</f>
        <v/>
      </c>
      <c r="AT695" s="21" t="str">
        <f>IF(C695="",IF(OR(AND($H695&lt;&gt;"",C695=""),AND($F694=$F695,$AZ695&lt;&gt;""),COUNTA($H$3:$H$1048576,#REF!,$F$3:$F$1048576)&gt;COUNTA($H$3:$H695,#REF!,$F$3:$F695),$AZ695&lt;&gt;""),INDEX(AT$3:AT$1048576,MATCH(MAX($AQ$3:$AQ694),$AQ$3:$AQ$1048576,0),0),""),C695)</f>
        <v/>
      </c>
      <c r="AU695" s="21" t="str">
        <f>IF(D695="",IF(OR(AND($H695&lt;&gt;"",D695=""),AND($F694=$F695,$AZ695&lt;&gt;""),COUNTA($H$3:$H$1048576,#REF!,$F$3:$F$1048576)&gt;COUNTA($H$3:$H695,#REF!,$F$3:$F695),$AZ695&lt;&gt;""),INDEX(AU$3:AU$1048576,MATCH(MAX($AQ$3:$AQ694),$AQ$3:$AQ$1048576,0),0),""),D695)</f>
        <v/>
      </c>
      <c r="AV695" s="21" t="str">
        <f>IF(E695="",IF(OR(AND($H695&lt;&gt;"",E695=""),AND($F694=$F695,$AZ695&lt;&gt;""),COUNTA($H$3:$H$1048576,#REF!,$F$3:$F$1048576)&gt;COUNTA($H$3:$H695,#REF!,$F$3:$F695),$AZ695&lt;&gt;""),INDEX(AV$3:AV$1048576,MATCH(MAX($AQ$3:$AQ694),$AQ$3:$AQ$1048576,0),0),""),E695)</f>
        <v/>
      </c>
      <c r="AW695" s="24" t="str">
        <f t="shared" si="1108"/>
        <v/>
      </c>
      <c r="AX695" s="13" t="str">
        <f t="shared" si="1109"/>
        <v/>
      </c>
      <c r="AY695" s="4" t="str">
        <f t="shared" si="1110"/>
        <v/>
      </c>
      <c r="AZ695" s="4" t="str">
        <f>IF(AX695="",IF(OR(AND(H695&lt;&gt;"",F695=""),COUNTA($H$3:$H$1048576)&gt;COUNTA($H$3:$H695)),INDEX(AX$3:AX695,MATCH(MAX($AQ$3:AQ695),AQ$3:AQ695,0),0),""),AX695)</f>
        <v/>
      </c>
      <c r="BA695" s="4" t="str">
        <f>IF(AY695="",IF(AND(H695&lt;&gt;"",F695=""),INDEX(AY$3:AY695,MATCH(MAX($AQ$3:AQ695),AQ$3:AQ695,0),0),""),AY695)</f>
        <v/>
      </c>
      <c r="BB695" s="82" t="str">
        <f>IF(BC695="","",RANK(BC695,BC$3:BC$1048576,1)+COUNTIF($BC$3:BC695,BC695)-1)</f>
        <v/>
      </c>
      <c r="BC695" s="139" t="str">
        <f t="shared" si="1111"/>
        <v/>
      </c>
      <c r="BD695" s="46" t="str">
        <f t="shared" si="1112"/>
        <v/>
      </c>
      <c r="BE695" s="46" t="str">
        <f t="shared" si="1113"/>
        <v/>
      </c>
      <c r="BF695" s="46" t="str">
        <f t="shared" si="1114"/>
        <v/>
      </c>
      <c r="BG695" s="4" t="str">
        <f t="shared" si="1115"/>
        <v/>
      </c>
      <c r="BH695" s="180" t="str">
        <f t="shared" si="1116"/>
        <v/>
      </c>
      <c r="BI695" s="16" t="str">
        <f t="shared" si="1117"/>
        <v/>
      </c>
      <c r="BJ695" s="52" t="str">
        <f>IF(BI695="","",IF(W695="","",IF(AND(K695=$K$1,$K$1&lt;&gt;""),$BT$2,IFERROR(IF(INDEX(価格設定!$D$5:$D$1048576,MATCH(Q695,価格設定!$B$5:$B$1048576,0),0)=価格設定!$D$3,$BT$2,$BS$2),$BS$2))))</f>
        <v/>
      </c>
      <c r="BK695" s="16" t="str">
        <f>IF(BI695="","",IF(COUNTIF($BI$3:BI695,BI695)=1,1,IF(AND(BI694=BI695,BH695=""),BK694,COUNTIF($BH$3:BH695,BH695))))</f>
        <v/>
      </c>
      <c r="BL695" s="52" t="str">
        <f t="shared" si="1118"/>
        <v/>
      </c>
      <c r="BM695" s="52" t="str">
        <f t="shared" si="1119"/>
        <v/>
      </c>
      <c r="BN695" s="119" t="str">
        <f t="shared" si="1120"/>
        <v/>
      </c>
      <c r="BO695" s="119" t="str">
        <f t="shared" si="1121"/>
        <v/>
      </c>
      <c r="BP695" s="17" t="str">
        <f t="shared" si="1122"/>
        <v/>
      </c>
      <c r="BQ695" s="17" t="str">
        <f t="shared" si="1123"/>
        <v/>
      </c>
      <c r="BR695" s="17" t="str">
        <f>IF(OR(BP695="",COUNTIF($BO$3:BO695,BO695)&lt;&gt;1),"",SUMIF(BO$3:BO$1048576,BO695,BP$3:BP$1048576))</f>
        <v/>
      </c>
      <c r="BS695" s="17" t="str">
        <f t="shared" si="1124"/>
        <v/>
      </c>
      <c r="BT695" s="17" t="str">
        <f t="shared" si="1125"/>
        <v/>
      </c>
      <c r="BU695" s="17" t="str">
        <f t="shared" si="1126"/>
        <v/>
      </c>
      <c r="BV695" s="24" t="str">
        <f t="shared" si="1127"/>
        <v/>
      </c>
      <c r="BW695" s="24" t="str">
        <f t="shared" si="1128"/>
        <v/>
      </c>
      <c r="BX695" s="24" t="str">
        <f t="shared" si="1129"/>
        <v/>
      </c>
      <c r="BY695" s="26" t="str">
        <f t="shared" si="1130"/>
        <v/>
      </c>
      <c r="BZ695" s="26" t="str">
        <f t="shared" si="1131"/>
        <v/>
      </c>
      <c r="CA695" s="26" t="str">
        <f t="shared" si="1132"/>
        <v/>
      </c>
      <c r="CB695" s="66" t="str">
        <f t="shared" si="1133"/>
        <v/>
      </c>
      <c r="CC695" s="65" t="str">
        <f t="shared" si="1134"/>
        <v/>
      </c>
      <c r="CD695" s="26" t="str">
        <f t="shared" si="1135"/>
        <v/>
      </c>
      <c r="CE695" s="26" t="str">
        <f t="shared" si="1136"/>
        <v/>
      </c>
      <c r="CF695" s="193" t="str">
        <f t="shared" si="1137"/>
        <v/>
      </c>
      <c r="CG695" s="193" t="str">
        <f t="shared" si="1138"/>
        <v/>
      </c>
      <c r="CH695" s="26" t="str">
        <f t="shared" si="1139"/>
        <v/>
      </c>
      <c r="CI695" s="26" t="str">
        <f t="shared" si="1140"/>
        <v/>
      </c>
      <c r="CJ695" s="65" t="str">
        <f t="shared" si="1141"/>
        <v/>
      </c>
      <c r="CK695" s="65" t="str">
        <f t="shared" si="1142"/>
        <v/>
      </c>
      <c r="CL695" s="64" t="str">
        <f t="shared" si="1143"/>
        <v/>
      </c>
      <c r="CM695" s="64" t="str">
        <f t="shared" si="1144"/>
        <v/>
      </c>
      <c r="CN695" s="65" t="str">
        <f t="shared" si="1145"/>
        <v/>
      </c>
      <c r="CP695" s="63" t="str">
        <f>IF(BH695="","",MAX($CP$3:CP694)+1)</f>
        <v/>
      </c>
      <c r="CQ695" s="24" t="str">
        <f t="shared" si="1146"/>
        <v/>
      </c>
      <c r="CR695" s="24" t="str">
        <f t="shared" si="1147"/>
        <v/>
      </c>
      <c r="CS695" s="24" t="str">
        <f t="shared" si="1148"/>
        <v/>
      </c>
      <c r="CT695" s="58" t="str">
        <f>IF(BO695="","",COUNTIF($BO$3:BO695,BO695)&amp;"@"&amp;BO695)</f>
        <v/>
      </c>
      <c r="CU695" s="16" t="str">
        <f t="shared" si="1086"/>
        <v/>
      </c>
      <c r="CV695" s="63" t="str">
        <f t="shared" si="1149"/>
        <v/>
      </c>
      <c r="CW695" s="16" t="str">
        <f t="shared" si="1150"/>
        <v/>
      </c>
      <c r="CX695" s="16" t="str">
        <f t="shared" si="1151"/>
        <v/>
      </c>
      <c r="CY695" s="16" t="str">
        <f t="shared" si="1152"/>
        <v/>
      </c>
      <c r="CZ695" s="85" t="str">
        <f t="shared" si="1153"/>
        <v/>
      </c>
      <c r="DA695" s="16" t="str">
        <f t="shared" si="1154"/>
        <v/>
      </c>
      <c r="DB695" s="16" t="str">
        <f t="shared" si="1155"/>
        <v/>
      </c>
      <c r="DC695" s="28" t="str">
        <f>IF(CP695="","",$DC$1&amp;(INDEX(価格設定!D$1:XFD$3,ROW(価格設定!$D$3),MATCH($AW695,価格設定!D$1:XFD$1,1))*100)&amp;"%")</f>
        <v/>
      </c>
      <c r="DD695" s="28" t="str">
        <f>IF(CP695="","",$DD$1&amp;(INDEX(価格設定!D$1:XFD$3,ROW(価格設定!$D$2),MATCH($AW695,価格設定!D$1:XFD$1,1))*100)&amp;"%")</f>
        <v/>
      </c>
      <c r="DE695" s="29" t="str">
        <f t="shared" si="1156"/>
        <v/>
      </c>
      <c r="DG695" s="58" t="str">
        <f t="shared" si="1157"/>
        <v/>
      </c>
      <c r="DH695" s="58" t="str">
        <f t="shared" si="1158"/>
        <v/>
      </c>
      <c r="DI695" s="58" t="str">
        <f t="shared" si="1159"/>
        <v/>
      </c>
      <c r="DJ695" s="85" t="str">
        <f t="shared" si="1160"/>
        <v/>
      </c>
      <c r="DL695" s="58" t="str">
        <f>IF(COUNTIF(DG$3:DG$1048576,DG695)=COUNTIF($DG$3:$DG695,DG695),DG695,"")</f>
        <v/>
      </c>
      <c r="DM695" s="85" t="str">
        <f t="shared" si="1161"/>
        <v/>
      </c>
      <c r="DN695" s="85" t="str">
        <f t="shared" si="1087"/>
        <v/>
      </c>
      <c r="DO695" s="85" t="str">
        <f t="shared" si="1087"/>
        <v/>
      </c>
      <c r="DP695" s="303"/>
      <c r="DQ695" s="17" t="str">
        <f t="shared" si="1088"/>
        <v/>
      </c>
      <c r="DR695" s="17" t="str">
        <f t="shared" si="1089"/>
        <v/>
      </c>
      <c r="DS695" s="17" t="str">
        <f t="shared" si="1090"/>
        <v/>
      </c>
      <c r="DU695" s="16" t="str">
        <f t="shared" si="1162"/>
        <v/>
      </c>
      <c r="DV695" s="16" t="str">
        <f>IF(DU695="","",COUNT($DU$3:DU695))</f>
        <v/>
      </c>
      <c r="DW695" s="16" t="str">
        <f t="shared" si="1163"/>
        <v/>
      </c>
      <c r="DX695" s="16" t="str">
        <f t="shared" si="1164"/>
        <v/>
      </c>
      <c r="DY695" s="16" t="str">
        <f>IF(DZ695="","",COUNTIF(DZ$3:DZ695,DZ695))</f>
        <v/>
      </c>
      <c r="DZ695" s="16" t="str">
        <f t="shared" si="1165"/>
        <v/>
      </c>
      <c r="EA695" s="16" t="str">
        <f t="shared" si="1166"/>
        <v/>
      </c>
      <c r="EB695" s="16" t="str">
        <f t="shared" si="1167"/>
        <v/>
      </c>
      <c r="EC695" s="16" t="str">
        <f t="shared" si="1168"/>
        <v/>
      </c>
      <c r="ED695" s="16" t="str">
        <f t="shared" si="1169"/>
        <v/>
      </c>
      <c r="EE695" s="16" t="str">
        <f t="shared" si="1170"/>
        <v/>
      </c>
      <c r="EF695" s="16" t="str">
        <f t="shared" si="1171"/>
        <v/>
      </c>
      <c r="EG695" s="16" t="str">
        <f t="shared" si="1172"/>
        <v/>
      </c>
      <c r="EH695" s="16" t="str">
        <f t="shared" si="1173"/>
        <v/>
      </c>
      <c r="EI695" s="16" t="str">
        <f t="shared" si="1174"/>
        <v/>
      </c>
      <c r="EJ695" s="16" t="str">
        <f t="shared" si="1175"/>
        <v/>
      </c>
      <c r="EK695" s="16" t="str">
        <f t="shared" si="1176"/>
        <v/>
      </c>
      <c r="EL695" s="58" t="str">
        <f t="shared" si="1177"/>
        <v/>
      </c>
      <c r="EM695" s="58" t="str">
        <f>IF(OR($DZ695="",CR695=""),IF($EL695="","",$EL695),IF(OR(CR695="なし",CR695=0),領収書!$H$1,CR695))</f>
        <v/>
      </c>
      <c r="EN695" s="58" t="str">
        <f>IF(OR($DZ695="",CS695=""),IF($EL695="","",$EL695),IF(OR(CS695="なし",CS695=0),入力!$EN$1,CS695))</f>
        <v/>
      </c>
      <c r="EO695" s="63" t="str">
        <f t="shared" si="1178"/>
        <v/>
      </c>
      <c r="EP695" s="63" t="str">
        <f t="shared" si="1179"/>
        <v/>
      </c>
      <c r="ER695" s="16" t="str">
        <f>IF(AND(COUNTIF($ET$3:ET695,ET695)=1,ET695&lt;&gt;""),MAX($ER$3:ER694)+1,"")</f>
        <v/>
      </c>
      <c r="ES695" s="16" t="str">
        <f>IF(価格設定!B697="","",価格設定!B697)</f>
        <v/>
      </c>
      <c r="ET695" s="16" t="str">
        <f>IF(価格設定!C697="","",価格設定!C697)</f>
        <v/>
      </c>
      <c r="EV695" s="16" t="str">
        <f t="shared" si="1091"/>
        <v/>
      </c>
      <c r="EW695" s="16" t="str">
        <f t="shared" si="1180"/>
        <v/>
      </c>
    </row>
    <row r="696" spans="1:153" ht="30" customHeight="1" x14ac:dyDescent="0.2">
      <c r="A696" s="225"/>
      <c r="B696" s="212"/>
      <c r="C696" s="221"/>
      <c r="D696" s="164"/>
      <c r="E696" s="165"/>
      <c r="F696" s="166"/>
      <c r="G696" s="167"/>
      <c r="H696" s="179"/>
      <c r="I696" s="306"/>
      <c r="J696" s="169"/>
      <c r="K696" s="179"/>
      <c r="L696" s="186"/>
      <c r="M696" s="186"/>
      <c r="N696" s="168"/>
      <c r="O696" s="170"/>
      <c r="P696" s="212"/>
      <c r="Q696" s="179" t="str">
        <f>IFERROR(IF(H696="","",IFERROR(INDEX(価格設定!$B$5:$B$1048576,MATCH(H696,価格設定!$B$5:$B$1048576,0),0),INDEX(価格設定!$B$5:$B$1048576,MATCH("*"&amp;H696&amp;"*",価格設定!$B$5:$B$1048576,0),0))),H696)</f>
        <v/>
      </c>
      <c r="R696" s="250" t="str">
        <f>IFERROR(IF(Q696="",IF(K696="","",K696),IF(K696="",IF(INDEX(価格設定!$C$5:$C$1048576,MATCH(Q696,価格設定!$B$5:$B$1048576,0),0)=0,"",INDEX(価格設定!$C$5:$C$1048576,MATCH(Q696,価格設定!$B$5:$B$1048576,0),0)),IF(K696="なし","",K696))),"")</f>
        <v/>
      </c>
      <c r="S696" s="308" t="str">
        <f t="shared" si="1092"/>
        <v/>
      </c>
      <c r="T696" s="126" t="str">
        <f>IFERROR(IF(J696="",IF(INDEX(価格設定!$E$5:$R$1048576,MATCH($Q696,価格設定!B$5:B$1048576,0),MATCH($AW696,価格設定!E$1:X$1,1))=0,"",INDEX(価格設定!$E$5:$R$1048576,MATCH($Q696,価格設定!B$5:B$1048576,0),MATCH($AW696,価格設定!E$1:X$1,1))),J696),"")</f>
        <v/>
      </c>
      <c r="U696" s="126" t="str">
        <f t="shared" si="1093"/>
        <v/>
      </c>
      <c r="V696" s="132" t="str">
        <f t="shared" si="1094"/>
        <v/>
      </c>
      <c r="W696" s="127" t="str">
        <f>IFERROR(IF(OR(T696="",T696&lt;0),"",IFERROR(INDEX(価格設定!E$2:X$3,IF(AND(K696=$K$1,$K$1&lt;&gt;""),ROW(価格設定!$D$3)-1,MATCH(INDEX(価格設定!$D$5:$D$1048576,MATCH(Q696,価格設定!$B$5:$B$1048576,0),0),価格設定!$D$2:$D$3,0)),MATCH($AW696,価格設定!E$1:X$1,1)),INDEX(価格設定!E$2:X$2,0,MATCH($AW696,価格設定!E$1:X$1,1)))),"")</f>
        <v/>
      </c>
      <c r="X696" s="126" t="str">
        <f t="shared" si="1085"/>
        <v/>
      </c>
      <c r="Y696" s="128" t="str">
        <f t="shared" si="1095"/>
        <v/>
      </c>
      <c r="Z696" s="126" t="str">
        <f t="shared" si="1096"/>
        <v/>
      </c>
      <c r="AA696" s="129" t="str">
        <f t="shared" si="1097"/>
        <v/>
      </c>
      <c r="AB696" s="126" t="str">
        <f t="shared" si="1098"/>
        <v/>
      </c>
      <c r="AC696" s="280" t="str">
        <f t="shared" si="1099"/>
        <v/>
      </c>
      <c r="AD696" s="15"/>
      <c r="AE696" s="204" t="str">
        <f>IF(AF696="","",COUNT($AF$3:AF696))</f>
        <v/>
      </c>
      <c r="AF696" s="206" t="str">
        <f t="shared" si="1100"/>
        <v/>
      </c>
      <c r="AG696" s="204" t="str">
        <f t="shared" si="1101"/>
        <v/>
      </c>
      <c r="AH696" s="204" t="str">
        <f t="shared" si="1102"/>
        <v/>
      </c>
      <c r="AI696" s="287"/>
      <c r="AJ696" s="15"/>
      <c r="AK696" s="138" t="str">
        <f t="shared" si="1103"/>
        <v/>
      </c>
      <c r="AL696" s="131" t="str">
        <f t="shared" si="1104"/>
        <v/>
      </c>
      <c r="AM696" s="131" t="str">
        <f t="shared" si="1105"/>
        <v/>
      </c>
      <c r="AN696" s="313" t="str">
        <f t="shared" si="1106"/>
        <v/>
      </c>
      <c r="AO696" s="316" t="str">
        <f t="shared" si="1107"/>
        <v/>
      </c>
      <c r="AP696" s="18"/>
      <c r="AQ696" s="3" t="str">
        <f>IF(F696="","",MAX($AQ$3:AQ695)+1)</f>
        <v/>
      </c>
      <c r="AR696" s="3" t="str">
        <f>IF(OR(AQ696="",BB696=""),"",MAX($AR$3:AR695)+1)</f>
        <v/>
      </c>
      <c r="AS696" s="3" t="str">
        <f>IF(CQ696="","",RANK(CQ696,CQ$3:CQ$1048576,1)+COUNTIF($CQ$3:CQ696,CQ696)-1)</f>
        <v/>
      </c>
      <c r="AT696" s="21" t="str">
        <f>IF(C696="",IF(OR(AND($H696&lt;&gt;"",C696=""),AND($F695=$F696,$AZ696&lt;&gt;""),COUNTA($H$3:$H$1048576,#REF!,$F$3:$F$1048576)&gt;COUNTA($H$3:$H696,#REF!,$F$3:$F696),$AZ696&lt;&gt;""),INDEX(AT$3:AT$1048576,MATCH(MAX($AQ$3:$AQ695),$AQ$3:$AQ$1048576,0),0),""),C696)</f>
        <v/>
      </c>
      <c r="AU696" s="21" t="str">
        <f>IF(D696="",IF(OR(AND($H696&lt;&gt;"",D696=""),AND($F695=$F696,$AZ696&lt;&gt;""),COUNTA($H$3:$H$1048576,#REF!,$F$3:$F$1048576)&gt;COUNTA($H$3:$H696,#REF!,$F$3:$F696),$AZ696&lt;&gt;""),INDEX(AU$3:AU$1048576,MATCH(MAX($AQ$3:$AQ695),$AQ$3:$AQ$1048576,0),0),""),D696)</f>
        <v/>
      </c>
      <c r="AV696" s="21" t="str">
        <f>IF(E696="",IF(OR(AND($H696&lt;&gt;"",E696=""),AND($F695=$F696,$AZ696&lt;&gt;""),COUNTA($H$3:$H$1048576,#REF!,$F$3:$F$1048576)&gt;COUNTA($H$3:$H696,#REF!,$F$3:$F696),$AZ696&lt;&gt;""),INDEX(AV$3:AV$1048576,MATCH(MAX($AQ$3:$AQ695),$AQ$3:$AQ$1048576,0),0),""),E696)</f>
        <v/>
      </c>
      <c r="AW696" s="24" t="str">
        <f t="shared" si="1108"/>
        <v/>
      </c>
      <c r="AX696" s="13" t="str">
        <f t="shared" si="1109"/>
        <v/>
      </c>
      <c r="AY696" s="4" t="str">
        <f t="shared" si="1110"/>
        <v/>
      </c>
      <c r="AZ696" s="4" t="str">
        <f>IF(AX696="",IF(OR(AND(H696&lt;&gt;"",F696=""),COUNTA($H$3:$H$1048576)&gt;COUNTA($H$3:$H696)),INDEX(AX$3:AX696,MATCH(MAX($AQ$3:AQ696),AQ$3:AQ696,0),0),""),AX696)</f>
        <v/>
      </c>
      <c r="BA696" s="4" t="str">
        <f>IF(AY696="",IF(AND(H696&lt;&gt;"",F696=""),INDEX(AY$3:AY696,MATCH(MAX($AQ$3:AQ696),AQ$3:AQ696,0),0),""),AY696)</f>
        <v/>
      </c>
      <c r="BB696" s="82" t="str">
        <f>IF(BC696="","",RANK(BC696,BC$3:BC$1048576,1)+COUNTIF($BC$3:BC696,BC696)-1)</f>
        <v/>
      </c>
      <c r="BC696" s="139" t="str">
        <f t="shared" si="1111"/>
        <v/>
      </c>
      <c r="BD696" s="46" t="str">
        <f t="shared" si="1112"/>
        <v/>
      </c>
      <c r="BE696" s="46" t="str">
        <f t="shared" si="1113"/>
        <v/>
      </c>
      <c r="BF696" s="46" t="str">
        <f t="shared" si="1114"/>
        <v/>
      </c>
      <c r="BG696" s="4" t="str">
        <f t="shared" si="1115"/>
        <v/>
      </c>
      <c r="BH696" s="180" t="str">
        <f t="shared" si="1116"/>
        <v/>
      </c>
      <c r="BI696" s="16" t="str">
        <f t="shared" si="1117"/>
        <v/>
      </c>
      <c r="BJ696" s="52" t="str">
        <f>IF(BI696="","",IF(W696="","",IF(AND(K696=$K$1,$K$1&lt;&gt;""),$BT$2,IFERROR(IF(INDEX(価格設定!$D$5:$D$1048576,MATCH(Q696,価格設定!$B$5:$B$1048576,0),0)=価格設定!$D$3,$BT$2,$BS$2),$BS$2))))</f>
        <v/>
      </c>
      <c r="BK696" s="16" t="str">
        <f>IF(BI696="","",IF(COUNTIF($BI$3:BI696,BI696)=1,1,IF(AND(BI695=BI696,BH696=""),BK695,COUNTIF($BH$3:BH696,BH696))))</f>
        <v/>
      </c>
      <c r="BL696" s="52" t="str">
        <f t="shared" si="1118"/>
        <v/>
      </c>
      <c r="BM696" s="52" t="str">
        <f t="shared" si="1119"/>
        <v/>
      </c>
      <c r="BN696" s="119" t="str">
        <f t="shared" si="1120"/>
        <v/>
      </c>
      <c r="BO696" s="119" t="str">
        <f t="shared" si="1121"/>
        <v/>
      </c>
      <c r="BP696" s="17" t="str">
        <f t="shared" si="1122"/>
        <v/>
      </c>
      <c r="BQ696" s="17" t="str">
        <f t="shared" si="1123"/>
        <v/>
      </c>
      <c r="BR696" s="17" t="str">
        <f>IF(OR(BP696="",COUNTIF($BO$3:BO696,BO696)&lt;&gt;1),"",SUMIF(BO$3:BO$1048576,BO696,BP$3:BP$1048576))</f>
        <v/>
      </c>
      <c r="BS696" s="17" t="str">
        <f t="shared" si="1124"/>
        <v/>
      </c>
      <c r="BT696" s="17" t="str">
        <f t="shared" si="1125"/>
        <v/>
      </c>
      <c r="BU696" s="17" t="str">
        <f t="shared" si="1126"/>
        <v/>
      </c>
      <c r="BV696" s="24" t="str">
        <f t="shared" si="1127"/>
        <v/>
      </c>
      <c r="BW696" s="24" t="str">
        <f t="shared" si="1128"/>
        <v/>
      </c>
      <c r="BX696" s="24" t="str">
        <f t="shared" si="1129"/>
        <v/>
      </c>
      <c r="BY696" s="26" t="str">
        <f t="shared" si="1130"/>
        <v/>
      </c>
      <c r="BZ696" s="26" t="str">
        <f t="shared" si="1131"/>
        <v/>
      </c>
      <c r="CA696" s="26" t="str">
        <f t="shared" si="1132"/>
        <v/>
      </c>
      <c r="CB696" s="66" t="str">
        <f t="shared" si="1133"/>
        <v/>
      </c>
      <c r="CC696" s="65" t="str">
        <f t="shared" si="1134"/>
        <v/>
      </c>
      <c r="CD696" s="26" t="str">
        <f t="shared" si="1135"/>
        <v/>
      </c>
      <c r="CE696" s="26" t="str">
        <f t="shared" si="1136"/>
        <v/>
      </c>
      <c r="CF696" s="193" t="str">
        <f t="shared" si="1137"/>
        <v/>
      </c>
      <c r="CG696" s="193" t="str">
        <f t="shared" si="1138"/>
        <v/>
      </c>
      <c r="CH696" s="26" t="str">
        <f t="shared" si="1139"/>
        <v/>
      </c>
      <c r="CI696" s="26" t="str">
        <f t="shared" si="1140"/>
        <v/>
      </c>
      <c r="CJ696" s="65" t="str">
        <f t="shared" si="1141"/>
        <v/>
      </c>
      <c r="CK696" s="65" t="str">
        <f t="shared" si="1142"/>
        <v/>
      </c>
      <c r="CL696" s="64" t="str">
        <f t="shared" si="1143"/>
        <v/>
      </c>
      <c r="CM696" s="64" t="str">
        <f t="shared" si="1144"/>
        <v/>
      </c>
      <c r="CN696" s="65" t="str">
        <f t="shared" si="1145"/>
        <v/>
      </c>
      <c r="CP696" s="63" t="str">
        <f>IF(BH696="","",MAX($CP$3:CP695)+1)</f>
        <v/>
      </c>
      <c r="CQ696" s="24" t="str">
        <f t="shared" si="1146"/>
        <v/>
      </c>
      <c r="CR696" s="24" t="str">
        <f t="shared" si="1147"/>
        <v/>
      </c>
      <c r="CS696" s="24" t="str">
        <f t="shared" si="1148"/>
        <v/>
      </c>
      <c r="CT696" s="58" t="str">
        <f>IF(BO696="","",COUNTIF($BO$3:BO696,BO696)&amp;"@"&amp;BO696)</f>
        <v/>
      </c>
      <c r="CU696" s="16" t="str">
        <f t="shared" si="1086"/>
        <v/>
      </c>
      <c r="CV696" s="63" t="str">
        <f t="shared" si="1149"/>
        <v/>
      </c>
      <c r="CW696" s="16" t="str">
        <f t="shared" si="1150"/>
        <v/>
      </c>
      <c r="CX696" s="16" t="str">
        <f t="shared" si="1151"/>
        <v/>
      </c>
      <c r="CY696" s="16" t="str">
        <f t="shared" si="1152"/>
        <v/>
      </c>
      <c r="CZ696" s="85" t="str">
        <f t="shared" si="1153"/>
        <v/>
      </c>
      <c r="DA696" s="16" t="str">
        <f t="shared" si="1154"/>
        <v/>
      </c>
      <c r="DB696" s="16" t="str">
        <f t="shared" si="1155"/>
        <v/>
      </c>
      <c r="DC696" s="28" t="str">
        <f>IF(CP696="","",$DC$1&amp;(INDEX(価格設定!D$1:XFD$3,ROW(価格設定!$D$3),MATCH($AW696,価格設定!D$1:XFD$1,1))*100)&amp;"%")</f>
        <v/>
      </c>
      <c r="DD696" s="28" t="str">
        <f>IF(CP696="","",$DD$1&amp;(INDEX(価格設定!D$1:XFD$3,ROW(価格設定!$D$2),MATCH($AW696,価格設定!D$1:XFD$1,1))*100)&amp;"%")</f>
        <v/>
      </c>
      <c r="DE696" s="29" t="str">
        <f t="shared" si="1156"/>
        <v/>
      </c>
      <c r="DG696" s="58" t="str">
        <f t="shared" si="1157"/>
        <v/>
      </c>
      <c r="DH696" s="58" t="str">
        <f t="shared" si="1158"/>
        <v/>
      </c>
      <c r="DI696" s="58" t="str">
        <f t="shared" si="1159"/>
        <v/>
      </c>
      <c r="DJ696" s="85" t="str">
        <f t="shared" si="1160"/>
        <v/>
      </c>
      <c r="DL696" s="58" t="str">
        <f>IF(COUNTIF(DG$3:DG$1048576,DG696)=COUNTIF($DG$3:$DG696,DG696),DG696,"")</f>
        <v/>
      </c>
      <c r="DM696" s="85" t="str">
        <f t="shared" si="1161"/>
        <v/>
      </c>
      <c r="DN696" s="85" t="str">
        <f t="shared" si="1087"/>
        <v/>
      </c>
      <c r="DO696" s="85" t="str">
        <f t="shared" si="1087"/>
        <v/>
      </c>
      <c r="DP696" s="303"/>
      <c r="DQ696" s="17" t="str">
        <f t="shared" si="1088"/>
        <v/>
      </c>
      <c r="DR696" s="17" t="str">
        <f t="shared" si="1089"/>
        <v/>
      </c>
      <c r="DS696" s="17" t="str">
        <f t="shared" si="1090"/>
        <v/>
      </c>
      <c r="DU696" s="16" t="str">
        <f t="shared" si="1162"/>
        <v/>
      </c>
      <c r="DV696" s="16" t="str">
        <f>IF(DU696="","",COUNT($DU$3:DU696))</f>
        <v/>
      </c>
      <c r="DW696" s="16" t="str">
        <f t="shared" si="1163"/>
        <v/>
      </c>
      <c r="DX696" s="16" t="str">
        <f t="shared" si="1164"/>
        <v/>
      </c>
      <c r="DY696" s="16" t="str">
        <f>IF(DZ696="","",COUNTIF(DZ$3:DZ696,DZ696))</f>
        <v/>
      </c>
      <c r="DZ696" s="16" t="str">
        <f t="shared" si="1165"/>
        <v/>
      </c>
      <c r="EA696" s="16" t="str">
        <f t="shared" si="1166"/>
        <v/>
      </c>
      <c r="EB696" s="16" t="str">
        <f t="shared" si="1167"/>
        <v/>
      </c>
      <c r="EC696" s="16" t="str">
        <f t="shared" si="1168"/>
        <v/>
      </c>
      <c r="ED696" s="16" t="str">
        <f t="shared" si="1169"/>
        <v/>
      </c>
      <c r="EE696" s="16" t="str">
        <f t="shared" si="1170"/>
        <v/>
      </c>
      <c r="EF696" s="16" t="str">
        <f t="shared" si="1171"/>
        <v/>
      </c>
      <c r="EG696" s="16" t="str">
        <f t="shared" si="1172"/>
        <v/>
      </c>
      <c r="EH696" s="16" t="str">
        <f t="shared" si="1173"/>
        <v/>
      </c>
      <c r="EI696" s="16" t="str">
        <f t="shared" si="1174"/>
        <v/>
      </c>
      <c r="EJ696" s="16" t="str">
        <f t="shared" si="1175"/>
        <v/>
      </c>
      <c r="EK696" s="16" t="str">
        <f t="shared" si="1176"/>
        <v/>
      </c>
      <c r="EL696" s="58" t="str">
        <f t="shared" si="1177"/>
        <v/>
      </c>
      <c r="EM696" s="58" t="str">
        <f>IF(OR($DZ696="",CR696=""),IF($EL696="","",$EL696),IF(OR(CR696="なし",CR696=0),領収書!$H$1,CR696))</f>
        <v/>
      </c>
      <c r="EN696" s="58" t="str">
        <f>IF(OR($DZ696="",CS696=""),IF($EL696="","",$EL696),IF(OR(CS696="なし",CS696=0),入力!$EN$1,CS696))</f>
        <v/>
      </c>
      <c r="EO696" s="63" t="str">
        <f t="shared" si="1178"/>
        <v/>
      </c>
      <c r="EP696" s="63" t="str">
        <f t="shared" si="1179"/>
        <v/>
      </c>
      <c r="ER696" s="16" t="str">
        <f>IF(AND(COUNTIF($ET$3:ET696,ET696)=1,ET696&lt;&gt;""),MAX($ER$3:ER695)+1,"")</f>
        <v/>
      </c>
      <c r="ES696" s="16" t="str">
        <f>IF(価格設定!B698="","",価格設定!B698)</f>
        <v/>
      </c>
      <c r="ET696" s="16" t="str">
        <f>IF(価格設定!C698="","",価格設定!C698)</f>
        <v/>
      </c>
      <c r="EV696" s="16" t="str">
        <f t="shared" si="1091"/>
        <v/>
      </c>
      <c r="EW696" s="16" t="str">
        <f t="shared" si="1180"/>
        <v/>
      </c>
    </row>
    <row r="697" spans="1:153" ht="30" customHeight="1" x14ac:dyDescent="0.2">
      <c r="A697" s="225"/>
      <c r="B697" s="212"/>
      <c r="C697" s="221"/>
      <c r="D697" s="164"/>
      <c r="E697" s="165"/>
      <c r="F697" s="166"/>
      <c r="G697" s="167"/>
      <c r="H697" s="179"/>
      <c r="I697" s="306"/>
      <c r="J697" s="169"/>
      <c r="K697" s="179"/>
      <c r="L697" s="186"/>
      <c r="M697" s="186"/>
      <c r="N697" s="168"/>
      <c r="O697" s="170"/>
      <c r="P697" s="212"/>
      <c r="Q697" s="179" t="str">
        <f>IFERROR(IF(H697="","",IFERROR(INDEX(価格設定!$B$5:$B$1048576,MATCH(H697,価格設定!$B$5:$B$1048576,0),0),INDEX(価格設定!$B$5:$B$1048576,MATCH("*"&amp;H697&amp;"*",価格設定!$B$5:$B$1048576,0),0))),H697)</f>
        <v/>
      </c>
      <c r="R697" s="250" t="str">
        <f>IFERROR(IF(Q697="",IF(K697="","",K697),IF(K697="",IF(INDEX(価格設定!$C$5:$C$1048576,MATCH(Q697,価格設定!$B$5:$B$1048576,0),0)=0,"",INDEX(価格設定!$C$5:$C$1048576,MATCH(Q697,価格設定!$B$5:$B$1048576,0),0)),IF(K697="なし","",K697))),"")</f>
        <v/>
      </c>
      <c r="S697" s="308" t="str">
        <f t="shared" si="1092"/>
        <v/>
      </c>
      <c r="T697" s="126" t="str">
        <f>IFERROR(IF(J697="",IF(INDEX(価格設定!$E$5:$R$1048576,MATCH($Q697,価格設定!B$5:B$1048576,0),MATCH($AW697,価格設定!E$1:X$1,1))=0,"",INDEX(価格設定!$E$5:$R$1048576,MATCH($Q697,価格設定!B$5:B$1048576,0),MATCH($AW697,価格設定!E$1:X$1,1))),J697),"")</f>
        <v/>
      </c>
      <c r="U697" s="126" t="str">
        <f t="shared" si="1093"/>
        <v/>
      </c>
      <c r="V697" s="132" t="str">
        <f t="shared" si="1094"/>
        <v/>
      </c>
      <c r="W697" s="127" t="str">
        <f>IFERROR(IF(OR(T697="",T697&lt;0),"",IFERROR(INDEX(価格設定!E$2:X$3,IF(AND(K697=$K$1,$K$1&lt;&gt;""),ROW(価格設定!$D$3)-1,MATCH(INDEX(価格設定!$D$5:$D$1048576,MATCH(Q697,価格設定!$B$5:$B$1048576,0),0),価格設定!$D$2:$D$3,0)),MATCH($AW697,価格設定!E$1:X$1,1)),INDEX(価格設定!E$2:X$2,0,MATCH($AW697,価格設定!E$1:X$1,1)))),"")</f>
        <v/>
      </c>
      <c r="X697" s="126" t="str">
        <f t="shared" si="1085"/>
        <v/>
      </c>
      <c r="Y697" s="128" t="str">
        <f t="shared" si="1095"/>
        <v/>
      </c>
      <c r="Z697" s="126" t="str">
        <f t="shared" si="1096"/>
        <v/>
      </c>
      <c r="AA697" s="129" t="str">
        <f t="shared" si="1097"/>
        <v/>
      </c>
      <c r="AB697" s="126" t="str">
        <f t="shared" si="1098"/>
        <v/>
      </c>
      <c r="AC697" s="280" t="str">
        <f t="shared" si="1099"/>
        <v/>
      </c>
      <c r="AD697" s="15"/>
      <c r="AE697" s="204" t="str">
        <f>IF(AF697="","",COUNT($AF$3:AF697))</f>
        <v/>
      </c>
      <c r="AF697" s="206" t="str">
        <f t="shared" si="1100"/>
        <v/>
      </c>
      <c r="AG697" s="204" t="str">
        <f t="shared" si="1101"/>
        <v/>
      </c>
      <c r="AH697" s="204" t="str">
        <f t="shared" si="1102"/>
        <v/>
      </c>
      <c r="AI697" s="287"/>
      <c r="AJ697" s="15"/>
      <c r="AK697" s="138" t="str">
        <f t="shared" si="1103"/>
        <v/>
      </c>
      <c r="AL697" s="131" t="str">
        <f t="shared" si="1104"/>
        <v/>
      </c>
      <c r="AM697" s="131" t="str">
        <f t="shared" si="1105"/>
        <v/>
      </c>
      <c r="AN697" s="313" t="str">
        <f t="shared" si="1106"/>
        <v/>
      </c>
      <c r="AO697" s="316" t="str">
        <f t="shared" si="1107"/>
        <v/>
      </c>
      <c r="AP697" s="18"/>
      <c r="AQ697" s="3" t="str">
        <f>IF(F697="","",MAX($AQ$3:AQ696)+1)</f>
        <v/>
      </c>
      <c r="AR697" s="3" t="str">
        <f>IF(OR(AQ697="",BB697=""),"",MAX($AR$3:AR696)+1)</f>
        <v/>
      </c>
      <c r="AS697" s="3" t="str">
        <f>IF(CQ697="","",RANK(CQ697,CQ$3:CQ$1048576,1)+COUNTIF($CQ$3:CQ697,CQ697)-1)</f>
        <v/>
      </c>
      <c r="AT697" s="21" t="str">
        <f>IF(C697="",IF(OR(AND($H697&lt;&gt;"",C697=""),AND($F696=$F697,$AZ697&lt;&gt;""),COUNTA($H$3:$H$1048576,#REF!,$F$3:$F$1048576)&gt;COUNTA($H$3:$H697,#REF!,$F$3:$F697),$AZ697&lt;&gt;""),INDEX(AT$3:AT$1048576,MATCH(MAX($AQ$3:$AQ696),$AQ$3:$AQ$1048576,0),0),""),C697)</f>
        <v/>
      </c>
      <c r="AU697" s="21" t="str">
        <f>IF(D697="",IF(OR(AND($H697&lt;&gt;"",D697=""),AND($F696=$F697,$AZ697&lt;&gt;""),COUNTA($H$3:$H$1048576,#REF!,$F$3:$F$1048576)&gt;COUNTA($H$3:$H697,#REF!,$F$3:$F697),$AZ697&lt;&gt;""),INDEX(AU$3:AU$1048576,MATCH(MAX($AQ$3:$AQ696),$AQ$3:$AQ$1048576,0),0),""),D697)</f>
        <v/>
      </c>
      <c r="AV697" s="21" t="str">
        <f>IF(E697="",IF(OR(AND($H697&lt;&gt;"",E697=""),AND($F696=$F697,$AZ697&lt;&gt;""),COUNTA($H$3:$H$1048576,#REF!,$F$3:$F$1048576)&gt;COUNTA($H$3:$H697,#REF!,$F$3:$F697),$AZ697&lt;&gt;""),INDEX(AV$3:AV$1048576,MATCH(MAX($AQ$3:$AQ696),$AQ$3:$AQ$1048576,0),0),""),E697)</f>
        <v/>
      </c>
      <c r="AW697" s="24" t="str">
        <f t="shared" si="1108"/>
        <v/>
      </c>
      <c r="AX697" s="13" t="str">
        <f t="shared" si="1109"/>
        <v/>
      </c>
      <c r="AY697" s="4" t="str">
        <f t="shared" si="1110"/>
        <v/>
      </c>
      <c r="AZ697" s="4" t="str">
        <f>IF(AX697="",IF(OR(AND(H697&lt;&gt;"",F697=""),COUNTA($H$3:$H$1048576)&gt;COUNTA($H$3:$H697)),INDEX(AX$3:AX697,MATCH(MAX($AQ$3:AQ697),AQ$3:AQ697,0),0),""),AX697)</f>
        <v/>
      </c>
      <c r="BA697" s="4" t="str">
        <f>IF(AY697="",IF(AND(H697&lt;&gt;"",F697=""),INDEX(AY$3:AY697,MATCH(MAX($AQ$3:AQ697),AQ$3:AQ697,0),0),""),AY697)</f>
        <v/>
      </c>
      <c r="BB697" s="82" t="str">
        <f>IF(BC697="","",RANK(BC697,BC$3:BC$1048576,1)+COUNTIF($BC$3:BC697,BC697)-1)</f>
        <v/>
      </c>
      <c r="BC697" s="139" t="str">
        <f t="shared" si="1111"/>
        <v/>
      </c>
      <c r="BD697" s="46" t="str">
        <f t="shared" si="1112"/>
        <v/>
      </c>
      <c r="BE697" s="46" t="str">
        <f t="shared" si="1113"/>
        <v/>
      </c>
      <c r="BF697" s="46" t="str">
        <f t="shared" si="1114"/>
        <v/>
      </c>
      <c r="BG697" s="4" t="str">
        <f t="shared" si="1115"/>
        <v/>
      </c>
      <c r="BH697" s="180" t="str">
        <f t="shared" si="1116"/>
        <v/>
      </c>
      <c r="BI697" s="16" t="str">
        <f t="shared" si="1117"/>
        <v/>
      </c>
      <c r="BJ697" s="52" t="str">
        <f>IF(BI697="","",IF(W697="","",IF(AND(K697=$K$1,$K$1&lt;&gt;""),$BT$2,IFERROR(IF(INDEX(価格設定!$D$5:$D$1048576,MATCH(Q697,価格設定!$B$5:$B$1048576,0),0)=価格設定!$D$3,$BT$2,$BS$2),$BS$2))))</f>
        <v/>
      </c>
      <c r="BK697" s="16" t="str">
        <f>IF(BI697="","",IF(COUNTIF($BI$3:BI697,BI697)=1,1,IF(AND(BI696=BI697,BH697=""),BK696,COUNTIF($BH$3:BH697,BH697))))</f>
        <v/>
      </c>
      <c r="BL697" s="52" t="str">
        <f t="shared" si="1118"/>
        <v/>
      </c>
      <c r="BM697" s="52" t="str">
        <f t="shared" si="1119"/>
        <v/>
      </c>
      <c r="BN697" s="119" t="str">
        <f t="shared" si="1120"/>
        <v/>
      </c>
      <c r="BO697" s="119" t="str">
        <f t="shared" si="1121"/>
        <v/>
      </c>
      <c r="BP697" s="17" t="str">
        <f t="shared" si="1122"/>
        <v/>
      </c>
      <c r="BQ697" s="17" t="str">
        <f t="shared" si="1123"/>
        <v/>
      </c>
      <c r="BR697" s="17" t="str">
        <f>IF(OR(BP697="",COUNTIF($BO$3:BO697,BO697)&lt;&gt;1),"",SUMIF(BO$3:BO$1048576,BO697,BP$3:BP$1048576))</f>
        <v/>
      </c>
      <c r="BS697" s="17" t="str">
        <f t="shared" si="1124"/>
        <v/>
      </c>
      <c r="BT697" s="17" t="str">
        <f t="shared" si="1125"/>
        <v/>
      </c>
      <c r="BU697" s="17" t="str">
        <f t="shared" si="1126"/>
        <v/>
      </c>
      <c r="BV697" s="24" t="str">
        <f t="shared" si="1127"/>
        <v/>
      </c>
      <c r="BW697" s="24" t="str">
        <f t="shared" si="1128"/>
        <v/>
      </c>
      <c r="BX697" s="24" t="str">
        <f t="shared" si="1129"/>
        <v/>
      </c>
      <c r="BY697" s="26" t="str">
        <f t="shared" si="1130"/>
        <v/>
      </c>
      <c r="BZ697" s="26" t="str">
        <f t="shared" si="1131"/>
        <v/>
      </c>
      <c r="CA697" s="26" t="str">
        <f t="shared" si="1132"/>
        <v/>
      </c>
      <c r="CB697" s="66" t="str">
        <f t="shared" si="1133"/>
        <v/>
      </c>
      <c r="CC697" s="65" t="str">
        <f t="shared" si="1134"/>
        <v/>
      </c>
      <c r="CD697" s="26" t="str">
        <f t="shared" si="1135"/>
        <v/>
      </c>
      <c r="CE697" s="26" t="str">
        <f t="shared" si="1136"/>
        <v/>
      </c>
      <c r="CF697" s="193" t="str">
        <f t="shared" si="1137"/>
        <v/>
      </c>
      <c r="CG697" s="193" t="str">
        <f t="shared" si="1138"/>
        <v/>
      </c>
      <c r="CH697" s="26" t="str">
        <f t="shared" si="1139"/>
        <v/>
      </c>
      <c r="CI697" s="26" t="str">
        <f t="shared" si="1140"/>
        <v/>
      </c>
      <c r="CJ697" s="65" t="str">
        <f t="shared" si="1141"/>
        <v/>
      </c>
      <c r="CK697" s="65" t="str">
        <f t="shared" si="1142"/>
        <v/>
      </c>
      <c r="CL697" s="64" t="str">
        <f t="shared" si="1143"/>
        <v/>
      </c>
      <c r="CM697" s="64" t="str">
        <f t="shared" si="1144"/>
        <v/>
      </c>
      <c r="CN697" s="65" t="str">
        <f t="shared" si="1145"/>
        <v/>
      </c>
      <c r="CP697" s="63" t="str">
        <f>IF(BH697="","",MAX($CP$3:CP696)+1)</f>
        <v/>
      </c>
      <c r="CQ697" s="24" t="str">
        <f t="shared" si="1146"/>
        <v/>
      </c>
      <c r="CR697" s="24" t="str">
        <f t="shared" si="1147"/>
        <v/>
      </c>
      <c r="CS697" s="24" t="str">
        <f t="shared" si="1148"/>
        <v/>
      </c>
      <c r="CT697" s="58" t="str">
        <f>IF(BO697="","",COUNTIF($BO$3:BO697,BO697)&amp;"@"&amp;BO697)</f>
        <v/>
      </c>
      <c r="CU697" s="16" t="str">
        <f t="shared" si="1086"/>
        <v/>
      </c>
      <c r="CV697" s="63" t="str">
        <f t="shared" si="1149"/>
        <v/>
      </c>
      <c r="CW697" s="16" t="str">
        <f t="shared" si="1150"/>
        <v/>
      </c>
      <c r="CX697" s="16" t="str">
        <f t="shared" si="1151"/>
        <v/>
      </c>
      <c r="CY697" s="16" t="str">
        <f t="shared" si="1152"/>
        <v/>
      </c>
      <c r="CZ697" s="85" t="str">
        <f t="shared" si="1153"/>
        <v/>
      </c>
      <c r="DA697" s="16" t="str">
        <f t="shared" si="1154"/>
        <v/>
      </c>
      <c r="DB697" s="16" t="str">
        <f t="shared" si="1155"/>
        <v/>
      </c>
      <c r="DC697" s="28" t="str">
        <f>IF(CP697="","",$DC$1&amp;(INDEX(価格設定!D$1:XFD$3,ROW(価格設定!$D$3),MATCH($AW697,価格設定!D$1:XFD$1,1))*100)&amp;"%")</f>
        <v/>
      </c>
      <c r="DD697" s="28" t="str">
        <f>IF(CP697="","",$DD$1&amp;(INDEX(価格設定!D$1:XFD$3,ROW(価格設定!$D$2),MATCH($AW697,価格設定!D$1:XFD$1,1))*100)&amp;"%")</f>
        <v/>
      </c>
      <c r="DE697" s="29" t="str">
        <f t="shared" si="1156"/>
        <v/>
      </c>
      <c r="DG697" s="58" t="str">
        <f t="shared" si="1157"/>
        <v/>
      </c>
      <c r="DH697" s="58" t="str">
        <f t="shared" si="1158"/>
        <v/>
      </c>
      <c r="DI697" s="58" t="str">
        <f t="shared" si="1159"/>
        <v/>
      </c>
      <c r="DJ697" s="85" t="str">
        <f t="shared" si="1160"/>
        <v/>
      </c>
      <c r="DL697" s="58" t="str">
        <f>IF(COUNTIF(DG$3:DG$1048576,DG697)=COUNTIF($DG$3:$DG697,DG697),DG697,"")</f>
        <v/>
      </c>
      <c r="DM697" s="85" t="str">
        <f t="shared" si="1161"/>
        <v/>
      </c>
      <c r="DN697" s="85" t="str">
        <f t="shared" si="1087"/>
        <v/>
      </c>
      <c r="DO697" s="85" t="str">
        <f t="shared" si="1087"/>
        <v/>
      </c>
      <c r="DP697" s="303"/>
      <c r="DQ697" s="17" t="str">
        <f t="shared" si="1088"/>
        <v/>
      </c>
      <c r="DR697" s="17" t="str">
        <f t="shared" si="1089"/>
        <v/>
      </c>
      <c r="DS697" s="17" t="str">
        <f t="shared" si="1090"/>
        <v/>
      </c>
      <c r="DU697" s="16" t="str">
        <f t="shared" si="1162"/>
        <v/>
      </c>
      <c r="DV697" s="16" t="str">
        <f>IF(DU697="","",COUNT($DU$3:DU697))</f>
        <v/>
      </c>
      <c r="DW697" s="16" t="str">
        <f t="shared" si="1163"/>
        <v/>
      </c>
      <c r="DX697" s="16" t="str">
        <f t="shared" si="1164"/>
        <v/>
      </c>
      <c r="DY697" s="16" t="str">
        <f>IF(DZ697="","",COUNTIF(DZ$3:DZ697,DZ697))</f>
        <v/>
      </c>
      <c r="DZ697" s="16" t="str">
        <f t="shared" si="1165"/>
        <v/>
      </c>
      <c r="EA697" s="16" t="str">
        <f t="shared" si="1166"/>
        <v/>
      </c>
      <c r="EB697" s="16" t="str">
        <f t="shared" si="1167"/>
        <v/>
      </c>
      <c r="EC697" s="16" t="str">
        <f t="shared" si="1168"/>
        <v/>
      </c>
      <c r="ED697" s="16" t="str">
        <f t="shared" si="1169"/>
        <v/>
      </c>
      <c r="EE697" s="16" t="str">
        <f t="shared" si="1170"/>
        <v/>
      </c>
      <c r="EF697" s="16" t="str">
        <f t="shared" si="1171"/>
        <v/>
      </c>
      <c r="EG697" s="16" t="str">
        <f t="shared" si="1172"/>
        <v/>
      </c>
      <c r="EH697" s="16" t="str">
        <f t="shared" si="1173"/>
        <v/>
      </c>
      <c r="EI697" s="16" t="str">
        <f t="shared" si="1174"/>
        <v/>
      </c>
      <c r="EJ697" s="16" t="str">
        <f t="shared" si="1175"/>
        <v/>
      </c>
      <c r="EK697" s="16" t="str">
        <f t="shared" si="1176"/>
        <v/>
      </c>
      <c r="EL697" s="58" t="str">
        <f t="shared" si="1177"/>
        <v/>
      </c>
      <c r="EM697" s="58" t="str">
        <f>IF(OR($DZ697="",CR697=""),IF($EL697="","",$EL697),IF(OR(CR697="なし",CR697=0),領収書!$H$1,CR697))</f>
        <v/>
      </c>
      <c r="EN697" s="58" t="str">
        <f>IF(OR($DZ697="",CS697=""),IF($EL697="","",$EL697),IF(OR(CS697="なし",CS697=0),入力!$EN$1,CS697))</f>
        <v/>
      </c>
      <c r="EO697" s="63" t="str">
        <f t="shared" si="1178"/>
        <v/>
      </c>
      <c r="EP697" s="63" t="str">
        <f t="shared" si="1179"/>
        <v/>
      </c>
      <c r="ER697" s="16" t="str">
        <f>IF(AND(COUNTIF($ET$3:ET697,ET697)=1,ET697&lt;&gt;""),MAX($ER$3:ER696)+1,"")</f>
        <v/>
      </c>
      <c r="ES697" s="16" t="str">
        <f>IF(価格設定!B699="","",価格設定!B699)</f>
        <v/>
      </c>
      <c r="ET697" s="16" t="str">
        <f>IF(価格設定!C699="","",価格設定!C699)</f>
        <v/>
      </c>
      <c r="EV697" s="16" t="str">
        <f t="shared" si="1091"/>
        <v/>
      </c>
      <c r="EW697" s="16" t="str">
        <f t="shared" si="1180"/>
        <v/>
      </c>
    </row>
    <row r="698" spans="1:153" ht="30" customHeight="1" x14ac:dyDescent="0.2">
      <c r="A698" s="225"/>
      <c r="B698" s="212"/>
      <c r="C698" s="221"/>
      <c r="D698" s="164"/>
      <c r="E698" s="165"/>
      <c r="F698" s="166"/>
      <c r="G698" s="167"/>
      <c r="H698" s="179"/>
      <c r="I698" s="306"/>
      <c r="J698" s="169"/>
      <c r="K698" s="179"/>
      <c r="L698" s="186"/>
      <c r="M698" s="186"/>
      <c r="N698" s="168"/>
      <c r="O698" s="170"/>
      <c r="P698" s="212"/>
      <c r="Q698" s="179" t="str">
        <f>IFERROR(IF(H698="","",IFERROR(INDEX(価格設定!$B$5:$B$1048576,MATCH(H698,価格設定!$B$5:$B$1048576,0),0),INDEX(価格設定!$B$5:$B$1048576,MATCH("*"&amp;H698&amp;"*",価格設定!$B$5:$B$1048576,0),0))),H698)</f>
        <v/>
      </c>
      <c r="R698" s="250" t="str">
        <f>IFERROR(IF(Q698="",IF(K698="","",K698),IF(K698="",IF(INDEX(価格設定!$C$5:$C$1048576,MATCH(Q698,価格設定!$B$5:$B$1048576,0),0)=0,"",INDEX(価格設定!$C$5:$C$1048576,MATCH(Q698,価格設定!$B$5:$B$1048576,0),0)),IF(K698="なし","",K698))),"")</f>
        <v/>
      </c>
      <c r="S698" s="308" t="str">
        <f t="shared" si="1092"/>
        <v/>
      </c>
      <c r="T698" s="126" t="str">
        <f>IFERROR(IF(J698="",IF(INDEX(価格設定!$E$5:$R$1048576,MATCH($Q698,価格設定!B$5:B$1048576,0),MATCH($AW698,価格設定!E$1:X$1,1))=0,"",INDEX(価格設定!$E$5:$R$1048576,MATCH($Q698,価格設定!B$5:B$1048576,0),MATCH($AW698,価格設定!E$1:X$1,1))),J698),"")</f>
        <v/>
      </c>
      <c r="U698" s="126" t="str">
        <f t="shared" si="1093"/>
        <v/>
      </c>
      <c r="V698" s="132" t="str">
        <f t="shared" si="1094"/>
        <v/>
      </c>
      <c r="W698" s="127" t="str">
        <f>IFERROR(IF(OR(T698="",T698&lt;0),"",IFERROR(INDEX(価格設定!E$2:X$3,IF(AND(K698=$K$1,$K$1&lt;&gt;""),ROW(価格設定!$D$3)-1,MATCH(INDEX(価格設定!$D$5:$D$1048576,MATCH(Q698,価格設定!$B$5:$B$1048576,0),0),価格設定!$D$2:$D$3,0)),MATCH($AW698,価格設定!E$1:X$1,1)),INDEX(価格設定!E$2:X$2,0,MATCH($AW698,価格設定!E$1:X$1,1)))),"")</f>
        <v/>
      </c>
      <c r="X698" s="126" t="str">
        <f t="shared" si="1085"/>
        <v/>
      </c>
      <c r="Y698" s="128" t="str">
        <f t="shared" si="1095"/>
        <v/>
      </c>
      <c r="Z698" s="126" t="str">
        <f t="shared" si="1096"/>
        <v/>
      </c>
      <c r="AA698" s="129" t="str">
        <f t="shared" si="1097"/>
        <v/>
      </c>
      <c r="AB698" s="126" t="str">
        <f t="shared" si="1098"/>
        <v/>
      </c>
      <c r="AC698" s="280" t="str">
        <f t="shared" si="1099"/>
        <v/>
      </c>
      <c r="AD698" s="15"/>
      <c r="AE698" s="204" t="str">
        <f>IF(AF698="","",COUNT($AF$3:AF698))</f>
        <v/>
      </c>
      <c r="AF698" s="206" t="str">
        <f t="shared" si="1100"/>
        <v/>
      </c>
      <c r="AG698" s="204" t="str">
        <f t="shared" si="1101"/>
        <v/>
      </c>
      <c r="AH698" s="204" t="str">
        <f t="shared" si="1102"/>
        <v/>
      </c>
      <c r="AI698" s="287"/>
      <c r="AJ698" s="15"/>
      <c r="AK698" s="138" t="str">
        <f t="shared" si="1103"/>
        <v/>
      </c>
      <c r="AL698" s="131" t="str">
        <f t="shared" si="1104"/>
        <v/>
      </c>
      <c r="AM698" s="131" t="str">
        <f t="shared" si="1105"/>
        <v/>
      </c>
      <c r="AN698" s="313" t="str">
        <f t="shared" si="1106"/>
        <v/>
      </c>
      <c r="AO698" s="316" t="str">
        <f t="shared" si="1107"/>
        <v/>
      </c>
      <c r="AP698" s="18"/>
      <c r="AQ698" s="3" t="str">
        <f>IF(F698="","",MAX($AQ$3:AQ697)+1)</f>
        <v/>
      </c>
      <c r="AR698" s="3" t="str">
        <f>IF(OR(AQ698="",BB698=""),"",MAX($AR$3:AR697)+1)</f>
        <v/>
      </c>
      <c r="AS698" s="3" t="str">
        <f>IF(CQ698="","",RANK(CQ698,CQ$3:CQ$1048576,1)+COUNTIF($CQ$3:CQ698,CQ698)-1)</f>
        <v/>
      </c>
      <c r="AT698" s="21" t="str">
        <f>IF(C698="",IF(OR(AND($H698&lt;&gt;"",C698=""),AND($F697=$F698,$AZ698&lt;&gt;""),COUNTA($H$3:$H$1048576,#REF!,$F$3:$F$1048576)&gt;COUNTA($H$3:$H698,#REF!,$F$3:$F698),$AZ698&lt;&gt;""),INDEX(AT$3:AT$1048576,MATCH(MAX($AQ$3:$AQ697),$AQ$3:$AQ$1048576,0),0),""),C698)</f>
        <v/>
      </c>
      <c r="AU698" s="21" t="str">
        <f>IF(D698="",IF(OR(AND($H698&lt;&gt;"",D698=""),AND($F697=$F698,$AZ698&lt;&gt;""),COUNTA($H$3:$H$1048576,#REF!,$F$3:$F$1048576)&gt;COUNTA($H$3:$H698,#REF!,$F$3:$F698),$AZ698&lt;&gt;""),INDEX(AU$3:AU$1048576,MATCH(MAX($AQ$3:$AQ697),$AQ$3:$AQ$1048576,0),0),""),D698)</f>
        <v/>
      </c>
      <c r="AV698" s="21" t="str">
        <f>IF(E698="",IF(OR(AND($H698&lt;&gt;"",E698=""),AND($F697=$F698,$AZ698&lt;&gt;""),COUNTA($H$3:$H$1048576,#REF!,$F$3:$F$1048576)&gt;COUNTA($H$3:$H698,#REF!,$F$3:$F698),$AZ698&lt;&gt;""),INDEX(AV$3:AV$1048576,MATCH(MAX($AQ$3:$AQ697),$AQ$3:$AQ$1048576,0),0),""),E698)</f>
        <v/>
      </c>
      <c r="AW698" s="24" t="str">
        <f t="shared" si="1108"/>
        <v/>
      </c>
      <c r="AX698" s="13" t="str">
        <f t="shared" si="1109"/>
        <v/>
      </c>
      <c r="AY698" s="4" t="str">
        <f t="shared" si="1110"/>
        <v/>
      </c>
      <c r="AZ698" s="4" t="str">
        <f>IF(AX698="",IF(OR(AND(H698&lt;&gt;"",F698=""),COUNTA($H$3:$H$1048576)&gt;COUNTA($H$3:$H698)),INDEX(AX$3:AX698,MATCH(MAX($AQ$3:AQ698),AQ$3:AQ698,0),0),""),AX698)</f>
        <v/>
      </c>
      <c r="BA698" s="4" t="str">
        <f>IF(AY698="",IF(AND(H698&lt;&gt;"",F698=""),INDEX(AY$3:AY698,MATCH(MAX($AQ$3:AQ698),AQ$3:AQ698,0),0),""),AY698)</f>
        <v/>
      </c>
      <c r="BB698" s="82" t="str">
        <f>IF(BC698="","",RANK(BC698,BC$3:BC$1048576,1)+COUNTIF($BC$3:BC698,BC698)-1)</f>
        <v/>
      </c>
      <c r="BC698" s="139" t="str">
        <f t="shared" si="1111"/>
        <v/>
      </c>
      <c r="BD698" s="46" t="str">
        <f t="shared" si="1112"/>
        <v/>
      </c>
      <c r="BE698" s="46" t="str">
        <f t="shared" si="1113"/>
        <v/>
      </c>
      <c r="BF698" s="46" t="str">
        <f t="shared" si="1114"/>
        <v/>
      </c>
      <c r="BG698" s="4" t="str">
        <f t="shared" si="1115"/>
        <v/>
      </c>
      <c r="BH698" s="180" t="str">
        <f t="shared" si="1116"/>
        <v/>
      </c>
      <c r="BI698" s="16" t="str">
        <f t="shared" si="1117"/>
        <v/>
      </c>
      <c r="BJ698" s="52" t="str">
        <f>IF(BI698="","",IF(W698="","",IF(AND(K698=$K$1,$K$1&lt;&gt;""),$BT$2,IFERROR(IF(INDEX(価格設定!$D$5:$D$1048576,MATCH(Q698,価格設定!$B$5:$B$1048576,0),0)=価格設定!$D$3,$BT$2,$BS$2),$BS$2))))</f>
        <v/>
      </c>
      <c r="BK698" s="16" t="str">
        <f>IF(BI698="","",IF(COUNTIF($BI$3:BI698,BI698)=1,1,IF(AND(BI697=BI698,BH698=""),BK697,COUNTIF($BH$3:BH698,BH698))))</f>
        <v/>
      </c>
      <c r="BL698" s="52" t="str">
        <f t="shared" si="1118"/>
        <v/>
      </c>
      <c r="BM698" s="52" t="str">
        <f t="shared" si="1119"/>
        <v/>
      </c>
      <c r="BN698" s="119" t="str">
        <f t="shared" si="1120"/>
        <v/>
      </c>
      <c r="BO698" s="119" t="str">
        <f t="shared" si="1121"/>
        <v/>
      </c>
      <c r="BP698" s="17" t="str">
        <f t="shared" si="1122"/>
        <v/>
      </c>
      <c r="BQ698" s="17" t="str">
        <f t="shared" si="1123"/>
        <v/>
      </c>
      <c r="BR698" s="17" t="str">
        <f>IF(OR(BP698="",COUNTIF($BO$3:BO698,BO698)&lt;&gt;1),"",SUMIF(BO$3:BO$1048576,BO698,BP$3:BP$1048576))</f>
        <v/>
      </c>
      <c r="BS698" s="17" t="str">
        <f t="shared" si="1124"/>
        <v/>
      </c>
      <c r="BT698" s="17" t="str">
        <f t="shared" si="1125"/>
        <v/>
      </c>
      <c r="BU698" s="17" t="str">
        <f t="shared" si="1126"/>
        <v/>
      </c>
      <c r="BV698" s="24" t="str">
        <f t="shared" si="1127"/>
        <v/>
      </c>
      <c r="BW698" s="24" t="str">
        <f t="shared" si="1128"/>
        <v/>
      </c>
      <c r="BX698" s="24" t="str">
        <f t="shared" si="1129"/>
        <v/>
      </c>
      <c r="BY698" s="26" t="str">
        <f t="shared" si="1130"/>
        <v/>
      </c>
      <c r="BZ698" s="26" t="str">
        <f t="shared" si="1131"/>
        <v/>
      </c>
      <c r="CA698" s="26" t="str">
        <f t="shared" si="1132"/>
        <v/>
      </c>
      <c r="CB698" s="66" t="str">
        <f t="shared" si="1133"/>
        <v/>
      </c>
      <c r="CC698" s="65" t="str">
        <f t="shared" si="1134"/>
        <v/>
      </c>
      <c r="CD698" s="26" t="str">
        <f t="shared" si="1135"/>
        <v/>
      </c>
      <c r="CE698" s="26" t="str">
        <f t="shared" si="1136"/>
        <v/>
      </c>
      <c r="CF698" s="193" t="str">
        <f t="shared" si="1137"/>
        <v/>
      </c>
      <c r="CG698" s="193" t="str">
        <f t="shared" si="1138"/>
        <v/>
      </c>
      <c r="CH698" s="26" t="str">
        <f t="shared" si="1139"/>
        <v/>
      </c>
      <c r="CI698" s="26" t="str">
        <f t="shared" si="1140"/>
        <v/>
      </c>
      <c r="CJ698" s="65" t="str">
        <f t="shared" si="1141"/>
        <v/>
      </c>
      <c r="CK698" s="65" t="str">
        <f t="shared" si="1142"/>
        <v/>
      </c>
      <c r="CL698" s="64" t="str">
        <f t="shared" si="1143"/>
        <v/>
      </c>
      <c r="CM698" s="64" t="str">
        <f t="shared" si="1144"/>
        <v/>
      </c>
      <c r="CN698" s="65" t="str">
        <f t="shared" si="1145"/>
        <v/>
      </c>
      <c r="CP698" s="63" t="str">
        <f>IF(BH698="","",MAX($CP$3:CP697)+1)</f>
        <v/>
      </c>
      <c r="CQ698" s="24" t="str">
        <f t="shared" si="1146"/>
        <v/>
      </c>
      <c r="CR698" s="24" t="str">
        <f t="shared" si="1147"/>
        <v/>
      </c>
      <c r="CS698" s="24" t="str">
        <f t="shared" si="1148"/>
        <v/>
      </c>
      <c r="CT698" s="58" t="str">
        <f>IF(BO698="","",COUNTIF($BO$3:BO698,BO698)&amp;"@"&amp;BO698)</f>
        <v/>
      </c>
      <c r="CU698" s="16" t="str">
        <f t="shared" si="1086"/>
        <v/>
      </c>
      <c r="CV698" s="63" t="str">
        <f t="shared" si="1149"/>
        <v/>
      </c>
      <c r="CW698" s="16" t="str">
        <f t="shared" si="1150"/>
        <v/>
      </c>
      <c r="CX698" s="16" t="str">
        <f t="shared" si="1151"/>
        <v/>
      </c>
      <c r="CY698" s="16" t="str">
        <f t="shared" si="1152"/>
        <v/>
      </c>
      <c r="CZ698" s="85" t="str">
        <f t="shared" si="1153"/>
        <v/>
      </c>
      <c r="DA698" s="16" t="str">
        <f t="shared" si="1154"/>
        <v/>
      </c>
      <c r="DB698" s="16" t="str">
        <f t="shared" si="1155"/>
        <v/>
      </c>
      <c r="DC698" s="28" t="str">
        <f>IF(CP698="","",$DC$1&amp;(INDEX(価格設定!D$1:XFD$3,ROW(価格設定!$D$3),MATCH($AW698,価格設定!D$1:XFD$1,1))*100)&amp;"%")</f>
        <v/>
      </c>
      <c r="DD698" s="28" t="str">
        <f>IF(CP698="","",$DD$1&amp;(INDEX(価格設定!D$1:XFD$3,ROW(価格設定!$D$2),MATCH($AW698,価格設定!D$1:XFD$1,1))*100)&amp;"%")</f>
        <v/>
      </c>
      <c r="DE698" s="29" t="str">
        <f t="shared" si="1156"/>
        <v/>
      </c>
      <c r="DG698" s="58" t="str">
        <f t="shared" si="1157"/>
        <v/>
      </c>
      <c r="DH698" s="58" t="str">
        <f t="shared" si="1158"/>
        <v/>
      </c>
      <c r="DI698" s="58" t="str">
        <f t="shared" si="1159"/>
        <v/>
      </c>
      <c r="DJ698" s="85" t="str">
        <f t="shared" si="1160"/>
        <v/>
      </c>
      <c r="DL698" s="58" t="str">
        <f>IF(COUNTIF(DG$3:DG$1048576,DG698)=COUNTIF($DG$3:$DG698,DG698),DG698,"")</f>
        <v/>
      </c>
      <c r="DM698" s="85" t="str">
        <f t="shared" si="1161"/>
        <v/>
      </c>
      <c r="DN698" s="85" t="str">
        <f t="shared" si="1087"/>
        <v/>
      </c>
      <c r="DO698" s="85" t="str">
        <f t="shared" si="1087"/>
        <v/>
      </c>
      <c r="DP698" s="303"/>
      <c r="DQ698" s="17" t="str">
        <f t="shared" si="1088"/>
        <v/>
      </c>
      <c r="DR698" s="17" t="str">
        <f t="shared" si="1089"/>
        <v/>
      </c>
      <c r="DS698" s="17" t="str">
        <f t="shared" si="1090"/>
        <v/>
      </c>
      <c r="DU698" s="16" t="str">
        <f t="shared" si="1162"/>
        <v/>
      </c>
      <c r="DV698" s="16" t="str">
        <f>IF(DU698="","",COUNT($DU$3:DU698))</f>
        <v/>
      </c>
      <c r="DW698" s="16" t="str">
        <f t="shared" si="1163"/>
        <v/>
      </c>
      <c r="DX698" s="16" t="str">
        <f t="shared" si="1164"/>
        <v/>
      </c>
      <c r="DY698" s="16" t="str">
        <f>IF(DZ698="","",COUNTIF(DZ$3:DZ698,DZ698))</f>
        <v/>
      </c>
      <c r="DZ698" s="16" t="str">
        <f t="shared" si="1165"/>
        <v/>
      </c>
      <c r="EA698" s="16" t="str">
        <f t="shared" si="1166"/>
        <v/>
      </c>
      <c r="EB698" s="16" t="str">
        <f t="shared" si="1167"/>
        <v/>
      </c>
      <c r="EC698" s="16" t="str">
        <f t="shared" si="1168"/>
        <v/>
      </c>
      <c r="ED698" s="16" t="str">
        <f t="shared" si="1169"/>
        <v/>
      </c>
      <c r="EE698" s="16" t="str">
        <f t="shared" si="1170"/>
        <v/>
      </c>
      <c r="EF698" s="16" t="str">
        <f t="shared" si="1171"/>
        <v/>
      </c>
      <c r="EG698" s="16" t="str">
        <f t="shared" si="1172"/>
        <v/>
      </c>
      <c r="EH698" s="16" t="str">
        <f t="shared" si="1173"/>
        <v/>
      </c>
      <c r="EI698" s="16" t="str">
        <f t="shared" si="1174"/>
        <v/>
      </c>
      <c r="EJ698" s="16" t="str">
        <f t="shared" si="1175"/>
        <v/>
      </c>
      <c r="EK698" s="16" t="str">
        <f t="shared" si="1176"/>
        <v/>
      </c>
      <c r="EL698" s="58" t="str">
        <f t="shared" si="1177"/>
        <v/>
      </c>
      <c r="EM698" s="58" t="str">
        <f>IF(OR($DZ698="",CR698=""),IF($EL698="","",$EL698),IF(OR(CR698="なし",CR698=0),領収書!$H$1,CR698))</f>
        <v/>
      </c>
      <c r="EN698" s="58" t="str">
        <f>IF(OR($DZ698="",CS698=""),IF($EL698="","",$EL698),IF(OR(CS698="なし",CS698=0),入力!$EN$1,CS698))</f>
        <v/>
      </c>
      <c r="EO698" s="63" t="str">
        <f t="shared" si="1178"/>
        <v/>
      </c>
      <c r="EP698" s="63" t="str">
        <f t="shared" si="1179"/>
        <v/>
      </c>
      <c r="ER698" s="16" t="str">
        <f>IF(AND(COUNTIF($ET$3:ET698,ET698)=1,ET698&lt;&gt;""),MAX($ER$3:ER697)+1,"")</f>
        <v/>
      </c>
      <c r="ES698" s="16" t="str">
        <f>IF(価格設定!B700="","",価格設定!B700)</f>
        <v/>
      </c>
      <c r="ET698" s="16" t="str">
        <f>IF(価格設定!C700="","",価格設定!C700)</f>
        <v/>
      </c>
      <c r="EV698" s="16" t="str">
        <f t="shared" si="1091"/>
        <v/>
      </c>
      <c r="EW698" s="16" t="str">
        <f t="shared" si="1180"/>
        <v/>
      </c>
    </row>
    <row r="699" spans="1:153" ht="30" customHeight="1" x14ac:dyDescent="0.2">
      <c r="A699" s="225"/>
      <c r="B699" s="212"/>
      <c r="C699" s="221"/>
      <c r="D699" s="164"/>
      <c r="E699" s="165"/>
      <c r="F699" s="166"/>
      <c r="G699" s="167"/>
      <c r="H699" s="179"/>
      <c r="I699" s="306"/>
      <c r="J699" s="169"/>
      <c r="K699" s="179"/>
      <c r="L699" s="186"/>
      <c r="M699" s="186"/>
      <c r="N699" s="168"/>
      <c r="O699" s="170"/>
      <c r="P699" s="212"/>
      <c r="Q699" s="179" t="str">
        <f>IFERROR(IF(H699="","",IFERROR(INDEX(価格設定!$B$5:$B$1048576,MATCH(H699,価格設定!$B$5:$B$1048576,0),0),INDEX(価格設定!$B$5:$B$1048576,MATCH("*"&amp;H699&amp;"*",価格設定!$B$5:$B$1048576,0),0))),H699)</f>
        <v/>
      </c>
      <c r="R699" s="250" t="str">
        <f>IFERROR(IF(Q699="",IF(K699="","",K699),IF(K699="",IF(INDEX(価格設定!$C$5:$C$1048576,MATCH(Q699,価格設定!$B$5:$B$1048576,0),0)=0,"",INDEX(価格設定!$C$5:$C$1048576,MATCH(Q699,価格設定!$B$5:$B$1048576,0),0)),IF(K699="なし","",K699))),"")</f>
        <v/>
      </c>
      <c r="S699" s="308" t="str">
        <f t="shared" si="1092"/>
        <v/>
      </c>
      <c r="T699" s="126" t="str">
        <f>IFERROR(IF(J699="",IF(INDEX(価格設定!$E$5:$R$1048576,MATCH($Q699,価格設定!B$5:B$1048576,0),MATCH($AW699,価格設定!E$1:X$1,1))=0,"",INDEX(価格設定!$E$5:$R$1048576,MATCH($Q699,価格設定!B$5:B$1048576,0),MATCH($AW699,価格設定!E$1:X$1,1))),J699),"")</f>
        <v/>
      </c>
      <c r="U699" s="126" t="str">
        <f t="shared" si="1093"/>
        <v/>
      </c>
      <c r="V699" s="132" t="str">
        <f t="shared" si="1094"/>
        <v/>
      </c>
      <c r="W699" s="127" t="str">
        <f>IFERROR(IF(OR(T699="",T699&lt;0),"",IFERROR(INDEX(価格設定!E$2:X$3,IF(AND(K699=$K$1,$K$1&lt;&gt;""),ROW(価格設定!$D$3)-1,MATCH(INDEX(価格設定!$D$5:$D$1048576,MATCH(Q699,価格設定!$B$5:$B$1048576,0),0),価格設定!$D$2:$D$3,0)),MATCH($AW699,価格設定!E$1:X$1,1)),INDEX(価格設定!E$2:X$2,0,MATCH($AW699,価格設定!E$1:X$1,1)))),"")</f>
        <v/>
      </c>
      <c r="X699" s="126" t="str">
        <f t="shared" si="1085"/>
        <v/>
      </c>
      <c r="Y699" s="128" t="str">
        <f t="shared" si="1095"/>
        <v/>
      </c>
      <c r="Z699" s="126" t="str">
        <f t="shared" si="1096"/>
        <v/>
      </c>
      <c r="AA699" s="129" t="str">
        <f t="shared" si="1097"/>
        <v/>
      </c>
      <c r="AB699" s="126" t="str">
        <f t="shared" si="1098"/>
        <v/>
      </c>
      <c r="AC699" s="280" t="str">
        <f t="shared" si="1099"/>
        <v/>
      </c>
      <c r="AD699" s="15"/>
      <c r="AE699" s="204" t="str">
        <f>IF(AF699="","",COUNT($AF$3:AF699))</f>
        <v/>
      </c>
      <c r="AF699" s="206" t="str">
        <f t="shared" si="1100"/>
        <v/>
      </c>
      <c r="AG699" s="204" t="str">
        <f t="shared" si="1101"/>
        <v/>
      </c>
      <c r="AH699" s="204" t="str">
        <f t="shared" si="1102"/>
        <v/>
      </c>
      <c r="AI699" s="287"/>
      <c r="AJ699" s="15"/>
      <c r="AK699" s="138" t="str">
        <f t="shared" si="1103"/>
        <v/>
      </c>
      <c r="AL699" s="131" t="str">
        <f t="shared" si="1104"/>
        <v/>
      </c>
      <c r="AM699" s="131" t="str">
        <f t="shared" si="1105"/>
        <v/>
      </c>
      <c r="AN699" s="313" t="str">
        <f t="shared" si="1106"/>
        <v/>
      </c>
      <c r="AO699" s="316" t="str">
        <f t="shared" si="1107"/>
        <v/>
      </c>
      <c r="AP699" s="18"/>
      <c r="AQ699" s="3" t="str">
        <f>IF(F699="","",MAX($AQ$3:AQ698)+1)</f>
        <v/>
      </c>
      <c r="AR699" s="3" t="str">
        <f>IF(OR(AQ699="",BB699=""),"",MAX($AR$3:AR698)+1)</f>
        <v/>
      </c>
      <c r="AS699" s="3" t="str">
        <f>IF(CQ699="","",RANK(CQ699,CQ$3:CQ$1048576,1)+COUNTIF($CQ$3:CQ699,CQ699)-1)</f>
        <v/>
      </c>
      <c r="AT699" s="21" t="str">
        <f>IF(C699="",IF(OR(AND($H699&lt;&gt;"",C699=""),AND($F698=$F699,$AZ699&lt;&gt;""),COUNTA($H$3:$H$1048576,#REF!,$F$3:$F$1048576)&gt;COUNTA($H$3:$H699,#REF!,$F$3:$F699),$AZ699&lt;&gt;""),INDEX(AT$3:AT$1048576,MATCH(MAX($AQ$3:$AQ698),$AQ$3:$AQ$1048576,0),0),""),C699)</f>
        <v/>
      </c>
      <c r="AU699" s="21" t="str">
        <f>IF(D699="",IF(OR(AND($H699&lt;&gt;"",D699=""),AND($F698=$F699,$AZ699&lt;&gt;""),COUNTA($H$3:$H$1048576,#REF!,$F$3:$F$1048576)&gt;COUNTA($H$3:$H699,#REF!,$F$3:$F699),$AZ699&lt;&gt;""),INDEX(AU$3:AU$1048576,MATCH(MAX($AQ$3:$AQ698),$AQ$3:$AQ$1048576,0),0),""),D699)</f>
        <v/>
      </c>
      <c r="AV699" s="21" t="str">
        <f>IF(E699="",IF(OR(AND($H699&lt;&gt;"",E699=""),AND($F698=$F699,$AZ699&lt;&gt;""),COUNTA($H$3:$H$1048576,#REF!,$F$3:$F$1048576)&gt;COUNTA($H$3:$H699,#REF!,$F$3:$F699),$AZ699&lt;&gt;""),INDEX(AV$3:AV$1048576,MATCH(MAX($AQ$3:$AQ698),$AQ$3:$AQ$1048576,0),0),""),E699)</f>
        <v/>
      </c>
      <c r="AW699" s="24" t="str">
        <f t="shared" si="1108"/>
        <v/>
      </c>
      <c r="AX699" s="13" t="str">
        <f t="shared" si="1109"/>
        <v/>
      </c>
      <c r="AY699" s="4" t="str">
        <f t="shared" si="1110"/>
        <v/>
      </c>
      <c r="AZ699" s="4" t="str">
        <f>IF(AX699="",IF(OR(AND(H699&lt;&gt;"",F699=""),COUNTA($H$3:$H$1048576)&gt;COUNTA($H$3:$H699)),INDEX(AX$3:AX699,MATCH(MAX($AQ$3:AQ699),AQ$3:AQ699,0),0),""),AX699)</f>
        <v/>
      </c>
      <c r="BA699" s="4" t="str">
        <f>IF(AY699="",IF(AND(H699&lt;&gt;"",F699=""),INDEX(AY$3:AY699,MATCH(MAX($AQ$3:AQ699),AQ$3:AQ699,0),0),""),AY699)</f>
        <v/>
      </c>
      <c r="BB699" s="82" t="str">
        <f>IF(BC699="","",RANK(BC699,BC$3:BC$1048576,1)+COUNTIF($BC$3:BC699,BC699)-1)</f>
        <v/>
      </c>
      <c r="BC699" s="139" t="str">
        <f t="shared" si="1111"/>
        <v/>
      </c>
      <c r="BD699" s="46" t="str">
        <f t="shared" si="1112"/>
        <v/>
      </c>
      <c r="BE699" s="46" t="str">
        <f t="shared" si="1113"/>
        <v/>
      </c>
      <c r="BF699" s="46" t="str">
        <f t="shared" si="1114"/>
        <v/>
      </c>
      <c r="BG699" s="4" t="str">
        <f t="shared" si="1115"/>
        <v/>
      </c>
      <c r="BH699" s="180" t="str">
        <f t="shared" si="1116"/>
        <v/>
      </c>
      <c r="BI699" s="16" t="str">
        <f t="shared" si="1117"/>
        <v/>
      </c>
      <c r="BJ699" s="52" t="str">
        <f>IF(BI699="","",IF(W699="","",IF(AND(K699=$K$1,$K$1&lt;&gt;""),$BT$2,IFERROR(IF(INDEX(価格設定!$D$5:$D$1048576,MATCH(Q699,価格設定!$B$5:$B$1048576,0),0)=価格設定!$D$3,$BT$2,$BS$2),$BS$2))))</f>
        <v/>
      </c>
      <c r="BK699" s="16" t="str">
        <f>IF(BI699="","",IF(COUNTIF($BI$3:BI699,BI699)=1,1,IF(AND(BI698=BI699,BH699=""),BK698,COUNTIF($BH$3:BH699,BH699))))</f>
        <v/>
      </c>
      <c r="BL699" s="52" t="str">
        <f t="shared" si="1118"/>
        <v/>
      </c>
      <c r="BM699" s="52" t="str">
        <f t="shared" si="1119"/>
        <v/>
      </c>
      <c r="BN699" s="119" t="str">
        <f t="shared" si="1120"/>
        <v/>
      </c>
      <c r="BO699" s="119" t="str">
        <f t="shared" si="1121"/>
        <v/>
      </c>
      <c r="BP699" s="17" t="str">
        <f t="shared" si="1122"/>
        <v/>
      </c>
      <c r="BQ699" s="17" t="str">
        <f t="shared" si="1123"/>
        <v/>
      </c>
      <c r="BR699" s="17" t="str">
        <f>IF(OR(BP699="",COUNTIF($BO$3:BO699,BO699)&lt;&gt;1),"",SUMIF(BO$3:BO$1048576,BO699,BP$3:BP$1048576))</f>
        <v/>
      </c>
      <c r="BS699" s="17" t="str">
        <f t="shared" si="1124"/>
        <v/>
      </c>
      <c r="BT699" s="17" t="str">
        <f t="shared" si="1125"/>
        <v/>
      </c>
      <c r="BU699" s="17" t="str">
        <f t="shared" si="1126"/>
        <v/>
      </c>
      <c r="BV699" s="24" t="str">
        <f t="shared" si="1127"/>
        <v/>
      </c>
      <c r="BW699" s="24" t="str">
        <f t="shared" si="1128"/>
        <v/>
      </c>
      <c r="BX699" s="24" t="str">
        <f t="shared" si="1129"/>
        <v/>
      </c>
      <c r="BY699" s="26" t="str">
        <f t="shared" si="1130"/>
        <v/>
      </c>
      <c r="BZ699" s="26" t="str">
        <f t="shared" si="1131"/>
        <v/>
      </c>
      <c r="CA699" s="26" t="str">
        <f t="shared" si="1132"/>
        <v/>
      </c>
      <c r="CB699" s="66" t="str">
        <f t="shared" si="1133"/>
        <v/>
      </c>
      <c r="CC699" s="65" t="str">
        <f t="shared" si="1134"/>
        <v/>
      </c>
      <c r="CD699" s="26" t="str">
        <f t="shared" si="1135"/>
        <v/>
      </c>
      <c r="CE699" s="26" t="str">
        <f t="shared" si="1136"/>
        <v/>
      </c>
      <c r="CF699" s="193" t="str">
        <f t="shared" si="1137"/>
        <v/>
      </c>
      <c r="CG699" s="193" t="str">
        <f t="shared" si="1138"/>
        <v/>
      </c>
      <c r="CH699" s="26" t="str">
        <f t="shared" si="1139"/>
        <v/>
      </c>
      <c r="CI699" s="26" t="str">
        <f t="shared" si="1140"/>
        <v/>
      </c>
      <c r="CJ699" s="65" t="str">
        <f t="shared" si="1141"/>
        <v/>
      </c>
      <c r="CK699" s="65" t="str">
        <f t="shared" si="1142"/>
        <v/>
      </c>
      <c r="CL699" s="64" t="str">
        <f t="shared" si="1143"/>
        <v/>
      </c>
      <c r="CM699" s="64" t="str">
        <f t="shared" si="1144"/>
        <v/>
      </c>
      <c r="CN699" s="65" t="str">
        <f t="shared" si="1145"/>
        <v/>
      </c>
      <c r="CP699" s="63" t="str">
        <f>IF(BH699="","",MAX($CP$3:CP698)+1)</f>
        <v/>
      </c>
      <c r="CQ699" s="24" t="str">
        <f t="shared" si="1146"/>
        <v/>
      </c>
      <c r="CR699" s="24" t="str">
        <f t="shared" si="1147"/>
        <v/>
      </c>
      <c r="CS699" s="24" t="str">
        <f t="shared" si="1148"/>
        <v/>
      </c>
      <c r="CT699" s="58" t="str">
        <f>IF(BO699="","",COUNTIF($BO$3:BO699,BO699)&amp;"@"&amp;BO699)</f>
        <v/>
      </c>
      <c r="CU699" s="16" t="str">
        <f t="shared" si="1086"/>
        <v/>
      </c>
      <c r="CV699" s="63" t="str">
        <f t="shared" si="1149"/>
        <v/>
      </c>
      <c r="CW699" s="16" t="str">
        <f t="shared" si="1150"/>
        <v/>
      </c>
      <c r="CX699" s="16" t="str">
        <f t="shared" si="1151"/>
        <v/>
      </c>
      <c r="CY699" s="16" t="str">
        <f t="shared" si="1152"/>
        <v/>
      </c>
      <c r="CZ699" s="85" t="str">
        <f t="shared" si="1153"/>
        <v/>
      </c>
      <c r="DA699" s="16" t="str">
        <f t="shared" si="1154"/>
        <v/>
      </c>
      <c r="DB699" s="16" t="str">
        <f t="shared" si="1155"/>
        <v/>
      </c>
      <c r="DC699" s="28" t="str">
        <f>IF(CP699="","",$DC$1&amp;(INDEX(価格設定!D$1:XFD$3,ROW(価格設定!$D$3),MATCH($AW699,価格設定!D$1:XFD$1,1))*100)&amp;"%")</f>
        <v/>
      </c>
      <c r="DD699" s="28" t="str">
        <f>IF(CP699="","",$DD$1&amp;(INDEX(価格設定!D$1:XFD$3,ROW(価格設定!$D$2),MATCH($AW699,価格設定!D$1:XFD$1,1))*100)&amp;"%")</f>
        <v/>
      </c>
      <c r="DE699" s="29" t="str">
        <f t="shared" si="1156"/>
        <v/>
      </c>
      <c r="DG699" s="58" t="str">
        <f t="shared" si="1157"/>
        <v/>
      </c>
      <c r="DH699" s="58" t="str">
        <f t="shared" si="1158"/>
        <v/>
      </c>
      <c r="DI699" s="58" t="str">
        <f t="shared" si="1159"/>
        <v/>
      </c>
      <c r="DJ699" s="85" t="str">
        <f t="shared" si="1160"/>
        <v/>
      </c>
      <c r="DL699" s="58" t="str">
        <f>IF(COUNTIF(DG$3:DG$1048576,DG699)=COUNTIF($DG$3:$DG699,DG699),DG699,"")</f>
        <v/>
      </c>
      <c r="DM699" s="85" t="str">
        <f t="shared" si="1161"/>
        <v/>
      </c>
      <c r="DN699" s="85" t="str">
        <f t="shared" si="1087"/>
        <v/>
      </c>
      <c r="DO699" s="85" t="str">
        <f t="shared" si="1087"/>
        <v/>
      </c>
      <c r="DP699" s="303"/>
      <c r="DQ699" s="17" t="str">
        <f t="shared" si="1088"/>
        <v/>
      </c>
      <c r="DR699" s="17" t="str">
        <f t="shared" si="1089"/>
        <v/>
      </c>
      <c r="DS699" s="17" t="str">
        <f t="shared" si="1090"/>
        <v/>
      </c>
      <c r="DU699" s="16" t="str">
        <f t="shared" si="1162"/>
        <v/>
      </c>
      <c r="DV699" s="16" t="str">
        <f>IF(DU699="","",COUNT($DU$3:DU699))</f>
        <v/>
      </c>
      <c r="DW699" s="16" t="str">
        <f t="shared" si="1163"/>
        <v/>
      </c>
      <c r="DX699" s="16" t="str">
        <f t="shared" si="1164"/>
        <v/>
      </c>
      <c r="DY699" s="16" t="str">
        <f>IF(DZ699="","",COUNTIF(DZ$3:DZ699,DZ699))</f>
        <v/>
      </c>
      <c r="DZ699" s="16" t="str">
        <f t="shared" si="1165"/>
        <v/>
      </c>
      <c r="EA699" s="16" t="str">
        <f t="shared" si="1166"/>
        <v/>
      </c>
      <c r="EB699" s="16" t="str">
        <f t="shared" si="1167"/>
        <v/>
      </c>
      <c r="EC699" s="16" t="str">
        <f t="shared" si="1168"/>
        <v/>
      </c>
      <c r="ED699" s="16" t="str">
        <f t="shared" si="1169"/>
        <v/>
      </c>
      <c r="EE699" s="16" t="str">
        <f t="shared" si="1170"/>
        <v/>
      </c>
      <c r="EF699" s="16" t="str">
        <f t="shared" si="1171"/>
        <v/>
      </c>
      <c r="EG699" s="16" t="str">
        <f t="shared" si="1172"/>
        <v/>
      </c>
      <c r="EH699" s="16" t="str">
        <f t="shared" si="1173"/>
        <v/>
      </c>
      <c r="EI699" s="16" t="str">
        <f t="shared" si="1174"/>
        <v/>
      </c>
      <c r="EJ699" s="16" t="str">
        <f t="shared" si="1175"/>
        <v/>
      </c>
      <c r="EK699" s="16" t="str">
        <f t="shared" si="1176"/>
        <v/>
      </c>
      <c r="EL699" s="58" t="str">
        <f t="shared" si="1177"/>
        <v/>
      </c>
      <c r="EM699" s="58" t="str">
        <f>IF(OR($DZ699="",CR699=""),IF($EL699="","",$EL699),IF(OR(CR699="なし",CR699=0),領収書!$H$1,CR699))</f>
        <v/>
      </c>
      <c r="EN699" s="58" t="str">
        <f>IF(OR($DZ699="",CS699=""),IF($EL699="","",$EL699),IF(OR(CS699="なし",CS699=0),入力!$EN$1,CS699))</f>
        <v/>
      </c>
      <c r="EO699" s="63" t="str">
        <f t="shared" si="1178"/>
        <v/>
      </c>
      <c r="EP699" s="63" t="str">
        <f t="shared" si="1179"/>
        <v/>
      </c>
      <c r="ER699" s="16" t="str">
        <f>IF(AND(COUNTIF($ET$3:ET699,ET699)=1,ET699&lt;&gt;""),MAX($ER$3:ER698)+1,"")</f>
        <v/>
      </c>
      <c r="ES699" s="16" t="str">
        <f>IF(価格設定!B701="","",価格設定!B701)</f>
        <v/>
      </c>
      <c r="ET699" s="16" t="str">
        <f>IF(価格設定!C701="","",価格設定!C701)</f>
        <v/>
      </c>
      <c r="EV699" s="16" t="str">
        <f t="shared" si="1091"/>
        <v/>
      </c>
      <c r="EW699" s="16" t="str">
        <f t="shared" si="1180"/>
        <v/>
      </c>
    </row>
    <row r="700" spans="1:153" ht="30" customHeight="1" x14ac:dyDescent="0.2">
      <c r="A700" s="225"/>
      <c r="B700" s="212"/>
      <c r="C700" s="221"/>
      <c r="D700" s="164"/>
      <c r="E700" s="165"/>
      <c r="F700" s="166"/>
      <c r="G700" s="167"/>
      <c r="H700" s="179"/>
      <c r="I700" s="306"/>
      <c r="J700" s="169"/>
      <c r="K700" s="179"/>
      <c r="L700" s="186"/>
      <c r="M700" s="186"/>
      <c r="N700" s="168"/>
      <c r="O700" s="170"/>
      <c r="P700" s="212"/>
      <c r="Q700" s="179" t="str">
        <f>IFERROR(IF(H700="","",IFERROR(INDEX(価格設定!$B$5:$B$1048576,MATCH(H700,価格設定!$B$5:$B$1048576,0),0),INDEX(価格設定!$B$5:$B$1048576,MATCH("*"&amp;H700&amp;"*",価格設定!$B$5:$B$1048576,0),0))),H700)</f>
        <v/>
      </c>
      <c r="R700" s="250" t="str">
        <f>IFERROR(IF(Q700="",IF(K700="","",K700),IF(K700="",IF(INDEX(価格設定!$C$5:$C$1048576,MATCH(Q700,価格設定!$B$5:$B$1048576,0),0)=0,"",INDEX(価格設定!$C$5:$C$1048576,MATCH(Q700,価格設定!$B$5:$B$1048576,0),0)),IF(K700="なし","",K700))),"")</f>
        <v/>
      </c>
      <c r="S700" s="308" t="str">
        <f t="shared" si="1092"/>
        <v/>
      </c>
      <c r="T700" s="126" t="str">
        <f>IFERROR(IF(J700="",IF(INDEX(価格設定!$E$5:$R$1048576,MATCH($Q700,価格設定!B$5:B$1048576,0),MATCH($AW700,価格設定!E$1:X$1,1))=0,"",INDEX(価格設定!$E$5:$R$1048576,MATCH($Q700,価格設定!B$5:B$1048576,0),MATCH($AW700,価格設定!E$1:X$1,1))),J700),"")</f>
        <v/>
      </c>
      <c r="U700" s="126" t="str">
        <f t="shared" si="1093"/>
        <v/>
      </c>
      <c r="V700" s="132" t="str">
        <f t="shared" si="1094"/>
        <v/>
      </c>
      <c r="W700" s="127" t="str">
        <f>IFERROR(IF(OR(T700="",T700&lt;0),"",IFERROR(INDEX(価格設定!E$2:X$3,IF(AND(K700=$K$1,$K$1&lt;&gt;""),ROW(価格設定!$D$3)-1,MATCH(INDEX(価格設定!$D$5:$D$1048576,MATCH(Q700,価格設定!$B$5:$B$1048576,0),0),価格設定!$D$2:$D$3,0)),MATCH($AW700,価格設定!E$1:X$1,1)),INDEX(価格設定!E$2:X$2,0,MATCH($AW700,価格設定!E$1:X$1,1)))),"")</f>
        <v/>
      </c>
      <c r="X700" s="126" t="str">
        <f t="shared" si="1085"/>
        <v/>
      </c>
      <c r="Y700" s="128" t="str">
        <f t="shared" si="1095"/>
        <v/>
      </c>
      <c r="Z700" s="126" t="str">
        <f t="shared" si="1096"/>
        <v/>
      </c>
      <c r="AA700" s="129" t="str">
        <f t="shared" si="1097"/>
        <v/>
      </c>
      <c r="AB700" s="126" t="str">
        <f t="shared" si="1098"/>
        <v/>
      </c>
      <c r="AC700" s="280" t="str">
        <f t="shared" si="1099"/>
        <v/>
      </c>
      <c r="AD700" s="15"/>
      <c r="AE700" s="204" t="str">
        <f>IF(AF700="","",COUNT($AF$3:AF700))</f>
        <v/>
      </c>
      <c r="AF700" s="206" t="str">
        <f t="shared" si="1100"/>
        <v/>
      </c>
      <c r="AG700" s="204" t="str">
        <f t="shared" si="1101"/>
        <v/>
      </c>
      <c r="AH700" s="204" t="str">
        <f t="shared" si="1102"/>
        <v/>
      </c>
      <c r="AI700" s="287"/>
      <c r="AJ700" s="15"/>
      <c r="AK700" s="138" t="str">
        <f t="shared" si="1103"/>
        <v/>
      </c>
      <c r="AL700" s="131" t="str">
        <f t="shared" si="1104"/>
        <v/>
      </c>
      <c r="AM700" s="131" t="str">
        <f t="shared" si="1105"/>
        <v/>
      </c>
      <c r="AN700" s="313" t="str">
        <f t="shared" si="1106"/>
        <v/>
      </c>
      <c r="AO700" s="316" t="str">
        <f t="shared" si="1107"/>
        <v/>
      </c>
      <c r="AP700" s="18"/>
      <c r="AQ700" s="3" t="str">
        <f>IF(F700="","",MAX($AQ$3:AQ699)+1)</f>
        <v/>
      </c>
      <c r="AR700" s="3" t="str">
        <f>IF(OR(AQ700="",BB700=""),"",MAX($AR$3:AR699)+1)</f>
        <v/>
      </c>
      <c r="AS700" s="3" t="str">
        <f>IF(CQ700="","",RANK(CQ700,CQ$3:CQ$1048576,1)+COUNTIF($CQ$3:CQ700,CQ700)-1)</f>
        <v/>
      </c>
      <c r="AT700" s="21" t="str">
        <f>IF(C700="",IF(OR(AND($H700&lt;&gt;"",C700=""),AND($F699=$F700,$AZ700&lt;&gt;""),COUNTA($H$3:$H$1048576,#REF!,$F$3:$F$1048576)&gt;COUNTA($H$3:$H700,#REF!,$F$3:$F700),$AZ700&lt;&gt;""),INDEX(AT$3:AT$1048576,MATCH(MAX($AQ$3:$AQ699),$AQ$3:$AQ$1048576,0),0),""),C700)</f>
        <v/>
      </c>
      <c r="AU700" s="21" t="str">
        <f>IF(D700="",IF(OR(AND($H700&lt;&gt;"",D700=""),AND($F699=$F700,$AZ700&lt;&gt;""),COUNTA($H$3:$H$1048576,#REF!,$F$3:$F$1048576)&gt;COUNTA($H$3:$H700,#REF!,$F$3:$F700),$AZ700&lt;&gt;""),INDEX(AU$3:AU$1048576,MATCH(MAX($AQ$3:$AQ699),$AQ$3:$AQ$1048576,0),0),""),D700)</f>
        <v/>
      </c>
      <c r="AV700" s="21" t="str">
        <f>IF(E700="",IF(OR(AND($H700&lt;&gt;"",E700=""),AND($F699=$F700,$AZ700&lt;&gt;""),COUNTA($H$3:$H$1048576,#REF!,$F$3:$F$1048576)&gt;COUNTA($H$3:$H700,#REF!,$F$3:$F700),$AZ700&lt;&gt;""),INDEX(AV$3:AV$1048576,MATCH(MAX($AQ$3:$AQ699),$AQ$3:$AQ$1048576,0),0),""),E700)</f>
        <v/>
      </c>
      <c r="AW700" s="24" t="str">
        <f t="shared" si="1108"/>
        <v/>
      </c>
      <c r="AX700" s="13" t="str">
        <f t="shared" si="1109"/>
        <v/>
      </c>
      <c r="AY700" s="4" t="str">
        <f t="shared" si="1110"/>
        <v/>
      </c>
      <c r="AZ700" s="4" t="str">
        <f>IF(AX700="",IF(OR(AND(H700&lt;&gt;"",F700=""),COUNTA($H$3:$H$1048576)&gt;COUNTA($H$3:$H700)),INDEX(AX$3:AX700,MATCH(MAX($AQ$3:AQ700),AQ$3:AQ700,0),0),""),AX700)</f>
        <v/>
      </c>
      <c r="BA700" s="4" t="str">
        <f>IF(AY700="",IF(AND(H700&lt;&gt;"",F700=""),INDEX(AY$3:AY700,MATCH(MAX($AQ$3:AQ700),AQ$3:AQ700,0),0),""),AY700)</f>
        <v/>
      </c>
      <c r="BB700" s="82" t="str">
        <f>IF(BC700="","",RANK(BC700,BC$3:BC$1048576,1)+COUNTIF($BC$3:BC700,BC700)-1)</f>
        <v/>
      </c>
      <c r="BC700" s="139" t="str">
        <f t="shared" si="1111"/>
        <v/>
      </c>
      <c r="BD700" s="46" t="str">
        <f t="shared" si="1112"/>
        <v/>
      </c>
      <c r="BE700" s="46" t="str">
        <f t="shared" si="1113"/>
        <v/>
      </c>
      <c r="BF700" s="46" t="str">
        <f t="shared" si="1114"/>
        <v/>
      </c>
      <c r="BG700" s="4" t="str">
        <f t="shared" si="1115"/>
        <v/>
      </c>
      <c r="BH700" s="180" t="str">
        <f t="shared" si="1116"/>
        <v/>
      </c>
      <c r="BI700" s="16" t="str">
        <f t="shared" si="1117"/>
        <v/>
      </c>
      <c r="BJ700" s="52" t="str">
        <f>IF(BI700="","",IF(W700="","",IF(AND(K700=$K$1,$K$1&lt;&gt;""),$BT$2,IFERROR(IF(INDEX(価格設定!$D$5:$D$1048576,MATCH(Q700,価格設定!$B$5:$B$1048576,0),0)=価格設定!$D$3,$BT$2,$BS$2),$BS$2))))</f>
        <v/>
      </c>
      <c r="BK700" s="16" t="str">
        <f>IF(BI700="","",IF(COUNTIF($BI$3:BI700,BI700)=1,1,IF(AND(BI699=BI700,BH700=""),BK699,COUNTIF($BH$3:BH700,BH700))))</f>
        <v/>
      </c>
      <c r="BL700" s="52" t="str">
        <f t="shared" si="1118"/>
        <v/>
      </c>
      <c r="BM700" s="52" t="str">
        <f t="shared" si="1119"/>
        <v/>
      </c>
      <c r="BN700" s="119" t="str">
        <f t="shared" si="1120"/>
        <v/>
      </c>
      <c r="BO700" s="119" t="str">
        <f t="shared" si="1121"/>
        <v/>
      </c>
      <c r="BP700" s="17" t="str">
        <f t="shared" si="1122"/>
        <v/>
      </c>
      <c r="BQ700" s="17" t="str">
        <f t="shared" si="1123"/>
        <v/>
      </c>
      <c r="BR700" s="17" t="str">
        <f>IF(OR(BP700="",COUNTIF($BO$3:BO700,BO700)&lt;&gt;1),"",SUMIF(BO$3:BO$1048576,BO700,BP$3:BP$1048576))</f>
        <v/>
      </c>
      <c r="BS700" s="17" t="str">
        <f t="shared" si="1124"/>
        <v/>
      </c>
      <c r="BT700" s="17" t="str">
        <f t="shared" si="1125"/>
        <v/>
      </c>
      <c r="BU700" s="17" t="str">
        <f t="shared" si="1126"/>
        <v/>
      </c>
      <c r="BV700" s="24" t="str">
        <f t="shared" si="1127"/>
        <v/>
      </c>
      <c r="BW700" s="24" t="str">
        <f t="shared" si="1128"/>
        <v/>
      </c>
      <c r="BX700" s="24" t="str">
        <f t="shared" si="1129"/>
        <v/>
      </c>
      <c r="BY700" s="26" t="str">
        <f t="shared" si="1130"/>
        <v/>
      </c>
      <c r="BZ700" s="26" t="str">
        <f t="shared" si="1131"/>
        <v/>
      </c>
      <c r="CA700" s="26" t="str">
        <f t="shared" si="1132"/>
        <v/>
      </c>
      <c r="CB700" s="66" t="str">
        <f t="shared" si="1133"/>
        <v/>
      </c>
      <c r="CC700" s="65" t="str">
        <f t="shared" si="1134"/>
        <v/>
      </c>
      <c r="CD700" s="26" t="str">
        <f t="shared" si="1135"/>
        <v/>
      </c>
      <c r="CE700" s="26" t="str">
        <f t="shared" si="1136"/>
        <v/>
      </c>
      <c r="CF700" s="193" t="str">
        <f t="shared" si="1137"/>
        <v/>
      </c>
      <c r="CG700" s="193" t="str">
        <f t="shared" si="1138"/>
        <v/>
      </c>
      <c r="CH700" s="26" t="str">
        <f t="shared" si="1139"/>
        <v/>
      </c>
      <c r="CI700" s="26" t="str">
        <f t="shared" si="1140"/>
        <v/>
      </c>
      <c r="CJ700" s="65" t="str">
        <f t="shared" si="1141"/>
        <v/>
      </c>
      <c r="CK700" s="65" t="str">
        <f t="shared" si="1142"/>
        <v/>
      </c>
      <c r="CL700" s="64" t="str">
        <f t="shared" si="1143"/>
        <v/>
      </c>
      <c r="CM700" s="64" t="str">
        <f t="shared" si="1144"/>
        <v/>
      </c>
      <c r="CN700" s="65" t="str">
        <f t="shared" si="1145"/>
        <v/>
      </c>
      <c r="CP700" s="63" t="str">
        <f>IF(BH700="","",MAX($CP$3:CP699)+1)</f>
        <v/>
      </c>
      <c r="CQ700" s="24" t="str">
        <f t="shared" si="1146"/>
        <v/>
      </c>
      <c r="CR700" s="24" t="str">
        <f t="shared" si="1147"/>
        <v/>
      </c>
      <c r="CS700" s="24" t="str">
        <f t="shared" si="1148"/>
        <v/>
      </c>
      <c r="CT700" s="58" t="str">
        <f>IF(BO700="","",COUNTIF($BO$3:BO700,BO700)&amp;"@"&amp;BO700)</f>
        <v/>
      </c>
      <c r="CU700" s="16" t="str">
        <f t="shared" si="1086"/>
        <v/>
      </c>
      <c r="CV700" s="63" t="str">
        <f t="shared" si="1149"/>
        <v/>
      </c>
      <c r="CW700" s="16" t="str">
        <f t="shared" si="1150"/>
        <v/>
      </c>
      <c r="CX700" s="16" t="str">
        <f t="shared" si="1151"/>
        <v/>
      </c>
      <c r="CY700" s="16" t="str">
        <f t="shared" si="1152"/>
        <v/>
      </c>
      <c r="CZ700" s="85" t="str">
        <f t="shared" si="1153"/>
        <v/>
      </c>
      <c r="DA700" s="16" t="str">
        <f t="shared" si="1154"/>
        <v/>
      </c>
      <c r="DB700" s="16" t="str">
        <f t="shared" si="1155"/>
        <v/>
      </c>
      <c r="DC700" s="28" t="str">
        <f>IF(CP700="","",$DC$1&amp;(INDEX(価格設定!D$1:XFD$3,ROW(価格設定!$D$3),MATCH($AW700,価格設定!D$1:XFD$1,1))*100)&amp;"%")</f>
        <v/>
      </c>
      <c r="DD700" s="28" t="str">
        <f>IF(CP700="","",$DD$1&amp;(INDEX(価格設定!D$1:XFD$3,ROW(価格設定!$D$2),MATCH($AW700,価格設定!D$1:XFD$1,1))*100)&amp;"%")</f>
        <v/>
      </c>
      <c r="DE700" s="29" t="str">
        <f t="shared" si="1156"/>
        <v/>
      </c>
      <c r="DG700" s="58" t="str">
        <f t="shared" si="1157"/>
        <v/>
      </c>
      <c r="DH700" s="58" t="str">
        <f t="shared" si="1158"/>
        <v/>
      </c>
      <c r="DI700" s="58" t="str">
        <f t="shared" si="1159"/>
        <v/>
      </c>
      <c r="DJ700" s="85" t="str">
        <f t="shared" si="1160"/>
        <v/>
      </c>
      <c r="DL700" s="58" t="str">
        <f>IF(COUNTIF(DG$3:DG$1048576,DG700)=COUNTIF($DG$3:$DG700,DG700),DG700,"")</f>
        <v/>
      </c>
      <c r="DM700" s="85" t="str">
        <f t="shared" si="1161"/>
        <v/>
      </c>
      <c r="DN700" s="85" t="str">
        <f t="shared" si="1087"/>
        <v/>
      </c>
      <c r="DO700" s="85" t="str">
        <f t="shared" si="1087"/>
        <v/>
      </c>
      <c r="DP700" s="303"/>
      <c r="DQ700" s="17" t="str">
        <f t="shared" si="1088"/>
        <v/>
      </c>
      <c r="DR700" s="17" t="str">
        <f t="shared" si="1089"/>
        <v/>
      </c>
      <c r="DS700" s="17" t="str">
        <f t="shared" si="1090"/>
        <v/>
      </c>
      <c r="DU700" s="16" t="str">
        <f t="shared" si="1162"/>
        <v/>
      </c>
      <c r="DV700" s="16" t="str">
        <f>IF(DU700="","",COUNT($DU$3:DU700))</f>
        <v/>
      </c>
      <c r="DW700" s="16" t="str">
        <f t="shared" si="1163"/>
        <v/>
      </c>
      <c r="DX700" s="16" t="str">
        <f t="shared" si="1164"/>
        <v/>
      </c>
      <c r="DY700" s="16" t="str">
        <f>IF(DZ700="","",COUNTIF(DZ$3:DZ700,DZ700))</f>
        <v/>
      </c>
      <c r="DZ700" s="16" t="str">
        <f t="shared" si="1165"/>
        <v/>
      </c>
      <c r="EA700" s="16" t="str">
        <f t="shared" si="1166"/>
        <v/>
      </c>
      <c r="EB700" s="16" t="str">
        <f t="shared" si="1167"/>
        <v/>
      </c>
      <c r="EC700" s="16" t="str">
        <f t="shared" si="1168"/>
        <v/>
      </c>
      <c r="ED700" s="16" t="str">
        <f t="shared" si="1169"/>
        <v/>
      </c>
      <c r="EE700" s="16" t="str">
        <f t="shared" si="1170"/>
        <v/>
      </c>
      <c r="EF700" s="16" t="str">
        <f t="shared" si="1171"/>
        <v/>
      </c>
      <c r="EG700" s="16" t="str">
        <f t="shared" si="1172"/>
        <v/>
      </c>
      <c r="EH700" s="16" t="str">
        <f t="shared" si="1173"/>
        <v/>
      </c>
      <c r="EI700" s="16" t="str">
        <f t="shared" si="1174"/>
        <v/>
      </c>
      <c r="EJ700" s="16" t="str">
        <f t="shared" si="1175"/>
        <v/>
      </c>
      <c r="EK700" s="16" t="str">
        <f t="shared" si="1176"/>
        <v/>
      </c>
      <c r="EL700" s="58" t="str">
        <f t="shared" si="1177"/>
        <v/>
      </c>
      <c r="EM700" s="58" t="str">
        <f>IF(OR($DZ700="",CR700=""),IF($EL700="","",$EL700),IF(OR(CR700="なし",CR700=0),領収書!$H$1,CR700))</f>
        <v/>
      </c>
      <c r="EN700" s="58" t="str">
        <f>IF(OR($DZ700="",CS700=""),IF($EL700="","",$EL700),IF(OR(CS700="なし",CS700=0),入力!$EN$1,CS700))</f>
        <v/>
      </c>
      <c r="EO700" s="63" t="str">
        <f t="shared" si="1178"/>
        <v/>
      </c>
      <c r="EP700" s="63" t="str">
        <f t="shared" si="1179"/>
        <v/>
      </c>
      <c r="ER700" s="16" t="str">
        <f>IF(AND(COUNTIF($ET$3:ET700,ET700)=1,ET700&lt;&gt;""),MAX($ER$3:ER699)+1,"")</f>
        <v/>
      </c>
      <c r="ES700" s="16" t="str">
        <f>IF(価格設定!B702="","",価格設定!B702)</f>
        <v/>
      </c>
      <c r="ET700" s="16" t="str">
        <f>IF(価格設定!C702="","",価格設定!C702)</f>
        <v/>
      </c>
      <c r="EV700" s="16" t="str">
        <f t="shared" si="1091"/>
        <v/>
      </c>
      <c r="EW700" s="16" t="str">
        <f t="shared" si="1180"/>
        <v/>
      </c>
    </row>
    <row r="701" spans="1:153" ht="30" customHeight="1" x14ac:dyDescent="0.2">
      <c r="A701" s="225"/>
      <c r="B701" s="212"/>
      <c r="C701" s="221"/>
      <c r="D701" s="164"/>
      <c r="E701" s="165"/>
      <c r="F701" s="166"/>
      <c r="G701" s="167"/>
      <c r="H701" s="179"/>
      <c r="I701" s="306"/>
      <c r="J701" s="169"/>
      <c r="K701" s="179"/>
      <c r="L701" s="186"/>
      <c r="M701" s="186"/>
      <c r="N701" s="168"/>
      <c r="O701" s="170"/>
      <c r="P701" s="212"/>
      <c r="Q701" s="179" t="str">
        <f>IFERROR(IF(H701="","",IFERROR(INDEX(価格設定!$B$5:$B$1048576,MATCH(H701,価格設定!$B$5:$B$1048576,0),0),INDEX(価格設定!$B$5:$B$1048576,MATCH("*"&amp;H701&amp;"*",価格設定!$B$5:$B$1048576,0),0))),H701)</f>
        <v/>
      </c>
      <c r="R701" s="250" t="str">
        <f>IFERROR(IF(Q701="",IF(K701="","",K701),IF(K701="",IF(INDEX(価格設定!$C$5:$C$1048576,MATCH(Q701,価格設定!$B$5:$B$1048576,0),0)=0,"",INDEX(価格設定!$C$5:$C$1048576,MATCH(Q701,価格設定!$B$5:$B$1048576,0),0)),IF(K701="なし","",K701))),"")</f>
        <v/>
      </c>
      <c r="S701" s="308" t="str">
        <f t="shared" si="1092"/>
        <v/>
      </c>
      <c r="T701" s="126" t="str">
        <f>IFERROR(IF(J701="",IF(INDEX(価格設定!$E$5:$R$1048576,MATCH($Q701,価格設定!B$5:B$1048576,0),MATCH($AW701,価格設定!E$1:X$1,1))=0,"",INDEX(価格設定!$E$5:$R$1048576,MATCH($Q701,価格設定!B$5:B$1048576,0),MATCH($AW701,価格設定!E$1:X$1,1))),J701),"")</f>
        <v/>
      </c>
      <c r="U701" s="126" t="str">
        <f t="shared" si="1093"/>
        <v/>
      </c>
      <c r="V701" s="132" t="str">
        <f t="shared" si="1094"/>
        <v/>
      </c>
      <c r="W701" s="127" t="str">
        <f>IFERROR(IF(OR(T701="",T701&lt;0),"",IFERROR(INDEX(価格設定!E$2:X$3,IF(AND(K701=$K$1,$K$1&lt;&gt;""),ROW(価格設定!$D$3)-1,MATCH(INDEX(価格設定!$D$5:$D$1048576,MATCH(Q701,価格設定!$B$5:$B$1048576,0),0),価格設定!$D$2:$D$3,0)),MATCH($AW701,価格設定!E$1:X$1,1)),INDEX(価格設定!E$2:X$2,0,MATCH($AW701,価格設定!E$1:X$1,1)))),"")</f>
        <v/>
      </c>
      <c r="X701" s="126" t="str">
        <f t="shared" si="1085"/>
        <v/>
      </c>
      <c r="Y701" s="128" t="str">
        <f t="shared" si="1095"/>
        <v/>
      </c>
      <c r="Z701" s="126" t="str">
        <f t="shared" si="1096"/>
        <v/>
      </c>
      <c r="AA701" s="129" t="str">
        <f t="shared" si="1097"/>
        <v/>
      </c>
      <c r="AB701" s="126" t="str">
        <f t="shared" si="1098"/>
        <v/>
      </c>
      <c r="AC701" s="280" t="str">
        <f t="shared" si="1099"/>
        <v/>
      </c>
      <c r="AD701" s="15"/>
      <c r="AE701" s="204" t="str">
        <f>IF(AF701="","",COUNT($AF$3:AF701))</f>
        <v/>
      </c>
      <c r="AF701" s="206" t="str">
        <f t="shared" si="1100"/>
        <v/>
      </c>
      <c r="AG701" s="204" t="str">
        <f t="shared" si="1101"/>
        <v/>
      </c>
      <c r="AH701" s="204" t="str">
        <f t="shared" si="1102"/>
        <v/>
      </c>
      <c r="AI701" s="287"/>
      <c r="AJ701" s="15"/>
      <c r="AK701" s="138" t="str">
        <f t="shared" si="1103"/>
        <v/>
      </c>
      <c r="AL701" s="131" t="str">
        <f t="shared" si="1104"/>
        <v/>
      </c>
      <c r="AM701" s="131" t="str">
        <f t="shared" si="1105"/>
        <v/>
      </c>
      <c r="AN701" s="313" t="str">
        <f t="shared" si="1106"/>
        <v/>
      </c>
      <c r="AO701" s="316" t="str">
        <f t="shared" si="1107"/>
        <v/>
      </c>
      <c r="AP701" s="18"/>
      <c r="AQ701" s="3" t="str">
        <f>IF(F701="","",MAX($AQ$3:AQ700)+1)</f>
        <v/>
      </c>
      <c r="AR701" s="3" t="str">
        <f>IF(OR(AQ701="",BB701=""),"",MAX($AR$3:AR700)+1)</f>
        <v/>
      </c>
      <c r="AS701" s="3" t="str">
        <f>IF(CQ701="","",RANK(CQ701,CQ$3:CQ$1048576,1)+COUNTIF($CQ$3:CQ701,CQ701)-1)</f>
        <v/>
      </c>
      <c r="AT701" s="21" t="str">
        <f>IF(C701="",IF(OR(AND($H701&lt;&gt;"",C701=""),AND($F700=$F701,$AZ701&lt;&gt;""),COUNTA($H$3:$H$1048576,#REF!,$F$3:$F$1048576)&gt;COUNTA($H$3:$H701,#REF!,$F$3:$F701),$AZ701&lt;&gt;""),INDEX(AT$3:AT$1048576,MATCH(MAX($AQ$3:$AQ700),$AQ$3:$AQ$1048576,0),0),""),C701)</f>
        <v/>
      </c>
      <c r="AU701" s="21" t="str">
        <f>IF(D701="",IF(OR(AND($H701&lt;&gt;"",D701=""),AND($F700=$F701,$AZ701&lt;&gt;""),COUNTA($H$3:$H$1048576,#REF!,$F$3:$F$1048576)&gt;COUNTA($H$3:$H701,#REF!,$F$3:$F701),$AZ701&lt;&gt;""),INDEX(AU$3:AU$1048576,MATCH(MAX($AQ$3:$AQ700),$AQ$3:$AQ$1048576,0),0),""),D701)</f>
        <v/>
      </c>
      <c r="AV701" s="21" t="str">
        <f>IF(E701="",IF(OR(AND($H701&lt;&gt;"",E701=""),AND($F700=$F701,$AZ701&lt;&gt;""),COUNTA($H$3:$H$1048576,#REF!,$F$3:$F$1048576)&gt;COUNTA($H$3:$H701,#REF!,$F$3:$F701),$AZ701&lt;&gt;""),INDEX(AV$3:AV$1048576,MATCH(MAX($AQ$3:$AQ700),$AQ$3:$AQ$1048576,0),0),""),E701)</f>
        <v/>
      </c>
      <c r="AW701" s="24" t="str">
        <f t="shared" si="1108"/>
        <v/>
      </c>
      <c r="AX701" s="13" t="str">
        <f t="shared" si="1109"/>
        <v/>
      </c>
      <c r="AY701" s="4" t="str">
        <f t="shared" si="1110"/>
        <v/>
      </c>
      <c r="AZ701" s="4" t="str">
        <f>IF(AX701="",IF(OR(AND(H701&lt;&gt;"",F701=""),COUNTA($H$3:$H$1048576)&gt;COUNTA($H$3:$H701)),INDEX(AX$3:AX701,MATCH(MAX($AQ$3:AQ701),AQ$3:AQ701,0),0),""),AX701)</f>
        <v/>
      </c>
      <c r="BA701" s="4" t="str">
        <f>IF(AY701="",IF(AND(H701&lt;&gt;"",F701=""),INDEX(AY$3:AY701,MATCH(MAX($AQ$3:AQ701),AQ$3:AQ701,0),0),""),AY701)</f>
        <v/>
      </c>
      <c r="BB701" s="82" t="str">
        <f>IF(BC701="","",RANK(BC701,BC$3:BC$1048576,1)+COUNTIF($BC$3:BC701,BC701)-1)</f>
        <v/>
      </c>
      <c r="BC701" s="139" t="str">
        <f t="shared" si="1111"/>
        <v/>
      </c>
      <c r="BD701" s="46" t="str">
        <f t="shared" si="1112"/>
        <v/>
      </c>
      <c r="BE701" s="46" t="str">
        <f t="shared" si="1113"/>
        <v/>
      </c>
      <c r="BF701" s="46" t="str">
        <f t="shared" si="1114"/>
        <v/>
      </c>
      <c r="BG701" s="4" t="str">
        <f t="shared" si="1115"/>
        <v/>
      </c>
      <c r="BH701" s="180" t="str">
        <f t="shared" si="1116"/>
        <v/>
      </c>
      <c r="BI701" s="16" t="str">
        <f t="shared" si="1117"/>
        <v/>
      </c>
      <c r="BJ701" s="52" t="str">
        <f>IF(BI701="","",IF(W701="","",IF(AND(K701=$K$1,$K$1&lt;&gt;""),$BT$2,IFERROR(IF(INDEX(価格設定!$D$5:$D$1048576,MATCH(Q701,価格設定!$B$5:$B$1048576,0),0)=価格設定!$D$3,$BT$2,$BS$2),$BS$2))))</f>
        <v/>
      </c>
      <c r="BK701" s="16" t="str">
        <f>IF(BI701="","",IF(COUNTIF($BI$3:BI701,BI701)=1,1,IF(AND(BI700=BI701,BH701=""),BK700,COUNTIF($BH$3:BH701,BH701))))</f>
        <v/>
      </c>
      <c r="BL701" s="52" t="str">
        <f t="shared" si="1118"/>
        <v/>
      </c>
      <c r="BM701" s="52" t="str">
        <f t="shared" si="1119"/>
        <v/>
      </c>
      <c r="BN701" s="119" t="str">
        <f t="shared" si="1120"/>
        <v/>
      </c>
      <c r="BO701" s="119" t="str">
        <f t="shared" si="1121"/>
        <v/>
      </c>
      <c r="BP701" s="17" t="str">
        <f t="shared" si="1122"/>
        <v/>
      </c>
      <c r="BQ701" s="17" t="str">
        <f t="shared" si="1123"/>
        <v/>
      </c>
      <c r="BR701" s="17" t="str">
        <f>IF(OR(BP701="",COUNTIF($BO$3:BO701,BO701)&lt;&gt;1),"",SUMIF(BO$3:BO$1048576,BO701,BP$3:BP$1048576))</f>
        <v/>
      </c>
      <c r="BS701" s="17" t="str">
        <f t="shared" si="1124"/>
        <v/>
      </c>
      <c r="BT701" s="17" t="str">
        <f t="shared" si="1125"/>
        <v/>
      </c>
      <c r="BU701" s="17" t="str">
        <f t="shared" si="1126"/>
        <v/>
      </c>
      <c r="BV701" s="24" t="str">
        <f t="shared" si="1127"/>
        <v/>
      </c>
      <c r="BW701" s="24" t="str">
        <f t="shared" si="1128"/>
        <v/>
      </c>
      <c r="BX701" s="24" t="str">
        <f t="shared" si="1129"/>
        <v/>
      </c>
      <c r="BY701" s="26" t="str">
        <f t="shared" si="1130"/>
        <v/>
      </c>
      <c r="BZ701" s="26" t="str">
        <f t="shared" si="1131"/>
        <v/>
      </c>
      <c r="CA701" s="26" t="str">
        <f t="shared" si="1132"/>
        <v/>
      </c>
      <c r="CB701" s="66" t="str">
        <f t="shared" si="1133"/>
        <v/>
      </c>
      <c r="CC701" s="65" t="str">
        <f t="shared" si="1134"/>
        <v/>
      </c>
      <c r="CD701" s="26" t="str">
        <f t="shared" si="1135"/>
        <v/>
      </c>
      <c r="CE701" s="26" t="str">
        <f t="shared" si="1136"/>
        <v/>
      </c>
      <c r="CF701" s="193" t="str">
        <f t="shared" si="1137"/>
        <v/>
      </c>
      <c r="CG701" s="193" t="str">
        <f t="shared" si="1138"/>
        <v/>
      </c>
      <c r="CH701" s="26" t="str">
        <f t="shared" si="1139"/>
        <v/>
      </c>
      <c r="CI701" s="26" t="str">
        <f t="shared" si="1140"/>
        <v/>
      </c>
      <c r="CJ701" s="65" t="str">
        <f t="shared" si="1141"/>
        <v/>
      </c>
      <c r="CK701" s="65" t="str">
        <f t="shared" si="1142"/>
        <v/>
      </c>
      <c r="CL701" s="64" t="str">
        <f t="shared" si="1143"/>
        <v/>
      </c>
      <c r="CM701" s="64" t="str">
        <f t="shared" si="1144"/>
        <v/>
      </c>
      <c r="CN701" s="65" t="str">
        <f t="shared" si="1145"/>
        <v/>
      </c>
      <c r="CP701" s="63" t="str">
        <f>IF(BH701="","",MAX($CP$3:CP700)+1)</f>
        <v/>
      </c>
      <c r="CQ701" s="24" t="str">
        <f t="shared" si="1146"/>
        <v/>
      </c>
      <c r="CR701" s="24" t="str">
        <f t="shared" si="1147"/>
        <v/>
      </c>
      <c r="CS701" s="24" t="str">
        <f t="shared" si="1148"/>
        <v/>
      </c>
      <c r="CT701" s="58" t="str">
        <f>IF(BO701="","",COUNTIF($BO$3:BO701,BO701)&amp;"@"&amp;BO701)</f>
        <v/>
      </c>
      <c r="CU701" s="16" t="str">
        <f t="shared" si="1086"/>
        <v/>
      </c>
      <c r="CV701" s="63" t="str">
        <f t="shared" si="1149"/>
        <v/>
      </c>
      <c r="CW701" s="16" t="str">
        <f t="shared" si="1150"/>
        <v/>
      </c>
      <c r="CX701" s="16" t="str">
        <f t="shared" si="1151"/>
        <v/>
      </c>
      <c r="CY701" s="16" t="str">
        <f t="shared" si="1152"/>
        <v/>
      </c>
      <c r="CZ701" s="85" t="str">
        <f t="shared" si="1153"/>
        <v/>
      </c>
      <c r="DA701" s="16" t="str">
        <f t="shared" si="1154"/>
        <v/>
      </c>
      <c r="DB701" s="16" t="str">
        <f t="shared" si="1155"/>
        <v/>
      </c>
      <c r="DC701" s="28" t="str">
        <f>IF(CP701="","",$DC$1&amp;(INDEX(価格設定!D$1:XFD$3,ROW(価格設定!$D$3),MATCH($AW701,価格設定!D$1:XFD$1,1))*100)&amp;"%")</f>
        <v/>
      </c>
      <c r="DD701" s="28" t="str">
        <f>IF(CP701="","",$DD$1&amp;(INDEX(価格設定!D$1:XFD$3,ROW(価格設定!$D$2),MATCH($AW701,価格設定!D$1:XFD$1,1))*100)&amp;"%")</f>
        <v/>
      </c>
      <c r="DE701" s="29" t="str">
        <f t="shared" si="1156"/>
        <v/>
      </c>
      <c r="DG701" s="58" t="str">
        <f t="shared" si="1157"/>
        <v/>
      </c>
      <c r="DH701" s="58" t="str">
        <f t="shared" si="1158"/>
        <v/>
      </c>
      <c r="DI701" s="58" t="str">
        <f t="shared" si="1159"/>
        <v/>
      </c>
      <c r="DJ701" s="85" t="str">
        <f t="shared" si="1160"/>
        <v/>
      </c>
      <c r="DL701" s="58" t="str">
        <f>IF(COUNTIF(DG$3:DG$1048576,DG701)=COUNTIF($DG$3:$DG701,DG701),DG701,"")</f>
        <v/>
      </c>
      <c r="DM701" s="85" t="str">
        <f t="shared" si="1161"/>
        <v/>
      </c>
      <c r="DN701" s="85" t="str">
        <f t="shared" si="1087"/>
        <v/>
      </c>
      <c r="DO701" s="85" t="str">
        <f t="shared" si="1087"/>
        <v/>
      </c>
      <c r="DP701" s="303"/>
      <c r="DQ701" s="17" t="str">
        <f t="shared" si="1088"/>
        <v/>
      </c>
      <c r="DR701" s="17" t="str">
        <f t="shared" si="1089"/>
        <v/>
      </c>
      <c r="DS701" s="17" t="str">
        <f t="shared" si="1090"/>
        <v/>
      </c>
      <c r="DU701" s="16" t="str">
        <f t="shared" si="1162"/>
        <v/>
      </c>
      <c r="DV701" s="16" t="str">
        <f>IF(DU701="","",COUNT($DU$3:DU701))</f>
        <v/>
      </c>
      <c r="DW701" s="16" t="str">
        <f t="shared" si="1163"/>
        <v/>
      </c>
      <c r="DX701" s="16" t="str">
        <f t="shared" si="1164"/>
        <v/>
      </c>
      <c r="DY701" s="16" t="str">
        <f>IF(DZ701="","",COUNTIF(DZ$3:DZ701,DZ701))</f>
        <v/>
      </c>
      <c r="DZ701" s="16" t="str">
        <f t="shared" si="1165"/>
        <v/>
      </c>
      <c r="EA701" s="16" t="str">
        <f t="shared" si="1166"/>
        <v/>
      </c>
      <c r="EB701" s="16" t="str">
        <f t="shared" si="1167"/>
        <v/>
      </c>
      <c r="EC701" s="16" t="str">
        <f t="shared" si="1168"/>
        <v/>
      </c>
      <c r="ED701" s="16" t="str">
        <f t="shared" si="1169"/>
        <v/>
      </c>
      <c r="EE701" s="16" t="str">
        <f t="shared" si="1170"/>
        <v/>
      </c>
      <c r="EF701" s="16" t="str">
        <f t="shared" si="1171"/>
        <v/>
      </c>
      <c r="EG701" s="16" t="str">
        <f t="shared" si="1172"/>
        <v/>
      </c>
      <c r="EH701" s="16" t="str">
        <f t="shared" si="1173"/>
        <v/>
      </c>
      <c r="EI701" s="16" t="str">
        <f t="shared" si="1174"/>
        <v/>
      </c>
      <c r="EJ701" s="16" t="str">
        <f t="shared" si="1175"/>
        <v/>
      </c>
      <c r="EK701" s="16" t="str">
        <f t="shared" si="1176"/>
        <v/>
      </c>
      <c r="EL701" s="58" t="str">
        <f t="shared" si="1177"/>
        <v/>
      </c>
      <c r="EM701" s="58" t="str">
        <f>IF(OR($DZ701="",CR701=""),IF($EL701="","",$EL701),IF(OR(CR701="なし",CR701=0),領収書!$H$1,CR701))</f>
        <v/>
      </c>
      <c r="EN701" s="58" t="str">
        <f>IF(OR($DZ701="",CS701=""),IF($EL701="","",$EL701),IF(OR(CS701="なし",CS701=0),入力!$EN$1,CS701))</f>
        <v/>
      </c>
      <c r="EO701" s="63" t="str">
        <f t="shared" si="1178"/>
        <v/>
      </c>
      <c r="EP701" s="63" t="str">
        <f t="shared" si="1179"/>
        <v/>
      </c>
      <c r="ER701" s="16" t="str">
        <f>IF(AND(COUNTIF($ET$3:ET701,ET701)=1,ET701&lt;&gt;""),MAX($ER$3:ER700)+1,"")</f>
        <v/>
      </c>
      <c r="ES701" s="16" t="str">
        <f>IF(価格設定!B703="","",価格設定!B703)</f>
        <v/>
      </c>
      <c r="ET701" s="16" t="str">
        <f>IF(価格設定!C703="","",価格設定!C703)</f>
        <v/>
      </c>
      <c r="EV701" s="16" t="str">
        <f t="shared" si="1091"/>
        <v/>
      </c>
      <c r="EW701" s="16" t="str">
        <f t="shared" si="1180"/>
        <v/>
      </c>
    </row>
    <row r="702" spans="1:153" ht="30" customHeight="1" x14ac:dyDescent="0.2">
      <c r="A702" s="225"/>
      <c r="B702" s="212"/>
      <c r="C702" s="221"/>
      <c r="D702" s="164"/>
      <c r="E702" s="165"/>
      <c r="F702" s="166"/>
      <c r="G702" s="167"/>
      <c r="H702" s="179"/>
      <c r="I702" s="306"/>
      <c r="J702" s="169"/>
      <c r="K702" s="179"/>
      <c r="L702" s="186"/>
      <c r="M702" s="186"/>
      <c r="N702" s="168"/>
      <c r="O702" s="170"/>
      <c r="P702" s="212"/>
      <c r="Q702" s="179" t="str">
        <f>IFERROR(IF(H702="","",IFERROR(INDEX(価格設定!$B$5:$B$1048576,MATCH(H702,価格設定!$B$5:$B$1048576,0),0),INDEX(価格設定!$B$5:$B$1048576,MATCH("*"&amp;H702&amp;"*",価格設定!$B$5:$B$1048576,0),0))),H702)</f>
        <v/>
      </c>
      <c r="R702" s="250" t="str">
        <f>IFERROR(IF(Q702="",IF(K702="","",K702),IF(K702="",IF(INDEX(価格設定!$C$5:$C$1048576,MATCH(Q702,価格設定!$B$5:$B$1048576,0),0)=0,"",INDEX(価格設定!$C$5:$C$1048576,MATCH(Q702,価格設定!$B$5:$B$1048576,0),0)),IF(K702="なし","",K702))),"")</f>
        <v/>
      </c>
      <c r="S702" s="308" t="str">
        <f t="shared" si="1092"/>
        <v/>
      </c>
      <c r="T702" s="126" t="str">
        <f>IFERROR(IF(J702="",IF(INDEX(価格設定!$E$5:$R$1048576,MATCH($Q702,価格設定!B$5:B$1048576,0),MATCH($AW702,価格設定!E$1:X$1,1))=0,"",INDEX(価格設定!$E$5:$R$1048576,MATCH($Q702,価格設定!B$5:B$1048576,0),MATCH($AW702,価格設定!E$1:X$1,1))),J702),"")</f>
        <v/>
      </c>
      <c r="U702" s="126" t="str">
        <f t="shared" si="1093"/>
        <v/>
      </c>
      <c r="V702" s="132" t="str">
        <f t="shared" si="1094"/>
        <v/>
      </c>
      <c r="W702" s="127" t="str">
        <f>IFERROR(IF(OR(T702="",T702&lt;0),"",IFERROR(INDEX(価格設定!E$2:X$3,IF(AND(K702=$K$1,$K$1&lt;&gt;""),ROW(価格設定!$D$3)-1,MATCH(INDEX(価格設定!$D$5:$D$1048576,MATCH(Q702,価格設定!$B$5:$B$1048576,0),0),価格設定!$D$2:$D$3,0)),MATCH($AW702,価格設定!E$1:X$1,1)),INDEX(価格設定!E$2:X$2,0,MATCH($AW702,価格設定!E$1:X$1,1)))),"")</f>
        <v/>
      </c>
      <c r="X702" s="126" t="str">
        <f t="shared" si="1085"/>
        <v/>
      </c>
      <c r="Y702" s="128" t="str">
        <f t="shared" si="1095"/>
        <v/>
      </c>
      <c r="Z702" s="126" t="str">
        <f t="shared" si="1096"/>
        <v/>
      </c>
      <c r="AA702" s="129" t="str">
        <f t="shared" si="1097"/>
        <v/>
      </c>
      <c r="AB702" s="126" t="str">
        <f t="shared" si="1098"/>
        <v/>
      </c>
      <c r="AC702" s="280" t="str">
        <f t="shared" si="1099"/>
        <v/>
      </c>
      <c r="AD702" s="15"/>
      <c r="AE702" s="204" t="str">
        <f>IF(AF702="","",COUNT($AF$3:AF702))</f>
        <v/>
      </c>
      <c r="AF702" s="206" t="str">
        <f t="shared" si="1100"/>
        <v/>
      </c>
      <c r="AG702" s="204" t="str">
        <f t="shared" si="1101"/>
        <v/>
      </c>
      <c r="AH702" s="204" t="str">
        <f t="shared" si="1102"/>
        <v/>
      </c>
      <c r="AI702" s="287"/>
      <c r="AJ702" s="15"/>
      <c r="AK702" s="138" t="str">
        <f t="shared" si="1103"/>
        <v/>
      </c>
      <c r="AL702" s="131" t="str">
        <f t="shared" si="1104"/>
        <v/>
      </c>
      <c r="AM702" s="131" t="str">
        <f t="shared" si="1105"/>
        <v/>
      </c>
      <c r="AN702" s="313" t="str">
        <f t="shared" si="1106"/>
        <v/>
      </c>
      <c r="AO702" s="316" t="str">
        <f t="shared" si="1107"/>
        <v/>
      </c>
      <c r="AP702" s="18"/>
      <c r="AQ702" s="3" t="str">
        <f>IF(F702="","",MAX($AQ$3:AQ701)+1)</f>
        <v/>
      </c>
      <c r="AR702" s="3" t="str">
        <f>IF(OR(AQ702="",BB702=""),"",MAX($AR$3:AR701)+1)</f>
        <v/>
      </c>
      <c r="AS702" s="3" t="str">
        <f>IF(CQ702="","",RANK(CQ702,CQ$3:CQ$1048576,1)+COUNTIF($CQ$3:CQ702,CQ702)-1)</f>
        <v/>
      </c>
      <c r="AT702" s="21" t="str">
        <f>IF(C702="",IF(OR(AND($H702&lt;&gt;"",C702=""),AND($F701=$F702,$AZ702&lt;&gt;""),COUNTA($H$3:$H$1048576,#REF!,$F$3:$F$1048576)&gt;COUNTA($H$3:$H702,#REF!,$F$3:$F702),$AZ702&lt;&gt;""),INDEX(AT$3:AT$1048576,MATCH(MAX($AQ$3:$AQ701),$AQ$3:$AQ$1048576,0),0),""),C702)</f>
        <v/>
      </c>
      <c r="AU702" s="21" t="str">
        <f>IF(D702="",IF(OR(AND($H702&lt;&gt;"",D702=""),AND($F701=$F702,$AZ702&lt;&gt;""),COUNTA($H$3:$H$1048576,#REF!,$F$3:$F$1048576)&gt;COUNTA($H$3:$H702,#REF!,$F$3:$F702),$AZ702&lt;&gt;""),INDEX(AU$3:AU$1048576,MATCH(MAX($AQ$3:$AQ701),$AQ$3:$AQ$1048576,0),0),""),D702)</f>
        <v/>
      </c>
      <c r="AV702" s="21" t="str">
        <f>IF(E702="",IF(OR(AND($H702&lt;&gt;"",E702=""),AND($F701=$F702,$AZ702&lt;&gt;""),COUNTA($H$3:$H$1048576,#REF!,$F$3:$F$1048576)&gt;COUNTA($H$3:$H702,#REF!,$F$3:$F702),$AZ702&lt;&gt;""),INDEX(AV$3:AV$1048576,MATCH(MAX($AQ$3:$AQ701),$AQ$3:$AQ$1048576,0),0),""),E702)</f>
        <v/>
      </c>
      <c r="AW702" s="24" t="str">
        <f t="shared" si="1108"/>
        <v/>
      </c>
      <c r="AX702" s="13" t="str">
        <f t="shared" si="1109"/>
        <v/>
      </c>
      <c r="AY702" s="4" t="str">
        <f t="shared" si="1110"/>
        <v/>
      </c>
      <c r="AZ702" s="4" t="str">
        <f>IF(AX702="",IF(OR(AND(H702&lt;&gt;"",F702=""),COUNTA($H$3:$H$1048576)&gt;COUNTA($H$3:$H702)),INDEX(AX$3:AX702,MATCH(MAX($AQ$3:AQ702),AQ$3:AQ702,0),0),""),AX702)</f>
        <v/>
      </c>
      <c r="BA702" s="4" t="str">
        <f>IF(AY702="",IF(AND(H702&lt;&gt;"",F702=""),INDEX(AY$3:AY702,MATCH(MAX($AQ$3:AQ702),AQ$3:AQ702,0),0),""),AY702)</f>
        <v/>
      </c>
      <c r="BB702" s="82" t="str">
        <f>IF(BC702="","",RANK(BC702,BC$3:BC$1048576,1)+COUNTIF($BC$3:BC702,BC702)-1)</f>
        <v/>
      </c>
      <c r="BC702" s="139" t="str">
        <f t="shared" si="1111"/>
        <v/>
      </c>
      <c r="BD702" s="46" t="str">
        <f t="shared" si="1112"/>
        <v/>
      </c>
      <c r="BE702" s="46" t="str">
        <f t="shared" si="1113"/>
        <v/>
      </c>
      <c r="BF702" s="46" t="str">
        <f t="shared" si="1114"/>
        <v/>
      </c>
      <c r="BG702" s="4" t="str">
        <f t="shared" si="1115"/>
        <v/>
      </c>
      <c r="BH702" s="180" t="str">
        <f t="shared" si="1116"/>
        <v/>
      </c>
      <c r="BI702" s="16" t="str">
        <f t="shared" si="1117"/>
        <v/>
      </c>
      <c r="BJ702" s="52" t="str">
        <f>IF(BI702="","",IF(W702="","",IF(AND(K702=$K$1,$K$1&lt;&gt;""),$BT$2,IFERROR(IF(INDEX(価格設定!$D$5:$D$1048576,MATCH(Q702,価格設定!$B$5:$B$1048576,0),0)=価格設定!$D$3,$BT$2,$BS$2),$BS$2))))</f>
        <v/>
      </c>
      <c r="BK702" s="16" t="str">
        <f>IF(BI702="","",IF(COUNTIF($BI$3:BI702,BI702)=1,1,IF(AND(BI701=BI702,BH702=""),BK701,COUNTIF($BH$3:BH702,BH702))))</f>
        <v/>
      </c>
      <c r="BL702" s="52" t="str">
        <f t="shared" si="1118"/>
        <v/>
      </c>
      <c r="BM702" s="52" t="str">
        <f t="shared" si="1119"/>
        <v/>
      </c>
      <c r="BN702" s="119" t="str">
        <f t="shared" si="1120"/>
        <v/>
      </c>
      <c r="BO702" s="119" t="str">
        <f t="shared" si="1121"/>
        <v/>
      </c>
      <c r="BP702" s="17" t="str">
        <f t="shared" si="1122"/>
        <v/>
      </c>
      <c r="BQ702" s="17" t="str">
        <f t="shared" si="1123"/>
        <v/>
      </c>
      <c r="BR702" s="17" t="str">
        <f>IF(OR(BP702="",COUNTIF($BO$3:BO702,BO702)&lt;&gt;1),"",SUMIF(BO$3:BO$1048576,BO702,BP$3:BP$1048576))</f>
        <v/>
      </c>
      <c r="BS702" s="17" t="str">
        <f t="shared" si="1124"/>
        <v/>
      </c>
      <c r="BT702" s="17" t="str">
        <f t="shared" si="1125"/>
        <v/>
      </c>
      <c r="BU702" s="17" t="str">
        <f t="shared" si="1126"/>
        <v/>
      </c>
      <c r="BV702" s="24" t="str">
        <f t="shared" si="1127"/>
        <v/>
      </c>
      <c r="BW702" s="24" t="str">
        <f t="shared" si="1128"/>
        <v/>
      </c>
      <c r="BX702" s="24" t="str">
        <f t="shared" si="1129"/>
        <v/>
      </c>
      <c r="BY702" s="26" t="str">
        <f t="shared" si="1130"/>
        <v/>
      </c>
      <c r="BZ702" s="26" t="str">
        <f t="shared" si="1131"/>
        <v/>
      </c>
      <c r="CA702" s="26" t="str">
        <f t="shared" si="1132"/>
        <v/>
      </c>
      <c r="CB702" s="66" t="str">
        <f t="shared" si="1133"/>
        <v/>
      </c>
      <c r="CC702" s="65" t="str">
        <f t="shared" si="1134"/>
        <v/>
      </c>
      <c r="CD702" s="26" t="str">
        <f t="shared" si="1135"/>
        <v/>
      </c>
      <c r="CE702" s="26" t="str">
        <f t="shared" si="1136"/>
        <v/>
      </c>
      <c r="CF702" s="193" t="str">
        <f t="shared" si="1137"/>
        <v/>
      </c>
      <c r="CG702" s="193" t="str">
        <f t="shared" si="1138"/>
        <v/>
      </c>
      <c r="CH702" s="26" t="str">
        <f t="shared" si="1139"/>
        <v/>
      </c>
      <c r="CI702" s="26" t="str">
        <f t="shared" si="1140"/>
        <v/>
      </c>
      <c r="CJ702" s="65" t="str">
        <f t="shared" si="1141"/>
        <v/>
      </c>
      <c r="CK702" s="65" t="str">
        <f t="shared" si="1142"/>
        <v/>
      </c>
      <c r="CL702" s="64" t="str">
        <f t="shared" si="1143"/>
        <v/>
      </c>
      <c r="CM702" s="64" t="str">
        <f t="shared" si="1144"/>
        <v/>
      </c>
      <c r="CN702" s="65" t="str">
        <f t="shared" si="1145"/>
        <v/>
      </c>
      <c r="CP702" s="63" t="str">
        <f>IF(BH702="","",MAX($CP$3:CP701)+1)</f>
        <v/>
      </c>
      <c r="CQ702" s="24" t="str">
        <f t="shared" si="1146"/>
        <v/>
      </c>
      <c r="CR702" s="24" t="str">
        <f t="shared" si="1147"/>
        <v/>
      </c>
      <c r="CS702" s="24" t="str">
        <f t="shared" si="1148"/>
        <v/>
      </c>
      <c r="CT702" s="58" t="str">
        <f>IF(BO702="","",COUNTIF($BO$3:BO702,BO702)&amp;"@"&amp;BO702)</f>
        <v/>
      </c>
      <c r="CU702" s="16" t="str">
        <f t="shared" si="1086"/>
        <v/>
      </c>
      <c r="CV702" s="63" t="str">
        <f t="shared" si="1149"/>
        <v/>
      </c>
      <c r="CW702" s="16" t="str">
        <f t="shared" si="1150"/>
        <v/>
      </c>
      <c r="CX702" s="16" t="str">
        <f t="shared" si="1151"/>
        <v/>
      </c>
      <c r="CY702" s="16" t="str">
        <f t="shared" si="1152"/>
        <v/>
      </c>
      <c r="CZ702" s="85" t="str">
        <f t="shared" si="1153"/>
        <v/>
      </c>
      <c r="DA702" s="16" t="str">
        <f t="shared" si="1154"/>
        <v/>
      </c>
      <c r="DB702" s="16" t="str">
        <f t="shared" si="1155"/>
        <v/>
      </c>
      <c r="DC702" s="28" t="str">
        <f>IF(CP702="","",$DC$1&amp;(INDEX(価格設定!D$1:XFD$3,ROW(価格設定!$D$3),MATCH($AW702,価格設定!D$1:XFD$1,1))*100)&amp;"%")</f>
        <v/>
      </c>
      <c r="DD702" s="28" t="str">
        <f>IF(CP702="","",$DD$1&amp;(INDEX(価格設定!D$1:XFD$3,ROW(価格設定!$D$2),MATCH($AW702,価格設定!D$1:XFD$1,1))*100)&amp;"%")</f>
        <v/>
      </c>
      <c r="DE702" s="29" t="str">
        <f t="shared" si="1156"/>
        <v/>
      </c>
      <c r="DG702" s="58" t="str">
        <f t="shared" si="1157"/>
        <v/>
      </c>
      <c r="DH702" s="58" t="str">
        <f t="shared" si="1158"/>
        <v/>
      </c>
      <c r="DI702" s="58" t="str">
        <f t="shared" si="1159"/>
        <v/>
      </c>
      <c r="DJ702" s="85" t="str">
        <f t="shared" si="1160"/>
        <v/>
      </c>
      <c r="DL702" s="58" t="str">
        <f>IF(COUNTIF(DG$3:DG$1048576,DG702)=COUNTIF($DG$3:$DG702,DG702),DG702,"")</f>
        <v/>
      </c>
      <c r="DM702" s="85" t="str">
        <f t="shared" si="1161"/>
        <v/>
      </c>
      <c r="DN702" s="85" t="str">
        <f t="shared" si="1087"/>
        <v/>
      </c>
      <c r="DO702" s="85" t="str">
        <f t="shared" si="1087"/>
        <v/>
      </c>
      <c r="DP702" s="303"/>
      <c r="DQ702" s="17" t="str">
        <f t="shared" si="1088"/>
        <v/>
      </c>
      <c r="DR702" s="17" t="str">
        <f t="shared" si="1089"/>
        <v/>
      </c>
      <c r="DS702" s="17" t="str">
        <f t="shared" si="1090"/>
        <v/>
      </c>
      <c r="DU702" s="16" t="str">
        <f t="shared" si="1162"/>
        <v/>
      </c>
      <c r="DV702" s="16" t="str">
        <f>IF(DU702="","",COUNT($DU$3:DU702))</f>
        <v/>
      </c>
      <c r="DW702" s="16" t="str">
        <f t="shared" si="1163"/>
        <v/>
      </c>
      <c r="DX702" s="16" t="str">
        <f t="shared" si="1164"/>
        <v/>
      </c>
      <c r="DY702" s="16" t="str">
        <f>IF(DZ702="","",COUNTIF(DZ$3:DZ702,DZ702))</f>
        <v/>
      </c>
      <c r="DZ702" s="16" t="str">
        <f t="shared" si="1165"/>
        <v/>
      </c>
      <c r="EA702" s="16" t="str">
        <f t="shared" si="1166"/>
        <v/>
      </c>
      <c r="EB702" s="16" t="str">
        <f t="shared" si="1167"/>
        <v/>
      </c>
      <c r="EC702" s="16" t="str">
        <f t="shared" si="1168"/>
        <v/>
      </c>
      <c r="ED702" s="16" t="str">
        <f t="shared" si="1169"/>
        <v/>
      </c>
      <c r="EE702" s="16" t="str">
        <f t="shared" si="1170"/>
        <v/>
      </c>
      <c r="EF702" s="16" t="str">
        <f t="shared" si="1171"/>
        <v/>
      </c>
      <c r="EG702" s="16" t="str">
        <f t="shared" si="1172"/>
        <v/>
      </c>
      <c r="EH702" s="16" t="str">
        <f t="shared" si="1173"/>
        <v/>
      </c>
      <c r="EI702" s="16" t="str">
        <f t="shared" si="1174"/>
        <v/>
      </c>
      <c r="EJ702" s="16" t="str">
        <f t="shared" si="1175"/>
        <v/>
      </c>
      <c r="EK702" s="16" t="str">
        <f t="shared" si="1176"/>
        <v/>
      </c>
      <c r="EL702" s="58" t="str">
        <f t="shared" si="1177"/>
        <v/>
      </c>
      <c r="EM702" s="58" t="str">
        <f>IF(OR($DZ702="",CR702=""),IF($EL702="","",$EL702),IF(OR(CR702="なし",CR702=0),領収書!$H$1,CR702))</f>
        <v/>
      </c>
      <c r="EN702" s="58" t="str">
        <f>IF(OR($DZ702="",CS702=""),IF($EL702="","",$EL702),IF(OR(CS702="なし",CS702=0),入力!$EN$1,CS702))</f>
        <v/>
      </c>
      <c r="EO702" s="63" t="str">
        <f t="shared" si="1178"/>
        <v/>
      </c>
      <c r="EP702" s="63" t="str">
        <f t="shared" si="1179"/>
        <v/>
      </c>
      <c r="ER702" s="16" t="str">
        <f>IF(AND(COUNTIF($ET$3:ET702,ET702)=1,ET702&lt;&gt;""),MAX($ER$3:ER701)+1,"")</f>
        <v/>
      </c>
      <c r="ES702" s="16" t="str">
        <f>IF(価格設定!B704="","",価格設定!B704)</f>
        <v/>
      </c>
      <c r="ET702" s="16" t="str">
        <f>IF(価格設定!C704="","",価格設定!C704)</f>
        <v/>
      </c>
      <c r="EV702" s="16" t="str">
        <f t="shared" si="1091"/>
        <v/>
      </c>
      <c r="EW702" s="16" t="str">
        <f t="shared" si="1180"/>
        <v/>
      </c>
    </row>
    <row r="703" spans="1:153" ht="30" customHeight="1" x14ac:dyDescent="0.2">
      <c r="A703" s="225"/>
      <c r="B703" s="212"/>
      <c r="C703" s="221"/>
      <c r="D703" s="164"/>
      <c r="E703" s="165"/>
      <c r="F703" s="166"/>
      <c r="G703" s="167"/>
      <c r="H703" s="179"/>
      <c r="I703" s="306"/>
      <c r="J703" s="169"/>
      <c r="K703" s="179"/>
      <c r="L703" s="186"/>
      <c r="M703" s="186"/>
      <c r="N703" s="168"/>
      <c r="O703" s="170"/>
      <c r="P703" s="212"/>
      <c r="Q703" s="179" t="str">
        <f>IFERROR(IF(H703="","",IFERROR(INDEX(価格設定!$B$5:$B$1048576,MATCH(H703,価格設定!$B$5:$B$1048576,0),0),INDEX(価格設定!$B$5:$B$1048576,MATCH("*"&amp;H703&amp;"*",価格設定!$B$5:$B$1048576,0),0))),H703)</f>
        <v/>
      </c>
      <c r="R703" s="250" t="str">
        <f>IFERROR(IF(Q703="",IF(K703="","",K703),IF(K703="",IF(INDEX(価格設定!$C$5:$C$1048576,MATCH(Q703,価格設定!$B$5:$B$1048576,0),0)=0,"",INDEX(価格設定!$C$5:$C$1048576,MATCH(Q703,価格設定!$B$5:$B$1048576,0),0)),IF(K703="なし","",K703))),"")</f>
        <v/>
      </c>
      <c r="S703" s="308" t="str">
        <f t="shared" si="1092"/>
        <v/>
      </c>
      <c r="T703" s="126" t="str">
        <f>IFERROR(IF(J703="",IF(INDEX(価格設定!$E$5:$R$1048576,MATCH($Q703,価格設定!B$5:B$1048576,0),MATCH($AW703,価格設定!E$1:X$1,1))=0,"",INDEX(価格設定!$E$5:$R$1048576,MATCH($Q703,価格設定!B$5:B$1048576,0),MATCH($AW703,価格設定!E$1:X$1,1))),J703),"")</f>
        <v/>
      </c>
      <c r="U703" s="126" t="str">
        <f t="shared" si="1093"/>
        <v/>
      </c>
      <c r="V703" s="132" t="str">
        <f t="shared" si="1094"/>
        <v/>
      </c>
      <c r="W703" s="127" t="str">
        <f>IFERROR(IF(OR(T703="",T703&lt;0),"",IFERROR(INDEX(価格設定!E$2:X$3,IF(AND(K703=$K$1,$K$1&lt;&gt;""),ROW(価格設定!$D$3)-1,MATCH(INDEX(価格設定!$D$5:$D$1048576,MATCH(Q703,価格設定!$B$5:$B$1048576,0),0),価格設定!$D$2:$D$3,0)),MATCH($AW703,価格設定!E$1:X$1,1)),INDEX(価格設定!E$2:X$2,0,MATCH($AW703,価格設定!E$1:X$1,1)))),"")</f>
        <v/>
      </c>
      <c r="X703" s="126" t="str">
        <f t="shared" si="1085"/>
        <v/>
      </c>
      <c r="Y703" s="128" t="str">
        <f t="shared" si="1095"/>
        <v/>
      </c>
      <c r="Z703" s="126" t="str">
        <f t="shared" si="1096"/>
        <v/>
      </c>
      <c r="AA703" s="129" t="str">
        <f t="shared" si="1097"/>
        <v/>
      </c>
      <c r="AB703" s="126" t="str">
        <f t="shared" si="1098"/>
        <v/>
      </c>
      <c r="AC703" s="280" t="str">
        <f t="shared" si="1099"/>
        <v/>
      </c>
      <c r="AD703" s="15"/>
      <c r="AE703" s="204" t="str">
        <f>IF(AF703="","",COUNT($AF$3:AF703))</f>
        <v/>
      </c>
      <c r="AF703" s="206" t="str">
        <f t="shared" si="1100"/>
        <v/>
      </c>
      <c r="AG703" s="204" t="str">
        <f t="shared" si="1101"/>
        <v/>
      </c>
      <c r="AH703" s="204" t="str">
        <f t="shared" si="1102"/>
        <v/>
      </c>
      <c r="AI703" s="287"/>
      <c r="AJ703" s="15"/>
      <c r="AK703" s="138" t="str">
        <f t="shared" si="1103"/>
        <v/>
      </c>
      <c r="AL703" s="131" t="str">
        <f t="shared" si="1104"/>
        <v/>
      </c>
      <c r="AM703" s="131" t="str">
        <f t="shared" si="1105"/>
        <v/>
      </c>
      <c r="AN703" s="313" t="str">
        <f t="shared" si="1106"/>
        <v/>
      </c>
      <c r="AO703" s="316" t="str">
        <f t="shared" si="1107"/>
        <v/>
      </c>
      <c r="AP703" s="18"/>
      <c r="AQ703" s="3" t="str">
        <f>IF(F703="","",MAX($AQ$3:AQ702)+1)</f>
        <v/>
      </c>
      <c r="AR703" s="3" t="str">
        <f>IF(OR(AQ703="",BB703=""),"",MAX($AR$3:AR702)+1)</f>
        <v/>
      </c>
      <c r="AS703" s="3" t="str">
        <f>IF(CQ703="","",RANK(CQ703,CQ$3:CQ$1048576,1)+COUNTIF($CQ$3:CQ703,CQ703)-1)</f>
        <v/>
      </c>
      <c r="AT703" s="21" t="str">
        <f>IF(C703="",IF(OR(AND($H703&lt;&gt;"",C703=""),AND($F702=$F703,$AZ703&lt;&gt;""),COUNTA($H$3:$H$1048576,#REF!,$F$3:$F$1048576)&gt;COUNTA($H$3:$H703,#REF!,$F$3:$F703),$AZ703&lt;&gt;""),INDEX(AT$3:AT$1048576,MATCH(MAX($AQ$3:$AQ702),$AQ$3:$AQ$1048576,0),0),""),C703)</f>
        <v/>
      </c>
      <c r="AU703" s="21" t="str">
        <f>IF(D703="",IF(OR(AND($H703&lt;&gt;"",D703=""),AND($F702=$F703,$AZ703&lt;&gt;""),COUNTA($H$3:$H$1048576,#REF!,$F$3:$F$1048576)&gt;COUNTA($H$3:$H703,#REF!,$F$3:$F703),$AZ703&lt;&gt;""),INDEX(AU$3:AU$1048576,MATCH(MAX($AQ$3:$AQ702),$AQ$3:$AQ$1048576,0),0),""),D703)</f>
        <v/>
      </c>
      <c r="AV703" s="21" t="str">
        <f>IF(E703="",IF(OR(AND($H703&lt;&gt;"",E703=""),AND($F702=$F703,$AZ703&lt;&gt;""),COUNTA($H$3:$H$1048576,#REF!,$F$3:$F$1048576)&gt;COUNTA($H$3:$H703,#REF!,$F$3:$F703),$AZ703&lt;&gt;""),INDEX(AV$3:AV$1048576,MATCH(MAX($AQ$3:$AQ702),$AQ$3:$AQ$1048576,0),0),""),E703)</f>
        <v/>
      </c>
      <c r="AW703" s="24" t="str">
        <f t="shared" si="1108"/>
        <v/>
      </c>
      <c r="AX703" s="13" t="str">
        <f t="shared" si="1109"/>
        <v/>
      </c>
      <c r="AY703" s="4" t="str">
        <f t="shared" si="1110"/>
        <v/>
      </c>
      <c r="AZ703" s="4" t="str">
        <f>IF(AX703="",IF(OR(AND(H703&lt;&gt;"",F703=""),COUNTA($H$3:$H$1048576)&gt;COUNTA($H$3:$H703)),INDEX(AX$3:AX703,MATCH(MAX($AQ$3:AQ703),AQ$3:AQ703,0),0),""),AX703)</f>
        <v/>
      </c>
      <c r="BA703" s="4" t="str">
        <f>IF(AY703="",IF(AND(H703&lt;&gt;"",F703=""),INDEX(AY$3:AY703,MATCH(MAX($AQ$3:AQ703),AQ$3:AQ703,0),0),""),AY703)</f>
        <v/>
      </c>
      <c r="BB703" s="82" t="str">
        <f>IF(BC703="","",RANK(BC703,BC$3:BC$1048576,1)+COUNTIF($BC$3:BC703,BC703)-1)</f>
        <v/>
      </c>
      <c r="BC703" s="139" t="str">
        <f t="shared" si="1111"/>
        <v/>
      </c>
      <c r="BD703" s="46" t="str">
        <f t="shared" si="1112"/>
        <v/>
      </c>
      <c r="BE703" s="46" t="str">
        <f t="shared" si="1113"/>
        <v/>
      </c>
      <c r="BF703" s="46" t="str">
        <f t="shared" si="1114"/>
        <v/>
      </c>
      <c r="BG703" s="4" t="str">
        <f t="shared" si="1115"/>
        <v/>
      </c>
      <c r="BH703" s="180" t="str">
        <f t="shared" si="1116"/>
        <v/>
      </c>
      <c r="BI703" s="16" t="str">
        <f t="shared" si="1117"/>
        <v/>
      </c>
      <c r="BJ703" s="52" t="str">
        <f>IF(BI703="","",IF(W703="","",IF(AND(K703=$K$1,$K$1&lt;&gt;""),$BT$2,IFERROR(IF(INDEX(価格設定!$D$5:$D$1048576,MATCH(Q703,価格設定!$B$5:$B$1048576,0),0)=価格設定!$D$3,$BT$2,$BS$2),$BS$2))))</f>
        <v/>
      </c>
      <c r="BK703" s="16" t="str">
        <f>IF(BI703="","",IF(COUNTIF($BI$3:BI703,BI703)=1,1,IF(AND(BI702=BI703,BH703=""),BK702,COUNTIF($BH$3:BH703,BH703))))</f>
        <v/>
      </c>
      <c r="BL703" s="52" t="str">
        <f t="shared" si="1118"/>
        <v/>
      </c>
      <c r="BM703" s="52" t="str">
        <f t="shared" si="1119"/>
        <v/>
      </c>
      <c r="BN703" s="119" t="str">
        <f t="shared" si="1120"/>
        <v/>
      </c>
      <c r="BO703" s="119" t="str">
        <f t="shared" si="1121"/>
        <v/>
      </c>
      <c r="BP703" s="17" t="str">
        <f t="shared" si="1122"/>
        <v/>
      </c>
      <c r="BQ703" s="17" t="str">
        <f t="shared" si="1123"/>
        <v/>
      </c>
      <c r="BR703" s="17" t="str">
        <f>IF(OR(BP703="",COUNTIF($BO$3:BO703,BO703)&lt;&gt;1),"",SUMIF(BO$3:BO$1048576,BO703,BP$3:BP$1048576))</f>
        <v/>
      </c>
      <c r="BS703" s="17" t="str">
        <f t="shared" si="1124"/>
        <v/>
      </c>
      <c r="BT703" s="17" t="str">
        <f t="shared" si="1125"/>
        <v/>
      </c>
      <c r="BU703" s="17" t="str">
        <f t="shared" si="1126"/>
        <v/>
      </c>
      <c r="BV703" s="24" t="str">
        <f t="shared" si="1127"/>
        <v/>
      </c>
      <c r="BW703" s="24" t="str">
        <f t="shared" si="1128"/>
        <v/>
      </c>
      <c r="BX703" s="24" t="str">
        <f t="shared" si="1129"/>
        <v/>
      </c>
      <c r="BY703" s="26" t="str">
        <f t="shared" si="1130"/>
        <v/>
      </c>
      <c r="BZ703" s="26" t="str">
        <f t="shared" si="1131"/>
        <v/>
      </c>
      <c r="CA703" s="26" t="str">
        <f t="shared" si="1132"/>
        <v/>
      </c>
      <c r="CB703" s="66" t="str">
        <f t="shared" si="1133"/>
        <v/>
      </c>
      <c r="CC703" s="65" t="str">
        <f t="shared" si="1134"/>
        <v/>
      </c>
      <c r="CD703" s="26" t="str">
        <f t="shared" si="1135"/>
        <v/>
      </c>
      <c r="CE703" s="26" t="str">
        <f t="shared" si="1136"/>
        <v/>
      </c>
      <c r="CF703" s="193" t="str">
        <f t="shared" si="1137"/>
        <v/>
      </c>
      <c r="CG703" s="193" t="str">
        <f t="shared" si="1138"/>
        <v/>
      </c>
      <c r="CH703" s="26" t="str">
        <f t="shared" si="1139"/>
        <v/>
      </c>
      <c r="CI703" s="26" t="str">
        <f t="shared" si="1140"/>
        <v/>
      </c>
      <c r="CJ703" s="65" t="str">
        <f t="shared" si="1141"/>
        <v/>
      </c>
      <c r="CK703" s="65" t="str">
        <f t="shared" si="1142"/>
        <v/>
      </c>
      <c r="CL703" s="64" t="str">
        <f t="shared" si="1143"/>
        <v/>
      </c>
      <c r="CM703" s="64" t="str">
        <f t="shared" si="1144"/>
        <v/>
      </c>
      <c r="CN703" s="65" t="str">
        <f t="shared" si="1145"/>
        <v/>
      </c>
      <c r="CP703" s="63" t="str">
        <f>IF(BH703="","",MAX($CP$3:CP702)+1)</f>
        <v/>
      </c>
      <c r="CQ703" s="24" t="str">
        <f t="shared" si="1146"/>
        <v/>
      </c>
      <c r="CR703" s="24" t="str">
        <f t="shared" si="1147"/>
        <v/>
      </c>
      <c r="CS703" s="24" t="str">
        <f t="shared" si="1148"/>
        <v/>
      </c>
      <c r="CT703" s="58" t="str">
        <f>IF(BO703="","",COUNTIF($BO$3:BO703,BO703)&amp;"@"&amp;BO703)</f>
        <v/>
      </c>
      <c r="CU703" s="16" t="str">
        <f t="shared" si="1086"/>
        <v/>
      </c>
      <c r="CV703" s="63" t="str">
        <f t="shared" si="1149"/>
        <v/>
      </c>
      <c r="CW703" s="16" t="str">
        <f t="shared" si="1150"/>
        <v/>
      </c>
      <c r="CX703" s="16" t="str">
        <f t="shared" si="1151"/>
        <v/>
      </c>
      <c r="CY703" s="16" t="str">
        <f t="shared" si="1152"/>
        <v/>
      </c>
      <c r="CZ703" s="85" t="str">
        <f t="shared" si="1153"/>
        <v/>
      </c>
      <c r="DA703" s="16" t="str">
        <f t="shared" si="1154"/>
        <v/>
      </c>
      <c r="DB703" s="16" t="str">
        <f t="shared" si="1155"/>
        <v/>
      </c>
      <c r="DC703" s="28" t="str">
        <f>IF(CP703="","",$DC$1&amp;(INDEX(価格設定!D$1:XFD$3,ROW(価格設定!$D$3),MATCH($AW703,価格設定!D$1:XFD$1,1))*100)&amp;"%")</f>
        <v/>
      </c>
      <c r="DD703" s="28" t="str">
        <f>IF(CP703="","",$DD$1&amp;(INDEX(価格設定!D$1:XFD$3,ROW(価格設定!$D$2),MATCH($AW703,価格設定!D$1:XFD$1,1))*100)&amp;"%")</f>
        <v/>
      </c>
      <c r="DE703" s="29" t="str">
        <f t="shared" si="1156"/>
        <v/>
      </c>
      <c r="DG703" s="58" t="str">
        <f t="shared" si="1157"/>
        <v/>
      </c>
      <c r="DH703" s="58" t="str">
        <f t="shared" si="1158"/>
        <v/>
      </c>
      <c r="DI703" s="58" t="str">
        <f t="shared" si="1159"/>
        <v/>
      </c>
      <c r="DJ703" s="85" t="str">
        <f t="shared" si="1160"/>
        <v/>
      </c>
      <c r="DL703" s="58" t="str">
        <f>IF(COUNTIF(DG$3:DG$1048576,DG703)=COUNTIF($DG$3:$DG703,DG703),DG703,"")</f>
        <v/>
      </c>
      <c r="DM703" s="85" t="str">
        <f t="shared" si="1161"/>
        <v/>
      </c>
      <c r="DN703" s="85" t="str">
        <f t="shared" si="1087"/>
        <v/>
      </c>
      <c r="DO703" s="85" t="str">
        <f t="shared" si="1087"/>
        <v/>
      </c>
      <c r="DP703" s="303"/>
      <c r="DQ703" s="17" t="str">
        <f t="shared" si="1088"/>
        <v/>
      </c>
      <c r="DR703" s="17" t="str">
        <f t="shared" si="1089"/>
        <v/>
      </c>
      <c r="DS703" s="17" t="str">
        <f t="shared" si="1090"/>
        <v/>
      </c>
      <c r="DU703" s="16" t="str">
        <f t="shared" si="1162"/>
        <v/>
      </c>
      <c r="DV703" s="16" t="str">
        <f>IF(DU703="","",COUNT($DU$3:DU703))</f>
        <v/>
      </c>
      <c r="DW703" s="16" t="str">
        <f t="shared" si="1163"/>
        <v/>
      </c>
      <c r="DX703" s="16" t="str">
        <f t="shared" si="1164"/>
        <v/>
      </c>
      <c r="DY703" s="16" t="str">
        <f>IF(DZ703="","",COUNTIF(DZ$3:DZ703,DZ703))</f>
        <v/>
      </c>
      <c r="DZ703" s="16" t="str">
        <f t="shared" si="1165"/>
        <v/>
      </c>
      <c r="EA703" s="16" t="str">
        <f t="shared" si="1166"/>
        <v/>
      </c>
      <c r="EB703" s="16" t="str">
        <f t="shared" si="1167"/>
        <v/>
      </c>
      <c r="EC703" s="16" t="str">
        <f t="shared" si="1168"/>
        <v/>
      </c>
      <c r="ED703" s="16" t="str">
        <f t="shared" si="1169"/>
        <v/>
      </c>
      <c r="EE703" s="16" t="str">
        <f t="shared" si="1170"/>
        <v/>
      </c>
      <c r="EF703" s="16" t="str">
        <f t="shared" si="1171"/>
        <v/>
      </c>
      <c r="EG703" s="16" t="str">
        <f t="shared" si="1172"/>
        <v/>
      </c>
      <c r="EH703" s="16" t="str">
        <f t="shared" si="1173"/>
        <v/>
      </c>
      <c r="EI703" s="16" t="str">
        <f t="shared" si="1174"/>
        <v/>
      </c>
      <c r="EJ703" s="16" t="str">
        <f t="shared" si="1175"/>
        <v/>
      </c>
      <c r="EK703" s="16" t="str">
        <f t="shared" si="1176"/>
        <v/>
      </c>
      <c r="EL703" s="58" t="str">
        <f t="shared" si="1177"/>
        <v/>
      </c>
      <c r="EM703" s="58" t="str">
        <f>IF(OR($DZ703="",CR703=""),IF($EL703="","",$EL703),IF(OR(CR703="なし",CR703=0),領収書!$H$1,CR703))</f>
        <v/>
      </c>
      <c r="EN703" s="58" t="str">
        <f>IF(OR($DZ703="",CS703=""),IF($EL703="","",$EL703),IF(OR(CS703="なし",CS703=0),入力!$EN$1,CS703))</f>
        <v/>
      </c>
      <c r="EO703" s="63" t="str">
        <f t="shared" si="1178"/>
        <v/>
      </c>
      <c r="EP703" s="63" t="str">
        <f t="shared" si="1179"/>
        <v/>
      </c>
      <c r="ER703" s="16" t="str">
        <f>IF(AND(COUNTIF($ET$3:ET703,ET703)=1,ET703&lt;&gt;""),MAX($ER$3:ER702)+1,"")</f>
        <v/>
      </c>
      <c r="ES703" s="16" t="str">
        <f>IF(価格設定!B705="","",価格設定!B705)</f>
        <v/>
      </c>
      <c r="ET703" s="16" t="str">
        <f>IF(価格設定!C705="","",価格設定!C705)</f>
        <v/>
      </c>
      <c r="EV703" s="16" t="str">
        <f t="shared" si="1091"/>
        <v/>
      </c>
      <c r="EW703" s="16" t="str">
        <f t="shared" si="1180"/>
        <v/>
      </c>
    </row>
    <row r="704" spans="1:153" ht="30" customHeight="1" x14ac:dyDescent="0.2">
      <c r="A704" s="225"/>
      <c r="B704" s="212"/>
      <c r="C704" s="221"/>
      <c r="D704" s="164"/>
      <c r="E704" s="165"/>
      <c r="F704" s="166"/>
      <c r="G704" s="167"/>
      <c r="H704" s="179"/>
      <c r="I704" s="306"/>
      <c r="J704" s="169"/>
      <c r="K704" s="179"/>
      <c r="L704" s="186"/>
      <c r="M704" s="186"/>
      <c r="N704" s="168"/>
      <c r="O704" s="170"/>
      <c r="P704" s="212"/>
      <c r="Q704" s="179" t="str">
        <f>IFERROR(IF(H704="","",IFERROR(INDEX(価格設定!$B$5:$B$1048576,MATCH(H704,価格設定!$B$5:$B$1048576,0),0),INDEX(価格設定!$B$5:$B$1048576,MATCH("*"&amp;H704&amp;"*",価格設定!$B$5:$B$1048576,0),0))),H704)</f>
        <v/>
      </c>
      <c r="R704" s="250" t="str">
        <f>IFERROR(IF(Q704="",IF(K704="","",K704),IF(K704="",IF(INDEX(価格設定!$C$5:$C$1048576,MATCH(Q704,価格設定!$B$5:$B$1048576,0),0)=0,"",INDEX(価格設定!$C$5:$C$1048576,MATCH(Q704,価格設定!$B$5:$B$1048576,0),0)),IF(K704="なし","",K704))),"")</f>
        <v/>
      </c>
      <c r="S704" s="308" t="str">
        <f t="shared" si="1092"/>
        <v/>
      </c>
      <c r="T704" s="126" t="str">
        <f>IFERROR(IF(J704="",IF(INDEX(価格設定!$E$5:$R$1048576,MATCH($Q704,価格設定!B$5:B$1048576,0),MATCH($AW704,価格設定!E$1:X$1,1))=0,"",INDEX(価格設定!$E$5:$R$1048576,MATCH($Q704,価格設定!B$5:B$1048576,0),MATCH($AW704,価格設定!E$1:X$1,1))),J704),"")</f>
        <v/>
      </c>
      <c r="U704" s="126" t="str">
        <f t="shared" si="1093"/>
        <v/>
      </c>
      <c r="V704" s="132" t="str">
        <f t="shared" si="1094"/>
        <v/>
      </c>
      <c r="W704" s="127" t="str">
        <f>IFERROR(IF(OR(T704="",T704&lt;0),"",IFERROR(INDEX(価格設定!E$2:X$3,IF(AND(K704=$K$1,$K$1&lt;&gt;""),ROW(価格設定!$D$3)-1,MATCH(INDEX(価格設定!$D$5:$D$1048576,MATCH(Q704,価格設定!$B$5:$B$1048576,0),0),価格設定!$D$2:$D$3,0)),MATCH($AW704,価格設定!E$1:X$1,1)),INDEX(価格設定!E$2:X$2,0,MATCH($AW704,価格設定!E$1:X$1,1)))),"")</f>
        <v/>
      </c>
      <c r="X704" s="126" t="str">
        <f t="shared" si="1085"/>
        <v/>
      </c>
      <c r="Y704" s="128" t="str">
        <f t="shared" si="1095"/>
        <v/>
      </c>
      <c r="Z704" s="126" t="str">
        <f t="shared" si="1096"/>
        <v/>
      </c>
      <c r="AA704" s="129" t="str">
        <f t="shared" si="1097"/>
        <v/>
      </c>
      <c r="AB704" s="126" t="str">
        <f t="shared" si="1098"/>
        <v/>
      </c>
      <c r="AC704" s="280" t="str">
        <f t="shared" si="1099"/>
        <v/>
      </c>
      <c r="AD704" s="15"/>
      <c r="AE704" s="204" t="str">
        <f>IF(AF704="","",COUNT($AF$3:AF704))</f>
        <v/>
      </c>
      <c r="AF704" s="206" t="str">
        <f t="shared" si="1100"/>
        <v/>
      </c>
      <c r="AG704" s="204" t="str">
        <f t="shared" si="1101"/>
        <v/>
      </c>
      <c r="AH704" s="204" t="str">
        <f t="shared" si="1102"/>
        <v/>
      </c>
      <c r="AI704" s="287"/>
      <c r="AJ704" s="15"/>
      <c r="AK704" s="138" t="str">
        <f t="shared" si="1103"/>
        <v/>
      </c>
      <c r="AL704" s="131" t="str">
        <f t="shared" si="1104"/>
        <v/>
      </c>
      <c r="AM704" s="131" t="str">
        <f t="shared" si="1105"/>
        <v/>
      </c>
      <c r="AN704" s="313" t="str">
        <f t="shared" si="1106"/>
        <v/>
      </c>
      <c r="AO704" s="316" t="str">
        <f t="shared" si="1107"/>
        <v/>
      </c>
      <c r="AP704" s="18"/>
      <c r="AQ704" s="3" t="str">
        <f>IF(F704="","",MAX($AQ$3:AQ703)+1)</f>
        <v/>
      </c>
      <c r="AR704" s="3" t="str">
        <f>IF(OR(AQ704="",BB704=""),"",MAX($AR$3:AR703)+1)</f>
        <v/>
      </c>
      <c r="AS704" s="3" t="str">
        <f>IF(CQ704="","",RANK(CQ704,CQ$3:CQ$1048576,1)+COUNTIF($CQ$3:CQ704,CQ704)-1)</f>
        <v/>
      </c>
      <c r="AT704" s="21" t="str">
        <f>IF(C704="",IF(OR(AND($H704&lt;&gt;"",C704=""),AND($F703=$F704,$AZ704&lt;&gt;""),COUNTA($H$3:$H$1048576,#REF!,$F$3:$F$1048576)&gt;COUNTA($H$3:$H704,#REF!,$F$3:$F704),$AZ704&lt;&gt;""),INDEX(AT$3:AT$1048576,MATCH(MAX($AQ$3:$AQ703),$AQ$3:$AQ$1048576,0),0),""),C704)</f>
        <v/>
      </c>
      <c r="AU704" s="21" t="str">
        <f>IF(D704="",IF(OR(AND($H704&lt;&gt;"",D704=""),AND($F703=$F704,$AZ704&lt;&gt;""),COUNTA($H$3:$H$1048576,#REF!,$F$3:$F$1048576)&gt;COUNTA($H$3:$H704,#REF!,$F$3:$F704),$AZ704&lt;&gt;""),INDEX(AU$3:AU$1048576,MATCH(MAX($AQ$3:$AQ703),$AQ$3:$AQ$1048576,0),0),""),D704)</f>
        <v/>
      </c>
      <c r="AV704" s="21" t="str">
        <f>IF(E704="",IF(OR(AND($H704&lt;&gt;"",E704=""),AND($F703=$F704,$AZ704&lt;&gt;""),COUNTA($H$3:$H$1048576,#REF!,$F$3:$F$1048576)&gt;COUNTA($H$3:$H704,#REF!,$F$3:$F704),$AZ704&lt;&gt;""),INDEX(AV$3:AV$1048576,MATCH(MAX($AQ$3:$AQ703),$AQ$3:$AQ$1048576,0),0),""),E704)</f>
        <v/>
      </c>
      <c r="AW704" s="24" t="str">
        <f t="shared" si="1108"/>
        <v/>
      </c>
      <c r="AX704" s="13" t="str">
        <f t="shared" si="1109"/>
        <v/>
      </c>
      <c r="AY704" s="4" t="str">
        <f t="shared" si="1110"/>
        <v/>
      </c>
      <c r="AZ704" s="4" t="str">
        <f>IF(AX704="",IF(OR(AND(H704&lt;&gt;"",F704=""),COUNTA($H$3:$H$1048576)&gt;COUNTA($H$3:$H704)),INDEX(AX$3:AX704,MATCH(MAX($AQ$3:AQ704),AQ$3:AQ704,0),0),""),AX704)</f>
        <v/>
      </c>
      <c r="BA704" s="4" t="str">
        <f>IF(AY704="",IF(AND(H704&lt;&gt;"",F704=""),INDEX(AY$3:AY704,MATCH(MAX($AQ$3:AQ704),AQ$3:AQ704,0),0),""),AY704)</f>
        <v/>
      </c>
      <c r="BB704" s="82" t="str">
        <f>IF(BC704="","",RANK(BC704,BC$3:BC$1048576,1)+COUNTIF($BC$3:BC704,BC704)-1)</f>
        <v/>
      </c>
      <c r="BC704" s="139" t="str">
        <f t="shared" si="1111"/>
        <v/>
      </c>
      <c r="BD704" s="46" t="str">
        <f t="shared" si="1112"/>
        <v/>
      </c>
      <c r="BE704" s="46" t="str">
        <f t="shared" si="1113"/>
        <v/>
      </c>
      <c r="BF704" s="46" t="str">
        <f t="shared" si="1114"/>
        <v/>
      </c>
      <c r="BG704" s="4" t="str">
        <f t="shared" si="1115"/>
        <v/>
      </c>
      <c r="BH704" s="180" t="str">
        <f t="shared" si="1116"/>
        <v/>
      </c>
      <c r="BI704" s="16" t="str">
        <f t="shared" si="1117"/>
        <v/>
      </c>
      <c r="BJ704" s="52" t="str">
        <f>IF(BI704="","",IF(W704="","",IF(AND(K704=$K$1,$K$1&lt;&gt;""),$BT$2,IFERROR(IF(INDEX(価格設定!$D$5:$D$1048576,MATCH(Q704,価格設定!$B$5:$B$1048576,0),0)=価格設定!$D$3,$BT$2,$BS$2),$BS$2))))</f>
        <v/>
      </c>
      <c r="BK704" s="16" t="str">
        <f>IF(BI704="","",IF(COUNTIF($BI$3:BI704,BI704)=1,1,IF(AND(BI703=BI704,BH704=""),BK703,COUNTIF($BH$3:BH704,BH704))))</f>
        <v/>
      </c>
      <c r="BL704" s="52" t="str">
        <f t="shared" si="1118"/>
        <v/>
      </c>
      <c r="BM704" s="52" t="str">
        <f t="shared" si="1119"/>
        <v/>
      </c>
      <c r="BN704" s="119" t="str">
        <f t="shared" si="1120"/>
        <v/>
      </c>
      <c r="BO704" s="119" t="str">
        <f t="shared" si="1121"/>
        <v/>
      </c>
      <c r="BP704" s="17" t="str">
        <f t="shared" si="1122"/>
        <v/>
      </c>
      <c r="BQ704" s="17" t="str">
        <f t="shared" si="1123"/>
        <v/>
      </c>
      <c r="BR704" s="17" t="str">
        <f>IF(OR(BP704="",COUNTIF($BO$3:BO704,BO704)&lt;&gt;1),"",SUMIF(BO$3:BO$1048576,BO704,BP$3:BP$1048576))</f>
        <v/>
      </c>
      <c r="BS704" s="17" t="str">
        <f t="shared" si="1124"/>
        <v/>
      </c>
      <c r="BT704" s="17" t="str">
        <f t="shared" si="1125"/>
        <v/>
      </c>
      <c r="BU704" s="17" t="str">
        <f t="shared" si="1126"/>
        <v/>
      </c>
      <c r="BV704" s="24" t="str">
        <f t="shared" si="1127"/>
        <v/>
      </c>
      <c r="BW704" s="24" t="str">
        <f t="shared" si="1128"/>
        <v/>
      </c>
      <c r="BX704" s="24" t="str">
        <f t="shared" si="1129"/>
        <v/>
      </c>
      <c r="BY704" s="26" t="str">
        <f t="shared" si="1130"/>
        <v/>
      </c>
      <c r="BZ704" s="26" t="str">
        <f t="shared" si="1131"/>
        <v/>
      </c>
      <c r="CA704" s="26" t="str">
        <f t="shared" si="1132"/>
        <v/>
      </c>
      <c r="CB704" s="66" t="str">
        <f t="shared" si="1133"/>
        <v/>
      </c>
      <c r="CC704" s="65" t="str">
        <f t="shared" si="1134"/>
        <v/>
      </c>
      <c r="CD704" s="26" t="str">
        <f t="shared" si="1135"/>
        <v/>
      </c>
      <c r="CE704" s="26" t="str">
        <f t="shared" si="1136"/>
        <v/>
      </c>
      <c r="CF704" s="193" t="str">
        <f t="shared" si="1137"/>
        <v/>
      </c>
      <c r="CG704" s="193" t="str">
        <f t="shared" si="1138"/>
        <v/>
      </c>
      <c r="CH704" s="26" t="str">
        <f t="shared" si="1139"/>
        <v/>
      </c>
      <c r="CI704" s="26" t="str">
        <f t="shared" si="1140"/>
        <v/>
      </c>
      <c r="CJ704" s="65" t="str">
        <f t="shared" si="1141"/>
        <v/>
      </c>
      <c r="CK704" s="65" t="str">
        <f t="shared" si="1142"/>
        <v/>
      </c>
      <c r="CL704" s="64" t="str">
        <f t="shared" si="1143"/>
        <v/>
      </c>
      <c r="CM704" s="64" t="str">
        <f t="shared" si="1144"/>
        <v/>
      </c>
      <c r="CN704" s="65" t="str">
        <f t="shared" si="1145"/>
        <v/>
      </c>
      <c r="CP704" s="63" t="str">
        <f>IF(BH704="","",MAX($CP$3:CP703)+1)</f>
        <v/>
      </c>
      <c r="CQ704" s="24" t="str">
        <f t="shared" si="1146"/>
        <v/>
      </c>
      <c r="CR704" s="24" t="str">
        <f t="shared" si="1147"/>
        <v/>
      </c>
      <c r="CS704" s="24" t="str">
        <f t="shared" si="1148"/>
        <v/>
      </c>
      <c r="CT704" s="58" t="str">
        <f>IF(BO704="","",COUNTIF($BO$3:BO704,BO704)&amp;"@"&amp;BO704)</f>
        <v/>
      </c>
      <c r="CU704" s="16" t="str">
        <f t="shared" si="1086"/>
        <v/>
      </c>
      <c r="CV704" s="63" t="str">
        <f t="shared" si="1149"/>
        <v/>
      </c>
      <c r="CW704" s="16" t="str">
        <f t="shared" si="1150"/>
        <v/>
      </c>
      <c r="CX704" s="16" t="str">
        <f t="shared" si="1151"/>
        <v/>
      </c>
      <c r="CY704" s="16" t="str">
        <f t="shared" si="1152"/>
        <v/>
      </c>
      <c r="CZ704" s="85" t="str">
        <f t="shared" si="1153"/>
        <v/>
      </c>
      <c r="DA704" s="16" t="str">
        <f t="shared" si="1154"/>
        <v/>
      </c>
      <c r="DB704" s="16" t="str">
        <f t="shared" si="1155"/>
        <v/>
      </c>
      <c r="DC704" s="28" t="str">
        <f>IF(CP704="","",$DC$1&amp;(INDEX(価格設定!D$1:XFD$3,ROW(価格設定!$D$3),MATCH($AW704,価格設定!D$1:XFD$1,1))*100)&amp;"%")</f>
        <v/>
      </c>
      <c r="DD704" s="28" t="str">
        <f>IF(CP704="","",$DD$1&amp;(INDEX(価格設定!D$1:XFD$3,ROW(価格設定!$D$2),MATCH($AW704,価格設定!D$1:XFD$1,1))*100)&amp;"%")</f>
        <v/>
      </c>
      <c r="DE704" s="29" t="str">
        <f t="shared" si="1156"/>
        <v/>
      </c>
      <c r="DG704" s="58" t="str">
        <f t="shared" si="1157"/>
        <v/>
      </c>
      <c r="DH704" s="58" t="str">
        <f t="shared" si="1158"/>
        <v/>
      </c>
      <c r="DI704" s="58" t="str">
        <f t="shared" si="1159"/>
        <v/>
      </c>
      <c r="DJ704" s="85" t="str">
        <f t="shared" si="1160"/>
        <v/>
      </c>
      <c r="DL704" s="58" t="str">
        <f>IF(COUNTIF(DG$3:DG$1048576,DG704)=COUNTIF($DG$3:$DG704,DG704),DG704,"")</f>
        <v/>
      </c>
      <c r="DM704" s="85" t="str">
        <f t="shared" si="1161"/>
        <v/>
      </c>
      <c r="DN704" s="85" t="str">
        <f t="shared" si="1087"/>
        <v/>
      </c>
      <c r="DO704" s="85" t="str">
        <f t="shared" si="1087"/>
        <v/>
      </c>
      <c r="DP704" s="303"/>
      <c r="DQ704" s="17" t="str">
        <f t="shared" si="1088"/>
        <v/>
      </c>
      <c r="DR704" s="17" t="str">
        <f t="shared" si="1089"/>
        <v/>
      </c>
      <c r="DS704" s="17" t="str">
        <f t="shared" si="1090"/>
        <v/>
      </c>
      <c r="DU704" s="16" t="str">
        <f t="shared" si="1162"/>
        <v/>
      </c>
      <c r="DV704" s="16" t="str">
        <f>IF(DU704="","",COUNT($DU$3:DU704))</f>
        <v/>
      </c>
      <c r="DW704" s="16" t="str">
        <f t="shared" si="1163"/>
        <v/>
      </c>
      <c r="DX704" s="16" t="str">
        <f t="shared" si="1164"/>
        <v/>
      </c>
      <c r="DY704" s="16" t="str">
        <f>IF(DZ704="","",COUNTIF(DZ$3:DZ704,DZ704))</f>
        <v/>
      </c>
      <c r="DZ704" s="16" t="str">
        <f t="shared" si="1165"/>
        <v/>
      </c>
      <c r="EA704" s="16" t="str">
        <f t="shared" si="1166"/>
        <v/>
      </c>
      <c r="EB704" s="16" t="str">
        <f t="shared" si="1167"/>
        <v/>
      </c>
      <c r="EC704" s="16" t="str">
        <f t="shared" si="1168"/>
        <v/>
      </c>
      <c r="ED704" s="16" t="str">
        <f t="shared" si="1169"/>
        <v/>
      </c>
      <c r="EE704" s="16" t="str">
        <f t="shared" si="1170"/>
        <v/>
      </c>
      <c r="EF704" s="16" t="str">
        <f t="shared" si="1171"/>
        <v/>
      </c>
      <c r="EG704" s="16" t="str">
        <f t="shared" si="1172"/>
        <v/>
      </c>
      <c r="EH704" s="16" t="str">
        <f t="shared" si="1173"/>
        <v/>
      </c>
      <c r="EI704" s="16" t="str">
        <f t="shared" si="1174"/>
        <v/>
      </c>
      <c r="EJ704" s="16" t="str">
        <f t="shared" si="1175"/>
        <v/>
      </c>
      <c r="EK704" s="16" t="str">
        <f t="shared" si="1176"/>
        <v/>
      </c>
      <c r="EL704" s="58" t="str">
        <f t="shared" si="1177"/>
        <v/>
      </c>
      <c r="EM704" s="58" t="str">
        <f>IF(OR($DZ704="",CR704=""),IF($EL704="","",$EL704),IF(OR(CR704="なし",CR704=0),領収書!$H$1,CR704))</f>
        <v/>
      </c>
      <c r="EN704" s="58" t="str">
        <f>IF(OR($DZ704="",CS704=""),IF($EL704="","",$EL704),IF(OR(CS704="なし",CS704=0),入力!$EN$1,CS704))</f>
        <v/>
      </c>
      <c r="EO704" s="63" t="str">
        <f t="shared" si="1178"/>
        <v/>
      </c>
      <c r="EP704" s="63" t="str">
        <f t="shared" si="1179"/>
        <v/>
      </c>
      <c r="ER704" s="16" t="str">
        <f>IF(AND(COUNTIF($ET$3:ET704,ET704)=1,ET704&lt;&gt;""),MAX($ER$3:ER703)+1,"")</f>
        <v/>
      </c>
      <c r="ES704" s="16" t="str">
        <f>IF(価格設定!B706="","",価格設定!B706)</f>
        <v/>
      </c>
      <c r="ET704" s="16" t="str">
        <f>IF(価格設定!C706="","",価格設定!C706)</f>
        <v/>
      </c>
      <c r="EV704" s="16" t="str">
        <f t="shared" si="1091"/>
        <v/>
      </c>
      <c r="EW704" s="16" t="str">
        <f t="shared" si="1180"/>
        <v/>
      </c>
    </row>
    <row r="705" spans="1:153" ht="30" customHeight="1" x14ac:dyDescent="0.2">
      <c r="A705" s="225"/>
      <c r="B705" s="212"/>
      <c r="C705" s="221"/>
      <c r="D705" s="164"/>
      <c r="E705" s="165"/>
      <c r="F705" s="166"/>
      <c r="G705" s="167"/>
      <c r="H705" s="179"/>
      <c r="I705" s="306"/>
      <c r="J705" s="169"/>
      <c r="K705" s="179"/>
      <c r="L705" s="186"/>
      <c r="M705" s="186"/>
      <c r="N705" s="168"/>
      <c r="O705" s="170"/>
      <c r="P705" s="212"/>
      <c r="Q705" s="179" t="str">
        <f>IFERROR(IF(H705="","",IFERROR(INDEX(価格設定!$B$5:$B$1048576,MATCH(H705,価格設定!$B$5:$B$1048576,0),0),INDEX(価格設定!$B$5:$B$1048576,MATCH("*"&amp;H705&amp;"*",価格設定!$B$5:$B$1048576,0),0))),H705)</f>
        <v/>
      </c>
      <c r="R705" s="250" t="str">
        <f>IFERROR(IF(Q705="",IF(K705="","",K705),IF(K705="",IF(INDEX(価格設定!$C$5:$C$1048576,MATCH(Q705,価格設定!$B$5:$B$1048576,0),0)=0,"",INDEX(価格設定!$C$5:$C$1048576,MATCH(Q705,価格設定!$B$5:$B$1048576,0),0)),IF(K705="なし","",K705))),"")</f>
        <v/>
      </c>
      <c r="S705" s="308" t="str">
        <f t="shared" si="1092"/>
        <v/>
      </c>
      <c r="T705" s="126" t="str">
        <f>IFERROR(IF(J705="",IF(INDEX(価格設定!$E$5:$R$1048576,MATCH($Q705,価格設定!B$5:B$1048576,0),MATCH($AW705,価格設定!E$1:X$1,1))=0,"",INDEX(価格設定!$E$5:$R$1048576,MATCH($Q705,価格設定!B$5:B$1048576,0),MATCH($AW705,価格設定!E$1:X$1,1))),J705),"")</f>
        <v/>
      </c>
      <c r="U705" s="126" t="str">
        <f t="shared" si="1093"/>
        <v/>
      </c>
      <c r="V705" s="132" t="str">
        <f t="shared" si="1094"/>
        <v/>
      </c>
      <c r="W705" s="127" t="str">
        <f>IFERROR(IF(OR(T705="",T705&lt;0),"",IFERROR(INDEX(価格設定!E$2:X$3,IF(AND(K705=$K$1,$K$1&lt;&gt;""),ROW(価格設定!$D$3)-1,MATCH(INDEX(価格設定!$D$5:$D$1048576,MATCH(Q705,価格設定!$B$5:$B$1048576,0),0),価格設定!$D$2:$D$3,0)),MATCH($AW705,価格設定!E$1:X$1,1)),INDEX(価格設定!E$2:X$2,0,MATCH($AW705,価格設定!E$1:X$1,1)))),"")</f>
        <v/>
      </c>
      <c r="X705" s="126" t="str">
        <f t="shared" si="1085"/>
        <v/>
      </c>
      <c r="Y705" s="128" t="str">
        <f t="shared" si="1095"/>
        <v/>
      </c>
      <c r="Z705" s="126" t="str">
        <f t="shared" si="1096"/>
        <v/>
      </c>
      <c r="AA705" s="129" t="str">
        <f t="shared" si="1097"/>
        <v/>
      </c>
      <c r="AB705" s="126" t="str">
        <f t="shared" si="1098"/>
        <v/>
      </c>
      <c r="AC705" s="280" t="str">
        <f t="shared" si="1099"/>
        <v/>
      </c>
      <c r="AD705" s="15"/>
      <c r="AE705" s="204" t="str">
        <f>IF(AF705="","",COUNT($AF$3:AF705))</f>
        <v/>
      </c>
      <c r="AF705" s="206" t="str">
        <f t="shared" si="1100"/>
        <v/>
      </c>
      <c r="AG705" s="204" t="str">
        <f t="shared" si="1101"/>
        <v/>
      </c>
      <c r="AH705" s="204" t="str">
        <f t="shared" si="1102"/>
        <v/>
      </c>
      <c r="AI705" s="287"/>
      <c r="AJ705" s="15"/>
      <c r="AK705" s="138" t="str">
        <f t="shared" si="1103"/>
        <v/>
      </c>
      <c r="AL705" s="131" t="str">
        <f t="shared" si="1104"/>
        <v/>
      </c>
      <c r="AM705" s="131" t="str">
        <f t="shared" si="1105"/>
        <v/>
      </c>
      <c r="AN705" s="313" t="str">
        <f t="shared" si="1106"/>
        <v/>
      </c>
      <c r="AO705" s="316" t="str">
        <f t="shared" si="1107"/>
        <v/>
      </c>
      <c r="AP705" s="18"/>
      <c r="AQ705" s="3" t="str">
        <f>IF(F705="","",MAX($AQ$3:AQ704)+1)</f>
        <v/>
      </c>
      <c r="AR705" s="3" t="str">
        <f>IF(OR(AQ705="",BB705=""),"",MAX($AR$3:AR704)+1)</f>
        <v/>
      </c>
      <c r="AS705" s="3" t="str">
        <f>IF(CQ705="","",RANK(CQ705,CQ$3:CQ$1048576,1)+COUNTIF($CQ$3:CQ705,CQ705)-1)</f>
        <v/>
      </c>
      <c r="AT705" s="21" t="str">
        <f>IF(C705="",IF(OR(AND($H705&lt;&gt;"",C705=""),AND($F704=$F705,$AZ705&lt;&gt;""),COUNTA($H$3:$H$1048576,#REF!,$F$3:$F$1048576)&gt;COUNTA($H$3:$H705,#REF!,$F$3:$F705),$AZ705&lt;&gt;""),INDEX(AT$3:AT$1048576,MATCH(MAX($AQ$3:$AQ704),$AQ$3:$AQ$1048576,0),0),""),C705)</f>
        <v/>
      </c>
      <c r="AU705" s="21" t="str">
        <f>IF(D705="",IF(OR(AND($H705&lt;&gt;"",D705=""),AND($F704=$F705,$AZ705&lt;&gt;""),COUNTA($H$3:$H$1048576,#REF!,$F$3:$F$1048576)&gt;COUNTA($H$3:$H705,#REF!,$F$3:$F705),$AZ705&lt;&gt;""),INDEX(AU$3:AU$1048576,MATCH(MAX($AQ$3:$AQ704),$AQ$3:$AQ$1048576,0),0),""),D705)</f>
        <v/>
      </c>
      <c r="AV705" s="21" t="str">
        <f>IF(E705="",IF(OR(AND($H705&lt;&gt;"",E705=""),AND($F704=$F705,$AZ705&lt;&gt;""),COUNTA($H$3:$H$1048576,#REF!,$F$3:$F$1048576)&gt;COUNTA($H$3:$H705,#REF!,$F$3:$F705),$AZ705&lt;&gt;""),INDEX(AV$3:AV$1048576,MATCH(MAX($AQ$3:$AQ704),$AQ$3:$AQ$1048576,0),0),""),E705)</f>
        <v/>
      </c>
      <c r="AW705" s="24" t="str">
        <f t="shared" si="1108"/>
        <v/>
      </c>
      <c r="AX705" s="13" t="str">
        <f t="shared" si="1109"/>
        <v/>
      </c>
      <c r="AY705" s="4" t="str">
        <f t="shared" si="1110"/>
        <v/>
      </c>
      <c r="AZ705" s="4" t="str">
        <f>IF(AX705="",IF(OR(AND(H705&lt;&gt;"",F705=""),COUNTA($H$3:$H$1048576)&gt;COUNTA($H$3:$H705)),INDEX(AX$3:AX705,MATCH(MAX($AQ$3:AQ705),AQ$3:AQ705,0),0),""),AX705)</f>
        <v/>
      </c>
      <c r="BA705" s="4" t="str">
        <f>IF(AY705="",IF(AND(H705&lt;&gt;"",F705=""),INDEX(AY$3:AY705,MATCH(MAX($AQ$3:AQ705),AQ$3:AQ705,0),0),""),AY705)</f>
        <v/>
      </c>
      <c r="BB705" s="82" t="str">
        <f>IF(BC705="","",RANK(BC705,BC$3:BC$1048576,1)+COUNTIF($BC$3:BC705,BC705)-1)</f>
        <v/>
      </c>
      <c r="BC705" s="139" t="str">
        <f t="shared" si="1111"/>
        <v/>
      </c>
      <c r="BD705" s="46" t="str">
        <f t="shared" si="1112"/>
        <v/>
      </c>
      <c r="BE705" s="46" t="str">
        <f t="shared" si="1113"/>
        <v/>
      </c>
      <c r="BF705" s="46" t="str">
        <f t="shared" si="1114"/>
        <v/>
      </c>
      <c r="BG705" s="4" t="str">
        <f t="shared" si="1115"/>
        <v/>
      </c>
      <c r="BH705" s="180" t="str">
        <f t="shared" si="1116"/>
        <v/>
      </c>
      <c r="BI705" s="16" t="str">
        <f t="shared" si="1117"/>
        <v/>
      </c>
      <c r="BJ705" s="52" t="str">
        <f>IF(BI705="","",IF(W705="","",IF(AND(K705=$K$1,$K$1&lt;&gt;""),$BT$2,IFERROR(IF(INDEX(価格設定!$D$5:$D$1048576,MATCH(Q705,価格設定!$B$5:$B$1048576,0),0)=価格設定!$D$3,$BT$2,$BS$2),$BS$2))))</f>
        <v/>
      </c>
      <c r="BK705" s="16" t="str">
        <f>IF(BI705="","",IF(COUNTIF($BI$3:BI705,BI705)=1,1,IF(AND(BI704=BI705,BH705=""),BK704,COUNTIF($BH$3:BH705,BH705))))</f>
        <v/>
      </c>
      <c r="BL705" s="52" t="str">
        <f t="shared" si="1118"/>
        <v/>
      </c>
      <c r="BM705" s="52" t="str">
        <f t="shared" si="1119"/>
        <v/>
      </c>
      <c r="BN705" s="119" t="str">
        <f t="shared" si="1120"/>
        <v/>
      </c>
      <c r="BO705" s="119" t="str">
        <f t="shared" si="1121"/>
        <v/>
      </c>
      <c r="BP705" s="17" t="str">
        <f t="shared" si="1122"/>
        <v/>
      </c>
      <c r="BQ705" s="17" t="str">
        <f t="shared" si="1123"/>
        <v/>
      </c>
      <c r="BR705" s="17" t="str">
        <f>IF(OR(BP705="",COUNTIF($BO$3:BO705,BO705)&lt;&gt;1),"",SUMIF(BO$3:BO$1048576,BO705,BP$3:BP$1048576))</f>
        <v/>
      </c>
      <c r="BS705" s="17" t="str">
        <f t="shared" si="1124"/>
        <v/>
      </c>
      <c r="BT705" s="17" t="str">
        <f t="shared" si="1125"/>
        <v/>
      </c>
      <c r="BU705" s="17" t="str">
        <f t="shared" si="1126"/>
        <v/>
      </c>
      <c r="BV705" s="24" t="str">
        <f t="shared" si="1127"/>
        <v/>
      </c>
      <c r="BW705" s="24" t="str">
        <f t="shared" si="1128"/>
        <v/>
      </c>
      <c r="BX705" s="24" t="str">
        <f t="shared" si="1129"/>
        <v/>
      </c>
      <c r="BY705" s="26" t="str">
        <f t="shared" si="1130"/>
        <v/>
      </c>
      <c r="BZ705" s="26" t="str">
        <f t="shared" si="1131"/>
        <v/>
      </c>
      <c r="CA705" s="26" t="str">
        <f t="shared" si="1132"/>
        <v/>
      </c>
      <c r="CB705" s="66" t="str">
        <f t="shared" si="1133"/>
        <v/>
      </c>
      <c r="CC705" s="65" t="str">
        <f t="shared" si="1134"/>
        <v/>
      </c>
      <c r="CD705" s="26" t="str">
        <f t="shared" si="1135"/>
        <v/>
      </c>
      <c r="CE705" s="26" t="str">
        <f t="shared" si="1136"/>
        <v/>
      </c>
      <c r="CF705" s="193" t="str">
        <f t="shared" si="1137"/>
        <v/>
      </c>
      <c r="CG705" s="193" t="str">
        <f t="shared" si="1138"/>
        <v/>
      </c>
      <c r="CH705" s="26" t="str">
        <f t="shared" si="1139"/>
        <v/>
      </c>
      <c r="CI705" s="26" t="str">
        <f t="shared" si="1140"/>
        <v/>
      </c>
      <c r="CJ705" s="65" t="str">
        <f t="shared" si="1141"/>
        <v/>
      </c>
      <c r="CK705" s="65" t="str">
        <f t="shared" si="1142"/>
        <v/>
      </c>
      <c r="CL705" s="64" t="str">
        <f t="shared" si="1143"/>
        <v/>
      </c>
      <c r="CM705" s="64" t="str">
        <f t="shared" si="1144"/>
        <v/>
      </c>
      <c r="CN705" s="65" t="str">
        <f t="shared" si="1145"/>
        <v/>
      </c>
      <c r="CP705" s="63" t="str">
        <f>IF(BH705="","",MAX($CP$3:CP704)+1)</f>
        <v/>
      </c>
      <c r="CQ705" s="24" t="str">
        <f t="shared" si="1146"/>
        <v/>
      </c>
      <c r="CR705" s="24" t="str">
        <f t="shared" si="1147"/>
        <v/>
      </c>
      <c r="CS705" s="24" t="str">
        <f t="shared" si="1148"/>
        <v/>
      </c>
      <c r="CT705" s="58" t="str">
        <f>IF(BO705="","",COUNTIF($BO$3:BO705,BO705)&amp;"@"&amp;BO705)</f>
        <v/>
      </c>
      <c r="CU705" s="16" t="str">
        <f t="shared" si="1086"/>
        <v/>
      </c>
      <c r="CV705" s="63" t="str">
        <f t="shared" si="1149"/>
        <v/>
      </c>
      <c r="CW705" s="16" t="str">
        <f t="shared" si="1150"/>
        <v/>
      </c>
      <c r="CX705" s="16" t="str">
        <f t="shared" si="1151"/>
        <v/>
      </c>
      <c r="CY705" s="16" t="str">
        <f t="shared" si="1152"/>
        <v/>
      </c>
      <c r="CZ705" s="85" t="str">
        <f t="shared" si="1153"/>
        <v/>
      </c>
      <c r="DA705" s="16" t="str">
        <f t="shared" si="1154"/>
        <v/>
      </c>
      <c r="DB705" s="16" t="str">
        <f t="shared" si="1155"/>
        <v/>
      </c>
      <c r="DC705" s="28" t="str">
        <f>IF(CP705="","",$DC$1&amp;(INDEX(価格設定!D$1:XFD$3,ROW(価格設定!$D$3),MATCH($AW705,価格設定!D$1:XFD$1,1))*100)&amp;"%")</f>
        <v/>
      </c>
      <c r="DD705" s="28" t="str">
        <f>IF(CP705="","",$DD$1&amp;(INDEX(価格設定!D$1:XFD$3,ROW(価格設定!$D$2),MATCH($AW705,価格設定!D$1:XFD$1,1))*100)&amp;"%")</f>
        <v/>
      </c>
      <c r="DE705" s="29" t="str">
        <f t="shared" si="1156"/>
        <v/>
      </c>
      <c r="DG705" s="58" t="str">
        <f t="shared" si="1157"/>
        <v/>
      </c>
      <c r="DH705" s="58" t="str">
        <f t="shared" si="1158"/>
        <v/>
      </c>
      <c r="DI705" s="58" t="str">
        <f t="shared" si="1159"/>
        <v/>
      </c>
      <c r="DJ705" s="85" t="str">
        <f t="shared" si="1160"/>
        <v/>
      </c>
      <c r="DL705" s="58" t="str">
        <f>IF(COUNTIF(DG$3:DG$1048576,DG705)=COUNTIF($DG$3:$DG705,DG705),DG705,"")</f>
        <v/>
      </c>
      <c r="DM705" s="85" t="str">
        <f t="shared" si="1161"/>
        <v/>
      </c>
      <c r="DN705" s="85" t="str">
        <f t="shared" si="1087"/>
        <v/>
      </c>
      <c r="DO705" s="85" t="str">
        <f t="shared" si="1087"/>
        <v/>
      </c>
      <c r="DP705" s="303"/>
      <c r="DQ705" s="17" t="str">
        <f t="shared" si="1088"/>
        <v/>
      </c>
      <c r="DR705" s="17" t="str">
        <f t="shared" si="1089"/>
        <v/>
      </c>
      <c r="DS705" s="17" t="str">
        <f t="shared" si="1090"/>
        <v/>
      </c>
      <c r="DU705" s="16" t="str">
        <f t="shared" si="1162"/>
        <v/>
      </c>
      <c r="DV705" s="16" t="str">
        <f>IF(DU705="","",COUNT($DU$3:DU705))</f>
        <v/>
      </c>
      <c r="DW705" s="16" t="str">
        <f t="shared" si="1163"/>
        <v/>
      </c>
      <c r="DX705" s="16" t="str">
        <f t="shared" si="1164"/>
        <v/>
      </c>
      <c r="DY705" s="16" t="str">
        <f>IF(DZ705="","",COUNTIF(DZ$3:DZ705,DZ705))</f>
        <v/>
      </c>
      <c r="DZ705" s="16" t="str">
        <f t="shared" si="1165"/>
        <v/>
      </c>
      <c r="EA705" s="16" t="str">
        <f t="shared" si="1166"/>
        <v/>
      </c>
      <c r="EB705" s="16" t="str">
        <f t="shared" si="1167"/>
        <v/>
      </c>
      <c r="EC705" s="16" t="str">
        <f t="shared" si="1168"/>
        <v/>
      </c>
      <c r="ED705" s="16" t="str">
        <f t="shared" si="1169"/>
        <v/>
      </c>
      <c r="EE705" s="16" t="str">
        <f t="shared" si="1170"/>
        <v/>
      </c>
      <c r="EF705" s="16" t="str">
        <f t="shared" si="1171"/>
        <v/>
      </c>
      <c r="EG705" s="16" t="str">
        <f t="shared" si="1172"/>
        <v/>
      </c>
      <c r="EH705" s="16" t="str">
        <f t="shared" si="1173"/>
        <v/>
      </c>
      <c r="EI705" s="16" t="str">
        <f t="shared" si="1174"/>
        <v/>
      </c>
      <c r="EJ705" s="16" t="str">
        <f t="shared" si="1175"/>
        <v/>
      </c>
      <c r="EK705" s="16" t="str">
        <f t="shared" si="1176"/>
        <v/>
      </c>
      <c r="EL705" s="58" t="str">
        <f t="shared" si="1177"/>
        <v/>
      </c>
      <c r="EM705" s="58" t="str">
        <f>IF(OR($DZ705="",CR705=""),IF($EL705="","",$EL705),IF(OR(CR705="なし",CR705=0),領収書!$H$1,CR705))</f>
        <v/>
      </c>
      <c r="EN705" s="58" t="str">
        <f>IF(OR($DZ705="",CS705=""),IF($EL705="","",$EL705),IF(OR(CS705="なし",CS705=0),入力!$EN$1,CS705))</f>
        <v/>
      </c>
      <c r="EO705" s="63" t="str">
        <f t="shared" si="1178"/>
        <v/>
      </c>
      <c r="EP705" s="63" t="str">
        <f t="shared" si="1179"/>
        <v/>
      </c>
      <c r="ER705" s="16" t="str">
        <f>IF(AND(COUNTIF($ET$3:ET705,ET705)=1,ET705&lt;&gt;""),MAX($ER$3:ER704)+1,"")</f>
        <v/>
      </c>
      <c r="ES705" s="16" t="str">
        <f>IF(価格設定!B707="","",価格設定!B707)</f>
        <v/>
      </c>
      <c r="ET705" s="16" t="str">
        <f>IF(価格設定!C707="","",価格設定!C707)</f>
        <v/>
      </c>
      <c r="EV705" s="16" t="str">
        <f t="shared" si="1091"/>
        <v/>
      </c>
      <c r="EW705" s="16" t="str">
        <f t="shared" si="1180"/>
        <v/>
      </c>
    </row>
    <row r="706" spans="1:153" ht="30" customHeight="1" x14ac:dyDescent="0.2">
      <c r="A706" s="225"/>
      <c r="B706" s="212"/>
      <c r="C706" s="221"/>
      <c r="D706" s="164"/>
      <c r="E706" s="165"/>
      <c r="F706" s="166"/>
      <c r="G706" s="167"/>
      <c r="H706" s="179"/>
      <c r="I706" s="306"/>
      <c r="J706" s="169"/>
      <c r="K706" s="179"/>
      <c r="L706" s="186"/>
      <c r="M706" s="186"/>
      <c r="N706" s="168"/>
      <c r="O706" s="170"/>
      <c r="P706" s="212"/>
      <c r="Q706" s="179" t="str">
        <f>IFERROR(IF(H706="","",IFERROR(INDEX(価格設定!$B$5:$B$1048576,MATCH(H706,価格設定!$B$5:$B$1048576,0),0),INDEX(価格設定!$B$5:$B$1048576,MATCH("*"&amp;H706&amp;"*",価格設定!$B$5:$B$1048576,0),0))),H706)</f>
        <v/>
      </c>
      <c r="R706" s="250" t="str">
        <f>IFERROR(IF(Q706="",IF(K706="","",K706),IF(K706="",IF(INDEX(価格設定!$C$5:$C$1048576,MATCH(Q706,価格設定!$B$5:$B$1048576,0),0)=0,"",INDEX(価格設定!$C$5:$C$1048576,MATCH(Q706,価格設定!$B$5:$B$1048576,0),0)),IF(K706="なし","",K706))),"")</f>
        <v/>
      </c>
      <c r="S706" s="308" t="str">
        <f t="shared" si="1092"/>
        <v/>
      </c>
      <c r="T706" s="126" t="str">
        <f>IFERROR(IF(J706="",IF(INDEX(価格設定!$E$5:$R$1048576,MATCH($Q706,価格設定!B$5:B$1048576,0),MATCH($AW706,価格設定!E$1:X$1,1))=0,"",INDEX(価格設定!$E$5:$R$1048576,MATCH($Q706,価格設定!B$5:B$1048576,0),MATCH($AW706,価格設定!E$1:X$1,1))),J706),"")</f>
        <v/>
      </c>
      <c r="U706" s="126" t="str">
        <f t="shared" si="1093"/>
        <v/>
      </c>
      <c r="V706" s="132" t="str">
        <f t="shared" si="1094"/>
        <v/>
      </c>
      <c r="W706" s="127" t="str">
        <f>IFERROR(IF(OR(T706="",T706&lt;0),"",IFERROR(INDEX(価格設定!E$2:X$3,IF(AND(K706=$K$1,$K$1&lt;&gt;""),ROW(価格設定!$D$3)-1,MATCH(INDEX(価格設定!$D$5:$D$1048576,MATCH(Q706,価格設定!$B$5:$B$1048576,0),0),価格設定!$D$2:$D$3,0)),MATCH($AW706,価格設定!E$1:X$1,1)),INDEX(価格設定!E$2:X$2,0,MATCH($AW706,価格設定!E$1:X$1,1)))),"")</f>
        <v/>
      </c>
      <c r="X706" s="126" t="str">
        <f t="shared" si="1085"/>
        <v/>
      </c>
      <c r="Y706" s="128" t="str">
        <f t="shared" si="1095"/>
        <v/>
      </c>
      <c r="Z706" s="126" t="str">
        <f t="shared" si="1096"/>
        <v/>
      </c>
      <c r="AA706" s="129" t="str">
        <f t="shared" si="1097"/>
        <v/>
      </c>
      <c r="AB706" s="126" t="str">
        <f t="shared" si="1098"/>
        <v/>
      </c>
      <c r="AC706" s="280" t="str">
        <f t="shared" si="1099"/>
        <v/>
      </c>
      <c r="AD706" s="15"/>
      <c r="AE706" s="204" t="str">
        <f>IF(AF706="","",COUNT($AF$3:AF706))</f>
        <v/>
      </c>
      <c r="AF706" s="206" t="str">
        <f t="shared" si="1100"/>
        <v/>
      </c>
      <c r="AG706" s="204" t="str">
        <f t="shared" si="1101"/>
        <v/>
      </c>
      <c r="AH706" s="204" t="str">
        <f t="shared" si="1102"/>
        <v/>
      </c>
      <c r="AI706" s="287"/>
      <c r="AJ706" s="15"/>
      <c r="AK706" s="138" t="str">
        <f t="shared" si="1103"/>
        <v/>
      </c>
      <c r="AL706" s="131" t="str">
        <f t="shared" si="1104"/>
        <v/>
      </c>
      <c r="AM706" s="131" t="str">
        <f t="shared" si="1105"/>
        <v/>
      </c>
      <c r="AN706" s="313" t="str">
        <f t="shared" si="1106"/>
        <v/>
      </c>
      <c r="AO706" s="316" t="str">
        <f t="shared" si="1107"/>
        <v/>
      </c>
      <c r="AP706" s="18"/>
      <c r="AQ706" s="3" t="str">
        <f>IF(F706="","",MAX($AQ$3:AQ705)+1)</f>
        <v/>
      </c>
      <c r="AR706" s="3" t="str">
        <f>IF(OR(AQ706="",BB706=""),"",MAX($AR$3:AR705)+1)</f>
        <v/>
      </c>
      <c r="AS706" s="3" t="str">
        <f>IF(CQ706="","",RANK(CQ706,CQ$3:CQ$1048576,1)+COUNTIF($CQ$3:CQ706,CQ706)-1)</f>
        <v/>
      </c>
      <c r="AT706" s="21" t="str">
        <f>IF(C706="",IF(OR(AND($H706&lt;&gt;"",C706=""),AND($F705=$F706,$AZ706&lt;&gt;""),COUNTA($H$3:$H$1048576,#REF!,$F$3:$F$1048576)&gt;COUNTA($H$3:$H706,#REF!,$F$3:$F706),$AZ706&lt;&gt;""),INDEX(AT$3:AT$1048576,MATCH(MAX($AQ$3:$AQ705),$AQ$3:$AQ$1048576,0),0),""),C706)</f>
        <v/>
      </c>
      <c r="AU706" s="21" t="str">
        <f>IF(D706="",IF(OR(AND($H706&lt;&gt;"",D706=""),AND($F705=$F706,$AZ706&lt;&gt;""),COUNTA($H$3:$H$1048576,#REF!,$F$3:$F$1048576)&gt;COUNTA($H$3:$H706,#REF!,$F$3:$F706),$AZ706&lt;&gt;""),INDEX(AU$3:AU$1048576,MATCH(MAX($AQ$3:$AQ705),$AQ$3:$AQ$1048576,0),0),""),D706)</f>
        <v/>
      </c>
      <c r="AV706" s="21" t="str">
        <f>IF(E706="",IF(OR(AND($H706&lt;&gt;"",E706=""),AND($F705=$F706,$AZ706&lt;&gt;""),COUNTA($H$3:$H$1048576,#REF!,$F$3:$F$1048576)&gt;COUNTA($H$3:$H706,#REF!,$F$3:$F706),$AZ706&lt;&gt;""),INDEX(AV$3:AV$1048576,MATCH(MAX($AQ$3:$AQ705),$AQ$3:$AQ$1048576,0),0),""),E706)</f>
        <v/>
      </c>
      <c r="AW706" s="24" t="str">
        <f t="shared" si="1108"/>
        <v/>
      </c>
      <c r="AX706" s="13" t="str">
        <f t="shared" si="1109"/>
        <v/>
      </c>
      <c r="AY706" s="4" t="str">
        <f t="shared" si="1110"/>
        <v/>
      </c>
      <c r="AZ706" s="4" t="str">
        <f>IF(AX706="",IF(OR(AND(H706&lt;&gt;"",F706=""),COUNTA($H$3:$H$1048576)&gt;COUNTA($H$3:$H706)),INDEX(AX$3:AX706,MATCH(MAX($AQ$3:AQ706),AQ$3:AQ706,0),0),""),AX706)</f>
        <v/>
      </c>
      <c r="BA706" s="4" t="str">
        <f>IF(AY706="",IF(AND(H706&lt;&gt;"",F706=""),INDEX(AY$3:AY706,MATCH(MAX($AQ$3:AQ706),AQ$3:AQ706,0),0),""),AY706)</f>
        <v/>
      </c>
      <c r="BB706" s="82" t="str">
        <f>IF(BC706="","",RANK(BC706,BC$3:BC$1048576,1)+COUNTIF($BC$3:BC706,BC706)-1)</f>
        <v/>
      </c>
      <c r="BC706" s="139" t="str">
        <f t="shared" si="1111"/>
        <v/>
      </c>
      <c r="BD706" s="46" t="str">
        <f t="shared" si="1112"/>
        <v/>
      </c>
      <c r="BE706" s="46" t="str">
        <f t="shared" si="1113"/>
        <v/>
      </c>
      <c r="BF706" s="46" t="str">
        <f t="shared" si="1114"/>
        <v/>
      </c>
      <c r="BG706" s="4" t="str">
        <f t="shared" si="1115"/>
        <v/>
      </c>
      <c r="BH706" s="180" t="str">
        <f t="shared" si="1116"/>
        <v/>
      </c>
      <c r="BI706" s="16" t="str">
        <f t="shared" si="1117"/>
        <v/>
      </c>
      <c r="BJ706" s="52" t="str">
        <f>IF(BI706="","",IF(W706="","",IF(AND(K706=$K$1,$K$1&lt;&gt;""),$BT$2,IFERROR(IF(INDEX(価格設定!$D$5:$D$1048576,MATCH(Q706,価格設定!$B$5:$B$1048576,0),0)=価格設定!$D$3,$BT$2,$BS$2),$BS$2))))</f>
        <v/>
      </c>
      <c r="BK706" s="16" t="str">
        <f>IF(BI706="","",IF(COUNTIF($BI$3:BI706,BI706)=1,1,IF(AND(BI705=BI706,BH706=""),BK705,COUNTIF($BH$3:BH706,BH706))))</f>
        <v/>
      </c>
      <c r="BL706" s="52" t="str">
        <f t="shared" si="1118"/>
        <v/>
      </c>
      <c r="BM706" s="52" t="str">
        <f t="shared" si="1119"/>
        <v/>
      </c>
      <c r="BN706" s="119" t="str">
        <f t="shared" si="1120"/>
        <v/>
      </c>
      <c r="BO706" s="119" t="str">
        <f t="shared" si="1121"/>
        <v/>
      </c>
      <c r="BP706" s="17" t="str">
        <f t="shared" si="1122"/>
        <v/>
      </c>
      <c r="BQ706" s="17" t="str">
        <f t="shared" si="1123"/>
        <v/>
      </c>
      <c r="BR706" s="17" t="str">
        <f>IF(OR(BP706="",COUNTIF($BO$3:BO706,BO706)&lt;&gt;1),"",SUMIF(BO$3:BO$1048576,BO706,BP$3:BP$1048576))</f>
        <v/>
      </c>
      <c r="BS706" s="17" t="str">
        <f t="shared" si="1124"/>
        <v/>
      </c>
      <c r="BT706" s="17" t="str">
        <f t="shared" si="1125"/>
        <v/>
      </c>
      <c r="BU706" s="17" t="str">
        <f t="shared" si="1126"/>
        <v/>
      </c>
      <c r="BV706" s="24" t="str">
        <f t="shared" si="1127"/>
        <v/>
      </c>
      <c r="BW706" s="24" t="str">
        <f t="shared" si="1128"/>
        <v/>
      </c>
      <c r="BX706" s="24" t="str">
        <f t="shared" si="1129"/>
        <v/>
      </c>
      <c r="BY706" s="26" t="str">
        <f t="shared" si="1130"/>
        <v/>
      </c>
      <c r="BZ706" s="26" t="str">
        <f t="shared" si="1131"/>
        <v/>
      </c>
      <c r="CA706" s="26" t="str">
        <f t="shared" si="1132"/>
        <v/>
      </c>
      <c r="CB706" s="66" t="str">
        <f t="shared" si="1133"/>
        <v/>
      </c>
      <c r="CC706" s="65" t="str">
        <f t="shared" si="1134"/>
        <v/>
      </c>
      <c r="CD706" s="26" t="str">
        <f t="shared" si="1135"/>
        <v/>
      </c>
      <c r="CE706" s="26" t="str">
        <f t="shared" si="1136"/>
        <v/>
      </c>
      <c r="CF706" s="193" t="str">
        <f t="shared" si="1137"/>
        <v/>
      </c>
      <c r="CG706" s="193" t="str">
        <f t="shared" si="1138"/>
        <v/>
      </c>
      <c r="CH706" s="26" t="str">
        <f t="shared" si="1139"/>
        <v/>
      </c>
      <c r="CI706" s="26" t="str">
        <f t="shared" si="1140"/>
        <v/>
      </c>
      <c r="CJ706" s="65" t="str">
        <f t="shared" si="1141"/>
        <v/>
      </c>
      <c r="CK706" s="65" t="str">
        <f t="shared" si="1142"/>
        <v/>
      </c>
      <c r="CL706" s="64" t="str">
        <f t="shared" si="1143"/>
        <v/>
      </c>
      <c r="CM706" s="64" t="str">
        <f t="shared" si="1144"/>
        <v/>
      </c>
      <c r="CN706" s="65" t="str">
        <f t="shared" si="1145"/>
        <v/>
      </c>
      <c r="CP706" s="63" t="str">
        <f>IF(BH706="","",MAX($CP$3:CP705)+1)</f>
        <v/>
      </c>
      <c r="CQ706" s="24" t="str">
        <f t="shared" si="1146"/>
        <v/>
      </c>
      <c r="CR706" s="24" t="str">
        <f t="shared" si="1147"/>
        <v/>
      </c>
      <c r="CS706" s="24" t="str">
        <f t="shared" si="1148"/>
        <v/>
      </c>
      <c r="CT706" s="58" t="str">
        <f>IF(BO706="","",COUNTIF($BO$3:BO706,BO706)&amp;"@"&amp;BO706)</f>
        <v/>
      </c>
      <c r="CU706" s="16" t="str">
        <f t="shared" si="1086"/>
        <v/>
      </c>
      <c r="CV706" s="63" t="str">
        <f t="shared" si="1149"/>
        <v/>
      </c>
      <c r="CW706" s="16" t="str">
        <f t="shared" si="1150"/>
        <v/>
      </c>
      <c r="CX706" s="16" t="str">
        <f t="shared" si="1151"/>
        <v/>
      </c>
      <c r="CY706" s="16" t="str">
        <f t="shared" si="1152"/>
        <v/>
      </c>
      <c r="CZ706" s="85" t="str">
        <f t="shared" si="1153"/>
        <v/>
      </c>
      <c r="DA706" s="16" t="str">
        <f t="shared" si="1154"/>
        <v/>
      </c>
      <c r="DB706" s="16" t="str">
        <f t="shared" si="1155"/>
        <v/>
      </c>
      <c r="DC706" s="28" t="str">
        <f>IF(CP706="","",$DC$1&amp;(INDEX(価格設定!D$1:XFD$3,ROW(価格設定!$D$3),MATCH($AW706,価格設定!D$1:XFD$1,1))*100)&amp;"%")</f>
        <v/>
      </c>
      <c r="DD706" s="28" t="str">
        <f>IF(CP706="","",$DD$1&amp;(INDEX(価格設定!D$1:XFD$3,ROW(価格設定!$D$2),MATCH($AW706,価格設定!D$1:XFD$1,1))*100)&amp;"%")</f>
        <v/>
      </c>
      <c r="DE706" s="29" t="str">
        <f t="shared" si="1156"/>
        <v/>
      </c>
      <c r="DG706" s="58" t="str">
        <f t="shared" si="1157"/>
        <v/>
      </c>
      <c r="DH706" s="58" t="str">
        <f t="shared" si="1158"/>
        <v/>
      </c>
      <c r="DI706" s="58" t="str">
        <f t="shared" si="1159"/>
        <v/>
      </c>
      <c r="DJ706" s="85" t="str">
        <f t="shared" si="1160"/>
        <v/>
      </c>
      <c r="DL706" s="58" t="str">
        <f>IF(COUNTIF(DG$3:DG$1048576,DG706)=COUNTIF($DG$3:$DG706,DG706),DG706,"")</f>
        <v/>
      </c>
      <c r="DM706" s="85" t="str">
        <f t="shared" si="1161"/>
        <v/>
      </c>
      <c r="DN706" s="85" t="str">
        <f t="shared" si="1087"/>
        <v/>
      </c>
      <c r="DO706" s="85" t="str">
        <f t="shared" si="1087"/>
        <v/>
      </c>
      <c r="DP706" s="303"/>
      <c r="DQ706" s="17" t="str">
        <f t="shared" si="1088"/>
        <v/>
      </c>
      <c r="DR706" s="17" t="str">
        <f t="shared" si="1089"/>
        <v/>
      </c>
      <c r="DS706" s="17" t="str">
        <f t="shared" si="1090"/>
        <v/>
      </c>
      <c r="DU706" s="16" t="str">
        <f t="shared" si="1162"/>
        <v/>
      </c>
      <c r="DV706" s="16" t="str">
        <f>IF(DU706="","",COUNT($DU$3:DU706))</f>
        <v/>
      </c>
      <c r="DW706" s="16" t="str">
        <f t="shared" si="1163"/>
        <v/>
      </c>
      <c r="DX706" s="16" t="str">
        <f t="shared" si="1164"/>
        <v/>
      </c>
      <c r="DY706" s="16" t="str">
        <f>IF(DZ706="","",COUNTIF(DZ$3:DZ706,DZ706))</f>
        <v/>
      </c>
      <c r="DZ706" s="16" t="str">
        <f t="shared" si="1165"/>
        <v/>
      </c>
      <c r="EA706" s="16" t="str">
        <f t="shared" si="1166"/>
        <v/>
      </c>
      <c r="EB706" s="16" t="str">
        <f t="shared" si="1167"/>
        <v/>
      </c>
      <c r="EC706" s="16" t="str">
        <f t="shared" si="1168"/>
        <v/>
      </c>
      <c r="ED706" s="16" t="str">
        <f t="shared" si="1169"/>
        <v/>
      </c>
      <c r="EE706" s="16" t="str">
        <f t="shared" si="1170"/>
        <v/>
      </c>
      <c r="EF706" s="16" t="str">
        <f t="shared" si="1171"/>
        <v/>
      </c>
      <c r="EG706" s="16" t="str">
        <f t="shared" si="1172"/>
        <v/>
      </c>
      <c r="EH706" s="16" t="str">
        <f t="shared" si="1173"/>
        <v/>
      </c>
      <c r="EI706" s="16" t="str">
        <f t="shared" si="1174"/>
        <v/>
      </c>
      <c r="EJ706" s="16" t="str">
        <f t="shared" si="1175"/>
        <v/>
      </c>
      <c r="EK706" s="16" t="str">
        <f t="shared" si="1176"/>
        <v/>
      </c>
      <c r="EL706" s="58" t="str">
        <f t="shared" si="1177"/>
        <v/>
      </c>
      <c r="EM706" s="58" t="str">
        <f>IF(OR($DZ706="",CR706=""),IF($EL706="","",$EL706),IF(OR(CR706="なし",CR706=0),領収書!$H$1,CR706))</f>
        <v/>
      </c>
      <c r="EN706" s="58" t="str">
        <f>IF(OR($DZ706="",CS706=""),IF($EL706="","",$EL706),IF(OR(CS706="なし",CS706=0),入力!$EN$1,CS706))</f>
        <v/>
      </c>
      <c r="EO706" s="63" t="str">
        <f t="shared" si="1178"/>
        <v/>
      </c>
      <c r="EP706" s="63" t="str">
        <f t="shared" si="1179"/>
        <v/>
      </c>
      <c r="ER706" s="16" t="str">
        <f>IF(AND(COUNTIF($ET$3:ET706,ET706)=1,ET706&lt;&gt;""),MAX($ER$3:ER705)+1,"")</f>
        <v/>
      </c>
      <c r="ES706" s="16" t="str">
        <f>IF(価格設定!B708="","",価格設定!B708)</f>
        <v/>
      </c>
      <c r="ET706" s="16" t="str">
        <f>IF(価格設定!C708="","",価格設定!C708)</f>
        <v/>
      </c>
      <c r="EV706" s="16" t="str">
        <f t="shared" si="1091"/>
        <v/>
      </c>
      <c r="EW706" s="16" t="str">
        <f t="shared" si="1180"/>
        <v/>
      </c>
    </row>
    <row r="707" spans="1:153" ht="30" customHeight="1" x14ac:dyDescent="0.2">
      <c r="A707" s="225"/>
      <c r="B707" s="212"/>
      <c r="C707" s="221"/>
      <c r="D707" s="164"/>
      <c r="E707" s="165"/>
      <c r="F707" s="166"/>
      <c r="G707" s="167"/>
      <c r="H707" s="179"/>
      <c r="I707" s="306"/>
      <c r="J707" s="169"/>
      <c r="K707" s="179"/>
      <c r="L707" s="186"/>
      <c r="M707" s="186"/>
      <c r="N707" s="168"/>
      <c r="O707" s="170"/>
      <c r="P707" s="212"/>
      <c r="Q707" s="179" t="str">
        <f>IFERROR(IF(H707="","",IFERROR(INDEX(価格設定!$B$5:$B$1048576,MATCH(H707,価格設定!$B$5:$B$1048576,0),0),INDEX(価格設定!$B$5:$B$1048576,MATCH("*"&amp;H707&amp;"*",価格設定!$B$5:$B$1048576,0),0))),H707)</f>
        <v/>
      </c>
      <c r="R707" s="250" t="str">
        <f>IFERROR(IF(Q707="",IF(K707="","",K707),IF(K707="",IF(INDEX(価格設定!$C$5:$C$1048576,MATCH(Q707,価格設定!$B$5:$B$1048576,0),0)=0,"",INDEX(価格設定!$C$5:$C$1048576,MATCH(Q707,価格設定!$B$5:$B$1048576,0),0)),IF(K707="なし","",K707))),"")</f>
        <v/>
      </c>
      <c r="S707" s="308" t="str">
        <f t="shared" si="1092"/>
        <v/>
      </c>
      <c r="T707" s="126" t="str">
        <f>IFERROR(IF(J707="",IF(INDEX(価格設定!$E$5:$R$1048576,MATCH($Q707,価格設定!B$5:B$1048576,0),MATCH($AW707,価格設定!E$1:X$1,1))=0,"",INDEX(価格設定!$E$5:$R$1048576,MATCH($Q707,価格設定!B$5:B$1048576,0),MATCH($AW707,価格設定!E$1:X$1,1))),J707),"")</f>
        <v/>
      </c>
      <c r="U707" s="126" t="str">
        <f t="shared" si="1093"/>
        <v/>
      </c>
      <c r="V707" s="132" t="str">
        <f t="shared" si="1094"/>
        <v/>
      </c>
      <c r="W707" s="127" t="str">
        <f>IFERROR(IF(OR(T707="",T707&lt;0),"",IFERROR(INDEX(価格設定!E$2:X$3,IF(AND(K707=$K$1,$K$1&lt;&gt;""),ROW(価格設定!$D$3)-1,MATCH(INDEX(価格設定!$D$5:$D$1048576,MATCH(Q707,価格設定!$B$5:$B$1048576,0),0),価格設定!$D$2:$D$3,0)),MATCH($AW707,価格設定!E$1:X$1,1)),INDEX(価格設定!E$2:X$2,0,MATCH($AW707,価格設定!E$1:X$1,1)))),"")</f>
        <v/>
      </c>
      <c r="X707" s="126" t="str">
        <f t="shared" si="1085"/>
        <v/>
      </c>
      <c r="Y707" s="128" t="str">
        <f t="shared" si="1095"/>
        <v/>
      </c>
      <c r="Z707" s="126" t="str">
        <f t="shared" si="1096"/>
        <v/>
      </c>
      <c r="AA707" s="129" t="str">
        <f t="shared" si="1097"/>
        <v/>
      </c>
      <c r="AB707" s="126" t="str">
        <f t="shared" si="1098"/>
        <v/>
      </c>
      <c r="AC707" s="280" t="str">
        <f t="shared" si="1099"/>
        <v/>
      </c>
      <c r="AD707" s="15"/>
      <c r="AE707" s="204" t="str">
        <f>IF(AF707="","",COUNT($AF$3:AF707))</f>
        <v/>
      </c>
      <c r="AF707" s="206" t="str">
        <f t="shared" si="1100"/>
        <v/>
      </c>
      <c r="AG707" s="204" t="str">
        <f t="shared" si="1101"/>
        <v/>
      </c>
      <c r="AH707" s="204" t="str">
        <f t="shared" si="1102"/>
        <v/>
      </c>
      <c r="AI707" s="287"/>
      <c r="AJ707" s="15"/>
      <c r="AK707" s="138" t="str">
        <f t="shared" si="1103"/>
        <v/>
      </c>
      <c r="AL707" s="131" t="str">
        <f t="shared" si="1104"/>
        <v/>
      </c>
      <c r="AM707" s="131" t="str">
        <f t="shared" si="1105"/>
        <v/>
      </c>
      <c r="AN707" s="313" t="str">
        <f t="shared" si="1106"/>
        <v/>
      </c>
      <c r="AO707" s="316" t="str">
        <f t="shared" si="1107"/>
        <v/>
      </c>
      <c r="AP707" s="18"/>
      <c r="AQ707" s="3" t="str">
        <f>IF(F707="","",MAX($AQ$3:AQ706)+1)</f>
        <v/>
      </c>
      <c r="AR707" s="3" t="str">
        <f>IF(OR(AQ707="",BB707=""),"",MAX($AR$3:AR706)+1)</f>
        <v/>
      </c>
      <c r="AS707" s="3" t="str">
        <f>IF(CQ707="","",RANK(CQ707,CQ$3:CQ$1048576,1)+COUNTIF($CQ$3:CQ707,CQ707)-1)</f>
        <v/>
      </c>
      <c r="AT707" s="21" t="str">
        <f>IF(C707="",IF(OR(AND($H707&lt;&gt;"",C707=""),AND($F706=$F707,$AZ707&lt;&gt;""),COUNTA($H$3:$H$1048576,#REF!,$F$3:$F$1048576)&gt;COUNTA($H$3:$H707,#REF!,$F$3:$F707),$AZ707&lt;&gt;""),INDEX(AT$3:AT$1048576,MATCH(MAX($AQ$3:$AQ706),$AQ$3:$AQ$1048576,0),0),""),C707)</f>
        <v/>
      </c>
      <c r="AU707" s="21" t="str">
        <f>IF(D707="",IF(OR(AND($H707&lt;&gt;"",D707=""),AND($F706=$F707,$AZ707&lt;&gt;""),COUNTA($H$3:$H$1048576,#REF!,$F$3:$F$1048576)&gt;COUNTA($H$3:$H707,#REF!,$F$3:$F707),$AZ707&lt;&gt;""),INDEX(AU$3:AU$1048576,MATCH(MAX($AQ$3:$AQ706),$AQ$3:$AQ$1048576,0),0),""),D707)</f>
        <v/>
      </c>
      <c r="AV707" s="21" t="str">
        <f>IF(E707="",IF(OR(AND($H707&lt;&gt;"",E707=""),AND($F706=$F707,$AZ707&lt;&gt;""),COUNTA($H$3:$H$1048576,#REF!,$F$3:$F$1048576)&gt;COUNTA($H$3:$H707,#REF!,$F$3:$F707),$AZ707&lt;&gt;""),INDEX(AV$3:AV$1048576,MATCH(MAX($AQ$3:$AQ706),$AQ$3:$AQ$1048576,0),0),""),E707)</f>
        <v/>
      </c>
      <c r="AW707" s="24" t="str">
        <f t="shared" si="1108"/>
        <v/>
      </c>
      <c r="AX707" s="13" t="str">
        <f t="shared" si="1109"/>
        <v/>
      </c>
      <c r="AY707" s="4" t="str">
        <f t="shared" si="1110"/>
        <v/>
      </c>
      <c r="AZ707" s="4" t="str">
        <f>IF(AX707="",IF(OR(AND(H707&lt;&gt;"",F707=""),COUNTA($H$3:$H$1048576)&gt;COUNTA($H$3:$H707)),INDEX(AX$3:AX707,MATCH(MAX($AQ$3:AQ707),AQ$3:AQ707,0),0),""),AX707)</f>
        <v/>
      </c>
      <c r="BA707" s="4" t="str">
        <f>IF(AY707="",IF(AND(H707&lt;&gt;"",F707=""),INDEX(AY$3:AY707,MATCH(MAX($AQ$3:AQ707),AQ$3:AQ707,0),0),""),AY707)</f>
        <v/>
      </c>
      <c r="BB707" s="82" t="str">
        <f>IF(BC707="","",RANK(BC707,BC$3:BC$1048576,1)+COUNTIF($BC$3:BC707,BC707)-1)</f>
        <v/>
      </c>
      <c r="BC707" s="139" t="str">
        <f t="shared" si="1111"/>
        <v/>
      </c>
      <c r="BD707" s="46" t="str">
        <f t="shared" si="1112"/>
        <v/>
      </c>
      <c r="BE707" s="46" t="str">
        <f t="shared" si="1113"/>
        <v/>
      </c>
      <c r="BF707" s="46" t="str">
        <f t="shared" si="1114"/>
        <v/>
      </c>
      <c r="BG707" s="4" t="str">
        <f t="shared" si="1115"/>
        <v/>
      </c>
      <c r="BH707" s="180" t="str">
        <f t="shared" si="1116"/>
        <v/>
      </c>
      <c r="BI707" s="16" t="str">
        <f t="shared" si="1117"/>
        <v/>
      </c>
      <c r="BJ707" s="52" t="str">
        <f>IF(BI707="","",IF(W707="","",IF(AND(K707=$K$1,$K$1&lt;&gt;""),$BT$2,IFERROR(IF(INDEX(価格設定!$D$5:$D$1048576,MATCH(Q707,価格設定!$B$5:$B$1048576,0),0)=価格設定!$D$3,$BT$2,$BS$2),$BS$2))))</f>
        <v/>
      </c>
      <c r="BK707" s="16" t="str">
        <f>IF(BI707="","",IF(COUNTIF($BI$3:BI707,BI707)=1,1,IF(AND(BI706=BI707,BH707=""),BK706,COUNTIF($BH$3:BH707,BH707))))</f>
        <v/>
      </c>
      <c r="BL707" s="52" t="str">
        <f t="shared" si="1118"/>
        <v/>
      </c>
      <c r="BM707" s="52" t="str">
        <f t="shared" si="1119"/>
        <v/>
      </c>
      <c r="BN707" s="119" t="str">
        <f t="shared" si="1120"/>
        <v/>
      </c>
      <c r="BO707" s="119" t="str">
        <f t="shared" si="1121"/>
        <v/>
      </c>
      <c r="BP707" s="17" t="str">
        <f t="shared" si="1122"/>
        <v/>
      </c>
      <c r="BQ707" s="17" t="str">
        <f t="shared" si="1123"/>
        <v/>
      </c>
      <c r="BR707" s="17" t="str">
        <f>IF(OR(BP707="",COUNTIF($BO$3:BO707,BO707)&lt;&gt;1),"",SUMIF(BO$3:BO$1048576,BO707,BP$3:BP$1048576))</f>
        <v/>
      </c>
      <c r="BS707" s="17" t="str">
        <f t="shared" si="1124"/>
        <v/>
      </c>
      <c r="BT707" s="17" t="str">
        <f t="shared" si="1125"/>
        <v/>
      </c>
      <c r="BU707" s="17" t="str">
        <f t="shared" si="1126"/>
        <v/>
      </c>
      <c r="BV707" s="24" t="str">
        <f t="shared" si="1127"/>
        <v/>
      </c>
      <c r="BW707" s="24" t="str">
        <f t="shared" si="1128"/>
        <v/>
      </c>
      <c r="BX707" s="24" t="str">
        <f t="shared" si="1129"/>
        <v/>
      </c>
      <c r="BY707" s="26" t="str">
        <f t="shared" si="1130"/>
        <v/>
      </c>
      <c r="BZ707" s="26" t="str">
        <f t="shared" si="1131"/>
        <v/>
      </c>
      <c r="CA707" s="26" t="str">
        <f t="shared" si="1132"/>
        <v/>
      </c>
      <c r="CB707" s="66" t="str">
        <f t="shared" si="1133"/>
        <v/>
      </c>
      <c r="CC707" s="65" t="str">
        <f t="shared" si="1134"/>
        <v/>
      </c>
      <c r="CD707" s="26" t="str">
        <f t="shared" si="1135"/>
        <v/>
      </c>
      <c r="CE707" s="26" t="str">
        <f t="shared" si="1136"/>
        <v/>
      </c>
      <c r="CF707" s="193" t="str">
        <f t="shared" si="1137"/>
        <v/>
      </c>
      <c r="CG707" s="193" t="str">
        <f t="shared" si="1138"/>
        <v/>
      </c>
      <c r="CH707" s="26" t="str">
        <f t="shared" si="1139"/>
        <v/>
      </c>
      <c r="CI707" s="26" t="str">
        <f t="shared" si="1140"/>
        <v/>
      </c>
      <c r="CJ707" s="65" t="str">
        <f t="shared" si="1141"/>
        <v/>
      </c>
      <c r="CK707" s="65" t="str">
        <f t="shared" si="1142"/>
        <v/>
      </c>
      <c r="CL707" s="64" t="str">
        <f t="shared" si="1143"/>
        <v/>
      </c>
      <c r="CM707" s="64" t="str">
        <f t="shared" si="1144"/>
        <v/>
      </c>
      <c r="CN707" s="65" t="str">
        <f t="shared" si="1145"/>
        <v/>
      </c>
      <c r="CP707" s="63" t="str">
        <f>IF(BH707="","",MAX($CP$3:CP706)+1)</f>
        <v/>
      </c>
      <c r="CQ707" s="24" t="str">
        <f t="shared" si="1146"/>
        <v/>
      </c>
      <c r="CR707" s="24" t="str">
        <f t="shared" si="1147"/>
        <v/>
      </c>
      <c r="CS707" s="24" t="str">
        <f t="shared" si="1148"/>
        <v/>
      </c>
      <c r="CT707" s="58" t="str">
        <f>IF(BO707="","",COUNTIF($BO$3:BO707,BO707)&amp;"@"&amp;BO707)</f>
        <v/>
      </c>
      <c r="CU707" s="16" t="str">
        <f t="shared" si="1086"/>
        <v/>
      </c>
      <c r="CV707" s="63" t="str">
        <f t="shared" si="1149"/>
        <v/>
      </c>
      <c r="CW707" s="16" t="str">
        <f t="shared" si="1150"/>
        <v/>
      </c>
      <c r="CX707" s="16" t="str">
        <f t="shared" si="1151"/>
        <v/>
      </c>
      <c r="CY707" s="16" t="str">
        <f t="shared" si="1152"/>
        <v/>
      </c>
      <c r="CZ707" s="85" t="str">
        <f t="shared" si="1153"/>
        <v/>
      </c>
      <c r="DA707" s="16" t="str">
        <f t="shared" si="1154"/>
        <v/>
      </c>
      <c r="DB707" s="16" t="str">
        <f t="shared" si="1155"/>
        <v/>
      </c>
      <c r="DC707" s="28" t="str">
        <f>IF(CP707="","",$DC$1&amp;(INDEX(価格設定!D$1:XFD$3,ROW(価格設定!$D$3),MATCH($AW707,価格設定!D$1:XFD$1,1))*100)&amp;"%")</f>
        <v/>
      </c>
      <c r="DD707" s="28" t="str">
        <f>IF(CP707="","",$DD$1&amp;(INDEX(価格設定!D$1:XFD$3,ROW(価格設定!$D$2),MATCH($AW707,価格設定!D$1:XFD$1,1))*100)&amp;"%")</f>
        <v/>
      </c>
      <c r="DE707" s="29" t="str">
        <f t="shared" si="1156"/>
        <v/>
      </c>
      <c r="DG707" s="58" t="str">
        <f t="shared" si="1157"/>
        <v/>
      </c>
      <c r="DH707" s="58" t="str">
        <f t="shared" si="1158"/>
        <v/>
      </c>
      <c r="DI707" s="58" t="str">
        <f t="shared" si="1159"/>
        <v/>
      </c>
      <c r="DJ707" s="85" t="str">
        <f t="shared" si="1160"/>
        <v/>
      </c>
      <c r="DL707" s="58" t="str">
        <f>IF(COUNTIF(DG$3:DG$1048576,DG707)=COUNTIF($DG$3:$DG707,DG707),DG707,"")</f>
        <v/>
      </c>
      <c r="DM707" s="85" t="str">
        <f t="shared" si="1161"/>
        <v/>
      </c>
      <c r="DN707" s="85" t="str">
        <f t="shared" si="1087"/>
        <v/>
      </c>
      <c r="DO707" s="85" t="str">
        <f t="shared" si="1087"/>
        <v/>
      </c>
      <c r="DP707" s="303"/>
      <c r="DQ707" s="17" t="str">
        <f t="shared" si="1088"/>
        <v/>
      </c>
      <c r="DR707" s="17" t="str">
        <f t="shared" si="1089"/>
        <v/>
      </c>
      <c r="DS707" s="17" t="str">
        <f t="shared" si="1090"/>
        <v/>
      </c>
      <c r="DU707" s="16" t="str">
        <f t="shared" si="1162"/>
        <v/>
      </c>
      <c r="DV707" s="16" t="str">
        <f>IF(DU707="","",COUNT($DU$3:DU707))</f>
        <v/>
      </c>
      <c r="DW707" s="16" t="str">
        <f t="shared" si="1163"/>
        <v/>
      </c>
      <c r="DX707" s="16" t="str">
        <f t="shared" si="1164"/>
        <v/>
      </c>
      <c r="DY707" s="16" t="str">
        <f>IF(DZ707="","",COUNTIF(DZ$3:DZ707,DZ707))</f>
        <v/>
      </c>
      <c r="DZ707" s="16" t="str">
        <f t="shared" si="1165"/>
        <v/>
      </c>
      <c r="EA707" s="16" t="str">
        <f t="shared" si="1166"/>
        <v/>
      </c>
      <c r="EB707" s="16" t="str">
        <f t="shared" si="1167"/>
        <v/>
      </c>
      <c r="EC707" s="16" t="str">
        <f t="shared" si="1168"/>
        <v/>
      </c>
      <c r="ED707" s="16" t="str">
        <f t="shared" si="1169"/>
        <v/>
      </c>
      <c r="EE707" s="16" t="str">
        <f t="shared" si="1170"/>
        <v/>
      </c>
      <c r="EF707" s="16" t="str">
        <f t="shared" si="1171"/>
        <v/>
      </c>
      <c r="EG707" s="16" t="str">
        <f t="shared" si="1172"/>
        <v/>
      </c>
      <c r="EH707" s="16" t="str">
        <f t="shared" si="1173"/>
        <v/>
      </c>
      <c r="EI707" s="16" t="str">
        <f t="shared" si="1174"/>
        <v/>
      </c>
      <c r="EJ707" s="16" t="str">
        <f t="shared" si="1175"/>
        <v/>
      </c>
      <c r="EK707" s="16" t="str">
        <f t="shared" si="1176"/>
        <v/>
      </c>
      <c r="EL707" s="58" t="str">
        <f t="shared" si="1177"/>
        <v/>
      </c>
      <c r="EM707" s="58" t="str">
        <f>IF(OR($DZ707="",CR707=""),IF($EL707="","",$EL707),IF(OR(CR707="なし",CR707=0),領収書!$H$1,CR707))</f>
        <v/>
      </c>
      <c r="EN707" s="58" t="str">
        <f>IF(OR($DZ707="",CS707=""),IF($EL707="","",$EL707),IF(OR(CS707="なし",CS707=0),入力!$EN$1,CS707))</f>
        <v/>
      </c>
      <c r="EO707" s="63" t="str">
        <f t="shared" si="1178"/>
        <v/>
      </c>
      <c r="EP707" s="63" t="str">
        <f t="shared" si="1179"/>
        <v/>
      </c>
      <c r="ER707" s="16" t="str">
        <f>IF(AND(COUNTIF($ET$3:ET707,ET707)=1,ET707&lt;&gt;""),MAX($ER$3:ER706)+1,"")</f>
        <v/>
      </c>
      <c r="ES707" s="16" t="str">
        <f>IF(価格設定!B709="","",価格設定!B709)</f>
        <v/>
      </c>
      <c r="ET707" s="16" t="str">
        <f>IF(価格設定!C709="","",価格設定!C709)</f>
        <v/>
      </c>
      <c r="EV707" s="16" t="str">
        <f t="shared" si="1091"/>
        <v/>
      </c>
      <c r="EW707" s="16" t="str">
        <f t="shared" si="1180"/>
        <v/>
      </c>
    </row>
    <row r="708" spans="1:153" ht="30" customHeight="1" x14ac:dyDescent="0.2">
      <c r="A708" s="225"/>
      <c r="B708" s="212"/>
      <c r="C708" s="221"/>
      <c r="D708" s="164"/>
      <c r="E708" s="165"/>
      <c r="F708" s="166"/>
      <c r="G708" s="167"/>
      <c r="H708" s="179"/>
      <c r="I708" s="306"/>
      <c r="J708" s="169"/>
      <c r="K708" s="179"/>
      <c r="L708" s="186"/>
      <c r="M708" s="186"/>
      <c r="N708" s="168"/>
      <c r="O708" s="170"/>
      <c r="P708" s="212"/>
      <c r="Q708" s="179" t="str">
        <f>IFERROR(IF(H708="","",IFERROR(INDEX(価格設定!$B$5:$B$1048576,MATCH(H708,価格設定!$B$5:$B$1048576,0),0),INDEX(価格設定!$B$5:$B$1048576,MATCH("*"&amp;H708&amp;"*",価格設定!$B$5:$B$1048576,0),0))),H708)</f>
        <v/>
      </c>
      <c r="R708" s="250" t="str">
        <f>IFERROR(IF(Q708="",IF(K708="","",K708),IF(K708="",IF(INDEX(価格設定!$C$5:$C$1048576,MATCH(Q708,価格設定!$B$5:$B$1048576,0),0)=0,"",INDEX(価格設定!$C$5:$C$1048576,MATCH(Q708,価格設定!$B$5:$B$1048576,0),0)),IF(K708="なし","",K708))),"")</f>
        <v/>
      </c>
      <c r="S708" s="308" t="str">
        <f t="shared" si="1092"/>
        <v/>
      </c>
      <c r="T708" s="126" t="str">
        <f>IFERROR(IF(J708="",IF(INDEX(価格設定!$E$5:$R$1048576,MATCH($Q708,価格設定!B$5:B$1048576,0),MATCH($AW708,価格設定!E$1:X$1,1))=0,"",INDEX(価格設定!$E$5:$R$1048576,MATCH($Q708,価格設定!B$5:B$1048576,0),MATCH($AW708,価格設定!E$1:X$1,1))),J708),"")</f>
        <v/>
      </c>
      <c r="U708" s="126" t="str">
        <f t="shared" si="1093"/>
        <v/>
      </c>
      <c r="V708" s="132" t="str">
        <f t="shared" si="1094"/>
        <v/>
      </c>
      <c r="W708" s="127" t="str">
        <f>IFERROR(IF(OR(T708="",T708&lt;0),"",IFERROR(INDEX(価格設定!E$2:X$3,IF(AND(K708=$K$1,$K$1&lt;&gt;""),ROW(価格設定!$D$3)-1,MATCH(INDEX(価格設定!$D$5:$D$1048576,MATCH(Q708,価格設定!$B$5:$B$1048576,0),0),価格設定!$D$2:$D$3,0)),MATCH($AW708,価格設定!E$1:X$1,1)),INDEX(価格設定!E$2:X$2,0,MATCH($AW708,価格設定!E$1:X$1,1)))),"")</f>
        <v/>
      </c>
      <c r="X708" s="126" t="str">
        <f t="shared" ref="X708:X771" si="1181">IFERROR(IF(U708="","",ROUNDDOWN(U708*W708,0)),"")</f>
        <v/>
      </c>
      <c r="Y708" s="128" t="str">
        <f t="shared" si="1095"/>
        <v/>
      </c>
      <c r="Z708" s="126" t="str">
        <f t="shared" si="1096"/>
        <v/>
      </c>
      <c r="AA708" s="129" t="str">
        <f t="shared" si="1097"/>
        <v/>
      </c>
      <c r="AB708" s="126" t="str">
        <f t="shared" si="1098"/>
        <v/>
      </c>
      <c r="AC708" s="280" t="str">
        <f t="shared" si="1099"/>
        <v/>
      </c>
      <c r="AD708" s="15"/>
      <c r="AE708" s="204" t="str">
        <f>IF(AF708="","",COUNT($AF$3:AF708))</f>
        <v/>
      </c>
      <c r="AF708" s="206" t="str">
        <f t="shared" si="1100"/>
        <v/>
      </c>
      <c r="AG708" s="204" t="str">
        <f t="shared" si="1101"/>
        <v/>
      </c>
      <c r="AH708" s="204" t="str">
        <f t="shared" si="1102"/>
        <v/>
      </c>
      <c r="AI708" s="287"/>
      <c r="AJ708" s="15"/>
      <c r="AK708" s="138" t="str">
        <f t="shared" si="1103"/>
        <v/>
      </c>
      <c r="AL708" s="131" t="str">
        <f t="shared" si="1104"/>
        <v/>
      </c>
      <c r="AM708" s="131" t="str">
        <f t="shared" si="1105"/>
        <v/>
      </c>
      <c r="AN708" s="313" t="str">
        <f t="shared" si="1106"/>
        <v/>
      </c>
      <c r="AO708" s="316" t="str">
        <f t="shared" si="1107"/>
        <v/>
      </c>
      <c r="AP708" s="18"/>
      <c r="AQ708" s="3" t="str">
        <f>IF(F708="","",MAX($AQ$3:AQ707)+1)</f>
        <v/>
      </c>
      <c r="AR708" s="3" t="str">
        <f>IF(OR(AQ708="",BB708=""),"",MAX($AR$3:AR707)+1)</f>
        <v/>
      </c>
      <c r="AS708" s="3" t="str">
        <f>IF(CQ708="","",RANK(CQ708,CQ$3:CQ$1048576,1)+COUNTIF($CQ$3:CQ708,CQ708)-1)</f>
        <v/>
      </c>
      <c r="AT708" s="21" t="str">
        <f>IF(C708="",IF(OR(AND($H708&lt;&gt;"",C708=""),AND($F707=$F708,$AZ708&lt;&gt;""),COUNTA($H$3:$H$1048576,#REF!,$F$3:$F$1048576)&gt;COUNTA($H$3:$H708,#REF!,$F$3:$F708),$AZ708&lt;&gt;""),INDEX(AT$3:AT$1048576,MATCH(MAX($AQ$3:$AQ707),$AQ$3:$AQ$1048576,0),0),""),C708)</f>
        <v/>
      </c>
      <c r="AU708" s="21" t="str">
        <f>IF(D708="",IF(OR(AND($H708&lt;&gt;"",D708=""),AND($F707=$F708,$AZ708&lt;&gt;""),COUNTA($H$3:$H$1048576,#REF!,$F$3:$F$1048576)&gt;COUNTA($H$3:$H708,#REF!,$F$3:$F708),$AZ708&lt;&gt;""),INDEX(AU$3:AU$1048576,MATCH(MAX($AQ$3:$AQ707),$AQ$3:$AQ$1048576,0),0),""),D708)</f>
        <v/>
      </c>
      <c r="AV708" s="21" t="str">
        <f>IF(E708="",IF(OR(AND($H708&lt;&gt;"",E708=""),AND($F707=$F708,$AZ708&lt;&gt;""),COUNTA($H$3:$H$1048576,#REF!,$F$3:$F$1048576)&gt;COUNTA($H$3:$H708,#REF!,$F$3:$F708),$AZ708&lt;&gt;""),INDEX(AV$3:AV$1048576,MATCH(MAX($AQ$3:$AQ707),$AQ$3:$AQ$1048576,0),0),""),E708)</f>
        <v/>
      </c>
      <c r="AW708" s="24" t="str">
        <f t="shared" si="1108"/>
        <v/>
      </c>
      <c r="AX708" s="13" t="str">
        <f t="shared" si="1109"/>
        <v/>
      </c>
      <c r="AY708" s="4" t="str">
        <f t="shared" si="1110"/>
        <v/>
      </c>
      <c r="AZ708" s="4" t="str">
        <f>IF(AX708="",IF(OR(AND(H708&lt;&gt;"",F708=""),COUNTA($H$3:$H$1048576)&gt;COUNTA($H$3:$H708)),INDEX(AX$3:AX708,MATCH(MAX($AQ$3:AQ708),AQ$3:AQ708,0),0),""),AX708)</f>
        <v/>
      </c>
      <c r="BA708" s="4" t="str">
        <f>IF(AY708="",IF(AND(H708&lt;&gt;"",F708=""),INDEX(AY$3:AY708,MATCH(MAX($AQ$3:AQ708),AQ$3:AQ708,0),0),""),AY708)</f>
        <v/>
      </c>
      <c r="BB708" s="82" t="str">
        <f>IF(BC708="","",RANK(BC708,BC$3:BC$1048576,1)+COUNTIF($BC$3:BC708,BC708)-1)</f>
        <v/>
      </c>
      <c r="BC708" s="139" t="str">
        <f t="shared" si="1111"/>
        <v/>
      </c>
      <c r="BD708" s="46" t="str">
        <f t="shared" si="1112"/>
        <v/>
      </c>
      <c r="BE708" s="46" t="str">
        <f t="shared" si="1113"/>
        <v/>
      </c>
      <c r="BF708" s="46" t="str">
        <f t="shared" si="1114"/>
        <v/>
      </c>
      <c r="BG708" s="4" t="str">
        <f t="shared" si="1115"/>
        <v/>
      </c>
      <c r="BH708" s="180" t="str">
        <f t="shared" si="1116"/>
        <v/>
      </c>
      <c r="BI708" s="16" t="str">
        <f t="shared" si="1117"/>
        <v/>
      </c>
      <c r="BJ708" s="52" t="str">
        <f>IF(BI708="","",IF(W708="","",IF(AND(K708=$K$1,$K$1&lt;&gt;""),$BT$2,IFERROR(IF(INDEX(価格設定!$D$5:$D$1048576,MATCH(Q708,価格設定!$B$5:$B$1048576,0),0)=価格設定!$D$3,$BT$2,$BS$2),$BS$2))))</f>
        <v/>
      </c>
      <c r="BK708" s="16" t="str">
        <f>IF(BI708="","",IF(COUNTIF($BI$3:BI708,BI708)=1,1,IF(AND(BI707=BI708,BH708=""),BK707,COUNTIF($BH$3:BH708,BH708))))</f>
        <v/>
      </c>
      <c r="BL708" s="52" t="str">
        <f t="shared" si="1118"/>
        <v/>
      </c>
      <c r="BM708" s="52" t="str">
        <f t="shared" si="1119"/>
        <v/>
      </c>
      <c r="BN708" s="119" t="str">
        <f t="shared" si="1120"/>
        <v/>
      </c>
      <c r="BO708" s="119" t="str">
        <f t="shared" si="1121"/>
        <v/>
      </c>
      <c r="BP708" s="17" t="str">
        <f t="shared" si="1122"/>
        <v/>
      </c>
      <c r="BQ708" s="17" t="str">
        <f t="shared" si="1123"/>
        <v/>
      </c>
      <c r="BR708" s="17" t="str">
        <f>IF(OR(BP708="",COUNTIF($BO$3:BO708,BO708)&lt;&gt;1),"",SUMIF(BO$3:BO$1048576,BO708,BP$3:BP$1048576))</f>
        <v/>
      </c>
      <c r="BS708" s="17" t="str">
        <f t="shared" si="1124"/>
        <v/>
      </c>
      <c r="BT708" s="17" t="str">
        <f t="shared" si="1125"/>
        <v/>
      </c>
      <c r="BU708" s="17" t="str">
        <f t="shared" si="1126"/>
        <v/>
      </c>
      <c r="BV708" s="24" t="str">
        <f t="shared" si="1127"/>
        <v/>
      </c>
      <c r="BW708" s="24" t="str">
        <f t="shared" si="1128"/>
        <v/>
      </c>
      <c r="BX708" s="24" t="str">
        <f t="shared" si="1129"/>
        <v/>
      </c>
      <c r="BY708" s="26" t="str">
        <f t="shared" si="1130"/>
        <v/>
      </c>
      <c r="BZ708" s="26" t="str">
        <f t="shared" si="1131"/>
        <v/>
      </c>
      <c r="CA708" s="26" t="str">
        <f t="shared" si="1132"/>
        <v/>
      </c>
      <c r="CB708" s="66" t="str">
        <f t="shared" si="1133"/>
        <v/>
      </c>
      <c r="CC708" s="65" t="str">
        <f t="shared" si="1134"/>
        <v/>
      </c>
      <c r="CD708" s="26" t="str">
        <f t="shared" si="1135"/>
        <v/>
      </c>
      <c r="CE708" s="26" t="str">
        <f t="shared" si="1136"/>
        <v/>
      </c>
      <c r="CF708" s="193" t="str">
        <f t="shared" si="1137"/>
        <v/>
      </c>
      <c r="CG708" s="193" t="str">
        <f t="shared" si="1138"/>
        <v/>
      </c>
      <c r="CH708" s="26" t="str">
        <f t="shared" si="1139"/>
        <v/>
      </c>
      <c r="CI708" s="26" t="str">
        <f t="shared" si="1140"/>
        <v/>
      </c>
      <c r="CJ708" s="65" t="str">
        <f t="shared" si="1141"/>
        <v/>
      </c>
      <c r="CK708" s="65" t="str">
        <f t="shared" si="1142"/>
        <v/>
      </c>
      <c r="CL708" s="64" t="str">
        <f t="shared" si="1143"/>
        <v/>
      </c>
      <c r="CM708" s="64" t="str">
        <f t="shared" si="1144"/>
        <v/>
      </c>
      <c r="CN708" s="65" t="str">
        <f t="shared" si="1145"/>
        <v/>
      </c>
      <c r="CP708" s="63" t="str">
        <f>IF(BH708="","",MAX($CP$3:CP707)+1)</f>
        <v/>
      </c>
      <c r="CQ708" s="24" t="str">
        <f t="shared" si="1146"/>
        <v/>
      </c>
      <c r="CR708" s="24" t="str">
        <f t="shared" si="1147"/>
        <v/>
      </c>
      <c r="CS708" s="24" t="str">
        <f t="shared" si="1148"/>
        <v/>
      </c>
      <c r="CT708" s="58" t="str">
        <f>IF(BO708="","",COUNTIF($BO$3:BO708,BO708)&amp;"@"&amp;BO708)</f>
        <v/>
      </c>
      <c r="CU708" s="16" t="str">
        <f t="shared" ref="CU708:CU771" si="1182">IF(BX708="","",IF($CV$1="無",BX708,BX708&amp;" "&amp;IF(OR(BX708=R708,R708=""),"","("&amp;R708&amp;")")))</f>
        <v/>
      </c>
      <c r="CV708" s="63" t="str">
        <f t="shared" si="1149"/>
        <v/>
      </c>
      <c r="CW708" s="16" t="str">
        <f t="shared" si="1150"/>
        <v/>
      </c>
      <c r="CX708" s="16" t="str">
        <f t="shared" si="1151"/>
        <v/>
      </c>
      <c r="CY708" s="16" t="str">
        <f t="shared" si="1152"/>
        <v/>
      </c>
      <c r="CZ708" s="85" t="str">
        <f t="shared" si="1153"/>
        <v/>
      </c>
      <c r="DA708" s="16" t="str">
        <f t="shared" si="1154"/>
        <v/>
      </c>
      <c r="DB708" s="16" t="str">
        <f t="shared" si="1155"/>
        <v/>
      </c>
      <c r="DC708" s="28" t="str">
        <f>IF(CP708="","",$DC$1&amp;(INDEX(価格設定!D$1:XFD$3,ROW(価格設定!$D$3),MATCH($AW708,価格設定!D$1:XFD$1,1))*100)&amp;"%")</f>
        <v/>
      </c>
      <c r="DD708" s="28" t="str">
        <f>IF(CP708="","",$DD$1&amp;(INDEX(価格設定!D$1:XFD$3,ROW(価格設定!$D$2),MATCH($AW708,価格設定!D$1:XFD$1,1))*100)&amp;"%")</f>
        <v/>
      </c>
      <c r="DE708" s="29" t="str">
        <f t="shared" si="1156"/>
        <v/>
      </c>
      <c r="DG708" s="58" t="str">
        <f t="shared" si="1157"/>
        <v/>
      </c>
      <c r="DH708" s="58" t="str">
        <f t="shared" si="1158"/>
        <v/>
      </c>
      <c r="DI708" s="58" t="str">
        <f t="shared" si="1159"/>
        <v/>
      </c>
      <c r="DJ708" s="85" t="str">
        <f t="shared" si="1160"/>
        <v/>
      </c>
      <c r="DL708" s="58" t="str">
        <f>IF(COUNTIF(DG$3:DG$1048576,DG708)=COUNTIF($DG$3:$DG708,DG708),DG708,"")</f>
        <v/>
      </c>
      <c r="DM708" s="85" t="str">
        <f t="shared" si="1161"/>
        <v/>
      </c>
      <c r="DN708" s="85" t="str">
        <f t="shared" ref="DN708:DO771" si="1183">IF($DL708="","",SUMIF($DI$3:$DI$1048576,$DL708&amp;DN$2,$DJ$3:$DJ$1048576))</f>
        <v/>
      </c>
      <c r="DO708" s="85" t="str">
        <f t="shared" si="1183"/>
        <v/>
      </c>
      <c r="DP708" s="303"/>
      <c r="DQ708" s="17" t="str">
        <f t="shared" ref="DQ708:DQ771" si="1184">IF($DL708="","",SUMIF($DG$3:$DG$1048576,$DL708,$CX$3:$CX$1048576))</f>
        <v/>
      </c>
      <c r="DR708" s="17" t="str">
        <f t="shared" ref="DR708:DR771" si="1185">IF($DL708="","",SUMIF($DG$3:$DG$1048576,$DL708,$DB$3:$DB$1048576))</f>
        <v/>
      </c>
      <c r="DS708" s="17" t="str">
        <f t="shared" ref="DS708:DS771" si="1186">IF($DL708="","",SUMIF($DG$3:$DG$1048576,$DL708,$DA$3:$DA$1048576))</f>
        <v/>
      </c>
      <c r="DU708" s="16" t="str">
        <f t="shared" si="1162"/>
        <v/>
      </c>
      <c r="DV708" s="16" t="str">
        <f>IF(DU708="","",COUNT($DU$3:DU708))</f>
        <v/>
      </c>
      <c r="DW708" s="16" t="str">
        <f t="shared" si="1163"/>
        <v/>
      </c>
      <c r="DX708" s="16" t="str">
        <f t="shared" si="1164"/>
        <v/>
      </c>
      <c r="DY708" s="16" t="str">
        <f>IF(DZ708="","",COUNTIF(DZ$3:DZ708,DZ708))</f>
        <v/>
      </c>
      <c r="DZ708" s="16" t="str">
        <f t="shared" si="1165"/>
        <v/>
      </c>
      <c r="EA708" s="16" t="str">
        <f t="shared" si="1166"/>
        <v/>
      </c>
      <c r="EB708" s="16" t="str">
        <f t="shared" si="1167"/>
        <v/>
      </c>
      <c r="EC708" s="16" t="str">
        <f t="shared" si="1168"/>
        <v/>
      </c>
      <c r="ED708" s="16" t="str">
        <f t="shared" si="1169"/>
        <v/>
      </c>
      <c r="EE708" s="16" t="str">
        <f t="shared" si="1170"/>
        <v/>
      </c>
      <c r="EF708" s="16" t="str">
        <f t="shared" si="1171"/>
        <v/>
      </c>
      <c r="EG708" s="16" t="str">
        <f t="shared" si="1172"/>
        <v/>
      </c>
      <c r="EH708" s="16" t="str">
        <f t="shared" si="1173"/>
        <v/>
      </c>
      <c r="EI708" s="16" t="str">
        <f t="shared" si="1174"/>
        <v/>
      </c>
      <c r="EJ708" s="16" t="str">
        <f t="shared" si="1175"/>
        <v/>
      </c>
      <c r="EK708" s="16" t="str">
        <f t="shared" si="1176"/>
        <v/>
      </c>
      <c r="EL708" s="58" t="str">
        <f t="shared" si="1177"/>
        <v/>
      </c>
      <c r="EM708" s="58" t="str">
        <f>IF(OR($DZ708="",CR708=""),IF($EL708="","",$EL708),IF(OR(CR708="なし",CR708=0),領収書!$H$1,CR708))</f>
        <v/>
      </c>
      <c r="EN708" s="58" t="str">
        <f>IF(OR($DZ708="",CS708=""),IF($EL708="","",$EL708),IF(OR(CS708="なし",CS708=0),入力!$EN$1,CS708))</f>
        <v/>
      </c>
      <c r="EO708" s="63" t="str">
        <f t="shared" si="1178"/>
        <v/>
      </c>
      <c r="EP708" s="63" t="str">
        <f t="shared" si="1179"/>
        <v/>
      </c>
      <c r="ER708" s="16" t="str">
        <f>IF(AND(COUNTIF($ET$3:ET708,ET708)=1,ET708&lt;&gt;""),MAX($ER$3:ER707)+1,"")</f>
        <v/>
      </c>
      <c r="ES708" s="16" t="str">
        <f>IF(価格設定!B710="","",価格設定!B710)</f>
        <v/>
      </c>
      <c r="ET708" s="16" t="str">
        <f>IF(価格設定!C710="","",価格設定!C710)</f>
        <v/>
      </c>
      <c r="EV708" s="16" t="str">
        <f t="shared" ref="EV708:EV771" si="1187">IF((ROW(EV708)-ROW($EV$2))&lt;=$EV$2,ROW(EV708)-ROW($EV$2),"")</f>
        <v/>
      </c>
      <c r="EW708" s="16" t="str">
        <f t="shared" si="1180"/>
        <v/>
      </c>
    </row>
    <row r="709" spans="1:153" ht="30" customHeight="1" x14ac:dyDescent="0.2">
      <c r="A709" s="225"/>
      <c r="B709" s="212"/>
      <c r="C709" s="221"/>
      <c r="D709" s="164"/>
      <c r="E709" s="165"/>
      <c r="F709" s="166"/>
      <c r="G709" s="167"/>
      <c r="H709" s="179"/>
      <c r="I709" s="306"/>
      <c r="J709" s="169"/>
      <c r="K709" s="179"/>
      <c r="L709" s="186"/>
      <c r="M709" s="186"/>
      <c r="N709" s="168"/>
      <c r="O709" s="170"/>
      <c r="P709" s="212"/>
      <c r="Q709" s="179" t="str">
        <f>IFERROR(IF(H709="","",IFERROR(INDEX(価格設定!$B$5:$B$1048576,MATCH(H709,価格設定!$B$5:$B$1048576,0),0),INDEX(価格設定!$B$5:$B$1048576,MATCH("*"&amp;H709&amp;"*",価格設定!$B$5:$B$1048576,0),0))),H709)</f>
        <v/>
      </c>
      <c r="R709" s="250" t="str">
        <f>IFERROR(IF(Q709="",IF(K709="","",K709),IF(K709="",IF(INDEX(価格設定!$C$5:$C$1048576,MATCH(Q709,価格設定!$B$5:$B$1048576,0),0)=0,"",INDEX(価格設定!$C$5:$C$1048576,MATCH(Q709,価格設定!$B$5:$B$1048576,0),0)),IF(K709="なし","",K709))),"")</f>
        <v/>
      </c>
      <c r="S709" s="308" t="str">
        <f t="shared" si="1092"/>
        <v/>
      </c>
      <c r="T709" s="126" t="str">
        <f>IFERROR(IF(J709="",IF(INDEX(価格設定!$E$5:$R$1048576,MATCH($Q709,価格設定!B$5:B$1048576,0),MATCH($AW709,価格設定!E$1:X$1,1))=0,"",INDEX(価格設定!$E$5:$R$1048576,MATCH($Q709,価格設定!B$5:B$1048576,0),MATCH($AW709,価格設定!E$1:X$1,1))),J709),"")</f>
        <v/>
      </c>
      <c r="U709" s="126" t="str">
        <f t="shared" si="1093"/>
        <v/>
      </c>
      <c r="V709" s="132" t="str">
        <f t="shared" si="1094"/>
        <v/>
      </c>
      <c r="W709" s="127" t="str">
        <f>IFERROR(IF(OR(T709="",T709&lt;0),"",IFERROR(INDEX(価格設定!E$2:X$3,IF(AND(K709=$K$1,$K$1&lt;&gt;""),ROW(価格設定!$D$3)-1,MATCH(INDEX(価格設定!$D$5:$D$1048576,MATCH(Q709,価格設定!$B$5:$B$1048576,0),0),価格設定!$D$2:$D$3,0)),MATCH($AW709,価格設定!E$1:X$1,1)),INDEX(価格設定!E$2:X$2,0,MATCH($AW709,価格設定!E$1:X$1,1)))),"")</f>
        <v/>
      </c>
      <c r="X709" s="126" t="str">
        <f t="shared" si="1181"/>
        <v/>
      </c>
      <c r="Y709" s="128" t="str">
        <f t="shared" si="1095"/>
        <v/>
      </c>
      <c r="Z709" s="126" t="str">
        <f t="shared" si="1096"/>
        <v/>
      </c>
      <c r="AA709" s="129" t="str">
        <f t="shared" si="1097"/>
        <v/>
      </c>
      <c r="AB709" s="126" t="str">
        <f t="shared" si="1098"/>
        <v/>
      </c>
      <c r="AC709" s="280" t="str">
        <f t="shared" si="1099"/>
        <v/>
      </c>
      <c r="AD709" s="15"/>
      <c r="AE709" s="204" t="str">
        <f>IF(AF709="","",COUNT($AF$3:AF709))</f>
        <v/>
      </c>
      <c r="AF709" s="206" t="str">
        <f t="shared" si="1100"/>
        <v/>
      </c>
      <c r="AG709" s="204" t="str">
        <f t="shared" si="1101"/>
        <v/>
      </c>
      <c r="AH709" s="204" t="str">
        <f t="shared" si="1102"/>
        <v/>
      </c>
      <c r="AI709" s="287"/>
      <c r="AJ709" s="15"/>
      <c r="AK709" s="138" t="str">
        <f t="shared" si="1103"/>
        <v/>
      </c>
      <c r="AL709" s="131" t="str">
        <f t="shared" si="1104"/>
        <v/>
      </c>
      <c r="AM709" s="131" t="str">
        <f t="shared" si="1105"/>
        <v/>
      </c>
      <c r="AN709" s="313" t="str">
        <f t="shared" si="1106"/>
        <v/>
      </c>
      <c r="AO709" s="316" t="str">
        <f t="shared" si="1107"/>
        <v/>
      </c>
      <c r="AP709" s="18"/>
      <c r="AQ709" s="3" t="str">
        <f>IF(F709="","",MAX($AQ$3:AQ708)+1)</f>
        <v/>
      </c>
      <c r="AR709" s="3" t="str">
        <f>IF(OR(AQ709="",BB709=""),"",MAX($AR$3:AR708)+1)</f>
        <v/>
      </c>
      <c r="AS709" s="3" t="str">
        <f>IF(CQ709="","",RANK(CQ709,CQ$3:CQ$1048576,1)+COUNTIF($CQ$3:CQ709,CQ709)-1)</f>
        <v/>
      </c>
      <c r="AT709" s="21" t="str">
        <f>IF(C709="",IF(OR(AND($H709&lt;&gt;"",C709=""),AND($F708=$F709,$AZ709&lt;&gt;""),COUNTA($H$3:$H$1048576,#REF!,$F$3:$F$1048576)&gt;COUNTA($H$3:$H709,#REF!,$F$3:$F709),$AZ709&lt;&gt;""),INDEX(AT$3:AT$1048576,MATCH(MAX($AQ$3:$AQ708),$AQ$3:$AQ$1048576,0),0),""),C709)</f>
        <v/>
      </c>
      <c r="AU709" s="21" t="str">
        <f>IF(D709="",IF(OR(AND($H709&lt;&gt;"",D709=""),AND($F708=$F709,$AZ709&lt;&gt;""),COUNTA($H$3:$H$1048576,#REF!,$F$3:$F$1048576)&gt;COUNTA($H$3:$H709,#REF!,$F$3:$F709),$AZ709&lt;&gt;""),INDEX(AU$3:AU$1048576,MATCH(MAX($AQ$3:$AQ708),$AQ$3:$AQ$1048576,0),0),""),D709)</f>
        <v/>
      </c>
      <c r="AV709" s="21" t="str">
        <f>IF(E709="",IF(OR(AND($H709&lt;&gt;"",E709=""),AND($F708=$F709,$AZ709&lt;&gt;""),COUNTA($H$3:$H$1048576,#REF!,$F$3:$F$1048576)&gt;COUNTA($H$3:$H709,#REF!,$F$3:$F709),$AZ709&lt;&gt;""),INDEX(AV$3:AV$1048576,MATCH(MAX($AQ$3:$AQ708),$AQ$3:$AQ$1048576,0),0),""),E709)</f>
        <v/>
      </c>
      <c r="AW709" s="24" t="str">
        <f t="shared" si="1108"/>
        <v/>
      </c>
      <c r="AX709" s="13" t="str">
        <f t="shared" si="1109"/>
        <v/>
      </c>
      <c r="AY709" s="4" t="str">
        <f t="shared" si="1110"/>
        <v/>
      </c>
      <c r="AZ709" s="4" t="str">
        <f>IF(AX709="",IF(OR(AND(H709&lt;&gt;"",F709=""),COUNTA($H$3:$H$1048576)&gt;COUNTA($H$3:$H709)),INDEX(AX$3:AX709,MATCH(MAX($AQ$3:AQ709),AQ$3:AQ709,0),0),""),AX709)</f>
        <v/>
      </c>
      <c r="BA709" s="4" t="str">
        <f>IF(AY709="",IF(AND(H709&lt;&gt;"",F709=""),INDEX(AY$3:AY709,MATCH(MAX($AQ$3:AQ709),AQ$3:AQ709,0),0),""),AY709)</f>
        <v/>
      </c>
      <c r="BB709" s="82" t="str">
        <f>IF(BC709="","",RANK(BC709,BC$3:BC$1048576,1)+COUNTIF($BC$3:BC709,BC709)-1)</f>
        <v/>
      </c>
      <c r="BC709" s="139" t="str">
        <f t="shared" si="1111"/>
        <v/>
      </c>
      <c r="BD709" s="46" t="str">
        <f t="shared" si="1112"/>
        <v/>
      </c>
      <c r="BE709" s="46" t="str">
        <f t="shared" si="1113"/>
        <v/>
      </c>
      <c r="BF709" s="46" t="str">
        <f t="shared" si="1114"/>
        <v/>
      </c>
      <c r="BG709" s="4" t="str">
        <f t="shared" si="1115"/>
        <v/>
      </c>
      <c r="BH709" s="180" t="str">
        <f t="shared" si="1116"/>
        <v/>
      </c>
      <c r="BI709" s="16" t="str">
        <f t="shared" si="1117"/>
        <v/>
      </c>
      <c r="BJ709" s="52" t="str">
        <f>IF(BI709="","",IF(W709="","",IF(AND(K709=$K$1,$K$1&lt;&gt;""),$BT$2,IFERROR(IF(INDEX(価格設定!$D$5:$D$1048576,MATCH(Q709,価格設定!$B$5:$B$1048576,0),0)=価格設定!$D$3,$BT$2,$BS$2),$BS$2))))</f>
        <v/>
      </c>
      <c r="BK709" s="16" t="str">
        <f>IF(BI709="","",IF(COUNTIF($BI$3:BI709,BI709)=1,1,IF(AND(BI708=BI709,BH709=""),BK708,COUNTIF($BH$3:BH709,BH709))))</f>
        <v/>
      </c>
      <c r="BL709" s="52" t="str">
        <f t="shared" si="1118"/>
        <v/>
      </c>
      <c r="BM709" s="52" t="str">
        <f t="shared" si="1119"/>
        <v/>
      </c>
      <c r="BN709" s="119" t="str">
        <f t="shared" si="1120"/>
        <v/>
      </c>
      <c r="BO709" s="119" t="str">
        <f t="shared" si="1121"/>
        <v/>
      </c>
      <c r="BP709" s="17" t="str">
        <f t="shared" si="1122"/>
        <v/>
      </c>
      <c r="BQ709" s="17" t="str">
        <f t="shared" si="1123"/>
        <v/>
      </c>
      <c r="BR709" s="17" t="str">
        <f>IF(OR(BP709="",COUNTIF($BO$3:BO709,BO709)&lt;&gt;1),"",SUMIF(BO$3:BO$1048576,BO709,BP$3:BP$1048576))</f>
        <v/>
      </c>
      <c r="BS709" s="17" t="str">
        <f t="shared" si="1124"/>
        <v/>
      </c>
      <c r="BT709" s="17" t="str">
        <f t="shared" si="1125"/>
        <v/>
      </c>
      <c r="BU709" s="17" t="str">
        <f t="shared" si="1126"/>
        <v/>
      </c>
      <c r="BV709" s="24" t="str">
        <f t="shared" si="1127"/>
        <v/>
      </c>
      <c r="BW709" s="24" t="str">
        <f t="shared" si="1128"/>
        <v/>
      </c>
      <c r="BX709" s="24" t="str">
        <f t="shared" si="1129"/>
        <v/>
      </c>
      <c r="BY709" s="26" t="str">
        <f t="shared" si="1130"/>
        <v/>
      </c>
      <c r="BZ709" s="26" t="str">
        <f t="shared" si="1131"/>
        <v/>
      </c>
      <c r="CA709" s="26" t="str">
        <f t="shared" si="1132"/>
        <v/>
      </c>
      <c r="CB709" s="66" t="str">
        <f t="shared" si="1133"/>
        <v/>
      </c>
      <c r="CC709" s="65" t="str">
        <f t="shared" si="1134"/>
        <v/>
      </c>
      <c r="CD709" s="26" t="str">
        <f t="shared" si="1135"/>
        <v/>
      </c>
      <c r="CE709" s="26" t="str">
        <f t="shared" si="1136"/>
        <v/>
      </c>
      <c r="CF709" s="193" t="str">
        <f t="shared" si="1137"/>
        <v/>
      </c>
      <c r="CG709" s="193" t="str">
        <f t="shared" si="1138"/>
        <v/>
      </c>
      <c r="CH709" s="26" t="str">
        <f t="shared" si="1139"/>
        <v/>
      </c>
      <c r="CI709" s="26" t="str">
        <f t="shared" si="1140"/>
        <v/>
      </c>
      <c r="CJ709" s="65" t="str">
        <f t="shared" si="1141"/>
        <v/>
      </c>
      <c r="CK709" s="65" t="str">
        <f t="shared" si="1142"/>
        <v/>
      </c>
      <c r="CL709" s="64" t="str">
        <f t="shared" si="1143"/>
        <v/>
      </c>
      <c r="CM709" s="64" t="str">
        <f t="shared" si="1144"/>
        <v/>
      </c>
      <c r="CN709" s="65" t="str">
        <f t="shared" si="1145"/>
        <v/>
      </c>
      <c r="CP709" s="63" t="str">
        <f>IF(BH709="","",MAX($CP$3:CP708)+1)</f>
        <v/>
      </c>
      <c r="CQ709" s="24" t="str">
        <f t="shared" si="1146"/>
        <v/>
      </c>
      <c r="CR709" s="24" t="str">
        <f t="shared" si="1147"/>
        <v/>
      </c>
      <c r="CS709" s="24" t="str">
        <f t="shared" si="1148"/>
        <v/>
      </c>
      <c r="CT709" s="58" t="str">
        <f>IF(BO709="","",COUNTIF($BO$3:BO709,BO709)&amp;"@"&amp;BO709)</f>
        <v/>
      </c>
      <c r="CU709" s="16" t="str">
        <f t="shared" si="1182"/>
        <v/>
      </c>
      <c r="CV709" s="63" t="str">
        <f t="shared" si="1149"/>
        <v/>
      </c>
      <c r="CW709" s="16" t="str">
        <f t="shared" si="1150"/>
        <v/>
      </c>
      <c r="CX709" s="16" t="str">
        <f t="shared" si="1151"/>
        <v/>
      </c>
      <c r="CY709" s="16" t="str">
        <f t="shared" si="1152"/>
        <v/>
      </c>
      <c r="CZ709" s="85" t="str">
        <f t="shared" si="1153"/>
        <v/>
      </c>
      <c r="DA709" s="16" t="str">
        <f t="shared" si="1154"/>
        <v/>
      </c>
      <c r="DB709" s="16" t="str">
        <f t="shared" si="1155"/>
        <v/>
      </c>
      <c r="DC709" s="28" t="str">
        <f>IF(CP709="","",$DC$1&amp;(INDEX(価格設定!D$1:XFD$3,ROW(価格設定!$D$3),MATCH($AW709,価格設定!D$1:XFD$1,1))*100)&amp;"%")</f>
        <v/>
      </c>
      <c r="DD709" s="28" t="str">
        <f>IF(CP709="","",$DD$1&amp;(INDEX(価格設定!D$1:XFD$3,ROW(価格設定!$D$2),MATCH($AW709,価格設定!D$1:XFD$1,1))*100)&amp;"%")</f>
        <v/>
      </c>
      <c r="DE709" s="29" t="str">
        <f t="shared" si="1156"/>
        <v/>
      </c>
      <c r="DG709" s="58" t="str">
        <f t="shared" si="1157"/>
        <v/>
      </c>
      <c r="DH709" s="58" t="str">
        <f t="shared" si="1158"/>
        <v/>
      </c>
      <c r="DI709" s="58" t="str">
        <f t="shared" si="1159"/>
        <v/>
      </c>
      <c r="DJ709" s="85" t="str">
        <f t="shared" si="1160"/>
        <v/>
      </c>
      <c r="DL709" s="58" t="str">
        <f>IF(COUNTIF(DG$3:DG$1048576,DG709)=COUNTIF($DG$3:$DG709,DG709),DG709,"")</f>
        <v/>
      </c>
      <c r="DM709" s="85" t="str">
        <f t="shared" si="1161"/>
        <v/>
      </c>
      <c r="DN709" s="85" t="str">
        <f t="shared" si="1183"/>
        <v/>
      </c>
      <c r="DO709" s="85" t="str">
        <f t="shared" si="1183"/>
        <v/>
      </c>
      <c r="DP709" s="303"/>
      <c r="DQ709" s="17" t="str">
        <f t="shared" si="1184"/>
        <v/>
      </c>
      <c r="DR709" s="17" t="str">
        <f t="shared" si="1185"/>
        <v/>
      </c>
      <c r="DS709" s="17" t="str">
        <f t="shared" si="1186"/>
        <v/>
      </c>
      <c r="DU709" s="16" t="str">
        <f t="shared" si="1162"/>
        <v/>
      </c>
      <c r="DV709" s="16" t="str">
        <f>IF(DU709="","",COUNT($DU$3:DU709))</f>
        <v/>
      </c>
      <c r="DW709" s="16" t="str">
        <f t="shared" si="1163"/>
        <v/>
      </c>
      <c r="DX709" s="16" t="str">
        <f t="shared" si="1164"/>
        <v/>
      </c>
      <c r="DY709" s="16" t="str">
        <f>IF(DZ709="","",COUNTIF(DZ$3:DZ709,DZ709))</f>
        <v/>
      </c>
      <c r="DZ709" s="16" t="str">
        <f t="shared" si="1165"/>
        <v/>
      </c>
      <c r="EA709" s="16" t="str">
        <f t="shared" si="1166"/>
        <v/>
      </c>
      <c r="EB709" s="16" t="str">
        <f t="shared" si="1167"/>
        <v/>
      </c>
      <c r="EC709" s="16" t="str">
        <f t="shared" si="1168"/>
        <v/>
      </c>
      <c r="ED709" s="16" t="str">
        <f t="shared" si="1169"/>
        <v/>
      </c>
      <c r="EE709" s="16" t="str">
        <f t="shared" si="1170"/>
        <v/>
      </c>
      <c r="EF709" s="16" t="str">
        <f t="shared" si="1171"/>
        <v/>
      </c>
      <c r="EG709" s="16" t="str">
        <f t="shared" si="1172"/>
        <v/>
      </c>
      <c r="EH709" s="16" t="str">
        <f t="shared" si="1173"/>
        <v/>
      </c>
      <c r="EI709" s="16" t="str">
        <f t="shared" si="1174"/>
        <v/>
      </c>
      <c r="EJ709" s="16" t="str">
        <f t="shared" si="1175"/>
        <v/>
      </c>
      <c r="EK709" s="16" t="str">
        <f t="shared" si="1176"/>
        <v/>
      </c>
      <c r="EL709" s="58" t="str">
        <f t="shared" si="1177"/>
        <v/>
      </c>
      <c r="EM709" s="58" t="str">
        <f>IF(OR($DZ709="",CR709=""),IF($EL709="","",$EL709),IF(OR(CR709="なし",CR709=0),領収書!$H$1,CR709))</f>
        <v/>
      </c>
      <c r="EN709" s="58" t="str">
        <f>IF(OR($DZ709="",CS709=""),IF($EL709="","",$EL709),IF(OR(CS709="なし",CS709=0),入力!$EN$1,CS709))</f>
        <v/>
      </c>
      <c r="EO709" s="63" t="str">
        <f t="shared" si="1178"/>
        <v/>
      </c>
      <c r="EP709" s="63" t="str">
        <f t="shared" si="1179"/>
        <v/>
      </c>
      <c r="ER709" s="16" t="str">
        <f>IF(AND(COUNTIF($ET$3:ET709,ET709)=1,ET709&lt;&gt;""),MAX($ER$3:ER708)+1,"")</f>
        <v/>
      </c>
      <c r="ES709" s="16" t="str">
        <f>IF(価格設定!B711="","",価格設定!B711)</f>
        <v/>
      </c>
      <c r="ET709" s="16" t="str">
        <f>IF(価格設定!C711="","",価格設定!C711)</f>
        <v/>
      </c>
      <c r="EV709" s="16" t="str">
        <f t="shared" si="1187"/>
        <v/>
      </c>
      <c r="EW709" s="16" t="str">
        <f t="shared" si="1180"/>
        <v/>
      </c>
    </row>
    <row r="710" spans="1:153" ht="30" customHeight="1" x14ac:dyDescent="0.2">
      <c r="A710" s="225"/>
      <c r="B710" s="212"/>
      <c r="C710" s="221"/>
      <c r="D710" s="164"/>
      <c r="E710" s="165"/>
      <c r="F710" s="166"/>
      <c r="G710" s="167"/>
      <c r="H710" s="179"/>
      <c r="I710" s="306"/>
      <c r="J710" s="169"/>
      <c r="K710" s="179"/>
      <c r="L710" s="186"/>
      <c r="M710" s="186"/>
      <c r="N710" s="168"/>
      <c r="O710" s="170"/>
      <c r="P710" s="212"/>
      <c r="Q710" s="179" t="str">
        <f>IFERROR(IF(H710="","",IFERROR(INDEX(価格設定!$B$5:$B$1048576,MATCH(H710,価格設定!$B$5:$B$1048576,0),0),INDEX(価格設定!$B$5:$B$1048576,MATCH("*"&amp;H710&amp;"*",価格設定!$B$5:$B$1048576,0),0))),H710)</f>
        <v/>
      </c>
      <c r="R710" s="250" t="str">
        <f>IFERROR(IF(Q710="",IF(K710="","",K710),IF(K710="",IF(INDEX(価格設定!$C$5:$C$1048576,MATCH(Q710,価格設定!$B$5:$B$1048576,0),0)=0,"",INDEX(価格設定!$C$5:$C$1048576,MATCH(Q710,価格設定!$B$5:$B$1048576,0),0)),IF(K710="なし","",K710))),"")</f>
        <v/>
      </c>
      <c r="S710" s="308" t="str">
        <f t="shared" si="1092"/>
        <v/>
      </c>
      <c r="T710" s="126" t="str">
        <f>IFERROR(IF(J710="",IF(INDEX(価格設定!$E$5:$R$1048576,MATCH($Q710,価格設定!B$5:B$1048576,0),MATCH($AW710,価格設定!E$1:X$1,1))=0,"",INDEX(価格設定!$E$5:$R$1048576,MATCH($Q710,価格設定!B$5:B$1048576,0),MATCH($AW710,価格設定!E$1:X$1,1))),J710),"")</f>
        <v/>
      </c>
      <c r="U710" s="126" t="str">
        <f t="shared" si="1093"/>
        <v/>
      </c>
      <c r="V710" s="132" t="str">
        <f t="shared" si="1094"/>
        <v/>
      </c>
      <c r="W710" s="127" t="str">
        <f>IFERROR(IF(OR(T710="",T710&lt;0),"",IFERROR(INDEX(価格設定!E$2:X$3,IF(AND(K710=$K$1,$K$1&lt;&gt;""),ROW(価格設定!$D$3)-1,MATCH(INDEX(価格設定!$D$5:$D$1048576,MATCH(Q710,価格設定!$B$5:$B$1048576,0),0),価格設定!$D$2:$D$3,0)),MATCH($AW710,価格設定!E$1:X$1,1)),INDEX(価格設定!E$2:X$2,0,MATCH($AW710,価格設定!E$1:X$1,1)))),"")</f>
        <v/>
      </c>
      <c r="X710" s="126" t="str">
        <f t="shared" si="1181"/>
        <v/>
      </c>
      <c r="Y710" s="128" t="str">
        <f t="shared" si="1095"/>
        <v/>
      </c>
      <c r="Z710" s="126" t="str">
        <f t="shared" si="1096"/>
        <v/>
      </c>
      <c r="AA710" s="129" t="str">
        <f t="shared" si="1097"/>
        <v/>
      </c>
      <c r="AB710" s="126" t="str">
        <f t="shared" si="1098"/>
        <v/>
      </c>
      <c r="AC710" s="280" t="str">
        <f t="shared" si="1099"/>
        <v/>
      </c>
      <c r="AD710" s="15"/>
      <c r="AE710" s="204" t="str">
        <f>IF(AF710="","",COUNT($AF$3:AF710))</f>
        <v/>
      </c>
      <c r="AF710" s="206" t="str">
        <f t="shared" si="1100"/>
        <v/>
      </c>
      <c r="AG710" s="204" t="str">
        <f t="shared" si="1101"/>
        <v/>
      </c>
      <c r="AH710" s="204" t="str">
        <f t="shared" si="1102"/>
        <v/>
      </c>
      <c r="AI710" s="287"/>
      <c r="AJ710" s="15"/>
      <c r="AK710" s="138" t="str">
        <f t="shared" si="1103"/>
        <v/>
      </c>
      <c r="AL710" s="131" t="str">
        <f t="shared" si="1104"/>
        <v/>
      </c>
      <c r="AM710" s="131" t="str">
        <f t="shared" si="1105"/>
        <v/>
      </c>
      <c r="AN710" s="313" t="str">
        <f t="shared" si="1106"/>
        <v/>
      </c>
      <c r="AO710" s="316" t="str">
        <f t="shared" si="1107"/>
        <v/>
      </c>
      <c r="AP710" s="18"/>
      <c r="AQ710" s="3" t="str">
        <f>IF(F710="","",MAX($AQ$3:AQ709)+1)</f>
        <v/>
      </c>
      <c r="AR710" s="3" t="str">
        <f>IF(OR(AQ710="",BB710=""),"",MAX($AR$3:AR709)+1)</f>
        <v/>
      </c>
      <c r="AS710" s="3" t="str">
        <f>IF(CQ710="","",RANK(CQ710,CQ$3:CQ$1048576,1)+COUNTIF($CQ$3:CQ710,CQ710)-1)</f>
        <v/>
      </c>
      <c r="AT710" s="21" t="str">
        <f>IF(C710="",IF(OR(AND($H710&lt;&gt;"",C710=""),AND($F709=$F710,$AZ710&lt;&gt;""),COUNTA($H$3:$H$1048576,#REF!,$F$3:$F$1048576)&gt;COUNTA($H$3:$H710,#REF!,$F$3:$F710),$AZ710&lt;&gt;""),INDEX(AT$3:AT$1048576,MATCH(MAX($AQ$3:$AQ709),$AQ$3:$AQ$1048576,0),0),""),C710)</f>
        <v/>
      </c>
      <c r="AU710" s="21" t="str">
        <f>IF(D710="",IF(OR(AND($H710&lt;&gt;"",D710=""),AND($F709=$F710,$AZ710&lt;&gt;""),COUNTA($H$3:$H$1048576,#REF!,$F$3:$F$1048576)&gt;COUNTA($H$3:$H710,#REF!,$F$3:$F710),$AZ710&lt;&gt;""),INDEX(AU$3:AU$1048576,MATCH(MAX($AQ$3:$AQ709),$AQ$3:$AQ$1048576,0),0),""),D710)</f>
        <v/>
      </c>
      <c r="AV710" s="21" t="str">
        <f>IF(E710="",IF(OR(AND($H710&lt;&gt;"",E710=""),AND($F709=$F710,$AZ710&lt;&gt;""),COUNTA($H$3:$H$1048576,#REF!,$F$3:$F$1048576)&gt;COUNTA($H$3:$H710,#REF!,$F$3:$F710),$AZ710&lt;&gt;""),INDEX(AV$3:AV$1048576,MATCH(MAX($AQ$3:$AQ709),$AQ$3:$AQ$1048576,0),0),""),E710)</f>
        <v/>
      </c>
      <c r="AW710" s="24" t="str">
        <f t="shared" si="1108"/>
        <v/>
      </c>
      <c r="AX710" s="13" t="str">
        <f t="shared" si="1109"/>
        <v/>
      </c>
      <c r="AY710" s="4" t="str">
        <f t="shared" si="1110"/>
        <v/>
      </c>
      <c r="AZ710" s="4" t="str">
        <f>IF(AX710="",IF(OR(AND(H710&lt;&gt;"",F710=""),COUNTA($H$3:$H$1048576)&gt;COUNTA($H$3:$H710)),INDEX(AX$3:AX710,MATCH(MAX($AQ$3:AQ710),AQ$3:AQ710,0),0),""),AX710)</f>
        <v/>
      </c>
      <c r="BA710" s="4" t="str">
        <f>IF(AY710="",IF(AND(H710&lt;&gt;"",F710=""),INDEX(AY$3:AY710,MATCH(MAX($AQ$3:AQ710),AQ$3:AQ710,0),0),""),AY710)</f>
        <v/>
      </c>
      <c r="BB710" s="82" t="str">
        <f>IF(BC710="","",RANK(BC710,BC$3:BC$1048576,1)+COUNTIF($BC$3:BC710,BC710)-1)</f>
        <v/>
      </c>
      <c r="BC710" s="139" t="str">
        <f t="shared" si="1111"/>
        <v/>
      </c>
      <c r="BD710" s="46" t="str">
        <f t="shared" si="1112"/>
        <v/>
      </c>
      <c r="BE710" s="46" t="str">
        <f t="shared" si="1113"/>
        <v/>
      </c>
      <c r="BF710" s="46" t="str">
        <f t="shared" si="1114"/>
        <v/>
      </c>
      <c r="BG710" s="4" t="str">
        <f t="shared" si="1115"/>
        <v/>
      </c>
      <c r="BH710" s="180" t="str">
        <f t="shared" si="1116"/>
        <v/>
      </c>
      <c r="BI710" s="16" t="str">
        <f t="shared" si="1117"/>
        <v/>
      </c>
      <c r="BJ710" s="52" t="str">
        <f>IF(BI710="","",IF(W710="","",IF(AND(K710=$K$1,$K$1&lt;&gt;""),$BT$2,IFERROR(IF(INDEX(価格設定!$D$5:$D$1048576,MATCH(Q710,価格設定!$B$5:$B$1048576,0),0)=価格設定!$D$3,$BT$2,$BS$2),$BS$2))))</f>
        <v/>
      </c>
      <c r="BK710" s="16" t="str">
        <f>IF(BI710="","",IF(COUNTIF($BI$3:BI710,BI710)=1,1,IF(AND(BI709=BI710,BH710=""),BK709,COUNTIF($BH$3:BH710,BH710))))</f>
        <v/>
      </c>
      <c r="BL710" s="52" t="str">
        <f t="shared" si="1118"/>
        <v/>
      </c>
      <c r="BM710" s="52" t="str">
        <f t="shared" si="1119"/>
        <v/>
      </c>
      <c r="BN710" s="119" t="str">
        <f t="shared" si="1120"/>
        <v/>
      </c>
      <c r="BO710" s="119" t="str">
        <f t="shared" si="1121"/>
        <v/>
      </c>
      <c r="BP710" s="17" t="str">
        <f t="shared" si="1122"/>
        <v/>
      </c>
      <c r="BQ710" s="17" t="str">
        <f t="shared" si="1123"/>
        <v/>
      </c>
      <c r="BR710" s="17" t="str">
        <f>IF(OR(BP710="",COUNTIF($BO$3:BO710,BO710)&lt;&gt;1),"",SUMIF(BO$3:BO$1048576,BO710,BP$3:BP$1048576))</f>
        <v/>
      </c>
      <c r="BS710" s="17" t="str">
        <f t="shared" si="1124"/>
        <v/>
      </c>
      <c r="BT710" s="17" t="str">
        <f t="shared" si="1125"/>
        <v/>
      </c>
      <c r="BU710" s="17" t="str">
        <f t="shared" si="1126"/>
        <v/>
      </c>
      <c r="BV710" s="24" t="str">
        <f t="shared" si="1127"/>
        <v/>
      </c>
      <c r="BW710" s="24" t="str">
        <f t="shared" si="1128"/>
        <v/>
      </c>
      <c r="BX710" s="24" t="str">
        <f t="shared" si="1129"/>
        <v/>
      </c>
      <c r="BY710" s="26" t="str">
        <f t="shared" si="1130"/>
        <v/>
      </c>
      <c r="BZ710" s="26" t="str">
        <f t="shared" si="1131"/>
        <v/>
      </c>
      <c r="CA710" s="26" t="str">
        <f t="shared" si="1132"/>
        <v/>
      </c>
      <c r="CB710" s="66" t="str">
        <f t="shared" si="1133"/>
        <v/>
      </c>
      <c r="CC710" s="65" t="str">
        <f t="shared" si="1134"/>
        <v/>
      </c>
      <c r="CD710" s="26" t="str">
        <f t="shared" si="1135"/>
        <v/>
      </c>
      <c r="CE710" s="26" t="str">
        <f t="shared" si="1136"/>
        <v/>
      </c>
      <c r="CF710" s="193" t="str">
        <f t="shared" si="1137"/>
        <v/>
      </c>
      <c r="CG710" s="193" t="str">
        <f t="shared" si="1138"/>
        <v/>
      </c>
      <c r="CH710" s="26" t="str">
        <f t="shared" si="1139"/>
        <v/>
      </c>
      <c r="CI710" s="26" t="str">
        <f t="shared" si="1140"/>
        <v/>
      </c>
      <c r="CJ710" s="65" t="str">
        <f t="shared" si="1141"/>
        <v/>
      </c>
      <c r="CK710" s="65" t="str">
        <f t="shared" si="1142"/>
        <v/>
      </c>
      <c r="CL710" s="64" t="str">
        <f t="shared" si="1143"/>
        <v/>
      </c>
      <c r="CM710" s="64" t="str">
        <f t="shared" si="1144"/>
        <v/>
      </c>
      <c r="CN710" s="65" t="str">
        <f t="shared" si="1145"/>
        <v/>
      </c>
      <c r="CP710" s="63" t="str">
        <f>IF(BH710="","",MAX($CP$3:CP709)+1)</f>
        <v/>
      </c>
      <c r="CQ710" s="24" t="str">
        <f t="shared" si="1146"/>
        <v/>
      </c>
      <c r="CR710" s="24" t="str">
        <f t="shared" si="1147"/>
        <v/>
      </c>
      <c r="CS710" s="24" t="str">
        <f t="shared" si="1148"/>
        <v/>
      </c>
      <c r="CT710" s="58" t="str">
        <f>IF(BO710="","",COUNTIF($BO$3:BO710,BO710)&amp;"@"&amp;BO710)</f>
        <v/>
      </c>
      <c r="CU710" s="16" t="str">
        <f t="shared" si="1182"/>
        <v/>
      </c>
      <c r="CV710" s="63" t="str">
        <f t="shared" si="1149"/>
        <v/>
      </c>
      <c r="CW710" s="16" t="str">
        <f t="shared" si="1150"/>
        <v/>
      </c>
      <c r="CX710" s="16" t="str">
        <f t="shared" si="1151"/>
        <v/>
      </c>
      <c r="CY710" s="16" t="str">
        <f t="shared" si="1152"/>
        <v/>
      </c>
      <c r="CZ710" s="85" t="str">
        <f t="shared" si="1153"/>
        <v/>
      </c>
      <c r="DA710" s="16" t="str">
        <f t="shared" si="1154"/>
        <v/>
      </c>
      <c r="DB710" s="16" t="str">
        <f t="shared" si="1155"/>
        <v/>
      </c>
      <c r="DC710" s="28" t="str">
        <f>IF(CP710="","",$DC$1&amp;(INDEX(価格設定!D$1:XFD$3,ROW(価格設定!$D$3),MATCH($AW710,価格設定!D$1:XFD$1,1))*100)&amp;"%")</f>
        <v/>
      </c>
      <c r="DD710" s="28" t="str">
        <f>IF(CP710="","",$DD$1&amp;(INDEX(価格設定!D$1:XFD$3,ROW(価格設定!$D$2),MATCH($AW710,価格設定!D$1:XFD$1,1))*100)&amp;"%")</f>
        <v/>
      </c>
      <c r="DE710" s="29" t="str">
        <f t="shared" si="1156"/>
        <v/>
      </c>
      <c r="DG710" s="58" t="str">
        <f t="shared" si="1157"/>
        <v/>
      </c>
      <c r="DH710" s="58" t="str">
        <f t="shared" si="1158"/>
        <v/>
      </c>
      <c r="DI710" s="58" t="str">
        <f t="shared" si="1159"/>
        <v/>
      </c>
      <c r="DJ710" s="85" t="str">
        <f t="shared" si="1160"/>
        <v/>
      </c>
      <c r="DL710" s="58" t="str">
        <f>IF(COUNTIF(DG$3:DG$1048576,DG710)=COUNTIF($DG$3:$DG710,DG710),DG710,"")</f>
        <v/>
      </c>
      <c r="DM710" s="85" t="str">
        <f t="shared" si="1161"/>
        <v/>
      </c>
      <c r="DN710" s="85" t="str">
        <f t="shared" si="1183"/>
        <v/>
      </c>
      <c r="DO710" s="85" t="str">
        <f t="shared" si="1183"/>
        <v/>
      </c>
      <c r="DP710" s="303"/>
      <c r="DQ710" s="17" t="str">
        <f t="shared" si="1184"/>
        <v/>
      </c>
      <c r="DR710" s="17" t="str">
        <f t="shared" si="1185"/>
        <v/>
      </c>
      <c r="DS710" s="17" t="str">
        <f t="shared" si="1186"/>
        <v/>
      </c>
      <c r="DU710" s="16" t="str">
        <f t="shared" si="1162"/>
        <v/>
      </c>
      <c r="DV710" s="16" t="str">
        <f>IF(DU710="","",COUNT($DU$3:DU710))</f>
        <v/>
      </c>
      <c r="DW710" s="16" t="str">
        <f t="shared" si="1163"/>
        <v/>
      </c>
      <c r="DX710" s="16" t="str">
        <f t="shared" si="1164"/>
        <v/>
      </c>
      <c r="DY710" s="16" t="str">
        <f>IF(DZ710="","",COUNTIF(DZ$3:DZ710,DZ710))</f>
        <v/>
      </c>
      <c r="DZ710" s="16" t="str">
        <f t="shared" si="1165"/>
        <v/>
      </c>
      <c r="EA710" s="16" t="str">
        <f t="shared" si="1166"/>
        <v/>
      </c>
      <c r="EB710" s="16" t="str">
        <f t="shared" si="1167"/>
        <v/>
      </c>
      <c r="EC710" s="16" t="str">
        <f t="shared" si="1168"/>
        <v/>
      </c>
      <c r="ED710" s="16" t="str">
        <f t="shared" si="1169"/>
        <v/>
      </c>
      <c r="EE710" s="16" t="str">
        <f t="shared" si="1170"/>
        <v/>
      </c>
      <c r="EF710" s="16" t="str">
        <f t="shared" si="1171"/>
        <v/>
      </c>
      <c r="EG710" s="16" t="str">
        <f t="shared" si="1172"/>
        <v/>
      </c>
      <c r="EH710" s="16" t="str">
        <f t="shared" si="1173"/>
        <v/>
      </c>
      <c r="EI710" s="16" t="str">
        <f t="shared" si="1174"/>
        <v/>
      </c>
      <c r="EJ710" s="16" t="str">
        <f t="shared" si="1175"/>
        <v/>
      </c>
      <c r="EK710" s="16" t="str">
        <f t="shared" si="1176"/>
        <v/>
      </c>
      <c r="EL710" s="58" t="str">
        <f t="shared" si="1177"/>
        <v/>
      </c>
      <c r="EM710" s="58" t="str">
        <f>IF(OR($DZ710="",CR710=""),IF($EL710="","",$EL710),IF(OR(CR710="なし",CR710=0),領収書!$H$1,CR710))</f>
        <v/>
      </c>
      <c r="EN710" s="58" t="str">
        <f>IF(OR($DZ710="",CS710=""),IF($EL710="","",$EL710),IF(OR(CS710="なし",CS710=0),入力!$EN$1,CS710))</f>
        <v/>
      </c>
      <c r="EO710" s="63" t="str">
        <f t="shared" si="1178"/>
        <v/>
      </c>
      <c r="EP710" s="63" t="str">
        <f t="shared" si="1179"/>
        <v/>
      </c>
      <c r="ER710" s="16" t="str">
        <f>IF(AND(COUNTIF($ET$3:ET710,ET710)=1,ET710&lt;&gt;""),MAX($ER$3:ER709)+1,"")</f>
        <v/>
      </c>
      <c r="ES710" s="16" t="str">
        <f>IF(価格設定!B712="","",価格設定!B712)</f>
        <v/>
      </c>
      <c r="ET710" s="16" t="str">
        <f>IF(価格設定!C712="","",価格設定!C712)</f>
        <v/>
      </c>
      <c r="EV710" s="16" t="str">
        <f t="shared" si="1187"/>
        <v/>
      </c>
      <c r="EW710" s="16" t="str">
        <f t="shared" si="1180"/>
        <v/>
      </c>
    </row>
    <row r="711" spans="1:153" ht="30" customHeight="1" x14ac:dyDescent="0.2">
      <c r="A711" s="225"/>
      <c r="B711" s="212"/>
      <c r="C711" s="221"/>
      <c r="D711" s="164"/>
      <c r="E711" s="165"/>
      <c r="F711" s="166"/>
      <c r="G711" s="167"/>
      <c r="H711" s="179"/>
      <c r="I711" s="306"/>
      <c r="J711" s="169"/>
      <c r="K711" s="179"/>
      <c r="L711" s="186"/>
      <c r="M711" s="186"/>
      <c r="N711" s="168"/>
      <c r="O711" s="170"/>
      <c r="P711" s="212"/>
      <c r="Q711" s="179" t="str">
        <f>IFERROR(IF(H711="","",IFERROR(INDEX(価格設定!$B$5:$B$1048576,MATCH(H711,価格設定!$B$5:$B$1048576,0),0),INDEX(価格設定!$B$5:$B$1048576,MATCH("*"&amp;H711&amp;"*",価格設定!$B$5:$B$1048576,0),0))),H711)</f>
        <v/>
      </c>
      <c r="R711" s="250" t="str">
        <f>IFERROR(IF(Q711="",IF(K711="","",K711),IF(K711="",IF(INDEX(価格設定!$C$5:$C$1048576,MATCH(Q711,価格設定!$B$5:$B$1048576,0),0)=0,"",INDEX(価格設定!$C$5:$C$1048576,MATCH(Q711,価格設定!$B$5:$B$1048576,0),0)),IF(K711="なし","",K711))),"")</f>
        <v/>
      </c>
      <c r="S711" s="308" t="str">
        <f t="shared" si="1092"/>
        <v/>
      </c>
      <c r="T711" s="126" t="str">
        <f>IFERROR(IF(J711="",IF(INDEX(価格設定!$E$5:$R$1048576,MATCH($Q711,価格設定!B$5:B$1048576,0),MATCH($AW711,価格設定!E$1:X$1,1))=0,"",INDEX(価格設定!$E$5:$R$1048576,MATCH($Q711,価格設定!B$5:B$1048576,0),MATCH($AW711,価格設定!E$1:X$1,1))),J711),"")</f>
        <v/>
      </c>
      <c r="U711" s="126" t="str">
        <f t="shared" si="1093"/>
        <v/>
      </c>
      <c r="V711" s="132" t="str">
        <f t="shared" si="1094"/>
        <v/>
      </c>
      <c r="W711" s="127" t="str">
        <f>IFERROR(IF(OR(T711="",T711&lt;0),"",IFERROR(INDEX(価格設定!E$2:X$3,IF(AND(K711=$K$1,$K$1&lt;&gt;""),ROW(価格設定!$D$3)-1,MATCH(INDEX(価格設定!$D$5:$D$1048576,MATCH(Q711,価格設定!$B$5:$B$1048576,0),0),価格設定!$D$2:$D$3,0)),MATCH($AW711,価格設定!E$1:X$1,1)),INDEX(価格設定!E$2:X$2,0,MATCH($AW711,価格設定!E$1:X$1,1)))),"")</f>
        <v/>
      </c>
      <c r="X711" s="126" t="str">
        <f t="shared" si="1181"/>
        <v/>
      </c>
      <c r="Y711" s="128" t="str">
        <f t="shared" si="1095"/>
        <v/>
      </c>
      <c r="Z711" s="126" t="str">
        <f t="shared" si="1096"/>
        <v/>
      </c>
      <c r="AA711" s="129" t="str">
        <f t="shared" si="1097"/>
        <v/>
      </c>
      <c r="AB711" s="126" t="str">
        <f t="shared" si="1098"/>
        <v/>
      </c>
      <c r="AC711" s="280" t="str">
        <f t="shared" si="1099"/>
        <v/>
      </c>
      <c r="AD711" s="15"/>
      <c r="AE711" s="204" t="str">
        <f>IF(AF711="","",COUNT($AF$3:AF711))</f>
        <v/>
      </c>
      <c r="AF711" s="206" t="str">
        <f t="shared" si="1100"/>
        <v/>
      </c>
      <c r="AG711" s="204" t="str">
        <f t="shared" si="1101"/>
        <v/>
      </c>
      <c r="AH711" s="204" t="str">
        <f t="shared" si="1102"/>
        <v/>
      </c>
      <c r="AI711" s="287"/>
      <c r="AJ711" s="15"/>
      <c r="AK711" s="138" t="str">
        <f t="shared" si="1103"/>
        <v/>
      </c>
      <c r="AL711" s="131" t="str">
        <f t="shared" si="1104"/>
        <v/>
      </c>
      <c r="AM711" s="131" t="str">
        <f t="shared" si="1105"/>
        <v/>
      </c>
      <c r="AN711" s="313" t="str">
        <f t="shared" si="1106"/>
        <v/>
      </c>
      <c r="AO711" s="316" t="str">
        <f t="shared" si="1107"/>
        <v/>
      </c>
      <c r="AP711" s="18"/>
      <c r="AQ711" s="3" t="str">
        <f>IF(F711="","",MAX($AQ$3:AQ710)+1)</f>
        <v/>
      </c>
      <c r="AR711" s="3" t="str">
        <f>IF(OR(AQ711="",BB711=""),"",MAX($AR$3:AR710)+1)</f>
        <v/>
      </c>
      <c r="AS711" s="3" t="str">
        <f>IF(CQ711="","",RANK(CQ711,CQ$3:CQ$1048576,1)+COUNTIF($CQ$3:CQ711,CQ711)-1)</f>
        <v/>
      </c>
      <c r="AT711" s="21" t="str">
        <f>IF(C711="",IF(OR(AND($H711&lt;&gt;"",C711=""),AND($F710=$F711,$AZ711&lt;&gt;""),COUNTA($H$3:$H$1048576,#REF!,$F$3:$F$1048576)&gt;COUNTA($H$3:$H711,#REF!,$F$3:$F711),$AZ711&lt;&gt;""),INDEX(AT$3:AT$1048576,MATCH(MAX($AQ$3:$AQ710),$AQ$3:$AQ$1048576,0),0),""),C711)</f>
        <v/>
      </c>
      <c r="AU711" s="21" t="str">
        <f>IF(D711="",IF(OR(AND($H711&lt;&gt;"",D711=""),AND($F710=$F711,$AZ711&lt;&gt;""),COUNTA($H$3:$H$1048576,#REF!,$F$3:$F$1048576)&gt;COUNTA($H$3:$H711,#REF!,$F$3:$F711),$AZ711&lt;&gt;""),INDEX(AU$3:AU$1048576,MATCH(MAX($AQ$3:$AQ710),$AQ$3:$AQ$1048576,0),0),""),D711)</f>
        <v/>
      </c>
      <c r="AV711" s="21" t="str">
        <f>IF(E711="",IF(OR(AND($H711&lt;&gt;"",E711=""),AND($F710=$F711,$AZ711&lt;&gt;""),COUNTA($H$3:$H$1048576,#REF!,$F$3:$F$1048576)&gt;COUNTA($H$3:$H711,#REF!,$F$3:$F711),$AZ711&lt;&gt;""),INDEX(AV$3:AV$1048576,MATCH(MAX($AQ$3:$AQ710),$AQ$3:$AQ$1048576,0),0),""),E711)</f>
        <v/>
      </c>
      <c r="AW711" s="24" t="str">
        <f t="shared" si="1108"/>
        <v/>
      </c>
      <c r="AX711" s="13" t="str">
        <f t="shared" si="1109"/>
        <v/>
      </c>
      <c r="AY711" s="4" t="str">
        <f t="shared" si="1110"/>
        <v/>
      </c>
      <c r="AZ711" s="4" t="str">
        <f>IF(AX711="",IF(OR(AND(H711&lt;&gt;"",F711=""),COUNTA($H$3:$H$1048576)&gt;COUNTA($H$3:$H711)),INDEX(AX$3:AX711,MATCH(MAX($AQ$3:AQ711),AQ$3:AQ711,0),0),""),AX711)</f>
        <v/>
      </c>
      <c r="BA711" s="4" t="str">
        <f>IF(AY711="",IF(AND(H711&lt;&gt;"",F711=""),INDEX(AY$3:AY711,MATCH(MAX($AQ$3:AQ711),AQ$3:AQ711,0),0),""),AY711)</f>
        <v/>
      </c>
      <c r="BB711" s="82" t="str">
        <f>IF(BC711="","",RANK(BC711,BC$3:BC$1048576,1)+COUNTIF($BC$3:BC711,BC711)-1)</f>
        <v/>
      </c>
      <c r="BC711" s="139" t="str">
        <f t="shared" si="1111"/>
        <v/>
      </c>
      <c r="BD711" s="46" t="str">
        <f t="shared" si="1112"/>
        <v/>
      </c>
      <c r="BE711" s="46" t="str">
        <f t="shared" si="1113"/>
        <v/>
      </c>
      <c r="BF711" s="46" t="str">
        <f t="shared" si="1114"/>
        <v/>
      </c>
      <c r="BG711" s="4" t="str">
        <f t="shared" si="1115"/>
        <v/>
      </c>
      <c r="BH711" s="180" t="str">
        <f t="shared" si="1116"/>
        <v/>
      </c>
      <c r="BI711" s="16" t="str">
        <f t="shared" si="1117"/>
        <v/>
      </c>
      <c r="BJ711" s="52" t="str">
        <f>IF(BI711="","",IF(W711="","",IF(AND(K711=$K$1,$K$1&lt;&gt;""),$BT$2,IFERROR(IF(INDEX(価格設定!$D$5:$D$1048576,MATCH(Q711,価格設定!$B$5:$B$1048576,0),0)=価格設定!$D$3,$BT$2,$BS$2),$BS$2))))</f>
        <v/>
      </c>
      <c r="BK711" s="16" t="str">
        <f>IF(BI711="","",IF(COUNTIF($BI$3:BI711,BI711)=1,1,IF(AND(BI710=BI711,BH711=""),BK710,COUNTIF($BH$3:BH711,BH711))))</f>
        <v/>
      </c>
      <c r="BL711" s="52" t="str">
        <f t="shared" si="1118"/>
        <v/>
      </c>
      <c r="BM711" s="52" t="str">
        <f t="shared" si="1119"/>
        <v/>
      </c>
      <c r="BN711" s="119" t="str">
        <f t="shared" si="1120"/>
        <v/>
      </c>
      <c r="BO711" s="119" t="str">
        <f t="shared" si="1121"/>
        <v/>
      </c>
      <c r="BP711" s="17" t="str">
        <f t="shared" si="1122"/>
        <v/>
      </c>
      <c r="BQ711" s="17" t="str">
        <f t="shared" si="1123"/>
        <v/>
      </c>
      <c r="BR711" s="17" t="str">
        <f>IF(OR(BP711="",COUNTIF($BO$3:BO711,BO711)&lt;&gt;1),"",SUMIF(BO$3:BO$1048576,BO711,BP$3:BP$1048576))</f>
        <v/>
      </c>
      <c r="BS711" s="17" t="str">
        <f t="shared" si="1124"/>
        <v/>
      </c>
      <c r="BT711" s="17" t="str">
        <f t="shared" si="1125"/>
        <v/>
      </c>
      <c r="BU711" s="17" t="str">
        <f t="shared" si="1126"/>
        <v/>
      </c>
      <c r="BV711" s="24" t="str">
        <f t="shared" si="1127"/>
        <v/>
      </c>
      <c r="BW711" s="24" t="str">
        <f t="shared" si="1128"/>
        <v/>
      </c>
      <c r="BX711" s="24" t="str">
        <f t="shared" si="1129"/>
        <v/>
      </c>
      <c r="BY711" s="26" t="str">
        <f t="shared" si="1130"/>
        <v/>
      </c>
      <c r="BZ711" s="26" t="str">
        <f t="shared" si="1131"/>
        <v/>
      </c>
      <c r="CA711" s="26" t="str">
        <f t="shared" si="1132"/>
        <v/>
      </c>
      <c r="CB711" s="66" t="str">
        <f t="shared" si="1133"/>
        <v/>
      </c>
      <c r="CC711" s="65" t="str">
        <f t="shared" si="1134"/>
        <v/>
      </c>
      <c r="CD711" s="26" t="str">
        <f t="shared" si="1135"/>
        <v/>
      </c>
      <c r="CE711" s="26" t="str">
        <f t="shared" si="1136"/>
        <v/>
      </c>
      <c r="CF711" s="193" t="str">
        <f t="shared" si="1137"/>
        <v/>
      </c>
      <c r="CG711" s="193" t="str">
        <f t="shared" si="1138"/>
        <v/>
      </c>
      <c r="CH711" s="26" t="str">
        <f t="shared" si="1139"/>
        <v/>
      </c>
      <c r="CI711" s="26" t="str">
        <f t="shared" si="1140"/>
        <v/>
      </c>
      <c r="CJ711" s="65" t="str">
        <f t="shared" si="1141"/>
        <v/>
      </c>
      <c r="CK711" s="65" t="str">
        <f t="shared" si="1142"/>
        <v/>
      </c>
      <c r="CL711" s="64" t="str">
        <f t="shared" si="1143"/>
        <v/>
      </c>
      <c r="CM711" s="64" t="str">
        <f t="shared" si="1144"/>
        <v/>
      </c>
      <c r="CN711" s="65" t="str">
        <f t="shared" si="1145"/>
        <v/>
      </c>
      <c r="CP711" s="63" t="str">
        <f>IF(BH711="","",MAX($CP$3:CP710)+1)</f>
        <v/>
      </c>
      <c r="CQ711" s="24" t="str">
        <f t="shared" si="1146"/>
        <v/>
      </c>
      <c r="CR711" s="24" t="str">
        <f t="shared" si="1147"/>
        <v/>
      </c>
      <c r="CS711" s="24" t="str">
        <f t="shared" si="1148"/>
        <v/>
      </c>
      <c r="CT711" s="58" t="str">
        <f>IF(BO711="","",COUNTIF($BO$3:BO711,BO711)&amp;"@"&amp;BO711)</f>
        <v/>
      </c>
      <c r="CU711" s="16" t="str">
        <f t="shared" si="1182"/>
        <v/>
      </c>
      <c r="CV711" s="63" t="str">
        <f t="shared" si="1149"/>
        <v/>
      </c>
      <c r="CW711" s="16" t="str">
        <f t="shared" si="1150"/>
        <v/>
      </c>
      <c r="CX711" s="16" t="str">
        <f t="shared" si="1151"/>
        <v/>
      </c>
      <c r="CY711" s="16" t="str">
        <f t="shared" si="1152"/>
        <v/>
      </c>
      <c r="CZ711" s="85" t="str">
        <f t="shared" si="1153"/>
        <v/>
      </c>
      <c r="DA711" s="16" t="str">
        <f t="shared" si="1154"/>
        <v/>
      </c>
      <c r="DB711" s="16" t="str">
        <f t="shared" si="1155"/>
        <v/>
      </c>
      <c r="DC711" s="28" t="str">
        <f>IF(CP711="","",$DC$1&amp;(INDEX(価格設定!D$1:XFD$3,ROW(価格設定!$D$3),MATCH($AW711,価格設定!D$1:XFD$1,1))*100)&amp;"%")</f>
        <v/>
      </c>
      <c r="DD711" s="28" t="str">
        <f>IF(CP711="","",$DD$1&amp;(INDEX(価格設定!D$1:XFD$3,ROW(価格設定!$D$2),MATCH($AW711,価格設定!D$1:XFD$1,1))*100)&amp;"%")</f>
        <v/>
      </c>
      <c r="DE711" s="29" t="str">
        <f t="shared" si="1156"/>
        <v/>
      </c>
      <c r="DG711" s="58" t="str">
        <f t="shared" si="1157"/>
        <v/>
      </c>
      <c r="DH711" s="58" t="str">
        <f t="shared" si="1158"/>
        <v/>
      </c>
      <c r="DI711" s="58" t="str">
        <f t="shared" si="1159"/>
        <v/>
      </c>
      <c r="DJ711" s="85" t="str">
        <f t="shared" si="1160"/>
        <v/>
      </c>
      <c r="DL711" s="58" t="str">
        <f>IF(COUNTIF(DG$3:DG$1048576,DG711)=COUNTIF($DG$3:$DG711,DG711),DG711,"")</f>
        <v/>
      </c>
      <c r="DM711" s="85" t="str">
        <f t="shared" si="1161"/>
        <v/>
      </c>
      <c r="DN711" s="85" t="str">
        <f t="shared" si="1183"/>
        <v/>
      </c>
      <c r="DO711" s="85" t="str">
        <f t="shared" si="1183"/>
        <v/>
      </c>
      <c r="DP711" s="303"/>
      <c r="DQ711" s="17" t="str">
        <f t="shared" si="1184"/>
        <v/>
      </c>
      <c r="DR711" s="17" t="str">
        <f t="shared" si="1185"/>
        <v/>
      </c>
      <c r="DS711" s="17" t="str">
        <f t="shared" si="1186"/>
        <v/>
      </c>
      <c r="DU711" s="16" t="str">
        <f t="shared" si="1162"/>
        <v/>
      </c>
      <c r="DV711" s="16" t="str">
        <f>IF(DU711="","",COUNT($DU$3:DU711))</f>
        <v/>
      </c>
      <c r="DW711" s="16" t="str">
        <f t="shared" si="1163"/>
        <v/>
      </c>
      <c r="DX711" s="16" t="str">
        <f t="shared" si="1164"/>
        <v/>
      </c>
      <c r="DY711" s="16" t="str">
        <f>IF(DZ711="","",COUNTIF(DZ$3:DZ711,DZ711))</f>
        <v/>
      </c>
      <c r="DZ711" s="16" t="str">
        <f t="shared" si="1165"/>
        <v/>
      </c>
      <c r="EA711" s="16" t="str">
        <f t="shared" si="1166"/>
        <v/>
      </c>
      <c r="EB711" s="16" t="str">
        <f t="shared" si="1167"/>
        <v/>
      </c>
      <c r="EC711" s="16" t="str">
        <f t="shared" si="1168"/>
        <v/>
      </c>
      <c r="ED711" s="16" t="str">
        <f t="shared" si="1169"/>
        <v/>
      </c>
      <c r="EE711" s="16" t="str">
        <f t="shared" si="1170"/>
        <v/>
      </c>
      <c r="EF711" s="16" t="str">
        <f t="shared" si="1171"/>
        <v/>
      </c>
      <c r="EG711" s="16" t="str">
        <f t="shared" si="1172"/>
        <v/>
      </c>
      <c r="EH711" s="16" t="str">
        <f t="shared" si="1173"/>
        <v/>
      </c>
      <c r="EI711" s="16" t="str">
        <f t="shared" si="1174"/>
        <v/>
      </c>
      <c r="EJ711" s="16" t="str">
        <f t="shared" si="1175"/>
        <v/>
      </c>
      <c r="EK711" s="16" t="str">
        <f t="shared" si="1176"/>
        <v/>
      </c>
      <c r="EL711" s="58" t="str">
        <f t="shared" si="1177"/>
        <v/>
      </c>
      <c r="EM711" s="58" t="str">
        <f>IF(OR($DZ711="",CR711=""),IF($EL711="","",$EL711),IF(OR(CR711="なし",CR711=0),領収書!$H$1,CR711))</f>
        <v/>
      </c>
      <c r="EN711" s="58" t="str">
        <f>IF(OR($DZ711="",CS711=""),IF($EL711="","",$EL711),IF(OR(CS711="なし",CS711=0),入力!$EN$1,CS711))</f>
        <v/>
      </c>
      <c r="EO711" s="63" t="str">
        <f t="shared" si="1178"/>
        <v/>
      </c>
      <c r="EP711" s="63" t="str">
        <f t="shared" si="1179"/>
        <v/>
      </c>
      <c r="ER711" s="16" t="str">
        <f>IF(AND(COUNTIF($ET$3:ET711,ET711)=1,ET711&lt;&gt;""),MAX($ER$3:ER710)+1,"")</f>
        <v/>
      </c>
      <c r="ES711" s="16" t="str">
        <f>IF(価格設定!B713="","",価格設定!B713)</f>
        <v/>
      </c>
      <c r="ET711" s="16" t="str">
        <f>IF(価格設定!C713="","",価格設定!C713)</f>
        <v/>
      </c>
      <c r="EV711" s="16" t="str">
        <f t="shared" si="1187"/>
        <v/>
      </c>
      <c r="EW711" s="16" t="str">
        <f t="shared" si="1180"/>
        <v/>
      </c>
    </row>
    <row r="712" spans="1:153" ht="30" customHeight="1" x14ac:dyDescent="0.2">
      <c r="A712" s="225"/>
      <c r="B712" s="212"/>
      <c r="C712" s="221"/>
      <c r="D712" s="164"/>
      <c r="E712" s="165"/>
      <c r="F712" s="166"/>
      <c r="G712" s="167"/>
      <c r="H712" s="179"/>
      <c r="I712" s="306"/>
      <c r="J712" s="169"/>
      <c r="K712" s="179"/>
      <c r="L712" s="186"/>
      <c r="M712" s="186"/>
      <c r="N712" s="168"/>
      <c r="O712" s="170"/>
      <c r="P712" s="212"/>
      <c r="Q712" s="179" t="str">
        <f>IFERROR(IF(H712="","",IFERROR(INDEX(価格設定!$B$5:$B$1048576,MATCH(H712,価格設定!$B$5:$B$1048576,0),0),INDEX(価格設定!$B$5:$B$1048576,MATCH("*"&amp;H712&amp;"*",価格設定!$B$5:$B$1048576,0),0))),H712)</f>
        <v/>
      </c>
      <c r="R712" s="250" t="str">
        <f>IFERROR(IF(Q712="",IF(K712="","",K712),IF(K712="",IF(INDEX(価格設定!$C$5:$C$1048576,MATCH(Q712,価格設定!$B$5:$B$1048576,0),0)=0,"",INDEX(価格設定!$C$5:$C$1048576,MATCH(Q712,価格設定!$B$5:$B$1048576,0),0)),IF(K712="なし","",K712))),"")</f>
        <v/>
      </c>
      <c r="S712" s="308" t="str">
        <f t="shared" si="1092"/>
        <v/>
      </c>
      <c r="T712" s="126" t="str">
        <f>IFERROR(IF(J712="",IF(INDEX(価格設定!$E$5:$R$1048576,MATCH($Q712,価格設定!B$5:B$1048576,0),MATCH($AW712,価格設定!E$1:X$1,1))=0,"",INDEX(価格設定!$E$5:$R$1048576,MATCH($Q712,価格設定!B$5:B$1048576,0),MATCH($AW712,価格設定!E$1:X$1,1))),J712),"")</f>
        <v/>
      </c>
      <c r="U712" s="126" t="str">
        <f t="shared" si="1093"/>
        <v/>
      </c>
      <c r="V712" s="132" t="str">
        <f t="shared" si="1094"/>
        <v/>
      </c>
      <c r="W712" s="127" t="str">
        <f>IFERROR(IF(OR(T712="",T712&lt;0),"",IFERROR(INDEX(価格設定!E$2:X$3,IF(AND(K712=$K$1,$K$1&lt;&gt;""),ROW(価格設定!$D$3)-1,MATCH(INDEX(価格設定!$D$5:$D$1048576,MATCH(Q712,価格設定!$B$5:$B$1048576,0),0),価格設定!$D$2:$D$3,0)),MATCH($AW712,価格設定!E$1:X$1,1)),INDEX(価格設定!E$2:X$2,0,MATCH($AW712,価格設定!E$1:X$1,1)))),"")</f>
        <v/>
      </c>
      <c r="X712" s="126" t="str">
        <f t="shared" si="1181"/>
        <v/>
      </c>
      <c r="Y712" s="128" t="str">
        <f t="shared" si="1095"/>
        <v/>
      </c>
      <c r="Z712" s="126" t="str">
        <f t="shared" si="1096"/>
        <v/>
      </c>
      <c r="AA712" s="129" t="str">
        <f t="shared" si="1097"/>
        <v/>
      </c>
      <c r="AB712" s="126" t="str">
        <f t="shared" si="1098"/>
        <v/>
      </c>
      <c r="AC712" s="280" t="str">
        <f t="shared" si="1099"/>
        <v/>
      </c>
      <c r="AD712" s="15"/>
      <c r="AE712" s="204" t="str">
        <f>IF(AF712="","",COUNT($AF$3:AF712))</f>
        <v/>
      </c>
      <c r="AF712" s="206" t="str">
        <f t="shared" si="1100"/>
        <v/>
      </c>
      <c r="AG712" s="204" t="str">
        <f t="shared" si="1101"/>
        <v/>
      </c>
      <c r="AH712" s="204" t="str">
        <f t="shared" si="1102"/>
        <v/>
      </c>
      <c r="AI712" s="287"/>
      <c r="AJ712" s="15"/>
      <c r="AK712" s="138" t="str">
        <f t="shared" si="1103"/>
        <v/>
      </c>
      <c r="AL712" s="131" t="str">
        <f t="shared" si="1104"/>
        <v/>
      </c>
      <c r="AM712" s="131" t="str">
        <f t="shared" si="1105"/>
        <v/>
      </c>
      <c r="AN712" s="313" t="str">
        <f t="shared" si="1106"/>
        <v/>
      </c>
      <c r="AO712" s="316" t="str">
        <f t="shared" si="1107"/>
        <v/>
      </c>
      <c r="AP712" s="18"/>
      <c r="AQ712" s="3" t="str">
        <f>IF(F712="","",MAX($AQ$3:AQ711)+1)</f>
        <v/>
      </c>
      <c r="AR712" s="3" t="str">
        <f>IF(OR(AQ712="",BB712=""),"",MAX($AR$3:AR711)+1)</f>
        <v/>
      </c>
      <c r="AS712" s="3" t="str">
        <f>IF(CQ712="","",RANK(CQ712,CQ$3:CQ$1048576,1)+COUNTIF($CQ$3:CQ712,CQ712)-1)</f>
        <v/>
      </c>
      <c r="AT712" s="21" t="str">
        <f>IF(C712="",IF(OR(AND($H712&lt;&gt;"",C712=""),AND($F711=$F712,$AZ712&lt;&gt;""),COUNTA($H$3:$H$1048576,#REF!,$F$3:$F$1048576)&gt;COUNTA($H$3:$H712,#REF!,$F$3:$F712),$AZ712&lt;&gt;""),INDEX(AT$3:AT$1048576,MATCH(MAX($AQ$3:$AQ711),$AQ$3:$AQ$1048576,0),0),""),C712)</f>
        <v/>
      </c>
      <c r="AU712" s="21" t="str">
        <f>IF(D712="",IF(OR(AND($H712&lt;&gt;"",D712=""),AND($F711=$F712,$AZ712&lt;&gt;""),COUNTA($H$3:$H$1048576,#REF!,$F$3:$F$1048576)&gt;COUNTA($H$3:$H712,#REF!,$F$3:$F712),$AZ712&lt;&gt;""),INDEX(AU$3:AU$1048576,MATCH(MAX($AQ$3:$AQ711),$AQ$3:$AQ$1048576,0),0),""),D712)</f>
        <v/>
      </c>
      <c r="AV712" s="21" t="str">
        <f>IF(E712="",IF(OR(AND($H712&lt;&gt;"",E712=""),AND($F711=$F712,$AZ712&lt;&gt;""),COUNTA($H$3:$H$1048576,#REF!,$F$3:$F$1048576)&gt;COUNTA($H$3:$H712,#REF!,$F$3:$F712),$AZ712&lt;&gt;""),INDEX(AV$3:AV$1048576,MATCH(MAX($AQ$3:$AQ711),$AQ$3:$AQ$1048576,0),0),""),E712)</f>
        <v/>
      </c>
      <c r="AW712" s="24" t="str">
        <f t="shared" si="1108"/>
        <v/>
      </c>
      <c r="AX712" s="13" t="str">
        <f t="shared" si="1109"/>
        <v/>
      </c>
      <c r="AY712" s="4" t="str">
        <f t="shared" si="1110"/>
        <v/>
      </c>
      <c r="AZ712" s="4" t="str">
        <f>IF(AX712="",IF(OR(AND(H712&lt;&gt;"",F712=""),COUNTA($H$3:$H$1048576)&gt;COUNTA($H$3:$H712)),INDEX(AX$3:AX712,MATCH(MAX($AQ$3:AQ712),AQ$3:AQ712,0),0),""),AX712)</f>
        <v/>
      </c>
      <c r="BA712" s="4" t="str">
        <f>IF(AY712="",IF(AND(H712&lt;&gt;"",F712=""),INDEX(AY$3:AY712,MATCH(MAX($AQ$3:AQ712),AQ$3:AQ712,0),0),""),AY712)</f>
        <v/>
      </c>
      <c r="BB712" s="82" t="str">
        <f>IF(BC712="","",RANK(BC712,BC$3:BC$1048576,1)+COUNTIF($BC$3:BC712,BC712)-1)</f>
        <v/>
      </c>
      <c r="BC712" s="139" t="str">
        <f t="shared" si="1111"/>
        <v/>
      </c>
      <c r="BD712" s="46" t="str">
        <f t="shared" si="1112"/>
        <v/>
      </c>
      <c r="BE712" s="46" t="str">
        <f t="shared" si="1113"/>
        <v/>
      </c>
      <c r="BF712" s="46" t="str">
        <f t="shared" si="1114"/>
        <v/>
      </c>
      <c r="BG712" s="4" t="str">
        <f t="shared" si="1115"/>
        <v/>
      </c>
      <c r="BH712" s="180" t="str">
        <f t="shared" si="1116"/>
        <v/>
      </c>
      <c r="BI712" s="16" t="str">
        <f t="shared" si="1117"/>
        <v/>
      </c>
      <c r="BJ712" s="52" t="str">
        <f>IF(BI712="","",IF(W712="","",IF(AND(K712=$K$1,$K$1&lt;&gt;""),$BT$2,IFERROR(IF(INDEX(価格設定!$D$5:$D$1048576,MATCH(Q712,価格設定!$B$5:$B$1048576,0),0)=価格設定!$D$3,$BT$2,$BS$2),$BS$2))))</f>
        <v/>
      </c>
      <c r="BK712" s="16" t="str">
        <f>IF(BI712="","",IF(COUNTIF($BI$3:BI712,BI712)=1,1,IF(AND(BI711=BI712,BH712=""),BK711,COUNTIF($BH$3:BH712,BH712))))</f>
        <v/>
      </c>
      <c r="BL712" s="52" t="str">
        <f t="shared" si="1118"/>
        <v/>
      </c>
      <c r="BM712" s="52" t="str">
        <f t="shared" si="1119"/>
        <v/>
      </c>
      <c r="BN712" s="119" t="str">
        <f t="shared" si="1120"/>
        <v/>
      </c>
      <c r="BO712" s="119" t="str">
        <f t="shared" si="1121"/>
        <v/>
      </c>
      <c r="BP712" s="17" t="str">
        <f t="shared" si="1122"/>
        <v/>
      </c>
      <c r="BQ712" s="17" t="str">
        <f t="shared" si="1123"/>
        <v/>
      </c>
      <c r="BR712" s="17" t="str">
        <f>IF(OR(BP712="",COUNTIF($BO$3:BO712,BO712)&lt;&gt;1),"",SUMIF(BO$3:BO$1048576,BO712,BP$3:BP$1048576))</f>
        <v/>
      </c>
      <c r="BS712" s="17" t="str">
        <f t="shared" si="1124"/>
        <v/>
      </c>
      <c r="BT712" s="17" t="str">
        <f t="shared" si="1125"/>
        <v/>
      </c>
      <c r="BU712" s="17" t="str">
        <f t="shared" si="1126"/>
        <v/>
      </c>
      <c r="BV712" s="24" t="str">
        <f t="shared" si="1127"/>
        <v/>
      </c>
      <c r="BW712" s="24" t="str">
        <f t="shared" si="1128"/>
        <v/>
      </c>
      <c r="BX712" s="24" t="str">
        <f t="shared" si="1129"/>
        <v/>
      </c>
      <c r="BY712" s="26" t="str">
        <f t="shared" si="1130"/>
        <v/>
      </c>
      <c r="BZ712" s="26" t="str">
        <f t="shared" si="1131"/>
        <v/>
      </c>
      <c r="CA712" s="26" t="str">
        <f t="shared" si="1132"/>
        <v/>
      </c>
      <c r="CB712" s="66" t="str">
        <f t="shared" si="1133"/>
        <v/>
      </c>
      <c r="CC712" s="65" t="str">
        <f t="shared" si="1134"/>
        <v/>
      </c>
      <c r="CD712" s="26" t="str">
        <f t="shared" si="1135"/>
        <v/>
      </c>
      <c r="CE712" s="26" t="str">
        <f t="shared" si="1136"/>
        <v/>
      </c>
      <c r="CF712" s="193" t="str">
        <f t="shared" si="1137"/>
        <v/>
      </c>
      <c r="CG712" s="193" t="str">
        <f t="shared" si="1138"/>
        <v/>
      </c>
      <c r="CH712" s="26" t="str">
        <f t="shared" si="1139"/>
        <v/>
      </c>
      <c r="CI712" s="26" t="str">
        <f t="shared" si="1140"/>
        <v/>
      </c>
      <c r="CJ712" s="65" t="str">
        <f t="shared" si="1141"/>
        <v/>
      </c>
      <c r="CK712" s="65" t="str">
        <f t="shared" si="1142"/>
        <v/>
      </c>
      <c r="CL712" s="64" t="str">
        <f t="shared" si="1143"/>
        <v/>
      </c>
      <c r="CM712" s="64" t="str">
        <f t="shared" si="1144"/>
        <v/>
      </c>
      <c r="CN712" s="65" t="str">
        <f t="shared" si="1145"/>
        <v/>
      </c>
      <c r="CP712" s="63" t="str">
        <f>IF(BH712="","",MAX($CP$3:CP711)+1)</f>
        <v/>
      </c>
      <c r="CQ712" s="24" t="str">
        <f t="shared" si="1146"/>
        <v/>
      </c>
      <c r="CR712" s="24" t="str">
        <f t="shared" si="1147"/>
        <v/>
      </c>
      <c r="CS712" s="24" t="str">
        <f t="shared" si="1148"/>
        <v/>
      </c>
      <c r="CT712" s="58" t="str">
        <f>IF(BO712="","",COUNTIF($BO$3:BO712,BO712)&amp;"@"&amp;BO712)</f>
        <v/>
      </c>
      <c r="CU712" s="16" t="str">
        <f t="shared" si="1182"/>
        <v/>
      </c>
      <c r="CV712" s="63" t="str">
        <f t="shared" si="1149"/>
        <v/>
      </c>
      <c r="CW712" s="16" t="str">
        <f t="shared" si="1150"/>
        <v/>
      </c>
      <c r="CX712" s="16" t="str">
        <f t="shared" si="1151"/>
        <v/>
      </c>
      <c r="CY712" s="16" t="str">
        <f t="shared" si="1152"/>
        <v/>
      </c>
      <c r="CZ712" s="85" t="str">
        <f t="shared" si="1153"/>
        <v/>
      </c>
      <c r="DA712" s="16" t="str">
        <f t="shared" si="1154"/>
        <v/>
      </c>
      <c r="DB712" s="16" t="str">
        <f t="shared" si="1155"/>
        <v/>
      </c>
      <c r="DC712" s="28" t="str">
        <f>IF(CP712="","",$DC$1&amp;(INDEX(価格設定!D$1:XFD$3,ROW(価格設定!$D$3),MATCH($AW712,価格設定!D$1:XFD$1,1))*100)&amp;"%")</f>
        <v/>
      </c>
      <c r="DD712" s="28" t="str">
        <f>IF(CP712="","",$DD$1&amp;(INDEX(価格設定!D$1:XFD$3,ROW(価格設定!$D$2),MATCH($AW712,価格設定!D$1:XFD$1,1))*100)&amp;"%")</f>
        <v/>
      </c>
      <c r="DE712" s="29" t="str">
        <f t="shared" si="1156"/>
        <v/>
      </c>
      <c r="DG712" s="58" t="str">
        <f t="shared" si="1157"/>
        <v/>
      </c>
      <c r="DH712" s="58" t="str">
        <f t="shared" si="1158"/>
        <v/>
      </c>
      <c r="DI712" s="58" t="str">
        <f t="shared" si="1159"/>
        <v/>
      </c>
      <c r="DJ712" s="85" t="str">
        <f t="shared" si="1160"/>
        <v/>
      </c>
      <c r="DL712" s="58" t="str">
        <f>IF(COUNTIF(DG$3:DG$1048576,DG712)=COUNTIF($DG$3:$DG712,DG712),DG712,"")</f>
        <v/>
      </c>
      <c r="DM712" s="85" t="str">
        <f t="shared" si="1161"/>
        <v/>
      </c>
      <c r="DN712" s="85" t="str">
        <f t="shared" si="1183"/>
        <v/>
      </c>
      <c r="DO712" s="85" t="str">
        <f t="shared" si="1183"/>
        <v/>
      </c>
      <c r="DP712" s="303"/>
      <c r="DQ712" s="17" t="str">
        <f t="shared" si="1184"/>
        <v/>
      </c>
      <c r="DR712" s="17" t="str">
        <f t="shared" si="1185"/>
        <v/>
      </c>
      <c r="DS712" s="17" t="str">
        <f t="shared" si="1186"/>
        <v/>
      </c>
      <c r="DU712" s="16" t="str">
        <f t="shared" si="1162"/>
        <v/>
      </c>
      <c r="DV712" s="16" t="str">
        <f>IF(DU712="","",COUNT($DU$3:DU712))</f>
        <v/>
      </c>
      <c r="DW712" s="16" t="str">
        <f t="shared" si="1163"/>
        <v/>
      </c>
      <c r="DX712" s="16" t="str">
        <f t="shared" si="1164"/>
        <v/>
      </c>
      <c r="DY712" s="16" t="str">
        <f>IF(DZ712="","",COUNTIF(DZ$3:DZ712,DZ712))</f>
        <v/>
      </c>
      <c r="DZ712" s="16" t="str">
        <f t="shared" si="1165"/>
        <v/>
      </c>
      <c r="EA712" s="16" t="str">
        <f t="shared" si="1166"/>
        <v/>
      </c>
      <c r="EB712" s="16" t="str">
        <f t="shared" si="1167"/>
        <v/>
      </c>
      <c r="EC712" s="16" t="str">
        <f t="shared" si="1168"/>
        <v/>
      </c>
      <c r="ED712" s="16" t="str">
        <f t="shared" si="1169"/>
        <v/>
      </c>
      <c r="EE712" s="16" t="str">
        <f t="shared" si="1170"/>
        <v/>
      </c>
      <c r="EF712" s="16" t="str">
        <f t="shared" si="1171"/>
        <v/>
      </c>
      <c r="EG712" s="16" t="str">
        <f t="shared" si="1172"/>
        <v/>
      </c>
      <c r="EH712" s="16" t="str">
        <f t="shared" si="1173"/>
        <v/>
      </c>
      <c r="EI712" s="16" t="str">
        <f t="shared" si="1174"/>
        <v/>
      </c>
      <c r="EJ712" s="16" t="str">
        <f t="shared" si="1175"/>
        <v/>
      </c>
      <c r="EK712" s="16" t="str">
        <f t="shared" si="1176"/>
        <v/>
      </c>
      <c r="EL712" s="58" t="str">
        <f t="shared" si="1177"/>
        <v/>
      </c>
      <c r="EM712" s="58" t="str">
        <f>IF(OR($DZ712="",CR712=""),IF($EL712="","",$EL712),IF(OR(CR712="なし",CR712=0),領収書!$H$1,CR712))</f>
        <v/>
      </c>
      <c r="EN712" s="58" t="str">
        <f>IF(OR($DZ712="",CS712=""),IF($EL712="","",$EL712),IF(OR(CS712="なし",CS712=0),入力!$EN$1,CS712))</f>
        <v/>
      </c>
      <c r="EO712" s="63" t="str">
        <f t="shared" si="1178"/>
        <v/>
      </c>
      <c r="EP712" s="63" t="str">
        <f t="shared" si="1179"/>
        <v/>
      </c>
      <c r="ER712" s="16" t="str">
        <f>IF(AND(COUNTIF($ET$3:ET712,ET712)=1,ET712&lt;&gt;""),MAX($ER$3:ER711)+1,"")</f>
        <v/>
      </c>
      <c r="ES712" s="16" t="str">
        <f>IF(価格設定!B714="","",価格設定!B714)</f>
        <v/>
      </c>
      <c r="ET712" s="16" t="str">
        <f>IF(価格設定!C714="","",価格設定!C714)</f>
        <v/>
      </c>
      <c r="EV712" s="16" t="str">
        <f t="shared" si="1187"/>
        <v/>
      </c>
      <c r="EW712" s="16" t="str">
        <f t="shared" si="1180"/>
        <v/>
      </c>
    </row>
    <row r="713" spans="1:153" ht="30" customHeight="1" x14ac:dyDescent="0.2">
      <c r="A713" s="225"/>
      <c r="B713" s="212"/>
      <c r="C713" s="221"/>
      <c r="D713" s="164"/>
      <c r="E713" s="165"/>
      <c r="F713" s="166"/>
      <c r="G713" s="167"/>
      <c r="H713" s="179"/>
      <c r="I713" s="306"/>
      <c r="J713" s="169"/>
      <c r="K713" s="179"/>
      <c r="L713" s="186"/>
      <c r="M713" s="186"/>
      <c r="N713" s="168"/>
      <c r="O713" s="170"/>
      <c r="P713" s="212"/>
      <c r="Q713" s="179" t="str">
        <f>IFERROR(IF(H713="","",IFERROR(INDEX(価格設定!$B$5:$B$1048576,MATCH(H713,価格設定!$B$5:$B$1048576,0),0),INDEX(価格設定!$B$5:$B$1048576,MATCH("*"&amp;H713&amp;"*",価格設定!$B$5:$B$1048576,0),0))),H713)</f>
        <v/>
      </c>
      <c r="R713" s="250" t="str">
        <f>IFERROR(IF(Q713="",IF(K713="","",K713),IF(K713="",IF(INDEX(価格設定!$C$5:$C$1048576,MATCH(Q713,価格設定!$B$5:$B$1048576,0),0)=0,"",INDEX(価格設定!$C$5:$C$1048576,MATCH(Q713,価格設定!$B$5:$B$1048576,0),0)),IF(K713="なし","",K713))),"")</f>
        <v/>
      </c>
      <c r="S713" s="308" t="str">
        <f t="shared" si="1092"/>
        <v/>
      </c>
      <c r="T713" s="126" t="str">
        <f>IFERROR(IF(J713="",IF(INDEX(価格設定!$E$5:$R$1048576,MATCH($Q713,価格設定!B$5:B$1048576,0),MATCH($AW713,価格設定!E$1:X$1,1))=0,"",INDEX(価格設定!$E$5:$R$1048576,MATCH($Q713,価格設定!B$5:B$1048576,0),MATCH($AW713,価格設定!E$1:X$1,1))),J713),"")</f>
        <v/>
      </c>
      <c r="U713" s="126" t="str">
        <f t="shared" si="1093"/>
        <v/>
      </c>
      <c r="V713" s="132" t="str">
        <f t="shared" si="1094"/>
        <v/>
      </c>
      <c r="W713" s="127" t="str">
        <f>IFERROR(IF(OR(T713="",T713&lt;0),"",IFERROR(INDEX(価格設定!E$2:X$3,IF(AND(K713=$K$1,$K$1&lt;&gt;""),ROW(価格設定!$D$3)-1,MATCH(INDEX(価格設定!$D$5:$D$1048576,MATCH(Q713,価格設定!$B$5:$B$1048576,0),0),価格設定!$D$2:$D$3,0)),MATCH($AW713,価格設定!E$1:X$1,1)),INDEX(価格設定!E$2:X$2,0,MATCH($AW713,価格設定!E$1:X$1,1)))),"")</f>
        <v/>
      </c>
      <c r="X713" s="126" t="str">
        <f t="shared" si="1181"/>
        <v/>
      </c>
      <c r="Y713" s="128" t="str">
        <f t="shared" si="1095"/>
        <v/>
      </c>
      <c r="Z713" s="126" t="str">
        <f t="shared" si="1096"/>
        <v/>
      </c>
      <c r="AA713" s="129" t="str">
        <f t="shared" si="1097"/>
        <v/>
      </c>
      <c r="AB713" s="126" t="str">
        <f t="shared" si="1098"/>
        <v/>
      </c>
      <c r="AC713" s="280" t="str">
        <f t="shared" si="1099"/>
        <v/>
      </c>
      <c r="AD713" s="15"/>
      <c r="AE713" s="204" t="str">
        <f>IF(AF713="","",COUNT($AF$3:AF713))</f>
        <v/>
      </c>
      <c r="AF713" s="206" t="str">
        <f t="shared" si="1100"/>
        <v/>
      </c>
      <c r="AG713" s="204" t="str">
        <f t="shared" si="1101"/>
        <v/>
      </c>
      <c r="AH713" s="204" t="str">
        <f t="shared" si="1102"/>
        <v/>
      </c>
      <c r="AI713" s="287"/>
      <c r="AJ713" s="15"/>
      <c r="AK713" s="138" t="str">
        <f t="shared" si="1103"/>
        <v/>
      </c>
      <c r="AL713" s="131" t="str">
        <f t="shared" si="1104"/>
        <v/>
      </c>
      <c r="AM713" s="131" t="str">
        <f t="shared" si="1105"/>
        <v/>
      </c>
      <c r="AN713" s="313" t="str">
        <f t="shared" si="1106"/>
        <v/>
      </c>
      <c r="AO713" s="316" t="str">
        <f t="shared" si="1107"/>
        <v/>
      </c>
      <c r="AP713" s="18"/>
      <c r="AQ713" s="3" t="str">
        <f>IF(F713="","",MAX($AQ$3:AQ712)+1)</f>
        <v/>
      </c>
      <c r="AR713" s="3" t="str">
        <f>IF(OR(AQ713="",BB713=""),"",MAX($AR$3:AR712)+1)</f>
        <v/>
      </c>
      <c r="AS713" s="3" t="str">
        <f>IF(CQ713="","",RANK(CQ713,CQ$3:CQ$1048576,1)+COUNTIF($CQ$3:CQ713,CQ713)-1)</f>
        <v/>
      </c>
      <c r="AT713" s="21" t="str">
        <f>IF(C713="",IF(OR(AND($H713&lt;&gt;"",C713=""),AND($F712=$F713,$AZ713&lt;&gt;""),COUNTA($H$3:$H$1048576,#REF!,$F$3:$F$1048576)&gt;COUNTA($H$3:$H713,#REF!,$F$3:$F713),$AZ713&lt;&gt;""),INDEX(AT$3:AT$1048576,MATCH(MAX($AQ$3:$AQ712),$AQ$3:$AQ$1048576,0),0),""),C713)</f>
        <v/>
      </c>
      <c r="AU713" s="21" t="str">
        <f>IF(D713="",IF(OR(AND($H713&lt;&gt;"",D713=""),AND($F712=$F713,$AZ713&lt;&gt;""),COUNTA($H$3:$H$1048576,#REF!,$F$3:$F$1048576)&gt;COUNTA($H$3:$H713,#REF!,$F$3:$F713),$AZ713&lt;&gt;""),INDEX(AU$3:AU$1048576,MATCH(MAX($AQ$3:$AQ712),$AQ$3:$AQ$1048576,0),0),""),D713)</f>
        <v/>
      </c>
      <c r="AV713" s="21" t="str">
        <f>IF(E713="",IF(OR(AND($H713&lt;&gt;"",E713=""),AND($F712=$F713,$AZ713&lt;&gt;""),COUNTA($H$3:$H$1048576,#REF!,$F$3:$F$1048576)&gt;COUNTA($H$3:$H713,#REF!,$F$3:$F713),$AZ713&lt;&gt;""),INDEX(AV$3:AV$1048576,MATCH(MAX($AQ$3:$AQ712),$AQ$3:$AQ$1048576,0),0),""),E713)</f>
        <v/>
      </c>
      <c r="AW713" s="24" t="str">
        <f t="shared" si="1108"/>
        <v/>
      </c>
      <c r="AX713" s="13" t="str">
        <f t="shared" si="1109"/>
        <v/>
      </c>
      <c r="AY713" s="4" t="str">
        <f t="shared" si="1110"/>
        <v/>
      </c>
      <c r="AZ713" s="4" t="str">
        <f>IF(AX713="",IF(OR(AND(H713&lt;&gt;"",F713=""),COUNTA($H$3:$H$1048576)&gt;COUNTA($H$3:$H713)),INDEX(AX$3:AX713,MATCH(MAX($AQ$3:AQ713),AQ$3:AQ713,0),0),""),AX713)</f>
        <v/>
      </c>
      <c r="BA713" s="4" t="str">
        <f>IF(AY713="",IF(AND(H713&lt;&gt;"",F713=""),INDEX(AY$3:AY713,MATCH(MAX($AQ$3:AQ713),AQ$3:AQ713,0),0),""),AY713)</f>
        <v/>
      </c>
      <c r="BB713" s="82" t="str">
        <f>IF(BC713="","",RANK(BC713,BC$3:BC$1048576,1)+COUNTIF($BC$3:BC713,BC713)-1)</f>
        <v/>
      </c>
      <c r="BC713" s="139" t="str">
        <f t="shared" si="1111"/>
        <v/>
      </c>
      <c r="BD713" s="46" t="str">
        <f t="shared" si="1112"/>
        <v/>
      </c>
      <c r="BE713" s="46" t="str">
        <f t="shared" si="1113"/>
        <v/>
      </c>
      <c r="BF713" s="46" t="str">
        <f t="shared" si="1114"/>
        <v/>
      </c>
      <c r="BG713" s="4" t="str">
        <f t="shared" si="1115"/>
        <v/>
      </c>
      <c r="BH713" s="180" t="str">
        <f t="shared" si="1116"/>
        <v/>
      </c>
      <c r="BI713" s="16" t="str">
        <f t="shared" si="1117"/>
        <v/>
      </c>
      <c r="BJ713" s="52" t="str">
        <f>IF(BI713="","",IF(W713="","",IF(AND(K713=$K$1,$K$1&lt;&gt;""),$BT$2,IFERROR(IF(INDEX(価格設定!$D$5:$D$1048576,MATCH(Q713,価格設定!$B$5:$B$1048576,0),0)=価格設定!$D$3,$BT$2,$BS$2),$BS$2))))</f>
        <v/>
      </c>
      <c r="BK713" s="16" t="str">
        <f>IF(BI713="","",IF(COUNTIF($BI$3:BI713,BI713)=1,1,IF(AND(BI712=BI713,BH713=""),BK712,COUNTIF($BH$3:BH713,BH713))))</f>
        <v/>
      </c>
      <c r="BL713" s="52" t="str">
        <f t="shared" si="1118"/>
        <v/>
      </c>
      <c r="BM713" s="52" t="str">
        <f t="shared" si="1119"/>
        <v/>
      </c>
      <c r="BN713" s="119" t="str">
        <f t="shared" si="1120"/>
        <v/>
      </c>
      <c r="BO713" s="119" t="str">
        <f t="shared" si="1121"/>
        <v/>
      </c>
      <c r="BP713" s="17" t="str">
        <f t="shared" si="1122"/>
        <v/>
      </c>
      <c r="BQ713" s="17" t="str">
        <f t="shared" si="1123"/>
        <v/>
      </c>
      <c r="BR713" s="17" t="str">
        <f>IF(OR(BP713="",COUNTIF($BO$3:BO713,BO713)&lt;&gt;1),"",SUMIF(BO$3:BO$1048576,BO713,BP$3:BP$1048576))</f>
        <v/>
      </c>
      <c r="BS713" s="17" t="str">
        <f t="shared" si="1124"/>
        <v/>
      </c>
      <c r="BT713" s="17" t="str">
        <f t="shared" si="1125"/>
        <v/>
      </c>
      <c r="BU713" s="17" t="str">
        <f t="shared" si="1126"/>
        <v/>
      </c>
      <c r="BV713" s="24" t="str">
        <f t="shared" si="1127"/>
        <v/>
      </c>
      <c r="BW713" s="24" t="str">
        <f t="shared" si="1128"/>
        <v/>
      </c>
      <c r="BX713" s="24" t="str">
        <f t="shared" si="1129"/>
        <v/>
      </c>
      <c r="BY713" s="26" t="str">
        <f t="shared" si="1130"/>
        <v/>
      </c>
      <c r="BZ713" s="26" t="str">
        <f t="shared" si="1131"/>
        <v/>
      </c>
      <c r="CA713" s="26" t="str">
        <f t="shared" si="1132"/>
        <v/>
      </c>
      <c r="CB713" s="66" t="str">
        <f t="shared" si="1133"/>
        <v/>
      </c>
      <c r="CC713" s="65" t="str">
        <f t="shared" si="1134"/>
        <v/>
      </c>
      <c r="CD713" s="26" t="str">
        <f t="shared" si="1135"/>
        <v/>
      </c>
      <c r="CE713" s="26" t="str">
        <f t="shared" si="1136"/>
        <v/>
      </c>
      <c r="CF713" s="193" t="str">
        <f t="shared" si="1137"/>
        <v/>
      </c>
      <c r="CG713" s="193" t="str">
        <f t="shared" si="1138"/>
        <v/>
      </c>
      <c r="CH713" s="26" t="str">
        <f t="shared" si="1139"/>
        <v/>
      </c>
      <c r="CI713" s="26" t="str">
        <f t="shared" si="1140"/>
        <v/>
      </c>
      <c r="CJ713" s="65" t="str">
        <f t="shared" si="1141"/>
        <v/>
      </c>
      <c r="CK713" s="65" t="str">
        <f t="shared" si="1142"/>
        <v/>
      </c>
      <c r="CL713" s="64" t="str">
        <f t="shared" si="1143"/>
        <v/>
      </c>
      <c r="CM713" s="64" t="str">
        <f t="shared" si="1144"/>
        <v/>
      </c>
      <c r="CN713" s="65" t="str">
        <f t="shared" si="1145"/>
        <v/>
      </c>
      <c r="CP713" s="63" t="str">
        <f>IF(BH713="","",MAX($CP$3:CP712)+1)</f>
        <v/>
      </c>
      <c r="CQ713" s="24" t="str">
        <f t="shared" si="1146"/>
        <v/>
      </c>
      <c r="CR713" s="24" t="str">
        <f t="shared" si="1147"/>
        <v/>
      </c>
      <c r="CS713" s="24" t="str">
        <f t="shared" si="1148"/>
        <v/>
      </c>
      <c r="CT713" s="58" t="str">
        <f>IF(BO713="","",COUNTIF($BO$3:BO713,BO713)&amp;"@"&amp;BO713)</f>
        <v/>
      </c>
      <c r="CU713" s="16" t="str">
        <f t="shared" si="1182"/>
        <v/>
      </c>
      <c r="CV713" s="63" t="str">
        <f t="shared" si="1149"/>
        <v/>
      </c>
      <c r="CW713" s="16" t="str">
        <f t="shared" si="1150"/>
        <v/>
      </c>
      <c r="CX713" s="16" t="str">
        <f t="shared" si="1151"/>
        <v/>
      </c>
      <c r="CY713" s="16" t="str">
        <f t="shared" si="1152"/>
        <v/>
      </c>
      <c r="CZ713" s="85" t="str">
        <f t="shared" si="1153"/>
        <v/>
      </c>
      <c r="DA713" s="16" t="str">
        <f t="shared" si="1154"/>
        <v/>
      </c>
      <c r="DB713" s="16" t="str">
        <f t="shared" si="1155"/>
        <v/>
      </c>
      <c r="DC713" s="28" t="str">
        <f>IF(CP713="","",$DC$1&amp;(INDEX(価格設定!D$1:XFD$3,ROW(価格設定!$D$3),MATCH($AW713,価格設定!D$1:XFD$1,1))*100)&amp;"%")</f>
        <v/>
      </c>
      <c r="DD713" s="28" t="str">
        <f>IF(CP713="","",$DD$1&amp;(INDEX(価格設定!D$1:XFD$3,ROW(価格設定!$D$2),MATCH($AW713,価格設定!D$1:XFD$1,1))*100)&amp;"%")</f>
        <v/>
      </c>
      <c r="DE713" s="29" t="str">
        <f t="shared" si="1156"/>
        <v/>
      </c>
      <c r="DG713" s="58" t="str">
        <f t="shared" si="1157"/>
        <v/>
      </c>
      <c r="DH713" s="58" t="str">
        <f t="shared" si="1158"/>
        <v/>
      </c>
      <c r="DI713" s="58" t="str">
        <f t="shared" si="1159"/>
        <v/>
      </c>
      <c r="DJ713" s="85" t="str">
        <f t="shared" si="1160"/>
        <v/>
      </c>
      <c r="DL713" s="58" t="str">
        <f>IF(COUNTIF(DG$3:DG$1048576,DG713)=COUNTIF($DG$3:$DG713,DG713),DG713,"")</f>
        <v/>
      </c>
      <c r="DM713" s="85" t="str">
        <f t="shared" si="1161"/>
        <v/>
      </c>
      <c r="DN713" s="85" t="str">
        <f t="shared" si="1183"/>
        <v/>
      </c>
      <c r="DO713" s="85" t="str">
        <f t="shared" si="1183"/>
        <v/>
      </c>
      <c r="DP713" s="303"/>
      <c r="DQ713" s="17" t="str">
        <f t="shared" si="1184"/>
        <v/>
      </c>
      <c r="DR713" s="17" t="str">
        <f t="shared" si="1185"/>
        <v/>
      </c>
      <c r="DS713" s="17" t="str">
        <f t="shared" si="1186"/>
        <v/>
      </c>
      <c r="DU713" s="16" t="str">
        <f t="shared" si="1162"/>
        <v/>
      </c>
      <c r="DV713" s="16" t="str">
        <f>IF(DU713="","",COUNT($DU$3:DU713))</f>
        <v/>
      </c>
      <c r="DW713" s="16" t="str">
        <f t="shared" si="1163"/>
        <v/>
      </c>
      <c r="DX713" s="16" t="str">
        <f t="shared" si="1164"/>
        <v/>
      </c>
      <c r="DY713" s="16" t="str">
        <f>IF(DZ713="","",COUNTIF(DZ$3:DZ713,DZ713))</f>
        <v/>
      </c>
      <c r="DZ713" s="16" t="str">
        <f t="shared" si="1165"/>
        <v/>
      </c>
      <c r="EA713" s="16" t="str">
        <f t="shared" si="1166"/>
        <v/>
      </c>
      <c r="EB713" s="16" t="str">
        <f t="shared" si="1167"/>
        <v/>
      </c>
      <c r="EC713" s="16" t="str">
        <f t="shared" si="1168"/>
        <v/>
      </c>
      <c r="ED713" s="16" t="str">
        <f t="shared" si="1169"/>
        <v/>
      </c>
      <c r="EE713" s="16" t="str">
        <f t="shared" si="1170"/>
        <v/>
      </c>
      <c r="EF713" s="16" t="str">
        <f t="shared" si="1171"/>
        <v/>
      </c>
      <c r="EG713" s="16" t="str">
        <f t="shared" si="1172"/>
        <v/>
      </c>
      <c r="EH713" s="16" t="str">
        <f t="shared" si="1173"/>
        <v/>
      </c>
      <c r="EI713" s="16" t="str">
        <f t="shared" si="1174"/>
        <v/>
      </c>
      <c r="EJ713" s="16" t="str">
        <f t="shared" si="1175"/>
        <v/>
      </c>
      <c r="EK713" s="16" t="str">
        <f t="shared" si="1176"/>
        <v/>
      </c>
      <c r="EL713" s="58" t="str">
        <f t="shared" si="1177"/>
        <v/>
      </c>
      <c r="EM713" s="58" t="str">
        <f>IF(OR($DZ713="",CR713=""),IF($EL713="","",$EL713),IF(OR(CR713="なし",CR713=0),領収書!$H$1,CR713))</f>
        <v/>
      </c>
      <c r="EN713" s="58" t="str">
        <f>IF(OR($DZ713="",CS713=""),IF($EL713="","",$EL713),IF(OR(CS713="なし",CS713=0),入力!$EN$1,CS713))</f>
        <v/>
      </c>
      <c r="EO713" s="63" t="str">
        <f t="shared" si="1178"/>
        <v/>
      </c>
      <c r="EP713" s="63" t="str">
        <f t="shared" si="1179"/>
        <v/>
      </c>
      <c r="ER713" s="16" t="str">
        <f>IF(AND(COUNTIF($ET$3:ET713,ET713)=1,ET713&lt;&gt;""),MAX($ER$3:ER712)+1,"")</f>
        <v/>
      </c>
      <c r="ES713" s="16" t="str">
        <f>IF(価格設定!B715="","",価格設定!B715)</f>
        <v/>
      </c>
      <c r="ET713" s="16" t="str">
        <f>IF(価格設定!C715="","",価格設定!C715)</f>
        <v/>
      </c>
      <c r="EV713" s="16" t="str">
        <f t="shared" si="1187"/>
        <v/>
      </c>
      <c r="EW713" s="16" t="str">
        <f t="shared" si="1180"/>
        <v/>
      </c>
    </row>
    <row r="714" spans="1:153" ht="30" customHeight="1" x14ac:dyDescent="0.2">
      <c r="A714" s="225"/>
      <c r="B714" s="212"/>
      <c r="C714" s="221"/>
      <c r="D714" s="164"/>
      <c r="E714" s="165"/>
      <c r="F714" s="166"/>
      <c r="G714" s="167"/>
      <c r="H714" s="179"/>
      <c r="I714" s="306"/>
      <c r="J714" s="169"/>
      <c r="K714" s="179"/>
      <c r="L714" s="186"/>
      <c r="M714" s="186"/>
      <c r="N714" s="168"/>
      <c r="O714" s="170"/>
      <c r="P714" s="212"/>
      <c r="Q714" s="179" t="str">
        <f>IFERROR(IF(H714="","",IFERROR(INDEX(価格設定!$B$5:$B$1048576,MATCH(H714,価格設定!$B$5:$B$1048576,0),0),INDEX(価格設定!$B$5:$B$1048576,MATCH("*"&amp;H714&amp;"*",価格設定!$B$5:$B$1048576,0),0))),H714)</f>
        <v/>
      </c>
      <c r="R714" s="250" t="str">
        <f>IFERROR(IF(Q714="",IF(K714="","",K714),IF(K714="",IF(INDEX(価格設定!$C$5:$C$1048576,MATCH(Q714,価格設定!$B$5:$B$1048576,0),0)=0,"",INDEX(価格設定!$C$5:$C$1048576,MATCH(Q714,価格設定!$B$5:$B$1048576,0),0)),IF(K714="なし","",K714))),"")</f>
        <v/>
      </c>
      <c r="S714" s="308" t="str">
        <f t="shared" si="1092"/>
        <v/>
      </c>
      <c r="T714" s="126" t="str">
        <f>IFERROR(IF(J714="",IF(INDEX(価格設定!$E$5:$R$1048576,MATCH($Q714,価格設定!B$5:B$1048576,0),MATCH($AW714,価格設定!E$1:X$1,1))=0,"",INDEX(価格設定!$E$5:$R$1048576,MATCH($Q714,価格設定!B$5:B$1048576,0),MATCH($AW714,価格設定!E$1:X$1,1))),J714),"")</f>
        <v/>
      </c>
      <c r="U714" s="126" t="str">
        <f t="shared" si="1093"/>
        <v/>
      </c>
      <c r="V714" s="132" t="str">
        <f t="shared" si="1094"/>
        <v/>
      </c>
      <c r="W714" s="127" t="str">
        <f>IFERROR(IF(OR(T714="",T714&lt;0),"",IFERROR(INDEX(価格設定!E$2:X$3,IF(AND(K714=$K$1,$K$1&lt;&gt;""),ROW(価格設定!$D$3)-1,MATCH(INDEX(価格設定!$D$5:$D$1048576,MATCH(Q714,価格設定!$B$5:$B$1048576,0),0),価格設定!$D$2:$D$3,0)),MATCH($AW714,価格設定!E$1:X$1,1)),INDEX(価格設定!E$2:X$2,0,MATCH($AW714,価格設定!E$1:X$1,1)))),"")</f>
        <v/>
      </c>
      <c r="X714" s="126" t="str">
        <f t="shared" si="1181"/>
        <v/>
      </c>
      <c r="Y714" s="128" t="str">
        <f t="shared" si="1095"/>
        <v/>
      </c>
      <c r="Z714" s="126" t="str">
        <f t="shared" si="1096"/>
        <v/>
      </c>
      <c r="AA714" s="129" t="str">
        <f t="shared" si="1097"/>
        <v/>
      </c>
      <c r="AB714" s="126" t="str">
        <f t="shared" si="1098"/>
        <v/>
      </c>
      <c r="AC714" s="280" t="str">
        <f t="shared" si="1099"/>
        <v/>
      </c>
      <c r="AD714" s="15"/>
      <c r="AE714" s="204" t="str">
        <f>IF(AF714="","",COUNT($AF$3:AF714))</f>
        <v/>
      </c>
      <c r="AF714" s="206" t="str">
        <f t="shared" si="1100"/>
        <v/>
      </c>
      <c r="AG714" s="204" t="str">
        <f t="shared" si="1101"/>
        <v/>
      </c>
      <c r="AH714" s="204" t="str">
        <f t="shared" si="1102"/>
        <v/>
      </c>
      <c r="AI714" s="287"/>
      <c r="AJ714" s="15"/>
      <c r="AK714" s="138" t="str">
        <f t="shared" si="1103"/>
        <v/>
      </c>
      <c r="AL714" s="131" t="str">
        <f t="shared" si="1104"/>
        <v/>
      </c>
      <c r="AM714" s="131" t="str">
        <f t="shared" si="1105"/>
        <v/>
      </c>
      <c r="AN714" s="313" t="str">
        <f t="shared" si="1106"/>
        <v/>
      </c>
      <c r="AO714" s="316" t="str">
        <f t="shared" si="1107"/>
        <v/>
      </c>
      <c r="AP714" s="18"/>
      <c r="AQ714" s="3" t="str">
        <f>IF(F714="","",MAX($AQ$3:AQ713)+1)</f>
        <v/>
      </c>
      <c r="AR714" s="3" t="str">
        <f>IF(OR(AQ714="",BB714=""),"",MAX($AR$3:AR713)+1)</f>
        <v/>
      </c>
      <c r="AS714" s="3" t="str">
        <f>IF(CQ714="","",RANK(CQ714,CQ$3:CQ$1048576,1)+COUNTIF($CQ$3:CQ714,CQ714)-1)</f>
        <v/>
      </c>
      <c r="AT714" s="21" t="str">
        <f>IF(C714="",IF(OR(AND($H714&lt;&gt;"",C714=""),AND($F713=$F714,$AZ714&lt;&gt;""),COUNTA($H$3:$H$1048576,#REF!,$F$3:$F$1048576)&gt;COUNTA($H$3:$H714,#REF!,$F$3:$F714),$AZ714&lt;&gt;""),INDEX(AT$3:AT$1048576,MATCH(MAX($AQ$3:$AQ713),$AQ$3:$AQ$1048576,0),0),""),C714)</f>
        <v/>
      </c>
      <c r="AU714" s="21" t="str">
        <f>IF(D714="",IF(OR(AND($H714&lt;&gt;"",D714=""),AND($F713=$F714,$AZ714&lt;&gt;""),COUNTA($H$3:$H$1048576,#REF!,$F$3:$F$1048576)&gt;COUNTA($H$3:$H714,#REF!,$F$3:$F714),$AZ714&lt;&gt;""),INDEX(AU$3:AU$1048576,MATCH(MAX($AQ$3:$AQ713),$AQ$3:$AQ$1048576,0),0),""),D714)</f>
        <v/>
      </c>
      <c r="AV714" s="21" t="str">
        <f>IF(E714="",IF(OR(AND($H714&lt;&gt;"",E714=""),AND($F713=$F714,$AZ714&lt;&gt;""),COUNTA($H$3:$H$1048576,#REF!,$F$3:$F$1048576)&gt;COUNTA($H$3:$H714,#REF!,$F$3:$F714),$AZ714&lt;&gt;""),INDEX(AV$3:AV$1048576,MATCH(MAX($AQ$3:$AQ713),$AQ$3:$AQ$1048576,0),0),""),E714)</f>
        <v/>
      </c>
      <c r="AW714" s="24" t="str">
        <f t="shared" si="1108"/>
        <v/>
      </c>
      <c r="AX714" s="13" t="str">
        <f t="shared" si="1109"/>
        <v/>
      </c>
      <c r="AY714" s="4" t="str">
        <f t="shared" si="1110"/>
        <v/>
      </c>
      <c r="AZ714" s="4" t="str">
        <f>IF(AX714="",IF(OR(AND(H714&lt;&gt;"",F714=""),COUNTA($H$3:$H$1048576)&gt;COUNTA($H$3:$H714)),INDEX(AX$3:AX714,MATCH(MAX($AQ$3:AQ714),AQ$3:AQ714,0),0),""),AX714)</f>
        <v/>
      </c>
      <c r="BA714" s="4" t="str">
        <f>IF(AY714="",IF(AND(H714&lt;&gt;"",F714=""),INDEX(AY$3:AY714,MATCH(MAX($AQ$3:AQ714),AQ$3:AQ714,0),0),""),AY714)</f>
        <v/>
      </c>
      <c r="BB714" s="82" t="str">
        <f>IF(BC714="","",RANK(BC714,BC$3:BC$1048576,1)+COUNTIF($BC$3:BC714,BC714)-1)</f>
        <v/>
      </c>
      <c r="BC714" s="139" t="str">
        <f t="shared" si="1111"/>
        <v/>
      </c>
      <c r="BD714" s="46" t="str">
        <f t="shared" si="1112"/>
        <v/>
      </c>
      <c r="BE714" s="46" t="str">
        <f t="shared" si="1113"/>
        <v/>
      </c>
      <c r="BF714" s="46" t="str">
        <f t="shared" si="1114"/>
        <v/>
      </c>
      <c r="BG714" s="4" t="str">
        <f t="shared" si="1115"/>
        <v/>
      </c>
      <c r="BH714" s="180" t="str">
        <f t="shared" si="1116"/>
        <v/>
      </c>
      <c r="BI714" s="16" t="str">
        <f t="shared" si="1117"/>
        <v/>
      </c>
      <c r="BJ714" s="52" t="str">
        <f>IF(BI714="","",IF(W714="","",IF(AND(K714=$K$1,$K$1&lt;&gt;""),$BT$2,IFERROR(IF(INDEX(価格設定!$D$5:$D$1048576,MATCH(Q714,価格設定!$B$5:$B$1048576,0),0)=価格設定!$D$3,$BT$2,$BS$2),$BS$2))))</f>
        <v/>
      </c>
      <c r="BK714" s="16" t="str">
        <f>IF(BI714="","",IF(COUNTIF($BI$3:BI714,BI714)=1,1,IF(AND(BI713=BI714,BH714=""),BK713,COUNTIF($BH$3:BH714,BH714))))</f>
        <v/>
      </c>
      <c r="BL714" s="52" t="str">
        <f t="shared" si="1118"/>
        <v/>
      </c>
      <c r="BM714" s="52" t="str">
        <f t="shared" si="1119"/>
        <v/>
      </c>
      <c r="BN714" s="119" t="str">
        <f t="shared" si="1120"/>
        <v/>
      </c>
      <c r="BO714" s="119" t="str">
        <f t="shared" si="1121"/>
        <v/>
      </c>
      <c r="BP714" s="17" t="str">
        <f t="shared" si="1122"/>
        <v/>
      </c>
      <c r="BQ714" s="17" t="str">
        <f t="shared" si="1123"/>
        <v/>
      </c>
      <c r="BR714" s="17" t="str">
        <f>IF(OR(BP714="",COUNTIF($BO$3:BO714,BO714)&lt;&gt;1),"",SUMIF(BO$3:BO$1048576,BO714,BP$3:BP$1048576))</f>
        <v/>
      </c>
      <c r="BS714" s="17" t="str">
        <f t="shared" si="1124"/>
        <v/>
      </c>
      <c r="BT714" s="17" t="str">
        <f t="shared" si="1125"/>
        <v/>
      </c>
      <c r="BU714" s="17" t="str">
        <f t="shared" si="1126"/>
        <v/>
      </c>
      <c r="BV714" s="24" t="str">
        <f t="shared" si="1127"/>
        <v/>
      </c>
      <c r="BW714" s="24" t="str">
        <f t="shared" si="1128"/>
        <v/>
      </c>
      <c r="BX714" s="24" t="str">
        <f t="shared" si="1129"/>
        <v/>
      </c>
      <c r="BY714" s="26" t="str">
        <f t="shared" si="1130"/>
        <v/>
      </c>
      <c r="BZ714" s="26" t="str">
        <f t="shared" si="1131"/>
        <v/>
      </c>
      <c r="CA714" s="26" t="str">
        <f t="shared" si="1132"/>
        <v/>
      </c>
      <c r="CB714" s="66" t="str">
        <f t="shared" si="1133"/>
        <v/>
      </c>
      <c r="CC714" s="65" t="str">
        <f t="shared" si="1134"/>
        <v/>
      </c>
      <c r="CD714" s="26" t="str">
        <f t="shared" si="1135"/>
        <v/>
      </c>
      <c r="CE714" s="26" t="str">
        <f t="shared" si="1136"/>
        <v/>
      </c>
      <c r="CF714" s="193" t="str">
        <f t="shared" si="1137"/>
        <v/>
      </c>
      <c r="CG714" s="193" t="str">
        <f t="shared" si="1138"/>
        <v/>
      </c>
      <c r="CH714" s="26" t="str">
        <f t="shared" si="1139"/>
        <v/>
      </c>
      <c r="CI714" s="26" t="str">
        <f t="shared" si="1140"/>
        <v/>
      </c>
      <c r="CJ714" s="65" t="str">
        <f t="shared" si="1141"/>
        <v/>
      </c>
      <c r="CK714" s="65" t="str">
        <f t="shared" si="1142"/>
        <v/>
      </c>
      <c r="CL714" s="64" t="str">
        <f t="shared" si="1143"/>
        <v/>
      </c>
      <c r="CM714" s="64" t="str">
        <f t="shared" si="1144"/>
        <v/>
      </c>
      <c r="CN714" s="65" t="str">
        <f t="shared" si="1145"/>
        <v/>
      </c>
      <c r="CP714" s="63" t="str">
        <f>IF(BH714="","",MAX($CP$3:CP713)+1)</f>
        <v/>
      </c>
      <c r="CQ714" s="24" t="str">
        <f t="shared" si="1146"/>
        <v/>
      </c>
      <c r="CR714" s="24" t="str">
        <f t="shared" si="1147"/>
        <v/>
      </c>
      <c r="CS714" s="24" t="str">
        <f t="shared" si="1148"/>
        <v/>
      </c>
      <c r="CT714" s="58" t="str">
        <f>IF(BO714="","",COUNTIF($BO$3:BO714,BO714)&amp;"@"&amp;BO714)</f>
        <v/>
      </c>
      <c r="CU714" s="16" t="str">
        <f t="shared" si="1182"/>
        <v/>
      </c>
      <c r="CV714" s="63" t="str">
        <f t="shared" si="1149"/>
        <v/>
      </c>
      <c r="CW714" s="16" t="str">
        <f t="shared" si="1150"/>
        <v/>
      </c>
      <c r="CX714" s="16" t="str">
        <f t="shared" si="1151"/>
        <v/>
      </c>
      <c r="CY714" s="16" t="str">
        <f t="shared" si="1152"/>
        <v/>
      </c>
      <c r="CZ714" s="85" t="str">
        <f t="shared" si="1153"/>
        <v/>
      </c>
      <c r="DA714" s="16" t="str">
        <f t="shared" si="1154"/>
        <v/>
      </c>
      <c r="DB714" s="16" t="str">
        <f t="shared" si="1155"/>
        <v/>
      </c>
      <c r="DC714" s="28" t="str">
        <f>IF(CP714="","",$DC$1&amp;(INDEX(価格設定!D$1:XFD$3,ROW(価格設定!$D$3),MATCH($AW714,価格設定!D$1:XFD$1,1))*100)&amp;"%")</f>
        <v/>
      </c>
      <c r="DD714" s="28" t="str">
        <f>IF(CP714="","",$DD$1&amp;(INDEX(価格設定!D$1:XFD$3,ROW(価格設定!$D$2),MATCH($AW714,価格設定!D$1:XFD$1,1))*100)&amp;"%")</f>
        <v/>
      </c>
      <c r="DE714" s="29" t="str">
        <f t="shared" si="1156"/>
        <v/>
      </c>
      <c r="DG714" s="58" t="str">
        <f t="shared" si="1157"/>
        <v/>
      </c>
      <c r="DH714" s="58" t="str">
        <f t="shared" si="1158"/>
        <v/>
      </c>
      <c r="DI714" s="58" t="str">
        <f t="shared" si="1159"/>
        <v/>
      </c>
      <c r="DJ714" s="85" t="str">
        <f t="shared" si="1160"/>
        <v/>
      </c>
      <c r="DL714" s="58" t="str">
        <f>IF(COUNTIF(DG$3:DG$1048576,DG714)=COUNTIF($DG$3:$DG714,DG714),DG714,"")</f>
        <v/>
      </c>
      <c r="DM714" s="85" t="str">
        <f t="shared" si="1161"/>
        <v/>
      </c>
      <c r="DN714" s="85" t="str">
        <f t="shared" si="1183"/>
        <v/>
      </c>
      <c r="DO714" s="85" t="str">
        <f t="shared" si="1183"/>
        <v/>
      </c>
      <c r="DP714" s="303"/>
      <c r="DQ714" s="17" t="str">
        <f t="shared" si="1184"/>
        <v/>
      </c>
      <c r="DR714" s="17" t="str">
        <f t="shared" si="1185"/>
        <v/>
      </c>
      <c r="DS714" s="17" t="str">
        <f t="shared" si="1186"/>
        <v/>
      </c>
      <c r="DU714" s="16" t="str">
        <f t="shared" si="1162"/>
        <v/>
      </c>
      <c r="DV714" s="16" t="str">
        <f>IF(DU714="","",COUNT($DU$3:DU714))</f>
        <v/>
      </c>
      <c r="DW714" s="16" t="str">
        <f t="shared" si="1163"/>
        <v/>
      </c>
      <c r="DX714" s="16" t="str">
        <f t="shared" si="1164"/>
        <v/>
      </c>
      <c r="DY714" s="16" t="str">
        <f>IF(DZ714="","",COUNTIF(DZ$3:DZ714,DZ714))</f>
        <v/>
      </c>
      <c r="DZ714" s="16" t="str">
        <f t="shared" si="1165"/>
        <v/>
      </c>
      <c r="EA714" s="16" t="str">
        <f t="shared" si="1166"/>
        <v/>
      </c>
      <c r="EB714" s="16" t="str">
        <f t="shared" si="1167"/>
        <v/>
      </c>
      <c r="EC714" s="16" t="str">
        <f t="shared" si="1168"/>
        <v/>
      </c>
      <c r="ED714" s="16" t="str">
        <f t="shared" si="1169"/>
        <v/>
      </c>
      <c r="EE714" s="16" t="str">
        <f t="shared" si="1170"/>
        <v/>
      </c>
      <c r="EF714" s="16" t="str">
        <f t="shared" si="1171"/>
        <v/>
      </c>
      <c r="EG714" s="16" t="str">
        <f t="shared" si="1172"/>
        <v/>
      </c>
      <c r="EH714" s="16" t="str">
        <f t="shared" si="1173"/>
        <v/>
      </c>
      <c r="EI714" s="16" t="str">
        <f t="shared" si="1174"/>
        <v/>
      </c>
      <c r="EJ714" s="16" t="str">
        <f t="shared" si="1175"/>
        <v/>
      </c>
      <c r="EK714" s="16" t="str">
        <f t="shared" si="1176"/>
        <v/>
      </c>
      <c r="EL714" s="58" t="str">
        <f t="shared" si="1177"/>
        <v/>
      </c>
      <c r="EM714" s="58" t="str">
        <f>IF(OR($DZ714="",CR714=""),IF($EL714="","",$EL714),IF(OR(CR714="なし",CR714=0),領収書!$H$1,CR714))</f>
        <v/>
      </c>
      <c r="EN714" s="58" t="str">
        <f>IF(OR($DZ714="",CS714=""),IF($EL714="","",$EL714),IF(OR(CS714="なし",CS714=0),入力!$EN$1,CS714))</f>
        <v/>
      </c>
      <c r="EO714" s="63" t="str">
        <f t="shared" si="1178"/>
        <v/>
      </c>
      <c r="EP714" s="63" t="str">
        <f t="shared" si="1179"/>
        <v/>
      </c>
      <c r="ER714" s="16" t="str">
        <f>IF(AND(COUNTIF($ET$3:ET714,ET714)=1,ET714&lt;&gt;""),MAX($ER$3:ER713)+1,"")</f>
        <v/>
      </c>
      <c r="ES714" s="16" t="str">
        <f>IF(価格設定!B716="","",価格設定!B716)</f>
        <v/>
      </c>
      <c r="ET714" s="16" t="str">
        <f>IF(価格設定!C716="","",価格設定!C716)</f>
        <v/>
      </c>
      <c r="EV714" s="16" t="str">
        <f t="shared" si="1187"/>
        <v/>
      </c>
      <c r="EW714" s="16" t="str">
        <f t="shared" si="1180"/>
        <v/>
      </c>
    </row>
    <row r="715" spans="1:153" ht="30" customHeight="1" x14ac:dyDescent="0.2">
      <c r="A715" s="225"/>
      <c r="B715" s="212"/>
      <c r="C715" s="221"/>
      <c r="D715" s="164"/>
      <c r="E715" s="165"/>
      <c r="F715" s="166"/>
      <c r="G715" s="167"/>
      <c r="H715" s="179"/>
      <c r="I715" s="306"/>
      <c r="J715" s="169"/>
      <c r="K715" s="179"/>
      <c r="L715" s="186"/>
      <c r="M715" s="186"/>
      <c r="N715" s="168"/>
      <c r="O715" s="170"/>
      <c r="P715" s="212"/>
      <c r="Q715" s="179" t="str">
        <f>IFERROR(IF(H715="","",IFERROR(INDEX(価格設定!$B$5:$B$1048576,MATCH(H715,価格設定!$B$5:$B$1048576,0),0),INDEX(価格設定!$B$5:$B$1048576,MATCH("*"&amp;H715&amp;"*",価格設定!$B$5:$B$1048576,0),0))),H715)</f>
        <v/>
      </c>
      <c r="R715" s="250" t="str">
        <f>IFERROR(IF(Q715="",IF(K715="","",K715),IF(K715="",IF(INDEX(価格設定!$C$5:$C$1048576,MATCH(Q715,価格設定!$B$5:$B$1048576,0),0)=0,"",INDEX(価格設定!$C$5:$C$1048576,MATCH(Q715,価格設定!$B$5:$B$1048576,0),0)),IF(K715="なし","",K715))),"")</f>
        <v/>
      </c>
      <c r="S715" s="308" t="str">
        <f t="shared" ref="S715:S778" si="1188">IF(I715="","",I715)</f>
        <v/>
      </c>
      <c r="T715" s="126" t="str">
        <f>IFERROR(IF(J715="",IF(INDEX(価格設定!$E$5:$R$1048576,MATCH($Q715,価格設定!B$5:B$1048576,0),MATCH($AW715,価格設定!E$1:X$1,1))=0,"",INDEX(価格設定!$E$5:$R$1048576,MATCH($Q715,価格設定!B$5:B$1048576,0),MATCH($AW715,価格設定!E$1:X$1,1))),J715),"")</f>
        <v/>
      </c>
      <c r="U715" s="126" t="str">
        <f t="shared" ref="U715:U778" si="1189">IFERROR(IF(J715&lt;&gt;"",IF(J715="","",IF(J715&lt;0,J715,I715*J715)),IF(J715&lt;0,J715,I715*T715)),"")</f>
        <v/>
      </c>
      <c r="V715" s="132" t="str">
        <f t="shared" ref="V715:V778" si="1190">IFERROR(IF(U715="","",IF(U715&lt;0,T715,IF(U715=X715,X715,U715+X715))),"")</f>
        <v/>
      </c>
      <c r="W715" s="127" t="str">
        <f>IFERROR(IF(OR(T715="",T715&lt;0),"",IFERROR(INDEX(価格設定!E$2:X$3,IF(AND(K715=$K$1,$K$1&lt;&gt;""),ROW(価格設定!$D$3)-1,MATCH(INDEX(価格設定!$D$5:$D$1048576,MATCH(Q715,価格設定!$B$5:$B$1048576,0),0),価格設定!$D$2:$D$3,0)),MATCH($AW715,価格設定!E$1:X$1,1)),INDEX(価格設定!E$2:X$2,0,MATCH($AW715,価格設定!E$1:X$1,1)))),"")</f>
        <v/>
      </c>
      <c r="X715" s="126" t="str">
        <f t="shared" si="1181"/>
        <v/>
      </c>
      <c r="Y715" s="128" t="str">
        <f t="shared" ref="Y715:Y778" si="1191">IF(OR(BS715="",BS715=0),"",BS715)</f>
        <v/>
      </c>
      <c r="Z715" s="126" t="str">
        <f t="shared" ref="Z715:Z778" si="1192">IF(OR(BT715="",BT715=0),"",BT715)</f>
        <v/>
      </c>
      <c r="AA715" s="129" t="str">
        <f t="shared" ref="AA715:AA778" si="1193">IF(OR(BU715="",COUNTIF(O715,"*"&amp;$O$1&amp;"*")),"",BU715)</f>
        <v/>
      </c>
      <c r="AB715" s="126" t="str">
        <f t="shared" ref="AB715:AB778" si="1194">IF(BR715="","",BR715)</f>
        <v/>
      </c>
      <c r="AC715" s="280" t="str">
        <f t="shared" ref="AC715:AC778" si="1195">IF(AB715="","",SUM(AA715:AB715))</f>
        <v/>
      </c>
      <c r="AD715" s="15"/>
      <c r="AE715" s="204" t="str">
        <f>IF(AF715="","",COUNT($AF$3:AF715))</f>
        <v/>
      </c>
      <c r="AF715" s="206" t="str">
        <f t="shared" ref="AF715:AF778" si="1196">IF(DL715="","",DL715)</f>
        <v/>
      </c>
      <c r="AG715" s="204" t="str">
        <f t="shared" ref="AG715:AG778" si="1197">IF(OR(DM715="",DM715=0),"",DM715)</f>
        <v/>
      </c>
      <c r="AH715" s="204" t="str">
        <f t="shared" ref="AH715:AH778" si="1198">IF(OR(DN715="",DN715=0),"",DN715)</f>
        <v/>
      </c>
      <c r="AI715" s="287"/>
      <c r="AJ715" s="15"/>
      <c r="AK715" s="138" t="str">
        <f t="shared" ref="AK715:AK778" si="1199">IF(AO715="","",DATE(AT715,AU715,AV715))</f>
        <v/>
      </c>
      <c r="AL715" s="131" t="str">
        <f t="shared" ref="AL715:AL778" si="1200">IF(OR(DR715="",DR715=0),"",DR715)</f>
        <v/>
      </c>
      <c r="AM715" s="131" t="str">
        <f t="shared" ref="AM715:AM778" si="1201">IF(OR(DS715="",DS715=0),"",DS715)</f>
        <v/>
      </c>
      <c r="AN715" s="313" t="str">
        <f t="shared" ref="AN715:AN778" si="1202">IF(OR(DQ715="",DQ715=0),"",DQ715)</f>
        <v/>
      </c>
      <c r="AO715" s="316" t="str">
        <f t="shared" ref="AO715:AO778" si="1203">IF(AN715="","",SUM(AL715:AN715))</f>
        <v/>
      </c>
      <c r="AP715" s="18"/>
      <c r="AQ715" s="3" t="str">
        <f>IF(F715="","",MAX($AQ$3:AQ714)+1)</f>
        <v/>
      </c>
      <c r="AR715" s="3" t="str">
        <f>IF(OR(AQ715="",BB715=""),"",MAX($AR$3:AR714)+1)</f>
        <v/>
      </c>
      <c r="AS715" s="3" t="str">
        <f>IF(CQ715="","",RANK(CQ715,CQ$3:CQ$1048576,1)+COUNTIF($CQ$3:CQ715,CQ715)-1)</f>
        <v/>
      </c>
      <c r="AT715" s="21" t="str">
        <f>IF(C715="",IF(OR(AND($H715&lt;&gt;"",C715=""),AND($F714=$F715,$AZ715&lt;&gt;""),COUNTA($H$3:$H$1048576,#REF!,$F$3:$F$1048576)&gt;COUNTA($H$3:$H715,#REF!,$F$3:$F715),$AZ715&lt;&gt;""),INDEX(AT$3:AT$1048576,MATCH(MAX($AQ$3:$AQ714),$AQ$3:$AQ$1048576,0),0),""),C715)</f>
        <v/>
      </c>
      <c r="AU715" s="21" t="str">
        <f>IF(D715="",IF(OR(AND($H715&lt;&gt;"",D715=""),AND($F714=$F715,$AZ715&lt;&gt;""),COUNTA($H$3:$H$1048576,#REF!,$F$3:$F$1048576)&gt;COUNTA($H$3:$H715,#REF!,$F$3:$F715),$AZ715&lt;&gt;""),INDEX(AU$3:AU$1048576,MATCH(MAX($AQ$3:$AQ714),$AQ$3:$AQ$1048576,0),0),""),D715)</f>
        <v/>
      </c>
      <c r="AV715" s="21" t="str">
        <f>IF(E715="",IF(OR(AND($H715&lt;&gt;"",E715=""),AND($F714=$F715,$AZ715&lt;&gt;""),COUNTA($H$3:$H$1048576,#REF!,$F$3:$F$1048576)&gt;COUNTA($H$3:$H715,#REF!,$F$3:$F715),$AZ715&lt;&gt;""),INDEX(AV$3:AV$1048576,MATCH(MAX($AQ$3:$AQ714),$AQ$3:$AQ$1048576,0),0),""),E715)</f>
        <v/>
      </c>
      <c r="AW715" s="24" t="str">
        <f t="shared" ref="AW715:AW778" si="1204">IF(AV715="","",DATE(AT715,AU715,AV715))</f>
        <v/>
      </c>
      <c r="AX715" s="13" t="str">
        <f t="shared" ref="AX715:AX778" si="1205">IF(F715="","",F715)</f>
        <v/>
      </c>
      <c r="AY715" s="4" t="str">
        <f t="shared" ref="AY715:AY778" si="1206">IF(N715="",IF(AT715="","",$AY$1),N715)</f>
        <v/>
      </c>
      <c r="AZ715" s="4" t="str">
        <f>IF(AX715="",IF(OR(AND(H715&lt;&gt;"",F715=""),COUNTA($H$3:$H$1048576)&gt;COUNTA($H$3:$H715)),INDEX(AX$3:AX715,MATCH(MAX($AQ$3:AQ715),AQ$3:AQ715,0),0),""),AX715)</f>
        <v/>
      </c>
      <c r="BA715" s="4" t="str">
        <f>IF(AY715="",IF(AND(H715&lt;&gt;"",F715=""),INDEX(AY$3:AY715,MATCH(MAX($AQ$3:AQ715),AQ$3:AQ715,0),0),""),AY715)</f>
        <v/>
      </c>
      <c r="BB715" s="82" t="str">
        <f>IF(BC715="","",RANK(BC715,BC$3:BC$1048576,1)+COUNTIF($BC$3:BC715,BC715)-1)</f>
        <v/>
      </c>
      <c r="BC715" s="139" t="str">
        <f t="shared" ref="BC715:BC778" si="1207">IF(BG715="","",IF(COUNTIF(BG715,"*"&amp;$AT$1&amp;$AU$1&amp;$AV$1&amp;$AW$1&amp;"*"),AW715,""))</f>
        <v/>
      </c>
      <c r="BD715" s="46" t="str">
        <f t="shared" ref="BD715:BD778" si="1208">IF(OR(AT$1="",AT715=""),"",AT715&amp;AT$2)</f>
        <v/>
      </c>
      <c r="BE715" s="46" t="str">
        <f t="shared" ref="BE715:BE778" si="1209">IF(OR(AU$1="",AU715=""),"",AU715&amp;AU$2)</f>
        <v/>
      </c>
      <c r="BF715" s="46" t="str">
        <f t="shared" ref="BF715:BF778" si="1210">IF(OR(AV$1="",AV715=""),"",AV715&amp;AV$2)</f>
        <v/>
      </c>
      <c r="BG715" s="4" t="str">
        <f t="shared" ref="BG715:BG778" si="1211">IF(AZ715="","",IF(AND($AT$1="",$AU$1="",$AV$1="",$AW$1=""),AZ715,BD715&amp;BE715&amp;BF715&amp;IF($AW$1="","",IF(COUNTIF(AZ715,"*"&amp;$AW$1&amp;"*"),$AW$1,""))))</f>
        <v/>
      </c>
      <c r="BH715" s="180" t="str">
        <f t="shared" ref="BH715:BH778" si="1212">IF(AX715="",IF(AND(BI714="",BI715&lt;&gt;""),BI715,""),BI715)</f>
        <v/>
      </c>
      <c r="BI715" s="16" t="str">
        <f t="shared" ref="BI715:BI778" si="1213">IF(AW715="","",AW715&amp;"@"&amp;AZ715)</f>
        <v/>
      </c>
      <c r="BJ715" s="52" t="str">
        <f>IF(BI715="","",IF(W715="","",IF(AND(K715=$K$1,$K$1&lt;&gt;""),$BT$2,IFERROR(IF(INDEX(価格設定!$D$5:$D$1048576,MATCH(Q715,価格設定!$B$5:$B$1048576,0),0)=価格設定!$D$3,$BT$2,$BS$2),$BS$2))))</f>
        <v/>
      </c>
      <c r="BK715" s="16" t="str">
        <f>IF(BI715="","",IF(COUNTIF($BI$3:BI715,BI715)=1,1,IF(AND(BI714=BI715,BH715=""),BK714,COUNTIF($BH$3:BH715,BH715))))</f>
        <v/>
      </c>
      <c r="BL715" s="52" t="str">
        <f t="shared" ref="BL715:BL778" si="1214">IF(W715="","",W715)</f>
        <v/>
      </c>
      <c r="BM715" s="52" t="str">
        <f t="shared" ref="BM715:BM778" si="1215">IF(OR(BI715="",BJ715=""),"",BI715&amp;"@"&amp;BJ715&amp;"@"&amp;BK715)</f>
        <v/>
      </c>
      <c r="BN715" s="119" t="str">
        <f t="shared" ref="BN715:BN778" si="1216">IF(BI715="","",BI715&amp;"@"&amp;BY715&amp;"@"&amp;BK715)</f>
        <v/>
      </c>
      <c r="BO715" s="119" t="str">
        <f t="shared" ref="BO715:BO778" si="1217">IF(BI715="","",BI715&amp;"@"&amp;BK715)</f>
        <v/>
      </c>
      <c r="BP715" s="17" t="str">
        <f t="shared" ref="BP715:BP778" si="1218">IF($AZ715="","",U715)</f>
        <v/>
      </c>
      <c r="BQ715" s="17" t="str">
        <f t="shared" ref="BQ715:BQ778" si="1219">IF($AZ715="","",X715)</f>
        <v/>
      </c>
      <c r="BR715" s="17" t="str">
        <f>IF(OR(BP715="",COUNTIF($BO$3:BO715,BO715)&lt;&gt;1),"",SUMIF(BO$3:BO$1048576,BO715,BP$3:BP$1048576))</f>
        <v/>
      </c>
      <c r="BS715" s="17" t="str">
        <f t="shared" ref="BS715:BS778" si="1220">IF($BR715="","",SUMIF($BM$3:$BM$1048576,$BI715&amp;"@"&amp;BS$2&amp;"@"&amp;BK715,$BQ$3:$BQ$1048576))</f>
        <v/>
      </c>
      <c r="BT715" s="17" t="str">
        <f t="shared" ref="BT715:BT778" si="1221">IF($BR715="","",SUMIF($BM$3:$BM$1048576,$BI715&amp;"@"&amp;BT$2&amp;"@"&amp;BK715,$BQ$3:$BQ$1048576))</f>
        <v/>
      </c>
      <c r="BU715" s="17" t="str">
        <f t="shared" ref="BU715:BU778" si="1222">IF($BR715="","",SUM(BS715:BT715))</f>
        <v/>
      </c>
      <c r="BV715" s="24" t="str">
        <f t="shared" ref="BV715:BV778" si="1223">IF(AW715="","",AW715)</f>
        <v/>
      </c>
      <c r="BW715" s="24" t="str">
        <f t="shared" ref="BW715:BW778" si="1224">IF(AZ715="","",AZ715)</f>
        <v/>
      </c>
      <c r="BX715" s="24" t="str">
        <f t="shared" ref="BX715:BX778" si="1225">IF(H715="","",Q715)</f>
        <v/>
      </c>
      <c r="BY715" s="26" t="str">
        <f t="shared" ref="BY715:BY778" si="1226">IF(R715="","",R715)</f>
        <v/>
      </c>
      <c r="BZ715" s="26" t="str">
        <f t="shared" ref="BZ715:BZ778" si="1227">IF(I715="","",I715)</f>
        <v/>
      </c>
      <c r="CA715" s="26" t="str">
        <f t="shared" ref="CA715:CA778" si="1228">IF(T715="","",T715)</f>
        <v/>
      </c>
      <c r="CB715" s="66" t="str">
        <f t="shared" ref="CB715:CB778" si="1229">IF(W715="","",W715)</f>
        <v/>
      </c>
      <c r="CC715" s="65" t="str">
        <f t="shared" ref="CC715:CC778" si="1230">IF(X715="","",X715)</f>
        <v/>
      </c>
      <c r="CD715" s="26" t="str">
        <f t="shared" ref="CD715:CD778" si="1231">IF(U715="","",U715)</f>
        <v/>
      </c>
      <c r="CE715" s="26" t="str">
        <f t="shared" ref="CE715:CE778" si="1232">IF(V715="","",V715)</f>
        <v/>
      </c>
      <c r="CF715" s="193" t="str">
        <f t="shared" ref="CF715:CF778" si="1233">IF(L715="","",L715)</f>
        <v/>
      </c>
      <c r="CG715" s="193" t="str">
        <f t="shared" ref="CG715:CG778" si="1234">IF(M715="","",M715)</f>
        <v/>
      </c>
      <c r="CH715" s="26" t="str">
        <f t="shared" ref="CH715:CH778" si="1235">IF(BA715="","",BA715)</f>
        <v/>
      </c>
      <c r="CI715" s="26" t="str">
        <f t="shared" ref="CI715:CI778" si="1236">IF(O715="","",O715)</f>
        <v/>
      </c>
      <c r="CJ715" s="65" t="str">
        <f t="shared" ref="CJ715:CJ778" si="1237">IF(Y715="","",Y715)</f>
        <v/>
      </c>
      <c r="CK715" s="65" t="str">
        <f t="shared" ref="CK715:CK778" si="1238">IF(Z715="","",Z715)</f>
        <v/>
      </c>
      <c r="CL715" s="64" t="str">
        <f t="shared" ref="CL715:CL778" si="1239">IF(AA715="","",AA715)</f>
        <v/>
      </c>
      <c r="CM715" s="64" t="str">
        <f t="shared" ref="CM715:CM778" si="1240">IF(AB715="","",AB715)</f>
        <v/>
      </c>
      <c r="CN715" s="65" t="str">
        <f t="shared" ref="CN715:CN778" si="1241">IF(AC715="","",AC715)</f>
        <v/>
      </c>
      <c r="CP715" s="63" t="str">
        <f>IF(BH715="","",MAX($CP$3:CP714)+1)</f>
        <v/>
      </c>
      <c r="CQ715" s="24" t="str">
        <f t="shared" ref="CQ715:CQ778" si="1242">IF(CP715="","",AW715)</f>
        <v/>
      </c>
      <c r="CR715" s="24" t="str">
        <f t="shared" ref="CR715:CR778" si="1243">IF(L715="","",L715)</f>
        <v/>
      </c>
      <c r="CS715" s="24" t="str">
        <f t="shared" ref="CS715:CS778" si="1244">IF(M715="","",M715)</f>
        <v/>
      </c>
      <c r="CT715" s="58" t="str">
        <f>IF(BO715="","",COUNTIF($BO$3:BO715,BO715)&amp;"@"&amp;BO715)</f>
        <v/>
      </c>
      <c r="CU715" s="16" t="str">
        <f t="shared" si="1182"/>
        <v/>
      </c>
      <c r="CV715" s="63" t="str">
        <f t="shared" ref="CV715:CV778" si="1245">IF(BZ715="","",BZ715)</f>
        <v/>
      </c>
      <c r="CW715" s="16" t="str">
        <f t="shared" ref="CW715:CW778" si="1246">IF(OR(T715="",0&gt;T715),"",T715)</f>
        <v/>
      </c>
      <c r="CX715" s="16" t="str">
        <f t="shared" ref="CX715:CX778" si="1247">IF(U715="","",U715)</f>
        <v/>
      </c>
      <c r="CY715" s="16" t="str">
        <f t="shared" ref="CY715:CY778" si="1248">IF(O715="","",O715)</f>
        <v/>
      </c>
      <c r="CZ715" s="85" t="str">
        <f t="shared" ref="CZ715:CZ778" si="1249">IF($CP715="","",CN715)</f>
        <v/>
      </c>
      <c r="DA715" s="16" t="str">
        <f t="shared" ref="DA715:DA778" si="1250">IF(OR($CP715="",COUNTIF(CY715,"*"&amp;$O$1&amp;"*")),"",CK715)</f>
        <v/>
      </c>
      <c r="DB715" s="16" t="str">
        <f t="shared" ref="DB715:DB778" si="1251">IF(OR($CP715="",COUNTIF(CY715,"*"&amp;$O$1&amp;"*")),"",CJ715)</f>
        <v/>
      </c>
      <c r="DC715" s="28" t="str">
        <f>IF(CP715="","",$DC$1&amp;(INDEX(価格設定!D$1:XFD$3,ROW(価格設定!$D$3),MATCH($AW715,価格設定!D$1:XFD$1,1))*100)&amp;"%")</f>
        <v/>
      </c>
      <c r="DD715" s="28" t="str">
        <f>IF(CP715="","",$DD$1&amp;(INDEX(価格設定!D$1:XFD$3,ROW(価格設定!$D$2),MATCH($AW715,価格設定!D$1:XFD$1,1))*100)&amp;"%")</f>
        <v/>
      </c>
      <c r="DE715" s="29" t="str">
        <f t="shared" ref="DE715:DE778" si="1252">IF(P715="","",P715)</f>
        <v/>
      </c>
      <c r="DG715" s="58" t="str">
        <f t="shared" ref="DG715:DG778" si="1253">IF(AW715="","",AW715)</f>
        <v/>
      </c>
      <c r="DH715" s="58" t="str">
        <f t="shared" ref="DH715:DH778" si="1254">IF(BA715="","",BA715)</f>
        <v/>
      </c>
      <c r="DI715" s="58" t="str">
        <f t="shared" ref="DI715:DI778" si="1255">IF(DG715="","",DG715&amp;DH715)</f>
        <v/>
      </c>
      <c r="DJ715" s="85" t="str">
        <f t="shared" ref="DJ715:DJ778" si="1256">IF(CN715="","",CN715)</f>
        <v/>
      </c>
      <c r="DL715" s="58" t="str">
        <f>IF(COUNTIF(DG$3:DG$1048576,DG715)=COUNTIF($DG$3:$DG715,DG715),DG715,"")</f>
        <v/>
      </c>
      <c r="DM715" s="85" t="str">
        <f t="shared" ref="DM715:DM778" si="1257">IF(DL715="","",SUMIF(DI$3:DI$1048576,DL715&amp;$DM$2,DJ$3:DJ$1048576))</f>
        <v/>
      </c>
      <c r="DN715" s="85" t="str">
        <f t="shared" si="1183"/>
        <v/>
      </c>
      <c r="DO715" s="85" t="str">
        <f t="shared" si="1183"/>
        <v/>
      </c>
      <c r="DP715" s="303"/>
      <c r="DQ715" s="17" t="str">
        <f t="shared" si="1184"/>
        <v/>
      </c>
      <c r="DR715" s="17" t="str">
        <f t="shared" si="1185"/>
        <v/>
      </c>
      <c r="DS715" s="17" t="str">
        <f t="shared" si="1186"/>
        <v/>
      </c>
      <c r="DU715" s="16" t="str">
        <f t="shared" ref="DU715:DU778" si="1258">IF(B715="","",B715)</f>
        <v/>
      </c>
      <c r="DV715" s="16" t="str">
        <f>IF(DU715="","",COUNT($DU$3:DU715))</f>
        <v/>
      </c>
      <c r="DW715" s="16" t="str">
        <f t="shared" ref="DW715:DW778" si="1259">IF($DV$2=0,IF(DU715="","",DU715),IF(DV715="","",DV715))</f>
        <v/>
      </c>
      <c r="DX715" s="16" t="str">
        <f t="shared" ref="DX715:DX778" si="1260">IF(B715="","",BO715)</f>
        <v/>
      </c>
      <c r="DY715" s="16" t="str">
        <f>IF(DZ715="","",COUNTIF(DZ$3:DZ715,DZ715))</f>
        <v/>
      </c>
      <c r="DZ715" s="16" t="str">
        <f t="shared" ref="DZ715:DZ778" si="1261">IFERROR(IF(BO715=INDEX(BO$3:BO$1048576,MATCH($DW$2,DW$3:DW$1048576,0),0),INDEX(BO$3:BO$1048576,MATCH($DW$2,DW$3:DW$1048576,0),0),""),"")</f>
        <v/>
      </c>
      <c r="EA715" s="16" t="str">
        <f t="shared" ref="EA715:EA778" si="1262">IF(OR(DZ715="",DU715=0,AZ715="なし"),"",AZ715&amp;IF(G715="",$EA$1,"　"&amp;G715))</f>
        <v/>
      </c>
      <c r="EB715" s="16" t="str">
        <f t="shared" ref="EB715:EB778" si="1263">IF(DZ715="","",CU715)</f>
        <v/>
      </c>
      <c r="EC715" s="16" t="str">
        <f t="shared" ref="EC715:EC778" si="1264">IF($DZ715="","",CV715)</f>
        <v/>
      </c>
      <c r="ED715" s="16" t="str">
        <f t="shared" ref="ED715:ED778" si="1265">IF($DZ715="","",CW715)</f>
        <v/>
      </c>
      <c r="EE715" s="16" t="str">
        <f t="shared" ref="EE715:EE778" si="1266">IF($DZ715="","",CX715)</f>
        <v/>
      </c>
      <c r="EF715" s="16" t="str">
        <f t="shared" ref="EF715:EF778" si="1267">IF($DZ715="","",CY715)</f>
        <v/>
      </c>
      <c r="EG715" s="16" t="str">
        <f t="shared" ref="EG715:EG778" si="1268">IF($DZ715="","",CZ715)</f>
        <v/>
      </c>
      <c r="EH715" s="16" t="str">
        <f t="shared" ref="EH715:EH778" si="1269">IF($DZ715="","",DA715)</f>
        <v/>
      </c>
      <c r="EI715" s="16" t="str">
        <f t="shared" ref="EI715:EI778" si="1270">IF($DZ715="","",DB715)</f>
        <v/>
      </c>
      <c r="EJ715" s="16" t="str">
        <f t="shared" ref="EJ715:EJ778" si="1271">IF($DZ715="","",DC715)</f>
        <v/>
      </c>
      <c r="EK715" s="16" t="str">
        <f t="shared" ref="EK715:EK778" si="1272">IF($DZ715="","",DD715)</f>
        <v/>
      </c>
      <c r="EL715" s="58" t="str">
        <f t="shared" ref="EL715:EL778" si="1273">IF(OR($DY715="",CQ715=""),"",CQ715)</f>
        <v/>
      </c>
      <c r="EM715" s="58" t="str">
        <f>IF(OR($DZ715="",CR715=""),IF($EL715="","",$EL715),IF(OR(CR715="なし",CR715=0),領収書!$H$1,CR715))</f>
        <v/>
      </c>
      <c r="EN715" s="58" t="str">
        <f>IF(OR($DZ715="",CS715=""),IF($EL715="","",$EL715),IF(OR(CS715="なし",CS715=0),入力!$EN$1,CS715))</f>
        <v/>
      </c>
      <c r="EO715" s="63" t="str">
        <f t="shared" ref="EO715:EO778" si="1274">IF(OR(DX715="",DE715=""),"",DE715)</f>
        <v/>
      </c>
      <c r="EP715" s="63" t="str">
        <f t="shared" ref="EP715:EP778" si="1275">IF(COUNTIF(DX$3:DX$1048576,BO715),BO715,"")</f>
        <v/>
      </c>
      <c r="ER715" s="16" t="str">
        <f>IF(AND(COUNTIF($ET$3:ET715,ET715)=1,ET715&lt;&gt;""),MAX($ER$3:ER714)+1,"")</f>
        <v/>
      </c>
      <c r="ES715" s="16" t="str">
        <f>IF(価格設定!B717="","",価格設定!B717)</f>
        <v/>
      </c>
      <c r="ET715" s="16" t="str">
        <f>IF(価格設定!C717="","",価格設定!C717)</f>
        <v/>
      </c>
      <c r="EV715" s="16" t="str">
        <f t="shared" si="1187"/>
        <v/>
      </c>
      <c r="EW715" s="16" t="str">
        <f t="shared" ref="EW715:EW778" si="1276">IFERROR(IF(EV715="","",INDEX(ET$3:ET$1048576,MATCH(EV715,ER$3:ER$1048576,0),0)),"")</f>
        <v/>
      </c>
    </row>
    <row r="716" spans="1:153" ht="30" customHeight="1" x14ac:dyDescent="0.2">
      <c r="A716" s="225"/>
      <c r="B716" s="212"/>
      <c r="C716" s="221"/>
      <c r="D716" s="164"/>
      <c r="E716" s="165"/>
      <c r="F716" s="166"/>
      <c r="G716" s="167"/>
      <c r="H716" s="179"/>
      <c r="I716" s="306"/>
      <c r="J716" s="169"/>
      <c r="K716" s="179"/>
      <c r="L716" s="186"/>
      <c r="M716" s="186"/>
      <c r="N716" s="168"/>
      <c r="O716" s="170"/>
      <c r="P716" s="212"/>
      <c r="Q716" s="179" t="str">
        <f>IFERROR(IF(H716="","",IFERROR(INDEX(価格設定!$B$5:$B$1048576,MATCH(H716,価格設定!$B$5:$B$1048576,0),0),INDEX(価格設定!$B$5:$B$1048576,MATCH("*"&amp;H716&amp;"*",価格設定!$B$5:$B$1048576,0),0))),H716)</f>
        <v/>
      </c>
      <c r="R716" s="250" t="str">
        <f>IFERROR(IF(Q716="",IF(K716="","",K716),IF(K716="",IF(INDEX(価格設定!$C$5:$C$1048576,MATCH(Q716,価格設定!$B$5:$B$1048576,0),0)=0,"",INDEX(価格設定!$C$5:$C$1048576,MATCH(Q716,価格設定!$B$5:$B$1048576,0),0)),IF(K716="なし","",K716))),"")</f>
        <v/>
      </c>
      <c r="S716" s="308" t="str">
        <f t="shared" si="1188"/>
        <v/>
      </c>
      <c r="T716" s="126" t="str">
        <f>IFERROR(IF(J716="",IF(INDEX(価格設定!$E$5:$R$1048576,MATCH($Q716,価格設定!B$5:B$1048576,0),MATCH($AW716,価格設定!E$1:X$1,1))=0,"",INDEX(価格設定!$E$5:$R$1048576,MATCH($Q716,価格設定!B$5:B$1048576,0),MATCH($AW716,価格設定!E$1:X$1,1))),J716),"")</f>
        <v/>
      </c>
      <c r="U716" s="126" t="str">
        <f t="shared" si="1189"/>
        <v/>
      </c>
      <c r="V716" s="132" t="str">
        <f t="shared" si="1190"/>
        <v/>
      </c>
      <c r="W716" s="127" t="str">
        <f>IFERROR(IF(OR(T716="",T716&lt;0),"",IFERROR(INDEX(価格設定!E$2:X$3,IF(AND(K716=$K$1,$K$1&lt;&gt;""),ROW(価格設定!$D$3)-1,MATCH(INDEX(価格設定!$D$5:$D$1048576,MATCH(Q716,価格設定!$B$5:$B$1048576,0),0),価格設定!$D$2:$D$3,0)),MATCH($AW716,価格設定!E$1:X$1,1)),INDEX(価格設定!E$2:X$2,0,MATCH($AW716,価格設定!E$1:X$1,1)))),"")</f>
        <v/>
      </c>
      <c r="X716" s="126" t="str">
        <f t="shared" si="1181"/>
        <v/>
      </c>
      <c r="Y716" s="128" t="str">
        <f t="shared" si="1191"/>
        <v/>
      </c>
      <c r="Z716" s="126" t="str">
        <f t="shared" si="1192"/>
        <v/>
      </c>
      <c r="AA716" s="129" t="str">
        <f t="shared" si="1193"/>
        <v/>
      </c>
      <c r="AB716" s="126" t="str">
        <f t="shared" si="1194"/>
        <v/>
      </c>
      <c r="AC716" s="280" t="str">
        <f t="shared" si="1195"/>
        <v/>
      </c>
      <c r="AD716" s="15"/>
      <c r="AE716" s="204" t="str">
        <f>IF(AF716="","",COUNT($AF$3:AF716))</f>
        <v/>
      </c>
      <c r="AF716" s="206" t="str">
        <f t="shared" si="1196"/>
        <v/>
      </c>
      <c r="AG716" s="204" t="str">
        <f t="shared" si="1197"/>
        <v/>
      </c>
      <c r="AH716" s="204" t="str">
        <f t="shared" si="1198"/>
        <v/>
      </c>
      <c r="AI716" s="287"/>
      <c r="AJ716" s="15"/>
      <c r="AK716" s="138" t="str">
        <f t="shared" si="1199"/>
        <v/>
      </c>
      <c r="AL716" s="131" t="str">
        <f t="shared" si="1200"/>
        <v/>
      </c>
      <c r="AM716" s="131" t="str">
        <f t="shared" si="1201"/>
        <v/>
      </c>
      <c r="AN716" s="313" t="str">
        <f t="shared" si="1202"/>
        <v/>
      </c>
      <c r="AO716" s="316" t="str">
        <f t="shared" si="1203"/>
        <v/>
      </c>
      <c r="AP716" s="18"/>
      <c r="AQ716" s="3" t="str">
        <f>IF(F716="","",MAX($AQ$3:AQ715)+1)</f>
        <v/>
      </c>
      <c r="AR716" s="3" t="str">
        <f>IF(OR(AQ716="",BB716=""),"",MAX($AR$3:AR715)+1)</f>
        <v/>
      </c>
      <c r="AS716" s="3" t="str">
        <f>IF(CQ716="","",RANK(CQ716,CQ$3:CQ$1048576,1)+COUNTIF($CQ$3:CQ716,CQ716)-1)</f>
        <v/>
      </c>
      <c r="AT716" s="21" t="str">
        <f>IF(C716="",IF(OR(AND($H716&lt;&gt;"",C716=""),AND($F715=$F716,$AZ716&lt;&gt;""),COUNTA($H$3:$H$1048576,#REF!,$F$3:$F$1048576)&gt;COUNTA($H$3:$H716,#REF!,$F$3:$F716),$AZ716&lt;&gt;""),INDEX(AT$3:AT$1048576,MATCH(MAX($AQ$3:$AQ715),$AQ$3:$AQ$1048576,0),0),""),C716)</f>
        <v/>
      </c>
      <c r="AU716" s="21" t="str">
        <f>IF(D716="",IF(OR(AND($H716&lt;&gt;"",D716=""),AND($F715=$F716,$AZ716&lt;&gt;""),COUNTA($H$3:$H$1048576,#REF!,$F$3:$F$1048576)&gt;COUNTA($H$3:$H716,#REF!,$F$3:$F716),$AZ716&lt;&gt;""),INDEX(AU$3:AU$1048576,MATCH(MAX($AQ$3:$AQ715),$AQ$3:$AQ$1048576,0),0),""),D716)</f>
        <v/>
      </c>
      <c r="AV716" s="21" t="str">
        <f>IF(E716="",IF(OR(AND($H716&lt;&gt;"",E716=""),AND($F715=$F716,$AZ716&lt;&gt;""),COUNTA($H$3:$H$1048576,#REF!,$F$3:$F$1048576)&gt;COUNTA($H$3:$H716,#REF!,$F$3:$F716),$AZ716&lt;&gt;""),INDEX(AV$3:AV$1048576,MATCH(MAX($AQ$3:$AQ715),$AQ$3:$AQ$1048576,0),0),""),E716)</f>
        <v/>
      </c>
      <c r="AW716" s="24" t="str">
        <f t="shared" si="1204"/>
        <v/>
      </c>
      <c r="AX716" s="13" t="str">
        <f t="shared" si="1205"/>
        <v/>
      </c>
      <c r="AY716" s="4" t="str">
        <f t="shared" si="1206"/>
        <v/>
      </c>
      <c r="AZ716" s="4" t="str">
        <f>IF(AX716="",IF(OR(AND(H716&lt;&gt;"",F716=""),COUNTA($H$3:$H$1048576)&gt;COUNTA($H$3:$H716)),INDEX(AX$3:AX716,MATCH(MAX($AQ$3:AQ716),AQ$3:AQ716,0),0),""),AX716)</f>
        <v/>
      </c>
      <c r="BA716" s="4" t="str">
        <f>IF(AY716="",IF(AND(H716&lt;&gt;"",F716=""),INDEX(AY$3:AY716,MATCH(MAX($AQ$3:AQ716),AQ$3:AQ716,0),0),""),AY716)</f>
        <v/>
      </c>
      <c r="BB716" s="82" t="str">
        <f>IF(BC716="","",RANK(BC716,BC$3:BC$1048576,1)+COUNTIF($BC$3:BC716,BC716)-1)</f>
        <v/>
      </c>
      <c r="BC716" s="139" t="str">
        <f t="shared" si="1207"/>
        <v/>
      </c>
      <c r="BD716" s="46" t="str">
        <f t="shared" si="1208"/>
        <v/>
      </c>
      <c r="BE716" s="46" t="str">
        <f t="shared" si="1209"/>
        <v/>
      </c>
      <c r="BF716" s="46" t="str">
        <f t="shared" si="1210"/>
        <v/>
      </c>
      <c r="BG716" s="4" t="str">
        <f t="shared" si="1211"/>
        <v/>
      </c>
      <c r="BH716" s="180" t="str">
        <f t="shared" si="1212"/>
        <v/>
      </c>
      <c r="BI716" s="16" t="str">
        <f t="shared" si="1213"/>
        <v/>
      </c>
      <c r="BJ716" s="52" t="str">
        <f>IF(BI716="","",IF(W716="","",IF(AND(K716=$K$1,$K$1&lt;&gt;""),$BT$2,IFERROR(IF(INDEX(価格設定!$D$5:$D$1048576,MATCH(Q716,価格設定!$B$5:$B$1048576,0),0)=価格設定!$D$3,$BT$2,$BS$2),$BS$2))))</f>
        <v/>
      </c>
      <c r="BK716" s="16" t="str">
        <f>IF(BI716="","",IF(COUNTIF($BI$3:BI716,BI716)=1,1,IF(AND(BI715=BI716,BH716=""),BK715,COUNTIF($BH$3:BH716,BH716))))</f>
        <v/>
      </c>
      <c r="BL716" s="52" t="str">
        <f t="shared" si="1214"/>
        <v/>
      </c>
      <c r="BM716" s="52" t="str">
        <f t="shared" si="1215"/>
        <v/>
      </c>
      <c r="BN716" s="119" t="str">
        <f t="shared" si="1216"/>
        <v/>
      </c>
      <c r="BO716" s="119" t="str">
        <f t="shared" si="1217"/>
        <v/>
      </c>
      <c r="BP716" s="17" t="str">
        <f t="shared" si="1218"/>
        <v/>
      </c>
      <c r="BQ716" s="17" t="str">
        <f t="shared" si="1219"/>
        <v/>
      </c>
      <c r="BR716" s="17" t="str">
        <f>IF(OR(BP716="",COUNTIF($BO$3:BO716,BO716)&lt;&gt;1),"",SUMIF(BO$3:BO$1048576,BO716,BP$3:BP$1048576))</f>
        <v/>
      </c>
      <c r="BS716" s="17" t="str">
        <f t="shared" si="1220"/>
        <v/>
      </c>
      <c r="BT716" s="17" t="str">
        <f t="shared" si="1221"/>
        <v/>
      </c>
      <c r="BU716" s="17" t="str">
        <f t="shared" si="1222"/>
        <v/>
      </c>
      <c r="BV716" s="24" t="str">
        <f t="shared" si="1223"/>
        <v/>
      </c>
      <c r="BW716" s="24" t="str">
        <f t="shared" si="1224"/>
        <v/>
      </c>
      <c r="BX716" s="24" t="str">
        <f t="shared" si="1225"/>
        <v/>
      </c>
      <c r="BY716" s="26" t="str">
        <f t="shared" si="1226"/>
        <v/>
      </c>
      <c r="BZ716" s="26" t="str">
        <f t="shared" si="1227"/>
        <v/>
      </c>
      <c r="CA716" s="26" t="str">
        <f t="shared" si="1228"/>
        <v/>
      </c>
      <c r="CB716" s="66" t="str">
        <f t="shared" si="1229"/>
        <v/>
      </c>
      <c r="CC716" s="65" t="str">
        <f t="shared" si="1230"/>
        <v/>
      </c>
      <c r="CD716" s="26" t="str">
        <f t="shared" si="1231"/>
        <v/>
      </c>
      <c r="CE716" s="26" t="str">
        <f t="shared" si="1232"/>
        <v/>
      </c>
      <c r="CF716" s="193" t="str">
        <f t="shared" si="1233"/>
        <v/>
      </c>
      <c r="CG716" s="193" t="str">
        <f t="shared" si="1234"/>
        <v/>
      </c>
      <c r="CH716" s="26" t="str">
        <f t="shared" si="1235"/>
        <v/>
      </c>
      <c r="CI716" s="26" t="str">
        <f t="shared" si="1236"/>
        <v/>
      </c>
      <c r="CJ716" s="65" t="str">
        <f t="shared" si="1237"/>
        <v/>
      </c>
      <c r="CK716" s="65" t="str">
        <f t="shared" si="1238"/>
        <v/>
      </c>
      <c r="CL716" s="64" t="str">
        <f t="shared" si="1239"/>
        <v/>
      </c>
      <c r="CM716" s="64" t="str">
        <f t="shared" si="1240"/>
        <v/>
      </c>
      <c r="CN716" s="65" t="str">
        <f t="shared" si="1241"/>
        <v/>
      </c>
      <c r="CP716" s="63" t="str">
        <f>IF(BH716="","",MAX($CP$3:CP715)+1)</f>
        <v/>
      </c>
      <c r="CQ716" s="24" t="str">
        <f t="shared" si="1242"/>
        <v/>
      </c>
      <c r="CR716" s="24" t="str">
        <f t="shared" si="1243"/>
        <v/>
      </c>
      <c r="CS716" s="24" t="str">
        <f t="shared" si="1244"/>
        <v/>
      </c>
      <c r="CT716" s="58" t="str">
        <f>IF(BO716="","",COUNTIF($BO$3:BO716,BO716)&amp;"@"&amp;BO716)</f>
        <v/>
      </c>
      <c r="CU716" s="16" t="str">
        <f t="shared" si="1182"/>
        <v/>
      </c>
      <c r="CV716" s="63" t="str">
        <f t="shared" si="1245"/>
        <v/>
      </c>
      <c r="CW716" s="16" t="str">
        <f t="shared" si="1246"/>
        <v/>
      </c>
      <c r="CX716" s="16" t="str">
        <f t="shared" si="1247"/>
        <v/>
      </c>
      <c r="CY716" s="16" t="str">
        <f t="shared" si="1248"/>
        <v/>
      </c>
      <c r="CZ716" s="85" t="str">
        <f t="shared" si="1249"/>
        <v/>
      </c>
      <c r="DA716" s="16" t="str">
        <f t="shared" si="1250"/>
        <v/>
      </c>
      <c r="DB716" s="16" t="str">
        <f t="shared" si="1251"/>
        <v/>
      </c>
      <c r="DC716" s="28" t="str">
        <f>IF(CP716="","",$DC$1&amp;(INDEX(価格設定!D$1:XFD$3,ROW(価格設定!$D$3),MATCH($AW716,価格設定!D$1:XFD$1,1))*100)&amp;"%")</f>
        <v/>
      </c>
      <c r="DD716" s="28" t="str">
        <f>IF(CP716="","",$DD$1&amp;(INDEX(価格設定!D$1:XFD$3,ROW(価格設定!$D$2),MATCH($AW716,価格設定!D$1:XFD$1,1))*100)&amp;"%")</f>
        <v/>
      </c>
      <c r="DE716" s="29" t="str">
        <f t="shared" si="1252"/>
        <v/>
      </c>
      <c r="DG716" s="58" t="str">
        <f t="shared" si="1253"/>
        <v/>
      </c>
      <c r="DH716" s="58" t="str">
        <f t="shared" si="1254"/>
        <v/>
      </c>
      <c r="DI716" s="58" t="str">
        <f t="shared" si="1255"/>
        <v/>
      </c>
      <c r="DJ716" s="85" t="str">
        <f t="shared" si="1256"/>
        <v/>
      </c>
      <c r="DL716" s="58" t="str">
        <f>IF(COUNTIF(DG$3:DG$1048576,DG716)=COUNTIF($DG$3:$DG716,DG716),DG716,"")</f>
        <v/>
      </c>
      <c r="DM716" s="85" t="str">
        <f t="shared" si="1257"/>
        <v/>
      </c>
      <c r="DN716" s="85" t="str">
        <f t="shared" si="1183"/>
        <v/>
      </c>
      <c r="DO716" s="85" t="str">
        <f t="shared" si="1183"/>
        <v/>
      </c>
      <c r="DP716" s="303"/>
      <c r="DQ716" s="17" t="str">
        <f t="shared" si="1184"/>
        <v/>
      </c>
      <c r="DR716" s="17" t="str">
        <f t="shared" si="1185"/>
        <v/>
      </c>
      <c r="DS716" s="17" t="str">
        <f t="shared" si="1186"/>
        <v/>
      </c>
      <c r="DU716" s="16" t="str">
        <f t="shared" si="1258"/>
        <v/>
      </c>
      <c r="DV716" s="16" t="str">
        <f>IF(DU716="","",COUNT($DU$3:DU716))</f>
        <v/>
      </c>
      <c r="DW716" s="16" t="str">
        <f t="shared" si="1259"/>
        <v/>
      </c>
      <c r="DX716" s="16" t="str">
        <f t="shared" si="1260"/>
        <v/>
      </c>
      <c r="DY716" s="16" t="str">
        <f>IF(DZ716="","",COUNTIF(DZ$3:DZ716,DZ716))</f>
        <v/>
      </c>
      <c r="DZ716" s="16" t="str">
        <f t="shared" si="1261"/>
        <v/>
      </c>
      <c r="EA716" s="16" t="str">
        <f t="shared" si="1262"/>
        <v/>
      </c>
      <c r="EB716" s="16" t="str">
        <f t="shared" si="1263"/>
        <v/>
      </c>
      <c r="EC716" s="16" t="str">
        <f t="shared" si="1264"/>
        <v/>
      </c>
      <c r="ED716" s="16" t="str">
        <f t="shared" si="1265"/>
        <v/>
      </c>
      <c r="EE716" s="16" t="str">
        <f t="shared" si="1266"/>
        <v/>
      </c>
      <c r="EF716" s="16" t="str">
        <f t="shared" si="1267"/>
        <v/>
      </c>
      <c r="EG716" s="16" t="str">
        <f t="shared" si="1268"/>
        <v/>
      </c>
      <c r="EH716" s="16" t="str">
        <f t="shared" si="1269"/>
        <v/>
      </c>
      <c r="EI716" s="16" t="str">
        <f t="shared" si="1270"/>
        <v/>
      </c>
      <c r="EJ716" s="16" t="str">
        <f t="shared" si="1271"/>
        <v/>
      </c>
      <c r="EK716" s="16" t="str">
        <f t="shared" si="1272"/>
        <v/>
      </c>
      <c r="EL716" s="58" t="str">
        <f t="shared" si="1273"/>
        <v/>
      </c>
      <c r="EM716" s="58" t="str">
        <f>IF(OR($DZ716="",CR716=""),IF($EL716="","",$EL716),IF(OR(CR716="なし",CR716=0),領収書!$H$1,CR716))</f>
        <v/>
      </c>
      <c r="EN716" s="58" t="str">
        <f>IF(OR($DZ716="",CS716=""),IF($EL716="","",$EL716),IF(OR(CS716="なし",CS716=0),入力!$EN$1,CS716))</f>
        <v/>
      </c>
      <c r="EO716" s="63" t="str">
        <f t="shared" si="1274"/>
        <v/>
      </c>
      <c r="EP716" s="63" t="str">
        <f t="shared" si="1275"/>
        <v/>
      </c>
      <c r="ER716" s="16" t="str">
        <f>IF(AND(COUNTIF($ET$3:ET716,ET716)=1,ET716&lt;&gt;""),MAX($ER$3:ER715)+1,"")</f>
        <v/>
      </c>
      <c r="ES716" s="16" t="str">
        <f>IF(価格設定!B718="","",価格設定!B718)</f>
        <v/>
      </c>
      <c r="ET716" s="16" t="str">
        <f>IF(価格設定!C718="","",価格設定!C718)</f>
        <v/>
      </c>
      <c r="EV716" s="16" t="str">
        <f t="shared" si="1187"/>
        <v/>
      </c>
      <c r="EW716" s="16" t="str">
        <f t="shared" si="1276"/>
        <v/>
      </c>
    </row>
    <row r="717" spans="1:153" ht="30" customHeight="1" x14ac:dyDescent="0.2">
      <c r="A717" s="225"/>
      <c r="B717" s="212"/>
      <c r="C717" s="221"/>
      <c r="D717" s="164"/>
      <c r="E717" s="165"/>
      <c r="F717" s="166"/>
      <c r="G717" s="167"/>
      <c r="H717" s="179"/>
      <c r="I717" s="306"/>
      <c r="J717" s="169"/>
      <c r="K717" s="179"/>
      <c r="L717" s="186"/>
      <c r="M717" s="186"/>
      <c r="N717" s="168"/>
      <c r="O717" s="170"/>
      <c r="P717" s="212"/>
      <c r="Q717" s="179" t="str">
        <f>IFERROR(IF(H717="","",IFERROR(INDEX(価格設定!$B$5:$B$1048576,MATCH(H717,価格設定!$B$5:$B$1048576,0),0),INDEX(価格設定!$B$5:$B$1048576,MATCH("*"&amp;H717&amp;"*",価格設定!$B$5:$B$1048576,0),0))),H717)</f>
        <v/>
      </c>
      <c r="R717" s="250" t="str">
        <f>IFERROR(IF(Q717="",IF(K717="","",K717),IF(K717="",IF(INDEX(価格設定!$C$5:$C$1048576,MATCH(Q717,価格設定!$B$5:$B$1048576,0),0)=0,"",INDEX(価格設定!$C$5:$C$1048576,MATCH(Q717,価格設定!$B$5:$B$1048576,0),0)),IF(K717="なし","",K717))),"")</f>
        <v/>
      </c>
      <c r="S717" s="308" t="str">
        <f t="shared" si="1188"/>
        <v/>
      </c>
      <c r="T717" s="126" t="str">
        <f>IFERROR(IF(J717="",IF(INDEX(価格設定!$E$5:$R$1048576,MATCH($Q717,価格設定!B$5:B$1048576,0),MATCH($AW717,価格設定!E$1:X$1,1))=0,"",INDEX(価格設定!$E$5:$R$1048576,MATCH($Q717,価格設定!B$5:B$1048576,0),MATCH($AW717,価格設定!E$1:X$1,1))),J717),"")</f>
        <v/>
      </c>
      <c r="U717" s="126" t="str">
        <f t="shared" si="1189"/>
        <v/>
      </c>
      <c r="V717" s="132" t="str">
        <f t="shared" si="1190"/>
        <v/>
      </c>
      <c r="W717" s="127" t="str">
        <f>IFERROR(IF(OR(T717="",T717&lt;0),"",IFERROR(INDEX(価格設定!E$2:X$3,IF(AND(K717=$K$1,$K$1&lt;&gt;""),ROW(価格設定!$D$3)-1,MATCH(INDEX(価格設定!$D$5:$D$1048576,MATCH(Q717,価格設定!$B$5:$B$1048576,0),0),価格設定!$D$2:$D$3,0)),MATCH($AW717,価格設定!E$1:X$1,1)),INDEX(価格設定!E$2:X$2,0,MATCH($AW717,価格設定!E$1:X$1,1)))),"")</f>
        <v/>
      </c>
      <c r="X717" s="126" t="str">
        <f t="shared" si="1181"/>
        <v/>
      </c>
      <c r="Y717" s="128" t="str">
        <f t="shared" si="1191"/>
        <v/>
      </c>
      <c r="Z717" s="126" t="str">
        <f t="shared" si="1192"/>
        <v/>
      </c>
      <c r="AA717" s="129" t="str">
        <f t="shared" si="1193"/>
        <v/>
      </c>
      <c r="AB717" s="126" t="str">
        <f t="shared" si="1194"/>
        <v/>
      </c>
      <c r="AC717" s="280" t="str">
        <f t="shared" si="1195"/>
        <v/>
      </c>
      <c r="AD717" s="15"/>
      <c r="AE717" s="204" t="str">
        <f>IF(AF717="","",COUNT($AF$3:AF717))</f>
        <v/>
      </c>
      <c r="AF717" s="206" t="str">
        <f t="shared" si="1196"/>
        <v/>
      </c>
      <c r="AG717" s="204" t="str">
        <f t="shared" si="1197"/>
        <v/>
      </c>
      <c r="AH717" s="204" t="str">
        <f t="shared" si="1198"/>
        <v/>
      </c>
      <c r="AI717" s="287"/>
      <c r="AJ717" s="15"/>
      <c r="AK717" s="138" t="str">
        <f t="shared" si="1199"/>
        <v/>
      </c>
      <c r="AL717" s="131" t="str">
        <f t="shared" si="1200"/>
        <v/>
      </c>
      <c r="AM717" s="131" t="str">
        <f t="shared" si="1201"/>
        <v/>
      </c>
      <c r="AN717" s="313" t="str">
        <f t="shared" si="1202"/>
        <v/>
      </c>
      <c r="AO717" s="316" t="str">
        <f t="shared" si="1203"/>
        <v/>
      </c>
      <c r="AP717" s="18"/>
      <c r="AQ717" s="3" t="str">
        <f>IF(F717="","",MAX($AQ$3:AQ716)+1)</f>
        <v/>
      </c>
      <c r="AR717" s="3" t="str">
        <f>IF(OR(AQ717="",BB717=""),"",MAX($AR$3:AR716)+1)</f>
        <v/>
      </c>
      <c r="AS717" s="3" t="str">
        <f>IF(CQ717="","",RANK(CQ717,CQ$3:CQ$1048576,1)+COUNTIF($CQ$3:CQ717,CQ717)-1)</f>
        <v/>
      </c>
      <c r="AT717" s="21" t="str">
        <f>IF(C717="",IF(OR(AND($H717&lt;&gt;"",C717=""),AND($F716=$F717,$AZ717&lt;&gt;""),COUNTA($H$3:$H$1048576,#REF!,$F$3:$F$1048576)&gt;COUNTA($H$3:$H717,#REF!,$F$3:$F717),$AZ717&lt;&gt;""),INDEX(AT$3:AT$1048576,MATCH(MAX($AQ$3:$AQ716),$AQ$3:$AQ$1048576,0),0),""),C717)</f>
        <v/>
      </c>
      <c r="AU717" s="21" t="str">
        <f>IF(D717="",IF(OR(AND($H717&lt;&gt;"",D717=""),AND($F716=$F717,$AZ717&lt;&gt;""),COUNTA($H$3:$H$1048576,#REF!,$F$3:$F$1048576)&gt;COUNTA($H$3:$H717,#REF!,$F$3:$F717),$AZ717&lt;&gt;""),INDEX(AU$3:AU$1048576,MATCH(MAX($AQ$3:$AQ716),$AQ$3:$AQ$1048576,0),0),""),D717)</f>
        <v/>
      </c>
      <c r="AV717" s="21" t="str">
        <f>IF(E717="",IF(OR(AND($H717&lt;&gt;"",E717=""),AND($F716=$F717,$AZ717&lt;&gt;""),COUNTA($H$3:$H$1048576,#REF!,$F$3:$F$1048576)&gt;COUNTA($H$3:$H717,#REF!,$F$3:$F717),$AZ717&lt;&gt;""),INDEX(AV$3:AV$1048576,MATCH(MAX($AQ$3:$AQ716),$AQ$3:$AQ$1048576,0),0),""),E717)</f>
        <v/>
      </c>
      <c r="AW717" s="24" t="str">
        <f t="shared" si="1204"/>
        <v/>
      </c>
      <c r="AX717" s="13" t="str">
        <f t="shared" si="1205"/>
        <v/>
      </c>
      <c r="AY717" s="4" t="str">
        <f t="shared" si="1206"/>
        <v/>
      </c>
      <c r="AZ717" s="4" t="str">
        <f>IF(AX717="",IF(OR(AND(H717&lt;&gt;"",F717=""),COUNTA($H$3:$H$1048576)&gt;COUNTA($H$3:$H717)),INDEX(AX$3:AX717,MATCH(MAX($AQ$3:AQ717),AQ$3:AQ717,0),0),""),AX717)</f>
        <v/>
      </c>
      <c r="BA717" s="4" t="str">
        <f>IF(AY717="",IF(AND(H717&lt;&gt;"",F717=""),INDEX(AY$3:AY717,MATCH(MAX($AQ$3:AQ717),AQ$3:AQ717,0),0),""),AY717)</f>
        <v/>
      </c>
      <c r="BB717" s="82" t="str">
        <f>IF(BC717="","",RANK(BC717,BC$3:BC$1048576,1)+COUNTIF($BC$3:BC717,BC717)-1)</f>
        <v/>
      </c>
      <c r="BC717" s="139" t="str">
        <f t="shared" si="1207"/>
        <v/>
      </c>
      <c r="BD717" s="46" t="str">
        <f t="shared" si="1208"/>
        <v/>
      </c>
      <c r="BE717" s="46" t="str">
        <f t="shared" si="1209"/>
        <v/>
      </c>
      <c r="BF717" s="46" t="str">
        <f t="shared" si="1210"/>
        <v/>
      </c>
      <c r="BG717" s="4" t="str">
        <f t="shared" si="1211"/>
        <v/>
      </c>
      <c r="BH717" s="180" t="str">
        <f t="shared" si="1212"/>
        <v/>
      </c>
      <c r="BI717" s="16" t="str">
        <f t="shared" si="1213"/>
        <v/>
      </c>
      <c r="BJ717" s="52" t="str">
        <f>IF(BI717="","",IF(W717="","",IF(AND(K717=$K$1,$K$1&lt;&gt;""),$BT$2,IFERROR(IF(INDEX(価格設定!$D$5:$D$1048576,MATCH(Q717,価格設定!$B$5:$B$1048576,0),0)=価格設定!$D$3,$BT$2,$BS$2),$BS$2))))</f>
        <v/>
      </c>
      <c r="BK717" s="16" t="str">
        <f>IF(BI717="","",IF(COUNTIF($BI$3:BI717,BI717)=1,1,IF(AND(BI716=BI717,BH717=""),BK716,COUNTIF($BH$3:BH717,BH717))))</f>
        <v/>
      </c>
      <c r="BL717" s="52" t="str">
        <f t="shared" si="1214"/>
        <v/>
      </c>
      <c r="BM717" s="52" t="str">
        <f t="shared" si="1215"/>
        <v/>
      </c>
      <c r="BN717" s="119" t="str">
        <f t="shared" si="1216"/>
        <v/>
      </c>
      <c r="BO717" s="119" t="str">
        <f t="shared" si="1217"/>
        <v/>
      </c>
      <c r="BP717" s="17" t="str">
        <f t="shared" si="1218"/>
        <v/>
      </c>
      <c r="BQ717" s="17" t="str">
        <f t="shared" si="1219"/>
        <v/>
      </c>
      <c r="BR717" s="17" t="str">
        <f>IF(OR(BP717="",COUNTIF($BO$3:BO717,BO717)&lt;&gt;1),"",SUMIF(BO$3:BO$1048576,BO717,BP$3:BP$1048576))</f>
        <v/>
      </c>
      <c r="BS717" s="17" t="str">
        <f t="shared" si="1220"/>
        <v/>
      </c>
      <c r="BT717" s="17" t="str">
        <f t="shared" si="1221"/>
        <v/>
      </c>
      <c r="BU717" s="17" t="str">
        <f t="shared" si="1222"/>
        <v/>
      </c>
      <c r="BV717" s="24" t="str">
        <f t="shared" si="1223"/>
        <v/>
      </c>
      <c r="BW717" s="24" t="str">
        <f t="shared" si="1224"/>
        <v/>
      </c>
      <c r="BX717" s="24" t="str">
        <f t="shared" si="1225"/>
        <v/>
      </c>
      <c r="BY717" s="26" t="str">
        <f t="shared" si="1226"/>
        <v/>
      </c>
      <c r="BZ717" s="26" t="str">
        <f t="shared" si="1227"/>
        <v/>
      </c>
      <c r="CA717" s="26" t="str">
        <f t="shared" si="1228"/>
        <v/>
      </c>
      <c r="CB717" s="66" t="str">
        <f t="shared" si="1229"/>
        <v/>
      </c>
      <c r="CC717" s="65" t="str">
        <f t="shared" si="1230"/>
        <v/>
      </c>
      <c r="CD717" s="26" t="str">
        <f t="shared" si="1231"/>
        <v/>
      </c>
      <c r="CE717" s="26" t="str">
        <f t="shared" si="1232"/>
        <v/>
      </c>
      <c r="CF717" s="193" t="str">
        <f t="shared" si="1233"/>
        <v/>
      </c>
      <c r="CG717" s="193" t="str">
        <f t="shared" si="1234"/>
        <v/>
      </c>
      <c r="CH717" s="26" t="str">
        <f t="shared" si="1235"/>
        <v/>
      </c>
      <c r="CI717" s="26" t="str">
        <f t="shared" si="1236"/>
        <v/>
      </c>
      <c r="CJ717" s="65" t="str">
        <f t="shared" si="1237"/>
        <v/>
      </c>
      <c r="CK717" s="65" t="str">
        <f t="shared" si="1238"/>
        <v/>
      </c>
      <c r="CL717" s="64" t="str">
        <f t="shared" si="1239"/>
        <v/>
      </c>
      <c r="CM717" s="64" t="str">
        <f t="shared" si="1240"/>
        <v/>
      </c>
      <c r="CN717" s="65" t="str">
        <f t="shared" si="1241"/>
        <v/>
      </c>
      <c r="CP717" s="63" t="str">
        <f>IF(BH717="","",MAX($CP$3:CP716)+1)</f>
        <v/>
      </c>
      <c r="CQ717" s="24" t="str">
        <f t="shared" si="1242"/>
        <v/>
      </c>
      <c r="CR717" s="24" t="str">
        <f t="shared" si="1243"/>
        <v/>
      </c>
      <c r="CS717" s="24" t="str">
        <f t="shared" si="1244"/>
        <v/>
      </c>
      <c r="CT717" s="58" t="str">
        <f>IF(BO717="","",COUNTIF($BO$3:BO717,BO717)&amp;"@"&amp;BO717)</f>
        <v/>
      </c>
      <c r="CU717" s="16" t="str">
        <f t="shared" si="1182"/>
        <v/>
      </c>
      <c r="CV717" s="63" t="str">
        <f t="shared" si="1245"/>
        <v/>
      </c>
      <c r="CW717" s="16" t="str">
        <f t="shared" si="1246"/>
        <v/>
      </c>
      <c r="CX717" s="16" t="str">
        <f t="shared" si="1247"/>
        <v/>
      </c>
      <c r="CY717" s="16" t="str">
        <f t="shared" si="1248"/>
        <v/>
      </c>
      <c r="CZ717" s="85" t="str">
        <f t="shared" si="1249"/>
        <v/>
      </c>
      <c r="DA717" s="16" t="str">
        <f t="shared" si="1250"/>
        <v/>
      </c>
      <c r="DB717" s="16" t="str">
        <f t="shared" si="1251"/>
        <v/>
      </c>
      <c r="DC717" s="28" t="str">
        <f>IF(CP717="","",$DC$1&amp;(INDEX(価格設定!D$1:XFD$3,ROW(価格設定!$D$3),MATCH($AW717,価格設定!D$1:XFD$1,1))*100)&amp;"%")</f>
        <v/>
      </c>
      <c r="DD717" s="28" t="str">
        <f>IF(CP717="","",$DD$1&amp;(INDEX(価格設定!D$1:XFD$3,ROW(価格設定!$D$2),MATCH($AW717,価格設定!D$1:XFD$1,1))*100)&amp;"%")</f>
        <v/>
      </c>
      <c r="DE717" s="29" t="str">
        <f t="shared" si="1252"/>
        <v/>
      </c>
      <c r="DG717" s="58" t="str">
        <f t="shared" si="1253"/>
        <v/>
      </c>
      <c r="DH717" s="58" t="str">
        <f t="shared" si="1254"/>
        <v/>
      </c>
      <c r="DI717" s="58" t="str">
        <f t="shared" si="1255"/>
        <v/>
      </c>
      <c r="DJ717" s="85" t="str">
        <f t="shared" si="1256"/>
        <v/>
      </c>
      <c r="DL717" s="58" t="str">
        <f>IF(COUNTIF(DG$3:DG$1048576,DG717)=COUNTIF($DG$3:$DG717,DG717),DG717,"")</f>
        <v/>
      </c>
      <c r="DM717" s="85" t="str">
        <f t="shared" si="1257"/>
        <v/>
      </c>
      <c r="DN717" s="85" t="str">
        <f t="shared" si="1183"/>
        <v/>
      </c>
      <c r="DO717" s="85" t="str">
        <f t="shared" si="1183"/>
        <v/>
      </c>
      <c r="DP717" s="303"/>
      <c r="DQ717" s="17" t="str">
        <f t="shared" si="1184"/>
        <v/>
      </c>
      <c r="DR717" s="17" t="str">
        <f t="shared" si="1185"/>
        <v/>
      </c>
      <c r="DS717" s="17" t="str">
        <f t="shared" si="1186"/>
        <v/>
      </c>
      <c r="DU717" s="16" t="str">
        <f t="shared" si="1258"/>
        <v/>
      </c>
      <c r="DV717" s="16" t="str">
        <f>IF(DU717="","",COUNT($DU$3:DU717))</f>
        <v/>
      </c>
      <c r="DW717" s="16" t="str">
        <f t="shared" si="1259"/>
        <v/>
      </c>
      <c r="DX717" s="16" t="str">
        <f t="shared" si="1260"/>
        <v/>
      </c>
      <c r="DY717" s="16" t="str">
        <f>IF(DZ717="","",COUNTIF(DZ$3:DZ717,DZ717))</f>
        <v/>
      </c>
      <c r="DZ717" s="16" t="str">
        <f t="shared" si="1261"/>
        <v/>
      </c>
      <c r="EA717" s="16" t="str">
        <f t="shared" si="1262"/>
        <v/>
      </c>
      <c r="EB717" s="16" t="str">
        <f t="shared" si="1263"/>
        <v/>
      </c>
      <c r="EC717" s="16" t="str">
        <f t="shared" si="1264"/>
        <v/>
      </c>
      <c r="ED717" s="16" t="str">
        <f t="shared" si="1265"/>
        <v/>
      </c>
      <c r="EE717" s="16" t="str">
        <f t="shared" si="1266"/>
        <v/>
      </c>
      <c r="EF717" s="16" t="str">
        <f t="shared" si="1267"/>
        <v/>
      </c>
      <c r="EG717" s="16" t="str">
        <f t="shared" si="1268"/>
        <v/>
      </c>
      <c r="EH717" s="16" t="str">
        <f t="shared" si="1269"/>
        <v/>
      </c>
      <c r="EI717" s="16" t="str">
        <f t="shared" si="1270"/>
        <v/>
      </c>
      <c r="EJ717" s="16" t="str">
        <f t="shared" si="1271"/>
        <v/>
      </c>
      <c r="EK717" s="16" t="str">
        <f t="shared" si="1272"/>
        <v/>
      </c>
      <c r="EL717" s="58" t="str">
        <f t="shared" si="1273"/>
        <v/>
      </c>
      <c r="EM717" s="58" t="str">
        <f>IF(OR($DZ717="",CR717=""),IF($EL717="","",$EL717),IF(OR(CR717="なし",CR717=0),領収書!$H$1,CR717))</f>
        <v/>
      </c>
      <c r="EN717" s="58" t="str">
        <f>IF(OR($DZ717="",CS717=""),IF($EL717="","",$EL717),IF(OR(CS717="なし",CS717=0),入力!$EN$1,CS717))</f>
        <v/>
      </c>
      <c r="EO717" s="63" t="str">
        <f t="shared" si="1274"/>
        <v/>
      </c>
      <c r="EP717" s="63" t="str">
        <f t="shared" si="1275"/>
        <v/>
      </c>
      <c r="ER717" s="16" t="str">
        <f>IF(AND(COUNTIF($ET$3:ET717,ET717)=1,ET717&lt;&gt;""),MAX($ER$3:ER716)+1,"")</f>
        <v/>
      </c>
      <c r="ES717" s="16" t="str">
        <f>IF(価格設定!B719="","",価格設定!B719)</f>
        <v/>
      </c>
      <c r="ET717" s="16" t="str">
        <f>IF(価格設定!C719="","",価格設定!C719)</f>
        <v/>
      </c>
      <c r="EV717" s="16" t="str">
        <f t="shared" si="1187"/>
        <v/>
      </c>
      <c r="EW717" s="16" t="str">
        <f t="shared" si="1276"/>
        <v/>
      </c>
    </row>
    <row r="718" spans="1:153" ht="30" customHeight="1" x14ac:dyDescent="0.2">
      <c r="A718" s="225"/>
      <c r="B718" s="212"/>
      <c r="C718" s="221"/>
      <c r="D718" s="164"/>
      <c r="E718" s="165"/>
      <c r="F718" s="166"/>
      <c r="G718" s="167"/>
      <c r="H718" s="179"/>
      <c r="I718" s="306"/>
      <c r="J718" s="169"/>
      <c r="K718" s="179"/>
      <c r="L718" s="186"/>
      <c r="M718" s="186"/>
      <c r="N718" s="168"/>
      <c r="O718" s="170"/>
      <c r="P718" s="212"/>
      <c r="Q718" s="179" t="str">
        <f>IFERROR(IF(H718="","",IFERROR(INDEX(価格設定!$B$5:$B$1048576,MATCH(H718,価格設定!$B$5:$B$1048576,0),0),INDEX(価格設定!$B$5:$B$1048576,MATCH("*"&amp;H718&amp;"*",価格設定!$B$5:$B$1048576,0),0))),H718)</f>
        <v/>
      </c>
      <c r="R718" s="250" t="str">
        <f>IFERROR(IF(Q718="",IF(K718="","",K718),IF(K718="",IF(INDEX(価格設定!$C$5:$C$1048576,MATCH(Q718,価格設定!$B$5:$B$1048576,0),0)=0,"",INDEX(価格設定!$C$5:$C$1048576,MATCH(Q718,価格設定!$B$5:$B$1048576,0),0)),IF(K718="なし","",K718))),"")</f>
        <v/>
      </c>
      <c r="S718" s="308" t="str">
        <f t="shared" si="1188"/>
        <v/>
      </c>
      <c r="T718" s="126" t="str">
        <f>IFERROR(IF(J718="",IF(INDEX(価格設定!$E$5:$R$1048576,MATCH($Q718,価格設定!B$5:B$1048576,0),MATCH($AW718,価格設定!E$1:X$1,1))=0,"",INDEX(価格設定!$E$5:$R$1048576,MATCH($Q718,価格設定!B$5:B$1048576,0),MATCH($AW718,価格設定!E$1:X$1,1))),J718),"")</f>
        <v/>
      </c>
      <c r="U718" s="126" t="str">
        <f t="shared" si="1189"/>
        <v/>
      </c>
      <c r="V718" s="132" t="str">
        <f t="shared" si="1190"/>
        <v/>
      </c>
      <c r="W718" s="127" t="str">
        <f>IFERROR(IF(OR(T718="",T718&lt;0),"",IFERROR(INDEX(価格設定!E$2:X$3,IF(AND(K718=$K$1,$K$1&lt;&gt;""),ROW(価格設定!$D$3)-1,MATCH(INDEX(価格設定!$D$5:$D$1048576,MATCH(Q718,価格設定!$B$5:$B$1048576,0),0),価格設定!$D$2:$D$3,0)),MATCH($AW718,価格設定!E$1:X$1,1)),INDEX(価格設定!E$2:X$2,0,MATCH($AW718,価格設定!E$1:X$1,1)))),"")</f>
        <v/>
      </c>
      <c r="X718" s="126" t="str">
        <f t="shared" si="1181"/>
        <v/>
      </c>
      <c r="Y718" s="128" t="str">
        <f t="shared" si="1191"/>
        <v/>
      </c>
      <c r="Z718" s="126" t="str">
        <f t="shared" si="1192"/>
        <v/>
      </c>
      <c r="AA718" s="129" t="str">
        <f t="shared" si="1193"/>
        <v/>
      </c>
      <c r="AB718" s="126" t="str">
        <f t="shared" si="1194"/>
        <v/>
      </c>
      <c r="AC718" s="280" t="str">
        <f t="shared" si="1195"/>
        <v/>
      </c>
      <c r="AD718" s="15"/>
      <c r="AE718" s="204" t="str">
        <f>IF(AF718="","",COUNT($AF$3:AF718))</f>
        <v/>
      </c>
      <c r="AF718" s="206" t="str">
        <f t="shared" si="1196"/>
        <v/>
      </c>
      <c r="AG718" s="204" t="str">
        <f t="shared" si="1197"/>
        <v/>
      </c>
      <c r="AH718" s="204" t="str">
        <f t="shared" si="1198"/>
        <v/>
      </c>
      <c r="AI718" s="287"/>
      <c r="AJ718" s="15"/>
      <c r="AK718" s="138" t="str">
        <f t="shared" si="1199"/>
        <v/>
      </c>
      <c r="AL718" s="131" t="str">
        <f t="shared" si="1200"/>
        <v/>
      </c>
      <c r="AM718" s="131" t="str">
        <f t="shared" si="1201"/>
        <v/>
      </c>
      <c r="AN718" s="313" t="str">
        <f t="shared" si="1202"/>
        <v/>
      </c>
      <c r="AO718" s="316" t="str">
        <f t="shared" si="1203"/>
        <v/>
      </c>
      <c r="AP718" s="18"/>
      <c r="AQ718" s="3" t="str">
        <f>IF(F718="","",MAX($AQ$3:AQ717)+1)</f>
        <v/>
      </c>
      <c r="AR718" s="3" t="str">
        <f>IF(OR(AQ718="",BB718=""),"",MAX($AR$3:AR717)+1)</f>
        <v/>
      </c>
      <c r="AS718" s="3" t="str">
        <f>IF(CQ718="","",RANK(CQ718,CQ$3:CQ$1048576,1)+COUNTIF($CQ$3:CQ718,CQ718)-1)</f>
        <v/>
      </c>
      <c r="AT718" s="21" t="str">
        <f>IF(C718="",IF(OR(AND($H718&lt;&gt;"",C718=""),AND($F717=$F718,$AZ718&lt;&gt;""),COUNTA($H$3:$H$1048576,#REF!,$F$3:$F$1048576)&gt;COUNTA($H$3:$H718,#REF!,$F$3:$F718),$AZ718&lt;&gt;""),INDEX(AT$3:AT$1048576,MATCH(MAX($AQ$3:$AQ717),$AQ$3:$AQ$1048576,0),0),""),C718)</f>
        <v/>
      </c>
      <c r="AU718" s="21" t="str">
        <f>IF(D718="",IF(OR(AND($H718&lt;&gt;"",D718=""),AND($F717=$F718,$AZ718&lt;&gt;""),COUNTA($H$3:$H$1048576,#REF!,$F$3:$F$1048576)&gt;COUNTA($H$3:$H718,#REF!,$F$3:$F718),$AZ718&lt;&gt;""),INDEX(AU$3:AU$1048576,MATCH(MAX($AQ$3:$AQ717),$AQ$3:$AQ$1048576,0),0),""),D718)</f>
        <v/>
      </c>
      <c r="AV718" s="21" t="str">
        <f>IF(E718="",IF(OR(AND($H718&lt;&gt;"",E718=""),AND($F717=$F718,$AZ718&lt;&gt;""),COUNTA($H$3:$H$1048576,#REF!,$F$3:$F$1048576)&gt;COUNTA($H$3:$H718,#REF!,$F$3:$F718),$AZ718&lt;&gt;""),INDEX(AV$3:AV$1048576,MATCH(MAX($AQ$3:$AQ717),$AQ$3:$AQ$1048576,0),0),""),E718)</f>
        <v/>
      </c>
      <c r="AW718" s="24" t="str">
        <f t="shared" si="1204"/>
        <v/>
      </c>
      <c r="AX718" s="13" t="str">
        <f t="shared" si="1205"/>
        <v/>
      </c>
      <c r="AY718" s="4" t="str">
        <f t="shared" si="1206"/>
        <v/>
      </c>
      <c r="AZ718" s="4" t="str">
        <f>IF(AX718="",IF(OR(AND(H718&lt;&gt;"",F718=""),COUNTA($H$3:$H$1048576)&gt;COUNTA($H$3:$H718)),INDEX(AX$3:AX718,MATCH(MAX($AQ$3:AQ718),AQ$3:AQ718,0),0),""),AX718)</f>
        <v/>
      </c>
      <c r="BA718" s="4" t="str">
        <f>IF(AY718="",IF(AND(H718&lt;&gt;"",F718=""),INDEX(AY$3:AY718,MATCH(MAX($AQ$3:AQ718),AQ$3:AQ718,0),0),""),AY718)</f>
        <v/>
      </c>
      <c r="BB718" s="82" t="str">
        <f>IF(BC718="","",RANK(BC718,BC$3:BC$1048576,1)+COUNTIF($BC$3:BC718,BC718)-1)</f>
        <v/>
      </c>
      <c r="BC718" s="139" t="str">
        <f t="shared" si="1207"/>
        <v/>
      </c>
      <c r="BD718" s="46" t="str">
        <f t="shared" si="1208"/>
        <v/>
      </c>
      <c r="BE718" s="46" t="str">
        <f t="shared" si="1209"/>
        <v/>
      </c>
      <c r="BF718" s="46" t="str">
        <f t="shared" si="1210"/>
        <v/>
      </c>
      <c r="BG718" s="4" t="str">
        <f t="shared" si="1211"/>
        <v/>
      </c>
      <c r="BH718" s="180" t="str">
        <f t="shared" si="1212"/>
        <v/>
      </c>
      <c r="BI718" s="16" t="str">
        <f t="shared" si="1213"/>
        <v/>
      </c>
      <c r="BJ718" s="52" t="str">
        <f>IF(BI718="","",IF(W718="","",IF(AND(K718=$K$1,$K$1&lt;&gt;""),$BT$2,IFERROR(IF(INDEX(価格設定!$D$5:$D$1048576,MATCH(Q718,価格設定!$B$5:$B$1048576,0),0)=価格設定!$D$3,$BT$2,$BS$2),$BS$2))))</f>
        <v/>
      </c>
      <c r="BK718" s="16" t="str">
        <f>IF(BI718="","",IF(COUNTIF($BI$3:BI718,BI718)=1,1,IF(AND(BI717=BI718,BH718=""),BK717,COUNTIF($BH$3:BH718,BH718))))</f>
        <v/>
      </c>
      <c r="BL718" s="52" t="str">
        <f t="shared" si="1214"/>
        <v/>
      </c>
      <c r="BM718" s="52" t="str">
        <f t="shared" si="1215"/>
        <v/>
      </c>
      <c r="BN718" s="119" t="str">
        <f t="shared" si="1216"/>
        <v/>
      </c>
      <c r="BO718" s="119" t="str">
        <f t="shared" si="1217"/>
        <v/>
      </c>
      <c r="BP718" s="17" t="str">
        <f t="shared" si="1218"/>
        <v/>
      </c>
      <c r="BQ718" s="17" t="str">
        <f t="shared" si="1219"/>
        <v/>
      </c>
      <c r="BR718" s="17" t="str">
        <f>IF(OR(BP718="",COUNTIF($BO$3:BO718,BO718)&lt;&gt;1),"",SUMIF(BO$3:BO$1048576,BO718,BP$3:BP$1048576))</f>
        <v/>
      </c>
      <c r="BS718" s="17" t="str">
        <f t="shared" si="1220"/>
        <v/>
      </c>
      <c r="BT718" s="17" t="str">
        <f t="shared" si="1221"/>
        <v/>
      </c>
      <c r="BU718" s="17" t="str">
        <f t="shared" si="1222"/>
        <v/>
      </c>
      <c r="BV718" s="24" t="str">
        <f t="shared" si="1223"/>
        <v/>
      </c>
      <c r="BW718" s="24" t="str">
        <f t="shared" si="1224"/>
        <v/>
      </c>
      <c r="BX718" s="24" t="str">
        <f t="shared" si="1225"/>
        <v/>
      </c>
      <c r="BY718" s="26" t="str">
        <f t="shared" si="1226"/>
        <v/>
      </c>
      <c r="BZ718" s="26" t="str">
        <f t="shared" si="1227"/>
        <v/>
      </c>
      <c r="CA718" s="26" t="str">
        <f t="shared" si="1228"/>
        <v/>
      </c>
      <c r="CB718" s="66" t="str">
        <f t="shared" si="1229"/>
        <v/>
      </c>
      <c r="CC718" s="65" t="str">
        <f t="shared" si="1230"/>
        <v/>
      </c>
      <c r="CD718" s="26" t="str">
        <f t="shared" si="1231"/>
        <v/>
      </c>
      <c r="CE718" s="26" t="str">
        <f t="shared" si="1232"/>
        <v/>
      </c>
      <c r="CF718" s="193" t="str">
        <f t="shared" si="1233"/>
        <v/>
      </c>
      <c r="CG718" s="193" t="str">
        <f t="shared" si="1234"/>
        <v/>
      </c>
      <c r="CH718" s="26" t="str">
        <f t="shared" si="1235"/>
        <v/>
      </c>
      <c r="CI718" s="26" t="str">
        <f t="shared" si="1236"/>
        <v/>
      </c>
      <c r="CJ718" s="65" t="str">
        <f t="shared" si="1237"/>
        <v/>
      </c>
      <c r="CK718" s="65" t="str">
        <f t="shared" si="1238"/>
        <v/>
      </c>
      <c r="CL718" s="64" t="str">
        <f t="shared" si="1239"/>
        <v/>
      </c>
      <c r="CM718" s="64" t="str">
        <f t="shared" si="1240"/>
        <v/>
      </c>
      <c r="CN718" s="65" t="str">
        <f t="shared" si="1241"/>
        <v/>
      </c>
      <c r="CP718" s="63" t="str">
        <f>IF(BH718="","",MAX($CP$3:CP717)+1)</f>
        <v/>
      </c>
      <c r="CQ718" s="24" t="str">
        <f t="shared" si="1242"/>
        <v/>
      </c>
      <c r="CR718" s="24" t="str">
        <f t="shared" si="1243"/>
        <v/>
      </c>
      <c r="CS718" s="24" t="str">
        <f t="shared" si="1244"/>
        <v/>
      </c>
      <c r="CT718" s="58" t="str">
        <f>IF(BO718="","",COUNTIF($BO$3:BO718,BO718)&amp;"@"&amp;BO718)</f>
        <v/>
      </c>
      <c r="CU718" s="16" t="str">
        <f t="shared" si="1182"/>
        <v/>
      </c>
      <c r="CV718" s="63" t="str">
        <f t="shared" si="1245"/>
        <v/>
      </c>
      <c r="CW718" s="16" t="str">
        <f t="shared" si="1246"/>
        <v/>
      </c>
      <c r="CX718" s="16" t="str">
        <f t="shared" si="1247"/>
        <v/>
      </c>
      <c r="CY718" s="16" t="str">
        <f t="shared" si="1248"/>
        <v/>
      </c>
      <c r="CZ718" s="85" t="str">
        <f t="shared" si="1249"/>
        <v/>
      </c>
      <c r="DA718" s="16" t="str">
        <f t="shared" si="1250"/>
        <v/>
      </c>
      <c r="DB718" s="16" t="str">
        <f t="shared" si="1251"/>
        <v/>
      </c>
      <c r="DC718" s="28" t="str">
        <f>IF(CP718="","",$DC$1&amp;(INDEX(価格設定!D$1:XFD$3,ROW(価格設定!$D$3),MATCH($AW718,価格設定!D$1:XFD$1,1))*100)&amp;"%")</f>
        <v/>
      </c>
      <c r="DD718" s="28" t="str">
        <f>IF(CP718="","",$DD$1&amp;(INDEX(価格設定!D$1:XFD$3,ROW(価格設定!$D$2),MATCH($AW718,価格設定!D$1:XFD$1,1))*100)&amp;"%")</f>
        <v/>
      </c>
      <c r="DE718" s="29" t="str">
        <f t="shared" si="1252"/>
        <v/>
      </c>
      <c r="DG718" s="58" t="str">
        <f t="shared" si="1253"/>
        <v/>
      </c>
      <c r="DH718" s="58" t="str">
        <f t="shared" si="1254"/>
        <v/>
      </c>
      <c r="DI718" s="58" t="str">
        <f t="shared" si="1255"/>
        <v/>
      </c>
      <c r="DJ718" s="85" t="str">
        <f t="shared" si="1256"/>
        <v/>
      </c>
      <c r="DL718" s="58" t="str">
        <f>IF(COUNTIF(DG$3:DG$1048576,DG718)=COUNTIF($DG$3:$DG718,DG718),DG718,"")</f>
        <v/>
      </c>
      <c r="DM718" s="85" t="str">
        <f t="shared" si="1257"/>
        <v/>
      </c>
      <c r="DN718" s="85" t="str">
        <f t="shared" si="1183"/>
        <v/>
      </c>
      <c r="DO718" s="85" t="str">
        <f t="shared" si="1183"/>
        <v/>
      </c>
      <c r="DP718" s="303"/>
      <c r="DQ718" s="17" t="str">
        <f t="shared" si="1184"/>
        <v/>
      </c>
      <c r="DR718" s="17" t="str">
        <f t="shared" si="1185"/>
        <v/>
      </c>
      <c r="DS718" s="17" t="str">
        <f t="shared" si="1186"/>
        <v/>
      </c>
      <c r="DU718" s="16" t="str">
        <f t="shared" si="1258"/>
        <v/>
      </c>
      <c r="DV718" s="16" t="str">
        <f>IF(DU718="","",COUNT($DU$3:DU718))</f>
        <v/>
      </c>
      <c r="DW718" s="16" t="str">
        <f t="shared" si="1259"/>
        <v/>
      </c>
      <c r="DX718" s="16" t="str">
        <f t="shared" si="1260"/>
        <v/>
      </c>
      <c r="DY718" s="16" t="str">
        <f>IF(DZ718="","",COUNTIF(DZ$3:DZ718,DZ718))</f>
        <v/>
      </c>
      <c r="DZ718" s="16" t="str">
        <f t="shared" si="1261"/>
        <v/>
      </c>
      <c r="EA718" s="16" t="str">
        <f t="shared" si="1262"/>
        <v/>
      </c>
      <c r="EB718" s="16" t="str">
        <f t="shared" si="1263"/>
        <v/>
      </c>
      <c r="EC718" s="16" t="str">
        <f t="shared" si="1264"/>
        <v/>
      </c>
      <c r="ED718" s="16" t="str">
        <f t="shared" si="1265"/>
        <v/>
      </c>
      <c r="EE718" s="16" t="str">
        <f t="shared" si="1266"/>
        <v/>
      </c>
      <c r="EF718" s="16" t="str">
        <f t="shared" si="1267"/>
        <v/>
      </c>
      <c r="EG718" s="16" t="str">
        <f t="shared" si="1268"/>
        <v/>
      </c>
      <c r="EH718" s="16" t="str">
        <f t="shared" si="1269"/>
        <v/>
      </c>
      <c r="EI718" s="16" t="str">
        <f t="shared" si="1270"/>
        <v/>
      </c>
      <c r="EJ718" s="16" t="str">
        <f t="shared" si="1271"/>
        <v/>
      </c>
      <c r="EK718" s="16" t="str">
        <f t="shared" si="1272"/>
        <v/>
      </c>
      <c r="EL718" s="58" t="str">
        <f t="shared" si="1273"/>
        <v/>
      </c>
      <c r="EM718" s="58" t="str">
        <f>IF(OR($DZ718="",CR718=""),IF($EL718="","",$EL718),IF(OR(CR718="なし",CR718=0),領収書!$H$1,CR718))</f>
        <v/>
      </c>
      <c r="EN718" s="58" t="str">
        <f>IF(OR($DZ718="",CS718=""),IF($EL718="","",$EL718),IF(OR(CS718="なし",CS718=0),入力!$EN$1,CS718))</f>
        <v/>
      </c>
      <c r="EO718" s="63" t="str">
        <f t="shared" si="1274"/>
        <v/>
      </c>
      <c r="EP718" s="63" t="str">
        <f t="shared" si="1275"/>
        <v/>
      </c>
      <c r="ER718" s="16" t="str">
        <f>IF(AND(COUNTIF($ET$3:ET718,ET718)=1,ET718&lt;&gt;""),MAX($ER$3:ER717)+1,"")</f>
        <v/>
      </c>
      <c r="ES718" s="16" t="str">
        <f>IF(価格設定!B720="","",価格設定!B720)</f>
        <v/>
      </c>
      <c r="ET718" s="16" t="str">
        <f>IF(価格設定!C720="","",価格設定!C720)</f>
        <v/>
      </c>
      <c r="EV718" s="16" t="str">
        <f t="shared" si="1187"/>
        <v/>
      </c>
      <c r="EW718" s="16" t="str">
        <f t="shared" si="1276"/>
        <v/>
      </c>
    </row>
    <row r="719" spans="1:153" ht="30" customHeight="1" x14ac:dyDescent="0.2">
      <c r="A719" s="225"/>
      <c r="B719" s="212"/>
      <c r="C719" s="221"/>
      <c r="D719" s="164"/>
      <c r="E719" s="165"/>
      <c r="F719" s="166"/>
      <c r="G719" s="167"/>
      <c r="H719" s="179"/>
      <c r="I719" s="306"/>
      <c r="J719" s="169"/>
      <c r="K719" s="179"/>
      <c r="L719" s="186"/>
      <c r="M719" s="186"/>
      <c r="N719" s="168"/>
      <c r="O719" s="170"/>
      <c r="P719" s="212"/>
      <c r="Q719" s="179" t="str">
        <f>IFERROR(IF(H719="","",IFERROR(INDEX(価格設定!$B$5:$B$1048576,MATCH(H719,価格設定!$B$5:$B$1048576,0),0),INDEX(価格設定!$B$5:$B$1048576,MATCH("*"&amp;H719&amp;"*",価格設定!$B$5:$B$1048576,0),0))),H719)</f>
        <v/>
      </c>
      <c r="R719" s="250" t="str">
        <f>IFERROR(IF(Q719="",IF(K719="","",K719),IF(K719="",IF(INDEX(価格設定!$C$5:$C$1048576,MATCH(Q719,価格設定!$B$5:$B$1048576,0),0)=0,"",INDEX(価格設定!$C$5:$C$1048576,MATCH(Q719,価格設定!$B$5:$B$1048576,0),0)),IF(K719="なし","",K719))),"")</f>
        <v/>
      </c>
      <c r="S719" s="308" t="str">
        <f t="shared" si="1188"/>
        <v/>
      </c>
      <c r="T719" s="126" t="str">
        <f>IFERROR(IF(J719="",IF(INDEX(価格設定!$E$5:$R$1048576,MATCH($Q719,価格設定!B$5:B$1048576,0),MATCH($AW719,価格設定!E$1:X$1,1))=0,"",INDEX(価格設定!$E$5:$R$1048576,MATCH($Q719,価格設定!B$5:B$1048576,0),MATCH($AW719,価格設定!E$1:X$1,1))),J719),"")</f>
        <v/>
      </c>
      <c r="U719" s="126" t="str">
        <f t="shared" si="1189"/>
        <v/>
      </c>
      <c r="V719" s="132" t="str">
        <f t="shared" si="1190"/>
        <v/>
      </c>
      <c r="W719" s="127" t="str">
        <f>IFERROR(IF(OR(T719="",T719&lt;0),"",IFERROR(INDEX(価格設定!E$2:X$3,IF(AND(K719=$K$1,$K$1&lt;&gt;""),ROW(価格設定!$D$3)-1,MATCH(INDEX(価格設定!$D$5:$D$1048576,MATCH(Q719,価格設定!$B$5:$B$1048576,0),0),価格設定!$D$2:$D$3,0)),MATCH($AW719,価格設定!E$1:X$1,1)),INDEX(価格設定!E$2:X$2,0,MATCH($AW719,価格設定!E$1:X$1,1)))),"")</f>
        <v/>
      </c>
      <c r="X719" s="126" t="str">
        <f t="shared" si="1181"/>
        <v/>
      </c>
      <c r="Y719" s="128" t="str">
        <f t="shared" si="1191"/>
        <v/>
      </c>
      <c r="Z719" s="126" t="str">
        <f t="shared" si="1192"/>
        <v/>
      </c>
      <c r="AA719" s="129" t="str">
        <f t="shared" si="1193"/>
        <v/>
      </c>
      <c r="AB719" s="126" t="str">
        <f t="shared" si="1194"/>
        <v/>
      </c>
      <c r="AC719" s="280" t="str">
        <f t="shared" si="1195"/>
        <v/>
      </c>
      <c r="AD719" s="15"/>
      <c r="AE719" s="204" t="str">
        <f>IF(AF719="","",COUNT($AF$3:AF719))</f>
        <v/>
      </c>
      <c r="AF719" s="206" t="str">
        <f t="shared" si="1196"/>
        <v/>
      </c>
      <c r="AG719" s="204" t="str">
        <f t="shared" si="1197"/>
        <v/>
      </c>
      <c r="AH719" s="204" t="str">
        <f t="shared" si="1198"/>
        <v/>
      </c>
      <c r="AI719" s="287"/>
      <c r="AJ719" s="15"/>
      <c r="AK719" s="138" t="str">
        <f t="shared" si="1199"/>
        <v/>
      </c>
      <c r="AL719" s="131" t="str">
        <f t="shared" si="1200"/>
        <v/>
      </c>
      <c r="AM719" s="131" t="str">
        <f t="shared" si="1201"/>
        <v/>
      </c>
      <c r="AN719" s="313" t="str">
        <f t="shared" si="1202"/>
        <v/>
      </c>
      <c r="AO719" s="316" t="str">
        <f t="shared" si="1203"/>
        <v/>
      </c>
      <c r="AP719" s="18"/>
      <c r="AQ719" s="3" t="str">
        <f>IF(F719="","",MAX($AQ$3:AQ718)+1)</f>
        <v/>
      </c>
      <c r="AR719" s="3" t="str">
        <f>IF(OR(AQ719="",BB719=""),"",MAX($AR$3:AR718)+1)</f>
        <v/>
      </c>
      <c r="AS719" s="3" t="str">
        <f>IF(CQ719="","",RANK(CQ719,CQ$3:CQ$1048576,1)+COUNTIF($CQ$3:CQ719,CQ719)-1)</f>
        <v/>
      </c>
      <c r="AT719" s="21" t="str">
        <f>IF(C719="",IF(OR(AND($H719&lt;&gt;"",C719=""),AND($F718=$F719,$AZ719&lt;&gt;""),COUNTA($H$3:$H$1048576,#REF!,$F$3:$F$1048576)&gt;COUNTA($H$3:$H719,#REF!,$F$3:$F719),$AZ719&lt;&gt;""),INDEX(AT$3:AT$1048576,MATCH(MAX($AQ$3:$AQ718),$AQ$3:$AQ$1048576,0),0),""),C719)</f>
        <v/>
      </c>
      <c r="AU719" s="21" t="str">
        <f>IF(D719="",IF(OR(AND($H719&lt;&gt;"",D719=""),AND($F718=$F719,$AZ719&lt;&gt;""),COUNTA($H$3:$H$1048576,#REF!,$F$3:$F$1048576)&gt;COUNTA($H$3:$H719,#REF!,$F$3:$F719),$AZ719&lt;&gt;""),INDEX(AU$3:AU$1048576,MATCH(MAX($AQ$3:$AQ718),$AQ$3:$AQ$1048576,0),0),""),D719)</f>
        <v/>
      </c>
      <c r="AV719" s="21" t="str">
        <f>IF(E719="",IF(OR(AND($H719&lt;&gt;"",E719=""),AND($F718=$F719,$AZ719&lt;&gt;""),COUNTA($H$3:$H$1048576,#REF!,$F$3:$F$1048576)&gt;COUNTA($H$3:$H719,#REF!,$F$3:$F719),$AZ719&lt;&gt;""),INDEX(AV$3:AV$1048576,MATCH(MAX($AQ$3:$AQ718),$AQ$3:$AQ$1048576,0),0),""),E719)</f>
        <v/>
      </c>
      <c r="AW719" s="24" t="str">
        <f t="shared" si="1204"/>
        <v/>
      </c>
      <c r="AX719" s="13" t="str">
        <f t="shared" si="1205"/>
        <v/>
      </c>
      <c r="AY719" s="4" t="str">
        <f t="shared" si="1206"/>
        <v/>
      </c>
      <c r="AZ719" s="4" t="str">
        <f>IF(AX719="",IF(OR(AND(H719&lt;&gt;"",F719=""),COUNTA($H$3:$H$1048576)&gt;COUNTA($H$3:$H719)),INDEX(AX$3:AX719,MATCH(MAX($AQ$3:AQ719),AQ$3:AQ719,0),0),""),AX719)</f>
        <v/>
      </c>
      <c r="BA719" s="4" t="str">
        <f>IF(AY719="",IF(AND(H719&lt;&gt;"",F719=""),INDEX(AY$3:AY719,MATCH(MAX($AQ$3:AQ719),AQ$3:AQ719,0),0),""),AY719)</f>
        <v/>
      </c>
      <c r="BB719" s="82" t="str">
        <f>IF(BC719="","",RANK(BC719,BC$3:BC$1048576,1)+COUNTIF($BC$3:BC719,BC719)-1)</f>
        <v/>
      </c>
      <c r="BC719" s="139" t="str">
        <f t="shared" si="1207"/>
        <v/>
      </c>
      <c r="BD719" s="46" t="str">
        <f t="shared" si="1208"/>
        <v/>
      </c>
      <c r="BE719" s="46" t="str">
        <f t="shared" si="1209"/>
        <v/>
      </c>
      <c r="BF719" s="46" t="str">
        <f t="shared" si="1210"/>
        <v/>
      </c>
      <c r="BG719" s="4" t="str">
        <f t="shared" si="1211"/>
        <v/>
      </c>
      <c r="BH719" s="180" t="str">
        <f t="shared" si="1212"/>
        <v/>
      </c>
      <c r="BI719" s="16" t="str">
        <f t="shared" si="1213"/>
        <v/>
      </c>
      <c r="BJ719" s="52" t="str">
        <f>IF(BI719="","",IF(W719="","",IF(AND(K719=$K$1,$K$1&lt;&gt;""),$BT$2,IFERROR(IF(INDEX(価格設定!$D$5:$D$1048576,MATCH(Q719,価格設定!$B$5:$B$1048576,0),0)=価格設定!$D$3,$BT$2,$BS$2),$BS$2))))</f>
        <v/>
      </c>
      <c r="BK719" s="16" t="str">
        <f>IF(BI719="","",IF(COUNTIF($BI$3:BI719,BI719)=1,1,IF(AND(BI718=BI719,BH719=""),BK718,COUNTIF($BH$3:BH719,BH719))))</f>
        <v/>
      </c>
      <c r="BL719" s="52" t="str">
        <f t="shared" si="1214"/>
        <v/>
      </c>
      <c r="BM719" s="52" t="str">
        <f t="shared" si="1215"/>
        <v/>
      </c>
      <c r="BN719" s="119" t="str">
        <f t="shared" si="1216"/>
        <v/>
      </c>
      <c r="BO719" s="119" t="str">
        <f t="shared" si="1217"/>
        <v/>
      </c>
      <c r="BP719" s="17" t="str">
        <f t="shared" si="1218"/>
        <v/>
      </c>
      <c r="BQ719" s="17" t="str">
        <f t="shared" si="1219"/>
        <v/>
      </c>
      <c r="BR719" s="17" t="str">
        <f>IF(OR(BP719="",COUNTIF($BO$3:BO719,BO719)&lt;&gt;1),"",SUMIF(BO$3:BO$1048576,BO719,BP$3:BP$1048576))</f>
        <v/>
      </c>
      <c r="BS719" s="17" t="str">
        <f t="shared" si="1220"/>
        <v/>
      </c>
      <c r="BT719" s="17" t="str">
        <f t="shared" si="1221"/>
        <v/>
      </c>
      <c r="BU719" s="17" t="str">
        <f t="shared" si="1222"/>
        <v/>
      </c>
      <c r="BV719" s="24" t="str">
        <f t="shared" si="1223"/>
        <v/>
      </c>
      <c r="BW719" s="24" t="str">
        <f t="shared" si="1224"/>
        <v/>
      </c>
      <c r="BX719" s="24" t="str">
        <f t="shared" si="1225"/>
        <v/>
      </c>
      <c r="BY719" s="26" t="str">
        <f t="shared" si="1226"/>
        <v/>
      </c>
      <c r="BZ719" s="26" t="str">
        <f t="shared" si="1227"/>
        <v/>
      </c>
      <c r="CA719" s="26" t="str">
        <f t="shared" si="1228"/>
        <v/>
      </c>
      <c r="CB719" s="66" t="str">
        <f t="shared" si="1229"/>
        <v/>
      </c>
      <c r="CC719" s="65" t="str">
        <f t="shared" si="1230"/>
        <v/>
      </c>
      <c r="CD719" s="26" t="str">
        <f t="shared" si="1231"/>
        <v/>
      </c>
      <c r="CE719" s="26" t="str">
        <f t="shared" si="1232"/>
        <v/>
      </c>
      <c r="CF719" s="193" t="str">
        <f t="shared" si="1233"/>
        <v/>
      </c>
      <c r="CG719" s="193" t="str">
        <f t="shared" si="1234"/>
        <v/>
      </c>
      <c r="CH719" s="26" t="str">
        <f t="shared" si="1235"/>
        <v/>
      </c>
      <c r="CI719" s="26" t="str">
        <f t="shared" si="1236"/>
        <v/>
      </c>
      <c r="CJ719" s="65" t="str">
        <f t="shared" si="1237"/>
        <v/>
      </c>
      <c r="CK719" s="65" t="str">
        <f t="shared" si="1238"/>
        <v/>
      </c>
      <c r="CL719" s="64" t="str">
        <f t="shared" si="1239"/>
        <v/>
      </c>
      <c r="CM719" s="64" t="str">
        <f t="shared" si="1240"/>
        <v/>
      </c>
      <c r="CN719" s="65" t="str">
        <f t="shared" si="1241"/>
        <v/>
      </c>
      <c r="CP719" s="63" t="str">
        <f>IF(BH719="","",MAX($CP$3:CP718)+1)</f>
        <v/>
      </c>
      <c r="CQ719" s="24" t="str">
        <f t="shared" si="1242"/>
        <v/>
      </c>
      <c r="CR719" s="24" t="str">
        <f t="shared" si="1243"/>
        <v/>
      </c>
      <c r="CS719" s="24" t="str">
        <f t="shared" si="1244"/>
        <v/>
      </c>
      <c r="CT719" s="58" t="str">
        <f>IF(BO719="","",COUNTIF($BO$3:BO719,BO719)&amp;"@"&amp;BO719)</f>
        <v/>
      </c>
      <c r="CU719" s="16" t="str">
        <f t="shared" si="1182"/>
        <v/>
      </c>
      <c r="CV719" s="63" t="str">
        <f t="shared" si="1245"/>
        <v/>
      </c>
      <c r="CW719" s="16" t="str">
        <f t="shared" si="1246"/>
        <v/>
      </c>
      <c r="CX719" s="16" t="str">
        <f t="shared" si="1247"/>
        <v/>
      </c>
      <c r="CY719" s="16" t="str">
        <f t="shared" si="1248"/>
        <v/>
      </c>
      <c r="CZ719" s="85" t="str">
        <f t="shared" si="1249"/>
        <v/>
      </c>
      <c r="DA719" s="16" t="str">
        <f t="shared" si="1250"/>
        <v/>
      </c>
      <c r="DB719" s="16" t="str">
        <f t="shared" si="1251"/>
        <v/>
      </c>
      <c r="DC719" s="28" t="str">
        <f>IF(CP719="","",$DC$1&amp;(INDEX(価格設定!D$1:XFD$3,ROW(価格設定!$D$3),MATCH($AW719,価格設定!D$1:XFD$1,1))*100)&amp;"%")</f>
        <v/>
      </c>
      <c r="DD719" s="28" t="str">
        <f>IF(CP719="","",$DD$1&amp;(INDEX(価格設定!D$1:XFD$3,ROW(価格設定!$D$2),MATCH($AW719,価格設定!D$1:XFD$1,1))*100)&amp;"%")</f>
        <v/>
      </c>
      <c r="DE719" s="29" t="str">
        <f t="shared" si="1252"/>
        <v/>
      </c>
      <c r="DG719" s="58" t="str">
        <f t="shared" si="1253"/>
        <v/>
      </c>
      <c r="DH719" s="58" t="str">
        <f t="shared" si="1254"/>
        <v/>
      </c>
      <c r="DI719" s="58" t="str">
        <f t="shared" si="1255"/>
        <v/>
      </c>
      <c r="DJ719" s="85" t="str">
        <f t="shared" si="1256"/>
        <v/>
      </c>
      <c r="DL719" s="58" t="str">
        <f>IF(COUNTIF(DG$3:DG$1048576,DG719)=COUNTIF($DG$3:$DG719,DG719),DG719,"")</f>
        <v/>
      </c>
      <c r="DM719" s="85" t="str">
        <f t="shared" si="1257"/>
        <v/>
      </c>
      <c r="DN719" s="85" t="str">
        <f t="shared" si="1183"/>
        <v/>
      </c>
      <c r="DO719" s="85" t="str">
        <f t="shared" si="1183"/>
        <v/>
      </c>
      <c r="DP719" s="303"/>
      <c r="DQ719" s="17" t="str">
        <f t="shared" si="1184"/>
        <v/>
      </c>
      <c r="DR719" s="17" t="str">
        <f t="shared" si="1185"/>
        <v/>
      </c>
      <c r="DS719" s="17" t="str">
        <f t="shared" si="1186"/>
        <v/>
      </c>
      <c r="DU719" s="16" t="str">
        <f t="shared" si="1258"/>
        <v/>
      </c>
      <c r="DV719" s="16" t="str">
        <f>IF(DU719="","",COUNT($DU$3:DU719))</f>
        <v/>
      </c>
      <c r="DW719" s="16" t="str">
        <f t="shared" si="1259"/>
        <v/>
      </c>
      <c r="DX719" s="16" t="str">
        <f t="shared" si="1260"/>
        <v/>
      </c>
      <c r="DY719" s="16" t="str">
        <f>IF(DZ719="","",COUNTIF(DZ$3:DZ719,DZ719))</f>
        <v/>
      </c>
      <c r="DZ719" s="16" t="str">
        <f t="shared" si="1261"/>
        <v/>
      </c>
      <c r="EA719" s="16" t="str">
        <f t="shared" si="1262"/>
        <v/>
      </c>
      <c r="EB719" s="16" t="str">
        <f t="shared" si="1263"/>
        <v/>
      </c>
      <c r="EC719" s="16" t="str">
        <f t="shared" si="1264"/>
        <v/>
      </c>
      <c r="ED719" s="16" t="str">
        <f t="shared" si="1265"/>
        <v/>
      </c>
      <c r="EE719" s="16" t="str">
        <f t="shared" si="1266"/>
        <v/>
      </c>
      <c r="EF719" s="16" t="str">
        <f t="shared" si="1267"/>
        <v/>
      </c>
      <c r="EG719" s="16" t="str">
        <f t="shared" si="1268"/>
        <v/>
      </c>
      <c r="EH719" s="16" t="str">
        <f t="shared" si="1269"/>
        <v/>
      </c>
      <c r="EI719" s="16" t="str">
        <f t="shared" si="1270"/>
        <v/>
      </c>
      <c r="EJ719" s="16" t="str">
        <f t="shared" si="1271"/>
        <v/>
      </c>
      <c r="EK719" s="16" t="str">
        <f t="shared" si="1272"/>
        <v/>
      </c>
      <c r="EL719" s="58" t="str">
        <f t="shared" si="1273"/>
        <v/>
      </c>
      <c r="EM719" s="58" t="str">
        <f>IF(OR($DZ719="",CR719=""),IF($EL719="","",$EL719),IF(OR(CR719="なし",CR719=0),領収書!$H$1,CR719))</f>
        <v/>
      </c>
      <c r="EN719" s="58" t="str">
        <f>IF(OR($DZ719="",CS719=""),IF($EL719="","",$EL719),IF(OR(CS719="なし",CS719=0),入力!$EN$1,CS719))</f>
        <v/>
      </c>
      <c r="EO719" s="63" t="str">
        <f t="shared" si="1274"/>
        <v/>
      </c>
      <c r="EP719" s="63" t="str">
        <f t="shared" si="1275"/>
        <v/>
      </c>
      <c r="ER719" s="16" t="str">
        <f>IF(AND(COUNTIF($ET$3:ET719,ET719)=1,ET719&lt;&gt;""),MAX($ER$3:ER718)+1,"")</f>
        <v/>
      </c>
      <c r="ES719" s="16" t="str">
        <f>IF(価格設定!B721="","",価格設定!B721)</f>
        <v/>
      </c>
      <c r="ET719" s="16" t="str">
        <f>IF(価格設定!C721="","",価格設定!C721)</f>
        <v/>
      </c>
      <c r="EV719" s="16" t="str">
        <f t="shared" si="1187"/>
        <v/>
      </c>
      <c r="EW719" s="16" t="str">
        <f t="shared" si="1276"/>
        <v/>
      </c>
    </row>
    <row r="720" spans="1:153" ht="30" customHeight="1" x14ac:dyDescent="0.2">
      <c r="A720" s="225"/>
      <c r="B720" s="212"/>
      <c r="C720" s="221"/>
      <c r="D720" s="164"/>
      <c r="E720" s="165"/>
      <c r="F720" s="166"/>
      <c r="G720" s="167"/>
      <c r="H720" s="179"/>
      <c r="I720" s="306"/>
      <c r="J720" s="169"/>
      <c r="K720" s="179"/>
      <c r="L720" s="186"/>
      <c r="M720" s="186"/>
      <c r="N720" s="168"/>
      <c r="O720" s="170"/>
      <c r="P720" s="212"/>
      <c r="Q720" s="179" t="str">
        <f>IFERROR(IF(H720="","",IFERROR(INDEX(価格設定!$B$5:$B$1048576,MATCH(H720,価格設定!$B$5:$B$1048576,0),0),INDEX(価格設定!$B$5:$B$1048576,MATCH("*"&amp;H720&amp;"*",価格設定!$B$5:$B$1048576,0),0))),H720)</f>
        <v/>
      </c>
      <c r="R720" s="250" t="str">
        <f>IFERROR(IF(Q720="",IF(K720="","",K720),IF(K720="",IF(INDEX(価格設定!$C$5:$C$1048576,MATCH(Q720,価格設定!$B$5:$B$1048576,0),0)=0,"",INDEX(価格設定!$C$5:$C$1048576,MATCH(Q720,価格設定!$B$5:$B$1048576,0),0)),IF(K720="なし","",K720))),"")</f>
        <v/>
      </c>
      <c r="S720" s="308" t="str">
        <f t="shared" si="1188"/>
        <v/>
      </c>
      <c r="T720" s="126" t="str">
        <f>IFERROR(IF(J720="",IF(INDEX(価格設定!$E$5:$R$1048576,MATCH($Q720,価格設定!B$5:B$1048576,0),MATCH($AW720,価格設定!E$1:X$1,1))=0,"",INDEX(価格設定!$E$5:$R$1048576,MATCH($Q720,価格設定!B$5:B$1048576,0),MATCH($AW720,価格設定!E$1:X$1,1))),J720),"")</f>
        <v/>
      </c>
      <c r="U720" s="126" t="str">
        <f t="shared" si="1189"/>
        <v/>
      </c>
      <c r="V720" s="132" t="str">
        <f t="shared" si="1190"/>
        <v/>
      </c>
      <c r="W720" s="127" t="str">
        <f>IFERROR(IF(OR(T720="",T720&lt;0),"",IFERROR(INDEX(価格設定!E$2:X$3,IF(AND(K720=$K$1,$K$1&lt;&gt;""),ROW(価格設定!$D$3)-1,MATCH(INDEX(価格設定!$D$5:$D$1048576,MATCH(Q720,価格設定!$B$5:$B$1048576,0),0),価格設定!$D$2:$D$3,0)),MATCH($AW720,価格設定!E$1:X$1,1)),INDEX(価格設定!E$2:X$2,0,MATCH($AW720,価格設定!E$1:X$1,1)))),"")</f>
        <v/>
      </c>
      <c r="X720" s="126" t="str">
        <f t="shared" si="1181"/>
        <v/>
      </c>
      <c r="Y720" s="128" t="str">
        <f t="shared" si="1191"/>
        <v/>
      </c>
      <c r="Z720" s="126" t="str">
        <f t="shared" si="1192"/>
        <v/>
      </c>
      <c r="AA720" s="129" t="str">
        <f t="shared" si="1193"/>
        <v/>
      </c>
      <c r="AB720" s="126" t="str">
        <f t="shared" si="1194"/>
        <v/>
      </c>
      <c r="AC720" s="280" t="str">
        <f t="shared" si="1195"/>
        <v/>
      </c>
      <c r="AD720" s="15"/>
      <c r="AE720" s="204" t="str">
        <f>IF(AF720="","",COUNT($AF$3:AF720))</f>
        <v/>
      </c>
      <c r="AF720" s="206" t="str">
        <f t="shared" si="1196"/>
        <v/>
      </c>
      <c r="AG720" s="204" t="str">
        <f t="shared" si="1197"/>
        <v/>
      </c>
      <c r="AH720" s="204" t="str">
        <f t="shared" si="1198"/>
        <v/>
      </c>
      <c r="AI720" s="287"/>
      <c r="AJ720" s="15"/>
      <c r="AK720" s="138" t="str">
        <f t="shared" si="1199"/>
        <v/>
      </c>
      <c r="AL720" s="131" t="str">
        <f t="shared" si="1200"/>
        <v/>
      </c>
      <c r="AM720" s="131" t="str">
        <f t="shared" si="1201"/>
        <v/>
      </c>
      <c r="AN720" s="313" t="str">
        <f t="shared" si="1202"/>
        <v/>
      </c>
      <c r="AO720" s="316" t="str">
        <f t="shared" si="1203"/>
        <v/>
      </c>
      <c r="AP720" s="18"/>
      <c r="AQ720" s="3" t="str">
        <f>IF(F720="","",MAX($AQ$3:AQ719)+1)</f>
        <v/>
      </c>
      <c r="AR720" s="3" t="str">
        <f>IF(OR(AQ720="",BB720=""),"",MAX($AR$3:AR719)+1)</f>
        <v/>
      </c>
      <c r="AS720" s="3" t="str">
        <f>IF(CQ720="","",RANK(CQ720,CQ$3:CQ$1048576,1)+COUNTIF($CQ$3:CQ720,CQ720)-1)</f>
        <v/>
      </c>
      <c r="AT720" s="21" t="str">
        <f>IF(C720="",IF(OR(AND($H720&lt;&gt;"",C720=""),AND($F719=$F720,$AZ720&lt;&gt;""),COUNTA($H$3:$H$1048576,#REF!,$F$3:$F$1048576)&gt;COUNTA($H$3:$H720,#REF!,$F$3:$F720),$AZ720&lt;&gt;""),INDEX(AT$3:AT$1048576,MATCH(MAX($AQ$3:$AQ719),$AQ$3:$AQ$1048576,0),0),""),C720)</f>
        <v/>
      </c>
      <c r="AU720" s="21" t="str">
        <f>IF(D720="",IF(OR(AND($H720&lt;&gt;"",D720=""),AND($F719=$F720,$AZ720&lt;&gt;""),COUNTA($H$3:$H$1048576,#REF!,$F$3:$F$1048576)&gt;COUNTA($H$3:$H720,#REF!,$F$3:$F720),$AZ720&lt;&gt;""),INDEX(AU$3:AU$1048576,MATCH(MAX($AQ$3:$AQ719),$AQ$3:$AQ$1048576,0),0),""),D720)</f>
        <v/>
      </c>
      <c r="AV720" s="21" t="str">
        <f>IF(E720="",IF(OR(AND($H720&lt;&gt;"",E720=""),AND($F719=$F720,$AZ720&lt;&gt;""),COUNTA($H$3:$H$1048576,#REF!,$F$3:$F$1048576)&gt;COUNTA($H$3:$H720,#REF!,$F$3:$F720),$AZ720&lt;&gt;""),INDEX(AV$3:AV$1048576,MATCH(MAX($AQ$3:$AQ719),$AQ$3:$AQ$1048576,0),0),""),E720)</f>
        <v/>
      </c>
      <c r="AW720" s="24" t="str">
        <f t="shared" si="1204"/>
        <v/>
      </c>
      <c r="AX720" s="13" t="str">
        <f t="shared" si="1205"/>
        <v/>
      </c>
      <c r="AY720" s="4" t="str">
        <f t="shared" si="1206"/>
        <v/>
      </c>
      <c r="AZ720" s="4" t="str">
        <f>IF(AX720="",IF(OR(AND(H720&lt;&gt;"",F720=""),COUNTA($H$3:$H$1048576)&gt;COUNTA($H$3:$H720)),INDEX(AX$3:AX720,MATCH(MAX($AQ$3:AQ720),AQ$3:AQ720,0),0),""),AX720)</f>
        <v/>
      </c>
      <c r="BA720" s="4" t="str">
        <f>IF(AY720="",IF(AND(H720&lt;&gt;"",F720=""),INDEX(AY$3:AY720,MATCH(MAX($AQ$3:AQ720),AQ$3:AQ720,0),0),""),AY720)</f>
        <v/>
      </c>
      <c r="BB720" s="82" t="str">
        <f>IF(BC720="","",RANK(BC720,BC$3:BC$1048576,1)+COUNTIF($BC$3:BC720,BC720)-1)</f>
        <v/>
      </c>
      <c r="BC720" s="139" t="str">
        <f t="shared" si="1207"/>
        <v/>
      </c>
      <c r="BD720" s="46" t="str">
        <f t="shared" si="1208"/>
        <v/>
      </c>
      <c r="BE720" s="46" t="str">
        <f t="shared" si="1209"/>
        <v/>
      </c>
      <c r="BF720" s="46" t="str">
        <f t="shared" si="1210"/>
        <v/>
      </c>
      <c r="BG720" s="4" t="str">
        <f t="shared" si="1211"/>
        <v/>
      </c>
      <c r="BH720" s="180" t="str">
        <f t="shared" si="1212"/>
        <v/>
      </c>
      <c r="BI720" s="16" t="str">
        <f t="shared" si="1213"/>
        <v/>
      </c>
      <c r="BJ720" s="52" t="str">
        <f>IF(BI720="","",IF(W720="","",IF(AND(K720=$K$1,$K$1&lt;&gt;""),$BT$2,IFERROR(IF(INDEX(価格設定!$D$5:$D$1048576,MATCH(Q720,価格設定!$B$5:$B$1048576,0),0)=価格設定!$D$3,$BT$2,$BS$2),$BS$2))))</f>
        <v/>
      </c>
      <c r="BK720" s="16" t="str">
        <f>IF(BI720="","",IF(COUNTIF($BI$3:BI720,BI720)=1,1,IF(AND(BI719=BI720,BH720=""),BK719,COUNTIF($BH$3:BH720,BH720))))</f>
        <v/>
      </c>
      <c r="BL720" s="52" t="str">
        <f t="shared" si="1214"/>
        <v/>
      </c>
      <c r="BM720" s="52" t="str">
        <f t="shared" si="1215"/>
        <v/>
      </c>
      <c r="BN720" s="119" t="str">
        <f t="shared" si="1216"/>
        <v/>
      </c>
      <c r="BO720" s="119" t="str">
        <f t="shared" si="1217"/>
        <v/>
      </c>
      <c r="BP720" s="17" t="str">
        <f t="shared" si="1218"/>
        <v/>
      </c>
      <c r="BQ720" s="17" t="str">
        <f t="shared" si="1219"/>
        <v/>
      </c>
      <c r="BR720" s="17" t="str">
        <f>IF(OR(BP720="",COUNTIF($BO$3:BO720,BO720)&lt;&gt;1),"",SUMIF(BO$3:BO$1048576,BO720,BP$3:BP$1048576))</f>
        <v/>
      </c>
      <c r="BS720" s="17" t="str">
        <f t="shared" si="1220"/>
        <v/>
      </c>
      <c r="BT720" s="17" t="str">
        <f t="shared" si="1221"/>
        <v/>
      </c>
      <c r="BU720" s="17" t="str">
        <f t="shared" si="1222"/>
        <v/>
      </c>
      <c r="BV720" s="24" t="str">
        <f t="shared" si="1223"/>
        <v/>
      </c>
      <c r="BW720" s="24" t="str">
        <f t="shared" si="1224"/>
        <v/>
      </c>
      <c r="BX720" s="24" t="str">
        <f t="shared" si="1225"/>
        <v/>
      </c>
      <c r="BY720" s="26" t="str">
        <f t="shared" si="1226"/>
        <v/>
      </c>
      <c r="BZ720" s="26" t="str">
        <f t="shared" si="1227"/>
        <v/>
      </c>
      <c r="CA720" s="26" t="str">
        <f t="shared" si="1228"/>
        <v/>
      </c>
      <c r="CB720" s="66" t="str">
        <f t="shared" si="1229"/>
        <v/>
      </c>
      <c r="CC720" s="65" t="str">
        <f t="shared" si="1230"/>
        <v/>
      </c>
      <c r="CD720" s="26" t="str">
        <f t="shared" si="1231"/>
        <v/>
      </c>
      <c r="CE720" s="26" t="str">
        <f t="shared" si="1232"/>
        <v/>
      </c>
      <c r="CF720" s="193" t="str">
        <f t="shared" si="1233"/>
        <v/>
      </c>
      <c r="CG720" s="193" t="str">
        <f t="shared" si="1234"/>
        <v/>
      </c>
      <c r="CH720" s="26" t="str">
        <f t="shared" si="1235"/>
        <v/>
      </c>
      <c r="CI720" s="26" t="str">
        <f t="shared" si="1236"/>
        <v/>
      </c>
      <c r="CJ720" s="65" t="str">
        <f t="shared" si="1237"/>
        <v/>
      </c>
      <c r="CK720" s="65" t="str">
        <f t="shared" si="1238"/>
        <v/>
      </c>
      <c r="CL720" s="64" t="str">
        <f t="shared" si="1239"/>
        <v/>
      </c>
      <c r="CM720" s="64" t="str">
        <f t="shared" si="1240"/>
        <v/>
      </c>
      <c r="CN720" s="65" t="str">
        <f t="shared" si="1241"/>
        <v/>
      </c>
      <c r="CP720" s="63" t="str">
        <f>IF(BH720="","",MAX($CP$3:CP719)+1)</f>
        <v/>
      </c>
      <c r="CQ720" s="24" t="str">
        <f t="shared" si="1242"/>
        <v/>
      </c>
      <c r="CR720" s="24" t="str">
        <f t="shared" si="1243"/>
        <v/>
      </c>
      <c r="CS720" s="24" t="str">
        <f t="shared" si="1244"/>
        <v/>
      </c>
      <c r="CT720" s="58" t="str">
        <f>IF(BO720="","",COUNTIF($BO$3:BO720,BO720)&amp;"@"&amp;BO720)</f>
        <v/>
      </c>
      <c r="CU720" s="16" t="str">
        <f t="shared" si="1182"/>
        <v/>
      </c>
      <c r="CV720" s="63" t="str">
        <f t="shared" si="1245"/>
        <v/>
      </c>
      <c r="CW720" s="16" t="str">
        <f t="shared" si="1246"/>
        <v/>
      </c>
      <c r="CX720" s="16" t="str">
        <f t="shared" si="1247"/>
        <v/>
      </c>
      <c r="CY720" s="16" t="str">
        <f t="shared" si="1248"/>
        <v/>
      </c>
      <c r="CZ720" s="85" t="str">
        <f t="shared" si="1249"/>
        <v/>
      </c>
      <c r="DA720" s="16" t="str">
        <f t="shared" si="1250"/>
        <v/>
      </c>
      <c r="DB720" s="16" t="str">
        <f t="shared" si="1251"/>
        <v/>
      </c>
      <c r="DC720" s="28" t="str">
        <f>IF(CP720="","",$DC$1&amp;(INDEX(価格設定!D$1:XFD$3,ROW(価格設定!$D$3),MATCH($AW720,価格設定!D$1:XFD$1,1))*100)&amp;"%")</f>
        <v/>
      </c>
      <c r="DD720" s="28" t="str">
        <f>IF(CP720="","",$DD$1&amp;(INDEX(価格設定!D$1:XFD$3,ROW(価格設定!$D$2),MATCH($AW720,価格設定!D$1:XFD$1,1))*100)&amp;"%")</f>
        <v/>
      </c>
      <c r="DE720" s="29" t="str">
        <f t="shared" si="1252"/>
        <v/>
      </c>
      <c r="DG720" s="58" t="str">
        <f t="shared" si="1253"/>
        <v/>
      </c>
      <c r="DH720" s="58" t="str">
        <f t="shared" si="1254"/>
        <v/>
      </c>
      <c r="DI720" s="58" t="str">
        <f t="shared" si="1255"/>
        <v/>
      </c>
      <c r="DJ720" s="85" t="str">
        <f t="shared" si="1256"/>
        <v/>
      </c>
      <c r="DL720" s="58" t="str">
        <f>IF(COUNTIF(DG$3:DG$1048576,DG720)=COUNTIF($DG$3:$DG720,DG720),DG720,"")</f>
        <v/>
      </c>
      <c r="DM720" s="85" t="str">
        <f t="shared" si="1257"/>
        <v/>
      </c>
      <c r="DN720" s="85" t="str">
        <f t="shared" si="1183"/>
        <v/>
      </c>
      <c r="DO720" s="85" t="str">
        <f t="shared" si="1183"/>
        <v/>
      </c>
      <c r="DP720" s="303"/>
      <c r="DQ720" s="17" t="str">
        <f t="shared" si="1184"/>
        <v/>
      </c>
      <c r="DR720" s="17" t="str">
        <f t="shared" si="1185"/>
        <v/>
      </c>
      <c r="DS720" s="17" t="str">
        <f t="shared" si="1186"/>
        <v/>
      </c>
      <c r="DU720" s="16" t="str">
        <f t="shared" si="1258"/>
        <v/>
      </c>
      <c r="DV720" s="16" t="str">
        <f>IF(DU720="","",COUNT($DU$3:DU720))</f>
        <v/>
      </c>
      <c r="DW720" s="16" t="str">
        <f t="shared" si="1259"/>
        <v/>
      </c>
      <c r="DX720" s="16" t="str">
        <f t="shared" si="1260"/>
        <v/>
      </c>
      <c r="DY720" s="16" t="str">
        <f>IF(DZ720="","",COUNTIF(DZ$3:DZ720,DZ720))</f>
        <v/>
      </c>
      <c r="DZ720" s="16" t="str">
        <f t="shared" si="1261"/>
        <v/>
      </c>
      <c r="EA720" s="16" t="str">
        <f t="shared" si="1262"/>
        <v/>
      </c>
      <c r="EB720" s="16" t="str">
        <f t="shared" si="1263"/>
        <v/>
      </c>
      <c r="EC720" s="16" t="str">
        <f t="shared" si="1264"/>
        <v/>
      </c>
      <c r="ED720" s="16" t="str">
        <f t="shared" si="1265"/>
        <v/>
      </c>
      <c r="EE720" s="16" t="str">
        <f t="shared" si="1266"/>
        <v/>
      </c>
      <c r="EF720" s="16" t="str">
        <f t="shared" si="1267"/>
        <v/>
      </c>
      <c r="EG720" s="16" t="str">
        <f t="shared" si="1268"/>
        <v/>
      </c>
      <c r="EH720" s="16" t="str">
        <f t="shared" si="1269"/>
        <v/>
      </c>
      <c r="EI720" s="16" t="str">
        <f t="shared" si="1270"/>
        <v/>
      </c>
      <c r="EJ720" s="16" t="str">
        <f t="shared" si="1271"/>
        <v/>
      </c>
      <c r="EK720" s="16" t="str">
        <f t="shared" si="1272"/>
        <v/>
      </c>
      <c r="EL720" s="58" t="str">
        <f t="shared" si="1273"/>
        <v/>
      </c>
      <c r="EM720" s="58" t="str">
        <f>IF(OR($DZ720="",CR720=""),IF($EL720="","",$EL720),IF(OR(CR720="なし",CR720=0),領収書!$H$1,CR720))</f>
        <v/>
      </c>
      <c r="EN720" s="58" t="str">
        <f>IF(OR($DZ720="",CS720=""),IF($EL720="","",$EL720),IF(OR(CS720="なし",CS720=0),入力!$EN$1,CS720))</f>
        <v/>
      </c>
      <c r="EO720" s="63" t="str">
        <f t="shared" si="1274"/>
        <v/>
      </c>
      <c r="EP720" s="63" t="str">
        <f t="shared" si="1275"/>
        <v/>
      </c>
      <c r="ER720" s="16" t="str">
        <f>IF(AND(COUNTIF($ET$3:ET720,ET720)=1,ET720&lt;&gt;""),MAX($ER$3:ER719)+1,"")</f>
        <v/>
      </c>
      <c r="ES720" s="16" t="str">
        <f>IF(価格設定!B722="","",価格設定!B722)</f>
        <v/>
      </c>
      <c r="ET720" s="16" t="str">
        <f>IF(価格設定!C722="","",価格設定!C722)</f>
        <v/>
      </c>
      <c r="EV720" s="16" t="str">
        <f t="shared" si="1187"/>
        <v/>
      </c>
      <c r="EW720" s="16" t="str">
        <f t="shared" si="1276"/>
        <v/>
      </c>
    </row>
    <row r="721" spans="1:153" ht="30" customHeight="1" x14ac:dyDescent="0.2">
      <c r="A721" s="225"/>
      <c r="B721" s="212"/>
      <c r="C721" s="221"/>
      <c r="D721" s="164"/>
      <c r="E721" s="165"/>
      <c r="F721" s="166"/>
      <c r="G721" s="167"/>
      <c r="H721" s="179"/>
      <c r="I721" s="306"/>
      <c r="J721" s="169"/>
      <c r="K721" s="179"/>
      <c r="L721" s="186"/>
      <c r="M721" s="186"/>
      <c r="N721" s="168"/>
      <c r="O721" s="170"/>
      <c r="P721" s="212"/>
      <c r="Q721" s="179" t="str">
        <f>IFERROR(IF(H721="","",IFERROR(INDEX(価格設定!$B$5:$B$1048576,MATCH(H721,価格設定!$B$5:$B$1048576,0),0),INDEX(価格設定!$B$5:$B$1048576,MATCH("*"&amp;H721&amp;"*",価格設定!$B$5:$B$1048576,0),0))),H721)</f>
        <v/>
      </c>
      <c r="R721" s="250" t="str">
        <f>IFERROR(IF(Q721="",IF(K721="","",K721),IF(K721="",IF(INDEX(価格設定!$C$5:$C$1048576,MATCH(Q721,価格設定!$B$5:$B$1048576,0),0)=0,"",INDEX(価格設定!$C$5:$C$1048576,MATCH(Q721,価格設定!$B$5:$B$1048576,0),0)),IF(K721="なし","",K721))),"")</f>
        <v/>
      </c>
      <c r="S721" s="308" t="str">
        <f t="shared" si="1188"/>
        <v/>
      </c>
      <c r="T721" s="126" t="str">
        <f>IFERROR(IF(J721="",IF(INDEX(価格設定!$E$5:$R$1048576,MATCH($Q721,価格設定!B$5:B$1048576,0),MATCH($AW721,価格設定!E$1:X$1,1))=0,"",INDEX(価格設定!$E$5:$R$1048576,MATCH($Q721,価格設定!B$5:B$1048576,0),MATCH($AW721,価格設定!E$1:X$1,1))),J721),"")</f>
        <v/>
      </c>
      <c r="U721" s="126" t="str">
        <f t="shared" si="1189"/>
        <v/>
      </c>
      <c r="V721" s="132" t="str">
        <f t="shared" si="1190"/>
        <v/>
      </c>
      <c r="W721" s="127" t="str">
        <f>IFERROR(IF(OR(T721="",T721&lt;0),"",IFERROR(INDEX(価格設定!E$2:X$3,IF(AND(K721=$K$1,$K$1&lt;&gt;""),ROW(価格設定!$D$3)-1,MATCH(INDEX(価格設定!$D$5:$D$1048576,MATCH(Q721,価格設定!$B$5:$B$1048576,0),0),価格設定!$D$2:$D$3,0)),MATCH($AW721,価格設定!E$1:X$1,1)),INDEX(価格設定!E$2:X$2,0,MATCH($AW721,価格設定!E$1:X$1,1)))),"")</f>
        <v/>
      </c>
      <c r="X721" s="126" t="str">
        <f t="shared" si="1181"/>
        <v/>
      </c>
      <c r="Y721" s="128" t="str">
        <f t="shared" si="1191"/>
        <v/>
      </c>
      <c r="Z721" s="126" t="str">
        <f t="shared" si="1192"/>
        <v/>
      </c>
      <c r="AA721" s="129" t="str">
        <f t="shared" si="1193"/>
        <v/>
      </c>
      <c r="AB721" s="126" t="str">
        <f t="shared" si="1194"/>
        <v/>
      </c>
      <c r="AC721" s="280" t="str">
        <f t="shared" si="1195"/>
        <v/>
      </c>
      <c r="AD721" s="15"/>
      <c r="AE721" s="204" t="str">
        <f>IF(AF721="","",COUNT($AF$3:AF721))</f>
        <v/>
      </c>
      <c r="AF721" s="206" t="str">
        <f t="shared" si="1196"/>
        <v/>
      </c>
      <c r="AG721" s="204" t="str">
        <f t="shared" si="1197"/>
        <v/>
      </c>
      <c r="AH721" s="204" t="str">
        <f t="shared" si="1198"/>
        <v/>
      </c>
      <c r="AI721" s="287"/>
      <c r="AJ721" s="15"/>
      <c r="AK721" s="138" t="str">
        <f t="shared" si="1199"/>
        <v/>
      </c>
      <c r="AL721" s="131" t="str">
        <f t="shared" si="1200"/>
        <v/>
      </c>
      <c r="AM721" s="131" t="str">
        <f t="shared" si="1201"/>
        <v/>
      </c>
      <c r="AN721" s="313" t="str">
        <f t="shared" si="1202"/>
        <v/>
      </c>
      <c r="AO721" s="316" t="str">
        <f t="shared" si="1203"/>
        <v/>
      </c>
      <c r="AP721" s="18"/>
      <c r="AQ721" s="3" t="str">
        <f>IF(F721="","",MAX($AQ$3:AQ720)+1)</f>
        <v/>
      </c>
      <c r="AR721" s="3" t="str">
        <f>IF(OR(AQ721="",BB721=""),"",MAX($AR$3:AR720)+1)</f>
        <v/>
      </c>
      <c r="AS721" s="3" t="str">
        <f>IF(CQ721="","",RANK(CQ721,CQ$3:CQ$1048576,1)+COUNTIF($CQ$3:CQ721,CQ721)-1)</f>
        <v/>
      </c>
      <c r="AT721" s="21" t="str">
        <f>IF(C721="",IF(OR(AND($H721&lt;&gt;"",C721=""),AND($F720=$F721,$AZ721&lt;&gt;""),COUNTA($H$3:$H$1048576,#REF!,$F$3:$F$1048576)&gt;COUNTA($H$3:$H721,#REF!,$F$3:$F721),$AZ721&lt;&gt;""),INDEX(AT$3:AT$1048576,MATCH(MAX($AQ$3:$AQ720),$AQ$3:$AQ$1048576,0),0),""),C721)</f>
        <v/>
      </c>
      <c r="AU721" s="21" t="str">
        <f>IF(D721="",IF(OR(AND($H721&lt;&gt;"",D721=""),AND($F720=$F721,$AZ721&lt;&gt;""),COUNTA($H$3:$H$1048576,#REF!,$F$3:$F$1048576)&gt;COUNTA($H$3:$H721,#REF!,$F$3:$F721),$AZ721&lt;&gt;""),INDEX(AU$3:AU$1048576,MATCH(MAX($AQ$3:$AQ720),$AQ$3:$AQ$1048576,0),0),""),D721)</f>
        <v/>
      </c>
      <c r="AV721" s="21" t="str">
        <f>IF(E721="",IF(OR(AND($H721&lt;&gt;"",E721=""),AND($F720=$F721,$AZ721&lt;&gt;""),COUNTA($H$3:$H$1048576,#REF!,$F$3:$F$1048576)&gt;COUNTA($H$3:$H721,#REF!,$F$3:$F721),$AZ721&lt;&gt;""),INDEX(AV$3:AV$1048576,MATCH(MAX($AQ$3:$AQ720),$AQ$3:$AQ$1048576,0),0),""),E721)</f>
        <v/>
      </c>
      <c r="AW721" s="24" t="str">
        <f t="shared" si="1204"/>
        <v/>
      </c>
      <c r="AX721" s="13" t="str">
        <f t="shared" si="1205"/>
        <v/>
      </c>
      <c r="AY721" s="4" t="str">
        <f t="shared" si="1206"/>
        <v/>
      </c>
      <c r="AZ721" s="4" t="str">
        <f>IF(AX721="",IF(OR(AND(H721&lt;&gt;"",F721=""),COUNTA($H$3:$H$1048576)&gt;COUNTA($H$3:$H721)),INDEX(AX$3:AX721,MATCH(MAX($AQ$3:AQ721),AQ$3:AQ721,0),0),""),AX721)</f>
        <v/>
      </c>
      <c r="BA721" s="4" t="str">
        <f>IF(AY721="",IF(AND(H721&lt;&gt;"",F721=""),INDEX(AY$3:AY721,MATCH(MAX($AQ$3:AQ721),AQ$3:AQ721,0),0),""),AY721)</f>
        <v/>
      </c>
      <c r="BB721" s="82" t="str">
        <f>IF(BC721="","",RANK(BC721,BC$3:BC$1048576,1)+COUNTIF($BC$3:BC721,BC721)-1)</f>
        <v/>
      </c>
      <c r="BC721" s="139" t="str">
        <f t="shared" si="1207"/>
        <v/>
      </c>
      <c r="BD721" s="46" t="str">
        <f t="shared" si="1208"/>
        <v/>
      </c>
      <c r="BE721" s="46" t="str">
        <f t="shared" si="1209"/>
        <v/>
      </c>
      <c r="BF721" s="46" t="str">
        <f t="shared" si="1210"/>
        <v/>
      </c>
      <c r="BG721" s="4" t="str">
        <f t="shared" si="1211"/>
        <v/>
      </c>
      <c r="BH721" s="180" t="str">
        <f t="shared" si="1212"/>
        <v/>
      </c>
      <c r="BI721" s="16" t="str">
        <f t="shared" si="1213"/>
        <v/>
      </c>
      <c r="BJ721" s="52" t="str">
        <f>IF(BI721="","",IF(W721="","",IF(AND(K721=$K$1,$K$1&lt;&gt;""),$BT$2,IFERROR(IF(INDEX(価格設定!$D$5:$D$1048576,MATCH(Q721,価格設定!$B$5:$B$1048576,0),0)=価格設定!$D$3,$BT$2,$BS$2),$BS$2))))</f>
        <v/>
      </c>
      <c r="BK721" s="16" t="str">
        <f>IF(BI721="","",IF(COUNTIF($BI$3:BI721,BI721)=1,1,IF(AND(BI720=BI721,BH721=""),BK720,COUNTIF($BH$3:BH721,BH721))))</f>
        <v/>
      </c>
      <c r="BL721" s="52" t="str">
        <f t="shared" si="1214"/>
        <v/>
      </c>
      <c r="BM721" s="52" t="str">
        <f t="shared" si="1215"/>
        <v/>
      </c>
      <c r="BN721" s="119" t="str">
        <f t="shared" si="1216"/>
        <v/>
      </c>
      <c r="BO721" s="119" t="str">
        <f t="shared" si="1217"/>
        <v/>
      </c>
      <c r="BP721" s="17" t="str">
        <f t="shared" si="1218"/>
        <v/>
      </c>
      <c r="BQ721" s="17" t="str">
        <f t="shared" si="1219"/>
        <v/>
      </c>
      <c r="BR721" s="17" t="str">
        <f>IF(OR(BP721="",COUNTIF($BO$3:BO721,BO721)&lt;&gt;1),"",SUMIF(BO$3:BO$1048576,BO721,BP$3:BP$1048576))</f>
        <v/>
      </c>
      <c r="BS721" s="17" t="str">
        <f t="shared" si="1220"/>
        <v/>
      </c>
      <c r="BT721" s="17" t="str">
        <f t="shared" si="1221"/>
        <v/>
      </c>
      <c r="BU721" s="17" t="str">
        <f t="shared" si="1222"/>
        <v/>
      </c>
      <c r="BV721" s="24" t="str">
        <f t="shared" si="1223"/>
        <v/>
      </c>
      <c r="BW721" s="24" t="str">
        <f t="shared" si="1224"/>
        <v/>
      </c>
      <c r="BX721" s="24" t="str">
        <f t="shared" si="1225"/>
        <v/>
      </c>
      <c r="BY721" s="26" t="str">
        <f t="shared" si="1226"/>
        <v/>
      </c>
      <c r="BZ721" s="26" t="str">
        <f t="shared" si="1227"/>
        <v/>
      </c>
      <c r="CA721" s="26" t="str">
        <f t="shared" si="1228"/>
        <v/>
      </c>
      <c r="CB721" s="66" t="str">
        <f t="shared" si="1229"/>
        <v/>
      </c>
      <c r="CC721" s="65" t="str">
        <f t="shared" si="1230"/>
        <v/>
      </c>
      <c r="CD721" s="26" t="str">
        <f t="shared" si="1231"/>
        <v/>
      </c>
      <c r="CE721" s="26" t="str">
        <f t="shared" si="1232"/>
        <v/>
      </c>
      <c r="CF721" s="193" t="str">
        <f t="shared" si="1233"/>
        <v/>
      </c>
      <c r="CG721" s="193" t="str">
        <f t="shared" si="1234"/>
        <v/>
      </c>
      <c r="CH721" s="26" t="str">
        <f t="shared" si="1235"/>
        <v/>
      </c>
      <c r="CI721" s="26" t="str">
        <f t="shared" si="1236"/>
        <v/>
      </c>
      <c r="CJ721" s="65" t="str">
        <f t="shared" si="1237"/>
        <v/>
      </c>
      <c r="CK721" s="65" t="str">
        <f t="shared" si="1238"/>
        <v/>
      </c>
      <c r="CL721" s="64" t="str">
        <f t="shared" si="1239"/>
        <v/>
      </c>
      <c r="CM721" s="64" t="str">
        <f t="shared" si="1240"/>
        <v/>
      </c>
      <c r="CN721" s="65" t="str">
        <f t="shared" si="1241"/>
        <v/>
      </c>
      <c r="CP721" s="63" t="str">
        <f>IF(BH721="","",MAX($CP$3:CP720)+1)</f>
        <v/>
      </c>
      <c r="CQ721" s="24" t="str">
        <f t="shared" si="1242"/>
        <v/>
      </c>
      <c r="CR721" s="24" t="str">
        <f t="shared" si="1243"/>
        <v/>
      </c>
      <c r="CS721" s="24" t="str">
        <f t="shared" si="1244"/>
        <v/>
      </c>
      <c r="CT721" s="58" t="str">
        <f>IF(BO721="","",COUNTIF($BO$3:BO721,BO721)&amp;"@"&amp;BO721)</f>
        <v/>
      </c>
      <c r="CU721" s="16" t="str">
        <f t="shared" si="1182"/>
        <v/>
      </c>
      <c r="CV721" s="63" t="str">
        <f t="shared" si="1245"/>
        <v/>
      </c>
      <c r="CW721" s="16" t="str">
        <f t="shared" si="1246"/>
        <v/>
      </c>
      <c r="CX721" s="16" t="str">
        <f t="shared" si="1247"/>
        <v/>
      </c>
      <c r="CY721" s="16" t="str">
        <f t="shared" si="1248"/>
        <v/>
      </c>
      <c r="CZ721" s="85" t="str">
        <f t="shared" si="1249"/>
        <v/>
      </c>
      <c r="DA721" s="16" t="str">
        <f t="shared" si="1250"/>
        <v/>
      </c>
      <c r="DB721" s="16" t="str">
        <f t="shared" si="1251"/>
        <v/>
      </c>
      <c r="DC721" s="28" t="str">
        <f>IF(CP721="","",$DC$1&amp;(INDEX(価格設定!D$1:XFD$3,ROW(価格設定!$D$3),MATCH($AW721,価格設定!D$1:XFD$1,1))*100)&amp;"%")</f>
        <v/>
      </c>
      <c r="DD721" s="28" t="str">
        <f>IF(CP721="","",$DD$1&amp;(INDEX(価格設定!D$1:XFD$3,ROW(価格設定!$D$2),MATCH($AW721,価格設定!D$1:XFD$1,1))*100)&amp;"%")</f>
        <v/>
      </c>
      <c r="DE721" s="29" t="str">
        <f t="shared" si="1252"/>
        <v/>
      </c>
      <c r="DG721" s="58" t="str">
        <f t="shared" si="1253"/>
        <v/>
      </c>
      <c r="DH721" s="58" t="str">
        <f t="shared" si="1254"/>
        <v/>
      </c>
      <c r="DI721" s="58" t="str">
        <f t="shared" si="1255"/>
        <v/>
      </c>
      <c r="DJ721" s="85" t="str">
        <f t="shared" si="1256"/>
        <v/>
      </c>
      <c r="DL721" s="58" t="str">
        <f>IF(COUNTIF(DG$3:DG$1048576,DG721)=COUNTIF($DG$3:$DG721,DG721),DG721,"")</f>
        <v/>
      </c>
      <c r="DM721" s="85" t="str">
        <f t="shared" si="1257"/>
        <v/>
      </c>
      <c r="DN721" s="85" t="str">
        <f t="shared" si="1183"/>
        <v/>
      </c>
      <c r="DO721" s="85" t="str">
        <f t="shared" si="1183"/>
        <v/>
      </c>
      <c r="DP721" s="303"/>
      <c r="DQ721" s="17" t="str">
        <f t="shared" si="1184"/>
        <v/>
      </c>
      <c r="DR721" s="17" t="str">
        <f t="shared" si="1185"/>
        <v/>
      </c>
      <c r="DS721" s="17" t="str">
        <f t="shared" si="1186"/>
        <v/>
      </c>
      <c r="DU721" s="16" t="str">
        <f t="shared" si="1258"/>
        <v/>
      </c>
      <c r="DV721" s="16" t="str">
        <f>IF(DU721="","",COUNT($DU$3:DU721))</f>
        <v/>
      </c>
      <c r="DW721" s="16" t="str">
        <f t="shared" si="1259"/>
        <v/>
      </c>
      <c r="DX721" s="16" t="str">
        <f t="shared" si="1260"/>
        <v/>
      </c>
      <c r="DY721" s="16" t="str">
        <f>IF(DZ721="","",COUNTIF(DZ$3:DZ721,DZ721))</f>
        <v/>
      </c>
      <c r="DZ721" s="16" t="str">
        <f t="shared" si="1261"/>
        <v/>
      </c>
      <c r="EA721" s="16" t="str">
        <f t="shared" si="1262"/>
        <v/>
      </c>
      <c r="EB721" s="16" t="str">
        <f t="shared" si="1263"/>
        <v/>
      </c>
      <c r="EC721" s="16" t="str">
        <f t="shared" si="1264"/>
        <v/>
      </c>
      <c r="ED721" s="16" t="str">
        <f t="shared" si="1265"/>
        <v/>
      </c>
      <c r="EE721" s="16" t="str">
        <f t="shared" si="1266"/>
        <v/>
      </c>
      <c r="EF721" s="16" t="str">
        <f t="shared" si="1267"/>
        <v/>
      </c>
      <c r="EG721" s="16" t="str">
        <f t="shared" si="1268"/>
        <v/>
      </c>
      <c r="EH721" s="16" t="str">
        <f t="shared" si="1269"/>
        <v/>
      </c>
      <c r="EI721" s="16" t="str">
        <f t="shared" si="1270"/>
        <v/>
      </c>
      <c r="EJ721" s="16" t="str">
        <f t="shared" si="1271"/>
        <v/>
      </c>
      <c r="EK721" s="16" t="str">
        <f t="shared" si="1272"/>
        <v/>
      </c>
      <c r="EL721" s="58" t="str">
        <f t="shared" si="1273"/>
        <v/>
      </c>
      <c r="EM721" s="58" t="str">
        <f>IF(OR($DZ721="",CR721=""),IF($EL721="","",$EL721),IF(OR(CR721="なし",CR721=0),領収書!$H$1,CR721))</f>
        <v/>
      </c>
      <c r="EN721" s="58" t="str">
        <f>IF(OR($DZ721="",CS721=""),IF($EL721="","",$EL721),IF(OR(CS721="なし",CS721=0),入力!$EN$1,CS721))</f>
        <v/>
      </c>
      <c r="EO721" s="63" t="str">
        <f t="shared" si="1274"/>
        <v/>
      </c>
      <c r="EP721" s="63" t="str">
        <f t="shared" si="1275"/>
        <v/>
      </c>
      <c r="ER721" s="16" t="str">
        <f>IF(AND(COUNTIF($ET$3:ET721,ET721)=1,ET721&lt;&gt;""),MAX($ER$3:ER720)+1,"")</f>
        <v/>
      </c>
      <c r="ES721" s="16" t="str">
        <f>IF(価格設定!B723="","",価格設定!B723)</f>
        <v/>
      </c>
      <c r="ET721" s="16" t="str">
        <f>IF(価格設定!C723="","",価格設定!C723)</f>
        <v/>
      </c>
      <c r="EV721" s="16" t="str">
        <f t="shared" si="1187"/>
        <v/>
      </c>
      <c r="EW721" s="16" t="str">
        <f t="shared" si="1276"/>
        <v/>
      </c>
    </row>
    <row r="722" spans="1:153" ht="30" customHeight="1" x14ac:dyDescent="0.2">
      <c r="A722" s="225"/>
      <c r="B722" s="212"/>
      <c r="C722" s="221"/>
      <c r="D722" s="164"/>
      <c r="E722" s="165"/>
      <c r="F722" s="166"/>
      <c r="G722" s="167"/>
      <c r="H722" s="179"/>
      <c r="I722" s="306"/>
      <c r="J722" s="169"/>
      <c r="K722" s="179"/>
      <c r="L722" s="186"/>
      <c r="M722" s="186"/>
      <c r="N722" s="168"/>
      <c r="O722" s="170"/>
      <c r="P722" s="212"/>
      <c r="Q722" s="179" t="str">
        <f>IFERROR(IF(H722="","",IFERROR(INDEX(価格設定!$B$5:$B$1048576,MATCH(H722,価格設定!$B$5:$B$1048576,0),0),INDEX(価格設定!$B$5:$B$1048576,MATCH("*"&amp;H722&amp;"*",価格設定!$B$5:$B$1048576,0),0))),H722)</f>
        <v/>
      </c>
      <c r="R722" s="250" t="str">
        <f>IFERROR(IF(Q722="",IF(K722="","",K722),IF(K722="",IF(INDEX(価格設定!$C$5:$C$1048576,MATCH(Q722,価格設定!$B$5:$B$1048576,0),0)=0,"",INDEX(価格設定!$C$5:$C$1048576,MATCH(Q722,価格設定!$B$5:$B$1048576,0),0)),IF(K722="なし","",K722))),"")</f>
        <v/>
      </c>
      <c r="S722" s="308" t="str">
        <f t="shared" si="1188"/>
        <v/>
      </c>
      <c r="T722" s="126" t="str">
        <f>IFERROR(IF(J722="",IF(INDEX(価格設定!$E$5:$R$1048576,MATCH($Q722,価格設定!B$5:B$1048576,0),MATCH($AW722,価格設定!E$1:X$1,1))=0,"",INDEX(価格設定!$E$5:$R$1048576,MATCH($Q722,価格設定!B$5:B$1048576,0),MATCH($AW722,価格設定!E$1:X$1,1))),J722),"")</f>
        <v/>
      </c>
      <c r="U722" s="126" t="str">
        <f t="shared" si="1189"/>
        <v/>
      </c>
      <c r="V722" s="132" t="str">
        <f t="shared" si="1190"/>
        <v/>
      </c>
      <c r="W722" s="127" t="str">
        <f>IFERROR(IF(OR(T722="",T722&lt;0),"",IFERROR(INDEX(価格設定!E$2:X$3,IF(AND(K722=$K$1,$K$1&lt;&gt;""),ROW(価格設定!$D$3)-1,MATCH(INDEX(価格設定!$D$5:$D$1048576,MATCH(Q722,価格設定!$B$5:$B$1048576,0),0),価格設定!$D$2:$D$3,0)),MATCH($AW722,価格設定!E$1:X$1,1)),INDEX(価格設定!E$2:X$2,0,MATCH($AW722,価格設定!E$1:X$1,1)))),"")</f>
        <v/>
      </c>
      <c r="X722" s="126" t="str">
        <f t="shared" si="1181"/>
        <v/>
      </c>
      <c r="Y722" s="128" t="str">
        <f t="shared" si="1191"/>
        <v/>
      </c>
      <c r="Z722" s="126" t="str">
        <f t="shared" si="1192"/>
        <v/>
      </c>
      <c r="AA722" s="129" t="str">
        <f t="shared" si="1193"/>
        <v/>
      </c>
      <c r="AB722" s="126" t="str">
        <f t="shared" si="1194"/>
        <v/>
      </c>
      <c r="AC722" s="280" t="str">
        <f t="shared" si="1195"/>
        <v/>
      </c>
      <c r="AD722" s="15"/>
      <c r="AE722" s="204" t="str">
        <f>IF(AF722="","",COUNT($AF$3:AF722))</f>
        <v/>
      </c>
      <c r="AF722" s="206" t="str">
        <f t="shared" si="1196"/>
        <v/>
      </c>
      <c r="AG722" s="204" t="str">
        <f t="shared" si="1197"/>
        <v/>
      </c>
      <c r="AH722" s="204" t="str">
        <f t="shared" si="1198"/>
        <v/>
      </c>
      <c r="AI722" s="287"/>
      <c r="AJ722" s="15"/>
      <c r="AK722" s="138" t="str">
        <f t="shared" si="1199"/>
        <v/>
      </c>
      <c r="AL722" s="131" t="str">
        <f t="shared" si="1200"/>
        <v/>
      </c>
      <c r="AM722" s="131" t="str">
        <f t="shared" si="1201"/>
        <v/>
      </c>
      <c r="AN722" s="313" t="str">
        <f t="shared" si="1202"/>
        <v/>
      </c>
      <c r="AO722" s="316" t="str">
        <f t="shared" si="1203"/>
        <v/>
      </c>
      <c r="AP722" s="18"/>
      <c r="AQ722" s="3" t="str">
        <f>IF(F722="","",MAX($AQ$3:AQ721)+1)</f>
        <v/>
      </c>
      <c r="AR722" s="3" t="str">
        <f>IF(OR(AQ722="",BB722=""),"",MAX($AR$3:AR721)+1)</f>
        <v/>
      </c>
      <c r="AS722" s="3" t="str">
        <f>IF(CQ722="","",RANK(CQ722,CQ$3:CQ$1048576,1)+COUNTIF($CQ$3:CQ722,CQ722)-1)</f>
        <v/>
      </c>
      <c r="AT722" s="21" t="str">
        <f>IF(C722="",IF(OR(AND($H722&lt;&gt;"",C722=""),AND($F721=$F722,$AZ722&lt;&gt;""),COUNTA($H$3:$H$1048576,#REF!,$F$3:$F$1048576)&gt;COUNTA($H$3:$H722,#REF!,$F$3:$F722),$AZ722&lt;&gt;""),INDEX(AT$3:AT$1048576,MATCH(MAX($AQ$3:$AQ721),$AQ$3:$AQ$1048576,0),0),""),C722)</f>
        <v/>
      </c>
      <c r="AU722" s="21" t="str">
        <f>IF(D722="",IF(OR(AND($H722&lt;&gt;"",D722=""),AND($F721=$F722,$AZ722&lt;&gt;""),COUNTA($H$3:$H$1048576,#REF!,$F$3:$F$1048576)&gt;COUNTA($H$3:$H722,#REF!,$F$3:$F722),$AZ722&lt;&gt;""),INDEX(AU$3:AU$1048576,MATCH(MAX($AQ$3:$AQ721),$AQ$3:$AQ$1048576,0),0),""),D722)</f>
        <v/>
      </c>
      <c r="AV722" s="21" t="str">
        <f>IF(E722="",IF(OR(AND($H722&lt;&gt;"",E722=""),AND($F721=$F722,$AZ722&lt;&gt;""),COUNTA($H$3:$H$1048576,#REF!,$F$3:$F$1048576)&gt;COUNTA($H$3:$H722,#REF!,$F$3:$F722),$AZ722&lt;&gt;""),INDEX(AV$3:AV$1048576,MATCH(MAX($AQ$3:$AQ721),$AQ$3:$AQ$1048576,0),0),""),E722)</f>
        <v/>
      </c>
      <c r="AW722" s="24" t="str">
        <f t="shared" si="1204"/>
        <v/>
      </c>
      <c r="AX722" s="13" t="str">
        <f t="shared" si="1205"/>
        <v/>
      </c>
      <c r="AY722" s="4" t="str">
        <f t="shared" si="1206"/>
        <v/>
      </c>
      <c r="AZ722" s="4" t="str">
        <f>IF(AX722="",IF(OR(AND(H722&lt;&gt;"",F722=""),COUNTA($H$3:$H$1048576)&gt;COUNTA($H$3:$H722)),INDEX(AX$3:AX722,MATCH(MAX($AQ$3:AQ722),AQ$3:AQ722,0),0),""),AX722)</f>
        <v/>
      </c>
      <c r="BA722" s="4" t="str">
        <f>IF(AY722="",IF(AND(H722&lt;&gt;"",F722=""),INDEX(AY$3:AY722,MATCH(MAX($AQ$3:AQ722),AQ$3:AQ722,0),0),""),AY722)</f>
        <v/>
      </c>
      <c r="BB722" s="82" t="str">
        <f>IF(BC722="","",RANK(BC722,BC$3:BC$1048576,1)+COUNTIF($BC$3:BC722,BC722)-1)</f>
        <v/>
      </c>
      <c r="BC722" s="139" t="str">
        <f t="shared" si="1207"/>
        <v/>
      </c>
      <c r="BD722" s="46" t="str">
        <f t="shared" si="1208"/>
        <v/>
      </c>
      <c r="BE722" s="46" t="str">
        <f t="shared" si="1209"/>
        <v/>
      </c>
      <c r="BF722" s="46" t="str">
        <f t="shared" si="1210"/>
        <v/>
      </c>
      <c r="BG722" s="4" t="str">
        <f t="shared" si="1211"/>
        <v/>
      </c>
      <c r="BH722" s="180" t="str">
        <f t="shared" si="1212"/>
        <v/>
      </c>
      <c r="BI722" s="16" t="str">
        <f t="shared" si="1213"/>
        <v/>
      </c>
      <c r="BJ722" s="52" t="str">
        <f>IF(BI722="","",IF(W722="","",IF(AND(K722=$K$1,$K$1&lt;&gt;""),$BT$2,IFERROR(IF(INDEX(価格設定!$D$5:$D$1048576,MATCH(Q722,価格設定!$B$5:$B$1048576,0),0)=価格設定!$D$3,$BT$2,$BS$2),$BS$2))))</f>
        <v/>
      </c>
      <c r="BK722" s="16" t="str">
        <f>IF(BI722="","",IF(COUNTIF($BI$3:BI722,BI722)=1,1,IF(AND(BI721=BI722,BH722=""),BK721,COUNTIF($BH$3:BH722,BH722))))</f>
        <v/>
      </c>
      <c r="BL722" s="52" t="str">
        <f t="shared" si="1214"/>
        <v/>
      </c>
      <c r="BM722" s="52" t="str">
        <f t="shared" si="1215"/>
        <v/>
      </c>
      <c r="BN722" s="119" t="str">
        <f t="shared" si="1216"/>
        <v/>
      </c>
      <c r="BO722" s="119" t="str">
        <f t="shared" si="1217"/>
        <v/>
      </c>
      <c r="BP722" s="17" t="str">
        <f t="shared" si="1218"/>
        <v/>
      </c>
      <c r="BQ722" s="17" t="str">
        <f t="shared" si="1219"/>
        <v/>
      </c>
      <c r="BR722" s="17" t="str">
        <f>IF(OR(BP722="",COUNTIF($BO$3:BO722,BO722)&lt;&gt;1),"",SUMIF(BO$3:BO$1048576,BO722,BP$3:BP$1048576))</f>
        <v/>
      </c>
      <c r="BS722" s="17" t="str">
        <f t="shared" si="1220"/>
        <v/>
      </c>
      <c r="BT722" s="17" t="str">
        <f t="shared" si="1221"/>
        <v/>
      </c>
      <c r="BU722" s="17" t="str">
        <f t="shared" si="1222"/>
        <v/>
      </c>
      <c r="BV722" s="24" t="str">
        <f t="shared" si="1223"/>
        <v/>
      </c>
      <c r="BW722" s="24" t="str">
        <f t="shared" si="1224"/>
        <v/>
      </c>
      <c r="BX722" s="24" t="str">
        <f t="shared" si="1225"/>
        <v/>
      </c>
      <c r="BY722" s="26" t="str">
        <f t="shared" si="1226"/>
        <v/>
      </c>
      <c r="BZ722" s="26" t="str">
        <f t="shared" si="1227"/>
        <v/>
      </c>
      <c r="CA722" s="26" t="str">
        <f t="shared" si="1228"/>
        <v/>
      </c>
      <c r="CB722" s="66" t="str">
        <f t="shared" si="1229"/>
        <v/>
      </c>
      <c r="CC722" s="65" t="str">
        <f t="shared" si="1230"/>
        <v/>
      </c>
      <c r="CD722" s="26" t="str">
        <f t="shared" si="1231"/>
        <v/>
      </c>
      <c r="CE722" s="26" t="str">
        <f t="shared" si="1232"/>
        <v/>
      </c>
      <c r="CF722" s="193" t="str">
        <f t="shared" si="1233"/>
        <v/>
      </c>
      <c r="CG722" s="193" t="str">
        <f t="shared" si="1234"/>
        <v/>
      </c>
      <c r="CH722" s="26" t="str">
        <f t="shared" si="1235"/>
        <v/>
      </c>
      <c r="CI722" s="26" t="str">
        <f t="shared" si="1236"/>
        <v/>
      </c>
      <c r="CJ722" s="65" t="str">
        <f t="shared" si="1237"/>
        <v/>
      </c>
      <c r="CK722" s="65" t="str">
        <f t="shared" si="1238"/>
        <v/>
      </c>
      <c r="CL722" s="64" t="str">
        <f t="shared" si="1239"/>
        <v/>
      </c>
      <c r="CM722" s="64" t="str">
        <f t="shared" si="1240"/>
        <v/>
      </c>
      <c r="CN722" s="65" t="str">
        <f t="shared" si="1241"/>
        <v/>
      </c>
      <c r="CP722" s="63" t="str">
        <f>IF(BH722="","",MAX($CP$3:CP721)+1)</f>
        <v/>
      </c>
      <c r="CQ722" s="24" t="str">
        <f t="shared" si="1242"/>
        <v/>
      </c>
      <c r="CR722" s="24" t="str">
        <f t="shared" si="1243"/>
        <v/>
      </c>
      <c r="CS722" s="24" t="str">
        <f t="shared" si="1244"/>
        <v/>
      </c>
      <c r="CT722" s="58" t="str">
        <f>IF(BO722="","",COUNTIF($BO$3:BO722,BO722)&amp;"@"&amp;BO722)</f>
        <v/>
      </c>
      <c r="CU722" s="16" t="str">
        <f t="shared" si="1182"/>
        <v/>
      </c>
      <c r="CV722" s="63" t="str">
        <f t="shared" si="1245"/>
        <v/>
      </c>
      <c r="CW722" s="16" t="str">
        <f t="shared" si="1246"/>
        <v/>
      </c>
      <c r="CX722" s="16" t="str">
        <f t="shared" si="1247"/>
        <v/>
      </c>
      <c r="CY722" s="16" t="str">
        <f t="shared" si="1248"/>
        <v/>
      </c>
      <c r="CZ722" s="85" t="str">
        <f t="shared" si="1249"/>
        <v/>
      </c>
      <c r="DA722" s="16" t="str">
        <f t="shared" si="1250"/>
        <v/>
      </c>
      <c r="DB722" s="16" t="str">
        <f t="shared" si="1251"/>
        <v/>
      </c>
      <c r="DC722" s="28" t="str">
        <f>IF(CP722="","",$DC$1&amp;(INDEX(価格設定!D$1:XFD$3,ROW(価格設定!$D$3),MATCH($AW722,価格設定!D$1:XFD$1,1))*100)&amp;"%")</f>
        <v/>
      </c>
      <c r="DD722" s="28" t="str">
        <f>IF(CP722="","",$DD$1&amp;(INDEX(価格設定!D$1:XFD$3,ROW(価格設定!$D$2),MATCH($AW722,価格設定!D$1:XFD$1,1))*100)&amp;"%")</f>
        <v/>
      </c>
      <c r="DE722" s="29" t="str">
        <f t="shared" si="1252"/>
        <v/>
      </c>
      <c r="DG722" s="58" t="str">
        <f t="shared" si="1253"/>
        <v/>
      </c>
      <c r="DH722" s="58" t="str">
        <f t="shared" si="1254"/>
        <v/>
      </c>
      <c r="DI722" s="58" t="str">
        <f t="shared" si="1255"/>
        <v/>
      </c>
      <c r="DJ722" s="85" t="str">
        <f t="shared" si="1256"/>
        <v/>
      </c>
      <c r="DL722" s="58" t="str">
        <f>IF(COUNTIF(DG$3:DG$1048576,DG722)=COUNTIF($DG$3:$DG722,DG722),DG722,"")</f>
        <v/>
      </c>
      <c r="DM722" s="85" t="str">
        <f t="shared" si="1257"/>
        <v/>
      </c>
      <c r="DN722" s="85" t="str">
        <f t="shared" si="1183"/>
        <v/>
      </c>
      <c r="DO722" s="85" t="str">
        <f t="shared" si="1183"/>
        <v/>
      </c>
      <c r="DP722" s="303"/>
      <c r="DQ722" s="17" t="str">
        <f t="shared" si="1184"/>
        <v/>
      </c>
      <c r="DR722" s="17" t="str">
        <f t="shared" si="1185"/>
        <v/>
      </c>
      <c r="DS722" s="17" t="str">
        <f t="shared" si="1186"/>
        <v/>
      </c>
      <c r="DU722" s="16" t="str">
        <f t="shared" si="1258"/>
        <v/>
      </c>
      <c r="DV722" s="16" t="str">
        <f>IF(DU722="","",COUNT($DU$3:DU722))</f>
        <v/>
      </c>
      <c r="DW722" s="16" t="str">
        <f t="shared" si="1259"/>
        <v/>
      </c>
      <c r="DX722" s="16" t="str">
        <f t="shared" si="1260"/>
        <v/>
      </c>
      <c r="DY722" s="16" t="str">
        <f>IF(DZ722="","",COUNTIF(DZ$3:DZ722,DZ722))</f>
        <v/>
      </c>
      <c r="DZ722" s="16" t="str">
        <f t="shared" si="1261"/>
        <v/>
      </c>
      <c r="EA722" s="16" t="str">
        <f t="shared" si="1262"/>
        <v/>
      </c>
      <c r="EB722" s="16" t="str">
        <f t="shared" si="1263"/>
        <v/>
      </c>
      <c r="EC722" s="16" t="str">
        <f t="shared" si="1264"/>
        <v/>
      </c>
      <c r="ED722" s="16" t="str">
        <f t="shared" si="1265"/>
        <v/>
      </c>
      <c r="EE722" s="16" t="str">
        <f t="shared" si="1266"/>
        <v/>
      </c>
      <c r="EF722" s="16" t="str">
        <f t="shared" si="1267"/>
        <v/>
      </c>
      <c r="EG722" s="16" t="str">
        <f t="shared" si="1268"/>
        <v/>
      </c>
      <c r="EH722" s="16" t="str">
        <f t="shared" si="1269"/>
        <v/>
      </c>
      <c r="EI722" s="16" t="str">
        <f t="shared" si="1270"/>
        <v/>
      </c>
      <c r="EJ722" s="16" t="str">
        <f t="shared" si="1271"/>
        <v/>
      </c>
      <c r="EK722" s="16" t="str">
        <f t="shared" si="1272"/>
        <v/>
      </c>
      <c r="EL722" s="58" t="str">
        <f t="shared" si="1273"/>
        <v/>
      </c>
      <c r="EM722" s="58" t="str">
        <f>IF(OR($DZ722="",CR722=""),IF($EL722="","",$EL722),IF(OR(CR722="なし",CR722=0),領収書!$H$1,CR722))</f>
        <v/>
      </c>
      <c r="EN722" s="58" t="str">
        <f>IF(OR($DZ722="",CS722=""),IF($EL722="","",$EL722),IF(OR(CS722="なし",CS722=0),入力!$EN$1,CS722))</f>
        <v/>
      </c>
      <c r="EO722" s="63" t="str">
        <f t="shared" si="1274"/>
        <v/>
      </c>
      <c r="EP722" s="63" t="str">
        <f t="shared" si="1275"/>
        <v/>
      </c>
      <c r="ER722" s="16" t="str">
        <f>IF(AND(COUNTIF($ET$3:ET722,ET722)=1,ET722&lt;&gt;""),MAX($ER$3:ER721)+1,"")</f>
        <v/>
      </c>
      <c r="ES722" s="16" t="str">
        <f>IF(価格設定!B724="","",価格設定!B724)</f>
        <v/>
      </c>
      <c r="ET722" s="16" t="str">
        <f>IF(価格設定!C724="","",価格設定!C724)</f>
        <v/>
      </c>
      <c r="EV722" s="16" t="str">
        <f t="shared" si="1187"/>
        <v/>
      </c>
      <c r="EW722" s="16" t="str">
        <f t="shared" si="1276"/>
        <v/>
      </c>
    </row>
    <row r="723" spans="1:153" ht="30" customHeight="1" x14ac:dyDescent="0.2">
      <c r="A723" s="225"/>
      <c r="B723" s="212"/>
      <c r="C723" s="221"/>
      <c r="D723" s="164"/>
      <c r="E723" s="165"/>
      <c r="F723" s="166"/>
      <c r="G723" s="167"/>
      <c r="H723" s="179"/>
      <c r="I723" s="306"/>
      <c r="J723" s="169"/>
      <c r="K723" s="179"/>
      <c r="L723" s="186"/>
      <c r="M723" s="186"/>
      <c r="N723" s="168"/>
      <c r="O723" s="170"/>
      <c r="P723" s="212"/>
      <c r="Q723" s="179" t="str">
        <f>IFERROR(IF(H723="","",IFERROR(INDEX(価格設定!$B$5:$B$1048576,MATCH(H723,価格設定!$B$5:$B$1048576,0),0),INDEX(価格設定!$B$5:$B$1048576,MATCH("*"&amp;H723&amp;"*",価格設定!$B$5:$B$1048576,0),0))),H723)</f>
        <v/>
      </c>
      <c r="R723" s="250" t="str">
        <f>IFERROR(IF(Q723="",IF(K723="","",K723),IF(K723="",IF(INDEX(価格設定!$C$5:$C$1048576,MATCH(Q723,価格設定!$B$5:$B$1048576,0),0)=0,"",INDEX(価格設定!$C$5:$C$1048576,MATCH(Q723,価格設定!$B$5:$B$1048576,0),0)),IF(K723="なし","",K723))),"")</f>
        <v/>
      </c>
      <c r="S723" s="308" t="str">
        <f t="shared" si="1188"/>
        <v/>
      </c>
      <c r="T723" s="126" t="str">
        <f>IFERROR(IF(J723="",IF(INDEX(価格設定!$E$5:$R$1048576,MATCH($Q723,価格設定!B$5:B$1048576,0),MATCH($AW723,価格設定!E$1:X$1,1))=0,"",INDEX(価格設定!$E$5:$R$1048576,MATCH($Q723,価格設定!B$5:B$1048576,0),MATCH($AW723,価格設定!E$1:X$1,1))),J723),"")</f>
        <v/>
      </c>
      <c r="U723" s="126" t="str">
        <f t="shared" si="1189"/>
        <v/>
      </c>
      <c r="V723" s="132" t="str">
        <f t="shared" si="1190"/>
        <v/>
      </c>
      <c r="W723" s="127" t="str">
        <f>IFERROR(IF(OR(T723="",T723&lt;0),"",IFERROR(INDEX(価格設定!E$2:X$3,IF(AND(K723=$K$1,$K$1&lt;&gt;""),ROW(価格設定!$D$3)-1,MATCH(INDEX(価格設定!$D$5:$D$1048576,MATCH(Q723,価格設定!$B$5:$B$1048576,0),0),価格設定!$D$2:$D$3,0)),MATCH($AW723,価格設定!E$1:X$1,1)),INDEX(価格設定!E$2:X$2,0,MATCH($AW723,価格設定!E$1:X$1,1)))),"")</f>
        <v/>
      </c>
      <c r="X723" s="126" t="str">
        <f t="shared" si="1181"/>
        <v/>
      </c>
      <c r="Y723" s="128" t="str">
        <f t="shared" si="1191"/>
        <v/>
      </c>
      <c r="Z723" s="126" t="str">
        <f t="shared" si="1192"/>
        <v/>
      </c>
      <c r="AA723" s="129" t="str">
        <f t="shared" si="1193"/>
        <v/>
      </c>
      <c r="AB723" s="126" t="str">
        <f t="shared" si="1194"/>
        <v/>
      </c>
      <c r="AC723" s="280" t="str">
        <f t="shared" si="1195"/>
        <v/>
      </c>
      <c r="AD723" s="15"/>
      <c r="AE723" s="204" t="str">
        <f>IF(AF723="","",COUNT($AF$3:AF723))</f>
        <v/>
      </c>
      <c r="AF723" s="206" t="str">
        <f t="shared" si="1196"/>
        <v/>
      </c>
      <c r="AG723" s="204" t="str">
        <f t="shared" si="1197"/>
        <v/>
      </c>
      <c r="AH723" s="204" t="str">
        <f t="shared" si="1198"/>
        <v/>
      </c>
      <c r="AI723" s="287"/>
      <c r="AJ723" s="15"/>
      <c r="AK723" s="138" t="str">
        <f t="shared" si="1199"/>
        <v/>
      </c>
      <c r="AL723" s="131" t="str">
        <f t="shared" si="1200"/>
        <v/>
      </c>
      <c r="AM723" s="131" t="str">
        <f t="shared" si="1201"/>
        <v/>
      </c>
      <c r="AN723" s="313" t="str">
        <f t="shared" si="1202"/>
        <v/>
      </c>
      <c r="AO723" s="316" t="str">
        <f t="shared" si="1203"/>
        <v/>
      </c>
      <c r="AP723" s="18"/>
      <c r="AQ723" s="3" t="str">
        <f>IF(F723="","",MAX($AQ$3:AQ722)+1)</f>
        <v/>
      </c>
      <c r="AR723" s="3" t="str">
        <f>IF(OR(AQ723="",BB723=""),"",MAX($AR$3:AR722)+1)</f>
        <v/>
      </c>
      <c r="AS723" s="3" t="str">
        <f>IF(CQ723="","",RANK(CQ723,CQ$3:CQ$1048576,1)+COUNTIF($CQ$3:CQ723,CQ723)-1)</f>
        <v/>
      </c>
      <c r="AT723" s="21" t="str">
        <f>IF(C723="",IF(OR(AND($H723&lt;&gt;"",C723=""),AND($F722=$F723,$AZ723&lt;&gt;""),COUNTA($H$3:$H$1048576,#REF!,$F$3:$F$1048576)&gt;COUNTA($H$3:$H723,#REF!,$F$3:$F723),$AZ723&lt;&gt;""),INDEX(AT$3:AT$1048576,MATCH(MAX($AQ$3:$AQ722),$AQ$3:$AQ$1048576,0),0),""),C723)</f>
        <v/>
      </c>
      <c r="AU723" s="21" t="str">
        <f>IF(D723="",IF(OR(AND($H723&lt;&gt;"",D723=""),AND($F722=$F723,$AZ723&lt;&gt;""),COUNTA($H$3:$H$1048576,#REF!,$F$3:$F$1048576)&gt;COUNTA($H$3:$H723,#REF!,$F$3:$F723),$AZ723&lt;&gt;""),INDEX(AU$3:AU$1048576,MATCH(MAX($AQ$3:$AQ722),$AQ$3:$AQ$1048576,0),0),""),D723)</f>
        <v/>
      </c>
      <c r="AV723" s="21" t="str">
        <f>IF(E723="",IF(OR(AND($H723&lt;&gt;"",E723=""),AND($F722=$F723,$AZ723&lt;&gt;""),COUNTA($H$3:$H$1048576,#REF!,$F$3:$F$1048576)&gt;COUNTA($H$3:$H723,#REF!,$F$3:$F723),$AZ723&lt;&gt;""),INDEX(AV$3:AV$1048576,MATCH(MAX($AQ$3:$AQ722),$AQ$3:$AQ$1048576,0),0),""),E723)</f>
        <v/>
      </c>
      <c r="AW723" s="24" t="str">
        <f t="shared" si="1204"/>
        <v/>
      </c>
      <c r="AX723" s="13" t="str">
        <f t="shared" si="1205"/>
        <v/>
      </c>
      <c r="AY723" s="4" t="str">
        <f t="shared" si="1206"/>
        <v/>
      </c>
      <c r="AZ723" s="4" t="str">
        <f>IF(AX723="",IF(OR(AND(H723&lt;&gt;"",F723=""),COUNTA($H$3:$H$1048576)&gt;COUNTA($H$3:$H723)),INDEX(AX$3:AX723,MATCH(MAX($AQ$3:AQ723),AQ$3:AQ723,0),0),""),AX723)</f>
        <v/>
      </c>
      <c r="BA723" s="4" t="str">
        <f>IF(AY723="",IF(AND(H723&lt;&gt;"",F723=""),INDEX(AY$3:AY723,MATCH(MAX($AQ$3:AQ723),AQ$3:AQ723,0),0),""),AY723)</f>
        <v/>
      </c>
      <c r="BB723" s="82" t="str">
        <f>IF(BC723="","",RANK(BC723,BC$3:BC$1048576,1)+COUNTIF($BC$3:BC723,BC723)-1)</f>
        <v/>
      </c>
      <c r="BC723" s="139" t="str">
        <f t="shared" si="1207"/>
        <v/>
      </c>
      <c r="BD723" s="46" t="str">
        <f t="shared" si="1208"/>
        <v/>
      </c>
      <c r="BE723" s="46" t="str">
        <f t="shared" si="1209"/>
        <v/>
      </c>
      <c r="BF723" s="46" t="str">
        <f t="shared" si="1210"/>
        <v/>
      </c>
      <c r="BG723" s="4" t="str">
        <f t="shared" si="1211"/>
        <v/>
      </c>
      <c r="BH723" s="180" t="str">
        <f t="shared" si="1212"/>
        <v/>
      </c>
      <c r="BI723" s="16" t="str">
        <f t="shared" si="1213"/>
        <v/>
      </c>
      <c r="BJ723" s="52" t="str">
        <f>IF(BI723="","",IF(W723="","",IF(AND(K723=$K$1,$K$1&lt;&gt;""),$BT$2,IFERROR(IF(INDEX(価格設定!$D$5:$D$1048576,MATCH(Q723,価格設定!$B$5:$B$1048576,0),0)=価格設定!$D$3,$BT$2,$BS$2),$BS$2))))</f>
        <v/>
      </c>
      <c r="BK723" s="16" t="str">
        <f>IF(BI723="","",IF(COUNTIF($BI$3:BI723,BI723)=1,1,IF(AND(BI722=BI723,BH723=""),BK722,COUNTIF($BH$3:BH723,BH723))))</f>
        <v/>
      </c>
      <c r="BL723" s="52" t="str">
        <f t="shared" si="1214"/>
        <v/>
      </c>
      <c r="BM723" s="52" t="str">
        <f t="shared" si="1215"/>
        <v/>
      </c>
      <c r="BN723" s="119" t="str">
        <f t="shared" si="1216"/>
        <v/>
      </c>
      <c r="BO723" s="119" t="str">
        <f t="shared" si="1217"/>
        <v/>
      </c>
      <c r="BP723" s="17" t="str">
        <f t="shared" si="1218"/>
        <v/>
      </c>
      <c r="BQ723" s="17" t="str">
        <f t="shared" si="1219"/>
        <v/>
      </c>
      <c r="BR723" s="17" t="str">
        <f>IF(OR(BP723="",COUNTIF($BO$3:BO723,BO723)&lt;&gt;1),"",SUMIF(BO$3:BO$1048576,BO723,BP$3:BP$1048576))</f>
        <v/>
      </c>
      <c r="BS723" s="17" t="str">
        <f t="shared" si="1220"/>
        <v/>
      </c>
      <c r="BT723" s="17" t="str">
        <f t="shared" si="1221"/>
        <v/>
      </c>
      <c r="BU723" s="17" t="str">
        <f t="shared" si="1222"/>
        <v/>
      </c>
      <c r="BV723" s="24" t="str">
        <f t="shared" si="1223"/>
        <v/>
      </c>
      <c r="BW723" s="24" t="str">
        <f t="shared" si="1224"/>
        <v/>
      </c>
      <c r="BX723" s="24" t="str">
        <f t="shared" si="1225"/>
        <v/>
      </c>
      <c r="BY723" s="26" t="str">
        <f t="shared" si="1226"/>
        <v/>
      </c>
      <c r="BZ723" s="26" t="str">
        <f t="shared" si="1227"/>
        <v/>
      </c>
      <c r="CA723" s="26" t="str">
        <f t="shared" si="1228"/>
        <v/>
      </c>
      <c r="CB723" s="66" t="str">
        <f t="shared" si="1229"/>
        <v/>
      </c>
      <c r="CC723" s="65" t="str">
        <f t="shared" si="1230"/>
        <v/>
      </c>
      <c r="CD723" s="26" t="str">
        <f t="shared" si="1231"/>
        <v/>
      </c>
      <c r="CE723" s="26" t="str">
        <f t="shared" si="1232"/>
        <v/>
      </c>
      <c r="CF723" s="193" t="str">
        <f t="shared" si="1233"/>
        <v/>
      </c>
      <c r="CG723" s="193" t="str">
        <f t="shared" si="1234"/>
        <v/>
      </c>
      <c r="CH723" s="26" t="str">
        <f t="shared" si="1235"/>
        <v/>
      </c>
      <c r="CI723" s="26" t="str">
        <f t="shared" si="1236"/>
        <v/>
      </c>
      <c r="CJ723" s="65" t="str">
        <f t="shared" si="1237"/>
        <v/>
      </c>
      <c r="CK723" s="65" t="str">
        <f t="shared" si="1238"/>
        <v/>
      </c>
      <c r="CL723" s="64" t="str">
        <f t="shared" si="1239"/>
        <v/>
      </c>
      <c r="CM723" s="64" t="str">
        <f t="shared" si="1240"/>
        <v/>
      </c>
      <c r="CN723" s="65" t="str">
        <f t="shared" si="1241"/>
        <v/>
      </c>
      <c r="CP723" s="63" t="str">
        <f>IF(BH723="","",MAX($CP$3:CP722)+1)</f>
        <v/>
      </c>
      <c r="CQ723" s="24" t="str">
        <f t="shared" si="1242"/>
        <v/>
      </c>
      <c r="CR723" s="24" t="str">
        <f t="shared" si="1243"/>
        <v/>
      </c>
      <c r="CS723" s="24" t="str">
        <f t="shared" si="1244"/>
        <v/>
      </c>
      <c r="CT723" s="58" t="str">
        <f>IF(BO723="","",COUNTIF($BO$3:BO723,BO723)&amp;"@"&amp;BO723)</f>
        <v/>
      </c>
      <c r="CU723" s="16" t="str">
        <f t="shared" si="1182"/>
        <v/>
      </c>
      <c r="CV723" s="63" t="str">
        <f t="shared" si="1245"/>
        <v/>
      </c>
      <c r="CW723" s="16" t="str">
        <f t="shared" si="1246"/>
        <v/>
      </c>
      <c r="CX723" s="16" t="str">
        <f t="shared" si="1247"/>
        <v/>
      </c>
      <c r="CY723" s="16" t="str">
        <f t="shared" si="1248"/>
        <v/>
      </c>
      <c r="CZ723" s="85" t="str">
        <f t="shared" si="1249"/>
        <v/>
      </c>
      <c r="DA723" s="16" t="str">
        <f t="shared" si="1250"/>
        <v/>
      </c>
      <c r="DB723" s="16" t="str">
        <f t="shared" si="1251"/>
        <v/>
      </c>
      <c r="DC723" s="28" t="str">
        <f>IF(CP723="","",$DC$1&amp;(INDEX(価格設定!D$1:XFD$3,ROW(価格設定!$D$3),MATCH($AW723,価格設定!D$1:XFD$1,1))*100)&amp;"%")</f>
        <v/>
      </c>
      <c r="DD723" s="28" t="str">
        <f>IF(CP723="","",$DD$1&amp;(INDEX(価格設定!D$1:XFD$3,ROW(価格設定!$D$2),MATCH($AW723,価格設定!D$1:XFD$1,1))*100)&amp;"%")</f>
        <v/>
      </c>
      <c r="DE723" s="29" t="str">
        <f t="shared" si="1252"/>
        <v/>
      </c>
      <c r="DG723" s="58" t="str">
        <f t="shared" si="1253"/>
        <v/>
      </c>
      <c r="DH723" s="58" t="str">
        <f t="shared" si="1254"/>
        <v/>
      </c>
      <c r="DI723" s="58" t="str">
        <f t="shared" si="1255"/>
        <v/>
      </c>
      <c r="DJ723" s="85" t="str">
        <f t="shared" si="1256"/>
        <v/>
      </c>
      <c r="DL723" s="58" t="str">
        <f>IF(COUNTIF(DG$3:DG$1048576,DG723)=COUNTIF($DG$3:$DG723,DG723),DG723,"")</f>
        <v/>
      </c>
      <c r="DM723" s="85" t="str">
        <f t="shared" si="1257"/>
        <v/>
      </c>
      <c r="DN723" s="85" t="str">
        <f t="shared" si="1183"/>
        <v/>
      </c>
      <c r="DO723" s="85" t="str">
        <f t="shared" si="1183"/>
        <v/>
      </c>
      <c r="DP723" s="303"/>
      <c r="DQ723" s="17" t="str">
        <f t="shared" si="1184"/>
        <v/>
      </c>
      <c r="DR723" s="17" t="str">
        <f t="shared" si="1185"/>
        <v/>
      </c>
      <c r="DS723" s="17" t="str">
        <f t="shared" si="1186"/>
        <v/>
      </c>
      <c r="DU723" s="16" t="str">
        <f t="shared" si="1258"/>
        <v/>
      </c>
      <c r="DV723" s="16" t="str">
        <f>IF(DU723="","",COUNT($DU$3:DU723))</f>
        <v/>
      </c>
      <c r="DW723" s="16" t="str">
        <f t="shared" si="1259"/>
        <v/>
      </c>
      <c r="DX723" s="16" t="str">
        <f t="shared" si="1260"/>
        <v/>
      </c>
      <c r="DY723" s="16" t="str">
        <f>IF(DZ723="","",COUNTIF(DZ$3:DZ723,DZ723))</f>
        <v/>
      </c>
      <c r="DZ723" s="16" t="str">
        <f t="shared" si="1261"/>
        <v/>
      </c>
      <c r="EA723" s="16" t="str">
        <f t="shared" si="1262"/>
        <v/>
      </c>
      <c r="EB723" s="16" t="str">
        <f t="shared" si="1263"/>
        <v/>
      </c>
      <c r="EC723" s="16" t="str">
        <f t="shared" si="1264"/>
        <v/>
      </c>
      <c r="ED723" s="16" t="str">
        <f t="shared" si="1265"/>
        <v/>
      </c>
      <c r="EE723" s="16" t="str">
        <f t="shared" si="1266"/>
        <v/>
      </c>
      <c r="EF723" s="16" t="str">
        <f t="shared" si="1267"/>
        <v/>
      </c>
      <c r="EG723" s="16" t="str">
        <f t="shared" si="1268"/>
        <v/>
      </c>
      <c r="EH723" s="16" t="str">
        <f t="shared" si="1269"/>
        <v/>
      </c>
      <c r="EI723" s="16" t="str">
        <f t="shared" si="1270"/>
        <v/>
      </c>
      <c r="EJ723" s="16" t="str">
        <f t="shared" si="1271"/>
        <v/>
      </c>
      <c r="EK723" s="16" t="str">
        <f t="shared" si="1272"/>
        <v/>
      </c>
      <c r="EL723" s="58" t="str">
        <f t="shared" si="1273"/>
        <v/>
      </c>
      <c r="EM723" s="58" t="str">
        <f>IF(OR($DZ723="",CR723=""),IF($EL723="","",$EL723),IF(OR(CR723="なし",CR723=0),領収書!$H$1,CR723))</f>
        <v/>
      </c>
      <c r="EN723" s="58" t="str">
        <f>IF(OR($DZ723="",CS723=""),IF($EL723="","",$EL723),IF(OR(CS723="なし",CS723=0),入力!$EN$1,CS723))</f>
        <v/>
      </c>
      <c r="EO723" s="63" t="str">
        <f t="shared" si="1274"/>
        <v/>
      </c>
      <c r="EP723" s="63" t="str">
        <f t="shared" si="1275"/>
        <v/>
      </c>
      <c r="ER723" s="16" t="str">
        <f>IF(AND(COUNTIF($ET$3:ET723,ET723)=1,ET723&lt;&gt;""),MAX($ER$3:ER722)+1,"")</f>
        <v/>
      </c>
      <c r="ES723" s="16" t="str">
        <f>IF(価格設定!B725="","",価格設定!B725)</f>
        <v/>
      </c>
      <c r="ET723" s="16" t="str">
        <f>IF(価格設定!C725="","",価格設定!C725)</f>
        <v/>
      </c>
      <c r="EV723" s="16" t="str">
        <f t="shared" si="1187"/>
        <v/>
      </c>
      <c r="EW723" s="16" t="str">
        <f t="shared" si="1276"/>
        <v/>
      </c>
    </row>
    <row r="724" spans="1:153" ht="30" customHeight="1" x14ac:dyDescent="0.2">
      <c r="A724" s="225"/>
      <c r="B724" s="212"/>
      <c r="C724" s="221"/>
      <c r="D724" s="164"/>
      <c r="E724" s="165"/>
      <c r="F724" s="166"/>
      <c r="G724" s="167"/>
      <c r="H724" s="179"/>
      <c r="I724" s="306"/>
      <c r="J724" s="169"/>
      <c r="K724" s="179"/>
      <c r="L724" s="186"/>
      <c r="M724" s="186"/>
      <c r="N724" s="168"/>
      <c r="O724" s="170"/>
      <c r="P724" s="212"/>
      <c r="Q724" s="179" t="str">
        <f>IFERROR(IF(H724="","",IFERROR(INDEX(価格設定!$B$5:$B$1048576,MATCH(H724,価格設定!$B$5:$B$1048576,0),0),INDEX(価格設定!$B$5:$B$1048576,MATCH("*"&amp;H724&amp;"*",価格設定!$B$5:$B$1048576,0),0))),H724)</f>
        <v/>
      </c>
      <c r="R724" s="250" t="str">
        <f>IFERROR(IF(Q724="",IF(K724="","",K724),IF(K724="",IF(INDEX(価格設定!$C$5:$C$1048576,MATCH(Q724,価格設定!$B$5:$B$1048576,0),0)=0,"",INDEX(価格設定!$C$5:$C$1048576,MATCH(Q724,価格設定!$B$5:$B$1048576,0),0)),IF(K724="なし","",K724))),"")</f>
        <v/>
      </c>
      <c r="S724" s="308" t="str">
        <f t="shared" si="1188"/>
        <v/>
      </c>
      <c r="T724" s="126" t="str">
        <f>IFERROR(IF(J724="",IF(INDEX(価格設定!$E$5:$R$1048576,MATCH($Q724,価格設定!B$5:B$1048576,0),MATCH($AW724,価格設定!E$1:X$1,1))=0,"",INDEX(価格設定!$E$5:$R$1048576,MATCH($Q724,価格設定!B$5:B$1048576,0),MATCH($AW724,価格設定!E$1:X$1,1))),J724),"")</f>
        <v/>
      </c>
      <c r="U724" s="126" t="str">
        <f t="shared" si="1189"/>
        <v/>
      </c>
      <c r="V724" s="132" t="str">
        <f t="shared" si="1190"/>
        <v/>
      </c>
      <c r="W724" s="127" t="str">
        <f>IFERROR(IF(OR(T724="",T724&lt;0),"",IFERROR(INDEX(価格設定!E$2:X$3,IF(AND(K724=$K$1,$K$1&lt;&gt;""),ROW(価格設定!$D$3)-1,MATCH(INDEX(価格設定!$D$5:$D$1048576,MATCH(Q724,価格設定!$B$5:$B$1048576,0),0),価格設定!$D$2:$D$3,0)),MATCH($AW724,価格設定!E$1:X$1,1)),INDEX(価格設定!E$2:X$2,0,MATCH($AW724,価格設定!E$1:X$1,1)))),"")</f>
        <v/>
      </c>
      <c r="X724" s="126" t="str">
        <f t="shared" si="1181"/>
        <v/>
      </c>
      <c r="Y724" s="128" t="str">
        <f t="shared" si="1191"/>
        <v/>
      </c>
      <c r="Z724" s="126" t="str">
        <f t="shared" si="1192"/>
        <v/>
      </c>
      <c r="AA724" s="129" t="str">
        <f t="shared" si="1193"/>
        <v/>
      </c>
      <c r="AB724" s="126" t="str">
        <f t="shared" si="1194"/>
        <v/>
      </c>
      <c r="AC724" s="280" t="str">
        <f t="shared" si="1195"/>
        <v/>
      </c>
      <c r="AD724" s="15"/>
      <c r="AE724" s="204" t="str">
        <f>IF(AF724="","",COUNT($AF$3:AF724))</f>
        <v/>
      </c>
      <c r="AF724" s="206" t="str">
        <f t="shared" si="1196"/>
        <v/>
      </c>
      <c r="AG724" s="204" t="str">
        <f t="shared" si="1197"/>
        <v/>
      </c>
      <c r="AH724" s="204" t="str">
        <f t="shared" si="1198"/>
        <v/>
      </c>
      <c r="AI724" s="287"/>
      <c r="AJ724" s="15"/>
      <c r="AK724" s="138" t="str">
        <f t="shared" si="1199"/>
        <v/>
      </c>
      <c r="AL724" s="131" t="str">
        <f t="shared" si="1200"/>
        <v/>
      </c>
      <c r="AM724" s="131" t="str">
        <f t="shared" si="1201"/>
        <v/>
      </c>
      <c r="AN724" s="313" t="str">
        <f t="shared" si="1202"/>
        <v/>
      </c>
      <c r="AO724" s="316" t="str">
        <f t="shared" si="1203"/>
        <v/>
      </c>
      <c r="AP724" s="18"/>
      <c r="AQ724" s="3" t="str">
        <f>IF(F724="","",MAX($AQ$3:AQ723)+1)</f>
        <v/>
      </c>
      <c r="AR724" s="3" t="str">
        <f>IF(OR(AQ724="",BB724=""),"",MAX($AR$3:AR723)+1)</f>
        <v/>
      </c>
      <c r="AS724" s="3" t="str">
        <f>IF(CQ724="","",RANK(CQ724,CQ$3:CQ$1048576,1)+COUNTIF($CQ$3:CQ724,CQ724)-1)</f>
        <v/>
      </c>
      <c r="AT724" s="21" t="str">
        <f>IF(C724="",IF(OR(AND($H724&lt;&gt;"",C724=""),AND($F723=$F724,$AZ724&lt;&gt;""),COUNTA($H$3:$H$1048576,#REF!,$F$3:$F$1048576)&gt;COUNTA($H$3:$H724,#REF!,$F$3:$F724),$AZ724&lt;&gt;""),INDEX(AT$3:AT$1048576,MATCH(MAX($AQ$3:$AQ723),$AQ$3:$AQ$1048576,0),0),""),C724)</f>
        <v/>
      </c>
      <c r="AU724" s="21" t="str">
        <f>IF(D724="",IF(OR(AND($H724&lt;&gt;"",D724=""),AND($F723=$F724,$AZ724&lt;&gt;""),COUNTA($H$3:$H$1048576,#REF!,$F$3:$F$1048576)&gt;COUNTA($H$3:$H724,#REF!,$F$3:$F724),$AZ724&lt;&gt;""),INDEX(AU$3:AU$1048576,MATCH(MAX($AQ$3:$AQ723),$AQ$3:$AQ$1048576,0),0),""),D724)</f>
        <v/>
      </c>
      <c r="AV724" s="21" t="str">
        <f>IF(E724="",IF(OR(AND($H724&lt;&gt;"",E724=""),AND($F723=$F724,$AZ724&lt;&gt;""),COUNTA($H$3:$H$1048576,#REF!,$F$3:$F$1048576)&gt;COUNTA($H$3:$H724,#REF!,$F$3:$F724),$AZ724&lt;&gt;""),INDEX(AV$3:AV$1048576,MATCH(MAX($AQ$3:$AQ723),$AQ$3:$AQ$1048576,0),0),""),E724)</f>
        <v/>
      </c>
      <c r="AW724" s="24" t="str">
        <f t="shared" si="1204"/>
        <v/>
      </c>
      <c r="AX724" s="13" t="str">
        <f t="shared" si="1205"/>
        <v/>
      </c>
      <c r="AY724" s="4" t="str">
        <f t="shared" si="1206"/>
        <v/>
      </c>
      <c r="AZ724" s="4" t="str">
        <f>IF(AX724="",IF(OR(AND(H724&lt;&gt;"",F724=""),COUNTA($H$3:$H$1048576)&gt;COUNTA($H$3:$H724)),INDEX(AX$3:AX724,MATCH(MAX($AQ$3:AQ724),AQ$3:AQ724,0),0),""),AX724)</f>
        <v/>
      </c>
      <c r="BA724" s="4" t="str">
        <f>IF(AY724="",IF(AND(H724&lt;&gt;"",F724=""),INDEX(AY$3:AY724,MATCH(MAX($AQ$3:AQ724),AQ$3:AQ724,0),0),""),AY724)</f>
        <v/>
      </c>
      <c r="BB724" s="82" t="str">
        <f>IF(BC724="","",RANK(BC724,BC$3:BC$1048576,1)+COUNTIF($BC$3:BC724,BC724)-1)</f>
        <v/>
      </c>
      <c r="BC724" s="139" t="str">
        <f t="shared" si="1207"/>
        <v/>
      </c>
      <c r="BD724" s="46" t="str">
        <f t="shared" si="1208"/>
        <v/>
      </c>
      <c r="BE724" s="46" t="str">
        <f t="shared" si="1209"/>
        <v/>
      </c>
      <c r="BF724" s="46" t="str">
        <f t="shared" si="1210"/>
        <v/>
      </c>
      <c r="BG724" s="4" t="str">
        <f t="shared" si="1211"/>
        <v/>
      </c>
      <c r="BH724" s="180" t="str">
        <f t="shared" si="1212"/>
        <v/>
      </c>
      <c r="BI724" s="16" t="str">
        <f t="shared" si="1213"/>
        <v/>
      </c>
      <c r="BJ724" s="52" t="str">
        <f>IF(BI724="","",IF(W724="","",IF(AND(K724=$K$1,$K$1&lt;&gt;""),$BT$2,IFERROR(IF(INDEX(価格設定!$D$5:$D$1048576,MATCH(Q724,価格設定!$B$5:$B$1048576,0),0)=価格設定!$D$3,$BT$2,$BS$2),$BS$2))))</f>
        <v/>
      </c>
      <c r="BK724" s="16" t="str">
        <f>IF(BI724="","",IF(COUNTIF($BI$3:BI724,BI724)=1,1,IF(AND(BI723=BI724,BH724=""),BK723,COUNTIF($BH$3:BH724,BH724))))</f>
        <v/>
      </c>
      <c r="BL724" s="52" t="str">
        <f t="shared" si="1214"/>
        <v/>
      </c>
      <c r="BM724" s="52" t="str">
        <f t="shared" si="1215"/>
        <v/>
      </c>
      <c r="BN724" s="119" t="str">
        <f t="shared" si="1216"/>
        <v/>
      </c>
      <c r="BO724" s="119" t="str">
        <f t="shared" si="1217"/>
        <v/>
      </c>
      <c r="BP724" s="17" t="str">
        <f t="shared" si="1218"/>
        <v/>
      </c>
      <c r="BQ724" s="17" t="str">
        <f t="shared" si="1219"/>
        <v/>
      </c>
      <c r="BR724" s="17" t="str">
        <f>IF(OR(BP724="",COUNTIF($BO$3:BO724,BO724)&lt;&gt;1),"",SUMIF(BO$3:BO$1048576,BO724,BP$3:BP$1048576))</f>
        <v/>
      </c>
      <c r="BS724" s="17" t="str">
        <f t="shared" si="1220"/>
        <v/>
      </c>
      <c r="BT724" s="17" t="str">
        <f t="shared" si="1221"/>
        <v/>
      </c>
      <c r="BU724" s="17" t="str">
        <f t="shared" si="1222"/>
        <v/>
      </c>
      <c r="BV724" s="24" t="str">
        <f t="shared" si="1223"/>
        <v/>
      </c>
      <c r="BW724" s="24" t="str">
        <f t="shared" si="1224"/>
        <v/>
      </c>
      <c r="BX724" s="24" t="str">
        <f t="shared" si="1225"/>
        <v/>
      </c>
      <c r="BY724" s="26" t="str">
        <f t="shared" si="1226"/>
        <v/>
      </c>
      <c r="BZ724" s="26" t="str">
        <f t="shared" si="1227"/>
        <v/>
      </c>
      <c r="CA724" s="26" t="str">
        <f t="shared" si="1228"/>
        <v/>
      </c>
      <c r="CB724" s="66" t="str">
        <f t="shared" si="1229"/>
        <v/>
      </c>
      <c r="CC724" s="65" t="str">
        <f t="shared" si="1230"/>
        <v/>
      </c>
      <c r="CD724" s="26" t="str">
        <f t="shared" si="1231"/>
        <v/>
      </c>
      <c r="CE724" s="26" t="str">
        <f t="shared" si="1232"/>
        <v/>
      </c>
      <c r="CF724" s="193" t="str">
        <f t="shared" si="1233"/>
        <v/>
      </c>
      <c r="CG724" s="193" t="str">
        <f t="shared" si="1234"/>
        <v/>
      </c>
      <c r="CH724" s="26" t="str">
        <f t="shared" si="1235"/>
        <v/>
      </c>
      <c r="CI724" s="26" t="str">
        <f t="shared" si="1236"/>
        <v/>
      </c>
      <c r="CJ724" s="65" t="str">
        <f t="shared" si="1237"/>
        <v/>
      </c>
      <c r="CK724" s="65" t="str">
        <f t="shared" si="1238"/>
        <v/>
      </c>
      <c r="CL724" s="64" t="str">
        <f t="shared" si="1239"/>
        <v/>
      </c>
      <c r="CM724" s="64" t="str">
        <f t="shared" si="1240"/>
        <v/>
      </c>
      <c r="CN724" s="65" t="str">
        <f t="shared" si="1241"/>
        <v/>
      </c>
      <c r="CP724" s="63" t="str">
        <f>IF(BH724="","",MAX($CP$3:CP723)+1)</f>
        <v/>
      </c>
      <c r="CQ724" s="24" t="str">
        <f t="shared" si="1242"/>
        <v/>
      </c>
      <c r="CR724" s="24" t="str">
        <f t="shared" si="1243"/>
        <v/>
      </c>
      <c r="CS724" s="24" t="str">
        <f t="shared" si="1244"/>
        <v/>
      </c>
      <c r="CT724" s="58" t="str">
        <f>IF(BO724="","",COUNTIF($BO$3:BO724,BO724)&amp;"@"&amp;BO724)</f>
        <v/>
      </c>
      <c r="CU724" s="16" t="str">
        <f t="shared" si="1182"/>
        <v/>
      </c>
      <c r="CV724" s="63" t="str">
        <f t="shared" si="1245"/>
        <v/>
      </c>
      <c r="CW724" s="16" t="str">
        <f t="shared" si="1246"/>
        <v/>
      </c>
      <c r="CX724" s="16" t="str">
        <f t="shared" si="1247"/>
        <v/>
      </c>
      <c r="CY724" s="16" t="str">
        <f t="shared" si="1248"/>
        <v/>
      </c>
      <c r="CZ724" s="85" t="str">
        <f t="shared" si="1249"/>
        <v/>
      </c>
      <c r="DA724" s="16" t="str">
        <f t="shared" si="1250"/>
        <v/>
      </c>
      <c r="DB724" s="16" t="str">
        <f t="shared" si="1251"/>
        <v/>
      </c>
      <c r="DC724" s="28" t="str">
        <f>IF(CP724="","",$DC$1&amp;(INDEX(価格設定!D$1:XFD$3,ROW(価格設定!$D$3),MATCH($AW724,価格設定!D$1:XFD$1,1))*100)&amp;"%")</f>
        <v/>
      </c>
      <c r="DD724" s="28" t="str">
        <f>IF(CP724="","",$DD$1&amp;(INDEX(価格設定!D$1:XFD$3,ROW(価格設定!$D$2),MATCH($AW724,価格設定!D$1:XFD$1,1))*100)&amp;"%")</f>
        <v/>
      </c>
      <c r="DE724" s="29" t="str">
        <f t="shared" si="1252"/>
        <v/>
      </c>
      <c r="DG724" s="58" t="str">
        <f t="shared" si="1253"/>
        <v/>
      </c>
      <c r="DH724" s="58" t="str">
        <f t="shared" si="1254"/>
        <v/>
      </c>
      <c r="DI724" s="58" t="str">
        <f t="shared" si="1255"/>
        <v/>
      </c>
      <c r="DJ724" s="85" t="str">
        <f t="shared" si="1256"/>
        <v/>
      </c>
      <c r="DL724" s="58" t="str">
        <f>IF(COUNTIF(DG$3:DG$1048576,DG724)=COUNTIF($DG$3:$DG724,DG724),DG724,"")</f>
        <v/>
      </c>
      <c r="DM724" s="85" t="str">
        <f t="shared" si="1257"/>
        <v/>
      </c>
      <c r="DN724" s="85" t="str">
        <f t="shared" si="1183"/>
        <v/>
      </c>
      <c r="DO724" s="85" t="str">
        <f t="shared" si="1183"/>
        <v/>
      </c>
      <c r="DP724" s="303"/>
      <c r="DQ724" s="17" t="str">
        <f t="shared" si="1184"/>
        <v/>
      </c>
      <c r="DR724" s="17" t="str">
        <f t="shared" si="1185"/>
        <v/>
      </c>
      <c r="DS724" s="17" t="str">
        <f t="shared" si="1186"/>
        <v/>
      </c>
      <c r="DU724" s="16" t="str">
        <f t="shared" si="1258"/>
        <v/>
      </c>
      <c r="DV724" s="16" t="str">
        <f>IF(DU724="","",COUNT($DU$3:DU724))</f>
        <v/>
      </c>
      <c r="DW724" s="16" t="str">
        <f t="shared" si="1259"/>
        <v/>
      </c>
      <c r="DX724" s="16" t="str">
        <f t="shared" si="1260"/>
        <v/>
      </c>
      <c r="DY724" s="16" t="str">
        <f>IF(DZ724="","",COUNTIF(DZ$3:DZ724,DZ724))</f>
        <v/>
      </c>
      <c r="DZ724" s="16" t="str">
        <f t="shared" si="1261"/>
        <v/>
      </c>
      <c r="EA724" s="16" t="str">
        <f t="shared" si="1262"/>
        <v/>
      </c>
      <c r="EB724" s="16" t="str">
        <f t="shared" si="1263"/>
        <v/>
      </c>
      <c r="EC724" s="16" t="str">
        <f t="shared" si="1264"/>
        <v/>
      </c>
      <c r="ED724" s="16" t="str">
        <f t="shared" si="1265"/>
        <v/>
      </c>
      <c r="EE724" s="16" t="str">
        <f t="shared" si="1266"/>
        <v/>
      </c>
      <c r="EF724" s="16" t="str">
        <f t="shared" si="1267"/>
        <v/>
      </c>
      <c r="EG724" s="16" t="str">
        <f t="shared" si="1268"/>
        <v/>
      </c>
      <c r="EH724" s="16" t="str">
        <f t="shared" si="1269"/>
        <v/>
      </c>
      <c r="EI724" s="16" t="str">
        <f t="shared" si="1270"/>
        <v/>
      </c>
      <c r="EJ724" s="16" t="str">
        <f t="shared" si="1271"/>
        <v/>
      </c>
      <c r="EK724" s="16" t="str">
        <f t="shared" si="1272"/>
        <v/>
      </c>
      <c r="EL724" s="58" t="str">
        <f t="shared" si="1273"/>
        <v/>
      </c>
      <c r="EM724" s="58" t="str">
        <f>IF(OR($DZ724="",CR724=""),IF($EL724="","",$EL724),IF(OR(CR724="なし",CR724=0),領収書!$H$1,CR724))</f>
        <v/>
      </c>
      <c r="EN724" s="58" t="str">
        <f>IF(OR($DZ724="",CS724=""),IF($EL724="","",$EL724),IF(OR(CS724="なし",CS724=0),入力!$EN$1,CS724))</f>
        <v/>
      </c>
      <c r="EO724" s="63" t="str">
        <f t="shared" si="1274"/>
        <v/>
      </c>
      <c r="EP724" s="63" t="str">
        <f t="shared" si="1275"/>
        <v/>
      </c>
      <c r="ER724" s="16" t="str">
        <f>IF(AND(COUNTIF($ET$3:ET724,ET724)=1,ET724&lt;&gt;""),MAX($ER$3:ER723)+1,"")</f>
        <v/>
      </c>
      <c r="ES724" s="16" t="str">
        <f>IF(価格設定!B726="","",価格設定!B726)</f>
        <v/>
      </c>
      <c r="ET724" s="16" t="str">
        <f>IF(価格設定!C726="","",価格設定!C726)</f>
        <v/>
      </c>
      <c r="EV724" s="16" t="str">
        <f t="shared" si="1187"/>
        <v/>
      </c>
      <c r="EW724" s="16" t="str">
        <f t="shared" si="1276"/>
        <v/>
      </c>
    </row>
    <row r="725" spans="1:153" ht="30" customHeight="1" x14ac:dyDescent="0.2">
      <c r="A725" s="225"/>
      <c r="B725" s="212"/>
      <c r="C725" s="221"/>
      <c r="D725" s="164"/>
      <c r="E725" s="165"/>
      <c r="F725" s="166"/>
      <c r="G725" s="167"/>
      <c r="H725" s="179"/>
      <c r="I725" s="306"/>
      <c r="J725" s="169"/>
      <c r="K725" s="179"/>
      <c r="L725" s="186"/>
      <c r="M725" s="186"/>
      <c r="N725" s="168"/>
      <c r="O725" s="170"/>
      <c r="P725" s="212"/>
      <c r="Q725" s="179" t="str">
        <f>IFERROR(IF(H725="","",IFERROR(INDEX(価格設定!$B$5:$B$1048576,MATCH(H725,価格設定!$B$5:$B$1048576,0),0),INDEX(価格設定!$B$5:$B$1048576,MATCH("*"&amp;H725&amp;"*",価格設定!$B$5:$B$1048576,0),0))),H725)</f>
        <v/>
      </c>
      <c r="R725" s="250" t="str">
        <f>IFERROR(IF(Q725="",IF(K725="","",K725),IF(K725="",IF(INDEX(価格設定!$C$5:$C$1048576,MATCH(Q725,価格設定!$B$5:$B$1048576,0),0)=0,"",INDEX(価格設定!$C$5:$C$1048576,MATCH(Q725,価格設定!$B$5:$B$1048576,0),0)),IF(K725="なし","",K725))),"")</f>
        <v/>
      </c>
      <c r="S725" s="308" t="str">
        <f t="shared" si="1188"/>
        <v/>
      </c>
      <c r="T725" s="126" t="str">
        <f>IFERROR(IF(J725="",IF(INDEX(価格設定!$E$5:$R$1048576,MATCH($Q725,価格設定!B$5:B$1048576,0),MATCH($AW725,価格設定!E$1:X$1,1))=0,"",INDEX(価格設定!$E$5:$R$1048576,MATCH($Q725,価格設定!B$5:B$1048576,0),MATCH($AW725,価格設定!E$1:X$1,1))),J725),"")</f>
        <v/>
      </c>
      <c r="U725" s="126" t="str">
        <f t="shared" si="1189"/>
        <v/>
      </c>
      <c r="V725" s="132" t="str">
        <f t="shared" si="1190"/>
        <v/>
      </c>
      <c r="W725" s="127" t="str">
        <f>IFERROR(IF(OR(T725="",T725&lt;0),"",IFERROR(INDEX(価格設定!E$2:X$3,IF(AND(K725=$K$1,$K$1&lt;&gt;""),ROW(価格設定!$D$3)-1,MATCH(INDEX(価格設定!$D$5:$D$1048576,MATCH(Q725,価格設定!$B$5:$B$1048576,0),0),価格設定!$D$2:$D$3,0)),MATCH($AW725,価格設定!E$1:X$1,1)),INDEX(価格設定!E$2:X$2,0,MATCH($AW725,価格設定!E$1:X$1,1)))),"")</f>
        <v/>
      </c>
      <c r="X725" s="126" t="str">
        <f t="shared" si="1181"/>
        <v/>
      </c>
      <c r="Y725" s="128" t="str">
        <f t="shared" si="1191"/>
        <v/>
      </c>
      <c r="Z725" s="126" t="str">
        <f t="shared" si="1192"/>
        <v/>
      </c>
      <c r="AA725" s="129" t="str">
        <f t="shared" si="1193"/>
        <v/>
      </c>
      <c r="AB725" s="126" t="str">
        <f t="shared" si="1194"/>
        <v/>
      </c>
      <c r="AC725" s="280" t="str">
        <f t="shared" si="1195"/>
        <v/>
      </c>
      <c r="AD725" s="15"/>
      <c r="AE725" s="204" t="str">
        <f>IF(AF725="","",COUNT($AF$3:AF725))</f>
        <v/>
      </c>
      <c r="AF725" s="206" t="str">
        <f t="shared" si="1196"/>
        <v/>
      </c>
      <c r="AG725" s="204" t="str">
        <f t="shared" si="1197"/>
        <v/>
      </c>
      <c r="AH725" s="204" t="str">
        <f t="shared" si="1198"/>
        <v/>
      </c>
      <c r="AI725" s="287"/>
      <c r="AJ725" s="15"/>
      <c r="AK725" s="138" t="str">
        <f t="shared" si="1199"/>
        <v/>
      </c>
      <c r="AL725" s="131" t="str">
        <f t="shared" si="1200"/>
        <v/>
      </c>
      <c r="AM725" s="131" t="str">
        <f t="shared" si="1201"/>
        <v/>
      </c>
      <c r="AN725" s="313" t="str">
        <f t="shared" si="1202"/>
        <v/>
      </c>
      <c r="AO725" s="316" t="str">
        <f t="shared" si="1203"/>
        <v/>
      </c>
      <c r="AP725" s="18"/>
      <c r="AQ725" s="3" t="str">
        <f>IF(F725="","",MAX($AQ$3:AQ724)+1)</f>
        <v/>
      </c>
      <c r="AR725" s="3" t="str">
        <f>IF(OR(AQ725="",BB725=""),"",MAX($AR$3:AR724)+1)</f>
        <v/>
      </c>
      <c r="AS725" s="3" t="str">
        <f>IF(CQ725="","",RANK(CQ725,CQ$3:CQ$1048576,1)+COUNTIF($CQ$3:CQ725,CQ725)-1)</f>
        <v/>
      </c>
      <c r="AT725" s="21" t="str">
        <f>IF(C725="",IF(OR(AND($H725&lt;&gt;"",C725=""),AND($F724=$F725,$AZ725&lt;&gt;""),COUNTA($H$3:$H$1048576,#REF!,$F$3:$F$1048576)&gt;COUNTA($H$3:$H725,#REF!,$F$3:$F725),$AZ725&lt;&gt;""),INDEX(AT$3:AT$1048576,MATCH(MAX($AQ$3:$AQ724),$AQ$3:$AQ$1048576,0),0),""),C725)</f>
        <v/>
      </c>
      <c r="AU725" s="21" t="str">
        <f>IF(D725="",IF(OR(AND($H725&lt;&gt;"",D725=""),AND($F724=$F725,$AZ725&lt;&gt;""),COUNTA($H$3:$H$1048576,#REF!,$F$3:$F$1048576)&gt;COUNTA($H$3:$H725,#REF!,$F$3:$F725),$AZ725&lt;&gt;""),INDEX(AU$3:AU$1048576,MATCH(MAX($AQ$3:$AQ724),$AQ$3:$AQ$1048576,0),0),""),D725)</f>
        <v/>
      </c>
      <c r="AV725" s="21" t="str">
        <f>IF(E725="",IF(OR(AND($H725&lt;&gt;"",E725=""),AND($F724=$F725,$AZ725&lt;&gt;""),COUNTA($H$3:$H$1048576,#REF!,$F$3:$F$1048576)&gt;COUNTA($H$3:$H725,#REF!,$F$3:$F725),$AZ725&lt;&gt;""),INDEX(AV$3:AV$1048576,MATCH(MAX($AQ$3:$AQ724),$AQ$3:$AQ$1048576,0),0),""),E725)</f>
        <v/>
      </c>
      <c r="AW725" s="24" t="str">
        <f t="shared" si="1204"/>
        <v/>
      </c>
      <c r="AX725" s="13" t="str">
        <f t="shared" si="1205"/>
        <v/>
      </c>
      <c r="AY725" s="4" t="str">
        <f t="shared" si="1206"/>
        <v/>
      </c>
      <c r="AZ725" s="4" t="str">
        <f>IF(AX725="",IF(OR(AND(H725&lt;&gt;"",F725=""),COUNTA($H$3:$H$1048576)&gt;COUNTA($H$3:$H725)),INDEX(AX$3:AX725,MATCH(MAX($AQ$3:AQ725),AQ$3:AQ725,0),0),""),AX725)</f>
        <v/>
      </c>
      <c r="BA725" s="4" t="str">
        <f>IF(AY725="",IF(AND(H725&lt;&gt;"",F725=""),INDEX(AY$3:AY725,MATCH(MAX($AQ$3:AQ725),AQ$3:AQ725,0),0),""),AY725)</f>
        <v/>
      </c>
      <c r="BB725" s="82" t="str">
        <f>IF(BC725="","",RANK(BC725,BC$3:BC$1048576,1)+COUNTIF($BC$3:BC725,BC725)-1)</f>
        <v/>
      </c>
      <c r="BC725" s="139" t="str">
        <f t="shared" si="1207"/>
        <v/>
      </c>
      <c r="BD725" s="46" t="str">
        <f t="shared" si="1208"/>
        <v/>
      </c>
      <c r="BE725" s="46" t="str">
        <f t="shared" si="1209"/>
        <v/>
      </c>
      <c r="BF725" s="46" t="str">
        <f t="shared" si="1210"/>
        <v/>
      </c>
      <c r="BG725" s="4" t="str">
        <f t="shared" si="1211"/>
        <v/>
      </c>
      <c r="BH725" s="180" t="str">
        <f t="shared" si="1212"/>
        <v/>
      </c>
      <c r="BI725" s="16" t="str">
        <f t="shared" si="1213"/>
        <v/>
      </c>
      <c r="BJ725" s="52" t="str">
        <f>IF(BI725="","",IF(W725="","",IF(AND(K725=$K$1,$K$1&lt;&gt;""),$BT$2,IFERROR(IF(INDEX(価格設定!$D$5:$D$1048576,MATCH(Q725,価格設定!$B$5:$B$1048576,0),0)=価格設定!$D$3,$BT$2,$BS$2),$BS$2))))</f>
        <v/>
      </c>
      <c r="BK725" s="16" t="str">
        <f>IF(BI725="","",IF(COUNTIF($BI$3:BI725,BI725)=1,1,IF(AND(BI724=BI725,BH725=""),BK724,COUNTIF($BH$3:BH725,BH725))))</f>
        <v/>
      </c>
      <c r="BL725" s="52" t="str">
        <f t="shared" si="1214"/>
        <v/>
      </c>
      <c r="BM725" s="52" t="str">
        <f t="shared" si="1215"/>
        <v/>
      </c>
      <c r="BN725" s="119" t="str">
        <f t="shared" si="1216"/>
        <v/>
      </c>
      <c r="BO725" s="119" t="str">
        <f t="shared" si="1217"/>
        <v/>
      </c>
      <c r="BP725" s="17" t="str">
        <f t="shared" si="1218"/>
        <v/>
      </c>
      <c r="BQ725" s="17" t="str">
        <f t="shared" si="1219"/>
        <v/>
      </c>
      <c r="BR725" s="17" t="str">
        <f>IF(OR(BP725="",COUNTIF($BO$3:BO725,BO725)&lt;&gt;1),"",SUMIF(BO$3:BO$1048576,BO725,BP$3:BP$1048576))</f>
        <v/>
      </c>
      <c r="BS725" s="17" t="str">
        <f t="shared" si="1220"/>
        <v/>
      </c>
      <c r="BT725" s="17" t="str">
        <f t="shared" si="1221"/>
        <v/>
      </c>
      <c r="BU725" s="17" t="str">
        <f t="shared" si="1222"/>
        <v/>
      </c>
      <c r="BV725" s="24" t="str">
        <f t="shared" si="1223"/>
        <v/>
      </c>
      <c r="BW725" s="24" t="str">
        <f t="shared" si="1224"/>
        <v/>
      </c>
      <c r="BX725" s="24" t="str">
        <f t="shared" si="1225"/>
        <v/>
      </c>
      <c r="BY725" s="26" t="str">
        <f t="shared" si="1226"/>
        <v/>
      </c>
      <c r="BZ725" s="26" t="str">
        <f t="shared" si="1227"/>
        <v/>
      </c>
      <c r="CA725" s="26" t="str">
        <f t="shared" si="1228"/>
        <v/>
      </c>
      <c r="CB725" s="66" t="str">
        <f t="shared" si="1229"/>
        <v/>
      </c>
      <c r="CC725" s="65" t="str">
        <f t="shared" si="1230"/>
        <v/>
      </c>
      <c r="CD725" s="26" t="str">
        <f t="shared" si="1231"/>
        <v/>
      </c>
      <c r="CE725" s="26" t="str">
        <f t="shared" si="1232"/>
        <v/>
      </c>
      <c r="CF725" s="193" t="str">
        <f t="shared" si="1233"/>
        <v/>
      </c>
      <c r="CG725" s="193" t="str">
        <f t="shared" si="1234"/>
        <v/>
      </c>
      <c r="CH725" s="26" t="str">
        <f t="shared" si="1235"/>
        <v/>
      </c>
      <c r="CI725" s="26" t="str">
        <f t="shared" si="1236"/>
        <v/>
      </c>
      <c r="CJ725" s="65" t="str">
        <f t="shared" si="1237"/>
        <v/>
      </c>
      <c r="CK725" s="65" t="str">
        <f t="shared" si="1238"/>
        <v/>
      </c>
      <c r="CL725" s="64" t="str">
        <f t="shared" si="1239"/>
        <v/>
      </c>
      <c r="CM725" s="64" t="str">
        <f t="shared" si="1240"/>
        <v/>
      </c>
      <c r="CN725" s="65" t="str">
        <f t="shared" si="1241"/>
        <v/>
      </c>
      <c r="CP725" s="63" t="str">
        <f>IF(BH725="","",MAX($CP$3:CP724)+1)</f>
        <v/>
      </c>
      <c r="CQ725" s="24" t="str">
        <f t="shared" si="1242"/>
        <v/>
      </c>
      <c r="CR725" s="24" t="str">
        <f t="shared" si="1243"/>
        <v/>
      </c>
      <c r="CS725" s="24" t="str">
        <f t="shared" si="1244"/>
        <v/>
      </c>
      <c r="CT725" s="58" t="str">
        <f>IF(BO725="","",COUNTIF($BO$3:BO725,BO725)&amp;"@"&amp;BO725)</f>
        <v/>
      </c>
      <c r="CU725" s="16" t="str">
        <f t="shared" si="1182"/>
        <v/>
      </c>
      <c r="CV725" s="63" t="str">
        <f t="shared" si="1245"/>
        <v/>
      </c>
      <c r="CW725" s="16" t="str">
        <f t="shared" si="1246"/>
        <v/>
      </c>
      <c r="CX725" s="16" t="str">
        <f t="shared" si="1247"/>
        <v/>
      </c>
      <c r="CY725" s="16" t="str">
        <f t="shared" si="1248"/>
        <v/>
      </c>
      <c r="CZ725" s="85" t="str">
        <f t="shared" si="1249"/>
        <v/>
      </c>
      <c r="DA725" s="16" t="str">
        <f t="shared" si="1250"/>
        <v/>
      </c>
      <c r="DB725" s="16" t="str">
        <f t="shared" si="1251"/>
        <v/>
      </c>
      <c r="DC725" s="28" t="str">
        <f>IF(CP725="","",$DC$1&amp;(INDEX(価格設定!D$1:XFD$3,ROW(価格設定!$D$3),MATCH($AW725,価格設定!D$1:XFD$1,1))*100)&amp;"%")</f>
        <v/>
      </c>
      <c r="DD725" s="28" t="str">
        <f>IF(CP725="","",$DD$1&amp;(INDEX(価格設定!D$1:XFD$3,ROW(価格設定!$D$2),MATCH($AW725,価格設定!D$1:XFD$1,1))*100)&amp;"%")</f>
        <v/>
      </c>
      <c r="DE725" s="29" t="str">
        <f t="shared" si="1252"/>
        <v/>
      </c>
      <c r="DG725" s="58" t="str">
        <f t="shared" si="1253"/>
        <v/>
      </c>
      <c r="DH725" s="58" t="str">
        <f t="shared" si="1254"/>
        <v/>
      </c>
      <c r="DI725" s="58" t="str">
        <f t="shared" si="1255"/>
        <v/>
      </c>
      <c r="DJ725" s="85" t="str">
        <f t="shared" si="1256"/>
        <v/>
      </c>
      <c r="DL725" s="58" t="str">
        <f>IF(COUNTIF(DG$3:DG$1048576,DG725)=COUNTIF($DG$3:$DG725,DG725),DG725,"")</f>
        <v/>
      </c>
      <c r="DM725" s="85" t="str">
        <f t="shared" si="1257"/>
        <v/>
      </c>
      <c r="DN725" s="85" t="str">
        <f t="shared" si="1183"/>
        <v/>
      </c>
      <c r="DO725" s="85" t="str">
        <f t="shared" si="1183"/>
        <v/>
      </c>
      <c r="DP725" s="303"/>
      <c r="DQ725" s="17" t="str">
        <f t="shared" si="1184"/>
        <v/>
      </c>
      <c r="DR725" s="17" t="str">
        <f t="shared" si="1185"/>
        <v/>
      </c>
      <c r="DS725" s="17" t="str">
        <f t="shared" si="1186"/>
        <v/>
      </c>
      <c r="DU725" s="16" t="str">
        <f t="shared" si="1258"/>
        <v/>
      </c>
      <c r="DV725" s="16" t="str">
        <f>IF(DU725="","",COUNT($DU$3:DU725))</f>
        <v/>
      </c>
      <c r="DW725" s="16" t="str">
        <f t="shared" si="1259"/>
        <v/>
      </c>
      <c r="DX725" s="16" t="str">
        <f t="shared" si="1260"/>
        <v/>
      </c>
      <c r="DY725" s="16" t="str">
        <f>IF(DZ725="","",COUNTIF(DZ$3:DZ725,DZ725))</f>
        <v/>
      </c>
      <c r="DZ725" s="16" t="str">
        <f t="shared" si="1261"/>
        <v/>
      </c>
      <c r="EA725" s="16" t="str">
        <f t="shared" si="1262"/>
        <v/>
      </c>
      <c r="EB725" s="16" t="str">
        <f t="shared" si="1263"/>
        <v/>
      </c>
      <c r="EC725" s="16" t="str">
        <f t="shared" si="1264"/>
        <v/>
      </c>
      <c r="ED725" s="16" t="str">
        <f t="shared" si="1265"/>
        <v/>
      </c>
      <c r="EE725" s="16" t="str">
        <f t="shared" si="1266"/>
        <v/>
      </c>
      <c r="EF725" s="16" t="str">
        <f t="shared" si="1267"/>
        <v/>
      </c>
      <c r="EG725" s="16" t="str">
        <f t="shared" si="1268"/>
        <v/>
      </c>
      <c r="EH725" s="16" t="str">
        <f t="shared" si="1269"/>
        <v/>
      </c>
      <c r="EI725" s="16" t="str">
        <f t="shared" si="1270"/>
        <v/>
      </c>
      <c r="EJ725" s="16" t="str">
        <f t="shared" si="1271"/>
        <v/>
      </c>
      <c r="EK725" s="16" t="str">
        <f t="shared" si="1272"/>
        <v/>
      </c>
      <c r="EL725" s="58" t="str">
        <f t="shared" si="1273"/>
        <v/>
      </c>
      <c r="EM725" s="58" t="str">
        <f>IF(OR($DZ725="",CR725=""),IF($EL725="","",$EL725),IF(OR(CR725="なし",CR725=0),領収書!$H$1,CR725))</f>
        <v/>
      </c>
      <c r="EN725" s="58" t="str">
        <f>IF(OR($DZ725="",CS725=""),IF($EL725="","",$EL725),IF(OR(CS725="なし",CS725=0),入力!$EN$1,CS725))</f>
        <v/>
      </c>
      <c r="EO725" s="63" t="str">
        <f t="shared" si="1274"/>
        <v/>
      </c>
      <c r="EP725" s="63" t="str">
        <f t="shared" si="1275"/>
        <v/>
      </c>
      <c r="ER725" s="16" t="str">
        <f>IF(AND(COUNTIF($ET$3:ET725,ET725)=1,ET725&lt;&gt;""),MAX($ER$3:ER724)+1,"")</f>
        <v/>
      </c>
      <c r="ES725" s="16" t="str">
        <f>IF(価格設定!B727="","",価格設定!B727)</f>
        <v/>
      </c>
      <c r="ET725" s="16" t="str">
        <f>IF(価格設定!C727="","",価格設定!C727)</f>
        <v/>
      </c>
      <c r="EV725" s="16" t="str">
        <f t="shared" si="1187"/>
        <v/>
      </c>
      <c r="EW725" s="16" t="str">
        <f t="shared" si="1276"/>
        <v/>
      </c>
    </row>
    <row r="726" spans="1:153" ht="30" customHeight="1" x14ac:dyDescent="0.2">
      <c r="A726" s="225"/>
      <c r="B726" s="212"/>
      <c r="C726" s="221"/>
      <c r="D726" s="164"/>
      <c r="E726" s="165"/>
      <c r="F726" s="166"/>
      <c r="G726" s="167"/>
      <c r="H726" s="179"/>
      <c r="I726" s="306"/>
      <c r="J726" s="169"/>
      <c r="K726" s="179"/>
      <c r="L726" s="186"/>
      <c r="M726" s="186"/>
      <c r="N726" s="168"/>
      <c r="O726" s="170"/>
      <c r="P726" s="212"/>
      <c r="Q726" s="179" t="str">
        <f>IFERROR(IF(H726="","",IFERROR(INDEX(価格設定!$B$5:$B$1048576,MATCH(H726,価格設定!$B$5:$B$1048576,0),0),INDEX(価格設定!$B$5:$B$1048576,MATCH("*"&amp;H726&amp;"*",価格設定!$B$5:$B$1048576,0),0))),H726)</f>
        <v/>
      </c>
      <c r="R726" s="250" t="str">
        <f>IFERROR(IF(Q726="",IF(K726="","",K726),IF(K726="",IF(INDEX(価格設定!$C$5:$C$1048576,MATCH(Q726,価格設定!$B$5:$B$1048576,0),0)=0,"",INDEX(価格設定!$C$5:$C$1048576,MATCH(Q726,価格設定!$B$5:$B$1048576,0),0)),IF(K726="なし","",K726))),"")</f>
        <v/>
      </c>
      <c r="S726" s="308" t="str">
        <f t="shared" si="1188"/>
        <v/>
      </c>
      <c r="T726" s="126" t="str">
        <f>IFERROR(IF(J726="",IF(INDEX(価格設定!$E$5:$R$1048576,MATCH($Q726,価格設定!B$5:B$1048576,0),MATCH($AW726,価格設定!E$1:X$1,1))=0,"",INDEX(価格設定!$E$5:$R$1048576,MATCH($Q726,価格設定!B$5:B$1048576,0),MATCH($AW726,価格設定!E$1:X$1,1))),J726),"")</f>
        <v/>
      </c>
      <c r="U726" s="126" t="str">
        <f t="shared" si="1189"/>
        <v/>
      </c>
      <c r="V726" s="132" t="str">
        <f t="shared" si="1190"/>
        <v/>
      </c>
      <c r="W726" s="127" t="str">
        <f>IFERROR(IF(OR(T726="",T726&lt;0),"",IFERROR(INDEX(価格設定!E$2:X$3,IF(AND(K726=$K$1,$K$1&lt;&gt;""),ROW(価格設定!$D$3)-1,MATCH(INDEX(価格設定!$D$5:$D$1048576,MATCH(Q726,価格設定!$B$5:$B$1048576,0),0),価格設定!$D$2:$D$3,0)),MATCH($AW726,価格設定!E$1:X$1,1)),INDEX(価格設定!E$2:X$2,0,MATCH($AW726,価格設定!E$1:X$1,1)))),"")</f>
        <v/>
      </c>
      <c r="X726" s="126" t="str">
        <f t="shared" si="1181"/>
        <v/>
      </c>
      <c r="Y726" s="128" t="str">
        <f t="shared" si="1191"/>
        <v/>
      </c>
      <c r="Z726" s="126" t="str">
        <f t="shared" si="1192"/>
        <v/>
      </c>
      <c r="AA726" s="129" t="str">
        <f t="shared" si="1193"/>
        <v/>
      </c>
      <c r="AB726" s="126" t="str">
        <f t="shared" si="1194"/>
        <v/>
      </c>
      <c r="AC726" s="280" t="str">
        <f t="shared" si="1195"/>
        <v/>
      </c>
      <c r="AD726" s="15"/>
      <c r="AE726" s="204" t="str">
        <f>IF(AF726="","",COUNT($AF$3:AF726))</f>
        <v/>
      </c>
      <c r="AF726" s="206" t="str">
        <f t="shared" si="1196"/>
        <v/>
      </c>
      <c r="AG726" s="204" t="str">
        <f t="shared" si="1197"/>
        <v/>
      </c>
      <c r="AH726" s="204" t="str">
        <f t="shared" si="1198"/>
        <v/>
      </c>
      <c r="AI726" s="287"/>
      <c r="AJ726" s="15"/>
      <c r="AK726" s="138" t="str">
        <f t="shared" si="1199"/>
        <v/>
      </c>
      <c r="AL726" s="131" t="str">
        <f t="shared" si="1200"/>
        <v/>
      </c>
      <c r="AM726" s="131" t="str">
        <f t="shared" si="1201"/>
        <v/>
      </c>
      <c r="AN726" s="313" t="str">
        <f t="shared" si="1202"/>
        <v/>
      </c>
      <c r="AO726" s="316" t="str">
        <f t="shared" si="1203"/>
        <v/>
      </c>
      <c r="AP726" s="18"/>
      <c r="AQ726" s="3" t="str">
        <f>IF(F726="","",MAX($AQ$3:AQ725)+1)</f>
        <v/>
      </c>
      <c r="AR726" s="3" t="str">
        <f>IF(OR(AQ726="",BB726=""),"",MAX($AR$3:AR725)+1)</f>
        <v/>
      </c>
      <c r="AS726" s="3" t="str">
        <f>IF(CQ726="","",RANK(CQ726,CQ$3:CQ$1048576,1)+COUNTIF($CQ$3:CQ726,CQ726)-1)</f>
        <v/>
      </c>
      <c r="AT726" s="21" t="str">
        <f>IF(C726="",IF(OR(AND($H726&lt;&gt;"",C726=""),AND($F725=$F726,$AZ726&lt;&gt;""),COUNTA($H$3:$H$1048576,#REF!,$F$3:$F$1048576)&gt;COUNTA($H$3:$H726,#REF!,$F$3:$F726),$AZ726&lt;&gt;""),INDEX(AT$3:AT$1048576,MATCH(MAX($AQ$3:$AQ725),$AQ$3:$AQ$1048576,0),0),""),C726)</f>
        <v/>
      </c>
      <c r="AU726" s="21" t="str">
        <f>IF(D726="",IF(OR(AND($H726&lt;&gt;"",D726=""),AND($F725=$F726,$AZ726&lt;&gt;""),COUNTA($H$3:$H$1048576,#REF!,$F$3:$F$1048576)&gt;COUNTA($H$3:$H726,#REF!,$F$3:$F726),$AZ726&lt;&gt;""),INDEX(AU$3:AU$1048576,MATCH(MAX($AQ$3:$AQ725),$AQ$3:$AQ$1048576,0),0),""),D726)</f>
        <v/>
      </c>
      <c r="AV726" s="21" t="str">
        <f>IF(E726="",IF(OR(AND($H726&lt;&gt;"",E726=""),AND($F725=$F726,$AZ726&lt;&gt;""),COUNTA($H$3:$H$1048576,#REF!,$F$3:$F$1048576)&gt;COUNTA($H$3:$H726,#REF!,$F$3:$F726),$AZ726&lt;&gt;""),INDEX(AV$3:AV$1048576,MATCH(MAX($AQ$3:$AQ725),$AQ$3:$AQ$1048576,0),0),""),E726)</f>
        <v/>
      </c>
      <c r="AW726" s="24" t="str">
        <f t="shared" si="1204"/>
        <v/>
      </c>
      <c r="AX726" s="13" t="str">
        <f t="shared" si="1205"/>
        <v/>
      </c>
      <c r="AY726" s="4" t="str">
        <f t="shared" si="1206"/>
        <v/>
      </c>
      <c r="AZ726" s="4" t="str">
        <f>IF(AX726="",IF(OR(AND(H726&lt;&gt;"",F726=""),COUNTA($H$3:$H$1048576)&gt;COUNTA($H$3:$H726)),INDEX(AX$3:AX726,MATCH(MAX($AQ$3:AQ726),AQ$3:AQ726,0),0),""),AX726)</f>
        <v/>
      </c>
      <c r="BA726" s="4" t="str">
        <f>IF(AY726="",IF(AND(H726&lt;&gt;"",F726=""),INDEX(AY$3:AY726,MATCH(MAX($AQ$3:AQ726),AQ$3:AQ726,0),0),""),AY726)</f>
        <v/>
      </c>
      <c r="BB726" s="82" t="str">
        <f>IF(BC726="","",RANK(BC726,BC$3:BC$1048576,1)+COUNTIF($BC$3:BC726,BC726)-1)</f>
        <v/>
      </c>
      <c r="BC726" s="139" t="str">
        <f t="shared" si="1207"/>
        <v/>
      </c>
      <c r="BD726" s="46" t="str">
        <f t="shared" si="1208"/>
        <v/>
      </c>
      <c r="BE726" s="46" t="str">
        <f t="shared" si="1209"/>
        <v/>
      </c>
      <c r="BF726" s="46" t="str">
        <f t="shared" si="1210"/>
        <v/>
      </c>
      <c r="BG726" s="4" t="str">
        <f t="shared" si="1211"/>
        <v/>
      </c>
      <c r="BH726" s="180" t="str">
        <f t="shared" si="1212"/>
        <v/>
      </c>
      <c r="BI726" s="16" t="str">
        <f t="shared" si="1213"/>
        <v/>
      </c>
      <c r="BJ726" s="52" t="str">
        <f>IF(BI726="","",IF(W726="","",IF(AND(K726=$K$1,$K$1&lt;&gt;""),$BT$2,IFERROR(IF(INDEX(価格設定!$D$5:$D$1048576,MATCH(Q726,価格設定!$B$5:$B$1048576,0),0)=価格設定!$D$3,$BT$2,$BS$2),$BS$2))))</f>
        <v/>
      </c>
      <c r="BK726" s="16" t="str">
        <f>IF(BI726="","",IF(COUNTIF($BI$3:BI726,BI726)=1,1,IF(AND(BI725=BI726,BH726=""),BK725,COUNTIF($BH$3:BH726,BH726))))</f>
        <v/>
      </c>
      <c r="BL726" s="52" t="str">
        <f t="shared" si="1214"/>
        <v/>
      </c>
      <c r="BM726" s="52" t="str">
        <f t="shared" si="1215"/>
        <v/>
      </c>
      <c r="BN726" s="119" t="str">
        <f t="shared" si="1216"/>
        <v/>
      </c>
      <c r="BO726" s="119" t="str">
        <f t="shared" si="1217"/>
        <v/>
      </c>
      <c r="BP726" s="17" t="str">
        <f t="shared" si="1218"/>
        <v/>
      </c>
      <c r="BQ726" s="17" t="str">
        <f t="shared" si="1219"/>
        <v/>
      </c>
      <c r="BR726" s="17" t="str">
        <f>IF(OR(BP726="",COUNTIF($BO$3:BO726,BO726)&lt;&gt;1),"",SUMIF(BO$3:BO$1048576,BO726,BP$3:BP$1048576))</f>
        <v/>
      </c>
      <c r="BS726" s="17" t="str">
        <f t="shared" si="1220"/>
        <v/>
      </c>
      <c r="BT726" s="17" t="str">
        <f t="shared" si="1221"/>
        <v/>
      </c>
      <c r="BU726" s="17" t="str">
        <f t="shared" si="1222"/>
        <v/>
      </c>
      <c r="BV726" s="24" t="str">
        <f t="shared" si="1223"/>
        <v/>
      </c>
      <c r="BW726" s="24" t="str">
        <f t="shared" si="1224"/>
        <v/>
      </c>
      <c r="BX726" s="24" t="str">
        <f t="shared" si="1225"/>
        <v/>
      </c>
      <c r="BY726" s="26" t="str">
        <f t="shared" si="1226"/>
        <v/>
      </c>
      <c r="BZ726" s="26" t="str">
        <f t="shared" si="1227"/>
        <v/>
      </c>
      <c r="CA726" s="26" t="str">
        <f t="shared" si="1228"/>
        <v/>
      </c>
      <c r="CB726" s="66" t="str">
        <f t="shared" si="1229"/>
        <v/>
      </c>
      <c r="CC726" s="65" t="str">
        <f t="shared" si="1230"/>
        <v/>
      </c>
      <c r="CD726" s="26" t="str">
        <f t="shared" si="1231"/>
        <v/>
      </c>
      <c r="CE726" s="26" t="str">
        <f t="shared" si="1232"/>
        <v/>
      </c>
      <c r="CF726" s="193" t="str">
        <f t="shared" si="1233"/>
        <v/>
      </c>
      <c r="CG726" s="193" t="str">
        <f t="shared" si="1234"/>
        <v/>
      </c>
      <c r="CH726" s="26" t="str">
        <f t="shared" si="1235"/>
        <v/>
      </c>
      <c r="CI726" s="26" t="str">
        <f t="shared" si="1236"/>
        <v/>
      </c>
      <c r="CJ726" s="65" t="str">
        <f t="shared" si="1237"/>
        <v/>
      </c>
      <c r="CK726" s="65" t="str">
        <f t="shared" si="1238"/>
        <v/>
      </c>
      <c r="CL726" s="64" t="str">
        <f t="shared" si="1239"/>
        <v/>
      </c>
      <c r="CM726" s="64" t="str">
        <f t="shared" si="1240"/>
        <v/>
      </c>
      <c r="CN726" s="65" t="str">
        <f t="shared" si="1241"/>
        <v/>
      </c>
      <c r="CP726" s="63" t="str">
        <f>IF(BH726="","",MAX($CP$3:CP725)+1)</f>
        <v/>
      </c>
      <c r="CQ726" s="24" t="str">
        <f t="shared" si="1242"/>
        <v/>
      </c>
      <c r="CR726" s="24" t="str">
        <f t="shared" si="1243"/>
        <v/>
      </c>
      <c r="CS726" s="24" t="str">
        <f t="shared" si="1244"/>
        <v/>
      </c>
      <c r="CT726" s="58" t="str">
        <f>IF(BO726="","",COUNTIF($BO$3:BO726,BO726)&amp;"@"&amp;BO726)</f>
        <v/>
      </c>
      <c r="CU726" s="16" t="str">
        <f t="shared" si="1182"/>
        <v/>
      </c>
      <c r="CV726" s="63" t="str">
        <f t="shared" si="1245"/>
        <v/>
      </c>
      <c r="CW726" s="16" t="str">
        <f t="shared" si="1246"/>
        <v/>
      </c>
      <c r="CX726" s="16" t="str">
        <f t="shared" si="1247"/>
        <v/>
      </c>
      <c r="CY726" s="16" t="str">
        <f t="shared" si="1248"/>
        <v/>
      </c>
      <c r="CZ726" s="85" t="str">
        <f t="shared" si="1249"/>
        <v/>
      </c>
      <c r="DA726" s="16" t="str">
        <f t="shared" si="1250"/>
        <v/>
      </c>
      <c r="DB726" s="16" t="str">
        <f t="shared" si="1251"/>
        <v/>
      </c>
      <c r="DC726" s="28" t="str">
        <f>IF(CP726="","",$DC$1&amp;(INDEX(価格設定!D$1:XFD$3,ROW(価格設定!$D$3),MATCH($AW726,価格設定!D$1:XFD$1,1))*100)&amp;"%")</f>
        <v/>
      </c>
      <c r="DD726" s="28" t="str">
        <f>IF(CP726="","",$DD$1&amp;(INDEX(価格設定!D$1:XFD$3,ROW(価格設定!$D$2),MATCH($AW726,価格設定!D$1:XFD$1,1))*100)&amp;"%")</f>
        <v/>
      </c>
      <c r="DE726" s="29" t="str">
        <f t="shared" si="1252"/>
        <v/>
      </c>
      <c r="DG726" s="58" t="str">
        <f t="shared" si="1253"/>
        <v/>
      </c>
      <c r="DH726" s="58" t="str">
        <f t="shared" si="1254"/>
        <v/>
      </c>
      <c r="DI726" s="58" t="str">
        <f t="shared" si="1255"/>
        <v/>
      </c>
      <c r="DJ726" s="85" t="str">
        <f t="shared" si="1256"/>
        <v/>
      </c>
      <c r="DL726" s="58" t="str">
        <f>IF(COUNTIF(DG$3:DG$1048576,DG726)=COUNTIF($DG$3:$DG726,DG726),DG726,"")</f>
        <v/>
      </c>
      <c r="DM726" s="85" t="str">
        <f t="shared" si="1257"/>
        <v/>
      </c>
      <c r="DN726" s="85" t="str">
        <f t="shared" si="1183"/>
        <v/>
      </c>
      <c r="DO726" s="85" t="str">
        <f t="shared" si="1183"/>
        <v/>
      </c>
      <c r="DP726" s="303"/>
      <c r="DQ726" s="17" t="str">
        <f t="shared" si="1184"/>
        <v/>
      </c>
      <c r="DR726" s="17" t="str">
        <f t="shared" si="1185"/>
        <v/>
      </c>
      <c r="DS726" s="17" t="str">
        <f t="shared" si="1186"/>
        <v/>
      </c>
      <c r="DU726" s="16" t="str">
        <f t="shared" si="1258"/>
        <v/>
      </c>
      <c r="DV726" s="16" t="str">
        <f>IF(DU726="","",COUNT($DU$3:DU726))</f>
        <v/>
      </c>
      <c r="DW726" s="16" t="str">
        <f t="shared" si="1259"/>
        <v/>
      </c>
      <c r="DX726" s="16" t="str">
        <f t="shared" si="1260"/>
        <v/>
      </c>
      <c r="DY726" s="16" t="str">
        <f>IF(DZ726="","",COUNTIF(DZ$3:DZ726,DZ726))</f>
        <v/>
      </c>
      <c r="DZ726" s="16" t="str">
        <f t="shared" si="1261"/>
        <v/>
      </c>
      <c r="EA726" s="16" t="str">
        <f t="shared" si="1262"/>
        <v/>
      </c>
      <c r="EB726" s="16" t="str">
        <f t="shared" si="1263"/>
        <v/>
      </c>
      <c r="EC726" s="16" t="str">
        <f t="shared" si="1264"/>
        <v/>
      </c>
      <c r="ED726" s="16" t="str">
        <f t="shared" si="1265"/>
        <v/>
      </c>
      <c r="EE726" s="16" t="str">
        <f t="shared" si="1266"/>
        <v/>
      </c>
      <c r="EF726" s="16" t="str">
        <f t="shared" si="1267"/>
        <v/>
      </c>
      <c r="EG726" s="16" t="str">
        <f t="shared" si="1268"/>
        <v/>
      </c>
      <c r="EH726" s="16" t="str">
        <f t="shared" si="1269"/>
        <v/>
      </c>
      <c r="EI726" s="16" t="str">
        <f t="shared" si="1270"/>
        <v/>
      </c>
      <c r="EJ726" s="16" t="str">
        <f t="shared" si="1271"/>
        <v/>
      </c>
      <c r="EK726" s="16" t="str">
        <f t="shared" si="1272"/>
        <v/>
      </c>
      <c r="EL726" s="58" t="str">
        <f t="shared" si="1273"/>
        <v/>
      </c>
      <c r="EM726" s="58" t="str">
        <f>IF(OR($DZ726="",CR726=""),IF($EL726="","",$EL726),IF(OR(CR726="なし",CR726=0),領収書!$H$1,CR726))</f>
        <v/>
      </c>
      <c r="EN726" s="58" t="str">
        <f>IF(OR($DZ726="",CS726=""),IF($EL726="","",$EL726),IF(OR(CS726="なし",CS726=0),入力!$EN$1,CS726))</f>
        <v/>
      </c>
      <c r="EO726" s="63" t="str">
        <f t="shared" si="1274"/>
        <v/>
      </c>
      <c r="EP726" s="63" t="str">
        <f t="shared" si="1275"/>
        <v/>
      </c>
      <c r="ER726" s="16" t="str">
        <f>IF(AND(COUNTIF($ET$3:ET726,ET726)=1,ET726&lt;&gt;""),MAX($ER$3:ER725)+1,"")</f>
        <v/>
      </c>
      <c r="ES726" s="16" t="str">
        <f>IF(価格設定!B728="","",価格設定!B728)</f>
        <v/>
      </c>
      <c r="ET726" s="16" t="str">
        <f>IF(価格設定!C728="","",価格設定!C728)</f>
        <v/>
      </c>
      <c r="EV726" s="16" t="str">
        <f t="shared" si="1187"/>
        <v/>
      </c>
      <c r="EW726" s="16" t="str">
        <f t="shared" si="1276"/>
        <v/>
      </c>
    </row>
    <row r="727" spans="1:153" ht="30" customHeight="1" x14ac:dyDescent="0.2">
      <c r="A727" s="225"/>
      <c r="B727" s="212"/>
      <c r="C727" s="221"/>
      <c r="D727" s="164"/>
      <c r="E727" s="165"/>
      <c r="F727" s="166"/>
      <c r="G727" s="167"/>
      <c r="H727" s="179"/>
      <c r="I727" s="306"/>
      <c r="J727" s="169"/>
      <c r="K727" s="179"/>
      <c r="L727" s="186"/>
      <c r="M727" s="186"/>
      <c r="N727" s="168"/>
      <c r="O727" s="170"/>
      <c r="P727" s="212"/>
      <c r="Q727" s="179" t="str">
        <f>IFERROR(IF(H727="","",IFERROR(INDEX(価格設定!$B$5:$B$1048576,MATCH(H727,価格設定!$B$5:$B$1048576,0),0),INDEX(価格設定!$B$5:$B$1048576,MATCH("*"&amp;H727&amp;"*",価格設定!$B$5:$B$1048576,0),0))),H727)</f>
        <v/>
      </c>
      <c r="R727" s="250" t="str">
        <f>IFERROR(IF(Q727="",IF(K727="","",K727),IF(K727="",IF(INDEX(価格設定!$C$5:$C$1048576,MATCH(Q727,価格設定!$B$5:$B$1048576,0),0)=0,"",INDEX(価格設定!$C$5:$C$1048576,MATCH(Q727,価格設定!$B$5:$B$1048576,0),0)),IF(K727="なし","",K727))),"")</f>
        <v/>
      </c>
      <c r="S727" s="308" t="str">
        <f t="shared" si="1188"/>
        <v/>
      </c>
      <c r="T727" s="126" t="str">
        <f>IFERROR(IF(J727="",IF(INDEX(価格設定!$E$5:$R$1048576,MATCH($Q727,価格設定!B$5:B$1048576,0),MATCH($AW727,価格設定!E$1:X$1,1))=0,"",INDEX(価格設定!$E$5:$R$1048576,MATCH($Q727,価格設定!B$5:B$1048576,0),MATCH($AW727,価格設定!E$1:X$1,1))),J727),"")</f>
        <v/>
      </c>
      <c r="U727" s="126" t="str">
        <f t="shared" si="1189"/>
        <v/>
      </c>
      <c r="V727" s="132" t="str">
        <f t="shared" si="1190"/>
        <v/>
      </c>
      <c r="W727" s="127" t="str">
        <f>IFERROR(IF(OR(T727="",T727&lt;0),"",IFERROR(INDEX(価格設定!E$2:X$3,IF(AND(K727=$K$1,$K$1&lt;&gt;""),ROW(価格設定!$D$3)-1,MATCH(INDEX(価格設定!$D$5:$D$1048576,MATCH(Q727,価格設定!$B$5:$B$1048576,0),0),価格設定!$D$2:$D$3,0)),MATCH($AW727,価格設定!E$1:X$1,1)),INDEX(価格設定!E$2:X$2,0,MATCH($AW727,価格設定!E$1:X$1,1)))),"")</f>
        <v/>
      </c>
      <c r="X727" s="126" t="str">
        <f t="shared" si="1181"/>
        <v/>
      </c>
      <c r="Y727" s="128" t="str">
        <f t="shared" si="1191"/>
        <v/>
      </c>
      <c r="Z727" s="126" t="str">
        <f t="shared" si="1192"/>
        <v/>
      </c>
      <c r="AA727" s="129" t="str">
        <f t="shared" si="1193"/>
        <v/>
      </c>
      <c r="AB727" s="126" t="str">
        <f t="shared" si="1194"/>
        <v/>
      </c>
      <c r="AC727" s="280" t="str">
        <f t="shared" si="1195"/>
        <v/>
      </c>
      <c r="AD727" s="15"/>
      <c r="AE727" s="204" t="str">
        <f>IF(AF727="","",COUNT($AF$3:AF727))</f>
        <v/>
      </c>
      <c r="AF727" s="206" t="str">
        <f t="shared" si="1196"/>
        <v/>
      </c>
      <c r="AG727" s="204" t="str">
        <f t="shared" si="1197"/>
        <v/>
      </c>
      <c r="AH727" s="204" t="str">
        <f t="shared" si="1198"/>
        <v/>
      </c>
      <c r="AI727" s="287"/>
      <c r="AJ727" s="15"/>
      <c r="AK727" s="138" t="str">
        <f t="shared" si="1199"/>
        <v/>
      </c>
      <c r="AL727" s="131" t="str">
        <f t="shared" si="1200"/>
        <v/>
      </c>
      <c r="AM727" s="131" t="str">
        <f t="shared" si="1201"/>
        <v/>
      </c>
      <c r="AN727" s="313" t="str">
        <f t="shared" si="1202"/>
        <v/>
      </c>
      <c r="AO727" s="316" t="str">
        <f t="shared" si="1203"/>
        <v/>
      </c>
      <c r="AP727" s="18"/>
      <c r="AQ727" s="3" t="str">
        <f>IF(F727="","",MAX($AQ$3:AQ726)+1)</f>
        <v/>
      </c>
      <c r="AR727" s="3" t="str">
        <f>IF(OR(AQ727="",BB727=""),"",MAX($AR$3:AR726)+1)</f>
        <v/>
      </c>
      <c r="AS727" s="3" t="str">
        <f>IF(CQ727="","",RANK(CQ727,CQ$3:CQ$1048576,1)+COUNTIF($CQ$3:CQ727,CQ727)-1)</f>
        <v/>
      </c>
      <c r="AT727" s="21" t="str">
        <f>IF(C727="",IF(OR(AND($H727&lt;&gt;"",C727=""),AND($F726=$F727,$AZ727&lt;&gt;""),COUNTA($H$3:$H$1048576,#REF!,$F$3:$F$1048576)&gt;COUNTA($H$3:$H727,#REF!,$F$3:$F727),$AZ727&lt;&gt;""),INDEX(AT$3:AT$1048576,MATCH(MAX($AQ$3:$AQ726),$AQ$3:$AQ$1048576,0),0),""),C727)</f>
        <v/>
      </c>
      <c r="AU727" s="21" t="str">
        <f>IF(D727="",IF(OR(AND($H727&lt;&gt;"",D727=""),AND($F726=$F727,$AZ727&lt;&gt;""),COUNTA($H$3:$H$1048576,#REF!,$F$3:$F$1048576)&gt;COUNTA($H$3:$H727,#REF!,$F$3:$F727),$AZ727&lt;&gt;""),INDEX(AU$3:AU$1048576,MATCH(MAX($AQ$3:$AQ726),$AQ$3:$AQ$1048576,0),0),""),D727)</f>
        <v/>
      </c>
      <c r="AV727" s="21" t="str">
        <f>IF(E727="",IF(OR(AND($H727&lt;&gt;"",E727=""),AND($F726=$F727,$AZ727&lt;&gt;""),COUNTA($H$3:$H$1048576,#REF!,$F$3:$F$1048576)&gt;COUNTA($H$3:$H727,#REF!,$F$3:$F727),$AZ727&lt;&gt;""),INDEX(AV$3:AV$1048576,MATCH(MAX($AQ$3:$AQ726),$AQ$3:$AQ$1048576,0),0),""),E727)</f>
        <v/>
      </c>
      <c r="AW727" s="24" t="str">
        <f t="shared" si="1204"/>
        <v/>
      </c>
      <c r="AX727" s="13" t="str">
        <f t="shared" si="1205"/>
        <v/>
      </c>
      <c r="AY727" s="4" t="str">
        <f t="shared" si="1206"/>
        <v/>
      </c>
      <c r="AZ727" s="4" t="str">
        <f>IF(AX727="",IF(OR(AND(H727&lt;&gt;"",F727=""),COUNTA($H$3:$H$1048576)&gt;COUNTA($H$3:$H727)),INDEX(AX$3:AX727,MATCH(MAX($AQ$3:AQ727),AQ$3:AQ727,0),0),""),AX727)</f>
        <v/>
      </c>
      <c r="BA727" s="4" t="str">
        <f>IF(AY727="",IF(AND(H727&lt;&gt;"",F727=""),INDEX(AY$3:AY727,MATCH(MAX($AQ$3:AQ727),AQ$3:AQ727,0),0),""),AY727)</f>
        <v/>
      </c>
      <c r="BB727" s="82" t="str">
        <f>IF(BC727="","",RANK(BC727,BC$3:BC$1048576,1)+COUNTIF($BC$3:BC727,BC727)-1)</f>
        <v/>
      </c>
      <c r="BC727" s="139" t="str">
        <f t="shared" si="1207"/>
        <v/>
      </c>
      <c r="BD727" s="46" t="str">
        <f t="shared" si="1208"/>
        <v/>
      </c>
      <c r="BE727" s="46" t="str">
        <f t="shared" si="1209"/>
        <v/>
      </c>
      <c r="BF727" s="46" t="str">
        <f t="shared" si="1210"/>
        <v/>
      </c>
      <c r="BG727" s="4" t="str">
        <f t="shared" si="1211"/>
        <v/>
      </c>
      <c r="BH727" s="180" t="str">
        <f t="shared" si="1212"/>
        <v/>
      </c>
      <c r="BI727" s="16" t="str">
        <f t="shared" si="1213"/>
        <v/>
      </c>
      <c r="BJ727" s="52" t="str">
        <f>IF(BI727="","",IF(W727="","",IF(AND(K727=$K$1,$K$1&lt;&gt;""),$BT$2,IFERROR(IF(INDEX(価格設定!$D$5:$D$1048576,MATCH(Q727,価格設定!$B$5:$B$1048576,0),0)=価格設定!$D$3,$BT$2,$BS$2),$BS$2))))</f>
        <v/>
      </c>
      <c r="BK727" s="16" t="str">
        <f>IF(BI727="","",IF(COUNTIF($BI$3:BI727,BI727)=1,1,IF(AND(BI726=BI727,BH727=""),BK726,COUNTIF($BH$3:BH727,BH727))))</f>
        <v/>
      </c>
      <c r="BL727" s="52" t="str">
        <f t="shared" si="1214"/>
        <v/>
      </c>
      <c r="BM727" s="52" t="str">
        <f t="shared" si="1215"/>
        <v/>
      </c>
      <c r="BN727" s="119" t="str">
        <f t="shared" si="1216"/>
        <v/>
      </c>
      <c r="BO727" s="119" t="str">
        <f t="shared" si="1217"/>
        <v/>
      </c>
      <c r="BP727" s="17" t="str">
        <f t="shared" si="1218"/>
        <v/>
      </c>
      <c r="BQ727" s="17" t="str">
        <f t="shared" si="1219"/>
        <v/>
      </c>
      <c r="BR727" s="17" t="str">
        <f>IF(OR(BP727="",COUNTIF($BO$3:BO727,BO727)&lt;&gt;1),"",SUMIF(BO$3:BO$1048576,BO727,BP$3:BP$1048576))</f>
        <v/>
      </c>
      <c r="BS727" s="17" t="str">
        <f t="shared" si="1220"/>
        <v/>
      </c>
      <c r="BT727" s="17" t="str">
        <f t="shared" si="1221"/>
        <v/>
      </c>
      <c r="BU727" s="17" t="str">
        <f t="shared" si="1222"/>
        <v/>
      </c>
      <c r="BV727" s="24" t="str">
        <f t="shared" si="1223"/>
        <v/>
      </c>
      <c r="BW727" s="24" t="str">
        <f t="shared" si="1224"/>
        <v/>
      </c>
      <c r="BX727" s="24" t="str">
        <f t="shared" si="1225"/>
        <v/>
      </c>
      <c r="BY727" s="26" t="str">
        <f t="shared" si="1226"/>
        <v/>
      </c>
      <c r="BZ727" s="26" t="str">
        <f t="shared" si="1227"/>
        <v/>
      </c>
      <c r="CA727" s="26" t="str">
        <f t="shared" si="1228"/>
        <v/>
      </c>
      <c r="CB727" s="66" t="str">
        <f t="shared" si="1229"/>
        <v/>
      </c>
      <c r="CC727" s="65" t="str">
        <f t="shared" si="1230"/>
        <v/>
      </c>
      <c r="CD727" s="26" t="str">
        <f t="shared" si="1231"/>
        <v/>
      </c>
      <c r="CE727" s="26" t="str">
        <f t="shared" si="1232"/>
        <v/>
      </c>
      <c r="CF727" s="193" t="str">
        <f t="shared" si="1233"/>
        <v/>
      </c>
      <c r="CG727" s="193" t="str">
        <f t="shared" si="1234"/>
        <v/>
      </c>
      <c r="CH727" s="26" t="str">
        <f t="shared" si="1235"/>
        <v/>
      </c>
      <c r="CI727" s="26" t="str">
        <f t="shared" si="1236"/>
        <v/>
      </c>
      <c r="CJ727" s="65" t="str">
        <f t="shared" si="1237"/>
        <v/>
      </c>
      <c r="CK727" s="65" t="str">
        <f t="shared" si="1238"/>
        <v/>
      </c>
      <c r="CL727" s="64" t="str">
        <f t="shared" si="1239"/>
        <v/>
      </c>
      <c r="CM727" s="64" t="str">
        <f t="shared" si="1240"/>
        <v/>
      </c>
      <c r="CN727" s="65" t="str">
        <f t="shared" si="1241"/>
        <v/>
      </c>
      <c r="CP727" s="63" t="str">
        <f>IF(BH727="","",MAX($CP$3:CP726)+1)</f>
        <v/>
      </c>
      <c r="CQ727" s="24" t="str">
        <f t="shared" si="1242"/>
        <v/>
      </c>
      <c r="CR727" s="24" t="str">
        <f t="shared" si="1243"/>
        <v/>
      </c>
      <c r="CS727" s="24" t="str">
        <f t="shared" si="1244"/>
        <v/>
      </c>
      <c r="CT727" s="58" t="str">
        <f>IF(BO727="","",COUNTIF($BO$3:BO727,BO727)&amp;"@"&amp;BO727)</f>
        <v/>
      </c>
      <c r="CU727" s="16" t="str">
        <f t="shared" si="1182"/>
        <v/>
      </c>
      <c r="CV727" s="63" t="str">
        <f t="shared" si="1245"/>
        <v/>
      </c>
      <c r="CW727" s="16" t="str">
        <f t="shared" si="1246"/>
        <v/>
      </c>
      <c r="CX727" s="16" t="str">
        <f t="shared" si="1247"/>
        <v/>
      </c>
      <c r="CY727" s="16" t="str">
        <f t="shared" si="1248"/>
        <v/>
      </c>
      <c r="CZ727" s="85" t="str">
        <f t="shared" si="1249"/>
        <v/>
      </c>
      <c r="DA727" s="16" t="str">
        <f t="shared" si="1250"/>
        <v/>
      </c>
      <c r="DB727" s="16" t="str">
        <f t="shared" si="1251"/>
        <v/>
      </c>
      <c r="DC727" s="28" t="str">
        <f>IF(CP727="","",$DC$1&amp;(INDEX(価格設定!D$1:XFD$3,ROW(価格設定!$D$3),MATCH($AW727,価格設定!D$1:XFD$1,1))*100)&amp;"%")</f>
        <v/>
      </c>
      <c r="DD727" s="28" t="str">
        <f>IF(CP727="","",$DD$1&amp;(INDEX(価格設定!D$1:XFD$3,ROW(価格設定!$D$2),MATCH($AW727,価格設定!D$1:XFD$1,1))*100)&amp;"%")</f>
        <v/>
      </c>
      <c r="DE727" s="29" t="str">
        <f t="shared" si="1252"/>
        <v/>
      </c>
      <c r="DG727" s="58" t="str">
        <f t="shared" si="1253"/>
        <v/>
      </c>
      <c r="DH727" s="58" t="str">
        <f t="shared" si="1254"/>
        <v/>
      </c>
      <c r="DI727" s="58" t="str">
        <f t="shared" si="1255"/>
        <v/>
      </c>
      <c r="DJ727" s="85" t="str">
        <f t="shared" si="1256"/>
        <v/>
      </c>
      <c r="DL727" s="58" t="str">
        <f>IF(COUNTIF(DG$3:DG$1048576,DG727)=COUNTIF($DG$3:$DG727,DG727),DG727,"")</f>
        <v/>
      </c>
      <c r="DM727" s="85" t="str">
        <f t="shared" si="1257"/>
        <v/>
      </c>
      <c r="DN727" s="85" t="str">
        <f t="shared" si="1183"/>
        <v/>
      </c>
      <c r="DO727" s="85" t="str">
        <f t="shared" si="1183"/>
        <v/>
      </c>
      <c r="DP727" s="303"/>
      <c r="DQ727" s="17" t="str">
        <f t="shared" si="1184"/>
        <v/>
      </c>
      <c r="DR727" s="17" t="str">
        <f t="shared" si="1185"/>
        <v/>
      </c>
      <c r="DS727" s="17" t="str">
        <f t="shared" si="1186"/>
        <v/>
      </c>
      <c r="DU727" s="16" t="str">
        <f t="shared" si="1258"/>
        <v/>
      </c>
      <c r="DV727" s="16" t="str">
        <f>IF(DU727="","",COUNT($DU$3:DU727))</f>
        <v/>
      </c>
      <c r="DW727" s="16" t="str">
        <f t="shared" si="1259"/>
        <v/>
      </c>
      <c r="DX727" s="16" t="str">
        <f t="shared" si="1260"/>
        <v/>
      </c>
      <c r="DY727" s="16" t="str">
        <f>IF(DZ727="","",COUNTIF(DZ$3:DZ727,DZ727))</f>
        <v/>
      </c>
      <c r="DZ727" s="16" t="str">
        <f t="shared" si="1261"/>
        <v/>
      </c>
      <c r="EA727" s="16" t="str">
        <f t="shared" si="1262"/>
        <v/>
      </c>
      <c r="EB727" s="16" t="str">
        <f t="shared" si="1263"/>
        <v/>
      </c>
      <c r="EC727" s="16" t="str">
        <f t="shared" si="1264"/>
        <v/>
      </c>
      <c r="ED727" s="16" t="str">
        <f t="shared" si="1265"/>
        <v/>
      </c>
      <c r="EE727" s="16" t="str">
        <f t="shared" si="1266"/>
        <v/>
      </c>
      <c r="EF727" s="16" t="str">
        <f t="shared" si="1267"/>
        <v/>
      </c>
      <c r="EG727" s="16" t="str">
        <f t="shared" si="1268"/>
        <v/>
      </c>
      <c r="EH727" s="16" t="str">
        <f t="shared" si="1269"/>
        <v/>
      </c>
      <c r="EI727" s="16" t="str">
        <f t="shared" si="1270"/>
        <v/>
      </c>
      <c r="EJ727" s="16" t="str">
        <f t="shared" si="1271"/>
        <v/>
      </c>
      <c r="EK727" s="16" t="str">
        <f t="shared" si="1272"/>
        <v/>
      </c>
      <c r="EL727" s="58" t="str">
        <f t="shared" si="1273"/>
        <v/>
      </c>
      <c r="EM727" s="58" t="str">
        <f>IF(OR($DZ727="",CR727=""),IF($EL727="","",$EL727),IF(OR(CR727="なし",CR727=0),領収書!$H$1,CR727))</f>
        <v/>
      </c>
      <c r="EN727" s="58" t="str">
        <f>IF(OR($DZ727="",CS727=""),IF($EL727="","",$EL727),IF(OR(CS727="なし",CS727=0),入力!$EN$1,CS727))</f>
        <v/>
      </c>
      <c r="EO727" s="63" t="str">
        <f t="shared" si="1274"/>
        <v/>
      </c>
      <c r="EP727" s="63" t="str">
        <f t="shared" si="1275"/>
        <v/>
      </c>
      <c r="ER727" s="16" t="str">
        <f>IF(AND(COUNTIF($ET$3:ET727,ET727)=1,ET727&lt;&gt;""),MAX($ER$3:ER726)+1,"")</f>
        <v/>
      </c>
      <c r="ES727" s="16" t="str">
        <f>IF(価格設定!B729="","",価格設定!B729)</f>
        <v/>
      </c>
      <c r="ET727" s="16" t="str">
        <f>IF(価格設定!C729="","",価格設定!C729)</f>
        <v/>
      </c>
      <c r="EV727" s="16" t="str">
        <f t="shared" si="1187"/>
        <v/>
      </c>
      <c r="EW727" s="16" t="str">
        <f t="shared" si="1276"/>
        <v/>
      </c>
    </row>
    <row r="728" spans="1:153" ht="30" customHeight="1" x14ac:dyDescent="0.2">
      <c r="A728" s="225"/>
      <c r="B728" s="212"/>
      <c r="C728" s="221"/>
      <c r="D728" s="164"/>
      <c r="E728" s="165"/>
      <c r="F728" s="166"/>
      <c r="G728" s="167"/>
      <c r="H728" s="179"/>
      <c r="I728" s="306"/>
      <c r="J728" s="169"/>
      <c r="K728" s="179"/>
      <c r="L728" s="186"/>
      <c r="M728" s="186"/>
      <c r="N728" s="168"/>
      <c r="O728" s="170"/>
      <c r="P728" s="212"/>
      <c r="Q728" s="179" t="str">
        <f>IFERROR(IF(H728="","",IFERROR(INDEX(価格設定!$B$5:$B$1048576,MATCH(H728,価格設定!$B$5:$B$1048576,0),0),INDEX(価格設定!$B$5:$B$1048576,MATCH("*"&amp;H728&amp;"*",価格設定!$B$5:$B$1048576,0),0))),H728)</f>
        <v/>
      </c>
      <c r="R728" s="250" t="str">
        <f>IFERROR(IF(Q728="",IF(K728="","",K728),IF(K728="",IF(INDEX(価格設定!$C$5:$C$1048576,MATCH(Q728,価格設定!$B$5:$B$1048576,0),0)=0,"",INDEX(価格設定!$C$5:$C$1048576,MATCH(Q728,価格設定!$B$5:$B$1048576,0),0)),IF(K728="なし","",K728))),"")</f>
        <v/>
      </c>
      <c r="S728" s="308" t="str">
        <f t="shared" si="1188"/>
        <v/>
      </c>
      <c r="T728" s="126" t="str">
        <f>IFERROR(IF(J728="",IF(INDEX(価格設定!$E$5:$R$1048576,MATCH($Q728,価格設定!B$5:B$1048576,0),MATCH($AW728,価格設定!E$1:X$1,1))=0,"",INDEX(価格設定!$E$5:$R$1048576,MATCH($Q728,価格設定!B$5:B$1048576,0),MATCH($AW728,価格設定!E$1:X$1,1))),J728),"")</f>
        <v/>
      </c>
      <c r="U728" s="126" t="str">
        <f t="shared" si="1189"/>
        <v/>
      </c>
      <c r="V728" s="132" t="str">
        <f t="shared" si="1190"/>
        <v/>
      </c>
      <c r="W728" s="127" t="str">
        <f>IFERROR(IF(OR(T728="",T728&lt;0),"",IFERROR(INDEX(価格設定!E$2:X$3,IF(AND(K728=$K$1,$K$1&lt;&gt;""),ROW(価格設定!$D$3)-1,MATCH(INDEX(価格設定!$D$5:$D$1048576,MATCH(Q728,価格設定!$B$5:$B$1048576,0),0),価格設定!$D$2:$D$3,0)),MATCH($AW728,価格設定!E$1:X$1,1)),INDEX(価格設定!E$2:X$2,0,MATCH($AW728,価格設定!E$1:X$1,1)))),"")</f>
        <v/>
      </c>
      <c r="X728" s="126" t="str">
        <f t="shared" si="1181"/>
        <v/>
      </c>
      <c r="Y728" s="128" t="str">
        <f t="shared" si="1191"/>
        <v/>
      </c>
      <c r="Z728" s="126" t="str">
        <f t="shared" si="1192"/>
        <v/>
      </c>
      <c r="AA728" s="129" t="str">
        <f t="shared" si="1193"/>
        <v/>
      </c>
      <c r="AB728" s="126" t="str">
        <f t="shared" si="1194"/>
        <v/>
      </c>
      <c r="AC728" s="280" t="str">
        <f t="shared" si="1195"/>
        <v/>
      </c>
      <c r="AD728" s="15"/>
      <c r="AE728" s="204" t="str">
        <f>IF(AF728="","",COUNT($AF$3:AF728))</f>
        <v/>
      </c>
      <c r="AF728" s="206" t="str">
        <f t="shared" si="1196"/>
        <v/>
      </c>
      <c r="AG728" s="204" t="str">
        <f t="shared" si="1197"/>
        <v/>
      </c>
      <c r="AH728" s="204" t="str">
        <f t="shared" si="1198"/>
        <v/>
      </c>
      <c r="AI728" s="287"/>
      <c r="AJ728" s="15"/>
      <c r="AK728" s="138" t="str">
        <f t="shared" si="1199"/>
        <v/>
      </c>
      <c r="AL728" s="131" t="str">
        <f t="shared" si="1200"/>
        <v/>
      </c>
      <c r="AM728" s="131" t="str">
        <f t="shared" si="1201"/>
        <v/>
      </c>
      <c r="AN728" s="313" t="str">
        <f t="shared" si="1202"/>
        <v/>
      </c>
      <c r="AO728" s="316" t="str">
        <f t="shared" si="1203"/>
        <v/>
      </c>
      <c r="AP728" s="18"/>
      <c r="AQ728" s="3" t="str">
        <f>IF(F728="","",MAX($AQ$3:AQ727)+1)</f>
        <v/>
      </c>
      <c r="AR728" s="3" t="str">
        <f>IF(OR(AQ728="",BB728=""),"",MAX($AR$3:AR727)+1)</f>
        <v/>
      </c>
      <c r="AS728" s="3" t="str">
        <f>IF(CQ728="","",RANK(CQ728,CQ$3:CQ$1048576,1)+COUNTIF($CQ$3:CQ728,CQ728)-1)</f>
        <v/>
      </c>
      <c r="AT728" s="21" t="str">
        <f>IF(C728="",IF(OR(AND($H728&lt;&gt;"",C728=""),AND($F727=$F728,$AZ728&lt;&gt;""),COUNTA($H$3:$H$1048576,#REF!,$F$3:$F$1048576)&gt;COUNTA($H$3:$H728,#REF!,$F$3:$F728),$AZ728&lt;&gt;""),INDEX(AT$3:AT$1048576,MATCH(MAX($AQ$3:$AQ727),$AQ$3:$AQ$1048576,0),0),""),C728)</f>
        <v/>
      </c>
      <c r="AU728" s="21" t="str">
        <f>IF(D728="",IF(OR(AND($H728&lt;&gt;"",D728=""),AND($F727=$F728,$AZ728&lt;&gt;""),COUNTA($H$3:$H$1048576,#REF!,$F$3:$F$1048576)&gt;COUNTA($H$3:$H728,#REF!,$F$3:$F728),$AZ728&lt;&gt;""),INDEX(AU$3:AU$1048576,MATCH(MAX($AQ$3:$AQ727),$AQ$3:$AQ$1048576,0),0),""),D728)</f>
        <v/>
      </c>
      <c r="AV728" s="21" t="str">
        <f>IF(E728="",IF(OR(AND($H728&lt;&gt;"",E728=""),AND($F727=$F728,$AZ728&lt;&gt;""),COUNTA($H$3:$H$1048576,#REF!,$F$3:$F$1048576)&gt;COUNTA($H$3:$H728,#REF!,$F$3:$F728),$AZ728&lt;&gt;""),INDEX(AV$3:AV$1048576,MATCH(MAX($AQ$3:$AQ727),$AQ$3:$AQ$1048576,0),0),""),E728)</f>
        <v/>
      </c>
      <c r="AW728" s="24" t="str">
        <f t="shared" si="1204"/>
        <v/>
      </c>
      <c r="AX728" s="13" t="str">
        <f t="shared" si="1205"/>
        <v/>
      </c>
      <c r="AY728" s="4" t="str">
        <f t="shared" si="1206"/>
        <v/>
      </c>
      <c r="AZ728" s="4" t="str">
        <f>IF(AX728="",IF(OR(AND(H728&lt;&gt;"",F728=""),COUNTA($H$3:$H$1048576)&gt;COUNTA($H$3:$H728)),INDEX(AX$3:AX728,MATCH(MAX($AQ$3:AQ728),AQ$3:AQ728,0),0),""),AX728)</f>
        <v/>
      </c>
      <c r="BA728" s="4" t="str">
        <f>IF(AY728="",IF(AND(H728&lt;&gt;"",F728=""),INDEX(AY$3:AY728,MATCH(MAX($AQ$3:AQ728),AQ$3:AQ728,0),0),""),AY728)</f>
        <v/>
      </c>
      <c r="BB728" s="82" t="str">
        <f>IF(BC728="","",RANK(BC728,BC$3:BC$1048576,1)+COUNTIF($BC$3:BC728,BC728)-1)</f>
        <v/>
      </c>
      <c r="BC728" s="139" t="str">
        <f t="shared" si="1207"/>
        <v/>
      </c>
      <c r="BD728" s="46" t="str">
        <f t="shared" si="1208"/>
        <v/>
      </c>
      <c r="BE728" s="46" t="str">
        <f t="shared" si="1209"/>
        <v/>
      </c>
      <c r="BF728" s="46" t="str">
        <f t="shared" si="1210"/>
        <v/>
      </c>
      <c r="BG728" s="4" t="str">
        <f t="shared" si="1211"/>
        <v/>
      </c>
      <c r="BH728" s="180" t="str">
        <f t="shared" si="1212"/>
        <v/>
      </c>
      <c r="BI728" s="16" t="str">
        <f t="shared" si="1213"/>
        <v/>
      </c>
      <c r="BJ728" s="52" t="str">
        <f>IF(BI728="","",IF(W728="","",IF(AND(K728=$K$1,$K$1&lt;&gt;""),$BT$2,IFERROR(IF(INDEX(価格設定!$D$5:$D$1048576,MATCH(Q728,価格設定!$B$5:$B$1048576,0),0)=価格設定!$D$3,$BT$2,$BS$2),$BS$2))))</f>
        <v/>
      </c>
      <c r="BK728" s="16" t="str">
        <f>IF(BI728="","",IF(COUNTIF($BI$3:BI728,BI728)=1,1,IF(AND(BI727=BI728,BH728=""),BK727,COUNTIF($BH$3:BH728,BH728))))</f>
        <v/>
      </c>
      <c r="BL728" s="52" t="str">
        <f t="shared" si="1214"/>
        <v/>
      </c>
      <c r="BM728" s="52" t="str">
        <f t="shared" si="1215"/>
        <v/>
      </c>
      <c r="BN728" s="119" t="str">
        <f t="shared" si="1216"/>
        <v/>
      </c>
      <c r="BO728" s="119" t="str">
        <f t="shared" si="1217"/>
        <v/>
      </c>
      <c r="BP728" s="17" t="str">
        <f t="shared" si="1218"/>
        <v/>
      </c>
      <c r="BQ728" s="17" t="str">
        <f t="shared" si="1219"/>
        <v/>
      </c>
      <c r="BR728" s="17" t="str">
        <f>IF(OR(BP728="",COUNTIF($BO$3:BO728,BO728)&lt;&gt;1),"",SUMIF(BO$3:BO$1048576,BO728,BP$3:BP$1048576))</f>
        <v/>
      </c>
      <c r="BS728" s="17" t="str">
        <f t="shared" si="1220"/>
        <v/>
      </c>
      <c r="BT728" s="17" t="str">
        <f t="shared" si="1221"/>
        <v/>
      </c>
      <c r="BU728" s="17" t="str">
        <f t="shared" si="1222"/>
        <v/>
      </c>
      <c r="BV728" s="24" t="str">
        <f t="shared" si="1223"/>
        <v/>
      </c>
      <c r="BW728" s="24" t="str">
        <f t="shared" si="1224"/>
        <v/>
      </c>
      <c r="BX728" s="24" t="str">
        <f t="shared" si="1225"/>
        <v/>
      </c>
      <c r="BY728" s="26" t="str">
        <f t="shared" si="1226"/>
        <v/>
      </c>
      <c r="BZ728" s="26" t="str">
        <f t="shared" si="1227"/>
        <v/>
      </c>
      <c r="CA728" s="26" t="str">
        <f t="shared" si="1228"/>
        <v/>
      </c>
      <c r="CB728" s="66" t="str">
        <f t="shared" si="1229"/>
        <v/>
      </c>
      <c r="CC728" s="65" t="str">
        <f t="shared" si="1230"/>
        <v/>
      </c>
      <c r="CD728" s="26" t="str">
        <f t="shared" si="1231"/>
        <v/>
      </c>
      <c r="CE728" s="26" t="str">
        <f t="shared" si="1232"/>
        <v/>
      </c>
      <c r="CF728" s="193" t="str">
        <f t="shared" si="1233"/>
        <v/>
      </c>
      <c r="CG728" s="193" t="str">
        <f t="shared" si="1234"/>
        <v/>
      </c>
      <c r="CH728" s="26" t="str">
        <f t="shared" si="1235"/>
        <v/>
      </c>
      <c r="CI728" s="26" t="str">
        <f t="shared" si="1236"/>
        <v/>
      </c>
      <c r="CJ728" s="65" t="str">
        <f t="shared" si="1237"/>
        <v/>
      </c>
      <c r="CK728" s="65" t="str">
        <f t="shared" si="1238"/>
        <v/>
      </c>
      <c r="CL728" s="64" t="str">
        <f t="shared" si="1239"/>
        <v/>
      </c>
      <c r="CM728" s="64" t="str">
        <f t="shared" si="1240"/>
        <v/>
      </c>
      <c r="CN728" s="65" t="str">
        <f t="shared" si="1241"/>
        <v/>
      </c>
      <c r="CP728" s="63" t="str">
        <f>IF(BH728="","",MAX($CP$3:CP727)+1)</f>
        <v/>
      </c>
      <c r="CQ728" s="24" t="str">
        <f t="shared" si="1242"/>
        <v/>
      </c>
      <c r="CR728" s="24" t="str">
        <f t="shared" si="1243"/>
        <v/>
      </c>
      <c r="CS728" s="24" t="str">
        <f t="shared" si="1244"/>
        <v/>
      </c>
      <c r="CT728" s="58" t="str">
        <f>IF(BO728="","",COUNTIF($BO$3:BO728,BO728)&amp;"@"&amp;BO728)</f>
        <v/>
      </c>
      <c r="CU728" s="16" t="str">
        <f t="shared" si="1182"/>
        <v/>
      </c>
      <c r="CV728" s="63" t="str">
        <f t="shared" si="1245"/>
        <v/>
      </c>
      <c r="CW728" s="16" t="str">
        <f t="shared" si="1246"/>
        <v/>
      </c>
      <c r="CX728" s="16" t="str">
        <f t="shared" si="1247"/>
        <v/>
      </c>
      <c r="CY728" s="16" t="str">
        <f t="shared" si="1248"/>
        <v/>
      </c>
      <c r="CZ728" s="85" t="str">
        <f t="shared" si="1249"/>
        <v/>
      </c>
      <c r="DA728" s="16" t="str">
        <f t="shared" si="1250"/>
        <v/>
      </c>
      <c r="DB728" s="16" t="str">
        <f t="shared" si="1251"/>
        <v/>
      </c>
      <c r="DC728" s="28" t="str">
        <f>IF(CP728="","",$DC$1&amp;(INDEX(価格設定!D$1:XFD$3,ROW(価格設定!$D$3),MATCH($AW728,価格設定!D$1:XFD$1,1))*100)&amp;"%")</f>
        <v/>
      </c>
      <c r="DD728" s="28" t="str">
        <f>IF(CP728="","",$DD$1&amp;(INDEX(価格設定!D$1:XFD$3,ROW(価格設定!$D$2),MATCH($AW728,価格設定!D$1:XFD$1,1))*100)&amp;"%")</f>
        <v/>
      </c>
      <c r="DE728" s="29" t="str">
        <f t="shared" si="1252"/>
        <v/>
      </c>
      <c r="DG728" s="58" t="str">
        <f t="shared" si="1253"/>
        <v/>
      </c>
      <c r="DH728" s="58" t="str">
        <f t="shared" si="1254"/>
        <v/>
      </c>
      <c r="DI728" s="58" t="str">
        <f t="shared" si="1255"/>
        <v/>
      </c>
      <c r="DJ728" s="85" t="str">
        <f t="shared" si="1256"/>
        <v/>
      </c>
      <c r="DL728" s="58" t="str">
        <f>IF(COUNTIF(DG$3:DG$1048576,DG728)=COUNTIF($DG$3:$DG728,DG728),DG728,"")</f>
        <v/>
      </c>
      <c r="DM728" s="85" t="str">
        <f t="shared" si="1257"/>
        <v/>
      </c>
      <c r="DN728" s="85" t="str">
        <f t="shared" si="1183"/>
        <v/>
      </c>
      <c r="DO728" s="85" t="str">
        <f t="shared" si="1183"/>
        <v/>
      </c>
      <c r="DP728" s="303"/>
      <c r="DQ728" s="17" t="str">
        <f t="shared" si="1184"/>
        <v/>
      </c>
      <c r="DR728" s="17" t="str">
        <f t="shared" si="1185"/>
        <v/>
      </c>
      <c r="DS728" s="17" t="str">
        <f t="shared" si="1186"/>
        <v/>
      </c>
      <c r="DU728" s="16" t="str">
        <f t="shared" si="1258"/>
        <v/>
      </c>
      <c r="DV728" s="16" t="str">
        <f>IF(DU728="","",COUNT($DU$3:DU728))</f>
        <v/>
      </c>
      <c r="DW728" s="16" t="str">
        <f t="shared" si="1259"/>
        <v/>
      </c>
      <c r="DX728" s="16" t="str">
        <f t="shared" si="1260"/>
        <v/>
      </c>
      <c r="DY728" s="16" t="str">
        <f>IF(DZ728="","",COUNTIF(DZ$3:DZ728,DZ728))</f>
        <v/>
      </c>
      <c r="DZ728" s="16" t="str">
        <f t="shared" si="1261"/>
        <v/>
      </c>
      <c r="EA728" s="16" t="str">
        <f t="shared" si="1262"/>
        <v/>
      </c>
      <c r="EB728" s="16" t="str">
        <f t="shared" si="1263"/>
        <v/>
      </c>
      <c r="EC728" s="16" t="str">
        <f t="shared" si="1264"/>
        <v/>
      </c>
      <c r="ED728" s="16" t="str">
        <f t="shared" si="1265"/>
        <v/>
      </c>
      <c r="EE728" s="16" t="str">
        <f t="shared" si="1266"/>
        <v/>
      </c>
      <c r="EF728" s="16" t="str">
        <f t="shared" si="1267"/>
        <v/>
      </c>
      <c r="EG728" s="16" t="str">
        <f t="shared" si="1268"/>
        <v/>
      </c>
      <c r="EH728" s="16" t="str">
        <f t="shared" si="1269"/>
        <v/>
      </c>
      <c r="EI728" s="16" t="str">
        <f t="shared" si="1270"/>
        <v/>
      </c>
      <c r="EJ728" s="16" t="str">
        <f t="shared" si="1271"/>
        <v/>
      </c>
      <c r="EK728" s="16" t="str">
        <f t="shared" si="1272"/>
        <v/>
      </c>
      <c r="EL728" s="58" t="str">
        <f t="shared" si="1273"/>
        <v/>
      </c>
      <c r="EM728" s="58" t="str">
        <f>IF(OR($DZ728="",CR728=""),IF($EL728="","",$EL728),IF(OR(CR728="なし",CR728=0),領収書!$H$1,CR728))</f>
        <v/>
      </c>
      <c r="EN728" s="58" t="str">
        <f>IF(OR($DZ728="",CS728=""),IF($EL728="","",$EL728),IF(OR(CS728="なし",CS728=0),入力!$EN$1,CS728))</f>
        <v/>
      </c>
      <c r="EO728" s="63" t="str">
        <f t="shared" si="1274"/>
        <v/>
      </c>
      <c r="EP728" s="63" t="str">
        <f t="shared" si="1275"/>
        <v/>
      </c>
      <c r="ER728" s="16" t="str">
        <f>IF(AND(COUNTIF($ET$3:ET728,ET728)=1,ET728&lt;&gt;""),MAX($ER$3:ER727)+1,"")</f>
        <v/>
      </c>
      <c r="ES728" s="16" t="str">
        <f>IF(価格設定!B730="","",価格設定!B730)</f>
        <v/>
      </c>
      <c r="ET728" s="16" t="str">
        <f>IF(価格設定!C730="","",価格設定!C730)</f>
        <v/>
      </c>
      <c r="EV728" s="16" t="str">
        <f t="shared" si="1187"/>
        <v/>
      </c>
      <c r="EW728" s="16" t="str">
        <f t="shared" si="1276"/>
        <v/>
      </c>
    </row>
    <row r="729" spans="1:153" ht="30" customHeight="1" x14ac:dyDescent="0.2">
      <c r="A729" s="225"/>
      <c r="B729" s="212"/>
      <c r="C729" s="221"/>
      <c r="D729" s="164"/>
      <c r="E729" s="165"/>
      <c r="F729" s="166"/>
      <c r="G729" s="167"/>
      <c r="H729" s="179"/>
      <c r="I729" s="306"/>
      <c r="J729" s="169"/>
      <c r="K729" s="179"/>
      <c r="L729" s="186"/>
      <c r="M729" s="186"/>
      <c r="N729" s="168"/>
      <c r="O729" s="170"/>
      <c r="P729" s="212"/>
      <c r="Q729" s="179" t="str">
        <f>IFERROR(IF(H729="","",IFERROR(INDEX(価格設定!$B$5:$B$1048576,MATCH(H729,価格設定!$B$5:$B$1048576,0),0),INDEX(価格設定!$B$5:$B$1048576,MATCH("*"&amp;H729&amp;"*",価格設定!$B$5:$B$1048576,0),0))),H729)</f>
        <v/>
      </c>
      <c r="R729" s="250" t="str">
        <f>IFERROR(IF(Q729="",IF(K729="","",K729),IF(K729="",IF(INDEX(価格設定!$C$5:$C$1048576,MATCH(Q729,価格設定!$B$5:$B$1048576,0),0)=0,"",INDEX(価格設定!$C$5:$C$1048576,MATCH(Q729,価格設定!$B$5:$B$1048576,0),0)),IF(K729="なし","",K729))),"")</f>
        <v/>
      </c>
      <c r="S729" s="308" t="str">
        <f t="shared" si="1188"/>
        <v/>
      </c>
      <c r="T729" s="126" t="str">
        <f>IFERROR(IF(J729="",IF(INDEX(価格設定!$E$5:$R$1048576,MATCH($Q729,価格設定!B$5:B$1048576,0),MATCH($AW729,価格設定!E$1:X$1,1))=0,"",INDEX(価格設定!$E$5:$R$1048576,MATCH($Q729,価格設定!B$5:B$1048576,0),MATCH($AW729,価格設定!E$1:X$1,1))),J729),"")</f>
        <v/>
      </c>
      <c r="U729" s="126" t="str">
        <f t="shared" si="1189"/>
        <v/>
      </c>
      <c r="V729" s="132" t="str">
        <f t="shared" si="1190"/>
        <v/>
      </c>
      <c r="W729" s="127" t="str">
        <f>IFERROR(IF(OR(T729="",T729&lt;0),"",IFERROR(INDEX(価格設定!E$2:X$3,IF(AND(K729=$K$1,$K$1&lt;&gt;""),ROW(価格設定!$D$3)-1,MATCH(INDEX(価格設定!$D$5:$D$1048576,MATCH(Q729,価格設定!$B$5:$B$1048576,0),0),価格設定!$D$2:$D$3,0)),MATCH($AW729,価格設定!E$1:X$1,1)),INDEX(価格設定!E$2:X$2,0,MATCH($AW729,価格設定!E$1:X$1,1)))),"")</f>
        <v/>
      </c>
      <c r="X729" s="126" t="str">
        <f t="shared" si="1181"/>
        <v/>
      </c>
      <c r="Y729" s="128" t="str">
        <f t="shared" si="1191"/>
        <v/>
      </c>
      <c r="Z729" s="126" t="str">
        <f t="shared" si="1192"/>
        <v/>
      </c>
      <c r="AA729" s="129" t="str">
        <f t="shared" si="1193"/>
        <v/>
      </c>
      <c r="AB729" s="126" t="str">
        <f t="shared" si="1194"/>
        <v/>
      </c>
      <c r="AC729" s="280" t="str">
        <f t="shared" si="1195"/>
        <v/>
      </c>
      <c r="AD729" s="15"/>
      <c r="AE729" s="204" t="str">
        <f>IF(AF729="","",COUNT($AF$3:AF729))</f>
        <v/>
      </c>
      <c r="AF729" s="206" t="str">
        <f t="shared" si="1196"/>
        <v/>
      </c>
      <c r="AG729" s="204" t="str">
        <f t="shared" si="1197"/>
        <v/>
      </c>
      <c r="AH729" s="204" t="str">
        <f t="shared" si="1198"/>
        <v/>
      </c>
      <c r="AI729" s="287"/>
      <c r="AJ729" s="15"/>
      <c r="AK729" s="138" t="str">
        <f t="shared" si="1199"/>
        <v/>
      </c>
      <c r="AL729" s="131" t="str">
        <f t="shared" si="1200"/>
        <v/>
      </c>
      <c r="AM729" s="131" t="str">
        <f t="shared" si="1201"/>
        <v/>
      </c>
      <c r="AN729" s="313" t="str">
        <f t="shared" si="1202"/>
        <v/>
      </c>
      <c r="AO729" s="316" t="str">
        <f t="shared" si="1203"/>
        <v/>
      </c>
      <c r="AP729" s="18"/>
      <c r="AQ729" s="3" t="str">
        <f>IF(F729="","",MAX($AQ$3:AQ728)+1)</f>
        <v/>
      </c>
      <c r="AR729" s="3" t="str">
        <f>IF(OR(AQ729="",BB729=""),"",MAX($AR$3:AR728)+1)</f>
        <v/>
      </c>
      <c r="AS729" s="3" t="str">
        <f>IF(CQ729="","",RANK(CQ729,CQ$3:CQ$1048576,1)+COUNTIF($CQ$3:CQ729,CQ729)-1)</f>
        <v/>
      </c>
      <c r="AT729" s="21" t="str">
        <f>IF(C729="",IF(OR(AND($H729&lt;&gt;"",C729=""),AND($F728=$F729,$AZ729&lt;&gt;""),COUNTA($H$3:$H$1048576,#REF!,$F$3:$F$1048576)&gt;COUNTA($H$3:$H729,#REF!,$F$3:$F729),$AZ729&lt;&gt;""),INDEX(AT$3:AT$1048576,MATCH(MAX($AQ$3:$AQ728),$AQ$3:$AQ$1048576,0),0),""),C729)</f>
        <v/>
      </c>
      <c r="AU729" s="21" t="str">
        <f>IF(D729="",IF(OR(AND($H729&lt;&gt;"",D729=""),AND($F728=$F729,$AZ729&lt;&gt;""),COUNTA($H$3:$H$1048576,#REF!,$F$3:$F$1048576)&gt;COUNTA($H$3:$H729,#REF!,$F$3:$F729),$AZ729&lt;&gt;""),INDEX(AU$3:AU$1048576,MATCH(MAX($AQ$3:$AQ728),$AQ$3:$AQ$1048576,0),0),""),D729)</f>
        <v/>
      </c>
      <c r="AV729" s="21" t="str">
        <f>IF(E729="",IF(OR(AND($H729&lt;&gt;"",E729=""),AND($F728=$F729,$AZ729&lt;&gt;""),COUNTA($H$3:$H$1048576,#REF!,$F$3:$F$1048576)&gt;COUNTA($H$3:$H729,#REF!,$F$3:$F729),$AZ729&lt;&gt;""),INDEX(AV$3:AV$1048576,MATCH(MAX($AQ$3:$AQ728),$AQ$3:$AQ$1048576,0),0),""),E729)</f>
        <v/>
      </c>
      <c r="AW729" s="24" t="str">
        <f t="shared" si="1204"/>
        <v/>
      </c>
      <c r="AX729" s="13" t="str">
        <f t="shared" si="1205"/>
        <v/>
      </c>
      <c r="AY729" s="4" t="str">
        <f t="shared" si="1206"/>
        <v/>
      </c>
      <c r="AZ729" s="4" t="str">
        <f>IF(AX729="",IF(OR(AND(H729&lt;&gt;"",F729=""),COUNTA($H$3:$H$1048576)&gt;COUNTA($H$3:$H729)),INDEX(AX$3:AX729,MATCH(MAX($AQ$3:AQ729),AQ$3:AQ729,0),0),""),AX729)</f>
        <v/>
      </c>
      <c r="BA729" s="4" t="str">
        <f>IF(AY729="",IF(AND(H729&lt;&gt;"",F729=""),INDEX(AY$3:AY729,MATCH(MAX($AQ$3:AQ729),AQ$3:AQ729,0),0),""),AY729)</f>
        <v/>
      </c>
      <c r="BB729" s="82" t="str">
        <f>IF(BC729="","",RANK(BC729,BC$3:BC$1048576,1)+COUNTIF($BC$3:BC729,BC729)-1)</f>
        <v/>
      </c>
      <c r="BC729" s="139" t="str">
        <f t="shared" si="1207"/>
        <v/>
      </c>
      <c r="BD729" s="46" t="str">
        <f t="shared" si="1208"/>
        <v/>
      </c>
      <c r="BE729" s="46" t="str">
        <f t="shared" si="1209"/>
        <v/>
      </c>
      <c r="BF729" s="46" t="str">
        <f t="shared" si="1210"/>
        <v/>
      </c>
      <c r="BG729" s="4" t="str">
        <f t="shared" si="1211"/>
        <v/>
      </c>
      <c r="BH729" s="180" t="str">
        <f t="shared" si="1212"/>
        <v/>
      </c>
      <c r="BI729" s="16" t="str">
        <f t="shared" si="1213"/>
        <v/>
      </c>
      <c r="BJ729" s="52" t="str">
        <f>IF(BI729="","",IF(W729="","",IF(AND(K729=$K$1,$K$1&lt;&gt;""),$BT$2,IFERROR(IF(INDEX(価格設定!$D$5:$D$1048576,MATCH(Q729,価格設定!$B$5:$B$1048576,0),0)=価格設定!$D$3,$BT$2,$BS$2),$BS$2))))</f>
        <v/>
      </c>
      <c r="BK729" s="16" t="str">
        <f>IF(BI729="","",IF(COUNTIF($BI$3:BI729,BI729)=1,1,IF(AND(BI728=BI729,BH729=""),BK728,COUNTIF($BH$3:BH729,BH729))))</f>
        <v/>
      </c>
      <c r="BL729" s="52" t="str">
        <f t="shared" si="1214"/>
        <v/>
      </c>
      <c r="BM729" s="52" t="str">
        <f t="shared" si="1215"/>
        <v/>
      </c>
      <c r="BN729" s="119" t="str">
        <f t="shared" si="1216"/>
        <v/>
      </c>
      <c r="BO729" s="119" t="str">
        <f t="shared" si="1217"/>
        <v/>
      </c>
      <c r="BP729" s="17" t="str">
        <f t="shared" si="1218"/>
        <v/>
      </c>
      <c r="BQ729" s="17" t="str">
        <f t="shared" si="1219"/>
        <v/>
      </c>
      <c r="BR729" s="17" t="str">
        <f>IF(OR(BP729="",COUNTIF($BO$3:BO729,BO729)&lt;&gt;1),"",SUMIF(BO$3:BO$1048576,BO729,BP$3:BP$1048576))</f>
        <v/>
      </c>
      <c r="BS729" s="17" t="str">
        <f t="shared" si="1220"/>
        <v/>
      </c>
      <c r="BT729" s="17" t="str">
        <f t="shared" si="1221"/>
        <v/>
      </c>
      <c r="BU729" s="17" t="str">
        <f t="shared" si="1222"/>
        <v/>
      </c>
      <c r="BV729" s="24" t="str">
        <f t="shared" si="1223"/>
        <v/>
      </c>
      <c r="BW729" s="24" t="str">
        <f t="shared" si="1224"/>
        <v/>
      </c>
      <c r="BX729" s="24" t="str">
        <f t="shared" si="1225"/>
        <v/>
      </c>
      <c r="BY729" s="26" t="str">
        <f t="shared" si="1226"/>
        <v/>
      </c>
      <c r="BZ729" s="26" t="str">
        <f t="shared" si="1227"/>
        <v/>
      </c>
      <c r="CA729" s="26" t="str">
        <f t="shared" si="1228"/>
        <v/>
      </c>
      <c r="CB729" s="66" t="str">
        <f t="shared" si="1229"/>
        <v/>
      </c>
      <c r="CC729" s="65" t="str">
        <f t="shared" si="1230"/>
        <v/>
      </c>
      <c r="CD729" s="26" t="str">
        <f t="shared" si="1231"/>
        <v/>
      </c>
      <c r="CE729" s="26" t="str">
        <f t="shared" si="1232"/>
        <v/>
      </c>
      <c r="CF729" s="193" t="str">
        <f t="shared" si="1233"/>
        <v/>
      </c>
      <c r="CG729" s="193" t="str">
        <f t="shared" si="1234"/>
        <v/>
      </c>
      <c r="CH729" s="26" t="str">
        <f t="shared" si="1235"/>
        <v/>
      </c>
      <c r="CI729" s="26" t="str">
        <f t="shared" si="1236"/>
        <v/>
      </c>
      <c r="CJ729" s="65" t="str">
        <f t="shared" si="1237"/>
        <v/>
      </c>
      <c r="CK729" s="65" t="str">
        <f t="shared" si="1238"/>
        <v/>
      </c>
      <c r="CL729" s="64" t="str">
        <f t="shared" si="1239"/>
        <v/>
      </c>
      <c r="CM729" s="64" t="str">
        <f t="shared" si="1240"/>
        <v/>
      </c>
      <c r="CN729" s="65" t="str">
        <f t="shared" si="1241"/>
        <v/>
      </c>
      <c r="CP729" s="63" t="str">
        <f>IF(BH729="","",MAX($CP$3:CP728)+1)</f>
        <v/>
      </c>
      <c r="CQ729" s="24" t="str">
        <f t="shared" si="1242"/>
        <v/>
      </c>
      <c r="CR729" s="24" t="str">
        <f t="shared" si="1243"/>
        <v/>
      </c>
      <c r="CS729" s="24" t="str">
        <f t="shared" si="1244"/>
        <v/>
      </c>
      <c r="CT729" s="58" t="str">
        <f>IF(BO729="","",COUNTIF($BO$3:BO729,BO729)&amp;"@"&amp;BO729)</f>
        <v/>
      </c>
      <c r="CU729" s="16" t="str">
        <f t="shared" si="1182"/>
        <v/>
      </c>
      <c r="CV729" s="63" t="str">
        <f t="shared" si="1245"/>
        <v/>
      </c>
      <c r="CW729" s="16" t="str">
        <f t="shared" si="1246"/>
        <v/>
      </c>
      <c r="CX729" s="16" t="str">
        <f t="shared" si="1247"/>
        <v/>
      </c>
      <c r="CY729" s="16" t="str">
        <f t="shared" si="1248"/>
        <v/>
      </c>
      <c r="CZ729" s="85" t="str">
        <f t="shared" si="1249"/>
        <v/>
      </c>
      <c r="DA729" s="16" t="str">
        <f t="shared" si="1250"/>
        <v/>
      </c>
      <c r="DB729" s="16" t="str">
        <f t="shared" si="1251"/>
        <v/>
      </c>
      <c r="DC729" s="28" t="str">
        <f>IF(CP729="","",$DC$1&amp;(INDEX(価格設定!D$1:XFD$3,ROW(価格設定!$D$3),MATCH($AW729,価格設定!D$1:XFD$1,1))*100)&amp;"%")</f>
        <v/>
      </c>
      <c r="DD729" s="28" t="str">
        <f>IF(CP729="","",$DD$1&amp;(INDEX(価格設定!D$1:XFD$3,ROW(価格設定!$D$2),MATCH($AW729,価格設定!D$1:XFD$1,1))*100)&amp;"%")</f>
        <v/>
      </c>
      <c r="DE729" s="29" t="str">
        <f t="shared" si="1252"/>
        <v/>
      </c>
      <c r="DG729" s="58" t="str">
        <f t="shared" si="1253"/>
        <v/>
      </c>
      <c r="DH729" s="58" t="str">
        <f t="shared" si="1254"/>
        <v/>
      </c>
      <c r="DI729" s="58" t="str">
        <f t="shared" si="1255"/>
        <v/>
      </c>
      <c r="DJ729" s="85" t="str">
        <f t="shared" si="1256"/>
        <v/>
      </c>
      <c r="DL729" s="58" t="str">
        <f>IF(COUNTIF(DG$3:DG$1048576,DG729)=COUNTIF($DG$3:$DG729,DG729),DG729,"")</f>
        <v/>
      </c>
      <c r="DM729" s="85" t="str">
        <f t="shared" si="1257"/>
        <v/>
      </c>
      <c r="DN729" s="85" t="str">
        <f t="shared" si="1183"/>
        <v/>
      </c>
      <c r="DO729" s="85" t="str">
        <f t="shared" si="1183"/>
        <v/>
      </c>
      <c r="DP729" s="303"/>
      <c r="DQ729" s="17" t="str">
        <f t="shared" si="1184"/>
        <v/>
      </c>
      <c r="DR729" s="17" t="str">
        <f t="shared" si="1185"/>
        <v/>
      </c>
      <c r="DS729" s="17" t="str">
        <f t="shared" si="1186"/>
        <v/>
      </c>
      <c r="DU729" s="16" t="str">
        <f t="shared" si="1258"/>
        <v/>
      </c>
      <c r="DV729" s="16" t="str">
        <f>IF(DU729="","",COUNT($DU$3:DU729))</f>
        <v/>
      </c>
      <c r="DW729" s="16" t="str">
        <f t="shared" si="1259"/>
        <v/>
      </c>
      <c r="DX729" s="16" t="str">
        <f t="shared" si="1260"/>
        <v/>
      </c>
      <c r="DY729" s="16" t="str">
        <f>IF(DZ729="","",COUNTIF(DZ$3:DZ729,DZ729))</f>
        <v/>
      </c>
      <c r="DZ729" s="16" t="str">
        <f t="shared" si="1261"/>
        <v/>
      </c>
      <c r="EA729" s="16" t="str">
        <f t="shared" si="1262"/>
        <v/>
      </c>
      <c r="EB729" s="16" t="str">
        <f t="shared" si="1263"/>
        <v/>
      </c>
      <c r="EC729" s="16" t="str">
        <f t="shared" si="1264"/>
        <v/>
      </c>
      <c r="ED729" s="16" t="str">
        <f t="shared" si="1265"/>
        <v/>
      </c>
      <c r="EE729" s="16" t="str">
        <f t="shared" si="1266"/>
        <v/>
      </c>
      <c r="EF729" s="16" t="str">
        <f t="shared" si="1267"/>
        <v/>
      </c>
      <c r="EG729" s="16" t="str">
        <f t="shared" si="1268"/>
        <v/>
      </c>
      <c r="EH729" s="16" t="str">
        <f t="shared" si="1269"/>
        <v/>
      </c>
      <c r="EI729" s="16" t="str">
        <f t="shared" si="1270"/>
        <v/>
      </c>
      <c r="EJ729" s="16" t="str">
        <f t="shared" si="1271"/>
        <v/>
      </c>
      <c r="EK729" s="16" t="str">
        <f t="shared" si="1272"/>
        <v/>
      </c>
      <c r="EL729" s="58" t="str">
        <f t="shared" si="1273"/>
        <v/>
      </c>
      <c r="EM729" s="58" t="str">
        <f>IF(OR($DZ729="",CR729=""),IF($EL729="","",$EL729),IF(OR(CR729="なし",CR729=0),領収書!$H$1,CR729))</f>
        <v/>
      </c>
      <c r="EN729" s="58" t="str">
        <f>IF(OR($DZ729="",CS729=""),IF($EL729="","",$EL729),IF(OR(CS729="なし",CS729=0),入力!$EN$1,CS729))</f>
        <v/>
      </c>
      <c r="EO729" s="63" t="str">
        <f t="shared" si="1274"/>
        <v/>
      </c>
      <c r="EP729" s="63" t="str">
        <f t="shared" si="1275"/>
        <v/>
      </c>
      <c r="ER729" s="16" t="str">
        <f>IF(AND(COUNTIF($ET$3:ET729,ET729)=1,ET729&lt;&gt;""),MAX($ER$3:ER728)+1,"")</f>
        <v/>
      </c>
      <c r="ES729" s="16" t="str">
        <f>IF(価格設定!B731="","",価格設定!B731)</f>
        <v/>
      </c>
      <c r="ET729" s="16" t="str">
        <f>IF(価格設定!C731="","",価格設定!C731)</f>
        <v/>
      </c>
      <c r="EV729" s="16" t="str">
        <f t="shared" si="1187"/>
        <v/>
      </c>
      <c r="EW729" s="16" t="str">
        <f t="shared" si="1276"/>
        <v/>
      </c>
    </row>
    <row r="730" spans="1:153" ht="30" customHeight="1" x14ac:dyDescent="0.2">
      <c r="A730" s="225"/>
      <c r="B730" s="212"/>
      <c r="C730" s="221"/>
      <c r="D730" s="164"/>
      <c r="E730" s="165"/>
      <c r="F730" s="166"/>
      <c r="G730" s="167"/>
      <c r="H730" s="179"/>
      <c r="I730" s="306"/>
      <c r="J730" s="169"/>
      <c r="K730" s="179"/>
      <c r="L730" s="186"/>
      <c r="M730" s="186"/>
      <c r="N730" s="168"/>
      <c r="O730" s="170"/>
      <c r="P730" s="212"/>
      <c r="Q730" s="179" t="str">
        <f>IFERROR(IF(H730="","",IFERROR(INDEX(価格設定!$B$5:$B$1048576,MATCH(H730,価格設定!$B$5:$B$1048576,0),0),INDEX(価格設定!$B$5:$B$1048576,MATCH("*"&amp;H730&amp;"*",価格設定!$B$5:$B$1048576,0),0))),H730)</f>
        <v/>
      </c>
      <c r="R730" s="250" t="str">
        <f>IFERROR(IF(Q730="",IF(K730="","",K730),IF(K730="",IF(INDEX(価格設定!$C$5:$C$1048576,MATCH(Q730,価格設定!$B$5:$B$1048576,0),0)=0,"",INDEX(価格設定!$C$5:$C$1048576,MATCH(Q730,価格設定!$B$5:$B$1048576,0),0)),IF(K730="なし","",K730))),"")</f>
        <v/>
      </c>
      <c r="S730" s="308" t="str">
        <f t="shared" si="1188"/>
        <v/>
      </c>
      <c r="T730" s="126" t="str">
        <f>IFERROR(IF(J730="",IF(INDEX(価格設定!$E$5:$R$1048576,MATCH($Q730,価格設定!B$5:B$1048576,0),MATCH($AW730,価格設定!E$1:X$1,1))=0,"",INDEX(価格設定!$E$5:$R$1048576,MATCH($Q730,価格設定!B$5:B$1048576,0),MATCH($AW730,価格設定!E$1:X$1,1))),J730),"")</f>
        <v/>
      </c>
      <c r="U730" s="126" t="str">
        <f t="shared" si="1189"/>
        <v/>
      </c>
      <c r="V730" s="132" t="str">
        <f t="shared" si="1190"/>
        <v/>
      </c>
      <c r="W730" s="127" t="str">
        <f>IFERROR(IF(OR(T730="",T730&lt;0),"",IFERROR(INDEX(価格設定!E$2:X$3,IF(AND(K730=$K$1,$K$1&lt;&gt;""),ROW(価格設定!$D$3)-1,MATCH(INDEX(価格設定!$D$5:$D$1048576,MATCH(Q730,価格設定!$B$5:$B$1048576,0),0),価格設定!$D$2:$D$3,0)),MATCH($AW730,価格設定!E$1:X$1,1)),INDEX(価格設定!E$2:X$2,0,MATCH($AW730,価格設定!E$1:X$1,1)))),"")</f>
        <v/>
      </c>
      <c r="X730" s="126" t="str">
        <f t="shared" si="1181"/>
        <v/>
      </c>
      <c r="Y730" s="128" t="str">
        <f t="shared" si="1191"/>
        <v/>
      </c>
      <c r="Z730" s="126" t="str">
        <f t="shared" si="1192"/>
        <v/>
      </c>
      <c r="AA730" s="129" t="str">
        <f t="shared" si="1193"/>
        <v/>
      </c>
      <c r="AB730" s="126" t="str">
        <f t="shared" si="1194"/>
        <v/>
      </c>
      <c r="AC730" s="280" t="str">
        <f t="shared" si="1195"/>
        <v/>
      </c>
      <c r="AD730" s="15"/>
      <c r="AE730" s="204" t="str">
        <f>IF(AF730="","",COUNT($AF$3:AF730))</f>
        <v/>
      </c>
      <c r="AF730" s="206" t="str">
        <f t="shared" si="1196"/>
        <v/>
      </c>
      <c r="AG730" s="204" t="str">
        <f t="shared" si="1197"/>
        <v/>
      </c>
      <c r="AH730" s="204" t="str">
        <f t="shared" si="1198"/>
        <v/>
      </c>
      <c r="AI730" s="287"/>
      <c r="AJ730" s="15"/>
      <c r="AK730" s="138" t="str">
        <f t="shared" si="1199"/>
        <v/>
      </c>
      <c r="AL730" s="131" t="str">
        <f t="shared" si="1200"/>
        <v/>
      </c>
      <c r="AM730" s="131" t="str">
        <f t="shared" si="1201"/>
        <v/>
      </c>
      <c r="AN730" s="313" t="str">
        <f t="shared" si="1202"/>
        <v/>
      </c>
      <c r="AO730" s="316" t="str">
        <f t="shared" si="1203"/>
        <v/>
      </c>
      <c r="AP730" s="18"/>
      <c r="AQ730" s="3" t="str">
        <f>IF(F730="","",MAX($AQ$3:AQ729)+1)</f>
        <v/>
      </c>
      <c r="AR730" s="3" t="str">
        <f>IF(OR(AQ730="",BB730=""),"",MAX($AR$3:AR729)+1)</f>
        <v/>
      </c>
      <c r="AS730" s="3" t="str">
        <f>IF(CQ730="","",RANK(CQ730,CQ$3:CQ$1048576,1)+COUNTIF($CQ$3:CQ730,CQ730)-1)</f>
        <v/>
      </c>
      <c r="AT730" s="21" t="str">
        <f>IF(C730="",IF(OR(AND($H730&lt;&gt;"",C730=""),AND($F729=$F730,$AZ730&lt;&gt;""),COUNTA($H$3:$H$1048576,#REF!,$F$3:$F$1048576)&gt;COUNTA($H$3:$H730,#REF!,$F$3:$F730),$AZ730&lt;&gt;""),INDEX(AT$3:AT$1048576,MATCH(MAX($AQ$3:$AQ729),$AQ$3:$AQ$1048576,0),0),""),C730)</f>
        <v/>
      </c>
      <c r="AU730" s="21" t="str">
        <f>IF(D730="",IF(OR(AND($H730&lt;&gt;"",D730=""),AND($F729=$F730,$AZ730&lt;&gt;""),COUNTA($H$3:$H$1048576,#REF!,$F$3:$F$1048576)&gt;COUNTA($H$3:$H730,#REF!,$F$3:$F730),$AZ730&lt;&gt;""),INDEX(AU$3:AU$1048576,MATCH(MAX($AQ$3:$AQ729),$AQ$3:$AQ$1048576,0),0),""),D730)</f>
        <v/>
      </c>
      <c r="AV730" s="21" t="str">
        <f>IF(E730="",IF(OR(AND($H730&lt;&gt;"",E730=""),AND($F729=$F730,$AZ730&lt;&gt;""),COUNTA($H$3:$H$1048576,#REF!,$F$3:$F$1048576)&gt;COUNTA($H$3:$H730,#REF!,$F$3:$F730),$AZ730&lt;&gt;""),INDEX(AV$3:AV$1048576,MATCH(MAX($AQ$3:$AQ729),$AQ$3:$AQ$1048576,0),0),""),E730)</f>
        <v/>
      </c>
      <c r="AW730" s="24" t="str">
        <f t="shared" si="1204"/>
        <v/>
      </c>
      <c r="AX730" s="13" t="str">
        <f t="shared" si="1205"/>
        <v/>
      </c>
      <c r="AY730" s="4" t="str">
        <f t="shared" si="1206"/>
        <v/>
      </c>
      <c r="AZ730" s="4" t="str">
        <f>IF(AX730="",IF(OR(AND(H730&lt;&gt;"",F730=""),COUNTA($H$3:$H$1048576)&gt;COUNTA($H$3:$H730)),INDEX(AX$3:AX730,MATCH(MAX($AQ$3:AQ730),AQ$3:AQ730,0),0),""),AX730)</f>
        <v/>
      </c>
      <c r="BA730" s="4" t="str">
        <f>IF(AY730="",IF(AND(H730&lt;&gt;"",F730=""),INDEX(AY$3:AY730,MATCH(MAX($AQ$3:AQ730),AQ$3:AQ730,0),0),""),AY730)</f>
        <v/>
      </c>
      <c r="BB730" s="82" t="str">
        <f>IF(BC730="","",RANK(BC730,BC$3:BC$1048576,1)+COUNTIF($BC$3:BC730,BC730)-1)</f>
        <v/>
      </c>
      <c r="BC730" s="139" t="str">
        <f t="shared" si="1207"/>
        <v/>
      </c>
      <c r="BD730" s="46" t="str">
        <f t="shared" si="1208"/>
        <v/>
      </c>
      <c r="BE730" s="46" t="str">
        <f t="shared" si="1209"/>
        <v/>
      </c>
      <c r="BF730" s="46" t="str">
        <f t="shared" si="1210"/>
        <v/>
      </c>
      <c r="BG730" s="4" t="str">
        <f t="shared" si="1211"/>
        <v/>
      </c>
      <c r="BH730" s="180" t="str">
        <f t="shared" si="1212"/>
        <v/>
      </c>
      <c r="BI730" s="16" t="str">
        <f t="shared" si="1213"/>
        <v/>
      </c>
      <c r="BJ730" s="52" t="str">
        <f>IF(BI730="","",IF(W730="","",IF(AND(K730=$K$1,$K$1&lt;&gt;""),$BT$2,IFERROR(IF(INDEX(価格設定!$D$5:$D$1048576,MATCH(Q730,価格設定!$B$5:$B$1048576,0),0)=価格設定!$D$3,$BT$2,$BS$2),$BS$2))))</f>
        <v/>
      </c>
      <c r="BK730" s="16" t="str">
        <f>IF(BI730="","",IF(COUNTIF($BI$3:BI730,BI730)=1,1,IF(AND(BI729=BI730,BH730=""),BK729,COUNTIF($BH$3:BH730,BH730))))</f>
        <v/>
      </c>
      <c r="BL730" s="52" t="str">
        <f t="shared" si="1214"/>
        <v/>
      </c>
      <c r="BM730" s="52" t="str">
        <f t="shared" si="1215"/>
        <v/>
      </c>
      <c r="BN730" s="119" t="str">
        <f t="shared" si="1216"/>
        <v/>
      </c>
      <c r="BO730" s="119" t="str">
        <f t="shared" si="1217"/>
        <v/>
      </c>
      <c r="BP730" s="17" t="str">
        <f t="shared" si="1218"/>
        <v/>
      </c>
      <c r="BQ730" s="17" t="str">
        <f t="shared" si="1219"/>
        <v/>
      </c>
      <c r="BR730" s="17" t="str">
        <f>IF(OR(BP730="",COUNTIF($BO$3:BO730,BO730)&lt;&gt;1),"",SUMIF(BO$3:BO$1048576,BO730,BP$3:BP$1048576))</f>
        <v/>
      </c>
      <c r="BS730" s="17" t="str">
        <f t="shared" si="1220"/>
        <v/>
      </c>
      <c r="BT730" s="17" t="str">
        <f t="shared" si="1221"/>
        <v/>
      </c>
      <c r="BU730" s="17" t="str">
        <f t="shared" si="1222"/>
        <v/>
      </c>
      <c r="BV730" s="24" t="str">
        <f t="shared" si="1223"/>
        <v/>
      </c>
      <c r="BW730" s="24" t="str">
        <f t="shared" si="1224"/>
        <v/>
      </c>
      <c r="BX730" s="24" t="str">
        <f t="shared" si="1225"/>
        <v/>
      </c>
      <c r="BY730" s="26" t="str">
        <f t="shared" si="1226"/>
        <v/>
      </c>
      <c r="BZ730" s="26" t="str">
        <f t="shared" si="1227"/>
        <v/>
      </c>
      <c r="CA730" s="26" t="str">
        <f t="shared" si="1228"/>
        <v/>
      </c>
      <c r="CB730" s="66" t="str">
        <f t="shared" si="1229"/>
        <v/>
      </c>
      <c r="CC730" s="65" t="str">
        <f t="shared" si="1230"/>
        <v/>
      </c>
      <c r="CD730" s="26" t="str">
        <f t="shared" si="1231"/>
        <v/>
      </c>
      <c r="CE730" s="26" t="str">
        <f t="shared" si="1232"/>
        <v/>
      </c>
      <c r="CF730" s="193" t="str">
        <f t="shared" si="1233"/>
        <v/>
      </c>
      <c r="CG730" s="193" t="str">
        <f t="shared" si="1234"/>
        <v/>
      </c>
      <c r="CH730" s="26" t="str">
        <f t="shared" si="1235"/>
        <v/>
      </c>
      <c r="CI730" s="26" t="str">
        <f t="shared" si="1236"/>
        <v/>
      </c>
      <c r="CJ730" s="65" t="str">
        <f t="shared" si="1237"/>
        <v/>
      </c>
      <c r="CK730" s="65" t="str">
        <f t="shared" si="1238"/>
        <v/>
      </c>
      <c r="CL730" s="64" t="str">
        <f t="shared" si="1239"/>
        <v/>
      </c>
      <c r="CM730" s="64" t="str">
        <f t="shared" si="1240"/>
        <v/>
      </c>
      <c r="CN730" s="65" t="str">
        <f t="shared" si="1241"/>
        <v/>
      </c>
      <c r="CP730" s="63" t="str">
        <f>IF(BH730="","",MAX($CP$3:CP729)+1)</f>
        <v/>
      </c>
      <c r="CQ730" s="24" t="str">
        <f t="shared" si="1242"/>
        <v/>
      </c>
      <c r="CR730" s="24" t="str">
        <f t="shared" si="1243"/>
        <v/>
      </c>
      <c r="CS730" s="24" t="str">
        <f t="shared" si="1244"/>
        <v/>
      </c>
      <c r="CT730" s="58" t="str">
        <f>IF(BO730="","",COUNTIF($BO$3:BO730,BO730)&amp;"@"&amp;BO730)</f>
        <v/>
      </c>
      <c r="CU730" s="16" t="str">
        <f t="shared" si="1182"/>
        <v/>
      </c>
      <c r="CV730" s="63" t="str">
        <f t="shared" si="1245"/>
        <v/>
      </c>
      <c r="CW730" s="16" t="str">
        <f t="shared" si="1246"/>
        <v/>
      </c>
      <c r="CX730" s="16" t="str">
        <f t="shared" si="1247"/>
        <v/>
      </c>
      <c r="CY730" s="16" t="str">
        <f t="shared" si="1248"/>
        <v/>
      </c>
      <c r="CZ730" s="85" t="str">
        <f t="shared" si="1249"/>
        <v/>
      </c>
      <c r="DA730" s="16" t="str">
        <f t="shared" si="1250"/>
        <v/>
      </c>
      <c r="DB730" s="16" t="str">
        <f t="shared" si="1251"/>
        <v/>
      </c>
      <c r="DC730" s="28" t="str">
        <f>IF(CP730="","",$DC$1&amp;(INDEX(価格設定!D$1:XFD$3,ROW(価格設定!$D$3),MATCH($AW730,価格設定!D$1:XFD$1,1))*100)&amp;"%")</f>
        <v/>
      </c>
      <c r="DD730" s="28" t="str">
        <f>IF(CP730="","",$DD$1&amp;(INDEX(価格設定!D$1:XFD$3,ROW(価格設定!$D$2),MATCH($AW730,価格設定!D$1:XFD$1,1))*100)&amp;"%")</f>
        <v/>
      </c>
      <c r="DE730" s="29" t="str">
        <f t="shared" si="1252"/>
        <v/>
      </c>
      <c r="DG730" s="58" t="str">
        <f t="shared" si="1253"/>
        <v/>
      </c>
      <c r="DH730" s="58" t="str">
        <f t="shared" si="1254"/>
        <v/>
      </c>
      <c r="DI730" s="58" t="str">
        <f t="shared" si="1255"/>
        <v/>
      </c>
      <c r="DJ730" s="85" t="str">
        <f t="shared" si="1256"/>
        <v/>
      </c>
      <c r="DL730" s="58" t="str">
        <f>IF(COUNTIF(DG$3:DG$1048576,DG730)=COUNTIF($DG$3:$DG730,DG730),DG730,"")</f>
        <v/>
      </c>
      <c r="DM730" s="85" t="str">
        <f t="shared" si="1257"/>
        <v/>
      </c>
      <c r="DN730" s="85" t="str">
        <f t="shared" si="1183"/>
        <v/>
      </c>
      <c r="DO730" s="85" t="str">
        <f t="shared" si="1183"/>
        <v/>
      </c>
      <c r="DP730" s="303"/>
      <c r="DQ730" s="17" t="str">
        <f t="shared" si="1184"/>
        <v/>
      </c>
      <c r="DR730" s="17" t="str">
        <f t="shared" si="1185"/>
        <v/>
      </c>
      <c r="DS730" s="17" t="str">
        <f t="shared" si="1186"/>
        <v/>
      </c>
      <c r="DU730" s="16" t="str">
        <f t="shared" si="1258"/>
        <v/>
      </c>
      <c r="DV730" s="16" t="str">
        <f>IF(DU730="","",COUNT($DU$3:DU730))</f>
        <v/>
      </c>
      <c r="DW730" s="16" t="str">
        <f t="shared" si="1259"/>
        <v/>
      </c>
      <c r="DX730" s="16" t="str">
        <f t="shared" si="1260"/>
        <v/>
      </c>
      <c r="DY730" s="16" t="str">
        <f>IF(DZ730="","",COUNTIF(DZ$3:DZ730,DZ730))</f>
        <v/>
      </c>
      <c r="DZ730" s="16" t="str">
        <f t="shared" si="1261"/>
        <v/>
      </c>
      <c r="EA730" s="16" t="str">
        <f t="shared" si="1262"/>
        <v/>
      </c>
      <c r="EB730" s="16" t="str">
        <f t="shared" si="1263"/>
        <v/>
      </c>
      <c r="EC730" s="16" t="str">
        <f t="shared" si="1264"/>
        <v/>
      </c>
      <c r="ED730" s="16" t="str">
        <f t="shared" si="1265"/>
        <v/>
      </c>
      <c r="EE730" s="16" t="str">
        <f t="shared" si="1266"/>
        <v/>
      </c>
      <c r="EF730" s="16" t="str">
        <f t="shared" si="1267"/>
        <v/>
      </c>
      <c r="EG730" s="16" t="str">
        <f t="shared" si="1268"/>
        <v/>
      </c>
      <c r="EH730" s="16" t="str">
        <f t="shared" si="1269"/>
        <v/>
      </c>
      <c r="EI730" s="16" t="str">
        <f t="shared" si="1270"/>
        <v/>
      </c>
      <c r="EJ730" s="16" t="str">
        <f t="shared" si="1271"/>
        <v/>
      </c>
      <c r="EK730" s="16" t="str">
        <f t="shared" si="1272"/>
        <v/>
      </c>
      <c r="EL730" s="58" t="str">
        <f t="shared" si="1273"/>
        <v/>
      </c>
      <c r="EM730" s="58" t="str">
        <f>IF(OR($DZ730="",CR730=""),IF($EL730="","",$EL730),IF(OR(CR730="なし",CR730=0),領収書!$H$1,CR730))</f>
        <v/>
      </c>
      <c r="EN730" s="58" t="str">
        <f>IF(OR($DZ730="",CS730=""),IF($EL730="","",$EL730),IF(OR(CS730="なし",CS730=0),入力!$EN$1,CS730))</f>
        <v/>
      </c>
      <c r="EO730" s="63" t="str">
        <f t="shared" si="1274"/>
        <v/>
      </c>
      <c r="EP730" s="63" t="str">
        <f t="shared" si="1275"/>
        <v/>
      </c>
      <c r="ER730" s="16" t="str">
        <f>IF(AND(COUNTIF($ET$3:ET730,ET730)=1,ET730&lt;&gt;""),MAX($ER$3:ER729)+1,"")</f>
        <v/>
      </c>
      <c r="ES730" s="16" t="str">
        <f>IF(価格設定!B732="","",価格設定!B732)</f>
        <v/>
      </c>
      <c r="ET730" s="16" t="str">
        <f>IF(価格設定!C732="","",価格設定!C732)</f>
        <v/>
      </c>
      <c r="EV730" s="16" t="str">
        <f t="shared" si="1187"/>
        <v/>
      </c>
      <c r="EW730" s="16" t="str">
        <f t="shared" si="1276"/>
        <v/>
      </c>
    </row>
    <row r="731" spans="1:153" ht="30" customHeight="1" x14ac:dyDescent="0.2">
      <c r="A731" s="225"/>
      <c r="B731" s="212"/>
      <c r="C731" s="221"/>
      <c r="D731" s="164"/>
      <c r="E731" s="165"/>
      <c r="F731" s="166"/>
      <c r="G731" s="167"/>
      <c r="H731" s="179"/>
      <c r="I731" s="306"/>
      <c r="J731" s="169"/>
      <c r="K731" s="179"/>
      <c r="L731" s="186"/>
      <c r="M731" s="186"/>
      <c r="N731" s="168"/>
      <c r="O731" s="170"/>
      <c r="P731" s="212"/>
      <c r="Q731" s="179" t="str">
        <f>IFERROR(IF(H731="","",IFERROR(INDEX(価格設定!$B$5:$B$1048576,MATCH(H731,価格設定!$B$5:$B$1048576,0),0),INDEX(価格設定!$B$5:$B$1048576,MATCH("*"&amp;H731&amp;"*",価格設定!$B$5:$B$1048576,0),0))),H731)</f>
        <v/>
      </c>
      <c r="R731" s="250" t="str">
        <f>IFERROR(IF(Q731="",IF(K731="","",K731),IF(K731="",IF(INDEX(価格設定!$C$5:$C$1048576,MATCH(Q731,価格設定!$B$5:$B$1048576,0),0)=0,"",INDEX(価格設定!$C$5:$C$1048576,MATCH(Q731,価格設定!$B$5:$B$1048576,0),0)),IF(K731="なし","",K731))),"")</f>
        <v/>
      </c>
      <c r="S731" s="308" t="str">
        <f t="shared" si="1188"/>
        <v/>
      </c>
      <c r="T731" s="126" t="str">
        <f>IFERROR(IF(J731="",IF(INDEX(価格設定!$E$5:$R$1048576,MATCH($Q731,価格設定!B$5:B$1048576,0),MATCH($AW731,価格設定!E$1:X$1,1))=0,"",INDEX(価格設定!$E$5:$R$1048576,MATCH($Q731,価格設定!B$5:B$1048576,0),MATCH($AW731,価格設定!E$1:X$1,1))),J731),"")</f>
        <v/>
      </c>
      <c r="U731" s="126" t="str">
        <f t="shared" si="1189"/>
        <v/>
      </c>
      <c r="V731" s="132" t="str">
        <f t="shared" si="1190"/>
        <v/>
      </c>
      <c r="W731" s="127" t="str">
        <f>IFERROR(IF(OR(T731="",T731&lt;0),"",IFERROR(INDEX(価格設定!E$2:X$3,IF(AND(K731=$K$1,$K$1&lt;&gt;""),ROW(価格設定!$D$3)-1,MATCH(INDEX(価格設定!$D$5:$D$1048576,MATCH(Q731,価格設定!$B$5:$B$1048576,0),0),価格設定!$D$2:$D$3,0)),MATCH($AW731,価格設定!E$1:X$1,1)),INDEX(価格設定!E$2:X$2,0,MATCH($AW731,価格設定!E$1:X$1,1)))),"")</f>
        <v/>
      </c>
      <c r="X731" s="126" t="str">
        <f t="shared" si="1181"/>
        <v/>
      </c>
      <c r="Y731" s="128" t="str">
        <f t="shared" si="1191"/>
        <v/>
      </c>
      <c r="Z731" s="126" t="str">
        <f t="shared" si="1192"/>
        <v/>
      </c>
      <c r="AA731" s="129" t="str">
        <f t="shared" si="1193"/>
        <v/>
      </c>
      <c r="AB731" s="126" t="str">
        <f t="shared" si="1194"/>
        <v/>
      </c>
      <c r="AC731" s="280" t="str">
        <f t="shared" si="1195"/>
        <v/>
      </c>
      <c r="AD731" s="15"/>
      <c r="AE731" s="204" t="str">
        <f>IF(AF731="","",COUNT($AF$3:AF731))</f>
        <v/>
      </c>
      <c r="AF731" s="206" t="str">
        <f t="shared" si="1196"/>
        <v/>
      </c>
      <c r="AG731" s="204" t="str">
        <f t="shared" si="1197"/>
        <v/>
      </c>
      <c r="AH731" s="204" t="str">
        <f t="shared" si="1198"/>
        <v/>
      </c>
      <c r="AI731" s="287"/>
      <c r="AJ731" s="15"/>
      <c r="AK731" s="138" t="str">
        <f t="shared" si="1199"/>
        <v/>
      </c>
      <c r="AL731" s="131" t="str">
        <f t="shared" si="1200"/>
        <v/>
      </c>
      <c r="AM731" s="131" t="str">
        <f t="shared" si="1201"/>
        <v/>
      </c>
      <c r="AN731" s="313" t="str">
        <f t="shared" si="1202"/>
        <v/>
      </c>
      <c r="AO731" s="316" t="str">
        <f t="shared" si="1203"/>
        <v/>
      </c>
      <c r="AP731" s="18"/>
      <c r="AQ731" s="3" t="str">
        <f>IF(F731="","",MAX($AQ$3:AQ730)+1)</f>
        <v/>
      </c>
      <c r="AR731" s="3" t="str">
        <f>IF(OR(AQ731="",BB731=""),"",MAX($AR$3:AR730)+1)</f>
        <v/>
      </c>
      <c r="AS731" s="3" t="str">
        <f>IF(CQ731="","",RANK(CQ731,CQ$3:CQ$1048576,1)+COUNTIF($CQ$3:CQ731,CQ731)-1)</f>
        <v/>
      </c>
      <c r="AT731" s="21" t="str">
        <f>IF(C731="",IF(OR(AND($H731&lt;&gt;"",C731=""),AND($F730=$F731,$AZ731&lt;&gt;""),COUNTA($H$3:$H$1048576,#REF!,$F$3:$F$1048576)&gt;COUNTA($H$3:$H731,#REF!,$F$3:$F731),$AZ731&lt;&gt;""),INDEX(AT$3:AT$1048576,MATCH(MAX($AQ$3:$AQ730),$AQ$3:$AQ$1048576,0),0),""),C731)</f>
        <v/>
      </c>
      <c r="AU731" s="21" t="str">
        <f>IF(D731="",IF(OR(AND($H731&lt;&gt;"",D731=""),AND($F730=$F731,$AZ731&lt;&gt;""),COUNTA($H$3:$H$1048576,#REF!,$F$3:$F$1048576)&gt;COUNTA($H$3:$H731,#REF!,$F$3:$F731),$AZ731&lt;&gt;""),INDEX(AU$3:AU$1048576,MATCH(MAX($AQ$3:$AQ730),$AQ$3:$AQ$1048576,0),0),""),D731)</f>
        <v/>
      </c>
      <c r="AV731" s="21" t="str">
        <f>IF(E731="",IF(OR(AND($H731&lt;&gt;"",E731=""),AND($F730=$F731,$AZ731&lt;&gt;""),COUNTA($H$3:$H$1048576,#REF!,$F$3:$F$1048576)&gt;COUNTA($H$3:$H731,#REF!,$F$3:$F731),$AZ731&lt;&gt;""),INDEX(AV$3:AV$1048576,MATCH(MAX($AQ$3:$AQ730),$AQ$3:$AQ$1048576,0),0),""),E731)</f>
        <v/>
      </c>
      <c r="AW731" s="24" t="str">
        <f t="shared" si="1204"/>
        <v/>
      </c>
      <c r="AX731" s="13" t="str">
        <f t="shared" si="1205"/>
        <v/>
      </c>
      <c r="AY731" s="4" t="str">
        <f t="shared" si="1206"/>
        <v/>
      </c>
      <c r="AZ731" s="4" t="str">
        <f>IF(AX731="",IF(OR(AND(H731&lt;&gt;"",F731=""),COUNTA($H$3:$H$1048576)&gt;COUNTA($H$3:$H731)),INDEX(AX$3:AX731,MATCH(MAX($AQ$3:AQ731),AQ$3:AQ731,0),0),""),AX731)</f>
        <v/>
      </c>
      <c r="BA731" s="4" t="str">
        <f>IF(AY731="",IF(AND(H731&lt;&gt;"",F731=""),INDEX(AY$3:AY731,MATCH(MAX($AQ$3:AQ731),AQ$3:AQ731,0),0),""),AY731)</f>
        <v/>
      </c>
      <c r="BB731" s="82" t="str">
        <f>IF(BC731="","",RANK(BC731,BC$3:BC$1048576,1)+COUNTIF($BC$3:BC731,BC731)-1)</f>
        <v/>
      </c>
      <c r="BC731" s="139" t="str">
        <f t="shared" si="1207"/>
        <v/>
      </c>
      <c r="BD731" s="46" t="str">
        <f t="shared" si="1208"/>
        <v/>
      </c>
      <c r="BE731" s="46" t="str">
        <f t="shared" si="1209"/>
        <v/>
      </c>
      <c r="BF731" s="46" t="str">
        <f t="shared" si="1210"/>
        <v/>
      </c>
      <c r="BG731" s="4" t="str">
        <f t="shared" si="1211"/>
        <v/>
      </c>
      <c r="BH731" s="180" t="str">
        <f t="shared" si="1212"/>
        <v/>
      </c>
      <c r="BI731" s="16" t="str">
        <f t="shared" si="1213"/>
        <v/>
      </c>
      <c r="BJ731" s="52" t="str">
        <f>IF(BI731="","",IF(W731="","",IF(AND(K731=$K$1,$K$1&lt;&gt;""),$BT$2,IFERROR(IF(INDEX(価格設定!$D$5:$D$1048576,MATCH(Q731,価格設定!$B$5:$B$1048576,0),0)=価格設定!$D$3,$BT$2,$BS$2),$BS$2))))</f>
        <v/>
      </c>
      <c r="BK731" s="16" t="str">
        <f>IF(BI731="","",IF(COUNTIF($BI$3:BI731,BI731)=1,1,IF(AND(BI730=BI731,BH731=""),BK730,COUNTIF($BH$3:BH731,BH731))))</f>
        <v/>
      </c>
      <c r="BL731" s="52" t="str">
        <f t="shared" si="1214"/>
        <v/>
      </c>
      <c r="BM731" s="52" t="str">
        <f t="shared" si="1215"/>
        <v/>
      </c>
      <c r="BN731" s="119" t="str">
        <f t="shared" si="1216"/>
        <v/>
      </c>
      <c r="BO731" s="119" t="str">
        <f t="shared" si="1217"/>
        <v/>
      </c>
      <c r="BP731" s="17" t="str">
        <f t="shared" si="1218"/>
        <v/>
      </c>
      <c r="BQ731" s="17" t="str">
        <f t="shared" si="1219"/>
        <v/>
      </c>
      <c r="BR731" s="17" t="str">
        <f>IF(OR(BP731="",COUNTIF($BO$3:BO731,BO731)&lt;&gt;1),"",SUMIF(BO$3:BO$1048576,BO731,BP$3:BP$1048576))</f>
        <v/>
      </c>
      <c r="BS731" s="17" t="str">
        <f t="shared" si="1220"/>
        <v/>
      </c>
      <c r="BT731" s="17" t="str">
        <f t="shared" si="1221"/>
        <v/>
      </c>
      <c r="BU731" s="17" t="str">
        <f t="shared" si="1222"/>
        <v/>
      </c>
      <c r="BV731" s="24" t="str">
        <f t="shared" si="1223"/>
        <v/>
      </c>
      <c r="BW731" s="24" t="str">
        <f t="shared" si="1224"/>
        <v/>
      </c>
      <c r="BX731" s="24" t="str">
        <f t="shared" si="1225"/>
        <v/>
      </c>
      <c r="BY731" s="26" t="str">
        <f t="shared" si="1226"/>
        <v/>
      </c>
      <c r="BZ731" s="26" t="str">
        <f t="shared" si="1227"/>
        <v/>
      </c>
      <c r="CA731" s="26" t="str">
        <f t="shared" si="1228"/>
        <v/>
      </c>
      <c r="CB731" s="66" t="str">
        <f t="shared" si="1229"/>
        <v/>
      </c>
      <c r="CC731" s="65" t="str">
        <f t="shared" si="1230"/>
        <v/>
      </c>
      <c r="CD731" s="26" t="str">
        <f t="shared" si="1231"/>
        <v/>
      </c>
      <c r="CE731" s="26" t="str">
        <f t="shared" si="1232"/>
        <v/>
      </c>
      <c r="CF731" s="193" t="str">
        <f t="shared" si="1233"/>
        <v/>
      </c>
      <c r="CG731" s="193" t="str">
        <f t="shared" si="1234"/>
        <v/>
      </c>
      <c r="CH731" s="26" t="str">
        <f t="shared" si="1235"/>
        <v/>
      </c>
      <c r="CI731" s="26" t="str">
        <f t="shared" si="1236"/>
        <v/>
      </c>
      <c r="CJ731" s="65" t="str">
        <f t="shared" si="1237"/>
        <v/>
      </c>
      <c r="CK731" s="65" t="str">
        <f t="shared" si="1238"/>
        <v/>
      </c>
      <c r="CL731" s="64" t="str">
        <f t="shared" si="1239"/>
        <v/>
      </c>
      <c r="CM731" s="64" t="str">
        <f t="shared" si="1240"/>
        <v/>
      </c>
      <c r="CN731" s="65" t="str">
        <f t="shared" si="1241"/>
        <v/>
      </c>
      <c r="CP731" s="63" t="str">
        <f>IF(BH731="","",MAX($CP$3:CP730)+1)</f>
        <v/>
      </c>
      <c r="CQ731" s="24" t="str">
        <f t="shared" si="1242"/>
        <v/>
      </c>
      <c r="CR731" s="24" t="str">
        <f t="shared" si="1243"/>
        <v/>
      </c>
      <c r="CS731" s="24" t="str">
        <f t="shared" si="1244"/>
        <v/>
      </c>
      <c r="CT731" s="58" t="str">
        <f>IF(BO731="","",COUNTIF($BO$3:BO731,BO731)&amp;"@"&amp;BO731)</f>
        <v/>
      </c>
      <c r="CU731" s="16" t="str">
        <f t="shared" si="1182"/>
        <v/>
      </c>
      <c r="CV731" s="63" t="str">
        <f t="shared" si="1245"/>
        <v/>
      </c>
      <c r="CW731" s="16" t="str">
        <f t="shared" si="1246"/>
        <v/>
      </c>
      <c r="CX731" s="16" t="str">
        <f t="shared" si="1247"/>
        <v/>
      </c>
      <c r="CY731" s="16" t="str">
        <f t="shared" si="1248"/>
        <v/>
      </c>
      <c r="CZ731" s="85" t="str">
        <f t="shared" si="1249"/>
        <v/>
      </c>
      <c r="DA731" s="16" t="str">
        <f t="shared" si="1250"/>
        <v/>
      </c>
      <c r="DB731" s="16" t="str">
        <f t="shared" si="1251"/>
        <v/>
      </c>
      <c r="DC731" s="28" t="str">
        <f>IF(CP731="","",$DC$1&amp;(INDEX(価格設定!D$1:XFD$3,ROW(価格設定!$D$3),MATCH($AW731,価格設定!D$1:XFD$1,1))*100)&amp;"%")</f>
        <v/>
      </c>
      <c r="DD731" s="28" t="str">
        <f>IF(CP731="","",$DD$1&amp;(INDEX(価格設定!D$1:XFD$3,ROW(価格設定!$D$2),MATCH($AW731,価格設定!D$1:XFD$1,1))*100)&amp;"%")</f>
        <v/>
      </c>
      <c r="DE731" s="29" t="str">
        <f t="shared" si="1252"/>
        <v/>
      </c>
      <c r="DG731" s="58" t="str">
        <f t="shared" si="1253"/>
        <v/>
      </c>
      <c r="DH731" s="58" t="str">
        <f t="shared" si="1254"/>
        <v/>
      </c>
      <c r="DI731" s="58" t="str">
        <f t="shared" si="1255"/>
        <v/>
      </c>
      <c r="DJ731" s="85" t="str">
        <f t="shared" si="1256"/>
        <v/>
      </c>
      <c r="DL731" s="58" t="str">
        <f>IF(COUNTIF(DG$3:DG$1048576,DG731)=COUNTIF($DG$3:$DG731,DG731),DG731,"")</f>
        <v/>
      </c>
      <c r="DM731" s="85" t="str">
        <f t="shared" si="1257"/>
        <v/>
      </c>
      <c r="DN731" s="85" t="str">
        <f t="shared" si="1183"/>
        <v/>
      </c>
      <c r="DO731" s="85" t="str">
        <f t="shared" si="1183"/>
        <v/>
      </c>
      <c r="DP731" s="303"/>
      <c r="DQ731" s="17" t="str">
        <f t="shared" si="1184"/>
        <v/>
      </c>
      <c r="DR731" s="17" t="str">
        <f t="shared" si="1185"/>
        <v/>
      </c>
      <c r="DS731" s="17" t="str">
        <f t="shared" si="1186"/>
        <v/>
      </c>
      <c r="DU731" s="16" t="str">
        <f t="shared" si="1258"/>
        <v/>
      </c>
      <c r="DV731" s="16" t="str">
        <f>IF(DU731="","",COUNT($DU$3:DU731))</f>
        <v/>
      </c>
      <c r="DW731" s="16" t="str">
        <f t="shared" si="1259"/>
        <v/>
      </c>
      <c r="DX731" s="16" t="str">
        <f t="shared" si="1260"/>
        <v/>
      </c>
      <c r="DY731" s="16" t="str">
        <f>IF(DZ731="","",COUNTIF(DZ$3:DZ731,DZ731))</f>
        <v/>
      </c>
      <c r="DZ731" s="16" t="str">
        <f t="shared" si="1261"/>
        <v/>
      </c>
      <c r="EA731" s="16" t="str">
        <f t="shared" si="1262"/>
        <v/>
      </c>
      <c r="EB731" s="16" t="str">
        <f t="shared" si="1263"/>
        <v/>
      </c>
      <c r="EC731" s="16" t="str">
        <f t="shared" si="1264"/>
        <v/>
      </c>
      <c r="ED731" s="16" t="str">
        <f t="shared" si="1265"/>
        <v/>
      </c>
      <c r="EE731" s="16" t="str">
        <f t="shared" si="1266"/>
        <v/>
      </c>
      <c r="EF731" s="16" t="str">
        <f t="shared" si="1267"/>
        <v/>
      </c>
      <c r="EG731" s="16" t="str">
        <f t="shared" si="1268"/>
        <v/>
      </c>
      <c r="EH731" s="16" t="str">
        <f t="shared" si="1269"/>
        <v/>
      </c>
      <c r="EI731" s="16" t="str">
        <f t="shared" si="1270"/>
        <v/>
      </c>
      <c r="EJ731" s="16" t="str">
        <f t="shared" si="1271"/>
        <v/>
      </c>
      <c r="EK731" s="16" t="str">
        <f t="shared" si="1272"/>
        <v/>
      </c>
      <c r="EL731" s="58" t="str">
        <f t="shared" si="1273"/>
        <v/>
      </c>
      <c r="EM731" s="58" t="str">
        <f>IF(OR($DZ731="",CR731=""),IF($EL731="","",$EL731),IF(OR(CR731="なし",CR731=0),領収書!$H$1,CR731))</f>
        <v/>
      </c>
      <c r="EN731" s="58" t="str">
        <f>IF(OR($DZ731="",CS731=""),IF($EL731="","",$EL731),IF(OR(CS731="なし",CS731=0),入力!$EN$1,CS731))</f>
        <v/>
      </c>
      <c r="EO731" s="63" t="str">
        <f t="shared" si="1274"/>
        <v/>
      </c>
      <c r="EP731" s="63" t="str">
        <f t="shared" si="1275"/>
        <v/>
      </c>
      <c r="ER731" s="16" t="str">
        <f>IF(AND(COUNTIF($ET$3:ET731,ET731)=1,ET731&lt;&gt;""),MAX($ER$3:ER730)+1,"")</f>
        <v/>
      </c>
      <c r="ES731" s="16" t="str">
        <f>IF(価格設定!B733="","",価格設定!B733)</f>
        <v/>
      </c>
      <c r="ET731" s="16" t="str">
        <f>IF(価格設定!C733="","",価格設定!C733)</f>
        <v/>
      </c>
      <c r="EV731" s="16" t="str">
        <f t="shared" si="1187"/>
        <v/>
      </c>
      <c r="EW731" s="16" t="str">
        <f t="shared" si="1276"/>
        <v/>
      </c>
    </row>
    <row r="732" spans="1:153" ht="30" customHeight="1" x14ac:dyDescent="0.2">
      <c r="A732" s="225"/>
      <c r="B732" s="212"/>
      <c r="C732" s="221"/>
      <c r="D732" s="164"/>
      <c r="E732" s="165"/>
      <c r="F732" s="166"/>
      <c r="G732" s="167"/>
      <c r="H732" s="179"/>
      <c r="I732" s="306"/>
      <c r="J732" s="169"/>
      <c r="K732" s="179"/>
      <c r="L732" s="186"/>
      <c r="M732" s="186"/>
      <c r="N732" s="168"/>
      <c r="O732" s="170"/>
      <c r="P732" s="212"/>
      <c r="Q732" s="179" t="str">
        <f>IFERROR(IF(H732="","",IFERROR(INDEX(価格設定!$B$5:$B$1048576,MATCH(H732,価格設定!$B$5:$B$1048576,0),0),INDEX(価格設定!$B$5:$B$1048576,MATCH("*"&amp;H732&amp;"*",価格設定!$B$5:$B$1048576,0),0))),H732)</f>
        <v/>
      </c>
      <c r="R732" s="250" t="str">
        <f>IFERROR(IF(Q732="",IF(K732="","",K732),IF(K732="",IF(INDEX(価格設定!$C$5:$C$1048576,MATCH(Q732,価格設定!$B$5:$B$1048576,0),0)=0,"",INDEX(価格設定!$C$5:$C$1048576,MATCH(Q732,価格設定!$B$5:$B$1048576,0),0)),IF(K732="なし","",K732))),"")</f>
        <v/>
      </c>
      <c r="S732" s="308" t="str">
        <f t="shared" si="1188"/>
        <v/>
      </c>
      <c r="T732" s="126" t="str">
        <f>IFERROR(IF(J732="",IF(INDEX(価格設定!$E$5:$R$1048576,MATCH($Q732,価格設定!B$5:B$1048576,0),MATCH($AW732,価格設定!E$1:X$1,1))=0,"",INDEX(価格設定!$E$5:$R$1048576,MATCH($Q732,価格設定!B$5:B$1048576,0),MATCH($AW732,価格設定!E$1:X$1,1))),J732),"")</f>
        <v/>
      </c>
      <c r="U732" s="126" t="str">
        <f t="shared" si="1189"/>
        <v/>
      </c>
      <c r="V732" s="132" t="str">
        <f t="shared" si="1190"/>
        <v/>
      </c>
      <c r="W732" s="127" t="str">
        <f>IFERROR(IF(OR(T732="",T732&lt;0),"",IFERROR(INDEX(価格設定!E$2:X$3,IF(AND(K732=$K$1,$K$1&lt;&gt;""),ROW(価格設定!$D$3)-1,MATCH(INDEX(価格設定!$D$5:$D$1048576,MATCH(Q732,価格設定!$B$5:$B$1048576,0),0),価格設定!$D$2:$D$3,0)),MATCH($AW732,価格設定!E$1:X$1,1)),INDEX(価格設定!E$2:X$2,0,MATCH($AW732,価格設定!E$1:X$1,1)))),"")</f>
        <v/>
      </c>
      <c r="X732" s="126" t="str">
        <f t="shared" si="1181"/>
        <v/>
      </c>
      <c r="Y732" s="128" t="str">
        <f t="shared" si="1191"/>
        <v/>
      </c>
      <c r="Z732" s="126" t="str">
        <f t="shared" si="1192"/>
        <v/>
      </c>
      <c r="AA732" s="129" t="str">
        <f t="shared" si="1193"/>
        <v/>
      </c>
      <c r="AB732" s="126" t="str">
        <f t="shared" si="1194"/>
        <v/>
      </c>
      <c r="AC732" s="280" t="str">
        <f t="shared" si="1195"/>
        <v/>
      </c>
      <c r="AD732" s="15"/>
      <c r="AE732" s="204" t="str">
        <f>IF(AF732="","",COUNT($AF$3:AF732))</f>
        <v/>
      </c>
      <c r="AF732" s="206" t="str">
        <f t="shared" si="1196"/>
        <v/>
      </c>
      <c r="AG732" s="204" t="str">
        <f t="shared" si="1197"/>
        <v/>
      </c>
      <c r="AH732" s="204" t="str">
        <f t="shared" si="1198"/>
        <v/>
      </c>
      <c r="AI732" s="287"/>
      <c r="AJ732" s="15"/>
      <c r="AK732" s="138" t="str">
        <f t="shared" si="1199"/>
        <v/>
      </c>
      <c r="AL732" s="131" t="str">
        <f t="shared" si="1200"/>
        <v/>
      </c>
      <c r="AM732" s="131" t="str">
        <f t="shared" si="1201"/>
        <v/>
      </c>
      <c r="AN732" s="313" t="str">
        <f t="shared" si="1202"/>
        <v/>
      </c>
      <c r="AO732" s="316" t="str">
        <f t="shared" si="1203"/>
        <v/>
      </c>
      <c r="AP732" s="18"/>
      <c r="AQ732" s="3" t="str">
        <f>IF(F732="","",MAX($AQ$3:AQ731)+1)</f>
        <v/>
      </c>
      <c r="AR732" s="3" t="str">
        <f>IF(OR(AQ732="",BB732=""),"",MAX($AR$3:AR731)+1)</f>
        <v/>
      </c>
      <c r="AS732" s="3" t="str">
        <f>IF(CQ732="","",RANK(CQ732,CQ$3:CQ$1048576,1)+COUNTIF($CQ$3:CQ732,CQ732)-1)</f>
        <v/>
      </c>
      <c r="AT732" s="21" t="str">
        <f>IF(C732="",IF(OR(AND($H732&lt;&gt;"",C732=""),AND($F731=$F732,$AZ732&lt;&gt;""),COUNTA($H$3:$H$1048576,#REF!,$F$3:$F$1048576)&gt;COUNTA($H$3:$H732,#REF!,$F$3:$F732),$AZ732&lt;&gt;""),INDEX(AT$3:AT$1048576,MATCH(MAX($AQ$3:$AQ731),$AQ$3:$AQ$1048576,0),0),""),C732)</f>
        <v/>
      </c>
      <c r="AU732" s="21" t="str">
        <f>IF(D732="",IF(OR(AND($H732&lt;&gt;"",D732=""),AND($F731=$F732,$AZ732&lt;&gt;""),COUNTA($H$3:$H$1048576,#REF!,$F$3:$F$1048576)&gt;COUNTA($H$3:$H732,#REF!,$F$3:$F732),$AZ732&lt;&gt;""),INDEX(AU$3:AU$1048576,MATCH(MAX($AQ$3:$AQ731),$AQ$3:$AQ$1048576,0),0),""),D732)</f>
        <v/>
      </c>
      <c r="AV732" s="21" t="str">
        <f>IF(E732="",IF(OR(AND($H732&lt;&gt;"",E732=""),AND($F731=$F732,$AZ732&lt;&gt;""),COUNTA($H$3:$H$1048576,#REF!,$F$3:$F$1048576)&gt;COUNTA($H$3:$H732,#REF!,$F$3:$F732),$AZ732&lt;&gt;""),INDEX(AV$3:AV$1048576,MATCH(MAX($AQ$3:$AQ731),$AQ$3:$AQ$1048576,0),0),""),E732)</f>
        <v/>
      </c>
      <c r="AW732" s="24" t="str">
        <f t="shared" si="1204"/>
        <v/>
      </c>
      <c r="AX732" s="13" t="str">
        <f t="shared" si="1205"/>
        <v/>
      </c>
      <c r="AY732" s="4" t="str">
        <f t="shared" si="1206"/>
        <v/>
      </c>
      <c r="AZ732" s="4" t="str">
        <f>IF(AX732="",IF(OR(AND(H732&lt;&gt;"",F732=""),COUNTA($H$3:$H$1048576)&gt;COUNTA($H$3:$H732)),INDEX(AX$3:AX732,MATCH(MAX($AQ$3:AQ732),AQ$3:AQ732,0),0),""),AX732)</f>
        <v/>
      </c>
      <c r="BA732" s="4" t="str">
        <f>IF(AY732="",IF(AND(H732&lt;&gt;"",F732=""),INDEX(AY$3:AY732,MATCH(MAX($AQ$3:AQ732),AQ$3:AQ732,0),0),""),AY732)</f>
        <v/>
      </c>
      <c r="BB732" s="82" t="str">
        <f>IF(BC732="","",RANK(BC732,BC$3:BC$1048576,1)+COUNTIF($BC$3:BC732,BC732)-1)</f>
        <v/>
      </c>
      <c r="BC732" s="139" t="str">
        <f t="shared" si="1207"/>
        <v/>
      </c>
      <c r="BD732" s="46" t="str">
        <f t="shared" si="1208"/>
        <v/>
      </c>
      <c r="BE732" s="46" t="str">
        <f t="shared" si="1209"/>
        <v/>
      </c>
      <c r="BF732" s="46" t="str">
        <f t="shared" si="1210"/>
        <v/>
      </c>
      <c r="BG732" s="4" t="str">
        <f t="shared" si="1211"/>
        <v/>
      </c>
      <c r="BH732" s="180" t="str">
        <f t="shared" si="1212"/>
        <v/>
      </c>
      <c r="BI732" s="16" t="str">
        <f t="shared" si="1213"/>
        <v/>
      </c>
      <c r="BJ732" s="52" t="str">
        <f>IF(BI732="","",IF(W732="","",IF(AND(K732=$K$1,$K$1&lt;&gt;""),$BT$2,IFERROR(IF(INDEX(価格設定!$D$5:$D$1048576,MATCH(Q732,価格設定!$B$5:$B$1048576,0),0)=価格設定!$D$3,$BT$2,$BS$2),$BS$2))))</f>
        <v/>
      </c>
      <c r="BK732" s="16" t="str">
        <f>IF(BI732="","",IF(COUNTIF($BI$3:BI732,BI732)=1,1,IF(AND(BI731=BI732,BH732=""),BK731,COUNTIF($BH$3:BH732,BH732))))</f>
        <v/>
      </c>
      <c r="BL732" s="52" t="str">
        <f t="shared" si="1214"/>
        <v/>
      </c>
      <c r="BM732" s="52" t="str">
        <f t="shared" si="1215"/>
        <v/>
      </c>
      <c r="BN732" s="119" t="str">
        <f t="shared" si="1216"/>
        <v/>
      </c>
      <c r="BO732" s="119" t="str">
        <f t="shared" si="1217"/>
        <v/>
      </c>
      <c r="BP732" s="17" t="str">
        <f t="shared" si="1218"/>
        <v/>
      </c>
      <c r="BQ732" s="17" t="str">
        <f t="shared" si="1219"/>
        <v/>
      </c>
      <c r="BR732" s="17" t="str">
        <f>IF(OR(BP732="",COUNTIF($BO$3:BO732,BO732)&lt;&gt;1),"",SUMIF(BO$3:BO$1048576,BO732,BP$3:BP$1048576))</f>
        <v/>
      </c>
      <c r="BS732" s="17" t="str">
        <f t="shared" si="1220"/>
        <v/>
      </c>
      <c r="BT732" s="17" t="str">
        <f t="shared" si="1221"/>
        <v/>
      </c>
      <c r="BU732" s="17" t="str">
        <f t="shared" si="1222"/>
        <v/>
      </c>
      <c r="BV732" s="24" t="str">
        <f t="shared" si="1223"/>
        <v/>
      </c>
      <c r="BW732" s="24" t="str">
        <f t="shared" si="1224"/>
        <v/>
      </c>
      <c r="BX732" s="24" t="str">
        <f t="shared" si="1225"/>
        <v/>
      </c>
      <c r="BY732" s="26" t="str">
        <f t="shared" si="1226"/>
        <v/>
      </c>
      <c r="BZ732" s="26" t="str">
        <f t="shared" si="1227"/>
        <v/>
      </c>
      <c r="CA732" s="26" t="str">
        <f t="shared" si="1228"/>
        <v/>
      </c>
      <c r="CB732" s="66" t="str">
        <f t="shared" si="1229"/>
        <v/>
      </c>
      <c r="CC732" s="65" t="str">
        <f t="shared" si="1230"/>
        <v/>
      </c>
      <c r="CD732" s="26" t="str">
        <f t="shared" si="1231"/>
        <v/>
      </c>
      <c r="CE732" s="26" t="str">
        <f t="shared" si="1232"/>
        <v/>
      </c>
      <c r="CF732" s="193" t="str">
        <f t="shared" si="1233"/>
        <v/>
      </c>
      <c r="CG732" s="193" t="str">
        <f t="shared" si="1234"/>
        <v/>
      </c>
      <c r="CH732" s="26" t="str">
        <f t="shared" si="1235"/>
        <v/>
      </c>
      <c r="CI732" s="26" t="str">
        <f t="shared" si="1236"/>
        <v/>
      </c>
      <c r="CJ732" s="65" t="str">
        <f t="shared" si="1237"/>
        <v/>
      </c>
      <c r="CK732" s="65" t="str">
        <f t="shared" si="1238"/>
        <v/>
      </c>
      <c r="CL732" s="64" t="str">
        <f t="shared" si="1239"/>
        <v/>
      </c>
      <c r="CM732" s="64" t="str">
        <f t="shared" si="1240"/>
        <v/>
      </c>
      <c r="CN732" s="65" t="str">
        <f t="shared" si="1241"/>
        <v/>
      </c>
      <c r="CP732" s="63" t="str">
        <f>IF(BH732="","",MAX($CP$3:CP731)+1)</f>
        <v/>
      </c>
      <c r="CQ732" s="24" t="str">
        <f t="shared" si="1242"/>
        <v/>
      </c>
      <c r="CR732" s="24" t="str">
        <f t="shared" si="1243"/>
        <v/>
      </c>
      <c r="CS732" s="24" t="str">
        <f t="shared" si="1244"/>
        <v/>
      </c>
      <c r="CT732" s="58" t="str">
        <f>IF(BO732="","",COUNTIF($BO$3:BO732,BO732)&amp;"@"&amp;BO732)</f>
        <v/>
      </c>
      <c r="CU732" s="16" t="str">
        <f t="shared" si="1182"/>
        <v/>
      </c>
      <c r="CV732" s="63" t="str">
        <f t="shared" si="1245"/>
        <v/>
      </c>
      <c r="CW732" s="16" t="str">
        <f t="shared" si="1246"/>
        <v/>
      </c>
      <c r="CX732" s="16" t="str">
        <f t="shared" si="1247"/>
        <v/>
      </c>
      <c r="CY732" s="16" t="str">
        <f t="shared" si="1248"/>
        <v/>
      </c>
      <c r="CZ732" s="85" t="str">
        <f t="shared" si="1249"/>
        <v/>
      </c>
      <c r="DA732" s="16" t="str">
        <f t="shared" si="1250"/>
        <v/>
      </c>
      <c r="DB732" s="16" t="str">
        <f t="shared" si="1251"/>
        <v/>
      </c>
      <c r="DC732" s="28" t="str">
        <f>IF(CP732="","",$DC$1&amp;(INDEX(価格設定!D$1:XFD$3,ROW(価格設定!$D$3),MATCH($AW732,価格設定!D$1:XFD$1,1))*100)&amp;"%")</f>
        <v/>
      </c>
      <c r="DD732" s="28" t="str">
        <f>IF(CP732="","",$DD$1&amp;(INDEX(価格設定!D$1:XFD$3,ROW(価格設定!$D$2),MATCH($AW732,価格設定!D$1:XFD$1,1))*100)&amp;"%")</f>
        <v/>
      </c>
      <c r="DE732" s="29" t="str">
        <f t="shared" si="1252"/>
        <v/>
      </c>
      <c r="DG732" s="58" t="str">
        <f t="shared" si="1253"/>
        <v/>
      </c>
      <c r="DH732" s="58" t="str">
        <f t="shared" si="1254"/>
        <v/>
      </c>
      <c r="DI732" s="58" t="str">
        <f t="shared" si="1255"/>
        <v/>
      </c>
      <c r="DJ732" s="85" t="str">
        <f t="shared" si="1256"/>
        <v/>
      </c>
      <c r="DL732" s="58" t="str">
        <f>IF(COUNTIF(DG$3:DG$1048576,DG732)=COUNTIF($DG$3:$DG732,DG732),DG732,"")</f>
        <v/>
      </c>
      <c r="DM732" s="85" t="str">
        <f t="shared" si="1257"/>
        <v/>
      </c>
      <c r="DN732" s="85" t="str">
        <f t="shared" si="1183"/>
        <v/>
      </c>
      <c r="DO732" s="85" t="str">
        <f t="shared" si="1183"/>
        <v/>
      </c>
      <c r="DP732" s="303"/>
      <c r="DQ732" s="17" t="str">
        <f t="shared" si="1184"/>
        <v/>
      </c>
      <c r="DR732" s="17" t="str">
        <f t="shared" si="1185"/>
        <v/>
      </c>
      <c r="DS732" s="17" t="str">
        <f t="shared" si="1186"/>
        <v/>
      </c>
      <c r="DU732" s="16" t="str">
        <f t="shared" si="1258"/>
        <v/>
      </c>
      <c r="DV732" s="16" t="str">
        <f>IF(DU732="","",COUNT($DU$3:DU732))</f>
        <v/>
      </c>
      <c r="DW732" s="16" t="str">
        <f t="shared" si="1259"/>
        <v/>
      </c>
      <c r="DX732" s="16" t="str">
        <f t="shared" si="1260"/>
        <v/>
      </c>
      <c r="DY732" s="16" t="str">
        <f>IF(DZ732="","",COUNTIF(DZ$3:DZ732,DZ732))</f>
        <v/>
      </c>
      <c r="DZ732" s="16" t="str">
        <f t="shared" si="1261"/>
        <v/>
      </c>
      <c r="EA732" s="16" t="str">
        <f t="shared" si="1262"/>
        <v/>
      </c>
      <c r="EB732" s="16" t="str">
        <f t="shared" si="1263"/>
        <v/>
      </c>
      <c r="EC732" s="16" t="str">
        <f t="shared" si="1264"/>
        <v/>
      </c>
      <c r="ED732" s="16" t="str">
        <f t="shared" si="1265"/>
        <v/>
      </c>
      <c r="EE732" s="16" t="str">
        <f t="shared" si="1266"/>
        <v/>
      </c>
      <c r="EF732" s="16" t="str">
        <f t="shared" si="1267"/>
        <v/>
      </c>
      <c r="EG732" s="16" t="str">
        <f t="shared" si="1268"/>
        <v/>
      </c>
      <c r="EH732" s="16" t="str">
        <f t="shared" si="1269"/>
        <v/>
      </c>
      <c r="EI732" s="16" t="str">
        <f t="shared" si="1270"/>
        <v/>
      </c>
      <c r="EJ732" s="16" t="str">
        <f t="shared" si="1271"/>
        <v/>
      </c>
      <c r="EK732" s="16" t="str">
        <f t="shared" si="1272"/>
        <v/>
      </c>
      <c r="EL732" s="58" t="str">
        <f t="shared" si="1273"/>
        <v/>
      </c>
      <c r="EM732" s="58" t="str">
        <f>IF(OR($DZ732="",CR732=""),IF($EL732="","",$EL732),IF(OR(CR732="なし",CR732=0),領収書!$H$1,CR732))</f>
        <v/>
      </c>
      <c r="EN732" s="58" t="str">
        <f>IF(OR($DZ732="",CS732=""),IF($EL732="","",$EL732),IF(OR(CS732="なし",CS732=0),入力!$EN$1,CS732))</f>
        <v/>
      </c>
      <c r="EO732" s="63" t="str">
        <f t="shared" si="1274"/>
        <v/>
      </c>
      <c r="EP732" s="63" t="str">
        <f t="shared" si="1275"/>
        <v/>
      </c>
      <c r="ER732" s="16" t="str">
        <f>IF(AND(COUNTIF($ET$3:ET732,ET732)=1,ET732&lt;&gt;""),MAX($ER$3:ER731)+1,"")</f>
        <v/>
      </c>
      <c r="ES732" s="16" t="str">
        <f>IF(価格設定!B734="","",価格設定!B734)</f>
        <v/>
      </c>
      <c r="ET732" s="16" t="str">
        <f>IF(価格設定!C734="","",価格設定!C734)</f>
        <v/>
      </c>
      <c r="EV732" s="16" t="str">
        <f t="shared" si="1187"/>
        <v/>
      </c>
      <c r="EW732" s="16" t="str">
        <f t="shared" si="1276"/>
        <v/>
      </c>
    </row>
    <row r="733" spans="1:153" ht="30" customHeight="1" x14ac:dyDescent="0.2">
      <c r="A733" s="225"/>
      <c r="B733" s="212"/>
      <c r="C733" s="221"/>
      <c r="D733" s="164"/>
      <c r="E733" s="165"/>
      <c r="F733" s="166"/>
      <c r="G733" s="167"/>
      <c r="H733" s="179"/>
      <c r="I733" s="306"/>
      <c r="J733" s="169"/>
      <c r="K733" s="179"/>
      <c r="L733" s="186"/>
      <c r="M733" s="186"/>
      <c r="N733" s="168"/>
      <c r="O733" s="170"/>
      <c r="P733" s="212"/>
      <c r="Q733" s="179" t="str">
        <f>IFERROR(IF(H733="","",IFERROR(INDEX(価格設定!$B$5:$B$1048576,MATCH(H733,価格設定!$B$5:$B$1048576,0),0),INDEX(価格設定!$B$5:$B$1048576,MATCH("*"&amp;H733&amp;"*",価格設定!$B$5:$B$1048576,0),0))),H733)</f>
        <v/>
      </c>
      <c r="R733" s="250" t="str">
        <f>IFERROR(IF(Q733="",IF(K733="","",K733),IF(K733="",IF(INDEX(価格設定!$C$5:$C$1048576,MATCH(Q733,価格設定!$B$5:$B$1048576,0),0)=0,"",INDEX(価格設定!$C$5:$C$1048576,MATCH(Q733,価格設定!$B$5:$B$1048576,0),0)),IF(K733="なし","",K733))),"")</f>
        <v/>
      </c>
      <c r="S733" s="308" t="str">
        <f t="shared" si="1188"/>
        <v/>
      </c>
      <c r="T733" s="126" t="str">
        <f>IFERROR(IF(J733="",IF(INDEX(価格設定!$E$5:$R$1048576,MATCH($Q733,価格設定!B$5:B$1048576,0),MATCH($AW733,価格設定!E$1:X$1,1))=0,"",INDEX(価格設定!$E$5:$R$1048576,MATCH($Q733,価格設定!B$5:B$1048576,0),MATCH($AW733,価格設定!E$1:X$1,1))),J733),"")</f>
        <v/>
      </c>
      <c r="U733" s="126" t="str">
        <f t="shared" si="1189"/>
        <v/>
      </c>
      <c r="V733" s="132" t="str">
        <f t="shared" si="1190"/>
        <v/>
      </c>
      <c r="W733" s="127" t="str">
        <f>IFERROR(IF(OR(T733="",T733&lt;0),"",IFERROR(INDEX(価格設定!E$2:X$3,IF(AND(K733=$K$1,$K$1&lt;&gt;""),ROW(価格設定!$D$3)-1,MATCH(INDEX(価格設定!$D$5:$D$1048576,MATCH(Q733,価格設定!$B$5:$B$1048576,0),0),価格設定!$D$2:$D$3,0)),MATCH($AW733,価格設定!E$1:X$1,1)),INDEX(価格設定!E$2:X$2,0,MATCH($AW733,価格設定!E$1:X$1,1)))),"")</f>
        <v/>
      </c>
      <c r="X733" s="126" t="str">
        <f t="shared" si="1181"/>
        <v/>
      </c>
      <c r="Y733" s="128" t="str">
        <f t="shared" si="1191"/>
        <v/>
      </c>
      <c r="Z733" s="126" t="str">
        <f t="shared" si="1192"/>
        <v/>
      </c>
      <c r="AA733" s="129" t="str">
        <f t="shared" si="1193"/>
        <v/>
      </c>
      <c r="AB733" s="126" t="str">
        <f t="shared" si="1194"/>
        <v/>
      </c>
      <c r="AC733" s="280" t="str">
        <f t="shared" si="1195"/>
        <v/>
      </c>
      <c r="AD733" s="15"/>
      <c r="AE733" s="204" t="str">
        <f>IF(AF733="","",COUNT($AF$3:AF733))</f>
        <v/>
      </c>
      <c r="AF733" s="206" t="str">
        <f t="shared" si="1196"/>
        <v/>
      </c>
      <c r="AG733" s="204" t="str">
        <f t="shared" si="1197"/>
        <v/>
      </c>
      <c r="AH733" s="204" t="str">
        <f t="shared" si="1198"/>
        <v/>
      </c>
      <c r="AI733" s="287"/>
      <c r="AJ733" s="15"/>
      <c r="AK733" s="138" t="str">
        <f t="shared" si="1199"/>
        <v/>
      </c>
      <c r="AL733" s="131" t="str">
        <f t="shared" si="1200"/>
        <v/>
      </c>
      <c r="AM733" s="131" t="str">
        <f t="shared" si="1201"/>
        <v/>
      </c>
      <c r="AN733" s="313" t="str">
        <f t="shared" si="1202"/>
        <v/>
      </c>
      <c r="AO733" s="316" t="str">
        <f t="shared" si="1203"/>
        <v/>
      </c>
      <c r="AP733" s="18"/>
      <c r="AQ733" s="3" t="str">
        <f>IF(F733="","",MAX($AQ$3:AQ732)+1)</f>
        <v/>
      </c>
      <c r="AR733" s="3" t="str">
        <f>IF(OR(AQ733="",BB733=""),"",MAX($AR$3:AR732)+1)</f>
        <v/>
      </c>
      <c r="AS733" s="3" t="str">
        <f>IF(CQ733="","",RANK(CQ733,CQ$3:CQ$1048576,1)+COUNTIF($CQ$3:CQ733,CQ733)-1)</f>
        <v/>
      </c>
      <c r="AT733" s="21" t="str">
        <f>IF(C733="",IF(OR(AND($H733&lt;&gt;"",C733=""),AND($F732=$F733,$AZ733&lt;&gt;""),COUNTA($H$3:$H$1048576,#REF!,$F$3:$F$1048576)&gt;COUNTA($H$3:$H733,#REF!,$F$3:$F733),$AZ733&lt;&gt;""),INDEX(AT$3:AT$1048576,MATCH(MAX($AQ$3:$AQ732),$AQ$3:$AQ$1048576,0),0),""),C733)</f>
        <v/>
      </c>
      <c r="AU733" s="21" t="str">
        <f>IF(D733="",IF(OR(AND($H733&lt;&gt;"",D733=""),AND($F732=$F733,$AZ733&lt;&gt;""),COUNTA($H$3:$H$1048576,#REF!,$F$3:$F$1048576)&gt;COUNTA($H$3:$H733,#REF!,$F$3:$F733),$AZ733&lt;&gt;""),INDEX(AU$3:AU$1048576,MATCH(MAX($AQ$3:$AQ732),$AQ$3:$AQ$1048576,0),0),""),D733)</f>
        <v/>
      </c>
      <c r="AV733" s="21" t="str">
        <f>IF(E733="",IF(OR(AND($H733&lt;&gt;"",E733=""),AND($F732=$F733,$AZ733&lt;&gt;""),COUNTA($H$3:$H$1048576,#REF!,$F$3:$F$1048576)&gt;COUNTA($H$3:$H733,#REF!,$F$3:$F733),$AZ733&lt;&gt;""),INDEX(AV$3:AV$1048576,MATCH(MAX($AQ$3:$AQ732),$AQ$3:$AQ$1048576,0),0),""),E733)</f>
        <v/>
      </c>
      <c r="AW733" s="24" t="str">
        <f t="shared" si="1204"/>
        <v/>
      </c>
      <c r="AX733" s="13" t="str">
        <f t="shared" si="1205"/>
        <v/>
      </c>
      <c r="AY733" s="4" t="str">
        <f t="shared" si="1206"/>
        <v/>
      </c>
      <c r="AZ733" s="4" t="str">
        <f>IF(AX733="",IF(OR(AND(H733&lt;&gt;"",F733=""),COUNTA($H$3:$H$1048576)&gt;COUNTA($H$3:$H733)),INDEX(AX$3:AX733,MATCH(MAX($AQ$3:AQ733),AQ$3:AQ733,0),0),""),AX733)</f>
        <v/>
      </c>
      <c r="BA733" s="4" t="str">
        <f>IF(AY733="",IF(AND(H733&lt;&gt;"",F733=""),INDEX(AY$3:AY733,MATCH(MAX($AQ$3:AQ733),AQ$3:AQ733,0),0),""),AY733)</f>
        <v/>
      </c>
      <c r="BB733" s="82" t="str">
        <f>IF(BC733="","",RANK(BC733,BC$3:BC$1048576,1)+COUNTIF($BC$3:BC733,BC733)-1)</f>
        <v/>
      </c>
      <c r="BC733" s="139" t="str">
        <f t="shared" si="1207"/>
        <v/>
      </c>
      <c r="BD733" s="46" t="str">
        <f t="shared" si="1208"/>
        <v/>
      </c>
      <c r="BE733" s="46" t="str">
        <f t="shared" si="1209"/>
        <v/>
      </c>
      <c r="BF733" s="46" t="str">
        <f t="shared" si="1210"/>
        <v/>
      </c>
      <c r="BG733" s="4" t="str">
        <f t="shared" si="1211"/>
        <v/>
      </c>
      <c r="BH733" s="180" t="str">
        <f t="shared" si="1212"/>
        <v/>
      </c>
      <c r="BI733" s="16" t="str">
        <f t="shared" si="1213"/>
        <v/>
      </c>
      <c r="BJ733" s="52" t="str">
        <f>IF(BI733="","",IF(W733="","",IF(AND(K733=$K$1,$K$1&lt;&gt;""),$BT$2,IFERROR(IF(INDEX(価格設定!$D$5:$D$1048576,MATCH(Q733,価格設定!$B$5:$B$1048576,0),0)=価格設定!$D$3,$BT$2,$BS$2),$BS$2))))</f>
        <v/>
      </c>
      <c r="BK733" s="16" t="str">
        <f>IF(BI733="","",IF(COUNTIF($BI$3:BI733,BI733)=1,1,IF(AND(BI732=BI733,BH733=""),BK732,COUNTIF($BH$3:BH733,BH733))))</f>
        <v/>
      </c>
      <c r="BL733" s="52" t="str">
        <f t="shared" si="1214"/>
        <v/>
      </c>
      <c r="BM733" s="52" t="str">
        <f t="shared" si="1215"/>
        <v/>
      </c>
      <c r="BN733" s="119" t="str">
        <f t="shared" si="1216"/>
        <v/>
      </c>
      <c r="BO733" s="119" t="str">
        <f t="shared" si="1217"/>
        <v/>
      </c>
      <c r="BP733" s="17" t="str">
        <f t="shared" si="1218"/>
        <v/>
      </c>
      <c r="BQ733" s="17" t="str">
        <f t="shared" si="1219"/>
        <v/>
      </c>
      <c r="BR733" s="17" t="str">
        <f>IF(OR(BP733="",COUNTIF($BO$3:BO733,BO733)&lt;&gt;1),"",SUMIF(BO$3:BO$1048576,BO733,BP$3:BP$1048576))</f>
        <v/>
      </c>
      <c r="BS733" s="17" t="str">
        <f t="shared" si="1220"/>
        <v/>
      </c>
      <c r="BT733" s="17" t="str">
        <f t="shared" si="1221"/>
        <v/>
      </c>
      <c r="BU733" s="17" t="str">
        <f t="shared" si="1222"/>
        <v/>
      </c>
      <c r="BV733" s="24" t="str">
        <f t="shared" si="1223"/>
        <v/>
      </c>
      <c r="BW733" s="24" t="str">
        <f t="shared" si="1224"/>
        <v/>
      </c>
      <c r="BX733" s="24" t="str">
        <f t="shared" si="1225"/>
        <v/>
      </c>
      <c r="BY733" s="26" t="str">
        <f t="shared" si="1226"/>
        <v/>
      </c>
      <c r="BZ733" s="26" t="str">
        <f t="shared" si="1227"/>
        <v/>
      </c>
      <c r="CA733" s="26" t="str">
        <f t="shared" si="1228"/>
        <v/>
      </c>
      <c r="CB733" s="66" t="str">
        <f t="shared" si="1229"/>
        <v/>
      </c>
      <c r="CC733" s="65" t="str">
        <f t="shared" si="1230"/>
        <v/>
      </c>
      <c r="CD733" s="26" t="str">
        <f t="shared" si="1231"/>
        <v/>
      </c>
      <c r="CE733" s="26" t="str">
        <f t="shared" si="1232"/>
        <v/>
      </c>
      <c r="CF733" s="193" t="str">
        <f t="shared" si="1233"/>
        <v/>
      </c>
      <c r="CG733" s="193" t="str">
        <f t="shared" si="1234"/>
        <v/>
      </c>
      <c r="CH733" s="26" t="str">
        <f t="shared" si="1235"/>
        <v/>
      </c>
      <c r="CI733" s="26" t="str">
        <f t="shared" si="1236"/>
        <v/>
      </c>
      <c r="CJ733" s="65" t="str">
        <f t="shared" si="1237"/>
        <v/>
      </c>
      <c r="CK733" s="65" t="str">
        <f t="shared" si="1238"/>
        <v/>
      </c>
      <c r="CL733" s="64" t="str">
        <f t="shared" si="1239"/>
        <v/>
      </c>
      <c r="CM733" s="64" t="str">
        <f t="shared" si="1240"/>
        <v/>
      </c>
      <c r="CN733" s="65" t="str">
        <f t="shared" si="1241"/>
        <v/>
      </c>
      <c r="CP733" s="63" t="str">
        <f>IF(BH733="","",MAX($CP$3:CP732)+1)</f>
        <v/>
      </c>
      <c r="CQ733" s="24" t="str">
        <f t="shared" si="1242"/>
        <v/>
      </c>
      <c r="CR733" s="24" t="str">
        <f t="shared" si="1243"/>
        <v/>
      </c>
      <c r="CS733" s="24" t="str">
        <f t="shared" si="1244"/>
        <v/>
      </c>
      <c r="CT733" s="58" t="str">
        <f>IF(BO733="","",COUNTIF($BO$3:BO733,BO733)&amp;"@"&amp;BO733)</f>
        <v/>
      </c>
      <c r="CU733" s="16" t="str">
        <f t="shared" si="1182"/>
        <v/>
      </c>
      <c r="CV733" s="63" t="str">
        <f t="shared" si="1245"/>
        <v/>
      </c>
      <c r="CW733" s="16" t="str">
        <f t="shared" si="1246"/>
        <v/>
      </c>
      <c r="CX733" s="16" t="str">
        <f t="shared" si="1247"/>
        <v/>
      </c>
      <c r="CY733" s="16" t="str">
        <f t="shared" si="1248"/>
        <v/>
      </c>
      <c r="CZ733" s="85" t="str">
        <f t="shared" si="1249"/>
        <v/>
      </c>
      <c r="DA733" s="16" t="str">
        <f t="shared" si="1250"/>
        <v/>
      </c>
      <c r="DB733" s="16" t="str">
        <f t="shared" si="1251"/>
        <v/>
      </c>
      <c r="DC733" s="28" t="str">
        <f>IF(CP733="","",$DC$1&amp;(INDEX(価格設定!D$1:XFD$3,ROW(価格設定!$D$3),MATCH($AW733,価格設定!D$1:XFD$1,1))*100)&amp;"%")</f>
        <v/>
      </c>
      <c r="DD733" s="28" t="str">
        <f>IF(CP733="","",$DD$1&amp;(INDEX(価格設定!D$1:XFD$3,ROW(価格設定!$D$2),MATCH($AW733,価格設定!D$1:XFD$1,1))*100)&amp;"%")</f>
        <v/>
      </c>
      <c r="DE733" s="29" t="str">
        <f t="shared" si="1252"/>
        <v/>
      </c>
      <c r="DG733" s="58" t="str">
        <f t="shared" si="1253"/>
        <v/>
      </c>
      <c r="DH733" s="58" t="str">
        <f t="shared" si="1254"/>
        <v/>
      </c>
      <c r="DI733" s="58" t="str">
        <f t="shared" si="1255"/>
        <v/>
      </c>
      <c r="DJ733" s="85" t="str">
        <f t="shared" si="1256"/>
        <v/>
      </c>
      <c r="DL733" s="58" t="str">
        <f>IF(COUNTIF(DG$3:DG$1048576,DG733)=COUNTIF($DG$3:$DG733,DG733),DG733,"")</f>
        <v/>
      </c>
      <c r="DM733" s="85" t="str">
        <f t="shared" si="1257"/>
        <v/>
      </c>
      <c r="DN733" s="85" t="str">
        <f t="shared" si="1183"/>
        <v/>
      </c>
      <c r="DO733" s="85" t="str">
        <f t="shared" si="1183"/>
        <v/>
      </c>
      <c r="DP733" s="303"/>
      <c r="DQ733" s="17" t="str">
        <f t="shared" si="1184"/>
        <v/>
      </c>
      <c r="DR733" s="17" t="str">
        <f t="shared" si="1185"/>
        <v/>
      </c>
      <c r="DS733" s="17" t="str">
        <f t="shared" si="1186"/>
        <v/>
      </c>
      <c r="DU733" s="16" t="str">
        <f t="shared" si="1258"/>
        <v/>
      </c>
      <c r="DV733" s="16" t="str">
        <f>IF(DU733="","",COUNT($DU$3:DU733))</f>
        <v/>
      </c>
      <c r="DW733" s="16" t="str">
        <f t="shared" si="1259"/>
        <v/>
      </c>
      <c r="DX733" s="16" t="str">
        <f t="shared" si="1260"/>
        <v/>
      </c>
      <c r="DY733" s="16" t="str">
        <f>IF(DZ733="","",COUNTIF(DZ$3:DZ733,DZ733))</f>
        <v/>
      </c>
      <c r="DZ733" s="16" t="str">
        <f t="shared" si="1261"/>
        <v/>
      </c>
      <c r="EA733" s="16" t="str">
        <f t="shared" si="1262"/>
        <v/>
      </c>
      <c r="EB733" s="16" t="str">
        <f t="shared" si="1263"/>
        <v/>
      </c>
      <c r="EC733" s="16" t="str">
        <f t="shared" si="1264"/>
        <v/>
      </c>
      <c r="ED733" s="16" t="str">
        <f t="shared" si="1265"/>
        <v/>
      </c>
      <c r="EE733" s="16" t="str">
        <f t="shared" si="1266"/>
        <v/>
      </c>
      <c r="EF733" s="16" t="str">
        <f t="shared" si="1267"/>
        <v/>
      </c>
      <c r="EG733" s="16" t="str">
        <f t="shared" si="1268"/>
        <v/>
      </c>
      <c r="EH733" s="16" t="str">
        <f t="shared" si="1269"/>
        <v/>
      </c>
      <c r="EI733" s="16" t="str">
        <f t="shared" si="1270"/>
        <v/>
      </c>
      <c r="EJ733" s="16" t="str">
        <f t="shared" si="1271"/>
        <v/>
      </c>
      <c r="EK733" s="16" t="str">
        <f t="shared" si="1272"/>
        <v/>
      </c>
      <c r="EL733" s="58" t="str">
        <f t="shared" si="1273"/>
        <v/>
      </c>
      <c r="EM733" s="58" t="str">
        <f>IF(OR($DZ733="",CR733=""),IF($EL733="","",$EL733),IF(OR(CR733="なし",CR733=0),領収書!$H$1,CR733))</f>
        <v/>
      </c>
      <c r="EN733" s="58" t="str">
        <f>IF(OR($DZ733="",CS733=""),IF($EL733="","",$EL733),IF(OR(CS733="なし",CS733=0),入力!$EN$1,CS733))</f>
        <v/>
      </c>
      <c r="EO733" s="63" t="str">
        <f t="shared" si="1274"/>
        <v/>
      </c>
      <c r="EP733" s="63" t="str">
        <f t="shared" si="1275"/>
        <v/>
      </c>
      <c r="ER733" s="16" t="str">
        <f>IF(AND(COUNTIF($ET$3:ET733,ET733)=1,ET733&lt;&gt;""),MAX($ER$3:ER732)+1,"")</f>
        <v/>
      </c>
      <c r="ES733" s="16" t="str">
        <f>IF(価格設定!B735="","",価格設定!B735)</f>
        <v/>
      </c>
      <c r="ET733" s="16" t="str">
        <f>IF(価格設定!C735="","",価格設定!C735)</f>
        <v/>
      </c>
      <c r="EV733" s="16" t="str">
        <f t="shared" si="1187"/>
        <v/>
      </c>
      <c r="EW733" s="16" t="str">
        <f t="shared" si="1276"/>
        <v/>
      </c>
    </row>
    <row r="734" spans="1:153" ht="30" customHeight="1" x14ac:dyDescent="0.2">
      <c r="A734" s="225"/>
      <c r="B734" s="212"/>
      <c r="C734" s="221"/>
      <c r="D734" s="164"/>
      <c r="E734" s="165"/>
      <c r="F734" s="166"/>
      <c r="G734" s="167"/>
      <c r="H734" s="179"/>
      <c r="I734" s="306"/>
      <c r="J734" s="169"/>
      <c r="K734" s="179"/>
      <c r="L734" s="186"/>
      <c r="M734" s="186"/>
      <c r="N734" s="168"/>
      <c r="O734" s="170"/>
      <c r="P734" s="212"/>
      <c r="Q734" s="179" t="str">
        <f>IFERROR(IF(H734="","",IFERROR(INDEX(価格設定!$B$5:$B$1048576,MATCH(H734,価格設定!$B$5:$B$1048576,0),0),INDEX(価格設定!$B$5:$B$1048576,MATCH("*"&amp;H734&amp;"*",価格設定!$B$5:$B$1048576,0),0))),H734)</f>
        <v/>
      </c>
      <c r="R734" s="250" t="str">
        <f>IFERROR(IF(Q734="",IF(K734="","",K734),IF(K734="",IF(INDEX(価格設定!$C$5:$C$1048576,MATCH(Q734,価格設定!$B$5:$B$1048576,0),0)=0,"",INDEX(価格設定!$C$5:$C$1048576,MATCH(Q734,価格設定!$B$5:$B$1048576,0),0)),IF(K734="なし","",K734))),"")</f>
        <v/>
      </c>
      <c r="S734" s="308" t="str">
        <f t="shared" si="1188"/>
        <v/>
      </c>
      <c r="T734" s="126" t="str">
        <f>IFERROR(IF(J734="",IF(INDEX(価格設定!$E$5:$R$1048576,MATCH($Q734,価格設定!B$5:B$1048576,0),MATCH($AW734,価格設定!E$1:X$1,1))=0,"",INDEX(価格設定!$E$5:$R$1048576,MATCH($Q734,価格設定!B$5:B$1048576,0),MATCH($AW734,価格設定!E$1:X$1,1))),J734),"")</f>
        <v/>
      </c>
      <c r="U734" s="126" t="str">
        <f t="shared" si="1189"/>
        <v/>
      </c>
      <c r="V734" s="132" t="str">
        <f t="shared" si="1190"/>
        <v/>
      </c>
      <c r="W734" s="127" t="str">
        <f>IFERROR(IF(OR(T734="",T734&lt;0),"",IFERROR(INDEX(価格設定!E$2:X$3,IF(AND(K734=$K$1,$K$1&lt;&gt;""),ROW(価格設定!$D$3)-1,MATCH(INDEX(価格設定!$D$5:$D$1048576,MATCH(Q734,価格設定!$B$5:$B$1048576,0),0),価格設定!$D$2:$D$3,0)),MATCH($AW734,価格設定!E$1:X$1,1)),INDEX(価格設定!E$2:X$2,0,MATCH($AW734,価格設定!E$1:X$1,1)))),"")</f>
        <v/>
      </c>
      <c r="X734" s="126" t="str">
        <f t="shared" si="1181"/>
        <v/>
      </c>
      <c r="Y734" s="128" t="str">
        <f t="shared" si="1191"/>
        <v/>
      </c>
      <c r="Z734" s="126" t="str">
        <f t="shared" si="1192"/>
        <v/>
      </c>
      <c r="AA734" s="129" t="str">
        <f t="shared" si="1193"/>
        <v/>
      </c>
      <c r="AB734" s="126" t="str">
        <f t="shared" si="1194"/>
        <v/>
      </c>
      <c r="AC734" s="280" t="str">
        <f t="shared" si="1195"/>
        <v/>
      </c>
      <c r="AD734" s="15"/>
      <c r="AE734" s="204" t="str">
        <f>IF(AF734="","",COUNT($AF$3:AF734))</f>
        <v/>
      </c>
      <c r="AF734" s="206" t="str">
        <f t="shared" si="1196"/>
        <v/>
      </c>
      <c r="AG734" s="204" t="str">
        <f t="shared" si="1197"/>
        <v/>
      </c>
      <c r="AH734" s="204" t="str">
        <f t="shared" si="1198"/>
        <v/>
      </c>
      <c r="AI734" s="287"/>
      <c r="AJ734" s="15"/>
      <c r="AK734" s="138" t="str">
        <f t="shared" si="1199"/>
        <v/>
      </c>
      <c r="AL734" s="131" t="str">
        <f t="shared" si="1200"/>
        <v/>
      </c>
      <c r="AM734" s="131" t="str">
        <f t="shared" si="1201"/>
        <v/>
      </c>
      <c r="AN734" s="313" t="str">
        <f t="shared" si="1202"/>
        <v/>
      </c>
      <c r="AO734" s="316" t="str">
        <f t="shared" si="1203"/>
        <v/>
      </c>
      <c r="AP734" s="18"/>
      <c r="AQ734" s="3" t="str">
        <f>IF(F734="","",MAX($AQ$3:AQ733)+1)</f>
        <v/>
      </c>
      <c r="AR734" s="3" t="str">
        <f>IF(OR(AQ734="",BB734=""),"",MAX($AR$3:AR733)+1)</f>
        <v/>
      </c>
      <c r="AS734" s="3" t="str">
        <f>IF(CQ734="","",RANK(CQ734,CQ$3:CQ$1048576,1)+COUNTIF($CQ$3:CQ734,CQ734)-1)</f>
        <v/>
      </c>
      <c r="AT734" s="21" t="str">
        <f>IF(C734="",IF(OR(AND($H734&lt;&gt;"",C734=""),AND($F733=$F734,$AZ734&lt;&gt;""),COUNTA($H$3:$H$1048576,#REF!,$F$3:$F$1048576)&gt;COUNTA($H$3:$H734,#REF!,$F$3:$F734),$AZ734&lt;&gt;""),INDEX(AT$3:AT$1048576,MATCH(MAX($AQ$3:$AQ733),$AQ$3:$AQ$1048576,0),0),""),C734)</f>
        <v/>
      </c>
      <c r="AU734" s="21" t="str">
        <f>IF(D734="",IF(OR(AND($H734&lt;&gt;"",D734=""),AND($F733=$F734,$AZ734&lt;&gt;""),COUNTA($H$3:$H$1048576,#REF!,$F$3:$F$1048576)&gt;COUNTA($H$3:$H734,#REF!,$F$3:$F734),$AZ734&lt;&gt;""),INDEX(AU$3:AU$1048576,MATCH(MAX($AQ$3:$AQ733),$AQ$3:$AQ$1048576,0),0),""),D734)</f>
        <v/>
      </c>
      <c r="AV734" s="21" t="str">
        <f>IF(E734="",IF(OR(AND($H734&lt;&gt;"",E734=""),AND($F733=$F734,$AZ734&lt;&gt;""),COUNTA($H$3:$H$1048576,#REF!,$F$3:$F$1048576)&gt;COUNTA($H$3:$H734,#REF!,$F$3:$F734),$AZ734&lt;&gt;""),INDEX(AV$3:AV$1048576,MATCH(MAX($AQ$3:$AQ733),$AQ$3:$AQ$1048576,0),0),""),E734)</f>
        <v/>
      </c>
      <c r="AW734" s="24" t="str">
        <f t="shared" si="1204"/>
        <v/>
      </c>
      <c r="AX734" s="13" t="str">
        <f t="shared" si="1205"/>
        <v/>
      </c>
      <c r="AY734" s="4" t="str">
        <f t="shared" si="1206"/>
        <v/>
      </c>
      <c r="AZ734" s="4" t="str">
        <f>IF(AX734="",IF(OR(AND(H734&lt;&gt;"",F734=""),COUNTA($H$3:$H$1048576)&gt;COUNTA($H$3:$H734)),INDEX(AX$3:AX734,MATCH(MAX($AQ$3:AQ734),AQ$3:AQ734,0),0),""),AX734)</f>
        <v/>
      </c>
      <c r="BA734" s="4" t="str">
        <f>IF(AY734="",IF(AND(H734&lt;&gt;"",F734=""),INDEX(AY$3:AY734,MATCH(MAX($AQ$3:AQ734),AQ$3:AQ734,0),0),""),AY734)</f>
        <v/>
      </c>
      <c r="BB734" s="82" t="str">
        <f>IF(BC734="","",RANK(BC734,BC$3:BC$1048576,1)+COUNTIF($BC$3:BC734,BC734)-1)</f>
        <v/>
      </c>
      <c r="BC734" s="139" t="str">
        <f t="shared" si="1207"/>
        <v/>
      </c>
      <c r="BD734" s="46" t="str">
        <f t="shared" si="1208"/>
        <v/>
      </c>
      <c r="BE734" s="46" t="str">
        <f t="shared" si="1209"/>
        <v/>
      </c>
      <c r="BF734" s="46" t="str">
        <f t="shared" si="1210"/>
        <v/>
      </c>
      <c r="BG734" s="4" t="str">
        <f t="shared" si="1211"/>
        <v/>
      </c>
      <c r="BH734" s="180" t="str">
        <f t="shared" si="1212"/>
        <v/>
      </c>
      <c r="BI734" s="16" t="str">
        <f t="shared" si="1213"/>
        <v/>
      </c>
      <c r="BJ734" s="52" t="str">
        <f>IF(BI734="","",IF(W734="","",IF(AND(K734=$K$1,$K$1&lt;&gt;""),$BT$2,IFERROR(IF(INDEX(価格設定!$D$5:$D$1048576,MATCH(Q734,価格設定!$B$5:$B$1048576,0),0)=価格設定!$D$3,$BT$2,$BS$2),$BS$2))))</f>
        <v/>
      </c>
      <c r="BK734" s="16" t="str">
        <f>IF(BI734="","",IF(COUNTIF($BI$3:BI734,BI734)=1,1,IF(AND(BI733=BI734,BH734=""),BK733,COUNTIF($BH$3:BH734,BH734))))</f>
        <v/>
      </c>
      <c r="BL734" s="52" t="str">
        <f t="shared" si="1214"/>
        <v/>
      </c>
      <c r="BM734" s="52" t="str">
        <f t="shared" si="1215"/>
        <v/>
      </c>
      <c r="BN734" s="119" t="str">
        <f t="shared" si="1216"/>
        <v/>
      </c>
      <c r="BO734" s="119" t="str">
        <f t="shared" si="1217"/>
        <v/>
      </c>
      <c r="BP734" s="17" t="str">
        <f t="shared" si="1218"/>
        <v/>
      </c>
      <c r="BQ734" s="17" t="str">
        <f t="shared" si="1219"/>
        <v/>
      </c>
      <c r="BR734" s="17" t="str">
        <f>IF(OR(BP734="",COUNTIF($BO$3:BO734,BO734)&lt;&gt;1),"",SUMIF(BO$3:BO$1048576,BO734,BP$3:BP$1048576))</f>
        <v/>
      </c>
      <c r="BS734" s="17" t="str">
        <f t="shared" si="1220"/>
        <v/>
      </c>
      <c r="BT734" s="17" t="str">
        <f t="shared" si="1221"/>
        <v/>
      </c>
      <c r="BU734" s="17" t="str">
        <f t="shared" si="1222"/>
        <v/>
      </c>
      <c r="BV734" s="24" t="str">
        <f t="shared" si="1223"/>
        <v/>
      </c>
      <c r="BW734" s="24" t="str">
        <f t="shared" si="1224"/>
        <v/>
      </c>
      <c r="BX734" s="24" t="str">
        <f t="shared" si="1225"/>
        <v/>
      </c>
      <c r="BY734" s="26" t="str">
        <f t="shared" si="1226"/>
        <v/>
      </c>
      <c r="BZ734" s="26" t="str">
        <f t="shared" si="1227"/>
        <v/>
      </c>
      <c r="CA734" s="26" t="str">
        <f t="shared" si="1228"/>
        <v/>
      </c>
      <c r="CB734" s="66" t="str">
        <f t="shared" si="1229"/>
        <v/>
      </c>
      <c r="CC734" s="65" t="str">
        <f t="shared" si="1230"/>
        <v/>
      </c>
      <c r="CD734" s="26" t="str">
        <f t="shared" si="1231"/>
        <v/>
      </c>
      <c r="CE734" s="26" t="str">
        <f t="shared" si="1232"/>
        <v/>
      </c>
      <c r="CF734" s="193" t="str">
        <f t="shared" si="1233"/>
        <v/>
      </c>
      <c r="CG734" s="193" t="str">
        <f t="shared" si="1234"/>
        <v/>
      </c>
      <c r="CH734" s="26" t="str">
        <f t="shared" si="1235"/>
        <v/>
      </c>
      <c r="CI734" s="26" t="str">
        <f t="shared" si="1236"/>
        <v/>
      </c>
      <c r="CJ734" s="65" t="str">
        <f t="shared" si="1237"/>
        <v/>
      </c>
      <c r="CK734" s="65" t="str">
        <f t="shared" si="1238"/>
        <v/>
      </c>
      <c r="CL734" s="64" t="str">
        <f t="shared" si="1239"/>
        <v/>
      </c>
      <c r="CM734" s="64" t="str">
        <f t="shared" si="1240"/>
        <v/>
      </c>
      <c r="CN734" s="65" t="str">
        <f t="shared" si="1241"/>
        <v/>
      </c>
      <c r="CP734" s="63" t="str">
        <f>IF(BH734="","",MAX($CP$3:CP733)+1)</f>
        <v/>
      </c>
      <c r="CQ734" s="24" t="str">
        <f t="shared" si="1242"/>
        <v/>
      </c>
      <c r="CR734" s="24" t="str">
        <f t="shared" si="1243"/>
        <v/>
      </c>
      <c r="CS734" s="24" t="str">
        <f t="shared" si="1244"/>
        <v/>
      </c>
      <c r="CT734" s="58" t="str">
        <f>IF(BO734="","",COUNTIF($BO$3:BO734,BO734)&amp;"@"&amp;BO734)</f>
        <v/>
      </c>
      <c r="CU734" s="16" t="str">
        <f t="shared" si="1182"/>
        <v/>
      </c>
      <c r="CV734" s="63" t="str">
        <f t="shared" si="1245"/>
        <v/>
      </c>
      <c r="CW734" s="16" t="str">
        <f t="shared" si="1246"/>
        <v/>
      </c>
      <c r="CX734" s="16" t="str">
        <f t="shared" si="1247"/>
        <v/>
      </c>
      <c r="CY734" s="16" t="str">
        <f t="shared" si="1248"/>
        <v/>
      </c>
      <c r="CZ734" s="85" t="str">
        <f t="shared" si="1249"/>
        <v/>
      </c>
      <c r="DA734" s="16" t="str">
        <f t="shared" si="1250"/>
        <v/>
      </c>
      <c r="DB734" s="16" t="str">
        <f t="shared" si="1251"/>
        <v/>
      </c>
      <c r="DC734" s="28" t="str">
        <f>IF(CP734="","",$DC$1&amp;(INDEX(価格設定!D$1:XFD$3,ROW(価格設定!$D$3),MATCH($AW734,価格設定!D$1:XFD$1,1))*100)&amp;"%")</f>
        <v/>
      </c>
      <c r="DD734" s="28" t="str">
        <f>IF(CP734="","",$DD$1&amp;(INDEX(価格設定!D$1:XFD$3,ROW(価格設定!$D$2),MATCH($AW734,価格設定!D$1:XFD$1,1))*100)&amp;"%")</f>
        <v/>
      </c>
      <c r="DE734" s="29" t="str">
        <f t="shared" si="1252"/>
        <v/>
      </c>
      <c r="DG734" s="58" t="str">
        <f t="shared" si="1253"/>
        <v/>
      </c>
      <c r="DH734" s="58" t="str">
        <f t="shared" si="1254"/>
        <v/>
      </c>
      <c r="DI734" s="58" t="str">
        <f t="shared" si="1255"/>
        <v/>
      </c>
      <c r="DJ734" s="85" t="str">
        <f t="shared" si="1256"/>
        <v/>
      </c>
      <c r="DL734" s="58" t="str">
        <f>IF(COUNTIF(DG$3:DG$1048576,DG734)=COUNTIF($DG$3:$DG734,DG734),DG734,"")</f>
        <v/>
      </c>
      <c r="DM734" s="85" t="str">
        <f t="shared" si="1257"/>
        <v/>
      </c>
      <c r="DN734" s="85" t="str">
        <f t="shared" si="1183"/>
        <v/>
      </c>
      <c r="DO734" s="85" t="str">
        <f t="shared" si="1183"/>
        <v/>
      </c>
      <c r="DP734" s="303"/>
      <c r="DQ734" s="17" t="str">
        <f t="shared" si="1184"/>
        <v/>
      </c>
      <c r="DR734" s="17" t="str">
        <f t="shared" si="1185"/>
        <v/>
      </c>
      <c r="DS734" s="17" t="str">
        <f t="shared" si="1186"/>
        <v/>
      </c>
      <c r="DU734" s="16" t="str">
        <f t="shared" si="1258"/>
        <v/>
      </c>
      <c r="DV734" s="16" t="str">
        <f>IF(DU734="","",COUNT($DU$3:DU734))</f>
        <v/>
      </c>
      <c r="DW734" s="16" t="str">
        <f t="shared" si="1259"/>
        <v/>
      </c>
      <c r="DX734" s="16" t="str">
        <f t="shared" si="1260"/>
        <v/>
      </c>
      <c r="DY734" s="16" t="str">
        <f>IF(DZ734="","",COUNTIF(DZ$3:DZ734,DZ734))</f>
        <v/>
      </c>
      <c r="DZ734" s="16" t="str">
        <f t="shared" si="1261"/>
        <v/>
      </c>
      <c r="EA734" s="16" t="str">
        <f t="shared" si="1262"/>
        <v/>
      </c>
      <c r="EB734" s="16" t="str">
        <f t="shared" si="1263"/>
        <v/>
      </c>
      <c r="EC734" s="16" t="str">
        <f t="shared" si="1264"/>
        <v/>
      </c>
      <c r="ED734" s="16" t="str">
        <f t="shared" si="1265"/>
        <v/>
      </c>
      <c r="EE734" s="16" t="str">
        <f t="shared" si="1266"/>
        <v/>
      </c>
      <c r="EF734" s="16" t="str">
        <f t="shared" si="1267"/>
        <v/>
      </c>
      <c r="EG734" s="16" t="str">
        <f t="shared" si="1268"/>
        <v/>
      </c>
      <c r="EH734" s="16" t="str">
        <f t="shared" si="1269"/>
        <v/>
      </c>
      <c r="EI734" s="16" t="str">
        <f t="shared" si="1270"/>
        <v/>
      </c>
      <c r="EJ734" s="16" t="str">
        <f t="shared" si="1271"/>
        <v/>
      </c>
      <c r="EK734" s="16" t="str">
        <f t="shared" si="1272"/>
        <v/>
      </c>
      <c r="EL734" s="58" t="str">
        <f t="shared" si="1273"/>
        <v/>
      </c>
      <c r="EM734" s="58" t="str">
        <f>IF(OR($DZ734="",CR734=""),IF($EL734="","",$EL734),IF(OR(CR734="なし",CR734=0),領収書!$H$1,CR734))</f>
        <v/>
      </c>
      <c r="EN734" s="58" t="str">
        <f>IF(OR($DZ734="",CS734=""),IF($EL734="","",$EL734),IF(OR(CS734="なし",CS734=0),入力!$EN$1,CS734))</f>
        <v/>
      </c>
      <c r="EO734" s="63" t="str">
        <f t="shared" si="1274"/>
        <v/>
      </c>
      <c r="EP734" s="63" t="str">
        <f t="shared" si="1275"/>
        <v/>
      </c>
      <c r="ER734" s="16" t="str">
        <f>IF(AND(COUNTIF($ET$3:ET734,ET734)=1,ET734&lt;&gt;""),MAX($ER$3:ER733)+1,"")</f>
        <v/>
      </c>
      <c r="ES734" s="16" t="str">
        <f>IF(価格設定!B736="","",価格設定!B736)</f>
        <v/>
      </c>
      <c r="ET734" s="16" t="str">
        <f>IF(価格設定!C736="","",価格設定!C736)</f>
        <v/>
      </c>
      <c r="EV734" s="16" t="str">
        <f t="shared" si="1187"/>
        <v/>
      </c>
      <c r="EW734" s="16" t="str">
        <f t="shared" si="1276"/>
        <v/>
      </c>
    </row>
    <row r="735" spans="1:153" ht="30" customHeight="1" x14ac:dyDescent="0.2">
      <c r="A735" s="225"/>
      <c r="B735" s="212"/>
      <c r="C735" s="221"/>
      <c r="D735" s="164"/>
      <c r="E735" s="165"/>
      <c r="F735" s="166"/>
      <c r="G735" s="167"/>
      <c r="H735" s="179"/>
      <c r="I735" s="306"/>
      <c r="J735" s="169"/>
      <c r="K735" s="179"/>
      <c r="L735" s="186"/>
      <c r="M735" s="186"/>
      <c r="N735" s="168"/>
      <c r="O735" s="170"/>
      <c r="P735" s="212"/>
      <c r="Q735" s="179" t="str">
        <f>IFERROR(IF(H735="","",IFERROR(INDEX(価格設定!$B$5:$B$1048576,MATCH(H735,価格設定!$B$5:$B$1048576,0),0),INDEX(価格設定!$B$5:$B$1048576,MATCH("*"&amp;H735&amp;"*",価格設定!$B$5:$B$1048576,0),0))),H735)</f>
        <v/>
      </c>
      <c r="R735" s="250" t="str">
        <f>IFERROR(IF(Q735="",IF(K735="","",K735),IF(K735="",IF(INDEX(価格設定!$C$5:$C$1048576,MATCH(Q735,価格設定!$B$5:$B$1048576,0),0)=0,"",INDEX(価格設定!$C$5:$C$1048576,MATCH(Q735,価格設定!$B$5:$B$1048576,0),0)),IF(K735="なし","",K735))),"")</f>
        <v/>
      </c>
      <c r="S735" s="308" t="str">
        <f t="shared" si="1188"/>
        <v/>
      </c>
      <c r="T735" s="126" t="str">
        <f>IFERROR(IF(J735="",IF(INDEX(価格設定!$E$5:$R$1048576,MATCH($Q735,価格設定!B$5:B$1048576,0),MATCH($AW735,価格設定!E$1:X$1,1))=0,"",INDEX(価格設定!$E$5:$R$1048576,MATCH($Q735,価格設定!B$5:B$1048576,0),MATCH($AW735,価格設定!E$1:X$1,1))),J735),"")</f>
        <v/>
      </c>
      <c r="U735" s="126" t="str">
        <f t="shared" si="1189"/>
        <v/>
      </c>
      <c r="V735" s="132" t="str">
        <f t="shared" si="1190"/>
        <v/>
      </c>
      <c r="W735" s="127" t="str">
        <f>IFERROR(IF(OR(T735="",T735&lt;0),"",IFERROR(INDEX(価格設定!E$2:X$3,IF(AND(K735=$K$1,$K$1&lt;&gt;""),ROW(価格設定!$D$3)-1,MATCH(INDEX(価格設定!$D$5:$D$1048576,MATCH(Q735,価格設定!$B$5:$B$1048576,0),0),価格設定!$D$2:$D$3,0)),MATCH($AW735,価格設定!E$1:X$1,1)),INDEX(価格設定!E$2:X$2,0,MATCH($AW735,価格設定!E$1:X$1,1)))),"")</f>
        <v/>
      </c>
      <c r="X735" s="126" t="str">
        <f t="shared" si="1181"/>
        <v/>
      </c>
      <c r="Y735" s="128" t="str">
        <f t="shared" si="1191"/>
        <v/>
      </c>
      <c r="Z735" s="126" t="str">
        <f t="shared" si="1192"/>
        <v/>
      </c>
      <c r="AA735" s="129" t="str">
        <f t="shared" si="1193"/>
        <v/>
      </c>
      <c r="AB735" s="126" t="str">
        <f t="shared" si="1194"/>
        <v/>
      </c>
      <c r="AC735" s="280" t="str">
        <f t="shared" si="1195"/>
        <v/>
      </c>
      <c r="AD735" s="15"/>
      <c r="AE735" s="204" t="str">
        <f>IF(AF735="","",COUNT($AF$3:AF735))</f>
        <v/>
      </c>
      <c r="AF735" s="206" t="str">
        <f t="shared" si="1196"/>
        <v/>
      </c>
      <c r="AG735" s="204" t="str">
        <f t="shared" si="1197"/>
        <v/>
      </c>
      <c r="AH735" s="204" t="str">
        <f t="shared" si="1198"/>
        <v/>
      </c>
      <c r="AI735" s="287"/>
      <c r="AJ735" s="15"/>
      <c r="AK735" s="138" t="str">
        <f t="shared" si="1199"/>
        <v/>
      </c>
      <c r="AL735" s="131" t="str">
        <f t="shared" si="1200"/>
        <v/>
      </c>
      <c r="AM735" s="131" t="str">
        <f t="shared" si="1201"/>
        <v/>
      </c>
      <c r="AN735" s="313" t="str">
        <f t="shared" si="1202"/>
        <v/>
      </c>
      <c r="AO735" s="316" t="str">
        <f t="shared" si="1203"/>
        <v/>
      </c>
      <c r="AP735" s="18"/>
      <c r="AQ735" s="3" t="str">
        <f>IF(F735="","",MAX($AQ$3:AQ734)+1)</f>
        <v/>
      </c>
      <c r="AR735" s="3" t="str">
        <f>IF(OR(AQ735="",BB735=""),"",MAX($AR$3:AR734)+1)</f>
        <v/>
      </c>
      <c r="AS735" s="3" t="str">
        <f>IF(CQ735="","",RANK(CQ735,CQ$3:CQ$1048576,1)+COUNTIF($CQ$3:CQ735,CQ735)-1)</f>
        <v/>
      </c>
      <c r="AT735" s="21" t="str">
        <f>IF(C735="",IF(OR(AND($H735&lt;&gt;"",C735=""),AND($F734=$F735,$AZ735&lt;&gt;""),COUNTA($H$3:$H$1048576,#REF!,$F$3:$F$1048576)&gt;COUNTA($H$3:$H735,#REF!,$F$3:$F735),$AZ735&lt;&gt;""),INDEX(AT$3:AT$1048576,MATCH(MAX($AQ$3:$AQ734),$AQ$3:$AQ$1048576,0),0),""),C735)</f>
        <v/>
      </c>
      <c r="AU735" s="21" t="str">
        <f>IF(D735="",IF(OR(AND($H735&lt;&gt;"",D735=""),AND($F734=$F735,$AZ735&lt;&gt;""),COUNTA($H$3:$H$1048576,#REF!,$F$3:$F$1048576)&gt;COUNTA($H$3:$H735,#REF!,$F$3:$F735),$AZ735&lt;&gt;""),INDEX(AU$3:AU$1048576,MATCH(MAX($AQ$3:$AQ734),$AQ$3:$AQ$1048576,0),0),""),D735)</f>
        <v/>
      </c>
      <c r="AV735" s="21" t="str">
        <f>IF(E735="",IF(OR(AND($H735&lt;&gt;"",E735=""),AND($F734=$F735,$AZ735&lt;&gt;""),COUNTA($H$3:$H$1048576,#REF!,$F$3:$F$1048576)&gt;COUNTA($H$3:$H735,#REF!,$F$3:$F735),$AZ735&lt;&gt;""),INDEX(AV$3:AV$1048576,MATCH(MAX($AQ$3:$AQ734),$AQ$3:$AQ$1048576,0),0),""),E735)</f>
        <v/>
      </c>
      <c r="AW735" s="24" t="str">
        <f t="shared" si="1204"/>
        <v/>
      </c>
      <c r="AX735" s="13" t="str">
        <f t="shared" si="1205"/>
        <v/>
      </c>
      <c r="AY735" s="4" t="str">
        <f t="shared" si="1206"/>
        <v/>
      </c>
      <c r="AZ735" s="4" t="str">
        <f>IF(AX735="",IF(OR(AND(H735&lt;&gt;"",F735=""),COUNTA($H$3:$H$1048576)&gt;COUNTA($H$3:$H735)),INDEX(AX$3:AX735,MATCH(MAX($AQ$3:AQ735),AQ$3:AQ735,0),0),""),AX735)</f>
        <v/>
      </c>
      <c r="BA735" s="4" t="str">
        <f>IF(AY735="",IF(AND(H735&lt;&gt;"",F735=""),INDEX(AY$3:AY735,MATCH(MAX($AQ$3:AQ735),AQ$3:AQ735,0),0),""),AY735)</f>
        <v/>
      </c>
      <c r="BB735" s="82" t="str">
        <f>IF(BC735="","",RANK(BC735,BC$3:BC$1048576,1)+COUNTIF($BC$3:BC735,BC735)-1)</f>
        <v/>
      </c>
      <c r="BC735" s="139" t="str">
        <f t="shared" si="1207"/>
        <v/>
      </c>
      <c r="BD735" s="46" t="str">
        <f t="shared" si="1208"/>
        <v/>
      </c>
      <c r="BE735" s="46" t="str">
        <f t="shared" si="1209"/>
        <v/>
      </c>
      <c r="BF735" s="46" t="str">
        <f t="shared" si="1210"/>
        <v/>
      </c>
      <c r="BG735" s="4" t="str">
        <f t="shared" si="1211"/>
        <v/>
      </c>
      <c r="BH735" s="180" t="str">
        <f t="shared" si="1212"/>
        <v/>
      </c>
      <c r="BI735" s="16" t="str">
        <f t="shared" si="1213"/>
        <v/>
      </c>
      <c r="BJ735" s="52" t="str">
        <f>IF(BI735="","",IF(W735="","",IF(AND(K735=$K$1,$K$1&lt;&gt;""),$BT$2,IFERROR(IF(INDEX(価格設定!$D$5:$D$1048576,MATCH(Q735,価格設定!$B$5:$B$1048576,0),0)=価格設定!$D$3,$BT$2,$BS$2),$BS$2))))</f>
        <v/>
      </c>
      <c r="BK735" s="16" t="str">
        <f>IF(BI735="","",IF(COUNTIF($BI$3:BI735,BI735)=1,1,IF(AND(BI734=BI735,BH735=""),BK734,COUNTIF($BH$3:BH735,BH735))))</f>
        <v/>
      </c>
      <c r="BL735" s="52" t="str">
        <f t="shared" si="1214"/>
        <v/>
      </c>
      <c r="BM735" s="52" t="str">
        <f t="shared" si="1215"/>
        <v/>
      </c>
      <c r="BN735" s="119" t="str">
        <f t="shared" si="1216"/>
        <v/>
      </c>
      <c r="BO735" s="119" t="str">
        <f t="shared" si="1217"/>
        <v/>
      </c>
      <c r="BP735" s="17" t="str">
        <f t="shared" si="1218"/>
        <v/>
      </c>
      <c r="BQ735" s="17" t="str">
        <f t="shared" si="1219"/>
        <v/>
      </c>
      <c r="BR735" s="17" t="str">
        <f>IF(OR(BP735="",COUNTIF($BO$3:BO735,BO735)&lt;&gt;1),"",SUMIF(BO$3:BO$1048576,BO735,BP$3:BP$1048576))</f>
        <v/>
      </c>
      <c r="BS735" s="17" t="str">
        <f t="shared" si="1220"/>
        <v/>
      </c>
      <c r="BT735" s="17" t="str">
        <f t="shared" si="1221"/>
        <v/>
      </c>
      <c r="BU735" s="17" t="str">
        <f t="shared" si="1222"/>
        <v/>
      </c>
      <c r="BV735" s="24" t="str">
        <f t="shared" si="1223"/>
        <v/>
      </c>
      <c r="BW735" s="24" t="str">
        <f t="shared" si="1224"/>
        <v/>
      </c>
      <c r="BX735" s="24" t="str">
        <f t="shared" si="1225"/>
        <v/>
      </c>
      <c r="BY735" s="26" t="str">
        <f t="shared" si="1226"/>
        <v/>
      </c>
      <c r="BZ735" s="26" t="str">
        <f t="shared" si="1227"/>
        <v/>
      </c>
      <c r="CA735" s="26" t="str">
        <f t="shared" si="1228"/>
        <v/>
      </c>
      <c r="CB735" s="66" t="str">
        <f t="shared" si="1229"/>
        <v/>
      </c>
      <c r="CC735" s="65" t="str">
        <f t="shared" si="1230"/>
        <v/>
      </c>
      <c r="CD735" s="26" t="str">
        <f t="shared" si="1231"/>
        <v/>
      </c>
      <c r="CE735" s="26" t="str">
        <f t="shared" si="1232"/>
        <v/>
      </c>
      <c r="CF735" s="193" t="str">
        <f t="shared" si="1233"/>
        <v/>
      </c>
      <c r="CG735" s="193" t="str">
        <f t="shared" si="1234"/>
        <v/>
      </c>
      <c r="CH735" s="26" t="str">
        <f t="shared" si="1235"/>
        <v/>
      </c>
      <c r="CI735" s="26" t="str">
        <f t="shared" si="1236"/>
        <v/>
      </c>
      <c r="CJ735" s="65" t="str">
        <f t="shared" si="1237"/>
        <v/>
      </c>
      <c r="CK735" s="65" t="str">
        <f t="shared" si="1238"/>
        <v/>
      </c>
      <c r="CL735" s="64" t="str">
        <f t="shared" si="1239"/>
        <v/>
      </c>
      <c r="CM735" s="64" t="str">
        <f t="shared" si="1240"/>
        <v/>
      </c>
      <c r="CN735" s="65" t="str">
        <f t="shared" si="1241"/>
        <v/>
      </c>
      <c r="CP735" s="63" t="str">
        <f>IF(BH735="","",MAX($CP$3:CP734)+1)</f>
        <v/>
      </c>
      <c r="CQ735" s="24" t="str">
        <f t="shared" si="1242"/>
        <v/>
      </c>
      <c r="CR735" s="24" t="str">
        <f t="shared" si="1243"/>
        <v/>
      </c>
      <c r="CS735" s="24" t="str">
        <f t="shared" si="1244"/>
        <v/>
      </c>
      <c r="CT735" s="58" t="str">
        <f>IF(BO735="","",COUNTIF($BO$3:BO735,BO735)&amp;"@"&amp;BO735)</f>
        <v/>
      </c>
      <c r="CU735" s="16" t="str">
        <f t="shared" si="1182"/>
        <v/>
      </c>
      <c r="CV735" s="63" t="str">
        <f t="shared" si="1245"/>
        <v/>
      </c>
      <c r="CW735" s="16" t="str">
        <f t="shared" si="1246"/>
        <v/>
      </c>
      <c r="CX735" s="16" t="str">
        <f t="shared" si="1247"/>
        <v/>
      </c>
      <c r="CY735" s="16" t="str">
        <f t="shared" si="1248"/>
        <v/>
      </c>
      <c r="CZ735" s="85" t="str">
        <f t="shared" si="1249"/>
        <v/>
      </c>
      <c r="DA735" s="16" t="str">
        <f t="shared" si="1250"/>
        <v/>
      </c>
      <c r="DB735" s="16" t="str">
        <f t="shared" si="1251"/>
        <v/>
      </c>
      <c r="DC735" s="28" t="str">
        <f>IF(CP735="","",$DC$1&amp;(INDEX(価格設定!D$1:XFD$3,ROW(価格設定!$D$3),MATCH($AW735,価格設定!D$1:XFD$1,1))*100)&amp;"%")</f>
        <v/>
      </c>
      <c r="DD735" s="28" t="str">
        <f>IF(CP735="","",$DD$1&amp;(INDEX(価格設定!D$1:XFD$3,ROW(価格設定!$D$2),MATCH($AW735,価格設定!D$1:XFD$1,1))*100)&amp;"%")</f>
        <v/>
      </c>
      <c r="DE735" s="29" t="str">
        <f t="shared" si="1252"/>
        <v/>
      </c>
      <c r="DG735" s="58" t="str">
        <f t="shared" si="1253"/>
        <v/>
      </c>
      <c r="DH735" s="58" t="str">
        <f t="shared" si="1254"/>
        <v/>
      </c>
      <c r="DI735" s="58" t="str">
        <f t="shared" si="1255"/>
        <v/>
      </c>
      <c r="DJ735" s="85" t="str">
        <f t="shared" si="1256"/>
        <v/>
      </c>
      <c r="DL735" s="58" t="str">
        <f>IF(COUNTIF(DG$3:DG$1048576,DG735)=COUNTIF($DG$3:$DG735,DG735),DG735,"")</f>
        <v/>
      </c>
      <c r="DM735" s="85" t="str">
        <f t="shared" si="1257"/>
        <v/>
      </c>
      <c r="DN735" s="85" t="str">
        <f t="shared" si="1183"/>
        <v/>
      </c>
      <c r="DO735" s="85" t="str">
        <f t="shared" si="1183"/>
        <v/>
      </c>
      <c r="DP735" s="303"/>
      <c r="DQ735" s="17" t="str">
        <f t="shared" si="1184"/>
        <v/>
      </c>
      <c r="DR735" s="17" t="str">
        <f t="shared" si="1185"/>
        <v/>
      </c>
      <c r="DS735" s="17" t="str">
        <f t="shared" si="1186"/>
        <v/>
      </c>
      <c r="DU735" s="16" t="str">
        <f t="shared" si="1258"/>
        <v/>
      </c>
      <c r="DV735" s="16" t="str">
        <f>IF(DU735="","",COUNT($DU$3:DU735))</f>
        <v/>
      </c>
      <c r="DW735" s="16" t="str">
        <f t="shared" si="1259"/>
        <v/>
      </c>
      <c r="DX735" s="16" t="str">
        <f t="shared" si="1260"/>
        <v/>
      </c>
      <c r="DY735" s="16" t="str">
        <f>IF(DZ735="","",COUNTIF(DZ$3:DZ735,DZ735))</f>
        <v/>
      </c>
      <c r="DZ735" s="16" t="str">
        <f t="shared" si="1261"/>
        <v/>
      </c>
      <c r="EA735" s="16" t="str">
        <f t="shared" si="1262"/>
        <v/>
      </c>
      <c r="EB735" s="16" t="str">
        <f t="shared" si="1263"/>
        <v/>
      </c>
      <c r="EC735" s="16" t="str">
        <f t="shared" si="1264"/>
        <v/>
      </c>
      <c r="ED735" s="16" t="str">
        <f t="shared" si="1265"/>
        <v/>
      </c>
      <c r="EE735" s="16" t="str">
        <f t="shared" si="1266"/>
        <v/>
      </c>
      <c r="EF735" s="16" t="str">
        <f t="shared" si="1267"/>
        <v/>
      </c>
      <c r="EG735" s="16" t="str">
        <f t="shared" si="1268"/>
        <v/>
      </c>
      <c r="EH735" s="16" t="str">
        <f t="shared" si="1269"/>
        <v/>
      </c>
      <c r="EI735" s="16" t="str">
        <f t="shared" si="1270"/>
        <v/>
      </c>
      <c r="EJ735" s="16" t="str">
        <f t="shared" si="1271"/>
        <v/>
      </c>
      <c r="EK735" s="16" t="str">
        <f t="shared" si="1272"/>
        <v/>
      </c>
      <c r="EL735" s="58" t="str">
        <f t="shared" si="1273"/>
        <v/>
      </c>
      <c r="EM735" s="58" t="str">
        <f>IF(OR($DZ735="",CR735=""),IF($EL735="","",$EL735),IF(OR(CR735="なし",CR735=0),領収書!$H$1,CR735))</f>
        <v/>
      </c>
      <c r="EN735" s="58" t="str">
        <f>IF(OR($DZ735="",CS735=""),IF($EL735="","",$EL735),IF(OR(CS735="なし",CS735=0),入力!$EN$1,CS735))</f>
        <v/>
      </c>
      <c r="EO735" s="63" t="str">
        <f t="shared" si="1274"/>
        <v/>
      </c>
      <c r="EP735" s="63" t="str">
        <f t="shared" si="1275"/>
        <v/>
      </c>
      <c r="ER735" s="16" t="str">
        <f>IF(AND(COUNTIF($ET$3:ET735,ET735)=1,ET735&lt;&gt;""),MAX($ER$3:ER734)+1,"")</f>
        <v/>
      </c>
      <c r="ES735" s="16" t="str">
        <f>IF(価格設定!B737="","",価格設定!B737)</f>
        <v/>
      </c>
      <c r="ET735" s="16" t="str">
        <f>IF(価格設定!C737="","",価格設定!C737)</f>
        <v/>
      </c>
      <c r="EV735" s="16" t="str">
        <f t="shared" si="1187"/>
        <v/>
      </c>
      <c r="EW735" s="16" t="str">
        <f t="shared" si="1276"/>
        <v/>
      </c>
    </row>
    <row r="736" spans="1:153" ht="30" customHeight="1" x14ac:dyDescent="0.2">
      <c r="A736" s="225"/>
      <c r="B736" s="212"/>
      <c r="C736" s="221"/>
      <c r="D736" s="164"/>
      <c r="E736" s="165"/>
      <c r="F736" s="166"/>
      <c r="G736" s="167"/>
      <c r="H736" s="179"/>
      <c r="I736" s="306"/>
      <c r="J736" s="169"/>
      <c r="K736" s="179"/>
      <c r="L736" s="186"/>
      <c r="M736" s="186"/>
      <c r="N736" s="168"/>
      <c r="O736" s="170"/>
      <c r="P736" s="212"/>
      <c r="Q736" s="179" t="str">
        <f>IFERROR(IF(H736="","",IFERROR(INDEX(価格設定!$B$5:$B$1048576,MATCH(H736,価格設定!$B$5:$B$1048576,0),0),INDEX(価格設定!$B$5:$B$1048576,MATCH("*"&amp;H736&amp;"*",価格設定!$B$5:$B$1048576,0),0))),H736)</f>
        <v/>
      </c>
      <c r="R736" s="250" t="str">
        <f>IFERROR(IF(Q736="",IF(K736="","",K736),IF(K736="",IF(INDEX(価格設定!$C$5:$C$1048576,MATCH(Q736,価格設定!$B$5:$B$1048576,0),0)=0,"",INDEX(価格設定!$C$5:$C$1048576,MATCH(Q736,価格設定!$B$5:$B$1048576,0),0)),IF(K736="なし","",K736))),"")</f>
        <v/>
      </c>
      <c r="S736" s="308" t="str">
        <f t="shared" si="1188"/>
        <v/>
      </c>
      <c r="T736" s="126" t="str">
        <f>IFERROR(IF(J736="",IF(INDEX(価格設定!$E$5:$R$1048576,MATCH($Q736,価格設定!B$5:B$1048576,0),MATCH($AW736,価格設定!E$1:X$1,1))=0,"",INDEX(価格設定!$E$5:$R$1048576,MATCH($Q736,価格設定!B$5:B$1048576,0),MATCH($AW736,価格設定!E$1:X$1,1))),J736),"")</f>
        <v/>
      </c>
      <c r="U736" s="126" t="str">
        <f t="shared" si="1189"/>
        <v/>
      </c>
      <c r="V736" s="132" t="str">
        <f t="shared" si="1190"/>
        <v/>
      </c>
      <c r="W736" s="127" t="str">
        <f>IFERROR(IF(OR(T736="",T736&lt;0),"",IFERROR(INDEX(価格設定!E$2:X$3,IF(AND(K736=$K$1,$K$1&lt;&gt;""),ROW(価格設定!$D$3)-1,MATCH(INDEX(価格設定!$D$5:$D$1048576,MATCH(Q736,価格設定!$B$5:$B$1048576,0),0),価格設定!$D$2:$D$3,0)),MATCH($AW736,価格設定!E$1:X$1,1)),INDEX(価格設定!E$2:X$2,0,MATCH($AW736,価格設定!E$1:X$1,1)))),"")</f>
        <v/>
      </c>
      <c r="X736" s="126" t="str">
        <f t="shared" si="1181"/>
        <v/>
      </c>
      <c r="Y736" s="128" t="str">
        <f t="shared" si="1191"/>
        <v/>
      </c>
      <c r="Z736" s="126" t="str">
        <f t="shared" si="1192"/>
        <v/>
      </c>
      <c r="AA736" s="129" t="str">
        <f t="shared" si="1193"/>
        <v/>
      </c>
      <c r="AB736" s="126" t="str">
        <f t="shared" si="1194"/>
        <v/>
      </c>
      <c r="AC736" s="280" t="str">
        <f t="shared" si="1195"/>
        <v/>
      </c>
      <c r="AD736" s="15"/>
      <c r="AE736" s="204" t="str">
        <f>IF(AF736="","",COUNT($AF$3:AF736))</f>
        <v/>
      </c>
      <c r="AF736" s="206" t="str">
        <f t="shared" si="1196"/>
        <v/>
      </c>
      <c r="AG736" s="204" t="str">
        <f t="shared" si="1197"/>
        <v/>
      </c>
      <c r="AH736" s="204" t="str">
        <f t="shared" si="1198"/>
        <v/>
      </c>
      <c r="AI736" s="287"/>
      <c r="AJ736" s="15"/>
      <c r="AK736" s="138" t="str">
        <f t="shared" si="1199"/>
        <v/>
      </c>
      <c r="AL736" s="131" t="str">
        <f t="shared" si="1200"/>
        <v/>
      </c>
      <c r="AM736" s="131" t="str">
        <f t="shared" si="1201"/>
        <v/>
      </c>
      <c r="AN736" s="313" t="str">
        <f t="shared" si="1202"/>
        <v/>
      </c>
      <c r="AO736" s="316" t="str">
        <f t="shared" si="1203"/>
        <v/>
      </c>
      <c r="AP736" s="18"/>
      <c r="AQ736" s="3" t="str">
        <f>IF(F736="","",MAX($AQ$3:AQ735)+1)</f>
        <v/>
      </c>
      <c r="AR736" s="3" t="str">
        <f>IF(OR(AQ736="",BB736=""),"",MAX($AR$3:AR735)+1)</f>
        <v/>
      </c>
      <c r="AS736" s="3" t="str">
        <f>IF(CQ736="","",RANK(CQ736,CQ$3:CQ$1048576,1)+COUNTIF($CQ$3:CQ736,CQ736)-1)</f>
        <v/>
      </c>
      <c r="AT736" s="21" t="str">
        <f>IF(C736="",IF(OR(AND($H736&lt;&gt;"",C736=""),AND($F735=$F736,$AZ736&lt;&gt;""),COUNTA($H$3:$H$1048576,#REF!,$F$3:$F$1048576)&gt;COUNTA($H$3:$H736,#REF!,$F$3:$F736),$AZ736&lt;&gt;""),INDEX(AT$3:AT$1048576,MATCH(MAX($AQ$3:$AQ735),$AQ$3:$AQ$1048576,0),0),""),C736)</f>
        <v/>
      </c>
      <c r="AU736" s="21" t="str">
        <f>IF(D736="",IF(OR(AND($H736&lt;&gt;"",D736=""),AND($F735=$F736,$AZ736&lt;&gt;""),COUNTA($H$3:$H$1048576,#REF!,$F$3:$F$1048576)&gt;COUNTA($H$3:$H736,#REF!,$F$3:$F736),$AZ736&lt;&gt;""),INDEX(AU$3:AU$1048576,MATCH(MAX($AQ$3:$AQ735),$AQ$3:$AQ$1048576,0),0),""),D736)</f>
        <v/>
      </c>
      <c r="AV736" s="21" t="str">
        <f>IF(E736="",IF(OR(AND($H736&lt;&gt;"",E736=""),AND($F735=$F736,$AZ736&lt;&gt;""),COUNTA($H$3:$H$1048576,#REF!,$F$3:$F$1048576)&gt;COUNTA($H$3:$H736,#REF!,$F$3:$F736),$AZ736&lt;&gt;""),INDEX(AV$3:AV$1048576,MATCH(MAX($AQ$3:$AQ735),$AQ$3:$AQ$1048576,0),0),""),E736)</f>
        <v/>
      </c>
      <c r="AW736" s="24" t="str">
        <f t="shared" si="1204"/>
        <v/>
      </c>
      <c r="AX736" s="13" t="str">
        <f t="shared" si="1205"/>
        <v/>
      </c>
      <c r="AY736" s="4" t="str">
        <f t="shared" si="1206"/>
        <v/>
      </c>
      <c r="AZ736" s="4" t="str">
        <f>IF(AX736="",IF(OR(AND(H736&lt;&gt;"",F736=""),COUNTA($H$3:$H$1048576)&gt;COUNTA($H$3:$H736)),INDEX(AX$3:AX736,MATCH(MAX($AQ$3:AQ736),AQ$3:AQ736,0),0),""),AX736)</f>
        <v/>
      </c>
      <c r="BA736" s="4" t="str">
        <f>IF(AY736="",IF(AND(H736&lt;&gt;"",F736=""),INDEX(AY$3:AY736,MATCH(MAX($AQ$3:AQ736),AQ$3:AQ736,0),0),""),AY736)</f>
        <v/>
      </c>
      <c r="BB736" s="82" t="str">
        <f>IF(BC736="","",RANK(BC736,BC$3:BC$1048576,1)+COUNTIF($BC$3:BC736,BC736)-1)</f>
        <v/>
      </c>
      <c r="BC736" s="139" t="str">
        <f t="shared" si="1207"/>
        <v/>
      </c>
      <c r="BD736" s="46" t="str">
        <f t="shared" si="1208"/>
        <v/>
      </c>
      <c r="BE736" s="46" t="str">
        <f t="shared" si="1209"/>
        <v/>
      </c>
      <c r="BF736" s="46" t="str">
        <f t="shared" si="1210"/>
        <v/>
      </c>
      <c r="BG736" s="4" t="str">
        <f t="shared" si="1211"/>
        <v/>
      </c>
      <c r="BH736" s="180" t="str">
        <f t="shared" si="1212"/>
        <v/>
      </c>
      <c r="BI736" s="16" t="str">
        <f t="shared" si="1213"/>
        <v/>
      </c>
      <c r="BJ736" s="52" t="str">
        <f>IF(BI736="","",IF(W736="","",IF(AND(K736=$K$1,$K$1&lt;&gt;""),$BT$2,IFERROR(IF(INDEX(価格設定!$D$5:$D$1048576,MATCH(Q736,価格設定!$B$5:$B$1048576,0),0)=価格設定!$D$3,$BT$2,$BS$2),$BS$2))))</f>
        <v/>
      </c>
      <c r="BK736" s="16" t="str">
        <f>IF(BI736="","",IF(COUNTIF($BI$3:BI736,BI736)=1,1,IF(AND(BI735=BI736,BH736=""),BK735,COUNTIF($BH$3:BH736,BH736))))</f>
        <v/>
      </c>
      <c r="BL736" s="52" t="str">
        <f t="shared" si="1214"/>
        <v/>
      </c>
      <c r="BM736" s="52" t="str">
        <f t="shared" si="1215"/>
        <v/>
      </c>
      <c r="BN736" s="119" t="str">
        <f t="shared" si="1216"/>
        <v/>
      </c>
      <c r="BO736" s="119" t="str">
        <f t="shared" si="1217"/>
        <v/>
      </c>
      <c r="BP736" s="17" t="str">
        <f t="shared" si="1218"/>
        <v/>
      </c>
      <c r="BQ736" s="17" t="str">
        <f t="shared" si="1219"/>
        <v/>
      </c>
      <c r="BR736" s="17" t="str">
        <f>IF(OR(BP736="",COUNTIF($BO$3:BO736,BO736)&lt;&gt;1),"",SUMIF(BO$3:BO$1048576,BO736,BP$3:BP$1048576))</f>
        <v/>
      </c>
      <c r="BS736" s="17" t="str">
        <f t="shared" si="1220"/>
        <v/>
      </c>
      <c r="BT736" s="17" t="str">
        <f t="shared" si="1221"/>
        <v/>
      </c>
      <c r="BU736" s="17" t="str">
        <f t="shared" si="1222"/>
        <v/>
      </c>
      <c r="BV736" s="24" t="str">
        <f t="shared" si="1223"/>
        <v/>
      </c>
      <c r="BW736" s="24" t="str">
        <f t="shared" si="1224"/>
        <v/>
      </c>
      <c r="BX736" s="24" t="str">
        <f t="shared" si="1225"/>
        <v/>
      </c>
      <c r="BY736" s="26" t="str">
        <f t="shared" si="1226"/>
        <v/>
      </c>
      <c r="BZ736" s="26" t="str">
        <f t="shared" si="1227"/>
        <v/>
      </c>
      <c r="CA736" s="26" t="str">
        <f t="shared" si="1228"/>
        <v/>
      </c>
      <c r="CB736" s="66" t="str">
        <f t="shared" si="1229"/>
        <v/>
      </c>
      <c r="CC736" s="65" t="str">
        <f t="shared" si="1230"/>
        <v/>
      </c>
      <c r="CD736" s="26" t="str">
        <f t="shared" si="1231"/>
        <v/>
      </c>
      <c r="CE736" s="26" t="str">
        <f t="shared" si="1232"/>
        <v/>
      </c>
      <c r="CF736" s="193" t="str">
        <f t="shared" si="1233"/>
        <v/>
      </c>
      <c r="CG736" s="193" t="str">
        <f t="shared" si="1234"/>
        <v/>
      </c>
      <c r="CH736" s="26" t="str">
        <f t="shared" si="1235"/>
        <v/>
      </c>
      <c r="CI736" s="26" t="str">
        <f t="shared" si="1236"/>
        <v/>
      </c>
      <c r="CJ736" s="65" t="str">
        <f t="shared" si="1237"/>
        <v/>
      </c>
      <c r="CK736" s="65" t="str">
        <f t="shared" si="1238"/>
        <v/>
      </c>
      <c r="CL736" s="64" t="str">
        <f t="shared" si="1239"/>
        <v/>
      </c>
      <c r="CM736" s="64" t="str">
        <f t="shared" si="1240"/>
        <v/>
      </c>
      <c r="CN736" s="65" t="str">
        <f t="shared" si="1241"/>
        <v/>
      </c>
      <c r="CP736" s="63" t="str">
        <f>IF(BH736="","",MAX($CP$3:CP735)+1)</f>
        <v/>
      </c>
      <c r="CQ736" s="24" t="str">
        <f t="shared" si="1242"/>
        <v/>
      </c>
      <c r="CR736" s="24" t="str">
        <f t="shared" si="1243"/>
        <v/>
      </c>
      <c r="CS736" s="24" t="str">
        <f t="shared" si="1244"/>
        <v/>
      </c>
      <c r="CT736" s="58" t="str">
        <f>IF(BO736="","",COUNTIF($BO$3:BO736,BO736)&amp;"@"&amp;BO736)</f>
        <v/>
      </c>
      <c r="CU736" s="16" t="str">
        <f t="shared" si="1182"/>
        <v/>
      </c>
      <c r="CV736" s="63" t="str">
        <f t="shared" si="1245"/>
        <v/>
      </c>
      <c r="CW736" s="16" t="str">
        <f t="shared" si="1246"/>
        <v/>
      </c>
      <c r="CX736" s="16" t="str">
        <f t="shared" si="1247"/>
        <v/>
      </c>
      <c r="CY736" s="16" t="str">
        <f t="shared" si="1248"/>
        <v/>
      </c>
      <c r="CZ736" s="85" t="str">
        <f t="shared" si="1249"/>
        <v/>
      </c>
      <c r="DA736" s="16" t="str">
        <f t="shared" si="1250"/>
        <v/>
      </c>
      <c r="DB736" s="16" t="str">
        <f t="shared" si="1251"/>
        <v/>
      </c>
      <c r="DC736" s="28" t="str">
        <f>IF(CP736="","",$DC$1&amp;(INDEX(価格設定!D$1:XFD$3,ROW(価格設定!$D$3),MATCH($AW736,価格設定!D$1:XFD$1,1))*100)&amp;"%")</f>
        <v/>
      </c>
      <c r="DD736" s="28" t="str">
        <f>IF(CP736="","",$DD$1&amp;(INDEX(価格設定!D$1:XFD$3,ROW(価格設定!$D$2),MATCH($AW736,価格設定!D$1:XFD$1,1))*100)&amp;"%")</f>
        <v/>
      </c>
      <c r="DE736" s="29" t="str">
        <f t="shared" si="1252"/>
        <v/>
      </c>
      <c r="DG736" s="58" t="str">
        <f t="shared" si="1253"/>
        <v/>
      </c>
      <c r="DH736" s="58" t="str">
        <f t="shared" si="1254"/>
        <v/>
      </c>
      <c r="DI736" s="58" t="str">
        <f t="shared" si="1255"/>
        <v/>
      </c>
      <c r="DJ736" s="85" t="str">
        <f t="shared" si="1256"/>
        <v/>
      </c>
      <c r="DL736" s="58" t="str">
        <f>IF(COUNTIF(DG$3:DG$1048576,DG736)=COUNTIF($DG$3:$DG736,DG736),DG736,"")</f>
        <v/>
      </c>
      <c r="DM736" s="85" t="str">
        <f t="shared" si="1257"/>
        <v/>
      </c>
      <c r="DN736" s="85" t="str">
        <f t="shared" si="1183"/>
        <v/>
      </c>
      <c r="DO736" s="85" t="str">
        <f t="shared" si="1183"/>
        <v/>
      </c>
      <c r="DP736" s="303"/>
      <c r="DQ736" s="17" t="str">
        <f t="shared" si="1184"/>
        <v/>
      </c>
      <c r="DR736" s="17" t="str">
        <f t="shared" si="1185"/>
        <v/>
      </c>
      <c r="DS736" s="17" t="str">
        <f t="shared" si="1186"/>
        <v/>
      </c>
      <c r="DU736" s="16" t="str">
        <f t="shared" si="1258"/>
        <v/>
      </c>
      <c r="DV736" s="16" t="str">
        <f>IF(DU736="","",COUNT($DU$3:DU736))</f>
        <v/>
      </c>
      <c r="DW736" s="16" t="str">
        <f t="shared" si="1259"/>
        <v/>
      </c>
      <c r="DX736" s="16" t="str">
        <f t="shared" si="1260"/>
        <v/>
      </c>
      <c r="DY736" s="16" t="str">
        <f>IF(DZ736="","",COUNTIF(DZ$3:DZ736,DZ736))</f>
        <v/>
      </c>
      <c r="DZ736" s="16" t="str">
        <f t="shared" si="1261"/>
        <v/>
      </c>
      <c r="EA736" s="16" t="str">
        <f t="shared" si="1262"/>
        <v/>
      </c>
      <c r="EB736" s="16" t="str">
        <f t="shared" si="1263"/>
        <v/>
      </c>
      <c r="EC736" s="16" t="str">
        <f t="shared" si="1264"/>
        <v/>
      </c>
      <c r="ED736" s="16" t="str">
        <f t="shared" si="1265"/>
        <v/>
      </c>
      <c r="EE736" s="16" t="str">
        <f t="shared" si="1266"/>
        <v/>
      </c>
      <c r="EF736" s="16" t="str">
        <f t="shared" si="1267"/>
        <v/>
      </c>
      <c r="EG736" s="16" t="str">
        <f t="shared" si="1268"/>
        <v/>
      </c>
      <c r="EH736" s="16" t="str">
        <f t="shared" si="1269"/>
        <v/>
      </c>
      <c r="EI736" s="16" t="str">
        <f t="shared" si="1270"/>
        <v/>
      </c>
      <c r="EJ736" s="16" t="str">
        <f t="shared" si="1271"/>
        <v/>
      </c>
      <c r="EK736" s="16" t="str">
        <f t="shared" si="1272"/>
        <v/>
      </c>
      <c r="EL736" s="58" t="str">
        <f t="shared" si="1273"/>
        <v/>
      </c>
      <c r="EM736" s="58" t="str">
        <f>IF(OR($DZ736="",CR736=""),IF($EL736="","",$EL736),IF(OR(CR736="なし",CR736=0),領収書!$H$1,CR736))</f>
        <v/>
      </c>
      <c r="EN736" s="58" t="str">
        <f>IF(OR($DZ736="",CS736=""),IF($EL736="","",$EL736),IF(OR(CS736="なし",CS736=0),入力!$EN$1,CS736))</f>
        <v/>
      </c>
      <c r="EO736" s="63" t="str">
        <f t="shared" si="1274"/>
        <v/>
      </c>
      <c r="EP736" s="63" t="str">
        <f t="shared" si="1275"/>
        <v/>
      </c>
      <c r="ER736" s="16" t="str">
        <f>IF(AND(COUNTIF($ET$3:ET736,ET736)=1,ET736&lt;&gt;""),MAX($ER$3:ER735)+1,"")</f>
        <v/>
      </c>
      <c r="ES736" s="16" t="str">
        <f>IF(価格設定!B738="","",価格設定!B738)</f>
        <v/>
      </c>
      <c r="ET736" s="16" t="str">
        <f>IF(価格設定!C738="","",価格設定!C738)</f>
        <v/>
      </c>
      <c r="EV736" s="16" t="str">
        <f t="shared" si="1187"/>
        <v/>
      </c>
      <c r="EW736" s="16" t="str">
        <f t="shared" si="1276"/>
        <v/>
      </c>
    </row>
    <row r="737" spans="1:153" ht="30" customHeight="1" x14ac:dyDescent="0.2">
      <c r="A737" s="225"/>
      <c r="B737" s="212"/>
      <c r="C737" s="221"/>
      <c r="D737" s="164"/>
      <c r="E737" s="165"/>
      <c r="F737" s="166"/>
      <c r="G737" s="167"/>
      <c r="H737" s="179"/>
      <c r="I737" s="306"/>
      <c r="J737" s="169"/>
      <c r="K737" s="179"/>
      <c r="L737" s="186"/>
      <c r="M737" s="186"/>
      <c r="N737" s="168"/>
      <c r="O737" s="170"/>
      <c r="P737" s="212"/>
      <c r="Q737" s="179" t="str">
        <f>IFERROR(IF(H737="","",IFERROR(INDEX(価格設定!$B$5:$B$1048576,MATCH(H737,価格設定!$B$5:$B$1048576,0),0),INDEX(価格設定!$B$5:$B$1048576,MATCH("*"&amp;H737&amp;"*",価格設定!$B$5:$B$1048576,0),0))),H737)</f>
        <v/>
      </c>
      <c r="R737" s="250" t="str">
        <f>IFERROR(IF(Q737="",IF(K737="","",K737),IF(K737="",IF(INDEX(価格設定!$C$5:$C$1048576,MATCH(Q737,価格設定!$B$5:$B$1048576,0),0)=0,"",INDEX(価格設定!$C$5:$C$1048576,MATCH(Q737,価格設定!$B$5:$B$1048576,0),0)),IF(K737="なし","",K737))),"")</f>
        <v/>
      </c>
      <c r="S737" s="308" t="str">
        <f t="shared" si="1188"/>
        <v/>
      </c>
      <c r="T737" s="126" t="str">
        <f>IFERROR(IF(J737="",IF(INDEX(価格設定!$E$5:$R$1048576,MATCH($Q737,価格設定!B$5:B$1048576,0),MATCH($AW737,価格設定!E$1:X$1,1))=0,"",INDEX(価格設定!$E$5:$R$1048576,MATCH($Q737,価格設定!B$5:B$1048576,0),MATCH($AW737,価格設定!E$1:X$1,1))),J737),"")</f>
        <v/>
      </c>
      <c r="U737" s="126" t="str">
        <f t="shared" si="1189"/>
        <v/>
      </c>
      <c r="V737" s="132" t="str">
        <f t="shared" si="1190"/>
        <v/>
      </c>
      <c r="W737" s="127" t="str">
        <f>IFERROR(IF(OR(T737="",T737&lt;0),"",IFERROR(INDEX(価格設定!E$2:X$3,IF(AND(K737=$K$1,$K$1&lt;&gt;""),ROW(価格設定!$D$3)-1,MATCH(INDEX(価格設定!$D$5:$D$1048576,MATCH(Q737,価格設定!$B$5:$B$1048576,0),0),価格設定!$D$2:$D$3,0)),MATCH($AW737,価格設定!E$1:X$1,1)),INDEX(価格設定!E$2:X$2,0,MATCH($AW737,価格設定!E$1:X$1,1)))),"")</f>
        <v/>
      </c>
      <c r="X737" s="126" t="str">
        <f t="shared" si="1181"/>
        <v/>
      </c>
      <c r="Y737" s="128" t="str">
        <f t="shared" si="1191"/>
        <v/>
      </c>
      <c r="Z737" s="126" t="str">
        <f t="shared" si="1192"/>
        <v/>
      </c>
      <c r="AA737" s="129" t="str">
        <f t="shared" si="1193"/>
        <v/>
      </c>
      <c r="AB737" s="126" t="str">
        <f t="shared" si="1194"/>
        <v/>
      </c>
      <c r="AC737" s="280" t="str">
        <f t="shared" si="1195"/>
        <v/>
      </c>
      <c r="AD737" s="15"/>
      <c r="AE737" s="204" t="str">
        <f>IF(AF737="","",COUNT($AF$3:AF737))</f>
        <v/>
      </c>
      <c r="AF737" s="206" t="str">
        <f t="shared" si="1196"/>
        <v/>
      </c>
      <c r="AG737" s="204" t="str">
        <f t="shared" si="1197"/>
        <v/>
      </c>
      <c r="AH737" s="204" t="str">
        <f t="shared" si="1198"/>
        <v/>
      </c>
      <c r="AI737" s="287"/>
      <c r="AJ737" s="15"/>
      <c r="AK737" s="138" t="str">
        <f t="shared" si="1199"/>
        <v/>
      </c>
      <c r="AL737" s="131" t="str">
        <f t="shared" si="1200"/>
        <v/>
      </c>
      <c r="AM737" s="131" t="str">
        <f t="shared" si="1201"/>
        <v/>
      </c>
      <c r="AN737" s="313" t="str">
        <f t="shared" si="1202"/>
        <v/>
      </c>
      <c r="AO737" s="316" t="str">
        <f t="shared" si="1203"/>
        <v/>
      </c>
      <c r="AP737" s="18"/>
      <c r="AQ737" s="3" t="str">
        <f>IF(F737="","",MAX($AQ$3:AQ736)+1)</f>
        <v/>
      </c>
      <c r="AR737" s="3" t="str">
        <f>IF(OR(AQ737="",BB737=""),"",MAX($AR$3:AR736)+1)</f>
        <v/>
      </c>
      <c r="AS737" s="3" t="str">
        <f>IF(CQ737="","",RANK(CQ737,CQ$3:CQ$1048576,1)+COUNTIF($CQ$3:CQ737,CQ737)-1)</f>
        <v/>
      </c>
      <c r="AT737" s="21" t="str">
        <f>IF(C737="",IF(OR(AND($H737&lt;&gt;"",C737=""),AND($F736=$F737,$AZ737&lt;&gt;""),COUNTA($H$3:$H$1048576,#REF!,$F$3:$F$1048576)&gt;COUNTA($H$3:$H737,#REF!,$F$3:$F737),$AZ737&lt;&gt;""),INDEX(AT$3:AT$1048576,MATCH(MAX($AQ$3:$AQ736),$AQ$3:$AQ$1048576,0),0),""),C737)</f>
        <v/>
      </c>
      <c r="AU737" s="21" t="str">
        <f>IF(D737="",IF(OR(AND($H737&lt;&gt;"",D737=""),AND($F736=$F737,$AZ737&lt;&gt;""),COUNTA($H$3:$H$1048576,#REF!,$F$3:$F$1048576)&gt;COUNTA($H$3:$H737,#REF!,$F$3:$F737),$AZ737&lt;&gt;""),INDEX(AU$3:AU$1048576,MATCH(MAX($AQ$3:$AQ736),$AQ$3:$AQ$1048576,0),0),""),D737)</f>
        <v/>
      </c>
      <c r="AV737" s="21" t="str">
        <f>IF(E737="",IF(OR(AND($H737&lt;&gt;"",E737=""),AND($F736=$F737,$AZ737&lt;&gt;""),COUNTA($H$3:$H$1048576,#REF!,$F$3:$F$1048576)&gt;COUNTA($H$3:$H737,#REF!,$F$3:$F737),$AZ737&lt;&gt;""),INDEX(AV$3:AV$1048576,MATCH(MAX($AQ$3:$AQ736),$AQ$3:$AQ$1048576,0),0),""),E737)</f>
        <v/>
      </c>
      <c r="AW737" s="24" t="str">
        <f t="shared" si="1204"/>
        <v/>
      </c>
      <c r="AX737" s="13" t="str">
        <f t="shared" si="1205"/>
        <v/>
      </c>
      <c r="AY737" s="4" t="str">
        <f t="shared" si="1206"/>
        <v/>
      </c>
      <c r="AZ737" s="4" t="str">
        <f>IF(AX737="",IF(OR(AND(H737&lt;&gt;"",F737=""),COUNTA($H$3:$H$1048576)&gt;COUNTA($H$3:$H737)),INDEX(AX$3:AX737,MATCH(MAX($AQ$3:AQ737),AQ$3:AQ737,0),0),""),AX737)</f>
        <v/>
      </c>
      <c r="BA737" s="4" t="str">
        <f>IF(AY737="",IF(AND(H737&lt;&gt;"",F737=""),INDEX(AY$3:AY737,MATCH(MAX($AQ$3:AQ737),AQ$3:AQ737,0),0),""),AY737)</f>
        <v/>
      </c>
      <c r="BB737" s="82" t="str">
        <f>IF(BC737="","",RANK(BC737,BC$3:BC$1048576,1)+COUNTIF($BC$3:BC737,BC737)-1)</f>
        <v/>
      </c>
      <c r="BC737" s="139" t="str">
        <f t="shared" si="1207"/>
        <v/>
      </c>
      <c r="BD737" s="46" t="str">
        <f t="shared" si="1208"/>
        <v/>
      </c>
      <c r="BE737" s="46" t="str">
        <f t="shared" si="1209"/>
        <v/>
      </c>
      <c r="BF737" s="46" t="str">
        <f t="shared" si="1210"/>
        <v/>
      </c>
      <c r="BG737" s="4" t="str">
        <f t="shared" si="1211"/>
        <v/>
      </c>
      <c r="BH737" s="180" t="str">
        <f t="shared" si="1212"/>
        <v/>
      </c>
      <c r="BI737" s="16" t="str">
        <f t="shared" si="1213"/>
        <v/>
      </c>
      <c r="BJ737" s="52" t="str">
        <f>IF(BI737="","",IF(W737="","",IF(AND(K737=$K$1,$K$1&lt;&gt;""),$BT$2,IFERROR(IF(INDEX(価格設定!$D$5:$D$1048576,MATCH(Q737,価格設定!$B$5:$B$1048576,0),0)=価格設定!$D$3,$BT$2,$BS$2),$BS$2))))</f>
        <v/>
      </c>
      <c r="BK737" s="16" t="str">
        <f>IF(BI737="","",IF(COUNTIF($BI$3:BI737,BI737)=1,1,IF(AND(BI736=BI737,BH737=""),BK736,COUNTIF($BH$3:BH737,BH737))))</f>
        <v/>
      </c>
      <c r="BL737" s="52" t="str">
        <f t="shared" si="1214"/>
        <v/>
      </c>
      <c r="BM737" s="52" t="str">
        <f t="shared" si="1215"/>
        <v/>
      </c>
      <c r="BN737" s="119" t="str">
        <f t="shared" si="1216"/>
        <v/>
      </c>
      <c r="BO737" s="119" t="str">
        <f t="shared" si="1217"/>
        <v/>
      </c>
      <c r="BP737" s="17" t="str">
        <f t="shared" si="1218"/>
        <v/>
      </c>
      <c r="BQ737" s="17" t="str">
        <f t="shared" si="1219"/>
        <v/>
      </c>
      <c r="BR737" s="17" t="str">
        <f>IF(OR(BP737="",COUNTIF($BO$3:BO737,BO737)&lt;&gt;1),"",SUMIF(BO$3:BO$1048576,BO737,BP$3:BP$1048576))</f>
        <v/>
      </c>
      <c r="BS737" s="17" t="str">
        <f t="shared" si="1220"/>
        <v/>
      </c>
      <c r="BT737" s="17" t="str">
        <f t="shared" si="1221"/>
        <v/>
      </c>
      <c r="BU737" s="17" t="str">
        <f t="shared" si="1222"/>
        <v/>
      </c>
      <c r="BV737" s="24" t="str">
        <f t="shared" si="1223"/>
        <v/>
      </c>
      <c r="BW737" s="24" t="str">
        <f t="shared" si="1224"/>
        <v/>
      </c>
      <c r="BX737" s="24" t="str">
        <f t="shared" si="1225"/>
        <v/>
      </c>
      <c r="BY737" s="26" t="str">
        <f t="shared" si="1226"/>
        <v/>
      </c>
      <c r="BZ737" s="26" t="str">
        <f t="shared" si="1227"/>
        <v/>
      </c>
      <c r="CA737" s="26" t="str">
        <f t="shared" si="1228"/>
        <v/>
      </c>
      <c r="CB737" s="66" t="str">
        <f t="shared" si="1229"/>
        <v/>
      </c>
      <c r="CC737" s="65" t="str">
        <f t="shared" si="1230"/>
        <v/>
      </c>
      <c r="CD737" s="26" t="str">
        <f t="shared" si="1231"/>
        <v/>
      </c>
      <c r="CE737" s="26" t="str">
        <f t="shared" si="1232"/>
        <v/>
      </c>
      <c r="CF737" s="193" t="str">
        <f t="shared" si="1233"/>
        <v/>
      </c>
      <c r="CG737" s="193" t="str">
        <f t="shared" si="1234"/>
        <v/>
      </c>
      <c r="CH737" s="26" t="str">
        <f t="shared" si="1235"/>
        <v/>
      </c>
      <c r="CI737" s="26" t="str">
        <f t="shared" si="1236"/>
        <v/>
      </c>
      <c r="CJ737" s="65" t="str">
        <f t="shared" si="1237"/>
        <v/>
      </c>
      <c r="CK737" s="65" t="str">
        <f t="shared" si="1238"/>
        <v/>
      </c>
      <c r="CL737" s="64" t="str">
        <f t="shared" si="1239"/>
        <v/>
      </c>
      <c r="CM737" s="64" t="str">
        <f t="shared" si="1240"/>
        <v/>
      </c>
      <c r="CN737" s="65" t="str">
        <f t="shared" si="1241"/>
        <v/>
      </c>
      <c r="CP737" s="63" t="str">
        <f>IF(BH737="","",MAX($CP$3:CP736)+1)</f>
        <v/>
      </c>
      <c r="CQ737" s="24" t="str">
        <f t="shared" si="1242"/>
        <v/>
      </c>
      <c r="CR737" s="24" t="str">
        <f t="shared" si="1243"/>
        <v/>
      </c>
      <c r="CS737" s="24" t="str">
        <f t="shared" si="1244"/>
        <v/>
      </c>
      <c r="CT737" s="58" t="str">
        <f>IF(BO737="","",COUNTIF($BO$3:BO737,BO737)&amp;"@"&amp;BO737)</f>
        <v/>
      </c>
      <c r="CU737" s="16" t="str">
        <f t="shared" si="1182"/>
        <v/>
      </c>
      <c r="CV737" s="63" t="str">
        <f t="shared" si="1245"/>
        <v/>
      </c>
      <c r="CW737" s="16" t="str">
        <f t="shared" si="1246"/>
        <v/>
      </c>
      <c r="CX737" s="16" t="str">
        <f t="shared" si="1247"/>
        <v/>
      </c>
      <c r="CY737" s="16" t="str">
        <f t="shared" si="1248"/>
        <v/>
      </c>
      <c r="CZ737" s="85" t="str">
        <f t="shared" si="1249"/>
        <v/>
      </c>
      <c r="DA737" s="16" t="str">
        <f t="shared" si="1250"/>
        <v/>
      </c>
      <c r="DB737" s="16" t="str">
        <f t="shared" si="1251"/>
        <v/>
      </c>
      <c r="DC737" s="28" t="str">
        <f>IF(CP737="","",$DC$1&amp;(INDEX(価格設定!D$1:XFD$3,ROW(価格設定!$D$3),MATCH($AW737,価格設定!D$1:XFD$1,1))*100)&amp;"%")</f>
        <v/>
      </c>
      <c r="DD737" s="28" t="str">
        <f>IF(CP737="","",$DD$1&amp;(INDEX(価格設定!D$1:XFD$3,ROW(価格設定!$D$2),MATCH($AW737,価格設定!D$1:XFD$1,1))*100)&amp;"%")</f>
        <v/>
      </c>
      <c r="DE737" s="29" t="str">
        <f t="shared" si="1252"/>
        <v/>
      </c>
      <c r="DG737" s="58" t="str">
        <f t="shared" si="1253"/>
        <v/>
      </c>
      <c r="DH737" s="58" t="str">
        <f t="shared" si="1254"/>
        <v/>
      </c>
      <c r="DI737" s="58" t="str">
        <f t="shared" si="1255"/>
        <v/>
      </c>
      <c r="DJ737" s="85" t="str">
        <f t="shared" si="1256"/>
        <v/>
      </c>
      <c r="DL737" s="58" t="str">
        <f>IF(COUNTIF(DG$3:DG$1048576,DG737)=COUNTIF($DG$3:$DG737,DG737),DG737,"")</f>
        <v/>
      </c>
      <c r="DM737" s="85" t="str">
        <f t="shared" si="1257"/>
        <v/>
      </c>
      <c r="DN737" s="85" t="str">
        <f t="shared" si="1183"/>
        <v/>
      </c>
      <c r="DO737" s="85" t="str">
        <f t="shared" si="1183"/>
        <v/>
      </c>
      <c r="DP737" s="303"/>
      <c r="DQ737" s="17" t="str">
        <f t="shared" si="1184"/>
        <v/>
      </c>
      <c r="DR737" s="17" t="str">
        <f t="shared" si="1185"/>
        <v/>
      </c>
      <c r="DS737" s="17" t="str">
        <f t="shared" si="1186"/>
        <v/>
      </c>
      <c r="DU737" s="16" t="str">
        <f t="shared" si="1258"/>
        <v/>
      </c>
      <c r="DV737" s="16" t="str">
        <f>IF(DU737="","",COUNT($DU$3:DU737))</f>
        <v/>
      </c>
      <c r="DW737" s="16" t="str">
        <f t="shared" si="1259"/>
        <v/>
      </c>
      <c r="DX737" s="16" t="str">
        <f t="shared" si="1260"/>
        <v/>
      </c>
      <c r="DY737" s="16" t="str">
        <f>IF(DZ737="","",COUNTIF(DZ$3:DZ737,DZ737))</f>
        <v/>
      </c>
      <c r="DZ737" s="16" t="str">
        <f t="shared" si="1261"/>
        <v/>
      </c>
      <c r="EA737" s="16" t="str">
        <f t="shared" si="1262"/>
        <v/>
      </c>
      <c r="EB737" s="16" t="str">
        <f t="shared" si="1263"/>
        <v/>
      </c>
      <c r="EC737" s="16" t="str">
        <f t="shared" si="1264"/>
        <v/>
      </c>
      <c r="ED737" s="16" t="str">
        <f t="shared" si="1265"/>
        <v/>
      </c>
      <c r="EE737" s="16" t="str">
        <f t="shared" si="1266"/>
        <v/>
      </c>
      <c r="EF737" s="16" t="str">
        <f t="shared" si="1267"/>
        <v/>
      </c>
      <c r="EG737" s="16" t="str">
        <f t="shared" si="1268"/>
        <v/>
      </c>
      <c r="EH737" s="16" t="str">
        <f t="shared" si="1269"/>
        <v/>
      </c>
      <c r="EI737" s="16" t="str">
        <f t="shared" si="1270"/>
        <v/>
      </c>
      <c r="EJ737" s="16" t="str">
        <f t="shared" si="1271"/>
        <v/>
      </c>
      <c r="EK737" s="16" t="str">
        <f t="shared" si="1272"/>
        <v/>
      </c>
      <c r="EL737" s="58" t="str">
        <f t="shared" si="1273"/>
        <v/>
      </c>
      <c r="EM737" s="58" t="str">
        <f>IF(OR($DZ737="",CR737=""),IF($EL737="","",$EL737),IF(OR(CR737="なし",CR737=0),領収書!$H$1,CR737))</f>
        <v/>
      </c>
      <c r="EN737" s="58" t="str">
        <f>IF(OR($DZ737="",CS737=""),IF($EL737="","",$EL737),IF(OR(CS737="なし",CS737=0),入力!$EN$1,CS737))</f>
        <v/>
      </c>
      <c r="EO737" s="63" t="str">
        <f t="shared" si="1274"/>
        <v/>
      </c>
      <c r="EP737" s="63" t="str">
        <f t="shared" si="1275"/>
        <v/>
      </c>
      <c r="ER737" s="16" t="str">
        <f>IF(AND(COUNTIF($ET$3:ET737,ET737)=1,ET737&lt;&gt;""),MAX($ER$3:ER736)+1,"")</f>
        <v/>
      </c>
      <c r="ES737" s="16" t="str">
        <f>IF(価格設定!B739="","",価格設定!B739)</f>
        <v/>
      </c>
      <c r="ET737" s="16" t="str">
        <f>IF(価格設定!C739="","",価格設定!C739)</f>
        <v/>
      </c>
      <c r="EV737" s="16" t="str">
        <f t="shared" si="1187"/>
        <v/>
      </c>
      <c r="EW737" s="16" t="str">
        <f t="shared" si="1276"/>
        <v/>
      </c>
    </row>
    <row r="738" spans="1:153" ht="30" customHeight="1" x14ac:dyDescent="0.2">
      <c r="A738" s="225"/>
      <c r="B738" s="212"/>
      <c r="C738" s="221"/>
      <c r="D738" s="164"/>
      <c r="E738" s="165"/>
      <c r="F738" s="166"/>
      <c r="G738" s="167"/>
      <c r="H738" s="179"/>
      <c r="I738" s="306"/>
      <c r="J738" s="169"/>
      <c r="K738" s="179"/>
      <c r="L738" s="186"/>
      <c r="M738" s="186"/>
      <c r="N738" s="168"/>
      <c r="O738" s="170"/>
      <c r="P738" s="212"/>
      <c r="Q738" s="179" t="str">
        <f>IFERROR(IF(H738="","",IFERROR(INDEX(価格設定!$B$5:$B$1048576,MATCH(H738,価格設定!$B$5:$B$1048576,0),0),INDEX(価格設定!$B$5:$B$1048576,MATCH("*"&amp;H738&amp;"*",価格設定!$B$5:$B$1048576,0),0))),H738)</f>
        <v/>
      </c>
      <c r="R738" s="250" t="str">
        <f>IFERROR(IF(Q738="",IF(K738="","",K738),IF(K738="",IF(INDEX(価格設定!$C$5:$C$1048576,MATCH(Q738,価格設定!$B$5:$B$1048576,0),0)=0,"",INDEX(価格設定!$C$5:$C$1048576,MATCH(Q738,価格設定!$B$5:$B$1048576,0),0)),IF(K738="なし","",K738))),"")</f>
        <v/>
      </c>
      <c r="S738" s="308" t="str">
        <f t="shared" si="1188"/>
        <v/>
      </c>
      <c r="T738" s="126" t="str">
        <f>IFERROR(IF(J738="",IF(INDEX(価格設定!$E$5:$R$1048576,MATCH($Q738,価格設定!B$5:B$1048576,0),MATCH($AW738,価格設定!E$1:X$1,1))=0,"",INDEX(価格設定!$E$5:$R$1048576,MATCH($Q738,価格設定!B$5:B$1048576,0),MATCH($AW738,価格設定!E$1:X$1,1))),J738),"")</f>
        <v/>
      </c>
      <c r="U738" s="126" t="str">
        <f t="shared" si="1189"/>
        <v/>
      </c>
      <c r="V738" s="132" t="str">
        <f t="shared" si="1190"/>
        <v/>
      </c>
      <c r="W738" s="127" t="str">
        <f>IFERROR(IF(OR(T738="",T738&lt;0),"",IFERROR(INDEX(価格設定!E$2:X$3,IF(AND(K738=$K$1,$K$1&lt;&gt;""),ROW(価格設定!$D$3)-1,MATCH(INDEX(価格設定!$D$5:$D$1048576,MATCH(Q738,価格設定!$B$5:$B$1048576,0),0),価格設定!$D$2:$D$3,0)),MATCH($AW738,価格設定!E$1:X$1,1)),INDEX(価格設定!E$2:X$2,0,MATCH($AW738,価格設定!E$1:X$1,1)))),"")</f>
        <v/>
      </c>
      <c r="X738" s="126" t="str">
        <f t="shared" si="1181"/>
        <v/>
      </c>
      <c r="Y738" s="128" t="str">
        <f t="shared" si="1191"/>
        <v/>
      </c>
      <c r="Z738" s="126" t="str">
        <f t="shared" si="1192"/>
        <v/>
      </c>
      <c r="AA738" s="129" t="str">
        <f t="shared" si="1193"/>
        <v/>
      </c>
      <c r="AB738" s="126" t="str">
        <f t="shared" si="1194"/>
        <v/>
      </c>
      <c r="AC738" s="280" t="str">
        <f t="shared" si="1195"/>
        <v/>
      </c>
      <c r="AD738" s="15"/>
      <c r="AE738" s="204" t="str">
        <f>IF(AF738="","",COUNT($AF$3:AF738))</f>
        <v/>
      </c>
      <c r="AF738" s="206" t="str">
        <f t="shared" si="1196"/>
        <v/>
      </c>
      <c r="AG738" s="204" t="str">
        <f t="shared" si="1197"/>
        <v/>
      </c>
      <c r="AH738" s="204" t="str">
        <f t="shared" si="1198"/>
        <v/>
      </c>
      <c r="AI738" s="287"/>
      <c r="AJ738" s="15"/>
      <c r="AK738" s="138" t="str">
        <f t="shared" si="1199"/>
        <v/>
      </c>
      <c r="AL738" s="131" t="str">
        <f t="shared" si="1200"/>
        <v/>
      </c>
      <c r="AM738" s="131" t="str">
        <f t="shared" si="1201"/>
        <v/>
      </c>
      <c r="AN738" s="313" t="str">
        <f t="shared" si="1202"/>
        <v/>
      </c>
      <c r="AO738" s="316" t="str">
        <f t="shared" si="1203"/>
        <v/>
      </c>
      <c r="AP738" s="18"/>
      <c r="AQ738" s="3" t="str">
        <f>IF(F738="","",MAX($AQ$3:AQ737)+1)</f>
        <v/>
      </c>
      <c r="AR738" s="3" t="str">
        <f>IF(OR(AQ738="",BB738=""),"",MAX($AR$3:AR737)+1)</f>
        <v/>
      </c>
      <c r="AS738" s="3" t="str">
        <f>IF(CQ738="","",RANK(CQ738,CQ$3:CQ$1048576,1)+COUNTIF($CQ$3:CQ738,CQ738)-1)</f>
        <v/>
      </c>
      <c r="AT738" s="21" t="str">
        <f>IF(C738="",IF(OR(AND($H738&lt;&gt;"",C738=""),AND($F737=$F738,$AZ738&lt;&gt;""),COUNTA($H$3:$H$1048576,#REF!,$F$3:$F$1048576)&gt;COUNTA($H$3:$H738,#REF!,$F$3:$F738),$AZ738&lt;&gt;""),INDEX(AT$3:AT$1048576,MATCH(MAX($AQ$3:$AQ737),$AQ$3:$AQ$1048576,0),0),""),C738)</f>
        <v/>
      </c>
      <c r="AU738" s="21" t="str">
        <f>IF(D738="",IF(OR(AND($H738&lt;&gt;"",D738=""),AND($F737=$F738,$AZ738&lt;&gt;""),COUNTA($H$3:$H$1048576,#REF!,$F$3:$F$1048576)&gt;COUNTA($H$3:$H738,#REF!,$F$3:$F738),$AZ738&lt;&gt;""),INDEX(AU$3:AU$1048576,MATCH(MAX($AQ$3:$AQ737),$AQ$3:$AQ$1048576,0),0),""),D738)</f>
        <v/>
      </c>
      <c r="AV738" s="21" t="str">
        <f>IF(E738="",IF(OR(AND($H738&lt;&gt;"",E738=""),AND($F737=$F738,$AZ738&lt;&gt;""),COUNTA($H$3:$H$1048576,#REF!,$F$3:$F$1048576)&gt;COUNTA($H$3:$H738,#REF!,$F$3:$F738),$AZ738&lt;&gt;""),INDEX(AV$3:AV$1048576,MATCH(MAX($AQ$3:$AQ737),$AQ$3:$AQ$1048576,0),0),""),E738)</f>
        <v/>
      </c>
      <c r="AW738" s="24" t="str">
        <f t="shared" si="1204"/>
        <v/>
      </c>
      <c r="AX738" s="13" t="str">
        <f t="shared" si="1205"/>
        <v/>
      </c>
      <c r="AY738" s="4" t="str">
        <f t="shared" si="1206"/>
        <v/>
      </c>
      <c r="AZ738" s="4" t="str">
        <f>IF(AX738="",IF(OR(AND(H738&lt;&gt;"",F738=""),COUNTA($H$3:$H$1048576)&gt;COUNTA($H$3:$H738)),INDEX(AX$3:AX738,MATCH(MAX($AQ$3:AQ738),AQ$3:AQ738,0),0),""),AX738)</f>
        <v/>
      </c>
      <c r="BA738" s="4" t="str">
        <f>IF(AY738="",IF(AND(H738&lt;&gt;"",F738=""),INDEX(AY$3:AY738,MATCH(MAX($AQ$3:AQ738),AQ$3:AQ738,0),0),""),AY738)</f>
        <v/>
      </c>
      <c r="BB738" s="82" t="str">
        <f>IF(BC738="","",RANK(BC738,BC$3:BC$1048576,1)+COUNTIF($BC$3:BC738,BC738)-1)</f>
        <v/>
      </c>
      <c r="BC738" s="139" t="str">
        <f t="shared" si="1207"/>
        <v/>
      </c>
      <c r="BD738" s="46" t="str">
        <f t="shared" si="1208"/>
        <v/>
      </c>
      <c r="BE738" s="46" t="str">
        <f t="shared" si="1209"/>
        <v/>
      </c>
      <c r="BF738" s="46" t="str">
        <f t="shared" si="1210"/>
        <v/>
      </c>
      <c r="BG738" s="4" t="str">
        <f t="shared" si="1211"/>
        <v/>
      </c>
      <c r="BH738" s="180" t="str">
        <f t="shared" si="1212"/>
        <v/>
      </c>
      <c r="BI738" s="16" t="str">
        <f t="shared" si="1213"/>
        <v/>
      </c>
      <c r="BJ738" s="52" t="str">
        <f>IF(BI738="","",IF(W738="","",IF(AND(K738=$K$1,$K$1&lt;&gt;""),$BT$2,IFERROR(IF(INDEX(価格設定!$D$5:$D$1048576,MATCH(Q738,価格設定!$B$5:$B$1048576,0),0)=価格設定!$D$3,$BT$2,$BS$2),$BS$2))))</f>
        <v/>
      </c>
      <c r="BK738" s="16" t="str">
        <f>IF(BI738="","",IF(COUNTIF($BI$3:BI738,BI738)=1,1,IF(AND(BI737=BI738,BH738=""),BK737,COUNTIF($BH$3:BH738,BH738))))</f>
        <v/>
      </c>
      <c r="BL738" s="52" t="str">
        <f t="shared" si="1214"/>
        <v/>
      </c>
      <c r="BM738" s="52" t="str">
        <f t="shared" si="1215"/>
        <v/>
      </c>
      <c r="BN738" s="119" t="str">
        <f t="shared" si="1216"/>
        <v/>
      </c>
      <c r="BO738" s="119" t="str">
        <f t="shared" si="1217"/>
        <v/>
      </c>
      <c r="BP738" s="17" t="str">
        <f t="shared" si="1218"/>
        <v/>
      </c>
      <c r="BQ738" s="17" t="str">
        <f t="shared" si="1219"/>
        <v/>
      </c>
      <c r="BR738" s="17" t="str">
        <f>IF(OR(BP738="",COUNTIF($BO$3:BO738,BO738)&lt;&gt;1),"",SUMIF(BO$3:BO$1048576,BO738,BP$3:BP$1048576))</f>
        <v/>
      </c>
      <c r="BS738" s="17" t="str">
        <f t="shared" si="1220"/>
        <v/>
      </c>
      <c r="BT738" s="17" t="str">
        <f t="shared" si="1221"/>
        <v/>
      </c>
      <c r="BU738" s="17" t="str">
        <f t="shared" si="1222"/>
        <v/>
      </c>
      <c r="BV738" s="24" t="str">
        <f t="shared" si="1223"/>
        <v/>
      </c>
      <c r="BW738" s="24" t="str">
        <f t="shared" si="1224"/>
        <v/>
      </c>
      <c r="BX738" s="24" t="str">
        <f t="shared" si="1225"/>
        <v/>
      </c>
      <c r="BY738" s="26" t="str">
        <f t="shared" si="1226"/>
        <v/>
      </c>
      <c r="BZ738" s="26" t="str">
        <f t="shared" si="1227"/>
        <v/>
      </c>
      <c r="CA738" s="26" t="str">
        <f t="shared" si="1228"/>
        <v/>
      </c>
      <c r="CB738" s="66" t="str">
        <f t="shared" si="1229"/>
        <v/>
      </c>
      <c r="CC738" s="65" t="str">
        <f t="shared" si="1230"/>
        <v/>
      </c>
      <c r="CD738" s="26" t="str">
        <f t="shared" si="1231"/>
        <v/>
      </c>
      <c r="CE738" s="26" t="str">
        <f t="shared" si="1232"/>
        <v/>
      </c>
      <c r="CF738" s="193" t="str">
        <f t="shared" si="1233"/>
        <v/>
      </c>
      <c r="CG738" s="193" t="str">
        <f t="shared" si="1234"/>
        <v/>
      </c>
      <c r="CH738" s="26" t="str">
        <f t="shared" si="1235"/>
        <v/>
      </c>
      <c r="CI738" s="26" t="str">
        <f t="shared" si="1236"/>
        <v/>
      </c>
      <c r="CJ738" s="65" t="str">
        <f t="shared" si="1237"/>
        <v/>
      </c>
      <c r="CK738" s="65" t="str">
        <f t="shared" si="1238"/>
        <v/>
      </c>
      <c r="CL738" s="64" t="str">
        <f t="shared" si="1239"/>
        <v/>
      </c>
      <c r="CM738" s="64" t="str">
        <f t="shared" si="1240"/>
        <v/>
      </c>
      <c r="CN738" s="65" t="str">
        <f t="shared" si="1241"/>
        <v/>
      </c>
      <c r="CP738" s="63" t="str">
        <f>IF(BH738="","",MAX($CP$3:CP737)+1)</f>
        <v/>
      </c>
      <c r="CQ738" s="24" t="str">
        <f t="shared" si="1242"/>
        <v/>
      </c>
      <c r="CR738" s="24" t="str">
        <f t="shared" si="1243"/>
        <v/>
      </c>
      <c r="CS738" s="24" t="str">
        <f t="shared" si="1244"/>
        <v/>
      </c>
      <c r="CT738" s="58" t="str">
        <f>IF(BO738="","",COUNTIF($BO$3:BO738,BO738)&amp;"@"&amp;BO738)</f>
        <v/>
      </c>
      <c r="CU738" s="16" t="str">
        <f t="shared" si="1182"/>
        <v/>
      </c>
      <c r="CV738" s="63" t="str">
        <f t="shared" si="1245"/>
        <v/>
      </c>
      <c r="CW738" s="16" t="str">
        <f t="shared" si="1246"/>
        <v/>
      </c>
      <c r="CX738" s="16" t="str">
        <f t="shared" si="1247"/>
        <v/>
      </c>
      <c r="CY738" s="16" t="str">
        <f t="shared" si="1248"/>
        <v/>
      </c>
      <c r="CZ738" s="85" t="str">
        <f t="shared" si="1249"/>
        <v/>
      </c>
      <c r="DA738" s="16" t="str">
        <f t="shared" si="1250"/>
        <v/>
      </c>
      <c r="DB738" s="16" t="str">
        <f t="shared" si="1251"/>
        <v/>
      </c>
      <c r="DC738" s="28" t="str">
        <f>IF(CP738="","",$DC$1&amp;(INDEX(価格設定!D$1:XFD$3,ROW(価格設定!$D$3),MATCH($AW738,価格設定!D$1:XFD$1,1))*100)&amp;"%")</f>
        <v/>
      </c>
      <c r="DD738" s="28" t="str">
        <f>IF(CP738="","",$DD$1&amp;(INDEX(価格設定!D$1:XFD$3,ROW(価格設定!$D$2),MATCH($AW738,価格設定!D$1:XFD$1,1))*100)&amp;"%")</f>
        <v/>
      </c>
      <c r="DE738" s="29" t="str">
        <f t="shared" si="1252"/>
        <v/>
      </c>
      <c r="DG738" s="58" t="str">
        <f t="shared" si="1253"/>
        <v/>
      </c>
      <c r="DH738" s="58" t="str">
        <f t="shared" si="1254"/>
        <v/>
      </c>
      <c r="DI738" s="58" t="str">
        <f t="shared" si="1255"/>
        <v/>
      </c>
      <c r="DJ738" s="85" t="str">
        <f t="shared" si="1256"/>
        <v/>
      </c>
      <c r="DL738" s="58" t="str">
        <f>IF(COUNTIF(DG$3:DG$1048576,DG738)=COUNTIF($DG$3:$DG738,DG738),DG738,"")</f>
        <v/>
      </c>
      <c r="DM738" s="85" t="str">
        <f t="shared" si="1257"/>
        <v/>
      </c>
      <c r="DN738" s="85" t="str">
        <f t="shared" si="1183"/>
        <v/>
      </c>
      <c r="DO738" s="85" t="str">
        <f t="shared" si="1183"/>
        <v/>
      </c>
      <c r="DP738" s="303"/>
      <c r="DQ738" s="17" t="str">
        <f t="shared" si="1184"/>
        <v/>
      </c>
      <c r="DR738" s="17" t="str">
        <f t="shared" si="1185"/>
        <v/>
      </c>
      <c r="DS738" s="17" t="str">
        <f t="shared" si="1186"/>
        <v/>
      </c>
      <c r="DU738" s="16" t="str">
        <f t="shared" si="1258"/>
        <v/>
      </c>
      <c r="DV738" s="16" t="str">
        <f>IF(DU738="","",COUNT($DU$3:DU738))</f>
        <v/>
      </c>
      <c r="DW738" s="16" t="str">
        <f t="shared" si="1259"/>
        <v/>
      </c>
      <c r="DX738" s="16" t="str">
        <f t="shared" si="1260"/>
        <v/>
      </c>
      <c r="DY738" s="16" t="str">
        <f>IF(DZ738="","",COUNTIF(DZ$3:DZ738,DZ738))</f>
        <v/>
      </c>
      <c r="DZ738" s="16" t="str">
        <f t="shared" si="1261"/>
        <v/>
      </c>
      <c r="EA738" s="16" t="str">
        <f t="shared" si="1262"/>
        <v/>
      </c>
      <c r="EB738" s="16" t="str">
        <f t="shared" si="1263"/>
        <v/>
      </c>
      <c r="EC738" s="16" t="str">
        <f t="shared" si="1264"/>
        <v/>
      </c>
      <c r="ED738" s="16" t="str">
        <f t="shared" si="1265"/>
        <v/>
      </c>
      <c r="EE738" s="16" t="str">
        <f t="shared" si="1266"/>
        <v/>
      </c>
      <c r="EF738" s="16" t="str">
        <f t="shared" si="1267"/>
        <v/>
      </c>
      <c r="EG738" s="16" t="str">
        <f t="shared" si="1268"/>
        <v/>
      </c>
      <c r="EH738" s="16" t="str">
        <f t="shared" si="1269"/>
        <v/>
      </c>
      <c r="EI738" s="16" t="str">
        <f t="shared" si="1270"/>
        <v/>
      </c>
      <c r="EJ738" s="16" t="str">
        <f t="shared" si="1271"/>
        <v/>
      </c>
      <c r="EK738" s="16" t="str">
        <f t="shared" si="1272"/>
        <v/>
      </c>
      <c r="EL738" s="58" t="str">
        <f t="shared" si="1273"/>
        <v/>
      </c>
      <c r="EM738" s="58" t="str">
        <f>IF(OR($DZ738="",CR738=""),IF($EL738="","",$EL738),IF(OR(CR738="なし",CR738=0),領収書!$H$1,CR738))</f>
        <v/>
      </c>
      <c r="EN738" s="58" t="str">
        <f>IF(OR($DZ738="",CS738=""),IF($EL738="","",$EL738),IF(OR(CS738="なし",CS738=0),入力!$EN$1,CS738))</f>
        <v/>
      </c>
      <c r="EO738" s="63" t="str">
        <f t="shared" si="1274"/>
        <v/>
      </c>
      <c r="EP738" s="63" t="str">
        <f t="shared" si="1275"/>
        <v/>
      </c>
      <c r="ER738" s="16" t="str">
        <f>IF(AND(COUNTIF($ET$3:ET738,ET738)=1,ET738&lt;&gt;""),MAX($ER$3:ER737)+1,"")</f>
        <v/>
      </c>
      <c r="ES738" s="16" t="str">
        <f>IF(価格設定!B740="","",価格設定!B740)</f>
        <v/>
      </c>
      <c r="ET738" s="16" t="str">
        <f>IF(価格設定!C740="","",価格設定!C740)</f>
        <v/>
      </c>
      <c r="EV738" s="16" t="str">
        <f t="shared" si="1187"/>
        <v/>
      </c>
      <c r="EW738" s="16" t="str">
        <f t="shared" si="1276"/>
        <v/>
      </c>
    </row>
    <row r="739" spans="1:153" ht="30" customHeight="1" x14ac:dyDescent="0.2">
      <c r="A739" s="225"/>
      <c r="B739" s="212"/>
      <c r="C739" s="221"/>
      <c r="D739" s="164"/>
      <c r="E739" s="165"/>
      <c r="F739" s="166"/>
      <c r="G739" s="167"/>
      <c r="H739" s="179"/>
      <c r="I739" s="306"/>
      <c r="J739" s="169"/>
      <c r="K739" s="179"/>
      <c r="L739" s="186"/>
      <c r="M739" s="186"/>
      <c r="N739" s="168"/>
      <c r="O739" s="170"/>
      <c r="P739" s="212"/>
      <c r="Q739" s="179" t="str">
        <f>IFERROR(IF(H739="","",IFERROR(INDEX(価格設定!$B$5:$B$1048576,MATCH(H739,価格設定!$B$5:$B$1048576,0),0),INDEX(価格設定!$B$5:$B$1048576,MATCH("*"&amp;H739&amp;"*",価格設定!$B$5:$B$1048576,0),0))),H739)</f>
        <v/>
      </c>
      <c r="R739" s="250" t="str">
        <f>IFERROR(IF(Q739="",IF(K739="","",K739),IF(K739="",IF(INDEX(価格設定!$C$5:$C$1048576,MATCH(Q739,価格設定!$B$5:$B$1048576,0),0)=0,"",INDEX(価格設定!$C$5:$C$1048576,MATCH(Q739,価格設定!$B$5:$B$1048576,0),0)),IF(K739="なし","",K739))),"")</f>
        <v/>
      </c>
      <c r="S739" s="308" t="str">
        <f t="shared" si="1188"/>
        <v/>
      </c>
      <c r="T739" s="126" t="str">
        <f>IFERROR(IF(J739="",IF(INDEX(価格設定!$E$5:$R$1048576,MATCH($Q739,価格設定!B$5:B$1048576,0),MATCH($AW739,価格設定!E$1:X$1,1))=0,"",INDEX(価格設定!$E$5:$R$1048576,MATCH($Q739,価格設定!B$5:B$1048576,0),MATCH($AW739,価格設定!E$1:X$1,1))),J739),"")</f>
        <v/>
      </c>
      <c r="U739" s="126" t="str">
        <f t="shared" si="1189"/>
        <v/>
      </c>
      <c r="V739" s="132" t="str">
        <f t="shared" si="1190"/>
        <v/>
      </c>
      <c r="W739" s="127" t="str">
        <f>IFERROR(IF(OR(T739="",T739&lt;0),"",IFERROR(INDEX(価格設定!E$2:X$3,IF(AND(K739=$K$1,$K$1&lt;&gt;""),ROW(価格設定!$D$3)-1,MATCH(INDEX(価格設定!$D$5:$D$1048576,MATCH(Q739,価格設定!$B$5:$B$1048576,0),0),価格設定!$D$2:$D$3,0)),MATCH($AW739,価格設定!E$1:X$1,1)),INDEX(価格設定!E$2:X$2,0,MATCH($AW739,価格設定!E$1:X$1,1)))),"")</f>
        <v/>
      </c>
      <c r="X739" s="126" t="str">
        <f t="shared" si="1181"/>
        <v/>
      </c>
      <c r="Y739" s="128" t="str">
        <f t="shared" si="1191"/>
        <v/>
      </c>
      <c r="Z739" s="126" t="str">
        <f t="shared" si="1192"/>
        <v/>
      </c>
      <c r="AA739" s="129" t="str">
        <f t="shared" si="1193"/>
        <v/>
      </c>
      <c r="AB739" s="126" t="str">
        <f t="shared" si="1194"/>
        <v/>
      </c>
      <c r="AC739" s="280" t="str">
        <f t="shared" si="1195"/>
        <v/>
      </c>
      <c r="AD739" s="15"/>
      <c r="AE739" s="204" t="str">
        <f>IF(AF739="","",COUNT($AF$3:AF739))</f>
        <v/>
      </c>
      <c r="AF739" s="206" t="str">
        <f t="shared" si="1196"/>
        <v/>
      </c>
      <c r="AG739" s="204" t="str">
        <f t="shared" si="1197"/>
        <v/>
      </c>
      <c r="AH739" s="204" t="str">
        <f t="shared" si="1198"/>
        <v/>
      </c>
      <c r="AI739" s="287"/>
      <c r="AJ739" s="15"/>
      <c r="AK739" s="138" t="str">
        <f t="shared" si="1199"/>
        <v/>
      </c>
      <c r="AL739" s="131" t="str">
        <f t="shared" si="1200"/>
        <v/>
      </c>
      <c r="AM739" s="131" t="str">
        <f t="shared" si="1201"/>
        <v/>
      </c>
      <c r="AN739" s="313" t="str">
        <f t="shared" si="1202"/>
        <v/>
      </c>
      <c r="AO739" s="316" t="str">
        <f t="shared" si="1203"/>
        <v/>
      </c>
      <c r="AP739" s="18"/>
      <c r="AQ739" s="3" t="str">
        <f>IF(F739="","",MAX($AQ$3:AQ738)+1)</f>
        <v/>
      </c>
      <c r="AR739" s="3" t="str">
        <f>IF(OR(AQ739="",BB739=""),"",MAX($AR$3:AR738)+1)</f>
        <v/>
      </c>
      <c r="AS739" s="3" t="str">
        <f>IF(CQ739="","",RANK(CQ739,CQ$3:CQ$1048576,1)+COUNTIF($CQ$3:CQ739,CQ739)-1)</f>
        <v/>
      </c>
      <c r="AT739" s="21" t="str">
        <f>IF(C739="",IF(OR(AND($H739&lt;&gt;"",C739=""),AND($F738=$F739,$AZ739&lt;&gt;""),COUNTA($H$3:$H$1048576,#REF!,$F$3:$F$1048576)&gt;COUNTA($H$3:$H739,#REF!,$F$3:$F739),$AZ739&lt;&gt;""),INDEX(AT$3:AT$1048576,MATCH(MAX($AQ$3:$AQ738),$AQ$3:$AQ$1048576,0),0),""),C739)</f>
        <v/>
      </c>
      <c r="AU739" s="21" t="str">
        <f>IF(D739="",IF(OR(AND($H739&lt;&gt;"",D739=""),AND($F738=$F739,$AZ739&lt;&gt;""),COUNTA($H$3:$H$1048576,#REF!,$F$3:$F$1048576)&gt;COUNTA($H$3:$H739,#REF!,$F$3:$F739),$AZ739&lt;&gt;""),INDEX(AU$3:AU$1048576,MATCH(MAX($AQ$3:$AQ738),$AQ$3:$AQ$1048576,0),0),""),D739)</f>
        <v/>
      </c>
      <c r="AV739" s="21" t="str">
        <f>IF(E739="",IF(OR(AND($H739&lt;&gt;"",E739=""),AND($F738=$F739,$AZ739&lt;&gt;""),COUNTA($H$3:$H$1048576,#REF!,$F$3:$F$1048576)&gt;COUNTA($H$3:$H739,#REF!,$F$3:$F739),$AZ739&lt;&gt;""),INDEX(AV$3:AV$1048576,MATCH(MAX($AQ$3:$AQ738),$AQ$3:$AQ$1048576,0),0),""),E739)</f>
        <v/>
      </c>
      <c r="AW739" s="24" t="str">
        <f t="shared" si="1204"/>
        <v/>
      </c>
      <c r="AX739" s="13" t="str">
        <f t="shared" si="1205"/>
        <v/>
      </c>
      <c r="AY739" s="4" t="str">
        <f t="shared" si="1206"/>
        <v/>
      </c>
      <c r="AZ739" s="4" t="str">
        <f>IF(AX739="",IF(OR(AND(H739&lt;&gt;"",F739=""),COUNTA($H$3:$H$1048576)&gt;COUNTA($H$3:$H739)),INDEX(AX$3:AX739,MATCH(MAX($AQ$3:AQ739),AQ$3:AQ739,0),0),""),AX739)</f>
        <v/>
      </c>
      <c r="BA739" s="4" t="str">
        <f>IF(AY739="",IF(AND(H739&lt;&gt;"",F739=""),INDEX(AY$3:AY739,MATCH(MAX($AQ$3:AQ739),AQ$3:AQ739,0),0),""),AY739)</f>
        <v/>
      </c>
      <c r="BB739" s="82" t="str">
        <f>IF(BC739="","",RANK(BC739,BC$3:BC$1048576,1)+COUNTIF($BC$3:BC739,BC739)-1)</f>
        <v/>
      </c>
      <c r="BC739" s="139" t="str">
        <f t="shared" si="1207"/>
        <v/>
      </c>
      <c r="BD739" s="46" t="str">
        <f t="shared" si="1208"/>
        <v/>
      </c>
      <c r="BE739" s="46" t="str">
        <f t="shared" si="1209"/>
        <v/>
      </c>
      <c r="BF739" s="46" t="str">
        <f t="shared" si="1210"/>
        <v/>
      </c>
      <c r="BG739" s="4" t="str">
        <f t="shared" si="1211"/>
        <v/>
      </c>
      <c r="BH739" s="180" t="str">
        <f t="shared" si="1212"/>
        <v/>
      </c>
      <c r="BI739" s="16" t="str">
        <f t="shared" si="1213"/>
        <v/>
      </c>
      <c r="BJ739" s="52" t="str">
        <f>IF(BI739="","",IF(W739="","",IF(AND(K739=$K$1,$K$1&lt;&gt;""),$BT$2,IFERROR(IF(INDEX(価格設定!$D$5:$D$1048576,MATCH(Q739,価格設定!$B$5:$B$1048576,0),0)=価格設定!$D$3,$BT$2,$BS$2),$BS$2))))</f>
        <v/>
      </c>
      <c r="BK739" s="16" t="str">
        <f>IF(BI739="","",IF(COUNTIF($BI$3:BI739,BI739)=1,1,IF(AND(BI738=BI739,BH739=""),BK738,COUNTIF($BH$3:BH739,BH739))))</f>
        <v/>
      </c>
      <c r="BL739" s="52" t="str">
        <f t="shared" si="1214"/>
        <v/>
      </c>
      <c r="BM739" s="52" t="str">
        <f t="shared" si="1215"/>
        <v/>
      </c>
      <c r="BN739" s="119" t="str">
        <f t="shared" si="1216"/>
        <v/>
      </c>
      <c r="BO739" s="119" t="str">
        <f t="shared" si="1217"/>
        <v/>
      </c>
      <c r="BP739" s="17" t="str">
        <f t="shared" si="1218"/>
        <v/>
      </c>
      <c r="BQ739" s="17" t="str">
        <f t="shared" si="1219"/>
        <v/>
      </c>
      <c r="BR739" s="17" t="str">
        <f>IF(OR(BP739="",COUNTIF($BO$3:BO739,BO739)&lt;&gt;1),"",SUMIF(BO$3:BO$1048576,BO739,BP$3:BP$1048576))</f>
        <v/>
      </c>
      <c r="BS739" s="17" t="str">
        <f t="shared" si="1220"/>
        <v/>
      </c>
      <c r="BT739" s="17" t="str">
        <f t="shared" si="1221"/>
        <v/>
      </c>
      <c r="BU739" s="17" t="str">
        <f t="shared" si="1222"/>
        <v/>
      </c>
      <c r="BV739" s="24" t="str">
        <f t="shared" si="1223"/>
        <v/>
      </c>
      <c r="BW739" s="24" t="str">
        <f t="shared" si="1224"/>
        <v/>
      </c>
      <c r="BX739" s="24" t="str">
        <f t="shared" si="1225"/>
        <v/>
      </c>
      <c r="BY739" s="26" t="str">
        <f t="shared" si="1226"/>
        <v/>
      </c>
      <c r="BZ739" s="26" t="str">
        <f t="shared" si="1227"/>
        <v/>
      </c>
      <c r="CA739" s="26" t="str">
        <f t="shared" si="1228"/>
        <v/>
      </c>
      <c r="CB739" s="66" t="str">
        <f t="shared" si="1229"/>
        <v/>
      </c>
      <c r="CC739" s="65" t="str">
        <f t="shared" si="1230"/>
        <v/>
      </c>
      <c r="CD739" s="26" t="str">
        <f t="shared" si="1231"/>
        <v/>
      </c>
      <c r="CE739" s="26" t="str">
        <f t="shared" si="1232"/>
        <v/>
      </c>
      <c r="CF739" s="193" t="str">
        <f t="shared" si="1233"/>
        <v/>
      </c>
      <c r="CG739" s="193" t="str">
        <f t="shared" si="1234"/>
        <v/>
      </c>
      <c r="CH739" s="26" t="str">
        <f t="shared" si="1235"/>
        <v/>
      </c>
      <c r="CI739" s="26" t="str">
        <f t="shared" si="1236"/>
        <v/>
      </c>
      <c r="CJ739" s="65" t="str">
        <f t="shared" si="1237"/>
        <v/>
      </c>
      <c r="CK739" s="65" t="str">
        <f t="shared" si="1238"/>
        <v/>
      </c>
      <c r="CL739" s="64" t="str">
        <f t="shared" si="1239"/>
        <v/>
      </c>
      <c r="CM739" s="64" t="str">
        <f t="shared" si="1240"/>
        <v/>
      </c>
      <c r="CN739" s="65" t="str">
        <f t="shared" si="1241"/>
        <v/>
      </c>
      <c r="CP739" s="63" t="str">
        <f>IF(BH739="","",MAX($CP$3:CP738)+1)</f>
        <v/>
      </c>
      <c r="CQ739" s="24" t="str">
        <f t="shared" si="1242"/>
        <v/>
      </c>
      <c r="CR739" s="24" t="str">
        <f t="shared" si="1243"/>
        <v/>
      </c>
      <c r="CS739" s="24" t="str">
        <f t="shared" si="1244"/>
        <v/>
      </c>
      <c r="CT739" s="58" t="str">
        <f>IF(BO739="","",COUNTIF($BO$3:BO739,BO739)&amp;"@"&amp;BO739)</f>
        <v/>
      </c>
      <c r="CU739" s="16" t="str">
        <f t="shared" si="1182"/>
        <v/>
      </c>
      <c r="CV739" s="63" t="str">
        <f t="shared" si="1245"/>
        <v/>
      </c>
      <c r="CW739" s="16" t="str">
        <f t="shared" si="1246"/>
        <v/>
      </c>
      <c r="CX739" s="16" t="str">
        <f t="shared" si="1247"/>
        <v/>
      </c>
      <c r="CY739" s="16" t="str">
        <f t="shared" si="1248"/>
        <v/>
      </c>
      <c r="CZ739" s="85" t="str">
        <f t="shared" si="1249"/>
        <v/>
      </c>
      <c r="DA739" s="16" t="str">
        <f t="shared" si="1250"/>
        <v/>
      </c>
      <c r="DB739" s="16" t="str">
        <f t="shared" si="1251"/>
        <v/>
      </c>
      <c r="DC739" s="28" t="str">
        <f>IF(CP739="","",$DC$1&amp;(INDEX(価格設定!D$1:XFD$3,ROW(価格設定!$D$3),MATCH($AW739,価格設定!D$1:XFD$1,1))*100)&amp;"%")</f>
        <v/>
      </c>
      <c r="DD739" s="28" t="str">
        <f>IF(CP739="","",$DD$1&amp;(INDEX(価格設定!D$1:XFD$3,ROW(価格設定!$D$2),MATCH($AW739,価格設定!D$1:XFD$1,1))*100)&amp;"%")</f>
        <v/>
      </c>
      <c r="DE739" s="29" t="str">
        <f t="shared" si="1252"/>
        <v/>
      </c>
      <c r="DG739" s="58" t="str">
        <f t="shared" si="1253"/>
        <v/>
      </c>
      <c r="DH739" s="58" t="str">
        <f t="shared" si="1254"/>
        <v/>
      </c>
      <c r="DI739" s="58" t="str">
        <f t="shared" si="1255"/>
        <v/>
      </c>
      <c r="DJ739" s="85" t="str">
        <f t="shared" si="1256"/>
        <v/>
      </c>
      <c r="DL739" s="58" t="str">
        <f>IF(COUNTIF(DG$3:DG$1048576,DG739)=COUNTIF($DG$3:$DG739,DG739),DG739,"")</f>
        <v/>
      </c>
      <c r="DM739" s="85" t="str">
        <f t="shared" si="1257"/>
        <v/>
      </c>
      <c r="DN739" s="85" t="str">
        <f t="shared" si="1183"/>
        <v/>
      </c>
      <c r="DO739" s="85" t="str">
        <f t="shared" si="1183"/>
        <v/>
      </c>
      <c r="DP739" s="303"/>
      <c r="DQ739" s="17" t="str">
        <f t="shared" si="1184"/>
        <v/>
      </c>
      <c r="DR739" s="17" t="str">
        <f t="shared" si="1185"/>
        <v/>
      </c>
      <c r="DS739" s="17" t="str">
        <f t="shared" si="1186"/>
        <v/>
      </c>
      <c r="DU739" s="16" t="str">
        <f t="shared" si="1258"/>
        <v/>
      </c>
      <c r="DV739" s="16" t="str">
        <f>IF(DU739="","",COUNT($DU$3:DU739))</f>
        <v/>
      </c>
      <c r="DW739" s="16" t="str">
        <f t="shared" si="1259"/>
        <v/>
      </c>
      <c r="DX739" s="16" t="str">
        <f t="shared" si="1260"/>
        <v/>
      </c>
      <c r="DY739" s="16" t="str">
        <f>IF(DZ739="","",COUNTIF(DZ$3:DZ739,DZ739))</f>
        <v/>
      </c>
      <c r="DZ739" s="16" t="str">
        <f t="shared" si="1261"/>
        <v/>
      </c>
      <c r="EA739" s="16" t="str">
        <f t="shared" si="1262"/>
        <v/>
      </c>
      <c r="EB739" s="16" t="str">
        <f t="shared" si="1263"/>
        <v/>
      </c>
      <c r="EC739" s="16" t="str">
        <f t="shared" si="1264"/>
        <v/>
      </c>
      <c r="ED739" s="16" t="str">
        <f t="shared" si="1265"/>
        <v/>
      </c>
      <c r="EE739" s="16" t="str">
        <f t="shared" si="1266"/>
        <v/>
      </c>
      <c r="EF739" s="16" t="str">
        <f t="shared" si="1267"/>
        <v/>
      </c>
      <c r="EG739" s="16" t="str">
        <f t="shared" si="1268"/>
        <v/>
      </c>
      <c r="EH739" s="16" t="str">
        <f t="shared" si="1269"/>
        <v/>
      </c>
      <c r="EI739" s="16" t="str">
        <f t="shared" si="1270"/>
        <v/>
      </c>
      <c r="EJ739" s="16" t="str">
        <f t="shared" si="1271"/>
        <v/>
      </c>
      <c r="EK739" s="16" t="str">
        <f t="shared" si="1272"/>
        <v/>
      </c>
      <c r="EL739" s="58" t="str">
        <f t="shared" si="1273"/>
        <v/>
      </c>
      <c r="EM739" s="58" t="str">
        <f>IF(OR($DZ739="",CR739=""),IF($EL739="","",$EL739),IF(OR(CR739="なし",CR739=0),領収書!$H$1,CR739))</f>
        <v/>
      </c>
      <c r="EN739" s="58" t="str">
        <f>IF(OR($DZ739="",CS739=""),IF($EL739="","",$EL739),IF(OR(CS739="なし",CS739=0),入力!$EN$1,CS739))</f>
        <v/>
      </c>
      <c r="EO739" s="63" t="str">
        <f t="shared" si="1274"/>
        <v/>
      </c>
      <c r="EP739" s="63" t="str">
        <f t="shared" si="1275"/>
        <v/>
      </c>
      <c r="ER739" s="16" t="str">
        <f>IF(AND(COUNTIF($ET$3:ET739,ET739)=1,ET739&lt;&gt;""),MAX($ER$3:ER738)+1,"")</f>
        <v/>
      </c>
      <c r="ES739" s="16" t="str">
        <f>IF(価格設定!B741="","",価格設定!B741)</f>
        <v/>
      </c>
      <c r="ET739" s="16" t="str">
        <f>IF(価格設定!C741="","",価格設定!C741)</f>
        <v/>
      </c>
      <c r="EV739" s="16" t="str">
        <f t="shared" si="1187"/>
        <v/>
      </c>
      <c r="EW739" s="16" t="str">
        <f t="shared" si="1276"/>
        <v/>
      </c>
    </row>
    <row r="740" spans="1:153" ht="30" customHeight="1" x14ac:dyDescent="0.2">
      <c r="A740" s="225"/>
      <c r="B740" s="212"/>
      <c r="C740" s="221"/>
      <c r="D740" s="164"/>
      <c r="E740" s="165"/>
      <c r="F740" s="166"/>
      <c r="G740" s="167"/>
      <c r="H740" s="179"/>
      <c r="I740" s="306"/>
      <c r="J740" s="169"/>
      <c r="K740" s="179"/>
      <c r="L740" s="186"/>
      <c r="M740" s="186"/>
      <c r="N740" s="168"/>
      <c r="O740" s="170"/>
      <c r="P740" s="212"/>
      <c r="Q740" s="179" t="str">
        <f>IFERROR(IF(H740="","",IFERROR(INDEX(価格設定!$B$5:$B$1048576,MATCH(H740,価格設定!$B$5:$B$1048576,0),0),INDEX(価格設定!$B$5:$B$1048576,MATCH("*"&amp;H740&amp;"*",価格設定!$B$5:$B$1048576,0),0))),H740)</f>
        <v/>
      </c>
      <c r="R740" s="250" t="str">
        <f>IFERROR(IF(Q740="",IF(K740="","",K740),IF(K740="",IF(INDEX(価格設定!$C$5:$C$1048576,MATCH(Q740,価格設定!$B$5:$B$1048576,0),0)=0,"",INDEX(価格設定!$C$5:$C$1048576,MATCH(Q740,価格設定!$B$5:$B$1048576,0),0)),IF(K740="なし","",K740))),"")</f>
        <v/>
      </c>
      <c r="S740" s="308" t="str">
        <f t="shared" si="1188"/>
        <v/>
      </c>
      <c r="T740" s="126" t="str">
        <f>IFERROR(IF(J740="",IF(INDEX(価格設定!$E$5:$R$1048576,MATCH($Q740,価格設定!B$5:B$1048576,0),MATCH($AW740,価格設定!E$1:X$1,1))=0,"",INDEX(価格設定!$E$5:$R$1048576,MATCH($Q740,価格設定!B$5:B$1048576,0),MATCH($AW740,価格設定!E$1:X$1,1))),J740),"")</f>
        <v/>
      </c>
      <c r="U740" s="126" t="str">
        <f t="shared" si="1189"/>
        <v/>
      </c>
      <c r="V740" s="132" t="str">
        <f t="shared" si="1190"/>
        <v/>
      </c>
      <c r="W740" s="127" t="str">
        <f>IFERROR(IF(OR(T740="",T740&lt;0),"",IFERROR(INDEX(価格設定!E$2:X$3,IF(AND(K740=$K$1,$K$1&lt;&gt;""),ROW(価格設定!$D$3)-1,MATCH(INDEX(価格設定!$D$5:$D$1048576,MATCH(Q740,価格設定!$B$5:$B$1048576,0),0),価格設定!$D$2:$D$3,0)),MATCH($AW740,価格設定!E$1:X$1,1)),INDEX(価格設定!E$2:X$2,0,MATCH($AW740,価格設定!E$1:X$1,1)))),"")</f>
        <v/>
      </c>
      <c r="X740" s="126" t="str">
        <f t="shared" si="1181"/>
        <v/>
      </c>
      <c r="Y740" s="128" t="str">
        <f t="shared" si="1191"/>
        <v/>
      </c>
      <c r="Z740" s="126" t="str">
        <f t="shared" si="1192"/>
        <v/>
      </c>
      <c r="AA740" s="129" t="str">
        <f t="shared" si="1193"/>
        <v/>
      </c>
      <c r="AB740" s="126" t="str">
        <f t="shared" si="1194"/>
        <v/>
      </c>
      <c r="AC740" s="280" t="str">
        <f t="shared" si="1195"/>
        <v/>
      </c>
      <c r="AD740" s="15"/>
      <c r="AE740" s="204" t="str">
        <f>IF(AF740="","",COUNT($AF$3:AF740))</f>
        <v/>
      </c>
      <c r="AF740" s="206" t="str">
        <f t="shared" si="1196"/>
        <v/>
      </c>
      <c r="AG740" s="204" t="str">
        <f t="shared" si="1197"/>
        <v/>
      </c>
      <c r="AH740" s="204" t="str">
        <f t="shared" si="1198"/>
        <v/>
      </c>
      <c r="AI740" s="287"/>
      <c r="AJ740" s="15"/>
      <c r="AK740" s="138" t="str">
        <f t="shared" si="1199"/>
        <v/>
      </c>
      <c r="AL740" s="131" t="str">
        <f t="shared" si="1200"/>
        <v/>
      </c>
      <c r="AM740" s="131" t="str">
        <f t="shared" si="1201"/>
        <v/>
      </c>
      <c r="AN740" s="313" t="str">
        <f t="shared" si="1202"/>
        <v/>
      </c>
      <c r="AO740" s="316" t="str">
        <f t="shared" si="1203"/>
        <v/>
      </c>
      <c r="AP740" s="18"/>
      <c r="AQ740" s="3" t="str">
        <f>IF(F740="","",MAX($AQ$3:AQ739)+1)</f>
        <v/>
      </c>
      <c r="AR740" s="3" t="str">
        <f>IF(OR(AQ740="",BB740=""),"",MAX($AR$3:AR739)+1)</f>
        <v/>
      </c>
      <c r="AS740" s="3" t="str">
        <f>IF(CQ740="","",RANK(CQ740,CQ$3:CQ$1048576,1)+COUNTIF($CQ$3:CQ740,CQ740)-1)</f>
        <v/>
      </c>
      <c r="AT740" s="21" t="str">
        <f>IF(C740="",IF(OR(AND($H740&lt;&gt;"",C740=""),AND($F739=$F740,$AZ740&lt;&gt;""),COUNTA($H$3:$H$1048576,#REF!,$F$3:$F$1048576)&gt;COUNTA($H$3:$H740,#REF!,$F$3:$F740),$AZ740&lt;&gt;""),INDEX(AT$3:AT$1048576,MATCH(MAX($AQ$3:$AQ739),$AQ$3:$AQ$1048576,0),0),""),C740)</f>
        <v/>
      </c>
      <c r="AU740" s="21" t="str">
        <f>IF(D740="",IF(OR(AND($H740&lt;&gt;"",D740=""),AND($F739=$F740,$AZ740&lt;&gt;""),COUNTA($H$3:$H$1048576,#REF!,$F$3:$F$1048576)&gt;COUNTA($H$3:$H740,#REF!,$F$3:$F740),$AZ740&lt;&gt;""),INDEX(AU$3:AU$1048576,MATCH(MAX($AQ$3:$AQ739),$AQ$3:$AQ$1048576,0),0),""),D740)</f>
        <v/>
      </c>
      <c r="AV740" s="21" t="str">
        <f>IF(E740="",IF(OR(AND($H740&lt;&gt;"",E740=""),AND($F739=$F740,$AZ740&lt;&gt;""),COUNTA($H$3:$H$1048576,#REF!,$F$3:$F$1048576)&gt;COUNTA($H$3:$H740,#REF!,$F$3:$F740),$AZ740&lt;&gt;""),INDEX(AV$3:AV$1048576,MATCH(MAX($AQ$3:$AQ739),$AQ$3:$AQ$1048576,0),0),""),E740)</f>
        <v/>
      </c>
      <c r="AW740" s="24" t="str">
        <f t="shared" si="1204"/>
        <v/>
      </c>
      <c r="AX740" s="13" t="str">
        <f t="shared" si="1205"/>
        <v/>
      </c>
      <c r="AY740" s="4" t="str">
        <f t="shared" si="1206"/>
        <v/>
      </c>
      <c r="AZ740" s="4" t="str">
        <f>IF(AX740="",IF(OR(AND(H740&lt;&gt;"",F740=""),COUNTA($H$3:$H$1048576)&gt;COUNTA($H$3:$H740)),INDEX(AX$3:AX740,MATCH(MAX($AQ$3:AQ740),AQ$3:AQ740,0),0),""),AX740)</f>
        <v/>
      </c>
      <c r="BA740" s="4" t="str">
        <f>IF(AY740="",IF(AND(H740&lt;&gt;"",F740=""),INDEX(AY$3:AY740,MATCH(MAX($AQ$3:AQ740),AQ$3:AQ740,0),0),""),AY740)</f>
        <v/>
      </c>
      <c r="BB740" s="82" t="str">
        <f>IF(BC740="","",RANK(BC740,BC$3:BC$1048576,1)+COUNTIF($BC$3:BC740,BC740)-1)</f>
        <v/>
      </c>
      <c r="BC740" s="139" t="str">
        <f t="shared" si="1207"/>
        <v/>
      </c>
      <c r="BD740" s="46" t="str">
        <f t="shared" si="1208"/>
        <v/>
      </c>
      <c r="BE740" s="46" t="str">
        <f t="shared" si="1209"/>
        <v/>
      </c>
      <c r="BF740" s="46" t="str">
        <f t="shared" si="1210"/>
        <v/>
      </c>
      <c r="BG740" s="4" t="str">
        <f t="shared" si="1211"/>
        <v/>
      </c>
      <c r="BH740" s="180" t="str">
        <f t="shared" si="1212"/>
        <v/>
      </c>
      <c r="BI740" s="16" t="str">
        <f t="shared" si="1213"/>
        <v/>
      </c>
      <c r="BJ740" s="52" t="str">
        <f>IF(BI740="","",IF(W740="","",IF(AND(K740=$K$1,$K$1&lt;&gt;""),$BT$2,IFERROR(IF(INDEX(価格設定!$D$5:$D$1048576,MATCH(Q740,価格設定!$B$5:$B$1048576,0),0)=価格設定!$D$3,$BT$2,$BS$2),$BS$2))))</f>
        <v/>
      </c>
      <c r="BK740" s="16" t="str">
        <f>IF(BI740="","",IF(COUNTIF($BI$3:BI740,BI740)=1,1,IF(AND(BI739=BI740,BH740=""),BK739,COUNTIF($BH$3:BH740,BH740))))</f>
        <v/>
      </c>
      <c r="BL740" s="52" t="str">
        <f t="shared" si="1214"/>
        <v/>
      </c>
      <c r="BM740" s="52" t="str">
        <f t="shared" si="1215"/>
        <v/>
      </c>
      <c r="BN740" s="119" t="str">
        <f t="shared" si="1216"/>
        <v/>
      </c>
      <c r="BO740" s="119" t="str">
        <f t="shared" si="1217"/>
        <v/>
      </c>
      <c r="BP740" s="17" t="str">
        <f t="shared" si="1218"/>
        <v/>
      </c>
      <c r="BQ740" s="17" t="str">
        <f t="shared" si="1219"/>
        <v/>
      </c>
      <c r="BR740" s="17" t="str">
        <f>IF(OR(BP740="",COUNTIF($BO$3:BO740,BO740)&lt;&gt;1),"",SUMIF(BO$3:BO$1048576,BO740,BP$3:BP$1048576))</f>
        <v/>
      </c>
      <c r="BS740" s="17" t="str">
        <f t="shared" si="1220"/>
        <v/>
      </c>
      <c r="BT740" s="17" t="str">
        <f t="shared" si="1221"/>
        <v/>
      </c>
      <c r="BU740" s="17" t="str">
        <f t="shared" si="1222"/>
        <v/>
      </c>
      <c r="BV740" s="24" t="str">
        <f t="shared" si="1223"/>
        <v/>
      </c>
      <c r="BW740" s="24" t="str">
        <f t="shared" si="1224"/>
        <v/>
      </c>
      <c r="BX740" s="24" t="str">
        <f t="shared" si="1225"/>
        <v/>
      </c>
      <c r="BY740" s="26" t="str">
        <f t="shared" si="1226"/>
        <v/>
      </c>
      <c r="BZ740" s="26" t="str">
        <f t="shared" si="1227"/>
        <v/>
      </c>
      <c r="CA740" s="26" t="str">
        <f t="shared" si="1228"/>
        <v/>
      </c>
      <c r="CB740" s="66" t="str">
        <f t="shared" si="1229"/>
        <v/>
      </c>
      <c r="CC740" s="65" t="str">
        <f t="shared" si="1230"/>
        <v/>
      </c>
      <c r="CD740" s="26" t="str">
        <f t="shared" si="1231"/>
        <v/>
      </c>
      <c r="CE740" s="26" t="str">
        <f t="shared" si="1232"/>
        <v/>
      </c>
      <c r="CF740" s="193" t="str">
        <f t="shared" si="1233"/>
        <v/>
      </c>
      <c r="CG740" s="193" t="str">
        <f t="shared" si="1234"/>
        <v/>
      </c>
      <c r="CH740" s="26" t="str">
        <f t="shared" si="1235"/>
        <v/>
      </c>
      <c r="CI740" s="26" t="str">
        <f t="shared" si="1236"/>
        <v/>
      </c>
      <c r="CJ740" s="65" t="str">
        <f t="shared" si="1237"/>
        <v/>
      </c>
      <c r="CK740" s="65" t="str">
        <f t="shared" si="1238"/>
        <v/>
      </c>
      <c r="CL740" s="64" t="str">
        <f t="shared" si="1239"/>
        <v/>
      </c>
      <c r="CM740" s="64" t="str">
        <f t="shared" si="1240"/>
        <v/>
      </c>
      <c r="CN740" s="65" t="str">
        <f t="shared" si="1241"/>
        <v/>
      </c>
      <c r="CP740" s="63" t="str">
        <f>IF(BH740="","",MAX($CP$3:CP739)+1)</f>
        <v/>
      </c>
      <c r="CQ740" s="24" t="str">
        <f t="shared" si="1242"/>
        <v/>
      </c>
      <c r="CR740" s="24" t="str">
        <f t="shared" si="1243"/>
        <v/>
      </c>
      <c r="CS740" s="24" t="str">
        <f t="shared" si="1244"/>
        <v/>
      </c>
      <c r="CT740" s="58" t="str">
        <f>IF(BO740="","",COUNTIF($BO$3:BO740,BO740)&amp;"@"&amp;BO740)</f>
        <v/>
      </c>
      <c r="CU740" s="16" t="str">
        <f t="shared" si="1182"/>
        <v/>
      </c>
      <c r="CV740" s="63" t="str">
        <f t="shared" si="1245"/>
        <v/>
      </c>
      <c r="CW740" s="16" t="str">
        <f t="shared" si="1246"/>
        <v/>
      </c>
      <c r="CX740" s="16" t="str">
        <f t="shared" si="1247"/>
        <v/>
      </c>
      <c r="CY740" s="16" t="str">
        <f t="shared" si="1248"/>
        <v/>
      </c>
      <c r="CZ740" s="85" t="str">
        <f t="shared" si="1249"/>
        <v/>
      </c>
      <c r="DA740" s="16" t="str">
        <f t="shared" si="1250"/>
        <v/>
      </c>
      <c r="DB740" s="16" t="str">
        <f t="shared" si="1251"/>
        <v/>
      </c>
      <c r="DC740" s="28" t="str">
        <f>IF(CP740="","",$DC$1&amp;(INDEX(価格設定!D$1:XFD$3,ROW(価格設定!$D$3),MATCH($AW740,価格設定!D$1:XFD$1,1))*100)&amp;"%")</f>
        <v/>
      </c>
      <c r="DD740" s="28" t="str">
        <f>IF(CP740="","",$DD$1&amp;(INDEX(価格設定!D$1:XFD$3,ROW(価格設定!$D$2),MATCH($AW740,価格設定!D$1:XFD$1,1))*100)&amp;"%")</f>
        <v/>
      </c>
      <c r="DE740" s="29" t="str">
        <f t="shared" si="1252"/>
        <v/>
      </c>
      <c r="DG740" s="58" t="str">
        <f t="shared" si="1253"/>
        <v/>
      </c>
      <c r="DH740" s="58" t="str">
        <f t="shared" si="1254"/>
        <v/>
      </c>
      <c r="DI740" s="58" t="str">
        <f t="shared" si="1255"/>
        <v/>
      </c>
      <c r="DJ740" s="85" t="str">
        <f t="shared" si="1256"/>
        <v/>
      </c>
      <c r="DL740" s="58" t="str">
        <f>IF(COUNTIF(DG$3:DG$1048576,DG740)=COUNTIF($DG$3:$DG740,DG740),DG740,"")</f>
        <v/>
      </c>
      <c r="DM740" s="85" t="str">
        <f t="shared" si="1257"/>
        <v/>
      </c>
      <c r="DN740" s="85" t="str">
        <f t="shared" si="1183"/>
        <v/>
      </c>
      <c r="DO740" s="85" t="str">
        <f t="shared" si="1183"/>
        <v/>
      </c>
      <c r="DP740" s="303"/>
      <c r="DQ740" s="17" t="str">
        <f t="shared" si="1184"/>
        <v/>
      </c>
      <c r="DR740" s="17" t="str">
        <f t="shared" si="1185"/>
        <v/>
      </c>
      <c r="DS740" s="17" t="str">
        <f t="shared" si="1186"/>
        <v/>
      </c>
      <c r="DU740" s="16" t="str">
        <f t="shared" si="1258"/>
        <v/>
      </c>
      <c r="DV740" s="16" t="str">
        <f>IF(DU740="","",COUNT($DU$3:DU740))</f>
        <v/>
      </c>
      <c r="DW740" s="16" t="str">
        <f t="shared" si="1259"/>
        <v/>
      </c>
      <c r="DX740" s="16" t="str">
        <f t="shared" si="1260"/>
        <v/>
      </c>
      <c r="DY740" s="16" t="str">
        <f>IF(DZ740="","",COUNTIF(DZ$3:DZ740,DZ740))</f>
        <v/>
      </c>
      <c r="DZ740" s="16" t="str">
        <f t="shared" si="1261"/>
        <v/>
      </c>
      <c r="EA740" s="16" t="str">
        <f t="shared" si="1262"/>
        <v/>
      </c>
      <c r="EB740" s="16" t="str">
        <f t="shared" si="1263"/>
        <v/>
      </c>
      <c r="EC740" s="16" t="str">
        <f t="shared" si="1264"/>
        <v/>
      </c>
      <c r="ED740" s="16" t="str">
        <f t="shared" si="1265"/>
        <v/>
      </c>
      <c r="EE740" s="16" t="str">
        <f t="shared" si="1266"/>
        <v/>
      </c>
      <c r="EF740" s="16" t="str">
        <f t="shared" si="1267"/>
        <v/>
      </c>
      <c r="EG740" s="16" t="str">
        <f t="shared" si="1268"/>
        <v/>
      </c>
      <c r="EH740" s="16" t="str">
        <f t="shared" si="1269"/>
        <v/>
      </c>
      <c r="EI740" s="16" t="str">
        <f t="shared" si="1270"/>
        <v/>
      </c>
      <c r="EJ740" s="16" t="str">
        <f t="shared" si="1271"/>
        <v/>
      </c>
      <c r="EK740" s="16" t="str">
        <f t="shared" si="1272"/>
        <v/>
      </c>
      <c r="EL740" s="58" t="str">
        <f t="shared" si="1273"/>
        <v/>
      </c>
      <c r="EM740" s="58" t="str">
        <f>IF(OR($DZ740="",CR740=""),IF($EL740="","",$EL740),IF(OR(CR740="なし",CR740=0),領収書!$H$1,CR740))</f>
        <v/>
      </c>
      <c r="EN740" s="58" t="str">
        <f>IF(OR($DZ740="",CS740=""),IF($EL740="","",$EL740),IF(OR(CS740="なし",CS740=0),入力!$EN$1,CS740))</f>
        <v/>
      </c>
      <c r="EO740" s="63" t="str">
        <f t="shared" si="1274"/>
        <v/>
      </c>
      <c r="EP740" s="63" t="str">
        <f t="shared" si="1275"/>
        <v/>
      </c>
      <c r="ER740" s="16" t="str">
        <f>IF(AND(COUNTIF($ET$3:ET740,ET740)=1,ET740&lt;&gt;""),MAX($ER$3:ER739)+1,"")</f>
        <v/>
      </c>
      <c r="ES740" s="16" t="str">
        <f>IF(価格設定!B742="","",価格設定!B742)</f>
        <v/>
      </c>
      <c r="ET740" s="16" t="str">
        <f>IF(価格設定!C742="","",価格設定!C742)</f>
        <v/>
      </c>
      <c r="EV740" s="16" t="str">
        <f t="shared" si="1187"/>
        <v/>
      </c>
      <c r="EW740" s="16" t="str">
        <f t="shared" si="1276"/>
        <v/>
      </c>
    </row>
    <row r="741" spans="1:153" ht="30" customHeight="1" x14ac:dyDescent="0.2">
      <c r="A741" s="225"/>
      <c r="B741" s="212"/>
      <c r="C741" s="221"/>
      <c r="D741" s="164"/>
      <c r="E741" s="165"/>
      <c r="F741" s="166"/>
      <c r="G741" s="167"/>
      <c r="H741" s="179"/>
      <c r="I741" s="306"/>
      <c r="J741" s="169"/>
      <c r="K741" s="179"/>
      <c r="L741" s="186"/>
      <c r="M741" s="186"/>
      <c r="N741" s="168"/>
      <c r="O741" s="170"/>
      <c r="P741" s="212"/>
      <c r="Q741" s="179" t="str">
        <f>IFERROR(IF(H741="","",IFERROR(INDEX(価格設定!$B$5:$B$1048576,MATCH(H741,価格設定!$B$5:$B$1048576,0),0),INDEX(価格設定!$B$5:$B$1048576,MATCH("*"&amp;H741&amp;"*",価格設定!$B$5:$B$1048576,0),0))),H741)</f>
        <v/>
      </c>
      <c r="R741" s="250" t="str">
        <f>IFERROR(IF(Q741="",IF(K741="","",K741),IF(K741="",IF(INDEX(価格設定!$C$5:$C$1048576,MATCH(Q741,価格設定!$B$5:$B$1048576,0),0)=0,"",INDEX(価格設定!$C$5:$C$1048576,MATCH(Q741,価格設定!$B$5:$B$1048576,0),0)),IF(K741="なし","",K741))),"")</f>
        <v/>
      </c>
      <c r="S741" s="308" t="str">
        <f t="shared" si="1188"/>
        <v/>
      </c>
      <c r="T741" s="126" t="str">
        <f>IFERROR(IF(J741="",IF(INDEX(価格設定!$E$5:$R$1048576,MATCH($Q741,価格設定!B$5:B$1048576,0),MATCH($AW741,価格設定!E$1:X$1,1))=0,"",INDEX(価格設定!$E$5:$R$1048576,MATCH($Q741,価格設定!B$5:B$1048576,0),MATCH($AW741,価格設定!E$1:X$1,1))),J741),"")</f>
        <v/>
      </c>
      <c r="U741" s="126" t="str">
        <f t="shared" si="1189"/>
        <v/>
      </c>
      <c r="V741" s="132" t="str">
        <f t="shared" si="1190"/>
        <v/>
      </c>
      <c r="W741" s="127" t="str">
        <f>IFERROR(IF(OR(T741="",T741&lt;0),"",IFERROR(INDEX(価格設定!E$2:X$3,IF(AND(K741=$K$1,$K$1&lt;&gt;""),ROW(価格設定!$D$3)-1,MATCH(INDEX(価格設定!$D$5:$D$1048576,MATCH(Q741,価格設定!$B$5:$B$1048576,0),0),価格設定!$D$2:$D$3,0)),MATCH($AW741,価格設定!E$1:X$1,1)),INDEX(価格設定!E$2:X$2,0,MATCH($AW741,価格設定!E$1:X$1,1)))),"")</f>
        <v/>
      </c>
      <c r="X741" s="126" t="str">
        <f t="shared" si="1181"/>
        <v/>
      </c>
      <c r="Y741" s="128" t="str">
        <f t="shared" si="1191"/>
        <v/>
      </c>
      <c r="Z741" s="126" t="str">
        <f t="shared" si="1192"/>
        <v/>
      </c>
      <c r="AA741" s="129" t="str">
        <f t="shared" si="1193"/>
        <v/>
      </c>
      <c r="AB741" s="126" t="str">
        <f t="shared" si="1194"/>
        <v/>
      </c>
      <c r="AC741" s="280" t="str">
        <f t="shared" si="1195"/>
        <v/>
      </c>
      <c r="AD741" s="15"/>
      <c r="AE741" s="204" t="str">
        <f>IF(AF741="","",COUNT($AF$3:AF741))</f>
        <v/>
      </c>
      <c r="AF741" s="206" t="str">
        <f t="shared" si="1196"/>
        <v/>
      </c>
      <c r="AG741" s="204" t="str">
        <f t="shared" si="1197"/>
        <v/>
      </c>
      <c r="AH741" s="204" t="str">
        <f t="shared" si="1198"/>
        <v/>
      </c>
      <c r="AI741" s="287"/>
      <c r="AJ741" s="15"/>
      <c r="AK741" s="138" t="str">
        <f t="shared" si="1199"/>
        <v/>
      </c>
      <c r="AL741" s="131" t="str">
        <f t="shared" si="1200"/>
        <v/>
      </c>
      <c r="AM741" s="131" t="str">
        <f t="shared" si="1201"/>
        <v/>
      </c>
      <c r="AN741" s="313" t="str">
        <f t="shared" si="1202"/>
        <v/>
      </c>
      <c r="AO741" s="316" t="str">
        <f t="shared" si="1203"/>
        <v/>
      </c>
      <c r="AP741" s="18"/>
      <c r="AQ741" s="3" t="str">
        <f>IF(F741="","",MAX($AQ$3:AQ740)+1)</f>
        <v/>
      </c>
      <c r="AR741" s="3" t="str">
        <f>IF(OR(AQ741="",BB741=""),"",MAX($AR$3:AR740)+1)</f>
        <v/>
      </c>
      <c r="AS741" s="3" t="str">
        <f>IF(CQ741="","",RANK(CQ741,CQ$3:CQ$1048576,1)+COUNTIF($CQ$3:CQ741,CQ741)-1)</f>
        <v/>
      </c>
      <c r="AT741" s="21" t="str">
        <f>IF(C741="",IF(OR(AND($H741&lt;&gt;"",C741=""),AND($F740=$F741,$AZ741&lt;&gt;""),COUNTA($H$3:$H$1048576,#REF!,$F$3:$F$1048576)&gt;COUNTA($H$3:$H741,#REF!,$F$3:$F741),$AZ741&lt;&gt;""),INDEX(AT$3:AT$1048576,MATCH(MAX($AQ$3:$AQ740),$AQ$3:$AQ$1048576,0),0),""),C741)</f>
        <v/>
      </c>
      <c r="AU741" s="21" t="str">
        <f>IF(D741="",IF(OR(AND($H741&lt;&gt;"",D741=""),AND($F740=$F741,$AZ741&lt;&gt;""),COUNTA($H$3:$H$1048576,#REF!,$F$3:$F$1048576)&gt;COUNTA($H$3:$H741,#REF!,$F$3:$F741),$AZ741&lt;&gt;""),INDEX(AU$3:AU$1048576,MATCH(MAX($AQ$3:$AQ740),$AQ$3:$AQ$1048576,0),0),""),D741)</f>
        <v/>
      </c>
      <c r="AV741" s="21" t="str">
        <f>IF(E741="",IF(OR(AND($H741&lt;&gt;"",E741=""),AND($F740=$F741,$AZ741&lt;&gt;""),COUNTA($H$3:$H$1048576,#REF!,$F$3:$F$1048576)&gt;COUNTA($H$3:$H741,#REF!,$F$3:$F741),$AZ741&lt;&gt;""),INDEX(AV$3:AV$1048576,MATCH(MAX($AQ$3:$AQ740),$AQ$3:$AQ$1048576,0),0),""),E741)</f>
        <v/>
      </c>
      <c r="AW741" s="24" t="str">
        <f t="shared" si="1204"/>
        <v/>
      </c>
      <c r="AX741" s="13" t="str">
        <f t="shared" si="1205"/>
        <v/>
      </c>
      <c r="AY741" s="4" t="str">
        <f t="shared" si="1206"/>
        <v/>
      </c>
      <c r="AZ741" s="4" t="str">
        <f>IF(AX741="",IF(OR(AND(H741&lt;&gt;"",F741=""),COUNTA($H$3:$H$1048576)&gt;COUNTA($H$3:$H741)),INDEX(AX$3:AX741,MATCH(MAX($AQ$3:AQ741),AQ$3:AQ741,0),0),""),AX741)</f>
        <v/>
      </c>
      <c r="BA741" s="4" t="str">
        <f>IF(AY741="",IF(AND(H741&lt;&gt;"",F741=""),INDEX(AY$3:AY741,MATCH(MAX($AQ$3:AQ741),AQ$3:AQ741,0),0),""),AY741)</f>
        <v/>
      </c>
      <c r="BB741" s="82" t="str">
        <f>IF(BC741="","",RANK(BC741,BC$3:BC$1048576,1)+COUNTIF($BC$3:BC741,BC741)-1)</f>
        <v/>
      </c>
      <c r="BC741" s="139" t="str">
        <f t="shared" si="1207"/>
        <v/>
      </c>
      <c r="BD741" s="46" t="str">
        <f t="shared" si="1208"/>
        <v/>
      </c>
      <c r="BE741" s="46" t="str">
        <f t="shared" si="1209"/>
        <v/>
      </c>
      <c r="BF741" s="46" t="str">
        <f t="shared" si="1210"/>
        <v/>
      </c>
      <c r="BG741" s="4" t="str">
        <f t="shared" si="1211"/>
        <v/>
      </c>
      <c r="BH741" s="180" t="str">
        <f t="shared" si="1212"/>
        <v/>
      </c>
      <c r="BI741" s="16" t="str">
        <f t="shared" si="1213"/>
        <v/>
      </c>
      <c r="BJ741" s="52" t="str">
        <f>IF(BI741="","",IF(W741="","",IF(AND(K741=$K$1,$K$1&lt;&gt;""),$BT$2,IFERROR(IF(INDEX(価格設定!$D$5:$D$1048576,MATCH(Q741,価格設定!$B$5:$B$1048576,0),0)=価格設定!$D$3,$BT$2,$BS$2),$BS$2))))</f>
        <v/>
      </c>
      <c r="BK741" s="16" t="str">
        <f>IF(BI741="","",IF(COUNTIF($BI$3:BI741,BI741)=1,1,IF(AND(BI740=BI741,BH741=""),BK740,COUNTIF($BH$3:BH741,BH741))))</f>
        <v/>
      </c>
      <c r="BL741" s="52" t="str">
        <f t="shared" si="1214"/>
        <v/>
      </c>
      <c r="BM741" s="52" t="str">
        <f t="shared" si="1215"/>
        <v/>
      </c>
      <c r="BN741" s="119" t="str">
        <f t="shared" si="1216"/>
        <v/>
      </c>
      <c r="BO741" s="119" t="str">
        <f t="shared" si="1217"/>
        <v/>
      </c>
      <c r="BP741" s="17" t="str">
        <f t="shared" si="1218"/>
        <v/>
      </c>
      <c r="BQ741" s="17" t="str">
        <f t="shared" si="1219"/>
        <v/>
      </c>
      <c r="BR741" s="17" t="str">
        <f>IF(OR(BP741="",COUNTIF($BO$3:BO741,BO741)&lt;&gt;1),"",SUMIF(BO$3:BO$1048576,BO741,BP$3:BP$1048576))</f>
        <v/>
      </c>
      <c r="BS741" s="17" t="str">
        <f t="shared" si="1220"/>
        <v/>
      </c>
      <c r="BT741" s="17" t="str">
        <f t="shared" si="1221"/>
        <v/>
      </c>
      <c r="BU741" s="17" t="str">
        <f t="shared" si="1222"/>
        <v/>
      </c>
      <c r="BV741" s="24" t="str">
        <f t="shared" si="1223"/>
        <v/>
      </c>
      <c r="BW741" s="24" t="str">
        <f t="shared" si="1224"/>
        <v/>
      </c>
      <c r="BX741" s="24" t="str">
        <f t="shared" si="1225"/>
        <v/>
      </c>
      <c r="BY741" s="26" t="str">
        <f t="shared" si="1226"/>
        <v/>
      </c>
      <c r="BZ741" s="26" t="str">
        <f t="shared" si="1227"/>
        <v/>
      </c>
      <c r="CA741" s="26" t="str">
        <f t="shared" si="1228"/>
        <v/>
      </c>
      <c r="CB741" s="66" t="str">
        <f t="shared" si="1229"/>
        <v/>
      </c>
      <c r="CC741" s="65" t="str">
        <f t="shared" si="1230"/>
        <v/>
      </c>
      <c r="CD741" s="26" t="str">
        <f t="shared" si="1231"/>
        <v/>
      </c>
      <c r="CE741" s="26" t="str">
        <f t="shared" si="1232"/>
        <v/>
      </c>
      <c r="CF741" s="193" t="str">
        <f t="shared" si="1233"/>
        <v/>
      </c>
      <c r="CG741" s="193" t="str">
        <f t="shared" si="1234"/>
        <v/>
      </c>
      <c r="CH741" s="26" t="str">
        <f t="shared" si="1235"/>
        <v/>
      </c>
      <c r="CI741" s="26" t="str">
        <f t="shared" si="1236"/>
        <v/>
      </c>
      <c r="CJ741" s="65" t="str">
        <f t="shared" si="1237"/>
        <v/>
      </c>
      <c r="CK741" s="65" t="str">
        <f t="shared" si="1238"/>
        <v/>
      </c>
      <c r="CL741" s="64" t="str">
        <f t="shared" si="1239"/>
        <v/>
      </c>
      <c r="CM741" s="64" t="str">
        <f t="shared" si="1240"/>
        <v/>
      </c>
      <c r="CN741" s="65" t="str">
        <f t="shared" si="1241"/>
        <v/>
      </c>
      <c r="CP741" s="63" t="str">
        <f>IF(BH741="","",MAX($CP$3:CP740)+1)</f>
        <v/>
      </c>
      <c r="CQ741" s="24" t="str">
        <f t="shared" si="1242"/>
        <v/>
      </c>
      <c r="CR741" s="24" t="str">
        <f t="shared" si="1243"/>
        <v/>
      </c>
      <c r="CS741" s="24" t="str">
        <f t="shared" si="1244"/>
        <v/>
      </c>
      <c r="CT741" s="58" t="str">
        <f>IF(BO741="","",COUNTIF($BO$3:BO741,BO741)&amp;"@"&amp;BO741)</f>
        <v/>
      </c>
      <c r="CU741" s="16" t="str">
        <f t="shared" si="1182"/>
        <v/>
      </c>
      <c r="CV741" s="63" t="str">
        <f t="shared" si="1245"/>
        <v/>
      </c>
      <c r="CW741" s="16" t="str">
        <f t="shared" si="1246"/>
        <v/>
      </c>
      <c r="CX741" s="16" t="str">
        <f t="shared" si="1247"/>
        <v/>
      </c>
      <c r="CY741" s="16" t="str">
        <f t="shared" si="1248"/>
        <v/>
      </c>
      <c r="CZ741" s="85" t="str">
        <f t="shared" si="1249"/>
        <v/>
      </c>
      <c r="DA741" s="16" t="str">
        <f t="shared" si="1250"/>
        <v/>
      </c>
      <c r="DB741" s="16" t="str">
        <f t="shared" si="1251"/>
        <v/>
      </c>
      <c r="DC741" s="28" t="str">
        <f>IF(CP741="","",$DC$1&amp;(INDEX(価格設定!D$1:XFD$3,ROW(価格設定!$D$3),MATCH($AW741,価格設定!D$1:XFD$1,1))*100)&amp;"%")</f>
        <v/>
      </c>
      <c r="DD741" s="28" t="str">
        <f>IF(CP741="","",$DD$1&amp;(INDEX(価格設定!D$1:XFD$3,ROW(価格設定!$D$2),MATCH($AW741,価格設定!D$1:XFD$1,1))*100)&amp;"%")</f>
        <v/>
      </c>
      <c r="DE741" s="29" t="str">
        <f t="shared" si="1252"/>
        <v/>
      </c>
      <c r="DG741" s="58" t="str">
        <f t="shared" si="1253"/>
        <v/>
      </c>
      <c r="DH741" s="58" t="str">
        <f t="shared" si="1254"/>
        <v/>
      </c>
      <c r="DI741" s="58" t="str">
        <f t="shared" si="1255"/>
        <v/>
      </c>
      <c r="DJ741" s="85" t="str">
        <f t="shared" si="1256"/>
        <v/>
      </c>
      <c r="DL741" s="58" t="str">
        <f>IF(COUNTIF(DG$3:DG$1048576,DG741)=COUNTIF($DG$3:$DG741,DG741),DG741,"")</f>
        <v/>
      </c>
      <c r="DM741" s="85" t="str">
        <f t="shared" si="1257"/>
        <v/>
      </c>
      <c r="DN741" s="85" t="str">
        <f t="shared" si="1183"/>
        <v/>
      </c>
      <c r="DO741" s="85" t="str">
        <f t="shared" si="1183"/>
        <v/>
      </c>
      <c r="DP741" s="303"/>
      <c r="DQ741" s="17" t="str">
        <f t="shared" si="1184"/>
        <v/>
      </c>
      <c r="DR741" s="17" t="str">
        <f t="shared" si="1185"/>
        <v/>
      </c>
      <c r="DS741" s="17" t="str">
        <f t="shared" si="1186"/>
        <v/>
      </c>
      <c r="DU741" s="16" t="str">
        <f t="shared" si="1258"/>
        <v/>
      </c>
      <c r="DV741" s="16" t="str">
        <f>IF(DU741="","",COUNT($DU$3:DU741))</f>
        <v/>
      </c>
      <c r="DW741" s="16" t="str">
        <f t="shared" si="1259"/>
        <v/>
      </c>
      <c r="DX741" s="16" t="str">
        <f t="shared" si="1260"/>
        <v/>
      </c>
      <c r="DY741" s="16" t="str">
        <f>IF(DZ741="","",COUNTIF(DZ$3:DZ741,DZ741))</f>
        <v/>
      </c>
      <c r="DZ741" s="16" t="str">
        <f t="shared" si="1261"/>
        <v/>
      </c>
      <c r="EA741" s="16" t="str">
        <f t="shared" si="1262"/>
        <v/>
      </c>
      <c r="EB741" s="16" t="str">
        <f t="shared" si="1263"/>
        <v/>
      </c>
      <c r="EC741" s="16" t="str">
        <f t="shared" si="1264"/>
        <v/>
      </c>
      <c r="ED741" s="16" t="str">
        <f t="shared" si="1265"/>
        <v/>
      </c>
      <c r="EE741" s="16" t="str">
        <f t="shared" si="1266"/>
        <v/>
      </c>
      <c r="EF741" s="16" t="str">
        <f t="shared" si="1267"/>
        <v/>
      </c>
      <c r="EG741" s="16" t="str">
        <f t="shared" si="1268"/>
        <v/>
      </c>
      <c r="EH741" s="16" t="str">
        <f t="shared" si="1269"/>
        <v/>
      </c>
      <c r="EI741" s="16" t="str">
        <f t="shared" si="1270"/>
        <v/>
      </c>
      <c r="EJ741" s="16" t="str">
        <f t="shared" si="1271"/>
        <v/>
      </c>
      <c r="EK741" s="16" t="str">
        <f t="shared" si="1272"/>
        <v/>
      </c>
      <c r="EL741" s="58" t="str">
        <f t="shared" si="1273"/>
        <v/>
      </c>
      <c r="EM741" s="58" t="str">
        <f>IF(OR($DZ741="",CR741=""),IF($EL741="","",$EL741),IF(OR(CR741="なし",CR741=0),領収書!$H$1,CR741))</f>
        <v/>
      </c>
      <c r="EN741" s="58" t="str">
        <f>IF(OR($DZ741="",CS741=""),IF($EL741="","",$EL741),IF(OR(CS741="なし",CS741=0),入力!$EN$1,CS741))</f>
        <v/>
      </c>
      <c r="EO741" s="63" t="str">
        <f t="shared" si="1274"/>
        <v/>
      </c>
      <c r="EP741" s="63" t="str">
        <f t="shared" si="1275"/>
        <v/>
      </c>
      <c r="ER741" s="16" t="str">
        <f>IF(AND(COUNTIF($ET$3:ET741,ET741)=1,ET741&lt;&gt;""),MAX($ER$3:ER740)+1,"")</f>
        <v/>
      </c>
      <c r="ES741" s="16" t="str">
        <f>IF(価格設定!B743="","",価格設定!B743)</f>
        <v/>
      </c>
      <c r="ET741" s="16" t="str">
        <f>IF(価格設定!C743="","",価格設定!C743)</f>
        <v/>
      </c>
      <c r="EV741" s="16" t="str">
        <f t="shared" si="1187"/>
        <v/>
      </c>
      <c r="EW741" s="16" t="str">
        <f t="shared" si="1276"/>
        <v/>
      </c>
    </row>
    <row r="742" spans="1:153" ht="30" customHeight="1" x14ac:dyDescent="0.2">
      <c r="A742" s="225"/>
      <c r="B742" s="212"/>
      <c r="C742" s="221"/>
      <c r="D742" s="164"/>
      <c r="E742" s="165"/>
      <c r="F742" s="166"/>
      <c r="G742" s="167"/>
      <c r="H742" s="179"/>
      <c r="I742" s="306"/>
      <c r="J742" s="169"/>
      <c r="K742" s="179"/>
      <c r="L742" s="186"/>
      <c r="M742" s="186"/>
      <c r="N742" s="168"/>
      <c r="O742" s="170"/>
      <c r="P742" s="212"/>
      <c r="Q742" s="179" t="str">
        <f>IFERROR(IF(H742="","",IFERROR(INDEX(価格設定!$B$5:$B$1048576,MATCH(H742,価格設定!$B$5:$B$1048576,0),0),INDEX(価格設定!$B$5:$B$1048576,MATCH("*"&amp;H742&amp;"*",価格設定!$B$5:$B$1048576,0),0))),H742)</f>
        <v/>
      </c>
      <c r="R742" s="250" t="str">
        <f>IFERROR(IF(Q742="",IF(K742="","",K742),IF(K742="",IF(INDEX(価格設定!$C$5:$C$1048576,MATCH(Q742,価格設定!$B$5:$B$1048576,0),0)=0,"",INDEX(価格設定!$C$5:$C$1048576,MATCH(Q742,価格設定!$B$5:$B$1048576,0),0)),IF(K742="なし","",K742))),"")</f>
        <v/>
      </c>
      <c r="S742" s="308" t="str">
        <f t="shared" si="1188"/>
        <v/>
      </c>
      <c r="T742" s="126" t="str">
        <f>IFERROR(IF(J742="",IF(INDEX(価格設定!$E$5:$R$1048576,MATCH($Q742,価格設定!B$5:B$1048576,0),MATCH($AW742,価格設定!E$1:X$1,1))=0,"",INDEX(価格設定!$E$5:$R$1048576,MATCH($Q742,価格設定!B$5:B$1048576,0),MATCH($AW742,価格設定!E$1:X$1,1))),J742),"")</f>
        <v/>
      </c>
      <c r="U742" s="126" t="str">
        <f t="shared" si="1189"/>
        <v/>
      </c>
      <c r="V742" s="132" t="str">
        <f t="shared" si="1190"/>
        <v/>
      </c>
      <c r="W742" s="127" t="str">
        <f>IFERROR(IF(OR(T742="",T742&lt;0),"",IFERROR(INDEX(価格設定!E$2:X$3,IF(AND(K742=$K$1,$K$1&lt;&gt;""),ROW(価格設定!$D$3)-1,MATCH(INDEX(価格設定!$D$5:$D$1048576,MATCH(Q742,価格設定!$B$5:$B$1048576,0),0),価格設定!$D$2:$D$3,0)),MATCH($AW742,価格設定!E$1:X$1,1)),INDEX(価格設定!E$2:X$2,0,MATCH($AW742,価格設定!E$1:X$1,1)))),"")</f>
        <v/>
      </c>
      <c r="X742" s="126" t="str">
        <f t="shared" si="1181"/>
        <v/>
      </c>
      <c r="Y742" s="128" t="str">
        <f t="shared" si="1191"/>
        <v/>
      </c>
      <c r="Z742" s="126" t="str">
        <f t="shared" si="1192"/>
        <v/>
      </c>
      <c r="AA742" s="129" t="str">
        <f t="shared" si="1193"/>
        <v/>
      </c>
      <c r="AB742" s="126" t="str">
        <f t="shared" si="1194"/>
        <v/>
      </c>
      <c r="AC742" s="280" t="str">
        <f t="shared" si="1195"/>
        <v/>
      </c>
      <c r="AD742" s="15"/>
      <c r="AE742" s="204" t="str">
        <f>IF(AF742="","",COUNT($AF$3:AF742))</f>
        <v/>
      </c>
      <c r="AF742" s="206" t="str">
        <f t="shared" si="1196"/>
        <v/>
      </c>
      <c r="AG742" s="204" t="str">
        <f t="shared" si="1197"/>
        <v/>
      </c>
      <c r="AH742" s="204" t="str">
        <f t="shared" si="1198"/>
        <v/>
      </c>
      <c r="AI742" s="287"/>
      <c r="AJ742" s="15"/>
      <c r="AK742" s="138" t="str">
        <f t="shared" si="1199"/>
        <v/>
      </c>
      <c r="AL742" s="131" t="str">
        <f t="shared" si="1200"/>
        <v/>
      </c>
      <c r="AM742" s="131" t="str">
        <f t="shared" si="1201"/>
        <v/>
      </c>
      <c r="AN742" s="313" t="str">
        <f t="shared" si="1202"/>
        <v/>
      </c>
      <c r="AO742" s="316" t="str">
        <f t="shared" si="1203"/>
        <v/>
      </c>
      <c r="AP742" s="18"/>
      <c r="AQ742" s="3" t="str">
        <f>IF(F742="","",MAX($AQ$3:AQ741)+1)</f>
        <v/>
      </c>
      <c r="AR742" s="3" t="str">
        <f>IF(OR(AQ742="",BB742=""),"",MAX($AR$3:AR741)+1)</f>
        <v/>
      </c>
      <c r="AS742" s="3" t="str">
        <f>IF(CQ742="","",RANK(CQ742,CQ$3:CQ$1048576,1)+COUNTIF($CQ$3:CQ742,CQ742)-1)</f>
        <v/>
      </c>
      <c r="AT742" s="21" t="str">
        <f>IF(C742="",IF(OR(AND($H742&lt;&gt;"",C742=""),AND($F741=$F742,$AZ742&lt;&gt;""),COUNTA($H$3:$H$1048576,#REF!,$F$3:$F$1048576)&gt;COUNTA($H$3:$H742,#REF!,$F$3:$F742),$AZ742&lt;&gt;""),INDEX(AT$3:AT$1048576,MATCH(MAX($AQ$3:$AQ741),$AQ$3:$AQ$1048576,0),0),""),C742)</f>
        <v/>
      </c>
      <c r="AU742" s="21" t="str">
        <f>IF(D742="",IF(OR(AND($H742&lt;&gt;"",D742=""),AND($F741=$F742,$AZ742&lt;&gt;""),COUNTA($H$3:$H$1048576,#REF!,$F$3:$F$1048576)&gt;COUNTA($H$3:$H742,#REF!,$F$3:$F742),$AZ742&lt;&gt;""),INDEX(AU$3:AU$1048576,MATCH(MAX($AQ$3:$AQ741),$AQ$3:$AQ$1048576,0),0),""),D742)</f>
        <v/>
      </c>
      <c r="AV742" s="21" t="str">
        <f>IF(E742="",IF(OR(AND($H742&lt;&gt;"",E742=""),AND($F741=$F742,$AZ742&lt;&gt;""),COUNTA($H$3:$H$1048576,#REF!,$F$3:$F$1048576)&gt;COUNTA($H$3:$H742,#REF!,$F$3:$F742),$AZ742&lt;&gt;""),INDEX(AV$3:AV$1048576,MATCH(MAX($AQ$3:$AQ741),$AQ$3:$AQ$1048576,0),0),""),E742)</f>
        <v/>
      </c>
      <c r="AW742" s="24" t="str">
        <f t="shared" si="1204"/>
        <v/>
      </c>
      <c r="AX742" s="13" t="str">
        <f t="shared" si="1205"/>
        <v/>
      </c>
      <c r="AY742" s="4" t="str">
        <f t="shared" si="1206"/>
        <v/>
      </c>
      <c r="AZ742" s="4" t="str">
        <f>IF(AX742="",IF(OR(AND(H742&lt;&gt;"",F742=""),COUNTA($H$3:$H$1048576)&gt;COUNTA($H$3:$H742)),INDEX(AX$3:AX742,MATCH(MAX($AQ$3:AQ742),AQ$3:AQ742,0),0),""),AX742)</f>
        <v/>
      </c>
      <c r="BA742" s="4" t="str">
        <f>IF(AY742="",IF(AND(H742&lt;&gt;"",F742=""),INDEX(AY$3:AY742,MATCH(MAX($AQ$3:AQ742),AQ$3:AQ742,0),0),""),AY742)</f>
        <v/>
      </c>
      <c r="BB742" s="82" t="str">
        <f>IF(BC742="","",RANK(BC742,BC$3:BC$1048576,1)+COUNTIF($BC$3:BC742,BC742)-1)</f>
        <v/>
      </c>
      <c r="BC742" s="139" t="str">
        <f t="shared" si="1207"/>
        <v/>
      </c>
      <c r="BD742" s="46" t="str">
        <f t="shared" si="1208"/>
        <v/>
      </c>
      <c r="BE742" s="46" t="str">
        <f t="shared" si="1209"/>
        <v/>
      </c>
      <c r="BF742" s="46" t="str">
        <f t="shared" si="1210"/>
        <v/>
      </c>
      <c r="BG742" s="4" t="str">
        <f t="shared" si="1211"/>
        <v/>
      </c>
      <c r="BH742" s="180" t="str">
        <f t="shared" si="1212"/>
        <v/>
      </c>
      <c r="BI742" s="16" t="str">
        <f t="shared" si="1213"/>
        <v/>
      </c>
      <c r="BJ742" s="52" t="str">
        <f>IF(BI742="","",IF(W742="","",IF(AND(K742=$K$1,$K$1&lt;&gt;""),$BT$2,IFERROR(IF(INDEX(価格設定!$D$5:$D$1048576,MATCH(Q742,価格設定!$B$5:$B$1048576,0),0)=価格設定!$D$3,$BT$2,$BS$2),$BS$2))))</f>
        <v/>
      </c>
      <c r="BK742" s="16" t="str">
        <f>IF(BI742="","",IF(COUNTIF($BI$3:BI742,BI742)=1,1,IF(AND(BI741=BI742,BH742=""),BK741,COUNTIF($BH$3:BH742,BH742))))</f>
        <v/>
      </c>
      <c r="BL742" s="52" t="str">
        <f t="shared" si="1214"/>
        <v/>
      </c>
      <c r="BM742" s="52" t="str">
        <f t="shared" si="1215"/>
        <v/>
      </c>
      <c r="BN742" s="119" t="str">
        <f t="shared" si="1216"/>
        <v/>
      </c>
      <c r="BO742" s="119" t="str">
        <f t="shared" si="1217"/>
        <v/>
      </c>
      <c r="BP742" s="17" t="str">
        <f t="shared" si="1218"/>
        <v/>
      </c>
      <c r="BQ742" s="17" t="str">
        <f t="shared" si="1219"/>
        <v/>
      </c>
      <c r="BR742" s="17" t="str">
        <f>IF(OR(BP742="",COUNTIF($BO$3:BO742,BO742)&lt;&gt;1),"",SUMIF(BO$3:BO$1048576,BO742,BP$3:BP$1048576))</f>
        <v/>
      </c>
      <c r="BS742" s="17" t="str">
        <f t="shared" si="1220"/>
        <v/>
      </c>
      <c r="BT742" s="17" t="str">
        <f t="shared" si="1221"/>
        <v/>
      </c>
      <c r="BU742" s="17" t="str">
        <f t="shared" si="1222"/>
        <v/>
      </c>
      <c r="BV742" s="24" t="str">
        <f t="shared" si="1223"/>
        <v/>
      </c>
      <c r="BW742" s="24" t="str">
        <f t="shared" si="1224"/>
        <v/>
      </c>
      <c r="BX742" s="24" t="str">
        <f t="shared" si="1225"/>
        <v/>
      </c>
      <c r="BY742" s="26" t="str">
        <f t="shared" si="1226"/>
        <v/>
      </c>
      <c r="BZ742" s="26" t="str">
        <f t="shared" si="1227"/>
        <v/>
      </c>
      <c r="CA742" s="26" t="str">
        <f t="shared" si="1228"/>
        <v/>
      </c>
      <c r="CB742" s="66" t="str">
        <f t="shared" si="1229"/>
        <v/>
      </c>
      <c r="CC742" s="65" t="str">
        <f t="shared" si="1230"/>
        <v/>
      </c>
      <c r="CD742" s="26" t="str">
        <f t="shared" si="1231"/>
        <v/>
      </c>
      <c r="CE742" s="26" t="str">
        <f t="shared" si="1232"/>
        <v/>
      </c>
      <c r="CF742" s="193" t="str">
        <f t="shared" si="1233"/>
        <v/>
      </c>
      <c r="CG742" s="193" t="str">
        <f t="shared" si="1234"/>
        <v/>
      </c>
      <c r="CH742" s="26" t="str">
        <f t="shared" si="1235"/>
        <v/>
      </c>
      <c r="CI742" s="26" t="str">
        <f t="shared" si="1236"/>
        <v/>
      </c>
      <c r="CJ742" s="65" t="str">
        <f t="shared" si="1237"/>
        <v/>
      </c>
      <c r="CK742" s="65" t="str">
        <f t="shared" si="1238"/>
        <v/>
      </c>
      <c r="CL742" s="64" t="str">
        <f t="shared" si="1239"/>
        <v/>
      </c>
      <c r="CM742" s="64" t="str">
        <f t="shared" si="1240"/>
        <v/>
      </c>
      <c r="CN742" s="65" t="str">
        <f t="shared" si="1241"/>
        <v/>
      </c>
      <c r="CP742" s="63" t="str">
        <f>IF(BH742="","",MAX($CP$3:CP741)+1)</f>
        <v/>
      </c>
      <c r="CQ742" s="24" t="str">
        <f t="shared" si="1242"/>
        <v/>
      </c>
      <c r="CR742" s="24" t="str">
        <f t="shared" si="1243"/>
        <v/>
      </c>
      <c r="CS742" s="24" t="str">
        <f t="shared" si="1244"/>
        <v/>
      </c>
      <c r="CT742" s="58" t="str">
        <f>IF(BO742="","",COUNTIF($BO$3:BO742,BO742)&amp;"@"&amp;BO742)</f>
        <v/>
      </c>
      <c r="CU742" s="16" t="str">
        <f t="shared" si="1182"/>
        <v/>
      </c>
      <c r="CV742" s="63" t="str">
        <f t="shared" si="1245"/>
        <v/>
      </c>
      <c r="CW742" s="16" t="str">
        <f t="shared" si="1246"/>
        <v/>
      </c>
      <c r="CX742" s="16" t="str">
        <f t="shared" si="1247"/>
        <v/>
      </c>
      <c r="CY742" s="16" t="str">
        <f t="shared" si="1248"/>
        <v/>
      </c>
      <c r="CZ742" s="85" t="str">
        <f t="shared" si="1249"/>
        <v/>
      </c>
      <c r="DA742" s="16" t="str">
        <f t="shared" si="1250"/>
        <v/>
      </c>
      <c r="DB742" s="16" t="str">
        <f t="shared" si="1251"/>
        <v/>
      </c>
      <c r="DC742" s="28" t="str">
        <f>IF(CP742="","",$DC$1&amp;(INDEX(価格設定!D$1:XFD$3,ROW(価格設定!$D$3),MATCH($AW742,価格設定!D$1:XFD$1,1))*100)&amp;"%")</f>
        <v/>
      </c>
      <c r="DD742" s="28" t="str">
        <f>IF(CP742="","",$DD$1&amp;(INDEX(価格設定!D$1:XFD$3,ROW(価格設定!$D$2),MATCH($AW742,価格設定!D$1:XFD$1,1))*100)&amp;"%")</f>
        <v/>
      </c>
      <c r="DE742" s="29" t="str">
        <f t="shared" si="1252"/>
        <v/>
      </c>
      <c r="DG742" s="58" t="str">
        <f t="shared" si="1253"/>
        <v/>
      </c>
      <c r="DH742" s="58" t="str">
        <f t="shared" si="1254"/>
        <v/>
      </c>
      <c r="DI742" s="58" t="str">
        <f t="shared" si="1255"/>
        <v/>
      </c>
      <c r="DJ742" s="85" t="str">
        <f t="shared" si="1256"/>
        <v/>
      </c>
      <c r="DL742" s="58" t="str">
        <f>IF(COUNTIF(DG$3:DG$1048576,DG742)=COUNTIF($DG$3:$DG742,DG742),DG742,"")</f>
        <v/>
      </c>
      <c r="DM742" s="85" t="str">
        <f t="shared" si="1257"/>
        <v/>
      </c>
      <c r="DN742" s="85" t="str">
        <f t="shared" si="1183"/>
        <v/>
      </c>
      <c r="DO742" s="85" t="str">
        <f t="shared" si="1183"/>
        <v/>
      </c>
      <c r="DP742" s="303"/>
      <c r="DQ742" s="17" t="str">
        <f t="shared" si="1184"/>
        <v/>
      </c>
      <c r="DR742" s="17" t="str">
        <f t="shared" si="1185"/>
        <v/>
      </c>
      <c r="DS742" s="17" t="str">
        <f t="shared" si="1186"/>
        <v/>
      </c>
      <c r="DU742" s="16" t="str">
        <f t="shared" si="1258"/>
        <v/>
      </c>
      <c r="DV742" s="16" t="str">
        <f>IF(DU742="","",COUNT($DU$3:DU742))</f>
        <v/>
      </c>
      <c r="DW742" s="16" t="str">
        <f t="shared" si="1259"/>
        <v/>
      </c>
      <c r="DX742" s="16" t="str">
        <f t="shared" si="1260"/>
        <v/>
      </c>
      <c r="DY742" s="16" t="str">
        <f>IF(DZ742="","",COUNTIF(DZ$3:DZ742,DZ742))</f>
        <v/>
      </c>
      <c r="DZ742" s="16" t="str">
        <f t="shared" si="1261"/>
        <v/>
      </c>
      <c r="EA742" s="16" t="str">
        <f t="shared" si="1262"/>
        <v/>
      </c>
      <c r="EB742" s="16" t="str">
        <f t="shared" si="1263"/>
        <v/>
      </c>
      <c r="EC742" s="16" t="str">
        <f t="shared" si="1264"/>
        <v/>
      </c>
      <c r="ED742" s="16" t="str">
        <f t="shared" si="1265"/>
        <v/>
      </c>
      <c r="EE742" s="16" t="str">
        <f t="shared" si="1266"/>
        <v/>
      </c>
      <c r="EF742" s="16" t="str">
        <f t="shared" si="1267"/>
        <v/>
      </c>
      <c r="EG742" s="16" t="str">
        <f t="shared" si="1268"/>
        <v/>
      </c>
      <c r="EH742" s="16" t="str">
        <f t="shared" si="1269"/>
        <v/>
      </c>
      <c r="EI742" s="16" t="str">
        <f t="shared" si="1270"/>
        <v/>
      </c>
      <c r="EJ742" s="16" t="str">
        <f t="shared" si="1271"/>
        <v/>
      </c>
      <c r="EK742" s="16" t="str">
        <f t="shared" si="1272"/>
        <v/>
      </c>
      <c r="EL742" s="58" t="str">
        <f t="shared" si="1273"/>
        <v/>
      </c>
      <c r="EM742" s="58" t="str">
        <f>IF(OR($DZ742="",CR742=""),IF($EL742="","",$EL742),IF(OR(CR742="なし",CR742=0),領収書!$H$1,CR742))</f>
        <v/>
      </c>
      <c r="EN742" s="58" t="str">
        <f>IF(OR($DZ742="",CS742=""),IF($EL742="","",$EL742),IF(OR(CS742="なし",CS742=0),入力!$EN$1,CS742))</f>
        <v/>
      </c>
      <c r="EO742" s="63" t="str">
        <f t="shared" si="1274"/>
        <v/>
      </c>
      <c r="EP742" s="63" t="str">
        <f t="shared" si="1275"/>
        <v/>
      </c>
      <c r="ER742" s="16" t="str">
        <f>IF(AND(COUNTIF($ET$3:ET742,ET742)=1,ET742&lt;&gt;""),MAX($ER$3:ER741)+1,"")</f>
        <v/>
      </c>
      <c r="ES742" s="16" t="str">
        <f>IF(価格設定!B744="","",価格設定!B744)</f>
        <v/>
      </c>
      <c r="ET742" s="16" t="str">
        <f>IF(価格設定!C744="","",価格設定!C744)</f>
        <v/>
      </c>
      <c r="EV742" s="16" t="str">
        <f t="shared" si="1187"/>
        <v/>
      </c>
      <c r="EW742" s="16" t="str">
        <f t="shared" si="1276"/>
        <v/>
      </c>
    </row>
    <row r="743" spans="1:153" ht="30" customHeight="1" x14ac:dyDescent="0.2">
      <c r="A743" s="225"/>
      <c r="B743" s="212"/>
      <c r="C743" s="221"/>
      <c r="D743" s="164"/>
      <c r="E743" s="165"/>
      <c r="F743" s="166"/>
      <c r="G743" s="167"/>
      <c r="H743" s="179"/>
      <c r="I743" s="306"/>
      <c r="J743" s="169"/>
      <c r="K743" s="179"/>
      <c r="L743" s="186"/>
      <c r="M743" s="186"/>
      <c r="N743" s="168"/>
      <c r="O743" s="170"/>
      <c r="P743" s="212"/>
      <c r="Q743" s="179" t="str">
        <f>IFERROR(IF(H743="","",IFERROR(INDEX(価格設定!$B$5:$B$1048576,MATCH(H743,価格設定!$B$5:$B$1048576,0),0),INDEX(価格設定!$B$5:$B$1048576,MATCH("*"&amp;H743&amp;"*",価格設定!$B$5:$B$1048576,0),0))),H743)</f>
        <v/>
      </c>
      <c r="R743" s="250" t="str">
        <f>IFERROR(IF(Q743="",IF(K743="","",K743),IF(K743="",IF(INDEX(価格設定!$C$5:$C$1048576,MATCH(Q743,価格設定!$B$5:$B$1048576,0),0)=0,"",INDEX(価格設定!$C$5:$C$1048576,MATCH(Q743,価格設定!$B$5:$B$1048576,0),0)),IF(K743="なし","",K743))),"")</f>
        <v/>
      </c>
      <c r="S743" s="308" t="str">
        <f t="shared" si="1188"/>
        <v/>
      </c>
      <c r="T743" s="126" t="str">
        <f>IFERROR(IF(J743="",IF(INDEX(価格設定!$E$5:$R$1048576,MATCH($Q743,価格設定!B$5:B$1048576,0),MATCH($AW743,価格設定!E$1:X$1,1))=0,"",INDEX(価格設定!$E$5:$R$1048576,MATCH($Q743,価格設定!B$5:B$1048576,0),MATCH($AW743,価格設定!E$1:X$1,1))),J743),"")</f>
        <v/>
      </c>
      <c r="U743" s="126" t="str">
        <f t="shared" si="1189"/>
        <v/>
      </c>
      <c r="V743" s="132" t="str">
        <f t="shared" si="1190"/>
        <v/>
      </c>
      <c r="W743" s="127" t="str">
        <f>IFERROR(IF(OR(T743="",T743&lt;0),"",IFERROR(INDEX(価格設定!E$2:X$3,IF(AND(K743=$K$1,$K$1&lt;&gt;""),ROW(価格設定!$D$3)-1,MATCH(INDEX(価格設定!$D$5:$D$1048576,MATCH(Q743,価格設定!$B$5:$B$1048576,0),0),価格設定!$D$2:$D$3,0)),MATCH($AW743,価格設定!E$1:X$1,1)),INDEX(価格設定!E$2:X$2,0,MATCH($AW743,価格設定!E$1:X$1,1)))),"")</f>
        <v/>
      </c>
      <c r="X743" s="126" t="str">
        <f t="shared" si="1181"/>
        <v/>
      </c>
      <c r="Y743" s="128" t="str">
        <f t="shared" si="1191"/>
        <v/>
      </c>
      <c r="Z743" s="126" t="str">
        <f t="shared" si="1192"/>
        <v/>
      </c>
      <c r="AA743" s="129" t="str">
        <f t="shared" si="1193"/>
        <v/>
      </c>
      <c r="AB743" s="126" t="str">
        <f t="shared" si="1194"/>
        <v/>
      </c>
      <c r="AC743" s="280" t="str">
        <f t="shared" si="1195"/>
        <v/>
      </c>
      <c r="AD743" s="15"/>
      <c r="AE743" s="204" t="str">
        <f>IF(AF743="","",COUNT($AF$3:AF743))</f>
        <v/>
      </c>
      <c r="AF743" s="206" t="str">
        <f t="shared" si="1196"/>
        <v/>
      </c>
      <c r="AG743" s="204" t="str">
        <f t="shared" si="1197"/>
        <v/>
      </c>
      <c r="AH743" s="204" t="str">
        <f t="shared" si="1198"/>
        <v/>
      </c>
      <c r="AI743" s="287"/>
      <c r="AJ743" s="15"/>
      <c r="AK743" s="138" t="str">
        <f t="shared" si="1199"/>
        <v/>
      </c>
      <c r="AL743" s="131" t="str">
        <f t="shared" si="1200"/>
        <v/>
      </c>
      <c r="AM743" s="131" t="str">
        <f t="shared" si="1201"/>
        <v/>
      </c>
      <c r="AN743" s="313" t="str">
        <f t="shared" si="1202"/>
        <v/>
      </c>
      <c r="AO743" s="316" t="str">
        <f t="shared" si="1203"/>
        <v/>
      </c>
      <c r="AP743" s="18"/>
      <c r="AQ743" s="3" t="str">
        <f>IF(F743="","",MAX($AQ$3:AQ742)+1)</f>
        <v/>
      </c>
      <c r="AR743" s="3" t="str">
        <f>IF(OR(AQ743="",BB743=""),"",MAX($AR$3:AR742)+1)</f>
        <v/>
      </c>
      <c r="AS743" s="3" t="str">
        <f>IF(CQ743="","",RANK(CQ743,CQ$3:CQ$1048576,1)+COUNTIF($CQ$3:CQ743,CQ743)-1)</f>
        <v/>
      </c>
      <c r="AT743" s="21" t="str">
        <f>IF(C743="",IF(OR(AND($H743&lt;&gt;"",C743=""),AND($F742=$F743,$AZ743&lt;&gt;""),COUNTA($H$3:$H$1048576,#REF!,$F$3:$F$1048576)&gt;COUNTA($H$3:$H743,#REF!,$F$3:$F743),$AZ743&lt;&gt;""),INDEX(AT$3:AT$1048576,MATCH(MAX($AQ$3:$AQ742),$AQ$3:$AQ$1048576,0),0),""),C743)</f>
        <v/>
      </c>
      <c r="AU743" s="21" t="str">
        <f>IF(D743="",IF(OR(AND($H743&lt;&gt;"",D743=""),AND($F742=$F743,$AZ743&lt;&gt;""),COUNTA($H$3:$H$1048576,#REF!,$F$3:$F$1048576)&gt;COUNTA($H$3:$H743,#REF!,$F$3:$F743),$AZ743&lt;&gt;""),INDEX(AU$3:AU$1048576,MATCH(MAX($AQ$3:$AQ742),$AQ$3:$AQ$1048576,0),0),""),D743)</f>
        <v/>
      </c>
      <c r="AV743" s="21" t="str">
        <f>IF(E743="",IF(OR(AND($H743&lt;&gt;"",E743=""),AND($F742=$F743,$AZ743&lt;&gt;""),COUNTA($H$3:$H$1048576,#REF!,$F$3:$F$1048576)&gt;COUNTA($H$3:$H743,#REF!,$F$3:$F743),$AZ743&lt;&gt;""),INDEX(AV$3:AV$1048576,MATCH(MAX($AQ$3:$AQ742),$AQ$3:$AQ$1048576,0),0),""),E743)</f>
        <v/>
      </c>
      <c r="AW743" s="24" t="str">
        <f t="shared" si="1204"/>
        <v/>
      </c>
      <c r="AX743" s="13" t="str">
        <f t="shared" si="1205"/>
        <v/>
      </c>
      <c r="AY743" s="4" t="str">
        <f t="shared" si="1206"/>
        <v/>
      </c>
      <c r="AZ743" s="4" t="str">
        <f>IF(AX743="",IF(OR(AND(H743&lt;&gt;"",F743=""),COUNTA($H$3:$H$1048576)&gt;COUNTA($H$3:$H743)),INDEX(AX$3:AX743,MATCH(MAX($AQ$3:AQ743),AQ$3:AQ743,0),0),""),AX743)</f>
        <v/>
      </c>
      <c r="BA743" s="4" t="str">
        <f>IF(AY743="",IF(AND(H743&lt;&gt;"",F743=""),INDEX(AY$3:AY743,MATCH(MAX($AQ$3:AQ743),AQ$3:AQ743,0),0),""),AY743)</f>
        <v/>
      </c>
      <c r="BB743" s="82" t="str">
        <f>IF(BC743="","",RANK(BC743,BC$3:BC$1048576,1)+COUNTIF($BC$3:BC743,BC743)-1)</f>
        <v/>
      </c>
      <c r="BC743" s="139" t="str">
        <f t="shared" si="1207"/>
        <v/>
      </c>
      <c r="BD743" s="46" t="str">
        <f t="shared" si="1208"/>
        <v/>
      </c>
      <c r="BE743" s="46" t="str">
        <f t="shared" si="1209"/>
        <v/>
      </c>
      <c r="BF743" s="46" t="str">
        <f t="shared" si="1210"/>
        <v/>
      </c>
      <c r="BG743" s="4" t="str">
        <f t="shared" si="1211"/>
        <v/>
      </c>
      <c r="BH743" s="180" t="str">
        <f t="shared" si="1212"/>
        <v/>
      </c>
      <c r="BI743" s="16" t="str">
        <f t="shared" si="1213"/>
        <v/>
      </c>
      <c r="BJ743" s="52" t="str">
        <f>IF(BI743="","",IF(W743="","",IF(AND(K743=$K$1,$K$1&lt;&gt;""),$BT$2,IFERROR(IF(INDEX(価格設定!$D$5:$D$1048576,MATCH(Q743,価格設定!$B$5:$B$1048576,0),0)=価格設定!$D$3,$BT$2,$BS$2),$BS$2))))</f>
        <v/>
      </c>
      <c r="BK743" s="16" t="str">
        <f>IF(BI743="","",IF(COUNTIF($BI$3:BI743,BI743)=1,1,IF(AND(BI742=BI743,BH743=""),BK742,COUNTIF($BH$3:BH743,BH743))))</f>
        <v/>
      </c>
      <c r="BL743" s="52" t="str">
        <f t="shared" si="1214"/>
        <v/>
      </c>
      <c r="BM743" s="52" t="str">
        <f t="shared" si="1215"/>
        <v/>
      </c>
      <c r="BN743" s="119" t="str">
        <f t="shared" si="1216"/>
        <v/>
      </c>
      <c r="BO743" s="119" t="str">
        <f t="shared" si="1217"/>
        <v/>
      </c>
      <c r="BP743" s="17" t="str">
        <f t="shared" si="1218"/>
        <v/>
      </c>
      <c r="BQ743" s="17" t="str">
        <f t="shared" si="1219"/>
        <v/>
      </c>
      <c r="BR743" s="17" t="str">
        <f>IF(OR(BP743="",COUNTIF($BO$3:BO743,BO743)&lt;&gt;1),"",SUMIF(BO$3:BO$1048576,BO743,BP$3:BP$1048576))</f>
        <v/>
      </c>
      <c r="BS743" s="17" t="str">
        <f t="shared" si="1220"/>
        <v/>
      </c>
      <c r="BT743" s="17" t="str">
        <f t="shared" si="1221"/>
        <v/>
      </c>
      <c r="BU743" s="17" t="str">
        <f t="shared" si="1222"/>
        <v/>
      </c>
      <c r="BV743" s="24" t="str">
        <f t="shared" si="1223"/>
        <v/>
      </c>
      <c r="BW743" s="24" t="str">
        <f t="shared" si="1224"/>
        <v/>
      </c>
      <c r="BX743" s="24" t="str">
        <f t="shared" si="1225"/>
        <v/>
      </c>
      <c r="BY743" s="26" t="str">
        <f t="shared" si="1226"/>
        <v/>
      </c>
      <c r="BZ743" s="26" t="str">
        <f t="shared" si="1227"/>
        <v/>
      </c>
      <c r="CA743" s="26" t="str">
        <f t="shared" si="1228"/>
        <v/>
      </c>
      <c r="CB743" s="66" t="str">
        <f t="shared" si="1229"/>
        <v/>
      </c>
      <c r="CC743" s="65" t="str">
        <f t="shared" si="1230"/>
        <v/>
      </c>
      <c r="CD743" s="26" t="str">
        <f t="shared" si="1231"/>
        <v/>
      </c>
      <c r="CE743" s="26" t="str">
        <f t="shared" si="1232"/>
        <v/>
      </c>
      <c r="CF743" s="193" t="str">
        <f t="shared" si="1233"/>
        <v/>
      </c>
      <c r="CG743" s="193" t="str">
        <f t="shared" si="1234"/>
        <v/>
      </c>
      <c r="CH743" s="26" t="str">
        <f t="shared" si="1235"/>
        <v/>
      </c>
      <c r="CI743" s="26" t="str">
        <f t="shared" si="1236"/>
        <v/>
      </c>
      <c r="CJ743" s="65" t="str">
        <f t="shared" si="1237"/>
        <v/>
      </c>
      <c r="CK743" s="65" t="str">
        <f t="shared" si="1238"/>
        <v/>
      </c>
      <c r="CL743" s="64" t="str">
        <f t="shared" si="1239"/>
        <v/>
      </c>
      <c r="CM743" s="64" t="str">
        <f t="shared" si="1240"/>
        <v/>
      </c>
      <c r="CN743" s="65" t="str">
        <f t="shared" si="1241"/>
        <v/>
      </c>
      <c r="CP743" s="63" t="str">
        <f>IF(BH743="","",MAX($CP$3:CP742)+1)</f>
        <v/>
      </c>
      <c r="CQ743" s="24" t="str">
        <f t="shared" si="1242"/>
        <v/>
      </c>
      <c r="CR743" s="24" t="str">
        <f t="shared" si="1243"/>
        <v/>
      </c>
      <c r="CS743" s="24" t="str">
        <f t="shared" si="1244"/>
        <v/>
      </c>
      <c r="CT743" s="58" t="str">
        <f>IF(BO743="","",COUNTIF($BO$3:BO743,BO743)&amp;"@"&amp;BO743)</f>
        <v/>
      </c>
      <c r="CU743" s="16" t="str">
        <f t="shared" si="1182"/>
        <v/>
      </c>
      <c r="CV743" s="63" t="str">
        <f t="shared" si="1245"/>
        <v/>
      </c>
      <c r="CW743" s="16" t="str">
        <f t="shared" si="1246"/>
        <v/>
      </c>
      <c r="CX743" s="16" t="str">
        <f t="shared" si="1247"/>
        <v/>
      </c>
      <c r="CY743" s="16" t="str">
        <f t="shared" si="1248"/>
        <v/>
      </c>
      <c r="CZ743" s="85" t="str">
        <f t="shared" si="1249"/>
        <v/>
      </c>
      <c r="DA743" s="16" t="str">
        <f t="shared" si="1250"/>
        <v/>
      </c>
      <c r="DB743" s="16" t="str">
        <f t="shared" si="1251"/>
        <v/>
      </c>
      <c r="DC743" s="28" t="str">
        <f>IF(CP743="","",$DC$1&amp;(INDEX(価格設定!D$1:XFD$3,ROW(価格設定!$D$3),MATCH($AW743,価格設定!D$1:XFD$1,1))*100)&amp;"%")</f>
        <v/>
      </c>
      <c r="DD743" s="28" t="str">
        <f>IF(CP743="","",$DD$1&amp;(INDEX(価格設定!D$1:XFD$3,ROW(価格設定!$D$2),MATCH($AW743,価格設定!D$1:XFD$1,1))*100)&amp;"%")</f>
        <v/>
      </c>
      <c r="DE743" s="29" t="str">
        <f t="shared" si="1252"/>
        <v/>
      </c>
      <c r="DG743" s="58" t="str">
        <f t="shared" si="1253"/>
        <v/>
      </c>
      <c r="DH743" s="58" t="str">
        <f t="shared" si="1254"/>
        <v/>
      </c>
      <c r="DI743" s="58" t="str">
        <f t="shared" si="1255"/>
        <v/>
      </c>
      <c r="DJ743" s="85" t="str">
        <f t="shared" si="1256"/>
        <v/>
      </c>
      <c r="DL743" s="58" t="str">
        <f>IF(COUNTIF(DG$3:DG$1048576,DG743)=COUNTIF($DG$3:$DG743,DG743),DG743,"")</f>
        <v/>
      </c>
      <c r="DM743" s="85" t="str">
        <f t="shared" si="1257"/>
        <v/>
      </c>
      <c r="DN743" s="85" t="str">
        <f t="shared" si="1183"/>
        <v/>
      </c>
      <c r="DO743" s="85" t="str">
        <f t="shared" si="1183"/>
        <v/>
      </c>
      <c r="DP743" s="303"/>
      <c r="DQ743" s="17" t="str">
        <f t="shared" si="1184"/>
        <v/>
      </c>
      <c r="DR743" s="17" t="str">
        <f t="shared" si="1185"/>
        <v/>
      </c>
      <c r="DS743" s="17" t="str">
        <f t="shared" si="1186"/>
        <v/>
      </c>
      <c r="DU743" s="16" t="str">
        <f t="shared" si="1258"/>
        <v/>
      </c>
      <c r="DV743" s="16" t="str">
        <f>IF(DU743="","",COUNT($DU$3:DU743))</f>
        <v/>
      </c>
      <c r="DW743" s="16" t="str">
        <f t="shared" si="1259"/>
        <v/>
      </c>
      <c r="DX743" s="16" t="str">
        <f t="shared" si="1260"/>
        <v/>
      </c>
      <c r="DY743" s="16" t="str">
        <f>IF(DZ743="","",COUNTIF(DZ$3:DZ743,DZ743))</f>
        <v/>
      </c>
      <c r="DZ743" s="16" t="str">
        <f t="shared" si="1261"/>
        <v/>
      </c>
      <c r="EA743" s="16" t="str">
        <f t="shared" si="1262"/>
        <v/>
      </c>
      <c r="EB743" s="16" t="str">
        <f t="shared" si="1263"/>
        <v/>
      </c>
      <c r="EC743" s="16" t="str">
        <f t="shared" si="1264"/>
        <v/>
      </c>
      <c r="ED743" s="16" t="str">
        <f t="shared" si="1265"/>
        <v/>
      </c>
      <c r="EE743" s="16" t="str">
        <f t="shared" si="1266"/>
        <v/>
      </c>
      <c r="EF743" s="16" t="str">
        <f t="shared" si="1267"/>
        <v/>
      </c>
      <c r="EG743" s="16" t="str">
        <f t="shared" si="1268"/>
        <v/>
      </c>
      <c r="EH743" s="16" t="str">
        <f t="shared" si="1269"/>
        <v/>
      </c>
      <c r="EI743" s="16" t="str">
        <f t="shared" si="1270"/>
        <v/>
      </c>
      <c r="EJ743" s="16" t="str">
        <f t="shared" si="1271"/>
        <v/>
      </c>
      <c r="EK743" s="16" t="str">
        <f t="shared" si="1272"/>
        <v/>
      </c>
      <c r="EL743" s="58" t="str">
        <f t="shared" si="1273"/>
        <v/>
      </c>
      <c r="EM743" s="58" t="str">
        <f>IF(OR($DZ743="",CR743=""),IF($EL743="","",$EL743),IF(OR(CR743="なし",CR743=0),領収書!$H$1,CR743))</f>
        <v/>
      </c>
      <c r="EN743" s="58" t="str">
        <f>IF(OR($DZ743="",CS743=""),IF($EL743="","",$EL743),IF(OR(CS743="なし",CS743=0),入力!$EN$1,CS743))</f>
        <v/>
      </c>
      <c r="EO743" s="63" t="str">
        <f t="shared" si="1274"/>
        <v/>
      </c>
      <c r="EP743" s="63" t="str">
        <f t="shared" si="1275"/>
        <v/>
      </c>
      <c r="ER743" s="16" t="str">
        <f>IF(AND(COUNTIF($ET$3:ET743,ET743)=1,ET743&lt;&gt;""),MAX($ER$3:ER742)+1,"")</f>
        <v/>
      </c>
      <c r="ES743" s="16" t="str">
        <f>IF(価格設定!B745="","",価格設定!B745)</f>
        <v/>
      </c>
      <c r="ET743" s="16" t="str">
        <f>IF(価格設定!C745="","",価格設定!C745)</f>
        <v/>
      </c>
      <c r="EV743" s="16" t="str">
        <f t="shared" si="1187"/>
        <v/>
      </c>
      <c r="EW743" s="16" t="str">
        <f t="shared" si="1276"/>
        <v/>
      </c>
    </row>
    <row r="744" spans="1:153" ht="30" customHeight="1" x14ac:dyDescent="0.2">
      <c r="A744" s="225"/>
      <c r="B744" s="212"/>
      <c r="C744" s="221"/>
      <c r="D744" s="164"/>
      <c r="E744" s="165"/>
      <c r="F744" s="166"/>
      <c r="G744" s="167"/>
      <c r="H744" s="179"/>
      <c r="I744" s="306"/>
      <c r="J744" s="169"/>
      <c r="K744" s="179"/>
      <c r="L744" s="186"/>
      <c r="M744" s="186"/>
      <c r="N744" s="168"/>
      <c r="O744" s="170"/>
      <c r="P744" s="212"/>
      <c r="Q744" s="179" t="str">
        <f>IFERROR(IF(H744="","",IFERROR(INDEX(価格設定!$B$5:$B$1048576,MATCH(H744,価格設定!$B$5:$B$1048576,0),0),INDEX(価格設定!$B$5:$B$1048576,MATCH("*"&amp;H744&amp;"*",価格設定!$B$5:$B$1048576,0),0))),H744)</f>
        <v/>
      </c>
      <c r="R744" s="250" t="str">
        <f>IFERROR(IF(Q744="",IF(K744="","",K744),IF(K744="",IF(INDEX(価格設定!$C$5:$C$1048576,MATCH(Q744,価格設定!$B$5:$B$1048576,0),0)=0,"",INDEX(価格設定!$C$5:$C$1048576,MATCH(Q744,価格設定!$B$5:$B$1048576,0),0)),IF(K744="なし","",K744))),"")</f>
        <v/>
      </c>
      <c r="S744" s="308" t="str">
        <f t="shared" si="1188"/>
        <v/>
      </c>
      <c r="T744" s="126" t="str">
        <f>IFERROR(IF(J744="",IF(INDEX(価格設定!$E$5:$R$1048576,MATCH($Q744,価格設定!B$5:B$1048576,0),MATCH($AW744,価格設定!E$1:X$1,1))=0,"",INDEX(価格設定!$E$5:$R$1048576,MATCH($Q744,価格設定!B$5:B$1048576,0),MATCH($AW744,価格設定!E$1:X$1,1))),J744),"")</f>
        <v/>
      </c>
      <c r="U744" s="126" t="str">
        <f t="shared" si="1189"/>
        <v/>
      </c>
      <c r="V744" s="132" t="str">
        <f t="shared" si="1190"/>
        <v/>
      </c>
      <c r="W744" s="127" t="str">
        <f>IFERROR(IF(OR(T744="",T744&lt;0),"",IFERROR(INDEX(価格設定!E$2:X$3,IF(AND(K744=$K$1,$K$1&lt;&gt;""),ROW(価格設定!$D$3)-1,MATCH(INDEX(価格設定!$D$5:$D$1048576,MATCH(Q744,価格設定!$B$5:$B$1048576,0),0),価格設定!$D$2:$D$3,0)),MATCH($AW744,価格設定!E$1:X$1,1)),INDEX(価格設定!E$2:X$2,0,MATCH($AW744,価格設定!E$1:X$1,1)))),"")</f>
        <v/>
      </c>
      <c r="X744" s="126" t="str">
        <f t="shared" si="1181"/>
        <v/>
      </c>
      <c r="Y744" s="128" t="str">
        <f t="shared" si="1191"/>
        <v/>
      </c>
      <c r="Z744" s="126" t="str">
        <f t="shared" si="1192"/>
        <v/>
      </c>
      <c r="AA744" s="129" t="str">
        <f t="shared" si="1193"/>
        <v/>
      </c>
      <c r="AB744" s="126" t="str">
        <f t="shared" si="1194"/>
        <v/>
      </c>
      <c r="AC744" s="280" t="str">
        <f t="shared" si="1195"/>
        <v/>
      </c>
      <c r="AD744" s="15"/>
      <c r="AE744" s="204" t="str">
        <f>IF(AF744="","",COUNT($AF$3:AF744))</f>
        <v/>
      </c>
      <c r="AF744" s="206" t="str">
        <f t="shared" si="1196"/>
        <v/>
      </c>
      <c r="AG744" s="204" t="str">
        <f t="shared" si="1197"/>
        <v/>
      </c>
      <c r="AH744" s="204" t="str">
        <f t="shared" si="1198"/>
        <v/>
      </c>
      <c r="AI744" s="287"/>
      <c r="AJ744" s="15"/>
      <c r="AK744" s="138" t="str">
        <f t="shared" si="1199"/>
        <v/>
      </c>
      <c r="AL744" s="131" t="str">
        <f t="shared" si="1200"/>
        <v/>
      </c>
      <c r="AM744" s="131" t="str">
        <f t="shared" si="1201"/>
        <v/>
      </c>
      <c r="AN744" s="313" t="str">
        <f t="shared" si="1202"/>
        <v/>
      </c>
      <c r="AO744" s="316" t="str">
        <f t="shared" si="1203"/>
        <v/>
      </c>
      <c r="AP744" s="18"/>
      <c r="AQ744" s="3" t="str">
        <f>IF(F744="","",MAX($AQ$3:AQ743)+1)</f>
        <v/>
      </c>
      <c r="AR744" s="3" t="str">
        <f>IF(OR(AQ744="",BB744=""),"",MAX($AR$3:AR743)+1)</f>
        <v/>
      </c>
      <c r="AS744" s="3" t="str">
        <f>IF(CQ744="","",RANK(CQ744,CQ$3:CQ$1048576,1)+COUNTIF($CQ$3:CQ744,CQ744)-1)</f>
        <v/>
      </c>
      <c r="AT744" s="21" t="str">
        <f>IF(C744="",IF(OR(AND($H744&lt;&gt;"",C744=""),AND($F743=$F744,$AZ744&lt;&gt;""),COUNTA($H$3:$H$1048576,#REF!,$F$3:$F$1048576)&gt;COUNTA($H$3:$H744,#REF!,$F$3:$F744),$AZ744&lt;&gt;""),INDEX(AT$3:AT$1048576,MATCH(MAX($AQ$3:$AQ743),$AQ$3:$AQ$1048576,0),0),""),C744)</f>
        <v/>
      </c>
      <c r="AU744" s="21" t="str">
        <f>IF(D744="",IF(OR(AND($H744&lt;&gt;"",D744=""),AND($F743=$F744,$AZ744&lt;&gt;""),COUNTA($H$3:$H$1048576,#REF!,$F$3:$F$1048576)&gt;COUNTA($H$3:$H744,#REF!,$F$3:$F744),$AZ744&lt;&gt;""),INDEX(AU$3:AU$1048576,MATCH(MAX($AQ$3:$AQ743),$AQ$3:$AQ$1048576,0),0),""),D744)</f>
        <v/>
      </c>
      <c r="AV744" s="21" t="str">
        <f>IF(E744="",IF(OR(AND($H744&lt;&gt;"",E744=""),AND($F743=$F744,$AZ744&lt;&gt;""),COUNTA($H$3:$H$1048576,#REF!,$F$3:$F$1048576)&gt;COUNTA($H$3:$H744,#REF!,$F$3:$F744),$AZ744&lt;&gt;""),INDEX(AV$3:AV$1048576,MATCH(MAX($AQ$3:$AQ743),$AQ$3:$AQ$1048576,0),0),""),E744)</f>
        <v/>
      </c>
      <c r="AW744" s="24" t="str">
        <f t="shared" si="1204"/>
        <v/>
      </c>
      <c r="AX744" s="13" t="str">
        <f t="shared" si="1205"/>
        <v/>
      </c>
      <c r="AY744" s="4" t="str">
        <f t="shared" si="1206"/>
        <v/>
      </c>
      <c r="AZ744" s="4" t="str">
        <f>IF(AX744="",IF(OR(AND(H744&lt;&gt;"",F744=""),COUNTA($H$3:$H$1048576)&gt;COUNTA($H$3:$H744)),INDEX(AX$3:AX744,MATCH(MAX($AQ$3:AQ744),AQ$3:AQ744,0),0),""),AX744)</f>
        <v/>
      </c>
      <c r="BA744" s="4" t="str">
        <f>IF(AY744="",IF(AND(H744&lt;&gt;"",F744=""),INDEX(AY$3:AY744,MATCH(MAX($AQ$3:AQ744),AQ$3:AQ744,0),0),""),AY744)</f>
        <v/>
      </c>
      <c r="BB744" s="82" t="str">
        <f>IF(BC744="","",RANK(BC744,BC$3:BC$1048576,1)+COUNTIF($BC$3:BC744,BC744)-1)</f>
        <v/>
      </c>
      <c r="BC744" s="139" t="str">
        <f t="shared" si="1207"/>
        <v/>
      </c>
      <c r="BD744" s="46" t="str">
        <f t="shared" si="1208"/>
        <v/>
      </c>
      <c r="BE744" s="46" t="str">
        <f t="shared" si="1209"/>
        <v/>
      </c>
      <c r="BF744" s="46" t="str">
        <f t="shared" si="1210"/>
        <v/>
      </c>
      <c r="BG744" s="4" t="str">
        <f t="shared" si="1211"/>
        <v/>
      </c>
      <c r="BH744" s="180" t="str">
        <f t="shared" si="1212"/>
        <v/>
      </c>
      <c r="BI744" s="16" t="str">
        <f t="shared" si="1213"/>
        <v/>
      </c>
      <c r="BJ744" s="52" t="str">
        <f>IF(BI744="","",IF(W744="","",IF(AND(K744=$K$1,$K$1&lt;&gt;""),$BT$2,IFERROR(IF(INDEX(価格設定!$D$5:$D$1048576,MATCH(Q744,価格設定!$B$5:$B$1048576,0),0)=価格設定!$D$3,$BT$2,$BS$2),$BS$2))))</f>
        <v/>
      </c>
      <c r="BK744" s="16" t="str">
        <f>IF(BI744="","",IF(COUNTIF($BI$3:BI744,BI744)=1,1,IF(AND(BI743=BI744,BH744=""),BK743,COUNTIF($BH$3:BH744,BH744))))</f>
        <v/>
      </c>
      <c r="BL744" s="52" t="str">
        <f t="shared" si="1214"/>
        <v/>
      </c>
      <c r="BM744" s="52" t="str">
        <f t="shared" si="1215"/>
        <v/>
      </c>
      <c r="BN744" s="119" t="str">
        <f t="shared" si="1216"/>
        <v/>
      </c>
      <c r="BO744" s="119" t="str">
        <f t="shared" si="1217"/>
        <v/>
      </c>
      <c r="BP744" s="17" t="str">
        <f t="shared" si="1218"/>
        <v/>
      </c>
      <c r="BQ744" s="17" t="str">
        <f t="shared" si="1219"/>
        <v/>
      </c>
      <c r="BR744" s="17" t="str">
        <f>IF(OR(BP744="",COUNTIF($BO$3:BO744,BO744)&lt;&gt;1),"",SUMIF(BO$3:BO$1048576,BO744,BP$3:BP$1048576))</f>
        <v/>
      </c>
      <c r="BS744" s="17" t="str">
        <f t="shared" si="1220"/>
        <v/>
      </c>
      <c r="BT744" s="17" t="str">
        <f t="shared" si="1221"/>
        <v/>
      </c>
      <c r="BU744" s="17" t="str">
        <f t="shared" si="1222"/>
        <v/>
      </c>
      <c r="BV744" s="24" t="str">
        <f t="shared" si="1223"/>
        <v/>
      </c>
      <c r="BW744" s="24" t="str">
        <f t="shared" si="1224"/>
        <v/>
      </c>
      <c r="BX744" s="24" t="str">
        <f t="shared" si="1225"/>
        <v/>
      </c>
      <c r="BY744" s="26" t="str">
        <f t="shared" si="1226"/>
        <v/>
      </c>
      <c r="BZ744" s="26" t="str">
        <f t="shared" si="1227"/>
        <v/>
      </c>
      <c r="CA744" s="26" t="str">
        <f t="shared" si="1228"/>
        <v/>
      </c>
      <c r="CB744" s="66" t="str">
        <f t="shared" si="1229"/>
        <v/>
      </c>
      <c r="CC744" s="65" t="str">
        <f t="shared" si="1230"/>
        <v/>
      </c>
      <c r="CD744" s="26" t="str">
        <f t="shared" si="1231"/>
        <v/>
      </c>
      <c r="CE744" s="26" t="str">
        <f t="shared" si="1232"/>
        <v/>
      </c>
      <c r="CF744" s="193" t="str">
        <f t="shared" si="1233"/>
        <v/>
      </c>
      <c r="CG744" s="193" t="str">
        <f t="shared" si="1234"/>
        <v/>
      </c>
      <c r="CH744" s="26" t="str">
        <f t="shared" si="1235"/>
        <v/>
      </c>
      <c r="CI744" s="26" t="str">
        <f t="shared" si="1236"/>
        <v/>
      </c>
      <c r="CJ744" s="65" t="str">
        <f t="shared" si="1237"/>
        <v/>
      </c>
      <c r="CK744" s="65" t="str">
        <f t="shared" si="1238"/>
        <v/>
      </c>
      <c r="CL744" s="64" t="str">
        <f t="shared" si="1239"/>
        <v/>
      </c>
      <c r="CM744" s="64" t="str">
        <f t="shared" si="1240"/>
        <v/>
      </c>
      <c r="CN744" s="65" t="str">
        <f t="shared" si="1241"/>
        <v/>
      </c>
      <c r="CP744" s="63" t="str">
        <f>IF(BH744="","",MAX($CP$3:CP743)+1)</f>
        <v/>
      </c>
      <c r="CQ744" s="24" t="str">
        <f t="shared" si="1242"/>
        <v/>
      </c>
      <c r="CR744" s="24" t="str">
        <f t="shared" si="1243"/>
        <v/>
      </c>
      <c r="CS744" s="24" t="str">
        <f t="shared" si="1244"/>
        <v/>
      </c>
      <c r="CT744" s="58" t="str">
        <f>IF(BO744="","",COUNTIF($BO$3:BO744,BO744)&amp;"@"&amp;BO744)</f>
        <v/>
      </c>
      <c r="CU744" s="16" t="str">
        <f t="shared" si="1182"/>
        <v/>
      </c>
      <c r="CV744" s="63" t="str">
        <f t="shared" si="1245"/>
        <v/>
      </c>
      <c r="CW744" s="16" t="str">
        <f t="shared" si="1246"/>
        <v/>
      </c>
      <c r="CX744" s="16" t="str">
        <f t="shared" si="1247"/>
        <v/>
      </c>
      <c r="CY744" s="16" t="str">
        <f t="shared" si="1248"/>
        <v/>
      </c>
      <c r="CZ744" s="85" t="str">
        <f t="shared" si="1249"/>
        <v/>
      </c>
      <c r="DA744" s="16" t="str">
        <f t="shared" si="1250"/>
        <v/>
      </c>
      <c r="DB744" s="16" t="str">
        <f t="shared" si="1251"/>
        <v/>
      </c>
      <c r="DC744" s="28" t="str">
        <f>IF(CP744="","",$DC$1&amp;(INDEX(価格設定!D$1:XFD$3,ROW(価格設定!$D$3),MATCH($AW744,価格設定!D$1:XFD$1,1))*100)&amp;"%")</f>
        <v/>
      </c>
      <c r="DD744" s="28" t="str">
        <f>IF(CP744="","",$DD$1&amp;(INDEX(価格設定!D$1:XFD$3,ROW(価格設定!$D$2),MATCH($AW744,価格設定!D$1:XFD$1,1))*100)&amp;"%")</f>
        <v/>
      </c>
      <c r="DE744" s="29" t="str">
        <f t="shared" si="1252"/>
        <v/>
      </c>
      <c r="DG744" s="58" t="str">
        <f t="shared" si="1253"/>
        <v/>
      </c>
      <c r="DH744" s="58" t="str">
        <f t="shared" si="1254"/>
        <v/>
      </c>
      <c r="DI744" s="58" t="str">
        <f t="shared" si="1255"/>
        <v/>
      </c>
      <c r="DJ744" s="85" t="str">
        <f t="shared" si="1256"/>
        <v/>
      </c>
      <c r="DL744" s="58" t="str">
        <f>IF(COUNTIF(DG$3:DG$1048576,DG744)=COUNTIF($DG$3:$DG744,DG744),DG744,"")</f>
        <v/>
      </c>
      <c r="DM744" s="85" t="str">
        <f t="shared" si="1257"/>
        <v/>
      </c>
      <c r="DN744" s="85" t="str">
        <f t="shared" si="1183"/>
        <v/>
      </c>
      <c r="DO744" s="85" t="str">
        <f t="shared" si="1183"/>
        <v/>
      </c>
      <c r="DP744" s="303"/>
      <c r="DQ744" s="17" t="str">
        <f t="shared" si="1184"/>
        <v/>
      </c>
      <c r="DR744" s="17" t="str">
        <f t="shared" si="1185"/>
        <v/>
      </c>
      <c r="DS744" s="17" t="str">
        <f t="shared" si="1186"/>
        <v/>
      </c>
      <c r="DU744" s="16" t="str">
        <f t="shared" si="1258"/>
        <v/>
      </c>
      <c r="DV744" s="16" t="str">
        <f>IF(DU744="","",COUNT($DU$3:DU744))</f>
        <v/>
      </c>
      <c r="DW744" s="16" t="str">
        <f t="shared" si="1259"/>
        <v/>
      </c>
      <c r="DX744" s="16" t="str">
        <f t="shared" si="1260"/>
        <v/>
      </c>
      <c r="DY744" s="16" t="str">
        <f>IF(DZ744="","",COUNTIF(DZ$3:DZ744,DZ744))</f>
        <v/>
      </c>
      <c r="DZ744" s="16" t="str">
        <f t="shared" si="1261"/>
        <v/>
      </c>
      <c r="EA744" s="16" t="str">
        <f t="shared" si="1262"/>
        <v/>
      </c>
      <c r="EB744" s="16" t="str">
        <f t="shared" si="1263"/>
        <v/>
      </c>
      <c r="EC744" s="16" t="str">
        <f t="shared" si="1264"/>
        <v/>
      </c>
      <c r="ED744" s="16" t="str">
        <f t="shared" si="1265"/>
        <v/>
      </c>
      <c r="EE744" s="16" t="str">
        <f t="shared" si="1266"/>
        <v/>
      </c>
      <c r="EF744" s="16" t="str">
        <f t="shared" si="1267"/>
        <v/>
      </c>
      <c r="EG744" s="16" t="str">
        <f t="shared" si="1268"/>
        <v/>
      </c>
      <c r="EH744" s="16" t="str">
        <f t="shared" si="1269"/>
        <v/>
      </c>
      <c r="EI744" s="16" t="str">
        <f t="shared" si="1270"/>
        <v/>
      </c>
      <c r="EJ744" s="16" t="str">
        <f t="shared" si="1271"/>
        <v/>
      </c>
      <c r="EK744" s="16" t="str">
        <f t="shared" si="1272"/>
        <v/>
      </c>
      <c r="EL744" s="58" t="str">
        <f t="shared" si="1273"/>
        <v/>
      </c>
      <c r="EM744" s="58" t="str">
        <f>IF(OR($DZ744="",CR744=""),IF($EL744="","",$EL744),IF(OR(CR744="なし",CR744=0),領収書!$H$1,CR744))</f>
        <v/>
      </c>
      <c r="EN744" s="58" t="str">
        <f>IF(OR($DZ744="",CS744=""),IF($EL744="","",$EL744),IF(OR(CS744="なし",CS744=0),入力!$EN$1,CS744))</f>
        <v/>
      </c>
      <c r="EO744" s="63" t="str">
        <f t="shared" si="1274"/>
        <v/>
      </c>
      <c r="EP744" s="63" t="str">
        <f t="shared" si="1275"/>
        <v/>
      </c>
      <c r="ER744" s="16" t="str">
        <f>IF(AND(COUNTIF($ET$3:ET744,ET744)=1,ET744&lt;&gt;""),MAX($ER$3:ER743)+1,"")</f>
        <v/>
      </c>
      <c r="ES744" s="16" t="str">
        <f>IF(価格設定!B746="","",価格設定!B746)</f>
        <v/>
      </c>
      <c r="ET744" s="16" t="str">
        <f>IF(価格設定!C746="","",価格設定!C746)</f>
        <v/>
      </c>
      <c r="EV744" s="16" t="str">
        <f t="shared" si="1187"/>
        <v/>
      </c>
      <c r="EW744" s="16" t="str">
        <f t="shared" si="1276"/>
        <v/>
      </c>
    </row>
    <row r="745" spans="1:153" ht="30" customHeight="1" x14ac:dyDescent="0.2">
      <c r="A745" s="225"/>
      <c r="B745" s="212"/>
      <c r="C745" s="221"/>
      <c r="D745" s="164"/>
      <c r="E745" s="165"/>
      <c r="F745" s="166"/>
      <c r="G745" s="167"/>
      <c r="H745" s="179"/>
      <c r="I745" s="306"/>
      <c r="J745" s="169"/>
      <c r="K745" s="179"/>
      <c r="L745" s="186"/>
      <c r="M745" s="186"/>
      <c r="N745" s="168"/>
      <c r="O745" s="170"/>
      <c r="P745" s="212"/>
      <c r="Q745" s="179" t="str">
        <f>IFERROR(IF(H745="","",IFERROR(INDEX(価格設定!$B$5:$B$1048576,MATCH(H745,価格設定!$B$5:$B$1048576,0),0),INDEX(価格設定!$B$5:$B$1048576,MATCH("*"&amp;H745&amp;"*",価格設定!$B$5:$B$1048576,0),0))),H745)</f>
        <v/>
      </c>
      <c r="R745" s="250" t="str">
        <f>IFERROR(IF(Q745="",IF(K745="","",K745),IF(K745="",IF(INDEX(価格設定!$C$5:$C$1048576,MATCH(Q745,価格設定!$B$5:$B$1048576,0),0)=0,"",INDEX(価格設定!$C$5:$C$1048576,MATCH(Q745,価格設定!$B$5:$B$1048576,0),0)),IF(K745="なし","",K745))),"")</f>
        <v/>
      </c>
      <c r="S745" s="308" t="str">
        <f t="shared" si="1188"/>
        <v/>
      </c>
      <c r="T745" s="126" t="str">
        <f>IFERROR(IF(J745="",IF(INDEX(価格設定!$E$5:$R$1048576,MATCH($Q745,価格設定!B$5:B$1048576,0),MATCH($AW745,価格設定!E$1:X$1,1))=0,"",INDEX(価格設定!$E$5:$R$1048576,MATCH($Q745,価格設定!B$5:B$1048576,0),MATCH($AW745,価格設定!E$1:X$1,1))),J745),"")</f>
        <v/>
      </c>
      <c r="U745" s="126" t="str">
        <f t="shared" si="1189"/>
        <v/>
      </c>
      <c r="V745" s="132" t="str">
        <f t="shared" si="1190"/>
        <v/>
      </c>
      <c r="W745" s="127" t="str">
        <f>IFERROR(IF(OR(T745="",T745&lt;0),"",IFERROR(INDEX(価格設定!E$2:X$3,IF(AND(K745=$K$1,$K$1&lt;&gt;""),ROW(価格設定!$D$3)-1,MATCH(INDEX(価格設定!$D$5:$D$1048576,MATCH(Q745,価格設定!$B$5:$B$1048576,0),0),価格設定!$D$2:$D$3,0)),MATCH($AW745,価格設定!E$1:X$1,1)),INDEX(価格設定!E$2:X$2,0,MATCH($AW745,価格設定!E$1:X$1,1)))),"")</f>
        <v/>
      </c>
      <c r="X745" s="126" t="str">
        <f t="shared" si="1181"/>
        <v/>
      </c>
      <c r="Y745" s="128" t="str">
        <f t="shared" si="1191"/>
        <v/>
      </c>
      <c r="Z745" s="126" t="str">
        <f t="shared" si="1192"/>
        <v/>
      </c>
      <c r="AA745" s="129" t="str">
        <f t="shared" si="1193"/>
        <v/>
      </c>
      <c r="AB745" s="126" t="str">
        <f t="shared" si="1194"/>
        <v/>
      </c>
      <c r="AC745" s="280" t="str">
        <f t="shared" si="1195"/>
        <v/>
      </c>
      <c r="AD745" s="15"/>
      <c r="AE745" s="204" t="str">
        <f>IF(AF745="","",COUNT($AF$3:AF745))</f>
        <v/>
      </c>
      <c r="AF745" s="206" t="str">
        <f t="shared" si="1196"/>
        <v/>
      </c>
      <c r="AG745" s="204" t="str">
        <f t="shared" si="1197"/>
        <v/>
      </c>
      <c r="AH745" s="204" t="str">
        <f t="shared" si="1198"/>
        <v/>
      </c>
      <c r="AI745" s="287"/>
      <c r="AJ745" s="15"/>
      <c r="AK745" s="138" t="str">
        <f t="shared" si="1199"/>
        <v/>
      </c>
      <c r="AL745" s="131" t="str">
        <f t="shared" si="1200"/>
        <v/>
      </c>
      <c r="AM745" s="131" t="str">
        <f t="shared" si="1201"/>
        <v/>
      </c>
      <c r="AN745" s="313" t="str">
        <f t="shared" si="1202"/>
        <v/>
      </c>
      <c r="AO745" s="316" t="str">
        <f t="shared" si="1203"/>
        <v/>
      </c>
      <c r="AP745" s="18"/>
      <c r="AQ745" s="3" t="str">
        <f>IF(F745="","",MAX($AQ$3:AQ744)+1)</f>
        <v/>
      </c>
      <c r="AR745" s="3" t="str">
        <f>IF(OR(AQ745="",BB745=""),"",MAX($AR$3:AR744)+1)</f>
        <v/>
      </c>
      <c r="AS745" s="3" t="str">
        <f>IF(CQ745="","",RANK(CQ745,CQ$3:CQ$1048576,1)+COUNTIF($CQ$3:CQ745,CQ745)-1)</f>
        <v/>
      </c>
      <c r="AT745" s="21" t="str">
        <f>IF(C745="",IF(OR(AND($H745&lt;&gt;"",C745=""),AND($F744=$F745,$AZ745&lt;&gt;""),COUNTA($H$3:$H$1048576,#REF!,$F$3:$F$1048576)&gt;COUNTA($H$3:$H745,#REF!,$F$3:$F745),$AZ745&lt;&gt;""),INDEX(AT$3:AT$1048576,MATCH(MAX($AQ$3:$AQ744),$AQ$3:$AQ$1048576,0),0),""),C745)</f>
        <v/>
      </c>
      <c r="AU745" s="21" t="str">
        <f>IF(D745="",IF(OR(AND($H745&lt;&gt;"",D745=""),AND($F744=$F745,$AZ745&lt;&gt;""),COUNTA($H$3:$H$1048576,#REF!,$F$3:$F$1048576)&gt;COUNTA($H$3:$H745,#REF!,$F$3:$F745),$AZ745&lt;&gt;""),INDEX(AU$3:AU$1048576,MATCH(MAX($AQ$3:$AQ744),$AQ$3:$AQ$1048576,0),0),""),D745)</f>
        <v/>
      </c>
      <c r="AV745" s="21" t="str">
        <f>IF(E745="",IF(OR(AND($H745&lt;&gt;"",E745=""),AND($F744=$F745,$AZ745&lt;&gt;""),COUNTA($H$3:$H$1048576,#REF!,$F$3:$F$1048576)&gt;COUNTA($H$3:$H745,#REF!,$F$3:$F745),$AZ745&lt;&gt;""),INDEX(AV$3:AV$1048576,MATCH(MAX($AQ$3:$AQ744),$AQ$3:$AQ$1048576,0),0),""),E745)</f>
        <v/>
      </c>
      <c r="AW745" s="24" t="str">
        <f t="shared" si="1204"/>
        <v/>
      </c>
      <c r="AX745" s="13" t="str">
        <f t="shared" si="1205"/>
        <v/>
      </c>
      <c r="AY745" s="4" t="str">
        <f t="shared" si="1206"/>
        <v/>
      </c>
      <c r="AZ745" s="4" t="str">
        <f>IF(AX745="",IF(OR(AND(H745&lt;&gt;"",F745=""),COUNTA($H$3:$H$1048576)&gt;COUNTA($H$3:$H745)),INDEX(AX$3:AX745,MATCH(MAX($AQ$3:AQ745),AQ$3:AQ745,0),0),""),AX745)</f>
        <v/>
      </c>
      <c r="BA745" s="4" t="str">
        <f>IF(AY745="",IF(AND(H745&lt;&gt;"",F745=""),INDEX(AY$3:AY745,MATCH(MAX($AQ$3:AQ745),AQ$3:AQ745,0),0),""),AY745)</f>
        <v/>
      </c>
      <c r="BB745" s="82" t="str">
        <f>IF(BC745="","",RANK(BC745,BC$3:BC$1048576,1)+COUNTIF($BC$3:BC745,BC745)-1)</f>
        <v/>
      </c>
      <c r="BC745" s="139" t="str">
        <f t="shared" si="1207"/>
        <v/>
      </c>
      <c r="BD745" s="46" t="str">
        <f t="shared" si="1208"/>
        <v/>
      </c>
      <c r="BE745" s="46" t="str">
        <f t="shared" si="1209"/>
        <v/>
      </c>
      <c r="BF745" s="46" t="str">
        <f t="shared" si="1210"/>
        <v/>
      </c>
      <c r="BG745" s="4" t="str">
        <f t="shared" si="1211"/>
        <v/>
      </c>
      <c r="BH745" s="180" t="str">
        <f t="shared" si="1212"/>
        <v/>
      </c>
      <c r="BI745" s="16" t="str">
        <f t="shared" si="1213"/>
        <v/>
      </c>
      <c r="BJ745" s="52" t="str">
        <f>IF(BI745="","",IF(W745="","",IF(AND(K745=$K$1,$K$1&lt;&gt;""),$BT$2,IFERROR(IF(INDEX(価格設定!$D$5:$D$1048576,MATCH(Q745,価格設定!$B$5:$B$1048576,0),0)=価格設定!$D$3,$BT$2,$BS$2),$BS$2))))</f>
        <v/>
      </c>
      <c r="BK745" s="16" t="str">
        <f>IF(BI745="","",IF(COUNTIF($BI$3:BI745,BI745)=1,1,IF(AND(BI744=BI745,BH745=""),BK744,COUNTIF($BH$3:BH745,BH745))))</f>
        <v/>
      </c>
      <c r="BL745" s="52" t="str">
        <f t="shared" si="1214"/>
        <v/>
      </c>
      <c r="BM745" s="52" t="str">
        <f t="shared" si="1215"/>
        <v/>
      </c>
      <c r="BN745" s="119" t="str">
        <f t="shared" si="1216"/>
        <v/>
      </c>
      <c r="BO745" s="119" t="str">
        <f t="shared" si="1217"/>
        <v/>
      </c>
      <c r="BP745" s="17" t="str">
        <f t="shared" si="1218"/>
        <v/>
      </c>
      <c r="BQ745" s="17" t="str">
        <f t="shared" si="1219"/>
        <v/>
      </c>
      <c r="BR745" s="17" t="str">
        <f>IF(OR(BP745="",COUNTIF($BO$3:BO745,BO745)&lt;&gt;1),"",SUMIF(BO$3:BO$1048576,BO745,BP$3:BP$1048576))</f>
        <v/>
      </c>
      <c r="BS745" s="17" t="str">
        <f t="shared" si="1220"/>
        <v/>
      </c>
      <c r="BT745" s="17" t="str">
        <f t="shared" si="1221"/>
        <v/>
      </c>
      <c r="BU745" s="17" t="str">
        <f t="shared" si="1222"/>
        <v/>
      </c>
      <c r="BV745" s="24" t="str">
        <f t="shared" si="1223"/>
        <v/>
      </c>
      <c r="BW745" s="24" t="str">
        <f t="shared" si="1224"/>
        <v/>
      </c>
      <c r="BX745" s="24" t="str">
        <f t="shared" si="1225"/>
        <v/>
      </c>
      <c r="BY745" s="26" t="str">
        <f t="shared" si="1226"/>
        <v/>
      </c>
      <c r="BZ745" s="26" t="str">
        <f t="shared" si="1227"/>
        <v/>
      </c>
      <c r="CA745" s="26" t="str">
        <f t="shared" si="1228"/>
        <v/>
      </c>
      <c r="CB745" s="66" t="str">
        <f t="shared" si="1229"/>
        <v/>
      </c>
      <c r="CC745" s="65" t="str">
        <f t="shared" si="1230"/>
        <v/>
      </c>
      <c r="CD745" s="26" t="str">
        <f t="shared" si="1231"/>
        <v/>
      </c>
      <c r="CE745" s="26" t="str">
        <f t="shared" si="1232"/>
        <v/>
      </c>
      <c r="CF745" s="193" t="str">
        <f t="shared" si="1233"/>
        <v/>
      </c>
      <c r="CG745" s="193" t="str">
        <f t="shared" si="1234"/>
        <v/>
      </c>
      <c r="CH745" s="26" t="str">
        <f t="shared" si="1235"/>
        <v/>
      </c>
      <c r="CI745" s="26" t="str">
        <f t="shared" si="1236"/>
        <v/>
      </c>
      <c r="CJ745" s="65" t="str">
        <f t="shared" si="1237"/>
        <v/>
      </c>
      <c r="CK745" s="65" t="str">
        <f t="shared" si="1238"/>
        <v/>
      </c>
      <c r="CL745" s="64" t="str">
        <f t="shared" si="1239"/>
        <v/>
      </c>
      <c r="CM745" s="64" t="str">
        <f t="shared" si="1240"/>
        <v/>
      </c>
      <c r="CN745" s="65" t="str">
        <f t="shared" si="1241"/>
        <v/>
      </c>
      <c r="CP745" s="63" t="str">
        <f>IF(BH745="","",MAX($CP$3:CP744)+1)</f>
        <v/>
      </c>
      <c r="CQ745" s="24" t="str">
        <f t="shared" si="1242"/>
        <v/>
      </c>
      <c r="CR745" s="24" t="str">
        <f t="shared" si="1243"/>
        <v/>
      </c>
      <c r="CS745" s="24" t="str">
        <f t="shared" si="1244"/>
        <v/>
      </c>
      <c r="CT745" s="58" t="str">
        <f>IF(BO745="","",COUNTIF($BO$3:BO745,BO745)&amp;"@"&amp;BO745)</f>
        <v/>
      </c>
      <c r="CU745" s="16" t="str">
        <f t="shared" si="1182"/>
        <v/>
      </c>
      <c r="CV745" s="63" t="str">
        <f t="shared" si="1245"/>
        <v/>
      </c>
      <c r="CW745" s="16" t="str">
        <f t="shared" si="1246"/>
        <v/>
      </c>
      <c r="CX745" s="16" t="str">
        <f t="shared" si="1247"/>
        <v/>
      </c>
      <c r="CY745" s="16" t="str">
        <f t="shared" si="1248"/>
        <v/>
      </c>
      <c r="CZ745" s="85" t="str">
        <f t="shared" si="1249"/>
        <v/>
      </c>
      <c r="DA745" s="16" t="str">
        <f t="shared" si="1250"/>
        <v/>
      </c>
      <c r="DB745" s="16" t="str">
        <f t="shared" si="1251"/>
        <v/>
      </c>
      <c r="DC745" s="28" t="str">
        <f>IF(CP745="","",$DC$1&amp;(INDEX(価格設定!D$1:XFD$3,ROW(価格設定!$D$3),MATCH($AW745,価格設定!D$1:XFD$1,1))*100)&amp;"%")</f>
        <v/>
      </c>
      <c r="DD745" s="28" t="str">
        <f>IF(CP745="","",$DD$1&amp;(INDEX(価格設定!D$1:XFD$3,ROW(価格設定!$D$2),MATCH($AW745,価格設定!D$1:XFD$1,1))*100)&amp;"%")</f>
        <v/>
      </c>
      <c r="DE745" s="29" t="str">
        <f t="shared" si="1252"/>
        <v/>
      </c>
      <c r="DG745" s="58" t="str">
        <f t="shared" si="1253"/>
        <v/>
      </c>
      <c r="DH745" s="58" t="str">
        <f t="shared" si="1254"/>
        <v/>
      </c>
      <c r="DI745" s="58" t="str">
        <f t="shared" si="1255"/>
        <v/>
      </c>
      <c r="DJ745" s="85" t="str">
        <f t="shared" si="1256"/>
        <v/>
      </c>
      <c r="DL745" s="58" t="str">
        <f>IF(COUNTIF(DG$3:DG$1048576,DG745)=COUNTIF($DG$3:$DG745,DG745),DG745,"")</f>
        <v/>
      </c>
      <c r="DM745" s="85" t="str">
        <f t="shared" si="1257"/>
        <v/>
      </c>
      <c r="DN745" s="85" t="str">
        <f t="shared" si="1183"/>
        <v/>
      </c>
      <c r="DO745" s="85" t="str">
        <f t="shared" si="1183"/>
        <v/>
      </c>
      <c r="DP745" s="303"/>
      <c r="DQ745" s="17" t="str">
        <f t="shared" si="1184"/>
        <v/>
      </c>
      <c r="DR745" s="17" t="str">
        <f t="shared" si="1185"/>
        <v/>
      </c>
      <c r="DS745" s="17" t="str">
        <f t="shared" si="1186"/>
        <v/>
      </c>
      <c r="DU745" s="16" t="str">
        <f t="shared" si="1258"/>
        <v/>
      </c>
      <c r="DV745" s="16" t="str">
        <f>IF(DU745="","",COUNT($DU$3:DU745))</f>
        <v/>
      </c>
      <c r="DW745" s="16" t="str">
        <f t="shared" si="1259"/>
        <v/>
      </c>
      <c r="DX745" s="16" t="str">
        <f t="shared" si="1260"/>
        <v/>
      </c>
      <c r="DY745" s="16" t="str">
        <f>IF(DZ745="","",COUNTIF(DZ$3:DZ745,DZ745))</f>
        <v/>
      </c>
      <c r="DZ745" s="16" t="str">
        <f t="shared" si="1261"/>
        <v/>
      </c>
      <c r="EA745" s="16" t="str">
        <f t="shared" si="1262"/>
        <v/>
      </c>
      <c r="EB745" s="16" t="str">
        <f t="shared" si="1263"/>
        <v/>
      </c>
      <c r="EC745" s="16" t="str">
        <f t="shared" si="1264"/>
        <v/>
      </c>
      <c r="ED745" s="16" t="str">
        <f t="shared" si="1265"/>
        <v/>
      </c>
      <c r="EE745" s="16" t="str">
        <f t="shared" si="1266"/>
        <v/>
      </c>
      <c r="EF745" s="16" t="str">
        <f t="shared" si="1267"/>
        <v/>
      </c>
      <c r="EG745" s="16" t="str">
        <f t="shared" si="1268"/>
        <v/>
      </c>
      <c r="EH745" s="16" t="str">
        <f t="shared" si="1269"/>
        <v/>
      </c>
      <c r="EI745" s="16" t="str">
        <f t="shared" si="1270"/>
        <v/>
      </c>
      <c r="EJ745" s="16" t="str">
        <f t="shared" si="1271"/>
        <v/>
      </c>
      <c r="EK745" s="16" t="str">
        <f t="shared" si="1272"/>
        <v/>
      </c>
      <c r="EL745" s="58" t="str">
        <f t="shared" si="1273"/>
        <v/>
      </c>
      <c r="EM745" s="58" t="str">
        <f>IF(OR($DZ745="",CR745=""),IF($EL745="","",$EL745),IF(OR(CR745="なし",CR745=0),領収書!$H$1,CR745))</f>
        <v/>
      </c>
      <c r="EN745" s="58" t="str">
        <f>IF(OR($DZ745="",CS745=""),IF($EL745="","",$EL745),IF(OR(CS745="なし",CS745=0),入力!$EN$1,CS745))</f>
        <v/>
      </c>
      <c r="EO745" s="63" t="str">
        <f t="shared" si="1274"/>
        <v/>
      </c>
      <c r="EP745" s="63" t="str">
        <f t="shared" si="1275"/>
        <v/>
      </c>
      <c r="ER745" s="16" t="str">
        <f>IF(AND(COUNTIF($ET$3:ET745,ET745)=1,ET745&lt;&gt;""),MAX($ER$3:ER744)+1,"")</f>
        <v/>
      </c>
      <c r="ES745" s="16" t="str">
        <f>IF(価格設定!B747="","",価格設定!B747)</f>
        <v/>
      </c>
      <c r="ET745" s="16" t="str">
        <f>IF(価格設定!C747="","",価格設定!C747)</f>
        <v/>
      </c>
      <c r="EV745" s="16" t="str">
        <f t="shared" si="1187"/>
        <v/>
      </c>
      <c r="EW745" s="16" t="str">
        <f t="shared" si="1276"/>
        <v/>
      </c>
    </row>
    <row r="746" spans="1:153" ht="30" customHeight="1" x14ac:dyDescent="0.2">
      <c r="A746" s="225"/>
      <c r="B746" s="212"/>
      <c r="C746" s="221"/>
      <c r="D746" s="164"/>
      <c r="E746" s="165"/>
      <c r="F746" s="166"/>
      <c r="G746" s="167"/>
      <c r="H746" s="179"/>
      <c r="I746" s="306"/>
      <c r="J746" s="169"/>
      <c r="K746" s="179"/>
      <c r="L746" s="186"/>
      <c r="M746" s="186"/>
      <c r="N746" s="168"/>
      <c r="O746" s="170"/>
      <c r="P746" s="212"/>
      <c r="Q746" s="179" t="str">
        <f>IFERROR(IF(H746="","",IFERROR(INDEX(価格設定!$B$5:$B$1048576,MATCH(H746,価格設定!$B$5:$B$1048576,0),0),INDEX(価格設定!$B$5:$B$1048576,MATCH("*"&amp;H746&amp;"*",価格設定!$B$5:$B$1048576,0),0))),H746)</f>
        <v/>
      </c>
      <c r="R746" s="250" t="str">
        <f>IFERROR(IF(Q746="",IF(K746="","",K746),IF(K746="",IF(INDEX(価格設定!$C$5:$C$1048576,MATCH(Q746,価格設定!$B$5:$B$1048576,0),0)=0,"",INDEX(価格設定!$C$5:$C$1048576,MATCH(Q746,価格設定!$B$5:$B$1048576,0),0)),IF(K746="なし","",K746))),"")</f>
        <v/>
      </c>
      <c r="S746" s="308" t="str">
        <f t="shared" si="1188"/>
        <v/>
      </c>
      <c r="T746" s="126" t="str">
        <f>IFERROR(IF(J746="",IF(INDEX(価格設定!$E$5:$R$1048576,MATCH($Q746,価格設定!B$5:B$1048576,0),MATCH($AW746,価格設定!E$1:X$1,1))=0,"",INDEX(価格設定!$E$5:$R$1048576,MATCH($Q746,価格設定!B$5:B$1048576,0),MATCH($AW746,価格設定!E$1:X$1,1))),J746),"")</f>
        <v/>
      </c>
      <c r="U746" s="126" t="str">
        <f t="shared" si="1189"/>
        <v/>
      </c>
      <c r="V746" s="132" t="str">
        <f t="shared" si="1190"/>
        <v/>
      </c>
      <c r="W746" s="127" t="str">
        <f>IFERROR(IF(OR(T746="",T746&lt;0),"",IFERROR(INDEX(価格設定!E$2:X$3,IF(AND(K746=$K$1,$K$1&lt;&gt;""),ROW(価格設定!$D$3)-1,MATCH(INDEX(価格設定!$D$5:$D$1048576,MATCH(Q746,価格設定!$B$5:$B$1048576,0),0),価格設定!$D$2:$D$3,0)),MATCH($AW746,価格設定!E$1:X$1,1)),INDEX(価格設定!E$2:X$2,0,MATCH($AW746,価格設定!E$1:X$1,1)))),"")</f>
        <v/>
      </c>
      <c r="X746" s="126" t="str">
        <f t="shared" si="1181"/>
        <v/>
      </c>
      <c r="Y746" s="128" t="str">
        <f t="shared" si="1191"/>
        <v/>
      </c>
      <c r="Z746" s="126" t="str">
        <f t="shared" si="1192"/>
        <v/>
      </c>
      <c r="AA746" s="129" t="str">
        <f t="shared" si="1193"/>
        <v/>
      </c>
      <c r="AB746" s="126" t="str">
        <f t="shared" si="1194"/>
        <v/>
      </c>
      <c r="AC746" s="280" t="str">
        <f t="shared" si="1195"/>
        <v/>
      </c>
      <c r="AD746" s="15"/>
      <c r="AE746" s="204" t="str">
        <f>IF(AF746="","",COUNT($AF$3:AF746))</f>
        <v/>
      </c>
      <c r="AF746" s="206" t="str">
        <f t="shared" si="1196"/>
        <v/>
      </c>
      <c r="AG746" s="204" t="str">
        <f t="shared" si="1197"/>
        <v/>
      </c>
      <c r="AH746" s="204" t="str">
        <f t="shared" si="1198"/>
        <v/>
      </c>
      <c r="AI746" s="287"/>
      <c r="AJ746" s="15"/>
      <c r="AK746" s="138" t="str">
        <f t="shared" si="1199"/>
        <v/>
      </c>
      <c r="AL746" s="131" t="str">
        <f t="shared" si="1200"/>
        <v/>
      </c>
      <c r="AM746" s="131" t="str">
        <f t="shared" si="1201"/>
        <v/>
      </c>
      <c r="AN746" s="313" t="str">
        <f t="shared" si="1202"/>
        <v/>
      </c>
      <c r="AO746" s="316" t="str">
        <f t="shared" si="1203"/>
        <v/>
      </c>
      <c r="AP746" s="18"/>
      <c r="AQ746" s="3" t="str">
        <f>IF(F746="","",MAX($AQ$3:AQ745)+1)</f>
        <v/>
      </c>
      <c r="AR746" s="3" t="str">
        <f>IF(OR(AQ746="",BB746=""),"",MAX($AR$3:AR745)+1)</f>
        <v/>
      </c>
      <c r="AS746" s="3" t="str">
        <f>IF(CQ746="","",RANK(CQ746,CQ$3:CQ$1048576,1)+COUNTIF($CQ$3:CQ746,CQ746)-1)</f>
        <v/>
      </c>
      <c r="AT746" s="21" t="str">
        <f>IF(C746="",IF(OR(AND($H746&lt;&gt;"",C746=""),AND($F745=$F746,$AZ746&lt;&gt;""),COUNTA($H$3:$H$1048576,#REF!,$F$3:$F$1048576)&gt;COUNTA($H$3:$H746,#REF!,$F$3:$F746),$AZ746&lt;&gt;""),INDEX(AT$3:AT$1048576,MATCH(MAX($AQ$3:$AQ745),$AQ$3:$AQ$1048576,0),0),""),C746)</f>
        <v/>
      </c>
      <c r="AU746" s="21" t="str">
        <f>IF(D746="",IF(OR(AND($H746&lt;&gt;"",D746=""),AND($F745=$F746,$AZ746&lt;&gt;""),COUNTA($H$3:$H$1048576,#REF!,$F$3:$F$1048576)&gt;COUNTA($H$3:$H746,#REF!,$F$3:$F746),$AZ746&lt;&gt;""),INDEX(AU$3:AU$1048576,MATCH(MAX($AQ$3:$AQ745),$AQ$3:$AQ$1048576,0),0),""),D746)</f>
        <v/>
      </c>
      <c r="AV746" s="21" t="str">
        <f>IF(E746="",IF(OR(AND($H746&lt;&gt;"",E746=""),AND($F745=$F746,$AZ746&lt;&gt;""),COUNTA($H$3:$H$1048576,#REF!,$F$3:$F$1048576)&gt;COUNTA($H$3:$H746,#REF!,$F$3:$F746),$AZ746&lt;&gt;""),INDEX(AV$3:AV$1048576,MATCH(MAX($AQ$3:$AQ745),$AQ$3:$AQ$1048576,0),0),""),E746)</f>
        <v/>
      </c>
      <c r="AW746" s="24" t="str">
        <f t="shared" si="1204"/>
        <v/>
      </c>
      <c r="AX746" s="13" t="str">
        <f t="shared" si="1205"/>
        <v/>
      </c>
      <c r="AY746" s="4" t="str">
        <f t="shared" si="1206"/>
        <v/>
      </c>
      <c r="AZ746" s="4" t="str">
        <f>IF(AX746="",IF(OR(AND(H746&lt;&gt;"",F746=""),COUNTA($H$3:$H$1048576)&gt;COUNTA($H$3:$H746)),INDEX(AX$3:AX746,MATCH(MAX($AQ$3:AQ746),AQ$3:AQ746,0),0),""),AX746)</f>
        <v/>
      </c>
      <c r="BA746" s="4" t="str">
        <f>IF(AY746="",IF(AND(H746&lt;&gt;"",F746=""),INDEX(AY$3:AY746,MATCH(MAX($AQ$3:AQ746),AQ$3:AQ746,0),0),""),AY746)</f>
        <v/>
      </c>
      <c r="BB746" s="82" t="str">
        <f>IF(BC746="","",RANK(BC746,BC$3:BC$1048576,1)+COUNTIF($BC$3:BC746,BC746)-1)</f>
        <v/>
      </c>
      <c r="BC746" s="139" t="str">
        <f t="shared" si="1207"/>
        <v/>
      </c>
      <c r="BD746" s="46" t="str">
        <f t="shared" si="1208"/>
        <v/>
      </c>
      <c r="BE746" s="46" t="str">
        <f t="shared" si="1209"/>
        <v/>
      </c>
      <c r="BF746" s="46" t="str">
        <f t="shared" si="1210"/>
        <v/>
      </c>
      <c r="BG746" s="4" t="str">
        <f t="shared" si="1211"/>
        <v/>
      </c>
      <c r="BH746" s="180" t="str">
        <f t="shared" si="1212"/>
        <v/>
      </c>
      <c r="BI746" s="16" t="str">
        <f t="shared" si="1213"/>
        <v/>
      </c>
      <c r="BJ746" s="52" t="str">
        <f>IF(BI746="","",IF(W746="","",IF(AND(K746=$K$1,$K$1&lt;&gt;""),$BT$2,IFERROR(IF(INDEX(価格設定!$D$5:$D$1048576,MATCH(Q746,価格設定!$B$5:$B$1048576,0),0)=価格設定!$D$3,$BT$2,$BS$2),$BS$2))))</f>
        <v/>
      </c>
      <c r="BK746" s="16" t="str">
        <f>IF(BI746="","",IF(COUNTIF($BI$3:BI746,BI746)=1,1,IF(AND(BI745=BI746,BH746=""),BK745,COUNTIF($BH$3:BH746,BH746))))</f>
        <v/>
      </c>
      <c r="BL746" s="52" t="str">
        <f t="shared" si="1214"/>
        <v/>
      </c>
      <c r="BM746" s="52" t="str">
        <f t="shared" si="1215"/>
        <v/>
      </c>
      <c r="BN746" s="119" t="str">
        <f t="shared" si="1216"/>
        <v/>
      </c>
      <c r="BO746" s="119" t="str">
        <f t="shared" si="1217"/>
        <v/>
      </c>
      <c r="BP746" s="17" t="str">
        <f t="shared" si="1218"/>
        <v/>
      </c>
      <c r="BQ746" s="17" t="str">
        <f t="shared" si="1219"/>
        <v/>
      </c>
      <c r="BR746" s="17" t="str">
        <f>IF(OR(BP746="",COUNTIF($BO$3:BO746,BO746)&lt;&gt;1),"",SUMIF(BO$3:BO$1048576,BO746,BP$3:BP$1048576))</f>
        <v/>
      </c>
      <c r="BS746" s="17" t="str">
        <f t="shared" si="1220"/>
        <v/>
      </c>
      <c r="BT746" s="17" t="str">
        <f t="shared" si="1221"/>
        <v/>
      </c>
      <c r="BU746" s="17" t="str">
        <f t="shared" si="1222"/>
        <v/>
      </c>
      <c r="BV746" s="24" t="str">
        <f t="shared" si="1223"/>
        <v/>
      </c>
      <c r="BW746" s="24" t="str">
        <f t="shared" si="1224"/>
        <v/>
      </c>
      <c r="BX746" s="24" t="str">
        <f t="shared" si="1225"/>
        <v/>
      </c>
      <c r="BY746" s="26" t="str">
        <f t="shared" si="1226"/>
        <v/>
      </c>
      <c r="BZ746" s="26" t="str">
        <f t="shared" si="1227"/>
        <v/>
      </c>
      <c r="CA746" s="26" t="str">
        <f t="shared" si="1228"/>
        <v/>
      </c>
      <c r="CB746" s="66" t="str">
        <f t="shared" si="1229"/>
        <v/>
      </c>
      <c r="CC746" s="65" t="str">
        <f t="shared" si="1230"/>
        <v/>
      </c>
      <c r="CD746" s="26" t="str">
        <f t="shared" si="1231"/>
        <v/>
      </c>
      <c r="CE746" s="26" t="str">
        <f t="shared" si="1232"/>
        <v/>
      </c>
      <c r="CF746" s="193" t="str">
        <f t="shared" si="1233"/>
        <v/>
      </c>
      <c r="CG746" s="193" t="str">
        <f t="shared" si="1234"/>
        <v/>
      </c>
      <c r="CH746" s="26" t="str">
        <f t="shared" si="1235"/>
        <v/>
      </c>
      <c r="CI746" s="26" t="str">
        <f t="shared" si="1236"/>
        <v/>
      </c>
      <c r="CJ746" s="65" t="str">
        <f t="shared" si="1237"/>
        <v/>
      </c>
      <c r="CK746" s="65" t="str">
        <f t="shared" si="1238"/>
        <v/>
      </c>
      <c r="CL746" s="64" t="str">
        <f t="shared" si="1239"/>
        <v/>
      </c>
      <c r="CM746" s="64" t="str">
        <f t="shared" si="1240"/>
        <v/>
      </c>
      <c r="CN746" s="65" t="str">
        <f t="shared" si="1241"/>
        <v/>
      </c>
      <c r="CP746" s="63" t="str">
        <f>IF(BH746="","",MAX($CP$3:CP745)+1)</f>
        <v/>
      </c>
      <c r="CQ746" s="24" t="str">
        <f t="shared" si="1242"/>
        <v/>
      </c>
      <c r="CR746" s="24" t="str">
        <f t="shared" si="1243"/>
        <v/>
      </c>
      <c r="CS746" s="24" t="str">
        <f t="shared" si="1244"/>
        <v/>
      </c>
      <c r="CT746" s="58" t="str">
        <f>IF(BO746="","",COUNTIF($BO$3:BO746,BO746)&amp;"@"&amp;BO746)</f>
        <v/>
      </c>
      <c r="CU746" s="16" t="str">
        <f t="shared" si="1182"/>
        <v/>
      </c>
      <c r="CV746" s="63" t="str">
        <f t="shared" si="1245"/>
        <v/>
      </c>
      <c r="CW746" s="16" t="str">
        <f t="shared" si="1246"/>
        <v/>
      </c>
      <c r="CX746" s="16" t="str">
        <f t="shared" si="1247"/>
        <v/>
      </c>
      <c r="CY746" s="16" t="str">
        <f t="shared" si="1248"/>
        <v/>
      </c>
      <c r="CZ746" s="85" t="str">
        <f t="shared" si="1249"/>
        <v/>
      </c>
      <c r="DA746" s="16" t="str">
        <f t="shared" si="1250"/>
        <v/>
      </c>
      <c r="DB746" s="16" t="str">
        <f t="shared" si="1251"/>
        <v/>
      </c>
      <c r="DC746" s="28" t="str">
        <f>IF(CP746="","",$DC$1&amp;(INDEX(価格設定!D$1:XFD$3,ROW(価格設定!$D$3),MATCH($AW746,価格設定!D$1:XFD$1,1))*100)&amp;"%")</f>
        <v/>
      </c>
      <c r="DD746" s="28" t="str">
        <f>IF(CP746="","",$DD$1&amp;(INDEX(価格設定!D$1:XFD$3,ROW(価格設定!$D$2),MATCH($AW746,価格設定!D$1:XFD$1,1))*100)&amp;"%")</f>
        <v/>
      </c>
      <c r="DE746" s="29" t="str">
        <f t="shared" si="1252"/>
        <v/>
      </c>
      <c r="DG746" s="58" t="str">
        <f t="shared" si="1253"/>
        <v/>
      </c>
      <c r="DH746" s="58" t="str">
        <f t="shared" si="1254"/>
        <v/>
      </c>
      <c r="DI746" s="58" t="str">
        <f t="shared" si="1255"/>
        <v/>
      </c>
      <c r="DJ746" s="85" t="str">
        <f t="shared" si="1256"/>
        <v/>
      </c>
      <c r="DL746" s="58" t="str">
        <f>IF(COUNTIF(DG$3:DG$1048576,DG746)=COUNTIF($DG$3:$DG746,DG746),DG746,"")</f>
        <v/>
      </c>
      <c r="DM746" s="85" t="str">
        <f t="shared" si="1257"/>
        <v/>
      </c>
      <c r="DN746" s="85" t="str">
        <f t="shared" si="1183"/>
        <v/>
      </c>
      <c r="DO746" s="85" t="str">
        <f t="shared" si="1183"/>
        <v/>
      </c>
      <c r="DP746" s="303"/>
      <c r="DQ746" s="17" t="str">
        <f t="shared" si="1184"/>
        <v/>
      </c>
      <c r="DR746" s="17" t="str">
        <f t="shared" si="1185"/>
        <v/>
      </c>
      <c r="DS746" s="17" t="str">
        <f t="shared" si="1186"/>
        <v/>
      </c>
      <c r="DU746" s="16" t="str">
        <f t="shared" si="1258"/>
        <v/>
      </c>
      <c r="DV746" s="16" t="str">
        <f>IF(DU746="","",COUNT($DU$3:DU746))</f>
        <v/>
      </c>
      <c r="DW746" s="16" t="str">
        <f t="shared" si="1259"/>
        <v/>
      </c>
      <c r="DX746" s="16" t="str">
        <f t="shared" si="1260"/>
        <v/>
      </c>
      <c r="DY746" s="16" t="str">
        <f>IF(DZ746="","",COUNTIF(DZ$3:DZ746,DZ746))</f>
        <v/>
      </c>
      <c r="DZ746" s="16" t="str">
        <f t="shared" si="1261"/>
        <v/>
      </c>
      <c r="EA746" s="16" t="str">
        <f t="shared" si="1262"/>
        <v/>
      </c>
      <c r="EB746" s="16" t="str">
        <f t="shared" si="1263"/>
        <v/>
      </c>
      <c r="EC746" s="16" t="str">
        <f t="shared" si="1264"/>
        <v/>
      </c>
      <c r="ED746" s="16" t="str">
        <f t="shared" si="1265"/>
        <v/>
      </c>
      <c r="EE746" s="16" t="str">
        <f t="shared" si="1266"/>
        <v/>
      </c>
      <c r="EF746" s="16" t="str">
        <f t="shared" si="1267"/>
        <v/>
      </c>
      <c r="EG746" s="16" t="str">
        <f t="shared" si="1268"/>
        <v/>
      </c>
      <c r="EH746" s="16" t="str">
        <f t="shared" si="1269"/>
        <v/>
      </c>
      <c r="EI746" s="16" t="str">
        <f t="shared" si="1270"/>
        <v/>
      </c>
      <c r="EJ746" s="16" t="str">
        <f t="shared" si="1271"/>
        <v/>
      </c>
      <c r="EK746" s="16" t="str">
        <f t="shared" si="1272"/>
        <v/>
      </c>
      <c r="EL746" s="58" t="str">
        <f t="shared" si="1273"/>
        <v/>
      </c>
      <c r="EM746" s="58" t="str">
        <f>IF(OR($DZ746="",CR746=""),IF($EL746="","",$EL746),IF(OR(CR746="なし",CR746=0),領収書!$H$1,CR746))</f>
        <v/>
      </c>
      <c r="EN746" s="58" t="str">
        <f>IF(OR($DZ746="",CS746=""),IF($EL746="","",$EL746),IF(OR(CS746="なし",CS746=0),入力!$EN$1,CS746))</f>
        <v/>
      </c>
      <c r="EO746" s="63" t="str">
        <f t="shared" si="1274"/>
        <v/>
      </c>
      <c r="EP746" s="63" t="str">
        <f t="shared" si="1275"/>
        <v/>
      </c>
      <c r="ER746" s="16" t="str">
        <f>IF(AND(COUNTIF($ET$3:ET746,ET746)=1,ET746&lt;&gt;""),MAX($ER$3:ER745)+1,"")</f>
        <v/>
      </c>
      <c r="ES746" s="16" t="str">
        <f>IF(価格設定!B748="","",価格設定!B748)</f>
        <v/>
      </c>
      <c r="ET746" s="16" t="str">
        <f>IF(価格設定!C748="","",価格設定!C748)</f>
        <v/>
      </c>
      <c r="EV746" s="16" t="str">
        <f t="shared" si="1187"/>
        <v/>
      </c>
      <c r="EW746" s="16" t="str">
        <f t="shared" si="1276"/>
        <v/>
      </c>
    </row>
    <row r="747" spans="1:153" ht="30" customHeight="1" x14ac:dyDescent="0.2">
      <c r="A747" s="225"/>
      <c r="B747" s="212"/>
      <c r="C747" s="221"/>
      <c r="D747" s="164"/>
      <c r="E747" s="165"/>
      <c r="F747" s="166"/>
      <c r="G747" s="167"/>
      <c r="H747" s="179"/>
      <c r="I747" s="306"/>
      <c r="J747" s="169"/>
      <c r="K747" s="179"/>
      <c r="L747" s="186"/>
      <c r="M747" s="186"/>
      <c r="N747" s="168"/>
      <c r="O747" s="170"/>
      <c r="P747" s="212"/>
      <c r="Q747" s="179" t="str">
        <f>IFERROR(IF(H747="","",IFERROR(INDEX(価格設定!$B$5:$B$1048576,MATCH(H747,価格設定!$B$5:$B$1048576,0),0),INDEX(価格設定!$B$5:$B$1048576,MATCH("*"&amp;H747&amp;"*",価格設定!$B$5:$B$1048576,0),0))),H747)</f>
        <v/>
      </c>
      <c r="R747" s="250" t="str">
        <f>IFERROR(IF(Q747="",IF(K747="","",K747),IF(K747="",IF(INDEX(価格設定!$C$5:$C$1048576,MATCH(Q747,価格設定!$B$5:$B$1048576,0),0)=0,"",INDEX(価格設定!$C$5:$C$1048576,MATCH(Q747,価格設定!$B$5:$B$1048576,0),0)),IF(K747="なし","",K747))),"")</f>
        <v/>
      </c>
      <c r="S747" s="308" t="str">
        <f t="shared" si="1188"/>
        <v/>
      </c>
      <c r="T747" s="126" t="str">
        <f>IFERROR(IF(J747="",IF(INDEX(価格設定!$E$5:$R$1048576,MATCH($Q747,価格設定!B$5:B$1048576,0),MATCH($AW747,価格設定!E$1:X$1,1))=0,"",INDEX(価格設定!$E$5:$R$1048576,MATCH($Q747,価格設定!B$5:B$1048576,0),MATCH($AW747,価格設定!E$1:X$1,1))),J747),"")</f>
        <v/>
      </c>
      <c r="U747" s="126" t="str">
        <f t="shared" si="1189"/>
        <v/>
      </c>
      <c r="V747" s="132" t="str">
        <f t="shared" si="1190"/>
        <v/>
      </c>
      <c r="W747" s="127" t="str">
        <f>IFERROR(IF(OR(T747="",T747&lt;0),"",IFERROR(INDEX(価格設定!E$2:X$3,IF(AND(K747=$K$1,$K$1&lt;&gt;""),ROW(価格設定!$D$3)-1,MATCH(INDEX(価格設定!$D$5:$D$1048576,MATCH(Q747,価格設定!$B$5:$B$1048576,0),0),価格設定!$D$2:$D$3,0)),MATCH($AW747,価格設定!E$1:X$1,1)),INDEX(価格設定!E$2:X$2,0,MATCH($AW747,価格設定!E$1:X$1,1)))),"")</f>
        <v/>
      </c>
      <c r="X747" s="126" t="str">
        <f t="shared" si="1181"/>
        <v/>
      </c>
      <c r="Y747" s="128" t="str">
        <f t="shared" si="1191"/>
        <v/>
      </c>
      <c r="Z747" s="126" t="str">
        <f t="shared" si="1192"/>
        <v/>
      </c>
      <c r="AA747" s="129" t="str">
        <f t="shared" si="1193"/>
        <v/>
      </c>
      <c r="AB747" s="126" t="str">
        <f t="shared" si="1194"/>
        <v/>
      </c>
      <c r="AC747" s="280" t="str">
        <f t="shared" si="1195"/>
        <v/>
      </c>
      <c r="AD747" s="15"/>
      <c r="AE747" s="204" t="str">
        <f>IF(AF747="","",COUNT($AF$3:AF747))</f>
        <v/>
      </c>
      <c r="AF747" s="206" t="str">
        <f t="shared" si="1196"/>
        <v/>
      </c>
      <c r="AG747" s="204" t="str">
        <f t="shared" si="1197"/>
        <v/>
      </c>
      <c r="AH747" s="204" t="str">
        <f t="shared" si="1198"/>
        <v/>
      </c>
      <c r="AI747" s="287"/>
      <c r="AJ747" s="15"/>
      <c r="AK747" s="138" t="str">
        <f t="shared" si="1199"/>
        <v/>
      </c>
      <c r="AL747" s="131" t="str">
        <f t="shared" si="1200"/>
        <v/>
      </c>
      <c r="AM747" s="131" t="str">
        <f t="shared" si="1201"/>
        <v/>
      </c>
      <c r="AN747" s="313" t="str">
        <f t="shared" si="1202"/>
        <v/>
      </c>
      <c r="AO747" s="316" t="str">
        <f t="shared" si="1203"/>
        <v/>
      </c>
      <c r="AP747" s="18"/>
      <c r="AQ747" s="3" t="str">
        <f>IF(F747="","",MAX($AQ$3:AQ746)+1)</f>
        <v/>
      </c>
      <c r="AR747" s="3" t="str">
        <f>IF(OR(AQ747="",BB747=""),"",MAX($AR$3:AR746)+1)</f>
        <v/>
      </c>
      <c r="AS747" s="3" t="str">
        <f>IF(CQ747="","",RANK(CQ747,CQ$3:CQ$1048576,1)+COUNTIF($CQ$3:CQ747,CQ747)-1)</f>
        <v/>
      </c>
      <c r="AT747" s="21" t="str">
        <f>IF(C747="",IF(OR(AND($H747&lt;&gt;"",C747=""),AND($F746=$F747,$AZ747&lt;&gt;""),COUNTA($H$3:$H$1048576,#REF!,$F$3:$F$1048576)&gt;COUNTA($H$3:$H747,#REF!,$F$3:$F747),$AZ747&lt;&gt;""),INDEX(AT$3:AT$1048576,MATCH(MAX($AQ$3:$AQ746),$AQ$3:$AQ$1048576,0),0),""),C747)</f>
        <v/>
      </c>
      <c r="AU747" s="21" t="str">
        <f>IF(D747="",IF(OR(AND($H747&lt;&gt;"",D747=""),AND($F746=$F747,$AZ747&lt;&gt;""),COUNTA($H$3:$H$1048576,#REF!,$F$3:$F$1048576)&gt;COUNTA($H$3:$H747,#REF!,$F$3:$F747),$AZ747&lt;&gt;""),INDEX(AU$3:AU$1048576,MATCH(MAX($AQ$3:$AQ746),$AQ$3:$AQ$1048576,0),0),""),D747)</f>
        <v/>
      </c>
      <c r="AV747" s="21" t="str">
        <f>IF(E747="",IF(OR(AND($H747&lt;&gt;"",E747=""),AND($F746=$F747,$AZ747&lt;&gt;""),COUNTA($H$3:$H$1048576,#REF!,$F$3:$F$1048576)&gt;COUNTA($H$3:$H747,#REF!,$F$3:$F747),$AZ747&lt;&gt;""),INDEX(AV$3:AV$1048576,MATCH(MAX($AQ$3:$AQ746),$AQ$3:$AQ$1048576,0),0),""),E747)</f>
        <v/>
      </c>
      <c r="AW747" s="24" t="str">
        <f t="shared" si="1204"/>
        <v/>
      </c>
      <c r="AX747" s="13" t="str">
        <f t="shared" si="1205"/>
        <v/>
      </c>
      <c r="AY747" s="4" t="str">
        <f t="shared" si="1206"/>
        <v/>
      </c>
      <c r="AZ747" s="4" t="str">
        <f>IF(AX747="",IF(OR(AND(H747&lt;&gt;"",F747=""),COUNTA($H$3:$H$1048576)&gt;COUNTA($H$3:$H747)),INDEX(AX$3:AX747,MATCH(MAX($AQ$3:AQ747),AQ$3:AQ747,0),0),""),AX747)</f>
        <v/>
      </c>
      <c r="BA747" s="4" t="str">
        <f>IF(AY747="",IF(AND(H747&lt;&gt;"",F747=""),INDEX(AY$3:AY747,MATCH(MAX($AQ$3:AQ747),AQ$3:AQ747,0),0),""),AY747)</f>
        <v/>
      </c>
      <c r="BB747" s="82" t="str">
        <f>IF(BC747="","",RANK(BC747,BC$3:BC$1048576,1)+COUNTIF($BC$3:BC747,BC747)-1)</f>
        <v/>
      </c>
      <c r="BC747" s="139" t="str">
        <f t="shared" si="1207"/>
        <v/>
      </c>
      <c r="BD747" s="46" t="str">
        <f t="shared" si="1208"/>
        <v/>
      </c>
      <c r="BE747" s="46" t="str">
        <f t="shared" si="1209"/>
        <v/>
      </c>
      <c r="BF747" s="46" t="str">
        <f t="shared" si="1210"/>
        <v/>
      </c>
      <c r="BG747" s="4" t="str">
        <f t="shared" si="1211"/>
        <v/>
      </c>
      <c r="BH747" s="180" t="str">
        <f t="shared" si="1212"/>
        <v/>
      </c>
      <c r="BI747" s="16" t="str">
        <f t="shared" si="1213"/>
        <v/>
      </c>
      <c r="BJ747" s="52" t="str">
        <f>IF(BI747="","",IF(W747="","",IF(AND(K747=$K$1,$K$1&lt;&gt;""),$BT$2,IFERROR(IF(INDEX(価格設定!$D$5:$D$1048576,MATCH(Q747,価格設定!$B$5:$B$1048576,0),0)=価格設定!$D$3,$BT$2,$BS$2),$BS$2))))</f>
        <v/>
      </c>
      <c r="BK747" s="16" t="str">
        <f>IF(BI747="","",IF(COUNTIF($BI$3:BI747,BI747)=1,1,IF(AND(BI746=BI747,BH747=""),BK746,COUNTIF($BH$3:BH747,BH747))))</f>
        <v/>
      </c>
      <c r="BL747" s="52" t="str">
        <f t="shared" si="1214"/>
        <v/>
      </c>
      <c r="BM747" s="52" t="str">
        <f t="shared" si="1215"/>
        <v/>
      </c>
      <c r="BN747" s="119" t="str">
        <f t="shared" si="1216"/>
        <v/>
      </c>
      <c r="BO747" s="119" t="str">
        <f t="shared" si="1217"/>
        <v/>
      </c>
      <c r="BP747" s="17" t="str">
        <f t="shared" si="1218"/>
        <v/>
      </c>
      <c r="BQ747" s="17" t="str">
        <f t="shared" si="1219"/>
        <v/>
      </c>
      <c r="BR747" s="17" t="str">
        <f>IF(OR(BP747="",COUNTIF($BO$3:BO747,BO747)&lt;&gt;1),"",SUMIF(BO$3:BO$1048576,BO747,BP$3:BP$1048576))</f>
        <v/>
      </c>
      <c r="BS747" s="17" t="str">
        <f t="shared" si="1220"/>
        <v/>
      </c>
      <c r="BT747" s="17" t="str">
        <f t="shared" si="1221"/>
        <v/>
      </c>
      <c r="BU747" s="17" t="str">
        <f t="shared" si="1222"/>
        <v/>
      </c>
      <c r="BV747" s="24" t="str">
        <f t="shared" si="1223"/>
        <v/>
      </c>
      <c r="BW747" s="24" t="str">
        <f t="shared" si="1224"/>
        <v/>
      </c>
      <c r="BX747" s="24" t="str">
        <f t="shared" si="1225"/>
        <v/>
      </c>
      <c r="BY747" s="26" t="str">
        <f t="shared" si="1226"/>
        <v/>
      </c>
      <c r="BZ747" s="26" t="str">
        <f t="shared" si="1227"/>
        <v/>
      </c>
      <c r="CA747" s="26" t="str">
        <f t="shared" si="1228"/>
        <v/>
      </c>
      <c r="CB747" s="66" t="str">
        <f t="shared" si="1229"/>
        <v/>
      </c>
      <c r="CC747" s="65" t="str">
        <f t="shared" si="1230"/>
        <v/>
      </c>
      <c r="CD747" s="26" t="str">
        <f t="shared" si="1231"/>
        <v/>
      </c>
      <c r="CE747" s="26" t="str">
        <f t="shared" si="1232"/>
        <v/>
      </c>
      <c r="CF747" s="193" t="str">
        <f t="shared" si="1233"/>
        <v/>
      </c>
      <c r="CG747" s="193" t="str">
        <f t="shared" si="1234"/>
        <v/>
      </c>
      <c r="CH747" s="26" t="str">
        <f t="shared" si="1235"/>
        <v/>
      </c>
      <c r="CI747" s="26" t="str">
        <f t="shared" si="1236"/>
        <v/>
      </c>
      <c r="CJ747" s="65" t="str">
        <f t="shared" si="1237"/>
        <v/>
      </c>
      <c r="CK747" s="65" t="str">
        <f t="shared" si="1238"/>
        <v/>
      </c>
      <c r="CL747" s="64" t="str">
        <f t="shared" si="1239"/>
        <v/>
      </c>
      <c r="CM747" s="64" t="str">
        <f t="shared" si="1240"/>
        <v/>
      </c>
      <c r="CN747" s="65" t="str">
        <f t="shared" si="1241"/>
        <v/>
      </c>
      <c r="CP747" s="63" t="str">
        <f>IF(BH747="","",MAX($CP$3:CP746)+1)</f>
        <v/>
      </c>
      <c r="CQ747" s="24" t="str">
        <f t="shared" si="1242"/>
        <v/>
      </c>
      <c r="CR747" s="24" t="str">
        <f t="shared" si="1243"/>
        <v/>
      </c>
      <c r="CS747" s="24" t="str">
        <f t="shared" si="1244"/>
        <v/>
      </c>
      <c r="CT747" s="58" t="str">
        <f>IF(BO747="","",COUNTIF($BO$3:BO747,BO747)&amp;"@"&amp;BO747)</f>
        <v/>
      </c>
      <c r="CU747" s="16" t="str">
        <f t="shared" si="1182"/>
        <v/>
      </c>
      <c r="CV747" s="63" t="str">
        <f t="shared" si="1245"/>
        <v/>
      </c>
      <c r="CW747" s="16" t="str">
        <f t="shared" si="1246"/>
        <v/>
      </c>
      <c r="CX747" s="16" t="str">
        <f t="shared" si="1247"/>
        <v/>
      </c>
      <c r="CY747" s="16" t="str">
        <f t="shared" si="1248"/>
        <v/>
      </c>
      <c r="CZ747" s="85" t="str">
        <f t="shared" si="1249"/>
        <v/>
      </c>
      <c r="DA747" s="16" t="str">
        <f t="shared" si="1250"/>
        <v/>
      </c>
      <c r="DB747" s="16" t="str">
        <f t="shared" si="1251"/>
        <v/>
      </c>
      <c r="DC747" s="28" t="str">
        <f>IF(CP747="","",$DC$1&amp;(INDEX(価格設定!D$1:XFD$3,ROW(価格設定!$D$3),MATCH($AW747,価格設定!D$1:XFD$1,1))*100)&amp;"%")</f>
        <v/>
      </c>
      <c r="DD747" s="28" t="str">
        <f>IF(CP747="","",$DD$1&amp;(INDEX(価格設定!D$1:XFD$3,ROW(価格設定!$D$2),MATCH($AW747,価格設定!D$1:XFD$1,1))*100)&amp;"%")</f>
        <v/>
      </c>
      <c r="DE747" s="29" t="str">
        <f t="shared" si="1252"/>
        <v/>
      </c>
      <c r="DG747" s="58" t="str">
        <f t="shared" si="1253"/>
        <v/>
      </c>
      <c r="DH747" s="58" t="str">
        <f t="shared" si="1254"/>
        <v/>
      </c>
      <c r="DI747" s="58" t="str">
        <f t="shared" si="1255"/>
        <v/>
      </c>
      <c r="DJ747" s="85" t="str">
        <f t="shared" si="1256"/>
        <v/>
      </c>
      <c r="DL747" s="58" t="str">
        <f>IF(COUNTIF(DG$3:DG$1048576,DG747)=COUNTIF($DG$3:$DG747,DG747),DG747,"")</f>
        <v/>
      </c>
      <c r="DM747" s="85" t="str">
        <f t="shared" si="1257"/>
        <v/>
      </c>
      <c r="DN747" s="85" t="str">
        <f t="shared" si="1183"/>
        <v/>
      </c>
      <c r="DO747" s="85" t="str">
        <f t="shared" si="1183"/>
        <v/>
      </c>
      <c r="DP747" s="303"/>
      <c r="DQ747" s="17" t="str">
        <f t="shared" si="1184"/>
        <v/>
      </c>
      <c r="DR747" s="17" t="str">
        <f t="shared" si="1185"/>
        <v/>
      </c>
      <c r="DS747" s="17" t="str">
        <f t="shared" si="1186"/>
        <v/>
      </c>
      <c r="DU747" s="16" t="str">
        <f t="shared" si="1258"/>
        <v/>
      </c>
      <c r="DV747" s="16" t="str">
        <f>IF(DU747="","",COUNT($DU$3:DU747))</f>
        <v/>
      </c>
      <c r="DW747" s="16" t="str">
        <f t="shared" si="1259"/>
        <v/>
      </c>
      <c r="DX747" s="16" t="str">
        <f t="shared" si="1260"/>
        <v/>
      </c>
      <c r="DY747" s="16" t="str">
        <f>IF(DZ747="","",COUNTIF(DZ$3:DZ747,DZ747))</f>
        <v/>
      </c>
      <c r="DZ747" s="16" t="str">
        <f t="shared" si="1261"/>
        <v/>
      </c>
      <c r="EA747" s="16" t="str">
        <f t="shared" si="1262"/>
        <v/>
      </c>
      <c r="EB747" s="16" t="str">
        <f t="shared" si="1263"/>
        <v/>
      </c>
      <c r="EC747" s="16" t="str">
        <f t="shared" si="1264"/>
        <v/>
      </c>
      <c r="ED747" s="16" t="str">
        <f t="shared" si="1265"/>
        <v/>
      </c>
      <c r="EE747" s="16" t="str">
        <f t="shared" si="1266"/>
        <v/>
      </c>
      <c r="EF747" s="16" t="str">
        <f t="shared" si="1267"/>
        <v/>
      </c>
      <c r="EG747" s="16" t="str">
        <f t="shared" si="1268"/>
        <v/>
      </c>
      <c r="EH747" s="16" t="str">
        <f t="shared" si="1269"/>
        <v/>
      </c>
      <c r="EI747" s="16" t="str">
        <f t="shared" si="1270"/>
        <v/>
      </c>
      <c r="EJ747" s="16" t="str">
        <f t="shared" si="1271"/>
        <v/>
      </c>
      <c r="EK747" s="16" t="str">
        <f t="shared" si="1272"/>
        <v/>
      </c>
      <c r="EL747" s="58" t="str">
        <f t="shared" si="1273"/>
        <v/>
      </c>
      <c r="EM747" s="58" t="str">
        <f>IF(OR($DZ747="",CR747=""),IF($EL747="","",$EL747),IF(OR(CR747="なし",CR747=0),領収書!$H$1,CR747))</f>
        <v/>
      </c>
      <c r="EN747" s="58" t="str">
        <f>IF(OR($DZ747="",CS747=""),IF($EL747="","",$EL747),IF(OR(CS747="なし",CS747=0),入力!$EN$1,CS747))</f>
        <v/>
      </c>
      <c r="EO747" s="63" t="str">
        <f t="shared" si="1274"/>
        <v/>
      </c>
      <c r="EP747" s="63" t="str">
        <f t="shared" si="1275"/>
        <v/>
      </c>
      <c r="ER747" s="16" t="str">
        <f>IF(AND(COUNTIF($ET$3:ET747,ET747)=1,ET747&lt;&gt;""),MAX($ER$3:ER746)+1,"")</f>
        <v/>
      </c>
      <c r="ES747" s="16" t="str">
        <f>IF(価格設定!B749="","",価格設定!B749)</f>
        <v/>
      </c>
      <c r="ET747" s="16" t="str">
        <f>IF(価格設定!C749="","",価格設定!C749)</f>
        <v/>
      </c>
      <c r="EV747" s="16" t="str">
        <f t="shared" si="1187"/>
        <v/>
      </c>
      <c r="EW747" s="16" t="str">
        <f t="shared" si="1276"/>
        <v/>
      </c>
    </row>
    <row r="748" spans="1:153" ht="30" customHeight="1" x14ac:dyDescent="0.2">
      <c r="A748" s="225"/>
      <c r="B748" s="212"/>
      <c r="C748" s="221"/>
      <c r="D748" s="164"/>
      <c r="E748" s="165"/>
      <c r="F748" s="166"/>
      <c r="G748" s="167"/>
      <c r="H748" s="179"/>
      <c r="I748" s="306"/>
      <c r="J748" s="169"/>
      <c r="K748" s="179"/>
      <c r="L748" s="186"/>
      <c r="M748" s="186"/>
      <c r="N748" s="168"/>
      <c r="O748" s="170"/>
      <c r="P748" s="212"/>
      <c r="Q748" s="179" t="str">
        <f>IFERROR(IF(H748="","",IFERROR(INDEX(価格設定!$B$5:$B$1048576,MATCH(H748,価格設定!$B$5:$B$1048576,0),0),INDEX(価格設定!$B$5:$B$1048576,MATCH("*"&amp;H748&amp;"*",価格設定!$B$5:$B$1048576,0),0))),H748)</f>
        <v/>
      </c>
      <c r="R748" s="250" t="str">
        <f>IFERROR(IF(Q748="",IF(K748="","",K748),IF(K748="",IF(INDEX(価格設定!$C$5:$C$1048576,MATCH(Q748,価格設定!$B$5:$B$1048576,0),0)=0,"",INDEX(価格設定!$C$5:$C$1048576,MATCH(Q748,価格設定!$B$5:$B$1048576,0),0)),IF(K748="なし","",K748))),"")</f>
        <v/>
      </c>
      <c r="S748" s="308" t="str">
        <f t="shared" si="1188"/>
        <v/>
      </c>
      <c r="T748" s="126" t="str">
        <f>IFERROR(IF(J748="",IF(INDEX(価格設定!$E$5:$R$1048576,MATCH($Q748,価格設定!B$5:B$1048576,0),MATCH($AW748,価格設定!E$1:X$1,1))=0,"",INDEX(価格設定!$E$5:$R$1048576,MATCH($Q748,価格設定!B$5:B$1048576,0),MATCH($AW748,価格設定!E$1:X$1,1))),J748),"")</f>
        <v/>
      </c>
      <c r="U748" s="126" t="str">
        <f t="shared" si="1189"/>
        <v/>
      </c>
      <c r="V748" s="132" t="str">
        <f t="shared" si="1190"/>
        <v/>
      </c>
      <c r="W748" s="127" t="str">
        <f>IFERROR(IF(OR(T748="",T748&lt;0),"",IFERROR(INDEX(価格設定!E$2:X$3,IF(AND(K748=$K$1,$K$1&lt;&gt;""),ROW(価格設定!$D$3)-1,MATCH(INDEX(価格設定!$D$5:$D$1048576,MATCH(Q748,価格設定!$B$5:$B$1048576,0),0),価格設定!$D$2:$D$3,0)),MATCH($AW748,価格設定!E$1:X$1,1)),INDEX(価格設定!E$2:X$2,0,MATCH($AW748,価格設定!E$1:X$1,1)))),"")</f>
        <v/>
      </c>
      <c r="X748" s="126" t="str">
        <f t="shared" si="1181"/>
        <v/>
      </c>
      <c r="Y748" s="128" t="str">
        <f t="shared" si="1191"/>
        <v/>
      </c>
      <c r="Z748" s="126" t="str">
        <f t="shared" si="1192"/>
        <v/>
      </c>
      <c r="AA748" s="129" t="str">
        <f t="shared" si="1193"/>
        <v/>
      </c>
      <c r="AB748" s="126" t="str">
        <f t="shared" si="1194"/>
        <v/>
      </c>
      <c r="AC748" s="280" t="str">
        <f t="shared" si="1195"/>
        <v/>
      </c>
      <c r="AD748" s="15"/>
      <c r="AE748" s="204" t="str">
        <f>IF(AF748="","",COUNT($AF$3:AF748))</f>
        <v/>
      </c>
      <c r="AF748" s="206" t="str">
        <f t="shared" si="1196"/>
        <v/>
      </c>
      <c r="AG748" s="204" t="str">
        <f t="shared" si="1197"/>
        <v/>
      </c>
      <c r="AH748" s="204" t="str">
        <f t="shared" si="1198"/>
        <v/>
      </c>
      <c r="AI748" s="287"/>
      <c r="AJ748" s="15"/>
      <c r="AK748" s="138" t="str">
        <f t="shared" si="1199"/>
        <v/>
      </c>
      <c r="AL748" s="131" t="str">
        <f t="shared" si="1200"/>
        <v/>
      </c>
      <c r="AM748" s="131" t="str">
        <f t="shared" si="1201"/>
        <v/>
      </c>
      <c r="AN748" s="313" t="str">
        <f t="shared" si="1202"/>
        <v/>
      </c>
      <c r="AO748" s="316" t="str">
        <f t="shared" si="1203"/>
        <v/>
      </c>
      <c r="AP748" s="18"/>
      <c r="AQ748" s="3" t="str">
        <f>IF(F748="","",MAX($AQ$3:AQ747)+1)</f>
        <v/>
      </c>
      <c r="AR748" s="3" t="str">
        <f>IF(OR(AQ748="",BB748=""),"",MAX($AR$3:AR747)+1)</f>
        <v/>
      </c>
      <c r="AS748" s="3" t="str">
        <f>IF(CQ748="","",RANK(CQ748,CQ$3:CQ$1048576,1)+COUNTIF($CQ$3:CQ748,CQ748)-1)</f>
        <v/>
      </c>
      <c r="AT748" s="21" t="str">
        <f>IF(C748="",IF(OR(AND($H748&lt;&gt;"",C748=""),AND($F747=$F748,$AZ748&lt;&gt;""),COUNTA($H$3:$H$1048576,#REF!,$F$3:$F$1048576)&gt;COUNTA($H$3:$H748,#REF!,$F$3:$F748),$AZ748&lt;&gt;""),INDEX(AT$3:AT$1048576,MATCH(MAX($AQ$3:$AQ747),$AQ$3:$AQ$1048576,0),0),""),C748)</f>
        <v/>
      </c>
      <c r="AU748" s="21" t="str">
        <f>IF(D748="",IF(OR(AND($H748&lt;&gt;"",D748=""),AND($F747=$F748,$AZ748&lt;&gt;""),COUNTA($H$3:$H$1048576,#REF!,$F$3:$F$1048576)&gt;COUNTA($H$3:$H748,#REF!,$F$3:$F748),$AZ748&lt;&gt;""),INDEX(AU$3:AU$1048576,MATCH(MAX($AQ$3:$AQ747),$AQ$3:$AQ$1048576,0),0),""),D748)</f>
        <v/>
      </c>
      <c r="AV748" s="21" t="str">
        <f>IF(E748="",IF(OR(AND($H748&lt;&gt;"",E748=""),AND($F747=$F748,$AZ748&lt;&gt;""),COUNTA($H$3:$H$1048576,#REF!,$F$3:$F$1048576)&gt;COUNTA($H$3:$H748,#REF!,$F$3:$F748),$AZ748&lt;&gt;""),INDEX(AV$3:AV$1048576,MATCH(MAX($AQ$3:$AQ747),$AQ$3:$AQ$1048576,0),0),""),E748)</f>
        <v/>
      </c>
      <c r="AW748" s="24" t="str">
        <f t="shared" si="1204"/>
        <v/>
      </c>
      <c r="AX748" s="13" t="str">
        <f t="shared" si="1205"/>
        <v/>
      </c>
      <c r="AY748" s="4" t="str">
        <f t="shared" si="1206"/>
        <v/>
      </c>
      <c r="AZ748" s="4" t="str">
        <f>IF(AX748="",IF(OR(AND(H748&lt;&gt;"",F748=""),COUNTA($H$3:$H$1048576)&gt;COUNTA($H$3:$H748)),INDEX(AX$3:AX748,MATCH(MAX($AQ$3:AQ748),AQ$3:AQ748,0),0),""),AX748)</f>
        <v/>
      </c>
      <c r="BA748" s="4" t="str">
        <f>IF(AY748="",IF(AND(H748&lt;&gt;"",F748=""),INDEX(AY$3:AY748,MATCH(MAX($AQ$3:AQ748),AQ$3:AQ748,0),0),""),AY748)</f>
        <v/>
      </c>
      <c r="BB748" s="82" t="str">
        <f>IF(BC748="","",RANK(BC748,BC$3:BC$1048576,1)+COUNTIF($BC$3:BC748,BC748)-1)</f>
        <v/>
      </c>
      <c r="BC748" s="139" t="str">
        <f t="shared" si="1207"/>
        <v/>
      </c>
      <c r="BD748" s="46" t="str">
        <f t="shared" si="1208"/>
        <v/>
      </c>
      <c r="BE748" s="46" t="str">
        <f t="shared" si="1209"/>
        <v/>
      </c>
      <c r="BF748" s="46" t="str">
        <f t="shared" si="1210"/>
        <v/>
      </c>
      <c r="BG748" s="4" t="str">
        <f t="shared" si="1211"/>
        <v/>
      </c>
      <c r="BH748" s="180" t="str">
        <f t="shared" si="1212"/>
        <v/>
      </c>
      <c r="BI748" s="16" t="str">
        <f t="shared" si="1213"/>
        <v/>
      </c>
      <c r="BJ748" s="52" t="str">
        <f>IF(BI748="","",IF(W748="","",IF(AND(K748=$K$1,$K$1&lt;&gt;""),$BT$2,IFERROR(IF(INDEX(価格設定!$D$5:$D$1048576,MATCH(Q748,価格設定!$B$5:$B$1048576,0),0)=価格設定!$D$3,$BT$2,$BS$2),$BS$2))))</f>
        <v/>
      </c>
      <c r="BK748" s="16" t="str">
        <f>IF(BI748="","",IF(COUNTIF($BI$3:BI748,BI748)=1,1,IF(AND(BI747=BI748,BH748=""),BK747,COUNTIF($BH$3:BH748,BH748))))</f>
        <v/>
      </c>
      <c r="BL748" s="52" t="str">
        <f t="shared" si="1214"/>
        <v/>
      </c>
      <c r="BM748" s="52" t="str">
        <f t="shared" si="1215"/>
        <v/>
      </c>
      <c r="BN748" s="119" t="str">
        <f t="shared" si="1216"/>
        <v/>
      </c>
      <c r="BO748" s="119" t="str">
        <f t="shared" si="1217"/>
        <v/>
      </c>
      <c r="BP748" s="17" t="str">
        <f t="shared" si="1218"/>
        <v/>
      </c>
      <c r="BQ748" s="17" t="str">
        <f t="shared" si="1219"/>
        <v/>
      </c>
      <c r="BR748" s="17" t="str">
        <f>IF(OR(BP748="",COUNTIF($BO$3:BO748,BO748)&lt;&gt;1),"",SUMIF(BO$3:BO$1048576,BO748,BP$3:BP$1048576))</f>
        <v/>
      </c>
      <c r="BS748" s="17" t="str">
        <f t="shared" si="1220"/>
        <v/>
      </c>
      <c r="BT748" s="17" t="str">
        <f t="shared" si="1221"/>
        <v/>
      </c>
      <c r="BU748" s="17" t="str">
        <f t="shared" si="1222"/>
        <v/>
      </c>
      <c r="BV748" s="24" t="str">
        <f t="shared" si="1223"/>
        <v/>
      </c>
      <c r="BW748" s="24" t="str">
        <f t="shared" si="1224"/>
        <v/>
      </c>
      <c r="BX748" s="24" t="str">
        <f t="shared" si="1225"/>
        <v/>
      </c>
      <c r="BY748" s="26" t="str">
        <f t="shared" si="1226"/>
        <v/>
      </c>
      <c r="BZ748" s="26" t="str">
        <f t="shared" si="1227"/>
        <v/>
      </c>
      <c r="CA748" s="26" t="str">
        <f t="shared" si="1228"/>
        <v/>
      </c>
      <c r="CB748" s="66" t="str">
        <f t="shared" si="1229"/>
        <v/>
      </c>
      <c r="CC748" s="65" t="str">
        <f t="shared" si="1230"/>
        <v/>
      </c>
      <c r="CD748" s="26" t="str">
        <f t="shared" si="1231"/>
        <v/>
      </c>
      <c r="CE748" s="26" t="str">
        <f t="shared" si="1232"/>
        <v/>
      </c>
      <c r="CF748" s="193" t="str">
        <f t="shared" si="1233"/>
        <v/>
      </c>
      <c r="CG748" s="193" t="str">
        <f t="shared" si="1234"/>
        <v/>
      </c>
      <c r="CH748" s="26" t="str">
        <f t="shared" si="1235"/>
        <v/>
      </c>
      <c r="CI748" s="26" t="str">
        <f t="shared" si="1236"/>
        <v/>
      </c>
      <c r="CJ748" s="65" t="str">
        <f t="shared" si="1237"/>
        <v/>
      </c>
      <c r="CK748" s="65" t="str">
        <f t="shared" si="1238"/>
        <v/>
      </c>
      <c r="CL748" s="64" t="str">
        <f t="shared" si="1239"/>
        <v/>
      </c>
      <c r="CM748" s="64" t="str">
        <f t="shared" si="1240"/>
        <v/>
      </c>
      <c r="CN748" s="65" t="str">
        <f t="shared" si="1241"/>
        <v/>
      </c>
      <c r="CP748" s="63" t="str">
        <f>IF(BH748="","",MAX($CP$3:CP747)+1)</f>
        <v/>
      </c>
      <c r="CQ748" s="24" t="str">
        <f t="shared" si="1242"/>
        <v/>
      </c>
      <c r="CR748" s="24" t="str">
        <f t="shared" si="1243"/>
        <v/>
      </c>
      <c r="CS748" s="24" t="str">
        <f t="shared" si="1244"/>
        <v/>
      </c>
      <c r="CT748" s="58" t="str">
        <f>IF(BO748="","",COUNTIF($BO$3:BO748,BO748)&amp;"@"&amp;BO748)</f>
        <v/>
      </c>
      <c r="CU748" s="16" t="str">
        <f t="shared" si="1182"/>
        <v/>
      </c>
      <c r="CV748" s="63" t="str">
        <f t="shared" si="1245"/>
        <v/>
      </c>
      <c r="CW748" s="16" t="str">
        <f t="shared" si="1246"/>
        <v/>
      </c>
      <c r="CX748" s="16" t="str">
        <f t="shared" si="1247"/>
        <v/>
      </c>
      <c r="CY748" s="16" t="str">
        <f t="shared" si="1248"/>
        <v/>
      </c>
      <c r="CZ748" s="85" t="str">
        <f t="shared" si="1249"/>
        <v/>
      </c>
      <c r="DA748" s="16" t="str">
        <f t="shared" si="1250"/>
        <v/>
      </c>
      <c r="DB748" s="16" t="str">
        <f t="shared" si="1251"/>
        <v/>
      </c>
      <c r="DC748" s="28" t="str">
        <f>IF(CP748="","",$DC$1&amp;(INDEX(価格設定!D$1:XFD$3,ROW(価格設定!$D$3),MATCH($AW748,価格設定!D$1:XFD$1,1))*100)&amp;"%")</f>
        <v/>
      </c>
      <c r="DD748" s="28" t="str">
        <f>IF(CP748="","",$DD$1&amp;(INDEX(価格設定!D$1:XFD$3,ROW(価格設定!$D$2),MATCH($AW748,価格設定!D$1:XFD$1,1))*100)&amp;"%")</f>
        <v/>
      </c>
      <c r="DE748" s="29" t="str">
        <f t="shared" si="1252"/>
        <v/>
      </c>
      <c r="DG748" s="58" t="str">
        <f t="shared" si="1253"/>
        <v/>
      </c>
      <c r="DH748" s="58" t="str">
        <f t="shared" si="1254"/>
        <v/>
      </c>
      <c r="DI748" s="58" t="str">
        <f t="shared" si="1255"/>
        <v/>
      </c>
      <c r="DJ748" s="85" t="str">
        <f t="shared" si="1256"/>
        <v/>
      </c>
      <c r="DL748" s="58" t="str">
        <f>IF(COUNTIF(DG$3:DG$1048576,DG748)=COUNTIF($DG$3:$DG748,DG748),DG748,"")</f>
        <v/>
      </c>
      <c r="DM748" s="85" t="str">
        <f t="shared" si="1257"/>
        <v/>
      </c>
      <c r="DN748" s="85" t="str">
        <f t="shared" si="1183"/>
        <v/>
      </c>
      <c r="DO748" s="85" t="str">
        <f t="shared" si="1183"/>
        <v/>
      </c>
      <c r="DP748" s="303"/>
      <c r="DQ748" s="17" t="str">
        <f t="shared" si="1184"/>
        <v/>
      </c>
      <c r="DR748" s="17" t="str">
        <f t="shared" si="1185"/>
        <v/>
      </c>
      <c r="DS748" s="17" t="str">
        <f t="shared" si="1186"/>
        <v/>
      </c>
      <c r="DU748" s="16" t="str">
        <f t="shared" si="1258"/>
        <v/>
      </c>
      <c r="DV748" s="16" t="str">
        <f>IF(DU748="","",COUNT($DU$3:DU748))</f>
        <v/>
      </c>
      <c r="DW748" s="16" t="str">
        <f t="shared" si="1259"/>
        <v/>
      </c>
      <c r="DX748" s="16" t="str">
        <f t="shared" si="1260"/>
        <v/>
      </c>
      <c r="DY748" s="16" t="str">
        <f>IF(DZ748="","",COUNTIF(DZ$3:DZ748,DZ748))</f>
        <v/>
      </c>
      <c r="DZ748" s="16" t="str">
        <f t="shared" si="1261"/>
        <v/>
      </c>
      <c r="EA748" s="16" t="str">
        <f t="shared" si="1262"/>
        <v/>
      </c>
      <c r="EB748" s="16" t="str">
        <f t="shared" si="1263"/>
        <v/>
      </c>
      <c r="EC748" s="16" t="str">
        <f t="shared" si="1264"/>
        <v/>
      </c>
      <c r="ED748" s="16" t="str">
        <f t="shared" si="1265"/>
        <v/>
      </c>
      <c r="EE748" s="16" t="str">
        <f t="shared" si="1266"/>
        <v/>
      </c>
      <c r="EF748" s="16" t="str">
        <f t="shared" si="1267"/>
        <v/>
      </c>
      <c r="EG748" s="16" t="str">
        <f t="shared" si="1268"/>
        <v/>
      </c>
      <c r="EH748" s="16" t="str">
        <f t="shared" si="1269"/>
        <v/>
      </c>
      <c r="EI748" s="16" t="str">
        <f t="shared" si="1270"/>
        <v/>
      </c>
      <c r="EJ748" s="16" t="str">
        <f t="shared" si="1271"/>
        <v/>
      </c>
      <c r="EK748" s="16" t="str">
        <f t="shared" si="1272"/>
        <v/>
      </c>
      <c r="EL748" s="58" t="str">
        <f t="shared" si="1273"/>
        <v/>
      </c>
      <c r="EM748" s="58" t="str">
        <f>IF(OR($DZ748="",CR748=""),IF($EL748="","",$EL748),IF(OR(CR748="なし",CR748=0),領収書!$H$1,CR748))</f>
        <v/>
      </c>
      <c r="EN748" s="58" t="str">
        <f>IF(OR($DZ748="",CS748=""),IF($EL748="","",$EL748),IF(OR(CS748="なし",CS748=0),入力!$EN$1,CS748))</f>
        <v/>
      </c>
      <c r="EO748" s="63" t="str">
        <f t="shared" si="1274"/>
        <v/>
      </c>
      <c r="EP748" s="63" t="str">
        <f t="shared" si="1275"/>
        <v/>
      </c>
      <c r="ER748" s="16" t="str">
        <f>IF(AND(COUNTIF($ET$3:ET748,ET748)=1,ET748&lt;&gt;""),MAX($ER$3:ER747)+1,"")</f>
        <v/>
      </c>
      <c r="ES748" s="16" t="str">
        <f>IF(価格設定!B750="","",価格設定!B750)</f>
        <v/>
      </c>
      <c r="ET748" s="16" t="str">
        <f>IF(価格設定!C750="","",価格設定!C750)</f>
        <v/>
      </c>
      <c r="EV748" s="16" t="str">
        <f t="shared" si="1187"/>
        <v/>
      </c>
      <c r="EW748" s="16" t="str">
        <f t="shared" si="1276"/>
        <v/>
      </c>
    </row>
    <row r="749" spans="1:153" ht="30" customHeight="1" x14ac:dyDescent="0.2">
      <c r="A749" s="225"/>
      <c r="B749" s="212"/>
      <c r="C749" s="221"/>
      <c r="D749" s="164"/>
      <c r="E749" s="165"/>
      <c r="F749" s="166"/>
      <c r="G749" s="167"/>
      <c r="H749" s="179"/>
      <c r="I749" s="306"/>
      <c r="J749" s="169"/>
      <c r="K749" s="179"/>
      <c r="L749" s="186"/>
      <c r="M749" s="186"/>
      <c r="N749" s="168"/>
      <c r="O749" s="170"/>
      <c r="P749" s="212"/>
      <c r="Q749" s="179" t="str">
        <f>IFERROR(IF(H749="","",IFERROR(INDEX(価格設定!$B$5:$B$1048576,MATCH(H749,価格設定!$B$5:$B$1048576,0),0),INDEX(価格設定!$B$5:$B$1048576,MATCH("*"&amp;H749&amp;"*",価格設定!$B$5:$B$1048576,0),0))),H749)</f>
        <v/>
      </c>
      <c r="R749" s="250" t="str">
        <f>IFERROR(IF(Q749="",IF(K749="","",K749),IF(K749="",IF(INDEX(価格設定!$C$5:$C$1048576,MATCH(Q749,価格設定!$B$5:$B$1048576,0),0)=0,"",INDEX(価格設定!$C$5:$C$1048576,MATCH(Q749,価格設定!$B$5:$B$1048576,0),0)),IF(K749="なし","",K749))),"")</f>
        <v/>
      </c>
      <c r="S749" s="308" t="str">
        <f t="shared" si="1188"/>
        <v/>
      </c>
      <c r="T749" s="126" t="str">
        <f>IFERROR(IF(J749="",IF(INDEX(価格設定!$E$5:$R$1048576,MATCH($Q749,価格設定!B$5:B$1048576,0),MATCH($AW749,価格設定!E$1:X$1,1))=0,"",INDEX(価格設定!$E$5:$R$1048576,MATCH($Q749,価格設定!B$5:B$1048576,0),MATCH($AW749,価格設定!E$1:X$1,1))),J749),"")</f>
        <v/>
      </c>
      <c r="U749" s="126" t="str">
        <f t="shared" si="1189"/>
        <v/>
      </c>
      <c r="V749" s="132" t="str">
        <f t="shared" si="1190"/>
        <v/>
      </c>
      <c r="W749" s="127" t="str">
        <f>IFERROR(IF(OR(T749="",T749&lt;0),"",IFERROR(INDEX(価格設定!E$2:X$3,IF(AND(K749=$K$1,$K$1&lt;&gt;""),ROW(価格設定!$D$3)-1,MATCH(INDEX(価格設定!$D$5:$D$1048576,MATCH(Q749,価格設定!$B$5:$B$1048576,0),0),価格設定!$D$2:$D$3,0)),MATCH($AW749,価格設定!E$1:X$1,1)),INDEX(価格設定!E$2:X$2,0,MATCH($AW749,価格設定!E$1:X$1,1)))),"")</f>
        <v/>
      </c>
      <c r="X749" s="126" t="str">
        <f t="shared" si="1181"/>
        <v/>
      </c>
      <c r="Y749" s="128" t="str">
        <f t="shared" si="1191"/>
        <v/>
      </c>
      <c r="Z749" s="126" t="str">
        <f t="shared" si="1192"/>
        <v/>
      </c>
      <c r="AA749" s="129" t="str">
        <f t="shared" si="1193"/>
        <v/>
      </c>
      <c r="AB749" s="126" t="str">
        <f t="shared" si="1194"/>
        <v/>
      </c>
      <c r="AC749" s="280" t="str">
        <f t="shared" si="1195"/>
        <v/>
      </c>
      <c r="AD749" s="15"/>
      <c r="AE749" s="204" t="str">
        <f>IF(AF749="","",COUNT($AF$3:AF749))</f>
        <v/>
      </c>
      <c r="AF749" s="206" t="str">
        <f t="shared" si="1196"/>
        <v/>
      </c>
      <c r="AG749" s="204" t="str">
        <f t="shared" si="1197"/>
        <v/>
      </c>
      <c r="AH749" s="204" t="str">
        <f t="shared" si="1198"/>
        <v/>
      </c>
      <c r="AI749" s="287"/>
      <c r="AJ749" s="15"/>
      <c r="AK749" s="138" t="str">
        <f t="shared" si="1199"/>
        <v/>
      </c>
      <c r="AL749" s="131" t="str">
        <f t="shared" si="1200"/>
        <v/>
      </c>
      <c r="AM749" s="131" t="str">
        <f t="shared" si="1201"/>
        <v/>
      </c>
      <c r="AN749" s="313" t="str">
        <f t="shared" si="1202"/>
        <v/>
      </c>
      <c r="AO749" s="316" t="str">
        <f t="shared" si="1203"/>
        <v/>
      </c>
      <c r="AP749" s="18"/>
      <c r="AQ749" s="3" t="str">
        <f>IF(F749="","",MAX($AQ$3:AQ748)+1)</f>
        <v/>
      </c>
      <c r="AR749" s="3" t="str">
        <f>IF(OR(AQ749="",BB749=""),"",MAX($AR$3:AR748)+1)</f>
        <v/>
      </c>
      <c r="AS749" s="3" t="str">
        <f>IF(CQ749="","",RANK(CQ749,CQ$3:CQ$1048576,1)+COUNTIF($CQ$3:CQ749,CQ749)-1)</f>
        <v/>
      </c>
      <c r="AT749" s="21" t="str">
        <f>IF(C749="",IF(OR(AND($H749&lt;&gt;"",C749=""),AND($F748=$F749,$AZ749&lt;&gt;""),COUNTA($H$3:$H$1048576,#REF!,$F$3:$F$1048576)&gt;COUNTA($H$3:$H749,#REF!,$F$3:$F749),$AZ749&lt;&gt;""),INDEX(AT$3:AT$1048576,MATCH(MAX($AQ$3:$AQ748),$AQ$3:$AQ$1048576,0),0),""),C749)</f>
        <v/>
      </c>
      <c r="AU749" s="21" t="str">
        <f>IF(D749="",IF(OR(AND($H749&lt;&gt;"",D749=""),AND($F748=$F749,$AZ749&lt;&gt;""),COUNTA($H$3:$H$1048576,#REF!,$F$3:$F$1048576)&gt;COUNTA($H$3:$H749,#REF!,$F$3:$F749),$AZ749&lt;&gt;""),INDEX(AU$3:AU$1048576,MATCH(MAX($AQ$3:$AQ748),$AQ$3:$AQ$1048576,0),0),""),D749)</f>
        <v/>
      </c>
      <c r="AV749" s="21" t="str">
        <f>IF(E749="",IF(OR(AND($H749&lt;&gt;"",E749=""),AND($F748=$F749,$AZ749&lt;&gt;""),COUNTA($H$3:$H$1048576,#REF!,$F$3:$F$1048576)&gt;COUNTA($H$3:$H749,#REF!,$F$3:$F749),$AZ749&lt;&gt;""),INDEX(AV$3:AV$1048576,MATCH(MAX($AQ$3:$AQ748),$AQ$3:$AQ$1048576,0),0),""),E749)</f>
        <v/>
      </c>
      <c r="AW749" s="24" t="str">
        <f t="shared" si="1204"/>
        <v/>
      </c>
      <c r="AX749" s="13" t="str">
        <f t="shared" si="1205"/>
        <v/>
      </c>
      <c r="AY749" s="4" t="str">
        <f t="shared" si="1206"/>
        <v/>
      </c>
      <c r="AZ749" s="4" t="str">
        <f>IF(AX749="",IF(OR(AND(H749&lt;&gt;"",F749=""),COUNTA($H$3:$H$1048576)&gt;COUNTA($H$3:$H749)),INDEX(AX$3:AX749,MATCH(MAX($AQ$3:AQ749),AQ$3:AQ749,0),0),""),AX749)</f>
        <v/>
      </c>
      <c r="BA749" s="4" t="str">
        <f>IF(AY749="",IF(AND(H749&lt;&gt;"",F749=""),INDEX(AY$3:AY749,MATCH(MAX($AQ$3:AQ749),AQ$3:AQ749,0),0),""),AY749)</f>
        <v/>
      </c>
      <c r="BB749" s="82" t="str">
        <f>IF(BC749="","",RANK(BC749,BC$3:BC$1048576,1)+COUNTIF($BC$3:BC749,BC749)-1)</f>
        <v/>
      </c>
      <c r="BC749" s="139" t="str">
        <f t="shared" si="1207"/>
        <v/>
      </c>
      <c r="BD749" s="46" t="str">
        <f t="shared" si="1208"/>
        <v/>
      </c>
      <c r="BE749" s="46" t="str">
        <f t="shared" si="1209"/>
        <v/>
      </c>
      <c r="BF749" s="46" t="str">
        <f t="shared" si="1210"/>
        <v/>
      </c>
      <c r="BG749" s="4" t="str">
        <f t="shared" si="1211"/>
        <v/>
      </c>
      <c r="BH749" s="180" t="str">
        <f t="shared" si="1212"/>
        <v/>
      </c>
      <c r="BI749" s="16" t="str">
        <f t="shared" si="1213"/>
        <v/>
      </c>
      <c r="BJ749" s="52" t="str">
        <f>IF(BI749="","",IF(W749="","",IF(AND(K749=$K$1,$K$1&lt;&gt;""),$BT$2,IFERROR(IF(INDEX(価格設定!$D$5:$D$1048576,MATCH(Q749,価格設定!$B$5:$B$1048576,0),0)=価格設定!$D$3,$BT$2,$BS$2),$BS$2))))</f>
        <v/>
      </c>
      <c r="BK749" s="16" t="str">
        <f>IF(BI749="","",IF(COUNTIF($BI$3:BI749,BI749)=1,1,IF(AND(BI748=BI749,BH749=""),BK748,COUNTIF($BH$3:BH749,BH749))))</f>
        <v/>
      </c>
      <c r="BL749" s="52" t="str">
        <f t="shared" si="1214"/>
        <v/>
      </c>
      <c r="BM749" s="52" t="str">
        <f t="shared" si="1215"/>
        <v/>
      </c>
      <c r="BN749" s="119" t="str">
        <f t="shared" si="1216"/>
        <v/>
      </c>
      <c r="BO749" s="119" t="str">
        <f t="shared" si="1217"/>
        <v/>
      </c>
      <c r="BP749" s="17" t="str">
        <f t="shared" si="1218"/>
        <v/>
      </c>
      <c r="BQ749" s="17" t="str">
        <f t="shared" si="1219"/>
        <v/>
      </c>
      <c r="BR749" s="17" t="str">
        <f>IF(OR(BP749="",COUNTIF($BO$3:BO749,BO749)&lt;&gt;1),"",SUMIF(BO$3:BO$1048576,BO749,BP$3:BP$1048576))</f>
        <v/>
      </c>
      <c r="BS749" s="17" t="str">
        <f t="shared" si="1220"/>
        <v/>
      </c>
      <c r="BT749" s="17" t="str">
        <f t="shared" si="1221"/>
        <v/>
      </c>
      <c r="BU749" s="17" t="str">
        <f t="shared" si="1222"/>
        <v/>
      </c>
      <c r="BV749" s="24" t="str">
        <f t="shared" si="1223"/>
        <v/>
      </c>
      <c r="BW749" s="24" t="str">
        <f t="shared" si="1224"/>
        <v/>
      </c>
      <c r="BX749" s="24" t="str">
        <f t="shared" si="1225"/>
        <v/>
      </c>
      <c r="BY749" s="26" t="str">
        <f t="shared" si="1226"/>
        <v/>
      </c>
      <c r="BZ749" s="26" t="str">
        <f t="shared" si="1227"/>
        <v/>
      </c>
      <c r="CA749" s="26" t="str">
        <f t="shared" si="1228"/>
        <v/>
      </c>
      <c r="CB749" s="66" t="str">
        <f t="shared" si="1229"/>
        <v/>
      </c>
      <c r="CC749" s="65" t="str">
        <f t="shared" si="1230"/>
        <v/>
      </c>
      <c r="CD749" s="26" t="str">
        <f t="shared" si="1231"/>
        <v/>
      </c>
      <c r="CE749" s="26" t="str">
        <f t="shared" si="1232"/>
        <v/>
      </c>
      <c r="CF749" s="193" t="str">
        <f t="shared" si="1233"/>
        <v/>
      </c>
      <c r="CG749" s="193" t="str">
        <f t="shared" si="1234"/>
        <v/>
      </c>
      <c r="CH749" s="26" t="str">
        <f t="shared" si="1235"/>
        <v/>
      </c>
      <c r="CI749" s="26" t="str">
        <f t="shared" si="1236"/>
        <v/>
      </c>
      <c r="CJ749" s="65" t="str">
        <f t="shared" si="1237"/>
        <v/>
      </c>
      <c r="CK749" s="65" t="str">
        <f t="shared" si="1238"/>
        <v/>
      </c>
      <c r="CL749" s="64" t="str">
        <f t="shared" si="1239"/>
        <v/>
      </c>
      <c r="CM749" s="64" t="str">
        <f t="shared" si="1240"/>
        <v/>
      </c>
      <c r="CN749" s="65" t="str">
        <f t="shared" si="1241"/>
        <v/>
      </c>
      <c r="CP749" s="63" t="str">
        <f>IF(BH749="","",MAX($CP$3:CP748)+1)</f>
        <v/>
      </c>
      <c r="CQ749" s="24" t="str">
        <f t="shared" si="1242"/>
        <v/>
      </c>
      <c r="CR749" s="24" t="str">
        <f t="shared" si="1243"/>
        <v/>
      </c>
      <c r="CS749" s="24" t="str">
        <f t="shared" si="1244"/>
        <v/>
      </c>
      <c r="CT749" s="58" t="str">
        <f>IF(BO749="","",COUNTIF($BO$3:BO749,BO749)&amp;"@"&amp;BO749)</f>
        <v/>
      </c>
      <c r="CU749" s="16" t="str">
        <f t="shared" si="1182"/>
        <v/>
      </c>
      <c r="CV749" s="63" t="str">
        <f t="shared" si="1245"/>
        <v/>
      </c>
      <c r="CW749" s="16" t="str">
        <f t="shared" si="1246"/>
        <v/>
      </c>
      <c r="CX749" s="16" t="str">
        <f t="shared" si="1247"/>
        <v/>
      </c>
      <c r="CY749" s="16" t="str">
        <f t="shared" si="1248"/>
        <v/>
      </c>
      <c r="CZ749" s="85" t="str">
        <f t="shared" si="1249"/>
        <v/>
      </c>
      <c r="DA749" s="16" t="str">
        <f t="shared" si="1250"/>
        <v/>
      </c>
      <c r="DB749" s="16" t="str">
        <f t="shared" si="1251"/>
        <v/>
      </c>
      <c r="DC749" s="28" t="str">
        <f>IF(CP749="","",$DC$1&amp;(INDEX(価格設定!D$1:XFD$3,ROW(価格設定!$D$3),MATCH($AW749,価格設定!D$1:XFD$1,1))*100)&amp;"%")</f>
        <v/>
      </c>
      <c r="DD749" s="28" t="str">
        <f>IF(CP749="","",$DD$1&amp;(INDEX(価格設定!D$1:XFD$3,ROW(価格設定!$D$2),MATCH($AW749,価格設定!D$1:XFD$1,1))*100)&amp;"%")</f>
        <v/>
      </c>
      <c r="DE749" s="29" t="str">
        <f t="shared" si="1252"/>
        <v/>
      </c>
      <c r="DG749" s="58" t="str">
        <f t="shared" si="1253"/>
        <v/>
      </c>
      <c r="DH749" s="58" t="str">
        <f t="shared" si="1254"/>
        <v/>
      </c>
      <c r="DI749" s="58" t="str">
        <f t="shared" si="1255"/>
        <v/>
      </c>
      <c r="DJ749" s="85" t="str">
        <f t="shared" si="1256"/>
        <v/>
      </c>
      <c r="DL749" s="58" t="str">
        <f>IF(COUNTIF(DG$3:DG$1048576,DG749)=COUNTIF($DG$3:$DG749,DG749),DG749,"")</f>
        <v/>
      </c>
      <c r="DM749" s="85" t="str">
        <f t="shared" si="1257"/>
        <v/>
      </c>
      <c r="DN749" s="85" t="str">
        <f t="shared" si="1183"/>
        <v/>
      </c>
      <c r="DO749" s="85" t="str">
        <f t="shared" si="1183"/>
        <v/>
      </c>
      <c r="DP749" s="303"/>
      <c r="DQ749" s="17" t="str">
        <f t="shared" si="1184"/>
        <v/>
      </c>
      <c r="DR749" s="17" t="str">
        <f t="shared" si="1185"/>
        <v/>
      </c>
      <c r="DS749" s="17" t="str">
        <f t="shared" si="1186"/>
        <v/>
      </c>
      <c r="DU749" s="16" t="str">
        <f t="shared" si="1258"/>
        <v/>
      </c>
      <c r="DV749" s="16" t="str">
        <f>IF(DU749="","",COUNT($DU$3:DU749))</f>
        <v/>
      </c>
      <c r="DW749" s="16" t="str">
        <f t="shared" si="1259"/>
        <v/>
      </c>
      <c r="DX749" s="16" t="str">
        <f t="shared" si="1260"/>
        <v/>
      </c>
      <c r="DY749" s="16" t="str">
        <f>IF(DZ749="","",COUNTIF(DZ$3:DZ749,DZ749))</f>
        <v/>
      </c>
      <c r="DZ749" s="16" t="str">
        <f t="shared" si="1261"/>
        <v/>
      </c>
      <c r="EA749" s="16" t="str">
        <f t="shared" si="1262"/>
        <v/>
      </c>
      <c r="EB749" s="16" t="str">
        <f t="shared" si="1263"/>
        <v/>
      </c>
      <c r="EC749" s="16" t="str">
        <f t="shared" si="1264"/>
        <v/>
      </c>
      <c r="ED749" s="16" t="str">
        <f t="shared" si="1265"/>
        <v/>
      </c>
      <c r="EE749" s="16" t="str">
        <f t="shared" si="1266"/>
        <v/>
      </c>
      <c r="EF749" s="16" t="str">
        <f t="shared" si="1267"/>
        <v/>
      </c>
      <c r="EG749" s="16" t="str">
        <f t="shared" si="1268"/>
        <v/>
      </c>
      <c r="EH749" s="16" t="str">
        <f t="shared" si="1269"/>
        <v/>
      </c>
      <c r="EI749" s="16" t="str">
        <f t="shared" si="1270"/>
        <v/>
      </c>
      <c r="EJ749" s="16" t="str">
        <f t="shared" si="1271"/>
        <v/>
      </c>
      <c r="EK749" s="16" t="str">
        <f t="shared" si="1272"/>
        <v/>
      </c>
      <c r="EL749" s="58" t="str">
        <f t="shared" si="1273"/>
        <v/>
      </c>
      <c r="EM749" s="58" t="str">
        <f>IF(OR($DZ749="",CR749=""),IF($EL749="","",$EL749),IF(OR(CR749="なし",CR749=0),領収書!$H$1,CR749))</f>
        <v/>
      </c>
      <c r="EN749" s="58" t="str">
        <f>IF(OR($DZ749="",CS749=""),IF($EL749="","",$EL749),IF(OR(CS749="なし",CS749=0),入力!$EN$1,CS749))</f>
        <v/>
      </c>
      <c r="EO749" s="63" t="str">
        <f t="shared" si="1274"/>
        <v/>
      </c>
      <c r="EP749" s="63" t="str">
        <f t="shared" si="1275"/>
        <v/>
      </c>
      <c r="ER749" s="16" t="str">
        <f>IF(AND(COUNTIF($ET$3:ET749,ET749)=1,ET749&lt;&gt;""),MAX($ER$3:ER748)+1,"")</f>
        <v/>
      </c>
      <c r="ES749" s="16" t="str">
        <f>IF(価格設定!B751="","",価格設定!B751)</f>
        <v/>
      </c>
      <c r="ET749" s="16" t="str">
        <f>IF(価格設定!C751="","",価格設定!C751)</f>
        <v/>
      </c>
      <c r="EV749" s="16" t="str">
        <f t="shared" si="1187"/>
        <v/>
      </c>
      <c r="EW749" s="16" t="str">
        <f t="shared" si="1276"/>
        <v/>
      </c>
    </row>
    <row r="750" spans="1:153" ht="30" customHeight="1" x14ac:dyDescent="0.2">
      <c r="A750" s="225"/>
      <c r="B750" s="212"/>
      <c r="C750" s="221"/>
      <c r="D750" s="164"/>
      <c r="E750" s="165"/>
      <c r="F750" s="166"/>
      <c r="G750" s="167"/>
      <c r="H750" s="179"/>
      <c r="I750" s="306"/>
      <c r="J750" s="169"/>
      <c r="K750" s="179"/>
      <c r="L750" s="186"/>
      <c r="M750" s="186"/>
      <c r="N750" s="168"/>
      <c r="O750" s="170"/>
      <c r="P750" s="212"/>
      <c r="Q750" s="179" t="str">
        <f>IFERROR(IF(H750="","",IFERROR(INDEX(価格設定!$B$5:$B$1048576,MATCH(H750,価格設定!$B$5:$B$1048576,0),0),INDEX(価格設定!$B$5:$B$1048576,MATCH("*"&amp;H750&amp;"*",価格設定!$B$5:$B$1048576,0),0))),H750)</f>
        <v/>
      </c>
      <c r="R750" s="250" t="str">
        <f>IFERROR(IF(Q750="",IF(K750="","",K750),IF(K750="",IF(INDEX(価格設定!$C$5:$C$1048576,MATCH(Q750,価格設定!$B$5:$B$1048576,0),0)=0,"",INDEX(価格設定!$C$5:$C$1048576,MATCH(Q750,価格設定!$B$5:$B$1048576,0),0)),IF(K750="なし","",K750))),"")</f>
        <v/>
      </c>
      <c r="S750" s="308" t="str">
        <f t="shared" si="1188"/>
        <v/>
      </c>
      <c r="T750" s="126" t="str">
        <f>IFERROR(IF(J750="",IF(INDEX(価格設定!$E$5:$R$1048576,MATCH($Q750,価格設定!B$5:B$1048576,0),MATCH($AW750,価格設定!E$1:X$1,1))=0,"",INDEX(価格設定!$E$5:$R$1048576,MATCH($Q750,価格設定!B$5:B$1048576,0),MATCH($AW750,価格設定!E$1:X$1,1))),J750),"")</f>
        <v/>
      </c>
      <c r="U750" s="126" t="str">
        <f t="shared" si="1189"/>
        <v/>
      </c>
      <c r="V750" s="132" t="str">
        <f t="shared" si="1190"/>
        <v/>
      </c>
      <c r="W750" s="127" t="str">
        <f>IFERROR(IF(OR(T750="",T750&lt;0),"",IFERROR(INDEX(価格設定!E$2:X$3,IF(AND(K750=$K$1,$K$1&lt;&gt;""),ROW(価格設定!$D$3)-1,MATCH(INDEX(価格設定!$D$5:$D$1048576,MATCH(Q750,価格設定!$B$5:$B$1048576,0),0),価格設定!$D$2:$D$3,0)),MATCH($AW750,価格設定!E$1:X$1,1)),INDEX(価格設定!E$2:X$2,0,MATCH($AW750,価格設定!E$1:X$1,1)))),"")</f>
        <v/>
      </c>
      <c r="X750" s="126" t="str">
        <f t="shared" si="1181"/>
        <v/>
      </c>
      <c r="Y750" s="128" t="str">
        <f t="shared" si="1191"/>
        <v/>
      </c>
      <c r="Z750" s="126" t="str">
        <f t="shared" si="1192"/>
        <v/>
      </c>
      <c r="AA750" s="129" t="str">
        <f t="shared" si="1193"/>
        <v/>
      </c>
      <c r="AB750" s="126" t="str">
        <f t="shared" si="1194"/>
        <v/>
      </c>
      <c r="AC750" s="280" t="str">
        <f t="shared" si="1195"/>
        <v/>
      </c>
      <c r="AD750" s="15"/>
      <c r="AE750" s="204" t="str">
        <f>IF(AF750="","",COUNT($AF$3:AF750))</f>
        <v/>
      </c>
      <c r="AF750" s="206" t="str">
        <f t="shared" si="1196"/>
        <v/>
      </c>
      <c r="AG750" s="204" t="str">
        <f t="shared" si="1197"/>
        <v/>
      </c>
      <c r="AH750" s="204" t="str">
        <f t="shared" si="1198"/>
        <v/>
      </c>
      <c r="AI750" s="287"/>
      <c r="AJ750" s="15"/>
      <c r="AK750" s="138" t="str">
        <f t="shared" si="1199"/>
        <v/>
      </c>
      <c r="AL750" s="131" t="str">
        <f t="shared" si="1200"/>
        <v/>
      </c>
      <c r="AM750" s="131" t="str">
        <f t="shared" si="1201"/>
        <v/>
      </c>
      <c r="AN750" s="313" t="str">
        <f t="shared" si="1202"/>
        <v/>
      </c>
      <c r="AO750" s="316" t="str">
        <f t="shared" si="1203"/>
        <v/>
      </c>
      <c r="AP750" s="18"/>
      <c r="AQ750" s="3" t="str">
        <f>IF(F750="","",MAX($AQ$3:AQ749)+1)</f>
        <v/>
      </c>
      <c r="AR750" s="3" t="str">
        <f>IF(OR(AQ750="",BB750=""),"",MAX($AR$3:AR749)+1)</f>
        <v/>
      </c>
      <c r="AS750" s="3" t="str">
        <f>IF(CQ750="","",RANK(CQ750,CQ$3:CQ$1048576,1)+COUNTIF($CQ$3:CQ750,CQ750)-1)</f>
        <v/>
      </c>
      <c r="AT750" s="21" t="str">
        <f>IF(C750="",IF(OR(AND($H750&lt;&gt;"",C750=""),AND($F749=$F750,$AZ750&lt;&gt;""),COUNTA($H$3:$H$1048576,#REF!,$F$3:$F$1048576)&gt;COUNTA($H$3:$H750,#REF!,$F$3:$F750),$AZ750&lt;&gt;""),INDEX(AT$3:AT$1048576,MATCH(MAX($AQ$3:$AQ749),$AQ$3:$AQ$1048576,0),0),""),C750)</f>
        <v/>
      </c>
      <c r="AU750" s="21" t="str">
        <f>IF(D750="",IF(OR(AND($H750&lt;&gt;"",D750=""),AND($F749=$F750,$AZ750&lt;&gt;""),COUNTA($H$3:$H$1048576,#REF!,$F$3:$F$1048576)&gt;COUNTA($H$3:$H750,#REF!,$F$3:$F750),$AZ750&lt;&gt;""),INDEX(AU$3:AU$1048576,MATCH(MAX($AQ$3:$AQ749),$AQ$3:$AQ$1048576,0),0),""),D750)</f>
        <v/>
      </c>
      <c r="AV750" s="21" t="str">
        <f>IF(E750="",IF(OR(AND($H750&lt;&gt;"",E750=""),AND($F749=$F750,$AZ750&lt;&gt;""),COUNTA($H$3:$H$1048576,#REF!,$F$3:$F$1048576)&gt;COUNTA($H$3:$H750,#REF!,$F$3:$F750),$AZ750&lt;&gt;""),INDEX(AV$3:AV$1048576,MATCH(MAX($AQ$3:$AQ749),$AQ$3:$AQ$1048576,0),0),""),E750)</f>
        <v/>
      </c>
      <c r="AW750" s="24" t="str">
        <f t="shared" si="1204"/>
        <v/>
      </c>
      <c r="AX750" s="13" t="str">
        <f t="shared" si="1205"/>
        <v/>
      </c>
      <c r="AY750" s="4" t="str">
        <f t="shared" si="1206"/>
        <v/>
      </c>
      <c r="AZ750" s="4" t="str">
        <f>IF(AX750="",IF(OR(AND(H750&lt;&gt;"",F750=""),COUNTA($H$3:$H$1048576)&gt;COUNTA($H$3:$H750)),INDEX(AX$3:AX750,MATCH(MAX($AQ$3:AQ750),AQ$3:AQ750,0),0),""),AX750)</f>
        <v/>
      </c>
      <c r="BA750" s="4" t="str">
        <f>IF(AY750="",IF(AND(H750&lt;&gt;"",F750=""),INDEX(AY$3:AY750,MATCH(MAX($AQ$3:AQ750),AQ$3:AQ750,0),0),""),AY750)</f>
        <v/>
      </c>
      <c r="BB750" s="82" t="str">
        <f>IF(BC750="","",RANK(BC750,BC$3:BC$1048576,1)+COUNTIF($BC$3:BC750,BC750)-1)</f>
        <v/>
      </c>
      <c r="BC750" s="139" t="str">
        <f t="shared" si="1207"/>
        <v/>
      </c>
      <c r="BD750" s="46" t="str">
        <f t="shared" si="1208"/>
        <v/>
      </c>
      <c r="BE750" s="46" t="str">
        <f t="shared" si="1209"/>
        <v/>
      </c>
      <c r="BF750" s="46" t="str">
        <f t="shared" si="1210"/>
        <v/>
      </c>
      <c r="BG750" s="4" t="str">
        <f t="shared" si="1211"/>
        <v/>
      </c>
      <c r="BH750" s="180" t="str">
        <f t="shared" si="1212"/>
        <v/>
      </c>
      <c r="BI750" s="16" t="str">
        <f t="shared" si="1213"/>
        <v/>
      </c>
      <c r="BJ750" s="52" t="str">
        <f>IF(BI750="","",IF(W750="","",IF(AND(K750=$K$1,$K$1&lt;&gt;""),$BT$2,IFERROR(IF(INDEX(価格設定!$D$5:$D$1048576,MATCH(Q750,価格設定!$B$5:$B$1048576,0),0)=価格設定!$D$3,$BT$2,$BS$2),$BS$2))))</f>
        <v/>
      </c>
      <c r="BK750" s="16" t="str">
        <f>IF(BI750="","",IF(COUNTIF($BI$3:BI750,BI750)=1,1,IF(AND(BI749=BI750,BH750=""),BK749,COUNTIF($BH$3:BH750,BH750))))</f>
        <v/>
      </c>
      <c r="BL750" s="52" t="str">
        <f t="shared" si="1214"/>
        <v/>
      </c>
      <c r="BM750" s="52" t="str">
        <f t="shared" si="1215"/>
        <v/>
      </c>
      <c r="BN750" s="119" t="str">
        <f t="shared" si="1216"/>
        <v/>
      </c>
      <c r="BO750" s="119" t="str">
        <f t="shared" si="1217"/>
        <v/>
      </c>
      <c r="BP750" s="17" t="str">
        <f t="shared" si="1218"/>
        <v/>
      </c>
      <c r="BQ750" s="17" t="str">
        <f t="shared" si="1219"/>
        <v/>
      </c>
      <c r="BR750" s="17" t="str">
        <f>IF(OR(BP750="",COUNTIF($BO$3:BO750,BO750)&lt;&gt;1),"",SUMIF(BO$3:BO$1048576,BO750,BP$3:BP$1048576))</f>
        <v/>
      </c>
      <c r="BS750" s="17" t="str">
        <f t="shared" si="1220"/>
        <v/>
      </c>
      <c r="BT750" s="17" t="str">
        <f t="shared" si="1221"/>
        <v/>
      </c>
      <c r="BU750" s="17" t="str">
        <f t="shared" si="1222"/>
        <v/>
      </c>
      <c r="BV750" s="24" t="str">
        <f t="shared" si="1223"/>
        <v/>
      </c>
      <c r="BW750" s="24" t="str">
        <f t="shared" si="1224"/>
        <v/>
      </c>
      <c r="BX750" s="24" t="str">
        <f t="shared" si="1225"/>
        <v/>
      </c>
      <c r="BY750" s="26" t="str">
        <f t="shared" si="1226"/>
        <v/>
      </c>
      <c r="BZ750" s="26" t="str">
        <f t="shared" si="1227"/>
        <v/>
      </c>
      <c r="CA750" s="26" t="str">
        <f t="shared" si="1228"/>
        <v/>
      </c>
      <c r="CB750" s="66" t="str">
        <f t="shared" si="1229"/>
        <v/>
      </c>
      <c r="CC750" s="65" t="str">
        <f t="shared" si="1230"/>
        <v/>
      </c>
      <c r="CD750" s="26" t="str">
        <f t="shared" si="1231"/>
        <v/>
      </c>
      <c r="CE750" s="26" t="str">
        <f t="shared" si="1232"/>
        <v/>
      </c>
      <c r="CF750" s="193" t="str">
        <f t="shared" si="1233"/>
        <v/>
      </c>
      <c r="CG750" s="193" t="str">
        <f t="shared" si="1234"/>
        <v/>
      </c>
      <c r="CH750" s="26" t="str">
        <f t="shared" si="1235"/>
        <v/>
      </c>
      <c r="CI750" s="26" t="str">
        <f t="shared" si="1236"/>
        <v/>
      </c>
      <c r="CJ750" s="65" t="str">
        <f t="shared" si="1237"/>
        <v/>
      </c>
      <c r="CK750" s="65" t="str">
        <f t="shared" si="1238"/>
        <v/>
      </c>
      <c r="CL750" s="64" t="str">
        <f t="shared" si="1239"/>
        <v/>
      </c>
      <c r="CM750" s="64" t="str">
        <f t="shared" si="1240"/>
        <v/>
      </c>
      <c r="CN750" s="65" t="str">
        <f t="shared" si="1241"/>
        <v/>
      </c>
      <c r="CP750" s="63" t="str">
        <f>IF(BH750="","",MAX($CP$3:CP749)+1)</f>
        <v/>
      </c>
      <c r="CQ750" s="24" t="str">
        <f t="shared" si="1242"/>
        <v/>
      </c>
      <c r="CR750" s="24" t="str">
        <f t="shared" si="1243"/>
        <v/>
      </c>
      <c r="CS750" s="24" t="str">
        <f t="shared" si="1244"/>
        <v/>
      </c>
      <c r="CT750" s="58" t="str">
        <f>IF(BO750="","",COUNTIF($BO$3:BO750,BO750)&amp;"@"&amp;BO750)</f>
        <v/>
      </c>
      <c r="CU750" s="16" t="str">
        <f t="shared" si="1182"/>
        <v/>
      </c>
      <c r="CV750" s="63" t="str">
        <f t="shared" si="1245"/>
        <v/>
      </c>
      <c r="CW750" s="16" t="str">
        <f t="shared" si="1246"/>
        <v/>
      </c>
      <c r="CX750" s="16" t="str">
        <f t="shared" si="1247"/>
        <v/>
      </c>
      <c r="CY750" s="16" t="str">
        <f t="shared" si="1248"/>
        <v/>
      </c>
      <c r="CZ750" s="85" t="str">
        <f t="shared" si="1249"/>
        <v/>
      </c>
      <c r="DA750" s="16" t="str">
        <f t="shared" si="1250"/>
        <v/>
      </c>
      <c r="DB750" s="16" t="str">
        <f t="shared" si="1251"/>
        <v/>
      </c>
      <c r="DC750" s="28" t="str">
        <f>IF(CP750="","",$DC$1&amp;(INDEX(価格設定!D$1:XFD$3,ROW(価格設定!$D$3),MATCH($AW750,価格設定!D$1:XFD$1,1))*100)&amp;"%")</f>
        <v/>
      </c>
      <c r="DD750" s="28" t="str">
        <f>IF(CP750="","",$DD$1&amp;(INDEX(価格設定!D$1:XFD$3,ROW(価格設定!$D$2),MATCH($AW750,価格設定!D$1:XFD$1,1))*100)&amp;"%")</f>
        <v/>
      </c>
      <c r="DE750" s="29" t="str">
        <f t="shared" si="1252"/>
        <v/>
      </c>
      <c r="DG750" s="58" t="str">
        <f t="shared" si="1253"/>
        <v/>
      </c>
      <c r="DH750" s="58" t="str">
        <f t="shared" si="1254"/>
        <v/>
      </c>
      <c r="DI750" s="58" t="str">
        <f t="shared" si="1255"/>
        <v/>
      </c>
      <c r="DJ750" s="85" t="str">
        <f t="shared" si="1256"/>
        <v/>
      </c>
      <c r="DL750" s="58" t="str">
        <f>IF(COUNTIF(DG$3:DG$1048576,DG750)=COUNTIF($DG$3:$DG750,DG750),DG750,"")</f>
        <v/>
      </c>
      <c r="DM750" s="85" t="str">
        <f t="shared" si="1257"/>
        <v/>
      </c>
      <c r="DN750" s="85" t="str">
        <f t="shared" si="1183"/>
        <v/>
      </c>
      <c r="DO750" s="85" t="str">
        <f t="shared" si="1183"/>
        <v/>
      </c>
      <c r="DP750" s="303"/>
      <c r="DQ750" s="17" t="str">
        <f t="shared" si="1184"/>
        <v/>
      </c>
      <c r="DR750" s="17" t="str">
        <f t="shared" si="1185"/>
        <v/>
      </c>
      <c r="DS750" s="17" t="str">
        <f t="shared" si="1186"/>
        <v/>
      </c>
      <c r="DU750" s="16" t="str">
        <f t="shared" si="1258"/>
        <v/>
      </c>
      <c r="DV750" s="16" t="str">
        <f>IF(DU750="","",COUNT($DU$3:DU750))</f>
        <v/>
      </c>
      <c r="DW750" s="16" t="str">
        <f t="shared" si="1259"/>
        <v/>
      </c>
      <c r="DX750" s="16" t="str">
        <f t="shared" si="1260"/>
        <v/>
      </c>
      <c r="DY750" s="16" t="str">
        <f>IF(DZ750="","",COUNTIF(DZ$3:DZ750,DZ750))</f>
        <v/>
      </c>
      <c r="DZ750" s="16" t="str">
        <f t="shared" si="1261"/>
        <v/>
      </c>
      <c r="EA750" s="16" t="str">
        <f t="shared" si="1262"/>
        <v/>
      </c>
      <c r="EB750" s="16" t="str">
        <f t="shared" si="1263"/>
        <v/>
      </c>
      <c r="EC750" s="16" t="str">
        <f t="shared" si="1264"/>
        <v/>
      </c>
      <c r="ED750" s="16" t="str">
        <f t="shared" si="1265"/>
        <v/>
      </c>
      <c r="EE750" s="16" t="str">
        <f t="shared" si="1266"/>
        <v/>
      </c>
      <c r="EF750" s="16" t="str">
        <f t="shared" si="1267"/>
        <v/>
      </c>
      <c r="EG750" s="16" t="str">
        <f t="shared" si="1268"/>
        <v/>
      </c>
      <c r="EH750" s="16" t="str">
        <f t="shared" si="1269"/>
        <v/>
      </c>
      <c r="EI750" s="16" t="str">
        <f t="shared" si="1270"/>
        <v/>
      </c>
      <c r="EJ750" s="16" t="str">
        <f t="shared" si="1271"/>
        <v/>
      </c>
      <c r="EK750" s="16" t="str">
        <f t="shared" si="1272"/>
        <v/>
      </c>
      <c r="EL750" s="58" t="str">
        <f t="shared" si="1273"/>
        <v/>
      </c>
      <c r="EM750" s="58" t="str">
        <f>IF(OR($DZ750="",CR750=""),IF($EL750="","",$EL750),IF(OR(CR750="なし",CR750=0),領収書!$H$1,CR750))</f>
        <v/>
      </c>
      <c r="EN750" s="58" t="str">
        <f>IF(OR($DZ750="",CS750=""),IF($EL750="","",$EL750),IF(OR(CS750="なし",CS750=0),入力!$EN$1,CS750))</f>
        <v/>
      </c>
      <c r="EO750" s="63" t="str">
        <f t="shared" si="1274"/>
        <v/>
      </c>
      <c r="EP750" s="63" t="str">
        <f t="shared" si="1275"/>
        <v/>
      </c>
      <c r="ER750" s="16" t="str">
        <f>IF(AND(COUNTIF($ET$3:ET750,ET750)=1,ET750&lt;&gt;""),MAX($ER$3:ER749)+1,"")</f>
        <v/>
      </c>
      <c r="ES750" s="16" t="str">
        <f>IF(価格設定!B752="","",価格設定!B752)</f>
        <v/>
      </c>
      <c r="ET750" s="16" t="str">
        <f>IF(価格設定!C752="","",価格設定!C752)</f>
        <v/>
      </c>
      <c r="EV750" s="16" t="str">
        <f t="shared" si="1187"/>
        <v/>
      </c>
      <c r="EW750" s="16" t="str">
        <f t="shared" si="1276"/>
        <v/>
      </c>
    </row>
    <row r="751" spans="1:153" ht="30" customHeight="1" x14ac:dyDescent="0.2">
      <c r="A751" s="225"/>
      <c r="B751" s="212"/>
      <c r="C751" s="221"/>
      <c r="D751" s="164"/>
      <c r="E751" s="165"/>
      <c r="F751" s="166"/>
      <c r="G751" s="167"/>
      <c r="H751" s="179"/>
      <c r="I751" s="306"/>
      <c r="J751" s="169"/>
      <c r="K751" s="179"/>
      <c r="L751" s="186"/>
      <c r="M751" s="186"/>
      <c r="N751" s="168"/>
      <c r="O751" s="170"/>
      <c r="P751" s="212"/>
      <c r="Q751" s="179" t="str">
        <f>IFERROR(IF(H751="","",IFERROR(INDEX(価格設定!$B$5:$B$1048576,MATCH(H751,価格設定!$B$5:$B$1048576,0),0),INDEX(価格設定!$B$5:$B$1048576,MATCH("*"&amp;H751&amp;"*",価格設定!$B$5:$B$1048576,0),0))),H751)</f>
        <v/>
      </c>
      <c r="R751" s="250" t="str">
        <f>IFERROR(IF(Q751="",IF(K751="","",K751),IF(K751="",IF(INDEX(価格設定!$C$5:$C$1048576,MATCH(Q751,価格設定!$B$5:$B$1048576,0),0)=0,"",INDEX(価格設定!$C$5:$C$1048576,MATCH(Q751,価格設定!$B$5:$B$1048576,0),0)),IF(K751="なし","",K751))),"")</f>
        <v/>
      </c>
      <c r="S751" s="308" t="str">
        <f t="shared" si="1188"/>
        <v/>
      </c>
      <c r="T751" s="126" t="str">
        <f>IFERROR(IF(J751="",IF(INDEX(価格設定!$E$5:$R$1048576,MATCH($Q751,価格設定!B$5:B$1048576,0),MATCH($AW751,価格設定!E$1:X$1,1))=0,"",INDEX(価格設定!$E$5:$R$1048576,MATCH($Q751,価格設定!B$5:B$1048576,0),MATCH($AW751,価格設定!E$1:X$1,1))),J751),"")</f>
        <v/>
      </c>
      <c r="U751" s="126" t="str">
        <f t="shared" si="1189"/>
        <v/>
      </c>
      <c r="V751" s="132" t="str">
        <f t="shared" si="1190"/>
        <v/>
      </c>
      <c r="W751" s="127" t="str">
        <f>IFERROR(IF(OR(T751="",T751&lt;0),"",IFERROR(INDEX(価格設定!E$2:X$3,IF(AND(K751=$K$1,$K$1&lt;&gt;""),ROW(価格設定!$D$3)-1,MATCH(INDEX(価格設定!$D$5:$D$1048576,MATCH(Q751,価格設定!$B$5:$B$1048576,0),0),価格設定!$D$2:$D$3,0)),MATCH($AW751,価格設定!E$1:X$1,1)),INDEX(価格設定!E$2:X$2,0,MATCH($AW751,価格設定!E$1:X$1,1)))),"")</f>
        <v/>
      </c>
      <c r="X751" s="126" t="str">
        <f t="shared" si="1181"/>
        <v/>
      </c>
      <c r="Y751" s="128" t="str">
        <f t="shared" si="1191"/>
        <v/>
      </c>
      <c r="Z751" s="126" t="str">
        <f t="shared" si="1192"/>
        <v/>
      </c>
      <c r="AA751" s="129" t="str">
        <f t="shared" si="1193"/>
        <v/>
      </c>
      <c r="AB751" s="126" t="str">
        <f t="shared" si="1194"/>
        <v/>
      </c>
      <c r="AC751" s="280" t="str">
        <f t="shared" si="1195"/>
        <v/>
      </c>
      <c r="AD751" s="15"/>
      <c r="AE751" s="204" t="str">
        <f>IF(AF751="","",COUNT($AF$3:AF751))</f>
        <v/>
      </c>
      <c r="AF751" s="206" t="str">
        <f t="shared" si="1196"/>
        <v/>
      </c>
      <c r="AG751" s="204" t="str">
        <f t="shared" si="1197"/>
        <v/>
      </c>
      <c r="AH751" s="204" t="str">
        <f t="shared" si="1198"/>
        <v/>
      </c>
      <c r="AI751" s="287"/>
      <c r="AJ751" s="15"/>
      <c r="AK751" s="138" t="str">
        <f t="shared" si="1199"/>
        <v/>
      </c>
      <c r="AL751" s="131" t="str">
        <f t="shared" si="1200"/>
        <v/>
      </c>
      <c r="AM751" s="131" t="str">
        <f t="shared" si="1201"/>
        <v/>
      </c>
      <c r="AN751" s="313" t="str">
        <f t="shared" si="1202"/>
        <v/>
      </c>
      <c r="AO751" s="316" t="str">
        <f t="shared" si="1203"/>
        <v/>
      </c>
      <c r="AP751" s="18"/>
      <c r="AQ751" s="3" t="str">
        <f>IF(F751="","",MAX($AQ$3:AQ750)+1)</f>
        <v/>
      </c>
      <c r="AR751" s="3" t="str">
        <f>IF(OR(AQ751="",BB751=""),"",MAX($AR$3:AR750)+1)</f>
        <v/>
      </c>
      <c r="AS751" s="3" t="str">
        <f>IF(CQ751="","",RANK(CQ751,CQ$3:CQ$1048576,1)+COUNTIF($CQ$3:CQ751,CQ751)-1)</f>
        <v/>
      </c>
      <c r="AT751" s="21" t="str">
        <f>IF(C751="",IF(OR(AND($H751&lt;&gt;"",C751=""),AND($F750=$F751,$AZ751&lt;&gt;""),COUNTA($H$3:$H$1048576,#REF!,$F$3:$F$1048576)&gt;COUNTA($H$3:$H751,#REF!,$F$3:$F751),$AZ751&lt;&gt;""),INDEX(AT$3:AT$1048576,MATCH(MAX($AQ$3:$AQ750),$AQ$3:$AQ$1048576,0),0),""),C751)</f>
        <v/>
      </c>
      <c r="AU751" s="21" t="str">
        <f>IF(D751="",IF(OR(AND($H751&lt;&gt;"",D751=""),AND($F750=$F751,$AZ751&lt;&gt;""),COUNTA($H$3:$H$1048576,#REF!,$F$3:$F$1048576)&gt;COUNTA($H$3:$H751,#REF!,$F$3:$F751),$AZ751&lt;&gt;""),INDEX(AU$3:AU$1048576,MATCH(MAX($AQ$3:$AQ750),$AQ$3:$AQ$1048576,0),0),""),D751)</f>
        <v/>
      </c>
      <c r="AV751" s="21" t="str">
        <f>IF(E751="",IF(OR(AND($H751&lt;&gt;"",E751=""),AND($F750=$F751,$AZ751&lt;&gt;""),COUNTA($H$3:$H$1048576,#REF!,$F$3:$F$1048576)&gt;COUNTA($H$3:$H751,#REF!,$F$3:$F751),$AZ751&lt;&gt;""),INDEX(AV$3:AV$1048576,MATCH(MAX($AQ$3:$AQ750),$AQ$3:$AQ$1048576,0),0),""),E751)</f>
        <v/>
      </c>
      <c r="AW751" s="24" t="str">
        <f t="shared" si="1204"/>
        <v/>
      </c>
      <c r="AX751" s="13" t="str">
        <f t="shared" si="1205"/>
        <v/>
      </c>
      <c r="AY751" s="4" t="str">
        <f t="shared" si="1206"/>
        <v/>
      </c>
      <c r="AZ751" s="4" t="str">
        <f>IF(AX751="",IF(OR(AND(H751&lt;&gt;"",F751=""),COUNTA($H$3:$H$1048576)&gt;COUNTA($H$3:$H751)),INDEX(AX$3:AX751,MATCH(MAX($AQ$3:AQ751),AQ$3:AQ751,0),0),""),AX751)</f>
        <v/>
      </c>
      <c r="BA751" s="4" t="str">
        <f>IF(AY751="",IF(AND(H751&lt;&gt;"",F751=""),INDEX(AY$3:AY751,MATCH(MAX($AQ$3:AQ751),AQ$3:AQ751,0),0),""),AY751)</f>
        <v/>
      </c>
      <c r="BB751" s="82" t="str">
        <f>IF(BC751="","",RANK(BC751,BC$3:BC$1048576,1)+COUNTIF($BC$3:BC751,BC751)-1)</f>
        <v/>
      </c>
      <c r="BC751" s="139" t="str">
        <f t="shared" si="1207"/>
        <v/>
      </c>
      <c r="BD751" s="46" t="str">
        <f t="shared" si="1208"/>
        <v/>
      </c>
      <c r="BE751" s="46" t="str">
        <f t="shared" si="1209"/>
        <v/>
      </c>
      <c r="BF751" s="46" t="str">
        <f t="shared" si="1210"/>
        <v/>
      </c>
      <c r="BG751" s="4" t="str">
        <f t="shared" si="1211"/>
        <v/>
      </c>
      <c r="BH751" s="180" t="str">
        <f t="shared" si="1212"/>
        <v/>
      </c>
      <c r="BI751" s="16" t="str">
        <f t="shared" si="1213"/>
        <v/>
      </c>
      <c r="BJ751" s="52" t="str">
        <f>IF(BI751="","",IF(W751="","",IF(AND(K751=$K$1,$K$1&lt;&gt;""),$BT$2,IFERROR(IF(INDEX(価格設定!$D$5:$D$1048576,MATCH(Q751,価格設定!$B$5:$B$1048576,0),0)=価格設定!$D$3,$BT$2,$BS$2),$BS$2))))</f>
        <v/>
      </c>
      <c r="BK751" s="16" t="str">
        <f>IF(BI751="","",IF(COUNTIF($BI$3:BI751,BI751)=1,1,IF(AND(BI750=BI751,BH751=""),BK750,COUNTIF($BH$3:BH751,BH751))))</f>
        <v/>
      </c>
      <c r="BL751" s="52" t="str">
        <f t="shared" si="1214"/>
        <v/>
      </c>
      <c r="BM751" s="52" t="str">
        <f t="shared" si="1215"/>
        <v/>
      </c>
      <c r="BN751" s="119" t="str">
        <f t="shared" si="1216"/>
        <v/>
      </c>
      <c r="BO751" s="119" t="str">
        <f t="shared" si="1217"/>
        <v/>
      </c>
      <c r="BP751" s="17" t="str">
        <f t="shared" si="1218"/>
        <v/>
      </c>
      <c r="BQ751" s="17" t="str">
        <f t="shared" si="1219"/>
        <v/>
      </c>
      <c r="BR751" s="17" t="str">
        <f>IF(OR(BP751="",COUNTIF($BO$3:BO751,BO751)&lt;&gt;1),"",SUMIF(BO$3:BO$1048576,BO751,BP$3:BP$1048576))</f>
        <v/>
      </c>
      <c r="BS751" s="17" t="str">
        <f t="shared" si="1220"/>
        <v/>
      </c>
      <c r="BT751" s="17" t="str">
        <f t="shared" si="1221"/>
        <v/>
      </c>
      <c r="BU751" s="17" t="str">
        <f t="shared" si="1222"/>
        <v/>
      </c>
      <c r="BV751" s="24" t="str">
        <f t="shared" si="1223"/>
        <v/>
      </c>
      <c r="BW751" s="24" t="str">
        <f t="shared" si="1224"/>
        <v/>
      </c>
      <c r="BX751" s="24" t="str">
        <f t="shared" si="1225"/>
        <v/>
      </c>
      <c r="BY751" s="26" t="str">
        <f t="shared" si="1226"/>
        <v/>
      </c>
      <c r="BZ751" s="26" t="str">
        <f t="shared" si="1227"/>
        <v/>
      </c>
      <c r="CA751" s="26" t="str">
        <f t="shared" si="1228"/>
        <v/>
      </c>
      <c r="CB751" s="66" t="str">
        <f t="shared" si="1229"/>
        <v/>
      </c>
      <c r="CC751" s="65" t="str">
        <f t="shared" si="1230"/>
        <v/>
      </c>
      <c r="CD751" s="26" t="str">
        <f t="shared" si="1231"/>
        <v/>
      </c>
      <c r="CE751" s="26" t="str">
        <f t="shared" si="1232"/>
        <v/>
      </c>
      <c r="CF751" s="193" t="str">
        <f t="shared" si="1233"/>
        <v/>
      </c>
      <c r="CG751" s="193" t="str">
        <f t="shared" si="1234"/>
        <v/>
      </c>
      <c r="CH751" s="26" t="str">
        <f t="shared" si="1235"/>
        <v/>
      </c>
      <c r="CI751" s="26" t="str">
        <f t="shared" si="1236"/>
        <v/>
      </c>
      <c r="CJ751" s="65" t="str">
        <f t="shared" si="1237"/>
        <v/>
      </c>
      <c r="CK751" s="65" t="str">
        <f t="shared" si="1238"/>
        <v/>
      </c>
      <c r="CL751" s="64" t="str">
        <f t="shared" si="1239"/>
        <v/>
      </c>
      <c r="CM751" s="64" t="str">
        <f t="shared" si="1240"/>
        <v/>
      </c>
      <c r="CN751" s="65" t="str">
        <f t="shared" si="1241"/>
        <v/>
      </c>
      <c r="CP751" s="63" t="str">
        <f>IF(BH751="","",MAX($CP$3:CP750)+1)</f>
        <v/>
      </c>
      <c r="CQ751" s="24" t="str">
        <f t="shared" si="1242"/>
        <v/>
      </c>
      <c r="CR751" s="24" t="str">
        <f t="shared" si="1243"/>
        <v/>
      </c>
      <c r="CS751" s="24" t="str">
        <f t="shared" si="1244"/>
        <v/>
      </c>
      <c r="CT751" s="58" t="str">
        <f>IF(BO751="","",COUNTIF($BO$3:BO751,BO751)&amp;"@"&amp;BO751)</f>
        <v/>
      </c>
      <c r="CU751" s="16" t="str">
        <f t="shared" si="1182"/>
        <v/>
      </c>
      <c r="CV751" s="63" t="str">
        <f t="shared" si="1245"/>
        <v/>
      </c>
      <c r="CW751" s="16" t="str">
        <f t="shared" si="1246"/>
        <v/>
      </c>
      <c r="CX751" s="16" t="str">
        <f t="shared" si="1247"/>
        <v/>
      </c>
      <c r="CY751" s="16" t="str">
        <f t="shared" si="1248"/>
        <v/>
      </c>
      <c r="CZ751" s="85" t="str">
        <f t="shared" si="1249"/>
        <v/>
      </c>
      <c r="DA751" s="16" t="str">
        <f t="shared" si="1250"/>
        <v/>
      </c>
      <c r="DB751" s="16" t="str">
        <f t="shared" si="1251"/>
        <v/>
      </c>
      <c r="DC751" s="28" t="str">
        <f>IF(CP751="","",$DC$1&amp;(INDEX(価格設定!D$1:XFD$3,ROW(価格設定!$D$3),MATCH($AW751,価格設定!D$1:XFD$1,1))*100)&amp;"%")</f>
        <v/>
      </c>
      <c r="DD751" s="28" t="str">
        <f>IF(CP751="","",$DD$1&amp;(INDEX(価格設定!D$1:XFD$3,ROW(価格設定!$D$2),MATCH($AW751,価格設定!D$1:XFD$1,1))*100)&amp;"%")</f>
        <v/>
      </c>
      <c r="DE751" s="29" t="str">
        <f t="shared" si="1252"/>
        <v/>
      </c>
      <c r="DG751" s="58" t="str">
        <f t="shared" si="1253"/>
        <v/>
      </c>
      <c r="DH751" s="58" t="str">
        <f t="shared" si="1254"/>
        <v/>
      </c>
      <c r="DI751" s="58" t="str">
        <f t="shared" si="1255"/>
        <v/>
      </c>
      <c r="DJ751" s="85" t="str">
        <f t="shared" si="1256"/>
        <v/>
      </c>
      <c r="DL751" s="58" t="str">
        <f>IF(COUNTIF(DG$3:DG$1048576,DG751)=COUNTIF($DG$3:$DG751,DG751),DG751,"")</f>
        <v/>
      </c>
      <c r="DM751" s="85" t="str">
        <f t="shared" si="1257"/>
        <v/>
      </c>
      <c r="DN751" s="85" t="str">
        <f t="shared" si="1183"/>
        <v/>
      </c>
      <c r="DO751" s="85" t="str">
        <f t="shared" si="1183"/>
        <v/>
      </c>
      <c r="DP751" s="303"/>
      <c r="DQ751" s="17" t="str">
        <f t="shared" si="1184"/>
        <v/>
      </c>
      <c r="DR751" s="17" t="str">
        <f t="shared" si="1185"/>
        <v/>
      </c>
      <c r="DS751" s="17" t="str">
        <f t="shared" si="1186"/>
        <v/>
      </c>
      <c r="DU751" s="16" t="str">
        <f t="shared" si="1258"/>
        <v/>
      </c>
      <c r="DV751" s="16" t="str">
        <f>IF(DU751="","",COUNT($DU$3:DU751))</f>
        <v/>
      </c>
      <c r="DW751" s="16" t="str">
        <f t="shared" si="1259"/>
        <v/>
      </c>
      <c r="DX751" s="16" t="str">
        <f t="shared" si="1260"/>
        <v/>
      </c>
      <c r="DY751" s="16" t="str">
        <f>IF(DZ751="","",COUNTIF(DZ$3:DZ751,DZ751))</f>
        <v/>
      </c>
      <c r="DZ751" s="16" t="str">
        <f t="shared" si="1261"/>
        <v/>
      </c>
      <c r="EA751" s="16" t="str">
        <f t="shared" si="1262"/>
        <v/>
      </c>
      <c r="EB751" s="16" t="str">
        <f t="shared" si="1263"/>
        <v/>
      </c>
      <c r="EC751" s="16" t="str">
        <f t="shared" si="1264"/>
        <v/>
      </c>
      <c r="ED751" s="16" t="str">
        <f t="shared" si="1265"/>
        <v/>
      </c>
      <c r="EE751" s="16" t="str">
        <f t="shared" si="1266"/>
        <v/>
      </c>
      <c r="EF751" s="16" t="str">
        <f t="shared" si="1267"/>
        <v/>
      </c>
      <c r="EG751" s="16" t="str">
        <f t="shared" si="1268"/>
        <v/>
      </c>
      <c r="EH751" s="16" t="str">
        <f t="shared" si="1269"/>
        <v/>
      </c>
      <c r="EI751" s="16" t="str">
        <f t="shared" si="1270"/>
        <v/>
      </c>
      <c r="EJ751" s="16" t="str">
        <f t="shared" si="1271"/>
        <v/>
      </c>
      <c r="EK751" s="16" t="str">
        <f t="shared" si="1272"/>
        <v/>
      </c>
      <c r="EL751" s="58" t="str">
        <f t="shared" si="1273"/>
        <v/>
      </c>
      <c r="EM751" s="58" t="str">
        <f>IF(OR($DZ751="",CR751=""),IF($EL751="","",$EL751),IF(OR(CR751="なし",CR751=0),領収書!$H$1,CR751))</f>
        <v/>
      </c>
      <c r="EN751" s="58" t="str">
        <f>IF(OR($DZ751="",CS751=""),IF($EL751="","",$EL751),IF(OR(CS751="なし",CS751=0),入力!$EN$1,CS751))</f>
        <v/>
      </c>
      <c r="EO751" s="63" t="str">
        <f t="shared" si="1274"/>
        <v/>
      </c>
      <c r="EP751" s="63" t="str">
        <f t="shared" si="1275"/>
        <v/>
      </c>
      <c r="ER751" s="16" t="str">
        <f>IF(AND(COUNTIF($ET$3:ET751,ET751)=1,ET751&lt;&gt;""),MAX($ER$3:ER750)+1,"")</f>
        <v/>
      </c>
      <c r="ES751" s="16" t="str">
        <f>IF(価格設定!B753="","",価格設定!B753)</f>
        <v/>
      </c>
      <c r="ET751" s="16" t="str">
        <f>IF(価格設定!C753="","",価格設定!C753)</f>
        <v/>
      </c>
      <c r="EV751" s="16" t="str">
        <f t="shared" si="1187"/>
        <v/>
      </c>
      <c r="EW751" s="16" t="str">
        <f t="shared" si="1276"/>
        <v/>
      </c>
    </row>
    <row r="752" spans="1:153" ht="30" customHeight="1" x14ac:dyDescent="0.2">
      <c r="A752" s="225"/>
      <c r="B752" s="212"/>
      <c r="C752" s="221"/>
      <c r="D752" s="164"/>
      <c r="E752" s="165"/>
      <c r="F752" s="166"/>
      <c r="G752" s="167"/>
      <c r="H752" s="179"/>
      <c r="I752" s="306"/>
      <c r="J752" s="169"/>
      <c r="K752" s="179"/>
      <c r="L752" s="186"/>
      <c r="M752" s="186"/>
      <c r="N752" s="168"/>
      <c r="O752" s="170"/>
      <c r="P752" s="212"/>
      <c r="Q752" s="179" t="str">
        <f>IFERROR(IF(H752="","",IFERROR(INDEX(価格設定!$B$5:$B$1048576,MATCH(H752,価格設定!$B$5:$B$1048576,0),0),INDEX(価格設定!$B$5:$B$1048576,MATCH("*"&amp;H752&amp;"*",価格設定!$B$5:$B$1048576,0),0))),H752)</f>
        <v/>
      </c>
      <c r="R752" s="250" t="str">
        <f>IFERROR(IF(Q752="",IF(K752="","",K752),IF(K752="",IF(INDEX(価格設定!$C$5:$C$1048576,MATCH(Q752,価格設定!$B$5:$B$1048576,0),0)=0,"",INDEX(価格設定!$C$5:$C$1048576,MATCH(Q752,価格設定!$B$5:$B$1048576,0),0)),IF(K752="なし","",K752))),"")</f>
        <v/>
      </c>
      <c r="S752" s="308" t="str">
        <f t="shared" si="1188"/>
        <v/>
      </c>
      <c r="T752" s="126" t="str">
        <f>IFERROR(IF(J752="",IF(INDEX(価格設定!$E$5:$R$1048576,MATCH($Q752,価格設定!B$5:B$1048576,0),MATCH($AW752,価格設定!E$1:X$1,1))=0,"",INDEX(価格設定!$E$5:$R$1048576,MATCH($Q752,価格設定!B$5:B$1048576,0),MATCH($AW752,価格設定!E$1:X$1,1))),J752),"")</f>
        <v/>
      </c>
      <c r="U752" s="126" t="str">
        <f t="shared" si="1189"/>
        <v/>
      </c>
      <c r="V752" s="132" t="str">
        <f t="shared" si="1190"/>
        <v/>
      </c>
      <c r="W752" s="127" t="str">
        <f>IFERROR(IF(OR(T752="",T752&lt;0),"",IFERROR(INDEX(価格設定!E$2:X$3,IF(AND(K752=$K$1,$K$1&lt;&gt;""),ROW(価格設定!$D$3)-1,MATCH(INDEX(価格設定!$D$5:$D$1048576,MATCH(Q752,価格設定!$B$5:$B$1048576,0),0),価格設定!$D$2:$D$3,0)),MATCH($AW752,価格設定!E$1:X$1,1)),INDEX(価格設定!E$2:X$2,0,MATCH($AW752,価格設定!E$1:X$1,1)))),"")</f>
        <v/>
      </c>
      <c r="X752" s="126" t="str">
        <f t="shared" si="1181"/>
        <v/>
      </c>
      <c r="Y752" s="128" t="str">
        <f t="shared" si="1191"/>
        <v/>
      </c>
      <c r="Z752" s="126" t="str">
        <f t="shared" si="1192"/>
        <v/>
      </c>
      <c r="AA752" s="129" t="str">
        <f t="shared" si="1193"/>
        <v/>
      </c>
      <c r="AB752" s="126" t="str">
        <f t="shared" si="1194"/>
        <v/>
      </c>
      <c r="AC752" s="280" t="str">
        <f t="shared" si="1195"/>
        <v/>
      </c>
      <c r="AD752" s="15"/>
      <c r="AE752" s="204" t="str">
        <f>IF(AF752="","",COUNT($AF$3:AF752))</f>
        <v/>
      </c>
      <c r="AF752" s="206" t="str">
        <f t="shared" si="1196"/>
        <v/>
      </c>
      <c r="AG752" s="204" t="str">
        <f t="shared" si="1197"/>
        <v/>
      </c>
      <c r="AH752" s="204" t="str">
        <f t="shared" si="1198"/>
        <v/>
      </c>
      <c r="AI752" s="287"/>
      <c r="AJ752" s="15"/>
      <c r="AK752" s="138" t="str">
        <f t="shared" si="1199"/>
        <v/>
      </c>
      <c r="AL752" s="131" t="str">
        <f t="shared" si="1200"/>
        <v/>
      </c>
      <c r="AM752" s="131" t="str">
        <f t="shared" si="1201"/>
        <v/>
      </c>
      <c r="AN752" s="313" t="str">
        <f t="shared" si="1202"/>
        <v/>
      </c>
      <c r="AO752" s="316" t="str">
        <f t="shared" si="1203"/>
        <v/>
      </c>
      <c r="AP752" s="18"/>
      <c r="AQ752" s="3" t="str">
        <f>IF(F752="","",MAX($AQ$3:AQ751)+1)</f>
        <v/>
      </c>
      <c r="AR752" s="3" t="str">
        <f>IF(OR(AQ752="",BB752=""),"",MAX($AR$3:AR751)+1)</f>
        <v/>
      </c>
      <c r="AS752" s="3" t="str">
        <f>IF(CQ752="","",RANK(CQ752,CQ$3:CQ$1048576,1)+COUNTIF($CQ$3:CQ752,CQ752)-1)</f>
        <v/>
      </c>
      <c r="AT752" s="21" t="str">
        <f>IF(C752="",IF(OR(AND($H752&lt;&gt;"",C752=""),AND($F751=$F752,$AZ752&lt;&gt;""),COUNTA($H$3:$H$1048576,#REF!,$F$3:$F$1048576)&gt;COUNTA($H$3:$H752,#REF!,$F$3:$F752),$AZ752&lt;&gt;""),INDEX(AT$3:AT$1048576,MATCH(MAX($AQ$3:$AQ751),$AQ$3:$AQ$1048576,0),0),""),C752)</f>
        <v/>
      </c>
      <c r="AU752" s="21" t="str">
        <f>IF(D752="",IF(OR(AND($H752&lt;&gt;"",D752=""),AND($F751=$F752,$AZ752&lt;&gt;""),COUNTA($H$3:$H$1048576,#REF!,$F$3:$F$1048576)&gt;COUNTA($H$3:$H752,#REF!,$F$3:$F752),$AZ752&lt;&gt;""),INDEX(AU$3:AU$1048576,MATCH(MAX($AQ$3:$AQ751),$AQ$3:$AQ$1048576,0),0),""),D752)</f>
        <v/>
      </c>
      <c r="AV752" s="21" t="str">
        <f>IF(E752="",IF(OR(AND($H752&lt;&gt;"",E752=""),AND($F751=$F752,$AZ752&lt;&gt;""),COUNTA($H$3:$H$1048576,#REF!,$F$3:$F$1048576)&gt;COUNTA($H$3:$H752,#REF!,$F$3:$F752),$AZ752&lt;&gt;""),INDEX(AV$3:AV$1048576,MATCH(MAX($AQ$3:$AQ751),$AQ$3:$AQ$1048576,0),0),""),E752)</f>
        <v/>
      </c>
      <c r="AW752" s="24" t="str">
        <f t="shared" si="1204"/>
        <v/>
      </c>
      <c r="AX752" s="13" t="str">
        <f t="shared" si="1205"/>
        <v/>
      </c>
      <c r="AY752" s="4" t="str">
        <f t="shared" si="1206"/>
        <v/>
      </c>
      <c r="AZ752" s="4" t="str">
        <f>IF(AX752="",IF(OR(AND(H752&lt;&gt;"",F752=""),COUNTA($H$3:$H$1048576)&gt;COUNTA($H$3:$H752)),INDEX(AX$3:AX752,MATCH(MAX($AQ$3:AQ752),AQ$3:AQ752,0),0),""),AX752)</f>
        <v/>
      </c>
      <c r="BA752" s="4" t="str">
        <f>IF(AY752="",IF(AND(H752&lt;&gt;"",F752=""),INDEX(AY$3:AY752,MATCH(MAX($AQ$3:AQ752),AQ$3:AQ752,0),0),""),AY752)</f>
        <v/>
      </c>
      <c r="BB752" s="82" t="str">
        <f>IF(BC752="","",RANK(BC752,BC$3:BC$1048576,1)+COUNTIF($BC$3:BC752,BC752)-1)</f>
        <v/>
      </c>
      <c r="BC752" s="139" t="str">
        <f t="shared" si="1207"/>
        <v/>
      </c>
      <c r="BD752" s="46" t="str">
        <f t="shared" si="1208"/>
        <v/>
      </c>
      <c r="BE752" s="46" t="str">
        <f t="shared" si="1209"/>
        <v/>
      </c>
      <c r="BF752" s="46" t="str">
        <f t="shared" si="1210"/>
        <v/>
      </c>
      <c r="BG752" s="4" t="str">
        <f t="shared" si="1211"/>
        <v/>
      </c>
      <c r="BH752" s="180" t="str">
        <f t="shared" si="1212"/>
        <v/>
      </c>
      <c r="BI752" s="16" t="str">
        <f t="shared" si="1213"/>
        <v/>
      </c>
      <c r="BJ752" s="52" t="str">
        <f>IF(BI752="","",IF(W752="","",IF(AND(K752=$K$1,$K$1&lt;&gt;""),$BT$2,IFERROR(IF(INDEX(価格設定!$D$5:$D$1048576,MATCH(Q752,価格設定!$B$5:$B$1048576,0),0)=価格設定!$D$3,$BT$2,$BS$2),$BS$2))))</f>
        <v/>
      </c>
      <c r="BK752" s="16" t="str">
        <f>IF(BI752="","",IF(COUNTIF($BI$3:BI752,BI752)=1,1,IF(AND(BI751=BI752,BH752=""),BK751,COUNTIF($BH$3:BH752,BH752))))</f>
        <v/>
      </c>
      <c r="BL752" s="52" t="str">
        <f t="shared" si="1214"/>
        <v/>
      </c>
      <c r="BM752" s="52" t="str">
        <f t="shared" si="1215"/>
        <v/>
      </c>
      <c r="BN752" s="119" t="str">
        <f t="shared" si="1216"/>
        <v/>
      </c>
      <c r="BO752" s="119" t="str">
        <f t="shared" si="1217"/>
        <v/>
      </c>
      <c r="BP752" s="17" t="str">
        <f t="shared" si="1218"/>
        <v/>
      </c>
      <c r="BQ752" s="17" t="str">
        <f t="shared" si="1219"/>
        <v/>
      </c>
      <c r="BR752" s="17" t="str">
        <f>IF(OR(BP752="",COUNTIF($BO$3:BO752,BO752)&lt;&gt;1),"",SUMIF(BO$3:BO$1048576,BO752,BP$3:BP$1048576))</f>
        <v/>
      </c>
      <c r="BS752" s="17" t="str">
        <f t="shared" si="1220"/>
        <v/>
      </c>
      <c r="BT752" s="17" t="str">
        <f t="shared" si="1221"/>
        <v/>
      </c>
      <c r="BU752" s="17" t="str">
        <f t="shared" si="1222"/>
        <v/>
      </c>
      <c r="BV752" s="24" t="str">
        <f t="shared" si="1223"/>
        <v/>
      </c>
      <c r="BW752" s="24" t="str">
        <f t="shared" si="1224"/>
        <v/>
      </c>
      <c r="BX752" s="24" t="str">
        <f t="shared" si="1225"/>
        <v/>
      </c>
      <c r="BY752" s="26" t="str">
        <f t="shared" si="1226"/>
        <v/>
      </c>
      <c r="BZ752" s="26" t="str">
        <f t="shared" si="1227"/>
        <v/>
      </c>
      <c r="CA752" s="26" t="str">
        <f t="shared" si="1228"/>
        <v/>
      </c>
      <c r="CB752" s="66" t="str">
        <f t="shared" si="1229"/>
        <v/>
      </c>
      <c r="CC752" s="65" t="str">
        <f t="shared" si="1230"/>
        <v/>
      </c>
      <c r="CD752" s="26" t="str">
        <f t="shared" si="1231"/>
        <v/>
      </c>
      <c r="CE752" s="26" t="str">
        <f t="shared" si="1232"/>
        <v/>
      </c>
      <c r="CF752" s="193" t="str">
        <f t="shared" si="1233"/>
        <v/>
      </c>
      <c r="CG752" s="193" t="str">
        <f t="shared" si="1234"/>
        <v/>
      </c>
      <c r="CH752" s="26" t="str">
        <f t="shared" si="1235"/>
        <v/>
      </c>
      <c r="CI752" s="26" t="str">
        <f t="shared" si="1236"/>
        <v/>
      </c>
      <c r="CJ752" s="65" t="str">
        <f t="shared" si="1237"/>
        <v/>
      </c>
      <c r="CK752" s="65" t="str">
        <f t="shared" si="1238"/>
        <v/>
      </c>
      <c r="CL752" s="64" t="str">
        <f t="shared" si="1239"/>
        <v/>
      </c>
      <c r="CM752" s="64" t="str">
        <f t="shared" si="1240"/>
        <v/>
      </c>
      <c r="CN752" s="65" t="str">
        <f t="shared" si="1241"/>
        <v/>
      </c>
      <c r="CP752" s="63" t="str">
        <f>IF(BH752="","",MAX($CP$3:CP751)+1)</f>
        <v/>
      </c>
      <c r="CQ752" s="24" t="str">
        <f t="shared" si="1242"/>
        <v/>
      </c>
      <c r="CR752" s="24" t="str">
        <f t="shared" si="1243"/>
        <v/>
      </c>
      <c r="CS752" s="24" t="str">
        <f t="shared" si="1244"/>
        <v/>
      </c>
      <c r="CT752" s="58" t="str">
        <f>IF(BO752="","",COUNTIF($BO$3:BO752,BO752)&amp;"@"&amp;BO752)</f>
        <v/>
      </c>
      <c r="CU752" s="16" t="str">
        <f t="shared" si="1182"/>
        <v/>
      </c>
      <c r="CV752" s="63" t="str">
        <f t="shared" si="1245"/>
        <v/>
      </c>
      <c r="CW752" s="16" t="str">
        <f t="shared" si="1246"/>
        <v/>
      </c>
      <c r="CX752" s="16" t="str">
        <f t="shared" si="1247"/>
        <v/>
      </c>
      <c r="CY752" s="16" t="str">
        <f t="shared" si="1248"/>
        <v/>
      </c>
      <c r="CZ752" s="85" t="str">
        <f t="shared" si="1249"/>
        <v/>
      </c>
      <c r="DA752" s="16" t="str">
        <f t="shared" si="1250"/>
        <v/>
      </c>
      <c r="DB752" s="16" t="str">
        <f t="shared" si="1251"/>
        <v/>
      </c>
      <c r="DC752" s="28" t="str">
        <f>IF(CP752="","",$DC$1&amp;(INDEX(価格設定!D$1:XFD$3,ROW(価格設定!$D$3),MATCH($AW752,価格設定!D$1:XFD$1,1))*100)&amp;"%")</f>
        <v/>
      </c>
      <c r="DD752" s="28" t="str">
        <f>IF(CP752="","",$DD$1&amp;(INDEX(価格設定!D$1:XFD$3,ROW(価格設定!$D$2),MATCH($AW752,価格設定!D$1:XFD$1,1))*100)&amp;"%")</f>
        <v/>
      </c>
      <c r="DE752" s="29" t="str">
        <f t="shared" si="1252"/>
        <v/>
      </c>
      <c r="DG752" s="58" t="str">
        <f t="shared" si="1253"/>
        <v/>
      </c>
      <c r="DH752" s="58" t="str">
        <f t="shared" si="1254"/>
        <v/>
      </c>
      <c r="DI752" s="58" t="str">
        <f t="shared" si="1255"/>
        <v/>
      </c>
      <c r="DJ752" s="85" t="str">
        <f t="shared" si="1256"/>
        <v/>
      </c>
      <c r="DL752" s="58" t="str">
        <f>IF(COUNTIF(DG$3:DG$1048576,DG752)=COUNTIF($DG$3:$DG752,DG752),DG752,"")</f>
        <v/>
      </c>
      <c r="DM752" s="85" t="str">
        <f t="shared" si="1257"/>
        <v/>
      </c>
      <c r="DN752" s="85" t="str">
        <f t="shared" si="1183"/>
        <v/>
      </c>
      <c r="DO752" s="85" t="str">
        <f t="shared" si="1183"/>
        <v/>
      </c>
      <c r="DP752" s="303"/>
      <c r="DQ752" s="17" t="str">
        <f t="shared" si="1184"/>
        <v/>
      </c>
      <c r="DR752" s="17" t="str">
        <f t="shared" si="1185"/>
        <v/>
      </c>
      <c r="DS752" s="17" t="str">
        <f t="shared" si="1186"/>
        <v/>
      </c>
      <c r="DU752" s="16" t="str">
        <f t="shared" si="1258"/>
        <v/>
      </c>
      <c r="DV752" s="16" t="str">
        <f>IF(DU752="","",COUNT($DU$3:DU752))</f>
        <v/>
      </c>
      <c r="DW752" s="16" t="str">
        <f t="shared" si="1259"/>
        <v/>
      </c>
      <c r="DX752" s="16" t="str">
        <f t="shared" si="1260"/>
        <v/>
      </c>
      <c r="DY752" s="16" t="str">
        <f>IF(DZ752="","",COUNTIF(DZ$3:DZ752,DZ752))</f>
        <v/>
      </c>
      <c r="DZ752" s="16" t="str">
        <f t="shared" si="1261"/>
        <v/>
      </c>
      <c r="EA752" s="16" t="str">
        <f t="shared" si="1262"/>
        <v/>
      </c>
      <c r="EB752" s="16" t="str">
        <f t="shared" si="1263"/>
        <v/>
      </c>
      <c r="EC752" s="16" t="str">
        <f t="shared" si="1264"/>
        <v/>
      </c>
      <c r="ED752" s="16" t="str">
        <f t="shared" si="1265"/>
        <v/>
      </c>
      <c r="EE752" s="16" t="str">
        <f t="shared" si="1266"/>
        <v/>
      </c>
      <c r="EF752" s="16" t="str">
        <f t="shared" si="1267"/>
        <v/>
      </c>
      <c r="EG752" s="16" t="str">
        <f t="shared" si="1268"/>
        <v/>
      </c>
      <c r="EH752" s="16" t="str">
        <f t="shared" si="1269"/>
        <v/>
      </c>
      <c r="EI752" s="16" t="str">
        <f t="shared" si="1270"/>
        <v/>
      </c>
      <c r="EJ752" s="16" t="str">
        <f t="shared" si="1271"/>
        <v/>
      </c>
      <c r="EK752" s="16" t="str">
        <f t="shared" si="1272"/>
        <v/>
      </c>
      <c r="EL752" s="58" t="str">
        <f t="shared" si="1273"/>
        <v/>
      </c>
      <c r="EM752" s="58" t="str">
        <f>IF(OR($DZ752="",CR752=""),IF($EL752="","",$EL752),IF(OR(CR752="なし",CR752=0),領収書!$H$1,CR752))</f>
        <v/>
      </c>
      <c r="EN752" s="58" t="str">
        <f>IF(OR($DZ752="",CS752=""),IF($EL752="","",$EL752),IF(OR(CS752="なし",CS752=0),入力!$EN$1,CS752))</f>
        <v/>
      </c>
      <c r="EO752" s="63" t="str">
        <f t="shared" si="1274"/>
        <v/>
      </c>
      <c r="EP752" s="63" t="str">
        <f t="shared" si="1275"/>
        <v/>
      </c>
      <c r="ER752" s="16" t="str">
        <f>IF(AND(COUNTIF($ET$3:ET752,ET752)=1,ET752&lt;&gt;""),MAX($ER$3:ER751)+1,"")</f>
        <v/>
      </c>
      <c r="ES752" s="16" t="str">
        <f>IF(価格設定!B754="","",価格設定!B754)</f>
        <v/>
      </c>
      <c r="ET752" s="16" t="str">
        <f>IF(価格設定!C754="","",価格設定!C754)</f>
        <v/>
      </c>
      <c r="EV752" s="16" t="str">
        <f t="shared" si="1187"/>
        <v/>
      </c>
      <c r="EW752" s="16" t="str">
        <f t="shared" si="1276"/>
        <v/>
      </c>
    </row>
    <row r="753" spans="1:153" ht="30" customHeight="1" x14ac:dyDescent="0.2">
      <c r="A753" s="225"/>
      <c r="B753" s="212"/>
      <c r="C753" s="221"/>
      <c r="D753" s="164"/>
      <c r="E753" s="165"/>
      <c r="F753" s="166"/>
      <c r="G753" s="167"/>
      <c r="H753" s="179"/>
      <c r="I753" s="306"/>
      <c r="J753" s="169"/>
      <c r="K753" s="179"/>
      <c r="L753" s="186"/>
      <c r="M753" s="186"/>
      <c r="N753" s="168"/>
      <c r="O753" s="170"/>
      <c r="P753" s="212"/>
      <c r="Q753" s="179" t="str">
        <f>IFERROR(IF(H753="","",IFERROR(INDEX(価格設定!$B$5:$B$1048576,MATCH(H753,価格設定!$B$5:$B$1048576,0),0),INDEX(価格設定!$B$5:$B$1048576,MATCH("*"&amp;H753&amp;"*",価格設定!$B$5:$B$1048576,0),0))),H753)</f>
        <v/>
      </c>
      <c r="R753" s="250" t="str">
        <f>IFERROR(IF(Q753="",IF(K753="","",K753),IF(K753="",IF(INDEX(価格設定!$C$5:$C$1048576,MATCH(Q753,価格設定!$B$5:$B$1048576,0),0)=0,"",INDEX(価格設定!$C$5:$C$1048576,MATCH(Q753,価格設定!$B$5:$B$1048576,0),0)),IF(K753="なし","",K753))),"")</f>
        <v/>
      </c>
      <c r="S753" s="308" t="str">
        <f t="shared" si="1188"/>
        <v/>
      </c>
      <c r="T753" s="126" t="str">
        <f>IFERROR(IF(J753="",IF(INDEX(価格設定!$E$5:$R$1048576,MATCH($Q753,価格設定!B$5:B$1048576,0),MATCH($AW753,価格設定!E$1:X$1,1))=0,"",INDEX(価格設定!$E$5:$R$1048576,MATCH($Q753,価格設定!B$5:B$1048576,0),MATCH($AW753,価格設定!E$1:X$1,1))),J753),"")</f>
        <v/>
      </c>
      <c r="U753" s="126" t="str">
        <f t="shared" si="1189"/>
        <v/>
      </c>
      <c r="V753" s="132" t="str">
        <f t="shared" si="1190"/>
        <v/>
      </c>
      <c r="W753" s="127" t="str">
        <f>IFERROR(IF(OR(T753="",T753&lt;0),"",IFERROR(INDEX(価格設定!E$2:X$3,IF(AND(K753=$K$1,$K$1&lt;&gt;""),ROW(価格設定!$D$3)-1,MATCH(INDEX(価格設定!$D$5:$D$1048576,MATCH(Q753,価格設定!$B$5:$B$1048576,0),0),価格設定!$D$2:$D$3,0)),MATCH($AW753,価格設定!E$1:X$1,1)),INDEX(価格設定!E$2:X$2,0,MATCH($AW753,価格設定!E$1:X$1,1)))),"")</f>
        <v/>
      </c>
      <c r="X753" s="126" t="str">
        <f t="shared" si="1181"/>
        <v/>
      </c>
      <c r="Y753" s="128" t="str">
        <f t="shared" si="1191"/>
        <v/>
      </c>
      <c r="Z753" s="126" t="str">
        <f t="shared" si="1192"/>
        <v/>
      </c>
      <c r="AA753" s="129" t="str">
        <f t="shared" si="1193"/>
        <v/>
      </c>
      <c r="AB753" s="126" t="str">
        <f t="shared" si="1194"/>
        <v/>
      </c>
      <c r="AC753" s="280" t="str">
        <f t="shared" si="1195"/>
        <v/>
      </c>
      <c r="AD753" s="15"/>
      <c r="AE753" s="204" t="str">
        <f>IF(AF753="","",COUNT($AF$3:AF753))</f>
        <v/>
      </c>
      <c r="AF753" s="206" t="str">
        <f t="shared" si="1196"/>
        <v/>
      </c>
      <c r="AG753" s="204" t="str">
        <f t="shared" si="1197"/>
        <v/>
      </c>
      <c r="AH753" s="204" t="str">
        <f t="shared" si="1198"/>
        <v/>
      </c>
      <c r="AI753" s="287"/>
      <c r="AJ753" s="15"/>
      <c r="AK753" s="138" t="str">
        <f t="shared" si="1199"/>
        <v/>
      </c>
      <c r="AL753" s="131" t="str">
        <f t="shared" si="1200"/>
        <v/>
      </c>
      <c r="AM753" s="131" t="str">
        <f t="shared" si="1201"/>
        <v/>
      </c>
      <c r="AN753" s="313" t="str">
        <f t="shared" si="1202"/>
        <v/>
      </c>
      <c r="AO753" s="316" t="str">
        <f t="shared" si="1203"/>
        <v/>
      </c>
      <c r="AP753" s="18"/>
      <c r="AQ753" s="3" t="str">
        <f>IF(F753="","",MAX($AQ$3:AQ752)+1)</f>
        <v/>
      </c>
      <c r="AR753" s="3" t="str">
        <f>IF(OR(AQ753="",BB753=""),"",MAX($AR$3:AR752)+1)</f>
        <v/>
      </c>
      <c r="AS753" s="3" t="str">
        <f>IF(CQ753="","",RANK(CQ753,CQ$3:CQ$1048576,1)+COUNTIF($CQ$3:CQ753,CQ753)-1)</f>
        <v/>
      </c>
      <c r="AT753" s="21" t="str">
        <f>IF(C753="",IF(OR(AND($H753&lt;&gt;"",C753=""),AND($F752=$F753,$AZ753&lt;&gt;""),COUNTA($H$3:$H$1048576,#REF!,$F$3:$F$1048576)&gt;COUNTA($H$3:$H753,#REF!,$F$3:$F753),$AZ753&lt;&gt;""),INDEX(AT$3:AT$1048576,MATCH(MAX($AQ$3:$AQ752),$AQ$3:$AQ$1048576,0),0),""),C753)</f>
        <v/>
      </c>
      <c r="AU753" s="21" t="str">
        <f>IF(D753="",IF(OR(AND($H753&lt;&gt;"",D753=""),AND($F752=$F753,$AZ753&lt;&gt;""),COUNTA($H$3:$H$1048576,#REF!,$F$3:$F$1048576)&gt;COUNTA($H$3:$H753,#REF!,$F$3:$F753),$AZ753&lt;&gt;""),INDEX(AU$3:AU$1048576,MATCH(MAX($AQ$3:$AQ752),$AQ$3:$AQ$1048576,0),0),""),D753)</f>
        <v/>
      </c>
      <c r="AV753" s="21" t="str">
        <f>IF(E753="",IF(OR(AND($H753&lt;&gt;"",E753=""),AND($F752=$F753,$AZ753&lt;&gt;""),COUNTA($H$3:$H$1048576,#REF!,$F$3:$F$1048576)&gt;COUNTA($H$3:$H753,#REF!,$F$3:$F753),$AZ753&lt;&gt;""),INDEX(AV$3:AV$1048576,MATCH(MAX($AQ$3:$AQ752),$AQ$3:$AQ$1048576,0),0),""),E753)</f>
        <v/>
      </c>
      <c r="AW753" s="24" t="str">
        <f t="shared" si="1204"/>
        <v/>
      </c>
      <c r="AX753" s="13" t="str">
        <f t="shared" si="1205"/>
        <v/>
      </c>
      <c r="AY753" s="4" t="str">
        <f t="shared" si="1206"/>
        <v/>
      </c>
      <c r="AZ753" s="4" t="str">
        <f>IF(AX753="",IF(OR(AND(H753&lt;&gt;"",F753=""),COUNTA($H$3:$H$1048576)&gt;COUNTA($H$3:$H753)),INDEX(AX$3:AX753,MATCH(MAX($AQ$3:AQ753),AQ$3:AQ753,0),0),""),AX753)</f>
        <v/>
      </c>
      <c r="BA753" s="4" t="str">
        <f>IF(AY753="",IF(AND(H753&lt;&gt;"",F753=""),INDEX(AY$3:AY753,MATCH(MAX($AQ$3:AQ753),AQ$3:AQ753,0),0),""),AY753)</f>
        <v/>
      </c>
      <c r="BB753" s="82" t="str">
        <f>IF(BC753="","",RANK(BC753,BC$3:BC$1048576,1)+COUNTIF($BC$3:BC753,BC753)-1)</f>
        <v/>
      </c>
      <c r="BC753" s="139" t="str">
        <f t="shared" si="1207"/>
        <v/>
      </c>
      <c r="BD753" s="46" t="str">
        <f t="shared" si="1208"/>
        <v/>
      </c>
      <c r="BE753" s="46" t="str">
        <f t="shared" si="1209"/>
        <v/>
      </c>
      <c r="BF753" s="46" t="str">
        <f t="shared" si="1210"/>
        <v/>
      </c>
      <c r="BG753" s="4" t="str">
        <f t="shared" si="1211"/>
        <v/>
      </c>
      <c r="BH753" s="180" t="str">
        <f t="shared" si="1212"/>
        <v/>
      </c>
      <c r="BI753" s="16" t="str">
        <f t="shared" si="1213"/>
        <v/>
      </c>
      <c r="BJ753" s="52" t="str">
        <f>IF(BI753="","",IF(W753="","",IF(AND(K753=$K$1,$K$1&lt;&gt;""),$BT$2,IFERROR(IF(INDEX(価格設定!$D$5:$D$1048576,MATCH(Q753,価格設定!$B$5:$B$1048576,0),0)=価格設定!$D$3,$BT$2,$BS$2),$BS$2))))</f>
        <v/>
      </c>
      <c r="BK753" s="16" t="str">
        <f>IF(BI753="","",IF(COUNTIF($BI$3:BI753,BI753)=1,1,IF(AND(BI752=BI753,BH753=""),BK752,COUNTIF($BH$3:BH753,BH753))))</f>
        <v/>
      </c>
      <c r="BL753" s="52" t="str">
        <f t="shared" si="1214"/>
        <v/>
      </c>
      <c r="BM753" s="52" t="str">
        <f t="shared" si="1215"/>
        <v/>
      </c>
      <c r="BN753" s="119" t="str">
        <f t="shared" si="1216"/>
        <v/>
      </c>
      <c r="BO753" s="119" t="str">
        <f t="shared" si="1217"/>
        <v/>
      </c>
      <c r="BP753" s="17" t="str">
        <f t="shared" si="1218"/>
        <v/>
      </c>
      <c r="BQ753" s="17" t="str">
        <f t="shared" si="1219"/>
        <v/>
      </c>
      <c r="BR753" s="17" t="str">
        <f>IF(OR(BP753="",COUNTIF($BO$3:BO753,BO753)&lt;&gt;1),"",SUMIF(BO$3:BO$1048576,BO753,BP$3:BP$1048576))</f>
        <v/>
      </c>
      <c r="BS753" s="17" t="str">
        <f t="shared" si="1220"/>
        <v/>
      </c>
      <c r="BT753" s="17" t="str">
        <f t="shared" si="1221"/>
        <v/>
      </c>
      <c r="BU753" s="17" t="str">
        <f t="shared" si="1222"/>
        <v/>
      </c>
      <c r="BV753" s="24" t="str">
        <f t="shared" si="1223"/>
        <v/>
      </c>
      <c r="BW753" s="24" t="str">
        <f t="shared" si="1224"/>
        <v/>
      </c>
      <c r="BX753" s="24" t="str">
        <f t="shared" si="1225"/>
        <v/>
      </c>
      <c r="BY753" s="26" t="str">
        <f t="shared" si="1226"/>
        <v/>
      </c>
      <c r="BZ753" s="26" t="str">
        <f t="shared" si="1227"/>
        <v/>
      </c>
      <c r="CA753" s="26" t="str">
        <f t="shared" si="1228"/>
        <v/>
      </c>
      <c r="CB753" s="66" t="str">
        <f t="shared" si="1229"/>
        <v/>
      </c>
      <c r="CC753" s="65" t="str">
        <f t="shared" si="1230"/>
        <v/>
      </c>
      <c r="CD753" s="26" t="str">
        <f t="shared" si="1231"/>
        <v/>
      </c>
      <c r="CE753" s="26" t="str">
        <f t="shared" si="1232"/>
        <v/>
      </c>
      <c r="CF753" s="193" t="str">
        <f t="shared" si="1233"/>
        <v/>
      </c>
      <c r="CG753" s="193" t="str">
        <f t="shared" si="1234"/>
        <v/>
      </c>
      <c r="CH753" s="26" t="str">
        <f t="shared" si="1235"/>
        <v/>
      </c>
      <c r="CI753" s="26" t="str">
        <f t="shared" si="1236"/>
        <v/>
      </c>
      <c r="CJ753" s="65" t="str">
        <f t="shared" si="1237"/>
        <v/>
      </c>
      <c r="CK753" s="65" t="str">
        <f t="shared" si="1238"/>
        <v/>
      </c>
      <c r="CL753" s="64" t="str">
        <f t="shared" si="1239"/>
        <v/>
      </c>
      <c r="CM753" s="64" t="str">
        <f t="shared" si="1240"/>
        <v/>
      </c>
      <c r="CN753" s="65" t="str">
        <f t="shared" si="1241"/>
        <v/>
      </c>
      <c r="CP753" s="63" t="str">
        <f>IF(BH753="","",MAX($CP$3:CP752)+1)</f>
        <v/>
      </c>
      <c r="CQ753" s="24" t="str">
        <f t="shared" si="1242"/>
        <v/>
      </c>
      <c r="CR753" s="24" t="str">
        <f t="shared" si="1243"/>
        <v/>
      </c>
      <c r="CS753" s="24" t="str">
        <f t="shared" si="1244"/>
        <v/>
      </c>
      <c r="CT753" s="58" t="str">
        <f>IF(BO753="","",COUNTIF($BO$3:BO753,BO753)&amp;"@"&amp;BO753)</f>
        <v/>
      </c>
      <c r="CU753" s="16" t="str">
        <f t="shared" si="1182"/>
        <v/>
      </c>
      <c r="CV753" s="63" t="str">
        <f t="shared" si="1245"/>
        <v/>
      </c>
      <c r="CW753" s="16" t="str">
        <f t="shared" si="1246"/>
        <v/>
      </c>
      <c r="CX753" s="16" t="str">
        <f t="shared" si="1247"/>
        <v/>
      </c>
      <c r="CY753" s="16" t="str">
        <f t="shared" si="1248"/>
        <v/>
      </c>
      <c r="CZ753" s="85" t="str">
        <f t="shared" si="1249"/>
        <v/>
      </c>
      <c r="DA753" s="16" t="str">
        <f t="shared" si="1250"/>
        <v/>
      </c>
      <c r="DB753" s="16" t="str">
        <f t="shared" si="1251"/>
        <v/>
      </c>
      <c r="DC753" s="28" t="str">
        <f>IF(CP753="","",$DC$1&amp;(INDEX(価格設定!D$1:XFD$3,ROW(価格設定!$D$3),MATCH($AW753,価格設定!D$1:XFD$1,1))*100)&amp;"%")</f>
        <v/>
      </c>
      <c r="DD753" s="28" t="str">
        <f>IF(CP753="","",$DD$1&amp;(INDEX(価格設定!D$1:XFD$3,ROW(価格設定!$D$2),MATCH($AW753,価格設定!D$1:XFD$1,1))*100)&amp;"%")</f>
        <v/>
      </c>
      <c r="DE753" s="29" t="str">
        <f t="shared" si="1252"/>
        <v/>
      </c>
      <c r="DG753" s="58" t="str">
        <f t="shared" si="1253"/>
        <v/>
      </c>
      <c r="DH753" s="58" t="str">
        <f t="shared" si="1254"/>
        <v/>
      </c>
      <c r="DI753" s="58" t="str">
        <f t="shared" si="1255"/>
        <v/>
      </c>
      <c r="DJ753" s="85" t="str">
        <f t="shared" si="1256"/>
        <v/>
      </c>
      <c r="DL753" s="58" t="str">
        <f>IF(COUNTIF(DG$3:DG$1048576,DG753)=COUNTIF($DG$3:$DG753,DG753),DG753,"")</f>
        <v/>
      </c>
      <c r="DM753" s="85" t="str">
        <f t="shared" si="1257"/>
        <v/>
      </c>
      <c r="DN753" s="85" t="str">
        <f t="shared" si="1183"/>
        <v/>
      </c>
      <c r="DO753" s="85" t="str">
        <f t="shared" si="1183"/>
        <v/>
      </c>
      <c r="DP753" s="303"/>
      <c r="DQ753" s="17" t="str">
        <f t="shared" si="1184"/>
        <v/>
      </c>
      <c r="DR753" s="17" t="str">
        <f t="shared" si="1185"/>
        <v/>
      </c>
      <c r="DS753" s="17" t="str">
        <f t="shared" si="1186"/>
        <v/>
      </c>
      <c r="DU753" s="16" t="str">
        <f t="shared" si="1258"/>
        <v/>
      </c>
      <c r="DV753" s="16" t="str">
        <f>IF(DU753="","",COUNT($DU$3:DU753))</f>
        <v/>
      </c>
      <c r="DW753" s="16" t="str">
        <f t="shared" si="1259"/>
        <v/>
      </c>
      <c r="DX753" s="16" t="str">
        <f t="shared" si="1260"/>
        <v/>
      </c>
      <c r="DY753" s="16" t="str">
        <f>IF(DZ753="","",COUNTIF(DZ$3:DZ753,DZ753))</f>
        <v/>
      </c>
      <c r="DZ753" s="16" t="str">
        <f t="shared" si="1261"/>
        <v/>
      </c>
      <c r="EA753" s="16" t="str">
        <f t="shared" si="1262"/>
        <v/>
      </c>
      <c r="EB753" s="16" t="str">
        <f t="shared" si="1263"/>
        <v/>
      </c>
      <c r="EC753" s="16" t="str">
        <f t="shared" si="1264"/>
        <v/>
      </c>
      <c r="ED753" s="16" t="str">
        <f t="shared" si="1265"/>
        <v/>
      </c>
      <c r="EE753" s="16" t="str">
        <f t="shared" si="1266"/>
        <v/>
      </c>
      <c r="EF753" s="16" t="str">
        <f t="shared" si="1267"/>
        <v/>
      </c>
      <c r="EG753" s="16" t="str">
        <f t="shared" si="1268"/>
        <v/>
      </c>
      <c r="EH753" s="16" t="str">
        <f t="shared" si="1269"/>
        <v/>
      </c>
      <c r="EI753" s="16" t="str">
        <f t="shared" si="1270"/>
        <v/>
      </c>
      <c r="EJ753" s="16" t="str">
        <f t="shared" si="1271"/>
        <v/>
      </c>
      <c r="EK753" s="16" t="str">
        <f t="shared" si="1272"/>
        <v/>
      </c>
      <c r="EL753" s="58" t="str">
        <f t="shared" si="1273"/>
        <v/>
      </c>
      <c r="EM753" s="58" t="str">
        <f>IF(OR($DZ753="",CR753=""),IF($EL753="","",$EL753),IF(OR(CR753="なし",CR753=0),領収書!$H$1,CR753))</f>
        <v/>
      </c>
      <c r="EN753" s="58" t="str">
        <f>IF(OR($DZ753="",CS753=""),IF($EL753="","",$EL753),IF(OR(CS753="なし",CS753=0),入力!$EN$1,CS753))</f>
        <v/>
      </c>
      <c r="EO753" s="63" t="str">
        <f t="shared" si="1274"/>
        <v/>
      </c>
      <c r="EP753" s="63" t="str">
        <f t="shared" si="1275"/>
        <v/>
      </c>
      <c r="ER753" s="16" t="str">
        <f>IF(AND(COUNTIF($ET$3:ET753,ET753)=1,ET753&lt;&gt;""),MAX($ER$3:ER752)+1,"")</f>
        <v/>
      </c>
      <c r="ES753" s="16" t="str">
        <f>IF(価格設定!B755="","",価格設定!B755)</f>
        <v/>
      </c>
      <c r="ET753" s="16" t="str">
        <f>IF(価格設定!C755="","",価格設定!C755)</f>
        <v/>
      </c>
      <c r="EV753" s="16" t="str">
        <f t="shared" si="1187"/>
        <v/>
      </c>
      <c r="EW753" s="16" t="str">
        <f t="shared" si="1276"/>
        <v/>
      </c>
    </row>
    <row r="754" spans="1:153" ht="30" customHeight="1" x14ac:dyDescent="0.2">
      <c r="A754" s="225"/>
      <c r="B754" s="212"/>
      <c r="C754" s="221"/>
      <c r="D754" s="164"/>
      <c r="E754" s="165"/>
      <c r="F754" s="166"/>
      <c r="G754" s="167"/>
      <c r="H754" s="179"/>
      <c r="I754" s="306"/>
      <c r="J754" s="169"/>
      <c r="K754" s="179"/>
      <c r="L754" s="186"/>
      <c r="M754" s="186"/>
      <c r="N754" s="168"/>
      <c r="O754" s="170"/>
      <c r="P754" s="212"/>
      <c r="Q754" s="179" t="str">
        <f>IFERROR(IF(H754="","",IFERROR(INDEX(価格設定!$B$5:$B$1048576,MATCH(H754,価格設定!$B$5:$B$1048576,0),0),INDEX(価格設定!$B$5:$B$1048576,MATCH("*"&amp;H754&amp;"*",価格設定!$B$5:$B$1048576,0),0))),H754)</f>
        <v/>
      </c>
      <c r="R754" s="250" t="str">
        <f>IFERROR(IF(Q754="",IF(K754="","",K754),IF(K754="",IF(INDEX(価格設定!$C$5:$C$1048576,MATCH(Q754,価格設定!$B$5:$B$1048576,0),0)=0,"",INDEX(価格設定!$C$5:$C$1048576,MATCH(Q754,価格設定!$B$5:$B$1048576,0),0)),IF(K754="なし","",K754))),"")</f>
        <v/>
      </c>
      <c r="S754" s="308" t="str">
        <f t="shared" si="1188"/>
        <v/>
      </c>
      <c r="T754" s="126" t="str">
        <f>IFERROR(IF(J754="",IF(INDEX(価格設定!$E$5:$R$1048576,MATCH($Q754,価格設定!B$5:B$1048576,0),MATCH($AW754,価格設定!E$1:X$1,1))=0,"",INDEX(価格設定!$E$5:$R$1048576,MATCH($Q754,価格設定!B$5:B$1048576,0),MATCH($AW754,価格設定!E$1:X$1,1))),J754),"")</f>
        <v/>
      </c>
      <c r="U754" s="126" t="str">
        <f t="shared" si="1189"/>
        <v/>
      </c>
      <c r="V754" s="132" t="str">
        <f t="shared" si="1190"/>
        <v/>
      </c>
      <c r="W754" s="127" t="str">
        <f>IFERROR(IF(OR(T754="",T754&lt;0),"",IFERROR(INDEX(価格設定!E$2:X$3,IF(AND(K754=$K$1,$K$1&lt;&gt;""),ROW(価格設定!$D$3)-1,MATCH(INDEX(価格設定!$D$5:$D$1048576,MATCH(Q754,価格設定!$B$5:$B$1048576,0),0),価格設定!$D$2:$D$3,0)),MATCH($AW754,価格設定!E$1:X$1,1)),INDEX(価格設定!E$2:X$2,0,MATCH($AW754,価格設定!E$1:X$1,1)))),"")</f>
        <v/>
      </c>
      <c r="X754" s="126" t="str">
        <f t="shared" si="1181"/>
        <v/>
      </c>
      <c r="Y754" s="128" t="str">
        <f t="shared" si="1191"/>
        <v/>
      </c>
      <c r="Z754" s="126" t="str">
        <f t="shared" si="1192"/>
        <v/>
      </c>
      <c r="AA754" s="129" t="str">
        <f t="shared" si="1193"/>
        <v/>
      </c>
      <c r="AB754" s="126" t="str">
        <f t="shared" si="1194"/>
        <v/>
      </c>
      <c r="AC754" s="280" t="str">
        <f t="shared" si="1195"/>
        <v/>
      </c>
      <c r="AD754" s="15"/>
      <c r="AE754" s="204" t="str">
        <f>IF(AF754="","",COUNT($AF$3:AF754))</f>
        <v/>
      </c>
      <c r="AF754" s="206" t="str">
        <f t="shared" si="1196"/>
        <v/>
      </c>
      <c r="AG754" s="204" t="str">
        <f t="shared" si="1197"/>
        <v/>
      </c>
      <c r="AH754" s="204" t="str">
        <f t="shared" si="1198"/>
        <v/>
      </c>
      <c r="AI754" s="287"/>
      <c r="AJ754" s="15"/>
      <c r="AK754" s="138" t="str">
        <f t="shared" si="1199"/>
        <v/>
      </c>
      <c r="AL754" s="131" t="str">
        <f t="shared" si="1200"/>
        <v/>
      </c>
      <c r="AM754" s="131" t="str">
        <f t="shared" si="1201"/>
        <v/>
      </c>
      <c r="AN754" s="313" t="str">
        <f t="shared" si="1202"/>
        <v/>
      </c>
      <c r="AO754" s="316" t="str">
        <f t="shared" si="1203"/>
        <v/>
      </c>
      <c r="AP754" s="18"/>
      <c r="AQ754" s="3" t="str">
        <f>IF(F754="","",MAX($AQ$3:AQ753)+1)</f>
        <v/>
      </c>
      <c r="AR754" s="3" t="str">
        <f>IF(OR(AQ754="",BB754=""),"",MAX($AR$3:AR753)+1)</f>
        <v/>
      </c>
      <c r="AS754" s="3" t="str">
        <f>IF(CQ754="","",RANK(CQ754,CQ$3:CQ$1048576,1)+COUNTIF($CQ$3:CQ754,CQ754)-1)</f>
        <v/>
      </c>
      <c r="AT754" s="21" t="str">
        <f>IF(C754="",IF(OR(AND($H754&lt;&gt;"",C754=""),AND($F753=$F754,$AZ754&lt;&gt;""),COUNTA($H$3:$H$1048576,#REF!,$F$3:$F$1048576)&gt;COUNTA($H$3:$H754,#REF!,$F$3:$F754),$AZ754&lt;&gt;""),INDEX(AT$3:AT$1048576,MATCH(MAX($AQ$3:$AQ753),$AQ$3:$AQ$1048576,0),0),""),C754)</f>
        <v/>
      </c>
      <c r="AU754" s="21" t="str">
        <f>IF(D754="",IF(OR(AND($H754&lt;&gt;"",D754=""),AND($F753=$F754,$AZ754&lt;&gt;""),COUNTA($H$3:$H$1048576,#REF!,$F$3:$F$1048576)&gt;COUNTA($H$3:$H754,#REF!,$F$3:$F754),$AZ754&lt;&gt;""),INDEX(AU$3:AU$1048576,MATCH(MAX($AQ$3:$AQ753),$AQ$3:$AQ$1048576,0),0),""),D754)</f>
        <v/>
      </c>
      <c r="AV754" s="21" t="str">
        <f>IF(E754="",IF(OR(AND($H754&lt;&gt;"",E754=""),AND($F753=$F754,$AZ754&lt;&gt;""),COUNTA($H$3:$H$1048576,#REF!,$F$3:$F$1048576)&gt;COUNTA($H$3:$H754,#REF!,$F$3:$F754),$AZ754&lt;&gt;""),INDEX(AV$3:AV$1048576,MATCH(MAX($AQ$3:$AQ753),$AQ$3:$AQ$1048576,0),0),""),E754)</f>
        <v/>
      </c>
      <c r="AW754" s="24" t="str">
        <f t="shared" si="1204"/>
        <v/>
      </c>
      <c r="AX754" s="13" t="str">
        <f t="shared" si="1205"/>
        <v/>
      </c>
      <c r="AY754" s="4" t="str">
        <f t="shared" si="1206"/>
        <v/>
      </c>
      <c r="AZ754" s="4" t="str">
        <f>IF(AX754="",IF(OR(AND(H754&lt;&gt;"",F754=""),COUNTA($H$3:$H$1048576)&gt;COUNTA($H$3:$H754)),INDEX(AX$3:AX754,MATCH(MAX($AQ$3:AQ754),AQ$3:AQ754,0),0),""),AX754)</f>
        <v/>
      </c>
      <c r="BA754" s="4" t="str">
        <f>IF(AY754="",IF(AND(H754&lt;&gt;"",F754=""),INDEX(AY$3:AY754,MATCH(MAX($AQ$3:AQ754),AQ$3:AQ754,0),0),""),AY754)</f>
        <v/>
      </c>
      <c r="BB754" s="82" t="str">
        <f>IF(BC754="","",RANK(BC754,BC$3:BC$1048576,1)+COUNTIF($BC$3:BC754,BC754)-1)</f>
        <v/>
      </c>
      <c r="BC754" s="139" t="str">
        <f t="shared" si="1207"/>
        <v/>
      </c>
      <c r="BD754" s="46" t="str">
        <f t="shared" si="1208"/>
        <v/>
      </c>
      <c r="BE754" s="46" t="str">
        <f t="shared" si="1209"/>
        <v/>
      </c>
      <c r="BF754" s="46" t="str">
        <f t="shared" si="1210"/>
        <v/>
      </c>
      <c r="BG754" s="4" t="str">
        <f t="shared" si="1211"/>
        <v/>
      </c>
      <c r="BH754" s="180" t="str">
        <f t="shared" si="1212"/>
        <v/>
      </c>
      <c r="BI754" s="16" t="str">
        <f t="shared" si="1213"/>
        <v/>
      </c>
      <c r="BJ754" s="52" t="str">
        <f>IF(BI754="","",IF(W754="","",IF(AND(K754=$K$1,$K$1&lt;&gt;""),$BT$2,IFERROR(IF(INDEX(価格設定!$D$5:$D$1048576,MATCH(Q754,価格設定!$B$5:$B$1048576,0),0)=価格設定!$D$3,$BT$2,$BS$2),$BS$2))))</f>
        <v/>
      </c>
      <c r="BK754" s="16" t="str">
        <f>IF(BI754="","",IF(COUNTIF($BI$3:BI754,BI754)=1,1,IF(AND(BI753=BI754,BH754=""),BK753,COUNTIF($BH$3:BH754,BH754))))</f>
        <v/>
      </c>
      <c r="BL754" s="52" t="str">
        <f t="shared" si="1214"/>
        <v/>
      </c>
      <c r="BM754" s="52" t="str">
        <f t="shared" si="1215"/>
        <v/>
      </c>
      <c r="BN754" s="119" t="str">
        <f t="shared" si="1216"/>
        <v/>
      </c>
      <c r="BO754" s="119" t="str">
        <f t="shared" si="1217"/>
        <v/>
      </c>
      <c r="BP754" s="17" t="str">
        <f t="shared" si="1218"/>
        <v/>
      </c>
      <c r="BQ754" s="17" t="str">
        <f t="shared" si="1219"/>
        <v/>
      </c>
      <c r="BR754" s="17" t="str">
        <f>IF(OR(BP754="",COUNTIF($BO$3:BO754,BO754)&lt;&gt;1),"",SUMIF(BO$3:BO$1048576,BO754,BP$3:BP$1048576))</f>
        <v/>
      </c>
      <c r="BS754" s="17" t="str">
        <f t="shared" si="1220"/>
        <v/>
      </c>
      <c r="BT754" s="17" t="str">
        <f t="shared" si="1221"/>
        <v/>
      </c>
      <c r="BU754" s="17" t="str">
        <f t="shared" si="1222"/>
        <v/>
      </c>
      <c r="BV754" s="24" t="str">
        <f t="shared" si="1223"/>
        <v/>
      </c>
      <c r="BW754" s="24" t="str">
        <f t="shared" si="1224"/>
        <v/>
      </c>
      <c r="BX754" s="24" t="str">
        <f t="shared" si="1225"/>
        <v/>
      </c>
      <c r="BY754" s="26" t="str">
        <f t="shared" si="1226"/>
        <v/>
      </c>
      <c r="BZ754" s="26" t="str">
        <f t="shared" si="1227"/>
        <v/>
      </c>
      <c r="CA754" s="26" t="str">
        <f t="shared" si="1228"/>
        <v/>
      </c>
      <c r="CB754" s="66" t="str">
        <f t="shared" si="1229"/>
        <v/>
      </c>
      <c r="CC754" s="65" t="str">
        <f t="shared" si="1230"/>
        <v/>
      </c>
      <c r="CD754" s="26" t="str">
        <f t="shared" si="1231"/>
        <v/>
      </c>
      <c r="CE754" s="26" t="str">
        <f t="shared" si="1232"/>
        <v/>
      </c>
      <c r="CF754" s="193" t="str">
        <f t="shared" si="1233"/>
        <v/>
      </c>
      <c r="CG754" s="193" t="str">
        <f t="shared" si="1234"/>
        <v/>
      </c>
      <c r="CH754" s="26" t="str">
        <f t="shared" si="1235"/>
        <v/>
      </c>
      <c r="CI754" s="26" t="str">
        <f t="shared" si="1236"/>
        <v/>
      </c>
      <c r="CJ754" s="65" t="str">
        <f t="shared" si="1237"/>
        <v/>
      </c>
      <c r="CK754" s="65" t="str">
        <f t="shared" si="1238"/>
        <v/>
      </c>
      <c r="CL754" s="64" t="str">
        <f t="shared" si="1239"/>
        <v/>
      </c>
      <c r="CM754" s="64" t="str">
        <f t="shared" si="1240"/>
        <v/>
      </c>
      <c r="CN754" s="65" t="str">
        <f t="shared" si="1241"/>
        <v/>
      </c>
      <c r="CP754" s="63" t="str">
        <f>IF(BH754="","",MAX($CP$3:CP753)+1)</f>
        <v/>
      </c>
      <c r="CQ754" s="24" t="str">
        <f t="shared" si="1242"/>
        <v/>
      </c>
      <c r="CR754" s="24" t="str">
        <f t="shared" si="1243"/>
        <v/>
      </c>
      <c r="CS754" s="24" t="str">
        <f t="shared" si="1244"/>
        <v/>
      </c>
      <c r="CT754" s="58" t="str">
        <f>IF(BO754="","",COUNTIF($BO$3:BO754,BO754)&amp;"@"&amp;BO754)</f>
        <v/>
      </c>
      <c r="CU754" s="16" t="str">
        <f t="shared" si="1182"/>
        <v/>
      </c>
      <c r="CV754" s="63" t="str">
        <f t="shared" si="1245"/>
        <v/>
      </c>
      <c r="CW754" s="16" t="str">
        <f t="shared" si="1246"/>
        <v/>
      </c>
      <c r="CX754" s="16" t="str">
        <f t="shared" si="1247"/>
        <v/>
      </c>
      <c r="CY754" s="16" t="str">
        <f t="shared" si="1248"/>
        <v/>
      </c>
      <c r="CZ754" s="85" t="str">
        <f t="shared" si="1249"/>
        <v/>
      </c>
      <c r="DA754" s="16" t="str">
        <f t="shared" si="1250"/>
        <v/>
      </c>
      <c r="DB754" s="16" t="str">
        <f t="shared" si="1251"/>
        <v/>
      </c>
      <c r="DC754" s="28" t="str">
        <f>IF(CP754="","",$DC$1&amp;(INDEX(価格設定!D$1:XFD$3,ROW(価格設定!$D$3),MATCH($AW754,価格設定!D$1:XFD$1,1))*100)&amp;"%")</f>
        <v/>
      </c>
      <c r="DD754" s="28" t="str">
        <f>IF(CP754="","",$DD$1&amp;(INDEX(価格設定!D$1:XFD$3,ROW(価格設定!$D$2),MATCH($AW754,価格設定!D$1:XFD$1,1))*100)&amp;"%")</f>
        <v/>
      </c>
      <c r="DE754" s="29" t="str">
        <f t="shared" si="1252"/>
        <v/>
      </c>
      <c r="DG754" s="58" t="str">
        <f t="shared" si="1253"/>
        <v/>
      </c>
      <c r="DH754" s="58" t="str">
        <f t="shared" si="1254"/>
        <v/>
      </c>
      <c r="DI754" s="58" t="str">
        <f t="shared" si="1255"/>
        <v/>
      </c>
      <c r="DJ754" s="85" t="str">
        <f t="shared" si="1256"/>
        <v/>
      </c>
      <c r="DL754" s="58" t="str">
        <f>IF(COUNTIF(DG$3:DG$1048576,DG754)=COUNTIF($DG$3:$DG754,DG754),DG754,"")</f>
        <v/>
      </c>
      <c r="DM754" s="85" t="str">
        <f t="shared" si="1257"/>
        <v/>
      </c>
      <c r="DN754" s="85" t="str">
        <f t="shared" si="1183"/>
        <v/>
      </c>
      <c r="DO754" s="85" t="str">
        <f t="shared" si="1183"/>
        <v/>
      </c>
      <c r="DP754" s="303"/>
      <c r="DQ754" s="17" t="str">
        <f t="shared" si="1184"/>
        <v/>
      </c>
      <c r="DR754" s="17" t="str">
        <f t="shared" si="1185"/>
        <v/>
      </c>
      <c r="DS754" s="17" t="str">
        <f t="shared" si="1186"/>
        <v/>
      </c>
      <c r="DU754" s="16" t="str">
        <f t="shared" si="1258"/>
        <v/>
      </c>
      <c r="DV754" s="16" t="str">
        <f>IF(DU754="","",COUNT($DU$3:DU754))</f>
        <v/>
      </c>
      <c r="DW754" s="16" t="str">
        <f t="shared" si="1259"/>
        <v/>
      </c>
      <c r="DX754" s="16" t="str">
        <f t="shared" si="1260"/>
        <v/>
      </c>
      <c r="DY754" s="16" t="str">
        <f>IF(DZ754="","",COUNTIF(DZ$3:DZ754,DZ754))</f>
        <v/>
      </c>
      <c r="DZ754" s="16" t="str">
        <f t="shared" si="1261"/>
        <v/>
      </c>
      <c r="EA754" s="16" t="str">
        <f t="shared" si="1262"/>
        <v/>
      </c>
      <c r="EB754" s="16" t="str">
        <f t="shared" si="1263"/>
        <v/>
      </c>
      <c r="EC754" s="16" t="str">
        <f t="shared" si="1264"/>
        <v/>
      </c>
      <c r="ED754" s="16" t="str">
        <f t="shared" si="1265"/>
        <v/>
      </c>
      <c r="EE754" s="16" t="str">
        <f t="shared" si="1266"/>
        <v/>
      </c>
      <c r="EF754" s="16" t="str">
        <f t="shared" si="1267"/>
        <v/>
      </c>
      <c r="EG754" s="16" t="str">
        <f t="shared" si="1268"/>
        <v/>
      </c>
      <c r="EH754" s="16" t="str">
        <f t="shared" si="1269"/>
        <v/>
      </c>
      <c r="EI754" s="16" t="str">
        <f t="shared" si="1270"/>
        <v/>
      </c>
      <c r="EJ754" s="16" t="str">
        <f t="shared" si="1271"/>
        <v/>
      </c>
      <c r="EK754" s="16" t="str">
        <f t="shared" si="1272"/>
        <v/>
      </c>
      <c r="EL754" s="58" t="str">
        <f t="shared" si="1273"/>
        <v/>
      </c>
      <c r="EM754" s="58" t="str">
        <f>IF(OR($DZ754="",CR754=""),IF($EL754="","",$EL754),IF(OR(CR754="なし",CR754=0),領収書!$H$1,CR754))</f>
        <v/>
      </c>
      <c r="EN754" s="58" t="str">
        <f>IF(OR($DZ754="",CS754=""),IF($EL754="","",$EL754),IF(OR(CS754="なし",CS754=0),入力!$EN$1,CS754))</f>
        <v/>
      </c>
      <c r="EO754" s="63" t="str">
        <f t="shared" si="1274"/>
        <v/>
      </c>
      <c r="EP754" s="63" t="str">
        <f t="shared" si="1275"/>
        <v/>
      </c>
      <c r="ER754" s="16" t="str">
        <f>IF(AND(COUNTIF($ET$3:ET754,ET754)=1,ET754&lt;&gt;""),MAX($ER$3:ER753)+1,"")</f>
        <v/>
      </c>
      <c r="ES754" s="16" t="str">
        <f>IF(価格設定!B756="","",価格設定!B756)</f>
        <v/>
      </c>
      <c r="ET754" s="16" t="str">
        <f>IF(価格設定!C756="","",価格設定!C756)</f>
        <v/>
      </c>
      <c r="EV754" s="16" t="str">
        <f t="shared" si="1187"/>
        <v/>
      </c>
      <c r="EW754" s="16" t="str">
        <f t="shared" si="1276"/>
        <v/>
      </c>
    </row>
    <row r="755" spans="1:153" ht="30" customHeight="1" x14ac:dyDescent="0.2">
      <c r="A755" s="225"/>
      <c r="B755" s="212"/>
      <c r="C755" s="221"/>
      <c r="D755" s="164"/>
      <c r="E755" s="165"/>
      <c r="F755" s="166"/>
      <c r="G755" s="167"/>
      <c r="H755" s="179"/>
      <c r="I755" s="306"/>
      <c r="J755" s="169"/>
      <c r="K755" s="179"/>
      <c r="L755" s="186"/>
      <c r="M755" s="186"/>
      <c r="N755" s="168"/>
      <c r="O755" s="170"/>
      <c r="P755" s="212"/>
      <c r="Q755" s="179" t="str">
        <f>IFERROR(IF(H755="","",IFERROR(INDEX(価格設定!$B$5:$B$1048576,MATCH(H755,価格設定!$B$5:$B$1048576,0),0),INDEX(価格設定!$B$5:$B$1048576,MATCH("*"&amp;H755&amp;"*",価格設定!$B$5:$B$1048576,0),0))),H755)</f>
        <v/>
      </c>
      <c r="R755" s="250" t="str">
        <f>IFERROR(IF(Q755="",IF(K755="","",K755),IF(K755="",IF(INDEX(価格設定!$C$5:$C$1048576,MATCH(Q755,価格設定!$B$5:$B$1048576,0),0)=0,"",INDEX(価格設定!$C$5:$C$1048576,MATCH(Q755,価格設定!$B$5:$B$1048576,0),0)),IF(K755="なし","",K755))),"")</f>
        <v/>
      </c>
      <c r="S755" s="308" t="str">
        <f t="shared" si="1188"/>
        <v/>
      </c>
      <c r="T755" s="126" t="str">
        <f>IFERROR(IF(J755="",IF(INDEX(価格設定!$E$5:$R$1048576,MATCH($Q755,価格設定!B$5:B$1048576,0),MATCH($AW755,価格設定!E$1:X$1,1))=0,"",INDEX(価格設定!$E$5:$R$1048576,MATCH($Q755,価格設定!B$5:B$1048576,0),MATCH($AW755,価格設定!E$1:X$1,1))),J755),"")</f>
        <v/>
      </c>
      <c r="U755" s="126" t="str">
        <f t="shared" si="1189"/>
        <v/>
      </c>
      <c r="V755" s="132" t="str">
        <f t="shared" si="1190"/>
        <v/>
      </c>
      <c r="W755" s="127" t="str">
        <f>IFERROR(IF(OR(T755="",T755&lt;0),"",IFERROR(INDEX(価格設定!E$2:X$3,IF(AND(K755=$K$1,$K$1&lt;&gt;""),ROW(価格設定!$D$3)-1,MATCH(INDEX(価格設定!$D$5:$D$1048576,MATCH(Q755,価格設定!$B$5:$B$1048576,0),0),価格設定!$D$2:$D$3,0)),MATCH($AW755,価格設定!E$1:X$1,1)),INDEX(価格設定!E$2:X$2,0,MATCH($AW755,価格設定!E$1:X$1,1)))),"")</f>
        <v/>
      </c>
      <c r="X755" s="126" t="str">
        <f t="shared" si="1181"/>
        <v/>
      </c>
      <c r="Y755" s="128" t="str">
        <f t="shared" si="1191"/>
        <v/>
      </c>
      <c r="Z755" s="126" t="str">
        <f t="shared" si="1192"/>
        <v/>
      </c>
      <c r="AA755" s="129" t="str">
        <f t="shared" si="1193"/>
        <v/>
      </c>
      <c r="AB755" s="126" t="str">
        <f t="shared" si="1194"/>
        <v/>
      </c>
      <c r="AC755" s="280" t="str">
        <f t="shared" si="1195"/>
        <v/>
      </c>
      <c r="AD755" s="15"/>
      <c r="AE755" s="204" t="str">
        <f>IF(AF755="","",COUNT($AF$3:AF755))</f>
        <v/>
      </c>
      <c r="AF755" s="206" t="str">
        <f t="shared" si="1196"/>
        <v/>
      </c>
      <c r="AG755" s="204" t="str">
        <f t="shared" si="1197"/>
        <v/>
      </c>
      <c r="AH755" s="204" t="str">
        <f t="shared" si="1198"/>
        <v/>
      </c>
      <c r="AI755" s="287"/>
      <c r="AJ755" s="15"/>
      <c r="AK755" s="138" t="str">
        <f t="shared" si="1199"/>
        <v/>
      </c>
      <c r="AL755" s="131" t="str">
        <f t="shared" si="1200"/>
        <v/>
      </c>
      <c r="AM755" s="131" t="str">
        <f t="shared" si="1201"/>
        <v/>
      </c>
      <c r="AN755" s="313" t="str">
        <f t="shared" si="1202"/>
        <v/>
      </c>
      <c r="AO755" s="316" t="str">
        <f t="shared" si="1203"/>
        <v/>
      </c>
      <c r="AP755" s="18"/>
      <c r="AQ755" s="3" t="str">
        <f>IF(F755="","",MAX($AQ$3:AQ754)+1)</f>
        <v/>
      </c>
      <c r="AR755" s="3" t="str">
        <f>IF(OR(AQ755="",BB755=""),"",MAX($AR$3:AR754)+1)</f>
        <v/>
      </c>
      <c r="AS755" s="3" t="str">
        <f>IF(CQ755="","",RANK(CQ755,CQ$3:CQ$1048576,1)+COUNTIF($CQ$3:CQ755,CQ755)-1)</f>
        <v/>
      </c>
      <c r="AT755" s="21" t="str">
        <f>IF(C755="",IF(OR(AND($H755&lt;&gt;"",C755=""),AND($F754=$F755,$AZ755&lt;&gt;""),COUNTA($H$3:$H$1048576,#REF!,$F$3:$F$1048576)&gt;COUNTA($H$3:$H755,#REF!,$F$3:$F755),$AZ755&lt;&gt;""),INDEX(AT$3:AT$1048576,MATCH(MAX($AQ$3:$AQ754),$AQ$3:$AQ$1048576,0),0),""),C755)</f>
        <v/>
      </c>
      <c r="AU755" s="21" t="str">
        <f>IF(D755="",IF(OR(AND($H755&lt;&gt;"",D755=""),AND($F754=$F755,$AZ755&lt;&gt;""),COUNTA($H$3:$H$1048576,#REF!,$F$3:$F$1048576)&gt;COUNTA($H$3:$H755,#REF!,$F$3:$F755),$AZ755&lt;&gt;""),INDEX(AU$3:AU$1048576,MATCH(MAX($AQ$3:$AQ754),$AQ$3:$AQ$1048576,0),0),""),D755)</f>
        <v/>
      </c>
      <c r="AV755" s="21" t="str">
        <f>IF(E755="",IF(OR(AND($H755&lt;&gt;"",E755=""),AND($F754=$F755,$AZ755&lt;&gt;""),COUNTA($H$3:$H$1048576,#REF!,$F$3:$F$1048576)&gt;COUNTA($H$3:$H755,#REF!,$F$3:$F755),$AZ755&lt;&gt;""),INDEX(AV$3:AV$1048576,MATCH(MAX($AQ$3:$AQ754),$AQ$3:$AQ$1048576,0),0),""),E755)</f>
        <v/>
      </c>
      <c r="AW755" s="24" t="str">
        <f t="shared" si="1204"/>
        <v/>
      </c>
      <c r="AX755" s="13" t="str">
        <f t="shared" si="1205"/>
        <v/>
      </c>
      <c r="AY755" s="4" t="str">
        <f t="shared" si="1206"/>
        <v/>
      </c>
      <c r="AZ755" s="4" t="str">
        <f>IF(AX755="",IF(OR(AND(H755&lt;&gt;"",F755=""),COUNTA($H$3:$H$1048576)&gt;COUNTA($H$3:$H755)),INDEX(AX$3:AX755,MATCH(MAX($AQ$3:AQ755),AQ$3:AQ755,0),0),""),AX755)</f>
        <v/>
      </c>
      <c r="BA755" s="4" t="str">
        <f>IF(AY755="",IF(AND(H755&lt;&gt;"",F755=""),INDEX(AY$3:AY755,MATCH(MAX($AQ$3:AQ755),AQ$3:AQ755,0),0),""),AY755)</f>
        <v/>
      </c>
      <c r="BB755" s="82" t="str">
        <f>IF(BC755="","",RANK(BC755,BC$3:BC$1048576,1)+COUNTIF($BC$3:BC755,BC755)-1)</f>
        <v/>
      </c>
      <c r="BC755" s="139" t="str">
        <f t="shared" si="1207"/>
        <v/>
      </c>
      <c r="BD755" s="46" t="str">
        <f t="shared" si="1208"/>
        <v/>
      </c>
      <c r="BE755" s="46" t="str">
        <f t="shared" si="1209"/>
        <v/>
      </c>
      <c r="BF755" s="46" t="str">
        <f t="shared" si="1210"/>
        <v/>
      </c>
      <c r="BG755" s="4" t="str">
        <f t="shared" si="1211"/>
        <v/>
      </c>
      <c r="BH755" s="180" t="str">
        <f t="shared" si="1212"/>
        <v/>
      </c>
      <c r="BI755" s="16" t="str">
        <f t="shared" si="1213"/>
        <v/>
      </c>
      <c r="BJ755" s="52" t="str">
        <f>IF(BI755="","",IF(W755="","",IF(AND(K755=$K$1,$K$1&lt;&gt;""),$BT$2,IFERROR(IF(INDEX(価格設定!$D$5:$D$1048576,MATCH(Q755,価格設定!$B$5:$B$1048576,0),0)=価格設定!$D$3,$BT$2,$BS$2),$BS$2))))</f>
        <v/>
      </c>
      <c r="BK755" s="16" t="str">
        <f>IF(BI755="","",IF(COUNTIF($BI$3:BI755,BI755)=1,1,IF(AND(BI754=BI755,BH755=""),BK754,COUNTIF($BH$3:BH755,BH755))))</f>
        <v/>
      </c>
      <c r="BL755" s="52" t="str">
        <f t="shared" si="1214"/>
        <v/>
      </c>
      <c r="BM755" s="52" t="str">
        <f t="shared" si="1215"/>
        <v/>
      </c>
      <c r="BN755" s="119" t="str">
        <f t="shared" si="1216"/>
        <v/>
      </c>
      <c r="BO755" s="119" t="str">
        <f t="shared" si="1217"/>
        <v/>
      </c>
      <c r="BP755" s="17" t="str">
        <f t="shared" si="1218"/>
        <v/>
      </c>
      <c r="BQ755" s="17" t="str">
        <f t="shared" si="1219"/>
        <v/>
      </c>
      <c r="BR755" s="17" t="str">
        <f>IF(OR(BP755="",COUNTIF($BO$3:BO755,BO755)&lt;&gt;1),"",SUMIF(BO$3:BO$1048576,BO755,BP$3:BP$1048576))</f>
        <v/>
      </c>
      <c r="BS755" s="17" t="str">
        <f t="shared" si="1220"/>
        <v/>
      </c>
      <c r="BT755" s="17" t="str">
        <f t="shared" si="1221"/>
        <v/>
      </c>
      <c r="BU755" s="17" t="str">
        <f t="shared" si="1222"/>
        <v/>
      </c>
      <c r="BV755" s="24" t="str">
        <f t="shared" si="1223"/>
        <v/>
      </c>
      <c r="BW755" s="24" t="str">
        <f t="shared" si="1224"/>
        <v/>
      </c>
      <c r="BX755" s="24" t="str">
        <f t="shared" si="1225"/>
        <v/>
      </c>
      <c r="BY755" s="26" t="str">
        <f t="shared" si="1226"/>
        <v/>
      </c>
      <c r="BZ755" s="26" t="str">
        <f t="shared" si="1227"/>
        <v/>
      </c>
      <c r="CA755" s="26" t="str">
        <f t="shared" si="1228"/>
        <v/>
      </c>
      <c r="CB755" s="66" t="str">
        <f t="shared" si="1229"/>
        <v/>
      </c>
      <c r="CC755" s="65" t="str">
        <f t="shared" si="1230"/>
        <v/>
      </c>
      <c r="CD755" s="26" t="str">
        <f t="shared" si="1231"/>
        <v/>
      </c>
      <c r="CE755" s="26" t="str">
        <f t="shared" si="1232"/>
        <v/>
      </c>
      <c r="CF755" s="193" t="str">
        <f t="shared" si="1233"/>
        <v/>
      </c>
      <c r="CG755" s="193" t="str">
        <f t="shared" si="1234"/>
        <v/>
      </c>
      <c r="CH755" s="26" t="str">
        <f t="shared" si="1235"/>
        <v/>
      </c>
      <c r="CI755" s="26" t="str">
        <f t="shared" si="1236"/>
        <v/>
      </c>
      <c r="CJ755" s="65" t="str">
        <f t="shared" si="1237"/>
        <v/>
      </c>
      <c r="CK755" s="65" t="str">
        <f t="shared" si="1238"/>
        <v/>
      </c>
      <c r="CL755" s="64" t="str">
        <f t="shared" si="1239"/>
        <v/>
      </c>
      <c r="CM755" s="64" t="str">
        <f t="shared" si="1240"/>
        <v/>
      </c>
      <c r="CN755" s="65" t="str">
        <f t="shared" si="1241"/>
        <v/>
      </c>
      <c r="CP755" s="63" t="str">
        <f>IF(BH755="","",MAX($CP$3:CP754)+1)</f>
        <v/>
      </c>
      <c r="CQ755" s="24" t="str">
        <f t="shared" si="1242"/>
        <v/>
      </c>
      <c r="CR755" s="24" t="str">
        <f t="shared" si="1243"/>
        <v/>
      </c>
      <c r="CS755" s="24" t="str">
        <f t="shared" si="1244"/>
        <v/>
      </c>
      <c r="CT755" s="58" t="str">
        <f>IF(BO755="","",COUNTIF($BO$3:BO755,BO755)&amp;"@"&amp;BO755)</f>
        <v/>
      </c>
      <c r="CU755" s="16" t="str">
        <f t="shared" si="1182"/>
        <v/>
      </c>
      <c r="CV755" s="63" t="str">
        <f t="shared" si="1245"/>
        <v/>
      </c>
      <c r="CW755" s="16" t="str">
        <f t="shared" si="1246"/>
        <v/>
      </c>
      <c r="CX755" s="16" t="str">
        <f t="shared" si="1247"/>
        <v/>
      </c>
      <c r="CY755" s="16" t="str">
        <f t="shared" si="1248"/>
        <v/>
      </c>
      <c r="CZ755" s="85" t="str">
        <f t="shared" si="1249"/>
        <v/>
      </c>
      <c r="DA755" s="16" t="str">
        <f t="shared" si="1250"/>
        <v/>
      </c>
      <c r="DB755" s="16" t="str">
        <f t="shared" si="1251"/>
        <v/>
      </c>
      <c r="DC755" s="28" t="str">
        <f>IF(CP755="","",$DC$1&amp;(INDEX(価格設定!D$1:XFD$3,ROW(価格設定!$D$3),MATCH($AW755,価格設定!D$1:XFD$1,1))*100)&amp;"%")</f>
        <v/>
      </c>
      <c r="DD755" s="28" t="str">
        <f>IF(CP755="","",$DD$1&amp;(INDEX(価格設定!D$1:XFD$3,ROW(価格設定!$D$2),MATCH($AW755,価格設定!D$1:XFD$1,1))*100)&amp;"%")</f>
        <v/>
      </c>
      <c r="DE755" s="29" t="str">
        <f t="shared" si="1252"/>
        <v/>
      </c>
      <c r="DG755" s="58" t="str">
        <f t="shared" si="1253"/>
        <v/>
      </c>
      <c r="DH755" s="58" t="str">
        <f t="shared" si="1254"/>
        <v/>
      </c>
      <c r="DI755" s="58" t="str">
        <f t="shared" si="1255"/>
        <v/>
      </c>
      <c r="DJ755" s="85" t="str">
        <f t="shared" si="1256"/>
        <v/>
      </c>
      <c r="DL755" s="58" t="str">
        <f>IF(COUNTIF(DG$3:DG$1048576,DG755)=COUNTIF($DG$3:$DG755,DG755),DG755,"")</f>
        <v/>
      </c>
      <c r="DM755" s="85" t="str">
        <f t="shared" si="1257"/>
        <v/>
      </c>
      <c r="DN755" s="85" t="str">
        <f t="shared" si="1183"/>
        <v/>
      </c>
      <c r="DO755" s="85" t="str">
        <f t="shared" si="1183"/>
        <v/>
      </c>
      <c r="DP755" s="303"/>
      <c r="DQ755" s="17" t="str">
        <f t="shared" si="1184"/>
        <v/>
      </c>
      <c r="DR755" s="17" t="str">
        <f t="shared" si="1185"/>
        <v/>
      </c>
      <c r="DS755" s="17" t="str">
        <f t="shared" si="1186"/>
        <v/>
      </c>
      <c r="DU755" s="16" t="str">
        <f t="shared" si="1258"/>
        <v/>
      </c>
      <c r="DV755" s="16" t="str">
        <f>IF(DU755="","",COUNT($DU$3:DU755))</f>
        <v/>
      </c>
      <c r="DW755" s="16" t="str">
        <f t="shared" si="1259"/>
        <v/>
      </c>
      <c r="DX755" s="16" t="str">
        <f t="shared" si="1260"/>
        <v/>
      </c>
      <c r="DY755" s="16" t="str">
        <f>IF(DZ755="","",COUNTIF(DZ$3:DZ755,DZ755))</f>
        <v/>
      </c>
      <c r="DZ755" s="16" t="str">
        <f t="shared" si="1261"/>
        <v/>
      </c>
      <c r="EA755" s="16" t="str">
        <f t="shared" si="1262"/>
        <v/>
      </c>
      <c r="EB755" s="16" t="str">
        <f t="shared" si="1263"/>
        <v/>
      </c>
      <c r="EC755" s="16" t="str">
        <f t="shared" si="1264"/>
        <v/>
      </c>
      <c r="ED755" s="16" t="str">
        <f t="shared" si="1265"/>
        <v/>
      </c>
      <c r="EE755" s="16" t="str">
        <f t="shared" si="1266"/>
        <v/>
      </c>
      <c r="EF755" s="16" t="str">
        <f t="shared" si="1267"/>
        <v/>
      </c>
      <c r="EG755" s="16" t="str">
        <f t="shared" si="1268"/>
        <v/>
      </c>
      <c r="EH755" s="16" t="str">
        <f t="shared" si="1269"/>
        <v/>
      </c>
      <c r="EI755" s="16" t="str">
        <f t="shared" si="1270"/>
        <v/>
      </c>
      <c r="EJ755" s="16" t="str">
        <f t="shared" si="1271"/>
        <v/>
      </c>
      <c r="EK755" s="16" t="str">
        <f t="shared" si="1272"/>
        <v/>
      </c>
      <c r="EL755" s="58" t="str">
        <f t="shared" si="1273"/>
        <v/>
      </c>
      <c r="EM755" s="58" t="str">
        <f>IF(OR($DZ755="",CR755=""),IF($EL755="","",$EL755),IF(OR(CR755="なし",CR755=0),領収書!$H$1,CR755))</f>
        <v/>
      </c>
      <c r="EN755" s="58" t="str">
        <f>IF(OR($DZ755="",CS755=""),IF($EL755="","",$EL755),IF(OR(CS755="なし",CS755=0),入力!$EN$1,CS755))</f>
        <v/>
      </c>
      <c r="EO755" s="63" t="str">
        <f t="shared" si="1274"/>
        <v/>
      </c>
      <c r="EP755" s="63" t="str">
        <f t="shared" si="1275"/>
        <v/>
      </c>
      <c r="ER755" s="16" t="str">
        <f>IF(AND(COUNTIF($ET$3:ET755,ET755)=1,ET755&lt;&gt;""),MAX($ER$3:ER754)+1,"")</f>
        <v/>
      </c>
      <c r="ES755" s="16" t="str">
        <f>IF(価格設定!B757="","",価格設定!B757)</f>
        <v/>
      </c>
      <c r="ET755" s="16" t="str">
        <f>IF(価格設定!C757="","",価格設定!C757)</f>
        <v/>
      </c>
      <c r="EV755" s="16" t="str">
        <f t="shared" si="1187"/>
        <v/>
      </c>
      <c r="EW755" s="16" t="str">
        <f t="shared" si="1276"/>
        <v/>
      </c>
    </row>
    <row r="756" spans="1:153" ht="30" customHeight="1" x14ac:dyDescent="0.2">
      <c r="A756" s="225"/>
      <c r="B756" s="212"/>
      <c r="C756" s="221"/>
      <c r="D756" s="164"/>
      <c r="E756" s="165"/>
      <c r="F756" s="166"/>
      <c r="G756" s="167"/>
      <c r="H756" s="179"/>
      <c r="I756" s="306"/>
      <c r="J756" s="169"/>
      <c r="K756" s="179"/>
      <c r="L756" s="186"/>
      <c r="M756" s="186"/>
      <c r="N756" s="168"/>
      <c r="O756" s="170"/>
      <c r="P756" s="212"/>
      <c r="Q756" s="179" t="str">
        <f>IFERROR(IF(H756="","",IFERROR(INDEX(価格設定!$B$5:$B$1048576,MATCH(H756,価格設定!$B$5:$B$1048576,0),0),INDEX(価格設定!$B$5:$B$1048576,MATCH("*"&amp;H756&amp;"*",価格設定!$B$5:$B$1048576,0),0))),H756)</f>
        <v/>
      </c>
      <c r="R756" s="250" t="str">
        <f>IFERROR(IF(Q756="",IF(K756="","",K756),IF(K756="",IF(INDEX(価格設定!$C$5:$C$1048576,MATCH(Q756,価格設定!$B$5:$B$1048576,0),0)=0,"",INDEX(価格設定!$C$5:$C$1048576,MATCH(Q756,価格設定!$B$5:$B$1048576,0),0)),IF(K756="なし","",K756))),"")</f>
        <v/>
      </c>
      <c r="S756" s="308" t="str">
        <f t="shared" si="1188"/>
        <v/>
      </c>
      <c r="T756" s="126" t="str">
        <f>IFERROR(IF(J756="",IF(INDEX(価格設定!$E$5:$R$1048576,MATCH($Q756,価格設定!B$5:B$1048576,0),MATCH($AW756,価格設定!E$1:X$1,1))=0,"",INDEX(価格設定!$E$5:$R$1048576,MATCH($Q756,価格設定!B$5:B$1048576,0),MATCH($AW756,価格設定!E$1:X$1,1))),J756),"")</f>
        <v/>
      </c>
      <c r="U756" s="126" t="str">
        <f t="shared" si="1189"/>
        <v/>
      </c>
      <c r="V756" s="132" t="str">
        <f t="shared" si="1190"/>
        <v/>
      </c>
      <c r="W756" s="127" t="str">
        <f>IFERROR(IF(OR(T756="",T756&lt;0),"",IFERROR(INDEX(価格設定!E$2:X$3,IF(AND(K756=$K$1,$K$1&lt;&gt;""),ROW(価格設定!$D$3)-1,MATCH(INDEX(価格設定!$D$5:$D$1048576,MATCH(Q756,価格設定!$B$5:$B$1048576,0),0),価格設定!$D$2:$D$3,0)),MATCH($AW756,価格設定!E$1:X$1,1)),INDEX(価格設定!E$2:X$2,0,MATCH($AW756,価格設定!E$1:X$1,1)))),"")</f>
        <v/>
      </c>
      <c r="X756" s="126" t="str">
        <f t="shared" si="1181"/>
        <v/>
      </c>
      <c r="Y756" s="128" t="str">
        <f t="shared" si="1191"/>
        <v/>
      </c>
      <c r="Z756" s="126" t="str">
        <f t="shared" si="1192"/>
        <v/>
      </c>
      <c r="AA756" s="129" t="str">
        <f t="shared" si="1193"/>
        <v/>
      </c>
      <c r="AB756" s="126" t="str">
        <f t="shared" si="1194"/>
        <v/>
      </c>
      <c r="AC756" s="280" t="str">
        <f t="shared" si="1195"/>
        <v/>
      </c>
      <c r="AD756" s="15"/>
      <c r="AE756" s="204" t="str">
        <f>IF(AF756="","",COUNT($AF$3:AF756))</f>
        <v/>
      </c>
      <c r="AF756" s="206" t="str">
        <f t="shared" si="1196"/>
        <v/>
      </c>
      <c r="AG756" s="204" t="str">
        <f t="shared" si="1197"/>
        <v/>
      </c>
      <c r="AH756" s="204" t="str">
        <f t="shared" si="1198"/>
        <v/>
      </c>
      <c r="AI756" s="287"/>
      <c r="AJ756" s="15"/>
      <c r="AK756" s="138" t="str">
        <f t="shared" si="1199"/>
        <v/>
      </c>
      <c r="AL756" s="131" t="str">
        <f t="shared" si="1200"/>
        <v/>
      </c>
      <c r="AM756" s="131" t="str">
        <f t="shared" si="1201"/>
        <v/>
      </c>
      <c r="AN756" s="313" t="str">
        <f t="shared" si="1202"/>
        <v/>
      </c>
      <c r="AO756" s="316" t="str">
        <f t="shared" si="1203"/>
        <v/>
      </c>
      <c r="AP756" s="18"/>
      <c r="AQ756" s="3" t="str">
        <f>IF(F756="","",MAX($AQ$3:AQ755)+1)</f>
        <v/>
      </c>
      <c r="AR756" s="3" t="str">
        <f>IF(OR(AQ756="",BB756=""),"",MAX($AR$3:AR755)+1)</f>
        <v/>
      </c>
      <c r="AS756" s="3" t="str">
        <f>IF(CQ756="","",RANK(CQ756,CQ$3:CQ$1048576,1)+COUNTIF($CQ$3:CQ756,CQ756)-1)</f>
        <v/>
      </c>
      <c r="AT756" s="21" t="str">
        <f>IF(C756="",IF(OR(AND($H756&lt;&gt;"",C756=""),AND($F755=$F756,$AZ756&lt;&gt;""),COUNTA($H$3:$H$1048576,#REF!,$F$3:$F$1048576)&gt;COUNTA($H$3:$H756,#REF!,$F$3:$F756),$AZ756&lt;&gt;""),INDEX(AT$3:AT$1048576,MATCH(MAX($AQ$3:$AQ755),$AQ$3:$AQ$1048576,0),0),""),C756)</f>
        <v/>
      </c>
      <c r="AU756" s="21" t="str">
        <f>IF(D756="",IF(OR(AND($H756&lt;&gt;"",D756=""),AND($F755=$F756,$AZ756&lt;&gt;""),COUNTA($H$3:$H$1048576,#REF!,$F$3:$F$1048576)&gt;COUNTA($H$3:$H756,#REF!,$F$3:$F756),$AZ756&lt;&gt;""),INDEX(AU$3:AU$1048576,MATCH(MAX($AQ$3:$AQ755),$AQ$3:$AQ$1048576,0),0),""),D756)</f>
        <v/>
      </c>
      <c r="AV756" s="21" t="str">
        <f>IF(E756="",IF(OR(AND($H756&lt;&gt;"",E756=""),AND($F755=$F756,$AZ756&lt;&gt;""),COUNTA($H$3:$H$1048576,#REF!,$F$3:$F$1048576)&gt;COUNTA($H$3:$H756,#REF!,$F$3:$F756),$AZ756&lt;&gt;""),INDEX(AV$3:AV$1048576,MATCH(MAX($AQ$3:$AQ755),$AQ$3:$AQ$1048576,0),0),""),E756)</f>
        <v/>
      </c>
      <c r="AW756" s="24" t="str">
        <f t="shared" si="1204"/>
        <v/>
      </c>
      <c r="AX756" s="13" t="str">
        <f t="shared" si="1205"/>
        <v/>
      </c>
      <c r="AY756" s="4" t="str">
        <f t="shared" si="1206"/>
        <v/>
      </c>
      <c r="AZ756" s="4" t="str">
        <f>IF(AX756="",IF(OR(AND(H756&lt;&gt;"",F756=""),COUNTA($H$3:$H$1048576)&gt;COUNTA($H$3:$H756)),INDEX(AX$3:AX756,MATCH(MAX($AQ$3:AQ756),AQ$3:AQ756,0),0),""),AX756)</f>
        <v/>
      </c>
      <c r="BA756" s="4" t="str">
        <f>IF(AY756="",IF(AND(H756&lt;&gt;"",F756=""),INDEX(AY$3:AY756,MATCH(MAX($AQ$3:AQ756),AQ$3:AQ756,0),0),""),AY756)</f>
        <v/>
      </c>
      <c r="BB756" s="82" t="str">
        <f>IF(BC756="","",RANK(BC756,BC$3:BC$1048576,1)+COUNTIF($BC$3:BC756,BC756)-1)</f>
        <v/>
      </c>
      <c r="BC756" s="139" t="str">
        <f t="shared" si="1207"/>
        <v/>
      </c>
      <c r="BD756" s="46" t="str">
        <f t="shared" si="1208"/>
        <v/>
      </c>
      <c r="BE756" s="46" t="str">
        <f t="shared" si="1209"/>
        <v/>
      </c>
      <c r="BF756" s="46" t="str">
        <f t="shared" si="1210"/>
        <v/>
      </c>
      <c r="BG756" s="4" t="str">
        <f t="shared" si="1211"/>
        <v/>
      </c>
      <c r="BH756" s="180" t="str">
        <f t="shared" si="1212"/>
        <v/>
      </c>
      <c r="BI756" s="16" t="str">
        <f t="shared" si="1213"/>
        <v/>
      </c>
      <c r="BJ756" s="52" t="str">
        <f>IF(BI756="","",IF(W756="","",IF(AND(K756=$K$1,$K$1&lt;&gt;""),$BT$2,IFERROR(IF(INDEX(価格設定!$D$5:$D$1048576,MATCH(Q756,価格設定!$B$5:$B$1048576,0),0)=価格設定!$D$3,$BT$2,$BS$2),$BS$2))))</f>
        <v/>
      </c>
      <c r="BK756" s="16" t="str">
        <f>IF(BI756="","",IF(COUNTIF($BI$3:BI756,BI756)=1,1,IF(AND(BI755=BI756,BH756=""),BK755,COUNTIF($BH$3:BH756,BH756))))</f>
        <v/>
      </c>
      <c r="BL756" s="52" t="str">
        <f t="shared" si="1214"/>
        <v/>
      </c>
      <c r="BM756" s="52" t="str">
        <f t="shared" si="1215"/>
        <v/>
      </c>
      <c r="BN756" s="119" t="str">
        <f t="shared" si="1216"/>
        <v/>
      </c>
      <c r="BO756" s="119" t="str">
        <f t="shared" si="1217"/>
        <v/>
      </c>
      <c r="BP756" s="17" t="str">
        <f t="shared" si="1218"/>
        <v/>
      </c>
      <c r="BQ756" s="17" t="str">
        <f t="shared" si="1219"/>
        <v/>
      </c>
      <c r="BR756" s="17" t="str">
        <f>IF(OR(BP756="",COUNTIF($BO$3:BO756,BO756)&lt;&gt;1),"",SUMIF(BO$3:BO$1048576,BO756,BP$3:BP$1048576))</f>
        <v/>
      </c>
      <c r="BS756" s="17" t="str">
        <f t="shared" si="1220"/>
        <v/>
      </c>
      <c r="BT756" s="17" t="str">
        <f t="shared" si="1221"/>
        <v/>
      </c>
      <c r="BU756" s="17" t="str">
        <f t="shared" si="1222"/>
        <v/>
      </c>
      <c r="BV756" s="24" t="str">
        <f t="shared" si="1223"/>
        <v/>
      </c>
      <c r="BW756" s="24" t="str">
        <f t="shared" si="1224"/>
        <v/>
      </c>
      <c r="BX756" s="24" t="str">
        <f t="shared" si="1225"/>
        <v/>
      </c>
      <c r="BY756" s="26" t="str">
        <f t="shared" si="1226"/>
        <v/>
      </c>
      <c r="BZ756" s="26" t="str">
        <f t="shared" si="1227"/>
        <v/>
      </c>
      <c r="CA756" s="26" t="str">
        <f t="shared" si="1228"/>
        <v/>
      </c>
      <c r="CB756" s="66" t="str">
        <f t="shared" si="1229"/>
        <v/>
      </c>
      <c r="CC756" s="65" t="str">
        <f t="shared" si="1230"/>
        <v/>
      </c>
      <c r="CD756" s="26" t="str">
        <f t="shared" si="1231"/>
        <v/>
      </c>
      <c r="CE756" s="26" t="str">
        <f t="shared" si="1232"/>
        <v/>
      </c>
      <c r="CF756" s="193" t="str">
        <f t="shared" si="1233"/>
        <v/>
      </c>
      <c r="CG756" s="193" t="str">
        <f t="shared" si="1234"/>
        <v/>
      </c>
      <c r="CH756" s="26" t="str">
        <f t="shared" si="1235"/>
        <v/>
      </c>
      <c r="CI756" s="26" t="str">
        <f t="shared" si="1236"/>
        <v/>
      </c>
      <c r="CJ756" s="65" t="str">
        <f t="shared" si="1237"/>
        <v/>
      </c>
      <c r="CK756" s="65" t="str">
        <f t="shared" si="1238"/>
        <v/>
      </c>
      <c r="CL756" s="64" t="str">
        <f t="shared" si="1239"/>
        <v/>
      </c>
      <c r="CM756" s="64" t="str">
        <f t="shared" si="1240"/>
        <v/>
      </c>
      <c r="CN756" s="65" t="str">
        <f t="shared" si="1241"/>
        <v/>
      </c>
      <c r="CP756" s="63" t="str">
        <f>IF(BH756="","",MAX($CP$3:CP755)+1)</f>
        <v/>
      </c>
      <c r="CQ756" s="24" t="str">
        <f t="shared" si="1242"/>
        <v/>
      </c>
      <c r="CR756" s="24" t="str">
        <f t="shared" si="1243"/>
        <v/>
      </c>
      <c r="CS756" s="24" t="str">
        <f t="shared" si="1244"/>
        <v/>
      </c>
      <c r="CT756" s="58" t="str">
        <f>IF(BO756="","",COUNTIF($BO$3:BO756,BO756)&amp;"@"&amp;BO756)</f>
        <v/>
      </c>
      <c r="CU756" s="16" t="str">
        <f t="shared" si="1182"/>
        <v/>
      </c>
      <c r="CV756" s="63" t="str">
        <f t="shared" si="1245"/>
        <v/>
      </c>
      <c r="CW756" s="16" t="str">
        <f t="shared" si="1246"/>
        <v/>
      </c>
      <c r="CX756" s="16" t="str">
        <f t="shared" si="1247"/>
        <v/>
      </c>
      <c r="CY756" s="16" t="str">
        <f t="shared" si="1248"/>
        <v/>
      </c>
      <c r="CZ756" s="85" t="str">
        <f t="shared" si="1249"/>
        <v/>
      </c>
      <c r="DA756" s="16" t="str">
        <f t="shared" si="1250"/>
        <v/>
      </c>
      <c r="DB756" s="16" t="str">
        <f t="shared" si="1251"/>
        <v/>
      </c>
      <c r="DC756" s="28" t="str">
        <f>IF(CP756="","",$DC$1&amp;(INDEX(価格設定!D$1:XFD$3,ROW(価格設定!$D$3),MATCH($AW756,価格設定!D$1:XFD$1,1))*100)&amp;"%")</f>
        <v/>
      </c>
      <c r="DD756" s="28" t="str">
        <f>IF(CP756="","",$DD$1&amp;(INDEX(価格設定!D$1:XFD$3,ROW(価格設定!$D$2),MATCH($AW756,価格設定!D$1:XFD$1,1))*100)&amp;"%")</f>
        <v/>
      </c>
      <c r="DE756" s="29" t="str">
        <f t="shared" si="1252"/>
        <v/>
      </c>
      <c r="DG756" s="58" t="str">
        <f t="shared" si="1253"/>
        <v/>
      </c>
      <c r="DH756" s="58" t="str">
        <f t="shared" si="1254"/>
        <v/>
      </c>
      <c r="DI756" s="58" t="str">
        <f t="shared" si="1255"/>
        <v/>
      </c>
      <c r="DJ756" s="85" t="str">
        <f t="shared" si="1256"/>
        <v/>
      </c>
      <c r="DL756" s="58" t="str">
        <f>IF(COUNTIF(DG$3:DG$1048576,DG756)=COUNTIF($DG$3:$DG756,DG756),DG756,"")</f>
        <v/>
      </c>
      <c r="DM756" s="85" t="str">
        <f t="shared" si="1257"/>
        <v/>
      </c>
      <c r="DN756" s="85" t="str">
        <f t="shared" si="1183"/>
        <v/>
      </c>
      <c r="DO756" s="85" t="str">
        <f t="shared" si="1183"/>
        <v/>
      </c>
      <c r="DP756" s="303"/>
      <c r="DQ756" s="17" t="str">
        <f t="shared" si="1184"/>
        <v/>
      </c>
      <c r="DR756" s="17" t="str">
        <f t="shared" si="1185"/>
        <v/>
      </c>
      <c r="DS756" s="17" t="str">
        <f t="shared" si="1186"/>
        <v/>
      </c>
      <c r="DU756" s="16" t="str">
        <f t="shared" si="1258"/>
        <v/>
      </c>
      <c r="DV756" s="16" t="str">
        <f>IF(DU756="","",COUNT($DU$3:DU756))</f>
        <v/>
      </c>
      <c r="DW756" s="16" t="str">
        <f t="shared" si="1259"/>
        <v/>
      </c>
      <c r="DX756" s="16" t="str">
        <f t="shared" si="1260"/>
        <v/>
      </c>
      <c r="DY756" s="16" t="str">
        <f>IF(DZ756="","",COUNTIF(DZ$3:DZ756,DZ756))</f>
        <v/>
      </c>
      <c r="DZ756" s="16" t="str">
        <f t="shared" si="1261"/>
        <v/>
      </c>
      <c r="EA756" s="16" t="str">
        <f t="shared" si="1262"/>
        <v/>
      </c>
      <c r="EB756" s="16" t="str">
        <f t="shared" si="1263"/>
        <v/>
      </c>
      <c r="EC756" s="16" t="str">
        <f t="shared" si="1264"/>
        <v/>
      </c>
      <c r="ED756" s="16" t="str">
        <f t="shared" si="1265"/>
        <v/>
      </c>
      <c r="EE756" s="16" t="str">
        <f t="shared" si="1266"/>
        <v/>
      </c>
      <c r="EF756" s="16" t="str">
        <f t="shared" si="1267"/>
        <v/>
      </c>
      <c r="EG756" s="16" t="str">
        <f t="shared" si="1268"/>
        <v/>
      </c>
      <c r="EH756" s="16" t="str">
        <f t="shared" si="1269"/>
        <v/>
      </c>
      <c r="EI756" s="16" t="str">
        <f t="shared" si="1270"/>
        <v/>
      </c>
      <c r="EJ756" s="16" t="str">
        <f t="shared" si="1271"/>
        <v/>
      </c>
      <c r="EK756" s="16" t="str">
        <f t="shared" si="1272"/>
        <v/>
      </c>
      <c r="EL756" s="58" t="str">
        <f t="shared" si="1273"/>
        <v/>
      </c>
      <c r="EM756" s="58" t="str">
        <f>IF(OR($DZ756="",CR756=""),IF($EL756="","",$EL756),IF(OR(CR756="なし",CR756=0),領収書!$H$1,CR756))</f>
        <v/>
      </c>
      <c r="EN756" s="58" t="str">
        <f>IF(OR($DZ756="",CS756=""),IF($EL756="","",$EL756),IF(OR(CS756="なし",CS756=0),入力!$EN$1,CS756))</f>
        <v/>
      </c>
      <c r="EO756" s="63" t="str">
        <f t="shared" si="1274"/>
        <v/>
      </c>
      <c r="EP756" s="63" t="str">
        <f t="shared" si="1275"/>
        <v/>
      </c>
      <c r="ER756" s="16" t="str">
        <f>IF(AND(COUNTIF($ET$3:ET756,ET756)=1,ET756&lt;&gt;""),MAX($ER$3:ER755)+1,"")</f>
        <v/>
      </c>
      <c r="ES756" s="16" t="str">
        <f>IF(価格設定!B758="","",価格設定!B758)</f>
        <v/>
      </c>
      <c r="ET756" s="16" t="str">
        <f>IF(価格設定!C758="","",価格設定!C758)</f>
        <v/>
      </c>
      <c r="EV756" s="16" t="str">
        <f t="shared" si="1187"/>
        <v/>
      </c>
      <c r="EW756" s="16" t="str">
        <f t="shared" si="1276"/>
        <v/>
      </c>
    </row>
    <row r="757" spans="1:153" ht="30" customHeight="1" x14ac:dyDescent="0.2">
      <c r="A757" s="225"/>
      <c r="B757" s="212"/>
      <c r="C757" s="221"/>
      <c r="D757" s="164"/>
      <c r="E757" s="165"/>
      <c r="F757" s="166"/>
      <c r="G757" s="167"/>
      <c r="H757" s="179"/>
      <c r="I757" s="306"/>
      <c r="J757" s="169"/>
      <c r="K757" s="179"/>
      <c r="L757" s="186"/>
      <c r="M757" s="186"/>
      <c r="N757" s="168"/>
      <c r="O757" s="170"/>
      <c r="P757" s="212"/>
      <c r="Q757" s="179" t="str">
        <f>IFERROR(IF(H757="","",IFERROR(INDEX(価格設定!$B$5:$B$1048576,MATCH(H757,価格設定!$B$5:$B$1048576,0),0),INDEX(価格設定!$B$5:$B$1048576,MATCH("*"&amp;H757&amp;"*",価格設定!$B$5:$B$1048576,0),0))),H757)</f>
        <v/>
      </c>
      <c r="R757" s="250" t="str">
        <f>IFERROR(IF(Q757="",IF(K757="","",K757),IF(K757="",IF(INDEX(価格設定!$C$5:$C$1048576,MATCH(Q757,価格設定!$B$5:$B$1048576,0),0)=0,"",INDEX(価格設定!$C$5:$C$1048576,MATCH(Q757,価格設定!$B$5:$B$1048576,0),0)),IF(K757="なし","",K757))),"")</f>
        <v/>
      </c>
      <c r="S757" s="308" t="str">
        <f t="shared" si="1188"/>
        <v/>
      </c>
      <c r="T757" s="126" t="str">
        <f>IFERROR(IF(J757="",IF(INDEX(価格設定!$E$5:$R$1048576,MATCH($Q757,価格設定!B$5:B$1048576,0),MATCH($AW757,価格設定!E$1:X$1,1))=0,"",INDEX(価格設定!$E$5:$R$1048576,MATCH($Q757,価格設定!B$5:B$1048576,0),MATCH($AW757,価格設定!E$1:X$1,1))),J757),"")</f>
        <v/>
      </c>
      <c r="U757" s="126" t="str">
        <f t="shared" si="1189"/>
        <v/>
      </c>
      <c r="V757" s="132" t="str">
        <f t="shared" si="1190"/>
        <v/>
      </c>
      <c r="W757" s="127" t="str">
        <f>IFERROR(IF(OR(T757="",T757&lt;0),"",IFERROR(INDEX(価格設定!E$2:X$3,IF(AND(K757=$K$1,$K$1&lt;&gt;""),ROW(価格設定!$D$3)-1,MATCH(INDEX(価格設定!$D$5:$D$1048576,MATCH(Q757,価格設定!$B$5:$B$1048576,0),0),価格設定!$D$2:$D$3,0)),MATCH($AW757,価格設定!E$1:X$1,1)),INDEX(価格設定!E$2:X$2,0,MATCH($AW757,価格設定!E$1:X$1,1)))),"")</f>
        <v/>
      </c>
      <c r="X757" s="126" t="str">
        <f t="shared" si="1181"/>
        <v/>
      </c>
      <c r="Y757" s="128" t="str">
        <f t="shared" si="1191"/>
        <v/>
      </c>
      <c r="Z757" s="126" t="str">
        <f t="shared" si="1192"/>
        <v/>
      </c>
      <c r="AA757" s="129" t="str">
        <f t="shared" si="1193"/>
        <v/>
      </c>
      <c r="AB757" s="126" t="str">
        <f t="shared" si="1194"/>
        <v/>
      </c>
      <c r="AC757" s="280" t="str">
        <f t="shared" si="1195"/>
        <v/>
      </c>
      <c r="AD757" s="15"/>
      <c r="AE757" s="204" t="str">
        <f>IF(AF757="","",COUNT($AF$3:AF757))</f>
        <v/>
      </c>
      <c r="AF757" s="206" t="str">
        <f t="shared" si="1196"/>
        <v/>
      </c>
      <c r="AG757" s="204" t="str">
        <f t="shared" si="1197"/>
        <v/>
      </c>
      <c r="AH757" s="204" t="str">
        <f t="shared" si="1198"/>
        <v/>
      </c>
      <c r="AI757" s="287"/>
      <c r="AJ757" s="15"/>
      <c r="AK757" s="138" t="str">
        <f t="shared" si="1199"/>
        <v/>
      </c>
      <c r="AL757" s="131" t="str">
        <f t="shared" si="1200"/>
        <v/>
      </c>
      <c r="AM757" s="131" t="str">
        <f t="shared" si="1201"/>
        <v/>
      </c>
      <c r="AN757" s="313" t="str">
        <f t="shared" si="1202"/>
        <v/>
      </c>
      <c r="AO757" s="316" t="str">
        <f t="shared" si="1203"/>
        <v/>
      </c>
      <c r="AP757" s="18"/>
      <c r="AQ757" s="3" t="str">
        <f>IF(F757="","",MAX($AQ$3:AQ756)+1)</f>
        <v/>
      </c>
      <c r="AR757" s="3" t="str">
        <f>IF(OR(AQ757="",BB757=""),"",MAX($AR$3:AR756)+1)</f>
        <v/>
      </c>
      <c r="AS757" s="3" t="str">
        <f>IF(CQ757="","",RANK(CQ757,CQ$3:CQ$1048576,1)+COUNTIF($CQ$3:CQ757,CQ757)-1)</f>
        <v/>
      </c>
      <c r="AT757" s="21" t="str">
        <f>IF(C757="",IF(OR(AND($H757&lt;&gt;"",C757=""),AND($F756=$F757,$AZ757&lt;&gt;""),COUNTA($H$3:$H$1048576,#REF!,$F$3:$F$1048576)&gt;COUNTA($H$3:$H757,#REF!,$F$3:$F757),$AZ757&lt;&gt;""),INDEX(AT$3:AT$1048576,MATCH(MAX($AQ$3:$AQ756),$AQ$3:$AQ$1048576,0),0),""),C757)</f>
        <v/>
      </c>
      <c r="AU757" s="21" t="str">
        <f>IF(D757="",IF(OR(AND($H757&lt;&gt;"",D757=""),AND($F756=$F757,$AZ757&lt;&gt;""),COUNTA($H$3:$H$1048576,#REF!,$F$3:$F$1048576)&gt;COUNTA($H$3:$H757,#REF!,$F$3:$F757),$AZ757&lt;&gt;""),INDEX(AU$3:AU$1048576,MATCH(MAX($AQ$3:$AQ756),$AQ$3:$AQ$1048576,0),0),""),D757)</f>
        <v/>
      </c>
      <c r="AV757" s="21" t="str">
        <f>IF(E757="",IF(OR(AND($H757&lt;&gt;"",E757=""),AND($F756=$F757,$AZ757&lt;&gt;""),COUNTA($H$3:$H$1048576,#REF!,$F$3:$F$1048576)&gt;COUNTA($H$3:$H757,#REF!,$F$3:$F757),$AZ757&lt;&gt;""),INDEX(AV$3:AV$1048576,MATCH(MAX($AQ$3:$AQ756),$AQ$3:$AQ$1048576,0),0),""),E757)</f>
        <v/>
      </c>
      <c r="AW757" s="24" t="str">
        <f t="shared" si="1204"/>
        <v/>
      </c>
      <c r="AX757" s="13" t="str">
        <f t="shared" si="1205"/>
        <v/>
      </c>
      <c r="AY757" s="4" t="str">
        <f t="shared" si="1206"/>
        <v/>
      </c>
      <c r="AZ757" s="4" t="str">
        <f>IF(AX757="",IF(OR(AND(H757&lt;&gt;"",F757=""),COUNTA($H$3:$H$1048576)&gt;COUNTA($H$3:$H757)),INDEX(AX$3:AX757,MATCH(MAX($AQ$3:AQ757),AQ$3:AQ757,0),0),""),AX757)</f>
        <v/>
      </c>
      <c r="BA757" s="4" t="str">
        <f>IF(AY757="",IF(AND(H757&lt;&gt;"",F757=""),INDEX(AY$3:AY757,MATCH(MAX($AQ$3:AQ757),AQ$3:AQ757,0),0),""),AY757)</f>
        <v/>
      </c>
      <c r="BB757" s="82" t="str">
        <f>IF(BC757="","",RANK(BC757,BC$3:BC$1048576,1)+COUNTIF($BC$3:BC757,BC757)-1)</f>
        <v/>
      </c>
      <c r="BC757" s="139" t="str">
        <f t="shared" si="1207"/>
        <v/>
      </c>
      <c r="BD757" s="46" t="str">
        <f t="shared" si="1208"/>
        <v/>
      </c>
      <c r="BE757" s="46" t="str">
        <f t="shared" si="1209"/>
        <v/>
      </c>
      <c r="BF757" s="46" t="str">
        <f t="shared" si="1210"/>
        <v/>
      </c>
      <c r="BG757" s="4" t="str">
        <f t="shared" si="1211"/>
        <v/>
      </c>
      <c r="BH757" s="180" t="str">
        <f t="shared" si="1212"/>
        <v/>
      </c>
      <c r="BI757" s="16" t="str">
        <f t="shared" si="1213"/>
        <v/>
      </c>
      <c r="BJ757" s="52" t="str">
        <f>IF(BI757="","",IF(W757="","",IF(AND(K757=$K$1,$K$1&lt;&gt;""),$BT$2,IFERROR(IF(INDEX(価格設定!$D$5:$D$1048576,MATCH(Q757,価格設定!$B$5:$B$1048576,0),0)=価格設定!$D$3,$BT$2,$BS$2),$BS$2))))</f>
        <v/>
      </c>
      <c r="BK757" s="16" t="str">
        <f>IF(BI757="","",IF(COUNTIF($BI$3:BI757,BI757)=1,1,IF(AND(BI756=BI757,BH757=""),BK756,COUNTIF($BH$3:BH757,BH757))))</f>
        <v/>
      </c>
      <c r="BL757" s="52" t="str">
        <f t="shared" si="1214"/>
        <v/>
      </c>
      <c r="BM757" s="52" t="str">
        <f t="shared" si="1215"/>
        <v/>
      </c>
      <c r="BN757" s="119" t="str">
        <f t="shared" si="1216"/>
        <v/>
      </c>
      <c r="BO757" s="119" t="str">
        <f t="shared" si="1217"/>
        <v/>
      </c>
      <c r="BP757" s="17" t="str">
        <f t="shared" si="1218"/>
        <v/>
      </c>
      <c r="BQ757" s="17" t="str">
        <f t="shared" si="1219"/>
        <v/>
      </c>
      <c r="BR757" s="17" t="str">
        <f>IF(OR(BP757="",COUNTIF($BO$3:BO757,BO757)&lt;&gt;1),"",SUMIF(BO$3:BO$1048576,BO757,BP$3:BP$1048576))</f>
        <v/>
      </c>
      <c r="BS757" s="17" t="str">
        <f t="shared" si="1220"/>
        <v/>
      </c>
      <c r="BT757" s="17" t="str">
        <f t="shared" si="1221"/>
        <v/>
      </c>
      <c r="BU757" s="17" t="str">
        <f t="shared" si="1222"/>
        <v/>
      </c>
      <c r="BV757" s="24" t="str">
        <f t="shared" si="1223"/>
        <v/>
      </c>
      <c r="BW757" s="24" t="str">
        <f t="shared" si="1224"/>
        <v/>
      </c>
      <c r="BX757" s="24" t="str">
        <f t="shared" si="1225"/>
        <v/>
      </c>
      <c r="BY757" s="26" t="str">
        <f t="shared" si="1226"/>
        <v/>
      </c>
      <c r="BZ757" s="26" t="str">
        <f t="shared" si="1227"/>
        <v/>
      </c>
      <c r="CA757" s="26" t="str">
        <f t="shared" si="1228"/>
        <v/>
      </c>
      <c r="CB757" s="66" t="str">
        <f t="shared" si="1229"/>
        <v/>
      </c>
      <c r="CC757" s="65" t="str">
        <f t="shared" si="1230"/>
        <v/>
      </c>
      <c r="CD757" s="26" t="str">
        <f t="shared" si="1231"/>
        <v/>
      </c>
      <c r="CE757" s="26" t="str">
        <f t="shared" si="1232"/>
        <v/>
      </c>
      <c r="CF757" s="193" t="str">
        <f t="shared" si="1233"/>
        <v/>
      </c>
      <c r="CG757" s="193" t="str">
        <f t="shared" si="1234"/>
        <v/>
      </c>
      <c r="CH757" s="26" t="str">
        <f t="shared" si="1235"/>
        <v/>
      </c>
      <c r="CI757" s="26" t="str">
        <f t="shared" si="1236"/>
        <v/>
      </c>
      <c r="CJ757" s="65" t="str">
        <f t="shared" si="1237"/>
        <v/>
      </c>
      <c r="CK757" s="65" t="str">
        <f t="shared" si="1238"/>
        <v/>
      </c>
      <c r="CL757" s="64" t="str">
        <f t="shared" si="1239"/>
        <v/>
      </c>
      <c r="CM757" s="64" t="str">
        <f t="shared" si="1240"/>
        <v/>
      </c>
      <c r="CN757" s="65" t="str">
        <f t="shared" si="1241"/>
        <v/>
      </c>
      <c r="CP757" s="63" t="str">
        <f>IF(BH757="","",MAX($CP$3:CP756)+1)</f>
        <v/>
      </c>
      <c r="CQ757" s="24" t="str">
        <f t="shared" si="1242"/>
        <v/>
      </c>
      <c r="CR757" s="24" t="str">
        <f t="shared" si="1243"/>
        <v/>
      </c>
      <c r="CS757" s="24" t="str">
        <f t="shared" si="1244"/>
        <v/>
      </c>
      <c r="CT757" s="58" t="str">
        <f>IF(BO757="","",COUNTIF($BO$3:BO757,BO757)&amp;"@"&amp;BO757)</f>
        <v/>
      </c>
      <c r="CU757" s="16" t="str">
        <f t="shared" si="1182"/>
        <v/>
      </c>
      <c r="CV757" s="63" t="str">
        <f t="shared" si="1245"/>
        <v/>
      </c>
      <c r="CW757" s="16" t="str">
        <f t="shared" si="1246"/>
        <v/>
      </c>
      <c r="CX757" s="16" t="str">
        <f t="shared" si="1247"/>
        <v/>
      </c>
      <c r="CY757" s="16" t="str">
        <f t="shared" si="1248"/>
        <v/>
      </c>
      <c r="CZ757" s="85" t="str">
        <f t="shared" si="1249"/>
        <v/>
      </c>
      <c r="DA757" s="16" t="str">
        <f t="shared" si="1250"/>
        <v/>
      </c>
      <c r="DB757" s="16" t="str">
        <f t="shared" si="1251"/>
        <v/>
      </c>
      <c r="DC757" s="28" t="str">
        <f>IF(CP757="","",$DC$1&amp;(INDEX(価格設定!D$1:XFD$3,ROW(価格設定!$D$3),MATCH($AW757,価格設定!D$1:XFD$1,1))*100)&amp;"%")</f>
        <v/>
      </c>
      <c r="DD757" s="28" t="str">
        <f>IF(CP757="","",$DD$1&amp;(INDEX(価格設定!D$1:XFD$3,ROW(価格設定!$D$2),MATCH($AW757,価格設定!D$1:XFD$1,1))*100)&amp;"%")</f>
        <v/>
      </c>
      <c r="DE757" s="29" t="str">
        <f t="shared" si="1252"/>
        <v/>
      </c>
      <c r="DG757" s="58" t="str">
        <f t="shared" si="1253"/>
        <v/>
      </c>
      <c r="DH757" s="58" t="str">
        <f t="shared" si="1254"/>
        <v/>
      </c>
      <c r="DI757" s="58" t="str">
        <f t="shared" si="1255"/>
        <v/>
      </c>
      <c r="DJ757" s="85" t="str">
        <f t="shared" si="1256"/>
        <v/>
      </c>
      <c r="DL757" s="58" t="str">
        <f>IF(COUNTIF(DG$3:DG$1048576,DG757)=COUNTIF($DG$3:$DG757,DG757),DG757,"")</f>
        <v/>
      </c>
      <c r="DM757" s="85" t="str">
        <f t="shared" si="1257"/>
        <v/>
      </c>
      <c r="DN757" s="85" t="str">
        <f t="shared" si="1183"/>
        <v/>
      </c>
      <c r="DO757" s="85" t="str">
        <f t="shared" si="1183"/>
        <v/>
      </c>
      <c r="DP757" s="303"/>
      <c r="DQ757" s="17" t="str">
        <f t="shared" si="1184"/>
        <v/>
      </c>
      <c r="DR757" s="17" t="str">
        <f t="shared" si="1185"/>
        <v/>
      </c>
      <c r="DS757" s="17" t="str">
        <f t="shared" si="1186"/>
        <v/>
      </c>
      <c r="DU757" s="16" t="str">
        <f t="shared" si="1258"/>
        <v/>
      </c>
      <c r="DV757" s="16" t="str">
        <f>IF(DU757="","",COUNT($DU$3:DU757))</f>
        <v/>
      </c>
      <c r="DW757" s="16" t="str">
        <f t="shared" si="1259"/>
        <v/>
      </c>
      <c r="DX757" s="16" t="str">
        <f t="shared" si="1260"/>
        <v/>
      </c>
      <c r="DY757" s="16" t="str">
        <f>IF(DZ757="","",COUNTIF(DZ$3:DZ757,DZ757))</f>
        <v/>
      </c>
      <c r="DZ757" s="16" t="str">
        <f t="shared" si="1261"/>
        <v/>
      </c>
      <c r="EA757" s="16" t="str">
        <f t="shared" si="1262"/>
        <v/>
      </c>
      <c r="EB757" s="16" t="str">
        <f t="shared" si="1263"/>
        <v/>
      </c>
      <c r="EC757" s="16" t="str">
        <f t="shared" si="1264"/>
        <v/>
      </c>
      <c r="ED757" s="16" t="str">
        <f t="shared" si="1265"/>
        <v/>
      </c>
      <c r="EE757" s="16" t="str">
        <f t="shared" si="1266"/>
        <v/>
      </c>
      <c r="EF757" s="16" t="str">
        <f t="shared" si="1267"/>
        <v/>
      </c>
      <c r="EG757" s="16" t="str">
        <f t="shared" si="1268"/>
        <v/>
      </c>
      <c r="EH757" s="16" t="str">
        <f t="shared" si="1269"/>
        <v/>
      </c>
      <c r="EI757" s="16" t="str">
        <f t="shared" si="1270"/>
        <v/>
      </c>
      <c r="EJ757" s="16" t="str">
        <f t="shared" si="1271"/>
        <v/>
      </c>
      <c r="EK757" s="16" t="str">
        <f t="shared" si="1272"/>
        <v/>
      </c>
      <c r="EL757" s="58" t="str">
        <f t="shared" si="1273"/>
        <v/>
      </c>
      <c r="EM757" s="58" t="str">
        <f>IF(OR($DZ757="",CR757=""),IF($EL757="","",$EL757),IF(OR(CR757="なし",CR757=0),領収書!$H$1,CR757))</f>
        <v/>
      </c>
      <c r="EN757" s="58" t="str">
        <f>IF(OR($DZ757="",CS757=""),IF($EL757="","",$EL757),IF(OR(CS757="なし",CS757=0),入力!$EN$1,CS757))</f>
        <v/>
      </c>
      <c r="EO757" s="63" t="str">
        <f t="shared" si="1274"/>
        <v/>
      </c>
      <c r="EP757" s="63" t="str">
        <f t="shared" si="1275"/>
        <v/>
      </c>
      <c r="ER757" s="16" t="str">
        <f>IF(AND(COUNTIF($ET$3:ET757,ET757)=1,ET757&lt;&gt;""),MAX($ER$3:ER756)+1,"")</f>
        <v/>
      </c>
      <c r="ES757" s="16" t="str">
        <f>IF(価格設定!B759="","",価格設定!B759)</f>
        <v/>
      </c>
      <c r="ET757" s="16" t="str">
        <f>IF(価格設定!C759="","",価格設定!C759)</f>
        <v/>
      </c>
      <c r="EV757" s="16" t="str">
        <f t="shared" si="1187"/>
        <v/>
      </c>
      <c r="EW757" s="16" t="str">
        <f t="shared" si="1276"/>
        <v/>
      </c>
    </row>
    <row r="758" spans="1:153" ht="30" customHeight="1" x14ac:dyDescent="0.2">
      <c r="A758" s="225"/>
      <c r="B758" s="212"/>
      <c r="C758" s="221"/>
      <c r="D758" s="164"/>
      <c r="E758" s="165"/>
      <c r="F758" s="166"/>
      <c r="G758" s="167"/>
      <c r="H758" s="179"/>
      <c r="I758" s="306"/>
      <c r="J758" s="169"/>
      <c r="K758" s="179"/>
      <c r="L758" s="186"/>
      <c r="M758" s="186"/>
      <c r="N758" s="168"/>
      <c r="O758" s="170"/>
      <c r="P758" s="212"/>
      <c r="Q758" s="179" t="str">
        <f>IFERROR(IF(H758="","",IFERROR(INDEX(価格設定!$B$5:$B$1048576,MATCH(H758,価格設定!$B$5:$B$1048576,0),0),INDEX(価格設定!$B$5:$B$1048576,MATCH("*"&amp;H758&amp;"*",価格設定!$B$5:$B$1048576,0),0))),H758)</f>
        <v/>
      </c>
      <c r="R758" s="250" t="str">
        <f>IFERROR(IF(Q758="",IF(K758="","",K758),IF(K758="",IF(INDEX(価格設定!$C$5:$C$1048576,MATCH(Q758,価格設定!$B$5:$B$1048576,0),0)=0,"",INDEX(価格設定!$C$5:$C$1048576,MATCH(Q758,価格設定!$B$5:$B$1048576,0),0)),IF(K758="なし","",K758))),"")</f>
        <v/>
      </c>
      <c r="S758" s="308" t="str">
        <f t="shared" si="1188"/>
        <v/>
      </c>
      <c r="T758" s="126" t="str">
        <f>IFERROR(IF(J758="",IF(INDEX(価格設定!$E$5:$R$1048576,MATCH($Q758,価格設定!B$5:B$1048576,0),MATCH($AW758,価格設定!E$1:X$1,1))=0,"",INDEX(価格設定!$E$5:$R$1048576,MATCH($Q758,価格設定!B$5:B$1048576,0),MATCH($AW758,価格設定!E$1:X$1,1))),J758),"")</f>
        <v/>
      </c>
      <c r="U758" s="126" t="str">
        <f t="shared" si="1189"/>
        <v/>
      </c>
      <c r="V758" s="132" t="str">
        <f t="shared" si="1190"/>
        <v/>
      </c>
      <c r="W758" s="127" t="str">
        <f>IFERROR(IF(OR(T758="",T758&lt;0),"",IFERROR(INDEX(価格設定!E$2:X$3,IF(AND(K758=$K$1,$K$1&lt;&gt;""),ROW(価格設定!$D$3)-1,MATCH(INDEX(価格設定!$D$5:$D$1048576,MATCH(Q758,価格設定!$B$5:$B$1048576,0),0),価格設定!$D$2:$D$3,0)),MATCH($AW758,価格設定!E$1:X$1,1)),INDEX(価格設定!E$2:X$2,0,MATCH($AW758,価格設定!E$1:X$1,1)))),"")</f>
        <v/>
      </c>
      <c r="X758" s="126" t="str">
        <f t="shared" si="1181"/>
        <v/>
      </c>
      <c r="Y758" s="128" t="str">
        <f t="shared" si="1191"/>
        <v/>
      </c>
      <c r="Z758" s="126" t="str">
        <f t="shared" si="1192"/>
        <v/>
      </c>
      <c r="AA758" s="129" t="str">
        <f t="shared" si="1193"/>
        <v/>
      </c>
      <c r="AB758" s="126" t="str">
        <f t="shared" si="1194"/>
        <v/>
      </c>
      <c r="AC758" s="280" t="str">
        <f t="shared" si="1195"/>
        <v/>
      </c>
      <c r="AD758" s="15"/>
      <c r="AE758" s="204" t="str">
        <f>IF(AF758="","",COUNT($AF$3:AF758))</f>
        <v/>
      </c>
      <c r="AF758" s="206" t="str">
        <f t="shared" si="1196"/>
        <v/>
      </c>
      <c r="AG758" s="204" t="str">
        <f t="shared" si="1197"/>
        <v/>
      </c>
      <c r="AH758" s="204" t="str">
        <f t="shared" si="1198"/>
        <v/>
      </c>
      <c r="AI758" s="287"/>
      <c r="AJ758" s="15"/>
      <c r="AK758" s="138" t="str">
        <f t="shared" si="1199"/>
        <v/>
      </c>
      <c r="AL758" s="131" t="str">
        <f t="shared" si="1200"/>
        <v/>
      </c>
      <c r="AM758" s="131" t="str">
        <f t="shared" si="1201"/>
        <v/>
      </c>
      <c r="AN758" s="313" t="str">
        <f t="shared" si="1202"/>
        <v/>
      </c>
      <c r="AO758" s="316" t="str">
        <f t="shared" si="1203"/>
        <v/>
      </c>
      <c r="AP758" s="18"/>
      <c r="AQ758" s="3" t="str">
        <f>IF(F758="","",MAX($AQ$3:AQ757)+1)</f>
        <v/>
      </c>
      <c r="AR758" s="3" t="str">
        <f>IF(OR(AQ758="",BB758=""),"",MAX($AR$3:AR757)+1)</f>
        <v/>
      </c>
      <c r="AS758" s="3" t="str">
        <f>IF(CQ758="","",RANK(CQ758,CQ$3:CQ$1048576,1)+COUNTIF($CQ$3:CQ758,CQ758)-1)</f>
        <v/>
      </c>
      <c r="AT758" s="21" t="str">
        <f>IF(C758="",IF(OR(AND($H758&lt;&gt;"",C758=""),AND($F757=$F758,$AZ758&lt;&gt;""),COUNTA($H$3:$H$1048576,#REF!,$F$3:$F$1048576)&gt;COUNTA($H$3:$H758,#REF!,$F$3:$F758),$AZ758&lt;&gt;""),INDEX(AT$3:AT$1048576,MATCH(MAX($AQ$3:$AQ757),$AQ$3:$AQ$1048576,0),0),""),C758)</f>
        <v/>
      </c>
      <c r="AU758" s="21" t="str">
        <f>IF(D758="",IF(OR(AND($H758&lt;&gt;"",D758=""),AND($F757=$F758,$AZ758&lt;&gt;""),COUNTA($H$3:$H$1048576,#REF!,$F$3:$F$1048576)&gt;COUNTA($H$3:$H758,#REF!,$F$3:$F758),$AZ758&lt;&gt;""),INDEX(AU$3:AU$1048576,MATCH(MAX($AQ$3:$AQ757),$AQ$3:$AQ$1048576,0),0),""),D758)</f>
        <v/>
      </c>
      <c r="AV758" s="21" t="str">
        <f>IF(E758="",IF(OR(AND($H758&lt;&gt;"",E758=""),AND($F757=$F758,$AZ758&lt;&gt;""),COUNTA($H$3:$H$1048576,#REF!,$F$3:$F$1048576)&gt;COUNTA($H$3:$H758,#REF!,$F$3:$F758),$AZ758&lt;&gt;""),INDEX(AV$3:AV$1048576,MATCH(MAX($AQ$3:$AQ757),$AQ$3:$AQ$1048576,0),0),""),E758)</f>
        <v/>
      </c>
      <c r="AW758" s="24" t="str">
        <f t="shared" si="1204"/>
        <v/>
      </c>
      <c r="AX758" s="13" t="str">
        <f t="shared" si="1205"/>
        <v/>
      </c>
      <c r="AY758" s="4" t="str">
        <f t="shared" si="1206"/>
        <v/>
      </c>
      <c r="AZ758" s="4" t="str">
        <f>IF(AX758="",IF(OR(AND(H758&lt;&gt;"",F758=""),COUNTA($H$3:$H$1048576)&gt;COUNTA($H$3:$H758)),INDEX(AX$3:AX758,MATCH(MAX($AQ$3:AQ758),AQ$3:AQ758,0),0),""),AX758)</f>
        <v/>
      </c>
      <c r="BA758" s="4" t="str">
        <f>IF(AY758="",IF(AND(H758&lt;&gt;"",F758=""),INDEX(AY$3:AY758,MATCH(MAX($AQ$3:AQ758),AQ$3:AQ758,0),0),""),AY758)</f>
        <v/>
      </c>
      <c r="BB758" s="82" t="str">
        <f>IF(BC758="","",RANK(BC758,BC$3:BC$1048576,1)+COUNTIF($BC$3:BC758,BC758)-1)</f>
        <v/>
      </c>
      <c r="BC758" s="139" t="str">
        <f t="shared" si="1207"/>
        <v/>
      </c>
      <c r="BD758" s="46" t="str">
        <f t="shared" si="1208"/>
        <v/>
      </c>
      <c r="BE758" s="46" t="str">
        <f t="shared" si="1209"/>
        <v/>
      </c>
      <c r="BF758" s="46" t="str">
        <f t="shared" si="1210"/>
        <v/>
      </c>
      <c r="BG758" s="4" t="str">
        <f t="shared" si="1211"/>
        <v/>
      </c>
      <c r="BH758" s="180" t="str">
        <f t="shared" si="1212"/>
        <v/>
      </c>
      <c r="BI758" s="16" t="str">
        <f t="shared" si="1213"/>
        <v/>
      </c>
      <c r="BJ758" s="52" t="str">
        <f>IF(BI758="","",IF(W758="","",IF(AND(K758=$K$1,$K$1&lt;&gt;""),$BT$2,IFERROR(IF(INDEX(価格設定!$D$5:$D$1048576,MATCH(Q758,価格設定!$B$5:$B$1048576,0),0)=価格設定!$D$3,$BT$2,$BS$2),$BS$2))))</f>
        <v/>
      </c>
      <c r="BK758" s="16" t="str">
        <f>IF(BI758="","",IF(COUNTIF($BI$3:BI758,BI758)=1,1,IF(AND(BI757=BI758,BH758=""),BK757,COUNTIF($BH$3:BH758,BH758))))</f>
        <v/>
      </c>
      <c r="BL758" s="52" t="str">
        <f t="shared" si="1214"/>
        <v/>
      </c>
      <c r="BM758" s="52" t="str">
        <f t="shared" si="1215"/>
        <v/>
      </c>
      <c r="BN758" s="119" t="str">
        <f t="shared" si="1216"/>
        <v/>
      </c>
      <c r="BO758" s="119" t="str">
        <f t="shared" si="1217"/>
        <v/>
      </c>
      <c r="BP758" s="17" t="str">
        <f t="shared" si="1218"/>
        <v/>
      </c>
      <c r="BQ758" s="17" t="str">
        <f t="shared" si="1219"/>
        <v/>
      </c>
      <c r="BR758" s="17" t="str">
        <f>IF(OR(BP758="",COUNTIF($BO$3:BO758,BO758)&lt;&gt;1),"",SUMIF(BO$3:BO$1048576,BO758,BP$3:BP$1048576))</f>
        <v/>
      </c>
      <c r="BS758" s="17" t="str">
        <f t="shared" si="1220"/>
        <v/>
      </c>
      <c r="BT758" s="17" t="str">
        <f t="shared" si="1221"/>
        <v/>
      </c>
      <c r="BU758" s="17" t="str">
        <f t="shared" si="1222"/>
        <v/>
      </c>
      <c r="BV758" s="24" t="str">
        <f t="shared" si="1223"/>
        <v/>
      </c>
      <c r="BW758" s="24" t="str">
        <f t="shared" si="1224"/>
        <v/>
      </c>
      <c r="BX758" s="24" t="str">
        <f t="shared" si="1225"/>
        <v/>
      </c>
      <c r="BY758" s="26" t="str">
        <f t="shared" si="1226"/>
        <v/>
      </c>
      <c r="BZ758" s="26" t="str">
        <f t="shared" si="1227"/>
        <v/>
      </c>
      <c r="CA758" s="26" t="str">
        <f t="shared" si="1228"/>
        <v/>
      </c>
      <c r="CB758" s="66" t="str">
        <f t="shared" si="1229"/>
        <v/>
      </c>
      <c r="CC758" s="65" t="str">
        <f t="shared" si="1230"/>
        <v/>
      </c>
      <c r="CD758" s="26" t="str">
        <f t="shared" si="1231"/>
        <v/>
      </c>
      <c r="CE758" s="26" t="str">
        <f t="shared" si="1232"/>
        <v/>
      </c>
      <c r="CF758" s="193" t="str">
        <f t="shared" si="1233"/>
        <v/>
      </c>
      <c r="CG758" s="193" t="str">
        <f t="shared" si="1234"/>
        <v/>
      </c>
      <c r="CH758" s="26" t="str">
        <f t="shared" si="1235"/>
        <v/>
      </c>
      <c r="CI758" s="26" t="str">
        <f t="shared" si="1236"/>
        <v/>
      </c>
      <c r="CJ758" s="65" t="str">
        <f t="shared" si="1237"/>
        <v/>
      </c>
      <c r="CK758" s="65" t="str">
        <f t="shared" si="1238"/>
        <v/>
      </c>
      <c r="CL758" s="64" t="str">
        <f t="shared" si="1239"/>
        <v/>
      </c>
      <c r="CM758" s="64" t="str">
        <f t="shared" si="1240"/>
        <v/>
      </c>
      <c r="CN758" s="65" t="str">
        <f t="shared" si="1241"/>
        <v/>
      </c>
      <c r="CP758" s="63" t="str">
        <f>IF(BH758="","",MAX($CP$3:CP757)+1)</f>
        <v/>
      </c>
      <c r="CQ758" s="24" t="str">
        <f t="shared" si="1242"/>
        <v/>
      </c>
      <c r="CR758" s="24" t="str">
        <f t="shared" si="1243"/>
        <v/>
      </c>
      <c r="CS758" s="24" t="str">
        <f t="shared" si="1244"/>
        <v/>
      </c>
      <c r="CT758" s="58" t="str">
        <f>IF(BO758="","",COUNTIF($BO$3:BO758,BO758)&amp;"@"&amp;BO758)</f>
        <v/>
      </c>
      <c r="CU758" s="16" t="str">
        <f t="shared" si="1182"/>
        <v/>
      </c>
      <c r="CV758" s="63" t="str">
        <f t="shared" si="1245"/>
        <v/>
      </c>
      <c r="CW758" s="16" t="str">
        <f t="shared" si="1246"/>
        <v/>
      </c>
      <c r="CX758" s="16" t="str">
        <f t="shared" si="1247"/>
        <v/>
      </c>
      <c r="CY758" s="16" t="str">
        <f t="shared" si="1248"/>
        <v/>
      </c>
      <c r="CZ758" s="85" t="str">
        <f t="shared" si="1249"/>
        <v/>
      </c>
      <c r="DA758" s="16" t="str">
        <f t="shared" si="1250"/>
        <v/>
      </c>
      <c r="DB758" s="16" t="str">
        <f t="shared" si="1251"/>
        <v/>
      </c>
      <c r="DC758" s="28" t="str">
        <f>IF(CP758="","",$DC$1&amp;(INDEX(価格設定!D$1:XFD$3,ROW(価格設定!$D$3),MATCH($AW758,価格設定!D$1:XFD$1,1))*100)&amp;"%")</f>
        <v/>
      </c>
      <c r="DD758" s="28" t="str">
        <f>IF(CP758="","",$DD$1&amp;(INDEX(価格設定!D$1:XFD$3,ROW(価格設定!$D$2),MATCH($AW758,価格設定!D$1:XFD$1,1))*100)&amp;"%")</f>
        <v/>
      </c>
      <c r="DE758" s="29" t="str">
        <f t="shared" si="1252"/>
        <v/>
      </c>
      <c r="DG758" s="58" t="str">
        <f t="shared" si="1253"/>
        <v/>
      </c>
      <c r="DH758" s="58" t="str">
        <f t="shared" si="1254"/>
        <v/>
      </c>
      <c r="DI758" s="58" t="str">
        <f t="shared" si="1255"/>
        <v/>
      </c>
      <c r="DJ758" s="85" t="str">
        <f t="shared" si="1256"/>
        <v/>
      </c>
      <c r="DL758" s="58" t="str">
        <f>IF(COUNTIF(DG$3:DG$1048576,DG758)=COUNTIF($DG$3:$DG758,DG758),DG758,"")</f>
        <v/>
      </c>
      <c r="DM758" s="85" t="str">
        <f t="shared" si="1257"/>
        <v/>
      </c>
      <c r="DN758" s="85" t="str">
        <f t="shared" si="1183"/>
        <v/>
      </c>
      <c r="DO758" s="85" t="str">
        <f t="shared" si="1183"/>
        <v/>
      </c>
      <c r="DP758" s="303"/>
      <c r="DQ758" s="17" t="str">
        <f t="shared" si="1184"/>
        <v/>
      </c>
      <c r="DR758" s="17" t="str">
        <f t="shared" si="1185"/>
        <v/>
      </c>
      <c r="DS758" s="17" t="str">
        <f t="shared" si="1186"/>
        <v/>
      </c>
      <c r="DU758" s="16" t="str">
        <f t="shared" si="1258"/>
        <v/>
      </c>
      <c r="DV758" s="16" t="str">
        <f>IF(DU758="","",COUNT($DU$3:DU758))</f>
        <v/>
      </c>
      <c r="DW758" s="16" t="str">
        <f t="shared" si="1259"/>
        <v/>
      </c>
      <c r="DX758" s="16" t="str">
        <f t="shared" si="1260"/>
        <v/>
      </c>
      <c r="DY758" s="16" t="str">
        <f>IF(DZ758="","",COUNTIF(DZ$3:DZ758,DZ758))</f>
        <v/>
      </c>
      <c r="DZ758" s="16" t="str">
        <f t="shared" si="1261"/>
        <v/>
      </c>
      <c r="EA758" s="16" t="str">
        <f t="shared" si="1262"/>
        <v/>
      </c>
      <c r="EB758" s="16" t="str">
        <f t="shared" si="1263"/>
        <v/>
      </c>
      <c r="EC758" s="16" t="str">
        <f t="shared" si="1264"/>
        <v/>
      </c>
      <c r="ED758" s="16" t="str">
        <f t="shared" si="1265"/>
        <v/>
      </c>
      <c r="EE758" s="16" t="str">
        <f t="shared" si="1266"/>
        <v/>
      </c>
      <c r="EF758" s="16" t="str">
        <f t="shared" si="1267"/>
        <v/>
      </c>
      <c r="EG758" s="16" t="str">
        <f t="shared" si="1268"/>
        <v/>
      </c>
      <c r="EH758" s="16" t="str">
        <f t="shared" si="1269"/>
        <v/>
      </c>
      <c r="EI758" s="16" t="str">
        <f t="shared" si="1270"/>
        <v/>
      </c>
      <c r="EJ758" s="16" t="str">
        <f t="shared" si="1271"/>
        <v/>
      </c>
      <c r="EK758" s="16" t="str">
        <f t="shared" si="1272"/>
        <v/>
      </c>
      <c r="EL758" s="58" t="str">
        <f t="shared" si="1273"/>
        <v/>
      </c>
      <c r="EM758" s="58" t="str">
        <f>IF(OR($DZ758="",CR758=""),IF($EL758="","",$EL758),IF(OR(CR758="なし",CR758=0),領収書!$H$1,CR758))</f>
        <v/>
      </c>
      <c r="EN758" s="58" t="str">
        <f>IF(OR($DZ758="",CS758=""),IF($EL758="","",$EL758),IF(OR(CS758="なし",CS758=0),入力!$EN$1,CS758))</f>
        <v/>
      </c>
      <c r="EO758" s="63" t="str">
        <f t="shared" si="1274"/>
        <v/>
      </c>
      <c r="EP758" s="63" t="str">
        <f t="shared" si="1275"/>
        <v/>
      </c>
      <c r="ER758" s="16" t="str">
        <f>IF(AND(COUNTIF($ET$3:ET758,ET758)=1,ET758&lt;&gt;""),MAX($ER$3:ER757)+1,"")</f>
        <v/>
      </c>
      <c r="ES758" s="16" t="str">
        <f>IF(価格設定!B760="","",価格設定!B760)</f>
        <v/>
      </c>
      <c r="ET758" s="16" t="str">
        <f>IF(価格設定!C760="","",価格設定!C760)</f>
        <v/>
      </c>
      <c r="EV758" s="16" t="str">
        <f t="shared" si="1187"/>
        <v/>
      </c>
      <c r="EW758" s="16" t="str">
        <f t="shared" si="1276"/>
        <v/>
      </c>
    </row>
    <row r="759" spans="1:153" ht="30" customHeight="1" x14ac:dyDescent="0.2">
      <c r="A759" s="225"/>
      <c r="B759" s="212"/>
      <c r="C759" s="221"/>
      <c r="D759" s="164"/>
      <c r="E759" s="165"/>
      <c r="F759" s="166"/>
      <c r="G759" s="167"/>
      <c r="H759" s="179"/>
      <c r="I759" s="306"/>
      <c r="J759" s="169"/>
      <c r="K759" s="179"/>
      <c r="L759" s="186"/>
      <c r="M759" s="186"/>
      <c r="N759" s="168"/>
      <c r="O759" s="170"/>
      <c r="P759" s="212"/>
      <c r="Q759" s="179" t="str">
        <f>IFERROR(IF(H759="","",IFERROR(INDEX(価格設定!$B$5:$B$1048576,MATCH(H759,価格設定!$B$5:$B$1048576,0),0),INDEX(価格設定!$B$5:$B$1048576,MATCH("*"&amp;H759&amp;"*",価格設定!$B$5:$B$1048576,0),0))),H759)</f>
        <v/>
      </c>
      <c r="R759" s="250" t="str">
        <f>IFERROR(IF(Q759="",IF(K759="","",K759),IF(K759="",IF(INDEX(価格設定!$C$5:$C$1048576,MATCH(Q759,価格設定!$B$5:$B$1048576,0),0)=0,"",INDEX(価格設定!$C$5:$C$1048576,MATCH(Q759,価格設定!$B$5:$B$1048576,0),0)),IF(K759="なし","",K759))),"")</f>
        <v/>
      </c>
      <c r="S759" s="308" t="str">
        <f t="shared" si="1188"/>
        <v/>
      </c>
      <c r="T759" s="126" t="str">
        <f>IFERROR(IF(J759="",IF(INDEX(価格設定!$E$5:$R$1048576,MATCH($Q759,価格設定!B$5:B$1048576,0),MATCH($AW759,価格設定!E$1:X$1,1))=0,"",INDEX(価格設定!$E$5:$R$1048576,MATCH($Q759,価格設定!B$5:B$1048576,0),MATCH($AW759,価格設定!E$1:X$1,1))),J759),"")</f>
        <v/>
      </c>
      <c r="U759" s="126" t="str">
        <f t="shared" si="1189"/>
        <v/>
      </c>
      <c r="V759" s="132" t="str">
        <f t="shared" si="1190"/>
        <v/>
      </c>
      <c r="W759" s="127" t="str">
        <f>IFERROR(IF(OR(T759="",T759&lt;0),"",IFERROR(INDEX(価格設定!E$2:X$3,IF(AND(K759=$K$1,$K$1&lt;&gt;""),ROW(価格設定!$D$3)-1,MATCH(INDEX(価格設定!$D$5:$D$1048576,MATCH(Q759,価格設定!$B$5:$B$1048576,0),0),価格設定!$D$2:$D$3,0)),MATCH($AW759,価格設定!E$1:X$1,1)),INDEX(価格設定!E$2:X$2,0,MATCH($AW759,価格設定!E$1:X$1,1)))),"")</f>
        <v/>
      </c>
      <c r="X759" s="126" t="str">
        <f t="shared" si="1181"/>
        <v/>
      </c>
      <c r="Y759" s="128" t="str">
        <f t="shared" si="1191"/>
        <v/>
      </c>
      <c r="Z759" s="126" t="str">
        <f t="shared" si="1192"/>
        <v/>
      </c>
      <c r="AA759" s="129" t="str">
        <f t="shared" si="1193"/>
        <v/>
      </c>
      <c r="AB759" s="126" t="str">
        <f t="shared" si="1194"/>
        <v/>
      </c>
      <c r="AC759" s="280" t="str">
        <f t="shared" si="1195"/>
        <v/>
      </c>
      <c r="AD759" s="15"/>
      <c r="AE759" s="204" t="str">
        <f>IF(AF759="","",COUNT($AF$3:AF759))</f>
        <v/>
      </c>
      <c r="AF759" s="206" t="str">
        <f t="shared" si="1196"/>
        <v/>
      </c>
      <c r="AG759" s="204" t="str">
        <f t="shared" si="1197"/>
        <v/>
      </c>
      <c r="AH759" s="204" t="str">
        <f t="shared" si="1198"/>
        <v/>
      </c>
      <c r="AI759" s="287"/>
      <c r="AJ759" s="15"/>
      <c r="AK759" s="138" t="str">
        <f t="shared" si="1199"/>
        <v/>
      </c>
      <c r="AL759" s="131" t="str">
        <f t="shared" si="1200"/>
        <v/>
      </c>
      <c r="AM759" s="131" t="str">
        <f t="shared" si="1201"/>
        <v/>
      </c>
      <c r="AN759" s="313" t="str">
        <f t="shared" si="1202"/>
        <v/>
      </c>
      <c r="AO759" s="316" t="str">
        <f t="shared" si="1203"/>
        <v/>
      </c>
      <c r="AP759" s="18"/>
      <c r="AQ759" s="3" t="str">
        <f>IF(F759="","",MAX($AQ$3:AQ758)+1)</f>
        <v/>
      </c>
      <c r="AR759" s="3" t="str">
        <f>IF(OR(AQ759="",BB759=""),"",MAX($AR$3:AR758)+1)</f>
        <v/>
      </c>
      <c r="AS759" s="3" t="str">
        <f>IF(CQ759="","",RANK(CQ759,CQ$3:CQ$1048576,1)+COUNTIF($CQ$3:CQ759,CQ759)-1)</f>
        <v/>
      </c>
      <c r="AT759" s="21" t="str">
        <f>IF(C759="",IF(OR(AND($H759&lt;&gt;"",C759=""),AND($F758=$F759,$AZ759&lt;&gt;""),COUNTA($H$3:$H$1048576,#REF!,$F$3:$F$1048576)&gt;COUNTA($H$3:$H759,#REF!,$F$3:$F759),$AZ759&lt;&gt;""),INDEX(AT$3:AT$1048576,MATCH(MAX($AQ$3:$AQ758),$AQ$3:$AQ$1048576,0),0),""),C759)</f>
        <v/>
      </c>
      <c r="AU759" s="21" t="str">
        <f>IF(D759="",IF(OR(AND($H759&lt;&gt;"",D759=""),AND($F758=$F759,$AZ759&lt;&gt;""),COUNTA($H$3:$H$1048576,#REF!,$F$3:$F$1048576)&gt;COUNTA($H$3:$H759,#REF!,$F$3:$F759),$AZ759&lt;&gt;""),INDEX(AU$3:AU$1048576,MATCH(MAX($AQ$3:$AQ758),$AQ$3:$AQ$1048576,0),0),""),D759)</f>
        <v/>
      </c>
      <c r="AV759" s="21" t="str">
        <f>IF(E759="",IF(OR(AND($H759&lt;&gt;"",E759=""),AND($F758=$F759,$AZ759&lt;&gt;""),COUNTA($H$3:$H$1048576,#REF!,$F$3:$F$1048576)&gt;COUNTA($H$3:$H759,#REF!,$F$3:$F759),$AZ759&lt;&gt;""),INDEX(AV$3:AV$1048576,MATCH(MAX($AQ$3:$AQ758),$AQ$3:$AQ$1048576,0),0),""),E759)</f>
        <v/>
      </c>
      <c r="AW759" s="24" t="str">
        <f t="shared" si="1204"/>
        <v/>
      </c>
      <c r="AX759" s="13" t="str">
        <f t="shared" si="1205"/>
        <v/>
      </c>
      <c r="AY759" s="4" t="str">
        <f t="shared" si="1206"/>
        <v/>
      </c>
      <c r="AZ759" s="4" t="str">
        <f>IF(AX759="",IF(OR(AND(H759&lt;&gt;"",F759=""),COUNTA($H$3:$H$1048576)&gt;COUNTA($H$3:$H759)),INDEX(AX$3:AX759,MATCH(MAX($AQ$3:AQ759),AQ$3:AQ759,0),0),""),AX759)</f>
        <v/>
      </c>
      <c r="BA759" s="4" t="str">
        <f>IF(AY759="",IF(AND(H759&lt;&gt;"",F759=""),INDEX(AY$3:AY759,MATCH(MAX($AQ$3:AQ759),AQ$3:AQ759,0),0),""),AY759)</f>
        <v/>
      </c>
      <c r="BB759" s="82" t="str">
        <f>IF(BC759="","",RANK(BC759,BC$3:BC$1048576,1)+COUNTIF($BC$3:BC759,BC759)-1)</f>
        <v/>
      </c>
      <c r="BC759" s="139" t="str">
        <f t="shared" si="1207"/>
        <v/>
      </c>
      <c r="BD759" s="46" t="str">
        <f t="shared" si="1208"/>
        <v/>
      </c>
      <c r="BE759" s="46" t="str">
        <f t="shared" si="1209"/>
        <v/>
      </c>
      <c r="BF759" s="46" t="str">
        <f t="shared" si="1210"/>
        <v/>
      </c>
      <c r="BG759" s="4" t="str">
        <f t="shared" si="1211"/>
        <v/>
      </c>
      <c r="BH759" s="180" t="str">
        <f t="shared" si="1212"/>
        <v/>
      </c>
      <c r="BI759" s="16" t="str">
        <f t="shared" si="1213"/>
        <v/>
      </c>
      <c r="BJ759" s="52" t="str">
        <f>IF(BI759="","",IF(W759="","",IF(AND(K759=$K$1,$K$1&lt;&gt;""),$BT$2,IFERROR(IF(INDEX(価格設定!$D$5:$D$1048576,MATCH(Q759,価格設定!$B$5:$B$1048576,0),0)=価格設定!$D$3,$BT$2,$BS$2),$BS$2))))</f>
        <v/>
      </c>
      <c r="BK759" s="16" t="str">
        <f>IF(BI759="","",IF(COUNTIF($BI$3:BI759,BI759)=1,1,IF(AND(BI758=BI759,BH759=""),BK758,COUNTIF($BH$3:BH759,BH759))))</f>
        <v/>
      </c>
      <c r="BL759" s="52" t="str">
        <f t="shared" si="1214"/>
        <v/>
      </c>
      <c r="BM759" s="52" t="str">
        <f t="shared" si="1215"/>
        <v/>
      </c>
      <c r="BN759" s="119" t="str">
        <f t="shared" si="1216"/>
        <v/>
      </c>
      <c r="BO759" s="119" t="str">
        <f t="shared" si="1217"/>
        <v/>
      </c>
      <c r="BP759" s="17" t="str">
        <f t="shared" si="1218"/>
        <v/>
      </c>
      <c r="BQ759" s="17" t="str">
        <f t="shared" si="1219"/>
        <v/>
      </c>
      <c r="BR759" s="17" t="str">
        <f>IF(OR(BP759="",COUNTIF($BO$3:BO759,BO759)&lt;&gt;1),"",SUMIF(BO$3:BO$1048576,BO759,BP$3:BP$1048576))</f>
        <v/>
      </c>
      <c r="BS759" s="17" t="str">
        <f t="shared" si="1220"/>
        <v/>
      </c>
      <c r="BT759" s="17" t="str">
        <f t="shared" si="1221"/>
        <v/>
      </c>
      <c r="BU759" s="17" t="str">
        <f t="shared" si="1222"/>
        <v/>
      </c>
      <c r="BV759" s="24" t="str">
        <f t="shared" si="1223"/>
        <v/>
      </c>
      <c r="BW759" s="24" t="str">
        <f t="shared" si="1224"/>
        <v/>
      </c>
      <c r="BX759" s="24" t="str">
        <f t="shared" si="1225"/>
        <v/>
      </c>
      <c r="BY759" s="26" t="str">
        <f t="shared" si="1226"/>
        <v/>
      </c>
      <c r="BZ759" s="26" t="str">
        <f t="shared" si="1227"/>
        <v/>
      </c>
      <c r="CA759" s="26" t="str">
        <f t="shared" si="1228"/>
        <v/>
      </c>
      <c r="CB759" s="66" t="str">
        <f t="shared" si="1229"/>
        <v/>
      </c>
      <c r="CC759" s="65" t="str">
        <f t="shared" si="1230"/>
        <v/>
      </c>
      <c r="CD759" s="26" t="str">
        <f t="shared" si="1231"/>
        <v/>
      </c>
      <c r="CE759" s="26" t="str">
        <f t="shared" si="1232"/>
        <v/>
      </c>
      <c r="CF759" s="193" t="str">
        <f t="shared" si="1233"/>
        <v/>
      </c>
      <c r="CG759" s="193" t="str">
        <f t="shared" si="1234"/>
        <v/>
      </c>
      <c r="CH759" s="26" t="str">
        <f t="shared" si="1235"/>
        <v/>
      </c>
      <c r="CI759" s="26" t="str">
        <f t="shared" si="1236"/>
        <v/>
      </c>
      <c r="CJ759" s="65" t="str">
        <f t="shared" si="1237"/>
        <v/>
      </c>
      <c r="CK759" s="65" t="str">
        <f t="shared" si="1238"/>
        <v/>
      </c>
      <c r="CL759" s="64" t="str">
        <f t="shared" si="1239"/>
        <v/>
      </c>
      <c r="CM759" s="64" t="str">
        <f t="shared" si="1240"/>
        <v/>
      </c>
      <c r="CN759" s="65" t="str">
        <f t="shared" si="1241"/>
        <v/>
      </c>
      <c r="CP759" s="63" t="str">
        <f>IF(BH759="","",MAX($CP$3:CP758)+1)</f>
        <v/>
      </c>
      <c r="CQ759" s="24" t="str">
        <f t="shared" si="1242"/>
        <v/>
      </c>
      <c r="CR759" s="24" t="str">
        <f t="shared" si="1243"/>
        <v/>
      </c>
      <c r="CS759" s="24" t="str">
        <f t="shared" si="1244"/>
        <v/>
      </c>
      <c r="CT759" s="58" t="str">
        <f>IF(BO759="","",COUNTIF($BO$3:BO759,BO759)&amp;"@"&amp;BO759)</f>
        <v/>
      </c>
      <c r="CU759" s="16" t="str">
        <f t="shared" si="1182"/>
        <v/>
      </c>
      <c r="CV759" s="63" t="str">
        <f t="shared" si="1245"/>
        <v/>
      </c>
      <c r="CW759" s="16" t="str">
        <f t="shared" si="1246"/>
        <v/>
      </c>
      <c r="CX759" s="16" t="str">
        <f t="shared" si="1247"/>
        <v/>
      </c>
      <c r="CY759" s="16" t="str">
        <f t="shared" si="1248"/>
        <v/>
      </c>
      <c r="CZ759" s="85" t="str">
        <f t="shared" si="1249"/>
        <v/>
      </c>
      <c r="DA759" s="16" t="str">
        <f t="shared" si="1250"/>
        <v/>
      </c>
      <c r="DB759" s="16" t="str">
        <f t="shared" si="1251"/>
        <v/>
      </c>
      <c r="DC759" s="28" t="str">
        <f>IF(CP759="","",$DC$1&amp;(INDEX(価格設定!D$1:XFD$3,ROW(価格設定!$D$3),MATCH($AW759,価格設定!D$1:XFD$1,1))*100)&amp;"%")</f>
        <v/>
      </c>
      <c r="DD759" s="28" t="str">
        <f>IF(CP759="","",$DD$1&amp;(INDEX(価格設定!D$1:XFD$3,ROW(価格設定!$D$2),MATCH($AW759,価格設定!D$1:XFD$1,1))*100)&amp;"%")</f>
        <v/>
      </c>
      <c r="DE759" s="29" t="str">
        <f t="shared" si="1252"/>
        <v/>
      </c>
      <c r="DG759" s="58" t="str">
        <f t="shared" si="1253"/>
        <v/>
      </c>
      <c r="DH759" s="58" t="str">
        <f t="shared" si="1254"/>
        <v/>
      </c>
      <c r="DI759" s="58" t="str">
        <f t="shared" si="1255"/>
        <v/>
      </c>
      <c r="DJ759" s="85" t="str">
        <f t="shared" si="1256"/>
        <v/>
      </c>
      <c r="DL759" s="58" t="str">
        <f>IF(COUNTIF(DG$3:DG$1048576,DG759)=COUNTIF($DG$3:$DG759,DG759),DG759,"")</f>
        <v/>
      </c>
      <c r="DM759" s="85" t="str">
        <f t="shared" si="1257"/>
        <v/>
      </c>
      <c r="DN759" s="85" t="str">
        <f t="shared" si="1183"/>
        <v/>
      </c>
      <c r="DO759" s="85" t="str">
        <f t="shared" si="1183"/>
        <v/>
      </c>
      <c r="DP759" s="303"/>
      <c r="DQ759" s="17" t="str">
        <f t="shared" si="1184"/>
        <v/>
      </c>
      <c r="DR759" s="17" t="str">
        <f t="shared" si="1185"/>
        <v/>
      </c>
      <c r="DS759" s="17" t="str">
        <f t="shared" si="1186"/>
        <v/>
      </c>
      <c r="DU759" s="16" t="str">
        <f t="shared" si="1258"/>
        <v/>
      </c>
      <c r="DV759" s="16" t="str">
        <f>IF(DU759="","",COUNT($DU$3:DU759))</f>
        <v/>
      </c>
      <c r="DW759" s="16" t="str">
        <f t="shared" si="1259"/>
        <v/>
      </c>
      <c r="DX759" s="16" t="str">
        <f t="shared" si="1260"/>
        <v/>
      </c>
      <c r="DY759" s="16" t="str">
        <f>IF(DZ759="","",COUNTIF(DZ$3:DZ759,DZ759))</f>
        <v/>
      </c>
      <c r="DZ759" s="16" t="str">
        <f t="shared" si="1261"/>
        <v/>
      </c>
      <c r="EA759" s="16" t="str">
        <f t="shared" si="1262"/>
        <v/>
      </c>
      <c r="EB759" s="16" t="str">
        <f t="shared" si="1263"/>
        <v/>
      </c>
      <c r="EC759" s="16" t="str">
        <f t="shared" si="1264"/>
        <v/>
      </c>
      <c r="ED759" s="16" t="str">
        <f t="shared" si="1265"/>
        <v/>
      </c>
      <c r="EE759" s="16" t="str">
        <f t="shared" si="1266"/>
        <v/>
      </c>
      <c r="EF759" s="16" t="str">
        <f t="shared" si="1267"/>
        <v/>
      </c>
      <c r="EG759" s="16" t="str">
        <f t="shared" si="1268"/>
        <v/>
      </c>
      <c r="EH759" s="16" t="str">
        <f t="shared" si="1269"/>
        <v/>
      </c>
      <c r="EI759" s="16" t="str">
        <f t="shared" si="1270"/>
        <v/>
      </c>
      <c r="EJ759" s="16" t="str">
        <f t="shared" si="1271"/>
        <v/>
      </c>
      <c r="EK759" s="16" t="str">
        <f t="shared" si="1272"/>
        <v/>
      </c>
      <c r="EL759" s="58" t="str">
        <f t="shared" si="1273"/>
        <v/>
      </c>
      <c r="EM759" s="58" t="str">
        <f>IF(OR($DZ759="",CR759=""),IF($EL759="","",$EL759),IF(OR(CR759="なし",CR759=0),領収書!$H$1,CR759))</f>
        <v/>
      </c>
      <c r="EN759" s="58" t="str">
        <f>IF(OR($DZ759="",CS759=""),IF($EL759="","",$EL759),IF(OR(CS759="なし",CS759=0),入力!$EN$1,CS759))</f>
        <v/>
      </c>
      <c r="EO759" s="63" t="str">
        <f t="shared" si="1274"/>
        <v/>
      </c>
      <c r="EP759" s="63" t="str">
        <f t="shared" si="1275"/>
        <v/>
      </c>
      <c r="ER759" s="16" t="str">
        <f>IF(AND(COUNTIF($ET$3:ET759,ET759)=1,ET759&lt;&gt;""),MAX($ER$3:ER758)+1,"")</f>
        <v/>
      </c>
      <c r="ES759" s="16" t="str">
        <f>IF(価格設定!B761="","",価格設定!B761)</f>
        <v/>
      </c>
      <c r="ET759" s="16" t="str">
        <f>IF(価格設定!C761="","",価格設定!C761)</f>
        <v/>
      </c>
      <c r="EV759" s="16" t="str">
        <f t="shared" si="1187"/>
        <v/>
      </c>
      <c r="EW759" s="16" t="str">
        <f t="shared" si="1276"/>
        <v/>
      </c>
    </row>
    <row r="760" spans="1:153" ht="30" customHeight="1" x14ac:dyDescent="0.2">
      <c r="A760" s="225"/>
      <c r="B760" s="212"/>
      <c r="C760" s="221"/>
      <c r="D760" s="164"/>
      <c r="E760" s="165"/>
      <c r="F760" s="166"/>
      <c r="G760" s="167"/>
      <c r="H760" s="179"/>
      <c r="I760" s="306"/>
      <c r="J760" s="169"/>
      <c r="K760" s="179"/>
      <c r="L760" s="186"/>
      <c r="M760" s="186"/>
      <c r="N760" s="168"/>
      <c r="O760" s="170"/>
      <c r="P760" s="212"/>
      <c r="Q760" s="179" t="str">
        <f>IFERROR(IF(H760="","",IFERROR(INDEX(価格設定!$B$5:$B$1048576,MATCH(H760,価格設定!$B$5:$B$1048576,0),0),INDEX(価格設定!$B$5:$B$1048576,MATCH("*"&amp;H760&amp;"*",価格設定!$B$5:$B$1048576,0),0))),H760)</f>
        <v/>
      </c>
      <c r="R760" s="250" t="str">
        <f>IFERROR(IF(Q760="",IF(K760="","",K760),IF(K760="",IF(INDEX(価格設定!$C$5:$C$1048576,MATCH(Q760,価格設定!$B$5:$B$1048576,0),0)=0,"",INDEX(価格設定!$C$5:$C$1048576,MATCH(Q760,価格設定!$B$5:$B$1048576,0),0)),IF(K760="なし","",K760))),"")</f>
        <v/>
      </c>
      <c r="S760" s="308" t="str">
        <f t="shared" si="1188"/>
        <v/>
      </c>
      <c r="T760" s="126" t="str">
        <f>IFERROR(IF(J760="",IF(INDEX(価格設定!$E$5:$R$1048576,MATCH($Q760,価格設定!B$5:B$1048576,0),MATCH($AW760,価格設定!E$1:X$1,1))=0,"",INDEX(価格設定!$E$5:$R$1048576,MATCH($Q760,価格設定!B$5:B$1048576,0),MATCH($AW760,価格設定!E$1:X$1,1))),J760),"")</f>
        <v/>
      </c>
      <c r="U760" s="126" t="str">
        <f t="shared" si="1189"/>
        <v/>
      </c>
      <c r="V760" s="132" t="str">
        <f t="shared" si="1190"/>
        <v/>
      </c>
      <c r="W760" s="127" t="str">
        <f>IFERROR(IF(OR(T760="",T760&lt;0),"",IFERROR(INDEX(価格設定!E$2:X$3,IF(AND(K760=$K$1,$K$1&lt;&gt;""),ROW(価格設定!$D$3)-1,MATCH(INDEX(価格設定!$D$5:$D$1048576,MATCH(Q760,価格設定!$B$5:$B$1048576,0),0),価格設定!$D$2:$D$3,0)),MATCH($AW760,価格設定!E$1:X$1,1)),INDEX(価格設定!E$2:X$2,0,MATCH($AW760,価格設定!E$1:X$1,1)))),"")</f>
        <v/>
      </c>
      <c r="X760" s="126" t="str">
        <f t="shared" si="1181"/>
        <v/>
      </c>
      <c r="Y760" s="128" t="str">
        <f t="shared" si="1191"/>
        <v/>
      </c>
      <c r="Z760" s="126" t="str">
        <f t="shared" si="1192"/>
        <v/>
      </c>
      <c r="AA760" s="129" t="str">
        <f t="shared" si="1193"/>
        <v/>
      </c>
      <c r="AB760" s="126" t="str">
        <f t="shared" si="1194"/>
        <v/>
      </c>
      <c r="AC760" s="280" t="str">
        <f t="shared" si="1195"/>
        <v/>
      </c>
      <c r="AD760" s="15"/>
      <c r="AE760" s="204" t="str">
        <f>IF(AF760="","",COUNT($AF$3:AF760))</f>
        <v/>
      </c>
      <c r="AF760" s="206" t="str">
        <f t="shared" si="1196"/>
        <v/>
      </c>
      <c r="AG760" s="204" t="str">
        <f t="shared" si="1197"/>
        <v/>
      </c>
      <c r="AH760" s="204" t="str">
        <f t="shared" si="1198"/>
        <v/>
      </c>
      <c r="AI760" s="287"/>
      <c r="AJ760" s="15"/>
      <c r="AK760" s="138" t="str">
        <f t="shared" si="1199"/>
        <v/>
      </c>
      <c r="AL760" s="131" t="str">
        <f t="shared" si="1200"/>
        <v/>
      </c>
      <c r="AM760" s="131" t="str">
        <f t="shared" si="1201"/>
        <v/>
      </c>
      <c r="AN760" s="313" t="str">
        <f t="shared" si="1202"/>
        <v/>
      </c>
      <c r="AO760" s="316" t="str">
        <f t="shared" si="1203"/>
        <v/>
      </c>
      <c r="AP760" s="18"/>
      <c r="AQ760" s="3" t="str">
        <f>IF(F760="","",MAX($AQ$3:AQ759)+1)</f>
        <v/>
      </c>
      <c r="AR760" s="3" t="str">
        <f>IF(OR(AQ760="",BB760=""),"",MAX($AR$3:AR759)+1)</f>
        <v/>
      </c>
      <c r="AS760" s="3" t="str">
        <f>IF(CQ760="","",RANK(CQ760,CQ$3:CQ$1048576,1)+COUNTIF($CQ$3:CQ760,CQ760)-1)</f>
        <v/>
      </c>
      <c r="AT760" s="21" t="str">
        <f>IF(C760="",IF(OR(AND($H760&lt;&gt;"",C760=""),AND($F759=$F760,$AZ760&lt;&gt;""),COUNTA($H$3:$H$1048576,#REF!,$F$3:$F$1048576)&gt;COUNTA($H$3:$H760,#REF!,$F$3:$F760),$AZ760&lt;&gt;""),INDEX(AT$3:AT$1048576,MATCH(MAX($AQ$3:$AQ759),$AQ$3:$AQ$1048576,0),0),""),C760)</f>
        <v/>
      </c>
      <c r="AU760" s="21" t="str">
        <f>IF(D760="",IF(OR(AND($H760&lt;&gt;"",D760=""),AND($F759=$F760,$AZ760&lt;&gt;""),COUNTA($H$3:$H$1048576,#REF!,$F$3:$F$1048576)&gt;COUNTA($H$3:$H760,#REF!,$F$3:$F760),$AZ760&lt;&gt;""),INDEX(AU$3:AU$1048576,MATCH(MAX($AQ$3:$AQ759),$AQ$3:$AQ$1048576,0),0),""),D760)</f>
        <v/>
      </c>
      <c r="AV760" s="21" t="str">
        <f>IF(E760="",IF(OR(AND($H760&lt;&gt;"",E760=""),AND($F759=$F760,$AZ760&lt;&gt;""),COUNTA($H$3:$H$1048576,#REF!,$F$3:$F$1048576)&gt;COUNTA($H$3:$H760,#REF!,$F$3:$F760),$AZ760&lt;&gt;""),INDEX(AV$3:AV$1048576,MATCH(MAX($AQ$3:$AQ759),$AQ$3:$AQ$1048576,0),0),""),E760)</f>
        <v/>
      </c>
      <c r="AW760" s="24" t="str">
        <f t="shared" si="1204"/>
        <v/>
      </c>
      <c r="AX760" s="13" t="str">
        <f t="shared" si="1205"/>
        <v/>
      </c>
      <c r="AY760" s="4" t="str">
        <f t="shared" si="1206"/>
        <v/>
      </c>
      <c r="AZ760" s="4" t="str">
        <f>IF(AX760="",IF(OR(AND(H760&lt;&gt;"",F760=""),COUNTA($H$3:$H$1048576)&gt;COUNTA($H$3:$H760)),INDEX(AX$3:AX760,MATCH(MAX($AQ$3:AQ760),AQ$3:AQ760,0),0),""),AX760)</f>
        <v/>
      </c>
      <c r="BA760" s="4" t="str">
        <f>IF(AY760="",IF(AND(H760&lt;&gt;"",F760=""),INDEX(AY$3:AY760,MATCH(MAX($AQ$3:AQ760),AQ$3:AQ760,0),0),""),AY760)</f>
        <v/>
      </c>
      <c r="BB760" s="82" t="str">
        <f>IF(BC760="","",RANK(BC760,BC$3:BC$1048576,1)+COUNTIF($BC$3:BC760,BC760)-1)</f>
        <v/>
      </c>
      <c r="BC760" s="139" t="str">
        <f t="shared" si="1207"/>
        <v/>
      </c>
      <c r="BD760" s="46" t="str">
        <f t="shared" si="1208"/>
        <v/>
      </c>
      <c r="BE760" s="46" t="str">
        <f t="shared" si="1209"/>
        <v/>
      </c>
      <c r="BF760" s="46" t="str">
        <f t="shared" si="1210"/>
        <v/>
      </c>
      <c r="BG760" s="4" t="str">
        <f t="shared" si="1211"/>
        <v/>
      </c>
      <c r="BH760" s="180" t="str">
        <f t="shared" si="1212"/>
        <v/>
      </c>
      <c r="BI760" s="16" t="str">
        <f t="shared" si="1213"/>
        <v/>
      </c>
      <c r="BJ760" s="52" t="str">
        <f>IF(BI760="","",IF(W760="","",IF(AND(K760=$K$1,$K$1&lt;&gt;""),$BT$2,IFERROR(IF(INDEX(価格設定!$D$5:$D$1048576,MATCH(Q760,価格設定!$B$5:$B$1048576,0),0)=価格設定!$D$3,$BT$2,$BS$2),$BS$2))))</f>
        <v/>
      </c>
      <c r="BK760" s="16" t="str">
        <f>IF(BI760="","",IF(COUNTIF($BI$3:BI760,BI760)=1,1,IF(AND(BI759=BI760,BH760=""),BK759,COUNTIF($BH$3:BH760,BH760))))</f>
        <v/>
      </c>
      <c r="BL760" s="52" t="str">
        <f t="shared" si="1214"/>
        <v/>
      </c>
      <c r="BM760" s="52" t="str">
        <f t="shared" si="1215"/>
        <v/>
      </c>
      <c r="BN760" s="119" t="str">
        <f t="shared" si="1216"/>
        <v/>
      </c>
      <c r="BO760" s="119" t="str">
        <f t="shared" si="1217"/>
        <v/>
      </c>
      <c r="BP760" s="17" t="str">
        <f t="shared" si="1218"/>
        <v/>
      </c>
      <c r="BQ760" s="17" t="str">
        <f t="shared" si="1219"/>
        <v/>
      </c>
      <c r="BR760" s="17" t="str">
        <f>IF(OR(BP760="",COUNTIF($BO$3:BO760,BO760)&lt;&gt;1),"",SUMIF(BO$3:BO$1048576,BO760,BP$3:BP$1048576))</f>
        <v/>
      </c>
      <c r="BS760" s="17" t="str">
        <f t="shared" si="1220"/>
        <v/>
      </c>
      <c r="BT760" s="17" t="str">
        <f t="shared" si="1221"/>
        <v/>
      </c>
      <c r="BU760" s="17" t="str">
        <f t="shared" si="1222"/>
        <v/>
      </c>
      <c r="BV760" s="24" t="str">
        <f t="shared" si="1223"/>
        <v/>
      </c>
      <c r="BW760" s="24" t="str">
        <f t="shared" si="1224"/>
        <v/>
      </c>
      <c r="BX760" s="24" t="str">
        <f t="shared" si="1225"/>
        <v/>
      </c>
      <c r="BY760" s="26" t="str">
        <f t="shared" si="1226"/>
        <v/>
      </c>
      <c r="BZ760" s="26" t="str">
        <f t="shared" si="1227"/>
        <v/>
      </c>
      <c r="CA760" s="26" t="str">
        <f t="shared" si="1228"/>
        <v/>
      </c>
      <c r="CB760" s="66" t="str">
        <f t="shared" si="1229"/>
        <v/>
      </c>
      <c r="CC760" s="65" t="str">
        <f t="shared" si="1230"/>
        <v/>
      </c>
      <c r="CD760" s="26" t="str">
        <f t="shared" si="1231"/>
        <v/>
      </c>
      <c r="CE760" s="26" t="str">
        <f t="shared" si="1232"/>
        <v/>
      </c>
      <c r="CF760" s="193" t="str">
        <f t="shared" si="1233"/>
        <v/>
      </c>
      <c r="CG760" s="193" t="str">
        <f t="shared" si="1234"/>
        <v/>
      </c>
      <c r="CH760" s="26" t="str">
        <f t="shared" si="1235"/>
        <v/>
      </c>
      <c r="CI760" s="26" t="str">
        <f t="shared" si="1236"/>
        <v/>
      </c>
      <c r="CJ760" s="65" t="str">
        <f t="shared" si="1237"/>
        <v/>
      </c>
      <c r="CK760" s="65" t="str">
        <f t="shared" si="1238"/>
        <v/>
      </c>
      <c r="CL760" s="64" t="str">
        <f t="shared" si="1239"/>
        <v/>
      </c>
      <c r="CM760" s="64" t="str">
        <f t="shared" si="1240"/>
        <v/>
      </c>
      <c r="CN760" s="65" t="str">
        <f t="shared" si="1241"/>
        <v/>
      </c>
      <c r="CP760" s="63" t="str">
        <f>IF(BH760="","",MAX($CP$3:CP759)+1)</f>
        <v/>
      </c>
      <c r="CQ760" s="24" t="str">
        <f t="shared" si="1242"/>
        <v/>
      </c>
      <c r="CR760" s="24" t="str">
        <f t="shared" si="1243"/>
        <v/>
      </c>
      <c r="CS760" s="24" t="str">
        <f t="shared" si="1244"/>
        <v/>
      </c>
      <c r="CT760" s="58" t="str">
        <f>IF(BO760="","",COUNTIF($BO$3:BO760,BO760)&amp;"@"&amp;BO760)</f>
        <v/>
      </c>
      <c r="CU760" s="16" t="str">
        <f t="shared" si="1182"/>
        <v/>
      </c>
      <c r="CV760" s="63" t="str">
        <f t="shared" si="1245"/>
        <v/>
      </c>
      <c r="CW760" s="16" t="str">
        <f t="shared" si="1246"/>
        <v/>
      </c>
      <c r="CX760" s="16" t="str">
        <f t="shared" si="1247"/>
        <v/>
      </c>
      <c r="CY760" s="16" t="str">
        <f t="shared" si="1248"/>
        <v/>
      </c>
      <c r="CZ760" s="85" t="str">
        <f t="shared" si="1249"/>
        <v/>
      </c>
      <c r="DA760" s="16" t="str">
        <f t="shared" si="1250"/>
        <v/>
      </c>
      <c r="DB760" s="16" t="str">
        <f t="shared" si="1251"/>
        <v/>
      </c>
      <c r="DC760" s="28" t="str">
        <f>IF(CP760="","",$DC$1&amp;(INDEX(価格設定!D$1:XFD$3,ROW(価格設定!$D$3),MATCH($AW760,価格設定!D$1:XFD$1,1))*100)&amp;"%")</f>
        <v/>
      </c>
      <c r="DD760" s="28" t="str">
        <f>IF(CP760="","",$DD$1&amp;(INDEX(価格設定!D$1:XFD$3,ROW(価格設定!$D$2),MATCH($AW760,価格設定!D$1:XFD$1,1))*100)&amp;"%")</f>
        <v/>
      </c>
      <c r="DE760" s="29" t="str">
        <f t="shared" si="1252"/>
        <v/>
      </c>
      <c r="DG760" s="58" t="str">
        <f t="shared" si="1253"/>
        <v/>
      </c>
      <c r="DH760" s="58" t="str">
        <f t="shared" si="1254"/>
        <v/>
      </c>
      <c r="DI760" s="58" t="str">
        <f t="shared" si="1255"/>
        <v/>
      </c>
      <c r="DJ760" s="85" t="str">
        <f t="shared" si="1256"/>
        <v/>
      </c>
      <c r="DL760" s="58" t="str">
        <f>IF(COUNTIF(DG$3:DG$1048576,DG760)=COUNTIF($DG$3:$DG760,DG760),DG760,"")</f>
        <v/>
      </c>
      <c r="DM760" s="85" t="str">
        <f t="shared" si="1257"/>
        <v/>
      </c>
      <c r="DN760" s="85" t="str">
        <f t="shared" si="1183"/>
        <v/>
      </c>
      <c r="DO760" s="85" t="str">
        <f t="shared" si="1183"/>
        <v/>
      </c>
      <c r="DP760" s="303"/>
      <c r="DQ760" s="17" t="str">
        <f t="shared" si="1184"/>
        <v/>
      </c>
      <c r="DR760" s="17" t="str">
        <f t="shared" si="1185"/>
        <v/>
      </c>
      <c r="DS760" s="17" t="str">
        <f t="shared" si="1186"/>
        <v/>
      </c>
      <c r="DU760" s="16" t="str">
        <f t="shared" si="1258"/>
        <v/>
      </c>
      <c r="DV760" s="16" t="str">
        <f>IF(DU760="","",COUNT($DU$3:DU760))</f>
        <v/>
      </c>
      <c r="DW760" s="16" t="str">
        <f t="shared" si="1259"/>
        <v/>
      </c>
      <c r="DX760" s="16" t="str">
        <f t="shared" si="1260"/>
        <v/>
      </c>
      <c r="DY760" s="16" t="str">
        <f>IF(DZ760="","",COUNTIF(DZ$3:DZ760,DZ760))</f>
        <v/>
      </c>
      <c r="DZ760" s="16" t="str">
        <f t="shared" si="1261"/>
        <v/>
      </c>
      <c r="EA760" s="16" t="str">
        <f t="shared" si="1262"/>
        <v/>
      </c>
      <c r="EB760" s="16" t="str">
        <f t="shared" si="1263"/>
        <v/>
      </c>
      <c r="EC760" s="16" t="str">
        <f t="shared" si="1264"/>
        <v/>
      </c>
      <c r="ED760" s="16" t="str">
        <f t="shared" si="1265"/>
        <v/>
      </c>
      <c r="EE760" s="16" t="str">
        <f t="shared" si="1266"/>
        <v/>
      </c>
      <c r="EF760" s="16" t="str">
        <f t="shared" si="1267"/>
        <v/>
      </c>
      <c r="EG760" s="16" t="str">
        <f t="shared" si="1268"/>
        <v/>
      </c>
      <c r="EH760" s="16" t="str">
        <f t="shared" si="1269"/>
        <v/>
      </c>
      <c r="EI760" s="16" t="str">
        <f t="shared" si="1270"/>
        <v/>
      </c>
      <c r="EJ760" s="16" t="str">
        <f t="shared" si="1271"/>
        <v/>
      </c>
      <c r="EK760" s="16" t="str">
        <f t="shared" si="1272"/>
        <v/>
      </c>
      <c r="EL760" s="58" t="str">
        <f t="shared" si="1273"/>
        <v/>
      </c>
      <c r="EM760" s="58" t="str">
        <f>IF(OR($DZ760="",CR760=""),IF($EL760="","",$EL760),IF(OR(CR760="なし",CR760=0),領収書!$H$1,CR760))</f>
        <v/>
      </c>
      <c r="EN760" s="58" t="str">
        <f>IF(OR($DZ760="",CS760=""),IF($EL760="","",$EL760),IF(OR(CS760="なし",CS760=0),入力!$EN$1,CS760))</f>
        <v/>
      </c>
      <c r="EO760" s="63" t="str">
        <f t="shared" si="1274"/>
        <v/>
      </c>
      <c r="EP760" s="63" t="str">
        <f t="shared" si="1275"/>
        <v/>
      </c>
      <c r="ER760" s="16" t="str">
        <f>IF(AND(COUNTIF($ET$3:ET760,ET760)=1,ET760&lt;&gt;""),MAX($ER$3:ER759)+1,"")</f>
        <v/>
      </c>
      <c r="ES760" s="16" t="str">
        <f>IF(価格設定!B762="","",価格設定!B762)</f>
        <v/>
      </c>
      <c r="ET760" s="16" t="str">
        <f>IF(価格設定!C762="","",価格設定!C762)</f>
        <v/>
      </c>
      <c r="EV760" s="16" t="str">
        <f t="shared" si="1187"/>
        <v/>
      </c>
      <c r="EW760" s="16" t="str">
        <f t="shared" si="1276"/>
        <v/>
      </c>
    </row>
    <row r="761" spans="1:153" ht="30" customHeight="1" x14ac:dyDescent="0.2">
      <c r="A761" s="225"/>
      <c r="B761" s="212"/>
      <c r="C761" s="221"/>
      <c r="D761" s="164"/>
      <c r="E761" s="165"/>
      <c r="F761" s="166"/>
      <c r="G761" s="167"/>
      <c r="H761" s="179"/>
      <c r="I761" s="306"/>
      <c r="J761" s="169"/>
      <c r="K761" s="179"/>
      <c r="L761" s="186"/>
      <c r="M761" s="186"/>
      <c r="N761" s="168"/>
      <c r="O761" s="170"/>
      <c r="P761" s="212"/>
      <c r="Q761" s="179" t="str">
        <f>IFERROR(IF(H761="","",IFERROR(INDEX(価格設定!$B$5:$B$1048576,MATCH(H761,価格設定!$B$5:$B$1048576,0),0),INDEX(価格設定!$B$5:$B$1048576,MATCH("*"&amp;H761&amp;"*",価格設定!$B$5:$B$1048576,0),0))),H761)</f>
        <v/>
      </c>
      <c r="R761" s="250" t="str">
        <f>IFERROR(IF(Q761="",IF(K761="","",K761),IF(K761="",IF(INDEX(価格設定!$C$5:$C$1048576,MATCH(Q761,価格設定!$B$5:$B$1048576,0),0)=0,"",INDEX(価格設定!$C$5:$C$1048576,MATCH(Q761,価格設定!$B$5:$B$1048576,0),0)),IF(K761="なし","",K761))),"")</f>
        <v/>
      </c>
      <c r="S761" s="308" t="str">
        <f t="shared" si="1188"/>
        <v/>
      </c>
      <c r="T761" s="126" t="str">
        <f>IFERROR(IF(J761="",IF(INDEX(価格設定!$E$5:$R$1048576,MATCH($Q761,価格設定!B$5:B$1048576,0),MATCH($AW761,価格設定!E$1:X$1,1))=0,"",INDEX(価格設定!$E$5:$R$1048576,MATCH($Q761,価格設定!B$5:B$1048576,0),MATCH($AW761,価格設定!E$1:X$1,1))),J761),"")</f>
        <v/>
      </c>
      <c r="U761" s="126" t="str">
        <f t="shared" si="1189"/>
        <v/>
      </c>
      <c r="V761" s="132" t="str">
        <f t="shared" si="1190"/>
        <v/>
      </c>
      <c r="W761" s="127" t="str">
        <f>IFERROR(IF(OR(T761="",T761&lt;0),"",IFERROR(INDEX(価格設定!E$2:X$3,IF(AND(K761=$K$1,$K$1&lt;&gt;""),ROW(価格設定!$D$3)-1,MATCH(INDEX(価格設定!$D$5:$D$1048576,MATCH(Q761,価格設定!$B$5:$B$1048576,0),0),価格設定!$D$2:$D$3,0)),MATCH($AW761,価格設定!E$1:X$1,1)),INDEX(価格設定!E$2:X$2,0,MATCH($AW761,価格設定!E$1:X$1,1)))),"")</f>
        <v/>
      </c>
      <c r="X761" s="126" t="str">
        <f t="shared" si="1181"/>
        <v/>
      </c>
      <c r="Y761" s="128" t="str">
        <f t="shared" si="1191"/>
        <v/>
      </c>
      <c r="Z761" s="126" t="str">
        <f t="shared" si="1192"/>
        <v/>
      </c>
      <c r="AA761" s="129" t="str">
        <f t="shared" si="1193"/>
        <v/>
      </c>
      <c r="AB761" s="126" t="str">
        <f t="shared" si="1194"/>
        <v/>
      </c>
      <c r="AC761" s="280" t="str">
        <f t="shared" si="1195"/>
        <v/>
      </c>
      <c r="AD761" s="15"/>
      <c r="AE761" s="204" t="str">
        <f>IF(AF761="","",COUNT($AF$3:AF761))</f>
        <v/>
      </c>
      <c r="AF761" s="206" t="str">
        <f t="shared" si="1196"/>
        <v/>
      </c>
      <c r="AG761" s="204" t="str">
        <f t="shared" si="1197"/>
        <v/>
      </c>
      <c r="AH761" s="204" t="str">
        <f t="shared" si="1198"/>
        <v/>
      </c>
      <c r="AI761" s="287"/>
      <c r="AJ761" s="15"/>
      <c r="AK761" s="138" t="str">
        <f t="shared" si="1199"/>
        <v/>
      </c>
      <c r="AL761" s="131" t="str">
        <f t="shared" si="1200"/>
        <v/>
      </c>
      <c r="AM761" s="131" t="str">
        <f t="shared" si="1201"/>
        <v/>
      </c>
      <c r="AN761" s="313" t="str">
        <f t="shared" si="1202"/>
        <v/>
      </c>
      <c r="AO761" s="316" t="str">
        <f t="shared" si="1203"/>
        <v/>
      </c>
      <c r="AP761" s="18"/>
      <c r="AQ761" s="3" t="str">
        <f>IF(F761="","",MAX($AQ$3:AQ760)+1)</f>
        <v/>
      </c>
      <c r="AR761" s="3" t="str">
        <f>IF(OR(AQ761="",BB761=""),"",MAX($AR$3:AR760)+1)</f>
        <v/>
      </c>
      <c r="AS761" s="3" t="str">
        <f>IF(CQ761="","",RANK(CQ761,CQ$3:CQ$1048576,1)+COUNTIF($CQ$3:CQ761,CQ761)-1)</f>
        <v/>
      </c>
      <c r="AT761" s="21" t="str">
        <f>IF(C761="",IF(OR(AND($H761&lt;&gt;"",C761=""),AND($F760=$F761,$AZ761&lt;&gt;""),COUNTA($H$3:$H$1048576,#REF!,$F$3:$F$1048576)&gt;COUNTA($H$3:$H761,#REF!,$F$3:$F761),$AZ761&lt;&gt;""),INDEX(AT$3:AT$1048576,MATCH(MAX($AQ$3:$AQ760),$AQ$3:$AQ$1048576,0),0),""),C761)</f>
        <v/>
      </c>
      <c r="AU761" s="21" t="str">
        <f>IF(D761="",IF(OR(AND($H761&lt;&gt;"",D761=""),AND($F760=$F761,$AZ761&lt;&gt;""),COUNTA($H$3:$H$1048576,#REF!,$F$3:$F$1048576)&gt;COUNTA($H$3:$H761,#REF!,$F$3:$F761),$AZ761&lt;&gt;""),INDEX(AU$3:AU$1048576,MATCH(MAX($AQ$3:$AQ760),$AQ$3:$AQ$1048576,0),0),""),D761)</f>
        <v/>
      </c>
      <c r="AV761" s="21" t="str">
        <f>IF(E761="",IF(OR(AND($H761&lt;&gt;"",E761=""),AND($F760=$F761,$AZ761&lt;&gt;""),COUNTA($H$3:$H$1048576,#REF!,$F$3:$F$1048576)&gt;COUNTA($H$3:$H761,#REF!,$F$3:$F761),$AZ761&lt;&gt;""),INDEX(AV$3:AV$1048576,MATCH(MAX($AQ$3:$AQ760),$AQ$3:$AQ$1048576,0),0),""),E761)</f>
        <v/>
      </c>
      <c r="AW761" s="24" t="str">
        <f t="shared" si="1204"/>
        <v/>
      </c>
      <c r="AX761" s="13" t="str">
        <f t="shared" si="1205"/>
        <v/>
      </c>
      <c r="AY761" s="4" t="str">
        <f t="shared" si="1206"/>
        <v/>
      </c>
      <c r="AZ761" s="4" t="str">
        <f>IF(AX761="",IF(OR(AND(H761&lt;&gt;"",F761=""),COUNTA($H$3:$H$1048576)&gt;COUNTA($H$3:$H761)),INDEX(AX$3:AX761,MATCH(MAX($AQ$3:AQ761),AQ$3:AQ761,0),0),""),AX761)</f>
        <v/>
      </c>
      <c r="BA761" s="4" t="str">
        <f>IF(AY761="",IF(AND(H761&lt;&gt;"",F761=""),INDEX(AY$3:AY761,MATCH(MAX($AQ$3:AQ761),AQ$3:AQ761,0),0),""),AY761)</f>
        <v/>
      </c>
      <c r="BB761" s="82" t="str">
        <f>IF(BC761="","",RANK(BC761,BC$3:BC$1048576,1)+COUNTIF($BC$3:BC761,BC761)-1)</f>
        <v/>
      </c>
      <c r="BC761" s="139" t="str">
        <f t="shared" si="1207"/>
        <v/>
      </c>
      <c r="BD761" s="46" t="str">
        <f t="shared" si="1208"/>
        <v/>
      </c>
      <c r="BE761" s="46" t="str">
        <f t="shared" si="1209"/>
        <v/>
      </c>
      <c r="BF761" s="46" t="str">
        <f t="shared" si="1210"/>
        <v/>
      </c>
      <c r="BG761" s="4" t="str">
        <f t="shared" si="1211"/>
        <v/>
      </c>
      <c r="BH761" s="180" t="str">
        <f t="shared" si="1212"/>
        <v/>
      </c>
      <c r="BI761" s="16" t="str">
        <f t="shared" si="1213"/>
        <v/>
      </c>
      <c r="BJ761" s="52" t="str">
        <f>IF(BI761="","",IF(W761="","",IF(AND(K761=$K$1,$K$1&lt;&gt;""),$BT$2,IFERROR(IF(INDEX(価格設定!$D$5:$D$1048576,MATCH(Q761,価格設定!$B$5:$B$1048576,0),0)=価格設定!$D$3,$BT$2,$BS$2),$BS$2))))</f>
        <v/>
      </c>
      <c r="BK761" s="16" t="str">
        <f>IF(BI761="","",IF(COUNTIF($BI$3:BI761,BI761)=1,1,IF(AND(BI760=BI761,BH761=""),BK760,COUNTIF($BH$3:BH761,BH761))))</f>
        <v/>
      </c>
      <c r="BL761" s="52" t="str">
        <f t="shared" si="1214"/>
        <v/>
      </c>
      <c r="BM761" s="52" t="str">
        <f t="shared" si="1215"/>
        <v/>
      </c>
      <c r="BN761" s="119" t="str">
        <f t="shared" si="1216"/>
        <v/>
      </c>
      <c r="BO761" s="119" t="str">
        <f t="shared" si="1217"/>
        <v/>
      </c>
      <c r="BP761" s="17" t="str">
        <f t="shared" si="1218"/>
        <v/>
      </c>
      <c r="BQ761" s="17" t="str">
        <f t="shared" si="1219"/>
        <v/>
      </c>
      <c r="BR761" s="17" t="str">
        <f>IF(OR(BP761="",COUNTIF($BO$3:BO761,BO761)&lt;&gt;1),"",SUMIF(BO$3:BO$1048576,BO761,BP$3:BP$1048576))</f>
        <v/>
      </c>
      <c r="BS761" s="17" t="str">
        <f t="shared" si="1220"/>
        <v/>
      </c>
      <c r="BT761" s="17" t="str">
        <f t="shared" si="1221"/>
        <v/>
      </c>
      <c r="BU761" s="17" t="str">
        <f t="shared" si="1222"/>
        <v/>
      </c>
      <c r="BV761" s="24" t="str">
        <f t="shared" si="1223"/>
        <v/>
      </c>
      <c r="BW761" s="24" t="str">
        <f t="shared" si="1224"/>
        <v/>
      </c>
      <c r="BX761" s="24" t="str">
        <f t="shared" si="1225"/>
        <v/>
      </c>
      <c r="BY761" s="26" t="str">
        <f t="shared" si="1226"/>
        <v/>
      </c>
      <c r="BZ761" s="26" t="str">
        <f t="shared" si="1227"/>
        <v/>
      </c>
      <c r="CA761" s="26" t="str">
        <f t="shared" si="1228"/>
        <v/>
      </c>
      <c r="CB761" s="66" t="str">
        <f t="shared" si="1229"/>
        <v/>
      </c>
      <c r="CC761" s="65" t="str">
        <f t="shared" si="1230"/>
        <v/>
      </c>
      <c r="CD761" s="26" t="str">
        <f t="shared" si="1231"/>
        <v/>
      </c>
      <c r="CE761" s="26" t="str">
        <f t="shared" si="1232"/>
        <v/>
      </c>
      <c r="CF761" s="193" t="str">
        <f t="shared" si="1233"/>
        <v/>
      </c>
      <c r="CG761" s="193" t="str">
        <f t="shared" si="1234"/>
        <v/>
      </c>
      <c r="CH761" s="26" t="str">
        <f t="shared" si="1235"/>
        <v/>
      </c>
      <c r="CI761" s="26" t="str">
        <f t="shared" si="1236"/>
        <v/>
      </c>
      <c r="CJ761" s="65" t="str">
        <f t="shared" si="1237"/>
        <v/>
      </c>
      <c r="CK761" s="65" t="str">
        <f t="shared" si="1238"/>
        <v/>
      </c>
      <c r="CL761" s="64" t="str">
        <f t="shared" si="1239"/>
        <v/>
      </c>
      <c r="CM761" s="64" t="str">
        <f t="shared" si="1240"/>
        <v/>
      </c>
      <c r="CN761" s="65" t="str">
        <f t="shared" si="1241"/>
        <v/>
      </c>
      <c r="CP761" s="63" t="str">
        <f>IF(BH761="","",MAX($CP$3:CP760)+1)</f>
        <v/>
      </c>
      <c r="CQ761" s="24" t="str">
        <f t="shared" si="1242"/>
        <v/>
      </c>
      <c r="CR761" s="24" t="str">
        <f t="shared" si="1243"/>
        <v/>
      </c>
      <c r="CS761" s="24" t="str">
        <f t="shared" si="1244"/>
        <v/>
      </c>
      <c r="CT761" s="58" t="str">
        <f>IF(BO761="","",COUNTIF($BO$3:BO761,BO761)&amp;"@"&amp;BO761)</f>
        <v/>
      </c>
      <c r="CU761" s="16" t="str">
        <f t="shared" si="1182"/>
        <v/>
      </c>
      <c r="CV761" s="63" t="str">
        <f t="shared" si="1245"/>
        <v/>
      </c>
      <c r="CW761" s="16" t="str">
        <f t="shared" si="1246"/>
        <v/>
      </c>
      <c r="CX761" s="16" t="str">
        <f t="shared" si="1247"/>
        <v/>
      </c>
      <c r="CY761" s="16" t="str">
        <f t="shared" si="1248"/>
        <v/>
      </c>
      <c r="CZ761" s="85" t="str">
        <f t="shared" si="1249"/>
        <v/>
      </c>
      <c r="DA761" s="16" t="str">
        <f t="shared" si="1250"/>
        <v/>
      </c>
      <c r="DB761" s="16" t="str">
        <f t="shared" si="1251"/>
        <v/>
      </c>
      <c r="DC761" s="28" t="str">
        <f>IF(CP761="","",$DC$1&amp;(INDEX(価格設定!D$1:XFD$3,ROW(価格設定!$D$3),MATCH($AW761,価格設定!D$1:XFD$1,1))*100)&amp;"%")</f>
        <v/>
      </c>
      <c r="DD761" s="28" t="str">
        <f>IF(CP761="","",$DD$1&amp;(INDEX(価格設定!D$1:XFD$3,ROW(価格設定!$D$2),MATCH($AW761,価格設定!D$1:XFD$1,1))*100)&amp;"%")</f>
        <v/>
      </c>
      <c r="DE761" s="29" t="str">
        <f t="shared" si="1252"/>
        <v/>
      </c>
      <c r="DG761" s="58" t="str">
        <f t="shared" si="1253"/>
        <v/>
      </c>
      <c r="DH761" s="58" t="str">
        <f t="shared" si="1254"/>
        <v/>
      </c>
      <c r="DI761" s="58" t="str">
        <f t="shared" si="1255"/>
        <v/>
      </c>
      <c r="DJ761" s="85" t="str">
        <f t="shared" si="1256"/>
        <v/>
      </c>
      <c r="DL761" s="58" t="str">
        <f>IF(COUNTIF(DG$3:DG$1048576,DG761)=COUNTIF($DG$3:$DG761,DG761),DG761,"")</f>
        <v/>
      </c>
      <c r="DM761" s="85" t="str">
        <f t="shared" si="1257"/>
        <v/>
      </c>
      <c r="DN761" s="85" t="str">
        <f t="shared" si="1183"/>
        <v/>
      </c>
      <c r="DO761" s="85" t="str">
        <f t="shared" si="1183"/>
        <v/>
      </c>
      <c r="DP761" s="303"/>
      <c r="DQ761" s="17" t="str">
        <f t="shared" si="1184"/>
        <v/>
      </c>
      <c r="DR761" s="17" t="str">
        <f t="shared" si="1185"/>
        <v/>
      </c>
      <c r="DS761" s="17" t="str">
        <f t="shared" si="1186"/>
        <v/>
      </c>
      <c r="DU761" s="16" t="str">
        <f t="shared" si="1258"/>
        <v/>
      </c>
      <c r="DV761" s="16" t="str">
        <f>IF(DU761="","",COUNT($DU$3:DU761))</f>
        <v/>
      </c>
      <c r="DW761" s="16" t="str">
        <f t="shared" si="1259"/>
        <v/>
      </c>
      <c r="DX761" s="16" t="str">
        <f t="shared" si="1260"/>
        <v/>
      </c>
      <c r="DY761" s="16" t="str">
        <f>IF(DZ761="","",COUNTIF(DZ$3:DZ761,DZ761))</f>
        <v/>
      </c>
      <c r="DZ761" s="16" t="str">
        <f t="shared" si="1261"/>
        <v/>
      </c>
      <c r="EA761" s="16" t="str">
        <f t="shared" si="1262"/>
        <v/>
      </c>
      <c r="EB761" s="16" t="str">
        <f t="shared" si="1263"/>
        <v/>
      </c>
      <c r="EC761" s="16" t="str">
        <f t="shared" si="1264"/>
        <v/>
      </c>
      <c r="ED761" s="16" t="str">
        <f t="shared" si="1265"/>
        <v/>
      </c>
      <c r="EE761" s="16" t="str">
        <f t="shared" si="1266"/>
        <v/>
      </c>
      <c r="EF761" s="16" t="str">
        <f t="shared" si="1267"/>
        <v/>
      </c>
      <c r="EG761" s="16" t="str">
        <f t="shared" si="1268"/>
        <v/>
      </c>
      <c r="EH761" s="16" t="str">
        <f t="shared" si="1269"/>
        <v/>
      </c>
      <c r="EI761" s="16" t="str">
        <f t="shared" si="1270"/>
        <v/>
      </c>
      <c r="EJ761" s="16" t="str">
        <f t="shared" si="1271"/>
        <v/>
      </c>
      <c r="EK761" s="16" t="str">
        <f t="shared" si="1272"/>
        <v/>
      </c>
      <c r="EL761" s="58" t="str">
        <f t="shared" si="1273"/>
        <v/>
      </c>
      <c r="EM761" s="58" t="str">
        <f>IF(OR($DZ761="",CR761=""),IF($EL761="","",$EL761),IF(OR(CR761="なし",CR761=0),領収書!$H$1,CR761))</f>
        <v/>
      </c>
      <c r="EN761" s="58" t="str">
        <f>IF(OR($DZ761="",CS761=""),IF($EL761="","",$EL761),IF(OR(CS761="なし",CS761=0),入力!$EN$1,CS761))</f>
        <v/>
      </c>
      <c r="EO761" s="63" t="str">
        <f t="shared" si="1274"/>
        <v/>
      </c>
      <c r="EP761" s="63" t="str">
        <f t="shared" si="1275"/>
        <v/>
      </c>
      <c r="ER761" s="16" t="str">
        <f>IF(AND(COUNTIF($ET$3:ET761,ET761)=1,ET761&lt;&gt;""),MAX($ER$3:ER760)+1,"")</f>
        <v/>
      </c>
      <c r="ES761" s="16" t="str">
        <f>IF(価格設定!B763="","",価格設定!B763)</f>
        <v/>
      </c>
      <c r="ET761" s="16" t="str">
        <f>IF(価格設定!C763="","",価格設定!C763)</f>
        <v/>
      </c>
      <c r="EV761" s="16" t="str">
        <f t="shared" si="1187"/>
        <v/>
      </c>
      <c r="EW761" s="16" t="str">
        <f t="shared" si="1276"/>
        <v/>
      </c>
    </row>
    <row r="762" spans="1:153" ht="30" customHeight="1" x14ac:dyDescent="0.2">
      <c r="A762" s="225"/>
      <c r="B762" s="212"/>
      <c r="C762" s="221"/>
      <c r="D762" s="164"/>
      <c r="E762" s="165"/>
      <c r="F762" s="166"/>
      <c r="G762" s="167"/>
      <c r="H762" s="179"/>
      <c r="I762" s="306"/>
      <c r="J762" s="169"/>
      <c r="K762" s="179"/>
      <c r="L762" s="186"/>
      <c r="M762" s="186"/>
      <c r="N762" s="168"/>
      <c r="O762" s="170"/>
      <c r="P762" s="212"/>
      <c r="Q762" s="179" t="str">
        <f>IFERROR(IF(H762="","",IFERROR(INDEX(価格設定!$B$5:$B$1048576,MATCH(H762,価格設定!$B$5:$B$1048576,0),0),INDEX(価格設定!$B$5:$B$1048576,MATCH("*"&amp;H762&amp;"*",価格設定!$B$5:$B$1048576,0),0))),H762)</f>
        <v/>
      </c>
      <c r="R762" s="250" t="str">
        <f>IFERROR(IF(Q762="",IF(K762="","",K762),IF(K762="",IF(INDEX(価格設定!$C$5:$C$1048576,MATCH(Q762,価格設定!$B$5:$B$1048576,0),0)=0,"",INDEX(価格設定!$C$5:$C$1048576,MATCH(Q762,価格設定!$B$5:$B$1048576,0),0)),IF(K762="なし","",K762))),"")</f>
        <v/>
      </c>
      <c r="S762" s="308" t="str">
        <f t="shared" si="1188"/>
        <v/>
      </c>
      <c r="T762" s="126" t="str">
        <f>IFERROR(IF(J762="",IF(INDEX(価格設定!$E$5:$R$1048576,MATCH($Q762,価格設定!B$5:B$1048576,0),MATCH($AW762,価格設定!E$1:X$1,1))=0,"",INDEX(価格設定!$E$5:$R$1048576,MATCH($Q762,価格設定!B$5:B$1048576,0),MATCH($AW762,価格設定!E$1:X$1,1))),J762),"")</f>
        <v/>
      </c>
      <c r="U762" s="126" t="str">
        <f t="shared" si="1189"/>
        <v/>
      </c>
      <c r="V762" s="132" t="str">
        <f t="shared" si="1190"/>
        <v/>
      </c>
      <c r="W762" s="127" t="str">
        <f>IFERROR(IF(OR(T762="",T762&lt;0),"",IFERROR(INDEX(価格設定!E$2:X$3,IF(AND(K762=$K$1,$K$1&lt;&gt;""),ROW(価格設定!$D$3)-1,MATCH(INDEX(価格設定!$D$5:$D$1048576,MATCH(Q762,価格設定!$B$5:$B$1048576,0),0),価格設定!$D$2:$D$3,0)),MATCH($AW762,価格設定!E$1:X$1,1)),INDEX(価格設定!E$2:X$2,0,MATCH($AW762,価格設定!E$1:X$1,1)))),"")</f>
        <v/>
      </c>
      <c r="X762" s="126" t="str">
        <f t="shared" si="1181"/>
        <v/>
      </c>
      <c r="Y762" s="128" t="str">
        <f t="shared" si="1191"/>
        <v/>
      </c>
      <c r="Z762" s="126" t="str">
        <f t="shared" si="1192"/>
        <v/>
      </c>
      <c r="AA762" s="129" t="str">
        <f t="shared" si="1193"/>
        <v/>
      </c>
      <c r="AB762" s="126" t="str">
        <f t="shared" si="1194"/>
        <v/>
      </c>
      <c r="AC762" s="280" t="str">
        <f t="shared" si="1195"/>
        <v/>
      </c>
      <c r="AD762" s="15"/>
      <c r="AE762" s="204" t="str">
        <f>IF(AF762="","",COUNT($AF$3:AF762))</f>
        <v/>
      </c>
      <c r="AF762" s="206" t="str">
        <f t="shared" si="1196"/>
        <v/>
      </c>
      <c r="AG762" s="204" t="str">
        <f t="shared" si="1197"/>
        <v/>
      </c>
      <c r="AH762" s="204" t="str">
        <f t="shared" si="1198"/>
        <v/>
      </c>
      <c r="AI762" s="287"/>
      <c r="AJ762" s="15"/>
      <c r="AK762" s="138" t="str">
        <f t="shared" si="1199"/>
        <v/>
      </c>
      <c r="AL762" s="131" t="str">
        <f t="shared" si="1200"/>
        <v/>
      </c>
      <c r="AM762" s="131" t="str">
        <f t="shared" si="1201"/>
        <v/>
      </c>
      <c r="AN762" s="313" t="str">
        <f t="shared" si="1202"/>
        <v/>
      </c>
      <c r="AO762" s="316" t="str">
        <f t="shared" si="1203"/>
        <v/>
      </c>
      <c r="AP762" s="18"/>
      <c r="AQ762" s="3" t="str">
        <f>IF(F762="","",MAX($AQ$3:AQ761)+1)</f>
        <v/>
      </c>
      <c r="AR762" s="3" t="str">
        <f>IF(OR(AQ762="",BB762=""),"",MAX($AR$3:AR761)+1)</f>
        <v/>
      </c>
      <c r="AS762" s="3" t="str">
        <f>IF(CQ762="","",RANK(CQ762,CQ$3:CQ$1048576,1)+COUNTIF($CQ$3:CQ762,CQ762)-1)</f>
        <v/>
      </c>
      <c r="AT762" s="21" t="str">
        <f>IF(C762="",IF(OR(AND($H762&lt;&gt;"",C762=""),AND($F761=$F762,$AZ762&lt;&gt;""),COUNTA($H$3:$H$1048576,#REF!,$F$3:$F$1048576)&gt;COUNTA($H$3:$H762,#REF!,$F$3:$F762),$AZ762&lt;&gt;""),INDEX(AT$3:AT$1048576,MATCH(MAX($AQ$3:$AQ761),$AQ$3:$AQ$1048576,0),0),""),C762)</f>
        <v/>
      </c>
      <c r="AU762" s="21" t="str">
        <f>IF(D762="",IF(OR(AND($H762&lt;&gt;"",D762=""),AND($F761=$F762,$AZ762&lt;&gt;""),COUNTA($H$3:$H$1048576,#REF!,$F$3:$F$1048576)&gt;COUNTA($H$3:$H762,#REF!,$F$3:$F762),$AZ762&lt;&gt;""),INDEX(AU$3:AU$1048576,MATCH(MAX($AQ$3:$AQ761),$AQ$3:$AQ$1048576,0),0),""),D762)</f>
        <v/>
      </c>
      <c r="AV762" s="21" t="str">
        <f>IF(E762="",IF(OR(AND($H762&lt;&gt;"",E762=""),AND($F761=$F762,$AZ762&lt;&gt;""),COUNTA($H$3:$H$1048576,#REF!,$F$3:$F$1048576)&gt;COUNTA($H$3:$H762,#REF!,$F$3:$F762),$AZ762&lt;&gt;""),INDEX(AV$3:AV$1048576,MATCH(MAX($AQ$3:$AQ761),$AQ$3:$AQ$1048576,0),0),""),E762)</f>
        <v/>
      </c>
      <c r="AW762" s="24" t="str">
        <f t="shared" si="1204"/>
        <v/>
      </c>
      <c r="AX762" s="13" t="str">
        <f t="shared" si="1205"/>
        <v/>
      </c>
      <c r="AY762" s="4" t="str">
        <f t="shared" si="1206"/>
        <v/>
      </c>
      <c r="AZ762" s="4" t="str">
        <f>IF(AX762="",IF(OR(AND(H762&lt;&gt;"",F762=""),COUNTA($H$3:$H$1048576)&gt;COUNTA($H$3:$H762)),INDEX(AX$3:AX762,MATCH(MAX($AQ$3:AQ762),AQ$3:AQ762,0),0),""),AX762)</f>
        <v/>
      </c>
      <c r="BA762" s="4" t="str">
        <f>IF(AY762="",IF(AND(H762&lt;&gt;"",F762=""),INDEX(AY$3:AY762,MATCH(MAX($AQ$3:AQ762),AQ$3:AQ762,0),0),""),AY762)</f>
        <v/>
      </c>
      <c r="BB762" s="82" t="str">
        <f>IF(BC762="","",RANK(BC762,BC$3:BC$1048576,1)+COUNTIF($BC$3:BC762,BC762)-1)</f>
        <v/>
      </c>
      <c r="BC762" s="139" t="str">
        <f t="shared" si="1207"/>
        <v/>
      </c>
      <c r="BD762" s="46" t="str">
        <f t="shared" si="1208"/>
        <v/>
      </c>
      <c r="BE762" s="46" t="str">
        <f t="shared" si="1209"/>
        <v/>
      </c>
      <c r="BF762" s="46" t="str">
        <f t="shared" si="1210"/>
        <v/>
      </c>
      <c r="BG762" s="4" t="str">
        <f t="shared" si="1211"/>
        <v/>
      </c>
      <c r="BH762" s="180" t="str">
        <f t="shared" si="1212"/>
        <v/>
      </c>
      <c r="BI762" s="16" t="str">
        <f t="shared" si="1213"/>
        <v/>
      </c>
      <c r="BJ762" s="52" t="str">
        <f>IF(BI762="","",IF(W762="","",IF(AND(K762=$K$1,$K$1&lt;&gt;""),$BT$2,IFERROR(IF(INDEX(価格設定!$D$5:$D$1048576,MATCH(Q762,価格設定!$B$5:$B$1048576,0),0)=価格設定!$D$3,$BT$2,$BS$2),$BS$2))))</f>
        <v/>
      </c>
      <c r="BK762" s="16" t="str">
        <f>IF(BI762="","",IF(COUNTIF($BI$3:BI762,BI762)=1,1,IF(AND(BI761=BI762,BH762=""),BK761,COUNTIF($BH$3:BH762,BH762))))</f>
        <v/>
      </c>
      <c r="BL762" s="52" t="str">
        <f t="shared" si="1214"/>
        <v/>
      </c>
      <c r="BM762" s="52" t="str">
        <f t="shared" si="1215"/>
        <v/>
      </c>
      <c r="BN762" s="119" t="str">
        <f t="shared" si="1216"/>
        <v/>
      </c>
      <c r="BO762" s="119" t="str">
        <f t="shared" si="1217"/>
        <v/>
      </c>
      <c r="BP762" s="17" t="str">
        <f t="shared" si="1218"/>
        <v/>
      </c>
      <c r="BQ762" s="17" t="str">
        <f t="shared" si="1219"/>
        <v/>
      </c>
      <c r="BR762" s="17" t="str">
        <f>IF(OR(BP762="",COUNTIF($BO$3:BO762,BO762)&lt;&gt;1),"",SUMIF(BO$3:BO$1048576,BO762,BP$3:BP$1048576))</f>
        <v/>
      </c>
      <c r="BS762" s="17" t="str">
        <f t="shared" si="1220"/>
        <v/>
      </c>
      <c r="BT762" s="17" t="str">
        <f t="shared" si="1221"/>
        <v/>
      </c>
      <c r="BU762" s="17" t="str">
        <f t="shared" si="1222"/>
        <v/>
      </c>
      <c r="BV762" s="24" t="str">
        <f t="shared" si="1223"/>
        <v/>
      </c>
      <c r="BW762" s="24" t="str">
        <f t="shared" si="1224"/>
        <v/>
      </c>
      <c r="BX762" s="24" t="str">
        <f t="shared" si="1225"/>
        <v/>
      </c>
      <c r="BY762" s="26" t="str">
        <f t="shared" si="1226"/>
        <v/>
      </c>
      <c r="BZ762" s="26" t="str">
        <f t="shared" si="1227"/>
        <v/>
      </c>
      <c r="CA762" s="26" t="str">
        <f t="shared" si="1228"/>
        <v/>
      </c>
      <c r="CB762" s="66" t="str">
        <f t="shared" si="1229"/>
        <v/>
      </c>
      <c r="CC762" s="65" t="str">
        <f t="shared" si="1230"/>
        <v/>
      </c>
      <c r="CD762" s="26" t="str">
        <f t="shared" si="1231"/>
        <v/>
      </c>
      <c r="CE762" s="26" t="str">
        <f t="shared" si="1232"/>
        <v/>
      </c>
      <c r="CF762" s="193" t="str">
        <f t="shared" si="1233"/>
        <v/>
      </c>
      <c r="CG762" s="193" t="str">
        <f t="shared" si="1234"/>
        <v/>
      </c>
      <c r="CH762" s="26" t="str">
        <f t="shared" si="1235"/>
        <v/>
      </c>
      <c r="CI762" s="26" t="str">
        <f t="shared" si="1236"/>
        <v/>
      </c>
      <c r="CJ762" s="65" t="str">
        <f t="shared" si="1237"/>
        <v/>
      </c>
      <c r="CK762" s="65" t="str">
        <f t="shared" si="1238"/>
        <v/>
      </c>
      <c r="CL762" s="64" t="str">
        <f t="shared" si="1239"/>
        <v/>
      </c>
      <c r="CM762" s="64" t="str">
        <f t="shared" si="1240"/>
        <v/>
      </c>
      <c r="CN762" s="65" t="str">
        <f t="shared" si="1241"/>
        <v/>
      </c>
      <c r="CP762" s="63" t="str">
        <f>IF(BH762="","",MAX($CP$3:CP761)+1)</f>
        <v/>
      </c>
      <c r="CQ762" s="24" t="str">
        <f t="shared" si="1242"/>
        <v/>
      </c>
      <c r="CR762" s="24" t="str">
        <f t="shared" si="1243"/>
        <v/>
      </c>
      <c r="CS762" s="24" t="str">
        <f t="shared" si="1244"/>
        <v/>
      </c>
      <c r="CT762" s="58" t="str">
        <f>IF(BO762="","",COUNTIF($BO$3:BO762,BO762)&amp;"@"&amp;BO762)</f>
        <v/>
      </c>
      <c r="CU762" s="16" t="str">
        <f t="shared" si="1182"/>
        <v/>
      </c>
      <c r="CV762" s="63" t="str">
        <f t="shared" si="1245"/>
        <v/>
      </c>
      <c r="CW762" s="16" t="str">
        <f t="shared" si="1246"/>
        <v/>
      </c>
      <c r="CX762" s="16" t="str">
        <f t="shared" si="1247"/>
        <v/>
      </c>
      <c r="CY762" s="16" t="str">
        <f t="shared" si="1248"/>
        <v/>
      </c>
      <c r="CZ762" s="85" t="str">
        <f t="shared" si="1249"/>
        <v/>
      </c>
      <c r="DA762" s="16" t="str">
        <f t="shared" si="1250"/>
        <v/>
      </c>
      <c r="DB762" s="16" t="str">
        <f t="shared" si="1251"/>
        <v/>
      </c>
      <c r="DC762" s="28" t="str">
        <f>IF(CP762="","",$DC$1&amp;(INDEX(価格設定!D$1:XFD$3,ROW(価格設定!$D$3),MATCH($AW762,価格設定!D$1:XFD$1,1))*100)&amp;"%")</f>
        <v/>
      </c>
      <c r="DD762" s="28" t="str">
        <f>IF(CP762="","",$DD$1&amp;(INDEX(価格設定!D$1:XFD$3,ROW(価格設定!$D$2),MATCH($AW762,価格設定!D$1:XFD$1,1))*100)&amp;"%")</f>
        <v/>
      </c>
      <c r="DE762" s="29" t="str">
        <f t="shared" si="1252"/>
        <v/>
      </c>
      <c r="DG762" s="58" t="str">
        <f t="shared" si="1253"/>
        <v/>
      </c>
      <c r="DH762" s="58" t="str">
        <f t="shared" si="1254"/>
        <v/>
      </c>
      <c r="DI762" s="58" t="str">
        <f t="shared" si="1255"/>
        <v/>
      </c>
      <c r="DJ762" s="85" t="str">
        <f t="shared" si="1256"/>
        <v/>
      </c>
      <c r="DL762" s="58" t="str">
        <f>IF(COUNTIF(DG$3:DG$1048576,DG762)=COUNTIF($DG$3:$DG762,DG762),DG762,"")</f>
        <v/>
      </c>
      <c r="DM762" s="85" t="str">
        <f t="shared" si="1257"/>
        <v/>
      </c>
      <c r="DN762" s="85" t="str">
        <f t="shared" si="1183"/>
        <v/>
      </c>
      <c r="DO762" s="85" t="str">
        <f t="shared" si="1183"/>
        <v/>
      </c>
      <c r="DP762" s="303"/>
      <c r="DQ762" s="17" t="str">
        <f t="shared" si="1184"/>
        <v/>
      </c>
      <c r="DR762" s="17" t="str">
        <f t="shared" si="1185"/>
        <v/>
      </c>
      <c r="DS762" s="17" t="str">
        <f t="shared" si="1186"/>
        <v/>
      </c>
      <c r="DU762" s="16" t="str">
        <f t="shared" si="1258"/>
        <v/>
      </c>
      <c r="DV762" s="16" t="str">
        <f>IF(DU762="","",COUNT($DU$3:DU762))</f>
        <v/>
      </c>
      <c r="DW762" s="16" t="str">
        <f t="shared" si="1259"/>
        <v/>
      </c>
      <c r="DX762" s="16" t="str">
        <f t="shared" si="1260"/>
        <v/>
      </c>
      <c r="DY762" s="16" t="str">
        <f>IF(DZ762="","",COUNTIF(DZ$3:DZ762,DZ762))</f>
        <v/>
      </c>
      <c r="DZ762" s="16" t="str">
        <f t="shared" si="1261"/>
        <v/>
      </c>
      <c r="EA762" s="16" t="str">
        <f t="shared" si="1262"/>
        <v/>
      </c>
      <c r="EB762" s="16" t="str">
        <f t="shared" si="1263"/>
        <v/>
      </c>
      <c r="EC762" s="16" t="str">
        <f t="shared" si="1264"/>
        <v/>
      </c>
      <c r="ED762" s="16" t="str">
        <f t="shared" si="1265"/>
        <v/>
      </c>
      <c r="EE762" s="16" t="str">
        <f t="shared" si="1266"/>
        <v/>
      </c>
      <c r="EF762" s="16" t="str">
        <f t="shared" si="1267"/>
        <v/>
      </c>
      <c r="EG762" s="16" t="str">
        <f t="shared" si="1268"/>
        <v/>
      </c>
      <c r="EH762" s="16" t="str">
        <f t="shared" si="1269"/>
        <v/>
      </c>
      <c r="EI762" s="16" t="str">
        <f t="shared" si="1270"/>
        <v/>
      </c>
      <c r="EJ762" s="16" t="str">
        <f t="shared" si="1271"/>
        <v/>
      </c>
      <c r="EK762" s="16" t="str">
        <f t="shared" si="1272"/>
        <v/>
      </c>
      <c r="EL762" s="58" t="str">
        <f t="shared" si="1273"/>
        <v/>
      </c>
      <c r="EM762" s="58" t="str">
        <f>IF(OR($DZ762="",CR762=""),IF($EL762="","",$EL762),IF(OR(CR762="なし",CR762=0),領収書!$H$1,CR762))</f>
        <v/>
      </c>
      <c r="EN762" s="58" t="str">
        <f>IF(OR($DZ762="",CS762=""),IF($EL762="","",$EL762),IF(OR(CS762="なし",CS762=0),入力!$EN$1,CS762))</f>
        <v/>
      </c>
      <c r="EO762" s="63" t="str">
        <f t="shared" si="1274"/>
        <v/>
      </c>
      <c r="EP762" s="63" t="str">
        <f t="shared" si="1275"/>
        <v/>
      </c>
      <c r="ER762" s="16" t="str">
        <f>IF(AND(COUNTIF($ET$3:ET762,ET762)=1,ET762&lt;&gt;""),MAX($ER$3:ER761)+1,"")</f>
        <v/>
      </c>
      <c r="ES762" s="16" t="str">
        <f>IF(価格設定!B764="","",価格設定!B764)</f>
        <v/>
      </c>
      <c r="ET762" s="16" t="str">
        <f>IF(価格設定!C764="","",価格設定!C764)</f>
        <v/>
      </c>
      <c r="EV762" s="16" t="str">
        <f t="shared" si="1187"/>
        <v/>
      </c>
      <c r="EW762" s="16" t="str">
        <f t="shared" si="1276"/>
        <v/>
      </c>
    </row>
    <row r="763" spans="1:153" ht="30" customHeight="1" x14ac:dyDescent="0.2">
      <c r="A763" s="225"/>
      <c r="B763" s="212"/>
      <c r="C763" s="221"/>
      <c r="D763" s="164"/>
      <c r="E763" s="165"/>
      <c r="F763" s="166"/>
      <c r="G763" s="167"/>
      <c r="H763" s="179"/>
      <c r="I763" s="306"/>
      <c r="J763" s="169"/>
      <c r="K763" s="179"/>
      <c r="L763" s="186"/>
      <c r="M763" s="186"/>
      <c r="N763" s="168"/>
      <c r="O763" s="170"/>
      <c r="P763" s="212"/>
      <c r="Q763" s="179" t="str">
        <f>IFERROR(IF(H763="","",IFERROR(INDEX(価格設定!$B$5:$B$1048576,MATCH(H763,価格設定!$B$5:$B$1048576,0),0),INDEX(価格設定!$B$5:$B$1048576,MATCH("*"&amp;H763&amp;"*",価格設定!$B$5:$B$1048576,0),0))),H763)</f>
        <v/>
      </c>
      <c r="R763" s="250" t="str">
        <f>IFERROR(IF(Q763="",IF(K763="","",K763),IF(K763="",IF(INDEX(価格設定!$C$5:$C$1048576,MATCH(Q763,価格設定!$B$5:$B$1048576,0),0)=0,"",INDEX(価格設定!$C$5:$C$1048576,MATCH(Q763,価格設定!$B$5:$B$1048576,0),0)),IF(K763="なし","",K763))),"")</f>
        <v/>
      </c>
      <c r="S763" s="308" t="str">
        <f t="shared" si="1188"/>
        <v/>
      </c>
      <c r="T763" s="126" t="str">
        <f>IFERROR(IF(J763="",IF(INDEX(価格設定!$E$5:$R$1048576,MATCH($Q763,価格設定!B$5:B$1048576,0),MATCH($AW763,価格設定!E$1:X$1,1))=0,"",INDEX(価格設定!$E$5:$R$1048576,MATCH($Q763,価格設定!B$5:B$1048576,0),MATCH($AW763,価格設定!E$1:X$1,1))),J763),"")</f>
        <v/>
      </c>
      <c r="U763" s="126" t="str">
        <f t="shared" si="1189"/>
        <v/>
      </c>
      <c r="V763" s="132" t="str">
        <f t="shared" si="1190"/>
        <v/>
      </c>
      <c r="W763" s="127" t="str">
        <f>IFERROR(IF(OR(T763="",T763&lt;0),"",IFERROR(INDEX(価格設定!E$2:X$3,IF(AND(K763=$K$1,$K$1&lt;&gt;""),ROW(価格設定!$D$3)-1,MATCH(INDEX(価格設定!$D$5:$D$1048576,MATCH(Q763,価格設定!$B$5:$B$1048576,0),0),価格設定!$D$2:$D$3,0)),MATCH($AW763,価格設定!E$1:X$1,1)),INDEX(価格設定!E$2:X$2,0,MATCH($AW763,価格設定!E$1:X$1,1)))),"")</f>
        <v/>
      </c>
      <c r="X763" s="126" t="str">
        <f t="shared" si="1181"/>
        <v/>
      </c>
      <c r="Y763" s="128" t="str">
        <f t="shared" si="1191"/>
        <v/>
      </c>
      <c r="Z763" s="126" t="str">
        <f t="shared" si="1192"/>
        <v/>
      </c>
      <c r="AA763" s="129" t="str">
        <f t="shared" si="1193"/>
        <v/>
      </c>
      <c r="AB763" s="126" t="str">
        <f t="shared" si="1194"/>
        <v/>
      </c>
      <c r="AC763" s="280" t="str">
        <f t="shared" si="1195"/>
        <v/>
      </c>
      <c r="AD763" s="15"/>
      <c r="AE763" s="204" t="str">
        <f>IF(AF763="","",COUNT($AF$3:AF763))</f>
        <v/>
      </c>
      <c r="AF763" s="206" t="str">
        <f t="shared" si="1196"/>
        <v/>
      </c>
      <c r="AG763" s="204" t="str">
        <f t="shared" si="1197"/>
        <v/>
      </c>
      <c r="AH763" s="204" t="str">
        <f t="shared" si="1198"/>
        <v/>
      </c>
      <c r="AI763" s="287"/>
      <c r="AJ763" s="15"/>
      <c r="AK763" s="138" t="str">
        <f t="shared" si="1199"/>
        <v/>
      </c>
      <c r="AL763" s="131" t="str">
        <f t="shared" si="1200"/>
        <v/>
      </c>
      <c r="AM763" s="131" t="str">
        <f t="shared" si="1201"/>
        <v/>
      </c>
      <c r="AN763" s="313" t="str">
        <f t="shared" si="1202"/>
        <v/>
      </c>
      <c r="AO763" s="316" t="str">
        <f t="shared" si="1203"/>
        <v/>
      </c>
      <c r="AP763" s="18"/>
      <c r="AQ763" s="3" t="str">
        <f>IF(F763="","",MAX($AQ$3:AQ762)+1)</f>
        <v/>
      </c>
      <c r="AR763" s="3" t="str">
        <f>IF(OR(AQ763="",BB763=""),"",MAX($AR$3:AR762)+1)</f>
        <v/>
      </c>
      <c r="AS763" s="3" t="str">
        <f>IF(CQ763="","",RANK(CQ763,CQ$3:CQ$1048576,1)+COUNTIF($CQ$3:CQ763,CQ763)-1)</f>
        <v/>
      </c>
      <c r="AT763" s="21" t="str">
        <f>IF(C763="",IF(OR(AND($H763&lt;&gt;"",C763=""),AND($F762=$F763,$AZ763&lt;&gt;""),COUNTA($H$3:$H$1048576,#REF!,$F$3:$F$1048576)&gt;COUNTA($H$3:$H763,#REF!,$F$3:$F763),$AZ763&lt;&gt;""),INDEX(AT$3:AT$1048576,MATCH(MAX($AQ$3:$AQ762),$AQ$3:$AQ$1048576,0),0),""),C763)</f>
        <v/>
      </c>
      <c r="AU763" s="21" t="str">
        <f>IF(D763="",IF(OR(AND($H763&lt;&gt;"",D763=""),AND($F762=$F763,$AZ763&lt;&gt;""),COUNTA($H$3:$H$1048576,#REF!,$F$3:$F$1048576)&gt;COUNTA($H$3:$H763,#REF!,$F$3:$F763),$AZ763&lt;&gt;""),INDEX(AU$3:AU$1048576,MATCH(MAX($AQ$3:$AQ762),$AQ$3:$AQ$1048576,0),0),""),D763)</f>
        <v/>
      </c>
      <c r="AV763" s="21" t="str">
        <f>IF(E763="",IF(OR(AND($H763&lt;&gt;"",E763=""),AND($F762=$F763,$AZ763&lt;&gt;""),COUNTA($H$3:$H$1048576,#REF!,$F$3:$F$1048576)&gt;COUNTA($H$3:$H763,#REF!,$F$3:$F763),$AZ763&lt;&gt;""),INDEX(AV$3:AV$1048576,MATCH(MAX($AQ$3:$AQ762),$AQ$3:$AQ$1048576,0),0),""),E763)</f>
        <v/>
      </c>
      <c r="AW763" s="24" t="str">
        <f t="shared" si="1204"/>
        <v/>
      </c>
      <c r="AX763" s="13" t="str">
        <f t="shared" si="1205"/>
        <v/>
      </c>
      <c r="AY763" s="4" t="str">
        <f t="shared" si="1206"/>
        <v/>
      </c>
      <c r="AZ763" s="4" t="str">
        <f>IF(AX763="",IF(OR(AND(H763&lt;&gt;"",F763=""),COUNTA($H$3:$H$1048576)&gt;COUNTA($H$3:$H763)),INDEX(AX$3:AX763,MATCH(MAX($AQ$3:AQ763),AQ$3:AQ763,0),0),""),AX763)</f>
        <v/>
      </c>
      <c r="BA763" s="4" t="str">
        <f>IF(AY763="",IF(AND(H763&lt;&gt;"",F763=""),INDEX(AY$3:AY763,MATCH(MAX($AQ$3:AQ763),AQ$3:AQ763,0),0),""),AY763)</f>
        <v/>
      </c>
      <c r="BB763" s="82" t="str">
        <f>IF(BC763="","",RANK(BC763,BC$3:BC$1048576,1)+COUNTIF($BC$3:BC763,BC763)-1)</f>
        <v/>
      </c>
      <c r="BC763" s="139" t="str">
        <f t="shared" si="1207"/>
        <v/>
      </c>
      <c r="BD763" s="46" t="str">
        <f t="shared" si="1208"/>
        <v/>
      </c>
      <c r="BE763" s="46" t="str">
        <f t="shared" si="1209"/>
        <v/>
      </c>
      <c r="BF763" s="46" t="str">
        <f t="shared" si="1210"/>
        <v/>
      </c>
      <c r="BG763" s="4" t="str">
        <f t="shared" si="1211"/>
        <v/>
      </c>
      <c r="BH763" s="180" t="str">
        <f t="shared" si="1212"/>
        <v/>
      </c>
      <c r="BI763" s="16" t="str">
        <f t="shared" si="1213"/>
        <v/>
      </c>
      <c r="BJ763" s="52" t="str">
        <f>IF(BI763="","",IF(W763="","",IF(AND(K763=$K$1,$K$1&lt;&gt;""),$BT$2,IFERROR(IF(INDEX(価格設定!$D$5:$D$1048576,MATCH(Q763,価格設定!$B$5:$B$1048576,0),0)=価格設定!$D$3,$BT$2,$BS$2),$BS$2))))</f>
        <v/>
      </c>
      <c r="BK763" s="16" t="str">
        <f>IF(BI763="","",IF(COUNTIF($BI$3:BI763,BI763)=1,1,IF(AND(BI762=BI763,BH763=""),BK762,COUNTIF($BH$3:BH763,BH763))))</f>
        <v/>
      </c>
      <c r="BL763" s="52" t="str">
        <f t="shared" si="1214"/>
        <v/>
      </c>
      <c r="BM763" s="52" t="str">
        <f t="shared" si="1215"/>
        <v/>
      </c>
      <c r="BN763" s="119" t="str">
        <f t="shared" si="1216"/>
        <v/>
      </c>
      <c r="BO763" s="119" t="str">
        <f t="shared" si="1217"/>
        <v/>
      </c>
      <c r="BP763" s="17" t="str">
        <f t="shared" si="1218"/>
        <v/>
      </c>
      <c r="BQ763" s="17" t="str">
        <f t="shared" si="1219"/>
        <v/>
      </c>
      <c r="BR763" s="17" t="str">
        <f>IF(OR(BP763="",COUNTIF($BO$3:BO763,BO763)&lt;&gt;1),"",SUMIF(BO$3:BO$1048576,BO763,BP$3:BP$1048576))</f>
        <v/>
      </c>
      <c r="BS763" s="17" t="str">
        <f t="shared" si="1220"/>
        <v/>
      </c>
      <c r="BT763" s="17" t="str">
        <f t="shared" si="1221"/>
        <v/>
      </c>
      <c r="BU763" s="17" t="str">
        <f t="shared" si="1222"/>
        <v/>
      </c>
      <c r="BV763" s="24" t="str">
        <f t="shared" si="1223"/>
        <v/>
      </c>
      <c r="BW763" s="24" t="str">
        <f t="shared" si="1224"/>
        <v/>
      </c>
      <c r="BX763" s="24" t="str">
        <f t="shared" si="1225"/>
        <v/>
      </c>
      <c r="BY763" s="26" t="str">
        <f t="shared" si="1226"/>
        <v/>
      </c>
      <c r="BZ763" s="26" t="str">
        <f t="shared" si="1227"/>
        <v/>
      </c>
      <c r="CA763" s="26" t="str">
        <f t="shared" si="1228"/>
        <v/>
      </c>
      <c r="CB763" s="66" t="str">
        <f t="shared" si="1229"/>
        <v/>
      </c>
      <c r="CC763" s="65" t="str">
        <f t="shared" si="1230"/>
        <v/>
      </c>
      <c r="CD763" s="26" t="str">
        <f t="shared" si="1231"/>
        <v/>
      </c>
      <c r="CE763" s="26" t="str">
        <f t="shared" si="1232"/>
        <v/>
      </c>
      <c r="CF763" s="193" t="str">
        <f t="shared" si="1233"/>
        <v/>
      </c>
      <c r="CG763" s="193" t="str">
        <f t="shared" si="1234"/>
        <v/>
      </c>
      <c r="CH763" s="26" t="str">
        <f t="shared" si="1235"/>
        <v/>
      </c>
      <c r="CI763" s="26" t="str">
        <f t="shared" si="1236"/>
        <v/>
      </c>
      <c r="CJ763" s="65" t="str">
        <f t="shared" si="1237"/>
        <v/>
      </c>
      <c r="CK763" s="65" t="str">
        <f t="shared" si="1238"/>
        <v/>
      </c>
      <c r="CL763" s="64" t="str">
        <f t="shared" si="1239"/>
        <v/>
      </c>
      <c r="CM763" s="64" t="str">
        <f t="shared" si="1240"/>
        <v/>
      </c>
      <c r="CN763" s="65" t="str">
        <f t="shared" si="1241"/>
        <v/>
      </c>
      <c r="CP763" s="63" t="str">
        <f>IF(BH763="","",MAX($CP$3:CP762)+1)</f>
        <v/>
      </c>
      <c r="CQ763" s="24" t="str">
        <f t="shared" si="1242"/>
        <v/>
      </c>
      <c r="CR763" s="24" t="str">
        <f t="shared" si="1243"/>
        <v/>
      </c>
      <c r="CS763" s="24" t="str">
        <f t="shared" si="1244"/>
        <v/>
      </c>
      <c r="CT763" s="58" t="str">
        <f>IF(BO763="","",COUNTIF($BO$3:BO763,BO763)&amp;"@"&amp;BO763)</f>
        <v/>
      </c>
      <c r="CU763" s="16" t="str">
        <f t="shared" si="1182"/>
        <v/>
      </c>
      <c r="CV763" s="63" t="str">
        <f t="shared" si="1245"/>
        <v/>
      </c>
      <c r="CW763" s="16" t="str">
        <f t="shared" si="1246"/>
        <v/>
      </c>
      <c r="CX763" s="16" t="str">
        <f t="shared" si="1247"/>
        <v/>
      </c>
      <c r="CY763" s="16" t="str">
        <f t="shared" si="1248"/>
        <v/>
      </c>
      <c r="CZ763" s="85" t="str">
        <f t="shared" si="1249"/>
        <v/>
      </c>
      <c r="DA763" s="16" t="str">
        <f t="shared" si="1250"/>
        <v/>
      </c>
      <c r="DB763" s="16" t="str">
        <f t="shared" si="1251"/>
        <v/>
      </c>
      <c r="DC763" s="28" t="str">
        <f>IF(CP763="","",$DC$1&amp;(INDEX(価格設定!D$1:XFD$3,ROW(価格設定!$D$3),MATCH($AW763,価格設定!D$1:XFD$1,1))*100)&amp;"%")</f>
        <v/>
      </c>
      <c r="DD763" s="28" t="str">
        <f>IF(CP763="","",$DD$1&amp;(INDEX(価格設定!D$1:XFD$3,ROW(価格設定!$D$2),MATCH($AW763,価格設定!D$1:XFD$1,1))*100)&amp;"%")</f>
        <v/>
      </c>
      <c r="DE763" s="29" t="str">
        <f t="shared" si="1252"/>
        <v/>
      </c>
      <c r="DG763" s="58" t="str">
        <f t="shared" si="1253"/>
        <v/>
      </c>
      <c r="DH763" s="58" t="str">
        <f t="shared" si="1254"/>
        <v/>
      </c>
      <c r="DI763" s="58" t="str">
        <f t="shared" si="1255"/>
        <v/>
      </c>
      <c r="DJ763" s="85" t="str">
        <f t="shared" si="1256"/>
        <v/>
      </c>
      <c r="DL763" s="58" t="str">
        <f>IF(COUNTIF(DG$3:DG$1048576,DG763)=COUNTIF($DG$3:$DG763,DG763),DG763,"")</f>
        <v/>
      </c>
      <c r="DM763" s="85" t="str">
        <f t="shared" si="1257"/>
        <v/>
      </c>
      <c r="DN763" s="85" t="str">
        <f t="shared" si="1183"/>
        <v/>
      </c>
      <c r="DO763" s="85" t="str">
        <f t="shared" si="1183"/>
        <v/>
      </c>
      <c r="DP763" s="303"/>
      <c r="DQ763" s="17" t="str">
        <f t="shared" si="1184"/>
        <v/>
      </c>
      <c r="DR763" s="17" t="str">
        <f t="shared" si="1185"/>
        <v/>
      </c>
      <c r="DS763" s="17" t="str">
        <f t="shared" si="1186"/>
        <v/>
      </c>
      <c r="DU763" s="16" t="str">
        <f t="shared" si="1258"/>
        <v/>
      </c>
      <c r="DV763" s="16" t="str">
        <f>IF(DU763="","",COUNT($DU$3:DU763))</f>
        <v/>
      </c>
      <c r="DW763" s="16" t="str">
        <f t="shared" si="1259"/>
        <v/>
      </c>
      <c r="DX763" s="16" t="str">
        <f t="shared" si="1260"/>
        <v/>
      </c>
      <c r="DY763" s="16" t="str">
        <f>IF(DZ763="","",COUNTIF(DZ$3:DZ763,DZ763))</f>
        <v/>
      </c>
      <c r="DZ763" s="16" t="str">
        <f t="shared" si="1261"/>
        <v/>
      </c>
      <c r="EA763" s="16" t="str">
        <f t="shared" si="1262"/>
        <v/>
      </c>
      <c r="EB763" s="16" t="str">
        <f t="shared" si="1263"/>
        <v/>
      </c>
      <c r="EC763" s="16" t="str">
        <f t="shared" si="1264"/>
        <v/>
      </c>
      <c r="ED763" s="16" t="str">
        <f t="shared" si="1265"/>
        <v/>
      </c>
      <c r="EE763" s="16" t="str">
        <f t="shared" si="1266"/>
        <v/>
      </c>
      <c r="EF763" s="16" t="str">
        <f t="shared" si="1267"/>
        <v/>
      </c>
      <c r="EG763" s="16" t="str">
        <f t="shared" si="1268"/>
        <v/>
      </c>
      <c r="EH763" s="16" t="str">
        <f t="shared" si="1269"/>
        <v/>
      </c>
      <c r="EI763" s="16" t="str">
        <f t="shared" si="1270"/>
        <v/>
      </c>
      <c r="EJ763" s="16" t="str">
        <f t="shared" si="1271"/>
        <v/>
      </c>
      <c r="EK763" s="16" t="str">
        <f t="shared" si="1272"/>
        <v/>
      </c>
      <c r="EL763" s="58" t="str">
        <f t="shared" si="1273"/>
        <v/>
      </c>
      <c r="EM763" s="58" t="str">
        <f>IF(OR($DZ763="",CR763=""),IF($EL763="","",$EL763),IF(OR(CR763="なし",CR763=0),領収書!$H$1,CR763))</f>
        <v/>
      </c>
      <c r="EN763" s="58" t="str">
        <f>IF(OR($DZ763="",CS763=""),IF($EL763="","",$EL763),IF(OR(CS763="なし",CS763=0),入力!$EN$1,CS763))</f>
        <v/>
      </c>
      <c r="EO763" s="63" t="str">
        <f t="shared" si="1274"/>
        <v/>
      </c>
      <c r="EP763" s="63" t="str">
        <f t="shared" si="1275"/>
        <v/>
      </c>
      <c r="ER763" s="16" t="str">
        <f>IF(AND(COUNTIF($ET$3:ET763,ET763)=1,ET763&lt;&gt;""),MAX($ER$3:ER762)+1,"")</f>
        <v/>
      </c>
      <c r="ES763" s="16" t="str">
        <f>IF(価格設定!B765="","",価格設定!B765)</f>
        <v/>
      </c>
      <c r="ET763" s="16" t="str">
        <f>IF(価格設定!C765="","",価格設定!C765)</f>
        <v/>
      </c>
      <c r="EV763" s="16" t="str">
        <f t="shared" si="1187"/>
        <v/>
      </c>
      <c r="EW763" s="16" t="str">
        <f t="shared" si="1276"/>
        <v/>
      </c>
    </row>
    <row r="764" spans="1:153" ht="30" customHeight="1" x14ac:dyDescent="0.2">
      <c r="A764" s="225"/>
      <c r="B764" s="212"/>
      <c r="C764" s="221"/>
      <c r="D764" s="164"/>
      <c r="E764" s="165"/>
      <c r="F764" s="166"/>
      <c r="G764" s="167"/>
      <c r="H764" s="179"/>
      <c r="I764" s="306"/>
      <c r="J764" s="169"/>
      <c r="K764" s="179"/>
      <c r="L764" s="186"/>
      <c r="M764" s="186"/>
      <c r="N764" s="168"/>
      <c r="O764" s="170"/>
      <c r="P764" s="212"/>
      <c r="Q764" s="179" t="str">
        <f>IFERROR(IF(H764="","",IFERROR(INDEX(価格設定!$B$5:$B$1048576,MATCH(H764,価格設定!$B$5:$B$1048576,0),0),INDEX(価格設定!$B$5:$B$1048576,MATCH("*"&amp;H764&amp;"*",価格設定!$B$5:$B$1048576,0),0))),H764)</f>
        <v/>
      </c>
      <c r="R764" s="250" t="str">
        <f>IFERROR(IF(Q764="",IF(K764="","",K764),IF(K764="",IF(INDEX(価格設定!$C$5:$C$1048576,MATCH(Q764,価格設定!$B$5:$B$1048576,0),0)=0,"",INDEX(価格設定!$C$5:$C$1048576,MATCH(Q764,価格設定!$B$5:$B$1048576,0),0)),IF(K764="なし","",K764))),"")</f>
        <v/>
      </c>
      <c r="S764" s="308" t="str">
        <f t="shared" si="1188"/>
        <v/>
      </c>
      <c r="T764" s="126" t="str">
        <f>IFERROR(IF(J764="",IF(INDEX(価格設定!$E$5:$R$1048576,MATCH($Q764,価格設定!B$5:B$1048576,0),MATCH($AW764,価格設定!E$1:X$1,1))=0,"",INDEX(価格設定!$E$5:$R$1048576,MATCH($Q764,価格設定!B$5:B$1048576,0),MATCH($AW764,価格設定!E$1:X$1,1))),J764),"")</f>
        <v/>
      </c>
      <c r="U764" s="126" t="str">
        <f t="shared" si="1189"/>
        <v/>
      </c>
      <c r="V764" s="132" t="str">
        <f t="shared" si="1190"/>
        <v/>
      </c>
      <c r="W764" s="127" t="str">
        <f>IFERROR(IF(OR(T764="",T764&lt;0),"",IFERROR(INDEX(価格設定!E$2:X$3,IF(AND(K764=$K$1,$K$1&lt;&gt;""),ROW(価格設定!$D$3)-1,MATCH(INDEX(価格設定!$D$5:$D$1048576,MATCH(Q764,価格設定!$B$5:$B$1048576,0),0),価格設定!$D$2:$D$3,0)),MATCH($AW764,価格設定!E$1:X$1,1)),INDEX(価格設定!E$2:X$2,0,MATCH($AW764,価格設定!E$1:X$1,1)))),"")</f>
        <v/>
      </c>
      <c r="X764" s="126" t="str">
        <f t="shared" si="1181"/>
        <v/>
      </c>
      <c r="Y764" s="128" t="str">
        <f t="shared" si="1191"/>
        <v/>
      </c>
      <c r="Z764" s="126" t="str">
        <f t="shared" si="1192"/>
        <v/>
      </c>
      <c r="AA764" s="129" t="str">
        <f t="shared" si="1193"/>
        <v/>
      </c>
      <c r="AB764" s="126" t="str">
        <f t="shared" si="1194"/>
        <v/>
      </c>
      <c r="AC764" s="280" t="str">
        <f t="shared" si="1195"/>
        <v/>
      </c>
      <c r="AD764" s="15"/>
      <c r="AE764" s="204" t="str">
        <f>IF(AF764="","",COUNT($AF$3:AF764))</f>
        <v/>
      </c>
      <c r="AF764" s="206" t="str">
        <f t="shared" si="1196"/>
        <v/>
      </c>
      <c r="AG764" s="204" t="str">
        <f t="shared" si="1197"/>
        <v/>
      </c>
      <c r="AH764" s="204" t="str">
        <f t="shared" si="1198"/>
        <v/>
      </c>
      <c r="AI764" s="287"/>
      <c r="AJ764" s="15"/>
      <c r="AK764" s="138" t="str">
        <f t="shared" si="1199"/>
        <v/>
      </c>
      <c r="AL764" s="131" t="str">
        <f t="shared" si="1200"/>
        <v/>
      </c>
      <c r="AM764" s="131" t="str">
        <f t="shared" si="1201"/>
        <v/>
      </c>
      <c r="AN764" s="313" t="str">
        <f t="shared" si="1202"/>
        <v/>
      </c>
      <c r="AO764" s="316" t="str">
        <f t="shared" si="1203"/>
        <v/>
      </c>
      <c r="AP764" s="18"/>
      <c r="AQ764" s="3" t="str">
        <f>IF(F764="","",MAX($AQ$3:AQ763)+1)</f>
        <v/>
      </c>
      <c r="AR764" s="3" t="str">
        <f>IF(OR(AQ764="",BB764=""),"",MAX($AR$3:AR763)+1)</f>
        <v/>
      </c>
      <c r="AS764" s="3" t="str">
        <f>IF(CQ764="","",RANK(CQ764,CQ$3:CQ$1048576,1)+COUNTIF($CQ$3:CQ764,CQ764)-1)</f>
        <v/>
      </c>
      <c r="AT764" s="21" t="str">
        <f>IF(C764="",IF(OR(AND($H764&lt;&gt;"",C764=""),AND($F763=$F764,$AZ764&lt;&gt;""),COUNTA($H$3:$H$1048576,#REF!,$F$3:$F$1048576)&gt;COUNTA($H$3:$H764,#REF!,$F$3:$F764),$AZ764&lt;&gt;""),INDEX(AT$3:AT$1048576,MATCH(MAX($AQ$3:$AQ763),$AQ$3:$AQ$1048576,0),0),""),C764)</f>
        <v/>
      </c>
      <c r="AU764" s="21" t="str">
        <f>IF(D764="",IF(OR(AND($H764&lt;&gt;"",D764=""),AND($F763=$F764,$AZ764&lt;&gt;""),COUNTA($H$3:$H$1048576,#REF!,$F$3:$F$1048576)&gt;COUNTA($H$3:$H764,#REF!,$F$3:$F764),$AZ764&lt;&gt;""),INDEX(AU$3:AU$1048576,MATCH(MAX($AQ$3:$AQ763),$AQ$3:$AQ$1048576,0),0),""),D764)</f>
        <v/>
      </c>
      <c r="AV764" s="21" t="str">
        <f>IF(E764="",IF(OR(AND($H764&lt;&gt;"",E764=""),AND($F763=$F764,$AZ764&lt;&gt;""),COUNTA($H$3:$H$1048576,#REF!,$F$3:$F$1048576)&gt;COUNTA($H$3:$H764,#REF!,$F$3:$F764),$AZ764&lt;&gt;""),INDEX(AV$3:AV$1048576,MATCH(MAX($AQ$3:$AQ763),$AQ$3:$AQ$1048576,0),0),""),E764)</f>
        <v/>
      </c>
      <c r="AW764" s="24" t="str">
        <f t="shared" si="1204"/>
        <v/>
      </c>
      <c r="AX764" s="13" t="str">
        <f t="shared" si="1205"/>
        <v/>
      </c>
      <c r="AY764" s="4" t="str">
        <f t="shared" si="1206"/>
        <v/>
      </c>
      <c r="AZ764" s="4" t="str">
        <f>IF(AX764="",IF(OR(AND(H764&lt;&gt;"",F764=""),COUNTA($H$3:$H$1048576)&gt;COUNTA($H$3:$H764)),INDEX(AX$3:AX764,MATCH(MAX($AQ$3:AQ764),AQ$3:AQ764,0),0),""),AX764)</f>
        <v/>
      </c>
      <c r="BA764" s="4" t="str">
        <f>IF(AY764="",IF(AND(H764&lt;&gt;"",F764=""),INDEX(AY$3:AY764,MATCH(MAX($AQ$3:AQ764),AQ$3:AQ764,0),0),""),AY764)</f>
        <v/>
      </c>
      <c r="BB764" s="82" t="str">
        <f>IF(BC764="","",RANK(BC764,BC$3:BC$1048576,1)+COUNTIF($BC$3:BC764,BC764)-1)</f>
        <v/>
      </c>
      <c r="BC764" s="139" t="str">
        <f t="shared" si="1207"/>
        <v/>
      </c>
      <c r="BD764" s="46" t="str">
        <f t="shared" si="1208"/>
        <v/>
      </c>
      <c r="BE764" s="46" t="str">
        <f t="shared" si="1209"/>
        <v/>
      </c>
      <c r="BF764" s="46" t="str">
        <f t="shared" si="1210"/>
        <v/>
      </c>
      <c r="BG764" s="4" t="str">
        <f t="shared" si="1211"/>
        <v/>
      </c>
      <c r="BH764" s="180" t="str">
        <f t="shared" si="1212"/>
        <v/>
      </c>
      <c r="BI764" s="16" t="str">
        <f t="shared" si="1213"/>
        <v/>
      </c>
      <c r="BJ764" s="52" t="str">
        <f>IF(BI764="","",IF(W764="","",IF(AND(K764=$K$1,$K$1&lt;&gt;""),$BT$2,IFERROR(IF(INDEX(価格設定!$D$5:$D$1048576,MATCH(Q764,価格設定!$B$5:$B$1048576,0),0)=価格設定!$D$3,$BT$2,$BS$2),$BS$2))))</f>
        <v/>
      </c>
      <c r="BK764" s="16" t="str">
        <f>IF(BI764="","",IF(COUNTIF($BI$3:BI764,BI764)=1,1,IF(AND(BI763=BI764,BH764=""),BK763,COUNTIF($BH$3:BH764,BH764))))</f>
        <v/>
      </c>
      <c r="BL764" s="52" t="str">
        <f t="shared" si="1214"/>
        <v/>
      </c>
      <c r="BM764" s="52" t="str">
        <f t="shared" si="1215"/>
        <v/>
      </c>
      <c r="BN764" s="119" t="str">
        <f t="shared" si="1216"/>
        <v/>
      </c>
      <c r="BO764" s="119" t="str">
        <f t="shared" si="1217"/>
        <v/>
      </c>
      <c r="BP764" s="17" t="str">
        <f t="shared" si="1218"/>
        <v/>
      </c>
      <c r="BQ764" s="17" t="str">
        <f t="shared" si="1219"/>
        <v/>
      </c>
      <c r="BR764" s="17" t="str">
        <f>IF(OR(BP764="",COUNTIF($BO$3:BO764,BO764)&lt;&gt;1),"",SUMIF(BO$3:BO$1048576,BO764,BP$3:BP$1048576))</f>
        <v/>
      </c>
      <c r="BS764" s="17" t="str">
        <f t="shared" si="1220"/>
        <v/>
      </c>
      <c r="BT764" s="17" t="str">
        <f t="shared" si="1221"/>
        <v/>
      </c>
      <c r="BU764" s="17" t="str">
        <f t="shared" si="1222"/>
        <v/>
      </c>
      <c r="BV764" s="24" t="str">
        <f t="shared" si="1223"/>
        <v/>
      </c>
      <c r="BW764" s="24" t="str">
        <f t="shared" si="1224"/>
        <v/>
      </c>
      <c r="BX764" s="24" t="str">
        <f t="shared" si="1225"/>
        <v/>
      </c>
      <c r="BY764" s="26" t="str">
        <f t="shared" si="1226"/>
        <v/>
      </c>
      <c r="BZ764" s="26" t="str">
        <f t="shared" si="1227"/>
        <v/>
      </c>
      <c r="CA764" s="26" t="str">
        <f t="shared" si="1228"/>
        <v/>
      </c>
      <c r="CB764" s="66" t="str">
        <f t="shared" si="1229"/>
        <v/>
      </c>
      <c r="CC764" s="65" t="str">
        <f t="shared" si="1230"/>
        <v/>
      </c>
      <c r="CD764" s="26" t="str">
        <f t="shared" si="1231"/>
        <v/>
      </c>
      <c r="CE764" s="26" t="str">
        <f t="shared" si="1232"/>
        <v/>
      </c>
      <c r="CF764" s="193" t="str">
        <f t="shared" si="1233"/>
        <v/>
      </c>
      <c r="CG764" s="193" t="str">
        <f t="shared" si="1234"/>
        <v/>
      </c>
      <c r="CH764" s="26" t="str">
        <f t="shared" si="1235"/>
        <v/>
      </c>
      <c r="CI764" s="26" t="str">
        <f t="shared" si="1236"/>
        <v/>
      </c>
      <c r="CJ764" s="65" t="str">
        <f t="shared" si="1237"/>
        <v/>
      </c>
      <c r="CK764" s="65" t="str">
        <f t="shared" si="1238"/>
        <v/>
      </c>
      <c r="CL764" s="64" t="str">
        <f t="shared" si="1239"/>
        <v/>
      </c>
      <c r="CM764" s="64" t="str">
        <f t="shared" si="1240"/>
        <v/>
      </c>
      <c r="CN764" s="65" t="str">
        <f t="shared" si="1241"/>
        <v/>
      </c>
      <c r="CP764" s="63" t="str">
        <f>IF(BH764="","",MAX($CP$3:CP763)+1)</f>
        <v/>
      </c>
      <c r="CQ764" s="24" t="str">
        <f t="shared" si="1242"/>
        <v/>
      </c>
      <c r="CR764" s="24" t="str">
        <f t="shared" si="1243"/>
        <v/>
      </c>
      <c r="CS764" s="24" t="str">
        <f t="shared" si="1244"/>
        <v/>
      </c>
      <c r="CT764" s="58" t="str">
        <f>IF(BO764="","",COUNTIF($BO$3:BO764,BO764)&amp;"@"&amp;BO764)</f>
        <v/>
      </c>
      <c r="CU764" s="16" t="str">
        <f t="shared" si="1182"/>
        <v/>
      </c>
      <c r="CV764" s="63" t="str">
        <f t="shared" si="1245"/>
        <v/>
      </c>
      <c r="CW764" s="16" t="str">
        <f t="shared" si="1246"/>
        <v/>
      </c>
      <c r="CX764" s="16" t="str">
        <f t="shared" si="1247"/>
        <v/>
      </c>
      <c r="CY764" s="16" t="str">
        <f t="shared" si="1248"/>
        <v/>
      </c>
      <c r="CZ764" s="85" t="str">
        <f t="shared" si="1249"/>
        <v/>
      </c>
      <c r="DA764" s="16" t="str">
        <f t="shared" si="1250"/>
        <v/>
      </c>
      <c r="DB764" s="16" t="str">
        <f t="shared" si="1251"/>
        <v/>
      </c>
      <c r="DC764" s="28" t="str">
        <f>IF(CP764="","",$DC$1&amp;(INDEX(価格設定!D$1:XFD$3,ROW(価格設定!$D$3),MATCH($AW764,価格設定!D$1:XFD$1,1))*100)&amp;"%")</f>
        <v/>
      </c>
      <c r="DD764" s="28" t="str">
        <f>IF(CP764="","",$DD$1&amp;(INDEX(価格設定!D$1:XFD$3,ROW(価格設定!$D$2),MATCH($AW764,価格設定!D$1:XFD$1,1))*100)&amp;"%")</f>
        <v/>
      </c>
      <c r="DE764" s="29" t="str">
        <f t="shared" si="1252"/>
        <v/>
      </c>
      <c r="DG764" s="58" t="str">
        <f t="shared" si="1253"/>
        <v/>
      </c>
      <c r="DH764" s="58" t="str">
        <f t="shared" si="1254"/>
        <v/>
      </c>
      <c r="DI764" s="58" t="str">
        <f t="shared" si="1255"/>
        <v/>
      </c>
      <c r="DJ764" s="85" t="str">
        <f t="shared" si="1256"/>
        <v/>
      </c>
      <c r="DL764" s="58" t="str">
        <f>IF(COUNTIF(DG$3:DG$1048576,DG764)=COUNTIF($DG$3:$DG764,DG764),DG764,"")</f>
        <v/>
      </c>
      <c r="DM764" s="85" t="str">
        <f t="shared" si="1257"/>
        <v/>
      </c>
      <c r="DN764" s="85" t="str">
        <f t="shared" si="1183"/>
        <v/>
      </c>
      <c r="DO764" s="85" t="str">
        <f t="shared" si="1183"/>
        <v/>
      </c>
      <c r="DP764" s="303"/>
      <c r="DQ764" s="17" t="str">
        <f t="shared" si="1184"/>
        <v/>
      </c>
      <c r="DR764" s="17" t="str">
        <f t="shared" si="1185"/>
        <v/>
      </c>
      <c r="DS764" s="17" t="str">
        <f t="shared" si="1186"/>
        <v/>
      </c>
      <c r="DU764" s="16" t="str">
        <f t="shared" si="1258"/>
        <v/>
      </c>
      <c r="DV764" s="16" t="str">
        <f>IF(DU764="","",COUNT($DU$3:DU764))</f>
        <v/>
      </c>
      <c r="DW764" s="16" t="str">
        <f t="shared" si="1259"/>
        <v/>
      </c>
      <c r="DX764" s="16" t="str">
        <f t="shared" si="1260"/>
        <v/>
      </c>
      <c r="DY764" s="16" t="str">
        <f>IF(DZ764="","",COUNTIF(DZ$3:DZ764,DZ764))</f>
        <v/>
      </c>
      <c r="DZ764" s="16" t="str">
        <f t="shared" si="1261"/>
        <v/>
      </c>
      <c r="EA764" s="16" t="str">
        <f t="shared" si="1262"/>
        <v/>
      </c>
      <c r="EB764" s="16" t="str">
        <f t="shared" si="1263"/>
        <v/>
      </c>
      <c r="EC764" s="16" t="str">
        <f t="shared" si="1264"/>
        <v/>
      </c>
      <c r="ED764" s="16" t="str">
        <f t="shared" si="1265"/>
        <v/>
      </c>
      <c r="EE764" s="16" t="str">
        <f t="shared" si="1266"/>
        <v/>
      </c>
      <c r="EF764" s="16" t="str">
        <f t="shared" si="1267"/>
        <v/>
      </c>
      <c r="EG764" s="16" t="str">
        <f t="shared" si="1268"/>
        <v/>
      </c>
      <c r="EH764" s="16" t="str">
        <f t="shared" si="1269"/>
        <v/>
      </c>
      <c r="EI764" s="16" t="str">
        <f t="shared" si="1270"/>
        <v/>
      </c>
      <c r="EJ764" s="16" t="str">
        <f t="shared" si="1271"/>
        <v/>
      </c>
      <c r="EK764" s="16" t="str">
        <f t="shared" si="1272"/>
        <v/>
      </c>
      <c r="EL764" s="58" t="str">
        <f t="shared" si="1273"/>
        <v/>
      </c>
      <c r="EM764" s="58" t="str">
        <f>IF(OR($DZ764="",CR764=""),IF($EL764="","",$EL764),IF(OR(CR764="なし",CR764=0),領収書!$H$1,CR764))</f>
        <v/>
      </c>
      <c r="EN764" s="58" t="str">
        <f>IF(OR($DZ764="",CS764=""),IF($EL764="","",$EL764),IF(OR(CS764="なし",CS764=0),入力!$EN$1,CS764))</f>
        <v/>
      </c>
      <c r="EO764" s="63" t="str">
        <f t="shared" si="1274"/>
        <v/>
      </c>
      <c r="EP764" s="63" t="str">
        <f t="shared" si="1275"/>
        <v/>
      </c>
      <c r="ER764" s="16" t="str">
        <f>IF(AND(COUNTIF($ET$3:ET764,ET764)=1,ET764&lt;&gt;""),MAX($ER$3:ER763)+1,"")</f>
        <v/>
      </c>
      <c r="ES764" s="16" t="str">
        <f>IF(価格設定!B766="","",価格設定!B766)</f>
        <v/>
      </c>
      <c r="ET764" s="16" t="str">
        <f>IF(価格設定!C766="","",価格設定!C766)</f>
        <v/>
      </c>
      <c r="EV764" s="16" t="str">
        <f t="shared" si="1187"/>
        <v/>
      </c>
      <c r="EW764" s="16" t="str">
        <f t="shared" si="1276"/>
        <v/>
      </c>
    </row>
    <row r="765" spans="1:153" ht="30" customHeight="1" x14ac:dyDescent="0.2">
      <c r="A765" s="225"/>
      <c r="B765" s="212"/>
      <c r="C765" s="221"/>
      <c r="D765" s="164"/>
      <c r="E765" s="165"/>
      <c r="F765" s="166"/>
      <c r="G765" s="167"/>
      <c r="H765" s="179"/>
      <c r="I765" s="306"/>
      <c r="J765" s="169"/>
      <c r="K765" s="179"/>
      <c r="L765" s="186"/>
      <c r="M765" s="186"/>
      <c r="N765" s="168"/>
      <c r="O765" s="170"/>
      <c r="P765" s="212"/>
      <c r="Q765" s="179" t="str">
        <f>IFERROR(IF(H765="","",IFERROR(INDEX(価格設定!$B$5:$B$1048576,MATCH(H765,価格設定!$B$5:$B$1048576,0),0),INDEX(価格設定!$B$5:$B$1048576,MATCH("*"&amp;H765&amp;"*",価格設定!$B$5:$B$1048576,0),0))),H765)</f>
        <v/>
      </c>
      <c r="R765" s="250" t="str">
        <f>IFERROR(IF(Q765="",IF(K765="","",K765),IF(K765="",IF(INDEX(価格設定!$C$5:$C$1048576,MATCH(Q765,価格設定!$B$5:$B$1048576,0),0)=0,"",INDEX(価格設定!$C$5:$C$1048576,MATCH(Q765,価格設定!$B$5:$B$1048576,0),0)),IF(K765="なし","",K765))),"")</f>
        <v/>
      </c>
      <c r="S765" s="308" t="str">
        <f t="shared" si="1188"/>
        <v/>
      </c>
      <c r="T765" s="126" t="str">
        <f>IFERROR(IF(J765="",IF(INDEX(価格設定!$E$5:$R$1048576,MATCH($Q765,価格設定!B$5:B$1048576,0),MATCH($AW765,価格設定!E$1:X$1,1))=0,"",INDEX(価格設定!$E$5:$R$1048576,MATCH($Q765,価格設定!B$5:B$1048576,0),MATCH($AW765,価格設定!E$1:X$1,1))),J765),"")</f>
        <v/>
      </c>
      <c r="U765" s="126" t="str">
        <f t="shared" si="1189"/>
        <v/>
      </c>
      <c r="V765" s="132" t="str">
        <f t="shared" si="1190"/>
        <v/>
      </c>
      <c r="W765" s="127" t="str">
        <f>IFERROR(IF(OR(T765="",T765&lt;0),"",IFERROR(INDEX(価格設定!E$2:X$3,IF(AND(K765=$K$1,$K$1&lt;&gt;""),ROW(価格設定!$D$3)-1,MATCH(INDEX(価格設定!$D$5:$D$1048576,MATCH(Q765,価格設定!$B$5:$B$1048576,0),0),価格設定!$D$2:$D$3,0)),MATCH($AW765,価格設定!E$1:X$1,1)),INDEX(価格設定!E$2:X$2,0,MATCH($AW765,価格設定!E$1:X$1,1)))),"")</f>
        <v/>
      </c>
      <c r="X765" s="126" t="str">
        <f t="shared" si="1181"/>
        <v/>
      </c>
      <c r="Y765" s="128" t="str">
        <f t="shared" si="1191"/>
        <v/>
      </c>
      <c r="Z765" s="126" t="str">
        <f t="shared" si="1192"/>
        <v/>
      </c>
      <c r="AA765" s="129" t="str">
        <f t="shared" si="1193"/>
        <v/>
      </c>
      <c r="AB765" s="126" t="str">
        <f t="shared" si="1194"/>
        <v/>
      </c>
      <c r="AC765" s="280" t="str">
        <f t="shared" si="1195"/>
        <v/>
      </c>
      <c r="AD765" s="15"/>
      <c r="AE765" s="204" t="str">
        <f>IF(AF765="","",COUNT($AF$3:AF765))</f>
        <v/>
      </c>
      <c r="AF765" s="206" t="str">
        <f t="shared" si="1196"/>
        <v/>
      </c>
      <c r="AG765" s="204" t="str">
        <f t="shared" si="1197"/>
        <v/>
      </c>
      <c r="AH765" s="204" t="str">
        <f t="shared" si="1198"/>
        <v/>
      </c>
      <c r="AI765" s="287"/>
      <c r="AJ765" s="15"/>
      <c r="AK765" s="138" t="str">
        <f t="shared" si="1199"/>
        <v/>
      </c>
      <c r="AL765" s="131" t="str">
        <f t="shared" si="1200"/>
        <v/>
      </c>
      <c r="AM765" s="131" t="str">
        <f t="shared" si="1201"/>
        <v/>
      </c>
      <c r="AN765" s="313" t="str">
        <f t="shared" si="1202"/>
        <v/>
      </c>
      <c r="AO765" s="316" t="str">
        <f t="shared" si="1203"/>
        <v/>
      </c>
      <c r="AP765" s="18"/>
      <c r="AQ765" s="3" t="str">
        <f>IF(F765="","",MAX($AQ$3:AQ764)+1)</f>
        <v/>
      </c>
      <c r="AR765" s="3" t="str">
        <f>IF(OR(AQ765="",BB765=""),"",MAX($AR$3:AR764)+1)</f>
        <v/>
      </c>
      <c r="AS765" s="3" t="str">
        <f>IF(CQ765="","",RANK(CQ765,CQ$3:CQ$1048576,1)+COUNTIF($CQ$3:CQ765,CQ765)-1)</f>
        <v/>
      </c>
      <c r="AT765" s="21" t="str">
        <f>IF(C765="",IF(OR(AND($H765&lt;&gt;"",C765=""),AND($F764=$F765,$AZ765&lt;&gt;""),COUNTA($H$3:$H$1048576,#REF!,$F$3:$F$1048576)&gt;COUNTA($H$3:$H765,#REF!,$F$3:$F765),$AZ765&lt;&gt;""),INDEX(AT$3:AT$1048576,MATCH(MAX($AQ$3:$AQ764),$AQ$3:$AQ$1048576,0),0),""),C765)</f>
        <v/>
      </c>
      <c r="AU765" s="21" t="str">
        <f>IF(D765="",IF(OR(AND($H765&lt;&gt;"",D765=""),AND($F764=$F765,$AZ765&lt;&gt;""),COUNTA($H$3:$H$1048576,#REF!,$F$3:$F$1048576)&gt;COUNTA($H$3:$H765,#REF!,$F$3:$F765),$AZ765&lt;&gt;""),INDEX(AU$3:AU$1048576,MATCH(MAX($AQ$3:$AQ764),$AQ$3:$AQ$1048576,0),0),""),D765)</f>
        <v/>
      </c>
      <c r="AV765" s="21" t="str">
        <f>IF(E765="",IF(OR(AND($H765&lt;&gt;"",E765=""),AND($F764=$F765,$AZ765&lt;&gt;""),COUNTA($H$3:$H$1048576,#REF!,$F$3:$F$1048576)&gt;COUNTA($H$3:$H765,#REF!,$F$3:$F765),$AZ765&lt;&gt;""),INDEX(AV$3:AV$1048576,MATCH(MAX($AQ$3:$AQ764),$AQ$3:$AQ$1048576,0),0),""),E765)</f>
        <v/>
      </c>
      <c r="AW765" s="24" t="str">
        <f t="shared" si="1204"/>
        <v/>
      </c>
      <c r="AX765" s="13" t="str">
        <f t="shared" si="1205"/>
        <v/>
      </c>
      <c r="AY765" s="4" t="str">
        <f t="shared" si="1206"/>
        <v/>
      </c>
      <c r="AZ765" s="4" t="str">
        <f>IF(AX765="",IF(OR(AND(H765&lt;&gt;"",F765=""),COUNTA($H$3:$H$1048576)&gt;COUNTA($H$3:$H765)),INDEX(AX$3:AX765,MATCH(MAX($AQ$3:AQ765),AQ$3:AQ765,0),0),""),AX765)</f>
        <v/>
      </c>
      <c r="BA765" s="4" t="str">
        <f>IF(AY765="",IF(AND(H765&lt;&gt;"",F765=""),INDEX(AY$3:AY765,MATCH(MAX($AQ$3:AQ765),AQ$3:AQ765,0),0),""),AY765)</f>
        <v/>
      </c>
      <c r="BB765" s="82" t="str">
        <f>IF(BC765="","",RANK(BC765,BC$3:BC$1048576,1)+COUNTIF($BC$3:BC765,BC765)-1)</f>
        <v/>
      </c>
      <c r="BC765" s="139" t="str">
        <f t="shared" si="1207"/>
        <v/>
      </c>
      <c r="BD765" s="46" t="str">
        <f t="shared" si="1208"/>
        <v/>
      </c>
      <c r="BE765" s="46" t="str">
        <f t="shared" si="1209"/>
        <v/>
      </c>
      <c r="BF765" s="46" t="str">
        <f t="shared" si="1210"/>
        <v/>
      </c>
      <c r="BG765" s="4" t="str">
        <f t="shared" si="1211"/>
        <v/>
      </c>
      <c r="BH765" s="180" t="str">
        <f t="shared" si="1212"/>
        <v/>
      </c>
      <c r="BI765" s="16" t="str">
        <f t="shared" si="1213"/>
        <v/>
      </c>
      <c r="BJ765" s="52" t="str">
        <f>IF(BI765="","",IF(W765="","",IF(AND(K765=$K$1,$K$1&lt;&gt;""),$BT$2,IFERROR(IF(INDEX(価格設定!$D$5:$D$1048576,MATCH(Q765,価格設定!$B$5:$B$1048576,0),0)=価格設定!$D$3,$BT$2,$BS$2),$BS$2))))</f>
        <v/>
      </c>
      <c r="BK765" s="16" t="str">
        <f>IF(BI765="","",IF(COUNTIF($BI$3:BI765,BI765)=1,1,IF(AND(BI764=BI765,BH765=""),BK764,COUNTIF($BH$3:BH765,BH765))))</f>
        <v/>
      </c>
      <c r="BL765" s="52" t="str">
        <f t="shared" si="1214"/>
        <v/>
      </c>
      <c r="BM765" s="52" t="str">
        <f t="shared" si="1215"/>
        <v/>
      </c>
      <c r="BN765" s="119" t="str">
        <f t="shared" si="1216"/>
        <v/>
      </c>
      <c r="BO765" s="119" t="str">
        <f t="shared" si="1217"/>
        <v/>
      </c>
      <c r="BP765" s="17" t="str">
        <f t="shared" si="1218"/>
        <v/>
      </c>
      <c r="BQ765" s="17" t="str">
        <f t="shared" si="1219"/>
        <v/>
      </c>
      <c r="BR765" s="17" t="str">
        <f>IF(OR(BP765="",COUNTIF($BO$3:BO765,BO765)&lt;&gt;1),"",SUMIF(BO$3:BO$1048576,BO765,BP$3:BP$1048576))</f>
        <v/>
      </c>
      <c r="BS765" s="17" t="str">
        <f t="shared" si="1220"/>
        <v/>
      </c>
      <c r="BT765" s="17" t="str">
        <f t="shared" si="1221"/>
        <v/>
      </c>
      <c r="BU765" s="17" t="str">
        <f t="shared" si="1222"/>
        <v/>
      </c>
      <c r="BV765" s="24" t="str">
        <f t="shared" si="1223"/>
        <v/>
      </c>
      <c r="BW765" s="24" t="str">
        <f t="shared" si="1224"/>
        <v/>
      </c>
      <c r="BX765" s="24" t="str">
        <f t="shared" si="1225"/>
        <v/>
      </c>
      <c r="BY765" s="26" t="str">
        <f t="shared" si="1226"/>
        <v/>
      </c>
      <c r="BZ765" s="26" t="str">
        <f t="shared" si="1227"/>
        <v/>
      </c>
      <c r="CA765" s="26" t="str">
        <f t="shared" si="1228"/>
        <v/>
      </c>
      <c r="CB765" s="66" t="str">
        <f t="shared" si="1229"/>
        <v/>
      </c>
      <c r="CC765" s="65" t="str">
        <f t="shared" si="1230"/>
        <v/>
      </c>
      <c r="CD765" s="26" t="str">
        <f t="shared" si="1231"/>
        <v/>
      </c>
      <c r="CE765" s="26" t="str">
        <f t="shared" si="1232"/>
        <v/>
      </c>
      <c r="CF765" s="193" t="str">
        <f t="shared" si="1233"/>
        <v/>
      </c>
      <c r="CG765" s="193" t="str">
        <f t="shared" si="1234"/>
        <v/>
      </c>
      <c r="CH765" s="26" t="str">
        <f t="shared" si="1235"/>
        <v/>
      </c>
      <c r="CI765" s="26" t="str">
        <f t="shared" si="1236"/>
        <v/>
      </c>
      <c r="CJ765" s="65" t="str">
        <f t="shared" si="1237"/>
        <v/>
      </c>
      <c r="CK765" s="65" t="str">
        <f t="shared" si="1238"/>
        <v/>
      </c>
      <c r="CL765" s="64" t="str">
        <f t="shared" si="1239"/>
        <v/>
      </c>
      <c r="CM765" s="64" t="str">
        <f t="shared" si="1240"/>
        <v/>
      </c>
      <c r="CN765" s="65" t="str">
        <f t="shared" si="1241"/>
        <v/>
      </c>
      <c r="CP765" s="63" t="str">
        <f>IF(BH765="","",MAX($CP$3:CP764)+1)</f>
        <v/>
      </c>
      <c r="CQ765" s="24" t="str">
        <f t="shared" si="1242"/>
        <v/>
      </c>
      <c r="CR765" s="24" t="str">
        <f t="shared" si="1243"/>
        <v/>
      </c>
      <c r="CS765" s="24" t="str">
        <f t="shared" si="1244"/>
        <v/>
      </c>
      <c r="CT765" s="58" t="str">
        <f>IF(BO765="","",COUNTIF($BO$3:BO765,BO765)&amp;"@"&amp;BO765)</f>
        <v/>
      </c>
      <c r="CU765" s="16" t="str">
        <f t="shared" si="1182"/>
        <v/>
      </c>
      <c r="CV765" s="63" t="str">
        <f t="shared" si="1245"/>
        <v/>
      </c>
      <c r="CW765" s="16" t="str">
        <f t="shared" si="1246"/>
        <v/>
      </c>
      <c r="CX765" s="16" t="str">
        <f t="shared" si="1247"/>
        <v/>
      </c>
      <c r="CY765" s="16" t="str">
        <f t="shared" si="1248"/>
        <v/>
      </c>
      <c r="CZ765" s="85" t="str">
        <f t="shared" si="1249"/>
        <v/>
      </c>
      <c r="DA765" s="16" t="str">
        <f t="shared" si="1250"/>
        <v/>
      </c>
      <c r="DB765" s="16" t="str">
        <f t="shared" si="1251"/>
        <v/>
      </c>
      <c r="DC765" s="28" t="str">
        <f>IF(CP765="","",$DC$1&amp;(INDEX(価格設定!D$1:XFD$3,ROW(価格設定!$D$3),MATCH($AW765,価格設定!D$1:XFD$1,1))*100)&amp;"%")</f>
        <v/>
      </c>
      <c r="DD765" s="28" t="str">
        <f>IF(CP765="","",$DD$1&amp;(INDEX(価格設定!D$1:XFD$3,ROW(価格設定!$D$2),MATCH($AW765,価格設定!D$1:XFD$1,1))*100)&amp;"%")</f>
        <v/>
      </c>
      <c r="DE765" s="29" t="str">
        <f t="shared" si="1252"/>
        <v/>
      </c>
      <c r="DG765" s="58" t="str">
        <f t="shared" si="1253"/>
        <v/>
      </c>
      <c r="DH765" s="58" t="str">
        <f t="shared" si="1254"/>
        <v/>
      </c>
      <c r="DI765" s="58" t="str">
        <f t="shared" si="1255"/>
        <v/>
      </c>
      <c r="DJ765" s="85" t="str">
        <f t="shared" si="1256"/>
        <v/>
      </c>
      <c r="DL765" s="58" t="str">
        <f>IF(COUNTIF(DG$3:DG$1048576,DG765)=COUNTIF($DG$3:$DG765,DG765),DG765,"")</f>
        <v/>
      </c>
      <c r="DM765" s="85" t="str">
        <f t="shared" si="1257"/>
        <v/>
      </c>
      <c r="DN765" s="85" t="str">
        <f t="shared" si="1183"/>
        <v/>
      </c>
      <c r="DO765" s="85" t="str">
        <f t="shared" si="1183"/>
        <v/>
      </c>
      <c r="DP765" s="303"/>
      <c r="DQ765" s="17" t="str">
        <f t="shared" si="1184"/>
        <v/>
      </c>
      <c r="DR765" s="17" t="str">
        <f t="shared" si="1185"/>
        <v/>
      </c>
      <c r="DS765" s="17" t="str">
        <f t="shared" si="1186"/>
        <v/>
      </c>
      <c r="DU765" s="16" t="str">
        <f t="shared" si="1258"/>
        <v/>
      </c>
      <c r="DV765" s="16" t="str">
        <f>IF(DU765="","",COUNT($DU$3:DU765))</f>
        <v/>
      </c>
      <c r="DW765" s="16" t="str">
        <f t="shared" si="1259"/>
        <v/>
      </c>
      <c r="DX765" s="16" t="str">
        <f t="shared" si="1260"/>
        <v/>
      </c>
      <c r="DY765" s="16" t="str">
        <f>IF(DZ765="","",COUNTIF(DZ$3:DZ765,DZ765))</f>
        <v/>
      </c>
      <c r="DZ765" s="16" t="str">
        <f t="shared" si="1261"/>
        <v/>
      </c>
      <c r="EA765" s="16" t="str">
        <f t="shared" si="1262"/>
        <v/>
      </c>
      <c r="EB765" s="16" t="str">
        <f t="shared" si="1263"/>
        <v/>
      </c>
      <c r="EC765" s="16" t="str">
        <f t="shared" si="1264"/>
        <v/>
      </c>
      <c r="ED765" s="16" t="str">
        <f t="shared" si="1265"/>
        <v/>
      </c>
      <c r="EE765" s="16" t="str">
        <f t="shared" si="1266"/>
        <v/>
      </c>
      <c r="EF765" s="16" t="str">
        <f t="shared" si="1267"/>
        <v/>
      </c>
      <c r="EG765" s="16" t="str">
        <f t="shared" si="1268"/>
        <v/>
      </c>
      <c r="EH765" s="16" t="str">
        <f t="shared" si="1269"/>
        <v/>
      </c>
      <c r="EI765" s="16" t="str">
        <f t="shared" si="1270"/>
        <v/>
      </c>
      <c r="EJ765" s="16" t="str">
        <f t="shared" si="1271"/>
        <v/>
      </c>
      <c r="EK765" s="16" t="str">
        <f t="shared" si="1272"/>
        <v/>
      </c>
      <c r="EL765" s="58" t="str">
        <f t="shared" si="1273"/>
        <v/>
      </c>
      <c r="EM765" s="58" t="str">
        <f>IF(OR($DZ765="",CR765=""),IF($EL765="","",$EL765),IF(OR(CR765="なし",CR765=0),領収書!$H$1,CR765))</f>
        <v/>
      </c>
      <c r="EN765" s="58" t="str">
        <f>IF(OR($DZ765="",CS765=""),IF($EL765="","",$EL765),IF(OR(CS765="なし",CS765=0),入力!$EN$1,CS765))</f>
        <v/>
      </c>
      <c r="EO765" s="63" t="str">
        <f t="shared" si="1274"/>
        <v/>
      </c>
      <c r="EP765" s="63" t="str">
        <f t="shared" si="1275"/>
        <v/>
      </c>
      <c r="ER765" s="16" t="str">
        <f>IF(AND(COUNTIF($ET$3:ET765,ET765)=1,ET765&lt;&gt;""),MAX($ER$3:ER764)+1,"")</f>
        <v/>
      </c>
      <c r="ES765" s="16" t="str">
        <f>IF(価格設定!B767="","",価格設定!B767)</f>
        <v/>
      </c>
      <c r="ET765" s="16" t="str">
        <f>IF(価格設定!C767="","",価格設定!C767)</f>
        <v/>
      </c>
      <c r="EV765" s="16" t="str">
        <f t="shared" si="1187"/>
        <v/>
      </c>
      <c r="EW765" s="16" t="str">
        <f t="shared" si="1276"/>
        <v/>
      </c>
    </row>
    <row r="766" spans="1:153" ht="30" customHeight="1" x14ac:dyDescent="0.2">
      <c r="A766" s="225"/>
      <c r="B766" s="212"/>
      <c r="C766" s="221"/>
      <c r="D766" s="164"/>
      <c r="E766" s="165"/>
      <c r="F766" s="166"/>
      <c r="G766" s="167"/>
      <c r="H766" s="179"/>
      <c r="I766" s="306"/>
      <c r="J766" s="169"/>
      <c r="K766" s="179"/>
      <c r="L766" s="186"/>
      <c r="M766" s="186"/>
      <c r="N766" s="168"/>
      <c r="O766" s="170"/>
      <c r="P766" s="212"/>
      <c r="Q766" s="179" t="str">
        <f>IFERROR(IF(H766="","",IFERROR(INDEX(価格設定!$B$5:$B$1048576,MATCH(H766,価格設定!$B$5:$B$1048576,0),0),INDEX(価格設定!$B$5:$B$1048576,MATCH("*"&amp;H766&amp;"*",価格設定!$B$5:$B$1048576,0),0))),H766)</f>
        <v/>
      </c>
      <c r="R766" s="250" t="str">
        <f>IFERROR(IF(Q766="",IF(K766="","",K766),IF(K766="",IF(INDEX(価格設定!$C$5:$C$1048576,MATCH(Q766,価格設定!$B$5:$B$1048576,0),0)=0,"",INDEX(価格設定!$C$5:$C$1048576,MATCH(Q766,価格設定!$B$5:$B$1048576,0),0)),IF(K766="なし","",K766))),"")</f>
        <v/>
      </c>
      <c r="S766" s="308" t="str">
        <f t="shared" si="1188"/>
        <v/>
      </c>
      <c r="T766" s="126" t="str">
        <f>IFERROR(IF(J766="",IF(INDEX(価格設定!$E$5:$R$1048576,MATCH($Q766,価格設定!B$5:B$1048576,0),MATCH($AW766,価格設定!E$1:X$1,1))=0,"",INDEX(価格設定!$E$5:$R$1048576,MATCH($Q766,価格設定!B$5:B$1048576,0),MATCH($AW766,価格設定!E$1:X$1,1))),J766),"")</f>
        <v/>
      </c>
      <c r="U766" s="126" t="str">
        <f t="shared" si="1189"/>
        <v/>
      </c>
      <c r="V766" s="132" t="str">
        <f t="shared" si="1190"/>
        <v/>
      </c>
      <c r="W766" s="127" t="str">
        <f>IFERROR(IF(OR(T766="",T766&lt;0),"",IFERROR(INDEX(価格設定!E$2:X$3,IF(AND(K766=$K$1,$K$1&lt;&gt;""),ROW(価格設定!$D$3)-1,MATCH(INDEX(価格設定!$D$5:$D$1048576,MATCH(Q766,価格設定!$B$5:$B$1048576,0),0),価格設定!$D$2:$D$3,0)),MATCH($AW766,価格設定!E$1:X$1,1)),INDEX(価格設定!E$2:X$2,0,MATCH($AW766,価格設定!E$1:X$1,1)))),"")</f>
        <v/>
      </c>
      <c r="X766" s="126" t="str">
        <f t="shared" si="1181"/>
        <v/>
      </c>
      <c r="Y766" s="128" t="str">
        <f t="shared" si="1191"/>
        <v/>
      </c>
      <c r="Z766" s="126" t="str">
        <f t="shared" si="1192"/>
        <v/>
      </c>
      <c r="AA766" s="129" t="str">
        <f t="shared" si="1193"/>
        <v/>
      </c>
      <c r="AB766" s="126" t="str">
        <f t="shared" si="1194"/>
        <v/>
      </c>
      <c r="AC766" s="280" t="str">
        <f t="shared" si="1195"/>
        <v/>
      </c>
      <c r="AD766" s="15"/>
      <c r="AE766" s="204" t="str">
        <f>IF(AF766="","",COUNT($AF$3:AF766))</f>
        <v/>
      </c>
      <c r="AF766" s="206" t="str">
        <f t="shared" si="1196"/>
        <v/>
      </c>
      <c r="AG766" s="204" t="str">
        <f t="shared" si="1197"/>
        <v/>
      </c>
      <c r="AH766" s="204" t="str">
        <f t="shared" si="1198"/>
        <v/>
      </c>
      <c r="AI766" s="287"/>
      <c r="AJ766" s="15"/>
      <c r="AK766" s="138" t="str">
        <f t="shared" si="1199"/>
        <v/>
      </c>
      <c r="AL766" s="131" t="str">
        <f t="shared" si="1200"/>
        <v/>
      </c>
      <c r="AM766" s="131" t="str">
        <f t="shared" si="1201"/>
        <v/>
      </c>
      <c r="AN766" s="313" t="str">
        <f t="shared" si="1202"/>
        <v/>
      </c>
      <c r="AO766" s="316" t="str">
        <f t="shared" si="1203"/>
        <v/>
      </c>
      <c r="AP766" s="18"/>
      <c r="AQ766" s="3" t="str">
        <f>IF(F766="","",MAX($AQ$3:AQ765)+1)</f>
        <v/>
      </c>
      <c r="AR766" s="3" t="str">
        <f>IF(OR(AQ766="",BB766=""),"",MAX($AR$3:AR765)+1)</f>
        <v/>
      </c>
      <c r="AS766" s="3" t="str">
        <f>IF(CQ766="","",RANK(CQ766,CQ$3:CQ$1048576,1)+COUNTIF($CQ$3:CQ766,CQ766)-1)</f>
        <v/>
      </c>
      <c r="AT766" s="21" t="str">
        <f>IF(C766="",IF(OR(AND($H766&lt;&gt;"",C766=""),AND($F765=$F766,$AZ766&lt;&gt;""),COUNTA($H$3:$H$1048576,#REF!,$F$3:$F$1048576)&gt;COUNTA($H$3:$H766,#REF!,$F$3:$F766),$AZ766&lt;&gt;""),INDEX(AT$3:AT$1048576,MATCH(MAX($AQ$3:$AQ765),$AQ$3:$AQ$1048576,0),0),""),C766)</f>
        <v/>
      </c>
      <c r="AU766" s="21" t="str">
        <f>IF(D766="",IF(OR(AND($H766&lt;&gt;"",D766=""),AND($F765=$F766,$AZ766&lt;&gt;""),COUNTA($H$3:$H$1048576,#REF!,$F$3:$F$1048576)&gt;COUNTA($H$3:$H766,#REF!,$F$3:$F766),$AZ766&lt;&gt;""),INDEX(AU$3:AU$1048576,MATCH(MAX($AQ$3:$AQ765),$AQ$3:$AQ$1048576,0),0),""),D766)</f>
        <v/>
      </c>
      <c r="AV766" s="21" t="str">
        <f>IF(E766="",IF(OR(AND($H766&lt;&gt;"",E766=""),AND($F765=$F766,$AZ766&lt;&gt;""),COUNTA($H$3:$H$1048576,#REF!,$F$3:$F$1048576)&gt;COUNTA($H$3:$H766,#REF!,$F$3:$F766),$AZ766&lt;&gt;""),INDEX(AV$3:AV$1048576,MATCH(MAX($AQ$3:$AQ765),$AQ$3:$AQ$1048576,0),0),""),E766)</f>
        <v/>
      </c>
      <c r="AW766" s="24" t="str">
        <f t="shared" si="1204"/>
        <v/>
      </c>
      <c r="AX766" s="13" t="str">
        <f t="shared" si="1205"/>
        <v/>
      </c>
      <c r="AY766" s="4" t="str">
        <f t="shared" si="1206"/>
        <v/>
      </c>
      <c r="AZ766" s="4" t="str">
        <f>IF(AX766="",IF(OR(AND(H766&lt;&gt;"",F766=""),COUNTA($H$3:$H$1048576)&gt;COUNTA($H$3:$H766)),INDEX(AX$3:AX766,MATCH(MAX($AQ$3:AQ766),AQ$3:AQ766,0),0),""),AX766)</f>
        <v/>
      </c>
      <c r="BA766" s="4" t="str">
        <f>IF(AY766="",IF(AND(H766&lt;&gt;"",F766=""),INDEX(AY$3:AY766,MATCH(MAX($AQ$3:AQ766),AQ$3:AQ766,0),0),""),AY766)</f>
        <v/>
      </c>
      <c r="BB766" s="82" t="str">
        <f>IF(BC766="","",RANK(BC766,BC$3:BC$1048576,1)+COUNTIF($BC$3:BC766,BC766)-1)</f>
        <v/>
      </c>
      <c r="BC766" s="139" t="str">
        <f t="shared" si="1207"/>
        <v/>
      </c>
      <c r="BD766" s="46" t="str">
        <f t="shared" si="1208"/>
        <v/>
      </c>
      <c r="BE766" s="46" t="str">
        <f t="shared" si="1209"/>
        <v/>
      </c>
      <c r="BF766" s="46" t="str">
        <f t="shared" si="1210"/>
        <v/>
      </c>
      <c r="BG766" s="4" t="str">
        <f t="shared" si="1211"/>
        <v/>
      </c>
      <c r="BH766" s="180" t="str">
        <f t="shared" si="1212"/>
        <v/>
      </c>
      <c r="BI766" s="16" t="str">
        <f t="shared" si="1213"/>
        <v/>
      </c>
      <c r="BJ766" s="52" t="str">
        <f>IF(BI766="","",IF(W766="","",IF(AND(K766=$K$1,$K$1&lt;&gt;""),$BT$2,IFERROR(IF(INDEX(価格設定!$D$5:$D$1048576,MATCH(Q766,価格設定!$B$5:$B$1048576,0),0)=価格設定!$D$3,$BT$2,$BS$2),$BS$2))))</f>
        <v/>
      </c>
      <c r="BK766" s="16" t="str">
        <f>IF(BI766="","",IF(COUNTIF($BI$3:BI766,BI766)=1,1,IF(AND(BI765=BI766,BH766=""),BK765,COUNTIF($BH$3:BH766,BH766))))</f>
        <v/>
      </c>
      <c r="BL766" s="52" t="str">
        <f t="shared" si="1214"/>
        <v/>
      </c>
      <c r="BM766" s="52" t="str">
        <f t="shared" si="1215"/>
        <v/>
      </c>
      <c r="BN766" s="119" t="str">
        <f t="shared" si="1216"/>
        <v/>
      </c>
      <c r="BO766" s="119" t="str">
        <f t="shared" si="1217"/>
        <v/>
      </c>
      <c r="BP766" s="17" t="str">
        <f t="shared" si="1218"/>
        <v/>
      </c>
      <c r="BQ766" s="17" t="str">
        <f t="shared" si="1219"/>
        <v/>
      </c>
      <c r="BR766" s="17" t="str">
        <f>IF(OR(BP766="",COUNTIF($BO$3:BO766,BO766)&lt;&gt;1),"",SUMIF(BO$3:BO$1048576,BO766,BP$3:BP$1048576))</f>
        <v/>
      </c>
      <c r="BS766" s="17" t="str">
        <f t="shared" si="1220"/>
        <v/>
      </c>
      <c r="BT766" s="17" t="str">
        <f t="shared" si="1221"/>
        <v/>
      </c>
      <c r="BU766" s="17" t="str">
        <f t="shared" si="1222"/>
        <v/>
      </c>
      <c r="BV766" s="24" t="str">
        <f t="shared" si="1223"/>
        <v/>
      </c>
      <c r="BW766" s="24" t="str">
        <f t="shared" si="1224"/>
        <v/>
      </c>
      <c r="BX766" s="24" t="str">
        <f t="shared" si="1225"/>
        <v/>
      </c>
      <c r="BY766" s="26" t="str">
        <f t="shared" si="1226"/>
        <v/>
      </c>
      <c r="BZ766" s="26" t="str">
        <f t="shared" si="1227"/>
        <v/>
      </c>
      <c r="CA766" s="26" t="str">
        <f t="shared" si="1228"/>
        <v/>
      </c>
      <c r="CB766" s="66" t="str">
        <f t="shared" si="1229"/>
        <v/>
      </c>
      <c r="CC766" s="65" t="str">
        <f t="shared" si="1230"/>
        <v/>
      </c>
      <c r="CD766" s="26" t="str">
        <f t="shared" si="1231"/>
        <v/>
      </c>
      <c r="CE766" s="26" t="str">
        <f t="shared" si="1232"/>
        <v/>
      </c>
      <c r="CF766" s="193" t="str">
        <f t="shared" si="1233"/>
        <v/>
      </c>
      <c r="CG766" s="193" t="str">
        <f t="shared" si="1234"/>
        <v/>
      </c>
      <c r="CH766" s="26" t="str">
        <f t="shared" si="1235"/>
        <v/>
      </c>
      <c r="CI766" s="26" t="str">
        <f t="shared" si="1236"/>
        <v/>
      </c>
      <c r="CJ766" s="65" t="str">
        <f t="shared" si="1237"/>
        <v/>
      </c>
      <c r="CK766" s="65" t="str">
        <f t="shared" si="1238"/>
        <v/>
      </c>
      <c r="CL766" s="64" t="str">
        <f t="shared" si="1239"/>
        <v/>
      </c>
      <c r="CM766" s="64" t="str">
        <f t="shared" si="1240"/>
        <v/>
      </c>
      <c r="CN766" s="65" t="str">
        <f t="shared" si="1241"/>
        <v/>
      </c>
      <c r="CP766" s="63" t="str">
        <f>IF(BH766="","",MAX($CP$3:CP765)+1)</f>
        <v/>
      </c>
      <c r="CQ766" s="24" t="str">
        <f t="shared" si="1242"/>
        <v/>
      </c>
      <c r="CR766" s="24" t="str">
        <f t="shared" si="1243"/>
        <v/>
      </c>
      <c r="CS766" s="24" t="str">
        <f t="shared" si="1244"/>
        <v/>
      </c>
      <c r="CT766" s="58" t="str">
        <f>IF(BO766="","",COUNTIF($BO$3:BO766,BO766)&amp;"@"&amp;BO766)</f>
        <v/>
      </c>
      <c r="CU766" s="16" t="str">
        <f t="shared" si="1182"/>
        <v/>
      </c>
      <c r="CV766" s="63" t="str">
        <f t="shared" si="1245"/>
        <v/>
      </c>
      <c r="CW766" s="16" t="str">
        <f t="shared" si="1246"/>
        <v/>
      </c>
      <c r="CX766" s="16" t="str">
        <f t="shared" si="1247"/>
        <v/>
      </c>
      <c r="CY766" s="16" t="str">
        <f t="shared" si="1248"/>
        <v/>
      </c>
      <c r="CZ766" s="85" t="str">
        <f t="shared" si="1249"/>
        <v/>
      </c>
      <c r="DA766" s="16" t="str">
        <f t="shared" si="1250"/>
        <v/>
      </c>
      <c r="DB766" s="16" t="str">
        <f t="shared" si="1251"/>
        <v/>
      </c>
      <c r="DC766" s="28" t="str">
        <f>IF(CP766="","",$DC$1&amp;(INDEX(価格設定!D$1:XFD$3,ROW(価格設定!$D$3),MATCH($AW766,価格設定!D$1:XFD$1,1))*100)&amp;"%")</f>
        <v/>
      </c>
      <c r="DD766" s="28" t="str">
        <f>IF(CP766="","",$DD$1&amp;(INDEX(価格設定!D$1:XFD$3,ROW(価格設定!$D$2),MATCH($AW766,価格設定!D$1:XFD$1,1))*100)&amp;"%")</f>
        <v/>
      </c>
      <c r="DE766" s="29" t="str">
        <f t="shared" si="1252"/>
        <v/>
      </c>
      <c r="DG766" s="58" t="str">
        <f t="shared" si="1253"/>
        <v/>
      </c>
      <c r="DH766" s="58" t="str">
        <f t="shared" si="1254"/>
        <v/>
      </c>
      <c r="DI766" s="58" t="str">
        <f t="shared" si="1255"/>
        <v/>
      </c>
      <c r="DJ766" s="85" t="str">
        <f t="shared" si="1256"/>
        <v/>
      </c>
      <c r="DL766" s="58" t="str">
        <f>IF(COUNTIF(DG$3:DG$1048576,DG766)=COUNTIF($DG$3:$DG766,DG766),DG766,"")</f>
        <v/>
      </c>
      <c r="DM766" s="85" t="str">
        <f t="shared" si="1257"/>
        <v/>
      </c>
      <c r="DN766" s="85" t="str">
        <f t="shared" si="1183"/>
        <v/>
      </c>
      <c r="DO766" s="85" t="str">
        <f t="shared" si="1183"/>
        <v/>
      </c>
      <c r="DP766" s="303"/>
      <c r="DQ766" s="17" t="str">
        <f t="shared" si="1184"/>
        <v/>
      </c>
      <c r="DR766" s="17" t="str">
        <f t="shared" si="1185"/>
        <v/>
      </c>
      <c r="DS766" s="17" t="str">
        <f t="shared" si="1186"/>
        <v/>
      </c>
      <c r="DU766" s="16" t="str">
        <f t="shared" si="1258"/>
        <v/>
      </c>
      <c r="DV766" s="16" t="str">
        <f>IF(DU766="","",COUNT($DU$3:DU766))</f>
        <v/>
      </c>
      <c r="DW766" s="16" t="str">
        <f t="shared" si="1259"/>
        <v/>
      </c>
      <c r="DX766" s="16" t="str">
        <f t="shared" si="1260"/>
        <v/>
      </c>
      <c r="DY766" s="16" t="str">
        <f>IF(DZ766="","",COUNTIF(DZ$3:DZ766,DZ766))</f>
        <v/>
      </c>
      <c r="DZ766" s="16" t="str">
        <f t="shared" si="1261"/>
        <v/>
      </c>
      <c r="EA766" s="16" t="str">
        <f t="shared" si="1262"/>
        <v/>
      </c>
      <c r="EB766" s="16" t="str">
        <f t="shared" si="1263"/>
        <v/>
      </c>
      <c r="EC766" s="16" t="str">
        <f t="shared" si="1264"/>
        <v/>
      </c>
      <c r="ED766" s="16" t="str">
        <f t="shared" si="1265"/>
        <v/>
      </c>
      <c r="EE766" s="16" t="str">
        <f t="shared" si="1266"/>
        <v/>
      </c>
      <c r="EF766" s="16" t="str">
        <f t="shared" si="1267"/>
        <v/>
      </c>
      <c r="EG766" s="16" t="str">
        <f t="shared" si="1268"/>
        <v/>
      </c>
      <c r="EH766" s="16" t="str">
        <f t="shared" si="1269"/>
        <v/>
      </c>
      <c r="EI766" s="16" t="str">
        <f t="shared" si="1270"/>
        <v/>
      </c>
      <c r="EJ766" s="16" t="str">
        <f t="shared" si="1271"/>
        <v/>
      </c>
      <c r="EK766" s="16" t="str">
        <f t="shared" si="1272"/>
        <v/>
      </c>
      <c r="EL766" s="58" t="str">
        <f t="shared" si="1273"/>
        <v/>
      </c>
      <c r="EM766" s="58" t="str">
        <f>IF(OR($DZ766="",CR766=""),IF($EL766="","",$EL766),IF(OR(CR766="なし",CR766=0),領収書!$H$1,CR766))</f>
        <v/>
      </c>
      <c r="EN766" s="58" t="str">
        <f>IF(OR($DZ766="",CS766=""),IF($EL766="","",$EL766),IF(OR(CS766="なし",CS766=0),入力!$EN$1,CS766))</f>
        <v/>
      </c>
      <c r="EO766" s="63" t="str">
        <f t="shared" si="1274"/>
        <v/>
      </c>
      <c r="EP766" s="63" t="str">
        <f t="shared" si="1275"/>
        <v/>
      </c>
      <c r="ER766" s="16" t="str">
        <f>IF(AND(COUNTIF($ET$3:ET766,ET766)=1,ET766&lt;&gt;""),MAX($ER$3:ER765)+1,"")</f>
        <v/>
      </c>
      <c r="ES766" s="16" t="str">
        <f>IF(価格設定!B768="","",価格設定!B768)</f>
        <v/>
      </c>
      <c r="ET766" s="16" t="str">
        <f>IF(価格設定!C768="","",価格設定!C768)</f>
        <v/>
      </c>
      <c r="EV766" s="16" t="str">
        <f t="shared" si="1187"/>
        <v/>
      </c>
      <c r="EW766" s="16" t="str">
        <f t="shared" si="1276"/>
        <v/>
      </c>
    </row>
    <row r="767" spans="1:153" ht="30" customHeight="1" x14ac:dyDescent="0.2">
      <c r="A767" s="225"/>
      <c r="B767" s="212"/>
      <c r="C767" s="221"/>
      <c r="D767" s="164"/>
      <c r="E767" s="165"/>
      <c r="F767" s="166"/>
      <c r="G767" s="167"/>
      <c r="H767" s="179"/>
      <c r="I767" s="306"/>
      <c r="J767" s="169"/>
      <c r="K767" s="179"/>
      <c r="L767" s="186"/>
      <c r="M767" s="186"/>
      <c r="N767" s="168"/>
      <c r="O767" s="170"/>
      <c r="P767" s="212"/>
      <c r="Q767" s="179" t="str">
        <f>IFERROR(IF(H767="","",IFERROR(INDEX(価格設定!$B$5:$B$1048576,MATCH(H767,価格設定!$B$5:$B$1048576,0),0),INDEX(価格設定!$B$5:$B$1048576,MATCH("*"&amp;H767&amp;"*",価格設定!$B$5:$B$1048576,0),0))),H767)</f>
        <v/>
      </c>
      <c r="R767" s="250" t="str">
        <f>IFERROR(IF(Q767="",IF(K767="","",K767),IF(K767="",IF(INDEX(価格設定!$C$5:$C$1048576,MATCH(Q767,価格設定!$B$5:$B$1048576,0),0)=0,"",INDEX(価格設定!$C$5:$C$1048576,MATCH(Q767,価格設定!$B$5:$B$1048576,0),0)),IF(K767="なし","",K767))),"")</f>
        <v/>
      </c>
      <c r="S767" s="308" t="str">
        <f t="shared" si="1188"/>
        <v/>
      </c>
      <c r="T767" s="126" t="str">
        <f>IFERROR(IF(J767="",IF(INDEX(価格設定!$E$5:$R$1048576,MATCH($Q767,価格設定!B$5:B$1048576,0),MATCH($AW767,価格設定!E$1:X$1,1))=0,"",INDEX(価格設定!$E$5:$R$1048576,MATCH($Q767,価格設定!B$5:B$1048576,0),MATCH($AW767,価格設定!E$1:X$1,1))),J767),"")</f>
        <v/>
      </c>
      <c r="U767" s="126" t="str">
        <f t="shared" si="1189"/>
        <v/>
      </c>
      <c r="V767" s="132" t="str">
        <f t="shared" si="1190"/>
        <v/>
      </c>
      <c r="W767" s="127" t="str">
        <f>IFERROR(IF(OR(T767="",T767&lt;0),"",IFERROR(INDEX(価格設定!E$2:X$3,IF(AND(K767=$K$1,$K$1&lt;&gt;""),ROW(価格設定!$D$3)-1,MATCH(INDEX(価格設定!$D$5:$D$1048576,MATCH(Q767,価格設定!$B$5:$B$1048576,0),0),価格設定!$D$2:$D$3,0)),MATCH($AW767,価格設定!E$1:X$1,1)),INDEX(価格設定!E$2:X$2,0,MATCH($AW767,価格設定!E$1:X$1,1)))),"")</f>
        <v/>
      </c>
      <c r="X767" s="126" t="str">
        <f t="shared" si="1181"/>
        <v/>
      </c>
      <c r="Y767" s="128" t="str">
        <f t="shared" si="1191"/>
        <v/>
      </c>
      <c r="Z767" s="126" t="str">
        <f t="shared" si="1192"/>
        <v/>
      </c>
      <c r="AA767" s="129" t="str">
        <f t="shared" si="1193"/>
        <v/>
      </c>
      <c r="AB767" s="126" t="str">
        <f t="shared" si="1194"/>
        <v/>
      </c>
      <c r="AC767" s="280" t="str">
        <f t="shared" si="1195"/>
        <v/>
      </c>
      <c r="AD767" s="15"/>
      <c r="AE767" s="204" t="str">
        <f>IF(AF767="","",COUNT($AF$3:AF767))</f>
        <v/>
      </c>
      <c r="AF767" s="206" t="str">
        <f t="shared" si="1196"/>
        <v/>
      </c>
      <c r="AG767" s="204" t="str">
        <f t="shared" si="1197"/>
        <v/>
      </c>
      <c r="AH767" s="204" t="str">
        <f t="shared" si="1198"/>
        <v/>
      </c>
      <c r="AI767" s="287"/>
      <c r="AJ767" s="15"/>
      <c r="AK767" s="138" t="str">
        <f t="shared" si="1199"/>
        <v/>
      </c>
      <c r="AL767" s="131" t="str">
        <f t="shared" si="1200"/>
        <v/>
      </c>
      <c r="AM767" s="131" t="str">
        <f t="shared" si="1201"/>
        <v/>
      </c>
      <c r="AN767" s="313" t="str">
        <f t="shared" si="1202"/>
        <v/>
      </c>
      <c r="AO767" s="316" t="str">
        <f t="shared" si="1203"/>
        <v/>
      </c>
      <c r="AP767" s="18"/>
      <c r="AQ767" s="3" t="str">
        <f>IF(F767="","",MAX($AQ$3:AQ766)+1)</f>
        <v/>
      </c>
      <c r="AR767" s="3" t="str">
        <f>IF(OR(AQ767="",BB767=""),"",MAX($AR$3:AR766)+1)</f>
        <v/>
      </c>
      <c r="AS767" s="3" t="str">
        <f>IF(CQ767="","",RANK(CQ767,CQ$3:CQ$1048576,1)+COUNTIF($CQ$3:CQ767,CQ767)-1)</f>
        <v/>
      </c>
      <c r="AT767" s="21" t="str">
        <f>IF(C767="",IF(OR(AND($H767&lt;&gt;"",C767=""),AND($F766=$F767,$AZ767&lt;&gt;""),COUNTA($H$3:$H$1048576,#REF!,$F$3:$F$1048576)&gt;COUNTA($H$3:$H767,#REF!,$F$3:$F767),$AZ767&lt;&gt;""),INDEX(AT$3:AT$1048576,MATCH(MAX($AQ$3:$AQ766),$AQ$3:$AQ$1048576,0),0),""),C767)</f>
        <v/>
      </c>
      <c r="AU767" s="21" t="str">
        <f>IF(D767="",IF(OR(AND($H767&lt;&gt;"",D767=""),AND($F766=$F767,$AZ767&lt;&gt;""),COUNTA($H$3:$H$1048576,#REF!,$F$3:$F$1048576)&gt;COUNTA($H$3:$H767,#REF!,$F$3:$F767),$AZ767&lt;&gt;""),INDEX(AU$3:AU$1048576,MATCH(MAX($AQ$3:$AQ766),$AQ$3:$AQ$1048576,0),0),""),D767)</f>
        <v/>
      </c>
      <c r="AV767" s="21" t="str">
        <f>IF(E767="",IF(OR(AND($H767&lt;&gt;"",E767=""),AND($F766=$F767,$AZ767&lt;&gt;""),COUNTA($H$3:$H$1048576,#REF!,$F$3:$F$1048576)&gt;COUNTA($H$3:$H767,#REF!,$F$3:$F767),$AZ767&lt;&gt;""),INDEX(AV$3:AV$1048576,MATCH(MAX($AQ$3:$AQ766),$AQ$3:$AQ$1048576,0),0),""),E767)</f>
        <v/>
      </c>
      <c r="AW767" s="24" t="str">
        <f t="shared" si="1204"/>
        <v/>
      </c>
      <c r="AX767" s="13" t="str">
        <f t="shared" si="1205"/>
        <v/>
      </c>
      <c r="AY767" s="4" t="str">
        <f t="shared" si="1206"/>
        <v/>
      </c>
      <c r="AZ767" s="4" t="str">
        <f>IF(AX767="",IF(OR(AND(H767&lt;&gt;"",F767=""),COUNTA($H$3:$H$1048576)&gt;COUNTA($H$3:$H767)),INDEX(AX$3:AX767,MATCH(MAX($AQ$3:AQ767),AQ$3:AQ767,0),0),""),AX767)</f>
        <v/>
      </c>
      <c r="BA767" s="4" t="str">
        <f>IF(AY767="",IF(AND(H767&lt;&gt;"",F767=""),INDEX(AY$3:AY767,MATCH(MAX($AQ$3:AQ767),AQ$3:AQ767,0),0),""),AY767)</f>
        <v/>
      </c>
      <c r="BB767" s="82" t="str">
        <f>IF(BC767="","",RANK(BC767,BC$3:BC$1048576,1)+COUNTIF($BC$3:BC767,BC767)-1)</f>
        <v/>
      </c>
      <c r="BC767" s="139" t="str">
        <f t="shared" si="1207"/>
        <v/>
      </c>
      <c r="BD767" s="46" t="str">
        <f t="shared" si="1208"/>
        <v/>
      </c>
      <c r="BE767" s="46" t="str">
        <f t="shared" si="1209"/>
        <v/>
      </c>
      <c r="BF767" s="46" t="str">
        <f t="shared" si="1210"/>
        <v/>
      </c>
      <c r="BG767" s="4" t="str">
        <f t="shared" si="1211"/>
        <v/>
      </c>
      <c r="BH767" s="180" t="str">
        <f t="shared" si="1212"/>
        <v/>
      </c>
      <c r="BI767" s="16" t="str">
        <f t="shared" si="1213"/>
        <v/>
      </c>
      <c r="BJ767" s="52" t="str">
        <f>IF(BI767="","",IF(W767="","",IF(AND(K767=$K$1,$K$1&lt;&gt;""),$BT$2,IFERROR(IF(INDEX(価格設定!$D$5:$D$1048576,MATCH(Q767,価格設定!$B$5:$B$1048576,0),0)=価格設定!$D$3,$BT$2,$BS$2),$BS$2))))</f>
        <v/>
      </c>
      <c r="BK767" s="16" t="str">
        <f>IF(BI767="","",IF(COUNTIF($BI$3:BI767,BI767)=1,1,IF(AND(BI766=BI767,BH767=""),BK766,COUNTIF($BH$3:BH767,BH767))))</f>
        <v/>
      </c>
      <c r="BL767" s="52" t="str">
        <f t="shared" si="1214"/>
        <v/>
      </c>
      <c r="BM767" s="52" t="str">
        <f t="shared" si="1215"/>
        <v/>
      </c>
      <c r="BN767" s="119" t="str">
        <f t="shared" si="1216"/>
        <v/>
      </c>
      <c r="BO767" s="119" t="str">
        <f t="shared" si="1217"/>
        <v/>
      </c>
      <c r="BP767" s="17" t="str">
        <f t="shared" si="1218"/>
        <v/>
      </c>
      <c r="BQ767" s="17" t="str">
        <f t="shared" si="1219"/>
        <v/>
      </c>
      <c r="BR767" s="17" t="str">
        <f>IF(OR(BP767="",COUNTIF($BO$3:BO767,BO767)&lt;&gt;1),"",SUMIF(BO$3:BO$1048576,BO767,BP$3:BP$1048576))</f>
        <v/>
      </c>
      <c r="BS767" s="17" t="str">
        <f t="shared" si="1220"/>
        <v/>
      </c>
      <c r="BT767" s="17" t="str">
        <f t="shared" si="1221"/>
        <v/>
      </c>
      <c r="BU767" s="17" t="str">
        <f t="shared" si="1222"/>
        <v/>
      </c>
      <c r="BV767" s="24" t="str">
        <f t="shared" si="1223"/>
        <v/>
      </c>
      <c r="BW767" s="24" t="str">
        <f t="shared" si="1224"/>
        <v/>
      </c>
      <c r="BX767" s="24" t="str">
        <f t="shared" si="1225"/>
        <v/>
      </c>
      <c r="BY767" s="26" t="str">
        <f t="shared" si="1226"/>
        <v/>
      </c>
      <c r="BZ767" s="26" t="str">
        <f t="shared" si="1227"/>
        <v/>
      </c>
      <c r="CA767" s="26" t="str">
        <f t="shared" si="1228"/>
        <v/>
      </c>
      <c r="CB767" s="66" t="str">
        <f t="shared" si="1229"/>
        <v/>
      </c>
      <c r="CC767" s="65" t="str">
        <f t="shared" si="1230"/>
        <v/>
      </c>
      <c r="CD767" s="26" t="str">
        <f t="shared" si="1231"/>
        <v/>
      </c>
      <c r="CE767" s="26" t="str">
        <f t="shared" si="1232"/>
        <v/>
      </c>
      <c r="CF767" s="193" t="str">
        <f t="shared" si="1233"/>
        <v/>
      </c>
      <c r="CG767" s="193" t="str">
        <f t="shared" si="1234"/>
        <v/>
      </c>
      <c r="CH767" s="26" t="str">
        <f t="shared" si="1235"/>
        <v/>
      </c>
      <c r="CI767" s="26" t="str">
        <f t="shared" si="1236"/>
        <v/>
      </c>
      <c r="CJ767" s="65" t="str">
        <f t="shared" si="1237"/>
        <v/>
      </c>
      <c r="CK767" s="65" t="str">
        <f t="shared" si="1238"/>
        <v/>
      </c>
      <c r="CL767" s="64" t="str">
        <f t="shared" si="1239"/>
        <v/>
      </c>
      <c r="CM767" s="64" t="str">
        <f t="shared" si="1240"/>
        <v/>
      </c>
      <c r="CN767" s="65" t="str">
        <f t="shared" si="1241"/>
        <v/>
      </c>
      <c r="CP767" s="63" t="str">
        <f>IF(BH767="","",MAX($CP$3:CP766)+1)</f>
        <v/>
      </c>
      <c r="CQ767" s="24" t="str">
        <f t="shared" si="1242"/>
        <v/>
      </c>
      <c r="CR767" s="24" t="str">
        <f t="shared" si="1243"/>
        <v/>
      </c>
      <c r="CS767" s="24" t="str">
        <f t="shared" si="1244"/>
        <v/>
      </c>
      <c r="CT767" s="58" t="str">
        <f>IF(BO767="","",COUNTIF($BO$3:BO767,BO767)&amp;"@"&amp;BO767)</f>
        <v/>
      </c>
      <c r="CU767" s="16" t="str">
        <f t="shared" si="1182"/>
        <v/>
      </c>
      <c r="CV767" s="63" t="str">
        <f t="shared" si="1245"/>
        <v/>
      </c>
      <c r="CW767" s="16" t="str">
        <f t="shared" si="1246"/>
        <v/>
      </c>
      <c r="CX767" s="16" t="str">
        <f t="shared" si="1247"/>
        <v/>
      </c>
      <c r="CY767" s="16" t="str">
        <f t="shared" si="1248"/>
        <v/>
      </c>
      <c r="CZ767" s="85" t="str">
        <f t="shared" si="1249"/>
        <v/>
      </c>
      <c r="DA767" s="16" t="str">
        <f t="shared" si="1250"/>
        <v/>
      </c>
      <c r="DB767" s="16" t="str">
        <f t="shared" si="1251"/>
        <v/>
      </c>
      <c r="DC767" s="28" t="str">
        <f>IF(CP767="","",$DC$1&amp;(INDEX(価格設定!D$1:XFD$3,ROW(価格設定!$D$3),MATCH($AW767,価格設定!D$1:XFD$1,1))*100)&amp;"%")</f>
        <v/>
      </c>
      <c r="DD767" s="28" t="str">
        <f>IF(CP767="","",$DD$1&amp;(INDEX(価格設定!D$1:XFD$3,ROW(価格設定!$D$2),MATCH($AW767,価格設定!D$1:XFD$1,1))*100)&amp;"%")</f>
        <v/>
      </c>
      <c r="DE767" s="29" t="str">
        <f t="shared" si="1252"/>
        <v/>
      </c>
      <c r="DG767" s="58" t="str">
        <f t="shared" si="1253"/>
        <v/>
      </c>
      <c r="DH767" s="58" t="str">
        <f t="shared" si="1254"/>
        <v/>
      </c>
      <c r="DI767" s="58" t="str">
        <f t="shared" si="1255"/>
        <v/>
      </c>
      <c r="DJ767" s="85" t="str">
        <f t="shared" si="1256"/>
        <v/>
      </c>
      <c r="DL767" s="58" t="str">
        <f>IF(COUNTIF(DG$3:DG$1048576,DG767)=COUNTIF($DG$3:$DG767,DG767),DG767,"")</f>
        <v/>
      </c>
      <c r="DM767" s="85" t="str">
        <f t="shared" si="1257"/>
        <v/>
      </c>
      <c r="DN767" s="85" t="str">
        <f t="shared" si="1183"/>
        <v/>
      </c>
      <c r="DO767" s="85" t="str">
        <f t="shared" si="1183"/>
        <v/>
      </c>
      <c r="DP767" s="303"/>
      <c r="DQ767" s="17" t="str">
        <f t="shared" si="1184"/>
        <v/>
      </c>
      <c r="DR767" s="17" t="str">
        <f t="shared" si="1185"/>
        <v/>
      </c>
      <c r="DS767" s="17" t="str">
        <f t="shared" si="1186"/>
        <v/>
      </c>
      <c r="DU767" s="16" t="str">
        <f t="shared" si="1258"/>
        <v/>
      </c>
      <c r="DV767" s="16" t="str">
        <f>IF(DU767="","",COUNT($DU$3:DU767))</f>
        <v/>
      </c>
      <c r="DW767" s="16" t="str">
        <f t="shared" si="1259"/>
        <v/>
      </c>
      <c r="DX767" s="16" t="str">
        <f t="shared" si="1260"/>
        <v/>
      </c>
      <c r="DY767" s="16" t="str">
        <f>IF(DZ767="","",COUNTIF(DZ$3:DZ767,DZ767))</f>
        <v/>
      </c>
      <c r="DZ767" s="16" t="str">
        <f t="shared" si="1261"/>
        <v/>
      </c>
      <c r="EA767" s="16" t="str">
        <f t="shared" si="1262"/>
        <v/>
      </c>
      <c r="EB767" s="16" t="str">
        <f t="shared" si="1263"/>
        <v/>
      </c>
      <c r="EC767" s="16" t="str">
        <f t="shared" si="1264"/>
        <v/>
      </c>
      <c r="ED767" s="16" t="str">
        <f t="shared" si="1265"/>
        <v/>
      </c>
      <c r="EE767" s="16" t="str">
        <f t="shared" si="1266"/>
        <v/>
      </c>
      <c r="EF767" s="16" t="str">
        <f t="shared" si="1267"/>
        <v/>
      </c>
      <c r="EG767" s="16" t="str">
        <f t="shared" si="1268"/>
        <v/>
      </c>
      <c r="EH767" s="16" t="str">
        <f t="shared" si="1269"/>
        <v/>
      </c>
      <c r="EI767" s="16" t="str">
        <f t="shared" si="1270"/>
        <v/>
      </c>
      <c r="EJ767" s="16" t="str">
        <f t="shared" si="1271"/>
        <v/>
      </c>
      <c r="EK767" s="16" t="str">
        <f t="shared" si="1272"/>
        <v/>
      </c>
      <c r="EL767" s="58" t="str">
        <f t="shared" si="1273"/>
        <v/>
      </c>
      <c r="EM767" s="58" t="str">
        <f>IF(OR($DZ767="",CR767=""),IF($EL767="","",$EL767),IF(OR(CR767="なし",CR767=0),領収書!$H$1,CR767))</f>
        <v/>
      </c>
      <c r="EN767" s="58" t="str">
        <f>IF(OR($DZ767="",CS767=""),IF($EL767="","",$EL767),IF(OR(CS767="なし",CS767=0),入力!$EN$1,CS767))</f>
        <v/>
      </c>
      <c r="EO767" s="63" t="str">
        <f t="shared" si="1274"/>
        <v/>
      </c>
      <c r="EP767" s="63" t="str">
        <f t="shared" si="1275"/>
        <v/>
      </c>
      <c r="ER767" s="16" t="str">
        <f>IF(AND(COUNTIF($ET$3:ET767,ET767)=1,ET767&lt;&gt;""),MAX($ER$3:ER766)+1,"")</f>
        <v/>
      </c>
      <c r="ES767" s="16" t="str">
        <f>IF(価格設定!B769="","",価格設定!B769)</f>
        <v/>
      </c>
      <c r="ET767" s="16" t="str">
        <f>IF(価格設定!C769="","",価格設定!C769)</f>
        <v/>
      </c>
      <c r="EV767" s="16" t="str">
        <f t="shared" si="1187"/>
        <v/>
      </c>
      <c r="EW767" s="16" t="str">
        <f t="shared" si="1276"/>
        <v/>
      </c>
    </row>
    <row r="768" spans="1:153" ht="30" customHeight="1" x14ac:dyDescent="0.2">
      <c r="A768" s="225"/>
      <c r="B768" s="212"/>
      <c r="C768" s="221"/>
      <c r="D768" s="164"/>
      <c r="E768" s="165"/>
      <c r="F768" s="166"/>
      <c r="G768" s="167"/>
      <c r="H768" s="179"/>
      <c r="I768" s="306"/>
      <c r="J768" s="169"/>
      <c r="K768" s="179"/>
      <c r="L768" s="186"/>
      <c r="M768" s="186"/>
      <c r="N768" s="168"/>
      <c r="O768" s="170"/>
      <c r="P768" s="212"/>
      <c r="Q768" s="179" t="str">
        <f>IFERROR(IF(H768="","",IFERROR(INDEX(価格設定!$B$5:$B$1048576,MATCH(H768,価格設定!$B$5:$B$1048576,0),0),INDEX(価格設定!$B$5:$B$1048576,MATCH("*"&amp;H768&amp;"*",価格設定!$B$5:$B$1048576,0),0))),H768)</f>
        <v/>
      </c>
      <c r="R768" s="250" t="str">
        <f>IFERROR(IF(Q768="",IF(K768="","",K768),IF(K768="",IF(INDEX(価格設定!$C$5:$C$1048576,MATCH(Q768,価格設定!$B$5:$B$1048576,0),0)=0,"",INDEX(価格設定!$C$5:$C$1048576,MATCH(Q768,価格設定!$B$5:$B$1048576,0),0)),IF(K768="なし","",K768))),"")</f>
        <v/>
      </c>
      <c r="S768" s="308" t="str">
        <f t="shared" si="1188"/>
        <v/>
      </c>
      <c r="T768" s="126" t="str">
        <f>IFERROR(IF(J768="",IF(INDEX(価格設定!$E$5:$R$1048576,MATCH($Q768,価格設定!B$5:B$1048576,0),MATCH($AW768,価格設定!E$1:X$1,1))=0,"",INDEX(価格設定!$E$5:$R$1048576,MATCH($Q768,価格設定!B$5:B$1048576,0),MATCH($AW768,価格設定!E$1:X$1,1))),J768),"")</f>
        <v/>
      </c>
      <c r="U768" s="126" t="str">
        <f t="shared" si="1189"/>
        <v/>
      </c>
      <c r="V768" s="132" t="str">
        <f t="shared" si="1190"/>
        <v/>
      </c>
      <c r="W768" s="127" t="str">
        <f>IFERROR(IF(OR(T768="",T768&lt;0),"",IFERROR(INDEX(価格設定!E$2:X$3,IF(AND(K768=$K$1,$K$1&lt;&gt;""),ROW(価格設定!$D$3)-1,MATCH(INDEX(価格設定!$D$5:$D$1048576,MATCH(Q768,価格設定!$B$5:$B$1048576,0),0),価格設定!$D$2:$D$3,0)),MATCH($AW768,価格設定!E$1:X$1,1)),INDEX(価格設定!E$2:X$2,0,MATCH($AW768,価格設定!E$1:X$1,1)))),"")</f>
        <v/>
      </c>
      <c r="X768" s="126" t="str">
        <f t="shared" si="1181"/>
        <v/>
      </c>
      <c r="Y768" s="128" t="str">
        <f t="shared" si="1191"/>
        <v/>
      </c>
      <c r="Z768" s="126" t="str">
        <f t="shared" si="1192"/>
        <v/>
      </c>
      <c r="AA768" s="129" t="str">
        <f t="shared" si="1193"/>
        <v/>
      </c>
      <c r="AB768" s="126" t="str">
        <f t="shared" si="1194"/>
        <v/>
      </c>
      <c r="AC768" s="280" t="str">
        <f t="shared" si="1195"/>
        <v/>
      </c>
      <c r="AD768" s="15"/>
      <c r="AE768" s="204" t="str">
        <f>IF(AF768="","",COUNT($AF$3:AF768))</f>
        <v/>
      </c>
      <c r="AF768" s="206" t="str">
        <f t="shared" si="1196"/>
        <v/>
      </c>
      <c r="AG768" s="204" t="str">
        <f t="shared" si="1197"/>
        <v/>
      </c>
      <c r="AH768" s="204" t="str">
        <f t="shared" si="1198"/>
        <v/>
      </c>
      <c r="AI768" s="287"/>
      <c r="AJ768" s="15"/>
      <c r="AK768" s="138" t="str">
        <f t="shared" si="1199"/>
        <v/>
      </c>
      <c r="AL768" s="131" t="str">
        <f t="shared" si="1200"/>
        <v/>
      </c>
      <c r="AM768" s="131" t="str">
        <f t="shared" si="1201"/>
        <v/>
      </c>
      <c r="AN768" s="313" t="str">
        <f t="shared" si="1202"/>
        <v/>
      </c>
      <c r="AO768" s="316" t="str">
        <f t="shared" si="1203"/>
        <v/>
      </c>
      <c r="AP768" s="18"/>
      <c r="AQ768" s="3" t="str">
        <f>IF(F768="","",MAX($AQ$3:AQ767)+1)</f>
        <v/>
      </c>
      <c r="AR768" s="3" t="str">
        <f>IF(OR(AQ768="",BB768=""),"",MAX($AR$3:AR767)+1)</f>
        <v/>
      </c>
      <c r="AS768" s="3" t="str">
        <f>IF(CQ768="","",RANK(CQ768,CQ$3:CQ$1048576,1)+COUNTIF($CQ$3:CQ768,CQ768)-1)</f>
        <v/>
      </c>
      <c r="AT768" s="21" t="str">
        <f>IF(C768="",IF(OR(AND($H768&lt;&gt;"",C768=""),AND($F767=$F768,$AZ768&lt;&gt;""),COUNTA($H$3:$H$1048576,#REF!,$F$3:$F$1048576)&gt;COUNTA($H$3:$H768,#REF!,$F$3:$F768),$AZ768&lt;&gt;""),INDEX(AT$3:AT$1048576,MATCH(MAX($AQ$3:$AQ767),$AQ$3:$AQ$1048576,0),0),""),C768)</f>
        <v/>
      </c>
      <c r="AU768" s="21" t="str">
        <f>IF(D768="",IF(OR(AND($H768&lt;&gt;"",D768=""),AND($F767=$F768,$AZ768&lt;&gt;""),COUNTA($H$3:$H$1048576,#REF!,$F$3:$F$1048576)&gt;COUNTA($H$3:$H768,#REF!,$F$3:$F768),$AZ768&lt;&gt;""),INDEX(AU$3:AU$1048576,MATCH(MAX($AQ$3:$AQ767),$AQ$3:$AQ$1048576,0),0),""),D768)</f>
        <v/>
      </c>
      <c r="AV768" s="21" t="str">
        <f>IF(E768="",IF(OR(AND($H768&lt;&gt;"",E768=""),AND($F767=$F768,$AZ768&lt;&gt;""),COUNTA($H$3:$H$1048576,#REF!,$F$3:$F$1048576)&gt;COUNTA($H$3:$H768,#REF!,$F$3:$F768),$AZ768&lt;&gt;""),INDEX(AV$3:AV$1048576,MATCH(MAX($AQ$3:$AQ767),$AQ$3:$AQ$1048576,0),0),""),E768)</f>
        <v/>
      </c>
      <c r="AW768" s="24" t="str">
        <f t="shared" si="1204"/>
        <v/>
      </c>
      <c r="AX768" s="13" t="str">
        <f t="shared" si="1205"/>
        <v/>
      </c>
      <c r="AY768" s="4" t="str">
        <f t="shared" si="1206"/>
        <v/>
      </c>
      <c r="AZ768" s="4" t="str">
        <f>IF(AX768="",IF(OR(AND(H768&lt;&gt;"",F768=""),COUNTA($H$3:$H$1048576)&gt;COUNTA($H$3:$H768)),INDEX(AX$3:AX768,MATCH(MAX($AQ$3:AQ768),AQ$3:AQ768,0),0),""),AX768)</f>
        <v/>
      </c>
      <c r="BA768" s="4" t="str">
        <f>IF(AY768="",IF(AND(H768&lt;&gt;"",F768=""),INDEX(AY$3:AY768,MATCH(MAX($AQ$3:AQ768),AQ$3:AQ768,0),0),""),AY768)</f>
        <v/>
      </c>
      <c r="BB768" s="82" t="str">
        <f>IF(BC768="","",RANK(BC768,BC$3:BC$1048576,1)+COUNTIF($BC$3:BC768,BC768)-1)</f>
        <v/>
      </c>
      <c r="BC768" s="139" t="str">
        <f t="shared" si="1207"/>
        <v/>
      </c>
      <c r="BD768" s="46" t="str">
        <f t="shared" si="1208"/>
        <v/>
      </c>
      <c r="BE768" s="46" t="str">
        <f t="shared" si="1209"/>
        <v/>
      </c>
      <c r="BF768" s="46" t="str">
        <f t="shared" si="1210"/>
        <v/>
      </c>
      <c r="BG768" s="4" t="str">
        <f t="shared" si="1211"/>
        <v/>
      </c>
      <c r="BH768" s="180" t="str">
        <f t="shared" si="1212"/>
        <v/>
      </c>
      <c r="BI768" s="16" t="str">
        <f t="shared" si="1213"/>
        <v/>
      </c>
      <c r="BJ768" s="52" t="str">
        <f>IF(BI768="","",IF(W768="","",IF(AND(K768=$K$1,$K$1&lt;&gt;""),$BT$2,IFERROR(IF(INDEX(価格設定!$D$5:$D$1048576,MATCH(Q768,価格設定!$B$5:$B$1048576,0),0)=価格設定!$D$3,$BT$2,$BS$2),$BS$2))))</f>
        <v/>
      </c>
      <c r="BK768" s="16" t="str">
        <f>IF(BI768="","",IF(COUNTIF($BI$3:BI768,BI768)=1,1,IF(AND(BI767=BI768,BH768=""),BK767,COUNTIF($BH$3:BH768,BH768))))</f>
        <v/>
      </c>
      <c r="BL768" s="52" t="str">
        <f t="shared" si="1214"/>
        <v/>
      </c>
      <c r="BM768" s="52" t="str">
        <f t="shared" si="1215"/>
        <v/>
      </c>
      <c r="BN768" s="119" t="str">
        <f t="shared" si="1216"/>
        <v/>
      </c>
      <c r="BO768" s="119" t="str">
        <f t="shared" si="1217"/>
        <v/>
      </c>
      <c r="BP768" s="17" t="str">
        <f t="shared" si="1218"/>
        <v/>
      </c>
      <c r="BQ768" s="17" t="str">
        <f t="shared" si="1219"/>
        <v/>
      </c>
      <c r="BR768" s="17" t="str">
        <f>IF(OR(BP768="",COUNTIF($BO$3:BO768,BO768)&lt;&gt;1),"",SUMIF(BO$3:BO$1048576,BO768,BP$3:BP$1048576))</f>
        <v/>
      </c>
      <c r="BS768" s="17" t="str">
        <f t="shared" si="1220"/>
        <v/>
      </c>
      <c r="BT768" s="17" t="str">
        <f t="shared" si="1221"/>
        <v/>
      </c>
      <c r="BU768" s="17" t="str">
        <f t="shared" si="1222"/>
        <v/>
      </c>
      <c r="BV768" s="24" t="str">
        <f t="shared" si="1223"/>
        <v/>
      </c>
      <c r="BW768" s="24" t="str">
        <f t="shared" si="1224"/>
        <v/>
      </c>
      <c r="BX768" s="24" t="str">
        <f t="shared" si="1225"/>
        <v/>
      </c>
      <c r="BY768" s="26" t="str">
        <f t="shared" si="1226"/>
        <v/>
      </c>
      <c r="BZ768" s="26" t="str">
        <f t="shared" si="1227"/>
        <v/>
      </c>
      <c r="CA768" s="26" t="str">
        <f t="shared" si="1228"/>
        <v/>
      </c>
      <c r="CB768" s="66" t="str">
        <f t="shared" si="1229"/>
        <v/>
      </c>
      <c r="CC768" s="65" t="str">
        <f t="shared" si="1230"/>
        <v/>
      </c>
      <c r="CD768" s="26" t="str">
        <f t="shared" si="1231"/>
        <v/>
      </c>
      <c r="CE768" s="26" t="str">
        <f t="shared" si="1232"/>
        <v/>
      </c>
      <c r="CF768" s="193" t="str">
        <f t="shared" si="1233"/>
        <v/>
      </c>
      <c r="CG768" s="193" t="str">
        <f t="shared" si="1234"/>
        <v/>
      </c>
      <c r="CH768" s="26" t="str">
        <f t="shared" si="1235"/>
        <v/>
      </c>
      <c r="CI768" s="26" t="str">
        <f t="shared" si="1236"/>
        <v/>
      </c>
      <c r="CJ768" s="65" t="str">
        <f t="shared" si="1237"/>
        <v/>
      </c>
      <c r="CK768" s="65" t="str">
        <f t="shared" si="1238"/>
        <v/>
      </c>
      <c r="CL768" s="64" t="str">
        <f t="shared" si="1239"/>
        <v/>
      </c>
      <c r="CM768" s="64" t="str">
        <f t="shared" si="1240"/>
        <v/>
      </c>
      <c r="CN768" s="65" t="str">
        <f t="shared" si="1241"/>
        <v/>
      </c>
      <c r="CP768" s="63" t="str">
        <f>IF(BH768="","",MAX($CP$3:CP767)+1)</f>
        <v/>
      </c>
      <c r="CQ768" s="24" t="str">
        <f t="shared" si="1242"/>
        <v/>
      </c>
      <c r="CR768" s="24" t="str">
        <f t="shared" si="1243"/>
        <v/>
      </c>
      <c r="CS768" s="24" t="str">
        <f t="shared" si="1244"/>
        <v/>
      </c>
      <c r="CT768" s="58" t="str">
        <f>IF(BO768="","",COUNTIF($BO$3:BO768,BO768)&amp;"@"&amp;BO768)</f>
        <v/>
      </c>
      <c r="CU768" s="16" t="str">
        <f t="shared" si="1182"/>
        <v/>
      </c>
      <c r="CV768" s="63" t="str">
        <f t="shared" si="1245"/>
        <v/>
      </c>
      <c r="CW768" s="16" t="str">
        <f t="shared" si="1246"/>
        <v/>
      </c>
      <c r="CX768" s="16" t="str">
        <f t="shared" si="1247"/>
        <v/>
      </c>
      <c r="CY768" s="16" t="str">
        <f t="shared" si="1248"/>
        <v/>
      </c>
      <c r="CZ768" s="85" t="str">
        <f t="shared" si="1249"/>
        <v/>
      </c>
      <c r="DA768" s="16" t="str">
        <f t="shared" si="1250"/>
        <v/>
      </c>
      <c r="DB768" s="16" t="str">
        <f t="shared" si="1251"/>
        <v/>
      </c>
      <c r="DC768" s="28" t="str">
        <f>IF(CP768="","",$DC$1&amp;(INDEX(価格設定!D$1:XFD$3,ROW(価格設定!$D$3),MATCH($AW768,価格設定!D$1:XFD$1,1))*100)&amp;"%")</f>
        <v/>
      </c>
      <c r="DD768" s="28" t="str">
        <f>IF(CP768="","",$DD$1&amp;(INDEX(価格設定!D$1:XFD$3,ROW(価格設定!$D$2),MATCH($AW768,価格設定!D$1:XFD$1,1))*100)&amp;"%")</f>
        <v/>
      </c>
      <c r="DE768" s="29" t="str">
        <f t="shared" si="1252"/>
        <v/>
      </c>
      <c r="DG768" s="58" t="str">
        <f t="shared" si="1253"/>
        <v/>
      </c>
      <c r="DH768" s="58" t="str">
        <f t="shared" si="1254"/>
        <v/>
      </c>
      <c r="DI768" s="58" t="str">
        <f t="shared" si="1255"/>
        <v/>
      </c>
      <c r="DJ768" s="85" t="str">
        <f t="shared" si="1256"/>
        <v/>
      </c>
      <c r="DL768" s="58" t="str">
        <f>IF(COUNTIF(DG$3:DG$1048576,DG768)=COUNTIF($DG$3:$DG768,DG768),DG768,"")</f>
        <v/>
      </c>
      <c r="DM768" s="85" t="str">
        <f t="shared" si="1257"/>
        <v/>
      </c>
      <c r="DN768" s="85" t="str">
        <f t="shared" si="1183"/>
        <v/>
      </c>
      <c r="DO768" s="85" t="str">
        <f t="shared" si="1183"/>
        <v/>
      </c>
      <c r="DP768" s="303"/>
      <c r="DQ768" s="17" t="str">
        <f t="shared" si="1184"/>
        <v/>
      </c>
      <c r="DR768" s="17" t="str">
        <f t="shared" si="1185"/>
        <v/>
      </c>
      <c r="DS768" s="17" t="str">
        <f t="shared" si="1186"/>
        <v/>
      </c>
      <c r="DU768" s="16" t="str">
        <f t="shared" si="1258"/>
        <v/>
      </c>
      <c r="DV768" s="16" t="str">
        <f>IF(DU768="","",COUNT($DU$3:DU768))</f>
        <v/>
      </c>
      <c r="DW768" s="16" t="str">
        <f t="shared" si="1259"/>
        <v/>
      </c>
      <c r="DX768" s="16" t="str">
        <f t="shared" si="1260"/>
        <v/>
      </c>
      <c r="DY768" s="16" t="str">
        <f>IF(DZ768="","",COUNTIF(DZ$3:DZ768,DZ768))</f>
        <v/>
      </c>
      <c r="DZ768" s="16" t="str">
        <f t="shared" si="1261"/>
        <v/>
      </c>
      <c r="EA768" s="16" t="str">
        <f t="shared" si="1262"/>
        <v/>
      </c>
      <c r="EB768" s="16" t="str">
        <f t="shared" si="1263"/>
        <v/>
      </c>
      <c r="EC768" s="16" t="str">
        <f t="shared" si="1264"/>
        <v/>
      </c>
      <c r="ED768" s="16" t="str">
        <f t="shared" si="1265"/>
        <v/>
      </c>
      <c r="EE768" s="16" t="str">
        <f t="shared" si="1266"/>
        <v/>
      </c>
      <c r="EF768" s="16" t="str">
        <f t="shared" si="1267"/>
        <v/>
      </c>
      <c r="EG768" s="16" t="str">
        <f t="shared" si="1268"/>
        <v/>
      </c>
      <c r="EH768" s="16" t="str">
        <f t="shared" si="1269"/>
        <v/>
      </c>
      <c r="EI768" s="16" t="str">
        <f t="shared" si="1270"/>
        <v/>
      </c>
      <c r="EJ768" s="16" t="str">
        <f t="shared" si="1271"/>
        <v/>
      </c>
      <c r="EK768" s="16" t="str">
        <f t="shared" si="1272"/>
        <v/>
      </c>
      <c r="EL768" s="58" t="str">
        <f t="shared" si="1273"/>
        <v/>
      </c>
      <c r="EM768" s="58" t="str">
        <f>IF(OR($DZ768="",CR768=""),IF($EL768="","",$EL768),IF(OR(CR768="なし",CR768=0),領収書!$H$1,CR768))</f>
        <v/>
      </c>
      <c r="EN768" s="58" t="str">
        <f>IF(OR($DZ768="",CS768=""),IF($EL768="","",$EL768),IF(OR(CS768="なし",CS768=0),入力!$EN$1,CS768))</f>
        <v/>
      </c>
      <c r="EO768" s="63" t="str">
        <f t="shared" si="1274"/>
        <v/>
      </c>
      <c r="EP768" s="63" t="str">
        <f t="shared" si="1275"/>
        <v/>
      </c>
      <c r="ER768" s="16" t="str">
        <f>IF(AND(COUNTIF($ET$3:ET768,ET768)=1,ET768&lt;&gt;""),MAX($ER$3:ER767)+1,"")</f>
        <v/>
      </c>
      <c r="ES768" s="16" t="str">
        <f>IF(価格設定!B770="","",価格設定!B770)</f>
        <v/>
      </c>
      <c r="ET768" s="16" t="str">
        <f>IF(価格設定!C770="","",価格設定!C770)</f>
        <v/>
      </c>
      <c r="EV768" s="16" t="str">
        <f t="shared" si="1187"/>
        <v/>
      </c>
      <c r="EW768" s="16" t="str">
        <f t="shared" si="1276"/>
        <v/>
      </c>
    </row>
    <row r="769" spans="1:153" ht="30" customHeight="1" x14ac:dyDescent="0.2">
      <c r="A769" s="225"/>
      <c r="B769" s="212"/>
      <c r="C769" s="221"/>
      <c r="D769" s="164"/>
      <c r="E769" s="165"/>
      <c r="F769" s="166"/>
      <c r="G769" s="167"/>
      <c r="H769" s="179"/>
      <c r="I769" s="306"/>
      <c r="J769" s="169"/>
      <c r="K769" s="179"/>
      <c r="L769" s="186"/>
      <c r="M769" s="186"/>
      <c r="N769" s="168"/>
      <c r="O769" s="170"/>
      <c r="P769" s="212"/>
      <c r="Q769" s="179" t="str">
        <f>IFERROR(IF(H769="","",IFERROR(INDEX(価格設定!$B$5:$B$1048576,MATCH(H769,価格設定!$B$5:$B$1048576,0),0),INDEX(価格設定!$B$5:$B$1048576,MATCH("*"&amp;H769&amp;"*",価格設定!$B$5:$B$1048576,0),0))),H769)</f>
        <v/>
      </c>
      <c r="R769" s="250" t="str">
        <f>IFERROR(IF(Q769="",IF(K769="","",K769),IF(K769="",IF(INDEX(価格設定!$C$5:$C$1048576,MATCH(Q769,価格設定!$B$5:$B$1048576,0),0)=0,"",INDEX(価格設定!$C$5:$C$1048576,MATCH(Q769,価格設定!$B$5:$B$1048576,0),0)),IF(K769="なし","",K769))),"")</f>
        <v/>
      </c>
      <c r="S769" s="308" t="str">
        <f t="shared" si="1188"/>
        <v/>
      </c>
      <c r="T769" s="126" t="str">
        <f>IFERROR(IF(J769="",IF(INDEX(価格設定!$E$5:$R$1048576,MATCH($Q769,価格設定!B$5:B$1048576,0),MATCH($AW769,価格設定!E$1:X$1,1))=0,"",INDEX(価格設定!$E$5:$R$1048576,MATCH($Q769,価格設定!B$5:B$1048576,0),MATCH($AW769,価格設定!E$1:X$1,1))),J769),"")</f>
        <v/>
      </c>
      <c r="U769" s="126" t="str">
        <f t="shared" si="1189"/>
        <v/>
      </c>
      <c r="V769" s="132" t="str">
        <f t="shared" si="1190"/>
        <v/>
      </c>
      <c r="W769" s="127" t="str">
        <f>IFERROR(IF(OR(T769="",T769&lt;0),"",IFERROR(INDEX(価格設定!E$2:X$3,IF(AND(K769=$K$1,$K$1&lt;&gt;""),ROW(価格設定!$D$3)-1,MATCH(INDEX(価格設定!$D$5:$D$1048576,MATCH(Q769,価格設定!$B$5:$B$1048576,0),0),価格設定!$D$2:$D$3,0)),MATCH($AW769,価格設定!E$1:X$1,1)),INDEX(価格設定!E$2:X$2,0,MATCH($AW769,価格設定!E$1:X$1,1)))),"")</f>
        <v/>
      </c>
      <c r="X769" s="126" t="str">
        <f t="shared" si="1181"/>
        <v/>
      </c>
      <c r="Y769" s="128" t="str">
        <f t="shared" si="1191"/>
        <v/>
      </c>
      <c r="Z769" s="126" t="str">
        <f t="shared" si="1192"/>
        <v/>
      </c>
      <c r="AA769" s="129" t="str">
        <f t="shared" si="1193"/>
        <v/>
      </c>
      <c r="AB769" s="126" t="str">
        <f t="shared" si="1194"/>
        <v/>
      </c>
      <c r="AC769" s="280" t="str">
        <f t="shared" si="1195"/>
        <v/>
      </c>
      <c r="AD769" s="15"/>
      <c r="AE769" s="204" t="str">
        <f>IF(AF769="","",COUNT($AF$3:AF769))</f>
        <v/>
      </c>
      <c r="AF769" s="206" t="str">
        <f t="shared" si="1196"/>
        <v/>
      </c>
      <c r="AG769" s="204" t="str">
        <f t="shared" si="1197"/>
        <v/>
      </c>
      <c r="AH769" s="204" t="str">
        <f t="shared" si="1198"/>
        <v/>
      </c>
      <c r="AI769" s="287"/>
      <c r="AJ769" s="15"/>
      <c r="AK769" s="138" t="str">
        <f t="shared" si="1199"/>
        <v/>
      </c>
      <c r="AL769" s="131" t="str">
        <f t="shared" si="1200"/>
        <v/>
      </c>
      <c r="AM769" s="131" t="str">
        <f t="shared" si="1201"/>
        <v/>
      </c>
      <c r="AN769" s="313" t="str">
        <f t="shared" si="1202"/>
        <v/>
      </c>
      <c r="AO769" s="316" t="str">
        <f t="shared" si="1203"/>
        <v/>
      </c>
      <c r="AP769" s="18"/>
      <c r="AQ769" s="3" t="str">
        <f>IF(F769="","",MAX($AQ$3:AQ768)+1)</f>
        <v/>
      </c>
      <c r="AR769" s="3" t="str">
        <f>IF(OR(AQ769="",BB769=""),"",MAX($AR$3:AR768)+1)</f>
        <v/>
      </c>
      <c r="AS769" s="3" t="str">
        <f>IF(CQ769="","",RANK(CQ769,CQ$3:CQ$1048576,1)+COUNTIF($CQ$3:CQ769,CQ769)-1)</f>
        <v/>
      </c>
      <c r="AT769" s="21" t="str">
        <f>IF(C769="",IF(OR(AND($H769&lt;&gt;"",C769=""),AND($F768=$F769,$AZ769&lt;&gt;""),COUNTA($H$3:$H$1048576,#REF!,$F$3:$F$1048576)&gt;COUNTA($H$3:$H769,#REF!,$F$3:$F769),$AZ769&lt;&gt;""),INDEX(AT$3:AT$1048576,MATCH(MAX($AQ$3:$AQ768),$AQ$3:$AQ$1048576,0),0),""),C769)</f>
        <v/>
      </c>
      <c r="AU769" s="21" t="str">
        <f>IF(D769="",IF(OR(AND($H769&lt;&gt;"",D769=""),AND($F768=$F769,$AZ769&lt;&gt;""),COUNTA($H$3:$H$1048576,#REF!,$F$3:$F$1048576)&gt;COUNTA($H$3:$H769,#REF!,$F$3:$F769),$AZ769&lt;&gt;""),INDEX(AU$3:AU$1048576,MATCH(MAX($AQ$3:$AQ768),$AQ$3:$AQ$1048576,0),0),""),D769)</f>
        <v/>
      </c>
      <c r="AV769" s="21" t="str">
        <f>IF(E769="",IF(OR(AND($H769&lt;&gt;"",E769=""),AND($F768=$F769,$AZ769&lt;&gt;""),COUNTA($H$3:$H$1048576,#REF!,$F$3:$F$1048576)&gt;COUNTA($H$3:$H769,#REF!,$F$3:$F769),$AZ769&lt;&gt;""),INDEX(AV$3:AV$1048576,MATCH(MAX($AQ$3:$AQ768),$AQ$3:$AQ$1048576,0),0),""),E769)</f>
        <v/>
      </c>
      <c r="AW769" s="24" t="str">
        <f t="shared" si="1204"/>
        <v/>
      </c>
      <c r="AX769" s="13" t="str">
        <f t="shared" si="1205"/>
        <v/>
      </c>
      <c r="AY769" s="4" t="str">
        <f t="shared" si="1206"/>
        <v/>
      </c>
      <c r="AZ769" s="4" t="str">
        <f>IF(AX769="",IF(OR(AND(H769&lt;&gt;"",F769=""),COUNTA($H$3:$H$1048576)&gt;COUNTA($H$3:$H769)),INDEX(AX$3:AX769,MATCH(MAX($AQ$3:AQ769),AQ$3:AQ769,0),0),""),AX769)</f>
        <v/>
      </c>
      <c r="BA769" s="4" t="str">
        <f>IF(AY769="",IF(AND(H769&lt;&gt;"",F769=""),INDEX(AY$3:AY769,MATCH(MAX($AQ$3:AQ769),AQ$3:AQ769,0),0),""),AY769)</f>
        <v/>
      </c>
      <c r="BB769" s="82" t="str">
        <f>IF(BC769="","",RANK(BC769,BC$3:BC$1048576,1)+COUNTIF($BC$3:BC769,BC769)-1)</f>
        <v/>
      </c>
      <c r="BC769" s="139" t="str">
        <f t="shared" si="1207"/>
        <v/>
      </c>
      <c r="BD769" s="46" t="str">
        <f t="shared" si="1208"/>
        <v/>
      </c>
      <c r="BE769" s="46" t="str">
        <f t="shared" si="1209"/>
        <v/>
      </c>
      <c r="BF769" s="46" t="str">
        <f t="shared" si="1210"/>
        <v/>
      </c>
      <c r="BG769" s="4" t="str">
        <f t="shared" si="1211"/>
        <v/>
      </c>
      <c r="BH769" s="180" t="str">
        <f t="shared" si="1212"/>
        <v/>
      </c>
      <c r="BI769" s="16" t="str">
        <f t="shared" si="1213"/>
        <v/>
      </c>
      <c r="BJ769" s="52" t="str">
        <f>IF(BI769="","",IF(W769="","",IF(AND(K769=$K$1,$K$1&lt;&gt;""),$BT$2,IFERROR(IF(INDEX(価格設定!$D$5:$D$1048576,MATCH(Q769,価格設定!$B$5:$B$1048576,0),0)=価格設定!$D$3,$BT$2,$BS$2),$BS$2))))</f>
        <v/>
      </c>
      <c r="BK769" s="16" t="str">
        <f>IF(BI769="","",IF(COUNTIF($BI$3:BI769,BI769)=1,1,IF(AND(BI768=BI769,BH769=""),BK768,COUNTIF($BH$3:BH769,BH769))))</f>
        <v/>
      </c>
      <c r="BL769" s="52" t="str">
        <f t="shared" si="1214"/>
        <v/>
      </c>
      <c r="BM769" s="52" t="str">
        <f t="shared" si="1215"/>
        <v/>
      </c>
      <c r="BN769" s="119" t="str">
        <f t="shared" si="1216"/>
        <v/>
      </c>
      <c r="BO769" s="119" t="str">
        <f t="shared" si="1217"/>
        <v/>
      </c>
      <c r="BP769" s="17" t="str">
        <f t="shared" si="1218"/>
        <v/>
      </c>
      <c r="BQ769" s="17" t="str">
        <f t="shared" si="1219"/>
        <v/>
      </c>
      <c r="BR769" s="17" t="str">
        <f>IF(OR(BP769="",COUNTIF($BO$3:BO769,BO769)&lt;&gt;1),"",SUMIF(BO$3:BO$1048576,BO769,BP$3:BP$1048576))</f>
        <v/>
      </c>
      <c r="BS769" s="17" t="str">
        <f t="shared" si="1220"/>
        <v/>
      </c>
      <c r="BT769" s="17" t="str">
        <f t="shared" si="1221"/>
        <v/>
      </c>
      <c r="BU769" s="17" t="str">
        <f t="shared" si="1222"/>
        <v/>
      </c>
      <c r="BV769" s="24" t="str">
        <f t="shared" si="1223"/>
        <v/>
      </c>
      <c r="BW769" s="24" t="str">
        <f t="shared" si="1224"/>
        <v/>
      </c>
      <c r="BX769" s="24" t="str">
        <f t="shared" si="1225"/>
        <v/>
      </c>
      <c r="BY769" s="26" t="str">
        <f t="shared" si="1226"/>
        <v/>
      </c>
      <c r="BZ769" s="26" t="str">
        <f t="shared" si="1227"/>
        <v/>
      </c>
      <c r="CA769" s="26" t="str">
        <f t="shared" si="1228"/>
        <v/>
      </c>
      <c r="CB769" s="66" t="str">
        <f t="shared" si="1229"/>
        <v/>
      </c>
      <c r="CC769" s="65" t="str">
        <f t="shared" si="1230"/>
        <v/>
      </c>
      <c r="CD769" s="26" t="str">
        <f t="shared" si="1231"/>
        <v/>
      </c>
      <c r="CE769" s="26" t="str">
        <f t="shared" si="1232"/>
        <v/>
      </c>
      <c r="CF769" s="193" t="str">
        <f t="shared" si="1233"/>
        <v/>
      </c>
      <c r="CG769" s="193" t="str">
        <f t="shared" si="1234"/>
        <v/>
      </c>
      <c r="CH769" s="26" t="str">
        <f t="shared" si="1235"/>
        <v/>
      </c>
      <c r="CI769" s="26" t="str">
        <f t="shared" si="1236"/>
        <v/>
      </c>
      <c r="CJ769" s="65" t="str">
        <f t="shared" si="1237"/>
        <v/>
      </c>
      <c r="CK769" s="65" t="str">
        <f t="shared" si="1238"/>
        <v/>
      </c>
      <c r="CL769" s="64" t="str">
        <f t="shared" si="1239"/>
        <v/>
      </c>
      <c r="CM769" s="64" t="str">
        <f t="shared" si="1240"/>
        <v/>
      </c>
      <c r="CN769" s="65" t="str">
        <f t="shared" si="1241"/>
        <v/>
      </c>
      <c r="CP769" s="63" t="str">
        <f>IF(BH769="","",MAX($CP$3:CP768)+1)</f>
        <v/>
      </c>
      <c r="CQ769" s="24" t="str">
        <f t="shared" si="1242"/>
        <v/>
      </c>
      <c r="CR769" s="24" t="str">
        <f t="shared" si="1243"/>
        <v/>
      </c>
      <c r="CS769" s="24" t="str">
        <f t="shared" si="1244"/>
        <v/>
      </c>
      <c r="CT769" s="58" t="str">
        <f>IF(BO769="","",COUNTIF($BO$3:BO769,BO769)&amp;"@"&amp;BO769)</f>
        <v/>
      </c>
      <c r="CU769" s="16" t="str">
        <f t="shared" si="1182"/>
        <v/>
      </c>
      <c r="CV769" s="63" t="str">
        <f t="shared" si="1245"/>
        <v/>
      </c>
      <c r="CW769" s="16" t="str">
        <f t="shared" si="1246"/>
        <v/>
      </c>
      <c r="CX769" s="16" t="str">
        <f t="shared" si="1247"/>
        <v/>
      </c>
      <c r="CY769" s="16" t="str">
        <f t="shared" si="1248"/>
        <v/>
      </c>
      <c r="CZ769" s="85" t="str">
        <f t="shared" si="1249"/>
        <v/>
      </c>
      <c r="DA769" s="16" t="str">
        <f t="shared" si="1250"/>
        <v/>
      </c>
      <c r="DB769" s="16" t="str">
        <f t="shared" si="1251"/>
        <v/>
      </c>
      <c r="DC769" s="28" t="str">
        <f>IF(CP769="","",$DC$1&amp;(INDEX(価格設定!D$1:XFD$3,ROW(価格設定!$D$3),MATCH($AW769,価格設定!D$1:XFD$1,1))*100)&amp;"%")</f>
        <v/>
      </c>
      <c r="DD769" s="28" t="str">
        <f>IF(CP769="","",$DD$1&amp;(INDEX(価格設定!D$1:XFD$3,ROW(価格設定!$D$2),MATCH($AW769,価格設定!D$1:XFD$1,1))*100)&amp;"%")</f>
        <v/>
      </c>
      <c r="DE769" s="29" t="str">
        <f t="shared" si="1252"/>
        <v/>
      </c>
      <c r="DG769" s="58" t="str">
        <f t="shared" si="1253"/>
        <v/>
      </c>
      <c r="DH769" s="58" t="str">
        <f t="shared" si="1254"/>
        <v/>
      </c>
      <c r="DI769" s="58" t="str">
        <f t="shared" si="1255"/>
        <v/>
      </c>
      <c r="DJ769" s="85" t="str">
        <f t="shared" si="1256"/>
        <v/>
      </c>
      <c r="DL769" s="58" t="str">
        <f>IF(COUNTIF(DG$3:DG$1048576,DG769)=COUNTIF($DG$3:$DG769,DG769),DG769,"")</f>
        <v/>
      </c>
      <c r="DM769" s="85" t="str">
        <f t="shared" si="1257"/>
        <v/>
      </c>
      <c r="DN769" s="85" t="str">
        <f t="shared" si="1183"/>
        <v/>
      </c>
      <c r="DO769" s="85" t="str">
        <f t="shared" si="1183"/>
        <v/>
      </c>
      <c r="DP769" s="303"/>
      <c r="DQ769" s="17" t="str">
        <f t="shared" si="1184"/>
        <v/>
      </c>
      <c r="DR769" s="17" t="str">
        <f t="shared" si="1185"/>
        <v/>
      </c>
      <c r="DS769" s="17" t="str">
        <f t="shared" si="1186"/>
        <v/>
      </c>
      <c r="DU769" s="16" t="str">
        <f t="shared" si="1258"/>
        <v/>
      </c>
      <c r="DV769" s="16" t="str">
        <f>IF(DU769="","",COUNT($DU$3:DU769))</f>
        <v/>
      </c>
      <c r="DW769" s="16" t="str">
        <f t="shared" si="1259"/>
        <v/>
      </c>
      <c r="DX769" s="16" t="str">
        <f t="shared" si="1260"/>
        <v/>
      </c>
      <c r="DY769" s="16" t="str">
        <f>IF(DZ769="","",COUNTIF(DZ$3:DZ769,DZ769))</f>
        <v/>
      </c>
      <c r="DZ769" s="16" t="str">
        <f t="shared" si="1261"/>
        <v/>
      </c>
      <c r="EA769" s="16" t="str">
        <f t="shared" si="1262"/>
        <v/>
      </c>
      <c r="EB769" s="16" t="str">
        <f t="shared" si="1263"/>
        <v/>
      </c>
      <c r="EC769" s="16" t="str">
        <f t="shared" si="1264"/>
        <v/>
      </c>
      <c r="ED769" s="16" t="str">
        <f t="shared" si="1265"/>
        <v/>
      </c>
      <c r="EE769" s="16" t="str">
        <f t="shared" si="1266"/>
        <v/>
      </c>
      <c r="EF769" s="16" t="str">
        <f t="shared" si="1267"/>
        <v/>
      </c>
      <c r="EG769" s="16" t="str">
        <f t="shared" si="1268"/>
        <v/>
      </c>
      <c r="EH769" s="16" t="str">
        <f t="shared" si="1269"/>
        <v/>
      </c>
      <c r="EI769" s="16" t="str">
        <f t="shared" si="1270"/>
        <v/>
      </c>
      <c r="EJ769" s="16" t="str">
        <f t="shared" si="1271"/>
        <v/>
      </c>
      <c r="EK769" s="16" t="str">
        <f t="shared" si="1272"/>
        <v/>
      </c>
      <c r="EL769" s="58" t="str">
        <f t="shared" si="1273"/>
        <v/>
      </c>
      <c r="EM769" s="58" t="str">
        <f>IF(OR($DZ769="",CR769=""),IF($EL769="","",$EL769),IF(OR(CR769="なし",CR769=0),領収書!$H$1,CR769))</f>
        <v/>
      </c>
      <c r="EN769" s="58" t="str">
        <f>IF(OR($DZ769="",CS769=""),IF($EL769="","",$EL769),IF(OR(CS769="なし",CS769=0),入力!$EN$1,CS769))</f>
        <v/>
      </c>
      <c r="EO769" s="63" t="str">
        <f t="shared" si="1274"/>
        <v/>
      </c>
      <c r="EP769" s="63" t="str">
        <f t="shared" si="1275"/>
        <v/>
      </c>
      <c r="ER769" s="16" t="str">
        <f>IF(AND(COUNTIF($ET$3:ET769,ET769)=1,ET769&lt;&gt;""),MAX($ER$3:ER768)+1,"")</f>
        <v/>
      </c>
      <c r="ES769" s="16" t="str">
        <f>IF(価格設定!B771="","",価格設定!B771)</f>
        <v/>
      </c>
      <c r="ET769" s="16" t="str">
        <f>IF(価格設定!C771="","",価格設定!C771)</f>
        <v/>
      </c>
      <c r="EV769" s="16" t="str">
        <f t="shared" si="1187"/>
        <v/>
      </c>
      <c r="EW769" s="16" t="str">
        <f t="shared" si="1276"/>
        <v/>
      </c>
    </row>
    <row r="770" spans="1:153" ht="30" customHeight="1" x14ac:dyDescent="0.2">
      <c r="A770" s="225"/>
      <c r="B770" s="212"/>
      <c r="C770" s="221"/>
      <c r="D770" s="164"/>
      <c r="E770" s="165"/>
      <c r="F770" s="166"/>
      <c r="G770" s="167"/>
      <c r="H770" s="179"/>
      <c r="I770" s="306"/>
      <c r="J770" s="169"/>
      <c r="K770" s="179"/>
      <c r="L770" s="186"/>
      <c r="M770" s="186"/>
      <c r="N770" s="168"/>
      <c r="O770" s="170"/>
      <c r="P770" s="212"/>
      <c r="Q770" s="179" t="str">
        <f>IFERROR(IF(H770="","",IFERROR(INDEX(価格設定!$B$5:$B$1048576,MATCH(H770,価格設定!$B$5:$B$1048576,0),0),INDEX(価格設定!$B$5:$B$1048576,MATCH("*"&amp;H770&amp;"*",価格設定!$B$5:$B$1048576,0),0))),H770)</f>
        <v/>
      </c>
      <c r="R770" s="250" t="str">
        <f>IFERROR(IF(Q770="",IF(K770="","",K770),IF(K770="",IF(INDEX(価格設定!$C$5:$C$1048576,MATCH(Q770,価格設定!$B$5:$B$1048576,0),0)=0,"",INDEX(価格設定!$C$5:$C$1048576,MATCH(Q770,価格設定!$B$5:$B$1048576,0),0)),IF(K770="なし","",K770))),"")</f>
        <v/>
      </c>
      <c r="S770" s="308" t="str">
        <f t="shared" si="1188"/>
        <v/>
      </c>
      <c r="T770" s="126" t="str">
        <f>IFERROR(IF(J770="",IF(INDEX(価格設定!$E$5:$R$1048576,MATCH($Q770,価格設定!B$5:B$1048576,0),MATCH($AW770,価格設定!E$1:X$1,1))=0,"",INDEX(価格設定!$E$5:$R$1048576,MATCH($Q770,価格設定!B$5:B$1048576,0),MATCH($AW770,価格設定!E$1:X$1,1))),J770),"")</f>
        <v/>
      </c>
      <c r="U770" s="126" t="str">
        <f t="shared" si="1189"/>
        <v/>
      </c>
      <c r="V770" s="132" t="str">
        <f t="shared" si="1190"/>
        <v/>
      </c>
      <c r="W770" s="127" t="str">
        <f>IFERROR(IF(OR(T770="",T770&lt;0),"",IFERROR(INDEX(価格設定!E$2:X$3,IF(AND(K770=$K$1,$K$1&lt;&gt;""),ROW(価格設定!$D$3)-1,MATCH(INDEX(価格設定!$D$5:$D$1048576,MATCH(Q770,価格設定!$B$5:$B$1048576,0),0),価格設定!$D$2:$D$3,0)),MATCH($AW770,価格設定!E$1:X$1,1)),INDEX(価格設定!E$2:X$2,0,MATCH($AW770,価格設定!E$1:X$1,1)))),"")</f>
        <v/>
      </c>
      <c r="X770" s="126" t="str">
        <f t="shared" si="1181"/>
        <v/>
      </c>
      <c r="Y770" s="128" t="str">
        <f t="shared" si="1191"/>
        <v/>
      </c>
      <c r="Z770" s="126" t="str">
        <f t="shared" si="1192"/>
        <v/>
      </c>
      <c r="AA770" s="129" t="str">
        <f t="shared" si="1193"/>
        <v/>
      </c>
      <c r="AB770" s="126" t="str">
        <f t="shared" si="1194"/>
        <v/>
      </c>
      <c r="AC770" s="280" t="str">
        <f t="shared" si="1195"/>
        <v/>
      </c>
      <c r="AD770" s="15"/>
      <c r="AE770" s="204" t="str">
        <f>IF(AF770="","",COUNT($AF$3:AF770))</f>
        <v/>
      </c>
      <c r="AF770" s="206" t="str">
        <f t="shared" si="1196"/>
        <v/>
      </c>
      <c r="AG770" s="204" t="str">
        <f t="shared" si="1197"/>
        <v/>
      </c>
      <c r="AH770" s="204" t="str">
        <f t="shared" si="1198"/>
        <v/>
      </c>
      <c r="AI770" s="287"/>
      <c r="AJ770" s="15"/>
      <c r="AK770" s="138" t="str">
        <f t="shared" si="1199"/>
        <v/>
      </c>
      <c r="AL770" s="131" t="str">
        <f t="shared" si="1200"/>
        <v/>
      </c>
      <c r="AM770" s="131" t="str">
        <f t="shared" si="1201"/>
        <v/>
      </c>
      <c r="AN770" s="313" t="str">
        <f t="shared" si="1202"/>
        <v/>
      </c>
      <c r="AO770" s="316" t="str">
        <f t="shared" si="1203"/>
        <v/>
      </c>
      <c r="AP770" s="18"/>
      <c r="AQ770" s="3" t="str">
        <f>IF(F770="","",MAX($AQ$3:AQ769)+1)</f>
        <v/>
      </c>
      <c r="AR770" s="3" t="str">
        <f>IF(OR(AQ770="",BB770=""),"",MAX($AR$3:AR769)+1)</f>
        <v/>
      </c>
      <c r="AS770" s="3" t="str">
        <f>IF(CQ770="","",RANK(CQ770,CQ$3:CQ$1048576,1)+COUNTIF($CQ$3:CQ770,CQ770)-1)</f>
        <v/>
      </c>
      <c r="AT770" s="21" t="str">
        <f>IF(C770="",IF(OR(AND($H770&lt;&gt;"",C770=""),AND($F769=$F770,$AZ770&lt;&gt;""),COUNTA($H$3:$H$1048576,#REF!,$F$3:$F$1048576)&gt;COUNTA($H$3:$H770,#REF!,$F$3:$F770),$AZ770&lt;&gt;""),INDEX(AT$3:AT$1048576,MATCH(MAX($AQ$3:$AQ769),$AQ$3:$AQ$1048576,0),0),""),C770)</f>
        <v/>
      </c>
      <c r="AU770" s="21" t="str">
        <f>IF(D770="",IF(OR(AND($H770&lt;&gt;"",D770=""),AND($F769=$F770,$AZ770&lt;&gt;""),COUNTA($H$3:$H$1048576,#REF!,$F$3:$F$1048576)&gt;COUNTA($H$3:$H770,#REF!,$F$3:$F770),$AZ770&lt;&gt;""),INDEX(AU$3:AU$1048576,MATCH(MAX($AQ$3:$AQ769),$AQ$3:$AQ$1048576,0),0),""),D770)</f>
        <v/>
      </c>
      <c r="AV770" s="21" t="str">
        <f>IF(E770="",IF(OR(AND($H770&lt;&gt;"",E770=""),AND($F769=$F770,$AZ770&lt;&gt;""),COUNTA($H$3:$H$1048576,#REF!,$F$3:$F$1048576)&gt;COUNTA($H$3:$H770,#REF!,$F$3:$F770),$AZ770&lt;&gt;""),INDEX(AV$3:AV$1048576,MATCH(MAX($AQ$3:$AQ769),$AQ$3:$AQ$1048576,0),0),""),E770)</f>
        <v/>
      </c>
      <c r="AW770" s="24" t="str">
        <f t="shared" si="1204"/>
        <v/>
      </c>
      <c r="AX770" s="13" t="str">
        <f t="shared" si="1205"/>
        <v/>
      </c>
      <c r="AY770" s="4" t="str">
        <f t="shared" si="1206"/>
        <v/>
      </c>
      <c r="AZ770" s="4" t="str">
        <f>IF(AX770="",IF(OR(AND(H770&lt;&gt;"",F770=""),COUNTA($H$3:$H$1048576)&gt;COUNTA($H$3:$H770)),INDEX(AX$3:AX770,MATCH(MAX($AQ$3:AQ770),AQ$3:AQ770,0),0),""),AX770)</f>
        <v/>
      </c>
      <c r="BA770" s="4" t="str">
        <f>IF(AY770="",IF(AND(H770&lt;&gt;"",F770=""),INDEX(AY$3:AY770,MATCH(MAX($AQ$3:AQ770),AQ$3:AQ770,0),0),""),AY770)</f>
        <v/>
      </c>
      <c r="BB770" s="82" t="str">
        <f>IF(BC770="","",RANK(BC770,BC$3:BC$1048576,1)+COUNTIF($BC$3:BC770,BC770)-1)</f>
        <v/>
      </c>
      <c r="BC770" s="139" t="str">
        <f t="shared" si="1207"/>
        <v/>
      </c>
      <c r="BD770" s="46" t="str">
        <f t="shared" si="1208"/>
        <v/>
      </c>
      <c r="BE770" s="46" t="str">
        <f t="shared" si="1209"/>
        <v/>
      </c>
      <c r="BF770" s="46" t="str">
        <f t="shared" si="1210"/>
        <v/>
      </c>
      <c r="BG770" s="4" t="str">
        <f t="shared" si="1211"/>
        <v/>
      </c>
      <c r="BH770" s="180" t="str">
        <f t="shared" si="1212"/>
        <v/>
      </c>
      <c r="BI770" s="16" t="str">
        <f t="shared" si="1213"/>
        <v/>
      </c>
      <c r="BJ770" s="52" t="str">
        <f>IF(BI770="","",IF(W770="","",IF(AND(K770=$K$1,$K$1&lt;&gt;""),$BT$2,IFERROR(IF(INDEX(価格設定!$D$5:$D$1048576,MATCH(Q770,価格設定!$B$5:$B$1048576,0),0)=価格設定!$D$3,$BT$2,$BS$2),$BS$2))))</f>
        <v/>
      </c>
      <c r="BK770" s="16" t="str">
        <f>IF(BI770="","",IF(COUNTIF($BI$3:BI770,BI770)=1,1,IF(AND(BI769=BI770,BH770=""),BK769,COUNTIF($BH$3:BH770,BH770))))</f>
        <v/>
      </c>
      <c r="BL770" s="52" t="str">
        <f t="shared" si="1214"/>
        <v/>
      </c>
      <c r="BM770" s="52" t="str">
        <f t="shared" si="1215"/>
        <v/>
      </c>
      <c r="BN770" s="119" t="str">
        <f t="shared" si="1216"/>
        <v/>
      </c>
      <c r="BO770" s="119" t="str">
        <f t="shared" si="1217"/>
        <v/>
      </c>
      <c r="BP770" s="17" t="str">
        <f t="shared" si="1218"/>
        <v/>
      </c>
      <c r="BQ770" s="17" t="str">
        <f t="shared" si="1219"/>
        <v/>
      </c>
      <c r="BR770" s="17" t="str">
        <f>IF(OR(BP770="",COUNTIF($BO$3:BO770,BO770)&lt;&gt;1),"",SUMIF(BO$3:BO$1048576,BO770,BP$3:BP$1048576))</f>
        <v/>
      </c>
      <c r="BS770" s="17" t="str">
        <f t="shared" si="1220"/>
        <v/>
      </c>
      <c r="BT770" s="17" t="str">
        <f t="shared" si="1221"/>
        <v/>
      </c>
      <c r="BU770" s="17" t="str">
        <f t="shared" si="1222"/>
        <v/>
      </c>
      <c r="BV770" s="24" t="str">
        <f t="shared" si="1223"/>
        <v/>
      </c>
      <c r="BW770" s="24" t="str">
        <f t="shared" si="1224"/>
        <v/>
      </c>
      <c r="BX770" s="24" t="str">
        <f t="shared" si="1225"/>
        <v/>
      </c>
      <c r="BY770" s="26" t="str">
        <f t="shared" si="1226"/>
        <v/>
      </c>
      <c r="BZ770" s="26" t="str">
        <f t="shared" si="1227"/>
        <v/>
      </c>
      <c r="CA770" s="26" t="str">
        <f t="shared" si="1228"/>
        <v/>
      </c>
      <c r="CB770" s="66" t="str">
        <f t="shared" si="1229"/>
        <v/>
      </c>
      <c r="CC770" s="65" t="str">
        <f t="shared" si="1230"/>
        <v/>
      </c>
      <c r="CD770" s="26" t="str">
        <f t="shared" si="1231"/>
        <v/>
      </c>
      <c r="CE770" s="26" t="str">
        <f t="shared" si="1232"/>
        <v/>
      </c>
      <c r="CF770" s="193" t="str">
        <f t="shared" si="1233"/>
        <v/>
      </c>
      <c r="CG770" s="193" t="str">
        <f t="shared" si="1234"/>
        <v/>
      </c>
      <c r="CH770" s="26" t="str">
        <f t="shared" si="1235"/>
        <v/>
      </c>
      <c r="CI770" s="26" t="str">
        <f t="shared" si="1236"/>
        <v/>
      </c>
      <c r="CJ770" s="65" t="str">
        <f t="shared" si="1237"/>
        <v/>
      </c>
      <c r="CK770" s="65" t="str">
        <f t="shared" si="1238"/>
        <v/>
      </c>
      <c r="CL770" s="64" t="str">
        <f t="shared" si="1239"/>
        <v/>
      </c>
      <c r="CM770" s="64" t="str">
        <f t="shared" si="1240"/>
        <v/>
      </c>
      <c r="CN770" s="65" t="str">
        <f t="shared" si="1241"/>
        <v/>
      </c>
      <c r="CP770" s="63" t="str">
        <f>IF(BH770="","",MAX($CP$3:CP769)+1)</f>
        <v/>
      </c>
      <c r="CQ770" s="24" t="str">
        <f t="shared" si="1242"/>
        <v/>
      </c>
      <c r="CR770" s="24" t="str">
        <f t="shared" si="1243"/>
        <v/>
      </c>
      <c r="CS770" s="24" t="str">
        <f t="shared" si="1244"/>
        <v/>
      </c>
      <c r="CT770" s="58" t="str">
        <f>IF(BO770="","",COUNTIF($BO$3:BO770,BO770)&amp;"@"&amp;BO770)</f>
        <v/>
      </c>
      <c r="CU770" s="16" t="str">
        <f t="shared" si="1182"/>
        <v/>
      </c>
      <c r="CV770" s="63" t="str">
        <f t="shared" si="1245"/>
        <v/>
      </c>
      <c r="CW770" s="16" t="str">
        <f t="shared" si="1246"/>
        <v/>
      </c>
      <c r="CX770" s="16" t="str">
        <f t="shared" si="1247"/>
        <v/>
      </c>
      <c r="CY770" s="16" t="str">
        <f t="shared" si="1248"/>
        <v/>
      </c>
      <c r="CZ770" s="85" t="str">
        <f t="shared" si="1249"/>
        <v/>
      </c>
      <c r="DA770" s="16" t="str">
        <f t="shared" si="1250"/>
        <v/>
      </c>
      <c r="DB770" s="16" t="str">
        <f t="shared" si="1251"/>
        <v/>
      </c>
      <c r="DC770" s="28" t="str">
        <f>IF(CP770="","",$DC$1&amp;(INDEX(価格設定!D$1:XFD$3,ROW(価格設定!$D$3),MATCH($AW770,価格設定!D$1:XFD$1,1))*100)&amp;"%")</f>
        <v/>
      </c>
      <c r="DD770" s="28" t="str">
        <f>IF(CP770="","",$DD$1&amp;(INDEX(価格設定!D$1:XFD$3,ROW(価格設定!$D$2),MATCH($AW770,価格設定!D$1:XFD$1,1))*100)&amp;"%")</f>
        <v/>
      </c>
      <c r="DE770" s="29" t="str">
        <f t="shared" si="1252"/>
        <v/>
      </c>
      <c r="DG770" s="58" t="str">
        <f t="shared" si="1253"/>
        <v/>
      </c>
      <c r="DH770" s="58" t="str">
        <f t="shared" si="1254"/>
        <v/>
      </c>
      <c r="DI770" s="58" t="str">
        <f t="shared" si="1255"/>
        <v/>
      </c>
      <c r="DJ770" s="85" t="str">
        <f t="shared" si="1256"/>
        <v/>
      </c>
      <c r="DL770" s="58" t="str">
        <f>IF(COUNTIF(DG$3:DG$1048576,DG770)=COUNTIF($DG$3:$DG770,DG770),DG770,"")</f>
        <v/>
      </c>
      <c r="DM770" s="85" t="str">
        <f t="shared" si="1257"/>
        <v/>
      </c>
      <c r="DN770" s="85" t="str">
        <f t="shared" si="1183"/>
        <v/>
      </c>
      <c r="DO770" s="85" t="str">
        <f t="shared" si="1183"/>
        <v/>
      </c>
      <c r="DP770" s="303"/>
      <c r="DQ770" s="17" t="str">
        <f t="shared" si="1184"/>
        <v/>
      </c>
      <c r="DR770" s="17" t="str">
        <f t="shared" si="1185"/>
        <v/>
      </c>
      <c r="DS770" s="17" t="str">
        <f t="shared" si="1186"/>
        <v/>
      </c>
      <c r="DU770" s="16" t="str">
        <f t="shared" si="1258"/>
        <v/>
      </c>
      <c r="DV770" s="16" t="str">
        <f>IF(DU770="","",COUNT($DU$3:DU770))</f>
        <v/>
      </c>
      <c r="DW770" s="16" t="str">
        <f t="shared" si="1259"/>
        <v/>
      </c>
      <c r="DX770" s="16" t="str">
        <f t="shared" si="1260"/>
        <v/>
      </c>
      <c r="DY770" s="16" t="str">
        <f>IF(DZ770="","",COUNTIF(DZ$3:DZ770,DZ770))</f>
        <v/>
      </c>
      <c r="DZ770" s="16" t="str">
        <f t="shared" si="1261"/>
        <v/>
      </c>
      <c r="EA770" s="16" t="str">
        <f t="shared" si="1262"/>
        <v/>
      </c>
      <c r="EB770" s="16" t="str">
        <f t="shared" si="1263"/>
        <v/>
      </c>
      <c r="EC770" s="16" t="str">
        <f t="shared" si="1264"/>
        <v/>
      </c>
      <c r="ED770" s="16" t="str">
        <f t="shared" si="1265"/>
        <v/>
      </c>
      <c r="EE770" s="16" t="str">
        <f t="shared" si="1266"/>
        <v/>
      </c>
      <c r="EF770" s="16" t="str">
        <f t="shared" si="1267"/>
        <v/>
      </c>
      <c r="EG770" s="16" t="str">
        <f t="shared" si="1268"/>
        <v/>
      </c>
      <c r="EH770" s="16" t="str">
        <f t="shared" si="1269"/>
        <v/>
      </c>
      <c r="EI770" s="16" t="str">
        <f t="shared" si="1270"/>
        <v/>
      </c>
      <c r="EJ770" s="16" t="str">
        <f t="shared" si="1271"/>
        <v/>
      </c>
      <c r="EK770" s="16" t="str">
        <f t="shared" si="1272"/>
        <v/>
      </c>
      <c r="EL770" s="58" t="str">
        <f t="shared" si="1273"/>
        <v/>
      </c>
      <c r="EM770" s="58" t="str">
        <f>IF(OR($DZ770="",CR770=""),IF($EL770="","",$EL770),IF(OR(CR770="なし",CR770=0),領収書!$H$1,CR770))</f>
        <v/>
      </c>
      <c r="EN770" s="58" t="str">
        <f>IF(OR($DZ770="",CS770=""),IF($EL770="","",$EL770),IF(OR(CS770="なし",CS770=0),入力!$EN$1,CS770))</f>
        <v/>
      </c>
      <c r="EO770" s="63" t="str">
        <f t="shared" si="1274"/>
        <v/>
      </c>
      <c r="EP770" s="63" t="str">
        <f t="shared" si="1275"/>
        <v/>
      </c>
      <c r="ER770" s="16" t="str">
        <f>IF(AND(COUNTIF($ET$3:ET770,ET770)=1,ET770&lt;&gt;""),MAX($ER$3:ER769)+1,"")</f>
        <v/>
      </c>
      <c r="ES770" s="16" t="str">
        <f>IF(価格設定!B772="","",価格設定!B772)</f>
        <v/>
      </c>
      <c r="ET770" s="16" t="str">
        <f>IF(価格設定!C772="","",価格設定!C772)</f>
        <v/>
      </c>
      <c r="EV770" s="16" t="str">
        <f t="shared" si="1187"/>
        <v/>
      </c>
      <c r="EW770" s="16" t="str">
        <f t="shared" si="1276"/>
        <v/>
      </c>
    </row>
    <row r="771" spans="1:153" ht="30" customHeight="1" x14ac:dyDescent="0.2">
      <c r="A771" s="225"/>
      <c r="B771" s="212"/>
      <c r="C771" s="221"/>
      <c r="D771" s="164"/>
      <c r="E771" s="165"/>
      <c r="F771" s="166"/>
      <c r="G771" s="167"/>
      <c r="H771" s="179"/>
      <c r="I771" s="306"/>
      <c r="J771" s="169"/>
      <c r="K771" s="179"/>
      <c r="L771" s="186"/>
      <c r="M771" s="186"/>
      <c r="N771" s="168"/>
      <c r="O771" s="170"/>
      <c r="P771" s="212"/>
      <c r="Q771" s="179" t="str">
        <f>IFERROR(IF(H771="","",IFERROR(INDEX(価格設定!$B$5:$B$1048576,MATCH(H771,価格設定!$B$5:$B$1048576,0),0),INDEX(価格設定!$B$5:$B$1048576,MATCH("*"&amp;H771&amp;"*",価格設定!$B$5:$B$1048576,0),0))),H771)</f>
        <v/>
      </c>
      <c r="R771" s="250" t="str">
        <f>IFERROR(IF(Q771="",IF(K771="","",K771),IF(K771="",IF(INDEX(価格設定!$C$5:$C$1048576,MATCH(Q771,価格設定!$B$5:$B$1048576,0),0)=0,"",INDEX(価格設定!$C$5:$C$1048576,MATCH(Q771,価格設定!$B$5:$B$1048576,0),0)),IF(K771="なし","",K771))),"")</f>
        <v/>
      </c>
      <c r="S771" s="308" t="str">
        <f t="shared" si="1188"/>
        <v/>
      </c>
      <c r="T771" s="126" t="str">
        <f>IFERROR(IF(J771="",IF(INDEX(価格設定!$E$5:$R$1048576,MATCH($Q771,価格設定!B$5:B$1048576,0),MATCH($AW771,価格設定!E$1:X$1,1))=0,"",INDEX(価格設定!$E$5:$R$1048576,MATCH($Q771,価格設定!B$5:B$1048576,0),MATCH($AW771,価格設定!E$1:X$1,1))),J771),"")</f>
        <v/>
      </c>
      <c r="U771" s="126" t="str">
        <f t="shared" si="1189"/>
        <v/>
      </c>
      <c r="V771" s="132" t="str">
        <f t="shared" si="1190"/>
        <v/>
      </c>
      <c r="W771" s="127" t="str">
        <f>IFERROR(IF(OR(T771="",T771&lt;0),"",IFERROR(INDEX(価格設定!E$2:X$3,IF(AND(K771=$K$1,$K$1&lt;&gt;""),ROW(価格設定!$D$3)-1,MATCH(INDEX(価格設定!$D$5:$D$1048576,MATCH(Q771,価格設定!$B$5:$B$1048576,0),0),価格設定!$D$2:$D$3,0)),MATCH($AW771,価格設定!E$1:X$1,1)),INDEX(価格設定!E$2:X$2,0,MATCH($AW771,価格設定!E$1:X$1,1)))),"")</f>
        <v/>
      </c>
      <c r="X771" s="126" t="str">
        <f t="shared" si="1181"/>
        <v/>
      </c>
      <c r="Y771" s="128" t="str">
        <f t="shared" si="1191"/>
        <v/>
      </c>
      <c r="Z771" s="126" t="str">
        <f t="shared" si="1192"/>
        <v/>
      </c>
      <c r="AA771" s="129" t="str">
        <f t="shared" si="1193"/>
        <v/>
      </c>
      <c r="AB771" s="126" t="str">
        <f t="shared" si="1194"/>
        <v/>
      </c>
      <c r="AC771" s="280" t="str">
        <f t="shared" si="1195"/>
        <v/>
      </c>
      <c r="AD771" s="15"/>
      <c r="AE771" s="204" t="str">
        <f>IF(AF771="","",COUNT($AF$3:AF771))</f>
        <v/>
      </c>
      <c r="AF771" s="206" t="str">
        <f t="shared" si="1196"/>
        <v/>
      </c>
      <c r="AG771" s="204" t="str">
        <f t="shared" si="1197"/>
        <v/>
      </c>
      <c r="AH771" s="204" t="str">
        <f t="shared" si="1198"/>
        <v/>
      </c>
      <c r="AI771" s="287"/>
      <c r="AJ771" s="15"/>
      <c r="AK771" s="138" t="str">
        <f t="shared" si="1199"/>
        <v/>
      </c>
      <c r="AL771" s="131" t="str">
        <f t="shared" si="1200"/>
        <v/>
      </c>
      <c r="AM771" s="131" t="str">
        <f t="shared" si="1201"/>
        <v/>
      </c>
      <c r="AN771" s="313" t="str">
        <f t="shared" si="1202"/>
        <v/>
      </c>
      <c r="AO771" s="316" t="str">
        <f t="shared" si="1203"/>
        <v/>
      </c>
      <c r="AP771" s="18"/>
      <c r="AQ771" s="3" t="str">
        <f>IF(F771="","",MAX($AQ$3:AQ770)+1)</f>
        <v/>
      </c>
      <c r="AR771" s="3" t="str">
        <f>IF(OR(AQ771="",BB771=""),"",MAX($AR$3:AR770)+1)</f>
        <v/>
      </c>
      <c r="AS771" s="3" t="str">
        <f>IF(CQ771="","",RANK(CQ771,CQ$3:CQ$1048576,1)+COUNTIF($CQ$3:CQ771,CQ771)-1)</f>
        <v/>
      </c>
      <c r="AT771" s="21" t="str">
        <f>IF(C771="",IF(OR(AND($H771&lt;&gt;"",C771=""),AND($F770=$F771,$AZ771&lt;&gt;""),COUNTA($H$3:$H$1048576,#REF!,$F$3:$F$1048576)&gt;COUNTA($H$3:$H771,#REF!,$F$3:$F771),$AZ771&lt;&gt;""),INDEX(AT$3:AT$1048576,MATCH(MAX($AQ$3:$AQ770),$AQ$3:$AQ$1048576,0),0),""),C771)</f>
        <v/>
      </c>
      <c r="AU771" s="21" t="str">
        <f>IF(D771="",IF(OR(AND($H771&lt;&gt;"",D771=""),AND($F770=$F771,$AZ771&lt;&gt;""),COUNTA($H$3:$H$1048576,#REF!,$F$3:$F$1048576)&gt;COUNTA($H$3:$H771,#REF!,$F$3:$F771),$AZ771&lt;&gt;""),INDEX(AU$3:AU$1048576,MATCH(MAX($AQ$3:$AQ770),$AQ$3:$AQ$1048576,0),0),""),D771)</f>
        <v/>
      </c>
      <c r="AV771" s="21" t="str">
        <f>IF(E771="",IF(OR(AND($H771&lt;&gt;"",E771=""),AND($F770=$F771,$AZ771&lt;&gt;""),COUNTA($H$3:$H$1048576,#REF!,$F$3:$F$1048576)&gt;COUNTA($H$3:$H771,#REF!,$F$3:$F771),$AZ771&lt;&gt;""),INDEX(AV$3:AV$1048576,MATCH(MAX($AQ$3:$AQ770),$AQ$3:$AQ$1048576,0),0),""),E771)</f>
        <v/>
      </c>
      <c r="AW771" s="24" t="str">
        <f t="shared" si="1204"/>
        <v/>
      </c>
      <c r="AX771" s="13" t="str">
        <f t="shared" si="1205"/>
        <v/>
      </c>
      <c r="AY771" s="4" t="str">
        <f t="shared" si="1206"/>
        <v/>
      </c>
      <c r="AZ771" s="4" t="str">
        <f>IF(AX771="",IF(OR(AND(H771&lt;&gt;"",F771=""),COUNTA($H$3:$H$1048576)&gt;COUNTA($H$3:$H771)),INDEX(AX$3:AX771,MATCH(MAX($AQ$3:AQ771),AQ$3:AQ771,0),0),""),AX771)</f>
        <v/>
      </c>
      <c r="BA771" s="4" t="str">
        <f>IF(AY771="",IF(AND(H771&lt;&gt;"",F771=""),INDEX(AY$3:AY771,MATCH(MAX($AQ$3:AQ771),AQ$3:AQ771,0),0),""),AY771)</f>
        <v/>
      </c>
      <c r="BB771" s="82" t="str">
        <f>IF(BC771="","",RANK(BC771,BC$3:BC$1048576,1)+COUNTIF($BC$3:BC771,BC771)-1)</f>
        <v/>
      </c>
      <c r="BC771" s="139" t="str">
        <f t="shared" si="1207"/>
        <v/>
      </c>
      <c r="BD771" s="46" t="str">
        <f t="shared" si="1208"/>
        <v/>
      </c>
      <c r="BE771" s="46" t="str">
        <f t="shared" si="1209"/>
        <v/>
      </c>
      <c r="BF771" s="46" t="str">
        <f t="shared" si="1210"/>
        <v/>
      </c>
      <c r="BG771" s="4" t="str">
        <f t="shared" si="1211"/>
        <v/>
      </c>
      <c r="BH771" s="180" t="str">
        <f t="shared" si="1212"/>
        <v/>
      </c>
      <c r="BI771" s="16" t="str">
        <f t="shared" si="1213"/>
        <v/>
      </c>
      <c r="BJ771" s="52" t="str">
        <f>IF(BI771="","",IF(W771="","",IF(AND(K771=$K$1,$K$1&lt;&gt;""),$BT$2,IFERROR(IF(INDEX(価格設定!$D$5:$D$1048576,MATCH(Q771,価格設定!$B$5:$B$1048576,0),0)=価格設定!$D$3,$BT$2,$BS$2),$BS$2))))</f>
        <v/>
      </c>
      <c r="BK771" s="16" t="str">
        <f>IF(BI771="","",IF(COUNTIF($BI$3:BI771,BI771)=1,1,IF(AND(BI770=BI771,BH771=""),BK770,COUNTIF($BH$3:BH771,BH771))))</f>
        <v/>
      </c>
      <c r="BL771" s="52" t="str">
        <f t="shared" si="1214"/>
        <v/>
      </c>
      <c r="BM771" s="52" t="str">
        <f t="shared" si="1215"/>
        <v/>
      </c>
      <c r="BN771" s="119" t="str">
        <f t="shared" si="1216"/>
        <v/>
      </c>
      <c r="BO771" s="119" t="str">
        <f t="shared" si="1217"/>
        <v/>
      </c>
      <c r="BP771" s="17" t="str">
        <f t="shared" si="1218"/>
        <v/>
      </c>
      <c r="BQ771" s="17" t="str">
        <f t="shared" si="1219"/>
        <v/>
      </c>
      <c r="BR771" s="17" t="str">
        <f>IF(OR(BP771="",COUNTIF($BO$3:BO771,BO771)&lt;&gt;1),"",SUMIF(BO$3:BO$1048576,BO771,BP$3:BP$1048576))</f>
        <v/>
      </c>
      <c r="BS771" s="17" t="str">
        <f t="shared" si="1220"/>
        <v/>
      </c>
      <c r="BT771" s="17" t="str">
        <f t="shared" si="1221"/>
        <v/>
      </c>
      <c r="BU771" s="17" t="str">
        <f t="shared" si="1222"/>
        <v/>
      </c>
      <c r="BV771" s="24" t="str">
        <f t="shared" si="1223"/>
        <v/>
      </c>
      <c r="BW771" s="24" t="str">
        <f t="shared" si="1224"/>
        <v/>
      </c>
      <c r="BX771" s="24" t="str">
        <f t="shared" si="1225"/>
        <v/>
      </c>
      <c r="BY771" s="26" t="str">
        <f t="shared" si="1226"/>
        <v/>
      </c>
      <c r="BZ771" s="26" t="str">
        <f t="shared" si="1227"/>
        <v/>
      </c>
      <c r="CA771" s="26" t="str">
        <f t="shared" si="1228"/>
        <v/>
      </c>
      <c r="CB771" s="66" t="str">
        <f t="shared" si="1229"/>
        <v/>
      </c>
      <c r="CC771" s="65" t="str">
        <f t="shared" si="1230"/>
        <v/>
      </c>
      <c r="CD771" s="26" t="str">
        <f t="shared" si="1231"/>
        <v/>
      </c>
      <c r="CE771" s="26" t="str">
        <f t="shared" si="1232"/>
        <v/>
      </c>
      <c r="CF771" s="193" t="str">
        <f t="shared" si="1233"/>
        <v/>
      </c>
      <c r="CG771" s="193" t="str">
        <f t="shared" si="1234"/>
        <v/>
      </c>
      <c r="CH771" s="26" t="str">
        <f t="shared" si="1235"/>
        <v/>
      </c>
      <c r="CI771" s="26" t="str">
        <f t="shared" si="1236"/>
        <v/>
      </c>
      <c r="CJ771" s="65" t="str">
        <f t="shared" si="1237"/>
        <v/>
      </c>
      <c r="CK771" s="65" t="str">
        <f t="shared" si="1238"/>
        <v/>
      </c>
      <c r="CL771" s="64" t="str">
        <f t="shared" si="1239"/>
        <v/>
      </c>
      <c r="CM771" s="64" t="str">
        <f t="shared" si="1240"/>
        <v/>
      </c>
      <c r="CN771" s="65" t="str">
        <f t="shared" si="1241"/>
        <v/>
      </c>
      <c r="CP771" s="63" t="str">
        <f>IF(BH771="","",MAX($CP$3:CP770)+1)</f>
        <v/>
      </c>
      <c r="CQ771" s="24" t="str">
        <f t="shared" si="1242"/>
        <v/>
      </c>
      <c r="CR771" s="24" t="str">
        <f t="shared" si="1243"/>
        <v/>
      </c>
      <c r="CS771" s="24" t="str">
        <f t="shared" si="1244"/>
        <v/>
      </c>
      <c r="CT771" s="58" t="str">
        <f>IF(BO771="","",COUNTIF($BO$3:BO771,BO771)&amp;"@"&amp;BO771)</f>
        <v/>
      </c>
      <c r="CU771" s="16" t="str">
        <f t="shared" si="1182"/>
        <v/>
      </c>
      <c r="CV771" s="63" t="str">
        <f t="shared" si="1245"/>
        <v/>
      </c>
      <c r="CW771" s="16" t="str">
        <f t="shared" si="1246"/>
        <v/>
      </c>
      <c r="CX771" s="16" t="str">
        <f t="shared" si="1247"/>
        <v/>
      </c>
      <c r="CY771" s="16" t="str">
        <f t="shared" si="1248"/>
        <v/>
      </c>
      <c r="CZ771" s="85" t="str">
        <f t="shared" si="1249"/>
        <v/>
      </c>
      <c r="DA771" s="16" t="str">
        <f t="shared" si="1250"/>
        <v/>
      </c>
      <c r="DB771" s="16" t="str">
        <f t="shared" si="1251"/>
        <v/>
      </c>
      <c r="DC771" s="28" t="str">
        <f>IF(CP771="","",$DC$1&amp;(INDEX(価格設定!D$1:XFD$3,ROW(価格設定!$D$3),MATCH($AW771,価格設定!D$1:XFD$1,1))*100)&amp;"%")</f>
        <v/>
      </c>
      <c r="DD771" s="28" t="str">
        <f>IF(CP771="","",$DD$1&amp;(INDEX(価格設定!D$1:XFD$3,ROW(価格設定!$D$2),MATCH($AW771,価格設定!D$1:XFD$1,1))*100)&amp;"%")</f>
        <v/>
      </c>
      <c r="DE771" s="29" t="str">
        <f t="shared" si="1252"/>
        <v/>
      </c>
      <c r="DG771" s="58" t="str">
        <f t="shared" si="1253"/>
        <v/>
      </c>
      <c r="DH771" s="58" t="str">
        <f t="shared" si="1254"/>
        <v/>
      </c>
      <c r="DI771" s="58" t="str">
        <f t="shared" si="1255"/>
        <v/>
      </c>
      <c r="DJ771" s="85" t="str">
        <f t="shared" si="1256"/>
        <v/>
      </c>
      <c r="DL771" s="58" t="str">
        <f>IF(COUNTIF(DG$3:DG$1048576,DG771)=COUNTIF($DG$3:$DG771,DG771),DG771,"")</f>
        <v/>
      </c>
      <c r="DM771" s="85" t="str">
        <f t="shared" si="1257"/>
        <v/>
      </c>
      <c r="DN771" s="85" t="str">
        <f t="shared" si="1183"/>
        <v/>
      </c>
      <c r="DO771" s="85" t="str">
        <f t="shared" si="1183"/>
        <v/>
      </c>
      <c r="DP771" s="303"/>
      <c r="DQ771" s="17" t="str">
        <f t="shared" si="1184"/>
        <v/>
      </c>
      <c r="DR771" s="17" t="str">
        <f t="shared" si="1185"/>
        <v/>
      </c>
      <c r="DS771" s="17" t="str">
        <f t="shared" si="1186"/>
        <v/>
      </c>
      <c r="DU771" s="16" t="str">
        <f t="shared" si="1258"/>
        <v/>
      </c>
      <c r="DV771" s="16" t="str">
        <f>IF(DU771="","",COUNT($DU$3:DU771))</f>
        <v/>
      </c>
      <c r="DW771" s="16" t="str">
        <f t="shared" si="1259"/>
        <v/>
      </c>
      <c r="DX771" s="16" t="str">
        <f t="shared" si="1260"/>
        <v/>
      </c>
      <c r="DY771" s="16" t="str">
        <f>IF(DZ771="","",COUNTIF(DZ$3:DZ771,DZ771))</f>
        <v/>
      </c>
      <c r="DZ771" s="16" t="str">
        <f t="shared" si="1261"/>
        <v/>
      </c>
      <c r="EA771" s="16" t="str">
        <f t="shared" si="1262"/>
        <v/>
      </c>
      <c r="EB771" s="16" t="str">
        <f t="shared" si="1263"/>
        <v/>
      </c>
      <c r="EC771" s="16" t="str">
        <f t="shared" si="1264"/>
        <v/>
      </c>
      <c r="ED771" s="16" t="str">
        <f t="shared" si="1265"/>
        <v/>
      </c>
      <c r="EE771" s="16" t="str">
        <f t="shared" si="1266"/>
        <v/>
      </c>
      <c r="EF771" s="16" t="str">
        <f t="shared" si="1267"/>
        <v/>
      </c>
      <c r="EG771" s="16" t="str">
        <f t="shared" si="1268"/>
        <v/>
      </c>
      <c r="EH771" s="16" t="str">
        <f t="shared" si="1269"/>
        <v/>
      </c>
      <c r="EI771" s="16" t="str">
        <f t="shared" si="1270"/>
        <v/>
      </c>
      <c r="EJ771" s="16" t="str">
        <f t="shared" si="1271"/>
        <v/>
      </c>
      <c r="EK771" s="16" t="str">
        <f t="shared" si="1272"/>
        <v/>
      </c>
      <c r="EL771" s="58" t="str">
        <f t="shared" si="1273"/>
        <v/>
      </c>
      <c r="EM771" s="58" t="str">
        <f>IF(OR($DZ771="",CR771=""),IF($EL771="","",$EL771),IF(OR(CR771="なし",CR771=0),領収書!$H$1,CR771))</f>
        <v/>
      </c>
      <c r="EN771" s="58" t="str">
        <f>IF(OR($DZ771="",CS771=""),IF($EL771="","",$EL771),IF(OR(CS771="なし",CS771=0),入力!$EN$1,CS771))</f>
        <v/>
      </c>
      <c r="EO771" s="63" t="str">
        <f t="shared" si="1274"/>
        <v/>
      </c>
      <c r="EP771" s="63" t="str">
        <f t="shared" si="1275"/>
        <v/>
      </c>
      <c r="ER771" s="16" t="str">
        <f>IF(AND(COUNTIF($ET$3:ET771,ET771)=1,ET771&lt;&gt;""),MAX($ER$3:ER770)+1,"")</f>
        <v/>
      </c>
      <c r="ES771" s="16" t="str">
        <f>IF(価格設定!B773="","",価格設定!B773)</f>
        <v/>
      </c>
      <c r="ET771" s="16" t="str">
        <f>IF(価格設定!C773="","",価格設定!C773)</f>
        <v/>
      </c>
      <c r="EV771" s="16" t="str">
        <f t="shared" si="1187"/>
        <v/>
      </c>
      <c r="EW771" s="16" t="str">
        <f t="shared" si="1276"/>
        <v/>
      </c>
    </row>
    <row r="772" spans="1:153" ht="30" customHeight="1" x14ac:dyDescent="0.2">
      <c r="A772" s="225"/>
      <c r="B772" s="212"/>
      <c r="C772" s="221"/>
      <c r="D772" s="164"/>
      <c r="E772" s="165"/>
      <c r="F772" s="166"/>
      <c r="G772" s="167"/>
      <c r="H772" s="179"/>
      <c r="I772" s="306"/>
      <c r="J772" s="169"/>
      <c r="K772" s="179"/>
      <c r="L772" s="186"/>
      <c r="M772" s="186"/>
      <c r="N772" s="168"/>
      <c r="O772" s="170"/>
      <c r="P772" s="212"/>
      <c r="Q772" s="179" t="str">
        <f>IFERROR(IF(H772="","",IFERROR(INDEX(価格設定!$B$5:$B$1048576,MATCH(H772,価格設定!$B$5:$B$1048576,0),0),INDEX(価格設定!$B$5:$B$1048576,MATCH("*"&amp;H772&amp;"*",価格設定!$B$5:$B$1048576,0),0))),H772)</f>
        <v/>
      </c>
      <c r="R772" s="250" t="str">
        <f>IFERROR(IF(Q772="",IF(K772="","",K772),IF(K772="",IF(INDEX(価格設定!$C$5:$C$1048576,MATCH(Q772,価格設定!$B$5:$B$1048576,0),0)=0,"",INDEX(価格設定!$C$5:$C$1048576,MATCH(Q772,価格設定!$B$5:$B$1048576,0),0)),IF(K772="なし","",K772))),"")</f>
        <v/>
      </c>
      <c r="S772" s="308" t="str">
        <f t="shared" si="1188"/>
        <v/>
      </c>
      <c r="T772" s="126" t="str">
        <f>IFERROR(IF(J772="",IF(INDEX(価格設定!$E$5:$R$1048576,MATCH($Q772,価格設定!B$5:B$1048576,0),MATCH($AW772,価格設定!E$1:X$1,1))=0,"",INDEX(価格設定!$E$5:$R$1048576,MATCH($Q772,価格設定!B$5:B$1048576,0),MATCH($AW772,価格設定!E$1:X$1,1))),J772),"")</f>
        <v/>
      </c>
      <c r="U772" s="126" t="str">
        <f t="shared" si="1189"/>
        <v/>
      </c>
      <c r="V772" s="132" t="str">
        <f t="shared" si="1190"/>
        <v/>
      </c>
      <c r="W772" s="127" t="str">
        <f>IFERROR(IF(OR(T772="",T772&lt;0),"",IFERROR(INDEX(価格設定!E$2:X$3,IF(AND(K772=$K$1,$K$1&lt;&gt;""),ROW(価格設定!$D$3)-1,MATCH(INDEX(価格設定!$D$5:$D$1048576,MATCH(Q772,価格設定!$B$5:$B$1048576,0),0),価格設定!$D$2:$D$3,0)),MATCH($AW772,価格設定!E$1:X$1,1)),INDEX(価格設定!E$2:X$2,0,MATCH($AW772,価格設定!E$1:X$1,1)))),"")</f>
        <v/>
      </c>
      <c r="X772" s="126" t="str">
        <f t="shared" ref="X772:X835" si="1277">IFERROR(IF(U772="","",ROUNDDOWN(U772*W772,0)),"")</f>
        <v/>
      </c>
      <c r="Y772" s="128" t="str">
        <f t="shared" si="1191"/>
        <v/>
      </c>
      <c r="Z772" s="126" t="str">
        <f t="shared" si="1192"/>
        <v/>
      </c>
      <c r="AA772" s="129" t="str">
        <f t="shared" si="1193"/>
        <v/>
      </c>
      <c r="AB772" s="126" t="str">
        <f t="shared" si="1194"/>
        <v/>
      </c>
      <c r="AC772" s="280" t="str">
        <f t="shared" si="1195"/>
        <v/>
      </c>
      <c r="AD772" s="15"/>
      <c r="AE772" s="204" t="str">
        <f>IF(AF772="","",COUNT($AF$3:AF772))</f>
        <v/>
      </c>
      <c r="AF772" s="206" t="str">
        <f t="shared" si="1196"/>
        <v/>
      </c>
      <c r="AG772" s="204" t="str">
        <f t="shared" si="1197"/>
        <v/>
      </c>
      <c r="AH772" s="204" t="str">
        <f t="shared" si="1198"/>
        <v/>
      </c>
      <c r="AI772" s="287"/>
      <c r="AJ772" s="15"/>
      <c r="AK772" s="138" t="str">
        <f t="shared" si="1199"/>
        <v/>
      </c>
      <c r="AL772" s="131" t="str">
        <f t="shared" si="1200"/>
        <v/>
      </c>
      <c r="AM772" s="131" t="str">
        <f t="shared" si="1201"/>
        <v/>
      </c>
      <c r="AN772" s="313" t="str">
        <f t="shared" si="1202"/>
        <v/>
      </c>
      <c r="AO772" s="316" t="str">
        <f t="shared" si="1203"/>
        <v/>
      </c>
      <c r="AP772" s="18"/>
      <c r="AQ772" s="3" t="str">
        <f>IF(F772="","",MAX($AQ$3:AQ771)+1)</f>
        <v/>
      </c>
      <c r="AR772" s="3" t="str">
        <f>IF(OR(AQ772="",BB772=""),"",MAX($AR$3:AR771)+1)</f>
        <v/>
      </c>
      <c r="AS772" s="3" t="str">
        <f>IF(CQ772="","",RANK(CQ772,CQ$3:CQ$1048576,1)+COUNTIF($CQ$3:CQ772,CQ772)-1)</f>
        <v/>
      </c>
      <c r="AT772" s="21" t="str">
        <f>IF(C772="",IF(OR(AND($H772&lt;&gt;"",C772=""),AND($F771=$F772,$AZ772&lt;&gt;""),COUNTA($H$3:$H$1048576,#REF!,$F$3:$F$1048576)&gt;COUNTA($H$3:$H772,#REF!,$F$3:$F772),$AZ772&lt;&gt;""),INDEX(AT$3:AT$1048576,MATCH(MAX($AQ$3:$AQ771),$AQ$3:$AQ$1048576,0),0),""),C772)</f>
        <v/>
      </c>
      <c r="AU772" s="21" t="str">
        <f>IF(D772="",IF(OR(AND($H772&lt;&gt;"",D772=""),AND($F771=$F772,$AZ772&lt;&gt;""),COUNTA($H$3:$H$1048576,#REF!,$F$3:$F$1048576)&gt;COUNTA($H$3:$H772,#REF!,$F$3:$F772),$AZ772&lt;&gt;""),INDEX(AU$3:AU$1048576,MATCH(MAX($AQ$3:$AQ771),$AQ$3:$AQ$1048576,0),0),""),D772)</f>
        <v/>
      </c>
      <c r="AV772" s="21" t="str">
        <f>IF(E772="",IF(OR(AND($H772&lt;&gt;"",E772=""),AND($F771=$F772,$AZ772&lt;&gt;""),COUNTA($H$3:$H$1048576,#REF!,$F$3:$F$1048576)&gt;COUNTA($H$3:$H772,#REF!,$F$3:$F772),$AZ772&lt;&gt;""),INDEX(AV$3:AV$1048576,MATCH(MAX($AQ$3:$AQ771),$AQ$3:$AQ$1048576,0),0),""),E772)</f>
        <v/>
      </c>
      <c r="AW772" s="24" t="str">
        <f t="shared" si="1204"/>
        <v/>
      </c>
      <c r="AX772" s="13" t="str">
        <f t="shared" si="1205"/>
        <v/>
      </c>
      <c r="AY772" s="4" t="str">
        <f t="shared" si="1206"/>
        <v/>
      </c>
      <c r="AZ772" s="4" t="str">
        <f>IF(AX772="",IF(OR(AND(H772&lt;&gt;"",F772=""),COUNTA($H$3:$H$1048576)&gt;COUNTA($H$3:$H772)),INDEX(AX$3:AX772,MATCH(MAX($AQ$3:AQ772),AQ$3:AQ772,0),0),""),AX772)</f>
        <v/>
      </c>
      <c r="BA772" s="4" t="str">
        <f>IF(AY772="",IF(AND(H772&lt;&gt;"",F772=""),INDEX(AY$3:AY772,MATCH(MAX($AQ$3:AQ772),AQ$3:AQ772,0),0),""),AY772)</f>
        <v/>
      </c>
      <c r="BB772" s="82" t="str">
        <f>IF(BC772="","",RANK(BC772,BC$3:BC$1048576,1)+COUNTIF($BC$3:BC772,BC772)-1)</f>
        <v/>
      </c>
      <c r="BC772" s="139" t="str">
        <f t="shared" si="1207"/>
        <v/>
      </c>
      <c r="BD772" s="46" t="str">
        <f t="shared" si="1208"/>
        <v/>
      </c>
      <c r="BE772" s="46" t="str">
        <f t="shared" si="1209"/>
        <v/>
      </c>
      <c r="BF772" s="46" t="str">
        <f t="shared" si="1210"/>
        <v/>
      </c>
      <c r="BG772" s="4" t="str">
        <f t="shared" si="1211"/>
        <v/>
      </c>
      <c r="BH772" s="180" t="str">
        <f t="shared" si="1212"/>
        <v/>
      </c>
      <c r="BI772" s="16" t="str">
        <f t="shared" si="1213"/>
        <v/>
      </c>
      <c r="BJ772" s="52" t="str">
        <f>IF(BI772="","",IF(W772="","",IF(AND(K772=$K$1,$K$1&lt;&gt;""),$BT$2,IFERROR(IF(INDEX(価格設定!$D$5:$D$1048576,MATCH(Q772,価格設定!$B$5:$B$1048576,0),0)=価格設定!$D$3,$BT$2,$BS$2),$BS$2))))</f>
        <v/>
      </c>
      <c r="BK772" s="16" t="str">
        <f>IF(BI772="","",IF(COUNTIF($BI$3:BI772,BI772)=1,1,IF(AND(BI771=BI772,BH772=""),BK771,COUNTIF($BH$3:BH772,BH772))))</f>
        <v/>
      </c>
      <c r="BL772" s="52" t="str">
        <f t="shared" si="1214"/>
        <v/>
      </c>
      <c r="BM772" s="52" t="str">
        <f t="shared" si="1215"/>
        <v/>
      </c>
      <c r="BN772" s="119" t="str">
        <f t="shared" si="1216"/>
        <v/>
      </c>
      <c r="BO772" s="119" t="str">
        <f t="shared" si="1217"/>
        <v/>
      </c>
      <c r="BP772" s="17" t="str">
        <f t="shared" si="1218"/>
        <v/>
      </c>
      <c r="BQ772" s="17" t="str">
        <f t="shared" si="1219"/>
        <v/>
      </c>
      <c r="BR772" s="17" t="str">
        <f>IF(OR(BP772="",COUNTIF($BO$3:BO772,BO772)&lt;&gt;1),"",SUMIF(BO$3:BO$1048576,BO772,BP$3:BP$1048576))</f>
        <v/>
      </c>
      <c r="BS772" s="17" t="str">
        <f t="shared" si="1220"/>
        <v/>
      </c>
      <c r="BT772" s="17" t="str">
        <f t="shared" si="1221"/>
        <v/>
      </c>
      <c r="BU772" s="17" t="str">
        <f t="shared" si="1222"/>
        <v/>
      </c>
      <c r="BV772" s="24" t="str">
        <f t="shared" si="1223"/>
        <v/>
      </c>
      <c r="BW772" s="24" t="str">
        <f t="shared" si="1224"/>
        <v/>
      </c>
      <c r="BX772" s="24" t="str">
        <f t="shared" si="1225"/>
        <v/>
      </c>
      <c r="BY772" s="26" t="str">
        <f t="shared" si="1226"/>
        <v/>
      </c>
      <c r="BZ772" s="26" t="str">
        <f t="shared" si="1227"/>
        <v/>
      </c>
      <c r="CA772" s="26" t="str">
        <f t="shared" si="1228"/>
        <v/>
      </c>
      <c r="CB772" s="66" t="str">
        <f t="shared" si="1229"/>
        <v/>
      </c>
      <c r="CC772" s="65" t="str">
        <f t="shared" si="1230"/>
        <v/>
      </c>
      <c r="CD772" s="26" t="str">
        <f t="shared" si="1231"/>
        <v/>
      </c>
      <c r="CE772" s="26" t="str">
        <f t="shared" si="1232"/>
        <v/>
      </c>
      <c r="CF772" s="193" t="str">
        <f t="shared" si="1233"/>
        <v/>
      </c>
      <c r="CG772" s="193" t="str">
        <f t="shared" si="1234"/>
        <v/>
      </c>
      <c r="CH772" s="26" t="str">
        <f t="shared" si="1235"/>
        <v/>
      </c>
      <c r="CI772" s="26" t="str">
        <f t="shared" si="1236"/>
        <v/>
      </c>
      <c r="CJ772" s="65" t="str">
        <f t="shared" si="1237"/>
        <v/>
      </c>
      <c r="CK772" s="65" t="str">
        <f t="shared" si="1238"/>
        <v/>
      </c>
      <c r="CL772" s="64" t="str">
        <f t="shared" si="1239"/>
        <v/>
      </c>
      <c r="CM772" s="64" t="str">
        <f t="shared" si="1240"/>
        <v/>
      </c>
      <c r="CN772" s="65" t="str">
        <f t="shared" si="1241"/>
        <v/>
      </c>
      <c r="CP772" s="63" t="str">
        <f>IF(BH772="","",MAX($CP$3:CP771)+1)</f>
        <v/>
      </c>
      <c r="CQ772" s="24" t="str">
        <f t="shared" si="1242"/>
        <v/>
      </c>
      <c r="CR772" s="24" t="str">
        <f t="shared" si="1243"/>
        <v/>
      </c>
      <c r="CS772" s="24" t="str">
        <f t="shared" si="1244"/>
        <v/>
      </c>
      <c r="CT772" s="58" t="str">
        <f>IF(BO772="","",COUNTIF($BO$3:BO772,BO772)&amp;"@"&amp;BO772)</f>
        <v/>
      </c>
      <c r="CU772" s="16" t="str">
        <f t="shared" ref="CU772:CU835" si="1278">IF(BX772="","",IF($CV$1="無",BX772,BX772&amp;" "&amp;IF(OR(BX772=R772,R772=""),"","("&amp;R772&amp;")")))</f>
        <v/>
      </c>
      <c r="CV772" s="63" t="str">
        <f t="shared" si="1245"/>
        <v/>
      </c>
      <c r="CW772" s="16" t="str">
        <f t="shared" si="1246"/>
        <v/>
      </c>
      <c r="CX772" s="16" t="str">
        <f t="shared" si="1247"/>
        <v/>
      </c>
      <c r="CY772" s="16" t="str">
        <f t="shared" si="1248"/>
        <v/>
      </c>
      <c r="CZ772" s="85" t="str">
        <f t="shared" si="1249"/>
        <v/>
      </c>
      <c r="DA772" s="16" t="str">
        <f t="shared" si="1250"/>
        <v/>
      </c>
      <c r="DB772" s="16" t="str">
        <f t="shared" si="1251"/>
        <v/>
      </c>
      <c r="DC772" s="28" t="str">
        <f>IF(CP772="","",$DC$1&amp;(INDEX(価格設定!D$1:XFD$3,ROW(価格設定!$D$3),MATCH($AW772,価格設定!D$1:XFD$1,1))*100)&amp;"%")</f>
        <v/>
      </c>
      <c r="DD772" s="28" t="str">
        <f>IF(CP772="","",$DD$1&amp;(INDEX(価格設定!D$1:XFD$3,ROW(価格設定!$D$2),MATCH($AW772,価格設定!D$1:XFD$1,1))*100)&amp;"%")</f>
        <v/>
      </c>
      <c r="DE772" s="29" t="str">
        <f t="shared" si="1252"/>
        <v/>
      </c>
      <c r="DG772" s="58" t="str">
        <f t="shared" si="1253"/>
        <v/>
      </c>
      <c r="DH772" s="58" t="str">
        <f t="shared" si="1254"/>
        <v/>
      </c>
      <c r="DI772" s="58" t="str">
        <f t="shared" si="1255"/>
        <v/>
      </c>
      <c r="DJ772" s="85" t="str">
        <f t="shared" si="1256"/>
        <v/>
      </c>
      <c r="DL772" s="58" t="str">
        <f>IF(COUNTIF(DG$3:DG$1048576,DG772)=COUNTIF($DG$3:$DG772,DG772),DG772,"")</f>
        <v/>
      </c>
      <c r="DM772" s="85" t="str">
        <f t="shared" si="1257"/>
        <v/>
      </c>
      <c r="DN772" s="85" t="str">
        <f t="shared" ref="DN772:DO835" si="1279">IF($DL772="","",SUMIF($DI$3:$DI$1048576,$DL772&amp;DN$2,$DJ$3:$DJ$1048576))</f>
        <v/>
      </c>
      <c r="DO772" s="85" t="str">
        <f t="shared" si="1279"/>
        <v/>
      </c>
      <c r="DP772" s="303"/>
      <c r="DQ772" s="17" t="str">
        <f t="shared" ref="DQ772:DQ835" si="1280">IF($DL772="","",SUMIF($DG$3:$DG$1048576,$DL772,$CX$3:$CX$1048576))</f>
        <v/>
      </c>
      <c r="DR772" s="17" t="str">
        <f t="shared" ref="DR772:DR835" si="1281">IF($DL772="","",SUMIF($DG$3:$DG$1048576,$DL772,$DB$3:$DB$1048576))</f>
        <v/>
      </c>
      <c r="DS772" s="17" t="str">
        <f t="shared" ref="DS772:DS835" si="1282">IF($DL772="","",SUMIF($DG$3:$DG$1048576,$DL772,$DA$3:$DA$1048576))</f>
        <v/>
      </c>
      <c r="DU772" s="16" t="str">
        <f t="shared" si="1258"/>
        <v/>
      </c>
      <c r="DV772" s="16" t="str">
        <f>IF(DU772="","",COUNT($DU$3:DU772))</f>
        <v/>
      </c>
      <c r="DW772" s="16" t="str">
        <f t="shared" si="1259"/>
        <v/>
      </c>
      <c r="DX772" s="16" t="str">
        <f t="shared" si="1260"/>
        <v/>
      </c>
      <c r="DY772" s="16" t="str">
        <f>IF(DZ772="","",COUNTIF(DZ$3:DZ772,DZ772))</f>
        <v/>
      </c>
      <c r="DZ772" s="16" t="str">
        <f t="shared" si="1261"/>
        <v/>
      </c>
      <c r="EA772" s="16" t="str">
        <f t="shared" si="1262"/>
        <v/>
      </c>
      <c r="EB772" s="16" t="str">
        <f t="shared" si="1263"/>
        <v/>
      </c>
      <c r="EC772" s="16" t="str">
        <f t="shared" si="1264"/>
        <v/>
      </c>
      <c r="ED772" s="16" t="str">
        <f t="shared" si="1265"/>
        <v/>
      </c>
      <c r="EE772" s="16" t="str">
        <f t="shared" si="1266"/>
        <v/>
      </c>
      <c r="EF772" s="16" t="str">
        <f t="shared" si="1267"/>
        <v/>
      </c>
      <c r="EG772" s="16" t="str">
        <f t="shared" si="1268"/>
        <v/>
      </c>
      <c r="EH772" s="16" t="str">
        <f t="shared" si="1269"/>
        <v/>
      </c>
      <c r="EI772" s="16" t="str">
        <f t="shared" si="1270"/>
        <v/>
      </c>
      <c r="EJ772" s="16" t="str">
        <f t="shared" si="1271"/>
        <v/>
      </c>
      <c r="EK772" s="16" t="str">
        <f t="shared" si="1272"/>
        <v/>
      </c>
      <c r="EL772" s="58" t="str">
        <f t="shared" si="1273"/>
        <v/>
      </c>
      <c r="EM772" s="58" t="str">
        <f>IF(OR($DZ772="",CR772=""),IF($EL772="","",$EL772),IF(OR(CR772="なし",CR772=0),領収書!$H$1,CR772))</f>
        <v/>
      </c>
      <c r="EN772" s="58" t="str">
        <f>IF(OR($DZ772="",CS772=""),IF($EL772="","",$EL772),IF(OR(CS772="なし",CS772=0),入力!$EN$1,CS772))</f>
        <v/>
      </c>
      <c r="EO772" s="63" t="str">
        <f t="shared" si="1274"/>
        <v/>
      </c>
      <c r="EP772" s="63" t="str">
        <f t="shared" si="1275"/>
        <v/>
      </c>
      <c r="ER772" s="16" t="str">
        <f>IF(AND(COUNTIF($ET$3:ET772,ET772)=1,ET772&lt;&gt;""),MAX($ER$3:ER771)+1,"")</f>
        <v/>
      </c>
      <c r="ES772" s="16" t="str">
        <f>IF(価格設定!B774="","",価格設定!B774)</f>
        <v/>
      </c>
      <c r="ET772" s="16" t="str">
        <f>IF(価格設定!C774="","",価格設定!C774)</f>
        <v/>
      </c>
      <c r="EV772" s="16" t="str">
        <f t="shared" ref="EV772:EV835" si="1283">IF((ROW(EV772)-ROW($EV$2))&lt;=$EV$2,ROW(EV772)-ROW($EV$2),"")</f>
        <v/>
      </c>
      <c r="EW772" s="16" t="str">
        <f t="shared" si="1276"/>
        <v/>
      </c>
    </row>
    <row r="773" spans="1:153" ht="30" customHeight="1" x14ac:dyDescent="0.2">
      <c r="A773" s="225"/>
      <c r="B773" s="212"/>
      <c r="C773" s="221"/>
      <c r="D773" s="164"/>
      <c r="E773" s="165"/>
      <c r="F773" s="166"/>
      <c r="G773" s="167"/>
      <c r="H773" s="179"/>
      <c r="I773" s="306"/>
      <c r="J773" s="169"/>
      <c r="K773" s="179"/>
      <c r="L773" s="186"/>
      <c r="M773" s="186"/>
      <c r="N773" s="168"/>
      <c r="O773" s="170"/>
      <c r="P773" s="212"/>
      <c r="Q773" s="179" t="str">
        <f>IFERROR(IF(H773="","",IFERROR(INDEX(価格設定!$B$5:$B$1048576,MATCH(H773,価格設定!$B$5:$B$1048576,0),0),INDEX(価格設定!$B$5:$B$1048576,MATCH("*"&amp;H773&amp;"*",価格設定!$B$5:$B$1048576,0),0))),H773)</f>
        <v/>
      </c>
      <c r="R773" s="250" t="str">
        <f>IFERROR(IF(Q773="",IF(K773="","",K773),IF(K773="",IF(INDEX(価格設定!$C$5:$C$1048576,MATCH(Q773,価格設定!$B$5:$B$1048576,0),0)=0,"",INDEX(価格設定!$C$5:$C$1048576,MATCH(Q773,価格設定!$B$5:$B$1048576,0),0)),IF(K773="なし","",K773))),"")</f>
        <v/>
      </c>
      <c r="S773" s="308" t="str">
        <f t="shared" si="1188"/>
        <v/>
      </c>
      <c r="T773" s="126" t="str">
        <f>IFERROR(IF(J773="",IF(INDEX(価格設定!$E$5:$R$1048576,MATCH($Q773,価格設定!B$5:B$1048576,0),MATCH($AW773,価格設定!E$1:X$1,1))=0,"",INDEX(価格設定!$E$5:$R$1048576,MATCH($Q773,価格設定!B$5:B$1048576,0),MATCH($AW773,価格設定!E$1:X$1,1))),J773),"")</f>
        <v/>
      </c>
      <c r="U773" s="126" t="str">
        <f t="shared" si="1189"/>
        <v/>
      </c>
      <c r="V773" s="132" t="str">
        <f t="shared" si="1190"/>
        <v/>
      </c>
      <c r="W773" s="127" t="str">
        <f>IFERROR(IF(OR(T773="",T773&lt;0),"",IFERROR(INDEX(価格設定!E$2:X$3,IF(AND(K773=$K$1,$K$1&lt;&gt;""),ROW(価格設定!$D$3)-1,MATCH(INDEX(価格設定!$D$5:$D$1048576,MATCH(Q773,価格設定!$B$5:$B$1048576,0),0),価格設定!$D$2:$D$3,0)),MATCH($AW773,価格設定!E$1:X$1,1)),INDEX(価格設定!E$2:X$2,0,MATCH($AW773,価格設定!E$1:X$1,1)))),"")</f>
        <v/>
      </c>
      <c r="X773" s="126" t="str">
        <f t="shared" si="1277"/>
        <v/>
      </c>
      <c r="Y773" s="128" t="str">
        <f t="shared" si="1191"/>
        <v/>
      </c>
      <c r="Z773" s="126" t="str">
        <f t="shared" si="1192"/>
        <v/>
      </c>
      <c r="AA773" s="129" t="str">
        <f t="shared" si="1193"/>
        <v/>
      </c>
      <c r="AB773" s="126" t="str">
        <f t="shared" si="1194"/>
        <v/>
      </c>
      <c r="AC773" s="280" t="str">
        <f t="shared" si="1195"/>
        <v/>
      </c>
      <c r="AD773" s="15"/>
      <c r="AE773" s="204" t="str">
        <f>IF(AF773="","",COUNT($AF$3:AF773))</f>
        <v/>
      </c>
      <c r="AF773" s="206" t="str">
        <f t="shared" si="1196"/>
        <v/>
      </c>
      <c r="AG773" s="204" t="str">
        <f t="shared" si="1197"/>
        <v/>
      </c>
      <c r="AH773" s="204" t="str">
        <f t="shared" si="1198"/>
        <v/>
      </c>
      <c r="AI773" s="287"/>
      <c r="AJ773" s="15"/>
      <c r="AK773" s="138" t="str">
        <f t="shared" si="1199"/>
        <v/>
      </c>
      <c r="AL773" s="131" t="str">
        <f t="shared" si="1200"/>
        <v/>
      </c>
      <c r="AM773" s="131" t="str">
        <f t="shared" si="1201"/>
        <v/>
      </c>
      <c r="AN773" s="313" t="str">
        <f t="shared" si="1202"/>
        <v/>
      </c>
      <c r="AO773" s="316" t="str">
        <f t="shared" si="1203"/>
        <v/>
      </c>
      <c r="AP773" s="18"/>
      <c r="AQ773" s="3" t="str">
        <f>IF(F773="","",MAX($AQ$3:AQ772)+1)</f>
        <v/>
      </c>
      <c r="AR773" s="3" t="str">
        <f>IF(OR(AQ773="",BB773=""),"",MAX($AR$3:AR772)+1)</f>
        <v/>
      </c>
      <c r="AS773" s="3" t="str">
        <f>IF(CQ773="","",RANK(CQ773,CQ$3:CQ$1048576,1)+COUNTIF($CQ$3:CQ773,CQ773)-1)</f>
        <v/>
      </c>
      <c r="AT773" s="21" t="str">
        <f>IF(C773="",IF(OR(AND($H773&lt;&gt;"",C773=""),AND($F772=$F773,$AZ773&lt;&gt;""),COUNTA($H$3:$H$1048576,#REF!,$F$3:$F$1048576)&gt;COUNTA($H$3:$H773,#REF!,$F$3:$F773),$AZ773&lt;&gt;""),INDEX(AT$3:AT$1048576,MATCH(MAX($AQ$3:$AQ772),$AQ$3:$AQ$1048576,0),0),""),C773)</f>
        <v/>
      </c>
      <c r="AU773" s="21" t="str">
        <f>IF(D773="",IF(OR(AND($H773&lt;&gt;"",D773=""),AND($F772=$F773,$AZ773&lt;&gt;""),COUNTA($H$3:$H$1048576,#REF!,$F$3:$F$1048576)&gt;COUNTA($H$3:$H773,#REF!,$F$3:$F773),$AZ773&lt;&gt;""),INDEX(AU$3:AU$1048576,MATCH(MAX($AQ$3:$AQ772),$AQ$3:$AQ$1048576,0),0),""),D773)</f>
        <v/>
      </c>
      <c r="AV773" s="21" t="str">
        <f>IF(E773="",IF(OR(AND($H773&lt;&gt;"",E773=""),AND($F772=$F773,$AZ773&lt;&gt;""),COUNTA($H$3:$H$1048576,#REF!,$F$3:$F$1048576)&gt;COUNTA($H$3:$H773,#REF!,$F$3:$F773),$AZ773&lt;&gt;""),INDEX(AV$3:AV$1048576,MATCH(MAX($AQ$3:$AQ772),$AQ$3:$AQ$1048576,0),0),""),E773)</f>
        <v/>
      </c>
      <c r="AW773" s="24" t="str">
        <f t="shared" si="1204"/>
        <v/>
      </c>
      <c r="AX773" s="13" t="str">
        <f t="shared" si="1205"/>
        <v/>
      </c>
      <c r="AY773" s="4" t="str">
        <f t="shared" si="1206"/>
        <v/>
      </c>
      <c r="AZ773" s="4" t="str">
        <f>IF(AX773="",IF(OR(AND(H773&lt;&gt;"",F773=""),COUNTA($H$3:$H$1048576)&gt;COUNTA($H$3:$H773)),INDEX(AX$3:AX773,MATCH(MAX($AQ$3:AQ773),AQ$3:AQ773,0),0),""),AX773)</f>
        <v/>
      </c>
      <c r="BA773" s="4" t="str">
        <f>IF(AY773="",IF(AND(H773&lt;&gt;"",F773=""),INDEX(AY$3:AY773,MATCH(MAX($AQ$3:AQ773),AQ$3:AQ773,0),0),""),AY773)</f>
        <v/>
      </c>
      <c r="BB773" s="82" t="str">
        <f>IF(BC773="","",RANK(BC773,BC$3:BC$1048576,1)+COUNTIF($BC$3:BC773,BC773)-1)</f>
        <v/>
      </c>
      <c r="BC773" s="139" t="str">
        <f t="shared" si="1207"/>
        <v/>
      </c>
      <c r="BD773" s="46" t="str">
        <f t="shared" si="1208"/>
        <v/>
      </c>
      <c r="BE773" s="46" t="str">
        <f t="shared" si="1209"/>
        <v/>
      </c>
      <c r="BF773" s="46" t="str">
        <f t="shared" si="1210"/>
        <v/>
      </c>
      <c r="BG773" s="4" t="str">
        <f t="shared" si="1211"/>
        <v/>
      </c>
      <c r="BH773" s="180" t="str">
        <f t="shared" si="1212"/>
        <v/>
      </c>
      <c r="BI773" s="16" t="str">
        <f t="shared" si="1213"/>
        <v/>
      </c>
      <c r="BJ773" s="52" t="str">
        <f>IF(BI773="","",IF(W773="","",IF(AND(K773=$K$1,$K$1&lt;&gt;""),$BT$2,IFERROR(IF(INDEX(価格設定!$D$5:$D$1048576,MATCH(Q773,価格設定!$B$5:$B$1048576,0),0)=価格設定!$D$3,$BT$2,$BS$2),$BS$2))))</f>
        <v/>
      </c>
      <c r="BK773" s="16" t="str">
        <f>IF(BI773="","",IF(COUNTIF($BI$3:BI773,BI773)=1,1,IF(AND(BI772=BI773,BH773=""),BK772,COUNTIF($BH$3:BH773,BH773))))</f>
        <v/>
      </c>
      <c r="BL773" s="52" t="str">
        <f t="shared" si="1214"/>
        <v/>
      </c>
      <c r="BM773" s="52" t="str">
        <f t="shared" si="1215"/>
        <v/>
      </c>
      <c r="BN773" s="119" t="str">
        <f t="shared" si="1216"/>
        <v/>
      </c>
      <c r="BO773" s="119" t="str">
        <f t="shared" si="1217"/>
        <v/>
      </c>
      <c r="BP773" s="17" t="str">
        <f t="shared" si="1218"/>
        <v/>
      </c>
      <c r="BQ773" s="17" t="str">
        <f t="shared" si="1219"/>
        <v/>
      </c>
      <c r="BR773" s="17" t="str">
        <f>IF(OR(BP773="",COUNTIF($BO$3:BO773,BO773)&lt;&gt;1),"",SUMIF(BO$3:BO$1048576,BO773,BP$3:BP$1048576))</f>
        <v/>
      </c>
      <c r="BS773" s="17" t="str">
        <f t="shared" si="1220"/>
        <v/>
      </c>
      <c r="BT773" s="17" t="str">
        <f t="shared" si="1221"/>
        <v/>
      </c>
      <c r="BU773" s="17" t="str">
        <f t="shared" si="1222"/>
        <v/>
      </c>
      <c r="BV773" s="24" t="str">
        <f t="shared" si="1223"/>
        <v/>
      </c>
      <c r="BW773" s="24" t="str">
        <f t="shared" si="1224"/>
        <v/>
      </c>
      <c r="BX773" s="24" t="str">
        <f t="shared" si="1225"/>
        <v/>
      </c>
      <c r="BY773" s="26" t="str">
        <f t="shared" si="1226"/>
        <v/>
      </c>
      <c r="BZ773" s="26" t="str">
        <f t="shared" si="1227"/>
        <v/>
      </c>
      <c r="CA773" s="26" t="str">
        <f t="shared" si="1228"/>
        <v/>
      </c>
      <c r="CB773" s="66" t="str">
        <f t="shared" si="1229"/>
        <v/>
      </c>
      <c r="CC773" s="65" t="str">
        <f t="shared" si="1230"/>
        <v/>
      </c>
      <c r="CD773" s="26" t="str">
        <f t="shared" si="1231"/>
        <v/>
      </c>
      <c r="CE773" s="26" t="str">
        <f t="shared" si="1232"/>
        <v/>
      </c>
      <c r="CF773" s="193" t="str">
        <f t="shared" si="1233"/>
        <v/>
      </c>
      <c r="CG773" s="193" t="str">
        <f t="shared" si="1234"/>
        <v/>
      </c>
      <c r="CH773" s="26" t="str">
        <f t="shared" si="1235"/>
        <v/>
      </c>
      <c r="CI773" s="26" t="str">
        <f t="shared" si="1236"/>
        <v/>
      </c>
      <c r="CJ773" s="65" t="str">
        <f t="shared" si="1237"/>
        <v/>
      </c>
      <c r="CK773" s="65" t="str">
        <f t="shared" si="1238"/>
        <v/>
      </c>
      <c r="CL773" s="64" t="str">
        <f t="shared" si="1239"/>
        <v/>
      </c>
      <c r="CM773" s="64" t="str">
        <f t="shared" si="1240"/>
        <v/>
      </c>
      <c r="CN773" s="65" t="str">
        <f t="shared" si="1241"/>
        <v/>
      </c>
      <c r="CP773" s="63" t="str">
        <f>IF(BH773="","",MAX($CP$3:CP772)+1)</f>
        <v/>
      </c>
      <c r="CQ773" s="24" t="str">
        <f t="shared" si="1242"/>
        <v/>
      </c>
      <c r="CR773" s="24" t="str">
        <f t="shared" si="1243"/>
        <v/>
      </c>
      <c r="CS773" s="24" t="str">
        <f t="shared" si="1244"/>
        <v/>
      </c>
      <c r="CT773" s="58" t="str">
        <f>IF(BO773="","",COUNTIF($BO$3:BO773,BO773)&amp;"@"&amp;BO773)</f>
        <v/>
      </c>
      <c r="CU773" s="16" t="str">
        <f t="shared" si="1278"/>
        <v/>
      </c>
      <c r="CV773" s="63" t="str">
        <f t="shared" si="1245"/>
        <v/>
      </c>
      <c r="CW773" s="16" t="str">
        <f t="shared" si="1246"/>
        <v/>
      </c>
      <c r="CX773" s="16" t="str">
        <f t="shared" si="1247"/>
        <v/>
      </c>
      <c r="CY773" s="16" t="str">
        <f t="shared" si="1248"/>
        <v/>
      </c>
      <c r="CZ773" s="85" t="str">
        <f t="shared" si="1249"/>
        <v/>
      </c>
      <c r="DA773" s="16" t="str">
        <f t="shared" si="1250"/>
        <v/>
      </c>
      <c r="DB773" s="16" t="str">
        <f t="shared" si="1251"/>
        <v/>
      </c>
      <c r="DC773" s="28" t="str">
        <f>IF(CP773="","",$DC$1&amp;(INDEX(価格設定!D$1:XFD$3,ROW(価格設定!$D$3),MATCH($AW773,価格設定!D$1:XFD$1,1))*100)&amp;"%")</f>
        <v/>
      </c>
      <c r="DD773" s="28" t="str">
        <f>IF(CP773="","",$DD$1&amp;(INDEX(価格設定!D$1:XFD$3,ROW(価格設定!$D$2),MATCH($AW773,価格設定!D$1:XFD$1,1))*100)&amp;"%")</f>
        <v/>
      </c>
      <c r="DE773" s="29" t="str">
        <f t="shared" si="1252"/>
        <v/>
      </c>
      <c r="DG773" s="58" t="str">
        <f t="shared" si="1253"/>
        <v/>
      </c>
      <c r="DH773" s="58" t="str">
        <f t="shared" si="1254"/>
        <v/>
      </c>
      <c r="DI773" s="58" t="str">
        <f t="shared" si="1255"/>
        <v/>
      </c>
      <c r="DJ773" s="85" t="str">
        <f t="shared" si="1256"/>
        <v/>
      </c>
      <c r="DL773" s="58" t="str">
        <f>IF(COUNTIF(DG$3:DG$1048576,DG773)=COUNTIF($DG$3:$DG773,DG773),DG773,"")</f>
        <v/>
      </c>
      <c r="DM773" s="85" t="str">
        <f t="shared" si="1257"/>
        <v/>
      </c>
      <c r="DN773" s="85" t="str">
        <f t="shared" si="1279"/>
        <v/>
      </c>
      <c r="DO773" s="85" t="str">
        <f t="shared" si="1279"/>
        <v/>
      </c>
      <c r="DP773" s="303"/>
      <c r="DQ773" s="17" t="str">
        <f t="shared" si="1280"/>
        <v/>
      </c>
      <c r="DR773" s="17" t="str">
        <f t="shared" si="1281"/>
        <v/>
      </c>
      <c r="DS773" s="17" t="str">
        <f t="shared" si="1282"/>
        <v/>
      </c>
      <c r="DU773" s="16" t="str">
        <f t="shared" si="1258"/>
        <v/>
      </c>
      <c r="DV773" s="16" t="str">
        <f>IF(DU773="","",COUNT($DU$3:DU773))</f>
        <v/>
      </c>
      <c r="DW773" s="16" t="str">
        <f t="shared" si="1259"/>
        <v/>
      </c>
      <c r="DX773" s="16" t="str">
        <f t="shared" si="1260"/>
        <v/>
      </c>
      <c r="DY773" s="16" t="str">
        <f>IF(DZ773="","",COUNTIF(DZ$3:DZ773,DZ773))</f>
        <v/>
      </c>
      <c r="DZ773" s="16" t="str">
        <f t="shared" si="1261"/>
        <v/>
      </c>
      <c r="EA773" s="16" t="str">
        <f t="shared" si="1262"/>
        <v/>
      </c>
      <c r="EB773" s="16" t="str">
        <f t="shared" si="1263"/>
        <v/>
      </c>
      <c r="EC773" s="16" t="str">
        <f t="shared" si="1264"/>
        <v/>
      </c>
      <c r="ED773" s="16" t="str">
        <f t="shared" si="1265"/>
        <v/>
      </c>
      <c r="EE773" s="16" t="str">
        <f t="shared" si="1266"/>
        <v/>
      </c>
      <c r="EF773" s="16" t="str">
        <f t="shared" si="1267"/>
        <v/>
      </c>
      <c r="EG773" s="16" t="str">
        <f t="shared" si="1268"/>
        <v/>
      </c>
      <c r="EH773" s="16" t="str">
        <f t="shared" si="1269"/>
        <v/>
      </c>
      <c r="EI773" s="16" t="str">
        <f t="shared" si="1270"/>
        <v/>
      </c>
      <c r="EJ773" s="16" t="str">
        <f t="shared" si="1271"/>
        <v/>
      </c>
      <c r="EK773" s="16" t="str">
        <f t="shared" si="1272"/>
        <v/>
      </c>
      <c r="EL773" s="58" t="str">
        <f t="shared" si="1273"/>
        <v/>
      </c>
      <c r="EM773" s="58" t="str">
        <f>IF(OR($DZ773="",CR773=""),IF($EL773="","",$EL773),IF(OR(CR773="なし",CR773=0),領収書!$H$1,CR773))</f>
        <v/>
      </c>
      <c r="EN773" s="58" t="str">
        <f>IF(OR($DZ773="",CS773=""),IF($EL773="","",$EL773),IF(OR(CS773="なし",CS773=0),入力!$EN$1,CS773))</f>
        <v/>
      </c>
      <c r="EO773" s="63" t="str">
        <f t="shared" si="1274"/>
        <v/>
      </c>
      <c r="EP773" s="63" t="str">
        <f t="shared" si="1275"/>
        <v/>
      </c>
      <c r="ER773" s="16" t="str">
        <f>IF(AND(COUNTIF($ET$3:ET773,ET773)=1,ET773&lt;&gt;""),MAX($ER$3:ER772)+1,"")</f>
        <v/>
      </c>
      <c r="ES773" s="16" t="str">
        <f>IF(価格設定!B775="","",価格設定!B775)</f>
        <v/>
      </c>
      <c r="ET773" s="16" t="str">
        <f>IF(価格設定!C775="","",価格設定!C775)</f>
        <v/>
      </c>
      <c r="EV773" s="16" t="str">
        <f t="shared" si="1283"/>
        <v/>
      </c>
      <c r="EW773" s="16" t="str">
        <f t="shared" si="1276"/>
        <v/>
      </c>
    </row>
    <row r="774" spans="1:153" ht="30" customHeight="1" x14ac:dyDescent="0.2">
      <c r="A774" s="225"/>
      <c r="B774" s="212"/>
      <c r="C774" s="221"/>
      <c r="D774" s="164"/>
      <c r="E774" s="165"/>
      <c r="F774" s="166"/>
      <c r="G774" s="167"/>
      <c r="H774" s="179"/>
      <c r="I774" s="306"/>
      <c r="J774" s="169"/>
      <c r="K774" s="179"/>
      <c r="L774" s="186"/>
      <c r="M774" s="186"/>
      <c r="N774" s="168"/>
      <c r="O774" s="170"/>
      <c r="P774" s="212"/>
      <c r="Q774" s="179" t="str">
        <f>IFERROR(IF(H774="","",IFERROR(INDEX(価格設定!$B$5:$B$1048576,MATCH(H774,価格設定!$B$5:$B$1048576,0),0),INDEX(価格設定!$B$5:$B$1048576,MATCH("*"&amp;H774&amp;"*",価格設定!$B$5:$B$1048576,0),0))),H774)</f>
        <v/>
      </c>
      <c r="R774" s="250" t="str">
        <f>IFERROR(IF(Q774="",IF(K774="","",K774),IF(K774="",IF(INDEX(価格設定!$C$5:$C$1048576,MATCH(Q774,価格設定!$B$5:$B$1048576,0),0)=0,"",INDEX(価格設定!$C$5:$C$1048576,MATCH(Q774,価格設定!$B$5:$B$1048576,0),0)),IF(K774="なし","",K774))),"")</f>
        <v/>
      </c>
      <c r="S774" s="308" t="str">
        <f t="shared" si="1188"/>
        <v/>
      </c>
      <c r="T774" s="126" t="str">
        <f>IFERROR(IF(J774="",IF(INDEX(価格設定!$E$5:$R$1048576,MATCH($Q774,価格設定!B$5:B$1048576,0),MATCH($AW774,価格設定!E$1:X$1,1))=0,"",INDEX(価格設定!$E$5:$R$1048576,MATCH($Q774,価格設定!B$5:B$1048576,0),MATCH($AW774,価格設定!E$1:X$1,1))),J774),"")</f>
        <v/>
      </c>
      <c r="U774" s="126" t="str">
        <f t="shared" si="1189"/>
        <v/>
      </c>
      <c r="V774" s="132" t="str">
        <f t="shared" si="1190"/>
        <v/>
      </c>
      <c r="W774" s="127" t="str">
        <f>IFERROR(IF(OR(T774="",T774&lt;0),"",IFERROR(INDEX(価格設定!E$2:X$3,IF(AND(K774=$K$1,$K$1&lt;&gt;""),ROW(価格設定!$D$3)-1,MATCH(INDEX(価格設定!$D$5:$D$1048576,MATCH(Q774,価格設定!$B$5:$B$1048576,0),0),価格設定!$D$2:$D$3,0)),MATCH($AW774,価格設定!E$1:X$1,1)),INDEX(価格設定!E$2:X$2,0,MATCH($AW774,価格設定!E$1:X$1,1)))),"")</f>
        <v/>
      </c>
      <c r="X774" s="126" t="str">
        <f t="shared" si="1277"/>
        <v/>
      </c>
      <c r="Y774" s="128" t="str">
        <f t="shared" si="1191"/>
        <v/>
      </c>
      <c r="Z774" s="126" t="str">
        <f t="shared" si="1192"/>
        <v/>
      </c>
      <c r="AA774" s="129" t="str">
        <f t="shared" si="1193"/>
        <v/>
      </c>
      <c r="AB774" s="126" t="str">
        <f t="shared" si="1194"/>
        <v/>
      </c>
      <c r="AC774" s="280" t="str">
        <f t="shared" si="1195"/>
        <v/>
      </c>
      <c r="AD774" s="15"/>
      <c r="AE774" s="204" t="str">
        <f>IF(AF774="","",COUNT($AF$3:AF774))</f>
        <v/>
      </c>
      <c r="AF774" s="206" t="str">
        <f t="shared" si="1196"/>
        <v/>
      </c>
      <c r="AG774" s="204" t="str">
        <f t="shared" si="1197"/>
        <v/>
      </c>
      <c r="AH774" s="204" t="str">
        <f t="shared" si="1198"/>
        <v/>
      </c>
      <c r="AI774" s="287"/>
      <c r="AJ774" s="15"/>
      <c r="AK774" s="138" t="str">
        <f t="shared" si="1199"/>
        <v/>
      </c>
      <c r="AL774" s="131" t="str">
        <f t="shared" si="1200"/>
        <v/>
      </c>
      <c r="AM774" s="131" t="str">
        <f t="shared" si="1201"/>
        <v/>
      </c>
      <c r="AN774" s="313" t="str">
        <f t="shared" si="1202"/>
        <v/>
      </c>
      <c r="AO774" s="316" t="str">
        <f t="shared" si="1203"/>
        <v/>
      </c>
      <c r="AP774" s="18"/>
      <c r="AQ774" s="3" t="str">
        <f>IF(F774="","",MAX($AQ$3:AQ773)+1)</f>
        <v/>
      </c>
      <c r="AR774" s="3" t="str">
        <f>IF(OR(AQ774="",BB774=""),"",MAX($AR$3:AR773)+1)</f>
        <v/>
      </c>
      <c r="AS774" s="3" t="str">
        <f>IF(CQ774="","",RANK(CQ774,CQ$3:CQ$1048576,1)+COUNTIF($CQ$3:CQ774,CQ774)-1)</f>
        <v/>
      </c>
      <c r="AT774" s="21" t="str">
        <f>IF(C774="",IF(OR(AND($H774&lt;&gt;"",C774=""),AND($F773=$F774,$AZ774&lt;&gt;""),COUNTA($H$3:$H$1048576,#REF!,$F$3:$F$1048576)&gt;COUNTA($H$3:$H774,#REF!,$F$3:$F774),$AZ774&lt;&gt;""),INDEX(AT$3:AT$1048576,MATCH(MAX($AQ$3:$AQ773),$AQ$3:$AQ$1048576,0),0),""),C774)</f>
        <v/>
      </c>
      <c r="AU774" s="21" t="str">
        <f>IF(D774="",IF(OR(AND($H774&lt;&gt;"",D774=""),AND($F773=$F774,$AZ774&lt;&gt;""),COUNTA($H$3:$H$1048576,#REF!,$F$3:$F$1048576)&gt;COUNTA($H$3:$H774,#REF!,$F$3:$F774),$AZ774&lt;&gt;""),INDEX(AU$3:AU$1048576,MATCH(MAX($AQ$3:$AQ773),$AQ$3:$AQ$1048576,0),0),""),D774)</f>
        <v/>
      </c>
      <c r="AV774" s="21" t="str">
        <f>IF(E774="",IF(OR(AND($H774&lt;&gt;"",E774=""),AND($F773=$F774,$AZ774&lt;&gt;""),COUNTA($H$3:$H$1048576,#REF!,$F$3:$F$1048576)&gt;COUNTA($H$3:$H774,#REF!,$F$3:$F774),$AZ774&lt;&gt;""),INDEX(AV$3:AV$1048576,MATCH(MAX($AQ$3:$AQ773),$AQ$3:$AQ$1048576,0),0),""),E774)</f>
        <v/>
      </c>
      <c r="AW774" s="24" t="str">
        <f t="shared" si="1204"/>
        <v/>
      </c>
      <c r="AX774" s="13" t="str">
        <f t="shared" si="1205"/>
        <v/>
      </c>
      <c r="AY774" s="4" t="str">
        <f t="shared" si="1206"/>
        <v/>
      </c>
      <c r="AZ774" s="4" t="str">
        <f>IF(AX774="",IF(OR(AND(H774&lt;&gt;"",F774=""),COUNTA($H$3:$H$1048576)&gt;COUNTA($H$3:$H774)),INDEX(AX$3:AX774,MATCH(MAX($AQ$3:AQ774),AQ$3:AQ774,0),0),""),AX774)</f>
        <v/>
      </c>
      <c r="BA774" s="4" t="str">
        <f>IF(AY774="",IF(AND(H774&lt;&gt;"",F774=""),INDEX(AY$3:AY774,MATCH(MAX($AQ$3:AQ774),AQ$3:AQ774,0),0),""),AY774)</f>
        <v/>
      </c>
      <c r="BB774" s="82" t="str">
        <f>IF(BC774="","",RANK(BC774,BC$3:BC$1048576,1)+COUNTIF($BC$3:BC774,BC774)-1)</f>
        <v/>
      </c>
      <c r="BC774" s="139" t="str">
        <f t="shared" si="1207"/>
        <v/>
      </c>
      <c r="BD774" s="46" t="str">
        <f t="shared" si="1208"/>
        <v/>
      </c>
      <c r="BE774" s="46" t="str">
        <f t="shared" si="1209"/>
        <v/>
      </c>
      <c r="BF774" s="46" t="str">
        <f t="shared" si="1210"/>
        <v/>
      </c>
      <c r="BG774" s="4" t="str">
        <f t="shared" si="1211"/>
        <v/>
      </c>
      <c r="BH774" s="180" t="str">
        <f t="shared" si="1212"/>
        <v/>
      </c>
      <c r="BI774" s="16" t="str">
        <f t="shared" si="1213"/>
        <v/>
      </c>
      <c r="BJ774" s="52" t="str">
        <f>IF(BI774="","",IF(W774="","",IF(AND(K774=$K$1,$K$1&lt;&gt;""),$BT$2,IFERROR(IF(INDEX(価格設定!$D$5:$D$1048576,MATCH(Q774,価格設定!$B$5:$B$1048576,0),0)=価格設定!$D$3,$BT$2,$BS$2),$BS$2))))</f>
        <v/>
      </c>
      <c r="BK774" s="16" t="str">
        <f>IF(BI774="","",IF(COUNTIF($BI$3:BI774,BI774)=1,1,IF(AND(BI773=BI774,BH774=""),BK773,COUNTIF($BH$3:BH774,BH774))))</f>
        <v/>
      </c>
      <c r="BL774" s="52" t="str">
        <f t="shared" si="1214"/>
        <v/>
      </c>
      <c r="BM774" s="52" t="str">
        <f t="shared" si="1215"/>
        <v/>
      </c>
      <c r="BN774" s="119" t="str">
        <f t="shared" si="1216"/>
        <v/>
      </c>
      <c r="BO774" s="119" t="str">
        <f t="shared" si="1217"/>
        <v/>
      </c>
      <c r="BP774" s="17" t="str">
        <f t="shared" si="1218"/>
        <v/>
      </c>
      <c r="BQ774" s="17" t="str">
        <f t="shared" si="1219"/>
        <v/>
      </c>
      <c r="BR774" s="17" t="str">
        <f>IF(OR(BP774="",COUNTIF($BO$3:BO774,BO774)&lt;&gt;1),"",SUMIF(BO$3:BO$1048576,BO774,BP$3:BP$1048576))</f>
        <v/>
      </c>
      <c r="BS774" s="17" t="str">
        <f t="shared" si="1220"/>
        <v/>
      </c>
      <c r="BT774" s="17" t="str">
        <f t="shared" si="1221"/>
        <v/>
      </c>
      <c r="BU774" s="17" t="str">
        <f t="shared" si="1222"/>
        <v/>
      </c>
      <c r="BV774" s="24" t="str">
        <f t="shared" si="1223"/>
        <v/>
      </c>
      <c r="BW774" s="24" t="str">
        <f t="shared" si="1224"/>
        <v/>
      </c>
      <c r="BX774" s="24" t="str">
        <f t="shared" si="1225"/>
        <v/>
      </c>
      <c r="BY774" s="26" t="str">
        <f t="shared" si="1226"/>
        <v/>
      </c>
      <c r="BZ774" s="26" t="str">
        <f t="shared" si="1227"/>
        <v/>
      </c>
      <c r="CA774" s="26" t="str">
        <f t="shared" si="1228"/>
        <v/>
      </c>
      <c r="CB774" s="66" t="str">
        <f t="shared" si="1229"/>
        <v/>
      </c>
      <c r="CC774" s="65" t="str">
        <f t="shared" si="1230"/>
        <v/>
      </c>
      <c r="CD774" s="26" t="str">
        <f t="shared" si="1231"/>
        <v/>
      </c>
      <c r="CE774" s="26" t="str">
        <f t="shared" si="1232"/>
        <v/>
      </c>
      <c r="CF774" s="193" t="str">
        <f t="shared" si="1233"/>
        <v/>
      </c>
      <c r="CG774" s="193" t="str">
        <f t="shared" si="1234"/>
        <v/>
      </c>
      <c r="CH774" s="26" t="str">
        <f t="shared" si="1235"/>
        <v/>
      </c>
      <c r="CI774" s="26" t="str">
        <f t="shared" si="1236"/>
        <v/>
      </c>
      <c r="CJ774" s="65" t="str">
        <f t="shared" si="1237"/>
        <v/>
      </c>
      <c r="CK774" s="65" t="str">
        <f t="shared" si="1238"/>
        <v/>
      </c>
      <c r="CL774" s="64" t="str">
        <f t="shared" si="1239"/>
        <v/>
      </c>
      <c r="CM774" s="64" t="str">
        <f t="shared" si="1240"/>
        <v/>
      </c>
      <c r="CN774" s="65" t="str">
        <f t="shared" si="1241"/>
        <v/>
      </c>
      <c r="CP774" s="63" t="str">
        <f>IF(BH774="","",MAX($CP$3:CP773)+1)</f>
        <v/>
      </c>
      <c r="CQ774" s="24" t="str">
        <f t="shared" si="1242"/>
        <v/>
      </c>
      <c r="CR774" s="24" t="str">
        <f t="shared" si="1243"/>
        <v/>
      </c>
      <c r="CS774" s="24" t="str">
        <f t="shared" si="1244"/>
        <v/>
      </c>
      <c r="CT774" s="58" t="str">
        <f>IF(BO774="","",COUNTIF($BO$3:BO774,BO774)&amp;"@"&amp;BO774)</f>
        <v/>
      </c>
      <c r="CU774" s="16" t="str">
        <f t="shared" si="1278"/>
        <v/>
      </c>
      <c r="CV774" s="63" t="str">
        <f t="shared" si="1245"/>
        <v/>
      </c>
      <c r="CW774" s="16" t="str">
        <f t="shared" si="1246"/>
        <v/>
      </c>
      <c r="CX774" s="16" t="str">
        <f t="shared" si="1247"/>
        <v/>
      </c>
      <c r="CY774" s="16" t="str">
        <f t="shared" si="1248"/>
        <v/>
      </c>
      <c r="CZ774" s="85" t="str">
        <f t="shared" si="1249"/>
        <v/>
      </c>
      <c r="DA774" s="16" t="str">
        <f t="shared" si="1250"/>
        <v/>
      </c>
      <c r="DB774" s="16" t="str">
        <f t="shared" si="1251"/>
        <v/>
      </c>
      <c r="DC774" s="28" t="str">
        <f>IF(CP774="","",$DC$1&amp;(INDEX(価格設定!D$1:XFD$3,ROW(価格設定!$D$3),MATCH($AW774,価格設定!D$1:XFD$1,1))*100)&amp;"%")</f>
        <v/>
      </c>
      <c r="DD774" s="28" t="str">
        <f>IF(CP774="","",$DD$1&amp;(INDEX(価格設定!D$1:XFD$3,ROW(価格設定!$D$2),MATCH($AW774,価格設定!D$1:XFD$1,1))*100)&amp;"%")</f>
        <v/>
      </c>
      <c r="DE774" s="29" t="str">
        <f t="shared" si="1252"/>
        <v/>
      </c>
      <c r="DG774" s="58" t="str">
        <f t="shared" si="1253"/>
        <v/>
      </c>
      <c r="DH774" s="58" t="str">
        <f t="shared" si="1254"/>
        <v/>
      </c>
      <c r="DI774" s="58" t="str">
        <f t="shared" si="1255"/>
        <v/>
      </c>
      <c r="DJ774" s="85" t="str">
        <f t="shared" si="1256"/>
        <v/>
      </c>
      <c r="DL774" s="58" t="str">
        <f>IF(COUNTIF(DG$3:DG$1048576,DG774)=COUNTIF($DG$3:$DG774,DG774),DG774,"")</f>
        <v/>
      </c>
      <c r="DM774" s="85" t="str">
        <f t="shared" si="1257"/>
        <v/>
      </c>
      <c r="DN774" s="85" t="str">
        <f t="shared" si="1279"/>
        <v/>
      </c>
      <c r="DO774" s="85" t="str">
        <f t="shared" si="1279"/>
        <v/>
      </c>
      <c r="DP774" s="303"/>
      <c r="DQ774" s="17" t="str">
        <f t="shared" si="1280"/>
        <v/>
      </c>
      <c r="DR774" s="17" t="str">
        <f t="shared" si="1281"/>
        <v/>
      </c>
      <c r="DS774" s="17" t="str">
        <f t="shared" si="1282"/>
        <v/>
      </c>
      <c r="DU774" s="16" t="str">
        <f t="shared" si="1258"/>
        <v/>
      </c>
      <c r="DV774" s="16" t="str">
        <f>IF(DU774="","",COUNT($DU$3:DU774))</f>
        <v/>
      </c>
      <c r="DW774" s="16" t="str">
        <f t="shared" si="1259"/>
        <v/>
      </c>
      <c r="DX774" s="16" t="str">
        <f t="shared" si="1260"/>
        <v/>
      </c>
      <c r="DY774" s="16" t="str">
        <f>IF(DZ774="","",COUNTIF(DZ$3:DZ774,DZ774))</f>
        <v/>
      </c>
      <c r="DZ774" s="16" t="str">
        <f t="shared" si="1261"/>
        <v/>
      </c>
      <c r="EA774" s="16" t="str">
        <f t="shared" si="1262"/>
        <v/>
      </c>
      <c r="EB774" s="16" t="str">
        <f t="shared" si="1263"/>
        <v/>
      </c>
      <c r="EC774" s="16" t="str">
        <f t="shared" si="1264"/>
        <v/>
      </c>
      <c r="ED774" s="16" t="str">
        <f t="shared" si="1265"/>
        <v/>
      </c>
      <c r="EE774" s="16" t="str">
        <f t="shared" si="1266"/>
        <v/>
      </c>
      <c r="EF774" s="16" t="str">
        <f t="shared" si="1267"/>
        <v/>
      </c>
      <c r="EG774" s="16" t="str">
        <f t="shared" si="1268"/>
        <v/>
      </c>
      <c r="EH774" s="16" t="str">
        <f t="shared" si="1269"/>
        <v/>
      </c>
      <c r="EI774" s="16" t="str">
        <f t="shared" si="1270"/>
        <v/>
      </c>
      <c r="EJ774" s="16" t="str">
        <f t="shared" si="1271"/>
        <v/>
      </c>
      <c r="EK774" s="16" t="str">
        <f t="shared" si="1272"/>
        <v/>
      </c>
      <c r="EL774" s="58" t="str">
        <f t="shared" si="1273"/>
        <v/>
      </c>
      <c r="EM774" s="58" t="str">
        <f>IF(OR($DZ774="",CR774=""),IF($EL774="","",$EL774),IF(OR(CR774="なし",CR774=0),領収書!$H$1,CR774))</f>
        <v/>
      </c>
      <c r="EN774" s="58" t="str">
        <f>IF(OR($DZ774="",CS774=""),IF($EL774="","",$EL774),IF(OR(CS774="なし",CS774=0),入力!$EN$1,CS774))</f>
        <v/>
      </c>
      <c r="EO774" s="63" t="str">
        <f t="shared" si="1274"/>
        <v/>
      </c>
      <c r="EP774" s="63" t="str">
        <f t="shared" si="1275"/>
        <v/>
      </c>
      <c r="ER774" s="16" t="str">
        <f>IF(AND(COUNTIF($ET$3:ET774,ET774)=1,ET774&lt;&gt;""),MAX($ER$3:ER773)+1,"")</f>
        <v/>
      </c>
      <c r="ES774" s="16" t="str">
        <f>IF(価格設定!B776="","",価格設定!B776)</f>
        <v/>
      </c>
      <c r="ET774" s="16" t="str">
        <f>IF(価格設定!C776="","",価格設定!C776)</f>
        <v/>
      </c>
      <c r="EV774" s="16" t="str">
        <f t="shared" si="1283"/>
        <v/>
      </c>
      <c r="EW774" s="16" t="str">
        <f t="shared" si="1276"/>
        <v/>
      </c>
    </row>
    <row r="775" spans="1:153" ht="30" customHeight="1" x14ac:dyDescent="0.2">
      <c r="A775" s="225"/>
      <c r="B775" s="212"/>
      <c r="C775" s="221"/>
      <c r="D775" s="164"/>
      <c r="E775" s="165"/>
      <c r="F775" s="166"/>
      <c r="G775" s="167"/>
      <c r="H775" s="179"/>
      <c r="I775" s="306"/>
      <c r="J775" s="169"/>
      <c r="K775" s="179"/>
      <c r="L775" s="186"/>
      <c r="M775" s="186"/>
      <c r="N775" s="168"/>
      <c r="O775" s="170"/>
      <c r="P775" s="212"/>
      <c r="Q775" s="179" t="str">
        <f>IFERROR(IF(H775="","",IFERROR(INDEX(価格設定!$B$5:$B$1048576,MATCH(H775,価格設定!$B$5:$B$1048576,0),0),INDEX(価格設定!$B$5:$B$1048576,MATCH("*"&amp;H775&amp;"*",価格設定!$B$5:$B$1048576,0),0))),H775)</f>
        <v/>
      </c>
      <c r="R775" s="250" t="str">
        <f>IFERROR(IF(Q775="",IF(K775="","",K775),IF(K775="",IF(INDEX(価格設定!$C$5:$C$1048576,MATCH(Q775,価格設定!$B$5:$B$1048576,0),0)=0,"",INDEX(価格設定!$C$5:$C$1048576,MATCH(Q775,価格設定!$B$5:$B$1048576,0),0)),IF(K775="なし","",K775))),"")</f>
        <v/>
      </c>
      <c r="S775" s="308" t="str">
        <f t="shared" si="1188"/>
        <v/>
      </c>
      <c r="T775" s="126" t="str">
        <f>IFERROR(IF(J775="",IF(INDEX(価格設定!$E$5:$R$1048576,MATCH($Q775,価格設定!B$5:B$1048576,0),MATCH($AW775,価格設定!E$1:X$1,1))=0,"",INDEX(価格設定!$E$5:$R$1048576,MATCH($Q775,価格設定!B$5:B$1048576,0),MATCH($AW775,価格設定!E$1:X$1,1))),J775),"")</f>
        <v/>
      </c>
      <c r="U775" s="126" t="str">
        <f t="shared" si="1189"/>
        <v/>
      </c>
      <c r="V775" s="132" t="str">
        <f t="shared" si="1190"/>
        <v/>
      </c>
      <c r="W775" s="127" t="str">
        <f>IFERROR(IF(OR(T775="",T775&lt;0),"",IFERROR(INDEX(価格設定!E$2:X$3,IF(AND(K775=$K$1,$K$1&lt;&gt;""),ROW(価格設定!$D$3)-1,MATCH(INDEX(価格設定!$D$5:$D$1048576,MATCH(Q775,価格設定!$B$5:$B$1048576,0),0),価格設定!$D$2:$D$3,0)),MATCH($AW775,価格設定!E$1:X$1,1)),INDEX(価格設定!E$2:X$2,0,MATCH($AW775,価格設定!E$1:X$1,1)))),"")</f>
        <v/>
      </c>
      <c r="X775" s="126" t="str">
        <f t="shared" si="1277"/>
        <v/>
      </c>
      <c r="Y775" s="128" t="str">
        <f t="shared" si="1191"/>
        <v/>
      </c>
      <c r="Z775" s="126" t="str">
        <f t="shared" si="1192"/>
        <v/>
      </c>
      <c r="AA775" s="129" t="str">
        <f t="shared" si="1193"/>
        <v/>
      </c>
      <c r="AB775" s="126" t="str">
        <f t="shared" si="1194"/>
        <v/>
      </c>
      <c r="AC775" s="280" t="str">
        <f t="shared" si="1195"/>
        <v/>
      </c>
      <c r="AD775" s="15"/>
      <c r="AE775" s="204" t="str">
        <f>IF(AF775="","",COUNT($AF$3:AF775))</f>
        <v/>
      </c>
      <c r="AF775" s="206" t="str">
        <f t="shared" si="1196"/>
        <v/>
      </c>
      <c r="AG775" s="204" t="str">
        <f t="shared" si="1197"/>
        <v/>
      </c>
      <c r="AH775" s="204" t="str">
        <f t="shared" si="1198"/>
        <v/>
      </c>
      <c r="AI775" s="287"/>
      <c r="AJ775" s="15"/>
      <c r="AK775" s="138" t="str">
        <f t="shared" si="1199"/>
        <v/>
      </c>
      <c r="AL775" s="131" t="str">
        <f t="shared" si="1200"/>
        <v/>
      </c>
      <c r="AM775" s="131" t="str">
        <f t="shared" si="1201"/>
        <v/>
      </c>
      <c r="AN775" s="313" t="str">
        <f t="shared" si="1202"/>
        <v/>
      </c>
      <c r="AO775" s="316" t="str">
        <f t="shared" si="1203"/>
        <v/>
      </c>
      <c r="AP775" s="18"/>
      <c r="AQ775" s="3" t="str">
        <f>IF(F775="","",MAX($AQ$3:AQ774)+1)</f>
        <v/>
      </c>
      <c r="AR775" s="3" t="str">
        <f>IF(OR(AQ775="",BB775=""),"",MAX($AR$3:AR774)+1)</f>
        <v/>
      </c>
      <c r="AS775" s="3" t="str">
        <f>IF(CQ775="","",RANK(CQ775,CQ$3:CQ$1048576,1)+COUNTIF($CQ$3:CQ775,CQ775)-1)</f>
        <v/>
      </c>
      <c r="AT775" s="21" t="str">
        <f>IF(C775="",IF(OR(AND($H775&lt;&gt;"",C775=""),AND($F774=$F775,$AZ775&lt;&gt;""),COUNTA($H$3:$H$1048576,#REF!,$F$3:$F$1048576)&gt;COUNTA($H$3:$H775,#REF!,$F$3:$F775),$AZ775&lt;&gt;""),INDEX(AT$3:AT$1048576,MATCH(MAX($AQ$3:$AQ774),$AQ$3:$AQ$1048576,0),0),""),C775)</f>
        <v/>
      </c>
      <c r="AU775" s="21" t="str">
        <f>IF(D775="",IF(OR(AND($H775&lt;&gt;"",D775=""),AND($F774=$F775,$AZ775&lt;&gt;""),COUNTA($H$3:$H$1048576,#REF!,$F$3:$F$1048576)&gt;COUNTA($H$3:$H775,#REF!,$F$3:$F775),$AZ775&lt;&gt;""),INDEX(AU$3:AU$1048576,MATCH(MAX($AQ$3:$AQ774),$AQ$3:$AQ$1048576,0),0),""),D775)</f>
        <v/>
      </c>
      <c r="AV775" s="21" t="str">
        <f>IF(E775="",IF(OR(AND($H775&lt;&gt;"",E775=""),AND($F774=$F775,$AZ775&lt;&gt;""),COUNTA($H$3:$H$1048576,#REF!,$F$3:$F$1048576)&gt;COUNTA($H$3:$H775,#REF!,$F$3:$F775),$AZ775&lt;&gt;""),INDEX(AV$3:AV$1048576,MATCH(MAX($AQ$3:$AQ774),$AQ$3:$AQ$1048576,0),0),""),E775)</f>
        <v/>
      </c>
      <c r="AW775" s="24" t="str">
        <f t="shared" si="1204"/>
        <v/>
      </c>
      <c r="AX775" s="13" t="str">
        <f t="shared" si="1205"/>
        <v/>
      </c>
      <c r="AY775" s="4" t="str">
        <f t="shared" si="1206"/>
        <v/>
      </c>
      <c r="AZ775" s="4" t="str">
        <f>IF(AX775="",IF(OR(AND(H775&lt;&gt;"",F775=""),COUNTA($H$3:$H$1048576)&gt;COUNTA($H$3:$H775)),INDEX(AX$3:AX775,MATCH(MAX($AQ$3:AQ775),AQ$3:AQ775,0),0),""),AX775)</f>
        <v/>
      </c>
      <c r="BA775" s="4" t="str">
        <f>IF(AY775="",IF(AND(H775&lt;&gt;"",F775=""),INDEX(AY$3:AY775,MATCH(MAX($AQ$3:AQ775),AQ$3:AQ775,0),0),""),AY775)</f>
        <v/>
      </c>
      <c r="BB775" s="82" t="str">
        <f>IF(BC775="","",RANK(BC775,BC$3:BC$1048576,1)+COUNTIF($BC$3:BC775,BC775)-1)</f>
        <v/>
      </c>
      <c r="BC775" s="139" t="str">
        <f t="shared" si="1207"/>
        <v/>
      </c>
      <c r="BD775" s="46" t="str">
        <f t="shared" si="1208"/>
        <v/>
      </c>
      <c r="BE775" s="46" t="str">
        <f t="shared" si="1209"/>
        <v/>
      </c>
      <c r="BF775" s="46" t="str">
        <f t="shared" si="1210"/>
        <v/>
      </c>
      <c r="BG775" s="4" t="str">
        <f t="shared" si="1211"/>
        <v/>
      </c>
      <c r="BH775" s="180" t="str">
        <f t="shared" si="1212"/>
        <v/>
      </c>
      <c r="BI775" s="16" t="str">
        <f t="shared" si="1213"/>
        <v/>
      </c>
      <c r="BJ775" s="52" t="str">
        <f>IF(BI775="","",IF(W775="","",IF(AND(K775=$K$1,$K$1&lt;&gt;""),$BT$2,IFERROR(IF(INDEX(価格設定!$D$5:$D$1048576,MATCH(Q775,価格設定!$B$5:$B$1048576,0),0)=価格設定!$D$3,$BT$2,$BS$2),$BS$2))))</f>
        <v/>
      </c>
      <c r="BK775" s="16" t="str">
        <f>IF(BI775="","",IF(COUNTIF($BI$3:BI775,BI775)=1,1,IF(AND(BI774=BI775,BH775=""),BK774,COUNTIF($BH$3:BH775,BH775))))</f>
        <v/>
      </c>
      <c r="BL775" s="52" t="str">
        <f t="shared" si="1214"/>
        <v/>
      </c>
      <c r="BM775" s="52" t="str">
        <f t="shared" si="1215"/>
        <v/>
      </c>
      <c r="BN775" s="119" t="str">
        <f t="shared" si="1216"/>
        <v/>
      </c>
      <c r="BO775" s="119" t="str">
        <f t="shared" si="1217"/>
        <v/>
      </c>
      <c r="BP775" s="17" t="str">
        <f t="shared" si="1218"/>
        <v/>
      </c>
      <c r="BQ775" s="17" t="str">
        <f t="shared" si="1219"/>
        <v/>
      </c>
      <c r="BR775" s="17" t="str">
        <f>IF(OR(BP775="",COUNTIF($BO$3:BO775,BO775)&lt;&gt;1),"",SUMIF(BO$3:BO$1048576,BO775,BP$3:BP$1048576))</f>
        <v/>
      </c>
      <c r="BS775" s="17" t="str">
        <f t="shared" si="1220"/>
        <v/>
      </c>
      <c r="BT775" s="17" t="str">
        <f t="shared" si="1221"/>
        <v/>
      </c>
      <c r="BU775" s="17" t="str">
        <f t="shared" si="1222"/>
        <v/>
      </c>
      <c r="BV775" s="24" t="str">
        <f t="shared" si="1223"/>
        <v/>
      </c>
      <c r="BW775" s="24" t="str">
        <f t="shared" si="1224"/>
        <v/>
      </c>
      <c r="BX775" s="24" t="str">
        <f t="shared" si="1225"/>
        <v/>
      </c>
      <c r="BY775" s="26" t="str">
        <f t="shared" si="1226"/>
        <v/>
      </c>
      <c r="BZ775" s="26" t="str">
        <f t="shared" si="1227"/>
        <v/>
      </c>
      <c r="CA775" s="26" t="str">
        <f t="shared" si="1228"/>
        <v/>
      </c>
      <c r="CB775" s="66" t="str">
        <f t="shared" si="1229"/>
        <v/>
      </c>
      <c r="CC775" s="65" t="str">
        <f t="shared" si="1230"/>
        <v/>
      </c>
      <c r="CD775" s="26" t="str">
        <f t="shared" si="1231"/>
        <v/>
      </c>
      <c r="CE775" s="26" t="str">
        <f t="shared" si="1232"/>
        <v/>
      </c>
      <c r="CF775" s="193" t="str">
        <f t="shared" si="1233"/>
        <v/>
      </c>
      <c r="CG775" s="193" t="str">
        <f t="shared" si="1234"/>
        <v/>
      </c>
      <c r="CH775" s="26" t="str">
        <f t="shared" si="1235"/>
        <v/>
      </c>
      <c r="CI775" s="26" t="str">
        <f t="shared" si="1236"/>
        <v/>
      </c>
      <c r="CJ775" s="65" t="str">
        <f t="shared" si="1237"/>
        <v/>
      </c>
      <c r="CK775" s="65" t="str">
        <f t="shared" si="1238"/>
        <v/>
      </c>
      <c r="CL775" s="64" t="str">
        <f t="shared" si="1239"/>
        <v/>
      </c>
      <c r="CM775" s="64" t="str">
        <f t="shared" si="1240"/>
        <v/>
      </c>
      <c r="CN775" s="65" t="str">
        <f t="shared" si="1241"/>
        <v/>
      </c>
      <c r="CP775" s="63" t="str">
        <f>IF(BH775="","",MAX($CP$3:CP774)+1)</f>
        <v/>
      </c>
      <c r="CQ775" s="24" t="str">
        <f t="shared" si="1242"/>
        <v/>
      </c>
      <c r="CR775" s="24" t="str">
        <f t="shared" si="1243"/>
        <v/>
      </c>
      <c r="CS775" s="24" t="str">
        <f t="shared" si="1244"/>
        <v/>
      </c>
      <c r="CT775" s="58" t="str">
        <f>IF(BO775="","",COUNTIF($BO$3:BO775,BO775)&amp;"@"&amp;BO775)</f>
        <v/>
      </c>
      <c r="CU775" s="16" t="str">
        <f t="shared" si="1278"/>
        <v/>
      </c>
      <c r="CV775" s="63" t="str">
        <f t="shared" si="1245"/>
        <v/>
      </c>
      <c r="CW775" s="16" t="str">
        <f t="shared" si="1246"/>
        <v/>
      </c>
      <c r="CX775" s="16" t="str">
        <f t="shared" si="1247"/>
        <v/>
      </c>
      <c r="CY775" s="16" t="str">
        <f t="shared" si="1248"/>
        <v/>
      </c>
      <c r="CZ775" s="85" t="str">
        <f t="shared" si="1249"/>
        <v/>
      </c>
      <c r="DA775" s="16" t="str">
        <f t="shared" si="1250"/>
        <v/>
      </c>
      <c r="DB775" s="16" t="str">
        <f t="shared" si="1251"/>
        <v/>
      </c>
      <c r="DC775" s="28" t="str">
        <f>IF(CP775="","",$DC$1&amp;(INDEX(価格設定!D$1:XFD$3,ROW(価格設定!$D$3),MATCH($AW775,価格設定!D$1:XFD$1,1))*100)&amp;"%")</f>
        <v/>
      </c>
      <c r="DD775" s="28" t="str">
        <f>IF(CP775="","",$DD$1&amp;(INDEX(価格設定!D$1:XFD$3,ROW(価格設定!$D$2),MATCH($AW775,価格設定!D$1:XFD$1,1))*100)&amp;"%")</f>
        <v/>
      </c>
      <c r="DE775" s="29" t="str">
        <f t="shared" si="1252"/>
        <v/>
      </c>
      <c r="DG775" s="58" t="str">
        <f t="shared" si="1253"/>
        <v/>
      </c>
      <c r="DH775" s="58" t="str">
        <f t="shared" si="1254"/>
        <v/>
      </c>
      <c r="DI775" s="58" t="str">
        <f t="shared" si="1255"/>
        <v/>
      </c>
      <c r="DJ775" s="85" t="str">
        <f t="shared" si="1256"/>
        <v/>
      </c>
      <c r="DL775" s="58" t="str">
        <f>IF(COUNTIF(DG$3:DG$1048576,DG775)=COUNTIF($DG$3:$DG775,DG775),DG775,"")</f>
        <v/>
      </c>
      <c r="DM775" s="85" t="str">
        <f t="shared" si="1257"/>
        <v/>
      </c>
      <c r="DN775" s="85" t="str">
        <f t="shared" si="1279"/>
        <v/>
      </c>
      <c r="DO775" s="85" t="str">
        <f t="shared" si="1279"/>
        <v/>
      </c>
      <c r="DP775" s="303"/>
      <c r="DQ775" s="17" t="str">
        <f t="shared" si="1280"/>
        <v/>
      </c>
      <c r="DR775" s="17" t="str">
        <f t="shared" si="1281"/>
        <v/>
      </c>
      <c r="DS775" s="17" t="str">
        <f t="shared" si="1282"/>
        <v/>
      </c>
      <c r="DU775" s="16" t="str">
        <f t="shared" si="1258"/>
        <v/>
      </c>
      <c r="DV775" s="16" t="str">
        <f>IF(DU775="","",COUNT($DU$3:DU775))</f>
        <v/>
      </c>
      <c r="DW775" s="16" t="str">
        <f t="shared" si="1259"/>
        <v/>
      </c>
      <c r="DX775" s="16" t="str">
        <f t="shared" si="1260"/>
        <v/>
      </c>
      <c r="DY775" s="16" t="str">
        <f>IF(DZ775="","",COUNTIF(DZ$3:DZ775,DZ775))</f>
        <v/>
      </c>
      <c r="DZ775" s="16" t="str">
        <f t="shared" si="1261"/>
        <v/>
      </c>
      <c r="EA775" s="16" t="str">
        <f t="shared" si="1262"/>
        <v/>
      </c>
      <c r="EB775" s="16" t="str">
        <f t="shared" si="1263"/>
        <v/>
      </c>
      <c r="EC775" s="16" t="str">
        <f t="shared" si="1264"/>
        <v/>
      </c>
      <c r="ED775" s="16" t="str">
        <f t="shared" si="1265"/>
        <v/>
      </c>
      <c r="EE775" s="16" t="str">
        <f t="shared" si="1266"/>
        <v/>
      </c>
      <c r="EF775" s="16" t="str">
        <f t="shared" si="1267"/>
        <v/>
      </c>
      <c r="EG775" s="16" t="str">
        <f t="shared" si="1268"/>
        <v/>
      </c>
      <c r="EH775" s="16" t="str">
        <f t="shared" si="1269"/>
        <v/>
      </c>
      <c r="EI775" s="16" t="str">
        <f t="shared" si="1270"/>
        <v/>
      </c>
      <c r="EJ775" s="16" t="str">
        <f t="shared" si="1271"/>
        <v/>
      </c>
      <c r="EK775" s="16" t="str">
        <f t="shared" si="1272"/>
        <v/>
      </c>
      <c r="EL775" s="58" t="str">
        <f t="shared" si="1273"/>
        <v/>
      </c>
      <c r="EM775" s="58" t="str">
        <f>IF(OR($DZ775="",CR775=""),IF($EL775="","",$EL775),IF(OR(CR775="なし",CR775=0),領収書!$H$1,CR775))</f>
        <v/>
      </c>
      <c r="EN775" s="58" t="str">
        <f>IF(OR($DZ775="",CS775=""),IF($EL775="","",$EL775),IF(OR(CS775="なし",CS775=0),入力!$EN$1,CS775))</f>
        <v/>
      </c>
      <c r="EO775" s="63" t="str">
        <f t="shared" si="1274"/>
        <v/>
      </c>
      <c r="EP775" s="63" t="str">
        <f t="shared" si="1275"/>
        <v/>
      </c>
      <c r="ER775" s="16" t="str">
        <f>IF(AND(COUNTIF($ET$3:ET775,ET775)=1,ET775&lt;&gt;""),MAX($ER$3:ER774)+1,"")</f>
        <v/>
      </c>
      <c r="ES775" s="16" t="str">
        <f>IF(価格設定!B777="","",価格設定!B777)</f>
        <v/>
      </c>
      <c r="ET775" s="16" t="str">
        <f>IF(価格設定!C777="","",価格設定!C777)</f>
        <v/>
      </c>
      <c r="EV775" s="16" t="str">
        <f t="shared" si="1283"/>
        <v/>
      </c>
      <c r="EW775" s="16" t="str">
        <f t="shared" si="1276"/>
        <v/>
      </c>
    </row>
    <row r="776" spans="1:153" ht="30" customHeight="1" x14ac:dyDescent="0.2">
      <c r="A776" s="225"/>
      <c r="B776" s="212"/>
      <c r="C776" s="221"/>
      <c r="D776" s="164"/>
      <c r="E776" s="165"/>
      <c r="F776" s="166"/>
      <c r="G776" s="167"/>
      <c r="H776" s="179"/>
      <c r="I776" s="306"/>
      <c r="J776" s="169"/>
      <c r="K776" s="179"/>
      <c r="L776" s="186"/>
      <c r="M776" s="186"/>
      <c r="N776" s="168"/>
      <c r="O776" s="170"/>
      <c r="P776" s="212"/>
      <c r="Q776" s="179" t="str">
        <f>IFERROR(IF(H776="","",IFERROR(INDEX(価格設定!$B$5:$B$1048576,MATCH(H776,価格設定!$B$5:$B$1048576,0),0),INDEX(価格設定!$B$5:$B$1048576,MATCH("*"&amp;H776&amp;"*",価格設定!$B$5:$B$1048576,0),0))),H776)</f>
        <v/>
      </c>
      <c r="R776" s="250" t="str">
        <f>IFERROR(IF(Q776="",IF(K776="","",K776),IF(K776="",IF(INDEX(価格設定!$C$5:$C$1048576,MATCH(Q776,価格設定!$B$5:$B$1048576,0),0)=0,"",INDEX(価格設定!$C$5:$C$1048576,MATCH(Q776,価格設定!$B$5:$B$1048576,0),0)),IF(K776="なし","",K776))),"")</f>
        <v/>
      </c>
      <c r="S776" s="308" t="str">
        <f t="shared" si="1188"/>
        <v/>
      </c>
      <c r="T776" s="126" t="str">
        <f>IFERROR(IF(J776="",IF(INDEX(価格設定!$E$5:$R$1048576,MATCH($Q776,価格設定!B$5:B$1048576,0),MATCH($AW776,価格設定!E$1:X$1,1))=0,"",INDEX(価格設定!$E$5:$R$1048576,MATCH($Q776,価格設定!B$5:B$1048576,0),MATCH($AW776,価格設定!E$1:X$1,1))),J776),"")</f>
        <v/>
      </c>
      <c r="U776" s="126" t="str">
        <f t="shared" si="1189"/>
        <v/>
      </c>
      <c r="V776" s="132" t="str">
        <f t="shared" si="1190"/>
        <v/>
      </c>
      <c r="W776" s="127" t="str">
        <f>IFERROR(IF(OR(T776="",T776&lt;0),"",IFERROR(INDEX(価格設定!E$2:X$3,IF(AND(K776=$K$1,$K$1&lt;&gt;""),ROW(価格設定!$D$3)-1,MATCH(INDEX(価格設定!$D$5:$D$1048576,MATCH(Q776,価格設定!$B$5:$B$1048576,0),0),価格設定!$D$2:$D$3,0)),MATCH($AW776,価格設定!E$1:X$1,1)),INDEX(価格設定!E$2:X$2,0,MATCH($AW776,価格設定!E$1:X$1,1)))),"")</f>
        <v/>
      </c>
      <c r="X776" s="126" t="str">
        <f t="shared" si="1277"/>
        <v/>
      </c>
      <c r="Y776" s="128" t="str">
        <f t="shared" si="1191"/>
        <v/>
      </c>
      <c r="Z776" s="126" t="str">
        <f t="shared" si="1192"/>
        <v/>
      </c>
      <c r="AA776" s="129" t="str">
        <f t="shared" si="1193"/>
        <v/>
      </c>
      <c r="AB776" s="126" t="str">
        <f t="shared" si="1194"/>
        <v/>
      </c>
      <c r="AC776" s="280" t="str">
        <f t="shared" si="1195"/>
        <v/>
      </c>
      <c r="AD776" s="15"/>
      <c r="AE776" s="204" t="str">
        <f>IF(AF776="","",COUNT($AF$3:AF776))</f>
        <v/>
      </c>
      <c r="AF776" s="206" t="str">
        <f t="shared" si="1196"/>
        <v/>
      </c>
      <c r="AG776" s="204" t="str">
        <f t="shared" si="1197"/>
        <v/>
      </c>
      <c r="AH776" s="204" t="str">
        <f t="shared" si="1198"/>
        <v/>
      </c>
      <c r="AI776" s="287"/>
      <c r="AJ776" s="15"/>
      <c r="AK776" s="138" t="str">
        <f t="shared" si="1199"/>
        <v/>
      </c>
      <c r="AL776" s="131" t="str">
        <f t="shared" si="1200"/>
        <v/>
      </c>
      <c r="AM776" s="131" t="str">
        <f t="shared" si="1201"/>
        <v/>
      </c>
      <c r="AN776" s="313" t="str">
        <f t="shared" si="1202"/>
        <v/>
      </c>
      <c r="AO776" s="316" t="str">
        <f t="shared" si="1203"/>
        <v/>
      </c>
      <c r="AP776" s="18"/>
      <c r="AQ776" s="3" t="str">
        <f>IF(F776="","",MAX($AQ$3:AQ775)+1)</f>
        <v/>
      </c>
      <c r="AR776" s="3" t="str">
        <f>IF(OR(AQ776="",BB776=""),"",MAX($AR$3:AR775)+1)</f>
        <v/>
      </c>
      <c r="AS776" s="3" t="str">
        <f>IF(CQ776="","",RANK(CQ776,CQ$3:CQ$1048576,1)+COUNTIF($CQ$3:CQ776,CQ776)-1)</f>
        <v/>
      </c>
      <c r="AT776" s="21" t="str">
        <f>IF(C776="",IF(OR(AND($H776&lt;&gt;"",C776=""),AND($F775=$F776,$AZ776&lt;&gt;""),COUNTA($H$3:$H$1048576,#REF!,$F$3:$F$1048576)&gt;COUNTA($H$3:$H776,#REF!,$F$3:$F776),$AZ776&lt;&gt;""),INDEX(AT$3:AT$1048576,MATCH(MAX($AQ$3:$AQ775),$AQ$3:$AQ$1048576,0),0),""),C776)</f>
        <v/>
      </c>
      <c r="AU776" s="21" t="str">
        <f>IF(D776="",IF(OR(AND($H776&lt;&gt;"",D776=""),AND($F775=$F776,$AZ776&lt;&gt;""),COUNTA($H$3:$H$1048576,#REF!,$F$3:$F$1048576)&gt;COUNTA($H$3:$H776,#REF!,$F$3:$F776),$AZ776&lt;&gt;""),INDEX(AU$3:AU$1048576,MATCH(MAX($AQ$3:$AQ775),$AQ$3:$AQ$1048576,0),0),""),D776)</f>
        <v/>
      </c>
      <c r="AV776" s="21" t="str">
        <f>IF(E776="",IF(OR(AND($H776&lt;&gt;"",E776=""),AND($F775=$F776,$AZ776&lt;&gt;""),COUNTA($H$3:$H$1048576,#REF!,$F$3:$F$1048576)&gt;COUNTA($H$3:$H776,#REF!,$F$3:$F776),$AZ776&lt;&gt;""),INDEX(AV$3:AV$1048576,MATCH(MAX($AQ$3:$AQ775),$AQ$3:$AQ$1048576,0),0),""),E776)</f>
        <v/>
      </c>
      <c r="AW776" s="24" t="str">
        <f t="shared" si="1204"/>
        <v/>
      </c>
      <c r="AX776" s="13" t="str">
        <f t="shared" si="1205"/>
        <v/>
      </c>
      <c r="AY776" s="4" t="str">
        <f t="shared" si="1206"/>
        <v/>
      </c>
      <c r="AZ776" s="4" t="str">
        <f>IF(AX776="",IF(OR(AND(H776&lt;&gt;"",F776=""),COUNTA($H$3:$H$1048576)&gt;COUNTA($H$3:$H776)),INDEX(AX$3:AX776,MATCH(MAX($AQ$3:AQ776),AQ$3:AQ776,0),0),""),AX776)</f>
        <v/>
      </c>
      <c r="BA776" s="4" t="str">
        <f>IF(AY776="",IF(AND(H776&lt;&gt;"",F776=""),INDEX(AY$3:AY776,MATCH(MAX($AQ$3:AQ776),AQ$3:AQ776,0),0),""),AY776)</f>
        <v/>
      </c>
      <c r="BB776" s="82" t="str">
        <f>IF(BC776="","",RANK(BC776,BC$3:BC$1048576,1)+COUNTIF($BC$3:BC776,BC776)-1)</f>
        <v/>
      </c>
      <c r="BC776" s="139" t="str">
        <f t="shared" si="1207"/>
        <v/>
      </c>
      <c r="BD776" s="46" t="str">
        <f t="shared" si="1208"/>
        <v/>
      </c>
      <c r="BE776" s="46" t="str">
        <f t="shared" si="1209"/>
        <v/>
      </c>
      <c r="BF776" s="46" t="str">
        <f t="shared" si="1210"/>
        <v/>
      </c>
      <c r="BG776" s="4" t="str">
        <f t="shared" si="1211"/>
        <v/>
      </c>
      <c r="BH776" s="180" t="str">
        <f t="shared" si="1212"/>
        <v/>
      </c>
      <c r="BI776" s="16" t="str">
        <f t="shared" si="1213"/>
        <v/>
      </c>
      <c r="BJ776" s="52" t="str">
        <f>IF(BI776="","",IF(W776="","",IF(AND(K776=$K$1,$K$1&lt;&gt;""),$BT$2,IFERROR(IF(INDEX(価格設定!$D$5:$D$1048576,MATCH(Q776,価格設定!$B$5:$B$1048576,0),0)=価格設定!$D$3,$BT$2,$BS$2),$BS$2))))</f>
        <v/>
      </c>
      <c r="BK776" s="16" t="str">
        <f>IF(BI776="","",IF(COUNTIF($BI$3:BI776,BI776)=1,1,IF(AND(BI775=BI776,BH776=""),BK775,COUNTIF($BH$3:BH776,BH776))))</f>
        <v/>
      </c>
      <c r="BL776" s="52" t="str">
        <f t="shared" si="1214"/>
        <v/>
      </c>
      <c r="BM776" s="52" t="str">
        <f t="shared" si="1215"/>
        <v/>
      </c>
      <c r="BN776" s="119" t="str">
        <f t="shared" si="1216"/>
        <v/>
      </c>
      <c r="BO776" s="119" t="str">
        <f t="shared" si="1217"/>
        <v/>
      </c>
      <c r="BP776" s="17" t="str">
        <f t="shared" si="1218"/>
        <v/>
      </c>
      <c r="BQ776" s="17" t="str">
        <f t="shared" si="1219"/>
        <v/>
      </c>
      <c r="BR776" s="17" t="str">
        <f>IF(OR(BP776="",COUNTIF($BO$3:BO776,BO776)&lt;&gt;1),"",SUMIF(BO$3:BO$1048576,BO776,BP$3:BP$1048576))</f>
        <v/>
      </c>
      <c r="BS776" s="17" t="str">
        <f t="shared" si="1220"/>
        <v/>
      </c>
      <c r="BT776" s="17" t="str">
        <f t="shared" si="1221"/>
        <v/>
      </c>
      <c r="BU776" s="17" t="str">
        <f t="shared" si="1222"/>
        <v/>
      </c>
      <c r="BV776" s="24" t="str">
        <f t="shared" si="1223"/>
        <v/>
      </c>
      <c r="BW776" s="24" t="str">
        <f t="shared" si="1224"/>
        <v/>
      </c>
      <c r="BX776" s="24" t="str">
        <f t="shared" si="1225"/>
        <v/>
      </c>
      <c r="BY776" s="26" t="str">
        <f t="shared" si="1226"/>
        <v/>
      </c>
      <c r="BZ776" s="26" t="str">
        <f t="shared" si="1227"/>
        <v/>
      </c>
      <c r="CA776" s="26" t="str">
        <f t="shared" si="1228"/>
        <v/>
      </c>
      <c r="CB776" s="66" t="str">
        <f t="shared" si="1229"/>
        <v/>
      </c>
      <c r="CC776" s="65" t="str">
        <f t="shared" si="1230"/>
        <v/>
      </c>
      <c r="CD776" s="26" t="str">
        <f t="shared" si="1231"/>
        <v/>
      </c>
      <c r="CE776" s="26" t="str">
        <f t="shared" si="1232"/>
        <v/>
      </c>
      <c r="CF776" s="193" t="str">
        <f t="shared" si="1233"/>
        <v/>
      </c>
      <c r="CG776" s="193" t="str">
        <f t="shared" si="1234"/>
        <v/>
      </c>
      <c r="CH776" s="26" t="str">
        <f t="shared" si="1235"/>
        <v/>
      </c>
      <c r="CI776" s="26" t="str">
        <f t="shared" si="1236"/>
        <v/>
      </c>
      <c r="CJ776" s="65" t="str">
        <f t="shared" si="1237"/>
        <v/>
      </c>
      <c r="CK776" s="65" t="str">
        <f t="shared" si="1238"/>
        <v/>
      </c>
      <c r="CL776" s="64" t="str">
        <f t="shared" si="1239"/>
        <v/>
      </c>
      <c r="CM776" s="64" t="str">
        <f t="shared" si="1240"/>
        <v/>
      </c>
      <c r="CN776" s="65" t="str">
        <f t="shared" si="1241"/>
        <v/>
      </c>
      <c r="CP776" s="63" t="str">
        <f>IF(BH776="","",MAX($CP$3:CP775)+1)</f>
        <v/>
      </c>
      <c r="CQ776" s="24" t="str">
        <f t="shared" si="1242"/>
        <v/>
      </c>
      <c r="CR776" s="24" t="str">
        <f t="shared" si="1243"/>
        <v/>
      </c>
      <c r="CS776" s="24" t="str">
        <f t="shared" si="1244"/>
        <v/>
      </c>
      <c r="CT776" s="58" t="str">
        <f>IF(BO776="","",COUNTIF($BO$3:BO776,BO776)&amp;"@"&amp;BO776)</f>
        <v/>
      </c>
      <c r="CU776" s="16" t="str">
        <f t="shared" si="1278"/>
        <v/>
      </c>
      <c r="CV776" s="63" t="str">
        <f t="shared" si="1245"/>
        <v/>
      </c>
      <c r="CW776" s="16" t="str">
        <f t="shared" si="1246"/>
        <v/>
      </c>
      <c r="CX776" s="16" t="str">
        <f t="shared" si="1247"/>
        <v/>
      </c>
      <c r="CY776" s="16" t="str">
        <f t="shared" si="1248"/>
        <v/>
      </c>
      <c r="CZ776" s="85" t="str">
        <f t="shared" si="1249"/>
        <v/>
      </c>
      <c r="DA776" s="16" t="str">
        <f t="shared" si="1250"/>
        <v/>
      </c>
      <c r="DB776" s="16" t="str">
        <f t="shared" si="1251"/>
        <v/>
      </c>
      <c r="DC776" s="28" t="str">
        <f>IF(CP776="","",$DC$1&amp;(INDEX(価格設定!D$1:XFD$3,ROW(価格設定!$D$3),MATCH($AW776,価格設定!D$1:XFD$1,1))*100)&amp;"%")</f>
        <v/>
      </c>
      <c r="DD776" s="28" t="str">
        <f>IF(CP776="","",$DD$1&amp;(INDEX(価格設定!D$1:XFD$3,ROW(価格設定!$D$2),MATCH($AW776,価格設定!D$1:XFD$1,1))*100)&amp;"%")</f>
        <v/>
      </c>
      <c r="DE776" s="29" t="str">
        <f t="shared" si="1252"/>
        <v/>
      </c>
      <c r="DG776" s="58" t="str">
        <f t="shared" si="1253"/>
        <v/>
      </c>
      <c r="DH776" s="58" t="str">
        <f t="shared" si="1254"/>
        <v/>
      </c>
      <c r="DI776" s="58" t="str">
        <f t="shared" si="1255"/>
        <v/>
      </c>
      <c r="DJ776" s="85" t="str">
        <f t="shared" si="1256"/>
        <v/>
      </c>
      <c r="DL776" s="58" t="str">
        <f>IF(COUNTIF(DG$3:DG$1048576,DG776)=COUNTIF($DG$3:$DG776,DG776),DG776,"")</f>
        <v/>
      </c>
      <c r="DM776" s="85" t="str">
        <f t="shared" si="1257"/>
        <v/>
      </c>
      <c r="DN776" s="85" t="str">
        <f t="shared" si="1279"/>
        <v/>
      </c>
      <c r="DO776" s="85" t="str">
        <f t="shared" si="1279"/>
        <v/>
      </c>
      <c r="DP776" s="303"/>
      <c r="DQ776" s="17" t="str">
        <f t="shared" si="1280"/>
        <v/>
      </c>
      <c r="DR776" s="17" t="str">
        <f t="shared" si="1281"/>
        <v/>
      </c>
      <c r="DS776" s="17" t="str">
        <f t="shared" si="1282"/>
        <v/>
      </c>
      <c r="DU776" s="16" t="str">
        <f t="shared" si="1258"/>
        <v/>
      </c>
      <c r="DV776" s="16" t="str">
        <f>IF(DU776="","",COUNT($DU$3:DU776))</f>
        <v/>
      </c>
      <c r="DW776" s="16" t="str">
        <f t="shared" si="1259"/>
        <v/>
      </c>
      <c r="DX776" s="16" t="str">
        <f t="shared" si="1260"/>
        <v/>
      </c>
      <c r="DY776" s="16" t="str">
        <f>IF(DZ776="","",COUNTIF(DZ$3:DZ776,DZ776))</f>
        <v/>
      </c>
      <c r="DZ776" s="16" t="str">
        <f t="shared" si="1261"/>
        <v/>
      </c>
      <c r="EA776" s="16" t="str">
        <f t="shared" si="1262"/>
        <v/>
      </c>
      <c r="EB776" s="16" t="str">
        <f t="shared" si="1263"/>
        <v/>
      </c>
      <c r="EC776" s="16" t="str">
        <f t="shared" si="1264"/>
        <v/>
      </c>
      <c r="ED776" s="16" t="str">
        <f t="shared" si="1265"/>
        <v/>
      </c>
      <c r="EE776" s="16" t="str">
        <f t="shared" si="1266"/>
        <v/>
      </c>
      <c r="EF776" s="16" t="str">
        <f t="shared" si="1267"/>
        <v/>
      </c>
      <c r="EG776" s="16" t="str">
        <f t="shared" si="1268"/>
        <v/>
      </c>
      <c r="EH776" s="16" t="str">
        <f t="shared" si="1269"/>
        <v/>
      </c>
      <c r="EI776" s="16" t="str">
        <f t="shared" si="1270"/>
        <v/>
      </c>
      <c r="EJ776" s="16" t="str">
        <f t="shared" si="1271"/>
        <v/>
      </c>
      <c r="EK776" s="16" t="str">
        <f t="shared" si="1272"/>
        <v/>
      </c>
      <c r="EL776" s="58" t="str">
        <f t="shared" si="1273"/>
        <v/>
      </c>
      <c r="EM776" s="58" t="str">
        <f>IF(OR($DZ776="",CR776=""),IF($EL776="","",$EL776),IF(OR(CR776="なし",CR776=0),領収書!$H$1,CR776))</f>
        <v/>
      </c>
      <c r="EN776" s="58" t="str">
        <f>IF(OR($DZ776="",CS776=""),IF($EL776="","",$EL776),IF(OR(CS776="なし",CS776=0),入力!$EN$1,CS776))</f>
        <v/>
      </c>
      <c r="EO776" s="63" t="str">
        <f t="shared" si="1274"/>
        <v/>
      </c>
      <c r="EP776" s="63" t="str">
        <f t="shared" si="1275"/>
        <v/>
      </c>
      <c r="ER776" s="16" t="str">
        <f>IF(AND(COUNTIF($ET$3:ET776,ET776)=1,ET776&lt;&gt;""),MAX($ER$3:ER775)+1,"")</f>
        <v/>
      </c>
      <c r="ES776" s="16" t="str">
        <f>IF(価格設定!B778="","",価格設定!B778)</f>
        <v/>
      </c>
      <c r="ET776" s="16" t="str">
        <f>IF(価格設定!C778="","",価格設定!C778)</f>
        <v/>
      </c>
      <c r="EV776" s="16" t="str">
        <f t="shared" si="1283"/>
        <v/>
      </c>
      <c r="EW776" s="16" t="str">
        <f t="shared" si="1276"/>
        <v/>
      </c>
    </row>
    <row r="777" spans="1:153" ht="30" customHeight="1" x14ac:dyDescent="0.2">
      <c r="A777" s="225"/>
      <c r="B777" s="212"/>
      <c r="C777" s="221"/>
      <c r="D777" s="164"/>
      <c r="E777" s="165"/>
      <c r="F777" s="166"/>
      <c r="G777" s="167"/>
      <c r="H777" s="179"/>
      <c r="I777" s="306"/>
      <c r="J777" s="169"/>
      <c r="K777" s="179"/>
      <c r="L777" s="186"/>
      <c r="M777" s="186"/>
      <c r="N777" s="168"/>
      <c r="O777" s="170"/>
      <c r="P777" s="212"/>
      <c r="Q777" s="179" t="str">
        <f>IFERROR(IF(H777="","",IFERROR(INDEX(価格設定!$B$5:$B$1048576,MATCH(H777,価格設定!$B$5:$B$1048576,0),0),INDEX(価格設定!$B$5:$B$1048576,MATCH("*"&amp;H777&amp;"*",価格設定!$B$5:$B$1048576,0),0))),H777)</f>
        <v/>
      </c>
      <c r="R777" s="250" t="str">
        <f>IFERROR(IF(Q777="",IF(K777="","",K777),IF(K777="",IF(INDEX(価格設定!$C$5:$C$1048576,MATCH(Q777,価格設定!$B$5:$B$1048576,0),0)=0,"",INDEX(価格設定!$C$5:$C$1048576,MATCH(Q777,価格設定!$B$5:$B$1048576,0),0)),IF(K777="なし","",K777))),"")</f>
        <v/>
      </c>
      <c r="S777" s="308" t="str">
        <f t="shared" si="1188"/>
        <v/>
      </c>
      <c r="T777" s="126" t="str">
        <f>IFERROR(IF(J777="",IF(INDEX(価格設定!$E$5:$R$1048576,MATCH($Q777,価格設定!B$5:B$1048576,0),MATCH($AW777,価格設定!E$1:X$1,1))=0,"",INDEX(価格設定!$E$5:$R$1048576,MATCH($Q777,価格設定!B$5:B$1048576,0),MATCH($AW777,価格設定!E$1:X$1,1))),J777),"")</f>
        <v/>
      </c>
      <c r="U777" s="126" t="str">
        <f t="shared" si="1189"/>
        <v/>
      </c>
      <c r="V777" s="132" t="str">
        <f t="shared" si="1190"/>
        <v/>
      </c>
      <c r="W777" s="127" t="str">
        <f>IFERROR(IF(OR(T777="",T777&lt;0),"",IFERROR(INDEX(価格設定!E$2:X$3,IF(AND(K777=$K$1,$K$1&lt;&gt;""),ROW(価格設定!$D$3)-1,MATCH(INDEX(価格設定!$D$5:$D$1048576,MATCH(Q777,価格設定!$B$5:$B$1048576,0),0),価格設定!$D$2:$D$3,0)),MATCH($AW777,価格設定!E$1:X$1,1)),INDEX(価格設定!E$2:X$2,0,MATCH($AW777,価格設定!E$1:X$1,1)))),"")</f>
        <v/>
      </c>
      <c r="X777" s="126" t="str">
        <f t="shared" si="1277"/>
        <v/>
      </c>
      <c r="Y777" s="128" t="str">
        <f t="shared" si="1191"/>
        <v/>
      </c>
      <c r="Z777" s="126" t="str">
        <f t="shared" si="1192"/>
        <v/>
      </c>
      <c r="AA777" s="129" t="str">
        <f t="shared" si="1193"/>
        <v/>
      </c>
      <c r="AB777" s="126" t="str">
        <f t="shared" si="1194"/>
        <v/>
      </c>
      <c r="AC777" s="280" t="str">
        <f t="shared" si="1195"/>
        <v/>
      </c>
      <c r="AD777" s="15"/>
      <c r="AE777" s="204" t="str">
        <f>IF(AF777="","",COUNT($AF$3:AF777))</f>
        <v/>
      </c>
      <c r="AF777" s="206" t="str">
        <f t="shared" si="1196"/>
        <v/>
      </c>
      <c r="AG777" s="204" t="str">
        <f t="shared" si="1197"/>
        <v/>
      </c>
      <c r="AH777" s="204" t="str">
        <f t="shared" si="1198"/>
        <v/>
      </c>
      <c r="AI777" s="287"/>
      <c r="AJ777" s="15"/>
      <c r="AK777" s="138" t="str">
        <f t="shared" si="1199"/>
        <v/>
      </c>
      <c r="AL777" s="131" t="str">
        <f t="shared" si="1200"/>
        <v/>
      </c>
      <c r="AM777" s="131" t="str">
        <f t="shared" si="1201"/>
        <v/>
      </c>
      <c r="AN777" s="313" t="str">
        <f t="shared" si="1202"/>
        <v/>
      </c>
      <c r="AO777" s="316" t="str">
        <f t="shared" si="1203"/>
        <v/>
      </c>
      <c r="AP777" s="18"/>
      <c r="AQ777" s="3" t="str">
        <f>IF(F777="","",MAX($AQ$3:AQ776)+1)</f>
        <v/>
      </c>
      <c r="AR777" s="3" t="str">
        <f>IF(OR(AQ777="",BB777=""),"",MAX($AR$3:AR776)+1)</f>
        <v/>
      </c>
      <c r="AS777" s="3" t="str">
        <f>IF(CQ777="","",RANK(CQ777,CQ$3:CQ$1048576,1)+COUNTIF($CQ$3:CQ777,CQ777)-1)</f>
        <v/>
      </c>
      <c r="AT777" s="21" t="str">
        <f>IF(C777="",IF(OR(AND($H777&lt;&gt;"",C777=""),AND($F776=$F777,$AZ777&lt;&gt;""),COUNTA($H$3:$H$1048576,#REF!,$F$3:$F$1048576)&gt;COUNTA($H$3:$H777,#REF!,$F$3:$F777),$AZ777&lt;&gt;""),INDEX(AT$3:AT$1048576,MATCH(MAX($AQ$3:$AQ776),$AQ$3:$AQ$1048576,0),0),""),C777)</f>
        <v/>
      </c>
      <c r="AU777" s="21" t="str">
        <f>IF(D777="",IF(OR(AND($H777&lt;&gt;"",D777=""),AND($F776=$F777,$AZ777&lt;&gt;""),COUNTA($H$3:$H$1048576,#REF!,$F$3:$F$1048576)&gt;COUNTA($H$3:$H777,#REF!,$F$3:$F777),$AZ777&lt;&gt;""),INDEX(AU$3:AU$1048576,MATCH(MAX($AQ$3:$AQ776),$AQ$3:$AQ$1048576,0),0),""),D777)</f>
        <v/>
      </c>
      <c r="AV777" s="21" t="str">
        <f>IF(E777="",IF(OR(AND($H777&lt;&gt;"",E777=""),AND($F776=$F777,$AZ777&lt;&gt;""),COUNTA($H$3:$H$1048576,#REF!,$F$3:$F$1048576)&gt;COUNTA($H$3:$H777,#REF!,$F$3:$F777),$AZ777&lt;&gt;""),INDEX(AV$3:AV$1048576,MATCH(MAX($AQ$3:$AQ776),$AQ$3:$AQ$1048576,0),0),""),E777)</f>
        <v/>
      </c>
      <c r="AW777" s="24" t="str">
        <f t="shared" si="1204"/>
        <v/>
      </c>
      <c r="AX777" s="13" t="str">
        <f t="shared" si="1205"/>
        <v/>
      </c>
      <c r="AY777" s="4" t="str">
        <f t="shared" si="1206"/>
        <v/>
      </c>
      <c r="AZ777" s="4" t="str">
        <f>IF(AX777="",IF(OR(AND(H777&lt;&gt;"",F777=""),COUNTA($H$3:$H$1048576)&gt;COUNTA($H$3:$H777)),INDEX(AX$3:AX777,MATCH(MAX($AQ$3:AQ777),AQ$3:AQ777,0),0),""),AX777)</f>
        <v/>
      </c>
      <c r="BA777" s="4" t="str">
        <f>IF(AY777="",IF(AND(H777&lt;&gt;"",F777=""),INDEX(AY$3:AY777,MATCH(MAX($AQ$3:AQ777),AQ$3:AQ777,0),0),""),AY777)</f>
        <v/>
      </c>
      <c r="BB777" s="82" t="str">
        <f>IF(BC777="","",RANK(BC777,BC$3:BC$1048576,1)+COUNTIF($BC$3:BC777,BC777)-1)</f>
        <v/>
      </c>
      <c r="BC777" s="139" t="str">
        <f t="shared" si="1207"/>
        <v/>
      </c>
      <c r="BD777" s="46" t="str">
        <f t="shared" si="1208"/>
        <v/>
      </c>
      <c r="BE777" s="46" t="str">
        <f t="shared" si="1209"/>
        <v/>
      </c>
      <c r="BF777" s="46" t="str">
        <f t="shared" si="1210"/>
        <v/>
      </c>
      <c r="BG777" s="4" t="str">
        <f t="shared" si="1211"/>
        <v/>
      </c>
      <c r="BH777" s="180" t="str">
        <f t="shared" si="1212"/>
        <v/>
      </c>
      <c r="BI777" s="16" t="str">
        <f t="shared" si="1213"/>
        <v/>
      </c>
      <c r="BJ777" s="52" t="str">
        <f>IF(BI777="","",IF(W777="","",IF(AND(K777=$K$1,$K$1&lt;&gt;""),$BT$2,IFERROR(IF(INDEX(価格設定!$D$5:$D$1048576,MATCH(Q777,価格設定!$B$5:$B$1048576,0),0)=価格設定!$D$3,$BT$2,$BS$2),$BS$2))))</f>
        <v/>
      </c>
      <c r="BK777" s="16" t="str">
        <f>IF(BI777="","",IF(COUNTIF($BI$3:BI777,BI777)=1,1,IF(AND(BI776=BI777,BH777=""),BK776,COUNTIF($BH$3:BH777,BH777))))</f>
        <v/>
      </c>
      <c r="BL777" s="52" t="str">
        <f t="shared" si="1214"/>
        <v/>
      </c>
      <c r="BM777" s="52" t="str">
        <f t="shared" si="1215"/>
        <v/>
      </c>
      <c r="BN777" s="119" t="str">
        <f t="shared" si="1216"/>
        <v/>
      </c>
      <c r="BO777" s="119" t="str">
        <f t="shared" si="1217"/>
        <v/>
      </c>
      <c r="BP777" s="17" t="str">
        <f t="shared" si="1218"/>
        <v/>
      </c>
      <c r="BQ777" s="17" t="str">
        <f t="shared" si="1219"/>
        <v/>
      </c>
      <c r="BR777" s="17" t="str">
        <f>IF(OR(BP777="",COUNTIF($BO$3:BO777,BO777)&lt;&gt;1),"",SUMIF(BO$3:BO$1048576,BO777,BP$3:BP$1048576))</f>
        <v/>
      </c>
      <c r="BS777" s="17" t="str">
        <f t="shared" si="1220"/>
        <v/>
      </c>
      <c r="BT777" s="17" t="str">
        <f t="shared" si="1221"/>
        <v/>
      </c>
      <c r="BU777" s="17" t="str">
        <f t="shared" si="1222"/>
        <v/>
      </c>
      <c r="BV777" s="24" t="str">
        <f t="shared" si="1223"/>
        <v/>
      </c>
      <c r="BW777" s="24" t="str">
        <f t="shared" si="1224"/>
        <v/>
      </c>
      <c r="BX777" s="24" t="str">
        <f t="shared" si="1225"/>
        <v/>
      </c>
      <c r="BY777" s="26" t="str">
        <f t="shared" si="1226"/>
        <v/>
      </c>
      <c r="BZ777" s="26" t="str">
        <f t="shared" si="1227"/>
        <v/>
      </c>
      <c r="CA777" s="26" t="str">
        <f t="shared" si="1228"/>
        <v/>
      </c>
      <c r="CB777" s="66" t="str">
        <f t="shared" si="1229"/>
        <v/>
      </c>
      <c r="CC777" s="65" t="str">
        <f t="shared" si="1230"/>
        <v/>
      </c>
      <c r="CD777" s="26" t="str">
        <f t="shared" si="1231"/>
        <v/>
      </c>
      <c r="CE777" s="26" t="str">
        <f t="shared" si="1232"/>
        <v/>
      </c>
      <c r="CF777" s="193" t="str">
        <f t="shared" si="1233"/>
        <v/>
      </c>
      <c r="CG777" s="193" t="str">
        <f t="shared" si="1234"/>
        <v/>
      </c>
      <c r="CH777" s="26" t="str">
        <f t="shared" si="1235"/>
        <v/>
      </c>
      <c r="CI777" s="26" t="str">
        <f t="shared" si="1236"/>
        <v/>
      </c>
      <c r="CJ777" s="65" t="str">
        <f t="shared" si="1237"/>
        <v/>
      </c>
      <c r="CK777" s="65" t="str">
        <f t="shared" si="1238"/>
        <v/>
      </c>
      <c r="CL777" s="64" t="str">
        <f t="shared" si="1239"/>
        <v/>
      </c>
      <c r="CM777" s="64" t="str">
        <f t="shared" si="1240"/>
        <v/>
      </c>
      <c r="CN777" s="65" t="str">
        <f t="shared" si="1241"/>
        <v/>
      </c>
      <c r="CP777" s="63" t="str">
        <f>IF(BH777="","",MAX($CP$3:CP776)+1)</f>
        <v/>
      </c>
      <c r="CQ777" s="24" t="str">
        <f t="shared" si="1242"/>
        <v/>
      </c>
      <c r="CR777" s="24" t="str">
        <f t="shared" si="1243"/>
        <v/>
      </c>
      <c r="CS777" s="24" t="str">
        <f t="shared" si="1244"/>
        <v/>
      </c>
      <c r="CT777" s="58" t="str">
        <f>IF(BO777="","",COUNTIF($BO$3:BO777,BO777)&amp;"@"&amp;BO777)</f>
        <v/>
      </c>
      <c r="CU777" s="16" t="str">
        <f t="shared" si="1278"/>
        <v/>
      </c>
      <c r="CV777" s="63" t="str">
        <f t="shared" si="1245"/>
        <v/>
      </c>
      <c r="CW777" s="16" t="str">
        <f t="shared" si="1246"/>
        <v/>
      </c>
      <c r="CX777" s="16" t="str">
        <f t="shared" si="1247"/>
        <v/>
      </c>
      <c r="CY777" s="16" t="str">
        <f t="shared" si="1248"/>
        <v/>
      </c>
      <c r="CZ777" s="85" t="str">
        <f t="shared" si="1249"/>
        <v/>
      </c>
      <c r="DA777" s="16" t="str">
        <f t="shared" si="1250"/>
        <v/>
      </c>
      <c r="DB777" s="16" t="str">
        <f t="shared" si="1251"/>
        <v/>
      </c>
      <c r="DC777" s="28" t="str">
        <f>IF(CP777="","",$DC$1&amp;(INDEX(価格設定!D$1:XFD$3,ROW(価格設定!$D$3),MATCH($AW777,価格設定!D$1:XFD$1,1))*100)&amp;"%")</f>
        <v/>
      </c>
      <c r="DD777" s="28" t="str">
        <f>IF(CP777="","",$DD$1&amp;(INDEX(価格設定!D$1:XFD$3,ROW(価格設定!$D$2),MATCH($AW777,価格設定!D$1:XFD$1,1))*100)&amp;"%")</f>
        <v/>
      </c>
      <c r="DE777" s="29" t="str">
        <f t="shared" si="1252"/>
        <v/>
      </c>
      <c r="DG777" s="58" t="str">
        <f t="shared" si="1253"/>
        <v/>
      </c>
      <c r="DH777" s="58" t="str">
        <f t="shared" si="1254"/>
        <v/>
      </c>
      <c r="DI777" s="58" t="str">
        <f t="shared" si="1255"/>
        <v/>
      </c>
      <c r="DJ777" s="85" t="str">
        <f t="shared" si="1256"/>
        <v/>
      </c>
      <c r="DL777" s="58" t="str">
        <f>IF(COUNTIF(DG$3:DG$1048576,DG777)=COUNTIF($DG$3:$DG777,DG777),DG777,"")</f>
        <v/>
      </c>
      <c r="DM777" s="85" t="str">
        <f t="shared" si="1257"/>
        <v/>
      </c>
      <c r="DN777" s="85" t="str">
        <f t="shared" si="1279"/>
        <v/>
      </c>
      <c r="DO777" s="85" t="str">
        <f t="shared" si="1279"/>
        <v/>
      </c>
      <c r="DP777" s="303"/>
      <c r="DQ777" s="17" t="str">
        <f t="shared" si="1280"/>
        <v/>
      </c>
      <c r="DR777" s="17" t="str">
        <f t="shared" si="1281"/>
        <v/>
      </c>
      <c r="DS777" s="17" t="str">
        <f t="shared" si="1282"/>
        <v/>
      </c>
      <c r="DU777" s="16" t="str">
        <f t="shared" si="1258"/>
        <v/>
      </c>
      <c r="DV777" s="16" t="str">
        <f>IF(DU777="","",COUNT($DU$3:DU777))</f>
        <v/>
      </c>
      <c r="DW777" s="16" t="str">
        <f t="shared" si="1259"/>
        <v/>
      </c>
      <c r="DX777" s="16" t="str">
        <f t="shared" si="1260"/>
        <v/>
      </c>
      <c r="DY777" s="16" t="str">
        <f>IF(DZ777="","",COUNTIF(DZ$3:DZ777,DZ777))</f>
        <v/>
      </c>
      <c r="DZ777" s="16" t="str">
        <f t="shared" si="1261"/>
        <v/>
      </c>
      <c r="EA777" s="16" t="str">
        <f t="shared" si="1262"/>
        <v/>
      </c>
      <c r="EB777" s="16" t="str">
        <f t="shared" si="1263"/>
        <v/>
      </c>
      <c r="EC777" s="16" t="str">
        <f t="shared" si="1264"/>
        <v/>
      </c>
      <c r="ED777" s="16" t="str">
        <f t="shared" si="1265"/>
        <v/>
      </c>
      <c r="EE777" s="16" t="str">
        <f t="shared" si="1266"/>
        <v/>
      </c>
      <c r="EF777" s="16" t="str">
        <f t="shared" si="1267"/>
        <v/>
      </c>
      <c r="EG777" s="16" t="str">
        <f t="shared" si="1268"/>
        <v/>
      </c>
      <c r="EH777" s="16" t="str">
        <f t="shared" si="1269"/>
        <v/>
      </c>
      <c r="EI777" s="16" t="str">
        <f t="shared" si="1270"/>
        <v/>
      </c>
      <c r="EJ777" s="16" t="str">
        <f t="shared" si="1271"/>
        <v/>
      </c>
      <c r="EK777" s="16" t="str">
        <f t="shared" si="1272"/>
        <v/>
      </c>
      <c r="EL777" s="58" t="str">
        <f t="shared" si="1273"/>
        <v/>
      </c>
      <c r="EM777" s="58" t="str">
        <f>IF(OR($DZ777="",CR777=""),IF($EL777="","",$EL777),IF(OR(CR777="なし",CR777=0),領収書!$H$1,CR777))</f>
        <v/>
      </c>
      <c r="EN777" s="58" t="str">
        <f>IF(OR($DZ777="",CS777=""),IF($EL777="","",$EL777),IF(OR(CS777="なし",CS777=0),入力!$EN$1,CS777))</f>
        <v/>
      </c>
      <c r="EO777" s="63" t="str">
        <f t="shared" si="1274"/>
        <v/>
      </c>
      <c r="EP777" s="63" t="str">
        <f t="shared" si="1275"/>
        <v/>
      </c>
      <c r="ER777" s="16" t="str">
        <f>IF(AND(COUNTIF($ET$3:ET777,ET777)=1,ET777&lt;&gt;""),MAX($ER$3:ER776)+1,"")</f>
        <v/>
      </c>
      <c r="ES777" s="16" t="str">
        <f>IF(価格設定!B779="","",価格設定!B779)</f>
        <v/>
      </c>
      <c r="ET777" s="16" t="str">
        <f>IF(価格設定!C779="","",価格設定!C779)</f>
        <v/>
      </c>
      <c r="EV777" s="16" t="str">
        <f t="shared" si="1283"/>
        <v/>
      </c>
      <c r="EW777" s="16" t="str">
        <f t="shared" si="1276"/>
        <v/>
      </c>
    </row>
    <row r="778" spans="1:153" ht="30" customHeight="1" x14ac:dyDescent="0.2">
      <c r="A778" s="225"/>
      <c r="B778" s="212"/>
      <c r="C778" s="221"/>
      <c r="D778" s="164"/>
      <c r="E778" s="165"/>
      <c r="F778" s="166"/>
      <c r="G778" s="167"/>
      <c r="H778" s="179"/>
      <c r="I778" s="306"/>
      <c r="J778" s="169"/>
      <c r="K778" s="179"/>
      <c r="L778" s="186"/>
      <c r="M778" s="186"/>
      <c r="N778" s="168"/>
      <c r="O778" s="170"/>
      <c r="P778" s="212"/>
      <c r="Q778" s="179" t="str">
        <f>IFERROR(IF(H778="","",IFERROR(INDEX(価格設定!$B$5:$B$1048576,MATCH(H778,価格設定!$B$5:$B$1048576,0),0),INDEX(価格設定!$B$5:$B$1048576,MATCH("*"&amp;H778&amp;"*",価格設定!$B$5:$B$1048576,0),0))),H778)</f>
        <v/>
      </c>
      <c r="R778" s="250" t="str">
        <f>IFERROR(IF(Q778="",IF(K778="","",K778),IF(K778="",IF(INDEX(価格設定!$C$5:$C$1048576,MATCH(Q778,価格設定!$B$5:$B$1048576,0),0)=0,"",INDEX(価格設定!$C$5:$C$1048576,MATCH(Q778,価格設定!$B$5:$B$1048576,0),0)),IF(K778="なし","",K778))),"")</f>
        <v/>
      </c>
      <c r="S778" s="308" t="str">
        <f t="shared" si="1188"/>
        <v/>
      </c>
      <c r="T778" s="126" t="str">
        <f>IFERROR(IF(J778="",IF(INDEX(価格設定!$E$5:$R$1048576,MATCH($Q778,価格設定!B$5:B$1048576,0),MATCH($AW778,価格設定!E$1:X$1,1))=0,"",INDEX(価格設定!$E$5:$R$1048576,MATCH($Q778,価格設定!B$5:B$1048576,0),MATCH($AW778,価格設定!E$1:X$1,1))),J778),"")</f>
        <v/>
      </c>
      <c r="U778" s="126" t="str">
        <f t="shared" si="1189"/>
        <v/>
      </c>
      <c r="V778" s="132" t="str">
        <f t="shared" si="1190"/>
        <v/>
      </c>
      <c r="W778" s="127" t="str">
        <f>IFERROR(IF(OR(T778="",T778&lt;0),"",IFERROR(INDEX(価格設定!E$2:X$3,IF(AND(K778=$K$1,$K$1&lt;&gt;""),ROW(価格設定!$D$3)-1,MATCH(INDEX(価格設定!$D$5:$D$1048576,MATCH(Q778,価格設定!$B$5:$B$1048576,0),0),価格設定!$D$2:$D$3,0)),MATCH($AW778,価格設定!E$1:X$1,1)),INDEX(価格設定!E$2:X$2,0,MATCH($AW778,価格設定!E$1:X$1,1)))),"")</f>
        <v/>
      </c>
      <c r="X778" s="126" t="str">
        <f t="shared" si="1277"/>
        <v/>
      </c>
      <c r="Y778" s="128" t="str">
        <f t="shared" si="1191"/>
        <v/>
      </c>
      <c r="Z778" s="126" t="str">
        <f t="shared" si="1192"/>
        <v/>
      </c>
      <c r="AA778" s="129" t="str">
        <f t="shared" si="1193"/>
        <v/>
      </c>
      <c r="AB778" s="126" t="str">
        <f t="shared" si="1194"/>
        <v/>
      </c>
      <c r="AC778" s="280" t="str">
        <f t="shared" si="1195"/>
        <v/>
      </c>
      <c r="AD778" s="15"/>
      <c r="AE778" s="204" t="str">
        <f>IF(AF778="","",COUNT($AF$3:AF778))</f>
        <v/>
      </c>
      <c r="AF778" s="206" t="str">
        <f t="shared" si="1196"/>
        <v/>
      </c>
      <c r="AG778" s="204" t="str">
        <f t="shared" si="1197"/>
        <v/>
      </c>
      <c r="AH778" s="204" t="str">
        <f t="shared" si="1198"/>
        <v/>
      </c>
      <c r="AI778" s="287"/>
      <c r="AJ778" s="15"/>
      <c r="AK778" s="138" t="str">
        <f t="shared" si="1199"/>
        <v/>
      </c>
      <c r="AL778" s="131" t="str">
        <f t="shared" si="1200"/>
        <v/>
      </c>
      <c r="AM778" s="131" t="str">
        <f t="shared" si="1201"/>
        <v/>
      </c>
      <c r="AN778" s="313" t="str">
        <f t="shared" si="1202"/>
        <v/>
      </c>
      <c r="AO778" s="316" t="str">
        <f t="shared" si="1203"/>
        <v/>
      </c>
      <c r="AP778" s="18"/>
      <c r="AQ778" s="3" t="str">
        <f>IF(F778="","",MAX($AQ$3:AQ777)+1)</f>
        <v/>
      </c>
      <c r="AR778" s="3" t="str">
        <f>IF(OR(AQ778="",BB778=""),"",MAX($AR$3:AR777)+1)</f>
        <v/>
      </c>
      <c r="AS778" s="3" t="str">
        <f>IF(CQ778="","",RANK(CQ778,CQ$3:CQ$1048576,1)+COUNTIF($CQ$3:CQ778,CQ778)-1)</f>
        <v/>
      </c>
      <c r="AT778" s="21" t="str">
        <f>IF(C778="",IF(OR(AND($H778&lt;&gt;"",C778=""),AND($F777=$F778,$AZ778&lt;&gt;""),COUNTA($H$3:$H$1048576,#REF!,$F$3:$F$1048576)&gt;COUNTA($H$3:$H778,#REF!,$F$3:$F778),$AZ778&lt;&gt;""),INDEX(AT$3:AT$1048576,MATCH(MAX($AQ$3:$AQ777),$AQ$3:$AQ$1048576,0),0),""),C778)</f>
        <v/>
      </c>
      <c r="AU778" s="21" t="str">
        <f>IF(D778="",IF(OR(AND($H778&lt;&gt;"",D778=""),AND($F777=$F778,$AZ778&lt;&gt;""),COUNTA($H$3:$H$1048576,#REF!,$F$3:$F$1048576)&gt;COUNTA($H$3:$H778,#REF!,$F$3:$F778),$AZ778&lt;&gt;""),INDEX(AU$3:AU$1048576,MATCH(MAX($AQ$3:$AQ777),$AQ$3:$AQ$1048576,0),0),""),D778)</f>
        <v/>
      </c>
      <c r="AV778" s="21" t="str">
        <f>IF(E778="",IF(OR(AND($H778&lt;&gt;"",E778=""),AND($F777=$F778,$AZ778&lt;&gt;""),COUNTA($H$3:$H$1048576,#REF!,$F$3:$F$1048576)&gt;COUNTA($H$3:$H778,#REF!,$F$3:$F778),$AZ778&lt;&gt;""),INDEX(AV$3:AV$1048576,MATCH(MAX($AQ$3:$AQ777),$AQ$3:$AQ$1048576,0),0),""),E778)</f>
        <v/>
      </c>
      <c r="AW778" s="24" t="str">
        <f t="shared" si="1204"/>
        <v/>
      </c>
      <c r="AX778" s="13" t="str">
        <f t="shared" si="1205"/>
        <v/>
      </c>
      <c r="AY778" s="4" t="str">
        <f t="shared" si="1206"/>
        <v/>
      </c>
      <c r="AZ778" s="4" t="str">
        <f>IF(AX778="",IF(OR(AND(H778&lt;&gt;"",F778=""),COUNTA($H$3:$H$1048576)&gt;COUNTA($H$3:$H778)),INDEX(AX$3:AX778,MATCH(MAX($AQ$3:AQ778),AQ$3:AQ778,0),0),""),AX778)</f>
        <v/>
      </c>
      <c r="BA778" s="4" t="str">
        <f>IF(AY778="",IF(AND(H778&lt;&gt;"",F778=""),INDEX(AY$3:AY778,MATCH(MAX($AQ$3:AQ778),AQ$3:AQ778,0),0),""),AY778)</f>
        <v/>
      </c>
      <c r="BB778" s="82" t="str">
        <f>IF(BC778="","",RANK(BC778,BC$3:BC$1048576,1)+COUNTIF($BC$3:BC778,BC778)-1)</f>
        <v/>
      </c>
      <c r="BC778" s="139" t="str">
        <f t="shared" si="1207"/>
        <v/>
      </c>
      <c r="BD778" s="46" t="str">
        <f t="shared" si="1208"/>
        <v/>
      </c>
      <c r="BE778" s="46" t="str">
        <f t="shared" si="1209"/>
        <v/>
      </c>
      <c r="BF778" s="46" t="str">
        <f t="shared" si="1210"/>
        <v/>
      </c>
      <c r="BG778" s="4" t="str">
        <f t="shared" si="1211"/>
        <v/>
      </c>
      <c r="BH778" s="180" t="str">
        <f t="shared" si="1212"/>
        <v/>
      </c>
      <c r="BI778" s="16" t="str">
        <f t="shared" si="1213"/>
        <v/>
      </c>
      <c r="BJ778" s="52" t="str">
        <f>IF(BI778="","",IF(W778="","",IF(AND(K778=$K$1,$K$1&lt;&gt;""),$BT$2,IFERROR(IF(INDEX(価格設定!$D$5:$D$1048576,MATCH(Q778,価格設定!$B$5:$B$1048576,0),0)=価格設定!$D$3,$BT$2,$BS$2),$BS$2))))</f>
        <v/>
      </c>
      <c r="BK778" s="16" t="str">
        <f>IF(BI778="","",IF(COUNTIF($BI$3:BI778,BI778)=1,1,IF(AND(BI777=BI778,BH778=""),BK777,COUNTIF($BH$3:BH778,BH778))))</f>
        <v/>
      </c>
      <c r="BL778" s="52" t="str">
        <f t="shared" si="1214"/>
        <v/>
      </c>
      <c r="BM778" s="52" t="str">
        <f t="shared" si="1215"/>
        <v/>
      </c>
      <c r="BN778" s="119" t="str">
        <f t="shared" si="1216"/>
        <v/>
      </c>
      <c r="BO778" s="119" t="str">
        <f t="shared" si="1217"/>
        <v/>
      </c>
      <c r="BP778" s="17" t="str">
        <f t="shared" si="1218"/>
        <v/>
      </c>
      <c r="BQ778" s="17" t="str">
        <f t="shared" si="1219"/>
        <v/>
      </c>
      <c r="BR778" s="17" t="str">
        <f>IF(OR(BP778="",COUNTIF($BO$3:BO778,BO778)&lt;&gt;1),"",SUMIF(BO$3:BO$1048576,BO778,BP$3:BP$1048576))</f>
        <v/>
      </c>
      <c r="BS778" s="17" t="str">
        <f t="shared" si="1220"/>
        <v/>
      </c>
      <c r="BT778" s="17" t="str">
        <f t="shared" si="1221"/>
        <v/>
      </c>
      <c r="BU778" s="17" t="str">
        <f t="shared" si="1222"/>
        <v/>
      </c>
      <c r="BV778" s="24" t="str">
        <f t="shared" si="1223"/>
        <v/>
      </c>
      <c r="BW778" s="24" t="str">
        <f t="shared" si="1224"/>
        <v/>
      </c>
      <c r="BX778" s="24" t="str">
        <f t="shared" si="1225"/>
        <v/>
      </c>
      <c r="BY778" s="26" t="str">
        <f t="shared" si="1226"/>
        <v/>
      </c>
      <c r="BZ778" s="26" t="str">
        <f t="shared" si="1227"/>
        <v/>
      </c>
      <c r="CA778" s="26" t="str">
        <f t="shared" si="1228"/>
        <v/>
      </c>
      <c r="CB778" s="66" t="str">
        <f t="shared" si="1229"/>
        <v/>
      </c>
      <c r="CC778" s="65" t="str">
        <f t="shared" si="1230"/>
        <v/>
      </c>
      <c r="CD778" s="26" t="str">
        <f t="shared" si="1231"/>
        <v/>
      </c>
      <c r="CE778" s="26" t="str">
        <f t="shared" si="1232"/>
        <v/>
      </c>
      <c r="CF778" s="193" t="str">
        <f t="shared" si="1233"/>
        <v/>
      </c>
      <c r="CG778" s="193" t="str">
        <f t="shared" si="1234"/>
        <v/>
      </c>
      <c r="CH778" s="26" t="str">
        <f t="shared" si="1235"/>
        <v/>
      </c>
      <c r="CI778" s="26" t="str">
        <f t="shared" si="1236"/>
        <v/>
      </c>
      <c r="CJ778" s="65" t="str">
        <f t="shared" si="1237"/>
        <v/>
      </c>
      <c r="CK778" s="65" t="str">
        <f t="shared" si="1238"/>
        <v/>
      </c>
      <c r="CL778" s="64" t="str">
        <f t="shared" si="1239"/>
        <v/>
      </c>
      <c r="CM778" s="64" t="str">
        <f t="shared" si="1240"/>
        <v/>
      </c>
      <c r="CN778" s="65" t="str">
        <f t="shared" si="1241"/>
        <v/>
      </c>
      <c r="CP778" s="63" t="str">
        <f>IF(BH778="","",MAX($CP$3:CP777)+1)</f>
        <v/>
      </c>
      <c r="CQ778" s="24" t="str">
        <f t="shared" si="1242"/>
        <v/>
      </c>
      <c r="CR778" s="24" t="str">
        <f t="shared" si="1243"/>
        <v/>
      </c>
      <c r="CS778" s="24" t="str">
        <f t="shared" si="1244"/>
        <v/>
      </c>
      <c r="CT778" s="58" t="str">
        <f>IF(BO778="","",COUNTIF($BO$3:BO778,BO778)&amp;"@"&amp;BO778)</f>
        <v/>
      </c>
      <c r="CU778" s="16" t="str">
        <f t="shared" si="1278"/>
        <v/>
      </c>
      <c r="CV778" s="63" t="str">
        <f t="shared" si="1245"/>
        <v/>
      </c>
      <c r="CW778" s="16" t="str">
        <f t="shared" si="1246"/>
        <v/>
      </c>
      <c r="CX778" s="16" t="str">
        <f t="shared" si="1247"/>
        <v/>
      </c>
      <c r="CY778" s="16" t="str">
        <f t="shared" si="1248"/>
        <v/>
      </c>
      <c r="CZ778" s="85" t="str">
        <f t="shared" si="1249"/>
        <v/>
      </c>
      <c r="DA778" s="16" t="str">
        <f t="shared" si="1250"/>
        <v/>
      </c>
      <c r="DB778" s="16" t="str">
        <f t="shared" si="1251"/>
        <v/>
      </c>
      <c r="DC778" s="28" t="str">
        <f>IF(CP778="","",$DC$1&amp;(INDEX(価格設定!D$1:XFD$3,ROW(価格設定!$D$3),MATCH($AW778,価格設定!D$1:XFD$1,1))*100)&amp;"%")</f>
        <v/>
      </c>
      <c r="DD778" s="28" t="str">
        <f>IF(CP778="","",$DD$1&amp;(INDEX(価格設定!D$1:XFD$3,ROW(価格設定!$D$2),MATCH($AW778,価格設定!D$1:XFD$1,1))*100)&amp;"%")</f>
        <v/>
      </c>
      <c r="DE778" s="29" t="str">
        <f t="shared" si="1252"/>
        <v/>
      </c>
      <c r="DG778" s="58" t="str">
        <f t="shared" si="1253"/>
        <v/>
      </c>
      <c r="DH778" s="58" t="str">
        <f t="shared" si="1254"/>
        <v/>
      </c>
      <c r="DI778" s="58" t="str">
        <f t="shared" si="1255"/>
        <v/>
      </c>
      <c r="DJ778" s="85" t="str">
        <f t="shared" si="1256"/>
        <v/>
      </c>
      <c r="DL778" s="58" t="str">
        <f>IF(COUNTIF(DG$3:DG$1048576,DG778)=COUNTIF($DG$3:$DG778,DG778),DG778,"")</f>
        <v/>
      </c>
      <c r="DM778" s="85" t="str">
        <f t="shared" si="1257"/>
        <v/>
      </c>
      <c r="DN778" s="85" t="str">
        <f t="shared" si="1279"/>
        <v/>
      </c>
      <c r="DO778" s="85" t="str">
        <f t="shared" si="1279"/>
        <v/>
      </c>
      <c r="DP778" s="303"/>
      <c r="DQ778" s="17" t="str">
        <f t="shared" si="1280"/>
        <v/>
      </c>
      <c r="DR778" s="17" t="str">
        <f t="shared" si="1281"/>
        <v/>
      </c>
      <c r="DS778" s="17" t="str">
        <f t="shared" si="1282"/>
        <v/>
      </c>
      <c r="DU778" s="16" t="str">
        <f t="shared" si="1258"/>
        <v/>
      </c>
      <c r="DV778" s="16" t="str">
        <f>IF(DU778="","",COUNT($DU$3:DU778))</f>
        <v/>
      </c>
      <c r="DW778" s="16" t="str">
        <f t="shared" si="1259"/>
        <v/>
      </c>
      <c r="DX778" s="16" t="str">
        <f t="shared" si="1260"/>
        <v/>
      </c>
      <c r="DY778" s="16" t="str">
        <f>IF(DZ778="","",COUNTIF(DZ$3:DZ778,DZ778))</f>
        <v/>
      </c>
      <c r="DZ778" s="16" t="str">
        <f t="shared" si="1261"/>
        <v/>
      </c>
      <c r="EA778" s="16" t="str">
        <f t="shared" si="1262"/>
        <v/>
      </c>
      <c r="EB778" s="16" t="str">
        <f t="shared" si="1263"/>
        <v/>
      </c>
      <c r="EC778" s="16" t="str">
        <f t="shared" si="1264"/>
        <v/>
      </c>
      <c r="ED778" s="16" t="str">
        <f t="shared" si="1265"/>
        <v/>
      </c>
      <c r="EE778" s="16" t="str">
        <f t="shared" si="1266"/>
        <v/>
      </c>
      <c r="EF778" s="16" t="str">
        <f t="shared" si="1267"/>
        <v/>
      </c>
      <c r="EG778" s="16" t="str">
        <f t="shared" si="1268"/>
        <v/>
      </c>
      <c r="EH778" s="16" t="str">
        <f t="shared" si="1269"/>
        <v/>
      </c>
      <c r="EI778" s="16" t="str">
        <f t="shared" si="1270"/>
        <v/>
      </c>
      <c r="EJ778" s="16" t="str">
        <f t="shared" si="1271"/>
        <v/>
      </c>
      <c r="EK778" s="16" t="str">
        <f t="shared" si="1272"/>
        <v/>
      </c>
      <c r="EL778" s="58" t="str">
        <f t="shared" si="1273"/>
        <v/>
      </c>
      <c r="EM778" s="58" t="str">
        <f>IF(OR($DZ778="",CR778=""),IF($EL778="","",$EL778),IF(OR(CR778="なし",CR778=0),領収書!$H$1,CR778))</f>
        <v/>
      </c>
      <c r="EN778" s="58" t="str">
        <f>IF(OR($DZ778="",CS778=""),IF($EL778="","",$EL778),IF(OR(CS778="なし",CS778=0),入力!$EN$1,CS778))</f>
        <v/>
      </c>
      <c r="EO778" s="63" t="str">
        <f t="shared" si="1274"/>
        <v/>
      </c>
      <c r="EP778" s="63" t="str">
        <f t="shared" si="1275"/>
        <v/>
      </c>
      <c r="ER778" s="16" t="str">
        <f>IF(AND(COUNTIF($ET$3:ET778,ET778)=1,ET778&lt;&gt;""),MAX($ER$3:ER777)+1,"")</f>
        <v/>
      </c>
      <c r="ES778" s="16" t="str">
        <f>IF(価格設定!B780="","",価格設定!B780)</f>
        <v/>
      </c>
      <c r="ET778" s="16" t="str">
        <f>IF(価格設定!C780="","",価格設定!C780)</f>
        <v/>
      </c>
      <c r="EV778" s="16" t="str">
        <f t="shared" si="1283"/>
        <v/>
      </c>
      <c r="EW778" s="16" t="str">
        <f t="shared" si="1276"/>
        <v/>
      </c>
    </row>
    <row r="779" spans="1:153" ht="30" customHeight="1" x14ac:dyDescent="0.2">
      <c r="A779" s="225"/>
      <c r="B779" s="212"/>
      <c r="C779" s="221"/>
      <c r="D779" s="164"/>
      <c r="E779" s="165"/>
      <c r="F779" s="166"/>
      <c r="G779" s="167"/>
      <c r="H779" s="179"/>
      <c r="I779" s="306"/>
      <c r="J779" s="169"/>
      <c r="K779" s="179"/>
      <c r="L779" s="186"/>
      <c r="M779" s="186"/>
      <c r="N779" s="168"/>
      <c r="O779" s="170"/>
      <c r="P779" s="212"/>
      <c r="Q779" s="179" t="str">
        <f>IFERROR(IF(H779="","",IFERROR(INDEX(価格設定!$B$5:$B$1048576,MATCH(H779,価格設定!$B$5:$B$1048576,0),0),INDEX(価格設定!$B$5:$B$1048576,MATCH("*"&amp;H779&amp;"*",価格設定!$B$5:$B$1048576,0),0))),H779)</f>
        <v/>
      </c>
      <c r="R779" s="250" t="str">
        <f>IFERROR(IF(Q779="",IF(K779="","",K779),IF(K779="",IF(INDEX(価格設定!$C$5:$C$1048576,MATCH(Q779,価格設定!$B$5:$B$1048576,0),0)=0,"",INDEX(価格設定!$C$5:$C$1048576,MATCH(Q779,価格設定!$B$5:$B$1048576,0),0)),IF(K779="なし","",K779))),"")</f>
        <v/>
      </c>
      <c r="S779" s="308" t="str">
        <f t="shared" ref="S779:S842" si="1284">IF(I779="","",I779)</f>
        <v/>
      </c>
      <c r="T779" s="126" t="str">
        <f>IFERROR(IF(J779="",IF(INDEX(価格設定!$E$5:$R$1048576,MATCH($Q779,価格設定!B$5:B$1048576,0),MATCH($AW779,価格設定!E$1:X$1,1))=0,"",INDEX(価格設定!$E$5:$R$1048576,MATCH($Q779,価格設定!B$5:B$1048576,0),MATCH($AW779,価格設定!E$1:X$1,1))),J779),"")</f>
        <v/>
      </c>
      <c r="U779" s="126" t="str">
        <f t="shared" ref="U779:U842" si="1285">IFERROR(IF(J779&lt;&gt;"",IF(J779="","",IF(J779&lt;0,J779,I779*J779)),IF(J779&lt;0,J779,I779*T779)),"")</f>
        <v/>
      </c>
      <c r="V779" s="132" t="str">
        <f t="shared" ref="V779:V842" si="1286">IFERROR(IF(U779="","",IF(U779&lt;0,T779,IF(U779=X779,X779,U779+X779))),"")</f>
        <v/>
      </c>
      <c r="W779" s="127" t="str">
        <f>IFERROR(IF(OR(T779="",T779&lt;0),"",IFERROR(INDEX(価格設定!E$2:X$3,IF(AND(K779=$K$1,$K$1&lt;&gt;""),ROW(価格設定!$D$3)-1,MATCH(INDEX(価格設定!$D$5:$D$1048576,MATCH(Q779,価格設定!$B$5:$B$1048576,0),0),価格設定!$D$2:$D$3,0)),MATCH($AW779,価格設定!E$1:X$1,1)),INDEX(価格設定!E$2:X$2,0,MATCH($AW779,価格設定!E$1:X$1,1)))),"")</f>
        <v/>
      </c>
      <c r="X779" s="126" t="str">
        <f t="shared" si="1277"/>
        <v/>
      </c>
      <c r="Y779" s="128" t="str">
        <f t="shared" ref="Y779:Y842" si="1287">IF(OR(BS779="",BS779=0),"",BS779)</f>
        <v/>
      </c>
      <c r="Z779" s="126" t="str">
        <f t="shared" ref="Z779:Z842" si="1288">IF(OR(BT779="",BT779=0),"",BT779)</f>
        <v/>
      </c>
      <c r="AA779" s="129" t="str">
        <f t="shared" ref="AA779:AA842" si="1289">IF(OR(BU779="",COUNTIF(O779,"*"&amp;$O$1&amp;"*")),"",BU779)</f>
        <v/>
      </c>
      <c r="AB779" s="126" t="str">
        <f t="shared" ref="AB779:AB842" si="1290">IF(BR779="","",BR779)</f>
        <v/>
      </c>
      <c r="AC779" s="280" t="str">
        <f t="shared" ref="AC779:AC842" si="1291">IF(AB779="","",SUM(AA779:AB779))</f>
        <v/>
      </c>
      <c r="AD779" s="15"/>
      <c r="AE779" s="204" t="str">
        <f>IF(AF779="","",COUNT($AF$3:AF779))</f>
        <v/>
      </c>
      <c r="AF779" s="206" t="str">
        <f t="shared" ref="AF779:AF842" si="1292">IF(DL779="","",DL779)</f>
        <v/>
      </c>
      <c r="AG779" s="204" t="str">
        <f t="shared" ref="AG779:AG842" si="1293">IF(OR(DM779="",DM779=0),"",DM779)</f>
        <v/>
      </c>
      <c r="AH779" s="204" t="str">
        <f t="shared" ref="AH779:AH842" si="1294">IF(OR(DN779="",DN779=0),"",DN779)</f>
        <v/>
      </c>
      <c r="AI779" s="287"/>
      <c r="AJ779" s="15"/>
      <c r="AK779" s="138" t="str">
        <f t="shared" ref="AK779:AK842" si="1295">IF(AO779="","",DATE(AT779,AU779,AV779))</f>
        <v/>
      </c>
      <c r="AL779" s="131" t="str">
        <f t="shared" ref="AL779:AL842" si="1296">IF(OR(DR779="",DR779=0),"",DR779)</f>
        <v/>
      </c>
      <c r="AM779" s="131" t="str">
        <f t="shared" ref="AM779:AM842" si="1297">IF(OR(DS779="",DS779=0),"",DS779)</f>
        <v/>
      </c>
      <c r="AN779" s="313" t="str">
        <f t="shared" ref="AN779:AN842" si="1298">IF(OR(DQ779="",DQ779=0),"",DQ779)</f>
        <v/>
      </c>
      <c r="AO779" s="316" t="str">
        <f t="shared" ref="AO779:AO842" si="1299">IF(AN779="","",SUM(AL779:AN779))</f>
        <v/>
      </c>
      <c r="AP779" s="18"/>
      <c r="AQ779" s="3" t="str">
        <f>IF(F779="","",MAX($AQ$3:AQ778)+1)</f>
        <v/>
      </c>
      <c r="AR779" s="3" t="str">
        <f>IF(OR(AQ779="",BB779=""),"",MAX($AR$3:AR778)+1)</f>
        <v/>
      </c>
      <c r="AS779" s="3" t="str">
        <f>IF(CQ779="","",RANK(CQ779,CQ$3:CQ$1048576,1)+COUNTIF($CQ$3:CQ779,CQ779)-1)</f>
        <v/>
      </c>
      <c r="AT779" s="21" t="str">
        <f>IF(C779="",IF(OR(AND($H779&lt;&gt;"",C779=""),AND($F778=$F779,$AZ779&lt;&gt;""),COUNTA($H$3:$H$1048576,#REF!,$F$3:$F$1048576)&gt;COUNTA($H$3:$H779,#REF!,$F$3:$F779),$AZ779&lt;&gt;""),INDEX(AT$3:AT$1048576,MATCH(MAX($AQ$3:$AQ778),$AQ$3:$AQ$1048576,0),0),""),C779)</f>
        <v/>
      </c>
      <c r="AU779" s="21" t="str">
        <f>IF(D779="",IF(OR(AND($H779&lt;&gt;"",D779=""),AND($F778=$F779,$AZ779&lt;&gt;""),COUNTA($H$3:$H$1048576,#REF!,$F$3:$F$1048576)&gt;COUNTA($H$3:$H779,#REF!,$F$3:$F779),$AZ779&lt;&gt;""),INDEX(AU$3:AU$1048576,MATCH(MAX($AQ$3:$AQ778),$AQ$3:$AQ$1048576,0),0),""),D779)</f>
        <v/>
      </c>
      <c r="AV779" s="21" t="str">
        <f>IF(E779="",IF(OR(AND($H779&lt;&gt;"",E779=""),AND($F778=$F779,$AZ779&lt;&gt;""),COUNTA($H$3:$H$1048576,#REF!,$F$3:$F$1048576)&gt;COUNTA($H$3:$H779,#REF!,$F$3:$F779),$AZ779&lt;&gt;""),INDEX(AV$3:AV$1048576,MATCH(MAX($AQ$3:$AQ778),$AQ$3:$AQ$1048576,0),0),""),E779)</f>
        <v/>
      </c>
      <c r="AW779" s="24" t="str">
        <f t="shared" ref="AW779:AW842" si="1300">IF(AV779="","",DATE(AT779,AU779,AV779))</f>
        <v/>
      </c>
      <c r="AX779" s="13" t="str">
        <f t="shared" ref="AX779:AX842" si="1301">IF(F779="","",F779)</f>
        <v/>
      </c>
      <c r="AY779" s="4" t="str">
        <f t="shared" ref="AY779:AY842" si="1302">IF(N779="",IF(AT779="","",$AY$1),N779)</f>
        <v/>
      </c>
      <c r="AZ779" s="4" t="str">
        <f>IF(AX779="",IF(OR(AND(H779&lt;&gt;"",F779=""),COUNTA($H$3:$H$1048576)&gt;COUNTA($H$3:$H779)),INDEX(AX$3:AX779,MATCH(MAX($AQ$3:AQ779),AQ$3:AQ779,0),0),""),AX779)</f>
        <v/>
      </c>
      <c r="BA779" s="4" t="str">
        <f>IF(AY779="",IF(AND(H779&lt;&gt;"",F779=""),INDEX(AY$3:AY779,MATCH(MAX($AQ$3:AQ779),AQ$3:AQ779,0),0),""),AY779)</f>
        <v/>
      </c>
      <c r="BB779" s="82" t="str">
        <f>IF(BC779="","",RANK(BC779,BC$3:BC$1048576,1)+COUNTIF($BC$3:BC779,BC779)-1)</f>
        <v/>
      </c>
      <c r="BC779" s="139" t="str">
        <f t="shared" ref="BC779:BC842" si="1303">IF(BG779="","",IF(COUNTIF(BG779,"*"&amp;$AT$1&amp;$AU$1&amp;$AV$1&amp;$AW$1&amp;"*"),AW779,""))</f>
        <v/>
      </c>
      <c r="BD779" s="46" t="str">
        <f t="shared" ref="BD779:BD842" si="1304">IF(OR(AT$1="",AT779=""),"",AT779&amp;AT$2)</f>
        <v/>
      </c>
      <c r="BE779" s="46" t="str">
        <f t="shared" ref="BE779:BE842" si="1305">IF(OR(AU$1="",AU779=""),"",AU779&amp;AU$2)</f>
        <v/>
      </c>
      <c r="BF779" s="46" t="str">
        <f t="shared" ref="BF779:BF842" si="1306">IF(OR(AV$1="",AV779=""),"",AV779&amp;AV$2)</f>
        <v/>
      </c>
      <c r="BG779" s="4" t="str">
        <f t="shared" ref="BG779:BG842" si="1307">IF(AZ779="","",IF(AND($AT$1="",$AU$1="",$AV$1="",$AW$1=""),AZ779,BD779&amp;BE779&amp;BF779&amp;IF($AW$1="","",IF(COUNTIF(AZ779,"*"&amp;$AW$1&amp;"*"),$AW$1,""))))</f>
        <v/>
      </c>
      <c r="BH779" s="180" t="str">
        <f t="shared" ref="BH779:BH842" si="1308">IF(AX779="",IF(AND(BI778="",BI779&lt;&gt;""),BI779,""),BI779)</f>
        <v/>
      </c>
      <c r="BI779" s="16" t="str">
        <f t="shared" ref="BI779:BI842" si="1309">IF(AW779="","",AW779&amp;"@"&amp;AZ779)</f>
        <v/>
      </c>
      <c r="BJ779" s="52" t="str">
        <f>IF(BI779="","",IF(W779="","",IF(AND(K779=$K$1,$K$1&lt;&gt;""),$BT$2,IFERROR(IF(INDEX(価格設定!$D$5:$D$1048576,MATCH(Q779,価格設定!$B$5:$B$1048576,0),0)=価格設定!$D$3,$BT$2,$BS$2),$BS$2))))</f>
        <v/>
      </c>
      <c r="BK779" s="16" t="str">
        <f>IF(BI779="","",IF(COUNTIF($BI$3:BI779,BI779)=1,1,IF(AND(BI778=BI779,BH779=""),BK778,COUNTIF($BH$3:BH779,BH779))))</f>
        <v/>
      </c>
      <c r="BL779" s="52" t="str">
        <f t="shared" ref="BL779:BL842" si="1310">IF(W779="","",W779)</f>
        <v/>
      </c>
      <c r="BM779" s="52" t="str">
        <f t="shared" ref="BM779:BM842" si="1311">IF(OR(BI779="",BJ779=""),"",BI779&amp;"@"&amp;BJ779&amp;"@"&amp;BK779)</f>
        <v/>
      </c>
      <c r="BN779" s="119" t="str">
        <f t="shared" ref="BN779:BN842" si="1312">IF(BI779="","",BI779&amp;"@"&amp;BY779&amp;"@"&amp;BK779)</f>
        <v/>
      </c>
      <c r="BO779" s="119" t="str">
        <f t="shared" ref="BO779:BO842" si="1313">IF(BI779="","",BI779&amp;"@"&amp;BK779)</f>
        <v/>
      </c>
      <c r="BP779" s="17" t="str">
        <f t="shared" ref="BP779:BP842" si="1314">IF($AZ779="","",U779)</f>
        <v/>
      </c>
      <c r="BQ779" s="17" t="str">
        <f t="shared" ref="BQ779:BQ842" si="1315">IF($AZ779="","",X779)</f>
        <v/>
      </c>
      <c r="BR779" s="17" t="str">
        <f>IF(OR(BP779="",COUNTIF($BO$3:BO779,BO779)&lt;&gt;1),"",SUMIF(BO$3:BO$1048576,BO779,BP$3:BP$1048576))</f>
        <v/>
      </c>
      <c r="BS779" s="17" t="str">
        <f t="shared" ref="BS779:BS842" si="1316">IF($BR779="","",SUMIF($BM$3:$BM$1048576,$BI779&amp;"@"&amp;BS$2&amp;"@"&amp;BK779,$BQ$3:$BQ$1048576))</f>
        <v/>
      </c>
      <c r="BT779" s="17" t="str">
        <f t="shared" ref="BT779:BT842" si="1317">IF($BR779="","",SUMIF($BM$3:$BM$1048576,$BI779&amp;"@"&amp;BT$2&amp;"@"&amp;BK779,$BQ$3:$BQ$1048576))</f>
        <v/>
      </c>
      <c r="BU779" s="17" t="str">
        <f t="shared" ref="BU779:BU842" si="1318">IF($BR779="","",SUM(BS779:BT779))</f>
        <v/>
      </c>
      <c r="BV779" s="24" t="str">
        <f t="shared" ref="BV779:BV842" si="1319">IF(AW779="","",AW779)</f>
        <v/>
      </c>
      <c r="BW779" s="24" t="str">
        <f t="shared" ref="BW779:BW842" si="1320">IF(AZ779="","",AZ779)</f>
        <v/>
      </c>
      <c r="BX779" s="24" t="str">
        <f t="shared" ref="BX779:BX842" si="1321">IF(H779="","",Q779)</f>
        <v/>
      </c>
      <c r="BY779" s="26" t="str">
        <f t="shared" ref="BY779:BY842" si="1322">IF(R779="","",R779)</f>
        <v/>
      </c>
      <c r="BZ779" s="26" t="str">
        <f t="shared" ref="BZ779:BZ842" si="1323">IF(I779="","",I779)</f>
        <v/>
      </c>
      <c r="CA779" s="26" t="str">
        <f t="shared" ref="CA779:CA842" si="1324">IF(T779="","",T779)</f>
        <v/>
      </c>
      <c r="CB779" s="66" t="str">
        <f t="shared" ref="CB779:CB842" si="1325">IF(W779="","",W779)</f>
        <v/>
      </c>
      <c r="CC779" s="65" t="str">
        <f t="shared" ref="CC779:CC842" si="1326">IF(X779="","",X779)</f>
        <v/>
      </c>
      <c r="CD779" s="26" t="str">
        <f t="shared" ref="CD779:CD842" si="1327">IF(U779="","",U779)</f>
        <v/>
      </c>
      <c r="CE779" s="26" t="str">
        <f t="shared" ref="CE779:CE842" si="1328">IF(V779="","",V779)</f>
        <v/>
      </c>
      <c r="CF779" s="193" t="str">
        <f t="shared" ref="CF779:CF842" si="1329">IF(L779="","",L779)</f>
        <v/>
      </c>
      <c r="CG779" s="193" t="str">
        <f t="shared" ref="CG779:CG842" si="1330">IF(M779="","",M779)</f>
        <v/>
      </c>
      <c r="CH779" s="26" t="str">
        <f t="shared" ref="CH779:CH842" si="1331">IF(BA779="","",BA779)</f>
        <v/>
      </c>
      <c r="CI779" s="26" t="str">
        <f t="shared" ref="CI779:CI842" si="1332">IF(O779="","",O779)</f>
        <v/>
      </c>
      <c r="CJ779" s="65" t="str">
        <f t="shared" ref="CJ779:CJ842" si="1333">IF(Y779="","",Y779)</f>
        <v/>
      </c>
      <c r="CK779" s="65" t="str">
        <f t="shared" ref="CK779:CK842" si="1334">IF(Z779="","",Z779)</f>
        <v/>
      </c>
      <c r="CL779" s="64" t="str">
        <f t="shared" ref="CL779:CL842" si="1335">IF(AA779="","",AA779)</f>
        <v/>
      </c>
      <c r="CM779" s="64" t="str">
        <f t="shared" ref="CM779:CM842" si="1336">IF(AB779="","",AB779)</f>
        <v/>
      </c>
      <c r="CN779" s="65" t="str">
        <f t="shared" ref="CN779:CN842" si="1337">IF(AC779="","",AC779)</f>
        <v/>
      </c>
      <c r="CP779" s="63" t="str">
        <f>IF(BH779="","",MAX($CP$3:CP778)+1)</f>
        <v/>
      </c>
      <c r="CQ779" s="24" t="str">
        <f t="shared" ref="CQ779:CQ842" si="1338">IF(CP779="","",AW779)</f>
        <v/>
      </c>
      <c r="CR779" s="24" t="str">
        <f t="shared" ref="CR779:CR842" si="1339">IF(L779="","",L779)</f>
        <v/>
      </c>
      <c r="CS779" s="24" t="str">
        <f t="shared" ref="CS779:CS842" si="1340">IF(M779="","",M779)</f>
        <v/>
      </c>
      <c r="CT779" s="58" t="str">
        <f>IF(BO779="","",COUNTIF($BO$3:BO779,BO779)&amp;"@"&amp;BO779)</f>
        <v/>
      </c>
      <c r="CU779" s="16" t="str">
        <f t="shared" si="1278"/>
        <v/>
      </c>
      <c r="CV779" s="63" t="str">
        <f t="shared" ref="CV779:CV842" si="1341">IF(BZ779="","",BZ779)</f>
        <v/>
      </c>
      <c r="CW779" s="16" t="str">
        <f t="shared" ref="CW779:CW842" si="1342">IF(OR(T779="",0&gt;T779),"",T779)</f>
        <v/>
      </c>
      <c r="CX779" s="16" t="str">
        <f t="shared" ref="CX779:CX842" si="1343">IF(U779="","",U779)</f>
        <v/>
      </c>
      <c r="CY779" s="16" t="str">
        <f t="shared" ref="CY779:CY842" si="1344">IF(O779="","",O779)</f>
        <v/>
      </c>
      <c r="CZ779" s="85" t="str">
        <f t="shared" ref="CZ779:CZ842" si="1345">IF($CP779="","",CN779)</f>
        <v/>
      </c>
      <c r="DA779" s="16" t="str">
        <f t="shared" ref="DA779:DA842" si="1346">IF(OR($CP779="",COUNTIF(CY779,"*"&amp;$O$1&amp;"*")),"",CK779)</f>
        <v/>
      </c>
      <c r="DB779" s="16" t="str">
        <f t="shared" ref="DB779:DB842" si="1347">IF(OR($CP779="",COUNTIF(CY779,"*"&amp;$O$1&amp;"*")),"",CJ779)</f>
        <v/>
      </c>
      <c r="DC779" s="28" t="str">
        <f>IF(CP779="","",$DC$1&amp;(INDEX(価格設定!D$1:XFD$3,ROW(価格設定!$D$3),MATCH($AW779,価格設定!D$1:XFD$1,1))*100)&amp;"%")</f>
        <v/>
      </c>
      <c r="DD779" s="28" t="str">
        <f>IF(CP779="","",$DD$1&amp;(INDEX(価格設定!D$1:XFD$3,ROW(価格設定!$D$2),MATCH($AW779,価格設定!D$1:XFD$1,1))*100)&amp;"%")</f>
        <v/>
      </c>
      <c r="DE779" s="29" t="str">
        <f t="shared" ref="DE779:DE842" si="1348">IF(P779="","",P779)</f>
        <v/>
      </c>
      <c r="DG779" s="58" t="str">
        <f t="shared" ref="DG779:DG842" si="1349">IF(AW779="","",AW779)</f>
        <v/>
      </c>
      <c r="DH779" s="58" t="str">
        <f t="shared" ref="DH779:DH842" si="1350">IF(BA779="","",BA779)</f>
        <v/>
      </c>
      <c r="DI779" s="58" t="str">
        <f t="shared" ref="DI779:DI842" si="1351">IF(DG779="","",DG779&amp;DH779)</f>
        <v/>
      </c>
      <c r="DJ779" s="85" t="str">
        <f t="shared" ref="DJ779:DJ842" si="1352">IF(CN779="","",CN779)</f>
        <v/>
      </c>
      <c r="DL779" s="58" t="str">
        <f>IF(COUNTIF(DG$3:DG$1048576,DG779)=COUNTIF($DG$3:$DG779,DG779),DG779,"")</f>
        <v/>
      </c>
      <c r="DM779" s="85" t="str">
        <f t="shared" ref="DM779:DM842" si="1353">IF(DL779="","",SUMIF(DI$3:DI$1048576,DL779&amp;$DM$2,DJ$3:DJ$1048576))</f>
        <v/>
      </c>
      <c r="DN779" s="85" t="str">
        <f t="shared" si="1279"/>
        <v/>
      </c>
      <c r="DO779" s="85" t="str">
        <f t="shared" si="1279"/>
        <v/>
      </c>
      <c r="DP779" s="303"/>
      <c r="DQ779" s="17" t="str">
        <f t="shared" si="1280"/>
        <v/>
      </c>
      <c r="DR779" s="17" t="str">
        <f t="shared" si="1281"/>
        <v/>
      </c>
      <c r="DS779" s="17" t="str">
        <f t="shared" si="1282"/>
        <v/>
      </c>
      <c r="DU779" s="16" t="str">
        <f t="shared" ref="DU779:DU842" si="1354">IF(B779="","",B779)</f>
        <v/>
      </c>
      <c r="DV779" s="16" t="str">
        <f>IF(DU779="","",COUNT($DU$3:DU779))</f>
        <v/>
      </c>
      <c r="DW779" s="16" t="str">
        <f t="shared" ref="DW779:DW842" si="1355">IF($DV$2=0,IF(DU779="","",DU779),IF(DV779="","",DV779))</f>
        <v/>
      </c>
      <c r="DX779" s="16" t="str">
        <f t="shared" ref="DX779:DX842" si="1356">IF(B779="","",BO779)</f>
        <v/>
      </c>
      <c r="DY779" s="16" t="str">
        <f>IF(DZ779="","",COUNTIF(DZ$3:DZ779,DZ779))</f>
        <v/>
      </c>
      <c r="DZ779" s="16" t="str">
        <f t="shared" ref="DZ779:DZ842" si="1357">IFERROR(IF(BO779=INDEX(BO$3:BO$1048576,MATCH($DW$2,DW$3:DW$1048576,0),0),INDEX(BO$3:BO$1048576,MATCH($DW$2,DW$3:DW$1048576,0),0),""),"")</f>
        <v/>
      </c>
      <c r="EA779" s="16" t="str">
        <f t="shared" ref="EA779:EA842" si="1358">IF(OR(DZ779="",DU779=0,AZ779="なし"),"",AZ779&amp;IF(G779="",$EA$1,"　"&amp;G779))</f>
        <v/>
      </c>
      <c r="EB779" s="16" t="str">
        <f t="shared" ref="EB779:EB842" si="1359">IF(DZ779="","",CU779)</f>
        <v/>
      </c>
      <c r="EC779" s="16" t="str">
        <f t="shared" ref="EC779:EC842" si="1360">IF($DZ779="","",CV779)</f>
        <v/>
      </c>
      <c r="ED779" s="16" t="str">
        <f t="shared" ref="ED779:ED842" si="1361">IF($DZ779="","",CW779)</f>
        <v/>
      </c>
      <c r="EE779" s="16" t="str">
        <f t="shared" ref="EE779:EE842" si="1362">IF($DZ779="","",CX779)</f>
        <v/>
      </c>
      <c r="EF779" s="16" t="str">
        <f t="shared" ref="EF779:EF842" si="1363">IF($DZ779="","",CY779)</f>
        <v/>
      </c>
      <c r="EG779" s="16" t="str">
        <f t="shared" ref="EG779:EG842" si="1364">IF($DZ779="","",CZ779)</f>
        <v/>
      </c>
      <c r="EH779" s="16" t="str">
        <f t="shared" ref="EH779:EH842" si="1365">IF($DZ779="","",DA779)</f>
        <v/>
      </c>
      <c r="EI779" s="16" t="str">
        <f t="shared" ref="EI779:EI842" si="1366">IF($DZ779="","",DB779)</f>
        <v/>
      </c>
      <c r="EJ779" s="16" t="str">
        <f t="shared" ref="EJ779:EJ842" si="1367">IF($DZ779="","",DC779)</f>
        <v/>
      </c>
      <c r="EK779" s="16" t="str">
        <f t="shared" ref="EK779:EK842" si="1368">IF($DZ779="","",DD779)</f>
        <v/>
      </c>
      <c r="EL779" s="58" t="str">
        <f t="shared" ref="EL779:EL842" si="1369">IF(OR($DY779="",CQ779=""),"",CQ779)</f>
        <v/>
      </c>
      <c r="EM779" s="58" t="str">
        <f>IF(OR($DZ779="",CR779=""),IF($EL779="","",$EL779),IF(OR(CR779="なし",CR779=0),領収書!$H$1,CR779))</f>
        <v/>
      </c>
      <c r="EN779" s="58" t="str">
        <f>IF(OR($DZ779="",CS779=""),IF($EL779="","",$EL779),IF(OR(CS779="なし",CS779=0),入力!$EN$1,CS779))</f>
        <v/>
      </c>
      <c r="EO779" s="63" t="str">
        <f t="shared" ref="EO779:EO842" si="1370">IF(OR(DX779="",DE779=""),"",DE779)</f>
        <v/>
      </c>
      <c r="EP779" s="63" t="str">
        <f t="shared" ref="EP779:EP842" si="1371">IF(COUNTIF(DX$3:DX$1048576,BO779),BO779,"")</f>
        <v/>
      </c>
      <c r="ER779" s="16" t="str">
        <f>IF(AND(COUNTIF($ET$3:ET779,ET779)=1,ET779&lt;&gt;""),MAX($ER$3:ER778)+1,"")</f>
        <v/>
      </c>
      <c r="ES779" s="16" t="str">
        <f>IF(価格設定!B781="","",価格設定!B781)</f>
        <v/>
      </c>
      <c r="ET779" s="16" t="str">
        <f>IF(価格設定!C781="","",価格設定!C781)</f>
        <v/>
      </c>
      <c r="EV779" s="16" t="str">
        <f t="shared" si="1283"/>
        <v/>
      </c>
      <c r="EW779" s="16" t="str">
        <f t="shared" ref="EW779:EW842" si="1372">IFERROR(IF(EV779="","",INDEX(ET$3:ET$1048576,MATCH(EV779,ER$3:ER$1048576,0),0)),"")</f>
        <v/>
      </c>
    </row>
    <row r="780" spans="1:153" ht="30" customHeight="1" x14ac:dyDescent="0.2">
      <c r="A780" s="225"/>
      <c r="B780" s="212"/>
      <c r="C780" s="221"/>
      <c r="D780" s="164"/>
      <c r="E780" s="165"/>
      <c r="F780" s="166"/>
      <c r="G780" s="167"/>
      <c r="H780" s="179"/>
      <c r="I780" s="306"/>
      <c r="J780" s="169"/>
      <c r="K780" s="179"/>
      <c r="L780" s="186"/>
      <c r="M780" s="186"/>
      <c r="N780" s="168"/>
      <c r="O780" s="170"/>
      <c r="P780" s="212"/>
      <c r="Q780" s="179" t="str">
        <f>IFERROR(IF(H780="","",IFERROR(INDEX(価格設定!$B$5:$B$1048576,MATCH(H780,価格設定!$B$5:$B$1048576,0),0),INDEX(価格設定!$B$5:$B$1048576,MATCH("*"&amp;H780&amp;"*",価格設定!$B$5:$B$1048576,0),0))),H780)</f>
        <v/>
      </c>
      <c r="R780" s="250" t="str">
        <f>IFERROR(IF(Q780="",IF(K780="","",K780),IF(K780="",IF(INDEX(価格設定!$C$5:$C$1048576,MATCH(Q780,価格設定!$B$5:$B$1048576,0),0)=0,"",INDEX(価格設定!$C$5:$C$1048576,MATCH(Q780,価格設定!$B$5:$B$1048576,0),0)),IF(K780="なし","",K780))),"")</f>
        <v/>
      </c>
      <c r="S780" s="308" t="str">
        <f t="shared" si="1284"/>
        <v/>
      </c>
      <c r="T780" s="126" t="str">
        <f>IFERROR(IF(J780="",IF(INDEX(価格設定!$E$5:$R$1048576,MATCH($Q780,価格設定!B$5:B$1048576,0),MATCH($AW780,価格設定!E$1:X$1,1))=0,"",INDEX(価格設定!$E$5:$R$1048576,MATCH($Q780,価格設定!B$5:B$1048576,0),MATCH($AW780,価格設定!E$1:X$1,1))),J780),"")</f>
        <v/>
      </c>
      <c r="U780" s="126" t="str">
        <f t="shared" si="1285"/>
        <v/>
      </c>
      <c r="V780" s="132" t="str">
        <f t="shared" si="1286"/>
        <v/>
      </c>
      <c r="W780" s="127" t="str">
        <f>IFERROR(IF(OR(T780="",T780&lt;0),"",IFERROR(INDEX(価格設定!E$2:X$3,IF(AND(K780=$K$1,$K$1&lt;&gt;""),ROW(価格設定!$D$3)-1,MATCH(INDEX(価格設定!$D$5:$D$1048576,MATCH(Q780,価格設定!$B$5:$B$1048576,0),0),価格設定!$D$2:$D$3,0)),MATCH($AW780,価格設定!E$1:X$1,1)),INDEX(価格設定!E$2:X$2,0,MATCH($AW780,価格設定!E$1:X$1,1)))),"")</f>
        <v/>
      </c>
      <c r="X780" s="126" t="str">
        <f t="shared" si="1277"/>
        <v/>
      </c>
      <c r="Y780" s="128" t="str">
        <f t="shared" si="1287"/>
        <v/>
      </c>
      <c r="Z780" s="126" t="str">
        <f t="shared" si="1288"/>
        <v/>
      </c>
      <c r="AA780" s="129" t="str">
        <f t="shared" si="1289"/>
        <v/>
      </c>
      <c r="AB780" s="126" t="str">
        <f t="shared" si="1290"/>
        <v/>
      </c>
      <c r="AC780" s="280" t="str">
        <f t="shared" si="1291"/>
        <v/>
      </c>
      <c r="AD780" s="15"/>
      <c r="AE780" s="204" t="str">
        <f>IF(AF780="","",COUNT($AF$3:AF780))</f>
        <v/>
      </c>
      <c r="AF780" s="206" t="str">
        <f t="shared" si="1292"/>
        <v/>
      </c>
      <c r="AG780" s="204" t="str">
        <f t="shared" si="1293"/>
        <v/>
      </c>
      <c r="AH780" s="204" t="str">
        <f t="shared" si="1294"/>
        <v/>
      </c>
      <c r="AI780" s="287"/>
      <c r="AJ780" s="15"/>
      <c r="AK780" s="138" t="str">
        <f t="shared" si="1295"/>
        <v/>
      </c>
      <c r="AL780" s="131" t="str">
        <f t="shared" si="1296"/>
        <v/>
      </c>
      <c r="AM780" s="131" t="str">
        <f t="shared" si="1297"/>
        <v/>
      </c>
      <c r="AN780" s="313" t="str">
        <f t="shared" si="1298"/>
        <v/>
      </c>
      <c r="AO780" s="316" t="str">
        <f t="shared" si="1299"/>
        <v/>
      </c>
      <c r="AP780" s="18"/>
      <c r="AQ780" s="3" t="str">
        <f>IF(F780="","",MAX($AQ$3:AQ779)+1)</f>
        <v/>
      </c>
      <c r="AR780" s="3" t="str">
        <f>IF(OR(AQ780="",BB780=""),"",MAX($AR$3:AR779)+1)</f>
        <v/>
      </c>
      <c r="AS780" s="3" t="str">
        <f>IF(CQ780="","",RANK(CQ780,CQ$3:CQ$1048576,1)+COUNTIF($CQ$3:CQ780,CQ780)-1)</f>
        <v/>
      </c>
      <c r="AT780" s="21" t="str">
        <f>IF(C780="",IF(OR(AND($H780&lt;&gt;"",C780=""),AND($F779=$F780,$AZ780&lt;&gt;""),COUNTA($H$3:$H$1048576,#REF!,$F$3:$F$1048576)&gt;COUNTA($H$3:$H780,#REF!,$F$3:$F780),$AZ780&lt;&gt;""),INDEX(AT$3:AT$1048576,MATCH(MAX($AQ$3:$AQ779),$AQ$3:$AQ$1048576,0),0),""),C780)</f>
        <v/>
      </c>
      <c r="AU780" s="21" t="str">
        <f>IF(D780="",IF(OR(AND($H780&lt;&gt;"",D780=""),AND($F779=$F780,$AZ780&lt;&gt;""),COUNTA($H$3:$H$1048576,#REF!,$F$3:$F$1048576)&gt;COUNTA($H$3:$H780,#REF!,$F$3:$F780),$AZ780&lt;&gt;""),INDEX(AU$3:AU$1048576,MATCH(MAX($AQ$3:$AQ779),$AQ$3:$AQ$1048576,0),0),""),D780)</f>
        <v/>
      </c>
      <c r="AV780" s="21" t="str">
        <f>IF(E780="",IF(OR(AND($H780&lt;&gt;"",E780=""),AND($F779=$F780,$AZ780&lt;&gt;""),COUNTA($H$3:$H$1048576,#REF!,$F$3:$F$1048576)&gt;COUNTA($H$3:$H780,#REF!,$F$3:$F780),$AZ780&lt;&gt;""),INDEX(AV$3:AV$1048576,MATCH(MAX($AQ$3:$AQ779),$AQ$3:$AQ$1048576,0),0),""),E780)</f>
        <v/>
      </c>
      <c r="AW780" s="24" t="str">
        <f t="shared" si="1300"/>
        <v/>
      </c>
      <c r="AX780" s="13" t="str">
        <f t="shared" si="1301"/>
        <v/>
      </c>
      <c r="AY780" s="4" t="str">
        <f t="shared" si="1302"/>
        <v/>
      </c>
      <c r="AZ780" s="4" t="str">
        <f>IF(AX780="",IF(OR(AND(H780&lt;&gt;"",F780=""),COUNTA($H$3:$H$1048576)&gt;COUNTA($H$3:$H780)),INDEX(AX$3:AX780,MATCH(MAX($AQ$3:AQ780),AQ$3:AQ780,0),0),""),AX780)</f>
        <v/>
      </c>
      <c r="BA780" s="4" t="str">
        <f>IF(AY780="",IF(AND(H780&lt;&gt;"",F780=""),INDEX(AY$3:AY780,MATCH(MAX($AQ$3:AQ780),AQ$3:AQ780,0),0),""),AY780)</f>
        <v/>
      </c>
      <c r="BB780" s="82" t="str">
        <f>IF(BC780="","",RANK(BC780,BC$3:BC$1048576,1)+COUNTIF($BC$3:BC780,BC780)-1)</f>
        <v/>
      </c>
      <c r="BC780" s="139" t="str">
        <f t="shared" si="1303"/>
        <v/>
      </c>
      <c r="BD780" s="46" t="str">
        <f t="shared" si="1304"/>
        <v/>
      </c>
      <c r="BE780" s="46" t="str">
        <f t="shared" si="1305"/>
        <v/>
      </c>
      <c r="BF780" s="46" t="str">
        <f t="shared" si="1306"/>
        <v/>
      </c>
      <c r="BG780" s="4" t="str">
        <f t="shared" si="1307"/>
        <v/>
      </c>
      <c r="BH780" s="180" t="str">
        <f t="shared" si="1308"/>
        <v/>
      </c>
      <c r="BI780" s="16" t="str">
        <f t="shared" si="1309"/>
        <v/>
      </c>
      <c r="BJ780" s="52" t="str">
        <f>IF(BI780="","",IF(W780="","",IF(AND(K780=$K$1,$K$1&lt;&gt;""),$BT$2,IFERROR(IF(INDEX(価格設定!$D$5:$D$1048576,MATCH(Q780,価格設定!$B$5:$B$1048576,0),0)=価格設定!$D$3,$BT$2,$BS$2),$BS$2))))</f>
        <v/>
      </c>
      <c r="BK780" s="16" t="str">
        <f>IF(BI780="","",IF(COUNTIF($BI$3:BI780,BI780)=1,1,IF(AND(BI779=BI780,BH780=""),BK779,COUNTIF($BH$3:BH780,BH780))))</f>
        <v/>
      </c>
      <c r="BL780" s="52" t="str">
        <f t="shared" si="1310"/>
        <v/>
      </c>
      <c r="BM780" s="52" t="str">
        <f t="shared" si="1311"/>
        <v/>
      </c>
      <c r="BN780" s="119" t="str">
        <f t="shared" si="1312"/>
        <v/>
      </c>
      <c r="BO780" s="119" t="str">
        <f t="shared" si="1313"/>
        <v/>
      </c>
      <c r="BP780" s="17" t="str">
        <f t="shared" si="1314"/>
        <v/>
      </c>
      <c r="BQ780" s="17" t="str">
        <f t="shared" si="1315"/>
        <v/>
      </c>
      <c r="BR780" s="17" t="str">
        <f>IF(OR(BP780="",COUNTIF($BO$3:BO780,BO780)&lt;&gt;1),"",SUMIF(BO$3:BO$1048576,BO780,BP$3:BP$1048576))</f>
        <v/>
      </c>
      <c r="BS780" s="17" t="str">
        <f t="shared" si="1316"/>
        <v/>
      </c>
      <c r="BT780" s="17" t="str">
        <f t="shared" si="1317"/>
        <v/>
      </c>
      <c r="BU780" s="17" t="str">
        <f t="shared" si="1318"/>
        <v/>
      </c>
      <c r="BV780" s="24" t="str">
        <f t="shared" si="1319"/>
        <v/>
      </c>
      <c r="BW780" s="24" t="str">
        <f t="shared" si="1320"/>
        <v/>
      </c>
      <c r="BX780" s="24" t="str">
        <f t="shared" si="1321"/>
        <v/>
      </c>
      <c r="BY780" s="26" t="str">
        <f t="shared" si="1322"/>
        <v/>
      </c>
      <c r="BZ780" s="26" t="str">
        <f t="shared" si="1323"/>
        <v/>
      </c>
      <c r="CA780" s="26" t="str">
        <f t="shared" si="1324"/>
        <v/>
      </c>
      <c r="CB780" s="66" t="str">
        <f t="shared" si="1325"/>
        <v/>
      </c>
      <c r="CC780" s="65" t="str">
        <f t="shared" si="1326"/>
        <v/>
      </c>
      <c r="CD780" s="26" t="str">
        <f t="shared" si="1327"/>
        <v/>
      </c>
      <c r="CE780" s="26" t="str">
        <f t="shared" si="1328"/>
        <v/>
      </c>
      <c r="CF780" s="193" t="str">
        <f t="shared" si="1329"/>
        <v/>
      </c>
      <c r="CG780" s="193" t="str">
        <f t="shared" si="1330"/>
        <v/>
      </c>
      <c r="CH780" s="26" t="str">
        <f t="shared" si="1331"/>
        <v/>
      </c>
      <c r="CI780" s="26" t="str">
        <f t="shared" si="1332"/>
        <v/>
      </c>
      <c r="CJ780" s="65" t="str">
        <f t="shared" si="1333"/>
        <v/>
      </c>
      <c r="CK780" s="65" t="str">
        <f t="shared" si="1334"/>
        <v/>
      </c>
      <c r="CL780" s="64" t="str">
        <f t="shared" si="1335"/>
        <v/>
      </c>
      <c r="CM780" s="64" t="str">
        <f t="shared" si="1336"/>
        <v/>
      </c>
      <c r="CN780" s="65" t="str">
        <f t="shared" si="1337"/>
        <v/>
      </c>
      <c r="CP780" s="63" t="str">
        <f>IF(BH780="","",MAX($CP$3:CP779)+1)</f>
        <v/>
      </c>
      <c r="CQ780" s="24" t="str">
        <f t="shared" si="1338"/>
        <v/>
      </c>
      <c r="CR780" s="24" t="str">
        <f t="shared" si="1339"/>
        <v/>
      </c>
      <c r="CS780" s="24" t="str">
        <f t="shared" si="1340"/>
        <v/>
      </c>
      <c r="CT780" s="58" t="str">
        <f>IF(BO780="","",COUNTIF($BO$3:BO780,BO780)&amp;"@"&amp;BO780)</f>
        <v/>
      </c>
      <c r="CU780" s="16" t="str">
        <f t="shared" si="1278"/>
        <v/>
      </c>
      <c r="CV780" s="63" t="str">
        <f t="shared" si="1341"/>
        <v/>
      </c>
      <c r="CW780" s="16" t="str">
        <f t="shared" si="1342"/>
        <v/>
      </c>
      <c r="CX780" s="16" t="str">
        <f t="shared" si="1343"/>
        <v/>
      </c>
      <c r="CY780" s="16" t="str">
        <f t="shared" si="1344"/>
        <v/>
      </c>
      <c r="CZ780" s="85" t="str">
        <f t="shared" si="1345"/>
        <v/>
      </c>
      <c r="DA780" s="16" t="str">
        <f t="shared" si="1346"/>
        <v/>
      </c>
      <c r="DB780" s="16" t="str">
        <f t="shared" si="1347"/>
        <v/>
      </c>
      <c r="DC780" s="28" t="str">
        <f>IF(CP780="","",$DC$1&amp;(INDEX(価格設定!D$1:XFD$3,ROW(価格設定!$D$3),MATCH($AW780,価格設定!D$1:XFD$1,1))*100)&amp;"%")</f>
        <v/>
      </c>
      <c r="DD780" s="28" t="str">
        <f>IF(CP780="","",$DD$1&amp;(INDEX(価格設定!D$1:XFD$3,ROW(価格設定!$D$2),MATCH($AW780,価格設定!D$1:XFD$1,1))*100)&amp;"%")</f>
        <v/>
      </c>
      <c r="DE780" s="29" t="str">
        <f t="shared" si="1348"/>
        <v/>
      </c>
      <c r="DG780" s="58" t="str">
        <f t="shared" si="1349"/>
        <v/>
      </c>
      <c r="DH780" s="58" t="str">
        <f t="shared" si="1350"/>
        <v/>
      </c>
      <c r="DI780" s="58" t="str">
        <f t="shared" si="1351"/>
        <v/>
      </c>
      <c r="DJ780" s="85" t="str">
        <f t="shared" si="1352"/>
        <v/>
      </c>
      <c r="DL780" s="58" t="str">
        <f>IF(COUNTIF(DG$3:DG$1048576,DG780)=COUNTIF($DG$3:$DG780,DG780),DG780,"")</f>
        <v/>
      </c>
      <c r="DM780" s="85" t="str">
        <f t="shared" si="1353"/>
        <v/>
      </c>
      <c r="DN780" s="85" t="str">
        <f t="shared" si="1279"/>
        <v/>
      </c>
      <c r="DO780" s="85" t="str">
        <f t="shared" si="1279"/>
        <v/>
      </c>
      <c r="DP780" s="303"/>
      <c r="DQ780" s="17" t="str">
        <f t="shared" si="1280"/>
        <v/>
      </c>
      <c r="DR780" s="17" t="str">
        <f t="shared" si="1281"/>
        <v/>
      </c>
      <c r="DS780" s="17" t="str">
        <f t="shared" si="1282"/>
        <v/>
      </c>
      <c r="DU780" s="16" t="str">
        <f t="shared" si="1354"/>
        <v/>
      </c>
      <c r="DV780" s="16" t="str">
        <f>IF(DU780="","",COUNT($DU$3:DU780))</f>
        <v/>
      </c>
      <c r="DW780" s="16" t="str">
        <f t="shared" si="1355"/>
        <v/>
      </c>
      <c r="DX780" s="16" t="str">
        <f t="shared" si="1356"/>
        <v/>
      </c>
      <c r="DY780" s="16" t="str">
        <f>IF(DZ780="","",COUNTIF(DZ$3:DZ780,DZ780))</f>
        <v/>
      </c>
      <c r="DZ780" s="16" t="str">
        <f t="shared" si="1357"/>
        <v/>
      </c>
      <c r="EA780" s="16" t="str">
        <f t="shared" si="1358"/>
        <v/>
      </c>
      <c r="EB780" s="16" t="str">
        <f t="shared" si="1359"/>
        <v/>
      </c>
      <c r="EC780" s="16" t="str">
        <f t="shared" si="1360"/>
        <v/>
      </c>
      <c r="ED780" s="16" t="str">
        <f t="shared" si="1361"/>
        <v/>
      </c>
      <c r="EE780" s="16" t="str">
        <f t="shared" si="1362"/>
        <v/>
      </c>
      <c r="EF780" s="16" t="str">
        <f t="shared" si="1363"/>
        <v/>
      </c>
      <c r="EG780" s="16" t="str">
        <f t="shared" si="1364"/>
        <v/>
      </c>
      <c r="EH780" s="16" t="str">
        <f t="shared" si="1365"/>
        <v/>
      </c>
      <c r="EI780" s="16" t="str">
        <f t="shared" si="1366"/>
        <v/>
      </c>
      <c r="EJ780" s="16" t="str">
        <f t="shared" si="1367"/>
        <v/>
      </c>
      <c r="EK780" s="16" t="str">
        <f t="shared" si="1368"/>
        <v/>
      </c>
      <c r="EL780" s="58" t="str">
        <f t="shared" si="1369"/>
        <v/>
      </c>
      <c r="EM780" s="58" t="str">
        <f>IF(OR($DZ780="",CR780=""),IF($EL780="","",$EL780),IF(OR(CR780="なし",CR780=0),領収書!$H$1,CR780))</f>
        <v/>
      </c>
      <c r="EN780" s="58" t="str">
        <f>IF(OR($DZ780="",CS780=""),IF($EL780="","",$EL780),IF(OR(CS780="なし",CS780=0),入力!$EN$1,CS780))</f>
        <v/>
      </c>
      <c r="EO780" s="63" t="str">
        <f t="shared" si="1370"/>
        <v/>
      </c>
      <c r="EP780" s="63" t="str">
        <f t="shared" si="1371"/>
        <v/>
      </c>
      <c r="ER780" s="16" t="str">
        <f>IF(AND(COUNTIF($ET$3:ET780,ET780)=1,ET780&lt;&gt;""),MAX($ER$3:ER779)+1,"")</f>
        <v/>
      </c>
      <c r="ES780" s="16" t="str">
        <f>IF(価格設定!B782="","",価格設定!B782)</f>
        <v/>
      </c>
      <c r="ET780" s="16" t="str">
        <f>IF(価格設定!C782="","",価格設定!C782)</f>
        <v/>
      </c>
      <c r="EV780" s="16" t="str">
        <f t="shared" si="1283"/>
        <v/>
      </c>
      <c r="EW780" s="16" t="str">
        <f t="shared" si="1372"/>
        <v/>
      </c>
    </row>
    <row r="781" spans="1:153" ht="30" customHeight="1" x14ac:dyDescent="0.2">
      <c r="A781" s="225"/>
      <c r="B781" s="212"/>
      <c r="C781" s="221"/>
      <c r="D781" s="164"/>
      <c r="E781" s="165"/>
      <c r="F781" s="166"/>
      <c r="G781" s="167"/>
      <c r="H781" s="179"/>
      <c r="I781" s="306"/>
      <c r="J781" s="169"/>
      <c r="K781" s="179"/>
      <c r="L781" s="186"/>
      <c r="M781" s="186"/>
      <c r="N781" s="168"/>
      <c r="O781" s="170"/>
      <c r="P781" s="212"/>
      <c r="Q781" s="179" t="str">
        <f>IFERROR(IF(H781="","",IFERROR(INDEX(価格設定!$B$5:$B$1048576,MATCH(H781,価格設定!$B$5:$B$1048576,0),0),INDEX(価格設定!$B$5:$B$1048576,MATCH("*"&amp;H781&amp;"*",価格設定!$B$5:$B$1048576,0),0))),H781)</f>
        <v/>
      </c>
      <c r="R781" s="250" t="str">
        <f>IFERROR(IF(Q781="",IF(K781="","",K781),IF(K781="",IF(INDEX(価格設定!$C$5:$C$1048576,MATCH(Q781,価格設定!$B$5:$B$1048576,0),0)=0,"",INDEX(価格設定!$C$5:$C$1048576,MATCH(Q781,価格設定!$B$5:$B$1048576,0),0)),IF(K781="なし","",K781))),"")</f>
        <v/>
      </c>
      <c r="S781" s="308" t="str">
        <f t="shared" si="1284"/>
        <v/>
      </c>
      <c r="T781" s="126" t="str">
        <f>IFERROR(IF(J781="",IF(INDEX(価格設定!$E$5:$R$1048576,MATCH($Q781,価格設定!B$5:B$1048576,0),MATCH($AW781,価格設定!E$1:X$1,1))=0,"",INDEX(価格設定!$E$5:$R$1048576,MATCH($Q781,価格設定!B$5:B$1048576,0),MATCH($AW781,価格設定!E$1:X$1,1))),J781),"")</f>
        <v/>
      </c>
      <c r="U781" s="126" t="str">
        <f t="shared" si="1285"/>
        <v/>
      </c>
      <c r="V781" s="132" t="str">
        <f t="shared" si="1286"/>
        <v/>
      </c>
      <c r="W781" s="127" t="str">
        <f>IFERROR(IF(OR(T781="",T781&lt;0),"",IFERROR(INDEX(価格設定!E$2:X$3,IF(AND(K781=$K$1,$K$1&lt;&gt;""),ROW(価格設定!$D$3)-1,MATCH(INDEX(価格設定!$D$5:$D$1048576,MATCH(Q781,価格設定!$B$5:$B$1048576,0),0),価格設定!$D$2:$D$3,0)),MATCH($AW781,価格設定!E$1:X$1,1)),INDEX(価格設定!E$2:X$2,0,MATCH($AW781,価格設定!E$1:X$1,1)))),"")</f>
        <v/>
      </c>
      <c r="X781" s="126" t="str">
        <f t="shared" si="1277"/>
        <v/>
      </c>
      <c r="Y781" s="128" t="str">
        <f t="shared" si="1287"/>
        <v/>
      </c>
      <c r="Z781" s="126" t="str">
        <f t="shared" si="1288"/>
        <v/>
      </c>
      <c r="AA781" s="129" t="str">
        <f t="shared" si="1289"/>
        <v/>
      </c>
      <c r="AB781" s="126" t="str">
        <f t="shared" si="1290"/>
        <v/>
      </c>
      <c r="AC781" s="280" t="str">
        <f t="shared" si="1291"/>
        <v/>
      </c>
      <c r="AD781" s="15"/>
      <c r="AE781" s="204" t="str">
        <f>IF(AF781="","",COUNT($AF$3:AF781))</f>
        <v/>
      </c>
      <c r="AF781" s="206" t="str">
        <f t="shared" si="1292"/>
        <v/>
      </c>
      <c r="AG781" s="204" t="str">
        <f t="shared" si="1293"/>
        <v/>
      </c>
      <c r="AH781" s="204" t="str">
        <f t="shared" si="1294"/>
        <v/>
      </c>
      <c r="AI781" s="287"/>
      <c r="AJ781" s="15"/>
      <c r="AK781" s="138" t="str">
        <f t="shared" si="1295"/>
        <v/>
      </c>
      <c r="AL781" s="131" t="str">
        <f t="shared" si="1296"/>
        <v/>
      </c>
      <c r="AM781" s="131" t="str">
        <f t="shared" si="1297"/>
        <v/>
      </c>
      <c r="AN781" s="313" t="str">
        <f t="shared" si="1298"/>
        <v/>
      </c>
      <c r="AO781" s="316" t="str">
        <f t="shared" si="1299"/>
        <v/>
      </c>
      <c r="AP781" s="18"/>
      <c r="AQ781" s="3" t="str">
        <f>IF(F781="","",MAX($AQ$3:AQ780)+1)</f>
        <v/>
      </c>
      <c r="AR781" s="3" t="str">
        <f>IF(OR(AQ781="",BB781=""),"",MAX($AR$3:AR780)+1)</f>
        <v/>
      </c>
      <c r="AS781" s="3" t="str">
        <f>IF(CQ781="","",RANK(CQ781,CQ$3:CQ$1048576,1)+COUNTIF($CQ$3:CQ781,CQ781)-1)</f>
        <v/>
      </c>
      <c r="AT781" s="21" t="str">
        <f>IF(C781="",IF(OR(AND($H781&lt;&gt;"",C781=""),AND($F780=$F781,$AZ781&lt;&gt;""),COUNTA($H$3:$H$1048576,#REF!,$F$3:$F$1048576)&gt;COUNTA($H$3:$H781,#REF!,$F$3:$F781),$AZ781&lt;&gt;""),INDEX(AT$3:AT$1048576,MATCH(MAX($AQ$3:$AQ780),$AQ$3:$AQ$1048576,0),0),""),C781)</f>
        <v/>
      </c>
      <c r="AU781" s="21" t="str">
        <f>IF(D781="",IF(OR(AND($H781&lt;&gt;"",D781=""),AND($F780=$F781,$AZ781&lt;&gt;""),COUNTA($H$3:$H$1048576,#REF!,$F$3:$F$1048576)&gt;COUNTA($H$3:$H781,#REF!,$F$3:$F781),$AZ781&lt;&gt;""),INDEX(AU$3:AU$1048576,MATCH(MAX($AQ$3:$AQ780),$AQ$3:$AQ$1048576,0),0),""),D781)</f>
        <v/>
      </c>
      <c r="AV781" s="21" t="str">
        <f>IF(E781="",IF(OR(AND($H781&lt;&gt;"",E781=""),AND($F780=$F781,$AZ781&lt;&gt;""),COUNTA($H$3:$H$1048576,#REF!,$F$3:$F$1048576)&gt;COUNTA($H$3:$H781,#REF!,$F$3:$F781),$AZ781&lt;&gt;""),INDEX(AV$3:AV$1048576,MATCH(MAX($AQ$3:$AQ780),$AQ$3:$AQ$1048576,0),0),""),E781)</f>
        <v/>
      </c>
      <c r="AW781" s="24" t="str">
        <f t="shared" si="1300"/>
        <v/>
      </c>
      <c r="AX781" s="13" t="str">
        <f t="shared" si="1301"/>
        <v/>
      </c>
      <c r="AY781" s="4" t="str">
        <f t="shared" si="1302"/>
        <v/>
      </c>
      <c r="AZ781" s="4" t="str">
        <f>IF(AX781="",IF(OR(AND(H781&lt;&gt;"",F781=""),COUNTA($H$3:$H$1048576)&gt;COUNTA($H$3:$H781)),INDEX(AX$3:AX781,MATCH(MAX($AQ$3:AQ781),AQ$3:AQ781,0),0),""),AX781)</f>
        <v/>
      </c>
      <c r="BA781" s="4" t="str">
        <f>IF(AY781="",IF(AND(H781&lt;&gt;"",F781=""),INDEX(AY$3:AY781,MATCH(MAX($AQ$3:AQ781),AQ$3:AQ781,0),0),""),AY781)</f>
        <v/>
      </c>
      <c r="BB781" s="82" t="str">
        <f>IF(BC781="","",RANK(BC781,BC$3:BC$1048576,1)+COUNTIF($BC$3:BC781,BC781)-1)</f>
        <v/>
      </c>
      <c r="BC781" s="139" t="str">
        <f t="shared" si="1303"/>
        <v/>
      </c>
      <c r="BD781" s="46" t="str">
        <f t="shared" si="1304"/>
        <v/>
      </c>
      <c r="BE781" s="46" t="str">
        <f t="shared" si="1305"/>
        <v/>
      </c>
      <c r="BF781" s="46" t="str">
        <f t="shared" si="1306"/>
        <v/>
      </c>
      <c r="BG781" s="4" t="str">
        <f t="shared" si="1307"/>
        <v/>
      </c>
      <c r="BH781" s="180" t="str">
        <f t="shared" si="1308"/>
        <v/>
      </c>
      <c r="BI781" s="16" t="str">
        <f t="shared" si="1309"/>
        <v/>
      </c>
      <c r="BJ781" s="52" t="str">
        <f>IF(BI781="","",IF(W781="","",IF(AND(K781=$K$1,$K$1&lt;&gt;""),$BT$2,IFERROR(IF(INDEX(価格設定!$D$5:$D$1048576,MATCH(Q781,価格設定!$B$5:$B$1048576,0),0)=価格設定!$D$3,$BT$2,$BS$2),$BS$2))))</f>
        <v/>
      </c>
      <c r="BK781" s="16" t="str">
        <f>IF(BI781="","",IF(COUNTIF($BI$3:BI781,BI781)=1,1,IF(AND(BI780=BI781,BH781=""),BK780,COUNTIF($BH$3:BH781,BH781))))</f>
        <v/>
      </c>
      <c r="BL781" s="52" t="str">
        <f t="shared" si="1310"/>
        <v/>
      </c>
      <c r="BM781" s="52" t="str">
        <f t="shared" si="1311"/>
        <v/>
      </c>
      <c r="BN781" s="119" t="str">
        <f t="shared" si="1312"/>
        <v/>
      </c>
      <c r="BO781" s="119" t="str">
        <f t="shared" si="1313"/>
        <v/>
      </c>
      <c r="BP781" s="17" t="str">
        <f t="shared" si="1314"/>
        <v/>
      </c>
      <c r="BQ781" s="17" t="str">
        <f t="shared" si="1315"/>
        <v/>
      </c>
      <c r="BR781" s="17" t="str">
        <f>IF(OR(BP781="",COUNTIF($BO$3:BO781,BO781)&lt;&gt;1),"",SUMIF(BO$3:BO$1048576,BO781,BP$3:BP$1048576))</f>
        <v/>
      </c>
      <c r="BS781" s="17" t="str">
        <f t="shared" si="1316"/>
        <v/>
      </c>
      <c r="BT781" s="17" t="str">
        <f t="shared" si="1317"/>
        <v/>
      </c>
      <c r="BU781" s="17" t="str">
        <f t="shared" si="1318"/>
        <v/>
      </c>
      <c r="BV781" s="24" t="str">
        <f t="shared" si="1319"/>
        <v/>
      </c>
      <c r="BW781" s="24" t="str">
        <f t="shared" si="1320"/>
        <v/>
      </c>
      <c r="BX781" s="24" t="str">
        <f t="shared" si="1321"/>
        <v/>
      </c>
      <c r="BY781" s="26" t="str">
        <f t="shared" si="1322"/>
        <v/>
      </c>
      <c r="BZ781" s="26" t="str">
        <f t="shared" si="1323"/>
        <v/>
      </c>
      <c r="CA781" s="26" t="str">
        <f t="shared" si="1324"/>
        <v/>
      </c>
      <c r="CB781" s="66" t="str">
        <f t="shared" si="1325"/>
        <v/>
      </c>
      <c r="CC781" s="65" t="str">
        <f t="shared" si="1326"/>
        <v/>
      </c>
      <c r="CD781" s="26" t="str">
        <f t="shared" si="1327"/>
        <v/>
      </c>
      <c r="CE781" s="26" t="str">
        <f t="shared" si="1328"/>
        <v/>
      </c>
      <c r="CF781" s="193" t="str">
        <f t="shared" si="1329"/>
        <v/>
      </c>
      <c r="CG781" s="193" t="str">
        <f t="shared" si="1330"/>
        <v/>
      </c>
      <c r="CH781" s="26" t="str">
        <f t="shared" si="1331"/>
        <v/>
      </c>
      <c r="CI781" s="26" t="str">
        <f t="shared" si="1332"/>
        <v/>
      </c>
      <c r="CJ781" s="65" t="str">
        <f t="shared" si="1333"/>
        <v/>
      </c>
      <c r="CK781" s="65" t="str">
        <f t="shared" si="1334"/>
        <v/>
      </c>
      <c r="CL781" s="64" t="str">
        <f t="shared" si="1335"/>
        <v/>
      </c>
      <c r="CM781" s="64" t="str">
        <f t="shared" si="1336"/>
        <v/>
      </c>
      <c r="CN781" s="65" t="str">
        <f t="shared" si="1337"/>
        <v/>
      </c>
      <c r="CP781" s="63" t="str">
        <f>IF(BH781="","",MAX($CP$3:CP780)+1)</f>
        <v/>
      </c>
      <c r="CQ781" s="24" t="str">
        <f t="shared" si="1338"/>
        <v/>
      </c>
      <c r="CR781" s="24" t="str">
        <f t="shared" si="1339"/>
        <v/>
      </c>
      <c r="CS781" s="24" t="str">
        <f t="shared" si="1340"/>
        <v/>
      </c>
      <c r="CT781" s="58" t="str">
        <f>IF(BO781="","",COUNTIF($BO$3:BO781,BO781)&amp;"@"&amp;BO781)</f>
        <v/>
      </c>
      <c r="CU781" s="16" t="str">
        <f t="shared" si="1278"/>
        <v/>
      </c>
      <c r="CV781" s="63" t="str">
        <f t="shared" si="1341"/>
        <v/>
      </c>
      <c r="CW781" s="16" t="str">
        <f t="shared" si="1342"/>
        <v/>
      </c>
      <c r="CX781" s="16" t="str">
        <f t="shared" si="1343"/>
        <v/>
      </c>
      <c r="CY781" s="16" t="str">
        <f t="shared" si="1344"/>
        <v/>
      </c>
      <c r="CZ781" s="85" t="str">
        <f t="shared" si="1345"/>
        <v/>
      </c>
      <c r="DA781" s="16" t="str">
        <f t="shared" si="1346"/>
        <v/>
      </c>
      <c r="DB781" s="16" t="str">
        <f t="shared" si="1347"/>
        <v/>
      </c>
      <c r="DC781" s="28" t="str">
        <f>IF(CP781="","",$DC$1&amp;(INDEX(価格設定!D$1:XFD$3,ROW(価格設定!$D$3),MATCH($AW781,価格設定!D$1:XFD$1,1))*100)&amp;"%")</f>
        <v/>
      </c>
      <c r="DD781" s="28" t="str">
        <f>IF(CP781="","",$DD$1&amp;(INDEX(価格設定!D$1:XFD$3,ROW(価格設定!$D$2),MATCH($AW781,価格設定!D$1:XFD$1,1))*100)&amp;"%")</f>
        <v/>
      </c>
      <c r="DE781" s="29" t="str">
        <f t="shared" si="1348"/>
        <v/>
      </c>
      <c r="DG781" s="58" t="str">
        <f t="shared" si="1349"/>
        <v/>
      </c>
      <c r="DH781" s="58" t="str">
        <f t="shared" si="1350"/>
        <v/>
      </c>
      <c r="DI781" s="58" t="str">
        <f t="shared" si="1351"/>
        <v/>
      </c>
      <c r="DJ781" s="85" t="str">
        <f t="shared" si="1352"/>
        <v/>
      </c>
      <c r="DL781" s="58" t="str">
        <f>IF(COUNTIF(DG$3:DG$1048576,DG781)=COUNTIF($DG$3:$DG781,DG781),DG781,"")</f>
        <v/>
      </c>
      <c r="DM781" s="85" t="str">
        <f t="shared" si="1353"/>
        <v/>
      </c>
      <c r="DN781" s="85" t="str">
        <f t="shared" si="1279"/>
        <v/>
      </c>
      <c r="DO781" s="85" t="str">
        <f t="shared" si="1279"/>
        <v/>
      </c>
      <c r="DP781" s="303"/>
      <c r="DQ781" s="17" t="str">
        <f t="shared" si="1280"/>
        <v/>
      </c>
      <c r="DR781" s="17" t="str">
        <f t="shared" si="1281"/>
        <v/>
      </c>
      <c r="DS781" s="17" t="str">
        <f t="shared" si="1282"/>
        <v/>
      </c>
      <c r="DU781" s="16" t="str">
        <f t="shared" si="1354"/>
        <v/>
      </c>
      <c r="DV781" s="16" t="str">
        <f>IF(DU781="","",COUNT($DU$3:DU781))</f>
        <v/>
      </c>
      <c r="DW781" s="16" t="str">
        <f t="shared" si="1355"/>
        <v/>
      </c>
      <c r="DX781" s="16" t="str">
        <f t="shared" si="1356"/>
        <v/>
      </c>
      <c r="DY781" s="16" t="str">
        <f>IF(DZ781="","",COUNTIF(DZ$3:DZ781,DZ781))</f>
        <v/>
      </c>
      <c r="DZ781" s="16" t="str">
        <f t="shared" si="1357"/>
        <v/>
      </c>
      <c r="EA781" s="16" t="str">
        <f t="shared" si="1358"/>
        <v/>
      </c>
      <c r="EB781" s="16" t="str">
        <f t="shared" si="1359"/>
        <v/>
      </c>
      <c r="EC781" s="16" t="str">
        <f t="shared" si="1360"/>
        <v/>
      </c>
      <c r="ED781" s="16" t="str">
        <f t="shared" si="1361"/>
        <v/>
      </c>
      <c r="EE781" s="16" t="str">
        <f t="shared" si="1362"/>
        <v/>
      </c>
      <c r="EF781" s="16" t="str">
        <f t="shared" si="1363"/>
        <v/>
      </c>
      <c r="EG781" s="16" t="str">
        <f t="shared" si="1364"/>
        <v/>
      </c>
      <c r="EH781" s="16" t="str">
        <f t="shared" si="1365"/>
        <v/>
      </c>
      <c r="EI781" s="16" t="str">
        <f t="shared" si="1366"/>
        <v/>
      </c>
      <c r="EJ781" s="16" t="str">
        <f t="shared" si="1367"/>
        <v/>
      </c>
      <c r="EK781" s="16" t="str">
        <f t="shared" si="1368"/>
        <v/>
      </c>
      <c r="EL781" s="58" t="str">
        <f t="shared" si="1369"/>
        <v/>
      </c>
      <c r="EM781" s="58" t="str">
        <f>IF(OR($DZ781="",CR781=""),IF($EL781="","",$EL781),IF(OR(CR781="なし",CR781=0),領収書!$H$1,CR781))</f>
        <v/>
      </c>
      <c r="EN781" s="58" t="str">
        <f>IF(OR($DZ781="",CS781=""),IF($EL781="","",$EL781),IF(OR(CS781="なし",CS781=0),入力!$EN$1,CS781))</f>
        <v/>
      </c>
      <c r="EO781" s="63" t="str">
        <f t="shared" si="1370"/>
        <v/>
      </c>
      <c r="EP781" s="63" t="str">
        <f t="shared" si="1371"/>
        <v/>
      </c>
      <c r="ER781" s="16" t="str">
        <f>IF(AND(COUNTIF($ET$3:ET781,ET781)=1,ET781&lt;&gt;""),MAX($ER$3:ER780)+1,"")</f>
        <v/>
      </c>
      <c r="ES781" s="16" t="str">
        <f>IF(価格設定!B783="","",価格設定!B783)</f>
        <v/>
      </c>
      <c r="ET781" s="16" t="str">
        <f>IF(価格設定!C783="","",価格設定!C783)</f>
        <v/>
      </c>
      <c r="EV781" s="16" t="str">
        <f t="shared" si="1283"/>
        <v/>
      </c>
      <c r="EW781" s="16" t="str">
        <f t="shared" si="1372"/>
        <v/>
      </c>
    </row>
    <row r="782" spans="1:153" ht="30" customHeight="1" x14ac:dyDescent="0.2">
      <c r="A782" s="225"/>
      <c r="B782" s="212"/>
      <c r="C782" s="221"/>
      <c r="D782" s="164"/>
      <c r="E782" s="165"/>
      <c r="F782" s="166"/>
      <c r="G782" s="167"/>
      <c r="H782" s="179"/>
      <c r="I782" s="306"/>
      <c r="J782" s="169"/>
      <c r="K782" s="179"/>
      <c r="L782" s="186"/>
      <c r="M782" s="186"/>
      <c r="N782" s="168"/>
      <c r="O782" s="170"/>
      <c r="P782" s="212"/>
      <c r="Q782" s="179" t="str">
        <f>IFERROR(IF(H782="","",IFERROR(INDEX(価格設定!$B$5:$B$1048576,MATCH(H782,価格設定!$B$5:$B$1048576,0),0),INDEX(価格設定!$B$5:$B$1048576,MATCH("*"&amp;H782&amp;"*",価格設定!$B$5:$B$1048576,0),0))),H782)</f>
        <v/>
      </c>
      <c r="R782" s="250" t="str">
        <f>IFERROR(IF(Q782="",IF(K782="","",K782),IF(K782="",IF(INDEX(価格設定!$C$5:$C$1048576,MATCH(Q782,価格設定!$B$5:$B$1048576,0),0)=0,"",INDEX(価格設定!$C$5:$C$1048576,MATCH(Q782,価格設定!$B$5:$B$1048576,0),0)),IF(K782="なし","",K782))),"")</f>
        <v/>
      </c>
      <c r="S782" s="308" t="str">
        <f t="shared" si="1284"/>
        <v/>
      </c>
      <c r="T782" s="126" t="str">
        <f>IFERROR(IF(J782="",IF(INDEX(価格設定!$E$5:$R$1048576,MATCH($Q782,価格設定!B$5:B$1048576,0),MATCH($AW782,価格設定!E$1:X$1,1))=0,"",INDEX(価格設定!$E$5:$R$1048576,MATCH($Q782,価格設定!B$5:B$1048576,0),MATCH($AW782,価格設定!E$1:X$1,1))),J782),"")</f>
        <v/>
      </c>
      <c r="U782" s="126" t="str">
        <f t="shared" si="1285"/>
        <v/>
      </c>
      <c r="V782" s="132" t="str">
        <f t="shared" si="1286"/>
        <v/>
      </c>
      <c r="W782" s="127" t="str">
        <f>IFERROR(IF(OR(T782="",T782&lt;0),"",IFERROR(INDEX(価格設定!E$2:X$3,IF(AND(K782=$K$1,$K$1&lt;&gt;""),ROW(価格設定!$D$3)-1,MATCH(INDEX(価格設定!$D$5:$D$1048576,MATCH(Q782,価格設定!$B$5:$B$1048576,0),0),価格設定!$D$2:$D$3,0)),MATCH($AW782,価格設定!E$1:X$1,1)),INDEX(価格設定!E$2:X$2,0,MATCH($AW782,価格設定!E$1:X$1,1)))),"")</f>
        <v/>
      </c>
      <c r="X782" s="126" t="str">
        <f t="shared" si="1277"/>
        <v/>
      </c>
      <c r="Y782" s="128" t="str">
        <f t="shared" si="1287"/>
        <v/>
      </c>
      <c r="Z782" s="126" t="str">
        <f t="shared" si="1288"/>
        <v/>
      </c>
      <c r="AA782" s="129" t="str">
        <f t="shared" si="1289"/>
        <v/>
      </c>
      <c r="AB782" s="126" t="str">
        <f t="shared" si="1290"/>
        <v/>
      </c>
      <c r="AC782" s="280" t="str">
        <f t="shared" si="1291"/>
        <v/>
      </c>
      <c r="AD782" s="15"/>
      <c r="AE782" s="204" t="str">
        <f>IF(AF782="","",COUNT($AF$3:AF782))</f>
        <v/>
      </c>
      <c r="AF782" s="206" t="str">
        <f t="shared" si="1292"/>
        <v/>
      </c>
      <c r="AG782" s="204" t="str">
        <f t="shared" si="1293"/>
        <v/>
      </c>
      <c r="AH782" s="204" t="str">
        <f t="shared" si="1294"/>
        <v/>
      </c>
      <c r="AI782" s="287"/>
      <c r="AJ782" s="15"/>
      <c r="AK782" s="138" t="str">
        <f t="shared" si="1295"/>
        <v/>
      </c>
      <c r="AL782" s="131" t="str">
        <f t="shared" si="1296"/>
        <v/>
      </c>
      <c r="AM782" s="131" t="str">
        <f t="shared" si="1297"/>
        <v/>
      </c>
      <c r="AN782" s="313" t="str">
        <f t="shared" si="1298"/>
        <v/>
      </c>
      <c r="AO782" s="316" t="str">
        <f t="shared" si="1299"/>
        <v/>
      </c>
      <c r="AP782" s="18"/>
      <c r="AQ782" s="3" t="str">
        <f>IF(F782="","",MAX($AQ$3:AQ781)+1)</f>
        <v/>
      </c>
      <c r="AR782" s="3" t="str">
        <f>IF(OR(AQ782="",BB782=""),"",MAX($AR$3:AR781)+1)</f>
        <v/>
      </c>
      <c r="AS782" s="3" t="str">
        <f>IF(CQ782="","",RANK(CQ782,CQ$3:CQ$1048576,1)+COUNTIF($CQ$3:CQ782,CQ782)-1)</f>
        <v/>
      </c>
      <c r="AT782" s="21" t="str">
        <f>IF(C782="",IF(OR(AND($H782&lt;&gt;"",C782=""),AND($F781=$F782,$AZ782&lt;&gt;""),COUNTA($H$3:$H$1048576,#REF!,$F$3:$F$1048576)&gt;COUNTA($H$3:$H782,#REF!,$F$3:$F782),$AZ782&lt;&gt;""),INDEX(AT$3:AT$1048576,MATCH(MAX($AQ$3:$AQ781),$AQ$3:$AQ$1048576,0),0),""),C782)</f>
        <v/>
      </c>
      <c r="AU782" s="21" t="str">
        <f>IF(D782="",IF(OR(AND($H782&lt;&gt;"",D782=""),AND($F781=$F782,$AZ782&lt;&gt;""),COUNTA($H$3:$H$1048576,#REF!,$F$3:$F$1048576)&gt;COUNTA($H$3:$H782,#REF!,$F$3:$F782),$AZ782&lt;&gt;""),INDEX(AU$3:AU$1048576,MATCH(MAX($AQ$3:$AQ781),$AQ$3:$AQ$1048576,0),0),""),D782)</f>
        <v/>
      </c>
      <c r="AV782" s="21" t="str">
        <f>IF(E782="",IF(OR(AND($H782&lt;&gt;"",E782=""),AND($F781=$F782,$AZ782&lt;&gt;""),COUNTA($H$3:$H$1048576,#REF!,$F$3:$F$1048576)&gt;COUNTA($H$3:$H782,#REF!,$F$3:$F782),$AZ782&lt;&gt;""),INDEX(AV$3:AV$1048576,MATCH(MAX($AQ$3:$AQ781),$AQ$3:$AQ$1048576,0),0),""),E782)</f>
        <v/>
      </c>
      <c r="AW782" s="24" t="str">
        <f t="shared" si="1300"/>
        <v/>
      </c>
      <c r="AX782" s="13" t="str">
        <f t="shared" si="1301"/>
        <v/>
      </c>
      <c r="AY782" s="4" t="str">
        <f t="shared" si="1302"/>
        <v/>
      </c>
      <c r="AZ782" s="4" t="str">
        <f>IF(AX782="",IF(OR(AND(H782&lt;&gt;"",F782=""),COUNTA($H$3:$H$1048576)&gt;COUNTA($H$3:$H782)),INDEX(AX$3:AX782,MATCH(MAX($AQ$3:AQ782),AQ$3:AQ782,0),0),""),AX782)</f>
        <v/>
      </c>
      <c r="BA782" s="4" t="str">
        <f>IF(AY782="",IF(AND(H782&lt;&gt;"",F782=""),INDEX(AY$3:AY782,MATCH(MAX($AQ$3:AQ782),AQ$3:AQ782,0),0),""),AY782)</f>
        <v/>
      </c>
      <c r="BB782" s="82" t="str">
        <f>IF(BC782="","",RANK(BC782,BC$3:BC$1048576,1)+COUNTIF($BC$3:BC782,BC782)-1)</f>
        <v/>
      </c>
      <c r="BC782" s="139" t="str">
        <f t="shared" si="1303"/>
        <v/>
      </c>
      <c r="BD782" s="46" t="str">
        <f t="shared" si="1304"/>
        <v/>
      </c>
      <c r="BE782" s="46" t="str">
        <f t="shared" si="1305"/>
        <v/>
      </c>
      <c r="BF782" s="46" t="str">
        <f t="shared" si="1306"/>
        <v/>
      </c>
      <c r="BG782" s="4" t="str">
        <f t="shared" si="1307"/>
        <v/>
      </c>
      <c r="BH782" s="180" t="str">
        <f t="shared" si="1308"/>
        <v/>
      </c>
      <c r="BI782" s="16" t="str">
        <f t="shared" si="1309"/>
        <v/>
      </c>
      <c r="BJ782" s="52" t="str">
        <f>IF(BI782="","",IF(W782="","",IF(AND(K782=$K$1,$K$1&lt;&gt;""),$BT$2,IFERROR(IF(INDEX(価格設定!$D$5:$D$1048576,MATCH(Q782,価格設定!$B$5:$B$1048576,0),0)=価格設定!$D$3,$BT$2,$BS$2),$BS$2))))</f>
        <v/>
      </c>
      <c r="BK782" s="16" t="str">
        <f>IF(BI782="","",IF(COUNTIF($BI$3:BI782,BI782)=1,1,IF(AND(BI781=BI782,BH782=""),BK781,COUNTIF($BH$3:BH782,BH782))))</f>
        <v/>
      </c>
      <c r="BL782" s="52" t="str">
        <f t="shared" si="1310"/>
        <v/>
      </c>
      <c r="BM782" s="52" t="str">
        <f t="shared" si="1311"/>
        <v/>
      </c>
      <c r="BN782" s="119" t="str">
        <f t="shared" si="1312"/>
        <v/>
      </c>
      <c r="BO782" s="119" t="str">
        <f t="shared" si="1313"/>
        <v/>
      </c>
      <c r="BP782" s="17" t="str">
        <f t="shared" si="1314"/>
        <v/>
      </c>
      <c r="BQ782" s="17" t="str">
        <f t="shared" si="1315"/>
        <v/>
      </c>
      <c r="BR782" s="17" t="str">
        <f>IF(OR(BP782="",COUNTIF($BO$3:BO782,BO782)&lt;&gt;1),"",SUMIF(BO$3:BO$1048576,BO782,BP$3:BP$1048576))</f>
        <v/>
      </c>
      <c r="BS782" s="17" t="str">
        <f t="shared" si="1316"/>
        <v/>
      </c>
      <c r="BT782" s="17" t="str">
        <f t="shared" si="1317"/>
        <v/>
      </c>
      <c r="BU782" s="17" t="str">
        <f t="shared" si="1318"/>
        <v/>
      </c>
      <c r="BV782" s="24" t="str">
        <f t="shared" si="1319"/>
        <v/>
      </c>
      <c r="BW782" s="24" t="str">
        <f t="shared" si="1320"/>
        <v/>
      </c>
      <c r="BX782" s="24" t="str">
        <f t="shared" si="1321"/>
        <v/>
      </c>
      <c r="BY782" s="26" t="str">
        <f t="shared" si="1322"/>
        <v/>
      </c>
      <c r="BZ782" s="26" t="str">
        <f t="shared" si="1323"/>
        <v/>
      </c>
      <c r="CA782" s="26" t="str">
        <f t="shared" si="1324"/>
        <v/>
      </c>
      <c r="CB782" s="66" t="str">
        <f t="shared" si="1325"/>
        <v/>
      </c>
      <c r="CC782" s="65" t="str">
        <f t="shared" si="1326"/>
        <v/>
      </c>
      <c r="CD782" s="26" t="str">
        <f t="shared" si="1327"/>
        <v/>
      </c>
      <c r="CE782" s="26" t="str">
        <f t="shared" si="1328"/>
        <v/>
      </c>
      <c r="CF782" s="193" t="str">
        <f t="shared" si="1329"/>
        <v/>
      </c>
      <c r="CG782" s="193" t="str">
        <f t="shared" si="1330"/>
        <v/>
      </c>
      <c r="CH782" s="26" t="str">
        <f t="shared" si="1331"/>
        <v/>
      </c>
      <c r="CI782" s="26" t="str">
        <f t="shared" si="1332"/>
        <v/>
      </c>
      <c r="CJ782" s="65" t="str">
        <f t="shared" si="1333"/>
        <v/>
      </c>
      <c r="CK782" s="65" t="str">
        <f t="shared" si="1334"/>
        <v/>
      </c>
      <c r="CL782" s="64" t="str">
        <f t="shared" si="1335"/>
        <v/>
      </c>
      <c r="CM782" s="64" t="str">
        <f t="shared" si="1336"/>
        <v/>
      </c>
      <c r="CN782" s="65" t="str">
        <f t="shared" si="1337"/>
        <v/>
      </c>
      <c r="CP782" s="63" t="str">
        <f>IF(BH782="","",MAX($CP$3:CP781)+1)</f>
        <v/>
      </c>
      <c r="CQ782" s="24" t="str">
        <f t="shared" si="1338"/>
        <v/>
      </c>
      <c r="CR782" s="24" t="str">
        <f t="shared" si="1339"/>
        <v/>
      </c>
      <c r="CS782" s="24" t="str">
        <f t="shared" si="1340"/>
        <v/>
      </c>
      <c r="CT782" s="58" t="str">
        <f>IF(BO782="","",COUNTIF($BO$3:BO782,BO782)&amp;"@"&amp;BO782)</f>
        <v/>
      </c>
      <c r="CU782" s="16" t="str">
        <f t="shared" si="1278"/>
        <v/>
      </c>
      <c r="CV782" s="63" t="str">
        <f t="shared" si="1341"/>
        <v/>
      </c>
      <c r="CW782" s="16" t="str">
        <f t="shared" si="1342"/>
        <v/>
      </c>
      <c r="CX782" s="16" t="str">
        <f t="shared" si="1343"/>
        <v/>
      </c>
      <c r="CY782" s="16" t="str">
        <f t="shared" si="1344"/>
        <v/>
      </c>
      <c r="CZ782" s="85" t="str">
        <f t="shared" si="1345"/>
        <v/>
      </c>
      <c r="DA782" s="16" t="str">
        <f t="shared" si="1346"/>
        <v/>
      </c>
      <c r="DB782" s="16" t="str">
        <f t="shared" si="1347"/>
        <v/>
      </c>
      <c r="DC782" s="28" t="str">
        <f>IF(CP782="","",$DC$1&amp;(INDEX(価格設定!D$1:XFD$3,ROW(価格設定!$D$3),MATCH($AW782,価格設定!D$1:XFD$1,1))*100)&amp;"%")</f>
        <v/>
      </c>
      <c r="DD782" s="28" t="str">
        <f>IF(CP782="","",$DD$1&amp;(INDEX(価格設定!D$1:XFD$3,ROW(価格設定!$D$2),MATCH($AW782,価格設定!D$1:XFD$1,1))*100)&amp;"%")</f>
        <v/>
      </c>
      <c r="DE782" s="29" t="str">
        <f t="shared" si="1348"/>
        <v/>
      </c>
      <c r="DG782" s="58" t="str">
        <f t="shared" si="1349"/>
        <v/>
      </c>
      <c r="DH782" s="58" t="str">
        <f t="shared" si="1350"/>
        <v/>
      </c>
      <c r="DI782" s="58" t="str">
        <f t="shared" si="1351"/>
        <v/>
      </c>
      <c r="DJ782" s="85" t="str">
        <f t="shared" si="1352"/>
        <v/>
      </c>
      <c r="DL782" s="58" t="str">
        <f>IF(COUNTIF(DG$3:DG$1048576,DG782)=COUNTIF($DG$3:$DG782,DG782),DG782,"")</f>
        <v/>
      </c>
      <c r="DM782" s="85" t="str">
        <f t="shared" si="1353"/>
        <v/>
      </c>
      <c r="DN782" s="85" t="str">
        <f t="shared" si="1279"/>
        <v/>
      </c>
      <c r="DO782" s="85" t="str">
        <f t="shared" si="1279"/>
        <v/>
      </c>
      <c r="DP782" s="303"/>
      <c r="DQ782" s="17" t="str">
        <f t="shared" si="1280"/>
        <v/>
      </c>
      <c r="DR782" s="17" t="str">
        <f t="shared" si="1281"/>
        <v/>
      </c>
      <c r="DS782" s="17" t="str">
        <f t="shared" si="1282"/>
        <v/>
      </c>
      <c r="DU782" s="16" t="str">
        <f t="shared" si="1354"/>
        <v/>
      </c>
      <c r="DV782" s="16" t="str">
        <f>IF(DU782="","",COUNT($DU$3:DU782))</f>
        <v/>
      </c>
      <c r="DW782" s="16" t="str">
        <f t="shared" si="1355"/>
        <v/>
      </c>
      <c r="DX782" s="16" t="str">
        <f t="shared" si="1356"/>
        <v/>
      </c>
      <c r="DY782" s="16" t="str">
        <f>IF(DZ782="","",COUNTIF(DZ$3:DZ782,DZ782))</f>
        <v/>
      </c>
      <c r="DZ782" s="16" t="str">
        <f t="shared" si="1357"/>
        <v/>
      </c>
      <c r="EA782" s="16" t="str">
        <f t="shared" si="1358"/>
        <v/>
      </c>
      <c r="EB782" s="16" t="str">
        <f t="shared" si="1359"/>
        <v/>
      </c>
      <c r="EC782" s="16" t="str">
        <f t="shared" si="1360"/>
        <v/>
      </c>
      <c r="ED782" s="16" t="str">
        <f t="shared" si="1361"/>
        <v/>
      </c>
      <c r="EE782" s="16" t="str">
        <f t="shared" si="1362"/>
        <v/>
      </c>
      <c r="EF782" s="16" t="str">
        <f t="shared" si="1363"/>
        <v/>
      </c>
      <c r="EG782" s="16" t="str">
        <f t="shared" si="1364"/>
        <v/>
      </c>
      <c r="EH782" s="16" t="str">
        <f t="shared" si="1365"/>
        <v/>
      </c>
      <c r="EI782" s="16" t="str">
        <f t="shared" si="1366"/>
        <v/>
      </c>
      <c r="EJ782" s="16" t="str">
        <f t="shared" si="1367"/>
        <v/>
      </c>
      <c r="EK782" s="16" t="str">
        <f t="shared" si="1368"/>
        <v/>
      </c>
      <c r="EL782" s="58" t="str">
        <f t="shared" si="1369"/>
        <v/>
      </c>
      <c r="EM782" s="58" t="str">
        <f>IF(OR($DZ782="",CR782=""),IF($EL782="","",$EL782),IF(OR(CR782="なし",CR782=0),領収書!$H$1,CR782))</f>
        <v/>
      </c>
      <c r="EN782" s="58" t="str">
        <f>IF(OR($DZ782="",CS782=""),IF($EL782="","",$EL782),IF(OR(CS782="なし",CS782=0),入力!$EN$1,CS782))</f>
        <v/>
      </c>
      <c r="EO782" s="63" t="str">
        <f t="shared" si="1370"/>
        <v/>
      </c>
      <c r="EP782" s="63" t="str">
        <f t="shared" si="1371"/>
        <v/>
      </c>
      <c r="ER782" s="16" t="str">
        <f>IF(AND(COUNTIF($ET$3:ET782,ET782)=1,ET782&lt;&gt;""),MAX($ER$3:ER781)+1,"")</f>
        <v/>
      </c>
      <c r="ES782" s="16" t="str">
        <f>IF(価格設定!B784="","",価格設定!B784)</f>
        <v/>
      </c>
      <c r="ET782" s="16" t="str">
        <f>IF(価格設定!C784="","",価格設定!C784)</f>
        <v/>
      </c>
      <c r="EV782" s="16" t="str">
        <f t="shared" si="1283"/>
        <v/>
      </c>
      <c r="EW782" s="16" t="str">
        <f t="shared" si="1372"/>
        <v/>
      </c>
    </row>
    <row r="783" spans="1:153" ht="30" customHeight="1" x14ac:dyDescent="0.2">
      <c r="A783" s="225"/>
      <c r="B783" s="212"/>
      <c r="C783" s="221"/>
      <c r="D783" s="164"/>
      <c r="E783" s="165"/>
      <c r="F783" s="166"/>
      <c r="G783" s="167"/>
      <c r="H783" s="179"/>
      <c r="I783" s="306"/>
      <c r="J783" s="169"/>
      <c r="K783" s="179"/>
      <c r="L783" s="186"/>
      <c r="M783" s="186"/>
      <c r="N783" s="168"/>
      <c r="O783" s="170"/>
      <c r="P783" s="212"/>
      <c r="Q783" s="179" t="str">
        <f>IFERROR(IF(H783="","",IFERROR(INDEX(価格設定!$B$5:$B$1048576,MATCH(H783,価格設定!$B$5:$B$1048576,0),0),INDEX(価格設定!$B$5:$B$1048576,MATCH("*"&amp;H783&amp;"*",価格設定!$B$5:$B$1048576,0),0))),H783)</f>
        <v/>
      </c>
      <c r="R783" s="250" t="str">
        <f>IFERROR(IF(Q783="",IF(K783="","",K783),IF(K783="",IF(INDEX(価格設定!$C$5:$C$1048576,MATCH(Q783,価格設定!$B$5:$B$1048576,0),0)=0,"",INDEX(価格設定!$C$5:$C$1048576,MATCH(Q783,価格設定!$B$5:$B$1048576,0),0)),IF(K783="なし","",K783))),"")</f>
        <v/>
      </c>
      <c r="S783" s="308" t="str">
        <f t="shared" si="1284"/>
        <v/>
      </c>
      <c r="T783" s="126" t="str">
        <f>IFERROR(IF(J783="",IF(INDEX(価格設定!$E$5:$R$1048576,MATCH($Q783,価格設定!B$5:B$1048576,0),MATCH($AW783,価格設定!E$1:X$1,1))=0,"",INDEX(価格設定!$E$5:$R$1048576,MATCH($Q783,価格設定!B$5:B$1048576,0),MATCH($AW783,価格設定!E$1:X$1,1))),J783),"")</f>
        <v/>
      </c>
      <c r="U783" s="126" t="str">
        <f t="shared" si="1285"/>
        <v/>
      </c>
      <c r="V783" s="132" t="str">
        <f t="shared" si="1286"/>
        <v/>
      </c>
      <c r="W783" s="127" t="str">
        <f>IFERROR(IF(OR(T783="",T783&lt;0),"",IFERROR(INDEX(価格設定!E$2:X$3,IF(AND(K783=$K$1,$K$1&lt;&gt;""),ROW(価格設定!$D$3)-1,MATCH(INDEX(価格設定!$D$5:$D$1048576,MATCH(Q783,価格設定!$B$5:$B$1048576,0),0),価格設定!$D$2:$D$3,0)),MATCH($AW783,価格設定!E$1:X$1,1)),INDEX(価格設定!E$2:X$2,0,MATCH($AW783,価格設定!E$1:X$1,1)))),"")</f>
        <v/>
      </c>
      <c r="X783" s="126" t="str">
        <f t="shared" si="1277"/>
        <v/>
      </c>
      <c r="Y783" s="128" t="str">
        <f t="shared" si="1287"/>
        <v/>
      </c>
      <c r="Z783" s="126" t="str">
        <f t="shared" si="1288"/>
        <v/>
      </c>
      <c r="AA783" s="129" t="str">
        <f t="shared" si="1289"/>
        <v/>
      </c>
      <c r="AB783" s="126" t="str">
        <f t="shared" si="1290"/>
        <v/>
      </c>
      <c r="AC783" s="280" t="str">
        <f t="shared" si="1291"/>
        <v/>
      </c>
      <c r="AD783" s="15"/>
      <c r="AE783" s="204" t="str">
        <f>IF(AF783="","",COUNT($AF$3:AF783))</f>
        <v/>
      </c>
      <c r="AF783" s="206" t="str">
        <f t="shared" si="1292"/>
        <v/>
      </c>
      <c r="AG783" s="204" t="str">
        <f t="shared" si="1293"/>
        <v/>
      </c>
      <c r="AH783" s="204" t="str">
        <f t="shared" si="1294"/>
        <v/>
      </c>
      <c r="AI783" s="287"/>
      <c r="AJ783" s="15"/>
      <c r="AK783" s="138" t="str">
        <f t="shared" si="1295"/>
        <v/>
      </c>
      <c r="AL783" s="131" t="str">
        <f t="shared" si="1296"/>
        <v/>
      </c>
      <c r="AM783" s="131" t="str">
        <f t="shared" si="1297"/>
        <v/>
      </c>
      <c r="AN783" s="313" t="str">
        <f t="shared" si="1298"/>
        <v/>
      </c>
      <c r="AO783" s="316" t="str">
        <f t="shared" si="1299"/>
        <v/>
      </c>
      <c r="AP783" s="18"/>
      <c r="AQ783" s="3" t="str">
        <f>IF(F783="","",MAX($AQ$3:AQ782)+1)</f>
        <v/>
      </c>
      <c r="AR783" s="3" t="str">
        <f>IF(OR(AQ783="",BB783=""),"",MAX($AR$3:AR782)+1)</f>
        <v/>
      </c>
      <c r="AS783" s="3" t="str">
        <f>IF(CQ783="","",RANK(CQ783,CQ$3:CQ$1048576,1)+COUNTIF($CQ$3:CQ783,CQ783)-1)</f>
        <v/>
      </c>
      <c r="AT783" s="21" t="str">
        <f>IF(C783="",IF(OR(AND($H783&lt;&gt;"",C783=""),AND($F782=$F783,$AZ783&lt;&gt;""),COUNTA($H$3:$H$1048576,#REF!,$F$3:$F$1048576)&gt;COUNTA($H$3:$H783,#REF!,$F$3:$F783),$AZ783&lt;&gt;""),INDEX(AT$3:AT$1048576,MATCH(MAX($AQ$3:$AQ782),$AQ$3:$AQ$1048576,0),0),""),C783)</f>
        <v/>
      </c>
      <c r="AU783" s="21" t="str">
        <f>IF(D783="",IF(OR(AND($H783&lt;&gt;"",D783=""),AND($F782=$F783,$AZ783&lt;&gt;""),COUNTA($H$3:$H$1048576,#REF!,$F$3:$F$1048576)&gt;COUNTA($H$3:$H783,#REF!,$F$3:$F783),$AZ783&lt;&gt;""),INDEX(AU$3:AU$1048576,MATCH(MAX($AQ$3:$AQ782),$AQ$3:$AQ$1048576,0),0),""),D783)</f>
        <v/>
      </c>
      <c r="AV783" s="21" t="str">
        <f>IF(E783="",IF(OR(AND($H783&lt;&gt;"",E783=""),AND($F782=$F783,$AZ783&lt;&gt;""),COUNTA($H$3:$H$1048576,#REF!,$F$3:$F$1048576)&gt;COUNTA($H$3:$H783,#REF!,$F$3:$F783),$AZ783&lt;&gt;""),INDEX(AV$3:AV$1048576,MATCH(MAX($AQ$3:$AQ782),$AQ$3:$AQ$1048576,0),0),""),E783)</f>
        <v/>
      </c>
      <c r="AW783" s="24" t="str">
        <f t="shared" si="1300"/>
        <v/>
      </c>
      <c r="AX783" s="13" t="str">
        <f t="shared" si="1301"/>
        <v/>
      </c>
      <c r="AY783" s="4" t="str">
        <f t="shared" si="1302"/>
        <v/>
      </c>
      <c r="AZ783" s="4" t="str">
        <f>IF(AX783="",IF(OR(AND(H783&lt;&gt;"",F783=""),COUNTA($H$3:$H$1048576)&gt;COUNTA($H$3:$H783)),INDEX(AX$3:AX783,MATCH(MAX($AQ$3:AQ783),AQ$3:AQ783,0),0),""),AX783)</f>
        <v/>
      </c>
      <c r="BA783" s="4" t="str">
        <f>IF(AY783="",IF(AND(H783&lt;&gt;"",F783=""),INDEX(AY$3:AY783,MATCH(MAX($AQ$3:AQ783),AQ$3:AQ783,0),0),""),AY783)</f>
        <v/>
      </c>
      <c r="BB783" s="82" t="str">
        <f>IF(BC783="","",RANK(BC783,BC$3:BC$1048576,1)+COUNTIF($BC$3:BC783,BC783)-1)</f>
        <v/>
      </c>
      <c r="BC783" s="139" t="str">
        <f t="shared" si="1303"/>
        <v/>
      </c>
      <c r="BD783" s="46" t="str">
        <f t="shared" si="1304"/>
        <v/>
      </c>
      <c r="BE783" s="46" t="str">
        <f t="shared" si="1305"/>
        <v/>
      </c>
      <c r="BF783" s="46" t="str">
        <f t="shared" si="1306"/>
        <v/>
      </c>
      <c r="BG783" s="4" t="str">
        <f t="shared" si="1307"/>
        <v/>
      </c>
      <c r="BH783" s="180" t="str">
        <f t="shared" si="1308"/>
        <v/>
      </c>
      <c r="BI783" s="16" t="str">
        <f t="shared" si="1309"/>
        <v/>
      </c>
      <c r="BJ783" s="52" t="str">
        <f>IF(BI783="","",IF(W783="","",IF(AND(K783=$K$1,$K$1&lt;&gt;""),$BT$2,IFERROR(IF(INDEX(価格設定!$D$5:$D$1048576,MATCH(Q783,価格設定!$B$5:$B$1048576,0),0)=価格設定!$D$3,$BT$2,$BS$2),$BS$2))))</f>
        <v/>
      </c>
      <c r="BK783" s="16" t="str">
        <f>IF(BI783="","",IF(COUNTIF($BI$3:BI783,BI783)=1,1,IF(AND(BI782=BI783,BH783=""),BK782,COUNTIF($BH$3:BH783,BH783))))</f>
        <v/>
      </c>
      <c r="BL783" s="52" t="str">
        <f t="shared" si="1310"/>
        <v/>
      </c>
      <c r="BM783" s="52" t="str">
        <f t="shared" si="1311"/>
        <v/>
      </c>
      <c r="BN783" s="119" t="str">
        <f t="shared" si="1312"/>
        <v/>
      </c>
      <c r="BO783" s="119" t="str">
        <f t="shared" si="1313"/>
        <v/>
      </c>
      <c r="BP783" s="17" t="str">
        <f t="shared" si="1314"/>
        <v/>
      </c>
      <c r="BQ783" s="17" t="str">
        <f t="shared" si="1315"/>
        <v/>
      </c>
      <c r="BR783" s="17" t="str">
        <f>IF(OR(BP783="",COUNTIF($BO$3:BO783,BO783)&lt;&gt;1),"",SUMIF(BO$3:BO$1048576,BO783,BP$3:BP$1048576))</f>
        <v/>
      </c>
      <c r="BS783" s="17" t="str">
        <f t="shared" si="1316"/>
        <v/>
      </c>
      <c r="BT783" s="17" t="str">
        <f t="shared" si="1317"/>
        <v/>
      </c>
      <c r="BU783" s="17" t="str">
        <f t="shared" si="1318"/>
        <v/>
      </c>
      <c r="BV783" s="24" t="str">
        <f t="shared" si="1319"/>
        <v/>
      </c>
      <c r="BW783" s="24" t="str">
        <f t="shared" si="1320"/>
        <v/>
      </c>
      <c r="BX783" s="24" t="str">
        <f t="shared" si="1321"/>
        <v/>
      </c>
      <c r="BY783" s="26" t="str">
        <f t="shared" si="1322"/>
        <v/>
      </c>
      <c r="BZ783" s="26" t="str">
        <f t="shared" si="1323"/>
        <v/>
      </c>
      <c r="CA783" s="26" t="str">
        <f t="shared" si="1324"/>
        <v/>
      </c>
      <c r="CB783" s="66" t="str">
        <f t="shared" si="1325"/>
        <v/>
      </c>
      <c r="CC783" s="65" t="str">
        <f t="shared" si="1326"/>
        <v/>
      </c>
      <c r="CD783" s="26" t="str">
        <f t="shared" si="1327"/>
        <v/>
      </c>
      <c r="CE783" s="26" t="str">
        <f t="shared" si="1328"/>
        <v/>
      </c>
      <c r="CF783" s="193" t="str">
        <f t="shared" si="1329"/>
        <v/>
      </c>
      <c r="CG783" s="193" t="str">
        <f t="shared" si="1330"/>
        <v/>
      </c>
      <c r="CH783" s="26" t="str">
        <f t="shared" si="1331"/>
        <v/>
      </c>
      <c r="CI783" s="26" t="str">
        <f t="shared" si="1332"/>
        <v/>
      </c>
      <c r="CJ783" s="65" t="str">
        <f t="shared" si="1333"/>
        <v/>
      </c>
      <c r="CK783" s="65" t="str">
        <f t="shared" si="1334"/>
        <v/>
      </c>
      <c r="CL783" s="64" t="str">
        <f t="shared" si="1335"/>
        <v/>
      </c>
      <c r="CM783" s="64" t="str">
        <f t="shared" si="1336"/>
        <v/>
      </c>
      <c r="CN783" s="65" t="str">
        <f t="shared" si="1337"/>
        <v/>
      </c>
      <c r="CP783" s="63" t="str">
        <f>IF(BH783="","",MAX($CP$3:CP782)+1)</f>
        <v/>
      </c>
      <c r="CQ783" s="24" t="str">
        <f t="shared" si="1338"/>
        <v/>
      </c>
      <c r="CR783" s="24" t="str">
        <f t="shared" si="1339"/>
        <v/>
      </c>
      <c r="CS783" s="24" t="str">
        <f t="shared" si="1340"/>
        <v/>
      </c>
      <c r="CT783" s="58" t="str">
        <f>IF(BO783="","",COUNTIF($BO$3:BO783,BO783)&amp;"@"&amp;BO783)</f>
        <v/>
      </c>
      <c r="CU783" s="16" t="str">
        <f t="shared" si="1278"/>
        <v/>
      </c>
      <c r="CV783" s="63" t="str">
        <f t="shared" si="1341"/>
        <v/>
      </c>
      <c r="CW783" s="16" t="str">
        <f t="shared" si="1342"/>
        <v/>
      </c>
      <c r="CX783" s="16" t="str">
        <f t="shared" si="1343"/>
        <v/>
      </c>
      <c r="CY783" s="16" t="str">
        <f t="shared" si="1344"/>
        <v/>
      </c>
      <c r="CZ783" s="85" t="str">
        <f t="shared" si="1345"/>
        <v/>
      </c>
      <c r="DA783" s="16" t="str">
        <f t="shared" si="1346"/>
        <v/>
      </c>
      <c r="DB783" s="16" t="str">
        <f t="shared" si="1347"/>
        <v/>
      </c>
      <c r="DC783" s="28" t="str">
        <f>IF(CP783="","",$DC$1&amp;(INDEX(価格設定!D$1:XFD$3,ROW(価格設定!$D$3),MATCH($AW783,価格設定!D$1:XFD$1,1))*100)&amp;"%")</f>
        <v/>
      </c>
      <c r="DD783" s="28" t="str">
        <f>IF(CP783="","",$DD$1&amp;(INDEX(価格設定!D$1:XFD$3,ROW(価格設定!$D$2),MATCH($AW783,価格設定!D$1:XFD$1,1))*100)&amp;"%")</f>
        <v/>
      </c>
      <c r="DE783" s="29" t="str">
        <f t="shared" si="1348"/>
        <v/>
      </c>
      <c r="DG783" s="58" t="str">
        <f t="shared" si="1349"/>
        <v/>
      </c>
      <c r="DH783" s="58" t="str">
        <f t="shared" si="1350"/>
        <v/>
      </c>
      <c r="DI783" s="58" t="str">
        <f t="shared" si="1351"/>
        <v/>
      </c>
      <c r="DJ783" s="85" t="str">
        <f t="shared" si="1352"/>
        <v/>
      </c>
      <c r="DL783" s="58" t="str">
        <f>IF(COUNTIF(DG$3:DG$1048576,DG783)=COUNTIF($DG$3:$DG783,DG783),DG783,"")</f>
        <v/>
      </c>
      <c r="DM783" s="85" t="str">
        <f t="shared" si="1353"/>
        <v/>
      </c>
      <c r="DN783" s="85" t="str">
        <f t="shared" si="1279"/>
        <v/>
      </c>
      <c r="DO783" s="85" t="str">
        <f t="shared" si="1279"/>
        <v/>
      </c>
      <c r="DP783" s="303"/>
      <c r="DQ783" s="17" t="str">
        <f t="shared" si="1280"/>
        <v/>
      </c>
      <c r="DR783" s="17" t="str">
        <f t="shared" si="1281"/>
        <v/>
      </c>
      <c r="DS783" s="17" t="str">
        <f t="shared" si="1282"/>
        <v/>
      </c>
      <c r="DU783" s="16" t="str">
        <f t="shared" si="1354"/>
        <v/>
      </c>
      <c r="DV783" s="16" t="str">
        <f>IF(DU783="","",COUNT($DU$3:DU783))</f>
        <v/>
      </c>
      <c r="DW783" s="16" t="str">
        <f t="shared" si="1355"/>
        <v/>
      </c>
      <c r="DX783" s="16" t="str">
        <f t="shared" si="1356"/>
        <v/>
      </c>
      <c r="DY783" s="16" t="str">
        <f>IF(DZ783="","",COUNTIF(DZ$3:DZ783,DZ783))</f>
        <v/>
      </c>
      <c r="DZ783" s="16" t="str">
        <f t="shared" si="1357"/>
        <v/>
      </c>
      <c r="EA783" s="16" t="str">
        <f t="shared" si="1358"/>
        <v/>
      </c>
      <c r="EB783" s="16" t="str">
        <f t="shared" si="1359"/>
        <v/>
      </c>
      <c r="EC783" s="16" t="str">
        <f t="shared" si="1360"/>
        <v/>
      </c>
      <c r="ED783" s="16" t="str">
        <f t="shared" si="1361"/>
        <v/>
      </c>
      <c r="EE783" s="16" t="str">
        <f t="shared" si="1362"/>
        <v/>
      </c>
      <c r="EF783" s="16" t="str">
        <f t="shared" si="1363"/>
        <v/>
      </c>
      <c r="EG783" s="16" t="str">
        <f t="shared" si="1364"/>
        <v/>
      </c>
      <c r="EH783" s="16" t="str">
        <f t="shared" si="1365"/>
        <v/>
      </c>
      <c r="EI783" s="16" t="str">
        <f t="shared" si="1366"/>
        <v/>
      </c>
      <c r="EJ783" s="16" t="str">
        <f t="shared" si="1367"/>
        <v/>
      </c>
      <c r="EK783" s="16" t="str">
        <f t="shared" si="1368"/>
        <v/>
      </c>
      <c r="EL783" s="58" t="str">
        <f t="shared" si="1369"/>
        <v/>
      </c>
      <c r="EM783" s="58" t="str">
        <f>IF(OR($DZ783="",CR783=""),IF($EL783="","",$EL783),IF(OR(CR783="なし",CR783=0),領収書!$H$1,CR783))</f>
        <v/>
      </c>
      <c r="EN783" s="58" t="str">
        <f>IF(OR($DZ783="",CS783=""),IF($EL783="","",$EL783),IF(OR(CS783="なし",CS783=0),入力!$EN$1,CS783))</f>
        <v/>
      </c>
      <c r="EO783" s="63" t="str">
        <f t="shared" si="1370"/>
        <v/>
      </c>
      <c r="EP783" s="63" t="str">
        <f t="shared" si="1371"/>
        <v/>
      </c>
      <c r="ER783" s="16" t="str">
        <f>IF(AND(COUNTIF($ET$3:ET783,ET783)=1,ET783&lt;&gt;""),MAX($ER$3:ER782)+1,"")</f>
        <v/>
      </c>
      <c r="ES783" s="16" t="str">
        <f>IF(価格設定!B785="","",価格設定!B785)</f>
        <v/>
      </c>
      <c r="ET783" s="16" t="str">
        <f>IF(価格設定!C785="","",価格設定!C785)</f>
        <v/>
      </c>
      <c r="EV783" s="16" t="str">
        <f t="shared" si="1283"/>
        <v/>
      </c>
      <c r="EW783" s="16" t="str">
        <f t="shared" si="1372"/>
        <v/>
      </c>
    </row>
    <row r="784" spans="1:153" ht="30" customHeight="1" x14ac:dyDescent="0.2">
      <c r="A784" s="225"/>
      <c r="B784" s="212"/>
      <c r="C784" s="221"/>
      <c r="D784" s="164"/>
      <c r="E784" s="165"/>
      <c r="F784" s="166"/>
      <c r="G784" s="167"/>
      <c r="H784" s="179"/>
      <c r="I784" s="306"/>
      <c r="J784" s="169"/>
      <c r="K784" s="179"/>
      <c r="L784" s="186"/>
      <c r="M784" s="186"/>
      <c r="N784" s="168"/>
      <c r="O784" s="170"/>
      <c r="P784" s="212"/>
      <c r="Q784" s="179" t="str">
        <f>IFERROR(IF(H784="","",IFERROR(INDEX(価格設定!$B$5:$B$1048576,MATCH(H784,価格設定!$B$5:$B$1048576,0),0),INDEX(価格設定!$B$5:$B$1048576,MATCH("*"&amp;H784&amp;"*",価格設定!$B$5:$B$1048576,0),0))),H784)</f>
        <v/>
      </c>
      <c r="R784" s="250" t="str">
        <f>IFERROR(IF(Q784="",IF(K784="","",K784),IF(K784="",IF(INDEX(価格設定!$C$5:$C$1048576,MATCH(Q784,価格設定!$B$5:$B$1048576,0),0)=0,"",INDEX(価格設定!$C$5:$C$1048576,MATCH(Q784,価格設定!$B$5:$B$1048576,0),0)),IF(K784="なし","",K784))),"")</f>
        <v/>
      </c>
      <c r="S784" s="308" t="str">
        <f t="shared" si="1284"/>
        <v/>
      </c>
      <c r="T784" s="126" t="str">
        <f>IFERROR(IF(J784="",IF(INDEX(価格設定!$E$5:$R$1048576,MATCH($Q784,価格設定!B$5:B$1048576,0),MATCH($AW784,価格設定!E$1:X$1,1))=0,"",INDEX(価格設定!$E$5:$R$1048576,MATCH($Q784,価格設定!B$5:B$1048576,0),MATCH($AW784,価格設定!E$1:X$1,1))),J784),"")</f>
        <v/>
      </c>
      <c r="U784" s="126" t="str">
        <f t="shared" si="1285"/>
        <v/>
      </c>
      <c r="V784" s="132" t="str">
        <f t="shared" si="1286"/>
        <v/>
      </c>
      <c r="W784" s="127" t="str">
        <f>IFERROR(IF(OR(T784="",T784&lt;0),"",IFERROR(INDEX(価格設定!E$2:X$3,IF(AND(K784=$K$1,$K$1&lt;&gt;""),ROW(価格設定!$D$3)-1,MATCH(INDEX(価格設定!$D$5:$D$1048576,MATCH(Q784,価格設定!$B$5:$B$1048576,0),0),価格設定!$D$2:$D$3,0)),MATCH($AW784,価格設定!E$1:X$1,1)),INDEX(価格設定!E$2:X$2,0,MATCH($AW784,価格設定!E$1:X$1,1)))),"")</f>
        <v/>
      </c>
      <c r="X784" s="126" t="str">
        <f t="shared" si="1277"/>
        <v/>
      </c>
      <c r="Y784" s="128" t="str">
        <f t="shared" si="1287"/>
        <v/>
      </c>
      <c r="Z784" s="126" t="str">
        <f t="shared" si="1288"/>
        <v/>
      </c>
      <c r="AA784" s="129" t="str">
        <f t="shared" si="1289"/>
        <v/>
      </c>
      <c r="AB784" s="126" t="str">
        <f t="shared" si="1290"/>
        <v/>
      </c>
      <c r="AC784" s="280" t="str">
        <f t="shared" si="1291"/>
        <v/>
      </c>
      <c r="AD784" s="15"/>
      <c r="AE784" s="204" t="str">
        <f>IF(AF784="","",COUNT($AF$3:AF784))</f>
        <v/>
      </c>
      <c r="AF784" s="206" t="str">
        <f t="shared" si="1292"/>
        <v/>
      </c>
      <c r="AG784" s="204" t="str">
        <f t="shared" si="1293"/>
        <v/>
      </c>
      <c r="AH784" s="204" t="str">
        <f t="shared" si="1294"/>
        <v/>
      </c>
      <c r="AI784" s="287"/>
      <c r="AJ784" s="15"/>
      <c r="AK784" s="138" t="str">
        <f t="shared" si="1295"/>
        <v/>
      </c>
      <c r="AL784" s="131" t="str">
        <f t="shared" si="1296"/>
        <v/>
      </c>
      <c r="AM784" s="131" t="str">
        <f t="shared" si="1297"/>
        <v/>
      </c>
      <c r="AN784" s="313" t="str">
        <f t="shared" si="1298"/>
        <v/>
      </c>
      <c r="AO784" s="316" t="str">
        <f t="shared" si="1299"/>
        <v/>
      </c>
      <c r="AP784" s="18"/>
      <c r="AQ784" s="3" t="str">
        <f>IF(F784="","",MAX($AQ$3:AQ783)+1)</f>
        <v/>
      </c>
      <c r="AR784" s="3" t="str">
        <f>IF(OR(AQ784="",BB784=""),"",MAX($AR$3:AR783)+1)</f>
        <v/>
      </c>
      <c r="AS784" s="3" t="str">
        <f>IF(CQ784="","",RANK(CQ784,CQ$3:CQ$1048576,1)+COUNTIF($CQ$3:CQ784,CQ784)-1)</f>
        <v/>
      </c>
      <c r="AT784" s="21" t="str">
        <f>IF(C784="",IF(OR(AND($H784&lt;&gt;"",C784=""),AND($F783=$F784,$AZ784&lt;&gt;""),COUNTA($H$3:$H$1048576,#REF!,$F$3:$F$1048576)&gt;COUNTA($H$3:$H784,#REF!,$F$3:$F784),$AZ784&lt;&gt;""),INDEX(AT$3:AT$1048576,MATCH(MAX($AQ$3:$AQ783),$AQ$3:$AQ$1048576,0),0),""),C784)</f>
        <v/>
      </c>
      <c r="AU784" s="21" t="str">
        <f>IF(D784="",IF(OR(AND($H784&lt;&gt;"",D784=""),AND($F783=$F784,$AZ784&lt;&gt;""),COUNTA($H$3:$H$1048576,#REF!,$F$3:$F$1048576)&gt;COUNTA($H$3:$H784,#REF!,$F$3:$F784),$AZ784&lt;&gt;""),INDEX(AU$3:AU$1048576,MATCH(MAX($AQ$3:$AQ783),$AQ$3:$AQ$1048576,0),0),""),D784)</f>
        <v/>
      </c>
      <c r="AV784" s="21" t="str">
        <f>IF(E784="",IF(OR(AND($H784&lt;&gt;"",E784=""),AND($F783=$F784,$AZ784&lt;&gt;""),COUNTA($H$3:$H$1048576,#REF!,$F$3:$F$1048576)&gt;COUNTA($H$3:$H784,#REF!,$F$3:$F784),$AZ784&lt;&gt;""),INDEX(AV$3:AV$1048576,MATCH(MAX($AQ$3:$AQ783),$AQ$3:$AQ$1048576,0),0),""),E784)</f>
        <v/>
      </c>
      <c r="AW784" s="24" t="str">
        <f t="shared" si="1300"/>
        <v/>
      </c>
      <c r="AX784" s="13" t="str">
        <f t="shared" si="1301"/>
        <v/>
      </c>
      <c r="AY784" s="4" t="str">
        <f t="shared" si="1302"/>
        <v/>
      </c>
      <c r="AZ784" s="4" t="str">
        <f>IF(AX784="",IF(OR(AND(H784&lt;&gt;"",F784=""),COUNTA($H$3:$H$1048576)&gt;COUNTA($H$3:$H784)),INDEX(AX$3:AX784,MATCH(MAX($AQ$3:AQ784),AQ$3:AQ784,0),0),""),AX784)</f>
        <v/>
      </c>
      <c r="BA784" s="4" t="str">
        <f>IF(AY784="",IF(AND(H784&lt;&gt;"",F784=""),INDEX(AY$3:AY784,MATCH(MAX($AQ$3:AQ784),AQ$3:AQ784,0),0),""),AY784)</f>
        <v/>
      </c>
      <c r="BB784" s="82" t="str">
        <f>IF(BC784="","",RANK(BC784,BC$3:BC$1048576,1)+COUNTIF($BC$3:BC784,BC784)-1)</f>
        <v/>
      </c>
      <c r="BC784" s="139" t="str">
        <f t="shared" si="1303"/>
        <v/>
      </c>
      <c r="BD784" s="46" t="str">
        <f t="shared" si="1304"/>
        <v/>
      </c>
      <c r="BE784" s="46" t="str">
        <f t="shared" si="1305"/>
        <v/>
      </c>
      <c r="BF784" s="46" t="str">
        <f t="shared" si="1306"/>
        <v/>
      </c>
      <c r="BG784" s="4" t="str">
        <f t="shared" si="1307"/>
        <v/>
      </c>
      <c r="BH784" s="180" t="str">
        <f t="shared" si="1308"/>
        <v/>
      </c>
      <c r="BI784" s="16" t="str">
        <f t="shared" si="1309"/>
        <v/>
      </c>
      <c r="BJ784" s="52" t="str">
        <f>IF(BI784="","",IF(W784="","",IF(AND(K784=$K$1,$K$1&lt;&gt;""),$BT$2,IFERROR(IF(INDEX(価格設定!$D$5:$D$1048576,MATCH(Q784,価格設定!$B$5:$B$1048576,0),0)=価格設定!$D$3,$BT$2,$BS$2),$BS$2))))</f>
        <v/>
      </c>
      <c r="BK784" s="16" t="str">
        <f>IF(BI784="","",IF(COUNTIF($BI$3:BI784,BI784)=1,1,IF(AND(BI783=BI784,BH784=""),BK783,COUNTIF($BH$3:BH784,BH784))))</f>
        <v/>
      </c>
      <c r="BL784" s="52" t="str">
        <f t="shared" si="1310"/>
        <v/>
      </c>
      <c r="BM784" s="52" t="str">
        <f t="shared" si="1311"/>
        <v/>
      </c>
      <c r="BN784" s="119" t="str">
        <f t="shared" si="1312"/>
        <v/>
      </c>
      <c r="BO784" s="119" t="str">
        <f t="shared" si="1313"/>
        <v/>
      </c>
      <c r="BP784" s="17" t="str">
        <f t="shared" si="1314"/>
        <v/>
      </c>
      <c r="BQ784" s="17" t="str">
        <f t="shared" si="1315"/>
        <v/>
      </c>
      <c r="BR784" s="17" t="str">
        <f>IF(OR(BP784="",COUNTIF($BO$3:BO784,BO784)&lt;&gt;1),"",SUMIF(BO$3:BO$1048576,BO784,BP$3:BP$1048576))</f>
        <v/>
      </c>
      <c r="BS784" s="17" t="str">
        <f t="shared" si="1316"/>
        <v/>
      </c>
      <c r="BT784" s="17" t="str">
        <f t="shared" si="1317"/>
        <v/>
      </c>
      <c r="BU784" s="17" t="str">
        <f t="shared" si="1318"/>
        <v/>
      </c>
      <c r="BV784" s="24" t="str">
        <f t="shared" si="1319"/>
        <v/>
      </c>
      <c r="BW784" s="24" t="str">
        <f t="shared" si="1320"/>
        <v/>
      </c>
      <c r="BX784" s="24" t="str">
        <f t="shared" si="1321"/>
        <v/>
      </c>
      <c r="BY784" s="26" t="str">
        <f t="shared" si="1322"/>
        <v/>
      </c>
      <c r="BZ784" s="26" t="str">
        <f t="shared" si="1323"/>
        <v/>
      </c>
      <c r="CA784" s="26" t="str">
        <f t="shared" si="1324"/>
        <v/>
      </c>
      <c r="CB784" s="66" t="str">
        <f t="shared" si="1325"/>
        <v/>
      </c>
      <c r="CC784" s="65" t="str">
        <f t="shared" si="1326"/>
        <v/>
      </c>
      <c r="CD784" s="26" t="str">
        <f t="shared" si="1327"/>
        <v/>
      </c>
      <c r="CE784" s="26" t="str">
        <f t="shared" si="1328"/>
        <v/>
      </c>
      <c r="CF784" s="193" t="str">
        <f t="shared" si="1329"/>
        <v/>
      </c>
      <c r="CG784" s="193" t="str">
        <f t="shared" si="1330"/>
        <v/>
      </c>
      <c r="CH784" s="26" t="str">
        <f t="shared" si="1331"/>
        <v/>
      </c>
      <c r="CI784" s="26" t="str">
        <f t="shared" si="1332"/>
        <v/>
      </c>
      <c r="CJ784" s="65" t="str">
        <f t="shared" si="1333"/>
        <v/>
      </c>
      <c r="CK784" s="65" t="str">
        <f t="shared" si="1334"/>
        <v/>
      </c>
      <c r="CL784" s="64" t="str">
        <f t="shared" si="1335"/>
        <v/>
      </c>
      <c r="CM784" s="64" t="str">
        <f t="shared" si="1336"/>
        <v/>
      </c>
      <c r="CN784" s="65" t="str">
        <f t="shared" si="1337"/>
        <v/>
      </c>
      <c r="CP784" s="63" t="str">
        <f>IF(BH784="","",MAX($CP$3:CP783)+1)</f>
        <v/>
      </c>
      <c r="CQ784" s="24" t="str">
        <f t="shared" si="1338"/>
        <v/>
      </c>
      <c r="CR784" s="24" t="str">
        <f t="shared" si="1339"/>
        <v/>
      </c>
      <c r="CS784" s="24" t="str">
        <f t="shared" si="1340"/>
        <v/>
      </c>
      <c r="CT784" s="58" t="str">
        <f>IF(BO784="","",COUNTIF($BO$3:BO784,BO784)&amp;"@"&amp;BO784)</f>
        <v/>
      </c>
      <c r="CU784" s="16" t="str">
        <f t="shared" si="1278"/>
        <v/>
      </c>
      <c r="CV784" s="63" t="str">
        <f t="shared" si="1341"/>
        <v/>
      </c>
      <c r="CW784" s="16" t="str">
        <f t="shared" si="1342"/>
        <v/>
      </c>
      <c r="CX784" s="16" t="str">
        <f t="shared" si="1343"/>
        <v/>
      </c>
      <c r="CY784" s="16" t="str">
        <f t="shared" si="1344"/>
        <v/>
      </c>
      <c r="CZ784" s="85" t="str">
        <f t="shared" si="1345"/>
        <v/>
      </c>
      <c r="DA784" s="16" t="str">
        <f t="shared" si="1346"/>
        <v/>
      </c>
      <c r="DB784" s="16" t="str">
        <f t="shared" si="1347"/>
        <v/>
      </c>
      <c r="DC784" s="28" t="str">
        <f>IF(CP784="","",$DC$1&amp;(INDEX(価格設定!D$1:XFD$3,ROW(価格設定!$D$3),MATCH($AW784,価格設定!D$1:XFD$1,1))*100)&amp;"%")</f>
        <v/>
      </c>
      <c r="DD784" s="28" t="str">
        <f>IF(CP784="","",$DD$1&amp;(INDEX(価格設定!D$1:XFD$3,ROW(価格設定!$D$2),MATCH($AW784,価格設定!D$1:XFD$1,1))*100)&amp;"%")</f>
        <v/>
      </c>
      <c r="DE784" s="29" t="str">
        <f t="shared" si="1348"/>
        <v/>
      </c>
      <c r="DG784" s="58" t="str">
        <f t="shared" si="1349"/>
        <v/>
      </c>
      <c r="DH784" s="58" t="str">
        <f t="shared" si="1350"/>
        <v/>
      </c>
      <c r="DI784" s="58" t="str">
        <f t="shared" si="1351"/>
        <v/>
      </c>
      <c r="DJ784" s="85" t="str">
        <f t="shared" si="1352"/>
        <v/>
      </c>
      <c r="DL784" s="58" t="str">
        <f>IF(COUNTIF(DG$3:DG$1048576,DG784)=COUNTIF($DG$3:$DG784,DG784),DG784,"")</f>
        <v/>
      </c>
      <c r="DM784" s="85" t="str">
        <f t="shared" si="1353"/>
        <v/>
      </c>
      <c r="DN784" s="85" t="str">
        <f t="shared" si="1279"/>
        <v/>
      </c>
      <c r="DO784" s="85" t="str">
        <f t="shared" si="1279"/>
        <v/>
      </c>
      <c r="DP784" s="303"/>
      <c r="DQ784" s="17" t="str">
        <f t="shared" si="1280"/>
        <v/>
      </c>
      <c r="DR784" s="17" t="str">
        <f t="shared" si="1281"/>
        <v/>
      </c>
      <c r="DS784" s="17" t="str">
        <f t="shared" si="1282"/>
        <v/>
      </c>
      <c r="DU784" s="16" t="str">
        <f t="shared" si="1354"/>
        <v/>
      </c>
      <c r="DV784" s="16" t="str">
        <f>IF(DU784="","",COUNT($DU$3:DU784))</f>
        <v/>
      </c>
      <c r="DW784" s="16" t="str">
        <f t="shared" si="1355"/>
        <v/>
      </c>
      <c r="DX784" s="16" t="str">
        <f t="shared" si="1356"/>
        <v/>
      </c>
      <c r="DY784" s="16" t="str">
        <f>IF(DZ784="","",COUNTIF(DZ$3:DZ784,DZ784))</f>
        <v/>
      </c>
      <c r="DZ784" s="16" t="str">
        <f t="shared" si="1357"/>
        <v/>
      </c>
      <c r="EA784" s="16" t="str">
        <f t="shared" si="1358"/>
        <v/>
      </c>
      <c r="EB784" s="16" t="str">
        <f t="shared" si="1359"/>
        <v/>
      </c>
      <c r="EC784" s="16" t="str">
        <f t="shared" si="1360"/>
        <v/>
      </c>
      <c r="ED784" s="16" t="str">
        <f t="shared" si="1361"/>
        <v/>
      </c>
      <c r="EE784" s="16" t="str">
        <f t="shared" si="1362"/>
        <v/>
      </c>
      <c r="EF784" s="16" t="str">
        <f t="shared" si="1363"/>
        <v/>
      </c>
      <c r="EG784" s="16" t="str">
        <f t="shared" si="1364"/>
        <v/>
      </c>
      <c r="EH784" s="16" t="str">
        <f t="shared" si="1365"/>
        <v/>
      </c>
      <c r="EI784" s="16" t="str">
        <f t="shared" si="1366"/>
        <v/>
      </c>
      <c r="EJ784" s="16" t="str">
        <f t="shared" si="1367"/>
        <v/>
      </c>
      <c r="EK784" s="16" t="str">
        <f t="shared" si="1368"/>
        <v/>
      </c>
      <c r="EL784" s="58" t="str">
        <f t="shared" si="1369"/>
        <v/>
      </c>
      <c r="EM784" s="58" t="str">
        <f>IF(OR($DZ784="",CR784=""),IF($EL784="","",$EL784),IF(OR(CR784="なし",CR784=0),領収書!$H$1,CR784))</f>
        <v/>
      </c>
      <c r="EN784" s="58" t="str">
        <f>IF(OR($DZ784="",CS784=""),IF($EL784="","",$EL784),IF(OR(CS784="なし",CS784=0),入力!$EN$1,CS784))</f>
        <v/>
      </c>
      <c r="EO784" s="63" t="str">
        <f t="shared" si="1370"/>
        <v/>
      </c>
      <c r="EP784" s="63" t="str">
        <f t="shared" si="1371"/>
        <v/>
      </c>
      <c r="ER784" s="16" t="str">
        <f>IF(AND(COUNTIF($ET$3:ET784,ET784)=1,ET784&lt;&gt;""),MAX($ER$3:ER783)+1,"")</f>
        <v/>
      </c>
      <c r="ES784" s="16" t="str">
        <f>IF(価格設定!B786="","",価格設定!B786)</f>
        <v/>
      </c>
      <c r="ET784" s="16" t="str">
        <f>IF(価格設定!C786="","",価格設定!C786)</f>
        <v/>
      </c>
      <c r="EV784" s="16" t="str">
        <f t="shared" si="1283"/>
        <v/>
      </c>
      <c r="EW784" s="16" t="str">
        <f t="shared" si="1372"/>
        <v/>
      </c>
    </row>
    <row r="785" spans="1:153" ht="30" customHeight="1" x14ac:dyDescent="0.2">
      <c r="A785" s="225"/>
      <c r="B785" s="212"/>
      <c r="C785" s="221"/>
      <c r="D785" s="164"/>
      <c r="E785" s="165"/>
      <c r="F785" s="166"/>
      <c r="G785" s="167"/>
      <c r="H785" s="179"/>
      <c r="I785" s="306"/>
      <c r="J785" s="169"/>
      <c r="K785" s="179"/>
      <c r="L785" s="186"/>
      <c r="M785" s="186"/>
      <c r="N785" s="168"/>
      <c r="O785" s="170"/>
      <c r="P785" s="212"/>
      <c r="Q785" s="179" t="str">
        <f>IFERROR(IF(H785="","",IFERROR(INDEX(価格設定!$B$5:$B$1048576,MATCH(H785,価格設定!$B$5:$B$1048576,0),0),INDEX(価格設定!$B$5:$B$1048576,MATCH("*"&amp;H785&amp;"*",価格設定!$B$5:$B$1048576,0),0))),H785)</f>
        <v/>
      </c>
      <c r="R785" s="250" t="str">
        <f>IFERROR(IF(Q785="",IF(K785="","",K785),IF(K785="",IF(INDEX(価格設定!$C$5:$C$1048576,MATCH(Q785,価格設定!$B$5:$B$1048576,0),0)=0,"",INDEX(価格設定!$C$5:$C$1048576,MATCH(Q785,価格設定!$B$5:$B$1048576,0),0)),IF(K785="なし","",K785))),"")</f>
        <v/>
      </c>
      <c r="S785" s="308" t="str">
        <f t="shared" si="1284"/>
        <v/>
      </c>
      <c r="T785" s="126" t="str">
        <f>IFERROR(IF(J785="",IF(INDEX(価格設定!$E$5:$R$1048576,MATCH($Q785,価格設定!B$5:B$1048576,0),MATCH($AW785,価格設定!E$1:X$1,1))=0,"",INDEX(価格設定!$E$5:$R$1048576,MATCH($Q785,価格設定!B$5:B$1048576,0),MATCH($AW785,価格設定!E$1:X$1,1))),J785),"")</f>
        <v/>
      </c>
      <c r="U785" s="126" t="str">
        <f t="shared" si="1285"/>
        <v/>
      </c>
      <c r="V785" s="132" t="str">
        <f t="shared" si="1286"/>
        <v/>
      </c>
      <c r="W785" s="127" t="str">
        <f>IFERROR(IF(OR(T785="",T785&lt;0),"",IFERROR(INDEX(価格設定!E$2:X$3,IF(AND(K785=$K$1,$K$1&lt;&gt;""),ROW(価格設定!$D$3)-1,MATCH(INDEX(価格設定!$D$5:$D$1048576,MATCH(Q785,価格設定!$B$5:$B$1048576,0),0),価格設定!$D$2:$D$3,0)),MATCH($AW785,価格設定!E$1:X$1,1)),INDEX(価格設定!E$2:X$2,0,MATCH($AW785,価格設定!E$1:X$1,1)))),"")</f>
        <v/>
      </c>
      <c r="X785" s="126" t="str">
        <f t="shared" si="1277"/>
        <v/>
      </c>
      <c r="Y785" s="128" t="str">
        <f t="shared" si="1287"/>
        <v/>
      </c>
      <c r="Z785" s="126" t="str">
        <f t="shared" si="1288"/>
        <v/>
      </c>
      <c r="AA785" s="129" t="str">
        <f t="shared" si="1289"/>
        <v/>
      </c>
      <c r="AB785" s="126" t="str">
        <f t="shared" si="1290"/>
        <v/>
      </c>
      <c r="AC785" s="280" t="str">
        <f t="shared" si="1291"/>
        <v/>
      </c>
      <c r="AD785" s="15"/>
      <c r="AE785" s="204" t="str">
        <f>IF(AF785="","",COUNT($AF$3:AF785))</f>
        <v/>
      </c>
      <c r="AF785" s="206" t="str">
        <f t="shared" si="1292"/>
        <v/>
      </c>
      <c r="AG785" s="204" t="str">
        <f t="shared" si="1293"/>
        <v/>
      </c>
      <c r="AH785" s="204" t="str">
        <f t="shared" si="1294"/>
        <v/>
      </c>
      <c r="AI785" s="287"/>
      <c r="AJ785" s="15"/>
      <c r="AK785" s="138" t="str">
        <f t="shared" si="1295"/>
        <v/>
      </c>
      <c r="AL785" s="131" t="str">
        <f t="shared" si="1296"/>
        <v/>
      </c>
      <c r="AM785" s="131" t="str">
        <f t="shared" si="1297"/>
        <v/>
      </c>
      <c r="AN785" s="313" t="str">
        <f t="shared" si="1298"/>
        <v/>
      </c>
      <c r="AO785" s="316" t="str">
        <f t="shared" si="1299"/>
        <v/>
      </c>
      <c r="AP785" s="18"/>
      <c r="AQ785" s="3" t="str">
        <f>IF(F785="","",MAX($AQ$3:AQ784)+1)</f>
        <v/>
      </c>
      <c r="AR785" s="3" t="str">
        <f>IF(OR(AQ785="",BB785=""),"",MAX($AR$3:AR784)+1)</f>
        <v/>
      </c>
      <c r="AS785" s="3" t="str">
        <f>IF(CQ785="","",RANK(CQ785,CQ$3:CQ$1048576,1)+COUNTIF($CQ$3:CQ785,CQ785)-1)</f>
        <v/>
      </c>
      <c r="AT785" s="21" t="str">
        <f>IF(C785="",IF(OR(AND($H785&lt;&gt;"",C785=""),AND($F784=$F785,$AZ785&lt;&gt;""),COUNTA($H$3:$H$1048576,#REF!,$F$3:$F$1048576)&gt;COUNTA($H$3:$H785,#REF!,$F$3:$F785),$AZ785&lt;&gt;""),INDEX(AT$3:AT$1048576,MATCH(MAX($AQ$3:$AQ784),$AQ$3:$AQ$1048576,0),0),""),C785)</f>
        <v/>
      </c>
      <c r="AU785" s="21" t="str">
        <f>IF(D785="",IF(OR(AND($H785&lt;&gt;"",D785=""),AND($F784=$F785,$AZ785&lt;&gt;""),COUNTA($H$3:$H$1048576,#REF!,$F$3:$F$1048576)&gt;COUNTA($H$3:$H785,#REF!,$F$3:$F785),$AZ785&lt;&gt;""),INDEX(AU$3:AU$1048576,MATCH(MAX($AQ$3:$AQ784),$AQ$3:$AQ$1048576,0),0),""),D785)</f>
        <v/>
      </c>
      <c r="AV785" s="21" t="str">
        <f>IF(E785="",IF(OR(AND($H785&lt;&gt;"",E785=""),AND($F784=$F785,$AZ785&lt;&gt;""),COUNTA($H$3:$H$1048576,#REF!,$F$3:$F$1048576)&gt;COUNTA($H$3:$H785,#REF!,$F$3:$F785),$AZ785&lt;&gt;""),INDEX(AV$3:AV$1048576,MATCH(MAX($AQ$3:$AQ784),$AQ$3:$AQ$1048576,0),0),""),E785)</f>
        <v/>
      </c>
      <c r="AW785" s="24" t="str">
        <f t="shared" si="1300"/>
        <v/>
      </c>
      <c r="AX785" s="13" t="str">
        <f t="shared" si="1301"/>
        <v/>
      </c>
      <c r="AY785" s="4" t="str">
        <f t="shared" si="1302"/>
        <v/>
      </c>
      <c r="AZ785" s="4" t="str">
        <f>IF(AX785="",IF(OR(AND(H785&lt;&gt;"",F785=""),COUNTA($H$3:$H$1048576)&gt;COUNTA($H$3:$H785)),INDEX(AX$3:AX785,MATCH(MAX($AQ$3:AQ785),AQ$3:AQ785,0),0),""),AX785)</f>
        <v/>
      </c>
      <c r="BA785" s="4" t="str">
        <f>IF(AY785="",IF(AND(H785&lt;&gt;"",F785=""),INDEX(AY$3:AY785,MATCH(MAX($AQ$3:AQ785),AQ$3:AQ785,0),0),""),AY785)</f>
        <v/>
      </c>
      <c r="BB785" s="82" t="str">
        <f>IF(BC785="","",RANK(BC785,BC$3:BC$1048576,1)+COUNTIF($BC$3:BC785,BC785)-1)</f>
        <v/>
      </c>
      <c r="BC785" s="139" t="str">
        <f t="shared" si="1303"/>
        <v/>
      </c>
      <c r="BD785" s="46" t="str">
        <f t="shared" si="1304"/>
        <v/>
      </c>
      <c r="BE785" s="46" t="str">
        <f t="shared" si="1305"/>
        <v/>
      </c>
      <c r="BF785" s="46" t="str">
        <f t="shared" si="1306"/>
        <v/>
      </c>
      <c r="BG785" s="4" t="str">
        <f t="shared" si="1307"/>
        <v/>
      </c>
      <c r="BH785" s="180" t="str">
        <f t="shared" si="1308"/>
        <v/>
      </c>
      <c r="BI785" s="16" t="str">
        <f t="shared" si="1309"/>
        <v/>
      </c>
      <c r="BJ785" s="52" t="str">
        <f>IF(BI785="","",IF(W785="","",IF(AND(K785=$K$1,$K$1&lt;&gt;""),$BT$2,IFERROR(IF(INDEX(価格設定!$D$5:$D$1048576,MATCH(Q785,価格設定!$B$5:$B$1048576,0),0)=価格設定!$D$3,$BT$2,$BS$2),$BS$2))))</f>
        <v/>
      </c>
      <c r="BK785" s="16" t="str">
        <f>IF(BI785="","",IF(COUNTIF($BI$3:BI785,BI785)=1,1,IF(AND(BI784=BI785,BH785=""),BK784,COUNTIF($BH$3:BH785,BH785))))</f>
        <v/>
      </c>
      <c r="BL785" s="52" t="str">
        <f t="shared" si="1310"/>
        <v/>
      </c>
      <c r="BM785" s="52" t="str">
        <f t="shared" si="1311"/>
        <v/>
      </c>
      <c r="BN785" s="119" t="str">
        <f t="shared" si="1312"/>
        <v/>
      </c>
      <c r="BO785" s="119" t="str">
        <f t="shared" si="1313"/>
        <v/>
      </c>
      <c r="BP785" s="17" t="str">
        <f t="shared" si="1314"/>
        <v/>
      </c>
      <c r="BQ785" s="17" t="str">
        <f t="shared" si="1315"/>
        <v/>
      </c>
      <c r="BR785" s="17" t="str">
        <f>IF(OR(BP785="",COUNTIF($BO$3:BO785,BO785)&lt;&gt;1),"",SUMIF(BO$3:BO$1048576,BO785,BP$3:BP$1048576))</f>
        <v/>
      </c>
      <c r="BS785" s="17" t="str">
        <f t="shared" si="1316"/>
        <v/>
      </c>
      <c r="BT785" s="17" t="str">
        <f t="shared" si="1317"/>
        <v/>
      </c>
      <c r="BU785" s="17" t="str">
        <f t="shared" si="1318"/>
        <v/>
      </c>
      <c r="BV785" s="24" t="str">
        <f t="shared" si="1319"/>
        <v/>
      </c>
      <c r="BW785" s="24" t="str">
        <f t="shared" si="1320"/>
        <v/>
      </c>
      <c r="BX785" s="24" t="str">
        <f t="shared" si="1321"/>
        <v/>
      </c>
      <c r="BY785" s="26" t="str">
        <f t="shared" si="1322"/>
        <v/>
      </c>
      <c r="BZ785" s="26" t="str">
        <f t="shared" si="1323"/>
        <v/>
      </c>
      <c r="CA785" s="26" t="str">
        <f t="shared" si="1324"/>
        <v/>
      </c>
      <c r="CB785" s="66" t="str">
        <f t="shared" si="1325"/>
        <v/>
      </c>
      <c r="CC785" s="65" t="str">
        <f t="shared" si="1326"/>
        <v/>
      </c>
      <c r="CD785" s="26" t="str">
        <f t="shared" si="1327"/>
        <v/>
      </c>
      <c r="CE785" s="26" t="str">
        <f t="shared" si="1328"/>
        <v/>
      </c>
      <c r="CF785" s="193" t="str">
        <f t="shared" si="1329"/>
        <v/>
      </c>
      <c r="CG785" s="193" t="str">
        <f t="shared" si="1330"/>
        <v/>
      </c>
      <c r="CH785" s="26" t="str">
        <f t="shared" si="1331"/>
        <v/>
      </c>
      <c r="CI785" s="26" t="str">
        <f t="shared" si="1332"/>
        <v/>
      </c>
      <c r="CJ785" s="65" t="str">
        <f t="shared" si="1333"/>
        <v/>
      </c>
      <c r="CK785" s="65" t="str">
        <f t="shared" si="1334"/>
        <v/>
      </c>
      <c r="CL785" s="64" t="str">
        <f t="shared" si="1335"/>
        <v/>
      </c>
      <c r="CM785" s="64" t="str">
        <f t="shared" si="1336"/>
        <v/>
      </c>
      <c r="CN785" s="65" t="str">
        <f t="shared" si="1337"/>
        <v/>
      </c>
      <c r="CP785" s="63" t="str">
        <f>IF(BH785="","",MAX($CP$3:CP784)+1)</f>
        <v/>
      </c>
      <c r="CQ785" s="24" t="str">
        <f t="shared" si="1338"/>
        <v/>
      </c>
      <c r="CR785" s="24" t="str">
        <f t="shared" si="1339"/>
        <v/>
      </c>
      <c r="CS785" s="24" t="str">
        <f t="shared" si="1340"/>
        <v/>
      </c>
      <c r="CT785" s="58" t="str">
        <f>IF(BO785="","",COUNTIF($BO$3:BO785,BO785)&amp;"@"&amp;BO785)</f>
        <v/>
      </c>
      <c r="CU785" s="16" t="str">
        <f t="shared" si="1278"/>
        <v/>
      </c>
      <c r="CV785" s="63" t="str">
        <f t="shared" si="1341"/>
        <v/>
      </c>
      <c r="CW785" s="16" t="str">
        <f t="shared" si="1342"/>
        <v/>
      </c>
      <c r="CX785" s="16" t="str">
        <f t="shared" si="1343"/>
        <v/>
      </c>
      <c r="CY785" s="16" t="str">
        <f t="shared" si="1344"/>
        <v/>
      </c>
      <c r="CZ785" s="85" t="str">
        <f t="shared" si="1345"/>
        <v/>
      </c>
      <c r="DA785" s="16" t="str">
        <f t="shared" si="1346"/>
        <v/>
      </c>
      <c r="DB785" s="16" t="str">
        <f t="shared" si="1347"/>
        <v/>
      </c>
      <c r="DC785" s="28" t="str">
        <f>IF(CP785="","",$DC$1&amp;(INDEX(価格設定!D$1:XFD$3,ROW(価格設定!$D$3),MATCH($AW785,価格設定!D$1:XFD$1,1))*100)&amp;"%")</f>
        <v/>
      </c>
      <c r="DD785" s="28" t="str">
        <f>IF(CP785="","",$DD$1&amp;(INDEX(価格設定!D$1:XFD$3,ROW(価格設定!$D$2),MATCH($AW785,価格設定!D$1:XFD$1,1))*100)&amp;"%")</f>
        <v/>
      </c>
      <c r="DE785" s="29" t="str">
        <f t="shared" si="1348"/>
        <v/>
      </c>
      <c r="DG785" s="58" t="str">
        <f t="shared" si="1349"/>
        <v/>
      </c>
      <c r="DH785" s="58" t="str">
        <f t="shared" si="1350"/>
        <v/>
      </c>
      <c r="DI785" s="58" t="str">
        <f t="shared" si="1351"/>
        <v/>
      </c>
      <c r="DJ785" s="85" t="str">
        <f t="shared" si="1352"/>
        <v/>
      </c>
      <c r="DL785" s="58" t="str">
        <f>IF(COUNTIF(DG$3:DG$1048576,DG785)=COUNTIF($DG$3:$DG785,DG785),DG785,"")</f>
        <v/>
      </c>
      <c r="DM785" s="85" t="str">
        <f t="shared" si="1353"/>
        <v/>
      </c>
      <c r="DN785" s="85" t="str">
        <f t="shared" si="1279"/>
        <v/>
      </c>
      <c r="DO785" s="85" t="str">
        <f t="shared" si="1279"/>
        <v/>
      </c>
      <c r="DP785" s="303"/>
      <c r="DQ785" s="17" t="str">
        <f t="shared" si="1280"/>
        <v/>
      </c>
      <c r="DR785" s="17" t="str">
        <f t="shared" si="1281"/>
        <v/>
      </c>
      <c r="DS785" s="17" t="str">
        <f t="shared" si="1282"/>
        <v/>
      </c>
      <c r="DU785" s="16" t="str">
        <f t="shared" si="1354"/>
        <v/>
      </c>
      <c r="DV785" s="16" t="str">
        <f>IF(DU785="","",COUNT($DU$3:DU785))</f>
        <v/>
      </c>
      <c r="DW785" s="16" t="str">
        <f t="shared" si="1355"/>
        <v/>
      </c>
      <c r="DX785" s="16" t="str">
        <f t="shared" si="1356"/>
        <v/>
      </c>
      <c r="DY785" s="16" t="str">
        <f>IF(DZ785="","",COUNTIF(DZ$3:DZ785,DZ785))</f>
        <v/>
      </c>
      <c r="DZ785" s="16" t="str">
        <f t="shared" si="1357"/>
        <v/>
      </c>
      <c r="EA785" s="16" t="str">
        <f t="shared" si="1358"/>
        <v/>
      </c>
      <c r="EB785" s="16" t="str">
        <f t="shared" si="1359"/>
        <v/>
      </c>
      <c r="EC785" s="16" t="str">
        <f t="shared" si="1360"/>
        <v/>
      </c>
      <c r="ED785" s="16" t="str">
        <f t="shared" si="1361"/>
        <v/>
      </c>
      <c r="EE785" s="16" t="str">
        <f t="shared" si="1362"/>
        <v/>
      </c>
      <c r="EF785" s="16" t="str">
        <f t="shared" si="1363"/>
        <v/>
      </c>
      <c r="EG785" s="16" t="str">
        <f t="shared" si="1364"/>
        <v/>
      </c>
      <c r="EH785" s="16" t="str">
        <f t="shared" si="1365"/>
        <v/>
      </c>
      <c r="EI785" s="16" t="str">
        <f t="shared" si="1366"/>
        <v/>
      </c>
      <c r="EJ785" s="16" t="str">
        <f t="shared" si="1367"/>
        <v/>
      </c>
      <c r="EK785" s="16" t="str">
        <f t="shared" si="1368"/>
        <v/>
      </c>
      <c r="EL785" s="58" t="str">
        <f t="shared" si="1369"/>
        <v/>
      </c>
      <c r="EM785" s="58" t="str">
        <f>IF(OR($DZ785="",CR785=""),IF($EL785="","",$EL785),IF(OR(CR785="なし",CR785=0),領収書!$H$1,CR785))</f>
        <v/>
      </c>
      <c r="EN785" s="58" t="str">
        <f>IF(OR($DZ785="",CS785=""),IF($EL785="","",$EL785),IF(OR(CS785="なし",CS785=0),入力!$EN$1,CS785))</f>
        <v/>
      </c>
      <c r="EO785" s="63" t="str">
        <f t="shared" si="1370"/>
        <v/>
      </c>
      <c r="EP785" s="63" t="str">
        <f t="shared" si="1371"/>
        <v/>
      </c>
      <c r="ER785" s="16" t="str">
        <f>IF(AND(COUNTIF($ET$3:ET785,ET785)=1,ET785&lt;&gt;""),MAX($ER$3:ER784)+1,"")</f>
        <v/>
      </c>
      <c r="ES785" s="16" t="str">
        <f>IF(価格設定!B787="","",価格設定!B787)</f>
        <v/>
      </c>
      <c r="ET785" s="16" t="str">
        <f>IF(価格設定!C787="","",価格設定!C787)</f>
        <v/>
      </c>
      <c r="EV785" s="16" t="str">
        <f t="shared" si="1283"/>
        <v/>
      </c>
      <c r="EW785" s="16" t="str">
        <f t="shared" si="1372"/>
        <v/>
      </c>
    </row>
    <row r="786" spans="1:153" ht="30" customHeight="1" x14ac:dyDescent="0.2">
      <c r="A786" s="225"/>
      <c r="B786" s="212"/>
      <c r="C786" s="221"/>
      <c r="D786" s="164"/>
      <c r="E786" s="165"/>
      <c r="F786" s="166"/>
      <c r="G786" s="167"/>
      <c r="H786" s="179"/>
      <c r="I786" s="306"/>
      <c r="J786" s="169"/>
      <c r="K786" s="179"/>
      <c r="L786" s="186"/>
      <c r="M786" s="186"/>
      <c r="N786" s="168"/>
      <c r="O786" s="170"/>
      <c r="P786" s="212"/>
      <c r="Q786" s="179" t="str">
        <f>IFERROR(IF(H786="","",IFERROR(INDEX(価格設定!$B$5:$B$1048576,MATCH(H786,価格設定!$B$5:$B$1048576,0),0),INDEX(価格設定!$B$5:$B$1048576,MATCH("*"&amp;H786&amp;"*",価格設定!$B$5:$B$1048576,0),0))),H786)</f>
        <v/>
      </c>
      <c r="R786" s="250" t="str">
        <f>IFERROR(IF(Q786="",IF(K786="","",K786),IF(K786="",IF(INDEX(価格設定!$C$5:$C$1048576,MATCH(Q786,価格設定!$B$5:$B$1048576,0),0)=0,"",INDEX(価格設定!$C$5:$C$1048576,MATCH(Q786,価格設定!$B$5:$B$1048576,0),0)),IF(K786="なし","",K786))),"")</f>
        <v/>
      </c>
      <c r="S786" s="308" t="str">
        <f t="shared" si="1284"/>
        <v/>
      </c>
      <c r="T786" s="126" t="str">
        <f>IFERROR(IF(J786="",IF(INDEX(価格設定!$E$5:$R$1048576,MATCH($Q786,価格設定!B$5:B$1048576,0),MATCH($AW786,価格設定!E$1:X$1,1))=0,"",INDEX(価格設定!$E$5:$R$1048576,MATCH($Q786,価格設定!B$5:B$1048576,0),MATCH($AW786,価格設定!E$1:X$1,1))),J786),"")</f>
        <v/>
      </c>
      <c r="U786" s="126" t="str">
        <f t="shared" si="1285"/>
        <v/>
      </c>
      <c r="V786" s="132" t="str">
        <f t="shared" si="1286"/>
        <v/>
      </c>
      <c r="W786" s="127" t="str">
        <f>IFERROR(IF(OR(T786="",T786&lt;0),"",IFERROR(INDEX(価格設定!E$2:X$3,IF(AND(K786=$K$1,$K$1&lt;&gt;""),ROW(価格設定!$D$3)-1,MATCH(INDEX(価格設定!$D$5:$D$1048576,MATCH(Q786,価格設定!$B$5:$B$1048576,0),0),価格設定!$D$2:$D$3,0)),MATCH($AW786,価格設定!E$1:X$1,1)),INDEX(価格設定!E$2:X$2,0,MATCH($AW786,価格設定!E$1:X$1,1)))),"")</f>
        <v/>
      </c>
      <c r="X786" s="126" t="str">
        <f t="shared" si="1277"/>
        <v/>
      </c>
      <c r="Y786" s="128" t="str">
        <f t="shared" si="1287"/>
        <v/>
      </c>
      <c r="Z786" s="126" t="str">
        <f t="shared" si="1288"/>
        <v/>
      </c>
      <c r="AA786" s="129" t="str">
        <f t="shared" si="1289"/>
        <v/>
      </c>
      <c r="AB786" s="126" t="str">
        <f t="shared" si="1290"/>
        <v/>
      </c>
      <c r="AC786" s="280" t="str">
        <f t="shared" si="1291"/>
        <v/>
      </c>
      <c r="AD786" s="15"/>
      <c r="AE786" s="204" t="str">
        <f>IF(AF786="","",COUNT($AF$3:AF786))</f>
        <v/>
      </c>
      <c r="AF786" s="206" t="str">
        <f t="shared" si="1292"/>
        <v/>
      </c>
      <c r="AG786" s="204" t="str">
        <f t="shared" si="1293"/>
        <v/>
      </c>
      <c r="AH786" s="204" t="str">
        <f t="shared" si="1294"/>
        <v/>
      </c>
      <c r="AI786" s="287"/>
      <c r="AJ786" s="15"/>
      <c r="AK786" s="138" t="str">
        <f t="shared" si="1295"/>
        <v/>
      </c>
      <c r="AL786" s="131" t="str">
        <f t="shared" si="1296"/>
        <v/>
      </c>
      <c r="AM786" s="131" t="str">
        <f t="shared" si="1297"/>
        <v/>
      </c>
      <c r="AN786" s="313" t="str">
        <f t="shared" si="1298"/>
        <v/>
      </c>
      <c r="AO786" s="316" t="str">
        <f t="shared" si="1299"/>
        <v/>
      </c>
      <c r="AP786" s="18"/>
      <c r="AQ786" s="3" t="str">
        <f>IF(F786="","",MAX($AQ$3:AQ785)+1)</f>
        <v/>
      </c>
      <c r="AR786" s="3" t="str">
        <f>IF(OR(AQ786="",BB786=""),"",MAX($AR$3:AR785)+1)</f>
        <v/>
      </c>
      <c r="AS786" s="3" t="str">
        <f>IF(CQ786="","",RANK(CQ786,CQ$3:CQ$1048576,1)+COUNTIF($CQ$3:CQ786,CQ786)-1)</f>
        <v/>
      </c>
      <c r="AT786" s="21" t="str">
        <f>IF(C786="",IF(OR(AND($H786&lt;&gt;"",C786=""),AND($F785=$F786,$AZ786&lt;&gt;""),COUNTA($H$3:$H$1048576,#REF!,$F$3:$F$1048576)&gt;COUNTA($H$3:$H786,#REF!,$F$3:$F786),$AZ786&lt;&gt;""),INDEX(AT$3:AT$1048576,MATCH(MAX($AQ$3:$AQ785),$AQ$3:$AQ$1048576,0),0),""),C786)</f>
        <v/>
      </c>
      <c r="AU786" s="21" t="str">
        <f>IF(D786="",IF(OR(AND($H786&lt;&gt;"",D786=""),AND($F785=$F786,$AZ786&lt;&gt;""),COUNTA($H$3:$H$1048576,#REF!,$F$3:$F$1048576)&gt;COUNTA($H$3:$H786,#REF!,$F$3:$F786),$AZ786&lt;&gt;""),INDEX(AU$3:AU$1048576,MATCH(MAX($AQ$3:$AQ785),$AQ$3:$AQ$1048576,0),0),""),D786)</f>
        <v/>
      </c>
      <c r="AV786" s="21" t="str">
        <f>IF(E786="",IF(OR(AND($H786&lt;&gt;"",E786=""),AND($F785=$F786,$AZ786&lt;&gt;""),COUNTA($H$3:$H$1048576,#REF!,$F$3:$F$1048576)&gt;COUNTA($H$3:$H786,#REF!,$F$3:$F786),$AZ786&lt;&gt;""),INDEX(AV$3:AV$1048576,MATCH(MAX($AQ$3:$AQ785),$AQ$3:$AQ$1048576,0),0),""),E786)</f>
        <v/>
      </c>
      <c r="AW786" s="24" t="str">
        <f t="shared" si="1300"/>
        <v/>
      </c>
      <c r="AX786" s="13" t="str">
        <f t="shared" si="1301"/>
        <v/>
      </c>
      <c r="AY786" s="4" t="str">
        <f t="shared" si="1302"/>
        <v/>
      </c>
      <c r="AZ786" s="4" t="str">
        <f>IF(AX786="",IF(OR(AND(H786&lt;&gt;"",F786=""),COUNTA($H$3:$H$1048576)&gt;COUNTA($H$3:$H786)),INDEX(AX$3:AX786,MATCH(MAX($AQ$3:AQ786),AQ$3:AQ786,0),0),""),AX786)</f>
        <v/>
      </c>
      <c r="BA786" s="4" t="str">
        <f>IF(AY786="",IF(AND(H786&lt;&gt;"",F786=""),INDEX(AY$3:AY786,MATCH(MAX($AQ$3:AQ786),AQ$3:AQ786,0),0),""),AY786)</f>
        <v/>
      </c>
      <c r="BB786" s="82" t="str">
        <f>IF(BC786="","",RANK(BC786,BC$3:BC$1048576,1)+COUNTIF($BC$3:BC786,BC786)-1)</f>
        <v/>
      </c>
      <c r="BC786" s="139" t="str">
        <f t="shared" si="1303"/>
        <v/>
      </c>
      <c r="BD786" s="46" t="str">
        <f t="shared" si="1304"/>
        <v/>
      </c>
      <c r="BE786" s="46" t="str">
        <f t="shared" si="1305"/>
        <v/>
      </c>
      <c r="BF786" s="46" t="str">
        <f t="shared" si="1306"/>
        <v/>
      </c>
      <c r="BG786" s="4" t="str">
        <f t="shared" si="1307"/>
        <v/>
      </c>
      <c r="BH786" s="180" t="str">
        <f t="shared" si="1308"/>
        <v/>
      </c>
      <c r="BI786" s="16" t="str">
        <f t="shared" si="1309"/>
        <v/>
      </c>
      <c r="BJ786" s="52" t="str">
        <f>IF(BI786="","",IF(W786="","",IF(AND(K786=$K$1,$K$1&lt;&gt;""),$BT$2,IFERROR(IF(INDEX(価格設定!$D$5:$D$1048576,MATCH(Q786,価格設定!$B$5:$B$1048576,0),0)=価格設定!$D$3,$BT$2,$BS$2),$BS$2))))</f>
        <v/>
      </c>
      <c r="BK786" s="16" t="str">
        <f>IF(BI786="","",IF(COUNTIF($BI$3:BI786,BI786)=1,1,IF(AND(BI785=BI786,BH786=""),BK785,COUNTIF($BH$3:BH786,BH786))))</f>
        <v/>
      </c>
      <c r="BL786" s="52" t="str">
        <f t="shared" si="1310"/>
        <v/>
      </c>
      <c r="BM786" s="52" t="str">
        <f t="shared" si="1311"/>
        <v/>
      </c>
      <c r="BN786" s="119" t="str">
        <f t="shared" si="1312"/>
        <v/>
      </c>
      <c r="BO786" s="119" t="str">
        <f t="shared" si="1313"/>
        <v/>
      </c>
      <c r="BP786" s="17" t="str">
        <f t="shared" si="1314"/>
        <v/>
      </c>
      <c r="BQ786" s="17" t="str">
        <f t="shared" si="1315"/>
        <v/>
      </c>
      <c r="BR786" s="17" t="str">
        <f>IF(OR(BP786="",COUNTIF($BO$3:BO786,BO786)&lt;&gt;1),"",SUMIF(BO$3:BO$1048576,BO786,BP$3:BP$1048576))</f>
        <v/>
      </c>
      <c r="BS786" s="17" t="str">
        <f t="shared" si="1316"/>
        <v/>
      </c>
      <c r="BT786" s="17" t="str">
        <f t="shared" si="1317"/>
        <v/>
      </c>
      <c r="BU786" s="17" t="str">
        <f t="shared" si="1318"/>
        <v/>
      </c>
      <c r="BV786" s="24" t="str">
        <f t="shared" si="1319"/>
        <v/>
      </c>
      <c r="BW786" s="24" t="str">
        <f t="shared" si="1320"/>
        <v/>
      </c>
      <c r="BX786" s="24" t="str">
        <f t="shared" si="1321"/>
        <v/>
      </c>
      <c r="BY786" s="26" t="str">
        <f t="shared" si="1322"/>
        <v/>
      </c>
      <c r="BZ786" s="26" t="str">
        <f t="shared" si="1323"/>
        <v/>
      </c>
      <c r="CA786" s="26" t="str">
        <f t="shared" si="1324"/>
        <v/>
      </c>
      <c r="CB786" s="66" t="str">
        <f t="shared" si="1325"/>
        <v/>
      </c>
      <c r="CC786" s="65" t="str">
        <f t="shared" si="1326"/>
        <v/>
      </c>
      <c r="CD786" s="26" t="str">
        <f t="shared" si="1327"/>
        <v/>
      </c>
      <c r="CE786" s="26" t="str">
        <f t="shared" si="1328"/>
        <v/>
      </c>
      <c r="CF786" s="193" t="str">
        <f t="shared" si="1329"/>
        <v/>
      </c>
      <c r="CG786" s="193" t="str">
        <f t="shared" si="1330"/>
        <v/>
      </c>
      <c r="CH786" s="26" t="str">
        <f t="shared" si="1331"/>
        <v/>
      </c>
      <c r="CI786" s="26" t="str">
        <f t="shared" si="1332"/>
        <v/>
      </c>
      <c r="CJ786" s="65" t="str">
        <f t="shared" si="1333"/>
        <v/>
      </c>
      <c r="CK786" s="65" t="str">
        <f t="shared" si="1334"/>
        <v/>
      </c>
      <c r="CL786" s="64" t="str">
        <f t="shared" si="1335"/>
        <v/>
      </c>
      <c r="CM786" s="64" t="str">
        <f t="shared" si="1336"/>
        <v/>
      </c>
      <c r="CN786" s="65" t="str">
        <f t="shared" si="1337"/>
        <v/>
      </c>
      <c r="CP786" s="63" t="str">
        <f>IF(BH786="","",MAX($CP$3:CP785)+1)</f>
        <v/>
      </c>
      <c r="CQ786" s="24" t="str">
        <f t="shared" si="1338"/>
        <v/>
      </c>
      <c r="CR786" s="24" t="str">
        <f t="shared" si="1339"/>
        <v/>
      </c>
      <c r="CS786" s="24" t="str">
        <f t="shared" si="1340"/>
        <v/>
      </c>
      <c r="CT786" s="58" t="str">
        <f>IF(BO786="","",COUNTIF($BO$3:BO786,BO786)&amp;"@"&amp;BO786)</f>
        <v/>
      </c>
      <c r="CU786" s="16" t="str">
        <f t="shared" si="1278"/>
        <v/>
      </c>
      <c r="CV786" s="63" t="str">
        <f t="shared" si="1341"/>
        <v/>
      </c>
      <c r="CW786" s="16" t="str">
        <f t="shared" si="1342"/>
        <v/>
      </c>
      <c r="CX786" s="16" t="str">
        <f t="shared" si="1343"/>
        <v/>
      </c>
      <c r="CY786" s="16" t="str">
        <f t="shared" si="1344"/>
        <v/>
      </c>
      <c r="CZ786" s="85" t="str">
        <f t="shared" si="1345"/>
        <v/>
      </c>
      <c r="DA786" s="16" t="str">
        <f t="shared" si="1346"/>
        <v/>
      </c>
      <c r="DB786" s="16" t="str">
        <f t="shared" si="1347"/>
        <v/>
      </c>
      <c r="DC786" s="28" t="str">
        <f>IF(CP786="","",$DC$1&amp;(INDEX(価格設定!D$1:XFD$3,ROW(価格設定!$D$3),MATCH($AW786,価格設定!D$1:XFD$1,1))*100)&amp;"%")</f>
        <v/>
      </c>
      <c r="DD786" s="28" t="str">
        <f>IF(CP786="","",$DD$1&amp;(INDEX(価格設定!D$1:XFD$3,ROW(価格設定!$D$2),MATCH($AW786,価格設定!D$1:XFD$1,1))*100)&amp;"%")</f>
        <v/>
      </c>
      <c r="DE786" s="29" t="str">
        <f t="shared" si="1348"/>
        <v/>
      </c>
      <c r="DG786" s="58" t="str">
        <f t="shared" si="1349"/>
        <v/>
      </c>
      <c r="DH786" s="58" t="str">
        <f t="shared" si="1350"/>
        <v/>
      </c>
      <c r="DI786" s="58" t="str">
        <f t="shared" si="1351"/>
        <v/>
      </c>
      <c r="DJ786" s="85" t="str">
        <f t="shared" si="1352"/>
        <v/>
      </c>
      <c r="DL786" s="58" t="str">
        <f>IF(COUNTIF(DG$3:DG$1048576,DG786)=COUNTIF($DG$3:$DG786,DG786),DG786,"")</f>
        <v/>
      </c>
      <c r="DM786" s="85" t="str">
        <f t="shared" si="1353"/>
        <v/>
      </c>
      <c r="DN786" s="85" t="str">
        <f t="shared" si="1279"/>
        <v/>
      </c>
      <c r="DO786" s="85" t="str">
        <f t="shared" si="1279"/>
        <v/>
      </c>
      <c r="DP786" s="303"/>
      <c r="DQ786" s="17" t="str">
        <f t="shared" si="1280"/>
        <v/>
      </c>
      <c r="DR786" s="17" t="str">
        <f t="shared" si="1281"/>
        <v/>
      </c>
      <c r="DS786" s="17" t="str">
        <f t="shared" si="1282"/>
        <v/>
      </c>
      <c r="DU786" s="16" t="str">
        <f t="shared" si="1354"/>
        <v/>
      </c>
      <c r="DV786" s="16" t="str">
        <f>IF(DU786="","",COUNT($DU$3:DU786))</f>
        <v/>
      </c>
      <c r="DW786" s="16" t="str">
        <f t="shared" si="1355"/>
        <v/>
      </c>
      <c r="DX786" s="16" t="str">
        <f t="shared" si="1356"/>
        <v/>
      </c>
      <c r="DY786" s="16" t="str">
        <f>IF(DZ786="","",COUNTIF(DZ$3:DZ786,DZ786))</f>
        <v/>
      </c>
      <c r="DZ786" s="16" t="str">
        <f t="shared" si="1357"/>
        <v/>
      </c>
      <c r="EA786" s="16" t="str">
        <f t="shared" si="1358"/>
        <v/>
      </c>
      <c r="EB786" s="16" t="str">
        <f t="shared" si="1359"/>
        <v/>
      </c>
      <c r="EC786" s="16" t="str">
        <f t="shared" si="1360"/>
        <v/>
      </c>
      <c r="ED786" s="16" t="str">
        <f t="shared" si="1361"/>
        <v/>
      </c>
      <c r="EE786" s="16" t="str">
        <f t="shared" si="1362"/>
        <v/>
      </c>
      <c r="EF786" s="16" t="str">
        <f t="shared" si="1363"/>
        <v/>
      </c>
      <c r="EG786" s="16" t="str">
        <f t="shared" si="1364"/>
        <v/>
      </c>
      <c r="EH786" s="16" t="str">
        <f t="shared" si="1365"/>
        <v/>
      </c>
      <c r="EI786" s="16" t="str">
        <f t="shared" si="1366"/>
        <v/>
      </c>
      <c r="EJ786" s="16" t="str">
        <f t="shared" si="1367"/>
        <v/>
      </c>
      <c r="EK786" s="16" t="str">
        <f t="shared" si="1368"/>
        <v/>
      </c>
      <c r="EL786" s="58" t="str">
        <f t="shared" si="1369"/>
        <v/>
      </c>
      <c r="EM786" s="58" t="str">
        <f>IF(OR($DZ786="",CR786=""),IF($EL786="","",$EL786),IF(OR(CR786="なし",CR786=0),領収書!$H$1,CR786))</f>
        <v/>
      </c>
      <c r="EN786" s="58" t="str">
        <f>IF(OR($DZ786="",CS786=""),IF($EL786="","",$EL786),IF(OR(CS786="なし",CS786=0),入力!$EN$1,CS786))</f>
        <v/>
      </c>
      <c r="EO786" s="63" t="str">
        <f t="shared" si="1370"/>
        <v/>
      </c>
      <c r="EP786" s="63" t="str">
        <f t="shared" si="1371"/>
        <v/>
      </c>
      <c r="ER786" s="16" t="str">
        <f>IF(AND(COUNTIF($ET$3:ET786,ET786)=1,ET786&lt;&gt;""),MAX($ER$3:ER785)+1,"")</f>
        <v/>
      </c>
      <c r="ES786" s="16" t="str">
        <f>IF(価格設定!B788="","",価格設定!B788)</f>
        <v/>
      </c>
      <c r="ET786" s="16" t="str">
        <f>IF(価格設定!C788="","",価格設定!C788)</f>
        <v/>
      </c>
      <c r="EV786" s="16" t="str">
        <f t="shared" si="1283"/>
        <v/>
      </c>
      <c r="EW786" s="16" t="str">
        <f t="shared" si="1372"/>
        <v/>
      </c>
    </row>
    <row r="787" spans="1:153" ht="30" customHeight="1" x14ac:dyDescent="0.2">
      <c r="A787" s="225"/>
      <c r="B787" s="212"/>
      <c r="C787" s="221"/>
      <c r="D787" s="164"/>
      <c r="E787" s="165"/>
      <c r="F787" s="166"/>
      <c r="G787" s="167"/>
      <c r="H787" s="179"/>
      <c r="I787" s="306"/>
      <c r="J787" s="169"/>
      <c r="K787" s="179"/>
      <c r="L787" s="186"/>
      <c r="M787" s="186"/>
      <c r="N787" s="168"/>
      <c r="O787" s="170"/>
      <c r="P787" s="212"/>
      <c r="Q787" s="179" t="str">
        <f>IFERROR(IF(H787="","",IFERROR(INDEX(価格設定!$B$5:$B$1048576,MATCH(H787,価格設定!$B$5:$B$1048576,0),0),INDEX(価格設定!$B$5:$B$1048576,MATCH("*"&amp;H787&amp;"*",価格設定!$B$5:$B$1048576,0),0))),H787)</f>
        <v/>
      </c>
      <c r="R787" s="250" t="str">
        <f>IFERROR(IF(Q787="",IF(K787="","",K787),IF(K787="",IF(INDEX(価格設定!$C$5:$C$1048576,MATCH(Q787,価格設定!$B$5:$B$1048576,0),0)=0,"",INDEX(価格設定!$C$5:$C$1048576,MATCH(Q787,価格設定!$B$5:$B$1048576,0),0)),IF(K787="なし","",K787))),"")</f>
        <v/>
      </c>
      <c r="S787" s="308" t="str">
        <f t="shared" si="1284"/>
        <v/>
      </c>
      <c r="T787" s="126" t="str">
        <f>IFERROR(IF(J787="",IF(INDEX(価格設定!$E$5:$R$1048576,MATCH($Q787,価格設定!B$5:B$1048576,0),MATCH($AW787,価格設定!E$1:X$1,1))=0,"",INDEX(価格設定!$E$5:$R$1048576,MATCH($Q787,価格設定!B$5:B$1048576,0),MATCH($AW787,価格設定!E$1:X$1,1))),J787),"")</f>
        <v/>
      </c>
      <c r="U787" s="126" t="str">
        <f t="shared" si="1285"/>
        <v/>
      </c>
      <c r="V787" s="132" t="str">
        <f t="shared" si="1286"/>
        <v/>
      </c>
      <c r="W787" s="127" t="str">
        <f>IFERROR(IF(OR(T787="",T787&lt;0),"",IFERROR(INDEX(価格設定!E$2:X$3,IF(AND(K787=$K$1,$K$1&lt;&gt;""),ROW(価格設定!$D$3)-1,MATCH(INDEX(価格設定!$D$5:$D$1048576,MATCH(Q787,価格設定!$B$5:$B$1048576,0),0),価格設定!$D$2:$D$3,0)),MATCH($AW787,価格設定!E$1:X$1,1)),INDEX(価格設定!E$2:X$2,0,MATCH($AW787,価格設定!E$1:X$1,1)))),"")</f>
        <v/>
      </c>
      <c r="X787" s="126" t="str">
        <f t="shared" si="1277"/>
        <v/>
      </c>
      <c r="Y787" s="128" t="str">
        <f t="shared" si="1287"/>
        <v/>
      </c>
      <c r="Z787" s="126" t="str">
        <f t="shared" si="1288"/>
        <v/>
      </c>
      <c r="AA787" s="129" t="str">
        <f t="shared" si="1289"/>
        <v/>
      </c>
      <c r="AB787" s="126" t="str">
        <f t="shared" si="1290"/>
        <v/>
      </c>
      <c r="AC787" s="280" t="str">
        <f t="shared" si="1291"/>
        <v/>
      </c>
      <c r="AD787" s="15"/>
      <c r="AE787" s="204" t="str">
        <f>IF(AF787="","",COUNT($AF$3:AF787))</f>
        <v/>
      </c>
      <c r="AF787" s="206" t="str">
        <f t="shared" si="1292"/>
        <v/>
      </c>
      <c r="AG787" s="204" t="str">
        <f t="shared" si="1293"/>
        <v/>
      </c>
      <c r="AH787" s="204" t="str">
        <f t="shared" si="1294"/>
        <v/>
      </c>
      <c r="AI787" s="287"/>
      <c r="AJ787" s="15"/>
      <c r="AK787" s="138" t="str">
        <f t="shared" si="1295"/>
        <v/>
      </c>
      <c r="AL787" s="131" t="str">
        <f t="shared" si="1296"/>
        <v/>
      </c>
      <c r="AM787" s="131" t="str">
        <f t="shared" si="1297"/>
        <v/>
      </c>
      <c r="AN787" s="313" t="str">
        <f t="shared" si="1298"/>
        <v/>
      </c>
      <c r="AO787" s="316" t="str">
        <f t="shared" si="1299"/>
        <v/>
      </c>
      <c r="AP787" s="18"/>
      <c r="AQ787" s="3" t="str">
        <f>IF(F787="","",MAX($AQ$3:AQ786)+1)</f>
        <v/>
      </c>
      <c r="AR787" s="3" t="str">
        <f>IF(OR(AQ787="",BB787=""),"",MAX($AR$3:AR786)+1)</f>
        <v/>
      </c>
      <c r="AS787" s="3" t="str">
        <f>IF(CQ787="","",RANK(CQ787,CQ$3:CQ$1048576,1)+COUNTIF($CQ$3:CQ787,CQ787)-1)</f>
        <v/>
      </c>
      <c r="AT787" s="21" t="str">
        <f>IF(C787="",IF(OR(AND($H787&lt;&gt;"",C787=""),AND($F786=$F787,$AZ787&lt;&gt;""),COUNTA($H$3:$H$1048576,#REF!,$F$3:$F$1048576)&gt;COUNTA($H$3:$H787,#REF!,$F$3:$F787),$AZ787&lt;&gt;""),INDEX(AT$3:AT$1048576,MATCH(MAX($AQ$3:$AQ786),$AQ$3:$AQ$1048576,0),0),""),C787)</f>
        <v/>
      </c>
      <c r="AU787" s="21" t="str">
        <f>IF(D787="",IF(OR(AND($H787&lt;&gt;"",D787=""),AND($F786=$F787,$AZ787&lt;&gt;""),COUNTA($H$3:$H$1048576,#REF!,$F$3:$F$1048576)&gt;COUNTA($H$3:$H787,#REF!,$F$3:$F787),$AZ787&lt;&gt;""),INDEX(AU$3:AU$1048576,MATCH(MAX($AQ$3:$AQ786),$AQ$3:$AQ$1048576,0),0),""),D787)</f>
        <v/>
      </c>
      <c r="AV787" s="21" t="str">
        <f>IF(E787="",IF(OR(AND($H787&lt;&gt;"",E787=""),AND($F786=$F787,$AZ787&lt;&gt;""),COUNTA($H$3:$H$1048576,#REF!,$F$3:$F$1048576)&gt;COUNTA($H$3:$H787,#REF!,$F$3:$F787),$AZ787&lt;&gt;""),INDEX(AV$3:AV$1048576,MATCH(MAX($AQ$3:$AQ786),$AQ$3:$AQ$1048576,0),0),""),E787)</f>
        <v/>
      </c>
      <c r="AW787" s="24" t="str">
        <f t="shared" si="1300"/>
        <v/>
      </c>
      <c r="AX787" s="13" t="str">
        <f t="shared" si="1301"/>
        <v/>
      </c>
      <c r="AY787" s="4" t="str">
        <f t="shared" si="1302"/>
        <v/>
      </c>
      <c r="AZ787" s="4" t="str">
        <f>IF(AX787="",IF(OR(AND(H787&lt;&gt;"",F787=""),COUNTA($H$3:$H$1048576)&gt;COUNTA($H$3:$H787)),INDEX(AX$3:AX787,MATCH(MAX($AQ$3:AQ787),AQ$3:AQ787,0),0),""),AX787)</f>
        <v/>
      </c>
      <c r="BA787" s="4" t="str">
        <f>IF(AY787="",IF(AND(H787&lt;&gt;"",F787=""),INDEX(AY$3:AY787,MATCH(MAX($AQ$3:AQ787),AQ$3:AQ787,0),0),""),AY787)</f>
        <v/>
      </c>
      <c r="BB787" s="82" t="str">
        <f>IF(BC787="","",RANK(BC787,BC$3:BC$1048576,1)+COUNTIF($BC$3:BC787,BC787)-1)</f>
        <v/>
      </c>
      <c r="BC787" s="139" t="str">
        <f t="shared" si="1303"/>
        <v/>
      </c>
      <c r="BD787" s="46" t="str">
        <f t="shared" si="1304"/>
        <v/>
      </c>
      <c r="BE787" s="46" t="str">
        <f t="shared" si="1305"/>
        <v/>
      </c>
      <c r="BF787" s="46" t="str">
        <f t="shared" si="1306"/>
        <v/>
      </c>
      <c r="BG787" s="4" t="str">
        <f t="shared" si="1307"/>
        <v/>
      </c>
      <c r="BH787" s="180" t="str">
        <f t="shared" si="1308"/>
        <v/>
      </c>
      <c r="BI787" s="16" t="str">
        <f t="shared" si="1309"/>
        <v/>
      </c>
      <c r="BJ787" s="52" t="str">
        <f>IF(BI787="","",IF(W787="","",IF(AND(K787=$K$1,$K$1&lt;&gt;""),$BT$2,IFERROR(IF(INDEX(価格設定!$D$5:$D$1048576,MATCH(Q787,価格設定!$B$5:$B$1048576,0),0)=価格設定!$D$3,$BT$2,$BS$2),$BS$2))))</f>
        <v/>
      </c>
      <c r="BK787" s="16" t="str">
        <f>IF(BI787="","",IF(COUNTIF($BI$3:BI787,BI787)=1,1,IF(AND(BI786=BI787,BH787=""),BK786,COUNTIF($BH$3:BH787,BH787))))</f>
        <v/>
      </c>
      <c r="BL787" s="52" t="str">
        <f t="shared" si="1310"/>
        <v/>
      </c>
      <c r="BM787" s="52" t="str">
        <f t="shared" si="1311"/>
        <v/>
      </c>
      <c r="BN787" s="119" t="str">
        <f t="shared" si="1312"/>
        <v/>
      </c>
      <c r="BO787" s="119" t="str">
        <f t="shared" si="1313"/>
        <v/>
      </c>
      <c r="BP787" s="17" t="str">
        <f t="shared" si="1314"/>
        <v/>
      </c>
      <c r="BQ787" s="17" t="str">
        <f t="shared" si="1315"/>
        <v/>
      </c>
      <c r="BR787" s="17" t="str">
        <f>IF(OR(BP787="",COUNTIF($BO$3:BO787,BO787)&lt;&gt;1),"",SUMIF(BO$3:BO$1048576,BO787,BP$3:BP$1048576))</f>
        <v/>
      </c>
      <c r="BS787" s="17" t="str">
        <f t="shared" si="1316"/>
        <v/>
      </c>
      <c r="BT787" s="17" t="str">
        <f t="shared" si="1317"/>
        <v/>
      </c>
      <c r="BU787" s="17" t="str">
        <f t="shared" si="1318"/>
        <v/>
      </c>
      <c r="BV787" s="24" t="str">
        <f t="shared" si="1319"/>
        <v/>
      </c>
      <c r="BW787" s="24" t="str">
        <f t="shared" si="1320"/>
        <v/>
      </c>
      <c r="BX787" s="24" t="str">
        <f t="shared" si="1321"/>
        <v/>
      </c>
      <c r="BY787" s="26" t="str">
        <f t="shared" si="1322"/>
        <v/>
      </c>
      <c r="BZ787" s="26" t="str">
        <f t="shared" si="1323"/>
        <v/>
      </c>
      <c r="CA787" s="26" t="str">
        <f t="shared" si="1324"/>
        <v/>
      </c>
      <c r="CB787" s="66" t="str">
        <f t="shared" si="1325"/>
        <v/>
      </c>
      <c r="CC787" s="65" t="str">
        <f t="shared" si="1326"/>
        <v/>
      </c>
      <c r="CD787" s="26" t="str">
        <f t="shared" si="1327"/>
        <v/>
      </c>
      <c r="CE787" s="26" t="str">
        <f t="shared" si="1328"/>
        <v/>
      </c>
      <c r="CF787" s="193" t="str">
        <f t="shared" si="1329"/>
        <v/>
      </c>
      <c r="CG787" s="193" t="str">
        <f t="shared" si="1330"/>
        <v/>
      </c>
      <c r="CH787" s="26" t="str">
        <f t="shared" si="1331"/>
        <v/>
      </c>
      <c r="CI787" s="26" t="str">
        <f t="shared" si="1332"/>
        <v/>
      </c>
      <c r="CJ787" s="65" t="str">
        <f t="shared" si="1333"/>
        <v/>
      </c>
      <c r="CK787" s="65" t="str">
        <f t="shared" si="1334"/>
        <v/>
      </c>
      <c r="CL787" s="64" t="str">
        <f t="shared" si="1335"/>
        <v/>
      </c>
      <c r="CM787" s="64" t="str">
        <f t="shared" si="1336"/>
        <v/>
      </c>
      <c r="CN787" s="65" t="str">
        <f t="shared" si="1337"/>
        <v/>
      </c>
      <c r="CP787" s="63" t="str">
        <f>IF(BH787="","",MAX($CP$3:CP786)+1)</f>
        <v/>
      </c>
      <c r="CQ787" s="24" t="str">
        <f t="shared" si="1338"/>
        <v/>
      </c>
      <c r="CR787" s="24" t="str">
        <f t="shared" si="1339"/>
        <v/>
      </c>
      <c r="CS787" s="24" t="str">
        <f t="shared" si="1340"/>
        <v/>
      </c>
      <c r="CT787" s="58" t="str">
        <f>IF(BO787="","",COUNTIF($BO$3:BO787,BO787)&amp;"@"&amp;BO787)</f>
        <v/>
      </c>
      <c r="CU787" s="16" t="str">
        <f t="shared" si="1278"/>
        <v/>
      </c>
      <c r="CV787" s="63" t="str">
        <f t="shared" si="1341"/>
        <v/>
      </c>
      <c r="CW787" s="16" t="str">
        <f t="shared" si="1342"/>
        <v/>
      </c>
      <c r="CX787" s="16" t="str">
        <f t="shared" si="1343"/>
        <v/>
      </c>
      <c r="CY787" s="16" t="str">
        <f t="shared" si="1344"/>
        <v/>
      </c>
      <c r="CZ787" s="85" t="str">
        <f t="shared" si="1345"/>
        <v/>
      </c>
      <c r="DA787" s="16" t="str">
        <f t="shared" si="1346"/>
        <v/>
      </c>
      <c r="DB787" s="16" t="str">
        <f t="shared" si="1347"/>
        <v/>
      </c>
      <c r="DC787" s="28" t="str">
        <f>IF(CP787="","",$DC$1&amp;(INDEX(価格設定!D$1:XFD$3,ROW(価格設定!$D$3),MATCH($AW787,価格設定!D$1:XFD$1,1))*100)&amp;"%")</f>
        <v/>
      </c>
      <c r="DD787" s="28" t="str">
        <f>IF(CP787="","",$DD$1&amp;(INDEX(価格設定!D$1:XFD$3,ROW(価格設定!$D$2),MATCH($AW787,価格設定!D$1:XFD$1,1))*100)&amp;"%")</f>
        <v/>
      </c>
      <c r="DE787" s="29" t="str">
        <f t="shared" si="1348"/>
        <v/>
      </c>
      <c r="DG787" s="58" t="str">
        <f t="shared" si="1349"/>
        <v/>
      </c>
      <c r="DH787" s="58" t="str">
        <f t="shared" si="1350"/>
        <v/>
      </c>
      <c r="DI787" s="58" t="str">
        <f t="shared" si="1351"/>
        <v/>
      </c>
      <c r="DJ787" s="85" t="str">
        <f t="shared" si="1352"/>
        <v/>
      </c>
      <c r="DL787" s="58" t="str">
        <f>IF(COUNTIF(DG$3:DG$1048576,DG787)=COUNTIF($DG$3:$DG787,DG787),DG787,"")</f>
        <v/>
      </c>
      <c r="DM787" s="85" t="str">
        <f t="shared" si="1353"/>
        <v/>
      </c>
      <c r="DN787" s="85" t="str">
        <f t="shared" si="1279"/>
        <v/>
      </c>
      <c r="DO787" s="85" t="str">
        <f t="shared" si="1279"/>
        <v/>
      </c>
      <c r="DP787" s="303"/>
      <c r="DQ787" s="17" t="str">
        <f t="shared" si="1280"/>
        <v/>
      </c>
      <c r="DR787" s="17" t="str">
        <f t="shared" si="1281"/>
        <v/>
      </c>
      <c r="DS787" s="17" t="str">
        <f t="shared" si="1282"/>
        <v/>
      </c>
      <c r="DU787" s="16" t="str">
        <f t="shared" si="1354"/>
        <v/>
      </c>
      <c r="DV787" s="16" t="str">
        <f>IF(DU787="","",COUNT($DU$3:DU787))</f>
        <v/>
      </c>
      <c r="DW787" s="16" t="str">
        <f t="shared" si="1355"/>
        <v/>
      </c>
      <c r="DX787" s="16" t="str">
        <f t="shared" si="1356"/>
        <v/>
      </c>
      <c r="DY787" s="16" t="str">
        <f>IF(DZ787="","",COUNTIF(DZ$3:DZ787,DZ787))</f>
        <v/>
      </c>
      <c r="DZ787" s="16" t="str">
        <f t="shared" si="1357"/>
        <v/>
      </c>
      <c r="EA787" s="16" t="str">
        <f t="shared" si="1358"/>
        <v/>
      </c>
      <c r="EB787" s="16" t="str">
        <f t="shared" si="1359"/>
        <v/>
      </c>
      <c r="EC787" s="16" t="str">
        <f t="shared" si="1360"/>
        <v/>
      </c>
      <c r="ED787" s="16" t="str">
        <f t="shared" si="1361"/>
        <v/>
      </c>
      <c r="EE787" s="16" t="str">
        <f t="shared" si="1362"/>
        <v/>
      </c>
      <c r="EF787" s="16" t="str">
        <f t="shared" si="1363"/>
        <v/>
      </c>
      <c r="EG787" s="16" t="str">
        <f t="shared" si="1364"/>
        <v/>
      </c>
      <c r="EH787" s="16" t="str">
        <f t="shared" si="1365"/>
        <v/>
      </c>
      <c r="EI787" s="16" t="str">
        <f t="shared" si="1366"/>
        <v/>
      </c>
      <c r="EJ787" s="16" t="str">
        <f t="shared" si="1367"/>
        <v/>
      </c>
      <c r="EK787" s="16" t="str">
        <f t="shared" si="1368"/>
        <v/>
      </c>
      <c r="EL787" s="58" t="str">
        <f t="shared" si="1369"/>
        <v/>
      </c>
      <c r="EM787" s="58" t="str">
        <f>IF(OR($DZ787="",CR787=""),IF($EL787="","",$EL787),IF(OR(CR787="なし",CR787=0),領収書!$H$1,CR787))</f>
        <v/>
      </c>
      <c r="EN787" s="58" t="str">
        <f>IF(OR($DZ787="",CS787=""),IF($EL787="","",$EL787),IF(OR(CS787="なし",CS787=0),入力!$EN$1,CS787))</f>
        <v/>
      </c>
      <c r="EO787" s="63" t="str">
        <f t="shared" si="1370"/>
        <v/>
      </c>
      <c r="EP787" s="63" t="str">
        <f t="shared" si="1371"/>
        <v/>
      </c>
      <c r="ER787" s="16" t="str">
        <f>IF(AND(COUNTIF($ET$3:ET787,ET787)=1,ET787&lt;&gt;""),MAX($ER$3:ER786)+1,"")</f>
        <v/>
      </c>
      <c r="ES787" s="16" t="str">
        <f>IF(価格設定!B789="","",価格設定!B789)</f>
        <v/>
      </c>
      <c r="ET787" s="16" t="str">
        <f>IF(価格設定!C789="","",価格設定!C789)</f>
        <v/>
      </c>
      <c r="EV787" s="16" t="str">
        <f t="shared" si="1283"/>
        <v/>
      </c>
      <c r="EW787" s="16" t="str">
        <f t="shared" si="1372"/>
        <v/>
      </c>
    </row>
    <row r="788" spans="1:153" ht="30" customHeight="1" x14ac:dyDescent="0.2">
      <c r="A788" s="225"/>
      <c r="B788" s="212"/>
      <c r="C788" s="221"/>
      <c r="D788" s="164"/>
      <c r="E788" s="165"/>
      <c r="F788" s="166"/>
      <c r="G788" s="167"/>
      <c r="H788" s="179"/>
      <c r="I788" s="306"/>
      <c r="J788" s="169"/>
      <c r="K788" s="179"/>
      <c r="L788" s="186"/>
      <c r="M788" s="186"/>
      <c r="N788" s="168"/>
      <c r="O788" s="170"/>
      <c r="P788" s="212"/>
      <c r="Q788" s="179" t="str">
        <f>IFERROR(IF(H788="","",IFERROR(INDEX(価格設定!$B$5:$B$1048576,MATCH(H788,価格設定!$B$5:$B$1048576,0),0),INDEX(価格設定!$B$5:$B$1048576,MATCH("*"&amp;H788&amp;"*",価格設定!$B$5:$B$1048576,0),0))),H788)</f>
        <v/>
      </c>
      <c r="R788" s="250" t="str">
        <f>IFERROR(IF(Q788="",IF(K788="","",K788),IF(K788="",IF(INDEX(価格設定!$C$5:$C$1048576,MATCH(Q788,価格設定!$B$5:$B$1048576,0),0)=0,"",INDEX(価格設定!$C$5:$C$1048576,MATCH(Q788,価格設定!$B$5:$B$1048576,0),0)),IF(K788="なし","",K788))),"")</f>
        <v/>
      </c>
      <c r="S788" s="308" t="str">
        <f t="shared" si="1284"/>
        <v/>
      </c>
      <c r="T788" s="126" t="str">
        <f>IFERROR(IF(J788="",IF(INDEX(価格設定!$E$5:$R$1048576,MATCH($Q788,価格設定!B$5:B$1048576,0),MATCH($AW788,価格設定!E$1:X$1,1))=0,"",INDEX(価格設定!$E$5:$R$1048576,MATCH($Q788,価格設定!B$5:B$1048576,0),MATCH($AW788,価格設定!E$1:X$1,1))),J788),"")</f>
        <v/>
      </c>
      <c r="U788" s="126" t="str">
        <f t="shared" si="1285"/>
        <v/>
      </c>
      <c r="V788" s="132" t="str">
        <f t="shared" si="1286"/>
        <v/>
      </c>
      <c r="W788" s="127" t="str">
        <f>IFERROR(IF(OR(T788="",T788&lt;0),"",IFERROR(INDEX(価格設定!E$2:X$3,IF(AND(K788=$K$1,$K$1&lt;&gt;""),ROW(価格設定!$D$3)-1,MATCH(INDEX(価格設定!$D$5:$D$1048576,MATCH(Q788,価格設定!$B$5:$B$1048576,0),0),価格設定!$D$2:$D$3,0)),MATCH($AW788,価格設定!E$1:X$1,1)),INDEX(価格設定!E$2:X$2,0,MATCH($AW788,価格設定!E$1:X$1,1)))),"")</f>
        <v/>
      </c>
      <c r="X788" s="126" t="str">
        <f t="shared" si="1277"/>
        <v/>
      </c>
      <c r="Y788" s="128" t="str">
        <f t="shared" si="1287"/>
        <v/>
      </c>
      <c r="Z788" s="126" t="str">
        <f t="shared" si="1288"/>
        <v/>
      </c>
      <c r="AA788" s="129" t="str">
        <f t="shared" si="1289"/>
        <v/>
      </c>
      <c r="AB788" s="126" t="str">
        <f t="shared" si="1290"/>
        <v/>
      </c>
      <c r="AC788" s="280" t="str">
        <f t="shared" si="1291"/>
        <v/>
      </c>
      <c r="AD788" s="15"/>
      <c r="AE788" s="204" t="str">
        <f>IF(AF788="","",COUNT($AF$3:AF788))</f>
        <v/>
      </c>
      <c r="AF788" s="206" t="str">
        <f t="shared" si="1292"/>
        <v/>
      </c>
      <c r="AG788" s="204" t="str">
        <f t="shared" si="1293"/>
        <v/>
      </c>
      <c r="AH788" s="204" t="str">
        <f t="shared" si="1294"/>
        <v/>
      </c>
      <c r="AI788" s="287"/>
      <c r="AJ788" s="15"/>
      <c r="AK788" s="138" t="str">
        <f t="shared" si="1295"/>
        <v/>
      </c>
      <c r="AL788" s="131" t="str">
        <f t="shared" si="1296"/>
        <v/>
      </c>
      <c r="AM788" s="131" t="str">
        <f t="shared" si="1297"/>
        <v/>
      </c>
      <c r="AN788" s="313" t="str">
        <f t="shared" si="1298"/>
        <v/>
      </c>
      <c r="AO788" s="316" t="str">
        <f t="shared" si="1299"/>
        <v/>
      </c>
      <c r="AP788" s="18"/>
      <c r="AQ788" s="3" t="str">
        <f>IF(F788="","",MAX($AQ$3:AQ787)+1)</f>
        <v/>
      </c>
      <c r="AR788" s="3" t="str">
        <f>IF(OR(AQ788="",BB788=""),"",MAX($AR$3:AR787)+1)</f>
        <v/>
      </c>
      <c r="AS788" s="3" t="str">
        <f>IF(CQ788="","",RANK(CQ788,CQ$3:CQ$1048576,1)+COUNTIF($CQ$3:CQ788,CQ788)-1)</f>
        <v/>
      </c>
      <c r="AT788" s="21" t="str">
        <f>IF(C788="",IF(OR(AND($H788&lt;&gt;"",C788=""),AND($F787=$F788,$AZ788&lt;&gt;""),COUNTA($H$3:$H$1048576,#REF!,$F$3:$F$1048576)&gt;COUNTA($H$3:$H788,#REF!,$F$3:$F788),$AZ788&lt;&gt;""),INDEX(AT$3:AT$1048576,MATCH(MAX($AQ$3:$AQ787),$AQ$3:$AQ$1048576,0),0),""),C788)</f>
        <v/>
      </c>
      <c r="AU788" s="21" t="str">
        <f>IF(D788="",IF(OR(AND($H788&lt;&gt;"",D788=""),AND($F787=$F788,$AZ788&lt;&gt;""),COUNTA($H$3:$H$1048576,#REF!,$F$3:$F$1048576)&gt;COUNTA($H$3:$H788,#REF!,$F$3:$F788),$AZ788&lt;&gt;""),INDEX(AU$3:AU$1048576,MATCH(MAX($AQ$3:$AQ787),$AQ$3:$AQ$1048576,0),0),""),D788)</f>
        <v/>
      </c>
      <c r="AV788" s="21" t="str">
        <f>IF(E788="",IF(OR(AND($H788&lt;&gt;"",E788=""),AND($F787=$F788,$AZ788&lt;&gt;""),COUNTA($H$3:$H$1048576,#REF!,$F$3:$F$1048576)&gt;COUNTA($H$3:$H788,#REF!,$F$3:$F788),$AZ788&lt;&gt;""),INDEX(AV$3:AV$1048576,MATCH(MAX($AQ$3:$AQ787),$AQ$3:$AQ$1048576,0),0),""),E788)</f>
        <v/>
      </c>
      <c r="AW788" s="24" t="str">
        <f t="shared" si="1300"/>
        <v/>
      </c>
      <c r="AX788" s="13" t="str">
        <f t="shared" si="1301"/>
        <v/>
      </c>
      <c r="AY788" s="4" t="str">
        <f t="shared" si="1302"/>
        <v/>
      </c>
      <c r="AZ788" s="4" t="str">
        <f>IF(AX788="",IF(OR(AND(H788&lt;&gt;"",F788=""),COUNTA($H$3:$H$1048576)&gt;COUNTA($H$3:$H788)),INDEX(AX$3:AX788,MATCH(MAX($AQ$3:AQ788),AQ$3:AQ788,0),0),""),AX788)</f>
        <v/>
      </c>
      <c r="BA788" s="4" t="str">
        <f>IF(AY788="",IF(AND(H788&lt;&gt;"",F788=""),INDEX(AY$3:AY788,MATCH(MAX($AQ$3:AQ788),AQ$3:AQ788,0),0),""),AY788)</f>
        <v/>
      </c>
      <c r="BB788" s="82" t="str">
        <f>IF(BC788="","",RANK(BC788,BC$3:BC$1048576,1)+COUNTIF($BC$3:BC788,BC788)-1)</f>
        <v/>
      </c>
      <c r="BC788" s="139" t="str">
        <f t="shared" si="1303"/>
        <v/>
      </c>
      <c r="BD788" s="46" t="str">
        <f t="shared" si="1304"/>
        <v/>
      </c>
      <c r="BE788" s="46" t="str">
        <f t="shared" si="1305"/>
        <v/>
      </c>
      <c r="BF788" s="46" t="str">
        <f t="shared" si="1306"/>
        <v/>
      </c>
      <c r="BG788" s="4" t="str">
        <f t="shared" si="1307"/>
        <v/>
      </c>
      <c r="BH788" s="180" t="str">
        <f t="shared" si="1308"/>
        <v/>
      </c>
      <c r="BI788" s="16" t="str">
        <f t="shared" si="1309"/>
        <v/>
      </c>
      <c r="BJ788" s="52" t="str">
        <f>IF(BI788="","",IF(W788="","",IF(AND(K788=$K$1,$K$1&lt;&gt;""),$BT$2,IFERROR(IF(INDEX(価格設定!$D$5:$D$1048576,MATCH(Q788,価格設定!$B$5:$B$1048576,0),0)=価格設定!$D$3,$BT$2,$BS$2),$BS$2))))</f>
        <v/>
      </c>
      <c r="BK788" s="16" t="str">
        <f>IF(BI788="","",IF(COUNTIF($BI$3:BI788,BI788)=1,1,IF(AND(BI787=BI788,BH788=""),BK787,COUNTIF($BH$3:BH788,BH788))))</f>
        <v/>
      </c>
      <c r="BL788" s="52" t="str">
        <f t="shared" si="1310"/>
        <v/>
      </c>
      <c r="BM788" s="52" t="str">
        <f t="shared" si="1311"/>
        <v/>
      </c>
      <c r="BN788" s="119" t="str">
        <f t="shared" si="1312"/>
        <v/>
      </c>
      <c r="BO788" s="119" t="str">
        <f t="shared" si="1313"/>
        <v/>
      </c>
      <c r="BP788" s="17" t="str">
        <f t="shared" si="1314"/>
        <v/>
      </c>
      <c r="BQ788" s="17" t="str">
        <f t="shared" si="1315"/>
        <v/>
      </c>
      <c r="BR788" s="17" t="str">
        <f>IF(OR(BP788="",COUNTIF($BO$3:BO788,BO788)&lt;&gt;1),"",SUMIF(BO$3:BO$1048576,BO788,BP$3:BP$1048576))</f>
        <v/>
      </c>
      <c r="BS788" s="17" t="str">
        <f t="shared" si="1316"/>
        <v/>
      </c>
      <c r="BT788" s="17" t="str">
        <f t="shared" si="1317"/>
        <v/>
      </c>
      <c r="BU788" s="17" t="str">
        <f t="shared" si="1318"/>
        <v/>
      </c>
      <c r="BV788" s="24" t="str">
        <f t="shared" si="1319"/>
        <v/>
      </c>
      <c r="BW788" s="24" t="str">
        <f t="shared" si="1320"/>
        <v/>
      </c>
      <c r="BX788" s="24" t="str">
        <f t="shared" si="1321"/>
        <v/>
      </c>
      <c r="BY788" s="26" t="str">
        <f t="shared" si="1322"/>
        <v/>
      </c>
      <c r="BZ788" s="26" t="str">
        <f t="shared" si="1323"/>
        <v/>
      </c>
      <c r="CA788" s="26" t="str">
        <f t="shared" si="1324"/>
        <v/>
      </c>
      <c r="CB788" s="66" t="str">
        <f t="shared" si="1325"/>
        <v/>
      </c>
      <c r="CC788" s="65" t="str">
        <f t="shared" si="1326"/>
        <v/>
      </c>
      <c r="CD788" s="26" t="str">
        <f t="shared" si="1327"/>
        <v/>
      </c>
      <c r="CE788" s="26" t="str">
        <f t="shared" si="1328"/>
        <v/>
      </c>
      <c r="CF788" s="193" t="str">
        <f t="shared" si="1329"/>
        <v/>
      </c>
      <c r="CG788" s="193" t="str">
        <f t="shared" si="1330"/>
        <v/>
      </c>
      <c r="CH788" s="26" t="str">
        <f t="shared" si="1331"/>
        <v/>
      </c>
      <c r="CI788" s="26" t="str">
        <f t="shared" si="1332"/>
        <v/>
      </c>
      <c r="CJ788" s="65" t="str">
        <f t="shared" si="1333"/>
        <v/>
      </c>
      <c r="CK788" s="65" t="str">
        <f t="shared" si="1334"/>
        <v/>
      </c>
      <c r="CL788" s="64" t="str">
        <f t="shared" si="1335"/>
        <v/>
      </c>
      <c r="CM788" s="64" t="str">
        <f t="shared" si="1336"/>
        <v/>
      </c>
      <c r="CN788" s="65" t="str">
        <f t="shared" si="1337"/>
        <v/>
      </c>
      <c r="CP788" s="63" t="str">
        <f>IF(BH788="","",MAX($CP$3:CP787)+1)</f>
        <v/>
      </c>
      <c r="CQ788" s="24" t="str">
        <f t="shared" si="1338"/>
        <v/>
      </c>
      <c r="CR788" s="24" t="str">
        <f t="shared" si="1339"/>
        <v/>
      </c>
      <c r="CS788" s="24" t="str">
        <f t="shared" si="1340"/>
        <v/>
      </c>
      <c r="CT788" s="58" t="str">
        <f>IF(BO788="","",COUNTIF($BO$3:BO788,BO788)&amp;"@"&amp;BO788)</f>
        <v/>
      </c>
      <c r="CU788" s="16" t="str">
        <f t="shared" si="1278"/>
        <v/>
      </c>
      <c r="CV788" s="63" t="str">
        <f t="shared" si="1341"/>
        <v/>
      </c>
      <c r="CW788" s="16" t="str">
        <f t="shared" si="1342"/>
        <v/>
      </c>
      <c r="CX788" s="16" t="str">
        <f t="shared" si="1343"/>
        <v/>
      </c>
      <c r="CY788" s="16" t="str">
        <f t="shared" si="1344"/>
        <v/>
      </c>
      <c r="CZ788" s="85" t="str">
        <f t="shared" si="1345"/>
        <v/>
      </c>
      <c r="DA788" s="16" t="str">
        <f t="shared" si="1346"/>
        <v/>
      </c>
      <c r="DB788" s="16" t="str">
        <f t="shared" si="1347"/>
        <v/>
      </c>
      <c r="DC788" s="28" t="str">
        <f>IF(CP788="","",$DC$1&amp;(INDEX(価格設定!D$1:XFD$3,ROW(価格設定!$D$3),MATCH($AW788,価格設定!D$1:XFD$1,1))*100)&amp;"%")</f>
        <v/>
      </c>
      <c r="DD788" s="28" t="str">
        <f>IF(CP788="","",$DD$1&amp;(INDEX(価格設定!D$1:XFD$3,ROW(価格設定!$D$2),MATCH($AW788,価格設定!D$1:XFD$1,1))*100)&amp;"%")</f>
        <v/>
      </c>
      <c r="DE788" s="29" t="str">
        <f t="shared" si="1348"/>
        <v/>
      </c>
      <c r="DG788" s="58" t="str">
        <f t="shared" si="1349"/>
        <v/>
      </c>
      <c r="DH788" s="58" t="str">
        <f t="shared" si="1350"/>
        <v/>
      </c>
      <c r="DI788" s="58" t="str">
        <f t="shared" si="1351"/>
        <v/>
      </c>
      <c r="DJ788" s="85" t="str">
        <f t="shared" si="1352"/>
        <v/>
      </c>
      <c r="DL788" s="58" t="str">
        <f>IF(COUNTIF(DG$3:DG$1048576,DG788)=COUNTIF($DG$3:$DG788,DG788),DG788,"")</f>
        <v/>
      </c>
      <c r="DM788" s="85" t="str">
        <f t="shared" si="1353"/>
        <v/>
      </c>
      <c r="DN788" s="85" t="str">
        <f t="shared" si="1279"/>
        <v/>
      </c>
      <c r="DO788" s="85" t="str">
        <f t="shared" si="1279"/>
        <v/>
      </c>
      <c r="DP788" s="303"/>
      <c r="DQ788" s="17" t="str">
        <f t="shared" si="1280"/>
        <v/>
      </c>
      <c r="DR788" s="17" t="str">
        <f t="shared" si="1281"/>
        <v/>
      </c>
      <c r="DS788" s="17" t="str">
        <f t="shared" si="1282"/>
        <v/>
      </c>
      <c r="DU788" s="16" t="str">
        <f t="shared" si="1354"/>
        <v/>
      </c>
      <c r="DV788" s="16" t="str">
        <f>IF(DU788="","",COUNT($DU$3:DU788))</f>
        <v/>
      </c>
      <c r="DW788" s="16" t="str">
        <f t="shared" si="1355"/>
        <v/>
      </c>
      <c r="DX788" s="16" t="str">
        <f t="shared" si="1356"/>
        <v/>
      </c>
      <c r="DY788" s="16" t="str">
        <f>IF(DZ788="","",COUNTIF(DZ$3:DZ788,DZ788))</f>
        <v/>
      </c>
      <c r="DZ788" s="16" t="str">
        <f t="shared" si="1357"/>
        <v/>
      </c>
      <c r="EA788" s="16" t="str">
        <f t="shared" si="1358"/>
        <v/>
      </c>
      <c r="EB788" s="16" t="str">
        <f t="shared" si="1359"/>
        <v/>
      </c>
      <c r="EC788" s="16" t="str">
        <f t="shared" si="1360"/>
        <v/>
      </c>
      <c r="ED788" s="16" t="str">
        <f t="shared" si="1361"/>
        <v/>
      </c>
      <c r="EE788" s="16" t="str">
        <f t="shared" si="1362"/>
        <v/>
      </c>
      <c r="EF788" s="16" t="str">
        <f t="shared" si="1363"/>
        <v/>
      </c>
      <c r="EG788" s="16" t="str">
        <f t="shared" si="1364"/>
        <v/>
      </c>
      <c r="EH788" s="16" t="str">
        <f t="shared" si="1365"/>
        <v/>
      </c>
      <c r="EI788" s="16" t="str">
        <f t="shared" si="1366"/>
        <v/>
      </c>
      <c r="EJ788" s="16" t="str">
        <f t="shared" si="1367"/>
        <v/>
      </c>
      <c r="EK788" s="16" t="str">
        <f t="shared" si="1368"/>
        <v/>
      </c>
      <c r="EL788" s="58" t="str">
        <f t="shared" si="1369"/>
        <v/>
      </c>
      <c r="EM788" s="58" t="str">
        <f>IF(OR($DZ788="",CR788=""),IF($EL788="","",$EL788),IF(OR(CR788="なし",CR788=0),領収書!$H$1,CR788))</f>
        <v/>
      </c>
      <c r="EN788" s="58" t="str">
        <f>IF(OR($DZ788="",CS788=""),IF($EL788="","",$EL788),IF(OR(CS788="なし",CS788=0),入力!$EN$1,CS788))</f>
        <v/>
      </c>
      <c r="EO788" s="63" t="str">
        <f t="shared" si="1370"/>
        <v/>
      </c>
      <c r="EP788" s="63" t="str">
        <f t="shared" si="1371"/>
        <v/>
      </c>
      <c r="ER788" s="16" t="str">
        <f>IF(AND(COUNTIF($ET$3:ET788,ET788)=1,ET788&lt;&gt;""),MAX($ER$3:ER787)+1,"")</f>
        <v/>
      </c>
      <c r="ES788" s="16" t="str">
        <f>IF(価格設定!B790="","",価格設定!B790)</f>
        <v/>
      </c>
      <c r="ET788" s="16" t="str">
        <f>IF(価格設定!C790="","",価格設定!C790)</f>
        <v/>
      </c>
      <c r="EV788" s="16" t="str">
        <f t="shared" si="1283"/>
        <v/>
      </c>
      <c r="EW788" s="16" t="str">
        <f t="shared" si="1372"/>
        <v/>
      </c>
    </row>
    <row r="789" spans="1:153" ht="30" customHeight="1" x14ac:dyDescent="0.2">
      <c r="A789" s="225"/>
      <c r="B789" s="212"/>
      <c r="C789" s="221"/>
      <c r="D789" s="164"/>
      <c r="E789" s="165"/>
      <c r="F789" s="166"/>
      <c r="G789" s="167"/>
      <c r="H789" s="179"/>
      <c r="I789" s="306"/>
      <c r="J789" s="169"/>
      <c r="K789" s="179"/>
      <c r="L789" s="186"/>
      <c r="M789" s="186"/>
      <c r="N789" s="168"/>
      <c r="O789" s="170"/>
      <c r="P789" s="212"/>
      <c r="Q789" s="179" t="str">
        <f>IFERROR(IF(H789="","",IFERROR(INDEX(価格設定!$B$5:$B$1048576,MATCH(H789,価格設定!$B$5:$B$1048576,0),0),INDEX(価格設定!$B$5:$B$1048576,MATCH("*"&amp;H789&amp;"*",価格設定!$B$5:$B$1048576,0),0))),H789)</f>
        <v/>
      </c>
      <c r="R789" s="250" t="str">
        <f>IFERROR(IF(Q789="",IF(K789="","",K789),IF(K789="",IF(INDEX(価格設定!$C$5:$C$1048576,MATCH(Q789,価格設定!$B$5:$B$1048576,0),0)=0,"",INDEX(価格設定!$C$5:$C$1048576,MATCH(Q789,価格設定!$B$5:$B$1048576,0),0)),IF(K789="なし","",K789))),"")</f>
        <v/>
      </c>
      <c r="S789" s="308" t="str">
        <f t="shared" si="1284"/>
        <v/>
      </c>
      <c r="T789" s="126" t="str">
        <f>IFERROR(IF(J789="",IF(INDEX(価格設定!$E$5:$R$1048576,MATCH($Q789,価格設定!B$5:B$1048576,0),MATCH($AW789,価格設定!E$1:X$1,1))=0,"",INDEX(価格設定!$E$5:$R$1048576,MATCH($Q789,価格設定!B$5:B$1048576,0),MATCH($AW789,価格設定!E$1:X$1,1))),J789),"")</f>
        <v/>
      </c>
      <c r="U789" s="126" t="str">
        <f t="shared" si="1285"/>
        <v/>
      </c>
      <c r="V789" s="132" t="str">
        <f t="shared" si="1286"/>
        <v/>
      </c>
      <c r="W789" s="127" t="str">
        <f>IFERROR(IF(OR(T789="",T789&lt;0),"",IFERROR(INDEX(価格設定!E$2:X$3,IF(AND(K789=$K$1,$K$1&lt;&gt;""),ROW(価格設定!$D$3)-1,MATCH(INDEX(価格設定!$D$5:$D$1048576,MATCH(Q789,価格設定!$B$5:$B$1048576,0),0),価格設定!$D$2:$D$3,0)),MATCH($AW789,価格設定!E$1:X$1,1)),INDEX(価格設定!E$2:X$2,0,MATCH($AW789,価格設定!E$1:X$1,1)))),"")</f>
        <v/>
      </c>
      <c r="X789" s="126" t="str">
        <f t="shared" si="1277"/>
        <v/>
      </c>
      <c r="Y789" s="128" t="str">
        <f t="shared" si="1287"/>
        <v/>
      </c>
      <c r="Z789" s="126" t="str">
        <f t="shared" si="1288"/>
        <v/>
      </c>
      <c r="AA789" s="129" t="str">
        <f t="shared" si="1289"/>
        <v/>
      </c>
      <c r="AB789" s="126" t="str">
        <f t="shared" si="1290"/>
        <v/>
      </c>
      <c r="AC789" s="280" t="str">
        <f t="shared" si="1291"/>
        <v/>
      </c>
      <c r="AD789" s="15"/>
      <c r="AE789" s="204" t="str">
        <f>IF(AF789="","",COUNT($AF$3:AF789))</f>
        <v/>
      </c>
      <c r="AF789" s="206" t="str">
        <f t="shared" si="1292"/>
        <v/>
      </c>
      <c r="AG789" s="204" t="str">
        <f t="shared" si="1293"/>
        <v/>
      </c>
      <c r="AH789" s="204" t="str">
        <f t="shared" si="1294"/>
        <v/>
      </c>
      <c r="AI789" s="287"/>
      <c r="AJ789" s="15"/>
      <c r="AK789" s="138" t="str">
        <f t="shared" si="1295"/>
        <v/>
      </c>
      <c r="AL789" s="131" t="str">
        <f t="shared" si="1296"/>
        <v/>
      </c>
      <c r="AM789" s="131" t="str">
        <f t="shared" si="1297"/>
        <v/>
      </c>
      <c r="AN789" s="313" t="str">
        <f t="shared" si="1298"/>
        <v/>
      </c>
      <c r="AO789" s="316" t="str">
        <f t="shared" si="1299"/>
        <v/>
      </c>
      <c r="AP789" s="18"/>
      <c r="AQ789" s="3" t="str">
        <f>IF(F789="","",MAX($AQ$3:AQ788)+1)</f>
        <v/>
      </c>
      <c r="AR789" s="3" t="str">
        <f>IF(OR(AQ789="",BB789=""),"",MAX($AR$3:AR788)+1)</f>
        <v/>
      </c>
      <c r="AS789" s="3" t="str">
        <f>IF(CQ789="","",RANK(CQ789,CQ$3:CQ$1048576,1)+COUNTIF($CQ$3:CQ789,CQ789)-1)</f>
        <v/>
      </c>
      <c r="AT789" s="21" t="str">
        <f>IF(C789="",IF(OR(AND($H789&lt;&gt;"",C789=""),AND($F788=$F789,$AZ789&lt;&gt;""),COUNTA($H$3:$H$1048576,#REF!,$F$3:$F$1048576)&gt;COUNTA($H$3:$H789,#REF!,$F$3:$F789),$AZ789&lt;&gt;""),INDEX(AT$3:AT$1048576,MATCH(MAX($AQ$3:$AQ788),$AQ$3:$AQ$1048576,0),0),""),C789)</f>
        <v/>
      </c>
      <c r="AU789" s="21" t="str">
        <f>IF(D789="",IF(OR(AND($H789&lt;&gt;"",D789=""),AND($F788=$F789,$AZ789&lt;&gt;""),COUNTA($H$3:$H$1048576,#REF!,$F$3:$F$1048576)&gt;COUNTA($H$3:$H789,#REF!,$F$3:$F789),$AZ789&lt;&gt;""),INDEX(AU$3:AU$1048576,MATCH(MAX($AQ$3:$AQ788),$AQ$3:$AQ$1048576,0),0),""),D789)</f>
        <v/>
      </c>
      <c r="AV789" s="21" t="str">
        <f>IF(E789="",IF(OR(AND($H789&lt;&gt;"",E789=""),AND($F788=$F789,$AZ789&lt;&gt;""),COUNTA($H$3:$H$1048576,#REF!,$F$3:$F$1048576)&gt;COUNTA($H$3:$H789,#REF!,$F$3:$F789),$AZ789&lt;&gt;""),INDEX(AV$3:AV$1048576,MATCH(MAX($AQ$3:$AQ788),$AQ$3:$AQ$1048576,0),0),""),E789)</f>
        <v/>
      </c>
      <c r="AW789" s="24" t="str">
        <f t="shared" si="1300"/>
        <v/>
      </c>
      <c r="AX789" s="13" t="str">
        <f t="shared" si="1301"/>
        <v/>
      </c>
      <c r="AY789" s="4" t="str">
        <f t="shared" si="1302"/>
        <v/>
      </c>
      <c r="AZ789" s="4" t="str">
        <f>IF(AX789="",IF(OR(AND(H789&lt;&gt;"",F789=""),COUNTA($H$3:$H$1048576)&gt;COUNTA($H$3:$H789)),INDEX(AX$3:AX789,MATCH(MAX($AQ$3:AQ789),AQ$3:AQ789,0),0),""),AX789)</f>
        <v/>
      </c>
      <c r="BA789" s="4" t="str">
        <f>IF(AY789="",IF(AND(H789&lt;&gt;"",F789=""),INDEX(AY$3:AY789,MATCH(MAX($AQ$3:AQ789),AQ$3:AQ789,0),0),""),AY789)</f>
        <v/>
      </c>
      <c r="BB789" s="82" t="str">
        <f>IF(BC789="","",RANK(BC789,BC$3:BC$1048576,1)+COUNTIF($BC$3:BC789,BC789)-1)</f>
        <v/>
      </c>
      <c r="BC789" s="139" t="str">
        <f t="shared" si="1303"/>
        <v/>
      </c>
      <c r="BD789" s="46" t="str">
        <f t="shared" si="1304"/>
        <v/>
      </c>
      <c r="BE789" s="46" t="str">
        <f t="shared" si="1305"/>
        <v/>
      </c>
      <c r="BF789" s="46" t="str">
        <f t="shared" si="1306"/>
        <v/>
      </c>
      <c r="BG789" s="4" t="str">
        <f t="shared" si="1307"/>
        <v/>
      </c>
      <c r="BH789" s="180" t="str">
        <f t="shared" si="1308"/>
        <v/>
      </c>
      <c r="BI789" s="16" t="str">
        <f t="shared" si="1309"/>
        <v/>
      </c>
      <c r="BJ789" s="52" t="str">
        <f>IF(BI789="","",IF(W789="","",IF(AND(K789=$K$1,$K$1&lt;&gt;""),$BT$2,IFERROR(IF(INDEX(価格設定!$D$5:$D$1048576,MATCH(Q789,価格設定!$B$5:$B$1048576,0),0)=価格設定!$D$3,$BT$2,$BS$2),$BS$2))))</f>
        <v/>
      </c>
      <c r="BK789" s="16" t="str">
        <f>IF(BI789="","",IF(COUNTIF($BI$3:BI789,BI789)=1,1,IF(AND(BI788=BI789,BH789=""),BK788,COUNTIF($BH$3:BH789,BH789))))</f>
        <v/>
      </c>
      <c r="BL789" s="52" t="str">
        <f t="shared" si="1310"/>
        <v/>
      </c>
      <c r="BM789" s="52" t="str">
        <f t="shared" si="1311"/>
        <v/>
      </c>
      <c r="BN789" s="119" t="str">
        <f t="shared" si="1312"/>
        <v/>
      </c>
      <c r="BO789" s="119" t="str">
        <f t="shared" si="1313"/>
        <v/>
      </c>
      <c r="BP789" s="17" t="str">
        <f t="shared" si="1314"/>
        <v/>
      </c>
      <c r="BQ789" s="17" t="str">
        <f t="shared" si="1315"/>
        <v/>
      </c>
      <c r="BR789" s="17" t="str">
        <f>IF(OR(BP789="",COUNTIF($BO$3:BO789,BO789)&lt;&gt;1),"",SUMIF(BO$3:BO$1048576,BO789,BP$3:BP$1048576))</f>
        <v/>
      </c>
      <c r="BS789" s="17" t="str">
        <f t="shared" si="1316"/>
        <v/>
      </c>
      <c r="BT789" s="17" t="str">
        <f t="shared" si="1317"/>
        <v/>
      </c>
      <c r="BU789" s="17" t="str">
        <f t="shared" si="1318"/>
        <v/>
      </c>
      <c r="BV789" s="24" t="str">
        <f t="shared" si="1319"/>
        <v/>
      </c>
      <c r="BW789" s="24" t="str">
        <f t="shared" si="1320"/>
        <v/>
      </c>
      <c r="BX789" s="24" t="str">
        <f t="shared" si="1321"/>
        <v/>
      </c>
      <c r="BY789" s="26" t="str">
        <f t="shared" si="1322"/>
        <v/>
      </c>
      <c r="BZ789" s="26" t="str">
        <f t="shared" si="1323"/>
        <v/>
      </c>
      <c r="CA789" s="26" t="str">
        <f t="shared" si="1324"/>
        <v/>
      </c>
      <c r="CB789" s="66" t="str">
        <f t="shared" si="1325"/>
        <v/>
      </c>
      <c r="CC789" s="65" t="str">
        <f t="shared" si="1326"/>
        <v/>
      </c>
      <c r="CD789" s="26" t="str">
        <f t="shared" si="1327"/>
        <v/>
      </c>
      <c r="CE789" s="26" t="str">
        <f t="shared" si="1328"/>
        <v/>
      </c>
      <c r="CF789" s="193" t="str">
        <f t="shared" si="1329"/>
        <v/>
      </c>
      <c r="CG789" s="193" t="str">
        <f t="shared" si="1330"/>
        <v/>
      </c>
      <c r="CH789" s="26" t="str">
        <f t="shared" si="1331"/>
        <v/>
      </c>
      <c r="CI789" s="26" t="str">
        <f t="shared" si="1332"/>
        <v/>
      </c>
      <c r="CJ789" s="65" t="str">
        <f t="shared" si="1333"/>
        <v/>
      </c>
      <c r="CK789" s="65" t="str">
        <f t="shared" si="1334"/>
        <v/>
      </c>
      <c r="CL789" s="64" t="str">
        <f t="shared" si="1335"/>
        <v/>
      </c>
      <c r="CM789" s="64" t="str">
        <f t="shared" si="1336"/>
        <v/>
      </c>
      <c r="CN789" s="65" t="str">
        <f t="shared" si="1337"/>
        <v/>
      </c>
      <c r="CP789" s="63" t="str">
        <f>IF(BH789="","",MAX($CP$3:CP788)+1)</f>
        <v/>
      </c>
      <c r="CQ789" s="24" t="str">
        <f t="shared" si="1338"/>
        <v/>
      </c>
      <c r="CR789" s="24" t="str">
        <f t="shared" si="1339"/>
        <v/>
      </c>
      <c r="CS789" s="24" t="str">
        <f t="shared" si="1340"/>
        <v/>
      </c>
      <c r="CT789" s="58" t="str">
        <f>IF(BO789="","",COUNTIF($BO$3:BO789,BO789)&amp;"@"&amp;BO789)</f>
        <v/>
      </c>
      <c r="CU789" s="16" t="str">
        <f t="shared" si="1278"/>
        <v/>
      </c>
      <c r="CV789" s="63" t="str">
        <f t="shared" si="1341"/>
        <v/>
      </c>
      <c r="CW789" s="16" t="str">
        <f t="shared" si="1342"/>
        <v/>
      </c>
      <c r="CX789" s="16" t="str">
        <f t="shared" si="1343"/>
        <v/>
      </c>
      <c r="CY789" s="16" t="str">
        <f t="shared" si="1344"/>
        <v/>
      </c>
      <c r="CZ789" s="85" t="str">
        <f t="shared" si="1345"/>
        <v/>
      </c>
      <c r="DA789" s="16" t="str">
        <f t="shared" si="1346"/>
        <v/>
      </c>
      <c r="DB789" s="16" t="str">
        <f t="shared" si="1347"/>
        <v/>
      </c>
      <c r="DC789" s="28" t="str">
        <f>IF(CP789="","",$DC$1&amp;(INDEX(価格設定!D$1:XFD$3,ROW(価格設定!$D$3),MATCH($AW789,価格設定!D$1:XFD$1,1))*100)&amp;"%")</f>
        <v/>
      </c>
      <c r="DD789" s="28" t="str">
        <f>IF(CP789="","",$DD$1&amp;(INDEX(価格設定!D$1:XFD$3,ROW(価格設定!$D$2),MATCH($AW789,価格設定!D$1:XFD$1,1))*100)&amp;"%")</f>
        <v/>
      </c>
      <c r="DE789" s="29" t="str">
        <f t="shared" si="1348"/>
        <v/>
      </c>
      <c r="DG789" s="58" t="str">
        <f t="shared" si="1349"/>
        <v/>
      </c>
      <c r="DH789" s="58" t="str">
        <f t="shared" si="1350"/>
        <v/>
      </c>
      <c r="DI789" s="58" t="str">
        <f t="shared" si="1351"/>
        <v/>
      </c>
      <c r="DJ789" s="85" t="str">
        <f t="shared" si="1352"/>
        <v/>
      </c>
      <c r="DL789" s="58" t="str">
        <f>IF(COUNTIF(DG$3:DG$1048576,DG789)=COUNTIF($DG$3:$DG789,DG789),DG789,"")</f>
        <v/>
      </c>
      <c r="DM789" s="85" t="str">
        <f t="shared" si="1353"/>
        <v/>
      </c>
      <c r="DN789" s="85" t="str">
        <f t="shared" si="1279"/>
        <v/>
      </c>
      <c r="DO789" s="85" t="str">
        <f t="shared" si="1279"/>
        <v/>
      </c>
      <c r="DP789" s="303"/>
      <c r="DQ789" s="17" t="str">
        <f t="shared" si="1280"/>
        <v/>
      </c>
      <c r="DR789" s="17" t="str">
        <f t="shared" si="1281"/>
        <v/>
      </c>
      <c r="DS789" s="17" t="str">
        <f t="shared" si="1282"/>
        <v/>
      </c>
      <c r="DU789" s="16" t="str">
        <f t="shared" si="1354"/>
        <v/>
      </c>
      <c r="DV789" s="16" t="str">
        <f>IF(DU789="","",COUNT($DU$3:DU789))</f>
        <v/>
      </c>
      <c r="DW789" s="16" t="str">
        <f t="shared" si="1355"/>
        <v/>
      </c>
      <c r="DX789" s="16" t="str">
        <f t="shared" si="1356"/>
        <v/>
      </c>
      <c r="DY789" s="16" t="str">
        <f>IF(DZ789="","",COUNTIF(DZ$3:DZ789,DZ789))</f>
        <v/>
      </c>
      <c r="DZ789" s="16" t="str">
        <f t="shared" si="1357"/>
        <v/>
      </c>
      <c r="EA789" s="16" t="str">
        <f t="shared" si="1358"/>
        <v/>
      </c>
      <c r="EB789" s="16" t="str">
        <f t="shared" si="1359"/>
        <v/>
      </c>
      <c r="EC789" s="16" t="str">
        <f t="shared" si="1360"/>
        <v/>
      </c>
      <c r="ED789" s="16" t="str">
        <f t="shared" si="1361"/>
        <v/>
      </c>
      <c r="EE789" s="16" t="str">
        <f t="shared" si="1362"/>
        <v/>
      </c>
      <c r="EF789" s="16" t="str">
        <f t="shared" si="1363"/>
        <v/>
      </c>
      <c r="EG789" s="16" t="str">
        <f t="shared" si="1364"/>
        <v/>
      </c>
      <c r="EH789" s="16" t="str">
        <f t="shared" si="1365"/>
        <v/>
      </c>
      <c r="EI789" s="16" t="str">
        <f t="shared" si="1366"/>
        <v/>
      </c>
      <c r="EJ789" s="16" t="str">
        <f t="shared" si="1367"/>
        <v/>
      </c>
      <c r="EK789" s="16" t="str">
        <f t="shared" si="1368"/>
        <v/>
      </c>
      <c r="EL789" s="58" t="str">
        <f t="shared" si="1369"/>
        <v/>
      </c>
      <c r="EM789" s="58" t="str">
        <f>IF(OR($DZ789="",CR789=""),IF($EL789="","",$EL789),IF(OR(CR789="なし",CR789=0),領収書!$H$1,CR789))</f>
        <v/>
      </c>
      <c r="EN789" s="58" t="str">
        <f>IF(OR($DZ789="",CS789=""),IF($EL789="","",$EL789),IF(OR(CS789="なし",CS789=0),入力!$EN$1,CS789))</f>
        <v/>
      </c>
      <c r="EO789" s="63" t="str">
        <f t="shared" si="1370"/>
        <v/>
      </c>
      <c r="EP789" s="63" t="str">
        <f t="shared" si="1371"/>
        <v/>
      </c>
      <c r="ER789" s="16" t="str">
        <f>IF(AND(COUNTIF($ET$3:ET789,ET789)=1,ET789&lt;&gt;""),MAX($ER$3:ER788)+1,"")</f>
        <v/>
      </c>
      <c r="ES789" s="16" t="str">
        <f>IF(価格設定!B791="","",価格設定!B791)</f>
        <v/>
      </c>
      <c r="ET789" s="16" t="str">
        <f>IF(価格設定!C791="","",価格設定!C791)</f>
        <v/>
      </c>
      <c r="EV789" s="16" t="str">
        <f t="shared" si="1283"/>
        <v/>
      </c>
      <c r="EW789" s="16" t="str">
        <f t="shared" si="1372"/>
        <v/>
      </c>
    </row>
    <row r="790" spans="1:153" ht="30" customHeight="1" x14ac:dyDescent="0.2">
      <c r="A790" s="225"/>
      <c r="B790" s="212"/>
      <c r="C790" s="221"/>
      <c r="D790" s="164"/>
      <c r="E790" s="165"/>
      <c r="F790" s="166"/>
      <c r="G790" s="167"/>
      <c r="H790" s="179"/>
      <c r="I790" s="306"/>
      <c r="J790" s="169"/>
      <c r="K790" s="179"/>
      <c r="L790" s="186"/>
      <c r="M790" s="186"/>
      <c r="N790" s="168"/>
      <c r="O790" s="170"/>
      <c r="P790" s="212"/>
      <c r="Q790" s="179" t="str">
        <f>IFERROR(IF(H790="","",IFERROR(INDEX(価格設定!$B$5:$B$1048576,MATCH(H790,価格設定!$B$5:$B$1048576,0),0),INDEX(価格設定!$B$5:$B$1048576,MATCH("*"&amp;H790&amp;"*",価格設定!$B$5:$B$1048576,0),0))),H790)</f>
        <v/>
      </c>
      <c r="R790" s="250" t="str">
        <f>IFERROR(IF(Q790="",IF(K790="","",K790),IF(K790="",IF(INDEX(価格設定!$C$5:$C$1048576,MATCH(Q790,価格設定!$B$5:$B$1048576,0),0)=0,"",INDEX(価格設定!$C$5:$C$1048576,MATCH(Q790,価格設定!$B$5:$B$1048576,0),0)),IF(K790="なし","",K790))),"")</f>
        <v/>
      </c>
      <c r="S790" s="308" t="str">
        <f t="shared" si="1284"/>
        <v/>
      </c>
      <c r="T790" s="126" t="str">
        <f>IFERROR(IF(J790="",IF(INDEX(価格設定!$E$5:$R$1048576,MATCH($Q790,価格設定!B$5:B$1048576,0),MATCH($AW790,価格設定!E$1:X$1,1))=0,"",INDEX(価格設定!$E$5:$R$1048576,MATCH($Q790,価格設定!B$5:B$1048576,0),MATCH($AW790,価格設定!E$1:X$1,1))),J790),"")</f>
        <v/>
      </c>
      <c r="U790" s="126" t="str">
        <f t="shared" si="1285"/>
        <v/>
      </c>
      <c r="V790" s="132" t="str">
        <f t="shared" si="1286"/>
        <v/>
      </c>
      <c r="W790" s="127" t="str">
        <f>IFERROR(IF(OR(T790="",T790&lt;0),"",IFERROR(INDEX(価格設定!E$2:X$3,IF(AND(K790=$K$1,$K$1&lt;&gt;""),ROW(価格設定!$D$3)-1,MATCH(INDEX(価格設定!$D$5:$D$1048576,MATCH(Q790,価格設定!$B$5:$B$1048576,0),0),価格設定!$D$2:$D$3,0)),MATCH($AW790,価格設定!E$1:X$1,1)),INDEX(価格設定!E$2:X$2,0,MATCH($AW790,価格設定!E$1:X$1,1)))),"")</f>
        <v/>
      </c>
      <c r="X790" s="126" t="str">
        <f t="shared" si="1277"/>
        <v/>
      </c>
      <c r="Y790" s="128" t="str">
        <f t="shared" si="1287"/>
        <v/>
      </c>
      <c r="Z790" s="126" t="str">
        <f t="shared" si="1288"/>
        <v/>
      </c>
      <c r="AA790" s="129" t="str">
        <f t="shared" si="1289"/>
        <v/>
      </c>
      <c r="AB790" s="126" t="str">
        <f t="shared" si="1290"/>
        <v/>
      </c>
      <c r="AC790" s="280" t="str">
        <f t="shared" si="1291"/>
        <v/>
      </c>
      <c r="AD790" s="15"/>
      <c r="AE790" s="204" t="str">
        <f>IF(AF790="","",COUNT($AF$3:AF790))</f>
        <v/>
      </c>
      <c r="AF790" s="206" t="str">
        <f t="shared" si="1292"/>
        <v/>
      </c>
      <c r="AG790" s="204" t="str">
        <f t="shared" si="1293"/>
        <v/>
      </c>
      <c r="AH790" s="204" t="str">
        <f t="shared" si="1294"/>
        <v/>
      </c>
      <c r="AI790" s="287"/>
      <c r="AJ790" s="15"/>
      <c r="AK790" s="138" t="str">
        <f t="shared" si="1295"/>
        <v/>
      </c>
      <c r="AL790" s="131" t="str">
        <f t="shared" si="1296"/>
        <v/>
      </c>
      <c r="AM790" s="131" t="str">
        <f t="shared" si="1297"/>
        <v/>
      </c>
      <c r="AN790" s="313" t="str">
        <f t="shared" si="1298"/>
        <v/>
      </c>
      <c r="AO790" s="316" t="str">
        <f t="shared" si="1299"/>
        <v/>
      </c>
      <c r="AP790" s="18"/>
      <c r="AQ790" s="3" t="str">
        <f>IF(F790="","",MAX($AQ$3:AQ789)+1)</f>
        <v/>
      </c>
      <c r="AR790" s="3" t="str">
        <f>IF(OR(AQ790="",BB790=""),"",MAX($AR$3:AR789)+1)</f>
        <v/>
      </c>
      <c r="AS790" s="3" t="str">
        <f>IF(CQ790="","",RANK(CQ790,CQ$3:CQ$1048576,1)+COUNTIF($CQ$3:CQ790,CQ790)-1)</f>
        <v/>
      </c>
      <c r="AT790" s="21" t="str">
        <f>IF(C790="",IF(OR(AND($H790&lt;&gt;"",C790=""),AND($F789=$F790,$AZ790&lt;&gt;""),COUNTA($H$3:$H$1048576,#REF!,$F$3:$F$1048576)&gt;COUNTA($H$3:$H790,#REF!,$F$3:$F790),$AZ790&lt;&gt;""),INDEX(AT$3:AT$1048576,MATCH(MAX($AQ$3:$AQ789),$AQ$3:$AQ$1048576,0),0),""),C790)</f>
        <v/>
      </c>
      <c r="AU790" s="21" t="str">
        <f>IF(D790="",IF(OR(AND($H790&lt;&gt;"",D790=""),AND($F789=$F790,$AZ790&lt;&gt;""),COUNTA($H$3:$H$1048576,#REF!,$F$3:$F$1048576)&gt;COUNTA($H$3:$H790,#REF!,$F$3:$F790),$AZ790&lt;&gt;""),INDEX(AU$3:AU$1048576,MATCH(MAX($AQ$3:$AQ789),$AQ$3:$AQ$1048576,0),0),""),D790)</f>
        <v/>
      </c>
      <c r="AV790" s="21" t="str">
        <f>IF(E790="",IF(OR(AND($H790&lt;&gt;"",E790=""),AND($F789=$F790,$AZ790&lt;&gt;""),COUNTA($H$3:$H$1048576,#REF!,$F$3:$F$1048576)&gt;COUNTA($H$3:$H790,#REF!,$F$3:$F790),$AZ790&lt;&gt;""),INDEX(AV$3:AV$1048576,MATCH(MAX($AQ$3:$AQ789),$AQ$3:$AQ$1048576,0),0),""),E790)</f>
        <v/>
      </c>
      <c r="AW790" s="24" t="str">
        <f t="shared" si="1300"/>
        <v/>
      </c>
      <c r="AX790" s="13" t="str">
        <f t="shared" si="1301"/>
        <v/>
      </c>
      <c r="AY790" s="4" t="str">
        <f t="shared" si="1302"/>
        <v/>
      </c>
      <c r="AZ790" s="4" t="str">
        <f>IF(AX790="",IF(OR(AND(H790&lt;&gt;"",F790=""),COUNTA($H$3:$H$1048576)&gt;COUNTA($H$3:$H790)),INDEX(AX$3:AX790,MATCH(MAX($AQ$3:AQ790),AQ$3:AQ790,0),0),""),AX790)</f>
        <v/>
      </c>
      <c r="BA790" s="4" t="str">
        <f>IF(AY790="",IF(AND(H790&lt;&gt;"",F790=""),INDEX(AY$3:AY790,MATCH(MAX($AQ$3:AQ790),AQ$3:AQ790,0),0),""),AY790)</f>
        <v/>
      </c>
      <c r="BB790" s="82" t="str">
        <f>IF(BC790="","",RANK(BC790,BC$3:BC$1048576,1)+COUNTIF($BC$3:BC790,BC790)-1)</f>
        <v/>
      </c>
      <c r="BC790" s="139" t="str">
        <f t="shared" si="1303"/>
        <v/>
      </c>
      <c r="BD790" s="46" t="str">
        <f t="shared" si="1304"/>
        <v/>
      </c>
      <c r="BE790" s="46" t="str">
        <f t="shared" si="1305"/>
        <v/>
      </c>
      <c r="BF790" s="46" t="str">
        <f t="shared" si="1306"/>
        <v/>
      </c>
      <c r="BG790" s="4" t="str">
        <f t="shared" si="1307"/>
        <v/>
      </c>
      <c r="BH790" s="180" t="str">
        <f t="shared" si="1308"/>
        <v/>
      </c>
      <c r="BI790" s="16" t="str">
        <f t="shared" si="1309"/>
        <v/>
      </c>
      <c r="BJ790" s="52" t="str">
        <f>IF(BI790="","",IF(W790="","",IF(AND(K790=$K$1,$K$1&lt;&gt;""),$BT$2,IFERROR(IF(INDEX(価格設定!$D$5:$D$1048576,MATCH(Q790,価格設定!$B$5:$B$1048576,0),0)=価格設定!$D$3,$BT$2,$BS$2),$BS$2))))</f>
        <v/>
      </c>
      <c r="BK790" s="16" t="str">
        <f>IF(BI790="","",IF(COUNTIF($BI$3:BI790,BI790)=1,1,IF(AND(BI789=BI790,BH790=""),BK789,COUNTIF($BH$3:BH790,BH790))))</f>
        <v/>
      </c>
      <c r="BL790" s="52" t="str">
        <f t="shared" si="1310"/>
        <v/>
      </c>
      <c r="BM790" s="52" t="str">
        <f t="shared" si="1311"/>
        <v/>
      </c>
      <c r="BN790" s="119" t="str">
        <f t="shared" si="1312"/>
        <v/>
      </c>
      <c r="BO790" s="119" t="str">
        <f t="shared" si="1313"/>
        <v/>
      </c>
      <c r="BP790" s="17" t="str">
        <f t="shared" si="1314"/>
        <v/>
      </c>
      <c r="BQ790" s="17" t="str">
        <f t="shared" si="1315"/>
        <v/>
      </c>
      <c r="BR790" s="17" t="str">
        <f>IF(OR(BP790="",COUNTIF($BO$3:BO790,BO790)&lt;&gt;1),"",SUMIF(BO$3:BO$1048576,BO790,BP$3:BP$1048576))</f>
        <v/>
      </c>
      <c r="BS790" s="17" t="str">
        <f t="shared" si="1316"/>
        <v/>
      </c>
      <c r="BT790" s="17" t="str">
        <f t="shared" si="1317"/>
        <v/>
      </c>
      <c r="BU790" s="17" t="str">
        <f t="shared" si="1318"/>
        <v/>
      </c>
      <c r="BV790" s="24" t="str">
        <f t="shared" si="1319"/>
        <v/>
      </c>
      <c r="BW790" s="24" t="str">
        <f t="shared" si="1320"/>
        <v/>
      </c>
      <c r="BX790" s="24" t="str">
        <f t="shared" si="1321"/>
        <v/>
      </c>
      <c r="BY790" s="26" t="str">
        <f t="shared" si="1322"/>
        <v/>
      </c>
      <c r="BZ790" s="26" t="str">
        <f t="shared" si="1323"/>
        <v/>
      </c>
      <c r="CA790" s="26" t="str">
        <f t="shared" si="1324"/>
        <v/>
      </c>
      <c r="CB790" s="66" t="str">
        <f t="shared" si="1325"/>
        <v/>
      </c>
      <c r="CC790" s="65" t="str">
        <f t="shared" si="1326"/>
        <v/>
      </c>
      <c r="CD790" s="26" t="str">
        <f t="shared" si="1327"/>
        <v/>
      </c>
      <c r="CE790" s="26" t="str">
        <f t="shared" si="1328"/>
        <v/>
      </c>
      <c r="CF790" s="193" t="str">
        <f t="shared" si="1329"/>
        <v/>
      </c>
      <c r="CG790" s="193" t="str">
        <f t="shared" si="1330"/>
        <v/>
      </c>
      <c r="CH790" s="26" t="str">
        <f t="shared" si="1331"/>
        <v/>
      </c>
      <c r="CI790" s="26" t="str">
        <f t="shared" si="1332"/>
        <v/>
      </c>
      <c r="CJ790" s="65" t="str">
        <f t="shared" si="1333"/>
        <v/>
      </c>
      <c r="CK790" s="65" t="str">
        <f t="shared" si="1334"/>
        <v/>
      </c>
      <c r="CL790" s="64" t="str">
        <f t="shared" si="1335"/>
        <v/>
      </c>
      <c r="CM790" s="64" t="str">
        <f t="shared" si="1336"/>
        <v/>
      </c>
      <c r="CN790" s="65" t="str">
        <f t="shared" si="1337"/>
        <v/>
      </c>
      <c r="CP790" s="63" t="str">
        <f>IF(BH790="","",MAX($CP$3:CP789)+1)</f>
        <v/>
      </c>
      <c r="CQ790" s="24" t="str">
        <f t="shared" si="1338"/>
        <v/>
      </c>
      <c r="CR790" s="24" t="str">
        <f t="shared" si="1339"/>
        <v/>
      </c>
      <c r="CS790" s="24" t="str">
        <f t="shared" si="1340"/>
        <v/>
      </c>
      <c r="CT790" s="58" t="str">
        <f>IF(BO790="","",COUNTIF($BO$3:BO790,BO790)&amp;"@"&amp;BO790)</f>
        <v/>
      </c>
      <c r="CU790" s="16" t="str">
        <f t="shared" si="1278"/>
        <v/>
      </c>
      <c r="CV790" s="63" t="str">
        <f t="shared" si="1341"/>
        <v/>
      </c>
      <c r="CW790" s="16" t="str">
        <f t="shared" si="1342"/>
        <v/>
      </c>
      <c r="CX790" s="16" t="str">
        <f t="shared" si="1343"/>
        <v/>
      </c>
      <c r="CY790" s="16" t="str">
        <f t="shared" si="1344"/>
        <v/>
      </c>
      <c r="CZ790" s="85" t="str">
        <f t="shared" si="1345"/>
        <v/>
      </c>
      <c r="DA790" s="16" t="str">
        <f t="shared" si="1346"/>
        <v/>
      </c>
      <c r="DB790" s="16" t="str">
        <f t="shared" si="1347"/>
        <v/>
      </c>
      <c r="DC790" s="28" t="str">
        <f>IF(CP790="","",$DC$1&amp;(INDEX(価格設定!D$1:XFD$3,ROW(価格設定!$D$3),MATCH($AW790,価格設定!D$1:XFD$1,1))*100)&amp;"%")</f>
        <v/>
      </c>
      <c r="DD790" s="28" t="str">
        <f>IF(CP790="","",$DD$1&amp;(INDEX(価格設定!D$1:XFD$3,ROW(価格設定!$D$2),MATCH($AW790,価格設定!D$1:XFD$1,1))*100)&amp;"%")</f>
        <v/>
      </c>
      <c r="DE790" s="29" t="str">
        <f t="shared" si="1348"/>
        <v/>
      </c>
      <c r="DG790" s="58" t="str">
        <f t="shared" si="1349"/>
        <v/>
      </c>
      <c r="DH790" s="58" t="str">
        <f t="shared" si="1350"/>
        <v/>
      </c>
      <c r="DI790" s="58" t="str">
        <f t="shared" si="1351"/>
        <v/>
      </c>
      <c r="DJ790" s="85" t="str">
        <f t="shared" si="1352"/>
        <v/>
      </c>
      <c r="DL790" s="58" t="str">
        <f>IF(COUNTIF(DG$3:DG$1048576,DG790)=COUNTIF($DG$3:$DG790,DG790),DG790,"")</f>
        <v/>
      </c>
      <c r="DM790" s="85" t="str">
        <f t="shared" si="1353"/>
        <v/>
      </c>
      <c r="DN790" s="85" t="str">
        <f t="shared" si="1279"/>
        <v/>
      </c>
      <c r="DO790" s="85" t="str">
        <f t="shared" si="1279"/>
        <v/>
      </c>
      <c r="DP790" s="303"/>
      <c r="DQ790" s="17" t="str">
        <f t="shared" si="1280"/>
        <v/>
      </c>
      <c r="DR790" s="17" t="str">
        <f t="shared" si="1281"/>
        <v/>
      </c>
      <c r="DS790" s="17" t="str">
        <f t="shared" si="1282"/>
        <v/>
      </c>
      <c r="DU790" s="16" t="str">
        <f t="shared" si="1354"/>
        <v/>
      </c>
      <c r="DV790" s="16" t="str">
        <f>IF(DU790="","",COUNT($DU$3:DU790))</f>
        <v/>
      </c>
      <c r="DW790" s="16" t="str">
        <f t="shared" si="1355"/>
        <v/>
      </c>
      <c r="DX790" s="16" t="str">
        <f t="shared" si="1356"/>
        <v/>
      </c>
      <c r="DY790" s="16" t="str">
        <f>IF(DZ790="","",COUNTIF(DZ$3:DZ790,DZ790))</f>
        <v/>
      </c>
      <c r="DZ790" s="16" t="str">
        <f t="shared" si="1357"/>
        <v/>
      </c>
      <c r="EA790" s="16" t="str">
        <f t="shared" si="1358"/>
        <v/>
      </c>
      <c r="EB790" s="16" t="str">
        <f t="shared" si="1359"/>
        <v/>
      </c>
      <c r="EC790" s="16" t="str">
        <f t="shared" si="1360"/>
        <v/>
      </c>
      <c r="ED790" s="16" t="str">
        <f t="shared" si="1361"/>
        <v/>
      </c>
      <c r="EE790" s="16" t="str">
        <f t="shared" si="1362"/>
        <v/>
      </c>
      <c r="EF790" s="16" t="str">
        <f t="shared" si="1363"/>
        <v/>
      </c>
      <c r="EG790" s="16" t="str">
        <f t="shared" si="1364"/>
        <v/>
      </c>
      <c r="EH790" s="16" t="str">
        <f t="shared" si="1365"/>
        <v/>
      </c>
      <c r="EI790" s="16" t="str">
        <f t="shared" si="1366"/>
        <v/>
      </c>
      <c r="EJ790" s="16" t="str">
        <f t="shared" si="1367"/>
        <v/>
      </c>
      <c r="EK790" s="16" t="str">
        <f t="shared" si="1368"/>
        <v/>
      </c>
      <c r="EL790" s="58" t="str">
        <f t="shared" si="1369"/>
        <v/>
      </c>
      <c r="EM790" s="58" t="str">
        <f>IF(OR($DZ790="",CR790=""),IF($EL790="","",$EL790),IF(OR(CR790="なし",CR790=0),領収書!$H$1,CR790))</f>
        <v/>
      </c>
      <c r="EN790" s="58" t="str">
        <f>IF(OR($DZ790="",CS790=""),IF($EL790="","",$EL790),IF(OR(CS790="なし",CS790=0),入力!$EN$1,CS790))</f>
        <v/>
      </c>
      <c r="EO790" s="63" t="str">
        <f t="shared" si="1370"/>
        <v/>
      </c>
      <c r="EP790" s="63" t="str">
        <f t="shared" si="1371"/>
        <v/>
      </c>
      <c r="ER790" s="16" t="str">
        <f>IF(AND(COUNTIF($ET$3:ET790,ET790)=1,ET790&lt;&gt;""),MAX($ER$3:ER789)+1,"")</f>
        <v/>
      </c>
      <c r="ES790" s="16" t="str">
        <f>IF(価格設定!B792="","",価格設定!B792)</f>
        <v/>
      </c>
      <c r="ET790" s="16" t="str">
        <f>IF(価格設定!C792="","",価格設定!C792)</f>
        <v/>
      </c>
      <c r="EV790" s="16" t="str">
        <f t="shared" si="1283"/>
        <v/>
      </c>
      <c r="EW790" s="16" t="str">
        <f t="shared" si="1372"/>
        <v/>
      </c>
    </row>
    <row r="791" spans="1:153" ht="30" customHeight="1" x14ac:dyDescent="0.2">
      <c r="A791" s="225"/>
      <c r="B791" s="212"/>
      <c r="C791" s="221"/>
      <c r="D791" s="164"/>
      <c r="E791" s="165"/>
      <c r="F791" s="166"/>
      <c r="G791" s="167"/>
      <c r="H791" s="179"/>
      <c r="I791" s="306"/>
      <c r="J791" s="169"/>
      <c r="K791" s="179"/>
      <c r="L791" s="186"/>
      <c r="M791" s="186"/>
      <c r="N791" s="168"/>
      <c r="O791" s="170"/>
      <c r="P791" s="212"/>
      <c r="Q791" s="179" t="str">
        <f>IFERROR(IF(H791="","",IFERROR(INDEX(価格設定!$B$5:$B$1048576,MATCH(H791,価格設定!$B$5:$B$1048576,0),0),INDEX(価格設定!$B$5:$B$1048576,MATCH("*"&amp;H791&amp;"*",価格設定!$B$5:$B$1048576,0),0))),H791)</f>
        <v/>
      </c>
      <c r="R791" s="250" t="str">
        <f>IFERROR(IF(Q791="",IF(K791="","",K791),IF(K791="",IF(INDEX(価格設定!$C$5:$C$1048576,MATCH(Q791,価格設定!$B$5:$B$1048576,0),0)=0,"",INDEX(価格設定!$C$5:$C$1048576,MATCH(Q791,価格設定!$B$5:$B$1048576,0),0)),IF(K791="なし","",K791))),"")</f>
        <v/>
      </c>
      <c r="S791" s="308" t="str">
        <f t="shared" si="1284"/>
        <v/>
      </c>
      <c r="T791" s="126" t="str">
        <f>IFERROR(IF(J791="",IF(INDEX(価格設定!$E$5:$R$1048576,MATCH($Q791,価格設定!B$5:B$1048576,0),MATCH($AW791,価格設定!E$1:X$1,1))=0,"",INDEX(価格設定!$E$5:$R$1048576,MATCH($Q791,価格設定!B$5:B$1048576,0),MATCH($AW791,価格設定!E$1:X$1,1))),J791),"")</f>
        <v/>
      </c>
      <c r="U791" s="126" t="str">
        <f t="shared" si="1285"/>
        <v/>
      </c>
      <c r="V791" s="132" t="str">
        <f t="shared" si="1286"/>
        <v/>
      </c>
      <c r="W791" s="127" t="str">
        <f>IFERROR(IF(OR(T791="",T791&lt;0),"",IFERROR(INDEX(価格設定!E$2:X$3,IF(AND(K791=$K$1,$K$1&lt;&gt;""),ROW(価格設定!$D$3)-1,MATCH(INDEX(価格設定!$D$5:$D$1048576,MATCH(Q791,価格設定!$B$5:$B$1048576,0),0),価格設定!$D$2:$D$3,0)),MATCH($AW791,価格設定!E$1:X$1,1)),INDEX(価格設定!E$2:X$2,0,MATCH($AW791,価格設定!E$1:X$1,1)))),"")</f>
        <v/>
      </c>
      <c r="X791" s="126" t="str">
        <f t="shared" si="1277"/>
        <v/>
      </c>
      <c r="Y791" s="128" t="str">
        <f t="shared" si="1287"/>
        <v/>
      </c>
      <c r="Z791" s="126" t="str">
        <f t="shared" si="1288"/>
        <v/>
      </c>
      <c r="AA791" s="129" t="str">
        <f t="shared" si="1289"/>
        <v/>
      </c>
      <c r="AB791" s="126" t="str">
        <f t="shared" si="1290"/>
        <v/>
      </c>
      <c r="AC791" s="280" t="str">
        <f t="shared" si="1291"/>
        <v/>
      </c>
      <c r="AD791" s="15"/>
      <c r="AE791" s="204" t="str">
        <f>IF(AF791="","",COUNT($AF$3:AF791))</f>
        <v/>
      </c>
      <c r="AF791" s="206" t="str">
        <f t="shared" si="1292"/>
        <v/>
      </c>
      <c r="AG791" s="204" t="str">
        <f t="shared" si="1293"/>
        <v/>
      </c>
      <c r="AH791" s="204" t="str">
        <f t="shared" si="1294"/>
        <v/>
      </c>
      <c r="AI791" s="287"/>
      <c r="AJ791" s="15"/>
      <c r="AK791" s="138" t="str">
        <f t="shared" si="1295"/>
        <v/>
      </c>
      <c r="AL791" s="131" t="str">
        <f t="shared" si="1296"/>
        <v/>
      </c>
      <c r="AM791" s="131" t="str">
        <f t="shared" si="1297"/>
        <v/>
      </c>
      <c r="AN791" s="313" t="str">
        <f t="shared" si="1298"/>
        <v/>
      </c>
      <c r="AO791" s="316" t="str">
        <f t="shared" si="1299"/>
        <v/>
      </c>
      <c r="AP791" s="18"/>
      <c r="AQ791" s="3" t="str">
        <f>IF(F791="","",MAX($AQ$3:AQ790)+1)</f>
        <v/>
      </c>
      <c r="AR791" s="3" t="str">
        <f>IF(OR(AQ791="",BB791=""),"",MAX($AR$3:AR790)+1)</f>
        <v/>
      </c>
      <c r="AS791" s="3" t="str">
        <f>IF(CQ791="","",RANK(CQ791,CQ$3:CQ$1048576,1)+COUNTIF($CQ$3:CQ791,CQ791)-1)</f>
        <v/>
      </c>
      <c r="AT791" s="21" t="str">
        <f>IF(C791="",IF(OR(AND($H791&lt;&gt;"",C791=""),AND($F790=$F791,$AZ791&lt;&gt;""),COUNTA($H$3:$H$1048576,#REF!,$F$3:$F$1048576)&gt;COUNTA($H$3:$H791,#REF!,$F$3:$F791),$AZ791&lt;&gt;""),INDEX(AT$3:AT$1048576,MATCH(MAX($AQ$3:$AQ790),$AQ$3:$AQ$1048576,0),0),""),C791)</f>
        <v/>
      </c>
      <c r="AU791" s="21" t="str">
        <f>IF(D791="",IF(OR(AND($H791&lt;&gt;"",D791=""),AND($F790=$F791,$AZ791&lt;&gt;""),COUNTA($H$3:$H$1048576,#REF!,$F$3:$F$1048576)&gt;COUNTA($H$3:$H791,#REF!,$F$3:$F791),$AZ791&lt;&gt;""),INDEX(AU$3:AU$1048576,MATCH(MAX($AQ$3:$AQ790),$AQ$3:$AQ$1048576,0),0),""),D791)</f>
        <v/>
      </c>
      <c r="AV791" s="21" t="str">
        <f>IF(E791="",IF(OR(AND($H791&lt;&gt;"",E791=""),AND($F790=$F791,$AZ791&lt;&gt;""),COUNTA($H$3:$H$1048576,#REF!,$F$3:$F$1048576)&gt;COUNTA($H$3:$H791,#REF!,$F$3:$F791),$AZ791&lt;&gt;""),INDEX(AV$3:AV$1048576,MATCH(MAX($AQ$3:$AQ790),$AQ$3:$AQ$1048576,0),0),""),E791)</f>
        <v/>
      </c>
      <c r="AW791" s="24" t="str">
        <f t="shared" si="1300"/>
        <v/>
      </c>
      <c r="AX791" s="13" t="str">
        <f t="shared" si="1301"/>
        <v/>
      </c>
      <c r="AY791" s="4" t="str">
        <f t="shared" si="1302"/>
        <v/>
      </c>
      <c r="AZ791" s="4" t="str">
        <f>IF(AX791="",IF(OR(AND(H791&lt;&gt;"",F791=""),COUNTA($H$3:$H$1048576)&gt;COUNTA($H$3:$H791)),INDEX(AX$3:AX791,MATCH(MAX($AQ$3:AQ791),AQ$3:AQ791,0),0),""),AX791)</f>
        <v/>
      </c>
      <c r="BA791" s="4" t="str">
        <f>IF(AY791="",IF(AND(H791&lt;&gt;"",F791=""),INDEX(AY$3:AY791,MATCH(MAX($AQ$3:AQ791),AQ$3:AQ791,0),0),""),AY791)</f>
        <v/>
      </c>
      <c r="BB791" s="82" t="str">
        <f>IF(BC791="","",RANK(BC791,BC$3:BC$1048576,1)+COUNTIF($BC$3:BC791,BC791)-1)</f>
        <v/>
      </c>
      <c r="BC791" s="139" t="str">
        <f t="shared" si="1303"/>
        <v/>
      </c>
      <c r="BD791" s="46" t="str">
        <f t="shared" si="1304"/>
        <v/>
      </c>
      <c r="BE791" s="46" t="str">
        <f t="shared" si="1305"/>
        <v/>
      </c>
      <c r="BF791" s="46" t="str">
        <f t="shared" si="1306"/>
        <v/>
      </c>
      <c r="BG791" s="4" t="str">
        <f t="shared" si="1307"/>
        <v/>
      </c>
      <c r="BH791" s="180" t="str">
        <f t="shared" si="1308"/>
        <v/>
      </c>
      <c r="BI791" s="16" t="str">
        <f t="shared" si="1309"/>
        <v/>
      </c>
      <c r="BJ791" s="52" t="str">
        <f>IF(BI791="","",IF(W791="","",IF(AND(K791=$K$1,$K$1&lt;&gt;""),$BT$2,IFERROR(IF(INDEX(価格設定!$D$5:$D$1048576,MATCH(Q791,価格設定!$B$5:$B$1048576,0),0)=価格設定!$D$3,$BT$2,$BS$2),$BS$2))))</f>
        <v/>
      </c>
      <c r="BK791" s="16" t="str">
        <f>IF(BI791="","",IF(COUNTIF($BI$3:BI791,BI791)=1,1,IF(AND(BI790=BI791,BH791=""),BK790,COUNTIF($BH$3:BH791,BH791))))</f>
        <v/>
      </c>
      <c r="BL791" s="52" t="str">
        <f t="shared" si="1310"/>
        <v/>
      </c>
      <c r="BM791" s="52" t="str">
        <f t="shared" si="1311"/>
        <v/>
      </c>
      <c r="BN791" s="119" t="str">
        <f t="shared" si="1312"/>
        <v/>
      </c>
      <c r="BO791" s="119" t="str">
        <f t="shared" si="1313"/>
        <v/>
      </c>
      <c r="BP791" s="17" t="str">
        <f t="shared" si="1314"/>
        <v/>
      </c>
      <c r="BQ791" s="17" t="str">
        <f t="shared" si="1315"/>
        <v/>
      </c>
      <c r="BR791" s="17" t="str">
        <f>IF(OR(BP791="",COUNTIF($BO$3:BO791,BO791)&lt;&gt;1),"",SUMIF(BO$3:BO$1048576,BO791,BP$3:BP$1048576))</f>
        <v/>
      </c>
      <c r="BS791" s="17" t="str">
        <f t="shared" si="1316"/>
        <v/>
      </c>
      <c r="BT791" s="17" t="str">
        <f t="shared" si="1317"/>
        <v/>
      </c>
      <c r="BU791" s="17" t="str">
        <f t="shared" si="1318"/>
        <v/>
      </c>
      <c r="BV791" s="24" t="str">
        <f t="shared" si="1319"/>
        <v/>
      </c>
      <c r="BW791" s="24" t="str">
        <f t="shared" si="1320"/>
        <v/>
      </c>
      <c r="BX791" s="24" t="str">
        <f t="shared" si="1321"/>
        <v/>
      </c>
      <c r="BY791" s="26" t="str">
        <f t="shared" si="1322"/>
        <v/>
      </c>
      <c r="BZ791" s="26" t="str">
        <f t="shared" si="1323"/>
        <v/>
      </c>
      <c r="CA791" s="26" t="str">
        <f t="shared" si="1324"/>
        <v/>
      </c>
      <c r="CB791" s="66" t="str">
        <f t="shared" si="1325"/>
        <v/>
      </c>
      <c r="CC791" s="65" t="str">
        <f t="shared" si="1326"/>
        <v/>
      </c>
      <c r="CD791" s="26" t="str">
        <f t="shared" si="1327"/>
        <v/>
      </c>
      <c r="CE791" s="26" t="str">
        <f t="shared" si="1328"/>
        <v/>
      </c>
      <c r="CF791" s="193" t="str">
        <f t="shared" si="1329"/>
        <v/>
      </c>
      <c r="CG791" s="193" t="str">
        <f t="shared" si="1330"/>
        <v/>
      </c>
      <c r="CH791" s="26" t="str">
        <f t="shared" si="1331"/>
        <v/>
      </c>
      <c r="CI791" s="26" t="str">
        <f t="shared" si="1332"/>
        <v/>
      </c>
      <c r="CJ791" s="65" t="str">
        <f t="shared" si="1333"/>
        <v/>
      </c>
      <c r="CK791" s="65" t="str">
        <f t="shared" si="1334"/>
        <v/>
      </c>
      <c r="CL791" s="64" t="str">
        <f t="shared" si="1335"/>
        <v/>
      </c>
      <c r="CM791" s="64" t="str">
        <f t="shared" si="1336"/>
        <v/>
      </c>
      <c r="CN791" s="65" t="str">
        <f t="shared" si="1337"/>
        <v/>
      </c>
      <c r="CP791" s="63" t="str">
        <f>IF(BH791="","",MAX($CP$3:CP790)+1)</f>
        <v/>
      </c>
      <c r="CQ791" s="24" t="str">
        <f t="shared" si="1338"/>
        <v/>
      </c>
      <c r="CR791" s="24" t="str">
        <f t="shared" si="1339"/>
        <v/>
      </c>
      <c r="CS791" s="24" t="str">
        <f t="shared" si="1340"/>
        <v/>
      </c>
      <c r="CT791" s="58" t="str">
        <f>IF(BO791="","",COUNTIF($BO$3:BO791,BO791)&amp;"@"&amp;BO791)</f>
        <v/>
      </c>
      <c r="CU791" s="16" t="str">
        <f t="shared" si="1278"/>
        <v/>
      </c>
      <c r="CV791" s="63" t="str">
        <f t="shared" si="1341"/>
        <v/>
      </c>
      <c r="CW791" s="16" t="str">
        <f t="shared" si="1342"/>
        <v/>
      </c>
      <c r="CX791" s="16" t="str">
        <f t="shared" si="1343"/>
        <v/>
      </c>
      <c r="CY791" s="16" t="str">
        <f t="shared" si="1344"/>
        <v/>
      </c>
      <c r="CZ791" s="85" t="str">
        <f t="shared" si="1345"/>
        <v/>
      </c>
      <c r="DA791" s="16" t="str">
        <f t="shared" si="1346"/>
        <v/>
      </c>
      <c r="DB791" s="16" t="str">
        <f t="shared" si="1347"/>
        <v/>
      </c>
      <c r="DC791" s="28" t="str">
        <f>IF(CP791="","",$DC$1&amp;(INDEX(価格設定!D$1:XFD$3,ROW(価格設定!$D$3),MATCH($AW791,価格設定!D$1:XFD$1,1))*100)&amp;"%")</f>
        <v/>
      </c>
      <c r="DD791" s="28" t="str">
        <f>IF(CP791="","",$DD$1&amp;(INDEX(価格設定!D$1:XFD$3,ROW(価格設定!$D$2),MATCH($AW791,価格設定!D$1:XFD$1,1))*100)&amp;"%")</f>
        <v/>
      </c>
      <c r="DE791" s="29" t="str">
        <f t="shared" si="1348"/>
        <v/>
      </c>
      <c r="DG791" s="58" t="str">
        <f t="shared" si="1349"/>
        <v/>
      </c>
      <c r="DH791" s="58" t="str">
        <f t="shared" si="1350"/>
        <v/>
      </c>
      <c r="DI791" s="58" t="str">
        <f t="shared" si="1351"/>
        <v/>
      </c>
      <c r="DJ791" s="85" t="str">
        <f t="shared" si="1352"/>
        <v/>
      </c>
      <c r="DL791" s="58" t="str">
        <f>IF(COUNTIF(DG$3:DG$1048576,DG791)=COUNTIF($DG$3:$DG791,DG791),DG791,"")</f>
        <v/>
      </c>
      <c r="DM791" s="85" t="str">
        <f t="shared" si="1353"/>
        <v/>
      </c>
      <c r="DN791" s="85" t="str">
        <f t="shared" si="1279"/>
        <v/>
      </c>
      <c r="DO791" s="85" t="str">
        <f t="shared" si="1279"/>
        <v/>
      </c>
      <c r="DP791" s="303"/>
      <c r="DQ791" s="17" t="str">
        <f t="shared" si="1280"/>
        <v/>
      </c>
      <c r="DR791" s="17" t="str">
        <f t="shared" si="1281"/>
        <v/>
      </c>
      <c r="DS791" s="17" t="str">
        <f t="shared" si="1282"/>
        <v/>
      </c>
      <c r="DU791" s="16" t="str">
        <f t="shared" si="1354"/>
        <v/>
      </c>
      <c r="DV791" s="16" t="str">
        <f>IF(DU791="","",COUNT($DU$3:DU791))</f>
        <v/>
      </c>
      <c r="DW791" s="16" t="str">
        <f t="shared" si="1355"/>
        <v/>
      </c>
      <c r="DX791" s="16" t="str">
        <f t="shared" si="1356"/>
        <v/>
      </c>
      <c r="DY791" s="16" t="str">
        <f>IF(DZ791="","",COUNTIF(DZ$3:DZ791,DZ791))</f>
        <v/>
      </c>
      <c r="DZ791" s="16" t="str">
        <f t="shared" si="1357"/>
        <v/>
      </c>
      <c r="EA791" s="16" t="str">
        <f t="shared" si="1358"/>
        <v/>
      </c>
      <c r="EB791" s="16" t="str">
        <f t="shared" si="1359"/>
        <v/>
      </c>
      <c r="EC791" s="16" t="str">
        <f t="shared" si="1360"/>
        <v/>
      </c>
      <c r="ED791" s="16" t="str">
        <f t="shared" si="1361"/>
        <v/>
      </c>
      <c r="EE791" s="16" t="str">
        <f t="shared" si="1362"/>
        <v/>
      </c>
      <c r="EF791" s="16" t="str">
        <f t="shared" si="1363"/>
        <v/>
      </c>
      <c r="EG791" s="16" t="str">
        <f t="shared" si="1364"/>
        <v/>
      </c>
      <c r="EH791" s="16" t="str">
        <f t="shared" si="1365"/>
        <v/>
      </c>
      <c r="EI791" s="16" t="str">
        <f t="shared" si="1366"/>
        <v/>
      </c>
      <c r="EJ791" s="16" t="str">
        <f t="shared" si="1367"/>
        <v/>
      </c>
      <c r="EK791" s="16" t="str">
        <f t="shared" si="1368"/>
        <v/>
      </c>
      <c r="EL791" s="58" t="str">
        <f t="shared" si="1369"/>
        <v/>
      </c>
      <c r="EM791" s="58" t="str">
        <f>IF(OR($DZ791="",CR791=""),IF($EL791="","",$EL791),IF(OR(CR791="なし",CR791=0),領収書!$H$1,CR791))</f>
        <v/>
      </c>
      <c r="EN791" s="58" t="str">
        <f>IF(OR($DZ791="",CS791=""),IF($EL791="","",$EL791),IF(OR(CS791="なし",CS791=0),入力!$EN$1,CS791))</f>
        <v/>
      </c>
      <c r="EO791" s="63" t="str">
        <f t="shared" si="1370"/>
        <v/>
      </c>
      <c r="EP791" s="63" t="str">
        <f t="shared" si="1371"/>
        <v/>
      </c>
      <c r="ER791" s="16" t="str">
        <f>IF(AND(COUNTIF($ET$3:ET791,ET791)=1,ET791&lt;&gt;""),MAX($ER$3:ER790)+1,"")</f>
        <v/>
      </c>
      <c r="ES791" s="16" t="str">
        <f>IF(価格設定!B793="","",価格設定!B793)</f>
        <v/>
      </c>
      <c r="ET791" s="16" t="str">
        <f>IF(価格設定!C793="","",価格設定!C793)</f>
        <v/>
      </c>
      <c r="EV791" s="16" t="str">
        <f t="shared" si="1283"/>
        <v/>
      </c>
      <c r="EW791" s="16" t="str">
        <f t="shared" si="1372"/>
        <v/>
      </c>
    </row>
    <row r="792" spans="1:153" ht="30" customHeight="1" x14ac:dyDescent="0.2">
      <c r="A792" s="225"/>
      <c r="B792" s="212"/>
      <c r="C792" s="221"/>
      <c r="D792" s="164"/>
      <c r="E792" s="165"/>
      <c r="F792" s="166"/>
      <c r="G792" s="167"/>
      <c r="H792" s="179"/>
      <c r="I792" s="306"/>
      <c r="J792" s="169"/>
      <c r="K792" s="179"/>
      <c r="L792" s="186"/>
      <c r="M792" s="186"/>
      <c r="N792" s="168"/>
      <c r="O792" s="170"/>
      <c r="P792" s="212"/>
      <c r="Q792" s="179" t="str">
        <f>IFERROR(IF(H792="","",IFERROR(INDEX(価格設定!$B$5:$B$1048576,MATCH(H792,価格設定!$B$5:$B$1048576,0),0),INDEX(価格設定!$B$5:$B$1048576,MATCH("*"&amp;H792&amp;"*",価格設定!$B$5:$B$1048576,0),0))),H792)</f>
        <v/>
      </c>
      <c r="R792" s="250" t="str">
        <f>IFERROR(IF(Q792="",IF(K792="","",K792),IF(K792="",IF(INDEX(価格設定!$C$5:$C$1048576,MATCH(Q792,価格設定!$B$5:$B$1048576,0),0)=0,"",INDEX(価格設定!$C$5:$C$1048576,MATCH(Q792,価格設定!$B$5:$B$1048576,0),0)),IF(K792="なし","",K792))),"")</f>
        <v/>
      </c>
      <c r="S792" s="308" t="str">
        <f t="shared" si="1284"/>
        <v/>
      </c>
      <c r="T792" s="126" t="str">
        <f>IFERROR(IF(J792="",IF(INDEX(価格設定!$E$5:$R$1048576,MATCH($Q792,価格設定!B$5:B$1048576,0),MATCH($AW792,価格設定!E$1:X$1,1))=0,"",INDEX(価格設定!$E$5:$R$1048576,MATCH($Q792,価格設定!B$5:B$1048576,0),MATCH($AW792,価格設定!E$1:X$1,1))),J792),"")</f>
        <v/>
      </c>
      <c r="U792" s="126" t="str">
        <f t="shared" si="1285"/>
        <v/>
      </c>
      <c r="V792" s="132" t="str">
        <f t="shared" si="1286"/>
        <v/>
      </c>
      <c r="W792" s="127" t="str">
        <f>IFERROR(IF(OR(T792="",T792&lt;0),"",IFERROR(INDEX(価格設定!E$2:X$3,IF(AND(K792=$K$1,$K$1&lt;&gt;""),ROW(価格設定!$D$3)-1,MATCH(INDEX(価格設定!$D$5:$D$1048576,MATCH(Q792,価格設定!$B$5:$B$1048576,0),0),価格設定!$D$2:$D$3,0)),MATCH($AW792,価格設定!E$1:X$1,1)),INDEX(価格設定!E$2:X$2,0,MATCH($AW792,価格設定!E$1:X$1,1)))),"")</f>
        <v/>
      </c>
      <c r="X792" s="126" t="str">
        <f t="shared" si="1277"/>
        <v/>
      </c>
      <c r="Y792" s="128" t="str">
        <f t="shared" si="1287"/>
        <v/>
      </c>
      <c r="Z792" s="126" t="str">
        <f t="shared" si="1288"/>
        <v/>
      </c>
      <c r="AA792" s="129" t="str">
        <f t="shared" si="1289"/>
        <v/>
      </c>
      <c r="AB792" s="126" t="str">
        <f t="shared" si="1290"/>
        <v/>
      </c>
      <c r="AC792" s="280" t="str">
        <f t="shared" si="1291"/>
        <v/>
      </c>
      <c r="AD792" s="15"/>
      <c r="AE792" s="204" t="str">
        <f>IF(AF792="","",COUNT($AF$3:AF792))</f>
        <v/>
      </c>
      <c r="AF792" s="206" t="str">
        <f t="shared" si="1292"/>
        <v/>
      </c>
      <c r="AG792" s="204" t="str">
        <f t="shared" si="1293"/>
        <v/>
      </c>
      <c r="AH792" s="204" t="str">
        <f t="shared" si="1294"/>
        <v/>
      </c>
      <c r="AI792" s="287"/>
      <c r="AJ792" s="15"/>
      <c r="AK792" s="138" t="str">
        <f t="shared" si="1295"/>
        <v/>
      </c>
      <c r="AL792" s="131" t="str">
        <f t="shared" si="1296"/>
        <v/>
      </c>
      <c r="AM792" s="131" t="str">
        <f t="shared" si="1297"/>
        <v/>
      </c>
      <c r="AN792" s="313" t="str">
        <f t="shared" si="1298"/>
        <v/>
      </c>
      <c r="AO792" s="316" t="str">
        <f t="shared" si="1299"/>
        <v/>
      </c>
      <c r="AP792" s="18"/>
      <c r="AQ792" s="3" t="str">
        <f>IF(F792="","",MAX($AQ$3:AQ791)+1)</f>
        <v/>
      </c>
      <c r="AR792" s="3" t="str">
        <f>IF(OR(AQ792="",BB792=""),"",MAX($AR$3:AR791)+1)</f>
        <v/>
      </c>
      <c r="AS792" s="3" t="str">
        <f>IF(CQ792="","",RANK(CQ792,CQ$3:CQ$1048576,1)+COUNTIF($CQ$3:CQ792,CQ792)-1)</f>
        <v/>
      </c>
      <c r="AT792" s="21" t="str">
        <f>IF(C792="",IF(OR(AND($H792&lt;&gt;"",C792=""),AND($F791=$F792,$AZ792&lt;&gt;""),COUNTA($H$3:$H$1048576,#REF!,$F$3:$F$1048576)&gt;COUNTA($H$3:$H792,#REF!,$F$3:$F792),$AZ792&lt;&gt;""),INDEX(AT$3:AT$1048576,MATCH(MAX($AQ$3:$AQ791),$AQ$3:$AQ$1048576,0),0),""),C792)</f>
        <v/>
      </c>
      <c r="AU792" s="21" t="str">
        <f>IF(D792="",IF(OR(AND($H792&lt;&gt;"",D792=""),AND($F791=$F792,$AZ792&lt;&gt;""),COUNTA($H$3:$H$1048576,#REF!,$F$3:$F$1048576)&gt;COUNTA($H$3:$H792,#REF!,$F$3:$F792),$AZ792&lt;&gt;""),INDEX(AU$3:AU$1048576,MATCH(MAX($AQ$3:$AQ791),$AQ$3:$AQ$1048576,0),0),""),D792)</f>
        <v/>
      </c>
      <c r="AV792" s="21" t="str">
        <f>IF(E792="",IF(OR(AND($H792&lt;&gt;"",E792=""),AND($F791=$F792,$AZ792&lt;&gt;""),COUNTA($H$3:$H$1048576,#REF!,$F$3:$F$1048576)&gt;COUNTA($H$3:$H792,#REF!,$F$3:$F792),$AZ792&lt;&gt;""),INDEX(AV$3:AV$1048576,MATCH(MAX($AQ$3:$AQ791),$AQ$3:$AQ$1048576,0),0),""),E792)</f>
        <v/>
      </c>
      <c r="AW792" s="24" t="str">
        <f t="shared" si="1300"/>
        <v/>
      </c>
      <c r="AX792" s="13" t="str">
        <f t="shared" si="1301"/>
        <v/>
      </c>
      <c r="AY792" s="4" t="str">
        <f t="shared" si="1302"/>
        <v/>
      </c>
      <c r="AZ792" s="4" t="str">
        <f>IF(AX792="",IF(OR(AND(H792&lt;&gt;"",F792=""),COUNTA($H$3:$H$1048576)&gt;COUNTA($H$3:$H792)),INDEX(AX$3:AX792,MATCH(MAX($AQ$3:AQ792),AQ$3:AQ792,0),0),""),AX792)</f>
        <v/>
      </c>
      <c r="BA792" s="4" t="str">
        <f>IF(AY792="",IF(AND(H792&lt;&gt;"",F792=""),INDEX(AY$3:AY792,MATCH(MAX($AQ$3:AQ792),AQ$3:AQ792,0),0),""),AY792)</f>
        <v/>
      </c>
      <c r="BB792" s="82" t="str">
        <f>IF(BC792="","",RANK(BC792,BC$3:BC$1048576,1)+COUNTIF($BC$3:BC792,BC792)-1)</f>
        <v/>
      </c>
      <c r="BC792" s="139" t="str">
        <f t="shared" si="1303"/>
        <v/>
      </c>
      <c r="BD792" s="46" t="str">
        <f t="shared" si="1304"/>
        <v/>
      </c>
      <c r="BE792" s="46" t="str">
        <f t="shared" si="1305"/>
        <v/>
      </c>
      <c r="BF792" s="46" t="str">
        <f t="shared" si="1306"/>
        <v/>
      </c>
      <c r="BG792" s="4" t="str">
        <f t="shared" si="1307"/>
        <v/>
      </c>
      <c r="BH792" s="180" t="str">
        <f t="shared" si="1308"/>
        <v/>
      </c>
      <c r="BI792" s="16" t="str">
        <f t="shared" si="1309"/>
        <v/>
      </c>
      <c r="BJ792" s="52" t="str">
        <f>IF(BI792="","",IF(W792="","",IF(AND(K792=$K$1,$K$1&lt;&gt;""),$BT$2,IFERROR(IF(INDEX(価格設定!$D$5:$D$1048576,MATCH(Q792,価格設定!$B$5:$B$1048576,0),0)=価格設定!$D$3,$BT$2,$BS$2),$BS$2))))</f>
        <v/>
      </c>
      <c r="BK792" s="16" t="str">
        <f>IF(BI792="","",IF(COUNTIF($BI$3:BI792,BI792)=1,1,IF(AND(BI791=BI792,BH792=""),BK791,COUNTIF($BH$3:BH792,BH792))))</f>
        <v/>
      </c>
      <c r="BL792" s="52" t="str">
        <f t="shared" si="1310"/>
        <v/>
      </c>
      <c r="BM792" s="52" t="str">
        <f t="shared" si="1311"/>
        <v/>
      </c>
      <c r="BN792" s="119" t="str">
        <f t="shared" si="1312"/>
        <v/>
      </c>
      <c r="BO792" s="119" t="str">
        <f t="shared" si="1313"/>
        <v/>
      </c>
      <c r="BP792" s="17" t="str">
        <f t="shared" si="1314"/>
        <v/>
      </c>
      <c r="BQ792" s="17" t="str">
        <f t="shared" si="1315"/>
        <v/>
      </c>
      <c r="BR792" s="17" t="str">
        <f>IF(OR(BP792="",COUNTIF($BO$3:BO792,BO792)&lt;&gt;1),"",SUMIF(BO$3:BO$1048576,BO792,BP$3:BP$1048576))</f>
        <v/>
      </c>
      <c r="BS792" s="17" t="str">
        <f t="shared" si="1316"/>
        <v/>
      </c>
      <c r="BT792" s="17" t="str">
        <f t="shared" si="1317"/>
        <v/>
      </c>
      <c r="BU792" s="17" t="str">
        <f t="shared" si="1318"/>
        <v/>
      </c>
      <c r="BV792" s="24" t="str">
        <f t="shared" si="1319"/>
        <v/>
      </c>
      <c r="BW792" s="24" t="str">
        <f t="shared" si="1320"/>
        <v/>
      </c>
      <c r="BX792" s="24" t="str">
        <f t="shared" si="1321"/>
        <v/>
      </c>
      <c r="BY792" s="26" t="str">
        <f t="shared" si="1322"/>
        <v/>
      </c>
      <c r="BZ792" s="26" t="str">
        <f t="shared" si="1323"/>
        <v/>
      </c>
      <c r="CA792" s="26" t="str">
        <f t="shared" si="1324"/>
        <v/>
      </c>
      <c r="CB792" s="66" t="str">
        <f t="shared" si="1325"/>
        <v/>
      </c>
      <c r="CC792" s="65" t="str">
        <f t="shared" si="1326"/>
        <v/>
      </c>
      <c r="CD792" s="26" t="str">
        <f t="shared" si="1327"/>
        <v/>
      </c>
      <c r="CE792" s="26" t="str">
        <f t="shared" si="1328"/>
        <v/>
      </c>
      <c r="CF792" s="193" t="str">
        <f t="shared" si="1329"/>
        <v/>
      </c>
      <c r="CG792" s="193" t="str">
        <f t="shared" si="1330"/>
        <v/>
      </c>
      <c r="CH792" s="26" t="str">
        <f t="shared" si="1331"/>
        <v/>
      </c>
      <c r="CI792" s="26" t="str">
        <f t="shared" si="1332"/>
        <v/>
      </c>
      <c r="CJ792" s="65" t="str">
        <f t="shared" si="1333"/>
        <v/>
      </c>
      <c r="CK792" s="65" t="str">
        <f t="shared" si="1334"/>
        <v/>
      </c>
      <c r="CL792" s="64" t="str">
        <f t="shared" si="1335"/>
        <v/>
      </c>
      <c r="CM792" s="64" t="str">
        <f t="shared" si="1336"/>
        <v/>
      </c>
      <c r="CN792" s="65" t="str">
        <f t="shared" si="1337"/>
        <v/>
      </c>
      <c r="CP792" s="63" t="str">
        <f>IF(BH792="","",MAX($CP$3:CP791)+1)</f>
        <v/>
      </c>
      <c r="CQ792" s="24" t="str">
        <f t="shared" si="1338"/>
        <v/>
      </c>
      <c r="CR792" s="24" t="str">
        <f t="shared" si="1339"/>
        <v/>
      </c>
      <c r="CS792" s="24" t="str">
        <f t="shared" si="1340"/>
        <v/>
      </c>
      <c r="CT792" s="58" t="str">
        <f>IF(BO792="","",COUNTIF($BO$3:BO792,BO792)&amp;"@"&amp;BO792)</f>
        <v/>
      </c>
      <c r="CU792" s="16" t="str">
        <f t="shared" si="1278"/>
        <v/>
      </c>
      <c r="CV792" s="63" t="str">
        <f t="shared" si="1341"/>
        <v/>
      </c>
      <c r="CW792" s="16" t="str">
        <f t="shared" si="1342"/>
        <v/>
      </c>
      <c r="CX792" s="16" t="str">
        <f t="shared" si="1343"/>
        <v/>
      </c>
      <c r="CY792" s="16" t="str">
        <f t="shared" si="1344"/>
        <v/>
      </c>
      <c r="CZ792" s="85" t="str">
        <f t="shared" si="1345"/>
        <v/>
      </c>
      <c r="DA792" s="16" t="str">
        <f t="shared" si="1346"/>
        <v/>
      </c>
      <c r="DB792" s="16" t="str">
        <f t="shared" si="1347"/>
        <v/>
      </c>
      <c r="DC792" s="28" t="str">
        <f>IF(CP792="","",$DC$1&amp;(INDEX(価格設定!D$1:XFD$3,ROW(価格設定!$D$3),MATCH($AW792,価格設定!D$1:XFD$1,1))*100)&amp;"%")</f>
        <v/>
      </c>
      <c r="DD792" s="28" t="str">
        <f>IF(CP792="","",$DD$1&amp;(INDEX(価格設定!D$1:XFD$3,ROW(価格設定!$D$2),MATCH($AW792,価格設定!D$1:XFD$1,1))*100)&amp;"%")</f>
        <v/>
      </c>
      <c r="DE792" s="29" t="str">
        <f t="shared" si="1348"/>
        <v/>
      </c>
      <c r="DG792" s="58" t="str">
        <f t="shared" si="1349"/>
        <v/>
      </c>
      <c r="DH792" s="58" t="str">
        <f t="shared" si="1350"/>
        <v/>
      </c>
      <c r="DI792" s="58" t="str">
        <f t="shared" si="1351"/>
        <v/>
      </c>
      <c r="DJ792" s="85" t="str">
        <f t="shared" si="1352"/>
        <v/>
      </c>
      <c r="DL792" s="58" t="str">
        <f>IF(COUNTIF(DG$3:DG$1048576,DG792)=COUNTIF($DG$3:$DG792,DG792),DG792,"")</f>
        <v/>
      </c>
      <c r="DM792" s="85" t="str">
        <f t="shared" si="1353"/>
        <v/>
      </c>
      <c r="DN792" s="85" t="str">
        <f t="shared" si="1279"/>
        <v/>
      </c>
      <c r="DO792" s="85" t="str">
        <f t="shared" si="1279"/>
        <v/>
      </c>
      <c r="DP792" s="303"/>
      <c r="DQ792" s="17" t="str">
        <f t="shared" si="1280"/>
        <v/>
      </c>
      <c r="DR792" s="17" t="str">
        <f t="shared" si="1281"/>
        <v/>
      </c>
      <c r="DS792" s="17" t="str">
        <f t="shared" si="1282"/>
        <v/>
      </c>
      <c r="DU792" s="16" t="str">
        <f t="shared" si="1354"/>
        <v/>
      </c>
      <c r="DV792" s="16" t="str">
        <f>IF(DU792="","",COUNT($DU$3:DU792))</f>
        <v/>
      </c>
      <c r="DW792" s="16" t="str">
        <f t="shared" si="1355"/>
        <v/>
      </c>
      <c r="DX792" s="16" t="str">
        <f t="shared" si="1356"/>
        <v/>
      </c>
      <c r="DY792" s="16" t="str">
        <f>IF(DZ792="","",COUNTIF(DZ$3:DZ792,DZ792))</f>
        <v/>
      </c>
      <c r="DZ792" s="16" t="str">
        <f t="shared" si="1357"/>
        <v/>
      </c>
      <c r="EA792" s="16" t="str">
        <f t="shared" si="1358"/>
        <v/>
      </c>
      <c r="EB792" s="16" t="str">
        <f t="shared" si="1359"/>
        <v/>
      </c>
      <c r="EC792" s="16" t="str">
        <f t="shared" si="1360"/>
        <v/>
      </c>
      <c r="ED792" s="16" t="str">
        <f t="shared" si="1361"/>
        <v/>
      </c>
      <c r="EE792" s="16" t="str">
        <f t="shared" si="1362"/>
        <v/>
      </c>
      <c r="EF792" s="16" t="str">
        <f t="shared" si="1363"/>
        <v/>
      </c>
      <c r="EG792" s="16" t="str">
        <f t="shared" si="1364"/>
        <v/>
      </c>
      <c r="EH792" s="16" t="str">
        <f t="shared" si="1365"/>
        <v/>
      </c>
      <c r="EI792" s="16" t="str">
        <f t="shared" si="1366"/>
        <v/>
      </c>
      <c r="EJ792" s="16" t="str">
        <f t="shared" si="1367"/>
        <v/>
      </c>
      <c r="EK792" s="16" t="str">
        <f t="shared" si="1368"/>
        <v/>
      </c>
      <c r="EL792" s="58" t="str">
        <f t="shared" si="1369"/>
        <v/>
      </c>
      <c r="EM792" s="58" t="str">
        <f>IF(OR($DZ792="",CR792=""),IF($EL792="","",$EL792),IF(OR(CR792="なし",CR792=0),領収書!$H$1,CR792))</f>
        <v/>
      </c>
      <c r="EN792" s="58" t="str">
        <f>IF(OR($DZ792="",CS792=""),IF($EL792="","",$EL792),IF(OR(CS792="なし",CS792=0),入力!$EN$1,CS792))</f>
        <v/>
      </c>
      <c r="EO792" s="63" t="str">
        <f t="shared" si="1370"/>
        <v/>
      </c>
      <c r="EP792" s="63" t="str">
        <f t="shared" si="1371"/>
        <v/>
      </c>
      <c r="ER792" s="16" t="str">
        <f>IF(AND(COUNTIF($ET$3:ET792,ET792)=1,ET792&lt;&gt;""),MAX($ER$3:ER791)+1,"")</f>
        <v/>
      </c>
      <c r="ES792" s="16" t="str">
        <f>IF(価格設定!B794="","",価格設定!B794)</f>
        <v/>
      </c>
      <c r="ET792" s="16" t="str">
        <f>IF(価格設定!C794="","",価格設定!C794)</f>
        <v/>
      </c>
      <c r="EV792" s="16" t="str">
        <f t="shared" si="1283"/>
        <v/>
      </c>
      <c r="EW792" s="16" t="str">
        <f t="shared" si="1372"/>
        <v/>
      </c>
    </row>
    <row r="793" spans="1:153" ht="30" customHeight="1" x14ac:dyDescent="0.2">
      <c r="A793" s="225"/>
      <c r="B793" s="212"/>
      <c r="C793" s="221"/>
      <c r="D793" s="164"/>
      <c r="E793" s="165"/>
      <c r="F793" s="166"/>
      <c r="G793" s="167"/>
      <c r="H793" s="179"/>
      <c r="I793" s="306"/>
      <c r="J793" s="169"/>
      <c r="K793" s="179"/>
      <c r="L793" s="186"/>
      <c r="M793" s="186"/>
      <c r="N793" s="168"/>
      <c r="O793" s="170"/>
      <c r="P793" s="212"/>
      <c r="Q793" s="179" t="str">
        <f>IFERROR(IF(H793="","",IFERROR(INDEX(価格設定!$B$5:$B$1048576,MATCH(H793,価格設定!$B$5:$B$1048576,0),0),INDEX(価格設定!$B$5:$B$1048576,MATCH("*"&amp;H793&amp;"*",価格設定!$B$5:$B$1048576,0),0))),H793)</f>
        <v/>
      </c>
      <c r="R793" s="250" t="str">
        <f>IFERROR(IF(Q793="",IF(K793="","",K793),IF(K793="",IF(INDEX(価格設定!$C$5:$C$1048576,MATCH(Q793,価格設定!$B$5:$B$1048576,0),0)=0,"",INDEX(価格設定!$C$5:$C$1048576,MATCH(Q793,価格設定!$B$5:$B$1048576,0),0)),IF(K793="なし","",K793))),"")</f>
        <v/>
      </c>
      <c r="S793" s="308" t="str">
        <f t="shared" si="1284"/>
        <v/>
      </c>
      <c r="T793" s="126" t="str">
        <f>IFERROR(IF(J793="",IF(INDEX(価格設定!$E$5:$R$1048576,MATCH($Q793,価格設定!B$5:B$1048576,0),MATCH($AW793,価格設定!E$1:X$1,1))=0,"",INDEX(価格設定!$E$5:$R$1048576,MATCH($Q793,価格設定!B$5:B$1048576,0),MATCH($AW793,価格設定!E$1:X$1,1))),J793),"")</f>
        <v/>
      </c>
      <c r="U793" s="126" t="str">
        <f t="shared" si="1285"/>
        <v/>
      </c>
      <c r="V793" s="132" t="str">
        <f t="shared" si="1286"/>
        <v/>
      </c>
      <c r="W793" s="127" t="str">
        <f>IFERROR(IF(OR(T793="",T793&lt;0),"",IFERROR(INDEX(価格設定!E$2:X$3,IF(AND(K793=$K$1,$K$1&lt;&gt;""),ROW(価格設定!$D$3)-1,MATCH(INDEX(価格設定!$D$5:$D$1048576,MATCH(Q793,価格設定!$B$5:$B$1048576,0),0),価格設定!$D$2:$D$3,0)),MATCH($AW793,価格設定!E$1:X$1,1)),INDEX(価格設定!E$2:X$2,0,MATCH($AW793,価格設定!E$1:X$1,1)))),"")</f>
        <v/>
      </c>
      <c r="X793" s="126" t="str">
        <f t="shared" si="1277"/>
        <v/>
      </c>
      <c r="Y793" s="128" t="str">
        <f t="shared" si="1287"/>
        <v/>
      </c>
      <c r="Z793" s="126" t="str">
        <f t="shared" si="1288"/>
        <v/>
      </c>
      <c r="AA793" s="129" t="str">
        <f t="shared" si="1289"/>
        <v/>
      </c>
      <c r="AB793" s="126" t="str">
        <f t="shared" si="1290"/>
        <v/>
      </c>
      <c r="AC793" s="280" t="str">
        <f t="shared" si="1291"/>
        <v/>
      </c>
      <c r="AD793" s="15"/>
      <c r="AE793" s="204" t="str">
        <f>IF(AF793="","",COUNT($AF$3:AF793))</f>
        <v/>
      </c>
      <c r="AF793" s="206" t="str">
        <f t="shared" si="1292"/>
        <v/>
      </c>
      <c r="AG793" s="204" t="str">
        <f t="shared" si="1293"/>
        <v/>
      </c>
      <c r="AH793" s="204" t="str">
        <f t="shared" si="1294"/>
        <v/>
      </c>
      <c r="AI793" s="287"/>
      <c r="AJ793" s="15"/>
      <c r="AK793" s="138" t="str">
        <f t="shared" si="1295"/>
        <v/>
      </c>
      <c r="AL793" s="131" t="str">
        <f t="shared" si="1296"/>
        <v/>
      </c>
      <c r="AM793" s="131" t="str">
        <f t="shared" si="1297"/>
        <v/>
      </c>
      <c r="AN793" s="313" t="str">
        <f t="shared" si="1298"/>
        <v/>
      </c>
      <c r="AO793" s="316" t="str">
        <f t="shared" si="1299"/>
        <v/>
      </c>
      <c r="AP793" s="18"/>
      <c r="AQ793" s="3" t="str">
        <f>IF(F793="","",MAX($AQ$3:AQ792)+1)</f>
        <v/>
      </c>
      <c r="AR793" s="3" t="str">
        <f>IF(OR(AQ793="",BB793=""),"",MAX($AR$3:AR792)+1)</f>
        <v/>
      </c>
      <c r="AS793" s="3" t="str">
        <f>IF(CQ793="","",RANK(CQ793,CQ$3:CQ$1048576,1)+COUNTIF($CQ$3:CQ793,CQ793)-1)</f>
        <v/>
      </c>
      <c r="AT793" s="21" t="str">
        <f>IF(C793="",IF(OR(AND($H793&lt;&gt;"",C793=""),AND($F792=$F793,$AZ793&lt;&gt;""),COUNTA($H$3:$H$1048576,#REF!,$F$3:$F$1048576)&gt;COUNTA($H$3:$H793,#REF!,$F$3:$F793),$AZ793&lt;&gt;""),INDEX(AT$3:AT$1048576,MATCH(MAX($AQ$3:$AQ792),$AQ$3:$AQ$1048576,0),0),""),C793)</f>
        <v/>
      </c>
      <c r="AU793" s="21" t="str">
        <f>IF(D793="",IF(OR(AND($H793&lt;&gt;"",D793=""),AND($F792=$F793,$AZ793&lt;&gt;""),COUNTA($H$3:$H$1048576,#REF!,$F$3:$F$1048576)&gt;COUNTA($H$3:$H793,#REF!,$F$3:$F793),$AZ793&lt;&gt;""),INDEX(AU$3:AU$1048576,MATCH(MAX($AQ$3:$AQ792),$AQ$3:$AQ$1048576,0),0),""),D793)</f>
        <v/>
      </c>
      <c r="AV793" s="21" t="str">
        <f>IF(E793="",IF(OR(AND($H793&lt;&gt;"",E793=""),AND($F792=$F793,$AZ793&lt;&gt;""),COUNTA($H$3:$H$1048576,#REF!,$F$3:$F$1048576)&gt;COUNTA($H$3:$H793,#REF!,$F$3:$F793),$AZ793&lt;&gt;""),INDEX(AV$3:AV$1048576,MATCH(MAX($AQ$3:$AQ792),$AQ$3:$AQ$1048576,0),0),""),E793)</f>
        <v/>
      </c>
      <c r="AW793" s="24" t="str">
        <f t="shared" si="1300"/>
        <v/>
      </c>
      <c r="AX793" s="13" t="str">
        <f t="shared" si="1301"/>
        <v/>
      </c>
      <c r="AY793" s="4" t="str">
        <f t="shared" si="1302"/>
        <v/>
      </c>
      <c r="AZ793" s="4" t="str">
        <f>IF(AX793="",IF(OR(AND(H793&lt;&gt;"",F793=""),COUNTA($H$3:$H$1048576)&gt;COUNTA($H$3:$H793)),INDEX(AX$3:AX793,MATCH(MAX($AQ$3:AQ793),AQ$3:AQ793,0),0),""),AX793)</f>
        <v/>
      </c>
      <c r="BA793" s="4" t="str">
        <f>IF(AY793="",IF(AND(H793&lt;&gt;"",F793=""),INDEX(AY$3:AY793,MATCH(MAX($AQ$3:AQ793),AQ$3:AQ793,0),0),""),AY793)</f>
        <v/>
      </c>
      <c r="BB793" s="82" t="str">
        <f>IF(BC793="","",RANK(BC793,BC$3:BC$1048576,1)+COUNTIF($BC$3:BC793,BC793)-1)</f>
        <v/>
      </c>
      <c r="BC793" s="139" t="str">
        <f t="shared" si="1303"/>
        <v/>
      </c>
      <c r="BD793" s="46" t="str">
        <f t="shared" si="1304"/>
        <v/>
      </c>
      <c r="BE793" s="46" t="str">
        <f t="shared" si="1305"/>
        <v/>
      </c>
      <c r="BF793" s="46" t="str">
        <f t="shared" si="1306"/>
        <v/>
      </c>
      <c r="BG793" s="4" t="str">
        <f t="shared" si="1307"/>
        <v/>
      </c>
      <c r="BH793" s="180" t="str">
        <f t="shared" si="1308"/>
        <v/>
      </c>
      <c r="BI793" s="16" t="str">
        <f t="shared" si="1309"/>
        <v/>
      </c>
      <c r="BJ793" s="52" t="str">
        <f>IF(BI793="","",IF(W793="","",IF(AND(K793=$K$1,$K$1&lt;&gt;""),$BT$2,IFERROR(IF(INDEX(価格設定!$D$5:$D$1048576,MATCH(Q793,価格設定!$B$5:$B$1048576,0),0)=価格設定!$D$3,$BT$2,$BS$2),$BS$2))))</f>
        <v/>
      </c>
      <c r="BK793" s="16" t="str">
        <f>IF(BI793="","",IF(COUNTIF($BI$3:BI793,BI793)=1,1,IF(AND(BI792=BI793,BH793=""),BK792,COUNTIF($BH$3:BH793,BH793))))</f>
        <v/>
      </c>
      <c r="BL793" s="52" t="str">
        <f t="shared" si="1310"/>
        <v/>
      </c>
      <c r="BM793" s="52" t="str">
        <f t="shared" si="1311"/>
        <v/>
      </c>
      <c r="BN793" s="119" t="str">
        <f t="shared" si="1312"/>
        <v/>
      </c>
      <c r="BO793" s="119" t="str">
        <f t="shared" si="1313"/>
        <v/>
      </c>
      <c r="BP793" s="17" t="str">
        <f t="shared" si="1314"/>
        <v/>
      </c>
      <c r="BQ793" s="17" t="str">
        <f t="shared" si="1315"/>
        <v/>
      </c>
      <c r="BR793" s="17" t="str">
        <f>IF(OR(BP793="",COUNTIF($BO$3:BO793,BO793)&lt;&gt;1),"",SUMIF(BO$3:BO$1048576,BO793,BP$3:BP$1048576))</f>
        <v/>
      </c>
      <c r="BS793" s="17" t="str">
        <f t="shared" si="1316"/>
        <v/>
      </c>
      <c r="BT793" s="17" t="str">
        <f t="shared" si="1317"/>
        <v/>
      </c>
      <c r="BU793" s="17" t="str">
        <f t="shared" si="1318"/>
        <v/>
      </c>
      <c r="BV793" s="24" t="str">
        <f t="shared" si="1319"/>
        <v/>
      </c>
      <c r="BW793" s="24" t="str">
        <f t="shared" si="1320"/>
        <v/>
      </c>
      <c r="BX793" s="24" t="str">
        <f t="shared" si="1321"/>
        <v/>
      </c>
      <c r="BY793" s="26" t="str">
        <f t="shared" si="1322"/>
        <v/>
      </c>
      <c r="BZ793" s="26" t="str">
        <f t="shared" si="1323"/>
        <v/>
      </c>
      <c r="CA793" s="26" t="str">
        <f t="shared" si="1324"/>
        <v/>
      </c>
      <c r="CB793" s="66" t="str">
        <f t="shared" si="1325"/>
        <v/>
      </c>
      <c r="CC793" s="65" t="str">
        <f t="shared" si="1326"/>
        <v/>
      </c>
      <c r="CD793" s="26" t="str">
        <f t="shared" si="1327"/>
        <v/>
      </c>
      <c r="CE793" s="26" t="str">
        <f t="shared" si="1328"/>
        <v/>
      </c>
      <c r="CF793" s="193" t="str">
        <f t="shared" si="1329"/>
        <v/>
      </c>
      <c r="CG793" s="193" t="str">
        <f t="shared" si="1330"/>
        <v/>
      </c>
      <c r="CH793" s="26" t="str">
        <f t="shared" si="1331"/>
        <v/>
      </c>
      <c r="CI793" s="26" t="str">
        <f t="shared" si="1332"/>
        <v/>
      </c>
      <c r="CJ793" s="65" t="str">
        <f t="shared" si="1333"/>
        <v/>
      </c>
      <c r="CK793" s="65" t="str">
        <f t="shared" si="1334"/>
        <v/>
      </c>
      <c r="CL793" s="64" t="str">
        <f t="shared" si="1335"/>
        <v/>
      </c>
      <c r="CM793" s="64" t="str">
        <f t="shared" si="1336"/>
        <v/>
      </c>
      <c r="CN793" s="65" t="str">
        <f t="shared" si="1337"/>
        <v/>
      </c>
      <c r="CP793" s="63" t="str">
        <f>IF(BH793="","",MAX($CP$3:CP792)+1)</f>
        <v/>
      </c>
      <c r="CQ793" s="24" t="str">
        <f t="shared" si="1338"/>
        <v/>
      </c>
      <c r="CR793" s="24" t="str">
        <f t="shared" si="1339"/>
        <v/>
      </c>
      <c r="CS793" s="24" t="str">
        <f t="shared" si="1340"/>
        <v/>
      </c>
      <c r="CT793" s="58" t="str">
        <f>IF(BO793="","",COUNTIF($BO$3:BO793,BO793)&amp;"@"&amp;BO793)</f>
        <v/>
      </c>
      <c r="CU793" s="16" t="str">
        <f t="shared" si="1278"/>
        <v/>
      </c>
      <c r="CV793" s="63" t="str">
        <f t="shared" si="1341"/>
        <v/>
      </c>
      <c r="CW793" s="16" t="str">
        <f t="shared" si="1342"/>
        <v/>
      </c>
      <c r="CX793" s="16" t="str">
        <f t="shared" si="1343"/>
        <v/>
      </c>
      <c r="CY793" s="16" t="str">
        <f t="shared" si="1344"/>
        <v/>
      </c>
      <c r="CZ793" s="85" t="str">
        <f t="shared" si="1345"/>
        <v/>
      </c>
      <c r="DA793" s="16" t="str">
        <f t="shared" si="1346"/>
        <v/>
      </c>
      <c r="DB793" s="16" t="str">
        <f t="shared" si="1347"/>
        <v/>
      </c>
      <c r="DC793" s="28" t="str">
        <f>IF(CP793="","",$DC$1&amp;(INDEX(価格設定!D$1:XFD$3,ROW(価格設定!$D$3),MATCH($AW793,価格設定!D$1:XFD$1,1))*100)&amp;"%")</f>
        <v/>
      </c>
      <c r="DD793" s="28" t="str">
        <f>IF(CP793="","",$DD$1&amp;(INDEX(価格設定!D$1:XFD$3,ROW(価格設定!$D$2),MATCH($AW793,価格設定!D$1:XFD$1,1))*100)&amp;"%")</f>
        <v/>
      </c>
      <c r="DE793" s="29" t="str">
        <f t="shared" si="1348"/>
        <v/>
      </c>
      <c r="DG793" s="58" t="str">
        <f t="shared" si="1349"/>
        <v/>
      </c>
      <c r="DH793" s="58" t="str">
        <f t="shared" si="1350"/>
        <v/>
      </c>
      <c r="DI793" s="58" t="str">
        <f t="shared" si="1351"/>
        <v/>
      </c>
      <c r="DJ793" s="85" t="str">
        <f t="shared" si="1352"/>
        <v/>
      </c>
      <c r="DL793" s="58" t="str">
        <f>IF(COUNTIF(DG$3:DG$1048576,DG793)=COUNTIF($DG$3:$DG793,DG793),DG793,"")</f>
        <v/>
      </c>
      <c r="DM793" s="85" t="str">
        <f t="shared" si="1353"/>
        <v/>
      </c>
      <c r="DN793" s="85" t="str">
        <f t="shared" si="1279"/>
        <v/>
      </c>
      <c r="DO793" s="85" t="str">
        <f t="shared" si="1279"/>
        <v/>
      </c>
      <c r="DP793" s="303"/>
      <c r="DQ793" s="17" t="str">
        <f t="shared" si="1280"/>
        <v/>
      </c>
      <c r="DR793" s="17" t="str">
        <f t="shared" si="1281"/>
        <v/>
      </c>
      <c r="DS793" s="17" t="str">
        <f t="shared" si="1282"/>
        <v/>
      </c>
      <c r="DU793" s="16" t="str">
        <f t="shared" si="1354"/>
        <v/>
      </c>
      <c r="DV793" s="16" t="str">
        <f>IF(DU793="","",COUNT($DU$3:DU793))</f>
        <v/>
      </c>
      <c r="DW793" s="16" t="str">
        <f t="shared" si="1355"/>
        <v/>
      </c>
      <c r="DX793" s="16" t="str">
        <f t="shared" si="1356"/>
        <v/>
      </c>
      <c r="DY793" s="16" t="str">
        <f>IF(DZ793="","",COUNTIF(DZ$3:DZ793,DZ793))</f>
        <v/>
      </c>
      <c r="DZ793" s="16" t="str">
        <f t="shared" si="1357"/>
        <v/>
      </c>
      <c r="EA793" s="16" t="str">
        <f t="shared" si="1358"/>
        <v/>
      </c>
      <c r="EB793" s="16" t="str">
        <f t="shared" si="1359"/>
        <v/>
      </c>
      <c r="EC793" s="16" t="str">
        <f t="shared" si="1360"/>
        <v/>
      </c>
      <c r="ED793" s="16" t="str">
        <f t="shared" si="1361"/>
        <v/>
      </c>
      <c r="EE793" s="16" t="str">
        <f t="shared" si="1362"/>
        <v/>
      </c>
      <c r="EF793" s="16" t="str">
        <f t="shared" si="1363"/>
        <v/>
      </c>
      <c r="EG793" s="16" t="str">
        <f t="shared" si="1364"/>
        <v/>
      </c>
      <c r="EH793" s="16" t="str">
        <f t="shared" si="1365"/>
        <v/>
      </c>
      <c r="EI793" s="16" t="str">
        <f t="shared" si="1366"/>
        <v/>
      </c>
      <c r="EJ793" s="16" t="str">
        <f t="shared" si="1367"/>
        <v/>
      </c>
      <c r="EK793" s="16" t="str">
        <f t="shared" si="1368"/>
        <v/>
      </c>
      <c r="EL793" s="58" t="str">
        <f t="shared" si="1369"/>
        <v/>
      </c>
      <c r="EM793" s="58" t="str">
        <f>IF(OR($DZ793="",CR793=""),IF($EL793="","",$EL793),IF(OR(CR793="なし",CR793=0),領収書!$H$1,CR793))</f>
        <v/>
      </c>
      <c r="EN793" s="58" t="str">
        <f>IF(OR($DZ793="",CS793=""),IF($EL793="","",$EL793),IF(OR(CS793="なし",CS793=0),入力!$EN$1,CS793))</f>
        <v/>
      </c>
      <c r="EO793" s="63" t="str">
        <f t="shared" si="1370"/>
        <v/>
      </c>
      <c r="EP793" s="63" t="str">
        <f t="shared" si="1371"/>
        <v/>
      </c>
      <c r="ER793" s="16" t="str">
        <f>IF(AND(COUNTIF($ET$3:ET793,ET793)=1,ET793&lt;&gt;""),MAX($ER$3:ER792)+1,"")</f>
        <v/>
      </c>
      <c r="ES793" s="16" t="str">
        <f>IF(価格設定!B795="","",価格設定!B795)</f>
        <v/>
      </c>
      <c r="ET793" s="16" t="str">
        <f>IF(価格設定!C795="","",価格設定!C795)</f>
        <v/>
      </c>
      <c r="EV793" s="16" t="str">
        <f t="shared" si="1283"/>
        <v/>
      </c>
      <c r="EW793" s="16" t="str">
        <f t="shared" si="1372"/>
        <v/>
      </c>
    </row>
    <row r="794" spans="1:153" ht="30" customHeight="1" x14ac:dyDescent="0.2">
      <c r="A794" s="225"/>
      <c r="B794" s="212"/>
      <c r="C794" s="221"/>
      <c r="D794" s="164"/>
      <c r="E794" s="165"/>
      <c r="F794" s="166"/>
      <c r="G794" s="167"/>
      <c r="H794" s="179"/>
      <c r="I794" s="306"/>
      <c r="J794" s="169"/>
      <c r="K794" s="179"/>
      <c r="L794" s="186"/>
      <c r="M794" s="186"/>
      <c r="N794" s="168"/>
      <c r="O794" s="170"/>
      <c r="P794" s="212"/>
      <c r="Q794" s="179" t="str">
        <f>IFERROR(IF(H794="","",IFERROR(INDEX(価格設定!$B$5:$B$1048576,MATCH(H794,価格設定!$B$5:$B$1048576,0),0),INDEX(価格設定!$B$5:$B$1048576,MATCH("*"&amp;H794&amp;"*",価格設定!$B$5:$B$1048576,0),0))),H794)</f>
        <v/>
      </c>
      <c r="R794" s="250" t="str">
        <f>IFERROR(IF(Q794="",IF(K794="","",K794),IF(K794="",IF(INDEX(価格設定!$C$5:$C$1048576,MATCH(Q794,価格設定!$B$5:$B$1048576,0),0)=0,"",INDEX(価格設定!$C$5:$C$1048576,MATCH(Q794,価格設定!$B$5:$B$1048576,0),0)),IF(K794="なし","",K794))),"")</f>
        <v/>
      </c>
      <c r="S794" s="308" t="str">
        <f t="shared" si="1284"/>
        <v/>
      </c>
      <c r="T794" s="126" t="str">
        <f>IFERROR(IF(J794="",IF(INDEX(価格設定!$E$5:$R$1048576,MATCH($Q794,価格設定!B$5:B$1048576,0),MATCH($AW794,価格設定!E$1:X$1,1))=0,"",INDEX(価格設定!$E$5:$R$1048576,MATCH($Q794,価格設定!B$5:B$1048576,0),MATCH($AW794,価格設定!E$1:X$1,1))),J794),"")</f>
        <v/>
      </c>
      <c r="U794" s="126" t="str">
        <f t="shared" si="1285"/>
        <v/>
      </c>
      <c r="V794" s="132" t="str">
        <f t="shared" si="1286"/>
        <v/>
      </c>
      <c r="W794" s="127" t="str">
        <f>IFERROR(IF(OR(T794="",T794&lt;0),"",IFERROR(INDEX(価格設定!E$2:X$3,IF(AND(K794=$K$1,$K$1&lt;&gt;""),ROW(価格設定!$D$3)-1,MATCH(INDEX(価格設定!$D$5:$D$1048576,MATCH(Q794,価格設定!$B$5:$B$1048576,0),0),価格設定!$D$2:$D$3,0)),MATCH($AW794,価格設定!E$1:X$1,1)),INDEX(価格設定!E$2:X$2,0,MATCH($AW794,価格設定!E$1:X$1,1)))),"")</f>
        <v/>
      </c>
      <c r="X794" s="126" t="str">
        <f t="shared" si="1277"/>
        <v/>
      </c>
      <c r="Y794" s="128" t="str">
        <f t="shared" si="1287"/>
        <v/>
      </c>
      <c r="Z794" s="126" t="str">
        <f t="shared" si="1288"/>
        <v/>
      </c>
      <c r="AA794" s="129" t="str">
        <f t="shared" si="1289"/>
        <v/>
      </c>
      <c r="AB794" s="126" t="str">
        <f t="shared" si="1290"/>
        <v/>
      </c>
      <c r="AC794" s="280" t="str">
        <f t="shared" si="1291"/>
        <v/>
      </c>
      <c r="AD794" s="15"/>
      <c r="AE794" s="204" t="str">
        <f>IF(AF794="","",COUNT($AF$3:AF794))</f>
        <v/>
      </c>
      <c r="AF794" s="206" t="str">
        <f t="shared" si="1292"/>
        <v/>
      </c>
      <c r="AG794" s="204" t="str">
        <f t="shared" si="1293"/>
        <v/>
      </c>
      <c r="AH794" s="204" t="str">
        <f t="shared" si="1294"/>
        <v/>
      </c>
      <c r="AI794" s="287"/>
      <c r="AJ794" s="15"/>
      <c r="AK794" s="138" t="str">
        <f t="shared" si="1295"/>
        <v/>
      </c>
      <c r="AL794" s="131" t="str">
        <f t="shared" si="1296"/>
        <v/>
      </c>
      <c r="AM794" s="131" t="str">
        <f t="shared" si="1297"/>
        <v/>
      </c>
      <c r="AN794" s="313" t="str">
        <f t="shared" si="1298"/>
        <v/>
      </c>
      <c r="AO794" s="316" t="str">
        <f t="shared" si="1299"/>
        <v/>
      </c>
      <c r="AP794" s="18"/>
      <c r="AQ794" s="3" t="str">
        <f>IF(F794="","",MAX($AQ$3:AQ793)+1)</f>
        <v/>
      </c>
      <c r="AR794" s="3" t="str">
        <f>IF(OR(AQ794="",BB794=""),"",MAX($AR$3:AR793)+1)</f>
        <v/>
      </c>
      <c r="AS794" s="3" t="str">
        <f>IF(CQ794="","",RANK(CQ794,CQ$3:CQ$1048576,1)+COUNTIF($CQ$3:CQ794,CQ794)-1)</f>
        <v/>
      </c>
      <c r="AT794" s="21" t="str">
        <f>IF(C794="",IF(OR(AND($H794&lt;&gt;"",C794=""),AND($F793=$F794,$AZ794&lt;&gt;""),COUNTA($H$3:$H$1048576,#REF!,$F$3:$F$1048576)&gt;COUNTA($H$3:$H794,#REF!,$F$3:$F794),$AZ794&lt;&gt;""),INDEX(AT$3:AT$1048576,MATCH(MAX($AQ$3:$AQ793),$AQ$3:$AQ$1048576,0),0),""),C794)</f>
        <v/>
      </c>
      <c r="AU794" s="21" t="str">
        <f>IF(D794="",IF(OR(AND($H794&lt;&gt;"",D794=""),AND($F793=$F794,$AZ794&lt;&gt;""),COUNTA($H$3:$H$1048576,#REF!,$F$3:$F$1048576)&gt;COUNTA($H$3:$H794,#REF!,$F$3:$F794),$AZ794&lt;&gt;""),INDEX(AU$3:AU$1048576,MATCH(MAX($AQ$3:$AQ793),$AQ$3:$AQ$1048576,0),0),""),D794)</f>
        <v/>
      </c>
      <c r="AV794" s="21" t="str">
        <f>IF(E794="",IF(OR(AND($H794&lt;&gt;"",E794=""),AND($F793=$F794,$AZ794&lt;&gt;""),COUNTA($H$3:$H$1048576,#REF!,$F$3:$F$1048576)&gt;COUNTA($H$3:$H794,#REF!,$F$3:$F794),$AZ794&lt;&gt;""),INDEX(AV$3:AV$1048576,MATCH(MAX($AQ$3:$AQ793),$AQ$3:$AQ$1048576,0),0),""),E794)</f>
        <v/>
      </c>
      <c r="AW794" s="24" t="str">
        <f t="shared" si="1300"/>
        <v/>
      </c>
      <c r="AX794" s="13" t="str">
        <f t="shared" si="1301"/>
        <v/>
      </c>
      <c r="AY794" s="4" t="str">
        <f t="shared" si="1302"/>
        <v/>
      </c>
      <c r="AZ794" s="4" t="str">
        <f>IF(AX794="",IF(OR(AND(H794&lt;&gt;"",F794=""),COUNTA($H$3:$H$1048576)&gt;COUNTA($H$3:$H794)),INDEX(AX$3:AX794,MATCH(MAX($AQ$3:AQ794),AQ$3:AQ794,0),0),""),AX794)</f>
        <v/>
      </c>
      <c r="BA794" s="4" t="str">
        <f>IF(AY794="",IF(AND(H794&lt;&gt;"",F794=""),INDEX(AY$3:AY794,MATCH(MAX($AQ$3:AQ794),AQ$3:AQ794,0),0),""),AY794)</f>
        <v/>
      </c>
      <c r="BB794" s="82" t="str">
        <f>IF(BC794="","",RANK(BC794,BC$3:BC$1048576,1)+COUNTIF($BC$3:BC794,BC794)-1)</f>
        <v/>
      </c>
      <c r="BC794" s="139" t="str">
        <f t="shared" si="1303"/>
        <v/>
      </c>
      <c r="BD794" s="46" t="str">
        <f t="shared" si="1304"/>
        <v/>
      </c>
      <c r="BE794" s="46" t="str">
        <f t="shared" si="1305"/>
        <v/>
      </c>
      <c r="BF794" s="46" t="str">
        <f t="shared" si="1306"/>
        <v/>
      </c>
      <c r="BG794" s="4" t="str">
        <f t="shared" si="1307"/>
        <v/>
      </c>
      <c r="BH794" s="180" t="str">
        <f t="shared" si="1308"/>
        <v/>
      </c>
      <c r="BI794" s="16" t="str">
        <f t="shared" si="1309"/>
        <v/>
      </c>
      <c r="BJ794" s="52" t="str">
        <f>IF(BI794="","",IF(W794="","",IF(AND(K794=$K$1,$K$1&lt;&gt;""),$BT$2,IFERROR(IF(INDEX(価格設定!$D$5:$D$1048576,MATCH(Q794,価格設定!$B$5:$B$1048576,0),0)=価格設定!$D$3,$BT$2,$BS$2),$BS$2))))</f>
        <v/>
      </c>
      <c r="BK794" s="16" t="str">
        <f>IF(BI794="","",IF(COUNTIF($BI$3:BI794,BI794)=1,1,IF(AND(BI793=BI794,BH794=""),BK793,COUNTIF($BH$3:BH794,BH794))))</f>
        <v/>
      </c>
      <c r="BL794" s="52" t="str">
        <f t="shared" si="1310"/>
        <v/>
      </c>
      <c r="BM794" s="52" t="str">
        <f t="shared" si="1311"/>
        <v/>
      </c>
      <c r="BN794" s="119" t="str">
        <f t="shared" si="1312"/>
        <v/>
      </c>
      <c r="BO794" s="119" t="str">
        <f t="shared" si="1313"/>
        <v/>
      </c>
      <c r="BP794" s="17" t="str">
        <f t="shared" si="1314"/>
        <v/>
      </c>
      <c r="BQ794" s="17" t="str">
        <f t="shared" si="1315"/>
        <v/>
      </c>
      <c r="BR794" s="17" t="str">
        <f>IF(OR(BP794="",COUNTIF($BO$3:BO794,BO794)&lt;&gt;1),"",SUMIF(BO$3:BO$1048576,BO794,BP$3:BP$1048576))</f>
        <v/>
      </c>
      <c r="BS794" s="17" t="str">
        <f t="shared" si="1316"/>
        <v/>
      </c>
      <c r="BT794" s="17" t="str">
        <f t="shared" si="1317"/>
        <v/>
      </c>
      <c r="BU794" s="17" t="str">
        <f t="shared" si="1318"/>
        <v/>
      </c>
      <c r="BV794" s="24" t="str">
        <f t="shared" si="1319"/>
        <v/>
      </c>
      <c r="BW794" s="24" t="str">
        <f t="shared" si="1320"/>
        <v/>
      </c>
      <c r="BX794" s="24" t="str">
        <f t="shared" si="1321"/>
        <v/>
      </c>
      <c r="BY794" s="26" t="str">
        <f t="shared" si="1322"/>
        <v/>
      </c>
      <c r="BZ794" s="26" t="str">
        <f t="shared" si="1323"/>
        <v/>
      </c>
      <c r="CA794" s="26" t="str">
        <f t="shared" si="1324"/>
        <v/>
      </c>
      <c r="CB794" s="66" t="str">
        <f t="shared" si="1325"/>
        <v/>
      </c>
      <c r="CC794" s="65" t="str">
        <f t="shared" si="1326"/>
        <v/>
      </c>
      <c r="CD794" s="26" t="str">
        <f t="shared" si="1327"/>
        <v/>
      </c>
      <c r="CE794" s="26" t="str">
        <f t="shared" si="1328"/>
        <v/>
      </c>
      <c r="CF794" s="193" t="str">
        <f t="shared" si="1329"/>
        <v/>
      </c>
      <c r="CG794" s="193" t="str">
        <f t="shared" si="1330"/>
        <v/>
      </c>
      <c r="CH794" s="26" t="str">
        <f t="shared" si="1331"/>
        <v/>
      </c>
      <c r="CI794" s="26" t="str">
        <f t="shared" si="1332"/>
        <v/>
      </c>
      <c r="CJ794" s="65" t="str">
        <f t="shared" si="1333"/>
        <v/>
      </c>
      <c r="CK794" s="65" t="str">
        <f t="shared" si="1334"/>
        <v/>
      </c>
      <c r="CL794" s="64" t="str">
        <f t="shared" si="1335"/>
        <v/>
      </c>
      <c r="CM794" s="64" t="str">
        <f t="shared" si="1336"/>
        <v/>
      </c>
      <c r="CN794" s="65" t="str">
        <f t="shared" si="1337"/>
        <v/>
      </c>
      <c r="CP794" s="63" t="str">
        <f>IF(BH794="","",MAX($CP$3:CP793)+1)</f>
        <v/>
      </c>
      <c r="CQ794" s="24" t="str">
        <f t="shared" si="1338"/>
        <v/>
      </c>
      <c r="CR794" s="24" t="str">
        <f t="shared" si="1339"/>
        <v/>
      </c>
      <c r="CS794" s="24" t="str">
        <f t="shared" si="1340"/>
        <v/>
      </c>
      <c r="CT794" s="58" t="str">
        <f>IF(BO794="","",COUNTIF($BO$3:BO794,BO794)&amp;"@"&amp;BO794)</f>
        <v/>
      </c>
      <c r="CU794" s="16" t="str">
        <f t="shared" si="1278"/>
        <v/>
      </c>
      <c r="CV794" s="63" t="str">
        <f t="shared" si="1341"/>
        <v/>
      </c>
      <c r="CW794" s="16" t="str">
        <f t="shared" si="1342"/>
        <v/>
      </c>
      <c r="CX794" s="16" t="str">
        <f t="shared" si="1343"/>
        <v/>
      </c>
      <c r="CY794" s="16" t="str">
        <f t="shared" si="1344"/>
        <v/>
      </c>
      <c r="CZ794" s="85" t="str">
        <f t="shared" si="1345"/>
        <v/>
      </c>
      <c r="DA794" s="16" t="str">
        <f t="shared" si="1346"/>
        <v/>
      </c>
      <c r="DB794" s="16" t="str">
        <f t="shared" si="1347"/>
        <v/>
      </c>
      <c r="DC794" s="28" t="str">
        <f>IF(CP794="","",$DC$1&amp;(INDEX(価格設定!D$1:XFD$3,ROW(価格設定!$D$3),MATCH($AW794,価格設定!D$1:XFD$1,1))*100)&amp;"%")</f>
        <v/>
      </c>
      <c r="DD794" s="28" t="str">
        <f>IF(CP794="","",$DD$1&amp;(INDEX(価格設定!D$1:XFD$3,ROW(価格設定!$D$2),MATCH($AW794,価格設定!D$1:XFD$1,1))*100)&amp;"%")</f>
        <v/>
      </c>
      <c r="DE794" s="29" t="str">
        <f t="shared" si="1348"/>
        <v/>
      </c>
      <c r="DG794" s="58" t="str">
        <f t="shared" si="1349"/>
        <v/>
      </c>
      <c r="DH794" s="58" t="str">
        <f t="shared" si="1350"/>
        <v/>
      </c>
      <c r="DI794" s="58" t="str">
        <f t="shared" si="1351"/>
        <v/>
      </c>
      <c r="DJ794" s="85" t="str">
        <f t="shared" si="1352"/>
        <v/>
      </c>
      <c r="DL794" s="58" t="str">
        <f>IF(COUNTIF(DG$3:DG$1048576,DG794)=COUNTIF($DG$3:$DG794,DG794),DG794,"")</f>
        <v/>
      </c>
      <c r="DM794" s="85" t="str">
        <f t="shared" si="1353"/>
        <v/>
      </c>
      <c r="DN794" s="85" t="str">
        <f t="shared" si="1279"/>
        <v/>
      </c>
      <c r="DO794" s="85" t="str">
        <f t="shared" si="1279"/>
        <v/>
      </c>
      <c r="DP794" s="303"/>
      <c r="DQ794" s="17" t="str">
        <f t="shared" si="1280"/>
        <v/>
      </c>
      <c r="DR794" s="17" t="str">
        <f t="shared" si="1281"/>
        <v/>
      </c>
      <c r="DS794" s="17" t="str">
        <f t="shared" si="1282"/>
        <v/>
      </c>
      <c r="DU794" s="16" t="str">
        <f t="shared" si="1354"/>
        <v/>
      </c>
      <c r="DV794" s="16" t="str">
        <f>IF(DU794="","",COUNT($DU$3:DU794))</f>
        <v/>
      </c>
      <c r="DW794" s="16" t="str">
        <f t="shared" si="1355"/>
        <v/>
      </c>
      <c r="DX794" s="16" t="str">
        <f t="shared" si="1356"/>
        <v/>
      </c>
      <c r="DY794" s="16" t="str">
        <f>IF(DZ794="","",COUNTIF(DZ$3:DZ794,DZ794))</f>
        <v/>
      </c>
      <c r="DZ794" s="16" t="str">
        <f t="shared" si="1357"/>
        <v/>
      </c>
      <c r="EA794" s="16" t="str">
        <f t="shared" si="1358"/>
        <v/>
      </c>
      <c r="EB794" s="16" t="str">
        <f t="shared" si="1359"/>
        <v/>
      </c>
      <c r="EC794" s="16" t="str">
        <f t="shared" si="1360"/>
        <v/>
      </c>
      <c r="ED794" s="16" t="str">
        <f t="shared" si="1361"/>
        <v/>
      </c>
      <c r="EE794" s="16" t="str">
        <f t="shared" si="1362"/>
        <v/>
      </c>
      <c r="EF794" s="16" t="str">
        <f t="shared" si="1363"/>
        <v/>
      </c>
      <c r="EG794" s="16" t="str">
        <f t="shared" si="1364"/>
        <v/>
      </c>
      <c r="EH794" s="16" t="str">
        <f t="shared" si="1365"/>
        <v/>
      </c>
      <c r="EI794" s="16" t="str">
        <f t="shared" si="1366"/>
        <v/>
      </c>
      <c r="EJ794" s="16" t="str">
        <f t="shared" si="1367"/>
        <v/>
      </c>
      <c r="EK794" s="16" t="str">
        <f t="shared" si="1368"/>
        <v/>
      </c>
      <c r="EL794" s="58" t="str">
        <f t="shared" si="1369"/>
        <v/>
      </c>
      <c r="EM794" s="58" t="str">
        <f>IF(OR($DZ794="",CR794=""),IF($EL794="","",$EL794),IF(OR(CR794="なし",CR794=0),領収書!$H$1,CR794))</f>
        <v/>
      </c>
      <c r="EN794" s="58" t="str">
        <f>IF(OR($DZ794="",CS794=""),IF($EL794="","",$EL794),IF(OR(CS794="なし",CS794=0),入力!$EN$1,CS794))</f>
        <v/>
      </c>
      <c r="EO794" s="63" t="str">
        <f t="shared" si="1370"/>
        <v/>
      </c>
      <c r="EP794" s="63" t="str">
        <f t="shared" si="1371"/>
        <v/>
      </c>
      <c r="ER794" s="16" t="str">
        <f>IF(AND(COUNTIF($ET$3:ET794,ET794)=1,ET794&lt;&gt;""),MAX($ER$3:ER793)+1,"")</f>
        <v/>
      </c>
      <c r="ES794" s="16" t="str">
        <f>IF(価格設定!B796="","",価格設定!B796)</f>
        <v/>
      </c>
      <c r="ET794" s="16" t="str">
        <f>IF(価格設定!C796="","",価格設定!C796)</f>
        <v/>
      </c>
      <c r="EV794" s="16" t="str">
        <f t="shared" si="1283"/>
        <v/>
      </c>
      <c r="EW794" s="16" t="str">
        <f t="shared" si="1372"/>
        <v/>
      </c>
    </row>
    <row r="795" spans="1:153" ht="30" customHeight="1" x14ac:dyDescent="0.2">
      <c r="A795" s="225"/>
      <c r="B795" s="212"/>
      <c r="C795" s="221"/>
      <c r="D795" s="164"/>
      <c r="E795" s="165"/>
      <c r="F795" s="166"/>
      <c r="G795" s="167"/>
      <c r="H795" s="179"/>
      <c r="I795" s="306"/>
      <c r="J795" s="169"/>
      <c r="K795" s="179"/>
      <c r="L795" s="186"/>
      <c r="M795" s="186"/>
      <c r="N795" s="168"/>
      <c r="O795" s="170"/>
      <c r="P795" s="212"/>
      <c r="Q795" s="179" t="str">
        <f>IFERROR(IF(H795="","",IFERROR(INDEX(価格設定!$B$5:$B$1048576,MATCH(H795,価格設定!$B$5:$B$1048576,0),0),INDEX(価格設定!$B$5:$B$1048576,MATCH("*"&amp;H795&amp;"*",価格設定!$B$5:$B$1048576,0),0))),H795)</f>
        <v/>
      </c>
      <c r="R795" s="250" t="str">
        <f>IFERROR(IF(Q795="",IF(K795="","",K795),IF(K795="",IF(INDEX(価格設定!$C$5:$C$1048576,MATCH(Q795,価格設定!$B$5:$B$1048576,0),0)=0,"",INDEX(価格設定!$C$5:$C$1048576,MATCH(Q795,価格設定!$B$5:$B$1048576,0),0)),IF(K795="なし","",K795))),"")</f>
        <v/>
      </c>
      <c r="S795" s="308" t="str">
        <f t="shared" si="1284"/>
        <v/>
      </c>
      <c r="T795" s="126" t="str">
        <f>IFERROR(IF(J795="",IF(INDEX(価格設定!$E$5:$R$1048576,MATCH($Q795,価格設定!B$5:B$1048576,0),MATCH($AW795,価格設定!E$1:X$1,1))=0,"",INDEX(価格設定!$E$5:$R$1048576,MATCH($Q795,価格設定!B$5:B$1048576,0),MATCH($AW795,価格設定!E$1:X$1,1))),J795),"")</f>
        <v/>
      </c>
      <c r="U795" s="126" t="str">
        <f t="shared" si="1285"/>
        <v/>
      </c>
      <c r="V795" s="132" t="str">
        <f t="shared" si="1286"/>
        <v/>
      </c>
      <c r="W795" s="127" t="str">
        <f>IFERROR(IF(OR(T795="",T795&lt;0),"",IFERROR(INDEX(価格設定!E$2:X$3,IF(AND(K795=$K$1,$K$1&lt;&gt;""),ROW(価格設定!$D$3)-1,MATCH(INDEX(価格設定!$D$5:$D$1048576,MATCH(Q795,価格設定!$B$5:$B$1048576,0),0),価格設定!$D$2:$D$3,0)),MATCH($AW795,価格設定!E$1:X$1,1)),INDEX(価格設定!E$2:X$2,0,MATCH($AW795,価格設定!E$1:X$1,1)))),"")</f>
        <v/>
      </c>
      <c r="X795" s="126" t="str">
        <f t="shared" si="1277"/>
        <v/>
      </c>
      <c r="Y795" s="128" t="str">
        <f t="shared" si="1287"/>
        <v/>
      </c>
      <c r="Z795" s="126" t="str">
        <f t="shared" si="1288"/>
        <v/>
      </c>
      <c r="AA795" s="129" t="str">
        <f t="shared" si="1289"/>
        <v/>
      </c>
      <c r="AB795" s="126" t="str">
        <f t="shared" si="1290"/>
        <v/>
      </c>
      <c r="AC795" s="280" t="str">
        <f t="shared" si="1291"/>
        <v/>
      </c>
      <c r="AD795" s="15"/>
      <c r="AE795" s="204" t="str">
        <f>IF(AF795="","",COUNT($AF$3:AF795))</f>
        <v/>
      </c>
      <c r="AF795" s="206" t="str">
        <f t="shared" si="1292"/>
        <v/>
      </c>
      <c r="AG795" s="204" t="str">
        <f t="shared" si="1293"/>
        <v/>
      </c>
      <c r="AH795" s="204" t="str">
        <f t="shared" si="1294"/>
        <v/>
      </c>
      <c r="AI795" s="287"/>
      <c r="AJ795" s="15"/>
      <c r="AK795" s="138" t="str">
        <f t="shared" si="1295"/>
        <v/>
      </c>
      <c r="AL795" s="131" t="str">
        <f t="shared" si="1296"/>
        <v/>
      </c>
      <c r="AM795" s="131" t="str">
        <f t="shared" si="1297"/>
        <v/>
      </c>
      <c r="AN795" s="313" t="str">
        <f t="shared" si="1298"/>
        <v/>
      </c>
      <c r="AO795" s="316" t="str">
        <f t="shared" si="1299"/>
        <v/>
      </c>
      <c r="AP795" s="18"/>
      <c r="AQ795" s="3" t="str">
        <f>IF(F795="","",MAX($AQ$3:AQ794)+1)</f>
        <v/>
      </c>
      <c r="AR795" s="3" t="str">
        <f>IF(OR(AQ795="",BB795=""),"",MAX($AR$3:AR794)+1)</f>
        <v/>
      </c>
      <c r="AS795" s="3" t="str">
        <f>IF(CQ795="","",RANK(CQ795,CQ$3:CQ$1048576,1)+COUNTIF($CQ$3:CQ795,CQ795)-1)</f>
        <v/>
      </c>
      <c r="AT795" s="21" t="str">
        <f>IF(C795="",IF(OR(AND($H795&lt;&gt;"",C795=""),AND($F794=$F795,$AZ795&lt;&gt;""),COUNTA($H$3:$H$1048576,#REF!,$F$3:$F$1048576)&gt;COUNTA($H$3:$H795,#REF!,$F$3:$F795),$AZ795&lt;&gt;""),INDEX(AT$3:AT$1048576,MATCH(MAX($AQ$3:$AQ794),$AQ$3:$AQ$1048576,0),0),""),C795)</f>
        <v/>
      </c>
      <c r="AU795" s="21" t="str">
        <f>IF(D795="",IF(OR(AND($H795&lt;&gt;"",D795=""),AND($F794=$F795,$AZ795&lt;&gt;""),COUNTA($H$3:$H$1048576,#REF!,$F$3:$F$1048576)&gt;COUNTA($H$3:$H795,#REF!,$F$3:$F795),$AZ795&lt;&gt;""),INDEX(AU$3:AU$1048576,MATCH(MAX($AQ$3:$AQ794),$AQ$3:$AQ$1048576,0),0),""),D795)</f>
        <v/>
      </c>
      <c r="AV795" s="21" t="str">
        <f>IF(E795="",IF(OR(AND($H795&lt;&gt;"",E795=""),AND($F794=$F795,$AZ795&lt;&gt;""),COUNTA($H$3:$H$1048576,#REF!,$F$3:$F$1048576)&gt;COUNTA($H$3:$H795,#REF!,$F$3:$F795),$AZ795&lt;&gt;""),INDEX(AV$3:AV$1048576,MATCH(MAX($AQ$3:$AQ794),$AQ$3:$AQ$1048576,0),0),""),E795)</f>
        <v/>
      </c>
      <c r="AW795" s="24" t="str">
        <f t="shared" si="1300"/>
        <v/>
      </c>
      <c r="AX795" s="13" t="str">
        <f t="shared" si="1301"/>
        <v/>
      </c>
      <c r="AY795" s="4" t="str">
        <f t="shared" si="1302"/>
        <v/>
      </c>
      <c r="AZ795" s="4" t="str">
        <f>IF(AX795="",IF(OR(AND(H795&lt;&gt;"",F795=""),COUNTA($H$3:$H$1048576)&gt;COUNTA($H$3:$H795)),INDEX(AX$3:AX795,MATCH(MAX($AQ$3:AQ795),AQ$3:AQ795,0),0),""),AX795)</f>
        <v/>
      </c>
      <c r="BA795" s="4" t="str">
        <f>IF(AY795="",IF(AND(H795&lt;&gt;"",F795=""),INDEX(AY$3:AY795,MATCH(MAX($AQ$3:AQ795),AQ$3:AQ795,0),0),""),AY795)</f>
        <v/>
      </c>
      <c r="BB795" s="82" t="str">
        <f>IF(BC795="","",RANK(BC795,BC$3:BC$1048576,1)+COUNTIF($BC$3:BC795,BC795)-1)</f>
        <v/>
      </c>
      <c r="BC795" s="139" t="str">
        <f t="shared" si="1303"/>
        <v/>
      </c>
      <c r="BD795" s="46" t="str">
        <f t="shared" si="1304"/>
        <v/>
      </c>
      <c r="BE795" s="46" t="str">
        <f t="shared" si="1305"/>
        <v/>
      </c>
      <c r="BF795" s="46" t="str">
        <f t="shared" si="1306"/>
        <v/>
      </c>
      <c r="BG795" s="4" t="str">
        <f t="shared" si="1307"/>
        <v/>
      </c>
      <c r="BH795" s="180" t="str">
        <f t="shared" si="1308"/>
        <v/>
      </c>
      <c r="BI795" s="16" t="str">
        <f t="shared" si="1309"/>
        <v/>
      </c>
      <c r="BJ795" s="52" t="str">
        <f>IF(BI795="","",IF(W795="","",IF(AND(K795=$K$1,$K$1&lt;&gt;""),$BT$2,IFERROR(IF(INDEX(価格設定!$D$5:$D$1048576,MATCH(Q795,価格設定!$B$5:$B$1048576,0),0)=価格設定!$D$3,$BT$2,$BS$2),$BS$2))))</f>
        <v/>
      </c>
      <c r="BK795" s="16" t="str">
        <f>IF(BI795="","",IF(COUNTIF($BI$3:BI795,BI795)=1,1,IF(AND(BI794=BI795,BH795=""),BK794,COUNTIF($BH$3:BH795,BH795))))</f>
        <v/>
      </c>
      <c r="BL795" s="52" t="str">
        <f t="shared" si="1310"/>
        <v/>
      </c>
      <c r="BM795" s="52" t="str">
        <f t="shared" si="1311"/>
        <v/>
      </c>
      <c r="BN795" s="119" t="str">
        <f t="shared" si="1312"/>
        <v/>
      </c>
      <c r="BO795" s="119" t="str">
        <f t="shared" si="1313"/>
        <v/>
      </c>
      <c r="BP795" s="17" t="str">
        <f t="shared" si="1314"/>
        <v/>
      </c>
      <c r="BQ795" s="17" t="str">
        <f t="shared" si="1315"/>
        <v/>
      </c>
      <c r="BR795" s="17" t="str">
        <f>IF(OR(BP795="",COUNTIF($BO$3:BO795,BO795)&lt;&gt;1),"",SUMIF(BO$3:BO$1048576,BO795,BP$3:BP$1048576))</f>
        <v/>
      </c>
      <c r="BS795" s="17" t="str">
        <f t="shared" si="1316"/>
        <v/>
      </c>
      <c r="BT795" s="17" t="str">
        <f t="shared" si="1317"/>
        <v/>
      </c>
      <c r="BU795" s="17" t="str">
        <f t="shared" si="1318"/>
        <v/>
      </c>
      <c r="BV795" s="24" t="str">
        <f t="shared" si="1319"/>
        <v/>
      </c>
      <c r="BW795" s="24" t="str">
        <f t="shared" si="1320"/>
        <v/>
      </c>
      <c r="BX795" s="24" t="str">
        <f t="shared" si="1321"/>
        <v/>
      </c>
      <c r="BY795" s="26" t="str">
        <f t="shared" si="1322"/>
        <v/>
      </c>
      <c r="BZ795" s="26" t="str">
        <f t="shared" si="1323"/>
        <v/>
      </c>
      <c r="CA795" s="26" t="str">
        <f t="shared" si="1324"/>
        <v/>
      </c>
      <c r="CB795" s="66" t="str">
        <f t="shared" si="1325"/>
        <v/>
      </c>
      <c r="CC795" s="65" t="str">
        <f t="shared" si="1326"/>
        <v/>
      </c>
      <c r="CD795" s="26" t="str">
        <f t="shared" si="1327"/>
        <v/>
      </c>
      <c r="CE795" s="26" t="str">
        <f t="shared" si="1328"/>
        <v/>
      </c>
      <c r="CF795" s="193" t="str">
        <f t="shared" si="1329"/>
        <v/>
      </c>
      <c r="CG795" s="193" t="str">
        <f t="shared" si="1330"/>
        <v/>
      </c>
      <c r="CH795" s="26" t="str">
        <f t="shared" si="1331"/>
        <v/>
      </c>
      <c r="CI795" s="26" t="str">
        <f t="shared" si="1332"/>
        <v/>
      </c>
      <c r="CJ795" s="65" t="str">
        <f t="shared" si="1333"/>
        <v/>
      </c>
      <c r="CK795" s="65" t="str">
        <f t="shared" si="1334"/>
        <v/>
      </c>
      <c r="CL795" s="64" t="str">
        <f t="shared" si="1335"/>
        <v/>
      </c>
      <c r="CM795" s="64" t="str">
        <f t="shared" si="1336"/>
        <v/>
      </c>
      <c r="CN795" s="65" t="str">
        <f t="shared" si="1337"/>
        <v/>
      </c>
      <c r="CP795" s="63" t="str">
        <f>IF(BH795="","",MAX($CP$3:CP794)+1)</f>
        <v/>
      </c>
      <c r="CQ795" s="24" t="str">
        <f t="shared" si="1338"/>
        <v/>
      </c>
      <c r="CR795" s="24" t="str">
        <f t="shared" si="1339"/>
        <v/>
      </c>
      <c r="CS795" s="24" t="str">
        <f t="shared" si="1340"/>
        <v/>
      </c>
      <c r="CT795" s="58" t="str">
        <f>IF(BO795="","",COUNTIF($BO$3:BO795,BO795)&amp;"@"&amp;BO795)</f>
        <v/>
      </c>
      <c r="CU795" s="16" t="str">
        <f t="shared" si="1278"/>
        <v/>
      </c>
      <c r="CV795" s="63" t="str">
        <f t="shared" si="1341"/>
        <v/>
      </c>
      <c r="CW795" s="16" t="str">
        <f t="shared" si="1342"/>
        <v/>
      </c>
      <c r="CX795" s="16" t="str">
        <f t="shared" si="1343"/>
        <v/>
      </c>
      <c r="CY795" s="16" t="str">
        <f t="shared" si="1344"/>
        <v/>
      </c>
      <c r="CZ795" s="85" t="str">
        <f t="shared" si="1345"/>
        <v/>
      </c>
      <c r="DA795" s="16" t="str">
        <f t="shared" si="1346"/>
        <v/>
      </c>
      <c r="DB795" s="16" t="str">
        <f t="shared" si="1347"/>
        <v/>
      </c>
      <c r="DC795" s="28" t="str">
        <f>IF(CP795="","",$DC$1&amp;(INDEX(価格設定!D$1:XFD$3,ROW(価格設定!$D$3),MATCH($AW795,価格設定!D$1:XFD$1,1))*100)&amp;"%")</f>
        <v/>
      </c>
      <c r="DD795" s="28" t="str">
        <f>IF(CP795="","",$DD$1&amp;(INDEX(価格設定!D$1:XFD$3,ROW(価格設定!$D$2),MATCH($AW795,価格設定!D$1:XFD$1,1))*100)&amp;"%")</f>
        <v/>
      </c>
      <c r="DE795" s="29" t="str">
        <f t="shared" si="1348"/>
        <v/>
      </c>
      <c r="DG795" s="58" t="str">
        <f t="shared" si="1349"/>
        <v/>
      </c>
      <c r="DH795" s="58" t="str">
        <f t="shared" si="1350"/>
        <v/>
      </c>
      <c r="DI795" s="58" t="str">
        <f t="shared" si="1351"/>
        <v/>
      </c>
      <c r="DJ795" s="85" t="str">
        <f t="shared" si="1352"/>
        <v/>
      </c>
      <c r="DL795" s="58" t="str">
        <f>IF(COUNTIF(DG$3:DG$1048576,DG795)=COUNTIF($DG$3:$DG795,DG795),DG795,"")</f>
        <v/>
      </c>
      <c r="DM795" s="85" t="str">
        <f t="shared" si="1353"/>
        <v/>
      </c>
      <c r="DN795" s="85" t="str">
        <f t="shared" si="1279"/>
        <v/>
      </c>
      <c r="DO795" s="85" t="str">
        <f t="shared" si="1279"/>
        <v/>
      </c>
      <c r="DP795" s="303"/>
      <c r="DQ795" s="17" t="str">
        <f t="shared" si="1280"/>
        <v/>
      </c>
      <c r="DR795" s="17" t="str">
        <f t="shared" si="1281"/>
        <v/>
      </c>
      <c r="DS795" s="17" t="str">
        <f t="shared" si="1282"/>
        <v/>
      </c>
      <c r="DU795" s="16" t="str">
        <f t="shared" si="1354"/>
        <v/>
      </c>
      <c r="DV795" s="16" t="str">
        <f>IF(DU795="","",COUNT($DU$3:DU795))</f>
        <v/>
      </c>
      <c r="DW795" s="16" t="str">
        <f t="shared" si="1355"/>
        <v/>
      </c>
      <c r="DX795" s="16" t="str">
        <f t="shared" si="1356"/>
        <v/>
      </c>
      <c r="DY795" s="16" t="str">
        <f>IF(DZ795="","",COUNTIF(DZ$3:DZ795,DZ795))</f>
        <v/>
      </c>
      <c r="DZ795" s="16" t="str">
        <f t="shared" si="1357"/>
        <v/>
      </c>
      <c r="EA795" s="16" t="str">
        <f t="shared" si="1358"/>
        <v/>
      </c>
      <c r="EB795" s="16" t="str">
        <f t="shared" si="1359"/>
        <v/>
      </c>
      <c r="EC795" s="16" t="str">
        <f t="shared" si="1360"/>
        <v/>
      </c>
      <c r="ED795" s="16" t="str">
        <f t="shared" si="1361"/>
        <v/>
      </c>
      <c r="EE795" s="16" t="str">
        <f t="shared" si="1362"/>
        <v/>
      </c>
      <c r="EF795" s="16" t="str">
        <f t="shared" si="1363"/>
        <v/>
      </c>
      <c r="EG795" s="16" t="str">
        <f t="shared" si="1364"/>
        <v/>
      </c>
      <c r="EH795" s="16" t="str">
        <f t="shared" si="1365"/>
        <v/>
      </c>
      <c r="EI795" s="16" t="str">
        <f t="shared" si="1366"/>
        <v/>
      </c>
      <c r="EJ795" s="16" t="str">
        <f t="shared" si="1367"/>
        <v/>
      </c>
      <c r="EK795" s="16" t="str">
        <f t="shared" si="1368"/>
        <v/>
      </c>
      <c r="EL795" s="58" t="str">
        <f t="shared" si="1369"/>
        <v/>
      </c>
      <c r="EM795" s="58" t="str">
        <f>IF(OR($DZ795="",CR795=""),IF($EL795="","",$EL795),IF(OR(CR795="なし",CR795=0),領収書!$H$1,CR795))</f>
        <v/>
      </c>
      <c r="EN795" s="58" t="str">
        <f>IF(OR($DZ795="",CS795=""),IF($EL795="","",$EL795),IF(OR(CS795="なし",CS795=0),入力!$EN$1,CS795))</f>
        <v/>
      </c>
      <c r="EO795" s="63" t="str">
        <f t="shared" si="1370"/>
        <v/>
      </c>
      <c r="EP795" s="63" t="str">
        <f t="shared" si="1371"/>
        <v/>
      </c>
      <c r="ER795" s="16" t="str">
        <f>IF(AND(COUNTIF($ET$3:ET795,ET795)=1,ET795&lt;&gt;""),MAX($ER$3:ER794)+1,"")</f>
        <v/>
      </c>
      <c r="ES795" s="16" t="str">
        <f>IF(価格設定!B797="","",価格設定!B797)</f>
        <v/>
      </c>
      <c r="ET795" s="16" t="str">
        <f>IF(価格設定!C797="","",価格設定!C797)</f>
        <v/>
      </c>
      <c r="EV795" s="16" t="str">
        <f t="shared" si="1283"/>
        <v/>
      </c>
      <c r="EW795" s="16" t="str">
        <f t="shared" si="1372"/>
        <v/>
      </c>
    </row>
    <row r="796" spans="1:153" ht="30" customHeight="1" x14ac:dyDescent="0.2">
      <c r="A796" s="225"/>
      <c r="B796" s="212"/>
      <c r="C796" s="221"/>
      <c r="D796" s="164"/>
      <c r="E796" s="165"/>
      <c r="F796" s="166"/>
      <c r="G796" s="167"/>
      <c r="H796" s="179"/>
      <c r="I796" s="306"/>
      <c r="J796" s="169"/>
      <c r="K796" s="179"/>
      <c r="L796" s="186"/>
      <c r="M796" s="186"/>
      <c r="N796" s="168"/>
      <c r="O796" s="170"/>
      <c r="P796" s="212"/>
      <c r="Q796" s="179" t="str">
        <f>IFERROR(IF(H796="","",IFERROR(INDEX(価格設定!$B$5:$B$1048576,MATCH(H796,価格設定!$B$5:$B$1048576,0),0),INDEX(価格設定!$B$5:$B$1048576,MATCH("*"&amp;H796&amp;"*",価格設定!$B$5:$B$1048576,0),0))),H796)</f>
        <v/>
      </c>
      <c r="R796" s="250" t="str">
        <f>IFERROR(IF(Q796="",IF(K796="","",K796),IF(K796="",IF(INDEX(価格設定!$C$5:$C$1048576,MATCH(Q796,価格設定!$B$5:$B$1048576,0),0)=0,"",INDEX(価格設定!$C$5:$C$1048576,MATCH(Q796,価格設定!$B$5:$B$1048576,0),0)),IF(K796="なし","",K796))),"")</f>
        <v/>
      </c>
      <c r="S796" s="308" t="str">
        <f t="shared" si="1284"/>
        <v/>
      </c>
      <c r="T796" s="126" t="str">
        <f>IFERROR(IF(J796="",IF(INDEX(価格設定!$E$5:$R$1048576,MATCH($Q796,価格設定!B$5:B$1048576,0),MATCH($AW796,価格設定!E$1:X$1,1))=0,"",INDEX(価格設定!$E$5:$R$1048576,MATCH($Q796,価格設定!B$5:B$1048576,0),MATCH($AW796,価格設定!E$1:X$1,1))),J796),"")</f>
        <v/>
      </c>
      <c r="U796" s="126" t="str">
        <f t="shared" si="1285"/>
        <v/>
      </c>
      <c r="V796" s="132" t="str">
        <f t="shared" si="1286"/>
        <v/>
      </c>
      <c r="W796" s="127" t="str">
        <f>IFERROR(IF(OR(T796="",T796&lt;0),"",IFERROR(INDEX(価格設定!E$2:X$3,IF(AND(K796=$K$1,$K$1&lt;&gt;""),ROW(価格設定!$D$3)-1,MATCH(INDEX(価格設定!$D$5:$D$1048576,MATCH(Q796,価格設定!$B$5:$B$1048576,0),0),価格設定!$D$2:$D$3,0)),MATCH($AW796,価格設定!E$1:X$1,1)),INDEX(価格設定!E$2:X$2,0,MATCH($AW796,価格設定!E$1:X$1,1)))),"")</f>
        <v/>
      </c>
      <c r="X796" s="126" t="str">
        <f t="shared" si="1277"/>
        <v/>
      </c>
      <c r="Y796" s="128" t="str">
        <f t="shared" si="1287"/>
        <v/>
      </c>
      <c r="Z796" s="126" t="str">
        <f t="shared" si="1288"/>
        <v/>
      </c>
      <c r="AA796" s="129" t="str">
        <f t="shared" si="1289"/>
        <v/>
      </c>
      <c r="AB796" s="126" t="str">
        <f t="shared" si="1290"/>
        <v/>
      </c>
      <c r="AC796" s="280" t="str">
        <f t="shared" si="1291"/>
        <v/>
      </c>
      <c r="AD796" s="15"/>
      <c r="AE796" s="204" t="str">
        <f>IF(AF796="","",COUNT($AF$3:AF796))</f>
        <v/>
      </c>
      <c r="AF796" s="206" t="str">
        <f t="shared" si="1292"/>
        <v/>
      </c>
      <c r="AG796" s="204" t="str">
        <f t="shared" si="1293"/>
        <v/>
      </c>
      <c r="AH796" s="204" t="str">
        <f t="shared" si="1294"/>
        <v/>
      </c>
      <c r="AI796" s="287"/>
      <c r="AJ796" s="15"/>
      <c r="AK796" s="138" t="str">
        <f t="shared" si="1295"/>
        <v/>
      </c>
      <c r="AL796" s="131" t="str">
        <f t="shared" si="1296"/>
        <v/>
      </c>
      <c r="AM796" s="131" t="str">
        <f t="shared" si="1297"/>
        <v/>
      </c>
      <c r="AN796" s="313" t="str">
        <f t="shared" si="1298"/>
        <v/>
      </c>
      <c r="AO796" s="316" t="str">
        <f t="shared" si="1299"/>
        <v/>
      </c>
      <c r="AP796" s="18"/>
      <c r="AQ796" s="3" t="str">
        <f>IF(F796="","",MAX($AQ$3:AQ795)+1)</f>
        <v/>
      </c>
      <c r="AR796" s="3" t="str">
        <f>IF(OR(AQ796="",BB796=""),"",MAX($AR$3:AR795)+1)</f>
        <v/>
      </c>
      <c r="AS796" s="3" t="str">
        <f>IF(CQ796="","",RANK(CQ796,CQ$3:CQ$1048576,1)+COUNTIF($CQ$3:CQ796,CQ796)-1)</f>
        <v/>
      </c>
      <c r="AT796" s="21" t="str">
        <f>IF(C796="",IF(OR(AND($H796&lt;&gt;"",C796=""),AND($F795=$F796,$AZ796&lt;&gt;""),COUNTA($H$3:$H$1048576,#REF!,$F$3:$F$1048576)&gt;COUNTA($H$3:$H796,#REF!,$F$3:$F796),$AZ796&lt;&gt;""),INDEX(AT$3:AT$1048576,MATCH(MAX($AQ$3:$AQ795),$AQ$3:$AQ$1048576,0),0),""),C796)</f>
        <v/>
      </c>
      <c r="AU796" s="21" t="str">
        <f>IF(D796="",IF(OR(AND($H796&lt;&gt;"",D796=""),AND($F795=$F796,$AZ796&lt;&gt;""),COUNTA($H$3:$H$1048576,#REF!,$F$3:$F$1048576)&gt;COUNTA($H$3:$H796,#REF!,$F$3:$F796),$AZ796&lt;&gt;""),INDEX(AU$3:AU$1048576,MATCH(MAX($AQ$3:$AQ795),$AQ$3:$AQ$1048576,0),0),""),D796)</f>
        <v/>
      </c>
      <c r="AV796" s="21" t="str">
        <f>IF(E796="",IF(OR(AND($H796&lt;&gt;"",E796=""),AND($F795=$F796,$AZ796&lt;&gt;""),COUNTA($H$3:$H$1048576,#REF!,$F$3:$F$1048576)&gt;COUNTA($H$3:$H796,#REF!,$F$3:$F796),$AZ796&lt;&gt;""),INDEX(AV$3:AV$1048576,MATCH(MAX($AQ$3:$AQ795),$AQ$3:$AQ$1048576,0),0),""),E796)</f>
        <v/>
      </c>
      <c r="AW796" s="24" t="str">
        <f t="shared" si="1300"/>
        <v/>
      </c>
      <c r="AX796" s="13" t="str">
        <f t="shared" si="1301"/>
        <v/>
      </c>
      <c r="AY796" s="4" t="str">
        <f t="shared" si="1302"/>
        <v/>
      </c>
      <c r="AZ796" s="4" t="str">
        <f>IF(AX796="",IF(OR(AND(H796&lt;&gt;"",F796=""),COUNTA($H$3:$H$1048576)&gt;COUNTA($H$3:$H796)),INDEX(AX$3:AX796,MATCH(MAX($AQ$3:AQ796),AQ$3:AQ796,0),0),""),AX796)</f>
        <v/>
      </c>
      <c r="BA796" s="4" t="str">
        <f>IF(AY796="",IF(AND(H796&lt;&gt;"",F796=""),INDEX(AY$3:AY796,MATCH(MAX($AQ$3:AQ796),AQ$3:AQ796,0),0),""),AY796)</f>
        <v/>
      </c>
      <c r="BB796" s="82" t="str">
        <f>IF(BC796="","",RANK(BC796,BC$3:BC$1048576,1)+COUNTIF($BC$3:BC796,BC796)-1)</f>
        <v/>
      </c>
      <c r="BC796" s="139" t="str">
        <f t="shared" si="1303"/>
        <v/>
      </c>
      <c r="BD796" s="46" t="str">
        <f t="shared" si="1304"/>
        <v/>
      </c>
      <c r="BE796" s="46" t="str">
        <f t="shared" si="1305"/>
        <v/>
      </c>
      <c r="BF796" s="46" t="str">
        <f t="shared" si="1306"/>
        <v/>
      </c>
      <c r="BG796" s="4" t="str">
        <f t="shared" si="1307"/>
        <v/>
      </c>
      <c r="BH796" s="180" t="str">
        <f t="shared" si="1308"/>
        <v/>
      </c>
      <c r="BI796" s="16" t="str">
        <f t="shared" si="1309"/>
        <v/>
      </c>
      <c r="BJ796" s="52" t="str">
        <f>IF(BI796="","",IF(W796="","",IF(AND(K796=$K$1,$K$1&lt;&gt;""),$BT$2,IFERROR(IF(INDEX(価格設定!$D$5:$D$1048576,MATCH(Q796,価格設定!$B$5:$B$1048576,0),0)=価格設定!$D$3,$BT$2,$BS$2),$BS$2))))</f>
        <v/>
      </c>
      <c r="BK796" s="16" t="str">
        <f>IF(BI796="","",IF(COUNTIF($BI$3:BI796,BI796)=1,1,IF(AND(BI795=BI796,BH796=""),BK795,COUNTIF($BH$3:BH796,BH796))))</f>
        <v/>
      </c>
      <c r="BL796" s="52" t="str">
        <f t="shared" si="1310"/>
        <v/>
      </c>
      <c r="BM796" s="52" t="str">
        <f t="shared" si="1311"/>
        <v/>
      </c>
      <c r="BN796" s="119" t="str">
        <f t="shared" si="1312"/>
        <v/>
      </c>
      <c r="BO796" s="119" t="str">
        <f t="shared" si="1313"/>
        <v/>
      </c>
      <c r="BP796" s="17" t="str">
        <f t="shared" si="1314"/>
        <v/>
      </c>
      <c r="BQ796" s="17" t="str">
        <f t="shared" si="1315"/>
        <v/>
      </c>
      <c r="BR796" s="17" t="str">
        <f>IF(OR(BP796="",COUNTIF($BO$3:BO796,BO796)&lt;&gt;1),"",SUMIF(BO$3:BO$1048576,BO796,BP$3:BP$1048576))</f>
        <v/>
      </c>
      <c r="BS796" s="17" t="str">
        <f t="shared" si="1316"/>
        <v/>
      </c>
      <c r="BT796" s="17" t="str">
        <f t="shared" si="1317"/>
        <v/>
      </c>
      <c r="BU796" s="17" t="str">
        <f t="shared" si="1318"/>
        <v/>
      </c>
      <c r="BV796" s="24" t="str">
        <f t="shared" si="1319"/>
        <v/>
      </c>
      <c r="BW796" s="24" t="str">
        <f t="shared" si="1320"/>
        <v/>
      </c>
      <c r="BX796" s="24" t="str">
        <f t="shared" si="1321"/>
        <v/>
      </c>
      <c r="BY796" s="26" t="str">
        <f t="shared" si="1322"/>
        <v/>
      </c>
      <c r="BZ796" s="26" t="str">
        <f t="shared" si="1323"/>
        <v/>
      </c>
      <c r="CA796" s="26" t="str">
        <f t="shared" si="1324"/>
        <v/>
      </c>
      <c r="CB796" s="66" t="str">
        <f t="shared" si="1325"/>
        <v/>
      </c>
      <c r="CC796" s="65" t="str">
        <f t="shared" si="1326"/>
        <v/>
      </c>
      <c r="CD796" s="26" t="str">
        <f t="shared" si="1327"/>
        <v/>
      </c>
      <c r="CE796" s="26" t="str">
        <f t="shared" si="1328"/>
        <v/>
      </c>
      <c r="CF796" s="193" t="str">
        <f t="shared" si="1329"/>
        <v/>
      </c>
      <c r="CG796" s="193" t="str">
        <f t="shared" si="1330"/>
        <v/>
      </c>
      <c r="CH796" s="26" t="str">
        <f t="shared" si="1331"/>
        <v/>
      </c>
      <c r="CI796" s="26" t="str">
        <f t="shared" si="1332"/>
        <v/>
      </c>
      <c r="CJ796" s="65" t="str">
        <f t="shared" si="1333"/>
        <v/>
      </c>
      <c r="CK796" s="65" t="str">
        <f t="shared" si="1334"/>
        <v/>
      </c>
      <c r="CL796" s="64" t="str">
        <f t="shared" si="1335"/>
        <v/>
      </c>
      <c r="CM796" s="64" t="str">
        <f t="shared" si="1336"/>
        <v/>
      </c>
      <c r="CN796" s="65" t="str">
        <f t="shared" si="1337"/>
        <v/>
      </c>
      <c r="CP796" s="63" t="str">
        <f>IF(BH796="","",MAX($CP$3:CP795)+1)</f>
        <v/>
      </c>
      <c r="CQ796" s="24" t="str">
        <f t="shared" si="1338"/>
        <v/>
      </c>
      <c r="CR796" s="24" t="str">
        <f t="shared" si="1339"/>
        <v/>
      </c>
      <c r="CS796" s="24" t="str">
        <f t="shared" si="1340"/>
        <v/>
      </c>
      <c r="CT796" s="58" t="str">
        <f>IF(BO796="","",COUNTIF($BO$3:BO796,BO796)&amp;"@"&amp;BO796)</f>
        <v/>
      </c>
      <c r="CU796" s="16" t="str">
        <f t="shared" si="1278"/>
        <v/>
      </c>
      <c r="CV796" s="63" t="str">
        <f t="shared" si="1341"/>
        <v/>
      </c>
      <c r="CW796" s="16" t="str">
        <f t="shared" si="1342"/>
        <v/>
      </c>
      <c r="CX796" s="16" t="str">
        <f t="shared" si="1343"/>
        <v/>
      </c>
      <c r="CY796" s="16" t="str">
        <f t="shared" si="1344"/>
        <v/>
      </c>
      <c r="CZ796" s="85" t="str">
        <f t="shared" si="1345"/>
        <v/>
      </c>
      <c r="DA796" s="16" t="str">
        <f t="shared" si="1346"/>
        <v/>
      </c>
      <c r="DB796" s="16" t="str">
        <f t="shared" si="1347"/>
        <v/>
      </c>
      <c r="DC796" s="28" t="str">
        <f>IF(CP796="","",$DC$1&amp;(INDEX(価格設定!D$1:XFD$3,ROW(価格設定!$D$3),MATCH($AW796,価格設定!D$1:XFD$1,1))*100)&amp;"%")</f>
        <v/>
      </c>
      <c r="DD796" s="28" t="str">
        <f>IF(CP796="","",$DD$1&amp;(INDEX(価格設定!D$1:XFD$3,ROW(価格設定!$D$2),MATCH($AW796,価格設定!D$1:XFD$1,1))*100)&amp;"%")</f>
        <v/>
      </c>
      <c r="DE796" s="29" t="str">
        <f t="shared" si="1348"/>
        <v/>
      </c>
      <c r="DG796" s="58" t="str">
        <f t="shared" si="1349"/>
        <v/>
      </c>
      <c r="DH796" s="58" t="str">
        <f t="shared" si="1350"/>
        <v/>
      </c>
      <c r="DI796" s="58" t="str">
        <f t="shared" si="1351"/>
        <v/>
      </c>
      <c r="DJ796" s="85" t="str">
        <f t="shared" si="1352"/>
        <v/>
      </c>
      <c r="DL796" s="58" t="str">
        <f>IF(COUNTIF(DG$3:DG$1048576,DG796)=COUNTIF($DG$3:$DG796,DG796),DG796,"")</f>
        <v/>
      </c>
      <c r="DM796" s="85" t="str">
        <f t="shared" si="1353"/>
        <v/>
      </c>
      <c r="DN796" s="85" t="str">
        <f t="shared" si="1279"/>
        <v/>
      </c>
      <c r="DO796" s="85" t="str">
        <f t="shared" si="1279"/>
        <v/>
      </c>
      <c r="DP796" s="303"/>
      <c r="DQ796" s="17" t="str">
        <f t="shared" si="1280"/>
        <v/>
      </c>
      <c r="DR796" s="17" t="str">
        <f t="shared" si="1281"/>
        <v/>
      </c>
      <c r="DS796" s="17" t="str">
        <f t="shared" si="1282"/>
        <v/>
      </c>
      <c r="DU796" s="16" t="str">
        <f t="shared" si="1354"/>
        <v/>
      </c>
      <c r="DV796" s="16" t="str">
        <f>IF(DU796="","",COUNT($DU$3:DU796))</f>
        <v/>
      </c>
      <c r="DW796" s="16" t="str">
        <f t="shared" si="1355"/>
        <v/>
      </c>
      <c r="DX796" s="16" t="str">
        <f t="shared" si="1356"/>
        <v/>
      </c>
      <c r="DY796" s="16" t="str">
        <f>IF(DZ796="","",COUNTIF(DZ$3:DZ796,DZ796))</f>
        <v/>
      </c>
      <c r="DZ796" s="16" t="str">
        <f t="shared" si="1357"/>
        <v/>
      </c>
      <c r="EA796" s="16" t="str">
        <f t="shared" si="1358"/>
        <v/>
      </c>
      <c r="EB796" s="16" t="str">
        <f t="shared" si="1359"/>
        <v/>
      </c>
      <c r="EC796" s="16" t="str">
        <f t="shared" si="1360"/>
        <v/>
      </c>
      <c r="ED796" s="16" t="str">
        <f t="shared" si="1361"/>
        <v/>
      </c>
      <c r="EE796" s="16" t="str">
        <f t="shared" si="1362"/>
        <v/>
      </c>
      <c r="EF796" s="16" t="str">
        <f t="shared" si="1363"/>
        <v/>
      </c>
      <c r="EG796" s="16" t="str">
        <f t="shared" si="1364"/>
        <v/>
      </c>
      <c r="EH796" s="16" t="str">
        <f t="shared" si="1365"/>
        <v/>
      </c>
      <c r="EI796" s="16" t="str">
        <f t="shared" si="1366"/>
        <v/>
      </c>
      <c r="EJ796" s="16" t="str">
        <f t="shared" si="1367"/>
        <v/>
      </c>
      <c r="EK796" s="16" t="str">
        <f t="shared" si="1368"/>
        <v/>
      </c>
      <c r="EL796" s="58" t="str">
        <f t="shared" si="1369"/>
        <v/>
      </c>
      <c r="EM796" s="58" t="str">
        <f>IF(OR($DZ796="",CR796=""),IF($EL796="","",$EL796),IF(OR(CR796="なし",CR796=0),領収書!$H$1,CR796))</f>
        <v/>
      </c>
      <c r="EN796" s="58" t="str">
        <f>IF(OR($DZ796="",CS796=""),IF($EL796="","",$EL796),IF(OR(CS796="なし",CS796=0),入力!$EN$1,CS796))</f>
        <v/>
      </c>
      <c r="EO796" s="63" t="str">
        <f t="shared" si="1370"/>
        <v/>
      </c>
      <c r="EP796" s="63" t="str">
        <f t="shared" si="1371"/>
        <v/>
      </c>
      <c r="ER796" s="16" t="str">
        <f>IF(AND(COUNTIF($ET$3:ET796,ET796)=1,ET796&lt;&gt;""),MAX($ER$3:ER795)+1,"")</f>
        <v/>
      </c>
      <c r="ES796" s="16" t="str">
        <f>IF(価格設定!B798="","",価格設定!B798)</f>
        <v/>
      </c>
      <c r="ET796" s="16" t="str">
        <f>IF(価格設定!C798="","",価格設定!C798)</f>
        <v/>
      </c>
      <c r="EV796" s="16" t="str">
        <f t="shared" si="1283"/>
        <v/>
      </c>
      <c r="EW796" s="16" t="str">
        <f t="shared" si="1372"/>
        <v/>
      </c>
    </row>
    <row r="797" spans="1:153" ht="30" customHeight="1" x14ac:dyDescent="0.2">
      <c r="A797" s="225"/>
      <c r="B797" s="212"/>
      <c r="C797" s="221"/>
      <c r="D797" s="164"/>
      <c r="E797" s="165"/>
      <c r="F797" s="166"/>
      <c r="G797" s="167"/>
      <c r="H797" s="179"/>
      <c r="I797" s="306"/>
      <c r="J797" s="169"/>
      <c r="K797" s="179"/>
      <c r="L797" s="186"/>
      <c r="M797" s="186"/>
      <c r="N797" s="168"/>
      <c r="O797" s="170"/>
      <c r="P797" s="212"/>
      <c r="Q797" s="179" t="str">
        <f>IFERROR(IF(H797="","",IFERROR(INDEX(価格設定!$B$5:$B$1048576,MATCH(H797,価格設定!$B$5:$B$1048576,0),0),INDEX(価格設定!$B$5:$B$1048576,MATCH("*"&amp;H797&amp;"*",価格設定!$B$5:$B$1048576,0),0))),H797)</f>
        <v/>
      </c>
      <c r="R797" s="250" t="str">
        <f>IFERROR(IF(Q797="",IF(K797="","",K797),IF(K797="",IF(INDEX(価格設定!$C$5:$C$1048576,MATCH(Q797,価格設定!$B$5:$B$1048576,0),0)=0,"",INDEX(価格設定!$C$5:$C$1048576,MATCH(Q797,価格設定!$B$5:$B$1048576,0),0)),IF(K797="なし","",K797))),"")</f>
        <v/>
      </c>
      <c r="S797" s="308" t="str">
        <f t="shared" si="1284"/>
        <v/>
      </c>
      <c r="T797" s="126" t="str">
        <f>IFERROR(IF(J797="",IF(INDEX(価格設定!$E$5:$R$1048576,MATCH($Q797,価格設定!B$5:B$1048576,0),MATCH($AW797,価格設定!E$1:X$1,1))=0,"",INDEX(価格設定!$E$5:$R$1048576,MATCH($Q797,価格設定!B$5:B$1048576,0),MATCH($AW797,価格設定!E$1:X$1,1))),J797),"")</f>
        <v/>
      </c>
      <c r="U797" s="126" t="str">
        <f t="shared" si="1285"/>
        <v/>
      </c>
      <c r="V797" s="132" t="str">
        <f t="shared" si="1286"/>
        <v/>
      </c>
      <c r="W797" s="127" t="str">
        <f>IFERROR(IF(OR(T797="",T797&lt;0),"",IFERROR(INDEX(価格設定!E$2:X$3,IF(AND(K797=$K$1,$K$1&lt;&gt;""),ROW(価格設定!$D$3)-1,MATCH(INDEX(価格設定!$D$5:$D$1048576,MATCH(Q797,価格設定!$B$5:$B$1048576,0),0),価格設定!$D$2:$D$3,0)),MATCH($AW797,価格設定!E$1:X$1,1)),INDEX(価格設定!E$2:X$2,0,MATCH($AW797,価格設定!E$1:X$1,1)))),"")</f>
        <v/>
      </c>
      <c r="X797" s="126" t="str">
        <f t="shared" si="1277"/>
        <v/>
      </c>
      <c r="Y797" s="128" t="str">
        <f t="shared" si="1287"/>
        <v/>
      </c>
      <c r="Z797" s="126" t="str">
        <f t="shared" si="1288"/>
        <v/>
      </c>
      <c r="AA797" s="129" t="str">
        <f t="shared" si="1289"/>
        <v/>
      </c>
      <c r="AB797" s="126" t="str">
        <f t="shared" si="1290"/>
        <v/>
      </c>
      <c r="AC797" s="280" t="str">
        <f t="shared" si="1291"/>
        <v/>
      </c>
      <c r="AD797" s="15"/>
      <c r="AE797" s="204" t="str">
        <f>IF(AF797="","",COUNT($AF$3:AF797))</f>
        <v/>
      </c>
      <c r="AF797" s="206" t="str">
        <f t="shared" si="1292"/>
        <v/>
      </c>
      <c r="AG797" s="204" t="str">
        <f t="shared" si="1293"/>
        <v/>
      </c>
      <c r="AH797" s="204" t="str">
        <f t="shared" si="1294"/>
        <v/>
      </c>
      <c r="AI797" s="287"/>
      <c r="AJ797" s="15"/>
      <c r="AK797" s="138" t="str">
        <f t="shared" si="1295"/>
        <v/>
      </c>
      <c r="AL797" s="131" t="str">
        <f t="shared" si="1296"/>
        <v/>
      </c>
      <c r="AM797" s="131" t="str">
        <f t="shared" si="1297"/>
        <v/>
      </c>
      <c r="AN797" s="313" t="str">
        <f t="shared" si="1298"/>
        <v/>
      </c>
      <c r="AO797" s="316" t="str">
        <f t="shared" si="1299"/>
        <v/>
      </c>
      <c r="AP797" s="18"/>
      <c r="AQ797" s="3" t="str">
        <f>IF(F797="","",MAX($AQ$3:AQ796)+1)</f>
        <v/>
      </c>
      <c r="AR797" s="3" t="str">
        <f>IF(OR(AQ797="",BB797=""),"",MAX($AR$3:AR796)+1)</f>
        <v/>
      </c>
      <c r="AS797" s="3" t="str">
        <f>IF(CQ797="","",RANK(CQ797,CQ$3:CQ$1048576,1)+COUNTIF($CQ$3:CQ797,CQ797)-1)</f>
        <v/>
      </c>
      <c r="AT797" s="21" t="str">
        <f>IF(C797="",IF(OR(AND($H797&lt;&gt;"",C797=""),AND($F796=$F797,$AZ797&lt;&gt;""),COUNTA($H$3:$H$1048576,#REF!,$F$3:$F$1048576)&gt;COUNTA($H$3:$H797,#REF!,$F$3:$F797),$AZ797&lt;&gt;""),INDEX(AT$3:AT$1048576,MATCH(MAX($AQ$3:$AQ796),$AQ$3:$AQ$1048576,0),0),""),C797)</f>
        <v/>
      </c>
      <c r="AU797" s="21" t="str">
        <f>IF(D797="",IF(OR(AND($H797&lt;&gt;"",D797=""),AND($F796=$F797,$AZ797&lt;&gt;""),COUNTA($H$3:$H$1048576,#REF!,$F$3:$F$1048576)&gt;COUNTA($H$3:$H797,#REF!,$F$3:$F797),$AZ797&lt;&gt;""),INDEX(AU$3:AU$1048576,MATCH(MAX($AQ$3:$AQ796),$AQ$3:$AQ$1048576,0),0),""),D797)</f>
        <v/>
      </c>
      <c r="AV797" s="21" t="str">
        <f>IF(E797="",IF(OR(AND($H797&lt;&gt;"",E797=""),AND($F796=$F797,$AZ797&lt;&gt;""),COUNTA($H$3:$H$1048576,#REF!,$F$3:$F$1048576)&gt;COUNTA($H$3:$H797,#REF!,$F$3:$F797),$AZ797&lt;&gt;""),INDEX(AV$3:AV$1048576,MATCH(MAX($AQ$3:$AQ796),$AQ$3:$AQ$1048576,0),0),""),E797)</f>
        <v/>
      </c>
      <c r="AW797" s="24" t="str">
        <f t="shared" si="1300"/>
        <v/>
      </c>
      <c r="AX797" s="13" t="str">
        <f t="shared" si="1301"/>
        <v/>
      </c>
      <c r="AY797" s="4" t="str">
        <f t="shared" si="1302"/>
        <v/>
      </c>
      <c r="AZ797" s="4" t="str">
        <f>IF(AX797="",IF(OR(AND(H797&lt;&gt;"",F797=""),COUNTA($H$3:$H$1048576)&gt;COUNTA($H$3:$H797)),INDEX(AX$3:AX797,MATCH(MAX($AQ$3:AQ797),AQ$3:AQ797,0),0),""),AX797)</f>
        <v/>
      </c>
      <c r="BA797" s="4" t="str">
        <f>IF(AY797="",IF(AND(H797&lt;&gt;"",F797=""),INDEX(AY$3:AY797,MATCH(MAX($AQ$3:AQ797),AQ$3:AQ797,0),0),""),AY797)</f>
        <v/>
      </c>
      <c r="BB797" s="82" t="str">
        <f>IF(BC797="","",RANK(BC797,BC$3:BC$1048576,1)+COUNTIF($BC$3:BC797,BC797)-1)</f>
        <v/>
      </c>
      <c r="BC797" s="139" t="str">
        <f t="shared" si="1303"/>
        <v/>
      </c>
      <c r="BD797" s="46" t="str">
        <f t="shared" si="1304"/>
        <v/>
      </c>
      <c r="BE797" s="46" t="str">
        <f t="shared" si="1305"/>
        <v/>
      </c>
      <c r="BF797" s="46" t="str">
        <f t="shared" si="1306"/>
        <v/>
      </c>
      <c r="BG797" s="4" t="str">
        <f t="shared" si="1307"/>
        <v/>
      </c>
      <c r="BH797" s="180" t="str">
        <f t="shared" si="1308"/>
        <v/>
      </c>
      <c r="BI797" s="16" t="str">
        <f t="shared" si="1309"/>
        <v/>
      </c>
      <c r="BJ797" s="52" t="str">
        <f>IF(BI797="","",IF(W797="","",IF(AND(K797=$K$1,$K$1&lt;&gt;""),$BT$2,IFERROR(IF(INDEX(価格設定!$D$5:$D$1048576,MATCH(Q797,価格設定!$B$5:$B$1048576,0),0)=価格設定!$D$3,$BT$2,$BS$2),$BS$2))))</f>
        <v/>
      </c>
      <c r="BK797" s="16" t="str">
        <f>IF(BI797="","",IF(COUNTIF($BI$3:BI797,BI797)=1,1,IF(AND(BI796=BI797,BH797=""),BK796,COUNTIF($BH$3:BH797,BH797))))</f>
        <v/>
      </c>
      <c r="BL797" s="52" t="str">
        <f t="shared" si="1310"/>
        <v/>
      </c>
      <c r="BM797" s="52" t="str">
        <f t="shared" si="1311"/>
        <v/>
      </c>
      <c r="BN797" s="119" t="str">
        <f t="shared" si="1312"/>
        <v/>
      </c>
      <c r="BO797" s="119" t="str">
        <f t="shared" si="1313"/>
        <v/>
      </c>
      <c r="BP797" s="17" t="str">
        <f t="shared" si="1314"/>
        <v/>
      </c>
      <c r="BQ797" s="17" t="str">
        <f t="shared" si="1315"/>
        <v/>
      </c>
      <c r="BR797" s="17" t="str">
        <f>IF(OR(BP797="",COUNTIF($BO$3:BO797,BO797)&lt;&gt;1),"",SUMIF(BO$3:BO$1048576,BO797,BP$3:BP$1048576))</f>
        <v/>
      </c>
      <c r="BS797" s="17" t="str">
        <f t="shared" si="1316"/>
        <v/>
      </c>
      <c r="BT797" s="17" t="str">
        <f t="shared" si="1317"/>
        <v/>
      </c>
      <c r="BU797" s="17" t="str">
        <f t="shared" si="1318"/>
        <v/>
      </c>
      <c r="BV797" s="24" t="str">
        <f t="shared" si="1319"/>
        <v/>
      </c>
      <c r="BW797" s="24" t="str">
        <f t="shared" si="1320"/>
        <v/>
      </c>
      <c r="BX797" s="24" t="str">
        <f t="shared" si="1321"/>
        <v/>
      </c>
      <c r="BY797" s="26" t="str">
        <f t="shared" si="1322"/>
        <v/>
      </c>
      <c r="BZ797" s="26" t="str">
        <f t="shared" si="1323"/>
        <v/>
      </c>
      <c r="CA797" s="26" t="str">
        <f t="shared" si="1324"/>
        <v/>
      </c>
      <c r="CB797" s="66" t="str">
        <f t="shared" si="1325"/>
        <v/>
      </c>
      <c r="CC797" s="65" t="str">
        <f t="shared" si="1326"/>
        <v/>
      </c>
      <c r="CD797" s="26" t="str">
        <f t="shared" si="1327"/>
        <v/>
      </c>
      <c r="CE797" s="26" t="str">
        <f t="shared" si="1328"/>
        <v/>
      </c>
      <c r="CF797" s="193" t="str">
        <f t="shared" si="1329"/>
        <v/>
      </c>
      <c r="CG797" s="193" t="str">
        <f t="shared" si="1330"/>
        <v/>
      </c>
      <c r="CH797" s="26" t="str">
        <f t="shared" si="1331"/>
        <v/>
      </c>
      <c r="CI797" s="26" t="str">
        <f t="shared" si="1332"/>
        <v/>
      </c>
      <c r="CJ797" s="65" t="str">
        <f t="shared" si="1333"/>
        <v/>
      </c>
      <c r="CK797" s="65" t="str">
        <f t="shared" si="1334"/>
        <v/>
      </c>
      <c r="CL797" s="64" t="str">
        <f t="shared" si="1335"/>
        <v/>
      </c>
      <c r="CM797" s="64" t="str">
        <f t="shared" si="1336"/>
        <v/>
      </c>
      <c r="CN797" s="65" t="str">
        <f t="shared" si="1337"/>
        <v/>
      </c>
      <c r="CP797" s="63" t="str">
        <f>IF(BH797="","",MAX($CP$3:CP796)+1)</f>
        <v/>
      </c>
      <c r="CQ797" s="24" t="str">
        <f t="shared" si="1338"/>
        <v/>
      </c>
      <c r="CR797" s="24" t="str">
        <f t="shared" si="1339"/>
        <v/>
      </c>
      <c r="CS797" s="24" t="str">
        <f t="shared" si="1340"/>
        <v/>
      </c>
      <c r="CT797" s="58" t="str">
        <f>IF(BO797="","",COUNTIF($BO$3:BO797,BO797)&amp;"@"&amp;BO797)</f>
        <v/>
      </c>
      <c r="CU797" s="16" t="str">
        <f t="shared" si="1278"/>
        <v/>
      </c>
      <c r="CV797" s="63" t="str">
        <f t="shared" si="1341"/>
        <v/>
      </c>
      <c r="CW797" s="16" t="str">
        <f t="shared" si="1342"/>
        <v/>
      </c>
      <c r="CX797" s="16" t="str">
        <f t="shared" si="1343"/>
        <v/>
      </c>
      <c r="CY797" s="16" t="str">
        <f t="shared" si="1344"/>
        <v/>
      </c>
      <c r="CZ797" s="85" t="str">
        <f t="shared" si="1345"/>
        <v/>
      </c>
      <c r="DA797" s="16" t="str">
        <f t="shared" si="1346"/>
        <v/>
      </c>
      <c r="DB797" s="16" t="str">
        <f t="shared" si="1347"/>
        <v/>
      </c>
      <c r="DC797" s="28" t="str">
        <f>IF(CP797="","",$DC$1&amp;(INDEX(価格設定!D$1:XFD$3,ROW(価格設定!$D$3),MATCH($AW797,価格設定!D$1:XFD$1,1))*100)&amp;"%")</f>
        <v/>
      </c>
      <c r="DD797" s="28" t="str">
        <f>IF(CP797="","",$DD$1&amp;(INDEX(価格設定!D$1:XFD$3,ROW(価格設定!$D$2),MATCH($AW797,価格設定!D$1:XFD$1,1))*100)&amp;"%")</f>
        <v/>
      </c>
      <c r="DE797" s="29" t="str">
        <f t="shared" si="1348"/>
        <v/>
      </c>
      <c r="DG797" s="58" t="str">
        <f t="shared" si="1349"/>
        <v/>
      </c>
      <c r="DH797" s="58" t="str">
        <f t="shared" si="1350"/>
        <v/>
      </c>
      <c r="DI797" s="58" t="str">
        <f t="shared" si="1351"/>
        <v/>
      </c>
      <c r="DJ797" s="85" t="str">
        <f t="shared" si="1352"/>
        <v/>
      </c>
      <c r="DL797" s="58" t="str">
        <f>IF(COUNTIF(DG$3:DG$1048576,DG797)=COUNTIF($DG$3:$DG797,DG797),DG797,"")</f>
        <v/>
      </c>
      <c r="DM797" s="85" t="str">
        <f t="shared" si="1353"/>
        <v/>
      </c>
      <c r="DN797" s="85" t="str">
        <f t="shared" si="1279"/>
        <v/>
      </c>
      <c r="DO797" s="85" t="str">
        <f t="shared" si="1279"/>
        <v/>
      </c>
      <c r="DP797" s="303"/>
      <c r="DQ797" s="17" t="str">
        <f t="shared" si="1280"/>
        <v/>
      </c>
      <c r="DR797" s="17" t="str">
        <f t="shared" si="1281"/>
        <v/>
      </c>
      <c r="DS797" s="17" t="str">
        <f t="shared" si="1282"/>
        <v/>
      </c>
      <c r="DU797" s="16" t="str">
        <f t="shared" si="1354"/>
        <v/>
      </c>
      <c r="DV797" s="16" t="str">
        <f>IF(DU797="","",COUNT($DU$3:DU797))</f>
        <v/>
      </c>
      <c r="DW797" s="16" t="str">
        <f t="shared" si="1355"/>
        <v/>
      </c>
      <c r="DX797" s="16" t="str">
        <f t="shared" si="1356"/>
        <v/>
      </c>
      <c r="DY797" s="16" t="str">
        <f>IF(DZ797="","",COUNTIF(DZ$3:DZ797,DZ797))</f>
        <v/>
      </c>
      <c r="DZ797" s="16" t="str">
        <f t="shared" si="1357"/>
        <v/>
      </c>
      <c r="EA797" s="16" t="str">
        <f t="shared" si="1358"/>
        <v/>
      </c>
      <c r="EB797" s="16" t="str">
        <f t="shared" si="1359"/>
        <v/>
      </c>
      <c r="EC797" s="16" t="str">
        <f t="shared" si="1360"/>
        <v/>
      </c>
      <c r="ED797" s="16" t="str">
        <f t="shared" si="1361"/>
        <v/>
      </c>
      <c r="EE797" s="16" t="str">
        <f t="shared" si="1362"/>
        <v/>
      </c>
      <c r="EF797" s="16" t="str">
        <f t="shared" si="1363"/>
        <v/>
      </c>
      <c r="EG797" s="16" t="str">
        <f t="shared" si="1364"/>
        <v/>
      </c>
      <c r="EH797" s="16" t="str">
        <f t="shared" si="1365"/>
        <v/>
      </c>
      <c r="EI797" s="16" t="str">
        <f t="shared" si="1366"/>
        <v/>
      </c>
      <c r="EJ797" s="16" t="str">
        <f t="shared" si="1367"/>
        <v/>
      </c>
      <c r="EK797" s="16" t="str">
        <f t="shared" si="1368"/>
        <v/>
      </c>
      <c r="EL797" s="58" t="str">
        <f t="shared" si="1369"/>
        <v/>
      </c>
      <c r="EM797" s="58" t="str">
        <f>IF(OR($DZ797="",CR797=""),IF($EL797="","",$EL797),IF(OR(CR797="なし",CR797=0),領収書!$H$1,CR797))</f>
        <v/>
      </c>
      <c r="EN797" s="58" t="str">
        <f>IF(OR($DZ797="",CS797=""),IF($EL797="","",$EL797),IF(OR(CS797="なし",CS797=0),入力!$EN$1,CS797))</f>
        <v/>
      </c>
      <c r="EO797" s="63" t="str">
        <f t="shared" si="1370"/>
        <v/>
      </c>
      <c r="EP797" s="63" t="str">
        <f t="shared" si="1371"/>
        <v/>
      </c>
      <c r="ER797" s="16" t="str">
        <f>IF(AND(COUNTIF($ET$3:ET797,ET797)=1,ET797&lt;&gt;""),MAX($ER$3:ER796)+1,"")</f>
        <v/>
      </c>
      <c r="ES797" s="16" t="str">
        <f>IF(価格設定!B799="","",価格設定!B799)</f>
        <v/>
      </c>
      <c r="ET797" s="16" t="str">
        <f>IF(価格設定!C799="","",価格設定!C799)</f>
        <v/>
      </c>
      <c r="EV797" s="16" t="str">
        <f t="shared" si="1283"/>
        <v/>
      </c>
      <c r="EW797" s="16" t="str">
        <f t="shared" si="1372"/>
        <v/>
      </c>
    </row>
    <row r="798" spans="1:153" ht="30" customHeight="1" x14ac:dyDescent="0.2">
      <c r="A798" s="225"/>
      <c r="B798" s="212"/>
      <c r="C798" s="221"/>
      <c r="D798" s="164"/>
      <c r="E798" s="165"/>
      <c r="F798" s="166"/>
      <c r="G798" s="167"/>
      <c r="H798" s="179"/>
      <c r="I798" s="306"/>
      <c r="J798" s="169"/>
      <c r="K798" s="179"/>
      <c r="L798" s="186"/>
      <c r="M798" s="186"/>
      <c r="N798" s="168"/>
      <c r="O798" s="170"/>
      <c r="P798" s="212"/>
      <c r="Q798" s="179" t="str">
        <f>IFERROR(IF(H798="","",IFERROR(INDEX(価格設定!$B$5:$B$1048576,MATCH(H798,価格設定!$B$5:$B$1048576,0),0),INDEX(価格設定!$B$5:$B$1048576,MATCH("*"&amp;H798&amp;"*",価格設定!$B$5:$B$1048576,0),0))),H798)</f>
        <v/>
      </c>
      <c r="R798" s="250" t="str">
        <f>IFERROR(IF(Q798="",IF(K798="","",K798),IF(K798="",IF(INDEX(価格設定!$C$5:$C$1048576,MATCH(Q798,価格設定!$B$5:$B$1048576,0),0)=0,"",INDEX(価格設定!$C$5:$C$1048576,MATCH(Q798,価格設定!$B$5:$B$1048576,0),0)),IF(K798="なし","",K798))),"")</f>
        <v/>
      </c>
      <c r="S798" s="308" t="str">
        <f t="shared" si="1284"/>
        <v/>
      </c>
      <c r="T798" s="126" t="str">
        <f>IFERROR(IF(J798="",IF(INDEX(価格設定!$E$5:$R$1048576,MATCH($Q798,価格設定!B$5:B$1048576,0),MATCH($AW798,価格設定!E$1:X$1,1))=0,"",INDEX(価格設定!$E$5:$R$1048576,MATCH($Q798,価格設定!B$5:B$1048576,0),MATCH($AW798,価格設定!E$1:X$1,1))),J798),"")</f>
        <v/>
      </c>
      <c r="U798" s="126" t="str">
        <f t="shared" si="1285"/>
        <v/>
      </c>
      <c r="V798" s="132" t="str">
        <f t="shared" si="1286"/>
        <v/>
      </c>
      <c r="W798" s="127" t="str">
        <f>IFERROR(IF(OR(T798="",T798&lt;0),"",IFERROR(INDEX(価格設定!E$2:X$3,IF(AND(K798=$K$1,$K$1&lt;&gt;""),ROW(価格設定!$D$3)-1,MATCH(INDEX(価格設定!$D$5:$D$1048576,MATCH(Q798,価格設定!$B$5:$B$1048576,0),0),価格設定!$D$2:$D$3,0)),MATCH($AW798,価格設定!E$1:X$1,1)),INDEX(価格設定!E$2:X$2,0,MATCH($AW798,価格設定!E$1:X$1,1)))),"")</f>
        <v/>
      </c>
      <c r="X798" s="126" t="str">
        <f t="shared" si="1277"/>
        <v/>
      </c>
      <c r="Y798" s="128" t="str">
        <f t="shared" si="1287"/>
        <v/>
      </c>
      <c r="Z798" s="126" t="str">
        <f t="shared" si="1288"/>
        <v/>
      </c>
      <c r="AA798" s="129" t="str">
        <f t="shared" si="1289"/>
        <v/>
      </c>
      <c r="AB798" s="126" t="str">
        <f t="shared" si="1290"/>
        <v/>
      </c>
      <c r="AC798" s="280" t="str">
        <f t="shared" si="1291"/>
        <v/>
      </c>
      <c r="AD798" s="15"/>
      <c r="AE798" s="204" t="str">
        <f>IF(AF798="","",COUNT($AF$3:AF798))</f>
        <v/>
      </c>
      <c r="AF798" s="206" t="str">
        <f t="shared" si="1292"/>
        <v/>
      </c>
      <c r="AG798" s="204" t="str">
        <f t="shared" si="1293"/>
        <v/>
      </c>
      <c r="AH798" s="204" t="str">
        <f t="shared" si="1294"/>
        <v/>
      </c>
      <c r="AI798" s="287"/>
      <c r="AJ798" s="15"/>
      <c r="AK798" s="138" t="str">
        <f t="shared" si="1295"/>
        <v/>
      </c>
      <c r="AL798" s="131" t="str">
        <f t="shared" si="1296"/>
        <v/>
      </c>
      <c r="AM798" s="131" t="str">
        <f t="shared" si="1297"/>
        <v/>
      </c>
      <c r="AN798" s="313" t="str">
        <f t="shared" si="1298"/>
        <v/>
      </c>
      <c r="AO798" s="316" t="str">
        <f t="shared" si="1299"/>
        <v/>
      </c>
      <c r="AP798" s="18"/>
      <c r="AQ798" s="3" t="str">
        <f>IF(F798="","",MAX($AQ$3:AQ797)+1)</f>
        <v/>
      </c>
      <c r="AR798" s="3" t="str">
        <f>IF(OR(AQ798="",BB798=""),"",MAX($AR$3:AR797)+1)</f>
        <v/>
      </c>
      <c r="AS798" s="3" t="str">
        <f>IF(CQ798="","",RANK(CQ798,CQ$3:CQ$1048576,1)+COUNTIF($CQ$3:CQ798,CQ798)-1)</f>
        <v/>
      </c>
      <c r="AT798" s="21" t="str">
        <f>IF(C798="",IF(OR(AND($H798&lt;&gt;"",C798=""),AND($F797=$F798,$AZ798&lt;&gt;""),COUNTA($H$3:$H$1048576,#REF!,$F$3:$F$1048576)&gt;COUNTA($H$3:$H798,#REF!,$F$3:$F798),$AZ798&lt;&gt;""),INDEX(AT$3:AT$1048576,MATCH(MAX($AQ$3:$AQ797),$AQ$3:$AQ$1048576,0),0),""),C798)</f>
        <v/>
      </c>
      <c r="AU798" s="21" t="str">
        <f>IF(D798="",IF(OR(AND($H798&lt;&gt;"",D798=""),AND($F797=$F798,$AZ798&lt;&gt;""),COUNTA($H$3:$H$1048576,#REF!,$F$3:$F$1048576)&gt;COUNTA($H$3:$H798,#REF!,$F$3:$F798),$AZ798&lt;&gt;""),INDEX(AU$3:AU$1048576,MATCH(MAX($AQ$3:$AQ797),$AQ$3:$AQ$1048576,0),0),""),D798)</f>
        <v/>
      </c>
      <c r="AV798" s="21" t="str">
        <f>IF(E798="",IF(OR(AND($H798&lt;&gt;"",E798=""),AND($F797=$F798,$AZ798&lt;&gt;""),COUNTA($H$3:$H$1048576,#REF!,$F$3:$F$1048576)&gt;COUNTA($H$3:$H798,#REF!,$F$3:$F798),$AZ798&lt;&gt;""),INDEX(AV$3:AV$1048576,MATCH(MAX($AQ$3:$AQ797),$AQ$3:$AQ$1048576,0),0),""),E798)</f>
        <v/>
      </c>
      <c r="AW798" s="24" t="str">
        <f t="shared" si="1300"/>
        <v/>
      </c>
      <c r="AX798" s="13" t="str">
        <f t="shared" si="1301"/>
        <v/>
      </c>
      <c r="AY798" s="4" t="str">
        <f t="shared" si="1302"/>
        <v/>
      </c>
      <c r="AZ798" s="4" t="str">
        <f>IF(AX798="",IF(OR(AND(H798&lt;&gt;"",F798=""),COUNTA($H$3:$H$1048576)&gt;COUNTA($H$3:$H798)),INDEX(AX$3:AX798,MATCH(MAX($AQ$3:AQ798),AQ$3:AQ798,0),0),""),AX798)</f>
        <v/>
      </c>
      <c r="BA798" s="4" t="str">
        <f>IF(AY798="",IF(AND(H798&lt;&gt;"",F798=""),INDEX(AY$3:AY798,MATCH(MAX($AQ$3:AQ798),AQ$3:AQ798,0),0),""),AY798)</f>
        <v/>
      </c>
      <c r="BB798" s="82" t="str">
        <f>IF(BC798="","",RANK(BC798,BC$3:BC$1048576,1)+COUNTIF($BC$3:BC798,BC798)-1)</f>
        <v/>
      </c>
      <c r="BC798" s="139" t="str">
        <f t="shared" si="1303"/>
        <v/>
      </c>
      <c r="BD798" s="46" t="str">
        <f t="shared" si="1304"/>
        <v/>
      </c>
      <c r="BE798" s="46" t="str">
        <f t="shared" si="1305"/>
        <v/>
      </c>
      <c r="BF798" s="46" t="str">
        <f t="shared" si="1306"/>
        <v/>
      </c>
      <c r="BG798" s="4" t="str">
        <f t="shared" si="1307"/>
        <v/>
      </c>
      <c r="BH798" s="180" t="str">
        <f t="shared" si="1308"/>
        <v/>
      </c>
      <c r="BI798" s="16" t="str">
        <f t="shared" si="1309"/>
        <v/>
      </c>
      <c r="BJ798" s="52" t="str">
        <f>IF(BI798="","",IF(W798="","",IF(AND(K798=$K$1,$K$1&lt;&gt;""),$BT$2,IFERROR(IF(INDEX(価格設定!$D$5:$D$1048576,MATCH(Q798,価格設定!$B$5:$B$1048576,0),0)=価格設定!$D$3,$BT$2,$BS$2),$BS$2))))</f>
        <v/>
      </c>
      <c r="BK798" s="16" t="str">
        <f>IF(BI798="","",IF(COUNTIF($BI$3:BI798,BI798)=1,1,IF(AND(BI797=BI798,BH798=""),BK797,COUNTIF($BH$3:BH798,BH798))))</f>
        <v/>
      </c>
      <c r="BL798" s="52" t="str">
        <f t="shared" si="1310"/>
        <v/>
      </c>
      <c r="BM798" s="52" t="str">
        <f t="shared" si="1311"/>
        <v/>
      </c>
      <c r="BN798" s="119" t="str">
        <f t="shared" si="1312"/>
        <v/>
      </c>
      <c r="BO798" s="119" t="str">
        <f t="shared" si="1313"/>
        <v/>
      </c>
      <c r="BP798" s="17" t="str">
        <f t="shared" si="1314"/>
        <v/>
      </c>
      <c r="BQ798" s="17" t="str">
        <f t="shared" si="1315"/>
        <v/>
      </c>
      <c r="BR798" s="17" t="str">
        <f>IF(OR(BP798="",COUNTIF($BO$3:BO798,BO798)&lt;&gt;1),"",SUMIF(BO$3:BO$1048576,BO798,BP$3:BP$1048576))</f>
        <v/>
      </c>
      <c r="BS798" s="17" t="str">
        <f t="shared" si="1316"/>
        <v/>
      </c>
      <c r="BT798" s="17" t="str">
        <f t="shared" si="1317"/>
        <v/>
      </c>
      <c r="BU798" s="17" t="str">
        <f t="shared" si="1318"/>
        <v/>
      </c>
      <c r="BV798" s="24" t="str">
        <f t="shared" si="1319"/>
        <v/>
      </c>
      <c r="BW798" s="24" t="str">
        <f t="shared" si="1320"/>
        <v/>
      </c>
      <c r="BX798" s="24" t="str">
        <f t="shared" si="1321"/>
        <v/>
      </c>
      <c r="BY798" s="26" t="str">
        <f t="shared" si="1322"/>
        <v/>
      </c>
      <c r="BZ798" s="26" t="str">
        <f t="shared" si="1323"/>
        <v/>
      </c>
      <c r="CA798" s="26" t="str">
        <f t="shared" si="1324"/>
        <v/>
      </c>
      <c r="CB798" s="66" t="str">
        <f t="shared" si="1325"/>
        <v/>
      </c>
      <c r="CC798" s="65" t="str">
        <f t="shared" si="1326"/>
        <v/>
      </c>
      <c r="CD798" s="26" t="str">
        <f t="shared" si="1327"/>
        <v/>
      </c>
      <c r="CE798" s="26" t="str">
        <f t="shared" si="1328"/>
        <v/>
      </c>
      <c r="CF798" s="193" t="str">
        <f t="shared" si="1329"/>
        <v/>
      </c>
      <c r="CG798" s="193" t="str">
        <f t="shared" si="1330"/>
        <v/>
      </c>
      <c r="CH798" s="26" t="str">
        <f t="shared" si="1331"/>
        <v/>
      </c>
      <c r="CI798" s="26" t="str">
        <f t="shared" si="1332"/>
        <v/>
      </c>
      <c r="CJ798" s="65" t="str">
        <f t="shared" si="1333"/>
        <v/>
      </c>
      <c r="CK798" s="65" t="str">
        <f t="shared" si="1334"/>
        <v/>
      </c>
      <c r="CL798" s="64" t="str">
        <f t="shared" si="1335"/>
        <v/>
      </c>
      <c r="CM798" s="64" t="str">
        <f t="shared" si="1336"/>
        <v/>
      </c>
      <c r="CN798" s="65" t="str">
        <f t="shared" si="1337"/>
        <v/>
      </c>
      <c r="CP798" s="63" t="str">
        <f>IF(BH798="","",MAX($CP$3:CP797)+1)</f>
        <v/>
      </c>
      <c r="CQ798" s="24" t="str">
        <f t="shared" si="1338"/>
        <v/>
      </c>
      <c r="CR798" s="24" t="str">
        <f t="shared" si="1339"/>
        <v/>
      </c>
      <c r="CS798" s="24" t="str">
        <f t="shared" si="1340"/>
        <v/>
      </c>
      <c r="CT798" s="58" t="str">
        <f>IF(BO798="","",COUNTIF($BO$3:BO798,BO798)&amp;"@"&amp;BO798)</f>
        <v/>
      </c>
      <c r="CU798" s="16" t="str">
        <f t="shared" si="1278"/>
        <v/>
      </c>
      <c r="CV798" s="63" t="str">
        <f t="shared" si="1341"/>
        <v/>
      </c>
      <c r="CW798" s="16" t="str">
        <f t="shared" si="1342"/>
        <v/>
      </c>
      <c r="CX798" s="16" t="str">
        <f t="shared" si="1343"/>
        <v/>
      </c>
      <c r="CY798" s="16" t="str">
        <f t="shared" si="1344"/>
        <v/>
      </c>
      <c r="CZ798" s="85" t="str">
        <f t="shared" si="1345"/>
        <v/>
      </c>
      <c r="DA798" s="16" t="str">
        <f t="shared" si="1346"/>
        <v/>
      </c>
      <c r="DB798" s="16" t="str">
        <f t="shared" si="1347"/>
        <v/>
      </c>
      <c r="DC798" s="28" t="str">
        <f>IF(CP798="","",$DC$1&amp;(INDEX(価格設定!D$1:XFD$3,ROW(価格設定!$D$3),MATCH($AW798,価格設定!D$1:XFD$1,1))*100)&amp;"%")</f>
        <v/>
      </c>
      <c r="DD798" s="28" t="str">
        <f>IF(CP798="","",$DD$1&amp;(INDEX(価格設定!D$1:XFD$3,ROW(価格設定!$D$2),MATCH($AW798,価格設定!D$1:XFD$1,1))*100)&amp;"%")</f>
        <v/>
      </c>
      <c r="DE798" s="29" t="str">
        <f t="shared" si="1348"/>
        <v/>
      </c>
      <c r="DG798" s="58" t="str">
        <f t="shared" si="1349"/>
        <v/>
      </c>
      <c r="DH798" s="58" t="str">
        <f t="shared" si="1350"/>
        <v/>
      </c>
      <c r="DI798" s="58" t="str">
        <f t="shared" si="1351"/>
        <v/>
      </c>
      <c r="DJ798" s="85" t="str">
        <f t="shared" si="1352"/>
        <v/>
      </c>
      <c r="DL798" s="58" t="str">
        <f>IF(COUNTIF(DG$3:DG$1048576,DG798)=COUNTIF($DG$3:$DG798,DG798),DG798,"")</f>
        <v/>
      </c>
      <c r="DM798" s="85" t="str">
        <f t="shared" si="1353"/>
        <v/>
      </c>
      <c r="DN798" s="85" t="str">
        <f t="shared" si="1279"/>
        <v/>
      </c>
      <c r="DO798" s="85" t="str">
        <f t="shared" si="1279"/>
        <v/>
      </c>
      <c r="DP798" s="303"/>
      <c r="DQ798" s="17" t="str">
        <f t="shared" si="1280"/>
        <v/>
      </c>
      <c r="DR798" s="17" t="str">
        <f t="shared" si="1281"/>
        <v/>
      </c>
      <c r="DS798" s="17" t="str">
        <f t="shared" si="1282"/>
        <v/>
      </c>
      <c r="DU798" s="16" t="str">
        <f t="shared" si="1354"/>
        <v/>
      </c>
      <c r="DV798" s="16" t="str">
        <f>IF(DU798="","",COUNT($DU$3:DU798))</f>
        <v/>
      </c>
      <c r="DW798" s="16" t="str">
        <f t="shared" si="1355"/>
        <v/>
      </c>
      <c r="DX798" s="16" t="str">
        <f t="shared" si="1356"/>
        <v/>
      </c>
      <c r="DY798" s="16" t="str">
        <f>IF(DZ798="","",COUNTIF(DZ$3:DZ798,DZ798))</f>
        <v/>
      </c>
      <c r="DZ798" s="16" t="str">
        <f t="shared" si="1357"/>
        <v/>
      </c>
      <c r="EA798" s="16" t="str">
        <f t="shared" si="1358"/>
        <v/>
      </c>
      <c r="EB798" s="16" t="str">
        <f t="shared" si="1359"/>
        <v/>
      </c>
      <c r="EC798" s="16" t="str">
        <f t="shared" si="1360"/>
        <v/>
      </c>
      <c r="ED798" s="16" t="str">
        <f t="shared" si="1361"/>
        <v/>
      </c>
      <c r="EE798" s="16" t="str">
        <f t="shared" si="1362"/>
        <v/>
      </c>
      <c r="EF798" s="16" t="str">
        <f t="shared" si="1363"/>
        <v/>
      </c>
      <c r="EG798" s="16" t="str">
        <f t="shared" si="1364"/>
        <v/>
      </c>
      <c r="EH798" s="16" t="str">
        <f t="shared" si="1365"/>
        <v/>
      </c>
      <c r="EI798" s="16" t="str">
        <f t="shared" si="1366"/>
        <v/>
      </c>
      <c r="EJ798" s="16" t="str">
        <f t="shared" si="1367"/>
        <v/>
      </c>
      <c r="EK798" s="16" t="str">
        <f t="shared" si="1368"/>
        <v/>
      </c>
      <c r="EL798" s="58" t="str">
        <f t="shared" si="1369"/>
        <v/>
      </c>
      <c r="EM798" s="58" t="str">
        <f>IF(OR($DZ798="",CR798=""),IF($EL798="","",$EL798),IF(OR(CR798="なし",CR798=0),領収書!$H$1,CR798))</f>
        <v/>
      </c>
      <c r="EN798" s="58" t="str">
        <f>IF(OR($DZ798="",CS798=""),IF($EL798="","",$EL798),IF(OR(CS798="なし",CS798=0),入力!$EN$1,CS798))</f>
        <v/>
      </c>
      <c r="EO798" s="63" t="str">
        <f t="shared" si="1370"/>
        <v/>
      </c>
      <c r="EP798" s="63" t="str">
        <f t="shared" si="1371"/>
        <v/>
      </c>
      <c r="ER798" s="16" t="str">
        <f>IF(AND(COUNTIF($ET$3:ET798,ET798)=1,ET798&lt;&gt;""),MAX($ER$3:ER797)+1,"")</f>
        <v/>
      </c>
      <c r="ES798" s="16" t="str">
        <f>IF(価格設定!B800="","",価格設定!B800)</f>
        <v/>
      </c>
      <c r="ET798" s="16" t="str">
        <f>IF(価格設定!C800="","",価格設定!C800)</f>
        <v/>
      </c>
      <c r="EV798" s="16" t="str">
        <f t="shared" si="1283"/>
        <v/>
      </c>
      <c r="EW798" s="16" t="str">
        <f t="shared" si="1372"/>
        <v/>
      </c>
    </row>
    <row r="799" spans="1:153" ht="30" customHeight="1" x14ac:dyDescent="0.2">
      <c r="A799" s="225"/>
      <c r="B799" s="212"/>
      <c r="C799" s="221"/>
      <c r="D799" s="164"/>
      <c r="E799" s="165"/>
      <c r="F799" s="166"/>
      <c r="G799" s="167"/>
      <c r="H799" s="179"/>
      <c r="I799" s="306"/>
      <c r="J799" s="169"/>
      <c r="K799" s="179"/>
      <c r="L799" s="186"/>
      <c r="M799" s="186"/>
      <c r="N799" s="168"/>
      <c r="O799" s="170"/>
      <c r="P799" s="212"/>
      <c r="Q799" s="179" t="str">
        <f>IFERROR(IF(H799="","",IFERROR(INDEX(価格設定!$B$5:$B$1048576,MATCH(H799,価格設定!$B$5:$B$1048576,0),0),INDEX(価格設定!$B$5:$B$1048576,MATCH("*"&amp;H799&amp;"*",価格設定!$B$5:$B$1048576,0),0))),H799)</f>
        <v/>
      </c>
      <c r="R799" s="250" t="str">
        <f>IFERROR(IF(Q799="",IF(K799="","",K799),IF(K799="",IF(INDEX(価格設定!$C$5:$C$1048576,MATCH(Q799,価格設定!$B$5:$B$1048576,0),0)=0,"",INDEX(価格設定!$C$5:$C$1048576,MATCH(Q799,価格設定!$B$5:$B$1048576,0),0)),IF(K799="なし","",K799))),"")</f>
        <v/>
      </c>
      <c r="S799" s="308" t="str">
        <f t="shared" si="1284"/>
        <v/>
      </c>
      <c r="T799" s="126" t="str">
        <f>IFERROR(IF(J799="",IF(INDEX(価格設定!$E$5:$R$1048576,MATCH($Q799,価格設定!B$5:B$1048576,0),MATCH($AW799,価格設定!E$1:X$1,1))=0,"",INDEX(価格設定!$E$5:$R$1048576,MATCH($Q799,価格設定!B$5:B$1048576,0),MATCH($AW799,価格設定!E$1:X$1,1))),J799),"")</f>
        <v/>
      </c>
      <c r="U799" s="126" t="str">
        <f t="shared" si="1285"/>
        <v/>
      </c>
      <c r="V799" s="132" t="str">
        <f t="shared" si="1286"/>
        <v/>
      </c>
      <c r="W799" s="127" t="str">
        <f>IFERROR(IF(OR(T799="",T799&lt;0),"",IFERROR(INDEX(価格設定!E$2:X$3,IF(AND(K799=$K$1,$K$1&lt;&gt;""),ROW(価格設定!$D$3)-1,MATCH(INDEX(価格設定!$D$5:$D$1048576,MATCH(Q799,価格設定!$B$5:$B$1048576,0),0),価格設定!$D$2:$D$3,0)),MATCH($AW799,価格設定!E$1:X$1,1)),INDEX(価格設定!E$2:X$2,0,MATCH($AW799,価格設定!E$1:X$1,1)))),"")</f>
        <v/>
      </c>
      <c r="X799" s="126" t="str">
        <f t="shared" si="1277"/>
        <v/>
      </c>
      <c r="Y799" s="128" t="str">
        <f t="shared" si="1287"/>
        <v/>
      </c>
      <c r="Z799" s="126" t="str">
        <f t="shared" si="1288"/>
        <v/>
      </c>
      <c r="AA799" s="129" t="str">
        <f t="shared" si="1289"/>
        <v/>
      </c>
      <c r="AB799" s="126" t="str">
        <f t="shared" si="1290"/>
        <v/>
      </c>
      <c r="AC799" s="280" t="str">
        <f t="shared" si="1291"/>
        <v/>
      </c>
      <c r="AD799" s="15"/>
      <c r="AE799" s="204" t="str">
        <f>IF(AF799="","",COUNT($AF$3:AF799))</f>
        <v/>
      </c>
      <c r="AF799" s="206" t="str">
        <f t="shared" si="1292"/>
        <v/>
      </c>
      <c r="AG799" s="204" t="str">
        <f t="shared" si="1293"/>
        <v/>
      </c>
      <c r="AH799" s="204" t="str">
        <f t="shared" si="1294"/>
        <v/>
      </c>
      <c r="AI799" s="287"/>
      <c r="AJ799" s="15"/>
      <c r="AK799" s="138" t="str">
        <f t="shared" si="1295"/>
        <v/>
      </c>
      <c r="AL799" s="131" t="str">
        <f t="shared" si="1296"/>
        <v/>
      </c>
      <c r="AM799" s="131" t="str">
        <f t="shared" si="1297"/>
        <v/>
      </c>
      <c r="AN799" s="313" t="str">
        <f t="shared" si="1298"/>
        <v/>
      </c>
      <c r="AO799" s="316" t="str">
        <f t="shared" si="1299"/>
        <v/>
      </c>
      <c r="AP799" s="18"/>
      <c r="AQ799" s="3" t="str">
        <f>IF(F799="","",MAX($AQ$3:AQ798)+1)</f>
        <v/>
      </c>
      <c r="AR799" s="3" t="str">
        <f>IF(OR(AQ799="",BB799=""),"",MAX($AR$3:AR798)+1)</f>
        <v/>
      </c>
      <c r="AS799" s="3" t="str">
        <f>IF(CQ799="","",RANK(CQ799,CQ$3:CQ$1048576,1)+COUNTIF($CQ$3:CQ799,CQ799)-1)</f>
        <v/>
      </c>
      <c r="AT799" s="21" t="str">
        <f>IF(C799="",IF(OR(AND($H799&lt;&gt;"",C799=""),AND($F798=$F799,$AZ799&lt;&gt;""),COUNTA($H$3:$H$1048576,#REF!,$F$3:$F$1048576)&gt;COUNTA($H$3:$H799,#REF!,$F$3:$F799),$AZ799&lt;&gt;""),INDEX(AT$3:AT$1048576,MATCH(MAX($AQ$3:$AQ798),$AQ$3:$AQ$1048576,0),0),""),C799)</f>
        <v/>
      </c>
      <c r="AU799" s="21" t="str">
        <f>IF(D799="",IF(OR(AND($H799&lt;&gt;"",D799=""),AND($F798=$F799,$AZ799&lt;&gt;""),COUNTA($H$3:$H$1048576,#REF!,$F$3:$F$1048576)&gt;COUNTA($H$3:$H799,#REF!,$F$3:$F799),$AZ799&lt;&gt;""),INDEX(AU$3:AU$1048576,MATCH(MAX($AQ$3:$AQ798),$AQ$3:$AQ$1048576,0),0),""),D799)</f>
        <v/>
      </c>
      <c r="AV799" s="21" t="str">
        <f>IF(E799="",IF(OR(AND($H799&lt;&gt;"",E799=""),AND($F798=$F799,$AZ799&lt;&gt;""),COUNTA($H$3:$H$1048576,#REF!,$F$3:$F$1048576)&gt;COUNTA($H$3:$H799,#REF!,$F$3:$F799),$AZ799&lt;&gt;""),INDEX(AV$3:AV$1048576,MATCH(MAX($AQ$3:$AQ798),$AQ$3:$AQ$1048576,0),0),""),E799)</f>
        <v/>
      </c>
      <c r="AW799" s="24" t="str">
        <f t="shared" si="1300"/>
        <v/>
      </c>
      <c r="AX799" s="13" t="str">
        <f t="shared" si="1301"/>
        <v/>
      </c>
      <c r="AY799" s="4" t="str">
        <f t="shared" si="1302"/>
        <v/>
      </c>
      <c r="AZ799" s="4" t="str">
        <f>IF(AX799="",IF(OR(AND(H799&lt;&gt;"",F799=""),COUNTA($H$3:$H$1048576)&gt;COUNTA($H$3:$H799)),INDEX(AX$3:AX799,MATCH(MAX($AQ$3:AQ799),AQ$3:AQ799,0),0),""),AX799)</f>
        <v/>
      </c>
      <c r="BA799" s="4" t="str">
        <f>IF(AY799="",IF(AND(H799&lt;&gt;"",F799=""),INDEX(AY$3:AY799,MATCH(MAX($AQ$3:AQ799),AQ$3:AQ799,0),0),""),AY799)</f>
        <v/>
      </c>
      <c r="BB799" s="82" t="str">
        <f>IF(BC799="","",RANK(BC799,BC$3:BC$1048576,1)+COUNTIF($BC$3:BC799,BC799)-1)</f>
        <v/>
      </c>
      <c r="BC799" s="139" t="str">
        <f t="shared" si="1303"/>
        <v/>
      </c>
      <c r="BD799" s="46" t="str">
        <f t="shared" si="1304"/>
        <v/>
      </c>
      <c r="BE799" s="46" t="str">
        <f t="shared" si="1305"/>
        <v/>
      </c>
      <c r="BF799" s="46" t="str">
        <f t="shared" si="1306"/>
        <v/>
      </c>
      <c r="BG799" s="4" t="str">
        <f t="shared" si="1307"/>
        <v/>
      </c>
      <c r="BH799" s="180" t="str">
        <f t="shared" si="1308"/>
        <v/>
      </c>
      <c r="BI799" s="16" t="str">
        <f t="shared" si="1309"/>
        <v/>
      </c>
      <c r="BJ799" s="52" t="str">
        <f>IF(BI799="","",IF(W799="","",IF(AND(K799=$K$1,$K$1&lt;&gt;""),$BT$2,IFERROR(IF(INDEX(価格設定!$D$5:$D$1048576,MATCH(Q799,価格設定!$B$5:$B$1048576,0),0)=価格設定!$D$3,$BT$2,$BS$2),$BS$2))))</f>
        <v/>
      </c>
      <c r="BK799" s="16" t="str">
        <f>IF(BI799="","",IF(COUNTIF($BI$3:BI799,BI799)=1,1,IF(AND(BI798=BI799,BH799=""),BK798,COUNTIF($BH$3:BH799,BH799))))</f>
        <v/>
      </c>
      <c r="BL799" s="52" t="str">
        <f t="shared" si="1310"/>
        <v/>
      </c>
      <c r="BM799" s="52" t="str">
        <f t="shared" si="1311"/>
        <v/>
      </c>
      <c r="BN799" s="119" t="str">
        <f t="shared" si="1312"/>
        <v/>
      </c>
      <c r="BO799" s="119" t="str">
        <f t="shared" si="1313"/>
        <v/>
      </c>
      <c r="BP799" s="17" t="str">
        <f t="shared" si="1314"/>
        <v/>
      </c>
      <c r="BQ799" s="17" t="str">
        <f t="shared" si="1315"/>
        <v/>
      </c>
      <c r="BR799" s="17" t="str">
        <f>IF(OR(BP799="",COUNTIF($BO$3:BO799,BO799)&lt;&gt;1),"",SUMIF(BO$3:BO$1048576,BO799,BP$3:BP$1048576))</f>
        <v/>
      </c>
      <c r="BS799" s="17" t="str">
        <f t="shared" si="1316"/>
        <v/>
      </c>
      <c r="BT799" s="17" t="str">
        <f t="shared" si="1317"/>
        <v/>
      </c>
      <c r="BU799" s="17" t="str">
        <f t="shared" si="1318"/>
        <v/>
      </c>
      <c r="BV799" s="24" t="str">
        <f t="shared" si="1319"/>
        <v/>
      </c>
      <c r="BW799" s="24" t="str">
        <f t="shared" si="1320"/>
        <v/>
      </c>
      <c r="BX799" s="24" t="str">
        <f t="shared" si="1321"/>
        <v/>
      </c>
      <c r="BY799" s="26" t="str">
        <f t="shared" si="1322"/>
        <v/>
      </c>
      <c r="BZ799" s="26" t="str">
        <f t="shared" si="1323"/>
        <v/>
      </c>
      <c r="CA799" s="26" t="str">
        <f t="shared" si="1324"/>
        <v/>
      </c>
      <c r="CB799" s="66" t="str">
        <f t="shared" si="1325"/>
        <v/>
      </c>
      <c r="CC799" s="65" t="str">
        <f t="shared" si="1326"/>
        <v/>
      </c>
      <c r="CD799" s="26" t="str">
        <f t="shared" si="1327"/>
        <v/>
      </c>
      <c r="CE799" s="26" t="str">
        <f t="shared" si="1328"/>
        <v/>
      </c>
      <c r="CF799" s="193" t="str">
        <f t="shared" si="1329"/>
        <v/>
      </c>
      <c r="CG799" s="193" t="str">
        <f t="shared" si="1330"/>
        <v/>
      </c>
      <c r="CH799" s="26" t="str">
        <f t="shared" si="1331"/>
        <v/>
      </c>
      <c r="CI799" s="26" t="str">
        <f t="shared" si="1332"/>
        <v/>
      </c>
      <c r="CJ799" s="65" t="str">
        <f t="shared" si="1333"/>
        <v/>
      </c>
      <c r="CK799" s="65" t="str">
        <f t="shared" si="1334"/>
        <v/>
      </c>
      <c r="CL799" s="64" t="str">
        <f t="shared" si="1335"/>
        <v/>
      </c>
      <c r="CM799" s="64" t="str">
        <f t="shared" si="1336"/>
        <v/>
      </c>
      <c r="CN799" s="65" t="str">
        <f t="shared" si="1337"/>
        <v/>
      </c>
      <c r="CP799" s="63" t="str">
        <f>IF(BH799="","",MAX($CP$3:CP798)+1)</f>
        <v/>
      </c>
      <c r="CQ799" s="24" t="str">
        <f t="shared" si="1338"/>
        <v/>
      </c>
      <c r="CR799" s="24" t="str">
        <f t="shared" si="1339"/>
        <v/>
      </c>
      <c r="CS799" s="24" t="str">
        <f t="shared" si="1340"/>
        <v/>
      </c>
      <c r="CT799" s="58" t="str">
        <f>IF(BO799="","",COUNTIF($BO$3:BO799,BO799)&amp;"@"&amp;BO799)</f>
        <v/>
      </c>
      <c r="CU799" s="16" t="str">
        <f t="shared" si="1278"/>
        <v/>
      </c>
      <c r="CV799" s="63" t="str">
        <f t="shared" si="1341"/>
        <v/>
      </c>
      <c r="CW799" s="16" t="str">
        <f t="shared" si="1342"/>
        <v/>
      </c>
      <c r="CX799" s="16" t="str">
        <f t="shared" si="1343"/>
        <v/>
      </c>
      <c r="CY799" s="16" t="str">
        <f t="shared" si="1344"/>
        <v/>
      </c>
      <c r="CZ799" s="85" t="str">
        <f t="shared" si="1345"/>
        <v/>
      </c>
      <c r="DA799" s="16" t="str">
        <f t="shared" si="1346"/>
        <v/>
      </c>
      <c r="DB799" s="16" t="str">
        <f t="shared" si="1347"/>
        <v/>
      </c>
      <c r="DC799" s="28" t="str">
        <f>IF(CP799="","",$DC$1&amp;(INDEX(価格設定!D$1:XFD$3,ROW(価格設定!$D$3),MATCH($AW799,価格設定!D$1:XFD$1,1))*100)&amp;"%")</f>
        <v/>
      </c>
      <c r="DD799" s="28" t="str">
        <f>IF(CP799="","",$DD$1&amp;(INDEX(価格設定!D$1:XFD$3,ROW(価格設定!$D$2),MATCH($AW799,価格設定!D$1:XFD$1,1))*100)&amp;"%")</f>
        <v/>
      </c>
      <c r="DE799" s="29" t="str">
        <f t="shared" si="1348"/>
        <v/>
      </c>
      <c r="DG799" s="58" t="str">
        <f t="shared" si="1349"/>
        <v/>
      </c>
      <c r="DH799" s="58" t="str">
        <f t="shared" si="1350"/>
        <v/>
      </c>
      <c r="DI799" s="58" t="str">
        <f t="shared" si="1351"/>
        <v/>
      </c>
      <c r="DJ799" s="85" t="str">
        <f t="shared" si="1352"/>
        <v/>
      </c>
      <c r="DL799" s="58" t="str">
        <f>IF(COUNTIF(DG$3:DG$1048576,DG799)=COUNTIF($DG$3:$DG799,DG799),DG799,"")</f>
        <v/>
      </c>
      <c r="DM799" s="85" t="str">
        <f t="shared" si="1353"/>
        <v/>
      </c>
      <c r="DN799" s="85" t="str">
        <f t="shared" si="1279"/>
        <v/>
      </c>
      <c r="DO799" s="85" t="str">
        <f t="shared" si="1279"/>
        <v/>
      </c>
      <c r="DP799" s="303"/>
      <c r="DQ799" s="17" t="str">
        <f t="shared" si="1280"/>
        <v/>
      </c>
      <c r="DR799" s="17" t="str">
        <f t="shared" si="1281"/>
        <v/>
      </c>
      <c r="DS799" s="17" t="str">
        <f t="shared" si="1282"/>
        <v/>
      </c>
      <c r="DU799" s="16" t="str">
        <f t="shared" si="1354"/>
        <v/>
      </c>
      <c r="DV799" s="16" t="str">
        <f>IF(DU799="","",COUNT($DU$3:DU799))</f>
        <v/>
      </c>
      <c r="DW799" s="16" t="str">
        <f t="shared" si="1355"/>
        <v/>
      </c>
      <c r="DX799" s="16" t="str">
        <f t="shared" si="1356"/>
        <v/>
      </c>
      <c r="DY799" s="16" t="str">
        <f>IF(DZ799="","",COUNTIF(DZ$3:DZ799,DZ799))</f>
        <v/>
      </c>
      <c r="DZ799" s="16" t="str">
        <f t="shared" si="1357"/>
        <v/>
      </c>
      <c r="EA799" s="16" t="str">
        <f t="shared" si="1358"/>
        <v/>
      </c>
      <c r="EB799" s="16" t="str">
        <f t="shared" si="1359"/>
        <v/>
      </c>
      <c r="EC799" s="16" t="str">
        <f t="shared" si="1360"/>
        <v/>
      </c>
      <c r="ED799" s="16" t="str">
        <f t="shared" si="1361"/>
        <v/>
      </c>
      <c r="EE799" s="16" t="str">
        <f t="shared" si="1362"/>
        <v/>
      </c>
      <c r="EF799" s="16" t="str">
        <f t="shared" si="1363"/>
        <v/>
      </c>
      <c r="EG799" s="16" t="str">
        <f t="shared" si="1364"/>
        <v/>
      </c>
      <c r="EH799" s="16" t="str">
        <f t="shared" si="1365"/>
        <v/>
      </c>
      <c r="EI799" s="16" t="str">
        <f t="shared" si="1366"/>
        <v/>
      </c>
      <c r="EJ799" s="16" t="str">
        <f t="shared" si="1367"/>
        <v/>
      </c>
      <c r="EK799" s="16" t="str">
        <f t="shared" si="1368"/>
        <v/>
      </c>
      <c r="EL799" s="58" t="str">
        <f t="shared" si="1369"/>
        <v/>
      </c>
      <c r="EM799" s="58" t="str">
        <f>IF(OR($DZ799="",CR799=""),IF($EL799="","",$EL799),IF(OR(CR799="なし",CR799=0),領収書!$H$1,CR799))</f>
        <v/>
      </c>
      <c r="EN799" s="58" t="str">
        <f>IF(OR($DZ799="",CS799=""),IF($EL799="","",$EL799),IF(OR(CS799="なし",CS799=0),入力!$EN$1,CS799))</f>
        <v/>
      </c>
      <c r="EO799" s="63" t="str">
        <f t="shared" si="1370"/>
        <v/>
      </c>
      <c r="EP799" s="63" t="str">
        <f t="shared" si="1371"/>
        <v/>
      </c>
      <c r="ER799" s="16" t="str">
        <f>IF(AND(COUNTIF($ET$3:ET799,ET799)=1,ET799&lt;&gt;""),MAX($ER$3:ER798)+1,"")</f>
        <v/>
      </c>
      <c r="ES799" s="16" t="str">
        <f>IF(価格設定!B801="","",価格設定!B801)</f>
        <v/>
      </c>
      <c r="ET799" s="16" t="str">
        <f>IF(価格設定!C801="","",価格設定!C801)</f>
        <v/>
      </c>
      <c r="EV799" s="16" t="str">
        <f t="shared" si="1283"/>
        <v/>
      </c>
      <c r="EW799" s="16" t="str">
        <f t="shared" si="1372"/>
        <v/>
      </c>
    </row>
    <row r="800" spans="1:153" ht="30" customHeight="1" x14ac:dyDescent="0.2">
      <c r="A800" s="225"/>
      <c r="B800" s="212"/>
      <c r="C800" s="221"/>
      <c r="D800" s="164"/>
      <c r="E800" s="165"/>
      <c r="F800" s="166"/>
      <c r="G800" s="167"/>
      <c r="H800" s="179"/>
      <c r="I800" s="306"/>
      <c r="J800" s="169"/>
      <c r="K800" s="179"/>
      <c r="L800" s="186"/>
      <c r="M800" s="186"/>
      <c r="N800" s="168"/>
      <c r="O800" s="170"/>
      <c r="P800" s="212"/>
      <c r="Q800" s="179" t="str">
        <f>IFERROR(IF(H800="","",IFERROR(INDEX(価格設定!$B$5:$B$1048576,MATCH(H800,価格設定!$B$5:$B$1048576,0),0),INDEX(価格設定!$B$5:$B$1048576,MATCH("*"&amp;H800&amp;"*",価格設定!$B$5:$B$1048576,0),0))),H800)</f>
        <v/>
      </c>
      <c r="R800" s="250" t="str">
        <f>IFERROR(IF(Q800="",IF(K800="","",K800),IF(K800="",IF(INDEX(価格設定!$C$5:$C$1048576,MATCH(Q800,価格設定!$B$5:$B$1048576,0),0)=0,"",INDEX(価格設定!$C$5:$C$1048576,MATCH(Q800,価格設定!$B$5:$B$1048576,0),0)),IF(K800="なし","",K800))),"")</f>
        <v/>
      </c>
      <c r="S800" s="308" t="str">
        <f t="shared" si="1284"/>
        <v/>
      </c>
      <c r="T800" s="126" t="str">
        <f>IFERROR(IF(J800="",IF(INDEX(価格設定!$E$5:$R$1048576,MATCH($Q800,価格設定!B$5:B$1048576,0),MATCH($AW800,価格設定!E$1:X$1,1))=0,"",INDEX(価格設定!$E$5:$R$1048576,MATCH($Q800,価格設定!B$5:B$1048576,0),MATCH($AW800,価格設定!E$1:X$1,1))),J800),"")</f>
        <v/>
      </c>
      <c r="U800" s="126" t="str">
        <f t="shared" si="1285"/>
        <v/>
      </c>
      <c r="V800" s="132" t="str">
        <f t="shared" si="1286"/>
        <v/>
      </c>
      <c r="W800" s="127" t="str">
        <f>IFERROR(IF(OR(T800="",T800&lt;0),"",IFERROR(INDEX(価格設定!E$2:X$3,IF(AND(K800=$K$1,$K$1&lt;&gt;""),ROW(価格設定!$D$3)-1,MATCH(INDEX(価格設定!$D$5:$D$1048576,MATCH(Q800,価格設定!$B$5:$B$1048576,0),0),価格設定!$D$2:$D$3,0)),MATCH($AW800,価格設定!E$1:X$1,1)),INDEX(価格設定!E$2:X$2,0,MATCH($AW800,価格設定!E$1:X$1,1)))),"")</f>
        <v/>
      </c>
      <c r="X800" s="126" t="str">
        <f t="shared" si="1277"/>
        <v/>
      </c>
      <c r="Y800" s="128" t="str">
        <f t="shared" si="1287"/>
        <v/>
      </c>
      <c r="Z800" s="126" t="str">
        <f t="shared" si="1288"/>
        <v/>
      </c>
      <c r="AA800" s="129" t="str">
        <f t="shared" si="1289"/>
        <v/>
      </c>
      <c r="AB800" s="126" t="str">
        <f t="shared" si="1290"/>
        <v/>
      </c>
      <c r="AC800" s="280" t="str">
        <f t="shared" si="1291"/>
        <v/>
      </c>
      <c r="AD800" s="15"/>
      <c r="AE800" s="204" t="str">
        <f>IF(AF800="","",COUNT($AF$3:AF800))</f>
        <v/>
      </c>
      <c r="AF800" s="206" t="str">
        <f t="shared" si="1292"/>
        <v/>
      </c>
      <c r="AG800" s="204" t="str">
        <f t="shared" si="1293"/>
        <v/>
      </c>
      <c r="AH800" s="204" t="str">
        <f t="shared" si="1294"/>
        <v/>
      </c>
      <c r="AI800" s="287"/>
      <c r="AJ800" s="15"/>
      <c r="AK800" s="138" t="str">
        <f t="shared" si="1295"/>
        <v/>
      </c>
      <c r="AL800" s="131" t="str">
        <f t="shared" si="1296"/>
        <v/>
      </c>
      <c r="AM800" s="131" t="str">
        <f t="shared" si="1297"/>
        <v/>
      </c>
      <c r="AN800" s="313" t="str">
        <f t="shared" si="1298"/>
        <v/>
      </c>
      <c r="AO800" s="316" t="str">
        <f t="shared" si="1299"/>
        <v/>
      </c>
      <c r="AP800" s="18"/>
      <c r="AQ800" s="3" t="str">
        <f>IF(F800="","",MAX($AQ$3:AQ799)+1)</f>
        <v/>
      </c>
      <c r="AR800" s="3" t="str">
        <f>IF(OR(AQ800="",BB800=""),"",MAX($AR$3:AR799)+1)</f>
        <v/>
      </c>
      <c r="AS800" s="3" t="str">
        <f>IF(CQ800="","",RANK(CQ800,CQ$3:CQ$1048576,1)+COUNTIF($CQ$3:CQ800,CQ800)-1)</f>
        <v/>
      </c>
      <c r="AT800" s="21" t="str">
        <f>IF(C800="",IF(OR(AND($H800&lt;&gt;"",C800=""),AND($F799=$F800,$AZ800&lt;&gt;""),COUNTA($H$3:$H$1048576,#REF!,$F$3:$F$1048576)&gt;COUNTA($H$3:$H800,#REF!,$F$3:$F800),$AZ800&lt;&gt;""),INDEX(AT$3:AT$1048576,MATCH(MAX($AQ$3:$AQ799),$AQ$3:$AQ$1048576,0),0),""),C800)</f>
        <v/>
      </c>
      <c r="AU800" s="21" t="str">
        <f>IF(D800="",IF(OR(AND($H800&lt;&gt;"",D800=""),AND($F799=$F800,$AZ800&lt;&gt;""),COUNTA($H$3:$H$1048576,#REF!,$F$3:$F$1048576)&gt;COUNTA($H$3:$H800,#REF!,$F$3:$F800),$AZ800&lt;&gt;""),INDEX(AU$3:AU$1048576,MATCH(MAX($AQ$3:$AQ799),$AQ$3:$AQ$1048576,0),0),""),D800)</f>
        <v/>
      </c>
      <c r="AV800" s="21" t="str">
        <f>IF(E800="",IF(OR(AND($H800&lt;&gt;"",E800=""),AND($F799=$F800,$AZ800&lt;&gt;""),COUNTA($H$3:$H$1048576,#REF!,$F$3:$F$1048576)&gt;COUNTA($H$3:$H800,#REF!,$F$3:$F800),$AZ800&lt;&gt;""),INDEX(AV$3:AV$1048576,MATCH(MAX($AQ$3:$AQ799),$AQ$3:$AQ$1048576,0),0),""),E800)</f>
        <v/>
      </c>
      <c r="AW800" s="24" t="str">
        <f t="shared" si="1300"/>
        <v/>
      </c>
      <c r="AX800" s="13" t="str">
        <f t="shared" si="1301"/>
        <v/>
      </c>
      <c r="AY800" s="4" t="str">
        <f t="shared" si="1302"/>
        <v/>
      </c>
      <c r="AZ800" s="4" t="str">
        <f>IF(AX800="",IF(OR(AND(H800&lt;&gt;"",F800=""),COUNTA($H$3:$H$1048576)&gt;COUNTA($H$3:$H800)),INDEX(AX$3:AX800,MATCH(MAX($AQ$3:AQ800),AQ$3:AQ800,0),0),""),AX800)</f>
        <v/>
      </c>
      <c r="BA800" s="4" t="str">
        <f>IF(AY800="",IF(AND(H800&lt;&gt;"",F800=""),INDEX(AY$3:AY800,MATCH(MAX($AQ$3:AQ800),AQ$3:AQ800,0),0),""),AY800)</f>
        <v/>
      </c>
      <c r="BB800" s="82" t="str">
        <f>IF(BC800="","",RANK(BC800,BC$3:BC$1048576,1)+COUNTIF($BC$3:BC800,BC800)-1)</f>
        <v/>
      </c>
      <c r="BC800" s="139" t="str">
        <f t="shared" si="1303"/>
        <v/>
      </c>
      <c r="BD800" s="46" t="str">
        <f t="shared" si="1304"/>
        <v/>
      </c>
      <c r="BE800" s="46" t="str">
        <f t="shared" si="1305"/>
        <v/>
      </c>
      <c r="BF800" s="46" t="str">
        <f t="shared" si="1306"/>
        <v/>
      </c>
      <c r="BG800" s="4" t="str">
        <f t="shared" si="1307"/>
        <v/>
      </c>
      <c r="BH800" s="180" t="str">
        <f t="shared" si="1308"/>
        <v/>
      </c>
      <c r="BI800" s="16" t="str">
        <f t="shared" si="1309"/>
        <v/>
      </c>
      <c r="BJ800" s="52" t="str">
        <f>IF(BI800="","",IF(W800="","",IF(AND(K800=$K$1,$K$1&lt;&gt;""),$BT$2,IFERROR(IF(INDEX(価格設定!$D$5:$D$1048576,MATCH(Q800,価格設定!$B$5:$B$1048576,0),0)=価格設定!$D$3,$BT$2,$BS$2),$BS$2))))</f>
        <v/>
      </c>
      <c r="BK800" s="16" t="str">
        <f>IF(BI800="","",IF(COUNTIF($BI$3:BI800,BI800)=1,1,IF(AND(BI799=BI800,BH800=""),BK799,COUNTIF($BH$3:BH800,BH800))))</f>
        <v/>
      </c>
      <c r="BL800" s="52" t="str">
        <f t="shared" si="1310"/>
        <v/>
      </c>
      <c r="BM800" s="52" t="str">
        <f t="shared" si="1311"/>
        <v/>
      </c>
      <c r="BN800" s="119" t="str">
        <f t="shared" si="1312"/>
        <v/>
      </c>
      <c r="BO800" s="119" t="str">
        <f t="shared" si="1313"/>
        <v/>
      </c>
      <c r="BP800" s="17" t="str">
        <f t="shared" si="1314"/>
        <v/>
      </c>
      <c r="BQ800" s="17" t="str">
        <f t="shared" si="1315"/>
        <v/>
      </c>
      <c r="BR800" s="17" t="str">
        <f>IF(OR(BP800="",COUNTIF($BO$3:BO800,BO800)&lt;&gt;1),"",SUMIF(BO$3:BO$1048576,BO800,BP$3:BP$1048576))</f>
        <v/>
      </c>
      <c r="BS800" s="17" t="str">
        <f t="shared" si="1316"/>
        <v/>
      </c>
      <c r="BT800" s="17" t="str">
        <f t="shared" si="1317"/>
        <v/>
      </c>
      <c r="BU800" s="17" t="str">
        <f t="shared" si="1318"/>
        <v/>
      </c>
      <c r="BV800" s="24" t="str">
        <f t="shared" si="1319"/>
        <v/>
      </c>
      <c r="BW800" s="24" t="str">
        <f t="shared" si="1320"/>
        <v/>
      </c>
      <c r="BX800" s="24" t="str">
        <f t="shared" si="1321"/>
        <v/>
      </c>
      <c r="BY800" s="26" t="str">
        <f t="shared" si="1322"/>
        <v/>
      </c>
      <c r="BZ800" s="26" t="str">
        <f t="shared" si="1323"/>
        <v/>
      </c>
      <c r="CA800" s="26" t="str">
        <f t="shared" si="1324"/>
        <v/>
      </c>
      <c r="CB800" s="66" t="str">
        <f t="shared" si="1325"/>
        <v/>
      </c>
      <c r="CC800" s="65" t="str">
        <f t="shared" si="1326"/>
        <v/>
      </c>
      <c r="CD800" s="26" t="str">
        <f t="shared" si="1327"/>
        <v/>
      </c>
      <c r="CE800" s="26" t="str">
        <f t="shared" si="1328"/>
        <v/>
      </c>
      <c r="CF800" s="193" t="str">
        <f t="shared" si="1329"/>
        <v/>
      </c>
      <c r="CG800" s="193" t="str">
        <f t="shared" si="1330"/>
        <v/>
      </c>
      <c r="CH800" s="26" t="str">
        <f t="shared" si="1331"/>
        <v/>
      </c>
      <c r="CI800" s="26" t="str">
        <f t="shared" si="1332"/>
        <v/>
      </c>
      <c r="CJ800" s="65" t="str">
        <f t="shared" si="1333"/>
        <v/>
      </c>
      <c r="CK800" s="65" t="str">
        <f t="shared" si="1334"/>
        <v/>
      </c>
      <c r="CL800" s="64" t="str">
        <f t="shared" si="1335"/>
        <v/>
      </c>
      <c r="CM800" s="64" t="str">
        <f t="shared" si="1336"/>
        <v/>
      </c>
      <c r="CN800" s="65" t="str">
        <f t="shared" si="1337"/>
        <v/>
      </c>
      <c r="CP800" s="63" t="str">
        <f>IF(BH800="","",MAX($CP$3:CP799)+1)</f>
        <v/>
      </c>
      <c r="CQ800" s="24" t="str">
        <f t="shared" si="1338"/>
        <v/>
      </c>
      <c r="CR800" s="24" t="str">
        <f t="shared" si="1339"/>
        <v/>
      </c>
      <c r="CS800" s="24" t="str">
        <f t="shared" si="1340"/>
        <v/>
      </c>
      <c r="CT800" s="58" t="str">
        <f>IF(BO800="","",COUNTIF($BO$3:BO800,BO800)&amp;"@"&amp;BO800)</f>
        <v/>
      </c>
      <c r="CU800" s="16" t="str">
        <f t="shared" si="1278"/>
        <v/>
      </c>
      <c r="CV800" s="63" t="str">
        <f t="shared" si="1341"/>
        <v/>
      </c>
      <c r="CW800" s="16" t="str">
        <f t="shared" si="1342"/>
        <v/>
      </c>
      <c r="CX800" s="16" t="str">
        <f t="shared" si="1343"/>
        <v/>
      </c>
      <c r="CY800" s="16" t="str">
        <f t="shared" si="1344"/>
        <v/>
      </c>
      <c r="CZ800" s="85" t="str">
        <f t="shared" si="1345"/>
        <v/>
      </c>
      <c r="DA800" s="16" t="str">
        <f t="shared" si="1346"/>
        <v/>
      </c>
      <c r="DB800" s="16" t="str">
        <f t="shared" si="1347"/>
        <v/>
      </c>
      <c r="DC800" s="28" t="str">
        <f>IF(CP800="","",$DC$1&amp;(INDEX(価格設定!D$1:XFD$3,ROW(価格設定!$D$3),MATCH($AW800,価格設定!D$1:XFD$1,1))*100)&amp;"%")</f>
        <v/>
      </c>
      <c r="DD800" s="28" t="str">
        <f>IF(CP800="","",$DD$1&amp;(INDEX(価格設定!D$1:XFD$3,ROW(価格設定!$D$2),MATCH($AW800,価格設定!D$1:XFD$1,1))*100)&amp;"%")</f>
        <v/>
      </c>
      <c r="DE800" s="29" t="str">
        <f t="shared" si="1348"/>
        <v/>
      </c>
      <c r="DG800" s="58" t="str">
        <f t="shared" si="1349"/>
        <v/>
      </c>
      <c r="DH800" s="58" t="str">
        <f t="shared" si="1350"/>
        <v/>
      </c>
      <c r="DI800" s="58" t="str">
        <f t="shared" si="1351"/>
        <v/>
      </c>
      <c r="DJ800" s="85" t="str">
        <f t="shared" si="1352"/>
        <v/>
      </c>
      <c r="DL800" s="58" t="str">
        <f>IF(COUNTIF(DG$3:DG$1048576,DG800)=COUNTIF($DG$3:$DG800,DG800),DG800,"")</f>
        <v/>
      </c>
      <c r="DM800" s="85" t="str">
        <f t="shared" si="1353"/>
        <v/>
      </c>
      <c r="DN800" s="85" t="str">
        <f t="shared" si="1279"/>
        <v/>
      </c>
      <c r="DO800" s="85" t="str">
        <f t="shared" si="1279"/>
        <v/>
      </c>
      <c r="DP800" s="303"/>
      <c r="DQ800" s="17" t="str">
        <f t="shared" si="1280"/>
        <v/>
      </c>
      <c r="DR800" s="17" t="str">
        <f t="shared" si="1281"/>
        <v/>
      </c>
      <c r="DS800" s="17" t="str">
        <f t="shared" si="1282"/>
        <v/>
      </c>
      <c r="DU800" s="16" t="str">
        <f t="shared" si="1354"/>
        <v/>
      </c>
      <c r="DV800" s="16" t="str">
        <f>IF(DU800="","",COUNT($DU$3:DU800))</f>
        <v/>
      </c>
      <c r="DW800" s="16" t="str">
        <f t="shared" si="1355"/>
        <v/>
      </c>
      <c r="DX800" s="16" t="str">
        <f t="shared" si="1356"/>
        <v/>
      </c>
      <c r="DY800" s="16" t="str">
        <f>IF(DZ800="","",COUNTIF(DZ$3:DZ800,DZ800))</f>
        <v/>
      </c>
      <c r="DZ800" s="16" t="str">
        <f t="shared" si="1357"/>
        <v/>
      </c>
      <c r="EA800" s="16" t="str">
        <f t="shared" si="1358"/>
        <v/>
      </c>
      <c r="EB800" s="16" t="str">
        <f t="shared" si="1359"/>
        <v/>
      </c>
      <c r="EC800" s="16" t="str">
        <f t="shared" si="1360"/>
        <v/>
      </c>
      <c r="ED800" s="16" t="str">
        <f t="shared" si="1361"/>
        <v/>
      </c>
      <c r="EE800" s="16" t="str">
        <f t="shared" si="1362"/>
        <v/>
      </c>
      <c r="EF800" s="16" t="str">
        <f t="shared" si="1363"/>
        <v/>
      </c>
      <c r="EG800" s="16" t="str">
        <f t="shared" si="1364"/>
        <v/>
      </c>
      <c r="EH800" s="16" t="str">
        <f t="shared" si="1365"/>
        <v/>
      </c>
      <c r="EI800" s="16" t="str">
        <f t="shared" si="1366"/>
        <v/>
      </c>
      <c r="EJ800" s="16" t="str">
        <f t="shared" si="1367"/>
        <v/>
      </c>
      <c r="EK800" s="16" t="str">
        <f t="shared" si="1368"/>
        <v/>
      </c>
      <c r="EL800" s="58" t="str">
        <f t="shared" si="1369"/>
        <v/>
      </c>
      <c r="EM800" s="58" t="str">
        <f>IF(OR($DZ800="",CR800=""),IF($EL800="","",$EL800),IF(OR(CR800="なし",CR800=0),領収書!$H$1,CR800))</f>
        <v/>
      </c>
      <c r="EN800" s="58" t="str">
        <f>IF(OR($DZ800="",CS800=""),IF($EL800="","",$EL800),IF(OR(CS800="なし",CS800=0),入力!$EN$1,CS800))</f>
        <v/>
      </c>
      <c r="EO800" s="63" t="str">
        <f t="shared" si="1370"/>
        <v/>
      </c>
      <c r="EP800" s="63" t="str">
        <f t="shared" si="1371"/>
        <v/>
      </c>
      <c r="ER800" s="16" t="str">
        <f>IF(AND(COUNTIF($ET$3:ET800,ET800)=1,ET800&lt;&gt;""),MAX($ER$3:ER799)+1,"")</f>
        <v/>
      </c>
      <c r="ES800" s="16" t="str">
        <f>IF(価格設定!B802="","",価格設定!B802)</f>
        <v/>
      </c>
      <c r="ET800" s="16" t="str">
        <f>IF(価格設定!C802="","",価格設定!C802)</f>
        <v/>
      </c>
      <c r="EV800" s="16" t="str">
        <f t="shared" si="1283"/>
        <v/>
      </c>
      <c r="EW800" s="16" t="str">
        <f t="shared" si="1372"/>
        <v/>
      </c>
    </row>
    <row r="801" spans="1:153" ht="30" customHeight="1" x14ac:dyDescent="0.2">
      <c r="A801" s="225"/>
      <c r="B801" s="212"/>
      <c r="C801" s="221"/>
      <c r="D801" s="164"/>
      <c r="E801" s="165"/>
      <c r="F801" s="166"/>
      <c r="G801" s="167"/>
      <c r="H801" s="179"/>
      <c r="I801" s="306"/>
      <c r="J801" s="169"/>
      <c r="K801" s="179"/>
      <c r="L801" s="186"/>
      <c r="M801" s="186"/>
      <c r="N801" s="168"/>
      <c r="O801" s="170"/>
      <c r="P801" s="212"/>
      <c r="Q801" s="179" t="str">
        <f>IFERROR(IF(H801="","",IFERROR(INDEX(価格設定!$B$5:$B$1048576,MATCH(H801,価格設定!$B$5:$B$1048576,0),0),INDEX(価格設定!$B$5:$B$1048576,MATCH("*"&amp;H801&amp;"*",価格設定!$B$5:$B$1048576,0),0))),H801)</f>
        <v/>
      </c>
      <c r="R801" s="250" t="str">
        <f>IFERROR(IF(Q801="",IF(K801="","",K801),IF(K801="",IF(INDEX(価格設定!$C$5:$C$1048576,MATCH(Q801,価格設定!$B$5:$B$1048576,0),0)=0,"",INDEX(価格設定!$C$5:$C$1048576,MATCH(Q801,価格設定!$B$5:$B$1048576,0),0)),IF(K801="なし","",K801))),"")</f>
        <v/>
      </c>
      <c r="S801" s="308" t="str">
        <f t="shared" si="1284"/>
        <v/>
      </c>
      <c r="T801" s="126" t="str">
        <f>IFERROR(IF(J801="",IF(INDEX(価格設定!$E$5:$R$1048576,MATCH($Q801,価格設定!B$5:B$1048576,0),MATCH($AW801,価格設定!E$1:X$1,1))=0,"",INDEX(価格設定!$E$5:$R$1048576,MATCH($Q801,価格設定!B$5:B$1048576,0),MATCH($AW801,価格設定!E$1:X$1,1))),J801),"")</f>
        <v/>
      </c>
      <c r="U801" s="126" t="str">
        <f t="shared" si="1285"/>
        <v/>
      </c>
      <c r="V801" s="132" t="str">
        <f t="shared" si="1286"/>
        <v/>
      </c>
      <c r="W801" s="127" t="str">
        <f>IFERROR(IF(OR(T801="",T801&lt;0),"",IFERROR(INDEX(価格設定!E$2:X$3,IF(AND(K801=$K$1,$K$1&lt;&gt;""),ROW(価格設定!$D$3)-1,MATCH(INDEX(価格設定!$D$5:$D$1048576,MATCH(Q801,価格設定!$B$5:$B$1048576,0),0),価格設定!$D$2:$D$3,0)),MATCH($AW801,価格設定!E$1:X$1,1)),INDEX(価格設定!E$2:X$2,0,MATCH($AW801,価格設定!E$1:X$1,1)))),"")</f>
        <v/>
      </c>
      <c r="X801" s="126" t="str">
        <f t="shared" si="1277"/>
        <v/>
      </c>
      <c r="Y801" s="128" t="str">
        <f t="shared" si="1287"/>
        <v/>
      </c>
      <c r="Z801" s="126" t="str">
        <f t="shared" si="1288"/>
        <v/>
      </c>
      <c r="AA801" s="129" t="str">
        <f t="shared" si="1289"/>
        <v/>
      </c>
      <c r="AB801" s="126" t="str">
        <f t="shared" si="1290"/>
        <v/>
      </c>
      <c r="AC801" s="280" t="str">
        <f t="shared" si="1291"/>
        <v/>
      </c>
      <c r="AD801" s="15"/>
      <c r="AE801" s="204" t="str">
        <f>IF(AF801="","",COUNT($AF$3:AF801))</f>
        <v/>
      </c>
      <c r="AF801" s="206" t="str">
        <f t="shared" si="1292"/>
        <v/>
      </c>
      <c r="AG801" s="204" t="str">
        <f t="shared" si="1293"/>
        <v/>
      </c>
      <c r="AH801" s="204" t="str">
        <f t="shared" si="1294"/>
        <v/>
      </c>
      <c r="AI801" s="287"/>
      <c r="AJ801" s="15"/>
      <c r="AK801" s="138" t="str">
        <f t="shared" si="1295"/>
        <v/>
      </c>
      <c r="AL801" s="131" t="str">
        <f t="shared" si="1296"/>
        <v/>
      </c>
      <c r="AM801" s="131" t="str">
        <f t="shared" si="1297"/>
        <v/>
      </c>
      <c r="AN801" s="313" t="str">
        <f t="shared" si="1298"/>
        <v/>
      </c>
      <c r="AO801" s="316" t="str">
        <f t="shared" si="1299"/>
        <v/>
      </c>
      <c r="AP801" s="18"/>
      <c r="AQ801" s="3" t="str">
        <f>IF(F801="","",MAX($AQ$3:AQ800)+1)</f>
        <v/>
      </c>
      <c r="AR801" s="3" t="str">
        <f>IF(OR(AQ801="",BB801=""),"",MAX($AR$3:AR800)+1)</f>
        <v/>
      </c>
      <c r="AS801" s="3" t="str">
        <f>IF(CQ801="","",RANK(CQ801,CQ$3:CQ$1048576,1)+COUNTIF($CQ$3:CQ801,CQ801)-1)</f>
        <v/>
      </c>
      <c r="AT801" s="21" t="str">
        <f>IF(C801="",IF(OR(AND($H801&lt;&gt;"",C801=""),AND($F800=$F801,$AZ801&lt;&gt;""),COUNTA($H$3:$H$1048576,#REF!,$F$3:$F$1048576)&gt;COUNTA($H$3:$H801,#REF!,$F$3:$F801),$AZ801&lt;&gt;""),INDEX(AT$3:AT$1048576,MATCH(MAX($AQ$3:$AQ800),$AQ$3:$AQ$1048576,0),0),""),C801)</f>
        <v/>
      </c>
      <c r="AU801" s="21" t="str">
        <f>IF(D801="",IF(OR(AND($H801&lt;&gt;"",D801=""),AND($F800=$F801,$AZ801&lt;&gt;""),COUNTA($H$3:$H$1048576,#REF!,$F$3:$F$1048576)&gt;COUNTA($H$3:$H801,#REF!,$F$3:$F801),$AZ801&lt;&gt;""),INDEX(AU$3:AU$1048576,MATCH(MAX($AQ$3:$AQ800),$AQ$3:$AQ$1048576,0),0),""),D801)</f>
        <v/>
      </c>
      <c r="AV801" s="21" t="str">
        <f>IF(E801="",IF(OR(AND($H801&lt;&gt;"",E801=""),AND($F800=$F801,$AZ801&lt;&gt;""),COUNTA($H$3:$H$1048576,#REF!,$F$3:$F$1048576)&gt;COUNTA($H$3:$H801,#REF!,$F$3:$F801),$AZ801&lt;&gt;""),INDEX(AV$3:AV$1048576,MATCH(MAX($AQ$3:$AQ800),$AQ$3:$AQ$1048576,0),0),""),E801)</f>
        <v/>
      </c>
      <c r="AW801" s="24" t="str">
        <f t="shared" si="1300"/>
        <v/>
      </c>
      <c r="AX801" s="13" t="str">
        <f t="shared" si="1301"/>
        <v/>
      </c>
      <c r="AY801" s="4" t="str">
        <f t="shared" si="1302"/>
        <v/>
      </c>
      <c r="AZ801" s="4" t="str">
        <f>IF(AX801="",IF(OR(AND(H801&lt;&gt;"",F801=""),COUNTA($H$3:$H$1048576)&gt;COUNTA($H$3:$H801)),INDEX(AX$3:AX801,MATCH(MAX($AQ$3:AQ801),AQ$3:AQ801,0),0),""),AX801)</f>
        <v/>
      </c>
      <c r="BA801" s="4" t="str">
        <f>IF(AY801="",IF(AND(H801&lt;&gt;"",F801=""),INDEX(AY$3:AY801,MATCH(MAX($AQ$3:AQ801),AQ$3:AQ801,0),0),""),AY801)</f>
        <v/>
      </c>
      <c r="BB801" s="82" t="str">
        <f>IF(BC801="","",RANK(BC801,BC$3:BC$1048576,1)+COUNTIF($BC$3:BC801,BC801)-1)</f>
        <v/>
      </c>
      <c r="BC801" s="139" t="str">
        <f t="shared" si="1303"/>
        <v/>
      </c>
      <c r="BD801" s="46" t="str">
        <f t="shared" si="1304"/>
        <v/>
      </c>
      <c r="BE801" s="46" t="str">
        <f t="shared" si="1305"/>
        <v/>
      </c>
      <c r="BF801" s="46" t="str">
        <f t="shared" si="1306"/>
        <v/>
      </c>
      <c r="BG801" s="4" t="str">
        <f t="shared" si="1307"/>
        <v/>
      </c>
      <c r="BH801" s="180" t="str">
        <f t="shared" si="1308"/>
        <v/>
      </c>
      <c r="BI801" s="16" t="str">
        <f t="shared" si="1309"/>
        <v/>
      </c>
      <c r="BJ801" s="52" t="str">
        <f>IF(BI801="","",IF(W801="","",IF(AND(K801=$K$1,$K$1&lt;&gt;""),$BT$2,IFERROR(IF(INDEX(価格設定!$D$5:$D$1048576,MATCH(Q801,価格設定!$B$5:$B$1048576,0),0)=価格設定!$D$3,$BT$2,$BS$2),$BS$2))))</f>
        <v/>
      </c>
      <c r="BK801" s="16" t="str">
        <f>IF(BI801="","",IF(COUNTIF($BI$3:BI801,BI801)=1,1,IF(AND(BI800=BI801,BH801=""),BK800,COUNTIF($BH$3:BH801,BH801))))</f>
        <v/>
      </c>
      <c r="BL801" s="52" t="str">
        <f t="shared" si="1310"/>
        <v/>
      </c>
      <c r="BM801" s="52" t="str">
        <f t="shared" si="1311"/>
        <v/>
      </c>
      <c r="BN801" s="119" t="str">
        <f t="shared" si="1312"/>
        <v/>
      </c>
      <c r="BO801" s="119" t="str">
        <f t="shared" si="1313"/>
        <v/>
      </c>
      <c r="BP801" s="17" t="str">
        <f t="shared" si="1314"/>
        <v/>
      </c>
      <c r="BQ801" s="17" t="str">
        <f t="shared" si="1315"/>
        <v/>
      </c>
      <c r="BR801" s="17" t="str">
        <f>IF(OR(BP801="",COUNTIF($BO$3:BO801,BO801)&lt;&gt;1),"",SUMIF(BO$3:BO$1048576,BO801,BP$3:BP$1048576))</f>
        <v/>
      </c>
      <c r="BS801" s="17" t="str">
        <f t="shared" si="1316"/>
        <v/>
      </c>
      <c r="BT801" s="17" t="str">
        <f t="shared" si="1317"/>
        <v/>
      </c>
      <c r="BU801" s="17" t="str">
        <f t="shared" si="1318"/>
        <v/>
      </c>
      <c r="BV801" s="24" t="str">
        <f t="shared" si="1319"/>
        <v/>
      </c>
      <c r="BW801" s="24" t="str">
        <f t="shared" si="1320"/>
        <v/>
      </c>
      <c r="BX801" s="24" t="str">
        <f t="shared" si="1321"/>
        <v/>
      </c>
      <c r="BY801" s="26" t="str">
        <f t="shared" si="1322"/>
        <v/>
      </c>
      <c r="BZ801" s="26" t="str">
        <f t="shared" si="1323"/>
        <v/>
      </c>
      <c r="CA801" s="26" t="str">
        <f t="shared" si="1324"/>
        <v/>
      </c>
      <c r="CB801" s="66" t="str">
        <f t="shared" si="1325"/>
        <v/>
      </c>
      <c r="CC801" s="65" t="str">
        <f t="shared" si="1326"/>
        <v/>
      </c>
      <c r="CD801" s="26" t="str">
        <f t="shared" si="1327"/>
        <v/>
      </c>
      <c r="CE801" s="26" t="str">
        <f t="shared" si="1328"/>
        <v/>
      </c>
      <c r="CF801" s="193" t="str">
        <f t="shared" si="1329"/>
        <v/>
      </c>
      <c r="CG801" s="193" t="str">
        <f t="shared" si="1330"/>
        <v/>
      </c>
      <c r="CH801" s="26" t="str">
        <f t="shared" si="1331"/>
        <v/>
      </c>
      <c r="CI801" s="26" t="str">
        <f t="shared" si="1332"/>
        <v/>
      </c>
      <c r="CJ801" s="65" t="str">
        <f t="shared" si="1333"/>
        <v/>
      </c>
      <c r="CK801" s="65" t="str">
        <f t="shared" si="1334"/>
        <v/>
      </c>
      <c r="CL801" s="64" t="str">
        <f t="shared" si="1335"/>
        <v/>
      </c>
      <c r="CM801" s="64" t="str">
        <f t="shared" si="1336"/>
        <v/>
      </c>
      <c r="CN801" s="65" t="str">
        <f t="shared" si="1337"/>
        <v/>
      </c>
      <c r="CP801" s="63" t="str">
        <f>IF(BH801="","",MAX($CP$3:CP800)+1)</f>
        <v/>
      </c>
      <c r="CQ801" s="24" t="str">
        <f t="shared" si="1338"/>
        <v/>
      </c>
      <c r="CR801" s="24" t="str">
        <f t="shared" si="1339"/>
        <v/>
      </c>
      <c r="CS801" s="24" t="str">
        <f t="shared" si="1340"/>
        <v/>
      </c>
      <c r="CT801" s="58" t="str">
        <f>IF(BO801="","",COUNTIF($BO$3:BO801,BO801)&amp;"@"&amp;BO801)</f>
        <v/>
      </c>
      <c r="CU801" s="16" t="str">
        <f t="shared" si="1278"/>
        <v/>
      </c>
      <c r="CV801" s="63" t="str">
        <f t="shared" si="1341"/>
        <v/>
      </c>
      <c r="CW801" s="16" t="str">
        <f t="shared" si="1342"/>
        <v/>
      </c>
      <c r="CX801" s="16" t="str">
        <f t="shared" si="1343"/>
        <v/>
      </c>
      <c r="CY801" s="16" t="str">
        <f t="shared" si="1344"/>
        <v/>
      </c>
      <c r="CZ801" s="85" t="str">
        <f t="shared" si="1345"/>
        <v/>
      </c>
      <c r="DA801" s="16" t="str">
        <f t="shared" si="1346"/>
        <v/>
      </c>
      <c r="DB801" s="16" t="str">
        <f t="shared" si="1347"/>
        <v/>
      </c>
      <c r="DC801" s="28" t="str">
        <f>IF(CP801="","",$DC$1&amp;(INDEX(価格設定!D$1:XFD$3,ROW(価格設定!$D$3),MATCH($AW801,価格設定!D$1:XFD$1,1))*100)&amp;"%")</f>
        <v/>
      </c>
      <c r="DD801" s="28" t="str">
        <f>IF(CP801="","",$DD$1&amp;(INDEX(価格設定!D$1:XFD$3,ROW(価格設定!$D$2),MATCH($AW801,価格設定!D$1:XFD$1,1))*100)&amp;"%")</f>
        <v/>
      </c>
      <c r="DE801" s="29" t="str">
        <f t="shared" si="1348"/>
        <v/>
      </c>
      <c r="DG801" s="58" t="str">
        <f t="shared" si="1349"/>
        <v/>
      </c>
      <c r="DH801" s="58" t="str">
        <f t="shared" si="1350"/>
        <v/>
      </c>
      <c r="DI801" s="58" t="str">
        <f t="shared" si="1351"/>
        <v/>
      </c>
      <c r="DJ801" s="85" t="str">
        <f t="shared" si="1352"/>
        <v/>
      </c>
      <c r="DL801" s="58" t="str">
        <f>IF(COUNTIF(DG$3:DG$1048576,DG801)=COUNTIF($DG$3:$DG801,DG801),DG801,"")</f>
        <v/>
      </c>
      <c r="DM801" s="85" t="str">
        <f t="shared" si="1353"/>
        <v/>
      </c>
      <c r="DN801" s="85" t="str">
        <f t="shared" si="1279"/>
        <v/>
      </c>
      <c r="DO801" s="85" t="str">
        <f t="shared" si="1279"/>
        <v/>
      </c>
      <c r="DP801" s="303"/>
      <c r="DQ801" s="17" t="str">
        <f t="shared" si="1280"/>
        <v/>
      </c>
      <c r="DR801" s="17" t="str">
        <f t="shared" si="1281"/>
        <v/>
      </c>
      <c r="DS801" s="17" t="str">
        <f t="shared" si="1282"/>
        <v/>
      </c>
      <c r="DU801" s="16" t="str">
        <f t="shared" si="1354"/>
        <v/>
      </c>
      <c r="DV801" s="16" t="str">
        <f>IF(DU801="","",COUNT($DU$3:DU801))</f>
        <v/>
      </c>
      <c r="DW801" s="16" t="str">
        <f t="shared" si="1355"/>
        <v/>
      </c>
      <c r="DX801" s="16" t="str">
        <f t="shared" si="1356"/>
        <v/>
      </c>
      <c r="DY801" s="16" t="str">
        <f>IF(DZ801="","",COUNTIF(DZ$3:DZ801,DZ801))</f>
        <v/>
      </c>
      <c r="DZ801" s="16" t="str">
        <f t="shared" si="1357"/>
        <v/>
      </c>
      <c r="EA801" s="16" t="str">
        <f t="shared" si="1358"/>
        <v/>
      </c>
      <c r="EB801" s="16" t="str">
        <f t="shared" si="1359"/>
        <v/>
      </c>
      <c r="EC801" s="16" t="str">
        <f t="shared" si="1360"/>
        <v/>
      </c>
      <c r="ED801" s="16" t="str">
        <f t="shared" si="1361"/>
        <v/>
      </c>
      <c r="EE801" s="16" t="str">
        <f t="shared" si="1362"/>
        <v/>
      </c>
      <c r="EF801" s="16" t="str">
        <f t="shared" si="1363"/>
        <v/>
      </c>
      <c r="EG801" s="16" t="str">
        <f t="shared" si="1364"/>
        <v/>
      </c>
      <c r="EH801" s="16" t="str">
        <f t="shared" si="1365"/>
        <v/>
      </c>
      <c r="EI801" s="16" t="str">
        <f t="shared" si="1366"/>
        <v/>
      </c>
      <c r="EJ801" s="16" t="str">
        <f t="shared" si="1367"/>
        <v/>
      </c>
      <c r="EK801" s="16" t="str">
        <f t="shared" si="1368"/>
        <v/>
      </c>
      <c r="EL801" s="58" t="str">
        <f t="shared" si="1369"/>
        <v/>
      </c>
      <c r="EM801" s="58" t="str">
        <f>IF(OR($DZ801="",CR801=""),IF($EL801="","",$EL801),IF(OR(CR801="なし",CR801=0),領収書!$H$1,CR801))</f>
        <v/>
      </c>
      <c r="EN801" s="58" t="str">
        <f>IF(OR($DZ801="",CS801=""),IF($EL801="","",$EL801),IF(OR(CS801="なし",CS801=0),入力!$EN$1,CS801))</f>
        <v/>
      </c>
      <c r="EO801" s="63" t="str">
        <f t="shared" si="1370"/>
        <v/>
      </c>
      <c r="EP801" s="63" t="str">
        <f t="shared" si="1371"/>
        <v/>
      </c>
      <c r="ER801" s="16" t="str">
        <f>IF(AND(COUNTIF($ET$3:ET801,ET801)=1,ET801&lt;&gt;""),MAX($ER$3:ER800)+1,"")</f>
        <v/>
      </c>
      <c r="ES801" s="16" t="str">
        <f>IF(価格設定!B803="","",価格設定!B803)</f>
        <v/>
      </c>
      <c r="ET801" s="16" t="str">
        <f>IF(価格設定!C803="","",価格設定!C803)</f>
        <v/>
      </c>
      <c r="EV801" s="16" t="str">
        <f t="shared" si="1283"/>
        <v/>
      </c>
      <c r="EW801" s="16" t="str">
        <f t="shared" si="1372"/>
        <v/>
      </c>
    </row>
    <row r="802" spans="1:153" ht="30" customHeight="1" x14ac:dyDescent="0.2">
      <c r="A802" s="225"/>
      <c r="B802" s="212"/>
      <c r="C802" s="221"/>
      <c r="D802" s="164"/>
      <c r="E802" s="165"/>
      <c r="F802" s="166"/>
      <c r="G802" s="167"/>
      <c r="H802" s="179"/>
      <c r="I802" s="306"/>
      <c r="J802" s="169"/>
      <c r="K802" s="179"/>
      <c r="L802" s="186"/>
      <c r="M802" s="186"/>
      <c r="N802" s="168"/>
      <c r="O802" s="170"/>
      <c r="P802" s="212"/>
      <c r="Q802" s="179" t="str">
        <f>IFERROR(IF(H802="","",IFERROR(INDEX(価格設定!$B$5:$B$1048576,MATCH(H802,価格設定!$B$5:$B$1048576,0),0),INDEX(価格設定!$B$5:$B$1048576,MATCH("*"&amp;H802&amp;"*",価格設定!$B$5:$B$1048576,0),0))),H802)</f>
        <v/>
      </c>
      <c r="R802" s="250" t="str">
        <f>IFERROR(IF(Q802="",IF(K802="","",K802),IF(K802="",IF(INDEX(価格設定!$C$5:$C$1048576,MATCH(Q802,価格設定!$B$5:$B$1048576,0),0)=0,"",INDEX(価格設定!$C$5:$C$1048576,MATCH(Q802,価格設定!$B$5:$B$1048576,0),0)),IF(K802="なし","",K802))),"")</f>
        <v/>
      </c>
      <c r="S802" s="308" t="str">
        <f t="shared" si="1284"/>
        <v/>
      </c>
      <c r="T802" s="126" t="str">
        <f>IFERROR(IF(J802="",IF(INDEX(価格設定!$E$5:$R$1048576,MATCH($Q802,価格設定!B$5:B$1048576,0),MATCH($AW802,価格設定!E$1:X$1,1))=0,"",INDEX(価格設定!$E$5:$R$1048576,MATCH($Q802,価格設定!B$5:B$1048576,0),MATCH($AW802,価格設定!E$1:X$1,1))),J802),"")</f>
        <v/>
      </c>
      <c r="U802" s="126" t="str">
        <f t="shared" si="1285"/>
        <v/>
      </c>
      <c r="V802" s="132" t="str">
        <f t="shared" si="1286"/>
        <v/>
      </c>
      <c r="W802" s="127" t="str">
        <f>IFERROR(IF(OR(T802="",T802&lt;0),"",IFERROR(INDEX(価格設定!E$2:X$3,IF(AND(K802=$K$1,$K$1&lt;&gt;""),ROW(価格設定!$D$3)-1,MATCH(INDEX(価格設定!$D$5:$D$1048576,MATCH(Q802,価格設定!$B$5:$B$1048576,0),0),価格設定!$D$2:$D$3,0)),MATCH($AW802,価格設定!E$1:X$1,1)),INDEX(価格設定!E$2:X$2,0,MATCH($AW802,価格設定!E$1:X$1,1)))),"")</f>
        <v/>
      </c>
      <c r="X802" s="126" t="str">
        <f t="shared" si="1277"/>
        <v/>
      </c>
      <c r="Y802" s="128" t="str">
        <f t="shared" si="1287"/>
        <v/>
      </c>
      <c r="Z802" s="126" t="str">
        <f t="shared" si="1288"/>
        <v/>
      </c>
      <c r="AA802" s="129" t="str">
        <f t="shared" si="1289"/>
        <v/>
      </c>
      <c r="AB802" s="126" t="str">
        <f t="shared" si="1290"/>
        <v/>
      </c>
      <c r="AC802" s="280" t="str">
        <f t="shared" si="1291"/>
        <v/>
      </c>
      <c r="AD802" s="15"/>
      <c r="AE802" s="204" t="str">
        <f>IF(AF802="","",COUNT($AF$3:AF802))</f>
        <v/>
      </c>
      <c r="AF802" s="206" t="str">
        <f t="shared" si="1292"/>
        <v/>
      </c>
      <c r="AG802" s="204" t="str">
        <f t="shared" si="1293"/>
        <v/>
      </c>
      <c r="AH802" s="204" t="str">
        <f t="shared" si="1294"/>
        <v/>
      </c>
      <c r="AI802" s="287"/>
      <c r="AJ802" s="15"/>
      <c r="AK802" s="138" t="str">
        <f t="shared" si="1295"/>
        <v/>
      </c>
      <c r="AL802" s="131" t="str">
        <f t="shared" si="1296"/>
        <v/>
      </c>
      <c r="AM802" s="131" t="str">
        <f t="shared" si="1297"/>
        <v/>
      </c>
      <c r="AN802" s="313" t="str">
        <f t="shared" si="1298"/>
        <v/>
      </c>
      <c r="AO802" s="316" t="str">
        <f t="shared" si="1299"/>
        <v/>
      </c>
      <c r="AP802" s="18"/>
      <c r="AQ802" s="3" t="str">
        <f>IF(F802="","",MAX($AQ$3:AQ801)+1)</f>
        <v/>
      </c>
      <c r="AR802" s="3" t="str">
        <f>IF(OR(AQ802="",BB802=""),"",MAX($AR$3:AR801)+1)</f>
        <v/>
      </c>
      <c r="AS802" s="3" t="str">
        <f>IF(CQ802="","",RANK(CQ802,CQ$3:CQ$1048576,1)+COUNTIF($CQ$3:CQ802,CQ802)-1)</f>
        <v/>
      </c>
      <c r="AT802" s="21" t="str">
        <f>IF(C802="",IF(OR(AND($H802&lt;&gt;"",C802=""),AND($F801=$F802,$AZ802&lt;&gt;""),COUNTA($H$3:$H$1048576,#REF!,$F$3:$F$1048576)&gt;COUNTA($H$3:$H802,#REF!,$F$3:$F802),$AZ802&lt;&gt;""),INDEX(AT$3:AT$1048576,MATCH(MAX($AQ$3:$AQ801),$AQ$3:$AQ$1048576,0),0),""),C802)</f>
        <v/>
      </c>
      <c r="AU802" s="21" t="str">
        <f>IF(D802="",IF(OR(AND($H802&lt;&gt;"",D802=""),AND($F801=$F802,$AZ802&lt;&gt;""),COUNTA($H$3:$H$1048576,#REF!,$F$3:$F$1048576)&gt;COUNTA($H$3:$H802,#REF!,$F$3:$F802),$AZ802&lt;&gt;""),INDEX(AU$3:AU$1048576,MATCH(MAX($AQ$3:$AQ801),$AQ$3:$AQ$1048576,0),0),""),D802)</f>
        <v/>
      </c>
      <c r="AV802" s="21" t="str">
        <f>IF(E802="",IF(OR(AND($H802&lt;&gt;"",E802=""),AND($F801=$F802,$AZ802&lt;&gt;""),COUNTA($H$3:$H$1048576,#REF!,$F$3:$F$1048576)&gt;COUNTA($H$3:$H802,#REF!,$F$3:$F802),$AZ802&lt;&gt;""),INDEX(AV$3:AV$1048576,MATCH(MAX($AQ$3:$AQ801),$AQ$3:$AQ$1048576,0),0),""),E802)</f>
        <v/>
      </c>
      <c r="AW802" s="24" t="str">
        <f t="shared" si="1300"/>
        <v/>
      </c>
      <c r="AX802" s="13" t="str">
        <f t="shared" si="1301"/>
        <v/>
      </c>
      <c r="AY802" s="4" t="str">
        <f t="shared" si="1302"/>
        <v/>
      </c>
      <c r="AZ802" s="4" t="str">
        <f>IF(AX802="",IF(OR(AND(H802&lt;&gt;"",F802=""),COUNTA($H$3:$H$1048576)&gt;COUNTA($H$3:$H802)),INDEX(AX$3:AX802,MATCH(MAX($AQ$3:AQ802),AQ$3:AQ802,0),0),""),AX802)</f>
        <v/>
      </c>
      <c r="BA802" s="4" t="str">
        <f>IF(AY802="",IF(AND(H802&lt;&gt;"",F802=""),INDEX(AY$3:AY802,MATCH(MAX($AQ$3:AQ802),AQ$3:AQ802,0),0),""),AY802)</f>
        <v/>
      </c>
      <c r="BB802" s="82" t="str">
        <f>IF(BC802="","",RANK(BC802,BC$3:BC$1048576,1)+COUNTIF($BC$3:BC802,BC802)-1)</f>
        <v/>
      </c>
      <c r="BC802" s="139" t="str">
        <f t="shared" si="1303"/>
        <v/>
      </c>
      <c r="BD802" s="46" t="str">
        <f t="shared" si="1304"/>
        <v/>
      </c>
      <c r="BE802" s="46" t="str">
        <f t="shared" si="1305"/>
        <v/>
      </c>
      <c r="BF802" s="46" t="str">
        <f t="shared" si="1306"/>
        <v/>
      </c>
      <c r="BG802" s="4" t="str">
        <f t="shared" si="1307"/>
        <v/>
      </c>
      <c r="BH802" s="180" t="str">
        <f t="shared" si="1308"/>
        <v/>
      </c>
      <c r="BI802" s="16" t="str">
        <f t="shared" si="1309"/>
        <v/>
      </c>
      <c r="BJ802" s="52" t="str">
        <f>IF(BI802="","",IF(W802="","",IF(AND(K802=$K$1,$K$1&lt;&gt;""),$BT$2,IFERROR(IF(INDEX(価格設定!$D$5:$D$1048576,MATCH(Q802,価格設定!$B$5:$B$1048576,0),0)=価格設定!$D$3,$BT$2,$BS$2),$BS$2))))</f>
        <v/>
      </c>
      <c r="BK802" s="16" t="str">
        <f>IF(BI802="","",IF(COUNTIF($BI$3:BI802,BI802)=1,1,IF(AND(BI801=BI802,BH802=""),BK801,COUNTIF($BH$3:BH802,BH802))))</f>
        <v/>
      </c>
      <c r="BL802" s="52" t="str">
        <f t="shared" si="1310"/>
        <v/>
      </c>
      <c r="BM802" s="52" t="str">
        <f t="shared" si="1311"/>
        <v/>
      </c>
      <c r="BN802" s="119" t="str">
        <f t="shared" si="1312"/>
        <v/>
      </c>
      <c r="BO802" s="119" t="str">
        <f t="shared" si="1313"/>
        <v/>
      </c>
      <c r="BP802" s="17" t="str">
        <f t="shared" si="1314"/>
        <v/>
      </c>
      <c r="BQ802" s="17" t="str">
        <f t="shared" si="1315"/>
        <v/>
      </c>
      <c r="BR802" s="17" t="str">
        <f>IF(OR(BP802="",COUNTIF($BO$3:BO802,BO802)&lt;&gt;1),"",SUMIF(BO$3:BO$1048576,BO802,BP$3:BP$1048576))</f>
        <v/>
      </c>
      <c r="BS802" s="17" t="str">
        <f t="shared" si="1316"/>
        <v/>
      </c>
      <c r="BT802" s="17" t="str">
        <f t="shared" si="1317"/>
        <v/>
      </c>
      <c r="BU802" s="17" t="str">
        <f t="shared" si="1318"/>
        <v/>
      </c>
      <c r="BV802" s="24" t="str">
        <f t="shared" si="1319"/>
        <v/>
      </c>
      <c r="BW802" s="24" t="str">
        <f t="shared" si="1320"/>
        <v/>
      </c>
      <c r="BX802" s="24" t="str">
        <f t="shared" si="1321"/>
        <v/>
      </c>
      <c r="BY802" s="26" t="str">
        <f t="shared" si="1322"/>
        <v/>
      </c>
      <c r="BZ802" s="26" t="str">
        <f t="shared" si="1323"/>
        <v/>
      </c>
      <c r="CA802" s="26" t="str">
        <f t="shared" si="1324"/>
        <v/>
      </c>
      <c r="CB802" s="66" t="str">
        <f t="shared" si="1325"/>
        <v/>
      </c>
      <c r="CC802" s="65" t="str">
        <f t="shared" si="1326"/>
        <v/>
      </c>
      <c r="CD802" s="26" t="str">
        <f t="shared" si="1327"/>
        <v/>
      </c>
      <c r="CE802" s="26" t="str">
        <f t="shared" si="1328"/>
        <v/>
      </c>
      <c r="CF802" s="193" t="str">
        <f t="shared" si="1329"/>
        <v/>
      </c>
      <c r="CG802" s="193" t="str">
        <f t="shared" si="1330"/>
        <v/>
      </c>
      <c r="CH802" s="26" t="str">
        <f t="shared" si="1331"/>
        <v/>
      </c>
      <c r="CI802" s="26" t="str">
        <f t="shared" si="1332"/>
        <v/>
      </c>
      <c r="CJ802" s="65" t="str">
        <f t="shared" si="1333"/>
        <v/>
      </c>
      <c r="CK802" s="65" t="str">
        <f t="shared" si="1334"/>
        <v/>
      </c>
      <c r="CL802" s="64" t="str">
        <f t="shared" si="1335"/>
        <v/>
      </c>
      <c r="CM802" s="64" t="str">
        <f t="shared" si="1336"/>
        <v/>
      </c>
      <c r="CN802" s="65" t="str">
        <f t="shared" si="1337"/>
        <v/>
      </c>
      <c r="CP802" s="63" t="str">
        <f>IF(BH802="","",MAX($CP$3:CP801)+1)</f>
        <v/>
      </c>
      <c r="CQ802" s="24" t="str">
        <f t="shared" si="1338"/>
        <v/>
      </c>
      <c r="CR802" s="24" t="str">
        <f t="shared" si="1339"/>
        <v/>
      </c>
      <c r="CS802" s="24" t="str">
        <f t="shared" si="1340"/>
        <v/>
      </c>
      <c r="CT802" s="58" t="str">
        <f>IF(BO802="","",COUNTIF($BO$3:BO802,BO802)&amp;"@"&amp;BO802)</f>
        <v/>
      </c>
      <c r="CU802" s="16" t="str">
        <f t="shared" si="1278"/>
        <v/>
      </c>
      <c r="CV802" s="63" t="str">
        <f t="shared" si="1341"/>
        <v/>
      </c>
      <c r="CW802" s="16" t="str">
        <f t="shared" si="1342"/>
        <v/>
      </c>
      <c r="CX802" s="16" t="str">
        <f t="shared" si="1343"/>
        <v/>
      </c>
      <c r="CY802" s="16" t="str">
        <f t="shared" si="1344"/>
        <v/>
      </c>
      <c r="CZ802" s="85" t="str">
        <f t="shared" si="1345"/>
        <v/>
      </c>
      <c r="DA802" s="16" t="str">
        <f t="shared" si="1346"/>
        <v/>
      </c>
      <c r="DB802" s="16" t="str">
        <f t="shared" si="1347"/>
        <v/>
      </c>
      <c r="DC802" s="28" t="str">
        <f>IF(CP802="","",$DC$1&amp;(INDEX(価格設定!D$1:XFD$3,ROW(価格設定!$D$3),MATCH($AW802,価格設定!D$1:XFD$1,1))*100)&amp;"%")</f>
        <v/>
      </c>
      <c r="DD802" s="28" t="str">
        <f>IF(CP802="","",$DD$1&amp;(INDEX(価格設定!D$1:XFD$3,ROW(価格設定!$D$2),MATCH($AW802,価格設定!D$1:XFD$1,1))*100)&amp;"%")</f>
        <v/>
      </c>
      <c r="DE802" s="29" t="str">
        <f t="shared" si="1348"/>
        <v/>
      </c>
      <c r="DG802" s="58" t="str">
        <f t="shared" si="1349"/>
        <v/>
      </c>
      <c r="DH802" s="58" t="str">
        <f t="shared" si="1350"/>
        <v/>
      </c>
      <c r="DI802" s="58" t="str">
        <f t="shared" si="1351"/>
        <v/>
      </c>
      <c r="DJ802" s="85" t="str">
        <f t="shared" si="1352"/>
        <v/>
      </c>
      <c r="DL802" s="58" t="str">
        <f>IF(COUNTIF(DG$3:DG$1048576,DG802)=COUNTIF($DG$3:$DG802,DG802),DG802,"")</f>
        <v/>
      </c>
      <c r="DM802" s="85" t="str">
        <f t="shared" si="1353"/>
        <v/>
      </c>
      <c r="DN802" s="85" t="str">
        <f t="shared" si="1279"/>
        <v/>
      </c>
      <c r="DO802" s="85" t="str">
        <f t="shared" si="1279"/>
        <v/>
      </c>
      <c r="DP802" s="303"/>
      <c r="DQ802" s="17" t="str">
        <f t="shared" si="1280"/>
        <v/>
      </c>
      <c r="DR802" s="17" t="str">
        <f t="shared" si="1281"/>
        <v/>
      </c>
      <c r="DS802" s="17" t="str">
        <f t="shared" si="1282"/>
        <v/>
      </c>
      <c r="DU802" s="16" t="str">
        <f t="shared" si="1354"/>
        <v/>
      </c>
      <c r="DV802" s="16" t="str">
        <f>IF(DU802="","",COUNT($DU$3:DU802))</f>
        <v/>
      </c>
      <c r="DW802" s="16" t="str">
        <f t="shared" si="1355"/>
        <v/>
      </c>
      <c r="DX802" s="16" t="str">
        <f t="shared" si="1356"/>
        <v/>
      </c>
      <c r="DY802" s="16" t="str">
        <f>IF(DZ802="","",COUNTIF(DZ$3:DZ802,DZ802))</f>
        <v/>
      </c>
      <c r="DZ802" s="16" t="str">
        <f t="shared" si="1357"/>
        <v/>
      </c>
      <c r="EA802" s="16" t="str">
        <f t="shared" si="1358"/>
        <v/>
      </c>
      <c r="EB802" s="16" t="str">
        <f t="shared" si="1359"/>
        <v/>
      </c>
      <c r="EC802" s="16" t="str">
        <f t="shared" si="1360"/>
        <v/>
      </c>
      <c r="ED802" s="16" t="str">
        <f t="shared" si="1361"/>
        <v/>
      </c>
      <c r="EE802" s="16" t="str">
        <f t="shared" si="1362"/>
        <v/>
      </c>
      <c r="EF802" s="16" t="str">
        <f t="shared" si="1363"/>
        <v/>
      </c>
      <c r="EG802" s="16" t="str">
        <f t="shared" si="1364"/>
        <v/>
      </c>
      <c r="EH802" s="16" t="str">
        <f t="shared" si="1365"/>
        <v/>
      </c>
      <c r="EI802" s="16" t="str">
        <f t="shared" si="1366"/>
        <v/>
      </c>
      <c r="EJ802" s="16" t="str">
        <f t="shared" si="1367"/>
        <v/>
      </c>
      <c r="EK802" s="16" t="str">
        <f t="shared" si="1368"/>
        <v/>
      </c>
      <c r="EL802" s="58" t="str">
        <f t="shared" si="1369"/>
        <v/>
      </c>
      <c r="EM802" s="58" t="str">
        <f>IF(OR($DZ802="",CR802=""),IF($EL802="","",$EL802),IF(OR(CR802="なし",CR802=0),領収書!$H$1,CR802))</f>
        <v/>
      </c>
      <c r="EN802" s="58" t="str">
        <f>IF(OR($DZ802="",CS802=""),IF($EL802="","",$EL802),IF(OR(CS802="なし",CS802=0),入力!$EN$1,CS802))</f>
        <v/>
      </c>
      <c r="EO802" s="63" t="str">
        <f t="shared" si="1370"/>
        <v/>
      </c>
      <c r="EP802" s="63" t="str">
        <f t="shared" si="1371"/>
        <v/>
      </c>
      <c r="ER802" s="16" t="str">
        <f>IF(AND(COUNTIF($ET$3:ET802,ET802)=1,ET802&lt;&gt;""),MAX($ER$3:ER801)+1,"")</f>
        <v/>
      </c>
      <c r="ES802" s="16" t="str">
        <f>IF(価格設定!B804="","",価格設定!B804)</f>
        <v/>
      </c>
      <c r="ET802" s="16" t="str">
        <f>IF(価格設定!C804="","",価格設定!C804)</f>
        <v/>
      </c>
      <c r="EV802" s="16" t="str">
        <f t="shared" si="1283"/>
        <v/>
      </c>
      <c r="EW802" s="16" t="str">
        <f t="shared" si="1372"/>
        <v/>
      </c>
    </row>
    <row r="803" spans="1:153" ht="30" customHeight="1" x14ac:dyDescent="0.2">
      <c r="A803" s="225"/>
      <c r="B803" s="212"/>
      <c r="C803" s="221"/>
      <c r="D803" s="164"/>
      <c r="E803" s="165"/>
      <c r="F803" s="166"/>
      <c r="G803" s="167"/>
      <c r="H803" s="179"/>
      <c r="I803" s="306"/>
      <c r="J803" s="169"/>
      <c r="K803" s="179"/>
      <c r="L803" s="186"/>
      <c r="M803" s="186"/>
      <c r="N803" s="168"/>
      <c r="O803" s="170"/>
      <c r="P803" s="212"/>
      <c r="Q803" s="179" t="str">
        <f>IFERROR(IF(H803="","",IFERROR(INDEX(価格設定!$B$5:$B$1048576,MATCH(H803,価格設定!$B$5:$B$1048576,0),0),INDEX(価格設定!$B$5:$B$1048576,MATCH("*"&amp;H803&amp;"*",価格設定!$B$5:$B$1048576,0),0))),H803)</f>
        <v/>
      </c>
      <c r="R803" s="250" t="str">
        <f>IFERROR(IF(Q803="",IF(K803="","",K803),IF(K803="",IF(INDEX(価格設定!$C$5:$C$1048576,MATCH(Q803,価格設定!$B$5:$B$1048576,0),0)=0,"",INDEX(価格設定!$C$5:$C$1048576,MATCH(Q803,価格設定!$B$5:$B$1048576,0),0)),IF(K803="なし","",K803))),"")</f>
        <v/>
      </c>
      <c r="S803" s="308" t="str">
        <f t="shared" si="1284"/>
        <v/>
      </c>
      <c r="T803" s="126" t="str">
        <f>IFERROR(IF(J803="",IF(INDEX(価格設定!$E$5:$R$1048576,MATCH($Q803,価格設定!B$5:B$1048576,0),MATCH($AW803,価格設定!E$1:X$1,1))=0,"",INDEX(価格設定!$E$5:$R$1048576,MATCH($Q803,価格設定!B$5:B$1048576,0),MATCH($AW803,価格設定!E$1:X$1,1))),J803),"")</f>
        <v/>
      </c>
      <c r="U803" s="126" t="str">
        <f t="shared" si="1285"/>
        <v/>
      </c>
      <c r="V803" s="132" t="str">
        <f t="shared" si="1286"/>
        <v/>
      </c>
      <c r="W803" s="127" t="str">
        <f>IFERROR(IF(OR(T803="",T803&lt;0),"",IFERROR(INDEX(価格設定!E$2:X$3,IF(AND(K803=$K$1,$K$1&lt;&gt;""),ROW(価格設定!$D$3)-1,MATCH(INDEX(価格設定!$D$5:$D$1048576,MATCH(Q803,価格設定!$B$5:$B$1048576,0),0),価格設定!$D$2:$D$3,0)),MATCH($AW803,価格設定!E$1:X$1,1)),INDEX(価格設定!E$2:X$2,0,MATCH($AW803,価格設定!E$1:X$1,1)))),"")</f>
        <v/>
      </c>
      <c r="X803" s="126" t="str">
        <f t="shared" si="1277"/>
        <v/>
      </c>
      <c r="Y803" s="128" t="str">
        <f t="shared" si="1287"/>
        <v/>
      </c>
      <c r="Z803" s="126" t="str">
        <f t="shared" si="1288"/>
        <v/>
      </c>
      <c r="AA803" s="129" t="str">
        <f t="shared" si="1289"/>
        <v/>
      </c>
      <c r="AB803" s="126" t="str">
        <f t="shared" si="1290"/>
        <v/>
      </c>
      <c r="AC803" s="280" t="str">
        <f t="shared" si="1291"/>
        <v/>
      </c>
      <c r="AD803" s="15"/>
      <c r="AE803" s="204" t="str">
        <f>IF(AF803="","",COUNT($AF$3:AF803))</f>
        <v/>
      </c>
      <c r="AF803" s="206" t="str">
        <f t="shared" si="1292"/>
        <v/>
      </c>
      <c r="AG803" s="204" t="str">
        <f t="shared" si="1293"/>
        <v/>
      </c>
      <c r="AH803" s="204" t="str">
        <f t="shared" si="1294"/>
        <v/>
      </c>
      <c r="AI803" s="287"/>
      <c r="AJ803" s="15"/>
      <c r="AK803" s="138" t="str">
        <f t="shared" si="1295"/>
        <v/>
      </c>
      <c r="AL803" s="131" t="str">
        <f t="shared" si="1296"/>
        <v/>
      </c>
      <c r="AM803" s="131" t="str">
        <f t="shared" si="1297"/>
        <v/>
      </c>
      <c r="AN803" s="313" t="str">
        <f t="shared" si="1298"/>
        <v/>
      </c>
      <c r="AO803" s="316" t="str">
        <f t="shared" si="1299"/>
        <v/>
      </c>
      <c r="AP803" s="18"/>
      <c r="AQ803" s="3" t="str">
        <f>IF(F803="","",MAX($AQ$3:AQ802)+1)</f>
        <v/>
      </c>
      <c r="AR803" s="3" t="str">
        <f>IF(OR(AQ803="",BB803=""),"",MAX($AR$3:AR802)+1)</f>
        <v/>
      </c>
      <c r="AS803" s="3" t="str">
        <f>IF(CQ803="","",RANK(CQ803,CQ$3:CQ$1048576,1)+COUNTIF($CQ$3:CQ803,CQ803)-1)</f>
        <v/>
      </c>
      <c r="AT803" s="21" t="str">
        <f>IF(C803="",IF(OR(AND($H803&lt;&gt;"",C803=""),AND($F802=$F803,$AZ803&lt;&gt;""),COUNTA($H$3:$H$1048576,#REF!,$F$3:$F$1048576)&gt;COUNTA($H$3:$H803,#REF!,$F$3:$F803),$AZ803&lt;&gt;""),INDEX(AT$3:AT$1048576,MATCH(MAX($AQ$3:$AQ802),$AQ$3:$AQ$1048576,0),0),""),C803)</f>
        <v/>
      </c>
      <c r="AU803" s="21" t="str">
        <f>IF(D803="",IF(OR(AND($H803&lt;&gt;"",D803=""),AND($F802=$F803,$AZ803&lt;&gt;""),COUNTA($H$3:$H$1048576,#REF!,$F$3:$F$1048576)&gt;COUNTA($H$3:$H803,#REF!,$F$3:$F803),$AZ803&lt;&gt;""),INDEX(AU$3:AU$1048576,MATCH(MAX($AQ$3:$AQ802),$AQ$3:$AQ$1048576,0),0),""),D803)</f>
        <v/>
      </c>
      <c r="AV803" s="21" t="str">
        <f>IF(E803="",IF(OR(AND($H803&lt;&gt;"",E803=""),AND($F802=$F803,$AZ803&lt;&gt;""),COUNTA($H$3:$H$1048576,#REF!,$F$3:$F$1048576)&gt;COUNTA($H$3:$H803,#REF!,$F$3:$F803),$AZ803&lt;&gt;""),INDEX(AV$3:AV$1048576,MATCH(MAX($AQ$3:$AQ802),$AQ$3:$AQ$1048576,0),0),""),E803)</f>
        <v/>
      </c>
      <c r="AW803" s="24" t="str">
        <f t="shared" si="1300"/>
        <v/>
      </c>
      <c r="AX803" s="13" t="str">
        <f t="shared" si="1301"/>
        <v/>
      </c>
      <c r="AY803" s="4" t="str">
        <f t="shared" si="1302"/>
        <v/>
      </c>
      <c r="AZ803" s="4" t="str">
        <f>IF(AX803="",IF(OR(AND(H803&lt;&gt;"",F803=""),COUNTA($H$3:$H$1048576)&gt;COUNTA($H$3:$H803)),INDEX(AX$3:AX803,MATCH(MAX($AQ$3:AQ803),AQ$3:AQ803,0),0),""),AX803)</f>
        <v/>
      </c>
      <c r="BA803" s="4" t="str">
        <f>IF(AY803="",IF(AND(H803&lt;&gt;"",F803=""),INDEX(AY$3:AY803,MATCH(MAX($AQ$3:AQ803),AQ$3:AQ803,0),0),""),AY803)</f>
        <v/>
      </c>
      <c r="BB803" s="82" t="str">
        <f>IF(BC803="","",RANK(BC803,BC$3:BC$1048576,1)+COUNTIF($BC$3:BC803,BC803)-1)</f>
        <v/>
      </c>
      <c r="BC803" s="139" t="str">
        <f t="shared" si="1303"/>
        <v/>
      </c>
      <c r="BD803" s="46" t="str">
        <f t="shared" si="1304"/>
        <v/>
      </c>
      <c r="BE803" s="46" t="str">
        <f t="shared" si="1305"/>
        <v/>
      </c>
      <c r="BF803" s="46" t="str">
        <f t="shared" si="1306"/>
        <v/>
      </c>
      <c r="BG803" s="4" t="str">
        <f t="shared" si="1307"/>
        <v/>
      </c>
      <c r="BH803" s="180" t="str">
        <f t="shared" si="1308"/>
        <v/>
      </c>
      <c r="BI803" s="16" t="str">
        <f t="shared" si="1309"/>
        <v/>
      </c>
      <c r="BJ803" s="52" t="str">
        <f>IF(BI803="","",IF(W803="","",IF(AND(K803=$K$1,$K$1&lt;&gt;""),$BT$2,IFERROR(IF(INDEX(価格設定!$D$5:$D$1048576,MATCH(Q803,価格設定!$B$5:$B$1048576,0),0)=価格設定!$D$3,$BT$2,$BS$2),$BS$2))))</f>
        <v/>
      </c>
      <c r="BK803" s="16" t="str">
        <f>IF(BI803="","",IF(COUNTIF($BI$3:BI803,BI803)=1,1,IF(AND(BI802=BI803,BH803=""),BK802,COUNTIF($BH$3:BH803,BH803))))</f>
        <v/>
      </c>
      <c r="BL803" s="52" t="str">
        <f t="shared" si="1310"/>
        <v/>
      </c>
      <c r="BM803" s="52" t="str">
        <f t="shared" si="1311"/>
        <v/>
      </c>
      <c r="BN803" s="119" t="str">
        <f t="shared" si="1312"/>
        <v/>
      </c>
      <c r="BO803" s="119" t="str">
        <f t="shared" si="1313"/>
        <v/>
      </c>
      <c r="BP803" s="17" t="str">
        <f t="shared" si="1314"/>
        <v/>
      </c>
      <c r="BQ803" s="17" t="str">
        <f t="shared" si="1315"/>
        <v/>
      </c>
      <c r="BR803" s="17" t="str">
        <f>IF(OR(BP803="",COUNTIF($BO$3:BO803,BO803)&lt;&gt;1),"",SUMIF(BO$3:BO$1048576,BO803,BP$3:BP$1048576))</f>
        <v/>
      </c>
      <c r="BS803" s="17" t="str">
        <f t="shared" si="1316"/>
        <v/>
      </c>
      <c r="BT803" s="17" t="str">
        <f t="shared" si="1317"/>
        <v/>
      </c>
      <c r="BU803" s="17" t="str">
        <f t="shared" si="1318"/>
        <v/>
      </c>
      <c r="BV803" s="24" t="str">
        <f t="shared" si="1319"/>
        <v/>
      </c>
      <c r="BW803" s="24" t="str">
        <f t="shared" si="1320"/>
        <v/>
      </c>
      <c r="BX803" s="24" t="str">
        <f t="shared" si="1321"/>
        <v/>
      </c>
      <c r="BY803" s="26" t="str">
        <f t="shared" si="1322"/>
        <v/>
      </c>
      <c r="BZ803" s="26" t="str">
        <f t="shared" si="1323"/>
        <v/>
      </c>
      <c r="CA803" s="26" t="str">
        <f t="shared" si="1324"/>
        <v/>
      </c>
      <c r="CB803" s="66" t="str">
        <f t="shared" si="1325"/>
        <v/>
      </c>
      <c r="CC803" s="65" t="str">
        <f t="shared" si="1326"/>
        <v/>
      </c>
      <c r="CD803" s="26" t="str">
        <f t="shared" si="1327"/>
        <v/>
      </c>
      <c r="CE803" s="26" t="str">
        <f t="shared" si="1328"/>
        <v/>
      </c>
      <c r="CF803" s="193" t="str">
        <f t="shared" si="1329"/>
        <v/>
      </c>
      <c r="CG803" s="193" t="str">
        <f t="shared" si="1330"/>
        <v/>
      </c>
      <c r="CH803" s="26" t="str">
        <f t="shared" si="1331"/>
        <v/>
      </c>
      <c r="CI803" s="26" t="str">
        <f t="shared" si="1332"/>
        <v/>
      </c>
      <c r="CJ803" s="65" t="str">
        <f t="shared" si="1333"/>
        <v/>
      </c>
      <c r="CK803" s="65" t="str">
        <f t="shared" si="1334"/>
        <v/>
      </c>
      <c r="CL803" s="64" t="str">
        <f t="shared" si="1335"/>
        <v/>
      </c>
      <c r="CM803" s="64" t="str">
        <f t="shared" si="1336"/>
        <v/>
      </c>
      <c r="CN803" s="65" t="str">
        <f t="shared" si="1337"/>
        <v/>
      </c>
      <c r="CP803" s="63" t="str">
        <f>IF(BH803="","",MAX($CP$3:CP802)+1)</f>
        <v/>
      </c>
      <c r="CQ803" s="24" t="str">
        <f t="shared" si="1338"/>
        <v/>
      </c>
      <c r="CR803" s="24" t="str">
        <f t="shared" si="1339"/>
        <v/>
      </c>
      <c r="CS803" s="24" t="str">
        <f t="shared" si="1340"/>
        <v/>
      </c>
      <c r="CT803" s="58" t="str">
        <f>IF(BO803="","",COUNTIF($BO$3:BO803,BO803)&amp;"@"&amp;BO803)</f>
        <v/>
      </c>
      <c r="CU803" s="16" t="str">
        <f t="shared" si="1278"/>
        <v/>
      </c>
      <c r="CV803" s="63" t="str">
        <f t="shared" si="1341"/>
        <v/>
      </c>
      <c r="CW803" s="16" t="str">
        <f t="shared" si="1342"/>
        <v/>
      </c>
      <c r="CX803" s="16" t="str">
        <f t="shared" si="1343"/>
        <v/>
      </c>
      <c r="CY803" s="16" t="str">
        <f t="shared" si="1344"/>
        <v/>
      </c>
      <c r="CZ803" s="85" t="str">
        <f t="shared" si="1345"/>
        <v/>
      </c>
      <c r="DA803" s="16" t="str">
        <f t="shared" si="1346"/>
        <v/>
      </c>
      <c r="DB803" s="16" t="str">
        <f t="shared" si="1347"/>
        <v/>
      </c>
      <c r="DC803" s="28" t="str">
        <f>IF(CP803="","",$DC$1&amp;(INDEX(価格設定!D$1:XFD$3,ROW(価格設定!$D$3),MATCH($AW803,価格設定!D$1:XFD$1,1))*100)&amp;"%")</f>
        <v/>
      </c>
      <c r="DD803" s="28" t="str">
        <f>IF(CP803="","",$DD$1&amp;(INDEX(価格設定!D$1:XFD$3,ROW(価格設定!$D$2),MATCH($AW803,価格設定!D$1:XFD$1,1))*100)&amp;"%")</f>
        <v/>
      </c>
      <c r="DE803" s="29" t="str">
        <f t="shared" si="1348"/>
        <v/>
      </c>
      <c r="DG803" s="58" t="str">
        <f t="shared" si="1349"/>
        <v/>
      </c>
      <c r="DH803" s="58" t="str">
        <f t="shared" si="1350"/>
        <v/>
      </c>
      <c r="DI803" s="58" t="str">
        <f t="shared" si="1351"/>
        <v/>
      </c>
      <c r="DJ803" s="85" t="str">
        <f t="shared" si="1352"/>
        <v/>
      </c>
      <c r="DL803" s="58" t="str">
        <f>IF(COUNTIF(DG$3:DG$1048576,DG803)=COUNTIF($DG$3:$DG803,DG803),DG803,"")</f>
        <v/>
      </c>
      <c r="DM803" s="85" t="str">
        <f t="shared" si="1353"/>
        <v/>
      </c>
      <c r="DN803" s="85" t="str">
        <f t="shared" si="1279"/>
        <v/>
      </c>
      <c r="DO803" s="85" t="str">
        <f t="shared" si="1279"/>
        <v/>
      </c>
      <c r="DP803" s="303"/>
      <c r="DQ803" s="17" t="str">
        <f t="shared" si="1280"/>
        <v/>
      </c>
      <c r="DR803" s="17" t="str">
        <f t="shared" si="1281"/>
        <v/>
      </c>
      <c r="DS803" s="17" t="str">
        <f t="shared" si="1282"/>
        <v/>
      </c>
      <c r="DU803" s="16" t="str">
        <f t="shared" si="1354"/>
        <v/>
      </c>
      <c r="DV803" s="16" t="str">
        <f>IF(DU803="","",COUNT($DU$3:DU803))</f>
        <v/>
      </c>
      <c r="DW803" s="16" t="str">
        <f t="shared" si="1355"/>
        <v/>
      </c>
      <c r="DX803" s="16" t="str">
        <f t="shared" si="1356"/>
        <v/>
      </c>
      <c r="DY803" s="16" t="str">
        <f>IF(DZ803="","",COUNTIF(DZ$3:DZ803,DZ803))</f>
        <v/>
      </c>
      <c r="DZ803" s="16" t="str">
        <f t="shared" si="1357"/>
        <v/>
      </c>
      <c r="EA803" s="16" t="str">
        <f t="shared" si="1358"/>
        <v/>
      </c>
      <c r="EB803" s="16" t="str">
        <f t="shared" si="1359"/>
        <v/>
      </c>
      <c r="EC803" s="16" t="str">
        <f t="shared" si="1360"/>
        <v/>
      </c>
      <c r="ED803" s="16" t="str">
        <f t="shared" si="1361"/>
        <v/>
      </c>
      <c r="EE803" s="16" t="str">
        <f t="shared" si="1362"/>
        <v/>
      </c>
      <c r="EF803" s="16" t="str">
        <f t="shared" si="1363"/>
        <v/>
      </c>
      <c r="EG803" s="16" t="str">
        <f t="shared" si="1364"/>
        <v/>
      </c>
      <c r="EH803" s="16" t="str">
        <f t="shared" si="1365"/>
        <v/>
      </c>
      <c r="EI803" s="16" t="str">
        <f t="shared" si="1366"/>
        <v/>
      </c>
      <c r="EJ803" s="16" t="str">
        <f t="shared" si="1367"/>
        <v/>
      </c>
      <c r="EK803" s="16" t="str">
        <f t="shared" si="1368"/>
        <v/>
      </c>
      <c r="EL803" s="58" t="str">
        <f t="shared" si="1369"/>
        <v/>
      </c>
      <c r="EM803" s="58" t="str">
        <f>IF(OR($DZ803="",CR803=""),IF($EL803="","",$EL803),IF(OR(CR803="なし",CR803=0),領収書!$H$1,CR803))</f>
        <v/>
      </c>
      <c r="EN803" s="58" t="str">
        <f>IF(OR($DZ803="",CS803=""),IF($EL803="","",$EL803),IF(OR(CS803="なし",CS803=0),入力!$EN$1,CS803))</f>
        <v/>
      </c>
      <c r="EO803" s="63" t="str">
        <f t="shared" si="1370"/>
        <v/>
      </c>
      <c r="EP803" s="63" t="str">
        <f t="shared" si="1371"/>
        <v/>
      </c>
      <c r="ER803" s="16" t="str">
        <f>IF(AND(COUNTIF($ET$3:ET803,ET803)=1,ET803&lt;&gt;""),MAX($ER$3:ER802)+1,"")</f>
        <v/>
      </c>
      <c r="ES803" s="16" t="str">
        <f>IF(価格設定!B805="","",価格設定!B805)</f>
        <v/>
      </c>
      <c r="ET803" s="16" t="str">
        <f>IF(価格設定!C805="","",価格設定!C805)</f>
        <v/>
      </c>
      <c r="EV803" s="16" t="str">
        <f t="shared" si="1283"/>
        <v/>
      </c>
      <c r="EW803" s="16" t="str">
        <f t="shared" si="1372"/>
        <v/>
      </c>
    </row>
    <row r="804" spans="1:153" ht="30" customHeight="1" x14ac:dyDescent="0.2">
      <c r="A804" s="225"/>
      <c r="B804" s="212"/>
      <c r="C804" s="221"/>
      <c r="D804" s="164"/>
      <c r="E804" s="165"/>
      <c r="F804" s="166"/>
      <c r="G804" s="167"/>
      <c r="H804" s="179"/>
      <c r="I804" s="306"/>
      <c r="J804" s="169"/>
      <c r="K804" s="179"/>
      <c r="L804" s="186"/>
      <c r="M804" s="186"/>
      <c r="N804" s="168"/>
      <c r="O804" s="170"/>
      <c r="P804" s="212"/>
      <c r="Q804" s="179" t="str">
        <f>IFERROR(IF(H804="","",IFERROR(INDEX(価格設定!$B$5:$B$1048576,MATCH(H804,価格設定!$B$5:$B$1048576,0),0),INDEX(価格設定!$B$5:$B$1048576,MATCH("*"&amp;H804&amp;"*",価格設定!$B$5:$B$1048576,0),0))),H804)</f>
        <v/>
      </c>
      <c r="R804" s="250" t="str">
        <f>IFERROR(IF(Q804="",IF(K804="","",K804),IF(K804="",IF(INDEX(価格設定!$C$5:$C$1048576,MATCH(Q804,価格設定!$B$5:$B$1048576,0),0)=0,"",INDEX(価格設定!$C$5:$C$1048576,MATCH(Q804,価格設定!$B$5:$B$1048576,0),0)),IF(K804="なし","",K804))),"")</f>
        <v/>
      </c>
      <c r="S804" s="308" t="str">
        <f t="shared" si="1284"/>
        <v/>
      </c>
      <c r="T804" s="126" t="str">
        <f>IFERROR(IF(J804="",IF(INDEX(価格設定!$E$5:$R$1048576,MATCH($Q804,価格設定!B$5:B$1048576,0),MATCH($AW804,価格設定!E$1:X$1,1))=0,"",INDEX(価格設定!$E$5:$R$1048576,MATCH($Q804,価格設定!B$5:B$1048576,0),MATCH($AW804,価格設定!E$1:X$1,1))),J804),"")</f>
        <v/>
      </c>
      <c r="U804" s="126" t="str">
        <f t="shared" si="1285"/>
        <v/>
      </c>
      <c r="V804" s="132" t="str">
        <f t="shared" si="1286"/>
        <v/>
      </c>
      <c r="W804" s="127" t="str">
        <f>IFERROR(IF(OR(T804="",T804&lt;0),"",IFERROR(INDEX(価格設定!E$2:X$3,IF(AND(K804=$K$1,$K$1&lt;&gt;""),ROW(価格設定!$D$3)-1,MATCH(INDEX(価格設定!$D$5:$D$1048576,MATCH(Q804,価格設定!$B$5:$B$1048576,0),0),価格設定!$D$2:$D$3,0)),MATCH($AW804,価格設定!E$1:X$1,1)),INDEX(価格設定!E$2:X$2,0,MATCH($AW804,価格設定!E$1:X$1,1)))),"")</f>
        <v/>
      </c>
      <c r="X804" s="126" t="str">
        <f t="shared" si="1277"/>
        <v/>
      </c>
      <c r="Y804" s="128" t="str">
        <f t="shared" si="1287"/>
        <v/>
      </c>
      <c r="Z804" s="126" t="str">
        <f t="shared" si="1288"/>
        <v/>
      </c>
      <c r="AA804" s="129" t="str">
        <f t="shared" si="1289"/>
        <v/>
      </c>
      <c r="AB804" s="126" t="str">
        <f t="shared" si="1290"/>
        <v/>
      </c>
      <c r="AC804" s="280" t="str">
        <f t="shared" si="1291"/>
        <v/>
      </c>
      <c r="AD804" s="15"/>
      <c r="AE804" s="204" t="str">
        <f>IF(AF804="","",COUNT($AF$3:AF804))</f>
        <v/>
      </c>
      <c r="AF804" s="206" t="str">
        <f t="shared" si="1292"/>
        <v/>
      </c>
      <c r="AG804" s="204" t="str">
        <f t="shared" si="1293"/>
        <v/>
      </c>
      <c r="AH804" s="204" t="str">
        <f t="shared" si="1294"/>
        <v/>
      </c>
      <c r="AI804" s="287"/>
      <c r="AJ804" s="15"/>
      <c r="AK804" s="138" t="str">
        <f t="shared" si="1295"/>
        <v/>
      </c>
      <c r="AL804" s="131" t="str">
        <f t="shared" si="1296"/>
        <v/>
      </c>
      <c r="AM804" s="131" t="str">
        <f t="shared" si="1297"/>
        <v/>
      </c>
      <c r="AN804" s="313" t="str">
        <f t="shared" si="1298"/>
        <v/>
      </c>
      <c r="AO804" s="316" t="str">
        <f t="shared" si="1299"/>
        <v/>
      </c>
      <c r="AP804" s="18"/>
      <c r="AQ804" s="3" t="str">
        <f>IF(F804="","",MAX($AQ$3:AQ803)+1)</f>
        <v/>
      </c>
      <c r="AR804" s="3" t="str">
        <f>IF(OR(AQ804="",BB804=""),"",MAX($AR$3:AR803)+1)</f>
        <v/>
      </c>
      <c r="AS804" s="3" t="str">
        <f>IF(CQ804="","",RANK(CQ804,CQ$3:CQ$1048576,1)+COUNTIF($CQ$3:CQ804,CQ804)-1)</f>
        <v/>
      </c>
      <c r="AT804" s="21" t="str">
        <f>IF(C804="",IF(OR(AND($H804&lt;&gt;"",C804=""),AND($F803=$F804,$AZ804&lt;&gt;""),COUNTA($H$3:$H$1048576,#REF!,$F$3:$F$1048576)&gt;COUNTA($H$3:$H804,#REF!,$F$3:$F804),$AZ804&lt;&gt;""),INDEX(AT$3:AT$1048576,MATCH(MAX($AQ$3:$AQ803),$AQ$3:$AQ$1048576,0),0),""),C804)</f>
        <v/>
      </c>
      <c r="AU804" s="21" t="str">
        <f>IF(D804="",IF(OR(AND($H804&lt;&gt;"",D804=""),AND($F803=$F804,$AZ804&lt;&gt;""),COUNTA($H$3:$H$1048576,#REF!,$F$3:$F$1048576)&gt;COUNTA($H$3:$H804,#REF!,$F$3:$F804),$AZ804&lt;&gt;""),INDEX(AU$3:AU$1048576,MATCH(MAX($AQ$3:$AQ803),$AQ$3:$AQ$1048576,0),0),""),D804)</f>
        <v/>
      </c>
      <c r="AV804" s="21" t="str">
        <f>IF(E804="",IF(OR(AND($H804&lt;&gt;"",E804=""),AND($F803=$F804,$AZ804&lt;&gt;""),COUNTA($H$3:$H$1048576,#REF!,$F$3:$F$1048576)&gt;COUNTA($H$3:$H804,#REF!,$F$3:$F804),$AZ804&lt;&gt;""),INDEX(AV$3:AV$1048576,MATCH(MAX($AQ$3:$AQ803),$AQ$3:$AQ$1048576,0),0),""),E804)</f>
        <v/>
      </c>
      <c r="AW804" s="24" t="str">
        <f t="shared" si="1300"/>
        <v/>
      </c>
      <c r="AX804" s="13" t="str">
        <f t="shared" si="1301"/>
        <v/>
      </c>
      <c r="AY804" s="4" t="str">
        <f t="shared" si="1302"/>
        <v/>
      </c>
      <c r="AZ804" s="4" t="str">
        <f>IF(AX804="",IF(OR(AND(H804&lt;&gt;"",F804=""),COUNTA($H$3:$H$1048576)&gt;COUNTA($H$3:$H804)),INDEX(AX$3:AX804,MATCH(MAX($AQ$3:AQ804),AQ$3:AQ804,0),0),""),AX804)</f>
        <v/>
      </c>
      <c r="BA804" s="4" t="str">
        <f>IF(AY804="",IF(AND(H804&lt;&gt;"",F804=""),INDEX(AY$3:AY804,MATCH(MAX($AQ$3:AQ804),AQ$3:AQ804,0),0),""),AY804)</f>
        <v/>
      </c>
      <c r="BB804" s="82" t="str">
        <f>IF(BC804="","",RANK(BC804,BC$3:BC$1048576,1)+COUNTIF($BC$3:BC804,BC804)-1)</f>
        <v/>
      </c>
      <c r="BC804" s="139" t="str">
        <f t="shared" si="1303"/>
        <v/>
      </c>
      <c r="BD804" s="46" t="str">
        <f t="shared" si="1304"/>
        <v/>
      </c>
      <c r="BE804" s="46" t="str">
        <f t="shared" si="1305"/>
        <v/>
      </c>
      <c r="BF804" s="46" t="str">
        <f t="shared" si="1306"/>
        <v/>
      </c>
      <c r="BG804" s="4" t="str">
        <f t="shared" si="1307"/>
        <v/>
      </c>
      <c r="BH804" s="180" t="str">
        <f t="shared" si="1308"/>
        <v/>
      </c>
      <c r="BI804" s="16" t="str">
        <f t="shared" si="1309"/>
        <v/>
      </c>
      <c r="BJ804" s="52" t="str">
        <f>IF(BI804="","",IF(W804="","",IF(AND(K804=$K$1,$K$1&lt;&gt;""),$BT$2,IFERROR(IF(INDEX(価格設定!$D$5:$D$1048576,MATCH(Q804,価格設定!$B$5:$B$1048576,0),0)=価格設定!$D$3,$BT$2,$BS$2),$BS$2))))</f>
        <v/>
      </c>
      <c r="BK804" s="16" t="str">
        <f>IF(BI804="","",IF(COUNTIF($BI$3:BI804,BI804)=1,1,IF(AND(BI803=BI804,BH804=""),BK803,COUNTIF($BH$3:BH804,BH804))))</f>
        <v/>
      </c>
      <c r="BL804" s="52" t="str">
        <f t="shared" si="1310"/>
        <v/>
      </c>
      <c r="BM804" s="52" t="str">
        <f t="shared" si="1311"/>
        <v/>
      </c>
      <c r="BN804" s="119" t="str">
        <f t="shared" si="1312"/>
        <v/>
      </c>
      <c r="BO804" s="119" t="str">
        <f t="shared" si="1313"/>
        <v/>
      </c>
      <c r="BP804" s="17" t="str">
        <f t="shared" si="1314"/>
        <v/>
      </c>
      <c r="BQ804" s="17" t="str">
        <f t="shared" si="1315"/>
        <v/>
      </c>
      <c r="BR804" s="17" t="str">
        <f>IF(OR(BP804="",COUNTIF($BO$3:BO804,BO804)&lt;&gt;1),"",SUMIF(BO$3:BO$1048576,BO804,BP$3:BP$1048576))</f>
        <v/>
      </c>
      <c r="BS804" s="17" t="str">
        <f t="shared" si="1316"/>
        <v/>
      </c>
      <c r="BT804" s="17" t="str">
        <f t="shared" si="1317"/>
        <v/>
      </c>
      <c r="BU804" s="17" t="str">
        <f t="shared" si="1318"/>
        <v/>
      </c>
      <c r="BV804" s="24" t="str">
        <f t="shared" si="1319"/>
        <v/>
      </c>
      <c r="BW804" s="24" t="str">
        <f t="shared" si="1320"/>
        <v/>
      </c>
      <c r="BX804" s="24" t="str">
        <f t="shared" si="1321"/>
        <v/>
      </c>
      <c r="BY804" s="26" t="str">
        <f t="shared" si="1322"/>
        <v/>
      </c>
      <c r="BZ804" s="26" t="str">
        <f t="shared" si="1323"/>
        <v/>
      </c>
      <c r="CA804" s="26" t="str">
        <f t="shared" si="1324"/>
        <v/>
      </c>
      <c r="CB804" s="66" t="str">
        <f t="shared" si="1325"/>
        <v/>
      </c>
      <c r="CC804" s="65" t="str">
        <f t="shared" si="1326"/>
        <v/>
      </c>
      <c r="CD804" s="26" t="str">
        <f t="shared" si="1327"/>
        <v/>
      </c>
      <c r="CE804" s="26" t="str">
        <f t="shared" si="1328"/>
        <v/>
      </c>
      <c r="CF804" s="193" t="str">
        <f t="shared" si="1329"/>
        <v/>
      </c>
      <c r="CG804" s="193" t="str">
        <f t="shared" si="1330"/>
        <v/>
      </c>
      <c r="CH804" s="26" t="str">
        <f t="shared" si="1331"/>
        <v/>
      </c>
      <c r="CI804" s="26" t="str">
        <f t="shared" si="1332"/>
        <v/>
      </c>
      <c r="CJ804" s="65" t="str">
        <f t="shared" si="1333"/>
        <v/>
      </c>
      <c r="CK804" s="65" t="str">
        <f t="shared" si="1334"/>
        <v/>
      </c>
      <c r="CL804" s="64" t="str">
        <f t="shared" si="1335"/>
        <v/>
      </c>
      <c r="CM804" s="64" t="str">
        <f t="shared" si="1336"/>
        <v/>
      </c>
      <c r="CN804" s="65" t="str">
        <f t="shared" si="1337"/>
        <v/>
      </c>
      <c r="CP804" s="63" t="str">
        <f>IF(BH804="","",MAX($CP$3:CP803)+1)</f>
        <v/>
      </c>
      <c r="CQ804" s="24" t="str">
        <f t="shared" si="1338"/>
        <v/>
      </c>
      <c r="CR804" s="24" t="str">
        <f t="shared" si="1339"/>
        <v/>
      </c>
      <c r="CS804" s="24" t="str">
        <f t="shared" si="1340"/>
        <v/>
      </c>
      <c r="CT804" s="58" t="str">
        <f>IF(BO804="","",COUNTIF($BO$3:BO804,BO804)&amp;"@"&amp;BO804)</f>
        <v/>
      </c>
      <c r="CU804" s="16" t="str">
        <f t="shared" si="1278"/>
        <v/>
      </c>
      <c r="CV804" s="63" t="str">
        <f t="shared" si="1341"/>
        <v/>
      </c>
      <c r="CW804" s="16" t="str">
        <f t="shared" si="1342"/>
        <v/>
      </c>
      <c r="CX804" s="16" t="str">
        <f t="shared" si="1343"/>
        <v/>
      </c>
      <c r="CY804" s="16" t="str">
        <f t="shared" si="1344"/>
        <v/>
      </c>
      <c r="CZ804" s="85" t="str">
        <f t="shared" si="1345"/>
        <v/>
      </c>
      <c r="DA804" s="16" t="str">
        <f t="shared" si="1346"/>
        <v/>
      </c>
      <c r="DB804" s="16" t="str">
        <f t="shared" si="1347"/>
        <v/>
      </c>
      <c r="DC804" s="28" t="str">
        <f>IF(CP804="","",$DC$1&amp;(INDEX(価格設定!D$1:XFD$3,ROW(価格設定!$D$3),MATCH($AW804,価格設定!D$1:XFD$1,1))*100)&amp;"%")</f>
        <v/>
      </c>
      <c r="DD804" s="28" t="str">
        <f>IF(CP804="","",$DD$1&amp;(INDEX(価格設定!D$1:XFD$3,ROW(価格設定!$D$2),MATCH($AW804,価格設定!D$1:XFD$1,1))*100)&amp;"%")</f>
        <v/>
      </c>
      <c r="DE804" s="29" t="str">
        <f t="shared" si="1348"/>
        <v/>
      </c>
      <c r="DG804" s="58" t="str">
        <f t="shared" si="1349"/>
        <v/>
      </c>
      <c r="DH804" s="58" t="str">
        <f t="shared" si="1350"/>
        <v/>
      </c>
      <c r="DI804" s="58" t="str">
        <f t="shared" si="1351"/>
        <v/>
      </c>
      <c r="DJ804" s="85" t="str">
        <f t="shared" si="1352"/>
        <v/>
      </c>
      <c r="DL804" s="58" t="str">
        <f>IF(COUNTIF(DG$3:DG$1048576,DG804)=COUNTIF($DG$3:$DG804,DG804),DG804,"")</f>
        <v/>
      </c>
      <c r="DM804" s="85" t="str">
        <f t="shared" si="1353"/>
        <v/>
      </c>
      <c r="DN804" s="85" t="str">
        <f t="shared" si="1279"/>
        <v/>
      </c>
      <c r="DO804" s="85" t="str">
        <f t="shared" si="1279"/>
        <v/>
      </c>
      <c r="DP804" s="303"/>
      <c r="DQ804" s="17" t="str">
        <f t="shared" si="1280"/>
        <v/>
      </c>
      <c r="DR804" s="17" t="str">
        <f t="shared" si="1281"/>
        <v/>
      </c>
      <c r="DS804" s="17" t="str">
        <f t="shared" si="1282"/>
        <v/>
      </c>
      <c r="DU804" s="16" t="str">
        <f t="shared" si="1354"/>
        <v/>
      </c>
      <c r="DV804" s="16" t="str">
        <f>IF(DU804="","",COUNT($DU$3:DU804))</f>
        <v/>
      </c>
      <c r="DW804" s="16" t="str">
        <f t="shared" si="1355"/>
        <v/>
      </c>
      <c r="DX804" s="16" t="str">
        <f t="shared" si="1356"/>
        <v/>
      </c>
      <c r="DY804" s="16" t="str">
        <f>IF(DZ804="","",COUNTIF(DZ$3:DZ804,DZ804))</f>
        <v/>
      </c>
      <c r="DZ804" s="16" t="str">
        <f t="shared" si="1357"/>
        <v/>
      </c>
      <c r="EA804" s="16" t="str">
        <f t="shared" si="1358"/>
        <v/>
      </c>
      <c r="EB804" s="16" t="str">
        <f t="shared" si="1359"/>
        <v/>
      </c>
      <c r="EC804" s="16" t="str">
        <f t="shared" si="1360"/>
        <v/>
      </c>
      <c r="ED804" s="16" t="str">
        <f t="shared" si="1361"/>
        <v/>
      </c>
      <c r="EE804" s="16" t="str">
        <f t="shared" si="1362"/>
        <v/>
      </c>
      <c r="EF804" s="16" t="str">
        <f t="shared" si="1363"/>
        <v/>
      </c>
      <c r="EG804" s="16" t="str">
        <f t="shared" si="1364"/>
        <v/>
      </c>
      <c r="EH804" s="16" t="str">
        <f t="shared" si="1365"/>
        <v/>
      </c>
      <c r="EI804" s="16" t="str">
        <f t="shared" si="1366"/>
        <v/>
      </c>
      <c r="EJ804" s="16" t="str">
        <f t="shared" si="1367"/>
        <v/>
      </c>
      <c r="EK804" s="16" t="str">
        <f t="shared" si="1368"/>
        <v/>
      </c>
      <c r="EL804" s="58" t="str">
        <f t="shared" si="1369"/>
        <v/>
      </c>
      <c r="EM804" s="58" t="str">
        <f>IF(OR($DZ804="",CR804=""),IF($EL804="","",$EL804),IF(OR(CR804="なし",CR804=0),領収書!$H$1,CR804))</f>
        <v/>
      </c>
      <c r="EN804" s="58" t="str">
        <f>IF(OR($DZ804="",CS804=""),IF($EL804="","",$EL804),IF(OR(CS804="なし",CS804=0),入力!$EN$1,CS804))</f>
        <v/>
      </c>
      <c r="EO804" s="63" t="str">
        <f t="shared" si="1370"/>
        <v/>
      </c>
      <c r="EP804" s="63" t="str">
        <f t="shared" si="1371"/>
        <v/>
      </c>
      <c r="ER804" s="16" t="str">
        <f>IF(AND(COUNTIF($ET$3:ET804,ET804)=1,ET804&lt;&gt;""),MAX($ER$3:ER803)+1,"")</f>
        <v/>
      </c>
      <c r="ES804" s="16" t="str">
        <f>IF(価格設定!B806="","",価格設定!B806)</f>
        <v/>
      </c>
      <c r="ET804" s="16" t="str">
        <f>IF(価格設定!C806="","",価格設定!C806)</f>
        <v/>
      </c>
      <c r="EV804" s="16" t="str">
        <f t="shared" si="1283"/>
        <v/>
      </c>
      <c r="EW804" s="16" t="str">
        <f t="shared" si="1372"/>
        <v/>
      </c>
    </row>
    <row r="805" spans="1:153" ht="30" customHeight="1" x14ac:dyDescent="0.2">
      <c r="A805" s="225"/>
      <c r="B805" s="212"/>
      <c r="C805" s="221"/>
      <c r="D805" s="164"/>
      <c r="E805" s="165"/>
      <c r="F805" s="166"/>
      <c r="G805" s="167"/>
      <c r="H805" s="179"/>
      <c r="I805" s="306"/>
      <c r="J805" s="169"/>
      <c r="K805" s="179"/>
      <c r="L805" s="186"/>
      <c r="M805" s="186"/>
      <c r="N805" s="168"/>
      <c r="O805" s="170"/>
      <c r="P805" s="212"/>
      <c r="Q805" s="179" t="str">
        <f>IFERROR(IF(H805="","",IFERROR(INDEX(価格設定!$B$5:$B$1048576,MATCH(H805,価格設定!$B$5:$B$1048576,0),0),INDEX(価格設定!$B$5:$B$1048576,MATCH("*"&amp;H805&amp;"*",価格設定!$B$5:$B$1048576,0),0))),H805)</f>
        <v/>
      </c>
      <c r="R805" s="250" t="str">
        <f>IFERROR(IF(Q805="",IF(K805="","",K805),IF(K805="",IF(INDEX(価格設定!$C$5:$C$1048576,MATCH(Q805,価格設定!$B$5:$B$1048576,0),0)=0,"",INDEX(価格設定!$C$5:$C$1048576,MATCH(Q805,価格設定!$B$5:$B$1048576,0),0)),IF(K805="なし","",K805))),"")</f>
        <v/>
      </c>
      <c r="S805" s="308" t="str">
        <f t="shared" si="1284"/>
        <v/>
      </c>
      <c r="T805" s="126" t="str">
        <f>IFERROR(IF(J805="",IF(INDEX(価格設定!$E$5:$R$1048576,MATCH($Q805,価格設定!B$5:B$1048576,0),MATCH($AW805,価格設定!E$1:X$1,1))=0,"",INDEX(価格設定!$E$5:$R$1048576,MATCH($Q805,価格設定!B$5:B$1048576,0),MATCH($AW805,価格設定!E$1:X$1,1))),J805),"")</f>
        <v/>
      </c>
      <c r="U805" s="126" t="str">
        <f t="shared" si="1285"/>
        <v/>
      </c>
      <c r="V805" s="132" t="str">
        <f t="shared" si="1286"/>
        <v/>
      </c>
      <c r="W805" s="127" t="str">
        <f>IFERROR(IF(OR(T805="",T805&lt;0),"",IFERROR(INDEX(価格設定!E$2:X$3,IF(AND(K805=$K$1,$K$1&lt;&gt;""),ROW(価格設定!$D$3)-1,MATCH(INDEX(価格設定!$D$5:$D$1048576,MATCH(Q805,価格設定!$B$5:$B$1048576,0),0),価格設定!$D$2:$D$3,0)),MATCH($AW805,価格設定!E$1:X$1,1)),INDEX(価格設定!E$2:X$2,0,MATCH($AW805,価格設定!E$1:X$1,1)))),"")</f>
        <v/>
      </c>
      <c r="X805" s="126" t="str">
        <f t="shared" si="1277"/>
        <v/>
      </c>
      <c r="Y805" s="128" t="str">
        <f t="shared" si="1287"/>
        <v/>
      </c>
      <c r="Z805" s="126" t="str">
        <f t="shared" si="1288"/>
        <v/>
      </c>
      <c r="AA805" s="129" t="str">
        <f t="shared" si="1289"/>
        <v/>
      </c>
      <c r="AB805" s="126" t="str">
        <f t="shared" si="1290"/>
        <v/>
      </c>
      <c r="AC805" s="280" t="str">
        <f t="shared" si="1291"/>
        <v/>
      </c>
      <c r="AD805" s="15"/>
      <c r="AE805" s="204" t="str">
        <f>IF(AF805="","",COUNT($AF$3:AF805))</f>
        <v/>
      </c>
      <c r="AF805" s="206" t="str">
        <f t="shared" si="1292"/>
        <v/>
      </c>
      <c r="AG805" s="204" t="str">
        <f t="shared" si="1293"/>
        <v/>
      </c>
      <c r="AH805" s="204" t="str">
        <f t="shared" si="1294"/>
        <v/>
      </c>
      <c r="AI805" s="287"/>
      <c r="AJ805" s="15"/>
      <c r="AK805" s="138" t="str">
        <f t="shared" si="1295"/>
        <v/>
      </c>
      <c r="AL805" s="131" t="str">
        <f t="shared" si="1296"/>
        <v/>
      </c>
      <c r="AM805" s="131" t="str">
        <f t="shared" si="1297"/>
        <v/>
      </c>
      <c r="AN805" s="313" t="str">
        <f t="shared" si="1298"/>
        <v/>
      </c>
      <c r="AO805" s="316" t="str">
        <f t="shared" si="1299"/>
        <v/>
      </c>
      <c r="AP805" s="18"/>
      <c r="AQ805" s="3" t="str">
        <f>IF(F805="","",MAX($AQ$3:AQ804)+1)</f>
        <v/>
      </c>
      <c r="AR805" s="3" t="str">
        <f>IF(OR(AQ805="",BB805=""),"",MAX($AR$3:AR804)+1)</f>
        <v/>
      </c>
      <c r="AS805" s="3" t="str">
        <f>IF(CQ805="","",RANK(CQ805,CQ$3:CQ$1048576,1)+COUNTIF($CQ$3:CQ805,CQ805)-1)</f>
        <v/>
      </c>
      <c r="AT805" s="21" t="str">
        <f>IF(C805="",IF(OR(AND($H805&lt;&gt;"",C805=""),AND($F804=$F805,$AZ805&lt;&gt;""),COUNTA($H$3:$H$1048576,#REF!,$F$3:$F$1048576)&gt;COUNTA($H$3:$H805,#REF!,$F$3:$F805),$AZ805&lt;&gt;""),INDEX(AT$3:AT$1048576,MATCH(MAX($AQ$3:$AQ804),$AQ$3:$AQ$1048576,0),0),""),C805)</f>
        <v/>
      </c>
      <c r="AU805" s="21" t="str">
        <f>IF(D805="",IF(OR(AND($H805&lt;&gt;"",D805=""),AND($F804=$F805,$AZ805&lt;&gt;""),COUNTA($H$3:$H$1048576,#REF!,$F$3:$F$1048576)&gt;COUNTA($H$3:$H805,#REF!,$F$3:$F805),$AZ805&lt;&gt;""),INDEX(AU$3:AU$1048576,MATCH(MAX($AQ$3:$AQ804),$AQ$3:$AQ$1048576,0),0),""),D805)</f>
        <v/>
      </c>
      <c r="AV805" s="21" t="str">
        <f>IF(E805="",IF(OR(AND($H805&lt;&gt;"",E805=""),AND($F804=$F805,$AZ805&lt;&gt;""),COUNTA($H$3:$H$1048576,#REF!,$F$3:$F$1048576)&gt;COUNTA($H$3:$H805,#REF!,$F$3:$F805),$AZ805&lt;&gt;""),INDEX(AV$3:AV$1048576,MATCH(MAX($AQ$3:$AQ804),$AQ$3:$AQ$1048576,0),0),""),E805)</f>
        <v/>
      </c>
      <c r="AW805" s="24" t="str">
        <f t="shared" si="1300"/>
        <v/>
      </c>
      <c r="AX805" s="13" t="str">
        <f t="shared" si="1301"/>
        <v/>
      </c>
      <c r="AY805" s="4" t="str">
        <f t="shared" si="1302"/>
        <v/>
      </c>
      <c r="AZ805" s="4" t="str">
        <f>IF(AX805="",IF(OR(AND(H805&lt;&gt;"",F805=""),COUNTA($H$3:$H$1048576)&gt;COUNTA($H$3:$H805)),INDEX(AX$3:AX805,MATCH(MAX($AQ$3:AQ805),AQ$3:AQ805,0),0),""),AX805)</f>
        <v/>
      </c>
      <c r="BA805" s="4" t="str">
        <f>IF(AY805="",IF(AND(H805&lt;&gt;"",F805=""),INDEX(AY$3:AY805,MATCH(MAX($AQ$3:AQ805),AQ$3:AQ805,0),0),""),AY805)</f>
        <v/>
      </c>
      <c r="BB805" s="82" t="str">
        <f>IF(BC805="","",RANK(BC805,BC$3:BC$1048576,1)+COUNTIF($BC$3:BC805,BC805)-1)</f>
        <v/>
      </c>
      <c r="BC805" s="139" t="str">
        <f t="shared" si="1303"/>
        <v/>
      </c>
      <c r="BD805" s="46" t="str">
        <f t="shared" si="1304"/>
        <v/>
      </c>
      <c r="BE805" s="46" t="str">
        <f t="shared" si="1305"/>
        <v/>
      </c>
      <c r="BF805" s="46" t="str">
        <f t="shared" si="1306"/>
        <v/>
      </c>
      <c r="BG805" s="4" t="str">
        <f t="shared" si="1307"/>
        <v/>
      </c>
      <c r="BH805" s="180" t="str">
        <f t="shared" si="1308"/>
        <v/>
      </c>
      <c r="BI805" s="16" t="str">
        <f t="shared" si="1309"/>
        <v/>
      </c>
      <c r="BJ805" s="52" t="str">
        <f>IF(BI805="","",IF(W805="","",IF(AND(K805=$K$1,$K$1&lt;&gt;""),$BT$2,IFERROR(IF(INDEX(価格設定!$D$5:$D$1048576,MATCH(Q805,価格設定!$B$5:$B$1048576,0),0)=価格設定!$D$3,$BT$2,$BS$2),$BS$2))))</f>
        <v/>
      </c>
      <c r="BK805" s="16" t="str">
        <f>IF(BI805="","",IF(COUNTIF($BI$3:BI805,BI805)=1,1,IF(AND(BI804=BI805,BH805=""),BK804,COUNTIF($BH$3:BH805,BH805))))</f>
        <v/>
      </c>
      <c r="BL805" s="52" t="str">
        <f t="shared" si="1310"/>
        <v/>
      </c>
      <c r="BM805" s="52" t="str">
        <f t="shared" si="1311"/>
        <v/>
      </c>
      <c r="BN805" s="119" t="str">
        <f t="shared" si="1312"/>
        <v/>
      </c>
      <c r="BO805" s="119" t="str">
        <f t="shared" si="1313"/>
        <v/>
      </c>
      <c r="BP805" s="17" t="str">
        <f t="shared" si="1314"/>
        <v/>
      </c>
      <c r="BQ805" s="17" t="str">
        <f t="shared" si="1315"/>
        <v/>
      </c>
      <c r="BR805" s="17" t="str">
        <f>IF(OR(BP805="",COUNTIF($BO$3:BO805,BO805)&lt;&gt;1),"",SUMIF(BO$3:BO$1048576,BO805,BP$3:BP$1048576))</f>
        <v/>
      </c>
      <c r="BS805" s="17" t="str">
        <f t="shared" si="1316"/>
        <v/>
      </c>
      <c r="BT805" s="17" t="str">
        <f t="shared" si="1317"/>
        <v/>
      </c>
      <c r="BU805" s="17" t="str">
        <f t="shared" si="1318"/>
        <v/>
      </c>
      <c r="BV805" s="24" t="str">
        <f t="shared" si="1319"/>
        <v/>
      </c>
      <c r="BW805" s="24" t="str">
        <f t="shared" si="1320"/>
        <v/>
      </c>
      <c r="BX805" s="24" t="str">
        <f t="shared" si="1321"/>
        <v/>
      </c>
      <c r="BY805" s="26" t="str">
        <f t="shared" si="1322"/>
        <v/>
      </c>
      <c r="BZ805" s="26" t="str">
        <f t="shared" si="1323"/>
        <v/>
      </c>
      <c r="CA805" s="26" t="str">
        <f t="shared" si="1324"/>
        <v/>
      </c>
      <c r="CB805" s="66" t="str">
        <f t="shared" si="1325"/>
        <v/>
      </c>
      <c r="CC805" s="65" t="str">
        <f t="shared" si="1326"/>
        <v/>
      </c>
      <c r="CD805" s="26" t="str">
        <f t="shared" si="1327"/>
        <v/>
      </c>
      <c r="CE805" s="26" t="str">
        <f t="shared" si="1328"/>
        <v/>
      </c>
      <c r="CF805" s="193" t="str">
        <f t="shared" si="1329"/>
        <v/>
      </c>
      <c r="CG805" s="193" t="str">
        <f t="shared" si="1330"/>
        <v/>
      </c>
      <c r="CH805" s="26" t="str">
        <f t="shared" si="1331"/>
        <v/>
      </c>
      <c r="CI805" s="26" t="str">
        <f t="shared" si="1332"/>
        <v/>
      </c>
      <c r="CJ805" s="65" t="str">
        <f t="shared" si="1333"/>
        <v/>
      </c>
      <c r="CK805" s="65" t="str">
        <f t="shared" si="1334"/>
        <v/>
      </c>
      <c r="CL805" s="64" t="str">
        <f t="shared" si="1335"/>
        <v/>
      </c>
      <c r="CM805" s="64" t="str">
        <f t="shared" si="1336"/>
        <v/>
      </c>
      <c r="CN805" s="65" t="str">
        <f t="shared" si="1337"/>
        <v/>
      </c>
      <c r="CP805" s="63" t="str">
        <f>IF(BH805="","",MAX($CP$3:CP804)+1)</f>
        <v/>
      </c>
      <c r="CQ805" s="24" t="str">
        <f t="shared" si="1338"/>
        <v/>
      </c>
      <c r="CR805" s="24" t="str">
        <f t="shared" si="1339"/>
        <v/>
      </c>
      <c r="CS805" s="24" t="str">
        <f t="shared" si="1340"/>
        <v/>
      </c>
      <c r="CT805" s="58" t="str">
        <f>IF(BO805="","",COUNTIF($BO$3:BO805,BO805)&amp;"@"&amp;BO805)</f>
        <v/>
      </c>
      <c r="CU805" s="16" t="str">
        <f t="shared" si="1278"/>
        <v/>
      </c>
      <c r="CV805" s="63" t="str">
        <f t="shared" si="1341"/>
        <v/>
      </c>
      <c r="CW805" s="16" t="str">
        <f t="shared" si="1342"/>
        <v/>
      </c>
      <c r="CX805" s="16" t="str">
        <f t="shared" si="1343"/>
        <v/>
      </c>
      <c r="CY805" s="16" t="str">
        <f t="shared" si="1344"/>
        <v/>
      </c>
      <c r="CZ805" s="85" t="str">
        <f t="shared" si="1345"/>
        <v/>
      </c>
      <c r="DA805" s="16" t="str">
        <f t="shared" si="1346"/>
        <v/>
      </c>
      <c r="DB805" s="16" t="str">
        <f t="shared" si="1347"/>
        <v/>
      </c>
      <c r="DC805" s="28" t="str">
        <f>IF(CP805="","",$DC$1&amp;(INDEX(価格設定!D$1:XFD$3,ROW(価格設定!$D$3),MATCH($AW805,価格設定!D$1:XFD$1,1))*100)&amp;"%")</f>
        <v/>
      </c>
      <c r="DD805" s="28" t="str">
        <f>IF(CP805="","",$DD$1&amp;(INDEX(価格設定!D$1:XFD$3,ROW(価格設定!$D$2),MATCH($AW805,価格設定!D$1:XFD$1,1))*100)&amp;"%")</f>
        <v/>
      </c>
      <c r="DE805" s="29" t="str">
        <f t="shared" si="1348"/>
        <v/>
      </c>
      <c r="DG805" s="58" t="str">
        <f t="shared" si="1349"/>
        <v/>
      </c>
      <c r="DH805" s="58" t="str">
        <f t="shared" si="1350"/>
        <v/>
      </c>
      <c r="DI805" s="58" t="str">
        <f t="shared" si="1351"/>
        <v/>
      </c>
      <c r="DJ805" s="85" t="str">
        <f t="shared" si="1352"/>
        <v/>
      </c>
      <c r="DL805" s="58" t="str">
        <f>IF(COUNTIF(DG$3:DG$1048576,DG805)=COUNTIF($DG$3:$DG805,DG805),DG805,"")</f>
        <v/>
      </c>
      <c r="DM805" s="85" t="str">
        <f t="shared" si="1353"/>
        <v/>
      </c>
      <c r="DN805" s="85" t="str">
        <f t="shared" si="1279"/>
        <v/>
      </c>
      <c r="DO805" s="85" t="str">
        <f t="shared" si="1279"/>
        <v/>
      </c>
      <c r="DP805" s="303"/>
      <c r="DQ805" s="17" t="str">
        <f t="shared" si="1280"/>
        <v/>
      </c>
      <c r="DR805" s="17" t="str">
        <f t="shared" si="1281"/>
        <v/>
      </c>
      <c r="DS805" s="17" t="str">
        <f t="shared" si="1282"/>
        <v/>
      </c>
      <c r="DU805" s="16" t="str">
        <f t="shared" si="1354"/>
        <v/>
      </c>
      <c r="DV805" s="16" t="str">
        <f>IF(DU805="","",COUNT($DU$3:DU805))</f>
        <v/>
      </c>
      <c r="DW805" s="16" t="str">
        <f t="shared" si="1355"/>
        <v/>
      </c>
      <c r="DX805" s="16" t="str">
        <f t="shared" si="1356"/>
        <v/>
      </c>
      <c r="DY805" s="16" t="str">
        <f>IF(DZ805="","",COUNTIF(DZ$3:DZ805,DZ805))</f>
        <v/>
      </c>
      <c r="DZ805" s="16" t="str">
        <f t="shared" si="1357"/>
        <v/>
      </c>
      <c r="EA805" s="16" t="str">
        <f t="shared" si="1358"/>
        <v/>
      </c>
      <c r="EB805" s="16" t="str">
        <f t="shared" si="1359"/>
        <v/>
      </c>
      <c r="EC805" s="16" t="str">
        <f t="shared" si="1360"/>
        <v/>
      </c>
      <c r="ED805" s="16" t="str">
        <f t="shared" si="1361"/>
        <v/>
      </c>
      <c r="EE805" s="16" t="str">
        <f t="shared" si="1362"/>
        <v/>
      </c>
      <c r="EF805" s="16" t="str">
        <f t="shared" si="1363"/>
        <v/>
      </c>
      <c r="EG805" s="16" t="str">
        <f t="shared" si="1364"/>
        <v/>
      </c>
      <c r="EH805" s="16" t="str">
        <f t="shared" si="1365"/>
        <v/>
      </c>
      <c r="EI805" s="16" t="str">
        <f t="shared" si="1366"/>
        <v/>
      </c>
      <c r="EJ805" s="16" t="str">
        <f t="shared" si="1367"/>
        <v/>
      </c>
      <c r="EK805" s="16" t="str">
        <f t="shared" si="1368"/>
        <v/>
      </c>
      <c r="EL805" s="58" t="str">
        <f t="shared" si="1369"/>
        <v/>
      </c>
      <c r="EM805" s="58" t="str">
        <f>IF(OR($DZ805="",CR805=""),IF($EL805="","",$EL805),IF(OR(CR805="なし",CR805=0),領収書!$H$1,CR805))</f>
        <v/>
      </c>
      <c r="EN805" s="58" t="str">
        <f>IF(OR($DZ805="",CS805=""),IF($EL805="","",$EL805),IF(OR(CS805="なし",CS805=0),入力!$EN$1,CS805))</f>
        <v/>
      </c>
      <c r="EO805" s="63" t="str">
        <f t="shared" si="1370"/>
        <v/>
      </c>
      <c r="EP805" s="63" t="str">
        <f t="shared" si="1371"/>
        <v/>
      </c>
      <c r="ER805" s="16" t="str">
        <f>IF(AND(COUNTIF($ET$3:ET805,ET805)=1,ET805&lt;&gt;""),MAX($ER$3:ER804)+1,"")</f>
        <v/>
      </c>
      <c r="ES805" s="16" t="str">
        <f>IF(価格設定!B807="","",価格設定!B807)</f>
        <v/>
      </c>
      <c r="ET805" s="16" t="str">
        <f>IF(価格設定!C807="","",価格設定!C807)</f>
        <v/>
      </c>
      <c r="EV805" s="16" t="str">
        <f t="shared" si="1283"/>
        <v/>
      </c>
      <c r="EW805" s="16" t="str">
        <f t="shared" si="1372"/>
        <v/>
      </c>
    </row>
    <row r="806" spans="1:153" ht="30" customHeight="1" x14ac:dyDescent="0.2">
      <c r="A806" s="225"/>
      <c r="B806" s="212"/>
      <c r="C806" s="221"/>
      <c r="D806" s="164"/>
      <c r="E806" s="165"/>
      <c r="F806" s="166"/>
      <c r="G806" s="167"/>
      <c r="H806" s="179"/>
      <c r="I806" s="306"/>
      <c r="J806" s="169"/>
      <c r="K806" s="179"/>
      <c r="L806" s="186"/>
      <c r="M806" s="186"/>
      <c r="N806" s="168"/>
      <c r="O806" s="170"/>
      <c r="P806" s="212"/>
      <c r="Q806" s="179" t="str">
        <f>IFERROR(IF(H806="","",IFERROR(INDEX(価格設定!$B$5:$B$1048576,MATCH(H806,価格設定!$B$5:$B$1048576,0),0),INDEX(価格設定!$B$5:$B$1048576,MATCH("*"&amp;H806&amp;"*",価格設定!$B$5:$B$1048576,0),0))),H806)</f>
        <v/>
      </c>
      <c r="R806" s="250" t="str">
        <f>IFERROR(IF(Q806="",IF(K806="","",K806),IF(K806="",IF(INDEX(価格設定!$C$5:$C$1048576,MATCH(Q806,価格設定!$B$5:$B$1048576,0),0)=0,"",INDEX(価格設定!$C$5:$C$1048576,MATCH(Q806,価格設定!$B$5:$B$1048576,0),0)),IF(K806="なし","",K806))),"")</f>
        <v/>
      </c>
      <c r="S806" s="308" t="str">
        <f t="shared" si="1284"/>
        <v/>
      </c>
      <c r="T806" s="126" t="str">
        <f>IFERROR(IF(J806="",IF(INDEX(価格設定!$E$5:$R$1048576,MATCH($Q806,価格設定!B$5:B$1048576,0),MATCH($AW806,価格設定!E$1:X$1,1))=0,"",INDEX(価格設定!$E$5:$R$1048576,MATCH($Q806,価格設定!B$5:B$1048576,0),MATCH($AW806,価格設定!E$1:X$1,1))),J806),"")</f>
        <v/>
      </c>
      <c r="U806" s="126" t="str">
        <f t="shared" si="1285"/>
        <v/>
      </c>
      <c r="V806" s="132" t="str">
        <f t="shared" si="1286"/>
        <v/>
      </c>
      <c r="W806" s="127" t="str">
        <f>IFERROR(IF(OR(T806="",T806&lt;0),"",IFERROR(INDEX(価格設定!E$2:X$3,IF(AND(K806=$K$1,$K$1&lt;&gt;""),ROW(価格設定!$D$3)-1,MATCH(INDEX(価格設定!$D$5:$D$1048576,MATCH(Q806,価格設定!$B$5:$B$1048576,0),0),価格設定!$D$2:$D$3,0)),MATCH($AW806,価格設定!E$1:X$1,1)),INDEX(価格設定!E$2:X$2,0,MATCH($AW806,価格設定!E$1:X$1,1)))),"")</f>
        <v/>
      </c>
      <c r="X806" s="126" t="str">
        <f t="shared" si="1277"/>
        <v/>
      </c>
      <c r="Y806" s="128" t="str">
        <f t="shared" si="1287"/>
        <v/>
      </c>
      <c r="Z806" s="126" t="str">
        <f t="shared" si="1288"/>
        <v/>
      </c>
      <c r="AA806" s="129" t="str">
        <f t="shared" si="1289"/>
        <v/>
      </c>
      <c r="AB806" s="126" t="str">
        <f t="shared" si="1290"/>
        <v/>
      </c>
      <c r="AC806" s="280" t="str">
        <f t="shared" si="1291"/>
        <v/>
      </c>
      <c r="AD806" s="15"/>
      <c r="AE806" s="204" t="str">
        <f>IF(AF806="","",COUNT($AF$3:AF806))</f>
        <v/>
      </c>
      <c r="AF806" s="206" t="str">
        <f t="shared" si="1292"/>
        <v/>
      </c>
      <c r="AG806" s="204" t="str">
        <f t="shared" si="1293"/>
        <v/>
      </c>
      <c r="AH806" s="204" t="str">
        <f t="shared" si="1294"/>
        <v/>
      </c>
      <c r="AI806" s="287"/>
      <c r="AJ806" s="15"/>
      <c r="AK806" s="138" t="str">
        <f t="shared" si="1295"/>
        <v/>
      </c>
      <c r="AL806" s="131" t="str">
        <f t="shared" si="1296"/>
        <v/>
      </c>
      <c r="AM806" s="131" t="str">
        <f t="shared" si="1297"/>
        <v/>
      </c>
      <c r="AN806" s="313" t="str">
        <f t="shared" si="1298"/>
        <v/>
      </c>
      <c r="AO806" s="316" t="str">
        <f t="shared" si="1299"/>
        <v/>
      </c>
      <c r="AP806" s="18"/>
      <c r="AQ806" s="3" t="str">
        <f>IF(F806="","",MAX($AQ$3:AQ805)+1)</f>
        <v/>
      </c>
      <c r="AR806" s="3" t="str">
        <f>IF(OR(AQ806="",BB806=""),"",MAX($AR$3:AR805)+1)</f>
        <v/>
      </c>
      <c r="AS806" s="3" t="str">
        <f>IF(CQ806="","",RANK(CQ806,CQ$3:CQ$1048576,1)+COUNTIF($CQ$3:CQ806,CQ806)-1)</f>
        <v/>
      </c>
      <c r="AT806" s="21" t="str">
        <f>IF(C806="",IF(OR(AND($H806&lt;&gt;"",C806=""),AND($F805=$F806,$AZ806&lt;&gt;""),COUNTA($H$3:$H$1048576,#REF!,$F$3:$F$1048576)&gt;COUNTA($H$3:$H806,#REF!,$F$3:$F806),$AZ806&lt;&gt;""),INDEX(AT$3:AT$1048576,MATCH(MAX($AQ$3:$AQ805),$AQ$3:$AQ$1048576,0),0),""),C806)</f>
        <v/>
      </c>
      <c r="AU806" s="21" t="str">
        <f>IF(D806="",IF(OR(AND($H806&lt;&gt;"",D806=""),AND($F805=$F806,$AZ806&lt;&gt;""),COUNTA($H$3:$H$1048576,#REF!,$F$3:$F$1048576)&gt;COUNTA($H$3:$H806,#REF!,$F$3:$F806),$AZ806&lt;&gt;""),INDEX(AU$3:AU$1048576,MATCH(MAX($AQ$3:$AQ805),$AQ$3:$AQ$1048576,0),0),""),D806)</f>
        <v/>
      </c>
      <c r="AV806" s="21" t="str">
        <f>IF(E806="",IF(OR(AND($H806&lt;&gt;"",E806=""),AND($F805=$F806,$AZ806&lt;&gt;""),COUNTA($H$3:$H$1048576,#REF!,$F$3:$F$1048576)&gt;COUNTA($H$3:$H806,#REF!,$F$3:$F806),$AZ806&lt;&gt;""),INDEX(AV$3:AV$1048576,MATCH(MAX($AQ$3:$AQ805),$AQ$3:$AQ$1048576,0),0),""),E806)</f>
        <v/>
      </c>
      <c r="AW806" s="24" t="str">
        <f t="shared" si="1300"/>
        <v/>
      </c>
      <c r="AX806" s="13" t="str">
        <f t="shared" si="1301"/>
        <v/>
      </c>
      <c r="AY806" s="4" t="str">
        <f t="shared" si="1302"/>
        <v/>
      </c>
      <c r="AZ806" s="4" t="str">
        <f>IF(AX806="",IF(OR(AND(H806&lt;&gt;"",F806=""),COUNTA($H$3:$H$1048576)&gt;COUNTA($H$3:$H806)),INDEX(AX$3:AX806,MATCH(MAX($AQ$3:AQ806),AQ$3:AQ806,0),0),""),AX806)</f>
        <v/>
      </c>
      <c r="BA806" s="4" t="str">
        <f>IF(AY806="",IF(AND(H806&lt;&gt;"",F806=""),INDEX(AY$3:AY806,MATCH(MAX($AQ$3:AQ806),AQ$3:AQ806,0),0),""),AY806)</f>
        <v/>
      </c>
      <c r="BB806" s="82" t="str">
        <f>IF(BC806="","",RANK(BC806,BC$3:BC$1048576,1)+COUNTIF($BC$3:BC806,BC806)-1)</f>
        <v/>
      </c>
      <c r="BC806" s="139" t="str">
        <f t="shared" si="1303"/>
        <v/>
      </c>
      <c r="BD806" s="46" t="str">
        <f t="shared" si="1304"/>
        <v/>
      </c>
      <c r="BE806" s="46" t="str">
        <f t="shared" si="1305"/>
        <v/>
      </c>
      <c r="BF806" s="46" t="str">
        <f t="shared" si="1306"/>
        <v/>
      </c>
      <c r="BG806" s="4" t="str">
        <f t="shared" si="1307"/>
        <v/>
      </c>
      <c r="BH806" s="180" t="str">
        <f t="shared" si="1308"/>
        <v/>
      </c>
      <c r="BI806" s="16" t="str">
        <f t="shared" si="1309"/>
        <v/>
      </c>
      <c r="BJ806" s="52" t="str">
        <f>IF(BI806="","",IF(W806="","",IF(AND(K806=$K$1,$K$1&lt;&gt;""),$BT$2,IFERROR(IF(INDEX(価格設定!$D$5:$D$1048576,MATCH(Q806,価格設定!$B$5:$B$1048576,0),0)=価格設定!$D$3,$BT$2,$BS$2),$BS$2))))</f>
        <v/>
      </c>
      <c r="BK806" s="16" t="str">
        <f>IF(BI806="","",IF(COUNTIF($BI$3:BI806,BI806)=1,1,IF(AND(BI805=BI806,BH806=""),BK805,COUNTIF($BH$3:BH806,BH806))))</f>
        <v/>
      </c>
      <c r="BL806" s="52" t="str">
        <f t="shared" si="1310"/>
        <v/>
      </c>
      <c r="BM806" s="52" t="str">
        <f t="shared" si="1311"/>
        <v/>
      </c>
      <c r="BN806" s="119" t="str">
        <f t="shared" si="1312"/>
        <v/>
      </c>
      <c r="BO806" s="119" t="str">
        <f t="shared" si="1313"/>
        <v/>
      </c>
      <c r="BP806" s="17" t="str">
        <f t="shared" si="1314"/>
        <v/>
      </c>
      <c r="BQ806" s="17" t="str">
        <f t="shared" si="1315"/>
        <v/>
      </c>
      <c r="BR806" s="17" t="str">
        <f>IF(OR(BP806="",COUNTIF($BO$3:BO806,BO806)&lt;&gt;1),"",SUMIF(BO$3:BO$1048576,BO806,BP$3:BP$1048576))</f>
        <v/>
      </c>
      <c r="BS806" s="17" t="str">
        <f t="shared" si="1316"/>
        <v/>
      </c>
      <c r="BT806" s="17" t="str">
        <f t="shared" si="1317"/>
        <v/>
      </c>
      <c r="BU806" s="17" t="str">
        <f t="shared" si="1318"/>
        <v/>
      </c>
      <c r="BV806" s="24" t="str">
        <f t="shared" si="1319"/>
        <v/>
      </c>
      <c r="BW806" s="24" t="str">
        <f t="shared" si="1320"/>
        <v/>
      </c>
      <c r="BX806" s="24" t="str">
        <f t="shared" si="1321"/>
        <v/>
      </c>
      <c r="BY806" s="26" t="str">
        <f t="shared" si="1322"/>
        <v/>
      </c>
      <c r="BZ806" s="26" t="str">
        <f t="shared" si="1323"/>
        <v/>
      </c>
      <c r="CA806" s="26" t="str">
        <f t="shared" si="1324"/>
        <v/>
      </c>
      <c r="CB806" s="66" t="str">
        <f t="shared" si="1325"/>
        <v/>
      </c>
      <c r="CC806" s="65" t="str">
        <f t="shared" si="1326"/>
        <v/>
      </c>
      <c r="CD806" s="26" t="str">
        <f t="shared" si="1327"/>
        <v/>
      </c>
      <c r="CE806" s="26" t="str">
        <f t="shared" si="1328"/>
        <v/>
      </c>
      <c r="CF806" s="193" t="str">
        <f t="shared" si="1329"/>
        <v/>
      </c>
      <c r="CG806" s="193" t="str">
        <f t="shared" si="1330"/>
        <v/>
      </c>
      <c r="CH806" s="26" t="str">
        <f t="shared" si="1331"/>
        <v/>
      </c>
      <c r="CI806" s="26" t="str">
        <f t="shared" si="1332"/>
        <v/>
      </c>
      <c r="CJ806" s="65" t="str">
        <f t="shared" si="1333"/>
        <v/>
      </c>
      <c r="CK806" s="65" t="str">
        <f t="shared" si="1334"/>
        <v/>
      </c>
      <c r="CL806" s="64" t="str">
        <f t="shared" si="1335"/>
        <v/>
      </c>
      <c r="CM806" s="64" t="str">
        <f t="shared" si="1336"/>
        <v/>
      </c>
      <c r="CN806" s="65" t="str">
        <f t="shared" si="1337"/>
        <v/>
      </c>
      <c r="CP806" s="63" t="str">
        <f>IF(BH806="","",MAX($CP$3:CP805)+1)</f>
        <v/>
      </c>
      <c r="CQ806" s="24" t="str">
        <f t="shared" si="1338"/>
        <v/>
      </c>
      <c r="CR806" s="24" t="str">
        <f t="shared" si="1339"/>
        <v/>
      </c>
      <c r="CS806" s="24" t="str">
        <f t="shared" si="1340"/>
        <v/>
      </c>
      <c r="CT806" s="58" t="str">
        <f>IF(BO806="","",COUNTIF($BO$3:BO806,BO806)&amp;"@"&amp;BO806)</f>
        <v/>
      </c>
      <c r="CU806" s="16" t="str">
        <f t="shared" si="1278"/>
        <v/>
      </c>
      <c r="CV806" s="63" t="str">
        <f t="shared" si="1341"/>
        <v/>
      </c>
      <c r="CW806" s="16" t="str">
        <f t="shared" si="1342"/>
        <v/>
      </c>
      <c r="CX806" s="16" t="str">
        <f t="shared" si="1343"/>
        <v/>
      </c>
      <c r="CY806" s="16" t="str">
        <f t="shared" si="1344"/>
        <v/>
      </c>
      <c r="CZ806" s="85" t="str">
        <f t="shared" si="1345"/>
        <v/>
      </c>
      <c r="DA806" s="16" t="str">
        <f t="shared" si="1346"/>
        <v/>
      </c>
      <c r="DB806" s="16" t="str">
        <f t="shared" si="1347"/>
        <v/>
      </c>
      <c r="DC806" s="28" t="str">
        <f>IF(CP806="","",$DC$1&amp;(INDEX(価格設定!D$1:XFD$3,ROW(価格設定!$D$3),MATCH($AW806,価格設定!D$1:XFD$1,1))*100)&amp;"%")</f>
        <v/>
      </c>
      <c r="DD806" s="28" t="str">
        <f>IF(CP806="","",$DD$1&amp;(INDEX(価格設定!D$1:XFD$3,ROW(価格設定!$D$2),MATCH($AW806,価格設定!D$1:XFD$1,1))*100)&amp;"%")</f>
        <v/>
      </c>
      <c r="DE806" s="29" t="str">
        <f t="shared" si="1348"/>
        <v/>
      </c>
      <c r="DG806" s="58" t="str">
        <f t="shared" si="1349"/>
        <v/>
      </c>
      <c r="DH806" s="58" t="str">
        <f t="shared" si="1350"/>
        <v/>
      </c>
      <c r="DI806" s="58" t="str">
        <f t="shared" si="1351"/>
        <v/>
      </c>
      <c r="DJ806" s="85" t="str">
        <f t="shared" si="1352"/>
        <v/>
      </c>
      <c r="DL806" s="58" t="str">
        <f>IF(COUNTIF(DG$3:DG$1048576,DG806)=COUNTIF($DG$3:$DG806,DG806),DG806,"")</f>
        <v/>
      </c>
      <c r="DM806" s="85" t="str">
        <f t="shared" si="1353"/>
        <v/>
      </c>
      <c r="DN806" s="85" t="str">
        <f t="shared" si="1279"/>
        <v/>
      </c>
      <c r="DO806" s="85" t="str">
        <f t="shared" si="1279"/>
        <v/>
      </c>
      <c r="DP806" s="303"/>
      <c r="DQ806" s="17" t="str">
        <f t="shared" si="1280"/>
        <v/>
      </c>
      <c r="DR806" s="17" t="str">
        <f t="shared" si="1281"/>
        <v/>
      </c>
      <c r="DS806" s="17" t="str">
        <f t="shared" si="1282"/>
        <v/>
      </c>
      <c r="DU806" s="16" t="str">
        <f t="shared" si="1354"/>
        <v/>
      </c>
      <c r="DV806" s="16" t="str">
        <f>IF(DU806="","",COUNT($DU$3:DU806))</f>
        <v/>
      </c>
      <c r="DW806" s="16" t="str">
        <f t="shared" si="1355"/>
        <v/>
      </c>
      <c r="DX806" s="16" t="str">
        <f t="shared" si="1356"/>
        <v/>
      </c>
      <c r="DY806" s="16" t="str">
        <f>IF(DZ806="","",COUNTIF(DZ$3:DZ806,DZ806))</f>
        <v/>
      </c>
      <c r="DZ806" s="16" t="str">
        <f t="shared" si="1357"/>
        <v/>
      </c>
      <c r="EA806" s="16" t="str">
        <f t="shared" si="1358"/>
        <v/>
      </c>
      <c r="EB806" s="16" t="str">
        <f t="shared" si="1359"/>
        <v/>
      </c>
      <c r="EC806" s="16" t="str">
        <f t="shared" si="1360"/>
        <v/>
      </c>
      <c r="ED806" s="16" t="str">
        <f t="shared" si="1361"/>
        <v/>
      </c>
      <c r="EE806" s="16" t="str">
        <f t="shared" si="1362"/>
        <v/>
      </c>
      <c r="EF806" s="16" t="str">
        <f t="shared" si="1363"/>
        <v/>
      </c>
      <c r="EG806" s="16" t="str">
        <f t="shared" si="1364"/>
        <v/>
      </c>
      <c r="EH806" s="16" t="str">
        <f t="shared" si="1365"/>
        <v/>
      </c>
      <c r="EI806" s="16" t="str">
        <f t="shared" si="1366"/>
        <v/>
      </c>
      <c r="EJ806" s="16" t="str">
        <f t="shared" si="1367"/>
        <v/>
      </c>
      <c r="EK806" s="16" t="str">
        <f t="shared" si="1368"/>
        <v/>
      </c>
      <c r="EL806" s="58" t="str">
        <f t="shared" si="1369"/>
        <v/>
      </c>
      <c r="EM806" s="58" t="str">
        <f>IF(OR($DZ806="",CR806=""),IF($EL806="","",$EL806),IF(OR(CR806="なし",CR806=0),領収書!$H$1,CR806))</f>
        <v/>
      </c>
      <c r="EN806" s="58" t="str">
        <f>IF(OR($DZ806="",CS806=""),IF($EL806="","",$EL806),IF(OR(CS806="なし",CS806=0),入力!$EN$1,CS806))</f>
        <v/>
      </c>
      <c r="EO806" s="63" t="str">
        <f t="shared" si="1370"/>
        <v/>
      </c>
      <c r="EP806" s="63" t="str">
        <f t="shared" si="1371"/>
        <v/>
      </c>
      <c r="ER806" s="16" t="str">
        <f>IF(AND(COUNTIF($ET$3:ET806,ET806)=1,ET806&lt;&gt;""),MAX($ER$3:ER805)+1,"")</f>
        <v/>
      </c>
      <c r="ES806" s="16" t="str">
        <f>IF(価格設定!B808="","",価格設定!B808)</f>
        <v/>
      </c>
      <c r="ET806" s="16" t="str">
        <f>IF(価格設定!C808="","",価格設定!C808)</f>
        <v/>
      </c>
      <c r="EV806" s="16" t="str">
        <f t="shared" si="1283"/>
        <v/>
      </c>
      <c r="EW806" s="16" t="str">
        <f t="shared" si="1372"/>
        <v/>
      </c>
    </row>
    <row r="807" spans="1:153" ht="30" customHeight="1" x14ac:dyDescent="0.2">
      <c r="A807" s="225"/>
      <c r="B807" s="212"/>
      <c r="C807" s="221"/>
      <c r="D807" s="164"/>
      <c r="E807" s="165"/>
      <c r="F807" s="166"/>
      <c r="G807" s="167"/>
      <c r="H807" s="179"/>
      <c r="I807" s="306"/>
      <c r="J807" s="169"/>
      <c r="K807" s="179"/>
      <c r="L807" s="186"/>
      <c r="M807" s="186"/>
      <c r="N807" s="168"/>
      <c r="O807" s="170"/>
      <c r="P807" s="212"/>
      <c r="Q807" s="179" t="str">
        <f>IFERROR(IF(H807="","",IFERROR(INDEX(価格設定!$B$5:$B$1048576,MATCH(H807,価格設定!$B$5:$B$1048576,0),0),INDEX(価格設定!$B$5:$B$1048576,MATCH("*"&amp;H807&amp;"*",価格設定!$B$5:$B$1048576,0),0))),H807)</f>
        <v/>
      </c>
      <c r="R807" s="250" t="str">
        <f>IFERROR(IF(Q807="",IF(K807="","",K807),IF(K807="",IF(INDEX(価格設定!$C$5:$C$1048576,MATCH(Q807,価格設定!$B$5:$B$1048576,0),0)=0,"",INDEX(価格設定!$C$5:$C$1048576,MATCH(Q807,価格設定!$B$5:$B$1048576,0),0)),IF(K807="なし","",K807))),"")</f>
        <v/>
      </c>
      <c r="S807" s="308" t="str">
        <f t="shared" si="1284"/>
        <v/>
      </c>
      <c r="T807" s="126" t="str">
        <f>IFERROR(IF(J807="",IF(INDEX(価格設定!$E$5:$R$1048576,MATCH($Q807,価格設定!B$5:B$1048576,0),MATCH($AW807,価格設定!E$1:X$1,1))=0,"",INDEX(価格設定!$E$5:$R$1048576,MATCH($Q807,価格設定!B$5:B$1048576,0),MATCH($AW807,価格設定!E$1:X$1,1))),J807),"")</f>
        <v/>
      </c>
      <c r="U807" s="126" t="str">
        <f t="shared" si="1285"/>
        <v/>
      </c>
      <c r="V807" s="132" t="str">
        <f t="shared" si="1286"/>
        <v/>
      </c>
      <c r="W807" s="127" t="str">
        <f>IFERROR(IF(OR(T807="",T807&lt;0),"",IFERROR(INDEX(価格設定!E$2:X$3,IF(AND(K807=$K$1,$K$1&lt;&gt;""),ROW(価格設定!$D$3)-1,MATCH(INDEX(価格設定!$D$5:$D$1048576,MATCH(Q807,価格設定!$B$5:$B$1048576,0),0),価格設定!$D$2:$D$3,0)),MATCH($AW807,価格設定!E$1:X$1,1)),INDEX(価格設定!E$2:X$2,0,MATCH($AW807,価格設定!E$1:X$1,1)))),"")</f>
        <v/>
      </c>
      <c r="X807" s="126" t="str">
        <f t="shared" si="1277"/>
        <v/>
      </c>
      <c r="Y807" s="128" t="str">
        <f t="shared" si="1287"/>
        <v/>
      </c>
      <c r="Z807" s="126" t="str">
        <f t="shared" si="1288"/>
        <v/>
      </c>
      <c r="AA807" s="129" t="str">
        <f t="shared" si="1289"/>
        <v/>
      </c>
      <c r="AB807" s="126" t="str">
        <f t="shared" si="1290"/>
        <v/>
      </c>
      <c r="AC807" s="280" t="str">
        <f t="shared" si="1291"/>
        <v/>
      </c>
      <c r="AD807" s="15"/>
      <c r="AE807" s="204" t="str">
        <f>IF(AF807="","",COUNT($AF$3:AF807))</f>
        <v/>
      </c>
      <c r="AF807" s="206" t="str">
        <f t="shared" si="1292"/>
        <v/>
      </c>
      <c r="AG807" s="204" t="str">
        <f t="shared" si="1293"/>
        <v/>
      </c>
      <c r="AH807" s="204" t="str">
        <f t="shared" si="1294"/>
        <v/>
      </c>
      <c r="AI807" s="287"/>
      <c r="AJ807" s="15"/>
      <c r="AK807" s="138" t="str">
        <f t="shared" si="1295"/>
        <v/>
      </c>
      <c r="AL807" s="131" t="str">
        <f t="shared" si="1296"/>
        <v/>
      </c>
      <c r="AM807" s="131" t="str">
        <f t="shared" si="1297"/>
        <v/>
      </c>
      <c r="AN807" s="313" t="str">
        <f t="shared" si="1298"/>
        <v/>
      </c>
      <c r="AO807" s="316" t="str">
        <f t="shared" si="1299"/>
        <v/>
      </c>
      <c r="AP807" s="18"/>
      <c r="AQ807" s="3" t="str">
        <f>IF(F807="","",MAX($AQ$3:AQ806)+1)</f>
        <v/>
      </c>
      <c r="AR807" s="3" t="str">
        <f>IF(OR(AQ807="",BB807=""),"",MAX($AR$3:AR806)+1)</f>
        <v/>
      </c>
      <c r="AS807" s="3" t="str">
        <f>IF(CQ807="","",RANK(CQ807,CQ$3:CQ$1048576,1)+COUNTIF($CQ$3:CQ807,CQ807)-1)</f>
        <v/>
      </c>
      <c r="AT807" s="21" t="str">
        <f>IF(C807="",IF(OR(AND($H807&lt;&gt;"",C807=""),AND($F806=$F807,$AZ807&lt;&gt;""),COUNTA($H$3:$H$1048576,#REF!,$F$3:$F$1048576)&gt;COUNTA($H$3:$H807,#REF!,$F$3:$F807),$AZ807&lt;&gt;""),INDEX(AT$3:AT$1048576,MATCH(MAX($AQ$3:$AQ806),$AQ$3:$AQ$1048576,0),0),""),C807)</f>
        <v/>
      </c>
      <c r="AU807" s="21" t="str">
        <f>IF(D807="",IF(OR(AND($H807&lt;&gt;"",D807=""),AND($F806=$F807,$AZ807&lt;&gt;""),COUNTA($H$3:$H$1048576,#REF!,$F$3:$F$1048576)&gt;COUNTA($H$3:$H807,#REF!,$F$3:$F807),$AZ807&lt;&gt;""),INDEX(AU$3:AU$1048576,MATCH(MAX($AQ$3:$AQ806),$AQ$3:$AQ$1048576,0),0),""),D807)</f>
        <v/>
      </c>
      <c r="AV807" s="21" t="str">
        <f>IF(E807="",IF(OR(AND($H807&lt;&gt;"",E807=""),AND($F806=$F807,$AZ807&lt;&gt;""),COUNTA($H$3:$H$1048576,#REF!,$F$3:$F$1048576)&gt;COUNTA($H$3:$H807,#REF!,$F$3:$F807),$AZ807&lt;&gt;""),INDEX(AV$3:AV$1048576,MATCH(MAX($AQ$3:$AQ806),$AQ$3:$AQ$1048576,0),0),""),E807)</f>
        <v/>
      </c>
      <c r="AW807" s="24" t="str">
        <f t="shared" si="1300"/>
        <v/>
      </c>
      <c r="AX807" s="13" t="str">
        <f t="shared" si="1301"/>
        <v/>
      </c>
      <c r="AY807" s="4" t="str">
        <f t="shared" si="1302"/>
        <v/>
      </c>
      <c r="AZ807" s="4" t="str">
        <f>IF(AX807="",IF(OR(AND(H807&lt;&gt;"",F807=""),COUNTA($H$3:$H$1048576)&gt;COUNTA($H$3:$H807)),INDEX(AX$3:AX807,MATCH(MAX($AQ$3:AQ807),AQ$3:AQ807,0),0),""),AX807)</f>
        <v/>
      </c>
      <c r="BA807" s="4" t="str">
        <f>IF(AY807="",IF(AND(H807&lt;&gt;"",F807=""),INDEX(AY$3:AY807,MATCH(MAX($AQ$3:AQ807),AQ$3:AQ807,0),0),""),AY807)</f>
        <v/>
      </c>
      <c r="BB807" s="82" t="str">
        <f>IF(BC807="","",RANK(BC807,BC$3:BC$1048576,1)+COUNTIF($BC$3:BC807,BC807)-1)</f>
        <v/>
      </c>
      <c r="BC807" s="139" t="str">
        <f t="shared" si="1303"/>
        <v/>
      </c>
      <c r="BD807" s="46" t="str">
        <f t="shared" si="1304"/>
        <v/>
      </c>
      <c r="BE807" s="46" t="str">
        <f t="shared" si="1305"/>
        <v/>
      </c>
      <c r="BF807" s="46" t="str">
        <f t="shared" si="1306"/>
        <v/>
      </c>
      <c r="BG807" s="4" t="str">
        <f t="shared" si="1307"/>
        <v/>
      </c>
      <c r="BH807" s="180" t="str">
        <f t="shared" si="1308"/>
        <v/>
      </c>
      <c r="BI807" s="16" t="str">
        <f t="shared" si="1309"/>
        <v/>
      </c>
      <c r="BJ807" s="52" t="str">
        <f>IF(BI807="","",IF(W807="","",IF(AND(K807=$K$1,$K$1&lt;&gt;""),$BT$2,IFERROR(IF(INDEX(価格設定!$D$5:$D$1048576,MATCH(Q807,価格設定!$B$5:$B$1048576,0),0)=価格設定!$D$3,$BT$2,$BS$2),$BS$2))))</f>
        <v/>
      </c>
      <c r="BK807" s="16" t="str">
        <f>IF(BI807="","",IF(COUNTIF($BI$3:BI807,BI807)=1,1,IF(AND(BI806=BI807,BH807=""),BK806,COUNTIF($BH$3:BH807,BH807))))</f>
        <v/>
      </c>
      <c r="BL807" s="52" t="str">
        <f t="shared" si="1310"/>
        <v/>
      </c>
      <c r="BM807" s="52" t="str">
        <f t="shared" si="1311"/>
        <v/>
      </c>
      <c r="BN807" s="119" t="str">
        <f t="shared" si="1312"/>
        <v/>
      </c>
      <c r="BO807" s="119" t="str">
        <f t="shared" si="1313"/>
        <v/>
      </c>
      <c r="BP807" s="17" t="str">
        <f t="shared" si="1314"/>
        <v/>
      </c>
      <c r="BQ807" s="17" t="str">
        <f t="shared" si="1315"/>
        <v/>
      </c>
      <c r="BR807" s="17" t="str">
        <f>IF(OR(BP807="",COUNTIF($BO$3:BO807,BO807)&lt;&gt;1),"",SUMIF(BO$3:BO$1048576,BO807,BP$3:BP$1048576))</f>
        <v/>
      </c>
      <c r="BS807" s="17" t="str">
        <f t="shared" si="1316"/>
        <v/>
      </c>
      <c r="BT807" s="17" t="str">
        <f t="shared" si="1317"/>
        <v/>
      </c>
      <c r="BU807" s="17" t="str">
        <f t="shared" si="1318"/>
        <v/>
      </c>
      <c r="BV807" s="24" t="str">
        <f t="shared" si="1319"/>
        <v/>
      </c>
      <c r="BW807" s="24" t="str">
        <f t="shared" si="1320"/>
        <v/>
      </c>
      <c r="BX807" s="24" t="str">
        <f t="shared" si="1321"/>
        <v/>
      </c>
      <c r="BY807" s="26" t="str">
        <f t="shared" si="1322"/>
        <v/>
      </c>
      <c r="BZ807" s="26" t="str">
        <f t="shared" si="1323"/>
        <v/>
      </c>
      <c r="CA807" s="26" t="str">
        <f t="shared" si="1324"/>
        <v/>
      </c>
      <c r="CB807" s="66" t="str">
        <f t="shared" si="1325"/>
        <v/>
      </c>
      <c r="CC807" s="65" t="str">
        <f t="shared" si="1326"/>
        <v/>
      </c>
      <c r="CD807" s="26" t="str">
        <f t="shared" si="1327"/>
        <v/>
      </c>
      <c r="CE807" s="26" t="str">
        <f t="shared" si="1328"/>
        <v/>
      </c>
      <c r="CF807" s="193" t="str">
        <f t="shared" si="1329"/>
        <v/>
      </c>
      <c r="CG807" s="193" t="str">
        <f t="shared" si="1330"/>
        <v/>
      </c>
      <c r="CH807" s="26" t="str">
        <f t="shared" si="1331"/>
        <v/>
      </c>
      <c r="CI807" s="26" t="str">
        <f t="shared" si="1332"/>
        <v/>
      </c>
      <c r="CJ807" s="65" t="str">
        <f t="shared" si="1333"/>
        <v/>
      </c>
      <c r="CK807" s="65" t="str">
        <f t="shared" si="1334"/>
        <v/>
      </c>
      <c r="CL807" s="64" t="str">
        <f t="shared" si="1335"/>
        <v/>
      </c>
      <c r="CM807" s="64" t="str">
        <f t="shared" si="1336"/>
        <v/>
      </c>
      <c r="CN807" s="65" t="str">
        <f t="shared" si="1337"/>
        <v/>
      </c>
      <c r="CP807" s="63" t="str">
        <f>IF(BH807="","",MAX($CP$3:CP806)+1)</f>
        <v/>
      </c>
      <c r="CQ807" s="24" t="str">
        <f t="shared" si="1338"/>
        <v/>
      </c>
      <c r="CR807" s="24" t="str">
        <f t="shared" si="1339"/>
        <v/>
      </c>
      <c r="CS807" s="24" t="str">
        <f t="shared" si="1340"/>
        <v/>
      </c>
      <c r="CT807" s="58" t="str">
        <f>IF(BO807="","",COUNTIF($BO$3:BO807,BO807)&amp;"@"&amp;BO807)</f>
        <v/>
      </c>
      <c r="CU807" s="16" t="str">
        <f t="shared" si="1278"/>
        <v/>
      </c>
      <c r="CV807" s="63" t="str">
        <f t="shared" si="1341"/>
        <v/>
      </c>
      <c r="CW807" s="16" t="str">
        <f t="shared" si="1342"/>
        <v/>
      </c>
      <c r="CX807" s="16" t="str">
        <f t="shared" si="1343"/>
        <v/>
      </c>
      <c r="CY807" s="16" t="str">
        <f t="shared" si="1344"/>
        <v/>
      </c>
      <c r="CZ807" s="85" t="str">
        <f t="shared" si="1345"/>
        <v/>
      </c>
      <c r="DA807" s="16" t="str">
        <f t="shared" si="1346"/>
        <v/>
      </c>
      <c r="DB807" s="16" t="str">
        <f t="shared" si="1347"/>
        <v/>
      </c>
      <c r="DC807" s="28" t="str">
        <f>IF(CP807="","",$DC$1&amp;(INDEX(価格設定!D$1:XFD$3,ROW(価格設定!$D$3),MATCH($AW807,価格設定!D$1:XFD$1,1))*100)&amp;"%")</f>
        <v/>
      </c>
      <c r="DD807" s="28" t="str">
        <f>IF(CP807="","",$DD$1&amp;(INDEX(価格設定!D$1:XFD$3,ROW(価格設定!$D$2),MATCH($AW807,価格設定!D$1:XFD$1,1))*100)&amp;"%")</f>
        <v/>
      </c>
      <c r="DE807" s="29" t="str">
        <f t="shared" si="1348"/>
        <v/>
      </c>
      <c r="DG807" s="58" t="str">
        <f t="shared" si="1349"/>
        <v/>
      </c>
      <c r="DH807" s="58" t="str">
        <f t="shared" si="1350"/>
        <v/>
      </c>
      <c r="DI807" s="58" t="str">
        <f t="shared" si="1351"/>
        <v/>
      </c>
      <c r="DJ807" s="85" t="str">
        <f t="shared" si="1352"/>
        <v/>
      </c>
      <c r="DL807" s="58" t="str">
        <f>IF(COUNTIF(DG$3:DG$1048576,DG807)=COUNTIF($DG$3:$DG807,DG807),DG807,"")</f>
        <v/>
      </c>
      <c r="DM807" s="85" t="str">
        <f t="shared" si="1353"/>
        <v/>
      </c>
      <c r="DN807" s="85" t="str">
        <f t="shared" si="1279"/>
        <v/>
      </c>
      <c r="DO807" s="85" t="str">
        <f t="shared" si="1279"/>
        <v/>
      </c>
      <c r="DP807" s="303"/>
      <c r="DQ807" s="17" t="str">
        <f t="shared" si="1280"/>
        <v/>
      </c>
      <c r="DR807" s="17" t="str">
        <f t="shared" si="1281"/>
        <v/>
      </c>
      <c r="DS807" s="17" t="str">
        <f t="shared" si="1282"/>
        <v/>
      </c>
      <c r="DU807" s="16" t="str">
        <f t="shared" si="1354"/>
        <v/>
      </c>
      <c r="DV807" s="16" t="str">
        <f>IF(DU807="","",COUNT($DU$3:DU807))</f>
        <v/>
      </c>
      <c r="DW807" s="16" t="str">
        <f t="shared" si="1355"/>
        <v/>
      </c>
      <c r="DX807" s="16" t="str">
        <f t="shared" si="1356"/>
        <v/>
      </c>
      <c r="DY807" s="16" t="str">
        <f>IF(DZ807="","",COUNTIF(DZ$3:DZ807,DZ807))</f>
        <v/>
      </c>
      <c r="DZ807" s="16" t="str">
        <f t="shared" si="1357"/>
        <v/>
      </c>
      <c r="EA807" s="16" t="str">
        <f t="shared" si="1358"/>
        <v/>
      </c>
      <c r="EB807" s="16" t="str">
        <f t="shared" si="1359"/>
        <v/>
      </c>
      <c r="EC807" s="16" t="str">
        <f t="shared" si="1360"/>
        <v/>
      </c>
      <c r="ED807" s="16" t="str">
        <f t="shared" si="1361"/>
        <v/>
      </c>
      <c r="EE807" s="16" t="str">
        <f t="shared" si="1362"/>
        <v/>
      </c>
      <c r="EF807" s="16" t="str">
        <f t="shared" si="1363"/>
        <v/>
      </c>
      <c r="EG807" s="16" t="str">
        <f t="shared" si="1364"/>
        <v/>
      </c>
      <c r="EH807" s="16" t="str">
        <f t="shared" si="1365"/>
        <v/>
      </c>
      <c r="EI807" s="16" t="str">
        <f t="shared" si="1366"/>
        <v/>
      </c>
      <c r="EJ807" s="16" t="str">
        <f t="shared" si="1367"/>
        <v/>
      </c>
      <c r="EK807" s="16" t="str">
        <f t="shared" si="1368"/>
        <v/>
      </c>
      <c r="EL807" s="58" t="str">
        <f t="shared" si="1369"/>
        <v/>
      </c>
      <c r="EM807" s="58" t="str">
        <f>IF(OR($DZ807="",CR807=""),IF($EL807="","",$EL807),IF(OR(CR807="なし",CR807=0),領収書!$H$1,CR807))</f>
        <v/>
      </c>
      <c r="EN807" s="58" t="str">
        <f>IF(OR($DZ807="",CS807=""),IF($EL807="","",$EL807),IF(OR(CS807="なし",CS807=0),入力!$EN$1,CS807))</f>
        <v/>
      </c>
      <c r="EO807" s="63" t="str">
        <f t="shared" si="1370"/>
        <v/>
      </c>
      <c r="EP807" s="63" t="str">
        <f t="shared" si="1371"/>
        <v/>
      </c>
      <c r="ER807" s="16" t="str">
        <f>IF(AND(COUNTIF($ET$3:ET807,ET807)=1,ET807&lt;&gt;""),MAX($ER$3:ER806)+1,"")</f>
        <v/>
      </c>
      <c r="ES807" s="16" t="str">
        <f>IF(価格設定!B809="","",価格設定!B809)</f>
        <v/>
      </c>
      <c r="ET807" s="16" t="str">
        <f>IF(価格設定!C809="","",価格設定!C809)</f>
        <v/>
      </c>
      <c r="EV807" s="16" t="str">
        <f t="shared" si="1283"/>
        <v/>
      </c>
      <c r="EW807" s="16" t="str">
        <f t="shared" si="1372"/>
        <v/>
      </c>
    </row>
    <row r="808" spans="1:153" ht="30" customHeight="1" x14ac:dyDescent="0.2">
      <c r="A808" s="225"/>
      <c r="B808" s="212"/>
      <c r="C808" s="221"/>
      <c r="D808" s="164"/>
      <c r="E808" s="165"/>
      <c r="F808" s="166"/>
      <c r="G808" s="167"/>
      <c r="H808" s="179"/>
      <c r="I808" s="306"/>
      <c r="J808" s="169"/>
      <c r="K808" s="179"/>
      <c r="L808" s="186"/>
      <c r="M808" s="186"/>
      <c r="N808" s="168"/>
      <c r="O808" s="170"/>
      <c r="P808" s="212"/>
      <c r="Q808" s="179" t="str">
        <f>IFERROR(IF(H808="","",IFERROR(INDEX(価格設定!$B$5:$B$1048576,MATCH(H808,価格設定!$B$5:$B$1048576,0),0),INDEX(価格設定!$B$5:$B$1048576,MATCH("*"&amp;H808&amp;"*",価格設定!$B$5:$B$1048576,0),0))),H808)</f>
        <v/>
      </c>
      <c r="R808" s="250" t="str">
        <f>IFERROR(IF(Q808="",IF(K808="","",K808),IF(K808="",IF(INDEX(価格設定!$C$5:$C$1048576,MATCH(Q808,価格設定!$B$5:$B$1048576,0),0)=0,"",INDEX(価格設定!$C$5:$C$1048576,MATCH(Q808,価格設定!$B$5:$B$1048576,0),0)),IF(K808="なし","",K808))),"")</f>
        <v/>
      </c>
      <c r="S808" s="308" t="str">
        <f t="shared" si="1284"/>
        <v/>
      </c>
      <c r="T808" s="126" t="str">
        <f>IFERROR(IF(J808="",IF(INDEX(価格設定!$E$5:$R$1048576,MATCH($Q808,価格設定!B$5:B$1048576,0),MATCH($AW808,価格設定!E$1:X$1,1))=0,"",INDEX(価格設定!$E$5:$R$1048576,MATCH($Q808,価格設定!B$5:B$1048576,0),MATCH($AW808,価格設定!E$1:X$1,1))),J808),"")</f>
        <v/>
      </c>
      <c r="U808" s="126" t="str">
        <f t="shared" si="1285"/>
        <v/>
      </c>
      <c r="V808" s="132" t="str">
        <f t="shared" si="1286"/>
        <v/>
      </c>
      <c r="W808" s="127" t="str">
        <f>IFERROR(IF(OR(T808="",T808&lt;0),"",IFERROR(INDEX(価格設定!E$2:X$3,IF(AND(K808=$K$1,$K$1&lt;&gt;""),ROW(価格設定!$D$3)-1,MATCH(INDEX(価格設定!$D$5:$D$1048576,MATCH(Q808,価格設定!$B$5:$B$1048576,0),0),価格設定!$D$2:$D$3,0)),MATCH($AW808,価格設定!E$1:X$1,1)),INDEX(価格設定!E$2:X$2,0,MATCH($AW808,価格設定!E$1:X$1,1)))),"")</f>
        <v/>
      </c>
      <c r="X808" s="126" t="str">
        <f t="shared" si="1277"/>
        <v/>
      </c>
      <c r="Y808" s="128" t="str">
        <f t="shared" si="1287"/>
        <v/>
      </c>
      <c r="Z808" s="126" t="str">
        <f t="shared" si="1288"/>
        <v/>
      </c>
      <c r="AA808" s="129" t="str">
        <f t="shared" si="1289"/>
        <v/>
      </c>
      <c r="AB808" s="126" t="str">
        <f t="shared" si="1290"/>
        <v/>
      </c>
      <c r="AC808" s="280" t="str">
        <f t="shared" si="1291"/>
        <v/>
      </c>
      <c r="AD808" s="15"/>
      <c r="AE808" s="204" t="str">
        <f>IF(AF808="","",COUNT($AF$3:AF808))</f>
        <v/>
      </c>
      <c r="AF808" s="206" t="str">
        <f t="shared" si="1292"/>
        <v/>
      </c>
      <c r="AG808" s="204" t="str">
        <f t="shared" si="1293"/>
        <v/>
      </c>
      <c r="AH808" s="204" t="str">
        <f t="shared" si="1294"/>
        <v/>
      </c>
      <c r="AI808" s="287"/>
      <c r="AJ808" s="15"/>
      <c r="AK808" s="138" t="str">
        <f t="shared" si="1295"/>
        <v/>
      </c>
      <c r="AL808" s="131" t="str">
        <f t="shared" si="1296"/>
        <v/>
      </c>
      <c r="AM808" s="131" t="str">
        <f t="shared" si="1297"/>
        <v/>
      </c>
      <c r="AN808" s="313" t="str">
        <f t="shared" si="1298"/>
        <v/>
      </c>
      <c r="AO808" s="316" t="str">
        <f t="shared" si="1299"/>
        <v/>
      </c>
      <c r="AP808" s="18"/>
      <c r="AQ808" s="3" t="str">
        <f>IF(F808="","",MAX($AQ$3:AQ807)+1)</f>
        <v/>
      </c>
      <c r="AR808" s="3" t="str">
        <f>IF(OR(AQ808="",BB808=""),"",MAX($AR$3:AR807)+1)</f>
        <v/>
      </c>
      <c r="AS808" s="3" t="str">
        <f>IF(CQ808="","",RANK(CQ808,CQ$3:CQ$1048576,1)+COUNTIF($CQ$3:CQ808,CQ808)-1)</f>
        <v/>
      </c>
      <c r="AT808" s="21" t="str">
        <f>IF(C808="",IF(OR(AND($H808&lt;&gt;"",C808=""),AND($F807=$F808,$AZ808&lt;&gt;""),COUNTA($H$3:$H$1048576,#REF!,$F$3:$F$1048576)&gt;COUNTA($H$3:$H808,#REF!,$F$3:$F808),$AZ808&lt;&gt;""),INDEX(AT$3:AT$1048576,MATCH(MAX($AQ$3:$AQ807),$AQ$3:$AQ$1048576,0),0),""),C808)</f>
        <v/>
      </c>
      <c r="AU808" s="21" t="str">
        <f>IF(D808="",IF(OR(AND($H808&lt;&gt;"",D808=""),AND($F807=$F808,$AZ808&lt;&gt;""),COUNTA($H$3:$H$1048576,#REF!,$F$3:$F$1048576)&gt;COUNTA($H$3:$H808,#REF!,$F$3:$F808),$AZ808&lt;&gt;""),INDEX(AU$3:AU$1048576,MATCH(MAX($AQ$3:$AQ807),$AQ$3:$AQ$1048576,0),0),""),D808)</f>
        <v/>
      </c>
      <c r="AV808" s="21" t="str">
        <f>IF(E808="",IF(OR(AND($H808&lt;&gt;"",E808=""),AND($F807=$F808,$AZ808&lt;&gt;""),COUNTA($H$3:$H$1048576,#REF!,$F$3:$F$1048576)&gt;COUNTA($H$3:$H808,#REF!,$F$3:$F808),$AZ808&lt;&gt;""),INDEX(AV$3:AV$1048576,MATCH(MAX($AQ$3:$AQ807),$AQ$3:$AQ$1048576,0),0),""),E808)</f>
        <v/>
      </c>
      <c r="AW808" s="24" t="str">
        <f t="shared" si="1300"/>
        <v/>
      </c>
      <c r="AX808" s="13" t="str">
        <f t="shared" si="1301"/>
        <v/>
      </c>
      <c r="AY808" s="4" t="str">
        <f t="shared" si="1302"/>
        <v/>
      </c>
      <c r="AZ808" s="4" t="str">
        <f>IF(AX808="",IF(OR(AND(H808&lt;&gt;"",F808=""),COUNTA($H$3:$H$1048576)&gt;COUNTA($H$3:$H808)),INDEX(AX$3:AX808,MATCH(MAX($AQ$3:AQ808),AQ$3:AQ808,0),0),""),AX808)</f>
        <v/>
      </c>
      <c r="BA808" s="4" t="str">
        <f>IF(AY808="",IF(AND(H808&lt;&gt;"",F808=""),INDEX(AY$3:AY808,MATCH(MAX($AQ$3:AQ808),AQ$3:AQ808,0),0),""),AY808)</f>
        <v/>
      </c>
      <c r="BB808" s="82" t="str">
        <f>IF(BC808="","",RANK(BC808,BC$3:BC$1048576,1)+COUNTIF($BC$3:BC808,BC808)-1)</f>
        <v/>
      </c>
      <c r="BC808" s="139" t="str">
        <f t="shared" si="1303"/>
        <v/>
      </c>
      <c r="BD808" s="46" t="str">
        <f t="shared" si="1304"/>
        <v/>
      </c>
      <c r="BE808" s="46" t="str">
        <f t="shared" si="1305"/>
        <v/>
      </c>
      <c r="BF808" s="46" t="str">
        <f t="shared" si="1306"/>
        <v/>
      </c>
      <c r="BG808" s="4" t="str">
        <f t="shared" si="1307"/>
        <v/>
      </c>
      <c r="BH808" s="180" t="str">
        <f t="shared" si="1308"/>
        <v/>
      </c>
      <c r="BI808" s="16" t="str">
        <f t="shared" si="1309"/>
        <v/>
      </c>
      <c r="BJ808" s="52" t="str">
        <f>IF(BI808="","",IF(W808="","",IF(AND(K808=$K$1,$K$1&lt;&gt;""),$BT$2,IFERROR(IF(INDEX(価格設定!$D$5:$D$1048576,MATCH(Q808,価格設定!$B$5:$B$1048576,0),0)=価格設定!$D$3,$BT$2,$BS$2),$BS$2))))</f>
        <v/>
      </c>
      <c r="BK808" s="16" t="str">
        <f>IF(BI808="","",IF(COUNTIF($BI$3:BI808,BI808)=1,1,IF(AND(BI807=BI808,BH808=""),BK807,COUNTIF($BH$3:BH808,BH808))))</f>
        <v/>
      </c>
      <c r="BL808" s="52" t="str">
        <f t="shared" si="1310"/>
        <v/>
      </c>
      <c r="BM808" s="52" t="str">
        <f t="shared" si="1311"/>
        <v/>
      </c>
      <c r="BN808" s="119" t="str">
        <f t="shared" si="1312"/>
        <v/>
      </c>
      <c r="BO808" s="119" t="str">
        <f t="shared" si="1313"/>
        <v/>
      </c>
      <c r="BP808" s="17" t="str">
        <f t="shared" si="1314"/>
        <v/>
      </c>
      <c r="BQ808" s="17" t="str">
        <f t="shared" si="1315"/>
        <v/>
      </c>
      <c r="BR808" s="17" t="str">
        <f>IF(OR(BP808="",COUNTIF($BO$3:BO808,BO808)&lt;&gt;1),"",SUMIF(BO$3:BO$1048576,BO808,BP$3:BP$1048576))</f>
        <v/>
      </c>
      <c r="BS808" s="17" t="str">
        <f t="shared" si="1316"/>
        <v/>
      </c>
      <c r="BT808" s="17" t="str">
        <f t="shared" si="1317"/>
        <v/>
      </c>
      <c r="BU808" s="17" t="str">
        <f t="shared" si="1318"/>
        <v/>
      </c>
      <c r="BV808" s="24" t="str">
        <f t="shared" si="1319"/>
        <v/>
      </c>
      <c r="BW808" s="24" t="str">
        <f t="shared" si="1320"/>
        <v/>
      </c>
      <c r="BX808" s="24" t="str">
        <f t="shared" si="1321"/>
        <v/>
      </c>
      <c r="BY808" s="26" t="str">
        <f t="shared" si="1322"/>
        <v/>
      </c>
      <c r="BZ808" s="26" t="str">
        <f t="shared" si="1323"/>
        <v/>
      </c>
      <c r="CA808" s="26" t="str">
        <f t="shared" si="1324"/>
        <v/>
      </c>
      <c r="CB808" s="66" t="str">
        <f t="shared" si="1325"/>
        <v/>
      </c>
      <c r="CC808" s="65" t="str">
        <f t="shared" si="1326"/>
        <v/>
      </c>
      <c r="CD808" s="26" t="str">
        <f t="shared" si="1327"/>
        <v/>
      </c>
      <c r="CE808" s="26" t="str">
        <f t="shared" si="1328"/>
        <v/>
      </c>
      <c r="CF808" s="193" t="str">
        <f t="shared" si="1329"/>
        <v/>
      </c>
      <c r="CG808" s="193" t="str">
        <f t="shared" si="1330"/>
        <v/>
      </c>
      <c r="CH808" s="26" t="str">
        <f t="shared" si="1331"/>
        <v/>
      </c>
      <c r="CI808" s="26" t="str">
        <f t="shared" si="1332"/>
        <v/>
      </c>
      <c r="CJ808" s="65" t="str">
        <f t="shared" si="1333"/>
        <v/>
      </c>
      <c r="CK808" s="65" t="str">
        <f t="shared" si="1334"/>
        <v/>
      </c>
      <c r="CL808" s="64" t="str">
        <f t="shared" si="1335"/>
        <v/>
      </c>
      <c r="CM808" s="64" t="str">
        <f t="shared" si="1336"/>
        <v/>
      </c>
      <c r="CN808" s="65" t="str">
        <f t="shared" si="1337"/>
        <v/>
      </c>
      <c r="CP808" s="63" t="str">
        <f>IF(BH808="","",MAX($CP$3:CP807)+1)</f>
        <v/>
      </c>
      <c r="CQ808" s="24" t="str">
        <f t="shared" si="1338"/>
        <v/>
      </c>
      <c r="CR808" s="24" t="str">
        <f t="shared" si="1339"/>
        <v/>
      </c>
      <c r="CS808" s="24" t="str">
        <f t="shared" si="1340"/>
        <v/>
      </c>
      <c r="CT808" s="58" t="str">
        <f>IF(BO808="","",COUNTIF($BO$3:BO808,BO808)&amp;"@"&amp;BO808)</f>
        <v/>
      </c>
      <c r="CU808" s="16" t="str">
        <f t="shared" si="1278"/>
        <v/>
      </c>
      <c r="CV808" s="63" t="str">
        <f t="shared" si="1341"/>
        <v/>
      </c>
      <c r="CW808" s="16" t="str">
        <f t="shared" si="1342"/>
        <v/>
      </c>
      <c r="CX808" s="16" t="str">
        <f t="shared" si="1343"/>
        <v/>
      </c>
      <c r="CY808" s="16" t="str">
        <f t="shared" si="1344"/>
        <v/>
      </c>
      <c r="CZ808" s="85" t="str">
        <f t="shared" si="1345"/>
        <v/>
      </c>
      <c r="DA808" s="16" t="str">
        <f t="shared" si="1346"/>
        <v/>
      </c>
      <c r="DB808" s="16" t="str">
        <f t="shared" si="1347"/>
        <v/>
      </c>
      <c r="DC808" s="28" t="str">
        <f>IF(CP808="","",$DC$1&amp;(INDEX(価格設定!D$1:XFD$3,ROW(価格設定!$D$3),MATCH($AW808,価格設定!D$1:XFD$1,1))*100)&amp;"%")</f>
        <v/>
      </c>
      <c r="DD808" s="28" t="str">
        <f>IF(CP808="","",$DD$1&amp;(INDEX(価格設定!D$1:XFD$3,ROW(価格設定!$D$2),MATCH($AW808,価格設定!D$1:XFD$1,1))*100)&amp;"%")</f>
        <v/>
      </c>
      <c r="DE808" s="29" t="str">
        <f t="shared" si="1348"/>
        <v/>
      </c>
      <c r="DG808" s="58" t="str">
        <f t="shared" si="1349"/>
        <v/>
      </c>
      <c r="DH808" s="58" t="str">
        <f t="shared" si="1350"/>
        <v/>
      </c>
      <c r="DI808" s="58" t="str">
        <f t="shared" si="1351"/>
        <v/>
      </c>
      <c r="DJ808" s="85" t="str">
        <f t="shared" si="1352"/>
        <v/>
      </c>
      <c r="DL808" s="58" t="str">
        <f>IF(COUNTIF(DG$3:DG$1048576,DG808)=COUNTIF($DG$3:$DG808,DG808),DG808,"")</f>
        <v/>
      </c>
      <c r="DM808" s="85" t="str">
        <f t="shared" si="1353"/>
        <v/>
      </c>
      <c r="DN808" s="85" t="str">
        <f t="shared" si="1279"/>
        <v/>
      </c>
      <c r="DO808" s="85" t="str">
        <f t="shared" si="1279"/>
        <v/>
      </c>
      <c r="DP808" s="303"/>
      <c r="DQ808" s="17" t="str">
        <f t="shared" si="1280"/>
        <v/>
      </c>
      <c r="DR808" s="17" t="str">
        <f t="shared" si="1281"/>
        <v/>
      </c>
      <c r="DS808" s="17" t="str">
        <f t="shared" si="1282"/>
        <v/>
      </c>
      <c r="DU808" s="16" t="str">
        <f t="shared" si="1354"/>
        <v/>
      </c>
      <c r="DV808" s="16" t="str">
        <f>IF(DU808="","",COUNT($DU$3:DU808))</f>
        <v/>
      </c>
      <c r="DW808" s="16" t="str">
        <f t="shared" si="1355"/>
        <v/>
      </c>
      <c r="DX808" s="16" t="str">
        <f t="shared" si="1356"/>
        <v/>
      </c>
      <c r="DY808" s="16" t="str">
        <f>IF(DZ808="","",COUNTIF(DZ$3:DZ808,DZ808))</f>
        <v/>
      </c>
      <c r="DZ808" s="16" t="str">
        <f t="shared" si="1357"/>
        <v/>
      </c>
      <c r="EA808" s="16" t="str">
        <f t="shared" si="1358"/>
        <v/>
      </c>
      <c r="EB808" s="16" t="str">
        <f t="shared" si="1359"/>
        <v/>
      </c>
      <c r="EC808" s="16" t="str">
        <f t="shared" si="1360"/>
        <v/>
      </c>
      <c r="ED808" s="16" t="str">
        <f t="shared" si="1361"/>
        <v/>
      </c>
      <c r="EE808" s="16" t="str">
        <f t="shared" si="1362"/>
        <v/>
      </c>
      <c r="EF808" s="16" t="str">
        <f t="shared" si="1363"/>
        <v/>
      </c>
      <c r="EG808" s="16" t="str">
        <f t="shared" si="1364"/>
        <v/>
      </c>
      <c r="EH808" s="16" t="str">
        <f t="shared" si="1365"/>
        <v/>
      </c>
      <c r="EI808" s="16" t="str">
        <f t="shared" si="1366"/>
        <v/>
      </c>
      <c r="EJ808" s="16" t="str">
        <f t="shared" si="1367"/>
        <v/>
      </c>
      <c r="EK808" s="16" t="str">
        <f t="shared" si="1368"/>
        <v/>
      </c>
      <c r="EL808" s="58" t="str">
        <f t="shared" si="1369"/>
        <v/>
      </c>
      <c r="EM808" s="58" t="str">
        <f>IF(OR($DZ808="",CR808=""),IF($EL808="","",$EL808),IF(OR(CR808="なし",CR808=0),領収書!$H$1,CR808))</f>
        <v/>
      </c>
      <c r="EN808" s="58" t="str">
        <f>IF(OR($DZ808="",CS808=""),IF($EL808="","",$EL808),IF(OR(CS808="なし",CS808=0),入力!$EN$1,CS808))</f>
        <v/>
      </c>
      <c r="EO808" s="63" t="str">
        <f t="shared" si="1370"/>
        <v/>
      </c>
      <c r="EP808" s="63" t="str">
        <f t="shared" si="1371"/>
        <v/>
      </c>
      <c r="ER808" s="16" t="str">
        <f>IF(AND(COUNTIF($ET$3:ET808,ET808)=1,ET808&lt;&gt;""),MAX($ER$3:ER807)+1,"")</f>
        <v/>
      </c>
      <c r="ES808" s="16" t="str">
        <f>IF(価格設定!B810="","",価格設定!B810)</f>
        <v/>
      </c>
      <c r="ET808" s="16" t="str">
        <f>IF(価格設定!C810="","",価格設定!C810)</f>
        <v/>
      </c>
      <c r="EV808" s="16" t="str">
        <f t="shared" si="1283"/>
        <v/>
      </c>
      <c r="EW808" s="16" t="str">
        <f t="shared" si="1372"/>
        <v/>
      </c>
    </row>
    <row r="809" spans="1:153" ht="30" customHeight="1" x14ac:dyDescent="0.2">
      <c r="A809" s="225"/>
      <c r="B809" s="212"/>
      <c r="C809" s="221"/>
      <c r="D809" s="164"/>
      <c r="E809" s="165"/>
      <c r="F809" s="166"/>
      <c r="G809" s="167"/>
      <c r="H809" s="179"/>
      <c r="I809" s="306"/>
      <c r="J809" s="169"/>
      <c r="K809" s="179"/>
      <c r="L809" s="186"/>
      <c r="M809" s="186"/>
      <c r="N809" s="168"/>
      <c r="O809" s="170"/>
      <c r="P809" s="212"/>
      <c r="Q809" s="179" t="str">
        <f>IFERROR(IF(H809="","",IFERROR(INDEX(価格設定!$B$5:$B$1048576,MATCH(H809,価格設定!$B$5:$B$1048576,0),0),INDEX(価格設定!$B$5:$B$1048576,MATCH("*"&amp;H809&amp;"*",価格設定!$B$5:$B$1048576,0),0))),H809)</f>
        <v/>
      </c>
      <c r="R809" s="250" t="str">
        <f>IFERROR(IF(Q809="",IF(K809="","",K809),IF(K809="",IF(INDEX(価格設定!$C$5:$C$1048576,MATCH(Q809,価格設定!$B$5:$B$1048576,0),0)=0,"",INDEX(価格設定!$C$5:$C$1048576,MATCH(Q809,価格設定!$B$5:$B$1048576,0),0)),IF(K809="なし","",K809))),"")</f>
        <v/>
      </c>
      <c r="S809" s="308" t="str">
        <f t="shared" si="1284"/>
        <v/>
      </c>
      <c r="T809" s="126" t="str">
        <f>IFERROR(IF(J809="",IF(INDEX(価格設定!$E$5:$R$1048576,MATCH($Q809,価格設定!B$5:B$1048576,0),MATCH($AW809,価格設定!E$1:X$1,1))=0,"",INDEX(価格設定!$E$5:$R$1048576,MATCH($Q809,価格設定!B$5:B$1048576,0),MATCH($AW809,価格設定!E$1:X$1,1))),J809),"")</f>
        <v/>
      </c>
      <c r="U809" s="126" t="str">
        <f t="shared" si="1285"/>
        <v/>
      </c>
      <c r="V809" s="132" t="str">
        <f t="shared" si="1286"/>
        <v/>
      </c>
      <c r="W809" s="127" t="str">
        <f>IFERROR(IF(OR(T809="",T809&lt;0),"",IFERROR(INDEX(価格設定!E$2:X$3,IF(AND(K809=$K$1,$K$1&lt;&gt;""),ROW(価格設定!$D$3)-1,MATCH(INDEX(価格設定!$D$5:$D$1048576,MATCH(Q809,価格設定!$B$5:$B$1048576,0),0),価格設定!$D$2:$D$3,0)),MATCH($AW809,価格設定!E$1:X$1,1)),INDEX(価格設定!E$2:X$2,0,MATCH($AW809,価格設定!E$1:X$1,1)))),"")</f>
        <v/>
      </c>
      <c r="X809" s="126" t="str">
        <f t="shared" si="1277"/>
        <v/>
      </c>
      <c r="Y809" s="128" t="str">
        <f t="shared" si="1287"/>
        <v/>
      </c>
      <c r="Z809" s="126" t="str">
        <f t="shared" si="1288"/>
        <v/>
      </c>
      <c r="AA809" s="129" t="str">
        <f t="shared" si="1289"/>
        <v/>
      </c>
      <c r="AB809" s="126" t="str">
        <f t="shared" si="1290"/>
        <v/>
      </c>
      <c r="AC809" s="280" t="str">
        <f t="shared" si="1291"/>
        <v/>
      </c>
      <c r="AD809" s="15"/>
      <c r="AE809" s="204" t="str">
        <f>IF(AF809="","",COUNT($AF$3:AF809))</f>
        <v/>
      </c>
      <c r="AF809" s="206" t="str">
        <f t="shared" si="1292"/>
        <v/>
      </c>
      <c r="AG809" s="204" t="str">
        <f t="shared" si="1293"/>
        <v/>
      </c>
      <c r="AH809" s="204" t="str">
        <f t="shared" si="1294"/>
        <v/>
      </c>
      <c r="AI809" s="287"/>
      <c r="AJ809" s="15"/>
      <c r="AK809" s="138" t="str">
        <f t="shared" si="1295"/>
        <v/>
      </c>
      <c r="AL809" s="131" t="str">
        <f t="shared" si="1296"/>
        <v/>
      </c>
      <c r="AM809" s="131" t="str">
        <f t="shared" si="1297"/>
        <v/>
      </c>
      <c r="AN809" s="313" t="str">
        <f t="shared" si="1298"/>
        <v/>
      </c>
      <c r="AO809" s="316" t="str">
        <f t="shared" si="1299"/>
        <v/>
      </c>
      <c r="AP809" s="18"/>
      <c r="AQ809" s="3" t="str">
        <f>IF(F809="","",MAX($AQ$3:AQ808)+1)</f>
        <v/>
      </c>
      <c r="AR809" s="3" t="str">
        <f>IF(OR(AQ809="",BB809=""),"",MAX($AR$3:AR808)+1)</f>
        <v/>
      </c>
      <c r="AS809" s="3" t="str">
        <f>IF(CQ809="","",RANK(CQ809,CQ$3:CQ$1048576,1)+COUNTIF($CQ$3:CQ809,CQ809)-1)</f>
        <v/>
      </c>
      <c r="AT809" s="21" t="str">
        <f>IF(C809="",IF(OR(AND($H809&lt;&gt;"",C809=""),AND($F808=$F809,$AZ809&lt;&gt;""),COUNTA($H$3:$H$1048576,#REF!,$F$3:$F$1048576)&gt;COUNTA($H$3:$H809,#REF!,$F$3:$F809),$AZ809&lt;&gt;""),INDEX(AT$3:AT$1048576,MATCH(MAX($AQ$3:$AQ808),$AQ$3:$AQ$1048576,0),0),""),C809)</f>
        <v/>
      </c>
      <c r="AU809" s="21" t="str">
        <f>IF(D809="",IF(OR(AND($H809&lt;&gt;"",D809=""),AND($F808=$F809,$AZ809&lt;&gt;""),COUNTA($H$3:$H$1048576,#REF!,$F$3:$F$1048576)&gt;COUNTA($H$3:$H809,#REF!,$F$3:$F809),$AZ809&lt;&gt;""),INDEX(AU$3:AU$1048576,MATCH(MAX($AQ$3:$AQ808),$AQ$3:$AQ$1048576,0),0),""),D809)</f>
        <v/>
      </c>
      <c r="AV809" s="21" t="str">
        <f>IF(E809="",IF(OR(AND($H809&lt;&gt;"",E809=""),AND($F808=$F809,$AZ809&lt;&gt;""),COUNTA($H$3:$H$1048576,#REF!,$F$3:$F$1048576)&gt;COUNTA($H$3:$H809,#REF!,$F$3:$F809),$AZ809&lt;&gt;""),INDEX(AV$3:AV$1048576,MATCH(MAX($AQ$3:$AQ808),$AQ$3:$AQ$1048576,0),0),""),E809)</f>
        <v/>
      </c>
      <c r="AW809" s="24" t="str">
        <f t="shared" si="1300"/>
        <v/>
      </c>
      <c r="AX809" s="13" t="str">
        <f t="shared" si="1301"/>
        <v/>
      </c>
      <c r="AY809" s="4" t="str">
        <f t="shared" si="1302"/>
        <v/>
      </c>
      <c r="AZ809" s="4" t="str">
        <f>IF(AX809="",IF(OR(AND(H809&lt;&gt;"",F809=""),COUNTA($H$3:$H$1048576)&gt;COUNTA($H$3:$H809)),INDEX(AX$3:AX809,MATCH(MAX($AQ$3:AQ809),AQ$3:AQ809,0),0),""),AX809)</f>
        <v/>
      </c>
      <c r="BA809" s="4" t="str">
        <f>IF(AY809="",IF(AND(H809&lt;&gt;"",F809=""),INDEX(AY$3:AY809,MATCH(MAX($AQ$3:AQ809),AQ$3:AQ809,0),0),""),AY809)</f>
        <v/>
      </c>
      <c r="BB809" s="82" t="str">
        <f>IF(BC809="","",RANK(BC809,BC$3:BC$1048576,1)+COUNTIF($BC$3:BC809,BC809)-1)</f>
        <v/>
      </c>
      <c r="BC809" s="139" t="str">
        <f t="shared" si="1303"/>
        <v/>
      </c>
      <c r="BD809" s="46" t="str">
        <f t="shared" si="1304"/>
        <v/>
      </c>
      <c r="BE809" s="46" t="str">
        <f t="shared" si="1305"/>
        <v/>
      </c>
      <c r="BF809" s="46" t="str">
        <f t="shared" si="1306"/>
        <v/>
      </c>
      <c r="BG809" s="4" t="str">
        <f t="shared" si="1307"/>
        <v/>
      </c>
      <c r="BH809" s="180" t="str">
        <f t="shared" si="1308"/>
        <v/>
      </c>
      <c r="BI809" s="16" t="str">
        <f t="shared" si="1309"/>
        <v/>
      </c>
      <c r="BJ809" s="52" t="str">
        <f>IF(BI809="","",IF(W809="","",IF(AND(K809=$K$1,$K$1&lt;&gt;""),$BT$2,IFERROR(IF(INDEX(価格設定!$D$5:$D$1048576,MATCH(Q809,価格設定!$B$5:$B$1048576,0),0)=価格設定!$D$3,$BT$2,$BS$2),$BS$2))))</f>
        <v/>
      </c>
      <c r="BK809" s="16" t="str">
        <f>IF(BI809="","",IF(COUNTIF($BI$3:BI809,BI809)=1,1,IF(AND(BI808=BI809,BH809=""),BK808,COUNTIF($BH$3:BH809,BH809))))</f>
        <v/>
      </c>
      <c r="BL809" s="52" t="str">
        <f t="shared" si="1310"/>
        <v/>
      </c>
      <c r="BM809" s="52" t="str">
        <f t="shared" si="1311"/>
        <v/>
      </c>
      <c r="BN809" s="119" t="str">
        <f t="shared" si="1312"/>
        <v/>
      </c>
      <c r="BO809" s="119" t="str">
        <f t="shared" si="1313"/>
        <v/>
      </c>
      <c r="BP809" s="17" t="str">
        <f t="shared" si="1314"/>
        <v/>
      </c>
      <c r="BQ809" s="17" t="str">
        <f t="shared" si="1315"/>
        <v/>
      </c>
      <c r="BR809" s="17" t="str">
        <f>IF(OR(BP809="",COUNTIF($BO$3:BO809,BO809)&lt;&gt;1),"",SUMIF(BO$3:BO$1048576,BO809,BP$3:BP$1048576))</f>
        <v/>
      </c>
      <c r="BS809" s="17" t="str">
        <f t="shared" si="1316"/>
        <v/>
      </c>
      <c r="BT809" s="17" t="str">
        <f t="shared" si="1317"/>
        <v/>
      </c>
      <c r="BU809" s="17" t="str">
        <f t="shared" si="1318"/>
        <v/>
      </c>
      <c r="BV809" s="24" t="str">
        <f t="shared" si="1319"/>
        <v/>
      </c>
      <c r="BW809" s="24" t="str">
        <f t="shared" si="1320"/>
        <v/>
      </c>
      <c r="BX809" s="24" t="str">
        <f t="shared" si="1321"/>
        <v/>
      </c>
      <c r="BY809" s="26" t="str">
        <f t="shared" si="1322"/>
        <v/>
      </c>
      <c r="BZ809" s="26" t="str">
        <f t="shared" si="1323"/>
        <v/>
      </c>
      <c r="CA809" s="26" t="str">
        <f t="shared" si="1324"/>
        <v/>
      </c>
      <c r="CB809" s="66" t="str">
        <f t="shared" si="1325"/>
        <v/>
      </c>
      <c r="CC809" s="65" t="str">
        <f t="shared" si="1326"/>
        <v/>
      </c>
      <c r="CD809" s="26" t="str">
        <f t="shared" si="1327"/>
        <v/>
      </c>
      <c r="CE809" s="26" t="str">
        <f t="shared" si="1328"/>
        <v/>
      </c>
      <c r="CF809" s="193" t="str">
        <f t="shared" si="1329"/>
        <v/>
      </c>
      <c r="CG809" s="193" t="str">
        <f t="shared" si="1330"/>
        <v/>
      </c>
      <c r="CH809" s="26" t="str">
        <f t="shared" si="1331"/>
        <v/>
      </c>
      <c r="CI809" s="26" t="str">
        <f t="shared" si="1332"/>
        <v/>
      </c>
      <c r="CJ809" s="65" t="str">
        <f t="shared" si="1333"/>
        <v/>
      </c>
      <c r="CK809" s="65" t="str">
        <f t="shared" si="1334"/>
        <v/>
      </c>
      <c r="CL809" s="64" t="str">
        <f t="shared" si="1335"/>
        <v/>
      </c>
      <c r="CM809" s="64" t="str">
        <f t="shared" si="1336"/>
        <v/>
      </c>
      <c r="CN809" s="65" t="str">
        <f t="shared" si="1337"/>
        <v/>
      </c>
      <c r="CP809" s="63" t="str">
        <f>IF(BH809="","",MAX($CP$3:CP808)+1)</f>
        <v/>
      </c>
      <c r="CQ809" s="24" t="str">
        <f t="shared" si="1338"/>
        <v/>
      </c>
      <c r="CR809" s="24" t="str">
        <f t="shared" si="1339"/>
        <v/>
      </c>
      <c r="CS809" s="24" t="str">
        <f t="shared" si="1340"/>
        <v/>
      </c>
      <c r="CT809" s="58" t="str">
        <f>IF(BO809="","",COUNTIF($BO$3:BO809,BO809)&amp;"@"&amp;BO809)</f>
        <v/>
      </c>
      <c r="CU809" s="16" t="str">
        <f t="shared" si="1278"/>
        <v/>
      </c>
      <c r="CV809" s="63" t="str">
        <f t="shared" si="1341"/>
        <v/>
      </c>
      <c r="CW809" s="16" t="str">
        <f t="shared" si="1342"/>
        <v/>
      </c>
      <c r="CX809" s="16" t="str">
        <f t="shared" si="1343"/>
        <v/>
      </c>
      <c r="CY809" s="16" t="str">
        <f t="shared" si="1344"/>
        <v/>
      </c>
      <c r="CZ809" s="85" t="str">
        <f t="shared" si="1345"/>
        <v/>
      </c>
      <c r="DA809" s="16" t="str">
        <f t="shared" si="1346"/>
        <v/>
      </c>
      <c r="DB809" s="16" t="str">
        <f t="shared" si="1347"/>
        <v/>
      </c>
      <c r="DC809" s="28" t="str">
        <f>IF(CP809="","",$DC$1&amp;(INDEX(価格設定!D$1:XFD$3,ROW(価格設定!$D$3),MATCH($AW809,価格設定!D$1:XFD$1,1))*100)&amp;"%")</f>
        <v/>
      </c>
      <c r="DD809" s="28" t="str">
        <f>IF(CP809="","",$DD$1&amp;(INDEX(価格設定!D$1:XFD$3,ROW(価格設定!$D$2),MATCH($AW809,価格設定!D$1:XFD$1,1))*100)&amp;"%")</f>
        <v/>
      </c>
      <c r="DE809" s="29" t="str">
        <f t="shared" si="1348"/>
        <v/>
      </c>
      <c r="DG809" s="58" t="str">
        <f t="shared" si="1349"/>
        <v/>
      </c>
      <c r="DH809" s="58" t="str">
        <f t="shared" si="1350"/>
        <v/>
      </c>
      <c r="DI809" s="58" t="str">
        <f t="shared" si="1351"/>
        <v/>
      </c>
      <c r="DJ809" s="85" t="str">
        <f t="shared" si="1352"/>
        <v/>
      </c>
      <c r="DL809" s="58" t="str">
        <f>IF(COUNTIF(DG$3:DG$1048576,DG809)=COUNTIF($DG$3:$DG809,DG809),DG809,"")</f>
        <v/>
      </c>
      <c r="DM809" s="85" t="str">
        <f t="shared" si="1353"/>
        <v/>
      </c>
      <c r="DN809" s="85" t="str">
        <f t="shared" si="1279"/>
        <v/>
      </c>
      <c r="DO809" s="85" t="str">
        <f t="shared" si="1279"/>
        <v/>
      </c>
      <c r="DP809" s="303"/>
      <c r="DQ809" s="17" t="str">
        <f t="shared" si="1280"/>
        <v/>
      </c>
      <c r="DR809" s="17" t="str">
        <f t="shared" si="1281"/>
        <v/>
      </c>
      <c r="DS809" s="17" t="str">
        <f t="shared" si="1282"/>
        <v/>
      </c>
      <c r="DU809" s="16" t="str">
        <f t="shared" si="1354"/>
        <v/>
      </c>
      <c r="DV809" s="16" t="str">
        <f>IF(DU809="","",COUNT($DU$3:DU809))</f>
        <v/>
      </c>
      <c r="DW809" s="16" t="str">
        <f t="shared" si="1355"/>
        <v/>
      </c>
      <c r="DX809" s="16" t="str">
        <f t="shared" si="1356"/>
        <v/>
      </c>
      <c r="DY809" s="16" t="str">
        <f>IF(DZ809="","",COUNTIF(DZ$3:DZ809,DZ809))</f>
        <v/>
      </c>
      <c r="DZ809" s="16" t="str">
        <f t="shared" si="1357"/>
        <v/>
      </c>
      <c r="EA809" s="16" t="str">
        <f t="shared" si="1358"/>
        <v/>
      </c>
      <c r="EB809" s="16" t="str">
        <f t="shared" si="1359"/>
        <v/>
      </c>
      <c r="EC809" s="16" t="str">
        <f t="shared" si="1360"/>
        <v/>
      </c>
      <c r="ED809" s="16" t="str">
        <f t="shared" si="1361"/>
        <v/>
      </c>
      <c r="EE809" s="16" t="str">
        <f t="shared" si="1362"/>
        <v/>
      </c>
      <c r="EF809" s="16" t="str">
        <f t="shared" si="1363"/>
        <v/>
      </c>
      <c r="EG809" s="16" t="str">
        <f t="shared" si="1364"/>
        <v/>
      </c>
      <c r="EH809" s="16" t="str">
        <f t="shared" si="1365"/>
        <v/>
      </c>
      <c r="EI809" s="16" t="str">
        <f t="shared" si="1366"/>
        <v/>
      </c>
      <c r="EJ809" s="16" t="str">
        <f t="shared" si="1367"/>
        <v/>
      </c>
      <c r="EK809" s="16" t="str">
        <f t="shared" si="1368"/>
        <v/>
      </c>
      <c r="EL809" s="58" t="str">
        <f t="shared" si="1369"/>
        <v/>
      </c>
      <c r="EM809" s="58" t="str">
        <f>IF(OR($DZ809="",CR809=""),IF($EL809="","",$EL809),IF(OR(CR809="なし",CR809=0),領収書!$H$1,CR809))</f>
        <v/>
      </c>
      <c r="EN809" s="58" t="str">
        <f>IF(OR($DZ809="",CS809=""),IF($EL809="","",$EL809),IF(OR(CS809="なし",CS809=0),入力!$EN$1,CS809))</f>
        <v/>
      </c>
      <c r="EO809" s="63" t="str">
        <f t="shared" si="1370"/>
        <v/>
      </c>
      <c r="EP809" s="63" t="str">
        <f t="shared" si="1371"/>
        <v/>
      </c>
      <c r="ER809" s="16" t="str">
        <f>IF(AND(COUNTIF($ET$3:ET809,ET809)=1,ET809&lt;&gt;""),MAX($ER$3:ER808)+1,"")</f>
        <v/>
      </c>
      <c r="ES809" s="16" t="str">
        <f>IF(価格設定!B811="","",価格設定!B811)</f>
        <v/>
      </c>
      <c r="ET809" s="16" t="str">
        <f>IF(価格設定!C811="","",価格設定!C811)</f>
        <v/>
      </c>
      <c r="EV809" s="16" t="str">
        <f t="shared" si="1283"/>
        <v/>
      </c>
      <c r="EW809" s="16" t="str">
        <f t="shared" si="1372"/>
        <v/>
      </c>
    </row>
    <row r="810" spans="1:153" ht="30" customHeight="1" x14ac:dyDescent="0.2">
      <c r="A810" s="225"/>
      <c r="B810" s="212"/>
      <c r="C810" s="221"/>
      <c r="D810" s="164"/>
      <c r="E810" s="165"/>
      <c r="F810" s="166"/>
      <c r="G810" s="167"/>
      <c r="H810" s="179"/>
      <c r="I810" s="306"/>
      <c r="J810" s="169"/>
      <c r="K810" s="179"/>
      <c r="L810" s="186"/>
      <c r="M810" s="186"/>
      <c r="N810" s="168"/>
      <c r="O810" s="170"/>
      <c r="P810" s="212"/>
      <c r="Q810" s="179" t="str">
        <f>IFERROR(IF(H810="","",IFERROR(INDEX(価格設定!$B$5:$B$1048576,MATCH(H810,価格設定!$B$5:$B$1048576,0),0),INDEX(価格設定!$B$5:$B$1048576,MATCH("*"&amp;H810&amp;"*",価格設定!$B$5:$B$1048576,0),0))),H810)</f>
        <v/>
      </c>
      <c r="R810" s="250" t="str">
        <f>IFERROR(IF(Q810="",IF(K810="","",K810),IF(K810="",IF(INDEX(価格設定!$C$5:$C$1048576,MATCH(Q810,価格設定!$B$5:$B$1048576,0),0)=0,"",INDEX(価格設定!$C$5:$C$1048576,MATCH(Q810,価格設定!$B$5:$B$1048576,0),0)),IF(K810="なし","",K810))),"")</f>
        <v/>
      </c>
      <c r="S810" s="308" t="str">
        <f t="shared" si="1284"/>
        <v/>
      </c>
      <c r="T810" s="126" t="str">
        <f>IFERROR(IF(J810="",IF(INDEX(価格設定!$E$5:$R$1048576,MATCH($Q810,価格設定!B$5:B$1048576,0),MATCH($AW810,価格設定!E$1:X$1,1))=0,"",INDEX(価格設定!$E$5:$R$1048576,MATCH($Q810,価格設定!B$5:B$1048576,0),MATCH($AW810,価格設定!E$1:X$1,1))),J810),"")</f>
        <v/>
      </c>
      <c r="U810" s="126" t="str">
        <f t="shared" si="1285"/>
        <v/>
      </c>
      <c r="V810" s="132" t="str">
        <f t="shared" si="1286"/>
        <v/>
      </c>
      <c r="W810" s="127" t="str">
        <f>IFERROR(IF(OR(T810="",T810&lt;0),"",IFERROR(INDEX(価格設定!E$2:X$3,IF(AND(K810=$K$1,$K$1&lt;&gt;""),ROW(価格設定!$D$3)-1,MATCH(INDEX(価格設定!$D$5:$D$1048576,MATCH(Q810,価格設定!$B$5:$B$1048576,0),0),価格設定!$D$2:$D$3,0)),MATCH($AW810,価格設定!E$1:X$1,1)),INDEX(価格設定!E$2:X$2,0,MATCH($AW810,価格設定!E$1:X$1,1)))),"")</f>
        <v/>
      </c>
      <c r="X810" s="126" t="str">
        <f t="shared" si="1277"/>
        <v/>
      </c>
      <c r="Y810" s="128" t="str">
        <f t="shared" si="1287"/>
        <v/>
      </c>
      <c r="Z810" s="126" t="str">
        <f t="shared" si="1288"/>
        <v/>
      </c>
      <c r="AA810" s="129" t="str">
        <f t="shared" si="1289"/>
        <v/>
      </c>
      <c r="AB810" s="126" t="str">
        <f t="shared" si="1290"/>
        <v/>
      </c>
      <c r="AC810" s="280" t="str">
        <f t="shared" si="1291"/>
        <v/>
      </c>
      <c r="AD810" s="15"/>
      <c r="AE810" s="204" t="str">
        <f>IF(AF810="","",COUNT($AF$3:AF810))</f>
        <v/>
      </c>
      <c r="AF810" s="206" t="str">
        <f t="shared" si="1292"/>
        <v/>
      </c>
      <c r="AG810" s="204" t="str">
        <f t="shared" si="1293"/>
        <v/>
      </c>
      <c r="AH810" s="204" t="str">
        <f t="shared" si="1294"/>
        <v/>
      </c>
      <c r="AI810" s="287"/>
      <c r="AJ810" s="15"/>
      <c r="AK810" s="138" t="str">
        <f t="shared" si="1295"/>
        <v/>
      </c>
      <c r="AL810" s="131" t="str">
        <f t="shared" si="1296"/>
        <v/>
      </c>
      <c r="AM810" s="131" t="str">
        <f t="shared" si="1297"/>
        <v/>
      </c>
      <c r="AN810" s="313" t="str">
        <f t="shared" si="1298"/>
        <v/>
      </c>
      <c r="AO810" s="316" t="str">
        <f t="shared" si="1299"/>
        <v/>
      </c>
      <c r="AP810" s="18"/>
      <c r="AQ810" s="3" t="str">
        <f>IF(F810="","",MAX($AQ$3:AQ809)+1)</f>
        <v/>
      </c>
      <c r="AR810" s="3" t="str">
        <f>IF(OR(AQ810="",BB810=""),"",MAX($AR$3:AR809)+1)</f>
        <v/>
      </c>
      <c r="AS810" s="3" t="str">
        <f>IF(CQ810="","",RANK(CQ810,CQ$3:CQ$1048576,1)+COUNTIF($CQ$3:CQ810,CQ810)-1)</f>
        <v/>
      </c>
      <c r="AT810" s="21" t="str">
        <f>IF(C810="",IF(OR(AND($H810&lt;&gt;"",C810=""),AND($F809=$F810,$AZ810&lt;&gt;""),COUNTA($H$3:$H$1048576,#REF!,$F$3:$F$1048576)&gt;COUNTA($H$3:$H810,#REF!,$F$3:$F810),$AZ810&lt;&gt;""),INDEX(AT$3:AT$1048576,MATCH(MAX($AQ$3:$AQ809),$AQ$3:$AQ$1048576,0),0),""),C810)</f>
        <v/>
      </c>
      <c r="AU810" s="21" t="str">
        <f>IF(D810="",IF(OR(AND($H810&lt;&gt;"",D810=""),AND($F809=$F810,$AZ810&lt;&gt;""),COUNTA($H$3:$H$1048576,#REF!,$F$3:$F$1048576)&gt;COUNTA($H$3:$H810,#REF!,$F$3:$F810),$AZ810&lt;&gt;""),INDEX(AU$3:AU$1048576,MATCH(MAX($AQ$3:$AQ809),$AQ$3:$AQ$1048576,0),0),""),D810)</f>
        <v/>
      </c>
      <c r="AV810" s="21" t="str">
        <f>IF(E810="",IF(OR(AND($H810&lt;&gt;"",E810=""),AND($F809=$F810,$AZ810&lt;&gt;""),COUNTA($H$3:$H$1048576,#REF!,$F$3:$F$1048576)&gt;COUNTA($H$3:$H810,#REF!,$F$3:$F810),$AZ810&lt;&gt;""),INDEX(AV$3:AV$1048576,MATCH(MAX($AQ$3:$AQ809),$AQ$3:$AQ$1048576,0),0),""),E810)</f>
        <v/>
      </c>
      <c r="AW810" s="24" t="str">
        <f t="shared" si="1300"/>
        <v/>
      </c>
      <c r="AX810" s="13" t="str">
        <f t="shared" si="1301"/>
        <v/>
      </c>
      <c r="AY810" s="4" t="str">
        <f t="shared" si="1302"/>
        <v/>
      </c>
      <c r="AZ810" s="4" t="str">
        <f>IF(AX810="",IF(OR(AND(H810&lt;&gt;"",F810=""),COUNTA($H$3:$H$1048576)&gt;COUNTA($H$3:$H810)),INDEX(AX$3:AX810,MATCH(MAX($AQ$3:AQ810),AQ$3:AQ810,0),0),""),AX810)</f>
        <v/>
      </c>
      <c r="BA810" s="4" t="str">
        <f>IF(AY810="",IF(AND(H810&lt;&gt;"",F810=""),INDEX(AY$3:AY810,MATCH(MAX($AQ$3:AQ810),AQ$3:AQ810,0),0),""),AY810)</f>
        <v/>
      </c>
      <c r="BB810" s="82" t="str">
        <f>IF(BC810="","",RANK(BC810,BC$3:BC$1048576,1)+COUNTIF($BC$3:BC810,BC810)-1)</f>
        <v/>
      </c>
      <c r="BC810" s="139" t="str">
        <f t="shared" si="1303"/>
        <v/>
      </c>
      <c r="BD810" s="46" t="str">
        <f t="shared" si="1304"/>
        <v/>
      </c>
      <c r="BE810" s="46" t="str">
        <f t="shared" si="1305"/>
        <v/>
      </c>
      <c r="BF810" s="46" t="str">
        <f t="shared" si="1306"/>
        <v/>
      </c>
      <c r="BG810" s="4" t="str">
        <f t="shared" si="1307"/>
        <v/>
      </c>
      <c r="BH810" s="180" t="str">
        <f t="shared" si="1308"/>
        <v/>
      </c>
      <c r="BI810" s="16" t="str">
        <f t="shared" si="1309"/>
        <v/>
      </c>
      <c r="BJ810" s="52" t="str">
        <f>IF(BI810="","",IF(W810="","",IF(AND(K810=$K$1,$K$1&lt;&gt;""),$BT$2,IFERROR(IF(INDEX(価格設定!$D$5:$D$1048576,MATCH(Q810,価格設定!$B$5:$B$1048576,0),0)=価格設定!$D$3,$BT$2,$BS$2),$BS$2))))</f>
        <v/>
      </c>
      <c r="BK810" s="16" t="str">
        <f>IF(BI810="","",IF(COUNTIF($BI$3:BI810,BI810)=1,1,IF(AND(BI809=BI810,BH810=""),BK809,COUNTIF($BH$3:BH810,BH810))))</f>
        <v/>
      </c>
      <c r="BL810" s="52" t="str">
        <f t="shared" si="1310"/>
        <v/>
      </c>
      <c r="BM810" s="52" t="str">
        <f t="shared" si="1311"/>
        <v/>
      </c>
      <c r="BN810" s="119" t="str">
        <f t="shared" si="1312"/>
        <v/>
      </c>
      <c r="BO810" s="119" t="str">
        <f t="shared" si="1313"/>
        <v/>
      </c>
      <c r="BP810" s="17" t="str">
        <f t="shared" si="1314"/>
        <v/>
      </c>
      <c r="BQ810" s="17" t="str">
        <f t="shared" si="1315"/>
        <v/>
      </c>
      <c r="BR810" s="17" t="str">
        <f>IF(OR(BP810="",COUNTIF($BO$3:BO810,BO810)&lt;&gt;1),"",SUMIF(BO$3:BO$1048576,BO810,BP$3:BP$1048576))</f>
        <v/>
      </c>
      <c r="BS810" s="17" t="str">
        <f t="shared" si="1316"/>
        <v/>
      </c>
      <c r="BT810" s="17" t="str">
        <f t="shared" si="1317"/>
        <v/>
      </c>
      <c r="BU810" s="17" t="str">
        <f t="shared" si="1318"/>
        <v/>
      </c>
      <c r="BV810" s="24" t="str">
        <f t="shared" si="1319"/>
        <v/>
      </c>
      <c r="BW810" s="24" t="str">
        <f t="shared" si="1320"/>
        <v/>
      </c>
      <c r="BX810" s="24" t="str">
        <f t="shared" si="1321"/>
        <v/>
      </c>
      <c r="BY810" s="26" t="str">
        <f t="shared" si="1322"/>
        <v/>
      </c>
      <c r="BZ810" s="26" t="str">
        <f t="shared" si="1323"/>
        <v/>
      </c>
      <c r="CA810" s="26" t="str">
        <f t="shared" si="1324"/>
        <v/>
      </c>
      <c r="CB810" s="66" t="str">
        <f t="shared" si="1325"/>
        <v/>
      </c>
      <c r="CC810" s="65" t="str">
        <f t="shared" si="1326"/>
        <v/>
      </c>
      <c r="CD810" s="26" t="str">
        <f t="shared" si="1327"/>
        <v/>
      </c>
      <c r="CE810" s="26" t="str">
        <f t="shared" si="1328"/>
        <v/>
      </c>
      <c r="CF810" s="193" t="str">
        <f t="shared" si="1329"/>
        <v/>
      </c>
      <c r="CG810" s="193" t="str">
        <f t="shared" si="1330"/>
        <v/>
      </c>
      <c r="CH810" s="26" t="str">
        <f t="shared" si="1331"/>
        <v/>
      </c>
      <c r="CI810" s="26" t="str">
        <f t="shared" si="1332"/>
        <v/>
      </c>
      <c r="CJ810" s="65" t="str">
        <f t="shared" si="1333"/>
        <v/>
      </c>
      <c r="CK810" s="65" t="str">
        <f t="shared" si="1334"/>
        <v/>
      </c>
      <c r="CL810" s="64" t="str">
        <f t="shared" si="1335"/>
        <v/>
      </c>
      <c r="CM810" s="64" t="str">
        <f t="shared" si="1336"/>
        <v/>
      </c>
      <c r="CN810" s="65" t="str">
        <f t="shared" si="1337"/>
        <v/>
      </c>
      <c r="CP810" s="63" t="str">
        <f>IF(BH810="","",MAX($CP$3:CP809)+1)</f>
        <v/>
      </c>
      <c r="CQ810" s="24" t="str">
        <f t="shared" si="1338"/>
        <v/>
      </c>
      <c r="CR810" s="24" t="str">
        <f t="shared" si="1339"/>
        <v/>
      </c>
      <c r="CS810" s="24" t="str">
        <f t="shared" si="1340"/>
        <v/>
      </c>
      <c r="CT810" s="58" t="str">
        <f>IF(BO810="","",COUNTIF($BO$3:BO810,BO810)&amp;"@"&amp;BO810)</f>
        <v/>
      </c>
      <c r="CU810" s="16" t="str">
        <f t="shared" si="1278"/>
        <v/>
      </c>
      <c r="CV810" s="63" t="str">
        <f t="shared" si="1341"/>
        <v/>
      </c>
      <c r="CW810" s="16" t="str">
        <f t="shared" si="1342"/>
        <v/>
      </c>
      <c r="CX810" s="16" t="str">
        <f t="shared" si="1343"/>
        <v/>
      </c>
      <c r="CY810" s="16" t="str">
        <f t="shared" si="1344"/>
        <v/>
      </c>
      <c r="CZ810" s="85" t="str">
        <f t="shared" si="1345"/>
        <v/>
      </c>
      <c r="DA810" s="16" t="str">
        <f t="shared" si="1346"/>
        <v/>
      </c>
      <c r="DB810" s="16" t="str">
        <f t="shared" si="1347"/>
        <v/>
      </c>
      <c r="DC810" s="28" t="str">
        <f>IF(CP810="","",$DC$1&amp;(INDEX(価格設定!D$1:XFD$3,ROW(価格設定!$D$3),MATCH($AW810,価格設定!D$1:XFD$1,1))*100)&amp;"%")</f>
        <v/>
      </c>
      <c r="DD810" s="28" t="str">
        <f>IF(CP810="","",$DD$1&amp;(INDEX(価格設定!D$1:XFD$3,ROW(価格設定!$D$2),MATCH($AW810,価格設定!D$1:XFD$1,1))*100)&amp;"%")</f>
        <v/>
      </c>
      <c r="DE810" s="29" t="str">
        <f t="shared" si="1348"/>
        <v/>
      </c>
      <c r="DG810" s="58" t="str">
        <f t="shared" si="1349"/>
        <v/>
      </c>
      <c r="DH810" s="58" t="str">
        <f t="shared" si="1350"/>
        <v/>
      </c>
      <c r="DI810" s="58" t="str">
        <f t="shared" si="1351"/>
        <v/>
      </c>
      <c r="DJ810" s="85" t="str">
        <f t="shared" si="1352"/>
        <v/>
      </c>
      <c r="DL810" s="58" t="str">
        <f>IF(COUNTIF(DG$3:DG$1048576,DG810)=COUNTIF($DG$3:$DG810,DG810),DG810,"")</f>
        <v/>
      </c>
      <c r="DM810" s="85" t="str">
        <f t="shared" si="1353"/>
        <v/>
      </c>
      <c r="DN810" s="85" t="str">
        <f t="shared" si="1279"/>
        <v/>
      </c>
      <c r="DO810" s="85" t="str">
        <f t="shared" si="1279"/>
        <v/>
      </c>
      <c r="DP810" s="303"/>
      <c r="DQ810" s="17" t="str">
        <f t="shared" si="1280"/>
        <v/>
      </c>
      <c r="DR810" s="17" t="str">
        <f t="shared" si="1281"/>
        <v/>
      </c>
      <c r="DS810" s="17" t="str">
        <f t="shared" si="1282"/>
        <v/>
      </c>
      <c r="DU810" s="16" t="str">
        <f t="shared" si="1354"/>
        <v/>
      </c>
      <c r="DV810" s="16" t="str">
        <f>IF(DU810="","",COUNT($DU$3:DU810))</f>
        <v/>
      </c>
      <c r="DW810" s="16" t="str">
        <f t="shared" si="1355"/>
        <v/>
      </c>
      <c r="DX810" s="16" t="str">
        <f t="shared" si="1356"/>
        <v/>
      </c>
      <c r="DY810" s="16" t="str">
        <f>IF(DZ810="","",COUNTIF(DZ$3:DZ810,DZ810))</f>
        <v/>
      </c>
      <c r="DZ810" s="16" t="str">
        <f t="shared" si="1357"/>
        <v/>
      </c>
      <c r="EA810" s="16" t="str">
        <f t="shared" si="1358"/>
        <v/>
      </c>
      <c r="EB810" s="16" t="str">
        <f t="shared" si="1359"/>
        <v/>
      </c>
      <c r="EC810" s="16" t="str">
        <f t="shared" si="1360"/>
        <v/>
      </c>
      <c r="ED810" s="16" t="str">
        <f t="shared" si="1361"/>
        <v/>
      </c>
      <c r="EE810" s="16" t="str">
        <f t="shared" si="1362"/>
        <v/>
      </c>
      <c r="EF810" s="16" t="str">
        <f t="shared" si="1363"/>
        <v/>
      </c>
      <c r="EG810" s="16" t="str">
        <f t="shared" si="1364"/>
        <v/>
      </c>
      <c r="EH810" s="16" t="str">
        <f t="shared" si="1365"/>
        <v/>
      </c>
      <c r="EI810" s="16" t="str">
        <f t="shared" si="1366"/>
        <v/>
      </c>
      <c r="EJ810" s="16" t="str">
        <f t="shared" si="1367"/>
        <v/>
      </c>
      <c r="EK810" s="16" t="str">
        <f t="shared" si="1368"/>
        <v/>
      </c>
      <c r="EL810" s="58" t="str">
        <f t="shared" si="1369"/>
        <v/>
      </c>
      <c r="EM810" s="58" t="str">
        <f>IF(OR($DZ810="",CR810=""),IF($EL810="","",$EL810),IF(OR(CR810="なし",CR810=0),領収書!$H$1,CR810))</f>
        <v/>
      </c>
      <c r="EN810" s="58" t="str">
        <f>IF(OR($DZ810="",CS810=""),IF($EL810="","",$EL810),IF(OR(CS810="なし",CS810=0),入力!$EN$1,CS810))</f>
        <v/>
      </c>
      <c r="EO810" s="63" t="str">
        <f t="shared" si="1370"/>
        <v/>
      </c>
      <c r="EP810" s="63" t="str">
        <f t="shared" si="1371"/>
        <v/>
      </c>
      <c r="ER810" s="16" t="str">
        <f>IF(AND(COUNTIF($ET$3:ET810,ET810)=1,ET810&lt;&gt;""),MAX($ER$3:ER809)+1,"")</f>
        <v/>
      </c>
      <c r="ES810" s="16" t="str">
        <f>IF(価格設定!B812="","",価格設定!B812)</f>
        <v/>
      </c>
      <c r="ET810" s="16" t="str">
        <f>IF(価格設定!C812="","",価格設定!C812)</f>
        <v/>
      </c>
      <c r="EV810" s="16" t="str">
        <f t="shared" si="1283"/>
        <v/>
      </c>
      <c r="EW810" s="16" t="str">
        <f t="shared" si="1372"/>
        <v/>
      </c>
    </row>
    <row r="811" spans="1:153" ht="30" customHeight="1" x14ac:dyDescent="0.2">
      <c r="A811" s="225"/>
      <c r="B811" s="212"/>
      <c r="C811" s="221"/>
      <c r="D811" s="164"/>
      <c r="E811" s="165"/>
      <c r="F811" s="166"/>
      <c r="G811" s="167"/>
      <c r="H811" s="179"/>
      <c r="I811" s="306"/>
      <c r="J811" s="169"/>
      <c r="K811" s="179"/>
      <c r="L811" s="186"/>
      <c r="M811" s="186"/>
      <c r="N811" s="168"/>
      <c r="O811" s="170"/>
      <c r="P811" s="212"/>
      <c r="Q811" s="179" t="str">
        <f>IFERROR(IF(H811="","",IFERROR(INDEX(価格設定!$B$5:$B$1048576,MATCH(H811,価格設定!$B$5:$B$1048576,0),0),INDEX(価格設定!$B$5:$B$1048576,MATCH("*"&amp;H811&amp;"*",価格設定!$B$5:$B$1048576,0),0))),H811)</f>
        <v/>
      </c>
      <c r="R811" s="250" t="str">
        <f>IFERROR(IF(Q811="",IF(K811="","",K811),IF(K811="",IF(INDEX(価格設定!$C$5:$C$1048576,MATCH(Q811,価格設定!$B$5:$B$1048576,0),0)=0,"",INDEX(価格設定!$C$5:$C$1048576,MATCH(Q811,価格設定!$B$5:$B$1048576,0),0)),IF(K811="なし","",K811))),"")</f>
        <v/>
      </c>
      <c r="S811" s="308" t="str">
        <f t="shared" si="1284"/>
        <v/>
      </c>
      <c r="T811" s="126" t="str">
        <f>IFERROR(IF(J811="",IF(INDEX(価格設定!$E$5:$R$1048576,MATCH($Q811,価格設定!B$5:B$1048576,0),MATCH($AW811,価格設定!E$1:X$1,1))=0,"",INDEX(価格設定!$E$5:$R$1048576,MATCH($Q811,価格設定!B$5:B$1048576,0),MATCH($AW811,価格設定!E$1:X$1,1))),J811),"")</f>
        <v/>
      </c>
      <c r="U811" s="126" t="str">
        <f t="shared" si="1285"/>
        <v/>
      </c>
      <c r="V811" s="132" t="str">
        <f t="shared" si="1286"/>
        <v/>
      </c>
      <c r="W811" s="127" t="str">
        <f>IFERROR(IF(OR(T811="",T811&lt;0),"",IFERROR(INDEX(価格設定!E$2:X$3,IF(AND(K811=$K$1,$K$1&lt;&gt;""),ROW(価格設定!$D$3)-1,MATCH(INDEX(価格設定!$D$5:$D$1048576,MATCH(Q811,価格設定!$B$5:$B$1048576,0),0),価格設定!$D$2:$D$3,0)),MATCH($AW811,価格設定!E$1:X$1,1)),INDEX(価格設定!E$2:X$2,0,MATCH($AW811,価格設定!E$1:X$1,1)))),"")</f>
        <v/>
      </c>
      <c r="X811" s="126" t="str">
        <f t="shared" si="1277"/>
        <v/>
      </c>
      <c r="Y811" s="128" t="str">
        <f t="shared" si="1287"/>
        <v/>
      </c>
      <c r="Z811" s="126" t="str">
        <f t="shared" si="1288"/>
        <v/>
      </c>
      <c r="AA811" s="129" t="str">
        <f t="shared" si="1289"/>
        <v/>
      </c>
      <c r="AB811" s="126" t="str">
        <f t="shared" si="1290"/>
        <v/>
      </c>
      <c r="AC811" s="280" t="str">
        <f t="shared" si="1291"/>
        <v/>
      </c>
      <c r="AD811" s="15"/>
      <c r="AE811" s="204" t="str">
        <f>IF(AF811="","",COUNT($AF$3:AF811))</f>
        <v/>
      </c>
      <c r="AF811" s="206" t="str">
        <f t="shared" si="1292"/>
        <v/>
      </c>
      <c r="AG811" s="204" t="str">
        <f t="shared" si="1293"/>
        <v/>
      </c>
      <c r="AH811" s="204" t="str">
        <f t="shared" si="1294"/>
        <v/>
      </c>
      <c r="AI811" s="287"/>
      <c r="AJ811" s="15"/>
      <c r="AK811" s="138" t="str">
        <f t="shared" si="1295"/>
        <v/>
      </c>
      <c r="AL811" s="131" t="str">
        <f t="shared" si="1296"/>
        <v/>
      </c>
      <c r="AM811" s="131" t="str">
        <f t="shared" si="1297"/>
        <v/>
      </c>
      <c r="AN811" s="313" t="str">
        <f t="shared" si="1298"/>
        <v/>
      </c>
      <c r="AO811" s="316" t="str">
        <f t="shared" si="1299"/>
        <v/>
      </c>
      <c r="AP811" s="18"/>
      <c r="AQ811" s="3" t="str">
        <f>IF(F811="","",MAX($AQ$3:AQ810)+1)</f>
        <v/>
      </c>
      <c r="AR811" s="3" t="str">
        <f>IF(OR(AQ811="",BB811=""),"",MAX($AR$3:AR810)+1)</f>
        <v/>
      </c>
      <c r="AS811" s="3" t="str">
        <f>IF(CQ811="","",RANK(CQ811,CQ$3:CQ$1048576,1)+COUNTIF($CQ$3:CQ811,CQ811)-1)</f>
        <v/>
      </c>
      <c r="AT811" s="21" t="str">
        <f>IF(C811="",IF(OR(AND($H811&lt;&gt;"",C811=""),AND($F810=$F811,$AZ811&lt;&gt;""),COUNTA($H$3:$H$1048576,#REF!,$F$3:$F$1048576)&gt;COUNTA($H$3:$H811,#REF!,$F$3:$F811),$AZ811&lt;&gt;""),INDEX(AT$3:AT$1048576,MATCH(MAX($AQ$3:$AQ810),$AQ$3:$AQ$1048576,0),0),""),C811)</f>
        <v/>
      </c>
      <c r="AU811" s="21" t="str">
        <f>IF(D811="",IF(OR(AND($H811&lt;&gt;"",D811=""),AND($F810=$F811,$AZ811&lt;&gt;""),COUNTA($H$3:$H$1048576,#REF!,$F$3:$F$1048576)&gt;COUNTA($H$3:$H811,#REF!,$F$3:$F811),$AZ811&lt;&gt;""),INDEX(AU$3:AU$1048576,MATCH(MAX($AQ$3:$AQ810),$AQ$3:$AQ$1048576,0),0),""),D811)</f>
        <v/>
      </c>
      <c r="AV811" s="21" t="str">
        <f>IF(E811="",IF(OR(AND($H811&lt;&gt;"",E811=""),AND($F810=$F811,$AZ811&lt;&gt;""),COUNTA($H$3:$H$1048576,#REF!,$F$3:$F$1048576)&gt;COUNTA($H$3:$H811,#REF!,$F$3:$F811),$AZ811&lt;&gt;""),INDEX(AV$3:AV$1048576,MATCH(MAX($AQ$3:$AQ810),$AQ$3:$AQ$1048576,0),0),""),E811)</f>
        <v/>
      </c>
      <c r="AW811" s="24" t="str">
        <f t="shared" si="1300"/>
        <v/>
      </c>
      <c r="AX811" s="13" t="str">
        <f t="shared" si="1301"/>
        <v/>
      </c>
      <c r="AY811" s="4" t="str">
        <f t="shared" si="1302"/>
        <v/>
      </c>
      <c r="AZ811" s="4" t="str">
        <f>IF(AX811="",IF(OR(AND(H811&lt;&gt;"",F811=""),COUNTA($H$3:$H$1048576)&gt;COUNTA($H$3:$H811)),INDEX(AX$3:AX811,MATCH(MAX($AQ$3:AQ811),AQ$3:AQ811,0),0),""),AX811)</f>
        <v/>
      </c>
      <c r="BA811" s="4" t="str">
        <f>IF(AY811="",IF(AND(H811&lt;&gt;"",F811=""),INDEX(AY$3:AY811,MATCH(MAX($AQ$3:AQ811),AQ$3:AQ811,0),0),""),AY811)</f>
        <v/>
      </c>
      <c r="BB811" s="82" t="str">
        <f>IF(BC811="","",RANK(BC811,BC$3:BC$1048576,1)+COUNTIF($BC$3:BC811,BC811)-1)</f>
        <v/>
      </c>
      <c r="BC811" s="139" t="str">
        <f t="shared" si="1303"/>
        <v/>
      </c>
      <c r="BD811" s="46" t="str">
        <f t="shared" si="1304"/>
        <v/>
      </c>
      <c r="BE811" s="46" t="str">
        <f t="shared" si="1305"/>
        <v/>
      </c>
      <c r="BF811" s="46" t="str">
        <f t="shared" si="1306"/>
        <v/>
      </c>
      <c r="BG811" s="4" t="str">
        <f t="shared" si="1307"/>
        <v/>
      </c>
      <c r="BH811" s="180" t="str">
        <f t="shared" si="1308"/>
        <v/>
      </c>
      <c r="BI811" s="16" t="str">
        <f t="shared" si="1309"/>
        <v/>
      </c>
      <c r="BJ811" s="52" t="str">
        <f>IF(BI811="","",IF(W811="","",IF(AND(K811=$K$1,$K$1&lt;&gt;""),$BT$2,IFERROR(IF(INDEX(価格設定!$D$5:$D$1048576,MATCH(Q811,価格設定!$B$5:$B$1048576,0),0)=価格設定!$D$3,$BT$2,$BS$2),$BS$2))))</f>
        <v/>
      </c>
      <c r="BK811" s="16" t="str">
        <f>IF(BI811="","",IF(COUNTIF($BI$3:BI811,BI811)=1,1,IF(AND(BI810=BI811,BH811=""),BK810,COUNTIF($BH$3:BH811,BH811))))</f>
        <v/>
      </c>
      <c r="BL811" s="52" t="str">
        <f t="shared" si="1310"/>
        <v/>
      </c>
      <c r="BM811" s="52" t="str">
        <f t="shared" si="1311"/>
        <v/>
      </c>
      <c r="BN811" s="119" t="str">
        <f t="shared" si="1312"/>
        <v/>
      </c>
      <c r="BO811" s="119" t="str">
        <f t="shared" si="1313"/>
        <v/>
      </c>
      <c r="BP811" s="17" t="str">
        <f t="shared" si="1314"/>
        <v/>
      </c>
      <c r="BQ811" s="17" t="str">
        <f t="shared" si="1315"/>
        <v/>
      </c>
      <c r="BR811" s="17" t="str">
        <f>IF(OR(BP811="",COUNTIF($BO$3:BO811,BO811)&lt;&gt;1),"",SUMIF(BO$3:BO$1048576,BO811,BP$3:BP$1048576))</f>
        <v/>
      </c>
      <c r="BS811" s="17" t="str">
        <f t="shared" si="1316"/>
        <v/>
      </c>
      <c r="BT811" s="17" t="str">
        <f t="shared" si="1317"/>
        <v/>
      </c>
      <c r="BU811" s="17" t="str">
        <f t="shared" si="1318"/>
        <v/>
      </c>
      <c r="BV811" s="24" t="str">
        <f t="shared" si="1319"/>
        <v/>
      </c>
      <c r="BW811" s="24" t="str">
        <f t="shared" si="1320"/>
        <v/>
      </c>
      <c r="BX811" s="24" t="str">
        <f t="shared" si="1321"/>
        <v/>
      </c>
      <c r="BY811" s="26" t="str">
        <f t="shared" si="1322"/>
        <v/>
      </c>
      <c r="BZ811" s="26" t="str">
        <f t="shared" si="1323"/>
        <v/>
      </c>
      <c r="CA811" s="26" t="str">
        <f t="shared" si="1324"/>
        <v/>
      </c>
      <c r="CB811" s="66" t="str">
        <f t="shared" si="1325"/>
        <v/>
      </c>
      <c r="CC811" s="65" t="str">
        <f t="shared" si="1326"/>
        <v/>
      </c>
      <c r="CD811" s="26" t="str">
        <f t="shared" si="1327"/>
        <v/>
      </c>
      <c r="CE811" s="26" t="str">
        <f t="shared" si="1328"/>
        <v/>
      </c>
      <c r="CF811" s="193" t="str">
        <f t="shared" si="1329"/>
        <v/>
      </c>
      <c r="CG811" s="193" t="str">
        <f t="shared" si="1330"/>
        <v/>
      </c>
      <c r="CH811" s="26" t="str">
        <f t="shared" si="1331"/>
        <v/>
      </c>
      <c r="CI811" s="26" t="str">
        <f t="shared" si="1332"/>
        <v/>
      </c>
      <c r="CJ811" s="65" t="str">
        <f t="shared" si="1333"/>
        <v/>
      </c>
      <c r="CK811" s="65" t="str">
        <f t="shared" si="1334"/>
        <v/>
      </c>
      <c r="CL811" s="64" t="str">
        <f t="shared" si="1335"/>
        <v/>
      </c>
      <c r="CM811" s="64" t="str">
        <f t="shared" si="1336"/>
        <v/>
      </c>
      <c r="CN811" s="65" t="str">
        <f t="shared" si="1337"/>
        <v/>
      </c>
      <c r="CP811" s="63" t="str">
        <f>IF(BH811="","",MAX($CP$3:CP810)+1)</f>
        <v/>
      </c>
      <c r="CQ811" s="24" t="str">
        <f t="shared" si="1338"/>
        <v/>
      </c>
      <c r="CR811" s="24" t="str">
        <f t="shared" si="1339"/>
        <v/>
      </c>
      <c r="CS811" s="24" t="str">
        <f t="shared" si="1340"/>
        <v/>
      </c>
      <c r="CT811" s="58" t="str">
        <f>IF(BO811="","",COUNTIF($BO$3:BO811,BO811)&amp;"@"&amp;BO811)</f>
        <v/>
      </c>
      <c r="CU811" s="16" t="str">
        <f t="shared" si="1278"/>
        <v/>
      </c>
      <c r="CV811" s="63" t="str">
        <f t="shared" si="1341"/>
        <v/>
      </c>
      <c r="CW811" s="16" t="str">
        <f t="shared" si="1342"/>
        <v/>
      </c>
      <c r="CX811" s="16" t="str">
        <f t="shared" si="1343"/>
        <v/>
      </c>
      <c r="CY811" s="16" t="str">
        <f t="shared" si="1344"/>
        <v/>
      </c>
      <c r="CZ811" s="85" t="str">
        <f t="shared" si="1345"/>
        <v/>
      </c>
      <c r="DA811" s="16" t="str">
        <f t="shared" si="1346"/>
        <v/>
      </c>
      <c r="DB811" s="16" t="str">
        <f t="shared" si="1347"/>
        <v/>
      </c>
      <c r="DC811" s="28" t="str">
        <f>IF(CP811="","",$DC$1&amp;(INDEX(価格設定!D$1:XFD$3,ROW(価格設定!$D$3),MATCH($AW811,価格設定!D$1:XFD$1,1))*100)&amp;"%")</f>
        <v/>
      </c>
      <c r="DD811" s="28" t="str">
        <f>IF(CP811="","",$DD$1&amp;(INDEX(価格設定!D$1:XFD$3,ROW(価格設定!$D$2),MATCH($AW811,価格設定!D$1:XFD$1,1))*100)&amp;"%")</f>
        <v/>
      </c>
      <c r="DE811" s="29" t="str">
        <f t="shared" si="1348"/>
        <v/>
      </c>
      <c r="DG811" s="58" t="str">
        <f t="shared" si="1349"/>
        <v/>
      </c>
      <c r="DH811" s="58" t="str">
        <f t="shared" si="1350"/>
        <v/>
      </c>
      <c r="DI811" s="58" t="str">
        <f t="shared" si="1351"/>
        <v/>
      </c>
      <c r="DJ811" s="85" t="str">
        <f t="shared" si="1352"/>
        <v/>
      </c>
      <c r="DL811" s="58" t="str">
        <f>IF(COUNTIF(DG$3:DG$1048576,DG811)=COUNTIF($DG$3:$DG811,DG811),DG811,"")</f>
        <v/>
      </c>
      <c r="DM811" s="85" t="str">
        <f t="shared" si="1353"/>
        <v/>
      </c>
      <c r="DN811" s="85" t="str">
        <f t="shared" si="1279"/>
        <v/>
      </c>
      <c r="DO811" s="85" t="str">
        <f t="shared" si="1279"/>
        <v/>
      </c>
      <c r="DP811" s="303"/>
      <c r="DQ811" s="17" t="str">
        <f t="shared" si="1280"/>
        <v/>
      </c>
      <c r="DR811" s="17" t="str">
        <f t="shared" si="1281"/>
        <v/>
      </c>
      <c r="DS811" s="17" t="str">
        <f t="shared" si="1282"/>
        <v/>
      </c>
      <c r="DU811" s="16" t="str">
        <f t="shared" si="1354"/>
        <v/>
      </c>
      <c r="DV811" s="16" t="str">
        <f>IF(DU811="","",COUNT($DU$3:DU811))</f>
        <v/>
      </c>
      <c r="DW811" s="16" t="str">
        <f t="shared" si="1355"/>
        <v/>
      </c>
      <c r="DX811" s="16" t="str">
        <f t="shared" si="1356"/>
        <v/>
      </c>
      <c r="DY811" s="16" t="str">
        <f>IF(DZ811="","",COUNTIF(DZ$3:DZ811,DZ811))</f>
        <v/>
      </c>
      <c r="DZ811" s="16" t="str">
        <f t="shared" si="1357"/>
        <v/>
      </c>
      <c r="EA811" s="16" t="str">
        <f t="shared" si="1358"/>
        <v/>
      </c>
      <c r="EB811" s="16" t="str">
        <f t="shared" si="1359"/>
        <v/>
      </c>
      <c r="EC811" s="16" t="str">
        <f t="shared" si="1360"/>
        <v/>
      </c>
      <c r="ED811" s="16" t="str">
        <f t="shared" si="1361"/>
        <v/>
      </c>
      <c r="EE811" s="16" t="str">
        <f t="shared" si="1362"/>
        <v/>
      </c>
      <c r="EF811" s="16" t="str">
        <f t="shared" si="1363"/>
        <v/>
      </c>
      <c r="EG811" s="16" t="str">
        <f t="shared" si="1364"/>
        <v/>
      </c>
      <c r="EH811" s="16" t="str">
        <f t="shared" si="1365"/>
        <v/>
      </c>
      <c r="EI811" s="16" t="str">
        <f t="shared" si="1366"/>
        <v/>
      </c>
      <c r="EJ811" s="16" t="str">
        <f t="shared" si="1367"/>
        <v/>
      </c>
      <c r="EK811" s="16" t="str">
        <f t="shared" si="1368"/>
        <v/>
      </c>
      <c r="EL811" s="58" t="str">
        <f t="shared" si="1369"/>
        <v/>
      </c>
      <c r="EM811" s="58" t="str">
        <f>IF(OR($DZ811="",CR811=""),IF($EL811="","",$EL811),IF(OR(CR811="なし",CR811=0),領収書!$H$1,CR811))</f>
        <v/>
      </c>
      <c r="EN811" s="58" t="str">
        <f>IF(OR($DZ811="",CS811=""),IF($EL811="","",$EL811),IF(OR(CS811="なし",CS811=0),入力!$EN$1,CS811))</f>
        <v/>
      </c>
      <c r="EO811" s="63" t="str">
        <f t="shared" si="1370"/>
        <v/>
      </c>
      <c r="EP811" s="63" t="str">
        <f t="shared" si="1371"/>
        <v/>
      </c>
      <c r="ER811" s="16" t="str">
        <f>IF(AND(COUNTIF($ET$3:ET811,ET811)=1,ET811&lt;&gt;""),MAX($ER$3:ER810)+1,"")</f>
        <v/>
      </c>
      <c r="ES811" s="16" t="str">
        <f>IF(価格設定!B813="","",価格設定!B813)</f>
        <v/>
      </c>
      <c r="ET811" s="16" t="str">
        <f>IF(価格設定!C813="","",価格設定!C813)</f>
        <v/>
      </c>
      <c r="EV811" s="16" t="str">
        <f t="shared" si="1283"/>
        <v/>
      </c>
      <c r="EW811" s="16" t="str">
        <f t="shared" si="1372"/>
        <v/>
      </c>
    </row>
    <row r="812" spans="1:153" ht="30" customHeight="1" x14ac:dyDescent="0.2">
      <c r="A812" s="225"/>
      <c r="B812" s="212"/>
      <c r="C812" s="221"/>
      <c r="D812" s="164"/>
      <c r="E812" s="165"/>
      <c r="F812" s="166"/>
      <c r="G812" s="167"/>
      <c r="H812" s="179"/>
      <c r="I812" s="306"/>
      <c r="J812" s="169"/>
      <c r="K812" s="179"/>
      <c r="L812" s="186"/>
      <c r="M812" s="186"/>
      <c r="N812" s="168"/>
      <c r="O812" s="170"/>
      <c r="P812" s="212"/>
      <c r="Q812" s="179" t="str">
        <f>IFERROR(IF(H812="","",IFERROR(INDEX(価格設定!$B$5:$B$1048576,MATCH(H812,価格設定!$B$5:$B$1048576,0),0),INDEX(価格設定!$B$5:$B$1048576,MATCH("*"&amp;H812&amp;"*",価格設定!$B$5:$B$1048576,0),0))),H812)</f>
        <v/>
      </c>
      <c r="R812" s="250" t="str">
        <f>IFERROR(IF(Q812="",IF(K812="","",K812),IF(K812="",IF(INDEX(価格設定!$C$5:$C$1048576,MATCH(Q812,価格設定!$B$5:$B$1048576,0),0)=0,"",INDEX(価格設定!$C$5:$C$1048576,MATCH(Q812,価格設定!$B$5:$B$1048576,0),0)),IF(K812="なし","",K812))),"")</f>
        <v/>
      </c>
      <c r="S812" s="308" t="str">
        <f t="shared" si="1284"/>
        <v/>
      </c>
      <c r="T812" s="126" t="str">
        <f>IFERROR(IF(J812="",IF(INDEX(価格設定!$E$5:$R$1048576,MATCH($Q812,価格設定!B$5:B$1048576,0),MATCH($AW812,価格設定!E$1:X$1,1))=0,"",INDEX(価格設定!$E$5:$R$1048576,MATCH($Q812,価格設定!B$5:B$1048576,0),MATCH($AW812,価格設定!E$1:X$1,1))),J812),"")</f>
        <v/>
      </c>
      <c r="U812" s="126" t="str">
        <f t="shared" si="1285"/>
        <v/>
      </c>
      <c r="V812" s="132" t="str">
        <f t="shared" si="1286"/>
        <v/>
      </c>
      <c r="W812" s="127" t="str">
        <f>IFERROR(IF(OR(T812="",T812&lt;0),"",IFERROR(INDEX(価格設定!E$2:X$3,IF(AND(K812=$K$1,$K$1&lt;&gt;""),ROW(価格設定!$D$3)-1,MATCH(INDEX(価格設定!$D$5:$D$1048576,MATCH(Q812,価格設定!$B$5:$B$1048576,0),0),価格設定!$D$2:$D$3,0)),MATCH($AW812,価格設定!E$1:X$1,1)),INDEX(価格設定!E$2:X$2,0,MATCH($AW812,価格設定!E$1:X$1,1)))),"")</f>
        <v/>
      </c>
      <c r="X812" s="126" t="str">
        <f t="shared" si="1277"/>
        <v/>
      </c>
      <c r="Y812" s="128" t="str">
        <f t="shared" si="1287"/>
        <v/>
      </c>
      <c r="Z812" s="126" t="str">
        <f t="shared" si="1288"/>
        <v/>
      </c>
      <c r="AA812" s="129" t="str">
        <f t="shared" si="1289"/>
        <v/>
      </c>
      <c r="AB812" s="126" t="str">
        <f t="shared" si="1290"/>
        <v/>
      </c>
      <c r="AC812" s="280" t="str">
        <f t="shared" si="1291"/>
        <v/>
      </c>
      <c r="AD812" s="15"/>
      <c r="AE812" s="204" t="str">
        <f>IF(AF812="","",COUNT($AF$3:AF812))</f>
        <v/>
      </c>
      <c r="AF812" s="206" t="str">
        <f t="shared" si="1292"/>
        <v/>
      </c>
      <c r="AG812" s="204" t="str">
        <f t="shared" si="1293"/>
        <v/>
      </c>
      <c r="AH812" s="204" t="str">
        <f t="shared" si="1294"/>
        <v/>
      </c>
      <c r="AI812" s="287"/>
      <c r="AJ812" s="15"/>
      <c r="AK812" s="138" t="str">
        <f t="shared" si="1295"/>
        <v/>
      </c>
      <c r="AL812" s="131" t="str">
        <f t="shared" si="1296"/>
        <v/>
      </c>
      <c r="AM812" s="131" t="str">
        <f t="shared" si="1297"/>
        <v/>
      </c>
      <c r="AN812" s="313" t="str">
        <f t="shared" si="1298"/>
        <v/>
      </c>
      <c r="AO812" s="316" t="str">
        <f t="shared" si="1299"/>
        <v/>
      </c>
      <c r="AP812" s="18"/>
      <c r="AQ812" s="3" t="str">
        <f>IF(F812="","",MAX($AQ$3:AQ811)+1)</f>
        <v/>
      </c>
      <c r="AR812" s="3" t="str">
        <f>IF(OR(AQ812="",BB812=""),"",MAX($AR$3:AR811)+1)</f>
        <v/>
      </c>
      <c r="AS812" s="3" t="str">
        <f>IF(CQ812="","",RANK(CQ812,CQ$3:CQ$1048576,1)+COUNTIF($CQ$3:CQ812,CQ812)-1)</f>
        <v/>
      </c>
      <c r="AT812" s="21" t="str">
        <f>IF(C812="",IF(OR(AND($H812&lt;&gt;"",C812=""),AND($F811=$F812,$AZ812&lt;&gt;""),COUNTA($H$3:$H$1048576,#REF!,$F$3:$F$1048576)&gt;COUNTA($H$3:$H812,#REF!,$F$3:$F812),$AZ812&lt;&gt;""),INDEX(AT$3:AT$1048576,MATCH(MAX($AQ$3:$AQ811),$AQ$3:$AQ$1048576,0),0),""),C812)</f>
        <v/>
      </c>
      <c r="AU812" s="21" t="str">
        <f>IF(D812="",IF(OR(AND($H812&lt;&gt;"",D812=""),AND($F811=$F812,$AZ812&lt;&gt;""),COUNTA($H$3:$H$1048576,#REF!,$F$3:$F$1048576)&gt;COUNTA($H$3:$H812,#REF!,$F$3:$F812),$AZ812&lt;&gt;""),INDEX(AU$3:AU$1048576,MATCH(MAX($AQ$3:$AQ811),$AQ$3:$AQ$1048576,0),0),""),D812)</f>
        <v/>
      </c>
      <c r="AV812" s="21" t="str">
        <f>IF(E812="",IF(OR(AND($H812&lt;&gt;"",E812=""),AND($F811=$F812,$AZ812&lt;&gt;""),COUNTA($H$3:$H$1048576,#REF!,$F$3:$F$1048576)&gt;COUNTA($H$3:$H812,#REF!,$F$3:$F812),$AZ812&lt;&gt;""),INDEX(AV$3:AV$1048576,MATCH(MAX($AQ$3:$AQ811),$AQ$3:$AQ$1048576,0),0),""),E812)</f>
        <v/>
      </c>
      <c r="AW812" s="24" t="str">
        <f t="shared" si="1300"/>
        <v/>
      </c>
      <c r="AX812" s="13" t="str">
        <f t="shared" si="1301"/>
        <v/>
      </c>
      <c r="AY812" s="4" t="str">
        <f t="shared" si="1302"/>
        <v/>
      </c>
      <c r="AZ812" s="4" t="str">
        <f>IF(AX812="",IF(OR(AND(H812&lt;&gt;"",F812=""),COUNTA($H$3:$H$1048576)&gt;COUNTA($H$3:$H812)),INDEX(AX$3:AX812,MATCH(MAX($AQ$3:AQ812),AQ$3:AQ812,0),0),""),AX812)</f>
        <v/>
      </c>
      <c r="BA812" s="4" t="str">
        <f>IF(AY812="",IF(AND(H812&lt;&gt;"",F812=""),INDEX(AY$3:AY812,MATCH(MAX($AQ$3:AQ812),AQ$3:AQ812,0),0),""),AY812)</f>
        <v/>
      </c>
      <c r="BB812" s="82" t="str">
        <f>IF(BC812="","",RANK(BC812,BC$3:BC$1048576,1)+COUNTIF($BC$3:BC812,BC812)-1)</f>
        <v/>
      </c>
      <c r="BC812" s="139" t="str">
        <f t="shared" si="1303"/>
        <v/>
      </c>
      <c r="BD812" s="46" t="str">
        <f t="shared" si="1304"/>
        <v/>
      </c>
      <c r="BE812" s="46" t="str">
        <f t="shared" si="1305"/>
        <v/>
      </c>
      <c r="BF812" s="46" t="str">
        <f t="shared" si="1306"/>
        <v/>
      </c>
      <c r="BG812" s="4" t="str">
        <f t="shared" si="1307"/>
        <v/>
      </c>
      <c r="BH812" s="180" t="str">
        <f t="shared" si="1308"/>
        <v/>
      </c>
      <c r="BI812" s="16" t="str">
        <f t="shared" si="1309"/>
        <v/>
      </c>
      <c r="BJ812" s="52" t="str">
        <f>IF(BI812="","",IF(W812="","",IF(AND(K812=$K$1,$K$1&lt;&gt;""),$BT$2,IFERROR(IF(INDEX(価格設定!$D$5:$D$1048576,MATCH(Q812,価格設定!$B$5:$B$1048576,0),0)=価格設定!$D$3,$BT$2,$BS$2),$BS$2))))</f>
        <v/>
      </c>
      <c r="BK812" s="16" t="str">
        <f>IF(BI812="","",IF(COUNTIF($BI$3:BI812,BI812)=1,1,IF(AND(BI811=BI812,BH812=""),BK811,COUNTIF($BH$3:BH812,BH812))))</f>
        <v/>
      </c>
      <c r="BL812" s="52" t="str">
        <f t="shared" si="1310"/>
        <v/>
      </c>
      <c r="BM812" s="52" t="str">
        <f t="shared" si="1311"/>
        <v/>
      </c>
      <c r="BN812" s="119" t="str">
        <f t="shared" si="1312"/>
        <v/>
      </c>
      <c r="BO812" s="119" t="str">
        <f t="shared" si="1313"/>
        <v/>
      </c>
      <c r="BP812" s="17" t="str">
        <f t="shared" si="1314"/>
        <v/>
      </c>
      <c r="BQ812" s="17" t="str">
        <f t="shared" si="1315"/>
        <v/>
      </c>
      <c r="BR812" s="17" t="str">
        <f>IF(OR(BP812="",COUNTIF($BO$3:BO812,BO812)&lt;&gt;1),"",SUMIF(BO$3:BO$1048576,BO812,BP$3:BP$1048576))</f>
        <v/>
      </c>
      <c r="BS812" s="17" t="str">
        <f t="shared" si="1316"/>
        <v/>
      </c>
      <c r="BT812" s="17" t="str">
        <f t="shared" si="1317"/>
        <v/>
      </c>
      <c r="BU812" s="17" t="str">
        <f t="shared" si="1318"/>
        <v/>
      </c>
      <c r="BV812" s="24" t="str">
        <f t="shared" si="1319"/>
        <v/>
      </c>
      <c r="BW812" s="24" t="str">
        <f t="shared" si="1320"/>
        <v/>
      </c>
      <c r="BX812" s="24" t="str">
        <f t="shared" si="1321"/>
        <v/>
      </c>
      <c r="BY812" s="26" t="str">
        <f t="shared" si="1322"/>
        <v/>
      </c>
      <c r="BZ812" s="26" t="str">
        <f t="shared" si="1323"/>
        <v/>
      </c>
      <c r="CA812" s="26" t="str">
        <f t="shared" si="1324"/>
        <v/>
      </c>
      <c r="CB812" s="66" t="str">
        <f t="shared" si="1325"/>
        <v/>
      </c>
      <c r="CC812" s="65" t="str">
        <f t="shared" si="1326"/>
        <v/>
      </c>
      <c r="CD812" s="26" t="str">
        <f t="shared" si="1327"/>
        <v/>
      </c>
      <c r="CE812" s="26" t="str">
        <f t="shared" si="1328"/>
        <v/>
      </c>
      <c r="CF812" s="193" t="str">
        <f t="shared" si="1329"/>
        <v/>
      </c>
      <c r="CG812" s="193" t="str">
        <f t="shared" si="1330"/>
        <v/>
      </c>
      <c r="CH812" s="26" t="str">
        <f t="shared" si="1331"/>
        <v/>
      </c>
      <c r="CI812" s="26" t="str">
        <f t="shared" si="1332"/>
        <v/>
      </c>
      <c r="CJ812" s="65" t="str">
        <f t="shared" si="1333"/>
        <v/>
      </c>
      <c r="CK812" s="65" t="str">
        <f t="shared" si="1334"/>
        <v/>
      </c>
      <c r="CL812" s="64" t="str">
        <f t="shared" si="1335"/>
        <v/>
      </c>
      <c r="CM812" s="64" t="str">
        <f t="shared" si="1336"/>
        <v/>
      </c>
      <c r="CN812" s="65" t="str">
        <f t="shared" si="1337"/>
        <v/>
      </c>
      <c r="CP812" s="63" t="str">
        <f>IF(BH812="","",MAX($CP$3:CP811)+1)</f>
        <v/>
      </c>
      <c r="CQ812" s="24" t="str">
        <f t="shared" si="1338"/>
        <v/>
      </c>
      <c r="CR812" s="24" t="str">
        <f t="shared" si="1339"/>
        <v/>
      </c>
      <c r="CS812" s="24" t="str">
        <f t="shared" si="1340"/>
        <v/>
      </c>
      <c r="CT812" s="58" t="str">
        <f>IF(BO812="","",COUNTIF($BO$3:BO812,BO812)&amp;"@"&amp;BO812)</f>
        <v/>
      </c>
      <c r="CU812" s="16" t="str">
        <f t="shared" si="1278"/>
        <v/>
      </c>
      <c r="CV812" s="63" t="str">
        <f t="shared" si="1341"/>
        <v/>
      </c>
      <c r="CW812" s="16" t="str">
        <f t="shared" si="1342"/>
        <v/>
      </c>
      <c r="CX812" s="16" t="str">
        <f t="shared" si="1343"/>
        <v/>
      </c>
      <c r="CY812" s="16" t="str">
        <f t="shared" si="1344"/>
        <v/>
      </c>
      <c r="CZ812" s="85" t="str">
        <f t="shared" si="1345"/>
        <v/>
      </c>
      <c r="DA812" s="16" t="str">
        <f t="shared" si="1346"/>
        <v/>
      </c>
      <c r="DB812" s="16" t="str">
        <f t="shared" si="1347"/>
        <v/>
      </c>
      <c r="DC812" s="28" t="str">
        <f>IF(CP812="","",$DC$1&amp;(INDEX(価格設定!D$1:XFD$3,ROW(価格設定!$D$3),MATCH($AW812,価格設定!D$1:XFD$1,1))*100)&amp;"%")</f>
        <v/>
      </c>
      <c r="DD812" s="28" t="str">
        <f>IF(CP812="","",$DD$1&amp;(INDEX(価格設定!D$1:XFD$3,ROW(価格設定!$D$2),MATCH($AW812,価格設定!D$1:XFD$1,1))*100)&amp;"%")</f>
        <v/>
      </c>
      <c r="DE812" s="29" t="str">
        <f t="shared" si="1348"/>
        <v/>
      </c>
      <c r="DG812" s="58" t="str">
        <f t="shared" si="1349"/>
        <v/>
      </c>
      <c r="DH812" s="58" t="str">
        <f t="shared" si="1350"/>
        <v/>
      </c>
      <c r="DI812" s="58" t="str">
        <f t="shared" si="1351"/>
        <v/>
      </c>
      <c r="DJ812" s="85" t="str">
        <f t="shared" si="1352"/>
        <v/>
      </c>
      <c r="DL812" s="58" t="str">
        <f>IF(COUNTIF(DG$3:DG$1048576,DG812)=COUNTIF($DG$3:$DG812,DG812),DG812,"")</f>
        <v/>
      </c>
      <c r="DM812" s="85" t="str">
        <f t="shared" si="1353"/>
        <v/>
      </c>
      <c r="DN812" s="85" t="str">
        <f t="shared" si="1279"/>
        <v/>
      </c>
      <c r="DO812" s="85" t="str">
        <f t="shared" si="1279"/>
        <v/>
      </c>
      <c r="DP812" s="303"/>
      <c r="DQ812" s="17" t="str">
        <f t="shared" si="1280"/>
        <v/>
      </c>
      <c r="DR812" s="17" t="str">
        <f t="shared" si="1281"/>
        <v/>
      </c>
      <c r="DS812" s="17" t="str">
        <f t="shared" si="1282"/>
        <v/>
      </c>
      <c r="DU812" s="16" t="str">
        <f t="shared" si="1354"/>
        <v/>
      </c>
      <c r="DV812" s="16" t="str">
        <f>IF(DU812="","",COUNT($DU$3:DU812))</f>
        <v/>
      </c>
      <c r="DW812" s="16" t="str">
        <f t="shared" si="1355"/>
        <v/>
      </c>
      <c r="DX812" s="16" t="str">
        <f t="shared" si="1356"/>
        <v/>
      </c>
      <c r="DY812" s="16" t="str">
        <f>IF(DZ812="","",COUNTIF(DZ$3:DZ812,DZ812))</f>
        <v/>
      </c>
      <c r="DZ812" s="16" t="str">
        <f t="shared" si="1357"/>
        <v/>
      </c>
      <c r="EA812" s="16" t="str">
        <f t="shared" si="1358"/>
        <v/>
      </c>
      <c r="EB812" s="16" t="str">
        <f t="shared" si="1359"/>
        <v/>
      </c>
      <c r="EC812" s="16" t="str">
        <f t="shared" si="1360"/>
        <v/>
      </c>
      <c r="ED812" s="16" t="str">
        <f t="shared" si="1361"/>
        <v/>
      </c>
      <c r="EE812" s="16" t="str">
        <f t="shared" si="1362"/>
        <v/>
      </c>
      <c r="EF812" s="16" t="str">
        <f t="shared" si="1363"/>
        <v/>
      </c>
      <c r="EG812" s="16" t="str">
        <f t="shared" si="1364"/>
        <v/>
      </c>
      <c r="EH812" s="16" t="str">
        <f t="shared" si="1365"/>
        <v/>
      </c>
      <c r="EI812" s="16" t="str">
        <f t="shared" si="1366"/>
        <v/>
      </c>
      <c r="EJ812" s="16" t="str">
        <f t="shared" si="1367"/>
        <v/>
      </c>
      <c r="EK812" s="16" t="str">
        <f t="shared" si="1368"/>
        <v/>
      </c>
      <c r="EL812" s="58" t="str">
        <f t="shared" si="1369"/>
        <v/>
      </c>
      <c r="EM812" s="58" t="str">
        <f>IF(OR($DZ812="",CR812=""),IF($EL812="","",$EL812),IF(OR(CR812="なし",CR812=0),領収書!$H$1,CR812))</f>
        <v/>
      </c>
      <c r="EN812" s="58" t="str">
        <f>IF(OR($DZ812="",CS812=""),IF($EL812="","",$EL812),IF(OR(CS812="なし",CS812=0),入力!$EN$1,CS812))</f>
        <v/>
      </c>
      <c r="EO812" s="63" t="str">
        <f t="shared" si="1370"/>
        <v/>
      </c>
      <c r="EP812" s="63" t="str">
        <f t="shared" si="1371"/>
        <v/>
      </c>
      <c r="ER812" s="16" t="str">
        <f>IF(AND(COUNTIF($ET$3:ET812,ET812)=1,ET812&lt;&gt;""),MAX($ER$3:ER811)+1,"")</f>
        <v/>
      </c>
      <c r="ES812" s="16" t="str">
        <f>IF(価格設定!B814="","",価格設定!B814)</f>
        <v/>
      </c>
      <c r="ET812" s="16" t="str">
        <f>IF(価格設定!C814="","",価格設定!C814)</f>
        <v/>
      </c>
      <c r="EV812" s="16" t="str">
        <f t="shared" si="1283"/>
        <v/>
      </c>
      <c r="EW812" s="16" t="str">
        <f t="shared" si="1372"/>
        <v/>
      </c>
    </row>
    <row r="813" spans="1:153" ht="30" customHeight="1" x14ac:dyDescent="0.2">
      <c r="A813" s="225"/>
      <c r="B813" s="212"/>
      <c r="C813" s="221"/>
      <c r="D813" s="164"/>
      <c r="E813" s="165"/>
      <c r="F813" s="166"/>
      <c r="G813" s="167"/>
      <c r="H813" s="179"/>
      <c r="I813" s="306"/>
      <c r="J813" s="169"/>
      <c r="K813" s="179"/>
      <c r="L813" s="186"/>
      <c r="M813" s="186"/>
      <c r="N813" s="168"/>
      <c r="O813" s="170"/>
      <c r="P813" s="212"/>
      <c r="Q813" s="179" t="str">
        <f>IFERROR(IF(H813="","",IFERROR(INDEX(価格設定!$B$5:$B$1048576,MATCH(H813,価格設定!$B$5:$B$1048576,0),0),INDEX(価格設定!$B$5:$B$1048576,MATCH("*"&amp;H813&amp;"*",価格設定!$B$5:$B$1048576,0),0))),H813)</f>
        <v/>
      </c>
      <c r="R813" s="250" t="str">
        <f>IFERROR(IF(Q813="",IF(K813="","",K813),IF(K813="",IF(INDEX(価格設定!$C$5:$C$1048576,MATCH(Q813,価格設定!$B$5:$B$1048576,0),0)=0,"",INDEX(価格設定!$C$5:$C$1048576,MATCH(Q813,価格設定!$B$5:$B$1048576,0),0)),IF(K813="なし","",K813))),"")</f>
        <v/>
      </c>
      <c r="S813" s="308" t="str">
        <f t="shared" si="1284"/>
        <v/>
      </c>
      <c r="T813" s="126" t="str">
        <f>IFERROR(IF(J813="",IF(INDEX(価格設定!$E$5:$R$1048576,MATCH($Q813,価格設定!B$5:B$1048576,0),MATCH($AW813,価格設定!E$1:X$1,1))=0,"",INDEX(価格設定!$E$5:$R$1048576,MATCH($Q813,価格設定!B$5:B$1048576,0),MATCH($AW813,価格設定!E$1:X$1,1))),J813),"")</f>
        <v/>
      </c>
      <c r="U813" s="126" t="str">
        <f t="shared" si="1285"/>
        <v/>
      </c>
      <c r="V813" s="132" t="str">
        <f t="shared" si="1286"/>
        <v/>
      </c>
      <c r="W813" s="127" t="str">
        <f>IFERROR(IF(OR(T813="",T813&lt;0),"",IFERROR(INDEX(価格設定!E$2:X$3,IF(AND(K813=$K$1,$K$1&lt;&gt;""),ROW(価格設定!$D$3)-1,MATCH(INDEX(価格設定!$D$5:$D$1048576,MATCH(Q813,価格設定!$B$5:$B$1048576,0),0),価格設定!$D$2:$D$3,0)),MATCH($AW813,価格設定!E$1:X$1,1)),INDEX(価格設定!E$2:X$2,0,MATCH($AW813,価格設定!E$1:X$1,1)))),"")</f>
        <v/>
      </c>
      <c r="X813" s="126" t="str">
        <f t="shared" si="1277"/>
        <v/>
      </c>
      <c r="Y813" s="128" t="str">
        <f t="shared" si="1287"/>
        <v/>
      </c>
      <c r="Z813" s="126" t="str">
        <f t="shared" si="1288"/>
        <v/>
      </c>
      <c r="AA813" s="129" t="str">
        <f t="shared" si="1289"/>
        <v/>
      </c>
      <c r="AB813" s="126" t="str">
        <f t="shared" si="1290"/>
        <v/>
      </c>
      <c r="AC813" s="280" t="str">
        <f t="shared" si="1291"/>
        <v/>
      </c>
      <c r="AD813" s="15"/>
      <c r="AE813" s="204" t="str">
        <f>IF(AF813="","",COUNT($AF$3:AF813))</f>
        <v/>
      </c>
      <c r="AF813" s="206" t="str">
        <f t="shared" si="1292"/>
        <v/>
      </c>
      <c r="AG813" s="204" t="str">
        <f t="shared" si="1293"/>
        <v/>
      </c>
      <c r="AH813" s="204" t="str">
        <f t="shared" si="1294"/>
        <v/>
      </c>
      <c r="AI813" s="287"/>
      <c r="AJ813" s="15"/>
      <c r="AK813" s="138" t="str">
        <f t="shared" si="1295"/>
        <v/>
      </c>
      <c r="AL813" s="131" t="str">
        <f t="shared" si="1296"/>
        <v/>
      </c>
      <c r="AM813" s="131" t="str">
        <f t="shared" si="1297"/>
        <v/>
      </c>
      <c r="AN813" s="313" t="str">
        <f t="shared" si="1298"/>
        <v/>
      </c>
      <c r="AO813" s="316" t="str">
        <f t="shared" si="1299"/>
        <v/>
      </c>
      <c r="AP813" s="18"/>
      <c r="AQ813" s="3" t="str">
        <f>IF(F813="","",MAX($AQ$3:AQ812)+1)</f>
        <v/>
      </c>
      <c r="AR813" s="3" t="str">
        <f>IF(OR(AQ813="",BB813=""),"",MAX($AR$3:AR812)+1)</f>
        <v/>
      </c>
      <c r="AS813" s="3" t="str">
        <f>IF(CQ813="","",RANK(CQ813,CQ$3:CQ$1048576,1)+COUNTIF($CQ$3:CQ813,CQ813)-1)</f>
        <v/>
      </c>
      <c r="AT813" s="21" t="str">
        <f>IF(C813="",IF(OR(AND($H813&lt;&gt;"",C813=""),AND($F812=$F813,$AZ813&lt;&gt;""),COUNTA($H$3:$H$1048576,#REF!,$F$3:$F$1048576)&gt;COUNTA($H$3:$H813,#REF!,$F$3:$F813),$AZ813&lt;&gt;""),INDEX(AT$3:AT$1048576,MATCH(MAX($AQ$3:$AQ812),$AQ$3:$AQ$1048576,0),0),""),C813)</f>
        <v/>
      </c>
      <c r="AU813" s="21" t="str">
        <f>IF(D813="",IF(OR(AND($H813&lt;&gt;"",D813=""),AND($F812=$F813,$AZ813&lt;&gt;""),COUNTA($H$3:$H$1048576,#REF!,$F$3:$F$1048576)&gt;COUNTA($H$3:$H813,#REF!,$F$3:$F813),$AZ813&lt;&gt;""),INDEX(AU$3:AU$1048576,MATCH(MAX($AQ$3:$AQ812),$AQ$3:$AQ$1048576,0),0),""),D813)</f>
        <v/>
      </c>
      <c r="AV813" s="21" t="str">
        <f>IF(E813="",IF(OR(AND($H813&lt;&gt;"",E813=""),AND($F812=$F813,$AZ813&lt;&gt;""),COUNTA($H$3:$H$1048576,#REF!,$F$3:$F$1048576)&gt;COUNTA($H$3:$H813,#REF!,$F$3:$F813),$AZ813&lt;&gt;""),INDEX(AV$3:AV$1048576,MATCH(MAX($AQ$3:$AQ812),$AQ$3:$AQ$1048576,0),0),""),E813)</f>
        <v/>
      </c>
      <c r="AW813" s="24" t="str">
        <f t="shared" si="1300"/>
        <v/>
      </c>
      <c r="AX813" s="13" t="str">
        <f t="shared" si="1301"/>
        <v/>
      </c>
      <c r="AY813" s="4" t="str">
        <f t="shared" si="1302"/>
        <v/>
      </c>
      <c r="AZ813" s="4" t="str">
        <f>IF(AX813="",IF(OR(AND(H813&lt;&gt;"",F813=""),COUNTA($H$3:$H$1048576)&gt;COUNTA($H$3:$H813)),INDEX(AX$3:AX813,MATCH(MAX($AQ$3:AQ813),AQ$3:AQ813,0),0),""),AX813)</f>
        <v/>
      </c>
      <c r="BA813" s="4" t="str">
        <f>IF(AY813="",IF(AND(H813&lt;&gt;"",F813=""),INDEX(AY$3:AY813,MATCH(MAX($AQ$3:AQ813),AQ$3:AQ813,0),0),""),AY813)</f>
        <v/>
      </c>
      <c r="BB813" s="82" t="str">
        <f>IF(BC813="","",RANK(BC813,BC$3:BC$1048576,1)+COUNTIF($BC$3:BC813,BC813)-1)</f>
        <v/>
      </c>
      <c r="BC813" s="139" t="str">
        <f t="shared" si="1303"/>
        <v/>
      </c>
      <c r="BD813" s="46" t="str">
        <f t="shared" si="1304"/>
        <v/>
      </c>
      <c r="BE813" s="46" t="str">
        <f t="shared" si="1305"/>
        <v/>
      </c>
      <c r="BF813" s="46" t="str">
        <f t="shared" si="1306"/>
        <v/>
      </c>
      <c r="BG813" s="4" t="str">
        <f t="shared" si="1307"/>
        <v/>
      </c>
      <c r="BH813" s="180" t="str">
        <f t="shared" si="1308"/>
        <v/>
      </c>
      <c r="BI813" s="16" t="str">
        <f t="shared" si="1309"/>
        <v/>
      </c>
      <c r="BJ813" s="52" t="str">
        <f>IF(BI813="","",IF(W813="","",IF(AND(K813=$K$1,$K$1&lt;&gt;""),$BT$2,IFERROR(IF(INDEX(価格設定!$D$5:$D$1048576,MATCH(Q813,価格設定!$B$5:$B$1048576,0),0)=価格設定!$D$3,$BT$2,$BS$2),$BS$2))))</f>
        <v/>
      </c>
      <c r="BK813" s="16" t="str">
        <f>IF(BI813="","",IF(COUNTIF($BI$3:BI813,BI813)=1,1,IF(AND(BI812=BI813,BH813=""),BK812,COUNTIF($BH$3:BH813,BH813))))</f>
        <v/>
      </c>
      <c r="BL813" s="52" t="str">
        <f t="shared" si="1310"/>
        <v/>
      </c>
      <c r="BM813" s="52" t="str">
        <f t="shared" si="1311"/>
        <v/>
      </c>
      <c r="BN813" s="119" t="str">
        <f t="shared" si="1312"/>
        <v/>
      </c>
      <c r="BO813" s="119" t="str">
        <f t="shared" si="1313"/>
        <v/>
      </c>
      <c r="BP813" s="17" t="str">
        <f t="shared" si="1314"/>
        <v/>
      </c>
      <c r="BQ813" s="17" t="str">
        <f t="shared" si="1315"/>
        <v/>
      </c>
      <c r="BR813" s="17" t="str">
        <f>IF(OR(BP813="",COUNTIF($BO$3:BO813,BO813)&lt;&gt;1),"",SUMIF(BO$3:BO$1048576,BO813,BP$3:BP$1048576))</f>
        <v/>
      </c>
      <c r="BS813" s="17" t="str">
        <f t="shared" si="1316"/>
        <v/>
      </c>
      <c r="BT813" s="17" t="str">
        <f t="shared" si="1317"/>
        <v/>
      </c>
      <c r="BU813" s="17" t="str">
        <f t="shared" si="1318"/>
        <v/>
      </c>
      <c r="BV813" s="24" t="str">
        <f t="shared" si="1319"/>
        <v/>
      </c>
      <c r="BW813" s="24" t="str">
        <f t="shared" si="1320"/>
        <v/>
      </c>
      <c r="BX813" s="24" t="str">
        <f t="shared" si="1321"/>
        <v/>
      </c>
      <c r="BY813" s="26" t="str">
        <f t="shared" si="1322"/>
        <v/>
      </c>
      <c r="BZ813" s="26" t="str">
        <f t="shared" si="1323"/>
        <v/>
      </c>
      <c r="CA813" s="26" t="str">
        <f t="shared" si="1324"/>
        <v/>
      </c>
      <c r="CB813" s="66" t="str">
        <f t="shared" si="1325"/>
        <v/>
      </c>
      <c r="CC813" s="65" t="str">
        <f t="shared" si="1326"/>
        <v/>
      </c>
      <c r="CD813" s="26" t="str">
        <f t="shared" si="1327"/>
        <v/>
      </c>
      <c r="CE813" s="26" t="str">
        <f t="shared" si="1328"/>
        <v/>
      </c>
      <c r="CF813" s="193" t="str">
        <f t="shared" si="1329"/>
        <v/>
      </c>
      <c r="CG813" s="193" t="str">
        <f t="shared" si="1330"/>
        <v/>
      </c>
      <c r="CH813" s="26" t="str">
        <f t="shared" si="1331"/>
        <v/>
      </c>
      <c r="CI813" s="26" t="str">
        <f t="shared" si="1332"/>
        <v/>
      </c>
      <c r="CJ813" s="65" t="str">
        <f t="shared" si="1333"/>
        <v/>
      </c>
      <c r="CK813" s="65" t="str">
        <f t="shared" si="1334"/>
        <v/>
      </c>
      <c r="CL813" s="64" t="str">
        <f t="shared" si="1335"/>
        <v/>
      </c>
      <c r="CM813" s="64" t="str">
        <f t="shared" si="1336"/>
        <v/>
      </c>
      <c r="CN813" s="65" t="str">
        <f t="shared" si="1337"/>
        <v/>
      </c>
      <c r="CP813" s="63" t="str">
        <f>IF(BH813="","",MAX($CP$3:CP812)+1)</f>
        <v/>
      </c>
      <c r="CQ813" s="24" t="str">
        <f t="shared" si="1338"/>
        <v/>
      </c>
      <c r="CR813" s="24" t="str">
        <f t="shared" si="1339"/>
        <v/>
      </c>
      <c r="CS813" s="24" t="str">
        <f t="shared" si="1340"/>
        <v/>
      </c>
      <c r="CT813" s="58" t="str">
        <f>IF(BO813="","",COUNTIF($BO$3:BO813,BO813)&amp;"@"&amp;BO813)</f>
        <v/>
      </c>
      <c r="CU813" s="16" t="str">
        <f t="shared" si="1278"/>
        <v/>
      </c>
      <c r="CV813" s="63" t="str">
        <f t="shared" si="1341"/>
        <v/>
      </c>
      <c r="CW813" s="16" t="str">
        <f t="shared" si="1342"/>
        <v/>
      </c>
      <c r="CX813" s="16" t="str">
        <f t="shared" si="1343"/>
        <v/>
      </c>
      <c r="CY813" s="16" t="str">
        <f t="shared" si="1344"/>
        <v/>
      </c>
      <c r="CZ813" s="85" t="str">
        <f t="shared" si="1345"/>
        <v/>
      </c>
      <c r="DA813" s="16" t="str">
        <f t="shared" si="1346"/>
        <v/>
      </c>
      <c r="DB813" s="16" t="str">
        <f t="shared" si="1347"/>
        <v/>
      </c>
      <c r="DC813" s="28" t="str">
        <f>IF(CP813="","",$DC$1&amp;(INDEX(価格設定!D$1:XFD$3,ROW(価格設定!$D$3),MATCH($AW813,価格設定!D$1:XFD$1,1))*100)&amp;"%")</f>
        <v/>
      </c>
      <c r="DD813" s="28" t="str">
        <f>IF(CP813="","",$DD$1&amp;(INDEX(価格設定!D$1:XFD$3,ROW(価格設定!$D$2),MATCH($AW813,価格設定!D$1:XFD$1,1))*100)&amp;"%")</f>
        <v/>
      </c>
      <c r="DE813" s="29" t="str">
        <f t="shared" si="1348"/>
        <v/>
      </c>
      <c r="DG813" s="58" t="str">
        <f t="shared" si="1349"/>
        <v/>
      </c>
      <c r="DH813" s="58" t="str">
        <f t="shared" si="1350"/>
        <v/>
      </c>
      <c r="DI813" s="58" t="str">
        <f t="shared" si="1351"/>
        <v/>
      </c>
      <c r="DJ813" s="85" t="str">
        <f t="shared" si="1352"/>
        <v/>
      </c>
      <c r="DL813" s="58" t="str">
        <f>IF(COUNTIF(DG$3:DG$1048576,DG813)=COUNTIF($DG$3:$DG813,DG813),DG813,"")</f>
        <v/>
      </c>
      <c r="DM813" s="85" t="str">
        <f t="shared" si="1353"/>
        <v/>
      </c>
      <c r="DN813" s="85" t="str">
        <f t="shared" si="1279"/>
        <v/>
      </c>
      <c r="DO813" s="85" t="str">
        <f t="shared" si="1279"/>
        <v/>
      </c>
      <c r="DP813" s="303"/>
      <c r="DQ813" s="17" t="str">
        <f t="shared" si="1280"/>
        <v/>
      </c>
      <c r="DR813" s="17" t="str">
        <f t="shared" si="1281"/>
        <v/>
      </c>
      <c r="DS813" s="17" t="str">
        <f t="shared" si="1282"/>
        <v/>
      </c>
      <c r="DU813" s="16" t="str">
        <f t="shared" si="1354"/>
        <v/>
      </c>
      <c r="DV813" s="16" t="str">
        <f>IF(DU813="","",COUNT($DU$3:DU813))</f>
        <v/>
      </c>
      <c r="DW813" s="16" t="str">
        <f t="shared" si="1355"/>
        <v/>
      </c>
      <c r="DX813" s="16" t="str">
        <f t="shared" si="1356"/>
        <v/>
      </c>
      <c r="DY813" s="16" t="str">
        <f>IF(DZ813="","",COUNTIF(DZ$3:DZ813,DZ813))</f>
        <v/>
      </c>
      <c r="DZ813" s="16" t="str">
        <f t="shared" si="1357"/>
        <v/>
      </c>
      <c r="EA813" s="16" t="str">
        <f t="shared" si="1358"/>
        <v/>
      </c>
      <c r="EB813" s="16" t="str">
        <f t="shared" si="1359"/>
        <v/>
      </c>
      <c r="EC813" s="16" t="str">
        <f t="shared" si="1360"/>
        <v/>
      </c>
      <c r="ED813" s="16" t="str">
        <f t="shared" si="1361"/>
        <v/>
      </c>
      <c r="EE813" s="16" t="str">
        <f t="shared" si="1362"/>
        <v/>
      </c>
      <c r="EF813" s="16" t="str">
        <f t="shared" si="1363"/>
        <v/>
      </c>
      <c r="EG813" s="16" t="str">
        <f t="shared" si="1364"/>
        <v/>
      </c>
      <c r="EH813" s="16" t="str">
        <f t="shared" si="1365"/>
        <v/>
      </c>
      <c r="EI813" s="16" t="str">
        <f t="shared" si="1366"/>
        <v/>
      </c>
      <c r="EJ813" s="16" t="str">
        <f t="shared" si="1367"/>
        <v/>
      </c>
      <c r="EK813" s="16" t="str">
        <f t="shared" si="1368"/>
        <v/>
      </c>
      <c r="EL813" s="58" t="str">
        <f t="shared" si="1369"/>
        <v/>
      </c>
      <c r="EM813" s="58" t="str">
        <f>IF(OR($DZ813="",CR813=""),IF($EL813="","",$EL813),IF(OR(CR813="なし",CR813=0),領収書!$H$1,CR813))</f>
        <v/>
      </c>
      <c r="EN813" s="58" t="str">
        <f>IF(OR($DZ813="",CS813=""),IF($EL813="","",$EL813),IF(OR(CS813="なし",CS813=0),入力!$EN$1,CS813))</f>
        <v/>
      </c>
      <c r="EO813" s="63" t="str">
        <f t="shared" si="1370"/>
        <v/>
      </c>
      <c r="EP813" s="63" t="str">
        <f t="shared" si="1371"/>
        <v/>
      </c>
      <c r="ER813" s="16" t="str">
        <f>IF(AND(COUNTIF($ET$3:ET813,ET813)=1,ET813&lt;&gt;""),MAX($ER$3:ER812)+1,"")</f>
        <v/>
      </c>
      <c r="ES813" s="16" t="str">
        <f>IF(価格設定!B815="","",価格設定!B815)</f>
        <v/>
      </c>
      <c r="ET813" s="16" t="str">
        <f>IF(価格設定!C815="","",価格設定!C815)</f>
        <v/>
      </c>
      <c r="EV813" s="16" t="str">
        <f t="shared" si="1283"/>
        <v/>
      </c>
      <c r="EW813" s="16" t="str">
        <f t="shared" si="1372"/>
        <v/>
      </c>
    </row>
    <row r="814" spans="1:153" ht="30" customHeight="1" x14ac:dyDescent="0.2">
      <c r="A814" s="225"/>
      <c r="B814" s="212"/>
      <c r="C814" s="221"/>
      <c r="D814" s="164"/>
      <c r="E814" s="165"/>
      <c r="F814" s="166"/>
      <c r="G814" s="167"/>
      <c r="H814" s="179"/>
      <c r="I814" s="306"/>
      <c r="J814" s="169"/>
      <c r="K814" s="179"/>
      <c r="L814" s="186"/>
      <c r="M814" s="186"/>
      <c r="N814" s="168"/>
      <c r="O814" s="170"/>
      <c r="P814" s="212"/>
      <c r="Q814" s="179" t="str">
        <f>IFERROR(IF(H814="","",IFERROR(INDEX(価格設定!$B$5:$B$1048576,MATCH(H814,価格設定!$B$5:$B$1048576,0),0),INDEX(価格設定!$B$5:$B$1048576,MATCH("*"&amp;H814&amp;"*",価格設定!$B$5:$B$1048576,0),0))),H814)</f>
        <v/>
      </c>
      <c r="R814" s="250" t="str">
        <f>IFERROR(IF(Q814="",IF(K814="","",K814),IF(K814="",IF(INDEX(価格設定!$C$5:$C$1048576,MATCH(Q814,価格設定!$B$5:$B$1048576,0),0)=0,"",INDEX(価格設定!$C$5:$C$1048576,MATCH(Q814,価格設定!$B$5:$B$1048576,0),0)),IF(K814="なし","",K814))),"")</f>
        <v/>
      </c>
      <c r="S814" s="308" t="str">
        <f t="shared" si="1284"/>
        <v/>
      </c>
      <c r="T814" s="126" t="str">
        <f>IFERROR(IF(J814="",IF(INDEX(価格設定!$E$5:$R$1048576,MATCH($Q814,価格設定!B$5:B$1048576,0),MATCH($AW814,価格設定!E$1:X$1,1))=0,"",INDEX(価格設定!$E$5:$R$1048576,MATCH($Q814,価格設定!B$5:B$1048576,0),MATCH($AW814,価格設定!E$1:X$1,1))),J814),"")</f>
        <v/>
      </c>
      <c r="U814" s="126" t="str">
        <f t="shared" si="1285"/>
        <v/>
      </c>
      <c r="V814" s="132" t="str">
        <f t="shared" si="1286"/>
        <v/>
      </c>
      <c r="W814" s="127" t="str">
        <f>IFERROR(IF(OR(T814="",T814&lt;0),"",IFERROR(INDEX(価格設定!E$2:X$3,IF(AND(K814=$K$1,$K$1&lt;&gt;""),ROW(価格設定!$D$3)-1,MATCH(INDEX(価格設定!$D$5:$D$1048576,MATCH(Q814,価格設定!$B$5:$B$1048576,0),0),価格設定!$D$2:$D$3,0)),MATCH($AW814,価格設定!E$1:X$1,1)),INDEX(価格設定!E$2:X$2,0,MATCH($AW814,価格設定!E$1:X$1,1)))),"")</f>
        <v/>
      </c>
      <c r="X814" s="126" t="str">
        <f t="shared" si="1277"/>
        <v/>
      </c>
      <c r="Y814" s="128" t="str">
        <f t="shared" si="1287"/>
        <v/>
      </c>
      <c r="Z814" s="126" t="str">
        <f t="shared" si="1288"/>
        <v/>
      </c>
      <c r="AA814" s="129" t="str">
        <f t="shared" si="1289"/>
        <v/>
      </c>
      <c r="AB814" s="126" t="str">
        <f t="shared" si="1290"/>
        <v/>
      </c>
      <c r="AC814" s="280" t="str">
        <f t="shared" si="1291"/>
        <v/>
      </c>
      <c r="AD814" s="15"/>
      <c r="AE814" s="204" t="str">
        <f>IF(AF814="","",COUNT($AF$3:AF814))</f>
        <v/>
      </c>
      <c r="AF814" s="206" t="str">
        <f t="shared" si="1292"/>
        <v/>
      </c>
      <c r="AG814" s="204" t="str">
        <f t="shared" si="1293"/>
        <v/>
      </c>
      <c r="AH814" s="204" t="str">
        <f t="shared" si="1294"/>
        <v/>
      </c>
      <c r="AI814" s="287"/>
      <c r="AJ814" s="15"/>
      <c r="AK814" s="138" t="str">
        <f t="shared" si="1295"/>
        <v/>
      </c>
      <c r="AL814" s="131" t="str">
        <f t="shared" si="1296"/>
        <v/>
      </c>
      <c r="AM814" s="131" t="str">
        <f t="shared" si="1297"/>
        <v/>
      </c>
      <c r="AN814" s="313" t="str">
        <f t="shared" si="1298"/>
        <v/>
      </c>
      <c r="AO814" s="316" t="str">
        <f t="shared" si="1299"/>
        <v/>
      </c>
      <c r="AP814" s="18"/>
      <c r="AQ814" s="3" t="str">
        <f>IF(F814="","",MAX($AQ$3:AQ813)+1)</f>
        <v/>
      </c>
      <c r="AR814" s="3" t="str">
        <f>IF(OR(AQ814="",BB814=""),"",MAX($AR$3:AR813)+1)</f>
        <v/>
      </c>
      <c r="AS814" s="3" t="str">
        <f>IF(CQ814="","",RANK(CQ814,CQ$3:CQ$1048576,1)+COUNTIF($CQ$3:CQ814,CQ814)-1)</f>
        <v/>
      </c>
      <c r="AT814" s="21" t="str">
        <f>IF(C814="",IF(OR(AND($H814&lt;&gt;"",C814=""),AND($F813=$F814,$AZ814&lt;&gt;""),COUNTA($H$3:$H$1048576,#REF!,$F$3:$F$1048576)&gt;COUNTA($H$3:$H814,#REF!,$F$3:$F814),$AZ814&lt;&gt;""),INDEX(AT$3:AT$1048576,MATCH(MAX($AQ$3:$AQ813),$AQ$3:$AQ$1048576,0),0),""),C814)</f>
        <v/>
      </c>
      <c r="AU814" s="21" t="str">
        <f>IF(D814="",IF(OR(AND($H814&lt;&gt;"",D814=""),AND($F813=$F814,$AZ814&lt;&gt;""),COUNTA($H$3:$H$1048576,#REF!,$F$3:$F$1048576)&gt;COUNTA($H$3:$H814,#REF!,$F$3:$F814),$AZ814&lt;&gt;""),INDEX(AU$3:AU$1048576,MATCH(MAX($AQ$3:$AQ813),$AQ$3:$AQ$1048576,0),0),""),D814)</f>
        <v/>
      </c>
      <c r="AV814" s="21" t="str">
        <f>IF(E814="",IF(OR(AND($H814&lt;&gt;"",E814=""),AND($F813=$F814,$AZ814&lt;&gt;""),COUNTA($H$3:$H$1048576,#REF!,$F$3:$F$1048576)&gt;COUNTA($H$3:$H814,#REF!,$F$3:$F814),$AZ814&lt;&gt;""),INDEX(AV$3:AV$1048576,MATCH(MAX($AQ$3:$AQ813),$AQ$3:$AQ$1048576,0),0),""),E814)</f>
        <v/>
      </c>
      <c r="AW814" s="24" t="str">
        <f t="shared" si="1300"/>
        <v/>
      </c>
      <c r="AX814" s="13" t="str">
        <f t="shared" si="1301"/>
        <v/>
      </c>
      <c r="AY814" s="4" t="str">
        <f t="shared" si="1302"/>
        <v/>
      </c>
      <c r="AZ814" s="4" t="str">
        <f>IF(AX814="",IF(OR(AND(H814&lt;&gt;"",F814=""),COUNTA($H$3:$H$1048576)&gt;COUNTA($H$3:$H814)),INDEX(AX$3:AX814,MATCH(MAX($AQ$3:AQ814),AQ$3:AQ814,0),0),""),AX814)</f>
        <v/>
      </c>
      <c r="BA814" s="4" t="str">
        <f>IF(AY814="",IF(AND(H814&lt;&gt;"",F814=""),INDEX(AY$3:AY814,MATCH(MAX($AQ$3:AQ814),AQ$3:AQ814,0),0),""),AY814)</f>
        <v/>
      </c>
      <c r="BB814" s="82" t="str">
        <f>IF(BC814="","",RANK(BC814,BC$3:BC$1048576,1)+COUNTIF($BC$3:BC814,BC814)-1)</f>
        <v/>
      </c>
      <c r="BC814" s="139" t="str">
        <f t="shared" si="1303"/>
        <v/>
      </c>
      <c r="BD814" s="46" t="str">
        <f t="shared" si="1304"/>
        <v/>
      </c>
      <c r="BE814" s="46" t="str">
        <f t="shared" si="1305"/>
        <v/>
      </c>
      <c r="BF814" s="46" t="str">
        <f t="shared" si="1306"/>
        <v/>
      </c>
      <c r="BG814" s="4" t="str">
        <f t="shared" si="1307"/>
        <v/>
      </c>
      <c r="BH814" s="180" t="str">
        <f t="shared" si="1308"/>
        <v/>
      </c>
      <c r="BI814" s="16" t="str">
        <f t="shared" si="1309"/>
        <v/>
      </c>
      <c r="BJ814" s="52" t="str">
        <f>IF(BI814="","",IF(W814="","",IF(AND(K814=$K$1,$K$1&lt;&gt;""),$BT$2,IFERROR(IF(INDEX(価格設定!$D$5:$D$1048576,MATCH(Q814,価格設定!$B$5:$B$1048576,0),0)=価格設定!$D$3,$BT$2,$BS$2),$BS$2))))</f>
        <v/>
      </c>
      <c r="BK814" s="16" t="str">
        <f>IF(BI814="","",IF(COUNTIF($BI$3:BI814,BI814)=1,1,IF(AND(BI813=BI814,BH814=""),BK813,COUNTIF($BH$3:BH814,BH814))))</f>
        <v/>
      </c>
      <c r="BL814" s="52" t="str">
        <f t="shared" si="1310"/>
        <v/>
      </c>
      <c r="BM814" s="52" t="str">
        <f t="shared" si="1311"/>
        <v/>
      </c>
      <c r="BN814" s="119" t="str">
        <f t="shared" si="1312"/>
        <v/>
      </c>
      <c r="BO814" s="119" t="str">
        <f t="shared" si="1313"/>
        <v/>
      </c>
      <c r="BP814" s="17" t="str">
        <f t="shared" si="1314"/>
        <v/>
      </c>
      <c r="BQ814" s="17" t="str">
        <f t="shared" si="1315"/>
        <v/>
      </c>
      <c r="BR814" s="17" t="str">
        <f>IF(OR(BP814="",COUNTIF($BO$3:BO814,BO814)&lt;&gt;1),"",SUMIF(BO$3:BO$1048576,BO814,BP$3:BP$1048576))</f>
        <v/>
      </c>
      <c r="BS814" s="17" t="str">
        <f t="shared" si="1316"/>
        <v/>
      </c>
      <c r="BT814" s="17" t="str">
        <f t="shared" si="1317"/>
        <v/>
      </c>
      <c r="BU814" s="17" t="str">
        <f t="shared" si="1318"/>
        <v/>
      </c>
      <c r="BV814" s="24" t="str">
        <f t="shared" si="1319"/>
        <v/>
      </c>
      <c r="BW814" s="24" t="str">
        <f t="shared" si="1320"/>
        <v/>
      </c>
      <c r="BX814" s="24" t="str">
        <f t="shared" si="1321"/>
        <v/>
      </c>
      <c r="BY814" s="26" t="str">
        <f t="shared" si="1322"/>
        <v/>
      </c>
      <c r="BZ814" s="26" t="str">
        <f t="shared" si="1323"/>
        <v/>
      </c>
      <c r="CA814" s="26" t="str">
        <f t="shared" si="1324"/>
        <v/>
      </c>
      <c r="CB814" s="66" t="str">
        <f t="shared" si="1325"/>
        <v/>
      </c>
      <c r="CC814" s="65" t="str">
        <f t="shared" si="1326"/>
        <v/>
      </c>
      <c r="CD814" s="26" t="str">
        <f t="shared" si="1327"/>
        <v/>
      </c>
      <c r="CE814" s="26" t="str">
        <f t="shared" si="1328"/>
        <v/>
      </c>
      <c r="CF814" s="193" t="str">
        <f t="shared" si="1329"/>
        <v/>
      </c>
      <c r="CG814" s="193" t="str">
        <f t="shared" si="1330"/>
        <v/>
      </c>
      <c r="CH814" s="26" t="str">
        <f t="shared" si="1331"/>
        <v/>
      </c>
      <c r="CI814" s="26" t="str">
        <f t="shared" si="1332"/>
        <v/>
      </c>
      <c r="CJ814" s="65" t="str">
        <f t="shared" si="1333"/>
        <v/>
      </c>
      <c r="CK814" s="65" t="str">
        <f t="shared" si="1334"/>
        <v/>
      </c>
      <c r="CL814" s="64" t="str">
        <f t="shared" si="1335"/>
        <v/>
      </c>
      <c r="CM814" s="64" t="str">
        <f t="shared" si="1336"/>
        <v/>
      </c>
      <c r="CN814" s="65" t="str">
        <f t="shared" si="1337"/>
        <v/>
      </c>
      <c r="CP814" s="63" t="str">
        <f>IF(BH814="","",MAX($CP$3:CP813)+1)</f>
        <v/>
      </c>
      <c r="CQ814" s="24" t="str">
        <f t="shared" si="1338"/>
        <v/>
      </c>
      <c r="CR814" s="24" t="str">
        <f t="shared" si="1339"/>
        <v/>
      </c>
      <c r="CS814" s="24" t="str">
        <f t="shared" si="1340"/>
        <v/>
      </c>
      <c r="CT814" s="58" t="str">
        <f>IF(BO814="","",COUNTIF($BO$3:BO814,BO814)&amp;"@"&amp;BO814)</f>
        <v/>
      </c>
      <c r="CU814" s="16" t="str">
        <f t="shared" si="1278"/>
        <v/>
      </c>
      <c r="CV814" s="63" t="str">
        <f t="shared" si="1341"/>
        <v/>
      </c>
      <c r="CW814" s="16" t="str">
        <f t="shared" si="1342"/>
        <v/>
      </c>
      <c r="CX814" s="16" t="str">
        <f t="shared" si="1343"/>
        <v/>
      </c>
      <c r="CY814" s="16" t="str">
        <f t="shared" si="1344"/>
        <v/>
      </c>
      <c r="CZ814" s="85" t="str">
        <f t="shared" si="1345"/>
        <v/>
      </c>
      <c r="DA814" s="16" t="str">
        <f t="shared" si="1346"/>
        <v/>
      </c>
      <c r="DB814" s="16" t="str">
        <f t="shared" si="1347"/>
        <v/>
      </c>
      <c r="DC814" s="28" t="str">
        <f>IF(CP814="","",$DC$1&amp;(INDEX(価格設定!D$1:XFD$3,ROW(価格設定!$D$3),MATCH($AW814,価格設定!D$1:XFD$1,1))*100)&amp;"%")</f>
        <v/>
      </c>
      <c r="DD814" s="28" t="str">
        <f>IF(CP814="","",$DD$1&amp;(INDEX(価格設定!D$1:XFD$3,ROW(価格設定!$D$2),MATCH($AW814,価格設定!D$1:XFD$1,1))*100)&amp;"%")</f>
        <v/>
      </c>
      <c r="DE814" s="29" t="str">
        <f t="shared" si="1348"/>
        <v/>
      </c>
      <c r="DG814" s="58" t="str">
        <f t="shared" si="1349"/>
        <v/>
      </c>
      <c r="DH814" s="58" t="str">
        <f t="shared" si="1350"/>
        <v/>
      </c>
      <c r="DI814" s="58" t="str">
        <f t="shared" si="1351"/>
        <v/>
      </c>
      <c r="DJ814" s="85" t="str">
        <f t="shared" si="1352"/>
        <v/>
      </c>
      <c r="DL814" s="58" t="str">
        <f>IF(COUNTIF(DG$3:DG$1048576,DG814)=COUNTIF($DG$3:$DG814,DG814),DG814,"")</f>
        <v/>
      </c>
      <c r="DM814" s="85" t="str">
        <f t="shared" si="1353"/>
        <v/>
      </c>
      <c r="DN814" s="85" t="str">
        <f t="shared" si="1279"/>
        <v/>
      </c>
      <c r="DO814" s="85" t="str">
        <f t="shared" si="1279"/>
        <v/>
      </c>
      <c r="DP814" s="303"/>
      <c r="DQ814" s="17" t="str">
        <f t="shared" si="1280"/>
        <v/>
      </c>
      <c r="DR814" s="17" t="str">
        <f t="shared" si="1281"/>
        <v/>
      </c>
      <c r="DS814" s="17" t="str">
        <f t="shared" si="1282"/>
        <v/>
      </c>
      <c r="DU814" s="16" t="str">
        <f t="shared" si="1354"/>
        <v/>
      </c>
      <c r="DV814" s="16" t="str">
        <f>IF(DU814="","",COUNT($DU$3:DU814))</f>
        <v/>
      </c>
      <c r="DW814" s="16" t="str">
        <f t="shared" si="1355"/>
        <v/>
      </c>
      <c r="DX814" s="16" t="str">
        <f t="shared" si="1356"/>
        <v/>
      </c>
      <c r="DY814" s="16" t="str">
        <f>IF(DZ814="","",COUNTIF(DZ$3:DZ814,DZ814))</f>
        <v/>
      </c>
      <c r="DZ814" s="16" t="str">
        <f t="shared" si="1357"/>
        <v/>
      </c>
      <c r="EA814" s="16" t="str">
        <f t="shared" si="1358"/>
        <v/>
      </c>
      <c r="EB814" s="16" t="str">
        <f t="shared" si="1359"/>
        <v/>
      </c>
      <c r="EC814" s="16" t="str">
        <f t="shared" si="1360"/>
        <v/>
      </c>
      <c r="ED814" s="16" t="str">
        <f t="shared" si="1361"/>
        <v/>
      </c>
      <c r="EE814" s="16" t="str">
        <f t="shared" si="1362"/>
        <v/>
      </c>
      <c r="EF814" s="16" t="str">
        <f t="shared" si="1363"/>
        <v/>
      </c>
      <c r="EG814" s="16" t="str">
        <f t="shared" si="1364"/>
        <v/>
      </c>
      <c r="EH814" s="16" t="str">
        <f t="shared" si="1365"/>
        <v/>
      </c>
      <c r="EI814" s="16" t="str">
        <f t="shared" si="1366"/>
        <v/>
      </c>
      <c r="EJ814" s="16" t="str">
        <f t="shared" si="1367"/>
        <v/>
      </c>
      <c r="EK814" s="16" t="str">
        <f t="shared" si="1368"/>
        <v/>
      </c>
      <c r="EL814" s="58" t="str">
        <f t="shared" si="1369"/>
        <v/>
      </c>
      <c r="EM814" s="58" t="str">
        <f>IF(OR($DZ814="",CR814=""),IF($EL814="","",$EL814),IF(OR(CR814="なし",CR814=0),領収書!$H$1,CR814))</f>
        <v/>
      </c>
      <c r="EN814" s="58" t="str">
        <f>IF(OR($DZ814="",CS814=""),IF($EL814="","",$EL814),IF(OR(CS814="なし",CS814=0),入力!$EN$1,CS814))</f>
        <v/>
      </c>
      <c r="EO814" s="63" t="str">
        <f t="shared" si="1370"/>
        <v/>
      </c>
      <c r="EP814" s="63" t="str">
        <f t="shared" si="1371"/>
        <v/>
      </c>
      <c r="ER814" s="16" t="str">
        <f>IF(AND(COUNTIF($ET$3:ET814,ET814)=1,ET814&lt;&gt;""),MAX($ER$3:ER813)+1,"")</f>
        <v/>
      </c>
      <c r="ES814" s="16" t="str">
        <f>IF(価格設定!B816="","",価格設定!B816)</f>
        <v/>
      </c>
      <c r="ET814" s="16" t="str">
        <f>IF(価格設定!C816="","",価格設定!C816)</f>
        <v/>
      </c>
      <c r="EV814" s="16" t="str">
        <f t="shared" si="1283"/>
        <v/>
      </c>
      <c r="EW814" s="16" t="str">
        <f t="shared" si="1372"/>
        <v/>
      </c>
    </row>
    <row r="815" spans="1:153" ht="30" customHeight="1" x14ac:dyDescent="0.2">
      <c r="A815" s="225"/>
      <c r="B815" s="212"/>
      <c r="C815" s="221"/>
      <c r="D815" s="164"/>
      <c r="E815" s="165"/>
      <c r="F815" s="166"/>
      <c r="G815" s="167"/>
      <c r="H815" s="179"/>
      <c r="I815" s="306"/>
      <c r="J815" s="169"/>
      <c r="K815" s="179"/>
      <c r="L815" s="186"/>
      <c r="M815" s="186"/>
      <c r="N815" s="168"/>
      <c r="O815" s="170"/>
      <c r="P815" s="212"/>
      <c r="Q815" s="179" t="str">
        <f>IFERROR(IF(H815="","",IFERROR(INDEX(価格設定!$B$5:$B$1048576,MATCH(H815,価格設定!$B$5:$B$1048576,0),0),INDEX(価格設定!$B$5:$B$1048576,MATCH("*"&amp;H815&amp;"*",価格設定!$B$5:$B$1048576,0),0))),H815)</f>
        <v/>
      </c>
      <c r="R815" s="250" t="str">
        <f>IFERROR(IF(Q815="",IF(K815="","",K815),IF(K815="",IF(INDEX(価格設定!$C$5:$C$1048576,MATCH(Q815,価格設定!$B$5:$B$1048576,0),0)=0,"",INDEX(価格設定!$C$5:$C$1048576,MATCH(Q815,価格設定!$B$5:$B$1048576,0),0)),IF(K815="なし","",K815))),"")</f>
        <v/>
      </c>
      <c r="S815" s="308" t="str">
        <f t="shared" si="1284"/>
        <v/>
      </c>
      <c r="T815" s="126" t="str">
        <f>IFERROR(IF(J815="",IF(INDEX(価格設定!$E$5:$R$1048576,MATCH($Q815,価格設定!B$5:B$1048576,0),MATCH($AW815,価格設定!E$1:X$1,1))=0,"",INDEX(価格設定!$E$5:$R$1048576,MATCH($Q815,価格設定!B$5:B$1048576,0),MATCH($AW815,価格設定!E$1:X$1,1))),J815),"")</f>
        <v/>
      </c>
      <c r="U815" s="126" t="str">
        <f t="shared" si="1285"/>
        <v/>
      </c>
      <c r="V815" s="132" t="str">
        <f t="shared" si="1286"/>
        <v/>
      </c>
      <c r="W815" s="127" t="str">
        <f>IFERROR(IF(OR(T815="",T815&lt;0),"",IFERROR(INDEX(価格設定!E$2:X$3,IF(AND(K815=$K$1,$K$1&lt;&gt;""),ROW(価格設定!$D$3)-1,MATCH(INDEX(価格設定!$D$5:$D$1048576,MATCH(Q815,価格設定!$B$5:$B$1048576,0),0),価格設定!$D$2:$D$3,0)),MATCH($AW815,価格設定!E$1:X$1,1)),INDEX(価格設定!E$2:X$2,0,MATCH($AW815,価格設定!E$1:X$1,1)))),"")</f>
        <v/>
      </c>
      <c r="X815" s="126" t="str">
        <f t="shared" si="1277"/>
        <v/>
      </c>
      <c r="Y815" s="128" t="str">
        <f t="shared" si="1287"/>
        <v/>
      </c>
      <c r="Z815" s="126" t="str">
        <f t="shared" si="1288"/>
        <v/>
      </c>
      <c r="AA815" s="129" t="str">
        <f t="shared" si="1289"/>
        <v/>
      </c>
      <c r="AB815" s="126" t="str">
        <f t="shared" si="1290"/>
        <v/>
      </c>
      <c r="AC815" s="280" t="str">
        <f t="shared" si="1291"/>
        <v/>
      </c>
      <c r="AD815" s="15"/>
      <c r="AE815" s="204" t="str">
        <f>IF(AF815="","",COUNT($AF$3:AF815))</f>
        <v/>
      </c>
      <c r="AF815" s="206" t="str">
        <f t="shared" si="1292"/>
        <v/>
      </c>
      <c r="AG815" s="204" t="str">
        <f t="shared" si="1293"/>
        <v/>
      </c>
      <c r="AH815" s="204" t="str">
        <f t="shared" si="1294"/>
        <v/>
      </c>
      <c r="AI815" s="287"/>
      <c r="AJ815" s="15"/>
      <c r="AK815" s="138" t="str">
        <f t="shared" si="1295"/>
        <v/>
      </c>
      <c r="AL815" s="131" t="str">
        <f t="shared" si="1296"/>
        <v/>
      </c>
      <c r="AM815" s="131" t="str">
        <f t="shared" si="1297"/>
        <v/>
      </c>
      <c r="AN815" s="313" t="str">
        <f t="shared" si="1298"/>
        <v/>
      </c>
      <c r="AO815" s="316" t="str">
        <f t="shared" si="1299"/>
        <v/>
      </c>
      <c r="AP815" s="18"/>
      <c r="AQ815" s="3" t="str">
        <f>IF(F815="","",MAX($AQ$3:AQ814)+1)</f>
        <v/>
      </c>
      <c r="AR815" s="3" t="str">
        <f>IF(OR(AQ815="",BB815=""),"",MAX($AR$3:AR814)+1)</f>
        <v/>
      </c>
      <c r="AS815" s="3" t="str">
        <f>IF(CQ815="","",RANK(CQ815,CQ$3:CQ$1048576,1)+COUNTIF($CQ$3:CQ815,CQ815)-1)</f>
        <v/>
      </c>
      <c r="AT815" s="21" t="str">
        <f>IF(C815="",IF(OR(AND($H815&lt;&gt;"",C815=""),AND($F814=$F815,$AZ815&lt;&gt;""),COUNTA($H$3:$H$1048576,#REF!,$F$3:$F$1048576)&gt;COUNTA($H$3:$H815,#REF!,$F$3:$F815),$AZ815&lt;&gt;""),INDEX(AT$3:AT$1048576,MATCH(MAX($AQ$3:$AQ814),$AQ$3:$AQ$1048576,0),0),""),C815)</f>
        <v/>
      </c>
      <c r="AU815" s="21" t="str">
        <f>IF(D815="",IF(OR(AND($H815&lt;&gt;"",D815=""),AND($F814=$F815,$AZ815&lt;&gt;""),COUNTA($H$3:$H$1048576,#REF!,$F$3:$F$1048576)&gt;COUNTA($H$3:$H815,#REF!,$F$3:$F815),$AZ815&lt;&gt;""),INDEX(AU$3:AU$1048576,MATCH(MAX($AQ$3:$AQ814),$AQ$3:$AQ$1048576,0),0),""),D815)</f>
        <v/>
      </c>
      <c r="AV815" s="21" t="str">
        <f>IF(E815="",IF(OR(AND($H815&lt;&gt;"",E815=""),AND($F814=$F815,$AZ815&lt;&gt;""),COUNTA($H$3:$H$1048576,#REF!,$F$3:$F$1048576)&gt;COUNTA($H$3:$H815,#REF!,$F$3:$F815),$AZ815&lt;&gt;""),INDEX(AV$3:AV$1048576,MATCH(MAX($AQ$3:$AQ814),$AQ$3:$AQ$1048576,0),0),""),E815)</f>
        <v/>
      </c>
      <c r="AW815" s="24" t="str">
        <f t="shared" si="1300"/>
        <v/>
      </c>
      <c r="AX815" s="13" t="str">
        <f t="shared" si="1301"/>
        <v/>
      </c>
      <c r="AY815" s="4" t="str">
        <f t="shared" si="1302"/>
        <v/>
      </c>
      <c r="AZ815" s="4" t="str">
        <f>IF(AX815="",IF(OR(AND(H815&lt;&gt;"",F815=""),COUNTA($H$3:$H$1048576)&gt;COUNTA($H$3:$H815)),INDEX(AX$3:AX815,MATCH(MAX($AQ$3:AQ815),AQ$3:AQ815,0),0),""),AX815)</f>
        <v/>
      </c>
      <c r="BA815" s="4" t="str">
        <f>IF(AY815="",IF(AND(H815&lt;&gt;"",F815=""),INDEX(AY$3:AY815,MATCH(MAX($AQ$3:AQ815),AQ$3:AQ815,0),0),""),AY815)</f>
        <v/>
      </c>
      <c r="BB815" s="82" t="str">
        <f>IF(BC815="","",RANK(BC815,BC$3:BC$1048576,1)+COUNTIF($BC$3:BC815,BC815)-1)</f>
        <v/>
      </c>
      <c r="BC815" s="139" t="str">
        <f t="shared" si="1303"/>
        <v/>
      </c>
      <c r="BD815" s="46" t="str">
        <f t="shared" si="1304"/>
        <v/>
      </c>
      <c r="BE815" s="46" t="str">
        <f t="shared" si="1305"/>
        <v/>
      </c>
      <c r="BF815" s="46" t="str">
        <f t="shared" si="1306"/>
        <v/>
      </c>
      <c r="BG815" s="4" t="str">
        <f t="shared" si="1307"/>
        <v/>
      </c>
      <c r="BH815" s="180" t="str">
        <f t="shared" si="1308"/>
        <v/>
      </c>
      <c r="BI815" s="16" t="str">
        <f t="shared" si="1309"/>
        <v/>
      </c>
      <c r="BJ815" s="52" t="str">
        <f>IF(BI815="","",IF(W815="","",IF(AND(K815=$K$1,$K$1&lt;&gt;""),$BT$2,IFERROR(IF(INDEX(価格設定!$D$5:$D$1048576,MATCH(Q815,価格設定!$B$5:$B$1048576,0),0)=価格設定!$D$3,$BT$2,$BS$2),$BS$2))))</f>
        <v/>
      </c>
      <c r="BK815" s="16" t="str">
        <f>IF(BI815="","",IF(COUNTIF($BI$3:BI815,BI815)=1,1,IF(AND(BI814=BI815,BH815=""),BK814,COUNTIF($BH$3:BH815,BH815))))</f>
        <v/>
      </c>
      <c r="BL815" s="52" t="str">
        <f t="shared" si="1310"/>
        <v/>
      </c>
      <c r="BM815" s="52" t="str">
        <f t="shared" si="1311"/>
        <v/>
      </c>
      <c r="BN815" s="119" t="str">
        <f t="shared" si="1312"/>
        <v/>
      </c>
      <c r="BO815" s="119" t="str">
        <f t="shared" si="1313"/>
        <v/>
      </c>
      <c r="BP815" s="17" t="str">
        <f t="shared" si="1314"/>
        <v/>
      </c>
      <c r="BQ815" s="17" t="str">
        <f t="shared" si="1315"/>
        <v/>
      </c>
      <c r="BR815" s="17" t="str">
        <f>IF(OR(BP815="",COUNTIF($BO$3:BO815,BO815)&lt;&gt;1),"",SUMIF(BO$3:BO$1048576,BO815,BP$3:BP$1048576))</f>
        <v/>
      </c>
      <c r="BS815" s="17" t="str">
        <f t="shared" si="1316"/>
        <v/>
      </c>
      <c r="BT815" s="17" t="str">
        <f t="shared" si="1317"/>
        <v/>
      </c>
      <c r="BU815" s="17" t="str">
        <f t="shared" si="1318"/>
        <v/>
      </c>
      <c r="BV815" s="24" t="str">
        <f t="shared" si="1319"/>
        <v/>
      </c>
      <c r="BW815" s="24" t="str">
        <f t="shared" si="1320"/>
        <v/>
      </c>
      <c r="BX815" s="24" t="str">
        <f t="shared" si="1321"/>
        <v/>
      </c>
      <c r="BY815" s="26" t="str">
        <f t="shared" si="1322"/>
        <v/>
      </c>
      <c r="BZ815" s="26" t="str">
        <f t="shared" si="1323"/>
        <v/>
      </c>
      <c r="CA815" s="26" t="str">
        <f t="shared" si="1324"/>
        <v/>
      </c>
      <c r="CB815" s="66" t="str">
        <f t="shared" si="1325"/>
        <v/>
      </c>
      <c r="CC815" s="65" t="str">
        <f t="shared" si="1326"/>
        <v/>
      </c>
      <c r="CD815" s="26" t="str">
        <f t="shared" si="1327"/>
        <v/>
      </c>
      <c r="CE815" s="26" t="str">
        <f t="shared" si="1328"/>
        <v/>
      </c>
      <c r="CF815" s="193" t="str">
        <f t="shared" si="1329"/>
        <v/>
      </c>
      <c r="CG815" s="193" t="str">
        <f t="shared" si="1330"/>
        <v/>
      </c>
      <c r="CH815" s="26" t="str">
        <f t="shared" si="1331"/>
        <v/>
      </c>
      <c r="CI815" s="26" t="str">
        <f t="shared" si="1332"/>
        <v/>
      </c>
      <c r="CJ815" s="65" t="str">
        <f t="shared" si="1333"/>
        <v/>
      </c>
      <c r="CK815" s="65" t="str">
        <f t="shared" si="1334"/>
        <v/>
      </c>
      <c r="CL815" s="64" t="str">
        <f t="shared" si="1335"/>
        <v/>
      </c>
      <c r="CM815" s="64" t="str">
        <f t="shared" si="1336"/>
        <v/>
      </c>
      <c r="CN815" s="65" t="str">
        <f t="shared" si="1337"/>
        <v/>
      </c>
      <c r="CP815" s="63" t="str">
        <f>IF(BH815="","",MAX($CP$3:CP814)+1)</f>
        <v/>
      </c>
      <c r="CQ815" s="24" t="str">
        <f t="shared" si="1338"/>
        <v/>
      </c>
      <c r="CR815" s="24" t="str">
        <f t="shared" si="1339"/>
        <v/>
      </c>
      <c r="CS815" s="24" t="str">
        <f t="shared" si="1340"/>
        <v/>
      </c>
      <c r="CT815" s="58" t="str">
        <f>IF(BO815="","",COUNTIF($BO$3:BO815,BO815)&amp;"@"&amp;BO815)</f>
        <v/>
      </c>
      <c r="CU815" s="16" t="str">
        <f t="shared" si="1278"/>
        <v/>
      </c>
      <c r="CV815" s="63" t="str">
        <f t="shared" si="1341"/>
        <v/>
      </c>
      <c r="CW815" s="16" t="str">
        <f t="shared" si="1342"/>
        <v/>
      </c>
      <c r="CX815" s="16" t="str">
        <f t="shared" si="1343"/>
        <v/>
      </c>
      <c r="CY815" s="16" t="str">
        <f t="shared" si="1344"/>
        <v/>
      </c>
      <c r="CZ815" s="85" t="str">
        <f t="shared" si="1345"/>
        <v/>
      </c>
      <c r="DA815" s="16" t="str">
        <f t="shared" si="1346"/>
        <v/>
      </c>
      <c r="DB815" s="16" t="str">
        <f t="shared" si="1347"/>
        <v/>
      </c>
      <c r="DC815" s="28" t="str">
        <f>IF(CP815="","",$DC$1&amp;(INDEX(価格設定!D$1:XFD$3,ROW(価格設定!$D$3),MATCH($AW815,価格設定!D$1:XFD$1,1))*100)&amp;"%")</f>
        <v/>
      </c>
      <c r="DD815" s="28" t="str">
        <f>IF(CP815="","",$DD$1&amp;(INDEX(価格設定!D$1:XFD$3,ROW(価格設定!$D$2),MATCH($AW815,価格設定!D$1:XFD$1,1))*100)&amp;"%")</f>
        <v/>
      </c>
      <c r="DE815" s="29" t="str">
        <f t="shared" si="1348"/>
        <v/>
      </c>
      <c r="DG815" s="58" t="str">
        <f t="shared" si="1349"/>
        <v/>
      </c>
      <c r="DH815" s="58" t="str">
        <f t="shared" si="1350"/>
        <v/>
      </c>
      <c r="DI815" s="58" t="str">
        <f t="shared" si="1351"/>
        <v/>
      </c>
      <c r="DJ815" s="85" t="str">
        <f t="shared" si="1352"/>
        <v/>
      </c>
      <c r="DL815" s="58" t="str">
        <f>IF(COUNTIF(DG$3:DG$1048576,DG815)=COUNTIF($DG$3:$DG815,DG815),DG815,"")</f>
        <v/>
      </c>
      <c r="DM815" s="85" t="str">
        <f t="shared" si="1353"/>
        <v/>
      </c>
      <c r="DN815" s="85" t="str">
        <f t="shared" si="1279"/>
        <v/>
      </c>
      <c r="DO815" s="85" t="str">
        <f t="shared" si="1279"/>
        <v/>
      </c>
      <c r="DP815" s="303"/>
      <c r="DQ815" s="17" t="str">
        <f t="shared" si="1280"/>
        <v/>
      </c>
      <c r="DR815" s="17" t="str">
        <f t="shared" si="1281"/>
        <v/>
      </c>
      <c r="DS815" s="17" t="str">
        <f t="shared" si="1282"/>
        <v/>
      </c>
      <c r="DU815" s="16" t="str">
        <f t="shared" si="1354"/>
        <v/>
      </c>
      <c r="DV815" s="16" t="str">
        <f>IF(DU815="","",COUNT($DU$3:DU815))</f>
        <v/>
      </c>
      <c r="DW815" s="16" t="str">
        <f t="shared" si="1355"/>
        <v/>
      </c>
      <c r="DX815" s="16" t="str">
        <f t="shared" si="1356"/>
        <v/>
      </c>
      <c r="DY815" s="16" t="str">
        <f>IF(DZ815="","",COUNTIF(DZ$3:DZ815,DZ815))</f>
        <v/>
      </c>
      <c r="DZ815" s="16" t="str">
        <f t="shared" si="1357"/>
        <v/>
      </c>
      <c r="EA815" s="16" t="str">
        <f t="shared" si="1358"/>
        <v/>
      </c>
      <c r="EB815" s="16" t="str">
        <f t="shared" si="1359"/>
        <v/>
      </c>
      <c r="EC815" s="16" t="str">
        <f t="shared" si="1360"/>
        <v/>
      </c>
      <c r="ED815" s="16" t="str">
        <f t="shared" si="1361"/>
        <v/>
      </c>
      <c r="EE815" s="16" t="str">
        <f t="shared" si="1362"/>
        <v/>
      </c>
      <c r="EF815" s="16" t="str">
        <f t="shared" si="1363"/>
        <v/>
      </c>
      <c r="EG815" s="16" t="str">
        <f t="shared" si="1364"/>
        <v/>
      </c>
      <c r="EH815" s="16" t="str">
        <f t="shared" si="1365"/>
        <v/>
      </c>
      <c r="EI815" s="16" t="str">
        <f t="shared" si="1366"/>
        <v/>
      </c>
      <c r="EJ815" s="16" t="str">
        <f t="shared" si="1367"/>
        <v/>
      </c>
      <c r="EK815" s="16" t="str">
        <f t="shared" si="1368"/>
        <v/>
      </c>
      <c r="EL815" s="58" t="str">
        <f t="shared" si="1369"/>
        <v/>
      </c>
      <c r="EM815" s="58" t="str">
        <f>IF(OR($DZ815="",CR815=""),IF($EL815="","",$EL815),IF(OR(CR815="なし",CR815=0),領収書!$H$1,CR815))</f>
        <v/>
      </c>
      <c r="EN815" s="58" t="str">
        <f>IF(OR($DZ815="",CS815=""),IF($EL815="","",$EL815),IF(OR(CS815="なし",CS815=0),入力!$EN$1,CS815))</f>
        <v/>
      </c>
      <c r="EO815" s="63" t="str">
        <f t="shared" si="1370"/>
        <v/>
      </c>
      <c r="EP815" s="63" t="str">
        <f t="shared" si="1371"/>
        <v/>
      </c>
      <c r="ER815" s="16" t="str">
        <f>IF(AND(COUNTIF($ET$3:ET815,ET815)=1,ET815&lt;&gt;""),MAX($ER$3:ER814)+1,"")</f>
        <v/>
      </c>
      <c r="ES815" s="16" t="str">
        <f>IF(価格設定!B817="","",価格設定!B817)</f>
        <v/>
      </c>
      <c r="ET815" s="16" t="str">
        <f>IF(価格設定!C817="","",価格設定!C817)</f>
        <v/>
      </c>
      <c r="EV815" s="16" t="str">
        <f t="shared" si="1283"/>
        <v/>
      </c>
      <c r="EW815" s="16" t="str">
        <f t="shared" si="1372"/>
        <v/>
      </c>
    </row>
    <row r="816" spans="1:153" ht="30" customHeight="1" x14ac:dyDescent="0.2">
      <c r="A816" s="225"/>
      <c r="B816" s="212"/>
      <c r="C816" s="221"/>
      <c r="D816" s="164"/>
      <c r="E816" s="165"/>
      <c r="F816" s="166"/>
      <c r="G816" s="167"/>
      <c r="H816" s="179"/>
      <c r="I816" s="306"/>
      <c r="J816" s="169"/>
      <c r="K816" s="179"/>
      <c r="L816" s="186"/>
      <c r="M816" s="186"/>
      <c r="N816" s="168"/>
      <c r="O816" s="170"/>
      <c r="P816" s="212"/>
      <c r="Q816" s="179" t="str">
        <f>IFERROR(IF(H816="","",IFERROR(INDEX(価格設定!$B$5:$B$1048576,MATCH(H816,価格設定!$B$5:$B$1048576,0),0),INDEX(価格設定!$B$5:$B$1048576,MATCH("*"&amp;H816&amp;"*",価格設定!$B$5:$B$1048576,0),0))),H816)</f>
        <v/>
      </c>
      <c r="R816" s="250" t="str">
        <f>IFERROR(IF(Q816="",IF(K816="","",K816),IF(K816="",IF(INDEX(価格設定!$C$5:$C$1048576,MATCH(Q816,価格設定!$B$5:$B$1048576,0),0)=0,"",INDEX(価格設定!$C$5:$C$1048576,MATCH(Q816,価格設定!$B$5:$B$1048576,0),0)),IF(K816="なし","",K816))),"")</f>
        <v/>
      </c>
      <c r="S816" s="308" t="str">
        <f t="shared" si="1284"/>
        <v/>
      </c>
      <c r="T816" s="126" t="str">
        <f>IFERROR(IF(J816="",IF(INDEX(価格設定!$E$5:$R$1048576,MATCH($Q816,価格設定!B$5:B$1048576,0),MATCH($AW816,価格設定!E$1:X$1,1))=0,"",INDEX(価格設定!$E$5:$R$1048576,MATCH($Q816,価格設定!B$5:B$1048576,0),MATCH($AW816,価格設定!E$1:X$1,1))),J816),"")</f>
        <v/>
      </c>
      <c r="U816" s="126" t="str">
        <f t="shared" si="1285"/>
        <v/>
      </c>
      <c r="V816" s="132" t="str">
        <f t="shared" si="1286"/>
        <v/>
      </c>
      <c r="W816" s="127" t="str">
        <f>IFERROR(IF(OR(T816="",T816&lt;0),"",IFERROR(INDEX(価格設定!E$2:X$3,IF(AND(K816=$K$1,$K$1&lt;&gt;""),ROW(価格設定!$D$3)-1,MATCH(INDEX(価格設定!$D$5:$D$1048576,MATCH(Q816,価格設定!$B$5:$B$1048576,0),0),価格設定!$D$2:$D$3,0)),MATCH($AW816,価格設定!E$1:X$1,1)),INDEX(価格設定!E$2:X$2,0,MATCH($AW816,価格設定!E$1:X$1,1)))),"")</f>
        <v/>
      </c>
      <c r="X816" s="126" t="str">
        <f t="shared" si="1277"/>
        <v/>
      </c>
      <c r="Y816" s="128" t="str">
        <f t="shared" si="1287"/>
        <v/>
      </c>
      <c r="Z816" s="126" t="str">
        <f t="shared" si="1288"/>
        <v/>
      </c>
      <c r="AA816" s="129" t="str">
        <f t="shared" si="1289"/>
        <v/>
      </c>
      <c r="AB816" s="126" t="str">
        <f t="shared" si="1290"/>
        <v/>
      </c>
      <c r="AC816" s="280" t="str">
        <f t="shared" si="1291"/>
        <v/>
      </c>
      <c r="AD816" s="15"/>
      <c r="AE816" s="204" t="str">
        <f>IF(AF816="","",COUNT($AF$3:AF816))</f>
        <v/>
      </c>
      <c r="AF816" s="206" t="str">
        <f t="shared" si="1292"/>
        <v/>
      </c>
      <c r="AG816" s="204" t="str">
        <f t="shared" si="1293"/>
        <v/>
      </c>
      <c r="AH816" s="204" t="str">
        <f t="shared" si="1294"/>
        <v/>
      </c>
      <c r="AI816" s="287"/>
      <c r="AJ816" s="15"/>
      <c r="AK816" s="138" t="str">
        <f t="shared" si="1295"/>
        <v/>
      </c>
      <c r="AL816" s="131" t="str">
        <f t="shared" si="1296"/>
        <v/>
      </c>
      <c r="AM816" s="131" t="str">
        <f t="shared" si="1297"/>
        <v/>
      </c>
      <c r="AN816" s="313" t="str">
        <f t="shared" si="1298"/>
        <v/>
      </c>
      <c r="AO816" s="316" t="str">
        <f t="shared" si="1299"/>
        <v/>
      </c>
      <c r="AP816" s="18"/>
      <c r="AQ816" s="3" t="str">
        <f>IF(F816="","",MAX($AQ$3:AQ815)+1)</f>
        <v/>
      </c>
      <c r="AR816" s="3" t="str">
        <f>IF(OR(AQ816="",BB816=""),"",MAX($AR$3:AR815)+1)</f>
        <v/>
      </c>
      <c r="AS816" s="3" t="str">
        <f>IF(CQ816="","",RANK(CQ816,CQ$3:CQ$1048576,1)+COUNTIF($CQ$3:CQ816,CQ816)-1)</f>
        <v/>
      </c>
      <c r="AT816" s="21" t="str">
        <f>IF(C816="",IF(OR(AND($H816&lt;&gt;"",C816=""),AND($F815=$F816,$AZ816&lt;&gt;""),COUNTA($H$3:$H$1048576,#REF!,$F$3:$F$1048576)&gt;COUNTA($H$3:$H816,#REF!,$F$3:$F816),$AZ816&lt;&gt;""),INDEX(AT$3:AT$1048576,MATCH(MAX($AQ$3:$AQ815),$AQ$3:$AQ$1048576,0),0),""),C816)</f>
        <v/>
      </c>
      <c r="AU816" s="21" t="str">
        <f>IF(D816="",IF(OR(AND($H816&lt;&gt;"",D816=""),AND($F815=$F816,$AZ816&lt;&gt;""),COUNTA($H$3:$H$1048576,#REF!,$F$3:$F$1048576)&gt;COUNTA($H$3:$H816,#REF!,$F$3:$F816),$AZ816&lt;&gt;""),INDEX(AU$3:AU$1048576,MATCH(MAX($AQ$3:$AQ815),$AQ$3:$AQ$1048576,0),0),""),D816)</f>
        <v/>
      </c>
      <c r="AV816" s="21" t="str">
        <f>IF(E816="",IF(OR(AND($H816&lt;&gt;"",E816=""),AND($F815=$F816,$AZ816&lt;&gt;""),COUNTA($H$3:$H$1048576,#REF!,$F$3:$F$1048576)&gt;COUNTA($H$3:$H816,#REF!,$F$3:$F816),$AZ816&lt;&gt;""),INDEX(AV$3:AV$1048576,MATCH(MAX($AQ$3:$AQ815),$AQ$3:$AQ$1048576,0),0),""),E816)</f>
        <v/>
      </c>
      <c r="AW816" s="24" t="str">
        <f t="shared" si="1300"/>
        <v/>
      </c>
      <c r="AX816" s="13" t="str">
        <f t="shared" si="1301"/>
        <v/>
      </c>
      <c r="AY816" s="4" t="str">
        <f t="shared" si="1302"/>
        <v/>
      </c>
      <c r="AZ816" s="4" t="str">
        <f>IF(AX816="",IF(OR(AND(H816&lt;&gt;"",F816=""),COUNTA($H$3:$H$1048576)&gt;COUNTA($H$3:$H816)),INDEX(AX$3:AX816,MATCH(MAX($AQ$3:AQ816),AQ$3:AQ816,0),0),""),AX816)</f>
        <v/>
      </c>
      <c r="BA816" s="4" t="str">
        <f>IF(AY816="",IF(AND(H816&lt;&gt;"",F816=""),INDEX(AY$3:AY816,MATCH(MAX($AQ$3:AQ816),AQ$3:AQ816,0),0),""),AY816)</f>
        <v/>
      </c>
      <c r="BB816" s="82" t="str">
        <f>IF(BC816="","",RANK(BC816,BC$3:BC$1048576,1)+COUNTIF($BC$3:BC816,BC816)-1)</f>
        <v/>
      </c>
      <c r="BC816" s="139" t="str">
        <f t="shared" si="1303"/>
        <v/>
      </c>
      <c r="BD816" s="46" t="str">
        <f t="shared" si="1304"/>
        <v/>
      </c>
      <c r="BE816" s="46" t="str">
        <f t="shared" si="1305"/>
        <v/>
      </c>
      <c r="BF816" s="46" t="str">
        <f t="shared" si="1306"/>
        <v/>
      </c>
      <c r="BG816" s="4" t="str">
        <f t="shared" si="1307"/>
        <v/>
      </c>
      <c r="BH816" s="180" t="str">
        <f t="shared" si="1308"/>
        <v/>
      </c>
      <c r="BI816" s="16" t="str">
        <f t="shared" si="1309"/>
        <v/>
      </c>
      <c r="BJ816" s="52" t="str">
        <f>IF(BI816="","",IF(W816="","",IF(AND(K816=$K$1,$K$1&lt;&gt;""),$BT$2,IFERROR(IF(INDEX(価格設定!$D$5:$D$1048576,MATCH(Q816,価格設定!$B$5:$B$1048576,0),0)=価格設定!$D$3,$BT$2,$BS$2),$BS$2))))</f>
        <v/>
      </c>
      <c r="BK816" s="16" t="str">
        <f>IF(BI816="","",IF(COUNTIF($BI$3:BI816,BI816)=1,1,IF(AND(BI815=BI816,BH816=""),BK815,COUNTIF($BH$3:BH816,BH816))))</f>
        <v/>
      </c>
      <c r="BL816" s="52" t="str">
        <f t="shared" si="1310"/>
        <v/>
      </c>
      <c r="BM816" s="52" t="str">
        <f t="shared" si="1311"/>
        <v/>
      </c>
      <c r="BN816" s="119" t="str">
        <f t="shared" si="1312"/>
        <v/>
      </c>
      <c r="BO816" s="119" t="str">
        <f t="shared" si="1313"/>
        <v/>
      </c>
      <c r="BP816" s="17" t="str">
        <f t="shared" si="1314"/>
        <v/>
      </c>
      <c r="BQ816" s="17" t="str">
        <f t="shared" si="1315"/>
        <v/>
      </c>
      <c r="BR816" s="17" t="str">
        <f>IF(OR(BP816="",COUNTIF($BO$3:BO816,BO816)&lt;&gt;1),"",SUMIF(BO$3:BO$1048576,BO816,BP$3:BP$1048576))</f>
        <v/>
      </c>
      <c r="BS816" s="17" t="str">
        <f t="shared" si="1316"/>
        <v/>
      </c>
      <c r="BT816" s="17" t="str">
        <f t="shared" si="1317"/>
        <v/>
      </c>
      <c r="BU816" s="17" t="str">
        <f t="shared" si="1318"/>
        <v/>
      </c>
      <c r="BV816" s="24" t="str">
        <f t="shared" si="1319"/>
        <v/>
      </c>
      <c r="BW816" s="24" t="str">
        <f t="shared" si="1320"/>
        <v/>
      </c>
      <c r="BX816" s="24" t="str">
        <f t="shared" si="1321"/>
        <v/>
      </c>
      <c r="BY816" s="26" t="str">
        <f t="shared" si="1322"/>
        <v/>
      </c>
      <c r="BZ816" s="26" t="str">
        <f t="shared" si="1323"/>
        <v/>
      </c>
      <c r="CA816" s="26" t="str">
        <f t="shared" si="1324"/>
        <v/>
      </c>
      <c r="CB816" s="66" t="str">
        <f t="shared" si="1325"/>
        <v/>
      </c>
      <c r="CC816" s="65" t="str">
        <f t="shared" si="1326"/>
        <v/>
      </c>
      <c r="CD816" s="26" t="str">
        <f t="shared" si="1327"/>
        <v/>
      </c>
      <c r="CE816" s="26" t="str">
        <f t="shared" si="1328"/>
        <v/>
      </c>
      <c r="CF816" s="193" t="str">
        <f t="shared" si="1329"/>
        <v/>
      </c>
      <c r="CG816" s="193" t="str">
        <f t="shared" si="1330"/>
        <v/>
      </c>
      <c r="CH816" s="26" t="str">
        <f t="shared" si="1331"/>
        <v/>
      </c>
      <c r="CI816" s="26" t="str">
        <f t="shared" si="1332"/>
        <v/>
      </c>
      <c r="CJ816" s="65" t="str">
        <f t="shared" si="1333"/>
        <v/>
      </c>
      <c r="CK816" s="65" t="str">
        <f t="shared" si="1334"/>
        <v/>
      </c>
      <c r="CL816" s="64" t="str">
        <f t="shared" si="1335"/>
        <v/>
      </c>
      <c r="CM816" s="64" t="str">
        <f t="shared" si="1336"/>
        <v/>
      </c>
      <c r="CN816" s="65" t="str">
        <f t="shared" si="1337"/>
        <v/>
      </c>
      <c r="CP816" s="63" t="str">
        <f>IF(BH816="","",MAX($CP$3:CP815)+1)</f>
        <v/>
      </c>
      <c r="CQ816" s="24" t="str">
        <f t="shared" si="1338"/>
        <v/>
      </c>
      <c r="CR816" s="24" t="str">
        <f t="shared" si="1339"/>
        <v/>
      </c>
      <c r="CS816" s="24" t="str">
        <f t="shared" si="1340"/>
        <v/>
      </c>
      <c r="CT816" s="58" t="str">
        <f>IF(BO816="","",COUNTIF($BO$3:BO816,BO816)&amp;"@"&amp;BO816)</f>
        <v/>
      </c>
      <c r="CU816" s="16" t="str">
        <f t="shared" si="1278"/>
        <v/>
      </c>
      <c r="CV816" s="63" t="str">
        <f t="shared" si="1341"/>
        <v/>
      </c>
      <c r="CW816" s="16" t="str">
        <f t="shared" si="1342"/>
        <v/>
      </c>
      <c r="CX816" s="16" t="str">
        <f t="shared" si="1343"/>
        <v/>
      </c>
      <c r="CY816" s="16" t="str">
        <f t="shared" si="1344"/>
        <v/>
      </c>
      <c r="CZ816" s="85" t="str">
        <f t="shared" si="1345"/>
        <v/>
      </c>
      <c r="DA816" s="16" t="str">
        <f t="shared" si="1346"/>
        <v/>
      </c>
      <c r="DB816" s="16" t="str">
        <f t="shared" si="1347"/>
        <v/>
      </c>
      <c r="DC816" s="28" t="str">
        <f>IF(CP816="","",$DC$1&amp;(INDEX(価格設定!D$1:XFD$3,ROW(価格設定!$D$3),MATCH($AW816,価格設定!D$1:XFD$1,1))*100)&amp;"%")</f>
        <v/>
      </c>
      <c r="DD816" s="28" t="str">
        <f>IF(CP816="","",$DD$1&amp;(INDEX(価格設定!D$1:XFD$3,ROW(価格設定!$D$2),MATCH($AW816,価格設定!D$1:XFD$1,1))*100)&amp;"%")</f>
        <v/>
      </c>
      <c r="DE816" s="29" t="str">
        <f t="shared" si="1348"/>
        <v/>
      </c>
      <c r="DG816" s="58" t="str">
        <f t="shared" si="1349"/>
        <v/>
      </c>
      <c r="DH816" s="58" t="str">
        <f t="shared" si="1350"/>
        <v/>
      </c>
      <c r="DI816" s="58" t="str">
        <f t="shared" si="1351"/>
        <v/>
      </c>
      <c r="DJ816" s="85" t="str">
        <f t="shared" si="1352"/>
        <v/>
      </c>
      <c r="DL816" s="58" t="str">
        <f>IF(COUNTIF(DG$3:DG$1048576,DG816)=COUNTIF($DG$3:$DG816,DG816),DG816,"")</f>
        <v/>
      </c>
      <c r="DM816" s="85" t="str">
        <f t="shared" si="1353"/>
        <v/>
      </c>
      <c r="DN816" s="85" t="str">
        <f t="shared" si="1279"/>
        <v/>
      </c>
      <c r="DO816" s="85" t="str">
        <f t="shared" si="1279"/>
        <v/>
      </c>
      <c r="DP816" s="303"/>
      <c r="DQ816" s="17" t="str">
        <f t="shared" si="1280"/>
        <v/>
      </c>
      <c r="DR816" s="17" t="str">
        <f t="shared" si="1281"/>
        <v/>
      </c>
      <c r="DS816" s="17" t="str">
        <f t="shared" si="1282"/>
        <v/>
      </c>
      <c r="DU816" s="16" t="str">
        <f t="shared" si="1354"/>
        <v/>
      </c>
      <c r="DV816" s="16" t="str">
        <f>IF(DU816="","",COUNT($DU$3:DU816))</f>
        <v/>
      </c>
      <c r="DW816" s="16" t="str">
        <f t="shared" si="1355"/>
        <v/>
      </c>
      <c r="DX816" s="16" t="str">
        <f t="shared" si="1356"/>
        <v/>
      </c>
      <c r="DY816" s="16" t="str">
        <f>IF(DZ816="","",COUNTIF(DZ$3:DZ816,DZ816))</f>
        <v/>
      </c>
      <c r="DZ816" s="16" t="str">
        <f t="shared" si="1357"/>
        <v/>
      </c>
      <c r="EA816" s="16" t="str">
        <f t="shared" si="1358"/>
        <v/>
      </c>
      <c r="EB816" s="16" t="str">
        <f t="shared" si="1359"/>
        <v/>
      </c>
      <c r="EC816" s="16" t="str">
        <f t="shared" si="1360"/>
        <v/>
      </c>
      <c r="ED816" s="16" t="str">
        <f t="shared" si="1361"/>
        <v/>
      </c>
      <c r="EE816" s="16" t="str">
        <f t="shared" si="1362"/>
        <v/>
      </c>
      <c r="EF816" s="16" t="str">
        <f t="shared" si="1363"/>
        <v/>
      </c>
      <c r="EG816" s="16" t="str">
        <f t="shared" si="1364"/>
        <v/>
      </c>
      <c r="EH816" s="16" t="str">
        <f t="shared" si="1365"/>
        <v/>
      </c>
      <c r="EI816" s="16" t="str">
        <f t="shared" si="1366"/>
        <v/>
      </c>
      <c r="EJ816" s="16" t="str">
        <f t="shared" si="1367"/>
        <v/>
      </c>
      <c r="EK816" s="16" t="str">
        <f t="shared" si="1368"/>
        <v/>
      </c>
      <c r="EL816" s="58" t="str">
        <f t="shared" si="1369"/>
        <v/>
      </c>
      <c r="EM816" s="58" t="str">
        <f>IF(OR($DZ816="",CR816=""),IF($EL816="","",$EL816),IF(OR(CR816="なし",CR816=0),領収書!$H$1,CR816))</f>
        <v/>
      </c>
      <c r="EN816" s="58" t="str">
        <f>IF(OR($DZ816="",CS816=""),IF($EL816="","",$EL816),IF(OR(CS816="なし",CS816=0),入力!$EN$1,CS816))</f>
        <v/>
      </c>
      <c r="EO816" s="63" t="str">
        <f t="shared" si="1370"/>
        <v/>
      </c>
      <c r="EP816" s="63" t="str">
        <f t="shared" si="1371"/>
        <v/>
      </c>
      <c r="ER816" s="16" t="str">
        <f>IF(AND(COUNTIF($ET$3:ET816,ET816)=1,ET816&lt;&gt;""),MAX($ER$3:ER815)+1,"")</f>
        <v/>
      </c>
      <c r="ES816" s="16" t="str">
        <f>IF(価格設定!B818="","",価格設定!B818)</f>
        <v/>
      </c>
      <c r="ET816" s="16" t="str">
        <f>IF(価格設定!C818="","",価格設定!C818)</f>
        <v/>
      </c>
      <c r="EV816" s="16" t="str">
        <f t="shared" si="1283"/>
        <v/>
      </c>
      <c r="EW816" s="16" t="str">
        <f t="shared" si="1372"/>
        <v/>
      </c>
    </row>
    <row r="817" spans="1:153" ht="30" customHeight="1" x14ac:dyDescent="0.2">
      <c r="A817" s="225"/>
      <c r="B817" s="212"/>
      <c r="C817" s="221"/>
      <c r="D817" s="164"/>
      <c r="E817" s="165"/>
      <c r="F817" s="166"/>
      <c r="G817" s="167"/>
      <c r="H817" s="179"/>
      <c r="I817" s="306"/>
      <c r="J817" s="169"/>
      <c r="K817" s="179"/>
      <c r="L817" s="186"/>
      <c r="M817" s="186"/>
      <c r="N817" s="168"/>
      <c r="O817" s="170"/>
      <c r="P817" s="212"/>
      <c r="Q817" s="179" t="str">
        <f>IFERROR(IF(H817="","",IFERROR(INDEX(価格設定!$B$5:$B$1048576,MATCH(H817,価格設定!$B$5:$B$1048576,0),0),INDEX(価格設定!$B$5:$B$1048576,MATCH("*"&amp;H817&amp;"*",価格設定!$B$5:$B$1048576,0),0))),H817)</f>
        <v/>
      </c>
      <c r="R817" s="250" t="str">
        <f>IFERROR(IF(Q817="",IF(K817="","",K817),IF(K817="",IF(INDEX(価格設定!$C$5:$C$1048576,MATCH(Q817,価格設定!$B$5:$B$1048576,0),0)=0,"",INDEX(価格設定!$C$5:$C$1048576,MATCH(Q817,価格設定!$B$5:$B$1048576,0),0)),IF(K817="なし","",K817))),"")</f>
        <v/>
      </c>
      <c r="S817" s="308" t="str">
        <f t="shared" si="1284"/>
        <v/>
      </c>
      <c r="T817" s="126" t="str">
        <f>IFERROR(IF(J817="",IF(INDEX(価格設定!$E$5:$R$1048576,MATCH($Q817,価格設定!B$5:B$1048576,0),MATCH($AW817,価格設定!E$1:X$1,1))=0,"",INDEX(価格設定!$E$5:$R$1048576,MATCH($Q817,価格設定!B$5:B$1048576,0),MATCH($AW817,価格設定!E$1:X$1,1))),J817),"")</f>
        <v/>
      </c>
      <c r="U817" s="126" t="str">
        <f t="shared" si="1285"/>
        <v/>
      </c>
      <c r="V817" s="132" t="str">
        <f t="shared" si="1286"/>
        <v/>
      </c>
      <c r="W817" s="127" t="str">
        <f>IFERROR(IF(OR(T817="",T817&lt;0),"",IFERROR(INDEX(価格設定!E$2:X$3,IF(AND(K817=$K$1,$K$1&lt;&gt;""),ROW(価格設定!$D$3)-1,MATCH(INDEX(価格設定!$D$5:$D$1048576,MATCH(Q817,価格設定!$B$5:$B$1048576,0),0),価格設定!$D$2:$D$3,0)),MATCH($AW817,価格設定!E$1:X$1,1)),INDEX(価格設定!E$2:X$2,0,MATCH($AW817,価格設定!E$1:X$1,1)))),"")</f>
        <v/>
      </c>
      <c r="X817" s="126" t="str">
        <f t="shared" si="1277"/>
        <v/>
      </c>
      <c r="Y817" s="128" t="str">
        <f t="shared" si="1287"/>
        <v/>
      </c>
      <c r="Z817" s="126" t="str">
        <f t="shared" si="1288"/>
        <v/>
      </c>
      <c r="AA817" s="129" t="str">
        <f t="shared" si="1289"/>
        <v/>
      </c>
      <c r="AB817" s="126" t="str">
        <f t="shared" si="1290"/>
        <v/>
      </c>
      <c r="AC817" s="280" t="str">
        <f t="shared" si="1291"/>
        <v/>
      </c>
      <c r="AD817" s="15"/>
      <c r="AE817" s="204" t="str">
        <f>IF(AF817="","",COUNT($AF$3:AF817))</f>
        <v/>
      </c>
      <c r="AF817" s="206" t="str">
        <f t="shared" si="1292"/>
        <v/>
      </c>
      <c r="AG817" s="204" t="str">
        <f t="shared" si="1293"/>
        <v/>
      </c>
      <c r="AH817" s="204" t="str">
        <f t="shared" si="1294"/>
        <v/>
      </c>
      <c r="AI817" s="287"/>
      <c r="AJ817" s="15"/>
      <c r="AK817" s="138" t="str">
        <f t="shared" si="1295"/>
        <v/>
      </c>
      <c r="AL817" s="131" t="str">
        <f t="shared" si="1296"/>
        <v/>
      </c>
      <c r="AM817" s="131" t="str">
        <f t="shared" si="1297"/>
        <v/>
      </c>
      <c r="AN817" s="313" t="str">
        <f t="shared" si="1298"/>
        <v/>
      </c>
      <c r="AO817" s="316" t="str">
        <f t="shared" si="1299"/>
        <v/>
      </c>
      <c r="AP817" s="18"/>
      <c r="AQ817" s="3" t="str">
        <f>IF(F817="","",MAX($AQ$3:AQ816)+1)</f>
        <v/>
      </c>
      <c r="AR817" s="3" t="str">
        <f>IF(OR(AQ817="",BB817=""),"",MAX($AR$3:AR816)+1)</f>
        <v/>
      </c>
      <c r="AS817" s="3" t="str">
        <f>IF(CQ817="","",RANK(CQ817,CQ$3:CQ$1048576,1)+COUNTIF($CQ$3:CQ817,CQ817)-1)</f>
        <v/>
      </c>
      <c r="AT817" s="21" t="str">
        <f>IF(C817="",IF(OR(AND($H817&lt;&gt;"",C817=""),AND($F816=$F817,$AZ817&lt;&gt;""),COUNTA($H$3:$H$1048576,#REF!,$F$3:$F$1048576)&gt;COUNTA($H$3:$H817,#REF!,$F$3:$F817),$AZ817&lt;&gt;""),INDEX(AT$3:AT$1048576,MATCH(MAX($AQ$3:$AQ816),$AQ$3:$AQ$1048576,0),0),""),C817)</f>
        <v/>
      </c>
      <c r="AU817" s="21" t="str">
        <f>IF(D817="",IF(OR(AND($H817&lt;&gt;"",D817=""),AND($F816=$F817,$AZ817&lt;&gt;""),COUNTA($H$3:$H$1048576,#REF!,$F$3:$F$1048576)&gt;COUNTA($H$3:$H817,#REF!,$F$3:$F817),$AZ817&lt;&gt;""),INDEX(AU$3:AU$1048576,MATCH(MAX($AQ$3:$AQ816),$AQ$3:$AQ$1048576,0),0),""),D817)</f>
        <v/>
      </c>
      <c r="AV817" s="21" t="str">
        <f>IF(E817="",IF(OR(AND($H817&lt;&gt;"",E817=""),AND($F816=$F817,$AZ817&lt;&gt;""),COUNTA($H$3:$H$1048576,#REF!,$F$3:$F$1048576)&gt;COUNTA($H$3:$H817,#REF!,$F$3:$F817),$AZ817&lt;&gt;""),INDEX(AV$3:AV$1048576,MATCH(MAX($AQ$3:$AQ816),$AQ$3:$AQ$1048576,0),0),""),E817)</f>
        <v/>
      </c>
      <c r="AW817" s="24" t="str">
        <f t="shared" si="1300"/>
        <v/>
      </c>
      <c r="AX817" s="13" t="str">
        <f t="shared" si="1301"/>
        <v/>
      </c>
      <c r="AY817" s="4" t="str">
        <f t="shared" si="1302"/>
        <v/>
      </c>
      <c r="AZ817" s="4" t="str">
        <f>IF(AX817="",IF(OR(AND(H817&lt;&gt;"",F817=""),COUNTA($H$3:$H$1048576)&gt;COUNTA($H$3:$H817)),INDEX(AX$3:AX817,MATCH(MAX($AQ$3:AQ817),AQ$3:AQ817,0),0),""),AX817)</f>
        <v/>
      </c>
      <c r="BA817" s="4" t="str">
        <f>IF(AY817="",IF(AND(H817&lt;&gt;"",F817=""),INDEX(AY$3:AY817,MATCH(MAX($AQ$3:AQ817),AQ$3:AQ817,0),0),""),AY817)</f>
        <v/>
      </c>
      <c r="BB817" s="82" t="str">
        <f>IF(BC817="","",RANK(BC817,BC$3:BC$1048576,1)+COUNTIF($BC$3:BC817,BC817)-1)</f>
        <v/>
      </c>
      <c r="BC817" s="139" t="str">
        <f t="shared" si="1303"/>
        <v/>
      </c>
      <c r="BD817" s="46" t="str">
        <f t="shared" si="1304"/>
        <v/>
      </c>
      <c r="BE817" s="46" t="str">
        <f t="shared" si="1305"/>
        <v/>
      </c>
      <c r="BF817" s="46" t="str">
        <f t="shared" si="1306"/>
        <v/>
      </c>
      <c r="BG817" s="4" t="str">
        <f t="shared" si="1307"/>
        <v/>
      </c>
      <c r="BH817" s="180" t="str">
        <f t="shared" si="1308"/>
        <v/>
      </c>
      <c r="BI817" s="16" t="str">
        <f t="shared" si="1309"/>
        <v/>
      </c>
      <c r="BJ817" s="52" t="str">
        <f>IF(BI817="","",IF(W817="","",IF(AND(K817=$K$1,$K$1&lt;&gt;""),$BT$2,IFERROR(IF(INDEX(価格設定!$D$5:$D$1048576,MATCH(Q817,価格設定!$B$5:$B$1048576,0),0)=価格設定!$D$3,$BT$2,$BS$2),$BS$2))))</f>
        <v/>
      </c>
      <c r="BK817" s="16" t="str">
        <f>IF(BI817="","",IF(COUNTIF($BI$3:BI817,BI817)=1,1,IF(AND(BI816=BI817,BH817=""),BK816,COUNTIF($BH$3:BH817,BH817))))</f>
        <v/>
      </c>
      <c r="BL817" s="52" t="str">
        <f t="shared" si="1310"/>
        <v/>
      </c>
      <c r="BM817" s="52" t="str">
        <f t="shared" si="1311"/>
        <v/>
      </c>
      <c r="BN817" s="119" t="str">
        <f t="shared" si="1312"/>
        <v/>
      </c>
      <c r="BO817" s="119" t="str">
        <f t="shared" si="1313"/>
        <v/>
      </c>
      <c r="BP817" s="17" t="str">
        <f t="shared" si="1314"/>
        <v/>
      </c>
      <c r="BQ817" s="17" t="str">
        <f t="shared" si="1315"/>
        <v/>
      </c>
      <c r="BR817" s="17" t="str">
        <f>IF(OR(BP817="",COUNTIF($BO$3:BO817,BO817)&lt;&gt;1),"",SUMIF(BO$3:BO$1048576,BO817,BP$3:BP$1048576))</f>
        <v/>
      </c>
      <c r="BS817" s="17" t="str">
        <f t="shared" si="1316"/>
        <v/>
      </c>
      <c r="BT817" s="17" t="str">
        <f t="shared" si="1317"/>
        <v/>
      </c>
      <c r="BU817" s="17" t="str">
        <f t="shared" si="1318"/>
        <v/>
      </c>
      <c r="BV817" s="24" t="str">
        <f t="shared" si="1319"/>
        <v/>
      </c>
      <c r="BW817" s="24" t="str">
        <f t="shared" si="1320"/>
        <v/>
      </c>
      <c r="BX817" s="24" t="str">
        <f t="shared" si="1321"/>
        <v/>
      </c>
      <c r="BY817" s="26" t="str">
        <f t="shared" si="1322"/>
        <v/>
      </c>
      <c r="BZ817" s="26" t="str">
        <f t="shared" si="1323"/>
        <v/>
      </c>
      <c r="CA817" s="26" t="str">
        <f t="shared" si="1324"/>
        <v/>
      </c>
      <c r="CB817" s="66" t="str">
        <f t="shared" si="1325"/>
        <v/>
      </c>
      <c r="CC817" s="65" t="str">
        <f t="shared" si="1326"/>
        <v/>
      </c>
      <c r="CD817" s="26" t="str">
        <f t="shared" si="1327"/>
        <v/>
      </c>
      <c r="CE817" s="26" t="str">
        <f t="shared" si="1328"/>
        <v/>
      </c>
      <c r="CF817" s="193" t="str">
        <f t="shared" si="1329"/>
        <v/>
      </c>
      <c r="CG817" s="193" t="str">
        <f t="shared" si="1330"/>
        <v/>
      </c>
      <c r="CH817" s="26" t="str">
        <f t="shared" si="1331"/>
        <v/>
      </c>
      <c r="CI817" s="26" t="str">
        <f t="shared" si="1332"/>
        <v/>
      </c>
      <c r="CJ817" s="65" t="str">
        <f t="shared" si="1333"/>
        <v/>
      </c>
      <c r="CK817" s="65" t="str">
        <f t="shared" si="1334"/>
        <v/>
      </c>
      <c r="CL817" s="64" t="str">
        <f t="shared" si="1335"/>
        <v/>
      </c>
      <c r="CM817" s="64" t="str">
        <f t="shared" si="1336"/>
        <v/>
      </c>
      <c r="CN817" s="65" t="str">
        <f t="shared" si="1337"/>
        <v/>
      </c>
      <c r="CP817" s="63" t="str">
        <f>IF(BH817="","",MAX($CP$3:CP816)+1)</f>
        <v/>
      </c>
      <c r="CQ817" s="24" t="str">
        <f t="shared" si="1338"/>
        <v/>
      </c>
      <c r="CR817" s="24" t="str">
        <f t="shared" si="1339"/>
        <v/>
      </c>
      <c r="CS817" s="24" t="str">
        <f t="shared" si="1340"/>
        <v/>
      </c>
      <c r="CT817" s="58" t="str">
        <f>IF(BO817="","",COUNTIF($BO$3:BO817,BO817)&amp;"@"&amp;BO817)</f>
        <v/>
      </c>
      <c r="CU817" s="16" t="str">
        <f t="shared" si="1278"/>
        <v/>
      </c>
      <c r="CV817" s="63" t="str">
        <f t="shared" si="1341"/>
        <v/>
      </c>
      <c r="CW817" s="16" t="str">
        <f t="shared" si="1342"/>
        <v/>
      </c>
      <c r="CX817" s="16" t="str">
        <f t="shared" si="1343"/>
        <v/>
      </c>
      <c r="CY817" s="16" t="str">
        <f t="shared" si="1344"/>
        <v/>
      </c>
      <c r="CZ817" s="85" t="str">
        <f t="shared" si="1345"/>
        <v/>
      </c>
      <c r="DA817" s="16" t="str">
        <f t="shared" si="1346"/>
        <v/>
      </c>
      <c r="DB817" s="16" t="str">
        <f t="shared" si="1347"/>
        <v/>
      </c>
      <c r="DC817" s="28" t="str">
        <f>IF(CP817="","",$DC$1&amp;(INDEX(価格設定!D$1:XFD$3,ROW(価格設定!$D$3),MATCH($AW817,価格設定!D$1:XFD$1,1))*100)&amp;"%")</f>
        <v/>
      </c>
      <c r="DD817" s="28" t="str">
        <f>IF(CP817="","",$DD$1&amp;(INDEX(価格設定!D$1:XFD$3,ROW(価格設定!$D$2),MATCH($AW817,価格設定!D$1:XFD$1,1))*100)&amp;"%")</f>
        <v/>
      </c>
      <c r="DE817" s="29" t="str">
        <f t="shared" si="1348"/>
        <v/>
      </c>
      <c r="DG817" s="58" t="str">
        <f t="shared" si="1349"/>
        <v/>
      </c>
      <c r="DH817" s="58" t="str">
        <f t="shared" si="1350"/>
        <v/>
      </c>
      <c r="DI817" s="58" t="str">
        <f t="shared" si="1351"/>
        <v/>
      </c>
      <c r="DJ817" s="85" t="str">
        <f t="shared" si="1352"/>
        <v/>
      </c>
      <c r="DL817" s="58" t="str">
        <f>IF(COUNTIF(DG$3:DG$1048576,DG817)=COUNTIF($DG$3:$DG817,DG817),DG817,"")</f>
        <v/>
      </c>
      <c r="DM817" s="85" t="str">
        <f t="shared" si="1353"/>
        <v/>
      </c>
      <c r="DN817" s="85" t="str">
        <f t="shared" si="1279"/>
        <v/>
      </c>
      <c r="DO817" s="85" t="str">
        <f t="shared" si="1279"/>
        <v/>
      </c>
      <c r="DP817" s="303"/>
      <c r="DQ817" s="17" t="str">
        <f t="shared" si="1280"/>
        <v/>
      </c>
      <c r="DR817" s="17" t="str">
        <f t="shared" si="1281"/>
        <v/>
      </c>
      <c r="DS817" s="17" t="str">
        <f t="shared" si="1282"/>
        <v/>
      </c>
      <c r="DU817" s="16" t="str">
        <f t="shared" si="1354"/>
        <v/>
      </c>
      <c r="DV817" s="16" t="str">
        <f>IF(DU817="","",COUNT($DU$3:DU817))</f>
        <v/>
      </c>
      <c r="DW817" s="16" t="str">
        <f t="shared" si="1355"/>
        <v/>
      </c>
      <c r="DX817" s="16" t="str">
        <f t="shared" si="1356"/>
        <v/>
      </c>
      <c r="DY817" s="16" t="str">
        <f>IF(DZ817="","",COUNTIF(DZ$3:DZ817,DZ817))</f>
        <v/>
      </c>
      <c r="DZ817" s="16" t="str">
        <f t="shared" si="1357"/>
        <v/>
      </c>
      <c r="EA817" s="16" t="str">
        <f t="shared" si="1358"/>
        <v/>
      </c>
      <c r="EB817" s="16" t="str">
        <f t="shared" si="1359"/>
        <v/>
      </c>
      <c r="EC817" s="16" t="str">
        <f t="shared" si="1360"/>
        <v/>
      </c>
      <c r="ED817" s="16" t="str">
        <f t="shared" si="1361"/>
        <v/>
      </c>
      <c r="EE817" s="16" t="str">
        <f t="shared" si="1362"/>
        <v/>
      </c>
      <c r="EF817" s="16" t="str">
        <f t="shared" si="1363"/>
        <v/>
      </c>
      <c r="EG817" s="16" t="str">
        <f t="shared" si="1364"/>
        <v/>
      </c>
      <c r="EH817" s="16" t="str">
        <f t="shared" si="1365"/>
        <v/>
      </c>
      <c r="EI817" s="16" t="str">
        <f t="shared" si="1366"/>
        <v/>
      </c>
      <c r="EJ817" s="16" t="str">
        <f t="shared" si="1367"/>
        <v/>
      </c>
      <c r="EK817" s="16" t="str">
        <f t="shared" si="1368"/>
        <v/>
      </c>
      <c r="EL817" s="58" t="str">
        <f t="shared" si="1369"/>
        <v/>
      </c>
      <c r="EM817" s="58" t="str">
        <f>IF(OR($DZ817="",CR817=""),IF($EL817="","",$EL817),IF(OR(CR817="なし",CR817=0),領収書!$H$1,CR817))</f>
        <v/>
      </c>
      <c r="EN817" s="58" t="str">
        <f>IF(OR($DZ817="",CS817=""),IF($EL817="","",$EL817),IF(OR(CS817="なし",CS817=0),入力!$EN$1,CS817))</f>
        <v/>
      </c>
      <c r="EO817" s="63" t="str">
        <f t="shared" si="1370"/>
        <v/>
      </c>
      <c r="EP817" s="63" t="str">
        <f t="shared" si="1371"/>
        <v/>
      </c>
      <c r="ER817" s="16" t="str">
        <f>IF(AND(COUNTIF($ET$3:ET817,ET817)=1,ET817&lt;&gt;""),MAX($ER$3:ER816)+1,"")</f>
        <v/>
      </c>
      <c r="ES817" s="16" t="str">
        <f>IF(価格設定!B819="","",価格設定!B819)</f>
        <v/>
      </c>
      <c r="ET817" s="16" t="str">
        <f>IF(価格設定!C819="","",価格設定!C819)</f>
        <v/>
      </c>
      <c r="EV817" s="16" t="str">
        <f t="shared" si="1283"/>
        <v/>
      </c>
      <c r="EW817" s="16" t="str">
        <f t="shared" si="1372"/>
        <v/>
      </c>
    </row>
    <row r="818" spans="1:153" ht="30" customHeight="1" x14ac:dyDescent="0.2">
      <c r="A818" s="225"/>
      <c r="B818" s="212"/>
      <c r="C818" s="221"/>
      <c r="D818" s="164"/>
      <c r="E818" s="165"/>
      <c r="F818" s="166"/>
      <c r="G818" s="167"/>
      <c r="H818" s="179"/>
      <c r="I818" s="306"/>
      <c r="J818" s="169"/>
      <c r="K818" s="179"/>
      <c r="L818" s="186"/>
      <c r="M818" s="186"/>
      <c r="N818" s="168"/>
      <c r="O818" s="170"/>
      <c r="P818" s="212"/>
      <c r="Q818" s="179" t="str">
        <f>IFERROR(IF(H818="","",IFERROR(INDEX(価格設定!$B$5:$B$1048576,MATCH(H818,価格設定!$B$5:$B$1048576,0),0),INDEX(価格設定!$B$5:$B$1048576,MATCH("*"&amp;H818&amp;"*",価格設定!$B$5:$B$1048576,0),0))),H818)</f>
        <v/>
      </c>
      <c r="R818" s="250" t="str">
        <f>IFERROR(IF(Q818="",IF(K818="","",K818),IF(K818="",IF(INDEX(価格設定!$C$5:$C$1048576,MATCH(Q818,価格設定!$B$5:$B$1048576,0),0)=0,"",INDEX(価格設定!$C$5:$C$1048576,MATCH(Q818,価格設定!$B$5:$B$1048576,0),0)),IF(K818="なし","",K818))),"")</f>
        <v/>
      </c>
      <c r="S818" s="308" t="str">
        <f t="shared" si="1284"/>
        <v/>
      </c>
      <c r="T818" s="126" t="str">
        <f>IFERROR(IF(J818="",IF(INDEX(価格設定!$E$5:$R$1048576,MATCH($Q818,価格設定!B$5:B$1048576,0),MATCH($AW818,価格設定!E$1:X$1,1))=0,"",INDEX(価格設定!$E$5:$R$1048576,MATCH($Q818,価格設定!B$5:B$1048576,0),MATCH($AW818,価格設定!E$1:X$1,1))),J818),"")</f>
        <v/>
      </c>
      <c r="U818" s="126" t="str">
        <f t="shared" si="1285"/>
        <v/>
      </c>
      <c r="V818" s="132" t="str">
        <f t="shared" si="1286"/>
        <v/>
      </c>
      <c r="W818" s="127" t="str">
        <f>IFERROR(IF(OR(T818="",T818&lt;0),"",IFERROR(INDEX(価格設定!E$2:X$3,IF(AND(K818=$K$1,$K$1&lt;&gt;""),ROW(価格設定!$D$3)-1,MATCH(INDEX(価格設定!$D$5:$D$1048576,MATCH(Q818,価格設定!$B$5:$B$1048576,0),0),価格設定!$D$2:$D$3,0)),MATCH($AW818,価格設定!E$1:X$1,1)),INDEX(価格設定!E$2:X$2,0,MATCH($AW818,価格設定!E$1:X$1,1)))),"")</f>
        <v/>
      </c>
      <c r="X818" s="126" t="str">
        <f t="shared" si="1277"/>
        <v/>
      </c>
      <c r="Y818" s="128" t="str">
        <f t="shared" si="1287"/>
        <v/>
      </c>
      <c r="Z818" s="126" t="str">
        <f t="shared" si="1288"/>
        <v/>
      </c>
      <c r="AA818" s="129" t="str">
        <f t="shared" si="1289"/>
        <v/>
      </c>
      <c r="AB818" s="126" t="str">
        <f t="shared" si="1290"/>
        <v/>
      </c>
      <c r="AC818" s="280" t="str">
        <f t="shared" si="1291"/>
        <v/>
      </c>
      <c r="AD818" s="15"/>
      <c r="AE818" s="204" t="str">
        <f>IF(AF818="","",COUNT($AF$3:AF818))</f>
        <v/>
      </c>
      <c r="AF818" s="206" t="str">
        <f t="shared" si="1292"/>
        <v/>
      </c>
      <c r="AG818" s="204" t="str">
        <f t="shared" si="1293"/>
        <v/>
      </c>
      <c r="AH818" s="204" t="str">
        <f t="shared" si="1294"/>
        <v/>
      </c>
      <c r="AI818" s="287"/>
      <c r="AJ818" s="15"/>
      <c r="AK818" s="138" t="str">
        <f t="shared" si="1295"/>
        <v/>
      </c>
      <c r="AL818" s="131" t="str">
        <f t="shared" si="1296"/>
        <v/>
      </c>
      <c r="AM818" s="131" t="str">
        <f t="shared" si="1297"/>
        <v/>
      </c>
      <c r="AN818" s="313" t="str">
        <f t="shared" si="1298"/>
        <v/>
      </c>
      <c r="AO818" s="316" t="str">
        <f t="shared" si="1299"/>
        <v/>
      </c>
      <c r="AP818" s="18"/>
      <c r="AQ818" s="3" t="str">
        <f>IF(F818="","",MAX($AQ$3:AQ817)+1)</f>
        <v/>
      </c>
      <c r="AR818" s="3" t="str">
        <f>IF(OR(AQ818="",BB818=""),"",MAX($AR$3:AR817)+1)</f>
        <v/>
      </c>
      <c r="AS818" s="3" t="str">
        <f>IF(CQ818="","",RANK(CQ818,CQ$3:CQ$1048576,1)+COUNTIF($CQ$3:CQ818,CQ818)-1)</f>
        <v/>
      </c>
      <c r="AT818" s="21" t="str">
        <f>IF(C818="",IF(OR(AND($H818&lt;&gt;"",C818=""),AND($F817=$F818,$AZ818&lt;&gt;""),COUNTA($H$3:$H$1048576,#REF!,$F$3:$F$1048576)&gt;COUNTA($H$3:$H818,#REF!,$F$3:$F818),$AZ818&lt;&gt;""),INDEX(AT$3:AT$1048576,MATCH(MAX($AQ$3:$AQ817),$AQ$3:$AQ$1048576,0),0),""),C818)</f>
        <v/>
      </c>
      <c r="AU818" s="21" t="str">
        <f>IF(D818="",IF(OR(AND($H818&lt;&gt;"",D818=""),AND($F817=$F818,$AZ818&lt;&gt;""),COUNTA($H$3:$H$1048576,#REF!,$F$3:$F$1048576)&gt;COUNTA($H$3:$H818,#REF!,$F$3:$F818),$AZ818&lt;&gt;""),INDEX(AU$3:AU$1048576,MATCH(MAX($AQ$3:$AQ817),$AQ$3:$AQ$1048576,0),0),""),D818)</f>
        <v/>
      </c>
      <c r="AV818" s="21" t="str">
        <f>IF(E818="",IF(OR(AND($H818&lt;&gt;"",E818=""),AND($F817=$F818,$AZ818&lt;&gt;""),COUNTA($H$3:$H$1048576,#REF!,$F$3:$F$1048576)&gt;COUNTA($H$3:$H818,#REF!,$F$3:$F818),$AZ818&lt;&gt;""),INDEX(AV$3:AV$1048576,MATCH(MAX($AQ$3:$AQ817),$AQ$3:$AQ$1048576,0),0),""),E818)</f>
        <v/>
      </c>
      <c r="AW818" s="24" t="str">
        <f t="shared" si="1300"/>
        <v/>
      </c>
      <c r="AX818" s="13" t="str">
        <f t="shared" si="1301"/>
        <v/>
      </c>
      <c r="AY818" s="4" t="str">
        <f t="shared" si="1302"/>
        <v/>
      </c>
      <c r="AZ818" s="4" t="str">
        <f>IF(AX818="",IF(OR(AND(H818&lt;&gt;"",F818=""),COUNTA($H$3:$H$1048576)&gt;COUNTA($H$3:$H818)),INDEX(AX$3:AX818,MATCH(MAX($AQ$3:AQ818),AQ$3:AQ818,0),0),""),AX818)</f>
        <v/>
      </c>
      <c r="BA818" s="4" t="str">
        <f>IF(AY818="",IF(AND(H818&lt;&gt;"",F818=""),INDEX(AY$3:AY818,MATCH(MAX($AQ$3:AQ818),AQ$3:AQ818,0),0),""),AY818)</f>
        <v/>
      </c>
      <c r="BB818" s="82" t="str">
        <f>IF(BC818="","",RANK(BC818,BC$3:BC$1048576,1)+COUNTIF($BC$3:BC818,BC818)-1)</f>
        <v/>
      </c>
      <c r="BC818" s="139" t="str">
        <f t="shared" si="1303"/>
        <v/>
      </c>
      <c r="BD818" s="46" t="str">
        <f t="shared" si="1304"/>
        <v/>
      </c>
      <c r="BE818" s="46" t="str">
        <f t="shared" si="1305"/>
        <v/>
      </c>
      <c r="BF818" s="46" t="str">
        <f t="shared" si="1306"/>
        <v/>
      </c>
      <c r="BG818" s="4" t="str">
        <f t="shared" si="1307"/>
        <v/>
      </c>
      <c r="BH818" s="180" t="str">
        <f t="shared" si="1308"/>
        <v/>
      </c>
      <c r="BI818" s="16" t="str">
        <f t="shared" si="1309"/>
        <v/>
      </c>
      <c r="BJ818" s="52" t="str">
        <f>IF(BI818="","",IF(W818="","",IF(AND(K818=$K$1,$K$1&lt;&gt;""),$BT$2,IFERROR(IF(INDEX(価格設定!$D$5:$D$1048576,MATCH(Q818,価格設定!$B$5:$B$1048576,0),0)=価格設定!$D$3,$BT$2,$BS$2),$BS$2))))</f>
        <v/>
      </c>
      <c r="BK818" s="16" t="str">
        <f>IF(BI818="","",IF(COUNTIF($BI$3:BI818,BI818)=1,1,IF(AND(BI817=BI818,BH818=""),BK817,COUNTIF($BH$3:BH818,BH818))))</f>
        <v/>
      </c>
      <c r="BL818" s="52" t="str">
        <f t="shared" si="1310"/>
        <v/>
      </c>
      <c r="BM818" s="52" t="str">
        <f t="shared" si="1311"/>
        <v/>
      </c>
      <c r="BN818" s="119" t="str">
        <f t="shared" si="1312"/>
        <v/>
      </c>
      <c r="BO818" s="119" t="str">
        <f t="shared" si="1313"/>
        <v/>
      </c>
      <c r="BP818" s="17" t="str">
        <f t="shared" si="1314"/>
        <v/>
      </c>
      <c r="BQ818" s="17" t="str">
        <f t="shared" si="1315"/>
        <v/>
      </c>
      <c r="BR818" s="17" t="str">
        <f>IF(OR(BP818="",COUNTIF($BO$3:BO818,BO818)&lt;&gt;1),"",SUMIF(BO$3:BO$1048576,BO818,BP$3:BP$1048576))</f>
        <v/>
      </c>
      <c r="BS818" s="17" t="str">
        <f t="shared" si="1316"/>
        <v/>
      </c>
      <c r="BT818" s="17" t="str">
        <f t="shared" si="1317"/>
        <v/>
      </c>
      <c r="BU818" s="17" t="str">
        <f t="shared" si="1318"/>
        <v/>
      </c>
      <c r="BV818" s="24" t="str">
        <f t="shared" si="1319"/>
        <v/>
      </c>
      <c r="BW818" s="24" t="str">
        <f t="shared" si="1320"/>
        <v/>
      </c>
      <c r="BX818" s="24" t="str">
        <f t="shared" si="1321"/>
        <v/>
      </c>
      <c r="BY818" s="26" t="str">
        <f t="shared" si="1322"/>
        <v/>
      </c>
      <c r="BZ818" s="26" t="str">
        <f t="shared" si="1323"/>
        <v/>
      </c>
      <c r="CA818" s="26" t="str">
        <f t="shared" si="1324"/>
        <v/>
      </c>
      <c r="CB818" s="66" t="str">
        <f t="shared" si="1325"/>
        <v/>
      </c>
      <c r="CC818" s="65" t="str">
        <f t="shared" si="1326"/>
        <v/>
      </c>
      <c r="CD818" s="26" t="str">
        <f t="shared" si="1327"/>
        <v/>
      </c>
      <c r="CE818" s="26" t="str">
        <f t="shared" si="1328"/>
        <v/>
      </c>
      <c r="CF818" s="193" t="str">
        <f t="shared" si="1329"/>
        <v/>
      </c>
      <c r="CG818" s="193" t="str">
        <f t="shared" si="1330"/>
        <v/>
      </c>
      <c r="CH818" s="26" t="str">
        <f t="shared" si="1331"/>
        <v/>
      </c>
      <c r="CI818" s="26" t="str">
        <f t="shared" si="1332"/>
        <v/>
      </c>
      <c r="CJ818" s="65" t="str">
        <f t="shared" si="1333"/>
        <v/>
      </c>
      <c r="CK818" s="65" t="str">
        <f t="shared" si="1334"/>
        <v/>
      </c>
      <c r="CL818" s="64" t="str">
        <f t="shared" si="1335"/>
        <v/>
      </c>
      <c r="CM818" s="64" t="str">
        <f t="shared" si="1336"/>
        <v/>
      </c>
      <c r="CN818" s="65" t="str">
        <f t="shared" si="1337"/>
        <v/>
      </c>
      <c r="CP818" s="63" t="str">
        <f>IF(BH818="","",MAX($CP$3:CP817)+1)</f>
        <v/>
      </c>
      <c r="CQ818" s="24" t="str">
        <f t="shared" si="1338"/>
        <v/>
      </c>
      <c r="CR818" s="24" t="str">
        <f t="shared" si="1339"/>
        <v/>
      </c>
      <c r="CS818" s="24" t="str">
        <f t="shared" si="1340"/>
        <v/>
      </c>
      <c r="CT818" s="58" t="str">
        <f>IF(BO818="","",COUNTIF($BO$3:BO818,BO818)&amp;"@"&amp;BO818)</f>
        <v/>
      </c>
      <c r="CU818" s="16" t="str">
        <f t="shared" si="1278"/>
        <v/>
      </c>
      <c r="CV818" s="63" t="str">
        <f t="shared" si="1341"/>
        <v/>
      </c>
      <c r="CW818" s="16" t="str">
        <f t="shared" si="1342"/>
        <v/>
      </c>
      <c r="CX818" s="16" t="str">
        <f t="shared" si="1343"/>
        <v/>
      </c>
      <c r="CY818" s="16" t="str">
        <f t="shared" si="1344"/>
        <v/>
      </c>
      <c r="CZ818" s="85" t="str">
        <f t="shared" si="1345"/>
        <v/>
      </c>
      <c r="DA818" s="16" t="str">
        <f t="shared" si="1346"/>
        <v/>
      </c>
      <c r="DB818" s="16" t="str">
        <f t="shared" si="1347"/>
        <v/>
      </c>
      <c r="DC818" s="28" t="str">
        <f>IF(CP818="","",$DC$1&amp;(INDEX(価格設定!D$1:XFD$3,ROW(価格設定!$D$3),MATCH($AW818,価格設定!D$1:XFD$1,1))*100)&amp;"%")</f>
        <v/>
      </c>
      <c r="DD818" s="28" t="str">
        <f>IF(CP818="","",$DD$1&amp;(INDEX(価格設定!D$1:XFD$3,ROW(価格設定!$D$2),MATCH($AW818,価格設定!D$1:XFD$1,1))*100)&amp;"%")</f>
        <v/>
      </c>
      <c r="DE818" s="29" t="str">
        <f t="shared" si="1348"/>
        <v/>
      </c>
      <c r="DG818" s="58" t="str">
        <f t="shared" si="1349"/>
        <v/>
      </c>
      <c r="DH818" s="58" t="str">
        <f t="shared" si="1350"/>
        <v/>
      </c>
      <c r="DI818" s="58" t="str">
        <f t="shared" si="1351"/>
        <v/>
      </c>
      <c r="DJ818" s="85" t="str">
        <f t="shared" si="1352"/>
        <v/>
      </c>
      <c r="DL818" s="58" t="str">
        <f>IF(COUNTIF(DG$3:DG$1048576,DG818)=COUNTIF($DG$3:$DG818,DG818),DG818,"")</f>
        <v/>
      </c>
      <c r="DM818" s="85" t="str">
        <f t="shared" si="1353"/>
        <v/>
      </c>
      <c r="DN818" s="85" t="str">
        <f t="shared" si="1279"/>
        <v/>
      </c>
      <c r="DO818" s="85" t="str">
        <f t="shared" si="1279"/>
        <v/>
      </c>
      <c r="DP818" s="303"/>
      <c r="DQ818" s="17" t="str">
        <f t="shared" si="1280"/>
        <v/>
      </c>
      <c r="DR818" s="17" t="str">
        <f t="shared" si="1281"/>
        <v/>
      </c>
      <c r="DS818" s="17" t="str">
        <f t="shared" si="1282"/>
        <v/>
      </c>
      <c r="DU818" s="16" t="str">
        <f t="shared" si="1354"/>
        <v/>
      </c>
      <c r="DV818" s="16" t="str">
        <f>IF(DU818="","",COUNT($DU$3:DU818))</f>
        <v/>
      </c>
      <c r="DW818" s="16" t="str">
        <f t="shared" si="1355"/>
        <v/>
      </c>
      <c r="DX818" s="16" t="str">
        <f t="shared" si="1356"/>
        <v/>
      </c>
      <c r="DY818" s="16" t="str">
        <f>IF(DZ818="","",COUNTIF(DZ$3:DZ818,DZ818))</f>
        <v/>
      </c>
      <c r="DZ818" s="16" t="str">
        <f t="shared" si="1357"/>
        <v/>
      </c>
      <c r="EA818" s="16" t="str">
        <f t="shared" si="1358"/>
        <v/>
      </c>
      <c r="EB818" s="16" t="str">
        <f t="shared" si="1359"/>
        <v/>
      </c>
      <c r="EC818" s="16" t="str">
        <f t="shared" si="1360"/>
        <v/>
      </c>
      <c r="ED818" s="16" t="str">
        <f t="shared" si="1361"/>
        <v/>
      </c>
      <c r="EE818" s="16" t="str">
        <f t="shared" si="1362"/>
        <v/>
      </c>
      <c r="EF818" s="16" t="str">
        <f t="shared" si="1363"/>
        <v/>
      </c>
      <c r="EG818" s="16" t="str">
        <f t="shared" si="1364"/>
        <v/>
      </c>
      <c r="EH818" s="16" t="str">
        <f t="shared" si="1365"/>
        <v/>
      </c>
      <c r="EI818" s="16" t="str">
        <f t="shared" si="1366"/>
        <v/>
      </c>
      <c r="EJ818" s="16" t="str">
        <f t="shared" si="1367"/>
        <v/>
      </c>
      <c r="EK818" s="16" t="str">
        <f t="shared" si="1368"/>
        <v/>
      </c>
      <c r="EL818" s="58" t="str">
        <f t="shared" si="1369"/>
        <v/>
      </c>
      <c r="EM818" s="58" t="str">
        <f>IF(OR($DZ818="",CR818=""),IF($EL818="","",$EL818),IF(OR(CR818="なし",CR818=0),領収書!$H$1,CR818))</f>
        <v/>
      </c>
      <c r="EN818" s="58" t="str">
        <f>IF(OR($DZ818="",CS818=""),IF($EL818="","",$EL818),IF(OR(CS818="なし",CS818=0),入力!$EN$1,CS818))</f>
        <v/>
      </c>
      <c r="EO818" s="63" t="str">
        <f t="shared" si="1370"/>
        <v/>
      </c>
      <c r="EP818" s="63" t="str">
        <f t="shared" si="1371"/>
        <v/>
      </c>
      <c r="ER818" s="16" t="str">
        <f>IF(AND(COUNTIF($ET$3:ET818,ET818)=1,ET818&lt;&gt;""),MAX($ER$3:ER817)+1,"")</f>
        <v/>
      </c>
      <c r="ES818" s="16" t="str">
        <f>IF(価格設定!B820="","",価格設定!B820)</f>
        <v/>
      </c>
      <c r="ET818" s="16" t="str">
        <f>IF(価格設定!C820="","",価格設定!C820)</f>
        <v/>
      </c>
      <c r="EV818" s="16" t="str">
        <f t="shared" si="1283"/>
        <v/>
      </c>
      <c r="EW818" s="16" t="str">
        <f t="shared" si="1372"/>
        <v/>
      </c>
    </row>
    <row r="819" spans="1:153" ht="30" customHeight="1" x14ac:dyDescent="0.2">
      <c r="A819" s="225"/>
      <c r="B819" s="212"/>
      <c r="C819" s="221"/>
      <c r="D819" s="164"/>
      <c r="E819" s="165"/>
      <c r="F819" s="166"/>
      <c r="G819" s="167"/>
      <c r="H819" s="179"/>
      <c r="I819" s="306"/>
      <c r="J819" s="169"/>
      <c r="K819" s="179"/>
      <c r="L819" s="186"/>
      <c r="M819" s="186"/>
      <c r="N819" s="168"/>
      <c r="O819" s="170"/>
      <c r="P819" s="212"/>
      <c r="Q819" s="179" t="str">
        <f>IFERROR(IF(H819="","",IFERROR(INDEX(価格設定!$B$5:$B$1048576,MATCH(H819,価格設定!$B$5:$B$1048576,0),0),INDEX(価格設定!$B$5:$B$1048576,MATCH("*"&amp;H819&amp;"*",価格設定!$B$5:$B$1048576,0),0))),H819)</f>
        <v/>
      </c>
      <c r="R819" s="250" t="str">
        <f>IFERROR(IF(Q819="",IF(K819="","",K819),IF(K819="",IF(INDEX(価格設定!$C$5:$C$1048576,MATCH(Q819,価格設定!$B$5:$B$1048576,0),0)=0,"",INDEX(価格設定!$C$5:$C$1048576,MATCH(Q819,価格設定!$B$5:$B$1048576,0),0)),IF(K819="なし","",K819))),"")</f>
        <v/>
      </c>
      <c r="S819" s="308" t="str">
        <f t="shared" si="1284"/>
        <v/>
      </c>
      <c r="T819" s="126" t="str">
        <f>IFERROR(IF(J819="",IF(INDEX(価格設定!$E$5:$R$1048576,MATCH($Q819,価格設定!B$5:B$1048576,0),MATCH($AW819,価格設定!E$1:X$1,1))=0,"",INDEX(価格設定!$E$5:$R$1048576,MATCH($Q819,価格設定!B$5:B$1048576,0),MATCH($AW819,価格設定!E$1:X$1,1))),J819),"")</f>
        <v/>
      </c>
      <c r="U819" s="126" t="str">
        <f t="shared" si="1285"/>
        <v/>
      </c>
      <c r="V819" s="132" t="str">
        <f t="shared" si="1286"/>
        <v/>
      </c>
      <c r="W819" s="127" t="str">
        <f>IFERROR(IF(OR(T819="",T819&lt;0),"",IFERROR(INDEX(価格設定!E$2:X$3,IF(AND(K819=$K$1,$K$1&lt;&gt;""),ROW(価格設定!$D$3)-1,MATCH(INDEX(価格設定!$D$5:$D$1048576,MATCH(Q819,価格設定!$B$5:$B$1048576,0),0),価格設定!$D$2:$D$3,0)),MATCH($AW819,価格設定!E$1:X$1,1)),INDEX(価格設定!E$2:X$2,0,MATCH($AW819,価格設定!E$1:X$1,1)))),"")</f>
        <v/>
      </c>
      <c r="X819" s="126" t="str">
        <f t="shared" si="1277"/>
        <v/>
      </c>
      <c r="Y819" s="128" t="str">
        <f t="shared" si="1287"/>
        <v/>
      </c>
      <c r="Z819" s="126" t="str">
        <f t="shared" si="1288"/>
        <v/>
      </c>
      <c r="AA819" s="129" t="str">
        <f t="shared" si="1289"/>
        <v/>
      </c>
      <c r="AB819" s="126" t="str">
        <f t="shared" si="1290"/>
        <v/>
      </c>
      <c r="AC819" s="280" t="str">
        <f t="shared" si="1291"/>
        <v/>
      </c>
      <c r="AD819" s="15"/>
      <c r="AE819" s="204" t="str">
        <f>IF(AF819="","",COUNT($AF$3:AF819))</f>
        <v/>
      </c>
      <c r="AF819" s="206" t="str">
        <f t="shared" si="1292"/>
        <v/>
      </c>
      <c r="AG819" s="204" t="str">
        <f t="shared" si="1293"/>
        <v/>
      </c>
      <c r="AH819" s="204" t="str">
        <f t="shared" si="1294"/>
        <v/>
      </c>
      <c r="AI819" s="287"/>
      <c r="AJ819" s="15"/>
      <c r="AK819" s="138" t="str">
        <f t="shared" si="1295"/>
        <v/>
      </c>
      <c r="AL819" s="131" t="str">
        <f t="shared" si="1296"/>
        <v/>
      </c>
      <c r="AM819" s="131" t="str">
        <f t="shared" si="1297"/>
        <v/>
      </c>
      <c r="AN819" s="313" t="str">
        <f t="shared" si="1298"/>
        <v/>
      </c>
      <c r="AO819" s="316" t="str">
        <f t="shared" si="1299"/>
        <v/>
      </c>
      <c r="AP819" s="18"/>
      <c r="AQ819" s="3" t="str">
        <f>IF(F819="","",MAX($AQ$3:AQ818)+1)</f>
        <v/>
      </c>
      <c r="AR819" s="3" t="str">
        <f>IF(OR(AQ819="",BB819=""),"",MAX($AR$3:AR818)+1)</f>
        <v/>
      </c>
      <c r="AS819" s="3" t="str">
        <f>IF(CQ819="","",RANK(CQ819,CQ$3:CQ$1048576,1)+COUNTIF($CQ$3:CQ819,CQ819)-1)</f>
        <v/>
      </c>
      <c r="AT819" s="21" t="str">
        <f>IF(C819="",IF(OR(AND($H819&lt;&gt;"",C819=""),AND($F818=$F819,$AZ819&lt;&gt;""),COUNTA($H$3:$H$1048576,#REF!,$F$3:$F$1048576)&gt;COUNTA($H$3:$H819,#REF!,$F$3:$F819),$AZ819&lt;&gt;""),INDEX(AT$3:AT$1048576,MATCH(MAX($AQ$3:$AQ818),$AQ$3:$AQ$1048576,0),0),""),C819)</f>
        <v/>
      </c>
      <c r="AU819" s="21" t="str">
        <f>IF(D819="",IF(OR(AND($H819&lt;&gt;"",D819=""),AND($F818=$F819,$AZ819&lt;&gt;""),COUNTA($H$3:$H$1048576,#REF!,$F$3:$F$1048576)&gt;COUNTA($H$3:$H819,#REF!,$F$3:$F819),$AZ819&lt;&gt;""),INDEX(AU$3:AU$1048576,MATCH(MAX($AQ$3:$AQ818),$AQ$3:$AQ$1048576,0),0),""),D819)</f>
        <v/>
      </c>
      <c r="AV819" s="21" t="str">
        <f>IF(E819="",IF(OR(AND($H819&lt;&gt;"",E819=""),AND($F818=$F819,$AZ819&lt;&gt;""),COUNTA($H$3:$H$1048576,#REF!,$F$3:$F$1048576)&gt;COUNTA($H$3:$H819,#REF!,$F$3:$F819),$AZ819&lt;&gt;""),INDEX(AV$3:AV$1048576,MATCH(MAX($AQ$3:$AQ818),$AQ$3:$AQ$1048576,0),0),""),E819)</f>
        <v/>
      </c>
      <c r="AW819" s="24" t="str">
        <f t="shared" si="1300"/>
        <v/>
      </c>
      <c r="AX819" s="13" t="str">
        <f t="shared" si="1301"/>
        <v/>
      </c>
      <c r="AY819" s="4" t="str">
        <f t="shared" si="1302"/>
        <v/>
      </c>
      <c r="AZ819" s="4" t="str">
        <f>IF(AX819="",IF(OR(AND(H819&lt;&gt;"",F819=""),COUNTA($H$3:$H$1048576)&gt;COUNTA($H$3:$H819)),INDEX(AX$3:AX819,MATCH(MAX($AQ$3:AQ819),AQ$3:AQ819,0),0),""),AX819)</f>
        <v/>
      </c>
      <c r="BA819" s="4" t="str">
        <f>IF(AY819="",IF(AND(H819&lt;&gt;"",F819=""),INDEX(AY$3:AY819,MATCH(MAX($AQ$3:AQ819),AQ$3:AQ819,0),0),""),AY819)</f>
        <v/>
      </c>
      <c r="BB819" s="82" t="str">
        <f>IF(BC819="","",RANK(BC819,BC$3:BC$1048576,1)+COUNTIF($BC$3:BC819,BC819)-1)</f>
        <v/>
      </c>
      <c r="BC819" s="139" t="str">
        <f t="shared" si="1303"/>
        <v/>
      </c>
      <c r="BD819" s="46" t="str">
        <f t="shared" si="1304"/>
        <v/>
      </c>
      <c r="BE819" s="46" t="str">
        <f t="shared" si="1305"/>
        <v/>
      </c>
      <c r="BF819" s="46" t="str">
        <f t="shared" si="1306"/>
        <v/>
      </c>
      <c r="BG819" s="4" t="str">
        <f t="shared" si="1307"/>
        <v/>
      </c>
      <c r="BH819" s="180" t="str">
        <f t="shared" si="1308"/>
        <v/>
      </c>
      <c r="BI819" s="16" t="str">
        <f t="shared" si="1309"/>
        <v/>
      </c>
      <c r="BJ819" s="52" t="str">
        <f>IF(BI819="","",IF(W819="","",IF(AND(K819=$K$1,$K$1&lt;&gt;""),$BT$2,IFERROR(IF(INDEX(価格設定!$D$5:$D$1048576,MATCH(Q819,価格設定!$B$5:$B$1048576,0),0)=価格設定!$D$3,$BT$2,$BS$2),$BS$2))))</f>
        <v/>
      </c>
      <c r="BK819" s="16" t="str">
        <f>IF(BI819="","",IF(COUNTIF($BI$3:BI819,BI819)=1,1,IF(AND(BI818=BI819,BH819=""),BK818,COUNTIF($BH$3:BH819,BH819))))</f>
        <v/>
      </c>
      <c r="BL819" s="52" t="str">
        <f t="shared" si="1310"/>
        <v/>
      </c>
      <c r="BM819" s="52" t="str">
        <f t="shared" si="1311"/>
        <v/>
      </c>
      <c r="BN819" s="119" t="str">
        <f t="shared" si="1312"/>
        <v/>
      </c>
      <c r="BO819" s="119" t="str">
        <f t="shared" si="1313"/>
        <v/>
      </c>
      <c r="BP819" s="17" t="str">
        <f t="shared" si="1314"/>
        <v/>
      </c>
      <c r="BQ819" s="17" t="str">
        <f t="shared" si="1315"/>
        <v/>
      </c>
      <c r="BR819" s="17" t="str">
        <f>IF(OR(BP819="",COUNTIF($BO$3:BO819,BO819)&lt;&gt;1),"",SUMIF(BO$3:BO$1048576,BO819,BP$3:BP$1048576))</f>
        <v/>
      </c>
      <c r="BS819" s="17" t="str">
        <f t="shared" si="1316"/>
        <v/>
      </c>
      <c r="BT819" s="17" t="str">
        <f t="shared" si="1317"/>
        <v/>
      </c>
      <c r="BU819" s="17" t="str">
        <f t="shared" si="1318"/>
        <v/>
      </c>
      <c r="BV819" s="24" t="str">
        <f t="shared" si="1319"/>
        <v/>
      </c>
      <c r="BW819" s="24" t="str">
        <f t="shared" si="1320"/>
        <v/>
      </c>
      <c r="BX819" s="24" t="str">
        <f t="shared" si="1321"/>
        <v/>
      </c>
      <c r="BY819" s="26" t="str">
        <f t="shared" si="1322"/>
        <v/>
      </c>
      <c r="BZ819" s="26" t="str">
        <f t="shared" si="1323"/>
        <v/>
      </c>
      <c r="CA819" s="26" t="str">
        <f t="shared" si="1324"/>
        <v/>
      </c>
      <c r="CB819" s="66" t="str">
        <f t="shared" si="1325"/>
        <v/>
      </c>
      <c r="CC819" s="65" t="str">
        <f t="shared" si="1326"/>
        <v/>
      </c>
      <c r="CD819" s="26" t="str">
        <f t="shared" si="1327"/>
        <v/>
      </c>
      <c r="CE819" s="26" t="str">
        <f t="shared" si="1328"/>
        <v/>
      </c>
      <c r="CF819" s="193" t="str">
        <f t="shared" si="1329"/>
        <v/>
      </c>
      <c r="CG819" s="193" t="str">
        <f t="shared" si="1330"/>
        <v/>
      </c>
      <c r="CH819" s="26" t="str">
        <f t="shared" si="1331"/>
        <v/>
      </c>
      <c r="CI819" s="26" t="str">
        <f t="shared" si="1332"/>
        <v/>
      </c>
      <c r="CJ819" s="65" t="str">
        <f t="shared" si="1333"/>
        <v/>
      </c>
      <c r="CK819" s="65" t="str">
        <f t="shared" si="1334"/>
        <v/>
      </c>
      <c r="CL819" s="64" t="str">
        <f t="shared" si="1335"/>
        <v/>
      </c>
      <c r="CM819" s="64" t="str">
        <f t="shared" si="1336"/>
        <v/>
      </c>
      <c r="CN819" s="65" t="str">
        <f t="shared" si="1337"/>
        <v/>
      </c>
      <c r="CP819" s="63" t="str">
        <f>IF(BH819="","",MAX($CP$3:CP818)+1)</f>
        <v/>
      </c>
      <c r="CQ819" s="24" t="str">
        <f t="shared" si="1338"/>
        <v/>
      </c>
      <c r="CR819" s="24" t="str">
        <f t="shared" si="1339"/>
        <v/>
      </c>
      <c r="CS819" s="24" t="str">
        <f t="shared" si="1340"/>
        <v/>
      </c>
      <c r="CT819" s="58" t="str">
        <f>IF(BO819="","",COUNTIF($BO$3:BO819,BO819)&amp;"@"&amp;BO819)</f>
        <v/>
      </c>
      <c r="CU819" s="16" t="str">
        <f t="shared" si="1278"/>
        <v/>
      </c>
      <c r="CV819" s="63" t="str">
        <f t="shared" si="1341"/>
        <v/>
      </c>
      <c r="CW819" s="16" t="str">
        <f t="shared" si="1342"/>
        <v/>
      </c>
      <c r="CX819" s="16" t="str">
        <f t="shared" si="1343"/>
        <v/>
      </c>
      <c r="CY819" s="16" t="str">
        <f t="shared" si="1344"/>
        <v/>
      </c>
      <c r="CZ819" s="85" t="str">
        <f t="shared" si="1345"/>
        <v/>
      </c>
      <c r="DA819" s="16" t="str">
        <f t="shared" si="1346"/>
        <v/>
      </c>
      <c r="DB819" s="16" t="str">
        <f t="shared" si="1347"/>
        <v/>
      </c>
      <c r="DC819" s="28" t="str">
        <f>IF(CP819="","",$DC$1&amp;(INDEX(価格設定!D$1:XFD$3,ROW(価格設定!$D$3),MATCH($AW819,価格設定!D$1:XFD$1,1))*100)&amp;"%")</f>
        <v/>
      </c>
      <c r="DD819" s="28" t="str">
        <f>IF(CP819="","",$DD$1&amp;(INDEX(価格設定!D$1:XFD$3,ROW(価格設定!$D$2),MATCH($AW819,価格設定!D$1:XFD$1,1))*100)&amp;"%")</f>
        <v/>
      </c>
      <c r="DE819" s="29" t="str">
        <f t="shared" si="1348"/>
        <v/>
      </c>
      <c r="DG819" s="58" t="str">
        <f t="shared" si="1349"/>
        <v/>
      </c>
      <c r="DH819" s="58" t="str">
        <f t="shared" si="1350"/>
        <v/>
      </c>
      <c r="DI819" s="58" t="str">
        <f t="shared" si="1351"/>
        <v/>
      </c>
      <c r="DJ819" s="85" t="str">
        <f t="shared" si="1352"/>
        <v/>
      </c>
      <c r="DL819" s="58" t="str">
        <f>IF(COUNTIF(DG$3:DG$1048576,DG819)=COUNTIF($DG$3:$DG819,DG819),DG819,"")</f>
        <v/>
      </c>
      <c r="DM819" s="85" t="str">
        <f t="shared" si="1353"/>
        <v/>
      </c>
      <c r="DN819" s="85" t="str">
        <f t="shared" si="1279"/>
        <v/>
      </c>
      <c r="DO819" s="85" t="str">
        <f t="shared" si="1279"/>
        <v/>
      </c>
      <c r="DP819" s="303"/>
      <c r="DQ819" s="17" t="str">
        <f t="shared" si="1280"/>
        <v/>
      </c>
      <c r="DR819" s="17" t="str">
        <f t="shared" si="1281"/>
        <v/>
      </c>
      <c r="DS819" s="17" t="str">
        <f t="shared" si="1282"/>
        <v/>
      </c>
      <c r="DU819" s="16" t="str">
        <f t="shared" si="1354"/>
        <v/>
      </c>
      <c r="DV819" s="16" t="str">
        <f>IF(DU819="","",COUNT($DU$3:DU819))</f>
        <v/>
      </c>
      <c r="DW819" s="16" t="str">
        <f t="shared" si="1355"/>
        <v/>
      </c>
      <c r="DX819" s="16" t="str">
        <f t="shared" si="1356"/>
        <v/>
      </c>
      <c r="DY819" s="16" t="str">
        <f>IF(DZ819="","",COUNTIF(DZ$3:DZ819,DZ819))</f>
        <v/>
      </c>
      <c r="DZ819" s="16" t="str">
        <f t="shared" si="1357"/>
        <v/>
      </c>
      <c r="EA819" s="16" t="str">
        <f t="shared" si="1358"/>
        <v/>
      </c>
      <c r="EB819" s="16" t="str">
        <f t="shared" si="1359"/>
        <v/>
      </c>
      <c r="EC819" s="16" t="str">
        <f t="shared" si="1360"/>
        <v/>
      </c>
      <c r="ED819" s="16" t="str">
        <f t="shared" si="1361"/>
        <v/>
      </c>
      <c r="EE819" s="16" t="str">
        <f t="shared" si="1362"/>
        <v/>
      </c>
      <c r="EF819" s="16" t="str">
        <f t="shared" si="1363"/>
        <v/>
      </c>
      <c r="EG819" s="16" t="str">
        <f t="shared" si="1364"/>
        <v/>
      </c>
      <c r="EH819" s="16" t="str">
        <f t="shared" si="1365"/>
        <v/>
      </c>
      <c r="EI819" s="16" t="str">
        <f t="shared" si="1366"/>
        <v/>
      </c>
      <c r="EJ819" s="16" t="str">
        <f t="shared" si="1367"/>
        <v/>
      </c>
      <c r="EK819" s="16" t="str">
        <f t="shared" si="1368"/>
        <v/>
      </c>
      <c r="EL819" s="58" t="str">
        <f t="shared" si="1369"/>
        <v/>
      </c>
      <c r="EM819" s="58" t="str">
        <f>IF(OR($DZ819="",CR819=""),IF($EL819="","",$EL819),IF(OR(CR819="なし",CR819=0),領収書!$H$1,CR819))</f>
        <v/>
      </c>
      <c r="EN819" s="58" t="str">
        <f>IF(OR($DZ819="",CS819=""),IF($EL819="","",$EL819),IF(OR(CS819="なし",CS819=0),入力!$EN$1,CS819))</f>
        <v/>
      </c>
      <c r="EO819" s="63" t="str">
        <f t="shared" si="1370"/>
        <v/>
      </c>
      <c r="EP819" s="63" t="str">
        <f t="shared" si="1371"/>
        <v/>
      </c>
      <c r="ER819" s="16" t="str">
        <f>IF(AND(COUNTIF($ET$3:ET819,ET819)=1,ET819&lt;&gt;""),MAX($ER$3:ER818)+1,"")</f>
        <v/>
      </c>
      <c r="ES819" s="16" t="str">
        <f>IF(価格設定!B821="","",価格設定!B821)</f>
        <v/>
      </c>
      <c r="ET819" s="16" t="str">
        <f>IF(価格設定!C821="","",価格設定!C821)</f>
        <v/>
      </c>
      <c r="EV819" s="16" t="str">
        <f t="shared" si="1283"/>
        <v/>
      </c>
      <c r="EW819" s="16" t="str">
        <f t="shared" si="1372"/>
        <v/>
      </c>
    </row>
    <row r="820" spans="1:153" ht="30" customHeight="1" x14ac:dyDescent="0.2">
      <c r="A820" s="225"/>
      <c r="B820" s="212"/>
      <c r="C820" s="221"/>
      <c r="D820" s="164"/>
      <c r="E820" s="165"/>
      <c r="F820" s="166"/>
      <c r="G820" s="167"/>
      <c r="H820" s="179"/>
      <c r="I820" s="306"/>
      <c r="J820" s="169"/>
      <c r="K820" s="179"/>
      <c r="L820" s="186"/>
      <c r="M820" s="186"/>
      <c r="N820" s="168"/>
      <c r="O820" s="170"/>
      <c r="P820" s="212"/>
      <c r="Q820" s="179" t="str">
        <f>IFERROR(IF(H820="","",IFERROR(INDEX(価格設定!$B$5:$B$1048576,MATCH(H820,価格設定!$B$5:$B$1048576,0),0),INDEX(価格設定!$B$5:$B$1048576,MATCH("*"&amp;H820&amp;"*",価格設定!$B$5:$B$1048576,0),0))),H820)</f>
        <v/>
      </c>
      <c r="R820" s="250" t="str">
        <f>IFERROR(IF(Q820="",IF(K820="","",K820),IF(K820="",IF(INDEX(価格設定!$C$5:$C$1048576,MATCH(Q820,価格設定!$B$5:$B$1048576,0),0)=0,"",INDEX(価格設定!$C$5:$C$1048576,MATCH(Q820,価格設定!$B$5:$B$1048576,0),0)),IF(K820="なし","",K820))),"")</f>
        <v/>
      </c>
      <c r="S820" s="308" t="str">
        <f t="shared" si="1284"/>
        <v/>
      </c>
      <c r="T820" s="126" t="str">
        <f>IFERROR(IF(J820="",IF(INDEX(価格設定!$E$5:$R$1048576,MATCH($Q820,価格設定!B$5:B$1048576,0),MATCH($AW820,価格設定!E$1:X$1,1))=0,"",INDEX(価格設定!$E$5:$R$1048576,MATCH($Q820,価格設定!B$5:B$1048576,0),MATCH($AW820,価格設定!E$1:X$1,1))),J820),"")</f>
        <v/>
      </c>
      <c r="U820" s="126" t="str">
        <f t="shared" si="1285"/>
        <v/>
      </c>
      <c r="V820" s="132" t="str">
        <f t="shared" si="1286"/>
        <v/>
      </c>
      <c r="W820" s="127" t="str">
        <f>IFERROR(IF(OR(T820="",T820&lt;0),"",IFERROR(INDEX(価格設定!E$2:X$3,IF(AND(K820=$K$1,$K$1&lt;&gt;""),ROW(価格設定!$D$3)-1,MATCH(INDEX(価格設定!$D$5:$D$1048576,MATCH(Q820,価格設定!$B$5:$B$1048576,0),0),価格設定!$D$2:$D$3,0)),MATCH($AW820,価格設定!E$1:X$1,1)),INDEX(価格設定!E$2:X$2,0,MATCH($AW820,価格設定!E$1:X$1,1)))),"")</f>
        <v/>
      </c>
      <c r="X820" s="126" t="str">
        <f t="shared" si="1277"/>
        <v/>
      </c>
      <c r="Y820" s="128" t="str">
        <f t="shared" si="1287"/>
        <v/>
      </c>
      <c r="Z820" s="126" t="str">
        <f t="shared" si="1288"/>
        <v/>
      </c>
      <c r="AA820" s="129" t="str">
        <f t="shared" si="1289"/>
        <v/>
      </c>
      <c r="AB820" s="126" t="str">
        <f t="shared" si="1290"/>
        <v/>
      </c>
      <c r="AC820" s="280" t="str">
        <f t="shared" si="1291"/>
        <v/>
      </c>
      <c r="AD820" s="15"/>
      <c r="AE820" s="204" t="str">
        <f>IF(AF820="","",COUNT($AF$3:AF820))</f>
        <v/>
      </c>
      <c r="AF820" s="206" t="str">
        <f t="shared" si="1292"/>
        <v/>
      </c>
      <c r="AG820" s="204" t="str">
        <f t="shared" si="1293"/>
        <v/>
      </c>
      <c r="AH820" s="204" t="str">
        <f t="shared" si="1294"/>
        <v/>
      </c>
      <c r="AI820" s="287"/>
      <c r="AJ820" s="15"/>
      <c r="AK820" s="138" t="str">
        <f t="shared" si="1295"/>
        <v/>
      </c>
      <c r="AL820" s="131" t="str">
        <f t="shared" si="1296"/>
        <v/>
      </c>
      <c r="AM820" s="131" t="str">
        <f t="shared" si="1297"/>
        <v/>
      </c>
      <c r="AN820" s="313" t="str">
        <f t="shared" si="1298"/>
        <v/>
      </c>
      <c r="AO820" s="316" t="str">
        <f t="shared" si="1299"/>
        <v/>
      </c>
      <c r="AP820" s="18"/>
      <c r="AQ820" s="3" t="str">
        <f>IF(F820="","",MAX($AQ$3:AQ819)+1)</f>
        <v/>
      </c>
      <c r="AR820" s="3" t="str">
        <f>IF(OR(AQ820="",BB820=""),"",MAX($AR$3:AR819)+1)</f>
        <v/>
      </c>
      <c r="AS820" s="3" t="str">
        <f>IF(CQ820="","",RANK(CQ820,CQ$3:CQ$1048576,1)+COUNTIF($CQ$3:CQ820,CQ820)-1)</f>
        <v/>
      </c>
      <c r="AT820" s="21" t="str">
        <f>IF(C820="",IF(OR(AND($H820&lt;&gt;"",C820=""),AND($F819=$F820,$AZ820&lt;&gt;""),COUNTA($H$3:$H$1048576,#REF!,$F$3:$F$1048576)&gt;COUNTA($H$3:$H820,#REF!,$F$3:$F820),$AZ820&lt;&gt;""),INDEX(AT$3:AT$1048576,MATCH(MAX($AQ$3:$AQ819),$AQ$3:$AQ$1048576,0),0),""),C820)</f>
        <v/>
      </c>
      <c r="AU820" s="21" t="str">
        <f>IF(D820="",IF(OR(AND($H820&lt;&gt;"",D820=""),AND($F819=$F820,$AZ820&lt;&gt;""),COUNTA($H$3:$H$1048576,#REF!,$F$3:$F$1048576)&gt;COUNTA($H$3:$H820,#REF!,$F$3:$F820),$AZ820&lt;&gt;""),INDEX(AU$3:AU$1048576,MATCH(MAX($AQ$3:$AQ819),$AQ$3:$AQ$1048576,0),0),""),D820)</f>
        <v/>
      </c>
      <c r="AV820" s="21" t="str">
        <f>IF(E820="",IF(OR(AND($H820&lt;&gt;"",E820=""),AND($F819=$F820,$AZ820&lt;&gt;""),COUNTA($H$3:$H$1048576,#REF!,$F$3:$F$1048576)&gt;COUNTA($H$3:$H820,#REF!,$F$3:$F820),$AZ820&lt;&gt;""),INDEX(AV$3:AV$1048576,MATCH(MAX($AQ$3:$AQ819),$AQ$3:$AQ$1048576,0),0),""),E820)</f>
        <v/>
      </c>
      <c r="AW820" s="24" t="str">
        <f t="shared" si="1300"/>
        <v/>
      </c>
      <c r="AX820" s="13" t="str">
        <f t="shared" si="1301"/>
        <v/>
      </c>
      <c r="AY820" s="4" t="str">
        <f t="shared" si="1302"/>
        <v/>
      </c>
      <c r="AZ820" s="4" t="str">
        <f>IF(AX820="",IF(OR(AND(H820&lt;&gt;"",F820=""),COUNTA($H$3:$H$1048576)&gt;COUNTA($H$3:$H820)),INDEX(AX$3:AX820,MATCH(MAX($AQ$3:AQ820),AQ$3:AQ820,0),0),""),AX820)</f>
        <v/>
      </c>
      <c r="BA820" s="4" t="str">
        <f>IF(AY820="",IF(AND(H820&lt;&gt;"",F820=""),INDEX(AY$3:AY820,MATCH(MAX($AQ$3:AQ820),AQ$3:AQ820,0),0),""),AY820)</f>
        <v/>
      </c>
      <c r="BB820" s="82" t="str">
        <f>IF(BC820="","",RANK(BC820,BC$3:BC$1048576,1)+COUNTIF($BC$3:BC820,BC820)-1)</f>
        <v/>
      </c>
      <c r="BC820" s="139" t="str">
        <f t="shared" si="1303"/>
        <v/>
      </c>
      <c r="BD820" s="46" t="str">
        <f t="shared" si="1304"/>
        <v/>
      </c>
      <c r="BE820" s="46" t="str">
        <f t="shared" si="1305"/>
        <v/>
      </c>
      <c r="BF820" s="46" t="str">
        <f t="shared" si="1306"/>
        <v/>
      </c>
      <c r="BG820" s="4" t="str">
        <f t="shared" si="1307"/>
        <v/>
      </c>
      <c r="BH820" s="180" t="str">
        <f t="shared" si="1308"/>
        <v/>
      </c>
      <c r="BI820" s="16" t="str">
        <f t="shared" si="1309"/>
        <v/>
      </c>
      <c r="BJ820" s="52" t="str">
        <f>IF(BI820="","",IF(W820="","",IF(AND(K820=$K$1,$K$1&lt;&gt;""),$BT$2,IFERROR(IF(INDEX(価格設定!$D$5:$D$1048576,MATCH(Q820,価格設定!$B$5:$B$1048576,0),0)=価格設定!$D$3,$BT$2,$BS$2),$BS$2))))</f>
        <v/>
      </c>
      <c r="BK820" s="16" t="str">
        <f>IF(BI820="","",IF(COUNTIF($BI$3:BI820,BI820)=1,1,IF(AND(BI819=BI820,BH820=""),BK819,COUNTIF($BH$3:BH820,BH820))))</f>
        <v/>
      </c>
      <c r="BL820" s="52" t="str">
        <f t="shared" si="1310"/>
        <v/>
      </c>
      <c r="BM820" s="52" t="str">
        <f t="shared" si="1311"/>
        <v/>
      </c>
      <c r="BN820" s="119" t="str">
        <f t="shared" si="1312"/>
        <v/>
      </c>
      <c r="BO820" s="119" t="str">
        <f t="shared" si="1313"/>
        <v/>
      </c>
      <c r="BP820" s="17" t="str">
        <f t="shared" si="1314"/>
        <v/>
      </c>
      <c r="BQ820" s="17" t="str">
        <f t="shared" si="1315"/>
        <v/>
      </c>
      <c r="BR820" s="17" t="str">
        <f>IF(OR(BP820="",COUNTIF($BO$3:BO820,BO820)&lt;&gt;1),"",SUMIF(BO$3:BO$1048576,BO820,BP$3:BP$1048576))</f>
        <v/>
      </c>
      <c r="BS820" s="17" t="str">
        <f t="shared" si="1316"/>
        <v/>
      </c>
      <c r="BT820" s="17" t="str">
        <f t="shared" si="1317"/>
        <v/>
      </c>
      <c r="BU820" s="17" t="str">
        <f t="shared" si="1318"/>
        <v/>
      </c>
      <c r="BV820" s="24" t="str">
        <f t="shared" si="1319"/>
        <v/>
      </c>
      <c r="BW820" s="24" t="str">
        <f t="shared" si="1320"/>
        <v/>
      </c>
      <c r="BX820" s="24" t="str">
        <f t="shared" si="1321"/>
        <v/>
      </c>
      <c r="BY820" s="26" t="str">
        <f t="shared" si="1322"/>
        <v/>
      </c>
      <c r="BZ820" s="26" t="str">
        <f t="shared" si="1323"/>
        <v/>
      </c>
      <c r="CA820" s="26" t="str">
        <f t="shared" si="1324"/>
        <v/>
      </c>
      <c r="CB820" s="66" t="str">
        <f t="shared" si="1325"/>
        <v/>
      </c>
      <c r="CC820" s="65" t="str">
        <f t="shared" si="1326"/>
        <v/>
      </c>
      <c r="CD820" s="26" t="str">
        <f t="shared" si="1327"/>
        <v/>
      </c>
      <c r="CE820" s="26" t="str">
        <f t="shared" si="1328"/>
        <v/>
      </c>
      <c r="CF820" s="193" t="str">
        <f t="shared" si="1329"/>
        <v/>
      </c>
      <c r="CG820" s="193" t="str">
        <f t="shared" si="1330"/>
        <v/>
      </c>
      <c r="CH820" s="26" t="str">
        <f t="shared" si="1331"/>
        <v/>
      </c>
      <c r="CI820" s="26" t="str">
        <f t="shared" si="1332"/>
        <v/>
      </c>
      <c r="CJ820" s="65" t="str">
        <f t="shared" si="1333"/>
        <v/>
      </c>
      <c r="CK820" s="65" t="str">
        <f t="shared" si="1334"/>
        <v/>
      </c>
      <c r="CL820" s="64" t="str">
        <f t="shared" si="1335"/>
        <v/>
      </c>
      <c r="CM820" s="64" t="str">
        <f t="shared" si="1336"/>
        <v/>
      </c>
      <c r="CN820" s="65" t="str">
        <f t="shared" si="1337"/>
        <v/>
      </c>
      <c r="CP820" s="63" t="str">
        <f>IF(BH820="","",MAX($CP$3:CP819)+1)</f>
        <v/>
      </c>
      <c r="CQ820" s="24" t="str">
        <f t="shared" si="1338"/>
        <v/>
      </c>
      <c r="CR820" s="24" t="str">
        <f t="shared" si="1339"/>
        <v/>
      </c>
      <c r="CS820" s="24" t="str">
        <f t="shared" si="1340"/>
        <v/>
      </c>
      <c r="CT820" s="58" t="str">
        <f>IF(BO820="","",COUNTIF($BO$3:BO820,BO820)&amp;"@"&amp;BO820)</f>
        <v/>
      </c>
      <c r="CU820" s="16" t="str">
        <f t="shared" si="1278"/>
        <v/>
      </c>
      <c r="CV820" s="63" t="str">
        <f t="shared" si="1341"/>
        <v/>
      </c>
      <c r="CW820" s="16" t="str">
        <f t="shared" si="1342"/>
        <v/>
      </c>
      <c r="CX820" s="16" t="str">
        <f t="shared" si="1343"/>
        <v/>
      </c>
      <c r="CY820" s="16" t="str">
        <f t="shared" si="1344"/>
        <v/>
      </c>
      <c r="CZ820" s="85" t="str">
        <f t="shared" si="1345"/>
        <v/>
      </c>
      <c r="DA820" s="16" t="str">
        <f t="shared" si="1346"/>
        <v/>
      </c>
      <c r="DB820" s="16" t="str">
        <f t="shared" si="1347"/>
        <v/>
      </c>
      <c r="DC820" s="28" t="str">
        <f>IF(CP820="","",$DC$1&amp;(INDEX(価格設定!D$1:XFD$3,ROW(価格設定!$D$3),MATCH($AW820,価格設定!D$1:XFD$1,1))*100)&amp;"%")</f>
        <v/>
      </c>
      <c r="DD820" s="28" t="str">
        <f>IF(CP820="","",$DD$1&amp;(INDEX(価格設定!D$1:XFD$3,ROW(価格設定!$D$2),MATCH($AW820,価格設定!D$1:XFD$1,1))*100)&amp;"%")</f>
        <v/>
      </c>
      <c r="DE820" s="29" t="str">
        <f t="shared" si="1348"/>
        <v/>
      </c>
      <c r="DG820" s="58" t="str">
        <f t="shared" si="1349"/>
        <v/>
      </c>
      <c r="DH820" s="58" t="str">
        <f t="shared" si="1350"/>
        <v/>
      </c>
      <c r="DI820" s="58" t="str">
        <f t="shared" si="1351"/>
        <v/>
      </c>
      <c r="DJ820" s="85" t="str">
        <f t="shared" si="1352"/>
        <v/>
      </c>
      <c r="DL820" s="58" t="str">
        <f>IF(COUNTIF(DG$3:DG$1048576,DG820)=COUNTIF($DG$3:$DG820,DG820),DG820,"")</f>
        <v/>
      </c>
      <c r="DM820" s="85" t="str">
        <f t="shared" si="1353"/>
        <v/>
      </c>
      <c r="DN820" s="85" t="str">
        <f t="shared" si="1279"/>
        <v/>
      </c>
      <c r="DO820" s="85" t="str">
        <f t="shared" si="1279"/>
        <v/>
      </c>
      <c r="DP820" s="303"/>
      <c r="DQ820" s="17" t="str">
        <f t="shared" si="1280"/>
        <v/>
      </c>
      <c r="DR820" s="17" t="str">
        <f t="shared" si="1281"/>
        <v/>
      </c>
      <c r="DS820" s="17" t="str">
        <f t="shared" si="1282"/>
        <v/>
      </c>
      <c r="DU820" s="16" t="str">
        <f t="shared" si="1354"/>
        <v/>
      </c>
      <c r="DV820" s="16" t="str">
        <f>IF(DU820="","",COUNT($DU$3:DU820))</f>
        <v/>
      </c>
      <c r="DW820" s="16" t="str">
        <f t="shared" si="1355"/>
        <v/>
      </c>
      <c r="DX820" s="16" t="str">
        <f t="shared" si="1356"/>
        <v/>
      </c>
      <c r="DY820" s="16" t="str">
        <f>IF(DZ820="","",COUNTIF(DZ$3:DZ820,DZ820))</f>
        <v/>
      </c>
      <c r="DZ820" s="16" t="str">
        <f t="shared" si="1357"/>
        <v/>
      </c>
      <c r="EA820" s="16" t="str">
        <f t="shared" si="1358"/>
        <v/>
      </c>
      <c r="EB820" s="16" t="str">
        <f t="shared" si="1359"/>
        <v/>
      </c>
      <c r="EC820" s="16" t="str">
        <f t="shared" si="1360"/>
        <v/>
      </c>
      <c r="ED820" s="16" t="str">
        <f t="shared" si="1361"/>
        <v/>
      </c>
      <c r="EE820" s="16" t="str">
        <f t="shared" si="1362"/>
        <v/>
      </c>
      <c r="EF820" s="16" t="str">
        <f t="shared" si="1363"/>
        <v/>
      </c>
      <c r="EG820" s="16" t="str">
        <f t="shared" si="1364"/>
        <v/>
      </c>
      <c r="EH820" s="16" t="str">
        <f t="shared" si="1365"/>
        <v/>
      </c>
      <c r="EI820" s="16" t="str">
        <f t="shared" si="1366"/>
        <v/>
      </c>
      <c r="EJ820" s="16" t="str">
        <f t="shared" si="1367"/>
        <v/>
      </c>
      <c r="EK820" s="16" t="str">
        <f t="shared" si="1368"/>
        <v/>
      </c>
      <c r="EL820" s="58" t="str">
        <f t="shared" si="1369"/>
        <v/>
      </c>
      <c r="EM820" s="58" t="str">
        <f>IF(OR($DZ820="",CR820=""),IF($EL820="","",$EL820),IF(OR(CR820="なし",CR820=0),領収書!$H$1,CR820))</f>
        <v/>
      </c>
      <c r="EN820" s="58" t="str">
        <f>IF(OR($DZ820="",CS820=""),IF($EL820="","",$EL820),IF(OR(CS820="なし",CS820=0),入力!$EN$1,CS820))</f>
        <v/>
      </c>
      <c r="EO820" s="63" t="str">
        <f t="shared" si="1370"/>
        <v/>
      </c>
      <c r="EP820" s="63" t="str">
        <f t="shared" si="1371"/>
        <v/>
      </c>
      <c r="ER820" s="16" t="str">
        <f>IF(AND(COUNTIF($ET$3:ET820,ET820)=1,ET820&lt;&gt;""),MAX($ER$3:ER819)+1,"")</f>
        <v/>
      </c>
      <c r="ES820" s="16" t="str">
        <f>IF(価格設定!B822="","",価格設定!B822)</f>
        <v/>
      </c>
      <c r="ET820" s="16" t="str">
        <f>IF(価格設定!C822="","",価格設定!C822)</f>
        <v/>
      </c>
      <c r="EV820" s="16" t="str">
        <f t="shared" si="1283"/>
        <v/>
      </c>
      <c r="EW820" s="16" t="str">
        <f t="shared" si="1372"/>
        <v/>
      </c>
    </row>
    <row r="821" spans="1:153" ht="30" customHeight="1" x14ac:dyDescent="0.2">
      <c r="A821" s="225"/>
      <c r="B821" s="212"/>
      <c r="C821" s="221"/>
      <c r="D821" s="164"/>
      <c r="E821" s="165"/>
      <c r="F821" s="166"/>
      <c r="G821" s="167"/>
      <c r="H821" s="179"/>
      <c r="I821" s="306"/>
      <c r="J821" s="169"/>
      <c r="K821" s="179"/>
      <c r="L821" s="186"/>
      <c r="M821" s="186"/>
      <c r="N821" s="168"/>
      <c r="O821" s="170"/>
      <c r="P821" s="212"/>
      <c r="Q821" s="179" t="str">
        <f>IFERROR(IF(H821="","",IFERROR(INDEX(価格設定!$B$5:$B$1048576,MATCH(H821,価格設定!$B$5:$B$1048576,0),0),INDEX(価格設定!$B$5:$B$1048576,MATCH("*"&amp;H821&amp;"*",価格設定!$B$5:$B$1048576,0),0))),H821)</f>
        <v/>
      </c>
      <c r="R821" s="250" t="str">
        <f>IFERROR(IF(Q821="",IF(K821="","",K821),IF(K821="",IF(INDEX(価格設定!$C$5:$C$1048576,MATCH(Q821,価格設定!$B$5:$B$1048576,0),0)=0,"",INDEX(価格設定!$C$5:$C$1048576,MATCH(Q821,価格設定!$B$5:$B$1048576,0),0)),IF(K821="なし","",K821))),"")</f>
        <v/>
      </c>
      <c r="S821" s="308" t="str">
        <f t="shared" si="1284"/>
        <v/>
      </c>
      <c r="T821" s="126" t="str">
        <f>IFERROR(IF(J821="",IF(INDEX(価格設定!$E$5:$R$1048576,MATCH($Q821,価格設定!B$5:B$1048576,0),MATCH($AW821,価格設定!E$1:X$1,1))=0,"",INDEX(価格設定!$E$5:$R$1048576,MATCH($Q821,価格設定!B$5:B$1048576,0),MATCH($AW821,価格設定!E$1:X$1,1))),J821),"")</f>
        <v/>
      </c>
      <c r="U821" s="126" t="str">
        <f t="shared" si="1285"/>
        <v/>
      </c>
      <c r="V821" s="132" t="str">
        <f t="shared" si="1286"/>
        <v/>
      </c>
      <c r="W821" s="127" t="str">
        <f>IFERROR(IF(OR(T821="",T821&lt;0),"",IFERROR(INDEX(価格設定!E$2:X$3,IF(AND(K821=$K$1,$K$1&lt;&gt;""),ROW(価格設定!$D$3)-1,MATCH(INDEX(価格設定!$D$5:$D$1048576,MATCH(Q821,価格設定!$B$5:$B$1048576,0),0),価格設定!$D$2:$D$3,0)),MATCH($AW821,価格設定!E$1:X$1,1)),INDEX(価格設定!E$2:X$2,0,MATCH($AW821,価格設定!E$1:X$1,1)))),"")</f>
        <v/>
      </c>
      <c r="X821" s="126" t="str">
        <f t="shared" si="1277"/>
        <v/>
      </c>
      <c r="Y821" s="128" t="str">
        <f t="shared" si="1287"/>
        <v/>
      </c>
      <c r="Z821" s="126" t="str">
        <f t="shared" si="1288"/>
        <v/>
      </c>
      <c r="AA821" s="129" t="str">
        <f t="shared" si="1289"/>
        <v/>
      </c>
      <c r="AB821" s="126" t="str">
        <f t="shared" si="1290"/>
        <v/>
      </c>
      <c r="AC821" s="280" t="str">
        <f t="shared" si="1291"/>
        <v/>
      </c>
      <c r="AD821" s="15"/>
      <c r="AE821" s="204" t="str">
        <f>IF(AF821="","",COUNT($AF$3:AF821))</f>
        <v/>
      </c>
      <c r="AF821" s="206" t="str">
        <f t="shared" si="1292"/>
        <v/>
      </c>
      <c r="AG821" s="204" t="str">
        <f t="shared" si="1293"/>
        <v/>
      </c>
      <c r="AH821" s="204" t="str">
        <f t="shared" si="1294"/>
        <v/>
      </c>
      <c r="AI821" s="287"/>
      <c r="AJ821" s="15"/>
      <c r="AK821" s="138" t="str">
        <f t="shared" si="1295"/>
        <v/>
      </c>
      <c r="AL821" s="131" t="str">
        <f t="shared" si="1296"/>
        <v/>
      </c>
      <c r="AM821" s="131" t="str">
        <f t="shared" si="1297"/>
        <v/>
      </c>
      <c r="AN821" s="313" t="str">
        <f t="shared" si="1298"/>
        <v/>
      </c>
      <c r="AO821" s="316" t="str">
        <f t="shared" si="1299"/>
        <v/>
      </c>
      <c r="AP821" s="18"/>
      <c r="AQ821" s="3" t="str">
        <f>IF(F821="","",MAX($AQ$3:AQ820)+1)</f>
        <v/>
      </c>
      <c r="AR821" s="3" t="str">
        <f>IF(OR(AQ821="",BB821=""),"",MAX($AR$3:AR820)+1)</f>
        <v/>
      </c>
      <c r="AS821" s="3" t="str">
        <f>IF(CQ821="","",RANK(CQ821,CQ$3:CQ$1048576,1)+COUNTIF($CQ$3:CQ821,CQ821)-1)</f>
        <v/>
      </c>
      <c r="AT821" s="21" t="str">
        <f>IF(C821="",IF(OR(AND($H821&lt;&gt;"",C821=""),AND($F820=$F821,$AZ821&lt;&gt;""),COUNTA($H$3:$H$1048576,#REF!,$F$3:$F$1048576)&gt;COUNTA($H$3:$H821,#REF!,$F$3:$F821),$AZ821&lt;&gt;""),INDEX(AT$3:AT$1048576,MATCH(MAX($AQ$3:$AQ820),$AQ$3:$AQ$1048576,0),0),""),C821)</f>
        <v/>
      </c>
      <c r="AU821" s="21" t="str">
        <f>IF(D821="",IF(OR(AND($H821&lt;&gt;"",D821=""),AND($F820=$F821,$AZ821&lt;&gt;""),COUNTA($H$3:$H$1048576,#REF!,$F$3:$F$1048576)&gt;COUNTA($H$3:$H821,#REF!,$F$3:$F821),$AZ821&lt;&gt;""),INDEX(AU$3:AU$1048576,MATCH(MAX($AQ$3:$AQ820),$AQ$3:$AQ$1048576,0),0),""),D821)</f>
        <v/>
      </c>
      <c r="AV821" s="21" t="str">
        <f>IF(E821="",IF(OR(AND($H821&lt;&gt;"",E821=""),AND($F820=$F821,$AZ821&lt;&gt;""),COUNTA($H$3:$H$1048576,#REF!,$F$3:$F$1048576)&gt;COUNTA($H$3:$H821,#REF!,$F$3:$F821),$AZ821&lt;&gt;""),INDEX(AV$3:AV$1048576,MATCH(MAX($AQ$3:$AQ820),$AQ$3:$AQ$1048576,0),0),""),E821)</f>
        <v/>
      </c>
      <c r="AW821" s="24" t="str">
        <f t="shared" si="1300"/>
        <v/>
      </c>
      <c r="AX821" s="13" t="str">
        <f t="shared" si="1301"/>
        <v/>
      </c>
      <c r="AY821" s="4" t="str">
        <f t="shared" si="1302"/>
        <v/>
      </c>
      <c r="AZ821" s="4" t="str">
        <f>IF(AX821="",IF(OR(AND(H821&lt;&gt;"",F821=""),COUNTA($H$3:$H$1048576)&gt;COUNTA($H$3:$H821)),INDEX(AX$3:AX821,MATCH(MAX($AQ$3:AQ821),AQ$3:AQ821,0),0),""),AX821)</f>
        <v/>
      </c>
      <c r="BA821" s="4" t="str">
        <f>IF(AY821="",IF(AND(H821&lt;&gt;"",F821=""),INDEX(AY$3:AY821,MATCH(MAX($AQ$3:AQ821),AQ$3:AQ821,0),0),""),AY821)</f>
        <v/>
      </c>
      <c r="BB821" s="82" t="str">
        <f>IF(BC821="","",RANK(BC821,BC$3:BC$1048576,1)+COUNTIF($BC$3:BC821,BC821)-1)</f>
        <v/>
      </c>
      <c r="BC821" s="139" t="str">
        <f t="shared" si="1303"/>
        <v/>
      </c>
      <c r="BD821" s="46" t="str">
        <f t="shared" si="1304"/>
        <v/>
      </c>
      <c r="BE821" s="46" t="str">
        <f t="shared" si="1305"/>
        <v/>
      </c>
      <c r="BF821" s="46" t="str">
        <f t="shared" si="1306"/>
        <v/>
      </c>
      <c r="BG821" s="4" t="str">
        <f t="shared" si="1307"/>
        <v/>
      </c>
      <c r="BH821" s="180" t="str">
        <f t="shared" si="1308"/>
        <v/>
      </c>
      <c r="BI821" s="16" t="str">
        <f t="shared" si="1309"/>
        <v/>
      </c>
      <c r="BJ821" s="52" t="str">
        <f>IF(BI821="","",IF(W821="","",IF(AND(K821=$K$1,$K$1&lt;&gt;""),$BT$2,IFERROR(IF(INDEX(価格設定!$D$5:$D$1048576,MATCH(Q821,価格設定!$B$5:$B$1048576,0),0)=価格設定!$D$3,$BT$2,$BS$2),$BS$2))))</f>
        <v/>
      </c>
      <c r="BK821" s="16" t="str">
        <f>IF(BI821="","",IF(COUNTIF($BI$3:BI821,BI821)=1,1,IF(AND(BI820=BI821,BH821=""),BK820,COUNTIF($BH$3:BH821,BH821))))</f>
        <v/>
      </c>
      <c r="BL821" s="52" t="str">
        <f t="shared" si="1310"/>
        <v/>
      </c>
      <c r="BM821" s="52" t="str">
        <f t="shared" si="1311"/>
        <v/>
      </c>
      <c r="BN821" s="119" t="str">
        <f t="shared" si="1312"/>
        <v/>
      </c>
      <c r="BO821" s="119" t="str">
        <f t="shared" si="1313"/>
        <v/>
      </c>
      <c r="BP821" s="17" t="str">
        <f t="shared" si="1314"/>
        <v/>
      </c>
      <c r="BQ821" s="17" t="str">
        <f t="shared" si="1315"/>
        <v/>
      </c>
      <c r="BR821" s="17" t="str">
        <f>IF(OR(BP821="",COUNTIF($BO$3:BO821,BO821)&lt;&gt;1),"",SUMIF(BO$3:BO$1048576,BO821,BP$3:BP$1048576))</f>
        <v/>
      </c>
      <c r="BS821" s="17" t="str">
        <f t="shared" si="1316"/>
        <v/>
      </c>
      <c r="BT821" s="17" t="str">
        <f t="shared" si="1317"/>
        <v/>
      </c>
      <c r="BU821" s="17" t="str">
        <f t="shared" si="1318"/>
        <v/>
      </c>
      <c r="BV821" s="24" t="str">
        <f t="shared" si="1319"/>
        <v/>
      </c>
      <c r="BW821" s="24" t="str">
        <f t="shared" si="1320"/>
        <v/>
      </c>
      <c r="BX821" s="24" t="str">
        <f t="shared" si="1321"/>
        <v/>
      </c>
      <c r="BY821" s="26" t="str">
        <f t="shared" si="1322"/>
        <v/>
      </c>
      <c r="BZ821" s="26" t="str">
        <f t="shared" si="1323"/>
        <v/>
      </c>
      <c r="CA821" s="26" t="str">
        <f t="shared" si="1324"/>
        <v/>
      </c>
      <c r="CB821" s="66" t="str">
        <f t="shared" si="1325"/>
        <v/>
      </c>
      <c r="CC821" s="65" t="str">
        <f t="shared" si="1326"/>
        <v/>
      </c>
      <c r="CD821" s="26" t="str">
        <f t="shared" si="1327"/>
        <v/>
      </c>
      <c r="CE821" s="26" t="str">
        <f t="shared" si="1328"/>
        <v/>
      </c>
      <c r="CF821" s="193" t="str">
        <f t="shared" si="1329"/>
        <v/>
      </c>
      <c r="CG821" s="193" t="str">
        <f t="shared" si="1330"/>
        <v/>
      </c>
      <c r="CH821" s="26" t="str">
        <f t="shared" si="1331"/>
        <v/>
      </c>
      <c r="CI821" s="26" t="str">
        <f t="shared" si="1332"/>
        <v/>
      </c>
      <c r="CJ821" s="65" t="str">
        <f t="shared" si="1333"/>
        <v/>
      </c>
      <c r="CK821" s="65" t="str">
        <f t="shared" si="1334"/>
        <v/>
      </c>
      <c r="CL821" s="64" t="str">
        <f t="shared" si="1335"/>
        <v/>
      </c>
      <c r="CM821" s="64" t="str">
        <f t="shared" si="1336"/>
        <v/>
      </c>
      <c r="CN821" s="65" t="str">
        <f t="shared" si="1337"/>
        <v/>
      </c>
      <c r="CP821" s="63" t="str">
        <f>IF(BH821="","",MAX($CP$3:CP820)+1)</f>
        <v/>
      </c>
      <c r="CQ821" s="24" t="str">
        <f t="shared" si="1338"/>
        <v/>
      </c>
      <c r="CR821" s="24" t="str">
        <f t="shared" si="1339"/>
        <v/>
      </c>
      <c r="CS821" s="24" t="str">
        <f t="shared" si="1340"/>
        <v/>
      </c>
      <c r="CT821" s="58" t="str">
        <f>IF(BO821="","",COUNTIF($BO$3:BO821,BO821)&amp;"@"&amp;BO821)</f>
        <v/>
      </c>
      <c r="CU821" s="16" t="str">
        <f t="shared" si="1278"/>
        <v/>
      </c>
      <c r="CV821" s="63" t="str">
        <f t="shared" si="1341"/>
        <v/>
      </c>
      <c r="CW821" s="16" t="str">
        <f t="shared" si="1342"/>
        <v/>
      </c>
      <c r="CX821" s="16" t="str">
        <f t="shared" si="1343"/>
        <v/>
      </c>
      <c r="CY821" s="16" t="str">
        <f t="shared" si="1344"/>
        <v/>
      </c>
      <c r="CZ821" s="85" t="str">
        <f t="shared" si="1345"/>
        <v/>
      </c>
      <c r="DA821" s="16" t="str">
        <f t="shared" si="1346"/>
        <v/>
      </c>
      <c r="DB821" s="16" t="str">
        <f t="shared" si="1347"/>
        <v/>
      </c>
      <c r="DC821" s="28" t="str">
        <f>IF(CP821="","",$DC$1&amp;(INDEX(価格設定!D$1:XFD$3,ROW(価格設定!$D$3),MATCH($AW821,価格設定!D$1:XFD$1,1))*100)&amp;"%")</f>
        <v/>
      </c>
      <c r="DD821" s="28" t="str">
        <f>IF(CP821="","",$DD$1&amp;(INDEX(価格設定!D$1:XFD$3,ROW(価格設定!$D$2),MATCH($AW821,価格設定!D$1:XFD$1,1))*100)&amp;"%")</f>
        <v/>
      </c>
      <c r="DE821" s="29" t="str">
        <f t="shared" si="1348"/>
        <v/>
      </c>
      <c r="DG821" s="58" t="str">
        <f t="shared" si="1349"/>
        <v/>
      </c>
      <c r="DH821" s="58" t="str">
        <f t="shared" si="1350"/>
        <v/>
      </c>
      <c r="DI821" s="58" t="str">
        <f t="shared" si="1351"/>
        <v/>
      </c>
      <c r="DJ821" s="85" t="str">
        <f t="shared" si="1352"/>
        <v/>
      </c>
      <c r="DL821" s="58" t="str">
        <f>IF(COUNTIF(DG$3:DG$1048576,DG821)=COUNTIF($DG$3:$DG821,DG821),DG821,"")</f>
        <v/>
      </c>
      <c r="DM821" s="85" t="str">
        <f t="shared" si="1353"/>
        <v/>
      </c>
      <c r="DN821" s="85" t="str">
        <f t="shared" si="1279"/>
        <v/>
      </c>
      <c r="DO821" s="85" t="str">
        <f t="shared" si="1279"/>
        <v/>
      </c>
      <c r="DP821" s="303"/>
      <c r="DQ821" s="17" t="str">
        <f t="shared" si="1280"/>
        <v/>
      </c>
      <c r="DR821" s="17" t="str">
        <f t="shared" si="1281"/>
        <v/>
      </c>
      <c r="DS821" s="17" t="str">
        <f t="shared" si="1282"/>
        <v/>
      </c>
      <c r="DU821" s="16" t="str">
        <f t="shared" si="1354"/>
        <v/>
      </c>
      <c r="DV821" s="16" t="str">
        <f>IF(DU821="","",COUNT($DU$3:DU821))</f>
        <v/>
      </c>
      <c r="DW821" s="16" t="str">
        <f t="shared" si="1355"/>
        <v/>
      </c>
      <c r="DX821" s="16" t="str">
        <f t="shared" si="1356"/>
        <v/>
      </c>
      <c r="DY821" s="16" t="str">
        <f>IF(DZ821="","",COUNTIF(DZ$3:DZ821,DZ821))</f>
        <v/>
      </c>
      <c r="DZ821" s="16" t="str">
        <f t="shared" si="1357"/>
        <v/>
      </c>
      <c r="EA821" s="16" t="str">
        <f t="shared" si="1358"/>
        <v/>
      </c>
      <c r="EB821" s="16" t="str">
        <f t="shared" si="1359"/>
        <v/>
      </c>
      <c r="EC821" s="16" t="str">
        <f t="shared" si="1360"/>
        <v/>
      </c>
      <c r="ED821" s="16" t="str">
        <f t="shared" si="1361"/>
        <v/>
      </c>
      <c r="EE821" s="16" t="str">
        <f t="shared" si="1362"/>
        <v/>
      </c>
      <c r="EF821" s="16" t="str">
        <f t="shared" si="1363"/>
        <v/>
      </c>
      <c r="EG821" s="16" t="str">
        <f t="shared" si="1364"/>
        <v/>
      </c>
      <c r="EH821" s="16" t="str">
        <f t="shared" si="1365"/>
        <v/>
      </c>
      <c r="EI821" s="16" t="str">
        <f t="shared" si="1366"/>
        <v/>
      </c>
      <c r="EJ821" s="16" t="str">
        <f t="shared" si="1367"/>
        <v/>
      </c>
      <c r="EK821" s="16" t="str">
        <f t="shared" si="1368"/>
        <v/>
      </c>
      <c r="EL821" s="58" t="str">
        <f t="shared" si="1369"/>
        <v/>
      </c>
      <c r="EM821" s="58" t="str">
        <f>IF(OR($DZ821="",CR821=""),IF($EL821="","",$EL821),IF(OR(CR821="なし",CR821=0),領収書!$H$1,CR821))</f>
        <v/>
      </c>
      <c r="EN821" s="58" t="str">
        <f>IF(OR($DZ821="",CS821=""),IF($EL821="","",$EL821),IF(OR(CS821="なし",CS821=0),入力!$EN$1,CS821))</f>
        <v/>
      </c>
      <c r="EO821" s="63" t="str">
        <f t="shared" si="1370"/>
        <v/>
      </c>
      <c r="EP821" s="63" t="str">
        <f t="shared" si="1371"/>
        <v/>
      </c>
      <c r="ER821" s="16" t="str">
        <f>IF(AND(COUNTIF($ET$3:ET821,ET821)=1,ET821&lt;&gt;""),MAX($ER$3:ER820)+1,"")</f>
        <v/>
      </c>
      <c r="ES821" s="16" t="str">
        <f>IF(価格設定!B823="","",価格設定!B823)</f>
        <v/>
      </c>
      <c r="ET821" s="16" t="str">
        <f>IF(価格設定!C823="","",価格設定!C823)</f>
        <v/>
      </c>
      <c r="EV821" s="16" t="str">
        <f t="shared" si="1283"/>
        <v/>
      </c>
      <c r="EW821" s="16" t="str">
        <f t="shared" si="1372"/>
        <v/>
      </c>
    </row>
    <row r="822" spans="1:153" ht="30" customHeight="1" x14ac:dyDescent="0.2">
      <c r="A822" s="225"/>
      <c r="B822" s="212"/>
      <c r="C822" s="221"/>
      <c r="D822" s="164"/>
      <c r="E822" s="165"/>
      <c r="F822" s="166"/>
      <c r="G822" s="167"/>
      <c r="H822" s="179"/>
      <c r="I822" s="306"/>
      <c r="J822" s="169"/>
      <c r="K822" s="179"/>
      <c r="L822" s="186"/>
      <c r="M822" s="186"/>
      <c r="N822" s="168"/>
      <c r="O822" s="170"/>
      <c r="P822" s="212"/>
      <c r="Q822" s="179" t="str">
        <f>IFERROR(IF(H822="","",IFERROR(INDEX(価格設定!$B$5:$B$1048576,MATCH(H822,価格設定!$B$5:$B$1048576,0),0),INDEX(価格設定!$B$5:$B$1048576,MATCH("*"&amp;H822&amp;"*",価格設定!$B$5:$B$1048576,0),0))),H822)</f>
        <v/>
      </c>
      <c r="R822" s="250" t="str">
        <f>IFERROR(IF(Q822="",IF(K822="","",K822),IF(K822="",IF(INDEX(価格設定!$C$5:$C$1048576,MATCH(Q822,価格設定!$B$5:$B$1048576,0),0)=0,"",INDEX(価格設定!$C$5:$C$1048576,MATCH(Q822,価格設定!$B$5:$B$1048576,0),0)),IF(K822="なし","",K822))),"")</f>
        <v/>
      </c>
      <c r="S822" s="308" t="str">
        <f t="shared" si="1284"/>
        <v/>
      </c>
      <c r="T822" s="126" t="str">
        <f>IFERROR(IF(J822="",IF(INDEX(価格設定!$E$5:$R$1048576,MATCH($Q822,価格設定!B$5:B$1048576,0),MATCH($AW822,価格設定!E$1:X$1,1))=0,"",INDEX(価格設定!$E$5:$R$1048576,MATCH($Q822,価格設定!B$5:B$1048576,0),MATCH($AW822,価格設定!E$1:X$1,1))),J822),"")</f>
        <v/>
      </c>
      <c r="U822" s="126" t="str">
        <f t="shared" si="1285"/>
        <v/>
      </c>
      <c r="V822" s="132" t="str">
        <f t="shared" si="1286"/>
        <v/>
      </c>
      <c r="W822" s="127" t="str">
        <f>IFERROR(IF(OR(T822="",T822&lt;0),"",IFERROR(INDEX(価格設定!E$2:X$3,IF(AND(K822=$K$1,$K$1&lt;&gt;""),ROW(価格設定!$D$3)-1,MATCH(INDEX(価格設定!$D$5:$D$1048576,MATCH(Q822,価格設定!$B$5:$B$1048576,0),0),価格設定!$D$2:$D$3,0)),MATCH($AW822,価格設定!E$1:X$1,1)),INDEX(価格設定!E$2:X$2,0,MATCH($AW822,価格設定!E$1:X$1,1)))),"")</f>
        <v/>
      </c>
      <c r="X822" s="126" t="str">
        <f t="shared" si="1277"/>
        <v/>
      </c>
      <c r="Y822" s="128" t="str">
        <f t="shared" si="1287"/>
        <v/>
      </c>
      <c r="Z822" s="126" t="str">
        <f t="shared" si="1288"/>
        <v/>
      </c>
      <c r="AA822" s="129" t="str">
        <f t="shared" si="1289"/>
        <v/>
      </c>
      <c r="AB822" s="126" t="str">
        <f t="shared" si="1290"/>
        <v/>
      </c>
      <c r="AC822" s="280" t="str">
        <f t="shared" si="1291"/>
        <v/>
      </c>
      <c r="AD822" s="15"/>
      <c r="AE822" s="204" t="str">
        <f>IF(AF822="","",COUNT($AF$3:AF822))</f>
        <v/>
      </c>
      <c r="AF822" s="206" t="str">
        <f t="shared" si="1292"/>
        <v/>
      </c>
      <c r="AG822" s="204" t="str">
        <f t="shared" si="1293"/>
        <v/>
      </c>
      <c r="AH822" s="204" t="str">
        <f t="shared" si="1294"/>
        <v/>
      </c>
      <c r="AI822" s="287"/>
      <c r="AJ822" s="15"/>
      <c r="AK822" s="138" t="str">
        <f t="shared" si="1295"/>
        <v/>
      </c>
      <c r="AL822" s="131" t="str">
        <f t="shared" si="1296"/>
        <v/>
      </c>
      <c r="AM822" s="131" t="str">
        <f t="shared" si="1297"/>
        <v/>
      </c>
      <c r="AN822" s="313" t="str">
        <f t="shared" si="1298"/>
        <v/>
      </c>
      <c r="AO822" s="316" t="str">
        <f t="shared" si="1299"/>
        <v/>
      </c>
      <c r="AP822" s="18"/>
      <c r="AQ822" s="3" t="str">
        <f>IF(F822="","",MAX($AQ$3:AQ821)+1)</f>
        <v/>
      </c>
      <c r="AR822" s="3" t="str">
        <f>IF(OR(AQ822="",BB822=""),"",MAX($AR$3:AR821)+1)</f>
        <v/>
      </c>
      <c r="AS822" s="3" t="str">
        <f>IF(CQ822="","",RANK(CQ822,CQ$3:CQ$1048576,1)+COUNTIF($CQ$3:CQ822,CQ822)-1)</f>
        <v/>
      </c>
      <c r="AT822" s="21" t="str">
        <f>IF(C822="",IF(OR(AND($H822&lt;&gt;"",C822=""),AND($F821=$F822,$AZ822&lt;&gt;""),COUNTA($H$3:$H$1048576,#REF!,$F$3:$F$1048576)&gt;COUNTA($H$3:$H822,#REF!,$F$3:$F822),$AZ822&lt;&gt;""),INDEX(AT$3:AT$1048576,MATCH(MAX($AQ$3:$AQ821),$AQ$3:$AQ$1048576,0),0),""),C822)</f>
        <v/>
      </c>
      <c r="AU822" s="21" t="str">
        <f>IF(D822="",IF(OR(AND($H822&lt;&gt;"",D822=""),AND($F821=$F822,$AZ822&lt;&gt;""),COUNTA($H$3:$H$1048576,#REF!,$F$3:$F$1048576)&gt;COUNTA($H$3:$H822,#REF!,$F$3:$F822),$AZ822&lt;&gt;""),INDEX(AU$3:AU$1048576,MATCH(MAX($AQ$3:$AQ821),$AQ$3:$AQ$1048576,0),0),""),D822)</f>
        <v/>
      </c>
      <c r="AV822" s="21" t="str">
        <f>IF(E822="",IF(OR(AND($H822&lt;&gt;"",E822=""),AND($F821=$F822,$AZ822&lt;&gt;""),COUNTA($H$3:$H$1048576,#REF!,$F$3:$F$1048576)&gt;COUNTA($H$3:$H822,#REF!,$F$3:$F822),$AZ822&lt;&gt;""),INDEX(AV$3:AV$1048576,MATCH(MAX($AQ$3:$AQ821),$AQ$3:$AQ$1048576,0),0),""),E822)</f>
        <v/>
      </c>
      <c r="AW822" s="24" t="str">
        <f t="shared" si="1300"/>
        <v/>
      </c>
      <c r="AX822" s="13" t="str">
        <f t="shared" si="1301"/>
        <v/>
      </c>
      <c r="AY822" s="4" t="str">
        <f t="shared" si="1302"/>
        <v/>
      </c>
      <c r="AZ822" s="4" t="str">
        <f>IF(AX822="",IF(OR(AND(H822&lt;&gt;"",F822=""),COUNTA($H$3:$H$1048576)&gt;COUNTA($H$3:$H822)),INDEX(AX$3:AX822,MATCH(MAX($AQ$3:AQ822),AQ$3:AQ822,0),0),""),AX822)</f>
        <v/>
      </c>
      <c r="BA822" s="4" t="str">
        <f>IF(AY822="",IF(AND(H822&lt;&gt;"",F822=""),INDEX(AY$3:AY822,MATCH(MAX($AQ$3:AQ822),AQ$3:AQ822,0),0),""),AY822)</f>
        <v/>
      </c>
      <c r="BB822" s="82" t="str">
        <f>IF(BC822="","",RANK(BC822,BC$3:BC$1048576,1)+COUNTIF($BC$3:BC822,BC822)-1)</f>
        <v/>
      </c>
      <c r="BC822" s="139" t="str">
        <f t="shared" si="1303"/>
        <v/>
      </c>
      <c r="BD822" s="46" t="str">
        <f t="shared" si="1304"/>
        <v/>
      </c>
      <c r="BE822" s="46" t="str">
        <f t="shared" si="1305"/>
        <v/>
      </c>
      <c r="BF822" s="46" t="str">
        <f t="shared" si="1306"/>
        <v/>
      </c>
      <c r="BG822" s="4" t="str">
        <f t="shared" si="1307"/>
        <v/>
      </c>
      <c r="BH822" s="180" t="str">
        <f t="shared" si="1308"/>
        <v/>
      </c>
      <c r="BI822" s="16" t="str">
        <f t="shared" si="1309"/>
        <v/>
      </c>
      <c r="BJ822" s="52" t="str">
        <f>IF(BI822="","",IF(W822="","",IF(AND(K822=$K$1,$K$1&lt;&gt;""),$BT$2,IFERROR(IF(INDEX(価格設定!$D$5:$D$1048576,MATCH(Q822,価格設定!$B$5:$B$1048576,0),0)=価格設定!$D$3,$BT$2,$BS$2),$BS$2))))</f>
        <v/>
      </c>
      <c r="BK822" s="16" t="str">
        <f>IF(BI822="","",IF(COUNTIF($BI$3:BI822,BI822)=1,1,IF(AND(BI821=BI822,BH822=""),BK821,COUNTIF($BH$3:BH822,BH822))))</f>
        <v/>
      </c>
      <c r="BL822" s="52" t="str">
        <f t="shared" si="1310"/>
        <v/>
      </c>
      <c r="BM822" s="52" t="str">
        <f t="shared" si="1311"/>
        <v/>
      </c>
      <c r="BN822" s="119" t="str">
        <f t="shared" si="1312"/>
        <v/>
      </c>
      <c r="BO822" s="119" t="str">
        <f t="shared" si="1313"/>
        <v/>
      </c>
      <c r="BP822" s="17" t="str">
        <f t="shared" si="1314"/>
        <v/>
      </c>
      <c r="BQ822" s="17" t="str">
        <f t="shared" si="1315"/>
        <v/>
      </c>
      <c r="BR822" s="17" t="str">
        <f>IF(OR(BP822="",COUNTIF($BO$3:BO822,BO822)&lt;&gt;1),"",SUMIF(BO$3:BO$1048576,BO822,BP$3:BP$1048576))</f>
        <v/>
      </c>
      <c r="BS822" s="17" t="str">
        <f t="shared" si="1316"/>
        <v/>
      </c>
      <c r="BT822" s="17" t="str">
        <f t="shared" si="1317"/>
        <v/>
      </c>
      <c r="BU822" s="17" t="str">
        <f t="shared" si="1318"/>
        <v/>
      </c>
      <c r="BV822" s="24" t="str">
        <f t="shared" si="1319"/>
        <v/>
      </c>
      <c r="BW822" s="24" t="str">
        <f t="shared" si="1320"/>
        <v/>
      </c>
      <c r="BX822" s="24" t="str">
        <f t="shared" si="1321"/>
        <v/>
      </c>
      <c r="BY822" s="26" t="str">
        <f t="shared" si="1322"/>
        <v/>
      </c>
      <c r="BZ822" s="26" t="str">
        <f t="shared" si="1323"/>
        <v/>
      </c>
      <c r="CA822" s="26" t="str">
        <f t="shared" si="1324"/>
        <v/>
      </c>
      <c r="CB822" s="66" t="str">
        <f t="shared" si="1325"/>
        <v/>
      </c>
      <c r="CC822" s="65" t="str">
        <f t="shared" si="1326"/>
        <v/>
      </c>
      <c r="CD822" s="26" t="str">
        <f t="shared" si="1327"/>
        <v/>
      </c>
      <c r="CE822" s="26" t="str">
        <f t="shared" si="1328"/>
        <v/>
      </c>
      <c r="CF822" s="193" t="str">
        <f t="shared" si="1329"/>
        <v/>
      </c>
      <c r="CG822" s="193" t="str">
        <f t="shared" si="1330"/>
        <v/>
      </c>
      <c r="CH822" s="26" t="str">
        <f t="shared" si="1331"/>
        <v/>
      </c>
      <c r="CI822" s="26" t="str">
        <f t="shared" si="1332"/>
        <v/>
      </c>
      <c r="CJ822" s="65" t="str">
        <f t="shared" si="1333"/>
        <v/>
      </c>
      <c r="CK822" s="65" t="str">
        <f t="shared" si="1334"/>
        <v/>
      </c>
      <c r="CL822" s="64" t="str">
        <f t="shared" si="1335"/>
        <v/>
      </c>
      <c r="CM822" s="64" t="str">
        <f t="shared" si="1336"/>
        <v/>
      </c>
      <c r="CN822" s="65" t="str">
        <f t="shared" si="1337"/>
        <v/>
      </c>
      <c r="CP822" s="63" t="str">
        <f>IF(BH822="","",MAX($CP$3:CP821)+1)</f>
        <v/>
      </c>
      <c r="CQ822" s="24" t="str">
        <f t="shared" si="1338"/>
        <v/>
      </c>
      <c r="CR822" s="24" t="str">
        <f t="shared" si="1339"/>
        <v/>
      </c>
      <c r="CS822" s="24" t="str">
        <f t="shared" si="1340"/>
        <v/>
      </c>
      <c r="CT822" s="58" t="str">
        <f>IF(BO822="","",COUNTIF($BO$3:BO822,BO822)&amp;"@"&amp;BO822)</f>
        <v/>
      </c>
      <c r="CU822" s="16" t="str">
        <f t="shared" si="1278"/>
        <v/>
      </c>
      <c r="CV822" s="63" t="str">
        <f t="shared" si="1341"/>
        <v/>
      </c>
      <c r="CW822" s="16" t="str">
        <f t="shared" si="1342"/>
        <v/>
      </c>
      <c r="CX822" s="16" t="str">
        <f t="shared" si="1343"/>
        <v/>
      </c>
      <c r="CY822" s="16" t="str">
        <f t="shared" si="1344"/>
        <v/>
      </c>
      <c r="CZ822" s="85" t="str">
        <f t="shared" si="1345"/>
        <v/>
      </c>
      <c r="DA822" s="16" t="str">
        <f t="shared" si="1346"/>
        <v/>
      </c>
      <c r="DB822" s="16" t="str">
        <f t="shared" si="1347"/>
        <v/>
      </c>
      <c r="DC822" s="28" t="str">
        <f>IF(CP822="","",$DC$1&amp;(INDEX(価格設定!D$1:XFD$3,ROW(価格設定!$D$3),MATCH($AW822,価格設定!D$1:XFD$1,1))*100)&amp;"%")</f>
        <v/>
      </c>
      <c r="DD822" s="28" t="str">
        <f>IF(CP822="","",$DD$1&amp;(INDEX(価格設定!D$1:XFD$3,ROW(価格設定!$D$2),MATCH($AW822,価格設定!D$1:XFD$1,1))*100)&amp;"%")</f>
        <v/>
      </c>
      <c r="DE822" s="29" t="str">
        <f t="shared" si="1348"/>
        <v/>
      </c>
      <c r="DG822" s="58" t="str">
        <f t="shared" si="1349"/>
        <v/>
      </c>
      <c r="DH822" s="58" t="str">
        <f t="shared" si="1350"/>
        <v/>
      </c>
      <c r="DI822" s="58" t="str">
        <f t="shared" si="1351"/>
        <v/>
      </c>
      <c r="DJ822" s="85" t="str">
        <f t="shared" si="1352"/>
        <v/>
      </c>
      <c r="DL822" s="58" t="str">
        <f>IF(COUNTIF(DG$3:DG$1048576,DG822)=COUNTIF($DG$3:$DG822,DG822),DG822,"")</f>
        <v/>
      </c>
      <c r="DM822" s="85" t="str">
        <f t="shared" si="1353"/>
        <v/>
      </c>
      <c r="DN822" s="85" t="str">
        <f t="shared" si="1279"/>
        <v/>
      </c>
      <c r="DO822" s="85" t="str">
        <f t="shared" si="1279"/>
        <v/>
      </c>
      <c r="DP822" s="303"/>
      <c r="DQ822" s="17" t="str">
        <f t="shared" si="1280"/>
        <v/>
      </c>
      <c r="DR822" s="17" t="str">
        <f t="shared" si="1281"/>
        <v/>
      </c>
      <c r="DS822" s="17" t="str">
        <f t="shared" si="1282"/>
        <v/>
      </c>
      <c r="DU822" s="16" t="str">
        <f t="shared" si="1354"/>
        <v/>
      </c>
      <c r="DV822" s="16" t="str">
        <f>IF(DU822="","",COUNT($DU$3:DU822))</f>
        <v/>
      </c>
      <c r="DW822" s="16" t="str">
        <f t="shared" si="1355"/>
        <v/>
      </c>
      <c r="DX822" s="16" t="str">
        <f t="shared" si="1356"/>
        <v/>
      </c>
      <c r="DY822" s="16" t="str">
        <f>IF(DZ822="","",COUNTIF(DZ$3:DZ822,DZ822))</f>
        <v/>
      </c>
      <c r="DZ822" s="16" t="str">
        <f t="shared" si="1357"/>
        <v/>
      </c>
      <c r="EA822" s="16" t="str">
        <f t="shared" si="1358"/>
        <v/>
      </c>
      <c r="EB822" s="16" t="str">
        <f t="shared" si="1359"/>
        <v/>
      </c>
      <c r="EC822" s="16" t="str">
        <f t="shared" si="1360"/>
        <v/>
      </c>
      <c r="ED822" s="16" t="str">
        <f t="shared" si="1361"/>
        <v/>
      </c>
      <c r="EE822" s="16" t="str">
        <f t="shared" si="1362"/>
        <v/>
      </c>
      <c r="EF822" s="16" t="str">
        <f t="shared" si="1363"/>
        <v/>
      </c>
      <c r="EG822" s="16" t="str">
        <f t="shared" si="1364"/>
        <v/>
      </c>
      <c r="EH822" s="16" t="str">
        <f t="shared" si="1365"/>
        <v/>
      </c>
      <c r="EI822" s="16" t="str">
        <f t="shared" si="1366"/>
        <v/>
      </c>
      <c r="EJ822" s="16" t="str">
        <f t="shared" si="1367"/>
        <v/>
      </c>
      <c r="EK822" s="16" t="str">
        <f t="shared" si="1368"/>
        <v/>
      </c>
      <c r="EL822" s="58" t="str">
        <f t="shared" si="1369"/>
        <v/>
      </c>
      <c r="EM822" s="58" t="str">
        <f>IF(OR($DZ822="",CR822=""),IF($EL822="","",$EL822),IF(OR(CR822="なし",CR822=0),領収書!$H$1,CR822))</f>
        <v/>
      </c>
      <c r="EN822" s="58" t="str">
        <f>IF(OR($DZ822="",CS822=""),IF($EL822="","",$EL822),IF(OR(CS822="なし",CS822=0),入力!$EN$1,CS822))</f>
        <v/>
      </c>
      <c r="EO822" s="63" t="str">
        <f t="shared" si="1370"/>
        <v/>
      </c>
      <c r="EP822" s="63" t="str">
        <f t="shared" si="1371"/>
        <v/>
      </c>
      <c r="ER822" s="16" t="str">
        <f>IF(AND(COUNTIF($ET$3:ET822,ET822)=1,ET822&lt;&gt;""),MAX($ER$3:ER821)+1,"")</f>
        <v/>
      </c>
      <c r="ES822" s="16" t="str">
        <f>IF(価格設定!B824="","",価格設定!B824)</f>
        <v/>
      </c>
      <c r="ET822" s="16" t="str">
        <f>IF(価格設定!C824="","",価格設定!C824)</f>
        <v/>
      </c>
      <c r="EV822" s="16" t="str">
        <f t="shared" si="1283"/>
        <v/>
      </c>
      <c r="EW822" s="16" t="str">
        <f t="shared" si="1372"/>
        <v/>
      </c>
    </row>
    <row r="823" spans="1:153" ht="30" customHeight="1" x14ac:dyDescent="0.2">
      <c r="A823" s="225"/>
      <c r="B823" s="212"/>
      <c r="C823" s="221"/>
      <c r="D823" s="164"/>
      <c r="E823" s="165"/>
      <c r="F823" s="166"/>
      <c r="G823" s="167"/>
      <c r="H823" s="179"/>
      <c r="I823" s="306"/>
      <c r="J823" s="169"/>
      <c r="K823" s="179"/>
      <c r="L823" s="186"/>
      <c r="M823" s="186"/>
      <c r="N823" s="168"/>
      <c r="O823" s="170"/>
      <c r="P823" s="212"/>
      <c r="Q823" s="179" t="str">
        <f>IFERROR(IF(H823="","",IFERROR(INDEX(価格設定!$B$5:$B$1048576,MATCH(H823,価格設定!$B$5:$B$1048576,0),0),INDEX(価格設定!$B$5:$B$1048576,MATCH("*"&amp;H823&amp;"*",価格設定!$B$5:$B$1048576,0),0))),H823)</f>
        <v/>
      </c>
      <c r="R823" s="250" t="str">
        <f>IFERROR(IF(Q823="",IF(K823="","",K823),IF(K823="",IF(INDEX(価格設定!$C$5:$C$1048576,MATCH(Q823,価格設定!$B$5:$B$1048576,0),0)=0,"",INDEX(価格設定!$C$5:$C$1048576,MATCH(Q823,価格設定!$B$5:$B$1048576,0),0)),IF(K823="なし","",K823))),"")</f>
        <v/>
      </c>
      <c r="S823" s="308" t="str">
        <f t="shared" si="1284"/>
        <v/>
      </c>
      <c r="T823" s="126" t="str">
        <f>IFERROR(IF(J823="",IF(INDEX(価格設定!$E$5:$R$1048576,MATCH($Q823,価格設定!B$5:B$1048576,0),MATCH($AW823,価格設定!E$1:X$1,1))=0,"",INDEX(価格設定!$E$5:$R$1048576,MATCH($Q823,価格設定!B$5:B$1048576,0),MATCH($AW823,価格設定!E$1:X$1,1))),J823),"")</f>
        <v/>
      </c>
      <c r="U823" s="126" t="str">
        <f t="shared" si="1285"/>
        <v/>
      </c>
      <c r="V823" s="132" t="str">
        <f t="shared" si="1286"/>
        <v/>
      </c>
      <c r="W823" s="127" t="str">
        <f>IFERROR(IF(OR(T823="",T823&lt;0),"",IFERROR(INDEX(価格設定!E$2:X$3,IF(AND(K823=$K$1,$K$1&lt;&gt;""),ROW(価格設定!$D$3)-1,MATCH(INDEX(価格設定!$D$5:$D$1048576,MATCH(Q823,価格設定!$B$5:$B$1048576,0),0),価格設定!$D$2:$D$3,0)),MATCH($AW823,価格設定!E$1:X$1,1)),INDEX(価格設定!E$2:X$2,0,MATCH($AW823,価格設定!E$1:X$1,1)))),"")</f>
        <v/>
      </c>
      <c r="X823" s="126" t="str">
        <f t="shared" si="1277"/>
        <v/>
      </c>
      <c r="Y823" s="128" t="str">
        <f t="shared" si="1287"/>
        <v/>
      </c>
      <c r="Z823" s="126" t="str">
        <f t="shared" si="1288"/>
        <v/>
      </c>
      <c r="AA823" s="129" t="str">
        <f t="shared" si="1289"/>
        <v/>
      </c>
      <c r="AB823" s="126" t="str">
        <f t="shared" si="1290"/>
        <v/>
      </c>
      <c r="AC823" s="280" t="str">
        <f t="shared" si="1291"/>
        <v/>
      </c>
      <c r="AD823" s="15"/>
      <c r="AE823" s="204" t="str">
        <f>IF(AF823="","",COUNT($AF$3:AF823))</f>
        <v/>
      </c>
      <c r="AF823" s="206" t="str">
        <f t="shared" si="1292"/>
        <v/>
      </c>
      <c r="AG823" s="204" t="str">
        <f t="shared" si="1293"/>
        <v/>
      </c>
      <c r="AH823" s="204" t="str">
        <f t="shared" si="1294"/>
        <v/>
      </c>
      <c r="AI823" s="287"/>
      <c r="AJ823" s="15"/>
      <c r="AK823" s="138" t="str">
        <f t="shared" si="1295"/>
        <v/>
      </c>
      <c r="AL823" s="131" t="str">
        <f t="shared" si="1296"/>
        <v/>
      </c>
      <c r="AM823" s="131" t="str">
        <f t="shared" si="1297"/>
        <v/>
      </c>
      <c r="AN823" s="313" t="str">
        <f t="shared" si="1298"/>
        <v/>
      </c>
      <c r="AO823" s="316" t="str">
        <f t="shared" si="1299"/>
        <v/>
      </c>
      <c r="AP823" s="18"/>
      <c r="AQ823" s="3" t="str">
        <f>IF(F823="","",MAX($AQ$3:AQ822)+1)</f>
        <v/>
      </c>
      <c r="AR823" s="3" t="str">
        <f>IF(OR(AQ823="",BB823=""),"",MAX($AR$3:AR822)+1)</f>
        <v/>
      </c>
      <c r="AS823" s="3" t="str">
        <f>IF(CQ823="","",RANK(CQ823,CQ$3:CQ$1048576,1)+COUNTIF($CQ$3:CQ823,CQ823)-1)</f>
        <v/>
      </c>
      <c r="AT823" s="21" t="str">
        <f>IF(C823="",IF(OR(AND($H823&lt;&gt;"",C823=""),AND($F822=$F823,$AZ823&lt;&gt;""),COUNTA($H$3:$H$1048576,#REF!,$F$3:$F$1048576)&gt;COUNTA($H$3:$H823,#REF!,$F$3:$F823),$AZ823&lt;&gt;""),INDEX(AT$3:AT$1048576,MATCH(MAX($AQ$3:$AQ822),$AQ$3:$AQ$1048576,0),0),""),C823)</f>
        <v/>
      </c>
      <c r="AU823" s="21" t="str">
        <f>IF(D823="",IF(OR(AND($H823&lt;&gt;"",D823=""),AND($F822=$F823,$AZ823&lt;&gt;""),COUNTA($H$3:$H$1048576,#REF!,$F$3:$F$1048576)&gt;COUNTA($H$3:$H823,#REF!,$F$3:$F823),$AZ823&lt;&gt;""),INDEX(AU$3:AU$1048576,MATCH(MAX($AQ$3:$AQ822),$AQ$3:$AQ$1048576,0),0),""),D823)</f>
        <v/>
      </c>
      <c r="AV823" s="21" t="str">
        <f>IF(E823="",IF(OR(AND($H823&lt;&gt;"",E823=""),AND($F822=$F823,$AZ823&lt;&gt;""),COUNTA($H$3:$H$1048576,#REF!,$F$3:$F$1048576)&gt;COUNTA($H$3:$H823,#REF!,$F$3:$F823),$AZ823&lt;&gt;""),INDEX(AV$3:AV$1048576,MATCH(MAX($AQ$3:$AQ822),$AQ$3:$AQ$1048576,0),0),""),E823)</f>
        <v/>
      </c>
      <c r="AW823" s="24" t="str">
        <f t="shared" si="1300"/>
        <v/>
      </c>
      <c r="AX823" s="13" t="str">
        <f t="shared" si="1301"/>
        <v/>
      </c>
      <c r="AY823" s="4" t="str">
        <f t="shared" si="1302"/>
        <v/>
      </c>
      <c r="AZ823" s="4" t="str">
        <f>IF(AX823="",IF(OR(AND(H823&lt;&gt;"",F823=""),COUNTA($H$3:$H$1048576)&gt;COUNTA($H$3:$H823)),INDEX(AX$3:AX823,MATCH(MAX($AQ$3:AQ823),AQ$3:AQ823,0),0),""),AX823)</f>
        <v/>
      </c>
      <c r="BA823" s="4" t="str">
        <f>IF(AY823="",IF(AND(H823&lt;&gt;"",F823=""),INDEX(AY$3:AY823,MATCH(MAX($AQ$3:AQ823),AQ$3:AQ823,0),0),""),AY823)</f>
        <v/>
      </c>
      <c r="BB823" s="82" t="str">
        <f>IF(BC823="","",RANK(BC823,BC$3:BC$1048576,1)+COUNTIF($BC$3:BC823,BC823)-1)</f>
        <v/>
      </c>
      <c r="BC823" s="139" t="str">
        <f t="shared" si="1303"/>
        <v/>
      </c>
      <c r="BD823" s="46" t="str">
        <f t="shared" si="1304"/>
        <v/>
      </c>
      <c r="BE823" s="46" t="str">
        <f t="shared" si="1305"/>
        <v/>
      </c>
      <c r="BF823" s="46" t="str">
        <f t="shared" si="1306"/>
        <v/>
      </c>
      <c r="BG823" s="4" t="str">
        <f t="shared" si="1307"/>
        <v/>
      </c>
      <c r="BH823" s="180" t="str">
        <f t="shared" si="1308"/>
        <v/>
      </c>
      <c r="BI823" s="16" t="str">
        <f t="shared" si="1309"/>
        <v/>
      </c>
      <c r="BJ823" s="52" t="str">
        <f>IF(BI823="","",IF(W823="","",IF(AND(K823=$K$1,$K$1&lt;&gt;""),$BT$2,IFERROR(IF(INDEX(価格設定!$D$5:$D$1048576,MATCH(Q823,価格設定!$B$5:$B$1048576,0),0)=価格設定!$D$3,$BT$2,$BS$2),$BS$2))))</f>
        <v/>
      </c>
      <c r="BK823" s="16" t="str">
        <f>IF(BI823="","",IF(COUNTIF($BI$3:BI823,BI823)=1,1,IF(AND(BI822=BI823,BH823=""),BK822,COUNTIF($BH$3:BH823,BH823))))</f>
        <v/>
      </c>
      <c r="BL823" s="52" t="str">
        <f t="shared" si="1310"/>
        <v/>
      </c>
      <c r="BM823" s="52" t="str">
        <f t="shared" si="1311"/>
        <v/>
      </c>
      <c r="BN823" s="119" t="str">
        <f t="shared" si="1312"/>
        <v/>
      </c>
      <c r="BO823" s="119" t="str">
        <f t="shared" si="1313"/>
        <v/>
      </c>
      <c r="BP823" s="17" t="str">
        <f t="shared" si="1314"/>
        <v/>
      </c>
      <c r="BQ823" s="17" t="str">
        <f t="shared" si="1315"/>
        <v/>
      </c>
      <c r="BR823" s="17" t="str">
        <f>IF(OR(BP823="",COUNTIF($BO$3:BO823,BO823)&lt;&gt;1),"",SUMIF(BO$3:BO$1048576,BO823,BP$3:BP$1048576))</f>
        <v/>
      </c>
      <c r="BS823" s="17" t="str">
        <f t="shared" si="1316"/>
        <v/>
      </c>
      <c r="BT823" s="17" t="str">
        <f t="shared" si="1317"/>
        <v/>
      </c>
      <c r="BU823" s="17" t="str">
        <f t="shared" si="1318"/>
        <v/>
      </c>
      <c r="BV823" s="24" t="str">
        <f t="shared" si="1319"/>
        <v/>
      </c>
      <c r="BW823" s="24" t="str">
        <f t="shared" si="1320"/>
        <v/>
      </c>
      <c r="BX823" s="24" t="str">
        <f t="shared" si="1321"/>
        <v/>
      </c>
      <c r="BY823" s="26" t="str">
        <f t="shared" si="1322"/>
        <v/>
      </c>
      <c r="BZ823" s="26" t="str">
        <f t="shared" si="1323"/>
        <v/>
      </c>
      <c r="CA823" s="26" t="str">
        <f t="shared" si="1324"/>
        <v/>
      </c>
      <c r="CB823" s="66" t="str">
        <f t="shared" si="1325"/>
        <v/>
      </c>
      <c r="CC823" s="65" t="str">
        <f t="shared" si="1326"/>
        <v/>
      </c>
      <c r="CD823" s="26" t="str">
        <f t="shared" si="1327"/>
        <v/>
      </c>
      <c r="CE823" s="26" t="str">
        <f t="shared" si="1328"/>
        <v/>
      </c>
      <c r="CF823" s="193" t="str">
        <f t="shared" si="1329"/>
        <v/>
      </c>
      <c r="CG823" s="193" t="str">
        <f t="shared" si="1330"/>
        <v/>
      </c>
      <c r="CH823" s="26" t="str">
        <f t="shared" si="1331"/>
        <v/>
      </c>
      <c r="CI823" s="26" t="str">
        <f t="shared" si="1332"/>
        <v/>
      </c>
      <c r="CJ823" s="65" t="str">
        <f t="shared" si="1333"/>
        <v/>
      </c>
      <c r="CK823" s="65" t="str">
        <f t="shared" si="1334"/>
        <v/>
      </c>
      <c r="CL823" s="64" t="str">
        <f t="shared" si="1335"/>
        <v/>
      </c>
      <c r="CM823" s="64" t="str">
        <f t="shared" si="1336"/>
        <v/>
      </c>
      <c r="CN823" s="65" t="str">
        <f t="shared" si="1337"/>
        <v/>
      </c>
      <c r="CP823" s="63" t="str">
        <f>IF(BH823="","",MAX($CP$3:CP822)+1)</f>
        <v/>
      </c>
      <c r="CQ823" s="24" t="str">
        <f t="shared" si="1338"/>
        <v/>
      </c>
      <c r="CR823" s="24" t="str">
        <f t="shared" si="1339"/>
        <v/>
      </c>
      <c r="CS823" s="24" t="str">
        <f t="shared" si="1340"/>
        <v/>
      </c>
      <c r="CT823" s="58" t="str">
        <f>IF(BO823="","",COUNTIF($BO$3:BO823,BO823)&amp;"@"&amp;BO823)</f>
        <v/>
      </c>
      <c r="CU823" s="16" t="str">
        <f t="shared" si="1278"/>
        <v/>
      </c>
      <c r="CV823" s="63" t="str">
        <f t="shared" si="1341"/>
        <v/>
      </c>
      <c r="CW823" s="16" t="str">
        <f t="shared" si="1342"/>
        <v/>
      </c>
      <c r="CX823" s="16" t="str">
        <f t="shared" si="1343"/>
        <v/>
      </c>
      <c r="CY823" s="16" t="str">
        <f t="shared" si="1344"/>
        <v/>
      </c>
      <c r="CZ823" s="85" t="str">
        <f t="shared" si="1345"/>
        <v/>
      </c>
      <c r="DA823" s="16" t="str">
        <f t="shared" si="1346"/>
        <v/>
      </c>
      <c r="DB823" s="16" t="str">
        <f t="shared" si="1347"/>
        <v/>
      </c>
      <c r="DC823" s="28" t="str">
        <f>IF(CP823="","",$DC$1&amp;(INDEX(価格設定!D$1:XFD$3,ROW(価格設定!$D$3),MATCH($AW823,価格設定!D$1:XFD$1,1))*100)&amp;"%")</f>
        <v/>
      </c>
      <c r="DD823" s="28" t="str">
        <f>IF(CP823="","",$DD$1&amp;(INDEX(価格設定!D$1:XFD$3,ROW(価格設定!$D$2),MATCH($AW823,価格設定!D$1:XFD$1,1))*100)&amp;"%")</f>
        <v/>
      </c>
      <c r="DE823" s="29" t="str">
        <f t="shared" si="1348"/>
        <v/>
      </c>
      <c r="DG823" s="58" t="str">
        <f t="shared" si="1349"/>
        <v/>
      </c>
      <c r="DH823" s="58" t="str">
        <f t="shared" si="1350"/>
        <v/>
      </c>
      <c r="DI823" s="58" t="str">
        <f t="shared" si="1351"/>
        <v/>
      </c>
      <c r="DJ823" s="85" t="str">
        <f t="shared" si="1352"/>
        <v/>
      </c>
      <c r="DL823" s="58" t="str">
        <f>IF(COUNTIF(DG$3:DG$1048576,DG823)=COUNTIF($DG$3:$DG823,DG823),DG823,"")</f>
        <v/>
      </c>
      <c r="DM823" s="85" t="str">
        <f t="shared" si="1353"/>
        <v/>
      </c>
      <c r="DN823" s="85" t="str">
        <f t="shared" si="1279"/>
        <v/>
      </c>
      <c r="DO823" s="85" t="str">
        <f t="shared" si="1279"/>
        <v/>
      </c>
      <c r="DP823" s="303"/>
      <c r="DQ823" s="17" t="str">
        <f t="shared" si="1280"/>
        <v/>
      </c>
      <c r="DR823" s="17" t="str">
        <f t="shared" si="1281"/>
        <v/>
      </c>
      <c r="DS823" s="17" t="str">
        <f t="shared" si="1282"/>
        <v/>
      </c>
      <c r="DU823" s="16" t="str">
        <f t="shared" si="1354"/>
        <v/>
      </c>
      <c r="DV823" s="16" t="str">
        <f>IF(DU823="","",COUNT($DU$3:DU823))</f>
        <v/>
      </c>
      <c r="DW823" s="16" t="str">
        <f t="shared" si="1355"/>
        <v/>
      </c>
      <c r="DX823" s="16" t="str">
        <f t="shared" si="1356"/>
        <v/>
      </c>
      <c r="DY823" s="16" t="str">
        <f>IF(DZ823="","",COUNTIF(DZ$3:DZ823,DZ823))</f>
        <v/>
      </c>
      <c r="DZ823" s="16" t="str">
        <f t="shared" si="1357"/>
        <v/>
      </c>
      <c r="EA823" s="16" t="str">
        <f t="shared" si="1358"/>
        <v/>
      </c>
      <c r="EB823" s="16" t="str">
        <f t="shared" si="1359"/>
        <v/>
      </c>
      <c r="EC823" s="16" t="str">
        <f t="shared" si="1360"/>
        <v/>
      </c>
      <c r="ED823" s="16" t="str">
        <f t="shared" si="1361"/>
        <v/>
      </c>
      <c r="EE823" s="16" t="str">
        <f t="shared" si="1362"/>
        <v/>
      </c>
      <c r="EF823" s="16" t="str">
        <f t="shared" si="1363"/>
        <v/>
      </c>
      <c r="EG823" s="16" t="str">
        <f t="shared" si="1364"/>
        <v/>
      </c>
      <c r="EH823" s="16" t="str">
        <f t="shared" si="1365"/>
        <v/>
      </c>
      <c r="EI823" s="16" t="str">
        <f t="shared" si="1366"/>
        <v/>
      </c>
      <c r="EJ823" s="16" t="str">
        <f t="shared" si="1367"/>
        <v/>
      </c>
      <c r="EK823" s="16" t="str">
        <f t="shared" si="1368"/>
        <v/>
      </c>
      <c r="EL823" s="58" t="str">
        <f t="shared" si="1369"/>
        <v/>
      </c>
      <c r="EM823" s="58" t="str">
        <f>IF(OR($DZ823="",CR823=""),IF($EL823="","",$EL823),IF(OR(CR823="なし",CR823=0),領収書!$H$1,CR823))</f>
        <v/>
      </c>
      <c r="EN823" s="58" t="str">
        <f>IF(OR($DZ823="",CS823=""),IF($EL823="","",$EL823),IF(OR(CS823="なし",CS823=0),入力!$EN$1,CS823))</f>
        <v/>
      </c>
      <c r="EO823" s="63" t="str">
        <f t="shared" si="1370"/>
        <v/>
      </c>
      <c r="EP823" s="63" t="str">
        <f t="shared" si="1371"/>
        <v/>
      </c>
      <c r="ER823" s="16" t="str">
        <f>IF(AND(COUNTIF($ET$3:ET823,ET823)=1,ET823&lt;&gt;""),MAX($ER$3:ER822)+1,"")</f>
        <v/>
      </c>
      <c r="ES823" s="16" t="str">
        <f>IF(価格設定!B825="","",価格設定!B825)</f>
        <v/>
      </c>
      <c r="ET823" s="16" t="str">
        <f>IF(価格設定!C825="","",価格設定!C825)</f>
        <v/>
      </c>
      <c r="EV823" s="16" t="str">
        <f t="shared" si="1283"/>
        <v/>
      </c>
      <c r="EW823" s="16" t="str">
        <f t="shared" si="1372"/>
        <v/>
      </c>
    </row>
    <row r="824" spans="1:153" ht="30" customHeight="1" x14ac:dyDescent="0.2">
      <c r="A824" s="225"/>
      <c r="B824" s="212"/>
      <c r="C824" s="221"/>
      <c r="D824" s="164"/>
      <c r="E824" s="165"/>
      <c r="F824" s="166"/>
      <c r="G824" s="167"/>
      <c r="H824" s="179"/>
      <c r="I824" s="306"/>
      <c r="J824" s="169"/>
      <c r="K824" s="179"/>
      <c r="L824" s="186"/>
      <c r="M824" s="186"/>
      <c r="N824" s="168"/>
      <c r="O824" s="170"/>
      <c r="P824" s="212"/>
      <c r="Q824" s="179" t="str">
        <f>IFERROR(IF(H824="","",IFERROR(INDEX(価格設定!$B$5:$B$1048576,MATCH(H824,価格設定!$B$5:$B$1048576,0),0),INDEX(価格設定!$B$5:$B$1048576,MATCH("*"&amp;H824&amp;"*",価格設定!$B$5:$B$1048576,0),0))),H824)</f>
        <v/>
      </c>
      <c r="R824" s="250" t="str">
        <f>IFERROR(IF(Q824="",IF(K824="","",K824),IF(K824="",IF(INDEX(価格設定!$C$5:$C$1048576,MATCH(Q824,価格設定!$B$5:$B$1048576,0),0)=0,"",INDEX(価格設定!$C$5:$C$1048576,MATCH(Q824,価格設定!$B$5:$B$1048576,0),0)),IF(K824="なし","",K824))),"")</f>
        <v/>
      </c>
      <c r="S824" s="308" t="str">
        <f t="shared" si="1284"/>
        <v/>
      </c>
      <c r="T824" s="126" t="str">
        <f>IFERROR(IF(J824="",IF(INDEX(価格設定!$E$5:$R$1048576,MATCH($Q824,価格設定!B$5:B$1048576,0),MATCH($AW824,価格設定!E$1:X$1,1))=0,"",INDEX(価格設定!$E$5:$R$1048576,MATCH($Q824,価格設定!B$5:B$1048576,0),MATCH($AW824,価格設定!E$1:X$1,1))),J824),"")</f>
        <v/>
      </c>
      <c r="U824" s="126" t="str">
        <f t="shared" si="1285"/>
        <v/>
      </c>
      <c r="V824" s="132" t="str">
        <f t="shared" si="1286"/>
        <v/>
      </c>
      <c r="W824" s="127" t="str">
        <f>IFERROR(IF(OR(T824="",T824&lt;0),"",IFERROR(INDEX(価格設定!E$2:X$3,IF(AND(K824=$K$1,$K$1&lt;&gt;""),ROW(価格設定!$D$3)-1,MATCH(INDEX(価格設定!$D$5:$D$1048576,MATCH(Q824,価格設定!$B$5:$B$1048576,0),0),価格設定!$D$2:$D$3,0)),MATCH($AW824,価格設定!E$1:X$1,1)),INDEX(価格設定!E$2:X$2,0,MATCH($AW824,価格設定!E$1:X$1,1)))),"")</f>
        <v/>
      </c>
      <c r="X824" s="126" t="str">
        <f t="shared" si="1277"/>
        <v/>
      </c>
      <c r="Y824" s="128" t="str">
        <f t="shared" si="1287"/>
        <v/>
      </c>
      <c r="Z824" s="126" t="str">
        <f t="shared" si="1288"/>
        <v/>
      </c>
      <c r="AA824" s="129" t="str">
        <f t="shared" si="1289"/>
        <v/>
      </c>
      <c r="AB824" s="126" t="str">
        <f t="shared" si="1290"/>
        <v/>
      </c>
      <c r="AC824" s="280" t="str">
        <f t="shared" si="1291"/>
        <v/>
      </c>
      <c r="AD824" s="15"/>
      <c r="AE824" s="204" t="str">
        <f>IF(AF824="","",COUNT($AF$3:AF824))</f>
        <v/>
      </c>
      <c r="AF824" s="206" t="str">
        <f t="shared" si="1292"/>
        <v/>
      </c>
      <c r="AG824" s="204" t="str">
        <f t="shared" si="1293"/>
        <v/>
      </c>
      <c r="AH824" s="204" t="str">
        <f t="shared" si="1294"/>
        <v/>
      </c>
      <c r="AI824" s="287"/>
      <c r="AJ824" s="15"/>
      <c r="AK824" s="138" t="str">
        <f t="shared" si="1295"/>
        <v/>
      </c>
      <c r="AL824" s="131" t="str">
        <f t="shared" si="1296"/>
        <v/>
      </c>
      <c r="AM824" s="131" t="str">
        <f t="shared" si="1297"/>
        <v/>
      </c>
      <c r="AN824" s="313" t="str">
        <f t="shared" si="1298"/>
        <v/>
      </c>
      <c r="AO824" s="316" t="str">
        <f t="shared" si="1299"/>
        <v/>
      </c>
      <c r="AP824" s="18"/>
      <c r="AQ824" s="3" t="str">
        <f>IF(F824="","",MAX($AQ$3:AQ823)+1)</f>
        <v/>
      </c>
      <c r="AR824" s="3" t="str">
        <f>IF(OR(AQ824="",BB824=""),"",MAX($AR$3:AR823)+1)</f>
        <v/>
      </c>
      <c r="AS824" s="3" t="str">
        <f>IF(CQ824="","",RANK(CQ824,CQ$3:CQ$1048576,1)+COUNTIF($CQ$3:CQ824,CQ824)-1)</f>
        <v/>
      </c>
      <c r="AT824" s="21" t="str">
        <f>IF(C824="",IF(OR(AND($H824&lt;&gt;"",C824=""),AND($F823=$F824,$AZ824&lt;&gt;""),COUNTA($H$3:$H$1048576,#REF!,$F$3:$F$1048576)&gt;COUNTA($H$3:$H824,#REF!,$F$3:$F824),$AZ824&lt;&gt;""),INDEX(AT$3:AT$1048576,MATCH(MAX($AQ$3:$AQ823),$AQ$3:$AQ$1048576,0),0),""),C824)</f>
        <v/>
      </c>
      <c r="AU824" s="21" t="str">
        <f>IF(D824="",IF(OR(AND($H824&lt;&gt;"",D824=""),AND($F823=$F824,$AZ824&lt;&gt;""),COUNTA($H$3:$H$1048576,#REF!,$F$3:$F$1048576)&gt;COUNTA($H$3:$H824,#REF!,$F$3:$F824),$AZ824&lt;&gt;""),INDEX(AU$3:AU$1048576,MATCH(MAX($AQ$3:$AQ823),$AQ$3:$AQ$1048576,0),0),""),D824)</f>
        <v/>
      </c>
      <c r="AV824" s="21" t="str">
        <f>IF(E824="",IF(OR(AND($H824&lt;&gt;"",E824=""),AND($F823=$F824,$AZ824&lt;&gt;""),COUNTA($H$3:$H$1048576,#REF!,$F$3:$F$1048576)&gt;COUNTA($H$3:$H824,#REF!,$F$3:$F824),$AZ824&lt;&gt;""),INDEX(AV$3:AV$1048576,MATCH(MAX($AQ$3:$AQ823),$AQ$3:$AQ$1048576,0),0),""),E824)</f>
        <v/>
      </c>
      <c r="AW824" s="24" t="str">
        <f t="shared" si="1300"/>
        <v/>
      </c>
      <c r="AX824" s="13" t="str">
        <f t="shared" si="1301"/>
        <v/>
      </c>
      <c r="AY824" s="4" t="str">
        <f t="shared" si="1302"/>
        <v/>
      </c>
      <c r="AZ824" s="4" t="str">
        <f>IF(AX824="",IF(OR(AND(H824&lt;&gt;"",F824=""),COUNTA($H$3:$H$1048576)&gt;COUNTA($H$3:$H824)),INDEX(AX$3:AX824,MATCH(MAX($AQ$3:AQ824),AQ$3:AQ824,0),0),""),AX824)</f>
        <v/>
      </c>
      <c r="BA824" s="4" t="str">
        <f>IF(AY824="",IF(AND(H824&lt;&gt;"",F824=""),INDEX(AY$3:AY824,MATCH(MAX($AQ$3:AQ824),AQ$3:AQ824,0),0),""),AY824)</f>
        <v/>
      </c>
      <c r="BB824" s="82" t="str">
        <f>IF(BC824="","",RANK(BC824,BC$3:BC$1048576,1)+COUNTIF($BC$3:BC824,BC824)-1)</f>
        <v/>
      </c>
      <c r="BC824" s="139" t="str">
        <f t="shared" si="1303"/>
        <v/>
      </c>
      <c r="BD824" s="46" t="str">
        <f t="shared" si="1304"/>
        <v/>
      </c>
      <c r="BE824" s="46" t="str">
        <f t="shared" si="1305"/>
        <v/>
      </c>
      <c r="BF824" s="46" t="str">
        <f t="shared" si="1306"/>
        <v/>
      </c>
      <c r="BG824" s="4" t="str">
        <f t="shared" si="1307"/>
        <v/>
      </c>
      <c r="BH824" s="180" t="str">
        <f t="shared" si="1308"/>
        <v/>
      </c>
      <c r="BI824" s="16" t="str">
        <f t="shared" si="1309"/>
        <v/>
      </c>
      <c r="BJ824" s="52" t="str">
        <f>IF(BI824="","",IF(W824="","",IF(AND(K824=$K$1,$K$1&lt;&gt;""),$BT$2,IFERROR(IF(INDEX(価格設定!$D$5:$D$1048576,MATCH(Q824,価格設定!$B$5:$B$1048576,0),0)=価格設定!$D$3,$BT$2,$BS$2),$BS$2))))</f>
        <v/>
      </c>
      <c r="BK824" s="16" t="str">
        <f>IF(BI824="","",IF(COUNTIF($BI$3:BI824,BI824)=1,1,IF(AND(BI823=BI824,BH824=""),BK823,COUNTIF($BH$3:BH824,BH824))))</f>
        <v/>
      </c>
      <c r="BL824" s="52" t="str">
        <f t="shared" si="1310"/>
        <v/>
      </c>
      <c r="BM824" s="52" t="str">
        <f t="shared" si="1311"/>
        <v/>
      </c>
      <c r="BN824" s="119" t="str">
        <f t="shared" si="1312"/>
        <v/>
      </c>
      <c r="BO824" s="119" t="str">
        <f t="shared" si="1313"/>
        <v/>
      </c>
      <c r="BP824" s="17" t="str">
        <f t="shared" si="1314"/>
        <v/>
      </c>
      <c r="BQ824" s="17" t="str">
        <f t="shared" si="1315"/>
        <v/>
      </c>
      <c r="BR824" s="17" t="str">
        <f>IF(OR(BP824="",COUNTIF($BO$3:BO824,BO824)&lt;&gt;1),"",SUMIF(BO$3:BO$1048576,BO824,BP$3:BP$1048576))</f>
        <v/>
      </c>
      <c r="BS824" s="17" t="str">
        <f t="shared" si="1316"/>
        <v/>
      </c>
      <c r="BT824" s="17" t="str">
        <f t="shared" si="1317"/>
        <v/>
      </c>
      <c r="BU824" s="17" t="str">
        <f t="shared" si="1318"/>
        <v/>
      </c>
      <c r="BV824" s="24" t="str">
        <f t="shared" si="1319"/>
        <v/>
      </c>
      <c r="BW824" s="24" t="str">
        <f t="shared" si="1320"/>
        <v/>
      </c>
      <c r="BX824" s="24" t="str">
        <f t="shared" si="1321"/>
        <v/>
      </c>
      <c r="BY824" s="26" t="str">
        <f t="shared" si="1322"/>
        <v/>
      </c>
      <c r="BZ824" s="26" t="str">
        <f t="shared" si="1323"/>
        <v/>
      </c>
      <c r="CA824" s="26" t="str">
        <f t="shared" si="1324"/>
        <v/>
      </c>
      <c r="CB824" s="66" t="str">
        <f t="shared" si="1325"/>
        <v/>
      </c>
      <c r="CC824" s="65" t="str">
        <f t="shared" si="1326"/>
        <v/>
      </c>
      <c r="CD824" s="26" t="str">
        <f t="shared" si="1327"/>
        <v/>
      </c>
      <c r="CE824" s="26" t="str">
        <f t="shared" si="1328"/>
        <v/>
      </c>
      <c r="CF824" s="193" t="str">
        <f t="shared" si="1329"/>
        <v/>
      </c>
      <c r="CG824" s="193" t="str">
        <f t="shared" si="1330"/>
        <v/>
      </c>
      <c r="CH824" s="26" t="str">
        <f t="shared" si="1331"/>
        <v/>
      </c>
      <c r="CI824" s="26" t="str">
        <f t="shared" si="1332"/>
        <v/>
      </c>
      <c r="CJ824" s="65" t="str">
        <f t="shared" si="1333"/>
        <v/>
      </c>
      <c r="CK824" s="65" t="str">
        <f t="shared" si="1334"/>
        <v/>
      </c>
      <c r="CL824" s="64" t="str">
        <f t="shared" si="1335"/>
        <v/>
      </c>
      <c r="CM824" s="64" t="str">
        <f t="shared" si="1336"/>
        <v/>
      </c>
      <c r="CN824" s="65" t="str">
        <f t="shared" si="1337"/>
        <v/>
      </c>
      <c r="CP824" s="63" t="str">
        <f>IF(BH824="","",MAX($CP$3:CP823)+1)</f>
        <v/>
      </c>
      <c r="CQ824" s="24" t="str">
        <f t="shared" si="1338"/>
        <v/>
      </c>
      <c r="CR824" s="24" t="str">
        <f t="shared" si="1339"/>
        <v/>
      </c>
      <c r="CS824" s="24" t="str">
        <f t="shared" si="1340"/>
        <v/>
      </c>
      <c r="CT824" s="58" t="str">
        <f>IF(BO824="","",COUNTIF($BO$3:BO824,BO824)&amp;"@"&amp;BO824)</f>
        <v/>
      </c>
      <c r="CU824" s="16" t="str">
        <f t="shared" si="1278"/>
        <v/>
      </c>
      <c r="CV824" s="63" t="str">
        <f t="shared" si="1341"/>
        <v/>
      </c>
      <c r="CW824" s="16" t="str">
        <f t="shared" si="1342"/>
        <v/>
      </c>
      <c r="CX824" s="16" t="str">
        <f t="shared" si="1343"/>
        <v/>
      </c>
      <c r="CY824" s="16" t="str">
        <f t="shared" si="1344"/>
        <v/>
      </c>
      <c r="CZ824" s="85" t="str">
        <f t="shared" si="1345"/>
        <v/>
      </c>
      <c r="DA824" s="16" t="str">
        <f t="shared" si="1346"/>
        <v/>
      </c>
      <c r="DB824" s="16" t="str">
        <f t="shared" si="1347"/>
        <v/>
      </c>
      <c r="DC824" s="28" t="str">
        <f>IF(CP824="","",$DC$1&amp;(INDEX(価格設定!D$1:XFD$3,ROW(価格設定!$D$3),MATCH($AW824,価格設定!D$1:XFD$1,1))*100)&amp;"%")</f>
        <v/>
      </c>
      <c r="DD824" s="28" t="str">
        <f>IF(CP824="","",$DD$1&amp;(INDEX(価格設定!D$1:XFD$3,ROW(価格設定!$D$2),MATCH($AW824,価格設定!D$1:XFD$1,1))*100)&amp;"%")</f>
        <v/>
      </c>
      <c r="DE824" s="29" t="str">
        <f t="shared" si="1348"/>
        <v/>
      </c>
      <c r="DG824" s="58" t="str">
        <f t="shared" si="1349"/>
        <v/>
      </c>
      <c r="DH824" s="58" t="str">
        <f t="shared" si="1350"/>
        <v/>
      </c>
      <c r="DI824" s="58" t="str">
        <f t="shared" si="1351"/>
        <v/>
      </c>
      <c r="DJ824" s="85" t="str">
        <f t="shared" si="1352"/>
        <v/>
      </c>
      <c r="DL824" s="58" t="str">
        <f>IF(COUNTIF(DG$3:DG$1048576,DG824)=COUNTIF($DG$3:$DG824,DG824),DG824,"")</f>
        <v/>
      </c>
      <c r="DM824" s="85" t="str">
        <f t="shared" si="1353"/>
        <v/>
      </c>
      <c r="DN824" s="85" t="str">
        <f t="shared" si="1279"/>
        <v/>
      </c>
      <c r="DO824" s="85" t="str">
        <f t="shared" si="1279"/>
        <v/>
      </c>
      <c r="DP824" s="303"/>
      <c r="DQ824" s="17" t="str">
        <f t="shared" si="1280"/>
        <v/>
      </c>
      <c r="DR824" s="17" t="str">
        <f t="shared" si="1281"/>
        <v/>
      </c>
      <c r="DS824" s="17" t="str">
        <f t="shared" si="1282"/>
        <v/>
      </c>
      <c r="DU824" s="16" t="str">
        <f t="shared" si="1354"/>
        <v/>
      </c>
      <c r="DV824" s="16" t="str">
        <f>IF(DU824="","",COUNT($DU$3:DU824))</f>
        <v/>
      </c>
      <c r="DW824" s="16" t="str">
        <f t="shared" si="1355"/>
        <v/>
      </c>
      <c r="DX824" s="16" t="str">
        <f t="shared" si="1356"/>
        <v/>
      </c>
      <c r="DY824" s="16" t="str">
        <f>IF(DZ824="","",COUNTIF(DZ$3:DZ824,DZ824))</f>
        <v/>
      </c>
      <c r="DZ824" s="16" t="str">
        <f t="shared" si="1357"/>
        <v/>
      </c>
      <c r="EA824" s="16" t="str">
        <f t="shared" si="1358"/>
        <v/>
      </c>
      <c r="EB824" s="16" t="str">
        <f t="shared" si="1359"/>
        <v/>
      </c>
      <c r="EC824" s="16" t="str">
        <f t="shared" si="1360"/>
        <v/>
      </c>
      <c r="ED824" s="16" t="str">
        <f t="shared" si="1361"/>
        <v/>
      </c>
      <c r="EE824" s="16" t="str">
        <f t="shared" si="1362"/>
        <v/>
      </c>
      <c r="EF824" s="16" t="str">
        <f t="shared" si="1363"/>
        <v/>
      </c>
      <c r="EG824" s="16" t="str">
        <f t="shared" si="1364"/>
        <v/>
      </c>
      <c r="EH824" s="16" t="str">
        <f t="shared" si="1365"/>
        <v/>
      </c>
      <c r="EI824" s="16" t="str">
        <f t="shared" si="1366"/>
        <v/>
      </c>
      <c r="EJ824" s="16" t="str">
        <f t="shared" si="1367"/>
        <v/>
      </c>
      <c r="EK824" s="16" t="str">
        <f t="shared" si="1368"/>
        <v/>
      </c>
      <c r="EL824" s="58" t="str">
        <f t="shared" si="1369"/>
        <v/>
      </c>
      <c r="EM824" s="58" t="str">
        <f>IF(OR($DZ824="",CR824=""),IF($EL824="","",$EL824),IF(OR(CR824="なし",CR824=0),領収書!$H$1,CR824))</f>
        <v/>
      </c>
      <c r="EN824" s="58" t="str">
        <f>IF(OR($DZ824="",CS824=""),IF($EL824="","",$EL824),IF(OR(CS824="なし",CS824=0),入力!$EN$1,CS824))</f>
        <v/>
      </c>
      <c r="EO824" s="63" t="str">
        <f t="shared" si="1370"/>
        <v/>
      </c>
      <c r="EP824" s="63" t="str">
        <f t="shared" si="1371"/>
        <v/>
      </c>
      <c r="ER824" s="16" t="str">
        <f>IF(AND(COUNTIF($ET$3:ET824,ET824)=1,ET824&lt;&gt;""),MAX($ER$3:ER823)+1,"")</f>
        <v/>
      </c>
      <c r="ES824" s="16" t="str">
        <f>IF(価格設定!B826="","",価格設定!B826)</f>
        <v/>
      </c>
      <c r="ET824" s="16" t="str">
        <f>IF(価格設定!C826="","",価格設定!C826)</f>
        <v/>
      </c>
      <c r="EV824" s="16" t="str">
        <f t="shared" si="1283"/>
        <v/>
      </c>
      <c r="EW824" s="16" t="str">
        <f t="shared" si="1372"/>
        <v/>
      </c>
    </row>
    <row r="825" spans="1:153" ht="30" customHeight="1" x14ac:dyDescent="0.2">
      <c r="A825" s="225"/>
      <c r="B825" s="212"/>
      <c r="C825" s="221"/>
      <c r="D825" s="164"/>
      <c r="E825" s="165"/>
      <c r="F825" s="166"/>
      <c r="G825" s="167"/>
      <c r="H825" s="179"/>
      <c r="I825" s="306"/>
      <c r="J825" s="169"/>
      <c r="K825" s="179"/>
      <c r="L825" s="186"/>
      <c r="M825" s="186"/>
      <c r="N825" s="168"/>
      <c r="O825" s="170"/>
      <c r="P825" s="212"/>
      <c r="Q825" s="179" t="str">
        <f>IFERROR(IF(H825="","",IFERROR(INDEX(価格設定!$B$5:$B$1048576,MATCH(H825,価格設定!$B$5:$B$1048576,0),0),INDEX(価格設定!$B$5:$B$1048576,MATCH("*"&amp;H825&amp;"*",価格設定!$B$5:$B$1048576,0),0))),H825)</f>
        <v/>
      </c>
      <c r="R825" s="250" t="str">
        <f>IFERROR(IF(Q825="",IF(K825="","",K825),IF(K825="",IF(INDEX(価格設定!$C$5:$C$1048576,MATCH(Q825,価格設定!$B$5:$B$1048576,0),0)=0,"",INDEX(価格設定!$C$5:$C$1048576,MATCH(Q825,価格設定!$B$5:$B$1048576,0),0)),IF(K825="なし","",K825))),"")</f>
        <v/>
      </c>
      <c r="S825" s="308" t="str">
        <f t="shared" si="1284"/>
        <v/>
      </c>
      <c r="T825" s="126" t="str">
        <f>IFERROR(IF(J825="",IF(INDEX(価格設定!$E$5:$R$1048576,MATCH($Q825,価格設定!B$5:B$1048576,0),MATCH($AW825,価格設定!E$1:X$1,1))=0,"",INDEX(価格設定!$E$5:$R$1048576,MATCH($Q825,価格設定!B$5:B$1048576,0),MATCH($AW825,価格設定!E$1:X$1,1))),J825),"")</f>
        <v/>
      </c>
      <c r="U825" s="126" t="str">
        <f t="shared" si="1285"/>
        <v/>
      </c>
      <c r="V825" s="132" t="str">
        <f t="shared" si="1286"/>
        <v/>
      </c>
      <c r="W825" s="127" t="str">
        <f>IFERROR(IF(OR(T825="",T825&lt;0),"",IFERROR(INDEX(価格設定!E$2:X$3,IF(AND(K825=$K$1,$K$1&lt;&gt;""),ROW(価格設定!$D$3)-1,MATCH(INDEX(価格設定!$D$5:$D$1048576,MATCH(Q825,価格設定!$B$5:$B$1048576,0),0),価格設定!$D$2:$D$3,0)),MATCH($AW825,価格設定!E$1:X$1,1)),INDEX(価格設定!E$2:X$2,0,MATCH($AW825,価格設定!E$1:X$1,1)))),"")</f>
        <v/>
      </c>
      <c r="X825" s="126" t="str">
        <f t="shared" si="1277"/>
        <v/>
      </c>
      <c r="Y825" s="128" t="str">
        <f t="shared" si="1287"/>
        <v/>
      </c>
      <c r="Z825" s="126" t="str">
        <f t="shared" si="1288"/>
        <v/>
      </c>
      <c r="AA825" s="129" t="str">
        <f t="shared" si="1289"/>
        <v/>
      </c>
      <c r="AB825" s="126" t="str">
        <f t="shared" si="1290"/>
        <v/>
      </c>
      <c r="AC825" s="280" t="str">
        <f t="shared" si="1291"/>
        <v/>
      </c>
      <c r="AD825" s="15"/>
      <c r="AE825" s="204" t="str">
        <f>IF(AF825="","",COUNT($AF$3:AF825))</f>
        <v/>
      </c>
      <c r="AF825" s="206" t="str">
        <f t="shared" si="1292"/>
        <v/>
      </c>
      <c r="AG825" s="204" t="str">
        <f t="shared" si="1293"/>
        <v/>
      </c>
      <c r="AH825" s="204" t="str">
        <f t="shared" si="1294"/>
        <v/>
      </c>
      <c r="AI825" s="287"/>
      <c r="AJ825" s="15"/>
      <c r="AK825" s="138" t="str">
        <f t="shared" si="1295"/>
        <v/>
      </c>
      <c r="AL825" s="131" t="str">
        <f t="shared" si="1296"/>
        <v/>
      </c>
      <c r="AM825" s="131" t="str">
        <f t="shared" si="1297"/>
        <v/>
      </c>
      <c r="AN825" s="313" t="str">
        <f t="shared" si="1298"/>
        <v/>
      </c>
      <c r="AO825" s="316" t="str">
        <f t="shared" si="1299"/>
        <v/>
      </c>
      <c r="AP825" s="18"/>
      <c r="AQ825" s="3" t="str">
        <f>IF(F825="","",MAX($AQ$3:AQ824)+1)</f>
        <v/>
      </c>
      <c r="AR825" s="3" t="str">
        <f>IF(OR(AQ825="",BB825=""),"",MAX($AR$3:AR824)+1)</f>
        <v/>
      </c>
      <c r="AS825" s="3" t="str">
        <f>IF(CQ825="","",RANK(CQ825,CQ$3:CQ$1048576,1)+COUNTIF($CQ$3:CQ825,CQ825)-1)</f>
        <v/>
      </c>
      <c r="AT825" s="21" t="str">
        <f>IF(C825="",IF(OR(AND($H825&lt;&gt;"",C825=""),AND($F824=$F825,$AZ825&lt;&gt;""),COUNTA($H$3:$H$1048576,#REF!,$F$3:$F$1048576)&gt;COUNTA($H$3:$H825,#REF!,$F$3:$F825),$AZ825&lt;&gt;""),INDEX(AT$3:AT$1048576,MATCH(MAX($AQ$3:$AQ824),$AQ$3:$AQ$1048576,0),0),""),C825)</f>
        <v/>
      </c>
      <c r="AU825" s="21" t="str">
        <f>IF(D825="",IF(OR(AND($H825&lt;&gt;"",D825=""),AND($F824=$F825,$AZ825&lt;&gt;""),COUNTA($H$3:$H$1048576,#REF!,$F$3:$F$1048576)&gt;COUNTA($H$3:$H825,#REF!,$F$3:$F825),$AZ825&lt;&gt;""),INDEX(AU$3:AU$1048576,MATCH(MAX($AQ$3:$AQ824),$AQ$3:$AQ$1048576,0),0),""),D825)</f>
        <v/>
      </c>
      <c r="AV825" s="21" t="str">
        <f>IF(E825="",IF(OR(AND($H825&lt;&gt;"",E825=""),AND($F824=$F825,$AZ825&lt;&gt;""),COUNTA($H$3:$H$1048576,#REF!,$F$3:$F$1048576)&gt;COUNTA($H$3:$H825,#REF!,$F$3:$F825),$AZ825&lt;&gt;""),INDEX(AV$3:AV$1048576,MATCH(MAX($AQ$3:$AQ824),$AQ$3:$AQ$1048576,0),0),""),E825)</f>
        <v/>
      </c>
      <c r="AW825" s="24" t="str">
        <f t="shared" si="1300"/>
        <v/>
      </c>
      <c r="AX825" s="13" t="str">
        <f t="shared" si="1301"/>
        <v/>
      </c>
      <c r="AY825" s="4" t="str">
        <f t="shared" si="1302"/>
        <v/>
      </c>
      <c r="AZ825" s="4" t="str">
        <f>IF(AX825="",IF(OR(AND(H825&lt;&gt;"",F825=""),COUNTA($H$3:$H$1048576)&gt;COUNTA($H$3:$H825)),INDEX(AX$3:AX825,MATCH(MAX($AQ$3:AQ825),AQ$3:AQ825,0),0),""),AX825)</f>
        <v/>
      </c>
      <c r="BA825" s="4" t="str">
        <f>IF(AY825="",IF(AND(H825&lt;&gt;"",F825=""),INDEX(AY$3:AY825,MATCH(MAX($AQ$3:AQ825),AQ$3:AQ825,0),0),""),AY825)</f>
        <v/>
      </c>
      <c r="BB825" s="82" t="str">
        <f>IF(BC825="","",RANK(BC825,BC$3:BC$1048576,1)+COUNTIF($BC$3:BC825,BC825)-1)</f>
        <v/>
      </c>
      <c r="BC825" s="139" t="str">
        <f t="shared" si="1303"/>
        <v/>
      </c>
      <c r="BD825" s="46" t="str">
        <f t="shared" si="1304"/>
        <v/>
      </c>
      <c r="BE825" s="46" t="str">
        <f t="shared" si="1305"/>
        <v/>
      </c>
      <c r="BF825" s="46" t="str">
        <f t="shared" si="1306"/>
        <v/>
      </c>
      <c r="BG825" s="4" t="str">
        <f t="shared" si="1307"/>
        <v/>
      </c>
      <c r="BH825" s="180" t="str">
        <f t="shared" si="1308"/>
        <v/>
      </c>
      <c r="BI825" s="16" t="str">
        <f t="shared" si="1309"/>
        <v/>
      </c>
      <c r="BJ825" s="52" t="str">
        <f>IF(BI825="","",IF(W825="","",IF(AND(K825=$K$1,$K$1&lt;&gt;""),$BT$2,IFERROR(IF(INDEX(価格設定!$D$5:$D$1048576,MATCH(Q825,価格設定!$B$5:$B$1048576,0),0)=価格設定!$D$3,$BT$2,$BS$2),$BS$2))))</f>
        <v/>
      </c>
      <c r="BK825" s="16" t="str">
        <f>IF(BI825="","",IF(COUNTIF($BI$3:BI825,BI825)=1,1,IF(AND(BI824=BI825,BH825=""),BK824,COUNTIF($BH$3:BH825,BH825))))</f>
        <v/>
      </c>
      <c r="BL825" s="52" t="str">
        <f t="shared" si="1310"/>
        <v/>
      </c>
      <c r="BM825" s="52" t="str">
        <f t="shared" si="1311"/>
        <v/>
      </c>
      <c r="BN825" s="119" t="str">
        <f t="shared" si="1312"/>
        <v/>
      </c>
      <c r="BO825" s="119" t="str">
        <f t="shared" si="1313"/>
        <v/>
      </c>
      <c r="BP825" s="17" t="str">
        <f t="shared" si="1314"/>
        <v/>
      </c>
      <c r="BQ825" s="17" t="str">
        <f t="shared" si="1315"/>
        <v/>
      </c>
      <c r="BR825" s="17" t="str">
        <f>IF(OR(BP825="",COUNTIF($BO$3:BO825,BO825)&lt;&gt;1),"",SUMIF(BO$3:BO$1048576,BO825,BP$3:BP$1048576))</f>
        <v/>
      </c>
      <c r="BS825" s="17" t="str">
        <f t="shared" si="1316"/>
        <v/>
      </c>
      <c r="BT825" s="17" t="str">
        <f t="shared" si="1317"/>
        <v/>
      </c>
      <c r="BU825" s="17" t="str">
        <f t="shared" si="1318"/>
        <v/>
      </c>
      <c r="BV825" s="24" t="str">
        <f t="shared" si="1319"/>
        <v/>
      </c>
      <c r="BW825" s="24" t="str">
        <f t="shared" si="1320"/>
        <v/>
      </c>
      <c r="BX825" s="24" t="str">
        <f t="shared" si="1321"/>
        <v/>
      </c>
      <c r="BY825" s="26" t="str">
        <f t="shared" si="1322"/>
        <v/>
      </c>
      <c r="BZ825" s="26" t="str">
        <f t="shared" si="1323"/>
        <v/>
      </c>
      <c r="CA825" s="26" t="str">
        <f t="shared" si="1324"/>
        <v/>
      </c>
      <c r="CB825" s="66" t="str">
        <f t="shared" si="1325"/>
        <v/>
      </c>
      <c r="CC825" s="65" t="str">
        <f t="shared" si="1326"/>
        <v/>
      </c>
      <c r="CD825" s="26" t="str">
        <f t="shared" si="1327"/>
        <v/>
      </c>
      <c r="CE825" s="26" t="str">
        <f t="shared" si="1328"/>
        <v/>
      </c>
      <c r="CF825" s="193" t="str">
        <f t="shared" si="1329"/>
        <v/>
      </c>
      <c r="CG825" s="193" t="str">
        <f t="shared" si="1330"/>
        <v/>
      </c>
      <c r="CH825" s="26" t="str">
        <f t="shared" si="1331"/>
        <v/>
      </c>
      <c r="CI825" s="26" t="str">
        <f t="shared" si="1332"/>
        <v/>
      </c>
      <c r="CJ825" s="65" t="str">
        <f t="shared" si="1333"/>
        <v/>
      </c>
      <c r="CK825" s="65" t="str">
        <f t="shared" si="1334"/>
        <v/>
      </c>
      <c r="CL825" s="64" t="str">
        <f t="shared" si="1335"/>
        <v/>
      </c>
      <c r="CM825" s="64" t="str">
        <f t="shared" si="1336"/>
        <v/>
      </c>
      <c r="CN825" s="65" t="str">
        <f t="shared" si="1337"/>
        <v/>
      </c>
      <c r="CP825" s="63" t="str">
        <f>IF(BH825="","",MAX($CP$3:CP824)+1)</f>
        <v/>
      </c>
      <c r="CQ825" s="24" t="str">
        <f t="shared" si="1338"/>
        <v/>
      </c>
      <c r="CR825" s="24" t="str">
        <f t="shared" si="1339"/>
        <v/>
      </c>
      <c r="CS825" s="24" t="str">
        <f t="shared" si="1340"/>
        <v/>
      </c>
      <c r="CT825" s="58" t="str">
        <f>IF(BO825="","",COUNTIF($BO$3:BO825,BO825)&amp;"@"&amp;BO825)</f>
        <v/>
      </c>
      <c r="CU825" s="16" t="str">
        <f t="shared" si="1278"/>
        <v/>
      </c>
      <c r="CV825" s="63" t="str">
        <f t="shared" si="1341"/>
        <v/>
      </c>
      <c r="CW825" s="16" t="str">
        <f t="shared" si="1342"/>
        <v/>
      </c>
      <c r="CX825" s="16" t="str">
        <f t="shared" si="1343"/>
        <v/>
      </c>
      <c r="CY825" s="16" t="str">
        <f t="shared" si="1344"/>
        <v/>
      </c>
      <c r="CZ825" s="85" t="str">
        <f t="shared" si="1345"/>
        <v/>
      </c>
      <c r="DA825" s="16" t="str">
        <f t="shared" si="1346"/>
        <v/>
      </c>
      <c r="DB825" s="16" t="str">
        <f t="shared" si="1347"/>
        <v/>
      </c>
      <c r="DC825" s="28" t="str">
        <f>IF(CP825="","",$DC$1&amp;(INDEX(価格設定!D$1:XFD$3,ROW(価格設定!$D$3),MATCH($AW825,価格設定!D$1:XFD$1,1))*100)&amp;"%")</f>
        <v/>
      </c>
      <c r="DD825" s="28" t="str">
        <f>IF(CP825="","",$DD$1&amp;(INDEX(価格設定!D$1:XFD$3,ROW(価格設定!$D$2),MATCH($AW825,価格設定!D$1:XFD$1,1))*100)&amp;"%")</f>
        <v/>
      </c>
      <c r="DE825" s="29" t="str">
        <f t="shared" si="1348"/>
        <v/>
      </c>
      <c r="DG825" s="58" t="str">
        <f t="shared" si="1349"/>
        <v/>
      </c>
      <c r="DH825" s="58" t="str">
        <f t="shared" si="1350"/>
        <v/>
      </c>
      <c r="DI825" s="58" t="str">
        <f t="shared" si="1351"/>
        <v/>
      </c>
      <c r="DJ825" s="85" t="str">
        <f t="shared" si="1352"/>
        <v/>
      </c>
      <c r="DL825" s="58" t="str">
        <f>IF(COUNTIF(DG$3:DG$1048576,DG825)=COUNTIF($DG$3:$DG825,DG825),DG825,"")</f>
        <v/>
      </c>
      <c r="DM825" s="85" t="str">
        <f t="shared" si="1353"/>
        <v/>
      </c>
      <c r="DN825" s="85" t="str">
        <f t="shared" si="1279"/>
        <v/>
      </c>
      <c r="DO825" s="85" t="str">
        <f t="shared" si="1279"/>
        <v/>
      </c>
      <c r="DP825" s="303"/>
      <c r="DQ825" s="17" t="str">
        <f t="shared" si="1280"/>
        <v/>
      </c>
      <c r="DR825" s="17" t="str">
        <f t="shared" si="1281"/>
        <v/>
      </c>
      <c r="DS825" s="17" t="str">
        <f t="shared" si="1282"/>
        <v/>
      </c>
      <c r="DU825" s="16" t="str">
        <f t="shared" si="1354"/>
        <v/>
      </c>
      <c r="DV825" s="16" t="str">
        <f>IF(DU825="","",COUNT($DU$3:DU825))</f>
        <v/>
      </c>
      <c r="DW825" s="16" t="str">
        <f t="shared" si="1355"/>
        <v/>
      </c>
      <c r="DX825" s="16" t="str">
        <f t="shared" si="1356"/>
        <v/>
      </c>
      <c r="DY825" s="16" t="str">
        <f>IF(DZ825="","",COUNTIF(DZ$3:DZ825,DZ825))</f>
        <v/>
      </c>
      <c r="DZ825" s="16" t="str">
        <f t="shared" si="1357"/>
        <v/>
      </c>
      <c r="EA825" s="16" t="str">
        <f t="shared" si="1358"/>
        <v/>
      </c>
      <c r="EB825" s="16" t="str">
        <f t="shared" si="1359"/>
        <v/>
      </c>
      <c r="EC825" s="16" t="str">
        <f t="shared" si="1360"/>
        <v/>
      </c>
      <c r="ED825" s="16" t="str">
        <f t="shared" si="1361"/>
        <v/>
      </c>
      <c r="EE825" s="16" t="str">
        <f t="shared" si="1362"/>
        <v/>
      </c>
      <c r="EF825" s="16" t="str">
        <f t="shared" si="1363"/>
        <v/>
      </c>
      <c r="EG825" s="16" t="str">
        <f t="shared" si="1364"/>
        <v/>
      </c>
      <c r="EH825" s="16" t="str">
        <f t="shared" si="1365"/>
        <v/>
      </c>
      <c r="EI825" s="16" t="str">
        <f t="shared" si="1366"/>
        <v/>
      </c>
      <c r="EJ825" s="16" t="str">
        <f t="shared" si="1367"/>
        <v/>
      </c>
      <c r="EK825" s="16" t="str">
        <f t="shared" si="1368"/>
        <v/>
      </c>
      <c r="EL825" s="58" t="str">
        <f t="shared" si="1369"/>
        <v/>
      </c>
      <c r="EM825" s="58" t="str">
        <f>IF(OR($DZ825="",CR825=""),IF($EL825="","",$EL825),IF(OR(CR825="なし",CR825=0),領収書!$H$1,CR825))</f>
        <v/>
      </c>
      <c r="EN825" s="58" t="str">
        <f>IF(OR($DZ825="",CS825=""),IF($EL825="","",$EL825),IF(OR(CS825="なし",CS825=0),入力!$EN$1,CS825))</f>
        <v/>
      </c>
      <c r="EO825" s="63" t="str">
        <f t="shared" si="1370"/>
        <v/>
      </c>
      <c r="EP825" s="63" t="str">
        <f t="shared" si="1371"/>
        <v/>
      </c>
      <c r="ER825" s="16" t="str">
        <f>IF(AND(COUNTIF($ET$3:ET825,ET825)=1,ET825&lt;&gt;""),MAX($ER$3:ER824)+1,"")</f>
        <v/>
      </c>
      <c r="ES825" s="16" t="str">
        <f>IF(価格設定!B827="","",価格設定!B827)</f>
        <v/>
      </c>
      <c r="ET825" s="16" t="str">
        <f>IF(価格設定!C827="","",価格設定!C827)</f>
        <v/>
      </c>
      <c r="EV825" s="16" t="str">
        <f t="shared" si="1283"/>
        <v/>
      </c>
      <c r="EW825" s="16" t="str">
        <f t="shared" si="1372"/>
        <v/>
      </c>
    </row>
    <row r="826" spans="1:153" ht="30" customHeight="1" x14ac:dyDescent="0.2">
      <c r="A826" s="225"/>
      <c r="B826" s="212"/>
      <c r="C826" s="221"/>
      <c r="D826" s="164"/>
      <c r="E826" s="165"/>
      <c r="F826" s="166"/>
      <c r="G826" s="167"/>
      <c r="H826" s="179"/>
      <c r="I826" s="306"/>
      <c r="J826" s="169"/>
      <c r="K826" s="179"/>
      <c r="L826" s="186"/>
      <c r="M826" s="186"/>
      <c r="N826" s="168"/>
      <c r="O826" s="170"/>
      <c r="P826" s="212"/>
      <c r="Q826" s="179" t="str">
        <f>IFERROR(IF(H826="","",IFERROR(INDEX(価格設定!$B$5:$B$1048576,MATCH(H826,価格設定!$B$5:$B$1048576,0),0),INDEX(価格設定!$B$5:$B$1048576,MATCH("*"&amp;H826&amp;"*",価格設定!$B$5:$B$1048576,0),0))),H826)</f>
        <v/>
      </c>
      <c r="R826" s="250" t="str">
        <f>IFERROR(IF(Q826="",IF(K826="","",K826),IF(K826="",IF(INDEX(価格設定!$C$5:$C$1048576,MATCH(Q826,価格設定!$B$5:$B$1048576,0),0)=0,"",INDEX(価格設定!$C$5:$C$1048576,MATCH(Q826,価格設定!$B$5:$B$1048576,0),0)),IF(K826="なし","",K826))),"")</f>
        <v/>
      </c>
      <c r="S826" s="308" t="str">
        <f t="shared" si="1284"/>
        <v/>
      </c>
      <c r="T826" s="126" t="str">
        <f>IFERROR(IF(J826="",IF(INDEX(価格設定!$E$5:$R$1048576,MATCH($Q826,価格設定!B$5:B$1048576,0),MATCH($AW826,価格設定!E$1:X$1,1))=0,"",INDEX(価格設定!$E$5:$R$1048576,MATCH($Q826,価格設定!B$5:B$1048576,0),MATCH($AW826,価格設定!E$1:X$1,1))),J826),"")</f>
        <v/>
      </c>
      <c r="U826" s="126" t="str">
        <f t="shared" si="1285"/>
        <v/>
      </c>
      <c r="V826" s="132" t="str">
        <f t="shared" si="1286"/>
        <v/>
      </c>
      <c r="W826" s="127" t="str">
        <f>IFERROR(IF(OR(T826="",T826&lt;0),"",IFERROR(INDEX(価格設定!E$2:X$3,IF(AND(K826=$K$1,$K$1&lt;&gt;""),ROW(価格設定!$D$3)-1,MATCH(INDEX(価格設定!$D$5:$D$1048576,MATCH(Q826,価格設定!$B$5:$B$1048576,0),0),価格設定!$D$2:$D$3,0)),MATCH($AW826,価格設定!E$1:X$1,1)),INDEX(価格設定!E$2:X$2,0,MATCH($AW826,価格設定!E$1:X$1,1)))),"")</f>
        <v/>
      </c>
      <c r="X826" s="126" t="str">
        <f t="shared" si="1277"/>
        <v/>
      </c>
      <c r="Y826" s="128" t="str">
        <f t="shared" si="1287"/>
        <v/>
      </c>
      <c r="Z826" s="126" t="str">
        <f t="shared" si="1288"/>
        <v/>
      </c>
      <c r="AA826" s="129" t="str">
        <f t="shared" si="1289"/>
        <v/>
      </c>
      <c r="AB826" s="126" t="str">
        <f t="shared" si="1290"/>
        <v/>
      </c>
      <c r="AC826" s="280" t="str">
        <f t="shared" si="1291"/>
        <v/>
      </c>
      <c r="AD826" s="15"/>
      <c r="AE826" s="204" t="str">
        <f>IF(AF826="","",COUNT($AF$3:AF826))</f>
        <v/>
      </c>
      <c r="AF826" s="206" t="str">
        <f t="shared" si="1292"/>
        <v/>
      </c>
      <c r="AG826" s="204" t="str">
        <f t="shared" si="1293"/>
        <v/>
      </c>
      <c r="AH826" s="204" t="str">
        <f t="shared" si="1294"/>
        <v/>
      </c>
      <c r="AI826" s="287"/>
      <c r="AJ826" s="15"/>
      <c r="AK826" s="138" t="str">
        <f t="shared" si="1295"/>
        <v/>
      </c>
      <c r="AL826" s="131" t="str">
        <f t="shared" si="1296"/>
        <v/>
      </c>
      <c r="AM826" s="131" t="str">
        <f t="shared" si="1297"/>
        <v/>
      </c>
      <c r="AN826" s="313" t="str">
        <f t="shared" si="1298"/>
        <v/>
      </c>
      <c r="AO826" s="316" t="str">
        <f t="shared" si="1299"/>
        <v/>
      </c>
      <c r="AP826" s="18"/>
      <c r="AQ826" s="3" t="str">
        <f>IF(F826="","",MAX($AQ$3:AQ825)+1)</f>
        <v/>
      </c>
      <c r="AR826" s="3" t="str">
        <f>IF(OR(AQ826="",BB826=""),"",MAX($AR$3:AR825)+1)</f>
        <v/>
      </c>
      <c r="AS826" s="3" t="str">
        <f>IF(CQ826="","",RANK(CQ826,CQ$3:CQ$1048576,1)+COUNTIF($CQ$3:CQ826,CQ826)-1)</f>
        <v/>
      </c>
      <c r="AT826" s="21" t="str">
        <f>IF(C826="",IF(OR(AND($H826&lt;&gt;"",C826=""),AND($F825=$F826,$AZ826&lt;&gt;""),COUNTA($H$3:$H$1048576,#REF!,$F$3:$F$1048576)&gt;COUNTA($H$3:$H826,#REF!,$F$3:$F826),$AZ826&lt;&gt;""),INDEX(AT$3:AT$1048576,MATCH(MAX($AQ$3:$AQ825),$AQ$3:$AQ$1048576,0),0),""),C826)</f>
        <v/>
      </c>
      <c r="AU826" s="21" t="str">
        <f>IF(D826="",IF(OR(AND($H826&lt;&gt;"",D826=""),AND($F825=$F826,$AZ826&lt;&gt;""),COUNTA($H$3:$H$1048576,#REF!,$F$3:$F$1048576)&gt;COUNTA($H$3:$H826,#REF!,$F$3:$F826),$AZ826&lt;&gt;""),INDEX(AU$3:AU$1048576,MATCH(MAX($AQ$3:$AQ825),$AQ$3:$AQ$1048576,0),0),""),D826)</f>
        <v/>
      </c>
      <c r="AV826" s="21" t="str">
        <f>IF(E826="",IF(OR(AND($H826&lt;&gt;"",E826=""),AND($F825=$F826,$AZ826&lt;&gt;""),COUNTA($H$3:$H$1048576,#REF!,$F$3:$F$1048576)&gt;COUNTA($H$3:$H826,#REF!,$F$3:$F826),$AZ826&lt;&gt;""),INDEX(AV$3:AV$1048576,MATCH(MAX($AQ$3:$AQ825),$AQ$3:$AQ$1048576,0),0),""),E826)</f>
        <v/>
      </c>
      <c r="AW826" s="24" t="str">
        <f t="shared" si="1300"/>
        <v/>
      </c>
      <c r="AX826" s="13" t="str">
        <f t="shared" si="1301"/>
        <v/>
      </c>
      <c r="AY826" s="4" t="str">
        <f t="shared" si="1302"/>
        <v/>
      </c>
      <c r="AZ826" s="4" t="str">
        <f>IF(AX826="",IF(OR(AND(H826&lt;&gt;"",F826=""),COUNTA($H$3:$H$1048576)&gt;COUNTA($H$3:$H826)),INDEX(AX$3:AX826,MATCH(MAX($AQ$3:AQ826),AQ$3:AQ826,0),0),""),AX826)</f>
        <v/>
      </c>
      <c r="BA826" s="4" t="str">
        <f>IF(AY826="",IF(AND(H826&lt;&gt;"",F826=""),INDEX(AY$3:AY826,MATCH(MAX($AQ$3:AQ826),AQ$3:AQ826,0),0),""),AY826)</f>
        <v/>
      </c>
      <c r="BB826" s="82" t="str">
        <f>IF(BC826="","",RANK(BC826,BC$3:BC$1048576,1)+COUNTIF($BC$3:BC826,BC826)-1)</f>
        <v/>
      </c>
      <c r="BC826" s="139" t="str">
        <f t="shared" si="1303"/>
        <v/>
      </c>
      <c r="BD826" s="46" t="str">
        <f t="shared" si="1304"/>
        <v/>
      </c>
      <c r="BE826" s="46" t="str">
        <f t="shared" si="1305"/>
        <v/>
      </c>
      <c r="BF826" s="46" t="str">
        <f t="shared" si="1306"/>
        <v/>
      </c>
      <c r="BG826" s="4" t="str">
        <f t="shared" si="1307"/>
        <v/>
      </c>
      <c r="BH826" s="180" t="str">
        <f t="shared" si="1308"/>
        <v/>
      </c>
      <c r="BI826" s="16" t="str">
        <f t="shared" si="1309"/>
        <v/>
      </c>
      <c r="BJ826" s="52" t="str">
        <f>IF(BI826="","",IF(W826="","",IF(AND(K826=$K$1,$K$1&lt;&gt;""),$BT$2,IFERROR(IF(INDEX(価格設定!$D$5:$D$1048576,MATCH(Q826,価格設定!$B$5:$B$1048576,0),0)=価格設定!$D$3,$BT$2,$BS$2),$BS$2))))</f>
        <v/>
      </c>
      <c r="BK826" s="16" t="str">
        <f>IF(BI826="","",IF(COUNTIF($BI$3:BI826,BI826)=1,1,IF(AND(BI825=BI826,BH826=""),BK825,COUNTIF($BH$3:BH826,BH826))))</f>
        <v/>
      </c>
      <c r="BL826" s="52" t="str">
        <f t="shared" si="1310"/>
        <v/>
      </c>
      <c r="BM826" s="52" t="str">
        <f t="shared" si="1311"/>
        <v/>
      </c>
      <c r="BN826" s="119" t="str">
        <f t="shared" si="1312"/>
        <v/>
      </c>
      <c r="BO826" s="119" t="str">
        <f t="shared" si="1313"/>
        <v/>
      </c>
      <c r="BP826" s="17" t="str">
        <f t="shared" si="1314"/>
        <v/>
      </c>
      <c r="BQ826" s="17" t="str">
        <f t="shared" si="1315"/>
        <v/>
      </c>
      <c r="BR826" s="17" t="str">
        <f>IF(OR(BP826="",COUNTIF($BO$3:BO826,BO826)&lt;&gt;1),"",SUMIF(BO$3:BO$1048576,BO826,BP$3:BP$1048576))</f>
        <v/>
      </c>
      <c r="BS826" s="17" t="str">
        <f t="shared" si="1316"/>
        <v/>
      </c>
      <c r="BT826" s="17" t="str">
        <f t="shared" si="1317"/>
        <v/>
      </c>
      <c r="BU826" s="17" t="str">
        <f t="shared" si="1318"/>
        <v/>
      </c>
      <c r="BV826" s="24" t="str">
        <f t="shared" si="1319"/>
        <v/>
      </c>
      <c r="BW826" s="24" t="str">
        <f t="shared" si="1320"/>
        <v/>
      </c>
      <c r="BX826" s="24" t="str">
        <f t="shared" si="1321"/>
        <v/>
      </c>
      <c r="BY826" s="26" t="str">
        <f t="shared" si="1322"/>
        <v/>
      </c>
      <c r="BZ826" s="26" t="str">
        <f t="shared" si="1323"/>
        <v/>
      </c>
      <c r="CA826" s="26" t="str">
        <f t="shared" si="1324"/>
        <v/>
      </c>
      <c r="CB826" s="66" t="str">
        <f t="shared" si="1325"/>
        <v/>
      </c>
      <c r="CC826" s="65" t="str">
        <f t="shared" si="1326"/>
        <v/>
      </c>
      <c r="CD826" s="26" t="str">
        <f t="shared" si="1327"/>
        <v/>
      </c>
      <c r="CE826" s="26" t="str">
        <f t="shared" si="1328"/>
        <v/>
      </c>
      <c r="CF826" s="193" t="str">
        <f t="shared" si="1329"/>
        <v/>
      </c>
      <c r="CG826" s="193" t="str">
        <f t="shared" si="1330"/>
        <v/>
      </c>
      <c r="CH826" s="26" t="str">
        <f t="shared" si="1331"/>
        <v/>
      </c>
      <c r="CI826" s="26" t="str">
        <f t="shared" si="1332"/>
        <v/>
      </c>
      <c r="CJ826" s="65" t="str">
        <f t="shared" si="1333"/>
        <v/>
      </c>
      <c r="CK826" s="65" t="str">
        <f t="shared" si="1334"/>
        <v/>
      </c>
      <c r="CL826" s="64" t="str">
        <f t="shared" si="1335"/>
        <v/>
      </c>
      <c r="CM826" s="64" t="str">
        <f t="shared" si="1336"/>
        <v/>
      </c>
      <c r="CN826" s="65" t="str">
        <f t="shared" si="1337"/>
        <v/>
      </c>
      <c r="CP826" s="63" t="str">
        <f>IF(BH826="","",MAX($CP$3:CP825)+1)</f>
        <v/>
      </c>
      <c r="CQ826" s="24" t="str">
        <f t="shared" si="1338"/>
        <v/>
      </c>
      <c r="CR826" s="24" t="str">
        <f t="shared" si="1339"/>
        <v/>
      </c>
      <c r="CS826" s="24" t="str">
        <f t="shared" si="1340"/>
        <v/>
      </c>
      <c r="CT826" s="58" t="str">
        <f>IF(BO826="","",COUNTIF($BO$3:BO826,BO826)&amp;"@"&amp;BO826)</f>
        <v/>
      </c>
      <c r="CU826" s="16" t="str">
        <f t="shared" si="1278"/>
        <v/>
      </c>
      <c r="CV826" s="63" t="str">
        <f t="shared" si="1341"/>
        <v/>
      </c>
      <c r="CW826" s="16" t="str">
        <f t="shared" si="1342"/>
        <v/>
      </c>
      <c r="CX826" s="16" t="str">
        <f t="shared" si="1343"/>
        <v/>
      </c>
      <c r="CY826" s="16" t="str">
        <f t="shared" si="1344"/>
        <v/>
      </c>
      <c r="CZ826" s="85" t="str">
        <f t="shared" si="1345"/>
        <v/>
      </c>
      <c r="DA826" s="16" t="str">
        <f t="shared" si="1346"/>
        <v/>
      </c>
      <c r="DB826" s="16" t="str">
        <f t="shared" si="1347"/>
        <v/>
      </c>
      <c r="DC826" s="28" t="str">
        <f>IF(CP826="","",$DC$1&amp;(INDEX(価格設定!D$1:XFD$3,ROW(価格設定!$D$3),MATCH($AW826,価格設定!D$1:XFD$1,1))*100)&amp;"%")</f>
        <v/>
      </c>
      <c r="DD826" s="28" t="str">
        <f>IF(CP826="","",$DD$1&amp;(INDEX(価格設定!D$1:XFD$3,ROW(価格設定!$D$2),MATCH($AW826,価格設定!D$1:XFD$1,1))*100)&amp;"%")</f>
        <v/>
      </c>
      <c r="DE826" s="29" t="str">
        <f t="shared" si="1348"/>
        <v/>
      </c>
      <c r="DG826" s="58" t="str">
        <f t="shared" si="1349"/>
        <v/>
      </c>
      <c r="DH826" s="58" t="str">
        <f t="shared" si="1350"/>
        <v/>
      </c>
      <c r="DI826" s="58" t="str">
        <f t="shared" si="1351"/>
        <v/>
      </c>
      <c r="DJ826" s="85" t="str">
        <f t="shared" si="1352"/>
        <v/>
      </c>
      <c r="DL826" s="58" t="str">
        <f>IF(COUNTIF(DG$3:DG$1048576,DG826)=COUNTIF($DG$3:$DG826,DG826),DG826,"")</f>
        <v/>
      </c>
      <c r="DM826" s="85" t="str">
        <f t="shared" si="1353"/>
        <v/>
      </c>
      <c r="DN826" s="85" t="str">
        <f t="shared" si="1279"/>
        <v/>
      </c>
      <c r="DO826" s="85" t="str">
        <f t="shared" si="1279"/>
        <v/>
      </c>
      <c r="DP826" s="303"/>
      <c r="DQ826" s="17" t="str">
        <f t="shared" si="1280"/>
        <v/>
      </c>
      <c r="DR826" s="17" t="str">
        <f t="shared" si="1281"/>
        <v/>
      </c>
      <c r="DS826" s="17" t="str">
        <f t="shared" si="1282"/>
        <v/>
      </c>
      <c r="DU826" s="16" t="str">
        <f t="shared" si="1354"/>
        <v/>
      </c>
      <c r="DV826" s="16" t="str">
        <f>IF(DU826="","",COUNT($DU$3:DU826))</f>
        <v/>
      </c>
      <c r="DW826" s="16" t="str">
        <f t="shared" si="1355"/>
        <v/>
      </c>
      <c r="DX826" s="16" t="str">
        <f t="shared" si="1356"/>
        <v/>
      </c>
      <c r="DY826" s="16" t="str">
        <f>IF(DZ826="","",COUNTIF(DZ$3:DZ826,DZ826))</f>
        <v/>
      </c>
      <c r="DZ826" s="16" t="str">
        <f t="shared" si="1357"/>
        <v/>
      </c>
      <c r="EA826" s="16" t="str">
        <f t="shared" si="1358"/>
        <v/>
      </c>
      <c r="EB826" s="16" t="str">
        <f t="shared" si="1359"/>
        <v/>
      </c>
      <c r="EC826" s="16" t="str">
        <f t="shared" si="1360"/>
        <v/>
      </c>
      <c r="ED826" s="16" t="str">
        <f t="shared" si="1361"/>
        <v/>
      </c>
      <c r="EE826" s="16" t="str">
        <f t="shared" si="1362"/>
        <v/>
      </c>
      <c r="EF826" s="16" t="str">
        <f t="shared" si="1363"/>
        <v/>
      </c>
      <c r="EG826" s="16" t="str">
        <f t="shared" si="1364"/>
        <v/>
      </c>
      <c r="EH826" s="16" t="str">
        <f t="shared" si="1365"/>
        <v/>
      </c>
      <c r="EI826" s="16" t="str">
        <f t="shared" si="1366"/>
        <v/>
      </c>
      <c r="EJ826" s="16" t="str">
        <f t="shared" si="1367"/>
        <v/>
      </c>
      <c r="EK826" s="16" t="str">
        <f t="shared" si="1368"/>
        <v/>
      </c>
      <c r="EL826" s="58" t="str">
        <f t="shared" si="1369"/>
        <v/>
      </c>
      <c r="EM826" s="58" t="str">
        <f>IF(OR($DZ826="",CR826=""),IF($EL826="","",$EL826),IF(OR(CR826="なし",CR826=0),領収書!$H$1,CR826))</f>
        <v/>
      </c>
      <c r="EN826" s="58" t="str">
        <f>IF(OR($DZ826="",CS826=""),IF($EL826="","",$EL826),IF(OR(CS826="なし",CS826=0),入力!$EN$1,CS826))</f>
        <v/>
      </c>
      <c r="EO826" s="63" t="str">
        <f t="shared" si="1370"/>
        <v/>
      </c>
      <c r="EP826" s="63" t="str">
        <f t="shared" si="1371"/>
        <v/>
      </c>
      <c r="ER826" s="16" t="str">
        <f>IF(AND(COUNTIF($ET$3:ET826,ET826)=1,ET826&lt;&gt;""),MAX($ER$3:ER825)+1,"")</f>
        <v/>
      </c>
      <c r="ES826" s="16" t="str">
        <f>IF(価格設定!B828="","",価格設定!B828)</f>
        <v/>
      </c>
      <c r="ET826" s="16" t="str">
        <f>IF(価格設定!C828="","",価格設定!C828)</f>
        <v/>
      </c>
      <c r="EV826" s="16" t="str">
        <f t="shared" si="1283"/>
        <v/>
      </c>
      <c r="EW826" s="16" t="str">
        <f t="shared" si="1372"/>
        <v/>
      </c>
    </row>
    <row r="827" spans="1:153" ht="30" customHeight="1" x14ac:dyDescent="0.2">
      <c r="A827" s="225"/>
      <c r="B827" s="212"/>
      <c r="C827" s="221"/>
      <c r="D827" s="164"/>
      <c r="E827" s="165"/>
      <c r="F827" s="166"/>
      <c r="G827" s="167"/>
      <c r="H827" s="179"/>
      <c r="I827" s="306"/>
      <c r="J827" s="169"/>
      <c r="K827" s="179"/>
      <c r="L827" s="186"/>
      <c r="M827" s="186"/>
      <c r="N827" s="168"/>
      <c r="O827" s="170"/>
      <c r="P827" s="212"/>
      <c r="Q827" s="179" t="str">
        <f>IFERROR(IF(H827="","",IFERROR(INDEX(価格設定!$B$5:$B$1048576,MATCH(H827,価格設定!$B$5:$B$1048576,0),0),INDEX(価格設定!$B$5:$B$1048576,MATCH("*"&amp;H827&amp;"*",価格設定!$B$5:$B$1048576,0),0))),H827)</f>
        <v/>
      </c>
      <c r="R827" s="250" t="str">
        <f>IFERROR(IF(Q827="",IF(K827="","",K827),IF(K827="",IF(INDEX(価格設定!$C$5:$C$1048576,MATCH(Q827,価格設定!$B$5:$B$1048576,0),0)=0,"",INDEX(価格設定!$C$5:$C$1048576,MATCH(Q827,価格設定!$B$5:$B$1048576,0),0)),IF(K827="なし","",K827))),"")</f>
        <v/>
      </c>
      <c r="S827" s="308" t="str">
        <f t="shared" si="1284"/>
        <v/>
      </c>
      <c r="T827" s="126" t="str">
        <f>IFERROR(IF(J827="",IF(INDEX(価格設定!$E$5:$R$1048576,MATCH($Q827,価格設定!B$5:B$1048576,0),MATCH($AW827,価格設定!E$1:X$1,1))=0,"",INDEX(価格設定!$E$5:$R$1048576,MATCH($Q827,価格設定!B$5:B$1048576,0),MATCH($AW827,価格設定!E$1:X$1,1))),J827),"")</f>
        <v/>
      </c>
      <c r="U827" s="126" t="str">
        <f t="shared" si="1285"/>
        <v/>
      </c>
      <c r="V827" s="132" t="str">
        <f t="shared" si="1286"/>
        <v/>
      </c>
      <c r="W827" s="127" t="str">
        <f>IFERROR(IF(OR(T827="",T827&lt;0),"",IFERROR(INDEX(価格設定!E$2:X$3,IF(AND(K827=$K$1,$K$1&lt;&gt;""),ROW(価格設定!$D$3)-1,MATCH(INDEX(価格設定!$D$5:$D$1048576,MATCH(Q827,価格設定!$B$5:$B$1048576,0),0),価格設定!$D$2:$D$3,0)),MATCH($AW827,価格設定!E$1:X$1,1)),INDEX(価格設定!E$2:X$2,0,MATCH($AW827,価格設定!E$1:X$1,1)))),"")</f>
        <v/>
      </c>
      <c r="X827" s="126" t="str">
        <f t="shared" si="1277"/>
        <v/>
      </c>
      <c r="Y827" s="128" t="str">
        <f t="shared" si="1287"/>
        <v/>
      </c>
      <c r="Z827" s="126" t="str">
        <f t="shared" si="1288"/>
        <v/>
      </c>
      <c r="AA827" s="129" t="str">
        <f t="shared" si="1289"/>
        <v/>
      </c>
      <c r="AB827" s="126" t="str">
        <f t="shared" si="1290"/>
        <v/>
      </c>
      <c r="AC827" s="280" t="str">
        <f t="shared" si="1291"/>
        <v/>
      </c>
      <c r="AD827" s="15"/>
      <c r="AE827" s="204" t="str">
        <f>IF(AF827="","",COUNT($AF$3:AF827))</f>
        <v/>
      </c>
      <c r="AF827" s="206" t="str">
        <f t="shared" si="1292"/>
        <v/>
      </c>
      <c r="AG827" s="204" t="str">
        <f t="shared" si="1293"/>
        <v/>
      </c>
      <c r="AH827" s="204" t="str">
        <f t="shared" si="1294"/>
        <v/>
      </c>
      <c r="AI827" s="287"/>
      <c r="AJ827" s="15"/>
      <c r="AK827" s="138" t="str">
        <f t="shared" si="1295"/>
        <v/>
      </c>
      <c r="AL827" s="131" t="str">
        <f t="shared" si="1296"/>
        <v/>
      </c>
      <c r="AM827" s="131" t="str">
        <f t="shared" si="1297"/>
        <v/>
      </c>
      <c r="AN827" s="313" t="str">
        <f t="shared" si="1298"/>
        <v/>
      </c>
      <c r="AO827" s="316" t="str">
        <f t="shared" si="1299"/>
        <v/>
      </c>
      <c r="AP827" s="18"/>
      <c r="AQ827" s="3" t="str">
        <f>IF(F827="","",MAX($AQ$3:AQ826)+1)</f>
        <v/>
      </c>
      <c r="AR827" s="3" t="str">
        <f>IF(OR(AQ827="",BB827=""),"",MAX($AR$3:AR826)+1)</f>
        <v/>
      </c>
      <c r="AS827" s="3" t="str">
        <f>IF(CQ827="","",RANK(CQ827,CQ$3:CQ$1048576,1)+COUNTIF($CQ$3:CQ827,CQ827)-1)</f>
        <v/>
      </c>
      <c r="AT827" s="21" t="str">
        <f>IF(C827="",IF(OR(AND($H827&lt;&gt;"",C827=""),AND($F826=$F827,$AZ827&lt;&gt;""),COUNTA($H$3:$H$1048576,#REF!,$F$3:$F$1048576)&gt;COUNTA($H$3:$H827,#REF!,$F$3:$F827),$AZ827&lt;&gt;""),INDEX(AT$3:AT$1048576,MATCH(MAX($AQ$3:$AQ826),$AQ$3:$AQ$1048576,0),0),""),C827)</f>
        <v/>
      </c>
      <c r="AU827" s="21" t="str">
        <f>IF(D827="",IF(OR(AND($H827&lt;&gt;"",D827=""),AND($F826=$F827,$AZ827&lt;&gt;""),COUNTA($H$3:$H$1048576,#REF!,$F$3:$F$1048576)&gt;COUNTA($H$3:$H827,#REF!,$F$3:$F827),$AZ827&lt;&gt;""),INDEX(AU$3:AU$1048576,MATCH(MAX($AQ$3:$AQ826),$AQ$3:$AQ$1048576,0),0),""),D827)</f>
        <v/>
      </c>
      <c r="AV827" s="21" t="str">
        <f>IF(E827="",IF(OR(AND($H827&lt;&gt;"",E827=""),AND($F826=$F827,$AZ827&lt;&gt;""),COUNTA($H$3:$H$1048576,#REF!,$F$3:$F$1048576)&gt;COUNTA($H$3:$H827,#REF!,$F$3:$F827),$AZ827&lt;&gt;""),INDEX(AV$3:AV$1048576,MATCH(MAX($AQ$3:$AQ826),$AQ$3:$AQ$1048576,0),0),""),E827)</f>
        <v/>
      </c>
      <c r="AW827" s="24" t="str">
        <f t="shared" si="1300"/>
        <v/>
      </c>
      <c r="AX827" s="13" t="str">
        <f t="shared" si="1301"/>
        <v/>
      </c>
      <c r="AY827" s="4" t="str">
        <f t="shared" si="1302"/>
        <v/>
      </c>
      <c r="AZ827" s="4" t="str">
        <f>IF(AX827="",IF(OR(AND(H827&lt;&gt;"",F827=""),COUNTA($H$3:$H$1048576)&gt;COUNTA($H$3:$H827)),INDEX(AX$3:AX827,MATCH(MAX($AQ$3:AQ827),AQ$3:AQ827,0),0),""),AX827)</f>
        <v/>
      </c>
      <c r="BA827" s="4" t="str">
        <f>IF(AY827="",IF(AND(H827&lt;&gt;"",F827=""),INDEX(AY$3:AY827,MATCH(MAX($AQ$3:AQ827),AQ$3:AQ827,0),0),""),AY827)</f>
        <v/>
      </c>
      <c r="BB827" s="82" t="str">
        <f>IF(BC827="","",RANK(BC827,BC$3:BC$1048576,1)+COUNTIF($BC$3:BC827,BC827)-1)</f>
        <v/>
      </c>
      <c r="BC827" s="139" t="str">
        <f t="shared" si="1303"/>
        <v/>
      </c>
      <c r="BD827" s="46" t="str">
        <f t="shared" si="1304"/>
        <v/>
      </c>
      <c r="BE827" s="46" t="str">
        <f t="shared" si="1305"/>
        <v/>
      </c>
      <c r="BF827" s="46" t="str">
        <f t="shared" si="1306"/>
        <v/>
      </c>
      <c r="BG827" s="4" t="str">
        <f t="shared" si="1307"/>
        <v/>
      </c>
      <c r="BH827" s="180" t="str">
        <f t="shared" si="1308"/>
        <v/>
      </c>
      <c r="BI827" s="16" t="str">
        <f t="shared" si="1309"/>
        <v/>
      </c>
      <c r="BJ827" s="52" t="str">
        <f>IF(BI827="","",IF(W827="","",IF(AND(K827=$K$1,$K$1&lt;&gt;""),$BT$2,IFERROR(IF(INDEX(価格設定!$D$5:$D$1048576,MATCH(Q827,価格設定!$B$5:$B$1048576,0),0)=価格設定!$D$3,$BT$2,$BS$2),$BS$2))))</f>
        <v/>
      </c>
      <c r="BK827" s="16" t="str">
        <f>IF(BI827="","",IF(COUNTIF($BI$3:BI827,BI827)=1,1,IF(AND(BI826=BI827,BH827=""),BK826,COUNTIF($BH$3:BH827,BH827))))</f>
        <v/>
      </c>
      <c r="BL827" s="52" t="str">
        <f t="shared" si="1310"/>
        <v/>
      </c>
      <c r="BM827" s="52" t="str">
        <f t="shared" si="1311"/>
        <v/>
      </c>
      <c r="BN827" s="119" t="str">
        <f t="shared" si="1312"/>
        <v/>
      </c>
      <c r="BO827" s="119" t="str">
        <f t="shared" si="1313"/>
        <v/>
      </c>
      <c r="BP827" s="17" t="str">
        <f t="shared" si="1314"/>
        <v/>
      </c>
      <c r="BQ827" s="17" t="str">
        <f t="shared" si="1315"/>
        <v/>
      </c>
      <c r="BR827" s="17" t="str">
        <f>IF(OR(BP827="",COUNTIF($BO$3:BO827,BO827)&lt;&gt;1),"",SUMIF(BO$3:BO$1048576,BO827,BP$3:BP$1048576))</f>
        <v/>
      </c>
      <c r="BS827" s="17" t="str">
        <f t="shared" si="1316"/>
        <v/>
      </c>
      <c r="BT827" s="17" t="str">
        <f t="shared" si="1317"/>
        <v/>
      </c>
      <c r="BU827" s="17" t="str">
        <f t="shared" si="1318"/>
        <v/>
      </c>
      <c r="BV827" s="24" t="str">
        <f t="shared" si="1319"/>
        <v/>
      </c>
      <c r="BW827" s="24" t="str">
        <f t="shared" si="1320"/>
        <v/>
      </c>
      <c r="BX827" s="24" t="str">
        <f t="shared" si="1321"/>
        <v/>
      </c>
      <c r="BY827" s="26" t="str">
        <f t="shared" si="1322"/>
        <v/>
      </c>
      <c r="BZ827" s="26" t="str">
        <f t="shared" si="1323"/>
        <v/>
      </c>
      <c r="CA827" s="26" t="str">
        <f t="shared" si="1324"/>
        <v/>
      </c>
      <c r="CB827" s="66" t="str">
        <f t="shared" si="1325"/>
        <v/>
      </c>
      <c r="CC827" s="65" t="str">
        <f t="shared" si="1326"/>
        <v/>
      </c>
      <c r="CD827" s="26" t="str">
        <f t="shared" si="1327"/>
        <v/>
      </c>
      <c r="CE827" s="26" t="str">
        <f t="shared" si="1328"/>
        <v/>
      </c>
      <c r="CF827" s="193" t="str">
        <f t="shared" si="1329"/>
        <v/>
      </c>
      <c r="CG827" s="193" t="str">
        <f t="shared" si="1330"/>
        <v/>
      </c>
      <c r="CH827" s="26" t="str">
        <f t="shared" si="1331"/>
        <v/>
      </c>
      <c r="CI827" s="26" t="str">
        <f t="shared" si="1332"/>
        <v/>
      </c>
      <c r="CJ827" s="65" t="str">
        <f t="shared" si="1333"/>
        <v/>
      </c>
      <c r="CK827" s="65" t="str">
        <f t="shared" si="1334"/>
        <v/>
      </c>
      <c r="CL827" s="64" t="str">
        <f t="shared" si="1335"/>
        <v/>
      </c>
      <c r="CM827" s="64" t="str">
        <f t="shared" si="1336"/>
        <v/>
      </c>
      <c r="CN827" s="65" t="str">
        <f t="shared" si="1337"/>
        <v/>
      </c>
      <c r="CP827" s="63" t="str">
        <f>IF(BH827="","",MAX($CP$3:CP826)+1)</f>
        <v/>
      </c>
      <c r="CQ827" s="24" t="str">
        <f t="shared" si="1338"/>
        <v/>
      </c>
      <c r="CR827" s="24" t="str">
        <f t="shared" si="1339"/>
        <v/>
      </c>
      <c r="CS827" s="24" t="str">
        <f t="shared" si="1340"/>
        <v/>
      </c>
      <c r="CT827" s="58" t="str">
        <f>IF(BO827="","",COUNTIF($BO$3:BO827,BO827)&amp;"@"&amp;BO827)</f>
        <v/>
      </c>
      <c r="CU827" s="16" t="str">
        <f t="shared" si="1278"/>
        <v/>
      </c>
      <c r="CV827" s="63" t="str">
        <f t="shared" si="1341"/>
        <v/>
      </c>
      <c r="CW827" s="16" t="str">
        <f t="shared" si="1342"/>
        <v/>
      </c>
      <c r="CX827" s="16" t="str">
        <f t="shared" si="1343"/>
        <v/>
      </c>
      <c r="CY827" s="16" t="str">
        <f t="shared" si="1344"/>
        <v/>
      </c>
      <c r="CZ827" s="85" t="str">
        <f t="shared" si="1345"/>
        <v/>
      </c>
      <c r="DA827" s="16" t="str">
        <f t="shared" si="1346"/>
        <v/>
      </c>
      <c r="DB827" s="16" t="str">
        <f t="shared" si="1347"/>
        <v/>
      </c>
      <c r="DC827" s="28" t="str">
        <f>IF(CP827="","",$DC$1&amp;(INDEX(価格設定!D$1:XFD$3,ROW(価格設定!$D$3),MATCH($AW827,価格設定!D$1:XFD$1,1))*100)&amp;"%")</f>
        <v/>
      </c>
      <c r="DD827" s="28" t="str">
        <f>IF(CP827="","",$DD$1&amp;(INDEX(価格設定!D$1:XFD$3,ROW(価格設定!$D$2),MATCH($AW827,価格設定!D$1:XFD$1,1))*100)&amp;"%")</f>
        <v/>
      </c>
      <c r="DE827" s="29" t="str">
        <f t="shared" si="1348"/>
        <v/>
      </c>
      <c r="DG827" s="58" t="str">
        <f t="shared" si="1349"/>
        <v/>
      </c>
      <c r="DH827" s="58" t="str">
        <f t="shared" si="1350"/>
        <v/>
      </c>
      <c r="DI827" s="58" t="str">
        <f t="shared" si="1351"/>
        <v/>
      </c>
      <c r="DJ827" s="85" t="str">
        <f t="shared" si="1352"/>
        <v/>
      </c>
      <c r="DL827" s="58" t="str">
        <f>IF(COUNTIF(DG$3:DG$1048576,DG827)=COUNTIF($DG$3:$DG827,DG827),DG827,"")</f>
        <v/>
      </c>
      <c r="DM827" s="85" t="str">
        <f t="shared" si="1353"/>
        <v/>
      </c>
      <c r="DN827" s="85" t="str">
        <f t="shared" si="1279"/>
        <v/>
      </c>
      <c r="DO827" s="85" t="str">
        <f t="shared" si="1279"/>
        <v/>
      </c>
      <c r="DP827" s="303"/>
      <c r="DQ827" s="17" t="str">
        <f t="shared" si="1280"/>
        <v/>
      </c>
      <c r="DR827" s="17" t="str">
        <f t="shared" si="1281"/>
        <v/>
      </c>
      <c r="DS827" s="17" t="str">
        <f t="shared" si="1282"/>
        <v/>
      </c>
      <c r="DU827" s="16" t="str">
        <f t="shared" si="1354"/>
        <v/>
      </c>
      <c r="DV827" s="16" t="str">
        <f>IF(DU827="","",COUNT($DU$3:DU827))</f>
        <v/>
      </c>
      <c r="DW827" s="16" t="str">
        <f t="shared" si="1355"/>
        <v/>
      </c>
      <c r="DX827" s="16" t="str">
        <f t="shared" si="1356"/>
        <v/>
      </c>
      <c r="DY827" s="16" t="str">
        <f>IF(DZ827="","",COUNTIF(DZ$3:DZ827,DZ827))</f>
        <v/>
      </c>
      <c r="DZ827" s="16" t="str">
        <f t="shared" si="1357"/>
        <v/>
      </c>
      <c r="EA827" s="16" t="str">
        <f t="shared" si="1358"/>
        <v/>
      </c>
      <c r="EB827" s="16" t="str">
        <f t="shared" si="1359"/>
        <v/>
      </c>
      <c r="EC827" s="16" t="str">
        <f t="shared" si="1360"/>
        <v/>
      </c>
      <c r="ED827" s="16" t="str">
        <f t="shared" si="1361"/>
        <v/>
      </c>
      <c r="EE827" s="16" t="str">
        <f t="shared" si="1362"/>
        <v/>
      </c>
      <c r="EF827" s="16" t="str">
        <f t="shared" si="1363"/>
        <v/>
      </c>
      <c r="EG827" s="16" t="str">
        <f t="shared" si="1364"/>
        <v/>
      </c>
      <c r="EH827" s="16" t="str">
        <f t="shared" si="1365"/>
        <v/>
      </c>
      <c r="EI827" s="16" t="str">
        <f t="shared" si="1366"/>
        <v/>
      </c>
      <c r="EJ827" s="16" t="str">
        <f t="shared" si="1367"/>
        <v/>
      </c>
      <c r="EK827" s="16" t="str">
        <f t="shared" si="1368"/>
        <v/>
      </c>
      <c r="EL827" s="58" t="str">
        <f t="shared" si="1369"/>
        <v/>
      </c>
      <c r="EM827" s="58" t="str">
        <f>IF(OR($DZ827="",CR827=""),IF($EL827="","",$EL827),IF(OR(CR827="なし",CR827=0),領収書!$H$1,CR827))</f>
        <v/>
      </c>
      <c r="EN827" s="58" t="str">
        <f>IF(OR($DZ827="",CS827=""),IF($EL827="","",$EL827),IF(OR(CS827="なし",CS827=0),入力!$EN$1,CS827))</f>
        <v/>
      </c>
      <c r="EO827" s="63" t="str">
        <f t="shared" si="1370"/>
        <v/>
      </c>
      <c r="EP827" s="63" t="str">
        <f t="shared" si="1371"/>
        <v/>
      </c>
      <c r="ER827" s="16" t="str">
        <f>IF(AND(COUNTIF($ET$3:ET827,ET827)=1,ET827&lt;&gt;""),MAX($ER$3:ER826)+1,"")</f>
        <v/>
      </c>
      <c r="ES827" s="16" t="str">
        <f>IF(価格設定!B829="","",価格設定!B829)</f>
        <v/>
      </c>
      <c r="ET827" s="16" t="str">
        <f>IF(価格設定!C829="","",価格設定!C829)</f>
        <v/>
      </c>
      <c r="EV827" s="16" t="str">
        <f t="shared" si="1283"/>
        <v/>
      </c>
      <c r="EW827" s="16" t="str">
        <f t="shared" si="1372"/>
        <v/>
      </c>
    </row>
    <row r="828" spans="1:153" ht="30" customHeight="1" x14ac:dyDescent="0.2">
      <c r="A828" s="225"/>
      <c r="B828" s="212"/>
      <c r="C828" s="221"/>
      <c r="D828" s="164"/>
      <c r="E828" s="165"/>
      <c r="F828" s="166"/>
      <c r="G828" s="167"/>
      <c r="H828" s="179"/>
      <c r="I828" s="306"/>
      <c r="J828" s="169"/>
      <c r="K828" s="179"/>
      <c r="L828" s="186"/>
      <c r="M828" s="186"/>
      <c r="N828" s="168"/>
      <c r="O828" s="170"/>
      <c r="P828" s="212"/>
      <c r="Q828" s="179" t="str">
        <f>IFERROR(IF(H828="","",IFERROR(INDEX(価格設定!$B$5:$B$1048576,MATCH(H828,価格設定!$B$5:$B$1048576,0),0),INDEX(価格設定!$B$5:$B$1048576,MATCH("*"&amp;H828&amp;"*",価格設定!$B$5:$B$1048576,0),0))),H828)</f>
        <v/>
      </c>
      <c r="R828" s="250" t="str">
        <f>IFERROR(IF(Q828="",IF(K828="","",K828),IF(K828="",IF(INDEX(価格設定!$C$5:$C$1048576,MATCH(Q828,価格設定!$B$5:$B$1048576,0),0)=0,"",INDEX(価格設定!$C$5:$C$1048576,MATCH(Q828,価格設定!$B$5:$B$1048576,0),0)),IF(K828="なし","",K828))),"")</f>
        <v/>
      </c>
      <c r="S828" s="308" t="str">
        <f t="shared" si="1284"/>
        <v/>
      </c>
      <c r="T828" s="126" t="str">
        <f>IFERROR(IF(J828="",IF(INDEX(価格設定!$E$5:$R$1048576,MATCH($Q828,価格設定!B$5:B$1048576,0),MATCH($AW828,価格設定!E$1:X$1,1))=0,"",INDEX(価格設定!$E$5:$R$1048576,MATCH($Q828,価格設定!B$5:B$1048576,0),MATCH($AW828,価格設定!E$1:X$1,1))),J828),"")</f>
        <v/>
      </c>
      <c r="U828" s="126" t="str">
        <f t="shared" si="1285"/>
        <v/>
      </c>
      <c r="V828" s="132" t="str">
        <f t="shared" si="1286"/>
        <v/>
      </c>
      <c r="W828" s="127" t="str">
        <f>IFERROR(IF(OR(T828="",T828&lt;0),"",IFERROR(INDEX(価格設定!E$2:X$3,IF(AND(K828=$K$1,$K$1&lt;&gt;""),ROW(価格設定!$D$3)-1,MATCH(INDEX(価格設定!$D$5:$D$1048576,MATCH(Q828,価格設定!$B$5:$B$1048576,0),0),価格設定!$D$2:$D$3,0)),MATCH($AW828,価格設定!E$1:X$1,1)),INDEX(価格設定!E$2:X$2,0,MATCH($AW828,価格設定!E$1:X$1,1)))),"")</f>
        <v/>
      </c>
      <c r="X828" s="126" t="str">
        <f t="shared" si="1277"/>
        <v/>
      </c>
      <c r="Y828" s="128" t="str">
        <f t="shared" si="1287"/>
        <v/>
      </c>
      <c r="Z828" s="126" t="str">
        <f t="shared" si="1288"/>
        <v/>
      </c>
      <c r="AA828" s="129" t="str">
        <f t="shared" si="1289"/>
        <v/>
      </c>
      <c r="AB828" s="126" t="str">
        <f t="shared" si="1290"/>
        <v/>
      </c>
      <c r="AC828" s="280" t="str">
        <f t="shared" si="1291"/>
        <v/>
      </c>
      <c r="AD828" s="15"/>
      <c r="AE828" s="204" t="str">
        <f>IF(AF828="","",COUNT($AF$3:AF828))</f>
        <v/>
      </c>
      <c r="AF828" s="206" t="str">
        <f t="shared" si="1292"/>
        <v/>
      </c>
      <c r="AG828" s="204" t="str">
        <f t="shared" si="1293"/>
        <v/>
      </c>
      <c r="AH828" s="204" t="str">
        <f t="shared" si="1294"/>
        <v/>
      </c>
      <c r="AI828" s="287"/>
      <c r="AJ828" s="15"/>
      <c r="AK828" s="138" t="str">
        <f t="shared" si="1295"/>
        <v/>
      </c>
      <c r="AL828" s="131" t="str">
        <f t="shared" si="1296"/>
        <v/>
      </c>
      <c r="AM828" s="131" t="str">
        <f t="shared" si="1297"/>
        <v/>
      </c>
      <c r="AN828" s="313" t="str">
        <f t="shared" si="1298"/>
        <v/>
      </c>
      <c r="AO828" s="316" t="str">
        <f t="shared" si="1299"/>
        <v/>
      </c>
      <c r="AP828" s="18"/>
      <c r="AQ828" s="3" t="str">
        <f>IF(F828="","",MAX($AQ$3:AQ827)+1)</f>
        <v/>
      </c>
      <c r="AR828" s="3" t="str">
        <f>IF(OR(AQ828="",BB828=""),"",MAX($AR$3:AR827)+1)</f>
        <v/>
      </c>
      <c r="AS828" s="3" t="str">
        <f>IF(CQ828="","",RANK(CQ828,CQ$3:CQ$1048576,1)+COUNTIF($CQ$3:CQ828,CQ828)-1)</f>
        <v/>
      </c>
      <c r="AT828" s="21" t="str">
        <f>IF(C828="",IF(OR(AND($H828&lt;&gt;"",C828=""),AND($F827=$F828,$AZ828&lt;&gt;""),COUNTA($H$3:$H$1048576,#REF!,$F$3:$F$1048576)&gt;COUNTA($H$3:$H828,#REF!,$F$3:$F828),$AZ828&lt;&gt;""),INDEX(AT$3:AT$1048576,MATCH(MAX($AQ$3:$AQ827),$AQ$3:$AQ$1048576,0),0),""),C828)</f>
        <v/>
      </c>
      <c r="AU828" s="21" t="str">
        <f>IF(D828="",IF(OR(AND($H828&lt;&gt;"",D828=""),AND($F827=$F828,$AZ828&lt;&gt;""),COUNTA($H$3:$H$1048576,#REF!,$F$3:$F$1048576)&gt;COUNTA($H$3:$H828,#REF!,$F$3:$F828),$AZ828&lt;&gt;""),INDEX(AU$3:AU$1048576,MATCH(MAX($AQ$3:$AQ827),$AQ$3:$AQ$1048576,0),0),""),D828)</f>
        <v/>
      </c>
      <c r="AV828" s="21" t="str">
        <f>IF(E828="",IF(OR(AND($H828&lt;&gt;"",E828=""),AND($F827=$F828,$AZ828&lt;&gt;""),COUNTA($H$3:$H$1048576,#REF!,$F$3:$F$1048576)&gt;COUNTA($H$3:$H828,#REF!,$F$3:$F828),$AZ828&lt;&gt;""),INDEX(AV$3:AV$1048576,MATCH(MAX($AQ$3:$AQ827),$AQ$3:$AQ$1048576,0),0),""),E828)</f>
        <v/>
      </c>
      <c r="AW828" s="24" t="str">
        <f t="shared" si="1300"/>
        <v/>
      </c>
      <c r="AX828" s="13" t="str">
        <f t="shared" si="1301"/>
        <v/>
      </c>
      <c r="AY828" s="4" t="str">
        <f t="shared" si="1302"/>
        <v/>
      </c>
      <c r="AZ828" s="4" t="str">
        <f>IF(AX828="",IF(OR(AND(H828&lt;&gt;"",F828=""),COUNTA($H$3:$H$1048576)&gt;COUNTA($H$3:$H828)),INDEX(AX$3:AX828,MATCH(MAX($AQ$3:AQ828),AQ$3:AQ828,0),0),""),AX828)</f>
        <v/>
      </c>
      <c r="BA828" s="4" t="str">
        <f>IF(AY828="",IF(AND(H828&lt;&gt;"",F828=""),INDEX(AY$3:AY828,MATCH(MAX($AQ$3:AQ828),AQ$3:AQ828,0),0),""),AY828)</f>
        <v/>
      </c>
      <c r="BB828" s="82" t="str">
        <f>IF(BC828="","",RANK(BC828,BC$3:BC$1048576,1)+COUNTIF($BC$3:BC828,BC828)-1)</f>
        <v/>
      </c>
      <c r="BC828" s="139" t="str">
        <f t="shared" si="1303"/>
        <v/>
      </c>
      <c r="BD828" s="46" t="str">
        <f t="shared" si="1304"/>
        <v/>
      </c>
      <c r="BE828" s="46" t="str">
        <f t="shared" si="1305"/>
        <v/>
      </c>
      <c r="BF828" s="46" t="str">
        <f t="shared" si="1306"/>
        <v/>
      </c>
      <c r="BG828" s="4" t="str">
        <f t="shared" si="1307"/>
        <v/>
      </c>
      <c r="BH828" s="180" t="str">
        <f t="shared" si="1308"/>
        <v/>
      </c>
      <c r="BI828" s="16" t="str">
        <f t="shared" si="1309"/>
        <v/>
      </c>
      <c r="BJ828" s="52" t="str">
        <f>IF(BI828="","",IF(W828="","",IF(AND(K828=$K$1,$K$1&lt;&gt;""),$BT$2,IFERROR(IF(INDEX(価格設定!$D$5:$D$1048576,MATCH(Q828,価格設定!$B$5:$B$1048576,0),0)=価格設定!$D$3,$BT$2,$BS$2),$BS$2))))</f>
        <v/>
      </c>
      <c r="BK828" s="16" t="str">
        <f>IF(BI828="","",IF(COUNTIF($BI$3:BI828,BI828)=1,1,IF(AND(BI827=BI828,BH828=""),BK827,COUNTIF($BH$3:BH828,BH828))))</f>
        <v/>
      </c>
      <c r="BL828" s="52" t="str">
        <f t="shared" si="1310"/>
        <v/>
      </c>
      <c r="BM828" s="52" t="str">
        <f t="shared" si="1311"/>
        <v/>
      </c>
      <c r="BN828" s="119" t="str">
        <f t="shared" si="1312"/>
        <v/>
      </c>
      <c r="BO828" s="119" t="str">
        <f t="shared" si="1313"/>
        <v/>
      </c>
      <c r="BP828" s="17" t="str">
        <f t="shared" si="1314"/>
        <v/>
      </c>
      <c r="BQ828" s="17" t="str">
        <f t="shared" si="1315"/>
        <v/>
      </c>
      <c r="BR828" s="17" t="str">
        <f>IF(OR(BP828="",COUNTIF($BO$3:BO828,BO828)&lt;&gt;1),"",SUMIF(BO$3:BO$1048576,BO828,BP$3:BP$1048576))</f>
        <v/>
      </c>
      <c r="BS828" s="17" t="str">
        <f t="shared" si="1316"/>
        <v/>
      </c>
      <c r="BT828" s="17" t="str">
        <f t="shared" si="1317"/>
        <v/>
      </c>
      <c r="BU828" s="17" t="str">
        <f t="shared" si="1318"/>
        <v/>
      </c>
      <c r="BV828" s="24" t="str">
        <f t="shared" si="1319"/>
        <v/>
      </c>
      <c r="BW828" s="24" t="str">
        <f t="shared" si="1320"/>
        <v/>
      </c>
      <c r="BX828" s="24" t="str">
        <f t="shared" si="1321"/>
        <v/>
      </c>
      <c r="BY828" s="26" t="str">
        <f t="shared" si="1322"/>
        <v/>
      </c>
      <c r="BZ828" s="26" t="str">
        <f t="shared" si="1323"/>
        <v/>
      </c>
      <c r="CA828" s="26" t="str">
        <f t="shared" si="1324"/>
        <v/>
      </c>
      <c r="CB828" s="66" t="str">
        <f t="shared" si="1325"/>
        <v/>
      </c>
      <c r="CC828" s="65" t="str">
        <f t="shared" si="1326"/>
        <v/>
      </c>
      <c r="CD828" s="26" t="str">
        <f t="shared" si="1327"/>
        <v/>
      </c>
      <c r="CE828" s="26" t="str">
        <f t="shared" si="1328"/>
        <v/>
      </c>
      <c r="CF828" s="193" t="str">
        <f t="shared" si="1329"/>
        <v/>
      </c>
      <c r="CG828" s="193" t="str">
        <f t="shared" si="1330"/>
        <v/>
      </c>
      <c r="CH828" s="26" t="str">
        <f t="shared" si="1331"/>
        <v/>
      </c>
      <c r="CI828" s="26" t="str">
        <f t="shared" si="1332"/>
        <v/>
      </c>
      <c r="CJ828" s="65" t="str">
        <f t="shared" si="1333"/>
        <v/>
      </c>
      <c r="CK828" s="65" t="str">
        <f t="shared" si="1334"/>
        <v/>
      </c>
      <c r="CL828" s="64" t="str">
        <f t="shared" si="1335"/>
        <v/>
      </c>
      <c r="CM828" s="64" t="str">
        <f t="shared" si="1336"/>
        <v/>
      </c>
      <c r="CN828" s="65" t="str">
        <f t="shared" si="1337"/>
        <v/>
      </c>
      <c r="CP828" s="63" t="str">
        <f>IF(BH828="","",MAX($CP$3:CP827)+1)</f>
        <v/>
      </c>
      <c r="CQ828" s="24" t="str">
        <f t="shared" si="1338"/>
        <v/>
      </c>
      <c r="CR828" s="24" t="str">
        <f t="shared" si="1339"/>
        <v/>
      </c>
      <c r="CS828" s="24" t="str">
        <f t="shared" si="1340"/>
        <v/>
      </c>
      <c r="CT828" s="58" t="str">
        <f>IF(BO828="","",COUNTIF($BO$3:BO828,BO828)&amp;"@"&amp;BO828)</f>
        <v/>
      </c>
      <c r="CU828" s="16" t="str">
        <f t="shared" si="1278"/>
        <v/>
      </c>
      <c r="CV828" s="63" t="str">
        <f t="shared" si="1341"/>
        <v/>
      </c>
      <c r="CW828" s="16" t="str">
        <f t="shared" si="1342"/>
        <v/>
      </c>
      <c r="CX828" s="16" t="str">
        <f t="shared" si="1343"/>
        <v/>
      </c>
      <c r="CY828" s="16" t="str">
        <f t="shared" si="1344"/>
        <v/>
      </c>
      <c r="CZ828" s="85" t="str">
        <f t="shared" si="1345"/>
        <v/>
      </c>
      <c r="DA828" s="16" t="str">
        <f t="shared" si="1346"/>
        <v/>
      </c>
      <c r="DB828" s="16" t="str">
        <f t="shared" si="1347"/>
        <v/>
      </c>
      <c r="DC828" s="28" t="str">
        <f>IF(CP828="","",$DC$1&amp;(INDEX(価格設定!D$1:XFD$3,ROW(価格設定!$D$3),MATCH($AW828,価格設定!D$1:XFD$1,1))*100)&amp;"%")</f>
        <v/>
      </c>
      <c r="DD828" s="28" t="str">
        <f>IF(CP828="","",$DD$1&amp;(INDEX(価格設定!D$1:XFD$3,ROW(価格設定!$D$2),MATCH($AW828,価格設定!D$1:XFD$1,1))*100)&amp;"%")</f>
        <v/>
      </c>
      <c r="DE828" s="29" t="str">
        <f t="shared" si="1348"/>
        <v/>
      </c>
      <c r="DG828" s="58" t="str">
        <f t="shared" si="1349"/>
        <v/>
      </c>
      <c r="DH828" s="58" t="str">
        <f t="shared" si="1350"/>
        <v/>
      </c>
      <c r="DI828" s="58" t="str">
        <f t="shared" si="1351"/>
        <v/>
      </c>
      <c r="DJ828" s="85" t="str">
        <f t="shared" si="1352"/>
        <v/>
      </c>
      <c r="DL828" s="58" t="str">
        <f>IF(COUNTIF(DG$3:DG$1048576,DG828)=COUNTIF($DG$3:$DG828,DG828),DG828,"")</f>
        <v/>
      </c>
      <c r="DM828" s="85" t="str">
        <f t="shared" si="1353"/>
        <v/>
      </c>
      <c r="DN828" s="85" t="str">
        <f t="shared" si="1279"/>
        <v/>
      </c>
      <c r="DO828" s="85" t="str">
        <f t="shared" si="1279"/>
        <v/>
      </c>
      <c r="DP828" s="303"/>
      <c r="DQ828" s="17" t="str">
        <f t="shared" si="1280"/>
        <v/>
      </c>
      <c r="DR828" s="17" t="str">
        <f t="shared" si="1281"/>
        <v/>
      </c>
      <c r="DS828" s="17" t="str">
        <f t="shared" si="1282"/>
        <v/>
      </c>
      <c r="DU828" s="16" t="str">
        <f t="shared" si="1354"/>
        <v/>
      </c>
      <c r="DV828" s="16" t="str">
        <f>IF(DU828="","",COUNT($DU$3:DU828))</f>
        <v/>
      </c>
      <c r="DW828" s="16" t="str">
        <f t="shared" si="1355"/>
        <v/>
      </c>
      <c r="DX828" s="16" t="str">
        <f t="shared" si="1356"/>
        <v/>
      </c>
      <c r="DY828" s="16" t="str">
        <f>IF(DZ828="","",COUNTIF(DZ$3:DZ828,DZ828))</f>
        <v/>
      </c>
      <c r="DZ828" s="16" t="str">
        <f t="shared" si="1357"/>
        <v/>
      </c>
      <c r="EA828" s="16" t="str">
        <f t="shared" si="1358"/>
        <v/>
      </c>
      <c r="EB828" s="16" t="str">
        <f t="shared" si="1359"/>
        <v/>
      </c>
      <c r="EC828" s="16" t="str">
        <f t="shared" si="1360"/>
        <v/>
      </c>
      <c r="ED828" s="16" t="str">
        <f t="shared" si="1361"/>
        <v/>
      </c>
      <c r="EE828" s="16" t="str">
        <f t="shared" si="1362"/>
        <v/>
      </c>
      <c r="EF828" s="16" t="str">
        <f t="shared" si="1363"/>
        <v/>
      </c>
      <c r="EG828" s="16" t="str">
        <f t="shared" si="1364"/>
        <v/>
      </c>
      <c r="EH828" s="16" t="str">
        <f t="shared" si="1365"/>
        <v/>
      </c>
      <c r="EI828" s="16" t="str">
        <f t="shared" si="1366"/>
        <v/>
      </c>
      <c r="EJ828" s="16" t="str">
        <f t="shared" si="1367"/>
        <v/>
      </c>
      <c r="EK828" s="16" t="str">
        <f t="shared" si="1368"/>
        <v/>
      </c>
      <c r="EL828" s="58" t="str">
        <f t="shared" si="1369"/>
        <v/>
      </c>
      <c r="EM828" s="58" t="str">
        <f>IF(OR($DZ828="",CR828=""),IF($EL828="","",$EL828),IF(OR(CR828="なし",CR828=0),領収書!$H$1,CR828))</f>
        <v/>
      </c>
      <c r="EN828" s="58" t="str">
        <f>IF(OR($DZ828="",CS828=""),IF($EL828="","",$EL828),IF(OR(CS828="なし",CS828=0),入力!$EN$1,CS828))</f>
        <v/>
      </c>
      <c r="EO828" s="63" t="str">
        <f t="shared" si="1370"/>
        <v/>
      </c>
      <c r="EP828" s="63" t="str">
        <f t="shared" si="1371"/>
        <v/>
      </c>
      <c r="ER828" s="16" t="str">
        <f>IF(AND(COUNTIF($ET$3:ET828,ET828)=1,ET828&lt;&gt;""),MAX($ER$3:ER827)+1,"")</f>
        <v/>
      </c>
      <c r="ES828" s="16" t="str">
        <f>IF(価格設定!B830="","",価格設定!B830)</f>
        <v/>
      </c>
      <c r="ET828" s="16" t="str">
        <f>IF(価格設定!C830="","",価格設定!C830)</f>
        <v/>
      </c>
      <c r="EV828" s="16" t="str">
        <f t="shared" si="1283"/>
        <v/>
      </c>
      <c r="EW828" s="16" t="str">
        <f t="shared" si="1372"/>
        <v/>
      </c>
    </row>
    <row r="829" spans="1:153" ht="30" customHeight="1" x14ac:dyDescent="0.2">
      <c r="A829" s="225"/>
      <c r="B829" s="212"/>
      <c r="C829" s="221"/>
      <c r="D829" s="164"/>
      <c r="E829" s="165"/>
      <c r="F829" s="166"/>
      <c r="G829" s="167"/>
      <c r="H829" s="179"/>
      <c r="I829" s="306"/>
      <c r="J829" s="169"/>
      <c r="K829" s="179"/>
      <c r="L829" s="186"/>
      <c r="M829" s="186"/>
      <c r="N829" s="168"/>
      <c r="O829" s="170"/>
      <c r="P829" s="212"/>
      <c r="Q829" s="179" t="str">
        <f>IFERROR(IF(H829="","",IFERROR(INDEX(価格設定!$B$5:$B$1048576,MATCH(H829,価格設定!$B$5:$B$1048576,0),0),INDEX(価格設定!$B$5:$B$1048576,MATCH("*"&amp;H829&amp;"*",価格設定!$B$5:$B$1048576,0),0))),H829)</f>
        <v/>
      </c>
      <c r="R829" s="250" t="str">
        <f>IFERROR(IF(Q829="",IF(K829="","",K829),IF(K829="",IF(INDEX(価格設定!$C$5:$C$1048576,MATCH(Q829,価格設定!$B$5:$B$1048576,0),0)=0,"",INDEX(価格設定!$C$5:$C$1048576,MATCH(Q829,価格設定!$B$5:$B$1048576,0),0)),IF(K829="なし","",K829))),"")</f>
        <v/>
      </c>
      <c r="S829" s="308" t="str">
        <f t="shared" si="1284"/>
        <v/>
      </c>
      <c r="T829" s="126" t="str">
        <f>IFERROR(IF(J829="",IF(INDEX(価格設定!$E$5:$R$1048576,MATCH($Q829,価格設定!B$5:B$1048576,0),MATCH($AW829,価格設定!E$1:X$1,1))=0,"",INDEX(価格設定!$E$5:$R$1048576,MATCH($Q829,価格設定!B$5:B$1048576,0),MATCH($AW829,価格設定!E$1:X$1,1))),J829),"")</f>
        <v/>
      </c>
      <c r="U829" s="126" t="str">
        <f t="shared" si="1285"/>
        <v/>
      </c>
      <c r="V829" s="132" t="str">
        <f t="shared" si="1286"/>
        <v/>
      </c>
      <c r="W829" s="127" t="str">
        <f>IFERROR(IF(OR(T829="",T829&lt;0),"",IFERROR(INDEX(価格設定!E$2:X$3,IF(AND(K829=$K$1,$K$1&lt;&gt;""),ROW(価格設定!$D$3)-1,MATCH(INDEX(価格設定!$D$5:$D$1048576,MATCH(Q829,価格設定!$B$5:$B$1048576,0),0),価格設定!$D$2:$D$3,0)),MATCH($AW829,価格設定!E$1:X$1,1)),INDEX(価格設定!E$2:X$2,0,MATCH($AW829,価格設定!E$1:X$1,1)))),"")</f>
        <v/>
      </c>
      <c r="X829" s="126" t="str">
        <f t="shared" si="1277"/>
        <v/>
      </c>
      <c r="Y829" s="128" t="str">
        <f t="shared" si="1287"/>
        <v/>
      </c>
      <c r="Z829" s="126" t="str">
        <f t="shared" si="1288"/>
        <v/>
      </c>
      <c r="AA829" s="129" t="str">
        <f t="shared" si="1289"/>
        <v/>
      </c>
      <c r="AB829" s="126" t="str">
        <f t="shared" si="1290"/>
        <v/>
      </c>
      <c r="AC829" s="280" t="str">
        <f t="shared" si="1291"/>
        <v/>
      </c>
      <c r="AD829" s="15"/>
      <c r="AE829" s="204" t="str">
        <f>IF(AF829="","",COUNT($AF$3:AF829))</f>
        <v/>
      </c>
      <c r="AF829" s="206" t="str">
        <f t="shared" si="1292"/>
        <v/>
      </c>
      <c r="AG829" s="204" t="str">
        <f t="shared" si="1293"/>
        <v/>
      </c>
      <c r="AH829" s="204" t="str">
        <f t="shared" si="1294"/>
        <v/>
      </c>
      <c r="AI829" s="287"/>
      <c r="AJ829" s="15"/>
      <c r="AK829" s="138" t="str">
        <f t="shared" si="1295"/>
        <v/>
      </c>
      <c r="AL829" s="131" t="str">
        <f t="shared" si="1296"/>
        <v/>
      </c>
      <c r="AM829" s="131" t="str">
        <f t="shared" si="1297"/>
        <v/>
      </c>
      <c r="AN829" s="313" t="str">
        <f t="shared" si="1298"/>
        <v/>
      </c>
      <c r="AO829" s="316" t="str">
        <f t="shared" si="1299"/>
        <v/>
      </c>
      <c r="AP829" s="18"/>
      <c r="AQ829" s="3" t="str">
        <f>IF(F829="","",MAX($AQ$3:AQ828)+1)</f>
        <v/>
      </c>
      <c r="AR829" s="3" t="str">
        <f>IF(OR(AQ829="",BB829=""),"",MAX($AR$3:AR828)+1)</f>
        <v/>
      </c>
      <c r="AS829" s="3" t="str">
        <f>IF(CQ829="","",RANK(CQ829,CQ$3:CQ$1048576,1)+COUNTIF($CQ$3:CQ829,CQ829)-1)</f>
        <v/>
      </c>
      <c r="AT829" s="21" t="str">
        <f>IF(C829="",IF(OR(AND($H829&lt;&gt;"",C829=""),AND($F828=$F829,$AZ829&lt;&gt;""),COUNTA($H$3:$H$1048576,#REF!,$F$3:$F$1048576)&gt;COUNTA($H$3:$H829,#REF!,$F$3:$F829),$AZ829&lt;&gt;""),INDEX(AT$3:AT$1048576,MATCH(MAX($AQ$3:$AQ828),$AQ$3:$AQ$1048576,0),0),""),C829)</f>
        <v/>
      </c>
      <c r="AU829" s="21" t="str">
        <f>IF(D829="",IF(OR(AND($H829&lt;&gt;"",D829=""),AND($F828=$F829,$AZ829&lt;&gt;""),COUNTA($H$3:$H$1048576,#REF!,$F$3:$F$1048576)&gt;COUNTA($H$3:$H829,#REF!,$F$3:$F829),$AZ829&lt;&gt;""),INDEX(AU$3:AU$1048576,MATCH(MAX($AQ$3:$AQ828),$AQ$3:$AQ$1048576,0),0),""),D829)</f>
        <v/>
      </c>
      <c r="AV829" s="21" t="str">
        <f>IF(E829="",IF(OR(AND($H829&lt;&gt;"",E829=""),AND($F828=$F829,$AZ829&lt;&gt;""),COUNTA($H$3:$H$1048576,#REF!,$F$3:$F$1048576)&gt;COUNTA($H$3:$H829,#REF!,$F$3:$F829),$AZ829&lt;&gt;""),INDEX(AV$3:AV$1048576,MATCH(MAX($AQ$3:$AQ828),$AQ$3:$AQ$1048576,0),0),""),E829)</f>
        <v/>
      </c>
      <c r="AW829" s="24" t="str">
        <f t="shared" si="1300"/>
        <v/>
      </c>
      <c r="AX829" s="13" t="str">
        <f t="shared" si="1301"/>
        <v/>
      </c>
      <c r="AY829" s="4" t="str">
        <f t="shared" si="1302"/>
        <v/>
      </c>
      <c r="AZ829" s="4" t="str">
        <f>IF(AX829="",IF(OR(AND(H829&lt;&gt;"",F829=""),COUNTA($H$3:$H$1048576)&gt;COUNTA($H$3:$H829)),INDEX(AX$3:AX829,MATCH(MAX($AQ$3:AQ829),AQ$3:AQ829,0),0),""),AX829)</f>
        <v/>
      </c>
      <c r="BA829" s="4" t="str">
        <f>IF(AY829="",IF(AND(H829&lt;&gt;"",F829=""),INDEX(AY$3:AY829,MATCH(MAX($AQ$3:AQ829),AQ$3:AQ829,0),0),""),AY829)</f>
        <v/>
      </c>
      <c r="BB829" s="82" t="str">
        <f>IF(BC829="","",RANK(BC829,BC$3:BC$1048576,1)+COUNTIF($BC$3:BC829,BC829)-1)</f>
        <v/>
      </c>
      <c r="BC829" s="139" t="str">
        <f t="shared" si="1303"/>
        <v/>
      </c>
      <c r="BD829" s="46" t="str">
        <f t="shared" si="1304"/>
        <v/>
      </c>
      <c r="BE829" s="46" t="str">
        <f t="shared" si="1305"/>
        <v/>
      </c>
      <c r="BF829" s="46" t="str">
        <f t="shared" si="1306"/>
        <v/>
      </c>
      <c r="BG829" s="4" t="str">
        <f t="shared" si="1307"/>
        <v/>
      </c>
      <c r="BH829" s="180" t="str">
        <f t="shared" si="1308"/>
        <v/>
      </c>
      <c r="BI829" s="16" t="str">
        <f t="shared" si="1309"/>
        <v/>
      </c>
      <c r="BJ829" s="52" t="str">
        <f>IF(BI829="","",IF(W829="","",IF(AND(K829=$K$1,$K$1&lt;&gt;""),$BT$2,IFERROR(IF(INDEX(価格設定!$D$5:$D$1048576,MATCH(Q829,価格設定!$B$5:$B$1048576,0),0)=価格設定!$D$3,$BT$2,$BS$2),$BS$2))))</f>
        <v/>
      </c>
      <c r="BK829" s="16" t="str">
        <f>IF(BI829="","",IF(COUNTIF($BI$3:BI829,BI829)=1,1,IF(AND(BI828=BI829,BH829=""),BK828,COUNTIF($BH$3:BH829,BH829))))</f>
        <v/>
      </c>
      <c r="BL829" s="52" t="str">
        <f t="shared" si="1310"/>
        <v/>
      </c>
      <c r="BM829" s="52" t="str">
        <f t="shared" si="1311"/>
        <v/>
      </c>
      <c r="BN829" s="119" t="str">
        <f t="shared" si="1312"/>
        <v/>
      </c>
      <c r="BO829" s="119" t="str">
        <f t="shared" si="1313"/>
        <v/>
      </c>
      <c r="BP829" s="17" t="str">
        <f t="shared" si="1314"/>
        <v/>
      </c>
      <c r="BQ829" s="17" t="str">
        <f t="shared" si="1315"/>
        <v/>
      </c>
      <c r="BR829" s="17" t="str">
        <f>IF(OR(BP829="",COUNTIF($BO$3:BO829,BO829)&lt;&gt;1),"",SUMIF(BO$3:BO$1048576,BO829,BP$3:BP$1048576))</f>
        <v/>
      </c>
      <c r="BS829" s="17" t="str">
        <f t="shared" si="1316"/>
        <v/>
      </c>
      <c r="BT829" s="17" t="str">
        <f t="shared" si="1317"/>
        <v/>
      </c>
      <c r="BU829" s="17" t="str">
        <f t="shared" si="1318"/>
        <v/>
      </c>
      <c r="BV829" s="24" t="str">
        <f t="shared" si="1319"/>
        <v/>
      </c>
      <c r="BW829" s="24" t="str">
        <f t="shared" si="1320"/>
        <v/>
      </c>
      <c r="BX829" s="24" t="str">
        <f t="shared" si="1321"/>
        <v/>
      </c>
      <c r="BY829" s="26" t="str">
        <f t="shared" si="1322"/>
        <v/>
      </c>
      <c r="BZ829" s="26" t="str">
        <f t="shared" si="1323"/>
        <v/>
      </c>
      <c r="CA829" s="26" t="str">
        <f t="shared" si="1324"/>
        <v/>
      </c>
      <c r="CB829" s="66" t="str">
        <f t="shared" si="1325"/>
        <v/>
      </c>
      <c r="CC829" s="65" t="str">
        <f t="shared" si="1326"/>
        <v/>
      </c>
      <c r="CD829" s="26" t="str">
        <f t="shared" si="1327"/>
        <v/>
      </c>
      <c r="CE829" s="26" t="str">
        <f t="shared" si="1328"/>
        <v/>
      </c>
      <c r="CF829" s="193" t="str">
        <f t="shared" si="1329"/>
        <v/>
      </c>
      <c r="CG829" s="193" t="str">
        <f t="shared" si="1330"/>
        <v/>
      </c>
      <c r="CH829" s="26" t="str">
        <f t="shared" si="1331"/>
        <v/>
      </c>
      <c r="CI829" s="26" t="str">
        <f t="shared" si="1332"/>
        <v/>
      </c>
      <c r="CJ829" s="65" t="str">
        <f t="shared" si="1333"/>
        <v/>
      </c>
      <c r="CK829" s="65" t="str">
        <f t="shared" si="1334"/>
        <v/>
      </c>
      <c r="CL829" s="64" t="str">
        <f t="shared" si="1335"/>
        <v/>
      </c>
      <c r="CM829" s="64" t="str">
        <f t="shared" si="1336"/>
        <v/>
      </c>
      <c r="CN829" s="65" t="str">
        <f t="shared" si="1337"/>
        <v/>
      </c>
      <c r="CP829" s="63" t="str">
        <f>IF(BH829="","",MAX($CP$3:CP828)+1)</f>
        <v/>
      </c>
      <c r="CQ829" s="24" t="str">
        <f t="shared" si="1338"/>
        <v/>
      </c>
      <c r="CR829" s="24" t="str">
        <f t="shared" si="1339"/>
        <v/>
      </c>
      <c r="CS829" s="24" t="str">
        <f t="shared" si="1340"/>
        <v/>
      </c>
      <c r="CT829" s="58" t="str">
        <f>IF(BO829="","",COUNTIF($BO$3:BO829,BO829)&amp;"@"&amp;BO829)</f>
        <v/>
      </c>
      <c r="CU829" s="16" t="str">
        <f t="shared" si="1278"/>
        <v/>
      </c>
      <c r="CV829" s="63" t="str">
        <f t="shared" si="1341"/>
        <v/>
      </c>
      <c r="CW829" s="16" t="str">
        <f t="shared" si="1342"/>
        <v/>
      </c>
      <c r="CX829" s="16" t="str">
        <f t="shared" si="1343"/>
        <v/>
      </c>
      <c r="CY829" s="16" t="str">
        <f t="shared" si="1344"/>
        <v/>
      </c>
      <c r="CZ829" s="85" t="str">
        <f t="shared" si="1345"/>
        <v/>
      </c>
      <c r="DA829" s="16" t="str">
        <f t="shared" si="1346"/>
        <v/>
      </c>
      <c r="DB829" s="16" t="str">
        <f t="shared" si="1347"/>
        <v/>
      </c>
      <c r="DC829" s="28" t="str">
        <f>IF(CP829="","",$DC$1&amp;(INDEX(価格設定!D$1:XFD$3,ROW(価格設定!$D$3),MATCH($AW829,価格設定!D$1:XFD$1,1))*100)&amp;"%")</f>
        <v/>
      </c>
      <c r="DD829" s="28" t="str">
        <f>IF(CP829="","",$DD$1&amp;(INDEX(価格設定!D$1:XFD$3,ROW(価格設定!$D$2),MATCH($AW829,価格設定!D$1:XFD$1,1))*100)&amp;"%")</f>
        <v/>
      </c>
      <c r="DE829" s="29" t="str">
        <f t="shared" si="1348"/>
        <v/>
      </c>
      <c r="DG829" s="58" t="str">
        <f t="shared" si="1349"/>
        <v/>
      </c>
      <c r="DH829" s="58" t="str">
        <f t="shared" si="1350"/>
        <v/>
      </c>
      <c r="DI829" s="58" t="str">
        <f t="shared" si="1351"/>
        <v/>
      </c>
      <c r="DJ829" s="85" t="str">
        <f t="shared" si="1352"/>
        <v/>
      </c>
      <c r="DL829" s="58" t="str">
        <f>IF(COUNTIF(DG$3:DG$1048576,DG829)=COUNTIF($DG$3:$DG829,DG829),DG829,"")</f>
        <v/>
      </c>
      <c r="DM829" s="85" t="str">
        <f t="shared" si="1353"/>
        <v/>
      </c>
      <c r="DN829" s="85" t="str">
        <f t="shared" si="1279"/>
        <v/>
      </c>
      <c r="DO829" s="85" t="str">
        <f t="shared" si="1279"/>
        <v/>
      </c>
      <c r="DP829" s="303"/>
      <c r="DQ829" s="17" t="str">
        <f t="shared" si="1280"/>
        <v/>
      </c>
      <c r="DR829" s="17" t="str">
        <f t="shared" si="1281"/>
        <v/>
      </c>
      <c r="DS829" s="17" t="str">
        <f t="shared" si="1282"/>
        <v/>
      </c>
      <c r="DU829" s="16" t="str">
        <f t="shared" si="1354"/>
        <v/>
      </c>
      <c r="DV829" s="16" t="str">
        <f>IF(DU829="","",COUNT($DU$3:DU829))</f>
        <v/>
      </c>
      <c r="DW829" s="16" t="str">
        <f t="shared" si="1355"/>
        <v/>
      </c>
      <c r="DX829" s="16" t="str">
        <f t="shared" si="1356"/>
        <v/>
      </c>
      <c r="DY829" s="16" t="str">
        <f>IF(DZ829="","",COUNTIF(DZ$3:DZ829,DZ829))</f>
        <v/>
      </c>
      <c r="DZ829" s="16" t="str">
        <f t="shared" si="1357"/>
        <v/>
      </c>
      <c r="EA829" s="16" t="str">
        <f t="shared" si="1358"/>
        <v/>
      </c>
      <c r="EB829" s="16" t="str">
        <f t="shared" si="1359"/>
        <v/>
      </c>
      <c r="EC829" s="16" t="str">
        <f t="shared" si="1360"/>
        <v/>
      </c>
      <c r="ED829" s="16" t="str">
        <f t="shared" si="1361"/>
        <v/>
      </c>
      <c r="EE829" s="16" t="str">
        <f t="shared" si="1362"/>
        <v/>
      </c>
      <c r="EF829" s="16" t="str">
        <f t="shared" si="1363"/>
        <v/>
      </c>
      <c r="EG829" s="16" t="str">
        <f t="shared" si="1364"/>
        <v/>
      </c>
      <c r="EH829" s="16" t="str">
        <f t="shared" si="1365"/>
        <v/>
      </c>
      <c r="EI829" s="16" t="str">
        <f t="shared" si="1366"/>
        <v/>
      </c>
      <c r="EJ829" s="16" t="str">
        <f t="shared" si="1367"/>
        <v/>
      </c>
      <c r="EK829" s="16" t="str">
        <f t="shared" si="1368"/>
        <v/>
      </c>
      <c r="EL829" s="58" t="str">
        <f t="shared" si="1369"/>
        <v/>
      </c>
      <c r="EM829" s="58" t="str">
        <f>IF(OR($DZ829="",CR829=""),IF($EL829="","",$EL829),IF(OR(CR829="なし",CR829=0),領収書!$H$1,CR829))</f>
        <v/>
      </c>
      <c r="EN829" s="58" t="str">
        <f>IF(OR($DZ829="",CS829=""),IF($EL829="","",$EL829),IF(OR(CS829="なし",CS829=0),入力!$EN$1,CS829))</f>
        <v/>
      </c>
      <c r="EO829" s="63" t="str">
        <f t="shared" si="1370"/>
        <v/>
      </c>
      <c r="EP829" s="63" t="str">
        <f t="shared" si="1371"/>
        <v/>
      </c>
      <c r="ER829" s="16" t="str">
        <f>IF(AND(COUNTIF($ET$3:ET829,ET829)=1,ET829&lt;&gt;""),MAX($ER$3:ER828)+1,"")</f>
        <v/>
      </c>
      <c r="ES829" s="16" t="str">
        <f>IF(価格設定!B831="","",価格設定!B831)</f>
        <v/>
      </c>
      <c r="ET829" s="16" t="str">
        <f>IF(価格設定!C831="","",価格設定!C831)</f>
        <v/>
      </c>
      <c r="EV829" s="16" t="str">
        <f t="shared" si="1283"/>
        <v/>
      </c>
      <c r="EW829" s="16" t="str">
        <f t="shared" si="1372"/>
        <v/>
      </c>
    </row>
    <row r="830" spans="1:153" ht="30" customHeight="1" x14ac:dyDescent="0.2">
      <c r="A830" s="225"/>
      <c r="B830" s="212"/>
      <c r="C830" s="221"/>
      <c r="D830" s="164"/>
      <c r="E830" s="165"/>
      <c r="F830" s="166"/>
      <c r="G830" s="167"/>
      <c r="H830" s="179"/>
      <c r="I830" s="306"/>
      <c r="J830" s="169"/>
      <c r="K830" s="179"/>
      <c r="L830" s="186"/>
      <c r="M830" s="186"/>
      <c r="N830" s="168"/>
      <c r="O830" s="170"/>
      <c r="P830" s="212"/>
      <c r="Q830" s="179" t="str">
        <f>IFERROR(IF(H830="","",IFERROR(INDEX(価格設定!$B$5:$B$1048576,MATCH(H830,価格設定!$B$5:$B$1048576,0),0),INDEX(価格設定!$B$5:$B$1048576,MATCH("*"&amp;H830&amp;"*",価格設定!$B$5:$B$1048576,0),0))),H830)</f>
        <v/>
      </c>
      <c r="R830" s="250" t="str">
        <f>IFERROR(IF(Q830="",IF(K830="","",K830),IF(K830="",IF(INDEX(価格設定!$C$5:$C$1048576,MATCH(Q830,価格設定!$B$5:$B$1048576,0),0)=0,"",INDEX(価格設定!$C$5:$C$1048576,MATCH(Q830,価格設定!$B$5:$B$1048576,0),0)),IF(K830="なし","",K830))),"")</f>
        <v/>
      </c>
      <c r="S830" s="308" t="str">
        <f t="shared" si="1284"/>
        <v/>
      </c>
      <c r="T830" s="126" t="str">
        <f>IFERROR(IF(J830="",IF(INDEX(価格設定!$E$5:$R$1048576,MATCH($Q830,価格設定!B$5:B$1048576,0),MATCH($AW830,価格設定!E$1:X$1,1))=0,"",INDEX(価格設定!$E$5:$R$1048576,MATCH($Q830,価格設定!B$5:B$1048576,0),MATCH($AW830,価格設定!E$1:X$1,1))),J830),"")</f>
        <v/>
      </c>
      <c r="U830" s="126" t="str">
        <f t="shared" si="1285"/>
        <v/>
      </c>
      <c r="V830" s="132" t="str">
        <f t="shared" si="1286"/>
        <v/>
      </c>
      <c r="W830" s="127" t="str">
        <f>IFERROR(IF(OR(T830="",T830&lt;0),"",IFERROR(INDEX(価格設定!E$2:X$3,IF(AND(K830=$K$1,$K$1&lt;&gt;""),ROW(価格設定!$D$3)-1,MATCH(INDEX(価格設定!$D$5:$D$1048576,MATCH(Q830,価格設定!$B$5:$B$1048576,0),0),価格設定!$D$2:$D$3,0)),MATCH($AW830,価格設定!E$1:X$1,1)),INDEX(価格設定!E$2:X$2,0,MATCH($AW830,価格設定!E$1:X$1,1)))),"")</f>
        <v/>
      </c>
      <c r="X830" s="126" t="str">
        <f t="shared" si="1277"/>
        <v/>
      </c>
      <c r="Y830" s="128" t="str">
        <f t="shared" si="1287"/>
        <v/>
      </c>
      <c r="Z830" s="126" t="str">
        <f t="shared" si="1288"/>
        <v/>
      </c>
      <c r="AA830" s="129" t="str">
        <f t="shared" si="1289"/>
        <v/>
      </c>
      <c r="AB830" s="126" t="str">
        <f t="shared" si="1290"/>
        <v/>
      </c>
      <c r="AC830" s="280" t="str">
        <f t="shared" si="1291"/>
        <v/>
      </c>
      <c r="AD830" s="15"/>
      <c r="AE830" s="204" t="str">
        <f>IF(AF830="","",COUNT($AF$3:AF830))</f>
        <v/>
      </c>
      <c r="AF830" s="206" t="str">
        <f t="shared" si="1292"/>
        <v/>
      </c>
      <c r="AG830" s="204" t="str">
        <f t="shared" si="1293"/>
        <v/>
      </c>
      <c r="AH830" s="204" t="str">
        <f t="shared" si="1294"/>
        <v/>
      </c>
      <c r="AI830" s="287"/>
      <c r="AJ830" s="15"/>
      <c r="AK830" s="138" t="str">
        <f t="shared" si="1295"/>
        <v/>
      </c>
      <c r="AL830" s="131" t="str">
        <f t="shared" si="1296"/>
        <v/>
      </c>
      <c r="AM830" s="131" t="str">
        <f t="shared" si="1297"/>
        <v/>
      </c>
      <c r="AN830" s="313" t="str">
        <f t="shared" si="1298"/>
        <v/>
      </c>
      <c r="AO830" s="316" t="str">
        <f t="shared" si="1299"/>
        <v/>
      </c>
      <c r="AP830" s="18"/>
      <c r="AQ830" s="3" t="str">
        <f>IF(F830="","",MAX($AQ$3:AQ829)+1)</f>
        <v/>
      </c>
      <c r="AR830" s="3" t="str">
        <f>IF(OR(AQ830="",BB830=""),"",MAX($AR$3:AR829)+1)</f>
        <v/>
      </c>
      <c r="AS830" s="3" t="str">
        <f>IF(CQ830="","",RANK(CQ830,CQ$3:CQ$1048576,1)+COUNTIF($CQ$3:CQ830,CQ830)-1)</f>
        <v/>
      </c>
      <c r="AT830" s="21" t="str">
        <f>IF(C830="",IF(OR(AND($H830&lt;&gt;"",C830=""),AND($F829=$F830,$AZ830&lt;&gt;""),COUNTA($H$3:$H$1048576,#REF!,$F$3:$F$1048576)&gt;COUNTA($H$3:$H830,#REF!,$F$3:$F830),$AZ830&lt;&gt;""),INDEX(AT$3:AT$1048576,MATCH(MAX($AQ$3:$AQ829),$AQ$3:$AQ$1048576,0),0),""),C830)</f>
        <v/>
      </c>
      <c r="AU830" s="21" t="str">
        <f>IF(D830="",IF(OR(AND($H830&lt;&gt;"",D830=""),AND($F829=$F830,$AZ830&lt;&gt;""),COUNTA($H$3:$H$1048576,#REF!,$F$3:$F$1048576)&gt;COUNTA($H$3:$H830,#REF!,$F$3:$F830),$AZ830&lt;&gt;""),INDEX(AU$3:AU$1048576,MATCH(MAX($AQ$3:$AQ829),$AQ$3:$AQ$1048576,0),0),""),D830)</f>
        <v/>
      </c>
      <c r="AV830" s="21" t="str">
        <f>IF(E830="",IF(OR(AND($H830&lt;&gt;"",E830=""),AND($F829=$F830,$AZ830&lt;&gt;""),COUNTA($H$3:$H$1048576,#REF!,$F$3:$F$1048576)&gt;COUNTA($H$3:$H830,#REF!,$F$3:$F830),$AZ830&lt;&gt;""),INDEX(AV$3:AV$1048576,MATCH(MAX($AQ$3:$AQ829),$AQ$3:$AQ$1048576,0),0),""),E830)</f>
        <v/>
      </c>
      <c r="AW830" s="24" t="str">
        <f t="shared" si="1300"/>
        <v/>
      </c>
      <c r="AX830" s="13" t="str">
        <f t="shared" si="1301"/>
        <v/>
      </c>
      <c r="AY830" s="4" t="str">
        <f t="shared" si="1302"/>
        <v/>
      </c>
      <c r="AZ830" s="4" t="str">
        <f>IF(AX830="",IF(OR(AND(H830&lt;&gt;"",F830=""),COUNTA($H$3:$H$1048576)&gt;COUNTA($H$3:$H830)),INDEX(AX$3:AX830,MATCH(MAX($AQ$3:AQ830),AQ$3:AQ830,0),0),""),AX830)</f>
        <v/>
      </c>
      <c r="BA830" s="4" t="str">
        <f>IF(AY830="",IF(AND(H830&lt;&gt;"",F830=""),INDEX(AY$3:AY830,MATCH(MAX($AQ$3:AQ830),AQ$3:AQ830,0),0),""),AY830)</f>
        <v/>
      </c>
      <c r="BB830" s="82" t="str">
        <f>IF(BC830="","",RANK(BC830,BC$3:BC$1048576,1)+COUNTIF($BC$3:BC830,BC830)-1)</f>
        <v/>
      </c>
      <c r="BC830" s="139" t="str">
        <f t="shared" si="1303"/>
        <v/>
      </c>
      <c r="BD830" s="46" t="str">
        <f t="shared" si="1304"/>
        <v/>
      </c>
      <c r="BE830" s="46" t="str">
        <f t="shared" si="1305"/>
        <v/>
      </c>
      <c r="BF830" s="46" t="str">
        <f t="shared" si="1306"/>
        <v/>
      </c>
      <c r="BG830" s="4" t="str">
        <f t="shared" si="1307"/>
        <v/>
      </c>
      <c r="BH830" s="180" t="str">
        <f t="shared" si="1308"/>
        <v/>
      </c>
      <c r="BI830" s="16" t="str">
        <f t="shared" si="1309"/>
        <v/>
      </c>
      <c r="BJ830" s="52" t="str">
        <f>IF(BI830="","",IF(W830="","",IF(AND(K830=$K$1,$K$1&lt;&gt;""),$BT$2,IFERROR(IF(INDEX(価格設定!$D$5:$D$1048576,MATCH(Q830,価格設定!$B$5:$B$1048576,0),0)=価格設定!$D$3,$BT$2,$BS$2),$BS$2))))</f>
        <v/>
      </c>
      <c r="BK830" s="16" t="str">
        <f>IF(BI830="","",IF(COUNTIF($BI$3:BI830,BI830)=1,1,IF(AND(BI829=BI830,BH830=""),BK829,COUNTIF($BH$3:BH830,BH830))))</f>
        <v/>
      </c>
      <c r="BL830" s="52" t="str">
        <f t="shared" si="1310"/>
        <v/>
      </c>
      <c r="BM830" s="52" t="str">
        <f t="shared" si="1311"/>
        <v/>
      </c>
      <c r="BN830" s="119" t="str">
        <f t="shared" si="1312"/>
        <v/>
      </c>
      <c r="BO830" s="119" t="str">
        <f t="shared" si="1313"/>
        <v/>
      </c>
      <c r="BP830" s="17" t="str">
        <f t="shared" si="1314"/>
        <v/>
      </c>
      <c r="BQ830" s="17" t="str">
        <f t="shared" si="1315"/>
        <v/>
      </c>
      <c r="BR830" s="17" t="str">
        <f>IF(OR(BP830="",COUNTIF($BO$3:BO830,BO830)&lt;&gt;1),"",SUMIF(BO$3:BO$1048576,BO830,BP$3:BP$1048576))</f>
        <v/>
      </c>
      <c r="BS830" s="17" t="str">
        <f t="shared" si="1316"/>
        <v/>
      </c>
      <c r="BT830" s="17" t="str">
        <f t="shared" si="1317"/>
        <v/>
      </c>
      <c r="BU830" s="17" t="str">
        <f t="shared" si="1318"/>
        <v/>
      </c>
      <c r="BV830" s="24" t="str">
        <f t="shared" si="1319"/>
        <v/>
      </c>
      <c r="BW830" s="24" t="str">
        <f t="shared" si="1320"/>
        <v/>
      </c>
      <c r="BX830" s="24" t="str">
        <f t="shared" si="1321"/>
        <v/>
      </c>
      <c r="BY830" s="26" t="str">
        <f t="shared" si="1322"/>
        <v/>
      </c>
      <c r="BZ830" s="26" t="str">
        <f t="shared" si="1323"/>
        <v/>
      </c>
      <c r="CA830" s="26" t="str">
        <f t="shared" si="1324"/>
        <v/>
      </c>
      <c r="CB830" s="66" t="str">
        <f t="shared" si="1325"/>
        <v/>
      </c>
      <c r="CC830" s="65" t="str">
        <f t="shared" si="1326"/>
        <v/>
      </c>
      <c r="CD830" s="26" t="str">
        <f t="shared" si="1327"/>
        <v/>
      </c>
      <c r="CE830" s="26" t="str">
        <f t="shared" si="1328"/>
        <v/>
      </c>
      <c r="CF830" s="193" t="str">
        <f t="shared" si="1329"/>
        <v/>
      </c>
      <c r="CG830" s="193" t="str">
        <f t="shared" si="1330"/>
        <v/>
      </c>
      <c r="CH830" s="26" t="str">
        <f t="shared" si="1331"/>
        <v/>
      </c>
      <c r="CI830" s="26" t="str">
        <f t="shared" si="1332"/>
        <v/>
      </c>
      <c r="CJ830" s="65" t="str">
        <f t="shared" si="1333"/>
        <v/>
      </c>
      <c r="CK830" s="65" t="str">
        <f t="shared" si="1334"/>
        <v/>
      </c>
      <c r="CL830" s="64" t="str">
        <f t="shared" si="1335"/>
        <v/>
      </c>
      <c r="CM830" s="64" t="str">
        <f t="shared" si="1336"/>
        <v/>
      </c>
      <c r="CN830" s="65" t="str">
        <f t="shared" si="1337"/>
        <v/>
      </c>
      <c r="CP830" s="63" t="str">
        <f>IF(BH830="","",MAX($CP$3:CP829)+1)</f>
        <v/>
      </c>
      <c r="CQ830" s="24" t="str">
        <f t="shared" si="1338"/>
        <v/>
      </c>
      <c r="CR830" s="24" t="str">
        <f t="shared" si="1339"/>
        <v/>
      </c>
      <c r="CS830" s="24" t="str">
        <f t="shared" si="1340"/>
        <v/>
      </c>
      <c r="CT830" s="58" t="str">
        <f>IF(BO830="","",COUNTIF($BO$3:BO830,BO830)&amp;"@"&amp;BO830)</f>
        <v/>
      </c>
      <c r="CU830" s="16" t="str">
        <f t="shared" si="1278"/>
        <v/>
      </c>
      <c r="CV830" s="63" t="str">
        <f t="shared" si="1341"/>
        <v/>
      </c>
      <c r="CW830" s="16" t="str">
        <f t="shared" si="1342"/>
        <v/>
      </c>
      <c r="CX830" s="16" t="str">
        <f t="shared" si="1343"/>
        <v/>
      </c>
      <c r="CY830" s="16" t="str">
        <f t="shared" si="1344"/>
        <v/>
      </c>
      <c r="CZ830" s="85" t="str">
        <f t="shared" si="1345"/>
        <v/>
      </c>
      <c r="DA830" s="16" t="str">
        <f t="shared" si="1346"/>
        <v/>
      </c>
      <c r="DB830" s="16" t="str">
        <f t="shared" si="1347"/>
        <v/>
      </c>
      <c r="DC830" s="28" t="str">
        <f>IF(CP830="","",$DC$1&amp;(INDEX(価格設定!D$1:XFD$3,ROW(価格設定!$D$3),MATCH($AW830,価格設定!D$1:XFD$1,1))*100)&amp;"%")</f>
        <v/>
      </c>
      <c r="DD830" s="28" t="str">
        <f>IF(CP830="","",$DD$1&amp;(INDEX(価格設定!D$1:XFD$3,ROW(価格設定!$D$2),MATCH($AW830,価格設定!D$1:XFD$1,1))*100)&amp;"%")</f>
        <v/>
      </c>
      <c r="DE830" s="29" t="str">
        <f t="shared" si="1348"/>
        <v/>
      </c>
      <c r="DG830" s="58" t="str">
        <f t="shared" si="1349"/>
        <v/>
      </c>
      <c r="DH830" s="58" t="str">
        <f t="shared" si="1350"/>
        <v/>
      </c>
      <c r="DI830" s="58" t="str">
        <f t="shared" si="1351"/>
        <v/>
      </c>
      <c r="DJ830" s="85" t="str">
        <f t="shared" si="1352"/>
        <v/>
      </c>
      <c r="DL830" s="58" t="str">
        <f>IF(COUNTIF(DG$3:DG$1048576,DG830)=COUNTIF($DG$3:$DG830,DG830),DG830,"")</f>
        <v/>
      </c>
      <c r="DM830" s="85" t="str">
        <f t="shared" si="1353"/>
        <v/>
      </c>
      <c r="DN830" s="85" t="str">
        <f t="shared" si="1279"/>
        <v/>
      </c>
      <c r="DO830" s="85" t="str">
        <f t="shared" si="1279"/>
        <v/>
      </c>
      <c r="DP830" s="303"/>
      <c r="DQ830" s="17" t="str">
        <f t="shared" si="1280"/>
        <v/>
      </c>
      <c r="DR830" s="17" t="str">
        <f t="shared" si="1281"/>
        <v/>
      </c>
      <c r="DS830" s="17" t="str">
        <f t="shared" si="1282"/>
        <v/>
      </c>
      <c r="DU830" s="16" t="str">
        <f t="shared" si="1354"/>
        <v/>
      </c>
      <c r="DV830" s="16" t="str">
        <f>IF(DU830="","",COUNT($DU$3:DU830))</f>
        <v/>
      </c>
      <c r="DW830" s="16" t="str">
        <f t="shared" si="1355"/>
        <v/>
      </c>
      <c r="DX830" s="16" t="str">
        <f t="shared" si="1356"/>
        <v/>
      </c>
      <c r="DY830" s="16" t="str">
        <f>IF(DZ830="","",COUNTIF(DZ$3:DZ830,DZ830))</f>
        <v/>
      </c>
      <c r="DZ830" s="16" t="str">
        <f t="shared" si="1357"/>
        <v/>
      </c>
      <c r="EA830" s="16" t="str">
        <f t="shared" si="1358"/>
        <v/>
      </c>
      <c r="EB830" s="16" t="str">
        <f t="shared" si="1359"/>
        <v/>
      </c>
      <c r="EC830" s="16" t="str">
        <f t="shared" si="1360"/>
        <v/>
      </c>
      <c r="ED830" s="16" t="str">
        <f t="shared" si="1361"/>
        <v/>
      </c>
      <c r="EE830" s="16" t="str">
        <f t="shared" si="1362"/>
        <v/>
      </c>
      <c r="EF830" s="16" t="str">
        <f t="shared" si="1363"/>
        <v/>
      </c>
      <c r="EG830" s="16" t="str">
        <f t="shared" si="1364"/>
        <v/>
      </c>
      <c r="EH830" s="16" t="str">
        <f t="shared" si="1365"/>
        <v/>
      </c>
      <c r="EI830" s="16" t="str">
        <f t="shared" si="1366"/>
        <v/>
      </c>
      <c r="EJ830" s="16" t="str">
        <f t="shared" si="1367"/>
        <v/>
      </c>
      <c r="EK830" s="16" t="str">
        <f t="shared" si="1368"/>
        <v/>
      </c>
      <c r="EL830" s="58" t="str">
        <f t="shared" si="1369"/>
        <v/>
      </c>
      <c r="EM830" s="58" t="str">
        <f>IF(OR($DZ830="",CR830=""),IF($EL830="","",$EL830),IF(OR(CR830="なし",CR830=0),領収書!$H$1,CR830))</f>
        <v/>
      </c>
      <c r="EN830" s="58" t="str">
        <f>IF(OR($DZ830="",CS830=""),IF($EL830="","",$EL830),IF(OR(CS830="なし",CS830=0),入力!$EN$1,CS830))</f>
        <v/>
      </c>
      <c r="EO830" s="63" t="str">
        <f t="shared" si="1370"/>
        <v/>
      </c>
      <c r="EP830" s="63" t="str">
        <f t="shared" si="1371"/>
        <v/>
      </c>
      <c r="ER830" s="16" t="str">
        <f>IF(AND(COUNTIF($ET$3:ET830,ET830)=1,ET830&lt;&gt;""),MAX($ER$3:ER829)+1,"")</f>
        <v/>
      </c>
      <c r="ES830" s="16" t="str">
        <f>IF(価格設定!B832="","",価格設定!B832)</f>
        <v/>
      </c>
      <c r="ET830" s="16" t="str">
        <f>IF(価格設定!C832="","",価格設定!C832)</f>
        <v/>
      </c>
      <c r="EV830" s="16" t="str">
        <f t="shared" si="1283"/>
        <v/>
      </c>
      <c r="EW830" s="16" t="str">
        <f t="shared" si="1372"/>
        <v/>
      </c>
    </row>
    <row r="831" spans="1:153" ht="30" customHeight="1" x14ac:dyDescent="0.2">
      <c r="A831" s="225"/>
      <c r="B831" s="212"/>
      <c r="C831" s="221"/>
      <c r="D831" s="164"/>
      <c r="E831" s="165"/>
      <c r="F831" s="166"/>
      <c r="G831" s="167"/>
      <c r="H831" s="179"/>
      <c r="I831" s="306"/>
      <c r="J831" s="169"/>
      <c r="K831" s="179"/>
      <c r="L831" s="186"/>
      <c r="M831" s="186"/>
      <c r="N831" s="168"/>
      <c r="O831" s="170"/>
      <c r="P831" s="212"/>
      <c r="Q831" s="179" t="str">
        <f>IFERROR(IF(H831="","",IFERROR(INDEX(価格設定!$B$5:$B$1048576,MATCH(H831,価格設定!$B$5:$B$1048576,0),0),INDEX(価格設定!$B$5:$B$1048576,MATCH("*"&amp;H831&amp;"*",価格設定!$B$5:$B$1048576,0),0))),H831)</f>
        <v/>
      </c>
      <c r="R831" s="250" t="str">
        <f>IFERROR(IF(Q831="",IF(K831="","",K831),IF(K831="",IF(INDEX(価格設定!$C$5:$C$1048576,MATCH(Q831,価格設定!$B$5:$B$1048576,0),0)=0,"",INDEX(価格設定!$C$5:$C$1048576,MATCH(Q831,価格設定!$B$5:$B$1048576,0),0)),IF(K831="なし","",K831))),"")</f>
        <v/>
      </c>
      <c r="S831" s="308" t="str">
        <f t="shared" si="1284"/>
        <v/>
      </c>
      <c r="T831" s="126" t="str">
        <f>IFERROR(IF(J831="",IF(INDEX(価格設定!$E$5:$R$1048576,MATCH($Q831,価格設定!B$5:B$1048576,0),MATCH($AW831,価格設定!E$1:X$1,1))=0,"",INDEX(価格設定!$E$5:$R$1048576,MATCH($Q831,価格設定!B$5:B$1048576,0),MATCH($AW831,価格設定!E$1:X$1,1))),J831),"")</f>
        <v/>
      </c>
      <c r="U831" s="126" t="str">
        <f t="shared" si="1285"/>
        <v/>
      </c>
      <c r="V831" s="132" t="str">
        <f t="shared" si="1286"/>
        <v/>
      </c>
      <c r="W831" s="127" t="str">
        <f>IFERROR(IF(OR(T831="",T831&lt;0),"",IFERROR(INDEX(価格設定!E$2:X$3,IF(AND(K831=$K$1,$K$1&lt;&gt;""),ROW(価格設定!$D$3)-1,MATCH(INDEX(価格設定!$D$5:$D$1048576,MATCH(Q831,価格設定!$B$5:$B$1048576,0),0),価格設定!$D$2:$D$3,0)),MATCH($AW831,価格設定!E$1:X$1,1)),INDEX(価格設定!E$2:X$2,0,MATCH($AW831,価格設定!E$1:X$1,1)))),"")</f>
        <v/>
      </c>
      <c r="X831" s="126" t="str">
        <f t="shared" si="1277"/>
        <v/>
      </c>
      <c r="Y831" s="128" t="str">
        <f t="shared" si="1287"/>
        <v/>
      </c>
      <c r="Z831" s="126" t="str">
        <f t="shared" si="1288"/>
        <v/>
      </c>
      <c r="AA831" s="129" t="str">
        <f t="shared" si="1289"/>
        <v/>
      </c>
      <c r="AB831" s="126" t="str">
        <f t="shared" si="1290"/>
        <v/>
      </c>
      <c r="AC831" s="280" t="str">
        <f t="shared" si="1291"/>
        <v/>
      </c>
      <c r="AD831" s="15"/>
      <c r="AE831" s="204" t="str">
        <f>IF(AF831="","",COUNT($AF$3:AF831))</f>
        <v/>
      </c>
      <c r="AF831" s="206" t="str">
        <f t="shared" si="1292"/>
        <v/>
      </c>
      <c r="AG831" s="204" t="str">
        <f t="shared" si="1293"/>
        <v/>
      </c>
      <c r="AH831" s="204" t="str">
        <f t="shared" si="1294"/>
        <v/>
      </c>
      <c r="AI831" s="287"/>
      <c r="AJ831" s="15"/>
      <c r="AK831" s="138" t="str">
        <f t="shared" si="1295"/>
        <v/>
      </c>
      <c r="AL831" s="131" t="str">
        <f t="shared" si="1296"/>
        <v/>
      </c>
      <c r="AM831" s="131" t="str">
        <f t="shared" si="1297"/>
        <v/>
      </c>
      <c r="AN831" s="313" t="str">
        <f t="shared" si="1298"/>
        <v/>
      </c>
      <c r="AO831" s="316" t="str">
        <f t="shared" si="1299"/>
        <v/>
      </c>
      <c r="AP831" s="18"/>
      <c r="AQ831" s="3" t="str">
        <f>IF(F831="","",MAX($AQ$3:AQ830)+1)</f>
        <v/>
      </c>
      <c r="AR831" s="3" t="str">
        <f>IF(OR(AQ831="",BB831=""),"",MAX($AR$3:AR830)+1)</f>
        <v/>
      </c>
      <c r="AS831" s="3" t="str">
        <f>IF(CQ831="","",RANK(CQ831,CQ$3:CQ$1048576,1)+COUNTIF($CQ$3:CQ831,CQ831)-1)</f>
        <v/>
      </c>
      <c r="AT831" s="21" t="str">
        <f>IF(C831="",IF(OR(AND($H831&lt;&gt;"",C831=""),AND($F830=$F831,$AZ831&lt;&gt;""),COUNTA($H$3:$H$1048576,#REF!,$F$3:$F$1048576)&gt;COUNTA($H$3:$H831,#REF!,$F$3:$F831),$AZ831&lt;&gt;""),INDEX(AT$3:AT$1048576,MATCH(MAX($AQ$3:$AQ830),$AQ$3:$AQ$1048576,0),0),""),C831)</f>
        <v/>
      </c>
      <c r="AU831" s="21" t="str">
        <f>IF(D831="",IF(OR(AND($H831&lt;&gt;"",D831=""),AND($F830=$F831,$AZ831&lt;&gt;""),COUNTA($H$3:$H$1048576,#REF!,$F$3:$F$1048576)&gt;COUNTA($H$3:$H831,#REF!,$F$3:$F831),$AZ831&lt;&gt;""),INDEX(AU$3:AU$1048576,MATCH(MAX($AQ$3:$AQ830),$AQ$3:$AQ$1048576,0),0),""),D831)</f>
        <v/>
      </c>
      <c r="AV831" s="21" t="str">
        <f>IF(E831="",IF(OR(AND($H831&lt;&gt;"",E831=""),AND($F830=$F831,$AZ831&lt;&gt;""),COUNTA($H$3:$H$1048576,#REF!,$F$3:$F$1048576)&gt;COUNTA($H$3:$H831,#REF!,$F$3:$F831),$AZ831&lt;&gt;""),INDEX(AV$3:AV$1048576,MATCH(MAX($AQ$3:$AQ830),$AQ$3:$AQ$1048576,0),0),""),E831)</f>
        <v/>
      </c>
      <c r="AW831" s="24" t="str">
        <f t="shared" si="1300"/>
        <v/>
      </c>
      <c r="AX831" s="13" t="str">
        <f t="shared" si="1301"/>
        <v/>
      </c>
      <c r="AY831" s="4" t="str">
        <f t="shared" si="1302"/>
        <v/>
      </c>
      <c r="AZ831" s="4" t="str">
        <f>IF(AX831="",IF(OR(AND(H831&lt;&gt;"",F831=""),COUNTA($H$3:$H$1048576)&gt;COUNTA($H$3:$H831)),INDEX(AX$3:AX831,MATCH(MAX($AQ$3:AQ831),AQ$3:AQ831,0),0),""),AX831)</f>
        <v/>
      </c>
      <c r="BA831" s="4" t="str">
        <f>IF(AY831="",IF(AND(H831&lt;&gt;"",F831=""),INDEX(AY$3:AY831,MATCH(MAX($AQ$3:AQ831),AQ$3:AQ831,0),0),""),AY831)</f>
        <v/>
      </c>
      <c r="BB831" s="82" t="str">
        <f>IF(BC831="","",RANK(BC831,BC$3:BC$1048576,1)+COUNTIF($BC$3:BC831,BC831)-1)</f>
        <v/>
      </c>
      <c r="BC831" s="139" t="str">
        <f t="shared" si="1303"/>
        <v/>
      </c>
      <c r="BD831" s="46" t="str">
        <f t="shared" si="1304"/>
        <v/>
      </c>
      <c r="BE831" s="46" t="str">
        <f t="shared" si="1305"/>
        <v/>
      </c>
      <c r="BF831" s="46" t="str">
        <f t="shared" si="1306"/>
        <v/>
      </c>
      <c r="BG831" s="4" t="str">
        <f t="shared" si="1307"/>
        <v/>
      </c>
      <c r="BH831" s="180" t="str">
        <f t="shared" si="1308"/>
        <v/>
      </c>
      <c r="BI831" s="16" t="str">
        <f t="shared" si="1309"/>
        <v/>
      </c>
      <c r="BJ831" s="52" t="str">
        <f>IF(BI831="","",IF(W831="","",IF(AND(K831=$K$1,$K$1&lt;&gt;""),$BT$2,IFERROR(IF(INDEX(価格設定!$D$5:$D$1048576,MATCH(Q831,価格設定!$B$5:$B$1048576,0),0)=価格設定!$D$3,$BT$2,$BS$2),$BS$2))))</f>
        <v/>
      </c>
      <c r="BK831" s="16" t="str">
        <f>IF(BI831="","",IF(COUNTIF($BI$3:BI831,BI831)=1,1,IF(AND(BI830=BI831,BH831=""),BK830,COUNTIF($BH$3:BH831,BH831))))</f>
        <v/>
      </c>
      <c r="BL831" s="52" t="str">
        <f t="shared" si="1310"/>
        <v/>
      </c>
      <c r="BM831" s="52" t="str">
        <f t="shared" si="1311"/>
        <v/>
      </c>
      <c r="BN831" s="119" t="str">
        <f t="shared" si="1312"/>
        <v/>
      </c>
      <c r="BO831" s="119" t="str">
        <f t="shared" si="1313"/>
        <v/>
      </c>
      <c r="BP831" s="17" t="str">
        <f t="shared" si="1314"/>
        <v/>
      </c>
      <c r="BQ831" s="17" t="str">
        <f t="shared" si="1315"/>
        <v/>
      </c>
      <c r="BR831" s="17" t="str">
        <f>IF(OR(BP831="",COUNTIF($BO$3:BO831,BO831)&lt;&gt;1),"",SUMIF(BO$3:BO$1048576,BO831,BP$3:BP$1048576))</f>
        <v/>
      </c>
      <c r="BS831" s="17" t="str">
        <f t="shared" si="1316"/>
        <v/>
      </c>
      <c r="BT831" s="17" t="str">
        <f t="shared" si="1317"/>
        <v/>
      </c>
      <c r="BU831" s="17" t="str">
        <f t="shared" si="1318"/>
        <v/>
      </c>
      <c r="BV831" s="24" t="str">
        <f t="shared" si="1319"/>
        <v/>
      </c>
      <c r="BW831" s="24" t="str">
        <f t="shared" si="1320"/>
        <v/>
      </c>
      <c r="BX831" s="24" t="str">
        <f t="shared" si="1321"/>
        <v/>
      </c>
      <c r="BY831" s="26" t="str">
        <f t="shared" si="1322"/>
        <v/>
      </c>
      <c r="BZ831" s="26" t="str">
        <f t="shared" si="1323"/>
        <v/>
      </c>
      <c r="CA831" s="26" t="str">
        <f t="shared" si="1324"/>
        <v/>
      </c>
      <c r="CB831" s="66" t="str">
        <f t="shared" si="1325"/>
        <v/>
      </c>
      <c r="CC831" s="65" t="str">
        <f t="shared" si="1326"/>
        <v/>
      </c>
      <c r="CD831" s="26" t="str">
        <f t="shared" si="1327"/>
        <v/>
      </c>
      <c r="CE831" s="26" t="str">
        <f t="shared" si="1328"/>
        <v/>
      </c>
      <c r="CF831" s="193" t="str">
        <f t="shared" si="1329"/>
        <v/>
      </c>
      <c r="CG831" s="193" t="str">
        <f t="shared" si="1330"/>
        <v/>
      </c>
      <c r="CH831" s="26" t="str">
        <f t="shared" si="1331"/>
        <v/>
      </c>
      <c r="CI831" s="26" t="str">
        <f t="shared" si="1332"/>
        <v/>
      </c>
      <c r="CJ831" s="65" t="str">
        <f t="shared" si="1333"/>
        <v/>
      </c>
      <c r="CK831" s="65" t="str">
        <f t="shared" si="1334"/>
        <v/>
      </c>
      <c r="CL831" s="64" t="str">
        <f t="shared" si="1335"/>
        <v/>
      </c>
      <c r="CM831" s="64" t="str">
        <f t="shared" si="1336"/>
        <v/>
      </c>
      <c r="CN831" s="65" t="str">
        <f t="shared" si="1337"/>
        <v/>
      </c>
      <c r="CP831" s="63" t="str">
        <f>IF(BH831="","",MAX($CP$3:CP830)+1)</f>
        <v/>
      </c>
      <c r="CQ831" s="24" t="str">
        <f t="shared" si="1338"/>
        <v/>
      </c>
      <c r="CR831" s="24" t="str">
        <f t="shared" si="1339"/>
        <v/>
      </c>
      <c r="CS831" s="24" t="str">
        <f t="shared" si="1340"/>
        <v/>
      </c>
      <c r="CT831" s="58" t="str">
        <f>IF(BO831="","",COUNTIF($BO$3:BO831,BO831)&amp;"@"&amp;BO831)</f>
        <v/>
      </c>
      <c r="CU831" s="16" t="str">
        <f t="shared" si="1278"/>
        <v/>
      </c>
      <c r="CV831" s="63" t="str">
        <f t="shared" si="1341"/>
        <v/>
      </c>
      <c r="CW831" s="16" t="str">
        <f t="shared" si="1342"/>
        <v/>
      </c>
      <c r="CX831" s="16" t="str">
        <f t="shared" si="1343"/>
        <v/>
      </c>
      <c r="CY831" s="16" t="str">
        <f t="shared" si="1344"/>
        <v/>
      </c>
      <c r="CZ831" s="85" t="str">
        <f t="shared" si="1345"/>
        <v/>
      </c>
      <c r="DA831" s="16" t="str">
        <f t="shared" si="1346"/>
        <v/>
      </c>
      <c r="DB831" s="16" t="str">
        <f t="shared" si="1347"/>
        <v/>
      </c>
      <c r="DC831" s="28" t="str">
        <f>IF(CP831="","",$DC$1&amp;(INDEX(価格設定!D$1:XFD$3,ROW(価格設定!$D$3),MATCH($AW831,価格設定!D$1:XFD$1,1))*100)&amp;"%")</f>
        <v/>
      </c>
      <c r="DD831" s="28" t="str">
        <f>IF(CP831="","",$DD$1&amp;(INDEX(価格設定!D$1:XFD$3,ROW(価格設定!$D$2),MATCH($AW831,価格設定!D$1:XFD$1,1))*100)&amp;"%")</f>
        <v/>
      </c>
      <c r="DE831" s="29" t="str">
        <f t="shared" si="1348"/>
        <v/>
      </c>
      <c r="DG831" s="58" t="str">
        <f t="shared" si="1349"/>
        <v/>
      </c>
      <c r="DH831" s="58" t="str">
        <f t="shared" si="1350"/>
        <v/>
      </c>
      <c r="DI831" s="58" t="str">
        <f t="shared" si="1351"/>
        <v/>
      </c>
      <c r="DJ831" s="85" t="str">
        <f t="shared" si="1352"/>
        <v/>
      </c>
      <c r="DL831" s="58" t="str">
        <f>IF(COUNTIF(DG$3:DG$1048576,DG831)=COUNTIF($DG$3:$DG831,DG831),DG831,"")</f>
        <v/>
      </c>
      <c r="DM831" s="85" t="str">
        <f t="shared" si="1353"/>
        <v/>
      </c>
      <c r="DN831" s="85" t="str">
        <f t="shared" si="1279"/>
        <v/>
      </c>
      <c r="DO831" s="85" t="str">
        <f t="shared" si="1279"/>
        <v/>
      </c>
      <c r="DP831" s="303"/>
      <c r="DQ831" s="17" t="str">
        <f t="shared" si="1280"/>
        <v/>
      </c>
      <c r="DR831" s="17" t="str">
        <f t="shared" si="1281"/>
        <v/>
      </c>
      <c r="DS831" s="17" t="str">
        <f t="shared" si="1282"/>
        <v/>
      </c>
      <c r="DU831" s="16" t="str">
        <f t="shared" si="1354"/>
        <v/>
      </c>
      <c r="DV831" s="16" t="str">
        <f>IF(DU831="","",COUNT($DU$3:DU831))</f>
        <v/>
      </c>
      <c r="DW831" s="16" t="str">
        <f t="shared" si="1355"/>
        <v/>
      </c>
      <c r="DX831" s="16" t="str">
        <f t="shared" si="1356"/>
        <v/>
      </c>
      <c r="DY831" s="16" t="str">
        <f>IF(DZ831="","",COUNTIF(DZ$3:DZ831,DZ831))</f>
        <v/>
      </c>
      <c r="DZ831" s="16" t="str">
        <f t="shared" si="1357"/>
        <v/>
      </c>
      <c r="EA831" s="16" t="str">
        <f t="shared" si="1358"/>
        <v/>
      </c>
      <c r="EB831" s="16" t="str">
        <f t="shared" si="1359"/>
        <v/>
      </c>
      <c r="EC831" s="16" t="str">
        <f t="shared" si="1360"/>
        <v/>
      </c>
      <c r="ED831" s="16" t="str">
        <f t="shared" si="1361"/>
        <v/>
      </c>
      <c r="EE831" s="16" t="str">
        <f t="shared" si="1362"/>
        <v/>
      </c>
      <c r="EF831" s="16" t="str">
        <f t="shared" si="1363"/>
        <v/>
      </c>
      <c r="EG831" s="16" t="str">
        <f t="shared" si="1364"/>
        <v/>
      </c>
      <c r="EH831" s="16" t="str">
        <f t="shared" si="1365"/>
        <v/>
      </c>
      <c r="EI831" s="16" t="str">
        <f t="shared" si="1366"/>
        <v/>
      </c>
      <c r="EJ831" s="16" t="str">
        <f t="shared" si="1367"/>
        <v/>
      </c>
      <c r="EK831" s="16" t="str">
        <f t="shared" si="1368"/>
        <v/>
      </c>
      <c r="EL831" s="58" t="str">
        <f t="shared" si="1369"/>
        <v/>
      </c>
      <c r="EM831" s="58" t="str">
        <f>IF(OR($DZ831="",CR831=""),IF($EL831="","",$EL831),IF(OR(CR831="なし",CR831=0),領収書!$H$1,CR831))</f>
        <v/>
      </c>
      <c r="EN831" s="58" t="str">
        <f>IF(OR($DZ831="",CS831=""),IF($EL831="","",$EL831),IF(OR(CS831="なし",CS831=0),入力!$EN$1,CS831))</f>
        <v/>
      </c>
      <c r="EO831" s="63" t="str">
        <f t="shared" si="1370"/>
        <v/>
      </c>
      <c r="EP831" s="63" t="str">
        <f t="shared" si="1371"/>
        <v/>
      </c>
      <c r="ER831" s="16" t="str">
        <f>IF(AND(COUNTIF($ET$3:ET831,ET831)=1,ET831&lt;&gt;""),MAX($ER$3:ER830)+1,"")</f>
        <v/>
      </c>
      <c r="ES831" s="16" t="str">
        <f>IF(価格設定!B833="","",価格設定!B833)</f>
        <v/>
      </c>
      <c r="ET831" s="16" t="str">
        <f>IF(価格設定!C833="","",価格設定!C833)</f>
        <v/>
      </c>
      <c r="EV831" s="16" t="str">
        <f t="shared" si="1283"/>
        <v/>
      </c>
      <c r="EW831" s="16" t="str">
        <f t="shared" si="1372"/>
        <v/>
      </c>
    </row>
    <row r="832" spans="1:153" ht="30" customHeight="1" x14ac:dyDescent="0.2">
      <c r="A832" s="225"/>
      <c r="B832" s="212"/>
      <c r="C832" s="221"/>
      <c r="D832" s="164"/>
      <c r="E832" s="165"/>
      <c r="F832" s="166"/>
      <c r="G832" s="167"/>
      <c r="H832" s="179"/>
      <c r="I832" s="306"/>
      <c r="J832" s="169"/>
      <c r="K832" s="179"/>
      <c r="L832" s="186"/>
      <c r="M832" s="186"/>
      <c r="N832" s="168"/>
      <c r="O832" s="170"/>
      <c r="P832" s="212"/>
      <c r="Q832" s="179" t="str">
        <f>IFERROR(IF(H832="","",IFERROR(INDEX(価格設定!$B$5:$B$1048576,MATCH(H832,価格設定!$B$5:$B$1048576,0),0),INDEX(価格設定!$B$5:$B$1048576,MATCH("*"&amp;H832&amp;"*",価格設定!$B$5:$B$1048576,0),0))),H832)</f>
        <v/>
      </c>
      <c r="R832" s="250" t="str">
        <f>IFERROR(IF(Q832="",IF(K832="","",K832),IF(K832="",IF(INDEX(価格設定!$C$5:$C$1048576,MATCH(Q832,価格設定!$B$5:$B$1048576,0),0)=0,"",INDEX(価格設定!$C$5:$C$1048576,MATCH(Q832,価格設定!$B$5:$B$1048576,0),0)),IF(K832="なし","",K832))),"")</f>
        <v/>
      </c>
      <c r="S832" s="308" t="str">
        <f t="shared" si="1284"/>
        <v/>
      </c>
      <c r="T832" s="126" t="str">
        <f>IFERROR(IF(J832="",IF(INDEX(価格設定!$E$5:$R$1048576,MATCH($Q832,価格設定!B$5:B$1048576,0),MATCH($AW832,価格設定!E$1:X$1,1))=0,"",INDEX(価格設定!$E$5:$R$1048576,MATCH($Q832,価格設定!B$5:B$1048576,0),MATCH($AW832,価格設定!E$1:X$1,1))),J832),"")</f>
        <v/>
      </c>
      <c r="U832" s="126" t="str">
        <f t="shared" si="1285"/>
        <v/>
      </c>
      <c r="V832" s="132" t="str">
        <f t="shared" si="1286"/>
        <v/>
      </c>
      <c r="W832" s="127" t="str">
        <f>IFERROR(IF(OR(T832="",T832&lt;0),"",IFERROR(INDEX(価格設定!E$2:X$3,IF(AND(K832=$K$1,$K$1&lt;&gt;""),ROW(価格設定!$D$3)-1,MATCH(INDEX(価格設定!$D$5:$D$1048576,MATCH(Q832,価格設定!$B$5:$B$1048576,0),0),価格設定!$D$2:$D$3,0)),MATCH($AW832,価格設定!E$1:X$1,1)),INDEX(価格設定!E$2:X$2,0,MATCH($AW832,価格設定!E$1:X$1,1)))),"")</f>
        <v/>
      </c>
      <c r="X832" s="126" t="str">
        <f t="shared" si="1277"/>
        <v/>
      </c>
      <c r="Y832" s="128" t="str">
        <f t="shared" si="1287"/>
        <v/>
      </c>
      <c r="Z832" s="126" t="str">
        <f t="shared" si="1288"/>
        <v/>
      </c>
      <c r="AA832" s="129" t="str">
        <f t="shared" si="1289"/>
        <v/>
      </c>
      <c r="AB832" s="126" t="str">
        <f t="shared" si="1290"/>
        <v/>
      </c>
      <c r="AC832" s="280" t="str">
        <f t="shared" si="1291"/>
        <v/>
      </c>
      <c r="AD832" s="15"/>
      <c r="AE832" s="204" t="str">
        <f>IF(AF832="","",COUNT($AF$3:AF832))</f>
        <v/>
      </c>
      <c r="AF832" s="206" t="str">
        <f t="shared" si="1292"/>
        <v/>
      </c>
      <c r="AG832" s="204" t="str">
        <f t="shared" si="1293"/>
        <v/>
      </c>
      <c r="AH832" s="204" t="str">
        <f t="shared" si="1294"/>
        <v/>
      </c>
      <c r="AI832" s="287"/>
      <c r="AJ832" s="15"/>
      <c r="AK832" s="138" t="str">
        <f t="shared" si="1295"/>
        <v/>
      </c>
      <c r="AL832" s="131" t="str">
        <f t="shared" si="1296"/>
        <v/>
      </c>
      <c r="AM832" s="131" t="str">
        <f t="shared" si="1297"/>
        <v/>
      </c>
      <c r="AN832" s="313" t="str">
        <f t="shared" si="1298"/>
        <v/>
      </c>
      <c r="AO832" s="316" t="str">
        <f t="shared" si="1299"/>
        <v/>
      </c>
      <c r="AP832" s="18"/>
      <c r="AQ832" s="3" t="str">
        <f>IF(F832="","",MAX($AQ$3:AQ831)+1)</f>
        <v/>
      </c>
      <c r="AR832" s="3" t="str">
        <f>IF(OR(AQ832="",BB832=""),"",MAX($AR$3:AR831)+1)</f>
        <v/>
      </c>
      <c r="AS832" s="3" t="str">
        <f>IF(CQ832="","",RANK(CQ832,CQ$3:CQ$1048576,1)+COUNTIF($CQ$3:CQ832,CQ832)-1)</f>
        <v/>
      </c>
      <c r="AT832" s="21" t="str">
        <f>IF(C832="",IF(OR(AND($H832&lt;&gt;"",C832=""),AND($F831=$F832,$AZ832&lt;&gt;""),COUNTA($H$3:$H$1048576,#REF!,$F$3:$F$1048576)&gt;COUNTA($H$3:$H832,#REF!,$F$3:$F832),$AZ832&lt;&gt;""),INDEX(AT$3:AT$1048576,MATCH(MAX($AQ$3:$AQ831),$AQ$3:$AQ$1048576,0),0),""),C832)</f>
        <v/>
      </c>
      <c r="AU832" s="21" t="str">
        <f>IF(D832="",IF(OR(AND($H832&lt;&gt;"",D832=""),AND($F831=$F832,$AZ832&lt;&gt;""),COUNTA($H$3:$H$1048576,#REF!,$F$3:$F$1048576)&gt;COUNTA($H$3:$H832,#REF!,$F$3:$F832),$AZ832&lt;&gt;""),INDEX(AU$3:AU$1048576,MATCH(MAX($AQ$3:$AQ831),$AQ$3:$AQ$1048576,0),0),""),D832)</f>
        <v/>
      </c>
      <c r="AV832" s="21" t="str">
        <f>IF(E832="",IF(OR(AND($H832&lt;&gt;"",E832=""),AND($F831=$F832,$AZ832&lt;&gt;""),COUNTA($H$3:$H$1048576,#REF!,$F$3:$F$1048576)&gt;COUNTA($H$3:$H832,#REF!,$F$3:$F832),$AZ832&lt;&gt;""),INDEX(AV$3:AV$1048576,MATCH(MAX($AQ$3:$AQ831),$AQ$3:$AQ$1048576,0),0),""),E832)</f>
        <v/>
      </c>
      <c r="AW832" s="24" t="str">
        <f t="shared" si="1300"/>
        <v/>
      </c>
      <c r="AX832" s="13" t="str">
        <f t="shared" si="1301"/>
        <v/>
      </c>
      <c r="AY832" s="4" t="str">
        <f t="shared" si="1302"/>
        <v/>
      </c>
      <c r="AZ832" s="4" t="str">
        <f>IF(AX832="",IF(OR(AND(H832&lt;&gt;"",F832=""),COUNTA($H$3:$H$1048576)&gt;COUNTA($H$3:$H832)),INDEX(AX$3:AX832,MATCH(MAX($AQ$3:AQ832),AQ$3:AQ832,0),0),""),AX832)</f>
        <v/>
      </c>
      <c r="BA832" s="4" t="str">
        <f>IF(AY832="",IF(AND(H832&lt;&gt;"",F832=""),INDEX(AY$3:AY832,MATCH(MAX($AQ$3:AQ832),AQ$3:AQ832,0),0),""),AY832)</f>
        <v/>
      </c>
      <c r="BB832" s="82" t="str">
        <f>IF(BC832="","",RANK(BC832,BC$3:BC$1048576,1)+COUNTIF($BC$3:BC832,BC832)-1)</f>
        <v/>
      </c>
      <c r="BC832" s="139" t="str">
        <f t="shared" si="1303"/>
        <v/>
      </c>
      <c r="BD832" s="46" t="str">
        <f t="shared" si="1304"/>
        <v/>
      </c>
      <c r="BE832" s="46" t="str">
        <f t="shared" si="1305"/>
        <v/>
      </c>
      <c r="BF832" s="46" t="str">
        <f t="shared" si="1306"/>
        <v/>
      </c>
      <c r="BG832" s="4" t="str">
        <f t="shared" si="1307"/>
        <v/>
      </c>
      <c r="BH832" s="180" t="str">
        <f t="shared" si="1308"/>
        <v/>
      </c>
      <c r="BI832" s="16" t="str">
        <f t="shared" si="1309"/>
        <v/>
      </c>
      <c r="BJ832" s="52" t="str">
        <f>IF(BI832="","",IF(W832="","",IF(AND(K832=$K$1,$K$1&lt;&gt;""),$BT$2,IFERROR(IF(INDEX(価格設定!$D$5:$D$1048576,MATCH(Q832,価格設定!$B$5:$B$1048576,0),0)=価格設定!$D$3,$BT$2,$BS$2),$BS$2))))</f>
        <v/>
      </c>
      <c r="BK832" s="16" t="str">
        <f>IF(BI832="","",IF(COUNTIF($BI$3:BI832,BI832)=1,1,IF(AND(BI831=BI832,BH832=""),BK831,COUNTIF($BH$3:BH832,BH832))))</f>
        <v/>
      </c>
      <c r="BL832" s="52" t="str">
        <f t="shared" si="1310"/>
        <v/>
      </c>
      <c r="BM832" s="52" t="str">
        <f t="shared" si="1311"/>
        <v/>
      </c>
      <c r="BN832" s="119" t="str">
        <f t="shared" si="1312"/>
        <v/>
      </c>
      <c r="BO832" s="119" t="str">
        <f t="shared" si="1313"/>
        <v/>
      </c>
      <c r="BP832" s="17" t="str">
        <f t="shared" si="1314"/>
        <v/>
      </c>
      <c r="BQ832" s="17" t="str">
        <f t="shared" si="1315"/>
        <v/>
      </c>
      <c r="BR832" s="17" t="str">
        <f>IF(OR(BP832="",COUNTIF($BO$3:BO832,BO832)&lt;&gt;1),"",SUMIF(BO$3:BO$1048576,BO832,BP$3:BP$1048576))</f>
        <v/>
      </c>
      <c r="BS832" s="17" t="str">
        <f t="shared" si="1316"/>
        <v/>
      </c>
      <c r="BT832" s="17" t="str">
        <f t="shared" si="1317"/>
        <v/>
      </c>
      <c r="BU832" s="17" t="str">
        <f t="shared" si="1318"/>
        <v/>
      </c>
      <c r="BV832" s="24" t="str">
        <f t="shared" si="1319"/>
        <v/>
      </c>
      <c r="BW832" s="24" t="str">
        <f t="shared" si="1320"/>
        <v/>
      </c>
      <c r="BX832" s="24" t="str">
        <f t="shared" si="1321"/>
        <v/>
      </c>
      <c r="BY832" s="26" t="str">
        <f t="shared" si="1322"/>
        <v/>
      </c>
      <c r="BZ832" s="26" t="str">
        <f t="shared" si="1323"/>
        <v/>
      </c>
      <c r="CA832" s="26" t="str">
        <f t="shared" si="1324"/>
        <v/>
      </c>
      <c r="CB832" s="66" t="str">
        <f t="shared" si="1325"/>
        <v/>
      </c>
      <c r="CC832" s="65" t="str">
        <f t="shared" si="1326"/>
        <v/>
      </c>
      <c r="CD832" s="26" t="str">
        <f t="shared" si="1327"/>
        <v/>
      </c>
      <c r="CE832" s="26" t="str">
        <f t="shared" si="1328"/>
        <v/>
      </c>
      <c r="CF832" s="193" t="str">
        <f t="shared" si="1329"/>
        <v/>
      </c>
      <c r="CG832" s="193" t="str">
        <f t="shared" si="1330"/>
        <v/>
      </c>
      <c r="CH832" s="26" t="str">
        <f t="shared" si="1331"/>
        <v/>
      </c>
      <c r="CI832" s="26" t="str">
        <f t="shared" si="1332"/>
        <v/>
      </c>
      <c r="CJ832" s="65" t="str">
        <f t="shared" si="1333"/>
        <v/>
      </c>
      <c r="CK832" s="65" t="str">
        <f t="shared" si="1334"/>
        <v/>
      </c>
      <c r="CL832" s="64" t="str">
        <f t="shared" si="1335"/>
        <v/>
      </c>
      <c r="CM832" s="64" t="str">
        <f t="shared" si="1336"/>
        <v/>
      </c>
      <c r="CN832" s="65" t="str">
        <f t="shared" si="1337"/>
        <v/>
      </c>
      <c r="CP832" s="63" t="str">
        <f>IF(BH832="","",MAX($CP$3:CP831)+1)</f>
        <v/>
      </c>
      <c r="CQ832" s="24" t="str">
        <f t="shared" si="1338"/>
        <v/>
      </c>
      <c r="CR832" s="24" t="str">
        <f t="shared" si="1339"/>
        <v/>
      </c>
      <c r="CS832" s="24" t="str">
        <f t="shared" si="1340"/>
        <v/>
      </c>
      <c r="CT832" s="58" t="str">
        <f>IF(BO832="","",COUNTIF($BO$3:BO832,BO832)&amp;"@"&amp;BO832)</f>
        <v/>
      </c>
      <c r="CU832" s="16" t="str">
        <f t="shared" si="1278"/>
        <v/>
      </c>
      <c r="CV832" s="63" t="str">
        <f t="shared" si="1341"/>
        <v/>
      </c>
      <c r="CW832" s="16" t="str">
        <f t="shared" si="1342"/>
        <v/>
      </c>
      <c r="CX832" s="16" t="str">
        <f t="shared" si="1343"/>
        <v/>
      </c>
      <c r="CY832" s="16" t="str">
        <f t="shared" si="1344"/>
        <v/>
      </c>
      <c r="CZ832" s="85" t="str">
        <f t="shared" si="1345"/>
        <v/>
      </c>
      <c r="DA832" s="16" t="str">
        <f t="shared" si="1346"/>
        <v/>
      </c>
      <c r="DB832" s="16" t="str">
        <f t="shared" si="1347"/>
        <v/>
      </c>
      <c r="DC832" s="28" t="str">
        <f>IF(CP832="","",$DC$1&amp;(INDEX(価格設定!D$1:XFD$3,ROW(価格設定!$D$3),MATCH($AW832,価格設定!D$1:XFD$1,1))*100)&amp;"%")</f>
        <v/>
      </c>
      <c r="DD832" s="28" t="str">
        <f>IF(CP832="","",$DD$1&amp;(INDEX(価格設定!D$1:XFD$3,ROW(価格設定!$D$2),MATCH($AW832,価格設定!D$1:XFD$1,1))*100)&amp;"%")</f>
        <v/>
      </c>
      <c r="DE832" s="29" t="str">
        <f t="shared" si="1348"/>
        <v/>
      </c>
      <c r="DG832" s="58" t="str">
        <f t="shared" si="1349"/>
        <v/>
      </c>
      <c r="DH832" s="58" t="str">
        <f t="shared" si="1350"/>
        <v/>
      </c>
      <c r="DI832" s="58" t="str">
        <f t="shared" si="1351"/>
        <v/>
      </c>
      <c r="DJ832" s="85" t="str">
        <f t="shared" si="1352"/>
        <v/>
      </c>
      <c r="DL832" s="58" t="str">
        <f>IF(COUNTIF(DG$3:DG$1048576,DG832)=COUNTIF($DG$3:$DG832,DG832),DG832,"")</f>
        <v/>
      </c>
      <c r="DM832" s="85" t="str">
        <f t="shared" si="1353"/>
        <v/>
      </c>
      <c r="DN832" s="85" t="str">
        <f t="shared" si="1279"/>
        <v/>
      </c>
      <c r="DO832" s="85" t="str">
        <f t="shared" si="1279"/>
        <v/>
      </c>
      <c r="DP832" s="303"/>
      <c r="DQ832" s="17" t="str">
        <f t="shared" si="1280"/>
        <v/>
      </c>
      <c r="DR832" s="17" t="str">
        <f t="shared" si="1281"/>
        <v/>
      </c>
      <c r="DS832" s="17" t="str">
        <f t="shared" si="1282"/>
        <v/>
      </c>
      <c r="DU832" s="16" t="str">
        <f t="shared" si="1354"/>
        <v/>
      </c>
      <c r="DV832" s="16" t="str">
        <f>IF(DU832="","",COUNT($DU$3:DU832))</f>
        <v/>
      </c>
      <c r="DW832" s="16" t="str">
        <f t="shared" si="1355"/>
        <v/>
      </c>
      <c r="DX832" s="16" t="str">
        <f t="shared" si="1356"/>
        <v/>
      </c>
      <c r="DY832" s="16" t="str">
        <f>IF(DZ832="","",COUNTIF(DZ$3:DZ832,DZ832))</f>
        <v/>
      </c>
      <c r="DZ832" s="16" t="str">
        <f t="shared" si="1357"/>
        <v/>
      </c>
      <c r="EA832" s="16" t="str">
        <f t="shared" si="1358"/>
        <v/>
      </c>
      <c r="EB832" s="16" t="str">
        <f t="shared" si="1359"/>
        <v/>
      </c>
      <c r="EC832" s="16" t="str">
        <f t="shared" si="1360"/>
        <v/>
      </c>
      <c r="ED832" s="16" t="str">
        <f t="shared" si="1361"/>
        <v/>
      </c>
      <c r="EE832" s="16" t="str">
        <f t="shared" si="1362"/>
        <v/>
      </c>
      <c r="EF832" s="16" t="str">
        <f t="shared" si="1363"/>
        <v/>
      </c>
      <c r="EG832" s="16" t="str">
        <f t="shared" si="1364"/>
        <v/>
      </c>
      <c r="EH832" s="16" t="str">
        <f t="shared" si="1365"/>
        <v/>
      </c>
      <c r="EI832" s="16" t="str">
        <f t="shared" si="1366"/>
        <v/>
      </c>
      <c r="EJ832" s="16" t="str">
        <f t="shared" si="1367"/>
        <v/>
      </c>
      <c r="EK832" s="16" t="str">
        <f t="shared" si="1368"/>
        <v/>
      </c>
      <c r="EL832" s="58" t="str">
        <f t="shared" si="1369"/>
        <v/>
      </c>
      <c r="EM832" s="58" t="str">
        <f>IF(OR($DZ832="",CR832=""),IF($EL832="","",$EL832),IF(OR(CR832="なし",CR832=0),領収書!$H$1,CR832))</f>
        <v/>
      </c>
      <c r="EN832" s="58" t="str">
        <f>IF(OR($DZ832="",CS832=""),IF($EL832="","",$EL832),IF(OR(CS832="なし",CS832=0),入力!$EN$1,CS832))</f>
        <v/>
      </c>
      <c r="EO832" s="63" t="str">
        <f t="shared" si="1370"/>
        <v/>
      </c>
      <c r="EP832" s="63" t="str">
        <f t="shared" si="1371"/>
        <v/>
      </c>
      <c r="ER832" s="16" t="str">
        <f>IF(AND(COUNTIF($ET$3:ET832,ET832)=1,ET832&lt;&gt;""),MAX($ER$3:ER831)+1,"")</f>
        <v/>
      </c>
      <c r="ES832" s="16" t="str">
        <f>IF(価格設定!B834="","",価格設定!B834)</f>
        <v/>
      </c>
      <c r="ET832" s="16" t="str">
        <f>IF(価格設定!C834="","",価格設定!C834)</f>
        <v/>
      </c>
      <c r="EV832" s="16" t="str">
        <f t="shared" si="1283"/>
        <v/>
      </c>
      <c r="EW832" s="16" t="str">
        <f t="shared" si="1372"/>
        <v/>
      </c>
    </row>
    <row r="833" spans="1:153" ht="30" customHeight="1" x14ac:dyDescent="0.2">
      <c r="A833" s="225"/>
      <c r="B833" s="212"/>
      <c r="C833" s="221"/>
      <c r="D833" s="164"/>
      <c r="E833" s="165"/>
      <c r="F833" s="166"/>
      <c r="G833" s="167"/>
      <c r="H833" s="179"/>
      <c r="I833" s="306"/>
      <c r="J833" s="169"/>
      <c r="K833" s="179"/>
      <c r="L833" s="186"/>
      <c r="M833" s="186"/>
      <c r="N833" s="168"/>
      <c r="O833" s="170"/>
      <c r="P833" s="212"/>
      <c r="Q833" s="179" t="str">
        <f>IFERROR(IF(H833="","",IFERROR(INDEX(価格設定!$B$5:$B$1048576,MATCH(H833,価格設定!$B$5:$B$1048576,0),0),INDEX(価格設定!$B$5:$B$1048576,MATCH("*"&amp;H833&amp;"*",価格設定!$B$5:$B$1048576,0),0))),H833)</f>
        <v/>
      </c>
      <c r="R833" s="250" t="str">
        <f>IFERROR(IF(Q833="",IF(K833="","",K833),IF(K833="",IF(INDEX(価格設定!$C$5:$C$1048576,MATCH(Q833,価格設定!$B$5:$B$1048576,0),0)=0,"",INDEX(価格設定!$C$5:$C$1048576,MATCH(Q833,価格設定!$B$5:$B$1048576,0),0)),IF(K833="なし","",K833))),"")</f>
        <v/>
      </c>
      <c r="S833" s="308" t="str">
        <f t="shared" si="1284"/>
        <v/>
      </c>
      <c r="T833" s="126" t="str">
        <f>IFERROR(IF(J833="",IF(INDEX(価格設定!$E$5:$R$1048576,MATCH($Q833,価格設定!B$5:B$1048576,0),MATCH($AW833,価格設定!E$1:X$1,1))=0,"",INDEX(価格設定!$E$5:$R$1048576,MATCH($Q833,価格設定!B$5:B$1048576,0),MATCH($AW833,価格設定!E$1:X$1,1))),J833),"")</f>
        <v/>
      </c>
      <c r="U833" s="126" t="str">
        <f t="shared" si="1285"/>
        <v/>
      </c>
      <c r="V833" s="132" t="str">
        <f t="shared" si="1286"/>
        <v/>
      </c>
      <c r="W833" s="127" t="str">
        <f>IFERROR(IF(OR(T833="",T833&lt;0),"",IFERROR(INDEX(価格設定!E$2:X$3,IF(AND(K833=$K$1,$K$1&lt;&gt;""),ROW(価格設定!$D$3)-1,MATCH(INDEX(価格設定!$D$5:$D$1048576,MATCH(Q833,価格設定!$B$5:$B$1048576,0),0),価格設定!$D$2:$D$3,0)),MATCH($AW833,価格設定!E$1:X$1,1)),INDEX(価格設定!E$2:X$2,0,MATCH($AW833,価格設定!E$1:X$1,1)))),"")</f>
        <v/>
      </c>
      <c r="X833" s="126" t="str">
        <f t="shared" si="1277"/>
        <v/>
      </c>
      <c r="Y833" s="128" t="str">
        <f t="shared" si="1287"/>
        <v/>
      </c>
      <c r="Z833" s="126" t="str">
        <f t="shared" si="1288"/>
        <v/>
      </c>
      <c r="AA833" s="129" t="str">
        <f t="shared" si="1289"/>
        <v/>
      </c>
      <c r="AB833" s="126" t="str">
        <f t="shared" si="1290"/>
        <v/>
      </c>
      <c r="AC833" s="280" t="str">
        <f t="shared" si="1291"/>
        <v/>
      </c>
      <c r="AD833" s="15"/>
      <c r="AE833" s="204" t="str">
        <f>IF(AF833="","",COUNT($AF$3:AF833))</f>
        <v/>
      </c>
      <c r="AF833" s="206" t="str">
        <f t="shared" si="1292"/>
        <v/>
      </c>
      <c r="AG833" s="204" t="str">
        <f t="shared" si="1293"/>
        <v/>
      </c>
      <c r="AH833" s="204" t="str">
        <f t="shared" si="1294"/>
        <v/>
      </c>
      <c r="AI833" s="287"/>
      <c r="AJ833" s="15"/>
      <c r="AK833" s="138" t="str">
        <f t="shared" si="1295"/>
        <v/>
      </c>
      <c r="AL833" s="131" t="str">
        <f t="shared" si="1296"/>
        <v/>
      </c>
      <c r="AM833" s="131" t="str">
        <f t="shared" si="1297"/>
        <v/>
      </c>
      <c r="AN833" s="313" t="str">
        <f t="shared" si="1298"/>
        <v/>
      </c>
      <c r="AO833" s="316" t="str">
        <f t="shared" si="1299"/>
        <v/>
      </c>
      <c r="AP833" s="18"/>
      <c r="AQ833" s="3" t="str">
        <f>IF(F833="","",MAX($AQ$3:AQ832)+1)</f>
        <v/>
      </c>
      <c r="AR833" s="3" t="str">
        <f>IF(OR(AQ833="",BB833=""),"",MAX($AR$3:AR832)+1)</f>
        <v/>
      </c>
      <c r="AS833" s="3" t="str">
        <f>IF(CQ833="","",RANK(CQ833,CQ$3:CQ$1048576,1)+COUNTIF($CQ$3:CQ833,CQ833)-1)</f>
        <v/>
      </c>
      <c r="AT833" s="21" t="str">
        <f>IF(C833="",IF(OR(AND($H833&lt;&gt;"",C833=""),AND($F832=$F833,$AZ833&lt;&gt;""),COUNTA($H$3:$H$1048576,#REF!,$F$3:$F$1048576)&gt;COUNTA($H$3:$H833,#REF!,$F$3:$F833),$AZ833&lt;&gt;""),INDEX(AT$3:AT$1048576,MATCH(MAX($AQ$3:$AQ832),$AQ$3:$AQ$1048576,0),0),""),C833)</f>
        <v/>
      </c>
      <c r="AU833" s="21" t="str">
        <f>IF(D833="",IF(OR(AND($H833&lt;&gt;"",D833=""),AND($F832=$F833,$AZ833&lt;&gt;""),COUNTA($H$3:$H$1048576,#REF!,$F$3:$F$1048576)&gt;COUNTA($H$3:$H833,#REF!,$F$3:$F833),$AZ833&lt;&gt;""),INDEX(AU$3:AU$1048576,MATCH(MAX($AQ$3:$AQ832),$AQ$3:$AQ$1048576,0),0),""),D833)</f>
        <v/>
      </c>
      <c r="AV833" s="21" t="str">
        <f>IF(E833="",IF(OR(AND($H833&lt;&gt;"",E833=""),AND($F832=$F833,$AZ833&lt;&gt;""),COUNTA($H$3:$H$1048576,#REF!,$F$3:$F$1048576)&gt;COUNTA($H$3:$H833,#REF!,$F$3:$F833),$AZ833&lt;&gt;""),INDEX(AV$3:AV$1048576,MATCH(MAX($AQ$3:$AQ832),$AQ$3:$AQ$1048576,0),0),""),E833)</f>
        <v/>
      </c>
      <c r="AW833" s="24" t="str">
        <f t="shared" si="1300"/>
        <v/>
      </c>
      <c r="AX833" s="13" t="str">
        <f t="shared" si="1301"/>
        <v/>
      </c>
      <c r="AY833" s="4" t="str">
        <f t="shared" si="1302"/>
        <v/>
      </c>
      <c r="AZ833" s="4" t="str">
        <f>IF(AX833="",IF(OR(AND(H833&lt;&gt;"",F833=""),COUNTA($H$3:$H$1048576)&gt;COUNTA($H$3:$H833)),INDEX(AX$3:AX833,MATCH(MAX($AQ$3:AQ833),AQ$3:AQ833,0),0),""),AX833)</f>
        <v/>
      </c>
      <c r="BA833" s="4" t="str">
        <f>IF(AY833="",IF(AND(H833&lt;&gt;"",F833=""),INDEX(AY$3:AY833,MATCH(MAX($AQ$3:AQ833),AQ$3:AQ833,0),0),""),AY833)</f>
        <v/>
      </c>
      <c r="BB833" s="82" t="str">
        <f>IF(BC833="","",RANK(BC833,BC$3:BC$1048576,1)+COUNTIF($BC$3:BC833,BC833)-1)</f>
        <v/>
      </c>
      <c r="BC833" s="139" t="str">
        <f t="shared" si="1303"/>
        <v/>
      </c>
      <c r="BD833" s="46" t="str">
        <f t="shared" si="1304"/>
        <v/>
      </c>
      <c r="BE833" s="46" t="str">
        <f t="shared" si="1305"/>
        <v/>
      </c>
      <c r="BF833" s="46" t="str">
        <f t="shared" si="1306"/>
        <v/>
      </c>
      <c r="BG833" s="4" t="str">
        <f t="shared" si="1307"/>
        <v/>
      </c>
      <c r="BH833" s="180" t="str">
        <f t="shared" si="1308"/>
        <v/>
      </c>
      <c r="BI833" s="16" t="str">
        <f t="shared" si="1309"/>
        <v/>
      </c>
      <c r="BJ833" s="52" t="str">
        <f>IF(BI833="","",IF(W833="","",IF(AND(K833=$K$1,$K$1&lt;&gt;""),$BT$2,IFERROR(IF(INDEX(価格設定!$D$5:$D$1048576,MATCH(Q833,価格設定!$B$5:$B$1048576,0),0)=価格設定!$D$3,$BT$2,$BS$2),$BS$2))))</f>
        <v/>
      </c>
      <c r="BK833" s="16" t="str">
        <f>IF(BI833="","",IF(COUNTIF($BI$3:BI833,BI833)=1,1,IF(AND(BI832=BI833,BH833=""),BK832,COUNTIF($BH$3:BH833,BH833))))</f>
        <v/>
      </c>
      <c r="BL833" s="52" t="str">
        <f t="shared" si="1310"/>
        <v/>
      </c>
      <c r="BM833" s="52" t="str">
        <f t="shared" si="1311"/>
        <v/>
      </c>
      <c r="BN833" s="119" t="str">
        <f t="shared" si="1312"/>
        <v/>
      </c>
      <c r="BO833" s="119" t="str">
        <f t="shared" si="1313"/>
        <v/>
      </c>
      <c r="BP833" s="17" t="str">
        <f t="shared" si="1314"/>
        <v/>
      </c>
      <c r="BQ833" s="17" t="str">
        <f t="shared" si="1315"/>
        <v/>
      </c>
      <c r="BR833" s="17" t="str">
        <f>IF(OR(BP833="",COUNTIF($BO$3:BO833,BO833)&lt;&gt;1),"",SUMIF(BO$3:BO$1048576,BO833,BP$3:BP$1048576))</f>
        <v/>
      </c>
      <c r="BS833" s="17" t="str">
        <f t="shared" si="1316"/>
        <v/>
      </c>
      <c r="BT833" s="17" t="str">
        <f t="shared" si="1317"/>
        <v/>
      </c>
      <c r="BU833" s="17" t="str">
        <f t="shared" si="1318"/>
        <v/>
      </c>
      <c r="BV833" s="24" t="str">
        <f t="shared" si="1319"/>
        <v/>
      </c>
      <c r="BW833" s="24" t="str">
        <f t="shared" si="1320"/>
        <v/>
      </c>
      <c r="BX833" s="24" t="str">
        <f t="shared" si="1321"/>
        <v/>
      </c>
      <c r="BY833" s="26" t="str">
        <f t="shared" si="1322"/>
        <v/>
      </c>
      <c r="BZ833" s="26" t="str">
        <f t="shared" si="1323"/>
        <v/>
      </c>
      <c r="CA833" s="26" t="str">
        <f t="shared" si="1324"/>
        <v/>
      </c>
      <c r="CB833" s="66" t="str">
        <f t="shared" si="1325"/>
        <v/>
      </c>
      <c r="CC833" s="65" t="str">
        <f t="shared" si="1326"/>
        <v/>
      </c>
      <c r="CD833" s="26" t="str">
        <f t="shared" si="1327"/>
        <v/>
      </c>
      <c r="CE833" s="26" t="str">
        <f t="shared" si="1328"/>
        <v/>
      </c>
      <c r="CF833" s="193" t="str">
        <f t="shared" si="1329"/>
        <v/>
      </c>
      <c r="CG833" s="193" t="str">
        <f t="shared" si="1330"/>
        <v/>
      </c>
      <c r="CH833" s="26" t="str">
        <f t="shared" si="1331"/>
        <v/>
      </c>
      <c r="CI833" s="26" t="str">
        <f t="shared" si="1332"/>
        <v/>
      </c>
      <c r="CJ833" s="65" t="str">
        <f t="shared" si="1333"/>
        <v/>
      </c>
      <c r="CK833" s="65" t="str">
        <f t="shared" si="1334"/>
        <v/>
      </c>
      <c r="CL833" s="64" t="str">
        <f t="shared" si="1335"/>
        <v/>
      </c>
      <c r="CM833" s="64" t="str">
        <f t="shared" si="1336"/>
        <v/>
      </c>
      <c r="CN833" s="65" t="str">
        <f t="shared" si="1337"/>
        <v/>
      </c>
      <c r="CP833" s="63" t="str">
        <f>IF(BH833="","",MAX($CP$3:CP832)+1)</f>
        <v/>
      </c>
      <c r="CQ833" s="24" t="str">
        <f t="shared" si="1338"/>
        <v/>
      </c>
      <c r="CR833" s="24" t="str">
        <f t="shared" si="1339"/>
        <v/>
      </c>
      <c r="CS833" s="24" t="str">
        <f t="shared" si="1340"/>
        <v/>
      </c>
      <c r="CT833" s="58" t="str">
        <f>IF(BO833="","",COUNTIF($BO$3:BO833,BO833)&amp;"@"&amp;BO833)</f>
        <v/>
      </c>
      <c r="CU833" s="16" t="str">
        <f t="shared" si="1278"/>
        <v/>
      </c>
      <c r="CV833" s="63" t="str">
        <f t="shared" si="1341"/>
        <v/>
      </c>
      <c r="CW833" s="16" t="str">
        <f t="shared" si="1342"/>
        <v/>
      </c>
      <c r="CX833" s="16" t="str">
        <f t="shared" si="1343"/>
        <v/>
      </c>
      <c r="CY833" s="16" t="str">
        <f t="shared" si="1344"/>
        <v/>
      </c>
      <c r="CZ833" s="85" t="str">
        <f t="shared" si="1345"/>
        <v/>
      </c>
      <c r="DA833" s="16" t="str">
        <f t="shared" si="1346"/>
        <v/>
      </c>
      <c r="DB833" s="16" t="str">
        <f t="shared" si="1347"/>
        <v/>
      </c>
      <c r="DC833" s="28" t="str">
        <f>IF(CP833="","",$DC$1&amp;(INDEX(価格設定!D$1:XFD$3,ROW(価格設定!$D$3),MATCH($AW833,価格設定!D$1:XFD$1,1))*100)&amp;"%")</f>
        <v/>
      </c>
      <c r="DD833" s="28" t="str">
        <f>IF(CP833="","",$DD$1&amp;(INDEX(価格設定!D$1:XFD$3,ROW(価格設定!$D$2),MATCH($AW833,価格設定!D$1:XFD$1,1))*100)&amp;"%")</f>
        <v/>
      </c>
      <c r="DE833" s="29" t="str">
        <f t="shared" si="1348"/>
        <v/>
      </c>
      <c r="DG833" s="58" t="str">
        <f t="shared" si="1349"/>
        <v/>
      </c>
      <c r="DH833" s="58" t="str">
        <f t="shared" si="1350"/>
        <v/>
      </c>
      <c r="DI833" s="58" t="str">
        <f t="shared" si="1351"/>
        <v/>
      </c>
      <c r="DJ833" s="85" t="str">
        <f t="shared" si="1352"/>
        <v/>
      </c>
      <c r="DL833" s="58" t="str">
        <f>IF(COUNTIF(DG$3:DG$1048576,DG833)=COUNTIF($DG$3:$DG833,DG833),DG833,"")</f>
        <v/>
      </c>
      <c r="DM833" s="85" t="str">
        <f t="shared" si="1353"/>
        <v/>
      </c>
      <c r="DN833" s="85" t="str">
        <f t="shared" si="1279"/>
        <v/>
      </c>
      <c r="DO833" s="85" t="str">
        <f t="shared" si="1279"/>
        <v/>
      </c>
      <c r="DP833" s="303"/>
      <c r="DQ833" s="17" t="str">
        <f t="shared" si="1280"/>
        <v/>
      </c>
      <c r="DR833" s="17" t="str">
        <f t="shared" si="1281"/>
        <v/>
      </c>
      <c r="DS833" s="17" t="str">
        <f t="shared" si="1282"/>
        <v/>
      </c>
      <c r="DU833" s="16" t="str">
        <f t="shared" si="1354"/>
        <v/>
      </c>
      <c r="DV833" s="16" t="str">
        <f>IF(DU833="","",COUNT($DU$3:DU833))</f>
        <v/>
      </c>
      <c r="DW833" s="16" t="str">
        <f t="shared" si="1355"/>
        <v/>
      </c>
      <c r="DX833" s="16" t="str">
        <f t="shared" si="1356"/>
        <v/>
      </c>
      <c r="DY833" s="16" t="str">
        <f>IF(DZ833="","",COUNTIF(DZ$3:DZ833,DZ833))</f>
        <v/>
      </c>
      <c r="DZ833" s="16" t="str">
        <f t="shared" si="1357"/>
        <v/>
      </c>
      <c r="EA833" s="16" t="str">
        <f t="shared" si="1358"/>
        <v/>
      </c>
      <c r="EB833" s="16" t="str">
        <f t="shared" si="1359"/>
        <v/>
      </c>
      <c r="EC833" s="16" t="str">
        <f t="shared" si="1360"/>
        <v/>
      </c>
      <c r="ED833" s="16" t="str">
        <f t="shared" si="1361"/>
        <v/>
      </c>
      <c r="EE833" s="16" t="str">
        <f t="shared" si="1362"/>
        <v/>
      </c>
      <c r="EF833" s="16" t="str">
        <f t="shared" si="1363"/>
        <v/>
      </c>
      <c r="EG833" s="16" t="str">
        <f t="shared" si="1364"/>
        <v/>
      </c>
      <c r="EH833" s="16" t="str">
        <f t="shared" si="1365"/>
        <v/>
      </c>
      <c r="EI833" s="16" t="str">
        <f t="shared" si="1366"/>
        <v/>
      </c>
      <c r="EJ833" s="16" t="str">
        <f t="shared" si="1367"/>
        <v/>
      </c>
      <c r="EK833" s="16" t="str">
        <f t="shared" si="1368"/>
        <v/>
      </c>
      <c r="EL833" s="58" t="str">
        <f t="shared" si="1369"/>
        <v/>
      </c>
      <c r="EM833" s="58" t="str">
        <f>IF(OR($DZ833="",CR833=""),IF($EL833="","",$EL833),IF(OR(CR833="なし",CR833=0),領収書!$H$1,CR833))</f>
        <v/>
      </c>
      <c r="EN833" s="58" t="str">
        <f>IF(OR($DZ833="",CS833=""),IF($EL833="","",$EL833),IF(OR(CS833="なし",CS833=0),入力!$EN$1,CS833))</f>
        <v/>
      </c>
      <c r="EO833" s="63" t="str">
        <f t="shared" si="1370"/>
        <v/>
      </c>
      <c r="EP833" s="63" t="str">
        <f t="shared" si="1371"/>
        <v/>
      </c>
      <c r="ER833" s="16" t="str">
        <f>IF(AND(COUNTIF($ET$3:ET833,ET833)=1,ET833&lt;&gt;""),MAX($ER$3:ER832)+1,"")</f>
        <v/>
      </c>
      <c r="ES833" s="16" t="str">
        <f>IF(価格設定!B835="","",価格設定!B835)</f>
        <v/>
      </c>
      <c r="ET833" s="16" t="str">
        <f>IF(価格設定!C835="","",価格設定!C835)</f>
        <v/>
      </c>
      <c r="EV833" s="16" t="str">
        <f t="shared" si="1283"/>
        <v/>
      </c>
      <c r="EW833" s="16" t="str">
        <f t="shared" si="1372"/>
        <v/>
      </c>
    </row>
    <row r="834" spans="1:153" ht="30" customHeight="1" x14ac:dyDescent="0.2">
      <c r="A834" s="225"/>
      <c r="B834" s="212"/>
      <c r="C834" s="221"/>
      <c r="D834" s="164"/>
      <c r="E834" s="165"/>
      <c r="F834" s="166"/>
      <c r="G834" s="167"/>
      <c r="H834" s="179"/>
      <c r="I834" s="306"/>
      <c r="J834" s="169"/>
      <c r="K834" s="179"/>
      <c r="L834" s="186"/>
      <c r="M834" s="186"/>
      <c r="N834" s="168"/>
      <c r="O834" s="170"/>
      <c r="P834" s="212"/>
      <c r="Q834" s="179" t="str">
        <f>IFERROR(IF(H834="","",IFERROR(INDEX(価格設定!$B$5:$B$1048576,MATCH(H834,価格設定!$B$5:$B$1048576,0),0),INDEX(価格設定!$B$5:$B$1048576,MATCH("*"&amp;H834&amp;"*",価格設定!$B$5:$B$1048576,0),0))),H834)</f>
        <v/>
      </c>
      <c r="R834" s="250" t="str">
        <f>IFERROR(IF(Q834="",IF(K834="","",K834),IF(K834="",IF(INDEX(価格設定!$C$5:$C$1048576,MATCH(Q834,価格設定!$B$5:$B$1048576,0),0)=0,"",INDEX(価格設定!$C$5:$C$1048576,MATCH(Q834,価格設定!$B$5:$B$1048576,0),0)),IF(K834="なし","",K834))),"")</f>
        <v/>
      </c>
      <c r="S834" s="308" t="str">
        <f t="shared" si="1284"/>
        <v/>
      </c>
      <c r="T834" s="126" t="str">
        <f>IFERROR(IF(J834="",IF(INDEX(価格設定!$E$5:$R$1048576,MATCH($Q834,価格設定!B$5:B$1048576,0),MATCH($AW834,価格設定!E$1:X$1,1))=0,"",INDEX(価格設定!$E$5:$R$1048576,MATCH($Q834,価格設定!B$5:B$1048576,0),MATCH($AW834,価格設定!E$1:X$1,1))),J834),"")</f>
        <v/>
      </c>
      <c r="U834" s="126" t="str">
        <f t="shared" si="1285"/>
        <v/>
      </c>
      <c r="V834" s="132" t="str">
        <f t="shared" si="1286"/>
        <v/>
      </c>
      <c r="W834" s="127" t="str">
        <f>IFERROR(IF(OR(T834="",T834&lt;0),"",IFERROR(INDEX(価格設定!E$2:X$3,IF(AND(K834=$K$1,$K$1&lt;&gt;""),ROW(価格設定!$D$3)-1,MATCH(INDEX(価格設定!$D$5:$D$1048576,MATCH(Q834,価格設定!$B$5:$B$1048576,0),0),価格設定!$D$2:$D$3,0)),MATCH($AW834,価格設定!E$1:X$1,1)),INDEX(価格設定!E$2:X$2,0,MATCH($AW834,価格設定!E$1:X$1,1)))),"")</f>
        <v/>
      </c>
      <c r="X834" s="126" t="str">
        <f t="shared" si="1277"/>
        <v/>
      </c>
      <c r="Y834" s="128" t="str">
        <f t="shared" si="1287"/>
        <v/>
      </c>
      <c r="Z834" s="126" t="str">
        <f t="shared" si="1288"/>
        <v/>
      </c>
      <c r="AA834" s="129" t="str">
        <f t="shared" si="1289"/>
        <v/>
      </c>
      <c r="AB834" s="126" t="str">
        <f t="shared" si="1290"/>
        <v/>
      </c>
      <c r="AC834" s="280" t="str">
        <f t="shared" si="1291"/>
        <v/>
      </c>
      <c r="AD834" s="15"/>
      <c r="AE834" s="204" t="str">
        <f>IF(AF834="","",COUNT($AF$3:AF834))</f>
        <v/>
      </c>
      <c r="AF834" s="206" t="str">
        <f t="shared" si="1292"/>
        <v/>
      </c>
      <c r="AG834" s="204" t="str">
        <f t="shared" si="1293"/>
        <v/>
      </c>
      <c r="AH834" s="204" t="str">
        <f t="shared" si="1294"/>
        <v/>
      </c>
      <c r="AI834" s="287"/>
      <c r="AJ834" s="15"/>
      <c r="AK834" s="138" t="str">
        <f t="shared" si="1295"/>
        <v/>
      </c>
      <c r="AL834" s="131" t="str">
        <f t="shared" si="1296"/>
        <v/>
      </c>
      <c r="AM834" s="131" t="str">
        <f t="shared" si="1297"/>
        <v/>
      </c>
      <c r="AN834" s="313" t="str">
        <f t="shared" si="1298"/>
        <v/>
      </c>
      <c r="AO834" s="316" t="str">
        <f t="shared" si="1299"/>
        <v/>
      </c>
      <c r="AP834" s="18"/>
      <c r="AQ834" s="3" t="str">
        <f>IF(F834="","",MAX($AQ$3:AQ833)+1)</f>
        <v/>
      </c>
      <c r="AR834" s="3" t="str">
        <f>IF(OR(AQ834="",BB834=""),"",MAX($AR$3:AR833)+1)</f>
        <v/>
      </c>
      <c r="AS834" s="3" t="str">
        <f>IF(CQ834="","",RANK(CQ834,CQ$3:CQ$1048576,1)+COUNTIF($CQ$3:CQ834,CQ834)-1)</f>
        <v/>
      </c>
      <c r="AT834" s="21" t="str">
        <f>IF(C834="",IF(OR(AND($H834&lt;&gt;"",C834=""),AND($F833=$F834,$AZ834&lt;&gt;""),COUNTA($H$3:$H$1048576,#REF!,$F$3:$F$1048576)&gt;COUNTA($H$3:$H834,#REF!,$F$3:$F834),$AZ834&lt;&gt;""),INDEX(AT$3:AT$1048576,MATCH(MAX($AQ$3:$AQ833),$AQ$3:$AQ$1048576,0),0),""),C834)</f>
        <v/>
      </c>
      <c r="AU834" s="21" t="str">
        <f>IF(D834="",IF(OR(AND($H834&lt;&gt;"",D834=""),AND($F833=$F834,$AZ834&lt;&gt;""),COUNTA($H$3:$H$1048576,#REF!,$F$3:$F$1048576)&gt;COUNTA($H$3:$H834,#REF!,$F$3:$F834),$AZ834&lt;&gt;""),INDEX(AU$3:AU$1048576,MATCH(MAX($AQ$3:$AQ833),$AQ$3:$AQ$1048576,0),0),""),D834)</f>
        <v/>
      </c>
      <c r="AV834" s="21" t="str">
        <f>IF(E834="",IF(OR(AND($H834&lt;&gt;"",E834=""),AND($F833=$F834,$AZ834&lt;&gt;""),COUNTA($H$3:$H$1048576,#REF!,$F$3:$F$1048576)&gt;COUNTA($H$3:$H834,#REF!,$F$3:$F834),$AZ834&lt;&gt;""),INDEX(AV$3:AV$1048576,MATCH(MAX($AQ$3:$AQ833),$AQ$3:$AQ$1048576,0),0),""),E834)</f>
        <v/>
      </c>
      <c r="AW834" s="24" t="str">
        <f t="shared" si="1300"/>
        <v/>
      </c>
      <c r="AX834" s="13" t="str">
        <f t="shared" si="1301"/>
        <v/>
      </c>
      <c r="AY834" s="4" t="str">
        <f t="shared" si="1302"/>
        <v/>
      </c>
      <c r="AZ834" s="4" t="str">
        <f>IF(AX834="",IF(OR(AND(H834&lt;&gt;"",F834=""),COUNTA($H$3:$H$1048576)&gt;COUNTA($H$3:$H834)),INDEX(AX$3:AX834,MATCH(MAX($AQ$3:AQ834),AQ$3:AQ834,0),0),""),AX834)</f>
        <v/>
      </c>
      <c r="BA834" s="4" t="str">
        <f>IF(AY834="",IF(AND(H834&lt;&gt;"",F834=""),INDEX(AY$3:AY834,MATCH(MAX($AQ$3:AQ834),AQ$3:AQ834,0),0),""),AY834)</f>
        <v/>
      </c>
      <c r="BB834" s="82" t="str">
        <f>IF(BC834="","",RANK(BC834,BC$3:BC$1048576,1)+COUNTIF($BC$3:BC834,BC834)-1)</f>
        <v/>
      </c>
      <c r="BC834" s="139" t="str">
        <f t="shared" si="1303"/>
        <v/>
      </c>
      <c r="BD834" s="46" t="str">
        <f t="shared" si="1304"/>
        <v/>
      </c>
      <c r="BE834" s="46" t="str">
        <f t="shared" si="1305"/>
        <v/>
      </c>
      <c r="BF834" s="46" t="str">
        <f t="shared" si="1306"/>
        <v/>
      </c>
      <c r="BG834" s="4" t="str">
        <f t="shared" si="1307"/>
        <v/>
      </c>
      <c r="BH834" s="180" t="str">
        <f t="shared" si="1308"/>
        <v/>
      </c>
      <c r="BI834" s="16" t="str">
        <f t="shared" si="1309"/>
        <v/>
      </c>
      <c r="BJ834" s="52" t="str">
        <f>IF(BI834="","",IF(W834="","",IF(AND(K834=$K$1,$K$1&lt;&gt;""),$BT$2,IFERROR(IF(INDEX(価格設定!$D$5:$D$1048576,MATCH(Q834,価格設定!$B$5:$B$1048576,0),0)=価格設定!$D$3,$BT$2,$BS$2),$BS$2))))</f>
        <v/>
      </c>
      <c r="BK834" s="16" t="str">
        <f>IF(BI834="","",IF(COUNTIF($BI$3:BI834,BI834)=1,1,IF(AND(BI833=BI834,BH834=""),BK833,COUNTIF($BH$3:BH834,BH834))))</f>
        <v/>
      </c>
      <c r="BL834" s="52" t="str">
        <f t="shared" si="1310"/>
        <v/>
      </c>
      <c r="BM834" s="52" t="str">
        <f t="shared" si="1311"/>
        <v/>
      </c>
      <c r="BN834" s="119" t="str">
        <f t="shared" si="1312"/>
        <v/>
      </c>
      <c r="BO834" s="119" t="str">
        <f t="shared" si="1313"/>
        <v/>
      </c>
      <c r="BP834" s="17" t="str">
        <f t="shared" si="1314"/>
        <v/>
      </c>
      <c r="BQ834" s="17" t="str">
        <f t="shared" si="1315"/>
        <v/>
      </c>
      <c r="BR834" s="17" t="str">
        <f>IF(OR(BP834="",COUNTIF($BO$3:BO834,BO834)&lt;&gt;1),"",SUMIF(BO$3:BO$1048576,BO834,BP$3:BP$1048576))</f>
        <v/>
      </c>
      <c r="BS834" s="17" t="str">
        <f t="shared" si="1316"/>
        <v/>
      </c>
      <c r="BT834" s="17" t="str">
        <f t="shared" si="1317"/>
        <v/>
      </c>
      <c r="BU834" s="17" t="str">
        <f t="shared" si="1318"/>
        <v/>
      </c>
      <c r="BV834" s="24" t="str">
        <f t="shared" si="1319"/>
        <v/>
      </c>
      <c r="BW834" s="24" t="str">
        <f t="shared" si="1320"/>
        <v/>
      </c>
      <c r="BX834" s="24" t="str">
        <f t="shared" si="1321"/>
        <v/>
      </c>
      <c r="BY834" s="26" t="str">
        <f t="shared" si="1322"/>
        <v/>
      </c>
      <c r="BZ834" s="26" t="str">
        <f t="shared" si="1323"/>
        <v/>
      </c>
      <c r="CA834" s="26" t="str">
        <f t="shared" si="1324"/>
        <v/>
      </c>
      <c r="CB834" s="66" t="str">
        <f t="shared" si="1325"/>
        <v/>
      </c>
      <c r="CC834" s="65" t="str">
        <f t="shared" si="1326"/>
        <v/>
      </c>
      <c r="CD834" s="26" t="str">
        <f t="shared" si="1327"/>
        <v/>
      </c>
      <c r="CE834" s="26" t="str">
        <f t="shared" si="1328"/>
        <v/>
      </c>
      <c r="CF834" s="193" t="str">
        <f t="shared" si="1329"/>
        <v/>
      </c>
      <c r="CG834" s="193" t="str">
        <f t="shared" si="1330"/>
        <v/>
      </c>
      <c r="CH834" s="26" t="str">
        <f t="shared" si="1331"/>
        <v/>
      </c>
      <c r="CI834" s="26" t="str">
        <f t="shared" si="1332"/>
        <v/>
      </c>
      <c r="CJ834" s="65" t="str">
        <f t="shared" si="1333"/>
        <v/>
      </c>
      <c r="CK834" s="65" t="str">
        <f t="shared" si="1334"/>
        <v/>
      </c>
      <c r="CL834" s="64" t="str">
        <f t="shared" si="1335"/>
        <v/>
      </c>
      <c r="CM834" s="64" t="str">
        <f t="shared" si="1336"/>
        <v/>
      </c>
      <c r="CN834" s="65" t="str">
        <f t="shared" si="1337"/>
        <v/>
      </c>
      <c r="CP834" s="63" t="str">
        <f>IF(BH834="","",MAX($CP$3:CP833)+1)</f>
        <v/>
      </c>
      <c r="CQ834" s="24" t="str">
        <f t="shared" si="1338"/>
        <v/>
      </c>
      <c r="CR834" s="24" t="str">
        <f t="shared" si="1339"/>
        <v/>
      </c>
      <c r="CS834" s="24" t="str">
        <f t="shared" si="1340"/>
        <v/>
      </c>
      <c r="CT834" s="58" t="str">
        <f>IF(BO834="","",COUNTIF($BO$3:BO834,BO834)&amp;"@"&amp;BO834)</f>
        <v/>
      </c>
      <c r="CU834" s="16" t="str">
        <f t="shared" si="1278"/>
        <v/>
      </c>
      <c r="CV834" s="63" t="str">
        <f t="shared" si="1341"/>
        <v/>
      </c>
      <c r="CW834" s="16" t="str">
        <f t="shared" si="1342"/>
        <v/>
      </c>
      <c r="CX834" s="16" t="str">
        <f t="shared" si="1343"/>
        <v/>
      </c>
      <c r="CY834" s="16" t="str">
        <f t="shared" si="1344"/>
        <v/>
      </c>
      <c r="CZ834" s="85" t="str">
        <f t="shared" si="1345"/>
        <v/>
      </c>
      <c r="DA834" s="16" t="str">
        <f t="shared" si="1346"/>
        <v/>
      </c>
      <c r="DB834" s="16" t="str">
        <f t="shared" si="1347"/>
        <v/>
      </c>
      <c r="DC834" s="28" t="str">
        <f>IF(CP834="","",$DC$1&amp;(INDEX(価格設定!D$1:XFD$3,ROW(価格設定!$D$3),MATCH($AW834,価格設定!D$1:XFD$1,1))*100)&amp;"%")</f>
        <v/>
      </c>
      <c r="DD834" s="28" t="str">
        <f>IF(CP834="","",$DD$1&amp;(INDEX(価格設定!D$1:XFD$3,ROW(価格設定!$D$2),MATCH($AW834,価格設定!D$1:XFD$1,1))*100)&amp;"%")</f>
        <v/>
      </c>
      <c r="DE834" s="29" t="str">
        <f t="shared" si="1348"/>
        <v/>
      </c>
      <c r="DG834" s="58" t="str">
        <f t="shared" si="1349"/>
        <v/>
      </c>
      <c r="DH834" s="58" t="str">
        <f t="shared" si="1350"/>
        <v/>
      </c>
      <c r="DI834" s="58" t="str">
        <f t="shared" si="1351"/>
        <v/>
      </c>
      <c r="DJ834" s="85" t="str">
        <f t="shared" si="1352"/>
        <v/>
      </c>
      <c r="DL834" s="58" t="str">
        <f>IF(COUNTIF(DG$3:DG$1048576,DG834)=COUNTIF($DG$3:$DG834,DG834),DG834,"")</f>
        <v/>
      </c>
      <c r="DM834" s="85" t="str">
        <f t="shared" si="1353"/>
        <v/>
      </c>
      <c r="DN834" s="85" t="str">
        <f t="shared" si="1279"/>
        <v/>
      </c>
      <c r="DO834" s="85" t="str">
        <f t="shared" si="1279"/>
        <v/>
      </c>
      <c r="DP834" s="303"/>
      <c r="DQ834" s="17" t="str">
        <f t="shared" si="1280"/>
        <v/>
      </c>
      <c r="DR834" s="17" t="str">
        <f t="shared" si="1281"/>
        <v/>
      </c>
      <c r="DS834" s="17" t="str">
        <f t="shared" si="1282"/>
        <v/>
      </c>
      <c r="DU834" s="16" t="str">
        <f t="shared" si="1354"/>
        <v/>
      </c>
      <c r="DV834" s="16" t="str">
        <f>IF(DU834="","",COUNT($DU$3:DU834))</f>
        <v/>
      </c>
      <c r="DW834" s="16" t="str">
        <f t="shared" si="1355"/>
        <v/>
      </c>
      <c r="DX834" s="16" t="str">
        <f t="shared" si="1356"/>
        <v/>
      </c>
      <c r="DY834" s="16" t="str">
        <f>IF(DZ834="","",COUNTIF(DZ$3:DZ834,DZ834))</f>
        <v/>
      </c>
      <c r="DZ834" s="16" t="str">
        <f t="shared" si="1357"/>
        <v/>
      </c>
      <c r="EA834" s="16" t="str">
        <f t="shared" si="1358"/>
        <v/>
      </c>
      <c r="EB834" s="16" t="str">
        <f t="shared" si="1359"/>
        <v/>
      </c>
      <c r="EC834" s="16" t="str">
        <f t="shared" si="1360"/>
        <v/>
      </c>
      <c r="ED834" s="16" t="str">
        <f t="shared" si="1361"/>
        <v/>
      </c>
      <c r="EE834" s="16" t="str">
        <f t="shared" si="1362"/>
        <v/>
      </c>
      <c r="EF834" s="16" t="str">
        <f t="shared" si="1363"/>
        <v/>
      </c>
      <c r="EG834" s="16" t="str">
        <f t="shared" si="1364"/>
        <v/>
      </c>
      <c r="EH834" s="16" t="str">
        <f t="shared" si="1365"/>
        <v/>
      </c>
      <c r="EI834" s="16" t="str">
        <f t="shared" si="1366"/>
        <v/>
      </c>
      <c r="EJ834" s="16" t="str">
        <f t="shared" si="1367"/>
        <v/>
      </c>
      <c r="EK834" s="16" t="str">
        <f t="shared" si="1368"/>
        <v/>
      </c>
      <c r="EL834" s="58" t="str">
        <f t="shared" si="1369"/>
        <v/>
      </c>
      <c r="EM834" s="58" t="str">
        <f>IF(OR($DZ834="",CR834=""),IF($EL834="","",$EL834),IF(OR(CR834="なし",CR834=0),領収書!$H$1,CR834))</f>
        <v/>
      </c>
      <c r="EN834" s="58" t="str">
        <f>IF(OR($DZ834="",CS834=""),IF($EL834="","",$EL834),IF(OR(CS834="なし",CS834=0),入力!$EN$1,CS834))</f>
        <v/>
      </c>
      <c r="EO834" s="63" t="str">
        <f t="shared" si="1370"/>
        <v/>
      </c>
      <c r="EP834" s="63" t="str">
        <f t="shared" si="1371"/>
        <v/>
      </c>
      <c r="ER834" s="16" t="str">
        <f>IF(AND(COUNTIF($ET$3:ET834,ET834)=1,ET834&lt;&gt;""),MAX($ER$3:ER833)+1,"")</f>
        <v/>
      </c>
      <c r="ES834" s="16" t="str">
        <f>IF(価格設定!B836="","",価格設定!B836)</f>
        <v/>
      </c>
      <c r="ET834" s="16" t="str">
        <f>IF(価格設定!C836="","",価格設定!C836)</f>
        <v/>
      </c>
      <c r="EV834" s="16" t="str">
        <f t="shared" si="1283"/>
        <v/>
      </c>
      <c r="EW834" s="16" t="str">
        <f t="shared" si="1372"/>
        <v/>
      </c>
    </row>
    <row r="835" spans="1:153" ht="30" customHeight="1" x14ac:dyDescent="0.2">
      <c r="A835" s="225"/>
      <c r="B835" s="212"/>
      <c r="C835" s="221"/>
      <c r="D835" s="164"/>
      <c r="E835" s="165"/>
      <c r="F835" s="166"/>
      <c r="G835" s="167"/>
      <c r="H835" s="179"/>
      <c r="I835" s="306"/>
      <c r="J835" s="169"/>
      <c r="K835" s="179"/>
      <c r="L835" s="186"/>
      <c r="M835" s="186"/>
      <c r="N835" s="168"/>
      <c r="O835" s="170"/>
      <c r="P835" s="212"/>
      <c r="Q835" s="179" t="str">
        <f>IFERROR(IF(H835="","",IFERROR(INDEX(価格設定!$B$5:$B$1048576,MATCH(H835,価格設定!$B$5:$B$1048576,0),0),INDEX(価格設定!$B$5:$B$1048576,MATCH("*"&amp;H835&amp;"*",価格設定!$B$5:$B$1048576,0),0))),H835)</f>
        <v/>
      </c>
      <c r="R835" s="250" t="str">
        <f>IFERROR(IF(Q835="",IF(K835="","",K835),IF(K835="",IF(INDEX(価格設定!$C$5:$C$1048576,MATCH(Q835,価格設定!$B$5:$B$1048576,0),0)=0,"",INDEX(価格設定!$C$5:$C$1048576,MATCH(Q835,価格設定!$B$5:$B$1048576,0),0)),IF(K835="なし","",K835))),"")</f>
        <v/>
      </c>
      <c r="S835" s="308" t="str">
        <f t="shared" si="1284"/>
        <v/>
      </c>
      <c r="T835" s="126" t="str">
        <f>IFERROR(IF(J835="",IF(INDEX(価格設定!$E$5:$R$1048576,MATCH($Q835,価格設定!B$5:B$1048576,0),MATCH($AW835,価格設定!E$1:X$1,1))=0,"",INDEX(価格設定!$E$5:$R$1048576,MATCH($Q835,価格設定!B$5:B$1048576,0),MATCH($AW835,価格設定!E$1:X$1,1))),J835),"")</f>
        <v/>
      </c>
      <c r="U835" s="126" t="str">
        <f t="shared" si="1285"/>
        <v/>
      </c>
      <c r="V835" s="132" t="str">
        <f t="shared" si="1286"/>
        <v/>
      </c>
      <c r="W835" s="127" t="str">
        <f>IFERROR(IF(OR(T835="",T835&lt;0),"",IFERROR(INDEX(価格設定!E$2:X$3,IF(AND(K835=$K$1,$K$1&lt;&gt;""),ROW(価格設定!$D$3)-1,MATCH(INDEX(価格設定!$D$5:$D$1048576,MATCH(Q835,価格設定!$B$5:$B$1048576,0),0),価格設定!$D$2:$D$3,0)),MATCH($AW835,価格設定!E$1:X$1,1)),INDEX(価格設定!E$2:X$2,0,MATCH($AW835,価格設定!E$1:X$1,1)))),"")</f>
        <v/>
      </c>
      <c r="X835" s="126" t="str">
        <f t="shared" si="1277"/>
        <v/>
      </c>
      <c r="Y835" s="128" t="str">
        <f t="shared" si="1287"/>
        <v/>
      </c>
      <c r="Z835" s="126" t="str">
        <f t="shared" si="1288"/>
        <v/>
      </c>
      <c r="AA835" s="129" t="str">
        <f t="shared" si="1289"/>
        <v/>
      </c>
      <c r="AB835" s="126" t="str">
        <f t="shared" si="1290"/>
        <v/>
      </c>
      <c r="AC835" s="280" t="str">
        <f t="shared" si="1291"/>
        <v/>
      </c>
      <c r="AD835" s="15"/>
      <c r="AE835" s="204" t="str">
        <f>IF(AF835="","",COUNT($AF$3:AF835))</f>
        <v/>
      </c>
      <c r="AF835" s="206" t="str">
        <f t="shared" si="1292"/>
        <v/>
      </c>
      <c r="AG835" s="204" t="str">
        <f t="shared" si="1293"/>
        <v/>
      </c>
      <c r="AH835" s="204" t="str">
        <f t="shared" si="1294"/>
        <v/>
      </c>
      <c r="AI835" s="287"/>
      <c r="AJ835" s="15"/>
      <c r="AK835" s="138" t="str">
        <f t="shared" si="1295"/>
        <v/>
      </c>
      <c r="AL835" s="131" t="str">
        <f t="shared" si="1296"/>
        <v/>
      </c>
      <c r="AM835" s="131" t="str">
        <f t="shared" si="1297"/>
        <v/>
      </c>
      <c r="AN835" s="313" t="str">
        <f t="shared" si="1298"/>
        <v/>
      </c>
      <c r="AO835" s="316" t="str">
        <f t="shared" si="1299"/>
        <v/>
      </c>
      <c r="AP835" s="18"/>
      <c r="AQ835" s="3" t="str">
        <f>IF(F835="","",MAX($AQ$3:AQ834)+1)</f>
        <v/>
      </c>
      <c r="AR835" s="3" t="str">
        <f>IF(OR(AQ835="",BB835=""),"",MAX($AR$3:AR834)+1)</f>
        <v/>
      </c>
      <c r="AS835" s="3" t="str">
        <f>IF(CQ835="","",RANK(CQ835,CQ$3:CQ$1048576,1)+COUNTIF($CQ$3:CQ835,CQ835)-1)</f>
        <v/>
      </c>
      <c r="AT835" s="21" t="str">
        <f>IF(C835="",IF(OR(AND($H835&lt;&gt;"",C835=""),AND($F834=$F835,$AZ835&lt;&gt;""),COUNTA($H$3:$H$1048576,#REF!,$F$3:$F$1048576)&gt;COUNTA($H$3:$H835,#REF!,$F$3:$F835),$AZ835&lt;&gt;""),INDEX(AT$3:AT$1048576,MATCH(MAX($AQ$3:$AQ834),$AQ$3:$AQ$1048576,0),0),""),C835)</f>
        <v/>
      </c>
      <c r="AU835" s="21" t="str">
        <f>IF(D835="",IF(OR(AND($H835&lt;&gt;"",D835=""),AND($F834=$F835,$AZ835&lt;&gt;""),COUNTA($H$3:$H$1048576,#REF!,$F$3:$F$1048576)&gt;COUNTA($H$3:$H835,#REF!,$F$3:$F835),$AZ835&lt;&gt;""),INDEX(AU$3:AU$1048576,MATCH(MAX($AQ$3:$AQ834),$AQ$3:$AQ$1048576,0),0),""),D835)</f>
        <v/>
      </c>
      <c r="AV835" s="21" t="str">
        <f>IF(E835="",IF(OR(AND($H835&lt;&gt;"",E835=""),AND($F834=$F835,$AZ835&lt;&gt;""),COUNTA($H$3:$H$1048576,#REF!,$F$3:$F$1048576)&gt;COUNTA($H$3:$H835,#REF!,$F$3:$F835),$AZ835&lt;&gt;""),INDEX(AV$3:AV$1048576,MATCH(MAX($AQ$3:$AQ834),$AQ$3:$AQ$1048576,0),0),""),E835)</f>
        <v/>
      </c>
      <c r="AW835" s="24" t="str">
        <f t="shared" si="1300"/>
        <v/>
      </c>
      <c r="AX835" s="13" t="str">
        <f t="shared" si="1301"/>
        <v/>
      </c>
      <c r="AY835" s="4" t="str">
        <f t="shared" si="1302"/>
        <v/>
      </c>
      <c r="AZ835" s="4" t="str">
        <f>IF(AX835="",IF(OR(AND(H835&lt;&gt;"",F835=""),COUNTA($H$3:$H$1048576)&gt;COUNTA($H$3:$H835)),INDEX(AX$3:AX835,MATCH(MAX($AQ$3:AQ835),AQ$3:AQ835,0),0),""),AX835)</f>
        <v/>
      </c>
      <c r="BA835" s="4" t="str">
        <f>IF(AY835="",IF(AND(H835&lt;&gt;"",F835=""),INDEX(AY$3:AY835,MATCH(MAX($AQ$3:AQ835),AQ$3:AQ835,0),0),""),AY835)</f>
        <v/>
      </c>
      <c r="BB835" s="82" t="str">
        <f>IF(BC835="","",RANK(BC835,BC$3:BC$1048576,1)+COUNTIF($BC$3:BC835,BC835)-1)</f>
        <v/>
      </c>
      <c r="BC835" s="139" t="str">
        <f t="shared" si="1303"/>
        <v/>
      </c>
      <c r="BD835" s="46" t="str">
        <f t="shared" si="1304"/>
        <v/>
      </c>
      <c r="BE835" s="46" t="str">
        <f t="shared" si="1305"/>
        <v/>
      </c>
      <c r="BF835" s="46" t="str">
        <f t="shared" si="1306"/>
        <v/>
      </c>
      <c r="BG835" s="4" t="str">
        <f t="shared" si="1307"/>
        <v/>
      </c>
      <c r="BH835" s="180" t="str">
        <f t="shared" si="1308"/>
        <v/>
      </c>
      <c r="BI835" s="16" t="str">
        <f t="shared" si="1309"/>
        <v/>
      </c>
      <c r="BJ835" s="52" t="str">
        <f>IF(BI835="","",IF(W835="","",IF(AND(K835=$K$1,$K$1&lt;&gt;""),$BT$2,IFERROR(IF(INDEX(価格設定!$D$5:$D$1048576,MATCH(Q835,価格設定!$B$5:$B$1048576,0),0)=価格設定!$D$3,$BT$2,$BS$2),$BS$2))))</f>
        <v/>
      </c>
      <c r="BK835" s="16" t="str">
        <f>IF(BI835="","",IF(COUNTIF($BI$3:BI835,BI835)=1,1,IF(AND(BI834=BI835,BH835=""),BK834,COUNTIF($BH$3:BH835,BH835))))</f>
        <v/>
      </c>
      <c r="BL835" s="52" t="str">
        <f t="shared" si="1310"/>
        <v/>
      </c>
      <c r="BM835" s="52" t="str">
        <f t="shared" si="1311"/>
        <v/>
      </c>
      <c r="BN835" s="119" t="str">
        <f t="shared" si="1312"/>
        <v/>
      </c>
      <c r="BO835" s="119" t="str">
        <f t="shared" si="1313"/>
        <v/>
      </c>
      <c r="BP835" s="17" t="str">
        <f t="shared" si="1314"/>
        <v/>
      </c>
      <c r="BQ835" s="17" t="str">
        <f t="shared" si="1315"/>
        <v/>
      </c>
      <c r="BR835" s="17" t="str">
        <f>IF(OR(BP835="",COUNTIF($BO$3:BO835,BO835)&lt;&gt;1),"",SUMIF(BO$3:BO$1048576,BO835,BP$3:BP$1048576))</f>
        <v/>
      </c>
      <c r="BS835" s="17" t="str">
        <f t="shared" si="1316"/>
        <v/>
      </c>
      <c r="BT835" s="17" t="str">
        <f t="shared" si="1317"/>
        <v/>
      </c>
      <c r="BU835" s="17" t="str">
        <f t="shared" si="1318"/>
        <v/>
      </c>
      <c r="BV835" s="24" t="str">
        <f t="shared" si="1319"/>
        <v/>
      </c>
      <c r="BW835" s="24" t="str">
        <f t="shared" si="1320"/>
        <v/>
      </c>
      <c r="BX835" s="24" t="str">
        <f t="shared" si="1321"/>
        <v/>
      </c>
      <c r="BY835" s="26" t="str">
        <f t="shared" si="1322"/>
        <v/>
      </c>
      <c r="BZ835" s="26" t="str">
        <f t="shared" si="1323"/>
        <v/>
      </c>
      <c r="CA835" s="26" t="str">
        <f t="shared" si="1324"/>
        <v/>
      </c>
      <c r="CB835" s="66" t="str">
        <f t="shared" si="1325"/>
        <v/>
      </c>
      <c r="CC835" s="65" t="str">
        <f t="shared" si="1326"/>
        <v/>
      </c>
      <c r="CD835" s="26" t="str">
        <f t="shared" si="1327"/>
        <v/>
      </c>
      <c r="CE835" s="26" t="str">
        <f t="shared" si="1328"/>
        <v/>
      </c>
      <c r="CF835" s="193" t="str">
        <f t="shared" si="1329"/>
        <v/>
      </c>
      <c r="CG835" s="193" t="str">
        <f t="shared" si="1330"/>
        <v/>
      </c>
      <c r="CH835" s="26" t="str">
        <f t="shared" si="1331"/>
        <v/>
      </c>
      <c r="CI835" s="26" t="str">
        <f t="shared" si="1332"/>
        <v/>
      </c>
      <c r="CJ835" s="65" t="str">
        <f t="shared" si="1333"/>
        <v/>
      </c>
      <c r="CK835" s="65" t="str">
        <f t="shared" si="1334"/>
        <v/>
      </c>
      <c r="CL835" s="64" t="str">
        <f t="shared" si="1335"/>
        <v/>
      </c>
      <c r="CM835" s="64" t="str">
        <f t="shared" si="1336"/>
        <v/>
      </c>
      <c r="CN835" s="65" t="str">
        <f t="shared" si="1337"/>
        <v/>
      </c>
      <c r="CP835" s="63" t="str">
        <f>IF(BH835="","",MAX($CP$3:CP834)+1)</f>
        <v/>
      </c>
      <c r="CQ835" s="24" t="str">
        <f t="shared" si="1338"/>
        <v/>
      </c>
      <c r="CR835" s="24" t="str">
        <f t="shared" si="1339"/>
        <v/>
      </c>
      <c r="CS835" s="24" t="str">
        <f t="shared" si="1340"/>
        <v/>
      </c>
      <c r="CT835" s="58" t="str">
        <f>IF(BO835="","",COUNTIF($BO$3:BO835,BO835)&amp;"@"&amp;BO835)</f>
        <v/>
      </c>
      <c r="CU835" s="16" t="str">
        <f t="shared" si="1278"/>
        <v/>
      </c>
      <c r="CV835" s="63" t="str">
        <f t="shared" si="1341"/>
        <v/>
      </c>
      <c r="CW835" s="16" t="str">
        <f t="shared" si="1342"/>
        <v/>
      </c>
      <c r="CX835" s="16" t="str">
        <f t="shared" si="1343"/>
        <v/>
      </c>
      <c r="CY835" s="16" t="str">
        <f t="shared" si="1344"/>
        <v/>
      </c>
      <c r="CZ835" s="85" t="str">
        <f t="shared" si="1345"/>
        <v/>
      </c>
      <c r="DA835" s="16" t="str">
        <f t="shared" si="1346"/>
        <v/>
      </c>
      <c r="DB835" s="16" t="str">
        <f t="shared" si="1347"/>
        <v/>
      </c>
      <c r="DC835" s="28" t="str">
        <f>IF(CP835="","",$DC$1&amp;(INDEX(価格設定!D$1:XFD$3,ROW(価格設定!$D$3),MATCH($AW835,価格設定!D$1:XFD$1,1))*100)&amp;"%")</f>
        <v/>
      </c>
      <c r="DD835" s="28" t="str">
        <f>IF(CP835="","",$DD$1&amp;(INDEX(価格設定!D$1:XFD$3,ROW(価格設定!$D$2),MATCH($AW835,価格設定!D$1:XFD$1,1))*100)&amp;"%")</f>
        <v/>
      </c>
      <c r="DE835" s="29" t="str">
        <f t="shared" si="1348"/>
        <v/>
      </c>
      <c r="DG835" s="58" t="str">
        <f t="shared" si="1349"/>
        <v/>
      </c>
      <c r="DH835" s="58" t="str">
        <f t="shared" si="1350"/>
        <v/>
      </c>
      <c r="DI835" s="58" t="str">
        <f t="shared" si="1351"/>
        <v/>
      </c>
      <c r="DJ835" s="85" t="str">
        <f t="shared" si="1352"/>
        <v/>
      </c>
      <c r="DL835" s="58" t="str">
        <f>IF(COUNTIF(DG$3:DG$1048576,DG835)=COUNTIF($DG$3:$DG835,DG835),DG835,"")</f>
        <v/>
      </c>
      <c r="DM835" s="85" t="str">
        <f t="shared" si="1353"/>
        <v/>
      </c>
      <c r="DN835" s="85" t="str">
        <f t="shared" si="1279"/>
        <v/>
      </c>
      <c r="DO835" s="85" t="str">
        <f t="shared" si="1279"/>
        <v/>
      </c>
      <c r="DP835" s="303"/>
      <c r="DQ835" s="17" t="str">
        <f t="shared" si="1280"/>
        <v/>
      </c>
      <c r="DR835" s="17" t="str">
        <f t="shared" si="1281"/>
        <v/>
      </c>
      <c r="DS835" s="17" t="str">
        <f t="shared" si="1282"/>
        <v/>
      </c>
      <c r="DU835" s="16" t="str">
        <f t="shared" si="1354"/>
        <v/>
      </c>
      <c r="DV835" s="16" t="str">
        <f>IF(DU835="","",COUNT($DU$3:DU835))</f>
        <v/>
      </c>
      <c r="DW835" s="16" t="str">
        <f t="shared" si="1355"/>
        <v/>
      </c>
      <c r="DX835" s="16" t="str">
        <f t="shared" si="1356"/>
        <v/>
      </c>
      <c r="DY835" s="16" t="str">
        <f>IF(DZ835="","",COUNTIF(DZ$3:DZ835,DZ835))</f>
        <v/>
      </c>
      <c r="DZ835" s="16" t="str">
        <f t="shared" si="1357"/>
        <v/>
      </c>
      <c r="EA835" s="16" t="str">
        <f t="shared" si="1358"/>
        <v/>
      </c>
      <c r="EB835" s="16" t="str">
        <f t="shared" si="1359"/>
        <v/>
      </c>
      <c r="EC835" s="16" t="str">
        <f t="shared" si="1360"/>
        <v/>
      </c>
      <c r="ED835" s="16" t="str">
        <f t="shared" si="1361"/>
        <v/>
      </c>
      <c r="EE835" s="16" t="str">
        <f t="shared" si="1362"/>
        <v/>
      </c>
      <c r="EF835" s="16" t="str">
        <f t="shared" si="1363"/>
        <v/>
      </c>
      <c r="EG835" s="16" t="str">
        <f t="shared" si="1364"/>
        <v/>
      </c>
      <c r="EH835" s="16" t="str">
        <f t="shared" si="1365"/>
        <v/>
      </c>
      <c r="EI835" s="16" t="str">
        <f t="shared" si="1366"/>
        <v/>
      </c>
      <c r="EJ835" s="16" t="str">
        <f t="shared" si="1367"/>
        <v/>
      </c>
      <c r="EK835" s="16" t="str">
        <f t="shared" si="1368"/>
        <v/>
      </c>
      <c r="EL835" s="58" t="str">
        <f t="shared" si="1369"/>
        <v/>
      </c>
      <c r="EM835" s="58" t="str">
        <f>IF(OR($DZ835="",CR835=""),IF($EL835="","",$EL835),IF(OR(CR835="なし",CR835=0),領収書!$H$1,CR835))</f>
        <v/>
      </c>
      <c r="EN835" s="58" t="str">
        <f>IF(OR($DZ835="",CS835=""),IF($EL835="","",$EL835),IF(OR(CS835="なし",CS835=0),入力!$EN$1,CS835))</f>
        <v/>
      </c>
      <c r="EO835" s="63" t="str">
        <f t="shared" si="1370"/>
        <v/>
      </c>
      <c r="EP835" s="63" t="str">
        <f t="shared" si="1371"/>
        <v/>
      </c>
      <c r="ER835" s="16" t="str">
        <f>IF(AND(COUNTIF($ET$3:ET835,ET835)=1,ET835&lt;&gt;""),MAX($ER$3:ER834)+1,"")</f>
        <v/>
      </c>
      <c r="ES835" s="16" t="str">
        <f>IF(価格設定!B837="","",価格設定!B837)</f>
        <v/>
      </c>
      <c r="ET835" s="16" t="str">
        <f>IF(価格設定!C837="","",価格設定!C837)</f>
        <v/>
      </c>
      <c r="EV835" s="16" t="str">
        <f t="shared" si="1283"/>
        <v/>
      </c>
      <c r="EW835" s="16" t="str">
        <f t="shared" si="1372"/>
        <v/>
      </c>
    </row>
    <row r="836" spans="1:153" ht="30" customHeight="1" x14ac:dyDescent="0.2">
      <c r="A836" s="225"/>
      <c r="B836" s="212"/>
      <c r="C836" s="221"/>
      <c r="D836" s="164"/>
      <c r="E836" s="165"/>
      <c r="F836" s="166"/>
      <c r="G836" s="167"/>
      <c r="H836" s="179"/>
      <c r="I836" s="306"/>
      <c r="J836" s="169"/>
      <c r="K836" s="179"/>
      <c r="L836" s="186"/>
      <c r="M836" s="186"/>
      <c r="N836" s="168"/>
      <c r="O836" s="170"/>
      <c r="P836" s="212"/>
      <c r="Q836" s="179" t="str">
        <f>IFERROR(IF(H836="","",IFERROR(INDEX(価格設定!$B$5:$B$1048576,MATCH(H836,価格設定!$B$5:$B$1048576,0),0),INDEX(価格設定!$B$5:$B$1048576,MATCH("*"&amp;H836&amp;"*",価格設定!$B$5:$B$1048576,0),0))),H836)</f>
        <v/>
      </c>
      <c r="R836" s="250" t="str">
        <f>IFERROR(IF(Q836="",IF(K836="","",K836),IF(K836="",IF(INDEX(価格設定!$C$5:$C$1048576,MATCH(Q836,価格設定!$B$5:$B$1048576,0),0)=0,"",INDEX(価格設定!$C$5:$C$1048576,MATCH(Q836,価格設定!$B$5:$B$1048576,0),0)),IF(K836="なし","",K836))),"")</f>
        <v/>
      </c>
      <c r="S836" s="308" t="str">
        <f t="shared" si="1284"/>
        <v/>
      </c>
      <c r="T836" s="126" t="str">
        <f>IFERROR(IF(J836="",IF(INDEX(価格設定!$E$5:$R$1048576,MATCH($Q836,価格設定!B$5:B$1048576,0),MATCH($AW836,価格設定!E$1:X$1,1))=0,"",INDEX(価格設定!$E$5:$R$1048576,MATCH($Q836,価格設定!B$5:B$1048576,0),MATCH($AW836,価格設定!E$1:X$1,1))),J836),"")</f>
        <v/>
      </c>
      <c r="U836" s="126" t="str">
        <f t="shared" si="1285"/>
        <v/>
      </c>
      <c r="V836" s="132" t="str">
        <f t="shared" si="1286"/>
        <v/>
      </c>
      <c r="W836" s="127" t="str">
        <f>IFERROR(IF(OR(T836="",T836&lt;0),"",IFERROR(INDEX(価格設定!E$2:X$3,IF(AND(K836=$K$1,$K$1&lt;&gt;""),ROW(価格設定!$D$3)-1,MATCH(INDEX(価格設定!$D$5:$D$1048576,MATCH(Q836,価格設定!$B$5:$B$1048576,0),0),価格設定!$D$2:$D$3,0)),MATCH($AW836,価格設定!E$1:X$1,1)),INDEX(価格設定!E$2:X$2,0,MATCH($AW836,価格設定!E$1:X$1,1)))),"")</f>
        <v/>
      </c>
      <c r="X836" s="126" t="str">
        <f t="shared" ref="X836:X899" si="1373">IFERROR(IF(U836="","",ROUNDDOWN(U836*W836,0)),"")</f>
        <v/>
      </c>
      <c r="Y836" s="128" t="str">
        <f t="shared" si="1287"/>
        <v/>
      </c>
      <c r="Z836" s="126" t="str">
        <f t="shared" si="1288"/>
        <v/>
      </c>
      <c r="AA836" s="129" t="str">
        <f t="shared" si="1289"/>
        <v/>
      </c>
      <c r="AB836" s="126" t="str">
        <f t="shared" si="1290"/>
        <v/>
      </c>
      <c r="AC836" s="280" t="str">
        <f t="shared" si="1291"/>
        <v/>
      </c>
      <c r="AD836" s="15"/>
      <c r="AE836" s="204" t="str">
        <f>IF(AF836="","",COUNT($AF$3:AF836))</f>
        <v/>
      </c>
      <c r="AF836" s="206" t="str">
        <f t="shared" si="1292"/>
        <v/>
      </c>
      <c r="AG836" s="204" t="str">
        <f t="shared" si="1293"/>
        <v/>
      </c>
      <c r="AH836" s="204" t="str">
        <f t="shared" si="1294"/>
        <v/>
      </c>
      <c r="AI836" s="287"/>
      <c r="AJ836" s="15"/>
      <c r="AK836" s="138" t="str">
        <f t="shared" si="1295"/>
        <v/>
      </c>
      <c r="AL836" s="131" t="str">
        <f t="shared" si="1296"/>
        <v/>
      </c>
      <c r="AM836" s="131" t="str">
        <f t="shared" si="1297"/>
        <v/>
      </c>
      <c r="AN836" s="313" t="str">
        <f t="shared" si="1298"/>
        <v/>
      </c>
      <c r="AO836" s="316" t="str">
        <f t="shared" si="1299"/>
        <v/>
      </c>
      <c r="AP836" s="18"/>
      <c r="AQ836" s="3" t="str">
        <f>IF(F836="","",MAX($AQ$3:AQ835)+1)</f>
        <v/>
      </c>
      <c r="AR836" s="3" t="str">
        <f>IF(OR(AQ836="",BB836=""),"",MAX($AR$3:AR835)+1)</f>
        <v/>
      </c>
      <c r="AS836" s="3" t="str">
        <f>IF(CQ836="","",RANK(CQ836,CQ$3:CQ$1048576,1)+COUNTIF($CQ$3:CQ836,CQ836)-1)</f>
        <v/>
      </c>
      <c r="AT836" s="21" t="str">
        <f>IF(C836="",IF(OR(AND($H836&lt;&gt;"",C836=""),AND($F835=$F836,$AZ836&lt;&gt;""),COUNTA($H$3:$H$1048576,#REF!,$F$3:$F$1048576)&gt;COUNTA($H$3:$H836,#REF!,$F$3:$F836),$AZ836&lt;&gt;""),INDEX(AT$3:AT$1048576,MATCH(MAX($AQ$3:$AQ835),$AQ$3:$AQ$1048576,0),0),""),C836)</f>
        <v/>
      </c>
      <c r="AU836" s="21" t="str">
        <f>IF(D836="",IF(OR(AND($H836&lt;&gt;"",D836=""),AND($F835=$F836,$AZ836&lt;&gt;""),COUNTA($H$3:$H$1048576,#REF!,$F$3:$F$1048576)&gt;COUNTA($H$3:$H836,#REF!,$F$3:$F836),$AZ836&lt;&gt;""),INDEX(AU$3:AU$1048576,MATCH(MAX($AQ$3:$AQ835),$AQ$3:$AQ$1048576,0),0),""),D836)</f>
        <v/>
      </c>
      <c r="AV836" s="21" t="str">
        <f>IF(E836="",IF(OR(AND($H836&lt;&gt;"",E836=""),AND($F835=$F836,$AZ836&lt;&gt;""),COUNTA($H$3:$H$1048576,#REF!,$F$3:$F$1048576)&gt;COUNTA($H$3:$H836,#REF!,$F$3:$F836),$AZ836&lt;&gt;""),INDEX(AV$3:AV$1048576,MATCH(MAX($AQ$3:$AQ835),$AQ$3:$AQ$1048576,0),0),""),E836)</f>
        <v/>
      </c>
      <c r="AW836" s="24" t="str">
        <f t="shared" si="1300"/>
        <v/>
      </c>
      <c r="AX836" s="13" t="str">
        <f t="shared" si="1301"/>
        <v/>
      </c>
      <c r="AY836" s="4" t="str">
        <f t="shared" si="1302"/>
        <v/>
      </c>
      <c r="AZ836" s="4" t="str">
        <f>IF(AX836="",IF(OR(AND(H836&lt;&gt;"",F836=""),COUNTA($H$3:$H$1048576)&gt;COUNTA($H$3:$H836)),INDEX(AX$3:AX836,MATCH(MAX($AQ$3:AQ836),AQ$3:AQ836,0),0),""),AX836)</f>
        <v/>
      </c>
      <c r="BA836" s="4" t="str">
        <f>IF(AY836="",IF(AND(H836&lt;&gt;"",F836=""),INDEX(AY$3:AY836,MATCH(MAX($AQ$3:AQ836),AQ$3:AQ836,0),0),""),AY836)</f>
        <v/>
      </c>
      <c r="BB836" s="82" t="str">
        <f>IF(BC836="","",RANK(BC836,BC$3:BC$1048576,1)+COUNTIF($BC$3:BC836,BC836)-1)</f>
        <v/>
      </c>
      <c r="BC836" s="139" t="str">
        <f t="shared" si="1303"/>
        <v/>
      </c>
      <c r="BD836" s="46" t="str">
        <f t="shared" si="1304"/>
        <v/>
      </c>
      <c r="BE836" s="46" t="str">
        <f t="shared" si="1305"/>
        <v/>
      </c>
      <c r="BF836" s="46" t="str">
        <f t="shared" si="1306"/>
        <v/>
      </c>
      <c r="BG836" s="4" t="str">
        <f t="shared" si="1307"/>
        <v/>
      </c>
      <c r="BH836" s="180" t="str">
        <f t="shared" si="1308"/>
        <v/>
      </c>
      <c r="BI836" s="16" t="str">
        <f t="shared" si="1309"/>
        <v/>
      </c>
      <c r="BJ836" s="52" t="str">
        <f>IF(BI836="","",IF(W836="","",IF(AND(K836=$K$1,$K$1&lt;&gt;""),$BT$2,IFERROR(IF(INDEX(価格設定!$D$5:$D$1048576,MATCH(Q836,価格設定!$B$5:$B$1048576,0),0)=価格設定!$D$3,$BT$2,$BS$2),$BS$2))))</f>
        <v/>
      </c>
      <c r="BK836" s="16" t="str">
        <f>IF(BI836="","",IF(COUNTIF($BI$3:BI836,BI836)=1,1,IF(AND(BI835=BI836,BH836=""),BK835,COUNTIF($BH$3:BH836,BH836))))</f>
        <v/>
      </c>
      <c r="BL836" s="52" t="str">
        <f t="shared" si="1310"/>
        <v/>
      </c>
      <c r="BM836" s="52" t="str">
        <f t="shared" si="1311"/>
        <v/>
      </c>
      <c r="BN836" s="119" t="str">
        <f t="shared" si="1312"/>
        <v/>
      </c>
      <c r="BO836" s="119" t="str">
        <f t="shared" si="1313"/>
        <v/>
      </c>
      <c r="BP836" s="17" t="str">
        <f t="shared" si="1314"/>
        <v/>
      </c>
      <c r="BQ836" s="17" t="str">
        <f t="shared" si="1315"/>
        <v/>
      </c>
      <c r="BR836" s="17" t="str">
        <f>IF(OR(BP836="",COUNTIF($BO$3:BO836,BO836)&lt;&gt;1),"",SUMIF(BO$3:BO$1048576,BO836,BP$3:BP$1048576))</f>
        <v/>
      </c>
      <c r="BS836" s="17" t="str">
        <f t="shared" si="1316"/>
        <v/>
      </c>
      <c r="BT836" s="17" t="str">
        <f t="shared" si="1317"/>
        <v/>
      </c>
      <c r="BU836" s="17" t="str">
        <f t="shared" si="1318"/>
        <v/>
      </c>
      <c r="BV836" s="24" t="str">
        <f t="shared" si="1319"/>
        <v/>
      </c>
      <c r="BW836" s="24" t="str">
        <f t="shared" si="1320"/>
        <v/>
      </c>
      <c r="BX836" s="24" t="str">
        <f t="shared" si="1321"/>
        <v/>
      </c>
      <c r="BY836" s="26" t="str">
        <f t="shared" si="1322"/>
        <v/>
      </c>
      <c r="BZ836" s="26" t="str">
        <f t="shared" si="1323"/>
        <v/>
      </c>
      <c r="CA836" s="26" t="str">
        <f t="shared" si="1324"/>
        <v/>
      </c>
      <c r="CB836" s="66" t="str">
        <f t="shared" si="1325"/>
        <v/>
      </c>
      <c r="CC836" s="65" t="str">
        <f t="shared" si="1326"/>
        <v/>
      </c>
      <c r="CD836" s="26" t="str">
        <f t="shared" si="1327"/>
        <v/>
      </c>
      <c r="CE836" s="26" t="str">
        <f t="shared" si="1328"/>
        <v/>
      </c>
      <c r="CF836" s="193" t="str">
        <f t="shared" si="1329"/>
        <v/>
      </c>
      <c r="CG836" s="193" t="str">
        <f t="shared" si="1330"/>
        <v/>
      </c>
      <c r="CH836" s="26" t="str">
        <f t="shared" si="1331"/>
        <v/>
      </c>
      <c r="CI836" s="26" t="str">
        <f t="shared" si="1332"/>
        <v/>
      </c>
      <c r="CJ836" s="65" t="str">
        <f t="shared" si="1333"/>
        <v/>
      </c>
      <c r="CK836" s="65" t="str">
        <f t="shared" si="1334"/>
        <v/>
      </c>
      <c r="CL836" s="64" t="str">
        <f t="shared" si="1335"/>
        <v/>
      </c>
      <c r="CM836" s="64" t="str">
        <f t="shared" si="1336"/>
        <v/>
      </c>
      <c r="CN836" s="65" t="str">
        <f t="shared" si="1337"/>
        <v/>
      </c>
      <c r="CP836" s="63" t="str">
        <f>IF(BH836="","",MAX($CP$3:CP835)+1)</f>
        <v/>
      </c>
      <c r="CQ836" s="24" t="str">
        <f t="shared" si="1338"/>
        <v/>
      </c>
      <c r="CR836" s="24" t="str">
        <f t="shared" si="1339"/>
        <v/>
      </c>
      <c r="CS836" s="24" t="str">
        <f t="shared" si="1340"/>
        <v/>
      </c>
      <c r="CT836" s="58" t="str">
        <f>IF(BO836="","",COUNTIF($BO$3:BO836,BO836)&amp;"@"&amp;BO836)</f>
        <v/>
      </c>
      <c r="CU836" s="16" t="str">
        <f t="shared" ref="CU836:CU899" si="1374">IF(BX836="","",IF($CV$1="無",BX836,BX836&amp;" "&amp;IF(OR(BX836=R836,R836=""),"","("&amp;R836&amp;")")))</f>
        <v/>
      </c>
      <c r="CV836" s="63" t="str">
        <f t="shared" si="1341"/>
        <v/>
      </c>
      <c r="CW836" s="16" t="str">
        <f t="shared" si="1342"/>
        <v/>
      </c>
      <c r="CX836" s="16" t="str">
        <f t="shared" si="1343"/>
        <v/>
      </c>
      <c r="CY836" s="16" t="str">
        <f t="shared" si="1344"/>
        <v/>
      </c>
      <c r="CZ836" s="85" t="str">
        <f t="shared" si="1345"/>
        <v/>
      </c>
      <c r="DA836" s="16" t="str">
        <f t="shared" si="1346"/>
        <v/>
      </c>
      <c r="DB836" s="16" t="str">
        <f t="shared" si="1347"/>
        <v/>
      </c>
      <c r="DC836" s="28" t="str">
        <f>IF(CP836="","",$DC$1&amp;(INDEX(価格設定!D$1:XFD$3,ROW(価格設定!$D$3),MATCH($AW836,価格設定!D$1:XFD$1,1))*100)&amp;"%")</f>
        <v/>
      </c>
      <c r="DD836" s="28" t="str">
        <f>IF(CP836="","",$DD$1&amp;(INDEX(価格設定!D$1:XFD$3,ROW(価格設定!$D$2),MATCH($AW836,価格設定!D$1:XFD$1,1))*100)&amp;"%")</f>
        <v/>
      </c>
      <c r="DE836" s="29" t="str">
        <f t="shared" si="1348"/>
        <v/>
      </c>
      <c r="DG836" s="58" t="str">
        <f t="shared" si="1349"/>
        <v/>
      </c>
      <c r="DH836" s="58" t="str">
        <f t="shared" si="1350"/>
        <v/>
      </c>
      <c r="DI836" s="58" t="str">
        <f t="shared" si="1351"/>
        <v/>
      </c>
      <c r="DJ836" s="85" t="str">
        <f t="shared" si="1352"/>
        <v/>
      </c>
      <c r="DL836" s="58" t="str">
        <f>IF(COUNTIF(DG$3:DG$1048576,DG836)=COUNTIF($DG$3:$DG836,DG836),DG836,"")</f>
        <v/>
      </c>
      <c r="DM836" s="85" t="str">
        <f t="shared" si="1353"/>
        <v/>
      </c>
      <c r="DN836" s="85" t="str">
        <f t="shared" ref="DN836:DO899" si="1375">IF($DL836="","",SUMIF($DI$3:$DI$1048576,$DL836&amp;DN$2,$DJ$3:$DJ$1048576))</f>
        <v/>
      </c>
      <c r="DO836" s="85" t="str">
        <f t="shared" si="1375"/>
        <v/>
      </c>
      <c r="DP836" s="303"/>
      <c r="DQ836" s="17" t="str">
        <f t="shared" ref="DQ836:DQ899" si="1376">IF($DL836="","",SUMIF($DG$3:$DG$1048576,$DL836,$CX$3:$CX$1048576))</f>
        <v/>
      </c>
      <c r="DR836" s="17" t="str">
        <f t="shared" ref="DR836:DR899" si="1377">IF($DL836="","",SUMIF($DG$3:$DG$1048576,$DL836,$DB$3:$DB$1048576))</f>
        <v/>
      </c>
      <c r="DS836" s="17" t="str">
        <f t="shared" ref="DS836:DS899" si="1378">IF($DL836="","",SUMIF($DG$3:$DG$1048576,$DL836,$DA$3:$DA$1048576))</f>
        <v/>
      </c>
      <c r="DU836" s="16" t="str">
        <f t="shared" si="1354"/>
        <v/>
      </c>
      <c r="DV836" s="16" t="str">
        <f>IF(DU836="","",COUNT($DU$3:DU836))</f>
        <v/>
      </c>
      <c r="DW836" s="16" t="str">
        <f t="shared" si="1355"/>
        <v/>
      </c>
      <c r="DX836" s="16" t="str">
        <f t="shared" si="1356"/>
        <v/>
      </c>
      <c r="DY836" s="16" t="str">
        <f>IF(DZ836="","",COUNTIF(DZ$3:DZ836,DZ836))</f>
        <v/>
      </c>
      <c r="DZ836" s="16" t="str">
        <f t="shared" si="1357"/>
        <v/>
      </c>
      <c r="EA836" s="16" t="str">
        <f t="shared" si="1358"/>
        <v/>
      </c>
      <c r="EB836" s="16" t="str">
        <f t="shared" si="1359"/>
        <v/>
      </c>
      <c r="EC836" s="16" t="str">
        <f t="shared" si="1360"/>
        <v/>
      </c>
      <c r="ED836" s="16" t="str">
        <f t="shared" si="1361"/>
        <v/>
      </c>
      <c r="EE836" s="16" t="str">
        <f t="shared" si="1362"/>
        <v/>
      </c>
      <c r="EF836" s="16" t="str">
        <f t="shared" si="1363"/>
        <v/>
      </c>
      <c r="EG836" s="16" t="str">
        <f t="shared" si="1364"/>
        <v/>
      </c>
      <c r="EH836" s="16" t="str">
        <f t="shared" si="1365"/>
        <v/>
      </c>
      <c r="EI836" s="16" t="str">
        <f t="shared" si="1366"/>
        <v/>
      </c>
      <c r="EJ836" s="16" t="str">
        <f t="shared" si="1367"/>
        <v/>
      </c>
      <c r="EK836" s="16" t="str">
        <f t="shared" si="1368"/>
        <v/>
      </c>
      <c r="EL836" s="58" t="str">
        <f t="shared" si="1369"/>
        <v/>
      </c>
      <c r="EM836" s="58" t="str">
        <f>IF(OR($DZ836="",CR836=""),IF($EL836="","",$EL836),IF(OR(CR836="なし",CR836=0),領収書!$H$1,CR836))</f>
        <v/>
      </c>
      <c r="EN836" s="58" t="str">
        <f>IF(OR($DZ836="",CS836=""),IF($EL836="","",$EL836),IF(OR(CS836="なし",CS836=0),入力!$EN$1,CS836))</f>
        <v/>
      </c>
      <c r="EO836" s="63" t="str">
        <f t="shared" si="1370"/>
        <v/>
      </c>
      <c r="EP836" s="63" t="str">
        <f t="shared" si="1371"/>
        <v/>
      </c>
      <c r="ER836" s="16" t="str">
        <f>IF(AND(COUNTIF($ET$3:ET836,ET836)=1,ET836&lt;&gt;""),MAX($ER$3:ER835)+1,"")</f>
        <v/>
      </c>
      <c r="ES836" s="16" t="str">
        <f>IF(価格設定!B838="","",価格設定!B838)</f>
        <v/>
      </c>
      <c r="ET836" s="16" t="str">
        <f>IF(価格設定!C838="","",価格設定!C838)</f>
        <v/>
      </c>
      <c r="EV836" s="16" t="str">
        <f t="shared" ref="EV836:EV899" si="1379">IF((ROW(EV836)-ROW($EV$2))&lt;=$EV$2,ROW(EV836)-ROW($EV$2),"")</f>
        <v/>
      </c>
      <c r="EW836" s="16" t="str">
        <f t="shared" si="1372"/>
        <v/>
      </c>
    </row>
    <row r="837" spans="1:153" ht="30" customHeight="1" x14ac:dyDescent="0.2">
      <c r="A837" s="225"/>
      <c r="B837" s="212"/>
      <c r="C837" s="221"/>
      <c r="D837" s="164"/>
      <c r="E837" s="165"/>
      <c r="F837" s="166"/>
      <c r="G837" s="167"/>
      <c r="H837" s="179"/>
      <c r="I837" s="306"/>
      <c r="J837" s="169"/>
      <c r="K837" s="179"/>
      <c r="L837" s="186"/>
      <c r="M837" s="186"/>
      <c r="N837" s="168"/>
      <c r="O837" s="170"/>
      <c r="P837" s="212"/>
      <c r="Q837" s="179" t="str">
        <f>IFERROR(IF(H837="","",IFERROR(INDEX(価格設定!$B$5:$B$1048576,MATCH(H837,価格設定!$B$5:$B$1048576,0),0),INDEX(価格設定!$B$5:$B$1048576,MATCH("*"&amp;H837&amp;"*",価格設定!$B$5:$B$1048576,0),0))),H837)</f>
        <v/>
      </c>
      <c r="R837" s="250" t="str">
        <f>IFERROR(IF(Q837="",IF(K837="","",K837),IF(K837="",IF(INDEX(価格設定!$C$5:$C$1048576,MATCH(Q837,価格設定!$B$5:$B$1048576,0),0)=0,"",INDEX(価格設定!$C$5:$C$1048576,MATCH(Q837,価格設定!$B$5:$B$1048576,0),0)),IF(K837="なし","",K837))),"")</f>
        <v/>
      </c>
      <c r="S837" s="308" t="str">
        <f t="shared" si="1284"/>
        <v/>
      </c>
      <c r="T837" s="126" t="str">
        <f>IFERROR(IF(J837="",IF(INDEX(価格設定!$E$5:$R$1048576,MATCH($Q837,価格設定!B$5:B$1048576,0),MATCH($AW837,価格設定!E$1:X$1,1))=0,"",INDEX(価格設定!$E$5:$R$1048576,MATCH($Q837,価格設定!B$5:B$1048576,0),MATCH($AW837,価格設定!E$1:X$1,1))),J837),"")</f>
        <v/>
      </c>
      <c r="U837" s="126" t="str">
        <f t="shared" si="1285"/>
        <v/>
      </c>
      <c r="V837" s="132" t="str">
        <f t="shared" si="1286"/>
        <v/>
      </c>
      <c r="W837" s="127" t="str">
        <f>IFERROR(IF(OR(T837="",T837&lt;0),"",IFERROR(INDEX(価格設定!E$2:X$3,IF(AND(K837=$K$1,$K$1&lt;&gt;""),ROW(価格設定!$D$3)-1,MATCH(INDEX(価格設定!$D$5:$D$1048576,MATCH(Q837,価格設定!$B$5:$B$1048576,0),0),価格設定!$D$2:$D$3,0)),MATCH($AW837,価格設定!E$1:X$1,1)),INDEX(価格設定!E$2:X$2,0,MATCH($AW837,価格設定!E$1:X$1,1)))),"")</f>
        <v/>
      </c>
      <c r="X837" s="126" t="str">
        <f t="shared" si="1373"/>
        <v/>
      </c>
      <c r="Y837" s="128" t="str">
        <f t="shared" si="1287"/>
        <v/>
      </c>
      <c r="Z837" s="126" t="str">
        <f t="shared" si="1288"/>
        <v/>
      </c>
      <c r="AA837" s="129" t="str">
        <f t="shared" si="1289"/>
        <v/>
      </c>
      <c r="AB837" s="126" t="str">
        <f t="shared" si="1290"/>
        <v/>
      </c>
      <c r="AC837" s="280" t="str">
        <f t="shared" si="1291"/>
        <v/>
      </c>
      <c r="AD837" s="15"/>
      <c r="AE837" s="204" t="str">
        <f>IF(AF837="","",COUNT($AF$3:AF837))</f>
        <v/>
      </c>
      <c r="AF837" s="206" t="str">
        <f t="shared" si="1292"/>
        <v/>
      </c>
      <c r="AG837" s="204" t="str">
        <f t="shared" si="1293"/>
        <v/>
      </c>
      <c r="AH837" s="204" t="str">
        <f t="shared" si="1294"/>
        <v/>
      </c>
      <c r="AI837" s="287"/>
      <c r="AJ837" s="15"/>
      <c r="AK837" s="138" t="str">
        <f t="shared" si="1295"/>
        <v/>
      </c>
      <c r="AL837" s="131" t="str">
        <f t="shared" si="1296"/>
        <v/>
      </c>
      <c r="AM837" s="131" t="str">
        <f t="shared" si="1297"/>
        <v/>
      </c>
      <c r="AN837" s="313" t="str">
        <f t="shared" si="1298"/>
        <v/>
      </c>
      <c r="AO837" s="316" t="str">
        <f t="shared" si="1299"/>
        <v/>
      </c>
      <c r="AP837" s="18"/>
      <c r="AQ837" s="3" t="str">
        <f>IF(F837="","",MAX($AQ$3:AQ836)+1)</f>
        <v/>
      </c>
      <c r="AR837" s="3" t="str">
        <f>IF(OR(AQ837="",BB837=""),"",MAX($AR$3:AR836)+1)</f>
        <v/>
      </c>
      <c r="AS837" s="3" t="str">
        <f>IF(CQ837="","",RANK(CQ837,CQ$3:CQ$1048576,1)+COUNTIF($CQ$3:CQ837,CQ837)-1)</f>
        <v/>
      </c>
      <c r="AT837" s="21" t="str">
        <f>IF(C837="",IF(OR(AND($H837&lt;&gt;"",C837=""),AND($F836=$F837,$AZ837&lt;&gt;""),COUNTA($H$3:$H$1048576,#REF!,$F$3:$F$1048576)&gt;COUNTA($H$3:$H837,#REF!,$F$3:$F837),$AZ837&lt;&gt;""),INDEX(AT$3:AT$1048576,MATCH(MAX($AQ$3:$AQ836),$AQ$3:$AQ$1048576,0),0),""),C837)</f>
        <v/>
      </c>
      <c r="AU837" s="21" t="str">
        <f>IF(D837="",IF(OR(AND($H837&lt;&gt;"",D837=""),AND($F836=$F837,$AZ837&lt;&gt;""),COUNTA($H$3:$H$1048576,#REF!,$F$3:$F$1048576)&gt;COUNTA($H$3:$H837,#REF!,$F$3:$F837),$AZ837&lt;&gt;""),INDEX(AU$3:AU$1048576,MATCH(MAX($AQ$3:$AQ836),$AQ$3:$AQ$1048576,0),0),""),D837)</f>
        <v/>
      </c>
      <c r="AV837" s="21" t="str">
        <f>IF(E837="",IF(OR(AND($H837&lt;&gt;"",E837=""),AND($F836=$F837,$AZ837&lt;&gt;""),COUNTA($H$3:$H$1048576,#REF!,$F$3:$F$1048576)&gt;COUNTA($H$3:$H837,#REF!,$F$3:$F837),$AZ837&lt;&gt;""),INDEX(AV$3:AV$1048576,MATCH(MAX($AQ$3:$AQ836),$AQ$3:$AQ$1048576,0),0),""),E837)</f>
        <v/>
      </c>
      <c r="AW837" s="24" t="str">
        <f t="shared" si="1300"/>
        <v/>
      </c>
      <c r="AX837" s="13" t="str">
        <f t="shared" si="1301"/>
        <v/>
      </c>
      <c r="AY837" s="4" t="str">
        <f t="shared" si="1302"/>
        <v/>
      </c>
      <c r="AZ837" s="4" t="str">
        <f>IF(AX837="",IF(OR(AND(H837&lt;&gt;"",F837=""),COUNTA($H$3:$H$1048576)&gt;COUNTA($H$3:$H837)),INDEX(AX$3:AX837,MATCH(MAX($AQ$3:AQ837),AQ$3:AQ837,0),0),""),AX837)</f>
        <v/>
      </c>
      <c r="BA837" s="4" t="str">
        <f>IF(AY837="",IF(AND(H837&lt;&gt;"",F837=""),INDEX(AY$3:AY837,MATCH(MAX($AQ$3:AQ837),AQ$3:AQ837,0),0),""),AY837)</f>
        <v/>
      </c>
      <c r="BB837" s="82" t="str">
        <f>IF(BC837="","",RANK(BC837,BC$3:BC$1048576,1)+COUNTIF($BC$3:BC837,BC837)-1)</f>
        <v/>
      </c>
      <c r="BC837" s="139" t="str">
        <f t="shared" si="1303"/>
        <v/>
      </c>
      <c r="BD837" s="46" t="str">
        <f t="shared" si="1304"/>
        <v/>
      </c>
      <c r="BE837" s="46" t="str">
        <f t="shared" si="1305"/>
        <v/>
      </c>
      <c r="BF837" s="46" t="str">
        <f t="shared" si="1306"/>
        <v/>
      </c>
      <c r="BG837" s="4" t="str">
        <f t="shared" si="1307"/>
        <v/>
      </c>
      <c r="BH837" s="180" t="str">
        <f t="shared" si="1308"/>
        <v/>
      </c>
      <c r="BI837" s="16" t="str">
        <f t="shared" si="1309"/>
        <v/>
      </c>
      <c r="BJ837" s="52" t="str">
        <f>IF(BI837="","",IF(W837="","",IF(AND(K837=$K$1,$K$1&lt;&gt;""),$BT$2,IFERROR(IF(INDEX(価格設定!$D$5:$D$1048576,MATCH(Q837,価格設定!$B$5:$B$1048576,0),0)=価格設定!$D$3,$BT$2,$BS$2),$BS$2))))</f>
        <v/>
      </c>
      <c r="BK837" s="16" t="str">
        <f>IF(BI837="","",IF(COUNTIF($BI$3:BI837,BI837)=1,1,IF(AND(BI836=BI837,BH837=""),BK836,COUNTIF($BH$3:BH837,BH837))))</f>
        <v/>
      </c>
      <c r="BL837" s="52" t="str">
        <f t="shared" si="1310"/>
        <v/>
      </c>
      <c r="BM837" s="52" t="str">
        <f t="shared" si="1311"/>
        <v/>
      </c>
      <c r="BN837" s="119" t="str">
        <f t="shared" si="1312"/>
        <v/>
      </c>
      <c r="BO837" s="119" t="str">
        <f t="shared" si="1313"/>
        <v/>
      </c>
      <c r="BP837" s="17" t="str">
        <f t="shared" si="1314"/>
        <v/>
      </c>
      <c r="BQ837" s="17" t="str">
        <f t="shared" si="1315"/>
        <v/>
      </c>
      <c r="BR837" s="17" t="str">
        <f>IF(OR(BP837="",COUNTIF($BO$3:BO837,BO837)&lt;&gt;1),"",SUMIF(BO$3:BO$1048576,BO837,BP$3:BP$1048576))</f>
        <v/>
      </c>
      <c r="BS837" s="17" t="str">
        <f t="shared" si="1316"/>
        <v/>
      </c>
      <c r="BT837" s="17" t="str">
        <f t="shared" si="1317"/>
        <v/>
      </c>
      <c r="BU837" s="17" t="str">
        <f t="shared" si="1318"/>
        <v/>
      </c>
      <c r="BV837" s="24" t="str">
        <f t="shared" si="1319"/>
        <v/>
      </c>
      <c r="BW837" s="24" t="str">
        <f t="shared" si="1320"/>
        <v/>
      </c>
      <c r="BX837" s="24" t="str">
        <f t="shared" si="1321"/>
        <v/>
      </c>
      <c r="BY837" s="26" t="str">
        <f t="shared" si="1322"/>
        <v/>
      </c>
      <c r="BZ837" s="26" t="str">
        <f t="shared" si="1323"/>
        <v/>
      </c>
      <c r="CA837" s="26" t="str">
        <f t="shared" si="1324"/>
        <v/>
      </c>
      <c r="CB837" s="66" t="str">
        <f t="shared" si="1325"/>
        <v/>
      </c>
      <c r="CC837" s="65" t="str">
        <f t="shared" si="1326"/>
        <v/>
      </c>
      <c r="CD837" s="26" t="str">
        <f t="shared" si="1327"/>
        <v/>
      </c>
      <c r="CE837" s="26" t="str">
        <f t="shared" si="1328"/>
        <v/>
      </c>
      <c r="CF837" s="193" t="str">
        <f t="shared" si="1329"/>
        <v/>
      </c>
      <c r="CG837" s="193" t="str">
        <f t="shared" si="1330"/>
        <v/>
      </c>
      <c r="CH837" s="26" t="str">
        <f t="shared" si="1331"/>
        <v/>
      </c>
      <c r="CI837" s="26" t="str">
        <f t="shared" si="1332"/>
        <v/>
      </c>
      <c r="CJ837" s="65" t="str">
        <f t="shared" si="1333"/>
        <v/>
      </c>
      <c r="CK837" s="65" t="str">
        <f t="shared" si="1334"/>
        <v/>
      </c>
      <c r="CL837" s="64" t="str">
        <f t="shared" si="1335"/>
        <v/>
      </c>
      <c r="CM837" s="64" t="str">
        <f t="shared" si="1336"/>
        <v/>
      </c>
      <c r="CN837" s="65" t="str">
        <f t="shared" si="1337"/>
        <v/>
      </c>
      <c r="CP837" s="63" t="str">
        <f>IF(BH837="","",MAX($CP$3:CP836)+1)</f>
        <v/>
      </c>
      <c r="CQ837" s="24" t="str">
        <f t="shared" si="1338"/>
        <v/>
      </c>
      <c r="CR837" s="24" t="str">
        <f t="shared" si="1339"/>
        <v/>
      </c>
      <c r="CS837" s="24" t="str">
        <f t="shared" si="1340"/>
        <v/>
      </c>
      <c r="CT837" s="58" t="str">
        <f>IF(BO837="","",COUNTIF($BO$3:BO837,BO837)&amp;"@"&amp;BO837)</f>
        <v/>
      </c>
      <c r="CU837" s="16" t="str">
        <f t="shared" si="1374"/>
        <v/>
      </c>
      <c r="CV837" s="63" t="str">
        <f t="shared" si="1341"/>
        <v/>
      </c>
      <c r="CW837" s="16" t="str">
        <f t="shared" si="1342"/>
        <v/>
      </c>
      <c r="CX837" s="16" t="str">
        <f t="shared" si="1343"/>
        <v/>
      </c>
      <c r="CY837" s="16" t="str">
        <f t="shared" si="1344"/>
        <v/>
      </c>
      <c r="CZ837" s="85" t="str">
        <f t="shared" si="1345"/>
        <v/>
      </c>
      <c r="DA837" s="16" t="str">
        <f t="shared" si="1346"/>
        <v/>
      </c>
      <c r="DB837" s="16" t="str">
        <f t="shared" si="1347"/>
        <v/>
      </c>
      <c r="DC837" s="28" t="str">
        <f>IF(CP837="","",$DC$1&amp;(INDEX(価格設定!D$1:XFD$3,ROW(価格設定!$D$3),MATCH($AW837,価格設定!D$1:XFD$1,1))*100)&amp;"%")</f>
        <v/>
      </c>
      <c r="DD837" s="28" t="str">
        <f>IF(CP837="","",$DD$1&amp;(INDEX(価格設定!D$1:XFD$3,ROW(価格設定!$D$2),MATCH($AW837,価格設定!D$1:XFD$1,1))*100)&amp;"%")</f>
        <v/>
      </c>
      <c r="DE837" s="29" t="str">
        <f t="shared" si="1348"/>
        <v/>
      </c>
      <c r="DG837" s="58" t="str">
        <f t="shared" si="1349"/>
        <v/>
      </c>
      <c r="DH837" s="58" t="str">
        <f t="shared" si="1350"/>
        <v/>
      </c>
      <c r="DI837" s="58" t="str">
        <f t="shared" si="1351"/>
        <v/>
      </c>
      <c r="DJ837" s="85" t="str">
        <f t="shared" si="1352"/>
        <v/>
      </c>
      <c r="DL837" s="58" t="str">
        <f>IF(COUNTIF(DG$3:DG$1048576,DG837)=COUNTIF($DG$3:$DG837,DG837),DG837,"")</f>
        <v/>
      </c>
      <c r="DM837" s="85" t="str">
        <f t="shared" si="1353"/>
        <v/>
      </c>
      <c r="DN837" s="85" t="str">
        <f t="shared" si="1375"/>
        <v/>
      </c>
      <c r="DO837" s="85" t="str">
        <f t="shared" si="1375"/>
        <v/>
      </c>
      <c r="DP837" s="303"/>
      <c r="DQ837" s="17" t="str">
        <f t="shared" si="1376"/>
        <v/>
      </c>
      <c r="DR837" s="17" t="str">
        <f t="shared" si="1377"/>
        <v/>
      </c>
      <c r="DS837" s="17" t="str">
        <f t="shared" si="1378"/>
        <v/>
      </c>
      <c r="DU837" s="16" t="str">
        <f t="shared" si="1354"/>
        <v/>
      </c>
      <c r="DV837" s="16" t="str">
        <f>IF(DU837="","",COUNT($DU$3:DU837))</f>
        <v/>
      </c>
      <c r="DW837" s="16" t="str">
        <f t="shared" si="1355"/>
        <v/>
      </c>
      <c r="DX837" s="16" t="str">
        <f t="shared" si="1356"/>
        <v/>
      </c>
      <c r="DY837" s="16" t="str">
        <f>IF(DZ837="","",COUNTIF(DZ$3:DZ837,DZ837))</f>
        <v/>
      </c>
      <c r="DZ837" s="16" t="str">
        <f t="shared" si="1357"/>
        <v/>
      </c>
      <c r="EA837" s="16" t="str">
        <f t="shared" si="1358"/>
        <v/>
      </c>
      <c r="EB837" s="16" t="str">
        <f t="shared" si="1359"/>
        <v/>
      </c>
      <c r="EC837" s="16" t="str">
        <f t="shared" si="1360"/>
        <v/>
      </c>
      <c r="ED837" s="16" t="str">
        <f t="shared" si="1361"/>
        <v/>
      </c>
      <c r="EE837" s="16" t="str">
        <f t="shared" si="1362"/>
        <v/>
      </c>
      <c r="EF837" s="16" t="str">
        <f t="shared" si="1363"/>
        <v/>
      </c>
      <c r="EG837" s="16" t="str">
        <f t="shared" si="1364"/>
        <v/>
      </c>
      <c r="EH837" s="16" t="str">
        <f t="shared" si="1365"/>
        <v/>
      </c>
      <c r="EI837" s="16" t="str">
        <f t="shared" si="1366"/>
        <v/>
      </c>
      <c r="EJ837" s="16" t="str">
        <f t="shared" si="1367"/>
        <v/>
      </c>
      <c r="EK837" s="16" t="str">
        <f t="shared" si="1368"/>
        <v/>
      </c>
      <c r="EL837" s="58" t="str">
        <f t="shared" si="1369"/>
        <v/>
      </c>
      <c r="EM837" s="58" t="str">
        <f>IF(OR($DZ837="",CR837=""),IF($EL837="","",$EL837),IF(OR(CR837="なし",CR837=0),領収書!$H$1,CR837))</f>
        <v/>
      </c>
      <c r="EN837" s="58" t="str">
        <f>IF(OR($DZ837="",CS837=""),IF($EL837="","",$EL837),IF(OR(CS837="なし",CS837=0),入力!$EN$1,CS837))</f>
        <v/>
      </c>
      <c r="EO837" s="63" t="str">
        <f t="shared" si="1370"/>
        <v/>
      </c>
      <c r="EP837" s="63" t="str">
        <f t="shared" si="1371"/>
        <v/>
      </c>
      <c r="ER837" s="16" t="str">
        <f>IF(AND(COUNTIF($ET$3:ET837,ET837)=1,ET837&lt;&gt;""),MAX($ER$3:ER836)+1,"")</f>
        <v/>
      </c>
      <c r="ES837" s="16" t="str">
        <f>IF(価格設定!B839="","",価格設定!B839)</f>
        <v/>
      </c>
      <c r="ET837" s="16" t="str">
        <f>IF(価格設定!C839="","",価格設定!C839)</f>
        <v/>
      </c>
      <c r="EV837" s="16" t="str">
        <f t="shared" si="1379"/>
        <v/>
      </c>
      <c r="EW837" s="16" t="str">
        <f t="shared" si="1372"/>
        <v/>
      </c>
    </row>
    <row r="838" spans="1:153" ht="30" customHeight="1" x14ac:dyDescent="0.2">
      <c r="A838" s="225"/>
      <c r="B838" s="212"/>
      <c r="C838" s="221"/>
      <c r="D838" s="164"/>
      <c r="E838" s="165"/>
      <c r="F838" s="166"/>
      <c r="G838" s="167"/>
      <c r="H838" s="179"/>
      <c r="I838" s="306"/>
      <c r="J838" s="169"/>
      <c r="K838" s="179"/>
      <c r="L838" s="186"/>
      <c r="M838" s="186"/>
      <c r="N838" s="168"/>
      <c r="O838" s="170"/>
      <c r="P838" s="212"/>
      <c r="Q838" s="179" t="str">
        <f>IFERROR(IF(H838="","",IFERROR(INDEX(価格設定!$B$5:$B$1048576,MATCH(H838,価格設定!$B$5:$B$1048576,0),0),INDEX(価格設定!$B$5:$B$1048576,MATCH("*"&amp;H838&amp;"*",価格設定!$B$5:$B$1048576,0),0))),H838)</f>
        <v/>
      </c>
      <c r="R838" s="250" t="str">
        <f>IFERROR(IF(Q838="",IF(K838="","",K838),IF(K838="",IF(INDEX(価格設定!$C$5:$C$1048576,MATCH(Q838,価格設定!$B$5:$B$1048576,0),0)=0,"",INDEX(価格設定!$C$5:$C$1048576,MATCH(Q838,価格設定!$B$5:$B$1048576,0),0)),IF(K838="なし","",K838))),"")</f>
        <v/>
      </c>
      <c r="S838" s="308" t="str">
        <f t="shared" si="1284"/>
        <v/>
      </c>
      <c r="T838" s="126" t="str">
        <f>IFERROR(IF(J838="",IF(INDEX(価格設定!$E$5:$R$1048576,MATCH($Q838,価格設定!B$5:B$1048576,0),MATCH($AW838,価格設定!E$1:X$1,1))=0,"",INDEX(価格設定!$E$5:$R$1048576,MATCH($Q838,価格設定!B$5:B$1048576,0),MATCH($AW838,価格設定!E$1:X$1,1))),J838),"")</f>
        <v/>
      </c>
      <c r="U838" s="126" t="str">
        <f t="shared" si="1285"/>
        <v/>
      </c>
      <c r="V838" s="132" t="str">
        <f t="shared" si="1286"/>
        <v/>
      </c>
      <c r="W838" s="127" t="str">
        <f>IFERROR(IF(OR(T838="",T838&lt;0),"",IFERROR(INDEX(価格設定!E$2:X$3,IF(AND(K838=$K$1,$K$1&lt;&gt;""),ROW(価格設定!$D$3)-1,MATCH(INDEX(価格設定!$D$5:$D$1048576,MATCH(Q838,価格設定!$B$5:$B$1048576,0),0),価格設定!$D$2:$D$3,0)),MATCH($AW838,価格設定!E$1:X$1,1)),INDEX(価格設定!E$2:X$2,0,MATCH($AW838,価格設定!E$1:X$1,1)))),"")</f>
        <v/>
      </c>
      <c r="X838" s="126" t="str">
        <f t="shared" si="1373"/>
        <v/>
      </c>
      <c r="Y838" s="128" t="str">
        <f t="shared" si="1287"/>
        <v/>
      </c>
      <c r="Z838" s="126" t="str">
        <f t="shared" si="1288"/>
        <v/>
      </c>
      <c r="AA838" s="129" t="str">
        <f t="shared" si="1289"/>
        <v/>
      </c>
      <c r="AB838" s="126" t="str">
        <f t="shared" si="1290"/>
        <v/>
      </c>
      <c r="AC838" s="280" t="str">
        <f t="shared" si="1291"/>
        <v/>
      </c>
      <c r="AD838" s="15"/>
      <c r="AE838" s="204" t="str">
        <f>IF(AF838="","",COUNT($AF$3:AF838))</f>
        <v/>
      </c>
      <c r="AF838" s="206" t="str">
        <f t="shared" si="1292"/>
        <v/>
      </c>
      <c r="AG838" s="204" t="str">
        <f t="shared" si="1293"/>
        <v/>
      </c>
      <c r="AH838" s="204" t="str">
        <f t="shared" si="1294"/>
        <v/>
      </c>
      <c r="AI838" s="287"/>
      <c r="AJ838" s="15"/>
      <c r="AK838" s="138" t="str">
        <f t="shared" si="1295"/>
        <v/>
      </c>
      <c r="AL838" s="131" t="str">
        <f t="shared" si="1296"/>
        <v/>
      </c>
      <c r="AM838" s="131" t="str">
        <f t="shared" si="1297"/>
        <v/>
      </c>
      <c r="AN838" s="313" t="str">
        <f t="shared" si="1298"/>
        <v/>
      </c>
      <c r="AO838" s="316" t="str">
        <f t="shared" si="1299"/>
        <v/>
      </c>
      <c r="AP838" s="18"/>
      <c r="AQ838" s="3" t="str">
        <f>IF(F838="","",MAX($AQ$3:AQ837)+1)</f>
        <v/>
      </c>
      <c r="AR838" s="3" t="str">
        <f>IF(OR(AQ838="",BB838=""),"",MAX($AR$3:AR837)+1)</f>
        <v/>
      </c>
      <c r="AS838" s="3" t="str">
        <f>IF(CQ838="","",RANK(CQ838,CQ$3:CQ$1048576,1)+COUNTIF($CQ$3:CQ838,CQ838)-1)</f>
        <v/>
      </c>
      <c r="AT838" s="21" t="str">
        <f>IF(C838="",IF(OR(AND($H838&lt;&gt;"",C838=""),AND($F837=$F838,$AZ838&lt;&gt;""),COUNTA($H$3:$H$1048576,#REF!,$F$3:$F$1048576)&gt;COUNTA($H$3:$H838,#REF!,$F$3:$F838),$AZ838&lt;&gt;""),INDEX(AT$3:AT$1048576,MATCH(MAX($AQ$3:$AQ837),$AQ$3:$AQ$1048576,0),0),""),C838)</f>
        <v/>
      </c>
      <c r="AU838" s="21" t="str">
        <f>IF(D838="",IF(OR(AND($H838&lt;&gt;"",D838=""),AND($F837=$F838,$AZ838&lt;&gt;""),COUNTA($H$3:$H$1048576,#REF!,$F$3:$F$1048576)&gt;COUNTA($H$3:$H838,#REF!,$F$3:$F838),$AZ838&lt;&gt;""),INDEX(AU$3:AU$1048576,MATCH(MAX($AQ$3:$AQ837),$AQ$3:$AQ$1048576,0),0),""),D838)</f>
        <v/>
      </c>
      <c r="AV838" s="21" t="str">
        <f>IF(E838="",IF(OR(AND($H838&lt;&gt;"",E838=""),AND($F837=$F838,$AZ838&lt;&gt;""),COUNTA($H$3:$H$1048576,#REF!,$F$3:$F$1048576)&gt;COUNTA($H$3:$H838,#REF!,$F$3:$F838),$AZ838&lt;&gt;""),INDEX(AV$3:AV$1048576,MATCH(MAX($AQ$3:$AQ837),$AQ$3:$AQ$1048576,0),0),""),E838)</f>
        <v/>
      </c>
      <c r="AW838" s="24" t="str">
        <f t="shared" si="1300"/>
        <v/>
      </c>
      <c r="AX838" s="13" t="str">
        <f t="shared" si="1301"/>
        <v/>
      </c>
      <c r="AY838" s="4" t="str">
        <f t="shared" si="1302"/>
        <v/>
      </c>
      <c r="AZ838" s="4" t="str">
        <f>IF(AX838="",IF(OR(AND(H838&lt;&gt;"",F838=""),COUNTA($H$3:$H$1048576)&gt;COUNTA($H$3:$H838)),INDEX(AX$3:AX838,MATCH(MAX($AQ$3:AQ838),AQ$3:AQ838,0),0),""),AX838)</f>
        <v/>
      </c>
      <c r="BA838" s="4" t="str">
        <f>IF(AY838="",IF(AND(H838&lt;&gt;"",F838=""),INDEX(AY$3:AY838,MATCH(MAX($AQ$3:AQ838),AQ$3:AQ838,0),0),""),AY838)</f>
        <v/>
      </c>
      <c r="BB838" s="82" t="str">
        <f>IF(BC838="","",RANK(BC838,BC$3:BC$1048576,1)+COUNTIF($BC$3:BC838,BC838)-1)</f>
        <v/>
      </c>
      <c r="BC838" s="139" t="str">
        <f t="shared" si="1303"/>
        <v/>
      </c>
      <c r="BD838" s="46" t="str">
        <f t="shared" si="1304"/>
        <v/>
      </c>
      <c r="BE838" s="46" t="str">
        <f t="shared" si="1305"/>
        <v/>
      </c>
      <c r="BF838" s="46" t="str">
        <f t="shared" si="1306"/>
        <v/>
      </c>
      <c r="BG838" s="4" t="str">
        <f t="shared" si="1307"/>
        <v/>
      </c>
      <c r="BH838" s="180" t="str">
        <f t="shared" si="1308"/>
        <v/>
      </c>
      <c r="BI838" s="16" t="str">
        <f t="shared" si="1309"/>
        <v/>
      </c>
      <c r="BJ838" s="52" t="str">
        <f>IF(BI838="","",IF(W838="","",IF(AND(K838=$K$1,$K$1&lt;&gt;""),$BT$2,IFERROR(IF(INDEX(価格設定!$D$5:$D$1048576,MATCH(Q838,価格設定!$B$5:$B$1048576,0),0)=価格設定!$D$3,$BT$2,$BS$2),$BS$2))))</f>
        <v/>
      </c>
      <c r="BK838" s="16" t="str">
        <f>IF(BI838="","",IF(COUNTIF($BI$3:BI838,BI838)=1,1,IF(AND(BI837=BI838,BH838=""),BK837,COUNTIF($BH$3:BH838,BH838))))</f>
        <v/>
      </c>
      <c r="BL838" s="52" t="str">
        <f t="shared" si="1310"/>
        <v/>
      </c>
      <c r="BM838" s="52" t="str">
        <f t="shared" si="1311"/>
        <v/>
      </c>
      <c r="BN838" s="119" t="str">
        <f t="shared" si="1312"/>
        <v/>
      </c>
      <c r="BO838" s="119" t="str">
        <f t="shared" si="1313"/>
        <v/>
      </c>
      <c r="BP838" s="17" t="str">
        <f t="shared" si="1314"/>
        <v/>
      </c>
      <c r="BQ838" s="17" t="str">
        <f t="shared" si="1315"/>
        <v/>
      </c>
      <c r="BR838" s="17" t="str">
        <f>IF(OR(BP838="",COUNTIF($BO$3:BO838,BO838)&lt;&gt;1),"",SUMIF(BO$3:BO$1048576,BO838,BP$3:BP$1048576))</f>
        <v/>
      </c>
      <c r="BS838" s="17" t="str">
        <f t="shared" si="1316"/>
        <v/>
      </c>
      <c r="BT838" s="17" t="str">
        <f t="shared" si="1317"/>
        <v/>
      </c>
      <c r="BU838" s="17" t="str">
        <f t="shared" si="1318"/>
        <v/>
      </c>
      <c r="BV838" s="24" t="str">
        <f t="shared" si="1319"/>
        <v/>
      </c>
      <c r="BW838" s="24" t="str">
        <f t="shared" si="1320"/>
        <v/>
      </c>
      <c r="BX838" s="24" t="str">
        <f t="shared" si="1321"/>
        <v/>
      </c>
      <c r="BY838" s="26" t="str">
        <f t="shared" si="1322"/>
        <v/>
      </c>
      <c r="BZ838" s="26" t="str">
        <f t="shared" si="1323"/>
        <v/>
      </c>
      <c r="CA838" s="26" t="str">
        <f t="shared" si="1324"/>
        <v/>
      </c>
      <c r="CB838" s="66" t="str">
        <f t="shared" si="1325"/>
        <v/>
      </c>
      <c r="CC838" s="65" t="str">
        <f t="shared" si="1326"/>
        <v/>
      </c>
      <c r="CD838" s="26" t="str">
        <f t="shared" si="1327"/>
        <v/>
      </c>
      <c r="CE838" s="26" t="str">
        <f t="shared" si="1328"/>
        <v/>
      </c>
      <c r="CF838" s="193" t="str">
        <f t="shared" si="1329"/>
        <v/>
      </c>
      <c r="CG838" s="193" t="str">
        <f t="shared" si="1330"/>
        <v/>
      </c>
      <c r="CH838" s="26" t="str">
        <f t="shared" si="1331"/>
        <v/>
      </c>
      <c r="CI838" s="26" t="str">
        <f t="shared" si="1332"/>
        <v/>
      </c>
      <c r="CJ838" s="65" t="str">
        <f t="shared" si="1333"/>
        <v/>
      </c>
      <c r="CK838" s="65" t="str">
        <f t="shared" si="1334"/>
        <v/>
      </c>
      <c r="CL838" s="64" t="str">
        <f t="shared" si="1335"/>
        <v/>
      </c>
      <c r="CM838" s="64" t="str">
        <f t="shared" si="1336"/>
        <v/>
      </c>
      <c r="CN838" s="65" t="str">
        <f t="shared" si="1337"/>
        <v/>
      </c>
      <c r="CP838" s="63" t="str">
        <f>IF(BH838="","",MAX($CP$3:CP837)+1)</f>
        <v/>
      </c>
      <c r="CQ838" s="24" t="str">
        <f t="shared" si="1338"/>
        <v/>
      </c>
      <c r="CR838" s="24" t="str">
        <f t="shared" si="1339"/>
        <v/>
      </c>
      <c r="CS838" s="24" t="str">
        <f t="shared" si="1340"/>
        <v/>
      </c>
      <c r="CT838" s="58" t="str">
        <f>IF(BO838="","",COUNTIF($BO$3:BO838,BO838)&amp;"@"&amp;BO838)</f>
        <v/>
      </c>
      <c r="CU838" s="16" t="str">
        <f t="shared" si="1374"/>
        <v/>
      </c>
      <c r="CV838" s="63" t="str">
        <f t="shared" si="1341"/>
        <v/>
      </c>
      <c r="CW838" s="16" t="str">
        <f t="shared" si="1342"/>
        <v/>
      </c>
      <c r="CX838" s="16" t="str">
        <f t="shared" si="1343"/>
        <v/>
      </c>
      <c r="CY838" s="16" t="str">
        <f t="shared" si="1344"/>
        <v/>
      </c>
      <c r="CZ838" s="85" t="str">
        <f t="shared" si="1345"/>
        <v/>
      </c>
      <c r="DA838" s="16" t="str">
        <f t="shared" si="1346"/>
        <v/>
      </c>
      <c r="DB838" s="16" t="str">
        <f t="shared" si="1347"/>
        <v/>
      </c>
      <c r="DC838" s="28" t="str">
        <f>IF(CP838="","",$DC$1&amp;(INDEX(価格設定!D$1:XFD$3,ROW(価格設定!$D$3),MATCH($AW838,価格設定!D$1:XFD$1,1))*100)&amp;"%")</f>
        <v/>
      </c>
      <c r="DD838" s="28" t="str">
        <f>IF(CP838="","",$DD$1&amp;(INDEX(価格設定!D$1:XFD$3,ROW(価格設定!$D$2),MATCH($AW838,価格設定!D$1:XFD$1,1))*100)&amp;"%")</f>
        <v/>
      </c>
      <c r="DE838" s="29" t="str">
        <f t="shared" si="1348"/>
        <v/>
      </c>
      <c r="DG838" s="58" t="str">
        <f t="shared" si="1349"/>
        <v/>
      </c>
      <c r="DH838" s="58" t="str">
        <f t="shared" si="1350"/>
        <v/>
      </c>
      <c r="DI838" s="58" t="str">
        <f t="shared" si="1351"/>
        <v/>
      </c>
      <c r="DJ838" s="85" t="str">
        <f t="shared" si="1352"/>
        <v/>
      </c>
      <c r="DL838" s="58" t="str">
        <f>IF(COUNTIF(DG$3:DG$1048576,DG838)=COUNTIF($DG$3:$DG838,DG838),DG838,"")</f>
        <v/>
      </c>
      <c r="DM838" s="85" t="str">
        <f t="shared" si="1353"/>
        <v/>
      </c>
      <c r="DN838" s="85" t="str">
        <f t="shared" si="1375"/>
        <v/>
      </c>
      <c r="DO838" s="85" t="str">
        <f t="shared" si="1375"/>
        <v/>
      </c>
      <c r="DP838" s="303"/>
      <c r="DQ838" s="17" t="str">
        <f t="shared" si="1376"/>
        <v/>
      </c>
      <c r="DR838" s="17" t="str">
        <f t="shared" si="1377"/>
        <v/>
      </c>
      <c r="DS838" s="17" t="str">
        <f t="shared" si="1378"/>
        <v/>
      </c>
      <c r="DU838" s="16" t="str">
        <f t="shared" si="1354"/>
        <v/>
      </c>
      <c r="DV838" s="16" t="str">
        <f>IF(DU838="","",COUNT($DU$3:DU838))</f>
        <v/>
      </c>
      <c r="DW838" s="16" t="str">
        <f t="shared" si="1355"/>
        <v/>
      </c>
      <c r="DX838" s="16" t="str">
        <f t="shared" si="1356"/>
        <v/>
      </c>
      <c r="DY838" s="16" t="str">
        <f>IF(DZ838="","",COUNTIF(DZ$3:DZ838,DZ838))</f>
        <v/>
      </c>
      <c r="DZ838" s="16" t="str">
        <f t="shared" si="1357"/>
        <v/>
      </c>
      <c r="EA838" s="16" t="str">
        <f t="shared" si="1358"/>
        <v/>
      </c>
      <c r="EB838" s="16" t="str">
        <f t="shared" si="1359"/>
        <v/>
      </c>
      <c r="EC838" s="16" t="str">
        <f t="shared" si="1360"/>
        <v/>
      </c>
      <c r="ED838" s="16" t="str">
        <f t="shared" si="1361"/>
        <v/>
      </c>
      <c r="EE838" s="16" t="str">
        <f t="shared" si="1362"/>
        <v/>
      </c>
      <c r="EF838" s="16" t="str">
        <f t="shared" si="1363"/>
        <v/>
      </c>
      <c r="EG838" s="16" t="str">
        <f t="shared" si="1364"/>
        <v/>
      </c>
      <c r="EH838" s="16" t="str">
        <f t="shared" si="1365"/>
        <v/>
      </c>
      <c r="EI838" s="16" t="str">
        <f t="shared" si="1366"/>
        <v/>
      </c>
      <c r="EJ838" s="16" t="str">
        <f t="shared" si="1367"/>
        <v/>
      </c>
      <c r="EK838" s="16" t="str">
        <f t="shared" si="1368"/>
        <v/>
      </c>
      <c r="EL838" s="58" t="str">
        <f t="shared" si="1369"/>
        <v/>
      </c>
      <c r="EM838" s="58" t="str">
        <f>IF(OR($DZ838="",CR838=""),IF($EL838="","",$EL838),IF(OR(CR838="なし",CR838=0),領収書!$H$1,CR838))</f>
        <v/>
      </c>
      <c r="EN838" s="58" t="str">
        <f>IF(OR($DZ838="",CS838=""),IF($EL838="","",$EL838),IF(OR(CS838="なし",CS838=0),入力!$EN$1,CS838))</f>
        <v/>
      </c>
      <c r="EO838" s="63" t="str">
        <f t="shared" si="1370"/>
        <v/>
      </c>
      <c r="EP838" s="63" t="str">
        <f t="shared" si="1371"/>
        <v/>
      </c>
      <c r="ER838" s="16" t="str">
        <f>IF(AND(COUNTIF($ET$3:ET838,ET838)=1,ET838&lt;&gt;""),MAX($ER$3:ER837)+1,"")</f>
        <v/>
      </c>
      <c r="ES838" s="16" t="str">
        <f>IF(価格設定!B840="","",価格設定!B840)</f>
        <v/>
      </c>
      <c r="ET838" s="16" t="str">
        <f>IF(価格設定!C840="","",価格設定!C840)</f>
        <v/>
      </c>
      <c r="EV838" s="16" t="str">
        <f t="shared" si="1379"/>
        <v/>
      </c>
      <c r="EW838" s="16" t="str">
        <f t="shared" si="1372"/>
        <v/>
      </c>
    </row>
    <row r="839" spans="1:153" ht="30" customHeight="1" x14ac:dyDescent="0.2">
      <c r="A839" s="225"/>
      <c r="B839" s="212"/>
      <c r="C839" s="221"/>
      <c r="D839" s="164"/>
      <c r="E839" s="165"/>
      <c r="F839" s="166"/>
      <c r="G839" s="167"/>
      <c r="H839" s="179"/>
      <c r="I839" s="306"/>
      <c r="J839" s="169"/>
      <c r="K839" s="179"/>
      <c r="L839" s="186"/>
      <c r="M839" s="186"/>
      <c r="N839" s="168"/>
      <c r="O839" s="170"/>
      <c r="P839" s="212"/>
      <c r="Q839" s="179" t="str">
        <f>IFERROR(IF(H839="","",IFERROR(INDEX(価格設定!$B$5:$B$1048576,MATCH(H839,価格設定!$B$5:$B$1048576,0),0),INDEX(価格設定!$B$5:$B$1048576,MATCH("*"&amp;H839&amp;"*",価格設定!$B$5:$B$1048576,0),0))),H839)</f>
        <v/>
      </c>
      <c r="R839" s="250" t="str">
        <f>IFERROR(IF(Q839="",IF(K839="","",K839),IF(K839="",IF(INDEX(価格設定!$C$5:$C$1048576,MATCH(Q839,価格設定!$B$5:$B$1048576,0),0)=0,"",INDEX(価格設定!$C$5:$C$1048576,MATCH(Q839,価格設定!$B$5:$B$1048576,0),0)),IF(K839="なし","",K839))),"")</f>
        <v/>
      </c>
      <c r="S839" s="308" t="str">
        <f t="shared" si="1284"/>
        <v/>
      </c>
      <c r="T839" s="126" t="str">
        <f>IFERROR(IF(J839="",IF(INDEX(価格設定!$E$5:$R$1048576,MATCH($Q839,価格設定!B$5:B$1048576,0),MATCH($AW839,価格設定!E$1:X$1,1))=0,"",INDEX(価格設定!$E$5:$R$1048576,MATCH($Q839,価格設定!B$5:B$1048576,0),MATCH($AW839,価格設定!E$1:X$1,1))),J839),"")</f>
        <v/>
      </c>
      <c r="U839" s="126" t="str">
        <f t="shared" si="1285"/>
        <v/>
      </c>
      <c r="V839" s="132" t="str">
        <f t="shared" si="1286"/>
        <v/>
      </c>
      <c r="W839" s="127" t="str">
        <f>IFERROR(IF(OR(T839="",T839&lt;0),"",IFERROR(INDEX(価格設定!E$2:X$3,IF(AND(K839=$K$1,$K$1&lt;&gt;""),ROW(価格設定!$D$3)-1,MATCH(INDEX(価格設定!$D$5:$D$1048576,MATCH(Q839,価格設定!$B$5:$B$1048576,0),0),価格設定!$D$2:$D$3,0)),MATCH($AW839,価格設定!E$1:X$1,1)),INDEX(価格設定!E$2:X$2,0,MATCH($AW839,価格設定!E$1:X$1,1)))),"")</f>
        <v/>
      </c>
      <c r="X839" s="126" t="str">
        <f t="shared" si="1373"/>
        <v/>
      </c>
      <c r="Y839" s="128" t="str">
        <f t="shared" si="1287"/>
        <v/>
      </c>
      <c r="Z839" s="126" t="str">
        <f t="shared" si="1288"/>
        <v/>
      </c>
      <c r="AA839" s="129" t="str">
        <f t="shared" si="1289"/>
        <v/>
      </c>
      <c r="AB839" s="126" t="str">
        <f t="shared" si="1290"/>
        <v/>
      </c>
      <c r="AC839" s="280" t="str">
        <f t="shared" si="1291"/>
        <v/>
      </c>
      <c r="AD839" s="15"/>
      <c r="AE839" s="204" t="str">
        <f>IF(AF839="","",COUNT($AF$3:AF839))</f>
        <v/>
      </c>
      <c r="AF839" s="206" t="str">
        <f t="shared" si="1292"/>
        <v/>
      </c>
      <c r="AG839" s="204" t="str">
        <f t="shared" si="1293"/>
        <v/>
      </c>
      <c r="AH839" s="204" t="str">
        <f t="shared" si="1294"/>
        <v/>
      </c>
      <c r="AI839" s="287"/>
      <c r="AJ839" s="15"/>
      <c r="AK839" s="138" t="str">
        <f t="shared" si="1295"/>
        <v/>
      </c>
      <c r="AL839" s="131" t="str">
        <f t="shared" si="1296"/>
        <v/>
      </c>
      <c r="AM839" s="131" t="str">
        <f t="shared" si="1297"/>
        <v/>
      </c>
      <c r="AN839" s="313" t="str">
        <f t="shared" si="1298"/>
        <v/>
      </c>
      <c r="AO839" s="316" t="str">
        <f t="shared" si="1299"/>
        <v/>
      </c>
      <c r="AP839" s="18"/>
      <c r="AQ839" s="3" t="str">
        <f>IF(F839="","",MAX($AQ$3:AQ838)+1)</f>
        <v/>
      </c>
      <c r="AR839" s="3" t="str">
        <f>IF(OR(AQ839="",BB839=""),"",MAX($AR$3:AR838)+1)</f>
        <v/>
      </c>
      <c r="AS839" s="3" t="str">
        <f>IF(CQ839="","",RANK(CQ839,CQ$3:CQ$1048576,1)+COUNTIF($CQ$3:CQ839,CQ839)-1)</f>
        <v/>
      </c>
      <c r="AT839" s="21" t="str">
        <f>IF(C839="",IF(OR(AND($H839&lt;&gt;"",C839=""),AND($F838=$F839,$AZ839&lt;&gt;""),COUNTA($H$3:$H$1048576,#REF!,$F$3:$F$1048576)&gt;COUNTA($H$3:$H839,#REF!,$F$3:$F839),$AZ839&lt;&gt;""),INDEX(AT$3:AT$1048576,MATCH(MAX($AQ$3:$AQ838),$AQ$3:$AQ$1048576,0),0),""),C839)</f>
        <v/>
      </c>
      <c r="AU839" s="21" t="str">
        <f>IF(D839="",IF(OR(AND($H839&lt;&gt;"",D839=""),AND($F838=$F839,$AZ839&lt;&gt;""),COUNTA($H$3:$H$1048576,#REF!,$F$3:$F$1048576)&gt;COUNTA($H$3:$H839,#REF!,$F$3:$F839),$AZ839&lt;&gt;""),INDEX(AU$3:AU$1048576,MATCH(MAX($AQ$3:$AQ838),$AQ$3:$AQ$1048576,0),0),""),D839)</f>
        <v/>
      </c>
      <c r="AV839" s="21" t="str">
        <f>IF(E839="",IF(OR(AND($H839&lt;&gt;"",E839=""),AND($F838=$F839,$AZ839&lt;&gt;""),COUNTA($H$3:$H$1048576,#REF!,$F$3:$F$1048576)&gt;COUNTA($H$3:$H839,#REF!,$F$3:$F839),$AZ839&lt;&gt;""),INDEX(AV$3:AV$1048576,MATCH(MAX($AQ$3:$AQ838),$AQ$3:$AQ$1048576,0),0),""),E839)</f>
        <v/>
      </c>
      <c r="AW839" s="24" t="str">
        <f t="shared" si="1300"/>
        <v/>
      </c>
      <c r="AX839" s="13" t="str">
        <f t="shared" si="1301"/>
        <v/>
      </c>
      <c r="AY839" s="4" t="str">
        <f t="shared" si="1302"/>
        <v/>
      </c>
      <c r="AZ839" s="4" t="str">
        <f>IF(AX839="",IF(OR(AND(H839&lt;&gt;"",F839=""),COUNTA($H$3:$H$1048576)&gt;COUNTA($H$3:$H839)),INDEX(AX$3:AX839,MATCH(MAX($AQ$3:AQ839),AQ$3:AQ839,0),0),""),AX839)</f>
        <v/>
      </c>
      <c r="BA839" s="4" t="str">
        <f>IF(AY839="",IF(AND(H839&lt;&gt;"",F839=""),INDEX(AY$3:AY839,MATCH(MAX($AQ$3:AQ839),AQ$3:AQ839,0),0),""),AY839)</f>
        <v/>
      </c>
      <c r="BB839" s="82" t="str">
        <f>IF(BC839="","",RANK(BC839,BC$3:BC$1048576,1)+COUNTIF($BC$3:BC839,BC839)-1)</f>
        <v/>
      </c>
      <c r="BC839" s="139" t="str">
        <f t="shared" si="1303"/>
        <v/>
      </c>
      <c r="BD839" s="46" t="str">
        <f t="shared" si="1304"/>
        <v/>
      </c>
      <c r="BE839" s="46" t="str">
        <f t="shared" si="1305"/>
        <v/>
      </c>
      <c r="BF839" s="46" t="str">
        <f t="shared" si="1306"/>
        <v/>
      </c>
      <c r="BG839" s="4" t="str">
        <f t="shared" si="1307"/>
        <v/>
      </c>
      <c r="BH839" s="180" t="str">
        <f t="shared" si="1308"/>
        <v/>
      </c>
      <c r="BI839" s="16" t="str">
        <f t="shared" si="1309"/>
        <v/>
      </c>
      <c r="BJ839" s="52" t="str">
        <f>IF(BI839="","",IF(W839="","",IF(AND(K839=$K$1,$K$1&lt;&gt;""),$BT$2,IFERROR(IF(INDEX(価格設定!$D$5:$D$1048576,MATCH(Q839,価格設定!$B$5:$B$1048576,0),0)=価格設定!$D$3,$BT$2,$BS$2),$BS$2))))</f>
        <v/>
      </c>
      <c r="BK839" s="16" t="str">
        <f>IF(BI839="","",IF(COUNTIF($BI$3:BI839,BI839)=1,1,IF(AND(BI838=BI839,BH839=""),BK838,COUNTIF($BH$3:BH839,BH839))))</f>
        <v/>
      </c>
      <c r="BL839" s="52" t="str">
        <f t="shared" si="1310"/>
        <v/>
      </c>
      <c r="BM839" s="52" t="str">
        <f t="shared" si="1311"/>
        <v/>
      </c>
      <c r="BN839" s="119" t="str">
        <f t="shared" si="1312"/>
        <v/>
      </c>
      <c r="BO839" s="119" t="str">
        <f t="shared" si="1313"/>
        <v/>
      </c>
      <c r="BP839" s="17" t="str">
        <f t="shared" si="1314"/>
        <v/>
      </c>
      <c r="BQ839" s="17" t="str">
        <f t="shared" si="1315"/>
        <v/>
      </c>
      <c r="BR839" s="17" t="str">
        <f>IF(OR(BP839="",COUNTIF($BO$3:BO839,BO839)&lt;&gt;1),"",SUMIF(BO$3:BO$1048576,BO839,BP$3:BP$1048576))</f>
        <v/>
      </c>
      <c r="BS839" s="17" t="str">
        <f t="shared" si="1316"/>
        <v/>
      </c>
      <c r="BT839" s="17" t="str">
        <f t="shared" si="1317"/>
        <v/>
      </c>
      <c r="BU839" s="17" t="str">
        <f t="shared" si="1318"/>
        <v/>
      </c>
      <c r="BV839" s="24" t="str">
        <f t="shared" si="1319"/>
        <v/>
      </c>
      <c r="BW839" s="24" t="str">
        <f t="shared" si="1320"/>
        <v/>
      </c>
      <c r="BX839" s="24" t="str">
        <f t="shared" si="1321"/>
        <v/>
      </c>
      <c r="BY839" s="26" t="str">
        <f t="shared" si="1322"/>
        <v/>
      </c>
      <c r="BZ839" s="26" t="str">
        <f t="shared" si="1323"/>
        <v/>
      </c>
      <c r="CA839" s="26" t="str">
        <f t="shared" si="1324"/>
        <v/>
      </c>
      <c r="CB839" s="66" t="str">
        <f t="shared" si="1325"/>
        <v/>
      </c>
      <c r="CC839" s="65" t="str">
        <f t="shared" si="1326"/>
        <v/>
      </c>
      <c r="CD839" s="26" t="str">
        <f t="shared" si="1327"/>
        <v/>
      </c>
      <c r="CE839" s="26" t="str">
        <f t="shared" si="1328"/>
        <v/>
      </c>
      <c r="CF839" s="193" t="str">
        <f t="shared" si="1329"/>
        <v/>
      </c>
      <c r="CG839" s="193" t="str">
        <f t="shared" si="1330"/>
        <v/>
      </c>
      <c r="CH839" s="26" t="str">
        <f t="shared" si="1331"/>
        <v/>
      </c>
      <c r="CI839" s="26" t="str">
        <f t="shared" si="1332"/>
        <v/>
      </c>
      <c r="CJ839" s="65" t="str">
        <f t="shared" si="1333"/>
        <v/>
      </c>
      <c r="CK839" s="65" t="str">
        <f t="shared" si="1334"/>
        <v/>
      </c>
      <c r="CL839" s="64" t="str">
        <f t="shared" si="1335"/>
        <v/>
      </c>
      <c r="CM839" s="64" t="str">
        <f t="shared" si="1336"/>
        <v/>
      </c>
      <c r="CN839" s="65" t="str">
        <f t="shared" si="1337"/>
        <v/>
      </c>
      <c r="CP839" s="63" t="str">
        <f>IF(BH839="","",MAX($CP$3:CP838)+1)</f>
        <v/>
      </c>
      <c r="CQ839" s="24" t="str">
        <f t="shared" si="1338"/>
        <v/>
      </c>
      <c r="CR839" s="24" t="str">
        <f t="shared" si="1339"/>
        <v/>
      </c>
      <c r="CS839" s="24" t="str">
        <f t="shared" si="1340"/>
        <v/>
      </c>
      <c r="CT839" s="58" t="str">
        <f>IF(BO839="","",COUNTIF($BO$3:BO839,BO839)&amp;"@"&amp;BO839)</f>
        <v/>
      </c>
      <c r="CU839" s="16" t="str">
        <f t="shared" si="1374"/>
        <v/>
      </c>
      <c r="CV839" s="63" t="str">
        <f t="shared" si="1341"/>
        <v/>
      </c>
      <c r="CW839" s="16" t="str">
        <f t="shared" si="1342"/>
        <v/>
      </c>
      <c r="CX839" s="16" t="str">
        <f t="shared" si="1343"/>
        <v/>
      </c>
      <c r="CY839" s="16" t="str">
        <f t="shared" si="1344"/>
        <v/>
      </c>
      <c r="CZ839" s="85" t="str">
        <f t="shared" si="1345"/>
        <v/>
      </c>
      <c r="DA839" s="16" t="str">
        <f t="shared" si="1346"/>
        <v/>
      </c>
      <c r="DB839" s="16" t="str">
        <f t="shared" si="1347"/>
        <v/>
      </c>
      <c r="DC839" s="28" t="str">
        <f>IF(CP839="","",$DC$1&amp;(INDEX(価格設定!D$1:XFD$3,ROW(価格設定!$D$3),MATCH($AW839,価格設定!D$1:XFD$1,1))*100)&amp;"%")</f>
        <v/>
      </c>
      <c r="DD839" s="28" t="str">
        <f>IF(CP839="","",$DD$1&amp;(INDEX(価格設定!D$1:XFD$3,ROW(価格設定!$D$2),MATCH($AW839,価格設定!D$1:XFD$1,1))*100)&amp;"%")</f>
        <v/>
      </c>
      <c r="DE839" s="29" t="str">
        <f t="shared" si="1348"/>
        <v/>
      </c>
      <c r="DG839" s="58" t="str">
        <f t="shared" si="1349"/>
        <v/>
      </c>
      <c r="DH839" s="58" t="str">
        <f t="shared" si="1350"/>
        <v/>
      </c>
      <c r="DI839" s="58" t="str">
        <f t="shared" si="1351"/>
        <v/>
      </c>
      <c r="DJ839" s="85" t="str">
        <f t="shared" si="1352"/>
        <v/>
      </c>
      <c r="DL839" s="58" t="str">
        <f>IF(COUNTIF(DG$3:DG$1048576,DG839)=COUNTIF($DG$3:$DG839,DG839),DG839,"")</f>
        <v/>
      </c>
      <c r="DM839" s="85" t="str">
        <f t="shared" si="1353"/>
        <v/>
      </c>
      <c r="DN839" s="85" t="str">
        <f t="shared" si="1375"/>
        <v/>
      </c>
      <c r="DO839" s="85" t="str">
        <f t="shared" si="1375"/>
        <v/>
      </c>
      <c r="DP839" s="303"/>
      <c r="DQ839" s="17" t="str">
        <f t="shared" si="1376"/>
        <v/>
      </c>
      <c r="DR839" s="17" t="str">
        <f t="shared" si="1377"/>
        <v/>
      </c>
      <c r="DS839" s="17" t="str">
        <f t="shared" si="1378"/>
        <v/>
      </c>
      <c r="DU839" s="16" t="str">
        <f t="shared" si="1354"/>
        <v/>
      </c>
      <c r="DV839" s="16" t="str">
        <f>IF(DU839="","",COUNT($DU$3:DU839))</f>
        <v/>
      </c>
      <c r="DW839" s="16" t="str">
        <f t="shared" si="1355"/>
        <v/>
      </c>
      <c r="DX839" s="16" t="str">
        <f t="shared" si="1356"/>
        <v/>
      </c>
      <c r="DY839" s="16" t="str">
        <f>IF(DZ839="","",COUNTIF(DZ$3:DZ839,DZ839))</f>
        <v/>
      </c>
      <c r="DZ839" s="16" t="str">
        <f t="shared" si="1357"/>
        <v/>
      </c>
      <c r="EA839" s="16" t="str">
        <f t="shared" si="1358"/>
        <v/>
      </c>
      <c r="EB839" s="16" t="str">
        <f t="shared" si="1359"/>
        <v/>
      </c>
      <c r="EC839" s="16" t="str">
        <f t="shared" si="1360"/>
        <v/>
      </c>
      <c r="ED839" s="16" t="str">
        <f t="shared" si="1361"/>
        <v/>
      </c>
      <c r="EE839" s="16" t="str">
        <f t="shared" si="1362"/>
        <v/>
      </c>
      <c r="EF839" s="16" t="str">
        <f t="shared" si="1363"/>
        <v/>
      </c>
      <c r="EG839" s="16" t="str">
        <f t="shared" si="1364"/>
        <v/>
      </c>
      <c r="EH839" s="16" t="str">
        <f t="shared" si="1365"/>
        <v/>
      </c>
      <c r="EI839" s="16" t="str">
        <f t="shared" si="1366"/>
        <v/>
      </c>
      <c r="EJ839" s="16" t="str">
        <f t="shared" si="1367"/>
        <v/>
      </c>
      <c r="EK839" s="16" t="str">
        <f t="shared" si="1368"/>
        <v/>
      </c>
      <c r="EL839" s="58" t="str">
        <f t="shared" si="1369"/>
        <v/>
      </c>
      <c r="EM839" s="58" t="str">
        <f>IF(OR($DZ839="",CR839=""),IF($EL839="","",$EL839),IF(OR(CR839="なし",CR839=0),領収書!$H$1,CR839))</f>
        <v/>
      </c>
      <c r="EN839" s="58" t="str">
        <f>IF(OR($DZ839="",CS839=""),IF($EL839="","",$EL839),IF(OR(CS839="なし",CS839=0),入力!$EN$1,CS839))</f>
        <v/>
      </c>
      <c r="EO839" s="63" t="str">
        <f t="shared" si="1370"/>
        <v/>
      </c>
      <c r="EP839" s="63" t="str">
        <f t="shared" si="1371"/>
        <v/>
      </c>
      <c r="ER839" s="16" t="str">
        <f>IF(AND(COUNTIF($ET$3:ET839,ET839)=1,ET839&lt;&gt;""),MAX($ER$3:ER838)+1,"")</f>
        <v/>
      </c>
      <c r="ES839" s="16" t="str">
        <f>IF(価格設定!B841="","",価格設定!B841)</f>
        <v/>
      </c>
      <c r="ET839" s="16" t="str">
        <f>IF(価格設定!C841="","",価格設定!C841)</f>
        <v/>
      </c>
      <c r="EV839" s="16" t="str">
        <f t="shared" si="1379"/>
        <v/>
      </c>
      <c r="EW839" s="16" t="str">
        <f t="shared" si="1372"/>
        <v/>
      </c>
    </row>
    <row r="840" spans="1:153" ht="30" customHeight="1" x14ac:dyDescent="0.2">
      <c r="A840" s="225"/>
      <c r="B840" s="212"/>
      <c r="C840" s="221"/>
      <c r="D840" s="164"/>
      <c r="E840" s="165"/>
      <c r="F840" s="166"/>
      <c r="G840" s="167"/>
      <c r="H840" s="179"/>
      <c r="I840" s="306"/>
      <c r="J840" s="169"/>
      <c r="K840" s="179"/>
      <c r="L840" s="186"/>
      <c r="M840" s="186"/>
      <c r="N840" s="168"/>
      <c r="O840" s="170"/>
      <c r="P840" s="212"/>
      <c r="Q840" s="179" t="str">
        <f>IFERROR(IF(H840="","",IFERROR(INDEX(価格設定!$B$5:$B$1048576,MATCH(H840,価格設定!$B$5:$B$1048576,0),0),INDEX(価格設定!$B$5:$B$1048576,MATCH("*"&amp;H840&amp;"*",価格設定!$B$5:$B$1048576,0),0))),H840)</f>
        <v/>
      </c>
      <c r="R840" s="250" t="str">
        <f>IFERROR(IF(Q840="",IF(K840="","",K840),IF(K840="",IF(INDEX(価格設定!$C$5:$C$1048576,MATCH(Q840,価格設定!$B$5:$B$1048576,0),0)=0,"",INDEX(価格設定!$C$5:$C$1048576,MATCH(Q840,価格設定!$B$5:$B$1048576,0),0)),IF(K840="なし","",K840))),"")</f>
        <v/>
      </c>
      <c r="S840" s="308" t="str">
        <f t="shared" si="1284"/>
        <v/>
      </c>
      <c r="T840" s="126" t="str">
        <f>IFERROR(IF(J840="",IF(INDEX(価格設定!$E$5:$R$1048576,MATCH($Q840,価格設定!B$5:B$1048576,0),MATCH($AW840,価格設定!E$1:X$1,1))=0,"",INDEX(価格設定!$E$5:$R$1048576,MATCH($Q840,価格設定!B$5:B$1048576,0),MATCH($AW840,価格設定!E$1:X$1,1))),J840),"")</f>
        <v/>
      </c>
      <c r="U840" s="126" t="str">
        <f t="shared" si="1285"/>
        <v/>
      </c>
      <c r="V840" s="132" t="str">
        <f t="shared" si="1286"/>
        <v/>
      </c>
      <c r="W840" s="127" t="str">
        <f>IFERROR(IF(OR(T840="",T840&lt;0),"",IFERROR(INDEX(価格設定!E$2:X$3,IF(AND(K840=$K$1,$K$1&lt;&gt;""),ROW(価格設定!$D$3)-1,MATCH(INDEX(価格設定!$D$5:$D$1048576,MATCH(Q840,価格設定!$B$5:$B$1048576,0),0),価格設定!$D$2:$D$3,0)),MATCH($AW840,価格設定!E$1:X$1,1)),INDEX(価格設定!E$2:X$2,0,MATCH($AW840,価格設定!E$1:X$1,1)))),"")</f>
        <v/>
      </c>
      <c r="X840" s="126" t="str">
        <f t="shared" si="1373"/>
        <v/>
      </c>
      <c r="Y840" s="128" t="str">
        <f t="shared" si="1287"/>
        <v/>
      </c>
      <c r="Z840" s="126" t="str">
        <f t="shared" si="1288"/>
        <v/>
      </c>
      <c r="AA840" s="129" t="str">
        <f t="shared" si="1289"/>
        <v/>
      </c>
      <c r="AB840" s="126" t="str">
        <f t="shared" si="1290"/>
        <v/>
      </c>
      <c r="AC840" s="280" t="str">
        <f t="shared" si="1291"/>
        <v/>
      </c>
      <c r="AD840" s="15"/>
      <c r="AE840" s="204" t="str">
        <f>IF(AF840="","",COUNT($AF$3:AF840))</f>
        <v/>
      </c>
      <c r="AF840" s="206" t="str">
        <f t="shared" si="1292"/>
        <v/>
      </c>
      <c r="AG840" s="204" t="str">
        <f t="shared" si="1293"/>
        <v/>
      </c>
      <c r="AH840" s="204" t="str">
        <f t="shared" si="1294"/>
        <v/>
      </c>
      <c r="AI840" s="287"/>
      <c r="AJ840" s="15"/>
      <c r="AK840" s="138" t="str">
        <f t="shared" si="1295"/>
        <v/>
      </c>
      <c r="AL840" s="131" t="str">
        <f t="shared" si="1296"/>
        <v/>
      </c>
      <c r="AM840" s="131" t="str">
        <f t="shared" si="1297"/>
        <v/>
      </c>
      <c r="AN840" s="313" t="str">
        <f t="shared" si="1298"/>
        <v/>
      </c>
      <c r="AO840" s="316" t="str">
        <f t="shared" si="1299"/>
        <v/>
      </c>
      <c r="AP840" s="18"/>
      <c r="AQ840" s="3" t="str">
        <f>IF(F840="","",MAX($AQ$3:AQ839)+1)</f>
        <v/>
      </c>
      <c r="AR840" s="3" t="str">
        <f>IF(OR(AQ840="",BB840=""),"",MAX($AR$3:AR839)+1)</f>
        <v/>
      </c>
      <c r="AS840" s="3" t="str">
        <f>IF(CQ840="","",RANK(CQ840,CQ$3:CQ$1048576,1)+COUNTIF($CQ$3:CQ840,CQ840)-1)</f>
        <v/>
      </c>
      <c r="AT840" s="21" t="str">
        <f>IF(C840="",IF(OR(AND($H840&lt;&gt;"",C840=""),AND($F839=$F840,$AZ840&lt;&gt;""),COUNTA($H$3:$H$1048576,#REF!,$F$3:$F$1048576)&gt;COUNTA($H$3:$H840,#REF!,$F$3:$F840),$AZ840&lt;&gt;""),INDEX(AT$3:AT$1048576,MATCH(MAX($AQ$3:$AQ839),$AQ$3:$AQ$1048576,0),0),""),C840)</f>
        <v/>
      </c>
      <c r="AU840" s="21" t="str">
        <f>IF(D840="",IF(OR(AND($H840&lt;&gt;"",D840=""),AND($F839=$F840,$AZ840&lt;&gt;""),COUNTA($H$3:$H$1048576,#REF!,$F$3:$F$1048576)&gt;COUNTA($H$3:$H840,#REF!,$F$3:$F840),$AZ840&lt;&gt;""),INDEX(AU$3:AU$1048576,MATCH(MAX($AQ$3:$AQ839),$AQ$3:$AQ$1048576,0),0),""),D840)</f>
        <v/>
      </c>
      <c r="AV840" s="21" t="str">
        <f>IF(E840="",IF(OR(AND($H840&lt;&gt;"",E840=""),AND($F839=$F840,$AZ840&lt;&gt;""),COUNTA($H$3:$H$1048576,#REF!,$F$3:$F$1048576)&gt;COUNTA($H$3:$H840,#REF!,$F$3:$F840),$AZ840&lt;&gt;""),INDEX(AV$3:AV$1048576,MATCH(MAX($AQ$3:$AQ839),$AQ$3:$AQ$1048576,0),0),""),E840)</f>
        <v/>
      </c>
      <c r="AW840" s="24" t="str">
        <f t="shared" si="1300"/>
        <v/>
      </c>
      <c r="AX840" s="13" t="str">
        <f t="shared" si="1301"/>
        <v/>
      </c>
      <c r="AY840" s="4" t="str">
        <f t="shared" si="1302"/>
        <v/>
      </c>
      <c r="AZ840" s="4" t="str">
        <f>IF(AX840="",IF(OR(AND(H840&lt;&gt;"",F840=""),COUNTA($H$3:$H$1048576)&gt;COUNTA($H$3:$H840)),INDEX(AX$3:AX840,MATCH(MAX($AQ$3:AQ840),AQ$3:AQ840,0),0),""),AX840)</f>
        <v/>
      </c>
      <c r="BA840" s="4" t="str">
        <f>IF(AY840="",IF(AND(H840&lt;&gt;"",F840=""),INDEX(AY$3:AY840,MATCH(MAX($AQ$3:AQ840),AQ$3:AQ840,0),0),""),AY840)</f>
        <v/>
      </c>
      <c r="BB840" s="82" t="str">
        <f>IF(BC840="","",RANK(BC840,BC$3:BC$1048576,1)+COUNTIF($BC$3:BC840,BC840)-1)</f>
        <v/>
      </c>
      <c r="BC840" s="139" t="str">
        <f t="shared" si="1303"/>
        <v/>
      </c>
      <c r="BD840" s="46" t="str">
        <f t="shared" si="1304"/>
        <v/>
      </c>
      <c r="BE840" s="46" t="str">
        <f t="shared" si="1305"/>
        <v/>
      </c>
      <c r="BF840" s="46" t="str">
        <f t="shared" si="1306"/>
        <v/>
      </c>
      <c r="BG840" s="4" t="str">
        <f t="shared" si="1307"/>
        <v/>
      </c>
      <c r="BH840" s="180" t="str">
        <f t="shared" si="1308"/>
        <v/>
      </c>
      <c r="BI840" s="16" t="str">
        <f t="shared" si="1309"/>
        <v/>
      </c>
      <c r="BJ840" s="52" t="str">
        <f>IF(BI840="","",IF(W840="","",IF(AND(K840=$K$1,$K$1&lt;&gt;""),$BT$2,IFERROR(IF(INDEX(価格設定!$D$5:$D$1048576,MATCH(Q840,価格設定!$B$5:$B$1048576,0),0)=価格設定!$D$3,$BT$2,$BS$2),$BS$2))))</f>
        <v/>
      </c>
      <c r="BK840" s="16" t="str">
        <f>IF(BI840="","",IF(COUNTIF($BI$3:BI840,BI840)=1,1,IF(AND(BI839=BI840,BH840=""),BK839,COUNTIF($BH$3:BH840,BH840))))</f>
        <v/>
      </c>
      <c r="BL840" s="52" t="str">
        <f t="shared" si="1310"/>
        <v/>
      </c>
      <c r="BM840" s="52" t="str">
        <f t="shared" si="1311"/>
        <v/>
      </c>
      <c r="BN840" s="119" t="str">
        <f t="shared" si="1312"/>
        <v/>
      </c>
      <c r="BO840" s="119" t="str">
        <f t="shared" si="1313"/>
        <v/>
      </c>
      <c r="BP840" s="17" t="str">
        <f t="shared" si="1314"/>
        <v/>
      </c>
      <c r="BQ840" s="17" t="str">
        <f t="shared" si="1315"/>
        <v/>
      </c>
      <c r="BR840" s="17" t="str">
        <f>IF(OR(BP840="",COUNTIF($BO$3:BO840,BO840)&lt;&gt;1),"",SUMIF(BO$3:BO$1048576,BO840,BP$3:BP$1048576))</f>
        <v/>
      </c>
      <c r="BS840" s="17" t="str">
        <f t="shared" si="1316"/>
        <v/>
      </c>
      <c r="BT840" s="17" t="str">
        <f t="shared" si="1317"/>
        <v/>
      </c>
      <c r="BU840" s="17" t="str">
        <f t="shared" si="1318"/>
        <v/>
      </c>
      <c r="BV840" s="24" t="str">
        <f t="shared" si="1319"/>
        <v/>
      </c>
      <c r="BW840" s="24" t="str">
        <f t="shared" si="1320"/>
        <v/>
      </c>
      <c r="BX840" s="24" t="str">
        <f t="shared" si="1321"/>
        <v/>
      </c>
      <c r="BY840" s="26" t="str">
        <f t="shared" si="1322"/>
        <v/>
      </c>
      <c r="BZ840" s="26" t="str">
        <f t="shared" si="1323"/>
        <v/>
      </c>
      <c r="CA840" s="26" t="str">
        <f t="shared" si="1324"/>
        <v/>
      </c>
      <c r="CB840" s="66" t="str">
        <f t="shared" si="1325"/>
        <v/>
      </c>
      <c r="CC840" s="65" t="str">
        <f t="shared" si="1326"/>
        <v/>
      </c>
      <c r="CD840" s="26" t="str">
        <f t="shared" si="1327"/>
        <v/>
      </c>
      <c r="CE840" s="26" t="str">
        <f t="shared" si="1328"/>
        <v/>
      </c>
      <c r="CF840" s="193" t="str">
        <f t="shared" si="1329"/>
        <v/>
      </c>
      <c r="CG840" s="193" t="str">
        <f t="shared" si="1330"/>
        <v/>
      </c>
      <c r="CH840" s="26" t="str">
        <f t="shared" si="1331"/>
        <v/>
      </c>
      <c r="CI840" s="26" t="str">
        <f t="shared" si="1332"/>
        <v/>
      </c>
      <c r="CJ840" s="65" t="str">
        <f t="shared" si="1333"/>
        <v/>
      </c>
      <c r="CK840" s="65" t="str">
        <f t="shared" si="1334"/>
        <v/>
      </c>
      <c r="CL840" s="64" t="str">
        <f t="shared" si="1335"/>
        <v/>
      </c>
      <c r="CM840" s="64" t="str">
        <f t="shared" si="1336"/>
        <v/>
      </c>
      <c r="CN840" s="65" t="str">
        <f t="shared" si="1337"/>
        <v/>
      </c>
      <c r="CP840" s="63" t="str">
        <f>IF(BH840="","",MAX($CP$3:CP839)+1)</f>
        <v/>
      </c>
      <c r="CQ840" s="24" t="str">
        <f t="shared" si="1338"/>
        <v/>
      </c>
      <c r="CR840" s="24" t="str">
        <f t="shared" si="1339"/>
        <v/>
      </c>
      <c r="CS840" s="24" t="str">
        <f t="shared" si="1340"/>
        <v/>
      </c>
      <c r="CT840" s="58" t="str">
        <f>IF(BO840="","",COUNTIF($BO$3:BO840,BO840)&amp;"@"&amp;BO840)</f>
        <v/>
      </c>
      <c r="CU840" s="16" t="str">
        <f t="shared" si="1374"/>
        <v/>
      </c>
      <c r="CV840" s="63" t="str">
        <f t="shared" si="1341"/>
        <v/>
      </c>
      <c r="CW840" s="16" t="str">
        <f t="shared" si="1342"/>
        <v/>
      </c>
      <c r="CX840" s="16" t="str">
        <f t="shared" si="1343"/>
        <v/>
      </c>
      <c r="CY840" s="16" t="str">
        <f t="shared" si="1344"/>
        <v/>
      </c>
      <c r="CZ840" s="85" t="str">
        <f t="shared" si="1345"/>
        <v/>
      </c>
      <c r="DA840" s="16" t="str">
        <f t="shared" si="1346"/>
        <v/>
      </c>
      <c r="DB840" s="16" t="str">
        <f t="shared" si="1347"/>
        <v/>
      </c>
      <c r="DC840" s="28" t="str">
        <f>IF(CP840="","",$DC$1&amp;(INDEX(価格設定!D$1:XFD$3,ROW(価格設定!$D$3),MATCH($AW840,価格設定!D$1:XFD$1,1))*100)&amp;"%")</f>
        <v/>
      </c>
      <c r="DD840" s="28" t="str">
        <f>IF(CP840="","",$DD$1&amp;(INDEX(価格設定!D$1:XFD$3,ROW(価格設定!$D$2),MATCH($AW840,価格設定!D$1:XFD$1,1))*100)&amp;"%")</f>
        <v/>
      </c>
      <c r="DE840" s="29" t="str">
        <f t="shared" si="1348"/>
        <v/>
      </c>
      <c r="DG840" s="58" t="str">
        <f t="shared" si="1349"/>
        <v/>
      </c>
      <c r="DH840" s="58" t="str">
        <f t="shared" si="1350"/>
        <v/>
      </c>
      <c r="DI840" s="58" t="str">
        <f t="shared" si="1351"/>
        <v/>
      </c>
      <c r="DJ840" s="85" t="str">
        <f t="shared" si="1352"/>
        <v/>
      </c>
      <c r="DL840" s="58" t="str">
        <f>IF(COUNTIF(DG$3:DG$1048576,DG840)=COUNTIF($DG$3:$DG840,DG840),DG840,"")</f>
        <v/>
      </c>
      <c r="DM840" s="85" t="str">
        <f t="shared" si="1353"/>
        <v/>
      </c>
      <c r="DN840" s="85" t="str">
        <f t="shared" si="1375"/>
        <v/>
      </c>
      <c r="DO840" s="85" t="str">
        <f t="shared" si="1375"/>
        <v/>
      </c>
      <c r="DP840" s="303"/>
      <c r="DQ840" s="17" t="str">
        <f t="shared" si="1376"/>
        <v/>
      </c>
      <c r="DR840" s="17" t="str">
        <f t="shared" si="1377"/>
        <v/>
      </c>
      <c r="DS840" s="17" t="str">
        <f t="shared" si="1378"/>
        <v/>
      </c>
      <c r="DU840" s="16" t="str">
        <f t="shared" si="1354"/>
        <v/>
      </c>
      <c r="DV840" s="16" t="str">
        <f>IF(DU840="","",COUNT($DU$3:DU840))</f>
        <v/>
      </c>
      <c r="DW840" s="16" t="str">
        <f t="shared" si="1355"/>
        <v/>
      </c>
      <c r="DX840" s="16" t="str">
        <f t="shared" si="1356"/>
        <v/>
      </c>
      <c r="DY840" s="16" t="str">
        <f>IF(DZ840="","",COUNTIF(DZ$3:DZ840,DZ840))</f>
        <v/>
      </c>
      <c r="DZ840" s="16" t="str">
        <f t="shared" si="1357"/>
        <v/>
      </c>
      <c r="EA840" s="16" t="str">
        <f t="shared" si="1358"/>
        <v/>
      </c>
      <c r="EB840" s="16" t="str">
        <f t="shared" si="1359"/>
        <v/>
      </c>
      <c r="EC840" s="16" t="str">
        <f t="shared" si="1360"/>
        <v/>
      </c>
      <c r="ED840" s="16" t="str">
        <f t="shared" si="1361"/>
        <v/>
      </c>
      <c r="EE840" s="16" t="str">
        <f t="shared" si="1362"/>
        <v/>
      </c>
      <c r="EF840" s="16" t="str">
        <f t="shared" si="1363"/>
        <v/>
      </c>
      <c r="EG840" s="16" t="str">
        <f t="shared" si="1364"/>
        <v/>
      </c>
      <c r="EH840" s="16" t="str">
        <f t="shared" si="1365"/>
        <v/>
      </c>
      <c r="EI840" s="16" t="str">
        <f t="shared" si="1366"/>
        <v/>
      </c>
      <c r="EJ840" s="16" t="str">
        <f t="shared" si="1367"/>
        <v/>
      </c>
      <c r="EK840" s="16" t="str">
        <f t="shared" si="1368"/>
        <v/>
      </c>
      <c r="EL840" s="58" t="str">
        <f t="shared" si="1369"/>
        <v/>
      </c>
      <c r="EM840" s="58" t="str">
        <f>IF(OR($DZ840="",CR840=""),IF($EL840="","",$EL840),IF(OR(CR840="なし",CR840=0),領収書!$H$1,CR840))</f>
        <v/>
      </c>
      <c r="EN840" s="58" t="str">
        <f>IF(OR($DZ840="",CS840=""),IF($EL840="","",$EL840),IF(OR(CS840="なし",CS840=0),入力!$EN$1,CS840))</f>
        <v/>
      </c>
      <c r="EO840" s="63" t="str">
        <f t="shared" si="1370"/>
        <v/>
      </c>
      <c r="EP840" s="63" t="str">
        <f t="shared" si="1371"/>
        <v/>
      </c>
      <c r="ER840" s="16" t="str">
        <f>IF(AND(COUNTIF($ET$3:ET840,ET840)=1,ET840&lt;&gt;""),MAX($ER$3:ER839)+1,"")</f>
        <v/>
      </c>
      <c r="ES840" s="16" t="str">
        <f>IF(価格設定!B842="","",価格設定!B842)</f>
        <v/>
      </c>
      <c r="ET840" s="16" t="str">
        <f>IF(価格設定!C842="","",価格設定!C842)</f>
        <v/>
      </c>
      <c r="EV840" s="16" t="str">
        <f t="shared" si="1379"/>
        <v/>
      </c>
      <c r="EW840" s="16" t="str">
        <f t="shared" si="1372"/>
        <v/>
      </c>
    </row>
    <row r="841" spans="1:153" ht="30" customHeight="1" x14ac:dyDescent="0.2">
      <c r="A841" s="225"/>
      <c r="B841" s="212"/>
      <c r="C841" s="221"/>
      <c r="D841" s="164"/>
      <c r="E841" s="165"/>
      <c r="F841" s="166"/>
      <c r="G841" s="167"/>
      <c r="H841" s="179"/>
      <c r="I841" s="306"/>
      <c r="J841" s="169"/>
      <c r="K841" s="179"/>
      <c r="L841" s="186"/>
      <c r="M841" s="186"/>
      <c r="N841" s="168"/>
      <c r="O841" s="170"/>
      <c r="P841" s="212"/>
      <c r="Q841" s="179" t="str">
        <f>IFERROR(IF(H841="","",IFERROR(INDEX(価格設定!$B$5:$B$1048576,MATCH(H841,価格設定!$B$5:$B$1048576,0),0),INDEX(価格設定!$B$5:$B$1048576,MATCH("*"&amp;H841&amp;"*",価格設定!$B$5:$B$1048576,0),0))),H841)</f>
        <v/>
      </c>
      <c r="R841" s="250" t="str">
        <f>IFERROR(IF(Q841="",IF(K841="","",K841),IF(K841="",IF(INDEX(価格設定!$C$5:$C$1048576,MATCH(Q841,価格設定!$B$5:$B$1048576,0),0)=0,"",INDEX(価格設定!$C$5:$C$1048576,MATCH(Q841,価格設定!$B$5:$B$1048576,0),0)),IF(K841="なし","",K841))),"")</f>
        <v/>
      </c>
      <c r="S841" s="308" t="str">
        <f t="shared" si="1284"/>
        <v/>
      </c>
      <c r="T841" s="126" t="str">
        <f>IFERROR(IF(J841="",IF(INDEX(価格設定!$E$5:$R$1048576,MATCH($Q841,価格設定!B$5:B$1048576,0),MATCH($AW841,価格設定!E$1:X$1,1))=0,"",INDEX(価格設定!$E$5:$R$1048576,MATCH($Q841,価格設定!B$5:B$1048576,0),MATCH($AW841,価格設定!E$1:X$1,1))),J841),"")</f>
        <v/>
      </c>
      <c r="U841" s="126" t="str">
        <f t="shared" si="1285"/>
        <v/>
      </c>
      <c r="V841" s="132" t="str">
        <f t="shared" si="1286"/>
        <v/>
      </c>
      <c r="W841" s="127" t="str">
        <f>IFERROR(IF(OR(T841="",T841&lt;0),"",IFERROR(INDEX(価格設定!E$2:X$3,IF(AND(K841=$K$1,$K$1&lt;&gt;""),ROW(価格設定!$D$3)-1,MATCH(INDEX(価格設定!$D$5:$D$1048576,MATCH(Q841,価格設定!$B$5:$B$1048576,0),0),価格設定!$D$2:$D$3,0)),MATCH($AW841,価格設定!E$1:X$1,1)),INDEX(価格設定!E$2:X$2,0,MATCH($AW841,価格設定!E$1:X$1,1)))),"")</f>
        <v/>
      </c>
      <c r="X841" s="126" t="str">
        <f t="shared" si="1373"/>
        <v/>
      </c>
      <c r="Y841" s="128" t="str">
        <f t="shared" si="1287"/>
        <v/>
      </c>
      <c r="Z841" s="126" t="str">
        <f t="shared" si="1288"/>
        <v/>
      </c>
      <c r="AA841" s="129" t="str">
        <f t="shared" si="1289"/>
        <v/>
      </c>
      <c r="AB841" s="126" t="str">
        <f t="shared" si="1290"/>
        <v/>
      </c>
      <c r="AC841" s="280" t="str">
        <f t="shared" si="1291"/>
        <v/>
      </c>
      <c r="AD841" s="15"/>
      <c r="AE841" s="204" t="str">
        <f>IF(AF841="","",COUNT($AF$3:AF841))</f>
        <v/>
      </c>
      <c r="AF841" s="206" t="str">
        <f t="shared" si="1292"/>
        <v/>
      </c>
      <c r="AG841" s="204" t="str">
        <f t="shared" si="1293"/>
        <v/>
      </c>
      <c r="AH841" s="204" t="str">
        <f t="shared" si="1294"/>
        <v/>
      </c>
      <c r="AI841" s="287"/>
      <c r="AJ841" s="15"/>
      <c r="AK841" s="138" t="str">
        <f t="shared" si="1295"/>
        <v/>
      </c>
      <c r="AL841" s="131" t="str">
        <f t="shared" si="1296"/>
        <v/>
      </c>
      <c r="AM841" s="131" t="str">
        <f t="shared" si="1297"/>
        <v/>
      </c>
      <c r="AN841" s="313" t="str">
        <f t="shared" si="1298"/>
        <v/>
      </c>
      <c r="AO841" s="316" t="str">
        <f t="shared" si="1299"/>
        <v/>
      </c>
      <c r="AP841" s="18"/>
      <c r="AQ841" s="3" t="str">
        <f>IF(F841="","",MAX($AQ$3:AQ840)+1)</f>
        <v/>
      </c>
      <c r="AR841" s="3" t="str">
        <f>IF(OR(AQ841="",BB841=""),"",MAX($AR$3:AR840)+1)</f>
        <v/>
      </c>
      <c r="AS841" s="3" t="str">
        <f>IF(CQ841="","",RANK(CQ841,CQ$3:CQ$1048576,1)+COUNTIF($CQ$3:CQ841,CQ841)-1)</f>
        <v/>
      </c>
      <c r="AT841" s="21" t="str">
        <f>IF(C841="",IF(OR(AND($H841&lt;&gt;"",C841=""),AND($F840=$F841,$AZ841&lt;&gt;""),COUNTA($H$3:$H$1048576,#REF!,$F$3:$F$1048576)&gt;COUNTA($H$3:$H841,#REF!,$F$3:$F841),$AZ841&lt;&gt;""),INDEX(AT$3:AT$1048576,MATCH(MAX($AQ$3:$AQ840),$AQ$3:$AQ$1048576,0),0),""),C841)</f>
        <v/>
      </c>
      <c r="AU841" s="21" t="str">
        <f>IF(D841="",IF(OR(AND($H841&lt;&gt;"",D841=""),AND($F840=$F841,$AZ841&lt;&gt;""),COUNTA($H$3:$H$1048576,#REF!,$F$3:$F$1048576)&gt;COUNTA($H$3:$H841,#REF!,$F$3:$F841),$AZ841&lt;&gt;""),INDEX(AU$3:AU$1048576,MATCH(MAX($AQ$3:$AQ840),$AQ$3:$AQ$1048576,0),0),""),D841)</f>
        <v/>
      </c>
      <c r="AV841" s="21" t="str">
        <f>IF(E841="",IF(OR(AND($H841&lt;&gt;"",E841=""),AND($F840=$F841,$AZ841&lt;&gt;""),COUNTA($H$3:$H$1048576,#REF!,$F$3:$F$1048576)&gt;COUNTA($H$3:$H841,#REF!,$F$3:$F841),$AZ841&lt;&gt;""),INDEX(AV$3:AV$1048576,MATCH(MAX($AQ$3:$AQ840),$AQ$3:$AQ$1048576,0),0),""),E841)</f>
        <v/>
      </c>
      <c r="AW841" s="24" t="str">
        <f t="shared" si="1300"/>
        <v/>
      </c>
      <c r="AX841" s="13" t="str">
        <f t="shared" si="1301"/>
        <v/>
      </c>
      <c r="AY841" s="4" t="str">
        <f t="shared" si="1302"/>
        <v/>
      </c>
      <c r="AZ841" s="4" t="str">
        <f>IF(AX841="",IF(OR(AND(H841&lt;&gt;"",F841=""),COUNTA($H$3:$H$1048576)&gt;COUNTA($H$3:$H841)),INDEX(AX$3:AX841,MATCH(MAX($AQ$3:AQ841),AQ$3:AQ841,0),0),""),AX841)</f>
        <v/>
      </c>
      <c r="BA841" s="4" t="str">
        <f>IF(AY841="",IF(AND(H841&lt;&gt;"",F841=""),INDEX(AY$3:AY841,MATCH(MAX($AQ$3:AQ841),AQ$3:AQ841,0),0),""),AY841)</f>
        <v/>
      </c>
      <c r="BB841" s="82" t="str">
        <f>IF(BC841="","",RANK(BC841,BC$3:BC$1048576,1)+COUNTIF($BC$3:BC841,BC841)-1)</f>
        <v/>
      </c>
      <c r="BC841" s="139" t="str">
        <f t="shared" si="1303"/>
        <v/>
      </c>
      <c r="BD841" s="46" t="str">
        <f t="shared" si="1304"/>
        <v/>
      </c>
      <c r="BE841" s="46" t="str">
        <f t="shared" si="1305"/>
        <v/>
      </c>
      <c r="BF841" s="46" t="str">
        <f t="shared" si="1306"/>
        <v/>
      </c>
      <c r="BG841" s="4" t="str">
        <f t="shared" si="1307"/>
        <v/>
      </c>
      <c r="BH841" s="180" t="str">
        <f t="shared" si="1308"/>
        <v/>
      </c>
      <c r="BI841" s="16" t="str">
        <f t="shared" si="1309"/>
        <v/>
      </c>
      <c r="BJ841" s="52" t="str">
        <f>IF(BI841="","",IF(W841="","",IF(AND(K841=$K$1,$K$1&lt;&gt;""),$BT$2,IFERROR(IF(INDEX(価格設定!$D$5:$D$1048576,MATCH(Q841,価格設定!$B$5:$B$1048576,0),0)=価格設定!$D$3,$BT$2,$BS$2),$BS$2))))</f>
        <v/>
      </c>
      <c r="BK841" s="16" t="str">
        <f>IF(BI841="","",IF(COUNTIF($BI$3:BI841,BI841)=1,1,IF(AND(BI840=BI841,BH841=""),BK840,COUNTIF($BH$3:BH841,BH841))))</f>
        <v/>
      </c>
      <c r="BL841" s="52" t="str">
        <f t="shared" si="1310"/>
        <v/>
      </c>
      <c r="BM841" s="52" t="str">
        <f t="shared" si="1311"/>
        <v/>
      </c>
      <c r="BN841" s="119" t="str">
        <f t="shared" si="1312"/>
        <v/>
      </c>
      <c r="BO841" s="119" t="str">
        <f t="shared" si="1313"/>
        <v/>
      </c>
      <c r="BP841" s="17" t="str">
        <f t="shared" si="1314"/>
        <v/>
      </c>
      <c r="BQ841" s="17" t="str">
        <f t="shared" si="1315"/>
        <v/>
      </c>
      <c r="BR841" s="17" t="str">
        <f>IF(OR(BP841="",COUNTIF($BO$3:BO841,BO841)&lt;&gt;1),"",SUMIF(BO$3:BO$1048576,BO841,BP$3:BP$1048576))</f>
        <v/>
      </c>
      <c r="BS841" s="17" t="str">
        <f t="shared" si="1316"/>
        <v/>
      </c>
      <c r="BT841" s="17" t="str">
        <f t="shared" si="1317"/>
        <v/>
      </c>
      <c r="BU841" s="17" t="str">
        <f t="shared" si="1318"/>
        <v/>
      </c>
      <c r="BV841" s="24" t="str">
        <f t="shared" si="1319"/>
        <v/>
      </c>
      <c r="BW841" s="24" t="str">
        <f t="shared" si="1320"/>
        <v/>
      </c>
      <c r="BX841" s="24" t="str">
        <f t="shared" si="1321"/>
        <v/>
      </c>
      <c r="BY841" s="26" t="str">
        <f t="shared" si="1322"/>
        <v/>
      </c>
      <c r="BZ841" s="26" t="str">
        <f t="shared" si="1323"/>
        <v/>
      </c>
      <c r="CA841" s="26" t="str">
        <f t="shared" si="1324"/>
        <v/>
      </c>
      <c r="CB841" s="66" t="str">
        <f t="shared" si="1325"/>
        <v/>
      </c>
      <c r="CC841" s="65" t="str">
        <f t="shared" si="1326"/>
        <v/>
      </c>
      <c r="CD841" s="26" t="str">
        <f t="shared" si="1327"/>
        <v/>
      </c>
      <c r="CE841" s="26" t="str">
        <f t="shared" si="1328"/>
        <v/>
      </c>
      <c r="CF841" s="193" t="str">
        <f t="shared" si="1329"/>
        <v/>
      </c>
      <c r="CG841" s="193" t="str">
        <f t="shared" si="1330"/>
        <v/>
      </c>
      <c r="CH841" s="26" t="str">
        <f t="shared" si="1331"/>
        <v/>
      </c>
      <c r="CI841" s="26" t="str">
        <f t="shared" si="1332"/>
        <v/>
      </c>
      <c r="CJ841" s="65" t="str">
        <f t="shared" si="1333"/>
        <v/>
      </c>
      <c r="CK841" s="65" t="str">
        <f t="shared" si="1334"/>
        <v/>
      </c>
      <c r="CL841" s="64" t="str">
        <f t="shared" si="1335"/>
        <v/>
      </c>
      <c r="CM841" s="64" t="str">
        <f t="shared" si="1336"/>
        <v/>
      </c>
      <c r="CN841" s="65" t="str">
        <f t="shared" si="1337"/>
        <v/>
      </c>
      <c r="CP841" s="63" t="str">
        <f>IF(BH841="","",MAX($CP$3:CP840)+1)</f>
        <v/>
      </c>
      <c r="CQ841" s="24" t="str">
        <f t="shared" si="1338"/>
        <v/>
      </c>
      <c r="CR841" s="24" t="str">
        <f t="shared" si="1339"/>
        <v/>
      </c>
      <c r="CS841" s="24" t="str">
        <f t="shared" si="1340"/>
        <v/>
      </c>
      <c r="CT841" s="58" t="str">
        <f>IF(BO841="","",COUNTIF($BO$3:BO841,BO841)&amp;"@"&amp;BO841)</f>
        <v/>
      </c>
      <c r="CU841" s="16" t="str">
        <f t="shared" si="1374"/>
        <v/>
      </c>
      <c r="CV841" s="63" t="str">
        <f t="shared" si="1341"/>
        <v/>
      </c>
      <c r="CW841" s="16" t="str">
        <f t="shared" si="1342"/>
        <v/>
      </c>
      <c r="CX841" s="16" t="str">
        <f t="shared" si="1343"/>
        <v/>
      </c>
      <c r="CY841" s="16" t="str">
        <f t="shared" si="1344"/>
        <v/>
      </c>
      <c r="CZ841" s="85" t="str">
        <f t="shared" si="1345"/>
        <v/>
      </c>
      <c r="DA841" s="16" t="str">
        <f t="shared" si="1346"/>
        <v/>
      </c>
      <c r="DB841" s="16" t="str">
        <f t="shared" si="1347"/>
        <v/>
      </c>
      <c r="DC841" s="28" t="str">
        <f>IF(CP841="","",$DC$1&amp;(INDEX(価格設定!D$1:XFD$3,ROW(価格設定!$D$3),MATCH($AW841,価格設定!D$1:XFD$1,1))*100)&amp;"%")</f>
        <v/>
      </c>
      <c r="DD841" s="28" t="str">
        <f>IF(CP841="","",$DD$1&amp;(INDEX(価格設定!D$1:XFD$3,ROW(価格設定!$D$2),MATCH($AW841,価格設定!D$1:XFD$1,1))*100)&amp;"%")</f>
        <v/>
      </c>
      <c r="DE841" s="29" t="str">
        <f t="shared" si="1348"/>
        <v/>
      </c>
      <c r="DG841" s="58" t="str">
        <f t="shared" si="1349"/>
        <v/>
      </c>
      <c r="DH841" s="58" t="str">
        <f t="shared" si="1350"/>
        <v/>
      </c>
      <c r="DI841" s="58" t="str">
        <f t="shared" si="1351"/>
        <v/>
      </c>
      <c r="DJ841" s="85" t="str">
        <f t="shared" si="1352"/>
        <v/>
      </c>
      <c r="DL841" s="58" t="str">
        <f>IF(COUNTIF(DG$3:DG$1048576,DG841)=COUNTIF($DG$3:$DG841,DG841),DG841,"")</f>
        <v/>
      </c>
      <c r="DM841" s="85" t="str">
        <f t="shared" si="1353"/>
        <v/>
      </c>
      <c r="DN841" s="85" t="str">
        <f t="shared" si="1375"/>
        <v/>
      </c>
      <c r="DO841" s="85" t="str">
        <f t="shared" si="1375"/>
        <v/>
      </c>
      <c r="DP841" s="303"/>
      <c r="DQ841" s="17" t="str">
        <f t="shared" si="1376"/>
        <v/>
      </c>
      <c r="DR841" s="17" t="str">
        <f t="shared" si="1377"/>
        <v/>
      </c>
      <c r="DS841" s="17" t="str">
        <f t="shared" si="1378"/>
        <v/>
      </c>
      <c r="DU841" s="16" t="str">
        <f t="shared" si="1354"/>
        <v/>
      </c>
      <c r="DV841" s="16" t="str">
        <f>IF(DU841="","",COUNT($DU$3:DU841))</f>
        <v/>
      </c>
      <c r="DW841" s="16" t="str">
        <f t="shared" si="1355"/>
        <v/>
      </c>
      <c r="DX841" s="16" t="str">
        <f t="shared" si="1356"/>
        <v/>
      </c>
      <c r="DY841" s="16" t="str">
        <f>IF(DZ841="","",COUNTIF(DZ$3:DZ841,DZ841))</f>
        <v/>
      </c>
      <c r="DZ841" s="16" t="str">
        <f t="shared" si="1357"/>
        <v/>
      </c>
      <c r="EA841" s="16" t="str">
        <f t="shared" si="1358"/>
        <v/>
      </c>
      <c r="EB841" s="16" t="str">
        <f t="shared" si="1359"/>
        <v/>
      </c>
      <c r="EC841" s="16" t="str">
        <f t="shared" si="1360"/>
        <v/>
      </c>
      <c r="ED841" s="16" t="str">
        <f t="shared" si="1361"/>
        <v/>
      </c>
      <c r="EE841" s="16" t="str">
        <f t="shared" si="1362"/>
        <v/>
      </c>
      <c r="EF841" s="16" t="str">
        <f t="shared" si="1363"/>
        <v/>
      </c>
      <c r="EG841" s="16" t="str">
        <f t="shared" si="1364"/>
        <v/>
      </c>
      <c r="EH841" s="16" t="str">
        <f t="shared" si="1365"/>
        <v/>
      </c>
      <c r="EI841" s="16" t="str">
        <f t="shared" si="1366"/>
        <v/>
      </c>
      <c r="EJ841" s="16" t="str">
        <f t="shared" si="1367"/>
        <v/>
      </c>
      <c r="EK841" s="16" t="str">
        <f t="shared" si="1368"/>
        <v/>
      </c>
      <c r="EL841" s="58" t="str">
        <f t="shared" si="1369"/>
        <v/>
      </c>
      <c r="EM841" s="58" t="str">
        <f>IF(OR($DZ841="",CR841=""),IF($EL841="","",$EL841),IF(OR(CR841="なし",CR841=0),領収書!$H$1,CR841))</f>
        <v/>
      </c>
      <c r="EN841" s="58" t="str">
        <f>IF(OR($DZ841="",CS841=""),IF($EL841="","",$EL841),IF(OR(CS841="なし",CS841=0),入力!$EN$1,CS841))</f>
        <v/>
      </c>
      <c r="EO841" s="63" t="str">
        <f t="shared" si="1370"/>
        <v/>
      </c>
      <c r="EP841" s="63" t="str">
        <f t="shared" si="1371"/>
        <v/>
      </c>
      <c r="ER841" s="16" t="str">
        <f>IF(AND(COUNTIF($ET$3:ET841,ET841)=1,ET841&lt;&gt;""),MAX($ER$3:ER840)+1,"")</f>
        <v/>
      </c>
      <c r="ES841" s="16" t="str">
        <f>IF(価格設定!B843="","",価格設定!B843)</f>
        <v/>
      </c>
      <c r="ET841" s="16" t="str">
        <f>IF(価格設定!C843="","",価格設定!C843)</f>
        <v/>
      </c>
      <c r="EV841" s="16" t="str">
        <f t="shared" si="1379"/>
        <v/>
      </c>
      <c r="EW841" s="16" t="str">
        <f t="shared" si="1372"/>
        <v/>
      </c>
    </row>
    <row r="842" spans="1:153" ht="30" customHeight="1" x14ac:dyDescent="0.2">
      <c r="A842" s="225"/>
      <c r="B842" s="212"/>
      <c r="C842" s="221"/>
      <c r="D842" s="164"/>
      <c r="E842" s="165"/>
      <c r="F842" s="166"/>
      <c r="G842" s="167"/>
      <c r="H842" s="179"/>
      <c r="I842" s="306"/>
      <c r="J842" s="169"/>
      <c r="K842" s="179"/>
      <c r="L842" s="186"/>
      <c r="M842" s="186"/>
      <c r="N842" s="168"/>
      <c r="O842" s="170"/>
      <c r="P842" s="212"/>
      <c r="Q842" s="179" t="str">
        <f>IFERROR(IF(H842="","",IFERROR(INDEX(価格設定!$B$5:$B$1048576,MATCH(H842,価格設定!$B$5:$B$1048576,0),0),INDEX(価格設定!$B$5:$B$1048576,MATCH("*"&amp;H842&amp;"*",価格設定!$B$5:$B$1048576,0),0))),H842)</f>
        <v/>
      </c>
      <c r="R842" s="250" t="str">
        <f>IFERROR(IF(Q842="",IF(K842="","",K842),IF(K842="",IF(INDEX(価格設定!$C$5:$C$1048576,MATCH(Q842,価格設定!$B$5:$B$1048576,0),0)=0,"",INDEX(価格設定!$C$5:$C$1048576,MATCH(Q842,価格設定!$B$5:$B$1048576,0),0)),IF(K842="なし","",K842))),"")</f>
        <v/>
      </c>
      <c r="S842" s="308" t="str">
        <f t="shared" si="1284"/>
        <v/>
      </c>
      <c r="T842" s="126" t="str">
        <f>IFERROR(IF(J842="",IF(INDEX(価格設定!$E$5:$R$1048576,MATCH($Q842,価格設定!B$5:B$1048576,0),MATCH($AW842,価格設定!E$1:X$1,1))=0,"",INDEX(価格設定!$E$5:$R$1048576,MATCH($Q842,価格設定!B$5:B$1048576,0),MATCH($AW842,価格設定!E$1:X$1,1))),J842),"")</f>
        <v/>
      </c>
      <c r="U842" s="126" t="str">
        <f t="shared" si="1285"/>
        <v/>
      </c>
      <c r="V842" s="132" t="str">
        <f t="shared" si="1286"/>
        <v/>
      </c>
      <c r="W842" s="127" t="str">
        <f>IFERROR(IF(OR(T842="",T842&lt;0),"",IFERROR(INDEX(価格設定!E$2:X$3,IF(AND(K842=$K$1,$K$1&lt;&gt;""),ROW(価格設定!$D$3)-1,MATCH(INDEX(価格設定!$D$5:$D$1048576,MATCH(Q842,価格設定!$B$5:$B$1048576,0),0),価格設定!$D$2:$D$3,0)),MATCH($AW842,価格設定!E$1:X$1,1)),INDEX(価格設定!E$2:X$2,0,MATCH($AW842,価格設定!E$1:X$1,1)))),"")</f>
        <v/>
      </c>
      <c r="X842" s="126" t="str">
        <f t="shared" si="1373"/>
        <v/>
      </c>
      <c r="Y842" s="128" t="str">
        <f t="shared" si="1287"/>
        <v/>
      </c>
      <c r="Z842" s="126" t="str">
        <f t="shared" si="1288"/>
        <v/>
      </c>
      <c r="AA842" s="129" t="str">
        <f t="shared" si="1289"/>
        <v/>
      </c>
      <c r="AB842" s="126" t="str">
        <f t="shared" si="1290"/>
        <v/>
      </c>
      <c r="AC842" s="280" t="str">
        <f t="shared" si="1291"/>
        <v/>
      </c>
      <c r="AD842" s="15"/>
      <c r="AE842" s="204" t="str">
        <f>IF(AF842="","",COUNT($AF$3:AF842))</f>
        <v/>
      </c>
      <c r="AF842" s="206" t="str">
        <f t="shared" si="1292"/>
        <v/>
      </c>
      <c r="AG842" s="204" t="str">
        <f t="shared" si="1293"/>
        <v/>
      </c>
      <c r="AH842" s="204" t="str">
        <f t="shared" si="1294"/>
        <v/>
      </c>
      <c r="AI842" s="287"/>
      <c r="AJ842" s="15"/>
      <c r="AK842" s="138" t="str">
        <f t="shared" si="1295"/>
        <v/>
      </c>
      <c r="AL842" s="131" t="str">
        <f t="shared" si="1296"/>
        <v/>
      </c>
      <c r="AM842" s="131" t="str">
        <f t="shared" si="1297"/>
        <v/>
      </c>
      <c r="AN842" s="313" t="str">
        <f t="shared" si="1298"/>
        <v/>
      </c>
      <c r="AO842" s="316" t="str">
        <f t="shared" si="1299"/>
        <v/>
      </c>
      <c r="AP842" s="18"/>
      <c r="AQ842" s="3" t="str">
        <f>IF(F842="","",MAX($AQ$3:AQ841)+1)</f>
        <v/>
      </c>
      <c r="AR842" s="3" t="str">
        <f>IF(OR(AQ842="",BB842=""),"",MAX($AR$3:AR841)+1)</f>
        <v/>
      </c>
      <c r="AS842" s="3" t="str">
        <f>IF(CQ842="","",RANK(CQ842,CQ$3:CQ$1048576,1)+COUNTIF($CQ$3:CQ842,CQ842)-1)</f>
        <v/>
      </c>
      <c r="AT842" s="21" t="str">
        <f>IF(C842="",IF(OR(AND($H842&lt;&gt;"",C842=""),AND($F841=$F842,$AZ842&lt;&gt;""),COUNTA($H$3:$H$1048576,#REF!,$F$3:$F$1048576)&gt;COUNTA($H$3:$H842,#REF!,$F$3:$F842),$AZ842&lt;&gt;""),INDEX(AT$3:AT$1048576,MATCH(MAX($AQ$3:$AQ841),$AQ$3:$AQ$1048576,0),0),""),C842)</f>
        <v/>
      </c>
      <c r="AU842" s="21" t="str">
        <f>IF(D842="",IF(OR(AND($H842&lt;&gt;"",D842=""),AND($F841=$F842,$AZ842&lt;&gt;""),COUNTA($H$3:$H$1048576,#REF!,$F$3:$F$1048576)&gt;COUNTA($H$3:$H842,#REF!,$F$3:$F842),$AZ842&lt;&gt;""),INDEX(AU$3:AU$1048576,MATCH(MAX($AQ$3:$AQ841),$AQ$3:$AQ$1048576,0),0),""),D842)</f>
        <v/>
      </c>
      <c r="AV842" s="21" t="str">
        <f>IF(E842="",IF(OR(AND($H842&lt;&gt;"",E842=""),AND($F841=$F842,$AZ842&lt;&gt;""),COUNTA($H$3:$H$1048576,#REF!,$F$3:$F$1048576)&gt;COUNTA($H$3:$H842,#REF!,$F$3:$F842),$AZ842&lt;&gt;""),INDEX(AV$3:AV$1048576,MATCH(MAX($AQ$3:$AQ841),$AQ$3:$AQ$1048576,0),0),""),E842)</f>
        <v/>
      </c>
      <c r="AW842" s="24" t="str">
        <f t="shared" si="1300"/>
        <v/>
      </c>
      <c r="AX842" s="13" t="str">
        <f t="shared" si="1301"/>
        <v/>
      </c>
      <c r="AY842" s="4" t="str">
        <f t="shared" si="1302"/>
        <v/>
      </c>
      <c r="AZ842" s="4" t="str">
        <f>IF(AX842="",IF(OR(AND(H842&lt;&gt;"",F842=""),COUNTA($H$3:$H$1048576)&gt;COUNTA($H$3:$H842)),INDEX(AX$3:AX842,MATCH(MAX($AQ$3:AQ842),AQ$3:AQ842,0),0),""),AX842)</f>
        <v/>
      </c>
      <c r="BA842" s="4" t="str">
        <f>IF(AY842="",IF(AND(H842&lt;&gt;"",F842=""),INDEX(AY$3:AY842,MATCH(MAX($AQ$3:AQ842),AQ$3:AQ842,0),0),""),AY842)</f>
        <v/>
      </c>
      <c r="BB842" s="82" t="str">
        <f>IF(BC842="","",RANK(BC842,BC$3:BC$1048576,1)+COUNTIF($BC$3:BC842,BC842)-1)</f>
        <v/>
      </c>
      <c r="BC842" s="139" t="str">
        <f t="shared" si="1303"/>
        <v/>
      </c>
      <c r="BD842" s="46" t="str">
        <f t="shared" si="1304"/>
        <v/>
      </c>
      <c r="BE842" s="46" t="str">
        <f t="shared" si="1305"/>
        <v/>
      </c>
      <c r="BF842" s="46" t="str">
        <f t="shared" si="1306"/>
        <v/>
      </c>
      <c r="BG842" s="4" t="str">
        <f t="shared" si="1307"/>
        <v/>
      </c>
      <c r="BH842" s="180" t="str">
        <f t="shared" si="1308"/>
        <v/>
      </c>
      <c r="BI842" s="16" t="str">
        <f t="shared" si="1309"/>
        <v/>
      </c>
      <c r="BJ842" s="52" t="str">
        <f>IF(BI842="","",IF(W842="","",IF(AND(K842=$K$1,$K$1&lt;&gt;""),$BT$2,IFERROR(IF(INDEX(価格設定!$D$5:$D$1048576,MATCH(Q842,価格設定!$B$5:$B$1048576,0),0)=価格設定!$D$3,$BT$2,$BS$2),$BS$2))))</f>
        <v/>
      </c>
      <c r="BK842" s="16" t="str">
        <f>IF(BI842="","",IF(COUNTIF($BI$3:BI842,BI842)=1,1,IF(AND(BI841=BI842,BH842=""),BK841,COUNTIF($BH$3:BH842,BH842))))</f>
        <v/>
      </c>
      <c r="BL842" s="52" t="str">
        <f t="shared" si="1310"/>
        <v/>
      </c>
      <c r="BM842" s="52" t="str">
        <f t="shared" si="1311"/>
        <v/>
      </c>
      <c r="BN842" s="119" t="str">
        <f t="shared" si="1312"/>
        <v/>
      </c>
      <c r="BO842" s="119" t="str">
        <f t="shared" si="1313"/>
        <v/>
      </c>
      <c r="BP842" s="17" t="str">
        <f t="shared" si="1314"/>
        <v/>
      </c>
      <c r="BQ842" s="17" t="str">
        <f t="shared" si="1315"/>
        <v/>
      </c>
      <c r="BR842" s="17" t="str">
        <f>IF(OR(BP842="",COUNTIF($BO$3:BO842,BO842)&lt;&gt;1),"",SUMIF(BO$3:BO$1048576,BO842,BP$3:BP$1048576))</f>
        <v/>
      </c>
      <c r="BS842" s="17" t="str">
        <f t="shared" si="1316"/>
        <v/>
      </c>
      <c r="BT842" s="17" t="str">
        <f t="shared" si="1317"/>
        <v/>
      </c>
      <c r="BU842" s="17" t="str">
        <f t="shared" si="1318"/>
        <v/>
      </c>
      <c r="BV842" s="24" t="str">
        <f t="shared" si="1319"/>
        <v/>
      </c>
      <c r="BW842" s="24" t="str">
        <f t="shared" si="1320"/>
        <v/>
      </c>
      <c r="BX842" s="24" t="str">
        <f t="shared" si="1321"/>
        <v/>
      </c>
      <c r="BY842" s="26" t="str">
        <f t="shared" si="1322"/>
        <v/>
      </c>
      <c r="BZ842" s="26" t="str">
        <f t="shared" si="1323"/>
        <v/>
      </c>
      <c r="CA842" s="26" t="str">
        <f t="shared" si="1324"/>
        <v/>
      </c>
      <c r="CB842" s="66" t="str">
        <f t="shared" si="1325"/>
        <v/>
      </c>
      <c r="CC842" s="65" t="str">
        <f t="shared" si="1326"/>
        <v/>
      </c>
      <c r="CD842" s="26" t="str">
        <f t="shared" si="1327"/>
        <v/>
      </c>
      <c r="CE842" s="26" t="str">
        <f t="shared" si="1328"/>
        <v/>
      </c>
      <c r="CF842" s="193" t="str">
        <f t="shared" si="1329"/>
        <v/>
      </c>
      <c r="CG842" s="193" t="str">
        <f t="shared" si="1330"/>
        <v/>
      </c>
      <c r="CH842" s="26" t="str">
        <f t="shared" si="1331"/>
        <v/>
      </c>
      <c r="CI842" s="26" t="str">
        <f t="shared" si="1332"/>
        <v/>
      </c>
      <c r="CJ842" s="65" t="str">
        <f t="shared" si="1333"/>
        <v/>
      </c>
      <c r="CK842" s="65" t="str">
        <f t="shared" si="1334"/>
        <v/>
      </c>
      <c r="CL842" s="64" t="str">
        <f t="shared" si="1335"/>
        <v/>
      </c>
      <c r="CM842" s="64" t="str">
        <f t="shared" si="1336"/>
        <v/>
      </c>
      <c r="CN842" s="65" t="str">
        <f t="shared" si="1337"/>
        <v/>
      </c>
      <c r="CP842" s="63" t="str">
        <f>IF(BH842="","",MAX($CP$3:CP841)+1)</f>
        <v/>
      </c>
      <c r="CQ842" s="24" t="str">
        <f t="shared" si="1338"/>
        <v/>
      </c>
      <c r="CR842" s="24" t="str">
        <f t="shared" si="1339"/>
        <v/>
      </c>
      <c r="CS842" s="24" t="str">
        <f t="shared" si="1340"/>
        <v/>
      </c>
      <c r="CT842" s="58" t="str">
        <f>IF(BO842="","",COUNTIF($BO$3:BO842,BO842)&amp;"@"&amp;BO842)</f>
        <v/>
      </c>
      <c r="CU842" s="16" t="str">
        <f t="shared" si="1374"/>
        <v/>
      </c>
      <c r="CV842" s="63" t="str">
        <f t="shared" si="1341"/>
        <v/>
      </c>
      <c r="CW842" s="16" t="str">
        <f t="shared" si="1342"/>
        <v/>
      </c>
      <c r="CX842" s="16" t="str">
        <f t="shared" si="1343"/>
        <v/>
      </c>
      <c r="CY842" s="16" t="str">
        <f t="shared" si="1344"/>
        <v/>
      </c>
      <c r="CZ842" s="85" t="str">
        <f t="shared" si="1345"/>
        <v/>
      </c>
      <c r="DA842" s="16" t="str">
        <f t="shared" si="1346"/>
        <v/>
      </c>
      <c r="DB842" s="16" t="str">
        <f t="shared" si="1347"/>
        <v/>
      </c>
      <c r="DC842" s="28" t="str">
        <f>IF(CP842="","",$DC$1&amp;(INDEX(価格設定!D$1:XFD$3,ROW(価格設定!$D$3),MATCH($AW842,価格設定!D$1:XFD$1,1))*100)&amp;"%")</f>
        <v/>
      </c>
      <c r="DD842" s="28" t="str">
        <f>IF(CP842="","",$DD$1&amp;(INDEX(価格設定!D$1:XFD$3,ROW(価格設定!$D$2),MATCH($AW842,価格設定!D$1:XFD$1,1))*100)&amp;"%")</f>
        <v/>
      </c>
      <c r="DE842" s="29" t="str">
        <f t="shared" si="1348"/>
        <v/>
      </c>
      <c r="DG842" s="58" t="str">
        <f t="shared" si="1349"/>
        <v/>
      </c>
      <c r="DH842" s="58" t="str">
        <f t="shared" si="1350"/>
        <v/>
      </c>
      <c r="DI842" s="58" t="str">
        <f t="shared" si="1351"/>
        <v/>
      </c>
      <c r="DJ842" s="85" t="str">
        <f t="shared" si="1352"/>
        <v/>
      </c>
      <c r="DL842" s="58" t="str">
        <f>IF(COUNTIF(DG$3:DG$1048576,DG842)=COUNTIF($DG$3:$DG842,DG842),DG842,"")</f>
        <v/>
      </c>
      <c r="DM842" s="85" t="str">
        <f t="shared" si="1353"/>
        <v/>
      </c>
      <c r="DN842" s="85" t="str">
        <f t="shared" si="1375"/>
        <v/>
      </c>
      <c r="DO842" s="85" t="str">
        <f t="shared" si="1375"/>
        <v/>
      </c>
      <c r="DP842" s="303"/>
      <c r="DQ842" s="17" t="str">
        <f t="shared" si="1376"/>
        <v/>
      </c>
      <c r="DR842" s="17" t="str">
        <f t="shared" si="1377"/>
        <v/>
      </c>
      <c r="DS842" s="17" t="str">
        <f t="shared" si="1378"/>
        <v/>
      </c>
      <c r="DU842" s="16" t="str">
        <f t="shared" si="1354"/>
        <v/>
      </c>
      <c r="DV842" s="16" t="str">
        <f>IF(DU842="","",COUNT($DU$3:DU842))</f>
        <v/>
      </c>
      <c r="DW842" s="16" t="str">
        <f t="shared" si="1355"/>
        <v/>
      </c>
      <c r="DX842" s="16" t="str">
        <f t="shared" si="1356"/>
        <v/>
      </c>
      <c r="DY842" s="16" t="str">
        <f>IF(DZ842="","",COUNTIF(DZ$3:DZ842,DZ842))</f>
        <v/>
      </c>
      <c r="DZ842" s="16" t="str">
        <f t="shared" si="1357"/>
        <v/>
      </c>
      <c r="EA842" s="16" t="str">
        <f t="shared" si="1358"/>
        <v/>
      </c>
      <c r="EB842" s="16" t="str">
        <f t="shared" si="1359"/>
        <v/>
      </c>
      <c r="EC842" s="16" t="str">
        <f t="shared" si="1360"/>
        <v/>
      </c>
      <c r="ED842" s="16" t="str">
        <f t="shared" si="1361"/>
        <v/>
      </c>
      <c r="EE842" s="16" t="str">
        <f t="shared" si="1362"/>
        <v/>
      </c>
      <c r="EF842" s="16" t="str">
        <f t="shared" si="1363"/>
        <v/>
      </c>
      <c r="EG842" s="16" t="str">
        <f t="shared" si="1364"/>
        <v/>
      </c>
      <c r="EH842" s="16" t="str">
        <f t="shared" si="1365"/>
        <v/>
      </c>
      <c r="EI842" s="16" t="str">
        <f t="shared" si="1366"/>
        <v/>
      </c>
      <c r="EJ842" s="16" t="str">
        <f t="shared" si="1367"/>
        <v/>
      </c>
      <c r="EK842" s="16" t="str">
        <f t="shared" si="1368"/>
        <v/>
      </c>
      <c r="EL842" s="58" t="str">
        <f t="shared" si="1369"/>
        <v/>
      </c>
      <c r="EM842" s="58" t="str">
        <f>IF(OR($DZ842="",CR842=""),IF($EL842="","",$EL842),IF(OR(CR842="なし",CR842=0),領収書!$H$1,CR842))</f>
        <v/>
      </c>
      <c r="EN842" s="58" t="str">
        <f>IF(OR($DZ842="",CS842=""),IF($EL842="","",$EL842),IF(OR(CS842="なし",CS842=0),入力!$EN$1,CS842))</f>
        <v/>
      </c>
      <c r="EO842" s="63" t="str">
        <f t="shared" si="1370"/>
        <v/>
      </c>
      <c r="EP842" s="63" t="str">
        <f t="shared" si="1371"/>
        <v/>
      </c>
      <c r="ER842" s="16" t="str">
        <f>IF(AND(COUNTIF($ET$3:ET842,ET842)=1,ET842&lt;&gt;""),MAX($ER$3:ER841)+1,"")</f>
        <v/>
      </c>
      <c r="ES842" s="16" t="str">
        <f>IF(価格設定!B844="","",価格設定!B844)</f>
        <v/>
      </c>
      <c r="ET842" s="16" t="str">
        <f>IF(価格設定!C844="","",価格設定!C844)</f>
        <v/>
      </c>
      <c r="EV842" s="16" t="str">
        <f t="shared" si="1379"/>
        <v/>
      </c>
      <c r="EW842" s="16" t="str">
        <f t="shared" si="1372"/>
        <v/>
      </c>
    </row>
    <row r="843" spans="1:153" ht="30" customHeight="1" x14ac:dyDescent="0.2">
      <c r="A843" s="225"/>
      <c r="B843" s="212"/>
      <c r="C843" s="221"/>
      <c r="D843" s="164"/>
      <c r="E843" s="165"/>
      <c r="F843" s="166"/>
      <c r="G843" s="167"/>
      <c r="H843" s="179"/>
      <c r="I843" s="306"/>
      <c r="J843" s="169"/>
      <c r="K843" s="179"/>
      <c r="L843" s="186"/>
      <c r="M843" s="186"/>
      <c r="N843" s="168"/>
      <c r="O843" s="170"/>
      <c r="P843" s="212"/>
      <c r="Q843" s="179" t="str">
        <f>IFERROR(IF(H843="","",IFERROR(INDEX(価格設定!$B$5:$B$1048576,MATCH(H843,価格設定!$B$5:$B$1048576,0),0),INDEX(価格設定!$B$5:$B$1048576,MATCH("*"&amp;H843&amp;"*",価格設定!$B$5:$B$1048576,0),0))),H843)</f>
        <v/>
      </c>
      <c r="R843" s="250" t="str">
        <f>IFERROR(IF(Q843="",IF(K843="","",K843),IF(K843="",IF(INDEX(価格設定!$C$5:$C$1048576,MATCH(Q843,価格設定!$B$5:$B$1048576,0),0)=0,"",INDEX(価格設定!$C$5:$C$1048576,MATCH(Q843,価格設定!$B$5:$B$1048576,0),0)),IF(K843="なし","",K843))),"")</f>
        <v/>
      </c>
      <c r="S843" s="308" t="str">
        <f t="shared" ref="S843:S906" si="1380">IF(I843="","",I843)</f>
        <v/>
      </c>
      <c r="T843" s="126" t="str">
        <f>IFERROR(IF(J843="",IF(INDEX(価格設定!$E$5:$R$1048576,MATCH($Q843,価格設定!B$5:B$1048576,0),MATCH($AW843,価格設定!E$1:X$1,1))=0,"",INDEX(価格設定!$E$5:$R$1048576,MATCH($Q843,価格設定!B$5:B$1048576,0),MATCH($AW843,価格設定!E$1:X$1,1))),J843),"")</f>
        <v/>
      </c>
      <c r="U843" s="126" t="str">
        <f t="shared" ref="U843:U906" si="1381">IFERROR(IF(J843&lt;&gt;"",IF(J843="","",IF(J843&lt;0,J843,I843*J843)),IF(J843&lt;0,J843,I843*T843)),"")</f>
        <v/>
      </c>
      <c r="V843" s="132" t="str">
        <f t="shared" ref="V843:V906" si="1382">IFERROR(IF(U843="","",IF(U843&lt;0,T843,IF(U843=X843,X843,U843+X843))),"")</f>
        <v/>
      </c>
      <c r="W843" s="127" t="str">
        <f>IFERROR(IF(OR(T843="",T843&lt;0),"",IFERROR(INDEX(価格設定!E$2:X$3,IF(AND(K843=$K$1,$K$1&lt;&gt;""),ROW(価格設定!$D$3)-1,MATCH(INDEX(価格設定!$D$5:$D$1048576,MATCH(Q843,価格設定!$B$5:$B$1048576,0),0),価格設定!$D$2:$D$3,0)),MATCH($AW843,価格設定!E$1:X$1,1)),INDEX(価格設定!E$2:X$2,0,MATCH($AW843,価格設定!E$1:X$1,1)))),"")</f>
        <v/>
      </c>
      <c r="X843" s="126" t="str">
        <f t="shared" si="1373"/>
        <v/>
      </c>
      <c r="Y843" s="128" t="str">
        <f t="shared" ref="Y843:Y906" si="1383">IF(OR(BS843="",BS843=0),"",BS843)</f>
        <v/>
      </c>
      <c r="Z843" s="126" t="str">
        <f t="shared" ref="Z843:Z906" si="1384">IF(OR(BT843="",BT843=0),"",BT843)</f>
        <v/>
      </c>
      <c r="AA843" s="129" t="str">
        <f t="shared" ref="AA843:AA906" si="1385">IF(OR(BU843="",COUNTIF(O843,"*"&amp;$O$1&amp;"*")),"",BU843)</f>
        <v/>
      </c>
      <c r="AB843" s="126" t="str">
        <f t="shared" ref="AB843:AB906" si="1386">IF(BR843="","",BR843)</f>
        <v/>
      </c>
      <c r="AC843" s="280" t="str">
        <f t="shared" ref="AC843:AC906" si="1387">IF(AB843="","",SUM(AA843:AB843))</f>
        <v/>
      </c>
      <c r="AD843" s="15"/>
      <c r="AE843" s="204" t="str">
        <f>IF(AF843="","",COUNT($AF$3:AF843))</f>
        <v/>
      </c>
      <c r="AF843" s="206" t="str">
        <f t="shared" ref="AF843:AF906" si="1388">IF(DL843="","",DL843)</f>
        <v/>
      </c>
      <c r="AG843" s="204" t="str">
        <f t="shared" ref="AG843:AG906" si="1389">IF(OR(DM843="",DM843=0),"",DM843)</f>
        <v/>
      </c>
      <c r="AH843" s="204" t="str">
        <f t="shared" ref="AH843:AH906" si="1390">IF(OR(DN843="",DN843=0),"",DN843)</f>
        <v/>
      </c>
      <c r="AI843" s="287"/>
      <c r="AJ843" s="15"/>
      <c r="AK843" s="138" t="str">
        <f t="shared" ref="AK843:AK906" si="1391">IF(AO843="","",DATE(AT843,AU843,AV843))</f>
        <v/>
      </c>
      <c r="AL843" s="131" t="str">
        <f t="shared" ref="AL843:AL906" si="1392">IF(OR(DR843="",DR843=0),"",DR843)</f>
        <v/>
      </c>
      <c r="AM843" s="131" t="str">
        <f t="shared" ref="AM843:AM906" si="1393">IF(OR(DS843="",DS843=0),"",DS843)</f>
        <v/>
      </c>
      <c r="AN843" s="313" t="str">
        <f t="shared" ref="AN843:AN906" si="1394">IF(OR(DQ843="",DQ843=0),"",DQ843)</f>
        <v/>
      </c>
      <c r="AO843" s="316" t="str">
        <f t="shared" ref="AO843:AO906" si="1395">IF(AN843="","",SUM(AL843:AN843))</f>
        <v/>
      </c>
      <c r="AP843" s="18"/>
      <c r="AQ843" s="3" t="str">
        <f>IF(F843="","",MAX($AQ$3:AQ842)+1)</f>
        <v/>
      </c>
      <c r="AR843" s="3" t="str">
        <f>IF(OR(AQ843="",BB843=""),"",MAX($AR$3:AR842)+1)</f>
        <v/>
      </c>
      <c r="AS843" s="3" t="str">
        <f>IF(CQ843="","",RANK(CQ843,CQ$3:CQ$1048576,1)+COUNTIF($CQ$3:CQ843,CQ843)-1)</f>
        <v/>
      </c>
      <c r="AT843" s="21" t="str">
        <f>IF(C843="",IF(OR(AND($H843&lt;&gt;"",C843=""),AND($F842=$F843,$AZ843&lt;&gt;""),COUNTA($H$3:$H$1048576,#REF!,$F$3:$F$1048576)&gt;COUNTA($H$3:$H843,#REF!,$F$3:$F843),$AZ843&lt;&gt;""),INDEX(AT$3:AT$1048576,MATCH(MAX($AQ$3:$AQ842),$AQ$3:$AQ$1048576,0),0),""),C843)</f>
        <v/>
      </c>
      <c r="AU843" s="21" t="str">
        <f>IF(D843="",IF(OR(AND($H843&lt;&gt;"",D843=""),AND($F842=$F843,$AZ843&lt;&gt;""),COUNTA($H$3:$H$1048576,#REF!,$F$3:$F$1048576)&gt;COUNTA($H$3:$H843,#REF!,$F$3:$F843),$AZ843&lt;&gt;""),INDEX(AU$3:AU$1048576,MATCH(MAX($AQ$3:$AQ842),$AQ$3:$AQ$1048576,0),0),""),D843)</f>
        <v/>
      </c>
      <c r="AV843" s="21" t="str">
        <f>IF(E843="",IF(OR(AND($H843&lt;&gt;"",E843=""),AND($F842=$F843,$AZ843&lt;&gt;""),COUNTA($H$3:$H$1048576,#REF!,$F$3:$F$1048576)&gt;COUNTA($H$3:$H843,#REF!,$F$3:$F843),$AZ843&lt;&gt;""),INDEX(AV$3:AV$1048576,MATCH(MAX($AQ$3:$AQ842),$AQ$3:$AQ$1048576,0),0),""),E843)</f>
        <v/>
      </c>
      <c r="AW843" s="24" t="str">
        <f t="shared" ref="AW843:AW906" si="1396">IF(AV843="","",DATE(AT843,AU843,AV843))</f>
        <v/>
      </c>
      <c r="AX843" s="13" t="str">
        <f t="shared" ref="AX843:AX906" si="1397">IF(F843="","",F843)</f>
        <v/>
      </c>
      <c r="AY843" s="4" t="str">
        <f t="shared" ref="AY843:AY906" si="1398">IF(N843="",IF(AT843="","",$AY$1),N843)</f>
        <v/>
      </c>
      <c r="AZ843" s="4" t="str">
        <f>IF(AX843="",IF(OR(AND(H843&lt;&gt;"",F843=""),COUNTA($H$3:$H$1048576)&gt;COUNTA($H$3:$H843)),INDEX(AX$3:AX843,MATCH(MAX($AQ$3:AQ843),AQ$3:AQ843,0),0),""),AX843)</f>
        <v/>
      </c>
      <c r="BA843" s="4" t="str">
        <f>IF(AY843="",IF(AND(H843&lt;&gt;"",F843=""),INDEX(AY$3:AY843,MATCH(MAX($AQ$3:AQ843),AQ$3:AQ843,0),0),""),AY843)</f>
        <v/>
      </c>
      <c r="BB843" s="82" t="str">
        <f>IF(BC843="","",RANK(BC843,BC$3:BC$1048576,1)+COUNTIF($BC$3:BC843,BC843)-1)</f>
        <v/>
      </c>
      <c r="BC843" s="139" t="str">
        <f t="shared" ref="BC843:BC906" si="1399">IF(BG843="","",IF(COUNTIF(BG843,"*"&amp;$AT$1&amp;$AU$1&amp;$AV$1&amp;$AW$1&amp;"*"),AW843,""))</f>
        <v/>
      </c>
      <c r="BD843" s="46" t="str">
        <f t="shared" ref="BD843:BD906" si="1400">IF(OR(AT$1="",AT843=""),"",AT843&amp;AT$2)</f>
        <v/>
      </c>
      <c r="BE843" s="46" t="str">
        <f t="shared" ref="BE843:BE906" si="1401">IF(OR(AU$1="",AU843=""),"",AU843&amp;AU$2)</f>
        <v/>
      </c>
      <c r="BF843" s="46" t="str">
        <f t="shared" ref="BF843:BF906" si="1402">IF(OR(AV$1="",AV843=""),"",AV843&amp;AV$2)</f>
        <v/>
      </c>
      <c r="BG843" s="4" t="str">
        <f t="shared" ref="BG843:BG906" si="1403">IF(AZ843="","",IF(AND($AT$1="",$AU$1="",$AV$1="",$AW$1=""),AZ843,BD843&amp;BE843&amp;BF843&amp;IF($AW$1="","",IF(COUNTIF(AZ843,"*"&amp;$AW$1&amp;"*"),$AW$1,""))))</f>
        <v/>
      </c>
      <c r="BH843" s="180" t="str">
        <f t="shared" ref="BH843:BH906" si="1404">IF(AX843="",IF(AND(BI842="",BI843&lt;&gt;""),BI843,""),BI843)</f>
        <v/>
      </c>
      <c r="BI843" s="16" t="str">
        <f t="shared" ref="BI843:BI906" si="1405">IF(AW843="","",AW843&amp;"@"&amp;AZ843)</f>
        <v/>
      </c>
      <c r="BJ843" s="52" t="str">
        <f>IF(BI843="","",IF(W843="","",IF(AND(K843=$K$1,$K$1&lt;&gt;""),$BT$2,IFERROR(IF(INDEX(価格設定!$D$5:$D$1048576,MATCH(Q843,価格設定!$B$5:$B$1048576,0),0)=価格設定!$D$3,$BT$2,$BS$2),$BS$2))))</f>
        <v/>
      </c>
      <c r="BK843" s="16" t="str">
        <f>IF(BI843="","",IF(COUNTIF($BI$3:BI843,BI843)=1,1,IF(AND(BI842=BI843,BH843=""),BK842,COUNTIF($BH$3:BH843,BH843))))</f>
        <v/>
      </c>
      <c r="BL843" s="52" t="str">
        <f t="shared" ref="BL843:BL906" si="1406">IF(W843="","",W843)</f>
        <v/>
      </c>
      <c r="BM843" s="52" t="str">
        <f t="shared" ref="BM843:BM906" si="1407">IF(OR(BI843="",BJ843=""),"",BI843&amp;"@"&amp;BJ843&amp;"@"&amp;BK843)</f>
        <v/>
      </c>
      <c r="BN843" s="119" t="str">
        <f t="shared" ref="BN843:BN906" si="1408">IF(BI843="","",BI843&amp;"@"&amp;BY843&amp;"@"&amp;BK843)</f>
        <v/>
      </c>
      <c r="BO843" s="119" t="str">
        <f t="shared" ref="BO843:BO906" si="1409">IF(BI843="","",BI843&amp;"@"&amp;BK843)</f>
        <v/>
      </c>
      <c r="BP843" s="17" t="str">
        <f t="shared" ref="BP843:BP906" si="1410">IF($AZ843="","",U843)</f>
        <v/>
      </c>
      <c r="BQ843" s="17" t="str">
        <f t="shared" ref="BQ843:BQ906" si="1411">IF($AZ843="","",X843)</f>
        <v/>
      </c>
      <c r="BR843" s="17" t="str">
        <f>IF(OR(BP843="",COUNTIF($BO$3:BO843,BO843)&lt;&gt;1),"",SUMIF(BO$3:BO$1048576,BO843,BP$3:BP$1048576))</f>
        <v/>
      </c>
      <c r="BS843" s="17" t="str">
        <f t="shared" ref="BS843:BS906" si="1412">IF($BR843="","",SUMIF($BM$3:$BM$1048576,$BI843&amp;"@"&amp;BS$2&amp;"@"&amp;BK843,$BQ$3:$BQ$1048576))</f>
        <v/>
      </c>
      <c r="BT843" s="17" t="str">
        <f t="shared" ref="BT843:BT906" si="1413">IF($BR843="","",SUMIF($BM$3:$BM$1048576,$BI843&amp;"@"&amp;BT$2&amp;"@"&amp;BK843,$BQ$3:$BQ$1048576))</f>
        <v/>
      </c>
      <c r="BU843" s="17" t="str">
        <f t="shared" ref="BU843:BU906" si="1414">IF($BR843="","",SUM(BS843:BT843))</f>
        <v/>
      </c>
      <c r="BV843" s="24" t="str">
        <f t="shared" ref="BV843:BV906" si="1415">IF(AW843="","",AW843)</f>
        <v/>
      </c>
      <c r="BW843" s="24" t="str">
        <f t="shared" ref="BW843:BW906" si="1416">IF(AZ843="","",AZ843)</f>
        <v/>
      </c>
      <c r="BX843" s="24" t="str">
        <f t="shared" ref="BX843:BX906" si="1417">IF(H843="","",Q843)</f>
        <v/>
      </c>
      <c r="BY843" s="26" t="str">
        <f t="shared" ref="BY843:BY906" si="1418">IF(R843="","",R843)</f>
        <v/>
      </c>
      <c r="BZ843" s="26" t="str">
        <f t="shared" ref="BZ843:BZ906" si="1419">IF(I843="","",I843)</f>
        <v/>
      </c>
      <c r="CA843" s="26" t="str">
        <f t="shared" ref="CA843:CA906" si="1420">IF(T843="","",T843)</f>
        <v/>
      </c>
      <c r="CB843" s="66" t="str">
        <f t="shared" ref="CB843:CB906" si="1421">IF(W843="","",W843)</f>
        <v/>
      </c>
      <c r="CC843" s="65" t="str">
        <f t="shared" ref="CC843:CC906" si="1422">IF(X843="","",X843)</f>
        <v/>
      </c>
      <c r="CD843" s="26" t="str">
        <f t="shared" ref="CD843:CD906" si="1423">IF(U843="","",U843)</f>
        <v/>
      </c>
      <c r="CE843" s="26" t="str">
        <f t="shared" ref="CE843:CE906" si="1424">IF(V843="","",V843)</f>
        <v/>
      </c>
      <c r="CF843" s="193" t="str">
        <f t="shared" ref="CF843:CF906" si="1425">IF(L843="","",L843)</f>
        <v/>
      </c>
      <c r="CG843" s="193" t="str">
        <f t="shared" ref="CG843:CG906" si="1426">IF(M843="","",M843)</f>
        <v/>
      </c>
      <c r="CH843" s="26" t="str">
        <f t="shared" ref="CH843:CH906" si="1427">IF(BA843="","",BA843)</f>
        <v/>
      </c>
      <c r="CI843" s="26" t="str">
        <f t="shared" ref="CI843:CI906" si="1428">IF(O843="","",O843)</f>
        <v/>
      </c>
      <c r="CJ843" s="65" t="str">
        <f t="shared" ref="CJ843:CJ906" si="1429">IF(Y843="","",Y843)</f>
        <v/>
      </c>
      <c r="CK843" s="65" t="str">
        <f t="shared" ref="CK843:CK906" si="1430">IF(Z843="","",Z843)</f>
        <v/>
      </c>
      <c r="CL843" s="64" t="str">
        <f t="shared" ref="CL843:CL906" si="1431">IF(AA843="","",AA843)</f>
        <v/>
      </c>
      <c r="CM843" s="64" t="str">
        <f t="shared" ref="CM843:CM906" si="1432">IF(AB843="","",AB843)</f>
        <v/>
      </c>
      <c r="CN843" s="65" t="str">
        <f t="shared" ref="CN843:CN906" si="1433">IF(AC843="","",AC843)</f>
        <v/>
      </c>
      <c r="CP843" s="63" t="str">
        <f>IF(BH843="","",MAX($CP$3:CP842)+1)</f>
        <v/>
      </c>
      <c r="CQ843" s="24" t="str">
        <f t="shared" ref="CQ843:CQ906" si="1434">IF(CP843="","",AW843)</f>
        <v/>
      </c>
      <c r="CR843" s="24" t="str">
        <f t="shared" ref="CR843:CR906" si="1435">IF(L843="","",L843)</f>
        <v/>
      </c>
      <c r="CS843" s="24" t="str">
        <f t="shared" ref="CS843:CS906" si="1436">IF(M843="","",M843)</f>
        <v/>
      </c>
      <c r="CT843" s="58" t="str">
        <f>IF(BO843="","",COUNTIF($BO$3:BO843,BO843)&amp;"@"&amp;BO843)</f>
        <v/>
      </c>
      <c r="CU843" s="16" t="str">
        <f t="shared" si="1374"/>
        <v/>
      </c>
      <c r="CV843" s="63" t="str">
        <f t="shared" ref="CV843:CV906" si="1437">IF(BZ843="","",BZ843)</f>
        <v/>
      </c>
      <c r="CW843" s="16" t="str">
        <f t="shared" ref="CW843:CW906" si="1438">IF(OR(T843="",0&gt;T843),"",T843)</f>
        <v/>
      </c>
      <c r="CX843" s="16" t="str">
        <f t="shared" ref="CX843:CX906" si="1439">IF(U843="","",U843)</f>
        <v/>
      </c>
      <c r="CY843" s="16" t="str">
        <f t="shared" ref="CY843:CY906" si="1440">IF(O843="","",O843)</f>
        <v/>
      </c>
      <c r="CZ843" s="85" t="str">
        <f t="shared" ref="CZ843:CZ906" si="1441">IF($CP843="","",CN843)</f>
        <v/>
      </c>
      <c r="DA843" s="16" t="str">
        <f t="shared" ref="DA843:DA906" si="1442">IF(OR($CP843="",COUNTIF(CY843,"*"&amp;$O$1&amp;"*")),"",CK843)</f>
        <v/>
      </c>
      <c r="DB843" s="16" t="str">
        <f t="shared" ref="DB843:DB906" si="1443">IF(OR($CP843="",COUNTIF(CY843,"*"&amp;$O$1&amp;"*")),"",CJ843)</f>
        <v/>
      </c>
      <c r="DC843" s="28" t="str">
        <f>IF(CP843="","",$DC$1&amp;(INDEX(価格設定!D$1:XFD$3,ROW(価格設定!$D$3),MATCH($AW843,価格設定!D$1:XFD$1,1))*100)&amp;"%")</f>
        <v/>
      </c>
      <c r="DD843" s="28" t="str">
        <f>IF(CP843="","",$DD$1&amp;(INDEX(価格設定!D$1:XFD$3,ROW(価格設定!$D$2),MATCH($AW843,価格設定!D$1:XFD$1,1))*100)&amp;"%")</f>
        <v/>
      </c>
      <c r="DE843" s="29" t="str">
        <f t="shared" ref="DE843:DE906" si="1444">IF(P843="","",P843)</f>
        <v/>
      </c>
      <c r="DG843" s="58" t="str">
        <f t="shared" ref="DG843:DG906" si="1445">IF(AW843="","",AW843)</f>
        <v/>
      </c>
      <c r="DH843" s="58" t="str">
        <f t="shared" ref="DH843:DH906" si="1446">IF(BA843="","",BA843)</f>
        <v/>
      </c>
      <c r="DI843" s="58" t="str">
        <f t="shared" ref="DI843:DI906" si="1447">IF(DG843="","",DG843&amp;DH843)</f>
        <v/>
      </c>
      <c r="DJ843" s="85" t="str">
        <f t="shared" ref="DJ843:DJ906" si="1448">IF(CN843="","",CN843)</f>
        <v/>
      </c>
      <c r="DL843" s="58" t="str">
        <f>IF(COUNTIF(DG$3:DG$1048576,DG843)=COUNTIF($DG$3:$DG843,DG843),DG843,"")</f>
        <v/>
      </c>
      <c r="DM843" s="85" t="str">
        <f t="shared" ref="DM843:DM906" si="1449">IF(DL843="","",SUMIF(DI$3:DI$1048576,DL843&amp;$DM$2,DJ$3:DJ$1048576))</f>
        <v/>
      </c>
      <c r="DN843" s="85" t="str">
        <f t="shared" si="1375"/>
        <v/>
      </c>
      <c r="DO843" s="85" t="str">
        <f t="shared" si="1375"/>
        <v/>
      </c>
      <c r="DP843" s="303"/>
      <c r="DQ843" s="17" t="str">
        <f t="shared" si="1376"/>
        <v/>
      </c>
      <c r="DR843" s="17" t="str">
        <f t="shared" si="1377"/>
        <v/>
      </c>
      <c r="DS843" s="17" t="str">
        <f t="shared" si="1378"/>
        <v/>
      </c>
      <c r="DU843" s="16" t="str">
        <f t="shared" ref="DU843:DU906" si="1450">IF(B843="","",B843)</f>
        <v/>
      </c>
      <c r="DV843" s="16" t="str">
        <f>IF(DU843="","",COUNT($DU$3:DU843))</f>
        <v/>
      </c>
      <c r="DW843" s="16" t="str">
        <f t="shared" ref="DW843:DW906" si="1451">IF($DV$2=0,IF(DU843="","",DU843),IF(DV843="","",DV843))</f>
        <v/>
      </c>
      <c r="DX843" s="16" t="str">
        <f t="shared" ref="DX843:DX906" si="1452">IF(B843="","",BO843)</f>
        <v/>
      </c>
      <c r="DY843" s="16" t="str">
        <f>IF(DZ843="","",COUNTIF(DZ$3:DZ843,DZ843))</f>
        <v/>
      </c>
      <c r="DZ843" s="16" t="str">
        <f t="shared" ref="DZ843:DZ906" si="1453">IFERROR(IF(BO843=INDEX(BO$3:BO$1048576,MATCH($DW$2,DW$3:DW$1048576,0),0),INDEX(BO$3:BO$1048576,MATCH($DW$2,DW$3:DW$1048576,0),0),""),"")</f>
        <v/>
      </c>
      <c r="EA843" s="16" t="str">
        <f t="shared" ref="EA843:EA906" si="1454">IF(OR(DZ843="",DU843=0,AZ843="なし"),"",AZ843&amp;IF(G843="",$EA$1,"　"&amp;G843))</f>
        <v/>
      </c>
      <c r="EB843" s="16" t="str">
        <f t="shared" ref="EB843:EB906" si="1455">IF(DZ843="","",CU843)</f>
        <v/>
      </c>
      <c r="EC843" s="16" t="str">
        <f t="shared" ref="EC843:EC906" si="1456">IF($DZ843="","",CV843)</f>
        <v/>
      </c>
      <c r="ED843" s="16" t="str">
        <f t="shared" ref="ED843:ED906" si="1457">IF($DZ843="","",CW843)</f>
        <v/>
      </c>
      <c r="EE843" s="16" t="str">
        <f t="shared" ref="EE843:EE906" si="1458">IF($DZ843="","",CX843)</f>
        <v/>
      </c>
      <c r="EF843" s="16" t="str">
        <f t="shared" ref="EF843:EF906" si="1459">IF($DZ843="","",CY843)</f>
        <v/>
      </c>
      <c r="EG843" s="16" t="str">
        <f t="shared" ref="EG843:EG906" si="1460">IF($DZ843="","",CZ843)</f>
        <v/>
      </c>
      <c r="EH843" s="16" t="str">
        <f t="shared" ref="EH843:EH906" si="1461">IF($DZ843="","",DA843)</f>
        <v/>
      </c>
      <c r="EI843" s="16" t="str">
        <f t="shared" ref="EI843:EI906" si="1462">IF($DZ843="","",DB843)</f>
        <v/>
      </c>
      <c r="EJ843" s="16" t="str">
        <f t="shared" ref="EJ843:EJ906" si="1463">IF($DZ843="","",DC843)</f>
        <v/>
      </c>
      <c r="EK843" s="16" t="str">
        <f t="shared" ref="EK843:EK906" si="1464">IF($DZ843="","",DD843)</f>
        <v/>
      </c>
      <c r="EL843" s="58" t="str">
        <f t="shared" ref="EL843:EL906" si="1465">IF(OR($DY843="",CQ843=""),"",CQ843)</f>
        <v/>
      </c>
      <c r="EM843" s="58" t="str">
        <f>IF(OR($DZ843="",CR843=""),IF($EL843="","",$EL843),IF(OR(CR843="なし",CR843=0),領収書!$H$1,CR843))</f>
        <v/>
      </c>
      <c r="EN843" s="58" t="str">
        <f>IF(OR($DZ843="",CS843=""),IF($EL843="","",$EL843),IF(OR(CS843="なし",CS843=0),入力!$EN$1,CS843))</f>
        <v/>
      </c>
      <c r="EO843" s="63" t="str">
        <f t="shared" ref="EO843:EO906" si="1466">IF(OR(DX843="",DE843=""),"",DE843)</f>
        <v/>
      </c>
      <c r="EP843" s="63" t="str">
        <f t="shared" ref="EP843:EP906" si="1467">IF(COUNTIF(DX$3:DX$1048576,BO843),BO843,"")</f>
        <v/>
      </c>
      <c r="ER843" s="16" t="str">
        <f>IF(AND(COUNTIF($ET$3:ET843,ET843)=1,ET843&lt;&gt;""),MAX($ER$3:ER842)+1,"")</f>
        <v/>
      </c>
      <c r="ES843" s="16" t="str">
        <f>IF(価格設定!B845="","",価格設定!B845)</f>
        <v/>
      </c>
      <c r="ET843" s="16" t="str">
        <f>IF(価格設定!C845="","",価格設定!C845)</f>
        <v/>
      </c>
      <c r="EV843" s="16" t="str">
        <f t="shared" si="1379"/>
        <v/>
      </c>
      <c r="EW843" s="16" t="str">
        <f t="shared" ref="EW843:EW906" si="1468">IFERROR(IF(EV843="","",INDEX(ET$3:ET$1048576,MATCH(EV843,ER$3:ER$1048576,0),0)),"")</f>
        <v/>
      </c>
    </row>
    <row r="844" spans="1:153" ht="30" customHeight="1" x14ac:dyDescent="0.2">
      <c r="A844" s="225"/>
      <c r="B844" s="212"/>
      <c r="C844" s="221"/>
      <c r="D844" s="164"/>
      <c r="E844" s="165"/>
      <c r="F844" s="166"/>
      <c r="G844" s="167"/>
      <c r="H844" s="179"/>
      <c r="I844" s="306"/>
      <c r="J844" s="169"/>
      <c r="K844" s="179"/>
      <c r="L844" s="186"/>
      <c r="M844" s="186"/>
      <c r="N844" s="168"/>
      <c r="O844" s="170"/>
      <c r="P844" s="212"/>
      <c r="Q844" s="179" t="str">
        <f>IFERROR(IF(H844="","",IFERROR(INDEX(価格設定!$B$5:$B$1048576,MATCH(H844,価格設定!$B$5:$B$1048576,0),0),INDEX(価格設定!$B$5:$B$1048576,MATCH("*"&amp;H844&amp;"*",価格設定!$B$5:$B$1048576,0),0))),H844)</f>
        <v/>
      </c>
      <c r="R844" s="250" t="str">
        <f>IFERROR(IF(Q844="",IF(K844="","",K844),IF(K844="",IF(INDEX(価格設定!$C$5:$C$1048576,MATCH(Q844,価格設定!$B$5:$B$1048576,0),0)=0,"",INDEX(価格設定!$C$5:$C$1048576,MATCH(Q844,価格設定!$B$5:$B$1048576,0),0)),IF(K844="なし","",K844))),"")</f>
        <v/>
      </c>
      <c r="S844" s="308" t="str">
        <f t="shared" si="1380"/>
        <v/>
      </c>
      <c r="T844" s="126" t="str">
        <f>IFERROR(IF(J844="",IF(INDEX(価格設定!$E$5:$R$1048576,MATCH($Q844,価格設定!B$5:B$1048576,0),MATCH($AW844,価格設定!E$1:X$1,1))=0,"",INDEX(価格設定!$E$5:$R$1048576,MATCH($Q844,価格設定!B$5:B$1048576,0),MATCH($AW844,価格設定!E$1:X$1,1))),J844),"")</f>
        <v/>
      </c>
      <c r="U844" s="126" t="str">
        <f t="shared" si="1381"/>
        <v/>
      </c>
      <c r="V844" s="132" t="str">
        <f t="shared" si="1382"/>
        <v/>
      </c>
      <c r="W844" s="127" t="str">
        <f>IFERROR(IF(OR(T844="",T844&lt;0),"",IFERROR(INDEX(価格設定!E$2:X$3,IF(AND(K844=$K$1,$K$1&lt;&gt;""),ROW(価格設定!$D$3)-1,MATCH(INDEX(価格設定!$D$5:$D$1048576,MATCH(Q844,価格設定!$B$5:$B$1048576,0),0),価格設定!$D$2:$D$3,0)),MATCH($AW844,価格設定!E$1:X$1,1)),INDEX(価格設定!E$2:X$2,0,MATCH($AW844,価格設定!E$1:X$1,1)))),"")</f>
        <v/>
      </c>
      <c r="X844" s="126" t="str">
        <f t="shared" si="1373"/>
        <v/>
      </c>
      <c r="Y844" s="128" t="str">
        <f t="shared" si="1383"/>
        <v/>
      </c>
      <c r="Z844" s="126" t="str">
        <f t="shared" si="1384"/>
        <v/>
      </c>
      <c r="AA844" s="129" t="str">
        <f t="shared" si="1385"/>
        <v/>
      </c>
      <c r="AB844" s="126" t="str">
        <f t="shared" si="1386"/>
        <v/>
      </c>
      <c r="AC844" s="280" t="str">
        <f t="shared" si="1387"/>
        <v/>
      </c>
      <c r="AD844" s="15"/>
      <c r="AE844" s="204" t="str">
        <f>IF(AF844="","",COUNT($AF$3:AF844))</f>
        <v/>
      </c>
      <c r="AF844" s="206" t="str">
        <f t="shared" si="1388"/>
        <v/>
      </c>
      <c r="AG844" s="204" t="str">
        <f t="shared" si="1389"/>
        <v/>
      </c>
      <c r="AH844" s="204" t="str">
        <f t="shared" si="1390"/>
        <v/>
      </c>
      <c r="AI844" s="287"/>
      <c r="AJ844" s="15"/>
      <c r="AK844" s="138" t="str">
        <f t="shared" si="1391"/>
        <v/>
      </c>
      <c r="AL844" s="131" t="str">
        <f t="shared" si="1392"/>
        <v/>
      </c>
      <c r="AM844" s="131" t="str">
        <f t="shared" si="1393"/>
        <v/>
      </c>
      <c r="AN844" s="313" t="str">
        <f t="shared" si="1394"/>
        <v/>
      </c>
      <c r="AO844" s="316" t="str">
        <f t="shared" si="1395"/>
        <v/>
      </c>
      <c r="AP844" s="18"/>
      <c r="AQ844" s="3" t="str">
        <f>IF(F844="","",MAX($AQ$3:AQ843)+1)</f>
        <v/>
      </c>
      <c r="AR844" s="3" t="str">
        <f>IF(OR(AQ844="",BB844=""),"",MAX($AR$3:AR843)+1)</f>
        <v/>
      </c>
      <c r="AS844" s="3" t="str">
        <f>IF(CQ844="","",RANK(CQ844,CQ$3:CQ$1048576,1)+COUNTIF($CQ$3:CQ844,CQ844)-1)</f>
        <v/>
      </c>
      <c r="AT844" s="21" t="str">
        <f>IF(C844="",IF(OR(AND($H844&lt;&gt;"",C844=""),AND($F843=$F844,$AZ844&lt;&gt;""),COUNTA($H$3:$H$1048576,#REF!,$F$3:$F$1048576)&gt;COUNTA($H$3:$H844,#REF!,$F$3:$F844),$AZ844&lt;&gt;""),INDEX(AT$3:AT$1048576,MATCH(MAX($AQ$3:$AQ843),$AQ$3:$AQ$1048576,0),0),""),C844)</f>
        <v/>
      </c>
      <c r="AU844" s="21" t="str">
        <f>IF(D844="",IF(OR(AND($H844&lt;&gt;"",D844=""),AND($F843=$F844,$AZ844&lt;&gt;""),COUNTA($H$3:$H$1048576,#REF!,$F$3:$F$1048576)&gt;COUNTA($H$3:$H844,#REF!,$F$3:$F844),$AZ844&lt;&gt;""),INDEX(AU$3:AU$1048576,MATCH(MAX($AQ$3:$AQ843),$AQ$3:$AQ$1048576,0),0),""),D844)</f>
        <v/>
      </c>
      <c r="AV844" s="21" t="str">
        <f>IF(E844="",IF(OR(AND($H844&lt;&gt;"",E844=""),AND($F843=$F844,$AZ844&lt;&gt;""),COUNTA($H$3:$H$1048576,#REF!,$F$3:$F$1048576)&gt;COUNTA($H$3:$H844,#REF!,$F$3:$F844),$AZ844&lt;&gt;""),INDEX(AV$3:AV$1048576,MATCH(MAX($AQ$3:$AQ843),$AQ$3:$AQ$1048576,0),0),""),E844)</f>
        <v/>
      </c>
      <c r="AW844" s="24" t="str">
        <f t="shared" si="1396"/>
        <v/>
      </c>
      <c r="AX844" s="13" t="str">
        <f t="shared" si="1397"/>
        <v/>
      </c>
      <c r="AY844" s="4" t="str">
        <f t="shared" si="1398"/>
        <v/>
      </c>
      <c r="AZ844" s="4" t="str">
        <f>IF(AX844="",IF(OR(AND(H844&lt;&gt;"",F844=""),COUNTA($H$3:$H$1048576)&gt;COUNTA($H$3:$H844)),INDEX(AX$3:AX844,MATCH(MAX($AQ$3:AQ844),AQ$3:AQ844,0),0),""),AX844)</f>
        <v/>
      </c>
      <c r="BA844" s="4" t="str">
        <f>IF(AY844="",IF(AND(H844&lt;&gt;"",F844=""),INDEX(AY$3:AY844,MATCH(MAX($AQ$3:AQ844),AQ$3:AQ844,0),0),""),AY844)</f>
        <v/>
      </c>
      <c r="BB844" s="82" t="str">
        <f>IF(BC844="","",RANK(BC844,BC$3:BC$1048576,1)+COUNTIF($BC$3:BC844,BC844)-1)</f>
        <v/>
      </c>
      <c r="BC844" s="139" t="str">
        <f t="shared" si="1399"/>
        <v/>
      </c>
      <c r="BD844" s="46" t="str">
        <f t="shared" si="1400"/>
        <v/>
      </c>
      <c r="BE844" s="46" t="str">
        <f t="shared" si="1401"/>
        <v/>
      </c>
      <c r="BF844" s="46" t="str">
        <f t="shared" si="1402"/>
        <v/>
      </c>
      <c r="BG844" s="4" t="str">
        <f t="shared" si="1403"/>
        <v/>
      </c>
      <c r="BH844" s="180" t="str">
        <f t="shared" si="1404"/>
        <v/>
      </c>
      <c r="BI844" s="16" t="str">
        <f t="shared" si="1405"/>
        <v/>
      </c>
      <c r="BJ844" s="52" t="str">
        <f>IF(BI844="","",IF(W844="","",IF(AND(K844=$K$1,$K$1&lt;&gt;""),$BT$2,IFERROR(IF(INDEX(価格設定!$D$5:$D$1048576,MATCH(Q844,価格設定!$B$5:$B$1048576,0),0)=価格設定!$D$3,$BT$2,$BS$2),$BS$2))))</f>
        <v/>
      </c>
      <c r="BK844" s="16" t="str">
        <f>IF(BI844="","",IF(COUNTIF($BI$3:BI844,BI844)=1,1,IF(AND(BI843=BI844,BH844=""),BK843,COUNTIF($BH$3:BH844,BH844))))</f>
        <v/>
      </c>
      <c r="BL844" s="52" t="str">
        <f t="shared" si="1406"/>
        <v/>
      </c>
      <c r="BM844" s="52" t="str">
        <f t="shared" si="1407"/>
        <v/>
      </c>
      <c r="BN844" s="119" t="str">
        <f t="shared" si="1408"/>
        <v/>
      </c>
      <c r="BO844" s="119" t="str">
        <f t="shared" si="1409"/>
        <v/>
      </c>
      <c r="BP844" s="17" t="str">
        <f t="shared" si="1410"/>
        <v/>
      </c>
      <c r="BQ844" s="17" t="str">
        <f t="shared" si="1411"/>
        <v/>
      </c>
      <c r="BR844" s="17" t="str">
        <f>IF(OR(BP844="",COUNTIF($BO$3:BO844,BO844)&lt;&gt;1),"",SUMIF(BO$3:BO$1048576,BO844,BP$3:BP$1048576))</f>
        <v/>
      </c>
      <c r="BS844" s="17" t="str">
        <f t="shared" si="1412"/>
        <v/>
      </c>
      <c r="BT844" s="17" t="str">
        <f t="shared" si="1413"/>
        <v/>
      </c>
      <c r="BU844" s="17" t="str">
        <f t="shared" si="1414"/>
        <v/>
      </c>
      <c r="BV844" s="24" t="str">
        <f t="shared" si="1415"/>
        <v/>
      </c>
      <c r="BW844" s="24" t="str">
        <f t="shared" si="1416"/>
        <v/>
      </c>
      <c r="BX844" s="24" t="str">
        <f t="shared" si="1417"/>
        <v/>
      </c>
      <c r="BY844" s="26" t="str">
        <f t="shared" si="1418"/>
        <v/>
      </c>
      <c r="BZ844" s="26" t="str">
        <f t="shared" si="1419"/>
        <v/>
      </c>
      <c r="CA844" s="26" t="str">
        <f t="shared" si="1420"/>
        <v/>
      </c>
      <c r="CB844" s="66" t="str">
        <f t="shared" si="1421"/>
        <v/>
      </c>
      <c r="CC844" s="65" t="str">
        <f t="shared" si="1422"/>
        <v/>
      </c>
      <c r="CD844" s="26" t="str">
        <f t="shared" si="1423"/>
        <v/>
      </c>
      <c r="CE844" s="26" t="str">
        <f t="shared" si="1424"/>
        <v/>
      </c>
      <c r="CF844" s="193" t="str">
        <f t="shared" si="1425"/>
        <v/>
      </c>
      <c r="CG844" s="193" t="str">
        <f t="shared" si="1426"/>
        <v/>
      </c>
      <c r="CH844" s="26" t="str">
        <f t="shared" si="1427"/>
        <v/>
      </c>
      <c r="CI844" s="26" t="str">
        <f t="shared" si="1428"/>
        <v/>
      </c>
      <c r="CJ844" s="65" t="str">
        <f t="shared" si="1429"/>
        <v/>
      </c>
      <c r="CK844" s="65" t="str">
        <f t="shared" si="1430"/>
        <v/>
      </c>
      <c r="CL844" s="64" t="str">
        <f t="shared" si="1431"/>
        <v/>
      </c>
      <c r="CM844" s="64" t="str">
        <f t="shared" si="1432"/>
        <v/>
      </c>
      <c r="CN844" s="65" t="str">
        <f t="shared" si="1433"/>
        <v/>
      </c>
      <c r="CP844" s="63" t="str">
        <f>IF(BH844="","",MAX($CP$3:CP843)+1)</f>
        <v/>
      </c>
      <c r="CQ844" s="24" t="str">
        <f t="shared" si="1434"/>
        <v/>
      </c>
      <c r="CR844" s="24" t="str">
        <f t="shared" si="1435"/>
        <v/>
      </c>
      <c r="CS844" s="24" t="str">
        <f t="shared" si="1436"/>
        <v/>
      </c>
      <c r="CT844" s="58" t="str">
        <f>IF(BO844="","",COUNTIF($BO$3:BO844,BO844)&amp;"@"&amp;BO844)</f>
        <v/>
      </c>
      <c r="CU844" s="16" t="str">
        <f t="shared" si="1374"/>
        <v/>
      </c>
      <c r="CV844" s="63" t="str">
        <f t="shared" si="1437"/>
        <v/>
      </c>
      <c r="CW844" s="16" t="str">
        <f t="shared" si="1438"/>
        <v/>
      </c>
      <c r="CX844" s="16" t="str">
        <f t="shared" si="1439"/>
        <v/>
      </c>
      <c r="CY844" s="16" t="str">
        <f t="shared" si="1440"/>
        <v/>
      </c>
      <c r="CZ844" s="85" t="str">
        <f t="shared" si="1441"/>
        <v/>
      </c>
      <c r="DA844" s="16" t="str">
        <f t="shared" si="1442"/>
        <v/>
      </c>
      <c r="DB844" s="16" t="str">
        <f t="shared" si="1443"/>
        <v/>
      </c>
      <c r="DC844" s="28" t="str">
        <f>IF(CP844="","",$DC$1&amp;(INDEX(価格設定!D$1:XFD$3,ROW(価格設定!$D$3),MATCH($AW844,価格設定!D$1:XFD$1,1))*100)&amp;"%")</f>
        <v/>
      </c>
      <c r="DD844" s="28" t="str">
        <f>IF(CP844="","",$DD$1&amp;(INDEX(価格設定!D$1:XFD$3,ROW(価格設定!$D$2),MATCH($AW844,価格設定!D$1:XFD$1,1))*100)&amp;"%")</f>
        <v/>
      </c>
      <c r="DE844" s="29" t="str">
        <f t="shared" si="1444"/>
        <v/>
      </c>
      <c r="DG844" s="58" t="str">
        <f t="shared" si="1445"/>
        <v/>
      </c>
      <c r="DH844" s="58" t="str">
        <f t="shared" si="1446"/>
        <v/>
      </c>
      <c r="DI844" s="58" t="str">
        <f t="shared" si="1447"/>
        <v/>
      </c>
      <c r="DJ844" s="85" t="str">
        <f t="shared" si="1448"/>
        <v/>
      </c>
      <c r="DL844" s="58" t="str">
        <f>IF(COUNTIF(DG$3:DG$1048576,DG844)=COUNTIF($DG$3:$DG844,DG844),DG844,"")</f>
        <v/>
      </c>
      <c r="DM844" s="85" t="str">
        <f t="shared" si="1449"/>
        <v/>
      </c>
      <c r="DN844" s="85" t="str">
        <f t="shared" si="1375"/>
        <v/>
      </c>
      <c r="DO844" s="85" t="str">
        <f t="shared" si="1375"/>
        <v/>
      </c>
      <c r="DP844" s="303"/>
      <c r="DQ844" s="17" t="str">
        <f t="shared" si="1376"/>
        <v/>
      </c>
      <c r="DR844" s="17" t="str">
        <f t="shared" si="1377"/>
        <v/>
      </c>
      <c r="DS844" s="17" t="str">
        <f t="shared" si="1378"/>
        <v/>
      </c>
      <c r="DU844" s="16" t="str">
        <f t="shared" si="1450"/>
        <v/>
      </c>
      <c r="DV844" s="16" t="str">
        <f>IF(DU844="","",COUNT($DU$3:DU844))</f>
        <v/>
      </c>
      <c r="DW844" s="16" t="str">
        <f t="shared" si="1451"/>
        <v/>
      </c>
      <c r="DX844" s="16" t="str">
        <f t="shared" si="1452"/>
        <v/>
      </c>
      <c r="DY844" s="16" t="str">
        <f>IF(DZ844="","",COUNTIF(DZ$3:DZ844,DZ844))</f>
        <v/>
      </c>
      <c r="DZ844" s="16" t="str">
        <f t="shared" si="1453"/>
        <v/>
      </c>
      <c r="EA844" s="16" t="str">
        <f t="shared" si="1454"/>
        <v/>
      </c>
      <c r="EB844" s="16" t="str">
        <f t="shared" si="1455"/>
        <v/>
      </c>
      <c r="EC844" s="16" t="str">
        <f t="shared" si="1456"/>
        <v/>
      </c>
      <c r="ED844" s="16" t="str">
        <f t="shared" si="1457"/>
        <v/>
      </c>
      <c r="EE844" s="16" t="str">
        <f t="shared" si="1458"/>
        <v/>
      </c>
      <c r="EF844" s="16" t="str">
        <f t="shared" si="1459"/>
        <v/>
      </c>
      <c r="EG844" s="16" t="str">
        <f t="shared" si="1460"/>
        <v/>
      </c>
      <c r="EH844" s="16" t="str">
        <f t="shared" si="1461"/>
        <v/>
      </c>
      <c r="EI844" s="16" t="str">
        <f t="shared" si="1462"/>
        <v/>
      </c>
      <c r="EJ844" s="16" t="str">
        <f t="shared" si="1463"/>
        <v/>
      </c>
      <c r="EK844" s="16" t="str">
        <f t="shared" si="1464"/>
        <v/>
      </c>
      <c r="EL844" s="58" t="str">
        <f t="shared" si="1465"/>
        <v/>
      </c>
      <c r="EM844" s="58" t="str">
        <f>IF(OR($DZ844="",CR844=""),IF($EL844="","",$EL844),IF(OR(CR844="なし",CR844=0),領収書!$H$1,CR844))</f>
        <v/>
      </c>
      <c r="EN844" s="58" t="str">
        <f>IF(OR($DZ844="",CS844=""),IF($EL844="","",$EL844),IF(OR(CS844="なし",CS844=0),入力!$EN$1,CS844))</f>
        <v/>
      </c>
      <c r="EO844" s="63" t="str">
        <f t="shared" si="1466"/>
        <v/>
      </c>
      <c r="EP844" s="63" t="str">
        <f t="shared" si="1467"/>
        <v/>
      </c>
      <c r="ER844" s="16" t="str">
        <f>IF(AND(COUNTIF($ET$3:ET844,ET844)=1,ET844&lt;&gt;""),MAX($ER$3:ER843)+1,"")</f>
        <v/>
      </c>
      <c r="ES844" s="16" t="str">
        <f>IF(価格設定!B846="","",価格設定!B846)</f>
        <v/>
      </c>
      <c r="ET844" s="16" t="str">
        <f>IF(価格設定!C846="","",価格設定!C846)</f>
        <v/>
      </c>
      <c r="EV844" s="16" t="str">
        <f t="shared" si="1379"/>
        <v/>
      </c>
      <c r="EW844" s="16" t="str">
        <f t="shared" si="1468"/>
        <v/>
      </c>
    </row>
    <row r="845" spans="1:153" ht="30" customHeight="1" x14ac:dyDescent="0.2">
      <c r="A845" s="225"/>
      <c r="B845" s="212"/>
      <c r="C845" s="221"/>
      <c r="D845" s="164"/>
      <c r="E845" s="165"/>
      <c r="F845" s="166"/>
      <c r="G845" s="167"/>
      <c r="H845" s="179"/>
      <c r="I845" s="306"/>
      <c r="J845" s="169"/>
      <c r="K845" s="179"/>
      <c r="L845" s="186"/>
      <c r="M845" s="186"/>
      <c r="N845" s="168"/>
      <c r="O845" s="170"/>
      <c r="P845" s="212"/>
      <c r="Q845" s="179" t="str">
        <f>IFERROR(IF(H845="","",IFERROR(INDEX(価格設定!$B$5:$B$1048576,MATCH(H845,価格設定!$B$5:$B$1048576,0),0),INDEX(価格設定!$B$5:$B$1048576,MATCH("*"&amp;H845&amp;"*",価格設定!$B$5:$B$1048576,0),0))),H845)</f>
        <v/>
      </c>
      <c r="R845" s="250" t="str">
        <f>IFERROR(IF(Q845="",IF(K845="","",K845),IF(K845="",IF(INDEX(価格設定!$C$5:$C$1048576,MATCH(Q845,価格設定!$B$5:$B$1048576,0),0)=0,"",INDEX(価格設定!$C$5:$C$1048576,MATCH(Q845,価格設定!$B$5:$B$1048576,0),0)),IF(K845="なし","",K845))),"")</f>
        <v/>
      </c>
      <c r="S845" s="308" t="str">
        <f t="shared" si="1380"/>
        <v/>
      </c>
      <c r="T845" s="126" t="str">
        <f>IFERROR(IF(J845="",IF(INDEX(価格設定!$E$5:$R$1048576,MATCH($Q845,価格設定!B$5:B$1048576,0),MATCH($AW845,価格設定!E$1:X$1,1))=0,"",INDEX(価格設定!$E$5:$R$1048576,MATCH($Q845,価格設定!B$5:B$1048576,0),MATCH($AW845,価格設定!E$1:X$1,1))),J845),"")</f>
        <v/>
      </c>
      <c r="U845" s="126" t="str">
        <f t="shared" si="1381"/>
        <v/>
      </c>
      <c r="V845" s="132" t="str">
        <f t="shared" si="1382"/>
        <v/>
      </c>
      <c r="W845" s="127" t="str">
        <f>IFERROR(IF(OR(T845="",T845&lt;0),"",IFERROR(INDEX(価格設定!E$2:X$3,IF(AND(K845=$K$1,$K$1&lt;&gt;""),ROW(価格設定!$D$3)-1,MATCH(INDEX(価格設定!$D$5:$D$1048576,MATCH(Q845,価格設定!$B$5:$B$1048576,0),0),価格設定!$D$2:$D$3,0)),MATCH($AW845,価格設定!E$1:X$1,1)),INDEX(価格設定!E$2:X$2,0,MATCH($AW845,価格設定!E$1:X$1,1)))),"")</f>
        <v/>
      </c>
      <c r="X845" s="126" t="str">
        <f t="shared" si="1373"/>
        <v/>
      </c>
      <c r="Y845" s="128" t="str">
        <f t="shared" si="1383"/>
        <v/>
      </c>
      <c r="Z845" s="126" t="str">
        <f t="shared" si="1384"/>
        <v/>
      </c>
      <c r="AA845" s="129" t="str">
        <f t="shared" si="1385"/>
        <v/>
      </c>
      <c r="AB845" s="126" t="str">
        <f t="shared" si="1386"/>
        <v/>
      </c>
      <c r="AC845" s="280" t="str">
        <f t="shared" si="1387"/>
        <v/>
      </c>
      <c r="AD845" s="15"/>
      <c r="AE845" s="204" t="str">
        <f>IF(AF845="","",COUNT($AF$3:AF845))</f>
        <v/>
      </c>
      <c r="AF845" s="206" t="str">
        <f t="shared" si="1388"/>
        <v/>
      </c>
      <c r="AG845" s="204" t="str">
        <f t="shared" si="1389"/>
        <v/>
      </c>
      <c r="AH845" s="204" t="str">
        <f t="shared" si="1390"/>
        <v/>
      </c>
      <c r="AI845" s="287"/>
      <c r="AJ845" s="15"/>
      <c r="AK845" s="138" t="str">
        <f t="shared" si="1391"/>
        <v/>
      </c>
      <c r="AL845" s="131" t="str">
        <f t="shared" si="1392"/>
        <v/>
      </c>
      <c r="AM845" s="131" t="str">
        <f t="shared" si="1393"/>
        <v/>
      </c>
      <c r="AN845" s="313" t="str">
        <f t="shared" si="1394"/>
        <v/>
      </c>
      <c r="AO845" s="316" t="str">
        <f t="shared" si="1395"/>
        <v/>
      </c>
      <c r="AP845" s="18"/>
      <c r="AQ845" s="3" t="str">
        <f>IF(F845="","",MAX($AQ$3:AQ844)+1)</f>
        <v/>
      </c>
      <c r="AR845" s="3" t="str">
        <f>IF(OR(AQ845="",BB845=""),"",MAX($AR$3:AR844)+1)</f>
        <v/>
      </c>
      <c r="AS845" s="3" t="str">
        <f>IF(CQ845="","",RANK(CQ845,CQ$3:CQ$1048576,1)+COUNTIF($CQ$3:CQ845,CQ845)-1)</f>
        <v/>
      </c>
      <c r="AT845" s="21" t="str">
        <f>IF(C845="",IF(OR(AND($H845&lt;&gt;"",C845=""),AND($F844=$F845,$AZ845&lt;&gt;""),COUNTA($H$3:$H$1048576,#REF!,$F$3:$F$1048576)&gt;COUNTA($H$3:$H845,#REF!,$F$3:$F845),$AZ845&lt;&gt;""),INDEX(AT$3:AT$1048576,MATCH(MAX($AQ$3:$AQ844),$AQ$3:$AQ$1048576,0),0),""),C845)</f>
        <v/>
      </c>
      <c r="AU845" s="21" t="str">
        <f>IF(D845="",IF(OR(AND($H845&lt;&gt;"",D845=""),AND($F844=$F845,$AZ845&lt;&gt;""),COUNTA($H$3:$H$1048576,#REF!,$F$3:$F$1048576)&gt;COUNTA($H$3:$H845,#REF!,$F$3:$F845),$AZ845&lt;&gt;""),INDEX(AU$3:AU$1048576,MATCH(MAX($AQ$3:$AQ844),$AQ$3:$AQ$1048576,0),0),""),D845)</f>
        <v/>
      </c>
      <c r="AV845" s="21" t="str">
        <f>IF(E845="",IF(OR(AND($H845&lt;&gt;"",E845=""),AND($F844=$F845,$AZ845&lt;&gt;""),COUNTA($H$3:$H$1048576,#REF!,$F$3:$F$1048576)&gt;COUNTA($H$3:$H845,#REF!,$F$3:$F845),$AZ845&lt;&gt;""),INDEX(AV$3:AV$1048576,MATCH(MAX($AQ$3:$AQ844),$AQ$3:$AQ$1048576,0),0),""),E845)</f>
        <v/>
      </c>
      <c r="AW845" s="24" t="str">
        <f t="shared" si="1396"/>
        <v/>
      </c>
      <c r="AX845" s="13" t="str">
        <f t="shared" si="1397"/>
        <v/>
      </c>
      <c r="AY845" s="4" t="str">
        <f t="shared" si="1398"/>
        <v/>
      </c>
      <c r="AZ845" s="4" t="str">
        <f>IF(AX845="",IF(OR(AND(H845&lt;&gt;"",F845=""),COUNTA($H$3:$H$1048576)&gt;COUNTA($H$3:$H845)),INDEX(AX$3:AX845,MATCH(MAX($AQ$3:AQ845),AQ$3:AQ845,0),0),""),AX845)</f>
        <v/>
      </c>
      <c r="BA845" s="4" t="str">
        <f>IF(AY845="",IF(AND(H845&lt;&gt;"",F845=""),INDEX(AY$3:AY845,MATCH(MAX($AQ$3:AQ845),AQ$3:AQ845,0),0),""),AY845)</f>
        <v/>
      </c>
      <c r="BB845" s="82" t="str">
        <f>IF(BC845="","",RANK(BC845,BC$3:BC$1048576,1)+COUNTIF($BC$3:BC845,BC845)-1)</f>
        <v/>
      </c>
      <c r="BC845" s="139" t="str">
        <f t="shared" si="1399"/>
        <v/>
      </c>
      <c r="BD845" s="46" t="str">
        <f t="shared" si="1400"/>
        <v/>
      </c>
      <c r="BE845" s="46" t="str">
        <f t="shared" si="1401"/>
        <v/>
      </c>
      <c r="BF845" s="46" t="str">
        <f t="shared" si="1402"/>
        <v/>
      </c>
      <c r="BG845" s="4" t="str">
        <f t="shared" si="1403"/>
        <v/>
      </c>
      <c r="BH845" s="180" t="str">
        <f t="shared" si="1404"/>
        <v/>
      </c>
      <c r="BI845" s="16" t="str">
        <f t="shared" si="1405"/>
        <v/>
      </c>
      <c r="BJ845" s="52" t="str">
        <f>IF(BI845="","",IF(W845="","",IF(AND(K845=$K$1,$K$1&lt;&gt;""),$BT$2,IFERROR(IF(INDEX(価格設定!$D$5:$D$1048576,MATCH(Q845,価格設定!$B$5:$B$1048576,0),0)=価格設定!$D$3,$BT$2,$BS$2),$BS$2))))</f>
        <v/>
      </c>
      <c r="BK845" s="16" t="str">
        <f>IF(BI845="","",IF(COUNTIF($BI$3:BI845,BI845)=1,1,IF(AND(BI844=BI845,BH845=""),BK844,COUNTIF($BH$3:BH845,BH845))))</f>
        <v/>
      </c>
      <c r="BL845" s="52" t="str">
        <f t="shared" si="1406"/>
        <v/>
      </c>
      <c r="BM845" s="52" t="str">
        <f t="shared" si="1407"/>
        <v/>
      </c>
      <c r="BN845" s="119" t="str">
        <f t="shared" si="1408"/>
        <v/>
      </c>
      <c r="BO845" s="119" t="str">
        <f t="shared" si="1409"/>
        <v/>
      </c>
      <c r="BP845" s="17" t="str">
        <f t="shared" si="1410"/>
        <v/>
      </c>
      <c r="BQ845" s="17" t="str">
        <f t="shared" si="1411"/>
        <v/>
      </c>
      <c r="BR845" s="17" t="str">
        <f>IF(OR(BP845="",COUNTIF($BO$3:BO845,BO845)&lt;&gt;1),"",SUMIF(BO$3:BO$1048576,BO845,BP$3:BP$1048576))</f>
        <v/>
      </c>
      <c r="BS845" s="17" t="str">
        <f t="shared" si="1412"/>
        <v/>
      </c>
      <c r="BT845" s="17" t="str">
        <f t="shared" si="1413"/>
        <v/>
      </c>
      <c r="BU845" s="17" t="str">
        <f t="shared" si="1414"/>
        <v/>
      </c>
      <c r="BV845" s="24" t="str">
        <f t="shared" si="1415"/>
        <v/>
      </c>
      <c r="BW845" s="24" t="str">
        <f t="shared" si="1416"/>
        <v/>
      </c>
      <c r="BX845" s="24" t="str">
        <f t="shared" si="1417"/>
        <v/>
      </c>
      <c r="BY845" s="26" t="str">
        <f t="shared" si="1418"/>
        <v/>
      </c>
      <c r="BZ845" s="26" t="str">
        <f t="shared" si="1419"/>
        <v/>
      </c>
      <c r="CA845" s="26" t="str">
        <f t="shared" si="1420"/>
        <v/>
      </c>
      <c r="CB845" s="66" t="str">
        <f t="shared" si="1421"/>
        <v/>
      </c>
      <c r="CC845" s="65" t="str">
        <f t="shared" si="1422"/>
        <v/>
      </c>
      <c r="CD845" s="26" t="str">
        <f t="shared" si="1423"/>
        <v/>
      </c>
      <c r="CE845" s="26" t="str">
        <f t="shared" si="1424"/>
        <v/>
      </c>
      <c r="CF845" s="193" t="str">
        <f t="shared" si="1425"/>
        <v/>
      </c>
      <c r="CG845" s="193" t="str">
        <f t="shared" si="1426"/>
        <v/>
      </c>
      <c r="CH845" s="26" t="str">
        <f t="shared" si="1427"/>
        <v/>
      </c>
      <c r="CI845" s="26" t="str">
        <f t="shared" si="1428"/>
        <v/>
      </c>
      <c r="CJ845" s="65" t="str">
        <f t="shared" si="1429"/>
        <v/>
      </c>
      <c r="CK845" s="65" t="str">
        <f t="shared" si="1430"/>
        <v/>
      </c>
      <c r="CL845" s="64" t="str">
        <f t="shared" si="1431"/>
        <v/>
      </c>
      <c r="CM845" s="64" t="str">
        <f t="shared" si="1432"/>
        <v/>
      </c>
      <c r="CN845" s="65" t="str">
        <f t="shared" si="1433"/>
        <v/>
      </c>
      <c r="CP845" s="63" t="str">
        <f>IF(BH845="","",MAX($CP$3:CP844)+1)</f>
        <v/>
      </c>
      <c r="CQ845" s="24" t="str">
        <f t="shared" si="1434"/>
        <v/>
      </c>
      <c r="CR845" s="24" t="str">
        <f t="shared" si="1435"/>
        <v/>
      </c>
      <c r="CS845" s="24" t="str">
        <f t="shared" si="1436"/>
        <v/>
      </c>
      <c r="CT845" s="58" t="str">
        <f>IF(BO845="","",COUNTIF($BO$3:BO845,BO845)&amp;"@"&amp;BO845)</f>
        <v/>
      </c>
      <c r="CU845" s="16" t="str">
        <f t="shared" si="1374"/>
        <v/>
      </c>
      <c r="CV845" s="63" t="str">
        <f t="shared" si="1437"/>
        <v/>
      </c>
      <c r="CW845" s="16" t="str">
        <f t="shared" si="1438"/>
        <v/>
      </c>
      <c r="CX845" s="16" t="str">
        <f t="shared" si="1439"/>
        <v/>
      </c>
      <c r="CY845" s="16" t="str">
        <f t="shared" si="1440"/>
        <v/>
      </c>
      <c r="CZ845" s="85" t="str">
        <f t="shared" si="1441"/>
        <v/>
      </c>
      <c r="DA845" s="16" t="str">
        <f t="shared" si="1442"/>
        <v/>
      </c>
      <c r="DB845" s="16" t="str">
        <f t="shared" si="1443"/>
        <v/>
      </c>
      <c r="DC845" s="28" t="str">
        <f>IF(CP845="","",$DC$1&amp;(INDEX(価格設定!D$1:XFD$3,ROW(価格設定!$D$3),MATCH($AW845,価格設定!D$1:XFD$1,1))*100)&amp;"%")</f>
        <v/>
      </c>
      <c r="DD845" s="28" t="str">
        <f>IF(CP845="","",$DD$1&amp;(INDEX(価格設定!D$1:XFD$3,ROW(価格設定!$D$2),MATCH($AW845,価格設定!D$1:XFD$1,1))*100)&amp;"%")</f>
        <v/>
      </c>
      <c r="DE845" s="29" t="str">
        <f t="shared" si="1444"/>
        <v/>
      </c>
      <c r="DG845" s="58" t="str">
        <f t="shared" si="1445"/>
        <v/>
      </c>
      <c r="DH845" s="58" t="str">
        <f t="shared" si="1446"/>
        <v/>
      </c>
      <c r="DI845" s="58" t="str">
        <f t="shared" si="1447"/>
        <v/>
      </c>
      <c r="DJ845" s="85" t="str">
        <f t="shared" si="1448"/>
        <v/>
      </c>
      <c r="DL845" s="58" t="str">
        <f>IF(COUNTIF(DG$3:DG$1048576,DG845)=COUNTIF($DG$3:$DG845,DG845),DG845,"")</f>
        <v/>
      </c>
      <c r="DM845" s="85" t="str">
        <f t="shared" si="1449"/>
        <v/>
      </c>
      <c r="DN845" s="85" t="str">
        <f t="shared" si="1375"/>
        <v/>
      </c>
      <c r="DO845" s="85" t="str">
        <f t="shared" si="1375"/>
        <v/>
      </c>
      <c r="DP845" s="303"/>
      <c r="DQ845" s="17" t="str">
        <f t="shared" si="1376"/>
        <v/>
      </c>
      <c r="DR845" s="17" t="str">
        <f t="shared" si="1377"/>
        <v/>
      </c>
      <c r="DS845" s="17" t="str">
        <f t="shared" si="1378"/>
        <v/>
      </c>
      <c r="DU845" s="16" t="str">
        <f t="shared" si="1450"/>
        <v/>
      </c>
      <c r="DV845" s="16" t="str">
        <f>IF(DU845="","",COUNT($DU$3:DU845))</f>
        <v/>
      </c>
      <c r="DW845" s="16" t="str">
        <f t="shared" si="1451"/>
        <v/>
      </c>
      <c r="DX845" s="16" t="str">
        <f t="shared" si="1452"/>
        <v/>
      </c>
      <c r="DY845" s="16" t="str">
        <f>IF(DZ845="","",COUNTIF(DZ$3:DZ845,DZ845))</f>
        <v/>
      </c>
      <c r="DZ845" s="16" t="str">
        <f t="shared" si="1453"/>
        <v/>
      </c>
      <c r="EA845" s="16" t="str">
        <f t="shared" si="1454"/>
        <v/>
      </c>
      <c r="EB845" s="16" t="str">
        <f t="shared" si="1455"/>
        <v/>
      </c>
      <c r="EC845" s="16" t="str">
        <f t="shared" si="1456"/>
        <v/>
      </c>
      <c r="ED845" s="16" t="str">
        <f t="shared" si="1457"/>
        <v/>
      </c>
      <c r="EE845" s="16" t="str">
        <f t="shared" si="1458"/>
        <v/>
      </c>
      <c r="EF845" s="16" t="str">
        <f t="shared" si="1459"/>
        <v/>
      </c>
      <c r="EG845" s="16" t="str">
        <f t="shared" si="1460"/>
        <v/>
      </c>
      <c r="EH845" s="16" t="str">
        <f t="shared" si="1461"/>
        <v/>
      </c>
      <c r="EI845" s="16" t="str">
        <f t="shared" si="1462"/>
        <v/>
      </c>
      <c r="EJ845" s="16" t="str">
        <f t="shared" si="1463"/>
        <v/>
      </c>
      <c r="EK845" s="16" t="str">
        <f t="shared" si="1464"/>
        <v/>
      </c>
      <c r="EL845" s="58" t="str">
        <f t="shared" si="1465"/>
        <v/>
      </c>
      <c r="EM845" s="58" t="str">
        <f>IF(OR($DZ845="",CR845=""),IF($EL845="","",$EL845),IF(OR(CR845="なし",CR845=0),領収書!$H$1,CR845))</f>
        <v/>
      </c>
      <c r="EN845" s="58" t="str">
        <f>IF(OR($DZ845="",CS845=""),IF($EL845="","",$EL845),IF(OR(CS845="なし",CS845=0),入力!$EN$1,CS845))</f>
        <v/>
      </c>
      <c r="EO845" s="63" t="str">
        <f t="shared" si="1466"/>
        <v/>
      </c>
      <c r="EP845" s="63" t="str">
        <f t="shared" si="1467"/>
        <v/>
      </c>
      <c r="ER845" s="16" t="str">
        <f>IF(AND(COUNTIF($ET$3:ET845,ET845)=1,ET845&lt;&gt;""),MAX($ER$3:ER844)+1,"")</f>
        <v/>
      </c>
      <c r="ES845" s="16" t="str">
        <f>IF(価格設定!B847="","",価格設定!B847)</f>
        <v/>
      </c>
      <c r="ET845" s="16" t="str">
        <f>IF(価格設定!C847="","",価格設定!C847)</f>
        <v/>
      </c>
      <c r="EV845" s="16" t="str">
        <f t="shared" si="1379"/>
        <v/>
      </c>
      <c r="EW845" s="16" t="str">
        <f t="shared" si="1468"/>
        <v/>
      </c>
    </row>
    <row r="846" spans="1:153" ht="30" customHeight="1" x14ac:dyDescent="0.2">
      <c r="A846" s="225"/>
      <c r="B846" s="212"/>
      <c r="C846" s="221"/>
      <c r="D846" s="164"/>
      <c r="E846" s="165"/>
      <c r="F846" s="166"/>
      <c r="G846" s="167"/>
      <c r="H846" s="179"/>
      <c r="I846" s="306"/>
      <c r="J846" s="169"/>
      <c r="K846" s="179"/>
      <c r="L846" s="186"/>
      <c r="M846" s="186"/>
      <c r="N846" s="168"/>
      <c r="O846" s="170"/>
      <c r="P846" s="212"/>
      <c r="Q846" s="179" t="str">
        <f>IFERROR(IF(H846="","",IFERROR(INDEX(価格設定!$B$5:$B$1048576,MATCH(H846,価格設定!$B$5:$B$1048576,0),0),INDEX(価格設定!$B$5:$B$1048576,MATCH("*"&amp;H846&amp;"*",価格設定!$B$5:$B$1048576,0),0))),H846)</f>
        <v/>
      </c>
      <c r="R846" s="250" t="str">
        <f>IFERROR(IF(Q846="",IF(K846="","",K846),IF(K846="",IF(INDEX(価格設定!$C$5:$C$1048576,MATCH(Q846,価格設定!$B$5:$B$1048576,0),0)=0,"",INDEX(価格設定!$C$5:$C$1048576,MATCH(Q846,価格設定!$B$5:$B$1048576,0),0)),IF(K846="なし","",K846))),"")</f>
        <v/>
      </c>
      <c r="S846" s="308" t="str">
        <f t="shared" si="1380"/>
        <v/>
      </c>
      <c r="T846" s="126" t="str">
        <f>IFERROR(IF(J846="",IF(INDEX(価格設定!$E$5:$R$1048576,MATCH($Q846,価格設定!B$5:B$1048576,0),MATCH($AW846,価格設定!E$1:X$1,1))=0,"",INDEX(価格設定!$E$5:$R$1048576,MATCH($Q846,価格設定!B$5:B$1048576,0),MATCH($AW846,価格設定!E$1:X$1,1))),J846),"")</f>
        <v/>
      </c>
      <c r="U846" s="126" t="str">
        <f t="shared" si="1381"/>
        <v/>
      </c>
      <c r="V846" s="132" t="str">
        <f t="shared" si="1382"/>
        <v/>
      </c>
      <c r="W846" s="127" t="str">
        <f>IFERROR(IF(OR(T846="",T846&lt;0),"",IFERROR(INDEX(価格設定!E$2:X$3,IF(AND(K846=$K$1,$K$1&lt;&gt;""),ROW(価格設定!$D$3)-1,MATCH(INDEX(価格設定!$D$5:$D$1048576,MATCH(Q846,価格設定!$B$5:$B$1048576,0),0),価格設定!$D$2:$D$3,0)),MATCH($AW846,価格設定!E$1:X$1,1)),INDEX(価格設定!E$2:X$2,0,MATCH($AW846,価格設定!E$1:X$1,1)))),"")</f>
        <v/>
      </c>
      <c r="X846" s="126" t="str">
        <f t="shared" si="1373"/>
        <v/>
      </c>
      <c r="Y846" s="128" t="str">
        <f t="shared" si="1383"/>
        <v/>
      </c>
      <c r="Z846" s="126" t="str">
        <f t="shared" si="1384"/>
        <v/>
      </c>
      <c r="AA846" s="129" t="str">
        <f t="shared" si="1385"/>
        <v/>
      </c>
      <c r="AB846" s="126" t="str">
        <f t="shared" si="1386"/>
        <v/>
      </c>
      <c r="AC846" s="280" t="str">
        <f t="shared" si="1387"/>
        <v/>
      </c>
      <c r="AD846" s="15"/>
      <c r="AE846" s="204" t="str">
        <f>IF(AF846="","",COUNT($AF$3:AF846))</f>
        <v/>
      </c>
      <c r="AF846" s="206" t="str">
        <f t="shared" si="1388"/>
        <v/>
      </c>
      <c r="AG846" s="204" t="str">
        <f t="shared" si="1389"/>
        <v/>
      </c>
      <c r="AH846" s="204" t="str">
        <f t="shared" si="1390"/>
        <v/>
      </c>
      <c r="AI846" s="287"/>
      <c r="AJ846" s="15"/>
      <c r="AK846" s="138" t="str">
        <f t="shared" si="1391"/>
        <v/>
      </c>
      <c r="AL846" s="131" t="str">
        <f t="shared" si="1392"/>
        <v/>
      </c>
      <c r="AM846" s="131" t="str">
        <f t="shared" si="1393"/>
        <v/>
      </c>
      <c r="AN846" s="313" t="str">
        <f t="shared" si="1394"/>
        <v/>
      </c>
      <c r="AO846" s="316" t="str">
        <f t="shared" si="1395"/>
        <v/>
      </c>
      <c r="AP846" s="18"/>
      <c r="AQ846" s="3" t="str">
        <f>IF(F846="","",MAX($AQ$3:AQ845)+1)</f>
        <v/>
      </c>
      <c r="AR846" s="3" t="str">
        <f>IF(OR(AQ846="",BB846=""),"",MAX($AR$3:AR845)+1)</f>
        <v/>
      </c>
      <c r="AS846" s="3" t="str">
        <f>IF(CQ846="","",RANK(CQ846,CQ$3:CQ$1048576,1)+COUNTIF($CQ$3:CQ846,CQ846)-1)</f>
        <v/>
      </c>
      <c r="AT846" s="21" t="str">
        <f>IF(C846="",IF(OR(AND($H846&lt;&gt;"",C846=""),AND($F845=$F846,$AZ846&lt;&gt;""),COUNTA($H$3:$H$1048576,#REF!,$F$3:$F$1048576)&gt;COUNTA($H$3:$H846,#REF!,$F$3:$F846),$AZ846&lt;&gt;""),INDEX(AT$3:AT$1048576,MATCH(MAX($AQ$3:$AQ845),$AQ$3:$AQ$1048576,0),0),""),C846)</f>
        <v/>
      </c>
      <c r="AU846" s="21" t="str">
        <f>IF(D846="",IF(OR(AND($H846&lt;&gt;"",D846=""),AND($F845=$F846,$AZ846&lt;&gt;""),COUNTA($H$3:$H$1048576,#REF!,$F$3:$F$1048576)&gt;COUNTA($H$3:$H846,#REF!,$F$3:$F846),$AZ846&lt;&gt;""),INDEX(AU$3:AU$1048576,MATCH(MAX($AQ$3:$AQ845),$AQ$3:$AQ$1048576,0),0),""),D846)</f>
        <v/>
      </c>
      <c r="AV846" s="21" t="str">
        <f>IF(E846="",IF(OR(AND($H846&lt;&gt;"",E846=""),AND($F845=$F846,$AZ846&lt;&gt;""),COUNTA($H$3:$H$1048576,#REF!,$F$3:$F$1048576)&gt;COUNTA($H$3:$H846,#REF!,$F$3:$F846),$AZ846&lt;&gt;""),INDEX(AV$3:AV$1048576,MATCH(MAX($AQ$3:$AQ845),$AQ$3:$AQ$1048576,0),0),""),E846)</f>
        <v/>
      </c>
      <c r="AW846" s="24" t="str">
        <f t="shared" si="1396"/>
        <v/>
      </c>
      <c r="AX846" s="13" t="str">
        <f t="shared" si="1397"/>
        <v/>
      </c>
      <c r="AY846" s="4" t="str">
        <f t="shared" si="1398"/>
        <v/>
      </c>
      <c r="AZ846" s="4" t="str">
        <f>IF(AX846="",IF(OR(AND(H846&lt;&gt;"",F846=""),COUNTA($H$3:$H$1048576)&gt;COUNTA($H$3:$H846)),INDEX(AX$3:AX846,MATCH(MAX($AQ$3:AQ846),AQ$3:AQ846,0),0),""),AX846)</f>
        <v/>
      </c>
      <c r="BA846" s="4" t="str">
        <f>IF(AY846="",IF(AND(H846&lt;&gt;"",F846=""),INDEX(AY$3:AY846,MATCH(MAX($AQ$3:AQ846),AQ$3:AQ846,0),0),""),AY846)</f>
        <v/>
      </c>
      <c r="BB846" s="82" t="str">
        <f>IF(BC846="","",RANK(BC846,BC$3:BC$1048576,1)+COUNTIF($BC$3:BC846,BC846)-1)</f>
        <v/>
      </c>
      <c r="BC846" s="139" t="str">
        <f t="shared" si="1399"/>
        <v/>
      </c>
      <c r="BD846" s="46" t="str">
        <f t="shared" si="1400"/>
        <v/>
      </c>
      <c r="BE846" s="46" t="str">
        <f t="shared" si="1401"/>
        <v/>
      </c>
      <c r="BF846" s="46" t="str">
        <f t="shared" si="1402"/>
        <v/>
      </c>
      <c r="BG846" s="4" t="str">
        <f t="shared" si="1403"/>
        <v/>
      </c>
      <c r="BH846" s="180" t="str">
        <f t="shared" si="1404"/>
        <v/>
      </c>
      <c r="BI846" s="16" t="str">
        <f t="shared" si="1405"/>
        <v/>
      </c>
      <c r="BJ846" s="52" t="str">
        <f>IF(BI846="","",IF(W846="","",IF(AND(K846=$K$1,$K$1&lt;&gt;""),$BT$2,IFERROR(IF(INDEX(価格設定!$D$5:$D$1048576,MATCH(Q846,価格設定!$B$5:$B$1048576,0),0)=価格設定!$D$3,$BT$2,$BS$2),$BS$2))))</f>
        <v/>
      </c>
      <c r="BK846" s="16" t="str">
        <f>IF(BI846="","",IF(COUNTIF($BI$3:BI846,BI846)=1,1,IF(AND(BI845=BI846,BH846=""),BK845,COUNTIF($BH$3:BH846,BH846))))</f>
        <v/>
      </c>
      <c r="BL846" s="52" t="str">
        <f t="shared" si="1406"/>
        <v/>
      </c>
      <c r="BM846" s="52" t="str">
        <f t="shared" si="1407"/>
        <v/>
      </c>
      <c r="BN846" s="119" t="str">
        <f t="shared" si="1408"/>
        <v/>
      </c>
      <c r="BO846" s="119" t="str">
        <f t="shared" si="1409"/>
        <v/>
      </c>
      <c r="BP846" s="17" t="str">
        <f t="shared" si="1410"/>
        <v/>
      </c>
      <c r="BQ846" s="17" t="str">
        <f t="shared" si="1411"/>
        <v/>
      </c>
      <c r="BR846" s="17" t="str">
        <f>IF(OR(BP846="",COUNTIF($BO$3:BO846,BO846)&lt;&gt;1),"",SUMIF(BO$3:BO$1048576,BO846,BP$3:BP$1048576))</f>
        <v/>
      </c>
      <c r="BS846" s="17" t="str">
        <f t="shared" si="1412"/>
        <v/>
      </c>
      <c r="BT846" s="17" t="str">
        <f t="shared" si="1413"/>
        <v/>
      </c>
      <c r="BU846" s="17" t="str">
        <f t="shared" si="1414"/>
        <v/>
      </c>
      <c r="BV846" s="24" t="str">
        <f t="shared" si="1415"/>
        <v/>
      </c>
      <c r="BW846" s="24" t="str">
        <f t="shared" si="1416"/>
        <v/>
      </c>
      <c r="BX846" s="24" t="str">
        <f t="shared" si="1417"/>
        <v/>
      </c>
      <c r="BY846" s="26" t="str">
        <f t="shared" si="1418"/>
        <v/>
      </c>
      <c r="BZ846" s="26" t="str">
        <f t="shared" si="1419"/>
        <v/>
      </c>
      <c r="CA846" s="26" t="str">
        <f t="shared" si="1420"/>
        <v/>
      </c>
      <c r="CB846" s="66" t="str">
        <f t="shared" si="1421"/>
        <v/>
      </c>
      <c r="CC846" s="65" t="str">
        <f t="shared" si="1422"/>
        <v/>
      </c>
      <c r="CD846" s="26" t="str">
        <f t="shared" si="1423"/>
        <v/>
      </c>
      <c r="CE846" s="26" t="str">
        <f t="shared" si="1424"/>
        <v/>
      </c>
      <c r="CF846" s="193" t="str">
        <f t="shared" si="1425"/>
        <v/>
      </c>
      <c r="CG846" s="193" t="str">
        <f t="shared" si="1426"/>
        <v/>
      </c>
      <c r="CH846" s="26" t="str">
        <f t="shared" si="1427"/>
        <v/>
      </c>
      <c r="CI846" s="26" t="str">
        <f t="shared" si="1428"/>
        <v/>
      </c>
      <c r="CJ846" s="65" t="str">
        <f t="shared" si="1429"/>
        <v/>
      </c>
      <c r="CK846" s="65" t="str">
        <f t="shared" si="1430"/>
        <v/>
      </c>
      <c r="CL846" s="64" t="str">
        <f t="shared" si="1431"/>
        <v/>
      </c>
      <c r="CM846" s="64" t="str">
        <f t="shared" si="1432"/>
        <v/>
      </c>
      <c r="CN846" s="65" t="str">
        <f t="shared" si="1433"/>
        <v/>
      </c>
      <c r="CP846" s="63" t="str">
        <f>IF(BH846="","",MAX($CP$3:CP845)+1)</f>
        <v/>
      </c>
      <c r="CQ846" s="24" t="str">
        <f t="shared" si="1434"/>
        <v/>
      </c>
      <c r="CR846" s="24" t="str">
        <f t="shared" si="1435"/>
        <v/>
      </c>
      <c r="CS846" s="24" t="str">
        <f t="shared" si="1436"/>
        <v/>
      </c>
      <c r="CT846" s="58" t="str">
        <f>IF(BO846="","",COUNTIF($BO$3:BO846,BO846)&amp;"@"&amp;BO846)</f>
        <v/>
      </c>
      <c r="CU846" s="16" t="str">
        <f t="shared" si="1374"/>
        <v/>
      </c>
      <c r="CV846" s="63" t="str">
        <f t="shared" si="1437"/>
        <v/>
      </c>
      <c r="CW846" s="16" t="str">
        <f t="shared" si="1438"/>
        <v/>
      </c>
      <c r="CX846" s="16" t="str">
        <f t="shared" si="1439"/>
        <v/>
      </c>
      <c r="CY846" s="16" t="str">
        <f t="shared" si="1440"/>
        <v/>
      </c>
      <c r="CZ846" s="85" t="str">
        <f t="shared" si="1441"/>
        <v/>
      </c>
      <c r="DA846" s="16" t="str">
        <f t="shared" si="1442"/>
        <v/>
      </c>
      <c r="DB846" s="16" t="str">
        <f t="shared" si="1443"/>
        <v/>
      </c>
      <c r="DC846" s="28" t="str">
        <f>IF(CP846="","",$DC$1&amp;(INDEX(価格設定!D$1:XFD$3,ROW(価格設定!$D$3),MATCH($AW846,価格設定!D$1:XFD$1,1))*100)&amp;"%")</f>
        <v/>
      </c>
      <c r="DD846" s="28" t="str">
        <f>IF(CP846="","",$DD$1&amp;(INDEX(価格設定!D$1:XFD$3,ROW(価格設定!$D$2),MATCH($AW846,価格設定!D$1:XFD$1,1))*100)&amp;"%")</f>
        <v/>
      </c>
      <c r="DE846" s="29" t="str">
        <f t="shared" si="1444"/>
        <v/>
      </c>
      <c r="DG846" s="58" t="str">
        <f t="shared" si="1445"/>
        <v/>
      </c>
      <c r="DH846" s="58" t="str">
        <f t="shared" si="1446"/>
        <v/>
      </c>
      <c r="DI846" s="58" t="str">
        <f t="shared" si="1447"/>
        <v/>
      </c>
      <c r="DJ846" s="85" t="str">
        <f t="shared" si="1448"/>
        <v/>
      </c>
      <c r="DL846" s="58" t="str">
        <f>IF(COUNTIF(DG$3:DG$1048576,DG846)=COUNTIF($DG$3:$DG846,DG846),DG846,"")</f>
        <v/>
      </c>
      <c r="DM846" s="85" t="str">
        <f t="shared" si="1449"/>
        <v/>
      </c>
      <c r="DN846" s="85" t="str">
        <f t="shared" si="1375"/>
        <v/>
      </c>
      <c r="DO846" s="85" t="str">
        <f t="shared" si="1375"/>
        <v/>
      </c>
      <c r="DP846" s="303"/>
      <c r="DQ846" s="17" t="str">
        <f t="shared" si="1376"/>
        <v/>
      </c>
      <c r="DR846" s="17" t="str">
        <f t="shared" si="1377"/>
        <v/>
      </c>
      <c r="DS846" s="17" t="str">
        <f t="shared" si="1378"/>
        <v/>
      </c>
      <c r="DU846" s="16" t="str">
        <f t="shared" si="1450"/>
        <v/>
      </c>
      <c r="DV846" s="16" t="str">
        <f>IF(DU846="","",COUNT($DU$3:DU846))</f>
        <v/>
      </c>
      <c r="DW846" s="16" t="str">
        <f t="shared" si="1451"/>
        <v/>
      </c>
      <c r="DX846" s="16" t="str">
        <f t="shared" si="1452"/>
        <v/>
      </c>
      <c r="DY846" s="16" t="str">
        <f>IF(DZ846="","",COUNTIF(DZ$3:DZ846,DZ846))</f>
        <v/>
      </c>
      <c r="DZ846" s="16" t="str">
        <f t="shared" si="1453"/>
        <v/>
      </c>
      <c r="EA846" s="16" t="str">
        <f t="shared" si="1454"/>
        <v/>
      </c>
      <c r="EB846" s="16" t="str">
        <f t="shared" si="1455"/>
        <v/>
      </c>
      <c r="EC846" s="16" t="str">
        <f t="shared" si="1456"/>
        <v/>
      </c>
      <c r="ED846" s="16" t="str">
        <f t="shared" si="1457"/>
        <v/>
      </c>
      <c r="EE846" s="16" t="str">
        <f t="shared" si="1458"/>
        <v/>
      </c>
      <c r="EF846" s="16" t="str">
        <f t="shared" si="1459"/>
        <v/>
      </c>
      <c r="EG846" s="16" t="str">
        <f t="shared" si="1460"/>
        <v/>
      </c>
      <c r="EH846" s="16" t="str">
        <f t="shared" si="1461"/>
        <v/>
      </c>
      <c r="EI846" s="16" t="str">
        <f t="shared" si="1462"/>
        <v/>
      </c>
      <c r="EJ846" s="16" t="str">
        <f t="shared" si="1463"/>
        <v/>
      </c>
      <c r="EK846" s="16" t="str">
        <f t="shared" si="1464"/>
        <v/>
      </c>
      <c r="EL846" s="58" t="str">
        <f t="shared" si="1465"/>
        <v/>
      </c>
      <c r="EM846" s="58" t="str">
        <f>IF(OR($DZ846="",CR846=""),IF($EL846="","",$EL846),IF(OR(CR846="なし",CR846=0),領収書!$H$1,CR846))</f>
        <v/>
      </c>
      <c r="EN846" s="58" t="str">
        <f>IF(OR($DZ846="",CS846=""),IF($EL846="","",$EL846),IF(OR(CS846="なし",CS846=0),入力!$EN$1,CS846))</f>
        <v/>
      </c>
      <c r="EO846" s="63" t="str">
        <f t="shared" si="1466"/>
        <v/>
      </c>
      <c r="EP846" s="63" t="str">
        <f t="shared" si="1467"/>
        <v/>
      </c>
      <c r="ER846" s="16" t="str">
        <f>IF(AND(COUNTIF($ET$3:ET846,ET846)=1,ET846&lt;&gt;""),MAX($ER$3:ER845)+1,"")</f>
        <v/>
      </c>
      <c r="ES846" s="16" t="str">
        <f>IF(価格設定!B848="","",価格設定!B848)</f>
        <v/>
      </c>
      <c r="ET846" s="16" t="str">
        <f>IF(価格設定!C848="","",価格設定!C848)</f>
        <v/>
      </c>
      <c r="EV846" s="16" t="str">
        <f t="shared" si="1379"/>
        <v/>
      </c>
      <c r="EW846" s="16" t="str">
        <f t="shared" si="1468"/>
        <v/>
      </c>
    </row>
    <row r="847" spans="1:153" ht="30" customHeight="1" x14ac:dyDescent="0.2">
      <c r="A847" s="225"/>
      <c r="B847" s="212"/>
      <c r="C847" s="221"/>
      <c r="D847" s="164"/>
      <c r="E847" s="165"/>
      <c r="F847" s="166"/>
      <c r="G847" s="167"/>
      <c r="H847" s="179"/>
      <c r="I847" s="306"/>
      <c r="J847" s="169"/>
      <c r="K847" s="179"/>
      <c r="L847" s="186"/>
      <c r="M847" s="186"/>
      <c r="N847" s="168"/>
      <c r="O847" s="170"/>
      <c r="P847" s="212"/>
      <c r="Q847" s="179" t="str">
        <f>IFERROR(IF(H847="","",IFERROR(INDEX(価格設定!$B$5:$B$1048576,MATCH(H847,価格設定!$B$5:$B$1048576,0),0),INDEX(価格設定!$B$5:$B$1048576,MATCH("*"&amp;H847&amp;"*",価格設定!$B$5:$B$1048576,0),0))),H847)</f>
        <v/>
      </c>
      <c r="R847" s="250" t="str">
        <f>IFERROR(IF(Q847="",IF(K847="","",K847),IF(K847="",IF(INDEX(価格設定!$C$5:$C$1048576,MATCH(Q847,価格設定!$B$5:$B$1048576,0),0)=0,"",INDEX(価格設定!$C$5:$C$1048576,MATCH(Q847,価格設定!$B$5:$B$1048576,0),0)),IF(K847="なし","",K847))),"")</f>
        <v/>
      </c>
      <c r="S847" s="308" t="str">
        <f t="shared" si="1380"/>
        <v/>
      </c>
      <c r="T847" s="126" t="str">
        <f>IFERROR(IF(J847="",IF(INDEX(価格設定!$E$5:$R$1048576,MATCH($Q847,価格設定!B$5:B$1048576,0),MATCH($AW847,価格設定!E$1:X$1,1))=0,"",INDEX(価格設定!$E$5:$R$1048576,MATCH($Q847,価格設定!B$5:B$1048576,0),MATCH($AW847,価格設定!E$1:X$1,1))),J847),"")</f>
        <v/>
      </c>
      <c r="U847" s="126" t="str">
        <f t="shared" si="1381"/>
        <v/>
      </c>
      <c r="V847" s="132" t="str">
        <f t="shared" si="1382"/>
        <v/>
      </c>
      <c r="W847" s="127" t="str">
        <f>IFERROR(IF(OR(T847="",T847&lt;0),"",IFERROR(INDEX(価格設定!E$2:X$3,IF(AND(K847=$K$1,$K$1&lt;&gt;""),ROW(価格設定!$D$3)-1,MATCH(INDEX(価格設定!$D$5:$D$1048576,MATCH(Q847,価格設定!$B$5:$B$1048576,0),0),価格設定!$D$2:$D$3,0)),MATCH($AW847,価格設定!E$1:X$1,1)),INDEX(価格設定!E$2:X$2,0,MATCH($AW847,価格設定!E$1:X$1,1)))),"")</f>
        <v/>
      </c>
      <c r="X847" s="126" t="str">
        <f t="shared" si="1373"/>
        <v/>
      </c>
      <c r="Y847" s="128" t="str">
        <f t="shared" si="1383"/>
        <v/>
      </c>
      <c r="Z847" s="126" t="str">
        <f t="shared" si="1384"/>
        <v/>
      </c>
      <c r="AA847" s="129" t="str">
        <f t="shared" si="1385"/>
        <v/>
      </c>
      <c r="AB847" s="126" t="str">
        <f t="shared" si="1386"/>
        <v/>
      </c>
      <c r="AC847" s="280" t="str">
        <f t="shared" si="1387"/>
        <v/>
      </c>
      <c r="AD847" s="15"/>
      <c r="AE847" s="204" t="str">
        <f>IF(AF847="","",COUNT($AF$3:AF847))</f>
        <v/>
      </c>
      <c r="AF847" s="206" t="str">
        <f t="shared" si="1388"/>
        <v/>
      </c>
      <c r="AG847" s="204" t="str">
        <f t="shared" si="1389"/>
        <v/>
      </c>
      <c r="AH847" s="204" t="str">
        <f t="shared" si="1390"/>
        <v/>
      </c>
      <c r="AI847" s="287"/>
      <c r="AJ847" s="15"/>
      <c r="AK847" s="138" t="str">
        <f t="shared" si="1391"/>
        <v/>
      </c>
      <c r="AL847" s="131" t="str">
        <f t="shared" si="1392"/>
        <v/>
      </c>
      <c r="AM847" s="131" t="str">
        <f t="shared" si="1393"/>
        <v/>
      </c>
      <c r="AN847" s="313" t="str">
        <f t="shared" si="1394"/>
        <v/>
      </c>
      <c r="AO847" s="316" t="str">
        <f t="shared" si="1395"/>
        <v/>
      </c>
      <c r="AP847" s="18"/>
      <c r="AQ847" s="3" t="str">
        <f>IF(F847="","",MAX($AQ$3:AQ846)+1)</f>
        <v/>
      </c>
      <c r="AR847" s="3" t="str">
        <f>IF(OR(AQ847="",BB847=""),"",MAX($AR$3:AR846)+1)</f>
        <v/>
      </c>
      <c r="AS847" s="3" t="str">
        <f>IF(CQ847="","",RANK(CQ847,CQ$3:CQ$1048576,1)+COUNTIF($CQ$3:CQ847,CQ847)-1)</f>
        <v/>
      </c>
      <c r="AT847" s="21" t="str">
        <f>IF(C847="",IF(OR(AND($H847&lt;&gt;"",C847=""),AND($F846=$F847,$AZ847&lt;&gt;""),COUNTA($H$3:$H$1048576,#REF!,$F$3:$F$1048576)&gt;COUNTA($H$3:$H847,#REF!,$F$3:$F847),$AZ847&lt;&gt;""),INDEX(AT$3:AT$1048576,MATCH(MAX($AQ$3:$AQ846),$AQ$3:$AQ$1048576,0),0),""),C847)</f>
        <v/>
      </c>
      <c r="AU847" s="21" t="str">
        <f>IF(D847="",IF(OR(AND($H847&lt;&gt;"",D847=""),AND($F846=$F847,$AZ847&lt;&gt;""),COUNTA($H$3:$H$1048576,#REF!,$F$3:$F$1048576)&gt;COUNTA($H$3:$H847,#REF!,$F$3:$F847),$AZ847&lt;&gt;""),INDEX(AU$3:AU$1048576,MATCH(MAX($AQ$3:$AQ846),$AQ$3:$AQ$1048576,0),0),""),D847)</f>
        <v/>
      </c>
      <c r="AV847" s="21" t="str">
        <f>IF(E847="",IF(OR(AND($H847&lt;&gt;"",E847=""),AND($F846=$F847,$AZ847&lt;&gt;""),COUNTA($H$3:$H$1048576,#REF!,$F$3:$F$1048576)&gt;COUNTA($H$3:$H847,#REF!,$F$3:$F847),$AZ847&lt;&gt;""),INDEX(AV$3:AV$1048576,MATCH(MAX($AQ$3:$AQ846),$AQ$3:$AQ$1048576,0),0),""),E847)</f>
        <v/>
      </c>
      <c r="AW847" s="24" t="str">
        <f t="shared" si="1396"/>
        <v/>
      </c>
      <c r="AX847" s="13" t="str">
        <f t="shared" si="1397"/>
        <v/>
      </c>
      <c r="AY847" s="4" t="str">
        <f t="shared" si="1398"/>
        <v/>
      </c>
      <c r="AZ847" s="4" t="str">
        <f>IF(AX847="",IF(OR(AND(H847&lt;&gt;"",F847=""),COUNTA($H$3:$H$1048576)&gt;COUNTA($H$3:$H847)),INDEX(AX$3:AX847,MATCH(MAX($AQ$3:AQ847),AQ$3:AQ847,0),0),""),AX847)</f>
        <v/>
      </c>
      <c r="BA847" s="4" t="str">
        <f>IF(AY847="",IF(AND(H847&lt;&gt;"",F847=""),INDEX(AY$3:AY847,MATCH(MAX($AQ$3:AQ847),AQ$3:AQ847,0),0),""),AY847)</f>
        <v/>
      </c>
      <c r="BB847" s="82" t="str">
        <f>IF(BC847="","",RANK(BC847,BC$3:BC$1048576,1)+COUNTIF($BC$3:BC847,BC847)-1)</f>
        <v/>
      </c>
      <c r="BC847" s="139" t="str">
        <f t="shared" si="1399"/>
        <v/>
      </c>
      <c r="BD847" s="46" t="str">
        <f t="shared" si="1400"/>
        <v/>
      </c>
      <c r="BE847" s="46" t="str">
        <f t="shared" si="1401"/>
        <v/>
      </c>
      <c r="BF847" s="46" t="str">
        <f t="shared" si="1402"/>
        <v/>
      </c>
      <c r="BG847" s="4" t="str">
        <f t="shared" si="1403"/>
        <v/>
      </c>
      <c r="BH847" s="180" t="str">
        <f t="shared" si="1404"/>
        <v/>
      </c>
      <c r="BI847" s="16" t="str">
        <f t="shared" si="1405"/>
        <v/>
      </c>
      <c r="BJ847" s="52" t="str">
        <f>IF(BI847="","",IF(W847="","",IF(AND(K847=$K$1,$K$1&lt;&gt;""),$BT$2,IFERROR(IF(INDEX(価格設定!$D$5:$D$1048576,MATCH(Q847,価格設定!$B$5:$B$1048576,0),0)=価格設定!$D$3,$BT$2,$BS$2),$BS$2))))</f>
        <v/>
      </c>
      <c r="BK847" s="16" t="str">
        <f>IF(BI847="","",IF(COUNTIF($BI$3:BI847,BI847)=1,1,IF(AND(BI846=BI847,BH847=""),BK846,COUNTIF($BH$3:BH847,BH847))))</f>
        <v/>
      </c>
      <c r="BL847" s="52" t="str">
        <f t="shared" si="1406"/>
        <v/>
      </c>
      <c r="BM847" s="52" t="str">
        <f t="shared" si="1407"/>
        <v/>
      </c>
      <c r="BN847" s="119" t="str">
        <f t="shared" si="1408"/>
        <v/>
      </c>
      <c r="BO847" s="119" t="str">
        <f t="shared" si="1409"/>
        <v/>
      </c>
      <c r="BP847" s="17" t="str">
        <f t="shared" si="1410"/>
        <v/>
      </c>
      <c r="BQ847" s="17" t="str">
        <f t="shared" si="1411"/>
        <v/>
      </c>
      <c r="BR847" s="17" t="str">
        <f>IF(OR(BP847="",COUNTIF($BO$3:BO847,BO847)&lt;&gt;1),"",SUMIF(BO$3:BO$1048576,BO847,BP$3:BP$1048576))</f>
        <v/>
      </c>
      <c r="BS847" s="17" t="str">
        <f t="shared" si="1412"/>
        <v/>
      </c>
      <c r="BT847" s="17" t="str">
        <f t="shared" si="1413"/>
        <v/>
      </c>
      <c r="BU847" s="17" t="str">
        <f t="shared" si="1414"/>
        <v/>
      </c>
      <c r="BV847" s="24" t="str">
        <f t="shared" si="1415"/>
        <v/>
      </c>
      <c r="BW847" s="24" t="str">
        <f t="shared" si="1416"/>
        <v/>
      </c>
      <c r="BX847" s="24" t="str">
        <f t="shared" si="1417"/>
        <v/>
      </c>
      <c r="BY847" s="26" t="str">
        <f t="shared" si="1418"/>
        <v/>
      </c>
      <c r="BZ847" s="26" t="str">
        <f t="shared" si="1419"/>
        <v/>
      </c>
      <c r="CA847" s="26" t="str">
        <f t="shared" si="1420"/>
        <v/>
      </c>
      <c r="CB847" s="66" t="str">
        <f t="shared" si="1421"/>
        <v/>
      </c>
      <c r="CC847" s="65" t="str">
        <f t="shared" si="1422"/>
        <v/>
      </c>
      <c r="CD847" s="26" t="str">
        <f t="shared" si="1423"/>
        <v/>
      </c>
      <c r="CE847" s="26" t="str">
        <f t="shared" si="1424"/>
        <v/>
      </c>
      <c r="CF847" s="193" t="str">
        <f t="shared" si="1425"/>
        <v/>
      </c>
      <c r="CG847" s="193" t="str">
        <f t="shared" si="1426"/>
        <v/>
      </c>
      <c r="CH847" s="26" t="str">
        <f t="shared" si="1427"/>
        <v/>
      </c>
      <c r="CI847" s="26" t="str">
        <f t="shared" si="1428"/>
        <v/>
      </c>
      <c r="CJ847" s="65" t="str">
        <f t="shared" si="1429"/>
        <v/>
      </c>
      <c r="CK847" s="65" t="str">
        <f t="shared" si="1430"/>
        <v/>
      </c>
      <c r="CL847" s="64" t="str">
        <f t="shared" si="1431"/>
        <v/>
      </c>
      <c r="CM847" s="64" t="str">
        <f t="shared" si="1432"/>
        <v/>
      </c>
      <c r="CN847" s="65" t="str">
        <f t="shared" si="1433"/>
        <v/>
      </c>
      <c r="CP847" s="63" t="str">
        <f>IF(BH847="","",MAX($CP$3:CP846)+1)</f>
        <v/>
      </c>
      <c r="CQ847" s="24" t="str">
        <f t="shared" si="1434"/>
        <v/>
      </c>
      <c r="CR847" s="24" t="str">
        <f t="shared" si="1435"/>
        <v/>
      </c>
      <c r="CS847" s="24" t="str">
        <f t="shared" si="1436"/>
        <v/>
      </c>
      <c r="CT847" s="58" t="str">
        <f>IF(BO847="","",COUNTIF($BO$3:BO847,BO847)&amp;"@"&amp;BO847)</f>
        <v/>
      </c>
      <c r="CU847" s="16" t="str">
        <f t="shared" si="1374"/>
        <v/>
      </c>
      <c r="CV847" s="63" t="str">
        <f t="shared" si="1437"/>
        <v/>
      </c>
      <c r="CW847" s="16" t="str">
        <f t="shared" si="1438"/>
        <v/>
      </c>
      <c r="CX847" s="16" t="str">
        <f t="shared" si="1439"/>
        <v/>
      </c>
      <c r="CY847" s="16" t="str">
        <f t="shared" si="1440"/>
        <v/>
      </c>
      <c r="CZ847" s="85" t="str">
        <f t="shared" si="1441"/>
        <v/>
      </c>
      <c r="DA847" s="16" t="str">
        <f t="shared" si="1442"/>
        <v/>
      </c>
      <c r="DB847" s="16" t="str">
        <f t="shared" si="1443"/>
        <v/>
      </c>
      <c r="DC847" s="28" t="str">
        <f>IF(CP847="","",$DC$1&amp;(INDEX(価格設定!D$1:XFD$3,ROW(価格設定!$D$3),MATCH($AW847,価格設定!D$1:XFD$1,1))*100)&amp;"%")</f>
        <v/>
      </c>
      <c r="DD847" s="28" t="str">
        <f>IF(CP847="","",$DD$1&amp;(INDEX(価格設定!D$1:XFD$3,ROW(価格設定!$D$2),MATCH($AW847,価格設定!D$1:XFD$1,1))*100)&amp;"%")</f>
        <v/>
      </c>
      <c r="DE847" s="29" t="str">
        <f t="shared" si="1444"/>
        <v/>
      </c>
      <c r="DG847" s="58" t="str">
        <f t="shared" si="1445"/>
        <v/>
      </c>
      <c r="DH847" s="58" t="str">
        <f t="shared" si="1446"/>
        <v/>
      </c>
      <c r="DI847" s="58" t="str">
        <f t="shared" si="1447"/>
        <v/>
      </c>
      <c r="DJ847" s="85" t="str">
        <f t="shared" si="1448"/>
        <v/>
      </c>
      <c r="DL847" s="58" t="str">
        <f>IF(COUNTIF(DG$3:DG$1048576,DG847)=COUNTIF($DG$3:$DG847,DG847),DG847,"")</f>
        <v/>
      </c>
      <c r="DM847" s="85" t="str">
        <f t="shared" si="1449"/>
        <v/>
      </c>
      <c r="DN847" s="85" t="str">
        <f t="shared" si="1375"/>
        <v/>
      </c>
      <c r="DO847" s="85" t="str">
        <f t="shared" si="1375"/>
        <v/>
      </c>
      <c r="DP847" s="303"/>
      <c r="DQ847" s="17" t="str">
        <f t="shared" si="1376"/>
        <v/>
      </c>
      <c r="DR847" s="17" t="str">
        <f t="shared" si="1377"/>
        <v/>
      </c>
      <c r="DS847" s="17" t="str">
        <f t="shared" si="1378"/>
        <v/>
      </c>
      <c r="DU847" s="16" t="str">
        <f t="shared" si="1450"/>
        <v/>
      </c>
      <c r="DV847" s="16" t="str">
        <f>IF(DU847="","",COUNT($DU$3:DU847))</f>
        <v/>
      </c>
      <c r="DW847" s="16" t="str">
        <f t="shared" si="1451"/>
        <v/>
      </c>
      <c r="DX847" s="16" t="str">
        <f t="shared" si="1452"/>
        <v/>
      </c>
      <c r="DY847" s="16" t="str">
        <f>IF(DZ847="","",COUNTIF(DZ$3:DZ847,DZ847))</f>
        <v/>
      </c>
      <c r="DZ847" s="16" t="str">
        <f t="shared" si="1453"/>
        <v/>
      </c>
      <c r="EA847" s="16" t="str">
        <f t="shared" si="1454"/>
        <v/>
      </c>
      <c r="EB847" s="16" t="str">
        <f t="shared" si="1455"/>
        <v/>
      </c>
      <c r="EC847" s="16" t="str">
        <f t="shared" si="1456"/>
        <v/>
      </c>
      <c r="ED847" s="16" t="str">
        <f t="shared" si="1457"/>
        <v/>
      </c>
      <c r="EE847" s="16" t="str">
        <f t="shared" si="1458"/>
        <v/>
      </c>
      <c r="EF847" s="16" t="str">
        <f t="shared" si="1459"/>
        <v/>
      </c>
      <c r="EG847" s="16" t="str">
        <f t="shared" si="1460"/>
        <v/>
      </c>
      <c r="EH847" s="16" t="str">
        <f t="shared" si="1461"/>
        <v/>
      </c>
      <c r="EI847" s="16" t="str">
        <f t="shared" si="1462"/>
        <v/>
      </c>
      <c r="EJ847" s="16" t="str">
        <f t="shared" si="1463"/>
        <v/>
      </c>
      <c r="EK847" s="16" t="str">
        <f t="shared" si="1464"/>
        <v/>
      </c>
      <c r="EL847" s="58" t="str">
        <f t="shared" si="1465"/>
        <v/>
      </c>
      <c r="EM847" s="58" t="str">
        <f>IF(OR($DZ847="",CR847=""),IF($EL847="","",$EL847),IF(OR(CR847="なし",CR847=0),領収書!$H$1,CR847))</f>
        <v/>
      </c>
      <c r="EN847" s="58" t="str">
        <f>IF(OR($DZ847="",CS847=""),IF($EL847="","",$EL847),IF(OR(CS847="なし",CS847=0),入力!$EN$1,CS847))</f>
        <v/>
      </c>
      <c r="EO847" s="63" t="str">
        <f t="shared" si="1466"/>
        <v/>
      </c>
      <c r="EP847" s="63" t="str">
        <f t="shared" si="1467"/>
        <v/>
      </c>
      <c r="ER847" s="16" t="str">
        <f>IF(AND(COUNTIF($ET$3:ET847,ET847)=1,ET847&lt;&gt;""),MAX($ER$3:ER846)+1,"")</f>
        <v/>
      </c>
      <c r="ES847" s="16" t="str">
        <f>IF(価格設定!B849="","",価格設定!B849)</f>
        <v/>
      </c>
      <c r="ET847" s="16" t="str">
        <f>IF(価格設定!C849="","",価格設定!C849)</f>
        <v/>
      </c>
      <c r="EV847" s="16" t="str">
        <f t="shared" si="1379"/>
        <v/>
      </c>
      <c r="EW847" s="16" t="str">
        <f t="shared" si="1468"/>
        <v/>
      </c>
    </row>
    <row r="848" spans="1:153" ht="30" customHeight="1" x14ac:dyDescent="0.2">
      <c r="A848" s="225"/>
      <c r="B848" s="212"/>
      <c r="C848" s="221"/>
      <c r="D848" s="164"/>
      <c r="E848" s="165"/>
      <c r="F848" s="166"/>
      <c r="G848" s="167"/>
      <c r="H848" s="179"/>
      <c r="I848" s="306"/>
      <c r="J848" s="169"/>
      <c r="K848" s="179"/>
      <c r="L848" s="186"/>
      <c r="M848" s="186"/>
      <c r="N848" s="168"/>
      <c r="O848" s="170"/>
      <c r="P848" s="212"/>
      <c r="Q848" s="179" t="str">
        <f>IFERROR(IF(H848="","",IFERROR(INDEX(価格設定!$B$5:$B$1048576,MATCH(H848,価格設定!$B$5:$B$1048576,0),0),INDEX(価格設定!$B$5:$B$1048576,MATCH("*"&amp;H848&amp;"*",価格設定!$B$5:$B$1048576,0),0))),H848)</f>
        <v/>
      </c>
      <c r="R848" s="250" t="str">
        <f>IFERROR(IF(Q848="",IF(K848="","",K848),IF(K848="",IF(INDEX(価格設定!$C$5:$C$1048576,MATCH(Q848,価格設定!$B$5:$B$1048576,0),0)=0,"",INDEX(価格設定!$C$5:$C$1048576,MATCH(Q848,価格設定!$B$5:$B$1048576,0),0)),IF(K848="なし","",K848))),"")</f>
        <v/>
      </c>
      <c r="S848" s="308" t="str">
        <f t="shared" si="1380"/>
        <v/>
      </c>
      <c r="T848" s="126" t="str">
        <f>IFERROR(IF(J848="",IF(INDEX(価格設定!$E$5:$R$1048576,MATCH($Q848,価格設定!B$5:B$1048576,0),MATCH($AW848,価格設定!E$1:X$1,1))=0,"",INDEX(価格設定!$E$5:$R$1048576,MATCH($Q848,価格設定!B$5:B$1048576,0),MATCH($AW848,価格設定!E$1:X$1,1))),J848),"")</f>
        <v/>
      </c>
      <c r="U848" s="126" t="str">
        <f t="shared" si="1381"/>
        <v/>
      </c>
      <c r="V848" s="132" t="str">
        <f t="shared" si="1382"/>
        <v/>
      </c>
      <c r="W848" s="127" t="str">
        <f>IFERROR(IF(OR(T848="",T848&lt;0),"",IFERROR(INDEX(価格設定!E$2:X$3,IF(AND(K848=$K$1,$K$1&lt;&gt;""),ROW(価格設定!$D$3)-1,MATCH(INDEX(価格設定!$D$5:$D$1048576,MATCH(Q848,価格設定!$B$5:$B$1048576,0),0),価格設定!$D$2:$D$3,0)),MATCH($AW848,価格設定!E$1:X$1,1)),INDEX(価格設定!E$2:X$2,0,MATCH($AW848,価格設定!E$1:X$1,1)))),"")</f>
        <v/>
      </c>
      <c r="X848" s="126" t="str">
        <f t="shared" si="1373"/>
        <v/>
      </c>
      <c r="Y848" s="128" t="str">
        <f t="shared" si="1383"/>
        <v/>
      </c>
      <c r="Z848" s="126" t="str">
        <f t="shared" si="1384"/>
        <v/>
      </c>
      <c r="AA848" s="129" t="str">
        <f t="shared" si="1385"/>
        <v/>
      </c>
      <c r="AB848" s="126" t="str">
        <f t="shared" si="1386"/>
        <v/>
      </c>
      <c r="AC848" s="280" t="str">
        <f t="shared" si="1387"/>
        <v/>
      </c>
      <c r="AD848" s="15"/>
      <c r="AE848" s="204" t="str">
        <f>IF(AF848="","",COUNT($AF$3:AF848))</f>
        <v/>
      </c>
      <c r="AF848" s="206" t="str">
        <f t="shared" si="1388"/>
        <v/>
      </c>
      <c r="AG848" s="204" t="str">
        <f t="shared" si="1389"/>
        <v/>
      </c>
      <c r="AH848" s="204" t="str">
        <f t="shared" si="1390"/>
        <v/>
      </c>
      <c r="AI848" s="287"/>
      <c r="AJ848" s="15"/>
      <c r="AK848" s="138" t="str">
        <f t="shared" si="1391"/>
        <v/>
      </c>
      <c r="AL848" s="131" t="str">
        <f t="shared" si="1392"/>
        <v/>
      </c>
      <c r="AM848" s="131" t="str">
        <f t="shared" si="1393"/>
        <v/>
      </c>
      <c r="AN848" s="313" t="str">
        <f t="shared" si="1394"/>
        <v/>
      </c>
      <c r="AO848" s="316" t="str">
        <f t="shared" si="1395"/>
        <v/>
      </c>
      <c r="AP848" s="18"/>
      <c r="AQ848" s="3" t="str">
        <f>IF(F848="","",MAX($AQ$3:AQ847)+1)</f>
        <v/>
      </c>
      <c r="AR848" s="3" t="str">
        <f>IF(OR(AQ848="",BB848=""),"",MAX($AR$3:AR847)+1)</f>
        <v/>
      </c>
      <c r="AS848" s="3" t="str">
        <f>IF(CQ848="","",RANK(CQ848,CQ$3:CQ$1048576,1)+COUNTIF($CQ$3:CQ848,CQ848)-1)</f>
        <v/>
      </c>
      <c r="AT848" s="21" t="str">
        <f>IF(C848="",IF(OR(AND($H848&lt;&gt;"",C848=""),AND($F847=$F848,$AZ848&lt;&gt;""),COUNTA($H$3:$H$1048576,#REF!,$F$3:$F$1048576)&gt;COUNTA($H$3:$H848,#REF!,$F$3:$F848),$AZ848&lt;&gt;""),INDEX(AT$3:AT$1048576,MATCH(MAX($AQ$3:$AQ847),$AQ$3:$AQ$1048576,0),0),""),C848)</f>
        <v/>
      </c>
      <c r="AU848" s="21" t="str">
        <f>IF(D848="",IF(OR(AND($H848&lt;&gt;"",D848=""),AND($F847=$F848,$AZ848&lt;&gt;""),COUNTA($H$3:$H$1048576,#REF!,$F$3:$F$1048576)&gt;COUNTA($H$3:$H848,#REF!,$F$3:$F848),$AZ848&lt;&gt;""),INDEX(AU$3:AU$1048576,MATCH(MAX($AQ$3:$AQ847),$AQ$3:$AQ$1048576,0),0),""),D848)</f>
        <v/>
      </c>
      <c r="AV848" s="21" t="str">
        <f>IF(E848="",IF(OR(AND($H848&lt;&gt;"",E848=""),AND($F847=$F848,$AZ848&lt;&gt;""),COUNTA($H$3:$H$1048576,#REF!,$F$3:$F$1048576)&gt;COUNTA($H$3:$H848,#REF!,$F$3:$F848),$AZ848&lt;&gt;""),INDEX(AV$3:AV$1048576,MATCH(MAX($AQ$3:$AQ847),$AQ$3:$AQ$1048576,0),0),""),E848)</f>
        <v/>
      </c>
      <c r="AW848" s="24" t="str">
        <f t="shared" si="1396"/>
        <v/>
      </c>
      <c r="AX848" s="13" t="str">
        <f t="shared" si="1397"/>
        <v/>
      </c>
      <c r="AY848" s="4" t="str">
        <f t="shared" si="1398"/>
        <v/>
      </c>
      <c r="AZ848" s="4" t="str">
        <f>IF(AX848="",IF(OR(AND(H848&lt;&gt;"",F848=""),COUNTA($H$3:$H$1048576)&gt;COUNTA($H$3:$H848)),INDEX(AX$3:AX848,MATCH(MAX($AQ$3:AQ848),AQ$3:AQ848,0),0),""),AX848)</f>
        <v/>
      </c>
      <c r="BA848" s="4" t="str">
        <f>IF(AY848="",IF(AND(H848&lt;&gt;"",F848=""),INDEX(AY$3:AY848,MATCH(MAX($AQ$3:AQ848),AQ$3:AQ848,0),0),""),AY848)</f>
        <v/>
      </c>
      <c r="BB848" s="82" t="str">
        <f>IF(BC848="","",RANK(BC848,BC$3:BC$1048576,1)+COUNTIF($BC$3:BC848,BC848)-1)</f>
        <v/>
      </c>
      <c r="BC848" s="139" t="str">
        <f t="shared" si="1399"/>
        <v/>
      </c>
      <c r="BD848" s="46" t="str">
        <f t="shared" si="1400"/>
        <v/>
      </c>
      <c r="BE848" s="46" t="str">
        <f t="shared" si="1401"/>
        <v/>
      </c>
      <c r="BF848" s="46" t="str">
        <f t="shared" si="1402"/>
        <v/>
      </c>
      <c r="BG848" s="4" t="str">
        <f t="shared" si="1403"/>
        <v/>
      </c>
      <c r="BH848" s="180" t="str">
        <f t="shared" si="1404"/>
        <v/>
      </c>
      <c r="BI848" s="16" t="str">
        <f t="shared" si="1405"/>
        <v/>
      </c>
      <c r="BJ848" s="52" t="str">
        <f>IF(BI848="","",IF(W848="","",IF(AND(K848=$K$1,$K$1&lt;&gt;""),$BT$2,IFERROR(IF(INDEX(価格設定!$D$5:$D$1048576,MATCH(Q848,価格設定!$B$5:$B$1048576,0),0)=価格設定!$D$3,$BT$2,$BS$2),$BS$2))))</f>
        <v/>
      </c>
      <c r="BK848" s="16" t="str">
        <f>IF(BI848="","",IF(COUNTIF($BI$3:BI848,BI848)=1,1,IF(AND(BI847=BI848,BH848=""),BK847,COUNTIF($BH$3:BH848,BH848))))</f>
        <v/>
      </c>
      <c r="BL848" s="52" t="str">
        <f t="shared" si="1406"/>
        <v/>
      </c>
      <c r="BM848" s="52" t="str">
        <f t="shared" si="1407"/>
        <v/>
      </c>
      <c r="BN848" s="119" t="str">
        <f t="shared" si="1408"/>
        <v/>
      </c>
      <c r="BO848" s="119" t="str">
        <f t="shared" si="1409"/>
        <v/>
      </c>
      <c r="BP848" s="17" t="str">
        <f t="shared" si="1410"/>
        <v/>
      </c>
      <c r="BQ848" s="17" t="str">
        <f t="shared" si="1411"/>
        <v/>
      </c>
      <c r="BR848" s="17" t="str">
        <f>IF(OR(BP848="",COUNTIF($BO$3:BO848,BO848)&lt;&gt;1),"",SUMIF(BO$3:BO$1048576,BO848,BP$3:BP$1048576))</f>
        <v/>
      </c>
      <c r="BS848" s="17" t="str">
        <f t="shared" si="1412"/>
        <v/>
      </c>
      <c r="BT848" s="17" t="str">
        <f t="shared" si="1413"/>
        <v/>
      </c>
      <c r="BU848" s="17" t="str">
        <f t="shared" si="1414"/>
        <v/>
      </c>
      <c r="BV848" s="24" t="str">
        <f t="shared" si="1415"/>
        <v/>
      </c>
      <c r="BW848" s="24" t="str">
        <f t="shared" si="1416"/>
        <v/>
      </c>
      <c r="BX848" s="24" t="str">
        <f t="shared" si="1417"/>
        <v/>
      </c>
      <c r="BY848" s="26" t="str">
        <f t="shared" si="1418"/>
        <v/>
      </c>
      <c r="BZ848" s="26" t="str">
        <f t="shared" si="1419"/>
        <v/>
      </c>
      <c r="CA848" s="26" t="str">
        <f t="shared" si="1420"/>
        <v/>
      </c>
      <c r="CB848" s="66" t="str">
        <f t="shared" si="1421"/>
        <v/>
      </c>
      <c r="CC848" s="65" t="str">
        <f t="shared" si="1422"/>
        <v/>
      </c>
      <c r="CD848" s="26" t="str">
        <f t="shared" si="1423"/>
        <v/>
      </c>
      <c r="CE848" s="26" t="str">
        <f t="shared" si="1424"/>
        <v/>
      </c>
      <c r="CF848" s="193" t="str">
        <f t="shared" si="1425"/>
        <v/>
      </c>
      <c r="CG848" s="193" t="str">
        <f t="shared" si="1426"/>
        <v/>
      </c>
      <c r="CH848" s="26" t="str">
        <f t="shared" si="1427"/>
        <v/>
      </c>
      <c r="CI848" s="26" t="str">
        <f t="shared" si="1428"/>
        <v/>
      </c>
      <c r="CJ848" s="65" t="str">
        <f t="shared" si="1429"/>
        <v/>
      </c>
      <c r="CK848" s="65" t="str">
        <f t="shared" si="1430"/>
        <v/>
      </c>
      <c r="CL848" s="64" t="str">
        <f t="shared" si="1431"/>
        <v/>
      </c>
      <c r="CM848" s="64" t="str">
        <f t="shared" si="1432"/>
        <v/>
      </c>
      <c r="CN848" s="65" t="str">
        <f t="shared" si="1433"/>
        <v/>
      </c>
      <c r="CP848" s="63" t="str">
        <f>IF(BH848="","",MAX($CP$3:CP847)+1)</f>
        <v/>
      </c>
      <c r="CQ848" s="24" t="str">
        <f t="shared" si="1434"/>
        <v/>
      </c>
      <c r="CR848" s="24" t="str">
        <f t="shared" si="1435"/>
        <v/>
      </c>
      <c r="CS848" s="24" t="str">
        <f t="shared" si="1436"/>
        <v/>
      </c>
      <c r="CT848" s="58" t="str">
        <f>IF(BO848="","",COUNTIF($BO$3:BO848,BO848)&amp;"@"&amp;BO848)</f>
        <v/>
      </c>
      <c r="CU848" s="16" t="str">
        <f t="shared" si="1374"/>
        <v/>
      </c>
      <c r="CV848" s="63" t="str">
        <f t="shared" si="1437"/>
        <v/>
      </c>
      <c r="CW848" s="16" t="str">
        <f t="shared" si="1438"/>
        <v/>
      </c>
      <c r="CX848" s="16" t="str">
        <f t="shared" si="1439"/>
        <v/>
      </c>
      <c r="CY848" s="16" t="str">
        <f t="shared" si="1440"/>
        <v/>
      </c>
      <c r="CZ848" s="85" t="str">
        <f t="shared" si="1441"/>
        <v/>
      </c>
      <c r="DA848" s="16" t="str">
        <f t="shared" si="1442"/>
        <v/>
      </c>
      <c r="DB848" s="16" t="str">
        <f t="shared" si="1443"/>
        <v/>
      </c>
      <c r="DC848" s="28" t="str">
        <f>IF(CP848="","",$DC$1&amp;(INDEX(価格設定!D$1:XFD$3,ROW(価格設定!$D$3),MATCH($AW848,価格設定!D$1:XFD$1,1))*100)&amp;"%")</f>
        <v/>
      </c>
      <c r="DD848" s="28" t="str">
        <f>IF(CP848="","",$DD$1&amp;(INDEX(価格設定!D$1:XFD$3,ROW(価格設定!$D$2),MATCH($AW848,価格設定!D$1:XFD$1,1))*100)&amp;"%")</f>
        <v/>
      </c>
      <c r="DE848" s="29" t="str">
        <f t="shared" si="1444"/>
        <v/>
      </c>
      <c r="DG848" s="58" t="str">
        <f t="shared" si="1445"/>
        <v/>
      </c>
      <c r="DH848" s="58" t="str">
        <f t="shared" si="1446"/>
        <v/>
      </c>
      <c r="DI848" s="58" t="str">
        <f t="shared" si="1447"/>
        <v/>
      </c>
      <c r="DJ848" s="85" t="str">
        <f t="shared" si="1448"/>
        <v/>
      </c>
      <c r="DL848" s="58" t="str">
        <f>IF(COUNTIF(DG$3:DG$1048576,DG848)=COUNTIF($DG$3:$DG848,DG848),DG848,"")</f>
        <v/>
      </c>
      <c r="DM848" s="85" t="str">
        <f t="shared" si="1449"/>
        <v/>
      </c>
      <c r="DN848" s="85" t="str">
        <f t="shared" si="1375"/>
        <v/>
      </c>
      <c r="DO848" s="85" t="str">
        <f t="shared" si="1375"/>
        <v/>
      </c>
      <c r="DP848" s="303"/>
      <c r="DQ848" s="17" t="str">
        <f t="shared" si="1376"/>
        <v/>
      </c>
      <c r="DR848" s="17" t="str">
        <f t="shared" si="1377"/>
        <v/>
      </c>
      <c r="DS848" s="17" t="str">
        <f t="shared" si="1378"/>
        <v/>
      </c>
      <c r="DU848" s="16" t="str">
        <f t="shared" si="1450"/>
        <v/>
      </c>
      <c r="DV848" s="16" t="str">
        <f>IF(DU848="","",COUNT($DU$3:DU848))</f>
        <v/>
      </c>
      <c r="DW848" s="16" t="str">
        <f t="shared" si="1451"/>
        <v/>
      </c>
      <c r="DX848" s="16" t="str">
        <f t="shared" si="1452"/>
        <v/>
      </c>
      <c r="DY848" s="16" t="str">
        <f>IF(DZ848="","",COUNTIF(DZ$3:DZ848,DZ848))</f>
        <v/>
      </c>
      <c r="DZ848" s="16" t="str">
        <f t="shared" si="1453"/>
        <v/>
      </c>
      <c r="EA848" s="16" t="str">
        <f t="shared" si="1454"/>
        <v/>
      </c>
      <c r="EB848" s="16" t="str">
        <f t="shared" si="1455"/>
        <v/>
      </c>
      <c r="EC848" s="16" t="str">
        <f t="shared" si="1456"/>
        <v/>
      </c>
      <c r="ED848" s="16" t="str">
        <f t="shared" si="1457"/>
        <v/>
      </c>
      <c r="EE848" s="16" t="str">
        <f t="shared" si="1458"/>
        <v/>
      </c>
      <c r="EF848" s="16" t="str">
        <f t="shared" si="1459"/>
        <v/>
      </c>
      <c r="EG848" s="16" t="str">
        <f t="shared" si="1460"/>
        <v/>
      </c>
      <c r="EH848" s="16" t="str">
        <f t="shared" si="1461"/>
        <v/>
      </c>
      <c r="EI848" s="16" t="str">
        <f t="shared" si="1462"/>
        <v/>
      </c>
      <c r="EJ848" s="16" t="str">
        <f t="shared" si="1463"/>
        <v/>
      </c>
      <c r="EK848" s="16" t="str">
        <f t="shared" si="1464"/>
        <v/>
      </c>
      <c r="EL848" s="58" t="str">
        <f t="shared" si="1465"/>
        <v/>
      </c>
      <c r="EM848" s="58" t="str">
        <f>IF(OR($DZ848="",CR848=""),IF($EL848="","",$EL848),IF(OR(CR848="なし",CR848=0),領収書!$H$1,CR848))</f>
        <v/>
      </c>
      <c r="EN848" s="58" t="str">
        <f>IF(OR($DZ848="",CS848=""),IF($EL848="","",$EL848),IF(OR(CS848="なし",CS848=0),入力!$EN$1,CS848))</f>
        <v/>
      </c>
      <c r="EO848" s="63" t="str">
        <f t="shared" si="1466"/>
        <v/>
      </c>
      <c r="EP848" s="63" t="str">
        <f t="shared" si="1467"/>
        <v/>
      </c>
      <c r="ER848" s="16" t="str">
        <f>IF(AND(COUNTIF($ET$3:ET848,ET848)=1,ET848&lt;&gt;""),MAX($ER$3:ER847)+1,"")</f>
        <v/>
      </c>
      <c r="ES848" s="16" t="str">
        <f>IF(価格設定!B850="","",価格設定!B850)</f>
        <v/>
      </c>
      <c r="ET848" s="16" t="str">
        <f>IF(価格設定!C850="","",価格設定!C850)</f>
        <v/>
      </c>
      <c r="EV848" s="16" t="str">
        <f t="shared" si="1379"/>
        <v/>
      </c>
      <c r="EW848" s="16" t="str">
        <f t="shared" si="1468"/>
        <v/>
      </c>
    </row>
    <row r="849" spans="1:153" ht="30" customHeight="1" x14ac:dyDescent="0.2">
      <c r="A849" s="225"/>
      <c r="B849" s="212"/>
      <c r="C849" s="221"/>
      <c r="D849" s="164"/>
      <c r="E849" s="165"/>
      <c r="F849" s="166"/>
      <c r="G849" s="167"/>
      <c r="H849" s="179"/>
      <c r="I849" s="306"/>
      <c r="J849" s="169"/>
      <c r="K849" s="179"/>
      <c r="L849" s="186"/>
      <c r="M849" s="186"/>
      <c r="N849" s="168"/>
      <c r="O849" s="170"/>
      <c r="P849" s="212"/>
      <c r="Q849" s="179" t="str">
        <f>IFERROR(IF(H849="","",IFERROR(INDEX(価格設定!$B$5:$B$1048576,MATCH(H849,価格設定!$B$5:$B$1048576,0),0),INDEX(価格設定!$B$5:$B$1048576,MATCH("*"&amp;H849&amp;"*",価格設定!$B$5:$B$1048576,0),0))),H849)</f>
        <v/>
      </c>
      <c r="R849" s="250" t="str">
        <f>IFERROR(IF(Q849="",IF(K849="","",K849),IF(K849="",IF(INDEX(価格設定!$C$5:$C$1048576,MATCH(Q849,価格設定!$B$5:$B$1048576,0),0)=0,"",INDEX(価格設定!$C$5:$C$1048576,MATCH(Q849,価格設定!$B$5:$B$1048576,0),0)),IF(K849="なし","",K849))),"")</f>
        <v/>
      </c>
      <c r="S849" s="308" t="str">
        <f t="shared" si="1380"/>
        <v/>
      </c>
      <c r="T849" s="126" t="str">
        <f>IFERROR(IF(J849="",IF(INDEX(価格設定!$E$5:$R$1048576,MATCH($Q849,価格設定!B$5:B$1048576,0),MATCH($AW849,価格設定!E$1:X$1,1))=0,"",INDEX(価格設定!$E$5:$R$1048576,MATCH($Q849,価格設定!B$5:B$1048576,0),MATCH($AW849,価格設定!E$1:X$1,1))),J849),"")</f>
        <v/>
      </c>
      <c r="U849" s="126" t="str">
        <f t="shared" si="1381"/>
        <v/>
      </c>
      <c r="V849" s="132" t="str">
        <f t="shared" si="1382"/>
        <v/>
      </c>
      <c r="W849" s="127" t="str">
        <f>IFERROR(IF(OR(T849="",T849&lt;0),"",IFERROR(INDEX(価格設定!E$2:X$3,IF(AND(K849=$K$1,$K$1&lt;&gt;""),ROW(価格設定!$D$3)-1,MATCH(INDEX(価格設定!$D$5:$D$1048576,MATCH(Q849,価格設定!$B$5:$B$1048576,0),0),価格設定!$D$2:$D$3,0)),MATCH($AW849,価格設定!E$1:X$1,1)),INDEX(価格設定!E$2:X$2,0,MATCH($AW849,価格設定!E$1:X$1,1)))),"")</f>
        <v/>
      </c>
      <c r="X849" s="126" t="str">
        <f t="shared" si="1373"/>
        <v/>
      </c>
      <c r="Y849" s="128" t="str">
        <f t="shared" si="1383"/>
        <v/>
      </c>
      <c r="Z849" s="126" t="str">
        <f t="shared" si="1384"/>
        <v/>
      </c>
      <c r="AA849" s="129" t="str">
        <f t="shared" si="1385"/>
        <v/>
      </c>
      <c r="AB849" s="126" t="str">
        <f t="shared" si="1386"/>
        <v/>
      </c>
      <c r="AC849" s="280" t="str">
        <f t="shared" si="1387"/>
        <v/>
      </c>
      <c r="AD849" s="15"/>
      <c r="AE849" s="204" t="str">
        <f>IF(AF849="","",COUNT($AF$3:AF849))</f>
        <v/>
      </c>
      <c r="AF849" s="206" t="str">
        <f t="shared" si="1388"/>
        <v/>
      </c>
      <c r="AG849" s="204" t="str">
        <f t="shared" si="1389"/>
        <v/>
      </c>
      <c r="AH849" s="204" t="str">
        <f t="shared" si="1390"/>
        <v/>
      </c>
      <c r="AI849" s="287"/>
      <c r="AJ849" s="15"/>
      <c r="AK849" s="138" t="str">
        <f t="shared" si="1391"/>
        <v/>
      </c>
      <c r="AL849" s="131" t="str">
        <f t="shared" si="1392"/>
        <v/>
      </c>
      <c r="AM849" s="131" t="str">
        <f t="shared" si="1393"/>
        <v/>
      </c>
      <c r="AN849" s="313" t="str">
        <f t="shared" si="1394"/>
        <v/>
      </c>
      <c r="AO849" s="316" t="str">
        <f t="shared" si="1395"/>
        <v/>
      </c>
      <c r="AP849" s="18"/>
      <c r="AQ849" s="3" t="str">
        <f>IF(F849="","",MAX($AQ$3:AQ848)+1)</f>
        <v/>
      </c>
      <c r="AR849" s="3" t="str">
        <f>IF(OR(AQ849="",BB849=""),"",MAX($AR$3:AR848)+1)</f>
        <v/>
      </c>
      <c r="AS849" s="3" t="str">
        <f>IF(CQ849="","",RANK(CQ849,CQ$3:CQ$1048576,1)+COUNTIF($CQ$3:CQ849,CQ849)-1)</f>
        <v/>
      </c>
      <c r="AT849" s="21" t="str">
        <f>IF(C849="",IF(OR(AND($H849&lt;&gt;"",C849=""),AND($F848=$F849,$AZ849&lt;&gt;""),COUNTA($H$3:$H$1048576,#REF!,$F$3:$F$1048576)&gt;COUNTA($H$3:$H849,#REF!,$F$3:$F849),$AZ849&lt;&gt;""),INDEX(AT$3:AT$1048576,MATCH(MAX($AQ$3:$AQ848),$AQ$3:$AQ$1048576,0),0),""),C849)</f>
        <v/>
      </c>
      <c r="AU849" s="21" t="str">
        <f>IF(D849="",IF(OR(AND($H849&lt;&gt;"",D849=""),AND($F848=$F849,$AZ849&lt;&gt;""),COUNTA($H$3:$H$1048576,#REF!,$F$3:$F$1048576)&gt;COUNTA($H$3:$H849,#REF!,$F$3:$F849),$AZ849&lt;&gt;""),INDEX(AU$3:AU$1048576,MATCH(MAX($AQ$3:$AQ848),$AQ$3:$AQ$1048576,0),0),""),D849)</f>
        <v/>
      </c>
      <c r="AV849" s="21" t="str">
        <f>IF(E849="",IF(OR(AND($H849&lt;&gt;"",E849=""),AND($F848=$F849,$AZ849&lt;&gt;""),COUNTA($H$3:$H$1048576,#REF!,$F$3:$F$1048576)&gt;COUNTA($H$3:$H849,#REF!,$F$3:$F849),$AZ849&lt;&gt;""),INDEX(AV$3:AV$1048576,MATCH(MAX($AQ$3:$AQ848),$AQ$3:$AQ$1048576,0),0),""),E849)</f>
        <v/>
      </c>
      <c r="AW849" s="24" t="str">
        <f t="shared" si="1396"/>
        <v/>
      </c>
      <c r="AX849" s="13" t="str">
        <f t="shared" si="1397"/>
        <v/>
      </c>
      <c r="AY849" s="4" t="str">
        <f t="shared" si="1398"/>
        <v/>
      </c>
      <c r="AZ849" s="4" t="str">
        <f>IF(AX849="",IF(OR(AND(H849&lt;&gt;"",F849=""),COUNTA($H$3:$H$1048576)&gt;COUNTA($H$3:$H849)),INDEX(AX$3:AX849,MATCH(MAX($AQ$3:AQ849),AQ$3:AQ849,0),0),""),AX849)</f>
        <v/>
      </c>
      <c r="BA849" s="4" t="str">
        <f>IF(AY849="",IF(AND(H849&lt;&gt;"",F849=""),INDEX(AY$3:AY849,MATCH(MAX($AQ$3:AQ849),AQ$3:AQ849,0),0),""),AY849)</f>
        <v/>
      </c>
      <c r="BB849" s="82" t="str">
        <f>IF(BC849="","",RANK(BC849,BC$3:BC$1048576,1)+COUNTIF($BC$3:BC849,BC849)-1)</f>
        <v/>
      </c>
      <c r="BC849" s="139" t="str">
        <f t="shared" si="1399"/>
        <v/>
      </c>
      <c r="BD849" s="46" t="str">
        <f t="shared" si="1400"/>
        <v/>
      </c>
      <c r="BE849" s="46" t="str">
        <f t="shared" si="1401"/>
        <v/>
      </c>
      <c r="BF849" s="46" t="str">
        <f t="shared" si="1402"/>
        <v/>
      </c>
      <c r="BG849" s="4" t="str">
        <f t="shared" si="1403"/>
        <v/>
      </c>
      <c r="BH849" s="180" t="str">
        <f t="shared" si="1404"/>
        <v/>
      </c>
      <c r="BI849" s="16" t="str">
        <f t="shared" si="1405"/>
        <v/>
      </c>
      <c r="BJ849" s="52" t="str">
        <f>IF(BI849="","",IF(W849="","",IF(AND(K849=$K$1,$K$1&lt;&gt;""),$BT$2,IFERROR(IF(INDEX(価格設定!$D$5:$D$1048576,MATCH(Q849,価格設定!$B$5:$B$1048576,0),0)=価格設定!$D$3,$BT$2,$BS$2),$BS$2))))</f>
        <v/>
      </c>
      <c r="BK849" s="16" t="str">
        <f>IF(BI849="","",IF(COUNTIF($BI$3:BI849,BI849)=1,1,IF(AND(BI848=BI849,BH849=""),BK848,COUNTIF($BH$3:BH849,BH849))))</f>
        <v/>
      </c>
      <c r="BL849" s="52" t="str">
        <f t="shared" si="1406"/>
        <v/>
      </c>
      <c r="BM849" s="52" t="str">
        <f t="shared" si="1407"/>
        <v/>
      </c>
      <c r="BN849" s="119" t="str">
        <f t="shared" si="1408"/>
        <v/>
      </c>
      <c r="BO849" s="119" t="str">
        <f t="shared" si="1409"/>
        <v/>
      </c>
      <c r="BP849" s="17" t="str">
        <f t="shared" si="1410"/>
        <v/>
      </c>
      <c r="BQ849" s="17" t="str">
        <f t="shared" si="1411"/>
        <v/>
      </c>
      <c r="BR849" s="17" t="str">
        <f>IF(OR(BP849="",COUNTIF($BO$3:BO849,BO849)&lt;&gt;1),"",SUMIF(BO$3:BO$1048576,BO849,BP$3:BP$1048576))</f>
        <v/>
      </c>
      <c r="BS849" s="17" t="str">
        <f t="shared" si="1412"/>
        <v/>
      </c>
      <c r="BT849" s="17" t="str">
        <f t="shared" si="1413"/>
        <v/>
      </c>
      <c r="BU849" s="17" t="str">
        <f t="shared" si="1414"/>
        <v/>
      </c>
      <c r="BV849" s="24" t="str">
        <f t="shared" si="1415"/>
        <v/>
      </c>
      <c r="BW849" s="24" t="str">
        <f t="shared" si="1416"/>
        <v/>
      </c>
      <c r="BX849" s="24" t="str">
        <f t="shared" si="1417"/>
        <v/>
      </c>
      <c r="BY849" s="26" t="str">
        <f t="shared" si="1418"/>
        <v/>
      </c>
      <c r="BZ849" s="26" t="str">
        <f t="shared" si="1419"/>
        <v/>
      </c>
      <c r="CA849" s="26" t="str">
        <f t="shared" si="1420"/>
        <v/>
      </c>
      <c r="CB849" s="66" t="str">
        <f t="shared" si="1421"/>
        <v/>
      </c>
      <c r="CC849" s="65" t="str">
        <f t="shared" si="1422"/>
        <v/>
      </c>
      <c r="CD849" s="26" t="str">
        <f t="shared" si="1423"/>
        <v/>
      </c>
      <c r="CE849" s="26" t="str">
        <f t="shared" si="1424"/>
        <v/>
      </c>
      <c r="CF849" s="193" t="str">
        <f t="shared" si="1425"/>
        <v/>
      </c>
      <c r="CG849" s="193" t="str">
        <f t="shared" si="1426"/>
        <v/>
      </c>
      <c r="CH849" s="26" t="str">
        <f t="shared" si="1427"/>
        <v/>
      </c>
      <c r="CI849" s="26" t="str">
        <f t="shared" si="1428"/>
        <v/>
      </c>
      <c r="CJ849" s="65" t="str">
        <f t="shared" si="1429"/>
        <v/>
      </c>
      <c r="CK849" s="65" t="str">
        <f t="shared" si="1430"/>
        <v/>
      </c>
      <c r="CL849" s="64" t="str">
        <f t="shared" si="1431"/>
        <v/>
      </c>
      <c r="CM849" s="64" t="str">
        <f t="shared" si="1432"/>
        <v/>
      </c>
      <c r="CN849" s="65" t="str">
        <f t="shared" si="1433"/>
        <v/>
      </c>
      <c r="CP849" s="63" t="str">
        <f>IF(BH849="","",MAX($CP$3:CP848)+1)</f>
        <v/>
      </c>
      <c r="CQ849" s="24" t="str">
        <f t="shared" si="1434"/>
        <v/>
      </c>
      <c r="CR849" s="24" t="str">
        <f t="shared" si="1435"/>
        <v/>
      </c>
      <c r="CS849" s="24" t="str">
        <f t="shared" si="1436"/>
        <v/>
      </c>
      <c r="CT849" s="58" t="str">
        <f>IF(BO849="","",COUNTIF($BO$3:BO849,BO849)&amp;"@"&amp;BO849)</f>
        <v/>
      </c>
      <c r="CU849" s="16" t="str">
        <f t="shared" si="1374"/>
        <v/>
      </c>
      <c r="CV849" s="63" t="str">
        <f t="shared" si="1437"/>
        <v/>
      </c>
      <c r="CW849" s="16" t="str">
        <f t="shared" si="1438"/>
        <v/>
      </c>
      <c r="CX849" s="16" t="str">
        <f t="shared" si="1439"/>
        <v/>
      </c>
      <c r="CY849" s="16" t="str">
        <f t="shared" si="1440"/>
        <v/>
      </c>
      <c r="CZ849" s="85" t="str">
        <f t="shared" si="1441"/>
        <v/>
      </c>
      <c r="DA849" s="16" t="str">
        <f t="shared" si="1442"/>
        <v/>
      </c>
      <c r="DB849" s="16" t="str">
        <f t="shared" si="1443"/>
        <v/>
      </c>
      <c r="DC849" s="28" t="str">
        <f>IF(CP849="","",$DC$1&amp;(INDEX(価格設定!D$1:XFD$3,ROW(価格設定!$D$3),MATCH($AW849,価格設定!D$1:XFD$1,1))*100)&amp;"%")</f>
        <v/>
      </c>
      <c r="DD849" s="28" t="str">
        <f>IF(CP849="","",$DD$1&amp;(INDEX(価格設定!D$1:XFD$3,ROW(価格設定!$D$2),MATCH($AW849,価格設定!D$1:XFD$1,1))*100)&amp;"%")</f>
        <v/>
      </c>
      <c r="DE849" s="29" t="str">
        <f t="shared" si="1444"/>
        <v/>
      </c>
      <c r="DG849" s="58" t="str">
        <f t="shared" si="1445"/>
        <v/>
      </c>
      <c r="DH849" s="58" t="str">
        <f t="shared" si="1446"/>
        <v/>
      </c>
      <c r="DI849" s="58" t="str">
        <f t="shared" si="1447"/>
        <v/>
      </c>
      <c r="DJ849" s="85" t="str">
        <f t="shared" si="1448"/>
        <v/>
      </c>
      <c r="DL849" s="58" t="str">
        <f>IF(COUNTIF(DG$3:DG$1048576,DG849)=COUNTIF($DG$3:$DG849,DG849),DG849,"")</f>
        <v/>
      </c>
      <c r="DM849" s="85" t="str">
        <f t="shared" si="1449"/>
        <v/>
      </c>
      <c r="DN849" s="85" t="str">
        <f t="shared" si="1375"/>
        <v/>
      </c>
      <c r="DO849" s="85" t="str">
        <f t="shared" si="1375"/>
        <v/>
      </c>
      <c r="DP849" s="303"/>
      <c r="DQ849" s="17" t="str">
        <f t="shared" si="1376"/>
        <v/>
      </c>
      <c r="DR849" s="17" t="str">
        <f t="shared" si="1377"/>
        <v/>
      </c>
      <c r="DS849" s="17" t="str">
        <f t="shared" si="1378"/>
        <v/>
      </c>
      <c r="DU849" s="16" t="str">
        <f t="shared" si="1450"/>
        <v/>
      </c>
      <c r="DV849" s="16" t="str">
        <f>IF(DU849="","",COUNT($DU$3:DU849))</f>
        <v/>
      </c>
      <c r="DW849" s="16" t="str">
        <f t="shared" si="1451"/>
        <v/>
      </c>
      <c r="DX849" s="16" t="str">
        <f t="shared" si="1452"/>
        <v/>
      </c>
      <c r="DY849" s="16" t="str">
        <f>IF(DZ849="","",COUNTIF(DZ$3:DZ849,DZ849))</f>
        <v/>
      </c>
      <c r="DZ849" s="16" t="str">
        <f t="shared" si="1453"/>
        <v/>
      </c>
      <c r="EA849" s="16" t="str">
        <f t="shared" si="1454"/>
        <v/>
      </c>
      <c r="EB849" s="16" t="str">
        <f t="shared" si="1455"/>
        <v/>
      </c>
      <c r="EC849" s="16" t="str">
        <f t="shared" si="1456"/>
        <v/>
      </c>
      <c r="ED849" s="16" t="str">
        <f t="shared" si="1457"/>
        <v/>
      </c>
      <c r="EE849" s="16" t="str">
        <f t="shared" si="1458"/>
        <v/>
      </c>
      <c r="EF849" s="16" t="str">
        <f t="shared" si="1459"/>
        <v/>
      </c>
      <c r="EG849" s="16" t="str">
        <f t="shared" si="1460"/>
        <v/>
      </c>
      <c r="EH849" s="16" t="str">
        <f t="shared" si="1461"/>
        <v/>
      </c>
      <c r="EI849" s="16" t="str">
        <f t="shared" si="1462"/>
        <v/>
      </c>
      <c r="EJ849" s="16" t="str">
        <f t="shared" si="1463"/>
        <v/>
      </c>
      <c r="EK849" s="16" t="str">
        <f t="shared" si="1464"/>
        <v/>
      </c>
      <c r="EL849" s="58" t="str">
        <f t="shared" si="1465"/>
        <v/>
      </c>
      <c r="EM849" s="58" t="str">
        <f>IF(OR($DZ849="",CR849=""),IF($EL849="","",$EL849),IF(OR(CR849="なし",CR849=0),領収書!$H$1,CR849))</f>
        <v/>
      </c>
      <c r="EN849" s="58" t="str">
        <f>IF(OR($DZ849="",CS849=""),IF($EL849="","",$EL849),IF(OR(CS849="なし",CS849=0),入力!$EN$1,CS849))</f>
        <v/>
      </c>
      <c r="EO849" s="63" t="str">
        <f t="shared" si="1466"/>
        <v/>
      </c>
      <c r="EP849" s="63" t="str">
        <f t="shared" si="1467"/>
        <v/>
      </c>
      <c r="ER849" s="16" t="str">
        <f>IF(AND(COUNTIF($ET$3:ET849,ET849)=1,ET849&lt;&gt;""),MAX($ER$3:ER848)+1,"")</f>
        <v/>
      </c>
      <c r="ES849" s="16" t="str">
        <f>IF(価格設定!B851="","",価格設定!B851)</f>
        <v/>
      </c>
      <c r="ET849" s="16" t="str">
        <f>IF(価格設定!C851="","",価格設定!C851)</f>
        <v/>
      </c>
      <c r="EV849" s="16" t="str">
        <f t="shared" si="1379"/>
        <v/>
      </c>
      <c r="EW849" s="16" t="str">
        <f t="shared" si="1468"/>
        <v/>
      </c>
    </row>
    <row r="850" spans="1:153" ht="30" customHeight="1" x14ac:dyDescent="0.2">
      <c r="A850" s="225"/>
      <c r="B850" s="212"/>
      <c r="C850" s="221"/>
      <c r="D850" s="164"/>
      <c r="E850" s="165"/>
      <c r="F850" s="166"/>
      <c r="G850" s="167"/>
      <c r="H850" s="179"/>
      <c r="I850" s="306"/>
      <c r="J850" s="169"/>
      <c r="K850" s="179"/>
      <c r="L850" s="186"/>
      <c r="M850" s="186"/>
      <c r="N850" s="168"/>
      <c r="O850" s="170"/>
      <c r="P850" s="212"/>
      <c r="Q850" s="179" t="str">
        <f>IFERROR(IF(H850="","",IFERROR(INDEX(価格設定!$B$5:$B$1048576,MATCH(H850,価格設定!$B$5:$B$1048576,0),0),INDEX(価格設定!$B$5:$B$1048576,MATCH("*"&amp;H850&amp;"*",価格設定!$B$5:$B$1048576,0),0))),H850)</f>
        <v/>
      </c>
      <c r="R850" s="250" t="str">
        <f>IFERROR(IF(Q850="",IF(K850="","",K850),IF(K850="",IF(INDEX(価格設定!$C$5:$C$1048576,MATCH(Q850,価格設定!$B$5:$B$1048576,0),0)=0,"",INDEX(価格設定!$C$5:$C$1048576,MATCH(Q850,価格設定!$B$5:$B$1048576,0),0)),IF(K850="なし","",K850))),"")</f>
        <v/>
      </c>
      <c r="S850" s="308" t="str">
        <f t="shared" si="1380"/>
        <v/>
      </c>
      <c r="T850" s="126" t="str">
        <f>IFERROR(IF(J850="",IF(INDEX(価格設定!$E$5:$R$1048576,MATCH($Q850,価格設定!B$5:B$1048576,0),MATCH($AW850,価格設定!E$1:X$1,1))=0,"",INDEX(価格設定!$E$5:$R$1048576,MATCH($Q850,価格設定!B$5:B$1048576,0),MATCH($AW850,価格設定!E$1:X$1,1))),J850),"")</f>
        <v/>
      </c>
      <c r="U850" s="126" t="str">
        <f t="shared" si="1381"/>
        <v/>
      </c>
      <c r="V850" s="132" t="str">
        <f t="shared" si="1382"/>
        <v/>
      </c>
      <c r="W850" s="127" t="str">
        <f>IFERROR(IF(OR(T850="",T850&lt;0),"",IFERROR(INDEX(価格設定!E$2:X$3,IF(AND(K850=$K$1,$K$1&lt;&gt;""),ROW(価格設定!$D$3)-1,MATCH(INDEX(価格設定!$D$5:$D$1048576,MATCH(Q850,価格設定!$B$5:$B$1048576,0),0),価格設定!$D$2:$D$3,0)),MATCH($AW850,価格設定!E$1:X$1,1)),INDEX(価格設定!E$2:X$2,0,MATCH($AW850,価格設定!E$1:X$1,1)))),"")</f>
        <v/>
      </c>
      <c r="X850" s="126" t="str">
        <f t="shared" si="1373"/>
        <v/>
      </c>
      <c r="Y850" s="128" t="str">
        <f t="shared" si="1383"/>
        <v/>
      </c>
      <c r="Z850" s="126" t="str">
        <f t="shared" si="1384"/>
        <v/>
      </c>
      <c r="AA850" s="129" t="str">
        <f t="shared" si="1385"/>
        <v/>
      </c>
      <c r="AB850" s="126" t="str">
        <f t="shared" si="1386"/>
        <v/>
      </c>
      <c r="AC850" s="280" t="str">
        <f t="shared" si="1387"/>
        <v/>
      </c>
      <c r="AD850" s="15"/>
      <c r="AE850" s="204" t="str">
        <f>IF(AF850="","",COUNT($AF$3:AF850))</f>
        <v/>
      </c>
      <c r="AF850" s="206" t="str">
        <f t="shared" si="1388"/>
        <v/>
      </c>
      <c r="AG850" s="204" t="str">
        <f t="shared" si="1389"/>
        <v/>
      </c>
      <c r="AH850" s="204" t="str">
        <f t="shared" si="1390"/>
        <v/>
      </c>
      <c r="AI850" s="287"/>
      <c r="AJ850" s="15"/>
      <c r="AK850" s="138" t="str">
        <f t="shared" si="1391"/>
        <v/>
      </c>
      <c r="AL850" s="131" t="str">
        <f t="shared" si="1392"/>
        <v/>
      </c>
      <c r="AM850" s="131" t="str">
        <f t="shared" si="1393"/>
        <v/>
      </c>
      <c r="AN850" s="313" t="str">
        <f t="shared" si="1394"/>
        <v/>
      </c>
      <c r="AO850" s="316" t="str">
        <f t="shared" si="1395"/>
        <v/>
      </c>
      <c r="AP850" s="18"/>
      <c r="AQ850" s="3" t="str">
        <f>IF(F850="","",MAX($AQ$3:AQ849)+1)</f>
        <v/>
      </c>
      <c r="AR850" s="3" t="str">
        <f>IF(OR(AQ850="",BB850=""),"",MAX($AR$3:AR849)+1)</f>
        <v/>
      </c>
      <c r="AS850" s="3" t="str">
        <f>IF(CQ850="","",RANK(CQ850,CQ$3:CQ$1048576,1)+COUNTIF($CQ$3:CQ850,CQ850)-1)</f>
        <v/>
      </c>
      <c r="AT850" s="21" t="str">
        <f>IF(C850="",IF(OR(AND($H850&lt;&gt;"",C850=""),AND($F849=$F850,$AZ850&lt;&gt;""),COUNTA($H$3:$H$1048576,#REF!,$F$3:$F$1048576)&gt;COUNTA($H$3:$H850,#REF!,$F$3:$F850),$AZ850&lt;&gt;""),INDEX(AT$3:AT$1048576,MATCH(MAX($AQ$3:$AQ849),$AQ$3:$AQ$1048576,0),0),""),C850)</f>
        <v/>
      </c>
      <c r="AU850" s="21" t="str">
        <f>IF(D850="",IF(OR(AND($H850&lt;&gt;"",D850=""),AND($F849=$F850,$AZ850&lt;&gt;""),COUNTA($H$3:$H$1048576,#REF!,$F$3:$F$1048576)&gt;COUNTA($H$3:$H850,#REF!,$F$3:$F850),$AZ850&lt;&gt;""),INDEX(AU$3:AU$1048576,MATCH(MAX($AQ$3:$AQ849),$AQ$3:$AQ$1048576,0),0),""),D850)</f>
        <v/>
      </c>
      <c r="AV850" s="21" t="str">
        <f>IF(E850="",IF(OR(AND($H850&lt;&gt;"",E850=""),AND($F849=$F850,$AZ850&lt;&gt;""),COUNTA($H$3:$H$1048576,#REF!,$F$3:$F$1048576)&gt;COUNTA($H$3:$H850,#REF!,$F$3:$F850),$AZ850&lt;&gt;""),INDEX(AV$3:AV$1048576,MATCH(MAX($AQ$3:$AQ849),$AQ$3:$AQ$1048576,0),0),""),E850)</f>
        <v/>
      </c>
      <c r="AW850" s="24" t="str">
        <f t="shared" si="1396"/>
        <v/>
      </c>
      <c r="AX850" s="13" t="str">
        <f t="shared" si="1397"/>
        <v/>
      </c>
      <c r="AY850" s="4" t="str">
        <f t="shared" si="1398"/>
        <v/>
      </c>
      <c r="AZ850" s="4" t="str">
        <f>IF(AX850="",IF(OR(AND(H850&lt;&gt;"",F850=""),COUNTA($H$3:$H$1048576)&gt;COUNTA($H$3:$H850)),INDEX(AX$3:AX850,MATCH(MAX($AQ$3:AQ850),AQ$3:AQ850,0),0),""),AX850)</f>
        <v/>
      </c>
      <c r="BA850" s="4" t="str">
        <f>IF(AY850="",IF(AND(H850&lt;&gt;"",F850=""),INDEX(AY$3:AY850,MATCH(MAX($AQ$3:AQ850),AQ$3:AQ850,0),0),""),AY850)</f>
        <v/>
      </c>
      <c r="BB850" s="82" t="str">
        <f>IF(BC850="","",RANK(BC850,BC$3:BC$1048576,1)+COUNTIF($BC$3:BC850,BC850)-1)</f>
        <v/>
      </c>
      <c r="BC850" s="139" t="str">
        <f t="shared" si="1399"/>
        <v/>
      </c>
      <c r="BD850" s="46" t="str">
        <f t="shared" si="1400"/>
        <v/>
      </c>
      <c r="BE850" s="46" t="str">
        <f t="shared" si="1401"/>
        <v/>
      </c>
      <c r="BF850" s="46" t="str">
        <f t="shared" si="1402"/>
        <v/>
      </c>
      <c r="BG850" s="4" t="str">
        <f t="shared" si="1403"/>
        <v/>
      </c>
      <c r="BH850" s="180" t="str">
        <f t="shared" si="1404"/>
        <v/>
      </c>
      <c r="BI850" s="16" t="str">
        <f t="shared" si="1405"/>
        <v/>
      </c>
      <c r="BJ850" s="52" t="str">
        <f>IF(BI850="","",IF(W850="","",IF(AND(K850=$K$1,$K$1&lt;&gt;""),$BT$2,IFERROR(IF(INDEX(価格設定!$D$5:$D$1048576,MATCH(Q850,価格設定!$B$5:$B$1048576,0),0)=価格設定!$D$3,$BT$2,$BS$2),$BS$2))))</f>
        <v/>
      </c>
      <c r="BK850" s="16" t="str">
        <f>IF(BI850="","",IF(COUNTIF($BI$3:BI850,BI850)=1,1,IF(AND(BI849=BI850,BH850=""),BK849,COUNTIF($BH$3:BH850,BH850))))</f>
        <v/>
      </c>
      <c r="BL850" s="52" t="str">
        <f t="shared" si="1406"/>
        <v/>
      </c>
      <c r="BM850" s="52" t="str">
        <f t="shared" si="1407"/>
        <v/>
      </c>
      <c r="BN850" s="119" t="str">
        <f t="shared" si="1408"/>
        <v/>
      </c>
      <c r="BO850" s="119" t="str">
        <f t="shared" si="1409"/>
        <v/>
      </c>
      <c r="BP850" s="17" t="str">
        <f t="shared" si="1410"/>
        <v/>
      </c>
      <c r="BQ850" s="17" t="str">
        <f t="shared" si="1411"/>
        <v/>
      </c>
      <c r="BR850" s="17" t="str">
        <f>IF(OR(BP850="",COUNTIF($BO$3:BO850,BO850)&lt;&gt;1),"",SUMIF(BO$3:BO$1048576,BO850,BP$3:BP$1048576))</f>
        <v/>
      </c>
      <c r="BS850" s="17" t="str">
        <f t="shared" si="1412"/>
        <v/>
      </c>
      <c r="BT850" s="17" t="str">
        <f t="shared" si="1413"/>
        <v/>
      </c>
      <c r="BU850" s="17" t="str">
        <f t="shared" si="1414"/>
        <v/>
      </c>
      <c r="BV850" s="24" t="str">
        <f t="shared" si="1415"/>
        <v/>
      </c>
      <c r="BW850" s="24" t="str">
        <f t="shared" si="1416"/>
        <v/>
      </c>
      <c r="BX850" s="24" t="str">
        <f t="shared" si="1417"/>
        <v/>
      </c>
      <c r="BY850" s="26" t="str">
        <f t="shared" si="1418"/>
        <v/>
      </c>
      <c r="BZ850" s="26" t="str">
        <f t="shared" si="1419"/>
        <v/>
      </c>
      <c r="CA850" s="26" t="str">
        <f t="shared" si="1420"/>
        <v/>
      </c>
      <c r="CB850" s="66" t="str">
        <f t="shared" si="1421"/>
        <v/>
      </c>
      <c r="CC850" s="65" t="str">
        <f t="shared" si="1422"/>
        <v/>
      </c>
      <c r="CD850" s="26" t="str">
        <f t="shared" si="1423"/>
        <v/>
      </c>
      <c r="CE850" s="26" t="str">
        <f t="shared" si="1424"/>
        <v/>
      </c>
      <c r="CF850" s="193" t="str">
        <f t="shared" si="1425"/>
        <v/>
      </c>
      <c r="CG850" s="193" t="str">
        <f t="shared" si="1426"/>
        <v/>
      </c>
      <c r="CH850" s="26" t="str">
        <f t="shared" si="1427"/>
        <v/>
      </c>
      <c r="CI850" s="26" t="str">
        <f t="shared" si="1428"/>
        <v/>
      </c>
      <c r="CJ850" s="65" t="str">
        <f t="shared" si="1429"/>
        <v/>
      </c>
      <c r="CK850" s="65" t="str">
        <f t="shared" si="1430"/>
        <v/>
      </c>
      <c r="CL850" s="64" t="str">
        <f t="shared" si="1431"/>
        <v/>
      </c>
      <c r="CM850" s="64" t="str">
        <f t="shared" si="1432"/>
        <v/>
      </c>
      <c r="CN850" s="65" t="str">
        <f t="shared" si="1433"/>
        <v/>
      </c>
      <c r="CP850" s="63" t="str">
        <f>IF(BH850="","",MAX($CP$3:CP849)+1)</f>
        <v/>
      </c>
      <c r="CQ850" s="24" t="str">
        <f t="shared" si="1434"/>
        <v/>
      </c>
      <c r="CR850" s="24" t="str">
        <f t="shared" si="1435"/>
        <v/>
      </c>
      <c r="CS850" s="24" t="str">
        <f t="shared" si="1436"/>
        <v/>
      </c>
      <c r="CT850" s="58" t="str">
        <f>IF(BO850="","",COUNTIF($BO$3:BO850,BO850)&amp;"@"&amp;BO850)</f>
        <v/>
      </c>
      <c r="CU850" s="16" t="str">
        <f t="shared" si="1374"/>
        <v/>
      </c>
      <c r="CV850" s="63" t="str">
        <f t="shared" si="1437"/>
        <v/>
      </c>
      <c r="CW850" s="16" t="str">
        <f t="shared" si="1438"/>
        <v/>
      </c>
      <c r="CX850" s="16" t="str">
        <f t="shared" si="1439"/>
        <v/>
      </c>
      <c r="CY850" s="16" t="str">
        <f t="shared" si="1440"/>
        <v/>
      </c>
      <c r="CZ850" s="85" t="str">
        <f t="shared" si="1441"/>
        <v/>
      </c>
      <c r="DA850" s="16" t="str">
        <f t="shared" si="1442"/>
        <v/>
      </c>
      <c r="DB850" s="16" t="str">
        <f t="shared" si="1443"/>
        <v/>
      </c>
      <c r="DC850" s="28" t="str">
        <f>IF(CP850="","",$DC$1&amp;(INDEX(価格設定!D$1:XFD$3,ROW(価格設定!$D$3),MATCH($AW850,価格設定!D$1:XFD$1,1))*100)&amp;"%")</f>
        <v/>
      </c>
      <c r="DD850" s="28" t="str">
        <f>IF(CP850="","",$DD$1&amp;(INDEX(価格設定!D$1:XFD$3,ROW(価格設定!$D$2),MATCH($AW850,価格設定!D$1:XFD$1,1))*100)&amp;"%")</f>
        <v/>
      </c>
      <c r="DE850" s="29" t="str">
        <f t="shared" si="1444"/>
        <v/>
      </c>
      <c r="DG850" s="58" t="str">
        <f t="shared" si="1445"/>
        <v/>
      </c>
      <c r="DH850" s="58" t="str">
        <f t="shared" si="1446"/>
        <v/>
      </c>
      <c r="DI850" s="58" t="str">
        <f t="shared" si="1447"/>
        <v/>
      </c>
      <c r="DJ850" s="85" t="str">
        <f t="shared" si="1448"/>
        <v/>
      </c>
      <c r="DL850" s="58" t="str">
        <f>IF(COUNTIF(DG$3:DG$1048576,DG850)=COUNTIF($DG$3:$DG850,DG850),DG850,"")</f>
        <v/>
      </c>
      <c r="DM850" s="85" t="str">
        <f t="shared" si="1449"/>
        <v/>
      </c>
      <c r="DN850" s="85" t="str">
        <f t="shared" si="1375"/>
        <v/>
      </c>
      <c r="DO850" s="85" t="str">
        <f t="shared" si="1375"/>
        <v/>
      </c>
      <c r="DP850" s="303"/>
      <c r="DQ850" s="17" t="str">
        <f t="shared" si="1376"/>
        <v/>
      </c>
      <c r="DR850" s="17" t="str">
        <f t="shared" si="1377"/>
        <v/>
      </c>
      <c r="DS850" s="17" t="str">
        <f t="shared" si="1378"/>
        <v/>
      </c>
      <c r="DU850" s="16" t="str">
        <f t="shared" si="1450"/>
        <v/>
      </c>
      <c r="DV850" s="16" t="str">
        <f>IF(DU850="","",COUNT($DU$3:DU850))</f>
        <v/>
      </c>
      <c r="DW850" s="16" t="str">
        <f t="shared" si="1451"/>
        <v/>
      </c>
      <c r="DX850" s="16" t="str">
        <f t="shared" si="1452"/>
        <v/>
      </c>
      <c r="DY850" s="16" t="str">
        <f>IF(DZ850="","",COUNTIF(DZ$3:DZ850,DZ850))</f>
        <v/>
      </c>
      <c r="DZ850" s="16" t="str">
        <f t="shared" si="1453"/>
        <v/>
      </c>
      <c r="EA850" s="16" t="str">
        <f t="shared" si="1454"/>
        <v/>
      </c>
      <c r="EB850" s="16" t="str">
        <f t="shared" si="1455"/>
        <v/>
      </c>
      <c r="EC850" s="16" t="str">
        <f t="shared" si="1456"/>
        <v/>
      </c>
      <c r="ED850" s="16" t="str">
        <f t="shared" si="1457"/>
        <v/>
      </c>
      <c r="EE850" s="16" t="str">
        <f t="shared" si="1458"/>
        <v/>
      </c>
      <c r="EF850" s="16" t="str">
        <f t="shared" si="1459"/>
        <v/>
      </c>
      <c r="EG850" s="16" t="str">
        <f t="shared" si="1460"/>
        <v/>
      </c>
      <c r="EH850" s="16" t="str">
        <f t="shared" si="1461"/>
        <v/>
      </c>
      <c r="EI850" s="16" t="str">
        <f t="shared" si="1462"/>
        <v/>
      </c>
      <c r="EJ850" s="16" t="str">
        <f t="shared" si="1463"/>
        <v/>
      </c>
      <c r="EK850" s="16" t="str">
        <f t="shared" si="1464"/>
        <v/>
      </c>
      <c r="EL850" s="58" t="str">
        <f t="shared" si="1465"/>
        <v/>
      </c>
      <c r="EM850" s="58" t="str">
        <f>IF(OR($DZ850="",CR850=""),IF($EL850="","",$EL850),IF(OR(CR850="なし",CR850=0),領収書!$H$1,CR850))</f>
        <v/>
      </c>
      <c r="EN850" s="58" t="str">
        <f>IF(OR($DZ850="",CS850=""),IF($EL850="","",$EL850),IF(OR(CS850="なし",CS850=0),入力!$EN$1,CS850))</f>
        <v/>
      </c>
      <c r="EO850" s="63" t="str">
        <f t="shared" si="1466"/>
        <v/>
      </c>
      <c r="EP850" s="63" t="str">
        <f t="shared" si="1467"/>
        <v/>
      </c>
      <c r="ER850" s="16" t="str">
        <f>IF(AND(COUNTIF($ET$3:ET850,ET850)=1,ET850&lt;&gt;""),MAX($ER$3:ER849)+1,"")</f>
        <v/>
      </c>
      <c r="ES850" s="16" t="str">
        <f>IF(価格設定!B852="","",価格設定!B852)</f>
        <v/>
      </c>
      <c r="ET850" s="16" t="str">
        <f>IF(価格設定!C852="","",価格設定!C852)</f>
        <v/>
      </c>
      <c r="EV850" s="16" t="str">
        <f t="shared" si="1379"/>
        <v/>
      </c>
      <c r="EW850" s="16" t="str">
        <f t="shared" si="1468"/>
        <v/>
      </c>
    </row>
    <row r="851" spans="1:153" ht="30" customHeight="1" x14ac:dyDescent="0.2">
      <c r="A851" s="225"/>
      <c r="B851" s="212"/>
      <c r="C851" s="221"/>
      <c r="D851" s="164"/>
      <c r="E851" s="165"/>
      <c r="F851" s="166"/>
      <c r="G851" s="167"/>
      <c r="H851" s="179"/>
      <c r="I851" s="306"/>
      <c r="J851" s="169"/>
      <c r="K851" s="179"/>
      <c r="L851" s="186"/>
      <c r="M851" s="186"/>
      <c r="N851" s="168"/>
      <c r="O851" s="170"/>
      <c r="P851" s="212"/>
      <c r="Q851" s="179" t="str">
        <f>IFERROR(IF(H851="","",IFERROR(INDEX(価格設定!$B$5:$B$1048576,MATCH(H851,価格設定!$B$5:$B$1048576,0),0),INDEX(価格設定!$B$5:$B$1048576,MATCH("*"&amp;H851&amp;"*",価格設定!$B$5:$B$1048576,0),0))),H851)</f>
        <v/>
      </c>
      <c r="R851" s="250" t="str">
        <f>IFERROR(IF(Q851="",IF(K851="","",K851),IF(K851="",IF(INDEX(価格設定!$C$5:$C$1048576,MATCH(Q851,価格設定!$B$5:$B$1048576,0),0)=0,"",INDEX(価格設定!$C$5:$C$1048576,MATCH(Q851,価格設定!$B$5:$B$1048576,0),0)),IF(K851="なし","",K851))),"")</f>
        <v/>
      </c>
      <c r="S851" s="308" t="str">
        <f t="shared" si="1380"/>
        <v/>
      </c>
      <c r="T851" s="126" t="str">
        <f>IFERROR(IF(J851="",IF(INDEX(価格設定!$E$5:$R$1048576,MATCH($Q851,価格設定!B$5:B$1048576,0),MATCH($AW851,価格設定!E$1:X$1,1))=0,"",INDEX(価格設定!$E$5:$R$1048576,MATCH($Q851,価格設定!B$5:B$1048576,0),MATCH($AW851,価格設定!E$1:X$1,1))),J851),"")</f>
        <v/>
      </c>
      <c r="U851" s="126" t="str">
        <f t="shared" si="1381"/>
        <v/>
      </c>
      <c r="V851" s="132" t="str">
        <f t="shared" si="1382"/>
        <v/>
      </c>
      <c r="W851" s="127" t="str">
        <f>IFERROR(IF(OR(T851="",T851&lt;0),"",IFERROR(INDEX(価格設定!E$2:X$3,IF(AND(K851=$K$1,$K$1&lt;&gt;""),ROW(価格設定!$D$3)-1,MATCH(INDEX(価格設定!$D$5:$D$1048576,MATCH(Q851,価格設定!$B$5:$B$1048576,0),0),価格設定!$D$2:$D$3,0)),MATCH($AW851,価格設定!E$1:X$1,1)),INDEX(価格設定!E$2:X$2,0,MATCH($AW851,価格設定!E$1:X$1,1)))),"")</f>
        <v/>
      </c>
      <c r="X851" s="126" t="str">
        <f t="shared" si="1373"/>
        <v/>
      </c>
      <c r="Y851" s="128" t="str">
        <f t="shared" si="1383"/>
        <v/>
      </c>
      <c r="Z851" s="126" t="str">
        <f t="shared" si="1384"/>
        <v/>
      </c>
      <c r="AA851" s="129" t="str">
        <f t="shared" si="1385"/>
        <v/>
      </c>
      <c r="AB851" s="126" t="str">
        <f t="shared" si="1386"/>
        <v/>
      </c>
      <c r="AC851" s="280" t="str">
        <f t="shared" si="1387"/>
        <v/>
      </c>
      <c r="AD851" s="15"/>
      <c r="AE851" s="204" t="str">
        <f>IF(AF851="","",COUNT($AF$3:AF851))</f>
        <v/>
      </c>
      <c r="AF851" s="206" t="str">
        <f t="shared" si="1388"/>
        <v/>
      </c>
      <c r="AG851" s="204" t="str">
        <f t="shared" si="1389"/>
        <v/>
      </c>
      <c r="AH851" s="204" t="str">
        <f t="shared" si="1390"/>
        <v/>
      </c>
      <c r="AI851" s="287"/>
      <c r="AJ851" s="15"/>
      <c r="AK851" s="138" t="str">
        <f t="shared" si="1391"/>
        <v/>
      </c>
      <c r="AL851" s="131" t="str">
        <f t="shared" si="1392"/>
        <v/>
      </c>
      <c r="AM851" s="131" t="str">
        <f t="shared" si="1393"/>
        <v/>
      </c>
      <c r="AN851" s="313" t="str">
        <f t="shared" si="1394"/>
        <v/>
      </c>
      <c r="AO851" s="316" t="str">
        <f t="shared" si="1395"/>
        <v/>
      </c>
      <c r="AP851" s="18"/>
      <c r="AQ851" s="3" t="str">
        <f>IF(F851="","",MAX($AQ$3:AQ850)+1)</f>
        <v/>
      </c>
      <c r="AR851" s="3" t="str">
        <f>IF(OR(AQ851="",BB851=""),"",MAX($AR$3:AR850)+1)</f>
        <v/>
      </c>
      <c r="AS851" s="3" t="str">
        <f>IF(CQ851="","",RANK(CQ851,CQ$3:CQ$1048576,1)+COUNTIF($CQ$3:CQ851,CQ851)-1)</f>
        <v/>
      </c>
      <c r="AT851" s="21" t="str">
        <f>IF(C851="",IF(OR(AND($H851&lt;&gt;"",C851=""),AND($F850=$F851,$AZ851&lt;&gt;""),COUNTA($H$3:$H$1048576,#REF!,$F$3:$F$1048576)&gt;COUNTA($H$3:$H851,#REF!,$F$3:$F851),$AZ851&lt;&gt;""),INDEX(AT$3:AT$1048576,MATCH(MAX($AQ$3:$AQ850),$AQ$3:$AQ$1048576,0),0),""),C851)</f>
        <v/>
      </c>
      <c r="AU851" s="21" t="str">
        <f>IF(D851="",IF(OR(AND($H851&lt;&gt;"",D851=""),AND($F850=$F851,$AZ851&lt;&gt;""),COUNTA($H$3:$H$1048576,#REF!,$F$3:$F$1048576)&gt;COUNTA($H$3:$H851,#REF!,$F$3:$F851),$AZ851&lt;&gt;""),INDEX(AU$3:AU$1048576,MATCH(MAX($AQ$3:$AQ850),$AQ$3:$AQ$1048576,0),0),""),D851)</f>
        <v/>
      </c>
      <c r="AV851" s="21" t="str">
        <f>IF(E851="",IF(OR(AND($H851&lt;&gt;"",E851=""),AND($F850=$F851,$AZ851&lt;&gt;""),COUNTA($H$3:$H$1048576,#REF!,$F$3:$F$1048576)&gt;COUNTA($H$3:$H851,#REF!,$F$3:$F851),$AZ851&lt;&gt;""),INDEX(AV$3:AV$1048576,MATCH(MAX($AQ$3:$AQ850),$AQ$3:$AQ$1048576,0),0),""),E851)</f>
        <v/>
      </c>
      <c r="AW851" s="24" t="str">
        <f t="shared" si="1396"/>
        <v/>
      </c>
      <c r="AX851" s="13" t="str">
        <f t="shared" si="1397"/>
        <v/>
      </c>
      <c r="AY851" s="4" t="str">
        <f t="shared" si="1398"/>
        <v/>
      </c>
      <c r="AZ851" s="4" t="str">
        <f>IF(AX851="",IF(OR(AND(H851&lt;&gt;"",F851=""),COUNTA($H$3:$H$1048576)&gt;COUNTA($H$3:$H851)),INDEX(AX$3:AX851,MATCH(MAX($AQ$3:AQ851),AQ$3:AQ851,0),0),""),AX851)</f>
        <v/>
      </c>
      <c r="BA851" s="4" t="str">
        <f>IF(AY851="",IF(AND(H851&lt;&gt;"",F851=""),INDEX(AY$3:AY851,MATCH(MAX($AQ$3:AQ851),AQ$3:AQ851,0),0),""),AY851)</f>
        <v/>
      </c>
      <c r="BB851" s="82" t="str">
        <f>IF(BC851="","",RANK(BC851,BC$3:BC$1048576,1)+COUNTIF($BC$3:BC851,BC851)-1)</f>
        <v/>
      </c>
      <c r="BC851" s="139" t="str">
        <f t="shared" si="1399"/>
        <v/>
      </c>
      <c r="BD851" s="46" t="str">
        <f t="shared" si="1400"/>
        <v/>
      </c>
      <c r="BE851" s="46" t="str">
        <f t="shared" si="1401"/>
        <v/>
      </c>
      <c r="BF851" s="46" t="str">
        <f t="shared" si="1402"/>
        <v/>
      </c>
      <c r="BG851" s="4" t="str">
        <f t="shared" si="1403"/>
        <v/>
      </c>
      <c r="BH851" s="180" t="str">
        <f t="shared" si="1404"/>
        <v/>
      </c>
      <c r="BI851" s="16" t="str">
        <f t="shared" si="1405"/>
        <v/>
      </c>
      <c r="BJ851" s="52" t="str">
        <f>IF(BI851="","",IF(W851="","",IF(AND(K851=$K$1,$K$1&lt;&gt;""),$BT$2,IFERROR(IF(INDEX(価格設定!$D$5:$D$1048576,MATCH(Q851,価格設定!$B$5:$B$1048576,0),0)=価格設定!$D$3,$BT$2,$BS$2),$BS$2))))</f>
        <v/>
      </c>
      <c r="BK851" s="16" t="str">
        <f>IF(BI851="","",IF(COUNTIF($BI$3:BI851,BI851)=1,1,IF(AND(BI850=BI851,BH851=""),BK850,COUNTIF($BH$3:BH851,BH851))))</f>
        <v/>
      </c>
      <c r="BL851" s="52" t="str">
        <f t="shared" si="1406"/>
        <v/>
      </c>
      <c r="BM851" s="52" t="str">
        <f t="shared" si="1407"/>
        <v/>
      </c>
      <c r="BN851" s="119" t="str">
        <f t="shared" si="1408"/>
        <v/>
      </c>
      <c r="BO851" s="119" t="str">
        <f t="shared" si="1409"/>
        <v/>
      </c>
      <c r="BP851" s="17" t="str">
        <f t="shared" si="1410"/>
        <v/>
      </c>
      <c r="BQ851" s="17" t="str">
        <f t="shared" si="1411"/>
        <v/>
      </c>
      <c r="BR851" s="17" t="str">
        <f>IF(OR(BP851="",COUNTIF($BO$3:BO851,BO851)&lt;&gt;1),"",SUMIF(BO$3:BO$1048576,BO851,BP$3:BP$1048576))</f>
        <v/>
      </c>
      <c r="BS851" s="17" t="str">
        <f t="shared" si="1412"/>
        <v/>
      </c>
      <c r="BT851" s="17" t="str">
        <f t="shared" si="1413"/>
        <v/>
      </c>
      <c r="BU851" s="17" t="str">
        <f t="shared" si="1414"/>
        <v/>
      </c>
      <c r="BV851" s="24" t="str">
        <f t="shared" si="1415"/>
        <v/>
      </c>
      <c r="BW851" s="24" t="str">
        <f t="shared" si="1416"/>
        <v/>
      </c>
      <c r="BX851" s="24" t="str">
        <f t="shared" si="1417"/>
        <v/>
      </c>
      <c r="BY851" s="26" t="str">
        <f t="shared" si="1418"/>
        <v/>
      </c>
      <c r="BZ851" s="26" t="str">
        <f t="shared" si="1419"/>
        <v/>
      </c>
      <c r="CA851" s="26" t="str">
        <f t="shared" si="1420"/>
        <v/>
      </c>
      <c r="CB851" s="66" t="str">
        <f t="shared" si="1421"/>
        <v/>
      </c>
      <c r="CC851" s="65" t="str">
        <f t="shared" si="1422"/>
        <v/>
      </c>
      <c r="CD851" s="26" t="str">
        <f t="shared" si="1423"/>
        <v/>
      </c>
      <c r="CE851" s="26" t="str">
        <f t="shared" si="1424"/>
        <v/>
      </c>
      <c r="CF851" s="193" t="str">
        <f t="shared" si="1425"/>
        <v/>
      </c>
      <c r="CG851" s="193" t="str">
        <f t="shared" si="1426"/>
        <v/>
      </c>
      <c r="CH851" s="26" t="str">
        <f t="shared" si="1427"/>
        <v/>
      </c>
      <c r="CI851" s="26" t="str">
        <f t="shared" si="1428"/>
        <v/>
      </c>
      <c r="CJ851" s="65" t="str">
        <f t="shared" si="1429"/>
        <v/>
      </c>
      <c r="CK851" s="65" t="str">
        <f t="shared" si="1430"/>
        <v/>
      </c>
      <c r="CL851" s="64" t="str">
        <f t="shared" si="1431"/>
        <v/>
      </c>
      <c r="CM851" s="64" t="str">
        <f t="shared" si="1432"/>
        <v/>
      </c>
      <c r="CN851" s="65" t="str">
        <f t="shared" si="1433"/>
        <v/>
      </c>
      <c r="CP851" s="63" t="str">
        <f>IF(BH851="","",MAX($CP$3:CP850)+1)</f>
        <v/>
      </c>
      <c r="CQ851" s="24" t="str">
        <f t="shared" si="1434"/>
        <v/>
      </c>
      <c r="CR851" s="24" t="str">
        <f t="shared" si="1435"/>
        <v/>
      </c>
      <c r="CS851" s="24" t="str">
        <f t="shared" si="1436"/>
        <v/>
      </c>
      <c r="CT851" s="58" t="str">
        <f>IF(BO851="","",COUNTIF($BO$3:BO851,BO851)&amp;"@"&amp;BO851)</f>
        <v/>
      </c>
      <c r="CU851" s="16" t="str">
        <f t="shared" si="1374"/>
        <v/>
      </c>
      <c r="CV851" s="63" t="str">
        <f t="shared" si="1437"/>
        <v/>
      </c>
      <c r="CW851" s="16" t="str">
        <f t="shared" si="1438"/>
        <v/>
      </c>
      <c r="CX851" s="16" t="str">
        <f t="shared" si="1439"/>
        <v/>
      </c>
      <c r="CY851" s="16" t="str">
        <f t="shared" si="1440"/>
        <v/>
      </c>
      <c r="CZ851" s="85" t="str">
        <f t="shared" si="1441"/>
        <v/>
      </c>
      <c r="DA851" s="16" t="str">
        <f t="shared" si="1442"/>
        <v/>
      </c>
      <c r="DB851" s="16" t="str">
        <f t="shared" si="1443"/>
        <v/>
      </c>
      <c r="DC851" s="28" t="str">
        <f>IF(CP851="","",$DC$1&amp;(INDEX(価格設定!D$1:XFD$3,ROW(価格設定!$D$3),MATCH($AW851,価格設定!D$1:XFD$1,1))*100)&amp;"%")</f>
        <v/>
      </c>
      <c r="DD851" s="28" t="str">
        <f>IF(CP851="","",$DD$1&amp;(INDEX(価格設定!D$1:XFD$3,ROW(価格設定!$D$2),MATCH($AW851,価格設定!D$1:XFD$1,1))*100)&amp;"%")</f>
        <v/>
      </c>
      <c r="DE851" s="29" t="str">
        <f t="shared" si="1444"/>
        <v/>
      </c>
      <c r="DG851" s="58" t="str">
        <f t="shared" si="1445"/>
        <v/>
      </c>
      <c r="DH851" s="58" t="str">
        <f t="shared" si="1446"/>
        <v/>
      </c>
      <c r="DI851" s="58" t="str">
        <f t="shared" si="1447"/>
        <v/>
      </c>
      <c r="DJ851" s="85" t="str">
        <f t="shared" si="1448"/>
        <v/>
      </c>
      <c r="DL851" s="58" t="str">
        <f>IF(COUNTIF(DG$3:DG$1048576,DG851)=COUNTIF($DG$3:$DG851,DG851),DG851,"")</f>
        <v/>
      </c>
      <c r="DM851" s="85" t="str">
        <f t="shared" si="1449"/>
        <v/>
      </c>
      <c r="DN851" s="85" t="str">
        <f t="shared" si="1375"/>
        <v/>
      </c>
      <c r="DO851" s="85" t="str">
        <f t="shared" si="1375"/>
        <v/>
      </c>
      <c r="DP851" s="303"/>
      <c r="DQ851" s="17" t="str">
        <f t="shared" si="1376"/>
        <v/>
      </c>
      <c r="DR851" s="17" t="str">
        <f t="shared" si="1377"/>
        <v/>
      </c>
      <c r="DS851" s="17" t="str">
        <f t="shared" si="1378"/>
        <v/>
      </c>
      <c r="DU851" s="16" t="str">
        <f t="shared" si="1450"/>
        <v/>
      </c>
      <c r="DV851" s="16" t="str">
        <f>IF(DU851="","",COUNT($DU$3:DU851))</f>
        <v/>
      </c>
      <c r="DW851" s="16" t="str">
        <f t="shared" si="1451"/>
        <v/>
      </c>
      <c r="DX851" s="16" t="str">
        <f t="shared" si="1452"/>
        <v/>
      </c>
      <c r="DY851" s="16" t="str">
        <f>IF(DZ851="","",COUNTIF(DZ$3:DZ851,DZ851))</f>
        <v/>
      </c>
      <c r="DZ851" s="16" t="str">
        <f t="shared" si="1453"/>
        <v/>
      </c>
      <c r="EA851" s="16" t="str">
        <f t="shared" si="1454"/>
        <v/>
      </c>
      <c r="EB851" s="16" t="str">
        <f t="shared" si="1455"/>
        <v/>
      </c>
      <c r="EC851" s="16" t="str">
        <f t="shared" si="1456"/>
        <v/>
      </c>
      <c r="ED851" s="16" t="str">
        <f t="shared" si="1457"/>
        <v/>
      </c>
      <c r="EE851" s="16" t="str">
        <f t="shared" si="1458"/>
        <v/>
      </c>
      <c r="EF851" s="16" t="str">
        <f t="shared" si="1459"/>
        <v/>
      </c>
      <c r="EG851" s="16" t="str">
        <f t="shared" si="1460"/>
        <v/>
      </c>
      <c r="EH851" s="16" t="str">
        <f t="shared" si="1461"/>
        <v/>
      </c>
      <c r="EI851" s="16" t="str">
        <f t="shared" si="1462"/>
        <v/>
      </c>
      <c r="EJ851" s="16" t="str">
        <f t="shared" si="1463"/>
        <v/>
      </c>
      <c r="EK851" s="16" t="str">
        <f t="shared" si="1464"/>
        <v/>
      </c>
      <c r="EL851" s="58" t="str">
        <f t="shared" si="1465"/>
        <v/>
      </c>
      <c r="EM851" s="58" t="str">
        <f>IF(OR($DZ851="",CR851=""),IF($EL851="","",$EL851),IF(OR(CR851="なし",CR851=0),領収書!$H$1,CR851))</f>
        <v/>
      </c>
      <c r="EN851" s="58" t="str">
        <f>IF(OR($DZ851="",CS851=""),IF($EL851="","",$EL851),IF(OR(CS851="なし",CS851=0),入力!$EN$1,CS851))</f>
        <v/>
      </c>
      <c r="EO851" s="63" t="str">
        <f t="shared" si="1466"/>
        <v/>
      </c>
      <c r="EP851" s="63" t="str">
        <f t="shared" si="1467"/>
        <v/>
      </c>
      <c r="ER851" s="16" t="str">
        <f>IF(AND(COUNTIF($ET$3:ET851,ET851)=1,ET851&lt;&gt;""),MAX($ER$3:ER850)+1,"")</f>
        <v/>
      </c>
      <c r="ES851" s="16" t="str">
        <f>IF(価格設定!B853="","",価格設定!B853)</f>
        <v/>
      </c>
      <c r="ET851" s="16" t="str">
        <f>IF(価格設定!C853="","",価格設定!C853)</f>
        <v/>
      </c>
      <c r="EV851" s="16" t="str">
        <f t="shared" si="1379"/>
        <v/>
      </c>
      <c r="EW851" s="16" t="str">
        <f t="shared" si="1468"/>
        <v/>
      </c>
    </row>
    <row r="852" spans="1:153" ht="30" customHeight="1" x14ac:dyDescent="0.2">
      <c r="A852" s="225"/>
      <c r="B852" s="212"/>
      <c r="C852" s="221"/>
      <c r="D852" s="164"/>
      <c r="E852" s="165"/>
      <c r="F852" s="166"/>
      <c r="G852" s="167"/>
      <c r="H852" s="179"/>
      <c r="I852" s="306"/>
      <c r="J852" s="169"/>
      <c r="K852" s="179"/>
      <c r="L852" s="186"/>
      <c r="M852" s="186"/>
      <c r="N852" s="168"/>
      <c r="O852" s="170"/>
      <c r="P852" s="212"/>
      <c r="Q852" s="179" t="str">
        <f>IFERROR(IF(H852="","",IFERROR(INDEX(価格設定!$B$5:$B$1048576,MATCH(H852,価格設定!$B$5:$B$1048576,0),0),INDEX(価格設定!$B$5:$B$1048576,MATCH("*"&amp;H852&amp;"*",価格設定!$B$5:$B$1048576,0),0))),H852)</f>
        <v/>
      </c>
      <c r="R852" s="250" t="str">
        <f>IFERROR(IF(Q852="",IF(K852="","",K852),IF(K852="",IF(INDEX(価格設定!$C$5:$C$1048576,MATCH(Q852,価格設定!$B$5:$B$1048576,0),0)=0,"",INDEX(価格設定!$C$5:$C$1048576,MATCH(Q852,価格設定!$B$5:$B$1048576,0),0)),IF(K852="なし","",K852))),"")</f>
        <v/>
      </c>
      <c r="S852" s="308" t="str">
        <f t="shared" si="1380"/>
        <v/>
      </c>
      <c r="T852" s="126" t="str">
        <f>IFERROR(IF(J852="",IF(INDEX(価格設定!$E$5:$R$1048576,MATCH($Q852,価格設定!B$5:B$1048576,0),MATCH($AW852,価格設定!E$1:X$1,1))=0,"",INDEX(価格設定!$E$5:$R$1048576,MATCH($Q852,価格設定!B$5:B$1048576,0),MATCH($AW852,価格設定!E$1:X$1,1))),J852),"")</f>
        <v/>
      </c>
      <c r="U852" s="126" t="str">
        <f t="shared" si="1381"/>
        <v/>
      </c>
      <c r="V852" s="132" t="str">
        <f t="shared" si="1382"/>
        <v/>
      </c>
      <c r="W852" s="127" t="str">
        <f>IFERROR(IF(OR(T852="",T852&lt;0),"",IFERROR(INDEX(価格設定!E$2:X$3,IF(AND(K852=$K$1,$K$1&lt;&gt;""),ROW(価格設定!$D$3)-1,MATCH(INDEX(価格設定!$D$5:$D$1048576,MATCH(Q852,価格設定!$B$5:$B$1048576,0),0),価格設定!$D$2:$D$3,0)),MATCH($AW852,価格設定!E$1:X$1,1)),INDEX(価格設定!E$2:X$2,0,MATCH($AW852,価格設定!E$1:X$1,1)))),"")</f>
        <v/>
      </c>
      <c r="X852" s="126" t="str">
        <f t="shared" si="1373"/>
        <v/>
      </c>
      <c r="Y852" s="128" t="str">
        <f t="shared" si="1383"/>
        <v/>
      </c>
      <c r="Z852" s="126" t="str">
        <f t="shared" si="1384"/>
        <v/>
      </c>
      <c r="AA852" s="129" t="str">
        <f t="shared" si="1385"/>
        <v/>
      </c>
      <c r="AB852" s="126" t="str">
        <f t="shared" si="1386"/>
        <v/>
      </c>
      <c r="AC852" s="280" t="str">
        <f t="shared" si="1387"/>
        <v/>
      </c>
      <c r="AD852" s="15"/>
      <c r="AE852" s="204" t="str">
        <f>IF(AF852="","",COUNT($AF$3:AF852))</f>
        <v/>
      </c>
      <c r="AF852" s="206" t="str">
        <f t="shared" si="1388"/>
        <v/>
      </c>
      <c r="AG852" s="204" t="str">
        <f t="shared" si="1389"/>
        <v/>
      </c>
      <c r="AH852" s="204" t="str">
        <f t="shared" si="1390"/>
        <v/>
      </c>
      <c r="AI852" s="287"/>
      <c r="AJ852" s="15"/>
      <c r="AK852" s="138" t="str">
        <f t="shared" si="1391"/>
        <v/>
      </c>
      <c r="AL852" s="131" t="str">
        <f t="shared" si="1392"/>
        <v/>
      </c>
      <c r="AM852" s="131" t="str">
        <f t="shared" si="1393"/>
        <v/>
      </c>
      <c r="AN852" s="313" t="str">
        <f t="shared" si="1394"/>
        <v/>
      </c>
      <c r="AO852" s="316" t="str">
        <f t="shared" si="1395"/>
        <v/>
      </c>
      <c r="AP852" s="18"/>
      <c r="AQ852" s="3" t="str">
        <f>IF(F852="","",MAX($AQ$3:AQ851)+1)</f>
        <v/>
      </c>
      <c r="AR852" s="3" t="str">
        <f>IF(OR(AQ852="",BB852=""),"",MAX($AR$3:AR851)+1)</f>
        <v/>
      </c>
      <c r="AS852" s="3" t="str">
        <f>IF(CQ852="","",RANK(CQ852,CQ$3:CQ$1048576,1)+COUNTIF($CQ$3:CQ852,CQ852)-1)</f>
        <v/>
      </c>
      <c r="AT852" s="21" t="str">
        <f>IF(C852="",IF(OR(AND($H852&lt;&gt;"",C852=""),AND($F851=$F852,$AZ852&lt;&gt;""),COUNTA($H$3:$H$1048576,#REF!,$F$3:$F$1048576)&gt;COUNTA($H$3:$H852,#REF!,$F$3:$F852),$AZ852&lt;&gt;""),INDEX(AT$3:AT$1048576,MATCH(MAX($AQ$3:$AQ851),$AQ$3:$AQ$1048576,0),0),""),C852)</f>
        <v/>
      </c>
      <c r="AU852" s="21" t="str">
        <f>IF(D852="",IF(OR(AND($H852&lt;&gt;"",D852=""),AND($F851=$F852,$AZ852&lt;&gt;""),COUNTA($H$3:$H$1048576,#REF!,$F$3:$F$1048576)&gt;COUNTA($H$3:$H852,#REF!,$F$3:$F852),$AZ852&lt;&gt;""),INDEX(AU$3:AU$1048576,MATCH(MAX($AQ$3:$AQ851),$AQ$3:$AQ$1048576,0),0),""),D852)</f>
        <v/>
      </c>
      <c r="AV852" s="21" t="str">
        <f>IF(E852="",IF(OR(AND($H852&lt;&gt;"",E852=""),AND($F851=$F852,$AZ852&lt;&gt;""),COUNTA($H$3:$H$1048576,#REF!,$F$3:$F$1048576)&gt;COUNTA($H$3:$H852,#REF!,$F$3:$F852),$AZ852&lt;&gt;""),INDEX(AV$3:AV$1048576,MATCH(MAX($AQ$3:$AQ851),$AQ$3:$AQ$1048576,0),0),""),E852)</f>
        <v/>
      </c>
      <c r="AW852" s="24" t="str">
        <f t="shared" si="1396"/>
        <v/>
      </c>
      <c r="AX852" s="13" t="str">
        <f t="shared" si="1397"/>
        <v/>
      </c>
      <c r="AY852" s="4" t="str">
        <f t="shared" si="1398"/>
        <v/>
      </c>
      <c r="AZ852" s="4" t="str">
        <f>IF(AX852="",IF(OR(AND(H852&lt;&gt;"",F852=""),COUNTA($H$3:$H$1048576)&gt;COUNTA($H$3:$H852)),INDEX(AX$3:AX852,MATCH(MAX($AQ$3:AQ852),AQ$3:AQ852,0),0),""),AX852)</f>
        <v/>
      </c>
      <c r="BA852" s="4" t="str">
        <f>IF(AY852="",IF(AND(H852&lt;&gt;"",F852=""),INDEX(AY$3:AY852,MATCH(MAX($AQ$3:AQ852),AQ$3:AQ852,0),0),""),AY852)</f>
        <v/>
      </c>
      <c r="BB852" s="82" t="str">
        <f>IF(BC852="","",RANK(BC852,BC$3:BC$1048576,1)+COUNTIF($BC$3:BC852,BC852)-1)</f>
        <v/>
      </c>
      <c r="BC852" s="139" t="str">
        <f t="shared" si="1399"/>
        <v/>
      </c>
      <c r="BD852" s="46" t="str">
        <f t="shared" si="1400"/>
        <v/>
      </c>
      <c r="BE852" s="46" t="str">
        <f t="shared" si="1401"/>
        <v/>
      </c>
      <c r="BF852" s="46" t="str">
        <f t="shared" si="1402"/>
        <v/>
      </c>
      <c r="BG852" s="4" t="str">
        <f t="shared" si="1403"/>
        <v/>
      </c>
      <c r="BH852" s="180" t="str">
        <f t="shared" si="1404"/>
        <v/>
      </c>
      <c r="BI852" s="16" t="str">
        <f t="shared" si="1405"/>
        <v/>
      </c>
      <c r="BJ852" s="52" t="str">
        <f>IF(BI852="","",IF(W852="","",IF(AND(K852=$K$1,$K$1&lt;&gt;""),$BT$2,IFERROR(IF(INDEX(価格設定!$D$5:$D$1048576,MATCH(Q852,価格設定!$B$5:$B$1048576,0),0)=価格設定!$D$3,$BT$2,$BS$2),$BS$2))))</f>
        <v/>
      </c>
      <c r="BK852" s="16" t="str">
        <f>IF(BI852="","",IF(COUNTIF($BI$3:BI852,BI852)=1,1,IF(AND(BI851=BI852,BH852=""),BK851,COUNTIF($BH$3:BH852,BH852))))</f>
        <v/>
      </c>
      <c r="BL852" s="52" t="str">
        <f t="shared" si="1406"/>
        <v/>
      </c>
      <c r="BM852" s="52" t="str">
        <f t="shared" si="1407"/>
        <v/>
      </c>
      <c r="BN852" s="119" t="str">
        <f t="shared" si="1408"/>
        <v/>
      </c>
      <c r="BO852" s="119" t="str">
        <f t="shared" si="1409"/>
        <v/>
      </c>
      <c r="BP852" s="17" t="str">
        <f t="shared" si="1410"/>
        <v/>
      </c>
      <c r="BQ852" s="17" t="str">
        <f t="shared" si="1411"/>
        <v/>
      </c>
      <c r="BR852" s="17" t="str">
        <f>IF(OR(BP852="",COUNTIF($BO$3:BO852,BO852)&lt;&gt;1),"",SUMIF(BO$3:BO$1048576,BO852,BP$3:BP$1048576))</f>
        <v/>
      </c>
      <c r="BS852" s="17" t="str">
        <f t="shared" si="1412"/>
        <v/>
      </c>
      <c r="BT852" s="17" t="str">
        <f t="shared" si="1413"/>
        <v/>
      </c>
      <c r="BU852" s="17" t="str">
        <f t="shared" si="1414"/>
        <v/>
      </c>
      <c r="BV852" s="24" t="str">
        <f t="shared" si="1415"/>
        <v/>
      </c>
      <c r="BW852" s="24" t="str">
        <f t="shared" si="1416"/>
        <v/>
      </c>
      <c r="BX852" s="24" t="str">
        <f t="shared" si="1417"/>
        <v/>
      </c>
      <c r="BY852" s="26" t="str">
        <f t="shared" si="1418"/>
        <v/>
      </c>
      <c r="BZ852" s="26" t="str">
        <f t="shared" si="1419"/>
        <v/>
      </c>
      <c r="CA852" s="26" t="str">
        <f t="shared" si="1420"/>
        <v/>
      </c>
      <c r="CB852" s="66" t="str">
        <f t="shared" si="1421"/>
        <v/>
      </c>
      <c r="CC852" s="65" t="str">
        <f t="shared" si="1422"/>
        <v/>
      </c>
      <c r="CD852" s="26" t="str">
        <f t="shared" si="1423"/>
        <v/>
      </c>
      <c r="CE852" s="26" t="str">
        <f t="shared" si="1424"/>
        <v/>
      </c>
      <c r="CF852" s="193" t="str">
        <f t="shared" si="1425"/>
        <v/>
      </c>
      <c r="CG852" s="193" t="str">
        <f t="shared" si="1426"/>
        <v/>
      </c>
      <c r="CH852" s="26" t="str">
        <f t="shared" si="1427"/>
        <v/>
      </c>
      <c r="CI852" s="26" t="str">
        <f t="shared" si="1428"/>
        <v/>
      </c>
      <c r="CJ852" s="65" t="str">
        <f t="shared" si="1429"/>
        <v/>
      </c>
      <c r="CK852" s="65" t="str">
        <f t="shared" si="1430"/>
        <v/>
      </c>
      <c r="CL852" s="64" t="str">
        <f t="shared" si="1431"/>
        <v/>
      </c>
      <c r="CM852" s="64" t="str">
        <f t="shared" si="1432"/>
        <v/>
      </c>
      <c r="CN852" s="65" t="str">
        <f t="shared" si="1433"/>
        <v/>
      </c>
      <c r="CP852" s="63" t="str">
        <f>IF(BH852="","",MAX($CP$3:CP851)+1)</f>
        <v/>
      </c>
      <c r="CQ852" s="24" t="str">
        <f t="shared" si="1434"/>
        <v/>
      </c>
      <c r="CR852" s="24" t="str">
        <f t="shared" si="1435"/>
        <v/>
      </c>
      <c r="CS852" s="24" t="str">
        <f t="shared" si="1436"/>
        <v/>
      </c>
      <c r="CT852" s="58" t="str">
        <f>IF(BO852="","",COUNTIF($BO$3:BO852,BO852)&amp;"@"&amp;BO852)</f>
        <v/>
      </c>
      <c r="CU852" s="16" t="str">
        <f t="shared" si="1374"/>
        <v/>
      </c>
      <c r="CV852" s="63" t="str">
        <f t="shared" si="1437"/>
        <v/>
      </c>
      <c r="CW852" s="16" t="str">
        <f t="shared" si="1438"/>
        <v/>
      </c>
      <c r="CX852" s="16" t="str">
        <f t="shared" si="1439"/>
        <v/>
      </c>
      <c r="CY852" s="16" t="str">
        <f t="shared" si="1440"/>
        <v/>
      </c>
      <c r="CZ852" s="85" t="str">
        <f t="shared" si="1441"/>
        <v/>
      </c>
      <c r="DA852" s="16" t="str">
        <f t="shared" si="1442"/>
        <v/>
      </c>
      <c r="DB852" s="16" t="str">
        <f t="shared" si="1443"/>
        <v/>
      </c>
      <c r="DC852" s="28" t="str">
        <f>IF(CP852="","",$DC$1&amp;(INDEX(価格設定!D$1:XFD$3,ROW(価格設定!$D$3),MATCH($AW852,価格設定!D$1:XFD$1,1))*100)&amp;"%")</f>
        <v/>
      </c>
      <c r="DD852" s="28" t="str">
        <f>IF(CP852="","",$DD$1&amp;(INDEX(価格設定!D$1:XFD$3,ROW(価格設定!$D$2),MATCH($AW852,価格設定!D$1:XFD$1,1))*100)&amp;"%")</f>
        <v/>
      </c>
      <c r="DE852" s="29" t="str">
        <f t="shared" si="1444"/>
        <v/>
      </c>
      <c r="DG852" s="58" t="str">
        <f t="shared" si="1445"/>
        <v/>
      </c>
      <c r="DH852" s="58" t="str">
        <f t="shared" si="1446"/>
        <v/>
      </c>
      <c r="DI852" s="58" t="str">
        <f t="shared" si="1447"/>
        <v/>
      </c>
      <c r="DJ852" s="85" t="str">
        <f t="shared" si="1448"/>
        <v/>
      </c>
      <c r="DL852" s="58" t="str">
        <f>IF(COUNTIF(DG$3:DG$1048576,DG852)=COUNTIF($DG$3:$DG852,DG852),DG852,"")</f>
        <v/>
      </c>
      <c r="DM852" s="85" t="str">
        <f t="shared" si="1449"/>
        <v/>
      </c>
      <c r="DN852" s="85" t="str">
        <f t="shared" si="1375"/>
        <v/>
      </c>
      <c r="DO852" s="85" t="str">
        <f t="shared" si="1375"/>
        <v/>
      </c>
      <c r="DP852" s="303"/>
      <c r="DQ852" s="17" t="str">
        <f t="shared" si="1376"/>
        <v/>
      </c>
      <c r="DR852" s="17" t="str">
        <f t="shared" si="1377"/>
        <v/>
      </c>
      <c r="DS852" s="17" t="str">
        <f t="shared" si="1378"/>
        <v/>
      </c>
      <c r="DU852" s="16" t="str">
        <f t="shared" si="1450"/>
        <v/>
      </c>
      <c r="DV852" s="16" t="str">
        <f>IF(DU852="","",COUNT($DU$3:DU852))</f>
        <v/>
      </c>
      <c r="DW852" s="16" t="str">
        <f t="shared" si="1451"/>
        <v/>
      </c>
      <c r="DX852" s="16" t="str">
        <f t="shared" si="1452"/>
        <v/>
      </c>
      <c r="DY852" s="16" t="str">
        <f>IF(DZ852="","",COUNTIF(DZ$3:DZ852,DZ852))</f>
        <v/>
      </c>
      <c r="DZ852" s="16" t="str">
        <f t="shared" si="1453"/>
        <v/>
      </c>
      <c r="EA852" s="16" t="str">
        <f t="shared" si="1454"/>
        <v/>
      </c>
      <c r="EB852" s="16" t="str">
        <f t="shared" si="1455"/>
        <v/>
      </c>
      <c r="EC852" s="16" t="str">
        <f t="shared" si="1456"/>
        <v/>
      </c>
      <c r="ED852" s="16" t="str">
        <f t="shared" si="1457"/>
        <v/>
      </c>
      <c r="EE852" s="16" t="str">
        <f t="shared" si="1458"/>
        <v/>
      </c>
      <c r="EF852" s="16" t="str">
        <f t="shared" si="1459"/>
        <v/>
      </c>
      <c r="EG852" s="16" t="str">
        <f t="shared" si="1460"/>
        <v/>
      </c>
      <c r="EH852" s="16" t="str">
        <f t="shared" si="1461"/>
        <v/>
      </c>
      <c r="EI852" s="16" t="str">
        <f t="shared" si="1462"/>
        <v/>
      </c>
      <c r="EJ852" s="16" t="str">
        <f t="shared" si="1463"/>
        <v/>
      </c>
      <c r="EK852" s="16" t="str">
        <f t="shared" si="1464"/>
        <v/>
      </c>
      <c r="EL852" s="58" t="str">
        <f t="shared" si="1465"/>
        <v/>
      </c>
      <c r="EM852" s="58" t="str">
        <f>IF(OR($DZ852="",CR852=""),IF($EL852="","",$EL852),IF(OR(CR852="なし",CR852=0),領収書!$H$1,CR852))</f>
        <v/>
      </c>
      <c r="EN852" s="58" t="str">
        <f>IF(OR($DZ852="",CS852=""),IF($EL852="","",$EL852),IF(OR(CS852="なし",CS852=0),入力!$EN$1,CS852))</f>
        <v/>
      </c>
      <c r="EO852" s="63" t="str">
        <f t="shared" si="1466"/>
        <v/>
      </c>
      <c r="EP852" s="63" t="str">
        <f t="shared" si="1467"/>
        <v/>
      </c>
      <c r="ER852" s="16" t="str">
        <f>IF(AND(COUNTIF($ET$3:ET852,ET852)=1,ET852&lt;&gt;""),MAX($ER$3:ER851)+1,"")</f>
        <v/>
      </c>
      <c r="ES852" s="16" t="str">
        <f>IF(価格設定!B854="","",価格設定!B854)</f>
        <v/>
      </c>
      <c r="ET852" s="16" t="str">
        <f>IF(価格設定!C854="","",価格設定!C854)</f>
        <v/>
      </c>
      <c r="EV852" s="16" t="str">
        <f t="shared" si="1379"/>
        <v/>
      </c>
      <c r="EW852" s="16" t="str">
        <f t="shared" si="1468"/>
        <v/>
      </c>
    </row>
    <row r="853" spans="1:153" ht="30" customHeight="1" x14ac:dyDescent="0.2">
      <c r="A853" s="225"/>
      <c r="B853" s="212"/>
      <c r="C853" s="221"/>
      <c r="D853" s="164"/>
      <c r="E853" s="165"/>
      <c r="F853" s="166"/>
      <c r="G853" s="167"/>
      <c r="H853" s="179"/>
      <c r="I853" s="306"/>
      <c r="J853" s="169"/>
      <c r="K853" s="179"/>
      <c r="L853" s="186"/>
      <c r="M853" s="186"/>
      <c r="N853" s="168"/>
      <c r="O853" s="170"/>
      <c r="P853" s="212"/>
      <c r="Q853" s="179" t="str">
        <f>IFERROR(IF(H853="","",IFERROR(INDEX(価格設定!$B$5:$B$1048576,MATCH(H853,価格設定!$B$5:$B$1048576,0),0),INDEX(価格設定!$B$5:$B$1048576,MATCH("*"&amp;H853&amp;"*",価格設定!$B$5:$B$1048576,0),0))),H853)</f>
        <v/>
      </c>
      <c r="R853" s="250" t="str">
        <f>IFERROR(IF(Q853="",IF(K853="","",K853),IF(K853="",IF(INDEX(価格設定!$C$5:$C$1048576,MATCH(Q853,価格設定!$B$5:$B$1048576,0),0)=0,"",INDEX(価格設定!$C$5:$C$1048576,MATCH(Q853,価格設定!$B$5:$B$1048576,0),0)),IF(K853="なし","",K853))),"")</f>
        <v/>
      </c>
      <c r="S853" s="308" t="str">
        <f t="shared" si="1380"/>
        <v/>
      </c>
      <c r="T853" s="126" t="str">
        <f>IFERROR(IF(J853="",IF(INDEX(価格設定!$E$5:$R$1048576,MATCH($Q853,価格設定!B$5:B$1048576,0),MATCH($AW853,価格設定!E$1:X$1,1))=0,"",INDEX(価格設定!$E$5:$R$1048576,MATCH($Q853,価格設定!B$5:B$1048576,0),MATCH($AW853,価格設定!E$1:X$1,1))),J853),"")</f>
        <v/>
      </c>
      <c r="U853" s="126" t="str">
        <f t="shared" si="1381"/>
        <v/>
      </c>
      <c r="V853" s="132" t="str">
        <f t="shared" si="1382"/>
        <v/>
      </c>
      <c r="W853" s="127" t="str">
        <f>IFERROR(IF(OR(T853="",T853&lt;0),"",IFERROR(INDEX(価格設定!E$2:X$3,IF(AND(K853=$K$1,$K$1&lt;&gt;""),ROW(価格設定!$D$3)-1,MATCH(INDEX(価格設定!$D$5:$D$1048576,MATCH(Q853,価格設定!$B$5:$B$1048576,0),0),価格設定!$D$2:$D$3,0)),MATCH($AW853,価格設定!E$1:X$1,1)),INDEX(価格設定!E$2:X$2,0,MATCH($AW853,価格設定!E$1:X$1,1)))),"")</f>
        <v/>
      </c>
      <c r="X853" s="126" t="str">
        <f t="shared" si="1373"/>
        <v/>
      </c>
      <c r="Y853" s="128" t="str">
        <f t="shared" si="1383"/>
        <v/>
      </c>
      <c r="Z853" s="126" t="str">
        <f t="shared" si="1384"/>
        <v/>
      </c>
      <c r="AA853" s="129" t="str">
        <f t="shared" si="1385"/>
        <v/>
      </c>
      <c r="AB853" s="126" t="str">
        <f t="shared" si="1386"/>
        <v/>
      </c>
      <c r="AC853" s="280" t="str">
        <f t="shared" si="1387"/>
        <v/>
      </c>
      <c r="AD853" s="15"/>
      <c r="AE853" s="204" t="str">
        <f>IF(AF853="","",COUNT($AF$3:AF853))</f>
        <v/>
      </c>
      <c r="AF853" s="206" t="str">
        <f t="shared" si="1388"/>
        <v/>
      </c>
      <c r="AG853" s="204" t="str">
        <f t="shared" si="1389"/>
        <v/>
      </c>
      <c r="AH853" s="204" t="str">
        <f t="shared" si="1390"/>
        <v/>
      </c>
      <c r="AI853" s="287"/>
      <c r="AJ853" s="15"/>
      <c r="AK853" s="138" t="str">
        <f t="shared" si="1391"/>
        <v/>
      </c>
      <c r="AL853" s="131" t="str">
        <f t="shared" si="1392"/>
        <v/>
      </c>
      <c r="AM853" s="131" t="str">
        <f t="shared" si="1393"/>
        <v/>
      </c>
      <c r="AN853" s="313" t="str">
        <f t="shared" si="1394"/>
        <v/>
      </c>
      <c r="AO853" s="316" t="str">
        <f t="shared" si="1395"/>
        <v/>
      </c>
      <c r="AP853" s="18"/>
      <c r="AQ853" s="3" t="str">
        <f>IF(F853="","",MAX($AQ$3:AQ852)+1)</f>
        <v/>
      </c>
      <c r="AR853" s="3" t="str">
        <f>IF(OR(AQ853="",BB853=""),"",MAX($AR$3:AR852)+1)</f>
        <v/>
      </c>
      <c r="AS853" s="3" t="str">
        <f>IF(CQ853="","",RANK(CQ853,CQ$3:CQ$1048576,1)+COUNTIF($CQ$3:CQ853,CQ853)-1)</f>
        <v/>
      </c>
      <c r="AT853" s="21" t="str">
        <f>IF(C853="",IF(OR(AND($H853&lt;&gt;"",C853=""),AND($F852=$F853,$AZ853&lt;&gt;""),COUNTA($H$3:$H$1048576,#REF!,$F$3:$F$1048576)&gt;COUNTA($H$3:$H853,#REF!,$F$3:$F853),$AZ853&lt;&gt;""),INDEX(AT$3:AT$1048576,MATCH(MAX($AQ$3:$AQ852),$AQ$3:$AQ$1048576,0),0),""),C853)</f>
        <v/>
      </c>
      <c r="AU853" s="21" t="str">
        <f>IF(D853="",IF(OR(AND($H853&lt;&gt;"",D853=""),AND($F852=$F853,$AZ853&lt;&gt;""),COUNTA($H$3:$H$1048576,#REF!,$F$3:$F$1048576)&gt;COUNTA($H$3:$H853,#REF!,$F$3:$F853),$AZ853&lt;&gt;""),INDEX(AU$3:AU$1048576,MATCH(MAX($AQ$3:$AQ852),$AQ$3:$AQ$1048576,0),0),""),D853)</f>
        <v/>
      </c>
      <c r="AV853" s="21" t="str">
        <f>IF(E853="",IF(OR(AND($H853&lt;&gt;"",E853=""),AND($F852=$F853,$AZ853&lt;&gt;""),COUNTA($H$3:$H$1048576,#REF!,$F$3:$F$1048576)&gt;COUNTA($H$3:$H853,#REF!,$F$3:$F853),$AZ853&lt;&gt;""),INDEX(AV$3:AV$1048576,MATCH(MAX($AQ$3:$AQ852),$AQ$3:$AQ$1048576,0),0),""),E853)</f>
        <v/>
      </c>
      <c r="AW853" s="24" t="str">
        <f t="shared" si="1396"/>
        <v/>
      </c>
      <c r="AX853" s="13" t="str">
        <f t="shared" si="1397"/>
        <v/>
      </c>
      <c r="AY853" s="4" t="str">
        <f t="shared" si="1398"/>
        <v/>
      </c>
      <c r="AZ853" s="4" t="str">
        <f>IF(AX853="",IF(OR(AND(H853&lt;&gt;"",F853=""),COUNTA($H$3:$H$1048576)&gt;COUNTA($H$3:$H853)),INDEX(AX$3:AX853,MATCH(MAX($AQ$3:AQ853),AQ$3:AQ853,0),0),""),AX853)</f>
        <v/>
      </c>
      <c r="BA853" s="4" t="str">
        <f>IF(AY853="",IF(AND(H853&lt;&gt;"",F853=""),INDEX(AY$3:AY853,MATCH(MAX($AQ$3:AQ853),AQ$3:AQ853,0),0),""),AY853)</f>
        <v/>
      </c>
      <c r="BB853" s="82" t="str">
        <f>IF(BC853="","",RANK(BC853,BC$3:BC$1048576,1)+COUNTIF($BC$3:BC853,BC853)-1)</f>
        <v/>
      </c>
      <c r="BC853" s="139" t="str">
        <f t="shared" si="1399"/>
        <v/>
      </c>
      <c r="BD853" s="46" t="str">
        <f t="shared" si="1400"/>
        <v/>
      </c>
      <c r="BE853" s="46" t="str">
        <f t="shared" si="1401"/>
        <v/>
      </c>
      <c r="BF853" s="46" t="str">
        <f t="shared" si="1402"/>
        <v/>
      </c>
      <c r="BG853" s="4" t="str">
        <f t="shared" si="1403"/>
        <v/>
      </c>
      <c r="BH853" s="180" t="str">
        <f t="shared" si="1404"/>
        <v/>
      </c>
      <c r="BI853" s="16" t="str">
        <f t="shared" si="1405"/>
        <v/>
      </c>
      <c r="BJ853" s="52" t="str">
        <f>IF(BI853="","",IF(W853="","",IF(AND(K853=$K$1,$K$1&lt;&gt;""),$BT$2,IFERROR(IF(INDEX(価格設定!$D$5:$D$1048576,MATCH(Q853,価格設定!$B$5:$B$1048576,0),0)=価格設定!$D$3,$BT$2,$BS$2),$BS$2))))</f>
        <v/>
      </c>
      <c r="BK853" s="16" t="str">
        <f>IF(BI853="","",IF(COUNTIF($BI$3:BI853,BI853)=1,1,IF(AND(BI852=BI853,BH853=""),BK852,COUNTIF($BH$3:BH853,BH853))))</f>
        <v/>
      </c>
      <c r="BL853" s="52" t="str">
        <f t="shared" si="1406"/>
        <v/>
      </c>
      <c r="BM853" s="52" t="str">
        <f t="shared" si="1407"/>
        <v/>
      </c>
      <c r="BN853" s="119" t="str">
        <f t="shared" si="1408"/>
        <v/>
      </c>
      <c r="BO853" s="119" t="str">
        <f t="shared" si="1409"/>
        <v/>
      </c>
      <c r="BP853" s="17" t="str">
        <f t="shared" si="1410"/>
        <v/>
      </c>
      <c r="BQ853" s="17" t="str">
        <f t="shared" si="1411"/>
        <v/>
      </c>
      <c r="BR853" s="17" t="str">
        <f>IF(OR(BP853="",COUNTIF($BO$3:BO853,BO853)&lt;&gt;1),"",SUMIF(BO$3:BO$1048576,BO853,BP$3:BP$1048576))</f>
        <v/>
      </c>
      <c r="BS853" s="17" t="str">
        <f t="shared" si="1412"/>
        <v/>
      </c>
      <c r="BT853" s="17" t="str">
        <f t="shared" si="1413"/>
        <v/>
      </c>
      <c r="BU853" s="17" t="str">
        <f t="shared" si="1414"/>
        <v/>
      </c>
      <c r="BV853" s="24" t="str">
        <f t="shared" si="1415"/>
        <v/>
      </c>
      <c r="BW853" s="24" t="str">
        <f t="shared" si="1416"/>
        <v/>
      </c>
      <c r="BX853" s="24" t="str">
        <f t="shared" si="1417"/>
        <v/>
      </c>
      <c r="BY853" s="26" t="str">
        <f t="shared" si="1418"/>
        <v/>
      </c>
      <c r="BZ853" s="26" t="str">
        <f t="shared" si="1419"/>
        <v/>
      </c>
      <c r="CA853" s="26" t="str">
        <f t="shared" si="1420"/>
        <v/>
      </c>
      <c r="CB853" s="66" t="str">
        <f t="shared" si="1421"/>
        <v/>
      </c>
      <c r="CC853" s="65" t="str">
        <f t="shared" si="1422"/>
        <v/>
      </c>
      <c r="CD853" s="26" t="str">
        <f t="shared" si="1423"/>
        <v/>
      </c>
      <c r="CE853" s="26" t="str">
        <f t="shared" si="1424"/>
        <v/>
      </c>
      <c r="CF853" s="193" t="str">
        <f t="shared" si="1425"/>
        <v/>
      </c>
      <c r="CG853" s="193" t="str">
        <f t="shared" si="1426"/>
        <v/>
      </c>
      <c r="CH853" s="26" t="str">
        <f t="shared" si="1427"/>
        <v/>
      </c>
      <c r="CI853" s="26" t="str">
        <f t="shared" si="1428"/>
        <v/>
      </c>
      <c r="CJ853" s="65" t="str">
        <f t="shared" si="1429"/>
        <v/>
      </c>
      <c r="CK853" s="65" t="str">
        <f t="shared" si="1430"/>
        <v/>
      </c>
      <c r="CL853" s="64" t="str">
        <f t="shared" si="1431"/>
        <v/>
      </c>
      <c r="CM853" s="64" t="str">
        <f t="shared" si="1432"/>
        <v/>
      </c>
      <c r="CN853" s="65" t="str">
        <f t="shared" si="1433"/>
        <v/>
      </c>
      <c r="CP853" s="63" t="str">
        <f>IF(BH853="","",MAX($CP$3:CP852)+1)</f>
        <v/>
      </c>
      <c r="CQ853" s="24" t="str">
        <f t="shared" si="1434"/>
        <v/>
      </c>
      <c r="CR853" s="24" t="str">
        <f t="shared" si="1435"/>
        <v/>
      </c>
      <c r="CS853" s="24" t="str">
        <f t="shared" si="1436"/>
        <v/>
      </c>
      <c r="CT853" s="58" t="str">
        <f>IF(BO853="","",COUNTIF($BO$3:BO853,BO853)&amp;"@"&amp;BO853)</f>
        <v/>
      </c>
      <c r="CU853" s="16" t="str">
        <f t="shared" si="1374"/>
        <v/>
      </c>
      <c r="CV853" s="63" t="str">
        <f t="shared" si="1437"/>
        <v/>
      </c>
      <c r="CW853" s="16" t="str">
        <f t="shared" si="1438"/>
        <v/>
      </c>
      <c r="CX853" s="16" t="str">
        <f t="shared" si="1439"/>
        <v/>
      </c>
      <c r="CY853" s="16" t="str">
        <f t="shared" si="1440"/>
        <v/>
      </c>
      <c r="CZ853" s="85" t="str">
        <f t="shared" si="1441"/>
        <v/>
      </c>
      <c r="DA853" s="16" t="str">
        <f t="shared" si="1442"/>
        <v/>
      </c>
      <c r="DB853" s="16" t="str">
        <f t="shared" si="1443"/>
        <v/>
      </c>
      <c r="DC853" s="28" t="str">
        <f>IF(CP853="","",$DC$1&amp;(INDEX(価格設定!D$1:XFD$3,ROW(価格設定!$D$3),MATCH($AW853,価格設定!D$1:XFD$1,1))*100)&amp;"%")</f>
        <v/>
      </c>
      <c r="DD853" s="28" t="str">
        <f>IF(CP853="","",$DD$1&amp;(INDEX(価格設定!D$1:XFD$3,ROW(価格設定!$D$2),MATCH($AW853,価格設定!D$1:XFD$1,1))*100)&amp;"%")</f>
        <v/>
      </c>
      <c r="DE853" s="29" t="str">
        <f t="shared" si="1444"/>
        <v/>
      </c>
      <c r="DG853" s="58" t="str">
        <f t="shared" si="1445"/>
        <v/>
      </c>
      <c r="DH853" s="58" t="str">
        <f t="shared" si="1446"/>
        <v/>
      </c>
      <c r="DI853" s="58" t="str">
        <f t="shared" si="1447"/>
        <v/>
      </c>
      <c r="DJ853" s="85" t="str">
        <f t="shared" si="1448"/>
        <v/>
      </c>
      <c r="DL853" s="58" t="str">
        <f>IF(COUNTIF(DG$3:DG$1048576,DG853)=COUNTIF($DG$3:$DG853,DG853),DG853,"")</f>
        <v/>
      </c>
      <c r="DM853" s="85" t="str">
        <f t="shared" si="1449"/>
        <v/>
      </c>
      <c r="DN853" s="85" t="str">
        <f t="shared" si="1375"/>
        <v/>
      </c>
      <c r="DO853" s="85" t="str">
        <f t="shared" si="1375"/>
        <v/>
      </c>
      <c r="DP853" s="303"/>
      <c r="DQ853" s="17" t="str">
        <f t="shared" si="1376"/>
        <v/>
      </c>
      <c r="DR853" s="17" t="str">
        <f t="shared" si="1377"/>
        <v/>
      </c>
      <c r="DS853" s="17" t="str">
        <f t="shared" si="1378"/>
        <v/>
      </c>
      <c r="DU853" s="16" t="str">
        <f t="shared" si="1450"/>
        <v/>
      </c>
      <c r="DV853" s="16" t="str">
        <f>IF(DU853="","",COUNT($DU$3:DU853))</f>
        <v/>
      </c>
      <c r="DW853" s="16" t="str">
        <f t="shared" si="1451"/>
        <v/>
      </c>
      <c r="DX853" s="16" t="str">
        <f t="shared" si="1452"/>
        <v/>
      </c>
      <c r="DY853" s="16" t="str">
        <f>IF(DZ853="","",COUNTIF(DZ$3:DZ853,DZ853))</f>
        <v/>
      </c>
      <c r="DZ853" s="16" t="str">
        <f t="shared" si="1453"/>
        <v/>
      </c>
      <c r="EA853" s="16" t="str">
        <f t="shared" si="1454"/>
        <v/>
      </c>
      <c r="EB853" s="16" t="str">
        <f t="shared" si="1455"/>
        <v/>
      </c>
      <c r="EC853" s="16" t="str">
        <f t="shared" si="1456"/>
        <v/>
      </c>
      <c r="ED853" s="16" t="str">
        <f t="shared" si="1457"/>
        <v/>
      </c>
      <c r="EE853" s="16" t="str">
        <f t="shared" si="1458"/>
        <v/>
      </c>
      <c r="EF853" s="16" t="str">
        <f t="shared" si="1459"/>
        <v/>
      </c>
      <c r="EG853" s="16" t="str">
        <f t="shared" si="1460"/>
        <v/>
      </c>
      <c r="EH853" s="16" t="str">
        <f t="shared" si="1461"/>
        <v/>
      </c>
      <c r="EI853" s="16" t="str">
        <f t="shared" si="1462"/>
        <v/>
      </c>
      <c r="EJ853" s="16" t="str">
        <f t="shared" si="1463"/>
        <v/>
      </c>
      <c r="EK853" s="16" t="str">
        <f t="shared" si="1464"/>
        <v/>
      </c>
      <c r="EL853" s="58" t="str">
        <f t="shared" si="1465"/>
        <v/>
      </c>
      <c r="EM853" s="58" t="str">
        <f>IF(OR($DZ853="",CR853=""),IF($EL853="","",$EL853),IF(OR(CR853="なし",CR853=0),領収書!$H$1,CR853))</f>
        <v/>
      </c>
      <c r="EN853" s="58" t="str">
        <f>IF(OR($DZ853="",CS853=""),IF($EL853="","",$EL853),IF(OR(CS853="なし",CS853=0),入力!$EN$1,CS853))</f>
        <v/>
      </c>
      <c r="EO853" s="63" t="str">
        <f t="shared" si="1466"/>
        <v/>
      </c>
      <c r="EP853" s="63" t="str">
        <f t="shared" si="1467"/>
        <v/>
      </c>
      <c r="ER853" s="16" t="str">
        <f>IF(AND(COUNTIF($ET$3:ET853,ET853)=1,ET853&lt;&gt;""),MAX($ER$3:ER852)+1,"")</f>
        <v/>
      </c>
      <c r="ES853" s="16" t="str">
        <f>IF(価格設定!B855="","",価格設定!B855)</f>
        <v/>
      </c>
      <c r="ET853" s="16" t="str">
        <f>IF(価格設定!C855="","",価格設定!C855)</f>
        <v/>
      </c>
      <c r="EV853" s="16" t="str">
        <f t="shared" si="1379"/>
        <v/>
      </c>
      <c r="EW853" s="16" t="str">
        <f t="shared" si="1468"/>
        <v/>
      </c>
    </row>
    <row r="854" spans="1:153" ht="30" customHeight="1" x14ac:dyDescent="0.2">
      <c r="A854" s="225"/>
      <c r="B854" s="212"/>
      <c r="C854" s="221"/>
      <c r="D854" s="164"/>
      <c r="E854" s="165"/>
      <c r="F854" s="166"/>
      <c r="G854" s="167"/>
      <c r="H854" s="179"/>
      <c r="I854" s="306"/>
      <c r="J854" s="169"/>
      <c r="K854" s="179"/>
      <c r="L854" s="186"/>
      <c r="M854" s="186"/>
      <c r="N854" s="168"/>
      <c r="O854" s="170"/>
      <c r="P854" s="212"/>
      <c r="Q854" s="179" t="str">
        <f>IFERROR(IF(H854="","",IFERROR(INDEX(価格設定!$B$5:$B$1048576,MATCH(H854,価格設定!$B$5:$B$1048576,0),0),INDEX(価格設定!$B$5:$B$1048576,MATCH("*"&amp;H854&amp;"*",価格設定!$B$5:$B$1048576,0),0))),H854)</f>
        <v/>
      </c>
      <c r="R854" s="250" t="str">
        <f>IFERROR(IF(Q854="",IF(K854="","",K854),IF(K854="",IF(INDEX(価格設定!$C$5:$C$1048576,MATCH(Q854,価格設定!$B$5:$B$1048576,0),0)=0,"",INDEX(価格設定!$C$5:$C$1048576,MATCH(Q854,価格設定!$B$5:$B$1048576,0),0)),IF(K854="なし","",K854))),"")</f>
        <v/>
      </c>
      <c r="S854" s="308" t="str">
        <f t="shared" si="1380"/>
        <v/>
      </c>
      <c r="T854" s="126" t="str">
        <f>IFERROR(IF(J854="",IF(INDEX(価格設定!$E$5:$R$1048576,MATCH($Q854,価格設定!B$5:B$1048576,0),MATCH($AW854,価格設定!E$1:X$1,1))=0,"",INDEX(価格設定!$E$5:$R$1048576,MATCH($Q854,価格設定!B$5:B$1048576,0),MATCH($AW854,価格設定!E$1:X$1,1))),J854),"")</f>
        <v/>
      </c>
      <c r="U854" s="126" t="str">
        <f t="shared" si="1381"/>
        <v/>
      </c>
      <c r="V854" s="132" t="str">
        <f t="shared" si="1382"/>
        <v/>
      </c>
      <c r="W854" s="127" t="str">
        <f>IFERROR(IF(OR(T854="",T854&lt;0),"",IFERROR(INDEX(価格設定!E$2:X$3,IF(AND(K854=$K$1,$K$1&lt;&gt;""),ROW(価格設定!$D$3)-1,MATCH(INDEX(価格設定!$D$5:$D$1048576,MATCH(Q854,価格設定!$B$5:$B$1048576,0),0),価格設定!$D$2:$D$3,0)),MATCH($AW854,価格設定!E$1:X$1,1)),INDEX(価格設定!E$2:X$2,0,MATCH($AW854,価格設定!E$1:X$1,1)))),"")</f>
        <v/>
      </c>
      <c r="X854" s="126" t="str">
        <f t="shared" si="1373"/>
        <v/>
      </c>
      <c r="Y854" s="128" t="str">
        <f t="shared" si="1383"/>
        <v/>
      </c>
      <c r="Z854" s="126" t="str">
        <f t="shared" si="1384"/>
        <v/>
      </c>
      <c r="AA854" s="129" t="str">
        <f t="shared" si="1385"/>
        <v/>
      </c>
      <c r="AB854" s="126" t="str">
        <f t="shared" si="1386"/>
        <v/>
      </c>
      <c r="AC854" s="280" t="str">
        <f t="shared" si="1387"/>
        <v/>
      </c>
      <c r="AD854" s="15"/>
      <c r="AE854" s="204" t="str">
        <f>IF(AF854="","",COUNT($AF$3:AF854))</f>
        <v/>
      </c>
      <c r="AF854" s="206" t="str">
        <f t="shared" si="1388"/>
        <v/>
      </c>
      <c r="AG854" s="204" t="str">
        <f t="shared" si="1389"/>
        <v/>
      </c>
      <c r="AH854" s="204" t="str">
        <f t="shared" si="1390"/>
        <v/>
      </c>
      <c r="AI854" s="287"/>
      <c r="AJ854" s="15"/>
      <c r="AK854" s="138" t="str">
        <f t="shared" si="1391"/>
        <v/>
      </c>
      <c r="AL854" s="131" t="str">
        <f t="shared" si="1392"/>
        <v/>
      </c>
      <c r="AM854" s="131" t="str">
        <f t="shared" si="1393"/>
        <v/>
      </c>
      <c r="AN854" s="313" t="str">
        <f t="shared" si="1394"/>
        <v/>
      </c>
      <c r="AO854" s="316" t="str">
        <f t="shared" si="1395"/>
        <v/>
      </c>
      <c r="AP854" s="18"/>
      <c r="AQ854" s="3" t="str">
        <f>IF(F854="","",MAX($AQ$3:AQ853)+1)</f>
        <v/>
      </c>
      <c r="AR854" s="3" t="str">
        <f>IF(OR(AQ854="",BB854=""),"",MAX($AR$3:AR853)+1)</f>
        <v/>
      </c>
      <c r="AS854" s="3" t="str">
        <f>IF(CQ854="","",RANK(CQ854,CQ$3:CQ$1048576,1)+COUNTIF($CQ$3:CQ854,CQ854)-1)</f>
        <v/>
      </c>
      <c r="AT854" s="21" t="str">
        <f>IF(C854="",IF(OR(AND($H854&lt;&gt;"",C854=""),AND($F853=$F854,$AZ854&lt;&gt;""),COUNTA($H$3:$H$1048576,#REF!,$F$3:$F$1048576)&gt;COUNTA($H$3:$H854,#REF!,$F$3:$F854),$AZ854&lt;&gt;""),INDEX(AT$3:AT$1048576,MATCH(MAX($AQ$3:$AQ853),$AQ$3:$AQ$1048576,0),0),""),C854)</f>
        <v/>
      </c>
      <c r="AU854" s="21" t="str">
        <f>IF(D854="",IF(OR(AND($H854&lt;&gt;"",D854=""),AND($F853=$F854,$AZ854&lt;&gt;""),COUNTA($H$3:$H$1048576,#REF!,$F$3:$F$1048576)&gt;COUNTA($H$3:$H854,#REF!,$F$3:$F854),$AZ854&lt;&gt;""),INDEX(AU$3:AU$1048576,MATCH(MAX($AQ$3:$AQ853),$AQ$3:$AQ$1048576,0),0),""),D854)</f>
        <v/>
      </c>
      <c r="AV854" s="21" t="str">
        <f>IF(E854="",IF(OR(AND($H854&lt;&gt;"",E854=""),AND($F853=$F854,$AZ854&lt;&gt;""),COUNTA($H$3:$H$1048576,#REF!,$F$3:$F$1048576)&gt;COUNTA($H$3:$H854,#REF!,$F$3:$F854),$AZ854&lt;&gt;""),INDEX(AV$3:AV$1048576,MATCH(MAX($AQ$3:$AQ853),$AQ$3:$AQ$1048576,0),0),""),E854)</f>
        <v/>
      </c>
      <c r="AW854" s="24" t="str">
        <f t="shared" si="1396"/>
        <v/>
      </c>
      <c r="AX854" s="13" t="str">
        <f t="shared" si="1397"/>
        <v/>
      </c>
      <c r="AY854" s="4" t="str">
        <f t="shared" si="1398"/>
        <v/>
      </c>
      <c r="AZ854" s="4" t="str">
        <f>IF(AX854="",IF(OR(AND(H854&lt;&gt;"",F854=""),COUNTA($H$3:$H$1048576)&gt;COUNTA($H$3:$H854)),INDEX(AX$3:AX854,MATCH(MAX($AQ$3:AQ854),AQ$3:AQ854,0),0),""),AX854)</f>
        <v/>
      </c>
      <c r="BA854" s="4" t="str">
        <f>IF(AY854="",IF(AND(H854&lt;&gt;"",F854=""),INDEX(AY$3:AY854,MATCH(MAX($AQ$3:AQ854),AQ$3:AQ854,0),0),""),AY854)</f>
        <v/>
      </c>
      <c r="BB854" s="82" t="str">
        <f>IF(BC854="","",RANK(BC854,BC$3:BC$1048576,1)+COUNTIF($BC$3:BC854,BC854)-1)</f>
        <v/>
      </c>
      <c r="BC854" s="139" t="str">
        <f t="shared" si="1399"/>
        <v/>
      </c>
      <c r="BD854" s="46" t="str">
        <f t="shared" si="1400"/>
        <v/>
      </c>
      <c r="BE854" s="46" t="str">
        <f t="shared" si="1401"/>
        <v/>
      </c>
      <c r="BF854" s="46" t="str">
        <f t="shared" si="1402"/>
        <v/>
      </c>
      <c r="BG854" s="4" t="str">
        <f t="shared" si="1403"/>
        <v/>
      </c>
      <c r="BH854" s="180" t="str">
        <f t="shared" si="1404"/>
        <v/>
      </c>
      <c r="BI854" s="16" t="str">
        <f t="shared" si="1405"/>
        <v/>
      </c>
      <c r="BJ854" s="52" t="str">
        <f>IF(BI854="","",IF(W854="","",IF(AND(K854=$K$1,$K$1&lt;&gt;""),$BT$2,IFERROR(IF(INDEX(価格設定!$D$5:$D$1048576,MATCH(Q854,価格設定!$B$5:$B$1048576,0),0)=価格設定!$D$3,$BT$2,$BS$2),$BS$2))))</f>
        <v/>
      </c>
      <c r="BK854" s="16" t="str">
        <f>IF(BI854="","",IF(COUNTIF($BI$3:BI854,BI854)=1,1,IF(AND(BI853=BI854,BH854=""),BK853,COUNTIF($BH$3:BH854,BH854))))</f>
        <v/>
      </c>
      <c r="BL854" s="52" t="str">
        <f t="shared" si="1406"/>
        <v/>
      </c>
      <c r="BM854" s="52" t="str">
        <f t="shared" si="1407"/>
        <v/>
      </c>
      <c r="BN854" s="119" t="str">
        <f t="shared" si="1408"/>
        <v/>
      </c>
      <c r="BO854" s="119" t="str">
        <f t="shared" si="1409"/>
        <v/>
      </c>
      <c r="BP854" s="17" t="str">
        <f t="shared" si="1410"/>
        <v/>
      </c>
      <c r="BQ854" s="17" t="str">
        <f t="shared" si="1411"/>
        <v/>
      </c>
      <c r="BR854" s="17" t="str">
        <f>IF(OR(BP854="",COUNTIF($BO$3:BO854,BO854)&lt;&gt;1),"",SUMIF(BO$3:BO$1048576,BO854,BP$3:BP$1048576))</f>
        <v/>
      </c>
      <c r="BS854" s="17" t="str">
        <f t="shared" si="1412"/>
        <v/>
      </c>
      <c r="BT854" s="17" t="str">
        <f t="shared" si="1413"/>
        <v/>
      </c>
      <c r="BU854" s="17" t="str">
        <f t="shared" si="1414"/>
        <v/>
      </c>
      <c r="BV854" s="24" t="str">
        <f t="shared" si="1415"/>
        <v/>
      </c>
      <c r="BW854" s="24" t="str">
        <f t="shared" si="1416"/>
        <v/>
      </c>
      <c r="BX854" s="24" t="str">
        <f t="shared" si="1417"/>
        <v/>
      </c>
      <c r="BY854" s="26" t="str">
        <f t="shared" si="1418"/>
        <v/>
      </c>
      <c r="BZ854" s="26" t="str">
        <f t="shared" si="1419"/>
        <v/>
      </c>
      <c r="CA854" s="26" t="str">
        <f t="shared" si="1420"/>
        <v/>
      </c>
      <c r="CB854" s="66" t="str">
        <f t="shared" si="1421"/>
        <v/>
      </c>
      <c r="CC854" s="65" t="str">
        <f t="shared" si="1422"/>
        <v/>
      </c>
      <c r="CD854" s="26" t="str">
        <f t="shared" si="1423"/>
        <v/>
      </c>
      <c r="CE854" s="26" t="str">
        <f t="shared" si="1424"/>
        <v/>
      </c>
      <c r="CF854" s="193" t="str">
        <f t="shared" si="1425"/>
        <v/>
      </c>
      <c r="CG854" s="193" t="str">
        <f t="shared" si="1426"/>
        <v/>
      </c>
      <c r="CH854" s="26" t="str">
        <f t="shared" si="1427"/>
        <v/>
      </c>
      <c r="CI854" s="26" t="str">
        <f t="shared" si="1428"/>
        <v/>
      </c>
      <c r="CJ854" s="65" t="str">
        <f t="shared" si="1429"/>
        <v/>
      </c>
      <c r="CK854" s="65" t="str">
        <f t="shared" si="1430"/>
        <v/>
      </c>
      <c r="CL854" s="64" t="str">
        <f t="shared" si="1431"/>
        <v/>
      </c>
      <c r="CM854" s="64" t="str">
        <f t="shared" si="1432"/>
        <v/>
      </c>
      <c r="CN854" s="65" t="str">
        <f t="shared" si="1433"/>
        <v/>
      </c>
      <c r="CP854" s="63" t="str">
        <f>IF(BH854="","",MAX($CP$3:CP853)+1)</f>
        <v/>
      </c>
      <c r="CQ854" s="24" t="str">
        <f t="shared" si="1434"/>
        <v/>
      </c>
      <c r="CR854" s="24" t="str">
        <f t="shared" si="1435"/>
        <v/>
      </c>
      <c r="CS854" s="24" t="str">
        <f t="shared" si="1436"/>
        <v/>
      </c>
      <c r="CT854" s="58" t="str">
        <f>IF(BO854="","",COUNTIF($BO$3:BO854,BO854)&amp;"@"&amp;BO854)</f>
        <v/>
      </c>
      <c r="CU854" s="16" t="str">
        <f t="shared" si="1374"/>
        <v/>
      </c>
      <c r="CV854" s="63" t="str">
        <f t="shared" si="1437"/>
        <v/>
      </c>
      <c r="CW854" s="16" t="str">
        <f t="shared" si="1438"/>
        <v/>
      </c>
      <c r="CX854" s="16" t="str">
        <f t="shared" si="1439"/>
        <v/>
      </c>
      <c r="CY854" s="16" t="str">
        <f t="shared" si="1440"/>
        <v/>
      </c>
      <c r="CZ854" s="85" t="str">
        <f t="shared" si="1441"/>
        <v/>
      </c>
      <c r="DA854" s="16" t="str">
        <f t="shared" si="1442"/>
        <v/>
      </c>
      <c r="DB854" s="16" t="str">
        <f t="shared" si="1443"/>
        <v/>
      </c>
      <c r="DC854" s="28" t="str">
        <f>IF(CP854="","",$DC$1&amp;(INDEX(価格設定!D$1:XFD$3,ROW(価格設定!$D$3),MATCH($AW854,価格設定!D$1:XFD$1,1))*100)&amp;"%")</f>
        <v/>
      </c>
      <c r="DD854" s="28" t="str">
        <f>IF(CP854="","",$DD$1&amp;(INDEX(価格設定!D$1:XFD$3,ROW(価格設定!$D$2),MATCH($AW854,価格設定!D$1:XFD$1,1))*100)&amp;"%")</f>
        <v/>
      </c>
      <c r="DE854" s="29" t="str">
        <f t="shared" si="1444"/>
        <v/>
      </c>
      <c r="DG854" s="58" t="str">
        <f t="shared" si="1445"/>
        <v/>
      </c>
      <c r="DH854" s="58" t="str">
        <f t="shared" si="1446"/>
        <v/>
      </c>
      <c r="DI854" s="58" t="str">
        <f t="shared" si="1447"/>
        <v/>
      </c>
      <c r="DJ854" s="85" t="str">
        <f t="shared" si="1448"/>
        <v/>
      </c>
      <c r="DL854" s="58" t="str">
        <f>IF(COUNTIF(DG$3:DG$1048576,DG854)=COUNTIF($DG$3:$DG854,DG854),DG854,"")</f>
        <v/>
      </c>
      <c r="DM854" s="85" t="str">
        <f t="shared" si="1449"/>
        <v/>
      </c>
      <c r="DN854" s="85" t="str">
        <f t="shared" si="1375"/>
        <v/>
      </c>
      <c r="DO854" s="85" t="str">
        <f t="shared" si="1375"/>
        <v/>
      </c>
      <c r="DP854" s="303"/>
      <c r="DQ854" s="17" t="str">
        <f t="shared" si="1376"/>
        <v/>
      </c>
      <c r="DR854" s="17" t="str">
        <f t="shared" si="1377"/>
        <v/>
      </c>
      <c r="DS854" s="17" t="str">
        <f t="shared" si="1378"/>
        <v/>
      </c>
      <c r="DU854" s="16" t="str">
        <f t="shared" si="1450"/>
        <v/>
      </c>
      <c r="DV854" s="16" t="str">
        <f>IF(DU854="","",COUNT($DU$3:DU854))</f>
        <v/>
      </c>
      <c r="DW854" s="16" t="str">
        <f t="shared" si="1451"/>
        <v/>
      </c>
      <c r="DX854" s="16" t="str">
        <f t="shared" si="1452"/>
        <v/>
      </c>
      <c r="DY854" s="16" t="str">
        <f>IF(DZ854="","",COUNTIF(DZ$3:DZ854,DZ854))</f>
        <v/>
      </c>
      <c r="DZ854" s="16" t="str">
        <f t="shared" si="1453"/>
        <v/>
      </c>
      <c r="EA854" s="16" t="str">
        <f t="shared" si="1454"/>
        <v/>
      </c>
      <c r="EB854" s="16" t="str">
        <f t="shared" si="1455"/>
        <v/>
      </c>
      <c r="EC854" s="16" t="str">
        <f t="shared" si="1456"/>
        <v/>
      </c>
      <c r="ED854" s="16" t="str">
        <f t="shared" si="1457"/>
        <v/>
      </c>
      <c r="EE854" s="16" t="str">
        <f t="shared" si="1458"/>
        <v/>
      </c>
      <c r="EF854" s="16" t="str">
        <f t="shared" si="1459"/>
        <v/>
      </c>
      <c r="EG854" s="16" t="str">
        <f t="shared" si="1460"/>
        <v/>
      </c>
      <c r="EH854" s="16" t="str">
        <f t="shared" si="1461"/>
        <v/>
      </c>
      <c r="EI854" s="16" t="str">
        <f t="shared" si="1462"/>
        <v/>
      </c>
      <c r="EJ854" s="16" t="str">
        <f t="shared" si="1463"/>
        <v/>
      </c>
      <c r="EK854" s="16" t="str">
        <f t="shared" si="1464"/>
        <v/>
      </c>
      <c r="EL854" s="58" t="str">
        <f t="shared" si="1465"/>
        <v/>
      </c>
      <c r="EM854" s="58" t="str">
        <f>IF(OR($DZ854="",CR854=""),IF($EL854="","",$EL854),IF(OR(CR854="なし",CR854=0),領収書!$H$1,CR854))</f>
        <v/>
      </c>
      <c r="EN854" s="58" t="str">
        <f>IF(OR($DZ854="",CS854=""),IF($EL854="","",$EL854),IF(OR(CS854="なし",CS854=0),入力!$EN$1,CS854))</f>
        <v/>
      </c>
      <c r="EO854" s="63" t="str">
        <f t="shared" si="1466"/>
        <v/>
      </c>
      <c r="EP854" s="63" t="str">
        <f t="shared" si="1467"/>
        <v/>
      </c>
      <c r="ER854" s="16" t="str">
        <f>IF(AND(COUNTIF($ET$3:ET854,ET854)=1,ET854&lt;&gt;""),MAX($ER$3:ER853)+1,"")</f>
        <v/>
      </c>
      <c r="ES854" s="16" t="str">
        <f>IF(価格設定!B856="","",価格設定!B856)</f>
        <v/>
      </c>
      <c r="ET854" s="16" t="str">
        <f>IF(価格設定!C856="","",価格設定!C856)</f>
        <v/>
      </c>
      <c r="EV854" s="16" t="str">
        <f t="shared" si="1379"/>
        <v/>
      </c>
      <c r="EW854" s="16" t="str">
        <f t="shared" si="1468"/>
        <v/>
      </c>
    </row>
    <row r="855" spans="1:153" ht="30" customHeight="1" x14ac:dyDescent="0.2">
      <c r="A855" s="225"/>
      <c r="B855" s="212"/>
      <c r="C855" s="221"/>
      <c r="D855" s="164"/>
      <c r="E855" s="165"/>
      <c r="F855" s="166"/>
      <c r="G855" s="167"/>
      <c r="H855" s="179"/>
      <c r="I855" s="306"/>
      <c r="J855" s="169"/>
      <c r="K855" s="179"/>
      <c r="L855" s="186"/>
      <c r="M855" s="186"/>
      <c r="N855" s="168"/>
      <c r="O855" s="170"/>
      <c r="P855" s="212"/>
      <c r="Q855" s="179" t="str">
        <f>IFERROR(IF(H855="","",IFERROR(INDEX(価格設定!$B$5:$B$1048576,MATCH(H855,価格設定!$B$5:$B$1048576,0),0),INDEX(価格設定!$B$5:$B$1048576,MATCH("*"&amp;H855&amp;"*",価格設定!$B$5:$B$1048576,0),0))),H855)</f>
        <v/>
      </c>
      <c r="R855" s="250" t="str">
        <f>IFERROR(IF(Q855="",IF(K855="","",K855),IF(K855="",IF(INDEX(価格設定!$C$5:$C$1048576,MATCH(Q855,価格設定!$B$5:$B$1048576,0),0)=0,"",INDEX(価格設定!$C$5:$C$1048576,MATCH(Q855,価格設定!$B$5:$B$1048576,0),0)),IF(K855="なし","",K855))),"")</f>
        <v/>
      </c>
      <c r="S855" s="308" t="str">
        <f t="shared" si="1380"/>
        <v/>
      </c>
      <c r="T855" s="126" t="str">
        <f>IFERROR(IF(J855="",IF(INDEX(価格設定!$E$5:$R$1048576,MATCH($Q855,価格設定!B$5:B$1048576,0),MATCH($AW855,価格設定!E$1:X$1,1))=0,"",INDEX(価格設定!$E$5:$R$1048576,MATCH($Q855,価格設定!B$5:B$1048576,0),MATCH($AW855,価格設定!E$1:X$1,1))),J855),"")</f>
        <v/>
      </c>
      <c r="U855" s="126" t="str">
        <f t="shared" si="1381"/>
        <v/>
      </c>
      <c r="V855" s="132" t="str">
        <f t="shared" si="1382"/>
        <v/>
      </c>
      <c r="W855" s="127" t="str">
        <f>IFERROR(IF(OR(T855="",T855&lt;0),"",IFERROR(INDEX(価格設定!E$2:X$3,IF(AND(K855=$K$1,$K$1&lt;&gt;""),ROW(価格設定!$D$3)-1,MATCH(INDEX(価格設定!$D$5:$D$1048576,MATCH(Q855,価格設定!$B$5:$B$1048576,0),0),価格設定!$D$2:$D$3,0)),MATCH($AW855,価格設定!E$1:X$1,1)),INDEX(価格設定!E$2:X$2,0,MATCH($AW855,価格設定!E$1:X$1,1)))),"")</f>
        <v/>
      </c>
      <c r="X855" s="126" t="str">
        <f t="shared" si="1373"/>
        <v/>
      </c>
      <c r="Y855" s="128" t="str">
        <f t="shared" si="1383"/>
        <v/>
      </c>
      <c r="Z855" s="126" t="str">
        <f t="shared" si="1384"/>
        <v/>
      </c>
      <c r="AA855" s="129" t="str">
        <f t="shared" si="1385"/>
        <v/>
      </c>
      <c r="AB855" s="126" t="str">
        <f t="shared" si="1386"/>
        <v/>
      </c>
      <c r="AC855" s="280" t="str">
        <f t="shared" si="1387"/>
        <v/>
      </c>
      <c r="AD855" s="15"/>
      <c r="AE855" s="204" t="str">
        <f>IF(AF855="","",COUNT($AF$3:AF855))</f>
        <v/>
      </c>
      <c r="AF855" s="206" t="str">
        <f t="shared" si="1388"/>
        <v/>
      </c>
      <c r="AG855" s="204" t="str">
        <f t="shared" si="1389"/>
        <v/>
      </c>
      <c r="AH855" s="204" t="str">
        <f t="shared" si="1390"/>
        <v/>
      </c>
      <c r="AI855" s="287"/>
      <c r="AJ855" s="15"/>
      <c r="AK855" s="138" t="str">
        <f t="shared" si="1391"/>
        <v/>
      </c>
      <c r="AL855" s="131" t="str">
        <f t="shared" si="1392"/>
        <v/>
      </c>
      <c r="AM855" s="131" t="str">
        <f t="shared" si="1393"/>
        <v/>
      </c>
      <c r="AN855" s="313" t="str">
        <f t="shared" si="1394"/>
        <v/>
      </c>
      <c r="AO855" s="316" t="str">
        <f t="shared" si="1395"/>
        <v/>
      </c>
      <c r="AP855" s="18"/>
      <c r="AQ855" s="3" t="str">
        <f>IF(F855="","",MAX($AQ$3:AQ854)+1)</f>
        <v/>
      </c>
      <c r="AR855" s="3" t="str">
        <f>IF(OR(AQ855="",BB855=""),"",MAX($AR$3:AR854)+1)</f>
        <v/>
      </c>
      <c r="AS855" s="3" t="str">
        <f>IF(CQ855="","",RANK(CQ855,CQ$3:CQ$1048576,1)+COUNTIF($CQ$3:CQ855,CQ855)-1)</f>
        <v/>
      </c>
      <c r="AT855" s="21" t="str">
        <f>IF(C855="",IF(OR(AND($H855&lt;&gt;"",C855=""),AND($F854=$F855,$AZ855&lt;&gt;""),COUNTA($H$3:$H$1048576,#REF!,$F$3:$F$1048576)&gt;COUNTA($H$3:$H855,#REF!,$F$3:$F855),$AZ855&lt;&gt;""),INDEX(AT$3:AT$1048576,MATCH(MAX($AQ$3:$AQ854),$AQ$3:$AQ$1048576,0),0),""),C855)</f>
        <v/>
      </c>
      <c r="AU855" s="21" t="str">
        <f>IF(D855="",IF(OR(AND($H855&lt;&gt;"",D855=""),AND($F854=$F855,$AZ855&lt;&gt;""),COUNTA($H$3:$H$1048576,#REF!,$F$3:$F$1048576)&gt;COUNTA($H$3:$H855,#REF!,$F$3:$F855),$AZ855&lt;&gt;""),INDEX(AU$3:AU$1048576,MATCH(MAX($AQ$3:$AQ854),$AQ$3:$AQ$1048576,0),0),""),D855)</f>
        <v/>
      </c>
      <c r="AV855" s="21" t="str">
        <f>IF(E855="",IF(OR(AND($H855&lt;&gt;"",E855=""),AND($F854=$F855,$AZ855&lt;&gt;""),COUNTA($H$3:$H$1048576,#REF!,$F$3:$F$1048576)&gt;COUNTA($H$3:$H855,#REF!,$F$3:$F855),$AZ855&lt;&gt;""),INDEX(AV$3:AV$1048576,MATCH(MAX($AQ$3:$AQ854),$AQ$3:$AQ$1048576,0),0),""),E855)</f>
        <v/>
      </c>
      <c r="AW855" s="24" t="str">
        <f t="shared" si="1396"/>
        <v/>
      </c>
      <c r="AX855" s="13" t="str">
        <f t="shared" si="1397"/>
        <v/>
      </c>
      <c r="AY855" s="4" t="str">
        <f t="shared" si="1398"/>
        <v/>
      </c>
      <c r="AZ855" s="4" t="str">
        <f>IF(AX855="",IF(OR(AND(H855&lt;&gt;"",F855=""),COUNTA($H$3:$H$1048576)&gt;COUNTA($H$3:$H855)),INDEX(AX$3:AX855,MATCH(MAX($AQ$3:AQ855),AQ$3:AQ855,0),0),""),AX855)</f>
        <v/>
      </c>
      <c r="BA855" s="4" t="str">
        <f>IF(AY855="",IF(AND(H855&lt;&gt;"",F855=""),INDEX(AY$3:AY855,MATCH(MAX($AQ$3:AQ855),AQ$3:AQ855,0),0),""),AY855)</f>
        <v/>
      </c>
      <c r="BB855" s="82" t="str">
        <f>IF(BC855="","",RANK(BC855,BC$3:BC$1048576,1)+COUNTIF($BC$3:BC855,BC855)-1)</f>
        <v/>
      </c>
      <c r="BC855" s="139" t="str">
        <f t="shared" si="1399"/>
        <v/>
      </c>
      <c r="BD855" s="46" t="str">
        <f t="shared" si="1400"/>
        <v/>
      </c>
      <c r="BE855" s="46" t="str">
        <f t="shared" si="1401"/>
        <v/>
      </c>
      <c r="BF855" s="46" t="str">
        <f t="shared" si="1402"/>
        <v/>
      </c>
      <c r="BG855" s="4" t="str">
        <f t="shared" si="1403"/>
        <v/>
      </c>
      <c r="BH855" s="180" t="str">
        <f t="shared" si="1404"/>
        <v/>
      </c>
      <c r="BI855" s="16" t="str">
        <f t="shared" si="1405"/>
        <v/>
      </c>
      <c r="BJ855" s="52" t="str">
        <f>IF(BI855="","",IF(W855="","",IF(AND(K855=$K$1,$K$1&lt;&gt;""),$BT$2,IFERROR(IF(INDEX(価格設定!$D$5:$D$1048576,MATCH(Q855,価格設定!$B$5:$B$1048576,0),0)=価格設定!$D$3,$BT$2,$BS$2),$BS$2))))</f>
        <v/>
      </c>
      <c r="BK855" s="16" t="str">
        <f>IF(BI855="","",IF(COUNTIF($BI$3:BI855,BI855)=1,1,IF(AND(BI854=BI855,BH855=""),BK854,COUNTIF($BH$3:BH855,BH855))))</f>
        <v/>
      </c>
      <c r="BL855" s="52" t="str">
        <f t="shared" si="1406"/>
        <v/>
      </c>
      <c r="BM855" s="52" t="str">
        <f t="shared" si="1407"/>
        <v/>
      </c>
      <c r="BN855" s="119" t="str">
        <f t="shared" si="1408"/>
        <v/>
      </c>
      <c r="BO855" s="119" t="str">
        <f t="shared" si="1409"/>
        <v/>
      </c>
      <c r="BP855" s="17" t="str">
        <f t="shared" si="1410"/>
        <v/>
      </c>
      <c r="BQ855" s="17" t="str">
        <f t="shared" si="1411"/>
        <v/>
      </c>
      <c r="BR855" s="17" t="str">
        <f>IF(OR(BP855="",COUNTIF($BO$3:BO855,BO855)&lt;&gt;1),"",SUMIF(BO$3:BO$1048576,BO855,BP$3:BP$1048576))</f>
        <v/>
      </c>
      <c r="BS855" s="17" t="str">
        <f t="shared" si="1412"/>
        <v/>
      </c>
      <c r="BT855" s="17" t="str">
        <f t="shared" si="1413"/>
        <v/>
      </c>
      <c r="BU855" s="17" t="str">
        <f t="shared" si="1414"/>
        <v/>
      </c>
      <c r="BV855" s="24" t="str">
        <f t="shared" si="1415"/>
        <v/>
      </c>
      <c r="BW855" s="24" t="str">
        <f t="shared" si="1416"/>
        <v/>
      </c>
      <c r="BX855" s="24" t="str">
        <f t="shared" si="1417"/>
        <v/>
      </c>
      <c r="BY855" s="26" t="str">
        <f t="shared" si="1418"/>
        <v/>
      </c>
      <c r="BZ855" s="26" t="str">
        <f t="shared" si="1419"/>
        <v/>
      </c>
      <c r="CA855" s="26" t="str">
        <f t="shared" si="1420"/>
        <v/>
      </c>
      <c r="CB855" s="66" t="str">
        <f t="shared" si="1421"/>
        <v/>
      </c>
      <c r="CC855" s="65" t="str">
        <f t="shared" si="1422"/>
        <v/>
      </c>
      <c r="CD855" s="26" t="str">
        <f t="shared" si="1423"/>
        <v/>
      </c>
      <c r="CE855" s="26" t="str">
        <f t="shared" si="1424"/>
        <v/>
      </c>
      <c r="CF855" s="193" t="str">
        <f t="shared" si="1425"/>
        <v/>
      </c>
      <c r="CG855" s="193" t="str">
        <f t="shared" si="1426"/>
        <v/>
      </c>
      <c r="CH855" s="26" t="str">
        <f t="shared" si="1427"/>
        <v/>
      </c>
      <c r="CI855" s="26" t="str">
        <f t="shared" si="1428"/>
        <v/>
      </c>
      <c r="CJ855" s="65" t="str">
        <f t="shared" si="1429"/>
        <v/>
      </c>
      <c r="CK855" s="65" t="str">
        <f t="shared" si="1430"/>
        <v/>
      </c>
      <c r="CL855" s="64" t="str">
        <f t="shared" si="1431"/>
        <v/>
      </c>
      <c r="CM855" s="64" t="str">
        <f t="shared" si="1432"/>
        <v/>
      </c>
      <c r="CN855" s="65" t="str">
        <f t="shared" si="1433"/>
        <v/>
      </c>
      <c r="CP855" s="63" t="str">
        <f>IF(BH855="","",MAX($CP$3:CP854)+1)</f>
        <v/>
      </c>
      <c r="CQ855" s="24" t="str">
        <f t="shared" si="1434"/>
        <v/>
      </c>
      <c r="CR855" s="24" t="str">
        <f t="shared" si="1435"/>
        <v/>
      </c>
      <c r="CS855" s="24" t="str">
        <f t="shared" si="1436"/>
        <v/>
      </c>
      <c r="CT855" s="58" t="str">
        <f>IF(BO855="","",COUNTIF($BO$3:BO855,BO855)&amp;"@"&amp;BO855)</f>
        <v/>
      </c>
      <c r="CU855" s="16" t="str">
        <f t="shared" si="1374"/>
        <v/>
      </c>
      <c r="CV855" s="63" t="str">
        <f t="shared" si="1437"/>
        <v/>
      </c>
      <c r="CW855" s="16" t="str">
        <f t="shared" si="1438"/>
        <v/>
      </c>
      <c r="CX855" s="16" t="str">
        <f t="shared" si="1439"/>
        <v/>
      </c>
      <c r="CY855" s="16" t="str">
        <f t="shared" si="1440"/>
        <v/>
      </c>
      <c r="CZ855" s="85" t="str">
        <f t="shared" si="1441"/>
        <v/>
      </c>
      <c r="DA855" s="16" t="str">
        <f t="shared" si="1442"/>
        <v/>
      </c>
      <c r="DB855" s="16" t="str">
        <f t="shared" si="1443"/>
        <v/>
      </c>
      <c r="DC855" s="28" t="str">
        <f>IF(CP855="","",$DC$1&amp;(INDEX(価格設定!D$1:XFD$3,ROW(価格設定!$D$3),MATCH($AW855,価格設定!D$1:XFD$1,1))*100)&amp;"%")</f>
        <v/>
      </c>
      <c r="DD855" s="28" t="str">
        <f>IF(CP855="","",$DD$1&amp;(INDEX(価格設定!D$1:XFD$3,ROW(価格設定!$D$2),MATCH($AW855,価格設定!D$1:XFD$1,1))*100)&amp;"%")</f>
        <v/>
      </c>
      <c r="DE855" s="29" t="str">
        <f t="shared" si="1444"/>
        <v/>
      </c>
      <c r="DG855" s="58" t="str">
        <f t="shared" si="1445"/>
        <v/>
      </c>
      <c r="DH855" s="58" t="str">
        <f t="shared" si="1446"/>
        <v/>
      </c>
      <c r="DI855" s="58" t="str">
        <f t="shared" si="1447"/>
        <v/>
      </c>
      <c r="DJ855" s="85" t="str">
        <f t="shared" si="1448"/>
        <v/>
      </c>
      <c r="DL855" s="58" t="str">
        <f>IF(COUNTIF(DG$3:DG$1048576,DG855)=COUNTIF($DG$3:$DG855,DG855),DG855,"")</f>
        <v/>
      </c>
      <c r="DM855" s="85" t="str">
        <f t="shared" si="1449"/>
        <v/>
      </c>
      <c r="DN855" s="85" t="str">
        <f t="shared" si="1375"/>
        <v/>
      </c>
      <c r="DO855" s="85" t="str">
        <f t="shared" si="1375"/>
        <v/>
      </c>
      <c r="DP855" s="303"/>
      <c r="DQ855" s="17" t="str">
        <f t="shared" si="1376"/>
        <v/>
      </c>
      <c r="DR855" s="17" t="str">
        <f t="shared" si="1377"/>
        <v/>
      </c>
      <c r="DS855" s="17" t="str">
        <f t="shared" si="1378"/>
        <v/>
      </c>
      <c r="DU855" s="16" t="str">
        <f t="shared" si="1450"/>
        <v/>
      </c>
      <c r="DV855" s="16" t="str">
        <f>IF(DU855="","",COUNT($DU$3:DU855))</f>
        <v/>
      </c>
      <c r="DW855" s="16" t="str">
        <f t="shared" si="1451"/>
        <v/>
      </c>
      <c r="DX855" s="16" t="str">
        <f t="shared" si="1452"/>
        <v/>
      </c>
      <c r="DY855" s="16" t="str">
        <f>IF(DZ855="","",COUNTIF(DZ$3:DZ855,DZ855))</f>
        <v/>
      </c>
      <c r="DZ855" s="16" t="str">
        <f t="shared" si="1453"/>
        <v/>
      </c>
      <c r="EA855" s="16" t="str">
        <f t="shared" si="1454"/>
        <v/>
      </c>
      <c r="EB855" s="16" t="str">
        <f t="shared" si="1455"/>
        <v/>
      </c>
      <c r="EC855" s="16" t="str">
        <f t="shared" si="1456"/>
        <v/>
      </c>
      <c r="ED855" s="16" t="str">
        <f t="shared" si="1457"/>
        <v/>
      </c>
      <c r="EE855" s="16" t="str">
        <f t="shared" si="1458"/>
        <v/>
      </c>
      <c r="EF855" s="16" t="str">
        <f t="shared" si="1459"/>
        <v/>
      </c>
      <c r="EG855" s="16" t="str">
        <f t="shared" si="1460"/>
        <v/>
      </c>
      <c r="EH855" s="16" t="str">
        <f t="shared" si="1461"/>
        <v/>
      </c>
      <c r="EI855" s="16" t="str">
        <f t="shared" si="1462"/>
        <v/>
      </c>
      <c r="EJ855" s="16" t="str">
        <f t="shared" si="1463"/>
        <v/>
      </c>
      <c r="EK855" s="16" t="str">
        <f t="shared" si="1464"/>
        <v/>
      </c>
      <c r="EL855" s="58" t="str">
        <f t="shared" si="1465"/>
        <v/>
      </c>
      <c r="EM855" s="58" t="str">
        <f>IF(OR($DZ855="",CR855=""),IF($EL855="","",$EL855),IF(OR(CR855="なし",CR855=0),領収書!$H$1,CR855))</f>
        <v/>
      </c>
      <c r="EN855" s="58" t="str">
        <f>IF(OR($DZ855="",CS855=""),IF($EL855="","",$EL855),IF(OR(CS855="なし",CS855=0),入力!$EN$1,CS855))</f>
        <v/>
      </c>
      <c r="EO855" s="63" t="str">
        <f t="shared" si="1466"/>
        <v/>
      </c>
      <c r="EP855" s="63" t="str">
        <f t="shared" si="1467"/>
        <v/>
      </c>
      <c r="ER855" s="16" t="str">
        <f>IF(AND(COUNTIF($ET$3:ET855,ET855)=1,ET855&lt;&gt;""),MAX($ER$3:ER854)+1,"")</f>
        <v/>
      </c>
      <c r="ES855" s="16" t="str">
        <f>IF(価格設定!B857="","",価格設定!B857)</f>
        <v/>
      </c>
      <c r="ET855" s="16" t="str">
        <f>IF(価格設定!C857="","",価格設定!C857)</f>
        <v/>
      </c>
      <c r="EV855" s="16" t="str">
        <f t="shared" si="1379"/>
        <v/>
      </c>
      <c r="EW855" s="16" t="str">
        <f t="shared" si="1468"/>
        <v/>
      </c>
    </row>
    <row r="856" spans="1:153" ht="30" customHeight="1" x14ac:dyDescent="0.2">
      <c r="A856" s="225"/>
      <c r="B856" s="212"/>
      <c r="C856" s="221"/>
      <c r="D856" s="164"/>
      <c r="E856" s="165"/>
      <c r="F856" s="166"/>
      <c r="G856" s="167"/>
      <c r="H856" s="179"/>
      <c r="I856" s="306"/>
      <c r="J856" s="169"/>
      <c r="K856" s="179"/>
      <c r="L856" s="186"/>
      <c r="M856" s="186"/>
      <c r="N856" s="168"/>
      <c r="O856" s="170"/>
      <c r="P856" s="212"/>
      <c r="Q856" s="179" t="str">
        <f>IFERROR(IF(H856="","",IFERROR(INDEX(価格設定!$B$5:$B$1048576,MATCH(H856,価格設定!$B$5:$B$1048576,0),0),INDEX(価格設定!$B$5:$B$1048576,MATCH("*"&amp;H856&amp;"*",価格設定!$B$5:$B$1048576,0),0))),H856)</f>
        <v/>
      </c>
      <c r="R856" s="250" t="str">
        <f>IFERROR(IF(Q856="",IF(K856="","",K856),IF(K856="",IF(INDEX(価格設定!$C$5:$C$1048576,MATCH(Q856,価格設定!$B$5:$B$1048576,0),0)=0,"",INDEX(価格設定!$C$5:$C$1048576,MATCH(Q856,価格設定!$B$5:$B$1048576,0),0)),IF(K856="なし","",K856))),"")</f>
        <v/>
      </c>
      <c r="S856" s="308" t="str">
        <f t="shared" si="1380"/>
        <v/>
      </c>
      <c r="T856" s="126" t="str">
        <f>IFERROR(IF(J856="",IF(INDEX(価格設定!$E$5:$R$1048576,MATCH($Q856,価格設定!B$5:B$1048576,0),MATCH($AW856,価格設定!E$1:X$1,1))=0,"",INDEX(価格設定!$E$5:$R$1048576,MATCH($Q856,価格設定!B$5:B$1048576,0),MATCH($AW856,価格設定!E$1:X$1,1))),J856),"")</f>
        <v/>
      </c>
      <c r="U856" s="126" t="str">
        <f t="shared" si="1381"/>
        <v/>
      </c>
      <c r="V856" s="132" t="str">
        <f t="shared" si="1382"/>
        <v/>
      </c>
      <c r="W856" s="127" t="str">
        <f>IFERROR(IF(OR(T856="",T856&lt;0),"",IFERROR(INDEX(価格設定!E$2:X$3,IF(AND(K856=$K$1,$K$1&lt;&gt;""),ROW(価格設定!$D$3)-1,MATCH(INDEX(価格設定!$D$5:$D$1048576,MATCH(Q856,価格設定!$B$5:$B$1048576,0),0),価格設定!$D$2:$D$3,0)),MATCH($AW856,価格設定!E$1:X$1,1)),INDEX(価格設定!E$2:X$2,0,MATCH($AW856,価格設定!E$1:X$1,1)))),"")</f>
        <v/>
      </c>
      <c r="X856" s="126" t="str">
        <f t="shared" si="1373"/>
        <v/>
      </c>
      <c r="Y856" s="128" t="str">
        <f t="shared" si="1383"/>
        <v/>
      </c>
      <c r="Z856" s="126" t="str">
        <f t="shared" si="1384"/>
        <v/>
      </c>
      <c r="AA856" s="129" t="str">
        <f t="shared" si="1385"/>
        <v/>
      </c>
      <c r="AB856" s="126" t="str">
        <f t="shared" si="1386"/>
        <v/>
      </c>
      <c r="AC856" s="280" t="str">
        <f t="shared" si="1387"/>
        <v/>
      </c>
      <c r="AD856" s="15"/>
      <c r="AE856" s="204" t="str">
        <f>IF(AF856="","",COUNT($AF$3:AF856))</f>
        <v/>
      </c>
      <c r="AF856" s="206" t="str">
        <f t="shared" si="1388"/>
        <v/>
      </c>
      <c r="AG856" s="204" t="str">
        <f t="shared" si="1389"/>
        <v/>
      </c>
      <c r="AH856" s="204" t="str">
        <f t="shared" si="1390"/>
        <v/>
      </c>
      <c r="AI856" s="287"/>
      <c r="AJ856" s="15"/>
      <c r="AK856" s="138" t="str">
        <f t="shared" si="1391"/>
        <v/>
      </c>
      <c r="AL856" s="131" t="str">
        <f t="shared" si="1392"/>
        <v/>
      </c>
      <c r="AM856" s="131" t="str">
        <f t="shared" si="1393"/>
        <v/>
      </c>
      <c r="AN856" s="313" t="str">
        <f t="shared" si="1394"/>
        <v/>
      </c>
      <c r="AO856" s="316" t="str">
        <f t="shared" si="1395"/>
        <v/>
      </c>
      <c r="AP856" s="18"/>
      <c r="AQ856" s="3" t="str">
        <f>IF(F856="","",MAX($AQ$3:AQ855)+1)</f>
        <v/>
      </c>
      <c r="AR856" s="3" t="str">
        <f>IF(OR(AQ856="",BB856=""),"",MAX($AR$3:AR855)+1)</f>
        <v/>
      </c>
      <c r="AS856" s="3" t="str">
        <f>IF(CQ856="","",RANK(CQ856,CQ$3:CQ$1048576,1)+COUNTIF($CQ$3:CQ856,CQ856)-1)</f>
        <v/>
      </c>
      <c r="AT856" s="21" t="str">
        <f>IF(C856="",IF(OR(AND($H856&lt;&gt;"",C856=""),AND($F855=$F856,$AZ856&lt;&gt;""),COUNTA($H$3:$H$1048576,#REF!,$F$3:$F$1048576)&gt;COUNTA($H$3:$H856,#REF!,$F$3:$F856),$AZ856&lt;&gt;""),INDEX(AT$3:AT$1048576,MATCH(MAX($AQ$3:$AQ855),$AQ$3:$AQ$1048576,0),0),""),C856)</f>
        <v/>
      </c>
      <c r="AU856" s="21" t="str">
        <f>IF(D856="",IF(OR(AND($H856&lt;&gt;"",D856=""),AND($F855=$F856,$AZ856&lt;&gt;""),COUNTA($H$3:$H$1048576,#REF!,$F$3:$F$1048576)&gt;COUNTA($H$3:$H856,#REF!,$F$3:$F856),$AZ856&lt;&gt;""),INDEX(AU$3:AU$1048576,MATCH(MAX($AQ$3:$AQ855),$AQ$3:$AQ$1048576,0),0),""),D856)</f>
        <v/>
      </c>
      <c r="AV856" s="21" t="str">
        <f>IF(E856="",IF(OR(AND($H856&lt;&gt;"",E856=""),AND($F855=$F856,$AZ856&lt;&gt;""),COUNTA($H$3:$H$1048576,#REF!,$F$3:$F$1048576)&gt;COUNTA($H$3:$H856,#REF!,$F$3:$F856),$AZ856&lt;&gt;""),INDEX(AV$3:AV$1048576,MATCH(MAX($AQ$3:$AQ855),$AQ$3:$AQ$1048576,0),0),""),E856)</f>
        <v/>
      </c>
      <c r="AW856" s="24" t="str">
        <f t="shared" si="1396"/>
        <v/>
      </c>
      <c r="AX856" s="13" t="str">
        <f t="shared" si="1397"/>
        <v/>
      </c>
      <c r="AY856" s="4" t="str">
        <f t="shared" si="1398"/>
        <v/>
      </c>
      <c r="AZ856" s="4" t="str">
        <f>IF(AX856="",IF(OR(AND(H856&lt;&gt;"",F856=""),COUNTA($H$3:$H$1048576)&gt;COUNTA($H$3:$H856)),INDEX(AX$3:AX856,MATCH(MAX($AQ$3:AQ856),AQ$3:AQ856,0),0),""),AX856)</f>
        <v/>
      </c>
      <c r="BA856" s="4" t="str">
        <f>IF(AY856="",IF(AND(H856&lt;&gt;"",F856=""),INDEX(AY$3:AY856,MATCH(MAX($AQ$3:AQ856),AQ$3:AQ856,0),0),""),AY856)</f>
        <v/>
      </c>
      <c r="BB856" s="82" t="str">
        <f>IF(BC856="","",RANK(BC856,BC$3:BC$1048576,1)+COUNTIF($BC$3:BC856,BC856)-1)</f>
        <v/>
      </c>
      <c r="BC856" s="139" t="str">
        <f t="shared" si="1399"/>
        <v/>
      </c>
      <c r="BD856" s="46" t="str">
        <f t="shared" si="1400"/>
        <v/>
      </c>
      <c r="BE856" s="46" t="str">
        <f t="shared" si="1401"/>
        <v/>
      </c>
      <c r="BF856" s="46" t="str">
        <f t="shared" si="1402"/>
        <v/>
      </c>
      <c r="BG856" s="4" t="str">
        <f t="shared" si="1403"/>
        <v/>
      </c>
      <c r="BH856" s="180" t="str">
        <f t="shared" si="1404"/>
        <v/>
      </c>
      <c r="BI856" s="16" t="str">
        <f t="shared" si="1405"/>
        <v/>
      </c>
      <c r="BJ856" s="52" t="str">
        <f>IF(BI856="","",IF(W856="","",IF(AND(K856=$K$1,$K$1&lt;&gt;""),$BT$2,IFERROR(IF(INDEX(価格設定!$D$5:$D$1048576,MATCH(Q856,価格設定!$B$5:$B$1048576,0),0)=価格設定!$D$3,$BT$2,$BS$2),$BS$2))))</f>
        <v/>
      </c>
      <c r="BK856" s="16" t="str">
        <f>IF(BI856="","",IF(COUNTIF($BI$3:BI856,BI856)=1,1,IF(AND(BI855=BI856,BH856=""),BK855,COUNTIF($BH$3:BH856,BH856))))</f>
        <v/>
      </c>
      <c r="BL856" s="52" t="str">
        <f t="shared" si="1406"/>
        <v/>
      </c>
      <c r="BM856" s="52" t="str">
        <f t="shared" si="1407"/>
        <v/>
      </c>
      <c r="BN856" s="119" t="str">
        <f t="shared" si="1408"/>
        <v/>
      </c>
      <c r="BO856" s="119" t="str">
        <f t="shared" si="1409"/>
        <v/>
      </c>
      <c r="BP856" s="17" t="str">
        <f t="shared" si="1410"/>
        <v/>
      </c>
      <c r="BQ856" s="17" t="str">
        <f t="shared" si="1411"/>
        <v/>
      </c>
      <c r="BR856" s="17" t="str">
        <f>IF(OR(BP856="",COUNTIF($BO$3:BO856,BO856)&lt;&gt;1),"",SUMIF(BO$3:BO$1048576,BO856,BP$3:BP$1048576))</f>
        <v/>
      </c>
      <c r="BS856" s="17" t="str">
        <f t="shared" si="1412"/>
        <v/>
      </c>
      <c r="BT856" s="17" t="str">
        <f t="shared" si="1413"/>
        <v/>
      </c>
      <c r="BU856" s="17" t="str">
        <f t="shared" si="1414"/>
        <v/>
      </c>
      <c r="BV856" s="24" t="str">
        <f t="shared" si="1415"/>
        <v/>
      </c>
      <c r="BW856" s="24" t="str">
        <f t="shared" si="1416"/>
        <v/>
      </c>
      <c r="BX856" s="24" t="str">
        <f t="shared" si="1417"/>
        <v/>
      </c>
      <c r="BY856" s="26" t="str">
        <f t="shared" si="1418"/>
        <v/>
      </c>
      <c r="BZ856" s="26" t="str">
        <f t="shared" si="1419"/>
        <v/>
      </c>
      <c r="CA856" s="26" t="str">
        <f t="shared" si="1420"/>
        <v/>
      </c>
      <c r="CB856" s="66" t="str">
        <f t="shared" si="1421"/>
        <v/>
      </c>
      <c r="CC856" s="65" t="str">
        <f t="shared" si="1422"/>
        <v/>
      </c>
      <c r="CD856" s="26" t="str">
        <f t="shared" si="1423"/>
        <v/>
      </c>
      <c r="CE856" s="26" t="str">
        <f t="shared" si="1424"/>
        <v/>
      </c>
      <c r="CF856" s="193" t="str">
        <f t="shared" si="1425"/>
        <v/>
      </c>
      <c r="CG856" s="193" t="str">
        <f t="shared" si="1426"/>
        <v/>
      </c>
      <c r="CH856" s="26" t="str">
        <f t="shared" si="1427"/>
        <v/>
      </c>
      <c r="CI856" s="26" t="str">
        <f t="shared" si="1428"/>
        <v/>
      </c>
      <c r="CJ856" s="65" t="str">
        <f t="shared" si="1429"/>
        <v/>
      </c>
      <c r="CK856" s="65" t="str">
        <f t="shared" si="1430"/>
        <v/>
      </c>
      <c r="CL856" s="64" t="str">
        <f t="shared" si="1431"/>
        <v/>
      </c>
      <c r="CM856" s="64" t="str">
        <f t="shared" si="1432"/>
        <v/>
      </c>
      <c r="CN856" s="65" t="str">
        <f t="shared" si="1433"/>
        <v/>
      </c>
      <c r="CP856" s="63" t="str">
        <f>IF(BH856="","",MAX($CP$3:CP855)+1)</f>
        <v/>
      </c>
      <c r="CQ856" s="24" t="str">
        <f t="shared" si="1434"/>
        <v/>
      </c>
      <c r="CR856" s="24" t="str">
        <f t="shared" si="1435"/>
        <v/>
      </c>
      <c r="CS856" s="24" t="str">
        <f t="shared" si="1436"/>
        <v/>
      </c>
      <c r="CT856" s="58" t="str">
        <f>IF(BO856="","",COUNTIF($BO$3:BO856,BO856)&amp;"@"&amp;BO856)</f>
        <v/>
      </c>
      <c r="CU856" s="16" t="str">
        <f t="shared" si="1374"/>
        <v/>
      </c>
      <c r="CV856" s="63" t="str">
        <f t="shared" si="1437"/>
        <v/>
      </c>
      <c r="CW856" s="16" t="str">
        <f t="shared" si="1438"/>
        <v/>
      </c>
      <c r="CX856" s="16" t="str">
        <f t="shared" si="1439"/>
        <v/>
      </c>
      <c r="CY856" s="16" t="str">
        <f t="shared" si="1440"/>
        <v/>
      </c>
      <c r="CZ856" s="85" t="str">
        <f t="shared" si="1441"/>
        <v/>
      </c>
      <c r="DA856" s="16" t="str">
        <f t="shared" si="1442"/>
        <v/>
      </c>
      <c r="DB856" s="16" t="str">
        <f t="shared" si="1443"/>
        <v/>
      </c>
      <c r="DC856" s="28" t="str">
        <f>IF(CP856="","",$DC$1&amp;(INDEX(価格設定!D$1:XFD$3,ROW(価格設定!$D$3),MATCH($AW856,価格設定!D$1:XFD$1,1))*100)&amp;"%")</f>
        <v/>
      </c>
      <c r="DD856" s="28" t="str">
        <f>IF(CP856="","",$DD$1&amp;(INDEX(価格設定!D$1:XFD$3,ROW(価格設定!$D$2),MATCH($AW856,価格設定!D$1:XFD$1,1))*100)&amp;"%")</f>
        <v/>
      </c>
      <c r="DE856" s="29" t="str">
        <f t="shared" si="1444"/>
        <v/>
      </c>
      <c r="DG856" s="58" t="str">
        <f t="shared" si="1445"/>
        <v/>
      </c>
      <c r="DH856" s="58" t="str">
        <f t="shared" si="1446"/>
        <v/>
      </c>
      <c r="DI856" s="58" t="str">
        <f t="shared" si="1447"/>
        <v/>
      </c>
      <c r="DJ856" s="85" t="str">
        <f t="shared" si="1448"/>
        <v/>
      </c>
      <c r="DL856" s="58" t="str">
        <f>IF(COUNTIF(DG$3:DG$1048576,DG856)=COUNTIF($DG$3:$DG856,DG856),DG856,"")</f>
        <v/>
      </c>
      <c r="DM856" s="85" t="str">
        <f t="shared" si="1449"/>
        <v/>
      </c>
      <c r="DN856" s="85" t="str">
        <f t="shared" si="1375"/>
        <v/>
      </c>
      <c r="DO856" s="85" t="str">
        <f t="shared" si="1375"/>
        <v/>
      </c>
      <c r="DP856" s="303"/>
      <c r="DQ856" s="17" t="str">
        <f t="shared" si="1376"/>
        <v/>
      </c>
      <c r="DR856" s="17" t="str">
        <f t="shared" si="1377"/>
        <v/>
      </c>
      <c r="DS856" s="17" t="str">
        <f t="shared" si="1378"/>
        <v/>
      </c>
      <c r="DU856" s="16" t="str">
        <f t="shared" si="1450"/>
        <v/>
      </c>
      <c r="DV856" s="16" t="str">
        <f>IF(DU856="","",COUNT($DU$3:DU856))</f>
        <v/>
      </c>
      <c r="DW856" s="16" t="str">
        <f t="shared" si="1451"/>
        <v/>
      </c>
      <c r="DX856" s="16" t="str">
        <f t="shared" si="1452"/>
        <v/>
      </c>
      <c r="DY856" s="16" t="str">
        <f>IF(DZ856="","",COUNTIF(DZ$3:DZ856,DZ856))</f>
        <v/>
      </c>
      <c r="DZ856" s="16" t="str">
        <f t="shared" si="1453"/>
        <v/>
      </c>
      <c r="EA856" s="16" t="str">
        <f t="shared" si="1454"/>
        <v/>
      </c>
      <c r="EB856" s="16" t="str">
        <f t="shared" si="1455"/>
        <v/>
      </c>
      <c r="EC856" s="16" t="str">
        <f t="shared" si="1456"/>
        <v/>
      </c>
      <c r="ED856" s="16" t="str">
        <f t="shared" si="1457"/>
        <v/>
      </c>
      <c r="EE856" s="16" t="str">
        <f t="shared" si="1458"/>
        <v/>
      </c>
      <c r="EF856" s="16" t="str">
        <f t="shared" si="1459"/>
        <v/>
      </c>
      <c r="EG856" s="16" t="str">
        <f t="shared" si="1460"/>
        <v/>
      </c>
      <c r="EH856" s="16" t="str">
        <f t="shared" si="1461"/>
        <v/>
      </c>
      <c r="EI856" s="16" t="str">
        <f t="shared" si="1462"/>
        <v/>
      </c>
      <c r="EJ856" s="16" t="str">
        <f t="shared" si="1463"/>
        <v/>
      </c>
      <c r="EK856" s="16" t="str">
        <f t="shared" si="1464"/>
        <v/>
      </c>
      <c r="EL856" s="58" t="str">
        <f t="shared" si="1465"/>
        <v/>
      </c>
      <c r="EM856" s="58" t="str">
        <f>IF(OR($DZ856="",CR856=""),IF($EL856="","",$EL856),IF(OR(CR856="なし",CR856=0),領収書!$H$1,CR856))</f>
        <v/>
      </c>
      <c r="EN856" s="58" t="str">
        <f>IF(OR($DZ856="",CS856=""),IF($EL856="","",$EL856),IF(OR(CS856="なし",CS856=0),入力!$EN$1,CS856))</f>
        <v/>
      </c>
      <c r="EO856" s="63" t="str">
        <f t="shared" si="1466"/>
        <v/>
      </c>
      <c r="EP856" s="63" t="str">
        <f t="shared" si="1467"/>
        <v/>
      </c>
      <c r="ER856" s="16" t="str">
        <f>IF(AND(COUNTIF($ET$3:ET856,ET856)=1,ET856&lt;&gt;""),MAX($ER$3:ER855)+1,"")</f>
        <v/>
      </c>
      <c r="ES856" s="16" t="str">
        <f>IF(価格設定!B858="","",価格設定!B858)</f>
        <v/>
      </c>
      <c r="ET856" s="16" t="str">
        <f>IF(価格設定!C858="","",価格設定!C858)</f>
        <v/>
      </c>
      <c r="EV856" s="16" t="str">
        <f t="shared" si="1379"/>
        <v/>
      </c>
      <c r="EW856" s="16" t="str">
        <f t="shared" si="1468"/>
        <v/>
      </c>
    </row>
    <row r="857" spans="1:153" ht="30" customHeight="1" x14ac:dyDescent="0.2">
      <c r="A857" s="225"/>
      <c r="B857" s="212"/>
      <c r="C857" s="221"/>
      <c r="D857" s="164"/>
      <c r="E857" s="165"/>
      <c r="F857" s="166"/>
      <c r="G857" s="167"/>
      <c r="H857" s="179"/>
      <c r="I857" s="306"/>
      <c r="J857" s="169"/>
      <c r="K857" s="179"/>
      <c r="L857" s="186"/>
      <c r="M857" s="186"/>
      <c r="N857" s="168"/>
      <c r="O857" s="170"/>
      <c r="P857" s="212"/>
      <c r="Q857" s="179" t="str">
        <f>IFERROR(IF(H857="","",IFERROR(INDEX(価格設定!$B$5:$B$1048576,MATCH(H857,価格設定!$B$5:$B$1048576,0),0),INDEX(価格設定!$B$5:$B$1048576,MATCH("*"&amp;H857&amp;"*",価格設定!$B$5:$B$1048576,0),0))),H857)</f>
        <v/>
      </c>
      <c r="R857" s="250" t="str">
        <f>IFERROR(IF(Q857="",IF(K857="","",K857),IF(K857="",IF(INDEX(価格設定!$C$5:$C$1048576,MATCH(Q857,価格設定!$B$5:$B$1048576,0),0)=0,"",INDEX(価格設定!$C$5:$C$1048576,MATCH(Q857,価格設定!$B$5:$B$1048576,0),0)),IF(K857="なし","",K857))),"")</f>
        <v/>
      </c>
      <c r="S857" s="308" t="str">
        <f t="shared" si="1380"/>
        <v/>
      </c>
      <c r="T857" s="126" t="str">
        <f>IFERROR(IF(J857="",IF(INDEX(価格設定!$E$5:$R$1048576,MATCH($Q857,価格設定!B$5:B$1048576,0),MATCH($AW857,価格設定!E$1:X$1,1))=0,"",INDEX(価格設定!$E$5:$R$1048576,MATCH($Q857,価格設定!B$5:B$1048576,0),MATCH($AW857,価格設定!E$1:X$1,1))),J857),"")</f>
        <v/>
      </c>
      <c r="U857" s="126" t="str">
        <f t="shared" si="1381"/>
        <v/>
      </c>
      <c r="V857" s="132" t="str">
        <f t="shared" si="1382"/>
        <v/>
      </c>
      <c r="W857" s="127" t="str">
        <f>IFERROR(IF(OR(T857="",T857&lt;0),"",IFERROR(INDEX(価格設定!E$2:X$3,IF(AND(K857=$K$1,$K$1&lt;&gt;""),ROW(価格設定!$D$3)-1,MATCH(INDEX(価格設定!$D$5:$D$1048576,MATCH(Q857,価格設定!$B$5:$B$1048576,0),0),価格設定!$D$2:$D$3,0)),MATCH($AW857,価格設定!E$1:X$1,1)),INDEX(価格設定!E$2:X$2,0,MATCH($AW857,価格設定!E$1:X$1,1)))),"")</f>
        <v/>
      </c>
      <c r="X857" s="126" t="str">
        <f t="shared" si="1373"/>
        <v/>
      </c>
      <c r="Y857" s="128" t="str">
        <f t="shared" si="1383"/>
        <v/>
      </c>
      <c r="Z857" s="126" t="str">
        <f t="shared" si="1384"/>
        <v/>
      </c>
      <c r="AA857" s="129" t="str">
        <f t="shared" si="1385"/>
        <v/>
      </c>
      <c r="AB857" s="126" t="str">
        <f t="shared" si="1386"/>
        <v/>
      </c>
      <c r="AC857" s="280" t="str">
        <f t="shared" si="1387"/>
        <v/>
      </c>
      <c r="AD857" s="15"/>
      <c r="AE857" s="204" t="str">
        <f>IF(AF857="","",COUNT($AF$3:AF857))</f>
        <v/>
      </c>
      <c r="AF857" s="206" t="str">
        <f t="shared" si="1388"/>
        <v/>
      </c>
      <c r="AG857" s="204" t="str">
        <f t="shared" si="1389"/>
        <v/>
      </c>
      <c r="AH857" s="204" t="str">
        <f t="shared" si="1390"/>
        <v/>
      </c>
      <c r="AI857" s="287"/>
      <c r="AJ857" s="15"/>
      <c r="AK857" s="138" t="str">
        <f t="shared" si="1391"/>
        <v/>
      </c>
      <c r="AL857" s="131" t="str">
        <f t="shared" si="1392"/>
        <v/>
      </c>
      <c r="AM857" s="131" t="str">
        <f t="shared" si="1393"/>
        <v/>
      </c>
      <c r="AN857" s="313" t="str">
        <f t="shared" si="1394"/>
        <v/>
      </c>
      <c r="AO857" s="316" t="str">
        <f t="shared" si="1395"/>
        <v/>
      </c>
      <c r="AP857" s="18"/>
      <c r="AQ857" s="3" t="str">
        <f>IF(F857="","",MAX($AQ$3:AQ856)+1)</f>
        <v/>
      </c>
      <c r="AR857" s="3" t="str">
        <f>IF(OR(AQ857="",BB857=""),"",MAX($AR$3:AR856)+1)</f>
        <v/>
      </c>
      <c r="AS857" s="3" t="str">
        <f>IF(CQ857="","",RANK(CQ857,CQ$3:CQ$1048576,1)+COUNTIF($CQ$3:CQ857,CQ857)-1)</f>
        <v/>
      </c>
      <c r="AT857" s="21" t="str">
        <f>IF(C857="",IF(OR(AND($H857&lt;&gt;"",C857=""),AND($F856=$F857,$AZ857&lt;&gt;""),COUNTA($H$3:$H$1048576,#REF!,$F$3:$F$1048576)&gt;COUNTA($H$3:$H857,#REF!,$F$3:$F857),$AZ857&lt;&gt;""),INDEX(AT$3:AT$1048576,MATCH(MAX($AQ$3:$AQ856),$AQ$3:$AQ$1048576,0),0),""),C857)</f>
        <v/>
      </c>
      <c r="AU857" s="21" t="str">
        <f>IF(D857="",IF(OR(AND($H857&lt;&gt;"",D857=""),AND($F856=$F857,$AZ857&lt;&gt;""),COUNTA($H$3:$H$1048576,#REF!,$F$3:$F$1048576)&gt;COUNTA($H$3:$H857,#REF!,$F$3:$F857),$AZ857&lt;&gt;""),INDEX(AU$3:AU$1048576,MATCH(MAX($AQ$3:$AQ856),$AQ$3:$AQ$1048576,0),0),""),D857)</f>
        <v/>
      </c>
      <c r="AV857" s="21" t="str">
        <f>IF(E857="",IF(OR(AND($H857&lt;&gt;"",E857=""),AND($F856=$F857,$AZ857&lt;&gt;""),COUNTA($H$3:$H$1048576,#REF!,$F$3:$F$1048576)&gt;COUNTA($H$3:$H857,#REF!,$F$3:$F857),$AZ857&lt;&gt;""),INDEX(AV$3:AV$1048576,MATCH(MAX($AQ$3:$AQ856),$AQ$3:$AQ$1048576,0),0),""),E857)</f>
        <v/>
      </c>
      <c r="AW857" s="24" t="str">
        <f t="shared" si="1396"/>
        <v/>
      </c>
      <c r="AX857" s="13" t="str">
        <f t="shared" si="1397"/>
        <v/>
      </c>
      <c r="AY857" s="4" t="str">
        <f t="shared" si="1398"/>
        <v/>
      </c>
      <c r="AZ857" s="4" t="str">
        <f>IF(AX857="",IF(OR(AND(H857&lt;&gt;"",F857=""),COUNTA($H$3:$H$1048576)&gt;COUNTA($H$3:$H857)),INDEX(AX$3:AX857,MATCH(MAX($AQ$3:AQ857),AQ$3:AQ857,0),0),""),AX857)</f>
        <v/>
      </c>
      <c r="BA857" s="4" t="str">
        <f>IF(AY857="",IF(AND(H857&lt;&gt;"",F857=""),INDEX(AY$3:AY857,MATCH(MAX($AQ$3:AQ857),AQ$3:AQ857,0),0),""),AY857)</f>
        <v/>
      </c>
      <c r="BB857" s="82" t="str">
        <f>IF(BC857="","",RANK(BC857,BC$3:BC$1048576,1)+COUNTIF($BC$3:BC857,BC857)-1)</f>
        <v/>
      </c>
      <c r="BC857" s="139" t="str">
        <f t="shared" si="1399"/>
        <v/>
      </c>
      <c r="BD857" s="46" t="str">
        <f t="shared" si="1400"/>
        <v/>
      </c>
      <c r="BE857" s="46" t="str">
        <f t="shared" si="1401"/>
        <v/>
      </c>
      <c r="BF857" s="46" t="str">
        <f t="shared" si="1402"/>
        <v/>
      </c>
      <c r="BG857" s="4" t="str">
        <f t="shared" si="1403"/>
        <v/>
      </c>
      <c r="BH857" s="180" t="str">
        <f t="shared" si="1404"/>
        <v/>
      </c>
      <c r="BI857" s="16" t="str">
        <f t="shared" si="1405"/>
        <v/>
      </c>
      <c r="BJ857" s="52" t="str">
        <f>IF(BI857="","",IF(W857="","",IF(AND(K857=$K$1,$K$1&lt;&gt;""),$BT$2,IFERROR(IF(INDEX(価格設定!$D$5:$D$1048576,MATCH(Q857,価格設定!$B$5:$B$1048576,0),0)=価格設定!$D$3,$BT$2,$BS$2),$BS$2))))</f>
        <v/>
      </c>
      <c r="BK857" s="16" t="str">
        <f>IF(BI857="","",IF(COUNTIF($BI$3:BI857,BI857)=1,1,IF(AND(BI856=BI857,BH857=""),BK856,COUNTIF($BH$3:BH857,BH857))))</f>
        <v/>
      </c>
      <c r="BL857" s="52" t="str">
        <f t="shared" si="1406"/>
        <v/>
      </c>
      <c r="BM857" s="52" t="str">
        <f t="shared" si="1407"/>
        <v/>
      </c>
      <c r="BN857" s="119" t="str">
        <f t="shared" si="1408"/>
        <v/>
      </c>
      <c r="BO857" s="119" t="str">
        <f t="shared" si="1409"/>
        <v/>
      </c>
      <c r="BP857" s="17" t="str">
        <f t="shared" si="1410"/>
        <v/>
      </c>
      <c r="BQ857" s="17" t="str">
        <f t="shared" si="1411"/>
        <v/>
      </c>
      <c r="BR857" s="17" t="str">
        <f>IF(OR(BP857="",COUNTIF($BO$3:BO857,BO857)&lt;&gt;1),"",SUMIF(BO$3:BO$1048576,BO857,BP$3:BP$1048576))</f>
        <v/>
      </c>
      <c r="BS857" s="17" t="str">
        <f t="shared" si="1412"/>
        <v/>
      </c>
      <c r="BT857" s="17" t="str">
        <f t="shared" si="1413"/>
        <v/>
      </c>
      <c r="BU857" s="17" t="str">
        <f t="shared" si="1414"/>
        <v/>
      </c>
      <c r="BV857" s="24" t="str">
        <f t="shared" si="1415"/>
        <v/>
      </c>
      <c r="BW857" s="24" t="str">
        <f t="shared" si="1416"/>
        <v/>
      </c>
      <c r="BX857" s="24" t="str">
        <f t="shared" si="1417"/>
        <v/>
      </c>
      <c r="BY857" s="26" t="str">
        <f t="shared" si="1418"/>
        <v/>
      </c>
      <c r="BZ857" s="26" t="str">
        <f t="shared" si="1419"/>
        <v/>
      </c>
      <c r="CA857" s="26" t="str">
        <f t="shared" si="1420"/>
        <v/>
      </c>
      <c r="CB857" s="66" t="str">
        <f t="shared" si="1421"/>
        <v/>
      </c>
      <c r="CC857" s="65" t="str">
        <f t="shared" si="1422"/>
        <v/>
      </c>
      <c r="CD857" s="26" t="str">
        <f t="shared" si="1423"/>
        <v/>
      </c>
      <c r="CE857" s="26" t="str">
        <f t="shared" si="1424"/>
        <v/>
      </c>
      <c r="CF857" s="193" t="str">
        <f t="shared" si="1425"/>
        <v/>
      </c>
      <c r="CG857" s="193" t="str">
        <f t="shared" si="1426"/>
        <v/>
      </c>
      <c r="CH857" s="26" t="str">
        <f t="shared" si="1427"/>
        <v/>
      </c>
      <c r="CI857" s="26" t="str">
        <f t="shared" si="1428"/>
        <v/>
      </c>
      <c r="CJ857" s="65" t="str">
        <f t="shared" si="1429"/>
        <v/>
      </c>
      <c r="CK857" s="65" t="str">
        <f t="shared" si="1430"/>
        <v/>
      </c>
      <c r="CL857" s="64" t="str">
        <f t="shared" si="1431"/>
        <v/>
      </c>
      <c r="CM857" s="64" t="str">
        <f t="shared" si="1432"/>
        <v/>
      </c>
      <c r="CN857" s="65" t="str">
        <f t="shared" si="1433"/>
        <v/>
      </c>
      <c r="CP857" s="63" t="str">
        <f>IF(BH857="","",MAX($CP$3:CP856)+1)</f>
        <v/>
      </c>
      <c r="CQ857" s="24" t="str">
        <f t="shared" si="1434"/>
        <v/>
      </c>
      <c r="CR857" s="24" t="str">
        <f t="shared" si="1435"/>
        <v/>
      </c>
      <c r="CS857" s="24" t="str">
        <f t="shared" si="1436"/>
        <v/>
      </c>
      <c r="CT857" s="58" t="str">
        <f>IF(BO857="","",COUNTIF($BO$3:BO857,BO857)&amp;"@"&amp;BO857)</f>
        <v/>
      </c>
      <c r="CU857" s="16" t="str">
        <f t="shared" si="1374"/>
        <v/>
      </c>
      <c r="CV857" s="63" t="str">
        <f t="shared" si="1437"/>
        <v/>
      </c>
      <c r="CW857" s="16" t="str">
        <f t="shared" si="1438"/>
        <v/>
      </c>
      <c r="CX857" s="16" t="str">
        <f t="shared" si="1439"/>
        <v/>
      </c>
      <c r="CY857" s="16" t="str">
        <f t="shared" si="1440"/>
        <v/>
      </c>
      <c r="CZ857" s="85" t="str">
        <f t="shared" si="1441"/>
        <v/>
      </c>
      <c r="DA857" s="16" t="str">
        <f t="shared" si="1442"/>
        <v/>
      </c>
      <c r="DB857" s="16" t="str">
        <f t="shared" si="1443"/>
        <v/>
      </c>
      <c r="DC857" s="28" t="str">
        <f>IF(CP857="","",$DC$1&amp;(INDEX(価格設定!D$1:XFD$3,ROW(価格設定!$D$3),MATCH($AW857,価格設定!D$1:XFD$1,1))*100)&amp;"%")</f>
        <v/>
      </c>
      <c r="DD857" s="28" t="str">
        <f>IF(CP857="","",$DD$1&amp;(INDEX(価格設定!D$1:XFD$3,ROW(価格設定!$D$2),MATCH($AW857,価格設定!D$1:XFD$1,1))*100)&amp;"%")</f>
        <v/>
      </c>
      <c r="DE857" s="29" t="str">
        <f t="shared" si="1444"/>
        <v/>
      </c>
      <c r="DG857" s="58" t="str">
        <f t="shared" si="1445"/>
        <v/>
      </c>
      <c r="DH857" s="58" t="str">
        <f t="shared" si="1446"/>
        <v/>
      </c>
      <c r="DI857" s="58" t="str">
        <f t="shared" si="1447"/>
        <v/>
      </c>
      <c r="DJ857" s="85" t="str">
        <f t="shared" si="1448"/>
        <v/>
      </c>
      <c r="DL857" s="58" t="str">
        <f>IF(COUNTIF(DG$3:DG$1048576,DG857)=COUNTIF($DG$3:$DG857,DG857),DG857,"")</f>
        <v/>
      </c>
      <c r="DM857" s="85" t="str">
        <f t="shared" si="1449"/>
        <v/>
      </c>
      <c r="DN857" s="85" t="str">
        <f t="shared" si="1375"/>
        <v/>
      </c>
      <c r="DO857" s="85" t="str">
        <f t="shared" si="1375"/>
        <v/>
      </c>
      <c r="DP857" s="303"/>
      <c r="DQ857" s="17" t="str">
        <f t="shared" si="1376"/>
        <v/>
      </c>
      <c r="DR857" s="17" t="str">
        <f t="shared" si="1377"/>
        <v/>
      </c>
      <c r="DS857" s="17" t="str">
        <f t="shared" si="1378"/>
        <v/>
      </c>
      <c r="DU857" s="16" t="str">
        <f t="shared" si="1450"/>
        <v/>
      </c>
      <c r="DV857" s="16" t="str">
        <f>IF(DU857="","",COUNT($DU$3:DU857))</f>
        <v/>
      </c>
      <c r="DW857" s="16" t="str">
        <f t="shared" si="1451"/>
        <v/>
      </c>
      <c r="DX857" s="16" t="str">
        <f t="shared" si="1452"/>
        <v/>
      </c>
      <c r="DY857" s="16" t="str">
        <f>IF(DZ857="","",COUNTIF(DZ$3:DZ857,DZ857))</f>
        <v/>
      </c>
      <c r="DZ857" s="16" t="str">
        <f t="shared" si="1453"/>
        <v/>
      </c>
      <c r="EA857" s="16" t="str">
        <f t="shared" si="1454"/>
        <v/>
      </c>
      <c r="EB857" s="16" t="str">
        <f t="shared" si="1455"/>
        <v/>
      </c>
      <c r="EC857" s="16" t="str">
        <f t="shared" si="1456"/>
        <v/>
      </c>
      <c r="ED857" s="16" t="str">
        <f t="shared" si="1457"/>
        <v/>
      </c>
      <c r="EE857" s="16" t="str">
        <f t="shared" si="1458"/>
        <v/>
      </c>
      <c r="EF857" s="16" t="str">
        <f t="shared" si="1459"/>
        <v/>
      </c>
      <c r="EG857" s="16" t="str">
        <f t="shared" si="1460"/>
        <v/>
      </c>
      <c r="EH857" s="16" t="str">
        <f t="shared" si="1461"/>
        <v/>
      </c>
      <c r="EI857" s="16" t="str">
        <f t="shared" si="1462"/>
        <v/>
      </c>
      <c r="EJ857" s="16" t="str">
        <f t="shared" si="1463"/>
        <v/>
      </c>
      <c r="EK857" s="16" t="str">
        <f t="shared" si="1464"/>
        <v/>
      </c>
      <c r="EL857" s="58" t="str">
        <f t="shared" si="1465"/>
        <v/>
      </c>
      <c r="EM857" s="58" t="str">
        <f>IF(OR($DZ857="",CR857=""),IF($EL857="","",$EL857),IF(OR(CR857="なし",CR857=0),領収書!$H$1,CR857))</f>
        <v/>
      </c>
      <c r="EN857" s="58" t="str">
        <f>IF(OR($DZ857="",CS857=""),IF($EL857="","",$EL857),IF(OR(CS857="なし",CS857=0),入力!$EN$1,CS857))</f>
        <v/>
      </c>
      <c r="EO857" s="63" t="str">
        <f t="shared" si="1466"/>
        <v/>
      </c>
      <c r="EP857" s="63" t="str">
        <f t="shared" si="1467"/>
        <v/>
      </c>
      <c r="ER857" s="16" t="str">
        <f>IF(AND(COUNTIF($ET$3:ET857,ET857)=1,ET857&lt;&gt;""),MAX($ER$3:ER856)+1,"")</f>
        <v/>
      </c>
      <c r="ES857" s="16" t="str">
        <f>IF(価格設定!B859="","",価格設定!B859)</f>
        <v/>
      </c>
      <c r="ET857" s="16" t="str">
        <f>IF(価格設定!C859="","",価格設定!C859)</f>
        <v/>
      </c>
      <c r="EV857" s="16" t="str">
        <f t="shared" si="1379"/>
        <v/>
      </c>
      <c r="EW857" s="16" t="str">
        <f t="shared" si="1468"/>
        <v/>
      </c>
    </row>
    <row r="858" spans="1:153" ht="30" customHeight="1" x14ac:dyDescent="0.2">
      <c r="A858" s="225"/>
      <c r="B858" s="212"/>
      <c r="C858" s="221"/>
      <c r="D858" s="164"/>
      <c r="E858" s="165"/>
      <c r="F858" s="166"/>
      <c r="G858" s="167"/>
      <c r="H858" s="179"/>
      <c r="I858" s="306"/>
      <c r="J858" s="169"/>
      <c r="K858" s="179"/>
      <c r="L858" s="186"/>
      <c r="M858" s="186"/>
      <c r="N858" s="168"/>
      <c r="O858" s="170"/>
      <c r="P858" s="212"/>
      <c r="Q858" s="179" t="str">
        <f>IFERROR(IF(H858="","",IFERROR(INDEX(価格設定!$B$5:$B$1048576,MATCH(H858,価格設定!$B$5:$B$1048576,0),0),INDEX(価格設定!$B$5:$B$1048576,MATCH("*"&amp;H858&amp;"*",価格設定!$B$5:$B$1048576,0),0))),H858)</f>
        <v/>
      </c>
      <c r="R858" s="250" t="str">
        <f>IFERROR(IF(Q858="",IF(K858="","",K858),IF(K858="",IF(INDEX(価格設定!$C$5:$C$1048576,MATCH(Q858,価格設定!$B$5:$B$1048576,0),0)=0,"",INDEX(価格設定!$C$5:$C$1048576,MATCH(Q858,価格設定!$B$5:$B$1048576,0),0)),IF(K858="なし","",K858))),"")</f>
        <v/>
      </c>
      <c r="S858" s="308" t="str">
        <f t="shared" si="1380"/>
        <v/>
      </c>
      <c r="T858" s="126" t="str">
        <f>IFERROR(IF(J858="",IF(INDEX(価格設定!$E$5:$R$1048576,MATCH($Q858,価格設定!B$5:B$1048576,0),MATCH($AW858,価格設定!E$1:X$1,1))=0,"",INDEX(価格設定!$E$5:$R$1048576,MATCH($Q858,価格設定!B$5:B$1048576,0),MATCH($AW858,価格設定!E$1:X$1,1))),J858),"")</f>
        <v/>
      </c>
      <c r="U858" s="126" t="str">
        <f t="shared" si="1381"/>
        <v/>
      </c>
      <c r="V858" s="132" t="str">
        <f t="shared" si="1382"/>
        <v/>
      </c>
      <c r="W858" s="127" t="str">
        <f>IFERROR(IF(OR(T858="",T858&lt;0),"",IFERROR(INDEX(価格設定!E$2:X$3,IF(AND(K858=$K$1,$K$1&lt;&gt;""),ROW(価格設定!$D$3)-1,MATCH(INDEX(価格設定!$D$5:$D$1048576,MATCH(Q858,価格設定!$B$5:$B$1048576,0),0),価格設定!$D$2:$D$3,0)),MATCH($AW858,価格設定!E$1:X$1,1)),INDEX(価格設定!E$2:X$2,0,MATCH($AW858,価格設定!E$1:X$1,1)))),"")</f>
        <v/>
      </c>
      <c r="X858" s="126" t="str">
        <f t="shared" si="1373"/>
        <v/>
      </c>
      <c r="Y858" s="128" t="str">
        <f t="shared" si="1383"/>
        <v/>
      </c>
      <c r="Z858" s="126" t="str">
        <f t="shared" si="1384"/>
        <v/>
      </c>
      <c r="AA858" s="129" t="str">
        <f t="shared" si="1385"/>
        <v/>
      </c>
      <c r="AB858" s="126" t="str">
        <f t="shared" si="1386"/>
        <v/>
      </c>
      <c r="AC858" s="280" t="str">
        <f t="shared" si="1387"/>
        <v/>
      </c>
      <c r="AD858" s="15"/>
      <c r="AE858" s="204" t="str">
        <f>IF(AF858="","",COUNT($AF$3:AF858))</f>
        <v/>
      </c>
      <c r="AF858" s="206" t="str">
        <f t="shared" si="1388"/>
        <v/>
      </c>
      <c r="AG858" s="204" t="str">
        <f t="shared" si="1389"/>
        <v/>
      </c>
      <c r="AH858" s="204" t="str">
        <f t="shared" si="1390"/>
        <v/>
      </c>
      <c r="AI858" s="287"/>
      <c r="AJ858" s="15"/>
      <c r="AK858" s="138" t="str">
        <f t="shared" si="1391"/>
        <v/>
      </c>
      <c r="AL858" s="131" t="str">
        <f t="shared" si="1392"/>
        <v/>
      </c>
      <c r="AM858" s="131" t="str">
        <f t="shared" si="1393"/>
        <v/>
      </c>
      <c r="AN858" s="313" t="str">
        <f t="shared" si="1394"/>
        <v/>
      </c>
      <c r="AO858" s="316" t="str">
        <f t="shared" si="1395"/>
        <v/>
      </c>
      <c r="AP858" s="18"/>
      <c r="AQ858" s="3" t="str">
        <f>IF(F858="","",MAX($AQ$3:AQ857)+1)</f>
        <v/>
      </c>
      <c r="AR858" s="3" t="str">
        <f>IF(OR(AQ858="",BB858=""),"",MAX($AR$3:AR857)+1)</f>
        <v/>
      </c>
      <c r="AS858" s="3" t="str">
        <f>IF(CQ858="","",RANK(CQ858,CQ$3:CQ$1048576,1)+COUNTIF($CQ$3:CQ858,CQ858)-1)</f>
        <v/>
      </c>
      <c r="AT858" s="21" t="str">
        <f>IF(C858="",IF(OR(AND($H858&lt;&gt;"",C858=""),AND($F857=$F858,$AZ858&lt;&gt;""),COUNTA($H$3:$H$1048576,#REF!,$F$3:$F$1048576)&gt;COUNTA($H$3:$H858,#REF!,$F$3:$F858),$AZ858&lt;&gt;""),INDEX(AT$3:AT$1048576,MATCH(MAX($AQ$3:$AQ857),$AQ$3:$AQ$1048576,0),0),""),C858)</f>
        <v/>
      </c>
      <c r="AU858" s="21" t="str">
        <f>IF(D858="",IF(OR(AND($H858&lt;&gt;"",D858=""),AND($F857=$F858,$AZ858&lt;&gt;""),COUNTA($H$3:$H$1048576,#REF!,$F$3:$F$1048576)&gt;COUNTA($H$3:$H858,#REF!,$F$3:$F858),$AZ858&lt;&gt;""),INDEX(AU$3:AU$1048576,MATCH(MAX($AQ$3:$AQ857),$AQ$3:$AQ$1048576,0),0),""),D858)</f>
        <v/>
      </c>
      <c r="AV858" s="21" t="str">
        <f>IF(E858="",IF(OR(AND($H858&lt;&gt;"",E858=""),AND($F857=$F858,$AZ858&lt;&gt;""),COUNTA($H$3:$H$1048576,#REF!,$F$3:$F$1048576)&gt;COUNTA($H$3:$H858,#REF!,$F$3:$F858),$AZ858&lt;&gt;""),INDEX(AV$3:AV$1048576,MATCH(MAX($AQ$3:$AQ857),$AQ$3:$AQ$1048576,0),0),""),E858)</f>
        <v/>
      </c>
      <c r="AW858" s="24" t="str">
        <f t="shared" si="1396"/>
        <v/>
      </c>
      <c r="AX858" s="13" t="str">
        <f t="shared" si="1397"/>
        <v/>
      </c>
      <c r="AY858" s="4" t="str">
        <f t="shared" si="1398"/>
        <v/>
      </c>
      <c r="AZ858" s="4" t="str">
        <f>IF(AX858="",IF(OR(AND(H858&lt;&gt;"",F858=""),COUNTA($H$3:$H$1048576)&gt;COUNTA($H$3:$H858)),INDEX(AX$3:AX858,MATCH(MAX($AQ$3:AQ858),AQ$3:AQ858,0),0),""),AX858)</f>
        <v/>
      </c>
      <c r="BA858" s="4" t="str">
        <f>IF(AY858="",IF(AND(H858&lt;&gt;"",F858=""),INDEX(AY$3:AY858,MATCH(MAX($AQ$3:AQ858),AQ$3:AQ858,0),0),""),AY858)</f>
        <v/>
      </c>
      <c r="BB858" s="82" t="str">
        <f>IF(BC858="","",RANK(BC858,BC$3:BC$1048576,1)+COUNTIF($BC$3:BC858,BC858)-1)</f>
        <v/>
      </c>
      <c r="BC858" s="139" t="str">
        <f t="shared" si="1399"/>
        <v/>
      </c>
      <c r="BD858" s="46" t="str">
        <f t="shared" si="1400"/>
        <v/>
      </c>
      <c r="BE858" s="46" t="str">
        <f t="shared" si="1401"/>
        <v/>
      </c>
      <c r="BF858" s="46" t="str">
        <f t="shared" si="1402"/>
        <v/>
      </c>
      <c r="BG858" s="4" t="str">
        <f t="shared" si="1403"/>
        <v/>
      </c>
      <c r="BH858" s="180" t="str">
        <f t="shared" si="1404"/>
        <v/>
      </c>
      <c r="BI858" s="16" t="str">
        <f t="shared" si="1405"/>
        <v/>
      </c>
      <c r="BJ858" s="52" t="str">
        <f>IF(BI858="","",IF(W858="","",IF(AND(K858=$K$1,$K$1&lt;&gt;""),$BT$2,IFERROR(IF(INDEX(価格設定!$D$5:$D$1048576,MATCH(Q858,価格設定!$B$5:$B$1048576,0),0)=価格設定!$D$3,$BT$2,$BS$2),$BS$2))))</f>
        <v/>
      </c>
      <c r="BK858" s="16" t="str">
        <f>IF(BI858="","",IF(COUNTIF($BI$3:BI858,BI858)=1,1,IF(AND(BI857=BI858,BH858=""),BK857,COUNTIF($BH$3:BH858,BH858))))</f>
        <v/>
      </c>
      <c r="BL858" s="52" t="str">
        <f t="shared" si="1406"/>
        <v/>
      </c>
      <c r="BM858" s="52" t="str">
        <f t="shared" si="1407"/>
        <v/>
      </c>
      <c r="BN858" s="119" t="str">
        <f t="shared" si="1408"/>
        <v/>
      </c>
      <c r="BO858" s="119" t="str">
        <f t="shared" si="1409"/>
        <v/>
      </c>
      <c r="BP858" s="17" t="str">
        <f t="shared" si="1410"/>
        <v/>
      </c>
      <c r="BQ858" s="17" t="str">
        <f t="shared" si="1411"/>
        <v/>
      </c>
      <c r="BR858" s="17" t="str">
        <f>IF(OR(BP858="",COUNTIF($BO$3:BO858,BO858)&lt;&gt;1),"",SUMIF(BO$3:BO$1048576,BO858,BP$3:BP$1048576))</f>
        <v/>
      </c>
      <c r="BS858" s="17" t="str">
        <f t="shared" si="1412"/>
        <v/>
      </c>
      <c r="BT858" s="17" t="str">
        <f t="shared" si="1413"/>
        <v/>
      </c>
      <c r="BU858" s="17" t="str">
        <f t="shared" si="1414"/>
        <v/>
      </c>
      <c r="BV858" s="24" t="str">
        <f t="shared" si="1415"/>
        <v/>
      </c>
      <c r="BW858" s="24" t="str">
        <f t="shared" si="1416"/>
        <v/>
      </c>
      <c r="BX858" s="24" t="str">
        <f t="shared" si="1417"/>
        <v/>
      </c>
      <c r="BY858" s="26" t="str">
        <f t="shared" si="1418"/>
        <v/>
      </c>
      <c r="BZ858" s="26" t="str">
        <f t="shared" si="1419"/>
        <v/>
      </c>
      <c r="CA858" s="26" t="str">
        <f t="shared" si="1420"/>
        <v/>
      </c>
      <c r="CB858" s="66" t="str">
        <f t="shared" si="1421"/>
        <v/>
      </c>
      <c r="CC858" s="65" t="str">
        <f t="shared" si="1422"/>
        <v/>
      </c>
      <c r="CD858" s="26" t="str">
        <f t="shared" si="1423"/>
        <v/>
      </c>
      <c r="CE858" s="26" t="str">
        <f t="shared" si="1424"/>
        <v/>
      </c>
      <c r="CF858" s="193" t="str">
        <f t="shared" si="1425"/>
        <v/>
      </c>
      <c r="CG858" s="193" t="str">
        <f t="shared" si="1426"/>
        <v/>
      </c>
      <c r="CH858" s="26" t="str">
        <f t="shared" si="1427"/>
        <v/>
      </c>
      <c r="CI858" s="26" t="str">
        <f t="shared" si="1428"/>
        <v/>
      </c>
      <c r="CJ858" s="65" t="str">
        <f t="shared" si="1429"/>
        <v/>
      </c>
      <c r="CK858" s="65" t="str">
        <f t="shared" si="1430"/>
        <v/>
      </c>
      <c r="CL858" s="64" t="str">
        <f t="shared" si="1431"/>
        <v/>
      </c>
      <c r="CM858" s="64" t="str">
        <f t="shared" si="1432"/>
        <v/>
      </c>
      <c r="CN858" s="65" t="str">
        <f t="shared" si="1433"/>
        <v/>
      </c>
      <c r="CP858" s="63" t="str">
        <f>IF(BH858="","",MAX($CP$3:CP857)+1)</f>
        <v/>
      </c>
      <c r="CQ858" s="24" t="str">
        <f t="shared" si="1434"/>
        <v/>
      </c>
      <c r="CR858" s="24" t="str">
        <f t="shared" si="1435"/>
        <v/>
      </c>
      <c r="CS858" s="24" t="str">
        <f t="shared" si="1436"/>
        <v/>
      </c>
      <c r="CT858" s="58" t="str">
        <f>IF(BO858="","",COUNTIF($BO$3:BO858,BO858)&amp;"@"&amp;BO858)</f>
        <v/>
      </c>
      <c r="CU858" s="16" t="str">
        <f t="shared" si="1374"/>
        <v/>
      </c>
      <c r="CV858" s="63" t="str">
        <f t="shared" si="1437"/>
        <v/>
      </c>
      <c r="CW858" s="16" t="str">
        <f t="shared" si="1438"/>
        <v/>
      </c>
      <c r="CX858" s="16" t="str">
        <f t="shared" si="1439"/>
        <v/>
      </c>
      <c r="CY858" s="16" t="str">
        <f t="shared" si="1440"/>
        <v/>
      </c>
      <c r="CZ858" s="85" t="str">
        <f t="shared" si="1441"/>
        <v/>
      </c>
      <c r="DA858" s="16" t="str">
        <f t="shared" si="1442"/>
        <v/>
      </c>
      <c r="DB858" s="16" t="str">
        <f t="shared" si="1443"/>
        <v/>
      </c>
      <c r="DC858" s="28" t="str">
        <f>IF(CP858="","",$DC$1&amp;(INDEX(価格設定!D$1:XFD$3,ROW(価格設定!$D$3),MATCH($AW858,価格設定!D$1:XFD$1,1))*100)&amp;"%")</f>
        <v/>
      </c>
      <c r="DD858" s="28" t="str">
        <f>IF(CP858="","",$DD$1&amp;(INDEX(価格設定!D$1:XFD$3,ROW(価格設定!$D$2),MATCH($AW858,価格設定!D$1:XFD$1,1))*100)&amp;"%")</f>
        <v/>
      </c>
      <c r="DE858" s="29" t="str">
        <f t="shared" si="1444"/>
        <v/>
      </c>
      <c r="DG858" s="58" t="str">
        <f t="shared" si="1445"/>
        <v/>
      </c>
      <c r="DH858" s="58" t="str">
        <f t="shared" si="1446"/>
        <v/>
      </c>
      <c r="DI858" s="58" t="str">
        <f t="shared" si="1447"/>
        <v/>
      </c>
      <c r="DJ858" s="85" t="str">
        <f t="shared" si="1448"/>
        <v/>
      </c>
      <c r="DL858" s="58" t="str">
        <f>IF(COUNTIF(DG$3:DG$1048576,DG858)=COUNTIF($DG$3:$DG858,DG858),DG858,"")</f>
        <v/>
      </c>
      <c r="DM858" s="85" t="str">
        <f t="shared" si="1449"/>
        <v/>
      </c>
      <c r="DN858" s="85" t="str">
        <f t="shared" si="1375"/>
        <v/>
      </c>
      <c r="DO858" s="85" t="str">
        <f t="shared" si="1375"/>
        <v/>
      </c>
      <c r="DP858" s="303"/>
      <c r="DQ858" s="17" t="str">
        <f t="shared" si="1376"/>
        <v/>
      </c>
      <c r="DR858" s="17" t="str">
        <f t="shared" si="1377"/>
        <v/>
      </c>
      <c r="DS858" s="17" t="str">
        <f t="shared" si="1378"/>
        <v/>
      </c>
      <c r="DU858" s="16" t="str">
        <f t="shared" si="1450"/>
        <v/>
      </c>
      <c r="DV858" s="16" t="str">
        <f>IF(DU858="","",COUNT($DU$3:DU858))</f>
        <v/>
      </c>
      <c r="DW858" s="16" t="str">
        <f t="shared" si="1451"/>
        <v/>
      </c>
      <c r="DX858" s="16" t="str">
        <f t="shared" si="1452"/>
        <v/>
      </c>
      <c r="DY858" s="16" t="str">
        <f>IF(DZ858="","",COUNTIF(DZ$3:DZ858,DZ858))</f>
        <v/>
      </c>
      <c r="DZ858" s="16" t="str">
        <f t="shared" si="1453"/>
        <v/>
      </c>
      <c r="EA858" s="16" t="str">
        <f t="shared" si="1454"/>
        <v/>
      </c>
      <c r="EB858" s="16" t="str">
        <f t="shared" si="1455"/>
        <v/>
      </c>
      <c r="EC858" s="16" t="str">
        <f t="shared" si="1456"/>
        <v/>
      </c>
      <c r="ED858" s="16" t="str">
        <f t="shared" si="1457"/>
        <v/>
      </c>
      <c r="EE858" s="16" t="str">
        <f t="shared" si="1458"/>
        <v/>
      </c>
      <c r="EF858" s="16" t="str">
        <f t="shared" si="1459"/>
        <v/>
      </c>
      <c r="EG858" s="16" t="str">
        <f t="shared" si="1460"/>
        <v/>
      </c>
      <c r="EH858" s="16" t="str">
        <f t="shared" si="1461"/>
        <v/>
      </c>
      <c r="EI858" s="16" t="str">
        <f t="shared" si="1462"/>
        <v/>
      </c>
      <c r="EJ858" s="16" t="str">
        <f t="shared" si="1463"/>
        <v/>
      </c>
      <c r="EK858" s="16" t="str">
        <f t="shared" si="1464"/>
        <v/>
      </c>
      <c r="EL858" s="58" t="str">
        <f t="shared" si="1465"/>
        <v/>
      </c>
      <c r="EM858" s="58" t="str">
        <f>IF(OR($DZ858="",CR858=""),IF($EL858="","",$EL858),IF(OR(CR858="なし",CR858=0),領収書!$H$1,CR858))</f>
        <v/>
      </c>
      <c r="EN858" s="58" t="str">
        <f>IF(OR($DZ858="",CS858=""),IF($EL858="","",$EL858),IF(OR(CS858="なし",CS858=0),入力!$EN$1,CS858))</f>
        <v/>
      </c>
      <c r="EO858" s="63" t="str">
        <f t="shared" si="1466"/>
        <v/>
      </c>
      <c r="EP858" s="63" t="str">
        <f t="shared" si="1467"/>
        <v/>
      </c>
      <c r="ER858" s="16" t="str">
        <f>IF(AND(COUNTIF($ET$3:ET858,ET858)=1,ET858&lt;&gt;""),MAX($ER$3:ER857)+1,"")</f>
        <v/>
      </c>
      <c r="ES858" s="16" t="str">
        <f>IF(価格設定!B860="","",価格設定!B860)</f>
        <v/>
      </c>
      <c r="ET858" s="16" t="str">
        <f>IF(価格設定!C860="","",価格設定!C860)</f>
        <v/>
      </c>
      <c r="EV858" s="16" t="str">
        <f t="shared" si="1379"/>
        <v/>
      </c>
      <c r="EW858" s="16" t="str">
        <f t="shared" si="1468"/>
        <v/>
      </c>
    </row>
    <row r="859" spans="1:153" ht="30" customHeight="1" x14ac:dyDescent="0.2">
      <c r="A859" s="225"/>
      <c r="B859" s="212"/>
      <c r="C859" s="221"/>
      <c r="D859" s="164"/>
      <c r="E859" s="165"/>
      <c r="F859" s="166"/>
      <c r="G859" s="167"/>
      <c r="H859" s="179"/>
      <c r="I859" s="306"/>
      <c r="J859" s="169"/>
      <c r="K859" s="179"/>
      <c r="L859" s="186"/>
      <c r="M859" s="186"/>
      <c r="N859" s="168"/>
      <c r="O859" s="170"/>
      <c r="P859" s="212"/>
      <c r="Q859" s="179" t="str">
        <f>IFERROR(IF(H859="","",IFERROR(INDEX(価格設定!$B$5:$B$1048576,MATCH(H859,価格設定!$B$5:$B$1048576,0),0),INDEX(価格設定!$B$5:$B$1048576,MATCH("*"&amp;H859&amp;"*",価格設定!$B$5:$B$1048576,0),0))),H859)</f>
        <v/>
      </c>
      <c r="R859" s="250" t="str">
        <f>IFERROR(IF(Q859="",IF(K859="","",K859),IF(K859="",IF(INDEX(価格設定!$C$5:$C$1048576,MATCH(Q859,価格設定!$B$5:$B$1048576,0),0)=0,"",INDEX(価格設定!$C$5:$C$1048576,MATCH(Q859,価格設定!$B$5:$B$1048576,0),0)),IF(K859="なし","",K859))),"")</f>
        <v/>
      </c>
      <c r="S859" s="308" t="str">
        <f t="shared" si="1380"/>
        <v/>
      </c>
      <c r="T859" s="126" t="str">
        <f>IFERROR(IF(J859="",IF(INDEX(価格設定!$E$5:$R$1048576,MATCH($Q859,価格設定!B$5:B$1048576,0),MATCH($AW859,価格設定!E$1:X$1,1))=0,"",INDEX(価格設定!$E$5:$R$1048576,MATCH($Q859,価格設定!B$5:B$1048576,0),MATCH($AW859,価格設定!E$1:X$1,1))),J859),"")</f>
        <v/>
      </c>
      <c r="U859" s="126" t="str">
        <f t="shared" si="1381"/>
        <v/>
      </c>
      <c r="V859" s="132" t="str">
        <f t="shared" si="1382"/>
        <v/>
      </c>
      <c r="W859" s="127" t="str">
        <f>IFERROR(IF(OR(T859="",T859&lt;0),"",IFERROR(INDEX(価格設定!E$2:X$3,IF(AND(K859=$K$1,$K$1&lt;&gt;""),ROW(価格設定!$D$3)-1,MATCH(INDEX(価格設定!$D$5:$D$1048576,MATCH(Q859,価格設定!$B$5:$B$1048576,0),0),価格設定!$D$2:$D$3,0)),MATCH($AW859,価格設定!E$1:X$1,1)),INDEX(価格設定!E$2:X$2,0,MATCH($AW859,価格設定!E$1:X$1,1)))),"")</f>
        <v/>
      </c>
      <c r="X859" s="126" t="str">
        <f t="shared" si="1373"/>
        <v/>
      </c>
      <c r="Y859" s="128" t="str">
        <f t="shared" si="1383"/>
        <v/>
      </c>
      <c r="Z859" s="126" t="str">
        <f t="shared" si="1384"/>
        <v/>
      </c>
      <c r="AA859" s="129" t="str">
        <f t="shared" si="1385"/>
        <v/>
      </c>
      <c r="AB859" s="126" t="str">
        <f t="shared" si="1386"/>
        <v/>
      </c>
      <c r="AC859" s="280" t="str">
        <f t="shared" si="1387"/>
        <v/>
      </c>
      <c r="AD859" s="15"/>
      <c r="AE859" s="204" t="str">
        <f>IF(AF859="","",COUNT($AF$3:AF859))</f>
        <v/>
      </c>
      <c r="AF859" s="206" t="str">
        <f t="shared" si="1388"/>
        <v/>
      </c>
      <c r="AG859" s="204" t="str">
        <f t="shared" si="1389"/>
        <v/>
      </c>
      <c r="AH859" s="204" t="str">
        <f t="shared" si="1390"/>
        <v/>
      </c>
      <c r="AI859" s="287"/>
      <c r="AJ859" s="15"/>
      <c r="AK859" s="138" t="str">
        <f t="shared" si="1391"/>
        <v/>
      </c>
      <c r="AL859" s="131" t="str">
        <f t="shared" si="1392"/>
        <v/>
      </c>
      <c r="AM859" s="131" t="str">
        <f t="shared" si="1393"/>
        <v/>
      </c>
      <c r="AN859" s="313" t="str">
        <f t="shared" si="1394"/>
        <v/>
      </c>
      <c r="AO859" s="316" t="str">
        <f t="shared" si="1395"/>
        <v/>
      </c>
      <c r="AP859" s="18"/>
      <c r="AQ859" s="3" t="str">
        <f>IF(F859="","",MAX($AQ$3:AQ858)+1)</f>
        <v/>
      </c>
      <c r="AR859" s="3" t="str">
        <f>IF(OR(AQ859="",BB859=""),"",MAX($AR$3:AR858)+1)</f>
        <v/>
      </c>
      <c r="AS859" s="3" t="str">
        <f>IF(CQ859="","",RANK(CQ859,CQ$3:CQ$1048576,1)+COUNTIF($CQ$3:CQ859,CQ859)-1)</f>
        <v/>
      </c>
      <c r="AT859" s="21" t="str">
        <f>IF(C859="",IF(OR(AND($H859&lt;&gt;"",C859=""),AND($F858=$F859,$AZ859&lt;&gt;""),COUNTA($H$3:$H$1048576,#REF!,$F$3:$F$1048576)&gt;COUNTA($H$3:$H859,#REF!,$F$3:$F859),$AZ859&lt;&gt;""),INDEX(AT$3:AT$1048576,MATCH(MAX($AQ$3:$AQ858),$AQ$3:$AQ$1048576,0),0),""),C859)</f>
        <v/>
      </c>
      <c r="AU859" s="21" t="str">
        <f>IF(D859="",IF(OR(AND($H859&lt;&gt;"",D859=""),AND($F858=$F859,$AZ859&lt;&gt;""),COUNTA($H$3:$H$1048576,#REF!,$F$3:$F$1048576)&gt;COUNTA($H$3:$H859,#REF!,$F$3:$F859),$AZ859&lt;&gt;""),INDEX(AU$3:AU$1048576,MATCH(MAX($AQ$3:$AQ858),$AQ$3:$AQ$1048576,0),0),""),D859)</f>
        <v/>
      </c>
      <c r="AV859" s="21" t="str">
        <f>IF(E859="",IF(OR(AND($H859&lt;&gt;"",E859=""),AND($F858=$F859,$AZ859&lt;&gt;""),COUNTA($H$3:$H$1048576,#REF!,$F$3:$F$1048576)&gt;COUNTA($H$3:$H859,#REF!,$F$3:$F859),$AZ859&lt;&gt;""),INDEX(AV$3:AV$1048576,MATCH(MAX($AQ$3:$AQ858),$AQ$3:$AQ$1048576,0),0),""),E859)</f>
        <v/>
      </c>
      <c r="AW859" s="24" t="str">
        <f t="shared" si="1396"/>
        <v/>
      </c>
      <c r="AX859" s="13" t="str">
        <f t="shared" si="1397"/>
        <v/>
      </c>
      <c r="AY859" s="4" t="str">
        <f t="shared" si="1398"/>
        <v/>
      </c>
      <c r="AZ859" s="4" t="str">
        <f>IF(AX859="",IF(OR(AND(H859&lt;&gt;"",F859=""),COUNTA($H$3:$H$1048576)&gt;COUNTA($H$3:$H859)),INDEX(AX$3:AX859,MATCH(MAX($AQ$3:AQ859),AQ$3:AQ859,0),0),""),AX859)</f>
        <v/>
      </c>
      <c r="BA859" s="4" t="str">
        <f>IF(AY859="",IF(AND(H859&lt;&gt;"",F859=""),INDEX(AY$3:AY859,MATCH(MAX($AQ$3:AQ859),AQ$3:AQ859,0),0),""),AY859)</f>
        <v/>
      </c>
      <c r="BB859" s="82" t="str">
        <f>IF(BC859="","",RANK(BC859,BC$3:BC$1048576,1)+COUNTIF($BC$3:BC859,BC859)-1)</f>
        <v/>
      </c>
      <c r="BC859" s="139" t="str">
        <f t="shared" si="1399"/>
        <v/>
      </c>
      <c r="BD859" s="46" t="str">
        <f t="shared" si="1400"/>
        <v/>
      </c>
      <c r="BE859" s="46" t="str">
        <f t="shared" si="1401"/>
        <v/>
      </c>
      <c r="BF859" s="46" t="str">
        <f t="shared" si="1402"/>
        <v/>
      </c>
      <c r="BG859" s="4" t="str">
        <f t="shared" si="1403"/>
        <v/>
      </c>
      <c r="BH859" s="180" t="str">
        <f t="shared" si="1404"/>
        <v/>
      </c>
      <c r="BI859" s="16" t="str">
        <f t="shared" si="1405"/>
        <v/>
      </c>
      <c r="BJ859" s="52" t="str">
        <f>IF(BI859="","",IF(W859="","",IF(AND(K859=$K$1,$K$1&lt;&gt;""),$BT$2,IFERROR(IF(INDEX(価格設定!$D$5:$D$1048576,MATCH(Q859,価格設定!$B$5:$B$1048576,0),0)=価格設定!$D$3,$BT$2,$BS$2),$BS$2))))</f>
        <v/>
      </c>
      <c r="BK859" s="16" t="str">
        <f>IF(BI859="","",IF(COUNTIF($BI$3:BI859,BI859)=1,1,IF(AND(BI858=BI859,BH859=""),BK858,COUNTIF($BH$3:BH859,BH859))))</f>
        <v/>
      </c>
      <c r="BL859" s="52" t="str">
        <f t="shared" si="1406"/>
        <v/>
      </c>
      <c r="BM859" s="52" t="str">
        <f t="shared" si="1407"/>
        <v/>
      </c>
      <c r="BN859" s="119" t="str">
        <f t="shared" si="1408"/>
        <v/>
      </c>
      <c r="BO859" s="119" t="str">
        <f t="shared" si="1409"/>
        <v/>
      </c>
      <c r="BP859" s="17" t="str">
        <f t="shared" si="1410"/>
        <v/>
      </c>
      <c r="BQ859" s="17" t="str">
        <f t="shared" si="1411"/>
        <v/>
      </c>
      <c r="BR859" s="17" t="str">
        <f>IF(OR(BP859="",COUNTIF($BO$3:BO859,BO859)&lt;&gt;1),"",SUMIF(BO$3:BO$1048576,BO859,BP$3:BP$1048576))</f>
        <v/>
      </c>
      <c r="BS859" s="17" t="str">
        <f t="shared" si="1412"/>
        <v/>
      </c>
      <c r="BT859" s="17" t="str">
        <f t="shared" si="1413"/>
        <v/>
      </c>
      <c r="BU859" s="17" t="str">
        <f t="shared" si="1414"/>
        <v/>
      </c>
      <c r="BV859" s="24" t="str">
        <f t="shared" si="1415"/>
        <v/>
      </c>
      <c r="BW859" s="24" t="str">
        <f t="shared" si="1416"/>
        <v/>
      </c>
      <c r="BX859" s="24" t="str">
        <f t="shared" si="1417"/>
        <v/>
      </c>
      <c r="BY859" s="26" t="str">
        <f t="shared" si="1418"/>
        <v/>
      </c>
      <c r="BZ859" s="26" t="str">
        <f t="shared" si="1419"/>
        <v/>
      </c>
      <c r="CA859" s="26" t="str">
        <f t="shared" si="1420"/>
        <v/>
      </c>
      <c r="CB859" s="66" t="str">
        <f t="shared" si="1421"/>
        <v/>
      </c>
      <c r="CC859" s="65" t="str">
        <f t="shared" si="1422"/>
        <v/>
      </c>
      <c r="CD859" s="26" t="str">
        <f t="shared" si="1423"/>
        <v/>
      </c>
      <c r="CE859" s="26" t="str">
        <f t="shared" si="1424"/>
        <v/>
      </c>
      <c r="CF859" s="193" t="str">
        <f t="shared" si="1425"/>
        <v/>
      </c>
      <c r="CG859" s="193" t="str">
        <f t="shared" si="1426"/>
        <v/>
      </c>
      <c r="CH859" s="26" t="str">
        <f t="shared" si="1427"/>
        <v/>
      </c>
      <c r="CI859" s="26" t="str">
        <f t="shared" si="1428"/>
        <v/>
      </c>
      <c r="CJ859" s="65" t="str">
        <f t="shared" si="1429"/>
        <v/>
      </c>
      <c r="CK859" s="65" t="str">
        <f t="shared" si="1430"/>
        <v/>
      </c>
      <c r="CL859" s="64" t="str">
        <f t="shared" si="1431"/>
        <v/>
      </c>
      <c r="CM859" s="64" t="str">
        <f t="shared" si="1432"/>
        <v/>
      </c>
      <c r="CN859" s="65" t="str">
        <f t="shared" si="1433"/>
        <v/>
      </c>
      <c r="CP859" s="63" t="str">
        <f>IF(BH859="","",MAX($CP$3:CP858)+1)</f>
        <v/>
      </c>
      <c r="CQ859" s="24" t="str">
        <f t="shared" si="1434"/>
        <v/>
      </c>
      <c r="CR859" s="24" t="str">
        <f t="shared" si="1435"/>
        <v/>
      </c>
      <c r="CS859" s="24" t="str">
        <f t="shared" si="1436"/>
        <v/>
      </c>
      <c r="CT859" s="58" t="str">
        <f>IF(BO859="","",COUNTIF($BO$3:BO859,BO859)&amp;"@"&amp;BO859)</f>
        <v/>
      </c>
      <c r="CU859" s="16" t="str">
        <f t="shared" si="1374"/>
        <v/>
      </c>
      <c r="CV859" s="63" t="str">
        <f t="shared" si="1437"/>
        <v/>
      </c>
      <c r="CW859" s="16" t="str">
        <f t="shared" si="1438"/>
        <v/>
      </c>
      <c r="CX859" s="16" t="str">
        <f t="shared" si="1439"/>
        <v/>
      </c>
      <c r="CY859" s="16" t="str">
        <f t="shared" si="1440"/>
        <v/>
      </c>
      <c r="CZ859" s="85" t="str">
        <f t="shared" si="1441"/>
        <v/>
      </c>
      <c r="DA859" s="16" t="str">
        <f t="shared" si="1442"/>
        <v/>
      </c>
      <c r="DB859" s="16" t="str">
        <f t="shared" si="1443"/>
        <v/>
      </c>
      <c r="DC859" s="28" t="str">
        <f>IF(CP859="","",$DC$1&amp;(INDEX(価格設定!D$1:XFD$3,ROW(価格設定!$D$3),MATCH($AW859,価格設定!D$1:XFD$1,1))*100)&amp;"%")</f>
        <v/>
      </c>
      <c r="DD859" s="28" t="str">
        <f>IF(CP859="","",$DD$1&amp;(INDEX(価格設定!D$1:XFD$3,ROW(価格設定!$D$2),MATCH($AW859,価格設定!D$1:XFD$1,1))*100)&amp;"%")</f>
        <v/>
      </c>
      <c r="DE859" s="29" t="str">
        <f t="shared" si="1444"/>
        <v/>
      </c>
      <c r="DG859" s="58" t="str">
        <f t="shared" si="1445"/>
        <v/>
      </c>
      <c r="DH859" s="58" t="str">
        <f t="shared" si="1446"/>
        <v/>
      </c>
      <c r="DI859" s="58" t="str">
        <f t="shared" si="1447"/>
        <v/>
      </c>
      <c r="DJ859" s="85" t="str">
        <f t="shared" si="1448"/>
        <v/>
      </c>
      <c r="DL859" s="58" t="str">
        <f>IF(COUNTIF(DG$3:DG$1048576,DG859)=COUNTIF($DG$3:$DG859,DG859),DG859,"")</f>
        <v/>
      </c>
      <c r="DM859" s="85" t="str">
        <f t="shared" si="1449"/>
        <v/>
      </c>
      <c r="DN859" s="85" t="str">
        <f t="shared" si="1375"/>
        <v/>
      </c>
      <c r="DO859" s="85" t="str">
        <f t="shared" si="1375"/>
        <v/>
      </c>
      <c r="DP859" s="303"/>
      <c r="DQ859" s="17" t="str">
        <f t="shared" si="1376"/>
        <v/>
      </c>
      <c r="DR859" s="17" t="str">
        <f t="shared" si="1377"/>
        <v/>
      </c>
      <c r="DS859" s="17" t="str">
        <f t="shared" si="1378"/>
        <v/>
      </c>
      <c r="DU859" s="16" t="str">
        <f t="shared" si="1450"/>
        <v/>
      </c>
      <c r="DV859" s="16" t="str">
        <f>IF(DU859="","",COUNT($DU$3:DU859))</f>
        <v/>
      </c>
      <c r="DW859" s="16" t="str">
        <f t="shared" si="1451"/>
        <v/>
      </c>
      <c r="DX859" s="16" t="str">
        <f t="shared" si="1452"/>
        <v/>
      </c>
      <c r="DY859" s="16" t="str">
        <f>IF(DZ859="","",COUNTIF(DZ$3:DZ859,DZ859))</f>
        <v/>
      </c>
      <c r="DZ859" s="16" t="str">
        <f t="shared" si="1453"/>
        <v/>
      </c>
      <c r="EA859" s="16" t="str">
        <f t="shared" si="1454"/>
        <v/>
      </c>
      <c r="EB859" s="16" t="str">
        <f t="shared" si="1455"/>
        <v/>
      </c>
      <c r="EC859" s="16" t="str">
        <f t="shared" si="1456"/>
        <v/>
      </c>
      <c r="ED859" s="16" t="str">
        <f t="shared" si="1457"/>
        <v/>
      </c>
      <c r="EE859" s="16" t="str">
        <f t="shared" si="1458"/>
        <v/>
      </c>
      <c r="EF859" s="16" t="str">
        <f t="shared" si="1459"/>
        <v/>
      </c>
      <c r="EG859" s="16" t="str">
        <f t="shared" si="1460"/>
        <v/>
      </c>
      <c r="EH859" s="16" t="str">
        <f t="shared" si="1461"/>
        <v/>
      </c>
      <c r="EI859" s="16" t="str">
        <f t="shared" si="1462"/>
        <v/>
      </c>
      <c r="EJ859" s="16" t="str">
        <f t="shared" si="1463"/>
        <v/>
      </c>
      <c r="EK859" s="16" t="str">
        <f t="shared" si="1464"/>
        <v/>
      </c>
      <c r="EL859" s="58" t="str">
        <f t="shared" si="1465"/>
        <v/>
      </c>
      <c r="EM859" s="58" t="str">
        <f>IF(OR($DZ859="",CR859=""),IF($EL859="","",$EL859),IF(OR(CR859="なし",CR859=0),領収書!$H$1,CR859))</f>
        <v/>
      </c>
      <c r="EN859" s="58" t="str">
        <f>IF(OR($DZ859="",CS859=""),IF($EL859="","",$EL859),IF(OR(CS859="なし",CS859=0),入力!$EN$1,CS859))</f>
        <v/>
      </c>
      <c r="EO859" s="63" t="str">
        <f t="shared" si="1466"/>
        <v/>
      </c>
      <c r="EP859" s="63" t="str">
        <f t="shared" si="1467"/>
        <v/>
      </c>
      <c r="ER859" s="16" t="str">
        <f>IF(AND(COUNTIF($ET$3:ET859,ET859)=1,ET859&lt;&gt;""),MAX($ER$3:ER858)+1,"")</f>
        <v/>
      </c>
      <c r="ES859" s="16" t="str">
        <f>IF(価格設定!B861="","",価格設定!B861)</f>
        <v/>
      </c>
      <c r="ET859" s="16" t="str">
        <f>IF(価格設定!C861="","",価格設定!C861)</f>
        <v/>
      </c>
      <c r="EV859" s="16" t="str">
        <f t="shared" si="1379"/>
        <v/>
      </c>
      <c r="EW859" s="16" t="str">
        <f t="shared" si="1468"/>
        <v/>
      </c>
    </row>
    <row r="860" spans="1:153" ht="30" customHeight="1" x14ac:dyDescent="0.2">
      <c r="A860" s="225"/>
      <c r="B860" s="212"/>
      <c r="C860" s="221"/>
      <c r="D860" s="164"/>
      <c r="E860" s="165"/>
      <c r="F860" s="166"/>
      <c r="G860" s="167"/>
      <c r="H860" s="179"/>
      <c r="I860" s="306"/>
      <c r="J860" s="169"/>
      <c r="K860" s="179"/>
      <c r="L860" s="186"/>
      <c r="M860" s="186"/>
      <c r="N860" s="168"/>
      <c r="O860" s="170"/>
      <c r="P860" s="212"/>
      <c r="Q860" s="179" t="str">
        <f>IFERROR(IF(H860="","",IFERROR(INDEX(価格設定!$B$5:$B$1048576,MATCH(H860,価格設定!$B$5:$B$1048576,0),0),INDEX(価格設定!$B$5:$B$1048576,MATCH("*"&amp;H860&amp;"*",価格設定!$B$5:$B$1048576,0),0))),H860)</f>
        <v/>
      </c>
      <c r="R860" s="250" t="str">
        <f>IFERROR(IF(Q860="",IF(K860="","",K860),IF(K860="",IF(INDEX(価格設定!$C$5:$C$1048576,MATCH(Q860,価格設定!$B$5:$B$1048576,0),0)=0,"",INDEX(価格設定!$C$5:$C$1048576,MATCH(Q860,価格設定!$B$5:$B$1048576,0),0)),IF(K860="なし","",K860))),"")</f>
        <v/>
      </c>
      <c r="S860" s="308" t="str">
        <f t="shared" si="1380"/>
        <v/>
      </c>
      <c r="T860" s="126" t="str">
        <f>IFERROR(IF(J860="",IF(INDEX(価格設定!$E$5:$R$1048576,MATCH($Q860,価格設定!B$5:B$1048576,0),MATCH($AW860,価格設定!E$1:X$1,1))=0,"",INDEX(価格設定!$E$5:$R$1048576,MATCH($Q860,価格設定!B$5:B$1048576,0),MATCH($AW860,価格設定!E$1:X$1,1))),J860),"")</f>
        <v/>
      </c>
      <c r="U860" s="126" t="str">
        <f t="shared" si="1381"/>
        <v/>
      </c>
      <c r="V860" s="132" t="str">
        <f t="shared" si="1382"/>
        <v/>
      </c>
      <c r="W860" s="127" t="str">
        <f>IFERROR(IF(OR(T860="",T860&lt;0),"",IFERROR(INDEX(価格設定!E$2:X$3,IF(AND(K860=$K$1,$K$1&lt;&gt;""),ROW(価格設定!$D$3)-1,MATCH(INDEX(価格設定!$D$5:$D$1048576,MATCH(Q860,価格設定!$B$5:$B$1048576,0),0),価格設定!$D$2:$D$3,0)),MATCH($AW860,価格設定!E$1:X$1,1)),INDEX(価格設定!E$2:X$2,0,MATCH($AW860,価格設定!E$1:X$1,1)))),"")</f>
        <v/>
      </c>
      <c r="X860" s="126" t="str">
        <f t="shared" si="1373"/>
        <v/>
      </c>
      <c r="Y860" s="128" t="str">
        <f t="shared" si="1383"/>
        <v/>
      </c>
      <c r="Z860" s="126" t="str">
        <f t="shared" si="1384"/>
        <v/>
      </c>
      <c r="AA860" s="129" t="str">
        <f t="shared" si="1385"/>
        <v/>
      </c>
      <c r="AB860" s="126" t="str">
        <f t="shared" si="1386"/>
        <v/>
      </c>
      <c r="AC860" s="280" t="str">
        <f t="shared" si="1387"/>
        <v/>
      </c>
      <c r="AD860" s="15"/>
      <c r="AE860" s="204" t="str">
        <f>IF(AF860="","",COUNT($AF$3:AF860))</f>
        <v/>
      </c>
      <c r="AF860" s="206" t="str">
        <f t="shared" si="1388"/>
        <v/>
      </c>
      <c r="AG860" s="204" t="str">
        <f t="shared" si="1389"/>
        <v/>
      </c>
      <c r="AH860" s="204" t="str">
        <f t="shared" si="1390"/>
        <v/>
      </c>
      <c r="AI860" s="287"/>
      <c r="AJ860" s="15"/>
      <c r="AK860" s="138" t="str">
        <f t="shared" si="1391"/>
        <v/>
      </c>
      <c r="AL860" s="131" t="str">
        <f t="shared" si="1392"/>
        <v/>
      </c>
      <c r="AM860" s="131" t="str">
        <f t="shared" si="1393"/>
        <v/>
      </c>
      <c r="AN860" s="313" t="str">
        <f t="shared" si="1394"/>
        <v/>
      </c>
      <c r="AO860" s="316" t="str">
        <f t="shared" si="1395"/>
        <v/>
      </c>
      <c r="AP860" s="18"/>
      <c r="AQ860" s="3" t="str">
        <f>IF(F860="","",MAX($AQ$3:AQ859)+1)</f>
        <v/>
      </c>
      <c r="AR860" s="3" t="str">
        <f>IF(OR(AQ860="",BB860=""),"",MAX($AR$3:AR859)+1)</f>
        <v/>
      </c>
      <c r="AS860" s="3" t="str">
        <f>IF(CQ860="","",RANK(CQ860,CQ$3:CQ$1048576,1)+COUNTIF($CQ$3:CQ860,CQ860)-1)</f>
        <v/>
      </c>
      <c r="AT860" s="21" t="str">
        <f>IF(C860="",IF(OR(AND($H860&lt;&gt;"",C860=""),AND($F859=$F860,$AZ860&lt;&gt;""),COUNTA($H$3:$H$1048576,#REF!,$F$3:$F$1048576)&gt;COUNTA($H$3:$H860,#REF!,$F$3:$F860),$AZ860&lt;&gt;""),INDEX(AT$3:AT$1048576,MATCH(MAX($AQ$3:$AQ859),$AQ$3:$AQ$1048576,0),0),""),C860)</f>
        <v/>
      </c>
      <c r="AU860" s="21" t="str">
        <f>IF(D860="",IF(OR(AND($H860&lt;&gt;"",D860=""),AND($F859=$F860,$AZ860&lt;&gt;""),COUNTA($H$3:$H$1048576,#REF!,$F$3:$F$1048576)&gt;COUNTA($H$3:$H860,#REF!,$F$3:$F860),$AZ860&lt;&gt;""),INDEX(AU$3:AU$1048576,MATCH(MAX($AQ$3:$AQ859),$AQ$3:$AQ$1048576,0),0),""),D860)</f>
        <v/>
      </c>
      <c r="AV860" s="21" t="str">
        <f>IF(E860="",IF(OR(AND($H860&lt;&gt;"",E860=""),AND($F859=$F860,$AZ860&lt;&gt;""),COUNTA($H$3:$H$1048576,#REF!,$F$3:$F$1048576)&gt;COUNTA($H$3:$H860,#REF!,$F$3:$F860),$AZ860&lt;&gt;""),INDEX(AV$3:AV$1048576,MATCH(MAX($AQ$3:$AQ859),$AQ$3:$AQ$1048576,0),0),""),E860)</f>
        <v/>
      </c>
      <c r="AW860" s="24" t="str">
        <f t="shared" si="1396"/>
        <v/>
      </c>
      <c r="AX860" s="13" t="str">
        <f t="shared" si="1397"/>
        <v/>
      </c>
      <c r="AY860" s="4" t="str">
        <f t="shared" si="1398"/>
        <v/>
      </c>
      <c r="AZ860" s="4" t="str">
        <f>IF(AX860="",IF(OR(AND(H860&lt;&gt;"",F860=""),COUNTA($H$3:$H$1048576)&gt;COUNTA($H$3:$H860)),INDEX(AX$3:AX860,MATCH(MAX($AQ$3:AQ860),AQ$3:AQ860,0),0),""),AX860)</f>
        <v/>
      </c>
      <c r="BA860" s="4" t="str">
        <f>IF(AY860="",IF(AND(H860&lt;&gt;"",F860=""),INDEX(AY$3:AY860,MATCH(MAX($AQ$3:AQ860),AQ$3:AQ860,0),0),""),AY860)</f>
        <v/>
      </c>
      <c r="BB860" s="82" t="str">
        <f>IF(BC860="","",RANK(BC860,BC$3:BC$1048576,1)+COUNTIF($BC$3:BC860,BC860)-1)</f>
        <v/>
      </c>
      <c r="BC860" s="139" t="str">
        <f t="shared" si="1399"/>
        <v/>
      </c>
      <c r="BD860" s="46" t="str">
        <f t="shared" si="1400"/>
        <v/>
      </c>
      <c r="BE860" s="46" t="str">
        <f t="shared" si="1401"/>
        <v/>
      </c>
      <c r="BF860" s="46" t="str">
        <f t="shared" si="1402"/>
        <v/>
      </c>
      <c r="BG860" s="4" t="str">
        <f t="shared" si="1403"/>
        <v/>
      </c>
      <c r="BH860" s="180" t="str">
        <f t="shared" si="1404"/>
        <v/>
      </c>
      <c r="BI860" s="16" t="str">
        <f t="shared" si="1405"/>
        <v/>
      </c>
      <c r="BJ860" s="52" t="str">
        <f>IF(BI860="","",IF(W860="","",IF(AND(K860=$K$1,$K$1&lt;&gt;""),$BT$2,IFERROR(IF(INDEX(価格設定!$D$5:$D$1048576,MATCH(Q860,価格設定!$B$5:$B$1048576,0),0)=価格設定!$D$3,$BT$2,$BS$2),$BS$2))))</f>
        <v/>
      </c>
      <c r="BK860" s="16" t="str">
        <f>IF(BI860="","",IF(COUNTIF($BI$3:BI860,BI860)=1,1,IF(AND(BI859=BI860,BH860=""),BK859,COUNTIF($BH$3:BH860,BH860))))</f>
        <v/>
      </c>
      <c r="BL860" s="52" t="str">
        <f t="shared" si="1406"/>
        <v/>
      </c>
      <c r="BM860" s="52" t="str">
        <f t="shared" si="1407"/>
        <v/>
      </c>
      <c r="BN860" s="119" t="str">
        <f t="shared" si="1408"/>
        <v/>
      </c>
      <c r="BO860" s="119" t="str">
        <f t="shared" si="1409"/>
        <v/>
      </c>
      <c r="BP860" s="17" t="str">
        <f t="shared" si="1410"/>
        <v/>
      </c>
      <c r="BQ860" s="17" t="str">
        <f t="shared" si="1411"/>
        <v/>
      </c>
      <c r="BR860" s="17" t="str">
        <f>IF(OR(BP860="",COUNTIF($BO$3:BO860,BO860)&lt;&gt;1),"",SUMIF(BO$3:BO$1048576,BO860,BP$3:BP$1048576))</f>
        <v/>
      </c>
      <c r="BS860" s="17" t="str">
        <f t="shared" si="1412"/>
        <v/>
      </c>
      <c r="BT860" s="17" t="str">
        <f t="shared" si="1413"/>
        <v/>
      </c>
      <c r="BU860" s="17" t="str">
        <f t="shared" si="1414"/>
        <v/>
      </c>
      <c r="BV860" s="24" t="str">
        <f t="shared" si="1415"/>
        <v/>
      </c>
      <c r="BW860" s="24" t="str">
        <f t="shared" si="1416"/>
        <v/>
      </c>
      <c r="BX860" s="24" t="str">
        <f t="shared" si="1417"/>
        <v/>
      </c>
      <c r="BY860" s="26" t="str">
        <f t="shared" si="1418"/>
        <v/>
      </c>
      <c r="BZ860" s="26" t="str">
        <f t="shared" si="1419"/>
        <v/>
      </c>
      <c r="CA860" s="26" t="str">
        <f t="shared" si="1420"/>
        <v/>
      </c>
      <c r="CB860" s="66" t="str">
        <f t="shared" si="1421"/>
        <v/>
      </c>
      <c r="CC860" s="65" t="str">
        <f t="shared" si="1422"/>
        <v/>
      </c>
      <c r="CD860" s="26" t="str">
        <f t="shared" si="1423"/>
        <v/>
      </c>
      <c r="CE860" s="26" t="str">
        <f t="shared" si="1424"/>
        <v/>
      </c>
      <c r="CF860" s="193" t="str">
        <f t="shared" si="1425"/>
        <v/>
      </c>
      <c r="CG860" s="193" t="str">
        <f t="shared" si="1426"/>
        <v/>
      </c>
      <c r="CH860" s="26" t="str">
        <f t="shared" si="1427"/>
        <v/>
      </c>
      <c r="CI860" s="26" t="str">
        <f t="shared" si="1428"/>
        <v/>
      </c>
      <c r="CJ860" s="65" t="str">
        <f t="shared" si="1429"/>
        <v/>
      </c>
      <c r="CK860" s="65" t="str">
        <f t="shared" si="1430"/>
        <v/>
      </c>
      <c r="CL860" s="64" t="str">
        <f t="shared" si="1431"/>
        <v/>
      </c>
      <c r="CM860" s="64" t="str">
        <f t="shared" si="1432"/>
        <v/>
      </c>
      <c r="CN860" s="65" t="str">
        <f t="shared" si="1433"/>
        <v/>
      </c>
      <c r="CP860" s="63" t="str">
        <f>IF(BH860="","",MAX($CP$3:CP859)+1)</f>
        <v/>
      </c>
      <c r="CQ860" s="24" t="str">
        <f t="shared" si="1434"/>
        <v/>
      </c>
      <c r="CR860" s="24" t="str">
        <f t="shared" si="1435"/>
        <v/>
      </c>
      <c r="CS860" s="24" t="str">
        <f t="shared" si="1436"/>
        <v/>
      </c>
      <c r="CT860" s="58" t="str">
        <f>IF(BO860="","",COUNTIF($BO$3:BO860,BO860)&amp;"@"&amp;BO860)</f>
        <v/>
      </c>
      <c r="CU860" s="16" t="str">
        <f t="shared" si="1374"/>
        <v/>
      </c>
      <c r="CV860" s="63" t="str">
        <f t="shared" si="1437"/>
        <v/>
      </c>
      <c r="CW860" s="16" t="str">
        <f t="shared" si="1438"/>
        <v/>
      </c>
      <c r="CX860" s="16" t="str">
        <f t="shared" si="1439"/>
        <v/>
      </c>
      <c r="CY860" s="16" t="str">
        <f t="shared" si="1440"/>
        <v/>
      </c>
      <c r="CZ860" s="85" t="str">
        <f t="shared" si="1441"/>
        <v/>
      </c>
      <c r="DA860" s="16" t="str">
        <f t="shared" si="1442"/>
        <v/>
      </c>
      <c r="DB860" s="16" t="str">
        <f t="shared" si="1443"/>
        <v/>
      </c>
      <c r="DC860" s="28" t="str">
        <f>IF(CP860="","",$DC$1&amp;(INDEX(価格設定!D$1:XFD$3,ROW(価格設定!$D$3),MATCH($AW860,価格設定!D$1:XFD$1,1))*100)&amp;"%")</f>
        <v/>
      </c>
      <c r="DD860" s="28" t="str">
        <f>IF(CP860="","",$DD$1&amp;(INDEX(価格設定!D$1:XFD$3,ROW(価格設定!$D$2),MATCH($AW860,価格設定!D$1:XFD$1,1))*100)&amp;"%")</f>
        <v/>
      </c>
      <c r="DE860" s="29" t="str">
        <f t="shared" si="1444"/>
        <v/>
      </c>
      <c r="DG860" s="58" t="str">
        <f t="shared" si="1445"/>
        <v/>
      </c>
      <c r="DH860" s="58" t="str">
        <f t="shared" si="1446"/>
        <v/>
      </c>
      <c r="DI860" s="58" t="str">
        <f t="shared" si="1447"/>
        <v/>
      </c>
      <c r="DJ860" s="85" t="str">
        <f t="shared" si="1448"/>
        <v/>
      </c>
      <c r="DL860" s="58" t="str">
        <f>IF(COUNTIF(DG$3:DG$1048576,DG860)=COUNTIF($DG$3:$DG860,DG860),DG860,"")</f>
        <v/>
      </c>
      <c r="DM860" s="85" t="str">
        <f t="shared" si="1449"/>
        <v/>
      </c>
      <c r="DN860" s="85" t="str">
        <f t="shared" si="1375"/>
        <v/>
      </c>
      <c r="DO860" s="85" t="str">
        <f t="shared" si="1375"/>
        <v/>
      </c>
      <c r="DP860" s="303"/>
      <c r="DQ860" s="17" t="str">
        <f t="shared" si="1376"/>
        <v/>
      </c>
      <c r="DR860" s="17" t="str">
        <f t="shared" si="1377"/>
        <v/>
      </c>
      <c r="DS860" s="17" t="str">
        <f t="shared" si="1378"/>
        <v/>
      </c>
      <c r="DU860" s="16" t="str">
        <f t="shared" si="1450"/>
        <v/>
      </c>
      <c r="DV860" s="16" t="str">
        <f>IF(DU860="","",COUNT($DU$3:DU860))</f>
        <v/>
      </c>
      <c r="DW860" s="16" t="str">
        <f t="shared" si="1451"/>
        <v/>
      </c>
      <c r="DX860" s="16" t="str">
        <f t="shared" si="1452"/>
        <v/>
      </c>
      <c r="DY860" s="16" t="str">
        <f>IF(DZ860="","",COUNTIF(DZ$3:DZ860,DZ860))</f>
        <v/>
      </c>
      <c r="DZ860" s="16" t="str">
        <f t="shared" si="1453"/>
        <v/>
      </c>
      <c r="EA860" s="16" t="str">
        <f t="shared" si="1454"/>
        <v/>
      </c>
      <c r="EB860" s="16" t="str">
        <f t="shared" si="1455"/>
        <v/>
      </c>
      <c r="EC860" s="16" t="str">
        <f t="shared" si="1456"/>
        <v/>
      </c>
      <c r="ED860" s="16" t="str">
        <f t="shared" si="1457"/>
        <v/>
      </c>
      <c r="EE860" s="16" t="str">
        <f t="shared" si="1458"/>
        <v/>
      </c>
      <c r="EF860" s="16" t="str">
        <f t="shared" si="1459"/>
        <v/>
      </c>
      <c r="EG860" s="16" t="str">
        <f t="shared" si="1460"/>
        <v/>
      </c>
      <c r="EH860" s="16" t="str">
        <f t="shared" si="1461"/>
        <v/>
      </c>
      <c r="EI860" s="16" t="str">
        <f t="shared" si="1462"/>
        <v/>
      </c>
      <c r="EJ860" s="16" t="str">
        <f t="shared" si="1463"/>
        <v/>
      </c>
      <c r="EK860" s="16" t="str">
        <f t="shared" si="1464"/>
        <v/>
      </c>
      <c r="EL860" s="58" t="str">
        <f t="shared" si="1465"/>
        <v/>
      </c>
      <c r="EM860" s="58" t="str">
        <f>IF(OR($DZ860="",CR860=""),IF($EL860="","",$EL860),IF(OR(CR860="なし",CR860=0),領収書!$H$1,CR860))</f>
        <v/>
      </c>
      <c r="EN860" s="58" t="str">
        <f>IF(OR($DZ860="",CS860=""),IF($EL860="","",$EL860),IF(OR(CS860="なし",CS860=0),入力!$EN$1,CS860))</f>
        <v/>
      </c>
      <c r="EO860" s="63" t="str">
        <f t="shared" si="1466"/>
        <v/>
      </c>
      <c r="EP860" s="63" t="str">
        <f t="shared" si="1467"/>
        <v/>
      </c>
      <c r="ER860" s="16" t="str">
        <f>IF(AND(COUNTIF($ET$3:ET860,ET860)=1,ET860&lt;&gt;""),MAX($ER$3:ER859)+1,"")</f>
        <v/>
      </c>
      <c r="ES860" s="16" t="str">
        <f>IF(価格設定!B862="","",価格設定!B862)</f>
        <v/>
      </c>
      <c r="ET860" s="16" t="str">
        <f>IF(価格設定!C862="","",価格設定!C862)</f>
        <v/>
      </c>
      <c r="EV860" s="16" t="str">
        <f t="shared" si="1379"/>
        <v/>
      </c>
      <c r="EW860" s="16" t="str">
        <f t="shared" si="1468"/>
        <v/>
      </c>
    </row>
    <row r="861" spans="1:153" ht="30" customHeight="1" x14ac:dyDescent="0.2">
      <c r="A861" s="225"/>
      <c r="B861" s="212"/>
      <c r="C861" s="221"/>
      <c r="D861" s="164"/>
      <c r="E861" s="165"/>
      <c r="F861" s="166"/>
      <c r="G861" s="167"/>
      <c r="H861" s="179"/>
      <c r="I861" s="306"/>
      <c r="J861" s="169"/>
      <c r="K861" s="179"/>
      <c r="L861" s="186"/>
      <c r="M861" s="186"/>
      <c r="N861" s="168"/>
      <c r="O861" s="170"/>
      <c r="P861" s="212"/>
      <c r="Q861" s="179" t="str">
        <f>IFERROR(IF(H861="","",IFERROR(INDEX(価格設定!$B$5:$B$1048576,MATCH(H861,価格設定!$B$5:$B$1048576,0),0),INDEX(価格設定!$B$5:$B$1048576,MATCH("*"&amp;H861&amp;"*",価格設定!$B$5:$B$1048576,0),0))),H861)</f>
        <v/>
      </c>
      <c r="R861" s="250" t="str">
        <f>IFERROR(IF(Q861="",IF(K861="","",K861),IF(K861="",IF(INDEX(価格設定!$C$5:$C$1048576,MATCH(Q861,価格設定!$B$5:$B$1048576,0),0)=0,"",INDEX(価格設定!$C$5:$C$1048576,MATCH(Q861,価格設定!$B$5:$B$1048576,0),0)),IF(K861="なし","",K861))),"")</f>
        <v/>
      </c>
      <c r="S861" s="308" t="str">
        <f t="shared" si="1380"/>
        <v/>
      </c>
      <c r="T861" s="126" t="str">
        <f>IFERROR(IF(J861="",IF(INDEX(価格設定!$E$5:$R$1048576,MATCH($Q861,価格設定!B$5:B$1048576,0),MATCH($AW861,価格設定!E$1:X$1,1))=0,"",INDEX(価格設定!$E$5:$R$1048576,MATCH($Q861,価格設定!B$5:B$1048576,0),MATCH($AW861,価格設定!E$1:X$1,1))),J861),"")</f>
        <v/>
      </c>
      <c r="U861" s="126" t="str">
        <f t="shared" si="1381"/>
        <v/>
      </c>
      <c r="V861" s="132" t="str">
        <f t="shared" si="1382"/>
        <v/>
      </c>
      <c r="W861" s="127" t="str">
        <f>IFERROR(IF(OR(T861="",T861&lt;0),"",IFERROR(INDEX(価格設定!E$2:X$3,IF(AND(K861=$K$1,$K$1&lt;&gt;""),ROW(価格設定!$D$3)-1,MATCH(INDEX(価格設定!$D$5:$D$1048576,MATCH(Q861,価格設定!$B$5:$B$1048576,0),0),価格設定!$D$2:$D$3,0)),MATCH($AW861,価格設定!E$1:X$1,1)),INDEX(価格設定!E$2:X$2,0,MATCH($AW861,価格設定!E$1:X$1,1)))),"")</f>
        <v/>
      </c>
      <c r="X861" s="126" t="str">
        <f t="shared" si="1373"/>
        <v/>
      </c>
      <c r="Y861" s="128" t="str">
        <f t="shared" si="1383"/>
        <v/>
      </c>
      <c r="Z861" s="126" t="str">
        <f t="shared" si="1384"/>
        <v/>
      </c>
      <c r="AA861" s="129" t="str">
        <f t="shared" si="1385"/>
        <v/>
      </c>
      <c r="AB861" s="126" t="str">
        <f t="shared" si="1386"/>
        <v/>
      </c>
      <c r="AC861" s="280" t="str">
        <f t="shared" si="1387"/>
        <v/>
      </c>
      <c r="AD861" s="15"/>
      <c r="AE861" s="204" t="str">
        <f>IF(AF861="","",COUNT($AF$3:AF861))</f>
        <v/>
      </c>
      <c r="AF861" s="206" t="str">
        <f t="shared" si="1388"/>
        <v/>
      </c>
      <c r="AG861" s="204" t="str">
        <f t="shared" si="1389"/>
        <v/>
      </c>
      <c r="AH861" s="204" t="str">
        <f t="shared" si="1390"/>
        <v/>
      </c>
      <c r="AI861" s="287"/>
      <c r="AJ861" s="15"/>
      <c r="AK861" s="138" t="str">
        <f t="shared" si="1391"/>
        <v/>
      </c>
      <c r="AL861" s="131" t="str">
        <f t="shared" si="1392"/>
        <v/>
      </c>
      <c r="AM861" s="131" t="str">
        <f t="shared" si="1393"/>
        <v/>
      </c>
      <c r="AN861" s="313" t="str">
        <f t="shared" si="1394"/>
        <v/>
      </c>
      <c r="AO861" s="316" t="str">
        <f t="shared" si="1395"/>
        <v/>
      </c>
      <c r="AP861" s="18"/>
      <c r="AQ861" s="3" t="str">
        <f>IF(F861="","",MAX($AQ$3:AQ860)+1)</f>
        <v/>
      </c>
      <c r="AR861" s="3" t="str">
        <f>IF(OR(AQ861="",BB861=""),"",MAX($AR$3:AR860)+1)</f>
        <v/>
      </c>
      <c r="AS861" s="3" t="str">
        <f>IF(CQ861="","",RANK(CQ861,CQ$3:CQ$1048576,1)+COUNTIF($CQ$3:CQ861,CQ861)-1)</f>
        <v/>
      </c>
      <c r="AT861" s="21" t="str">
        <f>IF(C861="",IF(OR(AND($H861&lt;&gt;"",C861=""),AND($F860=$F861,$AZ861&lt;&gt;""),COUNTA($H$3:$H$1048576,#REF!,$F$3:$F$1048576)&gt;COUNTA($H$3:$H861,#REF!,$F$3:$F861),$AZ861&lt;&gt;""),INDEX(AT$3:AT$1048576,MATCH(MAX($AQ$3:$AQ860),$AQ$3:$AQ$1048576,0),0),""),C861)</f>
        <v/>
      </c>
      <c r="AU861" s="21" t="str">
        <f>IF(D861="",IF(OR(AND($H861&lt;&gt;"",D861=""),AND($F860=$F861,$AZ861&lt;&gt;""),COUNTA($H$3:$H$1048576,#REF!,$F$3:$F$1048576)&gt;COUNTA($H$3:$H861,#REF!,$F$3:$F861),$AZ861&lt;&gt;""),INDEX(AU$3:AU$1048576,MATCH(MAX($AQ$3:$AQ860),$AQ$3:$AQ$1048576,0),0),""),D861)</f>
        <v/>
      </c>
      <c r="AV861" s="21" t="str">
        <f>IF(E861="",IF(OR(AND($H861&lt;&gt;"",E861=""),AND($F860=$F861,$AZ861&lt;&gt;""),COUNTA($H$3:$H$1048576,#REF!,$F$3:$F$1048576)&gt;COUNTA($H$3:$H861,#REF!,$F$3:$F861),$AZ861&lt;&gt;""),INDEX(AV$3:AV$1048576,MATCH(MAX($AQ$3:$AQ860),$AQ$3:$AQ$1048576,0),0),""),E861)</f>
        <v/>
      </c>
      <c r="AW861" s="24" t="str">
        <f t="shared" si="1396"/>
        <v/>
      </c>
      <c r="AX861" s="13" t="str">
        <f t="shared" si="1397"/>
        <v/>
      </c>
      <c r="AY861" s="4" t="str">
        <f t="shared" si="1398"/>
        <v/>
      </c>
      <c r="AZ861" s="4" t="str">
        <f>IF(AX861="",IF(OR(AND(H861&lt;&gt;"",F861=""),COUNTA($H$3:$H$1048576)&gt;COUNTA($H$3:$H861)),INDEX(AX$3:AX861,MATCH(MAX($AQ$3:AQ861),AQ$3:AQ861,0),0),""),AX861)</f>
        <v/>
      </c>
      <c r="BA861" s="4" t="str">
        <f>IF(AY861="",IF(AND(H861&lt;&gt;"",F861=""),INDEX(AY$3:AY861,MATCH(MAX($AQ$3:AQ861),AQ$3:AQ861,0),0),""),AY861)</f>
        <v/>
      </c>
      <c r="BB861" s="82" t="str">
        <f>IF(BC861="","",RANK(BC861,BC$3:BC$1048576,1)+COUNTIF($BC$3:BC861,BC861)-1)</f>
        <v/>
      </c>
      <c r="BC861" s="139" t="str">
        <f t="shared" si="1399"/>
        <v/>
      </c>
      <c r="BD861" s="46" t="str">
        <f t="shared" si="1400"/>
        <v/>
      </c>
      <c r="BE861" s="46" t="str">
        <f t="shared" si="1401"/>
        <v/>
      </c>
      <c r="BF861" s="46" t="str">
        <f t="shared" si="1402"/>
        <v/>
      </c>
      <c r="BG861" s="4" t="str">
        <f t="shared" si="1403"/>
        <v/>
      </c>
      <c r="BH861" s="180" t="str">
        <f t="shared" si="1404"/>
        <v/>
      </c>
      <c r="BI861" s="16" t="str">
        <f t="shared" si="1405"/>
        <v/>
      </c>
      <c r="BJ861" s="52" t="str">
        <f>IF(BI861="","",IF(W861="","",IF(AND(K861=$K$1,$K$1&lt;&gt;""),$BT$2,IFERROR(IF(INDEX(価格設定!$D$5:$D$1048576,MATCH(Q861,価格設定!$B$5:$B$1048576,0),0)=価格設定!$D$3,$BT$2,$BS$2),$BS$2))))</f>
        <v/>
      </c>
      <c r="BK861" s="16" t="str">
        <f>IF(BI861="","",IF(COUNTIF($BI$3:BI861,BI861)=1,1,IF(AND(BI860=BI861,BH861=""),BK860,COUNTIF($BH$3:BH861,BH861))))</f>
        <v/>
      </c>
      <c r="BL861" s="52" t="str">
        <f t="shared" si="1406"/>
        <v/>
      </c>
      <c r="BM861" s="52" t="str">
        <f t="shared" si="1407"/>
        <v/>
      </c>
      <c r="BN861" s="119" t="str">
        <f t="shared" si="1408"/>
        <v/>
      </c>
      <c r="BO861" s="119" t="str">
        <f t="shared" si="1409"/>
        <v/>
      </c>
      <c r="BP861" s="17" t="str">
        <f t="shared" si="1410"/>
        <v/>
      </c>
      <c r="BQ861" s="17" t="str">
        <f t="shared" si="1411"/>
        <v/>
      </c>
      <c r="BR861" s="17" t="str">
        <f>IF(OR(BP861="",COUNTIF($BO$3:BO861,BO861)&lt;&gt;1),"",SUMIF(BO$3:BO$1048576,BO861,BP$3:BP$1048576))</f>
        <v/>
      </c>
      <c r="BS861" s="17" t="str">
        <f t="shared" si="1412"/>
        <v/>
      </c>
      <c r="BT861" s="17" t="str">
        <f t="shared" si="1413"/>
        <v/>
      </c>
      <c r="BU861" s="17" t="str">
        <f t="shared" si="1414"/>
        <v/>
      </c>
      <c r="BV861" s="24" t="str">
        <f t="shared" si="1415"/>
        <v/>
      </c>
      <c r="BW861" s="24" t="str">
        <f t="shared" si="1416"/>
        <v/>
      </c>
      <c r="BX861" s="24" t="str">
        <f t="shared" si="1417"/>
        <v/>
      </c>
      <c r="BY861" s="26" t="str">
        <f t="shared" si="1418"/>
        <v/>
      </c>
      <c r="BZ861" s="26" t="str">
        <f t="shared" si="1419"/>
        <v/>
      </c>
      <c r="CA861" s="26" t="str">
        <f t="shared" si="1420"/>
        <v/>
      </c>
      <c r="CB861" s="66" t="str">
        <f t="shared" si="1421"/>
        <v/>
      </c>
      <c r="CC861" s="65" t="str">
        <f t="shared" si="1422"/>
        <v/>
      </c>
      <c r="CD861" s="26" t="str">
        <f t="shared" si="1423"/>
        <v/>
      </c>
      <c r="CE861" s="26" t="str">
        <f t="shared" si="1424"/>
        <v/>
      </c>
      <c r="CF861" s="193" t="str">
        <f t="shared" si="1425"/>
        <v/>
      </c>
      <c r="CG861" s="193" t="str">
        <f t="shared" si="1426"/>
        <v/>
      </c>
      <c r="CH861" s="26" t="str">
        <f t="shared" si="1427"/>
        <v/>
      </c>
      <c r="CI861" s="26" t="str">
        <f t="shared" si="1428"/>
        <v/>
      </c>
      <c r="CJ861" s="65" t="str">
        <f t="shared" si="1429"/>
        <v/>
      </c>
      <c r="CK861" s="65" t="str">
        <f t="shared" si="1430"/>
        <v/>
      </c>
      <c r="CL861" s="64" t="str">
        <f t="shared" si="1431"/>
        <v/>
      </c>
      <c r="CM861" s="64" t="str">
        <f t="shared" si="1432"/>
        <v/>
      </c>
      <c r="CN861" s="65" t="str">
        <f t="shared" si="1433"/>
        <v/>
      </c>
      <c r="CP861" s="63" t="str">
        <f>IF(BH861="","",MAX($CP$3:CP860)+1)</f>
        <v/>
      </c>
      <c r="CQ861" s="24" t="str">
        <f t="shared" si="1434"/>
        <v/>
      </c>
      <c r="CR861" s="24" t="str">
        <f t="shared" si="1435"/>
        <v/>
      </c>
      <c r="CS861" s="24" t="str">
        <f t="shared" si="1436"/>
        <v/>
      </c>
      <c r="CT861" s="58" t="str">
        <f>IF(BO861="","",COUNTIF($BO$3:BO861,BO861)&amp;"@"&amp;BO861)</f>
        <v/>
      </c>
      <c r="CU861" s="16" t="str">
        <f t="shared" si="1374"/>
        <v/>
      </c>
      <c r="CV861" s="63" t="str">
        <f t="shared" si="1437"/>
        <v/>
      </c>
      <c r="CW861" s="16" t="str">
        <f t="shared" si="1438"/>
        <v/>
      </c>
      <c r="CX861" s="16" t="str">
        <f t="shared" si="1439"/>
        <v/>
      </c>
      <c r="CY861" s="16" t="str">
        <f t="shared" si="1440"/>
        <v/>
      </c>
      <c r="CZ861" s="85" t="str">
        <f t="shared" si="1441"/>
        <v/>
      </c>
      <c r="DA861" s="16" t="str">
        <f t="shared" si="1442"/>
        <v/>
      </c>
      <c r="DB861" s="16" t="str">
        <f t="shared" si="1443"/>
        <v/>
      </c>
      <c r="DC861" s="28" t="str">
        <f>IF(CP861="","",$DC$1&amp;(INDEX(価格設定!D$1:XFD$3,ROW(価格設定!$D$3),MATCH($AW861,価格設定!D$1:XFD$1,1))*100)&amp;"%")</f>
        <v/>
      </c>
      <c r="DD861" s="28" t="str">
        <f>IF(CP861="","",$DD$1&amp;(INDEX(価格設定!D$1:XFD$3,ROW(価格設定!$D$2),MATCH($AW861,価格設定!D$1:XFD$1,1))*100)&amp;"%")</f>
        <v/>
      </c>
      <c r="DE861" s="29" t="str">
        <f t="shared" si="1444"/>
        <v/>
      </c>
      <c r="DG861" s="58" t="str">
        <f t="shared" si="1445"/>
        <v/>
      </c>
      <c r="DH861" s="58" t="str">
        <f t="shared" si="1446"/>
        <v/>
      </c>
      <c r="DI861" s="58" t="str">
        <f t="shared" si="1447"/>
        <v/>
      </c>
      <c r="DJ861" s="85" t="str">
        <f t="shared" si="1448"/>
        <v/>
      </c>
      <c r="DL861" s="58" t="str">
        <f>IF(COUNTIF(DG$3:DG$1048576,DG861)=COUNTIF($DG$3:$DG861,DG861),DG861,"")</f>
        <v/>
      </c>
      <c r="DM861" s="85" t="str">
        <f t="shared" si="1449"/>
        <v/>
      </c>
      <c r="DN861" s="85" t="str">
        <f t="shared" si="1375"/>
        <v/>
      </c>
      <c r="DO861" s="85" t="str">
        <f t="shared" si="1375"/>
        <v/>
      </c>
      <c r="DP861" s="303"/>
      <c r="DQ861" s="17" t="str">
        <f t="shared" si="1376"/>
        <v/>
      </c>
      <c r="DR861" s="17" t="str">
        <f t="shared" si="1377"/>
        <v/>
      </c>
      <c r="DS861" s="17" t="str">
        <f t="shared" si="1378"/>
        <v/>
      </c>
      <c r="DU861" s="16" t="str">
        <f t="shared" si="1450"/>
        <v/>
      </c>
      <c r="DV861" s="16" t="str">
        <f>IF(DU861="","",COUNT($DU$3:DU861))</f>
        <v/>
      </c>
      <c r="DW861" s="16" t="str">
        <f t="shared" si="1451"/>
        <v/>
      </c>
      <c r="DX861" s="16" t="str">
        <f t="shared" si="1452"/>
        <v/>
      </c>
      <c r="DY861" s="16" t="str">
        <f>IF(DZ861="","",COUNTIF(DZ$3:DZ861,DZ861))</f>
        <v/>
      </c>
      <c r="DZ861" s="16" t="str">
        <f t="shared" si="1453"/>
        <v/>
      </c>
      <c r="EA861" s="16" t="str">
        <f t="shared" si="1454"/>
        <v/>
      </c>
      <c r="EB861" s="16" t="str">
        <f t="shared" si="1455"/>
        <v/>
      </c>
      <c r="EC861" s="16" t="str">
        <f t="shared" si="1456"/>
        <v/>
      </c>
      <c r="ED861" s="16" t="str">
        <f t="shared" si="1457"/>
        <v/>
      </c>
      <c r="EE861" s="16" t="str">
        <f t="shared" si="1458"/>
        <v/>
      </c>
      <c r="EF861" s="16" t="str">
        <f t="shared" si="1459"/>
        <v/>
      </c>
      <c r="EG861" s="16" t="str">
        <f t="shared" si="1460"/>
        <v/>
      </c>
      <c r="EH861" s="16" t="str">
        <f t="shared" si="1461"/>
        <v/>
      </c>
      <c r="EI861" s="16" t="str">
        <f t="shared" si="1462"/>
        <v/>
      </c>
      <c r="EJ861" s="16" t="str">
        <f t="shared" si="1463"/>
        <v/>
      </c>
      <c r="EK861" s="16" t="str">
        <f t="shared" si="1464"/>
        <v/>
      </c>
      <c r="EL861" s="58" t="str">
        <f t="shared" si="1465"/>
        <v/>
      </c>
      <c r="EM861" s="58" t="str">
        <f>IF(OR($DZ861="",CR861=""),IF($EL861="","",$EL861),IF(OR(CR861="なし",CR861=0),領収書!$H$1,CR861))</f>
        <v/>
      </c>
      <c r="EN861" s="58" t="str">
        <f>IF(OR($DZ861="",CS861=""),IF($EL861="","",$EL861),IF(OR(CS861="なし",CS861=0),入力!$EN$1,CS861))</f>
        <v/>
      </c>
      <c r="EO861" s="63" t="str">
        <f t="shared" si="1466"/>
        <v/>
      </c>
      <c r="EP861" s="63" t="str">
        <f t="shared" si="1467"/>
        <v/>
      </c>
      <c r="ER861" s="16" t="str">
        <f>IF(AND(COUNTIF($ET$3:ET861,ET861)=1,ET861&lt;&gt;""),MAX($ER$3:ER860)+1,"")</f>
        <v/>
      </c>
      <c r="ES861" s="16" t="str">
        <f>IF(価格設定!B863="","",価格設定!B863)</f>
        <v/>
      </c>
      <c r="ET861" s="16" t="str">
        <f>IF(価格設定!C863="","",価格設定!C863)</f>
        <v/>
      </c>
      <c r="EV861" s="16" t="str">
        <f t="shared" si="1379"/>
        <v/>
      </c>
      <c r="EW861" s="16" t="str">
        <f t="shared" si="1468"/>
        <v/>
      </c>
    </row>
    <row r="862" spans="1:153" ht="30" customHeight="1" x14ac:dyDescent="0.2">
      <c r="A862" s="225"/>
      <c r="B862" s="212"/>
      <c r="C862" s="221"/>
      <c r="D862" s="164"/>
      <c r="E862" s="165"/>
      <c r="F862" s="166"/>
      <c r="G862" s="167"/>
      <c r="H862" s="179"/>
      <c r="I862" s="306"/>
      <c r="J862" s="169"/>
      <c r="K862" s="179"/>
      <c r="L862" s="186"/>
      <c r="M862" s="186"/>
      <c r="N862" s="168"/>
      <c r="O862" s="170"/>
      <c r="P862" s="212"/>
      <c r="Q862" s="179" t="str">
        <f>IFERROR(IF(H862="","",IFERROR(INDEX(価格設定!$B$5:$B$1048576,MATCH(H862,価格設定!$B$5:$B$1048576,0),0),INDEX(価格設定!$B$5:$B$1048576,MATCH("*"&amp;H862&amp;"*",価格設定!$B$5:$B$1048576,0),0))),H862)</f>
        <v/>
      </c>
      <c r="R862" s="250" t="str">
        <f>IFERROR(IF(Q862="",IF(K862="","",K862),IF(K862="",IF(INDEX(価格設定!$C$5:$C$1048576,MATCH(Q862,価格設定!$B$5:$B$1048576,0),0)=0,"",INDEX(価格設定!$C$5:$C$1048576,MATCH(Q862,価格設定!$B$5:$B$1048576,0),0)),IF(K862="なし","",K862))),"")</f>
        <v/>
      </c>
      <c r="S862" s="308" t="str">
        <f t="shared" si="1380"/>
        <v/>
      </c>
      <c r="T862" s="126" t="str">
        <f>IFERROR(IF(J862="",IF(INDEX(価格設定!$E$5:$R$1048576,MATCH($Q862,価格設定!B$5:B$1048576,0),MATCH($AW862,価格設定!E$1:X$1,1))=0,"",INDEX(価格設定!$E$5:$R$1048576,MATCH($Q862,価格設定!B$5:B$1048576,0),MATCH($AW862,価格設定!E$1:X$1,1))),J862),"")</f>
        <v/>
      </c>
      <c r="U862" s="126" t="str">
        <f t="shared" si="1381"/>
        <v/>
      </c>
      <c r="V862" s="132" t="str">
        <f t="shared" si="1382"/>
        <v/>
      </c>
      <c r="W862" s="127" t="str">
        <f>IFERROR(IF(OR(T862="",T862&lt;0),"",IFERROR(INDEX(価格設定!E$2:X$3,IF(AND(K862=$K$1,$K$1&lt;&gt;""),ROW(価格設定!$D$3)-1,MATCH(INDEX(価格設定!$D$5:$D$1048576,MATCH(Q862,価格設定!$B$5:$B$1048576,0),0),価格設定!$D$2:$D$3,0)),MATCH($AW862,価格設定!E$1:X$1,1)),INDEX(価格設定!E$2:X$2,0,MATCH($AW862,価格設定!E$1:X$1,1)))),"")</f>
        <v/>
      </c>
      <c r="X862" s="126" t="str">
        <f t="shared" si="1373"/>
        <v/>
      </c>
      <c r="Y862" s="128" t="str">
        <f t="shared" si="1383"/>
        <v/>
      </c>
      <c r="Z862" s="126" t="str">
        <f t="shared" si="1384"/>
        <v/>
      </c>
      <c r="AA862" s="129" t="str">
        <f t="shared" si="1385"/>
        <v/>
      </c>
      <c r="AB862" s="126" t="str">
        <f t="shared" si="1386"/>
        <v/>
      </c>
      <c r="AC862" s="280" t="str">
        <f t="shared" si="1387"/>
        <v/>
      </c>
      <c r="AD862" s="15"/>
      <c r="AE862" s="204" t="str">
        <f>IF(AF862="","",COUNT($AF$3:AF862))</f>
        <v/>
      </c>
      <c r="AF862" s="206" t="str">
        <f t="shared" si="1388"/>
        <v/>
      </c>
      <c r="AG862" s="204" t="str">
        <f t="shared" si="1389"/>
        <v/>
      </c>
      <c r="AH862" s="204" t="str">
        <f t="shared" si="1390"/>
        <v/>
      </c>
      <c r="AI862" s="287"/>
      <c r="AJ862" s="15"/>
      <c r="AK862" s="138" t="str">
        <f t="shared" si="1391"/>
        <v/>
      </c>
      <c r="AL862" s="131" t="str">
        <f t="shared" si="1392"/>
        <v/>
      </c>
      <c r="AM862" s="131" t="str">
        <f t="shared" si="1393"/>
        <v/>
      </c>
      <c r="AN862" s="313" t="str">
        <f t="shared" si="1394"/>
        <v/>
      </c>
      <c r="AO862" s="316" t="str">
        <f t="shared" si="1395"/>
        <v/>
      </c>
      <c r="AP862" s="18"/>
      <c r="AQ862" s="3" t="str">
        <f>IF(F862="","",MAX($AQ$3:AQ861)+1)</f>
        <v/>
      </c>
      <c r="AR862" s="3" t="str">
        <f>IF(OR(AQ862="",BB862=""),"",MAX($AR$3:AR861)+1)</f>
        <v/>
      </c>
      <c r="AS862" s="3" t="str">
        <f>IF(CQ862="","",RANK(CQ862,CQ$3:CQ$1048576,1)+COUNTIF($CQ$3:CQ862,CQ862)-1)</f>
        <v/>
      </c>
      <c r="AT862" s="21" t="str">
        <f>IF(C862="",IF(OR(AND($H862&lt;&gt;"",C862=""),AND($F861=$F862,$AZ862&lt;&gt;""),COUNTA($H$3:$H$1048576,#REF!,$F$3:$F$1048576)&gt;COUNTA($H$3:$H862,#REF!,$F$3:$F862),$AZ862&lt;&gt;""),INDEX(AT$3:AT$1048576,MATCH(MAX($AQ$3:$AQ861),$AQ$3:$AQ$1048576,0),0),""),C862)</f>
        <v/>
      </c>
      <c r="AU862" s="21" t="str">
        <f>IF(D862="",IF(OR(AND($H862&lt;&gt;"",D862=""),AND($F861=$F862,$AZ862&lt;&gt;""),COUNTA($H$3:$H$1048576,#REF!,$F$3:$F$1048576)&gt;COUNTA($H$3:$H862,#REF!,$F$3:$F862),$AZ862&lt;&gt;""),INDEX(AU$3:AU$1048576,MATCH(MAX($AQ$3:$AQ861),$AQ$3:$AQ$1048576,0),0),""),D862)</f>
        <v/>
      </c>
      <c r="AV862" s="21" t="str">
        <f>IF(E862="",IF(OR(AND($H862&lt;&gt;"",E862=""),AND($F861=$F862,$AZ862&lt;&gt;""),COUNTA($H$3:$H$1048576,#REF!,$F$3:$F$1048576)&gt;COUNTA($H$3:$H862,#REF!,$F$3:$F862),$AZ862&lt;&gt;""),INDEX(AV$3:AV$1048576,MATCH(MAX($AQ$3:$AQ861),$AQ$3:$AQ$1048576,0),0),""),E862)</f>
        <v/>
      </c>
      <c r="AW862" s="24" t="str">
        <f t="shared" si="1396"/>
        <v/>
      </c>
      <c r="AX862" s="13" t="str">
        <f t="shared" si="1397"/>
        <v/>
      </c>
      <c r="AY862" s="4" t="str">
        <f t="shared" si="1398"/>
        <v/>
      </c>
      <c r="AZ862" s="4" t="str">
        <f>IF(AX862="",IF(OR(AND(H862&lt;&gt;"",F862=""),COUNTA($H$3:$H$1048576)&gt;COUNTA($H$3:$H862)),INDEX(AX$3:AX862,MATCH(MAX($AQ$3:AQ862),AQ$3:AQ862,0),0),""),AX862)</f>
        <v/>
      </c>
      <c r="BA862" s="4" t="str">
        <f>IF(AY862="",IF(AND(H862&lt;&gt;"",F862=""),INDEX(AY$3:AY862,MATCH(MAX($AQ$3:AQ862),AQ$3:AQ862,0),0),""),AY862)</f>
        <v/>
      </c>
      <c r="BB862" s="82" t="str">
        <f>IF(BC862="","",RANK(BC862,BC$3:BC$1048576,1)+COUNTIF($BC$3:BC862,BC862)-1)</f>
        <v/>
      </c>
      <c r="BC862" s="139" t="str">
        <f t="shared" si="1399"/>
        <v/>
      </c>
      <c r="BD862" s="46" t="str">
        <f t="shared" si="1400"/>
        <v/>
      </c>
      <c r="BE862" s="46" t="str">
        <f t="shared" si="1401"/>
        <v/>
      </c>
      <c r="BF862" s="46" t="str">
        <f t="shared" si="1402"/>
        <v/>
      </c>
      <c r="BG862" s="4" t="str">
        <f t="shared" si="1403"/>
        <v/>
      </c>
      <c r="BH862" s="180" t="str">
        <f t="shared" si="1404"/>
        <v/>
      </c>
      <c r="BI862" s="16" t="str">
        <f t="shared" si="1405"/>
        <v/>
      </c>
      <c r="BJ862" s="52" t="str">
        <f>IF(BI862="","",IF(W862="","",IF(AND(K862=$K$1,$K$1&lt;&gt;""),$BT$2,IFERROR(IF(INDEX(価格設定!$D$5:$D$1048576,MATCH(Q862,価格設定!$B$5:$B$1048576,0),0)=価格設定!$D$3,$BT$2,$BS$2),$BS$2))))</f>
        <v/>
      </c>
      <c r="BK862" s="16" t="str">
        <f>IF(BI862="","",IF(COUNTIF($BI$3:BI862,BI862)=1,1,IF(AND(BI861=BI862,BH862=""),BK861,COUNTIF($BH$3:BH862,BH862))))</f>
        <v/>
      </c>
      <c r="BL862" s="52" t="str">
        <f t="shared" si="1406"/>
        <v/>
      </c>
      <c r="BM862" s="52" t="str">
        <f t="shared" si="1407"/>
        <v/>
      </c>
      <c r="BN862" s="119" t="str">
        <f t="shared" si="1408"/>
        <v/>
      </c>
      <c r="BO862" s="119" t="str">
        <f t="shared" si="1409"/>
        <v/>
      </c>
      <c r="BP862" s="17" t="str">
        <f t="shared" si="1410"/>
        <v/>
      </c>
      <c r="BQ862" s="17" t="str">
        <f t="shared" si="1411"/>
        <v/>
      </c>
      <c r="BR862" s="17" t="str">
        <f>IF(OR(BP862="",COUNTIF($BO$3:BO862,BO862)&lt;&gt;1),"",SUMIF(BO$3:BO$1048576,BO862,BP$3:BP$1048576))</f>
        <v/>
      </c>
      <c r="BS862" s="17" t="str">
        <f t="shared" si="1412"/>
        <v/>
      </c>
      <c r="BT862" s="17" t="str">
        <f t="shared" si="1413"/>
        <v/>
      </c>
      <c r="BU862" s="17" t="str">
        <f t="shared" si="1414"/>
        <v/>
      </c>
      <c r="BV862" s="24" t="str">
        <f t="shared" si="1415"/>
        <v/>
      </c>
      <c r="BW862" s="24" t="str">
        <f t="shared" si="1416"/>
        <v/>
      </c>
      <c r="BX862" s="24" t="str">
        <f t="shared" si="1417"/>
        <v/>
      </c>
      <c r="BY862" s="26" t="str">
        <f t="shared" si="1418"/>
        <v/>
      </c>
      <c r="BZ862" s="26" t="str">
        <f t="shared" si="1419"/>
        <v/>
      </c>
      <c r="CA862" s="26" t="str">
        <f t="shared" si="1420"/>
        <v/>
      </c>
      <c r="CB862" s="66" t="str">
        <f t="shared" si="1421"/>
        <v/>
      </c>
      <c r="CC862" s="65" t="str">
        <f t="shared" si="1422"/>
        <v/>
      </c>
      <c r="CD862" s="26" t="str">
        <f t="shared" si="1423"/>
        <v/>
      </c>
      <c r="CE862" s="26" t="str">
        <f t="shared" si="1424"/>
        <v/>
      </c>
      <c r="CF862" s="193" t="str">
        <f t="shared" si="1425"/>
        <v/>
      </c>
      <c r="CG862" s="193" t="str">
        <f t="shared" si="1426"/>
        <v/>
      </c>
      <c r="CH862" s="26" t="str">
        <f t="shared" si="1427"/>
        <v/>
      </c>
      <c r="CI862" s="26" t="str">
        <f t="shared" si="1428"/>
        <v/>
      </c>
      <c r="CJ862" s="65" t="str">
        <f t="shared" si="1429"/>
        <v/>
      </c>
      <c r="CK862" s="65" t="str">
        <f t="shared" si="1430"/>
        <v/>
      </c>
      <c r="CL862" s="64" t="str">
        <f t="shared" si="1431"/>
        <v/>
      </c>
      <c r="CM862" s="64" t="str">
        <f t="shared" si="1432"/>
        <v/>
      </c>
      <c r="CN862" s="65" t="str">
        <f t="shared" si="1433"/>
        <v/>
      </c>
      <c r="CP862" s="63" t="str">
        <f>IF(BH862="","",MAX($CP$3:CP861)+1)</f>
        <v/>
      </c>
      <c r="CQ862" s="24" t="str">
        <f t="shared" si="1434"/>
        <v/>
      </c>
      <c r="CR862" s="24" t="str">
        <f t="shared" si="1435"/>
        <v/>
      </c>
      <c r="CS862" s="24" t="str">
        <f t="shared" si="1436"/>
        <v/>
      </c>
      <c r="CT862" s="58" t="str">
        <f>IF(BO862="","",COUNTIF($BO$3:BO862,BO862)&amp;"@"&amp;BO862)</f>
        <v/>
      </c>
      <c r="CU862" s="16" t="str">
        <f t="shared" si="1374"/>
        <v/>
      </c>
      <c r="CV862" s="63" t="str">
        <f t="shared" si="1437"/>
        <v/>
      </c>
      <c r="CW862" s="16" t="str">
        <f t="shared" si="1438"/>
        <v/>
      </c>
      <c r="CX862" s="16" t="str">
        <f t="shared" si="1439"/>
        <v/>
      </c>
      <c r="CY862" s="16" t="str">
        <f t="shared" si="1440"/>
        <v/>
      </c>
      <c r="CZ862" s="85" t="str">
        <f t="shared" si="1441"/>
        <v/>
      </c>
      <c r="DA862" s="16" t="str">
        <f t="shared" si="1442"/>
        <v/>
      </c>
      <c r="DB862" s="16" t="str">
        <f t="shared" si="1443"/>
        <v/>
      </c>
      <c r="DC862" s="28" t="str">
        <f>IF(CP862="","",$DC$1&amp;(INDEX(価格設定!D$1:XFD$3,ROW(価格設定!$D$3),MATCH($AW862,価格設定!D$1:XFD$1,1))*100)&amp;"%")</f>
        <v/>
      </c>
      <c r="DD862" s="28" t="str">
        <f>IF(CP862="","",$DD$1&amp;(INDEX(価格設定!D$1:XFD$3,ROW(価格設定!$D$2),MATCH($AW862,価格設定!D$1:XFD$1,1))*100)&amp;"%")</f>
        <v/>
      </c>
      <c r="DE862" s="29" t="str">
        <f t="shared" si="1444"/>
        <v/>
      </c>
      <c r="DG862" s="58" t="str">
        <f t="shared" si="1445"/>
        <v/>
      </c>
      <c r="DH862" s="58" t="str">
        <f t="shared" si="1446"/>
        <v/>
      </c>
      <c r="DI862" s="58" t="str">
        <f t="shared" si="1447"/>
        <v/>
      </c>
      <c r="DJ862" s="85" t="str">
        <f t="shared" si="1448"/>
        <v/>
      </c>
      <c r="DL862" s="58" t="str">
        <f>IF(COUNTIF(DG$3:DG$1048576,DG862)=COUNTIF($DG$3:$DG862,DG862),DG862,"")</f>
        <v/>
      </c>
      <c r="DM862" s="85" t="str">
        <f t="shared" si="1449"/>
        <v/>
      </c>
      <c r="DN862" s="85" t="str">
        <f t="shared" si="1375"/>
        <v/>
      </c>
      <c r="DO862" s="85" t="str">
        <f t="shared" si="1375"/>
        <v/>
      </c>
      <c r="DP862" s="303"/>
      <c r="DQ862" s="17" t="str">
        <f t="shared" si="1376"/>
        <v/>
      </c>
      <c r="DR862" s="17" t="str">
        <f t="shared" si="1377"/>
        <v/>
      </c>
      <c r="DS862" s="17" t="str">
        <f t="shared" si="1378"/>
        <v/>
      </c>
      <c r="DU862" s="16" t="str">
        <f t="shared" si="1450"/>
        <v/>
      </c>
      <c r="DV862" s="16" t="str">
        <f>IF(DU862="","",COUNT($DU$3:DU862))</f>
        <v/>
      </c>
      <c r="DW862" s="16" t="str">
        <f t="shared" si="1451"/>
        <v/>
      </c>
      <c r="DX862" s="16" t="str">
        <f t="shared" si="1452"/>
        <v/>
      </c>
      <c r="DY862" s="16" t="str">
        <f>IF(DZ862="","",COUNTIF(DZ$3:DZ862,DZ862))</f>
        <v/>
      </c>
      <c r="DZ862" s="16" t="str">
        <f t="shared" si="1453"/>
        <v/>
      </c>
      <c r="EA862" s="16" t="str">
        <f t="shared" si="1454"/>
        <v/>
      </c>
      <c r="EB862" s="16" t="str">
        <f t="shared" si="1455"/>
        <v/>
      </c>
      <c r="EC862" s="16" t="str">
        <f t="shared" si="1456"/>
        <v/>
      </c>
      <c r="ED862" s="16" t="str">
        <f t="shared" si="1457"/>
        <v/>
      </c>
      <c r="EE862" s="16" t="str">
        <f t="shared" si="1458"/>
        <v/>
      </c>
      <c r="EF862" s="16" t="str">
        <f t="shared" si="1459"/>
        <v/>
      </c>
      <c r="EG862" s="16" t="str">
        <f t="shared" si="1460"/>
        <v/>
      </c>
      <c r="EH862" s="16" t="str">
        <f t="shared" si="1461"/>
        <v/>
      </c>
      <c r="EI862" s="16" t="str">
        <f t="shared" si="1462"/>
        <v/>
      </c>
      <c r="EJ862" s="16" t="str">
        <f t="shared" si="1463"/>
        <v/>
      </c>
      <c r="EK862" s="16" t="str">
        <f t="shared" si="1464"/>
        <v/>
      </c>
      <c r="EL862" s="58" t="str">
        <f t="shared" si="1465"/>
        <v/>
      </c>
      <c r="EM862" s="58" t="str">
        <f>IF(OR($DZ862="",CR862=""),IF($EL862="","",$EL862),IF(OR(CR862="なし",CR862=0),領収書!$H$1,CR862))</f>
        <v/>
      </c>
      <c r="EN862" s="58" t="str">
        <f>IF(OR($DZ862="",CS862=""),IF($EL862="","",$EL862),IF(OR(CS862="なし",CS862=0),入力!$EN$1,CS862))</f>
        <v/>
      </c>
      <c r="EO862" s="63" t="str">
        <f t="shared" si="1466"/>
        <v/>
      </c>
      <c r="EP862" s="63" t="str">
        <f t="shared" si="1467"/>
        <v/>
      </c>
      <c r="ER862" s="16" t="str">
        <f>IF(AND(COUNTIF($ET$3:ET862,ET862)=1,ET862&lt;&gt;""),MAX($ER$3:ER861)+1,"")</f>
        <v/>
      </c>
      <c r="ES862" s="16" t="str">
        <f>IF(価格設定!B864="","",価格設定!B864)</f>
        <v/>
      </c>
      <c r="ET862" s="16" t="str">
        <f>IF(価格設定!C864="","",価格設定!C864)</f>
        <v/>
      </c>
      <c r="EV862" s="16" t="str">
        <f t="shared" si="1379"/>
        <v/>
      </c>
      <c r="EW862" s="16" t="str">
        <f t="shared" si="1468"/>
        <v/>
      </c>
    </row>
    <row r="863" spans="1:153" ht="30" customHeight="1" x14ac:dyDescent="0.2">
      <c r="A863" s="225"/>
      <c r="B863" s="212"/>
      <c r="C863" s="221"/>
      <c r="D863" s="164"/>
      <c r="E863" s="165"/>
      <c r="F863" s="166"/>
      <c r="G863" s="167"/>
      <c r="H863" s="179"/>
      <c r="I863" s="306"/>
      <c r="J863" s="169"/>
      <c r="K863" s="179"/>
      <c r="L863" s="186"/>
      <c r="M863" s="186"/>
      <c r="N863" s="168"/>
      <c r="O863" s="170"/>
      <c r="P863" s="212"/>
      <c r="Q863" s="179" t="str">
        <f>IFERROR(IF(H863="","",IFERROR(INDEX(価格設定!$B$5:$B$1048576,MATCH(H863,価格設定!$B$5:$B$1048576,0),0),INDEX(価格設定!$B$5:$B$1048576,MATCH("*"&amp;H863&amp;"*",価格設定!$B$5:$B$1048576,0),0))),H863)</f>
        <v/>
      </c>
      <c r="R863" s="250" t="str">
        <f>IFERROR(IF(Q863="",IF(K863="","",K863),IF(K863="",IF(INDEX(価格設定!$C$5:$C$1048576,MATCH(Q863,価格設定!$B$5:$B$1048576,0),0)=0,"",INDEX(価格設定!$C$5:$C$1048576,MATCH(Q863,価格設定!$B$5:$B$1048576,0),0)),IF(K863="なし","",K863))),"")</f>
        <v/>
      </c>
      <c r="S863" s="308" t="str">
        <f t="shared" si="1380"/>
        <v/>
      </c>
      <c r="T863" s="126" t="str">
        <f>IFERROR(IF(J863="",IF(INDEX(価格設定!$E$5:$R$1048576,MATCH($Q863,価格設定!B$5:B$1048576,0),MATCH($AW863,価格設定!E$1:X$1,1))=0,"",INDEX(価格設定!$E$5:$R$1048576,MATCH($Q863,価格設定!B$5:B$1048576,0),MATCH($AW863,価格設定!E$1:X$1,1))),J863),"")</f>
        <v/>
      </c>
      <c r="U863" s="126" t="str">
        <f t="shared" si="1381"/>
        <v/>
      </c>
      <c r="V863" s="132" t="str">
        <f t="shared" si="1382"/>
        <v/>
      </c>
      <c r="W863" s="127" t="str">
        <f>IFERROR(IF(OR(T863="",T863&lt;0),"",IFERROR(INDEX(価格設定!E$2:X$3,IF(AND(K863=$K$1,$K$1&lt;&gt;""),ROW(価格設定!$D$3)-1,MATCH(INDEX(価格設定!$D$5:$D$1048576,MATCH(Q863,価格設定!$B$5:$B$1048576,0),0),価格設定!$D$2:$D$3,0)),MATCH($AW863,価格設定!E$1:X$1,1)),INDEX(価格設定!E$2:X$2,0,MATCH($AW863,価格設定!E$1:X$1,1)))),"")</f>
        <v/>
      </c>
      <c r="X863" s="126" t="str">
        <f t="shared" si="1373"/>
        <v/>
      </c>
      <c r="Y863" s="128" t="str">
        <f t="shared" si="1383"/>
        <v/>
      </c>
      <c r="Z863" s="126" t="str">
        <f t="shared" si="1384"/>
        <v/>
      </c>
      <c r="AA863" s="129" t="str">
        <f t="shared" si="1385"/>
        <v/>
      </c>
      <c r="AB863" s="126" t="str">
        <f t="shared" si="1386"/>
        <v/>
      </c>
      <c r="AC863" s="280" t="str">
        <f t="shared" si="1387"/>
        <v/>
      </c>
      <c r="AD863" s="15"/>
      <c r="AE863" s="204" t="str">
        <f>IF(AF863="","",COUNT($AF$3:AF863))</f>
        <v/>
      </c>
      <c r="AF863" s="206" t="str">
        <f t="shared" si="1388"/>
        <v/>
      </c>
      <c r="AG863" s="204" t="str">
        <f t="shared" si="1389"/>
        <v/>
      </c>
      <c r="AH863" s="204" t="str">
        <f t="shared" si="1390"/>
        <v/>
      </c>
      <c r="AI863" s="287"/>
      <c r="AJ863" s="15"/>
      <c r="AK863" s="138" t="str">
        <f t="shared" si="1391"/>
        <v/>
      </c>
      <c r="AL863" s="131" t="str">
        <f t="shared" si="1392"/>
        <v/>
      </c>
      <c r="AM863" s="131" t="str">
        <f t="shared" si="1393"/>
        <v/>
      </c>
      <c r="AN863" s="313" t="str">
        <f t="shared" si="1394"/>
        <v/>
      </c>
      <c r="AO863" s="316" t="str">
        <f t="shared" si="1395"/>
        <v/>
      </c>
      <c r="AP863" s="18"/>
      <c r="AQ863" s="3" t="str">
        <f>IF(F863="","",MAX($AQ$3:AQ862)+1)</f>
        <v/>
      </c>
      <c r="AR863" s="3" t="str">
        <f>IF(OR(AQ863="",BB863=""),"",MAX($AR$3:AR862)+1)</f>
        <v/>
      </c>
      <c r="AS863" s="3" t="str">
        <f>IF(CQ863="","",RANK(CQ863,CQ$3:CQ$1048576,1)+COUNTIF($CQ$3:CQ863,CQ863)-1)</f>
        <v/>
      </c>
      <c r="AT863" s="21" t="str">
        <f>IF(C863="",IF(OR(AND($H863&lt;&gt;"",C863=""),AND($F862=$F863,$AZ863&lt;&gt;""),COUNTA($H$3:$H$1048576,#REF!,$F$3:$F$1048576)&gt;COUNTA($H$3:$H863,#REF!,$F$3:$F863),$AZ863&lt;&gt;""),INDEX(AT$3:AT$1048576,MATCH(MAX($AQ$3:$AQ862),$AQ$3:$AQ$1048576,0),0),""),C863)</f>
        <v/>
      </c>
      <c r="AU863" s="21" t="str">
        <f>IF(D863="",IF(OR(AND($H863&lt;&gt;"",D863=""),AND($F862=$F863,$AZ863&lt;&gt;""),COUNTA($H$3:$H$1048576,#REF!,$F$3:$F$1048576)&gt;COUNTA($H$3:$H863,#REF!,$F$3:$F863),$AZ863&lt;&gt;""),INDEX(AU$3:AU$1048576,MATCH(MAX($AQ$3:$AQ862),$AQ$3:$AQ$1048576,0),0),""),D863)</f>
        <v/>
      </c>
      <c r="AV863" s="21" t="str">
        <f>IF(E863="",IF(OR(AND($H863&lt;&gt;"",E863=""),AND($F862=$F863,$AZ863&lt;&gt;""),COUNTA($H$3:$H$1048576,#REF!,$F$3:$F$1048576)&gt;COUNTA($H$3:$H863,#REF!,$F$3:$F863),$AZ863&lt;&gt;""),INDEX(AV$3:AV$1048576,MATCH(MAX($AQ$3:$AQ862),$AQ$3:$AQ$1048576,0),0),""),E863)</f>
        <v/>
      </c>
      <c r="AW863" s="24" t="str">
        <f t="shared" si="1396"/>
        <v/>
      </c>
      <c r="AX863" s="13" t="str">
        <f t="shared" si="1397"/>
        <v/>
      </c>
      <c r="AY863" s="4" t="str">
        <f t="shared" si="1398"/>
        <v/>
      </c>
      <c r="AZ863" s="4" t="str">
        <f>IF(AX863="",IF(OR(AND(H863&lt;&gt;"",F863=""),COUNTA($H$3:$H$1048576)&gt;COUNTA($H$3:$H863)),INDEX(AX$3:AX863,MATCH(MAX($AQ$3:AQ863),AQ$3:AQ863,0),0),""),AX863)</f>
        <v/>
      </c>
      <c r="BA863" s="4" t="str">
        <f>IF(AY863="",IF(AND(H863&lt;&gt;"",F863=""),INDEX(AY$3:AY863,MATCH(MAX($AQ$3:AQ863),AQ$3:AQ863,0),0),""),AY863)</f>
        <v/>
      </c>
      <c r="BB863" s="82" t="str">
        <f>IF(BC863="","",RANK(BC863,BC$3:BC$1048576,1)+COUNTIF($BC$3:BC863,BC863)-1)</f>
        <v/>
      </c>
      <c r="BC863" s="139" t="str">
        <f t="shared" si="1399"/>
        <v/>
      </c>
      <c r="BD863" s="46" t="str">
        <f t="shared" si="1400"/>
        <v/>
      </c>
      <c r="BE863" s="46" t="str">
        <f t="shared" si="1401"/>
        <v/>
      </c>
      <c r="BF863" s="46" t="str">
        <f t="shared" si="1402"/>
        <v/>
      </c>
      <c r="BG863" s="4" t="str">
        <f t="shared" si="1403"/>
        <v/>
      </c>
      <c r="BH863" s="180" t="str">
        <f t="shared" si="1404"/>
        <v/>
      </c>
      <c r="BI863" s="16" t="str">
        <f t="shared" si="1405"/>
        <v/>
      </c>
      <c r="BJ863" s="52" t="str">
        <f>IF(BI863="","",IF(W863="","",IF(AND(K863=$K$1,$K$1&lt;&gt;""),$BT$2,IFERROR(IF(INDEX(価格設定!$D$5:$D$1048576,MATCH(Q863,価格設定!$B$5:$B$1048576,0),0)=価格設定!$D$3,$BT$2,$BS$2),$BS$2))))</f>
        <v/>
      </c>
      <c r="BK863" s="16" t="str">
        <f>IF(BI863="","",IF(COUNTIF($BI$3:BI863,BI863)=1,1,IF(AND(BI862=BI863,BH863=""),BK862,COUNTIF($BH$3:BH863,BH863))))</f>
        <v/>
      </c>
      <c r="BL863" s="52" t="str">
        <f t="shared" si="1406"/>
        <v/>
      </c>
      <c r="BM863" s="52" t="str">
        <f t="shared" si="1407"/>
        <v/>
      </c>
      <c r="BN863" s="119" t="str">
        <f t="shared" si="1408"/>
        <v/>
      </c>
      <c r="BO863" s="119" t="str">
        <f t="shared" si="1409"/>
        <v/>
      </c>
      <c r="BP863" s="17" t="str">
        <f t="shared" si="1410"/>
        <v/>
      </c>
      <c r="BQ863" s="17" t="str">
        <f t="shared" si="1411"/>
        <v/>
      </c>
      <c r="BR863" s="17" t="str">
        <f>IF(OR(BP863="",COUNTIF($BO$3:BO863,BO863)&lt;&gt;1),"",SUMIF(BO$3:BO$1048576,BO863,BP$3:BP$1048576))</f>
        <v/>
      </c>
      <c r="BS863" s="17" t="str">
        <f t="shared" si="1412"/>
        <v/>
      </c>
      <c r="BT863" s="17" t="str">
        <f t="shared" si="1413"/>
        <v/>
      </c>
      <c r="BU863" s="17" t="str">
        <f t="shared" si="1414"/>
        <v/>
      </c>
      <c r="BV863" s="24" t="str">
        <f t="shared" si="1415"/>
        <v/>
      </c>
      <c r="BW863" s="24" t="str">
        <f t="shared" si="1416"/>
        <v/>
      </c>
      <c r="BX863" s="24" t="str">
        <f t="shared" si="1417"/>
        <v/>
      </c>
      <c r="BY863" s="26" t="str">
        <f t="shared" si="1418"/>
        <v/>
      </c>
      <c r="BZ863" s="26" t="str">
        <f t="shared" si="1419"/>
        <v/>
      </c>
      <c r="CA863" s="26" t="str">
        <f t="shared" si="1420"/>
        <v/>
      </c>
      <c r="CB863" s="66" t="str">
        <f t="shared" si="1421"/>
        <v/>
      </c>
      <c r="CC863" s="65" t="str">
        <f t="shared" si="1422"/>
        <v/>
      </c>
      <c r="CD863" s="26" t="str">
        <f t="shared" si="1423"/>
        <v/>
      </c>
      <c r="CE863" s="26" t="str">
        <f t="shared" si="1424"/>
        <v/>
      </c>
      <c r="CF863" s="193" t="str">
        <f t="shared" si="1425"/>
        <v/>
      </c>
      <c r="CG863" s="193" t="str">
        <f t="shared" si="1426"/>
        <v/>
      </c>
      <c r="CH863" s="26" t="str">
        <f t="shared" si="1427"/>
        <v/>
      </c>
      <c r="CI863" s="26" t="str">
        <f t="shared" si="1428"/>
        <v/>
      </c>
      <c r="CJ863" s="65" t="str">
        <f t="shared" si="1429"/>
        <v/>
      </c>
      <c r="CK863" s="65" t="str">
        <f t="shared" si="1430"/>
        <v/>
      </c>
      <c r="CL863" s="64" t="str">
        <f t="shared" si="1431"/>
        <v/>
      </c>
      <c r="CM863" s="64" t="str">
        <f t="shared" si="1432"/>
        <v/>
      </c>
      <c r="CN863" s="65" t="str">
        <f t="shared" si="1433"/>
        <v/>
      </c>
      <c r="CP863" s="63" t="str">
        <f>IF(BH863="","",MAX($CP$3:CP862)+1)</f>
        <v/>
      </c>
      <c r="CQ863" s="24" t="str">
        <f t="shared" si="1434"/>
        <v/>
      </c>
      <c r="CR863" s="24" t="str">
        <f t="shared" si="1435"/>
        <v/>
      </c>
      <c r="CS863" s="24" t="str">
        <f t="shared" si="1436"/>
        <v/>
      </c>
      <c r="CT863" s="58" t="str">
        <f>IF(BO863="","",COUNTIF($BO$3:BO863,BO863)&amp;"@"&amp;BO863)</f>
        <v/>
      </c>
      <c r="CU863" s="16" t="str">
        <f t="shared" si="1374"/>
        <v/>
      </c>
      <c r="CV863" s="63" t="str">
        <f t="shared" si="1437"/>
        <v/>
      </c>
      <c r="CW863" s="16" t="str">
        <f t="shared" si="1438"/>
        <v/>
      </c>
      <c r="CX863" s="16" t="str">
        <f t="shared" si="1439"/>
        <v/>
      </c>
      <c r="CY863" s="16" t="str">
        <f t="shared" si="1440"/>
        <v/>
      </c>
      <c r="CZ863" s="85" t="str">
        <f t="shared" si="1441"/>
        <v/>
      </c>
      <c r="DA863" s="16" t="str">
        <f t="shared" si="1442"/>
        <v/>
      </c>
      <c r="DB863" s="16" t="str">
        <f t="shared" si="1443"/>
        <v/>
      </c>
      <c r="DC863" s="28" t="str">
        <f>IF(CP863="","",$DC$1&amp;(INDEX(価格設定!D$1:XFD$3,ROW(価格設定!$D$3),MATCH($AW863,価格設定!D$1:XFD$1,1))*100)&amp;"%")</f>
        <v/>
      </c>
      <c r="DD863" s="28" t="str">
        <f>IF(CP863="","",$DD$1&amp;(INDEX(価格設定!D$1:XFD$3,ROW(価格設定!$D$2),MATCH($AW863,価格設定!D$1:XFD$1,1))*100)&amp;"%")</f>
        <v/>
      </c>
      <c r="DE863" s="29" t="str">
        <f t="shared" si="1444"/>
        <v/>
      </c>
      <c r="DG863" s="58" t="str">
        <f t="shared" si="1445"/>
        <v/>
      </c>
      <c r="DH863" s="58" t="str">
        <f t="shared" si="1446"/>
        <v/>
      </c>
      <c r="DI863" s="58" t="str">
        <f t="shared" si="1447"/>
        <v/>
      </c>
      <c r="DJ863" s="85" t="str">
        <f t="shared" si="1448"/>
        <v/>
      </c>
      <c r="DL863" s="58" t="str">
        <f>IF(COUNTIF(DG$3:DG$1048576,DG863)=COUNTIF($DG$3:$DG863,DG863),DG863,"")</f>
        <v/>
      </c>
      <c r="DM863" s="85" t="str">
        <f t="shared" si="1449"/>
        <v/>
      </c>
      <c r="DN863" s="85" t="str">
        <f t="shared" si="1375"/>
        <v/>
      </c>
      <c r="DO863" s="85" t="str">
        <f t="shared" si="1375"/>
        <v/>
      </c>
      <c r="DP863" s="303"/>
      <c r="DQ863" s="17" t="str">
        <f t="shared" si="1376"/>
        <v/>
      </c>
      <c r="DR863" s="17" t="str">
        <f t="shared" si="1377"/>
        <v/>
      </c>
      <c r="DS863" s="17" t="str">
        <f t="shared" si="1378"/>
        <v/>
      </c>
      <c r="DU863" s="16" t="str">
        <f t="shared" si="1450"/>
        <v/>
      </c>
      <c r="DV863" s="16" t="str">
        <f>IF(DU863="","",COUNT($DU$3:DU863))</f>
        <v/>
      </c>
      <c r="DW863" s="16" t="str">
        <f t="shared" si="1451"/>
        <v/>
      </c>
      <c r="DX863" s="16" t="str">
        <f t="shared" si="1452"/>
        <v/>
      </c>
      <c r="DY863" s="16" t="str">
        <f>IF(DZ863="","",COUNTIF(DZ$3:DZ863,DZ863))</f>
        <v/>
      </c>
      <c r="DZ863" s="16" t="str">
        <f t="shared" si="1453"/>
        <v/>
      </c>
      <c r="EA863" s="16" t="str">
        <f t="shared" si="1454"/>
        <v/>
      </c>
      <c r="EB863" s="16" t="str">
        <f t="shared" si="1455"/>
        <v/>
      </c>
      <c r="EC863" s="16" t="str">
        <f t="shared" si="1456"/>
        <v/>
      </c>
      <c r="ED863" s="16" t="str">
        <f t="shared" si="1457"/>
        <v/>
      </c>
      <c r="EE863" s="16" t="str">
        <f t="shared" si="1458"/>
        <v/>
      </c>
      <c r="EF863" s="16" t="str">
        <f t="shared" si="1459"/>
        <v/>
      </c>
      <c r="EG863" s="16" t="str">
        <f t="shared" si="1460"/>
        <v/>
      </c>
      <c r="EH863" s="16" t="str">
        <f t="shared" si="1461"/>
        <v/>
      </c>
      <c r="EI863" s="16" t="str">
        <f t="shared" si="1462"/>
        <v/>
      </c>
      <c r="EJ863" s="16" t="str">
        <f t="shared" si="1463"/>
        <v/>
      </c>
      <c r="EK863" s="16" t="str">
        <f t="shared" si="1464"/>
        <v/>
      </c>
      <c r="EL863" s="58" t="str">
        <f t="shared" si="1465"/>
        <v/>
      </c>
      <c r="EM863" s="58" t="str">
        <f>IF(OR($DZ863="",CR863=""),IF($EL863="","",$EL863),IF(OR(CR863="なし",CR863=0),領収書!$H$1,CR863))</f>
        <v/>
      </c>
      <c r="EN863" s="58" t="str">
        <f>IF(OR($DZ863="",CS863=""),IF($EL863="","",$EL863),IF(OR(CS863="なし",CS863=0),入力!$EN$1,CS863))</f>
        <v/>
      </c>
      <c r="EO863" s="63" t="str">
        <f t="shared" si="1466"/>
        <v/>
      </c>
      <c r="EP863" s="63" t="str">
        <f t="shared" si="1467"/>
        <v/>
      </c>
      <c r="ER863" s="16" t="str">
        <f>IF(AND(COUNTIF($ET$3:ET863,ET863)=1,ET863&lt;&gt;""),MAX($ER$3:ER862)+1,"")</f>
        <v/>
      </c>
      <c r="ES863" s="16" t="str">
        <f>IF(価格設定!B865="","",価格設定!B865)</f>
        <v/>
      </c>
      <c r="ET863" s="16" t="str">
        <f>IF(価格設定!C865="","",価格設定!C865)</f>
        <v/>
      </c>
      <c r="EV863" s="16" t="str">
        <f t="shared" si="1379"/>
        <v/>
      </c>
      <c r="EW863" s="16" t="str">
        <f t="shared" si="1468"/>
        <v/>
      </c>
    </row>
    <row r="864" spans="1:153" ht="30" customHeight="1" x14ac:dyDescent="0.2">
      <c r="A864" s="225"/>
      <c r="B864" s="212"/>
      <c r="C864" s="221"/>
      <c r="D864" s="164"/>
      <c r="E864" s="165"/>
      <c r="F864" s="166"/>
      <c r="G864" s="167"/>
      <c r="H864" s="179"/>
      <c r="I864" s="306"/>
      <c r="J864" s="169"/>
      <c r="K864" s="179"/>
      <c r="L864" s="186"/>
      <c r="M864" s="186"/>
      <c r="N864" s="168"/>
      <c r="O864" s="170"/>
      <c r="P864" s="212"/>
      <c r="Q864" s="179" t="str">
        <f>IFERROR(IF(H864="","",IFERROR(INDEX(価格設定!$B$5:$B$1048576,MATCH(H864,価格設定!$B$5:$B$1048576,0),0),INDEX(価格設定!$B$5:$B$1048576,MATCH("*"&amp;H864&amp;"*",価格設定!$B$5:$B$1048576,0),0))),H864)</f>
        <v/>
      </c>
      <c r="R864" s="250" t="str">
        <f>IFERROR(IF(Q864="",IF(K864="","",K864),IF(K864="",IF(INDEX(価格設定!$C$5:$C$1048576,MATCH(Q864,価格設定!$B$5:$B$1048576,0),0)=0,"",INDEX(価格設定!$C$5:$C$1048576,MATCH(Q864,価格設定!$B$5:$B$1048576,0),0)),IF(K864="なし","",K864))),"")</f>
        <v/>
      </c>
      <c r="S864" s="308" t="str">
        <f t="shared" si="1380"/>
        <v/>
      </c>
      <c r="T864" s="126" t="str">
        <f>IFERROR(IF(J864="",IF(INDEX(価格設定!$E$5:$R$1048576,MATCH($Q864,価格設定!B$5:B$1048576,0),MATCH($AW864,価格設定!E$1:X$1,1))=0,"",INDEX(価格設定!$E$5:$R$1048576,MATCH($Q864,価格設定!B$5:B$1048576,0),MATCH($AW864,価格設定!E$1:X$1,1))),J864),"")</f>
        <v/>
      </c>
      <c r="U864" s="126" t="str">
        <f t="shared" si="1381"/>
        <v/>
      </c>
      <c r="V864" s="132" t="str">
        <f t="shared" si="1382"/>
        <v/>
      </c>
      <c r="W864" s="127" t="str">
        <f>IFERROR(IF(OR(T864="",T864&lt;0),"",IFERROR(INDEX(価格設定!E$2:X$3,IF(AND(K864=$K$1,$K$1&lt;&gt;""),ROW(価格設定!$D$3)-1,MATCH(INDEX(価格設定!$D$5:$D$1048576,MATCH(Q864,価格設定!$B$5:$B$1048576,0),0),価格設定!$D$2:$D$3,0)),MATCH($AW864,価格設定!E$1:X$1,1)),INDEX(価格設定!E$2:X$2,0,MATCH($AW864,価格設定!E$1:X$1,1)))),"")</f>
        <v/>
      </c>
      <c r="X864" s="126" t="str">
        <f t="shared" si="1373"/>
        <v/>
      </c>
      <c r="Y864" s="128" t="str">
        <f t="shared" si="1383"/>
        <v/>
      </c>
      <c r="Z864" s="126" t="str">
        <f t="shared" si="1384"/>
        <v/>
      </c>
      <c r="AA864" s="129" t="str">
        <f t="shared" si="1385"/>
        <v/>
      </c>
      <c r="AB864" s="126" t="str">
        <f t="shared" si="1386"/>
        <v/>
      </c>
      <c r="AC864" s="280" t="str">
        <f t="shared" si="1387"/>
        <v/>
      </c>
      <c r="AD864" s="15"/>
      <c r="AE864" s="204" t="str">
        <f>IF(AF864="","",COUNT($AF$3:AF864))</f>
        <v/>
      </c>
      <c r="AF864" s="206" t="str">
        <f t="shared" si="1388"/>
        <v/>
      </c>
      <c r="AG864" s="204" t="str">
        <f t="shared" si="1389"/>
        <v/>
      </c>
      <c r="AH864" s="204" t="str">
        <f t="shared" si="1390"/>
        <v/>
      </c>
      <c r="AI864" s="287"/>
      <c r="AJ864" s="15"/>
      <c r="AK864" s="138" t="str">
        <f t="shared" si="1391"/>
        <v/>
      </c>
      <c r="AL864" s="131" t="str">
        <f t="shared" si="1392"/>
        <v/>
      </c>
      <c r="AM864" s="131" t="str">
        <f t="shared" si="1393"/>
        <v/>
      </c>
      <c r="AN864" s="313" t="str">
        <f t="shared" si="1394"/>
        <v/>
      </c>
      <c r="AO864" s="316" t="str">
        <f t="shared" si="1395"/>
        <v/>
      </c>
      <c r="AP864" s="18"/>
      <c r="AQ864" s="3" t="str">
        <f>IF(F864="","",MAX($AQ$3:AQ863)+1)</f>
        <v/>
      </c>
      <c r="AR864" s="3" t="str">
        <f>IF(OR(AQ864="",BB864=""),"",MAX($AR$3:AR863)+1)</f>
        <v/>
      </c>
      <c r="AS864" s="3" t="str">
        <f>IF(CQ864="","",RANK(CQ864,CQ$3:CQ$1048576,1)+COUNTIF($CQ$3:CQ864,CQ864)-1)</f>
        <v/>
      </c>
      <c r="AT864" s="21" t="str">
        <f>IF(C864="",IF(OR(AND($H864&lt;&gt;"",C864=""),AND($F863=$F864,$AZ864&lt;&gt;""),COUNTA($H$3:$H$1048576,#REF!,$F$3:$F$1048576)&gt;COUNTA($H$3:$H864,#REF!,$F$3:$F864),$AZ864&lt;&gt;""),INDEX(AT$3:AT$1048576,MATCH(MAX($AQ$3:$AQ863),$AQ$3:$AQ$1048576,0),0),""),C864)</f>
        <v/>
      </c>
      <c r="AU864" s="21" t="str">
        <f>IF(D864="",IF(OR(AND($H864&lt;&gt;"",D864=""),AND($F863=$F864,$AZ864&lt;&gt;""),COUNTA($H$3:$H$1048576,#REF!,$F$3:$F$1048576)&gt;COUNTA($H$3:$H864,#REF!,$F$3:$F864),$AZ864&lt;&gt;""),INDEX(AU$3:AU$1048576,MATCH(MAX($AQ$3:$AQ863),$AQ$3:$AQ$1048576,0),0),""),D864)</f>
        <v/>
      </c>
      <c r="AV864" s="21" t="str">
        <f>IF(E864="",IF(OR(AND($H864&lt;&gt;"",E864=""),AND($F863=$F864,$AZ864&lt;&gt;""),COUNTA($H$3:$H$1048576,#REF!,$F$3:$F$1048576)&gt;COUNTA($H$3:$H864,#REF!,$F$3:$F864),$AZ864&lt;&gt;""),INDEX(AV$3:AV$1048576,MATCH(MAX($AQ$3:$AQ863),$AQ$3:$AQ$1048576,0),0),""),E864)</f>
        <v/>
      </c>
      <c r="AW864" s="24" t="str">
        <f t="shared" si="1396"/>
        <v/>
      </c>
      <c r="AX864" s="13" t="str">
        <f t="shared" si="1397"/>
        <v/>
      </c>
      <c r="AY864" s="4" t="str">
        <f t="shared" si="1398"/>
        <v/>
      </c>
      <c r="AZ864" s="4" t="str">
        <f>IF(AX864="",IF(OR(AND(H864&lt;&gt;"",F864=""),COUNTA($H$3:$H$1048576)&gt;COUNTA($H$3:$H864)),INDEX(AX$3:AX864,MATCH(MAX($AQ$3:AQ864),AQ$3:AQ864,0),0),""),AX864)</f>
        <v/>
      </c>
      <c r="BA864" s="4" t="str">
        <f>IF(AY864="",IF(AND(H864&lt;&gt;"",F864=""),INDEX(AY$3:AY864,MATCH(MAX($AQ$3:AQ864),AQ$3:AQ864,0),0),""),AY864)</f>
        <v/>
      </c>
      <c r="BB864" s="82" t="str">
        <f>IF(BC864="","",RANK(BC864,BC$3:BC$1048576,1)+COUNTIF($BC$3:BC864,BC864)-1)</f>
        <v/>
      </c>
      <c r="BC864" s="139" t="str">
        <f t="shared" si="1399"/>
        <v/>
      </c>
      <c r="BD864" s="46" t="str">
        <f t="shared" si="1400"/>
        <v/>
      </c>
      <c r="BE864" s="46" t="str">
        <f t="shared" si="1401"/>
        <v/>
      </c>
      <c r="BF864" s="46" t="str">
        <f t="shared" si="1402"/>
        <v/>
      </c>
      <c r="BG864" s="4" t="str">
        <f t="shared" si="1403"/>
        <v/>
      </c>
      <c r="BH864" s="180" t="str">
        <f t="shared" si="1404"/>
        <v/>
      </c>
      <c r="BI864" s="16" t="str">
        <f t="shared" si="1405"/>
        <v/>
      </c>
      <c r="BJ864" s="52" t="str">
        <f>IF(BI864="","",IF(W864="","",IF(AND(K864=$K$1,$K$1&lt;&gt;""),$BT$2,IFERROR(IF(INDEX(価格設定!$D$5:$D$1048576,MATCH(Q864,価格設定!$B$5:$B$1048576,0),0)=価格設定!$D$3,$BT$2,$BS$2),$BS$2))))</f>
        <v/>
      </c>
      <c r="BK864" s="16" t="str">
        <f>IF(BI864="","",IF(COUNTIF($BI$3:BI864,BI864)=1,1,IF(AND(BI863=BI864,BH864=""),BK863,COUNTIF($BH$3:BH864,BH864))))</f>
        <v/>
      </c>
      <c r="BL864" s="52" t="str">
        <f t="shared" si="1406"/>
        <v/>
      </c>
      <c r="BM864" s="52" t="str">
        <f t="shared" si="1407"/>
        <v/>
      </c>
      <c r="BN864" s="119" t="str">
        <f t="shared" si="1408"/>
        <v/>
      </c>
      <c r="BO864" s="119" t="str">
        <f t="shared" si="1409"/>
        <v/>
      </c>
      <c r="BP864" s="17" t="str">
        <f t="shared" si="1410"/>
        <v/>
      </c>
      <c r="BQ864" s="17" t="str">
        <f t="shared" si="1411"/>
        <v/>
      </c>
      <c r="BR864" s="17" t="str">
        <f>IF(OR(BP864="",COUNTIF($BO$3:BO864,BO864)&lt;&gt;1),"",SUMIF(BO$3:BO$1048576,BO864,BP$3:BP$1048576))</f>
        <v/>
      </c>
      <c r="BS864" s="17" t="str">
        <f t="shared" si="1412"/>
        <v/>
      </c>
      <c r="BT864" s="17" t="str">
        <f t="shared" si="1413"/>
        <v/>
      </c>
      <c r="BU864" s="17" t="str">
        <f t="shared" si="1414"/>
        <v/>
      </c>
      <c r="BV864" s="24" t="str">
        <f t="shared" si="1415"/>
        <v/>
      </c>
      <c r="BW864" s="24" t="str">
        <f t="shared" si="1416"/>
        <v/>
      </c>
      <c r="BX864" s="24" t="str">
        <f t="shared" si="1417"/>
        <v/>
      </c>
      <c r="BY864" s="26" t="str">
        <f t="shared" si="1418"/>
        <v/>
      </c>
      <c r="BZ864" s="26" t="str">
        <f t="shared" si="1419"/>
        <v/>
      </c>
      <c r="CA864" s="26" t="str">
        <f t="shared" si="1420"/>
        <v/>
      </c>
      <c r="CB864" s="66" t="str">
        <f t="shared" si="1421"/>
        <v/>
      </c>
      <c r="CC864" s="65" t="str">
        <f t="shared" si="1422"/>
        <v/>
      </c>
      <c r="CD864" s="26" t="str">
        <f t="shared" si="1423"/>
        <v/>
      </c>
      <c r="CE864" s="26" t="str">
        <f t="shared" si="1424"/>
        <v/>
      </c>
      <c r="CF864" s="193" t="str">
        <f t="shared" si="1425"/>
        <v/>
      </c>
      <c r="CG864" s="193" t="str">
        <f t="shared" si="1426"/>
        <v/>
      </c>
      <c r="CH864" s="26" t="str">
        <f t="shared" si="1427"/>
        <v/>
      </c>
      <c r="CI864" s="26" t="str">
        <f t="shared" si="1428"/>
        <v/>
      </c>
      <c r="CJ864" s="65" t="str">
        <f t="shared" si="1429"/>
        <v/>
      </c>
      <c r="CK864" s="65" t="str">
        <f t="shared" si="1430"/>
        <v/>
      </c>
      <c r="CL864" s="64" t="str">
        <f t="shared" si="1431"/>
        <v/>
      </c>
      <c r="CM864" s="64" t="str">
        <f t="shared" si="1432"/>
        <v/>
      </c>
      <c r="CN864" s="65" t="str">
        <f t="shared" si="1433"/>
        <v/>
      </c>
      <c r="CP864" s="63" t="str">
        <f>IF(BH864="","",MAX($CP$3:CP863)+1)</f>
        <v/>
      </c>
      <c r="CQ864" s="24" t="str">
        <f t="shared" si="1434"/>
        <v/>
      </c>
      <c r="CR864" s="24" t="str">
        <f t="shared" si="1435"/>
        <v/>
      </c>
      <c r="CS864" s="24" t="str">
        <f t="shared" si="1436"/>
        <v/>
      </c>
      <c r="CT864" s="58" t="str">
        <f>IF(BO864="","",COUNTIF($BO$3:BO864,BO864)&amp;"@"&amp;BO864)</f>
        <v/>
      </c>
      <c r="CU864" s="16" t="str">
        <f t="shared" si="1374"/>
        <v/>
      </c>
      <c r="CV864" s="63" t="str">
        <f t="shared" si="1437"/>
        <v/>
      </c>
      <c r="CW864" s="16" t="str">
        <f t="shared" si="1438"/>
        <v/>
      </c>
      <c r="CX864" s="16" t="str">
        <f t="shared" si="1439"/>
        <v/>
      </c>
      <c r="CY864" s="16" t="str">
        <f t="shared" si="1440"/>
        <v/>
      </c>
      <c r="CZ864" s="85" t="str">
        <f t="shared" si="1441"/>
        <v/>
      </c>
      <c r="DA864" s="16" t="str">
        <f t="shared" si="1442"/>
        <v/>
      </c>
      <c r="DB864" s="16" t="str">
        <f t="shared" si="1443"/>
        <v/>
      </c>
      <c r="DC864" s="28" t="str">
        <f>IF(CP864="","",$DC$1&amp;(INDEX(価格設定!D$1:XFD$3,ROW(価格設定!$D$3),MATCH($AW864,価格設定!D$1:XFD$1,1))*100)&amp;"%")</f>
        <v/>
      </c>
      <c r="DD864" s="28" t="str">
        <f>IF(CP864="","",$DD$1&amp;(INDEX(価格設定!D$1:XFD$3,ROW(価格設定!$D$2),MATCH($AW864,価格設定!D$1:XFD$1,1))*100)&amp;"%")</f>
        <v/>
      </c>
      <c r="DE864" s="29" t="str">
        <f t="shared" si="1444"/>
        <v/>
      </c>
      <c r="DG864" s="58" t="str">
        <f t="shared" si="1445"/>
        <v/>
      </c>
      <c r="DH864" s="58" t="str">
        <f t="shared" si="1446"/>
        <v/>
      </c>
      <c r="DI864" s="58" t="str">
        <f t="shared" si="1447"/>
        <v/>
      </c>
      <c r="DJ864" s="85" t="str">
        <f t="shared" si="1448"/>
        <v/>
      </c>
      <c r="DL864" s="58" t="str">
        <f>IF(COUNTIF(DG$3:DG$1048576,DG864)=COUNTIF($DG$3:$DG864,DG864),DG864,"")</f>
        <v/>
      </c>
      <c r="DM864" s="85" t="str">
        <f t="shared" si="1449"/>
        <v/>
      </c>
      <c r="DN864" s="85" t="str">
        <f t="shared" si="1375"/>
        <v/>
      </c>
      <c r="DO864" s="85" t="str">
        <f t="shared" si="1375"/>
        <v/>
      </c>
      <c r="DP864" s="303"/>
      <c r="DQ864" s="17" t="str">
        <f t="shared" si="1376"/>
        <v/>
      </c>
      <c r="DR864" s="17" t="str">
        <f t="shared" si="1377"/>
        <v/>
      </c>
      <c r="DS864" s="17" t="str">
        <f t="shared" si="1378"/>
        <v/>
      </c>
      <c r="DU864" s="16" t="str">
        <f t="shared" si="1450"/>
        <v/>
      </c>
      <c r="DV864" s="16" t="str">
        <f>IF(DU864="","",COUNT($DU$3:DU864))</f>
        <v/>
      </c>
      <c r="DW864" s="16" t="str">
        <f t="shared" si="1451"/>
        <v/>
      </c>
      <c r="DX864" s="16" t="str">
        <f t="shared" si="1452"/>
        <v/>
      </c>
      <c r="DY864" s="16" t="str">
        <f>IF(DZ864="","",COUNTIF(DZ$3:DZ864,DZ864))</f>
        <v/>
      </c>
      <c r="DZ864" s="16" t="str">
        <f t="shared" si="1453"/>
        <v/>
      </c>
      <c r="EA864" s="16" t="str">
        <f t="shared" si="1454"/>
        <v/>
      </c>
      <c r="EB864" s="16" t="str">
        <f t="shared" si="1455"/>
        <v/>
      </c>
      <c r="EC864" s="16" t="str">
        <f t="shared" si="1456"/>
        <v/>
      </c>
      <c r="ED864" s="16" t="str">
        <f t="shared" si="1457"/>
        <v/>
      </c>
      <c r="EE864" s="16" t="str">
        <f t="shared" si="1458"/>
        <v/>
      </c>
      <c r="EF864" s="16" t="str">
        <f t="shared" si="1459"/>
        <v/>
      </c>
      <c r="EG864" s="16" t="str">
        <f t="shared" si="1460"/>
        <v/>
      </c>
      <c r="EH864" s="16" t="str">
        <f t="shared" si="1461"/>
        <v/>
      </c>
      <c r="EI864" s="16" t="str">
        <f t="shared" si="1462"/>
        <v/>
      </c>
      <c r="EJ864" s="16" t="str">
        <f t="shared" si="1463"/>
        <v/>
      </c>
      <c r="EK864" s="16" t="str">
        <f t="shared" si="1464"/>
        <v/>
      </c>
      <c r="EL864" s="58" t="str">
        <f t="shared" si="1465"/>
        <v/>
      </c>
      <c r="EM864" s="58" t="str">
        <f>IF(OR($DZ864="",CR864=""),IF($EL864="","",$EL864),IF(OR(CR864="なし",CR864=0),領収書!$H$1,CR864))</f>
        <v/>
      </c>
      <c r="EN864" s="58" t="str">
        <f>IF(OR($DZ864="",CS864=""),IF($EL864="","",$EL864),IF(OR(CS864="なし",CS864=0),入力!$EN$1,CS864))</f>
        <v/>
      </c>
      <c r="EO864" s="63" t="str">
        <f t="shared" si="1466"/>
        <v/>
      </c>
      <c r="EP864" s="63" t="str">
        <f t="shared" si="1467"/>
        <v/>
      </c>
      <c r="ER864" s="16" t="str">
        <f>IF(AND(COUNTIF($ET$3:ET864,ET864)=1,ET864&lt;&gt;""),MAX($ER$3:ER863)+1,"")</f>
        <v/>
      </c>
      <c r="ES864" s="16" t="str">
        <f>IF(価格設定!B866="","",価格設定!B866)</f>
        <v/>
      </c>
      <c r="ET864" s="16" t="str">
        <f>IF(価格設定!C866="","",価格設定!C866)</f>
        <v/>
      </c>
      <c r="EV864" s="16" t="str">
        <f t="shared" si="1379"/>
        <v/>
      </c>
      <c r="EW864" s="16" t="str">
        <f t="shared" si="1468"/>
        <v/>
      </c>
    </row>
    <row r="865" spans="1:153" ht="30" customHeight="1" x14ac:dyDescent="0.2">
      <c r="A865" s="225"/>
      <c r="B865" s="212"/>
      <c r="C865" s="221"/>
      <c r="D865" s="164"/>
      <c r="E865" s="165"/>
      <c r="F865" s="166"/>
      <c r="G865" s="167"/>
      <c r="H865" s="179"/>
      <c r="I865" s="306"/>
      <c r="J865" s="169"/>
      <c r="K865" s="179"/>
      <c r="L865" s="186"/>
      <c r="M865" s="186"/>
      <c r="N865" s="168"/>
      <c r="O865" s="170"/>
      <c r="P865" s="212"/>
      <c r="Q865" s="179" t="str">
        <f>IFERROR(IF(H865="","",IFERROR(INDEX(価格設定!$B$5:$B$1048576,MATCH(H865,価格設定!$B$5:$B$1048576,0),0),INDEX(価格設定!$B$5:$B$1048576,MATCH("*"&amp;H865&amp;"*",価格設定!$B$5:$B$1048576,0),0))),H865)</f>
        <v/>
      </c>
      <c r="R865" s="250" t="str">
        <f>IFERROR(IF(Q865="",IF(K865="","",K865),IF(K865="",IF(INDEX(価格設定!$C$5:$C$1048576,MATCH(Q865,価格設定!$B$5:$B$1048576,0),0)=0,"",INDEX(価格設定!$C$5:$C$1048576,MATCH(Q865,価格設定!$B$5:$B$1048576,0),0)),IF(K865="なし","",K865))),"")</f>
        <v/>
      </c>
      <c r="S865" s="308" t="str">
        <f t="shared" si="1380"/>
        <v/>
      </c>
      <c r="T865" s="126" t="str">
        <f>IFERROR(IF(J865="",IF(INDEX(価格設定!$E$5:$R$1048576,MATCH($Q865,価格設定!B$5:B$1048576,0),MATCH($AW865,価格設定!E$1:X$1,1))=0,"",INDEX(価格設定!$E$5:$R$1048576,MATCH($Q865,価格設定!B$5:B$1048576,0),MATCH($AW865,価格設定!E$1:X$1,1))),J865),"")</f>
        <v/>
      </c>
      <c r="U865" s="126" t="str">
        <f t="shared" si="1381"/>
        <v/>
      </c>
      <c r="V865" s="132" t="str">
        <f t="shared" si="1382"/>
        <v/>
      </c>
      <c r="W865" s="127" t="str">
        <f>IFERROR(IF(OR(T865="",T865&lt;0),"",IFERROR(INDEX(価格設定!E$2:X$3,IF(AND(K865=$K$1,$K$1&lt;&gt;""),ROW(価格設定!$D$3)-1,MATCH(INDEX(価格設定!$D$5:$D$1048576,MATCH(Q865,価格設定!$B$5:$B$1048576,0),0),価格設定!$D$2:$D$3,0)),MATCH($AW865,価格設定!E$1:X$1,1)),INDEX(価格設定!E$2:X$2,0,MATCH($AW865,価格設定!E$1:X$1,1)))),"")</f>
        <v/>
      </c>
      <c r="X865" s="126" t="str">
        <f t="shared" si="1373"/>
        <v/>
      </c>
      <c r="Y865" s="128" t="str">
        <f t="shared" si="1383"/>
        <v/>
      </c>
      <c r="Z865" s="126" t="str">
        <f t="shared" si="1384"/>
        <v/>
      </c>
      <c r="AA865" s="129" t="str">
        <f t="shared" si="1385"/>
        <v/>
      </c>
      <c r="AB865" s="126" t="str">
        <f t="shared" si="1386"/>
        <v/>
      </c>
      <c r="AC865" s="280" t="str">
        <f t="shared" si="1387"/>
        <v/>
      </c>
      <c r="AD865" s="15"/>
      <c r="AE865" s="204" t="str">
        <f>IF(AF865="","",COUNT($AF$3:AF865))</f>
        <v/>
      </c>
      <c r="AF865" s="206" t="str">
        <f t="shared" si="1388"/>
        <v/>
      </c>
      <c r="AG865" s="204" t="str">
        <f t="shared" si="1389"/>
        <v/>
      </c>
      <c r="AH865" s="204" t="str">
        <f t="shared" si="1390"/>
        <v/>
      </c>
      <c r="AI865" s="287"/>
      <c r="AJ865" s="15"/>
      <c r="AK865" s="138" t="str">
        <f t="shared" si="1391"/>
        <v/>
      </c>
      <c r="AL865" s="131" t="str">
        <f t="shared" si="1392"/>
        <v/>
      </c>
      <c r="AM865" s="131" t="str">
        <f t="shared" si="1393"/>
        <v/>
      </c>
      <c r="AN865" s="313" t="str">
        <f t="shared" si="1394"/>
        <v/>
      </c>
      <c r="AO865" s="316" t="str">
        <f t="shared" si="1395"/>
        <v/>
      </c>
      <c r="AP865" s="18"/>
      <c r="AQ865" s="3" t="str">
        <f>IF(F865="","",MAX($AQ$3:AQ864)+1)</f>
        <v/>
      </c>
      <c r="AR865" s="3" t="str">
        <f>IF(OR(AQ865="",BB865=""),"",MAX($AR$3:AR864)+1)</f>
        <v/>
      </c>
      <c r="AS865" s="3" t="str">
        <f>IF(CQ865="","",RANK(CQ865,CQ$3:CQ$1048576,1)+COUNTIF($CQ$3:CQ865,CQ865)-1)</f>
        <v/>
      </c>
      <c r="AT865" s="21" t="str">
        <f>IF(C865="",IF(OR(AND($H865&lt;&gt;"",C865=""),AND($F864=$F865,$AZ865&lt;&gt;""),COUNTA($H$3:$H$1048576,#REF!,$F$3:$F$1048576)&gt;COUNTA($H$3:$H865,#REF!,$F$3:$F865),$AZ865&lt;&gt;""),INDEX(AT$3:AT$1048576,MATCH(MAX($AQ$3:$AQ864),$AQ$3:$AQ$1048576,0),0),""),C865)</f>
        <v/>
      </c>
      <c r="AU865" s="21" t="str">
        <f>IF(D865="",IF(OR(AND($H865&lt;&gt;"",D865=""),AND($F864=$F865,$AZ865&lt;&gt;""),COUNTA($H$3:$H$1048576,#REF!,$F$3:$F$1048576)&gt;COUNTA($H$3:$H865,#REF!,$F$3:$F865),$AZ865&lt;&gt;""),INDEX(AU$3:AU$1048576,MATCH(MAX($AQ$3:$AQ864),$AQ$3:$AQ$1048576,0),0),""),D865)</f>
        <v/>
      </c>
      <c r="AV865" s="21" t="str">
        <f>IF(E865="",IF(OR(AND($H865&lt;&gt;"",E865=""),AND($F864=$F865,$AZ865&lt;&gt;""),COUNTA($H$3:$H$1048576,#REF!,$F$3:$F$1048576)&gt;COUNTA($H$3:$H865,#REF!,$F$3:$F865),$AZ865&lt;&gt;""),INDEX(AV$3:AV$1048576,MATCH(MAX($AQ$3:$AQ864),$AQ$3:$AQ$1048576,0),0),""),E865)</f>
        <v/>
      </c>
      <c r="AW865" s="24" t="str">
        <f t="shared" si="1396"/>
        <v/>
      </c>
      <c r="AX865" s="13" t="str">
        <f t="shared" si="1397"/>
        <v/>
      </c>
      <c r="AY865" s="4" t="str">
        <f t="shared" si="1398"/>
        <v/>
      </c>
      <c r="AZ865" s="4" t="str">
        <f>IF(AX865="",IF(OR(AND(H865&lt;&gt;"",F865=""),COUNTA($H$3:$H$1048576)&gt;COUNTA($H$3:$H865)),INDEX(AX$3:AX865,MATCH(MAX($AQ$3:AQ865),AQ$3:AQ865,0),0),""),AX865)</f>
        <v/>
      </c>
      <c r="BA865" s="4" t="str">
        <f>IF(AY865="",IF(AND(H865&lt;&gt;"",F865=""),INDEX(AY$3:AY865,MATCH(MAX($AQ$3:AQ865),AQ$3:AQ865,0),0),""),AY865)</f>
        <v/>
      </c>
      <c r="BB865" s="82" t="str">
        <f>IF(BC865="","",RANK(BC865,BC$3:BC$1048576,1)+COUNTIF($BC$3:BC865,BC865)-1)</f>
        <v/>
      </c>
      <c r="BC865" s="139" t="str">
        <f t="shared" si="1399"/>
        <v/>
      </c>
      <c r="BD865" s="46" t="str">
        <f t="shared" si="1400"/>
        <v/>
      </c>
      <c r="BE865" s="46" t="str">
        <f t="shared" si="1401"/>
        <v/>
      </c>
      <c r="BF865" s="46" t="str">
        <f t="shared" si="1402"/>
        <v/>
      </c>
      <c r="BG865" s="4" t="str">
        <f t="shared" si="1403"/>
        <v/>
      </c>
      <c r="BH865" s="180" t="str">
        <f t="shared" si="1404"/>
        <v/>
      </c>
      <c r="BI865" s="16" t="str">
        <f t="shared" si="1405"/>
        <v/>
      </c>
      <c r="BJ865" s="52" t="str">
        <f>IF(BI865="","",IF(W865="","",IF(AND(K865=$K$1,$K$1&lt;&gt;""),$BT$2,IFERROR(IF(INDEX(価格設定!$D$5:$D$1048576,MATCH(Q865,価格設定!$B$5:$B$1048576,0),0)=価格設定!$D$3,$BT$2,$BS$2),$BS$2))))</f>
        <v/>
      </c>
      <c r="BK865" s="16" t="str">
        <f>IF(BI865="","",IF(COUNTIF($BI$3:BI865,BI865)=1,1,IF(AND(BI864=BI865,BH865=""),BK864,COUNTIF($BH$3:BH865,BH865))))</f>
        <v/>
      </c>
      <c r="BL865" s="52" t="str">
        <f t="shared" si="1406"/>
        <v/>
      </c>
      <c r="BM865" s="52" t="str">
        <f t="shared" si="1407"/>
        <v/>
      </c>
      <c r="BN865" s="119" t="str">
        <f t="shared" si="1408"/>
        <v/>
      </c>
      <c r="BO865" s="119" t="str">
        <f t="shared" si="1409"/>
        <v/>
      </c>
      <c r="BP865" s="17" t="str">
        <f t="shared" si="1410"/>
        <v/>
      </c>
      <c r="BQ865" s="17" t="str">
        <f t="shared" si="1411"/>
        <v/>
      </c>
      <c r="BR865" s="17" t="str">
        <f>IF(OR(BP865="",COUNTIF($BO$3:BO865,BO865)&lt;&gt;1),"",SUMIF(BO$3:BO$1048576,BO865,BP$3:BP$1048576))</f>
        <v/>
      </c>
      <c r="BS865" s="17" t="str">
        <f t="shared" si="1412"/>
        <v/>
      </c>
      <c r="BT865" s="17" t="str">
        <f t="shared" si="1413"/>
        <v/>
      </c>
      <c r="BU865" s="17" t="str">
        <f t="shared" si="1414"/>
        <v/>
      </c>
      <c r="BV865" s="24" t="str">
        <f t="shared" si="1415"/>
        <v/>
      </c>
      <c r="BW865" s="24" t="str">
        <f t="shared" si="1416"/>
        <v/>
      </c>
      <c r="BX865" s="24" t="str">
        <f t="shared" si="1417"/>
        <v/>
      </c>
      <c r="BY865" s="26" t="str">
        <f t="shared" si="1418"/>
        <v/>
      </c>
      <c r="BZ865" s="26" t="str">
        <f t="shared" si="1419"/>
        <v/>
      </c>
      <c r="CA865" s="26" t="str">
        <f t="shared" si="1420"/>
        <v/>
      </c>
      <c r="CB865" s="66" t="str">
        <f t="shared" si="1421"/>
        <v/>
      </c>
      <c r="CC865" s="65" t="str">
        <f t="shared" si="1422"/>
        <v/>
      </c>
      <c r="CD865" s="26" t="str">
        <f t="shared" si="1423"/>
        <v/>
      </c>
      <c r="CE865" s="26" t="str">
        <f t="shared" si="1424"/>
        <v/>
      </c>
      <c r="CF865" s="193" t="str">
        <f t="shared" si="1425"/>
        <v/>
      </c>
      <c r="CG865" s="193" t="str">
        <f t="shared" si="1426"/>
        <v/>
      </c>
      <c r="CH865" s="26" t="str">
        <f t="shared" si="1427"/>
        <v/>
      </c>
      <c r="CI865" s="26" t="str">
        <f t="shared" si="1428"/>
        <v/>
      </c>
      <c r="CJ865" s="65" t="str">
        <f t="shared" si="1429"/>
        <v/>
      </c>
      <c r="CK865" s="65" t="str">
        <f t="shared" si="1430"/>
        <v/>
      </c>
      <c r="CL865" s="64" t="str">
        <f t="shared" si="1431"/>
        <v/>
      </c>
      <c r="CM865" s="64" t="str">
        <f t="shared" si="1432"/>
        <v/>
      </c>
      <c r="CN865" s="65" t="str">
        <f t="shared" si="1433"/>
        <v/>
      </c>
      <c r="CP865" s="63" t="str">
        <f>IF(BH865="","",MAX($CP$3:CP864)+1)</f>
        <v/>
      </c>
      <c r="CQ865" s="24" t="str">
        <f t="shared" si="1434"/>
        <v/>
      </c>
      <c r="CR865" s="24" t="str">
        <f t="shared" si="1435"/>
        <v/>
      </c>
      <c r="CS865" s="24" t="str">
        <f t="shared" si="1436"/>
        <v/>
      </c>
      <c r="CT865" s="58" t="str">
        <f>IF(BO865="","",COUNTIF($BO$3:BO865,BO865)&amp;"@"&amp;BO865)</f>
        <v/>
      </c>
      <c r="CU865" s="16" t="str">
        <f t="shared" si="1374"/>
        <v/>
      </c>
      <c r="CV865" s="63" t="str">
        <f t="shared" si="1437"/>
        <v/>
      </c>
      <c r="CW865" s="16" t="str">
        <f t="shared" si="1438"/>
        <v/>
      </c>
      <c r="CX865" s="16" t="str">
        <f t="shared" si="1439"/>
        <v/>
      </c>
      <c r="CY865" s="16" t="str">
        <f t="shared" si="1440"/>
        <v/>
      </c>
      <c r="CZ865" s="85" t="str">
        <f t="shared" si="1441"/>
        <v/>
      </c>
      <c r="DA865" s="16" t="str">
        <f t="shared" si="1442"/>
        <v/>
      </c>
      <c r="DB865" s="16" t="str">
        <f t="shared" si="1443"/>
        <v/>
      </c>
      <c r="DC865" s="28" t="str">
        <f>IF(CP865="","",$DC$1&amp;(INDEX(価格設定!D$1:XFD$3,ROW(価格設定!$D$3),MATCH($AW865,価格設定!D$1:XFD$1,1))*100)&amp;"%")</f>
        <v/>
      </c>
      <c r="DD865" s="28" t="str">
        <f>IF(CP865="","",$DD$1&amp;(INDEX(価格設定!D$1:XFD$3,ROW(価格設定!$D$2),MATCH($AW865,価格設定!D$1:XFD$1,1))*100)&amp;"%")</f>
        <v/>
      </c>
      <c r="DE865" s="29" t="str">
        <f t="shared" si="1444"/>
        <v/>
      </c>
      <c r="DG865" s="58" t="str">
        <f t="shared" si="1445"/>
        <v/>
      </c>
      <c r="DH865" s="58" t="str">
        <f t="shared" si="1446"/>
        <v/>
      </c>
      <c r="DI865" s="58" t="str">
        <f t="shared" si="1447"/>
        <v/>
      </c>
      <c r="DJ865" s="85" t="str">
        <f t="shared" si="1448"/>
        <v/>
      </c>
      <c r="DL865" s="58" t="str">
        <f>IF(COUNTIF(DG$3:DG$1048576,DG865)=COUNTIF($DG$3:$DG865,DG865),DG865,"")</f>
        <v/>
      </c>
      <c r="DM865" s="85" t="str">
        <f t="shared" si="1449"/>
        <v/>
      </c>
      <c r="DN865" s="85" t="str">
        <f t="shared" si="1375"/>
        <v/>
      </c>
      <c r="DO865" s="85" t="str">
        <f t="shared" si="1375"/>
        <v/>
      </c>
      <c r="DP865" s="303"/>
      <c r="DQ865" s="17" t="str">
        <f t="shared" si="1376"/>
        <v/>
      </c>
      <c r="DR865" s="17" t="str">
        <f t="shared" si="1377"/>
        <v/>
      </c>
      <c r="DS865" s="17" t="str">
        <f t="shared" si="1378"/>
        <v/>
      </c>
      <c r="DU865" s="16" t="str">
        <f t="shared" si="1450"/>
        <v/>
      </c>
      <c r="DV865" s="16" t="str">
        <f>IF(DU865="","",COUNT($DU$3:DU865))</f>
        <v/>
      </c>
      <c r="DW865" s="16" t="str">
        <f t="shared" si="1451"/>
        <v/>
      </c>
      <c r="DX865" s="16" t="str">
        <f t="shared" si="1452"/>
        <v/>
      </c>
      <c r="DY865" s="16" t="str">
        <f>IF(DZ865="","",COUNTIF(DZ$3:DZ865,DZ865))</f>
        <v/>
      </c>
      <c r="DZ865" s="16" t="str">
        <f t="shared" si="1453"/>
        <v/>
      </c>
      <c r="EA865" s="16" t="str">
        <f t="shared" si="1454"/>
        <v/>
      </c>
      <c r="EB865" s="16" t="str">
        <f t="shared" si="1455"/>
        <v/>
      </c>
      <c r="EC865" s="16" t="str">
        <f t="shared" si="1456"/>
        <v/>
      </c>
      <c r="ED865" s="16" t="str">
        <f t="shared" si="1457"/>
        <v/>
      </c>
      <c r="EE865" s="16" t="str">
        <f t="shared" si="1458"/>
        <v/>
      </c>
      <c r="EF865" s="16" t="str">
        <f t="shared" si="1459"/>
        <v/>
      </c>
      <c r="EG865" s="16" t="str">
        <f t="shared" si="1460"/>
        <v/>
      </c>
      <c r="EH865" s="16" t="str">
        <f t="shared" si="1461"/>
        <v/>
      </c>
      <c r="EI865" s="16" t="str">
        <f t="shared" si="1462"/>
        <v/>
      </c>
      <c r="EJ865" s="16" t="str">
        <f t="shared" si="1463"/>
        <v/>
      </c>
      <c r="EK865" s="16" t="str">
        <f t="shared" si="1464"/>
        <v/>
      </c>
      <c r="EL865" s="58" t="str">
        <f t="shared" si="1465"/>
        <v/>
      </c>
      <c r="EM865" s="58" t="str">
        <f>IF(OR($DZ865="",CR865=""),IF($EL865="","",$EL865),IF(OR(CR865="なし",CR865=0),領収書!$H$1,CR865))</f>
        <v/>
      </c>
      <c r="EN865" s="58" t="str">
        <f>IF(OR($DZ865="",CS865=""),IF($EL865="","",$EL865),IF(OR(CS865="なし",CS865=0),入力!$EN$1,CS865))</f>
        <v/>
      </c>
      <c r="EO865" s="63" t="str">
        <f t="shared" si="1466"/>
        <v/>
      </c>
      <c r="EP865" s="63" t="str">
        <f t="shared" si="1467"/>
        <v/>
      </c>
      <c r="ER865" s="16" t="str">
        <f>IF(AND(COUNTIF($ET$3:ET865,ET865)=1,ET865&lt;&gt;""),MAX($ER$3:ER864)+1,"")</f>
        <v/>
      </c>
      <c r="ES865" s="16" t="str">
        <f>IF(価格設定!B867="","",価格設定!B867)</f>
        <v/>
      </c>
      <c r="ET865" s="16" t="str">
        <f>IF(価格設定!C867="","",価格設定!C867)</f>
        <v/>
      </c>
      <c r="EV865" s="16" t="str">
        <f t="shared" si="1379"/>
        <v/>
      </c>
      <c r="EW865" s="16" t="str">
        <f t="shared" si="1468"/>
        <v/>
      </c>
    </row>
    <row r="866" spans="1:153" ht="30" customHeight="1" x14ac:dyDescent="0.2">
      <c r="A866" s="225"/>
      <c r="B866" s="212"/>
      <c r="C866" s="221"/>
      <c r="D866" s="164"/>
      <c r="E866" s="165"/>
      <c r="F866" s="166"/>
      <c r="G866" s="167"/>
      <c r="H866" s="179"/>
      <c r="I866" s="306"/>
      <c r="J866" s="169"/>
      <c r="K866" s="179"/>
      <c r="L866" s="186"/>
      <c r="M866" s="186"/>
      <c r="N866" s="168"/>
      <c r="O866" s="170"/>
      <c r="P866" s="212"/>
      <c r="Q866" s="179" t="str">
        <f>IFERROR(IF(H866="","",IFERROR(INDEX(価格設定!$B$5:$B$1048576,MATCH(H866,価格設定!$B$5:$B$1048576,0),0),INDEX(価格設定!$B$5:$B$1048576,MATCH("*"&amp;H866&amp;"*",価格設定!$B$5:$B$1048576,0),0))),H866)</f>
        <v/>
      </c>
      <c r="R866" s="250" t="str">
        <f>IFERROR(IF(Q866="",IF(K866="","",K866),IF(K866="",IF(INDEX(価格設定!$C$5:$C$1048576,MATCH(Q866,価格設定!$B$5:$B$1048576,0),0)=0,"",INDEX(価格設定!$C$5:$C$1048576,MATCH(Q866,価格設定!$B$5:$B$1048576,0),0)),IF(K866="なし","",K866))),"")</f>
        <v/>
      </c>
      <c r="S866" s="308" t="str">
        <f t="shared" si="1380"/>
        <v/>
      </c>
      <c r="T866" s="126" t="str">
        <f>IFERROR(IF(J866="",IF(INDEX(価格設定!$E$5:$R$1048576,MATCH($Q866,価格設定!B$5:B$1048576,0),MATCH($AW866,価格設定!E$1:X$1,1))=0,"",INDEX(価格設定!$E$5:$R$1048576,MATCH($Q866,価格設定!B$5:B$1048576,0),MATCH($AW866,価格設定!E$1:X$1,1))),J866),"")</f>
        <v/>
      </c>
      <c r="U866" s="126" t="str">
        <f t="shared" si="1381"/>
        <v/>
      </c>
      <c r="V866" s="132" t="str">
        <f t="shared" si="1382"/>
        <v/>
      </c>
      <c r="W866" s="127" t="str">
        <f>IFERROR(IF(OR(T866="",T866&lt;0),"",IFERROR(INDEX(価格設定!E$2:X$3,IF(AND(K866=$K$1,$K$1&lt;&gt;""),ROW(価格設定!$D$3)-1,MATCH(INDEX(価格設定!$D$5:$D$1048576,MATCH(Q866,価格設定!$B$5:$B$1048576,0),0),価格設定!$D$2:$D$3,0)),MATCH($AW866,価格設定!E$1:X$1,1)),INDEX(価格設定!E$2:X$2,0,MATCH($AW866,価格設定!E$1:X$1,1)))),"")</f>
        <v/>
      </c>
      <c r="X866" s="126" t="str">
        <f t="shared" si="1373"/>
        <v/>
      </c>
      <c r="Y866" s="128" t="str">
        <f t="shared" si="1383"/>
        <v/>
      </c>
      <c r="Z866" s="126" t="str">
        <f t="shared" si="1384"/>
        <v/>
      </c>
      <c r="AA866" s="129" t="str">
        <f t="shared" si="1385"/>
        <v/>
      </c>
      <c r="AB866" s="126" t="str">
        <f t="shared" si="1386"/>
        <v/>
      </c>
      <c r="AC866" s="280" t="str">
        <f t="shared" si="1387"/>
        <v/>
      </c>
      <c r="AD866" s="15"/>
      <c r="AE866" s="204" t="str">
        <f>IF(AF866="","",COUNT($AF$3:AF866))</f>
        <v/>
      </c>
      <c r="AF866" s="206" t="str">
        <f t="shared" si="1388"/>
        <v/>
      </c>
      <c r="AG866" s="204" t="str">
        <f t="shared" si="1389"/>
        <v/>
      </c>
      <c r="AH866" s="204" t="str">
        <f t="shared" si="1390"/>
        <v/>
      </c>
      <c r="AI866" s="287"/>
      <c r="AJ866" s="15"/>
      <c r="AK866" s="138" t="str">
        <f t="shared" si="1391"/>
        <v/>
      </c>
      <c r="AL866" s="131" t="str">
        <f t="shared" si="1392"/>
        <v/>
      </c>
      <c r="AM866" s="131" t="str">
        <f t="shared" si="1393"/>
        <v/>
      </c>
      <c r="AN866" s="313" t="str">
        <f t="shared" si="1394"/>
        <v/>
      </c>
      <c r="AO866" s="316" t="str">
        <f t="shared" si="1395"/>
        <v/>
      </c>
      <c r="AP866" s="18"/>
      <c r="AQ866" s="3" t="str">
        <f>IF(F866="","",MAX($AQ$3:AQ865)+1)</f>
        <v/>
      </c>
      <c r="AR866" s="3" t="str">
        <f>IF(OR(AQ866="",BB866=""),"",MAX($AR$3:AR865)+1)</f>
        <v/>
      </c>
      <c r="AS866" s="3" t="str">
        <f>IF(CQ866="","",RANK(CQ866,CQ$3:CQ$1048576,1)+COUNTIF($CQ$3:CQ866,CQ866)-1)</f>
        <v/>
      </c>
      <c r="AT866" s="21" t="str">
        <f>IF(C866="",IF(OR(AND($H866&lt;&gt;"",C866=""),AND($F865=$F866,$AZ866&lt;&gt;""),COUNTA($H$3:$H$1048576,#REF!,$F$3:$F$1048576)&gt;COUNTA($H$3:$H866,#REF!,$F$3:$F866),$AZ866&lt;&gt;""),INDEX(AT$3:AT$1048576,MATCH(MAX($AQ$3:$AQ865),$AQ$3:$AQ$1048576,0),0),""),C866)</f>
        <v/>
      </c>
      <c r="AU866" s="21" t="str">
        <f>IF(D866="",IF(OR(AND($H866&lt;&gt;"",D866=""),AND($F865=$F866,$AZ866&lt;&gt;""),COUNTA($H$3:$H$1048576,#REF!,$F$3:$F$1048576)&gt;COUNTA($H$3:$H866,#REF!,$F$3:$F866),$AZ866&lt;&gt;""),INDEX(AU$3:AU$1048576,MATCH(MAX($AQ$3:$AQ865),$AQ$3:$AQ$1048576,0),0),""),D866)</f>
        <v/>
      </c>
      <c r="AV866" s="21" t="str">
        <f>IF(E866="",IF(OR(AND($H866&lt;&gt;"",E866=""),AND($F865=$F866,$AZ866&lt;&gt;""),COUNTA($H$3:$H$1048576,#REF!,$F$3:$F$1048576)&gt;COUNTA($H$3:$H866,#REF!,$F$3:$F866),$AZ866&lt;&gt;""),INDEX(AV$3:AV$1048576,MATCH(MAX($AQ$3:$AQ865),$AQ$3:$AQ$1048576,0),0),""),E866)</f>
        <v/>
      </c>
      <c r="AW866" s="24" t="str">
        <f t="shared" si="1396"/>
        <v/>
      </c>
      <c r="AX866" s="13" t="str">
        <f t="shared" si="1397"/>
        <v/>
      </c>
      <c r="AY866" s="4" t="str">
        <f t="shared" si="1398"/>
        <v/>
      </c>
      <c r="AZ866" s="4" t="str">
        <f>IF(AX866="",IF(OR(AND(H866&lt;&gt;"",F866=""),COUNTA($H$3:$H$1048576)&gt;COUNTA($H$3:$H866)),INDEX(AX$3:AX866,MATCH(MAX($AQ$3:AQ866),AQ$3:AQ866,0),0),""),AX866)</f>
        <v/>
      </c>
      <c r="BA866" s="4" t="str">
        <f>IF(AY866="",IF(AND(H866&lt;&gt;"",F866=""),INDEX(AY$3:AY866,MATCH(MAX($AQ$3:AQ866),AQ$3:AQ866,0),0),""),AY866)</f>
        <v/>
      </c>
      <c r="BB866" s="82" t="str">
        <f>IF(BC866="","",RANK(BC866,BC$3:BC$1048576,1)+COUNTIF($BC$3:BC866,BC866)-1)</f>
        <v/>
      </c>
      <c r="BC866" s="139" t="str">
        <f t="shared" si="1399"/>
        <v/>
      </c>
      <c r="BD866" s="46" t="str">
        <f t="shared" si="1400"/>
        <v/>
      </c>
      <c r="BE866" s="46" t="str">
        <f t="shared" si="1401"/>
        <v/>
      </c>
      <c r="BF866" s="46" t="str">
        <f t="shared" si="1402"/>
        <v/>
      </c>
      <c r="BG866" s="4" t="str">
        <f t="shared" si="1403"/>
        <v/>
      </c>
      <c r="BH866" s="180" t="str">
        <f t="shared" si="1404"/>
        <v/>
      </c>
      <c r="BI866" s="16" t="str">
        <f t="shared" si="1405"/>
        <v/>
      </c>
      <c r="BJ866" s="52" t="str">
        <f>IF(BI866="","",IF(W866="","",IF(AND(K866=$K$1,$K$1&lt;&gt;""),$BT$2,IFERROR(IF(INDEX(価格設定!$D$5:$D$1048576,MATCH(Q866,価格設定!$B$5:$B$1048576,0),0)=価格設定!$D$3,$BT$2,$BS$2),$BS$2))))</f>
        <v/>
      </c>
      <c r="BK866" s="16" t="str">
        <f>IF(BI866="","",IF(COUNTIF($BI$3:BI866,BI866)=1,1,IF(AND(BI865=BI866,BH866=""),BK865,COUNTIF($BH$3:BH866,BH866))))</f>
        <v/>
      </c>
      <c r="BL866" s="52" t="str">
        <f t="shared" si="1406"/>
        <v/>
      </c>
      <c r="BM866" s="52" t="str">
        <f t="shared" si="1407"/>
        <v/>
      </c>
      <c r="BN866" s="119" t="str">
        <f t="shared" si="1408"/>
        <v/>
      </c>
      <c r="BO866" s="119" t="str">
        <f t="shared" si="1409"/>
        <v/>
      </c>
      <c r="BP866" s="17" t="str">
        <f t="shared" si="1410"/>
        <v/>
      </c>
      <c r="BQ866" s="17" t="str">
        <f t="shared" si="1411"/>
        <v/>
      </c>
      <c r="BR866" s="17" t="str">
        <f>IF(OR(BP866="",COUNTIF($BO$3:BO866,BO866)&lt;&gt;1),"",SUMIF(BO$3:BO$1048576,BO866,BP$3:BP$1048576))</f>
        <v/>
      </c>
      <c r="BS866" s="17" t="str">
        <f t="shared" si="1412"/>
        <v/>
      </c>
      <c r="BT866" s="17" t="str">
        <f t="shared" si="1413"/>
        <v/>
      </c>
      <c r="BU866" s="17" t="str">
        <f t="shared" si="1414"/>
        <v/>
      </c>
      <c r="BV866" s="24" t="str">
        <f t="shared" si="1415"/>
        <v/>
      </c>
      <c r="BW866" s="24" t="str">
        <f t="shared" si="1416"/>
        <v/>
      </c>
      <c r="BX866" s="24" t="str">
        <f t="shared" si="1417"/>
        <v/>
      </c>
      <c r="BY866" s="26" t="str">
        <f t="shared" si="1418"/>
        <v/>
      </c>
      <c r="BZ866" s="26" t="str">
        <f t="shared" si="1419"/>
        <v/>
      </c>
      <c r="CA866" s="26" t="str">
        <f t="shared" si="1420"/>
        <v/>
      </c>
      <c r="CB866" s="66" t="str">
        <f t="shared" si="1421"/>
        <v/>
      </c>
      <c r="CC866" s="65" t="str">
        <f t="shared" si="1422"/>
        <v/>
      </c>
      <c r="CD866" s="26" t="str">
        <f t="shared" si="1423"/>
        <v/>
      </c>
      <c r="CE866" s="26" t="str">
        <f t="shared" si="1424"/>
        <v/>
      </c>
      <c r="CF866" s="193" t="str">
        <f t="shared" si="1425"/>
        <v/>
      </c>
      <c r="CG866" s="193" t="str">
        <f t="shared" si="1426"/>
        <v/>
      </c>
      <c r="CH866" s="26" t="str">
        <f t="shared" si="1427"/>
        <v/>
      </c>
      <c r="CI866" s="26" t="str">
        <f t="shared" si="1428"/>
        <v/>
      </c>
      <c r="CJ866" s="65" t="str">
        <f t="shared" si="1429"/>
        <v/>
      </c>
      <c r="CK866" s="65" t="str">
        <f t="shared" si="1430"/>
        <v/>
      </c>
      <c r="CL866" s="64" t="str">
        <f t="shared" si="1431"/>
        <v/>
      </c>
      <c r="CM866" s="64" t="str">
        <f t="shared" si="1432"/>
        <v/>
      </c>
      <c r="CN866" s="65" t="str">
        <f t="shared" si="1433"/>
        <v/>
      </c>
      <c r="CP866" s="63" t="str">
        <f>IF(BH866="","",MAX($CP$3:CP865)+1)</f>
        <v/>
      </c>
      <c r="CQ866" s="24" t="str">
        <f t="shared" si="1434"/>
        <v/>
      </c>
      <c r="CR866" s="24" t="str">
        <f t="shared" si="1435"/>
        <v/>
      </c>
      <c r="CS866" s="24" t="str">
        <f t="shared" si="1436"/>
        <v/>
      </c>
      <c r="CT866" s="58" t="str">
        <f>IF(BO866="","",COUNTIF($BO$3:BO866,BO866)&amp;"@"&amp;BO866)</f>
        <v/>
      </c>
      <c r="CU866" s="16" t="str">
        <f t="shared" si="1374"/>
        <v/>
      </c>
      <c r="CV866" s="63" t="str">
        <f t="shared" si="1437"/>
        <v/>
      </c>
      <c r="CW866" s="16" t="str">
        <f t="shared" si="1438"/>
        <v/>
      </c>
      <c r="CX866" s="16" t="str">
        <f t="shared" si="1439"/>
        <v/>
      </c>
      <c r="CY866" s="16" t="str">
        <f t="shared" si="1440"/>
        <v/>
      </c>
      <c r="CZ866" s="85" t="str">
        <f t="shared" si="1441"/>
        <v/>
      </c>
      <c r="DA866" s="16" t="str">
        <f t="shared" si="1442"/>
        <v/>
      </c>
      <c r="DB866" s="16" t="str">
        <f t="shared" si="1443"/>
        <v/>
      </c>
      <c r="DC866" s="28" t="str">
        <f>IF(CP866="","",$DC$1&amp;(INDEX(価格設定!D$1:XFD$3,ROW(価格設定!$D$3),MATCH($AW866,価格設定!D$1:XFD$1,1))*100)&amp;"%")</f>
        <v/>
      </c>
      <c r="DD866" s="28" t="str">
        <f>IF(CP866="","",$DD$1&amp;(INDEX(価格設定!D$1:XFD$3,ROW(価格設定!$D$2),MATCH($AW866,価格設定!D$1:XFD$1,1))*100)&amp;"%")</f>
        <v/>
      </c>
      <c r="DE866" s="29" t="str">
        <f t="shared" si="1444"/>
        <v/>
      </c>
      <c r="DG866" s="58" t="str">
        <f t="shared" si="1445"/>
        <v/>
      </c>
      <c r="DH866" s="58" t="str">
        <f t="shared" si="1446"/>
        <v/>
      </c>
      <c r="DI866" s="58" t="str">
        <f t="shared" si="1447"/>
        <v/>
      </c>
      <c r="DJ866" s="85" t="str">
        <f t="shared" si="1448"/>
        <v/>
      </c>
      <c r="DL866" s="58" t="str">
        <f>IF(COUNTIF(DG$3:DG$1048576,DG866)=COUNTIF($DG$3:$DG866,DG866),DG866,"")</f>
        <v/>
      </c>
      <c r="DM866" s="85" t="str">
        <f t="shared" si="1449"/>
        <v/>
      </c>
      <c r="DN866" s="85" t="str">
        <f t="shared" si="1375"/>
        <v/>
      </c>
      <c r="DO866" s="85" t="str">
        <f t="shared" si="1375"/>
        <v/>
      </c>
      <c r="DP866" s="303"/>
      <c r="DQ866" s="17" t="str">
        <f t="shared" si="1376"/>
        <v/>
      </c>
      <c r="DR866" s="17" t="str">
        <f t="shared" si="1377"/>
        <v/>
      </c>
      <c r="DS866" s="17" t="str">
        <f t="shared" si="1378"/>
        <v/>
      </c>
      <c r="DU866" s="16" t="str">
        <f t="shared" si="1450"/>
        <v/>
      </c>
      <c r="DV866" s="16" t="str">
        <f>IF(DU866="","",COUNT($DU$3:DU866))</f>
        <v/>
      </c>
      <c r="DW866" s="16" t="str">
        <f t="shared" si="1451"/>
        <v/>
      </c>
      <c r="DX866" s="16" t="str">
        <f t="shared" si="1452"/>
        <v/>
      </c>
      <c r="DY866" s="16" t="str">
        <f>IF(DZ866="","",COUNTIF(DZ$3:DZ866,DZ866))</f>
        <v/>
      </c>
      <c r="DZ866" s="16" t="str">
        <f t="shared" si="1453"/>
        <v/>
      </c>
      <c r="EA866" s="16" t="str">
        <f t="shared" si="1454"/>
        <v/>
      </c>
      <c r="EB866" s="16" t="str">
        <f t="shared" si="1455"/>
        <v/>
      </c>
      <c r="EC866" s="16" t="str">
        <f t="shared" si="1456"/>
        <v/>
      </c>
      <c r="ED866" s="16" t="str">
        <f t="shared" si="1457"/>
        <v/>
      </c>
      <c r="EE866" s="16" t="str">
        <f t="shared" si="1458"/>
        <v/>
      </c>
      <c r="EF866" s="16" t="str">
        <f t="shared" si="1459"/>
        <v/>
      </c>
      <c r="EG866" s="16" t="str">
        <f t="shared" si="1460"/>
        <v/>
      </c>
      <c r="EH866" s="16" t="str">
        <f t="shared" si="1461"/>
        <v/>
      </c>
      <c r="EI866" s="16" t="str">
        <f t="shared" si="1462"/>
        <v/>
      </c>
      <c r="EJ866" s="16" t="str">
        <f t="shared" si="1463"/>
        <v/>
      </c>
      <c r="EK866" s="16" t="str">
        <f t="shared" si="1464"/>
        <v/>
      </c>
      <c r="EL866" s="58" t="str">
        <f t="shared" si="1465"/>
        <v/>
      </c>
      <c r="EM866" s="58" t="str">
        <f>IF(OR($DZ866="",CR866=""),IF($EL866="","",$EL866),IF(OR(CR866="なし",CR866=0),領収書!$H$1,CR866))</f>
        <v/>
      </c>
      <c r="EN866" s="58" t="str">
        <f>IF(OR($DZ866="",CS866=""),IF($EL866="","",$EL866),IF(OR(CS866="なし",CS866=0),入力!$EN$1,CS866))</f>
        <v/>
      </c>
      <c r="EO866" s="63" t="str">
        <f t="shared" si="1466"/>
        <v/>
      </c>
      <c r="EP866" s="63" t="str">
        <f t="shared" si="1467"/>
        <v/>
      </c>
      <c r="ER866" s="16" t="str">
        <f>IF(AND(COUNTIF($ET$3:ET866,ET866)=1,ET866&lt;&gt;""),MAX($ER$3:ER865)+1,"")</f>
        <v/>
      </c>
      <c r="ES866" s="16" t="str">
        <f>IF(価格設定!B868="","",価格設定!B868)</f>
        <v/>
      </c>
      <c r="ET866" s="16" t="str">
        <f>IF(価格設定!C868="","",価格設定!C868)</f>
        <v/>
      </c>
      <c r="EV866" s="16" t="str">
        <f t="shared" si="1379"/>
        <v/>
      </c>
      <c r="EW866" s="16" t="str">
        <f t="shared" si="1468"/>
        <v/>
      </c>
    </row>
    <row r="867" spans="1:153" ht="30" customHeight="1" x14ac:dyDescent="0.2">
      <c r="A867" s="225"/>
      <c r="B867" s="212"/>
      <c r="C867" s="221"/>
      <c r="D867" s="164"/>
      <c r="E867" s="165"/>
      <c r="F867" s="166"/>
      <c r="G867" s="167"/>
      <c r="H867" s="179"/>
      <c r="I867" s="306"/>
      <c r="J867" s="169"/>
      <c r="K867" s="179"/>
      <c r="L867" s="186"/>
      <c r="M867" s="186"/>
      <c r="N867" s="168"/>
      <c r="O867" s="170"/>
      <c r="P867" s="212"/>
      <c r="Q867" s="179" t="str">
        <f>IFERROR(IF(H867="","",IFERROR(INDEX(価格設定!$B$5:$B$1048576,MATCH(H867,価格設定!$B$5:$B$1048576,0),0),INDEX(価格設定!$B$5:$B$1048576,MATCH("*"&amp;H867&amp;"*",価格設定!$B$5:$B$1048576,0),0))),H867)</f>
        <v/>
      </c>
      <c r="R867" s="250" t="str">
        <f>IFERROR(IF(Q867="",IF(K867="","",K867),IF(K867="",IF(INDEX(価格設定!$C$5:$C$1048576,MATCH(Q867,価格設定!$B$5:$B$1048576,0),0)=0,"",INDEX(価格設定!$C$5:$C$1048576,MATCH(Q867,価格設定!$B$5:$B$1048576,0),0)),IF(K867="なし","",K867))),"")</f>
        <v/>
      </c>
      <c r="S867" s="308" t="str">
        <f t="shared" si="1380"/>
        <v/>
      </c>
      <c r="T867" s="126" t="str">
        <f>IFERROR(IF(J867="",IF(INDEX(価格設定!$E$5:$R$1048576,MATCH($Q867,価格設定!B$5:B$1048576,0),MATCH($AW867,価格設定!E$1:X$1,1))=0,"",INDEX(価格設定!$E$5:$R$1048576,MATCH($Q867,価格設定!B$5:B$1048576,0),MATCH($AW867,価格設定!E$1:X$1,1))),J867),"")</f>
        <v/>
      </c>
      <c r="U867" s="126" t="str">
        <f t="shared" si="1381"/>
        <v/>
      </c>
      <c r="V867" s="132" t="str">
        <f t="shared" si="1382"/>
        <v/>
      </c>
      <c r="W867" s="127" t="str">
        <f>IFERROR(IF(OR(T867="",T867&lt;0),"",IFERROR(INDEX(価格設定!E$2:X$3,IF(AND(K867=$K$1,$K$1&lt;&gt;""),ROW(価格設定!$D$3)-1,MATCH(INDEX(価格設定!$D$5:$D$1048576,MATCH(Q867,価格設定!$B$5:$B$1048576,0),0),価格設定!$D$2:$D$3,0)),MATCH($AW867,価格設定!E$1:X$1,1)),INDEX(価格設定!E$2:X$2,0,MATCH($AW867,価格設定!E$1:X$1,1)))),"")</f>
        <v/>
      </c>
      <c r="X867" s="126" t="str">
        <f t="shared" si="1373"/>
        <v/>
      </c>
      <c r="Y867" s="128" t="str">
        <f t="shared" si="1383"/>
        <v/>
      </c>
      <c r="Z867" s="126" t="str">
        <f t="shared" si="1384"/>
        <v/>
      </c>
      <c r="AA867" s="129" t="str">
        <f t="shared" si="1385"/>
        <v/>
      </c>
      <c r="AB867" s="126" t="str">
        <f t="shared" si="1386"/>
        <v/>
      </c>
      <c r="AC867" s="280" t="str">
        <f t="shared" si="1387"/>
        <v/>
      </c>
      <c r="AD867" s="15"/>
      <c r="AE867" s="204" t="str">
        <f>IF(AF867="","",COUNT($AF$3:AF867))</f>
        <v/>
      </c>
      <c r="AF867" s="206" t="str">
        <f t="shared" si="1388"/>
        <v/>
      </c>
      <c r="AG867" s="204" t="str">
        <f t="shared" si="1389"/>
        <v/>
      </c>
      <c r="AH867" s="204" t="str">
        <f t="shared" si="1390"/>
        <v/>
      </c>
      <c r="AI867" s="287"/>
      <c r="AJ867" s="15"/>
      <c r="AK867" s="138" t="str">
        <f t="shared" si="1391"/>
        <v/>
      </c>
      <c r="AL867" s="131" t="str">
        <f t="shared" si="1392"/>
        <v/>
      </c>
      <c r="AM867" s="131" t="str">
        <f t="shared" si="1393"/>
        <v/>
      </c>
      <c r="AN867" s="313" t="str">
        <f t="shared" si="1394"/>
        <v/>
      </c>
      <c r="AO867" s="316" t="str">
        <f t="shared" si="1395"/>
        <v/>
      </c>
      <c r="AP867" s="18"/>
      <c r="AQ867" s="3" t="str">
        <f>IF(F867="","",MAX($AQ$3:AQ866)+1)</f>
        <v/>
      </c>
      <c r="AR867" s="3" t="str">
        <f>IF(OR(AQ867="",BB867=""),"",MAX($AR$3:AR866)+1)</f>
        <v/>
      </c>
      <c r="AS867" s="3" t="str">
        <f>IF(CQ867="","",RANK(CQ867,CQ$3:CQ$1048576,1)+COUNTIF($CQ$3:CQ867,CQ867)-1)</f>
        <v/>
      </c>
      <c r="AT867" s="21" t="str">
        <f>IF(C867="",IF(OR(AND($H867&lt;&gt;"",C867=""),AND($F866=$F867,$AZ867&lt;&gt;""),COUNTA($H$3:$H$1048576,#REF!,$F$3:$F$1048576)&gt;COUNTA($H$3:$H867,#REF!,$F$3:$F867),$AZ867&lt;&gt;""),INDEX(AT$3:AT$1048576,MATCH(MAX($AQ$3:$AQ866),$AQ$3:$AQ$1048576,0),0),""),C867)</f>
        <v/>
      </c>
      <c r="AU867" s="21" t="str">
        <f>IF(D867="",IF(OR(AND($H867&lt;&gt;"",D867=""),AND($F866=$F867,$AZ867&lt;&gt;""),COUNTA($H$3:$H$1048576,#REF!,$F$3:$F$1048576)&gt;COUNTA($H$3:$H867,#REF!,$F$3:$F867),$AZ867&lt;&gt;""),INDEX(AU$3:AU$1048576,MATCH(MAX($AQ$3:$AQ866),$AQ$3:$AQ$1048576,0),0),""),D867)</f>
        <v/>
      </c>
      <c r="AV867" s="21" t="str">
        <f>IF(E867="",IF(OR(AND($H867&lt;&gt;"",E867=""),AND($F866=$F867,$AZ867&lt;&gt;""),COUNTA($H$3:$H$1048576,#REF!,$F$3:$F$1048576)&gt;COUNTA($H$3:$H867,#REF!,$F$3:$F867),$AZ867&lt;&gt;""),INDEX(AV$3:AV$1048576,MATCH(MAX($AQ$3:$AQ866),$AQ$3:$AQ$1048576,0),0),""),E867)</f>
        <v/>
      </c>
      <c r="AW867" s="24" t="str">
        <f t="shared" si="1396"/>
        <v/>
      </c>
      <c r="AX867" s="13" t="str">
        <f t="shared" si="1397"/>
        <v/>
      </c>
      <c r="AY867" s="4" t="str">
        <f t="shared" si="1398"/>
        <v/>
      </c>
      <c r="AZ867" s="4" t="str">
        <f>IF(AX867="",IF(OR(AND(H867&lt;&gt;"",F867=""),COUNTA($H$3:$H$1048576)&gt;COUNTA($H$3:$H867)),INDEX(AX$3:AX867,MATCH(MAX($AQ$3:AQ867),AQ$3:AQ867,0),0),""),AX867)</f>
        <v/>
      </c>
      <c r="BA867" s="4" t="str">
        <f>IF(AY867="",IF(AND(H867&lt;&gt;"",F867=""),INDEX(AY$3:AY867,MATCH(MAX($AQ$3:AQ867),AQ$3:AQ867,0),0),""),AY867)</f>
        <v/>
      </c>
      <c r="BB867" s="82" t="str">
        <f>IF(BC867="","",RANK(BC867,BC$3:BC$1048576,1)+COUNTIF($BC$3:BC867,BC867)-1)</f>
        <v/>
      </c>
      <c r="BC867" s="139" t="str">
        <f t="shared" si="1399"/>
        <v/>
      </c>
      <c r="BD867" s="46" t="str">
        <f t="shared" si="1400"/>
        <v/>
      </c>
      <c r="BE867" s="46" t="str">
        <f t="shared" si="1401"/>
        <v/>
      </c>
      <c r="BF867" s="46" t="str">
        <f t="shared" si="1402"/>
        <v/>
      </c>
      <c r="BG867" s="4" t="str">
        <f t="shared" si="1403"/>
        <v/>
      </c>
      <c r="BH867" s="180" t="str">
        <f t="shared" si="1404"/>
        <v/>
      </c>
      <c r="BI867" s="16" t="str">
        <f t="shared" si="1405"/>
        <v/>
      </c>
      <c r="BJ867" s="52" t="str">
        <f>IF(BI867="","",IF(W867="","",IF(AND(K867=$K$1,$K$1&lt;&gt;""),$BT$2,IFERROR(IF(INDEX(価格設定!$D$5:$D$1048576,MATCH(Q867,価格設定!$B$5:$B$1048576,0),0)=価格設定!$D$3,$BT$2,$BS$2),$BS$2))))</f>
        <v/>
      </c>
      <c r="BK867" s="16" t="str">
        <f>IF(BI867="","",IF(COUNTIF($BI$3:BI867,BI867)=1,1,IF(AND(BI866=BI867,BH867=""),BK866,COUNTIF($BH$3:BH867,BH867))))</f>
        <v/>
      </c>
      <c r="BL867" s="52" t="str">
        <f t="shared" si="1406"/>
        <v/>
      </c>
      <c r="BM867" s="52" t="str">
        <f t="shared" si="1407"/>
        <v/>
      </c>
      <c r="BN867" s="119" t="str">
        <f t="shared" si="1408"/>
        <v/>
      </c>
      <c r="BO867" s="119" t="str">
        <f t="shared" si="1409"/>
        <v/>
      </c>
      <c r="BP867" s="17" t="str">
        <f t="shared" si="1410"/>
        <v/>
      </c>
      <c r="BQ867" s="17" t="str">
        <f t="shared" si="1411"/>
        <v/>
      </c>
      <c r="BR867" s="17" t="str">
        <f>IF(OR(BP867="",COUNTIF($BO$3:BO867,BO867)&lt;&gt;1),"",SUMIF(BO$3:BO$1048576,BO867,BP$3:BP$1048576))</f>
        <v/>
      </c>
      <c r="BS867" s="17" t="str">
        <f t="shared" si="1412"/>
        <v/>
      </c>
      <c r="BT867" s="17" t="str">
        <f t="shared" si="1413"/>
        <v/>
      </c>
      <c r="BU867" s="17" t="str">
        <f t="shared" si="1414"/>
        <v/>
      </c>
      <c r="BV867" s="24" t="str">
        <f t="shared" si="1415"/>
        <v/>
      </c>
      <c r="BW867" s="24" t="str">
        <f t="shared" si="1416"/>
        <v/>
      </c>
      <c r="BX867" s="24" t="str">
        <f t="shared" si="1417"/>
        <v/>
      </c>
      <c r="BY867" s="26" t="str">
        <f t="shared" si="1418"/>
        <v/>
      </c>
      <c r="BZ867" s="26" t="str">
        <f t="shared" si="1419"/>
        <v/>
      </c>
      <c r="CA867" s="26" t="str">
        <f t="shared" si="1420"/>
        <v/>
      </c>
      <c r="CB867" s="66" t="str">
        <f t="shared" si="1421"/>
        <v/>
      </c>
      <c r="CC867" s="65" t="str">
        <f t="shared" si="1422"/>
        <v/>
      </c>
      <c r="CD867" s="26" t="str">
        <f t="shared" si="1423"/>
        <v/>
      </c>
      <c r="CE867" s="26" t="str">
        <f t="shared" si="1424"/>
        <v/>
      </c>
      <c r="CF867" s="193" t="str">
        <f t="shared" si="1425"/>
        <v/>
      </c>
      <c r="CG867" s="193" t="str">
        <f t="shared" si="1426"/>
        <v/>
      </c>
      <c r="CH867" s="26" t="str">
        <f t="shared" si="1427"/>
        <v/>
      </c>
      <c r="CI867" s="26" t="str">
        <f t="shared" si="1428"/>
        <v/>
      </c>
      <c r="CJ867" s="65" t="str">
        <f t="shared" si="1429"/>
        <v/>
      </c>
      <c r="CK867" s="65" t="str">
        <f t="shared" si="1430"/>
        <v/>
      </c>
      <c r="CL867" s="64" t="str">
        <f t="shared" si="1431"/>
        <v/>
      </c>
      <c r="CM867" s="64" t="str">
        <f t="shared" si="1432"/>
        <v/>
      </c>
      <c r="CN867" s="65" t="str">
        <f t="shared" si="1433"/>
        <v/>
      </c>
      <c r="CP867" s="63" t="str">
        <f>IF(BH867="","",MAX($CP$3:CP866)+1)</f>
        <v/>
      </c>
      <c r="CQ867" s="24" t="str">
        <f t="shared" si="1434"/>
        <v/>
      </c>
      <c r="CR867" s="24" t="str">
        <f t="shared" si="1435"/>
        <v/>
      </c>
      <c r="CS867" s="24" t="str">
        <f t="shared" si="1436"/>
        <v/>
      </c>
      <c r="CT867" s="58" t="str">
        <f>IF(BO867="","",COUNTIF($BO$3:BO867,BO867)&amp;"@"&amp;BO867)</f>
        <v/>
      </c>
      <c r="CU867" s="16" t="str">
        <f t="shared" si="1374"/>
        <v/>
      </c>
      <c r="CV867" s="63" t="str">
        <f t="shared" si="1437"/>
        <v/>
      </c>
      <c r="CW867" s="16" t="str">
        <f t="shared" si="1438"/>
        <v/>
      </c>
      <c r="CX867" s="16" t="str">
        <f t="shared" si="1439"/>
        <v/>
      </c>
      <c r="CY867" s="16" t="str">
        <f t="shared" si="1440"/>
        <v/>
      </c>
      <c r="CZ867" s="85" t="str">
        <f t="shared" si="1441"/>
        <v/>
      </c>
      <c r="DA867" s="16" t="str">
        <f t="shared" si="1442"/>
        <v/>
      </c>
      <c r="DB867" s="16" t="str">
        <f t="shared" si="1443"/>
        <v/>
      </c>
      <c r="DC867" s="28" t="str">
        <f>IF(CP867="","",$DC$1&amp;(INDEX(価格設定!D$1:XFD$3,ROW(価格設定!$D$3),MATCH($AW867,価格設定!D$1:XFD$1,1))*100)&amp;"%")</f>
        <v/>
      </c>
      <c r="DD867" s="28" t="str">
        <f>IF(CP867="","",$DD$1&amp;(INDEX(価格設定!D$1:XFD$3,ROW(価格設定!$D$2),MATCH($AW867,価格設定!D$1:XFD$1,1))*100)&amp;"%")</f>
        <v/>
      </c>
      <c r="DE867" s="29" t="str">
        <f t="shared" si="1444"/>
        <v/>
      </c>
      <c r="DG867" s="58" t="str">
        <f t="shared" si="1445"/>
        <v/>
      </c>
      <c r="DH867" s="58" t="str">
        <f t="shared" si="1446"/>
        <v/>
      </c>
      <c r="DI867" s="58" t="str">
        <f t="shared" si="1447"/>
        <v/>
      </c>
      <c r="DJ867" s="85" t="str">
        <f t="shared" si="1448"/>
        <v/>
      </c>
      <c r="DL867" s="58" t="str">
        <f>IF(COUNTIF(DG$3:DG$1048576,DG867)=COUNTIF($DG$3:$DG867,DG867),DG867,"")</f>
        <v/>
      </c>
      <c r="DM867" s="85" t="str">
        <f t="shared" si="1449"/>
        <v/>
      </c>
      <c r="DN867" s="85" t="str">
        <f t="shared" si="1375"/>
        <v/>
      </c>
      <c r="DO867" s="85" t="str">
        <f t="shared" si="1375"/>
        <v/>
      </c>
      <c r="DP867" s="303"/>
      <c r="DQ867" s="17" t="str">
        <f t="shared" si="1376"/>
        <v/>
      </c>
      <c r="DR867" s="17" t="str">
        <f t="shared" si="1377"/>
        <v/>
      </c>
      <c r="DS867" s="17" t="str">
        <f t="shared" si="1378"/>
        <v/>
      </c>
      <c r="DU867" s="16" t="str">
        <f t="shared" si="1450"/>
        <v/>
      </c>
      <c r="DV867" s="16" t="str">
        <f>IF(DU867="","",COUNT($DU$3:DU867))</f>
        <v/>
      </c>
      <c r="DW867" s="16" t="str">
        <f t="shared" si="1451"/>
        <v/>
      </c>
      <c r="DX867" s="16" t="str">
        <f t="shared" si="1452"/>
        <v/>
      </c>
      <c r="DY867" s="16" t="str">
        <f>IF(DZ867="","",COUNTIF(DZ$3:DZ867,DZ867))</f>
        <v/>
      </c>
      <c r="DZ867" s="16" t="str">
        <f t="shared" si="1453"/>
        <v/>
      </c>
      <c r="EA867" s="16" t="str">
        <f t="shared" si="1454"/>
        <v/>
      </c>
      <c r="EB867" s="16" t="str">
        <f t="shared" si="1455"/>
        <v/>
      </c>
      <c r="EC867" s="16" t="str">
        <f t="shared" si="1456"/>
        <v/>
      </c>
      <c r="ED867" s="16" t="str">
        <f t="shared" si="1457"/>
        <v/>
      </c>
      <c r="EE867" s="16" t="str">
        <f t="shared" si="1458"/>
        <v/>
      </c>
      <c r="EF867" s="16" t="str">
        <f t="shared" si="1459"/>
        <v/>
      </c>
      <c r="EG867" s="16" t="str">
        <f t="shared" si="1460"/>
        <v/>
      </c>
      <c r="EH867" s="16" t="str">
        <f t="shared" si="1461"/>
        <v/>
      </c>
      <c r="EI867" s="16" t="str">
        <f t="shared" si="1462"/>
        <v/>
      </c>
      <c r="EJ867" s="16" t="str">
        <f t="shared" si="1463"/>
        <v/>
      </c>
      <c r="EK867" s="16" t="str">
        <f t="shared" si="1464"/>
        <v/>
      </c>
      <c r="EL867" s="58" t="str">
        <f t="shared" si="1465"/>
        <v/>
      </c>
      <c r="EM867" s="58" t="str">
        <f>IF(OR($DZ867="",CR867=""),IF($EL867="","",$EL867),IF(OR(CR867="なし",CR867=0),領収書!$H$1,CR867))</f>
        <v/>
      </c>
      <c r="EN867" s="58" t="str">
        <f>IF(OR($DZ867="",CS867=""),IF($EL867="","",$EL867),IF(OR(CS867="なし",CS867=0),入力!$EN$1,CS867))</f>
        <v/>
      </c>
      <c r="EO867" s="63" t="str">
        <f t="shared" si="1466"/>
        <v/>
      </c>
      <c r="EP867" s="63" t="str">
        <f t="shared" si="1467"/>
        <v/>
      </c>
      <c r="ER867" s="16" t="str">
        <f>IF(AND(COUNTIF($ET$3:ET867,ET867)=1,ET867&lt;&gt;""),MAX($ER$3:ER866)+1,"")</f>
        <v/>
      </c>
      <c r="ES867" s="16" t="str">
        <f>IF(価格設定!B869="","",価格設定!B869)</f>
        <v/>
      </c>
      <c r="ET867" s="16" t="str">
        <f>IF(価格設定!C869="","",価格設定!C869)</f>
        <v/>
      </c>
      <c r="EV867" s="16" t="str">
        <f t="shared" si="1379"/>
        <v/>
      </c>
      <c r="EW867" s="16" t="str">
        <f t="shared" si="1468"/>
        <v/>
      </c>
    </row>
    <row r="868" spans="1:153" ht="30" customHeight="1" x14ac:dyDescent="0.2">
      <c r="A868" s="225"/>
      <c r="B868" s="212"/>
      <c r="C868" s="221"/>
      <c r="D868" s="164"/>
      <c r="E868" s="165"/>
      <c r="F868" s="166"/>
      <c r="G868" s="167"/>
      <c r="H868" s="179"/>
      <c r="I868" s="306"/>
      <c r="J868" s="169"/>
      <c r="K868" s="179"/>
      <c r="L868" s="186"/>
      <c r="M868" s="186"/>
      <c r="N868" s="168"/>
      <c r="O868" s="170"/>
      <c r="P868" s="212"/>
      <c r="Q868" s="179" t="str">
        <f>IFERROR(IF(H868="","",IFERROR(INDEX(価格設定!$B$5:$B$1048576,MATCH(H868,価格設定!$B$5:$B$1048576,0),0),INDEX(価格設定!$B$5:$B$1048576,MATCH("*"&amp;H868&amp;"*",価格設定!$B$5:$B$1048576,0),0))),H868)</f>
        <v/>
      </c>
      <c r="R868" s="250" t="str">
        <f>IFERROR(IF(Q868="",IF(K868="","",K868),IF(K868="",IF(INDEX(価格設定!$C$5:$C$1048576,MATCH(Q868,価格設定!$B$5:$B$1048576,0),0)=0,"",INDEX(価格設定!$C$5:$C$1048576,MATCH(Q868,価格設定!$B$5:$B$1048576,0),0)),IF(K868="なし","",K868))),"")</f>
        <v/>
      </c>
      <c r="S868" s="308" t="str">
        <f t="shared" si="1380"/>
        <v/>
      </c>
      <c r="T868" s="126" t="str">
        <f>IFERROR(IF(J868="",IF(INDEX(価格設定!$E$5:$R$1048576,MATCH($Q868,価格設定!B$5:B$1048576,0),MATCH($AW868,価格設定!E$1:X$1,1))=0,"",INDEX(価格設定!$E$5:$R$1048576,MATCH($Q868,価格設定!B$5:B$1048576,0),MATCH($AW868,価格設定!E$1:X$1,1))),J868),"")</f>
        <v/>
      </c>
      <c r="U868" s="126" t="str">
        <f t="shared" si="1381"/>
        <v/>
      </c>
      <c r="V868" s="132" t="str">
        <f t="shared" si="1382"/>
        <v/>
      </c>
      <c r="W868" s="127" t="str">
        <f>IFERROR(IF(OR(T868="",T868&lt;0),"",IFERROR(INDEX(価格設定!E$2:X$3,IF(AND(K868=$K$1,$K$1&lt;&gt;""),ROW(価格設定!$D$3)-1,MATCH(INDEX(価格設定!$D$5:$D$1048576,MATCH(Q868,価格設定!$B$5:$B$1048576,0),0),価格設定!$D$2:$D$3,0)),MATCH($AW868,価格設定!E$1:X$1,1)),INDEX(価格設定!E$2:X$2,0,MATCH($AW868,価格設定!E$1:X$1,1)))),"")</f>
        <v/>
      </c>
      <c r="X868" s="126" t="str">
        <f t="shared" si="1373"/>
        <v/>
      </c>
      <c r="Y868" s="128" t="str">
        <f t="shared" si="1383"/>
        <v/>
      </c>
      <c r="Z868" s="126" t="str">
        <f t="shared" si="1384"/>
        <v/>
      </c>
      <c r="AA868" s="129" t="str">
        <f t="shared" si="1385"/>
        <v/>
      </c>
      <c r="AB868" s="126" t="str">
        <f t="shared" si="1386"/>
        <v/>
      </c>
      <c r="AC868" s="280" t="str">
        <f t="shared" si="1387"/>
        <v/>
      </c>
      <c r="AD868" s="15"/>
      <c r="AE868" s="204" t="str">
        <f>IF(AF868="","",COUNT($AF$3:AF868))</f>
        <v/>
      </c>
      <c r="AF868" s="206" t="str">
        <f t="shared" si="1388"/>
        <v/>
      </c>
      <c r="AG868" s="204" t="str">
        <f t="shared" si="1389"/>
        <v/>
      </c>
      <c r="AH868" s="204" t="str">
        <f t="shared" si="1390"/>
        <v/>
      </c>
      <c r="AI868" s="287"/>
      <c r="AJ868" s="15"/>
      <c r="AK868" s="138" t="str">
        <f t="shared" si="1391"/>
        <v/>
      </c>
      <c r="AL868" s="131" t="str">
        <f t="shared" si="1392"/>
        <v/>
      </c>
      <c r="AM868" s="131" t="str">
        <f t="shared" si="1393"/>
        <v/>
      </c>
      <c r="AN868" s="313" t="str">
        <f t="shared" si="1394"/>
        <v/>
      </c>
      <c r="AO868" s="316" t="str">
        <f t="shared" si="1395"/>
        <v/>
      </c>
      <c r="AP868" s="18"/>
      <c r="AQ868" s="3" t="str">
        <f>IF(F868="","",MAX($AQ$3:AQ867)+1)</f>
        <v/>
      </c>
      <c r="AR868" s="3" t="str">
        <f>IF(OR(AQ868="",BB868=""),"",MAX($AR$3:AR867)+1)</f>
        <v/>
      </c>
      <c r="AS868" s="3" t="str">
        <f>IF(CQ868="","",RANK(CQ868,CQ$3:CQ$1048576,1)+COUNTIF($CQ$3:CQ868,CQ868)-1)</f>
        <v/>
      </c>
      <c r="AT868" s="21" t="str">
        <f>IF(C868="",IF(OR(AND($H868&lt;&gt;"",C868=""),AND($F867=$F868,$AZ868&lt;&gt;""),COUNTA($H$3:$H$1048576,#REF!,$F$3:$F$1048576)&gt;COUNTA($H$3:$H868,#REF!,$F$3:$F868),$AZ868&lt;&gt;""),INDEX(AT$3:AT$1048576,MATCH(MAX($AQ$3:$AQ867),$AQ$3:$AQ$1048576,0),0),""),C868)</f>
        <v/>
      </c>
      <c r="AU868" s="21" t="str">
        <f>IF(D868="",IF(OR(AND($H868&lt;&gt;"",D868=""),AND($F867=$F868,$AZ868&lt;&gt;""),COUNTA($H$3:$H$1048576,#REF!,$F$3:$F$1048576)&gt;COUNTA($H$3:$H868,#REF!,$F$3:$F868),$AZ868&lt;&gt;""),INDEX(AU$3:AU$1048576,MATCH(MAX($AQ$3:$AQ867),$AQ$3:$AQ$1048576,0),0),""),D868)</f>
        <v/>
      </c>
      <c r="AV868" s="21" t="str">
        <f>IF(E868="",IF(OR(AND($H868&lt;&gt;"",E868=""),AND($F867=$F868,$AZ868&lt;&gt;""),COUNTA($H$3:$H$1048576,#REF!,$F$3:$F$1048576)&gt;COUNTA($H$3:$H868,#REF!,$F$3:$F868),$AZ868&lt;&gt;""),INDEX(AV$3:AV$1048576,MATCH(MAX($AQ$3:$AQ867),$AQ$3:$AQ$1048576,0),0),""),E868)</f>
        <v/>
      </c>
      <c r="AW868" s="24" t="str">
        <f t="shared" si="1396"/>
        <v/>
      </c>
      <c r="AX868" s="13" t="str">
        <f t="shared" si="1397"/>
        <v/>
      </c>
      <c r="AY868" s="4" t="str">
        <f t="shared" si="1398"/>
        <v/>
      </c>
      <c r="AZ868" s="4" t="str">
        <f>IF(AX868="",IF(OR(AND(H868&lt;&gt;"",F868=""),COUNTA($H$3:$H$1048576)&gt;COUNTA($H$3:$H868)),INDEX(AX$3:AX868,MATCH(MAX($AQ$3:AQ868),AQ$3:AQ868,0),0),""),AX868)</f>
        <v/>
      </c>
      <c r="BA868" s="4" t="str">
        <f>IF(AY868="",IF(AND(H868&lt;&gt;"",F868=""),INDEX(AY$3:AY868,MATCH(MAX($AQ$3:AQ868),AQ$3:AQ868,0),0),""),AY868)</f>
        <v/>
      </c>
      <c r="BB868" s="82" t="str">
        <f>IF(BC868="","",RANK(BC868,BC$3:BC$1048576,1)+COUNTIF($BC$3:BC868,BC868)-1)</f>
        <v/>
      </c>
      <c r="BC868" s="139" t="str">
        <f t="shared" si="1399"/>
        <v/>
      </c>
      <c r="BD868" s="46" t="str">
        <f t="shared" si="1400"/>
        <v/>
      </c>
      <c r="BE868" s="46" t="str">
        <f t="shared" si="1401"/>
        <v/>
      </c>
      <c r="BF868" s="46" t="str">
        <f t="shared" si="1402"/>
        <v/>
      </c>
      <c r="BG868" s="4" t="str">
        <f t="shared" si="1403"/>
        <v/>
      </c>
      <c r="BH868" s="180" t="str">
        <f t="shared" si="1404"/>
        <v/>
      </c>
      <c r="BI868" s="16" t="str">
        <f t="shared" si="1405"/>
        <v/>
      </c>
      <c r="BJ868" s="52" t="str">
        <f>IF(BI868="","",IF(W868="","",IF(AND(K868=$K$1,$K$1&lt;&gt;""),$BT$2,IFERROR(IF(INDEX(価格設定!$D$5:$D$1048576,MATCH(Q868,価格設定!$B$5:$B$1048576,0),0)=価格設定!$D$3,$BT$2,$BS$2),$BS$2))))</f>
        <v/>
      </c>
      <c r="BK868" s="16" t="str">
        <f>IF(BI868="","",IF(COUNTIF($BI$3:BI868,BI868)=1,1,IF(AND(BI867=BI868,BH868=""),BK867,COUNTIF($BH$3:BH868,BH868))))</f>
        <v/>
      </c>
      <c r="BL868" s="52" t="str">
        <f t="shared" si="1406"/>
        <v/>
      </c>
      <c r="BM868" s="52" t="str">
        <f t="shared" si="1407"/>
        <v/>
      </c>
      <c r="BN868" s="119" t="str">
        <f t="shared" si="1408"/>
        <v/>
      </c>
      <c r="BO868" s="119" t="str">
        <f t="shared" si="1409"/>
        <v/>
      </c>
      <c r="BP868" s="17" t="str">
        <f t="shared" si="1410"/>
        <v/>
      </c>
      <c r="BQ868" s="17" t="str">
        <f t="shared" si="1411"/>
        <v/>
      </c>
      <c r="BR868" s="17" t="str">
        <f>IF(OR(BP868="",COUNTIF($BO$3:BO868,BO868)&lt;&gt;1),"",SUMIF(BO$3:BO$1048576,BO868,BP$3:BP$1048576))</f>
        <v/>
      </c>
      <c r="BS868" s="17" t="str">
        <f t="shared" si="1412"/>
        <v/>
      </c>
      <c r="BT868" s="17" t="str">
        <f t="shared" si="1413"/>
        <v/>
      </c>
      <c r="BU868" s="17" t="str">
        <f t="shared" si="1414"/>
        <v/>
      </c>
      <c r="BV868" s="24" t="str">
        <f t="shared" si="1415"/>
        <v/>
      </c>
      <c r="BW868" s="24" t="str">
        <f t="shared" si="1416"/>
        <v/>
      </c>
      <c r="BX868" s="24" t="str">
        <f t="shared" si="1417"/>
        <v/>
      </c>
      <c r="BY868" s="26" t="str">
        <f t="shared" si="1418"/>
        <v/>
      </c>
      <c r="BZ868" s="26" t="str">
        <f t="shared" si="1419"/>
        <v/>
      </c>
      <c r="CA868" s="26" t="str">
        <f t="shared" si="1420"/>
        <v/>
      </c>
      <c r="CB868" s="66" t="str">
        <f t="shared" si="1421"/>
        <v/>
      </c>
      <c r="CC868" s="65" t="str">
        <f t="shared" si="1422"/>
        <v/>
      </c>
      <c r="CD868" s="26" t="str">
        <f t="shared" si="1423"/>
        <v/>
      </c>
      <c r="CE868" s="26" t="str">
        <f t="shared" si="1424"/>
        <v/>
      </c>
      <c r="CF868" s="193" t="str">
        <f t="shared" si="1425"/>
        <v/>
      </c>
      <c r="CG868" s="193" t="str">
        <f t="shared" si="1426"/>
        <v/>
      </c>
      <c r="CH868" s="26" t="str">
        <f t="shared" si="1427"/>
        <v/>
      </c>
      <c r="CI868" s="26" t="str">
        <f t="shared" si="1428"/>
        <v/>
      </c>
      <c r="CJ868" s="65" t="str">
        <f t="shared" si="1429"/>
        <v/>
      </c>
      <c r="CK868" s="65" t="str">
        <f t="shared" si="1430"/>
        <v/>
      </c>
      <c r="CL868" s="64" t="str">
        <f t="shared" si="1431"/>
        <v/>
      </c>
      <c r="CM868" s="64" t="str">
        <f t="shared" si="1432"/>
        <v/>
      </c>
      <c r="CN868" s="65" t="str">
        <f t="shared" si="1433"/>
        <v/>
      </c>
      <c r="CP868" s="63" t="str">
        <f>IF(BH868="","",MAX($CP$3:CP867)+1)</f>
        <v/>
      </c>
      <c r="CQ868" s="24" t="str">
        <f t="shared" si="1434"/>
        <v/>
      </c>
      <c r="CR868" s="24" t="str">
        <f t="shared" si="1435"/>
        <v/>
      </c>
      <c r="CS868" s="24" t="str">
        <f t="shared" si="1436"/>
        <v/>
      </c>
      <c r="CT868" s="58" t="str">
        <f>IF(BO868="","",COUNTIF($BO$3:BO868,BO868)&amp;"@"&amp;BO868)</f>
        <v/>
      </c>
      <c r="CU868" s="16" t="str">
        <f t="shared" si="1374"/>
        <v/>
      </c>
      <c r="CV868" s="63" t="str">
        <f t="shared" si="1437"/>
        <v/>
      </c>
      <c r="CW868" s="16" t="str">
        <f t="shared" si="1438"/>
        <v/>
      </c>
      <c r="CX868" s="16" t="str">
        <f t="shared" si="1439"/>
        <v/>
      </c>
      <c r="CY868" s="16" t="str">
        <f t="shared" si="1440"/>
        <v/>
      </c>
      <c r="CZ868" s="85" t="str">
        <f t="shared" si="1441"/>
        <v/>
      </c>
      <c r="DA868" s="16" t="str">
        <f t="shared" si="1442"/>
        <v/>
      </c>
      <c r="DB868" s="16" t="str">
        <f t="shared" si="1443"/>
        <v/>
      </c>
      <c r="DC868" s="28" t="str">
        <f>IF(CP868="","",$DC$1&amp;(INDEX(価格設定!D$1:XFD$3,ROW(価格設定!$D$3),MATCH($AW868,価格設定!D$1:XFD$1,1))*100)&amp;"%")</f>
        <v/>
      </c>
      <c r="DD868" s="28" t="str">
        <f>IF(CP868="","",$DD$1&amp;(INDEX(価格設定!D$1:XFD$3,ROW(価格設定!$D$2),MATCH($AW868,価格設定!D$1:XFD$1,1))*100)&amp;"%")</f>
        <v/>
      </c>
      <c r="DE868" s="29" t="str">
        <f t="shared" si="1444"/>
        <v/>
      </c>
      <c r="DG868" s="58" t="str">
        <f t="shared" si="1445"/>
        <v/>
      </c>
      <c r="DH868" s="58" t="str">
        <f t="shared" si="1446"/>
        <v/>
      </c>
      <c r="DI868" s="58" t="str">
        <f t="shared" si="1447"/>
        <v/>
      </c>
      <c r="DJ868" s="85" t="str">
        <f t="shared" si="1448"/>
        <v/>
      </c>
      <c r="DL868" s="58" t="str">
        <f>IF(COUNTIF(DG$3:DG$1048576,DG868)=COUNTIF($DG$3:$DG868,DG868),DG868,"")</f>
        <v/>
      </c>
      <c r="DM868" s="85" t="str">
        <f t="shared" si="1449"/>
        <v/>
      </c>
      <c r="DN868" s="85" t="str">
        <f t="shared" si="1375"/>
        <v/>
      </c>
      <c r="DO868" s="85" t="str">
        <f t="shared" si="1375"/>
        <v/>
      </c>
      <c r="DP868" s="303"/>
      <c r="DQ868" s="17" t="str">
        <f t="shared" si="1376"/>
        <v/>
      </c>
      <c r="DR868" s="17" t="str">
        <f t="shared" si="1377"/>
        <v/>
      </c>
      <c r="DS868" s="17" t="str">
        <f t="shared" si="1378"/>
        <v/>
      </c>
      <c r="DU868" s="16" t="str">
        <f t="shared" si="1450"/>
        <v/>
      </c>
      <c r="DV868" s="16" t="str">
        <f>IF(DU868="","",COUNT($DU$3:DU868))</f>
        <v/>
      </c>
      <c r="DW868" s="16" t="str">
        <f t="shared" si="1451"/>
        <v/>
      </c>
      <c r="DX868" s="16" t="str">
        <f t="shared" si="1452"/>
        <v/>
      </c>
      <c r="DY868" s="16" t="str">
        <f>IF(DZ868="","",COUNTIF(DZ$3:DZ868,DZ868))</f>
        <v/>
      </c>
      <c r="DZ868" s="16" t="str">
        <f t="shared" si="1453"/>
        <v/>
      </c>
      <c r="EA868" s="16" t="str">
        <f t="shared" si="1454"/>
        <v/>
      </c>
      <c r="EB868" s="16" t="str">
        <f t="shared" si="1455"/>
        <v/>
      </c>
      <c r="EC868" s="16" t="str">
        <f t="shared" si="1456"/>
        <v/>
      </c>
      <c r="ED868" s="16" t="str">
        <f t="shared" si="1457"/>
        <v/>
      </c>
      <c r="EE868" s="16" t="str">
        <f t="shared" si="1458"/>
        <v/>
      </c>
      <c r="EF868" s="16" t="str">
        <f t="shared" si="1459"/>
        <v/>
      </c>
      <c r="EG868" s="16" t="str">
        <f t="shared" si="1460"/>
        <v/>
      </c>
      <c r="EH868" s="16" t="str">
        <f t="shared" si="1461"/>
        <v/>
      </c>
      <c r="EI868" s="16" t="str">
        <f t="shared" si="1462"/>
        <v/>
      </c>
      <c r="EJ868" s="16" t="str">
        <f t="shared" si="1463"/>
        <v/>
      </c>
      <c r="EK868" s="16" t="str">
        <f t="shared" si="1464"/>
        <v/>
      </c>
      <c r="EL868" s="58" t="str">
        <f t="shared" si="1465"/>
        <v/>
      </c>
      <c r="EM868" s="58" t="str">
        <f>IF(OR($DZ868="",CR868=""),IF($EL868="","",$EL868),IF(OR(CR868="なし",CR868=0),領収書!$H$1,CR868))</f>
        <v/>
      </c>
      <c r="EN868" s="58" t="str">
        <f>IF(OR($DZ868="",CS868=""),IF($EL868="","",$EL868),IF(OR(CS868="なし",CS868=0),入力!$EN$1,CS868))</f>
        <v/>
      </c>
      <c r="EO868" s="63" t="str">
        <f t="shared" si="1466"/>
        <v/>
      </c>
      <c r="EP868" s="63" t="str">
        <f t="shared" si="1467"/>
        <v/>
      </c>
      <c r="ER868" s="16" t="str">
        <f>IF(AND(COUNTIF($ET$3:ET868,ET868)=1,ET868&lt;&gt;""),MAX($ER$3:ER867)+1,"")</f>
        <v/>
      </c>
      <c r="ES868" s="16" t="str">
        <f>IF(価格設定!B870="","",価格設定!B870)</f>
        <v/>
      </c>
      <c r="ET868" s="16" t="str">
        <f>IF(価格設定!C870="","",価格設定!C870)</f>
        <v/>
      </c>
      <c r="EV868" s="16" t="str">
        <f t="shared" si="1379"/>
        <v/>
      </c>
      <c r="EW868" s="16" t="str">
        <f t="shared" si="1468"/>
        <v/>
      </c>
    </row>
    <row r="869" spans="1:153" ht="30" customHeight="1" x14ac:dyDescent="0.2">
      <c r="A869" s="225"/>
      <c r="B869" s="212"/>
      <c r="C869" s="221"/>
      <c r="D869" s="164"/>
      <c r="E869" s="165"/>
      <c r="F869" s="166"/>
      <c r="G869" s="167"/>
      <c r="H869" s="179"/>
      <c r="I869" s="306"/>
      <c r="J869" s="169"/>
      <c r="K869" s="179"/>
      <c r="L869" s="186"/>
      <c r="M869" s="186"/>
      <c r="N869" s="168"/>
      <c r="O869" s="170"/>
      <c r="P869" s="212"/>
      <c r="Q869" s="179" t="str">
        <f>IFERROR(IF(H869="","",IFERROR(INDEX(価格設定!$B$5:$B$1048576,MATCH(H869,価格設定!$B$5:$B$1048576,0),0),INDEX(価格設定!$B$5:$B$1048576,MATCH("*"&amp;H869&amp;"*",価格設定!$B$5:$B$1048576,0),0))),H869)</f>
        <v/>
      </c>
      <c r="R869" s="250" t="str">
        <f>IFERROR(IF(Q869="",IF(K869="","",K869),IF(K869="",IF(INDEX(価格設定!$C$5:$C$1048576,MATCH(Q869,価格設定!$B$5:$B$1048576,0),0)=0,"",INDEX(価格設定!$C$5:$C$1048576,MATCH(Q869,価格設定!$B$5:$B$1048576,0),0)),IF(K869="なし","",K869))),"")</f>
        <v/>
      </c>
      <c r="S869" s="308" t="str">
        <f t="shared" si="1380"/>
        <v/>
      </c>
      <c r="T869" s="126" t="str">
        <f>IFERROR(IF(J869="",IF(INDEX(価格設定!$E$5:$R$1048576,MATCH($Q869,価格設定!B$5:B$1048576,0),MATCH($AW869,価格設定!E$1:X$1,1))=0,"",INDEX(価格設定!$E$5:$R$1048576,MATCH($Q869,価格設定!B$5:B$1048576,0),MATCH($AW869,価格設定!E$1:X$1,1))),J869),"")</f>
        <v/>
      </c>
      <c r="U869" s="126" t="str">
        <f t="shared" si="1381"/>
        <v/>
      </c>
      <c r="V869" s="132" t="str">
        <f t="shared" si="1382"/>
        <v/>
      </c>
      <c r="W869" s="127" t="str">
        <f>IFERROR(IF(OR(T869="",T869&lt;0),"",IFERROR(INDEX(価格設定!E$2:X$3,IF(AND(K869=$K$1,$K$1&lt;&gt;""),ROW(価格設定!$D$3)-1,MATCH(INDEX(価格設定!$D$5:$D$1048576,MATCH(Q869,価格設定!$B$5:$B$1048576,0),0),価格設定!$D$2:$D$3,0)),MATCH($AW869,価格設定!E$1:X$1,1)),INDEX(価格設定!E$2:X$2,0,MATCH($AW869,価格設定!E$1:X$1,1)))),"")</f>
        <v/>
      </c>
      <c r="X869" s="126" t="str">
        <f t="shared" si="1373"/>
        <v/>
      </c>
      <c r="Y869" s="128" t="str">
        <f t="shared" si="1383"/>
        <v/>
      </c>
      <c r="Z869" s="126" t="str">
        <f t="shared" si="1384"/>
        <v/>
      </c>
      <c r="AA869" s="129" t="str">
        <f t="shared" si="1385"/>
        <v/>
      </c>
      <c r="AB869" s="126" t="str">
        <f t="shared" si="1386"/>
        <v/>
      </c>
      <c r="AC869" s="280" t="str">
        <f t="shared" si="1387"/>
        <v/>
      </c>
      <c r="AD869" s="15"/>
      <c r="AE869" s="204" t="str">
        <f>IF(AF869="","",COUNT($AF$3:AF869))</f>
        <v/>
      </c>
      <c r="AF869" s="206" t="str">
        <f t="shared" si="1388"/>
        <v/>
      </c>
      <c r="AG869" s="204" t="str">
        <f t="shared" si="1389"/>
        <v/>
      </c>
      <c r="AH869" s="204" t="str">
        <f t="shared" si="1390"/>
        <v/>
      </c>
      <c r="AI869" s="287"/>
      <c r="AJ869" s="15"/>
      <c r="AK869" s="138" t="str">
        <f t="shared" si="1391"/>
        <v/>
      </c>
      <c r="AL869" s="131" t="str">
        <f t="shared" si="1392"/>
        <v/>
      </c>
      <c r="AM869" s="131" t="str">
        <f t="shared" si="1393"/>
        <v/>
      </c>
      <c r="AN869" s="313" t="str">
        <f t="shared" si="1394"/>
        <v/>
      </c>
      <c r="AO869" s="316" t="str">
        <f t="shared" si="1395"/>
        <v/>
      </c>
      <c r="AP869" s="18"/>
      <c r="AQ869" s="3" t="str">
        <f>IF(F869="","",MAX($AQ$3:AQ868)+1)</f>
        <v/>
      </c>
      <c r="AR869" s="3" t="str">
        <f>IF(OR(AQ869="",BB869=""),"",MAX($AR$3:AR868)+1)</f>
        <v/>
      </c>
      <c r="AS869" s="3" t="str">
        <f>IF(CQ869="","",RANK(CQ869,CQ$3:CQ$1048576,1)+COUNTIF($CQ$3:CQ869,CQ869)-1)</f>
        <v/>
      </c>
      <c r="AT869" s="21" t="str">
        <f>IF(C869="",IF(OR(AND($H869&lt;&gt;"",C869=""),AND($F868=$F869,$AZ869&lt;&gt;""),COUNTA($H$3:$H$1048576,#REF!,$F$3:$F$1048576)&gt;COUNTA($H$3:$H869,#REF!,$F$3:$F869),$AZ869&lt;&gt;""),INDEX(AT$3:AT$1048576,MATCH(MAX($AQ$3:$AQ868),$AQ$3:$AQ$1048576,0),0),""),C869)</f>
        <v/>
      </c>
      <c r="AU869" s="21" t="str">
        <f>IF(D869="",IF(OR(AND($H869&lt;&gt;"",D869=""),AND($F868=$F869,$AZ869&lt;&gt;""),COUNTA($H$3:$H$1048576,#REF!,$F$3:$F$1048576)&gt;COUNTA($H$3:$H869,#REF!,$F$3:$F869),$AZ869&lt;&gt;""),INDEX(AU$3:AU$1048576,MATCH(MAX($AQ$3:$AQ868),$AQ$3:$AQ$1048576,0),0),""),D869)</f>
        <v/>
      </c>
      <c r="AV869" s="21" t="str">
        <f>IF(E869="",IF(OR(AND($H869&lt;&gt;"",E869=""),AND($F868=$F869,$AZ869&lt;&gt;""),COUNTA($H$3:$H$1048576,#REF!,$F$3:$F$1048576)&gt;COUNTA($H$3:$H869,#REF!,$F$3:$F869),$AZ869&lt;&gt;""),INDEX(AV$3:AV$1048576,MATCH(MAX($AQ$3:$AQ868),$AQ$3:$AQ$1048576,0),0),""),E869)</f>
        <v/>
      </c>
      <c r="AW869" s="24" t="str">
        <f t="shared" si="1396"/>
        <v/>
      </c>
      <c r="AX869" s="13" t="str">
        <f t="shared" si="1397"/>
        <v/>
      </c>
      <c r="AY869" s="4" t="str">
        <f t="shared" si="1398"/>
        <v/>
      </c>
      <c r="AZ869" s="4" t="str">
        <f>IF(AX869="",IF(OR(AND(H869&lt;&gt;"",F869=""),COUNTA($H$3:$H$1048576)&gt;COUNTA($H$3:$H869)),INDEX(AX$3:AX869,MATCH(MAX($AQ$3:AQ869),AQ$3:AQ869,0),0),""),AX869)</f>
        <v/>
      </c>
      <c r="BA869" s="4" t="str">
        <f>IF(AY869="",IF(AND(H869&lt;&gt;"",F869=""),INDEX(AY$3:AY869,MATCH(MAX($AQ$3:AQ869),AQ$3:AQ869,0),0),""),AY869)</f>
        <v/>
      </c>
      <c r="BB869" s="82" t="str">
        <f>IF(BC869="","",RANK(BC869,BC$3:BC$1048576,1)+COUNTIF($BC$3:BC869,BC869)-1)</f>
        <v/>
      </c>
      <c r="BC869" s="139" t="str">
        <f t="shared" si="1399"/>
        <v/>
      </c>
      <c r="BD869" s="46" t="str">
        <f t="shared" si="1400"/>
        <v/>
      </c>
      <c r="BE869" s="46" t="str">
        <f t="shared" si="1401"/>
        <v/>
      </c>
      <c r="BF869" s="46" t="str">
        <f t="shared" si="1402"/>
        <v/>
      </c>
      <c r="BG869" s="4" t="str">
        <f t="shared" si="1403"/>
        <v/>
      </c>
      <c r="BH869" s="180" t="str">
        <f t="shared" si="1404"/>
        <v/>
      </c>
      <c r="BI869" s="16" t="str">
        <f t="shared" si="1405"/>
        <v/>
      </c>
      <c r="BJ869" s="52" t="str">
        <f>IF(BI869="","",IF(W869="","",IF(AND(K869=$K$1,$K$1&lt;&gt;""),$BT$2,IFERROR(IF(INDEX(価格設定!$D$5:$D$1048576,MATCH(Q869,価格設定!$B$5:$B$1048576,0),0)=価格設定!$D$3,$BT$2,$BS$2),$BS$2))))</f>
        <v/>
      </c>
      <c r="BK869" s="16" t="str">
        <f>IF(BI869="","",IF(COUNTIF($BI$3:BI869,BI869)=1,1,IF(AND(BI868=BI869,BH869=""),BK868,COUNTIF($BH$3:BH869,BH869))))</f>
        <v/>
      </c>
      <c r="BL869" s="52" t="str">
        <f t="shared" si="1406"/>
        <v/>
      </c>
      <c r="BM869" s="52" t="str">
        <f t="shared" si="1407"/>
        <v/>
      </c>
      <c r="BN869" s="119" t="str">
        <f t="shared" si="1408"/>
        <v/>
      </c>
      <c r="BO869" s="119" t="str">
        <f t="shared" si="1409"/>
        <v/>
      </c>
      <c r="BP869" s="17" t="str">
        <f t="shared" si="1410"/>
        <v/>
      </c>
      <c r="BQ869" s="17" t="str">
        <f t="shared" si="1411"/>
        <v/>
      </c>
      <c r="BR869" s="17" t="str">
        <f>IF(OR(BP869="",COUNTIF($BO$3:BO869,BO869)&lt;&gt;1),"",SUMIF(BO$3:BO$1048576,BO869,BP$3:BP$1048576))</f>
        <v/>
      </c>
      <c r="BS869" s="17" t="str">
        <f t="shared" si="1412"/>
        <v/>
      </c>
      <c r="BT869" s="17" t="str">
        <f t="shared" si="1413"/>
        <v/>
      </c>
      <c r="BU869" s="17" t="str">
        <f t="shared" si="1414"/>
        <v/>
      </c>
      <c r="BV869" s="24" t="str">
        <f t="shared" si="1415"/>
        <v/>
      </c>
      <c r="BW869" s="24" t="str">
        <f t="shared" si="1416"/>
        <v/>
      </c>
      <c r="BX869" s="24" t="str">
        <f t="shared" si="1417"/>
        <v/>
      </c>
      <c r="BY869" s="26" t="str">
        <f t="shared" si="1418"/>
        <v/>
      </c>
      <c r="BZ869" s="26" t="str">
        <f t="shared" si="1419"/>
        <v/>
      </c>
      <c r="CA869" s="26" t="str">
        <f t="shared" si="1420"/>
        <v/>
      </c>
      <c r="CB869" s="66" t="str">
        <f t="shared" si="1421"/>
        <v/>
      </c>
      <c r="CC869" s="65" t="str">
        <f t="shared" si="1422"/>
        <v/>
      </c>
      <c r="CD869" s="26" t="str">
        <f t="shared" si="1423"/>
        <v/>
      </c>
      <c r="CE869" s="26" t="str">
        <f t="shared" si="1424"/>
        <v/>
      </c>
      <c r="CF869" s="193" t="str">
        <f t="shared" si="1425"/>
        <v/>
      </c>
      <c r="CG869" s="193" t="str">
        <f t="shared" si="1426"/>
        <v/>
      </c>
      <c r="CH869" s="26" t="str">
        <f t="shared" si="1427"/>
        <v/>
      </c>
      <c r="CI869" s="26" t="str">
        <f t="shared" si="1428"/>
        <v/>
      </c>
      <c r="CJ869" s="65" t="str">
        <f t="shared" si="1429"/>
        <v/>
      </c>
      <c r="CK869" s="65" t="str">
        <f t="shared" si="1430"/>
        <v/>
      </c>
      <c r="CL869" s="64" t="str">
        <f t="shared" si="1431"/>
        <v/>
      </c>
      <c r="CM869" s="64" t="str">
        <f t="shared" si="1432"/>
        <v/>
      </c>
      <c r="CN869" s="65" t="str">
        <f t="shared" si="1433"/>
        <v/>
      </c>
      <c r="CP869" s="63" t="str">
        <f>IF(BH869="","",MAX($CP$3:CP868)+1)</f>
        <v/>
      </c>
      <c r="CQ869" s="24" t="str">
        <f t="shared" si="1434"/>
        <v/>
      </c>
      <c r="CR869" s="24" t="str">
        <f t="shared" si="1435"/>
        <v/>
      </c>
      <c r="CS869" s="24" t="str">
        <f t="shared" si="1436"/>
        <v/>
      </c>
      <c r="CT869" s="58" t="str">
        <f>IF(BO869="","",COUNTIF($BO$3:BO869,BO869)&amp;"@"&amp;BO869)</f>
        <v/>
      </c>
      <c r="CU869" s="16" t="str">
        <f t="shared" si="1374"/>
        <v/>
      </c>
      <c r="CV869" s="63" t="str">
        <f t="shared" si="1437"/>
        <v/>
      </c>
      <c r="CW869" s="16" t="str">
        <f t="shared" si="1438"/>
        <v/>
      </c>
      <c r="CX869" s="16" t="str">
        <f t="shared" si="1439"/>
        <v/>
      </c>
      <c r="CY869" s="16" t="str">
        <f t="shared" si="1440"/>
        <v/>
      </c>
      <c r="CZ869" s="85" t="str">
        <f t="shared" si="1441"/>
        <v/>
      </c>
      <c r="DA869" s="16" t="str">
        <f t="shared" si="1442"/>
        <v/>
      </c>
      <c r="DB869" s="16" t="str">
        <f t="shared" si="1443"/>
        <v/>
      </c>
      <c r="DC869" s="28" t="str">
        <f>IF(CP869="","",$DC$1&amp;(INDEX(価格設定!D$1:XFD$3,ROW(価格設定!$D$3),MATCH($AW869,価格設定!D$1:XFD$1,1))*100)&amp;"%")</f>
        <v/>
      </c>
      <c r="DD869" s="28" t="str">
        <f>IF(CP869="","",$DD$1&amp;(INDEX(価格設定!D$1:XFD$3,ROW(価格設定!$D$2),MATCH($AW869,価格設定!D$1:XFD$1,1))*100)&amp;"%")</f>
        <v/>
      </c>
      <c r="DE869" s="29" t="str">
        <f t="shared" si="1444"/>
        <v/>
      </c>
      <c r="DG869" s="58" t="str">
        <f t="shared" si="1445"/>
        <v/>
      </c>
      <c r="DH869" s="58" t="str">
        <f t="shared" si="1446"/>
        <v/>
      </c>
      <c r="DI869" s="58" t="str">
        <f t="shared" si="1447"/>
        <v/>
      </c>
      <c r="DJ869" s="85" t="str">
        <f t="shared" si="1448"/>
        <v/>
      </c>
      <c r="DL869" s="58" t="str">
        <f>IF(COUNTIF(DG$3:DG$1048576,DG869)=COUNTIF($DG$3:$DG869,DG869),DG869,"")</f>
        <v/>
      </c>
      <c r="DM869" s="85" t="str">
        <f t="shared" si="1449"/>
        <v/>
      </c>
      <c r="DN869" s="85" t="str">
        <f t="shared" si="1375"/>
        <v/>
      </c>
      <c r="DO869" s="85" t="str">
        <f t="shared" si="1375"/>
        <v/>
      </c>
      <c r="DP869" s="303"/>
      <c r="DQ869" s="17" t="str">
        <f t="shared" si="1376"/>
        <v/>
      </c>
      <c r="DR869" s="17" t="str">
        <f t="shared" si="1377"/>
        <v/>
      </c>
      <c r="DS869" s="17" t="str">
        <f t="shared" si="1378"/>
        <v/>
      </c>
      <c r="DU869" s="16" t="str">
        <f t="shared" si="1450"/>
        <v/>
      </c>
      <c r="DV869" s="16" t="str">
        <f>IF(DU869="","",COUNT($DU$3:DU869))</f>
        <v/>
      </c>
      <c r="DW869" s="16" t="str">
        <f t="shared" si="1451"/>
        <v/>
      </c>
      <c r="DX869" s="16" t="str">
        <f t="shared" si="1452"/>
        <v/>
      </c>
      <c r="DY869" s="16" t="str">
        <f>IF(DZ869="","",COUNTIF(DZ$3:DZ869,DZ869))</f>
        <v/>
      </c>
      <c r="DZ869" s="16" t="str">
        <f t="shared" si="1453"/>
        <v/>
      </c>
      <c r="EA869" s="16" t="str">
        <f t="shared" si="1454"/>
        <v/>
      </c>
      <c r="EB869" s="16" t="str">
        <f t="shared" si="1455"/>
        <v/>
      </c>
      <c r="EC869" s="16" t="str">
        <f t="shared" si="1456"/>
        <v/>
      </c>
      <c r="ED869" s="16" t="str">
        <f t="shared" si="1457"/>
        <v/>
      </c>
      <c r="EE869" s="16" t="str">
        <f t="shared" si="1458"/>
        <v/>
      </c>
      <c r="EF869" s="16" t="str">
        <f t="shared" si="1459"/>
        <v/>
      </c>
      <c r="EG869" s="16" t="str">
        <f t="shared" si="1460"/>
        <v/>
      </c>
      <c r="EH869" s="16" t="str">
        <f t="shared" si="1461"/>
        <v/>
      </c>
      <c r="EI869" s="16" t="str">
        <f t="shared" si="1462"/>
        <v/>
      </c>
      <c r="EJ869" s="16" t="str">
        <f t="shared" si="1463"/>
        <v/>
      </c>
      <c r="EK869" s="16" t="str">
        <f t="shared" si="1464"/>
        <v/>
      </c>
      <c r="EL869" s="58" t="str">
        <f t="shared" si="1465"/>
        <v/>
      </c>
      <c r="EM869" s="58" t="str">
        <f>IF(OR($DZ869="",CR869=""),IF($EL869="","",$EL869),IF(OR(CR869="なし",CR869=0),領収書!$H$1,CR869))</f>
        <v/>
      </c>
      <c r="EN869" s="58" t="str">
        <f>IF(OR($DZ869="",CS869=""),IF($EL869="","",$EL869),IF(OR(CS869="なし",CS869=0),入力!$EN$1,CS869))</f>
        <v/>
      </c>
      <c r="EO869" s="63" t="str">
        <f t="shared" si="1466"/>
        <v/>
      </c>
      <c r="EP869" s="63" t="str">
        <f t="shared" si="1467"/>
        <v/>
      </c>
      <c r="ER869" s="16" t="str">
        <f>IF(AND(COUNTIF($ET$3:ET869,ET869)=1,ET869&lt;&gt;""),MAX($ER$3:ER868)+1,"")</f>
        <v/>
      </c>
      <c r="ES869" s="16" t="str">
        <f>IF(価格設定!B871="","",価格設定!B871)</f>
        <v/>
      </c>
      <c r="ET869" s="16" t="str">
        <f>IF(価格設定!C871="","",価格設定!C871)</f>
        <v/>
      </c>
      <c r="EV869" s="16" t="str">
        <f t="shared" si="1379"/>
        <v/>
      </c>
      <c r="EW869" s="16" t="str">
        <f t="shared" si="1468"/>
        <v/>
      </c>
    </row>
    <row r="870" spans="1:153" ht="30" customHeight="1" x14ac:dyDescent="0.2">
      <c r="A870" s="225"/>
      <c r="B870" s="212"/>
      <c r="C870" s="221"/>
      <c r="D870" s="164"/>
      <c r="E870" s="165"/>
      <c r="F870" s="166"/>
      <c r="G870" s="167"/>
      <c r="H870" s="179"/>
      <c r="I870" s="306"/>
      <c r="J870" s="169"/>
      <c r="K870" s="179"/>
      <c r="L870" s="186"/>
      <c r="M870" s="186"/>
      <c r="N870" s="168"/>
      <c r="O870" s="170"/>
      <c r="P870" s="212"/>
      <c r="Q870" s="179" t="str">
        <f>IFERROR(IF(H870="","",IFERROR(INDEX(価格設定!$B$5:$B$1048576,MATCH(H870,価格設定!$B$5:$B$1048576,0),0),INDEX(価格設定!$B$5:$B$1048576,MATCH("*"&amp;H870&amp;"*",価格設定!$B$5:$B$1048576,0),0))),H870)</f>
        <v/>
      </c>
      <c r="R870" s="250" t="str">
        <f>IFERROR(IF(Q870="",IF(K870="","",K870),IF(K870="",IF(INDEX(価格設定!$C$5:$C$1048576,MATCH(Q870,価格設定!$B$5:$B$1048576,0),0)=0,"",INDEX(価格設定!$C$5:$C$1048576,MATCH(Q870,価格設定!$B$5:$B$1048576,0),0)),IF(K870="なし","",K870))),"")</f>
        <v/>
      </c>
      <c r="S870" s="308" t="str">
        <f t="shared" si="1380"/>
        <v/>
      </c>
      <c r="T870" s="126" t="str">
        <f>IFERROR(IF(J870="",IF(INDEX(価格設定!$E$5:$R$1048576,MATCH($Q870,価格設定!B$5:B$1048576,0),MATCH($AW870,価格設定!E$1:X$1,1))=0,"",INDEX(価格設定!$E$5:$R$1048576,MATCH($Q870,価格設定!B$5:B$1048576,0),MATCH($AW870,価格設定!E$1:X$1,1))),J870),"")</f>
        <v/>
      </c>
      <c r="U870" s="126" t="str">
        <f t="shared" si="1381"/>
        <v/>
      </c>
      <c r="V870" s="132" t="str">
        <f t="shared" si="1382"/>
        <v/>
      </c>
      <c r="W870" s="127" t="str">
        <f>IFERROR(IF(OR(T870="",T870&lt;0),"",IFERROR(INDEX(価格設定!E$2:X$3,IF(AND(K870=$K$1,$K$1&lt;&gt;""),ROW(価格設定!$D$3)-1,MATCH(INDEX(価格設定!$D$5:$D$1048576,MATCH(Q870,価格設定!$B$5:$B$1048576,0),0),価格設定!$D$2:$D$3,0)),MATCH($AW870,価格設定!E$1:X$1,1)),INDEX(価格設定!E$2:X$2,0,MATCH($AW870,価格設定!E$1:X$1,1)))),"")</f>
        <v/>
      </c>
      <c r="X870" s="126" t="str">
        <f t="shared" si="1373"/>
        <v/>
      </c>
      <c r="Y870" s="128" t="str">
        <f t="shared" si="1383"/>
        <v/>
      </c>
      <c r="Z870" s="126" t="str">
        <f t="shared" si="1384"/>
        <v/>
      </c>
      <c r="AA870" s="129" t="str">
        <f t="shared" si="1385"/>
        <v/>
      </c>
      <c r="AB870" s="126" t="str">
        <f t="shared" si="1386"/>
        <v/>
      </c>
      <c r="AC870" s="280" t="str">
        <f t="shared" si="1387"/>
        <v/>
      </c>
      <c r="AD870" s="15"/>
      <c r="AE870" s="204" t="str">
        <f>IF(AF870="","",COUNT($AF$3:AF870))</f>
        <v/>
      </c>
      <c r="AF870" s="206" t="str">
        <f t="shared" si="1388"/>
        <v/>
      </c>
      <c r="AG870" s="204" t="str">
        <f t="shared" si="1389"/>
        <v/>
      </c>
      <c r="AH870" s="204" t="str">
        <f t="shared" si="1390"/>
        <v/>
      </c>
      <c r="AI870" s="287"/>
      <c r="AJ870" s="15"/>
      <c r="AK870" s="138" t="str">
        <f t="shared" si="1391"/>
        <v/>
      </c>
      <c r="AL870" s="131" t="str">
        <f t="shared" si="1392"/>
        <v/>
      </c>
      <c r="AM870" s="131" t="str">
        <f t="shared" si="1393"/>
        <v/>
      </c>
      <c r="AN870" s="313" t="str">
        <f t="shared" si="1394"/>
        <v/>
      </c>
      <c r="AO870" s="316" t="str">
        <f t="shared" si="1395"/>
        <v/>
      </c>
      <c r="AP870" s="18"/>
      <c r="AQ870" s="3" t="str">
        <f>IF(F870="","",MAX($AQ$3:AQ869)+1)</f>
        <v/>
      </c>
      <c r="AR870" s="3" t="str">
        <f>IF(OR(AQ870="",BB870=""),"",MAX($AR$3:AR869)+1)</f>
        <v/>
      </c>
      <c r="AS870" s="3" t="str">
        <f>IF(CQ870="","",RANK(CQ870,CQ$3:CQ$1048576,1)+COUNTIF($CQ$3:CQ870,CQ870)-1)</f>
        <v/>
      </c>
      <c r="AT870" s="21" t="str">
        <f>IF(C870="",IF(OR(AND($H870&lt;&gt;"",C870=""),AND($F869=$F870,$AZ870&lt;&gt;""),COUNTA($H$3:$H$1048576,#REF!,$F$3:$F$1048576)&gt;COUNTA($H$3:$H870,#REF!,$F$3:$F870),$AZ870&lt;&gt;""),INDEX(AT$3:AT$1048576,MATCH(MAX($AQ$3:$AQ869),$AQ$3:$AQ$1048576,0),0),""),C870)</f>
        <v/>
      </c>
      <c r="AU870" s="21" t="str">
        <f>IF(D870="",IF(OR(AND($H870&lt;&gt;"",D870=""),AND($F869=$F870,$AZ870&lt;&gt;""),COUNTA($H$3:$H$1048576,#REF!,$F$3:$F$1048576)&gt;COUNTA($H$3:$H870,#REF!,$F$3:$F870),$AZ870&lt;&gt;""),INDEX(AU$3:AU$1048576,MATCH(MAX($AQ$3:$AQ869),$AQ$3:$AQ$1048576,0),0),""),D870)</f>
        <v/>
      </c>
      <c r="AV870" s="21" t="str">
        <f>IF(E870="",IF(OR(AND($H870&lt;&gt;"",E870=""),AND($F869=$F870,$AZ870&lt;&gt;""),COUNTA($H$3:$H$1048576,#REF!,$F$3:$F$1048576)&gt;COUNTA($H$3:$H870,#REF!,$F$3:$F870),$AZ870&lt;&gt;""),INDEX(AV$3:AV$1048576,MATCH(MAX($AQ$3:$AQ869),$AQ$3:$AQ$1048576,0),0),""),E870)</f>
        <v/>
      </c>
      <c r="AW870" s="24" t="str">
        <f t="shared" si="1396"/>
        <v/>
      </c>
      <c r="AX870" s="13" t="str">
        <f t="shared" si="1397"/>
        <v/>
      </c>
      <c r="AY870" s="4" t="str">
        <f t="shared" si="1398"/>
        <v/>
      </c>
      <c r="AZ870" s="4" t="str">
        <f>IF(AX870="",IF(OR(AND(H870&lt;&gt;"",F870=""),COUNTA($H$3:$H$1048576)&gt;COUNTA($H$3:$H870)),INDEX(AX$3:AX870,MATCH(MAX($AQ$3:AQ870),AQ$3:AQ870,0),0),""),AX870)</f>
        <v/>
      </c>
      <c r="BA870" s="4" t="str">
        <f>IF(AY870="",IF(AND(H870&lt;&gt;"",F870=""),INDEX(AY$3:AY870,MATCH(MAX($AQ$3:AQ870),AQ$3:AQ870,0),0),""),AY870)</f>
        <v/>
      </c>
      <c r="BB870" s="82" t="str">
        <f>IF(BC870="","",RANK(BC870,BC$3:BC$1048576,1)+COUNTIF($BC$3:BC870,BC870)-1)</f>
        <v/>
      </c>
      <c r="BC870" s="139" t="str">
        <f t="shared" si="1399"/>
        <v/>
      </c>
      <c r="BD870" s="46" t="str">
        <f t="shared" si="1400"/>
        <v/>
      </c>
      <c r="BE870" s="46" t="str">
        <f t="shared" si="1401"/>
        <v/>
      </c>
      <c r="BF870" s="46" t="str">
        <f t="shared" si="1402"/>
        <v/>
      </c>
      <c r="BG870" s="4" t="str">
        <f t="shared" si="1403"/>
        <v/>
      </c>
      <c r="BH870" s="180" t="str">
        <f t="shared" si="1404"/>
        <v/>
      </c>
      <c r="BI870" s="16" t="str">
        <f t="shared" si="1405"/>
        <v/>
      </c>
      <c r="BJ870" s="52" t="str">
        <f>IF(BI870="","",IF(W870="","",IF(AND(K870=$K$1,$K$1&lt;&gt;""),$BT$2,IFERROR(IF(INDEX(価格設定!$D$5:$D$1048576,MATCH(Q870,価格設定!$B$5:$B$1048576,0),0)=価格設定!$D$3,$BT$2,$BS$2),$BS$2))))</f>
        <v/>
      </c>
      <c r="BK870" s="16" t="str">
        <f>IF(BI870="","",IF(COUNTIF($BI$3:BI870,BI870)=1,1,IF(AND(BI869=BI870,BH870=""),BK869,COUNTIF($BH$3:BH870,BH870))))</f>
        <v/>
      </c>
      <c r="BL870" s="52" t="str">
        <f t="shared" si="1406"/>
        <v/>
      </c>
      <c r="BM870" s="52" t="str">
        <f t="shared" si="1407"/>
        <v/>
      </c>
      <c r="BN870" s="119" t="str">
        <f t="shared" si="1408"/>
        <v/>
      </c>
      <c r="BO870" s="119" t="str">
        <f t="shared" si="1409"/>
        <v/>
      </c>
      <c r="BP870" s="17" t="str">
        <f t="shared" si="1410"/>
        <v/>
      </c>
      <c r="BQ870" s="17" t="str">
        <f t="shared" si="1411"/>
        <v/>
      </c>
      <c r="BR870" s="17" t="str">
        <f>IF(OR(BP870="",COUNTIF($BO$3:BO870,BO870)&lt;&gt;1),"",SUMIF(BO$3:BO$1048576,BO870,BP$3:BP$1048576))</f>
        <v/>
      </c>
      <c r="BS870" s="17" t="str">
        <f t="shared" si="1412"/>
        <v/>
      </c>
      <c r="BT870" s="17" t="str">
        <f t="shared" si="1413"/>
        <v/>
      </c>
      <c r="BU870" s="17" t="str">
        <f t="shared" si="1414"/>
        <v/>
      </c>
      <c r="BV870" s="24" t="str">
        <f t="shared" si="1415"/>
        <v/>
      </c>
      <c r="BW870" s="24" t="str">
        <f t="shared" si="1416"/>
        <v/>
      </c>
      <c r="BX870" s="24" t="str">
        <f t="shared" si="1417"/>
        <v/>
      </c>
      <c r="BY870" s="26" t="str">
        <f t="shared" si="1418"/>
        <v/>
      </c>
      <c r="BZ870" s="26" t="str">
        <f t="shared" si="1419"/>
        <v/>
      </c>
      <c r="CA870" s="26" t="str">
        <f t="shared" si="1420"/>
        <v/>
      </c>
      <c r="CB870" s="66" t="str">
        <f t="shared" si="1421"/>
        <v/>
      </c>
      <c r="CC870" s="65" t="str">
        <f t="shared" si="1422"/>
        <v/>
      </c>
      <c r="CD870" s="26" t="str">
        <f t="shared" si="1423"/>
        <v/>
      </c>
      <c r="CE870" s="26" t="str">
        <f t="shared" si="1424"/>
        <v/>
      </c>
      <c r="CF870" s="193" t="str">
        <f t="shared" si="1425"/>
        <v/>
      </c>
      <c r="CG870" s="193" t="str">
        <f t="shared" si="1426"/>
        <v/>
      </c>
      <c r="CH870" s="26" t="str">
        <f t="shared" si="1427"/>
        <v/>
      </c>
      <c r="CI870" s="26" t="str">
        <f t="shared" si="1428"/>
        <v/>
      </c>
      <c r="CJ870" s="65" t="str">
        <f t="shared" si="1429"/>
        <v/>
      </c>
      <c r="CK870" s="65" t="str">
        <f t="shared" si="1430"/>
        <v/>
      </c>
      <c r="CL870" s="64" t="str">
        <f t="shared" si="1431"/>
        <v/>
      </c>
      <c r="CM870" s="64" t="str">
        <f t="shared" si="1432"/>
        <v/>
      </c>
      <c r="CN870" s="65" t="str">
        <f t="shared" si="1433"/>
        <v/>
      </c>
      <c r="CP870" s="63" t="str">
        <f>IF(BH870="","",MAX($CP$3:CP869)+1)</f>
        <v/>
      </c>
      <c r="CQ870" s="24" t="str">
        <f t="shared" si="1434"/>
        <v/>
      </c>
      <c r="CR870" s="24" t="str">
        <f t="shared" si="1435"/>
        <v/>
      </c>
      <c r="CS870" s="24" t="str">
        <f t="shared" si="1436"/>
        <v/>
      </c>
      <c r="CT870" s="58" t="str">
        <f>IF(BO870="","",COUNTIF($BO$3:BO870,BO870)&amp;"@"&amp;BO870)</f>
        <v/>
      </c>
      <c r="CU870" s="16" t="str">
        <f t="shared" si="1374"/>
        <v/>
      </c>
      <c r="CV870" s="63" t="str">
        <f t="shared" si="1437"/>
        <v/>
      </c>
      <c r="CW870" s="16" t="str">
        <f t="shared" si="1438"/>
        <v/>
      </c>
      <c r="CX870" s="16" t="str">
        <f t="shared" si="1439"/>
        <v/>
      </c>
      <c r="CY870" s="16" t="str">
        <f t="shared" si="1440"/>
        <v/>
      </c>
      <c r="CZ870" s="85" t="str">
        <f t="shared" si="1441"/>
        <v/>
      </c>
      <c r="DA870" s="16" t="str">
        <f t="shared" si="1442"/>
        <v/>
      </c>
      <c r="DB870" s="16" t="str">
        <f t="shared" si="1443"/>
        <v/>
      </c>
      <c r="DC870" s="28" t="str">
        <f>IF(CP870="","",$DC$1&amp;(INDEX(価格設定!D$1:XFD$3,ROW(価格設定!$D$3),MATCH($AW870,価格設定!D$1:XFD$1,1))*100)&amp;"%")</f>
        <v/>
      </c>
      <c r="DD870" s="28" t="str">
        <f>IF(CP870="","",$DD$1&amp;(INDEX(価格設定!D$1:XFD$3,ROW(価格設定!$D$2),MATCH($AW870,価格設定!D$1:XFD$1,1))*100)&amp;"%")</f>
        <v/>
      </c>
      <c r="DE870" s="29" t="str">
        <f t="shared" si="1444"/>
        <v/>
      </c>
      <c r="DG870" s="58" t="str">
        <f t="shared" si="1445"/>
        <v/>
      </c>
      <c r="DH870" s="58" t="str">
        <f t="shared" si="1446"/>
        <v/>
      </c>
      <c r="DI870" s="58" t="str">
        <f t="shared" si="1447"/>
        <v/>
      </c>
      <c r="DJ870" s="85" t="str">
        <f t="shared" si="1448"/>
        <v/>
      </c>
      <c r="DL870" s="58" t="str">
        <f>IF(COUNTIF(DG$3:DG$1048576,DG870)=COUNTIF($DG$3:$DG870,DG870),DG870,"")</f>
        <v/>
      </c>
      <c r="DM870" s="85" t="str">
        <f t="shared" si="1449"/>
        <v/>
      </c>
      <c r="DN870" s="85" t="str">
        <f t="shared" si="1375"/>
        <v/>
      </c>
      <c r="DO870" s="85" t="str">
        <f t="shared" si="1375"/>
        <v/>
      </c>
      <c r="DP870" s="303"/>
      <c r="DQ870" s="17" t="str">
        <f t="shared" si="1376"/>
        <v/>
      </c>
      <c r="DR870" s="17" t="str">
        <f t="shared" si="1377"/>
        <v/>
      </c>
      <c r="DS870" s="17" t="str">
        <f t="shared" si="1378"/>
        <v/>
      </c>
      <c r="DU870" s="16" t="str">
        <f t="shared" si="1450"/>
        <v/>
      </c>
      <c r="DV870" s="16" t="str">
        <f>IF(DU870="","",COUNT($DU$3:DU870))</f>
        <v/>
      </c>
      <c r="DW870" s="16" t="str">
        <f t="shared" si="1451"/>
        <v/>
      </c>
      <c r="DX870" s="16" t="str">
        <f t="shared" si="1452"/>
        <v/>
      </c>
      <c r="DY870" s="16" t="str">
        <f>IF(DZ870="","",COUNTIF(DZ$3:DZ870,DZ870))</f>
        <v/>
      </c>
      <c r="DZ870" s="16" t="str">
        <f t="shared" si="1453"/>
        <v/>
      </c>
      <c r="EA870" s="16" t="str">
        <f t="shared" si="1454"/>
        <v/>
      </c>
      <c r="EB870" s="16" t="str">
        <f t="shared" si="1455"/>
        <v/>
      </c>
      <c r="EC870" s="16" t="str">
        <f t="shared" si="1456"/>
        <v/>
      </c>
      <c r="ED870" s="16" t="str">
        <f t="shared" si="1457"/>
        <v/>
      </c>
      <c r="EE870" s="16" t="str">
        <f t="shared" si="1458"/>
        <v/>
      </c>
      <c r="EF870" s="16" t="str">
        <f t="shared" si="1459"/>
        <v/>
      </c>
      <c r="EG870" s="16" t="str">
        <f t="shared" si="1460"/>
        <v/>
      </c>
      <c r="EH870" s="16" t="str">
        <f t="shared" si="1461"/>
        <v/>
      </c>
      <c r="EI870" s="16" t="str">
        <f t="shared" si="1462"/>
        <v/>
      </c>
      <c r="EJ870" s="16" t="str">
        <f t="shared" si="1463"/>
        <v/>
      </c>
      <c r="EK870" s="16" t="str">
        <f t="shared" si="1464"/>
        <v/>
      </c>
      <c r="EL870" s="58" t="str">
        <f t="shared" si="1465"/>
        <v/>
      </c>
      <c r="EM870" s="58" t="str">
        <f>IF(OR($DZ870="",CR870=""),IF($EL870="","",$EL870),IF(OR(CR870="なし",CR870=0),領収書!$H$1,CR870))</f>
        <v/>
      </c>
      <c r="EN870" s="58" t="str">
        <f>IF(OR($DZ870="",CS870=""),IF($EL870="","",$EL870),IF(OR(CS870="なし",CS870=0),入力!$EN$1,CS870))</f>
        <v/>
      </c>
      <c r="EO870" s="63" t="str">
        <f t="shared" si="1466"/>
        <v/>
      </c>
      <c r="EP870" s="63" t="str">
        <f t="shared" si="1467"/>
        <v/>
      </c>
      <c r="ER870" s="16" t="str">
        <f>IF(AND(COUNTIF($ET$3:ET870,ET870)=1,ET870&lt;&gt;""),MAX($ER$3:ER869)+1,"")</f>
        <v/>
      </c>
      <c r="ES870" s="16" t="str">
        <f>IF(価格設定!B872="","",価格設定!B872)</f>
        <v/>
      </c>
      <c r="ET870" s="16" t="str">
        <f>IF(価格設定!C872="","",価格設定!C872)</f>
        <v/>
      </c>
      <c r="EV870" s="16" t="str">
        <f t="shared" si="1379"/>
        <v/>
      </c>
      <c r="EW870" s="16" t="str">
        <f t="shared" si="1468"/>
        <v/>
      </c>
    </row>
    <row r="871" spans="1:153" ht="30" customHeight="1" x14ac:dyDescent="0.2">
      <c r="A871" s="225"/>
      <c r="B871" s="212"/>
      <c r="C871" s="221"/>
      <c r="D871" s="164"/>
      <c r="E871" s="165"/>
      <c r="F871" s="166"/>
      <c r="G871" s="167"/>
      <c r="H871" s="179"/>
      <c r="I871" s="306"/>
      <c r="J871" s="169"/>
      <c r="K871" s="179"/>
      <c r="L871" s="186"/>
      <c r="M871" s="186"/>
      <c r="N871" s="168"/>
      <c r="O871" s="170"/>
      <c r="P871" s="212"/>
      <c r="Q871" s="179" t="str">
        <f>IFERROR(IF(H871="","",IFERROR(INDEX(価格設定!$B$5:$B$1048576,MATCH(H871,価格設定!$B$5:$B$1048576,0),0),INDEX(価格設定!$B$5:$B$1048576,MATCH("*"&amp;H871&amp;"*",価格設定!$B$5:$B$1048576,0),0))),H871)</f>
        <v/>
      </c>
      <c r="R871" s="250" t="str">
        <f>IFERROR(IF(Q871="",IF(K871="","",K871),IF(K871="",IF(INDEX(価格設定!$C$5:$C$1048576,MATCH(Q871,価格設定!$B$5:$B$1048576,0),0)=0,"",INDEX(価格設定!$C$5:$C$1048576,MATCH(Q871,価格設定!$B$5:$B$1048576,0),0)),IF(K871="なし","",K871))),"")</f>
        <v/>
      </c>
      <c r="S871" s="308" t="str">
        <f t="shared" si="1380"/>
        <v/>
      </c>
      <c r="T871" s="126" t="str">
        <f>IFERROR(IF(J871="",IF(INDEX(価格設定!$E$5:$R$1048576,MATCH($Q871,価格設定!B$5:B$1048576,0),MATCH($AW871,価格設定!E$1:X$1,1))=0,"",INDEX(価格設定!$E$5:$R$1048576,MATCH($Q871,価格設定!B$5:B$1048576,0),MATCH($AW871,価格設定!E$1:X$1,1))),J871),"")</f>
        <v/>
      </c>
      <c r="U871" s="126" t="str">
        <f t="shared" si="1381"/>
        <v/>
      </c>
      <c r="V871" s="132" t="str">
        <f t="shared" si="1382"/>
        <v/>
      </c>
      <c r="W871" s="127" t="str">
        <f>IFERROR(IF(OR(T871="",T871&lt;0),"",IFERROR(INDEX(価格設定!E$2:X$3,IF(AND(K871=$K$1,$K$1&lt;&gt;""),ROW(価格設定!$D$3)-1,MATCH(INDEX(価格設定!$D$5:$D$1048576,MATCH(Q871,価格設定!$B$5:$B$1048576,0),0),価格設定!$D$2:$D$3,0)),MATCH($AW871,価格設定!E$1:X$1,1)),INDEX(価格設定!E$2:X$2,0,MATCH($AW871,価格設定!E$1:X$1,1)))),"")</f>
        <v/>
      </c>
      <c r="X871" s="126" t="str">
        <f t="shared" si="1373"/>
        <v/>
      </c>
      <c r="Y871" s="128" t="str">
        <f t="shared" si="1383"/>
        <v/>
      </c>
      <c r="Z871" s="126" t="str">
        <f t="shared" si="1384"/>
        <v/>
      </c>
      <c r="AA871" s="129" t="str">
        <f t="shared" si="1385"/>
        <v/>
      </c>
      <c r="AB871" s="126" t="str">
        <f t="shared" si="1386"/>
        <v/>
      </c>
      <c r="AC871" s="280" t="str">
        <f t="shared" si="1387"/>
        <v/>
      </c>
      <c r="AD871" s="15"/>
      <c r="AE871" s="204" t="str">
        <f>IF(AF871="","",COUNT($AF$3:AF871))</f>
        <v/>
      </c>
      <c r="AF871" s="206" t="str">
        <f t="shared" si="1388"/>
        <v/>
      </c>
      <c r="AG871" s="204" t="str">
        <f t="shared" si="1389"/>
        <v/>
      </c>
      <c r="AH871" s="204" t="str">
        <f t="shared" si="1390"/>
        <v/>
      </c>
      <c r="AI871" s="287"/>
      <c r="AJ871" s="15"/>
      <c r="AK871" s="138" t="str">
        <f t="shared" si="1391"/>
        <v/>
      </c>
      <c r="AL871" s="131" t="str">
        <f t="shared" si="1392"/>
        <v/>
      </c>
      <c r="AM871" s="131" t="str">
        <f t="shared" si="1393"/>
        <v/>
      </c>
      <c r="AN871" s="313" t="str">
        <f t="shared" si="1394"/>
        <v/>
      </c>
      <c r="AO871" s="316" t="str">
        <f t="shared" si="1395"/>
        <v/>
      </c>
      <c r="AP871" s="18"/>
      <c r="AQ871" s="3" t="str">
        <f>IF(F871="","",MAX($AQ$3:AQ870)+1)</f>
        <v/>
      </c>
      <c r="AR871" s="3" t="str">
        <f>IF(OR(AQ871="",BB871=""),"",MAX($AR$3:AR870)+1)</f>
        <v/>
      </c>
      <c r="AS871" s="3" t="str">
        <f>IF(CQ871="","",RANK(CQ871,CQ$3:CQ$1048576,1)+COUNTIF($CQ$3:CQ871,CQ871)-1)</f>
        <v/>
      </c>
      <c r="AT871" s="21" t="str">
        <f>IF(C871="",IF(OR(AND($H871&lt;&gt;"",C871=""),AND($F870=$F871,$AZ871&lt;&gt;""),COUNTA($H$3:$H$1048576,#REF!,$F$3:$F$1048576)&gt;COUNTA($H$3:$H871,#REF!,$F$3:$F871),$AZ871&lt;&gt;""),INDEX(AT$3:AT$1048576,MATCH(MAX($AQ$3:$AQ870),$AQ$3:$AQ$1048576,0),0),""),C871)</f>
        <v/>
      </c>
      <c r="AU871" s="21" t="str">
        <f>IF(D871="",IF(OR(AND($H871&lt;&gt;"",D871=""),AND($F870=$F871,$AZ871&lt;&gt;""),COUNTA($H$3:$H$1048576,#REF!,$F$3:$F$1048576)&gt;COUNTA($H$3:$H871,#REF!,$F$3:$F871),$AZ871&lt;&gt;""),INDEX(AU$3:AU$1048576,MATCH(MAX($AQ$3:$AQ870),$AQ$3:$AQ$1048576,0),0),""),D871)</f>
        <v/>
      </c>
      <c r="AV871" s="21" t="str">
        <f>IF(E871="",IF(OR(AND($H871&lt;&gt;"",E871=""),AND($F870=$F871,$AZ871&lt;&gt;""),COUNTA($H$3:$H$1048576,#REF!,$F$3:$F$1048576)&gt;COUNTA($H$3:$H871,#REF!,$F$3:$F871),$AZ871&lt;&gt;""),INDEX(AV$3:AV$1048576,MATCH(MAX($AQ$3:$AQ870),$AQ$3:$AQ$1048576,0),0),""),E871)</f>
        <v/>
      </c>
      <c r="AW871" s="24" t="str">
        <f t="shared" si="1396"/>
        <v/>
      </c>
      <c r="AX871" s="13" t="str">
        <f t="shared" si="1397"/>
        <v/>
      </c>
      <c r="AY871" s="4" t="str">
        <f t="shared" si="1398"/>
        <v/>
      </c>
      <c r="AZ871" s="4" t="str">
        <f>IF(AX871="",IF(OR(AND(H871&lt;&gt;"",F871=""),COUNTA($H$3:$H$1048576)&gt;COUNTA($H$3:$H871)),INDEX(AX$3:AX871,MATCH(MAX($AQ$3:AQ871),AQ$3:AQ871,0),0),""),AX871)</f>
        <v/>
      </c>
      <c r="BA871" s="4" t="str">
        <f>IF(AY871="",IF(AND(H871&lt;&gt;"",F871=""),INDEX(AY$3:AY871,MATCH(MAX($AQ$3:AQ871),AQ$3:AQ871,0),0),""),AY871)</f>
        <v/>
      </c>
      <c r="BB871" s="82" t="str">
        <f>IF(BC871="","",RANK(BC871,BC$3:BC$1048576,1)+COUNTIF($BC$3:BC871,BC871)-1)</f>
        <v/>
      </c>
      <c r="BC871" s="139" t="str">
        <f t="shared" si="1399"/>
        <v/>
      </c>
      <c r="BD871" s="46" t="str">
        <f t="shared" si="1400"/>
        <v/>
      </c>
      <c r="BE871" s="46" t="str">
        <f t="shared" si="1401"/>
        <v/>
      </c>
      <c r="BF871" s="46" t="str">
        <f t="shared" si="1402"/>
        <v/>
      </c>
      <c r="BG871" s="4" t="str">
        <f t="shared" si="1403"/>
        <v/>
      </c>
      <c r="BH871" s="180" t="str">
        <f t="shared" si="1404"/>
        <v/>
      </c>
      <c r="BI871" s="16" t="str">
        <f t="shared" si="1405"/>
        <v/>
      </c>
      <c r="BJ871" s="52" t="str">
        <f>IF(BI871="","",IF(W871="","",IF(AND(K871=$K$1,$K$1&lt;&gt;""),$BT$2,IFERROR(IF(INDEX(価格設定!$D$5:$D$1048576,MATCH(Q871,価格設定!$B$5:$B$1048576,0),0)=価格設定!$D$3,$BT$2,$BS$2),$BS$2))))</f>
        <v/>
      </c>
      <c r="BK871" s="16" t="str">
        <f>IF(BI871="","",IF(COUNTIF($BI$3:BI871,BI871)=1,1,IF(AND(BI870=BI871,BH871=""),BK870,COUNTIF($BH$3:BH871,BH871))))</f>
        <v/>
      </c>
      <c r="BL871" s="52" t="str">
        <f t="shared" si="1406"/>
        <v/>
      </c>
      <c r="BM871" s="52" t="str">
        <f t="shared" si="1407"/>
        <v/>
      </c>
      <c r="BN871" s="119" t="str">
        <f t="shared" si="1408"/>
        <v/>
      </c>
      <c r="BO871" s="119" t="str">
        <f t="shared" si="1409"/>
        <v/>
      </c>
      <c r="BP871" s="17" t="str">
        <f t="shared" si="1410"/>
        <v/>
      </c>
      <c r="BQ871" s="17" t="str">
        <f t="shared" si="1411"/>
        <v/>
      </c>
      <c r="BR871" s="17" t="str">
        <f>IF(OR(BP871="",COUNTIF($BO$3:BO871,BO871)&lt;&gt;1),"",SUMIF(BO$3:BO$1048576,BO871,BP$3:BP$1048576))</f>
        <v/>
      </c>
      <c r="BS871" s="17" t="str">
        <f t="shared" si="1412"/>
        <v/>
      </c>
      <c r="BT871" s="17" t="str">
        <f t="shared" si="1413"/>
        <v/>
      </c>
      <c r="BU871" s="17" t="str">
        <f t="shared" si="1414"/>
        <v/>
      </c>
      <c r="BV871" s="24" t="str">
        <f t="shared" si="1415"/>
        <v/>
      </c>
      <c r="BW871" s="24" t="str">
        <f t="shared" si="1416"/>
        <v/>
      </c>
      <c r="BX871" s="24" t="str">
        <f t="shared" si="1417"/>
        <v/>
      </c>
      <c r="BY871" s="26" t="str">
        <f t="shared" si="1418"/>
        <v/>
      </c>
      <c r="BZ871" s="26" t="str">
        <f t="shared" si="1419"/>
        <v/>
      </c>
      <c r="CA871" s="26" t="str">
        <f t="shared" si="1420"/>
        <v/>
      </c>
      <c r="CB871" s="66" t="str">
        <f t="shared" si="1421"/>
        <v/>
      </c>
      <c r="CC871" s="65" t="str">
        <f t="shared" si="1422"/>
        <v/>
      </c>
      <c r="CD871" s="26" t="str">
        <f t="shared" si="1423"/>
        <v/>
      </c>
      <c r="CE871" s="26" t="str">
        <f t="shared" si="1424"/>
        <v/>
      </c>
      <c r="CF871" s="193" t="str">
        <f t="shared" si="1425"/>
        <v/>
      </c>
      <c r="CG871" s="193" t="str">
        <f t="shared" si="1426"/>
        <v/>
      </c>
      <c r="CH871" s="26" t="str">
        <f t="shared" si="1427"/>
        <v/>
      </c>
      <c r="CI871" s="26" t="str">
        <f t="shared" si="1428"/>
        <v/>
      </c>
      <c r="CJ871" s="65" t="str">
        <f t="shared" si="1429"/>
        <v/>
      </c>
      <c r="CK871" s="65" t="str">
        <f t="shared" si="1430"/>
        <v/>
      </c>
      <c r="CL871" s="64" t="str">
        <f t="shared" si="1431"/>
        <v/>
      </c>
      <c r="CM871" s="64" t="str">
        <f t="shared" si="1432"/>
        <v/>
      </c>
      <c r="CN871" s="65" t="str">
        <f t="shared" si="1433"/>
        <v/>
      </c>
      <c r="CP871" s="63" t="str">
        <f>IF(BH871="","",MAX($CP$3:CP870)+1)</f>
        <v/>
      </c>
      <c r="CQ871" s="24" t="str">
        <f t="shared" si="1434"/>
        <v/>
      </c>
      <c r="CR871" s="24" t="str">
        <f t="shared" si="1435"/>
        <v/>
      </c>
      <c r="CS871" s="24" t="str">
        <f t="shared" si="1436"/>
        <v/>
      </c>
      <c r="CT871" s="58" t="str">
        <f>IF(BO871="","",COUNTIF($BO$3:BO871,BO871)&amp;"@"&amp;BO871)</f>
        <v/>
      </c>
      <c r="CU871" s="16" t="str">
        <f t="shared" si="1374"/>
        <v/>
      </c>
      <c r="CV871" s="63" t="str">
        <f t="shared" si="1437"/>
        <v/>
      </c>
      <c r="CW871" s="16" t="str">
        <f t="shared" si="1438"/>
        <v/>
      </c>
      <c r="CX871" s="16" t="str">
        <f t="shared" si="1439"/>
        <v/>
      </c>
      <c r="CY871" s="16" t="str">
        <f t="shared" si="1440"/>
        <v/>
      </c>
      <c r="CZ871" s="85" t="str">
        <f t="shared" si="1441"/>
        <v/>
      </c>
      <c r="DA871" s="16" t="str">
        <f t="shared" si="1442"/>
        <v/>
      </c>
      <c r="DB871" s="16" t="str">
        <f t="shared" si="1443"/>
        <v/>
      </c>
      <c r="DC871" s="28" t="str">
        <f>IF(CP871="","",$DC$1&amp;(INDEX(価格設定!D$1:XFD$3,ROW(価格設定!$D$3),MATCH($AW871,価格設定!D$1:XFD$1,1))*100)&amp;"%")</f>
        <v/>
      </c>
      <c r="DD871" s="28" t="str">
        <f>IF(CP871="","",$DD$1&amp;(INDEX(価格設定!D$1:XFD$3,ROW(価格設定!$D$2),MATCH($AW871,価格設定!D$1:XFD$1,1))*100)&amp;"%")</f>
        <v/>
      </c>
      <c r="DE871" s="29" t="str">
        <f t="shared" si="1444"/>
        <v/>
      </c>
      <c r="DG871" s="58" t="str">
        <f t="shared" si="1445"/>
        <v/>
      </c>
      <c r="DH871" s="58" t="str">
        <f t="shared" si="1446"/>
        <v/>
      </c>
      <c r="DI871" s="58" t="str">
        <f t="shared" si="1447"/>
        <v/>
      </c>
      <c r="DJ871" s="85" t="str">
        <f t="shared" si="1448"/>
        <v/>
      </c>
      <c r="DL871" s="58" t="str">
        <f>IF(COUNTIF(DG$3:DG$1048576,DG871)=COUNTIF($DG$3:$DG871,DG871),DG871,"")</f>
        <v/>
      </c>
      <c r="DM871" s="85" t="str">
        <f t="shared" si="1449"/>
        <v/>
      </c>
      <c r="DN871" s="85" t="str">
        <f t="shared" si="1375"/>
        <v/>
      </c>
      <c r="DO871" s="85" t="str">
        <f t="shared" si="1375"/>
        <v/>
      </c>
      <c r="DP871" s="303"/>
      <c r="DQ871" s="17" t="str">
        <f t="shared" si="1376"/>
        <v/>
      </c>
      <c r="DR871" s="17" t="str">
        <f t="shared" si="1377"/>
        <v/>
      </c>
      <c r="DS871" s="17" t="str">
        <f t="shared" si="1378"/>
        <v/>
      </c>
      <c r="DU871" s="16" t="str">
        <f t="shared" si="1450"/>
        <v/>
      </c>
      <c r="DV871" s="16" t="str">
        <f>IF(DU871="","",COUNT($DU$3:DU871))</f>
        <v/>
      </c>
      <c r="DW871" s="16" t="str">
        <f t="shared" si="1451"/>
        <v/>
      </c>
      <c r="DX871" s="16" t="str">
        <f t="shared" si="1452"/>
        <v/>
      </c>
      <c r="DY871" s="16" t="str">
        <f>IF(DZ871="","",COUNTIF(DZ$3:DZ871,DZ871))</f>
        <v/>
      </c>
      <c r="DZ871" s="16" t="str">
        <f t="shared" si="1453"/>
        <v/>
      </c>
      <c r="EA871" s="16" t="str">
        <f t="shared" si="1454"/>
        <v/>
      </c>
      <c r="EB871" s="16" t="str">
        <f t="shared" si="1455"/>
        <v/>
      </c>
      <c r="EC871" s="16" t="str">
        <f t="shared" si="1456"/>
        <v/>
      </c>
      <c r="ED871" s="16" t="str">
        <f t="shared" si="1457"/>
        <v/>
      </c>
      <c r="EE871" s="16" t="str">
        <f t="shared" si="1458"/>
        <v/>
      </c>
      <c r="EF871" s="16" t="str">
        <f t="shared" si="1459"/>
        <v/>
      </c>
      <c r="EG871" s="16" t="str">
        <f t="shared" si="1460"/>
        <v/>
      </c>
      <c r="EH871" s="16" t="str">
        <f t="shared" si="1461"/>
        <v/>
      </c>
      <c r="EI871" s="16" t="str">
        <f t="shared" si="1462"/>
        <v/>
      </c>
      <c r="EJ871" s="16" t="str">
        <f t="shared" si="1463"/>
        <v/>
      </c>
      <c r="EK871" s="16" t="str">
        <f t="shared" si="1464"/>
        <v/>
      </c>
      <c r="EL871" s="58" t="str">
        <f t="shared" si="1465"/>
        <v/>
      </c>
      <c r="EM871" s="58" t="str">
        <f>IF(OR($DZ871="",CR871=""),IF($EL871="","",$EL871),IF(OR(CR871="なし",CR871=0),領収書!$H$1,CR871))</f>
        <v/>
      </c>
      <c r="EN871" s="58" t="str">
        <f>IF(OR($DZ871="",CS871=""),IF($EL871="","",$EL871),IF(OR(CS871="なし",CS871=0),入力!$EN$1,CS871))</f>
        <v/>
      </c>
      <c r="EO871" s="63" t="str">
        <f t="shared" si="1466"/>
        <v/>
      </c>
      <c r="EP871" s="63" t="str">
        <f t="shared" si="1467"/>
        <v/>
      </c>
      <c r="ER871" s="16" t="str">
        <f>IF(AND(COUNTIF($ET$3:ET871,ET871)=1,ET871&lt;&gt;""),MAX($ER$3:ER870)+1,"")</f>
        <v/>
      </c>
      <c r="ES871" s="16" t="str">
        <f>IF(価格設定!B873="","",価格設定!B873)</f>
        <v/>
      </c>
      <c r="ET871" s="16" t="str">
        <f>IF(価格設定!C873="","",価格設定!C873)</f>
        <v/>
      </c>
      <c r="EV871" s="16" t="str">
        <f t="shared" si="1379"/>
        <v/>
      </c>
      <c r="EW871" s="16" t="str">
        <f t="shared" si="1468"/>
        <v/>
      </c>
    </row>
    <row r="872" spans="1:153" ht="30" customHeight="1" x14ac:dyDescent="0.2">
      <c r="A872" s="225"/>
      <c r="B872" s="212"/>
      <c r="C872" s="221"/>
      <c r="D872" s="164"/>
      <c r="E872" s="165"/>
      <c r="F872" s="166"/>
      <c r="G872" s="167"/>
      <c r="H872" s="179"/>
      <c r="I872" s="306"/>
      <c r="J872" s="169"/>
      <c r="K872" s="179"/>
      <c r="L872" s="186"/>
      <c r="M872" s="186"/>
      <c r="N872" s="168"/>
      <c r="O872" s="170"/>
      <c r="P872" s="212"/>
      <c r="Q872" s="179" t="str">
        <f>IFERROR(IF(H872="","",IFERROR(INDEX(価格設定!$B$5:$B$1048576,MATCH(H872,価格設定!$B$5:$B$1048576,0),0),INDEX(価格設定!$B$5:$B$1048576,MATCH("*"&amp;H872&amp;"*",価格設定!$B$5:$B$1048576,0),0))),H872)</f>
        <v/>
      </c>
      <c r="R872" s="250" t="str">
        <f>IFERROR(IF(Q872="",IF(K872="","",K872),IF(K872="",IF(INDEX(価格設定!$C$5:$C$1048576,MATCH(Q872,価格設定!$B$5:$B$1048576,0),0)=0,"",INDEX(価格設定!$C$5:$C$1048576,MATCH(Q872,価格設定!$B$5:$B$1048576,0),0)),IF(K872="なし","",K872))),"")</f>
        <v/>
      </c>
      <c r="S872" s="308" t="str">
        <f t="shared" si="1380"/>
        <v/>
      </c>
      <c r="T872" s="126" t="str">
        <f>IFERROR(IF(J872="",IF(INDEX(価格設定!$E$5:$R$1048576,MATCH($Q872,価格設定!B$5:B$1048576,0),MATCH($AW872,価格設定!E$1:X$1,1))=0,"",INDEX(価格設定!$E$5:$R$1048576,MATCH($Q872,価格設定!B$5:B$1048576,0),MATCH($AW872,価格設定!E$1:X$1,1))),J872),"")</f>
        <v/>
      </c>
      <c r="U872" s="126" t="str">
        <f t="shared" si="1381"/>
        <v/>
      </c>
      <c r="V872" s="132" t="str">
        <f t="shared" si="1382"/>
        <v/>
      </c>
      <c r="W872" s="127" t="str">
        <f>IFERROR(IF(OR(T872="",T872&lt;0),"",IFERROR(INDEX(価格設定!E$2:X$3,IF(AND(K872=$K$1,$K$1&lt;&gt;""),ROW(価格設定!$D$3)-1,MATCH(INDEX(価格設定!$D$5:$D$1048576,MATCH(Q872,価格設定!$B$5:$B$1048576,0),0),価格設定!$D$2:$D$3,0)),MATCH($AW872,価格設定!E$1:X$1,1)),INDEX(価格設定!E$2:X$2,0,MATCH($AW872,価格設定!E$1:X$1,1)))),"")</f>
        <v/>
      </c>
      <c r="X872" s="126" t="str">
        <f t="shared" si="1373"/>
        <v/>
      </c>
      <c r="Y872" s="128" t="str">
        <f t="shared" si="1383"/>
        <v/>
      </c>
      <c r="Z872" s="126" t="str">
        <f t="shared" si="1384"/>
        <v/>
      </c>
      <c r="AA872" s="129" t="str">
        <f t="shared" si="1385"/>
        <v/>
      </c>
      <c r="AB872" s="126" t="str">
        <f t="shared" si="1386"/>
        <v/>
      </c>
      <c r="AC872" s="280" t="str">
        <f t="shared" si="1387"/>
        <v/>
      </c>
      <c r="AD872" s="15"/>
      <c r="AE872" s="204" t="str">
        <f>IF(AF872="","",COUNT($AF$3:AF872))</f>
        <v/>
      </c>
      <c r="AF872" s="206" t="str">
        <f t="shared" si="1388"/>
        <v/>
      </c>
      <c r="AG872" s="204" t="str">
        <f t="shared" si="1389"/>
        <v/>
      </c>
      <c r="AH872" s="204" t="str">
        <f t="shared" si="1390"/>
        <v/>
      </c>
      <c r="AI872" s="287"/>
      <c r="AJ872" s="15"/>
      <c r="AK872" s="138" t="str">
        <f t="shared" si="1391"/>
        <v/>
      </c>
      <c r="AL872" s="131" t="str">
        <f t="shared" si="1392"/>
        <v/>
      </c>
      <c r="AM872" s="131" t="str">
        <f t="shared" si="1393"/>
        <v/>
      </c>
      <c r="AN872" s="313" t="str">
        <f t="shared" si="1394"/>
        <v/>
      </c>
      <c r="AO872" s="316" t="str">
        <f t="shared" si="1395"/>
        <v/>
      </c>
      <c r="AP872" s="18"/>
      <c r="AQ872" s="3" t="str">
        <f>IF(F872="","",MAX($AQ$3:AQ871)+1)</f>
        <v/>
      </c>
      <c r="AR872" s="3" t="str">
        <f>IF(OR(AQ872="",BB872=""),"",MAX($AR$3:AR871)+1)</f>
        <v/>
      </c>
      <c r="AS872" s="3" t="str">
        <f>IF(CQ872="","",RANK(CQ872,CQ$3:CQ$1048576,1)+COUNTIF($CQ$3:CQ872,CQ872)-1)</f>
        <v/>
      </c>
      <c r="AT872" s="21" t="str">
        <f>IF(C872="",IF(OR(AND($H872&lt;&gt;"",C872=""),AND($F871=$F872,$AZ872&lt;&gt;""),COUNTA($H$3:$H$1048576,#REF!,$F$3:$F$1048576)&gt;COUNTA($H$3:$H872,#REF!,$F$3:$F872),$AZ872&lt;&gt;""),INDEX(AT$3:AT$1048576,MATCH(MAX($AQ$3:$AQ871),$AQ$3:$AQ$1048576,0),0),""),C872)</f>
        <v/>
      </c>
      <c r="AU872" s="21" t="str">
        <f>IF(D872="",IF(OR(AND($H872&lt;&gt;"",D872=""),AND($F871=$F872,$AZ872&lt;&gt;""),COUNTA($H$3:$H$1048576,#REF!,$F$3:$F$1048576)&gt;COUNTA($H$3:$H872,#REF!,$F$3:$F872),$AZ872&lt;&gt;""),INDEX(AU$3:AU$1048576,MATCH(MAX($AQ$3:$AQ871),$AQ$3:$AQ$1048576,0),0),""),D872)</f>
        <v/>
      </c>
      <c r="AV872" s="21" t="str">
        <f>IF(E872="",IF(OR(AND($H872&lt;&gt;"",E872=""),AND($F871=$F872,$AZ872&lt;&gt;""),COUNTA($H$3:$H$1048576,#REF!,$F$3:$F$1048576)&gt;COUNTA($H$3:$H872,#REF!,$F$3:$F872),$AZ872&lt;&gt;""),INDEX(AV$3:AV$1048576,MATCH(MAX($AQ$3:$AQ871),$AQ$3:$AQ$1048576,0),0),""),E872)</f>
        <v/>
      </c>
      <c r="AW872" s="24" t="str">
        <f t="shared" si="1396"/>
        <v/>
      </c>
      <c r="AX872" s="13" t="str">
        <f t="shared" si="1397"/>
        <v/>
      </c>
      <c r="AY872" s="4" t="str">
        <f t="shared" si="1398"/>
        <v/>
      </c>
      <c r="AZ872" s="4" t="str">
        <f>IF(AX872="",IF(OR(AND(H872&lt;&gt;"",F872=""),COUNTA($H$3:$H$1048576)&gt;COUNTA($H$3:$H872)),INDEX(AX$3:AX872,MATCH(MAX($AQ$3:AQ872),AQ$3:AQ872,0),0),""),AX872)</f>
        <v/>
      </c>
      <c r="BA872" s="4" t="str">
        <f>IF(AY872="",IF(AND(H872&lt;&gt;"",F872=""),INDEX(AY$3:AY872,MATCH(MAX($AQ$3:AQ872),AQ$3:AQ872,0),0),""),AY872)</f>
        <v/>
      </c>
      <c r="BB872" s="82" t="str">
        <f>IF(BC872="","",RANK(BC872,BC$3:BC$1048576,1)+COUNTIF($BC$3:BC872,BC872)-1)</f>
        <v/>
      </c>
      <c r="BC872" s="139" t="str">
        <f t="shared" si="1399"/>
        <v/>
      </c>
      <c r="BD872" s="46" t="str">
        <f t="shared" si="1400"/>
        <v/>
      </c>
      <c r="BE872" s="46" t="str">
        <f t="shared" si="1401"/>
        <v/>
      </c>
      <c r="BF872" s="46" t="str">
        <f t="shared" si="1402"/>
        <v/>
      </c>
      <c r="BG872" s="4" t="str">
        <f t="shared" si="1403"/>
        <v/>
      </c>
      <c r="BH872" s="180" t="str">
        <f t="shared" si="1404"/>
        <v/>
      </c>
      <c r="BI872" s="16" t="str">
        <f t="shared" si="1405"/>
        <v/>
      </c>
      <c r="BJ872" s="52" t="str">
        <f>IF(BI872="","",IF(W872="","",IF(AND(K872=$K$1,$K$1&lt;&gt;""),$BT$2,IFERROR(IF(INDEX(価格設定!$D$5:$D$1048576,MATCH(Q872,価格設定!$B$5:$B$1048576,0),0)=価格設定!$D$3,$BT$2,$BS$2),$BS$2))))</f>
        <v/>
      </c>
      <c r="BK872" s="16" t="str">
        <f>IF(BI872="","",IF(COUNTIF($BI$3:BI872,BI872)=1,1,IF(AND(BI871=BI872,BH872=""),BK871,COUNTIF($BH$3:BH872,BH872))))</f>
        <v/>
      </c>
      <c r="BL872" s="52" t="str">
        <f t="shared" si="1406"/>
        <v/>
      </c>
      <c r="BM872" s="52" t="str">
        <f t="shared" si="1407"/>
        <v/>
      </c>
      <c r="BN872" s="119" t="str">
        <f t="shared" si="1408"/>
        <v/>
      </c>
      <c r="BO872" s="119" t="str">
        <f t="shared" si="1409"/>
        <v/>
      </c>
      <c r="BP872" s="17" t="str">
        <f t="shared" si="1410"/>
        <v/>
      </c>
      <c r="BQ872" s="17" t="str">
        <f t="shared" si="1411"/>
        <v/>
      </c>
      <c r="BR872" s="17" t="str">
        <f>IF(OR(BP872="",COUNTIF($BO$3:BO872,BO872)&lt;&gt;1),"",SUMIF(BO$3:BO$1048576,BO872,BP$3:BP$1048576))</f>
        <v/>
      </c>
      <c r="BS872" s="17" t="str">
        <f t="shared" si="1412"/>
        <v/>
      </c>
      <c r="BT872" s="17" t="str">
        <f t="shared" si="1413"/>
        <v/>
      </c>
      <c r="BU872" s="17" t="str">
        <f t="shared" si="1414"/>
        <v/>
      </c>
      <c r="BV872" s="24" t="str">
        <f t="shared" si="1415"/>
        <v/>
      </c>
      <c r="BW872" s="24" t="str">
        <f t="shared" si="1416"/>
        <v/>
      </c>
      <c r="BX872" s="24" t="str">
        <f t="shared" si="1417"/>
        <v/>
      </c>
      <c r="BY872" s="26" t="str">
        <f t="shared" si="1418"/>
        <v/>
      </c>
      <c r="BZ872" s="26" t="str">
        <f t="shared" si="1419"/>
        <v/>
      </c>
      <c r="CA872" s="26" t="str">
        <f t="shared" si="1420"/>
        <v/>
      </c>
      <c r="CB872" s="66" t="str">
        <f t="shared" si="1421"/>
        <v/>
      </c>
      <c r="CC872" s="65" t="str">
        <f t="shared" si="1422"/>
        <v/>
      </c>
      <c r="CD872" s="26" t="str">
        <f t="shared" si="1423"/>
        <v/>
      </c>
      <c r="CE872" s="26" t="str">
        <f t="shared" si="1424"/>
        <v/>
      </c>
      <c r="CF872" s="193" t="str">
        <f t="shared" si="1425"/>
        <v/>
      </c>
      <c r="CG872" s="193" t="str">
        <f t="shared" si="1426"/>
        <v/>
      </c>
      <c r="CH872" s="26" t="str">
        <f t="shared" si="1427"/>
        <v/>
      </c>
      <c r="CI872" s="26" t="str">
        <f t="shared" si="1428"/>
        <v/>
      </c>
      <c r="CJ872" s="65" t="str">
        <f t="shared" si="1429"/>
        <v/>
      </c>
      <c r="CK872" s="65" t="str">
        <f t="shared" si="1430"/>
        <v/>
      </c>
      <c r="CL872" s="64" t="str">
        <f t="shared" si="1431"/>
        <v/>
      </c>
      <c r="CM872" s="64" t="str">
        <f t="shared" si="1432"/>
        <v/>
      </c>
      <c r="CN872" s="65" t="str">
        <f t="shared" si="1433"/>
        <v/>
      </c>
      <c r="CP872" s="63" t="str">
        <f>IF(BH872="","",MAX($CP$3:CP871)+1)</f>
        <v/>
      </c>
      <c r="CQ872" s="24" t="str">
        <f t="shared" si="1434"/>
        <v/>
      </c>
      <c r="CR872" s="24" t="str">
        <f t="shared" si="1435"/>
        <v/>
      </c>
      <c r="CS872" s="24" t="str">
        <f t="shared" si="1436"/>
        <v/>
      </c>
      <c r="CT872" s="58" t="str">
        <f>IF(BO872="","",COUNTIF($BO$3:BO872,BO872)&amp;"@"&amp;BO872)</f>
        <v/>
      </c>
      <c r="CU872" s="16" t="str">
        <f t="shared" si="1374"/>
        <v/>
      </c>
      <c r="CV872" s="63" t="str">
        <f t="shared" si="1437"/>
        <v/>
      </c>
      <c r="CW872" s="16" t="str">
        <f t="shared" si="1438"/>
        <v/>
      </c>
      <c r="CX872" s="16" t="str">
        <f t="shared" si="1439"/>
        <v/>
      </c>
      <c r="CY872" s="16" t="str">
        <f t="shared" si="1440"/>
        <v/>
      </c>
      <c r="CZ872" s="85" t="str">
        <f t="shared" si="1441"/>
        <v/>
      </c>
      <c r="DA872" s="16" t="str">
        <f t="shared" si="1442"/>
        <v/>
      </c>
      <c r="DB872" s="16" t="str">
        <f t="shared" si="1443"/>
        <v/>
      </c>
      <c r="DC872" s="28" t="str">
        <f>IF(CP872="","",$DC$1&amp;(INDEX(価格設定!D$1:XFD$3,ROW(価格設定!$D$3),MATCH($AW872,価格設定!D$1:XFD$1,1))*100)&amp;"%")</f>
        <v/>
      </c>
      <c r="DD872" s="28" t="str">
        <f>IF(CP872="","",$DD$1&amp;(INDEX(価格設定!D$1:XFD$3,ROW(価格設定!$D$2),MATCH($AW872,価格設定!D$1:XFD$1,1))*100)&amp;"%")</f>
        <v/>
      </c>
      <c r="DE872" s="29" t="str">
        <f t="shared" si="1444"/>
        <v/>
      </c>
      <c r="DG872" s="58" t="str">
        <f t="shared" si="1445"/>
        <v/>
      </c>
      <c r="DH872" s="58" t="str">
        <f t="shared" si="1446"/>
        <v/>
      </c>
      <c r="DI872" s="58" t="str">
        <f t="shared" si="1447"/>
        <v/>
      </c>
      <c r="DJ872" s="85" t="str">
        <f t="shared" si="1448"/>
        <v/>
      </c>
      <c r="DL872" s="58" t="str">
        <f>IF(COUNTIF(DG$3:DG$1048576,DG872)=COUNTIF($DG$3:$DG872,DG872),DG872,"")</f>
        <v/>
      </c>
      <c r="DM872" s="85" t="str">
        <f t="shared" si="1449"/>
        <v/>
      </c>
      <c r="DN872" s="85" t="str">
        <f t="shared" si="1375"/>
        <v/>
      </c>
      <c r="DO872" s="85" t="str">
        <f t="shared" si="1375"/>
        <v/>
      </c>
      <c r="DP872" s="303"/>
      <c r="DQ872" s="17" t="str">
        <f t="shared" si="1376"/>
        <v/>
      </c>
      <c r="DR872" s="17" t="str">
        <f t="shared" si="1377"/>
        <v/>
      </c>
      <c r="DS872" s="17" t="str">
        <f t="shared" si="1378"/>
        <v/>
      </c>
      <c r="DU872" s="16" t="str">
        <f t="shared" si="1450"/>
        <v/>
      </c>
      <c r="DV872" s="16" t="str">
        <f>IF(DU872="","",COUNT($DU$3:DU872))</f>
        <v/>
      </c>
      <c r="DW872" s="16" t="str">
        <f t="shared" si="1451"/>
        <v/>
      </c>
      <c r="DX872" s="16" t="str">
        <f t="shared" si="1452"/>
        <v/>
      </c>
      <c r="DY872" s="16" t="str">
        <f>IF(DZ872="","",COUNTIF(DZ$3:DZ872,DZ872))</f>
        <v/>
      </c>
      <c r="DZ872" s="16" t="str">
        <f t="shared" si="1453"/>
        <v/>
      </c>
      <c r="EA872" s="16" t="str">
        <f t="shared" si="1454"/>
        <v/>
      </c>
      <c r="EB872" s="16" t="str">
        <f t="shared" si="1455"/>
        <v/>
      </c>
      <c r="EC872" s="16" t="str">
        <f t="shared" si="1456"/>
        <v/>
      </c>
      <c r="ED872" s="16" t="str">
        <f t="shared" si="1457"/>
        <v/>
      </c>
      <c r="EE872" s="16" t="str">
        <f t="shared" si="1458"/>
        <v/>
      </c>
      <c r="EF872" s="16" t="str">
        <f t="shared" si="1459"/>
        <v/>
      </c>
      <c r="EG872" s="16" t="str">
        <f t="shared" si="1460"/>
        <v/>
      </c>
      <c r="EH872" s="16" t="str">
        <f t="shared" si="1461"/>
        <v/>
      </c>
      <c r="EI872" s="16" t="str">
        <f t="shared" si="1462"/>
        <v/>
      </c>
      <c r="EJ872" s="16" t="str">
        <f t="shared" si="1463"/>
        <v/>
      </c>
      <c r="EK872" s="16" t="str">
        <f t="shared" si="1464"/>
        <v/>
      </c>
      <c r="EL872" s="58" t="str">
        <f t="shared" si="1465"/>
        <v/>
      </c>
      <c r="EM872" s="58" t="str">
        <f>IF(OR($DZ872="",CR872=""),IF($EL872="","",$EL872),IF(OR(CR872="なし",CR872=0),領収書!$H$1,CR872))</f>
        <v/>
      </c>
      <c r="EN872" s="58" t="str">
        <f>IF(OR($DZ872="",CS872=""),IF($EL872="","",$EL872),IF(OR(CS872="なし",CS872=0),入力!$EN$1,CS872))</f>
        <v/>
      </c>
      <c r="EO872" s="63" t="str">
        <f t="shared" si="1466"/>
        <v/>
      </c>
      <c r="EP872" s="63" t="str">
        <f t="shared" si="1467"/>
        <v/>
      </c>
      <c r="ER872" s="16" t="str">
        <f>IF(AND(COUNTIF($ET$3:ET872,ET872)=1,ET872&lt;&gt;""),MAX($ER$3:ER871)+1,"")</f>
        <v/>
      </c>
      <c r="ES872" s="16" t="str">
        <f>IF(価格設定!B874="","",価格設定!B874)</f>
        <v/>
      </c>
      <c r="ET872" s="16" t="str">
        <f>IF(価格設定!C874="","",価格設定!C874)</f>
        <v/>
      </c>
      <c r="EV872" s="16" t="str">
        <f t="shared" si="1379"/>
        <v/>
      </c>
      <c r="EW872" s="16" t="str">
        <f t="shared" si="1468"/>
        <v/>
      </c>
    </row>
    <row r="873" spans="1:153" ht="30" customHeight="1" x14ac:dyDescent="0.2">
      <c r="A873" s="225"/>
      <c r="B873" s="212"/>
      <c r="C873" s="221"/>
      <c r="D873" s="164"/>
      <c r="E873" s="165"/>
      <c r="F873" s="166"/>
      <c r="G873" s="167"/>
      <c r="H873" s="179"/>
      <c r="I873" s="306"/>
      <c r="J873" s="169"/>
      <c r="K873" s="179"/>
      <c r="L873" s="186"/>
      <c r="M873" s="186"/>
      <c r="N873" s="168"/>
      <c r="O873" s="170"/>
      <c r="P873" s="212"/>
      <c r="Q873" s="179" t="str">
        <f>IFERROR(IF(H873="","",IFERROR(INDEX(価格設定!$B$5:$B$1048576,MATCH(H873,価格設定!$B$5:$B$1048576,0),0),INDEX(価格設定!$B$5:$B$1048576,MATCH("*"&amp;H873&amp;"*",価格設定!$B$5:$B$1048576,0),0))),H873)</f>
        <v/>
      </c>
      <c r="R873" s="250" t="str">
        <f>IFERROR(IF(Q873="",IF(K873="","",K873),IF(K873="",IF(INDEX(価格設定!$C$5:$C$1048576,MATCH(Q873,価格設定!$B$5:$B$1048576,0),0)=0,"",INDEX(価格設定!$C$5:$C$1048576,MATCH(Q873,価格設定!$B$5:$B$1048576,0),0)),IF(K873="なし","",K873))),"")</f>
        <v/>
      </c>
      <c r="S873" s="308" t="str">
        <f t="shared" si="1380"/>
        <v/>
      </c>
      <c r="T873" s="126" t="str">
        <f>IFERROR(IF(J873="",IF(INDEX(価格設定!$E$5:$R$1048576,MATCH($Q873,価格設定!B$5:B$1048576,0),MATCH($AW873,価格設定!E$1:X$1,1))=0,"",INDEX(価格設定!$E$5:$R$1048576,MATCH($Q873,価格設定!B$5:B$1048576,0),MATCH($AW873,価格設定!E$1:X$1,1))),J873),"")</f>
        <v/>
      </c>
      <c r="U873" s="126" t="str">
        <f t="shared" si="1381"/>
        <v/>
      </c>
      <c r="V873" s="132" t="str">
        <f t="shared" si="1382"/>
        <v/>
      </c>
      <c r="W873" s="127" t="str">
        <f>IFERROR(IF(OR(T873="",T873&lt;0),"",IFERROR(INDEX(価格設定!E$2:X$3,IF(AND(K873=$K$1,$K$1&lt;&gt;""),ROW(価格設定!$D$3)-1,MATCH(INDEX(価格設定!$D$5:$D$1048576,MATCH(Q873,価格設定!$B$5:$B$1048576,0),0),価格設定!$D$2:$D$3,0)),MATCH($AW873,価格設定!E$1:X$1,1)),INDEX(価格設定!E$2:X$2,0,MATCH($AW873,価格設定!E$1:X$1,1)))),"")</f>
        <v/>
      </c>
      <c r="X873" s="126" t="str">
        <f t="shared" si="1373"/>
        <v/>
      </c>
      <c r="Y873" s="128" t="str">
        <f t="shared" si="1383"/>
        <v/>
      </c>
      <c r="Z873" s="126" t="str">
        <f t="shared" si="1384"/>
        <v/>
      </c>
      <c r="AA873" s="129" t="str">
        <f t="shared" si="1385"/>
        <v/>
      </c>
      <c r="AB873" s="126" t="str">
        <f t="shared" si="1386"/>
        <v/>
      </c>
      <c r="AC873" s="280" t="str">
        <f t="shared" si="1387"/>
        <v/>
      </c>
      <c r="AD873" s="15"/>
      <c r="AE873" s="204" t="str">
        <f>IF(AF873="","",COUNT($AF$3:AF873))</f>
        <v/>
      </c>
      <c r="AF873" s="206" t="str">
        <f t="shared" si="1388"/>
        <v/>
      </c>
      <c r="AG873" s="204" t="str">
        <f t="shared" si="1389"/>
        <v/>
      </c>
      <c r="AH873" s="204" t="str">
        <f t="shared" si="1390"/>
        <v/>
      </c>
      <c r="AI873" s="287"/>
      <c r="AJ873" s="15"/>
      <c r="AK873" s="138" t="str">
        <f t="shared" si="1391"/>
        <v/>
      </c>
      <c r="AL873" s="131" t="str">
        <f t="shared" si="1392"/>
        <v/>
      </c>
      <c r="AM873" s="131" t="str">
        <f t="shared" si="1393"/>
        <v/>
      </c>
      <c r="AN873" s="313" t="str">
        <f t="shared" si="1394"/>
        <v/>
      </c>
      <c r="AO873" s="316" t="str">
        <f t="shared" si="1395"/>
        <v/>
      </c>
      <c r="AP873" s="18"/>
      <c r="AQ873" s="3" t="str">
        <f>IF(F873="","",MAX($AQ$3:AQ872)+1)</f>
        <v/>
      </c>
      <c r="AR873" s="3" t="str">
        <f>IF(OR(AQ873="",BB873=""),"",MAX($AR$3:AR872)+1)</f>
        <v/>
      </c>
      <c r="AS873" s="3" t="str">
        <f>IF(CQ873="","",RANK(CQ873,CQ$3:CQ$1048576,1)+COUNTIF($CQ$3:CQ873,CQ873)-1)</f>
        <v/>
      </c>
      <c r="AT873" s="21" t="str">
        <f>IF(C873="",IF(OR(AND($H873&lt;&gt;"",C873=""),AND($F872=$F873,$AZ873&lt;&gt;""),COUNTA($H$3:$H$1048576,#REF!,$F$3:$F$1048576)&gt;COUNTA($H$3:$H873,#REF!,$F$3:$F873),$AZ873&lt;&gt;""),INDEX(AT$3:AT$1048576,MATCH(MAX($AQ$3:$AQ872),$AQ$3:$AQ$1048576,0),0),""),C873)</f>
        <v/>
      </c>
      <c r="AU873" s="21" t="str">
        <f>IF(D873="",IF(OR(AND($H873&lt;&gt;"",D873=""),AND($F872=$F873,$AZ873&lt;&gt;""),COUNTA($H$3:$H$1048576,#REF!,$F$3:$F$1048576)&gt;COUNTA($H$3:$H873,#REF!,$F$3:$F873),$AZ873&lt;&gt;""),INDEX(AU$3:AU$1048576,MATCH(MAX($AQ$3:$AQ872),$AQ$3:$AQ$1048576,0),0),""),D873)</f>
        <v/>
      </c>
      <c r="AV873" s="21" t="str">
        <f>IF(E873="",IF(OR(AND($H873&lt;&gt;"",E873=""),AND($F872=$F873,$AZ873&lt;&gt;""),COUNTA($H$3:$H$1048576,#REF!,$F$3:$F$1048576)&gt;COUNTA($H$3:$H873,#REF!,$F$3:$F873),$AZ873&lt;&gt;""),INDEX(AV$3:AV$1048576,MATCH(MAX($AQ$3:$AQ872),$AQ$3:$AQ$1048576,0),0),""),E873)</f>
        <v/>
      </c>
      <c r="AW873" s="24" t="str">
        <f t="shared" si="1396"/>
        <v/>
      </c>
      <c r="AX873" s="13" t="str">
        <f t="shared" si="1397"/>
        <v/>
      </c>
      <c r="AY873" s="4" t="str">
        <f t="shared" si="1398"/>
        <v/>
      </c>
      <c r="AZ873" s="4" t="str">
        <f>IF(AX873="",IF(OR(AND(H873&lt;&gt;"",F873=""),COUNTA($H$3:$H$1048576)&gt;COUNTA($H$3:$H873)),INDEX(AX$3:AX873,MATCH(MAX($AQ$3:AQ873),AQ$3:AQ873,0),0),""),AX873)</f>
        <v/>
      </c>
      <c r="BA873" s="4" t="str">
        <f>IF(AY873="",IF(AND(H873&lt;&gt;"",F873=""),INDEX(AY$3:AY873,MATCH(MAX($AQ$3:AQ873),AQ$3:AQ873,0),0),""),AY873)</f>
        <v/>
      </c>
      <c r="BB873" s="82" t="str">
        <f>IF(BC873="","",RANK(BC873,BC$3:BC$1048576,1)+COUNTIF($BC$3:BC873,BC873)-1)</f>
        <v/>
      </c>
      <c r="BC873" s="139" t="str">
        <f t="shared" si="1399"/>
        <v/>
      </c>
      <c r="BD873" s="46" t="str">
        <f t="shared" si="1400"/>
        <v/>
      </c>
      <c r="BE873" s="46" t="str">
        <f t="shared" si="1401"/>
        <v/>
      </c>
      <c r="BF873" s="46" t="str">
        <f t="shared" si="1402"/>
        <v/>
      </c>
      <c r="BG873" s="4" t="str">
        <f t="shared" si="1403"/>
        <v/>
      </c>
      <c r="BH873" s="180" t="str">
        <f t="shared" si="1404"/>
        <v/>
      </c>
      <c r="BI873" s="16" t="str">
        <f t="shared" si="1405"/>
        <v/>
      </c>
      <c r="BJ873" s="52" t="str">
        <f>IF(BI873="","",IF(W873="","",IF(AND(K873=$K$1,$K$1&lt;&gt;""),$BT$2,IFERROR(IF(INDEX(価格設定!$D$5:$D$1048576,MATCH(Q873,価格設定!$B$5:$B$1048576,0),0)=価格設定!$D$3,$BT$2,$BS$2),$BS$2))))</f>
        <v/>
      </c>
      <c r="BK873" s="16" t="str">
        <f>IF(BI873="","",IF(COUNTIF($BI$3:BI873,BI873)=1,1,IF(AND(BI872=BI873,BH873=""),BK872,COUNTIF($BH$3:BH873,BH873))))</f>
        <v/>
      </c>
      <c r="BL873" s="52" t="str">
        <f t="shared" si="1406"/>
        <v/>
      </c>
      <c r="BM873" s="52" t="str">
        <f t="shared" si="1407"/>
        <v/>
      </c>
      <c r="BN873" s="119" t="str">
        <f t="shared" si="1408"/>
        <v/>
      </c>
      <c r="BO873" s="119" t="str">
        <f t="shared" si="1409"/>
        <v/>
      </c>
      <c r="BP873" s="17" t="str">
        <f t="shared" si="1410"/>
        <v/>
      </c>
      <c r="BQ873" s="17" t="str">
        <f t="shared" si="1411"/>
        <v/>
      </c>
      <c r="BR873" s="17" t="str">
        <f>IF(OR(BP873="",COUNTIF($BO$3:BO873,BO873)&lt;&gt;1),"",SUMIF(BO$3:BO$1048576,BO873,BP$3:BP$1048576))</f>
        <v/>
      </c>
      <c r="BS873" s="17" t="str">
        <f t="shared" si="1412"/>
        <v/>
      </c>
      <c r="BT873" s="17" t="str">
        <f t="shared" si="1413"/>
        <v/>
      </c>
      <c r="BU873" s="17" t="str">
        <f t="shared" si="1414"/>
        <v/>
      </c>
      <c r="BV873" s="24" t="str">
        <f t="shared" si="1415"/>
        <v/>
      </c>
      <c r="BW873" s="24" t="str">
        <f t="shared" si="1416"/>
        <v/>
      </c>
      <c r="BX873" s="24" t="str">
        <f t="shared" si="1417"/>
        <v/>
      </c>
      <c r="BY873" s="26" t="str">
        <f t="shared" si="1418"/>
        <v/>
      </c>
      <c r="BZ873" s="26" t="str">
        <f t="shared" si="1419"/>
        <v/>
      </c>
      <c r="CA873" s="26" t="str">
        <f t="shared" si="1420"/>
        <v/>
      </c>
      <c r="CB873" s="66" t="str">
        <f t="shared" si="1421"/>
        <v/>
      </c>
      <c r="CC873" s="65" t="str">
        <f t="shared" si="1422"/>
        <v/>
      </c>
      <c r="CD873" s="26" t="str">
        <f t="shared" si="1423"/>
        <v/>
      </c>
      <c r="CE873" s="26" t="str">
        <f t="shared" si="1424"/>
        <v/>
      </c>
      <c r="CF873" s="193" t="str">
        <f t="shared" si="1425"/>
        <v/>
      </c>
      <c r="CG873" s="193" t="str">
        <f t="shared" si="1426"/>
        <v/>
      </c>
      <c r="CH873" s="26" t="str">
        <f t="shared" si="1427"/>
        <v/>
      </c>
      <c r="CI873" s="26" t="str">
        <f t="shared" si="1428"/>
        <v/>
      </c>
      <c r="CJ873" s="65" t="str">
        <f t="shared" si="1429"/>
        <v/>
      </c>
      <c r="CK873" s="65" t="str">
        <f t="shared" si="1430"/>
        <v/>
      </c>
      <c r="CL873" s="64" t="str">
        <f t="shared" si="1431"/>
        <v/>
      </c>
      <c r="CM873" s="64" t="str">
        <f t="shared" si="1432"/>
        <v/>
      </c>
      <c r="CN873" s="65" t="str">
        <f t="shared" si="1433"/>
        <v/>
      </c>
      <c r="CP873" s="63" t="str">
        <f>IF(BH873="","",MAX($CP$3:CP872)+1)</f>
        <v/>
      </c>
      <c r="CQ873" s="24" t="str">
        <f t="shared" si="1434"/>
        <v/>
      </c>
      <c r="CR873" s="24" t="str">
        <f t="shared" si="1435"/>
        <v/>
      </c>
      <c r="CS873" s="24" t="str">
        <f t="shared" si="1436"/>
        <v/>
      </c>
      <c r="CT873" s="58" t="str">
        <f>IF(BO873="","",COUNTIF($BO$3:BO873,BO873)&amp;"@"&amp;BO873)</f>
        <v/>
      </c>
      <c r="CU873" s="16" t="str">
        <f t="shared" si="1374"/>
        <v/>
      </c>
      <c r="CV873" s="63" t="str">
        <f t="shared" si="1437"/>
        <v/>
      </c>
      <c r="CW873" s="16" t="str">
        <f t="shared" si="1438"/>
        <v/>
      </c>
      <c r="CX873" s="16" t="str">
        <f t="shared" si="1439"/>
        <v/>
      </c>
      <c r="CY873" s="16" t="str">
        <f t="shared" si="1440"/>
        <v/>
      </c>
      <c r="CZ873" s="85" t="str">
        <f t="shared" si="1441"/>
        <v/>
      </c>
      <c r="DA873" s="16" t="str">
        <f t="shared" si="1442"/>
        <v/>
      </c>
      <c r="DB873" s="16" t="str">
        <f t="shared" si="1443"/>
        <v/>
      </c>
      <c r="DC873" s="28" t="str">
        <f>IF(CP873="","",$DC$1&amp;(INDEX(価格設定!D$1:XFD$3,ROW(価格設定!$D$3),MATCH($AW873,価格設定!D$1:XFD$1,1))*100)&amp;"%")</f>
        <v/>
      </c>
      <c r="DD873" s="28" t="str">
        <f>IF(CP873="","",$DD$1&amp;(INDEX(価格設定!D$1:XFD$3,ROW(価格設定!$D$2),MATCH($AW873,価格設定!D$1:XFD$1,1))*100)&amp;"%")</f>
        <v/>
      </c>
      <c r="DE873" s="29" t="str">
        <f t="shared" si="1444"/>
        <v/>
      </c>
      <c r="DG873" s="58" t="str">
        <f t="shared" si="1445"/>
        <v/>
      </c>
      <c r="DH873" s="58" t="str">
        <f t="shared" si="1446"/>
        <v/>
      </c>
      <c r="DI873" s="58" t="str">
        <f t="shared" si="1447"/>
        <v/>
      </c>
      <c r="DJ873" s="85" t="str">
        <f t="shared" si="1448"/>
        <v/>
      </c>
      <c r="DL873" s="58" t="str">
        <f>IF(COUNTIF(DG$3:DG$1048576,DG873)=COUNTIF($DG$3:$DG873,DG873),DG873,"")</f>
        <v/>
      </c>
      <c r="DM873" s="85" t="str">
        <f t="shared" si="1449"/>
        <v/>
      </c>
      <c r="DN873" s="85" t="str">
        <f t="shared" si="1375"/>
        <v/>
      </c>
      <c r="DO873" s="85" t="str">
        <f t="shared" si="1375"/>
        <v/>
      </c>
      <c r="DP873" s="303"/>
      <c r="DQ873" s="17" t="str">
        <f t="shared" si="1376"/>
        <v/>
      </c>
      <c r="DR873" s="17" t="str">
        <f t="shared" si="1377"/>
        <v/>
      </c>
      <c r="DS873" s="17" t="str">
        <f t="shared" si="1378"/>
        <v/>
      </c>
      <c r="DU873" s="16" t="str">
        <f t="shared" si="1450"/>
        <v/>
      </c>
      <c r="DV873" s="16" t="str">
        <f>IF(DU873="","",COUNT($DU$3:DU873))</f>
        <v/>
      </c>
      <c r="DW873" s="16" t="str">
        <f t="shared" si="1451"/>
        <v/>
      </c>
      <c r="DX873" s="16" t="str">
        <f t="shared" si="1452"/>
        <v/>
      </c>
      <c r="DY873" s="16" t="str">
        <f>IF(DZ873="","",COUNTIF(DZ$3:DZ873,DZ873))</f>
        <v/>
      </c>
      <c r="DZ873" s="16" t="str">
        <f t="shared" si="1453"/>
        <v/>
      </c>
      <c r="EA873" s="16" t="str">
        <f t="shared" si="1454"/>
        <v/>
      </c>
      <c r="EB873" s="16" t="str">
        <f t="shared" si="1455"/>
        <v/>
      </c>
      <c r="EC873" s="16" t="str">
        <f t="shared" si="1456"/>
        <v/>
      </c>
      <c r="ED873" s="16" t="str">
        <f t="shared" si="1457"/>
        <v/>
      </c>
      <c r="EE873" s="16" t="str">
        <f t="shared" si="1458"/>
        <v/>
      </c>
      <c r="EF873" s="16" t="str">
        <f t="shared" si="1459"/>
        <v/>
      </c>
      <c r="EG873" s="16" t="str">
        <f t="shared" si="1460"/>
        <v/>
      </c>
      <c r="EH873" s="16" t="str">
        <f t="shared" si="1461"/>
        <v/>
      </c>
      <c r="EI873" s="16" t="str">
        <f t="shared" si="1462"/>
        <v/>
      </c>
      <c r="EJ873" s="16" t="str">
        <f t="shared" si="1463"/>
        <v/>
      </c>
      <c r="EK873" s="16" t="str">
        <f t="shared" si="1464"/>
        <v/>
      </c>
      <c r="EL873" s="58" t="str">
        <f t="shared" si="1465"/>
        <v/>
      </c>
      <c r="EM873" s="58" t="str">
        <f>IF(OR($DZ873="",CR873=""),IF($EL873="","",$EL873),IF(OR(CR873="なし",CR873=0),領収書!$H$1,CR873))</f>
        <v/>
      </c>
      <c r="EN873" s="58" t="str">
        <f>IF(OR($DZ873="",CS873=""),IF($EL873="","",$EL873),IF(OR(CS873="なし",CS873=0),入力!$EN$1,CS873))</f>
        <v/>
      </c>
      <c r="EO873" s="63" t="str">
        <f t="shared" si="1466"/>
        <v/>
      </c>
      <c r="EP873" s="63" t="str">
        <f t="shared" si="1467"/>
        <v/>
      </c>
      <c r="ER873" s="16" t="str">
        <f>IF(AND(COUNTIF($ET$3:ET873,ET873)=1,ET873&lt;&gt;""),MAX($ER$3:ER872)+1,"")</f>
        <v/>
      </c>
      <c r="ES873" s="16" t="str">
        <f>IF(価格設定!B875="","",価格設定!B875)</f>
        <v/>
      </c>
      <c r="ET873" s="16" t="str">
        <f>IF(価格設定!C875="","",価格設定!C875)</f>
        <v/>
      </c>
      <c r="EV873" s="16" t="str">
        <f t="shared" si="1379"/>
        <v/>
      </c>
      <c r="EW873" s="16" t="str">
        <f t="shared" si="1468"/>
        <v/>
      </c>
    </row>
    <row r="874" spans="1:153" ht="30" customHeight="1" x14ac:dyDescent="0.2">
      <c r="A874" s="225"/>
      <c r="B874" s="212"/>
      <c r="C874" s="221"/>
      <c r="D874" s="164"/>
      <c r="E874" s="165"/>
      <c r="F874" s="166"/>
      <c r="G874" s="167"/>
      <c r="H874" s="179"/>
      <c r="I874" s="306"/>
      <c r="J874" s="169"/>
      <c r="K874" s="179"/>
      <c r="L874" s="186"/>
      <c r="M874" s="186"/>
      <c r="N874" s="168"/>
      <c r="O874" s="170"/>
      <c r="P874" s="212"/>
      <c r="Q874" s="179" t="str">
        <f>IFERROR(IF(H874="","",IFERROR(INDEX(価格設定!$B$5:$B$1048576,MATCH(H874,価格設定!$B$5:$B$1048576,0),0),INDEX(価格設定!$B$5:$B$1048576,MATCH("*"&amp;H874&amp;"*",価格設定!$B$5:$B$1048576,0),0))),H874)</f>
        <v/>
      </c>
      <c r="R874" s="250" t="str">
        <f>IFERROR(IF(Q874="",IF(K874="","",K874),IF(K874="",IF(INDEX(価格設定!$C$5:$C$1048576,MATCH(Q874,価格設定!$B$5:$B$1048576,0),0)=0,"",INDEX(価格設定!$C$5:$C$1048576,MATCH(Q874,価格設定!$B$5:$B$1048576,0),0)),IF(K874="なし","",K874))),"")</f>
        <v/>
      </c>
      <c r="S874" s="308" t="str">
        <f t="shared" si="1380"/>
        <v/>
      </c>
      <c r="T874" s="126" t="str">
        <f>IFERROR(IF(J874="",IF(INDEX(価格設定!$E$5:$R$1048576,MATCH($Q874,価格設定!B$5:B$1048576,0),MATCH($AW874,価格設定!E$1:X$1,1))=0,"",INDEX(価格設定!$E$5:$R$1048576,MATCH($Q874,価格設定!B$5:B$1048576,0),MATCH($AW874,価格設定!E$1:X$1,1))),J874),"")</f>
        <v/>
      </c>
      <c r="U874" s="126" t="str">
        <f t="shared" si="1381"/>
        <v/>
      </c>
      <c r="V874" s="132" t="str">
        <f t="shared" si="1382"/>
        <v/>
      </c>
      <c r="W874" s="127" t="str">
        <f>IFERROR(IF(OR(T874="",T874&lt;0),"",IFERROR(INDEX(価格設定!E$2:X$3,IF(AND(K874=$K$1,$K$1&lt;&gt;""),ROW(価格設定!$D$3)-1,MATCH(INDEX(価格設定!$D$5:$D$1048576,MATCH(Q874,価格設定!$B$5:$B$1048576,0),0),価格設定!$D$2:$D$3,0)),MATCH($AW874,価格設定!E$1:X$1,1)),INDEX(価格設定!E$2:X$2,0,MATCH($AW874,価格設定!E$1:X$1,1)))),"")</f>
        <v/>
      </c>
      <c r="X874" s="126" t="str">
        <f t="shared" si="1373"/>
        <v/>
      </c>
      <c r="Y874" s="128" t="str">
        <f t="shared" si="1383"/>
        <v/>
      </c>
      <c r="Z874" s="126" t="str">
        <f t="shared" si="1384"/>
        <v/>
      </c>
      <c r="AA874" s="129" t="str">
        <f t="shared" si="1385"/>
        <v/>
      </c>
      <c r="AB874" s="126" t="str">
        <f t="shared" si="1386"/>
        <v/>
      </c>
      <c r="AC874" s="280" t="str">
        <f t="shared" si="1387"/>
        <v/>
      </c>
      <c r="AD874" s="15"/>
      <c r="AE874" s="204" t="str">
        <f>IF(AF874="","",COUNT($AF$3:AF874))</f>
        <v/>
      </c>
      <c r="AF874" s="206" t="str">
        <f t="shared" si="1388"/>
        <v/>
      </c>
      <c r="AG874" s="204" t="str">
        <f t="shared" si="1389"/>
        <v/>
      </c>
      <c r="AH874" s="204" t="str">
        <f t="shared" si="1390"/>
        <v/>
      </c>
      <c r="AI874" s="287"/>
      <c r="AJ874" s="15"/>
      <c r="AK874" s="138" t="str">
        <f t="shared" si="1391"/>
        <v/>
      </c>
      <c r="AL874" s="131" t="str">
        <f t="shared" si="1392"/>
        <v/>
      </c>
      <c r="AM874" s="131" t="str">
        <f t="shared" si="1393"/>
        <v/>
      </c>
      <c r="AN874" s="313" t="str">
        <f t="shared" si="1394"/>
        <v/>
      </c>
      <c r="AO874" s="316" t="str">
        <f t="shared" si="1395"/>
        <v/>
      </c>
      <c r="AP874" s="18"/>
      <c r="AQ874" s="3" t="str">
        <f>IF(F874="","",MAX($AQ$3:AQ873)+1)</f>
        <v/>
      </c>
      <c r="AR874" s="3" t="str">
        <f>IF(OR(AQ874="",BB874=""),"",MAX($AR$3:AR873)+1)</f>
        <v/>
      </c>
      <c r="AS874" s="3" t="str">
        <f>IF(CQ874="","",RANK(CQ874,CQ$3:CQ$1048576,1)+COUNTIF($CQ$3:CQ874,CQ874)-1)</f>
        <v/>
      </c>
      <c r="AT874" s="21" t="str">
        <f>IF(C874="",IF(OR(AND($H874&lt;&gt;"",C874=""),AND($F873=$F874,$AZ874&lt;&gt;""),COUNTA($H$3:$H$1048576,#REF!,$F$3:$F$1048576)&gt;COUNTA($H$3:$H874,#REF!,$F$3:$F874),$AZ874&lt;&gt;""),INDEX(AT$3:AT$1048576,MATCH(MAX($AQ$3:$AQ873),$AQ$3:$AQ$1048576,0),0),""),C874)</f>
        <v/>
      </c>
      <c r="AU874" s="21" t="str">
        <f>IF(D874="",IF(OR(AND($H874&lt;&gt;"",D874=""),AND($F873=$F874,$AZ874&lt;&gt;""),COUNTA($H$3:$H$1048576,#REF!,$F$3:$F$1048576)&gt;COUNTA($H$3:$H874,#REF!,$F$3:$F874),$AZ874&lt;&gt;""),INDEX(AU$3:AU$1048576,MATCH(MAX($AQ$3:$AQ873),$AQ$3:$AQ$1048576,0),0),""),D874)</f>
        <v/>
      </c>
      <c r="AV874" s="21" t="str">
        <f>IF(E874="",IF(OR(AND($H874&lt;&gt;"",E874=""),AND($F873=$F874,$AZ874&lt;&gt;""),COUNTA($H$3:$H$1048576,#REF!,$F$3:$F$1048576)&gt;COUNTA($H$3:$H874,#REF!,$F$3:$F874),$AZ874&lt;&gt;""),INDEX(AV$3:AV$1048576,MATCH(MAX($AQ$3:$AQ873),$AQ$3:$AQ$1048576,0),0),""),E874)</f>
        <v/>
      </c>
      <c r="AW874" s="24" t="str">
        <f t="shared" si="1396"/>
        <v/>
      </c>
      <c r="AX874" s="13" t="str">
        <f t="shared" si="1397"/>
        <v/>
      </c>
      <c r="AY874" s="4" t="str">
        <f t="shared" si="1398"/>
        <v/>
      </c>
      <c r="AZ874" s="4" t="str">
        <f>IF(AX874="",IF(OR(AND(H874&lt;&gt;"",F874=""),COUNTA($H$3:$H$1048576)&gt;COUNTA($H$3:$H874)),INDEX(AX$3:AX874,MATCH(MAX($AQ$3:AQ874),AQ$3:AQ874,0),0),""),AX874)</f>
        <v/>
      </c>
      <c r="BA874" s="4" t="str">
        <f>IF(AY874="",IF(AND(H874&lt;&gt;"",F874=""),INDEX(AY$3:AY874,MATCH(MAX($AQ$3:AQ874),AQ$3:AQ874,0),0),""),AY874)</f>
        <v/>
      </c>
      <c r="BB874" s="82" t="str">
        <f>IF(BC874="","",RANK(BC874,BC$3:BC$1048576,1)+COUNTIF($BC$3:BC874,BC874)-1)</f>
        <v/>
      </c>
      <c r="BC874" s="139" t="str">
        <f t="shared" si="1399"/>
        <v/>
      </c>
      <c r="BD874" s="46" t="str">
        <f t="shared" si="1400"/>
        <v/>
      </c>
      <c r="BE874" s="46" t="str">
        <f t="shared" si="1401"/>
        <v/>
      </c>
      <c r="BF874" s="46" t="str">
        <f t="shared" si="1402"/>
        <v/>
      </c>
      <c r="BG874" s="4" t="str">
        <f t="shared" si="1403"/>
        <v/>
      </c>
      <c r="BH874" s="180" t="str">
        <f t="shared" si="1404"/>
        <v/>
      </c>
      <c r="BI874" s="16" t="str">
        <f t="shared" si="1405"/>
        <v/>
      </c>
      <c r="BJ874" s="52" t="str">
        <f>IF(BI874="","",IF(W874="","",IF(AND(K874=$K$1,$K$1&lt;&gt;""),$BT$2,IFERROR(IF(INDEX(価格設定!$D$5:$D$1048576,MATCH(Q874,価格設定!$B$5:$B$1048576,0),0)=価格設定!$D$3,$BT$2,$BS$2),$BS$2))))</f>
        <v/>
      </c>
      <c r="BK874" s="16" t="str">
        <f>IF(BI874="","",IF(COUNTIF($BI$3:BI874,BI874)=1,1,IF(AND(BI873=BI874,BH874=""),BK873,COUNTIF($BH$3:BH874,BH874))))</f>
        <v/>
      </c>
      <c r="BL874" s="52" t="str">
        <f t="shared" si="1406"/>
        <v/>
      </c>
      <c r="BM874" s="52" t="str">
        <f t="shared" si="1407"/>
        <v/>
      </c>
      <c r="BN874" s="119" t="str">
        <f t="shared" si="1408"/>
        <v/>
      </c>
      <c r="BO874" s="119" t="str">
        <f t="shared" si="1409"/>
        <v/>
      </c>
      <c r="BP874" s="17" t="str">
        <f t="shared" si="1410"/>
        <v/>
      </c>
      <c r="BQ874" s="17" t="str">
        <f t="shared" si="1411"/>
        <v/>
      </c>
      <c r="BR874" s="17" t="str">
        <f>IF(OR(BP874="",COUNTIF($BO$3:BO874,BO874)&lt;&gt;1),"",SUMIF(BO$3:BO$1048576,BO874,BP$3:BP$1048576))</f>
        <v/>
      </c>
      <c r="BS874" s="17" t="str">
        <f t="shared" si="1412"/>
        <v/>
      </c>
      <c r="BT874" s="17" t="str">
        <f t="shared" si="1413"/>
        <v/>
      </c>
      <c r="BU874" s="17" t="str">
        <f t="shared" si="1414"/>
        <v/>
      </c>
      <c r="BV874" s="24" t="str">
        <f t="shared" si="1415"/>
        <v/>
      </c>
      <c r="BW874" s="24" t="str">
        <f t="shared" si="1416"/>
        <v/>
      </c>
      <c r="BX874" s="24" t="str">
        <f t="shared" si="1417"/>
        <v/>
      </c>
      <c r="BY874" s="26" t="str">
        <f t="shared" si="1418"/>
        <v/>
      </c>
      <c r="BZ874" s="26" t="str">
        <f t="shared" si="1419"/>
        <v/>
      </c>
      <c r="CA874" s="26" t="str">
        <f t="shared" si="1420"/>
        <v/>
      </c>
      <c r="CB874" s="66" t="str">
        <f t="shared" si="1421"/>
        <v/>
      </c>
      <c r="CC874" s="65" t="str">
        <f t="shared" si="1422"/>
        <v/>
      </c>
      <c r="CD874" s="26" t="str">
        <f t="shared" si="1423"/>
        <v/>
      </c>
      <c r="CE874" s="26" t="str">
        <f t="shared" si="1424"/>
        <v/>
      </c>
      <c r="CF874" s="193" t="str">
        <f t="shared" si="1425"/>
        <v/>
      </c>
      <c r="CG874" s="193" t="str">
        <f t="shared" si="1426"/>
        <v/>
      </c>
      <c r="CH874" s="26" t="str">
        <f t="shared" si="1427"/>
        <v/>
      </c>
      <c r="CI874" s="26" t="str">
        <f t="shared" si="1428"/>
        <v/>
      </c>
      <c r="CJ874" s="65" t="str">
        <f t="shared" si="1429"/>
        <v/>
      </c>
      <c r="CK874" s="65" t="str">
        <f t="shared" si="1430"/>
        <v/>
      </c>
      <c r="CL874" s="64" t="str">
        <f t="shared" si="1431"/>
        <v/>
      </c>
      <c r="CM874" s="64" t="str">
        <f t="shared" si="1432"/>
        <v/>
      </c>
      <c r="CN874" s="65" t="str">
        <f t="shared" si="1433"/>
        <v/>
      </c>
      <c r="CP874" s="63" t="str">
        <f>IF(BH874="","",MAX($CP$3:CP873)+1)</f>
        <v/>
      </c>
      <c r="CQ874" s="24" t="str">
        <f t="shared" si="1434"/>
        <v/>
      </c>
      <c r="CR874" s="24" t="str">
        <f t="shared" si="1435"/>
        <v/>
      </c>
      <c r="CS874" s="24" t="str">
        <f t="shared" si="1436"/>
        <v/>
      </c>
      <c r="CT874" s="58" t="str">
        <f>IF(BO874="","",COUNTIF($BO$3:BO874,BO874)&amp;"@"&amp;BO874)</f>
        <v/>
      </c>
      <c r="CU874" s="16" t="str">
        <f t="shared" si="1374"/>
        <v/>
      </c>
      <c r="CV874" s="63" t="str">
        <f t="shared" si="1437"/>
        <v/>
      </c>
      <c r="CW874" s="16" t="str">
        <f t="shared" si="1438"/>
        <v/>
      </c>
      <c r="CX874" s="16" t="str">
        <f t="shared" si="1439"/>
        <v/>
      </c>
      <c r="CY874" s="16" t="str">
        <f t="shared" si="1440"/>
        <v/>
      </c>
      <c r="CZ874" s="85" t="str">
        <f t="shared" si="1441"/>
        <v/>
      </c>
      <c r="DA874" s="16" t="str">
        <f t="shared" si="1442"/>
        <v/>
      </c>
      <c r="DB874" s="16" t="str">
        <f t="shared" si="1443"/>
        <v/>
      </c>
      <c r="DC874" s="28" t="str">
        <f>IF(CP874="","",$DC$1&amp;(INDEX(価格設定!D$1:XFD$3,ROW(価格設定!$D$3),MATCH($AW874,価格設定!D$1:XFD$1,1))*100)&amp;"%")</f>
        <v/>
      </c>
      <c r="DD874" s="28" t="str">
        <f>IF(CP874="","",$DD$1&amp;(INDEX(価格設定!D$1:XFD$3,ROW(価格設定!$D$2),MATCH($AW874,価格設定!D$1:XFD$1,1))*100)&amp;"%")</f>
        <v/>
      </c>
      <c r="DE874" s="29" t="str">
        <f t="shared" si="1444"/>
        <v/>
      </c>
      <c r="DG874" s="58" t="str">
        <f t="shared" si="1445"/>
        <v/>
      </c>
      <c r="DH874" s="58" t="str">
        <f t="shared" si="1446"/>
        <v/>
      </c>
      <c r="DI874" s="58" t="str">
        <f t="shared" si="1447"/>
        <v/>
      </c>
      <c r="DJ874" s="85" t="str">
        <f t="shared" si="1448"/>
        <v/>
      </c>
      <c r="DL874" s="58" t="str">
        <f>IF(COUNTIF(DG$3:DG$1048576,DG874)=COUNTIF($DG$3:$DG874,DG874),DG874,"")</f>
        <v/>
      </c>
      <c r="DM874" s="85" t="str">
        <f t="shared" si="1449"/>
        <v/>
      </c>
      <c r="DN874" s="85" t="str">
        <f t="shared" si="1375"/>
        <v/>
      </c>
      <c r="DO874" s="85" t="str">
        <f t="shared" si="1375"/>
        <v/>
      </c>
      <c r="DP874" s="303"/>
      <c r="DQ874" s="17" t="str">
        <f t="shared" si="1376"/>
        <v/>
      </c>
      <c r="DR874" s="17" t="str">
        <f t="shared" si="1377"/>
        <v/>
      </c>
      <c r="DS874" s="17" t="str">
        <f t="shared" si="1378"/>
        <v/>
      </c>
      <c r="DU874" s="16" t="str">
        <f t="shared" si="1450"/>
        <v/>
      </c>
      <c r="DV874" s="16" t="str">
        <f>IF(DU874="","",COUNT($DU$3:DU874))</f>
        <v/>
      </c>
      <c r="DW874" s="16" t="str">
        <f t="shared" si="1451"/>
        <v/>
      </c>
      <c r="DX874" s="16" t="str">
        <f t="shared" si="1452"/>
        <v/>
      </c>
      <c r="DY874" s="16" t="str">
        <f>IF(DZ874="","",COUNTIF(DZ$3:DZ874,DZ874))</f>
        <v/>
      </c>
      <c r="DZ874" s="16" t="str">
        <f t="shared" si="1453"/>
        <v/>
      </c>
      <c r="EA874" s="16" t="str">
        <f t="shared" si="1454"/>
        <v/>
      </c>
      <c r="EB874" s="16" t="str">
        <f t="shared" si="1455"/>
        <v/>
      </c>
      <c r="EC874" s="16" t="str">
        <f t="shared" si="1456"/>
        <v/>
      </c>
      <c r="ED874" s="16" t="str">
        <f t="shared" si="1457"/>
        <v/>
      </c>
      <c r="EE874" s="16" t="str">
        <f t="shared" si="1458"/>
        <v/>
      </c>
      <c r="EF874" s="16" t="str">
        <f t="shared" si="1459"/>
        <v/>
      </c>
      <c r="EG874" s="16" t="str">
        <f t="shared" si="1460"/>
        <v/>
      </c>
      <c r="EH874" s="16" t="str">
        <f t="shared" si="1461"/>
        <v/>
      </c>
      <c r="EI874" s="16" t="str">
        <f t="shared" si="1462"/>
        <v/>
      </c>
      <c r="EJ874" s="16" t="str">
        <f t="shared" si="1463"/>
        <v/>
      </c>
      <c r="EK874" s="16" t="str">
        <f t="shared" si="1464"/>
        <v/>
      </c>
      <c r="EL874" s="58" t="str">
        <f t="shared" si="1465"/>
        <v/>
      </c>
      <c r="EM874" s="58" t="str">
        <f>IF(OR($DZ874="",CR874=""),IF($EL874="","",$EL874),IF(OR(CR874="なし",CR874=0),領収書!$H$1,CR874))</f>
        <v/>
      </c>
      <c r="EN874" s="58" t="str">
        <f>IF(OR($DZ874="",CS874=""),IF($EL874="","",$EL874),IF(OR(CS874="なし",CS874=0),入力!$EN$1,CS874))</f>
        <v/>
      </c>
      <c r="EO874" s="63" t="str">
        <f t="shared" si="1466"/>
        <v/>
      </c>
      <c r="EP874" s="63" t="str">
        <f t="shared" si="1467"/>
        <v/>
      </c>
      <c r="ER874" s="16" t="str">
        <f>IF(AND(COUNTIF($ET$3:ET874,ET874)=1,ET874&lt;&gt;""),MAX($ER$3:ER873)+1,"")</f>
        <v/>
      </c>
      <c r="ES874" s="16" t="str">
        <f>IF(価格設定!B876="","",価格設定!B876)</f>
        <v/>
      </c>
      <c r="ET874" s="16" t="str">
        <f>IF(価格設定!C876="","",価格設定!C876)</f>
        <v/>
      </c>
      <c r="EV874" s="16" t="str">
        <f t="shared" si="1379"/>
        <v/>
      </c>
      <c r="EW874" s="16" t="str">
        <f t="shared" si="1468"/>
        <v/>
      </c>
    </row>
    <row r="875" spans="1:153" ht="30" customHeight="1" x14ac:dyDescent="0.2">
      <c r="A875" s="225"/>
      <c r="B875" s="212"/>
      <c r="C875" s="221"/>
      <c r="D875" s="164"/>
      <c r="E875" s="165"/>
      <c r="F875" s="166"/>
      <c r="G875" s="167"/>
      <c r="H875" s="179"/>
      <c r="I875" s="306"/>
      <c r="J875" s="169"/>
      <c r="K875" s="179"/>
      <c r="L875" s="186"/>
      <c r="M875" s="186"/>
      <c r="N875" s="168"/>
      <c r="O875" s="170"/>
      <c r="P875" s="212"/>
      <c r="Q875" s="179" t="str">
        <f>IFERROR(IF(H875="","",IFERROR(INDEX(価格設定!$B$5:$B$1048576,MATCH(H875,価格設定!$B$5:$B$1048576,0),0),INDEX(価格設定!$B$5:$B$1048576,MATCH("*"&amp;H875&amp;"*",価格設定!$B$5:$B$1048576,0),0))),H875)</f>
        <v/>
      </c>
      <c r="R875" s="250" t="str">
        <f>IFERROR(IF(Q875="",IF(K875="","",K875),IF(K875="",IF(INDEX(価格設定!$C$5:$C$1048576,MATCH(Q875,価格設定!$B$5:$B$1048576,0),0)=0,"",INDEX(価格設定!$C$5:$C$1048576,MATCH(Q875,価格設定!$B$5:$B$1048576,0),0)),IF(K875="なし","",K875))),"")</f>
        <v/>
      </c>
      <c r="S875" s="308" t="str">
        <f t="shared" si="1380"/>
        <v/>
      </c>
      <c r="T875" s="126" t="str">
        <f>IFERROR(IF(J875="",IF(INDEX(価格設定!$E$5:$R$1048576,MATCH($Q875,価格設定!B$5:B$1048576,0),MATCH($AW875,価格設定!E$1:X$1,1))=0,"",INDEX(価格設定!$E$5:$R$1048576,MATCH($Q875,価格設定!B$5:B$1048576,0),MATCH($AW875,価格設定!E$1:X$1,1))),J875),"")</f>
        <v/>
      </c>
      <c r="U875" s="126" t="str">
        <f t="shared" si="1381"/>
        <v/>
      </c>
      <c r="V875" s="132" t="str">
        <f t="shared" si="1382"/>
        <v/>
      </c>
      <c r="W875" s="127" t="str">
        <f>IFERROR(IF(OR(T875="",T875&lt;0),"",IFERROR(INDEX(価格設定!E$2:X$3,IF(AND(K875=$K$1,$K$1&lt;&gt;""),ROW(価格設定!$D$3)-1,MATCH(INDEX(価格設定!$D$5:$D$1048576,MATCH(Q875,価格設定!$B$5:$B$1048576,0),0),価格設定!$D$2:$D$3,0)),MATCH($AW875,価格設定!E$1:X$1,1)),INDEX(価格設定!E$2:X$2,0,MATCH($AW875,価格設定!E$1:X$1,1)))),"")</f>
        <v/>
      </c>
      <c r="X875" s="126" t="str">
        <f t="shared" si="1373"/>
        <v/>
      </c>
      <c r="Y875" s="128" t="str">
        <f t="shared" si="1383"/>
        <v/>
      </c>
      <c r="Z875" s="126" t="str">
        <f t="shared" si="1384"/>
        <v/>
      </c>
      <c r="AA875" s="129" t="str">
        <f t="shared" si="1385"/>
        <v/>
      </c>
      <c r="AB875" s="126" t="str">
        <f t="shared" si="1386"/>
        <v/>
      </c>
      <c r="AC875" s="280" t="str">
        <f t="shared" si="1387"/>
        <v/>
      </c>
      <c r="AD875" s="15"/>
      <c r="AE875" s="204" t="str">
        <f>IF(AF875="","",COUNT($AF$3:AF875))</f>
        <v/>
      </c>
      <c r="AF875" s="206" t="str">
        <f t="shared" si="1388"/>
        <v/>
      </c>
      <c r="AG875" s="204" t="str">
        <f t="shared" si="1389"/>
        <v/>
      </c>
      <c r="AH875" s="204" t="str">
        <f t="shared" si="1390"/>
        <v/>
      </c>
      <c r="AI875" s="287"/>
      <c r="AJ875" s="15"/>
      <c r="AK875" s="138" t="str">
        <f t="shared" si="1391"/>
        <v/>
      </c>
      <c r="AL875" s="131" t="str">
        <f t="shared" si="1392"/>
        <v/>
      </c>
      <c r="AM875" s="131" t="str">
        <f t="shared" si="1393"/>
        <v/>
      </c>
      <c r="AN875" s="313" t="str">
        <f t="shared" si="1394"/>
        <v/>
      </c>
      <c r="AO875" s="316" t="str">
        <f t="shared" si="1395"/>
        <v/>
      </c>
      <c r="AP875" s="18"/>
      <c r="AQ875" s="3" t="str">
        <f>IF(F875="","",MAX($AQ$3:AQ874)+1)</f>
        <v/>
      </c>
      <c r="AR875" s="3" t="str">
        <f>IF(OR(AQ875="",BB875=""),"",MAX($AR$3:AR874)+1)</f>
        <v/>
      </c>
      <c r="AS875" s="3" t="str">
        <f>IF(CQ875="","",RANK(CQ875,CQ$3:CQ$1048576,1)+COUNTIF($CQ$3:CQ875,CQ875)-1)</f>
        <v/>
      </c>
      <c r="AT875" s="21" t="str">
        <f>IF(C875="",IF(OR(AND($H875&lt;&gt;"",C875=""),AND($F874=$F875,$AZ875&lt;&gt;""),COUNTA($H$3:$H$1048576,#REF!,$F$3:$F$1048576)&gt;COUNTA($H$3:$H875,#REF!,$F$3:$F875),$AZ875&lt;&gt;""),INDEX(AT$3:AT$1048576,MATCH(MAX($AQ$3:$AQ874),$AQ$3:$AQ$1048576,0),0),""),C875)</f>
        <v/>
      </c>
      <c r="AU875" s="21" t="str">
        <f>IF(D875="",IF(OR(AND($H875&lt;&gt;"",D875=""),AND($F874=$F875,$AZ875&lt;&gt;""),COUNTA($H$3:$H$1048576,#REF!,$F$3:$F$1048576)&gt;COUNTA($H$3:$H875,#REF!,$F$3:$F875),$AZ875&lt;&gt;""),INDEX(AU$3:AU$1048576,MATCH(MAX($AQ$3:$AQ874),$AQ$3:$AQ$1048576,0),0),""),D875)</f>
        <v/>
      </c>
      <c r="AV875" s="21" t="str">
        <f>IF(E875="",IF(OR(AND($H875&lt;&gt;"",E875=""),AND($F874=$F875,$AZ875&lt;&gt;""),COUNTA($H$3:$H$1048576,#REF!,$F$3:$F$1048576)&gt;COUNTA($H$3:$H875,#REF!,$F$3:$F875),$AZ875&lt;&gt;""),INDEX(AV$3:AV$1048576,MATCH(MAX($AQ$3:$AQ874),$AQ$3:$AQ$1048576,0),0),""),E875)</f>
        <v/>
      </c>
      <c r="AW875" s="24" t="str">
        <f t="shared" si="1396"/>
        <v/>
      </c>
      <c r="AX875" s="13" t="str">
        <f t="shared" si="1397"/>
        <v/>
      </c>
      <c r="AY875" s="4" t="str">
        <f t="shared" si="1398"/>
        <v/>
      </c>
      <c r="AZ875" s="4" t="str">
        <f>IF(AX875="",IF(OR(AND(H875&lt;&gt;"",F875=""),COUNTA($H$3:$H$1048576)&gt;COUNTA($H$3:$H875)),INDEX(AX$3:AX875,MATCH(MAX($AQ$3:AQ875),AQ$3:AQ875,0),0),""),AX875)</f>
        <v/>
      </c>
      <c r="BA875" s="4" t="str">
        <f>IF(AY875="",IF(AND(H875&lt;&gt;"",F875=""),INDEX(AY$3:AY875,MATCH(MAX($AQ$3:AQ875),AQ$3:AQ875,0),0),""),AY875)</f>
        <v/>
      </c>
      <c r="BB875" s="82" t="str">
        <f>IF(BC875="","",RANK(BC875,BC$3:BC$1048576,1)+COUNTIF($BC$3:BC875,BC875)-1)</f>
        <v/>
      </c>
      <c r="BC875" s="139" t="str">
        <f t="shared" si="1399"/>
        <v/>
      </c>
      <c r="BD875" s="46" t="str">
        <f t="shared" si="1400"/>
        <v/>
      </c>
      <c r="BE875" s="46" t="str">
        <f t="shared" si="1401"/>
        <v/>
      </c>
      <c r="BF875" s="46" t="str">
        <f t="shared" si="1402"/>
        <v/>
      </c>
      <c r="BG875" s="4" t="str">
        <f t="shared" si="1403"/>
        <v/>
      </c>
      <c r="BH875" s="180" t="str">
        <f t="shared" si="1404"/>
        <v/>
      </c>
      <c r="BI875" s="16" t="str">
        <f t="shared" si="1405"/>
        <v/>
      </c>
      <c r="BJ875" s="52" t="str">
        <f>IF(BI875="","",IF(W875="","",IF(AND(K875=$K$1,$K$1&lt;&gt;""),$BT$2,IFERROR(IF(INDEX(価格設定!$D$5:$D$1048576,MATCH(Q875,価格設定!$B$5:$B$1048576,0),0)=価格設定!$D$3,$BT$2,$BS$2),$BS$2))))</f>
        <v/>
      </c>
      <c r="BK875" s="16" t="str">
        <f>IF(BI875="","",IF(COUNTIF($BI$3:BI875,BI875)=1,1,IF(AND(BI874=BI875,BH875=""),BK874,COUNTIF($BH$3:BH875,BH875))))</f>
        <v/>
      </c>
      <c r="BL875" s="52" t="str">
        <f t="shared" si="1406"/>
        <v/>
      </c>
      <c r="BM875" s="52" t="str">
        <f t="shared" si="1407"/>
        <v/>
      </c>
      <c r="BN875" s="119" t="str">
        <f t="shared" si="1408"/>
        <v/>
      </c>
      <c r="BO875" s="119" t="str">
        <f t="shared" si="1409"/>
        <v/>
      </c>
      <c r="BP875" s="17" t="str">
        <f t="shared" si="1410"/>
        <v/>
      </c>
      <c r="BQ875" s="17" t="str">
        <f t="shared" si="1411"/>
        <v/>
      </c>
      <c r="BR875" s="17" t="str">
        <f>IF(OR(BP875="",COUNTIF($BO$3:BO875,BO875)&lt;&gt;1),"",SUMIF(BO$3:BO$1048576,BO875,BP$3:BP$1048576))</f>
        <v/>
      </c>
      <c r="BS875" s="17" t="str">
        <f t="shared" si="1412"/>
        <v/>
      </c>
      <c r="BT875" s="17" t="str">
        <f t="shared" si="1413"/>
        <v/>
      </c>
      <c r="BU875" s="17" t="str">
        <f t="shared" si="1414"/>
        <v/>
      </c>
      <c r="BV875" s="24" t="str">
        <f t="shared" si="1415"/>
        <v/>
      </c>
      <c r="BW875" s="24" t="str">
        <f t="shared" si="1416"/>
        <v/>
      </c>
      <c r="BX875" s="24" t="str">
        <f t="shared" si="1417"/>
        <v/>
      </c>
      <c r="BY875" s="26" t="str">
        <f t="shared" si="1418"/>
        <v/>
      </c>
      <c r="BZ875" s="26" t="str">
        <f t="shared" si="1419"/>
        <v/>
      </c>
      <c r="CA875" s="26" t="str">
        <f t="shared" si="1420"/>
        <v/>
      </c>
      <c r="CB875" s="66" t="str">
        <f t="shared" si="1421"/>
        <v/>
      </c>
      <c r="CC875" s="65" t="str">
        <f t="shared" si="1422"/>
        <v/>
      </c>
      <c r="CD875" s="26" t="str">
        <f t="shared" si="1423"/>
        <v/>
      </c>
      <c r="CE875" s="26" t="str">
        <f t="shared" si="1424"/>
        <v/>
      </c>
      <c r="CF875" s="193" t="str">
        <f t="shared" si="1425"/>
        <v/>
      </c>
      <c r="CG875" s="193" t="str">
        <f t="shared" si="1426"/>
        <v/>
      </c>
      <c r="CH875" s="26" t="str">
        <f t="shared" si="1427"/>
        <v/>
      </c>
      <c r="CI875" s="26" t="str">
        <f t="shared" si="1428"/>
        <v/>
      </c>
      <c r="CJ875" s="65" t="str">
        <f t="shared" si="1429"/>
        <v/>
      </c>
      <c r="CK875" s="65" t="str">
        <f t="shared" si="1430"/>
        <v/>
      </c>
      <c r="CL875" s="64" t="str">
        <f t="shared" si="1431"/>
        <v/>
      </c>
      <c r="CM875" s="64" t="str">
        <f t="shared" si="1432"/>
        <v/>
      </c>
      <c r="CN875" s="65" t="str">
        <f t="shared" si="1433"/>
        <v/>
      </c>
      <c r="CP875" s="63" t="str">
        <f>IF(BH875="","",MAX($CP$3:CP874)+1)</f>
        <v/>
      </c>
      <c r="CQ875" s="24" t="str">
        <f t="shared" si="1434"/>
        <v/>
      </c>
      <c r="CR875" s="24" t="str">
        <f t="shared" si="1435"/>
        <v/>
      </c>
      <c r="CS875" s="24" t="str">
        <f t="shared" si="1436"/>
        <v/>
      </c>
      <c r="CT875" s="58" t="str">
        <f>IF(BO875="","",COUNTIF($BO$3:BO875,BO875)&amp;"@"&amp;BO875)</f>
        <v/>
      </c>
      <c r="CU875" s="16" t="str">
        <f t="shared" si="1374"/>
        <v/>
      </c>
      <c r="CV875" s="63" t="str">
        <f t="shared" si="1437"/>
        <v/>
      </c>
      <c r="CW875" s="16" t="str">
        <f t="shared" si="1438"/>
        <v/>
      </c>
      <c r="CX875" s="16" t="str">
        <f t="shared" si="1439"/>
        <v/>
      </c>
      <c r="CY875" s="16" t="str">
        <f t="shared" si="1440"/>
        <v/>
      </c>
      <c r="CZ875" s="85" t="str">
        <f t="shared" si="1441"/>
        <v/>
      </c>
      <c r="DA875" s="16" t="str">
        <f t="shared" si="1442"/>
        <v/>
      </c>
      <c r="DB875" s="16" t="str">
        <f t="shared" si="1443"/>
        <v/>
      </c>
      <c r="DC875" s="28" t="str">
        <f>IF(CP875="","",$DC$1&amp;(INDEX(価格設定!D$1:XFD$3,ROW(価格設定!$D$3),MATCH($AW875,価格設定!D$1:XFD$1,1))*100)&amp;"%")</f>
        <v/>
      </c>
      <c r="DD875" s="28" t="str">
        <f>IF(CP875="","",$DD$1&amp;(INDEX(価格設定!D$1:XFD$3,ROW(価格設定!$D$2),MATCH($AW875,価格設定!D$1:XFD$1,1))*100)&amp;"%")</f>
        <v/>
      </c>
      <c r="DE875" s="29" t="str">
        <f t="shared" si="1444"/>
        <v/>
      </c>
      <c r="DG875" s="58" t="str">
        <f t="shared" si="1445"/>
        <v/>
      </c>
      <c r="DH875" s="58" t="str">
        <f t="shared" si="1446"/>
        <v/>
      </c>
      <c r="DI875" s="58" t="str">
        <f t="shared" si="1447"/>
        <v/>
      </c>
      <c r="DJ875" s="85" t="str">
        <f t="shared" si="1448"/>
        <v/>
      </c>
      <c r="DL875" s="58" t="str">
        <f>IF(COUNTIF(DG$3:DG$1048576,DG875)=COUNTIF($DG$3:$DG875,DG875),DG875,"")</f>
        <v/>
      </c>
      <c r="DM875" s="85" t="str">
        <f t="shared" si="1449"/>
        <v/>
      </c>
      <c r="DN875" s="85" t="str">
        <f t="shared" si="1375"/>
        <v/>
      </c>
      <c r="DO875" s="85" t="str">
        <f t="shared" si="1375"/>
        <v/>
      </c>
      <c r="DP875" s="303"/>
      <c r="DQ875" s="17" t="str">
        <f t="shared" si="1376"/>
        <v/>
      </c>
      <c r="DR875" s="17" t="str">
        <f t="shared" si="1377"/>
        <v/>
      </c>
      <c r="DS875" s="17" t="str">
        <f t="shared" si="1378"/>
        <v/>
      </c>
      <c r="DU875" s="16" t="str">
        <f t="shared" si="1450"/>
        <v/>
      </c>
      <c r="DV875" s="16" t="str">
        <f>IF(DU875="","",COUNT($DU$3:DU875))</f>
        <v/>
      </c>
      <c r="DW875" s="16" t="str">
        <f t="shared" si="1451"/>
        <v/>
      </c>
      <c r="DX875" s="16" t="str">
        <f t="shared" si="1452"/>
        <v/>
      </c>
      <c r="DY875" s="16" t="str">
        <f>IF(DZ875="","",COUNTIF(DZ$3:DZ875,DZ875))</f>
        <v/>
      </c>
      <c r="DZ875" s="16" t="str">
        <f t="shared" si="1453"/>
        <v/>
      </c>
      <c r="EA875" s="16" t="str">
        <f t="shared" si="1454"/>
        <v/>
      </c>
      <c r="EB875" s="16" t="str">
        <f t="shared" si="1455"/>
        <v/>
      </c>
      <c r="EC875" s="16" t="str">
        <f t="shared" si="1456"/>
        <v/>
      </c>
      <c r="ED875" s="16" t="str">
        <f t="shared" si="1457"/>
        <v/>
      </c>
      <c r="EE875" s="16" t="str">
        <f t="shared" si="1458"/>
        <v/>
      </c>
      <c r="EF875" s="16" t="str">
        <f t="shared" si="1459"/>
        <v/>
      </c>
      <c r="EG875" s="16" t="str">
        <f t="shared" si="1460"/>
        <v/>
      </c>
      <c r="EH875" s="16" t="str">
        <f t="shared" si="1461"/>
        <v/>
      </c>
      <c r="EI875" s="16" t="str">
        <f t="shared" si="1462"/>
        <v/>
      </c>
      <c r="EJ875" s="16" t="str">
        <f t="shared" si="1463"/>
        <v/>
      </c>
      <c r="EK875" s="16" t="str">
        <f t="shared" si="1464"/>
        <v/>
      </c>
      <c r="EL875" s="58" t="str">
        <f t="shared" si="1465"/>
        <v/>
      </c>
      <c r="EM875" s="58" t="str">
        <f>IF(OR($DZ875="",CR875=""),IF($EL875="","",$EL875),IF(OR(CR875="なし",CR875=0),領収書!$H$1,CR875))</f>
        <v/>
      </c>
      <c r="EN875" s="58" t="str">
        <f>IF(OR($DZ875="",CS875=""),IF($EL875="","",$EL875),IF(OR(CS875="なし",CS875=0),入力!$EN$1,CS875))</f>
        <v/>
      </c>
      <c r="EO875" s="63" t="str">
        <f t="shared" si="1466"/>
        <v/>
      </c>
      <c r="EP875" s="63" t="str">
        <f t="shared" si="1467"/>
        <v/>
      </c>
      <c r="ER875" s="16" t="str">
        <f>IF(AND(COUNTIF($ET$3:ET875,ET875)=1,ET875&lt;&gt;""),MAX($ER$3:ER874)+1,"")</f>
        <v/>
      </c>
      <c r="ES875" s="16" t="str">
        <f>IF(価格設定!B877="","",価格設定!B877)</f>
        <v/>
      </c>
      <c r="ET875" s="16" t="str">
        <f>IF(価格設定!C877="","",価格設定!C877)</f>
        <v/>
      </c>
      <c r="EV875" s="16" t="str">
        <f t="shared" si="1379"/>
        <v/>
      </c>
      <c r="EW875" s="16" t="str">
        <f t="shared" si="1468"/>
        <v/>
      </c>
    </row>
    <row r="876" spans="1:153" ht="30" customHeight="1" x14ac:dyDescent="0.2">
      <c r="A876" s="225"/>
      <c r="B876" s="212"/>
      <c r="C876" s="221"/>
      <c r="D876" s="164"/>
      <c r="E876" s="165"/>
      <c r="F876" s="166"/>
      <c r="G876" s="167"/>
      <c r="H876" s="179"/>
      <c r="I876" s="306"/>
      <c r="J876" s="169"/>
      <c r="K876" s="179"/>
      <c r="L876" s="186"/>
      <c r="M876" s="186"/>
      <c r="N876" s="168"/>
      <c r="O876" s="170"/>
      <c r="P876" s="212"/>
      <c r="Q876" s="179" t="str">
        <f>IFERROR(IF(H876="","",IFERROR(INDEX(価格設定!$B$5:$B$1048576,MATCH(H876,価格設定!$B$5:$B$1048576,0),0),INDEX(価格設定!$B$5:$B$1048576,MATCH("*"&amp;H876&amp;"*",価格設定!$B$5:$B$1048576,0),0))),H876)</f>
        <v/>
      </c>
      <c r="R876" s="250" t="str">
        <f>IFERROR(IF(Q876="",IF(K876="","",K876),IF(K876="",IF(INDEX(価格設定!$C$5:$C$1048576,MATCH(Q876,価格設定!$B$5:$B$1048576,0),0)=0,"",INDEX(価格設定!$C$5:$C$1048576,MATCH(Q876,価格設定!$B$5:$B$1048576,0),0)),IF(K876="なし","",K876))),"")</f>
        <v/>
      </c>
      <c r="S876" s="308" t="str">
        <f t="shared" si="1380"/>
        <v/>
      </c>
      <c r="T876" s="126" t="str">
        <f>IFERROR(IF(J876="",IF(INDEX(価格設定!$E$5:$R$1048576,MATCH($Q876,価格設定!B$5:B$1048576,0),MATCH($AW876,価格設定!E$1:X$1,1))=0,"",INDEX(価格設定!$E$5:$R$1048576,MATCH($Q876,価格設定!B$5:B$1048576,0),MATCH($AW876,価格設定!E$1:X$1,1))),J876),"")</f>
        <v/>
      </c>
      <c r="U876" s="126" t="str">
        <f t="shared" si="1381"/>
        <v/>
      </c>
      <c r="V876" s="132" t="str">
        <f t="shared" si="1382"/>
        <v/>
      </c>
      <c r="W876" s="127" t="str">
        <f>IFERROR(IF(OR(T876="",T876&lt;0),"",IFERROR(INDEX(価格設定!E$2:X$3,IF(AND(K876=$K$1,$K$1&lt;&gt;""),ROW(価格設定!$D$3)-1,MATCH(INDEX(価格設定!$D$5:$D$1048576,MATCH(Q876,価格設定!$B$5:$B$1048576,0),0),価格設定!$D$2:$D$3,0)),MATCH($AW876,価格設定!E$1:X$1,1)),INDEX(価格設定!E$2:X$2,0,MATCH($AW876,価格設定!E$1:X$1,1)))),"")</f>
        <v/>
      </c>
      <c r="X876" s="126" t="str">
        <f t="shared" si="1373"/>
        <v/>
      </c>
      <c r="Y876" s="128" t="str">
        <f t="shared" si="1383"/>
        <v/>
      </c>
      <c r="Z876" s="126" t="str">
        <f t="shared" si="1384"/>
        <v/>
      </c>
      <c r="AA876" s="129" t="str">
        <f t="shared" si="1385"/>
        <v/>
      </c>
      <c r="AB876" s="126" t="str">
        <f t="shared" si="1386"/>
        <v/>
      </c>
      <c r="AC876" s="280" t="str">
        <f t="shared" si="1387"/>
        <v/>
      </c>
      <c r="AD876" s="15"/>
      <c r="AE876" s="204" t="str">
        <f>IF(AF876="","",COUNT($AF$3:AF876))</f>
        <v/>
      </c>
      <c r="AF876" s="206" t="str">
        <f t="shared" si="1388"/>
        <v/>
      </c>
      <c r="AG876" s="204" t="str">
        <f t="shared" si="1389"/>
        <v/>
      </c>
      <c r="AH876" s="204" t="str">
        <f t="shared" si="1390"/>
        <v/>
      </c>
      <c r="AI876" s="287"/>
      <c r="AJ876" s="15"/>
      <c r="AK876" s="138" t="str">
        <f t="shared" si="1391"/>
        <v/>
      </c>
      <c r="AL876" s="131" t="str">
        <f t="shared" si="1392"/>
        <v/>
      </c>
      <c r="AM876" s="131" t="str">
        <f t="shared" si="1393"/>
        <v/>
      </c>
      <c r="AN876" s="313" t="str">
        <f t="shared" si="1394"/>
        <v/>
      </c>
      <c r="AO876" s="316" t="str">
        <f t="shared" si="1395"/>
        <v/>
      </c>
      <c r="AP876" s="18"/>
      <c r="AQ876" s="3" t="str">
        <f>IF(F876="","",MAX($AQ$3:AQ875)+1)</f>
        <v/>
      </c>
      <c r="AR876" s="3" t="str">
        <f>IF(OR(AQ876="",BB876=""),"",MAX($AR$3:AR875)+1)</f>
        <v/>
      </c>
      <c r="AS876" s="3" t="str">
        <f>IF(CQ876="","",RANK(CQ876,CQ$3:CQ$1048576,1)+COUNTIF($CQ$3:CQ876,CQ876)-1)</f>
        <v/>
      </c>
      <c r="AT876" s="21" t="str">
        <f>IF(C876="",IF(OR(AND($H876&lt;&gt;"",C876=""),AND($F875=$F876,$AZ876&lt;&gt;""),COUNTA($H$3:$H$1048576,#REF!,$F$3:$F$1048576)&gt;COUNTA($H$3:$H876,#REF!,$F$3:$F876),$AZ876&lt;&gt;""),INDEX(AT$3:AT$1048576,MATCH(MAX($AQ$3:$AQ875),$AQ$3:$AQ$1048576,0),0),""),C876)</f>
        <v/>
      </c>
      <c r="AU876" s="21" t="str">
        <f>IF(D876="",IF(OR(AND($H876&lt;&gt;"",D876=""),AND($F875=$F876,$AZ876&lt;&gt;""),COUNTA($H$3:$H$1048576,#REF!,$F$3:$F$1048576)&gt;COUNTA($H$3:$H876,#REF!,$F$3:$F876),$AZ876&lt;&gt;""),INDEX(AU$3:AU$1048576,MATCH(MAX($AQ$3:$AQ875),$AQ$3:$AQ$1048576,0),0),""),D876)</f>
        <v/>
      </c>
      <c r="AV876" s="21" t="str">
        <f>IF(E876="",IF(OR(AND($H876&lt;&gt;"",E876=""),AND($F875=$F876,$AZ876&lt;&gt;""),COUNTA($H$3:$H$1048576,#REF!,$F$3:$F$1048576)&gt;COUNTA($H$3:$H876,#REF!,$F$3:$F876),$AZ876&lt;&gt;""),INDEX(AV$3:AV$1048576,MATCH(MAX($AQ$3:$AQ875),$AQ$3:$AQ$1048576,0),0),""),E876)</f>
        <v/>
      </c>
      <c r="AW876" s="24" t="str">
        <f t="shared" si="1396"/>
        <v/>
      </c>
      <c r="AX876" s="13" t="str">
        <f t="shared" si="1397"/>
        <v/>
      </c>
      <c r="AY876" s="4" t="str">
        <f t="shared" si="1398"/>
        <v/>
      </c>
      <c r="AZ876" s="4" t="str">
        <f>IF(AX876="",IF(OR(AND(H876&lt;&gt;"",F876=""),COUNTA($H$3:$H$1048576)&gt;COUNTA($H$3:$H876)),INDEX(AX$3:AX876,MATCH(MAX($AQ$3:AQ876),AQ$3:AQ876,0),0),""),AX876)</f>
        <v/>
      </c>
      <c r="BA876" s="4" t="str">
        <f>IF(AY876="",IF(AND(H876&lt;&gt;"",F876=""),INDEX(AY$3:AY876,MATCH(MAX($AQ$3:AQ876),AQ$3:AQ876,0),0),""),AY876)</f>
        <v/>
      </c>
      <c r="BB876" s="82" t="str">
        <f>IF(BC876="","",RANK(BC876,BC$3:BC$1048576,1)+COUNTIF($BC$3:BC876,BC876)-1)</f>
        <v/>
      </c>
      <c r="BC876" s="139" t="str">
        <f t="shared" si="1399"/>
        <v/>
      </c>
      <c r="BD876" s="46" t="str">
        <f t="shared" si="1400"/>
        <v/>
      </c>
      <c r="BE876" s="46" t="str">
        <f t="shared" si="1401"/>
        <v/>
      </c>
      <c r="BF876" s="46" t="str">
        <f t="shared" si="1402"/>
        <v/>
      </c>
      <c r="BG876" s="4" t="str">
        <f t="shared" si="1403"/>
        <v/>
      </c>
      <c r="BH876" s="180" t="str">
        <f t="shared" si="1404"/>
        <v/>
      </c>
      <c r="BI876" s="16" t="str">
        <f t="shared" si="1405"/>
        <v/>
      </c>
      <c r="BJ876" s="52" t="str">
        <f>IF(BI876="","",IF(W876="","",IF(AND(K876=$K$1,$K$1&lt;&gt;""),$BT$2,IFERROR(IF(INDEX(価格設定!$D$5:$D$1048576,MATCH(Q876,価格設定!$B$5:$B$1048576,0),0)=価格設定!$D$3,$BT$2,$BS$2),$BS$2))))</f>
        <v/>
      </c>
      <c r="BK876" s="16" t="str">
        <f>IF(BI876="","",IF(COUNTIF($BI$3:BI876,BI876)=1,1,IF(AND(BI875=BI876,BH876=""),BK875,COUNTIF($BH$3:BH876,BH876))))</f>
        <v/>
      </c>
      <c r="BL876" s="52" t="str">
        <f t="shared" si="1406"/>
        <v/>
      </c>
      <c r="BM876" s="52" t="str">
        <f t="shared" si="1407"/>
        <v/>
      </c>
      <c r="BN876" s="119" t="str">
        <f t="shared" si="1408"/>
        <v/>
      </c>
      <c r="BO876" s="119" t="str">
        <f t="shared" si="1409"/>
        <v/>
      </c>
      <c r="BP876" s="17" t="str">
        <f t="shared" si="1410"/>
        <v/>
      </c>
      <c r="BQ876" s="17" t="str">
        <f t="shared" si="1411"/>
        <v/>
      </c>
      <c r="BR876" s="17" t="str">
        <f>IF(OR(BP876="",COUNTIF($BO$3:BO876,BO876)&lt;&gt;1),"",SUMIF(BO$3:BO$1048576,BO876,BP$3:BP$1048576))</f>
        <v/>
      </c>
      <c r="BS876" s="17" t="str">
        <f t="shared" si="1412"/>
        <v/>
      </c>
      <c r="BT876" s="17" t="str">
        <f t="shared" si="1413"/>
        <v/>
      </c>
      <c r="BU876" s="17" t="str">
        <f t="shared" si="1414"/>
        <v/>
      </c>
      <c r="BV876" s="24" t="str">
        <f t="shared" si="1415"/>
        <v/>
      </c>
      <c r="BW876" s="24" t="str">
        <f t="shared" si="1416"/>
        <v/>
      </c>
      <c r="BX876" s="24" t="str">
        <f t="shared" si="1417"/>
        <v/>
      </c>
      <c r="BY876" s="26" t="str">
        <f t="shared" si="1418"/>
        <v/>
      </c>
      <c r="BZ876" s="26" t="str">
        <f t="shared" si="1419"/>
        <v/>
      </c>
      <c r="CA876" s="26" t="str">
        <f t="shared" si="1420"/>
        <v/>
      </c>
      <c r="CB876" s="66" t="str">
        <f t="shared" si="1421"/>
        <v/>
      </c>
      <c r="CC876" s="65" t="str">
        <f t="shared" si="1422"/>
        <v/>
      </c>
      <c r="CD876" s="26" t="str">
        <f t="shared" si="1423"/>
        <v/>
      </c>
      <c r="CE876" s="26" t="str">
        <f t="shared" si="1424"/>
        <v/>
      </c>
      <c r="CF876" s="193" t="str">
        <f t="shared" si="1425"/>
        <v/>
      </c>
      <c r="CG876" s="193" t="str">
        <f t="shared" si="1426"/>
        <v/>
      </c>
      <c r="CH876" s="26" t="str">
        <f t="shared" si="1427"/>
        <v/>
      </c>
      <c r="CI876" s="26" t="str">
        <f t="shared" si="1428"/>
        <v/>
      </c>
      <c r="CJ876" s="65" t="str">
        <f t="shared" si="1429"/>
        <v/>
      </c>
      <c r="CK876" s="65" t="str">
        <f t="shared" si="1430"/>
        <v/>
      </c>
      <c r="CL876" s="64" t="str">
        <f t="shared" si="1431"/>
        <v/>
      </c>
      <c r="CM876" s="64" t="str">
        <f t="shared" si="1432"/>
        <v/>
      </c>
      <c r="CN876" s="65" t="str">
        <f t="shared" si="1433"/>
        <v/>
      </c>
      <c r="CP876" s="63" t="str">
        <f>IF(BH876="","",MAX($CP$3:CP875)+1)</f>
        <v/>
      </c>
      <c r="CQ876" s="24" t="str">
        <f t="shared" si="1434"/>
        <v/>
      </c>
      <c r="CR876" s="24" t="str">
        <f t="shared" si="1435"/>
        <v/>
      </c>
      <c r="CS876" s="24" t="str">
        <f t="shared" si="1436"/>
        <v/>
      </c>
      <c r="CT876" s="58" t="str">
        <f>IF(BO876="","",COUNTIF($BO$3:BO876,BO876)&amp;"@"&amp;BO876)</f>
        <v/>
      </c>
      <c r="CU876" s="16" t="str">
        <f t="shared" si="1374"/>
        <v/>
      </c>
      <c r="CV876" s="63" t="str">
        <f t="shared" si="1437"/>
        <v/>
      </c>
      <c r="CW876" s="16" t="str">
        <f t="shared" si="1438"/>
        <v/>
      </c>
      <c r="CX876" s="16" t="str">
        <f t="shared" si="1439"/>
        <v/>
      </c>
      <c r="CY876" s="16" t="str">
        <f t="shared" si="1440"/>
        <v/>
      </c>
      <c r="CZ876" s="85" t="str">
        <f t="shared" si="1441"/>
        <v/>
      </c>
      <c r="DA876" s="16" t="str">
        <f t="shared" si="1442"/>
        <v/>
      </c>
      <c r="DB876" s="16" t="str">
        <f t="shared" si="1443"/>
        <v/>
      </c>
      <c r="DC876" s="28" t="str">
        <f>IF(CP876="","",$DC$1&amp;(INDEX(価格設定!D$1:XFD$3,ROW(価格設定!$D$3),MATCH($AW876,価格設定!D$1:XFD$1,1))*100)&amp;"%")</f>
        <v/>
      </c>
      <c r="DD876" s="28" t="str">
        <f>IF(CP876="","",$DD$1&amp;(INDEX(価格設定!D$1:XFD$3,ROW(価格設定!$D$2),MATCH($AW876,価格設定!D$1:XFD$1,1))*100)&amp;"%")</f>
        <v/>
      </c>
      <c r="DE876" s="29" t="str">
        <f t="shared" si="1444"/>
        <v/>
      </c>
      <c r="DG876" s="58" t="str">
        <f t="shared" si="1445"/>
        <v/>
      </c>
      <c r="DH876" s="58" t="str">
        <f t="shared" si="1446"/>
        <v/>
      </c>
      <c r="DI876" s="58" t="str">
        <f t="shared" si="1447"/>
        <v/>
      </c>
      <c r="DJ876" s="85" t="str">
        <f t="shared" si="1448"/>
        <v/>
      </c>
      <c r="DL876" s="58" t="str">
        <f>IF(COUNTIF(DG$3:DG$1048576,DG876)=COUNTIF($DG$3:$DG876,DG876),DG876,"")</f>
        <v/>
      </c>
      <c r="DM876" s="85" t="str">
        <f t="shared" si="1449"/>
        <v/>
      </c>
      <c r="DN876" s="85" t="str">
        <f t="shared" si="1375"/>
        <v/>
      </c>
      <c r="DO876" s="85" t="str">
        <f t="shared" si="1375"/>
        <v/>
      </c>
      <c r="DP876" s="303"/>
      <c r="DQ876" s="17" t="str">
        <f t="shared" si="1376"/>
        <v/>
      </c>
      <c r="DR876" s="17" t="str">
        <f t="shared" si="1377"/>
        <v/>
      </c>
      <c r="DS876" s="17" t="str">
        <f t="shared" si="1378"/>
        <v/>
      </c>
      <c r="DU876" s="16" t="str">
        <f t="shared" si="1450"/>
        <v/>
      </c>
      <c r="DV876" s="16" t="str">
        <f>IF(DU876="","",COUNT($DU$3:DU876))</f>
        <v/>
      </c>
      <c r="DW876" s="16" t="str">
        <f t="shared" si="1451"/>
        <v/>
      </c>
      <c r="DX876" s="16" t="str">
        <f t="shared" si="1452"/>
        <v/>
      </c>
      <c r="DY876" s="16" t="str">
        <f>IF(DZ876="","",COUNTIF(DZ$3:DZ876,DZ876))</f>
        <v/>
      </c>
      <c r="DZ876" s="16" t="str">
        <f t="shared" si="1453"/>
        <v/>
      </c>
      <c r="EA876" s="16" t="str">
        <f t="shared" si="1454"/>
        <v/>
      </c>
      <c r="EB876" s="16" t="str">
        <f t="shared" si="1455"/>
        <v/>
      </c>
      <c r="EC876" s="16" t="str">
        <f t="shared" si="1456"/>
        <v/>
      </c>
      <c r="ED876" s="16" t="str">
        <f t="shared" si="1457"/>
        <v/>
      </c>
      <c r="EE876" s="16" t="str">
        <f t="shared" si="1458"/>
        <v/>
      </c>
      <c r="EF876" s="16" t="str">
        <f t="shared" si="1459"/>
        <v/>
      </c>
      <c r="EG876" s="16" t="str">
        <f t="shared" si="1460"/>
        <v/>
      </c>
      <c r="EH876" s="16" t="str">
        <f t="shared" si="1461"/>
        <v/>
      </c>
      <c r="EI876" s="16" t="str">
        <f t="shared" si="1462"/>
        <v/>
      </c>
      <c r="EJ876" s="16" t="str">
        <f t="shared" si="1463"/>
        <v/>
      </c>
      <c r="EK876" s="16" t="str">
        <f t="shared" si="1464"/>
        <v/>
      </c>
      <c r="EL876" s="58" t="str">
        <f t="shared" si="1465"/>
        <v/>
      </c>
      <c r="EM876" s="58" t="str">
        <f>IF(OR($DZ876="",CR876=""),IF($EL876="","",$EL876),IF(OR(CR876="なし",CR876=0),領収書!$H$1,CR876))</f>
        <v/>
      </c>
      <c r="EN876" s="58" t="str">
        <f>IF(OR($DZ876="",CS876=""),IF($EL876="","",$EL876),IF(OR(CS876="なし",CS876=0),入力!$EN$1,CS876))</f>
        <v/>
      </c>
      <c r="EO876" s="63" t="str">
        <f t="shared" si="1466"/>
        <v/>
      </c>
      <c r="EP876" s="63" t="str">
        <f t="shared" si="1467"/>
        <v/>
      </c>
      <c r="ER876" s="16" t="str">
        <f>IF(AND(COUNTIF($ET$3:ET876,ET876)=1,ET876&lt;&gt;""),MAX($ER$3:ER875)+1,"")</f>
        <v/>
      </c>
      <c r="ES876" s="16" t="str">
        <f>IF(価格設定!B878="","",価格設定!B878)</f>
        <v/>
      </c>
      <c r="ET876" s="16" t="str">
        <f>IF(価格設定!C878="","",価格設定!C878)</f>
        <v/>
      </c>
      <c r="EV876" s="16" t="str">
        <f t="shared" si="1379"/>
        <v/>
      </c>
      <c r="EW876" s="16" t="str">
        <f t="shared" si="1468"/>
        <v/>
      </c>
    </row>
    <row r="877" spans="1:153" ht="30" customHeight="1" x14ac:dyDescent="0.2">
      <c r="A877" s="225"/>
      <c r="B877" s="212"/>
      <c r="C877" s="221"/>
      <c r="D877" s="164"/>
      <c r="E877" s="165"/>
      <c r="F877" s="166"/>
      <c r="G877" s="167"/>
      <c r="H877" s="179"/>
      <c r="I877" s="306"/>
      <c r="J877" s="169"/>
      <c r="K877" s="179"/>
      <c r="L877" s="186"/>
      <c r="M877" s="186"/>
      <c r="N877" s="168"/>
      <c r="O877" s="170"/>
      <c r="P877" s="212"/>
      <c r="Q877" s="179" t="str">
        <f>IFERROR(IF(H877="","",IFERROR(INDEX(価格設定!$B$5:$B$1048576,MATCH(H877,価格設定!$B$5:$B$1048576,0),0),INDEX(価格設定!$B$5:$B$1048576,MATCH("*"&amp;H877&amp;"*",価格設定!$B$5:$B$1048576,0),0))),H877)</f>
        <v/>
      </c>
      <c r="R877" s="250" t="str">
        <f>IFERROR(IF(Q877="",IF(K877="","",K877),IF(K877="",IF(INDEX(価格設定!$C$5:$C$1048576,MATCH(Q877,価格設定!$B$5:$B$1048576,0),0)=0,"",INDEX(価格設定!$C$5:$C$1048576,MATCH(Q877,価格設定!$B$5:$B$1048576,0),0)),IF(K877="なし","",K877))),"")</f>
        <v/>
      </c>
      <c r="S877" s="308" t="str">
        <f t="shared" si="1380"/>
        <v/>
      </c>
      <c r="T877" s="126" t="str">
        <f>IFERROR(IF(J877="",IF(INDEX(価格設定!$E$5:$R$1048576,MATCH($Q877,価格設定!B$5:B$1048576,0),MATCH($AW877,価格設定!E$1:X$1,1))=0,"",INDEX(価格設定!$E$5:$R$1048576,MATCH($Q877,価格設定!B$5:B$1048576,0),MATCH($AW877,価格設定!E$1:X$1,1))),J877),"")</f>
        <v/>
      </c>
      <c r="U877" s="126" t="str">
        <f t="shared" si="1381"/>
        <v/>
      </c>
      <c r="V877" s="132" t="str">
        <f t="shared" si="1382"/>
        <v/>
      </c>
      <c r="W877" s="127" t="str">
        <f>IFERROR(IF(OR(T877="",T877&lt;0),"",IFERROR(INDEX(価格設定!E$2:X$3,IF(AND(K877=$K$1,$K$1&lt;&gt;""),ROW(価格設定!$D$3)-1,MATCH(INDEX(価格設定!$D$5:$D$1048576,MATCH(Q877,価格設定!$B$5:$B$1048576,0),0),価格設定!$D$2:$D$3,0)),MATCH($AW877,価格設定!E$1:X$1,1)),INDEX(価格設定!E$2:X$2,0,MATCH($AW877,価格設定!E$1:X$1,1)))),"")</f>
        <v/>
      </c>
      <c r="X877" s="126" t="str">
        <f t="shared" si="1373"/>
        <v/>
      </c>
      <c r="Y877" s="128" t="str">
        <f t="shared" si="1383"/>
        <v/>
      </c>
      <c r="Z877" s="126" t="str">
        <f t="shared" si="1384"/>
        <v/>
      </c>
      <c r="AA877" s="129" t="str">
        <f t="shared" si="1385"/>
        <v/>
      </c>
      <c r="AB877" s="126" t="str">
        <f t="shared" si="1386"/>
        <v/>
      </c>
      <c r="AC877" s="280" t="str">
        <f t="shared" si="1387"/>
        <v/>
      </c>
      <c r="AD877" s="15"/>
      <c r="AE877" s="204" t="str">
        <f>IF(AF877="","",COUNT($AF$3:AF877))</f>
        <v/>
      </c>
      <c r="AF877" s="206" t="str">
        <f t="shared" si="1388"/>
        <v/>
      </c>
      <c r="AG877" s="204" t="str">
        <f t="shared" si="1389"/>
        <v/>
      </c>
      <c r="AH877" s="204" t="str">
        <f t="shared" si="1390"/>
        <v/>
      </c>
      <c r="AI877" s="287"/>
      <c r="AJ877" s="15"/>
      <c r="AK877" s="138" t="str">
        <f t="shared" si="1391"/>
        <v/>
      </c>
      <c r="AL877" s="131" t="str">
        <f t="shared" si="1392"/>
        <v/>
      </c>
      <c r="AM877" s="131" t="str">
        <f t="shared" si="1393"/>
        <v/>
      </c>
      <c r="AN877" s="313" t="str">
        <f t="shared" si="1394"/>
        <v/>
      </c>
      <c r="AO877" s="316" t="str">
        <f t="shared" si="1395"/>
        <v/>
      </c>
      <c r="AP877" s="18"/>
      <c r="AQ877" s="3" t="str">
        <f>IF(F877="","",MAX($AQ$3:AQ876)+1)</f>
        <v/>
      </c>
      <c r="AR877" s="3" t="str">
        <f>IF(OR(AQ877="",BB877=""),"",MAX($AR$3:AR876)+1)</f>
        <v/>
      </c>
      <c r="AS877" s="3" t="str">
        <f>IF(CQ877="","",RANK(CQ877,CQ$3:CQ$1048576,1)+COUNTIF($CQ$3:CQ877,CQ877)-1)</f>
        <v/>
      </c>
      <c r="AT877" s="21" t="str">
        <f>IF(C877="",IF(OR(AND($H877&lt;&gt;"",C877=""),AND($F876=$F877,$AZ877&lt;&gt;""),COUNTA($H$3:$H$1048576,#REF!,$F$3:$F$1048576)&gt;COUNTA($H$3:$H877,#REF!,$F$3:$F877),$AZ877&lt;&gt;""),INDEX(AT$3:AT$1048576,MATCH(MAX($AQ$3:$AQ876),$AQ$3:$AQ$1048576,0),0),""),C877)</f>
        <v/>
      </c>
      <c r="AU877" s="21" t="str">
        <f>IF(D877="",IF(OR(AND($H877&lt;&gt;"",D877=""),AND($F876=$F877,$AZ877&lt;&gt;""),COUNTA($H$3:$H$1048576,#REF!,$F$3:$F$1048576)&gt;COUNTA($H$3:$H877,#REF!,$F$3:$F877),$AZ877&lt;&gt;""),INDEX(AU$3:AU$1048576,MATCH(MAX($AQ$3:$AQ876),$AQ$3:$AQ$1048576,0),0),""),D877)</f>
        <v/>
      </c>
      <c r="AV877" s="21" t="str">
        <f>IF(E877="",IF(OR(AND($H877&lt;&gt;"",E877=""),AND($F876=$F877,$AZ877&lt;&gt;""),COUNTA($H$3:$H$1048576,#REF!,$F$3:$F$1048576)&gt;COUNTA($H$3:$H877,#REF!,$F$3:$F877),$AZ877&lt;&gt;""),INDEX(AV$3:AV$1048576,MATCH(MAX($AQ$3:$AQ876),$AQ$3:$AQ$1048576,0),0),""),E877)</f>
        <v/>
      </c>
      <c r="AW877" s="24" t="str">
        <f t="shared" si="1396"/>
        <v/>
      </c>
      <c r="AX877" s="13" t="str">
        <f t="shared" si="1397"/>
        <v/>
      </c>
      <c r="AY877" s="4" t="str">
        <f t="shared" si="1398"/>
        <v/>
      </c>
      <c r="AZ877" s="4" t="str">
        <f>IF(AX877="",IF(OR(AND(H877&lt;&gt;"",F877=""),COUNTA($H$3:$H$1048576)&gt;COUNTA($H$3:$H877)),INDEX(AX$3:AX877,MATCH(MAX($AQ$3:AQ877),AQ$3:AQ877,0),0),""),AX877)</f>
        <v/>
      </c>
      <c r="BA877" s="4" t="str">
        <f>IF(AY877="",IF(AND(H877&lt;&gt;"",F877=""),INDEX(AY$3:AY877,MATCH(MAX($AQ$3:AQ877),AQ$3:AQ877,0),0),""),AY877)</f>
        <v/>
      </c>
      <c r="BB877" s="82" t="str">
        <f>IF(BC877="","",RANK(BC877,BC$3:BC$1048576,1)+COUNTIF($BC$3:BC877,BC877)-1)</f>
        <v/>
      </c>
      <c r="BC877" s="139" t="str">
        <f t="shared" si="1399"/>
        <v/>
      </c>
      <c r="BD877" s="46" t="str">
        <f t="shared" si="1400"/>
        <v/>
      </c>
      <c r="BE877" s="46" t="str">
        <f t="shared" si="1401"/>
        <v/>
      </c>
      <c r="BF877" s="46" t="str">
        <f t="shared" si="1402"/>
        <v/>
      </c>
      <c r="BG877" s="4" t="str">
        <f t="shared" si="1403"/>
        <v/>
      </c>
      <c r="BH877" s="180" t="str">
        <f t="shared" si="1404"/>
        <v/>
      </c>
      <c r="BI877" s="16" t="str">
        <f t="shared" si="1405"/>
        <v/>
      </c>
      <c r="BJ877" s="52" t="str">
        <f>IF(BI877="","",IF(W877="","",IF(AND(K877=$K$1,$K$1&lt;&gt;""),$BT$2,IFERROR(IF(INDEX(価格設定!$D$5:$D$1048576,MATCH(Q877,価格設定!$B$5:$B$1048576,0),0)=価格設定!$D$3,$BT$2,$BS$2),$BS$2))))</f>
        <v/>
      </c>
      <c r="BK877" s="16" t="str">
        <f>IF(BI877="","",IF(COUNTIF($BI$3:BI877,BI877)=1,1,IF(AND(BI876=BI877,BH877=""),BK876,COUNTIF($BH$3:BH877,BH877))))</f>
        <v/>
      </c>
      <c r="BL877" s="52" t="str">
        <f t="shared" si="1406"/>
        <v/>
      </c>
      <c r="BM877" s="52" t="str">
        <f t="shared" si="1407"/>
        <v/>
      </c>
      <c r="BN877" s="119" t="str">
        <f t="shared" si="1408"/>
        <v/>
      </c>
      <c r="BO877" s="119" t="str">
        <f t="shared" si="1409"/>
        <v/>
      </c>
      <c r="BP877" s="17" t="str">
        <f t="shared" si="1410"/>
        <v/>
      </c>
      <c r="BQ877" s="17" t="str">
        <f t="shared" si="1411"/>
        <v/>
      </c>
      <c r="BR877" s="17" t="str">
        <f>IF(OR(BP877="",COUNTIF($BO$3:BO877,BO877)&lt;&gt;1),"",SUMIF(BO$3:BO$1048576,BO877,BP$3:BP$1048576))</f>
        <v/>
      </c>
      <c r="BS877" s="17" t="str">
        <f t="shared" si="1412"/>
        <v/>
      </c>
      <c r="BT877" s="17" t="str">
        <f t="shared" si="1413"/>
        <v/>
      </c>
      <c r="BU877" s="17" t="str">
        <f t="shared" si="1414"/>
        <v/>
      </c>
      <c r="BV877" s="24" t="str">
        <f t="shared" si="1415"/>
        <v/>
      </c>
      <c r="BW877" s="24" t="str">
        <f t="shared" si="1416"/>
        <v/>
      </c>
      <c r="BX877" s="24" t="str">
        <f t="shared" si="1417"/>
        <v/>
      </c>
      <c r="BY877" s="26" t="str">
        <f t="shared" si="1418"/>
        <v/>
      </c>
      <c r="BZ877" s="26" t="str">
        <f t="shared" si="1419"/>
        <v/>
      </c>
      <c r="CA877" s="26" t="str">
        <f t="shared" si="1420"/>
        <v/>
      </c>
      <c r="CB877" s="66" t="str">
        <f t="shared" si="1421"/>
        <v/>
      </c>
      <c r="CC877" s="65" t="str">
        <f t="shared" si="1422"/>
        <v/>
      </c>
      <c r="CD877" s="26" t="str">
        <f t="shared" si="1423"/>
        <v/>
      </c>
      <c r="CE877" s="26" t="str">
        <f t="shared" si="1424"/>
        <v/>
      </c>
      <c r="CF877" s="193" t="str">
        <f t="shared" si="1425"/>
        <v/>
      </c>
      <c r="CG877" s="193" t="str">
        <f t="shared" si="1426"/>
        <v/>
      </c>
      <c r="CH877" s="26" t="str">
        <f t="shared" si="1427"/>
        <v/>
      </c>
      <c r="CI877" s="26" t="str">
        <f t="shared" si="1428"/>
        <v/>
      </c>
      <c r="CJ877" s="65" t="str">
        <f t="shared" si="1429"/>
        <v/>
      </c>
      <c r="CK877" s="65" t="str">
        <f t="shared" si="1430"/>
        <v/>
      </c>
      <c r="CL877" s="64" t="str">
        <f t="shared" si="1431"/>
        <v/>
      </c>
      <c r="CM877" s="64" t="str">
        <f t="shared" si="1432"/>
        <v/>
      </c>
      <c r="CN877" s="65" t="str">
        <f t="shared" si="1433"/>
        <v/>
      </c>
      <c r="CP877" s="63" t="str">
        <f>IF(BH877="","",MAX($CP$3:CP876)+1)</f>
        <v/>
      </c>
      <c r="CQ877" s="24" t="str">
        <f t="shared" si="1434"/>
        <v/>
      </c>
      <c r="CR877" s="24" t="str">
        <f t="shared" si="1435"/>
        <v/>
      </c>
      <c r="CS877" s="24" t="str">
        <f t="shared" si="1436"/>
        <v/>
      </c>
      <c r="CT877" s="58" t="str">
        <f>IF(BO877="","",COUNTIF($BO$3:BO877,BO877)&amp;"@"&amp;BO877)</f>
        <v/>
      </c>
      <c r="CU877" s="16" t="str">
        <f t="shared" si="1374"/>
        <v/>
      </c>
      <c r="CV877" s="63" t="str">
        <f t="shared" si="1437"/>
        <v/>
      </c>
      <c r="CW877" s="16" t="str">
        <f t="shared" si="1438"/>
        <v/>
      </c>
      <c r="CX877" s="16" t="str">
        <f t="shared" si="1439"/>
        <v/>
      </c>
      <c r="CY877" s="16" t="str">
        <f t="shared" si="1440"/>
        <v/>
      </c>
      <c r="CZ877" s="85" t="str">
        <f t="shared" si="1441"/>
        <v/>
      </c>
      <c r="DA877" s="16" t="str">
        <f t="shared" si="1442"/>
        <v/>
      </c>
      <c r="DB877" s="16" t="str">
        <f t="shared" si="1443"/>
        <v/>
      </c>
      <c r="DC877" s="28" t="str">
        <f>IF(CP877="","",$DC$1&amp;(INDEX(価格設定!D$1:XFD$3,ROW(価格設定!$D$3),MATCH($AW877,価格設定!D$1:XFD$1,1))*100)&amp;"%")</f>
        <v/>
      </c>
      <c r="DD877" s="28" t="str">
        <f>IF(CP877="","",$DD$1&amp;(INDEX(価格設定!D$1:XFD$3,ROW(価格設定!$D$2),MATCH($AW877,価格設定!D$1:XFD$1,1))*100)&amp;"%")</f>
        <v/>
      </c>
      <c r="DE877" s="29" t="str">
        <f t="shared" si="1444"/>
        <v/>
      </c>
      <c r="DG877" s="58" t="str">
        <f t="shared" si="1445"/>
        <v/>
      </c>
      <c r="DH877" s="58" t="str">
        <f t="shared" si="1446"/>
        <v/>
      </c>
      <c r="DI877" s="58" t="str">
        <f t="shared" si="1447"/>
        <v/>
      </c>
      <c r="DJ877" s="85" t="str">
        <f t="shared" si="1448"/>
        <v/>
      </c>
      <c r="DL877" s="58" t="str">
        <f>IF(COUNTIF(DG$3:DG$1048576,DG877)=COUNTIF($DG$3:$DG877,DG877),DG877,"")</f>
        <v/>
      </c>
      <c r="DM877" s="85" t="str">
        <f t="shared" si="1449"/>
        <v/>
      </c>
      <c r="DN877" s="85" t="str">
        <f t="shared" si="1375"/>
        <v/>
      </c>
      <c r="DO877" s="85" t="str">
        <f t="shared" si="1375"/>
        <v/>
      </c>
      <c r="DP877" s="303"/>
      <c r="DQ877" s="17" t="str">
        <f t="shared" si="1376"/>
        <v/>
      </c>
      <c r="DR877" s="17" t="str">
        <f t="shared" si="1377"/>
        <v/>
      </c>
      <c r="DS877" s="17" t="str">
        <f t="shared" si="1378"/>
        <v/>
      </c>
      <c r="DU877" s="16" t="str">
        <f t="shared" si="1450"/>
        <v/>
      </c>
      <c r="DV877" s="16" t="str">
        <f>IF(DU877="","",COUNT($DU$3:DU877))</f>
        <v/>
      </c>
      <c r="DW877" s="16" t="str">
        <f t="shared" si="1451"/>
        <v/>
      </c>
      <c r="DX877" s="16" t="str">
        <f t="shared" si="1452"/>
        <v/>
      </c>
      <c r="DY877" s="16" t="str">
        <f>IF(DZ877="","",COUNTIF(DZ$3:DZ877,DZ877))</f>
        <v/>
      </c>
      <c r="DZ877" s="16" t="str">
        <f t="shared" si="1453"/>
        <v/>
      </c>
      <c r="EA877" s="16" t="str">
        <f t="shared" si="1454"/>
        <v/>
      </c>
      <c r="EB877" s="16" t="str">
        <f t="shared" si="1455"/>
        <v/>
      </c>
      <c r="EC877" s="16" t="str">
        <f t="shared" si="1456"/>
        <v/>
      </c>
      <c r="ED877" s="16" t="str">
        <f t="shared" si="1457"/>
        <v/>
      </c>
      <c r="EE877" s="16" t="str">
        <f t="shared" si="1458"/>
        <v/>
      </c>
      <c r="EF877" s="16" t="str">
        <f t="shared" si="1459"/>
        <v/>
      </c>
      <c r="EG877" s="16" t="str">
        <f t="shared" si="1460"/>
        <v/>
      </c>
      <c r="EH877" s="16" t="str">
        <f t="shared" si="1461"/>
        <v/>
      </c>
      <c r="EI877" s="16" t="str">
        <f t="shared" si="1462"/>
        <v/>
      </c>
      <c r="EJ877" s="16" t="str">
        <f t="shared" si="1463"/>
        <v/>
      </c>
      <c r="EK877" s="16" t="str">
        <f t="shared" si="1464"/>
        <v/>
      </c>
      <c r="EL877" s="58" t="str">
        <f t="shared" si="1465"/>
        <v/>
      </c>
      <c r="EM877" s="58" t="str">
        <f>IF(OR($DZ877="",CR877=""),IF($EL877="","",$EL877),IF(OR(CR877="なし",CR877=0),領収書!$H$1,CR877))</f>
        <v/>
      </c>
      <c r="EN877" s="58" t="str">
        <f>IF(OR($DZ877="",CS877=""),IF($EL877="","",$EL877),IF(OR(CS877="なし",CS877=0),入力!$EN$1,CS877))</f>
        <v/>
      </c>
      <c r="EO877" s="63" t="str">
        <f t="shared" si="1466"/>
        <v/>
      </c>
      <c r="EP877" s="63" t="str">
        <f t="shared" si="1467"/>
        <v/>
      </c>
      <c r="ER877" s="16" t="str">
        <f>IF(AND(COUNTIF($ET$3:ET877,ET877)=1,ET877&lt;&gt;""),MAX($ER$3:ER876)+1,"")</f>
        <v/>
      </c>
      <c r="ES877" s="16" t="str">
        <f>IF(価格設定!B879="","",価格設定!B879)</f>
        <v/>
      </c>
      <c r="ET877" s="16" t="str">
        <f>IF(価格設定!C879="","",価格設定!C879)</f>
        <v/>
      </c>
      <c r="EV877" s="16" t="str">
        <f t="shared" si="1379"/>
        <v/>
      </c>
      <c r="EW877" s="16" t="str">
        <f t="shared" si="1468"/>
        <v/>
      </c>
    </row>
    <row r="878" spans="1:153" ht="30" customHeight="1" x14ac:dyDescent="0.2">
      <c r="A878" s="225"/>
      <c r="B878" s="212"/>
      <c r="C878" s="221"/>
      <c r="D878" s="164"/>
      <c r="E878" s="165"/>
      <c r="F878" s="166"/>
      <c r="G878" s="167"/>
      <c r="H878" s="179"/>
      <c r="I878" s="306"/>
      <c r="J878" s="169"/>
      <c r="K878" s="179"/>
      <c r="L878" s="186"/>
      <c r="M878" s="186"/>
      <c r="N878" s="168"/>
      <c r="O878" s="170"/>
      <c r="P878" s="212"/>
      <c r="Q878" s="179" t="str">
        <f>IFERROR(IF(H878="","",IFERROR(INDEX(価格設定!$B$5:$B$1048576,MATCH(H878,価格設定!$B$5:$B$1048576,0),0),INDEX(価格設定!$B$5:$B$1048576,MATCH("*"&amp;H878&amp;"*",価格設定!$B$5:$B$1048576,0),0))),H878)</f>
        <v/>
      </c>
      <c r="R878" s="250" t="str">
        <f>IFERROR(IF(Q878="",IF(K878="","",K878),IF(K878="",IF(INDEX(価格設定!$C$5:$C$1048576,MATCH(Q878,価格設定!$B$5:$B$1048576,0),0)=0,"",INDEX(価格設定!$C$5:$C$1048576,MATCH(Q878,価格設定!$B$5:$B$1048576,0),0)),IF(K878="なし","",K878))),"")</f>
        <v/>
      </c>
      <c r="S878" s="308" t="str">
        <f t="shared" si="1380"/>
        <v/>
      </c>
      <c r="T878" s="126" t="str">
        <f>IFERROR(IF(J878="",IF(INDEX(価格設定!$E$5:$R$1048576,MATCH($Q878,価格設定!B$5:B$1048576,0),MATCH($AW878,価格設定!E$1:X$1,1))=0,"",INDEX(価格設定!$E$5:$R$1048576,MATCH($Q878,価格設定!B$5:B$1048576,0),MATCH($AW878,価格設定!E$1:X$1,1))),J878),"")</f>
        <v/>
      </c>
      <c r="U878" s="126" t="str">
        <f t="shared" si="1381"/>
        <v/>
      </c>
      <c r="V878" s="132" t="str">
        <f t="shared" si="1382"/>
        <v/>
      </c>
      <c r="W878" s="127" t="str">
        <f>IFERROR(IF(OR(T878="",T878&lt;0),"",IFERROR(INDEX(価格設定!E$2:X$3,IF(AND(K878=$K$1,$K$1&lt;&gt;""),ROW(価格設定!$D$3)-1,MATCH(INDEX(価格設定!$D$5:$D$1048576,MATCH(Q878,価格設定!$B$5:$B$1048576,0),0),価格設定!$D$2:$D$3,0)),MATCH($AW878,価格設定!E$1:X$1,1)),INDEX(価格設定!E$2:X$2,0,MATCH($AW878,価格設定!E$1:X$1,1)))),"")</f>
        <v/>
      </c>
      <c r="X878" s="126" t="str">
        <f t="shared" si="1373"/>
        <v/>
      </c>
      <c r="Y878" s="128" t="str">
        <f t="shared" si="1383"/>
        <v/>
      </c>
      <c r="Z878" s="126" t="str">
        <f t="shared" si="1384"/>
        <v/>
      </c>
      <c r="AA878" s="129" t="str">
        <f t="shared" si="1385"/>
        <v/>
      </c>
      <c r="AB878" s="126" t="str">
        <f t="shared" si="1386"/>
        <v/>
      </c>
      <c r="AC878" s="280" t="str">
        <f t="shared" si="1387"/>
        <v/>
      </c>
      <c r="AD878" s="15"/>
      <c r="AE878" s="204" t="str">
        <f>IF(AF878="","",COUNT($AF$3:AF878))</f>
        <v/>
      </c>
      <c r="AF878" s="206" t="str">
        <f t="shared" si="1388"/>
        <v/>
      </c>
      <c r="AG878" s="204" t="str">
        <f t="shared" si="1389"/>
        <v/>
      </c>
      <c r="AH878" s="204" t="str">
        <f t="shared" si="1390"/>
        <v/>
      </c>
      <c r="AI878" s="287"/>
      <c r="AJ878" s="15"/>
      <c r="AK878" s="138" t="str">
        <f t="shared" si="1391"/>
        <v/>
      </c>
      <c r="AL878" s="131" t="str">
        <f t="shared" si="1392"/>
        <v/>
      </c>
      <c r="AM878" s="131" t="str">
        <f t="shared" si="1393"/>
        <v/>
      </c>
      <c r="AN878" s="313" t="str">
        <f t="shared" si="1394"/>
        <v/>
      </c>
      <c r="AO878" s="316" t="str">
        <f t="shared" si="1395"/>
        <v/>
      </c>
      <c r="AP878" s="18"/>
      <c r="AQ878" s="3" t="str">
        <f>IF(F878="","",MAX($AQ$3:AQ877)+1)</f>
        <v/>
      </c>
      <c r="AR878" s="3" t="str">
        <f>IF(OR(AQ878="",BB878=""),"",MAX($AR$3:AR877)+1)</f>
        <v/>
      </c>
      <c r="AS878" s="3" t="str">
        <f>IF(CQ878="","",RANK(CQ878,CQ$3:CQ$1048576,1)+COUNTIF($CQ$3:CQ878,CQ878)-1)</f>
        <v/>
      </c>
      <c r="AT878" s="21" t="str">
        <f>IF(C878="",IF(OR(AND($H878&lt;&gt;"",C878=""),AND($F877=$F878,$AZ878&lt;&gt;""),COUNTA($H$3:$H$1048576,#REF!,$F$3:$F$1048576)&gt;COUNTA($H$3:$H878,#REF!,$F$3:$F878),$AZ878&lt;&gt;""),INDEX(AT$3:AT$1048576,MATCH(MAX($AQ$3:$AQ877),$AQ$3:$AQ$1048576,0),0),""),C878)</f>
        <v/>
      </c>
      <c r="AU878" s="21" t="str">
        <f>IF(D878="",IF(OR(AND($H878&lt;&gt;"",D878=""),AND($F877=$F878,$AZ878&lt;&gt;""),COUNTA($H$3:$H$1048576,#REF!,$F$3:$F$1048576)&gt;COUNTA($H$3:$H878,#REF!,$F$3:$F878),$AZ878&lt;&gt;""),INDEX(AU$3:AU$1048576,MATCH(MAX($AQ$3:$AQ877),$AQ$3:$AQ$1048576,0),0),""),D878)</f>
        <v/>
      </c>
      <c r="AV878" s="21" t="str">
        <f>IF(E878="",IF(OR(AND($H878&lt;&gt;"",E878=""),AND($F877=$F878,$AZ878&lt;&gt;""),COUNTA($H$3:$H$1048576,#REF!,$F$3:$F$1048576)&gt;COUNTA($H$3:$H878,#REF!,$F$3:$F878),$AZ878&lt;&gt;""),INDEX(AV$3:AV$1048576,MATCH(MAX($AQ$3:$AQ877),$AQ$3:$AQ$1048576,0),0),""),E878)</f>
        <v/>
      </c>
      <c r="AW878" s="24" t="str">
        <f t="shared" si="1396"/>
        <v/>
      </c>
      <c r="AX878" s="13" t="str">
        <f t="shared" si="1397"/>
        <v/>
      </c>
      <c r="AY878" s="4" t="str">
        <f t="shared" si="1398"/>
        <v/>
      </c>
      <c r="AZ878" s="4" t="str">
        <f>IF(AX878="",IF(OR(AND(H878&lt;&gt;"",F878=""),COUNTA($H$3:$H$1048576)&gt;COUNTA($H$3:$H878)),INDEX(AX$3:AX878,MATCH(MAX($AQ$3:AQ878),AQ$3:AQ878,0),0),""),AX878)</f>
        <v/>
      </c>
      <c r="BA878" s="4" t="str">
        <f>IF(AY878="",IF(AND(H878&lt;&gt;"",F878=""),INDEX(AY$3:AY878,MATCH(MAX($AQ$3:AQ878),AQ$3:AQ878,0),0),""),AY878)</f>
        <v/>
      </c>
      <c r="BB878" s="82" t="str">
        <f>IF(BC878="","",RANK(BC878,BC$3:BC$1048576,1)+COUNTIF($BC$3:BC878,BC878)-1)</f>
        <v/>
      </c>
      <c r="BC878" s="139" t="str">
        <f t="shared" si="1399"/>
        <v/>
      </c>
      <c r="BD878" s="46" t="str">
        <f t="shared" si="1400"/>
        <v/>
      </c>
      <c r="BE878" s="46" t="str">
        <f t="shared" si="1401"/>
        <v/>
      </c>
      <c r="BF878" s="46" t="str">
        <f t="shared" si="1402"/>
        <v/>
      </c>
      <c r="BG878" s="4" t="str">
        <f t="shared" si="1403"/>
        <v/>
      </c>
      <c r="BH878" s="180" t="str">
        <f t="shared" si="1404"/>
        <v/>
      </c>
      <c r="BI878" s="16" t="str">
        <f t="shared" si="1405"/>
        <v/>
      </c>
      <c r="BJ878" s="52" t="str">
        <f>IF(BI878="","",IF(W878="","",IF(AND(K878=$K$1,$K$1&lt;&gt;""),$BT$2,IFERROR(IF(INDEX(価格設定!$D$5:$D$1048576,MATCH(Q878,価格設定!$B$5:$B$1048576,0),0)=価格設定!$D$3,$BT$2,$BS$2),$BS$2))))</f>
        <v/>
      </c>
      <c r="BK878" s="16" t="str">
        <f>IF(BI878="","",IF(COUNTIF($BI$3:BI878,BI878)=1,1,IF(AND(BI877=BI878,BH878=""),BK877,COUNTIF($BH$3:BH878,BH878))))</f>
        <v/>
      </c>
      <c r="BL878" s="52" t="str">
        <f t="shared" si="1406"/>
        <v/>
      </c>
      <c r="BM878" s="52" t="str">
        <f t="shared" si="1407"/>
        <v/>
      </c>
      <c r="BN878" s="119" t="str">
        <f t="shared" si="1408"/>
        <v/>
      </c>
      <c r="BO878" s="119" t="str">
        <f t="shared" si="1409"/>
        <v/>
      </c>
      <c r="BP878" s="17" t="str">
        <f t="shared" si="1410"/>
        <v/>
      </c>
      <c r="BQ878" s="17" t="str">
        <f t="shared" si="1411"/>
        <v/>
      </c>
      <c r="BR878" s="17" t="str">
        <f>IF(OR(BP878="",COUNTIF($BO$3:BO878,BO878)&lt;&gt;1),"",SUMIF(BO$3:BO$1048576,BO878,BP$3:BP$1048576))</f>
        <v/>
      </c>
      <c r="BS878" s="17" t="str">
        <f t="shared" si="1412"/>
        <v/>
      </c>
      <c r="BT878" s="17" t="str">
        <f t="shared" si="1413"/>
        <v/>
      </c>
      <c r="BU878" s="17" t="str">
        <f t="shared" si="1414"/>
        <v/>
      </c>
      <c r="BV878" s="24" t="str">
        <f t="shared" si="1415"/>
        <v/>
      </c>
      <c r="BW878" s="24" t="str">
        <f t="shared" si="1416"/>
        <v/>
      </c>
      <c r="BX878" s="24" t="str">
        <f t="shared" si="1417"/>
        <v/>
      </c>
      <c r="BY878" s="26" t="str">
        <f t="shared" si="1418"/>
        <v/>
      </c>
      <c r="BZ878" s="26" t="str">
        <f t="shared" si="1419"/>
        <v/>
      </c>
      <c r="CA878" s="26" t="str">
        <f t="shared" si="1420"/>
        <v/>
      </c>
      <c r="CB878" s="66" t="str">
        <f t="shared" si="1421"/>
        <v/>
      </c>
      <c r="CC878" s="65" t="str">
        <f t="shared" si="1422"/>
        <v/>
      </c>
      <c r="CD878" s="26" t="str">
        <f t="shared" si="1423"/>
        <v/>
      </c>
      <c r="CE878" s="26" t="str">
        <f t="shared" si="1424"/>
        <v/>
      </c>
      <c r="CF878" s="193" t="str">
        <f t="shared" si="1425"/>
        <v/>
      </c>
      <c r="CG878" s="193" t="str">
        <f t="shared" si="1426"/>
        <v/>
      </c>
      <c r="CH878" s="26" t="str">
        <f t="shared" si="1427"/>
        <v/>
      </c>
      <c r="CI878" s="26" t="str">
        <f t="shared" si="1428"/>
        <v/>
      </c>
      <c r="CJ878" s="65" t="str">
        <f t="shared" si="1429"/>
        <v/>
      </c>
      <c r="CK878" s="65" t="str">
        <f t="shared" si="1430"/>
        <v/>
      </c>
      <c r="CL878" s="64" t="str">
        <f t="shared" si="1431"/>
        <v/>
      </c>
      <c r="CM878" s="64" t="str">
        <f t="shared" si="1432"/>
        <v/>
      </c>
      <c r="CN878" s="65" t="str">
        <f t="shared" si="1433"/>
        <v/>
      </c>
      <c r="CP878" s="63" t="str">
        <f>IF(BH878="","",MAX($CP$3:CP877)+1)</f>
        <v/>
      </c>
      <c r="CQ878" s="24" t="str">
        <f t="shared" si="1434"/>
        <v/>
      </c>
      <c r="CR878" s="24" t="str">
        <f t="shared" si="1435"/>
        <v/>
      </c>
      <c r="CS878" s="24" t="str">
        <f t="shared" si="1436"/>
        <v/>
      </c>
      <c r="CT878" s="58" t="str">
        <f>IF(BO878="","",COUNTIF($BO$3:BO878,BO878)&amp;"@"&amp;BO878)</f>
        <v/>
      </c>
      <c r="CU878" s="16" t="str">
        <f t="shared" si="1374"/>
        <v/>
      </c>
      <c r="CV878" s="63" t="str">
        <f t="shared" si="1437"/>
        <v/>
      </c>
      <c r="CW878" s="16" t="str">
        <f t="shared" si="1438"/>
        <v/>
      </c>
      <c r="CX878" s="16" t="str">
        <f t="shared" si="1439"/>
        <v/>
      </c>
      <c r="CY878" s="16" t="str">
        <f t="shared" si="1440"/>
        <v/>
      </c>
      <c r="CZ878" s="85" t="str">
        <f t="shared" si="1441"/>
        <v/>
      </c>
      <c r="DA878" s="16" t="str">
        <f t="shared" si="1442"/>
        <v/>
      </c>
      <c r="DB878" s="16" t="str">
        <f t="shared" si="1443"/>
        <v/>
      </c>
      <c r="DC878" s="28" t="str">
        <f>IF(CP878="","",$DC$1&amp;(INDEX(価格設定!D$1:XFD$3,ROW(価格設定!$D$3),MATCH($AW878,価格設定!D$1:XFD$1,1))*100)&amp;"%")</f>
        <v/>
      </c>
      <c r="DD878" s="28" t="str">
        <f>IF(CP878="","",$DD$1&amp;(INDEX(価格設定!D$1:XFD$3,ROW(価格設定!$D$2),MATCH($AW878,価格設定!D$1:XFD$1,1))*100)&amp;"%")</f>
        <v/>
      </c>
      <c r="DE878" s="29" t="str">
        <f t="shared" si="1444"/>
        <v/>
      </c>
      <c r="DG878" s="58" t="str">
        <f t="shared" si="1445"/>
        <v/>
      </c>
      <c r="DH878" s="58" t="str">
        <f t="shared" si="1446"/>
        <v/>
      </c>
      <c r="DI878" s="58" t="str">
        <f t="shared" si="1447"/>
        <v/>
      </c>
      <c r="DJ878" s="85" t="str">
        <f t="shared" si="1448"/>
        <v/>
      </c>
      <c r="DL878" s="58" t="str">
        <f>IF(COUNTIF(DG$3:DG$1048576,DG878)=COUNTIF($DG$3:$DG878,DG878),DG878,"")</f>
        <v/>
      </c>
      <c r="DM878" s="85" t="str">
        <f t="shared" si="1449"/>
        <v/>
      </c>
      <c r="DN878" s="85" t="str">
        <f t="shared" si="1375"/>
        <v/>
      </c>
      <c r="DO878" s="85" t="str">
        <f t="shared" si="1375"/>
        <v/>
      </c>
      <c r="DP878" s="303"/>
      <c r="DQ878" s="17" t="str">
        <f t="shared" si="1376"/>
        <v/>
      </c>
      <c r="DR878" s="17" t="str">
        <f t="shared" si="1377"/>
        <v/>
      </c>
      <c r="DS878" s="17" t="str">
        <f t="shared" si="1378"/>
        <v/>
      </c>
      <c r="DU878" s="16" t="str">
        <f t="shared" si="1450"/>
        <v/>
      </c>
      <c r="DV878" s="16" t="str">
        <f>IF(DU878="","",COUNT($DU$3:DU878))</f>
        <v/>
      </c>
      <c r="DW878" s="16" t="str">
        <f t="shared" si="1451"/>
        <v/>
      </c>
      <c r="DX878" s="16" t="str">
        <f t="shared" si="1452"/>
        <v/>
      </c>
      <c r="DY878" s="16" t="str">
        <f>IF(DZ878="","",COUNTIF(DZ$3:DZ878,DZ878))</f>
        <v/>
      </c>
      <c r="DZ878" s="16" t="str">
        <f t="shared" si="1453"/>
        <v/>
      </c>
      <c r="EA878" s="16" t="str">
        <f t="shared" si="1454"/>
        <v/>
      </c>
      <c r="EB878" s="16" t="str">
        <f t="shared" si="1455"/>
        <v/>
      </c>
      <c r="EC878" s="16" t="str">
        <f t="shared" si="1456"/>
        <v/>
      </c>
      <c r="ED878" s="16" t="str">
        <f t="shared" si="1457"/>
        <v/>
      </c>
      <c r="EE878" s="16" t="str">
        <f t="shared" si="1458"/>
        <v/>
      </c>
      <c r="EF878" s="16" t="str">
        <f t="shared" si="1459"/>
        <v/>
      </c>
      <c r="EG878" s="16" t="str">
        <f t="shared" si="1460"/>
        <v/>
      </c>
      <c r="EH878" s="16" t="str">
        <f t="shared" si="1461"/>
        <v/>
      </c>
      <c r="EI878" s="16" t="str">
        <f t="shared" si="1462"/>
        <v/>
      </c>
      <c r="EJ878" s="16" t="str">
        <f t="shared" si="1463"/>
        <v/>
      </c>
      <c r="EK878" s="16" t="str">
        <f t="shared" si="1464"/>
        <v/>
      </c>
      <c r="EL878" s="58" t="str">
        <f t="shared" si="1465"/>
        <v/>
      </c>
      <c r="EM878" s="58" t="str">
        <f>IF(OR($DZ878="",CR878=""),IF($EL878="","",$EL878),IF(OR(CR878="なし",CR878=0),領収書!$H$1,CR878))</f>
        <v/>
      </c>
      <c r="EN878" s="58" t="str">
        <f>IF(OR($DZ878="",CS878=""),IF($EL878="","",$EL878),IF(OR(CS878="なし",CS878=0),入力!$EN$1,CS878))</f>
        <v/>
      </c>
      <c r="EO878" s="63" t="str">
        <f t="shared" si="1466"/>
        <v/>
      </c>
      <c r="EP878" s="63" t="str">
        <f t="shared" si="1467"/>
        <v/>
      </c>
      <c r="ER878" s="16" t="str">
        <f>IF(AND(COUNTIF($ET$3:ET878,ET878)=1,ET878&lt;&gt;""),MAX($ER$3:ER877)+1,"")</f>
        <v/>
      </c>
      <c r="ES878" s="16" t="str">
        <f>IF(価格設定!B880="","",価格設定!B880)</f>
        <v/>
      </c>
      <c r="ET878" s="16" t="str">
        <f>IF(価格設定!C880="","",価格設定!C880)</f>
        <v/>
      </c>
      <c r="EV878" s="16" t="str">
        <f t="shared" si="1379"/>
        <v/>
      </c>
      <c r="EW878" s="16" t="str">
        <f t="shared" si="1468"/>
        <v/>
      </c>
    </row>
    <row r="879" spans="1:153" ht="30" customHeight="1" x14ac:dyDescent="0.2">
      <c r="A879" s="225"/>
      <c r="B879" s="212"/>
      <c r="C879" s="221"/>
      <c r="D879" s="164"/>
      <c r="E879" s="165"/>
      <c r="F879" s="166"/>
      <c r="G879" s="167"/>
      <c r="H879" s="179"/>
      <c r="I879" s="306"/>
      <c r="J879" s="169"/>
      <c r="K879" s="179"/>
      <c r="L879" s="186"/>
      <c r="M879" s="186"/>
      <c r="N879" s="168"/>
      <c r="O879" s="170"/>
      <c r="P879" s="212"/>
      <c r="Q879" s="179" t="str">
        <f>IFERROR(IF(H879="","",IFERROR(INDEX(価格設定!$B$5:$B$1048576,MATCH(H879,価格設定!$B$5:$B$1048576,0),0),INDEX(価格設定!$B$5:$B$1048576,MATCH("*"&amp;H879&amp;"*",価格設定!$B$5:$B$1048576,0),0))),H879)</f>
        <v/>
      </c>
      <c r="R879" s="250" t="str">
        <f>IFERROR(IF(Q879="",IF(K879="","",K879),IF(K879="",IF(INDEX(価格設定!$C$5:$C$1048576,MATCH(Q879,価格設定!$B$5:$B$1048576,0),0)=0,"",INDEX(価格設定!$C$5:$C$1048576,MATCH(Q879,価格設定!$B$5:$B$1048576,0),0)),IF(K879="なし","",K879))),"")</f>
        <v/>
      </c>
      <c r="S879" s="308" t="str">
        <f t="shared" si="1380"/>
        <v/>
      </c>
      <c r="T879" s="126" t="str">
        <f>IFERROR(IF(J879="",IF(INDEX(価格設定!$E$5:$R$1048576,MATCH($Q879,価格設定!B$5:B$1048576,0),MATCH($AW879,価格設定!E$1:X$1,1))=0,"",INDEX(価格設定!$E$5:$R$1048576,MATCH($Q879,価格設定!B$5:B$1048576,0),MATCH($AW879,価格設定!E$1:X$1,1))),J879),"")</f>
        <v/>
      </c>
      <c r="U879" s="126" t="str">
        <f t="shared" si="1381"/>
        <v/>
      </c>
      <c r="V879" s="132" t="str">
        <f t="shared" si="1382"/>
        <v/>
      </c>
      <c r="W879" s="127" t="str">
        <f>IFERROR(IF(OR(T879="",T879&lt;0),"",IFERROR(INDEX(価格設定!E$2:X$3,IF(AND(K879=$K$1,$K$1&lt;&gt;""),ROW(価格設定!$D$3)-1,MATCH(INDEX(価格設定!$D$5:$D$1048576,MATCH(Q879,価格設定!$B$5:$B$1048576,0),0),価格設定!$D$2:$D$3,0)),MATCH($AW879,価格設定!E$1:X$1,1)),INDEX(価格設定!E$2:X$2,0,MATCH($AW879,価格設定!E$1:X$1,1)))),"")</f>
        <v/>
      </c>
      <c r="X879" s="126" t="str">
        <f t="shared" si="1373"/>
        <v/>
      </c>
      <c r="Y879" s="128" t="str">
        <f t="shared" si="1383"/>
        <v/>
      </c>
      <c r="Z879" s="126" t="str">
        <f t="shared" si="1384"/>
        <v/>
      </c>
      <c r="AA879" s="129" t="str">
        <f t="shared" si="1385"/>
        <v/>
      </c>
      <c r="AB879" s="126" t="str">
        <f t="shared" si="1386"/>
        <v/>
      </c>
      <c r="AC879" s="280" t="str">
        <f t="shared" si="1387"/>
        <v/>
      </c>
      <c r="AD879" s="15"/>
      <c r="AE879" s="204" t="str">
        <f>IF(AF879="","",COUNT($AF$3:AF879))</f>
        <v/>
      </c>
      <c r="AF879" s="206" t="str">
        <f t="shared" si="1388"/>
        <v/>
      </c>
      <c r="AG879" s="204" t="str">
        <f t="shared" si="1389"/>
        <v/>
      </c>
      <c r="AH879" s="204" t="str">
        <f t="shared" si="1390"/>
        <v/>
      </c>
      <c r="AI879" s="287"/>
      <c r="AJ879" s="15"/>
      <c r="AK879" s="138" t="str">
        <f t="shared" si="1391"/>
        <v/>
      </c>
      <c r="AL879" s="131" t="str">
        <f t="shared" si="1392"/>
        <v/>
      </c>
      <c r="AM879" s="131" t="str">
        <f t="shared" si="1393"/>
        <v/>
      </c>
      <c r="AN879" s="313" t="str">
        <f t="shared" si="1394"/>
        <v/>
      </c>
      <c r="AO879" s="316" t="str">
        <f t="shared" si="1395"/>
        <v/>
      </c>
      <c r="AP879" s="18"/>
      <c r="AQ879" s="3" t="str">
        <f>IF(F879="","",MAX($AQ$3:AQ878)+1)</f>
        <v/>
      </c>
      <c r="AR879" s="3" t="str">
        <f>IF(OR(AQ879="",BB879=""),"",MAX($AR$3:AR878)+1)</f>
        <v/>
      </c>
      <c r="AS879" s="3" t="str">
        <f>IF(CQ879="","",RANK(CQ879,CQ$3:CQ$1048576,1)+COUNTIF($CQ$3:CQ879,CQ879)-1)</f>
        <v/>
      </c>
      <c r="AT879" s="21" t="str">
        <f>IF(C879="",IF(OR(AND($H879&lt;&gt;"",C879=""),AND($F878=$F879,$AZ879&lt;&gt;""),COUNTA($H$3:$H$1048576,#REF!,$F$3:$F$1048576)&gt;COUNTA($H$3:$H879,#REF!,$F$3:$F879),$AZ879&lt;&gt;""),INDEX(AT$3:AT$1048576,MATCH(MAX($AQ$3:$AQ878),$AQ$3:$AQ$1048576,0),0),""),C879)</f>
        <v/>
      </c>
      <c r="AU879" s="21" t="str">
        <f>IF(D879="",IF(OR(AND($H879&lt;&gt;"",D879=""),AND($F878=$F879,$AZ879&lt;&gt;""),COUNTA($H$3:$H$1048576,#REF!,$F$3:$F$1048576)&gt;COUNTA($H$3:$H879,#REF!,$F$3:$F879),$AZ879&lt;&gt;""),INDEX(AU$3:AU$1048576,MATCH(MAX($AQ$3:$AQ878),$AQ$3:$AQ$1048576,0),0),""),D879)</f>
        <v/>
      </c>
      <c r="AV879" s="21" t="str">
        <f>IF(E879="",IF(OR(AND($H879&lt;&gt;"",E879=""),AND($F878=$F879,$AZ879&lt;&gt;""),COUNTA($H$3:$H$1048576,#REF!,$F$3:$F$1048576)&gt;COUNTA($H$3:$H879,#REF!,$F$3:$F879),$AZ879&lt;&gt;""),INDEX(AV$3:AV$1048576,MATCH(MAX($AQ$3:$AQ878),$AQ$3:$AQ$1048576,0),0),""),E879)</f>
        <v/>
      </c>
      <c r="AW879" s="24" t="str">
        <f t="shared" si="1396"/>
        <v/>
      </c>
      <c r="AX879" s="13" t="str">
        <f t="shared" si="1397"/>
        <v/>
      </c>
      <c r="AY879" s="4" t="str">
        <f t="shared" si="1398"/>
        <v/>
      </c>
      <c r="AZ879" s="4" t="str">
        <f>IF(AX879="",IF(OR(AND(H879&lt;&gt;"",F879=""),COUNTA($H$3:$H$1048576)&gt;COUNTA($H$3:$H879)),INDEX(AX$3:AX879,MATCH(MAX($AQ$3:AQ879),AQ$3:AQ879,0),0),""),AX879)</f>
        <v/>
      </c>
      <c r="BA879" s="4" t="str">
        <f>IF(AY879="",IF(AND(H879&lt;&gt;"",F879=""),INDEX(AY$3:AY879,MATCH(MAX($AQ$3:AQ879),AQ$3:AQ879,0),0),""),AY879)</f>
        <v/>
      </c>
      <c r="BB879" s="82" t="str">
        <f>IF(BC879="","",RANK(BC879,BC$3:BC$1048576,1)+COUNTIF($BC$3:BC879,BC879)-1)</f>
        <v/>
      </c>
      <c r="BC879" s="139" t="str">
        <f t="shared" si="1399"/>
        <v/>
      </c>
      <c r="BD879" s="46" t="str">
        <f t="shared" si="1400"/>
        <v/>
      </c>
      <c r="BE879" s="46" t="str">
        <f t="shared" si="1401"/>
        <v/>
      </c>
      <c r="BF879" s="46" t="str">
        <f t="shared" si="1402"/>
        <v/>
      </c>
      <c r="BG879" s="4" t="str">
        <f t="shared" si="1403"/>
        <v/>
      </c>
      <c r="BH879" s="180" t="str">
        <f t="shared" si="1404"/>
        <v/>
      </c>
      <c r="BI879" s="16" t="str">
        <f t="shared" si="1405"/>
        <v/>
      </c>
      <c r="BJ879" s="52" t="str">
        <f>IF(BI879="","",IF(W879="","",IF(AND(K879=$K$1,$K$1&lt;&gt;""),$BT$2,IFERROR(IF(INDEX(価格設定!$D$5:$D$1048576,MATCH(Q879,価格設定!$B$5:$B$1048576,0),0)=価格設定!$D$3,$BT$2,$BS$2),$BS$2))))</f>
        <v/>
      </c>
      <c r="BK879" s="16" t="str">
        <f>IF(BI879="","",IF(COUNTIF($BI$3:BI879,BI879)=1,1,IF(AND(BI878=BI879,BH879=""),BK878,COUNTIF($BH$3:BH879,BH879))))</f>
        <v/>
      </c>
      <c r="BL879" s="52" t="str">
        <f t="shared" si="1406"/>
        <v/>
      </c>
      <c r="BM879" s="52" t="str">
        <f t="shared" si="1407"/>
        <v/>
      </c>
      <c r="BN879" s="119" t="str">
        <f t="shared" si="1408"/>
        <v/>
      </c>
      <c r="BO879" s="119" t="str">
        <f t="shared" si="1409"/>
        <v/>
      </c>
      <c r="BP879" s="17" t="str">
        <f t="shared" si="1410"/>
        <v/>
      </c>
      <c r="BQ879" s="17" t="str">
        <f t="shared" si="1411"/>
        <v/>
      </c>
      <c r="BR879" s="17" t="str">
        <f>IF(OR(BP879="",COUNTIF($BO$3:BO879,BO879)&lt;&gt;1),"",SUMIF(BO$3:BO$1048576,BO879,BP$3:BP$1048576))</f>
        <v/>
      </c>
      <c r="BS879" s="17" t="str">
        <f t="shared" si="1412"/>
        <v/>
      </c>
      <c r="BT879" s="17" t="str">
        <f t="shared" si="1413"/>
        <v/>
      </c>
      <c r="BU879" s="17" t="str">
        <f t="shared" si="1414"/>
        <v/>
      </c>
      <c r="BV879" s="24" t="str">
        <f t="shared" si="1415"/>
        <v/>
      </c>
      <c r="BW879" s="24" t="str">
        <f t="shared" si="1416"/>
        <v/>
      </c>
      <c r="BX879" s="24" t="str">
        <f t="shared" si="1417"/>
        <v/>
      </c>
      <c r="BY879" s="26" t="str">
        <f t="shared" si="1418"/>
        <v/>
      </c>
      <c r="BZ879" s="26" t="str">
        <f t="shared" si="1419"/>
        <v/>
      </c>
      <c r="CA879" s="26" t="str">
        <f t="shared" si="1420"/>
        <v/>
      </c>
      <c r="CB879" s="66" t="str">
        <f t="shared" si="1421"/>
        <v/>
      </c>
      <c r="CC879" s="65" t="str">
        <f t="shared" si="1422"/>
        <v/>
      </c>
      <c r="CD879" s="26" t="str">
        <f t="shared" si="1423"/>
        <v/>
      </c>
      <c r="CE879" s="26" t="str">
        <f t="shared" si="1424"/>
        <v/>
      </c>
      <c r="CF879" s="193" t="str">
        <f t="shared" si="1425"/>
        <v/>
      </c>
      <c r="CG879" s="193" t="str">
        <f t="shared" si="1426"/>
        <v/>
      </c>
      <c r="CH879" s="26" t="str">
        <f t="shared" si="1427"/>
        <v/>
      </c>
      <c r="CI879" s="26" t="str">
        <f t="shared" si="1428"/>
        <v/>
      </c>
      <c r="CJ879" s="65" t="str">
        <f t="shared" si="1429"/>
        <v/>
      </c>
      <c r="CK879" s="65" t="str">
        <f t="shared" si="1430"/>
        <v/>
      </c>
      <c r="CL879" s="64" t="str">
        <f t="shared" si="1431"/>
        <v/>
      </c>
      <c r="CM879" s="64" t="str">
        <f t="shared" si="1432"/>
        <v/>
      </c>
      <c r="CN879" s="65" t="str">
        <f t="shared" si="1433"/>
        <v/>
      </c>
      <c r="CP879" s="63" t="str">
        <f>IF(BH879="","",MAX($CP$3:CP878)+1)</f>
        <v/>
      </c>
      <c r="CQ879" s="24" t="str">
        <f t="shared" si="1434"/>
        <v/>
      </c>
      <c r="CR879" s="24" t="str">
        <f t="shared" si="1435"/>
        <v/>
      </c>
      <c r="CS879" s="24" t="str">
        <f t="shared" si="1436"/>
        <v/>
      </c>
      <c r="CT879" s="58" t="str">
        <f>IF(BO879="","",COUNTIF($BO$3:BO879,BO879)&amp;"@"&amp;BO879)</f>
        <v/>
      </c>
      <c r="CU879" s="16" t="str">
        <f t="shared" si="1374"/>
        <v/>
      </c>
      <c r="CV879" s="63" t="str">
        <f t="shared" si="1437"/>
        <v/>
      </c>
      <c r="CW879" s="16" t="str">
        <f t="shared" si="1438"/>
        <v/>
      </c>
      <c r="CX879" s="16" t="str">
        <f t="shared" si="1439"/>
        <v/>
      </c>
      <c r="CY879" s="16" t="str">
        <f t="shared" si="1440"/>
        <v/>
      </c>
      <c r="CZ879" s="85" t="str">
        <f t="shared" si="1441"/>
        <v/>
      </c>
      <c r="DA879" s="16" t="str">
        <f t="shared" si="1442"/>
        <v/>
      </c>
      <c r="DB879" s="16" t="str">
        <f t="shared" si="1443"/>
        <v/>
      </c>
      <c r="DC879" s="28" t="str">
        <f>IF(CP879="","",$DC$1&amp;(INDEX(価格設定!D$1:XFD$3,ROW(価格設定!$D$3),MATCH($AW879,価格設定!D$1:XFD$1,1))*100)&amp;"%")</f>
        <v/>
      </c>
      <c r="DD879" s="28" t="str">
        <f>IF(CP879="","",$DD$1&amp;(INDEX(価格設定!D$1:XFD$3,ROW(価格設定!$D$2),MATCH($AW879,価格設定!D$1:XFD$1,1))*100)&amp;"%")</f>
        <v/>
      </c>
      <c r="DE879" s="29" t="str">
        <f t="shared" si="1444"/>
        <v/>
      </c>
      <c r="DG879" s="58" t="str">
        <f t="shared" si="1445"/>
        <v/>
      </c>
      <c r="DH879" s="58" t="str">
        <f t="shared" si="1446"/>
        <v/>
      </c>
      <c r="DI879" s="58" t="str">
        <f t="shared" si="1447"/>
        <v/>
      </c>
      <c r="DJ879" s="85" t="str">
        <f t="shared" si="1448"/>
        <v/>
      </c>
      <c r="DL879" s="58" t="str">
        <f>IF(COUNTIF(DG$3:DG$1048576,DG879)=COUNTIF($DG$3:$DG879,DG879),DG879,"")</f>
        <v/>
      </c>
      <c r="DM879" s="85" t="str">
        <f t="shared" si="1449"/>
        <v/>
      </c>
      <c r="DN879" s="85" t="str">
        <f t="shared" si="1375"/>
        <v/>
      </c>
      <c r="DO879" s="85" t="str">
        <f t="shared" si="1375"/>
        <v/>
      </c>
      <c r="DP879" s="303"/>
      <c r="DQ879" s="17" t="str">
        <f t="shared" si="1376"/>
        <v/>
      </c>
      <c r="DR879" s="17" t="str">
        <f t="shared" si="1377"/>
        <v/>
      </c>
      <c r="DS879" s="17" t="str">
        <f t="shared" si="1378"/>
        <v/>
      </c>
      <c r="DU879" s="16" t="str">
        <f t="shared" si="1450"/>
        <v/>
      </c>
      <c r="DV879" s="16" t="str">
        <f>IF(DU879="","",COUNT($DU$3:DU879))</f>
        <v/>
      </c>
      <c r="DW879" s="16" t="str">
        <f t="shared" si="1451"/>
        <v/>
      </c>
      <c r="DX879" s="16" t="str">
        <f t="shared" si="1452"/>
        <v/>
      </c>
      <c r="DY879" s="16" t="str">
        <f>IF(DZ879="","",COUNTIF(DZ$3:DZ879,DZ879))</f>
        <v/>
      </c>
      <c r="DZ879" s="16" t="str">
        <f t="shared" si="1453"/>
        <v/>
      </c>
      <c r="EA879" s="16" t="str">
        <f t="shared" si="1454"/>
        <v/>
      </c>
      <c r="EB879" s="16" t="str">
        <f t="shared" si="1455"/>
        <v/>
      </c>
      <c r="EC879" s="16" t="str">
        <f t="shared" si="1456"/>
        <v/>
      </c>
      <c r="ED879" s="16" t="str">
        <f t="shared" si="1457"/>
        <v/>
      </c>
      <c r="EE879" s="16" t="str">
        <f t="shared" si="1458"/>
        <v/>
      </c>
      <c r="EF879" s="16" t="str">
        <f t="shared" si="1459"/>
        <v/>
      </c>
      <c r="EG879" s="16" t="str">
        <f t="shared" si="1460"/>
        <v/>
      </c>
      <c r="EH879" s="16" t="str">
        <f t="shared" si="1461"/>
        <v/>
      </c>
      <c r="EI879" s="16" t="str">
        <f t="shared" si="1462"/>
        <v/>
      </c>
      <c r="EJ879" s="16" t="str">
        <f t="shared" si="1463"/>
        <v/>
      </c>
      <c r="EK879" s="16" t="str">
        <f t="shared" si="1464"/>
        <v/>
      </c>
      <c r="EL879" s="58" t="str">
        <f t="shared" si="1465"/>
        <v/>
      </c>
      <c r="EM879" s="58" t="str">
        <f>IF(OR($DZ879="",CR879=""),IF($EL879="","",$EL879),IF(OR(CR879="なし",CR879=0),領収書!$H$1,CR879))</f>
        <v/>
      </c>
      <c r="EN879" s="58" t="str">
        <f>IF(OR($DZ879="",CS879=""),IF($EL879="","",$EL879),IF(OR(CS879="なし",CS879=0),入力!$EN$1,CS879))</f>
        <v/>
      </c>
      <c r="EO879" s="63" t="str">
        <f t="shared" si="1466"/>
        <v/>
      </c>
      <c r="EP879" s="63" t="str">
        <f t="shared" si="1467"/>
        <v/>
      </c>
      <c r="ER879" s="16" t="str">
        <f>IF(AND(COUNTIF($ET$3:ET879,ET879)=1,ET879&lt;&gt;""),MAX($ER$3:ER878)+1,"")</f>
        <v/>
      </c>
      <c r="ES879" s="16" t="str">
        <f>IF(価格設定!B881="","",価格設定!B881)</f>
        <v/>
      </c>
      <c r="ET879" s="16" t="str">
        <f>IF(価格設定!C881="","",価格設定!C881)</f>
        <v/>
      </c>
      <c r="EV879" s="16" t="str">
        <f t="shared" si="1379"/>
        <v/>
      </c>
      <c r="EW879" s="16" t="str">
        <f t="shared" si="1468"/>
        <v/>
      </c>
    </row>
    <row r="880" spans="1:153" ht="30" customHeight="1" x14ac:dyDescent="0.2">
      <c r="A880" s="225"/>
      <c r="B880" s="212"/>
      <c r="C880" s="221"/>
      <c r="D880" s="164"/>
      <c r="E880" s="165"/>
      <c r="F880" s="166"/>
      <c r="G880" s="167"/>
      <c r="H880" s="179"/>
      <c r="I880" s="306"/>
      <c r="J880" s="169"/>
      <c r="K880" s="179"/>
      <c r="L880" s="186"/>
      <c r="M880" s="186"/>
      <c r="N880" s="168"/>
      <c r="O880" s="170"/>
      <c r="P880" s="212"/>
      <c r="Q880" s="179" t="str">
        <f>IFERROR(IF(H880="","",IFERROR(INDEX(価格設定!$B$5:$B$1048576,MATCH(H880,価格設定!$B$5:$B$1048576,0),0),INDEX(価格設定!$B$5:$B$1048576,MATCH("*"&amp;H880&amp;"*",価格設定!$B$5:$B$1048576,0),0))),H880)</f>
        <v/>
      </c>
      <c r="R880" s="250" t="str">
        <f>IFERROR(IF(Q880="",IF(K880="","",K880),IF(K880="",IF(INDEX(価格設定!$C$5:$C$1048576,MATCH(Q880,価格設定!$B$5:$B$1048576,0),0)=0,"",INDEX(価格設定!$C$5:$C$1048576,MATCH(Q880,価格設定!$B$5:$B$1048576,0),0)),IF(K880="なし","",K880))),"")</f>
        <v/>
      </c>
      <c r="S880" s="308" t="str">
        <f t="shared" si="1380"/>
        <v/>
      </c>
      <c r="T880" s="126" t="str">
        <f>IFERROR(IF(J880="",IF(INDEX(価格設定!$E$5:$R$1048576,MATCH($Q880,価格設定!B$5:B$1048576,0),MATCH($AW880,価格設定!E$1:X$1,1))=0,"",INDEX(価格設定!$E$5:$R$1048576,MATCH($Q880,価格設定!B$5:B$1048576,0),MATCH($AW880,価格設定!E$1:X$1,1))),J880),"")</f>
        <v/>
      </c>
      <c r="U880" s="126" t="str">
        <f t="shared" si="1381"/>
        <v/>
      </c>
      <c r="V880" s="132" t="str">
        <f t="shared" si="1382"/>
        <v/>
      </c>
      <c r="W880" s="127" t="str">
        <f>IFERROR(IF(OR(T880="",T880&lt;0),"",IFERROR(INDEX(価格設定!E$2:X$3,IF(AND(K880=$K$1,$K$1&lt;&gt;""),ROW(価格設定!$D$3)-1,MATCH(INDEX(価格設定!$D$5:$D$1048576,MATCH(Q880,価格設定!$B$5:$B$1048576,0),0),価格設定!$D$2:$D$3,0)),MATCH($AW880,価格設定!E$1:X$1,1)),INDEX(価格設定!E$2:X$2,0,MATCH($AW880,価格設定!E$1:X$1,1)))),"")</f>
        <v/>
      </c>
      <c r="X880" s="126" t="str">
        <f t="shared" si="1373"/>
        <v/>
      </c>
      <c r="Y880" s="128" t="str">
        <f t="shared" si="1383"/>
        <v/>
      </c>
      <c r="Z880" s="126" t="str">
        <f t="shared" si="1384"/>
        <v/>
      </c>
      <c r="AA880" s="129" t="str">
        <f t="shared" si="1385"/>
        <v/>
      </c>
      <c r="AB880" s="126" t="str">
        <f t="shared" si="1386"/>
        <v/>
      </c>
      <c r="AC880" s="280" t="str">
        <f t="shared" si="1387"/>
        <v/>
      </c>
      <c r="AD880" s="15"/>
      <c r="AE880" s="204" t="str">
        <f>IF(AF880="","",COUNT($AF$3:AF880))</f>
        <v/>
      </c>
      <c r="AF880" s="206" t="str">
        <f t="shared" si="1388"/>
        <v/>
      </c>
      <c r="AG880" s="204" t="str">
        <f t="shared" si="1389"/>
        <v/>
      </c>
      <c r="AH880" s="204" t="str">
        <f t="shared" si="1390"/>
        <v/>
      </c>
      <c r="AI880" s="287"/>
      <c r="AJ880" s="15"/>
      <c r="AK880" s="138" t="str">
        <f t="shared" si="1391"/>
        <v/>
      </c>
      <c r="AL880" s="131" t="str">
        <f t="shared" si="1392"/>
        <v/>
      </c>
      <c r="AM880" s="131" t="str">
        <f t="shared" si="1393"/>
        <v/>
      </c>
      <c r="AN880" s="313" t="str">
        <f t="shared" si="1394"/>
        <v/>
      </c>
      <c r="AO880" s="316" t="str">
        <f t="shared" si="1395"/>
        <v/>
      </c>
      <c r="AP880" s="18"/>
      <c r="AQ880" s="3" t="str">
        <f>IF(F880="","",MAX($AQ$3:AQ879)+1)</f>
        <v/>
      </c>
      <c r="AR880" s="3" t="str">
        <f>IF(OR(AQ880="",BB880=""),"",MAX($AR$3:AR879)+1)</f>
        <v/>
      </c>
      <c r="AS880" s="3" t="str">
        <f>IF(CQ880="","",RANK(CQ880,CQ$3:CQ$1048576,1)+COUNTIF($CQ$3:CQ880,CQ880)-1)</f>
        <v/>
      </c>
      <c r="AT880" s="21" t="str">
        <f>IF(C880="",IF(OR(AND($H880&lt;&gt;"",C880=""),AND($F879=$F880,$AZ880&lt;&gt;""),COUNTA($H$3:$H$1048576,#REF!,$F$3:$F$1048576)&gt;COUNTA($H$3:$H880,#REF!,$F$3:$F880),$AZ880&lt;&gt;""),INDEX(AT$3:AT$1048576,MATCH(MAX($AQ$3:$AQ879),$AQ$3:$AQ$1048576,0),0),""),C880)</f>
        <v/>
      </c>
      <c r="AU880" s="21" t="str">
        <f>IF(D880="",IF(OR(AND($H880&lt;&gt;"",D880=""),AND($F879=$F880,$AZ880&lt;&gt;""),COUNTA($H$3:$H$1048576,#REF!,$F$3:$F$1048576)&gt;COUNTA($H$3:$H880,#REF!,$F$3:$F880),$AZ880&lt;&gt;""),INDEX(AU$3:AU$1048576,MATCH(MAX($AQ$3:$AQ879),$AQ$3:$AQ$1048576,0),0),""),D880)</f>
        <v/>
      </c>
      <c r="AV880" s="21" t="str">
        <f>IF(E880="",IF(OR(AND($H880&lt;&gt;"",E880=""),AND($F879=$F880,$AZ880&lt;&gt;""),COUNTA($H$3:$H$1048576,#REF!,$F$3:$F$1048576)&gt;COUNTA($H$3:$H880,#REF!,$F$3:$F880),$AZ880&lt;&gt;""),INDEX(AV$3:AV$1048576,MATCH(MAX($AQ$3:$AQ879),$AQ$3:$AQ$1048576,0),0),""),E880)</f>
        <v/>
      </c>
      <c r="AW880" s="24" t="str">
        <f t="shared" si="1396"/>
        <v/>
      </c>
      <c r="AX880" s="13" t="str">
        <f t="shared" si="1397"/>
        <v/>
      </c>
      <c r="AY880" s="4" t="str">
        <f t="shared" si="1398"/>
        <v/>
      </c>
      <c r="AZ880" s="4" t="str">
        <f>IF(AX880="",IF(OR(AND(H880&lt;&gt;"",F880=""),COUNTA($H$3:$H$1048576)&gt;COUNTA($H$3:$H880)),INDEX(AX$3:AX880,MATCH(MAX($AQ$3:AQ880),AQ$3:AQ880,0),0),""),AX880)</f>
        <v/>
      </c>
      <c r="BA880" s="4" t="str">
        <f>IF(AY880="",IF(AND(H880&lt;&gt;"",F880=""),INDEX(AY$3:AY880,MATCH(MAX($AQ$3:AQ880),AQ$3:AQ880,0),0),""),AY880)</f>
        <v/>
      </c>
      <c r="BB880" s="82" t="str">
        <f>IF(BC880="","",RANK(BC880,BC$3:BC$1048576,1)+COUNTIF($BC$3:BC880,BC880)-1)</f>
        <v/>
      </c>
      <c r="BC880" s="139" t="str">
        <f t="shared" si="1399"/>
        <v/>
      </c>
      <c r="BD880" s="46" t="str">
        <f t="shared" si="1400"/>
        <v/>
      </c>
      <c r="BE880" s="46" t="str">
        <f t="shared" si="1401"/>
        <v/>
      </c>
      <c r="BF880" s="46" t="str">
        <f t="shared" si="1402"/>
        <v/>
      </c>
      <c r="BG880" s="4" t="str">
        <f t="shared" si="1403"/>
        <v/>
      </c>
      <c r="BH880" s="180" t="str">
        <f t="shared" si="1404"/>
        <v/>
      </c>
      <c r="BI880" s="16" t="str">
        <f t="shared" si="1405"/>
        <v/>
      </c>
      <c r="BJ880" s="52" t="str">
        <f>IF(BI880="","",IF(W880="","",IF(AND(K880=$K$1,$K$1&lt;&gt;""),$BT$2,IFERROR(IF(INDEX(価格設定!$D$5:$D$1048576,MATCH(Q880,価格設定!$B$5:$B$1048576,0),0)=価格設定!$D$3,$BT$2,$BS$2),$BS$2))))</f>
        <v/>
      </c>
      <c r="BK880" s="16" t="str">
        <f>IF(BI880="","",IF(COUNTIF($BI$3:BI880,BI880)=1,1,IF(AND(BI879=BI880,BH880=""),BK879,COUNTIF($BH$3:BH880,BH880))))</f>
        <v/>
      </c>
      <c r="BL880" s="52" t="str">
        <f t="shared" si="1406"/>
        <v/>
      </c>
      <c r="BM880" s="52" t="str">
        <f t="shared" si="1407"/>
        <v/>
      </c>
      <c r="BN880" s="119" t="str">
        <f t="shared" si="1408"/>
        <v/>
      </c>
      <c r="BO880" s="119" t="str">
        <f t="shared" si="1409"/>
        <v/>
      </c>
      <c r="BP880" s="17" t="str">
        <f t="shared" si="1410"/>
        <v/>
      </c>
      <c r="BQ880" s="17" t="str">
        <f t="shared" si="1411"/>
        <v/>
      </c>
      <c r="BR880" s="17" t="str">
        <f>IF(OR(BP880="",COUNTIF($BO$3:BO880,BO880)&lt;&gt;1),"",SUMIF(BO$3:BO$1048576,BO880,BP$3:BP$1048576))</f>
        <v/>
      </c>
      <c r="BS880" s="17" t="str">
        <f t="shared" si="1412"/>
        <v/>
      </c>
      <c r="BT880" s="17" t="str">
        <f t="shared" si="1413"/>
        <v/>
      </c>
      <c r="BU880" s="17" t="str">
        <f t="shared" si="1414"/>
        <v/>
      </c>
      <c r="BV880" s="24" t="str">
        <f t="shared" si="1415"/>
        <v/>
      </c>
      <c r="BW880" s="24" t="str">
        <f t="shared" si="1416"/>
        <v/>
      </c>
      <c r="BX880" s="24" t="str">
        <f t="shared" si="1417"/>
        <v/>
      </c>
      <c r="BY880" s="26" t="str">
        <f t="shared" si="1418"/>
        <v/>
      </c>
      <c r="BZ880" s="26" t="str">
        <f t="shared" si="1419"/>
        <v/>
      </c>
      <c r="CA880" s="26" t="str">
        <f t="shared" si="1420"/>
        <v/>
      </c>
      <c r="CB880" s="66" t="str">
        <f t="shared" si="1421"/>
        <v/>
      </c>
      <c r="CC880" s="65" t="str">
        <f t="shared" si="1422"/>
        <v/>
      </c>
      <c r="CD880" s="26" t="str">
        <f t="shared" si="1423"/>
        <v/>
      </c>
      <c r="CE880" s="26" t="str">
        <f t="shared" si="1424"/>
        <v/>
      </c>
      <c r="CF880" s="193" t="str">
        <f t="shared" si="1425"/>
        <v/>
      </c>
      <c r="CG880" s="193" t="str">
        <f t="shared" si="1426"/>
        <v/>
      </c>
      <c r="CH880" s="26" t="str">
        <f t="shared" si="1427"/>
        <v/>
      </c>
      <c r="CI880" s="26" t="str">
        <f t="shared" si="1428"/>
        <v/>
      </c>
      <c r="CJ880" s="65" t="str">
        <f t="shared" si="1429"/>
        <v/>
      </c>
      <c r="CK880" s="65" t="str">
        <f t="shared" si="1430"/>
        <v/>
      </c>
      <c r="CL880" s="64" t="str">
        <f t="shared" si="1431"/>
        <v/>
      </c>
      <c r="CM880" s="64" t="str">
        <f t="shared" si="1432"/>
        <v/>
      </c>
      <c r="CN880" s="65" t="str">
        <f t="shared" si="1433"/>
        <v/>
      </c>
      <c r="CP880" s="63" t="str">
        <f>IF(BH880="","",MAX($CP$3:CP879)+1)</f>
        <v/>
      </c>
      <c r="CQ880" s="24" t="str">
        <f t="shared" si="1434"/>
        <v/>
      </c>
      <c r="CR880" s="24" t="str">
        <f t="shared" si="1435"/>
        <v/>
      </c>
      <c r="CS880" s="24" t="str">
        <f t="shared" si="1436"/>
        <v/>
      </c>
      <c r="CT880" s="58" t="str">
        <f>IF(BO880="","",COUNTIF($BO$3:BO880,BO880)&amp;"@"&amp;BO880)</f>
        <v/>
      </c>
      <c r="CU880" s="16" t="str">
        <f t="shared" si="1374"/>
        <v/>
      </c>
      <c r="CV880" s="63" t="str">
        <f t="shared" si="1437"/>
        <v/>
      </c>
      <c r="CW880" s="16" t="str">
        <f t="shared" si="1438"/>
        <v/>
      </c>
      <c r="CX880" s="16" t="str">
        <f t="shared" si="1439"/>
        <v/>
      </c>
      <c r="CY880" s="16" t="str">
        <f t="shared" si="1440"/>
        <v/>
      </c>
      <c r="CZ880" s="85" t="str">
        <f t="shared" si="1441"/>
        <v/>
      </c>
      <c r="DA880" s="16" t="str">
        <f t="shared" si="1442"/>
        <v/>
      </c>
      <c r="DB880" s="16" t="str">
        <f t="shared" si="1443"/>
        <v/>
      </c>
      <c r="DC880" s="28" t="str">
        <f>IF(CP880="","",$DC$1&amp;(INDEX(価格設定!D$1:XFD$3,ROW(価格設定!$D$3),MATCH($AW880,価格設定!D$1:XFD$1,1))*100)&amp;"%")</f>
        <v/>
      </c>
      <c r="DD880" s="28" t="str">
        <f>IF(CP880="","",$DD$1&amp;(INDEX(価格設定!D$1:XFD$3,ROW(価格設定!$D$2),MATCH($AW880,価格設定!D$1:XFD$1,1))*100)&amp;"%")</f>
        <v/>
      </c>
      <c r="DE880" s="29" t="str">
        <f t="shared" si="1444"/>
        <v/>
      </c>
      <c r="DG880" s="58" t="str">
        <f t="shared" si="1445"/>
        <v/>
      </c>
      <c r="DH880" s="58" t="str">
        <f t="shared" si="1446"/>
        <v/>
      </c>
      <c r="DI880" s="58" t="str">
        <f t="shared" si="1447"/>
        <v/>
      </c>
      <c r="DJ880" s="85" t="str">
        <f t="shared" si="1448"/>
        <v/>
      </c>
      <c r="DL880" s="58" t="str">
        <f>IF(COUNTIF(DG$3:DG$1048576,DG880)=COUNTIF($DG$3:$DG880,DG880),DG880,"")</f>
        <v/>
      </c>
      <c r="DM880" s="85" t="str">
        <f t="shared" si="1449"/>
        <v/>
      </c>
      <c r="DN880" s="85" t="str">
        <f t="shared" si="1375"/>
        <v/>
      </c>
      <c r="DO880" s="85" t="str">
        <f t="shared" si="1375"/>
        <v/>
      </c>
      <c r="DP880" s="303"/>
      <c r="DQ880" s="17" t="str">
        <f t="shared" si="1376"/>
        <v/>
      </c>
      <c r="DR880" s="17" t="str">
        <f t="shared" si="1377"/>
        <v/>
      </c>
      <c r="DS880" s="17" t="str">
        <f t="shared" si="1378"/>
        <v/>
      </c>
      <c r="DU880" s="16" t="str">
        <f t="shared" si="1450"/>
        <v/>
      </c>
      <c r="DV880" s="16" t="str">
        <f>IF(DU880="","",COUNT($DU$3:DU880))</f>
        <v/>
      </c>
      <c r="DW880" s="16" t="str">
        <f t="shared" si="1451"/>
        <v/>
      </c>
      <c r="DX880" s="16" t="str">
        <f t="shared" si="1452"/>
        <v/>
      </c>
      <c r="DY880" s="16" t="str">
        <f>IF(DZ880="","",COUNTIF(DZ$3:DZ880,DZ880))</f>
        <v/>
      </c>
      <c r="DZ880" s="16" t="str">
        <f t="shared" si="1453"/>
        <v/>
      </c>
      <c r="EA880" s="16" t="str">
        <f t="shared" si="1454"/>
        <v/>
      </c>
      <c r="EB880" s="16" t="str">
        <f t="shared" si="1455"/>
        <v/>
      </c>
      <c r="EC880" s="16" t="str">
        <f t="shared" si="1456"/>
        <v/>
      </c>
      <c r="ED880" s="16" t="str">
        <f t="shared" si="1457"/>
        <v/>
      </c>
      <c r="EE880" s="16" t="str">
        <f t="shared" si="1458"/>
        <v/>
      </c>
      <c r="EF880" s="16" t="str">
        <f t="shared" si="1459"/>
        <v/>
      </c>
      <c r="EG880" s="16" t="str">
        <f t="shared" si="1460"/>
        <v/>
      </c>
      <c r="EH880" s="16" t="str">
        <f t="shared" si="1461"/>
        <v/>
      </c>
      <c r="EI880" s="16" t="str">
        <f t="shared" si="1462"/>
        <v/>
      </c>
      <c r="EJ880" s="16" t="str">
        <f t="shared" si="1463"/>
        <v/>
      </c>
      <c r="EK880" s="16" t="str">
        <f t="shared" si="1464"/>
        <v/>
      </c>
      <c r="EL880" s="58" t="str">
        <f t="shared" si="1465"/>
        <v/>
      </c>
      <c r="EM880" s="58" t="str">
        <f>IF(OR($DZ880="",CR880=""),IF($EL880="","",$EL880),IF(OR(CR880="なし",CR880=0),領収書!$H$1,CR880))</f>
        <v/>
      </c>
      <c r="EN880" s="58" t="str">
        <f>IF(OR($DZ880="",CS880=""),IF($EL880="","",$EL880),IF(OR(CS880="なし",CS880=0),入力!$EN$1,CS880))</f>
        <v/>
      </c>
      <c r="EO880" s="63" t="str">
        <f t="shared" si="1466"/>
        <v/>
      </c>
      <c r="EP880" s="63" t="str">
        <f t="shared" si="1467"/>
        <v/>
      </c>
      <c r="ER880" s="16" t="str">
        <f>IF(AND(COUNTIF($ET$3:ET880,ET880)=1,ET880&lt;&gt;""),MAX($ER$3:ER879)+1,"")</f>
        <v/>
      </c>
      <c r="ES880" s="16" t="str">
        <f>IF(価格設定!B882="","",価格設定!B882)</f>
        <v/>
      </c>
      <c r="ET880" s="16" t="str">
        <f>IF(価格設定!C882="","",価格設定!C882)</f>
        <v/>
      </c>
      <c r="EV880" s="16" t="str">
        <f t="shared" si="1379"/>
        <v/>
      </c>
      <c r="EW880" s="16" t="str">
        <f t="shared" si="1468"/>
        <v/>
      </c>
    </row>
    <row r="881" spans="1:153" ht="30" customHeight="1" x14ac:dyDescent="0.2">
      <c r="A881" s="225"/>
      <c r="B881" s="212"/>
      <c r="C881" s="221"/>
      <c r="D881" s="164"/>
      <c r="E881" s="165"/>
      <c r="F881" s="166"/>
      <c r="G881" s="167"/>
      <c r="H881" s="179"/>
      <c r="I881" s="306"/>
      <c r="J881" s="169"/>
      <c r="K881" s="179"/>
      <c r="L881" s="186"/>
      <c r="M881" s="186"/>
      <c r="N881" s="168"/>
      <c r="O881" s="170"/>
      <c r="P881" s="212"/>
      <c r="Q881" s="179" t="str">
        <f>IFERROR(IF(H881="","",IFERROR(INDEX(価格設定!$B$5:$B$1048576,MATCH(H881,価格設定!$B$5:$B$1048576,0),0),INDEX(価格設定!$B$5:$B$1048576,MATCH("*"&amp;H881&amp;"*",価格設定!$B$5:$B$1048576,0),0))),H881)</f>
        <v/>
      </c>
      <c r="R881" s="250" t="str">
        <f>IFERROR(IF(Q881="",IF(K881="","",K881),IF(K881="",IF(INDEX(価格設定!$C$5:$C$1048576,MATCH(Q881,価格設定!$B$5:$B$1048576,0),0)=0,"",INDEX(価格設定!$C$5:$C$1048576,MATCH(Q881,価格設定!$B$5:$B$1048576,0),0)),IF(K881="なし","",K881))),"")</f>
        <v/>
      </c>
      <c r="S881" s="308" t="str">
        <f t="shared" si="1380"/>
        <v/>
      </c>
      <c r="T881" s="126" t="str">
        <f>IFERROR(IF(J881="",IF(INDEX(価格設定!$E$5:$R$1048576,MATCH($Q881,価格設定!B$5:B$1048576,0),MATCH($AW881,価格設定!E$1:X$1,1))=0,"",INDEX(価格設定!$E$5:$R$1048576,MATCH($Q881,価格設定!B$5:B$1048576,0),MATCH($AW881,価格設定!E$1:X$1,1))),J881),"")</f>
        <v/>
      </c>
      <c r="U881" s="126" t="str">
        <f t="shared" si="1381"/>
        <v/>
      </c>
      <c r="V881" s="132" t="str">
        <f t="shared" si="1382"/>
        <v/>
      </c>
      <c r="W881" s="127" t="str">
        <f>IFERROR(IF(OR(T881="",T881&lt;0),"",IFERROR(INDEX(価格設定!E$2:X$3,IF(AND(K881=$K$1,$K$1&lt;&gt;""),ROW(価格設定!$D$3)-1,MATCH(INDEX(価格設定!$D$5:$D$1048576,MATCH(Q881,価格設定!$B$5:$B$1048576,0),0),価格設定!$D$2:$D$3,0)),MATCH($AW881,価格設定!E$1:X$1,1)),INDEX(価格設定!E$2:X$2,0,MATCH($AW881,価格設定!E$1:X$1,1)))),"")</f>
        <v/>
      </c>
      <c r="X881" s="126" t="str">
        <f t="shared" si="1373"/>
        <v/>
      </c>
      <c r="Y881" s="128" t="str">
        <f t="shared" si="1383"/>
        <v/>
      </c>
      <c r="Z881" s="126" t="str">
        <f t="shared" si="1384"/>
        <v/>
      </c>
      <c r="AA881" s="129" t="str">
        <f t="shared" si="1385"/>
        <v/>
      </c>
      <c r="AB881" s="126" t="str">
        <f t="shared" si="1386"/>
        <v/>
      </c>
      <c r="AC881" s="280" t="str">
        <f t="shared" si="1387"/>
        <v/>
      </c>
      <c r="AD881" s="15"/>
      <c r="AE881" s="204" t="str">
        <f>IF(AF881="","",COUNT($AF$3:AF881))</f>
        <v/>
      </c>
      <c r="AF881" s="206" t="str">
        <f t="shared" si="1388"/>
        <v/>
      </c>
      <c r="AG881" s="204" t="str">
        <f t="shared" si="1389"/>
        <v/>
      </c>
      <c r="AH881" s="204" t="str">
        <f t="shared" si="1390"/>
        <v/>
      </c>
      <c r="AI881" s="287"/>
      <c r="AJ881" s="15"/>
      <c r="AK881" s="138" t="str">
        <f t="shared" si="1391"/>
        <v/>
      </c>
      <c r="AL881" s="131" t="str">
        <f t="shared" si="1392"/>
        <v/>
      </c>
      <c r="AM881" s="131" t="str">
        <f t="shared" si="1393"/>
        <v/>
      </c>
      <c r="AN881" s="313" t="str">
        <f t="shared" si="1394"/>
        <v/>
      </c>
      <c r="AO881" s="316" t="str">
        <f t="shared" si="1395"/>
        <v/>
      </c>
      <c r="AP881" s="18"/>
      <c r="AQ881" s="3" t="str">
        <f>IF(F881="","",MAX($AQ$3:AQ880)+1)</f>
        <v/>
      </c>
      <c r="AR881" s="3" t="str">
        <f>IF(OR(AQ881="",BB881=""),"",MAX($AR$3:AR880)+1)</f>
        <v/>
      </c>
      <c r="AS881" s="3" t="str">
        <f>IF(CQ881="","",RANK(CQ881,CQ$3:CQ$1048576,1)+COUNTIF($CQ$3:CQ881,CQ881)-1)</f>
        <v/>
      </c>
      <c r="AT881" s="21" t="str">
        <f>IF(C881="",IF(OR(AND($H881&lt;&gt;"",C881=""),AND($F880=$F881,$AZ881&lt;&gt;""),COUNTA($H$3:$H$1048576,#REF!,$F$3:$F$1048576)&gt;COUNTA($H$3:$H881,#REF!,$F$3:$F881),$AZ881&lt;&gt;""),INDEX(AT$3:AT$1048576,MATCH(MAX($AQ$3:$AQ880),$AQ$3:$AQ$1048576,0),0),""),C881)</f>
        <v/>
      </c>
      <c r="AU881" s="21" t="str">
        <f>IF(D881="",IF(OR(AND($H881&lt;&gt;"",D881=""),AND($F880=$F881,$AZ881&lt;&gt;""),COUNTA($H$3:$H$1048576,#REF!,$F$3:$F$1048576)&gt;COUNTA($H$3:$H881,#REF!,$F$3:$F881),$AZ881&lt;&gt;""),INDEX(AU$3:AU$1048576,MATCH(MAX($AQ$3:$AQ880),$AQ$3:$AQ$1048576,0),0),""),D881)</f>
        <v/>
      </c>
      <c r="AV881" s="21" t="str">
        <f>IF(E881="",IF(OR(AND($H881&lt;&gt;"",E881=""),AND($F880=$F881,$AZ881&lt;&gt;""),COUNTA($H$3:$H$1048576,#REF!,$F$3:$F$1048576)&gt;COUNTA($H$3:$H881,#REF!,$F$3:$F881),$AZ881&lt;&gt;""),INDEX(AV$3:AV$1048576,MATCH(MAX($AQ$3:$AQ880),$AQ$3:$AQ$1048576,0),0),""),E881)</f>
        <v/>
      </c>
      <c r="AW881" s="24" t="str">
        <f t="shared" si="1396"/>
        <v/>
      </c>
      <c r="AX881" s="13" t="str">
        <f t="shared" si="1397"/>
        <v/>
      </c>
      <c r="AY881" s="4" t="str">
        <f t="shared" si="1398"/>
        <v/>
      </c>
      <c r="AZ881" s="4" t="str">
        <f>IF(AX881="",IF(OR(AND(H881&lt;&gt;"",F881=""),COUNTA($H$3:$H$1048576)&gt;COUNTA($H$3:$H881)),INDEX(AX$3:AX881,MATCH(MAX($AQ$3:AQ881),AQ$3:AQ881,0),0),""),AX881)</f>
        <v/>
      </c>
      <c r="BA881" s="4" t="str">
        <f>IF(AY881="",IF(AND(H881&lt;&gt;"",F881=""),INDEX(AY$3:AY881,MATCH(MAX($AQ$3:AQ881),AQ$3:AQ881,0),0),""),AY881)</f>
        <v/>
      </c>
      <c r="BB881" s="82" t="str">
        <f>IF(BC881="","",RANK(BC881,BC$3:BC$1048576,1)+COUNTIF($BC$3:BC881,BC881)-1)</f>
        <v/>
      </c>
      <c r="BC881" s="139" t="str">
        <f t="shared" si="1399"/>
        <v/>
      </c>
      <c r="BD881" s="46" t="str">
        <f t="shared" si="1400"/>
        <v/>
      </c>
      <c r="BE881" s="46" t="str">
        <f t="shared" si="1401"/>
        <v/>
      </c>
      <c r="BF881" s="46" t="str">
        <f t="shared" si="1402"/>
        <v/>
      </c>
      <c r="BG881" s="4" t="str">
        <f t="shared" si="1403"/>
        <v/>
      </c>
      <c r="BH881" s="180" t="str">
        <f t="shared" si="1404"/>
        <v/>
      </c>
      <c r="BI881" s="16" t="str">
        <f t="shared" si="1405"/>
        <v/>
      </c>
      <c r="BJ881" s="52" t="str">
        <f>IF(BI881="","",IF(W881="","",IF(AND(K881=$K$1,$K$1&lt;&gt;""),$BT$2,IFERROR(IF(INDEX(価格設定!$D$5:$D$1048576,MATCH(Q881,価格設定!$B$5:$B$1048576,0),0)=価格設定!$D$3,$BT$2,$BS$2),$BS$2))))</f>
        <v/>
      </c>
      <c r="BK881" s="16" t="str">
        <f>IF(BI881="","",IF(COUNTIF($BI$3:BI881,BI881)=1,1,IF(AND(BI880=BI881,BH881=""),BK880,COUNTIF($BH$3:BH881,BH881))))</f>
        <v/>
      </c>
      <c r="BL881" s="52" t="str">
        <f t="shared" si="1406"/>
        <v/>
      </c>
      <c r="BM881" s="52" t="str">
        <f t="shared" si="1407"/>
        <v/>
      </c>
      <c r="BN881" s="119" t="str">
        <f t="shared" si="1408"/>
        <v/>
      </c>
      <c r="BO881" s="119" t="str">
        <f t="shared" si="1409"/>
        <v/>
      </c>
      <c r="BP881" s="17" t="str">
        <f t="shared" si="1410"/>
        <v/>
      </c>
      <c r="BQ881" s="17" t="str">
        <f t="shared" si="1411"/>
        <v/>
      </c>
      <c r="BR881" s="17" t="str">
        <f>IF(OR(BP881="",COUNTIF($BO$3:BO881,BO881)&lt;&gt;1),"",SUMIF(BO$3:BO$1048576,BO881,BP$3:BP$1048576))</f>
        <v/>
      </c>
      <c r="BS881" s="17" t="str">
        <f t="shared" si="1412"/>
        <v/>
      </c>
      <c r="BT881" s="17" t="str">
        <f t="shared" si="1413"/>
        <v/>
      </c>
      <c r="BU881" s="17" t="str">
        <f t="shared" si="1414"/>
        <v/>
      </c>
      <c r="BV881" s="24" t="str">
        <f t="shared" si="1415"/>
        <v/>
      </c>
      <c r="BW881" s="24" t="str">
        <f t="shared" si="1416"/>
        <v/>
      </c>
      <c r="BX881" s="24" t="str">
        <f t="shared" si="1417"/>
        <v/>
      </c>
      <c r="BY881" s="26" t="str">
        <f t="shared" si="1418"/>
        <v/>
      </c>
      <c r="BZ881" s="26" t="str">
        <f t="shared" si="1419"/>
        <v/>
      </c>
      <c r="CA881" s="26" t="str">
        <f t="shared" si="1420"/>
        <v/>
      </c>
      <c r="CB881" s="66" t="str">
        <f t="shared" si="1421"/>
        <v/>
      </c>
      <c r="CC881" s="65" t="str">
        <f t="shared" si="1422"/>
        <v/>
      </c>
      <c r="CD881" s="26" t="str">
        <f t="shared" si="1423"/>
        <v/>
      </c>
      <c r="CE881" s="26" t="str">
        <f t="shared" si="1424"/>
        <v/>
      </c>
      <c r="CF881" s="193" t="str">
        <f t="shared" si="1425"/>
        <v/>
      </c>
      <c r="CG881" s="193" t="str">
        <f t="shared" si="1426"/>
        <v/>
      </c>
      <c r="CH881" s="26" t="str">
        <f t="shared" si="1427"/>
        <v/>
      </c>
      <c r="CI881" s="26" t="str">
        <f t="shared" si="1428"/>
        <v/>
      </c>
      <c r="CJ881" s="65" t="str">
        <f t="shared" si="1429"/>
        <v/>
      </c>
      <c r="CK881" s="65" t="str">
        <f t="shared" si="1430"/>
        <v/>
      </c>
      <c r="CL881" s="64" t="str">
        <f t="shared" si="1431"/>
        <v/>
      </c>
      <c r="CM881" s="64" t="str">
        <f t="shared" si="1432"/>
        <v/>
      </c>
      <c r="CN881" s="65" t="str">
        <f t="shared" si="1433"/>
        <v/>
      </c>
      <c r="CP881" s="63" t="str">
        <f>IF(BH881="","",MAX($CP$3:CP880)+1)</f>
        <v/>
      </c>
      <c r="CQ881" s="24" t="str">
        <f t="shared" si="1434"/>
        <v/>
      </c>
      <c r="CR881" s="24" t="str">
        <f t="shared" si="1435"/>
        <v/>
      </c>
      <c r="CS881" s="24" t="str">
        <f t="shared" si="1436"/>
        <v/>
      </c>
      <c r="CT881" s="58" t="str">
        <f>IF(BO881="","",COUNTIF($BO$3:BO881,BO881)&amp;"@"&amp;BO881)</f>
        <v/>
      </c>
      <c r="CU881" s="16" t="str">
        <f t="shared" si="1374"/>
        <v/>
      </c>
      <c r="CV881" s="63" t="str">
        <f t="shared" si="1437"/>
        <v/>
      </c>
      <c r="CW881" s="16" t="str">
        <f t="shared" si="1438"/>
        <v/>
      </c>
      <c r="CX881" s="16" t="str">
        <f t="shared" si="1439"/>
        <v/>
      </c>
      <c r="CY881" s="16" t="str">
        <f t="shared" si="1440"/>
        <v/>
      </c>
      <c r="CZ881" s="85" t="str">
        <f t="shared" si="1441"/>
        <v/>
      </c>
      <c r="DA881" s="16" t="str">
        <f t="shared" si="1442"/>
        <v/>
      </c>
      <c r="DB881" s="16" t="str">
        <f t="shared" si="1443"/>
        <v/>
      </c>
      <c r="DC881" s="28" t="str">
        <f>IF(CP881="","",$DC$1&amp;(INDEX(価格設定!D$1:XFD$3,ROW(価格設定!$D$3),MATCH($AW881,価格設定!D$1:XFD$1,1))*100)&amp;"%")</f>
        <v/>
      </c>
      <c r="DD881" s="28" t="str">
        <f>IF(CP881="","",$DD$1&amp;(INDEX(価格設定!D$1:XFD$3,ROW(価格設定!$D$2),MATCH($AW881,価格設定!D$1:XFD$1,1))*100)&amp;"%")</f>
        <v/>
      </c>
      <c r="DE881" s="29" t="str">
        <f t="shared" si="1444"/>
        <v/>
      </c>
      <c r="DG881" s="58" t="str">
        <f t="shared" si="1445"/>
        <v/>
      </c>
      <c r="DH881" s="58" t="str">
        <f t="shared" si="1446"/>
        <v/>
      </c>
      <c r="DI881" s="58" t="str">
        <f t="shared" si="1447"/>
        <v/>
      </c>
      <c r="DJ881" s="85" t="str">
        <f t="shared" si="1448"/>
        <v/>
      </c>
      <c r="DL881" s="58" t="str">
        <f>IF(COUNTIF(DG$3:DG$1048576,DG881)=COUNTIF($DG$3:$DG881,DG881),DG881,"")</f>
        <v/>
      </c>
      <c r="DM881" s="85" t="str">
        <f t="shared" si="1449"/>
        <v/>
      </c>
      <c r="DN881" s="85" t="str">
        <f t="shared" si="1375"/>
        <v/>
      </c>
      <c r="DO881" s="85" t="str">
        <f t="shared" si="1375"/>
        <v/>
      </c>
      <c r="DP881" s="303"/>
      <c r="DQ881" s="17" t="str">
        <f t="shared" si="1376"/>
        <v/>
      </c>
      <c r="DR881" s="17" t="str">
        <f t="shared" si="1377"/>
        <v/>
      </c>
      <c r="DS881" s="17" t="str">
        <f t="shared" si="1378"/>
        <v/>
      </c>
      <c r="DU881" s="16" t="str">
        <f t="shared" si="1450"/>
        <v/>
      </c>
      <c r="DV881" s="16" t="str">
        <f>IF(DU881="","",COUNT($DU$3:DU881))</f>
        <v/>
      </c>
      <c r="DW881" s="16" t="str">
        <f t="shared" si="1451"/>
        <v/>
      </c>
      <c r="DX881" s="16" t="str">
        <f t="shared" si="1452"/>
        <v/>
      </c>
      <c r="DY881" s="16" t="str">
        <f>IF(DZ881="","",COUNTIF(DZ$3:DZ881,DZ881))</f>
        <v/>
      </c>
      <c r="DZ881" s="16" t="str">
        <f t="shared" si="1453"/>
        <v/>
      </c>
      <c r="EA881" s="16" t="str">
        <f t="shared" si="1454"/>
        <v/>
      </c>
      <c r="EB881" s="16" t="str">
        <f t="shared" si="1455"/>
        <v/>
      </c>
      <c r="EC881" s="16" t="str">
        <f t="shared" si="1456"/>
        <v/>
      </c>
      <c r="ED881" s="16" t="str">
        <f t="shared" si="1457"/>
        <v/>
      </c>
      <c r="EE881" s="16" t="str">
        <f t="shared" si="1458"/>
        <v/>
      </c>
      <c r="EF881" s="16" t="str">
        <f t="shared" si="1459"/>
        <v/>
      </c>
      <c r="EG881" s="16" t="str">
        <f t="shared" si="1460"/>
        <v/>
      </c>
      <c r="EH881" s="16" t="str">
        <f t="shared" si="1461"/>
        <v/>
      </c>
      <c r="EI881" s="16" t="str">
        <f t="shared" si="1462"/>
        <v/>
      </c>
      <c r="EJ881" s="16" t="str">
        <f t="shared" si="1463"/>
        <v/>
      </c>
      <c r="EK881" s="16" t="str">
        <f t="shared" si="1464"/>
        <v/>
      </c>
      <c r="EL881" s="58" t="str">
        <f t="shared" si="1465"/>
        <v/>
      </c>
      <c r="EM881" s="58" t="str">
        <f>IF(OR($DZ881="",CR881=""),IF($EL881="","",$EL881),IF(OR(CR881="なし",CR881=0),領収書!$H$1,CR881))</f>
        <v/>
      </c>
      <c r="EN881" s="58" t="str">
        <f>IF(OR($DZ881="",CS881=""),IF($EL881="","",$EL881),IF(OR(CS881="なし",CS881=0),入力!$EN$1,CS881))</f>
        <v/>
      </c>
      <c r="EO881" s="63" t="str">
        <f t="shared" si="1466"/>
        <v/>
      </c>
      <c r="EP881" s="63" t="str">
        <f t="shared" si="1467"/>
        <v/>
      </c>
      <c r="ER881" s="16" t="str">
        <f>IF(AND(COUNTIF($ET$3:ET881,ET881)=1,ET881&lt;&gt;""),MAX($ER$3:ER880)+1,"")</f>
        <v/>
      </c>
      <c r="ES881" s="16" t="str">
        <f>IF(価格設定!B883="","",価格設定!B883)</f>
        <v/>
      </c>
      <c r="ET881" s="16" t="str">
        <f>IF(価格設定!C883="","",価格設定!C883)</f>
        <v/>
      </c>
      <c r="EV881" s="16" t="str">
        <f t="shared" si="1379"/>
        <v/>
      </c>
      <c r="EW881" s="16" t="str">
        <f t="shared" si="1468"/>
        <v/>
      </c>
    </row>
    <row r="882" spans="1:153" ht="30" customHeight="1" x14ac:dyDescent="0.2">
      <c r="A882" s="225"/>
      <c r="B882" s="212"/>
      <c r="C882" s="221"/>
      <c r="D882" s="164"/>
      <c r="E882" s="165"/>
      <c r="F882" s="166"/>
      <c r="G882" s="167"/>
      <c r="H882" s="179"/>
      <c r="I882" s="306"/>
      <c r="J882" s="169"/>
      <c r="K882" s="179"/>
      <c r="L882" s="186"/>
      <c r="M882" s="186"/>
      <c r="N882" s="168"/>
      <c r="O882" s="170"/>
      <c r="P882" s="212"/>
      <c r="Q882" s="179" t="str">
        <f>IFERROR(IF(H882="","",IFERROR(INDEX(価格設定!$B$5:$B$1048576,MATCH(H882,価格設定!$B$5:$B$1048576,0),0),INDEX(価格設定!$B$5:$B$1048576,MATCH("*"&amp;H882&amp;"*",価格設定!$B$5:$B$1048576,0),0))),H882)</f>
        <v/>
      </c>
      <c r="R882" s="250" t="str">
        <f>IFERROR(IF(Q882="",IF(K882="","",K882),IF(K882="",IF(INDEX(価格設定!$C$5:$C$1048576,MATCH(Q882,価格設定!$B$5:$B$1048576,0),0)=0,"",INDEX(価格設定!$C$5:$C$1048576,MATCH(Q882,価格設定!$B$5:$B$1048576,0),0)),IF(K882="なし","",K882))),"")</f>
        <v/>
      </c>
      <c r="S882" s="308" t="str">
        <f t="shared" si="1380"/>
        <v/>
      </c>
      <c r="T882" s="126" t="str">
        <f>IFERROR(IF(J882="",IF(INDEX(価格設定!$E$5:$R$1048576,MATCH($Q882,価格設定!B$5:B$1048576,0),MATCH($AW882,価格設定!E$1:X$1,1))=0,"",INDEX(価格設定!$E$5:$R$1048576,MATCH($Q882,価格設定!B$5:B$1048576,0),MATCH($AW882,価格設定!E$1:X$1,1))),J882),"")</f>
        <v/>
      </c>
      <c r="U882" s="126" t="str">
        <f t="shared" si="1381"/>
        <v/>
      </c>
      <c r="V882" s="132" t="str">
        <f t="shared" si="1382"/>
        <v/>
      </c>
      <c r="W882" s="127" t="str">
        <f>IFERROR(IF(OR(T882="",T882&lt;0),"",IFERROR(INDEX(価格設定!E$2:X$3,IF(AND(K882=$K$1,$K$1&lt;&gt;""),ROW(価格設定!$D$3)-1,MATCH(INDEX(価格設定!$D$5:$D$1048576,MATCH(Q882,価格設定!$B$5:$B$1048576,0),0),価格設定!$D$2:$D$3,0)),MATCH($AW882,価格設定!E$1:X$1,1)),INDEX(価格設定!E$2:X$2,0,MATCH($AW882,価格設定!E$1:X$1,1)))),"")</f>
        <v/>
      </c>
      <c r="X882" s="126" t="str">
        <f t="shared" si="1373"/>
        <v/>
      </c>
      <c r="Y882" s="128" t="str">
        <f t="shared" si="1383"/>
        <v/>
      </c>
      <c r="Z882" s="126" t="str">
        <f t="shared" si="1384"/>
        <v/>
      </c>
      <c r="AA882" s="129" t="str">
        <f t="shared" si="1385"/>
        <v/>
      </c>
      <c r="AB882" s="126" t="str">
        <f t="shared" si="1386"/>
        <v/>
      </c>
      <c r="AC882" s="280" t="str">
        <f t="shared" si="1387"/>
        <v/>
      </c>
      <c r="AD882" s="15"/>
      <c r="AE882" s="204" t="str">
        <f>IF(AF882="","",COUNT($AF$3:AF882))</f>
        <v/>
      </c>
      <c r="AF882" s="206" t="str">
        <f t="shared" si="1388"/>
        <v/>
      </c>
      <c r="AG882" s="204" t="str">
        <f t="shared" si="1389"/>
        <v/>
      </c>
      <c r="AH882" s="204" t="str">
        <f t="shared" si="1390"/>
        <v/>
      </c>
      <c r="AI882" s="287"/>
      <c r="AJ882" s="15"/>
      <c r="AK882" s="138" t="str">
        <f t="shared" si="1391"/>
        <v/>
      </c>
      <c r="AL882" s="131" t="str">
        <f t="shared" si="1392"/>
        <v/>
      </c>
      <c r="AM882" s="131" t="str">
        <f t="shared" si="1393"/>
        <v/>
      </c>
      <c r="AN882" s="313" t="str">
        <f t="shared" si="1394"/>
        <v/>
      </c>
      <c r="AO882" s="316" t="str">
        <f t="shared" si="1395"/>
        <v/>
      </c>
      <c r="AP882" s="18"/>
      <c r="AQ882" s="3" t="str">
        <f>IF(F882="","",MAX($AQ$3:AQ881)+1)</f>
        <v/>
      </c>
      <c r="AR882" s="3" t="str">
        <f>IF(OR(AQ882="",BB882=""),"",MAX($AR$3:AR881)+1)</f>
        <v/>
      </c>
      <c r="AS882" s="3" t="str">
        <f>IF(CQ882="","",RANK(CQ882,CQ$3:CQ$1048576,1)+COUNTIF($CQ$3:CQ882,CQ882)-1)</f>
        <v/>
      </c>
      <c r="AT882" s="21" t="str">
        <f>IF(C882="",IF(OR(AND($H882&lt;&gt;"",C882=""),AND($F881=$F882,$AZ882&lt;&gt;""),COUNTA($H$3:$H$1048576,#REF!,$F$3:$F$1048576)&gt;COUNTA($H$3:$H882,#REF!,$F$3:$F882),$AZ882&lt;&gt;""),INDEX(AT$3:AT$1048576,MATCH(MAX($AQ$3:$AQ881),$AQ$3:$AQ$1048576,0),0),""),C882)</f>
        <v/>
      </c>
      <c r="AU882" s="21" t="str">
        <f>IF(D882="",IF(OR(AND($H882&lt;&gt;"",D882=""),AND($F881=$F882,$AZ882&lt;&gt;""),COUNTA($H$3:$H$1048576,#REF!,$F$3:$F$1048576)&gt;COUNTA($H$3:$H882,#REF!,$F$3:$F882),$AZ882&lt;&gt;""),INDEX(AU$3:AU$1048576,MATCH(MAX($AQ$3:$AQ881),$AQ$3:$AQ$1048576,0),0),""),D882)</f>
        <v/>
      </c>
      <c r="AV882" s="21" t="str">
        <f>IF(E882="",IF(OR(AND($H882&lt;&gt;"",E882=""),AND($F881=$F882,$AZ882&lt;&gt;""),COUNTA($H$3:$H$1048576,#REF!,$F$3:$F$1048576)&gt;COUNTA($H$3:$H882,#REF!,$F$3:$F882),$AZ882&lt;&gt;""),INDEX(AV$3:AV$1048576,MATCH(MAX($AQ$3:$AQ881),$AQ$3:$AQ$1048576,0),0),""),E882)</f>
        <v/>
      </c>
      <c r="AW882" s="24" t="str">
        <f t="shared" si="1396"/>
        <v/>
      </c>
      <c r="AX882" s="13" t="str">
        <f t="shared" si="1397"/>
        <v/>
      </c>
      <c r="AY882" s="4" t="str">
        <f t="shared" si="1398"/>
        <v/>
      </c>
      <c r="AZ882" s="4" t="str">
        <f>IF(AX882="",IF(OR(AND(H882&lt;&gt;"",F882=""),COUNTA($H$3:$H$1048576)&gt;COUNTA($H$3:$H882)),INDEX(AX$3:AX882,MATCH(MAX($AQ$3:AQ882),AQ$3:AQ882,0),0),""),AX882)</f>
        <v/>
      </c>
      <c r="BA882" s="4" t="str">
        <f>IF(AY882="",IF(AND(H882&lt;&gt;"",F882=""),INDEX(AY$3:AY882,MATCH(MAX($AQ$3:AQ882),AQ$3:AQ882,0),0),""),AY882)</f>
        <v/>
      </c>
      <c r="BB882" s="82" t="str">
        <f>IF(BC882="","",RANK(BC882,BC$3:BC$1048576,1)+COUNTIF($BC$3:BC882,BC882)-1)</f>
        <v/>
      </c>
      <c r="BC882" s="139" t="str">
        <f t="shared" si="1399"/>
        <v/>
      </c>
      <c r="BD882" s="46" t="str">
        <f t="shared" si="1400"/>
        <v/>
      </c>
      <c r="BE882" s="46" t="str">
        <f t="shared" si="1401"/>
        <v/>
      </c>
      <c r="BF882" s="46" t="str">
        <f t="shared" si="1402"/>
        <v/>
      </c>
      <c r="BG882" s="4" t="str">
        <f t="shared" si="1403"/>
        <v/>
      </c>
      <c r="BH882" s="180" t="str">
        <f t="shared" si="1404"/>
        <v/>
      </c>
      <c r="BI882" s="16" t="str">
        <f t="shared" si="1405"/>
        <v/>
      </c>
      <c r="BJ882" s="52" t="str">
        <f>IF(BI882="","",IF(W882="","",IF(AND(K882=$K$1,$K$1&lt;&gt;""),$BT$2,IFERROR(IF(INDEX(価格設定!$D$5:$D$1048576,MATCH(Q882,価格設定!$B$5:$B$1048576,0),0)=価格設定!$D$3,$BT$2,$BS$2),$BS$2))))</f>
        <v/>
      </c>
      <c r="BK882" s="16" t="str">
        <f>IF(BI882="","",IF(COUNTIF($BI$3:BI882,BI882)=1,1,IF(AND(BI881=BI882,BH882=""),BK881,COUNTIF($BH$3:BH882,BH882))))</f>
        <v/>
      </c>
      <c r="BL882" s="52" t="str">
        <f t="shared" si="1406"/>
        <v/>
      </c>
      <c r="BM882" s="52" t="str">
        <f t="shared" si="1407"/>
        <v/>
      </c>
      <c r="BN882" s="119" t="str">
        <f t="shared" si="1408"/>
        <v/>
      </c>
      <c r="BO882" s="119" t="str">
        <f t="shared" si="1409"/>
        <v/>
      </c>
      <c r="BP882" s="17" t="str">
        <f t="shared" si="1410"/>
        <v/>
      </c>
      <c r="BQ882" s="17" t="str">
        <f t="shared" si="1411"/>
        <v/>
      </c>
      <c r="BR882" s="17" t="str">
        <f>IF(OR(BP882="",COUNTIF($BO$3:BO882,BO882)&lt;&gt;1),"",SUMIF(BO$3:BO$1048576,BO882,BP$3:BP$1048576))</f>
        <v/>
      </c>
      <c r="BS882" s="17" t="str">
        <f t="shared" si="1412"/>
        <v/>
      </c>
      <c r="BT882" s="17" t="str">
        <f t="shared" si="1413"/>
        <v/>
      </c>
      <c r="BU882" s="17" t="str">
        <f t="shared" si="1414"/>
        <v/>
      </c>
      <c r="BV882" s="24" t="str">
        <f t="shared" si="1415"/>
        <v/>
      </c>
      <c r="BW882" s="24" t="str">
        <f t="shared" si="1416"/>
        <v/>
      </c>
      <c r="BX882" s="24" t="str">
        <f t="shared" si="1417"/>
        <v/>
      </c>
      <c r="BY882" s="26" t="str">
        <f t="shared" si="1418"/>
        <v/>
      </c>
      <c r="BZ882" s="26" t="str">
        <f t="shared" si="1419"/>
        <v/>
      </c>
      <c r="CA882" s="26" t="str">
        <f t="shared" si="1420"/>
        <v/>
      </c>
      <c r="CB882" s="66" t="str">
        <f t="shared" si="1421"/>
        <v/>
      </c>
      <c r="CC882" s="65" t="str">
        <f t="shared" si="1422"/>
        <v/>
      </c>
      <c r="CD882" s="26" t="str">
        <f t="shared" si="1423"/>
        <v/>
      </c>
      <c r="CE882" s="26" t="str">
        <f t="shared" si="1424"/>
        <v/>
      </c>
      <c r="CF882" s="193" t="str">
        <f t="shared" si="1425"/>
        <v/>
      </c>
      <c r="CG882" s="193" t="str">
        <f t="shared" si="1426"/>
        <v/>
      </c>
      <c r="CH882" s="26" t="str">
        <f t="shared" si="1427"/>
        <v/>
      </c>
      <c r="CI882" s="26" t="str">
        <f t="shared" si="1428"/>
        <v/>
      </c>
      <c r="CJ882" s="65" t="str">
        <f t="shared" si="1429"/>
        <v/>
      </c>
      <c r="CK882" s="65" t="str">
        <f t="shared" si="1430"/>
        <v/>
      </c>
      <c r="CL882" s="64" t="str">
        <f t="shared" si="1431"/>
        <v/>
      </c>
      <c r="CM882" s="64" t="str">
        <f t="shared" si="1432"/>
        <v/>
      </c>
      <c r="CN882" s="65" t="str">
        <f t="shared" si="1433"/>
        <v/>
      </c>
      <c r="CP882" s="63" t="str">
        <f>IF(BH882="","",MAX($CP$3:CP881)+1)</f>
        <v/>
      </c>
      <c r="CQ882" s="24" t="str">
        <f t="shared" si="1434"/>
        <v/>
      </c>
      <c r="CR882" s="24" t="str">
        <f t="shared" si="1435"/>
        <v/>
      </c>
      <c r="CS882" s="24" t="str">
        <f t="shared" si="1436"/>
        <v/>
      </c>
      <c r="CT882" s="58" t="str">
        <f>IF(BO882="","",COUNTIF($BO$3:BO882,BO882)&amp;"@"&amp;BO882)</f>
        <v/>
      </c>
      <c r="CU882" s="16" t="str">
        <f t="shared" si="1374"/>
        <v/>
      </c>
      <c r="CV882" s="63" t="str">
        <f t="shared" si="1437"/>
        <v/>
      </c>
      <c r="CW882" s="16" t="str">
        <f t="shared" si="1438"/>
        <v/>
      </c>
      <c r="CX882" s="16" t="str">
        <f t="shared" si="1439"/>
        <v/>
      </c>
      <c r="CY882" s="16" t="str">
        <f t="shared" si="1440"/>
        <v/>
      </c>
      <c r="CZ882" s="85" t="str">
        <f t="shared" si="1441"/>
        <v/>
      </c>
      <c r="DA882" s="16" t="str">
        <f t="shared" si="1442"/>
        <v/>
      </c>
      <c r="DB882" s="16" t="str">
        <f t="shared" si="1443"/>
        <v/>
      </c>
      <c r="DC882" s="28" t="str">
        <f>IF(CP882="","",$DC$1&amp;(INDEX(価格設定!D$1:XFD$3,ROW(価格設定!$D$3),MATCH($AW882,価格設定!D$1:XFD$1,1))*100)&amp;"%")</f>
        <v/>
      </c>
      <c r="DD882" s="28" t="str">
        <f>IF(CP882="","",$DD$1&amp;(INDEX(価格設定!D$1:XFD$3,ROW(価格設定!$D$2),MATCH($AW882,価格設定!D$1:XFD$1,1))*100)&amp;"%")</f>
        <v/>
      </c>
      <c r="DE882" s="29" t="str">
        <f t="shared" si="1444"/>
        <v/>
      </c>
      <c r="DG882" s="58" t="str">
        <f t="shared" si="1445"/>
        <v/>
      </c>
      <c r="DH882" s="58" t="str">
        <f t="shared" si="1446"/>
        <v/>
      </c>
      <c r="DI882" s="58" t="str">
        <f t="shared" si="1447"/>
        <v/>
      </c>
      <c r="DJ882" s="85" t="str">
        <f t="shared" si="1448"/>
        <v/>
      </c>
      <c r="DL882" s="58" t="str">
        <f>IF(COUNTIF(DG$3:DG$1048576,DG882)=COUNTIF($DG$3:$DG882,DG882),DG882,"")</f>
        <v/>
      </c>
      <c r="DM882" s="85" t="str">
        <f t="shared" si="1449"/>
        <v/>
      </c>
      <c r="DN882" s="85" t="str">
        <f t="shared" si="1375"/>
        <v/>
      </c>
      <c r="DO882" s="85" t="str">
        <f t="shared" si="1375"/>
        <v/>
      </c>
      <c r="DP882" s="303"/>
      <c r="DQ882" s="17" t="str">
        <f t="shared" si="1376"/>
        <v/>
      </c>
      <c r="DR882" s="17" t="str">
        <f t="shared" si="1377"/>
        <v/>
      </c>
      <c r="DS882" s="17" t="str">
        <f t="shared" si="1378"/>
        <v/>
      </c>
      <c r="DU882" s="16" t="str">
        <f t="shared" si="1450"/>
        <v/>
      </c>
      <c r="DV882" s="16" t="str">
        <f>IF(DU882="","",COUNT($DU$3:DU882))</f>
        <v/>
      </c>
      <c r="DW882" s="16" t="str">
        <f t="shared" si="1451"/>
        <v/>
      </c>
      <c r="DX882" s="16" t="str">
        <f t="shared" si="1452"/>
        <v/>
      </c>
      <c r="DY882" s="16" t="str">
        <f>IF(DZ882="","",COUNTIF(DZ$3:DZ882,DZ882))</f>
        <v/>
      </c>
      <c r="DZ882" s="16" t="str">
        <f t="shared" si="1453"/>
        <v/>
      </c>
      <c r="EA882" s="16" t="str">
        <f t="shared" si="1454"/>
        <v/>
      </c>
      <c r="EB882" s="16" t="str">
        <f t="shared" si="1455"/>
        <v/>
      </c>
      <c r="EC882" s="16" t="str">
        <f t="shared" si="1456"/>
        <v/>
      </c>
      <c r="ED882" s="16" t="str">
        <f t="shared" si="1457"/>
        <v/>
      </c>
      <c r="EE882" s="16" t="str">
        <f t="shared" si="1458"/>
        <v/>
      </c>
      <c r="EF882" s="16" t="str">
        <f t="shared" si="1459"/>
        <v/>
      </c>
      <c r="EG882" s="16" t="str">
        <f t="shared" si="1460"/>
        <v/>
      </c>
      <c r="EH882" s="16" t="str">
        <f t="shared" si="1461"/>
        <v/>
      </c>
      <c r="EI882" s="16" t="str">
        <f t="shared" si="1462"/>
        <v/>
      </c>
      <c r="EJ882" s="16" t="str">
        <f t="shared" si="1463"/>
        <v/>
      </c>
      <c r="EK882" s="16" t="str">
        <f t="shared" si="1464"/>
        <v/>
      </c>
      <c r="EL882" s="58" t="str">
        <f t="shared" si="1465"/>
        <v/>
      </c>
      <c r="EM882" s="58" t="str">
        <f>IF(OR($DZ882="",CR882=""),IF($EL882="","",$EL882),IF(OR(CR882="なし",CR882=0),領収書!$H$1,CR882))</f>
        <v/>
      </c>
      <c r="EN882" s="58" t="str">
        <f>IF(OR($DZ882="",CS882=""),IF($EL882="","",$EL882),IF(OR(CS882="なし",CS882=0),入力!$EN$1,CS882))</f>
        <v/>
      </c>
      <c r="EO882" s="63" t="str">
        <f t="shared" si="1466"/>
        <v/>
      </c>
      <c r="EP882" s="63" t="str">
        <f t="shared" si="1467"/>
        <v/>
      </c>
      <c r="ER882" s="16" t="str">
        <f>IF(AND(COUNTIF($ET$3:ET882,ET882)=1,ET882&lt;&gt;""),MAX($ER$3:ER881)+1,"")</f>
        <v/>
      </c>
      <c r="ES882" s="16" t="str">
        <f>IF(価格設定!B884="","",価格設定!B884)</f>
        <v/>
      </c>
      <c r="ET882" s="16" t="str">
        <f>IF(価格設定!C884="","",価格設定!C884)</f>
        <v/>
      </c>
      <c r="EV882" s="16" t="str">
        <f t="shared" si="1379"/>
        <v/>
      </c>
      <c r="EW882" s="16" t="str">
        <f t="shared" si="1468"/>
        <v/>
      </c>
    </row>
    <row r="883" spans="1:153" ht="30" customHeight="1" x14ac:dyDescent="0.2">
      <c r="A883" s="225"/>
      <c r="B883" s="212"/>
      <c r="C883" s="221"/>
      <c r="D883" s="164"/>
      <c r="E883" s="165"/>
      <c r="F883" s="166"/>
      <c r="G883" s="167"/>
      <c r="H883" s="179"/>
      <c r="I883" s="306"/>
      <c r="J883" s="169"/>
      <c r="K883" s="179"/>
      <c r="L883" s="186"/>
      <c r="M883" s="186"/>
      <c r="N883" s="168"/>
      <c r="O883" s="170"/>
      <c r="P883" s="212"/>
      <c r="Q883" s="179" t="str">
        <f>IFERROR(IF(H883="","",IFERROR(INDEX(価格設定!$B$5:$B$1048576,MATCH(H883,価格設定!$B$5:$B$1048576,0),0),INDEX(価格設定!$B$5:$B$1048576,MATCH("*"&amp;H883&amp;"*",価格設定!$B$5:$B$1048576,0),0))),H883)</f>
        <v/>
      </c>
      <c r="R883" s="250" t="str">
        <f>IFERROR(IF(Q883="",IF(K883="","",K883),IF(K883="",IF(INDEX(価格設定!$C$5:$C$1048576,MATCH(Q883,価格設定!$B$5:$B$1048576,0),0)=0,"",INDEX(価格設定!$C$5:$C$1048576,MATCH(Q883,価格設定!$B$5:$B$1048576,0),0)),IF(K883="なし","",K883))),"")</f>
        <v/>
      </c>
      <c r="S883" s="308" t="str">
        <f t="shared" si="1380"/>
        <v/>
      </c>
      <c r="T883" s="126" t="str">
        <f>IFERROR(IF(J883="",IF(INDEX(価格設定!$E$5:$R$1048576,MATCH($Q883,価格設定!B$5:B$1048576,0),MATCH($AW883,価格設定!E$1:X$1,1))=0,"",INDEX(価格設定!$E$5:$R$1048576,MATCH($Q883,価格設定!B$5:B$1048576,0),MATCH($AW883,価格設定!E$1:X$1,1))),J883),"")</f>
        <v/>
      </c>
      <c r="U883" s="126" t="str">
        <f t="shared" si="1381"/>
        <v/>
      </c>
      <c r="V883" s="132" t="str">
        <f t="shared" si="1382"/>
        <v/>
      </c>
      <c r="W883" s="127" t="str">
        <f>IFERROR(IF(OR(T883="",T883&lt;0),"",IFERROR(INDEX(価格設定!E$2:X$3,IF(AND(K883=$K$1,$K$1&lt;&gt;""),ROW(価格設定!$D$3)-1,MATCH(INDEX(価格設定!$D$5:$D$1048576,MATCH(Q883,価格設定!$B$5:$B$1048576,0),0),価格設定!$D$2:$D$3,0)),MATCH($AW883,価格設定!E$1:X$1,1)),INDEX(価格設定!E$2:X$2,0,MATCH($AW883,価格設定!E$1:X$1,1)))),"")</f>
        <v/>
      </c>
      <c r="X883" s="126" t="str">
        <f t="shared" si="1373"/>
        <v/>
      </c>
      <c r="Y883" s="128" t="str">
        <f t="shared" si="1383"/>
        <v/>
      </c>
      <c r="Z883" s="126" t="str">
        <f t="shared" si="1384"/>
        <v/>
      </c>
      <c r="AA883" s="129" t="str">
        <f t="shared" si="1385"/>
        <v/>
      </c>
      <c r="AB883" s="126" t="str">
        <f t="shared" si="1386"/>
        <v/>
      </c>
      <c r="AC883" s="280" t="str">
        <f t="shared" si="1387"/>
        <v/>
      </c>
      <c r="AD883" s="15"/>
      <c r="AE883" s="204" t="str">
        <f>IF(AF883="","",COUNT($AF$3:AF883))</f>
        <v/>
      </c>
      <c r="AF883" s="206" t="str">
        <f t="shared" si="1388"/>
        <v/>
      </c>
      <c r="AG883" s="204" t="str">
        <f t="shared" si="1389"/>
        <v/>
      </c>
      <c r="AH883" s="204" t="str">
        <f t="shared" si="1390"/>
        <v/>
      </c>
      <c r="AI883" s="287"/>
      <c r="AJ883" s="15"/>
      <c r="AK883" s="138" t="str">
        <f t="shared" si="1391"/>
        <v/>
      </c>
      <c r="AL883" s="131" t="str">
        <f t="shared" si="1392"/>
        <v/>
      </c>
      <c r="AM883" s="131" t="str">
        <f t="shared" si="1393"/>
        <v/>
      </c>
      <c r="AN883" s="313" t="str">
        <f t="shared" si="1394"/>
        <v/>
      </c>
      <c r="AO883" s="316" t="str">
        <f t="shared" si="1395"/>
        <v/>
      </c>
      <c r="AP883" s="18"/>
      <c r="AQ883" s="3" t="str">
        <f>IF(F883="","",MAX($AQ$3:AQ882)+1)</f>
        <v/>
      </c>
      <c r="AR883" s="3" t="str">
        <f>IF(OR(AQ883="",BB883=""),"",MAX($AR$3:AR882)+1)</f>
        <v/>
      </c>
      <c r="AS883" s="3" t="str">
        <f>IF(CQ883="","",RANK(CQ883,CQ$3:CQ$1048576,1)+COUNTIF($CQ$3:CQ883,CQ883)-1)</f>
        <v/>
      </c>
      <c r="AT883" s="21" t="str">
        <f>IF(C883="",IF(OR(AND($H883&lt;&gt;"",C883=""),AND($F882=$F883,$AZ883&lt;&gt;""),COUNTA($H$3:$H$1048576,#REF!,$F$3:$F$1048576)&gt;COUNTA($H$3:$H883,#REF!,$F$3:$F883),$AZ883&lt;&gt;""),INDEX(AT$3:AT$1048576,MATCH(MAX($AQ$3:$AQ882),$AQ$3:$AQ$1048576,0),0),""),C883)</f>
        <v/>
      </c>
      <c r="AU883" s="21" t="str">
        <f>IF(D883="",IF(OR(AND($H883&lt;&gt;"",D883=""),AND($F882=$F883,$AZ883&lt;&gt;""),COUNTA($H$3:$H$1048576,#REF!,$F$3:$F$1048576)&gt;COUNTA($H$3:$H883,#REF!,$F$3:$F883),$AZ883&lt;&gt;""),INDEX(AU$3:AU$1048576,MATCH(MAX($AQ$3:$AQ882),$AQ$3:$AQ$1048576,0),0),""),D883)</f>
        <v/>
      </c>
      <c r="AV883" s="21" t="str">
        <f>IF(E883="",IF(OR(AND($H883&lt;&gt;"",E883=""),AND($F882=$F883,$AZ883&lt;&gt;""),COUNTA($H$3:$H$1048576,#REF!,$F$3:$F$1048576)&gt;COUNTA($H$3:$H883,#REF!,$F$3:$F883),$AZ883&lt;&gt;""),INDEX(AV$3:AV$1048576,MATCH(MAX($AQ$3:$AQ882),$AQ$3:$AQ$1048576,0),0),""),E883)</f>
        <v/>
      </c>
      <c r="AW883" s="24" t="str">
        <f t="shared" si="1396"/>
        <v/>
      </c>
      <c r="AX883" s="13" t="str">
        <f t="shared" si="1397"/>
        <v/>
      </c>
      <c r="AY883" s="4" t="str">
        <f t="shared" si="1398"/>
        <v/>
      </c>
      <c r="AZ883" s="4" t="str">
        <f>IF(AX883="",IF(OR(AND(H883&lt;&gt;"",F883=""),COUNTA($H$3:$H$1048576)&gt;COUNTA($H$3:$H883)),INDEX(AX$3:AX883,MATCH(MAX($AQ$3:AQ883),AQ$3:AQ883,0),0),""),AX883)</f>
        <v/>
      </c>
      <c r="BA883" s="4" t="str">
        <f>IF(AY883="",IF(AND(H883&lt;&gt;"",F883=""),INDEX(AY$3:AY883,MATCH(MAX($AQ$3:AQ883),AQ$3:AQ883,0),0),""),AY883)</f>
        <v/>
      </c>
      <c r="BB883" s="82" t="str">
        <f>IF(BC883="","",RANK(BC883,BC$3:BC$1048576,1)+COUNTIF($BC$3:BC883,BC883)-1)</f>
        <v/>
      </c>
      <c r="BC883" s="139" t="str">
        <f t="shared" si="1399"/>
        <v/>
      </c>
      <c r="BD883" s="46" t="str">
        <f t="shared" si="1400"/>
        <v/>
      </c>
      <c r="BE883" s="46" t="str">
        <f t="shared" si="1401"/>
        <v/>
      </c>
      <c r="BF883" s="46" t="str">
        <f t="shared" si="1402"/>
        <v/>
      </c>
      <c r="BG883" s="4" t="str">
        <f t="shared" si="1403"/>
        <v/>
      </c>
      <c r="BH883" s="180" t="str">
        <f t="shared" si="1404"/>
        <v/>
      </c>
      <c r="BI883" s="16" t="str">
        <f t="shared" si="1405"/>
        <v/>
      </c>
      <c r="BJ883" s="52" t="str">
        <f>IF(BI883="","",IF(W883="","",IF(AND(K883=$K$1,$K$1&lt;&gt;""),$BT$2,IFERROR(IF(INDEX(価格設定!$D$5:$D$1048576,MATCH(Q883,価格設定!$B$5:$B$1048576,0),0)=価格設定!$D$3,$BT$2,$BS$2),$BS$2))))</f>
        <v/>
      </c>
      <c r="BK883" s="16" t="str">
        <f>IF(BI883="","",IF(COUNTIF($BI$3:BI883,BI883)=1,1,IF(AND(BI882=BI883,BH883=""),BK882,COUNTIF($BH$3:BH883,BH883))))</f>
        <v/>
      </c>
      <c r="BL883" s="52" t="str">
        <f t="shared" si="1406"/>
        <v/>
      </c>
      <c r="BM883" s="52" t="str">
        <f t="shared" si="1407"/>
        <v/>
      </c>
      <c r="BN883" s="119" t="str">
        <f t="shared" si="1408"/>
        <v/>
      </c>
      <c r="BO883" s="119" t="str">
        <f t="shared" si="1409"/>
        <v/>
      </c>
      <c r="BP883" s="17" t="str">
        <f t="shared" si="1410"/>
        <v/>
      </c>
      <c r="BQ883" s="17" t="str">
        <f t="shared" si="1411"/>
        <v/>
      </c>
      <c r="BR883" s="17" t="str">
        <f>IF(OR(BP883="",COUNTIF($BO$3:BO883,BO883)&lt;&gt;1),"",SUMIF(BO$3:BO$1048576,BO883,BP$3:BP$1048576))</f>
        <v/>
      </c>
      <c r="BS883" s="17" t="str">
        <f t="shared" si="1412"/>
        <v/>
      </c>
      <c r="BT883" s="17" t="str">
        <f t="shared" si="1413"/>
        <v/>
      </c>
      <c r="BU883" s="17" t="str">
        <f t="shared" si="1414"/>
        <v/>
      </c>
      <c r="BV883" s="24" t="str">
        <f t="shared" si="1415"/>
        <v/>
      </c>
      <c r="BW883" s="24" t="str">
        <f t="shared" si="1416"/>
        <v/>
      </c>
      <c r="BX883" s="24" t="str">
        <f t="shared" si="1417"/>
        <v/>
      </c>
      <c r="BY883" s="26" t="str">
        <f t="shared" si="1418"/>
        <v/>
      </c>
      <c r="BZ883" s="26" t="str">
        <f t="shared" si="1419"/>
        <v/>
      </c>
      <c r="CA883" s="26" t="str">
        <f t="shared" si="1420"/>
        <v/>
      </c>
      <c r="CB883" s="66" t="str">
        <f t="shared" si="1421"/>
        <v/>
      </c>
      <c r="CC883" s="65" t="str">
        <f t="shared" si="1422"/>
        <v/>
      </c>
      <c r="CD883" s="26" t="str">
        <f t="shared" si="1423"/>
        <v/>
      </c>
      <c r="CE883" s="26" t="str">
        <f t="shared" si="1424"/>
        <v/>
      </c>
      <c r="CF883" s="193" t="str">
        <f t="shared" si="1425"/>
        <v/>
      </c>
      <c r="CG883" s="193" t="str">
        <f t="shared" si="1426"/>
        <v/>
      </c>
      <c r="CH883" s="26" t="str">
        <f t="shared" si="1427"/>
        <v/>
      </c>
      <c r="CI883" s="26" t="str">
        <f t="shared" si="1428"/>
        <v/>
      </c>
      <c r="CJ883" s="65" t="str">
        <f t="shared" si="1429"/>
        <v/>
      </c>
      <c r="CK883" s="65" t="str">
        <f t="shared" si="1430"/>
        <v/>
      </c>
      <c r="CL883" s="64" t="str">
        <f t="shared" si="1431"/>
        <v/>
      </c>
      <c r="CM883" s="64" t="str">
        <f t="shared" si="1432"/>
        <v/>
      </c>
      <c r="CN883" s="65" t="str">
        <f t="shared" si="1433"/>
        <v/>
      </c>
      <c r="CP883" s="63" t="str">
        <f>IF(BH883="","",MAX($CP$3:CP882)+1)</f>
        <v/>
      </c>
      <c r="CQ883" s="24" t="str">
        <f t="shared" si="1434"/>
        <v/>
      </c>
      <c r="CR883" s="24" t="str">
        <f t="shared" si="1435"/>
        <v/>
      </c>
      <c r="CS883" s="24" t="str">
        <f t="shared" si="1436"/>
        <v/>
      </c>
      <c r="CT883" s="58" t="str">
        <f>IF(BO883="","",COUNTIF($BO$3:BO883,BO883)&amp;"@"&amp;BO883)</f>
        <v/>
      </c>
      <c r="CU883" s="16" t="str">
        <f t="shared" si="1374"/>
        <v/>
      </c>
      <c r="CV883" s="63" t="str">
        <f t="shared" si="1437"/>
        <v/>
      </c>
      <c r="CW883" s="16" t="str">
        <f t="shared" si="1438"/>
        <v/>
      </c>
      <c r="CX883" s="16" t="str">
        <f t="shared" si="1439"/>
        <v/>
      </c>
      <c r="CY883" s="16" t="str">
        <f t="shared" si="1440"/>
        <v/>
      </c>
      <c r="CZ883" s="85" t="str">
        <f t="shared" si="1441"/>
        <v/>
      </c>
      <c r="DA883" s="16" t="str">
        <f t="shared" si="1442"/>
        <v/>
      </c>
      <c r="DB883" s="16" t="str">
        <f t="shared" si="1443"/>
        <v/>
      </c>
      <c r="DC883" s="28" t="str">
        <f>IF(CP883="","",$DC$1&amp;(INDEX(価格設定!D$1:XFD$3,ROW(価格設定!$D$3),MATCH($AW883,価格設定!D$1:XFD$1,1))*100)&amp;"%")</f>
        <v/>
      </c>
      <c r="DD883" s="28" t="str">
        <f>IF(CP883="","",$DD$1&amp;(INDEX(価格設定!D$1:XFD$3,ROW(価格設定!$D$2),MATCH($AW883,価格設定!D$1:XFD$1,1))*100)&amp;"%")</f>
        <v/>
      </c>
      <c r="DE883" s="29" t="str">
        <f t="shared" si="1444"/>
        <v/>
      </c>
      <c r="DG883" s="58" t="str">
        <f t="shared" si="1445"/>
        <v/>
      </c>
      <c r="DH883" s="58" t="str">
        <f t="shared" si="1446"/>
        <v/>
      </c>
      <c r="DI883" s="58" t="str">
        <f t="shared" si="1447"/>
        <v/>
      </c>
      <c r="DJ883" s="85" t="str">
        <f t="shared" si="1448"/>
        <v/>
      </c>
      <c r="DL883" s="58" t="str">
        <f>IF(COUNTIF(DG$3:DG$1048576,DG883)=COUNTIF($DG$3:$DG883,DG883),DG883,"")</f>
        <v/>
      </c>
      <c r="DM883" s="85" t="str">
        <f t="shared" si="1449"/>
        <v/>
      </c>
      <c r="DN883" s="85" t="str">
        <f t="shared" si="1375"/>
        <v/>
      </c>
      <c r="DO883" s="85" t="str">
        <f t="shared" si="1375"/>
        <v/>
      </c>
      <c r="DP883" s="303"/>
      <c r="DQ883" s="17" t="str">
        <f t="shared" si="1376"/>
        <v/>
      </c>
      <c r="DR883" s="17" t="str">
        <f t="shared" si="1377"/>
        <v/>
      </c>
      <c r="DS883" s="17" t="str">
        <f t="shared" si="1378"/>
        <v/>
      </c>
      <c r="DU883" s="16" t="str">
        <f t="shared" si="1450"/>
        <v/>
      </c>
      <c r="DV883" s="16" t="str">
        <f>IF(DU883="","",COUNT($DU$3:DU883))</f>
        <v/>
      </c>
      <c r="DW883" s="16" t="str">
        <f t="shared" si="1451"/>
        <v/>
      </c>
      <c r="DX883" s="16" t="str">
        <f t="shared" si="1452"/>
        <v/>
      </c>
      <c r="DY883" s="16" t="str">
        <f>IF(DZ883="","",COUNTIF(DZ$3:DZ883,DZ883))</f>
        <v/>
      </c>
      <c r="DZ883" s="16" t="str">
        <f t="shared" si="1453"/>
        <v/>
      </c>
      <c r="EA883" s="16" t="str">
        <f t="shared" si="1454"/>
        <v/>
      </c>
      <c r="EB883" s="16" t="str">
        <f t="shared" si="1455"/>
        <v/>
      </c>
      <c r="EC883" s="16" t="str">
        <f t="shared" si="1456"/>
        <v/>
      </c>
      <c r="ED883" s="16" t="str">
        <f t="shared" si="1457"/>
        <v/>
      </c>
      <c r="EE883" s="16" t="str">
        <f t="shared" si="1458"/>
        <v/>
      </c>
      <c r="EF883" s="16" t="str">
        <f t="shared" si="1459"/>
        <v/>
      </c>
      <c r="EG883" s="16" t="str">
        <f t="shared" si="1460"/>
        <v/>
      </c>
      <c r="EH883" s="16" t="str">
        <f t="shared" si="1461"/>
        <v/>
      </c>
      <c r="EI883" s="16" t="str">
        <f t="shared" si="1462"/>
        <v/>
      </c>
      <c r="EJ883" s="16" t="str">
        <f t="shared" si="1463"/>
        <v/>
      </c>
      <c r="EK883" s="16" t="str">
        <f t="shared" si="1464"/>
        <v/>
      </c>
      <c r="EL883" s="58" t="str">
        <f t="shared" si="1465"/>
        <v/>
      </c>
      <c r="EM883" s="58" t="str">
        <f>IF(OR($DZ883="",CR883=""),IF($EL883="","",$EL883),IF(OR(CR883="なし",CR883=0),領収書!$H$1,CR883))</f>
        <v/>
      </c>
      <c r="EN883" s="58" t="str">
        <f>IF(OR($DZ883="",CS883=""),IF($EL883="","",$EL883),IF(OR(CS883="なし",CS883=0),入力!$EN$1,CS883))</f>
        <v/>
      </c>
      <c r="EO883" s="63" t="str">
        <f t="shared" si="1466"/>
        <v/>
      </c>
      <c r="EP883" s="63" t="str">
        <f t="shared" si="1467"/>
        <v/>
      </c>
      <c r="ER883" s="16" t="str">
        <f>IF(AND(COUNTIF($ET$3:ET883,ET883)=1,ET883&lt;&gt;""),MAX($ER$3:ER882)+1,"")</f>
        <v/>
      </c>
      <c r="ES883" s="16" t="str">
        <f>IF(価格設定!B885="","",価格設定!B885)</f>
        <v/>
      </c>
      <c r="ET883" s="16" t="str">
        <f>IF(価格設定!C885="","",価格設定!C885)</f>
        <v/>
      </c>
      <c r="EV883" s="16" t="str">
        <f t="shared" si="1379"/>
        <v/>
      </c>
      <c r="EW883" s="16" t="str">
        <f t="shared" si="1468"/>
        <v/>
      </c>
    </row>
    <row r="884" spans="1:153" ht="30" customHeight="1" x14ac:dyDescent="0.2">
      <c r="A884" s="225"/>
      <c r="B884" s="212"/>
      <c r="C884" s="221"/>
      <c r="D884" s="164"/>
      <c r="E884" s="165"/>
      <c r="F884" s="166"/>
      <c r="G884" s="167"/>
      <c r="H884" s="179"/>
      <c r="I884" s="306"/>
      <c r="J884" s="169"/>
      <c r="K884" s="179"/>
      <c r="L884" s="186"/>
      <c r="M884" s="186"/>
      <c r="N884" s="168"/>
      <c r="O884" s="170"/>
      <c r="P884" s="212"/>
      <c r="Q884" s="179" t="str">
        <f>IFERROR(IF(H884="","",IFERROR(INDEX(価格設定!$B$5:$B$1048576,MATCH(H884,価格設定!$B$5:$B$1048576,0),0),INDEX(価格設定!$B$5:$B$1048576,MATCH("*"&amp;H884&amp;"*",価格設定!$B$5:$B$1048576,0),0))),H884)</f>
        <v/>
      </c>
      <c r="R884" s="250" t="str">
        <f>IFERROR(IF(Q884="",IF(K884="","",K884),IF(K884="",IF(INDEX(価格設定!$C$5:$C$1048576,MATCH(Q884,価格設定!$B$5:$B$1048576,0),0)=0,"",INDEX(価格設定!$C$5:$C$1048576,MATCH(Q884,価格設定!$B$5:$B$1048576,0),0)),IF(K884="なし","",K884))),"")</f>
        <v/>
      </c>
      <c r="S884" s="308" t="str">
        <f t="shared" si="1380"/>
        <v/>
      </c>
      <c r="T884" s="126" t="str">
        <f>IFERROR(IF(J884="",IF(INDEX(価格設定!$E$5:$R$1048576,MATCH($Q884,価格設定!B$5:B$1048576,0),MATCH($AW884,価格設定!E$1:X$1,1))=0,"",INDEX(価格設定!$E$5:$R$1048576,MATCH($Q884,価格設定!B$5:B$1048576,0),MATCH($AW884,価格設定!E$1:X$1,1))),J884),"")</f>
        <v/>
      </c>
      <c r="U884" s="126" t="str">
        <f t="shared" si="1381"/>
        <v/>
      </c>
      <c r="V884" s="132" t="str">
        <f t="shared" si="1382"/>
        <v/>
      </c>
      <c r="W884" s="127" t="str">
        <f>IFERROR(IF(OR(T884="",T884&lt;0),"",IFERROR(INDEX(価格設定!E$2:X$3,IF(AND(K884=$K$1,$K$1&lt;&gt;""),ROW(価格設定!$D$3)-1,MATCH(INDEX(価格設定!$D$5:$D$1048576,MATCH(Q884,価格設定!$B$5:$B$1048576,0),0),価格設定!$D$2:$D$3,0)),MATCH($AW884,価格設定!E$1:X$1,1)),INDEX(価格設定!E$2:X$2,0,MATCH($AW884,価格設定!E$1:X$1,1)))),"")</f>
        <v/>
      </c>
      <c r="X884" s="126" t="str">
        <f t="shared" si="1373"/>
        <v/>
      </c>
      <c r="Y884" s="128" t="str">
        <f t="shared" si="1383"/>
        <v/>
      </c>
      <c r="Z884" s="126" t="str">
        <f t="shared" si="1384"/>
        <v/>
      </c>
      <c r="AA884" s="129" t="str">
        <f t="shared" si="1385"/>
        <v/>
      </c>
      <c r="AB884" s="126" t="str">
        <f t="shared" si="1386"/>
        <v/>
      </c>
      <c r="AC884" s="280" t="str">
        <f t="shared" si="1387"/>
        <v/>
      </c>
      <c r="AD884" s="15"/>
      <c r="AE884" s="204" t="str">
        <f>IF(AF884="","",COUNT($AF$3:AF884))</f>
        <v/>
      </c>
      <c r="AF884" s="206" t="str">
        <f t="shared" si="1388"/>
        <v/>
      </c>
      <c r="AG884" s="204" t="str">
        <f t="shared" si="1389"/>
        <v/>
      </c>
      <c r="AH884" s="204" t="str">
        <f t="shared" si="1390"/>
        <v/>
      </c>
      <c r="AI884" s="287"/>
      <c r="AJ884" s="15"/>
      <c r="AK884" s="138" t="str">
        <f t="shared" si="1391"/>
        <v/>
      </c>
      <c r="AL884" s="131" t="str">
        <f t="shared" si="1392"/>
        <v/>
      </c>
      <c r="AM884" s="131" t="str">
        <f t="shared" si="1393"/>
        <v/>
      </c>
      <c r="AN884" s="313" t="str">
        <f t="shared" si="1394"/>
        <v/>
      </c>
      <c r="AO884" s="316" t="str">
        <f t="shared" si="1395"/>
        <v/>
      </c>
      <c r="AP884" s="18"/>
      <c r="AQ884" s="3" t="str">
        <f>IF(F884="","",MAX($AQ$3:AQ883)+1)</f>
        <v/>
      </c>
      <c r="AR884" s="3" t="str">
        <f>IF(OR(AQ884="",BB884=""),"",MAX($AR$3:AR883)+1)</f>
        <v/>
      </c>
      <c r="AS884" s="3" t="str">
        <f>IF(CQ884="","",RANK(CQ884,CQ$3:CQ$1048576,1)+COUNTIF($CQ$3:CQ884,CQ884)-1)</f>
        <v/>
      </c>
      <c r="AT884" s="21" t="str">
        <f>IF(C884="",IF(OR(AND($H884&lt;&gt;"",C884=""),AND($F883=$F884,$AZ884&lt;&gt;""),COUNTA($H$3:$H$1048576,#REF!,$F$3:$F$1048576)&gt;COUNTA($H$3:$H884,#REF!,$F$3:$F884),$AZ884&lt;&gt;""),INDEX(AT$3:AT$1048576,MATCH(MAX($AQ$3:$AQ883),$AQ$3:$AQ$1048576,0),0),""),C884)</f>
        <v/>
      </c>
      <c r="AU884" s="21" t="str">
        <f>IF(D884="",IF(OR(AND($H884&lt;&gt;"",D884=""),AND($F883=$F884,$AZ884&lt;&gt;""),COUNTA($H$3:$H$1048576,#REF!,$F$3:$F$1048576)&gt;COUNTA($H$3:$H884,#REF!,$F$3:$F884),$AZ884&lt;&gt;""),INDEX(AU$3:AU$1048576,MATCH(MAX($AQ$3:$AQ883),$AQ$3:$AQ$1048576,0),0),""),D884)</f>
        <v/>
      </c>
      <c r="AV884" s="21" t="str">
        <f>IF(E884="",IF(OR(AND($H884&lt;&gt;"",E884=""),AND($F883=$F884,$AZ884&lt;&gt;""),COUNTA($H$3:$H$1048576,#REF!,$F$3:$F$1048576)&gt;COUNTA($H$3:$H884,#REF!,$F$3:$F884),$AZ884&lt;&gt;""),INDEX(AV$3:AV$1048576,MATCH(MAX($AQ$3:$AQ883),$AQ$3:$AQ$1048576,0),0),""),E884)</f>
        <v/>
      </c>
      <c r="AW884" s="24" t="str">
        <f t="shared" si="1396"/>
        <v/>
      </c>
      <c r="AX884" s="13" t="str">
        <f t="shared" si="1397"/>
        <v/>
      </c>
      <c r="AY884" s="4" t="str">
        <f t="shared" si="1398"/>
        <v/>
      </c>
      <c r="AZ884" s="4" t="str">
        <f>IF(AX884="",IF(OR(AND(H884&lt;&gt;"",F884=""),COUNTA($H$3:$H$1048576)&gt;COUNTA($H$3:$H884)),INDEX(AX$3:AX884,MATCH(MAX($AQ$3:AQ884),AQ$3:AQ884,0),0),""),AX884)</f>
        <v/>
      </c>
      <c r="BA884" s="4" t="str">
        <f>IF(AY884="",IF(AND(H884&lt;&gt;"",F884=""),INDEX(AY$3:AY884,MATCH(MAX($AQ$3:AQ884),AQ$3:AQ884,0),0),""),AY884)</f>
        <v/>
      </c>
      <c r="BB884" s="82" t="str">
        <f>IF(BC884="","",RANK(BC884,BC$3:BC$1048576,1)+COUNTIF($BC$3:BC884,BC884)-1)</f>
        <v/>
      </c>
      <c r="BC884" s="139" t="str">
        <f t="shared" si="1399"/>
        <v/>
      </c>
      <c r="BD884" s="46" t="str">
        <f t="shared" si="1400"/>
        <v/>
      </c>
      <c r="BE884" s="46" t="str">
        <f t="shared" si="1401"/>
        <v/>
      </c>
      <c r="BF884" s="46" t="str">
        <f t="shared" si="1402"/>
        <v/>
      </c>
      <c r="BG884" s="4" t="str">
        <f t="shared" si="1403"/>
        <v/>
      </c>
      <c r="BH884" s="180" t="str">
        <f t="shared" si="1404"/>
        <v/>
      </c>
      <c r="BI884" s="16" t="str">
        <f t="shared" si="1405"/>
        <v/>
      </c>
      <c r="BJ884" s="52" t="str">
        <f>IF(BI884="","",IF(W884="","",IF(AND(K884=$K$1,$K$1&lt;&gt;""),$BT$2,IFERROR(IF(INDEX(価格設定!$D$5:$D$1048576,MATCH(Q884,価格設定!$B$5:$B$1048576,0),0)=価格設定!$D$3,$BT$2,$BS$2),$BS$2))))</f>
        <v/>
      </c>
      <c r="BK884" s="16" t="str">
        <f>IF(BI884="","",IF(COUNTIF($BI$3:BI884,BI884)=1,1,IF(AND(BI883=BI884,BH884=""),BK883,COUNTIF($BH$3:BH884,BH884))))</f>
        <v/>
      </c>
      <c r="BL884" s="52" t="str">
        <f t="shared" si="1406"/>
        <v/>
      </c>
      <c r="BM884" s="52" t="str">
        <f t="shared" si="1407"/>
        <v/>
      </c>
      <c r="BN884" s="119" t="str">
        <f t="shared" si="1408"/>
        <v/>
      </c>
      <c r="BO884" s="119" t="str">
        <f t="shared" si="1409"/>
        <v/>
      </c>
      <c r="BP884" s="17" t="str">
        <f t="shared" si="1410"/>
        <v/>
      </c>
      <c r="BQ884" s="17" t="str">
        <f t="shared" si="1411"/>
        <v/>
      </c>
      <c r="BR884" s="17" t="str">
        <f>IF(OR(BP884="",COUNTIF($BO$3:BO884,BO884)&lt;&gt;1),"",SUMIF(BO$3:BO$1048576,BO884,BP$3:BP$1048576))</f>
        <v/>
      </c>
      <c r="BS884" s="17" t="str">
        <f t="shared" si="1412"/>
        <v/>
      </c>
      <c r="BT884" s="17" t="str">
        <f t="shared" si="1413"/>
        <v/>
      </c>
      <c r="BU884" s="17" t="str">
        <f t="shared" si="1414"/>
        <v/>
      </c>
      <c r="BV884" s="24" t="str">
        <f t="shared" si="1415"/>
        <v/>
      </c>
      <c r="BW884" s="24" t="str">
        <f t="shared" si="1416"/>
        <v/>
      </c>
      <c r="BX884" s="24" t="str">
        <f t="shared" si="1417"/>
        <v/>
      </c>
      <c r="BY884" s="26" t="str">
        <f t="shared" si="1418"/>
        <v/>
      </c>
      <c r="BZ884" s="26" t="str">
        <f t="shared" si="1419"/>
        <v/>
      </c>
      <c r="CA884" s="26" t="str">
        <f t="shared" si="1420"/>
        <v/>
      </c>
      <c r="CB884" s="66" t="str">
        <f t="shared" si="1421"/>
        <v/>
      </c>
      <c r="CC884" s="65" t="str">
        <f t="shared" si="1422"/>
        <v/>
      </c>
      <c r="CD884" s="26" t="str">
        <f t="shared" si="1423"/>
        <v/>
      </c>
      <c r="CE884" s="26" t="str">
        <f t="shared" si="1424"/>
        <v/>
      </c>
      <c r="CF884" s="193" t="str">
        <f t="shared" si="1425"/>
        <v/>
      </c>
      <c r="CG884" s="193" t="str">
        <f t="shared" si="1426"/>
        <v/>
      </c>
      <c r="CH884" s="26" t="str">
        <f t="shared" si="1427"/>
        <v/>
      </c>
      <c r="CI884" s="26" t="str">
        <f t="shared" si="1428"/>
        <v/>
      </c>
      <c r="CJ884" s="65" t="str">
        <f t="shared" si="1429"/>
        <v/>
      </c>
      <c r="CK884" s="65" t="str">
        <f t="shared" si="1430"/>
        <v/>
      </c>
      <c r="CL884" s="64" t="str">
        <f t="shared" si="1431"/>
        <v/>
      </c>
      <c r="CM884" s="64" t="str">
        <f t="shared" si="1432"/>
        <v/>
      </c>
      <c r="CN884" s="65" t="str">
        <f t="shared" si="1433"/>
        <v/>
      </c>
      <c r="CP884" s="63" t="str">
        <f>IF(BH884="","",MAX($CP$3:CP883)+1)</f>
        <v/>
      </c>
      <c r="CQ884" s="24" t="str">
        <f t="shared" si="1434"/>
        <v/>
      </c>
      <c r="CR884" s="24" t="str">
        <f t="shared" si="1435"/>
        <v/>
      </c>
      <c r="CS884" s="24" t="str">
        <f t="shared" si="1436"/>
        <v/>
      </c>
      <c r="CT884" s="58" t="str">
        <f>IF(BO884="","",COUNTIF($BO$3:BO884,BO884)&amp;"@"&amp;BO884)</f>
        <v/>
      </c>
      <c r="CU884" s="16" t="str">
        <f t="shared" si="1374"/>
        <v/>
      </c>
      <c r="CV884" s="63" t="str">
        <f t="shared" si="1437"/>
        <v/>
      </c>
      <c r="CW884" s="16" t="str">
        <f t="shared" si="1438"/>
        <v/>
      </c>
      <c r="CX884" s="16" t="str">
        <f t="shared" si="1439"/>
        <v/>
      </c>
      <c r="CY884" s="16" t="str">
        <f t="shared" si="1440"/>
        <v/>
      </c>
      <c r="CZ884" s="85" t="str">
        <f t="shared" si="1441"/>
        <v/>
      </c>
      <c r="DA884" s="16" t="str">
        <f t="shared" si="1442"/>
        <v/>
      </c>
      <c r="DB884" s="16" t="str">
        <f t="shared" si="1443"/>
        <v/>
      </c>
      <c r="DC884" s="28" t="str">
        <f>IF(CP884="","",$DC$1&amp;(INDEX(価格設定!D$1:XFD$3,ROW(価格設定!$D$3),MATCH($AW884,価格設定!D$1:XFD$1,1))*100)&amp;"%")</f>
        <v/>
      </c>
      <c r="DD884" s="28" t="str">
        <f>IF(CP884="","",$DD$1&amp;(INDEX(価格設定!D$1:XFD$3,ROW(価格設定!$D$2),MATCH($AW884,価格設定!D$1:XFD$1,1))*100)&amp;"%")</f>
        <v/>
      </c>
      <c r="DE884" s="29" t="str">
        <f t="shared" si="1444"/>
        <v/>
      </c>
      <c r="DG884" s="58" t="str">
        <f t="shared" si="1445"/>
        <v/>
      </c>
      <c r="DH884" s="58" t="str">
        <f t="shared" si="1446"/>
        <v/>
      </c>
      <c r="DI884" s="58" t="str">
        <f t="shared" si="1447"/>
        <v/>
      </c>
      <c r="DJ884" s="85" t="str">
        <f t="shared" si="1448"/>
        <v/>
      </c>
      <c r="DL884" s="58" t="str">
        <f>IF(COUNTIF(DG$3:DG$1048576,DG884)=COUNTIF($DG$3:$DG884,DG884),DG884,"")</f>
        <v/>
      </c>
      <c r="DM884" s="85" t="str">
        <f t="shared" si="1449"/>
        <v/>
      </c>
      <c r="DN884" s="85" t="str">
        <f t="shared" si="1375"/>
        <v/>
      </c>
      <c r="DO884" s="85" t="str">
        <f t="shared" si="1375"/>
        <v/>
      </c>
      <c r="DP884" s="303"/>
      <c r="DQ884" s="17" t="str">
        <f t="shared" si="1376"/>
        <v/>
      </c>
      <c r="DR884" s="17" t="str">
        <f t="shared" si="1377"/>
        <v/>
      </c>
      <c r="DS884" s="17" t="str">
        <f t="shared" si="1378"/>
        <v/>
      </c>
      <c r="DU884" s="16" t="str">
        <f t="shared" si="1450"/>
        <v/>
      </c>
      <c r="DV884" s="16" t="str">
        <f>IF(DU884="","",COUNT($DU$3:DU884))</f>
        <v/>
      </c>
      <c r="DW884" s="16" t="str">
        <f t="shared" si="1451"/>
        <v/>
      </c>
      <c r="DX884" s="16" t="str">
        <f t="shared" si="1452"/>
        <v/>
      </c>
      <c r="DY884" s="16" t="str">
        <f>IF(DZ884="","",COUNTIF(DZ$3:DZ884,DZ884))</f>
        <v/>
      </c>
      <c r="DZ884" s="16" t="str">
        <f t="shared" si="1453"/>
        <v/>
      </c>
      <c r="EA884" s="16" t="str">
        <f t="shared" si="1454"/>
        <v/>
      </c>
      <c r="EB884" s="16" t="str">
        <f t="shared" si="1455"/>
        <v/>
      </c>
      <c r="EC884" s="16" t="str">
        <f t="shared" si="1456"/>
        <v/>
      </c>
      <c r="ED884" s="16" t="str">
        <f t="shared" si="1457"/>
        <v/>
      </c>
      <c r="EE884" s="16" t="str">
        <f t="shared" si="1458"/>
        <v/>
      </c>
      <c r="EF884" s="16" t="str">
        <f t="shared" si="1459"/>
        <v/>
      </c>
      <c r="EG884" s="16" t="str">
        <f t="shared" si="1460"/>
        <v/>
      </c>
      <c r="EH884" s="16" t="str">
        <f t="shared" si="1461"/>
        <v/>
      </c>
      <c r="EI884" s="16" t="str">
        <f t="shared" si="1462"/>
        <v/>
      </c>
      <c r="EJ884" s="16" t="str">
        <f t="shared" si="1463"/>
        <v/>
      </c>
      <c r="EK884" s="16" t="str">
        <f t="shared" si="1464"/>
        <v/>
      </c>
      <c r="EL884" s="58" t="str">
        <f t="shared" si="1465"/>
        <v/>
      </c>
      <c r="EM884" s="58" t="str">
        <f>IF(OR($DZ884="",CR884=""),IF($EL884="","",$EL884),IF(OR(CR884="なし",CR884=0),領収書!$H$1,CR884))</f>
        <v/>
      </c>
      <c r="EN884" s="58" t="str">
        <f>IF(OR($DZ884="",CS884=""),IF($EL884="","",$EL884),IF(OR(CS884="なし",CS884=0),入力!$EN$1,CS884))</f>
        <v/>
      </c>
      <c r="EO884" s="63" t="str">
        <f t="shared" si="1466"/>
        <v/>
      </c>
      <c r="EP884" s="63" t="str">
        <f t="shared" si="1467"/>
        <v/>
      </c>
      <c r="ER884" s="16" t="str">
        <f>IF(AND(COUNTIF($ET$3:ET884,ET884)=1,ET884&lt;&gt;""),MAX($ER$3:ER883)+1,"")</f>
        <v/>
      </c>
      <c r="ES884" s="16" t="str">
        <f>IF(価格設定!B886="","",価格設定!B886)</f>
        <v/>
      </c>
      <c r="ET884" s="16" t="str">
        <f>IF(価格設定!C886="","",価格設定!C886)</f>
        <v/>
      </c>
      <c r="EV884" s="16" t="str">
        <f t="shared" si="1379"/>
        <v/>
      </c>
      <c r="EW884" s="16" t="str">
        <f t="shared" si="1468"/>
        <v/>
      </c>
    </row>
    <row r="885" spans="1:153" ht="30" customHeight="1" x14ac:dyDescent="0.2">
      <c r="A885" s="225"/>
      <c r="B885" s="212"/>
      <c r="C885" s="221"/>
      <c r="D885" s="164"/>
      <c r="E885" s="165"/>
      <c r="F885" s="166"/>
      <c r="G885" s="167"/>
      <c r="H885" s="179"/>
      <c r="I885" s="306"/>
      <c r="J885" s="169"/>
      <c r="K885" s="179"/>
      <c r="L885" s="186"/>
      <c r="M885" s="186"/>
      <c r="N885" s="168"/>
      <c r="O885" s="170"/>
      <c r="P885" s="212"/>
      <c r="Q885" s="179" t="str">
        <f>IFERROR(IF(H885="","",IFERROR(INDEX(価格設定!$B$5:$B$1048576,MATCH(H885,価格設定!$B$5:$B$1048576,0),0),INDEX(価格設定!$B$5:$B$1048576,MATCH("*"&amp;H885&amp;"*",価格設定!$B$5:$B$1048576,0),0))),H885)</f>
        <v/>
      </c>
      <c r="R885" s="250" t="str">
        <f>IFERROR(IF(Q885="",IF(K885="","",K885),IF(K885="",IF(INDEX(価格設定!$C$5:$C$1048576,MATCH(Q885,価格設定!$B$5:$B$1048576,0),0)=0,"",INDEX(価格設定!$C$5:$C$1048576,MATCH(Q885,価格設定!$B$5:$B$1048576,0),0)),IF(K885="なし","",K885))),"")</f>
        <v/>
      </c>
      <c r="S885" s="308" t="str">
        <f t="shared" si="1380"/>
        <v/>
      </c>
      <c r="T885" s="126" t="str">
        <f>IFERROR(IF(J885="",IF(INDEX(価格設定!$E$5:$R$1048576,MATCH($Q885,価格設定!B$5:B$1048576,0),MATCH($AW885,価格設定!E$1:X$1,1))=0,"",INDEX(価格設定!$E$5:$R$1048576,MATCH($Q885,価格設定!B$5:B$1048576,0),MATCH($AW885,価格設定!E$1:X$1,1))),J885),"")</f>
        <v/>
      </c>
      <c r="U885" s="126" t="str">
        <f t="shared" si="1381"/>
        <v/>
      </c>
      <c r="V885" s="132" t="str">
        <f t="shared" si="1382"/>
        <v/>
      </c>
      <c r="W885" s="127" t="str">
        <f>IFERROR(IF(OR(T885="",T885&lt;0),"",IFERROR(INDEX(価格設定!E$2:X$3,IF(AND(K885=$K$1,$K$1&lt;&gt;""),ROW(価格設定!$D$3)-1,MATCH(INDEX(価格設定!$D$5:$D$1048576,MATCH(Q885,価格設定!$B$5:$B$1048576,0),0),価格設定!$D$2:$D$3,0)),MATCH($AW885,価格設定!E$1:X$1,1)),INDEX(価格設定!E$2:X$2,0,MATCH($AW885,価格設定!E$1:X$1,1)))),"")</f>
        <v/>
      </c>
      <c r="X885" s="126" t="str">
        <f t="shared" si="1373"/>
        <v/>
      </c>
      <c r="Y885" s="128" t="str">
        <f t="shared" si="1383"/>
        <v/>
      </c>
      <c r="Z885" s="126" t="str">
        <f t="shared" si="1384"/>
        <v/>
      </c>
      <c r="AA885" s="129" t="str">
        <f t="shared" si="1385"/>
        <v/>
      </c>
      <c r="AB885" s="126" t="str">
        <f t="shared" si="1386"/>
        <v/>
      </c>
      <c r="AC885" s="280" t="str">
        <f t="shared" si="1387"/>
        <v/>
      </c>
      <c r="AD885" s="15"/>
      <c r="AE885" s="204" t="str">
        <f>IF(AF885="","",COUNT($AF$3:AF885))</f>
        <v/>
      </c>
      <c r="AF885" s="206" t="str">
        <f t="shared" si="1388"/>
        <v/>
      </c>
      <c r="AG885" s="204" t="str">
        <f t="shared" si="1389"/>
        <v/>
      </c>
      <c r="AH885" s="204" t="str">
        <f t="shared" si="1390"/>
        <v/>
      </c>
      <c r="AI885" s="287"/>
      <c r="AJ885" s="15"/>
      <c r="AK885" s="138" t="str">
        <f t="shared" si="1391"/>
        <v/>
      </c>
      <c r="AL885" s="131" t="str">
        <f t="shared" si="1392"/>
        <v/>
      </c>
      <c r="AM885" s="131" t="str">
        <f t="shared" si="1393"/>
        <v/>
      </c>
      <c r="AN885" s="313" t="str">
        <f t="shared" si="1394"/>
        <v/>
      </c>
      <c r="AO885" s="316" t="str">
        <f t="shared" si="1395"/>
        <v/>
      </c>
      <c r="AP885" s="18"/>
      <c r="AQ885" s="3" t="str">
        <f>IF(F885="","",MAX($AQ$3:AQ884)+1)</f>
        <v/>
      </c>
      <c r="AR885" s="3" t="str">
        <f>IF(OR(AQ885="",BB885=""),"",MAX($AR$3:AR884)+1)</f>
        <v/>
      </c>
      <c r="AS885" s="3" t="str">
        <f>IF(CQ885="","",RANK(CQ885,CQ$3:CQ$1048576,1)+COUNTIF($CQ$3:CQ885,CQ885)-1)</f>
        <v/>
      </c>
      <c r="AT885" s="21" t="str">
        <f>IF(C885="",IF(OR(AND($H885&lt;&gt;"",C885=""),AND($F884=$F885,$AZ885&lt;&gt;""),COUNTA($H$3:$H$1048576,#REF!,$F$3:$F$1048576)&gt;COUNTA($H$3:$H885,#REF!,$F$3:$F885),$AZ885&lt;&gt;""),INDEX(AT$3:AT$1048576,MATCH(MAX($AQ$3:$AQ884),$AQ$3:$AQ$1048576,0),0),""),C885)</f>
        <v/>
      </c>
      <c r="AU885" s="21" t="str">
        <f>IF(D885="",IF(OR(AND($H885&lt;&gt;"",D885=""),AND($F884=$F885,$AZ885&lt;&gt;""),COUNTA($H$3:$H$1048576,#REF!,$F$3:$F$1048576)&gt;COUNTA($H$3:$H885,#REF!,$F$3:$F885),$AZ885&lt;&gt;""),INDEX(AU$3:AU$1048576,MATCH(MAX($AQ$3:$AQ884),$AQ$3:$AQ$1048576,0),0),""),D885)</f>
        <v/>
      </c>
      <c r="AV885" s="21" t="str">
        <f>IF(E885="",IF(OR(AND($H885&lt;&gt;"",E885=""),AND($F884=$F885,$AZ885&lt;&gt;""),COUNTA($H$3:$H$1048576,#REF!,$F$3:$F$1048576)&gt;COUNTA($H$3:$H885,#REF!,$F$3:$F885),$AZ885&lt;&gt;""),INDEX(AV$3:AV$1048576,MATCH(MAX($AQ$3:$AQ884),$AQ$3:$AQ$1048576,0),0),""),E885)</f>
        <v/>
      </c>
      <c r="AW885" s="24" t="str">
        <f t="shared" si="1396"/>
        <v/>
      </c>
      <c r="AX885" s="13" t="str">
        <f t="shared" si="1397"/>
        <v/>
      </c>
      <c r="AY885" s="4" t="str">
        <f t="shared" si="1398"/>
        <v/>
      </c>
      <c r="AZ885" s="4" t="str">
        <f>IF(AX885="",IF(OR(AND(H885&lt;&gt;"",F885=""),COUNTA($H$3:$H$1048576)&gt;COUNTA($H$3:$H885)),INDEX(AX$3:AX885,MATCH(MAX($AQ$3:AQ885),AQ$3:AQ885,0),0),""),AX885)</f>
        <v/>
      </c>
      <c r="BA885" s="4" t="str">
        <f>IF(AY885="",IF(AND(H885&lt;&gt;"",F885=""),INDEX(AY$3:AY885,MATCH(MAX($AQ$3:AQ885),AQ$3:AQ885,0),0),""),AY885)</f>
        <v/>
      </c>
      <c r="BB885" s="82" t="str">
        <f>IF(BC885="","",RANK(BC885,BC$3:BC$1048576,1)+COUNTIF($BC$3:BC885,BC885)-1)</f>
        <v/>
      </c>
      <c r="BC885" s="139" t="str">
        <f t="shared" si="1399"/>
        <v/>
      </c>
      <c r="BD885" s="46" t="str">
        <f t="shared" si="1400"/>
        <v/>
      </c>
      <c r="BE885" s="46" t="str">
        <f t="shared" si="1401"/>
        <v/>
      </c>
      <c r="BF885" s="46" t="str">
        <f t="shared" si="1402"/>
        <v/>
      </c>
      <c r="BG885" s="4" t="str">
        <f t="shared" si="1403"/>
        <v/>
      </c>
      <c r="BH885" s="180" t="str">
        <f t="shared" si="1404"/>
        <v/>
      </c>
      <c r="BI885" s="16" t="str">
        <f t="shared" si="1405"/>
        <v/>
      </c>
      <c r="BJ885" s="52" t="str">
        <f>IF(BI885="","",IF(W885="","",IF(AND(K885=$K$1,$K$1&lt;&gt;""),$BT$2,IFERROR(IF(INDEX(価格設定!$D$5:$D$1048576,MATCH(Q885,価格設定!$B$5:$B$1048576,0),0)=価格設定!$D$3,$BT$2,$BS$2),$BS$2))))</f>
        <v/>
      </c>
      <c r="BK885" s="16" t="str">
        <f>IF(BI885="","",IF(COUNTIF($BI$3:BI885,BI885)=1,1,IF(AND(BI884=BI885,BH885=""),BK884,COUNTIF($BH$3:BH885,BH885))))</f>
        <v/>
      </c>
      <c r="BL885" s="52" t="str">
        <f t="shared" si="1406"/>
        <v/>
      </c>
      <c r="BM885" s="52" t="str">
        <f t="shared" si="1407"/>
        <v/>
      </c>
      <c r="BN885" s="119" t="str">
        <f t="shared" si="1408"/>
        <v/>
      </c>
      <c r="BO885" s="119" t="str">
        <f t="shared" si="1409"/>
        <v/>
      </c>
      <c r="BP885" s="17" t="str">
        <f t="shared" si="1410"/>
        <v/>
      </c>
      <c r="BQ885" s="17" t="str">
        <f t="shared" si="1411"/>
        <v/>
      </c>
      <c r="BR885" s="17" t="str">
        <f>IF(OR(BP885="",COUNTIF($BO$3:BO885,BO885)&lt;&gt;1),"",SUMIF(BO$3:BO$1048576,BO885,BP$3:BP$1048576))</f>
        <v/>
      </c>
      <c r="BS885" s="17" t="str">
        <f t="shared" si="1412"/>
        <v/>
      </c>
      <c r="BT885" s="17" t="str">
        <f t="shared" si="1413"/>
        <v/>
      </c>
      <c r="BU885" s="17" t="str">
        <f t="shared" si="1414"/>
        <v/>
      </c>
      <c r="BV885" s="24" t="str">
        <f t="shared" si="1415"/>
        <v/>
      </c>
      <c r="BW885" s="24" t="str">
        <f t="shared" si="1416"/>
        <v/>
      </c>
      <c r="BX885" s="24" t="str">
        <f t="shared" si="1417"/>
        <v/>
      </c>
      <c r="BY885" s="26" t="str">
        <f t="shared" si="1418"/>
        <v/>
      </c>
      <c r="BZ885" s="26" t="str">
        <f t="shared" si="1419"/>
        <v/>
      </c>
      <c r="CA885" s="26" t="str">
        <f t="shared" si="1420"/>
        <v/>
      </c>
      <c r="CB885" s="66" t="str">
        <f t="shared" si="1421"/>
        <v/>
      </c>
      <c r="CC885" s="65" t="str">
        <f t="shared" si="1422"/>
        <v/>
      </c>
      <c r="CD885" s="26" t="str">
        <f t="shared" si="1423"/>
        <v/>
      </c>
      <c r="CE885" s="26" t="str">
        <f t="shared" si="1424"/>
        <v/>
      </c>
      <c r="CF885" s="193" t="str">
        <f t="shared" si="1425"/>
        <v/>
      </c>
      <c r="CG885" s="193" t="str">
        <f t="shared" si="1426"/>
        <v/>
      </c>
      <c r="CH885" s="26" t="str">
        <f t="shared" si="1427"/>
        <v/>
      </c>
      <c r="CI885" s="26" t="str">
        <f t="shared" si="1428"/>
        <v/>
      </c>
      <c r="CJ885" s="65" t="str">
        <f t="shared" si="1429"/>
        <v/>
      </c>
      <c r="CK885" s="65" t="str">
        <f t="shared" si="1430"/>
        <v/>
      </c>
      <c r="CL885" s="64" t="str">
        <f t="shared" si="1431"/>
        <v/>
      </c>
      <c r="CM885" s="64" t="str">
        <f t="shared" si="1432"/>
        <v/>
      </c>
      <c r="CN885" s="65" t="str">
        <f t="shared" si="1433"/>
        <v/>
      </c>
      <c r="CP885" s="63" t="str">
        <f>IF(BH885="","",MAX($CP$3:CP884)+1)</f>
        <v/>
      </c>
      <c r="CQ885" s="24" t="str">
        <f t="shared" si="1434"/>
        <v/>
      </c>
      <c r="CR885" s="24" t="str">
        <f t="shared" si="1435"/>
        <v/>
      </c>
      <c r="CS885" s="24" t="str">
        <f t="shared" si="1436"/>
        <v/>
      </c>
      <c r="CT885" s="58" t="str">
        <f>IF(BO885="","",COUNTIF($BO$3:BO885,BO885)&amp;"@"&amp;BO885)</f>
        <v/>
      </c>
      <c r="CU885" s="16" t="str">
        <f t="shared" si="1374"/>
        <v/>
      </c>
      <c r="CV885" s="63" t="str">
        <f t="shared" si="1437"/>
        <v/>
      </c>
      <c r="CW885" s="16" t="str">
        <f t="shared" si="1438"/>
        <v/>
      </c>
      <c r="CX885" s="16" t="str">
        <f t="shared" si="1439"/>
        <v/>
      </c>
      <c r="CY885" s="16" t="str">
        <f t="shared" si="1440"/>
        <v/>
      </c>
      <c r="CZ885" s="85" t="str">
        <f t="shared" si="1441"/>
        <v/>
      </c>
      <c r="DA885" s="16" t="str">
        <f t="shared" si="1442"/>
        <v/>
      </c>
      <c r="DB885" s="16" t="str">
        <f t="shared" si="1443"/>
        <v/>
      </c>
      <c r="DC885" s="28" t="str">
        <f>IF(CP885="","",$DC$1&amp;(INDEX(価格設定!D$1:XFD$3,ROW(価格設定!$D$3),MATCH($AW885,価格設定!D$1:XFD$1,1))*100)&amp;"%")</f>
        <v/>
      </c>
      <c r="DD885" s="28" t="str">
        <f>IF(CP885="","",$DD$1&amp;(INDEX(価格設定!D$1:XFD$3,ROW(価格設定!$D$2),MATCH($AW885,価格設定!D$1:XFD$1,1))*100)&amp;"%")</f>
        <v/>
      </c>
      <c r="DE885" s="29" t="str">
        <f t="shared" si="1444"/>
        <v/>
      </c>
      <c r="DG885" s="58" t="str">
        <f t="shared" si="1445"/>
        <v/>
      </c>
      <c r="DH885" s="58" t="str">
        <f t="shared" si="1446"/>
        <v/>
      </c>
      <c r="DI885" s="58" t="str">
        <f t="shared" si="1447"/>
        <v/>
      </c>
      <c r="DJ885" s="85" t="str">
        <f t="shared" si="1448"/>
        <v/>
      </c>
      <c r="DL885" s="58" t="str">
        <f>IF(COUNTIF(DG$3:DG$1048576,DG885)=COUNTIF($DG$3:$DG885,DG885),DG885,"")</f>
        <v/>
      </c>
      <c r="DM885" s="85" t="str">
        <f t="shared" si="1449"/>
        <v/>
      </c>
      <c r="DN885" s="85" t="str">
        <f t="shared" si="1375"/>
        <v/>
      </c>
      <c r="DO885" s="85" t="str">
        <f t="shared" si="1375"/>
        <v/>
      </c>
      <c r="DP885" s="303"/>
      <c r="DQ885" s="17" t="str">
        <f t="shared" si="1376"/>
        <v/>
      </c>
      <c r="DR885" s="17" t="str">
        <f t="shared" si="1377"/>
        <v/>
      </c>
      <c r="DS885" s="17" t="str">
        <f t="shared" si="1378"/>
        <v/>
      </c>
      <c r="DU885" s="16" t="str">
        <f t="shared" si="1450"/>
        <v/>
      </c>
      <c r="DV885" s="16" t="str">
        <f>IF(DU885="","",COUNT($DU$3:DU885))</f>
        <v/>
      </c>
      <c r="DW885" s="16" t="str">
        <f t="shared" si="1451"/>
        <v/>
      </c>
      <c r="DX885" s="16" t="str">
        <f t="shared" si="1452"/>
        <v/>
      </c>
      <c r="DY885" s="16" t="str">
        <f>IF(DZ885="","",COUNTIF(DZ$3:DZ885,DZ885))</f>
        <v/>
      </c>
      <c r="DZ885" s="16" t="str">
        <f t="shared" si="1453"/>
        <v/>
      </c>
      <c r="EA885" s="16" t="str">
        <f t="shared" si="1454"/>
        <v/>
      </c>
      <c r="EB885" s="16" t="str">
        <f t="shared" si="1455"/>
        <v/>
      </c>
      <c r="EC885" s="16" t="str">
        <f t="shared" si="1456"/>
        <v/>
      </c>
      <c r="ED885" s="16" t="str">
        <f t="shared" si="1457"/>
        <v/>
      </c>
      <c r="EE885" s="16" t="str">
        <f t="shared" si="1458"/>
        <v/>
      </c>
      <c r="EF885" s="16" t="str">
        <f t="shared" si="1459"/>
        <v/>
      </c>
      <c r="EG885" s="16" t="str">
        <f t="shared" si="1460"/>
        <v/>
      </c>
      <c r="EH885" s="16" t="str">
        <f t="shared" si="1461"/>
        <v/>
      </c>
      <c r="EI885" s="16" t="str">
        <f t="shared" si="1462"/>
        <v/>
      </c>
      <c r="EJ885" s="16" t="str">
        <f t="shared" si="1463"/>
        <v/>
      </c>
      <c r="EK885" s="16" t="str">
        <f t="shared" si="1464"/>
        <v/>
      </c>
      <c r="EL885" s="58" t="str">
        <f t="shared" si="1465"/>
        <v/>
      </c>
      <c r="EM885" s="58" t="str">
        <f>IF(OR($DZ885="",CR885=""),IF($EL885="","",$EL885),IF(OR(CR885="なし",CR885=0),領収書!$H$1,CR885))</f>
        <v/>
      </c>
      <c r="EN885" s="58" t="str">
        <f>IF(OR($DZ885="",CS885=""),IF($EL885="","",$EL885),IF(OR(CS885="なし",CS885=0),入力!$EN$1,CS885))</f>
        <v/>
      </c>
      <c r="EO885" s="63" t="str">
        <f t="shared" si="1466"/>
        <v/>
      </c>
      <c r="EP885" s="63" t="str">
        <f t="shared" si="1467"/>
        <v/>
      </c>
      <c r="ER885" s="16" t="str">
        <f>IF(AND(COUNTIF($ET$3:ET885,ET885)=1,ET885&lt;&gt;""),MAX($ER$3:ER884)+1,"")</f>
        <v/>
      </c>
      <c r="ES885" s="16" t="str">
        <f>IF(価格設定!B887="","",価格設定!B887)</f>
        <v/>
      </c>
      <c r="ET885" s="16" t="str">
        <f>IF(価格設定!C887="","",価格設定!C887)</f>
        <v/>
      </c>
      <c r="EV885" s="16" t="str">
        <f t="shared" si="1379"/>
        <v/>
      </c>
      <c r="EW885" s="16" t="str">
        <f t="shared" si="1468"/>
        <v/>
      </c>
    </row>
    <row r="886" spans="1:153" ht="30" customHeight="1" x14ac:dyDescent="0.2">
      <c r="A886" s="225"/>
      <c r="B886" s="212"/>
      <c r="C886" s="221"/>
      <c r="D886" s="164"/>
      <c r="E886" s="165"/>
      <c r="F886" s="166"/>
      <c r="G886" s="167"/>
      <c r="H886" s="179"/>
      <c r="I886" s="306"/>
      <c r="J886" s="169"/>
      <c r="K886" s="179"/>
      <c r="L886" s="186"/>
      <c r="M886" s="186"/>
      <c r="N886" s="168"/>
      <c r="O886" s="170"/>
      <c r="P886" s="212"/>
      <c r="Q886" s="179" t="str">
        <f>IFERROR(IF(H886="","",IFERROR(INDEX(価格設定!$B$5:$B$1048576,MATCH(H886,価格設定!$B$5:$B$1048576,0),0),INDEX(価格設定!$B$5:$B$1048576,MATCH("*"&amp;H886&amp;"*",価格設定!$B$5:$B$1048576,0),0))),H886)</f>
        <v/>
      </c>
      <c r="R886" s="250" t="str">
        <f>IFERROR(IF(Q886="",IF(K886="","",K886),IF(K886="",IF(INDEX(価格設定!$C$5:$C$1048576,MATCH(Q886,価格設定!$B$5:$B$1048576,0),0)=0,"",INDEX(価格設定!$C$5:$C$1048576,MATCH(Q886,価格設定!$B$5:$B$1048576,0),0)),IF(K886="なし","",K886))),"")</f>
        <v/>
      </c>
      <c r="S886" s="308" t="str">
        <f t="shared" si="1380"/>
        <v/>
      </c>
      <c r="T886" s="126" t="str">
        <f>IFERROR(IF(J886="",IF(INDEX(価格設定!$E$5:$R$1048576,MATCH($Q886,価格設定!B$5:B$1048576,0),MATCH($AW886,価格設定!E$1:X$1,1))=0,"",INDEX(価格設定!$E$5:$R$1048576,MATCH($Q886,価格設定!B$5:B$1048576,0),MATCH($AW886,価格設定!E$1:X$1,1))),J886),"")</f>
        <v/>
      </c>
      <c r="U886" s="126" t="str">
        <f t="shared" si="1381"/>
        <v/>
      </c>
      <c r="V886" s="132" t="str">
        <f t="shared" si="1382"/>
        <v/>
      </c>
      <c r="W886" s="127" t="str">
        <f>IFERROR(IF(OR(T886="",T886&lt;0),"",IFERROR(INDEX(価格設定!E$2:X$3,IF(AND(K886=$K$1,$K$1&lt;&gt;""),ROW(価格設定!$D$3)-1,MATCH(INDEX(価格設定!$D$5:$D$1048576,MATCH(Q886,価格設定!$B$5:$B$1048576,0),0),価格設定!$D$2:$D$3,0)),MATCH($AW886,価格設定!E$1:X$1,1)),INDEX(価格設定!E$2:X$2,0,MATCH($AW886,価格設定!E$1:X$1,1)))),"")</f>
        <v/>
      </c>
      <c r="X886" s="126" t="str">
        <f t="shared" si="1373"/>
        <v/>
      </c>
      <c r="Y886" s="128" t="str">
        <f t="shared" si="1383"/>
        <v/>
      </c>
      <c r="Z886" s="126" t="str">
        <f t="shared" si="1384"/>
        <v/>
      </c>
      <c r="AA886" s="129" t="str">
        <f t="shared" si="1385"/>
        <v/>
      </c>
      <c r="AB886" s="126" t="str">
        <f t="shared" si="1386"/>
        <v/>
      </c>
      <c r="AC886" s="280" t="str">
        <f t="shared" si="1387"/>
        <v/>
      </c>
      <c r="AD886" s="15"/>
      <c r="AE886" s="204" t="str">
        <f>IF(AF886="","",COUNT($AF$3:AF886))</f>
        <v/>
      </c>
      <c r="AF886" s="206" t="str">
        <f t="shared" si="1388"/>
        <v/>
      </c>
      <c r="AG886" s="204" t="str">
        <f t="shared" si="1389"/>
        <v/>
      </c>
      <c r="AH886" s="204" t="str">
        <f t="shared" si="1390"/>
        <v/>
      </c>
      <c r="AI886" s="287"/>
      <c r="AJ886" s="15"/>
      <c r="AK886" s="138" t="str">
        <f t="shared" si="1391"/>
        <v/>
      </c>
      <c r="AL886" s="131" t="str">
        <f t="shared" si="1392"/>
        <v/>
      </c>
      <c r="AM886" s="131" t="str">
        <f t="shared" si="1393"/>
        <v/>
      </c>
      <c r="AN886" s="313" t="str">
        <f t="shared" si="1394"/>
        <v/>
      </c>
      <c r="AO886" s="316" t="str">
        <f t="shared" si="1395"/>
        <v/>
      </c>
      <c r="AP886" s="18"/>
      <c r="AQ886" s="3" t="str">
        <f>IF(F886="","",MAX($AQ$3:AQ885)+1)</f>
        <v/>
      </c>
      <c r="AR886" s="3" t="str">
        <f>IF(OR(AQ886="",BB886=""),"",MAX($AR$3:AR885)+1)</f>
        <v/>
      </c>
      <c r="AS886" s="3" t="str">
        <f>IF(CQ886="","",RANK(CQ886,CQ$3:CQ$1048576,1)+COUNTIF($CQ$3:CQ886,CQ886)-1)</f>
        <v/>
      </c>
      <c r="AT886" s="21" t="str">
        <f>IF(C886="",IF(OR(AND($H886&lt;&gt;"",C886=""),AND($F885=$F886,$AZ886&lt;&gt;""),COUNTA($H$3:$H$1048576,#REF!,$F$3:$F$1048576)&gt;COUNTA($H$3:$H886,#REF!,$F$3:$F886),$AZ886&lt;&gt;""),INDEX(AT$3:AT$1048576,MATCH(MAX($AQ$3:$AQ885),$AQ$3:$AQ$1048576,0),0),""),C886)</f>
        <v/>
      </c>
      <c r="AU886" s="21" t="str">
        <f>IF(D886="",IF(OR(AND($H886&lt;&gt;"",D886=""),AND($F885=$F886,$AZ886&lt;&gt;""),COUNTA($H$3:$H$1048576,#REF!,$F$3:$F$1048576)&gt;COUNTA($H$3:$H886,#REF!,$F$3:$F886),$AZ886&lt;&gt;""),INDEX(AU$3:AU$1048576,MATCH(MAX($AQ$3:$AQ885),$AQ$3:$AQ$1048576,0),0),""),D886)</f>
        <v/>
      </c>
      <c r="AV886" s="21" t="str">
        <f>IF(E886="",IF(OR(AND($H886&lt;&gt;"",E886=""),AND($F885=$F886,$AZ886&lt;&gt;""),COUNTA($H$3:$H$1048576,#REF!,$F$3:$F$1048576)&gt;COUNTA($H$3:$H886,#REF!,$F$3:$F886),$AZ886&lt;&gt;""),INDEX(AV$3:AV$1048576,MATCH(MAX($AQ$3:$AQ885),$AQ$3:$AQ$1048576,0),0),""),E886)</f>
        <v/>
      </c>
      <c r="AW886" s="24" t="str">
        <f t="shared" si="1396"/>
        <v/>
      </c>
      <c r="AX886" s="13" t="str">
        <f t="shared" si="1397"/>
        <v/>
      </c>
      <c r="AY886" s="4" t="str">
        <f t="shared" si="1398"/>
        <v/>
      </c>
      <c r="AZ886" s="4" t="str">
        <f>IF(AX886="",IF(OR(AND(H886&lt;&gt;"",F886=""),COUNTA($H$3:$H$1048576)&gt;COUNTA($H$3:$H886)),INDEX(AX$3:AX886,MATCH(MAX($AQ$3:AQ886),AQ$3:AQ886,0),0),""),AX886)</f>
        <v/>
      </c>
      <c r="BA886" s="4" t="str">
        <f>IF(AY886="",IF(AND(H886&lt;&gt;"",F886=""),INDEX(AY$3:AY886,MATCH(MAX($AQ$3:AQ886),AQ$3:AQ886,0),0),""),AY886)</f>
        <v/>
      </c>
      <c r="BB886" s="82" t="str">
        <f>IF(BC886="","",RANK(BC886,BC$3:BC$1048576,1)+COUNTIF($BC$3:BC886,BC886)-1)</f>
        <v/>
      </c>
      <c r="BC886" s="139" t="str">
        <f t="shared" si="1399"/>
        <v/>
      </c>
      <c r="BD886" s="46" t="str">
        <f t="shared" si="1400"/>
        <v/>
      </c>
      <c r="BE886" s="46" t="str">
        <f t="shared" si="1401"/>
        <v/>
      </c>
      <c r="BF886" s="46" t="str">
        <f t="shared" si="1402"/>
        <v/>
      </c>
      <c r="BG886" s="4" t="str">
        <f t="shared" si="1403"/>
        <v/>
      </c>
      <c r="BH886" s="180" t="str">
        <f t="shared" si="1404"/>
        <v/>
      </c>
      <c r="BI886" s="16" t="str">
        <f t="shared" si="1405"/>
        <v/>
      </c>
      <c r="BJ886" s="52" t="str">
        <f>IF(BI886="","",IF(W886="","",IF(AND(K886=$K$1,$K$1&lt;&gt;""),$BT$2,IFERROR(IF(INDEX(価格設定!$D$5:$D$1048576,MATCH(Q886,価格設定!$B$5:$B$1048576,0),0)=価格設定!$D$3,$BT$2,$BS$2),$BS$2))))</f>
        <v/>
      </c>
      <c r="BK886" s="16" t="str">
        <f>IF(BI886="","",IF(COUNTIF($BI$3:BI886,BI886)=1,1,IF(AND(BI885=BI886,BH886=""),BK885,COUNTIF($BH$3:BH886,BH886))))</f>
        <v/>
      </c>
      <c r="BL886" s="52" t="str">
        <f t="shared" si="1406"/>
        <v/>
      </c>
      <c r="BM886" s="52" t="str">
        <f t="shared" si="1407"/>
        <v/>
      </c>
      <c r="BN886" s="119" t="str">
        <f t="shared" si="1408"/>
        <v/>
      </c>
      <c r="BO886" s="119" t="str">
        <f t="shared" si="1409"/>
        <v/>
      </c>
      <c r="BP886" s="17" t="str">
        <f t="shared" si="1410"/>
        <v/>
      </c>
      <c r="BQ886" s="17" t="str">
        <f t="shared" si="1411"/>
        <v/>
      </c>
      <c r="BR886" s="17" t="str">
        <f>IF(OR(BP886="",COUNTIF($BO$3:BO886,BO886)&lt;&gt;1),"",SUMIF(BO$3:BO$1048576,BO886,BP$3:BP$1048576))</f>
        <v/>
      </c>
      <c r="BS886" s="17" t="str">
        <f t="shared" si="1412"/>
        <v/>
      </c>
      <c r="BT886" s="17" t="str">
        <f t="shared" si="1413"/>
        <v/>
      </c>
      <c r="BU886" s="17" t="str">
        <f t="shared" si="1414"/>
        <v/>
      </c>
      <c r="BV886" s="24" t="str">
        <f t="shared" si="1415"/>
        <v/>
      </c>
      <c r="BW886" s="24" t="str">
        <f t="shared" si="1416"/>
        <v/>
      </c>
      <c r="BX886" s="24" t="str">
        <f t="shared" si="1417"/>
        <v/>
      </c>
      <c r="BY886" s="26" t="str">
        <f t="shared" si="1418"/>
        <v/>
      </c>
      <c r="BZ886" s="26" t="str">
        <f t="shared" si="1419"/>
        <v/>
      </c>
      <c r="CA886" s="26" t="str">
        <f t="shared" si="1420"/>
        <v/>
      </c>
      <c r="CB886" s="66" t="str">
        <f t="shared" si="1421"/>
        <v/>
      </c>
      <c r="CC886" s="65" t="str">
        <f t="shared" si="1422"/>
        <v/>
      </c>
      <c r="CD886" s="26" t="str">
        <f t="shared" si="1423"/>
        <v/>
      </c>
      <c r="CE886" s="26" t="str">
        <f t="shared" si="1424"/>
        <v/>
      </c>
      <c r="CF886" s="193" t="str">
        <f t="shared" si="1425"/>
        <v/>
      </c>
      <c r="CG886" s="193" t="str">
        <f t="shared" si="1426"/>
        <v/>
      </c>
      <c r="CH886" s="26" t="str">
        <f t="shared" si="1427"/>
        <v/>
      </c>
      <c r="CI886" s="26" t="str">
        <f t="shared" si="1428"/>
        <v/>
      </c>
      <c r="CJ886" s="65" t="str">
        <f t="shared" si="1429"/>
        <v/>
      </c>
      <c r="CK886" s="65" t="str">
        <f t="shared" si="1430"/>
        <v/>
      </c>
      <c r="CL886" s="64" t="str">
        <f t="shared" si="1431"/>
        <v/>
      </c>
      <c r="CM886" s="64" t="str">
        <f t="shared" si="1432"/>
        <v/>
      </c>
      <c r="CN886" s="65" t="str">
        <f t="shared" si="1433"/>
        <v/>
      </c>
      <c r="CP886" s="63" t="str">
        <f>IF(BH886="","",MAX($CP$3:CP885)+1)</f>
        <v/>
      </c>
      <c r="CQ886" s="24" t="str">
        <f t="shared" si="1434"/>
        <v/>
      </c>
      <c r="CR886" s="24" t="str">
        <f t="shared" si="1435"/>
        <v/>
      </c>
      <c r="CS886" s="24" t="str">
        <f t="shared" si="1436"/>
        <v/>
      </c>
      <c r="CT886" s="58" t="str">
        <f>IF(BO886="","",COUNTIF($BO$3:BO886,BO886)&amp;"@"&amp;BO886)</f>
        <v/>
      </c>
      <c r="CU886" s="16" t="str">
        <f t="shared" si="1374"/>
        <v/>
      </c>
      <c r="CV886" s="63" t="str">
        <f t="shared" si="1437"/>
        <v/>
      </c>
      <c r="CW886" s="16" t="str">
        <f t="shared" si="1438"/>
        <v/>
      </c>
      <c r="CX886" s="16" t="str">
        <f t="shared" si="1439"/>
        <v/>
      </c>
      <c r="CY886" s="16" t="str">
        <f t="shared" si="1440"/>
        <v/>
      </c>
      <c r="CZ886" s="85" t="str">
        <f t="shared" si="1441"/>
        <v/>
      </c>
      <c r="DA886" s="16" t="str">
        <f t="shared" si="1442"/>
        <v/>
      </c>
      <c r="DB886" s="16" t="str">
        <f t="shared" si="1443"/>
        <v/>
      </c>
      <c r="DC886" s="28" t="str">
        <f>IF(CP886="","",$DC$1&amp;(INDEX(価格設定!D$1:XFD$3,ROW(価格設定!$D$3),MATCH($AW886,価格設定!D$1:XFD$1,1))*100)&amp;"%")</f>
        <v/>
      </c>
      <c r="DD886" s="28" t="str">
        <f>IF(CP886="","",$DD$1&amp;(INDEX(価格設定!D$1:XFD$3,ROW(価格設定!$D$2),MATCH($AW886,価格設定!D$1:XFD$1,1))*100)&amp;"%")</f>
        <v/>
      </c>
      <c r="DE886" s="29" t="str">
        <f t="shared" si="1444"/>
        <v/>
      </c>
      <c r="DG886" s="58" t="str">
        <f t="shared" si="1445"/>
        <v/>
      </c>
      <c r="DH886" s="58" t="str">
        <f t="shared" si="1446"/>
        <v/>
      </c>
      <c r="DI886" s="58" t="str">
        <f t="shared" si="1447"/>
        <v/>
      </c>
      <c r="DJ886" s="85" t="str">
        <f t="shared" si="1448"/>
        <v/>
      </c>
      <c r="DL886" s="58" t="str">
        <f>IF(COUNTIF(DG$3:DG$1048576,DG886)=COUNTIF($DG$3:$DG886,DG886),DG886,"")</f>
        <v/>
      </c>
      <c r="DM886" s="85" t="str">
        <f t="shared" si="1449"/>
        <v/>
      </c>
      <c r="DN886" s="85" t="str">
        <f t="shared" si="1375"/>
        <v/>
      </c>
      <c r="DO886" s="85" t="str">
        <f t="shared" si="1375"/>
        <v/>
      </c>
      <c r="DP886" s="303"/>
      <c r="DQ886" s="17" t="str">
        <f t="shared" si="1376"/>
        <v/>
      </c>
      <c r="DR886" s="17" t="str">
        <f t="shared" si="1377"/>
        <v/>
      </c>
      <c r="DS886" s="17" t="str">
        <f t="shared" si="1378"/>
        <v/>
      </c>
      <c r="DU886" s="16" t="str">
        <f t="shared" si="1450"/>
        <v/>
      </c>
      <c r="DV886" s="16" t="str">
        <f>IF(DU886="","",COUNT($DU$3:DU886))</f>
        <v/>
      </c>
      <c r="DW886" s="16" t="str">
        <f t="shared" si="1451"/>
        <v/>
      </c>
      <c r="DX886" s="16" t="str">
        <f t="shared" si="1452"/>
        <v/>
      </c>
      <c r="DY886" s="16" t="str">
        <f>IF(DZ886="","",COUNTIF(DZ$3:DZ886,DZ886))</f>
        <v/>
      </c>
      <c r="DZ886" s="16" t="str">
        <f t="shared" si="1453"/>
        <v/>
      </c>
      <c r="EA886" s="16" t="str">
        <f t="shared" si="1454"/>
        <v/>
      </c>
      <c r="EB886" s="16" t="str">
        <f t="shared" si="1455"/>
        <v/>
      </c>
      <c r="EC886" s="16" t="str">
        <f t="shared" si="1456"/>
        <v/>
      </c>
      <c r="ED886" s="16" t="str">
        <f t="shared" si="1457"/>
        <v/>
      </c>
      <c r="EE886" s="16" t="str">
        <f t="shared" si="1458"/>
        <v/>
      </c>
      <c r="EF886" s="16" t="str">
        <f t="shared" si="1459"/>
        <v/>
      </c>
      <c r="EG886" s="16" t="str">
        <f t="shared" si="1460"/>
        <v/>
      </c>
      <c r="EH886" s="16" t="str">
        <f t="shared" si="1461"/>
        <v/>
      </c>
      <c r="EI886" s="16" t="str">
        <f t="shared" si="1462"/>
        <v/>
      </c>
      <c r="EJ886" s="16" t="str">
        <f t="shared" si="1463"/>
        <v/>
      </c>
      <c r="EK886" s="16" t="str">
        <f t="shared" si="1464"/>
        <v/>
      </c>
      <c r="EL886" s="58" t="str">
        <f t="shared" si="1465"/>
        <v/>
      </c>
      <c r="EM886" s="58" t="str">
        <f>IF(OR($DZ886="",CR886=""),IF($EL886="","",$EL886),IF(OR(CR886="なし",CR886=0),領収書!$H$1,CR886))</f>
        <v/>
      </c>
      <c r="EN886" s="58" t="str">
        <f>IF(OR($DZ886="",CS886=""),IF($EL886="","",$EL886),IF(OR(CS886="なし",CS886=0),入力!$EN$1,CS886))</f>
        <v/>
      </c>
      <c r="EO886" s="63" t="str">
        <f t="shared" si="1466"/>
        <v/>
      </c>
      <c r="EP886" s="63" t="str">
        <f t="shared" si="1467"/>
        <v/>
      </c>
      <c r="ER886" s="16" t="str">
        <f>IF(AND(COUNTIF($ET$3:ET886,ET886)=1,ET886&lt;&gt;""),MAX($ER$3:ER885)+1,"")</f>
        <v/>
      </c>
      <c r="ES886" s="16" t="str">
        <f>IF(価格設定!B888="","",価格設定!B888)</f>
        <v/>
      </c>
      <c r="ET886" s="16" t="str">
        <f>IF(価格設定!C888="","",価格設定!C888)</f>
        <v/>
      </c>
      <c r="EV886" s="16" t="str">
        <f t="shared" si="1379"/>
        <v/>
      </c>
      <c r="EW886" s="16" t="str">
        <f t="shared" si="1468"/>
        <v/>
      </c>
    </row>
    <row r="887" spans="1:153" ht="30" customHeight="1" x14ac:dyDescent="0.2">
      <c r="A887" s="225"/>
      <c r="B887" s="212"/>
      <c r="C887" s="221"/>
      <c r="D887" s="164"/>
      <c r="E887" s="165"/>
      <c r="F887" s="166"/>
      <c r="G887" s="167"/>
      <c r="H887" s="179"/>
      <c r="I887" s="306"/>
      <c r="J887" s="169"/>
      <c r="K887" s="179"/>
      <c r="L887" s="186"/>
      <c r="M887" s="186"/>
      <c r="N887" s="168"/>
      <c r="O887" s="170"/>
      <c r="P887" s="212"/>
      <c r="Q887" s="179" t="str">
        <f>IFERROR(IF(H887="","",IFERROR(INDEX(価格設定!$B$5:$B$1048576,MATCH(H887,価格設定!$B$5:$B$1048576,0),0),INDEX(価格設定!$B$5:$B$1048576,MATCH("*"&amp;H887&amp;"*",価格設定!$B$5:$B$1048576,0),0))),H887)</f>
        <v/>
      </c>
      <c r="R887" s="250" t="str">
        <f>IFERROR(IF(Q887="",IF(K887="","",K887),IF(K887="",IF(INDEX(価格設定!$C$5:$C$1048576,MATCH(Q887,価格設定!$B$5:$B$1048576,0),0)=0,"",INDEX(価格設定!$C$5:$C$1048576,MATCH(Q887,価格設定!$B$5:$B$1048576,0),0)),IF(K887="なし","",K887))),"")</f>
        <v/>
      </c>
      <c r="S887" s="308" t="str">
        <f t="shared" si="1380"/>
        <v/>
      </c>
      <c r="T887" s="126" t="str">
        <f>IFERROR(IF(J887="",IF(INDEX(価格設定!$E$5:$R$1048576,MATCH($Q887,価格設定!B$5:B$1048576,0),MATCH($AW887,価格設定!E$1:X$1,1))=0,"",INDEX(価格設定!$E$5:$R$1048576,MATCH($Q887,価格設定!B$5:B$1048576,0),MATCH($AW887,価格設定!E$1:X$1,1))),J887),"")</f>
        <v/>
      </c>
      <c r="U887" s="126" t="str">
        <f t="shared" si="1381"/>
        <v/>
      </c>
      <c r="V887" s="132" t="str">
        <f t="shared" si="1382"/>
        <v/>
      </c>
      <c r="W887" s="127" t="str">
        <f>IFERROR(IF(OR(T887="",T887&lt;0),"",IFERROR(INDEX(価格設定!E$2:X$3,IF(AND(K887=$K$1,$K$1&lt;&gt;""),ROW(価格設定!$D$3)-1,MATCH(INDEX(価格設定!$D$5:$D$1048576,MATCH(Q887,価格設定!$B$5:$B$1048576,0),0),価格設定!$D$2:$D$3,0)),MATCH($AW887,価格設定!E$1:X$1,1)),INDEX(価格設定!E$2:X$2,0,MATCH($AW887,価格設定!E$1:X$1,1)))),"")</f>
        <v/>
      </c>
      <c r="X887" s="126" t="str">
        <f t="shared" si="1373"/>
        <v/>
      </c>
      <c r="Y887" s="128" t="str">
        <f t="shared" si="1383"/>
        <v/>
      </c>
      <c r="Z887" s="126" t="str">
        <f t="shared" si="1384"/>
        <v/>
      </c>
      <c r="AA887" s="129" t="str">
        <f t="shared" si="1385"/>
        <v/>
      </c>
      <c r="AB887" s="126" t="str">
        <f t="shared" si="1386"/>
        <v/>
      </c>
      <c r="AC887" s="280" t="str">
        <f t="shared" si="1387"/>
        <v/>
      </c>
      <c r="AD887" s="15"/>
      <c r="AE887" s="204" t="str">
        <f>IF(AF887="","",COUNT($AF$3:AF887))</f>
        <v/>
      </c>
      <c r="AF887" s="206" t="str">
        <f t="shared" si="1388"/>
        <v/>
      </c>
      <c r="AG887" s="204" t="str">
        <f t="shared" si="1389"/>
        <v/>
      </c>
      <c r="AH887" s="204" t="str">
        <f t="shared" si="1390"/>
        <v/>
      </c>
      <c r="AI887" s="287"/>
      <c r="AJ887" s="15"/>
      <c r="AK887" s="138" t="str">
        <f t="shared" si="1391"/>
        <v/>
      </c>
      <c r="AL887" s="131" t="str">
        <f t="shared" si="1392"/>
        <v/>
      </c>
      <c r="AM887" s="131" t="str">
        <f t="shared" si="1393"/>
        <v/>
      </c>
      <c r="AN887" s="313" t="str">
        <f t="shared" si="1394"/>
        <v/>
      </c>
      <c r="AO887" s="316" t="str">
        <f t="shared" si="1395"/>
        <v/>
      </c>
      <c r="AP887" s="18"/>
      <c r="AQ887" s="3" t="str">
        <f>IF(F887="","",MAX($AQ$3:AQ886)+1)</f>
        <v/>
      </c>
      <c r="AR887" s="3" t="str">
        <f>IF(OR(AQ887="",BB887=""),"",MAX($AR$3:AR886)+1)</f>
        <v/>
      </c>
      <c r="AS887" s="3" t="str">
        <f>IF(CQ887="","",RANK(CQ887,CQ$3:CQ$1048576,1)+COUNTIF($CQ$3:CQ887,CQ887)-1)</f>
        <v/>
      </c>
      <c r="AT887" s="21" t="str">
        <f>IF(C887="",IF(OR(AND($H887&lt;&gt;"",C887=""),AND($F886=$F887,$AZ887&lt;&gt;""),COUNTA($H$3:$H$1048576,#REF!,$F$3:$F$1048576)&gt;COUNTA($H$3:$H887,#REF!,$F$3:$F887),$AZ887&lt;&gt;""),INDEX(AT$3:AT$1048576,MATCH(MAX($AQ$3:$AQ886),$AQ$3:$AQ$1048576,0),0),""),C887)</f>
        <v/>
      </c>
      <c r="AU887" s="21" t="str">
        <f>IF(D887="",IF(OR(AND($H887&lt;&gt;"",D887=""),AND($F886=$F887,$AZ887&lt;&gt;""),COUNTA($H$3:$H$1048576,#REF!,$F$3:$F$1048576)&gt;COUNTA($H$3:$H887,#REF!,$F$3:$F887),$AZ887&lt;&gt;""),INDEX(AU$3:AU$1048576,MATCH(MAX($AQ$3:$AQ886),$AQ$3:$AQ$1048576,0),0),""),D887)</f>
        <v/>
      </c>
      <c r="AV887" s="21" t="str">
        <f>IF(E887="",IF(OR(AND($H887&lt;&gt;"",E887=""),AND($F886=$F887,$AZ887&lt;&gt;""),COUNTA($H$3:$H$1048576,#REF!,$F$3:$F$1048576)&gt;COUNTA($H$3:$H887,#REF!,$F$3:$F887),$AZ887&lt;&gt;""),INDEX(AV$3:AV$1048576,MATCH(MAX($AQ$3:$AQ886),$AQ$3:$AQ$1048576,0),0),""),E887)</f>
        <v/>
      </c>
      <c r="AW887" s="24" t="str">
        <f t="shared" si="1396"/>
        <v/>
      </c>
      <c r="AX887" s="13" t="str">
        <f t="shared" si="1397"/>
        <v/>
      </c>
      <c r="AY887" s="4" t="str">
        <f t="shared" si="1398"/>
        <v/>
      </c>
      <c r="AZ887" s="4" t="str">
        <f>IF(AX887="",IF(OR(AND(H887&lt;&gt;"",F887=""),COUNTA($H$3:$H$1048576)&gt;COUNTA($H$3:$H887)),INDEX(AX$3:AX887,MATCH(MAX($AQ$3:AQ887),AQ$3:AQ887,0),0),""),AX887)</f>
        <v/>
      </c>
      <c r="BA887" s="4" t="str">
        <f>IF(AY887="",IF(AND(H887&lt;&gt;"",F887=""),INDEX(AY$3:AY887,MATCH(MAX($AQ$3:AQ887),AQ$3:AQ887,0),0),""),AY887)</f>
        <v/>
      </c>
      <c r="BB887" s="82" t="str">
        <f>IF(BC887="","",RANK(BC887,BC$3:BC$1048576,1)+COUNTIF($BC$3:BC887,BC887)-1)</f>
        <v/>
      </c>
      <c r="BC887" s="139" t="str">
        <f t="shared" si="1399"/>
        <v/>
      </c>
      <c r="BD887" s="46" t="str">
        <f t="shared" si="1400"/>
        <v/>
      </c>
      <c r="BE887" s="46" t="str">
        <f t="shared" si="1401"/>
        <v/>
      </c>
      <c r="BF887" s="46" t="str">
        <f t="shared" si="1402"/>
        <v/>
      </c>
      <c r="BG887" s="4" t="str">
        <f t="shared" si="1403"/>
        <v/>
      </c>
      <c r="BH887" s="180" t="str">
        <f t="shared" si="1404"/>
        <v/>
      </c>
      <c r="BI887" s="16" t="str">
        <f t="shared" si="1405"/>
        <v/>
      </c>
      <c r="BJ887" s="52" t="str">
        <f>IF(BI887="","",IF(W887="","",IF(AND(K887=$K$1,$K$1&lt;&gt;""),$BT$2,IFERROR(IF(INDEX(価格設定!$D$5:$D$1048576,MATCH(Q887,価格設定!$B$5:$B$1048576,0),0)=価格設定!$D$3,$BT$2,$BS$2),$BS$2))))</f>
        <v/>
      </c>
      <c r="BK887" s="16" t="str">
        <f>IF(BI887="","",IF(COUNTIF($BI$3:BI887,BI887)=1,1,IF(AND(BI886=BI887,BH887=""),BK886,COUNTIF($BH$3:BH887,BH887))))</f>
        <v/>
      </c>
      <c r="BL887" s="52" t="str">
        <f t="shared" si="1406"/>
        <v/>
      </c>
      <c r="BM887" s="52" t="str">
        <f t="shared" si="1407"/>
        <v/>
      </c>
      <c r="BN887" s="119" t="str">
        <f t="shared" si="1408"/>
        <v/>
      </c>
      <c r="BO887" s="119" t="str">
        <f t="shared" si="1409"/>
        <v/>
      </c>
      <c r="BP887" s="17" t="str">
        <f t="shared" si="1410"/>
        <v/>
      </c>
      <c r="BQ887" s="17" t="str">
        <f t="shared" si="1411"/>
        <v/>
      </c>
      <c r="BR887" s="17" t="str">
        <f>IF(OR(BP887="",COUNTIF($BO$3:BO887,BO887)&lt;&gt;1),"",SUMIF(BO$3:BO$1048576,BO887,BP$3:BP$1048576))</f>
        <v/>
      </c>
      <c r="BS887" s="17" t="str">
        <f t="shared" si="1412"/>
        <v/>
      </c>
      <c r="BT887" s="17" t="str">
        <f t="shared" si="1413"/>
        <v/>
      </c>
      <c r="BU887" s="17" t="str">
        <f t="shared" si="1414"/>
        <v/>
      </c>
      <c r="BV887" s="24" t="str">
        <f t="shared" si="1415"/>
        <v/>
      </c>
      <c r="BW887" s="24" t="str">
        <f t="shared" si="1416"/>
        <v/>
      </c>
      <c r="BX887" s="24" t="str">
        <f t="shared" si="1417"/>
        <v/>
      </c>
      <c r="BY887" s="26" t="str">
        <f t="shared" si="1418"/>
        <v/>
      </c>
      <c r="BZ887" s="26" t="str">
        <f t="shared" si="1419"/>
        <v/>
      </c>
      <c r="CA887" s="26" t="str">
        <f t="shared" si="1420"/>
        <v/>
      </c>
      <c r="CB887" s="66" t="str">
        <f t="shared" si="1421"/>
        <v/>
      </c>
      <c r="CC887" s="65" t="str">
        <f t="shared" si="1422"/>
        <v/>
      </c>
      <c r="CD887" s="26" t="str">
        <f t="shared" si="1423"/>
        <v/>
      </c>
      <c r="CE887" s="26" t="str">
        <f t="shared" si="1424"/>
        <v/>
      </c>
      <c r="CF887" s="193" t="str">
        <f t="shared" si="1425"/>
        <v/>
      </c>
      <c r="CG887" s="193" t="str">
        <f t="shared" si="1426"/>
        <v/>
      </c>
      <c r="CH887" s="26" t="str">
        <f t="shared" si="1427"/>
        <v/>
      </c>
      <c r="CI887" s="26" t="str">
        <f t="shared" si="1428"/>
        <v/>
      </c>
      <c r="CJ887" s="65" t="str">
        <f t="shared" si="1429"/>
        <v/>
      </c>
      <c r="CK887" s="65" t="str">
        <f t="shared" si="1430"/>
        <v/>
      </c>
      <c r="CL887" s="64" t="str">
        <f t="shared" si="1431"/>
        <v/>
      </c>
      <c r="CM887" s="64" t="str">
        <f t="shared" si="1432"/>
        <v/>
      </c>
      <c r="CN887" s="65" t="str">
        <f t="shared" si="1433"/>
        <v/>
      </c>
      <c r="CP887" s="63" t="str">
        <f>IF(BH887="","",MAX($CP$3:CP886)+1)</f>
        <v/>
      </c>
      <c r="CQ887" s="24" t="str">
        <f t="shared" si="1434"/>
        <v/>
      </c>
      <c r="CR887" s="24" t="str">
        <f t="shared" si="1435"/>
        <v/>
      </c>
      <c r="CS887" s="24" t="str">
        <f t="shared" si="1436"/>
        <v/>
      </c>
      <c r="CT887" s="58" t="str">
        <f>IF(BO887="","",COUNTIF($BO$3:BO887,BO887)&amp;"@"&amp;BO887)</f>
        <v/>
      </c>
      <c r="CU887" s="16" t="str">
        <f t="shared" si="1374"/>
        <v/>
      </c>
      <c r="CV887" s="63" t="str">
        <f t="shared" si="1437"/>
        <v/>
      </c>
      <c r="CW887" s="16" t="str">
        <f t="shared" si="1438"/>
        <v/>
      </c>
      <c r="CX887" s="16" t="str">
        <f t="shared" si="1439"/>
        <v/>
      </c>
      <c r="CY887" s="16" t="str">
        <f t="shared" si="1440"/>
        <v/>
      </c>
      <c r="CZ887" s="85" t="str">
        <f t="shared" si="1441"/>
        <v/>
      </c>
      <c r="DA887" s="16" t="str">
        <f t="shared" si="1442"/>
        <v/>
      </c>
      <c r="DB887" s="16" t="str">
        <f t="shared" si="1443"/>
        <v/>
      </c>
      <c r="DC887" s="28" t="str">
        <f>IF(CP887="","",$DC$1&amp;(INDEX(価格設定!D$1:XFD$3,ROW(価格設定!$D$3),MATCH($AW887,価格設定!D$1:XFD$1,1))*100)&amp;"%")</f>
        <v/>
      </c>
      <c r="DD887" s="28" t="str">
        <f>IF(CP887="","",$DD$1&amp;(INDEX(価格設定!D$1:XFD$3,ROW(価格設定!$D$2),MATCH($AW887,価格設定!D$1:XFD$1,1))*100)&amp;"%")</f>
        <v/>
      </c>
      <c r="DE887" s="29" t="str">
        <f t="shared" si="1444"/>
        <v/>
      </c>
      <c r="DG887" s="58" t="str">
        <f t="shared" si="1445"/>
        <v/>
      </c>
      <c r="DH887" s="58" t="str">
        <f t="shared" si="1446"/>
        <v/>
      </c>
      <c r="DI887" s="58" t="str">
        <f t="shared" si="1447"/>
        <v/>
      </c>
      <c r="DJ887" s="85" t="str">
        <f t="shared" si="1448"/>
        <v/>
      </c>
      <c r="DL887" s="58" t="str">
        <f>IF(COUNTIF(DG$3:DG$1048576,DG887)=COUNTIF($DG$3:$DG887,DG887),DG887,"")</f>
        <v/>
      </c>
      <c r="DM887" s="85" t="str">
        <f t="shared" si="1449"/>
        <v/>
      </c>
      <c r="DN887" s="85" t="str">
        <f t="shared" si="1375"/>
        <v/>
      </c>
      <c r="DO887" s="85" t="str">
        <f t="shared" si="1375"/>
        <v/>
      </c>
      <c r="DP887" s="303"/>
      <c r="DQ887" s="17" t="str">
        <f t="shared" si="1376"/>
        <v/>
      </c>
      <c r="DR887" s="17" t="str">
        <f t="shared" si="1377"/>
        <v/>
      </c>
      <c r="DS887" s="17" t="str">
        <f t="shared" si="1378"/>
        <v/>
      </c>
      <c r="DU887" s="16" t="str">
        <f t="shared" si="1450"/>
        <v/>
      </c>
      <c r="DV887" s="16" t="str">
        <f>IF(DU887="","",COUNT($DU$3:DU887))</f>
        <v/>
      </c>
      <c r="DW887" s="16" t="str">
        <f t="shared" si="1451"/>
        <v/>
      </c>
      <c r="DX887" s="16" t="str">
        <f t="shared" si="1452"/>
        <v/>
      </c>
      <c r="DY887" s="16" t="str">
        <f>IF(DZ887="","",COUNTIF(DZ$3:DZ887,DZ887))</f>
        <v/>
      </c>
      <c r="DZ887" s="16" t="str">
        <f t="shared" si="1453"/>
        <v/>
      </c>
      <c r="EA887" s="16" t="str">
        <f t="shared" si="1454"/>
        <v/>
      </c>
      <c r="EB887" s="16" t="str">
        <f t="shared" si="1455"/>
        <v/>
      </c>
      <c r="EC887" s="16" t="str">
        <f t="shared" si="1456"/>
        <v/>
      </c>
      <c r="ED887" s="16" t="str">
        <f t="shared" si="1457"/>
        <v/>
      </c>
      <c r="EE887" s="16" t="str">
        <f t="shared" si="1458"/>
        <v/>
      </c>
      <c r="EF887" s="16" t="str">
        <f t="shared" si="1459"/>
        <v/>
      </c>
      <c r="EG887" s="16" t="str">
        <f t="shared" si="1460"/>
        <v/>
      </c>
      <c r="EH887" s="16" t="str">
        <f t="shared" si="1461"/>
        <v/>
      </c>
      <c r="EI887" s="16" t="str">
        <f t="shared" si="1462"/>
        <v/>
      </c>
      <c r="EJ887" s="16" t="str">
        <f t="shared" si="1463"/>
        <v/>
      </c>
      <c r="EK887" s="16" t="str">
        <f t="shared" si="1464"/>
        <v/>
      </c>
      <c r="EL887" s="58" t="str">
        <f t="shared" si="1465"/>
        <v/>
      </c>
      <c r="EM887" s="58" t="str">
        <f>IF(OR($DZ887="",CR887=""),IF($EL887="","",$EL887),IF(OR(CR887="なし",CR887=0),領収書!$H$1,CR887))</f>
        <v/>
      </c>
      <c r="EN887" s="58" t="str">
        <f>IF(OR($DZ887="",CS887=""),IF($EL887="","",$EL887),IF(OR(CS887="なし",CS887=0),入力!$EN$1,CS887))</f>
        <v/>
      </c>
      <c r="EO887" s="63" t="str">
        <f t="shared" si="1466"/>
        <v/>
      </c>
      <c r="EP887" s="63" t="str">
        <f t="shared" si="1467"/>
        <v/>
      </c>
      <c r="ER887" s="16" t="str">
        <f>IF(AND(COUNTIF($ET$3:ET887,ET887)=1,ET887&lt;&gt;""),MAX($ER$3:ER886)+1,"")</f>
        <v/>
      </c>
      <c r="ES887" s="16" t="str">
        <f>IF(価格設定!B889="","",価格設定!B889)</f>
        <v/>
      </c>
      <c r="ET887" s="16" t="str">
        <f>IF(価格設定!C889="","",価格設定!C889)</f>
        <v/>
      </c>
      <c r="EV887" s="16" t="str">
        <f t="shared" si="1379"/>
        <v/>
      </c>
      <c r="EW887" s="16" t="str">
        <f t="shared" si="1468"/>
        <v/>
      </c>
    </row>
    <row r="888" spans="1:153" ht="30" customHeight="1" x14ac:dyDescent="0.2">
      <c r="A888" s="225"/>
      <c r="B888" s="212"/>
      <c r="C888" s="221"/>
      <c r="D888" s="164"/>
      <c r="E888" s="165"/>
      <c r="F888" s="166"/>
      <c r="G888" s="167"/>
      <c r="H888" s="179"/>
      <c r="I888" s="306"/>
      <c r="J888" s="169"/>
      <c r="K888" s="179"/>
      <c r="L888" s="186"/>
      <c r="M888" s="186"/>
      <c r="N888" s="168"/>
      <c r="O888" s="170"/>
      <c r="P888" s="212"/>
      <c r="Q888" s="179" t="str">
        <f>IFERROR(IF(H888="","",IFERROR(INDEX(価格設定!$B$5:$B$1048576,MATCH(H888,価格設定!$B$5:$B$1048576,0),0),INDEX(価格設定!$B$5:$B$1048576,MATCH("*"&amp;H888&amp;"*",価格設定!$B$5:$B$1048576,0),0))),H888)</f>
        <v/>
      </c>
      <c r="R888" s="250" t="str">
        <f>IFERROR(IF(Q888="",IF(K888="","",K888),IF(K888="",IF(INDEX(価格設定!$C$5:$C$1048576,MATCH(Q888,価格設定!$B$5:$B$1048576,0),0)=0,"",INDEX(価格設定!$C$5:$C$1048576,MATCH(Q888,価格設定!$B$5:$B$1048576,0),0)),IF(K888="なし","",K888))),"")</f>
        <v/>
      </c>
      <c r="S888" s="308" t="str">
        <f t="shared" si="1380"/>
        <v/>
      </c>
      <c r="T888" s="126" t="str">
        <f>IFERROR(IF(J888="",IF(INDEX(価格設定!$E$5:$R$1048576,MATCH($Q888,価格設定!B$5:B$1048576,0),MATCH($AW888,価格設定!E$1:X$1,1))=0,"",INDEX(価格設定!$E$5:$R$1048576,MATCH($Q888,価格設定!B$5:B$1048576,0),MATCH($AW888,価格設定!E$1:X$1,1))),J888),"")</f>
        <v/>
      </c>
      <c r="U888" s="126" t="str">
        <f t="shared" si="1381"/>
        <v/>
      </c>
      <c r="V888" s="132" t="str">
        <f t="shared" si="1382"/>
        <v/>
      </c>
      <c r="W888" s="127" t="str">
        <f>IFERROR(IF(OR(T888="",T888&lt;0),"",IFERROR(INDEX(価格設定!E$2:X$3,IF(AND(K888=$K$1,$K$1&lt;&gt;""),ROW(価格設定!$D$3)-1,MATCH(INDEX(価格設定!$D$5:$D$1048576,MATCH(Q888,価格設定!$B$5:$B$1048576,0),0),価格設定!$D$2:$D$3,0)),MATCH($AW888,価格設定!E$1:X$1,1)),INDEX(価格設定!E$2:X$2,0,MATCH($AW888,価格設定!E$1:X$1,1)))),"")</f>
        <v/>
      </c>
      <c r="X888" s="126" t="str">
        <f t="shared" si="1373"/>
        <v/>
      </c>
      <c r="Y888" s="128" t="str">
        <f t="shared" si="1383"/>
        <v/>
      </c>
      <c r="Z888" s="126" t="str">
        <f t="shared" si="1384"/>
        <v/>
      </c>
      <c r="AA888" s="129" t="str">
        <f t="shared" si="1385"/>
        <v/>
      </c>
      <c r="AB888" s="126" t="str">
        <f t="shared" si="1386"/>
        <v/>
      </c>
      <c r="AC888" s="280" t="str">
        <f t="shared" si="1387"/>
        <v/>
      </c>
      <c r="AD888" s="15"/>
      <c r="AE888" s="204" t="str">
        <f>IF(AF888="","",COUNT($AF$3:AF888))</f>
        <v/>
      </c>
      <c r="AF888" s="206" t="str">
        <f t="shared" si="1388"/>
        <v/>
      </c>
      <c r="AG888" s="204" t="str">
        <f t="shared" si="1389"/>
        <v/>
      </c>
      <c r="AH888" s="204" t="str">
        <f t="shared" si="1390"/>
        <v/>
      </c>
      <c r="AI888" s="287"/>
      <c r="AJ888" s="15"/>
      <c r="AK888" s="138" t="str">
        <f t="shared" si="1391"/>
        <v/>
      </c>
      <c r="AL888" s="131" t="str">
        <f t="shared" si="1392"/>
        <v/>
      </c>
      <c r="AM888" s="131" t="str">
        <f t="shared" si="1393"/>
        <v/>
      </c>
      <c r="AN888" s="313" t="str">
        <f t="shared" si="1394"/>
        <v/>
      </c>
      <c r="AO888" s="316" t="str">
        <f t="shared" si="1395"/>
        <v/>
      </c>
      <c r="AP888" s="18"/>
      <c r="AQ888" s="3" t="str">
        <f>IF(F888="","",MAX($AQ$3:AQ887)+1)</f>
        <v/>
      </c>
      <c r="AR888" s="3" t="str">
        <f>IF(OR(AQ888="",BB888=""),"",MAX($AR$3:AR887)+1)</f>
        <v/>
      </c>
      <c r="AS888" s="3" t="str">
        <f>IF(CQ888="","",RANK(CQ888,CQ$3:CQ$1048576,1)+COUNTIF($CQ$3:CQ888,CQ888)-1)</f>
        <v/>
      </c>
      <c r="AT888" s="21" t="str">
        <f>IF(C888="",IF(OR(AND($H888&lt;&gt;"",C888=""),AND($F887=$F888,$AZ888&lt;&gt;""),COUNTA($H$3:$H$1048576,#REF!,$F$3:$F$1048576)&gt;COUNTA($H$3:$H888,#REF!,$F$3:$F888),$AZ888&lt;&gt;""),INDEX(AT$3:AT$1048576,MATCH(MAX($AQ$3:$AQ887),$AQ$3:$AQ$1048576,0),0),""),C888)</f>
        <v/>
      </c>
      <c r="AU888" s="21" t="str">
        <f>IF(D888="",IF(OR(AND($H888&lt;&gt;"",D888=""),AND($F887=$F888,$AZ888&lt;&gt;""),COUNTA($H$3:$H$1048576,#REF!,$F$3:$F$1048576)&gt;COUNTA($H$3:$H888,#REF!,$F$3:$F888),$AZ888&lt;&gt;""),INDEX(AU$3:AU$1048576,MATCH(MAX($AQ$3:$AQ887),$AQ$3:$AQ$1048576,0),0),""),D888)</f>
        <v/>
      </c>
      <c r="AV888" s="21" t="str">
        <f>IF(E888="",IF(OR(AND($H888&lt;&gt;"",E888=""),AND($F887=$F888,$AZ888&lt;&gt;""),COUNTA($H$3:$H$1048576,#REF!,$F$3:$F$1048576)&gt;COUNTA($H$3:$H888,#REF!,$F$3:$F888),$AZ888&lt;&gt;""),INDEX(AV$3:AV$1048576,MATCH(MAX($AQ$3:$AQ887),$AQ$3:$AQ$1048576,0),0),""),E888)</f>
        <v/>
      </c>
      <c r="AW888" s="24" t="str">
        <f t="shared" si="1396"/>
        <v/>
      </c>
      <c r="AX888" s="13" t="str">
        <f t="shared" si="1397"/>
        <v/>
      </c>
      <c r="AY888" s="4" t="str">
        <f t="shared" si="1398"/>
        <v/>
      </c>
      <c r="AZ888" s="4" t="str">
        <f>IF(AX888="",IF(OR(AND(H888&lt;&gt;"",F888=""),COUNTA($H$3:$H$1048576)&gt;COUNTA($H$3:$H888)),INDEX(AX$3:AX888,MATCH(MAX($AQ$3:AQ888),AQ$3:AQ888,0),0),""),AX888)</f>
        <v/>
      </c>
      <c r="BA888" s="4" t="str">
        <f>IF(AY888="",IF(AND(H888&lt;&gt;"",F888=""),INDEX(AY$3:AY888,MATCH(MAX($AQ$3:AQ888),AQ$3:AQ888,0),0),""),AY888)</f>
        <v/>
      </c>
      <c r="BB888" s="82" t="str">
        <f>IF(BC888="","",RANK(BC888,BC$3:BC$1048576,1)+COUNTIF($BC$3:BC888,BC888)-1)</f>
        <v/>
      </c>
      <c r="BC888" s="139" t="str">
        <f t="shared" si="1399"/>
        <v/>
      </c>
      <c r="BD888" s="46" t="str">
        <f t="shared" si="1400"/>
        <v/>
      </c>
      <c r="BE888" s="46" t="str">
        <f t="shared" si="1401"/>
        <v/>
      </c>
      <c r="BF888" s="46" t="str">
        <f t="shared" si="1402"/>
        <v/>
      </c>
      <c r="BG888" s="4" t="str">
        <f t="shared" si="1403"/>
        <v/>
      </c>
      <c r="BH888" s="180" t="str">
        <f t="shared" si="1404"/>
        <v/>
      </c>
      <c r="BI888" s="16" t="str">
        <f t="shared" si="1405"/>
        <v/>
      </c>
      <c r="BJ888" s="52" t="str">
        <f>IF(BI888="","",IF(W888="","",IF(AND(K888=$K$1,$K$1&lt;&gt;""),$BT$2,IFERROR(IF(INDEX(価格設定!$D$5:$D$1048576,MATCH(Q888,価格設定!$B$5:$B$1048576,0),0)=価格設定!$D$3,$BT$2,$BS$2),$BS$2))))</f>
        <v/>
      </c>
      <c r="BK888" s="16" t="str">
        <f>IF(BI888="","",IF(COUNTIF($BI$3:BI888,BI888)=1,1,IF(AND(BI887=BI888,BH888=""),BK887,COUNTIF($BH$3:BH888,BH888))))</f>
        <v/>
      </c>
      <c r="BL888" s="52" t="str">
        <f t="shared" si="1406"/>
        <v/>
      </c>
      <c r="BM888" s="52" t="str">
        <f t="shared" si="1407"/>
        <v/>
      </c>
      <c r="BN888" s="119" t="str">
        <f t="shared" si="1408"/>
        <v/>
      </c>
      <c r="BO888" s="119" t="str">
        <f t="shared" si="1409"/>
        <v/>
      </c>
      <c r="BP888" s="17" t="str">
        <f t="shared" si="1410"/>
        <v/>
      </c>
      <c r="BQ888" s="17" t="str">
        <f t="shared" si="1411"/>
        <v/>
      </c>
      <c r="BR888" s="17" t="str">
        <f>IF(OR(BP888="",COUNTIF($BO$3:BO888,BO888)&lt;&gt;1),"",SUMIF(BO$3:BO$1048576,BO888,BP$3:BP$1048576))</f>
        <v/>
      </c>
      <c r="BS888" s="17" t="str">
        <f t="shared" si="1412"/>
        <v/>
      </c>
      <c r="BT888" s="17" t="str">
        <f t="shared" si="1413"/>
        <v/>
      </c>
      <c r="BU888" s="17" t="str">
        <f t="shared" si="1414"/>
        <v/>
      </c>
      <c r="BV888" s="24" t="str">
        <f t="shared" si="1415"/>
        <v/>
      </c>
      <c r="BW888" s="24" t="str">
        <f t="shared" si="1416"/>
        <v/>
      </c>
      <c r="BX888" s="24" t="str">
        <f t="shared" si="1417"/>
        <v/>
      </c>
      <c r="BY888" s="26" t="str">
        <f t="shared" si="1418"/>
        <v/>
      </c>
      <c r="BZ888" s="26" t="str">
        <f t="shared" si="1419"/>
        <v/>
      </c>
      <c r="CA888" s="26" t="str">
        <f t="shared" si="1420"/>
        <v/>
      </c>
      <c r="CB888" s="66" t="str">
        <f t="shared" si="1421"/>
        <v/>
      </c>
      <c r="CC888" s="65" t="str">
        <f t="shared" si="1422"/>
        <v/>
      </c>
      <c r="CD888" s="26" t="str">
        <f t="shared" si="1423"/>
        <v/>
      </c>
      <c r="CE888" s="26" t="str">
        <f t="shared" si="1424"/>
        <v/>
      </c>
      <c r="CF888" s="193" t="str">
        <f t="shared" si="1425"/>
        <v/>
      </c>
      <c r="CG888" s="193" t="str">
        <f t="shared" si="1426"/>
        <v/>
      </c>
      <c r="CH888" s="26" t="str">
        <f t="shared" si="1427"/>
        <v/>
      </c>
      <c r="CI888" s="26" t="str">
        <f t="shared" si="1428"/>
        <v/>
      </c>
      <c r="CJ888" s="65" t="str">
        <f t="shared" si="1429"/>
        <v/>
      </c>
      <c r="CK888" s="65" t="str">
        <f t="shared" si="1430"/>
        <v/>
      </c>
      <c r="CL888" s="64" t="str">
        <f t="shared" si="1431"/>
        <v/>
      </c>
      <c r="CM888" s="64" t="str">
        <f t="shared" si="1432"/>
        <v/>
      </c>
      <c r="CN888" s="65" t="str">
        <f t="shared" si="1433"/>
        <v/>
      </c>
      <c r="CP888" s="63" t="str">
        <f>IF(BH888="","",MAX($CP$3:CP887)+1)</f>
        <v/>
      </c>
      <c r="CQ888" s="24" t="str">
        <f t="shared" si="1434"/>
        <v/>
      </c>
      <c r="CR888" s="24" t="str">
        <f t="shared" si="1435"/>
        <v/>
      </c>
      <c r="CS888" s="24" t="str">
        <f t="shared" si="1436"/>
        <v/>
      </c>
      <c r="CT888" s="58" t="str">
        <f>IF(BO888="","",COUNTIF($BO$3:BO888,BO888)&amp;"@"&amp;BO888)</f>
        <v/>
      </c>
      <c r="CU888" s="16" t="str">
        <f t="shared" si="1374"/>
        <v/>
      </c>
      <c r="CV888" s="63" t="str">
        <f t="shared" si="1437"/>
        <v/>
      </c>
      <c r="CW888" s="16" t="str">
        <f t="shared" si="1438"/>
        <v/>
      </c>
      <c r="CX888" s="16" t="str">
        <f t="shared" si="1439"/>
        <v/>
      </c>
      <c r="CY888" s="16" t="str">
        <f t="shared" si="1440"/>
        <v/>
      </c>
      <c r="CZ888" s="85" t="str">
        <f t="shared" si="1441"/>
        <v/>
      </c>
      <c r="DA888" s="16" t="str">
        <f t="shared" si="1442"/>
        <v/>
      </c>
      <c r="DB888" s="16" t="str">
        <f t="shared" si="1443"/>
        <v/>
      </c>
      <c r="DC888" s="28" t="str">
        <f>IF(CP888="","",$DC$1&amp;(INDEX(価格設定!D$1:XFD$3,ROW(価格設定!$D$3),MATCH($AW888,価格設定!D$1:XFD$1,1))*100)&amp;"%")</f>
        <v/>
      </c>
      <c r="DD888" s="28" t="str">
        <f>IF(CP888="","",$DD$1&amp;(INDEX(価格設定!D$1:XFD$3,ROW(価格設定!$D$2),MATCH($AW888,価格設定!D$1:XFD$1,1))*100)&amp;"%")</f>
        <v/>
      </c>
      <c r="DE888" s="29" t="str">
        <f t="shared" si="1444"/>
        <v/>
      </c>
      <c r="DG888" s="58" t="str">
        <f t="shared" si="1445"/>
        <v/>
      </c>
      <c r="DH888" s="58" t="str">
        <f t="shared" si="1446"/>
        <v/>
      </c>
      <c r="DI888" s="58" t="str">
        <f t="shared" si="1447"/>
        <v/>
      </c>
      <c r="DJ888" s="85" t="str">
        <f t="shared" si="1448"/>
        <v/>
      </c>
      <c r="DL888" s="58" t="str">
        <f>IF(COUNTIF(DG$3:DG$1048576,DG888)=COUNTIF($DG$3:$DG888,DG888),DG888,"")</f>
        <v/>
      </c>
      <c r="DM888" s="85" t="str">
        <f t="shared" si="1449"/>
        <v/>
      </c>
      <c r="DN888" s="85" t="str">
        <f t="shared" si="1375"/>
        <v/>
      </c>
      <c r="DO888" s="85" t="str">
        <f t="shared" si="1375"/>
        <v/>
      </c>
      <c r="DP888" s="303"/>
      <c r="DQ888" s="17" t="str">
        <f t="shared" si="1376"/>
        <v/>
      </c>
      <c r="DR888" s="17" t="str">
        <f t="shared" si="1377"/>
        <v/>
      </c>
      <c r="DS888" s="17" t="str">
        <f t="shared" si="1378"/>
        <v/>
      </c>
      <c r="DU888" s="16" t="str">
        <f t="shared" si="1450"/>
        <v/>
      </c>
      <c r="DV888" s="16" t="str">
        <f>IF(DU888="","",COUNT($DU$3:DU888))</f>
        <v/>
      </c>
      <c r="DW888" s="16" t="str">
        <f t="shared" si="1451"/>
        <v/>
      </c>
      <c r="DX888" s="16" t="str">
        <f t="shared" si="1452"/>
        <v/>
      </c>
      <c r="DY888" s="16" t="str">
        <f>IF(DZ888="","",COUNTIF(DZ$3:DZ888,DZ888))</f>
        <v/>
      </c>
      <c r="DZ888" s="16" t="str">
        <f t="shared" si="1453"/>
        <v/>
      </c>
      <c r="EA888" s="16" t="str">
        <f t="shared" si="1454"/>
        <v/>
      </c>
      <c r="EB888" s="16" t="str">
        <f t="shared" si="1455"/>
        <v/>
      </c>
      <c r="EC888" s="16" t="str">
        <f t="shared" si="1456"/>
        <v/>
      </c>
      <c r="ED888" s="16" t="str">
        <f t="shared" si="1457"/>
        <v/>
      </c>
      <c r="EE888" s="16" t="str">
        <f t="shared" si="1458"/>
        <v/>
      </c>
      <c r="EF888" s="16" t="str">
        <f t="shared" si="1459"/>
        <v/>
      </c>
      <c r="EG888" s="16" t="str">
        <f t="shared" si="1460"/>
        <v/>
      </c>
      <c r="EH888" s="16" t="str">
        <f t="shared" si="1461"/>
        <v/>
      </c>
      <c r="EI888" s="16" t="str">
        <f t="shared" si="1462"/>
        <v/>
      </c>
      <c r="EJ888" s="16" t="str">
        <f t="shared" si="1463"/>
        <v/>
      </c>
      <c r="EK888" s="16" t="str">
        <f t="shared" si="1464"/>
        <v/>
      </c>
      <c r="EL888" s="58" t="str">
        <f t="shared" si="1465"/>
        <v/>
      </c>
      <c r="EM888" s="58" t="str">
        <f>IF(OR($DZ888="",CR888=""),IF($EL888="","",$EL888),IF(OR(CR888="なし",CR888=0),領収書!$H$1,CR888))</f>
        <v/>
      </c>
      <c r="EN888" s="58" t="str">
        <f>IF(OR($DZ888="",CS888=""),IF($EL888="","",$EL888),IF(OR(CS888="なし",CS888=0),入力!$EN$1,CS888))</f>
        <v/>
      </c>
      <c r="EO888" s="63" t="str">
        <f t="shared" si="1466"/>
        <v/>
      </c>
      <c r="EP888" s="63" t="str">
        <f t="shared" si="1467"/>
        <v/>
      </c>
      <c r="ER888" s="16" t="str">
        <f>IF(AND(COUNTIF($ET$3:ET888,ET888)=1,ET888&lt;&gt;""),MAX($ER$3:ER887)+1,"")</f>
        <v/>
      </c>
      <c r="ES888" s="16" t="str">
        <f>IF(価格設定!B890="","",価格設定!B890)</f>
        <v/>
      </c>
      <c r="ET888" s="16" t="str">
        <f>IF(価格設定!C890="","",価格設定!C890)</f>
        <v/>
      </c>
      <c r="EV888" s="16" t="str">
        <f t="shared" si="1379"/>
        <v/>
      </c>
      <c r="EW888" s="16" t="str">
        <f t="shared" si="1468"/>
        <v/>
      </c>
    </row>
    <row r="889" spans="1:153" ht="30" customHeight="1" x14ac:dyDescent="0.2">
      <c r="A889" s="225"/>
      <c r="B889" s="212"/>
      <c r="C889" s="221"/>
      <c r="D889" s="164"/>
      <c r="E889" s="165"/>
      <c r="F889" s="166"/>
      <c r="G889" s="167"/>
      <c r="H889" s="179"/>
      <c r="I889" s="306"/>
      <c r="J889" s="169"/>
      <c r="K889" s="179"/>
      <c r="L889" s="186"/>
      <c r="M889" s="186"/>
      <c r="N889" s="168"/>
      <c r="O889" s="170"/>
      <c r="P889" s="212"/>
      <c r="Q889" s="179" t="str">
        <f>IFERROR(IF(H889="","",IFERROR(INDEX(価格設定!$B$5:$B$1048576,MATCH(H889,価格設定!$B$5:$B$1048576,0),0),INDEX(価格設定!$B$5:$B$1048576,MATCH("*"&amp;H889&amp;"*",価格設定!$B$5:$B$1048576,0),0))),H889)</f>
        <v/>
      </c>
      <c r="R889" s="250" t="str">
        <f>IFERROR(IF(Q889="",IF(K889="","",K889),IF(K889="",IF(INDEX(価格設定!$C$5:$C$1048576,MATCH(Q889,価格設定!$B$5:$B$1048576,0),0)=0,"",INDEX(価格設定!$C$5:$C$1048576,MATCH(Q889,価格設定!$B$5:$B$1048576,0),0)),IF(K889="なし","",K889))),"")</f>
        <v/>
      </c>
      <c r="S889" s="308" t="str">
        <f t="shared" si="1380"/>
        <v/>
      </c>
      <c r="T889" s="126" t="str">
        <f>IFERROR(IF(J889="",IF(INDEX(価格設定!$E$5:$R$1048576,MATCH($Q889,価格設定!B$5:B$1048576,0),MATCH($AW889,価格設定!E$1:X$1,1))=0,"",INDEX(価格設定!$E$5:$R$1048576,MATCH($Q889,価格設定!B$5:B$1048576,0),MATCH($AW889,価格設定!E$1:X$1,1))),J889),"")</f>
        <v/>
      </c>
      <c r="U889" s="126" t="str">
        <f t="shared" si="1381"/>
        <v/>
      </c>
      <c r="V889" s="132" t="str">
        <f t="shared" si="1382"/>
        <v/>
      </c>
      <c r="W889" s="127" t="str">
        <f>IFERROR(IF(OR(T889="",T889&lt;0),"",IFERROR(INDEX(価格設定!E$2:X$3,IF(AND(K889=$K$1,$K$1&lt;&gt;""),ROW(価格設定!$D$3)-1,MATCH(INDEX(価格設定!$D$5:$D$1048576,MATCH(Q889,価格設定!$B$5:$B$1048576,0),0),価格設定!$D$2:$D$3,0)),MATCH($AW889,価格設定!E$1:X$1,1)),INDEX(価格設定!E$2:X$2,0,MATCH($AW889,価格設定!E$1:X$1,1)))),"")</f>
        <v/>
      </c>
      <c r="X889" s="126" t="str">
        <f t="shared" si="1373"/>
        <v/>
      </c>
      <c r="Y889" s="128" t="str">
        <f t="shared" si="1383"/>
        <v/>
      </c>
      <c r="Z889" s="126" t="str">
        <f t="shared" si="1384"/>
        <v/>
      </c>
      <c r="AA889" s="129" t="str">
        <f t="shared" si="1385"/>
        <v/>
      </c>
      <c r="AB889" s="126" t="str">
        <f t="shared" si="1386"/>
        <v/>
      </c>
      <c r="AC889" s="280" t="str">
        <f t="shared" si="1387"/>
        <v/>
      </c>
      <c r="AD889" s="15"/>
      <c r="AE889" s="204" t="str">
        <f>IF(AF889="","",COUNT($AF$3:AF889))</f>
        <v/>
      </c>
      <c r="AF889" s="206" t="str">
        <f t="shared" si="1388"/>
        <v/>
      </c>
      <c r="AG889" s="204" t="str">
        <f t="shared" si="1389"/>
        <v/>
      </c>
      <c r="AH889" s="204" t="str">
        <f t="shared" si="1390"/>
        <v/>
      </c>
      <c r="AI889" s="287"/>
      <c r="AJ889" s="15"/>
      <c r="AK889" s="138" t="str">
        <f t="shared" si="1391"/>
        <v/>
      </c>
      <c r="AL889" s="131" t="str">
        <f t="shared" si="1392"/>
        <v/>
      </c>
      <c r="AM889" s="131" t="str">
        <f t="shared" si="1393"/>
        <v/>
      </c>
      <c r="AN889" s="313" t="str">
        <f t="shared" si="1394"/>
        <v/>
      </c>
      <c r="AO889" s="316" t="str">
        <f t="shared" si="1395"/>
        <v/>
      </c>
      <c r="AP889" s="18"/>
      <c r="AQ889" s="3" t="str">
        <f>IF(F889="","",MAX($AQ$3:AQ888)+1)</f>
        <v/>
      </c>
      <c r="AR889" s="3" t="str">
        <f>IF(OR(AQ889="",BB889=""),"",MAX($AR$3:AR888)+1)</f>
        <v/>
      </c>
      <c r="AS889" s="3" t="str">
        <f>IF(CQ889="","",RANK(CQ889,CQ$3:CQ$1048576,1)+COUNTIF($CQ$3:CQ889,CQ889)-1)</f>
        <v/>
      </c>
      <c r="AT889" s="21" t="str">
        <f>IF(C889="",IF(OR(AND($H889&lt;&gt;"",C889=""),AND($F888=$F889,$AZ889&lt;&gt;""),COUNTA($H$3:$H$1048576,#REF!,$F$3:$F$1048576)&gt;COUNTA($H$3:$H889,#REF!,$F$3:$F889),$AZ889&lt;&gt;""),INDEX(AT$3:AT$1048576,MATCH(MAX($AQ$3:$AQ888),$AQ$3:$AQ$1048576,0),0),""),C889)</f>
        <v/>
      </c>
      <c r="AU889" s="21" t="str">
        <f>IF(D889="",IF(OR(AND($H889&lt;&gt;"",D889=""),AND($F888=$F889,$AZ889&lt;&gt;""),COUNTA($H$3:$H$1048576,#REF!,$F$3:$F$1048576)&gt;COUNTA($H$3:$H889,#REF!,$F$3:$F889),$AZ889&lt;&gt;""),INDEX(AU$3:AU$1048576,MATCH(MAX($AQ$3:$AQ888),$AQ$3:$AQ$1048576,0),0),""),D889)</f>
        <v/>
      </c>
      <c r="AV889" s="21" t="str">
        <f>IF(E889="",IF(OR(AND($H889&lt;&gt;"",E889=""),AND($F888=$F889,$AZ889&lt;&gt;""),COUNTA($H$3:$H$1048576,#REF!,$F$3:$F$1048576)&gt;COUNTA($H$3:$H889,#REF!,$F$3:$F889),$AZ889&lt;&gt;""),INDEX(AV$3:AV$1048576,MATCH(MAX($AQ$3:$AQ888),$AQ$3:$AQ$1048576,0),0),""),E889)</f>
        <v/>
      </c>
      <c r="AW889" s="24" t="str">
        <f t="shared" si="1396"/>
        <v/>
      </c>
      <c r="AX889" s="13" t="str">
        <f t="shared" si="1397"/>
        <v/>
      </c>
      <c r="AY889" s="4" t="str">
        <f t="shared" si="1398"/>
        <v/>
      </c>
      <c r="AZ889" s="4" t="str">
        <f>IF(AX889="",IF(OR(AND(H889&lt;&gt;"",F889=""),COUNTA($H$3:$H$1048576)&gt;COUNTA($H$3:$H889)),INDEX(AX$3:AX889,MATCH(MAX($AQ$3:AQ889),AQ$3:AQ889,0),0),""),AX889)</f>
        <v/>
      </c>
      <c r="BA889" s="4" t="str">
        <f>IF(AY889="",IF(AND(H889&lt;&gt;"",F889=""),INDEX(AY$3:AY889,MATCH(MAX($AQ$3:AQ889),AQ$3:AQ889,0),0),""),AY889)</f>
        <v/>
      </c>
      <c r="BB889" s="82" t="str">
        <f>IF(BC889="","",RANK(BC889,BC$3:BC$1048576,1)+COUNTIF($BC$3:BC889,BC889)-1)</f>
        <v/>
      </c>
      <c r="BC889" s="139" t="str">
        <f t="shared" si="1399"/>
        <v/>
      </c>
      <c r="BD889" s="46" t="str">
        <f t="shared" si="1400"/>
        <v/>
      </c>
      <c r="BE889" s="46" t="str">
        <f t="shared" si="1401"/>
        <v/>
      </c>
      <c r="BF889" s="46" t="str">
        <f t="shared" si="1402"/>
        <v/>
      </c>
      <c r="BG889" s="4" t="str">
        <f t="shared" si="1403"/>
        <v/>
      </c>
      <c r="BH889" s="180" t="str">
        <f t="shared" si="1404"/>
        <v/>
      </c>
      <c r="BI889" s="16" t="str">
        <f t="shared" si="1405"/>
        <v/>
      </c>
      <c r="BJ889" s="52" t="str">
        <f>IF(BI889="","",IF(W889="","",IF(AND(K889=$K$1,$K$1&lt;&gt;""),$BT$2,IFERROR(IF(INDEX(価格設定!$D$5:$D$1048576,MATCH(Q889,価格設定!$B$5:$B$1048576,0),0)=価格設定!$D$3,$BT$2,$BS$2),$BS$2))))</f>
        <v/>
      </c>
      <c r="BK889" s="16" t="str">
        <f>IF(BI889="","",IF(COUNTIF($BI$3:BI889,BI889)=1,1,IF(AND(BI888=BI889,BH889=""),BK888,COUNTIF($BH$3:BH889,BH889))))</f>
        <v/>
      </c>
      <c r="BL889" s="52" t="str">
        <f t="shared" si="1406"/>
        <v/>
      </c>
      <c r="BM889" s="52" t="str">
        <f t="shared" si="1407"/>
        <v/>
      </c>
      <c r="BN889" s="119" t="str">
        <f t="shared" si="1408"/>
        <v/>
      </c>
      <c r="BO889" s="119" t="str">
        <f t="shared" si="1409"/>
        <v/>
      </c>
      <c r="BP889" s="17" t="str">
        <f t="shared" si="1410"/>
        <v/>
      </c>
      <c r="BQ889" s="17" t="str">
        <f t="shared" si="1411"/>
        <v/>
      </c>
      <c r="BR889" s="17" t="str">
        <f>IF(OR(BP889="",COUNTIF($BO$3:BO889,BO889)&lt;&gt;1),"",SUMIF(BO$3:BO$1048576,BO889,BP$3:BP$1048576))</f>
        <v/>
      </c>
      <c r="BS889" s="17" t="str">
        <f t="shared" si="1412"/>
        <v/>
      </c>
      <c r="BT889" s="17" t="str">
        <f t="shared" si="1413"/>
        <v/>
      </c>
      <c r="BU889" s="17" t="str">
        <f t="shared" si="1414"/>
        <v/>
      </c>
      <c r="BV889" s="24" t="str">
        <f t="shared" si="1415"/>
        <v/>
      </c>
      <c r="BW889" s="24" t="str">
        <f t="shared" si="1416"/>
        <v/>
      </c>
      <c r="BX889" s="24" t="str">
        <f t="shared" si="1417"/>
        <v/>
      </c>
      <c r="BY889" s="26" t="str">
        <f t="shared" si="1418"/>
        <v/>
      </c>
      <c r="BZ889" s="26" t="str">
        <f t="shared" si="1419"/>
        <v/>
      </c>
      <c r="CA889" s="26" t="str">
        <f t="shared" si="1420"/>
        <v/>
      </c>
      <c r="CB889" s="66" t="str">
        <f t="shared" si="1421"/>
        <v/>
      </c>
      <c r="CC889" s="65" t="str">
        <f t="shared" si="1422"/>
        <v/>
      </c>
      <c r="CD889" s="26" t="str">
        <f t="shared" si="1423"/>
        <v/>
      </c>
      <c r="CE889" s="26" t="str">
        <f t="shared" si="1424"/>
        <v/>
      </c>
      <c r="CF889" s="193" t="str">
        <f t="shared" si="1425"/>
        <v/>
      </c>
      <c r="CG889" s="193" t="str">
        <f t="shared" si="1426"/>
        <v/>
      </c>
      <c r="CH889" s="26" t="str">
        <f t="shared" si="1427"/>
        <v/>
      </c>
      <c r="CI889" s="26" t="str">
        <f t="shared" si="1428"/>
        <v/>
      </c>
      <c r="CJ889" s="65" t="str">
        <f t="shared" si="1429"/>
        <v/>
      </c>
      <c r="CK889" s="65" t="str">
        <f t="shared" si="1430"/>
        <v/>
      </c>
      <c r="CL889" s="64" t="str">
        <f t="shared" si="1431"/>
        <v/>
      </c>
      <c r="CM889" s="64" t="str">
        <f t="shared" si="1432"/>
        <v/>
      </c>
      <c r="CN889" s="65" t="str">
        <f t="shared" si="1433"/>
        <v/>
      </c>
      <c r="CP889" s="63" t="str">
        <f>IF(BH889="","",MAX($CP$3:CP888)+1)</f>
        <v/>
      </c>
      <c r="CQ889" s="24" t="str">
        <f t="shared" si="1434"/>
        <v/>
      </c>
      <c r="CR889" s="24" t="str">
        <f t="shared" si="1435"/>
        <v/>
      </c>
      <c r="CS889" s="24" t="str">
        <f t="shared" si="1436"/>
        <v/>
      </c>
      <c r="CT889" s="58" t="str">
        <f>IF(BO889="","",COUNTIF($BO$3:BO889,BO889)&amp;"@"&amp;BO889)</f>
        <v/>
      </c>
      <c r="CU889" s="16" t="str">
        <f t="shared" si="1374"/>
        <v/>
      </c>
      <c r="CV889" s="63" t="str">
        <f t="shared" si="1437"/>
        <v/>
      </c>
      <c r="CW889" s="16" t="str">
        <f t="shared" si="1438"/>
        <v/>
      </c>
      <c r="CX889" s="16" t="str">
        <f t="shared" si="1439"/>
        <v/>
      </c>
      <c r="CY889" s="16" t="str">
        <f t="shared" si="1440"/>
        <v/>
      </c>
      <c r="CZ889" s="85" t="str">
        <f t="shared" si="1441"/>
        <v/>
      </c>
      <c r="DA889" s="16" t="str">
        <f t="shared" si="1442"/>
        <v/>
      </c>
      <c r="DB889" s="16" t="str">
        <f t="shared" si="1443"/>
        <v/>
      </c>
      <c r="DC889" s="28" t="str">
        <f>IF(CP889="","",$DC$1&amp;(INDEX(価格設定!D$1:XFD$3,ROW(価格設定!$D$3),MATCH($AW889,価格設定!D$1:XFD$1,1))*100)&amp;"%")</f>
        <v/>
      </c>
      <c r="DD889" s="28" t="str">
        <f>IF(CP889="","",$DD$1&amp;(INDEX(価格設定!D$1:XFD$3,ROW(価格設定!$D$2),MATCH($AW889,価格設定!D$1:XFD$1,1))*100)&amp;"%")</f>
        <v/>
      </c>
      <c r="DE889" s="29" t="str">
        <f t="shared" si="1444"/>
        <v/>
      </c>
      <c r="DG889" s="58" t="str">
        <f t="shared" si="1445"/>
        <v/>
      </c>
      <c r="DH889" s="58" t="str">
        <f t="shared" si="1446"/>
        <v/>
      </c>
      <c r="DI889" s="58" t="str">
        <f t="shared" si="1447"/>
        <v/>
      </c>
      <c r="DJ889" s="85" t="str">
        <f t="shared" si="1448"/>
        <v/>
      </c>
      <c r="DL889" s="58" t="str">
        <f>IF(COUNTIF(DG$3:DG$1048576,DG889)=COUNTIF($DG$3:$DG889,DG889),DG889,"")</f>
        <v/>
      </c>
      <c r="DM889" s="85" t="str">
        <f t="shared" si="1449"/>
        <v/>
      </c>
      <c r="DN889" s="85" t="str">
        <f t="shared" si="1375"/>
        <v/>
      </c>
      <c r="DO889" s="85" t="str">
        <f t="shared" si="1375"/>
        <v/>
      </c>
      <c r="DP889" s="303"/>
      <c r="DQ889" s="17" t="str">
        <f t="shared" si="1376"/>
        <v/>
      </c>
      <c r="DR889" s="17" t="str">
        <f t="shared" si="1377"/>
        <v/>
      </c>
      <c r="DS889" s="17" t="str">
        <f t="shared" si="1378"/>
        <v/>
      </c>
      <c r="DU889" s="16" t="str">
        <f t="shared" si="1450"/>
        <v/>
      </c>
      <c r="DV889" s="16" t="str">
        <f>IF(DU889="","",COUNT($DU$3:DU889))</f>
        <v/>
      </c>
      <c r="DW889" s="16" t="str">
        <f t="shared" si="1451"/>
        <v/>
      </c>
      <c r="DX889" s="16" t="str">
        <f t="shared" si="1452"/>
        <v/>
      </c>
      <c r="DY889" s="16" t="str">
        <f>IF(DZ889="","",COUNTIF(DZ$3:DZ889,DZ889))</f>
        <v/>
      </c>
      <c r="DZ889" s="16" t="str">
        <f t="shared" si="1453"/>
        <v/>
      </c>
      <c r="EA889" s="16" t="str">
        <f t="shared" si="1454"/>
        <v/>
      </c>
      <c r="EB889" s="16" t="str">
        <f t="shared" si="1455"/>
        <v/>
      </c>
      <c r="EC889" s="16" t="str">
        <f t="shared" si="1456"/>
        <v/>
      </c>
      <c r="ED889" s="16" t="str">
        <f t="shared" si="1457"/>
        <v/>
      </c>
      <c r="EE889" s="16" t="str">
        <f t="shared" si="1458"/>
        <v/>
      </c>
      <c r="EF889" s="16" t="str">
        <f t="shared" si="1459"/>
        <v/>
      </c>
      <c r="EG889" s="16" t="str">
        <f t="shared" si="1460"/>
        <v/>
      </c>
      <c r="EH889" s="16" t="str">
        <f t="shared" si="1461"/>
        <v/>
      </c>
      <c r="EI889" s="16" t="str">
        <f t="shared" si="1462"/>
        <v/>
      </c>
      <c r="EJ889" s="16" t="str">
        <f t="shared" si="1463"/>
        <v/>
      </c>
      <c r="EK889" s="16" t="str">
        <f t="shared" si="1464"/>
        <v/>
      </c>
      <c r="EL889" s="58" t="str">
        <f t="shared" si="1465"/>
        <v/>
      </c>
      <c r="EM889" s="58" t="str">
        <f>IF(OR($DZ889="",CR889=""),IF($EL889="","",$EL889),IF(OR(CR889="なし",CR889=0),領収書!$H$1,CR889))</f>
        <v/>
      </c>
      <c r="EN889" s="58" t="str">
        <f>IF(OR($DZ889="",CS889=""),IF($EL889="","",$EL889),IF(OR(CS889="なし",CS889=0),入力!$EN$1,CS889))</f>
        <v/>
      </c>
      <c r="EO889" s="63" t="str">
        <f t="shared" si="1466"/>
        <v/>
      </c>
      <c r="EP889" s="63" t="str">
        <f t="shared" si="1467"/>
        <v/>
      </c>
      <c r="ER889" s="16" t="str">
        <f>IF(AND(COUNTIF($ET$3:ET889,ET889)=1,ET889&lt;&gt;""),MAX($ER$3:ER888)+1,"")</f>
        <v/>
      </c>
      <c r="ES889" s="16" t="str">
        <f>IF(価格設定!B891="","",価格設定!B891)</f>
        <v/>
      </c>
      <c r="ET889" s="16" t="str">
        <f>IF(価格設定!C891="","",価格設定!C891)</f>
        <v/>
      </c>
      <c r="EV889" s="16" t="str">
        <f t="shared" si="1379"/>
        <v/>
      </c>
      <c r="EW889" s="16" t="str">
        <f t="shared" si="1468"/>
        <v/>
      </c>
    </row>
    <row r="890" spans="1:153" ht="30" customHeight="1" x14ac:dyDescent="0.2">
      <c r="A890" s="225"/>
      <c r="B890" s="212"/>
      <c r="C890" s="221"/>
      <c r="D890" s="164"/>
      <c r="E890" s="165"/>
      <c r="F890" s="166"/>
      <c r="G890" s="167"/>
      <c r="H890" s="179"/>
      <c r="I890" s="306"/>
      <c r="J890" s="169"/>
      <c r="K890" s="179"/>
      <c r="L890" s="186"/>
      <c r="M890" s="186"/>
      <c r="N890" s="168"/>
      <c r="O890" s="170"/>
      <c r="P890" s="212"/>
      <c r="Q890" s="179" t="str">
        <f>IFERROR(IF(H890="","",IFERROR(INDEX(価格設定!$B$5:$B$1048576,MATCH(H890,価格設定!$B$5:$B$1048576,0),0),INDEX(価格設定!$B$5:$B$1048576,MATCH("*"&amp;H890&amp;"*",価格設定!$B$5:$B$1048576,0),0))),H890)</f>
        <v/>
      </c>
      <c r="R890" s="250" t="str">
        <f>IFERROR(IF(Q890="",IF(K890="","",K890),IF(K890="",IF(INDEX(価格設定!$C$5:$C$1048576,MATCH(Q890,価格設定!$B$5:$B$1048576,0),0)=0,"",INDEX(価格設定!$C$5:$C$1048576,MATCH(Q890,価格設定!$B$5:$B$1048576,0),0)),IF(K890="なし","",K890))),"")</f>
        <v/>
      </c>
      <c r="S890" s="308" t="str">
        <f t="shared" si="1380"/>
        <v/>
      </c>
      <c r="T890" s="126" t="str">
        <f>IFERROR(IF(J890="",IF(INDEX(価格設定!$E$5:$R$1048576,MATCH($Q890,価格設定!B$5:B$1048576,0),MATCH($AW890,価格設定!E$1:X$1,1))=0,"",INDEX(価格設定!$E$5:$R$1048576,MATCH($Q890,価格設定!B$5:B$1048576,0),MATCH($AW890,価格設定!E$1:X$1,1))),J890),"")</f>
        <v/>
      </c>
      <c r="U890" s="126" t="str">
        <f t="shared" si="1381"/>
        <v/>
      </c>
      <c r="V890" s="132" t="str">
        <f t="shared" si="1382"/>
        <v/>
      </c>
      <c r="W890" s="127" t="str">
        <f>IFERROR(IF(OR(T890="",T890&lt;0),"",IFERROR(INDEX(価格設定!E$2:X$3,IF(AND(K890=$K$1,$K$1&lt;&gt;""),ROW(価格設定!$D$3)-1,MATCH(INDEX(価格設定!$D$5:$D$1048576,MATCH(Q890,価格設定!$B$5:$B$1048576,0),0),価格設定!$D$2:$D$3,0)),MATCH($AW890,価格設定!E$1:X$1,1)),INDEX(価格設定!E$2:X$2,0,MATCH($AW890,価格設定!E$1:X$1,1)))),"")</f>
        <v/>
      </c>
      <c r="X890" s="126" t="str">
        <f t="shared" si="1373"/>
        <v/>
      </c>
      <c r="Y890" s="128" t="str">
        <f t="shared" si="1383"/>
        <v/>
      </c>
      <c r="Z890" s="126" t="str">
        <f t="shared" si="1384"/>
        <v/>
      </c>
      <c r="AA890" s="129" t="str">
        <f t="shared" si="1385"/>
        <v/>
      </c>
      <c r="AB890" s="126" t="str">
        <f t="shared" si="1386"/>
        <v/>
      </c>
      <c r="AC890" s="280" t="str">
        <f t="shared" si="1387"/>
        <v/>
      </c>
      <c r="AD890" s="15"/>
      <c r="AE890" s="204" t="str">
        <f>IF(AF890="","",COUNT($AF$3:AF890))</f>
        <v/>
      </c>
      <c r="AF890" s="206" t="str">
        <f t="shared" si="1388"/>
        <v/>
      </c>
      <c r="AG890" s="204" t="str">
        <f t="shared" si="1389"/>
        <v/>
      </c>
      <c r="AH890" s="204" t="str">
        <f t="shared" si="1390"/>
        <v/>
      </c>
      <c r="AI890" s="287"/>
      <c r="AJ890" s="15"/>
      <c r="AK890" s="138" t="str">
        <f t="shared" si="1391"/>
        <v/>
      </c>
      <c r="AL890" s="131" t="str">
        <f t="shared" si="1392"/>
        <v/>
      </c>
      <c r="AM890" s="131" t="str">
        <f t="shared" si="1393"/>
        <v/>
      </c>
      <c r="AN890" s="313" t="str">
        <f t="shared" si="1394"/>
        <v/>
      </c>
      <c r="AO890" s="316" t="str">
        <f t="shared" si="1395"/>
        <v/>
      </c>
      <c r="AP890" s="18"/>
      <c r="AQ890" s="3" t="str">
        <f>IF(F890="","",MAX($AQ$3:AQ889)+1)</f>
        <v/>
      </c>
      <c r="AR890" s="3" t="str">
        <f>IF(OR(AQ890="",BB890=""),"",MAX($AR$3:AR889)+1)</f>
        <v/>
      </c>
      <c r="AS890" s="3" t="str">
        <f>IF(CQ890="","",RANK(CQ890,CQ$3:CQ$1048576,1)+COUNTIF($CQ$3:CQ890,CQ890)-1)</f>
        <v/>
      </c>
      <c r="AT890" s="21" t="str">
        <f>IF(C890="",IF(OR(AND($H890&lt;&gt;"",C890=""),AND($F889=$F890,$AZ890&lt;&gt;""),COUNTA($H$3:$H$1048576,#REF!,$F$3:$F$1048576)&gt;COUNTA($H$3:$H890,#REF!,$F$3:$F890),$AZ890&lt;&gt;""),INDEX(AT$3:AT$1048576,MATCH(MAX($AQ$3:$AQ889),$AQ$3:$AQ$1048576,0),0),""),C890)</f>
        <v/>
      </c>
      <c r="AU890" s="21" t="str">
        <f>IF(D890="",IF(OR(AND($H890&lt;&gt;"",D890=""),AND($F889=$F890,$AZ890&lt;&gt;""),COUNTA($H$3:$H$1048576,#REF!,$F$3:$F$1048576)&gt;COUNTA($H$3:$H890,#REF!,$F$3:$F890),$AZ890&lt;&gt;""),INDEX(AU$3:AU$1048576,MATCH(MAX($AQ$3:$AQ889),$AQ$3:$AQ$1048576,0),0),""),D890)</f>
        <v/>
      </c>
      <c r="AV890" s="21" t="str">
        <f>IF(E890="",IF(OR(AND($H890&lt;&gt;"",E890=""),AND($F889=$F890,$AZ890&lt;&gt;""),COUNTA($H$3:$H$1048576,#REF!,$F$3:$F$1048576)&gt;COUNTA($H$3:$H890,#REF!,$F$3:$F890),$AZ890&lt;&gt;""),INDEX(AV$3:AV$1048576,MATCH(MAX($AQ$3:$AQ889),$AQ$3:$AQ$1048576,0),0),""),E890)</f>
        <v/>
      </c>
      <c r="AW890" s="24" t="str">
        <f t="shared" si="1396"/>
        <v/>
      </c>
      <c r="AX890" s="13" t="str">
        <f t="shared" si="1397"/>
        <v/>
      </c>
      <c r="AY890" s="4" t="str">
        <f t="shared" si="1398"/>
        <v/>
      </c>
      <c r="AZ890" s="4" t="str">
        <f>IF(AX890="",IF(OR(AND(H890&lt;&gt;"",F890=""),COUNTA($H$3:$H$1048576)&gt;COUNTA($H$3:$H890)),INDEX(AX$3:AX890,MATCH(MAX($AQ$3:AQ890),AQ$3:AQ890,0),0),""),AX890)</f>
        <v/>
      </c>
      <c r="BA890" s="4" t="str">
        <f>IF(AY890="",IF(AND(H890&lt;&gt;"",F890=""),INDEX(AY$3:AY890,MATCH(MAX($AQ$3:AQ890),AQ$3:AQ890,0),0),""),AY890)</f>
        <v/>
      </c>
      <c r="BB890" s="82" t="str">
        <f>IF(BC890="","",RANK(BC890,BC$3:BC$1048576,1)+COUNTIF($BC$3:BC890,BC890)-1)</f>
        <v/>
      </c>
      <c r="BC890" s="139" t="str">
        <f t="shared" si="1399"/>
        <v/>
      </c>
      <c r="BD890" s="46" t="str">
        <f t="shared" si="1400"/>
        <v/>
      </c>
      <c r="BE890" s="46" t="str">
        <f t="shared" si="1401"/>
        <v/>
      </c>
      <c r="BF890" s="46" t="str">
        <f t="shared" si="1402"/>
        <v/>
      </c>
      <c r="BG890" s="4" t="str">
        <f t="shared" si="1403"/>
        <v/>
      </c>
      <c r="BH890" s="180" t="str">
        <f t="shared" si="1404"/>
        <v/>
      </c>
      <c r="BI890" s="16" t="str">
        <f t="shared" si="1405"/>
        <v/>
      </c>
      <c r="BJ890" s="52" t="str">
        <f>IF(BI890="","",IF(W890="","",IF(AND(K890=$K$1,$K$1&lt;&gt;""),$BT$2,IFERROR(IF(INDEX(価格設定!$D$5:$D$1048576,MATCH(Q890,価格設定!$B$5:$B$1048576,0),0)=価格設定!$D$3,$BT$2,$BS$2),$BS$2))))</f>
        <v/>
      </c>
      <c r="BK890" s="16" t="str">
        <f>IF(BI890="","",IF(COUNTIF($BI$3:BI890,BI890)=1,1,IF(AND(BI889=BI890,BH890=""),BK889,COUNTIF($BH$3:BH890,BH890))))</f>
        <v/>
      </c>
      <c r="BL890" s="52" t="str">
        <f t="shared" si="1406"/>
        <v/>
      </c>
      <c r="BM890" s="52" t="str">
        <f t="shared" si="1407"/>
        <v/>
      </c>
      <c r="BN890" s="119" t="str">
        <f t="shared" si="1408"/>
        <v/>
      </c>
      <c r="BO890" s="119" t="str">
        <f t="shared" si="1409"/>
        <v/>
      </c>
      <c r="BP890" s="17" t="str">
        <f t="shared" si="1410"/>
        <v/>
      </c>
      <c r="BQ890" s="17" t="str">
        <f t="shared" si="1411"/>
        <v/>
      </c>
      <c r="BR890" s="17" t="str">
        <f>IF(OR(BP890="",COUNTIF($BO$3:BO890,BO890)&lt;&gt;1),"",SUMIF(BO$3:BO$1048576,BO890,BP$3:BP$1048576))</f>
        <v/>
      </c>
      <c r="BS890" s="17" t="str">
        <f t="shared" si="1412"/>
        <v/>
      </c>
      <c r="BT890" s="17" t="str">
        <f t="shared" si="1413"/>
        <v/>
      </c>
      <c r="BU890" s="17" t="str">
        <f t="shared" si="1414"/>
        <v/>
      </c>
      <c r="BV890" s="24" t="str">
        <f t="shared" si="1415"/>
        <v/>
      </c>
      <c r="BW890" s="24" t="str">
        <f t="shared" si="1416"/>
        <v/>
      </c>
      <c r="BX890" s="24" t="str">
        <f t="shared" si="1417"/>
        <v/>
      </c>
      <c r="BY890" s="26" t="str">
        <f t="shared" si="1418"/>
        <v/>
      </c>
      <c r="BZ890" s="26" t="str">
        <f t="shared" si="1419"/>
        <v/>
      </c>
      <c r="CA890" s="26" t="str">
        <f t="shared" si="1420"/>
        <v/>
      </c>
      <c r="CB890" s="66" t="str">
        <f t="shared" si="1421"/>
        <v/>
      </c>
      <c r="CC890" s="65" t="str">
        <f t="shared" si="1422"/>
        <v/>
      </c>
      <c r="CD890" s="26" t="str">
        <f t="shared" si="1423"/>
        <v/>
      </c>
      <c r="CE890" s="26" t="str">
        <f t="shared" si="1424"/>
        <v/>
      </c>
      <c r="CF890" s="193" t="str">
        <f t="shared" si="1425"/>
        <v/>
      </c>
      <c r="CG890" s="193" t="str">
        <f t="shared" si="1426"/>
        <v/>
      </c>
      <c r="CH890" s="26" t="str">
        <f t="shared" si="1427"/>
        <v/>
      </c>
      <c r="CI890" s="26" t="str">
        <f t="shared" si="1428"/>
        <v/>
      </c>
      <c r="CJ890" s="65" t="str">
        <f t="shared" si="1429"/>
        <v/>
      </c>
      <c r="CK890" s="65" t="str">
        <f t="shared" si="1430"/>
        <v/>
      </c>
      <c r="CL890" s="64" t="str">
        <f t="shared" si="1431"/>
        <v/>
      </c>
      <c r="CM890" s="64" t="str">
        <f t="shared" si="1432"/>
        <v/>
      </c>
      <c r="CN890" s="65" t="str">
        <f t="shared" si="1433"/>
        <v/>
      </c>
      <c r="CP890" s="63" t="str">
        <f>IF(BH890="","",MAX($CP$3:CP889)+1)</f>
        <v/>
      </c>
      <c r="CQ890" s="24" t="str">
        <f t="shared" si="1434"/>
        <v/>
      </c>
      <c r="CR890" s="24" t="str">
        <f t="shared" si="1435"/>
        <v/>
      </c>
      <c r="CS890" s="24" t="str">
        <f t="shared" si="1436"/>
        <v/>
      </c>
      <c r="CT890" s="58" t="str">
        <f>IF(BO890="","",COUNTIF($BO$3:BO890,BO890)&amp;"@"&amp;BO890)</f>
        <v/>
      </c>
      <c r="CU890" s="16" t="str">
        <f t="shared" si="1374"/>
        <v/>
      </c>
      <c r="CV890" s="63" t="str">
        <f t="shared" si="1437"/>
        <v/>
      </c>
      <c r="CW890" s="16" t="str">
        <f t="shared" si="1438"/>
        <v/>
      </c>
      <c r="CX890" s="16" t="str">
        <f t="shared" si="1439"/>
        <v/>
      </c>
      <c r="CY890" s="16" t="str">
        <f t="shared" si="1440"/>
        <v/>
      </c>
      <c r="CZ890" s="85" t="str">
        <f t="shared" si="1441"/>
        <v/>
      </c>
      <c r="DA890" s="16" t="str">
        <f t="shared" si="1442"/>
        <v/>
      </c>
      <c r="DB890" s="16" t="str">
        <f t="shared" si="1443"/>
        <v/>
      </c>
      <c r="DC890" s="28" t="str">
        <f>IF(CP890="","",$DC$1&amp;(INDEX(価格設定!D$1:XFD$3,ROW(価格設定!$D$3),MATCH($AW890,価格設定!D$1:XFD$1,1))*100)&amp;"%")</f>
        <v/>
      </c>
      <c r="DD890" s="28" t="str">
        <f>IF(CP890="","",$DD$1&amp;(INDEX(価格設定!D$1:XFD$3,ROW(価格設定!$D$2),MATCH($AW890,価格設定!D$1:XFD$1,1))*100)&amp;"%")</f>
        <v/>
      </c>
      <c r="DE890" s="29" t="str">
        <f t="shared" si="1444"/>
        <v/>
      </c>
      <c r="DG890" s="58" t="str">
        <f t="shared" si="1445"/>
        <v/>
      </c>
      <c r="DH890" s="58" t="str">
        <f t="shared" si="1446"/>
        <v/>
      </c>
      <c r="DI890" s="58" t="str">
        <f t="shared" si="1447"/>
        <v/>
      </c>
      <c r="DJ890" s="85" t="str">
        <f t="shared" si="1448"/>
        <v/>
      </c>
      <c r="DL890" s="58" t="str">
        <f>IF(COUNTIF(DG$3:DG$1048576,DG890)=COUNTIF($DG$3:$DG890,DG890),DG890,"")</f>
        <v/>
      </c>
      <c r="DM890" s="85" t="str">
        <f t="shared" si="1449"/>
        <v/>
      </c>
      <c r="DN890" s="85" t="str">
        <f t="shared" si="1375"/>
        <v/>
      </c>
      <c r="DO890" s="85" t="str">
        <f t="shared" si="1375"/>
        <v/>
      </c>
      <c r="DP890" s="303"/>
      <c r="DQ890" s="17" t="str">
        <f t="shared" si="1376"/>
        <v/>
      </c>
      <c r="DR890" s="17" t="str">
        <f t="shared" si="1377"/>
        <v/>
      </c>
      <c r="DS890" s="17" t="str">
        <f t="shared" si="1378"/>
        <v/>
      </c>
      <c r="DU890" s="16" t="str">
        <f t="shared" si="1450"/>
        <v/>
      </c>
      <c r="DV890" s="16" t="str">
        <f>IF(DU890="","",COUNT($DU$3:DU890))</f>
        <v/>
      </c>
      <c r="DW890" s="16" t="str">
        <f t="shared" si="1451"/>
        <v/>
      </c>
      <c r="DX890" s="16" t="str">
        <f t="shared" si="1452"/>
        <v/>
      </c>
      <c r="DY890" s="16" t="str">
        <f>IF(DZ890="","",COUNTIF(DZ$3:DZ890,DZ890))</f>
        <v/>
      </c>
      <c r="DZ890" s="16" t="str">
        <f t="shared" si="1453"/>
        <v/>
      </c>
      <c r="EA890" s="16" t="str">
        <f t="shared" si="1454"/>
        <v/>
      </c>
      <c r="EB890" s="16" t="str">
        <f t="shared" si="1455"/>
        <v/>
      </c>
      <c r="EC890" s="16" t="str">
        <f t="shared" si="1456"/>
        <v/>
      </c>
      <c r="ED890" s="16" t="str">
        <f t="shared" si="1457"/>
        <v/>
      </c>
      <c r="EE890" s="16" t="str">
        <f t="shared" si="1458"/>
        <v/>
      </c>
      <c r="EF890" s="16" t="str">
        <f t="shared" si="1459"/>
        <v/>
      </c>
      <c r="EG890" s="16" t="str">
        <f t="shared" si="1460"/>
        <v/>
      </c>
      <c r="EH890" s="16" t="str">
        <f t="shared" si="1461"/>
        <v/>
      </c>
      <c r="EI890" s="16" t="str">
        <f t="shared" si="1462"/>
        <v/>
      </c>
      <c r="EJ890" s="16" t="str">
        <f t="shared" si="1463"/>
        <v/>
      </c>
      <c r="EK890" s="16" t="str">
        <f t="shared" si="1464"/>
        <v/>
      </c>
      <c r="EL890" s="58" t="str">
        <f t="shared" si="1465"/>
        <v/>
      </c>
      <c r="EM890" s="58" t="str">
        <f>IF(OR($DZ890="",CR890=""),IF($EL890="","",$EL890),IF(OR(CR890="なし",CR890=0),領収書!$H$1,CR890))</f>
        <v/>
      </c>
      <c r="EN890" s="58" t="str">
        <f>IF(OR($DZ890="",CS890=""),IF($EL890="","",$EL890),IF(OR(CS890="なし",CS890=0),入力!$EN$1,CS890))</f>
        <v/>
      </c>
      <c r="EO890" s="63" t="str">
        <f t="shared" si="1466"/>
        <v/>
      </c>
      <c r="EP890" s="63" t="str">
        <f t="shared" si="1467"/>
        <v/>
      </c>
      <c r="ER890" s="16" t="str">
        <f>IF(AND(COUNTIF($ET$3:ET890,ET890)=1,ET890&lt;&gt;""),MAX($ER$3:ER889)+1,"")</f>
        <v/>
      </c>
      <c r="ES890" s="16" t="str">
        <f>IF(価格設定!B892="","",価格設定!B892)</f>
        <v/>
      </c>
      <c r="ET890" s="16" t="str">
        <f>IF(価格設定!C892="","",価格設定!C892)</f>
        <v/>
      </c>
      <c r="EV890" s="16" t="str">
        <f t="shared" si="1379"/>
        <v/>
      </c>
      <c r="EW890" s="16" t="str">
        <f t="shared" si="1468"/>
        <v/>
      </c>
    </row>
    <row r="891" spans="1:153" ht="30" customHeight="1" x14ac:dyDescent="0.2">
      <c r="A891" s="225"/>
      <c r="B891" s="212"/>
      <c r="C891" s="221"/>
      <c r="D891" s="164"/>
      <c r="E891" s="165"/>
      <c r="F891" s="166"/>
      <c r="G891" s="167"/>
      <c r="H891" s="179"/>
      <c r="I891" s="306"/>
      <c r="J891" s="169"/>
      <c r="K891" s="179"/>
      <c r="L891" s="186"/>
      <c r="M891" s="186"/>
      <c r="N891" s="168"/>
      <c r="O891" s="170"/>
      <c r="P891" s="212"/>
      <c r="Q891" s="179" t="str">
        <f>IFERROR(IF(H891="","",IFERROR(INDEX(価格設定!$B$5:$B$1048576,MATCH(H891,価格設定!$B$5:$B$1048576,0),0),INDEX(価格設定!$B$5:$B$1048576,MATCH("*"&amp;H891&amp;"*",価格設定!$B$5:$B$1048576,0),0))),H891)</f>
        <v/>
      </c>
      <c r="R891" s="250" t="str">
        <f>IFERROR(IF(Q891="",IF(K891="","",K891),IF(K891="",IF(INDEX(価格設定!$C$5:$C$1048576,MATCH(Q891,価格設定!$B$5:$B$1048576,0),0)=0,"",INDEX(価格設定!$C$5:$C$1048576,MATCH(Q891,価格設定!$B$5:$B$1048576,0),0)),IF(K891="なし","",K891))),"")</f>
        <v/>
      </c>
      <c r="S891" s="308" t="str">
        <f t="shared" si="1380"/>
        <v/>
      </c>
      <c r="T891" s="126" t="str">
        <f>IFERROR(IF(J891="",IF(INDEX(価格設定!$E$5:$R$1048576,MATCH($Q891,価格設定!B$5:B$1048576,0),MATCH($AW891,価格設定!E$1:X$1,1))=0,"",INDEX(価格設定!$E$5:$R$1048576,MATCH($Q891,価格設定!B$5:B$1048576,0),MATCH($AW891,価格設定!E$1:X$1,1))),J891),"")</f>
        <v/>
      </c>
      <c r="U891" s="126" t="str">
        <f t="shared" si="1381"/>
        <v/>
      </c>
      <c r="V891" s="132" t="str">
        <f t="shared" si="1382"/>
        <v/>
      </c>
      <c r="W891" s="127" t="str">
        <f>IFERROR(IF(OR(T891="",T891&lt;0),"",IFERROR(INDEX(価格設定!E$2:X$3,IF(AND(K891=$K$1,$K$1&lt;&gt;""),ROW(価格設定!$D$3)-1,MATCH(INDEX(価格設定!$D$5:$D$1048576,MATCH(Q891,価格設定!$B$5:$B$1048576,0),0),価格設定!$D$2:$D$3,0)),MATCH($AW891,価格設定!E$1:X$1,1)),INDEX(価格設定!E$2:X$2,0,MATCH($AW891,価格設定!E$1:X$1,1)))),"")</f>
        <v/>
      </c>
      <c r="X891" s="126" t="str">
        <f t="shared" si="1373"/>
        <v/>
      </c>
      <c r="Y891" s="128" t="str">
        <f t="shared" si="1383"/>
        <v/>
      </c>
      <c r="Z891" s="126" t="str">
        <f t="shared" si="1384"/>
        <v/>
      </c>
      <c r="AA891" s="129" t="str">
        <f t="shared" si="1385"/>
        <v/>
      </c>
      <c r="AB891" s="126" t="str">
        <f t="shared" si="1386"/>
        <v/>
      </c>
      <c r="AC891" s="280" t="str">
        <f t="shared" si="1387"/>
        <v/>
      </c>
      <c r="AD891" s="15"/>
      <c r="AE891" s="204" t="str">
        <f>IF(AF891="","",COUNT($AF$3:AF891))</f>
        <v/>
      </c>
      <c r="AF891" s="206" t="str">
        <f t="shared" si="1388"/>
        <v/>
      </c>
      <c r="AG891" s="204" t="str">
        <f t="shared" si="1389"/>
        <v/>
      </c>
      <c r="AH891" s="204" t="str">
        <f t="shared" si="1390"/>
        <v/>
      </c>
      <c r="AI891" s="287"/>
      <c r="AJ891" s="15"/>
      <c r="AK891" s="138" t="str">
        <f t="shared" si="1391"/>
        <v/>
      </c>
      <c r="AL891" s="131" t="str">
        <f t="shared" si="1392"/>
        <v/>
      </c>
      <c r="AM891" s="131" t="str">
        <f t="shared" si="1393"/>
        <v/>
      </c>
      <c r="AN891" s="313" t="str">
        <f t="shared" si="1394"/>
        <v/>
      </c>
      <c r="AO891" s="316" t="str">
        <f t="shared" si="1395"/>
        <v/>
      </c>
      <c r="AP891" s="18"/>
      <c r="AQ891" s="3" t="str">
        <f>IF(F891="","",MAX($AQ$3:AQ890)+1)</f>
        <v/>
      </c>
      <c r="AR891" s="3" t="str">
        <f>IF(OR(AQ891="",BB891=""),"",MAX($AR$3:AR890)+1)</f>
        <v/>
      </c>
      <c r="AS891" s="3" t="str">
        <f>IF(CQ891="","",RANK(CQ891,CQ$3:CQ$1048576,1)+COUNTIF($CQ$3:CQ891,CQ891)-1)</f>
        <v/>
      </c>
      <c r="AT891" s="21" t="str">
        <f>IF(C891="",IF(OR(AND($H891&lt;&gt;"",C891=""),AND($F890=$F891,$AZ891&lt;&gt;""),COUNTA($H$3:$H$1048576,#REF!,$F$3:$F$1048576)&gt;COUNTA($H$3:$H891,#REF!,$F$3:$F891),$AZ891&lt;&gt;""),INDEX(AT$3:AT$1048576,MATCH(MAX($AQ$3:$AQ890),$AQ$3:$AQ$1048576,0),0),""),C891)</f>
        <v/>
      </c>
      <c r="AU891" s="21" t="str">
        <f>IF(D891="",IF(OR(AND($H891&lt;&gt;"",D891=""),AND($F890=$F891,$AZ891&lt;&gt;""),COUNTA($H$3:$H$1048576,#REF!,$F$3:$F$1048576)&gt;COUNTA($H$3:$H891,#REF!,$F$3:$F891),$AZ891&lt;&gt;""),INDEX(AU$3:AU$1048576,MATCH(MAX($AQ$3:$AQ890),$AQ$3:$AQ$1048576,0),0),""),D891)</f>
        <v/>
      </c>
      <c r="AV891" s="21" t="str">
        <f>IF(E891="",IF(OR(AND($H891&lt;&gt;"",E891=""),AND($F890=$F891,$AZ891&lt;&gt;""),COUNTA($H$3:$H$1048576,#REF!,$F$3:$F$1048576)&gt;COUNTA($H$3:$H891,#REF!,$F$3:$F891),$AZ891&lt;&gt;""),INDEX(AV$3:AV$1048576,MATCH(MAX($AQ$3:$AQ890),$AQ$3:$AQ$1048576,0),0),""),E891)</f>
        <v/>
      </c>
      <c r="AW891" s="24" t="str">
        <f t="shared" si="1396"/>
        <v/>
      </c>
      <c r="AX891" s="13" t="str">
        <f t="shared" si="1397"/>
        <v/>
      </c>
      <c r="AY891" s="4" t="str">
        <f t="shared" si="1398"/>
        <v/>
      </c>
      <c r="AZ891" s="4" t="str">
        <f>IF(AX891="",IF(OR(AND(H891&lt;&gt;"",F891=""),COUNTA($H$3:$H$1048576)&gt;COUNTA($H$3:$H891)),INDEX(AX$3:AX891,MATCH(MAX($AQ$3:AQ891),AQ$3:AQ891,0),0),""),AX891)</f>
        <v/>
      </c>
      <c r="BA891" s="4" t="str">
        <f>IF(AY891="",IF(AND(H891&lt;&gt;"",F891=""),INDEX(AY$3:AY891,MATCH(MAX($AQ$3:AQ891),AQ$3:AQ891,0),0),""),AY891)</f>
        <v/>
      </c>
      <c r="BB891" s="82" t="str">
        <f>IF(BC891="","",RANK(BC891,BC$3:BC$1048576,1)+COUNTIF($BC$3:BC891,BC891)-1)</f>
        <v/>
      </c>
      <c r="BC891" s="139" t="str">
        <f t="shared" si="1399"/>
        <v/>
      </c>
      <c r="BD891" s="46" t="str">
        <f t="shared" si="1400"/>
        <v/>
      </c>
      <c r="BE891" s="46" t="str">
        <f t="shared" si="1401"/>
        <v/>
      </c>
      <c r="BF891" s="46" t="str">
        <f t="shared" si="1402"/>
        <v/>
      </c>
      <c r="BG891" s="4" t="str">
        <f t="shared" si="1403"/>
        <v/>
      </c>
      <c r="BH891" s="180" t="str">
        <f t="shared" si="1404"/>
        <v/>
      </c>
      <c r="BI891" s="16" t="str">
        <f t="shared" si="1405"/>
        <v/>
      </c>
      <c r="BJ891" s="52" t="str">
        <f>IF(BI891="","",IF(W891="","",IF(AND(K891=$K$1,$K$1&lt;&gt;""),$BT$2,IFERROR(IF(INDEX(価格設定!$D$5:$D$1048576,MATCH(Q891,価格設定!$B$5:$B$1048576,0),0)=価格設定!$D$3,$BT$2,$BS$2),$BS$2))))</f>
        <v/>
      </c>
      <c r="BK891" s="16" t="str">
        <f>IF(BI891="","",IF(COUNTIF($BI$3:BI891,BI891)=1,1,IF(AND(BI890=BI891,BH891=""),BK890,COUNTIF($BH$3:BH891,BH891))))</f>
        <v/>
      </c>
      <c r="BL891" s="52" t="str">
        <f t="shared" si="1406"/>
        <v/>
      </c>
      <c r="BM891" s="52" t="str">
        <f t="shared" si="1407"/>
        <v/>
      </c>
      <c r="BN891" s="119" t="str">
        <f t="shared" si="1408"/>
        <v/>
      </c>
      <c r="BO891" s="119" t="str">
        <f t="shared" si="1409"/>
        <v/>
      </c>
      <c r="BP891" s="17" t="str">
        <f t="shared" si="1410"/>
        <v/>
      </c>
      <c r="BQ891" s="17" t="str">
        <f t="shared" si="1411"/>
        <v/>
      </c>
      <c r="BR891" s="17" t="str">
        <f>IF(OR(BP891="",COUNTIF($BO$3:BO891,BO891)&lt;&gt;1),"",SUMIF(BO$3:BO$1048576,BO891,BP$3:BP$1048576))</f>
        <v/>
      </c>
      <c r="BS891" s="17" t="str">
        <f t="shared" si="1412"/>
        <v/>
      </c>
      <c r="BT891" s="17" t="str">
        <f t="shared" si="1413"/>
        <v/>
      </c>
      <c r="BU891" s="17" t="str">
        <f t="shared" si="1414"/>
        <v/>
      </c>
      <c r="BV891" s="24" t="str">
        <f t="shared" si="1415"/>
        <v/>
      </c>
      <c r="BW891" s="24" t="str">
        <f t="shared" si="1416"/>
        <v/>
      </c>
      <c r="BX891" s="24" t="str">
        <f t="shared" si="1417"/>
        <v/>
      </c>
      <c r="BY891" s="26" t="str">
        <f t="shared" si="1418"/>
        <v/>
      </c>
      <c r="BZ891" s="26" t="str">
        <f t="shared" si="1419"/>
        <v/>
      </c>
      <c r="CA891" s="26" t="str">
        <f t="shared" si="1420"/>
        <v/>
      </c>
      <c r="CB891" s="66" t="str">
        <f t="shared" si="1421"/>
        <v/>
      </c>
      <c r="CC891" s="65" t="str">
        <f t="shared" si="1422"/>
        <v/>
      </c>
      <c r="CD891" s="26" t="str">
        <f t="shared" si="1423"/>
        <v/>
      </c>
      <c r="CE891" s="26" t="str">
        <f t="shared" si="1424"/>
        <v/>
      </c>
      <c r="CF891" s="193" t="str">
        <f t="shared" si="1425"/>
        <v/>
      </c>
      <c r="CG891" s="193" t="str">
        <f t="shared" si="1426"/>
        <v/>
      </c>
      <c r="CH891" s="26" t="str">
        <f t="shared" si="1427"/>
        <v/>
      </c>
      <c r="CI891" s="26" t="str">
        <f t="shared" si="1428"/>
        <v/>
      </c>
      <c r="CJ891" s="65" t="str">
        <f t="shared" si="1429"/>
        <v/>
      </c>
      <c r="CK891" s="65" t="str">
        <f t="shared" si="1430"/>
        <v/>
      </c>
      <c r="CL891" s="64" t="str">
        <f t="shared" si="1431"/>
        <v/>
      </c>
      <c r="CM891" s="64" t="str">
        <f t="shared" si="1432"/>
        <v/>
      </c>
      <c r="CN891" s="65" t="str">
        <f t="shared" si="1433"/>
        <v/>
      </c>
      <c r="CP891" s="63" t="str">
        <f>IF(BH891="","",MAX($CP$3:CP890)+1)</f>
        <v/>
      </c>
      <c r="CQ891" s="24" t="str">
        <f t="shared" si="1434"/>
        <v/>
      </c>
      <c r="CR891" s="24" t="str">
        <f t="shared" si="1435"/>
        <v/>
      </c>
      <c r="CS891" s="24" t="str">
        <f t="shared" si="1436"/>
        <v/>
      </c>
      <c r="CT891" s="58" t="str">
        <f>IF(BO891="","",COUNTIF($BO$3:BO891,BO891)&amp;"@"&amp;BO891)</f>
        <v/>
      </c>
      <c r="CU891" s="16" t="str">
        <f t="shared" si="1374"/>
        <v/>
      </c>
      <c r="CV891" s="63" t="str">
        <f t="shared" si="1437"/>
        <v/>
      </c>
      <c r="CW891" s="16" t="str">
        <f t="shared" si="1438"/>
        <v/>
      </c>
      <c r="CX891" s="16" t="str">
        <f t="shared" si="1439"/>
        <v/>
      </c>
      <c r="CY891" s="16" t="str">
        <f t="shared" si="1440"/>
        <v/>
      </c>
      <c r="CZ891" s="85" t="str">
        <f t="shared" si="1441"/>
        <v/>
      </c>
      <c r="DA891" s="16" t="str">
        <f t="shared" si="1442"/>
        <v/>
      </c>
      <c r="DB891" s="16" t="str">
        <f t="shared" si="1443"/>
        <v/>
      </c>
      <c r="DC891" s="28" t="str">
        <f>IF(CP891="","",$DC$1&amp;(INDEX(価格設定!D$1:XFD$3,ROW(価格設定!$D$3),MATCH($AW891,価格設定!D$1:XFD$1,1))*100)&amp;"%")</f>
        <v/>
      </c>
      <c r="DD891" s="28" t="str">
        <f>IF(CP891="","",$DD$1&amp;(INDEX(価格設定!D$1:XFD$3,ROW(価格設定!$D$2),MATCH($AW891,価格設定!D$1:XFD$1,1))*100)&amp;"%")</f>
        <v/>
      </c>
      <c r="DE891" s="29" t="str">
        <f t="shared" si="1444"/>
        <v/>
      </c>
      <c r="DG891" s="58" t="str">
        <f t="shared" si="1445"/>
        <v/>
      </c>
      <c r="DH891" s="58" t="str">
        <f t="shared" si="1446"/>
        <v/>
      </c>
      <c r="DI891" s="58" t="str">
        <f t="shared" si="1447"/>
        <v/>
      </c>
      <c r="DJ891" s="85" t="str">
        <f t="shared" si="1448"/>
        <v/>
      </c>
      <c r="DL891" s="58" t="str">
        <f>IF(COUNTIF(DG$3:DG$1048576,DG891)=COUNTIF($DG$3:$DG891,DG891),DG891,"")</f>
        <v/>
      </c>
      <c r="DM891" s="85" t="str">
        <f t="shared" si="1449"/>
        <v/>
      </c>
      <c r="DN891" s="85" t="str">
        <f t="shared" si="1375"/>
        <v/>
      </c>
      <c r="DO891" s="85" t="str">
        <f t="shared" si="1375"/>
        <v/>
      </c>
      <c r="DP891" s="303"/>
      <c r="DQ891" s="17" t="str">
        <f t="shared" si="1376"/>
        <v/>
      </c>
      <c r="DR891" s="17" t="str">
        <f t="shared" si="1377"/>
        <v/>
      </c>
      <c r="DS891" s="17" t="str">
        <f t="shared" si="1378"/>
        <v/>
      </c>
      <c r="DU891" s="16" t="str">
        <f t="shared" si="1450"/>
        <v/>
      </c>
      <c r="DV891" s="16" t="str">
        <f>IF(DU891="","",COUNT($DU$3:DU891))</f>
        <v/>
      </c>
      <c r="DW891" s="16" t="str">
        <f t="shared" si="1451"/>
        <v/>
      </c>
      <c r="DX891" s="16" t="str">
        <f t="shared" si="1452"/>
        <v/>
      </c>
      <c r="DY891" s="16" t="str">
        <f>IF(DZ891="","",COUNTIF(DZ$3:DZ891,DZ891))</f>
        <v/>
      </c>
      <c r="DZ891" s="16" t="str">
        <f t="shared" si="1453"/>
        <v/>
      </c>
      <c r="EA891" s="16" t="str">
        <f t="shared" si="1454"/>
        <v/>
      </c>
      <c r="EB891" s="16" t="str">
        <f t="shared" si="1455"/>
        <v/>
      </c>
      <c r="EC891" s="16" t="str">
        <f t="shared" si="1456"/>
        <v/>
      </c>
      <c r="ED891" s="16" t="str">
        <f t="shared" si="1457"/>
        <v/>
      </c>
      <c r="EE891" s="16" t="str">
        <f t="shared" si="1458"/>
        <v/>
      </c>
      <c r="EF891" s="16" t="str">
        <f t="shared" si="1459"/>
        <v/>
      </c>
      <c r="EG891" s="16" t="str">
        <f t="shared" si="1460"/>
        <v/>
      </c>
      <c r="EH891" s="16" t="str">
        <f t="shared" si="1461"/>
        <v/>
      </c>
      <c r="EI891" s="16" t="str">
        <f t="shared" si="1462"/>
        <v/>
      </c>
      <c r="EJ891" s="16" t="str">
        <f t="shared" si="1463"/>
        <v/>
      </c>
      <c r="EK891" s="16" t="str">
        <f t="shared" si="1464"/>
        <v/>
      </c>
      <c r="EL891" s="58" t="str">
        <f t="shared" si="1465"/>
        <v/>
      </c>
      <c r="EM891" s="58" t="str">
        <f>IF(OR($DZ891="",CR891=""),IF($EL891="","",$EL891),IF(OR(CR891="なし",CR891=0),領収書!$H$1,CR891))</f>
        <v/>
      </c>
      <c r="EN891" s="58" t="str">
        <f>IF(OR($DZ891="",CS891=""),IF($EL891="","",$EL891),IF(OR(CS891="なし",CS891=0),入力!$EN$1,CS891))</f>
        <v/>
      </c>
      <c r="EO891" s="63" t="str">
        <f t="shared" si="1466"/>
        <v/>
      </c>
      <c r="EP891" s="63" t="str">
        <f t="shared" si="1467"/>
        <v/>
      </c>
      <c r="ER891" s="16" t="str">
        <f>IF(AND(COUNTIF($ET$3:ET891,ET891)=1,ET891&lt;&gt;""),MAX($ER$3:ER890)+1,"")</f>
        <v/>
      </c>
      <c r="ES891" s="16" t="str">
        <f>IF(価格設定!B893="","",価格設定!B893)</f>
        <v/>
      </c>
      <c r="ET891" s="16" t="str">
        <f>IF(価格設定!C893="","",価格設定!C893)</f>
        <v/>
      </c>
      <c r="EV891" s="16" t="str">
        <f t="shared" si="1379"/>
        <v/>
      </c>
      <c r="EW891" s="16" t="str">
        <f t="shared" si="1468"/>
        <v/>
      </c>
    </row>
    <row r="892" spans="1:153" ht="30" customHeight="1" x14ac:dyDescent="0.2">
      <c r="A892" s="225"/>
      <c r="B892" s="212"/>
      <c r="C892" s="221"/>
      <c r="D892" s="164"/>
      <c r="E892" s="165"/>
      <c r="F892" s="166"/>
      <c r="G892" s="167"/>
      <c r="H892" s="179"/>
      <c r="I892" s="306"/>
      <c r="J892" s="169"/>
      <c r="K892" s="179"/>
      <c r="L892" s="186"/>
      <c r="M892" s="186"/>
      <c r="N892" s="168"/>
      <c r="O892" s="170"/>
      <c r="P892" s="212"/>
      <c r="Q892" s="179" t="str">
        <f>IFERROR(IF(H892="","",IFERROR(INDEX(価格設定!$B$5:$B$1048576,MATCH(H892,価格設定!$B$5:$B$1048576,0),0),INDEX(価格設定!$B$5:$B$1048576,MATCH("*"&amp;H892&amp;"*",価格設定!$B$5:$B$1048576,0),0))),H892)</f>
        <v/>
      </c>
      <c r="R892" s="250" t="str">
        <f>IFERROR(IF(Q892="",IF(K892="","",K892),IF(K892="",IF(INDEX(価格設定!$C$5:$C$1048576,MATCH(Q892,価格設定!$B$5:$B$1048576,0),0)=0,"",INDEX(価格設定!$C$5:$C$1048576,MATCH(Q892,価格設定!$B$5:$B$1048576,0),0)),IF(K892="なし","",K892))),"")</f>
        <v/>
      </c>
      <c r="S892" s="308" t="str">
        <f t="shared" si="1380"/>
        <v/>
      </c>
      <c r="T892" s="126" t="str">
        <f>IFERROR(IF(J892="",IF(INDEX(価格設定!$E$5:$R$1048576,MATCH($Q892,価格設定!B$5:B$1048576,0),MATCH($AW892,価格設定!E$1:X$1,1))=0,"",INDEX(価格設定!$E$5:$R$1048576,MATCH($Q892,価格設定!B$5:B$1048576,0),MATCH($AW892,価格設定!E$1:X$1,1))),J892),"")</f>
        <v/>
      </c>
      <c r="U892" s="126" t="str">
        <f t="shared" si="1381"/>
        <v/>
      </c>
      <c r="V892" s="132" t="str">
        <f t="shared" si="1382"/>
        <v/>
      </c>
      <c r="W892" s="127" t="str">
        <f>IFERROR(IF(OR(T892="",T892&lt;0),"",IFERROR(INDEX(価格設定!E$2:X$3,IF(AND(K892=$K$1,$K$1&lt;&gt;""),ROW(価格設定!$D$3)-1,MATCH(INDEX(価格設定!$D$5:$D$1048576,MATCH(Q892,価格設定!$B$5:$B$1048576,0),0),価格設定!$D$2:$D$3,0)),MATCH($AW892,価格設定!E$1:X$1,1)),INDEX(価格設定!E$2:X$2,0,MATCH($AW892,価格設定!E$1:X$1,1)))),"")</f>
        <v/>
      </c>
      <c r="X892" s="126" t="str">
        <f t="shared" si="1373"/>
        <v/>
      </c>
      <c r="Y892" s="128" t="str">
        <f t="shared" si="1383"/>
        <v/>
      </c>
      <c r="Z892" s="126" t="str">
        <f t="shared" si="1384"/>
        <v/>
      </c>
      <c r="AA892" s="129" t="str">
        <f t="shared" si="1385"/>
        <v/>
      </c>
      <c r="AB892" s="126" t="str">
        <f t="shared" si="1386"/>
        <v/>
      </c>
      <c r="AC892" s="280" t="str">
        <f t="shared" si="1387"/>
        <v/>
      </c>
      <c r="AD892" s="15"/>
      <c r="AE892" s="204" t="str">
        <f>IF(AF892="","",COUNT($AF$3:AF892))</f>
        <v/>
      </c>
      <c r="AF892" s="206" t="str">
        <f t="shared" si="1388"/>
        <v/>
      </c>
      <c r="AG892" s="204" t="str">
        <f t="shared" si="1389"/>
        <v/>
      </c>
      <c r="AH892" s="204" t="str">
        <f t="shared" si="1390"/>
        <v/>
      </c>
      <c r="AI892" s="287"/>
      <c r="AJ892" s="15"/>
      <c r="AK892" s="138" t="str">
        <f t="shared" si="1391"/>
        <v/>
      </c>
      <c r="AL892" s="131" t="str">
        <f t="shared" si="1392"/>
        <v/>
      </c>
      <c r="AM892" s="131" t="str">
        <f t="shared" si="1393"/>
        <v/>
      </c>
      <c r="AN892" s="313" t="str">
        <f t="shared" si="1394"/>
        <v/>
      </c>
      <c r="AO892" s="316" t="str">
        <f t="shared" si="1395"/>
        <v/>
      </c>
      <c r="AP892" s="18"/>
      <c r="AQ892" s="3" t="str">
        <f>IF(F892="","",MAX($AQ$3:AQ891)+1)</f>
        <v/>
      </c>
      <c r="AR892" s="3" t="str">
        <f>IF(OR(AQ892="",BB892=""),"",MAX($AR$3:AR891)+1)</f>
        <v/>
      </c>
      <c r="AS892" s="3" t="str">
        <f>IF(CQ892="","",RANK(CQ892,CQ$3:CQ$1048576,1)+COUNTIF($CQ$3:CQ892,CQ892)-1)</f>
        <v/>
      </c>
      <c r="AT892" s="21" t="str">
        <f>IF(C892="",IF(OR(AND($H892&lt;&gt;"",C892=""),AND($F891=$F892,$AZ892&lt;&gt;""),COUNTA($H$3:$H$1048576,#REF!,$F$3:$F$1048576)&gt;COUNTA($H$3:$H892,#REF!,$F$3:$F892),$AZ892&lt;&gt;""),INDEX(AT$3:AT$1048576,MATCH(MAX($AQ$3:$AQ891),$AQ$3:$AQ$1048576,0),0),""),C892)</f>
        <v/>
      </c>
      <c r="AU892" s="21" t="str">
        <f>IF(D892="",IF(OR(AND($H892&lt;&gt;"",D892=""),AND($F891=$F892,$AZ892&lt;&gt;""),COUNTA($H$3:$H$1048576,#REF!,$F$3:$F$1048576)&gt;COUNTA($H$3:$H892,#REF!,$F$3:$F892),$AZ892&lt;&gt;""),INDEX(AU$3:AU$1048576,MATCH(MAX($AQ$3:$AQ891),$AQ$3:$AQ$1048576,0),0),""),D892)</f>
        <v/>
      </c>
      <c r="AV892" s="21" t="str">
        <f>IF(E892="",IF(OR(AND($H892&lt;&gt;"",E892=""),AND($F891=$F892,$AZ892&lt;&gt;""),COUNTA($H$3:$H$1048576,#REF!,$F$3:$F$1048576)&gt;COUNTA($H$3:$H892,#REF!,$F$3:$F892),$AZ892&lt;&gt;""),INDEX(AV$3:AV$1048576,MATCH(MAX($AQ$3:$AQ891),$AQ$3:$AQ$1048576,0),0),""),E892)</f>
        <v/>
      </c>
      <c r="AW892" s="24" t="str">
        <f t="shared" si="1396"/>
        <v/>
      </c>
      <c r="AX892" s="13" t="str">
        <f t="shared" si="1397"/>
        <v/>
      </c>
      <c r="AY892" s="4" t="str">
        <f t="shared" si="1398"/>
        <v/>
      </c>
      <c r="AZ892" s="4" t="str">
        <f>IF(AX892="",IF(OR(AND(H892&lt;&gt;"",F892=""),COUNTA($H$3:$H$1048576)&gt;COUNTA($H$3:$H892)),INDEX(AX$3:AX892,MATCH(MAX($AQ$3:AQ892),AQ$3:AQ892,0),0),""),AX892)</f>
        <v/>
      </c>
      <c r="BA892" s="4" t="str">
        <f>IF(AY892="",IF(AND(H892&lt;&gt;"",F892=""),INDEX(AY$3:AY892,MATCH(MAX($AQ$3:AQ892),AQ$3:AQ892,0),0),""),AY892)</f>
        <v/>
      </c>
      <c r="BB892" s="82" t="str">
        <f>IF(BC892="","",RANK(BC892,BC$3:BC$1048576,1)+COUNTIF($BC$3:BC892,BC892)-1)</f>
        <v/>
      </c>
      <c r="BC892" s="139" t="str">
        <f t="shared" si="1399"/>
        <v/>
      </c>
      <c r="BD892" s="46" t="str">
        <f t="shared" si="1400"/>
        <v/>
      </c>
      <c r="BE892" s="46" t="str">
        <f t="shared" si="1401"/>
        <v/>
      </c>
      <c r="BF892" s="46" t="str">
        <f t="shared" si="1402"/>
        <v/>
      </c>
      <c r="BG892" s="4" t="str">
        <f t="shared" si="1403"/>
        <v/>
      </c>
      <c r="BH892" s="180" t="str">
        <f t="shared" si="1404"/>
        <v/>
      </c>
      <c r="BI892" s="16" t="str">
        <f t="shared" si="1405"/>
        <v/>
      </c>
      <c r="BJ892" s="52" t="str">
        <f>IF(BI892="","",IF(W892="","",IF(AND(K892=$K$1,$K$1&lt;&gt;""),$BT$2,IFERROR(IF(INDEX(価格設定!$D$5:$D$1048576,MATCH(Q892,価格設定!$B$5:$B$1048576,0),0)=価格設定!$D$3,$BT$2,$BS$2),$BS$2))))</f>
        <v/>
      </c>
      <c r="BK892" s="16" t="str">
        <f>IF(BI892="","",IF(COUNTIF($BI$3:BI892,BI892)=1,1,IF(AND(BI891=BI892,BH892=""),BK891,COUNTIF($BH$3:BH892,BH892))))</f>
        <v/>
      </c>
      <c r="BL892" s="52" t="str">
        <f t="shared" si="1406"/>
        <v/>
      </c>
      <c r="BM892" s="52" t="str">
        <f t="shared" si="1407"/>
        <v/>
      </c>
      <c r="BN892" s="119" t="str">
        <f t="shared" si="1408"/>
        <v/>
      </c>
      <c r="BO892" s="119" t="str">
        <f t="shared" si="1409"/>
        <v/>
      </c>
      <c r="BP892" s="17" t="str">
        <f t="shared" si="1410"/>
        <v/>
      </c>
      <c r="BQ892" s="17" t="str">
        <f t="shared" si="1411"/>
        <v/>
      </c>
      <c r="BR892" s="17" t="str">
        <f>IF(OR(BP892="",COUNTIF($BO$3:BO892,BO892)&lt;&gt;1),"",SUMIF(BO$3:BO$1048576,BO892,BP$3:BP$1048576))</f>
        <v/>
      </c>
      <c r="BS892" s="17" t="str">
        <f t="shared" si="1412"/>
        <v/>
      </c>
      <c r="BT892" s="17" t="str">
        <f t="shared" si="1413"/>
        <v/>
      </c>
      <c r="BU892" s="17" t="str">
        <f t="shared" si="1414"/>
        <v/>
      </c>
      <c r="BV892" s="24" t="str">
        <f t="shared" si="1415"/>
        <v/>
      </c>
      <c r="BW892" s="24" t="str">
        <f t="shared" si="1416"/>
        <v/>
      </c>
      <c r="BX892" s="24" t="str">
        <f t="shared" si="1417"/>
        <v/>
      </c>
      <c r="BY892" s="26" t="str">
        <f t="shared" si="1418"/>
        <v/>
      </c>
      <c r="BZ892" s="26" t="str">
        <f t="shared" si="1419"/>
        <v/>
      </c>
      <c r="CA892" s="26" t="str">
        <f t="shared" si="1420"/>
        <v/>
      </c>
      <c r="CB892" s="66" t="str">
        <f t="shared" si="1421"/>
        <v/>
      </c>
      <c r="CC892" s="65" t="str">
        <f t="shared" si="1422"/>
        <v/>
      </c>
      <c r="CD892" s="26" t="str">
        <f t="shared" si="1423"/>
        <v/>
      </c>
      <c r="CE892" s="26" t="str">
        <f t="shared" si="1424"/>
        <v/>
      </c>
      <c r="CF892" s="193" t="str">
        <f t="shared" si="1425"/>
        <v/>
      </c>
      <c r="CG892" s="193" t="str">
        <f t="shared" si="1426"/>
        <v/>
      </c>
      <c r="CH892" s="26" t="str">
        <f t="shared" si="1427"/>
        <v/>
      </c>
      <c r="CI892" s="26" t="str">
        <f t="shared" si="1428"/>
        <v/>
      </c>
      <c r="CJ892" s="65" t="str">
        <f t="shared" si="1429"/>
        <v/>
      </c>
      <c r="CK892" s="65" t="str">
        <f t="shared" si="1430"/>
        <v/>
      </c>
      <c r="CL892" s="64" t="str">
        <f t="shared" si="1431"/>
        <v/>
      </c>
      <c r="CM892" s="64" t="str">
        <f t="shared" si="1432"/>
        <v/>
      </c>
      <c r="CN892" s="65" t="str">
        <f t="shared" si="1433"/>
        <v/>
      </c>
      <c r="CP892" s="63" t="str">
        <f>IF(BH892="","",MAX($CP$3:CP891)+1)</f>
        <v/>
      </c>
      <c r="CQ892" s="24" t="str">
        <f t="shared" si="1434"/>
        <v/>
      </c>
      <c r="CR892" s="24" t="str">
        <f t="shared" si="1435"/>
        <v/>
      </c>
      <c r="CS892" s="24" t="str">
        <f t="shared" si="1436"/>
        <v/>
      </c>
      <c r="CT892" s="58" t="str">
        <f>IF(BO892="","",COUNTIF($BO$3:BO892,BO892)&amp;"@"&amp;BO892)</f>
        <v/>
      </c>
      <c r="CU892" s="16" t="str">
        <f t="shared" si="1374"/>
        <v/>
      </c>
      <c r="CV892" s="63" t="str">
        <f t="shared" si="1437"/>
        <v/>
      </c>
      <c r="CW892" s="16" t="str">
        <f t="shared" si="1438"/>
        <v/>
      </c>
      <c r="CX892" s="16" t="str">
        <f t="shared" si="1439"/>
        <v/>
      </c>
      <c r="CY892" s="16" t="str">
        <f t="shared" si="1440"/>
        <v/>
      </c>
      <c r="CZ892" s="85" t="str">
        <f t="shared" si="1441"/>
        <v/>
      </c>
      <c r="DA892" s="16" t="str">
        <f t="shared" si="1442"/>
        <v/>
      </c>
      <c r="DB892" s="16" t="str">
        <f t="shared" si="1443"/>
        <v/>
      </c>
      <c r="DC892" s="28" t="str">
        <f>IF(CP892="","",$DC$1&amp;(INDEX(価格設定!D$1:XFD$3,ROW(価格設定!$D$3),MATCH($AW892,価格設定!D$1:XFD$1,1))*100)&amp;"%")</f>
        <v/>
      </c>
      <c r="DD892" s="28" t="str">
        <f>IF(CP892="","",$DD$1&amp;(INDEX(価格設定!D$1:XFD$3,ROW(価格設定!$D$2),MATCH($AW892,価格設定!D$1:XFD$1,1))*100)&amp;"%")</f>
        <v/>
      </c>
      <c r="DE892" s="29" t="str">
        <f t="shared" si="1444"/>
        <v/>
      </c>
      <c r="DG892" s="58" t="str">
        <f t="shared" si="1445"/>
        <v/>
      </c>
      <c r="DH892" s="58" t="str">
        <f t="shared" si="1446"/>
        <v/>
      </c>
      <c r="DI892" s="58" t="str">
        <f t="shared" si="1447"/>
        <v/>
      </c>
      <c r="DJ892" s="85" t="str">
        <f t="shared" si="1448"/>
        <v/>
      </c>
      <c r="DL892" s="58" t="str">
        <f>IF(COUNTIF(DG$3:DG$1048576,DG892)=COUNTIF($DG$3:$DG892,DG892),DG892,"")</f>
        <v/>
      </c>
      <c r="DM892" s="85" t="str">
        <f t="shared" si="1449"/>
        <v/>
      </c>
      <c r="DN892" s="85" t="str">
        <f t="shared" si="1375"/>
        <v/>
      </c>
      <c r="DO892" s="85" t="str">
        <f t="shared" si="1375"/>
        <v/>
      </c>
      <c r="DP892" s="303"/>
      <c r="DQ892" s="17" t="str">
        <f t="shared" si="1376"/>
        <v/>
      </c>
      <c r="DR892" s="17" t="str">
        <f t="shared" si="1377"/>
        <v/>
      </c>
      <c r="DS892" s="17" t="str">
        <f t="shared" si="1378"/>
        <v/>
      </c>
      <c r="DU892" s="16" t="str">
        <f t="shared" si="1450"/>
        <v/>
      </c>
      <c r="DV892" s="16" t="str">
        <f>IF(DU892="","",COUNT($DU$3:DU892))</f>
        <v/>
      </c>
      <c r="DW892" s="16" t="str">
        <f t="shared" si="1451"/>
        <v/>
      </c>
      <c r="DX892" s="16" t="str">
        <f t="shared" si="1452"/>
        <v/>
      </c>
      <c r="DY892" s="16" t="str">
        <f>IF(DZ892="","",COUNTIF(DZ$3:DZ892,DZ892))</f>
        <v/>
      </c>
      <c r="DZ892" s="16" t="str">
        <f t="shared" si="1453"/>
        <v/>
      </c>
      <c r="EA892" s="16" t="str">
        <f t="shared" si="1454"/>
        <v/>
      </c>
      <c r="EB892" s="16" t="str">
        <f t="shared" si="1455"/>
        <v/>
      </c>
      <c r="EC892" s="16" t="str">
        <f t="shared" si="1456"/>
        <v/>
      </c>
      <c r="ED892" s="16" t="str">
        <f t="shared" si="1457"/>
        <v/>
      </c>
      <c r="EE892" s="16" t="str">
        <f t="shared" si="1458"/>
        <v/>
      </c>
      <c r="EF892" s="16" t="str">
        <f t="shared" si="1459"/>
        <v/>
      </c>
      <c r="EG892" s="16" t="str">
        <f t="shared" si="1460"/>
        <v/>
      </c>
      <c r="EH892" s="16" t="str">
        <f t="shared" si="1461"/>
        <v/>
      </c>
      <c r="EI892" s="16" t="str">
        <f t="shared" si="1462"/>
        <v/>
      </c>
      <c r="EJ892" s="16" t="str">
        <f t="shared" si="1463"/>
        <v/>
      </c>
      <c r="EK892" s="16" t="str">
        <f t="shared" si="1464"/>
        <v/>
      </c>
      <c r="EL892" s="58" t="str">
        <f t="shared" si="1465"/>
        <v/>
      </c>
      <c r="EM892" s="58" t="str">
        <f>IF(OR($DZ892="",CR892=""),IF($EL892="","",$EL892),IF(OR(CR892="なし",CR892=0),領収書!$H$1,CR892))</f>
        <v/>
      </c>
      <c r="EN892" s="58" t="str">
        <f>IF(OR($DZ892="",CS892=""),IF($EL892="","",$EL892),IF(OR(CS892="なし",CS892=0),入力!$EN$1,CS892))</f>
        <v/>
      </c>
      <c r="EO892" s="63" t="str">
        <f t="shared" si="1466"/>
        <v/>
      </c>
      <c r="EP892" s="63" t="str">
        <f t="shared" si="1467"/>
        <v/>
      </c>
      <c r="ER892" s="16" t="str">
        <f>IF(AND(COUNTIF($ET$3:ET892,ET892)=1,ET892&lt;&gt;""),MAX($ER$3:ER891)+1,"")</f>
        <v/>
      </c>
      <c r="ES892" s="16" t="str">
        <f>IF(価格設定!B894="","",価格設定!B894)</f>
        <v/>
      </c>
      <c r="ET892" s="16" t="str">
        <f>IF(価格設定!C894="","",価格設定!C894)</f>
        <v/>
      </c>
      <c r="EV892" s="16" t="str">
        <f t="shared" si="1379"/>
        <v/>
      </c>
      <c r="EW892" s="16" t="str">
        <f t="shared" si="1468"/>
        <v/>
      </c>
    </row>
    <row r="893" spans="1:153" ht="30" customHeight="1" x14ac:dyDescent="0.2">
      <c r="A893" s="225"/>
      <c r="B893" s="212"/>
      <c r="C893" s="221"/>
      <c r="D893" s="164"/>
      <c r="E893" s="165"/>
      <c r="F893" s="166"/>
      <c r="G893" s="167"/>
      <c r="H893" s="179"/>
      <c r="I893" s="306"/>
      <c r="J893" s="169"/>
      <c r="K893" s="179"/>
      <c r="L893" s="186"/>
      <c r="M893" s="186"/>
      <c r="N893" s="168"/>
      <c r="O893" s="170"/>
      <c r="P893" s="212"/>
      <c r="Q893" s="179" t="str">
        <f>IFERROR(IF(H893="","",IFERROR(INDEX(価格設定!$B$5:$B$1048576,MATCH(H893,価格設定!$B$5:$B$1048576,0),0),INDEX(価格設定!$B$5:$B$1048576,MATCH("*"&amp;H893&amp;"*",価格設定!$B$5:$B$1048576,0),0))),H893)</f>
        <v/>
      </c>
      <c r="R893" s="250" t="str">
        <f>IFERROR(IF(Q893="",IF(K893="","",K893),IF(K893="",IF(INDEX(価格設定!$C$5:$C$1048576,MATCH(Q893,価格設定!$B$5:$B$1048576,0),0)=0,"",INDEX(価格設定!$C$5:$C$1048576,MATCH(Q893,価格設定!$B$5:$B$1048576,0),0)),IF(K893="なし","",K893))),"")</f>
        <v/>
      </c>
      <c r="S893" s="308" t="str">
        <f t="shared" si="1380"/>
        <v/>
      </c>
      <c r="T893" s="126" t="str">
        <f>IFERROR(IF(J893="",IF(INDEX(価格設定!$E$5:$R$1048576,MATCH($Q893,価格設定!B$5:B$1048576,0),MATCH($AW893,価格設定!E$1:X$1,1))=0,"",INDEX(価格設定!$E$5:$R$1048576,MATCH($Q893,価格設定!B$5:B$1048576,0),MATCH($AW893,価格設定!E$1:X$1,1))),J893),"")</f>
        <v/>
      </c>
      <c r="U893" s="126" t="str">
        <f t="shared" si="1381"/>
        <v/>
      </c>
      <c r="V893" s="132" t="str">
        <f t="shared" si="1382"/>
        <v/>
      </c>
      <c r="W893" s="127" t="str">
        <f>IFERROR(IF(OR(T893="",T893&lt;0),"",IFERROR(INDEX(価格設定!E$2:X$3,IF(AND(K893=$K$1,$K$1&lt;&gt;""),ROW(価格設定!$D$3)-1,MATCH(INDEX(価格設定!$D$5:$D$1048576,MATCH(Q893,価格設定!$B$5:$B$1048576,0),0),価格設定!$D$2:$D$3,0)),MATCH($AW893,価格設定!E$1:X$1,1)),INDEX(価格設定!E$2:X$2,0,MATCH($AW893,価格設定!E$1:X$1,1)))),"")</f>
        <v/>
      </c>
      <c r="X893" s="126" t="str">
        <f t="shared" si="1373"/>
        <v/>
      </c>
      <c r="Y893" s="128" t="str">
        <f t="shared" si="1383"/>
        <v/>
      </c>
      <c r="Z893" s="126" t="str">
        <f t="shared" si="1384"/>
        <v/>
      </c>
      <c r="AA893" s="129" t="str">
        <f t="shared" si="1385"/>
        <v/>
      </c>
      <c r="AB893" s="126" t="str">
        <f t="shared" si="1386"/>
        <v/>
      </c>
      <c r="AC893" s="280" t="str">
        <f t="shared" si="1387"/>
        <v/>
      </c>
      <c r="AD893" s="15"/>
      <c r="AE893" s="204" t="str">
        <f>IF(AF893="","",COUNT($AF$3:AF893))</f>
        <v/>
      </c>
      <c r="AF893" s="206" t="str">
        <f t="shared" si="1388"/>
        <v/>
      </c>
      <c r="AG893" s="204" t="str">
        <f t="shared" si="1389"/>
        <v/>
      </c>
      <c r="AH893" s="204" t="str">
        <f t="shared" si="1390"/>
        <v/>
      </c>
      <c r="AI893" s="287"/>
      <c r="AJ893" s="15"/>
      <c r="AK893" s="138" t="str">
        <f t="shared" si="1391"/>
        <v/>
      </c>
      <c r="AL893" s="131" t="str">
        <f t="shared" si="1392"/>
        <v/>
      </c>
      <c r="AM893" s="131" t="str">
        <f t="shared" si="1393"/>
        <v/>
      </c>
      <c r="AN893" s="313" t="str">
        <f t="shared" si="1394"/>
        <v/>
      </c>
      <c r="AO893" s="316" t="str">
        <f t="shared" si="1395"/>
        <v/>
      </c>
      <c r="AP893" s="18"/>
      <c r="AQ893" s="3" t="str">
        <f>IF(F893="","",MAX($AQ$3:AQ892)+1)</f>
        <v/>
      </c>
      <c r="AR893" s="3" t="str">
        <f>IF(OR(AQ893="",BB893=""),"",MAX($AR$3:AR892)+1)</f>
        <v/>
      </c>
      <c r="AS893" s="3" t="str">
        <f>IF(CQ893="","",RANK(CQ893,CQ$3:CQ$1048576,1)+COUNTIF($CQ$3:CQ893,CQ893)-1)</f>
        <v/>
      </c>
      <c r="AT893" s="21" t="str">
        <f>IF(C893="",IF(OR(AND($H893&lt;&gt;"",C893=""),AND($F892=$F893,$AZ893&lt;&gt;""),COUNTA($H$3:$H$1048576,#REF!,$F$3:$F$1048576)&gt;COUNTA($H$3:$H893,#REF!,$F$3:$F893),$AZ893&lt;&gt;""),INDEX(AT$3:AT$1048576,MATCH(MAX($AQ$3:$AQ892),$AQ$3:$AQ$1048576,0),0),""),C893)</f>
        <v/>
      </c>
      <c r="AU893" s="21" t="str">
        <f>IF(D893="",IF(OR(AND($H893&lt;&gt;"",D893=""),AND($F892=$F893,$AZ893&lt;&gt;""),COUNTA($H$3:$H$1048576,#REF!,$F$3:$F$1048576)&gt;COUNTA($H$3:$H893,#REF!,$F$3:$F893),$AZ893&lt;&gt;""),INDEX(AU$3:AU$1048576,MATCH(MAX($AQ$3:$AQ892),$AQ$3:$AQ$1048576,0),0),""),D893)</f>
        <v/>
      </c>
      <c r="AV893" s="21" t="str">
        <f>IF(E893="",IF(OR(AND($H893&lt;&gt;"",E893=""),AND($F892=$F893,$AZ893&lt;&gt;""),COUNTA($H$3:$H$1048576,#REF!,$F$3:$F$1048576)&gt;COUNTA($H$3:$H893,#REF!,$F$3:$F893),$AZ893&lt;&gt;""),INDEX(AV$3:AV$1048576,MATCH(MAX($AQ$3:$AQ892),$AQ$3:$AQ$1048576,0),0),""),E893)</f>
        <v/>
      </c>
      <c r="AW893" s="24" t="str">
        <f t="shared" si="1396"/>
        <v/>
      </c>
      <c r="AX893" s="13" t="str">
        <f t="shared" si="1397"/>
        <v/>
      </c>
      <c r="AY893" s="4" t="str">
        <f t="shared" si="1398"/>
        <v/>
      </c>
      <c r="AZ893" s="4" t="str">
        <f>IF(AX893="",IF(OR(AND(H893&lt;&gt;"",F893=""),COUNTA($H$3:$H$1048576)&gt;COUNTA($H$3:$H893)),INDEX(AX$3:AX893,MATCH(MAX($AQ$3:AQ893),AQ$3:AQ893,0),0),""),AX893)</f>
        <v/>
      </c>
      <c r="BA893" s="4" t="str">
        <f>IF(AY893="",IF(AND(H893&lt;&gt;"",F893=""),INDEX(AY$3:AY893,MATCH(MAX($AQ$3:AQ893),AQ$3:AQ893,0),0),""),AY893)</f>
        <v/>
      </c>
      <c r="BB893" s="82" t="str">
        <f>IF(BC893="","",RANK(BC893,BC$3:BC$1048576,1)+COUNTIF($BC$3:BC893,BC893)-1)</f>
        <v/>
      </c>
      <c r="BC893" s="139" t="str">
        <f t="shared" si="1399"/>
        <v/>
      </c>
      <c r="BD893" s="46" t="str">
        <f t="shared" si="1400"/>
        <v/>
      </c>
      <c r="BE893" s="46" t="str">
        <f t="shared" si="1401"/>
        <v/>
      </c>
      <c r="BF893" s="46" t="str">
        <f t="shared" si="1402"/>
        <v/>
      </c>
      <c r="BG893" s="4" t="str">
        <f t="shared" si="1403"/>
        <v/>
      </c>
      <c r="BH893" s="180" t="str">
        <f t="shared" si="1404"/>
        <v/>
      </c>
      <c r="BI893" s="16" t="str">
        <f t="shared" si="1405"/>
        <v/>
      </c>
      <c r="BJ893" s="52" t="str">
        <f>IF(BI893="","",IF(W893="","",IF(AND(K893=$K$1,$K$1&lt;&gt;""),$BT$2,IFERROR(IF(INDEX(価格設定!$D$5:$D$1048576,MATCH(Q893,価格設定!$B$5:$B$1048576,0),0)=価格設定!$D$3,$BT$2,$BS$2),$BS$2))))</f>
        <v/>
      </c>
      <c r="BK893" s="16" t="str">
        <f>IF(BI893="","",IF(COUNTIF($BI$3:BI893,BI893)=1,1,IF(AND(BI892=BI893,BH893=""),BK892,COUNTIF($BH$3:BH893,BH893))))</f>
        <v/>
      </c>
      <c r="BL893" s="52" t="str">
        <f t="shared" si="1406"/>
        <v/>
      </c>
      <c r="BM893" s="52" t="str">
        <f t="shared" si="1407"/>
        <v/>
      </c>
      <c r="BN893" s="119" t="str">
        <f t="shared" si="1408"/>
        <v/>
      </c>
      <c r="BO893" s="119" t="str">
        <f t="shared" si="1409"/>
        <v/>
      </c>
      <c r="BP893" s="17" t="str">
        <f t="shared" si="1410"/>
        <v/>
      </c>
      <c r="BQ893" s="17" t="str">
        <f t="shared" si="1411"/>
        <v/>
      </c>
      <c r="BR893" s="17" t="str">
        <f>IF(OR(BP893="",COUNTIF($BO$3:BO893,BO893)&lt;&gt;1),"",SUMIF(BO$3:BO$1048576,BO893,BP$3:BP$1048576))</f>
        <v/>
      </c>
      <c r="BS893" s="17" t="str">
        <f t="shared" si="1412"/>
        <v/>
      </c>
      <c r="BT893" s="17" t="str">
        <f t="shared" si="1413"/>
        <v/>
      </c>
      <c r="BU893" s="17" t="str">
        <f t="shared" si="1414"/>
        <v/>
      </c>
      <c r="BV893" s="24" t="str">
        <f t="shared" si="1415"/>
        <v/>
      </c>
      <c r="BW893" s="24" t="str">
        <f t="shared" si="1416"/>
        <v/>
      </c>
      <c r="BX893" s="24" t="str">
        <f t="shared" si="1417"/>
        <v/>
      </c>
      <c r="BY893" s="26" t="str">
        <f t="shared" si="1418"/>
        <v/>
      </c>
      <c r="BZ893" s="26" t="str">
        <f t="shared" si="1419"/>
        <v/>
      </c>
      <c r="CA893" s="26" t="str">
        <f t="shared" si="1420"/>
        <v/>
      </c>
      <c r="CB893" s="66" t="str">
        <f t="shared" si="1421"/>
        <v/>
      </c>
      <c r="CC893" s="65" t="str">
        <f t="shared" si="1422"/>
        <v/>
      </c>
      <c r="CD893" s="26" t="str">
        <f t="shared" si="1423"/>
        <v/>
      </c>
      <c r="CE893" s="26" t="str">
        <f t="shared" si="1424"/>
        <v/>
      </c>
      <c r="CF893" s="193" t="str">
        <f t="shared" si="1425"/>
        <v/>
      </c>
      <c r="CG893" s="193" t="str">
        <f t="shared" si="1426"/>
        <v/>
      </c>
      <c r="CH893" s="26" t="str">
        <f t="shared" si="1427"/>
        <v/>
      </c>
      <c r="CI893" s="26" t="str">
        <f t="shared" si="1428"/>
        <v/>
      </c>
      <c r="CJ893" s="65" t="str">
        <f t="shared" si="1429"/>
        <v/>
      </c>
      <c r="CK893" s="65" t="str">
        <f t="shared" si="1430"/>
        <v/>
      </c>
      <c r="CL893" s="64" t="str">
        <f t="shared" si="1431"/>
        <v/>
      </c>
      <c r="CM893" s="64" t="str">
        <f t="shared" si="1432"/>
        <v/>
      </c>
      <c r="CN893" s="65" t="str">
        <f t="shared" si="1433"/>
        <v/>
      </c>
      <c r="CP893" s="63" t="str">
        <f>IF(BH893="","",MAX($CP$3:CP892)+1)</f>
        <v/>
      </c>
      <c r="CQ893" s="24" t="str">
        <f t="shared" si="1434"/>
        <v/>
      </c>
      <c r="CR893" s="24" t="str">
        <f t="shared" si="1435"/>
        <v/>
      </c>
      <c r="CS893" s="24" t="str">
        <f t="shared" si="1436"/>
        <v/>
      </c>
      <c r="CT893" s="58" t="str">
        <f>IF(BO893="","",COUNTIF($BO$3:BO893,BO893)&amp;"@"&amp;BO893)</f>
        <v/>
      </c>
      <c r="CU893" s="16" t="str">
        <f t="shared" si="1374"/>
        <v/>
      </c>
      <c r="CV893" s="63" t="str">
        <f t="shared" si="1437"/>
        <v/>
      </c>
      <c r="CW893" s="16" t="str">
        <f t="shared" si="1438"/>
        <v/>
      </c>
      <c r="CX893" s="16" t="str">
        <f t="shared" si="1439"/>
        <v/>
      </c>
      <c r="CY893" s="16" t="str">
        <f t="shared" si="1440"/>
        <v/>
      </c>
      <c r="CZ893" s="85" t="str">
        <f t="shared" si="1441"/>
        <v/>
      </c>
      <c r="DA893" s="16" t="str">
        <f t="shared" si="1442"/>
        <v/>
      </c>
      <c r="DB893" s="16" t="str">
        <f t="shared" si="1443"/>
        <v/>
      </c>
      <c r="DC893" s="28" t="str">
        <f>IF(CP893="","",$DC$1&amp;(INDEX(価格設定!D$1:XFD$3,ROW(価格設定!$D$3),MATCH($AW893,価格設定!D$1:XFD$1,1))*100)&amp;"%")</f>
        <v/>
      </c>
      <c r="DD893" s="28" t="str">
        <f>IF(CP893="","",$DD$1&amp;(INDEX(価格設定!D$1:XFD$3,ROW(価格設定!$D$2),MATCH($AW893,価格設定!D$1:XFD$1,1))*100)&amp;"%")</f>
        <v/>
      </c>
      <c r="DE893" s="29" t="str">
        <f t="shared" si="1444"/>
        <v/>
      </c>
      <c r="DG893" s="58" t="str">
        <f t="shared" si="1445"/>
        <v/>
      </c>
      <c r="DH893" s="58" t="str">
        <f t="shared" si="1446"/>
        <v/>
      </c>
      <c r="DI893" s="58" t="str">
        <f t="shared" si="1447"/>
        <v/>
      </c>
      <c r="DJ893" s="85" t="str">
        <f t="shared" si="1448"/>
        <v/>
      </c>
      <c r="DL893" s="58" t="str">
        <f>IF(COUNTIF(DG$3:DG$1048576,DG893)=COUNTIF($DG$3:$DG893,DG893),DG893,"")</f>
        <v/>
      </c>
      <c r="DM893" s="85" t="str">
        <f t="shared" si="1449"/>
        <v/>
      </c>
      <c r="DN893" s="85" t="str">
        <f t="shared" si="1375"/>
        <v/>
      </c>
      <c r="DO893" s="85" t="str">
        <f t="shared" si="1375"/>
        <v/>
      </c>
      <c r="DP893" s="303"/>
      <c r="DQ893" s="17" t="str">
        <f t="shared" si="1376"/>
        <v/>
      </c>
      <c r="DR893" s="17" t="str">
        <f t="shared" si="1377"/>
        <v/>
      </c>
      <c r="DS893" s="17" t="str">
        <f t="shared" si="1378"/>
        <v/>
      </c>
      <c r="DU893" s="16" t="str">
        <f t="shared" si="1450"/>
        <v/>
      </c>
      <c r="DV893" s="16" t="str">
        <f>IF(DU893="","",COUNT($DU$3:DU893))</f>
        <v/>
      </c>
      <c r="DW893" s="16" t="str">
        <f t="shared" si="1451"/>
        <v/>
      </c>
      <c r="DX893" s="16" t="str">
        <f t="shared" si="1452"/>
        <v/>
      </c>
      <c r="DY893" s="16" t="str">
        <f>IF(DZ893="","",COUNTIF(DZ$3:DZ893,DZ893))</f>
        <v/>
      </c>
      <c r="DZ893" s="16" t="str">
        <f t="shared" si="1453"/>
        <v/>
      </c>
      <c r="EA893" s="16" t="str">
        <f t="shared" si="1454"/>
        <v/>
      </c>
      <c r="EB893" s="16" t="str">
        <f t="shared" si="1455"/>
        <v/>
      </c>
      <c r="EC893" s="16" t="str">
        <f t="shared" si="1456"/>
        <v/>
      </c>
      <c r="ED893" s="16" t="str">
        <f t="shared" si="1457"/>
        <v/>
      </c>
      <c r="EE893" s="16" t="str">
        <f t="shared" si="1458"/>
        <v/>
      </c>
      <c r="EF893" s="16" t="str">
        <f t="shared" si="1459"/>
        <v/>
      </c>
      <c r="EG893" s="16" t="str">
        <f t="shared" si="1460"/>
        <v/>
      </c>
      <c r="EH893" s="16" t="str">
        <f t="shared" si="1461"/>
        <v/>
      </c>
      <c r="EI893" s="16" t="str">
        <f t="shared" si="1462"/>
        <v/>
      </c>
      <c r="EJ893" s="16" t="str">
        <f t="shared" si="1463"/>
        <v/>
      </c>
      <c r="EK893" s="16" t="str">
        <f t="shared" si="1464"/>
        <v/>
      </c>
      <c r="EL893" s="58" t="str">
        <f t="shared" si="1465"/>
        <v/>
      </c>
      <c r="EM893" s="58" t="str">
        <f>IF(OR($DZ893="",CR893=""),IF($EL893="","",$EL893),IF(OR(CR893="なし",CR893=0),領収書!$H$1,CR893))</f>
        <v/>
      </c>
      <c r="EN893" s="58" t="str">
        <f>IF(OR($DZ893="",CS893=""),IF($EL893="","",$EL893),IF(OR(CS893="なし",CS893=0),入力!$EN$1,CS893))</f>
        <v/>
      </c>
      <c r="EO893" s="63" t="str">
        <f t="shared" si="1466"/>
        <v/>
      </c>
      <c r="EP893" s="63" t="str">
        <f t="shared" si="1467"/>
        <v/>
      </c>
      <c r="ER893" s="16" t="str">
        <f>IF(AND(COUNTIF($ET$3:ET893,ET893)=1,ET893&lt;&gt;""),MAX($ER$3:ER892)+1,"")</f>
        <v/>
      </c>
      <c r="ES893" s="16" t="str">
        <f>IF(価格設定!B895="","",価格設定!B895)</f>
        <v/>
      </c>
      <c r="ET893" s="16" t="str">
        <f>IF(価格設定!C895="","",価格設定!C895)</f>
        <v/>
      </c>
      <c r="EV893" s="16" t="str">
        <f t="shared" si="1379"/>
        <v/>
      </c>
      <c r="EW893" s="16" t="str">
        <f t="shared" si="1468"/>
        <v/>
      </c>
    </row>
    <row r="894" spans="1:153" ht="30" customHeight="1" x14ac:dyDescent="0.2">
      <c r="A894" s="225"/>
      <c r="B894" s="212"/>
      <c r="C894" s="221"/>
      <c r="D894" s="164"/>
      <c r="E894" s="165"/>
      <c r="F894" s="166"/>
      <c r="G894" s="167"/>
      <c r="H894" s="179"/>
      <c r="I894" s="306"/>
      <c r="J894" s="169"/>
      <c r="K894" s="179"/>
      <c r="L894" s="186"/>
      <c r="M894" s="186"/>
      <c r="N894" s="168"/>
      <c r="O894" s="170"/>
      <c r="P894" s="212"/>
      <c r="Q894" s="179" t="str">
        <f>IFERROR(IF(H894="","",IFERROR(INDEX(価格設定!$B$5:$B$1048576,MATCH(H894,価格設定!$B$5:$B$1048576,0),0),INDEX(価格設定!$B$5:$B$1048576,MATCH("*"&amp;H894&amp;"*",価格設定!$B$5:$B$1048576,0),0))),H894)</f>
        <v/>
      </c>
      <c r="R894" s="250" t="str">
        <f>IFERROR(IF(Q894="",IF(K894="","",K894),IF(K894="",IF(INDEX(価格設定!$C$5:$C$1048576,MATCH(Q894,価格設定!$B$5:$B$1048576,0),0)=0,"",INDEX(価格設定!$C$5:$C$1048576,MATCH(Q894,価格設定!$B$5:$B$1048576,0),0)),IF(K894="なし","",K894))),"")</f>
        <v/>
      </c>
      <c r="S894" s="308" t="str">
        <f t="shared" si="1380"/>
        <v/>
      </c>
      <c r="T894" s="126" t="str">
        <f>IFERROR(IF(J894="",IF(INDEX(価格設定!$E$5:$R$1048576,MATCH($Q894,価格設定!B$5:B$1048576,0),MATCH($AW894,価格設定!E$1:X$1,1))=0,"",INDEX(価格設定!$E$5:$R$1048576,MATCH($Q894,価格設定!B$5:B$1048576,0),MATCH($AW894,価格設定!E$1:X$1,1))),J894),"")</f>
        <v/>
      </c>
      <c r="U894" s="126" t="str">
        <f t="shared" si="1381"/>
        <v/>
      </c>
      <c r="V894" s="132" t="str">
        <f t="shared" si="1382"/>
        <v/>
      </c>
      <c r="W894" s="127" t="str">
        <f>IFERROR(IF(OR(T894="",T894&lt;0),"",IFERROR(INDEX(価格設定!E$2:X$3,IF(AND(K894=$K$1,$K$1&lt;&gt;""),ROW(価格設定!$D$3)-1,MATCH(INDEX(価格設定!$D$5:$D$1048576,MATCH(Q894,価格設定!$B$5:$B$1048576,0),0),価格設定!$D$2:$D$3,0)),MATCH($AW894,価格設定!E$1:X$1,1)),INDEX(価格設定!E$2:X$2,0,MATCH($AW894,価格設定!E$1:X$1,1)))),"")</f>
        <v/>
      </c>
      <c r="X894" s="126" t="str">
        <f t="shared" si="1373"/>
        <v/>
      </c>
      <c r="Y894" s="128" t="str">
        <f t="shared" si="1383"/>
        <v/>
      </c>
      <c r="Z894" s="126" t="str">
        <f t="shared" si="1384"/>
        <v/>
      </c>
      <c r="AA894" s="129" t="str">
        <f t="shared" si="1385"/>
        <v/>
      </c>
      <c r="AB894" s="126" t="str">
        <f t="shared" si="1386"/>
        <v/>
      </c>
      <c r="AC894" s="280" t="str">
        <f t="shared" si="1387"/>
        <v/>
      </c>
      <c r="AD894" s="15"/>
      <c r="AE894" s="204" t="str">
        <f>IF(AF894="","",COUNT($AF$3:AF894))</f>
        <v/>
      </c>
      <c r="AF894" s="206" t="str">
        <f t="shared" si="1388"/>
        <v/>
      </c>
      <c r="AG894" s="204" t="str">
        <f t="shared" si="1389"/>
        <v/>
      </c>
      <c r="AH894" s="204" t="str">
        <f t="shared" si="1390"/>
        <v/>
      </c>
      <c r="AI894" s="287"/>
      <c r="AJ894" s="15"/>
      <c r="AK894" s="138" t="str">
        <f t="shared" si="1391"/>
        <v/>
      </c>
      <c r="AL894" s="131" t="str">
        <f t="shared" si="1392"/>
        <v/>
      </c>
      <c r="AM894" s="131" t="str">
        <f t="shared" si="1393"/>
        <v/>
      </c>
      <c r="AN894" s="313" t="str">
        <f t="shared" si="1394"/>
        <v/>
      </c>
      <c r="AO894" s="316" t="str">
        <f t="shared" si="1395"/>
        <v/>
      </c>
      <c r="AP894" s="18"/>
      <c r="AQ894" s="3" t="str">
        <f>IF(F894="","",MAX($AQ$3:AQ893)+1)</f>
        <v/>
      </c>
      <c r="AR894" s="3" t="str">
        <f>IF(OR(AQ894="",BB894=""),"",MAX($AR$3:AR893)+1)</f>
        <v/>
      </c>
      <c r="AS894" s="3" t="str">
        <f>IF(CQ894="","",RANK(CQ894,CQ$3:CQ$1048576,1)+COUNTIF($CQ$3:CQ894,CQ894)-1)</f>
        <v/>
      </c>
      <c r="AT894" s="21" t="str">
        <f>IF(C894="",IF(OR(AND($H894&lt;&gt;"",C894=""),AND($F893=$F894,$AZ894&lt;&gt;""),COUNTA($H$3:$H$1048576,#REF!,$F$3:$F$1048576)&gt;COUNTA($H$3:$H894,#REF!,$F$3:$F894),$AZ894&lt;&gt;""),INDEX(AT$3:AT$1048576,MATCH(MAX($AQ$3:$AQ893),$AQ$3:$AQ$1048576,0),0),""),C894)</f>
        <v/>
      </c>
      <c r="AU894" s="21" t="str">
        <f>IF(D894="",IF(OR(AND($H894&lt;&gt;"",D894=""),AND($F893=$F894,$AZ894&lt;&gt;""),COUNTA($H$3:$H$1048576,#REF!,$F$3:$F$1048576)&gt;COUNTA($H$3:$H894,#REF!,$F$3:$F894),$AZ894&lt;&gt;""),INDEX(AU$3:AU$1048576,MATCH(MAX($AQ$3:$AQ893),$AQ$3:$AQ$1048576,0),0),""),D894)</f>
        <v/>
      </c>
      <c r="AV894" s="21" t="str">
        <f>IF(E894="",IF(OR(AND($H894&lt;&gt;"",E894=""),AND($F893=$F894,$AZ894&lt;&gt;""),COUNTA($H$3:$H$1048576,#REF!,$F$3:$F$1048576)&gt;COUNTA($H$3:$H894,#REF!,$F$3:$F894),$AZ894&lt;&gt;""),INDEX(AV$3:AV$1048576,MATCH(MAX($AQ$3:$AQ893),$AQ$3:$AQ$1048576,0),0),""),E894)</f>
        <v/>
      </c>
      <c r="AW894" s="24" t="str">
        <f t="shared" si="1396"/>
        <v/>
      </c>
      <c r="AX894" s="13" t="str">
        <f t="shared" si="1397"/>
        <v/>
      </c>
      <c r="AY894" s="4" t="str">
        <f t="shared" si="1398"/>
        <v/>
      </c>
      <c r="AZ894" s="4" t="str">
        <f>IF(AX894="",IF(OR(AND(H894&lt;&gt;"",F894=""),COUNTA($H$3:$H$1048576)&gt;COUNTA($H$3:$H894)),INDEX(AX$3:AX894,MATCH(MAX($AQ$3:AQ894),AQ$3:AQ894,0),0),""),AX894)</f>
        <v/>
      </c>
      <c r="BA894" s="4" t="str">
        <f>IF(AY894="",IF(AND(H894&lt;&gt;"",F894=""),INDEX(AY$3:AY894,MATCH(MAX($AQ$3:AQ894),AQ$3:AQ894,0),0),""),AY894)</f>
        <v/>
      </c>
      <c r="BB894" s="82" t="str">
        <f>IF(BC894="","",RANK(BC894,BC$3:BC$1048576,1)+COUNTIF($BC$3:BC894,BC894)-1)</f>
        <v/>
      </c>
      <c r="BC894" s="139" t="str">
        <f t="shared" si="1399"/>
        <v/>
      </c>
      <c r="BD894" s="46" t="str">
        <f t="shared" si="1400"/>
        <v/>
      </c>
      <c r="BE894" s="46" t="str">
        <f t="shared" si="1401"/>
        <v/>
      </c>
      <c r="BF894" s="46" t="str">
        <f t="shared" si="1402"/>
        <v/>
      </c>
      <c r="BG894" s="4" t="str">
        <f t="shared" si="1403"/>
        <v/>
      </c>
      <c r="BH894" s="180" t="str">
        <f t="shared" si="1404"/>
        <v/>
      </c>
      <c r="BI894" s="16" t="str">
        <f t="shared" si="1405"/>
        <v/>
      </c>
      <c r="BJ894" s="52" t="str">
        <f>IF(BI894="","",IF(W894="","",IF(AND(K894=$K$1,$K$1&lt;&gt;""),$BT$2,IFERROR(IF(INDEX(価格設定!$D$5:$D$1048576,MATCH(Q894,価格設定!$B$5:$B$1048576,0),0)=価格設定!$D$3,$BT$2,$BS$2),$BS$2))))</f>
        <v/>
      </c>
      <c r="BK894" s="16" t="str">
        <f>IF(BI894="","",IF(COUNTIF($BI$3:BI894,BI894)=1,1,IF(AND(BI893=BI894,BH894=""),BK893,COUNTIF($BH$3:BH894,BH894))))</f>
        <v/>
      </c>
      <c r="BL894" s="52" t="str">
        <f t="shared" si="1406"/>
        <v/>
      </c>
      <c r="BM894" s="52" t="str">
        <f t="shared" si="1407"/>
        <v/>
      </c>
      <c r="BN894" s="119" t="str">
        <f t="shared" si="1408"/>
        <v/>
      </c>
      <c r="BO894" s="119" t="str">
        <f t="shared" si="1409"/>
        <v/>
      </c>
      <c r="BP894" s="17" t="str">
        <f t="shared" si="1410"/>
        <v/>
      </c>
      <c r="BQ894" s="17" t="str">
        <f t="shared" si="1411"/>
        <v/>
      </c>
      <c r="BR894" s="17" t="str">
        <f>IF(OR(BP894="",COUNTIF($BO$3:BO894,BO894)&lt;&gt;1),"",SUMIF(BO$3:BO$1048576,BO894,BP$3:BP$1048576))</f>
        <v/>
      </c>
      <c r="BS894" s="17" t="str">
        <f t="shared" si="1412"/>
        <v/>
      </c>
      <c r="BT894" s="17" t="str">
        <f t="shared" si="1413"/>
        <v/>
      </c>
      <c r="BU894" s="17" t="str">
        <f t="shared" si="1414"/>
        <v/>
      </c>
      <c r="BV894" s="24" t="str">
        <f t="shared" si="1415"/>
        <v/>
      </c>
      <c r="BW894" s="24" t="str">
        <f t="shared" si="1416"/>
        <v/>
      </c>
      <c r="BX894" s="24" t="str">
        <f t="shared" si="1417"/>
        <v/>
      </c>
      <c r="BY894" s="26" t="str">
        <f t="shared" si="1418"/>
        <v/>
      </c>
      <c r="BZ894" s="26" t="str">
        <f t="shared" si="1419"/>
        <v/>
      </c>
      <c r="CA894" s="26" t="str">
        <f t="shared" si="1420"/>
        <v/>
      </c>
      <c r="CB894" s="66" t="str">
        <f t="shared" si="1421"/>
        <v/>
      </c>
      <c r="CC894" s="65" t="str">
        <f t="shared" si="1422"/>
        <v/>
      </c>
      <c r="CD894" s="26" t="str">
        <f t="shared" si="1423"/>
        <v/>
      </c>
      <c r="CE894" s="26" t="str">
        <f t="shared" si="1424"/>
        <v/>
      </c>
      <c r="CF894" s="193" t="str">
        <f t="shared" si="1425"/>
        <v/>
      </c>
      <c r="CG894" s="193" t="str">
        <f t="shared" si="1426"/>
        <v/>
      </c>
      <c r="CH894" s="26" t="str">
        <f t="shared" si="1427"/>
        <v/>
      </c>
      <c r="CI894" s="26" t="str">
        <f t="shared" si="1428"/>
        <v/>
      </c>
      <c r="CJ894" s="65" t="str">
        <f t="shared" si="1429"/>
        <v/>
      </c>
      <c r="CK894" s="65" t="str">
        <f t="shared" si="1430"/>
        <v/>
      </c>
      <c r="CL894" s="64" t="str">
        <f t="shared" si="1431"/>
        <v/>
      </c>
      <c r="CM894" s="64" t="str">
        <f t="shared" si="1432"/>
        <v/>
      </c>
      <c r="CN894" s="65" t="str">
        <f t="shared" si="1433"/>
        <v/>
      </c>
      <c r="CP894" s="63" t="str">
        <f>IF(BH894="","",MAX($CP$3:CP893)+1)</f>
        <v/>
      </c>
      <c r="CQ894" s="24" t="str">
        <f t="shared" si="1434"/>
        <v/>
      </c>
      <c r="CR894" s="24" t="str">
        <f t="shared" si="1435"/>
        <v/>
      </c>
      <c r="CS894" s="24" t="str">
        <f t="shared" si="1436"/>
        <v/>
      </c>
      <c r="CT894" s="58" t="str">
        <f>IF(BO894="","",COUNTIF($BO$3:BO894,BO894)&amp;"@"&amp;BO894)</f>
        <v/>
      </c>
      <c r="CU894" s="16" t="str">
        <f t="shared" si="1374"/>
        <v/>
      </c>
      <c r="CV894" s="63" t="str">
        <f t="shared" si="1437"/>
        <v/>
      </c>
      <c r="CW894" s="16" t="str">
        <f t="shared" si="1438"/>
        <v/>
      </c>
      <c r="CX894" s="16" t="str">
        <f t="shared" si="1439"/>
        <v/>
      </c>
      <c r="CY894" s="16" t="str">
        <f t="shared" si="1440"/>
        <v/>
      </c>
      <c r="CZ894" s="85" t="str">
        <f t="shared" si="1441"/>
        <v/>
      </c>
      <c r="DA894" s="16" t="str">
        <f t="shared" si="1442"/>
        <v/>
      </c>
      <c r="DB894" s="16" t="str">
        <f t="shared" si="1443"/>
        <v/>
      </c>
      <c r="DC894" s="28" t="str">
        <f>IF(CP894="","",$DC$1&amp;(INDEX(価格設定!D$1:XFD$3,ROW(価格設定!$D$3),MATCH($AW894,価格設定!D$1:XFD$1,1))*100)&amp;"%")</f>
        <v/>
      </c>
      <c r="DD894" s="28" t="str">
        <f>IF(CP894="","",$DD$1&amp;(INDEX(価格設定!D$1:XFD$3,ROW(価格設定!$D$2),MATCH($AW894,価格設定!D$1:XFD$1,1))*100)&amp;"%")</f>
        <v/>
      </c>
      <c r="DE894" s="29" t="str">
        <f t="shared" si="1444"/>
        <v/>
      </c>
      <c r="DG894" s="58" t="str">
        <f t="shared" si="1445"/>
        <v/>
      </c>
      <c r="DH894" s="58" t="str">
        <f t="shared" si="1446"/>
        <v/>
      </c>
      <c r="DI894" s="58" t="str">
        <f t="shared" si="1447"/>
        <v/>
      </c>
      <c r="DJ894" s="85" t="str">
        <f t="shared" si="1448"/>
        <v/>
      </c>
      <c r="DL894" s="58" t="str">
        <f>IF(COUNTIF(DG$3:DG$1048576,DG894)=COUNTIF($DG$3:$DG894,DG894),DG894,"")</f>
        <v/>
      </c>
      <c r="DM894" s="85" t="str">
        <f t="shared" si="1449"/>
        <v/>
      </c>
      <c r="DN894" s="85" t="str">
        <f t="shared" si="1375"/>
        <v/>
      </c>
      <c r="DO894" s="85" t="str">
        <f t="shared" si="1375"/>
        <v/>
      </c>
      <c r="DP894" s="303"/>
      <c r="DQ894" s="17" t="str">
        <f t="shared" si="1376"/>
        <v/>
      </c>
      <c r="DR894" s="17" t="str">
        <f t="shared" si="1377"/>
        <v/>
      </c>
      <c r="DS894" s="17" t="str">
        <f t="shared" si="1378"/>
        <v/>
      </c>
      <c r="DU894" s="16" t="str">
        <f t="shared" si="1450"/>
        <v/>
      </c>
      <c r="DV894" s="16" t="str">
        <f>IF(DU894="","",COUNT($DU$3:DU894))</f>
        <v/>
      </c>
      <c r="DW894" s="16" t="str">
        <f t="shared" si="1451"/>
        <v/>
      </c>
      <c r="DX894" s="16" t="str">
        <f t="shared" si="1452"/>
        <v/>
      </c>
      <c r="DY894" s="16" t="str">
        <f>IF(DZ894="","",COUNTIF(DZ$3:DZ894,DZ894))</f>
        <v/>
      </c>
      <c r="DZ894" s="16" t="str">
        <f t="shared" si="1453"/>
        <v/>
      </c>
      <c r="EA894" s="16" t="str">
        <f t="shared" si="1454"/>
        <v/>
      </c>
      <c r="EB894" s="16" t="str">
        <f t="shared" si="1455"/>
        <v/>
      </c>
      <c r="EC894" s="16" t="str">
        <f t="shared" si="1456"/>
        <v/>
      </c>
      <c r="ED894" s="16" t="str">
        <f t="shared" si="1457"/>
        <v/>
      </c>
      <c r="EE894" s="16" t="str">
        <f t="shared" si="1458"/>
        <v/>
      </c>
      <c r="EF894" s="16" t="str">
        <f t="shared" si="1459"/>
        <v/>
      </c>
      <c r="EG894" s="16" t="str">
        <f t="shared" si="1460"/>
        <v/>
      </c>
      <c r="EH894" s="16" t="str">
        <f t="shared" si="1461"/>
        <v/>
      </c>
      <c r="EI894" s="16" t="str">
        <f t="shared" si="1462"/>
        <v/>
      </c>
      <c r="EJ894" s="16" t="str">
        <f t="shared" si="1463"/>
        <v/>
      </c>
      <c r="EK894" s="16" t="str">
        <f t="shared" si="1464"/>
        <v/>
      </c>
      <c r="EL894" s="58" t="str">
        <f t="shared" si="1465"/>
        <v/>
      </c>
      <c r="EM894" s="58" t="str">
        <f>IF(OR($DZ894="",CR894=""),IF($EL894="","",$EL894),IF(OR(CR894="なし",CR894=0),領収書!$H$1,CR894))</f>
        <v/>
      </c>
      <c r="EN894" s="58" t="str">
        <f>IF(OR($DZ894="",CS894=""),IF($EL894="","",$EL894),IF(OR(CS894="なし",CS894=0),入力!$EN$1,CS894))</f>
        <v/>
      </c>
      <c r="EO894" s="63" t="str">
        <f t="shared" si="1466"/>
        <v/>
      </c>
      <c r="EP894" s="63" t="str">
        <f t="shared" si="1467"/>
        <v/>
      </c>
      <c r="ER894" s="16" t="str">
        <f>IF(AND(COUNTIF($ET$3:ET894,ET894)=1,ET894&lt;&gt;""),MAX($ER$3:ER893)+1,"")</f>
        <v/>
      </c>
      <c r="ES894" s="16" t="str">
        <f>IF(価格設定!B896="","",価格設定!B896)</f>
        <v/>
      </c>
      <c r="ET894" s="16" t="str">
        <f>IF(価格設定!C896="","",価格設定!C896)</f>
        <v/>
      </c>
      <c r="EV894" s="16" t="str">
        <f t="shared" si="1379"/>
        <v/>
      </c>
      <c r="EW894" s="16" t="str">
        <f t="shared" si="1468"/>
        <v/>
      </c>
    </row>
    <row r="895" spans="1:153" ht="30" customHeight="1" x14ac:dyDescent="0.2">
      <c r="A895" s="225"/>
      <c r="B895" s="212"/>
      <c r="C895" s="221"/>
      <c r="D895" s="164"/>
      <c r="E895" s="165"/>
      <c r="F895" s="166"/>
      <c r="G895" s="167"/>
      <c r="H895" s="179"/>
      <c r="I895" s="306"/>
      <c r="J895" s="169"/>
      <c r="K895" s="179"/>
      <c r="L895" s="186"/>
      <c r="M895" s="186"/>
      <c r="N895" s="168"/>
      <c r="O895" s="170"/>
      <c r="P895" s="212"/>
      <c r="Q895" s="179" t="str">
        <f>IFERROR(IF(H895="","",IFERROR(INDEX(価格設定!$B$5:$B$1048576,MATCH(H895,価格設定!$B$5:$B$1048576,0),0),INDEX(価格設定!$B$5:$B$1048576,MATCH("*"&amp;H895&amp;"*",価格設定!$B$5:$B$1048576,0),0))),H895)</f>
        <v/>
      </c>
      <c r="R895" s="250" t="str">
        <f>IFERROR(IF(Q895="",IF(K895="","",K895),IF(K895="",IF(INDEX(価格設定!$C$5:$C$1048576,MATCH(Q895,価格設定!$B$5:$B$1048576,0),0)=0,"",INDEX(価格設定!$C$5:$C$1048576,MATCH(Q895,価格設定!$B$5:$B$1048576,0),0)),IF(K895="なし","",K895))),"")</f>
        <v/>
      </c>
      <c r="S895" s="308" t="str">
        <f t="shared" si="1380"/>
        <v/>
      </c>
      <c r="T895" s="126" t="str">
        <f>IFERROR(IF(J895="",IF(INDEX(価格設定!$E$5:$R$1048576,MATCH($Q895,価格設定!B$5:B$1048576,0),MATCH($AW895,価格設定!E$1:X$1,1))=0,"",INDEX(価格設定!$E$5:$R$1048576,MATCH($Q895,価格設定!B$5:B$1048576,0),MATCH($AW895,価格設定!E$1:X$1,1))),J895),"")</f>
        <v/>
      </c>
      <c r="U895" s="126" t="str">
        <f t="shared" si="1381"/>
        <v/>
      </c>
      <c r="V895" s="132" t="str">
        <f t="shared" si="1382"/>
        <v/>
      </c>
      <c r="W895" s="127" t="str">
        <f>IFERROR(IF(OR(T895="",T895&lt;0),"",IFERROR(INDEX(価格設定!E$2:X$3,IF(AND(K895=$K$1,$K$1&lt;&gt;""),ROW(価格設定!$D$3)-1,MATCH(INDEX(価格設定!$D$5:$D$1048576,MATCH(Q895,価格設定!$B$5:$B$1048576,0),0),価格設定!$D$2:$D$3,0)),MATCH($AW895,価格設定!E$1:X$1,1)),INDEX(価格設定!E$2:X$2,0,MATCH($AW895,価格設定!E$1:X$1,1)))),"")</f>
        <v/>
      </c>
      <c r="X895" s="126" t="str">
        <f t="shared" si="1373"/>
        <v/>
      </c>
      <c r="Y895" s="128" t="str">
        <f t="shared" si="1383"/>
        <v/>
      </c>
      <c r="Z895" s="126" t="str">
        <f t="shared" si="1384"/>
        <v/>
      </c>
      <c r="AA895" s="129" t="str">
        <f t="shared" si="1385"/>
        <v/>
      </c>
      <c r="AB895" s="126" t="str">
        <f t="shared" si="1386"/>
        <v/>
      </c>
      <c r="AC895" s="280" t="str">
        <f t="shared" si="1387"/>
        <v/>
      </c>
      <c r="AD895" s="15"/>
      <c r="AE895" s="204" t="str">
        <f>IF(AF895="","",COUNT($AF$3:AF895))</f>
        <v/>
      </c>
      <c r="AF895" s="206" t="str">
        <f t="shared" si="1388"/>
        <v/>
      </c>
      <c r="AG895" s="204" t="str">
        <f t="shared" si="1389"/>
        <v/>
      </c>
      <c r="AH895" s="204" t="str">
        <f t="shared" si="1390"/>
        <v/>
      </c>
      <c r="AI895" s="287"/>
      <c r="AJ895" s="15"/>
      <c r="AK895" s="138" t="str">
        <f t="shared" si="1391"/>
        <v/>
      </c>
      <c r="AL895" s="131" t="str">
        <f t="shared" si="1392"/>
        <v/>
      </c>
      <c r="AM895" s="131" t="str">
        <f t="shared" si="1393"/>
        <v/>
      </c>
      <c r="AN895" s="313" t="str">
        <f t="shared" si="1394"/>
        <v/>
      </c>
      <c r="AO895" s="316" t="str">
        <f t="shared" si="1395"/>
        <v/>
      </c>
      <c r="AP895" s="18"/>
      <c r="AQ895" s="3" t="str">
        <f>IF(F895="","",MAX($AQ$3:AQ894)+1)</f>
        <v/>
      </c>
      <c r="AR895" s="3" t="str">
        <f>IF(OR(AQ895="",BB895=""),"",MAX($AR$3:AR894)+1)</f>
        <v/>
      </c>
      <c r="AS895" s="3" t="str">
        <f>IF(CQ895="","",RANK(CQ895,CQ$3:CQ$1048576,1)+COUNTIF($CQ$3:CQ895,CQ895)-1)</f>
        <v/>
      </c>
      <c r="AT895" s="21" t="str">
        <f>IF(C895="",IF(OR(AND($H895&lt;&gt;"",C895=""),AND($F894=$F895,$AZ895&lt;&gt;""),COUNTA($H$3:$H$1048576,#REF!,$F$3:$F$1048576)&gt;COUNTA($H$3:$H895,#REF!,$F$3:$F895),$AZ895&lt;&gt;""),INDEX(AT$3:AT$1048576,MATCH(MAX($AQ$3:$AQ894),$AQ$3:$AQ$1048576,0),0),""),C895)</f>
        <v/>
      </c>
      <c r="AU895" s="21" t="str">
        <f>IF(D895="",IF(OR(AND($H895&lt;&gt;"",D895=""),AND($F894=$F895,$AZ895&lt;&gt;""),COUNTA($H$3:$H$1048576,#REF!,$F$3:$F$1048576)&gt;COUNTA($H$3:$H895,#REF!,$F$3:$F895),$AZ895&lt;&gt;""),INDEX(AU$3:AU$1048576,MATCH(MAX($AQ$3:$AQ894),$AQ$3:$AQ$1048576,0),0),""),D895)</f>
        <v/>
      </c>
      <c r="AV895" s="21" t="str">
        <f>IF(E895="",IF(OR(AND($H895&lt;&gt;"",E895=""),AND($F894=$F895,$AZ895&lt;&gt;""),COUNTA($H$3:$H$1048576,#REF!,$F$3:$F$1048576)&gt;COUNTA($H$3:$H895,#REF!,$F$3:$F895),$AZ895&lt;&gt;""),INDEX(AV$3:AV$1048576,MATCH(MAX($AQ$3:$AQ894),$AQ$3:$AQ$1048576,0),0),""),E895)</f>
        <v/>
      </c>
      <c r="AW895" s="24" t="str">
        <f t="shared" si="1396"/>
        <v/>
      </c>
      <c r="AX895" s="13" t="str">
        <f t="shared" si="1397"/>
        <v/>
      </c>
      <c r="AY895" s="4" t="str">
        <f t="shared" si="1398"/>
        <v/>
      </c>
      <c r="AZ895" s="4" t="str">
        <f>IF(AX895="",IF(OR(AND(H895&lt;&gt;"",F895=""),COUNTA($H$3:$H$1048576)&gt;COUNTA($H$3:$H895)),INDEX(AX$3:AX895,MATCH(MAX($AQ$3:AQ895),AQ$3:AQ895,0),0),""),AX895)</f>
        <v/>
      </c>
      <c r="BA895" s="4" t="str">
        <f>IF(AY895="",IF(AND(H895&lt;&gt;"",F895=""),INDEX(AY$3:AY895,MATCH(MAX($AQ$3:AQ895),AQ$3:AQ895,0),0),""),AY895)</f>
        <v/>
      </c>
      <c r="BB895" s="82" t="str">
        <f>IF(BC895="","",RANK(BC895,BC$3:BC$1048576,1)+COUNTIF($BC$3:BC895,BC895)-1)</f>
        <v/>
      </c>
      <c r="BC895" s="139" t="str">
        <f t="shared" si="1399"/>
        <v/>
      </c>
      <c r="BD895" s="46" t="str">
        <f t="shared" si="1400"/>
        <v/>
      </c>
      <c r="BE895" s="46" t="str">
        <f t="shared" si="1401"/>
        <v/>
      </c>
      <c r="BF895" s="46" t="str">
        <f t="shared" si="1402"/>
        <v/>
      </c>
      <c r="BG895" s="4" t="str">
        <f t="shared" si="1403"/>
        <v/>
      </c>
      <c r="BH895" s="180" t="str">
        <f t="shared" si="1404"/>
        <v/>
      </c>
      <c r="BI895" s="16" t="str">
        <f t="shared" si="1405"/>
        <v/>
      </c>
      <c r="BJ895" s="52" t="str">
        <f>IF(BI895="","",IF(W895="","",IF(AND(K895=$K$1,$K$1&lt;&gt;""),$BT$2,IFERROR(IF(INDEX(価格設定!$D$5:$D$1048576,MATCH(Q895,価格設定!$B$5:$B$1048576,0),0)=価格設定!$D$3,$BT$2,$BS$2),$BS$2))))</f>
        <v/>
      </c>
      <c r="BK895" s="16" t="str">
        <f>IF(BI895="","",IF(COUNTIF($BI$3:BI895,BI895)=1,1,IF(AND(BI894=BI895,BH895=""),BK894,COUNTIF($BH$3:BH895,BH895))))</f>
        <v/>
      </c>
      <c r="BL895" s="52" t="str">
        <f t="shared" si="1406"/>
        <v/>
      </c>
      <c r="BM895" s="52" t="str">
        <f t="shared" si="1407"/>
        <v/>
      </c>
      <c r="BN895" s="119" t="str">
        <f t="shared" si="1408"/>
        <v/>
      </c>
      <c r="BO895" s="119" t="str">
        <f t="shared" si="1409"/>
        <v/>
      </c>
      <c r="BP895" s="17" t="str">
        <f t="shared" si="1410"/>
        <v/>
      </c>
      <c r="BQ895" s="17" t="str">
        <f t="shared" si="1411"/>
        <v/>
      </c>
      <c r="BR895" s="17" t="str">
        <f>IF(OR(BP895="",COUNTIF($BO$3:BO895,BO895)&lt;&gt;1),"",SUMIF(BO$3:BO$1048576,BO895,BP$3:BP$1048576))</f>
        <v/>
      </c>
      <c r="BS895" s="17" t="str">
        <f t="shared" si="1412"/>
        <v/>
      </c>
      <c r="BT895" s="17" t="str">
        <f t="shared" si="1413"/>
        <v/>
      </c>
      <c r="BU895" s="17" t="str">
        <f t="shared" si="1414"/>
        <v/>
      </c>
      <c r="BV895" s="24" t="str">
        <f t="shared" si="1415"/>
        <v/>
      </c>
      <c r="BW895" s="24" t="str">
        <f t="shared" si="1416"/>
        <v/>
      </c>
      <c r="BX895" s="24" t="str">
        <f t="shared" si="1417"/>
        <v/>
      </c>
      <c r="BY895" s="26" t="str">
        <f t="shared" si="1418"/>
        <v/>
      </c>
      <c r="BZ895" s="26" t="str">
        <f t="shared" si="1419"/>
        <v/>
      </c>
      <c r="CA895" s="26" t="str">
        <f t="shared" si="1420"/>
        <v/>
      </c>
      <c r="CB895" s="66" t="str">
        <f t="shared" si="1421"/>
        <v/>
      </c>
      <c r="CC895" s="65" t="str">
        <f t="shared" si="1422"/>
        <v/>
      </c>
      <c r="CD895" s="26" t="str">
        <f t="shared" si="1423"/>
        <v/>
      </c>
      <c r="CE895" s="26" t="str">
        <f t="shared" si="1424"/>
        <v/>
      </c>
      <c r="CF895" s="193" t="str">
        <f t="shared" si="1425"/>
        <v/>
      </c>
      <c r="CG895" s="193" t="str">
        <f t="shared" si="1426"/>
        <v/>
      </c>
      <c r="CH895" s="26" t="str">
        <f t="shared" si="1427"/>
        <v/>
      </c>
      <c r="CI895" s="26" t="str">
        <f t="shared" si="1428"/>
        <v/>
      </c>
      <c r="CJ895" s="65" t="str">
        <f t="shared" si="1429"/>
        <v/>
      </c>
      <c r="CK895" s="65" t="str">
        <f t="shared" si="1430"/>
        <v/>
      </c>
      <c r="CL895" s="64" t="str">
        <f t="shared" si="1431"/>
        <v/>
      </c>
      <c r="CM895" s="64" t="str">
        <f t="shared" si="1432"/>
        <v/>
      </c>
      <c r="CN895" s="65" t="str">
        <f t="shared" si="1433"/>
        <v/>
      </c>
      <c r="CP895" s="63" t="str">
        <f>IF(BH895="","",MAX($CP$3:CP894)+1)</f>
        <v/>
      </c>
      <c r="CQ895" s="24" t="str">
        <f t="shared" si="1434"/>
        <v/>
      </c>
      <c r="CR895" s="24" t="str">
        <f t="shared" si="1435"/>
        <v/>
      </c>
      <c r="CS895" s="24" t="str">
        <f t="shared" si="1436"/>
        <v/>
      </c>
      <c r="CT895" s="58" t="str">
        <f>IF(BO895="","",COUNTIF($BO$3:BO895,BO895)&amp;"@"&amp;BO895)</f>
        <v/>
      </c>
      <c r="CU895" s="16" t="str">
        <f t="shared" si="1374"/>
        <v/>
      </c>
      <c r="CV895" s="63" t="str">
        <f t="shared" si="1437"/>
        <v/>
      </c>
      <c r="CW895" s="16" t="str">
        <f t="shared" si="1438"/>
        <v/>
      </c>
      <c r="CX895" s="16" t="str">
        <f t="shared" si="1439"/>
        <v/>
      </c>
      <c r="CY895" s="16" t="str">
        <f t="shared" si="1440"/>
        <v/>
      </c>
      <c r="CZ895" s="85" t="str">
        <f t="shared" si="1441"/>
        <v/>
      </c>
      <c r="DA895" s="16" t="str">
        <f t="shared" si="1442"/>
        <v/>
      </c>
      <c r="DB895" s="16" t="str">
        <f t="shared" si="1443"/>
        <v/>
      </c>
      <c r="DC895" s="28" t="str">
        <f>IF(CP895="","",$DC$1&amp;(INDEX(価格設定!D$1:XFD$3,ROW(価格設定!$D$3),MATCH($AW895,価格設定!D$1:XFD$1,1))*100)&amp;"%")</f>
        <v/>
      </c>
      <c r="DD895" s="28" t="str">
        <f>IF(CP895="","",$DD$1&amp;(INDEX(価格設定!D$1:XFD$3,ROW(価格設定!$D$2),MATCH($AW895,価格設定!D$1:XFD$1,1))*100)&amp;"%")</f>
        <v/>
      </c>
      <c r="DE895" s="29" t="str">
        <f t="shared" si="1444"/>
        <v/>
      </c>
      <c r="DG895" s="58" t="str">
        <f t="shared" si="1445"/>
        <v/>
      </c>
      <c r="DH895" s="58" t="str">
        <f t="shared" si="1446"/>
        <v/>
      </c>
      <c r="DI895" s="58" t="str">
        <f t="shared" si="1447"/>
        <v/>
      </c>
      <c r="DJ895" s="85" t="str">
        <f t="shared" si="1448"/>
        <v/>
      </c>
      <c r="DL895" s="58" t="str">
        <f>IF(COUNTIF(DG$3:DG$1048576,DG895)=COUNTIF($DG$3:$DG895,DG895),DG895,"")</f>
        <v/>
      </c>
      <c r="DM895" s="85" t="str">
        <f t="shared" si="1449"/>
        <v/>
      </c>
      <c r="DN895" s="85" t="str">
        <f t="shared" si="1375"/>
        <v/>
      </c>
      <c r="DO895" s="85" t="str">
        <f t="shared" si="1375"/>
        <v/>
      </c>
      <c r="DP895" s="303"/>
      <c r="DQ895" s="17" t="str">
        <f t="shared" si="1376"/>
        <v/>
      </c>
      <c r="DR895" s="17" t="str">
        <f t="shared" si="1377"/>
        <v/>
      </c>
      <c r="DS895" s="17" t="str">
        <f t="shared" si="1378"/>
        <v/>
      </c>
      <c r="DU895" s="16" t="str">
        <f t="shared" si="1450"/>
        <v/>
      </c>
      <c r="DV895" s="16" t="str">
        <f>IF(DU895="","",COUNT($DU$3:DU895))</f>
        <v/>
      </c>
      <c r="DW895" s="16" t="str">
        <f t="shared" si="1451"/>
        <v/>
      </c>
      <c r="DX895" s="16" t="str">
        <f t="shared" si="1452"/>
        <v/>
      </c>
      <c r="DY895" s="16" t="str">
        <f>IF(DZ895="","",COUNTIF(DZ$3:DZ895,DZ895))</f>
        <v/>
      </c>
      <c r="DZ895" s="16" t="str">
        <f t="shared" si="1453"/>
        <v/>
      </c>
      <c r="EA895" s="16" t="str">
        <f t="shared" si="1454"/>
        <v/>
      </c>
      <c r="EB895" s="16" t="str">
        <f t="shared" si="1455"/>
        <v/>
      </c>
      <c r="EC895" s="16" t="str">
        <f t="shared" si="1456"/>
        <v/>
      </c>
      <c r="ED895" s="16" t="str">
        <f t="shared" si="1457"/>
        <v/>
      </c>
      <c r="EE895" s="16" t="str">
        <f t="shared" si="1458"/>
        <v/>
      </c>
      <c r="EF895" s="16" t="str">
        <f t="shared" si="1459"/>
        <v/>
      </c>
      <c r="EG895" s="16" t="str">
        <f t="shared" si="1460"/>
        <v/>
      </c>
      <c r="EH895" s="16" t="str">
        <f t="shared" si="1461"/>
        <v/>
      </c>
      <c r="EI895" s="16" t="str">
        <f t="shared" si="1462"/>
        <v/>
      </c>
      <c r="EJ895" s="16" t="str">
        <f t="shared" si="1463"/>
        <v/>
      </c>
      <c r="EK895" s="16" t="str">
        <f t="shared" si="1464"/>
        <v/>
      </c>
      <c r="EL895" s="58" t="str">
        <f t="shared" si="1465"/>
        <v/>
      </c>
      <c r="EM895" s="58" t="str">
        <f>IF(OR($DZ895="",CR895=""),IF($EL895="","",$EL895),IF(OR(CR895="なし",CR895=0),領収書!$H$1,CR895))</f>
        <v/>
      </c>
      <c r="EN895" s="58" t="str">
        <f>IF(OR($DZ895="",CS895=""),IF($EL895="","",$EL895),IF(OR(CS895="なし",CS895=0),入力!$EN$1,CS895))</f>
        <v/>
      </c>
      <c r="EO895" s="63" t="str">
        <f t="shared" si="1466"/>
        <v/>
      </c>
      <c r="EP895" s="63" t="str">
        <f t="shared" si="1467"/>
        <v/>
      </c>
      <c r="ER895" s="16" t="str">
        <f>IF(AND(COUNTIF($ET$3:ET895,ET895)=1,ET895&lt;&gt;""),MAX($ER$3:ER894)+1,"")</f>
        <v/>
      </c>
      <c r="ES895" s="16" t="str">
        <f>IF(価格設定!B897="","",価格設定!B897)</f>
        <v/>
      </c>
      <c r="ET895" s="16" t="str">
        <f>IF(価格設定!C897="","",価格設定!C897)</f>
        <v/>
      </c>
      <c r="EV895" s="16" t="str">
        <f t="shared" si="1379"/>
        <v/>
      </c>
      <c r="EW895" s="16" t="str">
        <f t="shared" si="1468"/>
        <v/>
      </c>
    </row>
    <row r="896" spans="1:153" ht="30" customHeight="1" x14ac:dyDescent="0.2">
      <c r="A896" s="225"/>
      <c r="B896" s="212"/>
      <c r="C896" s="221"/>
      <c r="D896" s="164"/>
      <c r="E896" s="165"/>
      <c r="F896" s="166"/>
      <c r="G896" s="167"/>
      <c r="H896" s="179"/>
      <c r="I896" s="306"/>
      <c r="J896" s="169"/>
      <c r="K896" s="179"/>
      <c r="L896" s="186"/>
      <c r="M896" s="186"/>
      <c r="N896" s="168"/>
      <c r="O896" s="170"/>
      <c r="P896" s="212"/>
      <c r="Q896" s="179" t="str">
        <f>IFERROR(IF(H896="","",IFERROR(INDEX(価格設定!$B$5:$B$1048576,MATCH(H896,価格設定!$B$5:$B$1048576,0),0),INDEX(価格設定!$B$5:$B$1048576,MATCH("*"&amp;H896&amp;"*",価格設定!$B$5:$B$1048576,0),0))),H896)</f>
        <v/>
      </c>
      <c r="R896" s="250" t="str">
        <f>IFERROR(IF(Q896="",IF(K896="","",K896),IF(K896="",IF(INDEX(価格設定!$C$5:$C$1048576,MATCH(Q896,価格設定!$B$5:$B$1048576,0),0)=0,"",INDEX(価格設定!$C$5:$C$1048576,MATCH(Q896,価格設定!$B$5:$B$1048576,0),0)),IF(K896="なし","",K896))),"")</f>
        <v/>
      </c>
      <c r="S896" s="308" t="str">
        <f t="shared" si="1380"/>
        <v/>
      </c>
      <c r="T896" s="126" t="str">
        <f>IFERROR(IF(J896="",IF(INDEX(価格設定!$E$5:$R$1048576,MATCH($Q896,価格設定!B$5:B$1048576,0),MATCH($AW896,価格設定!E$1:X$1,1))=0,"",INDEX(価格設定!$E$5:$R$1048576,MATCH($Q896,価格設定!B$5:B$1048576,0),MATCH($AW896,価格設定!E$1:X$1,1))),J896),"")</f>
        <v/>
      </c>
      <c r="U896" s="126" t="str">
        <f t="shared" si="1381"/>
        <v/>
      </c>
      <c r="V896" s="132" t="str">
        <f t="shared" si="1382"/>
        <v/>
      </c>
      <c r="W896" s="127" t="str">
        <f>IFERROR(IF(OR(T896="",T896&lt;0),"",IFERROR(INDEX(価格設定!E$2:X$3,IF(AND(K896=$K$1,$K$1&lt;&gt;""),ROW(価格設定!$D$3)-1,MATCH(INDEX(価格設定!$D$5:$D$1048576,MATCH(Q896,価格設定!$B$5:$B$1048576,0),0),価格設定!$D$2:$D$3,0)),MATCH($AW896,価格設定!E$1:X$1,1)),INDEX(価格設定!E$2:X$2,0,MATCH($AW896,価格設定!E$1:X$1,1)))),"")</f>
        <v/>
      </c>
      <c r="X896" s="126" t="str">
        <f t="shared" si="1373"/>
        <v/>
      </c>
      <c r="Y896" s="128" t="str">
        <f t="shared" si="1383"/>
        <v/>
      </c>
      <c r="Z896" s="126" t="str">
        <f t="shared" si="1384"/>
        <v/>
      </c>
      <c r="AA896" s="129" t="str">
        <f t="shared" si="1385"/>
        <v/>
      </c>
      <c r="AB896" s="126" t="str">
        <f t="shared" si="1386"/>
        <v/>
      </c>
      <c r="AC896" s="280" t="str">
        <f t="shared" si="1387"/>
        <v/>
      </c>
      <c r="AD896" s="15"/>
      <c r="AE896" s="204" t="str">
        <f>IF(AF896="","",COUNT($AF$3:AF896))</f>
        <v/>
      </c>
      <c r="AF896" s="206" t="str">
        <f t="shared" si="1388"/>
        <v/>
      </c>
      <c r="AG896" s="204" t="str">
        <f t="shared" si="1389"/>
        <v/>
      </c>
      <c r="AH896" s="204" t="str">
        <f t="shared" si="1390"/>
        <v/>
      </c>
      <c r="AI896" s="287"/>
      <c r="AJ896" s="15"/>
      <c r="AK896" s="138" t="str">
        <f t="shared" si="1391"/>
        <v/>
      </c>
      <c r="AL896" s="131" t="str">
        <f t="shared" si="1392"/>
        <v/>
      </c>
      <c r="AM896" s="131" t="str">
        <f t="shared" si="1393"/>
        <v/>
      </c>
      <c r="AN896" s="313" t="str">
        <f t="shared" si="1394"/>
        <v/>
      </c>
      <c r="AO896" s="316" t="str">
        <f t="shared" si="1395"/>
        <v/>
      </c>
      <c r="AP896" s="18"/>
      <c r="AQ896" s="3" t="str">
        <f>IF(F896="","",MAX($AQ$3:AQ895)+1)</f>
        <v/>
      </c>
      <c r="AR896" s="3" t="str">
        <f>IF(OR(AQ896="",BB896=""),"",MAX($AR$3:AR895)+1)</f>
        <v/>
      </c>
      <c r="AS896" s="3" t="str">
        <f>IF(CQ896="","",RANK(CQ896,CQ$3:CQ$1048576,1)+COUNTIF($CQ$3:CQ896,CQ896)-1)</f>
        <v/>
      </c>
      <c r="AT896" s="21" t="str">
        <f>IF(C896="",IF(OR(AND($H896&lt;&gt;"",C896=""),AND($F895=$F896,$AZ896&lt;&gt;""),COUNTA($H$3:$H$1048576,#REF!,$F$3:$F$1048576)&gt;COUNTA($H$3:$H896,#REF!,$F$3:$F896),$AZ896&lt;&gt;""),INDEX(AT$3:AT$1048576,MATCH(MAX($AQ$3:$AQ895),$AQ$3:$AQ$1048576,0),0),""),C896)</f>
        <v/>
      </c>
      <c r="AU896" s="21" t="str">
        <f>IF(D896="",IF(OR(AND($H896&lt;&gt;"",D896=""),AND($F895=$F896,$AZ896&lt;&gt;""),COUNTA($H$3:$H$1048576,#REF!,$F$3:$F$1048576)&gt;COUNTA($H$3:$H896,#REF!,$F$3:$F896),$AZ896&lt;&gt;""),INDEX(AU$3:AU$1048576,MATCH(MAX($AQ$3:$AQ895),$AQ$3:$AQ$1048576,0),0),""),D896)</f>
        <v/>
      </c>
      <c r="AV896" s="21" t="str">
        <f>IF(E896="",IF(OR(AND($H896&lt;&gt;"",E896=""),AND($F895=$F896,$AZ896&lt;&gt;""),COUNTA($H$3:$H$1048576,#REF!,$F$3:$F$1048576)&gt;COUNTA($H$3:$H896,#REF!,$F$3:$F896),$AZ896&lt;&gt;""),INDEX(AV$3:AV$1048576,MATCH(MAX($AQ$3:$AQ895),$AQ$3:$AQ$1048576,0),0),""),E896)</f>
        <v/>
      </c>
      <c r="AW896" s="24" t="str">
        <f t="shared" si="1396"/>
        <v/>
      </c>
      <c r="AX896" s="13" t="str">
        <f t="shared" si="1397"/>
        <v/>
      </c>
      <c r="AY896" s="4" t="str">
        <f t="shared" si="1398"/>
        <v/>
      </c>
      <c r="AZ896" s="4" t="str">
        <f>IF(AX896="",IF(OR(AND(H896&lt;&gt;"",F896=""),COUNTA($H$3:$H$1048576)&gt;COUNTA($H$3:$H896)),INDEX(AX$3:AX896,MATCH(MAX($AQ$3:AQ896),AQ$3:AQ896,0),0),""),AX896)</f>
        <v/>
      </c>
      <c r="BA896" s="4" t="str">
        <f>IF(AY896="",IF(AND(H896&lt;&gt;"",F896=""),INDEX(AY$3:AY896,MATCH(MAX($AQ$3:AQ896),AQ$3:AQ896,0),0),""),AY896)</f>
        <v/>
      </c>
      <c r="BB896" s="82" t="str">
        <f>IF(BC896="","",RANK(BC896,BC$3:BC$1048576,1)+COUNTIF($BC$3:BC896,BC896)-1)</f>
        <v/>
      </c>
      <c r="BC896" s="139" t="str">
        <f t="shared" si="1399"/>
        <v/>
      </c>
      <c r="BD896" s="46" t="str">
        <f t="shared" si="1400"/>
        <v/>
      </c>
      <c r="BE896" s="46" t="str">
        <f t="shared" si="1401"/>
        <v/>
      </c>
      <c r="BF896" s="46" t="str">
        <f t="shared" si="1402"/>
        <v/>
      </c>
      <c r="BG896" s="4" t="str">
        <f t="shared" si="1403"/>
        <v/>
      </c>
      <c r="BH896" s="180" t="str">
        <f t="shared" si="1404"/>
        <v/>
      </c>
      <c r="BI896" s="16" t="str">
        <f t="shared" si="1405"/>
        <v/>
      </c>
      <c r="BJ896" s="52" t="str">
        <f>IF(BI896="","",IF(W896="","",IF(AND(K896=$K$1,$K$1&lt;&gt;""),$BT$2,IFERROR(IF(INDEX(価格設定!$D$5:$D$1048576,MATCH(Q896,価格設定!$B$5:$B$1048576,0),0)=価格設定!$D$3,$BT$2,$BS$2),$BS$2))))</f>
        <v/>
      </c>
      <c r="BK896" s="16" t="str">
        <f>IF(BI896="","",IF(COUNTIF($BI$3:BI896,BI896)=1,1,IF(AND(BI895=BI896,BH896=""),BK895,COUNTIF($BH$3:BH896,BH896))))</f>
        <v/>
      </c>
      <c r="BL896" s="52" t="str">
        <f t="shared" si="1406"/>
        <v/>
      </c>
      <c r="BM896" s="52" t="str">
        <f t="shared" si="1407"/>
        <v/>
      </c>
      <c r="BN896" s="119" t="str">
        <f t="shared" si="1408"/>
        <v/>
      </c>
      <c r="BO896" s="119" t="str">
        <f t="shared" si="1409"/>
        <v/>
      </c>
      <c r="BP896" s="17" t="str">
        <f t="shared" si="1410"/>
        <v/>
      </c>
      <c r="BQ896" s="17" t="str">
        <f t="shared" si="1411"/>
        <v/>
      </c>
      <c r="BR896" s="17" t="str">
        <f>IF(OR(BP896="",COUNTIF($BO$3:BO896,BO896)&lt;&gt;1),"",SUMIF(BO$3:BO$1048576,BO896,BP$3:BP$1048576))</f>
        <v/>
      </c>
      <c r="BS896" s="17" t="str">
        <f t="shared" si="1412"/>
        <v/>
      </c>
      <c r="BT896" s="17" t="str">
        <f t="shared" si="1413"/>
        <v/>
      </c>
      <c r="BU896" s="17" t="str">
        <f t="shared" si="1414"/>
        <v/>
      </c>
      <c r="BV896" s="24" t="str">
        <f t="shared" si="1415"/>
        <v/>
      </c>
      <c r="BW896" s="24" t="str">
        <f t="shared" si="1416"/>
        <v/>
      </c>
      <c r="BX896" s="24" t="str">
        <f t="shared" si="1417"/>
        <v/>
      </c>
      <c r="BY896" s="26" t="str">
        <f t="shared" si="1418"/>
        <v/>
      </c>
      <c r="BZ896" s="26" t="str">
        <f t="shared" si="1419"/>
        <v/>
      </c>
      <c r="CA896" s="26" t="str">
        <f t="shared" si="1420"/>
        <v/>
      </c>
      <c r="CB896" s="66" t="str">
        <f t="shared" si="1421"/>
        <v/>
      </c>
      <c r="CC896" s="65" t="str">
        <f t="shared" si="1422"/>
        <v/>
      </c>
      <c r="CD896" s="26" t="str">
        <f t="shared" si="1423"/>
        <v/>
      </c>
      <c r="CE896" s="26" t="str">
        <f t="shared" si="1424"/>
        <v/>
      </c>
      <c r="CF896" s="193" t="str">
        <f t="shared" si="1425"/>
        <v/>
      </c>
      <c r="CG896" s="193" t="str">
        <f t="shared" si="1426"/>
        <v/>
      </c>
      <c r="CH896" s="26" t="str">
        <f t="shared" si="1427"/>
        <v/>
      </c>
      <c r="CI896" s="26" t="str">
        <f t="shared" si="1428"/>
        <v/>
      </c>
      <c r="CJ896" s="65" t="str">
        <f t="shared" si="1429"/>
        <v/>
      </c>
      <c r="CK896" s="65" t="str">
        <f t="shared" si="1430"/>
        <v/>
      </c>
      <c r="CL896" s="64" t="str">
        <f t="shared" si="1431"/>
        <v/>
      </c>
      <c r="CM896" s="64" t="str">
        <f t="shared" si="1432"/>
        <v/>
      </c>
      <c r="CN896" s="65" t="str">
        <f t="shared" si="1433"/>
        <v/>
      </c>
      <c r="CP896" s="63" t="str">
        <f>IF(BH896="","",MAX($CP$3:CP895)+1)</f>
        <v/>
      </c>
      <c r="CQ896" s="24" t="str">
        <f t="shared" si="1434"/>
        <v/>
      </c>
      <c r="CR896" s="24" t="str">
        <f t="shared" si="1435"/>
        <v/>
      </c>
      <c r="CS896" s="24" t="str">
        <f t="shared" si="1436"/>
        <v/>
      </c>
      <c r="CT896" s="58" t="str">
        <f>IF(BO896="","",COUNTIF($BO$3:BO896,BO896)&amp;"@"&amp;BO896)</f>
        <v/>
      </c>
      <c r="CU896" s="16" t="str">
        <f t="shared" si="1374"/>
        <v/>
      </c>
      <c r="CV896" s="63" t="str">
        <f t="shared" si="1437"/>
        <v/>
      </c>
      <c r="CW896" s="16" t="str">
        <f t="shared" si="1438"/>
        <v/>
      </c>
      <c r="CX896" s="16" t="str">
        <f t="shared" si="1439"/>
        <v/>
      </c>
      <c r="CY896" s="16" t="str">
        <f t="shared" si="1440"/>
        <v/>
      </c>
      <c r="CZ896" s="85" t="str">
        <f t="shared" si="1441"/>
        <v/>
      </c>
      <c r="DA896" s="16" t="str">
        <f t="shared" si="1442"/>
        <v/>
      </c>
      <c r="DB896" s="16" t="str">
        <f t="shared" si="1443"/>
        <v/>
      </c>
      <c r="DC896" s="28" t="str">
        <f>IF(CP896="","",$DC$1&amp;(INDEX(価格設定!D$1:XFD$3,ROW(価格設定!$D$3),MATCH($AW896,価格設定!D$1:XFD$1,1))*100)&amp;"%")</f>
        <v/>
      </c>
      <c r="DD896" s="28" t="str">
        <f>IF(CP896="","",$DD$1&amp;(INDEX(価格設定!D$1:XFD$3,ROW(価格設定!$D$2),MATCH($AW896,価格設定!D$1:XFD$1,1))*100)&amp;"%")</f>
        <v/>
      </c>
      <c r="DE896" s="29" t="str">
        <f t="shared" si="1444"/>
        <v/>
      </c>
      <c r="DG896" s="58" t="str">
        <f t="shared" si="1445"/>
        <v/>
      </c>
      <c r="DH896" s="58" t="str">
        <f t="shared" si="1446"/>
        <v/>
      </c>
      <c r="DI896" s="58" t="str">
        <f t="shared" si="1447"/>
        <v/>
      </c>
      <c r="DJ896" s="85" t="str">
        <f t="shared" si="1448"/>
        <v/>
      </c>
      <c r="DL896" s="58" t="str">
        <f>IF(COUNTIF(DG$3:DG$1048576,DG896)=COUNTIF($DG$3:$DG896,DG896),DG896,"")</f>
        <v/>
      </c>
      <c r="DM896" s="85" t="str">
        <f t="shared" si="1449"/>
        <v/>
      </c>
      <c r="DN896" s="85" t="str">
        <f t="shared" si="1375"/>
        <v/>
      </c>
      <c r="DO896" s="85" t="str">
        <f t="shared" si="1375"/>
        <v/>
      </c>
      <c r="DP896" s="303"/>
      <c r="DQ896" s="17" t="str">
        <f t="shared" si="1376"/>
        <v/>
      </c>
      <c r="DR896" s="17" t="str">
        <f t="shared" si="1377"/>
        <v/>
      </c>
      <c r="DS896" s="17" t="str">
        <f t="shared" si="1378"/>
        <v/>
      </c>
      <c r="DU896" s="16" t="str">
        <f t="shared" si="1450"/>
        <v/>
      </c>
      <c r="DV896" s="16" t="str">
        <f>IF(DU896="","",COUNT($DU$3:DU896))</f>
        <v/>
      </c>
      <c r="DW896" s="16" t="str">
        <f t="shared" si="1451"/>
        <v/>
      </c>
      <c r="DX896" s="16" t="str">
        <f t="shared" si="1452"/>
        <v/>
      </c>
      <c r="DY896" s="16" t="str">
        <f>IF(DZ896="","",COUNTIF(DZ$3:DZ896,DZ896))</f>
        <v/>
      </c>
      <c r="DZ896" s="16" t="str">
        <f t="shared" si="1453"/>
        <v/>
      </c>
      <c r="EA896" s="16" t="str">
        <f t="shared" si="1454"/>
        <v/>
      </c>
      <c r="EB896" s="16" t="str">
        <f t="shared" si="1455"/>
        <v/>
      </c>
      <c r="EC896" s="16" t="str">
        <f t="shared" si="1456"/>
        <v/>
      </c>
      <c r="ED896" s="16" t="str">
        <f t="shared" si="1457"/>
        <v/>
      </c>
      <c r="EE896" s="16" t="str">
        <f t="shared" si="1458"/>
        <v/>
      </c>
      <c r="EF896" s="16" t="str">
        <f t="shared" si="1459"/>
        <v/>
      </c>
      <c r="EG896" s="16" t="str">
        <f t="shared" si="1460"/>
        <v/>
      </c>
      <c r="EH896" s="16" t="str">
        <f t="shared" si="1461"/>
        <v/>
      </c>
      <c r="EI896" s="16" t="str">
        <f t="shared" si="1462"/>
        <v/>
      </c>
      <c r="EJ896" s="16" t="str">
        <f t="shared" si="1463"/>
        <v/>
      </c>
      <c r="EK896" s="16" t="str">
        <f t="shared" si="1464"/>
        <v/>
      </c>
      <c r="EL896" s="58" t="str">
        <f t="shared" si="1465"/>
        <v/>
      </c>
      <c r="EM896" s="58" t="str">
        <f>IF(OR($DZ896="",CR896=""),IF($EL896="","",$EL896),IF(OR(CR896="なし",CR896=0),領収書!$H$1,CR896))</f>
        <v/>
      </c>
      <c r="EN896" s="58" t="str">
        <f>IF(OR($DZ896="",CS896=""),IF($EL896="","",$EL896),IF(OR(CS896="なし",CS896=0),入力!$EN$1,CS896))</f>
        <v/>
      </c>
      <c r="EO896" s="63" t="str">
        <f t="shared" si="1466"/>
        <v/>
      </c>
      <c r="EP896" s="63" t="str">
        <f t="shared" si="1467"/>
        <v/>
      </c>
      <c r="ER896" s="16" t="str">
        <f>IF(AND(COUNTIF($ET$3:ET896,ET896)=1,ET896&lt;&gt;""),MAX($ER$3:ER895)+1,"")</f>
        <v/>
      </c>
      <c r="ES896" s="16" t="str">
        <f>IF(価格設定!B898="","",価格設定!B898)</f>
        <v/>
      </c>
      <c r="ET896" s="16" t="str">
        <f>IF(価格設定!C898="","",価格設定!C898)</f>
        <v/>
      </c>
      <c r="EV896" s="16" t="str">
        <f t="shared" si="1379"/>
        <v/>
      </c>
      <c r="EW896" s="16" t="str">
        <f t="shared" si="1468"/>
        <v/>
      </c>
    </row>
    <row r="897" spans="1:153" ht="30" customHeight="1" x14ac:dyDescent="0.2">
      <c r="A897" s="225"/>
      <c r="B897" s="212"/>
      <c r="C897" s="221"/>
      <c r="D897" s="164"/>
      <c r="E897" s="165"/>
      <c r="F897" s="166"/>
      <c r="G897" s="167"/>
      <c r="H897" s="179"/>
      <c r="I897" s="306"/>
      <c r="J897" s="169"/>
      <c r="K897" s="179"/>
      <c r="L897" s="186"/>
      <c r="M897" s="186"/>
      <c r="N897" s="168"/>
      <c r="O897" s="170"/>
      <c r="P897" s="212"/>
      <c r="Q897" s="179" t="str">
        <f>IFERROR(IF(H897="","",IFERROR(INDEX(価格設定!$B$5:$B$1048576,MATCH(H897,価格設定!$B$5:$B$1048576,0),0),INDEX(価格設定!$B$5:$B$1048576,MATCH("*"&amp;H897&amp;"*",価格設定!$B$5:$B$1048576,0),0))),H897)</f>
        <v/>
      </c>
      <c r="R897" s="250" t="str">
        <f>IFERROR(IF(Q897="",IF(K897="","",K897),IF(K897="",IF(INDEX(価格設定!$C$5:$C$1048576,MATCH(Q897,価格設定!$B$5:$B$1048576,0),0)=0,"",INDEX(価格設定!$C$5:$C$1048576,MATCH(Q897,価格設定!$B$5:$B$1048576,0),0)),IF(K897="なし","",K897))),"")</f>
        <v/>
      </c>
      <c r="S897" s="308" t="str">
        <f t="shared" si="1380"/>
        <v/>
      </c>
      <c r="T897" s="126" t="str">
        <f>IFERROR(IF(J897="",IF(INDEX(価格設定!$E$5:$R$1048576,MATCH($Q897,価格設定!B$5:B$1048576,0),MATCH($AW897,価格設定!E$1:X$1,1))=0,"",INDEX(価格設定!$E$5:$R$1048576,MATCH($Q897,価格設定!B$5:B$1048576,0),MATCH($AW897,価格設定!E$1:X$1,1))),J897),"")</f>
        <v/>
      </c>
      <c r="U897" s="126" t="str">
        <f t="shared" si="1381"/>
        <v/>
      </c>
      <c r="V897" s="132" t="str">
        <f t="shared" si="1382"/>
        <v/>
      </c>
      <c r="W897" s="127" t="str">
        <f>IFERROR(IF(OR(T897="",T897&lt;0),"",IFERROR(INDEX(価格設定!E$2:X$3,IF(AND(K897=$K$1,$K$1&lt;&gt;""),ROW(価格設定!$D$3)-1,MATCH(INDEX(価格設定!$D$5:$D$1048576,MATCH(Q897,価格設定!$B$5:$B$1048576,0),0),価格設定!$D$2:$D$3,0)),MATCH($AW897,価格設定!E$1:X$1,1)),INDEX(価格設定!E$2:X$2,0,MATCH($AW897,価格設定!E$1:X$1,1)))),"")</f>
        <v/>
      </c>
      <c r="X897" s="126" t="str">
        <f t="shared" si="1373"/>
        <v/>
      </c>
      <c r="Y897" s="128" t="str">
        <f t="shared" si="1383"/>
        <v/>
      </c>
      <c r="Z897" s="126" t="str">
        <f t="shared" si="1384"/>
        <v/>
      </c>
      <c r="AA897" s="129" t="str">
        <f t="shared" si="1385"/>
        <v/>
      </c>
      <c r="AB897" s="126" t="str">
        <f t="shared" si="1386"/>
        <v/>
      </c>
      <c r="AC897" s="280" t="str">
        <f t="shared" si="1387"/>
        <v/>
      </c>
      <c r="AD897" s="15"/>
      <c r="AE897" s="204" t="str">
        <f>IF(AF897="","",COUNT($AF$3:AF897))</f>
        <v/>
      </c>
      <c r="AF897" s="206" t="str">
        <f t="shared" si="1388"/>
        <v/>
      </c>
      <c r="AG897" s="204" t="str">
        <f t="shared" si="1389"/>
        <v/>
      </c>
      <c r="AH897" s="204" t="str">
        <f t="shared" si="1390"/>
        <v/>
      </c>
      <c r="AI897" s="287"/>
      <c r="AJ897" s="15"/>
      <c r="AK897" s="138" t="str">
        <f t="shared" si="1391"/>
        <v/>
      </c>
      <c r="AL897" s="131" t="str">
        <f t="shared" si="1392"/>
        <v/>
      </c>
      <c r="AM897" s="131" t="str">
        <f t="shared" si="1393"/>
        <v/>
      </c>
      <c r="AN897" s="313" t="str">
        <f t="shared" si="1394"/>
        <v/>
      </c>
      <c r="AO897" s="316" t="str">
        <f t="shared" si="1395"/>
        <v/>
      </c>
      <c r="AP897" s="18"/>
      <c r="AQ897" s="3" t="str">
        <f>IF(F897="","",MAX($AQ$3:AQ896)+1)</f>
        <v/>
      </c>
      <c r="AR897" s="3" t="str">
        <f>IF(OR(AQ897="",BB897=""),"",MAX($AR$3:AR896)+1)</f>
        <v/>
      </c>
      <c r="AS897" s="3" t="str">
        <f>IF(CQ897="","",RANK(CQ897,CQ$3:CQ$1048576,1)+COUNTIF($CQ$3:CQ897,CQ897)-1)</f>
        <v/>
      </c>
      <c r="AT897" s="21" t="str">
        <f>IF(C897="",IF(OR(AND($H897&lt;&gt;"",C897=""),AND($F896=$F897,$AZ897&lt;&gt;""),COUNTA($H$3:$H$1048576,#REF!,$F$3:$F$1048576)&gt;COUNTA($H$3:$H897,#REF!,$F$3:$F897),$AZ897&lt;&gt;""),INDEX(AT$3:AT$1048576,MATCH(MAX($AQ$3:$AQ896),$AQ$3:$AQ$1048576,0),0),""),C897)</f>
        <v/>
      </c>
      <c r="AU897" s="21" t="str">
        <f>IF(D897="",IF(OR(AND($H897&lt;&gt;"",D897=""),AND($F896=$F897,$AZ897&lt;&gt;""),COUNTA($H$3:$H$1048576,#REF!,$F$3:$F$1048576)&gt;COUNTA($H$3:$H897,#REF!,$F$3:$F897),$AZ897&lt;&gt;""),INDEX(AU$3:AU$1048576,MATCH(MAX($AQ$3:$AQ896),$AQ$3:$AQ$1048576,0),0),""),D897)</f>
        <v/>
      </c>
      <c r="AV897" s="21" t="str">
        <f>IF(E897="",IF(OR(AND($H897&lt;&gt;"",E897=""),AND($F896=$F897,$AZ897&lt;&gt;""),COUNTA($H$3:$H$1048576,#REF!,$F$3:$F$1048576)&gt;COUNTA($H$3:$H897,#REF!,$F$3:$F897),$AZ897&lt;&gt;""),INDEX(AV$3:AV$1048576,MATCH(MAX($AQ$3:$AQ896),$AQ$3:$AQ$1048576,0),0),""),E897)</f>
        <v/>
      </c>
      <c r="AW897" s="24" t="str">
        <f t="shared" si="1396"/>
        <v/>
      </c>
      <c r="AX897" s="13" t="str">
        <f t="shared" si="1397"/>
        <v/>
      </c>
      <c r="AY897" s="4" t="str">
        <f t="shared" si="1398"/>
        <v/>
      </c>
      <c r="AZ897" s="4" t="str">
        <f>IF(AX897="",IF(OR(AND(H897&lt;&gt;"",F897=""),COUNTA($H$3:$H$1048576)&gt;COUNTA($H$3:$H897)),INDEX(AX$3:AX897,MATCH(MAX($AQ$3:AQ897),AQ$3:AQ897,0),0),""),AX897)</f>
        <v/>
      </c>
      <c r="BA897" s="4" t="str">
        <f>IF(AY897="",IF(AND(H897&lt;&gt;"",F897=""),INDEX(AY$3:AY897,MATCH(MAX($AQ$3:AQ897),AQ$3:AQ897,0),0),""),AY897)</f>
        <v/>
      </c>
      <c r="BB897" s="82" t="str">
        <f>IF(BC897="","",RANK(BC897,BC$3:BC$1048576,1)+COUNTIF($BC$3:BC897,BC897)-1)</f>
        <v/>
      </c>
      <c r="BC897" s="139" t="str">
        <f t="shared" si="1399"/>
        <v/>
      </c>
      <c r="BD897" s="46" t="str">
        <f t="shared" si="1400"/>
        <v/>
      </c>
      <c r="BE897" s="46" t="str">
        <f t="shared" si="1401"/>
        <v/>
      </c>
      <c r="BF897" s="46" t="str">
        <f t="shared" si="1402"/>
        <v/>
      </c>
      <c r="BG897" s="4" t="str">
        <f t="shared" si="1403"/>
        <v/>
      </c>
      <c r="BH897" s="180" t="str">
        <f t="shared" si="1404"/>
        <v/>
      </c>
      <c r="BI897" s="16" t="str">
        <f t="shared" si="1405"/>
        <v/>
      </c>
      <c r="BJ897" s="52" t="str">
        <f>IF(BI897="","",IF(W897="","",IF(AND(K897=$K$1,$K$1&lt;&gt;""),$BT$2,IFERROR(IF(INDEX(価格設定!$D$5:$D$1048576,MATCH(Q897,価格設定!$B$5:$B$1048576,0),0)=価格設定!$D$3,$BT$2,$BS$2),$BS$2))))</f>
        <v/>
      </c>
      <c r="BK897" s="16" t="str">
        <f>IF(BI897="","",IF(COUNTIF($BI$3:BI897,BI897)=1,1,IF(AND(BI896=BI897,BH897=""),BK896,COUNTIF($BH$3:BH897,BH897))))</f>
        <v/>
      </c>
      <c r="BL897" s="52" t="str">
        <f t="shared" si="1406"/>
        <v/>
      </c>
      <c r="BM897" s="52" t="str">
        <f t="shared" si="1407"/>
        <v/>
      </c>
      <c r="BN897" s="119" t="str">
        <f t="shared" si="1408"/>
        <v/>
      </c>
      <c r="BO897" s="119" t="str">
        <f t="shared" si="1409"/>
        <v/>
      </c>
      <c r="BP897" s="17" t="str">
        <f t="shared" si="1410"/>
        <v/>
      </c>
      <c r="BQ897" s="17" t="str">
        <f t="shared" si="1411"/>
        <v/>
      </c>
      <c r="BR897" s="17" t="str">
        <f>IF(OR(BP897="",COUNTIF($BO$3:BO897,BO897)&lt;&gt;1),"",SUMIF(BO$3:BO$1048576,BO897,BP$3:BP$1048576))</f>
        <v/>
      </c>
      <c r="BS897" s="17" t="str">
        <f t="shared" si="1412"/>
        <v/>
      </c>
      <c r="BT897" s="17" t="str">
        <f t="shared" si="1413"/>
        <v/>
      </c>
      <c r="BU897" s="17" t="str">
        <f t="shared" si="1414"/>
        <v/>
      </c>
      <c r="BV897" s="24" t="str">
        <f t="shared" si="1415"/>
        <v/>
      </c>
      <c r="BW897" s="24" t="str">
        <f t="shared" si="1416"/>
        <v/>
      </c>
      <c r="BX897" s="24" t="str">
        <f t="shared" si="1417"/>
        <v/>
      </c>
      <c r="BY897" s="26" t="str">
        <f t="shared" si="1418"/>
        <v/>
      </c>
      <c r="BZ897" s="26" t="str">
        <f t="shared" si="1419"/>
        <v/>
      </c>
      <c r="CA897" s="26" t="str">
        <f t="shared" si="1420"/>
        <v/>
      </c>
      <c r="CB897" s="66" t="str">
        <f t="shared" si="1421"/>
        <v/>
      </c>
      <c r="CC897" s="65" t="str">
        <f t="shared" si="1422"/>
        <v/>
      </c>
      <c r="CD897" s="26" t="str">
        <f t="shared" si="1423"/>
        <v/>
      </c>
      <c r="CE897" s="26" t="str">
        <f t="shared" si="1424"/>
        <v/>
      </c>
      <c r="CF897" s="193" t="str">
        <f t="shared" si="1425"/>
        <v/>
      </c>
      <c r="CG897" s="193" t="str">
        <f t="shared" si="1426"/>
        <v/>
      </c>
      <c r="CH897" s="26" t="str">
        <f t="shared" si="1427"/>
        <v/>
      </c>
      <c r="CI897" s="26" t="str">
        <f t="shared" si="1428"/>
        <v/>
      </c>
      <c r="CJ897" s="65" t="str">
        <f t="shared" si="1429"/>
        <v/>
      </c>
      <c r="CK897" s="65" t="str">
        <f t="shared" si="1430"/>
        <v/>
      </c>
      <c r="CL897" s="64" t="str">
        <f t="shared" si="1431"/>
        <v/>
      </c>
      <c r="CM897" s="64" t="str">
        <f t="shared" si="1432"/>
        <v/>
      </c>
      <c r="CN897" s="65" t="str">
        <f t="shared" si="1433"/>
        <v/>
      </c>
      <c r="CP897" s="63" t="str">
        <f>IF(BH897="","",MAX($CP$3:CP896)+1)</f>
        <v/>
      </c>
      <c r="CQ897" s="24" t="str">
        <f t="shared" si="1434"/>
        <v/>
      </c>
      <c r="CR897" s="24" t="str">
        <f t="shared" si="1435"/>
        <v/>
      </c>
      <c r="CS897" s="24" t="str">
        <f t="shared" si="1436"/>
        <v/>
      </c>
      <c r="CT897" s="58" t="str">
        <f>IF(BO897="","",COUNTIF($BO$3:BO897,BO897)&amp;"@"&amp;BO897)</f>
        <v/>
      </c>
      <c r="CU897" s="16" t="str">
        <f t="shared" si="1374"/>
        <v/>
      </c>
      <c r="CV897" s="63" t="str">
        <f t="shared" si="1437"/>
        <v/>
      </c>
      <c r="CW897" s="16" t="str">
        <f t="shared" si="1438"/>
        <v/>
      </c>
      <c r="CX897" s="16" t="str">
        <f t="shared" si="1439"/>
        <v/>
      </c>
      <c r="CY897" s="16" t="str">
        <f t="shared" si="1440"/>
        <v/>
      </c>
      <c r="CZ897" s="85" t="str">
        <f t="shared" si="1441"/>
        <v/>
      </c>
      <c r="DA897" s="16" t="str">
        <f t="shared" si="1442"/>
        <v/>
      </c>
      <c r="DB897" s="16" t="str">
        <f t="shared" si="1443"/>
        <v/>
      </c>
      <c r="DC897" s="28" t="str">
        <f>IF(CP897="","",$DC$1&amp;(INDEX(価格設定!D$1:XFD$3,ROW(価格設定!$D$3),MATCH($AW897,価格設定!D$1:XFD$1,1))*100)&amp;"%")</f>
        <v/>
      </c>
      <c r="DD897" s="28" t="str">
        <f>IF(CP897="","",$DD$1&amp;(INDEX(価格設定!D$1:XFD$3,ROW(価格設定!$D$2),MATCH($AW897,価格設定!D$1:XFD$1,1))*100)&amp;"%")</f>
        <v/>
      </c>
      <c r="DE897" s="29" t="str">
        <f t="shared" si="1444"/>
        <v/>
      </c>
      <c r="DG897" s="58" t="str">
        <f t="shared" si="1445"/>
        <v/>
      </c>
      <c r="DH897" s="58" t="str">
        <f t="shared" si="1446"/>
        <v/>
      </c>
      <c r="DI897" s="58" t="str">
        <f t="shared" si="1447"/>
        <v/>
      </c>
      <c r="DJ897" s="85" t="str">
        <f t="shared" si="1448"/>
        <v/>
      </c>
      <c r="DL897" s="58" t="str">
        <f>IF(COUNTIF(DG$3:DG$1048576,DG897)=COUNTIF($DG$3:$DG897,DG897),DG897,"")</f>
        <v/>
      </c>
      <c r="DM897" s="85" t="str">
        <f t="shared" si="1449"/>
        <v/>
      </c>
      <c r="DN897" s="85" t="str">
        <f t="shared" si="1375"/>
        <v/>
      </c>
      <c r="DO897" s="85" t="str">
        <f t="shared" si="1375"/>
        <v/>
      </c>
      <c r="DP897" s="303"/>
      <c r="DQ897" s="17" t="str">
        <f t="shared" si="1376"/>
        <v/>
      </c>
      <c r="DR897" s="17" t="str">
        <f t="shared" si="1377"/>
        <v/>
      </c>
      <c r="DS897" s="17" t="str">
        <f t="shared" si="1378"/>
        <v/>
      </c>
      <c r="DU897" s="16" t="str">
        <f t="shared" si="1450"/>
        <v/>
      </c>
      <c r="DV897" s="16" t="str">
        <f>IF(DU897="","",COUNT($DU$3:DU897))</f>
        <v/>
      </c>
      <c r="DW897" s="16" t="str">
        <f t="shared" si="1451"/>
        <v/>
      </c>
      <c r="DX897" s="16" t="str">
        <f t="shared" si="1452"/>
        <v/>
      </c>
      <c r="DY897" s="16" t="str">
        <f>IF(DZ897="","",COUNTIF(DZ$3:DZ897,DZ897))</f>
        <v/>
      </c>
      <c r="DZ897" s="16" t="str">
        <f t="shared" si="1453"/>
        <v/>
      </c>
      <c r="EA897" s="16" t="str">
        <f t="shared" si="1454"/>
        <v/>
      </c>
      <c r="EB897" s="16" t="str">
        <f t="shared" si="1455"/>
        <v/>
      </c>
      <c r="EC897" s="16" t="str">
        <f t="shared" si="1456"/>
        <v/>
      </c>
      <c r="ED897" s="16" t="str">
        <f t="shared" si="1457"/>
        <v/>
      </c>
      <c r="EE897" s="16" t="str">
        <f t="shared" si="1458"/>
        <v/>
      </c>
      <c r="EF897" s="16" t="str">
        <f t="shared" si="1459"/>
        <v/>
      </c>
      <c r="EG897" s="16" t="str">
        <f t="shared" si="1460"/>
        <v/>
      </c>
      <c r="EH897" s="16" t="str">
        <f t="shared" si="1461"/>
        <v/>
      </c>
      <c r="EI897" s="16" t="str">
        <f t="shared" si="1462"/>
        <v/>
      </c>
      <c r="EJ897" s="16" t="str">
        <f t="shared" si="1463"/>
        <v/>
      </c>
      <c r="EK897" s="16" t="str">
        <f t="shared" si="1464"/>
        <v/>
      </c>
      <c r="EL897" s="58" t="str">
        <f t="shared" si="1465"/>
        <v/>
      </c>
      <c r="EM897" s="58" t="str">
        <f>IF(OR($DZ897="",CR897=""),IF($EL897="","",$EL897),IF(OR(CR897="なし",CR897=0),領収書!$H$1,CR897))</f>
        <v/>
      </c>
      <c r="EN897" s="58" t="str">
        <f>IF(OR($DZ897="",CS897=""),IF($EL897="","",$EL897),IF(OR(CS897="なし",CS897=0),入力!$EN$1,CS897))</f>
        <v/>
      </c>
      <c r="EO897" s="63" t="str">
        <f t="shared" si="1466"/>
        <v/>
      </c>
      <c r="EP897" s="63" t="str">
        <f t="shared" si="1467"/>
        <v/>
      </c>
      <c r="ER897" s="16" t="str">
        <f>IF(AND(COUNTIF($ET$3:ET897,ET897)=1,ET897&lt;&gt;""),MAX($ER$3:ER896)+1,"")</f>
        <v/>
      </c>
      <c r="ES897" s="16" t="str">
        <f>IF(価格設定!B899="","",価格設定!B899)</f>
        <v/>
      </c>
      <c r="ET897" s="16" t="str">
        <f>IF(価格設定!C899="","",価格設定!C899)</f>
        <v/>
      </c>
      <c r="EV897" s="16" t="str">
        <f t="shared" si="1379"/>
        <v/>
      </c>
      <c r="EW897" s="16" t="str">
        <f t="shared" si="1468"/>
        <v/>
      </c>
    </row>
    <row r="898" spans="1:153" ht="30" customHeight="1" x14ac:dyDescent="0.2">
      <c r="A898" s="225"/>
      <c r="B898" s="212"/>
      <c r="C898" s="221"/>
      <c r="D898" s="164"/>
      <c r="E898" s="165"/>
      <c r="F898" s="166"/>
      <c r="G898" s="167"/>
      <c r="H898" s="179"/>
      <c r="I898" s="306"/>
      <c r="J898" s="169"/>
      <c r="K898" s="179"/>
      <c r="L898" s="186"/>
      <c r="M898" s="186"/>
      <c r="N898" s="168"/>
      <c r="O898" s="170"/>
      <c r="P898" s="212"/>
      <c r="Q898" s="179" t="str">
        <f>IFERROR(IF(H898="","",IFERROR(INDEX(価格設定!$B$5:$B$1048576,MATCH(H898,価格設定!$B$5:$B$1048576,0),0),INDEX(価格設定!$B$5:$B$1048576,MATCH("*"&amp;H898&amp;"*",価格設定!$B$5:$B$1048576,0),0))),H898)</f>
        <v/>
      </c>
      <c r="R898" s="250" t="str">
        <f>IFERROR(IF(Q898="",IF(K898="","",K898),IF(K898="",IF(INDEX(価格設定!$C$5:$C$1048576,MATCH(Q898,価格設定!$B$5:$B$1048576,0),0)=0,"",INDEX(価格設定!$C$5:$C$1048576,MATCH(Q898,価格設定!$B$5:$B$1048576,0),0)),IF(K898="なし","",K898))),"")</f>
        <v/>
      </c>
      <c r="S898" s="308" t="str">
        <f t="shared" si="1380"/>
        <v/>
      </c>
      <c r="T898" s="126" t="str">
        <f>IFERROR(IF(J898="",IF(INDEX(価格設定!$E$5:$R$1048576,MATCH($Q898,価格設定!B$5:B$1048576,0),MATCH($AW898,価格設定!E$1:X$1,1))=0,"",INDEX(価格設定!$E$5:$R$1048576,MATCH($Q898,価格設定!B$5:B$1048576,0),MATCH($AW898,価格設定!E$1:X$1,1))),J898),"")</f>
        <v/>
      </c>
      <c r="U898" s="126" t="str">
        <f t="shared" si="1381"/>
        <v/>
      </c>
      <c r="V898" s="132" t="str">
        <f t="shared" si="1382"/>
        <v/>
      </c>
      <c r="W898" s="127" t="str">
        <f>IFERROR(IF(OR(T898="",T898&lt;0),"",IFERROR(INDEX(価格設定!E$2:X$3,IF(AND(K898=$K$1,$K$1&lt;&gt;""),ROW(価格設定!$D$3)-1,MATCH(INDEX(価格設定!$D$5:$D$1048576,MATCH(Q898,価格設定!$B$5:$B$1048576,0),0),価格設定!$D$2:$D$3,0)),MATCH($AW898,価格設定!E$1:X$1,1)),INDEX(価格設定!E$2:X$2,0,MATCH($AW898,価格設定!E$1:X$1,1)))),"")</f>
        <v/>
      </c>
      <c r="X898" s="126" t="str">
        <f t="shared" si="1373"/>
        <v/>
      </c>
      <c r="Y898" s="128" t="str">
        <f t="shared" si="1383"/>
        <v/>
      </c>
      <c r="Z898" s="126" t="str">
        <f t="shared" si="1384"/>
        <v/>
      </c>
      <c r="AA898" s="129" t="str">
        <f t="shared" si="1385"/>
        <v/>
      </c>
      <c r="AB898" s="126" t="str">
        <f t="shared" si="1386"/>
        <v/>
      </c>
      <c r="AC898" s="280" t="str">
        <f t="shared" si="1387"/>
        <v/>
      </c>
      <c r="AD898" s="15"/>
      <c r="AE898" s="204" t="str">
        <f>IF(AF898="","",COUNT($AF$3:AF898))</f>
        <v/>
      </c>
      <c r="AF898" s="206" t="str">
        <f t="shared" si="1388"/>
        <v/>
      </c>
      <c r="AG898" s="204" t="str">
        <f t="shared" si="1389"/>
        <v/>
      </c>
      <c r="AH898" s="204" t="str">
        <f t="shared" si="1390"/>
        <v/>
      </c>
      <c r="AI898" s="287"/>
      <c r="AJ898" s="15"/>
      <c r="AK898" s="138" t="str">
        <f t="shared" si="1391"/>
        <v/>
      </c>
      <c r="AL898" s="131" t="str">
        <f t="shared" si="1392"/>
        <v/>
      </c>
      <c r="AM898" s="131" t="str">
        <f t="shared" si="1393"/>
        <v/>
      </c>
      <c r="AN898" s="313" t="str">
        <f t="shared" si="1394"/>
        <v/>
      </c>
      <c r="AO898" s="316" t="str">
        <f t="shared" si="1395"/>
        <v/>
      </c>
      <c r="AP898" s="18"/>
      <c r="AQ898" s="3" t="str">
        <f>IF(F898="","",MAX($AQ$3:AQ897)+1)</f>
        <v/>
      </c>
      <c r="AR898" s="3" t="str">
        <f>IF(OR(AQ898="",BB898=""),"",MAX($AR$3:AR897)+1)</f>
        <v/>
      </c>
      <c r="AS898" s="3" t="str">
        <f>IF(CQ898="","",RANK(CQ898,CQ$3:CQ$1048576,1)+COUNTIF($CQ$3:CQ898,CQ898)-1)</f>
        <v/>
      </c>
      <c r="AT898" s="21" t="str">
        <f>IF(C898="",IF(OR(AND($H898&lt;&gt;"",C898=""),AND($F897=$F898,$AZ898&lt;&gt;""),COUNTA($H$3:$H$1048576,#REF!,$F$3:$F$1048576)&gt;COUNTA($H$3:$H898,#REF!,$F$3:$F898),$AZ898&lt;&gt;""),INDEX(AT$3:AT$1048576,MATCH(MAX($AQ$3:$AQ897),$AQ$3:$AQ$1048576,0),0),""),C898)</f>
        <v/>
      </c>
      <c r="AU898" s="21" t="str">
        <f>IF(D898="",IF(OR(AND($H898&lt;&gt;"",D898=""),AND($F897=$F898,$AZ898&lt;&gt;""),COUNTA($H$3:$H$1048576,#REF!,$F$3:$F$1048576)&gt;COUNTA($H$3:$H898,#REF!,$F$3:$F898),$AZ898&lt;&gt;""),INDEX(AU$3:AU$1048576,MATCH(MAX($AQ$3:$AQ897),$AQ$3:$AQ$1048576,0),0),""),D898)</f>
        <v/>
      </c>
      <c r="AV898" s="21" t="str">
        <f>IF(E898="",IF(OR(AND($H898&lt;&gt;"",E898=""),AND($F897=$F898,$AZ898&lt;&gt;""),COUNTA($H$3:$H$1048576,#REF!,$F$3:$F$1048576)&gt;COUNTA($H$3:$H898,#REF!,$F$3:$F898),$AZ898&lt;&gt;""),INDEX(AV$3:AV$1048576,MATCH(MAX($AQ$3:$AQ897),$AQ$3:$AQ$1048576,0),0),""),E898)</f>
        <v/>
      </c>
      <c r="AW898" s="24" t="str">
        <f t="shared" si="1396"/>
        <v/>
      </c>
      <c r="AX898" s="13" t="str">
        <f t="shared" si="1397"/>
        <v/>
      </c>
      <c r="AY898" s="4" t="str">
        <f t="shared" si="1398"/>
        <v/>
      </c>
      <c r="AZ898" s="4" t="str">
        <f>IF(AX898="",IF(OR(AND(H898&lt;&gt;"",F898=""),COUNTA($H$3:$H$1048576)&gt;COUNTA($H$3:$H898)),INDEX(AX$3:AX898,MATCH(MAX($AQ$3:AQ898),AQ$3:AQ898,0),0),""),AX898)</f>
        <v/>
      </c>
      <c r="BA898" s="4" t="str">
        <f>IF(AY898="",IF(AND(H898&lt;&gt;"",F898=""),INDEX(AY$3:AY898,MATCH(MAX($AQ$3:AQ898),AQ$3:AQ898,0),0),""),AY898)</f>
        <v/>
      </c>
      <c r="BB898" s="82" t="str">
        <f>IF(BC898="","",RANK(BC898,BC$3:BC$1048576,1)+COUNTIF($BC$3:BC898,BC898)-1)</f>
        <v/>
      </c>
      <c r="BC898" s="139" t="str">
        <f t="shared" si="1399"/>
        <v/>
      </c>
      <c r="BD898" s="46" t="str">
        <f t="shared" si="1400"/>
        <v/>
      </c>
      <c r="BE898" s="46" t="str">
        <f t="shared" si="1401"/>
        <v/>
      </c>
      <c r="BF898" s="46" t="str">
        <f t="shared" si="1402"/>
        <v/>
      </c>
      <c r="BG898" s="4" t="str">
        <f t="shared" si="1403"/>
        <v/>
      </c>
      <c r="BH898" s="180" t="str">
        <f t="shared" si="1404"/>
        <v/>
      </c>
      <c r="BI898" s="16" t="str">
        <f t="shared" si="1405"/>
        <v/>
      </c>
      <c r="BJ898" s="52" t="str">
        <f>IF(BI898="","",IF(W898="","",IF(AND(K898=$K$1,$K$1&lt;&gt;""),$BT$2,IFERROR(IF(INDEX(価格設定!$D$5:$D$1048576,MATCH(Q898,価格設定!$B$5:$B$1048576,0),0)=価格設定!$D$3,$BT$2,$BS$2),$BS$2))))</f>
        <v/>
      </c>
      <c r="BK898" s="16" t="str">
        <f>IF(BI898="","",IF(COUNTIF($BI$3:BI898,BI898)=1,1,IF(AND(BI897=BI898,BH898=""),BK897,COUNTIF($BH$3:BH898,BH898))))</f>
        <v/>
      </c>
      <c r="BL898" s="52" t="str">
        <f t="shared" si="1406"/>
        <v/>
      </c>
      <c r="BM898" s="52" t="str">
        <f t="shared" si="1407"/>
        <v/>
      </c>
      <c r="BN898" s="119" t="str">
        <f t="shared" si="1408"/>
        <v/>
      </c>
      <c r="BO898" s="119" t="str">
        <f t="shared" si="1409"/>
        <v/>
      </c>
      <c r="BP898" s="17" t="str">
        <f t="shared" si="1410"/>
        <v/>
      </c>
      <c r="BQ898" s="17" t="str">
        <f t="shared" si="1411"/>
        <v/>
      </c>
      <c r="BR898" s="17" t="str">
        <f>IF(OR(BP898="",COUNTIF($BO$3:BO898,BO898)&lt;&gt;1),"",SUMIF(BO$3:BO$1048576,BO898,BP$3:BP$1048576))</f>
        <v/>
      </c>
      <c r="BS898" s="17" t="str">
        <f t="shared" si="1412"/>
        <v/>
      </c>
      <c r="BT898" s="17" t="str">
        <f t="shared" si="1413"/>
        <v/>
      </c>
      <c r="BU898" s="17" t="str">
        <f t="shared" si="1414"/>
        <v/>
      </c>
      <c r="BV898" s="24" t="str">
        <f t="shared" si="1415"/>
        <v/>
      </c>
      <c r="BW898" s="24" t="str">
        <f t="shared" si="1416"/>
        <v/>
      </c>
      <c r="BX898" s="24" t="str">
        <f t="shared" si="1417"/>
        <v/>
      </c>
      <c r="BY898" s="26" t="str">
        <f t="shared" si="1418"/>
        <v/>
      </c>
      <c r="BZ898" s="26" t="str">
        <f t="shared" si="1419"/>
        <v/>
      </c>
      <c r="CA898" s="26" t="str">
        <f t="shared" si="1420"/>
        <v/>
      </c>
      <c r="CB898" s="66" t="str">
        <f t="shared" si="1421"/>
        <v/>
      </c>
      <c r="CC898" s="65" t="str">
        <f t="shared" si="1422"/>
        <v/>
      </c>
      <c r="CD898" s="26" t="str">
        <f t="shared" si="1423"/>
        <v/>
      </c>
      <c r="CE898" s="26" t="str">
        <f t="shared" si="1424"/>
        <v/>
      </c>
      <c r="CF898" s="193" t="str">
        <f t="shared" si="1425"/>
        <v/>
      </c>
      <c r="CG898" s="193" t="str">
        <f t="shared" si="1426"/>
        <v/>
      </c>
      <c r="CH898" s="26" t="str">
        <f t="shared" si="1427"/>
        <v/>
      </c>
      <c r="CI898" s="26" t="str">
        <f t="shared" si="1428"/>
        <v/>
      </c>
      <c r="CJ898" s="65" t="str">
        <f t="shared" si="1429"/>
        <v/>
      </c>
      <c r="CK898" s="65" t="str">
        <f t="shared" si="1430"/>
        <v/>
      </c>
      <c r="CL898" s="64" t="str">
        <f t="shared" si="1431"/>
        <v/>
      </c>
      <c r="CM898" s="64" t="str">
        <f t="shared" si="1432"/>
        <v/>
      </c>
      <c r="CN898" s="65" t="str">
        <f t="shared" si="1433"/>
        <v/>
      </c>
      <c r="CP898" s="63" t="str">
        <f>IF(BH898="","",MAX($CP$3:CP897)+1)</f>
        <v/>
      </c>
      <c r="CQ898" s="24" t="str">
        <f t="shared" si="1434"/>
        <v/>
      </c>
      <c r="CR898" s="24" t="str">
        <f t="shared" si="1435"/>
        <v/>
      </c>
      <c r="CS898" s="24" t="str">
        <f t="shared" si="1436"/>
        <v/>
      </c>
      <c r="CT898" s="58" t="str">
        <f>IF(BO898="","",COUNTIF($BO$3:BO898,BO898)&amp;"@"&amp;BO898)</f>
        <v/>
      </c>
      <c r="CU898" s="16" t="str">
        <f t="shared" si="1374"/>
        <v/>
      </c>
      <c r="CV898" s="63" t="str">
        <f t="shared" si="1437"/>
        <v/>
      </c>
      <c r="CW898" s="16" t="str">
        <f t="shared" si="1438"/>
        <v/>
      </c>
      <c r="CX898" s="16" t="str">
        <f t="shared" si="1439"/>
        <v/>
      </c>
      <c r="CY898" s="16" t="str">
        <f t="shared" si="1440"/>
        <v/>
      </c>
      <c r="CZ898" s="85" t="str">
        <f t="shared" si="1441"/>
        <v/>
      </c>
      <c r="DA898" s="16" t="str">
        <f t="shared" si="1442"/>
        <v/>
      </c>
      <c r="DB898" s="16" t="str">
        <f t="shared" si="1443"/>
        <v/>
      </c>
      <c r="DC898" s="28" t="str">
        <f>IF(CP898="","",$DC$1&amp;(INDEX(価格設定!D$1:XFD$3,ROW(価格設定!$D$3),MATCH($AW898,価格設定!D$1:XFD$1,1))*100)&amp;"%")</f>
        <v/>
      </c>
      <c r="DD898" s="28" t="str">
        <f>IF(CP898="","",$DD$1&amp;(INDEX(価格設定!D$1:XFD$3,ROW(価格設定!$D$2),MATCH($AW898,価格設定!D$1:XFD$1,1))*100)&amp;"%")</f>
        <v/>
      </c>
      <c r="DE898" s="29" t="str">
        <f t="shared" si="1444"/>
        <v/>
      </c>
      <c r="DG898" s="58" t="str">
        <f t="shared" si="1445"/>
        <v/>
      </c>
      <c r="DH898" s="58" t="str">
        <f t="shared" si="1446"/>
        <v/>
      </c>
      <c r="DI898" s="58" t="str">
        <f t="shared" si="1447"/>
        <v/>
      </c>
      <c r="DJ898" s="85" t="str">
        <f t="shared" si="1448"/>
        <v/>
      </c>
      <c r="DL898" s="58" t="str">
        <f>IF(COUNTIF(DG$3:DG$1048576,DG898)=COUNTIF($DG$3:$DG898,DG898),DG898,"")</f>
        <v/>
      </c>
      <c r="DM898" s="85" t="str">
        <f t="shared" si="1449"/>
        <v/>
      </c>
      <c r="DN898" s="85" t="str">
        <f t="shared" si="1375"/>
        <v/>
      </c>
      <c r="DO898" s="85" t="str">
        <f t="shared" si="1375"/>
        <v/>
      </c>
      <c r="DP898" s="303"/>
      <c r="DQ898" s="17" t="str">
        <f t="shared" si="1376"/>
        <v/>
      </c>
      <c r="DR898" s="17" t="str">
        <f t="shared" si="1377"/>
        <v/>
      </c>
      <c r="DS898" s="17" t="str">
        <f t="shared" si="1378"/>
        <v/>
      </c>
      <c r="DU898" s="16" t="str">
        <f t="shared" si="1450"/>
        <v/>
      </c>
      <c r="DV898" s="16" t="str">
        <f>IF(DU898="","",COUNT($DU$3:DU898))</f>
        <v/>
      </c>
      <c r="DW898" s="16" t="str">
        <f t="shared" si="1451"/>
        <v/>
      </c>
      <c r="DX898" s="16" t="str">
        <f t="shared" si="1452"/>
        <v/>
      </c>
      <c r="DY898" s="16" t="str">
        <f>IF(DZ898="","",COUNTIF(DZ$3:DZ898,DZ898))</f>
        <v/>
      </c>
      <c r="DZ898" s="16" t="str">
        <f t="shared" si="1453"/>
        <v/>
      </c>
      <c r="EA898" s="16" t="str">
        <f t="shared" si="1454"/>
        <v/>
      </c>
      <c r="EB898" s="16" t="str">
        <f t="shared" si="1455"/>
        <v/>
      </c>
      <c r="EC898" s="16" t="str">
        <f t="shared" si="1456"/>
        <v/>
      </c>
      <c r="ED898" s="16" t="str">
        <f t="shared" si="1457"/>
        <v/>
      </c>
      <c r="EE898" s="16" t="str">
        <f t="shared" si="1458"/>
        <v/>
      </c>
      <c r="EF898" s="16" t="str">
        <f t="shared" si="1459"/>
        <v/>
      </c>
      <c r="EG898" s="16" t="str">
        <f t="shared" si="1460"/>
        <v/>
      </c>
      <c r="EH898" s="16" t="str">
        <f t="shared" si="1461"/>
        <v/>
      </c>
      <c r="EI898" s="16" t="str">
        <f t="shared" si="1462"/>
        <v/>
      </c>
      <c r="EJ898" s="16" t="str">
        <f t="shared" si="1463"/>
        <v/>
      </c>
      <c r="EK898" s="16" t="str">
        <f t="shared" si="1464"/>
        <v/>
      </c>
      <c r="EL898" s="58" t="str">
        <f t="shared" si="1465"/>
        <v/>
      </c>
      <c r="EM898" s="58" t="str">
        <f>IF(OR($DZ898="",CR898=""),IF($EL898="","",$EL898),IF(OR(CR898="なし",CR898=0),領収書!$H$1,CR898))</f>
        <v/>
      </c>
      <c r="EN898" s="58" t="str">
        <f>IF(OR($DZ898="",CS898=""),IF($EL898="","",$EL898),IF(OR(CS898="なし",CS898=0),入力!$EN$1,CS898))</f>
        <v/>
      </c>
      <c r="EO898" s="63" t="str">
        <f t="shared" si="1466"/>
        <v/>
      </c>
      <c r="EP898" s="63" t="str">
        <f t="shared" si="1467"/>
        <v/>
      </c>
      <c r="ER898" s="16" t="str">
        <f>IF(AND(COUNTIF($ET$3:ET898,ET898)=1,ET898&lt;&gt;""),MAX($ER$3:ER897)+1,"")</f>
        <v/>
      </c>
      <c r="ES898" s="16" t="str">
        <f>IF(価格設定!B900="","",価格設定!B900)</f>
        <v/>
      </c>
      <c r="ET898" s="16" t="str">
        <f>IF(価格設定!C900="","",価格設定!C900)</f>
        <v/>
      </c>
      <c r="EV898" s="16" t="str">
        <f t="shared" si="1379"/>
        <v/>
      </c>
      <c r="EW898" s="16" t="str">
        <f t="shared" si="1468"/>
        <v/>
      </c>
    </row>
    <row r="899" spans="1:153" ht="30" customHeight="1" x14ac:dyDescent="0.2">
      <c r="A899" s="225"/>
      <c r="B899" s="212"/>
      <c r="C899" s="221"/>
      <c r="D899" s="164"/>
      <c r="E899" s="165"/>
      <c r="F899" s="166"/>
      <c r="G899" s="167"/>
      <c r="H899" s="179"/>
      <c r="I899" s="306"/>
      <c r="J899" s="169"/>
      <c r="K899" s="179"/>
      <c r="L899" s="186"/>
      <c r="M899" s="186"/>
      <c r="N899" s="168"/>
      <c r="O899" s="170"/>
      <c r="P899" s="212"/>
      <c r="Q899" s="179" t="str">
        <f>IFERROR(IF(H899="","",IFERROR(INDEX(価格設定!$B$5:$B$1048576,MATCH(H899,価格設定!$B$5:$B$1048576,0),0),INDEX(価格設定!$B$5:$B$1048576,MATCH("*"&amp;H899&amp;"*",価格設定!$B$5:$B$1048576,0),0))),H899)</f>
        <v/>
      </c>
      <c r="R899" s="250" t="str">
        <f>IFERROR(IF(Q899="",IF(K899="","",K899),IF(K899="",IF(INDEX(価格設定!$C$5:$C$1048576,MATCH(Q899,価格設定!$B$5:$B$1048576,0),0)=0,"",INDEX(価格設定!$C$5:$C$1048576,MATCH(Q899,価格設定!$B$5:$B$1048576,0),0)),IF(K899="なし","",K899))),"")</f>
        <v/>
      </c>
      <c r="S899" s="308" t="str">
        <f t="shared" si="1380"/>
        <v/>
      </c>
      <c r="T899" s="126" t="str">
        <f>IFERROR(IF(J899="",IF(INDEX(価格設定!$E$5:$R$1048576,MATCH($Q899,価格設定!B$5:B$1048576,0),MATCH($AW899,価格設定!E$1:X$1,1))=0,"",INDEX(価格設定!$E$5:$R$1048576,MATCH($Q899,価格設定!B$5:B$1048576,0),MATCH($AW899,価格設定!E$1:X$1,1))),J899),"")</f>
        <v/>
      </c>
      <c r="U899" s="126" t="str">
        <f t="shared" si="1381"/>
        <v/>
      </c>
      <c r="V899" s="132" t="str">
        <f t="shared" si="1382"/>
        <v/>
      </c>
      <c r="W899" s="127" t="str">
        <f>IFERROR(IF(OR(T899="",T899&lt;0),"",IFERROR(INDEX(価格設定!E$2:X$3,IF(AND(K899=$K$1,$K$1&lt;&gt;""),ROW(価格設定!$D$3)-1,MATCH(INDEX(価格設定!$D$5:$D$1048576,MATCH(Q899,価格設定!$B$5:$B$1048576,0),0),価格設定!$D$2:$D$3,0)),MATCH($AW899,価格設定!E$1:X$1,1)),INDEX(価格設定!E$2:X$2,0,MATCH($AW899,価格設定!E$1:X$1,1)))),"")</f>
        <v/>
      </c>
      <c r="X899" s="126" t="str">
        <f t="shared" si="1373"/>
        <v/>
      </c>
      <c r="Y899" s="128" t="str">
        <f t="shared" si="1383"/>
        <v/>
      </c>
      <c r="Z899" s="126" t="str">
        <f t="shared" si="1384"/>
        <v/>
      </c>
      <c r="AA899" s="129" t="str">
        <f t="shared" si="1385"/>
        <v/>
      </c>
      <c r="AB899" s="126" t="str">
        <f t="shared" si="1386"/>
        <v/>
      </c>
      <c r="AC899" s="280" t="str">
        <f t="shared" si="1387"/>
        <v/>
      </c>
      <c r="AD899" s="15"/>
      <c r="AE899" s="204" t="str">
        <f>IF(AF899="","",COUNT($AF$3:AF899))</f>
        <v/>
      </c>
      <c r="AF899" s="206" t="str">
        <f t="shared" si="1388"/>
        <v/>
      </c>
      <c r="AG899" s="204" t="str">
        <f t="shared" si="1389"/>
        <v/>
      </c>
      <c r="AH899" s="204" t="str">
        <f t="shared" si="1390"/>
        <v/>
      </c>
      <c r="AI899" s="287"/>
      <c r="AJ899" s="15"/>
      <c r="AK899" s="138" t="str">
        <f t="shared" si="1391"/>
        <v/>
      </c>
      <c r="AL899" s="131" t="str">
        <f t="shared" si="1392"/>
        <v/>
      </c>
      <c r="AM899" s="131" t="str">
        <f t="shared" si="1393"/>
        <v/>
      </c>
      <c r="AN899" s="313" t="str">
        <f t="shared" si="1394"/>
        <v/>
      </c>
      <c r="AO899" s="316" t="str">
        <f t="shared" si="1395"/>
        <v/>
      </c>
      <c r="AP899" s="18"/>
      <c r="AQ899" s="3" t="str">
        <f>IF(F899="","",MAX($AQ$3:AQ898)+1)</f>
        <v/>
      </c>
      <c r="AR899" s="3" t="str">
        <f>IF(OR(AQ899="",BB899=""),"",MAX($AR$3:AR898)+1)</f>
        <v/>
      </c>
      <c r="AS899" s="3" t="str">
        <f>IF(CQ899="","",RANK(CQ899,CQ$3:CQ$1048576,1)+COUNTIF($CQ$3:CQ899,CQ899)-1)</f>
        <v/>
      </c>
      <c r="AT899" s="21" t="str">
        <f>IF(C899="",IF(OR(AND($H899&lt;&gt;"",C899=""),AND($F898=$F899,$AZ899&lt;&gt;""),COUNTA($H$3:$H$1048576,#REF!,$F$3:$F$1048576)&gt;COUNTA($H$3:$H899,#REF!,$F$3:$F899),$AZ899&lt;&gt;""),INDEX(AT$3:AT$1048576,MATCH(MAX($AQ$3:$AQ898),$AQ$3:$AQ$1048576,0),0),""),C899)</f>
        <v/>
      </c>
      <c r="AU899" s="21" t="str">
        <f>IF(D899="",IF(OR(AND($H899&lt;&gt;"",D899=""),AND($F898=$F899,$AZ899&lt;&gt;""),COUNTA($H$3:$H$1048576,#REF!,$F$3:$F$1048576)&gt;COUNTA($H$3:$H899,#REF!,$F$3:$F899),$AZ899&lt;&gt;""),INDEX(AU$3:AU$1048576,MATCH(MAX($AQ$3:$AQ898),$AQ$3:$AQ$1048576,0),0),""),D899)</f>
        <v/>
      </c>
      <c r="AV899" s="21" t="str">
        <f>IF(E899="",IF(OR(AND($H899&lt;&gt;"",E899=""),AND($F898=$F899,$AZ899&lt;&gt;""),COUNTA($H$3:$H$1048576,#REF!,$F$3:$F$1048576)&gt;COUNTA($H$3:$H899,#REF!,$F$3:$F899),$AZ899&lt;&gt;""),INDEX(AV$3:AV$1048576,MATCH(MAX($AQ$3:$AQ898),$AQ$3:$AQ$1048576,0),0),""),E899)</f>
        <v/>
      </c>
      <c r="AW899" s="24" t="str">
        <f t="shared" si="1396"/>
        <v/>
      </c>
      <c r="AX899" s="13" t="str">
        <f t="shared" si="1397"/>
        <v/>
      </c>
      <c r="AY899" s="4" t="str">
        <f t="shared" si="1398"/>
        <v/>
      </c>
      <c r="AZ899" s="4" t="str">
        <f>IF(AX899="",IF(OR(AND(H899&lt;&gt;"",F899=""),COUNTA($H$3:$H$1048576)&gt;COUNTA($H$3:$H899)),INDEX(AX$3:AX899,MATCH(MAX($AQ$3:AQ899),AQ$3:AQ899,0),0),""),AX899)</f>
        <v/>
      </c>
      <c r="BA899" s="4" t="str">
        <f>IF(AY899="",IF(AND(H899&lt;&gt;"",F899=""),INDEX(AY$3:AY899,MATCH(MAX($AQ$3:AQ899),AQ$3:AQ899,0),0),""),AY899)</f>
        <v/>
      </c>
      <c r="BB899" s="82" t="str">
        <f>IF(BC899="","",RANK(BC899,BC$3:BC$1048576,1)+COUNTIF($BC$3:BC899,BC899)-1)</f>
        <v/>
      </c>
      <c r="BC899" s="139" t="str">
        <f t="shared" si="1399"/>
        <v/>
      </c>
      <c r="BD899" s="46" t="str">
        <f t="shared" si="1400"/>
        <v/>
      </c>
      <c r="BE899" s="46" t="str">
        <f t="shared" si="1401"/>
        <v/>
      </c>
      <c r="BF899" s="46" t="str">
        <f t="shared" si="1402"/>
        <v/>
      </c>
      <c r="BG899" s="4" t="str">
        <f t="shared" si="1403"/>
        <v/>
      </c>
      <c r="BH899" s="180" t="str">
        <f t="shared" si="1404"/>
        <v/>
      </c>
      <c r="BI899" s="16" t="str">
        <f t="shared" si="1405"/>
        <v/>
      </c>
      <c r="BJ899" s="52" t="str">
        <f>IF(BI899="","",IF(W899="","",IF(AND(K899=$K$1,$K$1&lt;&gt;""),$BT$2,IFERROR(IF(INDEX(価格設定!$D$5:$D$1048576,MATCH(Q899,価格設定!$B$5:$B$1048576,0),0)=価格設定!$D$3,$BT$2,$BS$2),$BS$2))))</f>
        <v/>
      </c>
      <c r="BK899" s="16" t="str">
        <f>IF(BI899="","",IF(COUNTIF($BI$3:BI899,BI899)=1,1,IF(AND(BI898=BI899,BH899=""),BK898,COUNTIF($BH$3:BH899,BH899))))</f>
        <v/>
      </c>
      <c r="BL899" s="52" t="str">
        <f t="shared" si="1406"/>
        <v/>
      </c>
      <c r="BM899" s="52" t="str">
        <f t="shared" si="1407"/>
        <v/>
      </c>
      <c r="BN899" s="119" t="str">
        <f t="shared" si="1408"/>
        <v/>
      </c>
      <c r="BO899" s="119" t="str">
        <f t="shared" si="1409"/>
        <v/>
      </c>
      <c r="BP899" s="17" t="str">
        <f t="shared" si="1410"/>
        <v/>
      </c>
      <c r="BQ899" s="17" t="str">
        <f t="shared" si="1411"/>
        <v/>
      </c>
      <c r="BR899" s="17" t="str">
        <f>IF(OR(BP899="",COUNTIF($BO$3:BO899,BO899)&lt;&gt;1),"",SUMIF(BO$3:BO$1048576,BO899,BP$3:BP$1048576))</f>
        <v/>
      </c>
      <c r="BS899" s="17" t="str">
        <f t="shared" si="1412"/>
        <v/>
      </c>
      <c r="BT899" s="17" t="str">
        <f t="shared" si="1413"/>
        <v/>
      </c>
      <c r="BU899" s="17" t="str">
        <f t="shared" si="1414"/>
        <v/>
      </c>
      <c r="BV899" s="24" t="str">
        <f t="shared" si="1415"/>
        <v/>
      </c>
      <c r="BW899" s="24" t="str">
        <f t="shared" si="1416"/>
        <v/>
      </c>
      <c r="BX899" s="24" t="str">
        <f t="shared" si="1417"/>
        <v/>
      </c>
      <c r="BY899" s="26" t="str">
        <f t="shared" si="1418"/>
        <v/>
      </c>
      <c r="BZ899" s="26" t="str">
        <f t="shared" si="1419"/>
        <v/>
      </c>
      <c r="CA899" s="26" t="str">
        <f t="shared" si="1420"/>
        <v/>
      </c>
      <c r="CB899" s="66" t="str">
        <f t="shared" si="1421"/>
        <v/>
      </c>
      <c r="CC899" s="65" t="str">
        <f t="shared" si="1422"/>
        <v/>
      </c>
      <c r="CD899" s="26" t="str">
        <f t="shared" si="1423"/>
        <v/>
      </c>
      <c r="CE899" s="26" t="str">
        <f t="shared" si="1424"/>
        <v/>
      </c>
      <c r="CF899" s="193" t="str">
        <f t="shared" si="1425"/>
        <v/>
      </c>
      <c r="CG899" s="193" t="str">
        <f t="shared" si="1426"/>
        <v/>
      </c>
      <c r="CH899" s="26" t="str">
        <f t="shared" si="1427"/>
        <v/>
      </c>
      <c r="CI899" s="26" t="str">
        <f t="shared" si="1428"/>
        <v/>
      </c>
      <c r="CJ899" s="65" t="str">
        <f t="shared" si="1429"/>
        <v/>
      </c>
      <c r="CK899" s="65" t="str">
        <f t="shared" si="1430"/>
        <v/>
      </c>
      <c r="CL899" s="64" t="str">
        <f t="shared" si="1431"/>
        <v/>
      </c>
      <c r="CM899" s="64" t="str">
        <f t="shared" si="1432"/>
        <v/>
      </c>
      <c r="CN899" s="65" t="str">
        <f t="shared" si="1433"/>
        <v/>
      </c>
      <c r="CP899" s="63" t="str">
        <f>IF(BH899="","",MAX($CP$3:CP898)+1)</f>
        <v/>
      </c>
      <c r="CQ899" s="24" t="str">
        <f t="shared" si="1434"/>
        <v/>
      </c>
      <c r="CR899" s="24" t="str">
        <f t="shared" si="1435"/>
        <v/>
      </c>
      <c r="CS899" s="24" t="str">
        <f t="shared" si="1436"/>
        <v/>
      </c>
      <c r="CT899" s="58" t="str">
        <f>IF(BO899="","",COUNTIF($BO$3:BO899,BO899)&amp;"@"&amp;BO899)</f>
        <v/>
      </c>
      <c r="CU899" s="16" t="str">
        <f t="shared" si="1374"/>
        <v/>
      </c>
      <c r="CV899" s="63" t="str">
        <f t="shared" si="1437"/>
        <v/>
      </c>
      <c r="CW899" s="16" t="str">
        <f t="shared" si="1438"/>
        <v/>
      </c>
      <c r="CX899" s="16" t="str">
        <f t="shared" si="1439"/>
        <v/>
      </c>
      <c r="CY899" s="16" t="str">
        <f t="shared" si="1440"/>
        <v/>
      </c>
      <c r="CZ899" s="85" t="str">
        <f t="shared" si="1441"/>
        <v/>
      </c>
      <c r="DA899" s="16" t="str">
        <f t="shared" si="1442"/>
        <v/>
      </c>
      <c r="DB899" s="16" t="str">
        <f t="shared" si="1443"/>
        <v/>
      </c>
      <c r="DC899" s="28" t="str">
        <f>IF(CP899="","",$DC$1&amp;(INDEX(価格設定!D$1:XFD$3,ROW(価格設定!$D$3),MATCH($AW899,価格設定!D$1:XFD$1,1))*100)&amp;"%")</f>
        <v/>
      </c>
      <c r="DD899" s="28" t="str">
        <f>IF(CP899="","",$DD$1&amp;(INDEX(価格設定!D$1:XFD$3,ROW(価格設定!$D$2),MATCH($AW899,価格設定!D$1:XFD$1,1))*100)&amp;"%")</f>
        <v/>
      </c>
      <c r="DE899" s="29" t="str">
        <f t="shared" si="1444"/>
        <v/>
      </c>
      <c r="DG899" s="58" t="str">
        <f t="shared" si="1445"/>
        <v/>
      </c>
      <c r="DH899" s="58" t="str">
        <f t="shared" si="1446"/>
        <v/>
      </c>
      <c r="DI899" s="58" t="str">
        <f t="shared" si="1447"/>
        <v/>
      </c>
      <c r="DJ899" s="85" t="str">
        <f t="shared" si="1448"/>
        <v/>
      </c>
      <c r="DL899" s="58" t="str">
        <f>IF(COUNTIF(DG$3:DG$1048576,DG899)=COUNTIF($DG$3:$DG899,DG899),DG899,"")</f>
        <v/>
      </c>
      <c r="DM899" s="85" t="str">
        <f t="shared" si="1449"/>
        <v/>
      </c>
      <c r="DN899" s="85" t="str">
        <f t="shared" si="1375"/>
        <v/>
      </c>
      <c r="DO899" s="85" t="str">
        <f t="shared" si="1375"/>
        <v/>
      </c>
      <c r="DP899" s="303"/>
      <c r="DQ899" s="17" t="str">
        <f t="shared" si="1376"/>
        <v/>
      </c>
      <c r="DR899" s="17" t="str">
        <f t="shared" si="1377"/>
        <v/>
      </c>
      <c r="DS899" s="17" t="str">
        <f t="shared" si="1378"/>
        <v/>
      </c>
      <c r="DU899" s="16" t="str">
        <f t="shared" si="1450"/>
        <v/>
      </c>
      <c r="DV899" s="16" t="str">
        <f>IF(DU899="","",COUNT($DU$3:DU899))</f>
        <v/>
      </c>
      <c r="DW899" s="16" t="str">
        <f t="shared" si="1451"/>
        <v/>
      </c>
      <c r="DX899" s="16" t="str">
        <f t="shared" si="1452"/>
        <v/>
      </c>
      <c r="DY899" s="16" t="str">
        <f>IF(DZ899="","",COUNTIF(DZ$3:DZ899,DZ899))</f>
        <v/>
      </c>
      <c r="DZ899" s="16" t="str">
        <f t="shared" si="1453"/>
        <v/>
      </c>
      <c r="EA899" s="16" t="str">
        <f t="shared" si="1454"/>
        <v/>
      </c>
      <c r="EB899" s="16" t="str">
        <f t="shared" si="1455"/>
        <v/>
      </c>
      <c r="EC899" s="16" t="str">
        <f t="shared" si="1456"/>
        <v/>
      </c>
      <c r="ED899" s="16" t="str">
        <f t="shared" si="1457"/>
        <v/>
      </c>
      <c r="EE899" s="16" t="str">
        <f t="shared" si="1458"/>
        <v/>
      </c>
      <c r="EF899" s="16" t="str">
        <f t="shared" si="1459"/>
        <v/>
      </c>
      <c r="EG899" s="16" t="str">
        <f t="shared" si="1460"/>
        <v/>
      </c>
      <c r="EH899" s="16" t="str">
        <f t="shared" si="1461"/>
        <v/>
      </c>
      <c r="EI899" s="16" t="str">
        <f t="shared" si="1462"/>
        <v/>
      </c>
      <c r="EJ899" s="16" t="str">
        <f t="shared" si="1463"/>
        <v/>
      </c>
      <c r="EK899" s="16" t="str">
        <f t="shared" si="1464"/>
        <v/>
      </c>
      <c r="EL899" s="58" t="str">
        <f t="shared" si="1465"/>
        <v/>
      </c>
      <c r="EM899" s="58" t="str">
        <f>IF(OR($DZ899="",CR899=""),IF($EL899="","",$EL899),IF(OR(CR899="なし",CR899=0),領収書!$H$1,CR899))</f>
        <v/>
      </c>
      <c r="EN899" s="58" t="str">
        <f>IF(OR($DZ899="",CS899=""),IF($EL899="","",$EL899),IF(OR(CS899="なし",CS899=0),入力!$EN$1,CS899))</f>
        <v/>
      </c>
      <c r="EO899" s="63" t="str">
        <f t="shared" si="1466"/>
        <v/>
      </c>
      <c r="EP899" s="63" t="str">
        <f t="shared" si="1467"/>
        <v/>
      </c>
      <c r="ER899" s="16" t="str">
        <f>IF(AND(COUNTIF($ET$3:ET899,ET899)=1,ET899&lt;&gt;""),MAX($ER$3:ER898)+1,"")</f>
        <v/>
      </c>
      <c r="ES899" s="16" t="str">
        <f>IF(価格設定!B901="","",価格設定!B901)</f>
        <v/>
      </c>
      <c r="ET899" s="16" t="str">
        <f>IF(価格設定!C901="","",価格設定!C901)</f>
        <v/>
      </c>
      <c r="EV899" s="16" t="str">
        <f t="shared" si="1379"/>
        <v/>
      </c>
      <c r="EW899" s="16" t="str">
        <f t="shared" si="1468"/>
        <v/>
      </c>
    </row>
    <row r="900" spans="1:153" ht="30" customHeight="1" x14ac:dyDescent="0.2">
      <c r="A900" s="225"/>
      <c r="B900" s="212"/>
      <c r="C900" s="221"/>
      <c r="D900" s="164"/>
      <c r="E900" s="165"/>
      <c r="F900" s="166"/>
      <c r="G900" s="167"/>
      <c r="H900" s="179"/>
      <c r="I900" s="306"/>
      <c r="J900" s="169"/>
      <c r="K900" s="179"/>
      <c r="L900" s="186"/>
      <c r="M900" s="186"/>
      <c r="N900" s="168"/>
      <c r="O900" s="170"/>
      <c r="P900" s="212"/>
      <c r="Q900" s="179" t="str">
        <f>IFERROR(IF(H900="","",IFERROR(INDEX(価格設定!$B$5:$B$1048576,MATCH(H900,価格設定!$B$5:$B$1048576,0),0),INDEX(価格設定!$B$5:$B$1048576,MATCH("*"&amp;H900&amp;"*",価格設定!$B$5:$B$1048576,0),0))),H900)</f>
        <v/>
      </c>
      <c r="R900" s="250" t="str">
        <f>IFERROR(IF(Q900="",IF(K900="","",K900),IF(K900="",IF(INDEX(価格設定!$C$5:$C$1048576,MATCH(Q900,価格設定!$B$5:$B$1048576,0),0)=0,"",INDEX(価格設定!$C$5:$C$1048576,MATCH(Q900,価格設定!$B$5:$B$1048576,0),0)),IF(K900="なし","",K900))),"")</f>
        <v/>
      </c>
      <c r="S900" s="308" t="str">
        <f t="shared" si="1380"/>
        <v/>
      </c>
      <c r="T900" s="126" t="str">
        <f>IFERROR(IF(J900="",IF(INDEX(価格設定!$E$5:$R$1048576,MATCH($Q900,価格設定!B$5:B$1048576,0),MATCH($AW900,価格設定!E$1:X$1,1))=0,"",INDEX(価格設定!$E$5:$R$1048576,MATCH($Q900,価格設定!B$5:B$1048576,0),MATCH($AW900,価格設定!E$1:X$1,1))),J900),"")</f>
        <v/>
      </c>
      <c r="U900" s="126" t="str">
        <f t="shared" si="1381"/>
        <v/>
      </c>
      <c r="V900" s="132" t="str">
        <f t="shared" si="1382"/>
        <v/>
      </c>
      <c r="W900" s="127" t="str">
        <f>IFERROR(IF(OR(T900="",T900&lt;0),"",IFERROR(INDEX(価格設定!E$2:X$3,IF(AND(K900=$K$1,$K$1&lt;&gt;""),ROW(価格設定!$D$3)-1,MATCH(INDEX(価格設定!$D$5:$D$1048576,MATCH(Q900,価格設定!$B$5:$B$1048576,0),0),価格設定!$D$2:$D$3,0)),MATCH($AW900,価格設定!E$1:X$1,1)),INDEX(価格設定!E$2:X$2,0,MATCH($AW900,価格設定!E$1:X$1,1)))),"")</f>
        <v/>
      </c>
      <c r="X900" s="126" t="str">
        <f t="shared" ref="X900:X963" si="1469">IFERROR(IF(U900="","",ROUNDDOWN(U900*W900,0)),"")</f>
        <v/>
      </c>
      <c r="Y900" s="128" t="str">
        <f t="shared" si="1383"/>
        <v/>
      </c>
      <c r="Z900" s="126" t="str">
        <f t="shared" si="1384"/>
        <v/>
      </c>
      <c r="AA900" s="129" t="str">
        <f t="shared" si="1385"/>
        <v/>
      </c>
      <c r="AB900" s="126" t="str">
        <f t="shared" si="1386"/>
        <v/>
      </c>
      <c r="AC900" s="280" t="str">
        <f t="shared" si="1387"/>
        <v/>
      </c>
      <c r="AD900" s="15"/>
      <c r="AE900" s="204" t="str">
        <f>IF(AF900="","",COUNT($AF$3:AF900))</f>
        <v/>
      </c>
      <c r="AF900" s="206" t="str">
        <f t="shared" si="1388"/>
        <v/>
      </c>
      <c r="AG900" s="204" t="str">
        <f t="shared" si="1389"/>
        <v/>
      </c>
      <c r="AH900" s="204" t="str">
        <f t="shared" si="1390"/>
        <v/>
      </c>
      <c r="AI900" s="287"/>
      <c r="AJ900" s="15"/>
      <c r="AK900" s="138" t="str">
        <f t="shared" si="1391"/>
        <v/>
      </c>
      <c r="AL900" s="131" t="str">
        <f t="shared" si="1392"/>
        <v/>
      </c>
      <c r="AM900" s="131" t="str">
        <f t="shared" si="1393"/>
        <v/>
      </c>
      <c r="AN900" s="313" t="str">
        <f t="shared" si="1394"/>
        <v/>
      </c>
      <c r="AO900" s="316" t="str">
        <f t="shared" si="1395"/>
        <v/>
      </c>
      <c r="AP900" s="18"/>
      <c r="AQ900" s="3" t="str">
        <f>IF(F900="","",MAX($AQ$3:AQ899)+1)</f>
        <v/>
      </c>
      <c r="AR900" s="3" t="str">
        <f>IF(OR(AQ900="",BB900=""),"",MAX($AR$3:AR899)+1)</f>
        <v/>
      </c>
      <c r="AS900" s="3" t="str">
        <f>IF(CQ900="","",RANK(CQ900,CQ$3:CQ$1048576,1)+COUNTIF($CQ$3:CQ900,CQ900)-1)</f>
        <v/>
      </c>
      <c r="AT900" s="21" t="str">
        <f>IF(C900="",IF(OR(AND($H900&lt;&gt;"",C900=""),AND($F899=$F900,$AZ900&lt;&gt;""),COUNTA($H$3:$H$1048576,#REF!,$F$3:$F$1048576)&gt;COUNTA($H$3:$H900,#REF!,$F$3:$F900),$AZ900&lt;&gt;""),INDEX(AT$3:AT$1048576,MATCH(MAX($AQ$3:$AQ899),$AQ$3:$AQ$1048576,0),0),""),C900)</f>
        <v/>
      </c>
      <c r="AU900" s="21" t="str">
        <f>IF(D900="",IF(OR(AND($H900&lt;&gt;"",D900=""),AND($F899=$F900,$AZ900&lt;&gt;""),COUNTA($H$3:$H$1048576,#REF!,$F$3:$F$1048576)&gt;COUNTA($H$3:$H900,#REF!,$F$3:$F900),$AZ900&lt;&gt;""),INDEX(AU$3:AU$1048576,MATCH(MAX($AQ$3:$AQ899),$AQ$3:$AQ$1048576,0),0),""),D900)</f>
        <v/>
      </c>
      <c r="AV900" s="21" t="str">
        <f>IF(E900="",IF(OR(AND($H900&lt;&gt;"",E900=""),AND($F899=$F900,$AZ900&lt;&gt;""),COUNTA($H$3:$H$1048576,#REF!,$F$3:$F$1048576)&gt;COUNTA($H$3:$H900,#REF!,$F$3:$F900),$AZ900&lt;&gt;""),INDEX(AV$3:AV$1048576,MATCH(MAX($AQ$3:$AQ899),$AQ$3:$AQ$1048576,0),0),""),E900)</f>
        <v/>
      </c>
      <c r="AW900" s="24" t="str">
        <f t="shared" si="1396"/>
        <v/>
      </c>
      <c r="AX900" s="13" t="str">
        <f t="shared" si="1397"/>
        <v/>
      </c>
      <c r="AY900" s="4" t="str">
        <f t="shared" si="1398"/>
        <v/>
      </c>
      <c r="AZ900" s="4" t="str">
        <f>IF(AX900="",IF(OR(AND(H900&lt;&gt;"",F900=""),COUNTA($H$3:$H$1048576)&gt;COUNTA($H$3:$H900)),INDEX(AX$3:AX900,MATCH(MAX($AQ$3:AQ900),AQ$3:AQ900,0),0),""),AX900)</f>
        <v/>
      </c>
      <c r="BA900" s="4" t="str">
        <f>IF(AY900="",IF(AND(H900&lt;&gt;"",F900=""),INDEX(AY$3:AY900,MATCH(MAX($AQ$3:AQ900),AQ$3:AQ900,0),0),""),AY900)</f>
        <v/>
      </c>
      <c r="BB900" s="82" t="str">
        <f>IF(BC900="","",RANK(BC900,BC$3:BC$1048576,1)+COUNTIF($BC$3:BC900,BC900)-1)</f>
        <v/>
      </c>
      <c r="BC900" s="139" t="str">
        <f t="shared" si="1399"/>
        <v/>
      </c>
      <c r="BD900" s="46" t="str">
        <f t="shared" si="1400"/>
        <v/>
      </c>
      <c r="BE900" s="46" t="str">
        <f t="shared" si="1401"/>
        <v/>
      </c>
      <c r="BF900" s="46" t="str">
        <f t="shared" si="1402"/>
        <v/>
      </c>
      <c r="BG900" s="4" t="str">
        <f t="shared" si="1403"/>
        <v/>
      </c>
      <c r="BH900" s="180" t="str">
        <f t="shared" si="1404"/>
        <v/>
      </c>
      <c r="BI900" s="16" t="str">
        <f t="shared" si="1405"/>
        <v/>
      </c>
      <c r="BJ900" s="52" t="str">
        <f>IF(BI900="","",IF(W900="","",IF(AND(K900=$K$1,$K$1&lt;&gt;""),$BT$2,IFERROR(IF(INDEX(価格設定!$D$5:$D$1048576,MATCH(Q900,価格設定!$B$5:$B$1048576,0),0)=価格設定!$D$3,$BT$2,$BS$2),$BS$2))))</f>
        <v/>
      </c>
      <c r="BK900" s="16" t="str">
        <f>IF(BI900="","",IF(COUNTIF($BI$3:BI900,BI900)=1,1,IF(AND(BI899=BI900,BH900=""),BK899,COUNTIF($BH$3:BH900,BH900))))</f>
        <v/>
      </c>
      <c r="BL900" s="52" t="str">
        <f t="shared" si="1406"/>
        <v/>
      </c>
      <c r="BM900" s="52" t="str">
        <f t="shared" si="1407"/>
        <v/>
      </c>
      <c r="BN900" s="119" t="str">
        <f t="shared" si="1408"/>
        <v/>
      </c>
      <c r="BO900" s="119" t="str">
        <f t="shared" si="1409"/>
        <v/>
      </c>
      <c r="BP900" s="17" t="str">
        <f t="shared" si="1410"/>
        <v/>
      </c>
      <c r="BQ900" s="17" t="str">
        <f t="shared" si="1411"/>
        <v/>
      </c>
      <c r="BR900" s="17" t="str">
        <f>IF(OR(BP900="",COUNTIF($BO$3:BO900,BO900)&lt;&gt;1),"",SUMIF(BO$3:BO$1048576,BO900,BP$3:BP$1048576))</f>
        <v/>
      </c>
      <c r="BS900" s="17" t="str">
        <f t="shared" si="1412"/>
        <v/>
      </c>
      <c r="BT900" s="17" t="str">
        <f t="shared" si="1413"/>
        <v/>
      </c>
      <c r="BU900" s="17" t="str">
        <f t="shared" si="1414"/>
        <v/>
      </c>
      <c r="BV900" s="24" t="str">
        <f t="shared" si="1415"/>
        <v/>
      </c>
      <c r="BW900" s="24" t="str">
        <f t="shared" si="1416"/>
        <v/>
      </c>
      <c r="BX900" s="24" t="str">
        <f t="shared" si="1417"/>
        <v/>
      </c>
      <c r="BY900" s="26" t="str">
        <f t="shared" si="1418"/>
        <v/>
      </c>
      <c r="BZ900" s="26" t="str">
        <f t="shared" si="1419"/>
        <v/>
      </c>
      <c r="CA900" s="26" t="str">
        <f t="shared" si="1420"/>
        <v/>
      </c>
      <c r="CB900" s="66" t="str">
        <f t="shared" si="1421"/>
        <v/>
      </c>
      <c r="CC900" s="65" t="str">
        <f t="shared" si="1422"/>
        <v/>
      </c>
      <c r="CD900" s="26" t="str">
        <f t="shared" si="1423"/>
        <v/>
      </c>
      <c r="CE900" s="26" t="str">
        <f t="shared" si="1424"/>
        <v/>
      </c>
      <c r="CF900" s="193" t="str">
        <f t="shared" si="1425"/>
        <v/>
      </c>
      <c r="CG900" s="193" t="str">
        <f t="shared" si="1426"/>
        <v/>
      </c>
      <c r="CH900" s="26" t="str">
        <f t="shared" si="1427"/>
        <v/>
      </c>
      <c r="CI900" s="26" t="str">
        <f t="shared" si="1428"/>
        <v/>
      </c>
      <c r="CJ900" s="65" t="str">
        <f t="shared" si="1429"/>
        <v/>
      </c>
      <c r="CK900" s="65" t="str">
        <f t="shared" si="1430"/>
        <v/>
      </c>
      <c r="CL900" s="64" t="str">
        <f t="shared" si="1431"/>
        <v/>
      </c>
      <c r="CM900" s="64" t="str">
        <f t="shared" si="1432"/>
        <v/>
      </c>
      <c r="CN900" s="65" t="str">
        <f t="shared" si="1433"/>
        <v/>
      </c>
      <c r="CP900" s="63" t="str">
        <f>IF(BH900="","",MAX($CP$3:CP899)+1)</f>
        <v/>
      </c>
      <c r="CQ900" s="24" t="str">
        <f t="shared" si="1434"/>
        <v/>
      </c>
      <c r="CR900" s="24" t="str">
        <f t="shared" si="1435"/>
        <v/>
      </c>
      <c r="CS900" s="24" t="str">
        <f t="shared" si="1436"/>
        <v/>
      </c>
      <c r="CT900" s="58" t="str">
        <f>IF(BO900="","",COUNTIF($BO$3:BO900,BO900)&amp;"@"&amp;BO900)</f>
        <v/>
      </c>
      <c r="CU900" s="16" t="str">
        <f t="shared" ref="CU900:CU963" si="1470">IF(BX900="","",IF($CV$1="無",BX900,BX900&amp;" "&amp;IF(OR(BX900=R900,R900=""),"","("&amp;R900&amp;")")))</f>
        <v/>
      </c>
      <c r="CV900" s="63" t="str">
        <f t="shared" si="1437"/>
        <v/>
      </c>
      <c r="CW900" s="16" t="str">
        <f t="shared" si="1438"/>
        <v/>
      </c>
      <c r="CX900" s="16" t="str">
        <f t="shared" si="1439"/>
        <v/>
      </c>
      <c r="CY900" s="16" t="str">
        <f t="shared" si="1440"/>
        <v/>
      </c>
      <c r="CZ900" s="85" t="str">
        <f t="shared" si="1441"/>
        <v/>
      </c>
      <c r="DA900" s="16" t="str">
        <f t="shared" si="1442"/>
        <v/>
      </c>
      <c r="DB900" s="16" t="str">
        <f t="shared" si="1443"/>
        <v/>
      </c>
      <c r="DC900" s="28" t="str">
        <f>IF(CP900="","",$DC$1&amp;(INDEX(価格設定!D$1:XFD$3,ROW(価格設定!$D$3),MATCH($AW900,価格設定!D$1:XFD$1,1))*100)&amp;"%")</f>
        <v/>
      </c>
      <c r="DD900" s="28" t="str">
        <f>IF(CP900="","",$DD$1&amp;(INDEX(価格設定!D$1:XFD$3,ROW(価格設定!$D$2),MATCH($AW900,価格設定!D$1:XFD$1,1))*100)&amp;"%")</f>
        <v/>
      </c>
      <c r="DE900" s="29" t="str">
        <f t="shared" si="1444"/>
        <v/>
      </c>
      <c r="DG900" s="58" t="str">
        <f t="shared" si="1445"/>
        <v/>
      </c>
      <c r="DH900" s="58" t="str">
        <f t="shared" si="1446"/>
        <v/>
      </c>
      <c r="DI900" s="58" t="str">
        <f t="shared" si="1447"/>
        <v/>
      </c>
      <c r="DJ900" s="85" t="str">
        <f t="shared" si="1448"/>
        <v/>
      </c>
      <c r="DL900" s="58" t="str">
        <f>IF(COUNTIF(DG$3:DG$1048576,DG900)=COUNTIF($DG$3:$DG900,DG900),DG900,"")</f>
        <v/>
      </c>
      <c r="DM900" s="85" t="str">
        <f t="shared" si="1449"/>
        <v/>
      </c>
      <c r="DN900" s="85" t="str">
        <f t="shared" ref="DN900:DO963" si="1471">IF($DL900="","",SUMIF($DI$3:$DI$1048576,$DL900&amp;DN$2,$DJ$3:$DJ$1048576))</f>
        <v/>
      </c>
      <c r="DO900" s="85" t="str">
        <f t="shared" si="1471"/>
        <v/>
      </c>
      <c r="DP900" s="303"/>
      <c r="DQ900" s="17" t="str">
        <f t="shared" ref="DQ900:DQ963" si="1472">IF($DL900="","",SUMIF($DG$3:$DG$1048576,$DL900,$CX$3:$CX$1048576))</f>
        <v/>
      </c>
      <c r="DR900" s="17" t="str">
        <f t="shared" ref="DR900:DR963" si="1473">IF($DL900="","",SUMIF($DG$3:$DG$1048576,$DL900,$DB$3:$DB$1048576))</f>
        <v/>
      </c>
      <c r="DS900" s="17" t="str">
        <f t="shared" ref="DS900:DS963" si="1474">IF($DL900="","",SUMIF($DG$3:$DG$1048576,$DL900,$DA$3:$DA$1048576))</f>
        <v/>
      </c>
      <c r="DU900" s="16" t="str">
        <f t="shared" si="1450"/>
        <v/>
      </c>
      <c r="DV900" s="16" t="str">
        <f>IF(DU900="","",COUNT($DU$3:DU900))</f>
        <v/>
      </c>
      <c r="DW900" s="16" t="str">
        <f t="shared" si="1451"/>
        <v/>
      </c>
      <c r="DX900" s="16" t="str">
        <f t="shared" si="1452"/>
        <v/>
      </c>
      <c r="DY900" s="16" t="str">
        <f>IF(DZ900="","",COUNTIF(DZ$3:DZ900,DZ900))</f>
        <v/>
      </c>
      <c r="DZ900" s="16" t="str">
        <f t="shared" si="1453"/>
        <v/>
      </c>
      <c r="EA900" s="16" t="str">
        <f t="shared" si="1454"/>
        <v/>
      </c>
      <c r="EB900" s="16" t="str">
        <f t="shared" si="1455"/>
        <v/>
      </c>
      <c r="EC900" s="16" t="str">
        <f t="shared" si="1456"/>
        <v/>
      </c>
      <c r="ED900" s="16" t="str">
        <f t="shared" si="1457"/>
        <v/>
      </c>
      <c r="EE900" s="16" t="str">
        <f t="shared" si="1458"/>
        <v/>
      </c>
      <c r="EF900" s="16" t="str">
        <f t="shared" si="1459"/>
        <v/>
      </c>
      <c r="EG900" s="16" t="str">
        <f t="shared" si="1460"/>
        <v/>
      </c>
      <c r="EH900" s="16" t="str">
        <f t="shared" si="1461"/>
        <v/>
      </c>
      <c r="EI900" s="16" t="str">
        <f t="shared" si="1462"/>
        <v/>
      </c>
      <c r="EJ900" s="16" t="str">
        <f t="shared" si="1463"/>
        <v/>
      </c>
      <c r="EK900" s="16" t="str">
        <f t="shared" si="1464"/>
        <v/>
      </c>
      <c r="EL900" s="58" t="str">
        <f t="shared" si="1465"/>
        <v/>
      </c>
      <c r="EM900" s="58" t="str">
        <f>IF(OR($DZ900="",CR900=""),IF($EL900="","",$EL900),IF(OR(CR900="なし",CR900=0),領収書!$H$1,CR900))</f>
        <v/>
      </c>
      <c r="EN900" s="58" t="str">
        <f>IF(OR($DZ900="",CS900=""),IF($EL900="","",$EL900),IF(OR(CS900="なし",CS900=0),入力!$EN$1,CS900))</f>
        <v/>
      </c>
      <c r="EO900" s="63" t="str">
        <f t="shared" si="1466"/>
        <v/>
      </c>
      <c r="EP900" s="63" t="str">
        <f t="shared" si="1467"/>
        <v/>
      </c>
      <c r="ER900" s="16" t="str">
        <f>IF(AND(COUNTIF($ET$3:ET900,ET900)=1,ET900&lt;&gt;""),MAX($ER$3:ER899)+1,"")</f>
        <v/>
      </c>
      <c r="ES900" s="16" t="str">
        <f>IF(価格設定!B902="","",価格設定!B902)</f>
        <v/>
      </c>
      <c r="ET900" s="16" t="str">
        <f>IF(価格設定!C902="","",価格設定!C902)</f>
        <v/>
      </c>
      <c r="EV900" s="16" t="str">
        <f t="shared" ref="EV900:EV963" si="1475">IF((ROW(EV900)-ROW($EV$2))&lt;=$EV$2,ROW(EV900)-ROW($EV$2),"")</f>
        <v/>
      </c>
      <c r="EW900" s="16" t="str">
        <f t="shared" si="1468"/>
        <v/>
      </c>
    </row>
    <row r="901" spans="1:153" ht="30" customHeight="1" x14ac:dyDescent="0.2">
      <c r="A901" s="225"/>
      <c r="B901" s="212"/>
      <c r="C901" s="221"/>
      <c r="D901" s="164"/>
      <c r="E901" s="165"/>
      <c r="F901" s="166"/>
      <c r="G901" s="167"/>
      <c r="H901" s="179"/>
      <c r="I901" s="306"/>
      <c r="J901" s="169"/>
      <c r="K901" s="179"/>
      <c r="L901" s="186"/>
      <c r="M901" s="186"/>
      <c r="N901" s="168"/>
      <c r="O901" s="170"/>
      <c r="P901" s="212"/>
      <c r="Q901" s="179" t="str">
        <f>IFERROR(IF(H901="","",IFERROR(INDEX(価格設定!$B$5:$B$1048576,MATCH(H901,価格設定!$B$5:$B$1048576,0),0),INDEX(価格設定!$B$5:$B$1048576,MATCH("*"&amp;H901&amp;"*",価格設定!$B$5:$B$1048576,0),0))),H901)</f>
        <v/>
      </c>
      <c r="R901" s="250" t="str">
        <f>IFERROR(IF(Q901="",IF(K901="","",K901),IF(K901="",IF(INDEX(価格設定!$C$5:$C$1048576,MATCH(Q901,価格設定!$B$5:$B$1048576,0),0)=0,"",INDEX(価格設定!$C$5:$C$1048576,MATCH(Q901,価格設定!$B$5:$B$1048576,0),0)),IF(K901="なし","",K901))),"")</f>
        <v/>
      </c>
      <c r="S901" s="308" t="str">
        <f t="shared" si="1380"/>
        <v/>
      </c>
      <c r="T901" s="126" t="str">
        <f>IFERROR(IF(J901="",IF(INDEX(価格設定!$E$5:$R$1048576,MATCH($Q901,価格設定!B$5:B$1048576,0),MATCH($AW901,価格設定!E$1:X$1,1))=0,"",INDEX(価格設定!$E$5:$R$1048576,MATCH($Q901,価格設定!B$5:B$1048576,0),MATCH($AW901,価格設定!E$1:X$1,1))),J901),"")</f>
        <v/>
      </c>
      <c r="U901" s="126" t="str">
        <f t="shared" si="1381"/>
        <v/>
      </c>
      <c r="V901" s="132" t="str">
        <f t="shared" si="1382"/>
        <v/>
      </c>
      <c r="W901" s="127" t="str">
        <f>IFERROR(IF(OR(T901="",T901&lt;0),"",IFERROR(INDEX(価格設定!E$2:X$3,IF(AND(K901=$K$1,$K$1&lt;&gt;""),ROW(価格設定!$D$3)-1,MATCH(INDEX(価格設定!$D$5:$D$1048576,MATCH(Q901,価格設定!$B$5:$B$1048576,0),0),価格設定!$D$2:$D$3,0)),MATCH($AW901,価格設定!E$1:X$1,1)),INDEX(価格設定!E$2:X$2,0,MATCH($AW901,価格設定!E$1:X$1,1)))),"")</f>
        <v/>
      </c>
      <c r="X901" s="126" t="str">
        <f t="shared" si="1469"/>
        <v/>
      </c>
      <c r="Y901" s="128" t="str">
        <f t="shared" si="1383"/>
        <v/>
      </c>
      <c r="Z901" s="126" t="str">
        <f t="shared" si="1384"/>
        <v/>
      </c>
      <c r="AA901" s="129" t="str">
        <f t="shared" si="1385"/>
        <v/>
      </c>
      <c r="AB901" s="126" t="str">
        <f t="shared" si="1386"/>
        <v/>
      </c>
      <c r="AC901" s="280" t="str">
        <f t="shared" si="1387"/>
        <v/>
      </c>
      <c r="AD901" s="15"/>
      <c r="AE901" s="204" t="str">
        <f>IF(AF901="","",COUNT($AF$3:AF901))</f>
        <v/>
      </c>
      <c r="AF901" s="206" t="str">
        <f t="shared" si="1388"/>
        <v/>
      </c>
      <c r="AG901" s="204" t="str">
        <f t="shared" si="1389"/>
        <v/>
      </c>
      <c r="AH901" s="204" t="str">
        <f t="shared" si="1390"/>
        <v/>
      </c>
      <c r="AI901" s="287"/>
      <c r="AJ901" s="15"/>
      <c r="AK901" s="138" t="str">
        <f t="shared" si="1391"/>
        <v/>
      </c>
      <c r="AL901" s="131" t="str">
        <f t="shared" si="1392"/>
        <v/>
      </c>
      <c r="AM901" s="131" t="str">
        <f t="shared" si="1393"/>
        <v/>
      </c>
      <c r="AN901" s="313" t="str">
        <f t="shared" si="1394"/>
        <v/>
      </c>
      <c r="AO901" s="316" t="str">
        <f t="shared" si="1395"/>
        <v/>
      </c>
      <c r="AP901" s="18"/>
      <c r="AQ901" s="3" t="str">
        <f>IF(F901="","",MAX($AQ$3:AQ900)+1)</f>
        <v/>
      </c>
      <c r="AR901" s="3" t="str">
        <f>IF(OR(AQ901="",BB901=""),"",MAX($AR$3:AR900)+1)</f>
        <v/>
      </c>
      <c r="AS901" s="3" t="str">
        <f>IF(CQ901="","",RANK(CQ901,CQ$3:CQ$1048576,1)+COUNTIF($CQ$3:CQ901,CQ901)-1)</f>
        <v/>
      </c>
      <c r="AT901" s="21" t="str">
        <f>IF(C901="",IF(OR(AND($H901&lt;&gt;"",C901=""),AND($F900=$F901,$AZ901&lt;&gt;""),COUNTA($H$3:$H$1048576,#REF!,$F$3:$F$1048576)&gt;COUNTA($H$3:$H901,#REF!,$F$3:$F901),$AZ901&lt;&gt;""),INDEX(AT$3:AT$1048576,MATCH(MAX($AQ$3:$AQ900),$AQ$3:$AQ$1048576,0),0),""),C901)</f>
        <v/>
      </c>
      <c r="AU901" s="21" t="str">
        <f>IF(D901="",IF(OR(AND($H901&lt;&gt;"",D901=""),AND($F900=$F901,$AZ901&lt;&gt;""),COUNTA($H$3:$H$1048576,#REF!,$F$3:$F$1048576)&gt;COUNTA($H$3:$H901,#REF!,$F$3:$F901),$AZ901&lt;&gt;""),INDEX(AU$3:AU$1048576,MATCH(MAX($AQ$3:$AQ900),$AQ$3:$AQ$1048576,0),0),""),D901)</f>
        <v/>
      </c>
      <c r="AV901" s="21" t="str">
        <f>IF(E901="",IF(OR(AND($H901&lt;&gt;"",E901=""),AND($F900=$F901,$AZ901&lt;&gt;""),COUNTA($H$3:$H$1048576,#REF!,$F$3:$F$1048576)&gt;COUNTA($H$3:$H901,#REF!,$F$3:$F901),$AZ901&lt;&gt;""),INDEX(AV$3:AV$1048576,MATCH(MAX($AQ$3:$AQ900),$AQ$3:$AQ$1048576,0),0),""),E901)</f>
        <v/>
      </c>
      <c r="AW901" s="24" t="str">
        <f t="shared" si="1396"/>
        <v/>
      </c>
      <c r="AX901" s="13" t="str">
        <f t="shared" si="1397"/>
        <v/>
      </c>
      <c r="AY901" s="4" t="str">
        <f t="shared" si="1398"/>
        <v/>
      </c>
      <c r="AZ901" s="4" t="str">
        <f>IF(AX901="",IF(OR(AND(H901&lt;&gt;"",F901=""),COUNTA($H$3:$H$1048576)&gt;COUNTA($H$3:$H901)),INDEX(AX$3:AX901,MATCH(MAX($AQ$3:AQ901),AQ$3:AQ901,0),0),""),AX901)</f>
        <v/>
      </c>
      <c r="BA901" s="4" t="str">
        <f>IF(AY901="",IF(AND(H901&lt;&gt;"",F901=""),INDEX(AY$3:AY901,MATCH(MAX($AQ$3:AQ901),AQ$3:AQ901,0),0),""),AY901)</f>
        <v/>
      </c>
      <c r="BB901" s="82" t="str">
        <f>IF(BC901="","",RANK(BC901,BC$3:BC$1048576,1)+COUNTIF($BC$3:BC901,BC901)-1)</f>
        <v/>
      </c>
      <c r="BC901" s="139" t="str">
        <f t="shared" si="1399"/>
        <v/>
      </c>
      <c r="BD901" s="46" t="str">
        <f t="shared" si="1400"/>
        <v/>
      </c>
      <c r="BE901" s="46" t="str">
        <f t="shared" si="1401"/>
        <v/>
      </c>
      <c r="BF901" s="46" t="str">
        <f t="shared" si="1402"/>
        <v/>
      </c>
      <c r="BG901" s="4" t="str">
        <f t="shared" si="1403"/>
        <v/>
      </c>
      <c r="BH901" s="180" t="str">
        <f t="shared" si="1404"/>
        <v/>
      </c>
      <c r="BI901" s="16" t="str">
        <f t="shared" si="1405"/>
        <v/>
      </c>
      <c r="BJ901" s="52" t="str">
        <f>IF(BI901="","",IF(W901="","",IF(AND(K901=$K$1,$K$1&lt;&gt;""),$BT$2,IFERROR(IF(INDEX(価格設定!$D$5:$D$1048576,MATCH(Q901,価格設定!$B$5:$B$1048576,0),0)=価格設定!$D$3,$BT$2,$BS$2),$BS$2))))</f>
        <v/>
      </c>
      <c r="BK901" s="16" t="str">
        <f>IF(BI901="","",IF(COUNTIF($BI$3:BI901,BI901)=1,1,IF(AND(BI900=BI901,BH901=""),BK900,COUNTIF($BH$3:BH901,BH901))))</f>
        <v/>
      </c>
      <c r="BL901" s="52" t="str">
        <f t="shared" si="1406"/>
        <v/>
      </c>
      <c r="BM901" s="52" t="str">
        <f t="shared" si="1407"/>
        <v/>
      </c>
      <c r="BN901" s="119" t="str">
        <f t="shared" si="1408"/>
        <v/>
      </c>
      <c r="BO901" s="119" t="str">
        <f t="shared" si="1409"/>
        <v/>
      </c>
      <c r="BP901" s="17" t="str">
        <f t="shared" si="1410"/>
        <v/>
      </c>
      <c r="BQ901" s="17" t="str">
        <f t="shared" si="1411"/>
        <v/>
      </c>
      <c r="BR901" s="17" t="str">
        <f>IF(OR(BP901="",COUNTIF($BO$3:BO901,BO901)&lt;&gt;1),"",SUMIF(BO$3:BO$1048576,BO901,BP$3:BP$1048576))</f>
        <v/>
      </c>
      <c r="BS901" s="17" t="str">
        <f t="shared" si="1412"/>
        <v/>
      </c>
      <c r="BT901" s="17" t="str">
        <f t="shared" si="1413"/>
        <v/>
      </c>
      <c r="BU901" s="17" t="str">
        <f t="shared" si="1414"/>
        <v/>
      </c>
      <c r="BV901" s="24" t="str">
        <f t="shared" si="1415"/>
        <v/>
      </c>
      <c r="BW901" s="24" t="str">
        <f t="shared" si="1416"/>
        <v/>
      </c>
      <c r="BX901" s="24" t="str">
        <f t="shared" si="1417"/>
        <v/>
      </c>
      <c r="BY901" s="26" t="str">
        <f t="shared" si="1418"/>
        <v/>
      </c>
      <c r="BZ901" s="26" t="str">
        <f t="shared" si="1419"/>
        <v/>
      </c>
      <c r="CA901" s="26" t="str">
        <f t="shared" si="1420"/>
        <v/>
      </c>
      <c r="CB901" s="66" t="str">
        <f t="shared" si="1421"/>
        <v/>
      </c>
      <c r="CC901" s="65" t="str">
        <f t="shared" si="1422"/>
        <v/>
      </c>
      <c r="CD901" s="26" t="str">
        <f t="shared" si="1423"/>
        <v/>
      </c>
      <c r="CE901" s="26" t="str">
        <f t="shared" si="1424"/>
        <v/>
      </c>
      <c r="CF901" s="193" t="str">
        <f t="shared" si="1425"/>
        <v/>
      </c>
      <c r="CG901" s="193" t="str">
        <f t="shared" si="1426"/>
        <v/>
      </c>
      <c r="CH901" s="26" t="str">
        <f t="shared" si="1427"/>
        <v/>
      </c>
      <c r="CI901" s="26" t="str">
        <f t="shared" si="1428"/>
        <v/>
      </c>
      <c r="CJ901" s="65" t="str">
        <f t="shared" si="1429"/>
        <v/>
      </c>
      <c r="CK901" s="65" t="str">
        <f t="shared" si="1430"/>
        <v/>
      </c>
      <c r="CL901" s="64" t="str">
        <f t="shared" si="1431"/>
        <v/>
      </c>
      <c r="CM901" s="64" t="str">
        <f t="shared" si="1432"/>
        <v/>
      </c>
      <c r="CN901" s="65" t="str">
        <f t="shared" si="1433"/>
        <v/>
      </c>
      <c r="CP901" s="63" t="str">
        <f>IF(BH901="","",MAX($CP$3:CP900)+1)</f>
        <v/>
      </c>
      <c r="CQ901" s="24" t="str">
        <f t="shared" si="1434"/>
        <v/>
      </c>
      <c r="CR901" s="24" t="str">
        <f t="shared" si="1435"/>
        <v/>
      </c>
      <c r="CS901" s="24" t="str">
        <f t="shared" si="1436"/>
        <v/>
      </c>
      <c r="CT901" s="58" t="str">
        <f>IF(BO901="","",COUNTIF($BO$3:BO901,BO901)&amp;"@"&amp;BO901)</f>
        <v/>
      </c>
      <c r="CU901" s="16" t="str">
        <f t="shared" si="1470"/>
        <v/>
      </c>
      <c r="CV901" s="63" t="str">
        <f t="shared" si="1437"/>
        <v/>
      </c>
      <c r="CW901" s="16" t="str">
        <f t="shared" si="1438"/>
        <v/>
      </c>
      <c r="CX901" s="16" t="str">
        <f t="shared" si="1439"/>
        <v/>
      </c>
      <c r="CY901" s="16" t="str">
        <f t="shared" si="1440"/>
        <v/>
      </c>
      <c r="CZ901" s="85" t="str">
        <f t="shared" si="1441"/>
        <v/>
      </c>
      <c r="DA901" s="16" t="str">
        <f t="shared" si="1442"/>
        <v/>
      </c>
      <c r="DB901" s="16" t="str">
        <f t="shared" si="1443"/>
        <v/>
      </c>
      <c r="DC901" s="28" t="str">
        <f>IF(CP901="","",$DC$1&amp;(INDEX(価格設定!D$1:XFD$3,ROW(価格設定!$D$3),MATCH($AW901,価格設定!D$1:XFD$1,1))*100)&amp;"%")</f>
        <v/>
      </c>
      <c r="DD901" s="28" t="str">
        <f>IF(CP901="","",$DD$1&amp;(INDEX(価格設定!D$1:XFD$3,ROW(価格設定!$D$2),MATCH($AW901,価格設定!D$1:XFD$1,1))*100)&amp;"%")</f>
        <v/>
      </c>
      <c r="DE901" s="29" t="str">
        <f t="shared" si="1444"/>
        <v/>
      </c>
      <c r="DG901" s="58" t="str">
        <f t="shared" si="1445"/>
        <v/>
      </c>
      <c r="DH901" s="58" t="str">
        <f t="shared" si="1446"/>
        <v/>
      </c>
      <c r="DI901" s="58" t="str">
        <f t="shared" si="1447"/>
        <v/>
      </c>
      <c r="DJ901" s="85" t="str">
        <f t="shared" si="1448"/>
        <v/>
      </c>
      <c r="DL901" s="58" t="str">
        <f>IF(COUNTIF(DG$3:DG$1048576,DG901)=COUNTIF($DG$3:$DG901,DG901),DG901,"")</f>
        <v/>
      </c>
      <c r="DM901" s="85" t="str">
        <f t="shared" si="1449"/>
        <v/>
      </c>
      <c r="DN901" s="85" t="str">
        <f t="shared" si="1471"/>
        <v/>
      </c>
      <c r="DO901" s="85" t="str">
        <f t="shared" si="1471"/>
        <v/>
      </c>
      <c r="DP901" s="303"/>
      <c r="DQ901" s="17" t="str">
        <f t="shared" si="1472"/>
        <v/>
      </c>
      <c r="DR901" s="17" t="str">
        <f t="shared" si="1473"/>
        <v/>
      </c>
      <c r="DS901" s="17" t="str">
        <f t="shared" si="1474"/>
        <v/>
      </c>
      <c r="DU901" s="16" t="str">
        <f t="shared" si="1450"/>
        <v/>
      </c>
      <c r="DV901" s="16" t="str">
        <f>IF(DU901="","",COUNT($DU$3:DU901))</f>
        <v/>
      </c>
      <c r="DW901" s="16" t="str">
        <f t="shared" si="1451"/>
        <v/>
      </c>
      <c r="DX901" s="16" t="str">
        <f t="shared" si="1452"/>
        <v/>
      </c>
      <c r="DY901" s="16" t="str">
        <f>IF(DZ901="","",COUNTIF(DZ$3:DZ901,DZ901))</f>
        <v/>
      </c>
      <c r="DZ901" s="16" t="str">
        <f t="shared" si="1453"/>
        <v/>
      </c>
      <c r="EA901" s="16" t="str">
        <f t="shared" si="1454"/>
        <v/>
      </c>
      <c r="EB901" s="16" t="str">
        <f t="shared" si="1455"/>
        <v/>
      </c>
      <c r="EC901" s="16" t="str">
        <f t="shared" si="1456"/>
        <v/>
      </c>
      <c r="ED901" s="16" t="str">
        <f t="shared" si="1457"/>
        <v/>
      </c>
      <c r="EE901" s="16" t="str">
        <f t="shared" si="1458"/>
        <v/>
      </c>
      <c r="EF901" s="16" t="str">
        <f t="shared" si="1459"/>
        <v/>
      </c>
      <c r="EG901" s="16" t="str">
        <f t="shared" si="1460"/>
        <v/>
      </c>
      <c r="EH901" s="16" t="str">
        <f t="shared" si="1461"/>
        <v/>
      </c>
      <c r="EI901" s="16" t="str">
        <f t="shared" si="1462"/>
        <v/>
      </c>
      <c r="EJ901" s="16" t="str">
        <f t="shared" si="1463"/>
        <v/>
      </c>
      <c r="EK901" s="16" t="str">
        <f t="shared" si="1464"/>
        <v/>
      </c>
      <c r="EL901" s="58" t="str">
        <f t="shared" si="1465"/>
        <v/>
      </c>
      <c r="EM901" s="58" t="str">
        <f>IF(OR($DZ901="",CR901=""),IF($EL901="","",$EL901),IF(OR(CR901="なし",CR901=0),領収書!$H$1,CR901))</f>
        <v/>
      </c>
      <c r="EN901" s="58" t="str">
        <f>IF(OR($DZ901="",CS901=""),IF($EL901="","",$EL901),IF(OR(CS901="なし",CS901=0),入力!$EN$1,CS901))</f>
        <v/>
      </c>
      <c r="EO901" s="63" t="str">
        <f t="shared" si="1466"/>
        <v/>
      </c>
      <c r="EP901" s="63" t="str">
        <f t="shared" si="1467"/>
        <v/>
      </c>
      <c r="ER901" s="16" t="str">
        <f>IF(AND(COUNTIF($ET$3:ET901,ET901)=1,ET901&lt;&gt;""),MAX($ER$3:ER900)+1,"")</f>
        <v/>
      </c>
      <c r="ES901" s="16" t="str">
        <f>IF(価格設定!B903="","",価格設定!B903)</f>
        <v/>
      </c>
      <c r="ET901" s="16" t="str">
        <f>IF(価格設定!C903="","",価格設定!C903)</f>
        <v/>
      </c>
      <c r="EV901" s="16" t="str">
        <f t="shared" si="1475"/>
        <v/>
      </c>
      <c r="EW901" s="16" t="str">
        <f t="shared" si="1468"/>
        <v/>
      </c>
    </row>
    <row r="902" spans="1:153" ht="30" customHeight="1" x14ac:dyDescent="0.2">
      <c r="A902" s="225"/>
      <c r="B902" s="212"/>
      <c r="C902" s="221"/>
      <c r="D902" s="164"/>
      <c r="E902" s="165"/>
      <c r="F902" s="166"/>
      <c r="G902" s="167"/>
      <c r="H902" s="179"/>
      <c r="I902" s="306"/>
      <c r="J902" s="169"/>
      <c r="K902" s="179"/>
      <c r="L902" s="186"/>
      <c r="M902" s="186"/>
      <c r="N902" s="168"/>
      <c r="O902" s="170"/>
      <c r="P902" s="212"/>
      <c r="Q902" s="179" t="str">
        <f>IFERROR(IF(H902="","",IFERROR(INDEX(価格設定!$B$5:$B$1048576,MATCH(H902,価格設定!$B$5:$B$1048576,0),0),INDEX(価格設定!$B$5:$B$1048576,MATCH("*"&amp;H902&amp;"*",価格設定!$B$5:$B$1048576,0),0))),H902)</f>
        <v/>
      </c>
      <c r="R902" s="250" t="str">
        <f>IFERROR(IF(Q902="",IF(K902="","",K902),IF(K902="",IF(INDEX(価格設定!$C$5:$C$1048576,MATCH(Q902,価格設定!$B$5:$B$1048576,0),0)=0,"",INDEX(価格設定!$C$5:$C$1048576,MATCH(Q902,価格設定!$B$5:$B$1048576,0),0)),IF(K902="なし","",K902))),"")</f>
        <v/>
      </c>
      <c r="S902" s="308" t="str">
        <f t="shared" si="1380"/>
        <v/>
      </c>
      <c r="T902" s="126" t="str">
        <f>IFERROR(IF(J902="",IF(INDEX(価格設定!$E$5:$R$1048576,MATCH($Q902,価格設定!B$5:B$1048576,0),MATCH($AW902,価格設定!E$1:X$1,1))=0,"",INDEX(価格設定!$E$5:$R$1048576,MATCH($Q902,価格設定!B$5:B$1048576,0),MATCH($AW902,価格設定!E$1:X$1,1))),J902),"")</f>
        <v/>
      </c>
      <c r="U902" s="126" t="str">
        <f t="shared" si="1381"/>
        <v/>
      </c>
      <c r="V902" s="132" t="str">
        <f t="shared" si="1382"/>
        <v/>
      </c>
      <c r="W902" s="127" t="str">
        <f>IFERROR(IF(OR(T902="",T902&lt;0),"",IFERROR(INDEX(価格設定!E$2:X$3,IF(AND(K902=$K$1,$K$1&lt;&gt;""),ROW(価格設定!$D$3)-1,MATCH(INDEX(価格設定!$D$5:$D$1048576,MATCH(Q902,価格設定!$B$5:$B$1048576,0),0),価格設定!$D$2:$D$3,0)),MATCH($AW902,価格設定!E$1:X$1,1)),INDEX(価格設定!E$2:X$2,0,MATCH($AW902,価格設定!E$1:X$1,1)))),"")</f>
        <v/>
      </c>
      <c r="X902" s="126" t="str">
        <f t="shared" si="1469"/>
        <v/>
      </c>
      <c r="Y902" s="128" t="str">
        <f t="shared" si="1383"/>
        <v/>
      </c>
      <c r="Z902" s="126" t="str">
        <f t="shared" si="1384"/>
        <v/>
      </c>
      <c r="AA902" s="129" t="str">
        <f t="shared" si="1385"/>
        <v/>
      </c>
      <c r="AB902" s="126" t="str">
        <f t="shared" si="1386"/>
        <v/>
      </c>
      <c r="AC902" s="280" t="str">
        <f t="shared" si="1387"/>
        <v/>
      </c>
      <c r="AD902" s="15"/>
      <c r="AE902" s="204" t="str">
        <f>IF(AF902="","",COUNT($AF$3:AF902))</f>
        <v/>
      </c>
      <c r="AF902" s="206" t="str">
        <f t="shared" si="1388"/>
        <v/>
      </c>
      <c r="AG902" s="204" t="str">
        <f t="shared" si="1389"/>
        <v/>
      </c>
      <c r="AH902" s="204" t="str">
        <f t="shared" si="1390"/>
        <v/>
      </c>
      <c r="AI902" s="287"/>
      <c r="AJ902" s="15"/>
      <c r="AK902" s="138" t="str">
        <f t="shared" si="1391"/>
        <v/>
      </c>
      <c r="AL902" s="131" t="str">
        <f t="shared" si="1392"/>
        <v/>
      </c>
      <c r="AM902" s="131" t="str">
        <f t="shared" si="1393"/>
        <v/>
      </c>
      <c r="AN902" s="313" t="str">
        <f t="shared" si="1394"/>
        <v/>
      </c>
      <c r="AO902" s="316" t="str">
        <f t="shared" si="1395"/>
        <v/>
      </c>
      <c r="AP902" s="18"/>
      <c r="AQ902" s="3" t="str">
        <f>IF(F902="","",MAX($AQ$3:AQ901)+1)</f>
        <v/>
      </c>
      <c r="AR902" s="3" t="str">
        <f>IF(OR(AQ902="",BB902=""),"",MAX($AR$3:AR901)+1)</f>
        <v/>
      </c>
      <c r="AS902" s="3" t="str">
        <f>IF(CQ902="","",RANK(CQ902,CQ$3:CQ$1048576,1)+COUNTIF($CQ$3:CQ902,CQ902)-1)</f>
        <v/>
      </c>
      <c r="AT902" s="21" t="str">
        <f>IF(C902="",IF(OR(AND($H902&lt;&gt;"",C902=""),AND($F901=$F902,$AZ902&lt;&gt;""),COUNTA($H$3:$H$1048576,#REF!,$F$3:$F$1048576)&gt;COUNTA($H$3:$H902,#REF!,$F$3:$F902),$AZ902&lt;&gt;""),INDEX(AT$3:AT$1048576,MATCH(MAX($AQ$3:$AQ901),$AQ$3:$AQ$1048576,0),0),""),C902)</f>
        <v/>
      </c>
      <c r="AU902" s="21" t="str">
        <f>IF(D902="",IF(OR(AND($H902&lt;&gt;"",D902=""),AND($F901=$F902,$AZ902&lt;&gt;""),COUNTA($H$3:$H$1048576,#REF!,$F$3:$F$1048576)&gt;COUNTA($H$3:$H902,#REF!,$F$3:$F902),$AZ902&lt;&gt;""),INDEX(AU$3:AU$1048576,MATCH(MAX($AQ$3:$AQ901),$AQ$3:$AQ$1048576,0),0),""),D902)</f>
        <v/>
      </c>
      <c r="AV902" s="21" t="str">
        <f>IF(E902="",IF(OR(AND($H902&lt;&gt;"",E902=""),AND($F901=$F902,$AZ902&lt;&gt;""),COUNTA($H$3:$H$1048576,#REF!,$F$3:$F$1048576)&gt;COUNTA($H$3:$H902,#REF!,$F$3:$F902),$AZ902&lt;&gt;""),INDEX(AV$3:AV$1048576,MATCH(MAX($AQ$3:$AQ901),$AQ$3:$AQ$1048576,0),0),""),E902)</f>
        <v/>
      </c>
      <c r="AW902" s="24" t="str">
        <f t="shared" si="1396"/>
        <v/>
      </c>
      <c r="AX902" s="13" t="str">
        <f t="shared" si="1397"/>
        <v/>
      </c>
      <c r="AY902" s="4" t="str">
        <f t="shared" si="1398"/>
        <v/>
      </c>
      <c r="AZ902" s="4" t="str">
        <f>IF(AX902="",IF(OR(AND(H902&lt;&gt;"",F902=""),COUNTA($H$3:$H$1048576)&gt;COUNTA($H$3:$H902)),INDEX(AX$3:AX902,MATCH(MAX($AQ$3:AQ902),AQ$3:AQ902,0),0),""),AX902)</f>
        <v/>
      </c>
      <c r="BA902" s="4" t="str">
        <f>IF(AY902="",IF(AND(H902&lt;&gt;"",F902=""),INDEX(AY$3:AY902,MATCH(MAX($AQ$3:AQ902),AQ$3:AQ902,0),0),""),AY902)</f>
        <v/>
      </c>
      <c r="BB902" s="82" t="str">
        <f>IF(BC902="","",RANK(BC902,BC$3:BC$1048576,1)+COUNTIF($BC$3:BC902,BC902)-1)</f>
        <v/>
      </c>
      <c r="BC902" s="139" t="str">
        <f t="shared" si="1399"/>
        <v/>
      </c>
      <c r="BD902" s="46" t="str">
        <f t="shared" si="1400"/>
        <v/>
      </c>
      <c r="BE902" s="46" t="str">
        <f t="shared" si="1401"/>
        <v/>
      </c>
      <c r="BF902" s="46" t="str">
        <f t="shared" si="1402"/>
        <v/>
      </c>
      <c r="BG902" s="4" t="str">
        <f t="shared" si="1403"/>
        <v/>
      </c>
      <c r="BH902" s="180" t="str">
        <f t="shared" si="1404"/>
        <v/>
      </c>
      <c r="BI902" s="16" t="str">
        <f t="shared" si="1405"/>
        <v/>
      </c>
      <c r="BJ902" s="52" t="str">
        <f>IF(BI902="","",IF(W902="","",IF(AND(K902=$K$1,$K$1&lt;&gt;""),$BT$2,IFERROR(IF(INDEX(価格設定!$D$5:$D$1048576,MATCH(Q902,価格設定!$B$5:$B$1048576,0),0)=価格設定!$D$3,$BT$2,$BS$2),$BS$2))))</f>
        <v/>
      </c>
      <c r="BK902" s="16" t="str">
        <f>IF(BI902="","",IF(COUNTIF($BI$3:BI902,BI902)=1,1,IF(AND(BI901=BI902,BH902=""),BK901,COUNTIF($BH$3:BH902,BH902))))</f>
        <v/>
      </c>
      <c r="BL902" s="52" t="str">
        <f t="shared" si="1406"/>
        <v/>
      </c>
      <c r="BM902" s="52" t="str">
        <f t="shared" si="1407"/>
        <v/>
      </c>
      <c r="BN902" s="119" t="str">
        <f t="shared" si="1408"/>
        <v/>
      </c>
      <c r="BO902" s="119" t="str">
        <f t="shared" si="1409"/>
        <v/>
      </c>
      <c r="BP902" s="17" t="str">
        <f t="shared" si="1410"/>
        <v/>
      </c>
      <c r="BQ902" s="17" t="str">
        <f t="shared" si="1411"/>
        <v/>
      </c>
      <c r="BR902" s="17" t="str">
        <f>IF(OR(BP902="",COUNTIF($BO$3:BO902,BO902)&lt;&gt;1),"",SUMIF(BO$3:BO$1048576,BO902,BP$3:BP$1048576))</f>
        <v/>
      </c>
      <c r="BS902" s="17" t="str">
        <f t="shared" si="1412"/>
        <v/>
      </c>
      <c r="BT902" s="17" t="str">
        <f t="shared" si="1413"/>
        <v/>
      </c>
      <c r="BU902" s="17" t="str">
        <f t="shared" si="1414"/>
        <v/>
      </c>
      <c r="BV902" s="24" t="str">
        <f t="shared" si="1415"/>
        <v/>
      </c>
      <c r="BW902" s="24" t="str">
        <f t="shared" si="1416"/>
        <v/>
      </c>
      <c r="BX902" s="24" t="str">
        <f t="shared" si="1417"/>
        <v/>
      </c>
      <c r="BY902" s="26" t="str">
        <f t="shared" si="1418"/>
        <v/>
      </c>
      <c r="BZ902" s="26" t="str">
        <f t="shared" si="1419"/>
        <v/>
      </c>
      <c r="CA902" s="26" t="str">
        <f t="shared" si="1420"/>
        <v/>
      </c>
      <c r="CB902" s="66" t="str">
        <f t="shared" si="1421"/>
        <v/>
      </c>
      <c r="CC902" s="65" t="str">
        <f t="shared" si="1422"/>
        <v/>
      </c>
      <c r="CD902" s="26" t="str">
        <f t="shared" si="1423"/>
        <v/>
      </c>
      <c r="CE902" s="26" t="str">
        <f t="shared" si="1424"/>
        <v/>
      </c>
      <c r="CF902" s="193" t="str">
        <f t="shared" si="1425"/>
        <v/>
      </c>
      <c r="CG902" s="193" t="str">
        <f t="shared" si="1426"/>
        <v/>
      </c>
      <c r="CH902" s="26" t="str">
        <f t="shared" si="1427"/>
        <v/>
      </c>
      <c r="CI902" s="26" t="str">
        <f t="shared" si="1428"/>
        <v/>
      </c>
      <c r="CJ902" s="65" t="str">
        <f t="shared" si="1429"/>
        <v/>
      </c>
      <c r="CK902" s="65" t="str">
        <f t="shared" si="1430"/>
        <v/>
      </c>
      <c r="CL902" s="64" t="str">
        <f t="shared" si="1431"/>
        <v/>
      </c>
      <c r="CM902" s="64" t="str">
        <f t="shared" si="1432"/>
        <v/>
      </c>
      <c r="CN902" s="65" t="str">
        <f t="shared" si="1433"/>
        <v/>
      </c>
      <c r="CP902" s="63" t="str">
        <f>IF(BH902="","",MAX($CP$3:CP901)+1)</f>
        <v/>
      </c>
      <c r="CQ902" s="24" t="str">
        <f t="shared" si="1434"/>
        <v/>
      </c>
      <c r="CR902" s="24" t="str">
        <f t="shared" si="1435"/>
        <v/>
      </c>
      <c r="CS902" s="24" t="str">
        <f t="shared" si="1436"/>
        <v/>
      </c>
      <c r="CT902" s="58" t="str">
        <f>IF(BO902="","",COUNTIF($BO$3:BO902,BO902)&amp;"@"&amp;BO902)</f>
        <v/>
      </c>
      <c r="CU902" s="16" t="str">
        <f t="shared" si="1470"/>
        <v/>
      </c>
      <c r="CV902" s="63" t="str">
        <f t="shared" si="1437"/>
        <v/>
      </c>
      <c r="CW902" s="16" t="str">
        <f t="shared" si="1438"/>
        <v/>
      </c>
      <c r="CX902" s="16" t="str">
        <f t="shared" si="1439"/>
        <v/>
      </c>
      <c r="CY902" s="16" t="str">
        <f t="shared" si="1440"/>
        <v/>
      </c>
      <c r="CZ902" s="85" t="str">
        <f t="shared" si="1441"/>
        <v/>
      </c>
      <c r="DA902" s="16" t="str">
        <f t="shared" si="1442"/>
        <v/>
      </c>
      <c r="DB902" s="16" t="str">
        <f t="shared" si="1443"/>
        <v/>
      </c>
      <c r="DC902" s="28" t="str">
        <f>IF(CP902="","",$DC$1&amp;(INDEX(価格設定!D$1:XFD$3,ROW(価格設定!$D$3),MATCH($AW902,価格設定!D$1:XFD$1,1))*100)&amp;"%")</f>
        <v/>
      </c>
      <c r="DD902" s="28" t="str">
        <f>IF(CP902="","",$DD$1&amp;(INDEX(価格設定!D$1:XFD$3,ROW(価格設定!$D$2),MATCH($AW902,価格設定!D$1:XFD$1,1))*100)&amp;"%")</f>
        <v/>
      </c>
      <c r="DE902" s="29" t="str">
        <f t="shared" si="1444"/>
        <v/>
      </c>
      <c r="DG902" s="58" t="str">
        <f t="shared" si="1445"/>
        <v/>
      </c>
      <c r="DH902" s="58" t="str">
        <f t="shared" si="1446"/>
        <v/>
      </c>
      <c r="DI902" s="58" t="str">
        <f t="shared" si="1447"/>
        <v/>
      </c>
      <c r="DJ902" s="85" t="str">
        <f t="shared" si="1448"/>
        <v/>
      </c>
      <c r="DL902" s="58" t="str">
        <f>IF(COUNTIF(DG$3:DG$1048576,DG902)=COUNTIF($DG$3:$DG902,DG902),DG902,"")</f>
        <v/>
      </c>
      <c r="DM902" s="85" t="str">
        <f t="shared" si="1449"/>
        <v/>
      </c>
      <c r="DN902" s="85" t="str">
        <f t="shared" si="1471"/>
        <v/>
      </c>
      <c r="DO902" s="85" t="str">
        <f t="shared" si="1471"/>
        <v/>
      </c>
      <c r="DP902" s="303"/>
      <c r="DQ902" s="17" t="str">
        <f t="shared" si="1472"/>
        <v/>
      </c>
      <c r="DR902" s="17" t="str">
        <f t="shared" si="1473"/>
        <v/>
      </c>
      <c r="DS902" s="17" t="str">
        <f t="shared" si="1474"/>
        <v/>
      </c>
      <c r="DU902" s="16" t="str">
        <f t="shared" si="1450"/>
        <v/>
      </c>
      <c r="DV902" s="16" t="str">
        <f>IF(DU902="","",COUNT($DU$3:DU902))</f>
        <v/>
      </c>
      <c r="DW902" s="16" t="str">
        <f t="shared" si="1451"/>
        <v/>
      </c>
      <c r="DX902" s="16" t="str">
        <f t="shared" si="1452"/>
        <v/>
      </c>
      <c r="DY902" s="16" t="str">
        <f>IF(DZ902="","",COUNTIF(DZ$3:DZ902,DZ902))</f>
        <v/>
      </c>
      <c r="DZ902" s="16" t="str">
        <f t="shared" si="1453"/>
        <v/>
      </c>
      <c r="EA902" s="16" t="str">
        <f t="shared" si="1454"/>
        <v/>
      </c>
      <c r="EB902" s="16" t="str">
        <f t="shared" si="1455"/>
        <v/>
      </c>
      <c r="EC902" s="16" t="str">
        <f t="shared" si="1456"/>
        <v/>
      </c>
      <c r="ED902" s="16" t="str">
        <f t="shared" si="1457"/>
        <v/>
      </c>
      <c r="EE902" s="16" t="str">
        <f t="shared" si="1458"/>
        <v/>
      </c>
      <c r="EF902" s="16" t="str">
        <f t="shared" si="1459"/>
        <v/>
      </c>
      <c r="EG902" s="16" t="str">
        <f t="shared" si="1460"/>
        <v/>
      </c>
      <c r="EH902" s="16" t="str">
        <f t="shared" si="1461"/>
        <v/>
      </c>
      <c r="EI902" s="16" t="str">
        <f t="shared" si="1462"/>
        <v/>
      </c>
      <c r="EJ902" s="16" t="str">
        <f t="shared" si="1463"/>
        <v/>
      </c>
      <c r="EK902" s="16" t="str">
        <f t="shared" si="1464"/>
        <v/>
      </c>
      <c r="EL902" s="58" t="str">
        <f t="shared" si="1465"/>
        <v/>
      </c>
      <c r="EM902" s="58" t="str">
        <f>IF(OR($DZ902="",CR902=""),IF($EL902="","",$EL902),IF(OR(CR902="なし",CR902=0),領収書!$H$1,CR902))</f>
        <v/>
      </c>
      <c r="EN902" s="58" t="str">
        <f>IF(OR($DZ902="",CS902=""),IF($EL902="","",$EL902),IF(OR(CS902="なし",CS902=0),入力!$EN$1,CS902))</f>
        <v/>
      </c>
      <c r="EO902" s="63" t="str">
        <f t="shared" si="1466"/>
        <v/>
      </c>
      <c r="EP902" s="63" t="str">
        <f t="shared" si="1467"/>
        <v/>
      </c>
      <c r="ER902" s="16" t="str">
        <f>IF(AND(COUNTIF($ET$3:ET902,ET902)=1,ET902&lt;&gt;""),MAX($ER$3:ER901)+1,"")</f>
        <v/>
      </c>
      <c r="ES902" s="16" t="str">
        <f>IF(価格設定!B904="","",価格設定!B904)</f>
        <v/>
      </c>
      <c r="ET902" s="16" t="str">
        <f>IF(価格設定!C904="","",価格設定!C904)</f>
        <v/>
      </c>
      <c r="EV902" s="16" t="str">
        <f t="shared" si="1475"/>
        <v/>
      </c>
      <c r="EW902" s="16" t="str">
        <f t="shared" si="1468"/>
        <v/>
      </c>
    </row>
    <row r="903" spans="1:153" ht="30" customHeight="1" x14ac:dyDescent="0.2">
      <c r="A903" s="225"/>
      <c r="B903" s="212"/>
      <c r="C903" s="221"/>
      <c r="D903" s="164"/>
      <c r="E903" s="165"/>
      <c r="F903" s="166"/>
      <c r="G903" s="167"/>
      <c r="H903" s="179"/>
      <c r="I903" s="306"/>
      <c r="J903" s="169"/>
      <c r="K903" s="179"/>
      <c r="L903" s="186"/>
      <c r="M903" s="186"/>
      <c r="N903" s="168"/>
      <c r="O903" s="170"/>
      <c r="P903" s="212"/>
      <c r="Q903" s="179" t="str">
        <f>IFERROR(IF(H903="","",IFERROR(INDEX(価格設定!$B$5:$B$1048576,MATCH(H903,価格設定!$B$5:$B$1048576,0),0),INDEX(価格設定!$B$5:$B$1048576,MATCH("*"&amp;H903&amp;"*",価格設定!$B$5:$B$1048576,0),0))),H903)</f>
        <v/>
      </c>
      <c r="R903" s="250" t="str">
        <f>IFERROR(IF(Q903="",IF(K903="","",K903),IF(K903="",IF(INDEX(価格設定!$C$5:$C$1048576,MATCH(Q903,価格設定!$B$5:$B$1048576,0),0)=0,"",INDEX(価格設定!$C$5:$C$1048576,MATCH(Q903,価格設定!$B$5:$B$1048576,0),0)),IF(K903="なし","",K903))),"")</f>
        <v/>
      </c>
      <c r="S903" s="308" t="str">
        <f t="shared" si="1380"/>
        <v/>
      </c>
      <c r="T903" s="126" t="str">
        <f>IFERROR(IF(J903="",IF(INDEX(価格設定!$E$5:$R$1048576,MATCH($Q903,価格設定!B$5:B$1048576,0),MATCH($AW903,価格設定!E$1:X$1,1))=0,"",INDEX(価格設定!$E$5:$R$1048576,MATCH($Q903,価格設定!B$5:B$1048576,0),MATCH($AW903,価格設定!E$1:X$1,1))),J903),"")</f>
        <v/>
      </c>
      <c r="U903" s="126" t="str">
        <f t="shared" si="1381"/>
        <v/>
      </c>
      <c r="V903" s="132" t="str">
        <f t="shared" si="1382"/>
        <v/>
      </c>
      <c r="W903" s="127" t="str">
        <f>IFERROR(IF(OR(T903="",T903&lt;0),"",IFERROR(INDEX(価格設定!E$2:X$3,IF(AND(K903=$K$1,$K$1&lt;&gt;""),ROW(価格設定!$D$3)-1,MATCH(INDEX(価格設定!$D$5:$D$1048576,MATCH(Q903,価格設定!$B$5:$B$1048576,0),0),価格設定!$D$2:$D$3,0)),MATCH($AW903,価格設定!E$1:X$1,1)),INDEX(価格設定!E$2:X$2,0,MATCH($AW903,価格設定!E$1:X$1,1)))),"")</f>
        <v/>
      </c>
      <c r="X903" s="126" t="str">
        <f t="shared" si="1469"/>
        <v/>
      </c>
      <c r="Y903" s="128" t="str">
        <f t="shared" si="1383"/>
        <v/>
      </c>
      <c r="Z903" s="126" t="str">
        <f t="shared" si="1384"/>
        <v/>
      </c>
      <c r="AA903" s="129" t="str">
        <f t="shared" si="1385"/>
        <v/>
      </c>
      <c r="AB903" s="126" t="str">
        <f t="shared" si="1386"/>
        <v/>
      </c>
      <c r="AC903" s="280" t="str">
        <f t="shared" si="1387"/>
        <v/>
      </c>
      <c r="AD903" s="15"/>
      <c r="AE903" s="204" t="str">
        <f>IF(AF903="","",COUNT($AF$3:AF903))</f>
        <v/>
      </c>
      <c r="AF903" s="206" t="str">
        <f t="shared" si="1388"/>
        <v/>
      </c>
      <c r="AG903" s="204" t="str">
        <f t="shared" si="1389"/>
        <v/>
      </c>
      <c r="AH903" s="204" t="str">
        <f t="shared" si="1390"/>
        <v/>
      </c>
      <c r="AI903" s="287"/>
      <c r="AJ903" s="15"/>
      <c r="AK903" s="138" t="str">
        <f t="shared" si="1391"/>
        <v/>
      </c>
      <c r="AL903" s="131" t="str">
        <f t="shared" si="1392"/>
        <v/>
      </c>
      <c r="AM903" s="131" t="str">
        <f t="shared" si="1393"/>
        <v/>
      </c>
      <c r="AN903" s="313" t="str">
        <f t="shared" si="1394"/>
        <v/>
      </c>
      <c r="AO903" s="316" t="str">
        <f t="shared" si="1395"/>
        <v/>
      </c>
      <c r="AP903" s="18"/>
      <c r="AQ903" s="3" t="str">
        <f>IF(F903="","",MAX($AQ$3:AQ902)+1)</f>
        <v/>
      </c>
      <c r="AR903" s="3" t="str">
        <f>IF(OR(AQ903="",BB903=""),"",MAX($AR$3:AR902)+1)</f>
        <v/>
      </c>
      <c r="AS903" s="3" t="str">
        <f>IF(CQ903="","",RANK(CQ903,CQ$3:CQ$1048576,1)+COUNTIF($CQ$3:CQ903,CQ903)-1)</f>
        <v/>
      </c>
      <c r="AT903" s="21" t="str">
        <f>IF(C903="",IF(OR(AND($H903&lt;&gt;"",C903=""),AND($F902=$F903,$AZ903&lt;&gt;""),COUNTA($H$3:$H$1048576,#REF!,$F$3:$F$1048576)&gt;COUNTA($H$3:$H903,#REF!,$F$3:$F903),$AZ903&lt;&gt;""),INDEX(AT$3:AT$1048576,MATCH(MAX($AQ$3:$AQ902),$AQ$3:$AQ$1048576,0),0),""),C903)</f>
        <v/>
      </c>
      <c r="AU903" s="21" t="str">
        <f>IF(D903="",IF(OR(AND($H903&lt;&gt;"",D903=""),AND($F902=$F903,$AZ903&lt;&gt;""),COUNTA($H$3:$H$1048576,#REF!,$F$3:$F$1048576)&gt;COUNTA($H$3:$H903,#REF!,$F$3:$F903),$AZ903&lt;&gt;""),INDEX(AU$3:AU$1048576,MATCH(MAX($AQ$3:$AQ902),$AQ$3:$AQ$1048576,0),0),""),D903)</f>
        <v/>
      </c>
      <c r="AV903" s="21" t="str">
        <f>IF(E903="",IF(OR(AND($H903&lt;&gt;"",E903=""),AND($F902=$F903,$AZ903&lt;&gt;""),COUNTA($H$3:$H$1048576,#REF!,$F$3:$F$1048576)&gt;COUNTA($H$3:$H903,#REF!,$F$3:$F903),$AZ903&lt;&gt;""),INDEX(AV$3:AV$1048576,MATCH(MAX($AQ$3:$AQ902),$AQ$3:$AQ$1048576,0),0),""),E903)</f>
        <v/>
      </c>
      <c r="AW903" s="24" t="str">
        <f t="shared" si="1396"/>
        <v/>
      </c>
      <c r="AX903" s="13" t="str">
        <f t="shared" si="1397"/>
        <v/>
      </c>
      <c r="AY903" s="4" t="str">
        <f t="shared" si="1398"/>
        <v/>
      </c>
      <c r="AZ903" s="4" t="str">
        <f>IF(AX903="",IF(OR(AND(H903&lt;&gt;"",F903=""),COUNTA($H$3:$H$1048576)&gt;COUNTA($H$3:$H903)),INDEX(AX$3:AX903,MATCH(MAX($AQ$3:AQ903),AQ$3:AQ903,0),0),""),AX903)</f>
        <v/>
      </c>
      <c r="BA903" s="4" t="str">
        <f>IF(AY903="",IF(AND(H903&lt;&gt;"",F903=""),INDEX(AY$3:AY903,MATCH(MAX($AQ$3:AQ903),AQ$3:AQ903,0),0),""),AY903)</f>
        <v/>
      </c>
      <c r="BB903" s="82" t="str">
        <f>IF(BC903="","",RANK(BC903,BC$3:BC$1048576,1)+COUNTIF($BC$3:BC903,BC903)-1)</f>
        <v/>
      </c>
      <c r="BC903" s="139" t="str">
        <f t="shared" si="1399"/>
        <v/>
      </c>
      <c r="BD903" s="46" t="str">
        <f t="shared" si="1400"/>
        <v/>
      </c>
      <c r="BE903" s="46" t="str">
        <f t="shared" si="1401"/>
        <v/>
      </c>
      <c r="BF903" s="46" t="str">
        <f t="shared" si="1402"/>
        <v/>
      </c>
      <c r="BG903" s="4" t="str">
        <f t="shared" si="1403"/>
        <v/>
      </c>
      <c r="BH903" s="180" t="str">
        <f t="shared" si="1404"/>
        <v/>
      </c>
      <c r="BI903" s="16" t="str">
        <f t="shared" si="1405"/>
        <v/>
      </c>
      <c r="BJ903" s="52" t="str">
        <f>IF(BI903="","",IF(W903="","",IF(AND(K903=$K$1,$K$1&lt;&gt;""),$BT$2,IFERROR(IF(INDEX(価格設定!$D$5:$D$1048576,MATCH(Q903,価格設定!$B$5:$B$1048576,0),0)=価格設定!$D$3,$BT$2,$BS$2),$BS$2))))</f>
        <v/>
      </c>
      <c r="BK903" s="16" t="str">
        <f>IF(BI903="","",IF(COUNTIF($BI$3:BI903,BI903)=1,1,IF(AND(BI902=BI903,BH903=""),BK902,COUNTIF($BH$3:BH903,BH903))))</f>
        <v/>
      </c>
      <c r="BL903" s="52" t="str">
        <f t="shared" si="1406"/>
        <v/>
      </c>
      <c r="BM903" s="52" t="str">
        <f t="shared" si="1407"/>
        <v/>
      </c>
      <c r="BN903" s="119" t="str">
        <f t="shared" si="1408"/>
        <v/>
      </c>
      <c r="BO903" s="119" t="str">
        <f t="shared" si="1409"/>
        <v/>
      </c>
      <c r="BP903" s="17" t="str">
        <f t="shared" si="1410"/>
        <v/>
      </c>
      <c r="BQ903" s="17" t="str">
        <f t="shared" si="1411"/>
        <v/>
      </c>
      <c r="BR903" s="17" t="str">
        <f>IF(OR(BP903="",COUNTIF($BO$3:BO903,BO903)&lt;&gt;1),"",SUMIF(BO$3:BO$1048576,BO903,BP$3:BP$1048576))</f>
        <v/>
      </c>
      <c r="BS903" s="17" t="str">
        <f t="shared" si="1412"/>
        <v/>
      </c>
      <c r="BT903" s="17" t="str">
        <f t="shared" si="1413"/>
        <v/>
      </c>
      <c r="BU903" s="17" t="str">
        <f t="shared" si="1414"/>
        <v/>
      </c>
      <c r="BV903" s="24" t="str">
        <f t="shared" si="1415"/>
        <v/>
      </c>
      <c r="BW903" s="24" t="str">
        <f t="shared" si="1416"/>
        <v/>
      </c>
      <c r="BX903" s="24" t="str">
        <f t="shared" si="1417"/>
        <v/>
      </c>
      <c r="BY903" s="26" t="str">
        <f t="shared" si="1418"/>
        <v/>
      </c>
      <c r="BZ903" s="26" t="str">
        <f t="shared" si="1419"/>
        <v/>
      </c>
      <c r="CA903" s="26" t="str">
        <f t="shared" si="1420"/>
        <v/>
      </c>
      <c r="CB903" s="66" t="str">
        <f t="shared" si="1421"/>
        <v/>
      </c>
      <c r="CC903" s="65" t="str">
        <f t="shared" si="1422"/>
        <v/>
      </c>
      <c r="CD903" s="26" t="str">
        <f t="shared" si="1423"/>
        <v/>
      </c>
      <c r="CE903" s="26" t="str">
        <f t="shared" si="1424"/>
        <v/>
      </c>
      <c r="CF903" s="193" t="str">
        <f t="shared" si="1425"/>
        <v/>
      </c>
      <c r="CG903" s="193" t="str">
        <f t="shared" si="1426"/>
        <v/>
      </c>
      <c r="CH903" s="26" t="str">
        <f t="shared" si="1427"/>
        <v/>
      </c>
      <c r="CI903" s="26" t="str">
        <f t="shared" si="1428"/>
        <v/>
      </c>
      <c r="CJ903" s="65" t="str">
        <f t="shared" si="1429"/>
        <v/>
      </c>
      <c r="CK903" s="65" t="str">
        <f t="shared" si="1430"/>
        <v/>
      </c>
      <c r="CL903" s="64" t="str">
        <f t="shared" si="1431"/>
        <v/>
      </c>
      <c r="CM903" s="64" t="str">
        <f t="shared" si="1432"/>
        <v/>
      </c>
      <c r="CN903" s="65" t="str">
        <f t="shared" si="1433"/>
        <v/>
      </c>
      <c r="CP903" s="63" t="str">
        <f>IF(BH903="","",MAX($CP$3:CP902)+1)</f>
        <v/>
      </c>
      <c r="CQ903" s="24" t="str">
        <f t="shared" si="1434"/>
        <v/>
      </c>
      <c r="CR903" s="24" t="str">
        <f t="shared" si="1435"/>
        <v/>
      </c>
      <c r="CS903" s="24" t="str">
        <f t="shared" si="1436"/>
        <v/>
      </c>
      <c r="CT903" s="58" t="str">
        <f>IF(BO903="","",COUNTIF($BO$3:BO903,BO903)&amp;"@"&amp;BO903)</f>
        <v/>
      </c>
      <c r="CU903" s="16" t="str">
        <f t="shared" si="1470"/>
        <v/>
      </c>
      <c r="CV903" s="63" t="str">
        <f t="shared" si="1437"/>
        <v/>
      </c>
      <c r="CW903" s="16" t="str">
        <f t="shared" si="1438"/>
        <v/>
      </c>
      <c r="CX903" s="16" t="str">
        <f t="shared" si="1439"/>
        <v/>
      </c>
      <c r="CY903" s="16" t="str">
        <f t="shared" si="1440"/>
        <v/>
      </c>
      <c r="CZ903" s="85" t="str">
        <f t="shared" si="1441"/>
        <v/>
      </c>
      <c r="DA903" s="16" t="str">
        <f t="shared" si="1442"/>
        <v/>
      </c>
      <c r="DB903" s="16" t="str">
        <f t="shared" si="1443"/>
        <v/>
      </c>
      <c r="DC903" s="28" t="str">
        <f>IF(CP903="","",$DC$1&amp;(INDEX(価格設定!D$1:XFD$3,ROW(価格設定!$D$3),MATCH($AW903,価格設定!D$1:XFD$1,1))*100)&amp;"%")</f>
        <v/>
      </c>
      <c r="DD903" s="28" t="str">
        <f>IF(CP903="","",$DD$1&amp;(INDEX(価格設定!D$1:XFD$3,ROW(価格設定!$D$2),MATCH($AW903,価格設定!D$1:XFD$1,1))*100)&amp;"%")</f>
        <v/>
      </c>
      <c r="DE903" s="29" t="str">
        <f t="shared" si="1444"/>
        <v/>
      </c>
      <c r="DG903" s="58" t="str">
        <f t="shared" si="1445"/>
        <v/>
      </c>
      <c r="DH903" s="58" t="str">
        <f t="shared" si="1446"/>
        <v/>
      </c>
      <c r="DI903" s="58" t="str">
        <f t="shared" si="1447"/>
        <v/>
      </c>
      <c r="DJ903" s="85" t="str">
        <f t="shared" si="1448"/>
        <v/>
      </c>
      <c r="DL903" s="58" t="str">
        <f>IF(COUNTIF(DG$3:DG$1048576,DG903)=COUNTIF($DG$3:$DG903,DG903),DG903,"")</f>
        <v/>
      </c>
      <c r="DM903" s="85" t="str">
        <f t="shared" si="1449"/>
        <v/>
      </c>
      <c r="DN903" s="85" t="str">
        <f t="shared" si="1471"/>
        <v/>
      </c>
      <c r="DO903" s="85" t="str">
        <f t="shared" si="1471"/>
        <v/>
      </c>
      <c r="DP903" s="303"/>
      <c r="DQ903" s="17" t="str">
        <f t="shared" si="1472"/>
        <v/>
      </c>
      <c r="DR903" s="17" t="str">
        <f t="shared" si="1473"/>
        <v/>
      </c>
      <c r="DS903" s="17" t="str">
        <f t="shared" si="1474"/>
        <v/>
      </c>
      <c r="DU903" s="16" t="str">
        <f t="shared" si="1450"/>
        <v/>
      </c>
      <c r="DV903" s="16" t="str">
        <f>IF(DU903="","",COUNT($DU$3:DU903))</f>
        <v/>
      </c>
      <c r="DW903" s="16" t="str">
        <f t="shared" si="1451"/>
        <v/>
      </c>
      <c r="DX903" s="16" t="str">
        <f t="shared" si="1452"/>
        <v/>
      </c>
      <c r="DY903" s="16" t="str">
        <f>IF(DZ903="","",COUNTIF(DZ$3:DZ903,DZ903))</f>
        <v/>
      </c>
      <c r="DZ903" s="16" t="str">
        <f t="shared" si="1453"/>
        <v/>
      </c>
      <c r="EA903" s="16" t="str">
        <f t="shared" si="1454"/>
        <v/>
      </c>
      <c r="EB903" s="16" t="str">
        <f t="shared" si="1455"/>
        <v/>
      </c>
      <c r="EC903" s="16" t="str">
        <f t="shared" si="1456"/>
        <v/>
      </c>
      <c r="ED903" s="16" t="str">
        <f t="shared" si="1457"/>
        <v/>
      </c>
      <c r="EE903" s="16" t="str">
        <f t="shared" si="1458"/>
        <v/>
      </c>
      <c r="EF903" s="16" t="str">
        <f t="shared" si="1459"/>
        <v/>
      </c>
      <c r="EG903" s="16" t="str">
        <f t="shared" si="1460"/>
        <v/>
      </c>
      <c r="EH903" s="16" t="str">
        <f t="shared" si="1461"/>
        <v/>
      </c>
      <c r="EI903" s="16" t="str">
        <f t="shared" si="1462"/>
        <v/>
      </c>
      <c r="EJ903" s="16" t="str">
        <f t="shared" si="1463"/>
        <v/>
      </c>
      <c r="EK903" s="16" t="str">
        <f t="shared" si="1464"/>
        <v/>
      </c>
      <c r="EL903" s="58" t="str">
        <f t="shared" si="1465"/>
        <v/>
      </c>
      <c r="EM903" s="58" t="str">
        <f>IF(OR($DZ903="",CR903=""),IF($EL903="","",$EL903),IF(OR(CR903="なし",CR903=0),領収書!$H$1,CR903))</f>
        <v/>
      </c>
      <c r="EN903" s="58" t="str">
        <f>IF(OR($DZ903="",CS903=""),IF($EL903="","",$EL903),IF(OR(CS903="なし",CS903=0),入力!$EN$1,CS903))</f>
        <v/>
      </c>
      <c r="EO903" s="63" t="str">
        <f t="shared" si="1466"/>
        <v/>
      </c>
      <c r="EP903" s="63" t="str">
        <f t="shared" si="1467"/>
        <v/>
      </c>
      <c r="ER903" s="16" t="str">
        <f>IF(AND(COUNTIF($ET$3:ET903,ET903)=1,ET903&lt;&gt;""),MAX($ER$3:ER902)+1,"")</f>
        <v/>
      </c>
      <c r="ES903" s="16" t="str">
        <f>IF(価格設定!B905="","",価格設定!B905)</f>
        <v/>
      </c>
      <c r="ET903" s="16" t="str">
        <f>IF(価格設定!C905="","",価格設定!C905)</f>
        <v/>
      </c>
      <c r="EV903" s="16" t="str">
        <f t="shared" si="1475"/>
        <v/>
      </c>
      <c r="EW903" s="16" t="str">
        <f t="shared" si="1468"/>
        <v/>
      </c>
    </row>
    <row r="904" spans="1:153" ht="30" customHeight="1" x14ac:dyDescent="0.2">
      <c r="A904" s="225"/>
      <c r="B904" s="212"/>
      <c r="C904" s="221"/>
      <c r="D904" s="164"/>
      <c r="E904" s="165"/>
      <c r="F904" s="166"/>
      <c r="G904" s="167"/>
      <c r="H904" s="179"/>
      <c r="I904" s="306"/>
      <c r="J904" s="169"/>
      <c r="K904" s="179"/>
      <c r="L904" s="186"/>
      <c r="M904" s="186"/>
      <c r="N904" s="168"/>
      <c r="O904" s="170"/>
      <c r="P904" s="212"/>
      <c r="Q904" s="179" t="str">
        <f>IFERROR(IF(H904="","",IFERROR(INDEX(価格設定!$B$5:$B$1048576,MATCH(H904,価格設定!$B$5:$B$1048576,0),0),INDEX(価格設定!$B$5:$B$1048576,MATCH("*"&amp;H904&amp;"*",価格設定!$B$5:$B$1048576,0),0))),H904)</f>
        <v/>
      </c>
      <c r="R904" s="250" t="str">
        <f>IFERROR(IF(Q904="",IF(K904="","",K904),IF(K904="",IF(INDEX(価格設定!$C$5:$C$1048576,MATCH(Q904,価格設定!$B$5:$B$1048576,0),0)=0,"",INDEX(価格設定!$C$5:$C$1048576,MATCH(Q904,価格設定!$B$5:$B$1048576,0),0)),IF(K904="なし","",K904))),"")</f>
        <v/>
      </c>
      <c r="S904" s="308" t="str">
        <f t="shared" si="1380"/>
        <v/>
      </c>
      <c r="T904" s="126" t="str">
        <f>IFERROR(IF(J904="",IF(INDEX(価格設定!$E$5:$R$1048576,MATCH($Q904,価格設定!B$5:B$1048576,0),MATCH($AW904,価格設定!E$1:X$1,1))=0,"",INDEX(価格設定!$E$5:$R$1048576,MATCH($Q904,価格設定!B$5:B$1048576,0),MATCH($AW904,価格設定!E$1:X$1,1))),J904),"")</f>
        <v/>
      </c>
      <c r="U904" s="126" t="str">
        <f t="shared" si="1381"/>
        <v/>
      </c>
      <c r="V904" s="132" t="str">
        <f t="shared" si="1382"/>
        <v/>
      </c>
      <c r="W904" s="127" t="str">
        <f>IFERROR(IF(OR(T904="",T904&lt;0),"",IFERROR(INDEX(価格設定!E$2:X$3,IF(AND(K904=$K$1,$K$1&lt;&gt;""),ROW(価格設定!$D$3)-1,MATCH(INDEX(価格設定!$D$5:$D$1048576,MATCH(Q904,価格設定!$B$5:$B$1048576,0),0),価格設定!$D$2:$D$3,0)),MATCH($AW904,価格設定!E$1:X$1,1)),INDEX(価格設定!E$2:X$2,0,MATCH($AW904,価格設定!E$1:X$1,1)))),"")</f>
        <v/>
      </c>
      <c r="X904" s="126" t="str">
        <f t="shared" si="1469"/>
        <v/>
      </c>
      <c r="Y904" s="128" t="str">
        <f t="shared" si="1383"/>
        <v/>
      </c>
      <c r="Z904" s="126" t="str">
        <f t="shared" si="1384"/>
        <v/>
      </c>
      <c r="AA904" s="129" t="str">
        <f t="shared" si="1385"/>
        <v/>
      </c>
      <c r="AB904" s="126" t="str">
        <f t="shared" si="1386"/>
        <v/>
      </c>
      <c r="AC904" s="280" t="str">
        <f t="shared" si="1387"/>
        <v/>
      </c>
      <c r="AD904" s="15"/>
      <c r="AE904" s="204" t="str">
        <f>IF(AF904="","",COUNT($AF$3:AF904))</f>
        <v/>
      </c>
      <c r="AF904" s="206" t="str">
        <f t="shared" si="1388"/>
        <v/>
      </c>
      <c r="AG904" s="204" t="str">
        <f t="shared" si="1389"/>
        <v/>
      </c>
      <c r="AH904" s="204" t="str">
        <f t="shared" si="1390"/>
        <v/>
      </c>
      <c r="AI904" s="287"/>
      <c r="AJ904" s="15"/>
      <c r="AK904" s="138" t="str">
        <f t="shared" si="1391"/>
        <v/>
      </c>
      <c r="AL904" s="131" t="str">
        <f t="shared" si="1392"/>
        <v/>
      </c>
      <c r="AM904" s="131" t="str">
        <f t="shared" si="1393"/>
        <v/>
      </c>
      <c r="AN904" s="313" t="str">
        <f t="shared" si="1394"/>
        <v/>
      </c>
      <c r="AO904" s="316" t="str">
        <f t="shared" si="1395"/>
        <v/>
      </c>
      <c r="AP904" s="18"/>
      <c r="AQ904" s="3" t="str">
        <f>IF(F904="","",MAX($AQ$3:AQ903)+1)</f>
        <v/>
      </c>
      <c r="AR904" s="3" t="str">
        <f>IF(OR(AQ904="",BB904=""),"",MAX($AR$3:AR903)+1)</f>
        <v/>
      </c>
      <c r="AS904" s="3" t="str">
        <f>IF(CQ904="","",RANK(CQ904,CQ$3:CQ$1048576,1)+COUNTIF($CQ$3:CQ904,CQ904)-1)</f>
        <v/>
      </c>
      <c r="AT904" s="21" t="str">
        <f>IF(C904="",IF(OR(AND($H904&lt;&gt;"",C904=""),AND($F903=$F904,$AZ904&lt;&gt;""),COUNTA($H$3:$H$1048576,#REF!,$F$3:$F$1048576)&gt;COUNTA($H$3:$H904,#REF!,$F$3:$F904),$AZ904&lt;&gt;""),INDEX(AT$3:AT$1048576,MATCH(MAX($AQ$3:$AQ903),$AQ$3:$AQ$1048576,0),0),""),C904)</f>
        <v/>
      </c>
      <c r="AU904" s="21" t="str">
        <f>IF(D904="",IF(OR(AND($H904&lt;&gt;"",D904=""),AND($F903=$F904,$AZ904&lt;&gt;""),COUNTA($H$3:$H$1048576,#REF!,$F$3:$F$1048576)&gt;COUNTA($H$3:$H904,#REF!,$F$3:$F904),$AZ904&lt;&gt;""),INDEX(AU$3:AU$1048576,MATCH(MAX($AQ$3:$AQ903),$AQ$3:$AQ$1048576,0),0),""),D904)</f>
        <v/>
      </c>
      <c r="AV904" s="21" t="str">
        <f>IF(E904="",IF(OR(AND($H904&lt;&gt;"",E904=""),AND($F903=$F904,$AZ904&lt;&gt;""),COUNTA($H$3:$H$1048576,#REF!,$F$3:$F$1048576)&gt;COUNTA($H$3:$H904,#REF!,$F$3:$F904),$AZ904&lt;&gt;""),INDEX(AV$3:AV$1048576,MATCH(MAX($AQ$3:$AQ903),$AQ$3:$AQ$1048576,0),0),""),E904)</f>
        <v/>
      </c>
      <c r="AW904" s="24" t="str">
        <f t="shared" si="1396"/>
        <v/>
      </c>
      <c r="AX904" s="13" t="str">
        <f t="shared" si="1397"/>
        <v/>
      </c>
      <c r="AY904" s="4" t="str">
        <f t="shared" si="1398"/>
        <v/>
      </c>
      <c r="AZ904" s="4" t="str">
        <f>IF(AX904="",IF(OR(AND(H904&lt;&gt;"",F904=""),COUNTA($H$3:$H$1048576)&gt;COUNTA($H$3:$H904)),INDEX(AX$3:AX904,MATCH(MAX($AQ$3:AQ904),AQ$3:AQ904,0),0),""),AX904)</f>
        <v/>
      </c>
      <c r="BA904" s="4" t="str">
        <f>IF(AY904="",IF(AND(H904&lt;&gt;"",F904=""),INDEX(AY$3:AY904,MATCH(MAX($AQ$3:AQ904),AQ$3:AQ904,0),0),""),AY904)</f>
        <v/>
      </c>
      <c r="BB904" s="82" t="str">
        <f>IF(BC904="","",RANK(BC904,BC$3:BC$1048576,1)+COUNTIF($BC$3:BC904,BC904)-1)</f>
        <v/>
      </c>
      <c r="BC904" s="139" t="str">
        <f t="shared" si="1399"/>
        <v/>
      </c>
      <c r="BD904" s="46" t="str">
        <f t="shared" si="1400"/>
        <v/>
      </c>
      <c r="BE904" s="46" t="str">
        <f t="shared" si="1401"/>
        <v/>
      </c>
      <c r="BF904" s="46" t="str">
        <f t="shared" si="1402"/>
        <v/>
      </c>
      <c r="BG904" s="4" t="str">
        <f t="shared" si="1403"/>
        <v/>
      </c>
      <c r="BH904" s="180" t="str">
        <f t="shared" si="1404"/>
        <v/>
      </c>
      <c r="BI904" s="16" t="str">
        <f t="shared" si="1405"/>
        <v/>
      </c>
      <c r="BJ904" s="52" t="str">
        <f>IF(BI904="","",IF(W904="","",IF(AND(K904=$K$1,$K$1&lt;&gt;""),$BT$2,IFERROR(IF(INDEX(価格設定!$D$5:$D$1048576,MATCH(Q904,価格設定!$B$5:$B$1048576,0),0)=価格設定!$D$3,$BT$2,$BS$2),$BS$2))))</f>
        <v/>
      </c>
      <c r="BK904" s="16" t="str">
        <f>IF(BI904="","",IF(COUNTIF($BI$3:BI904,BI904)=1,1,IF(AND(BI903=BI904,BH904=""),BK903,COUNTIF($BH$3:BH904,BH904))))</f>
        <v/>
      </c>
      <c r="BL904" s="52" t="str">
        <f t="shared" si="1406"/>
        <v/>
      </c>
      <c r="BM904" s="52" t="str">
        <f t="shared" si="1407"/>
        <v/>
      </c>
      <c r="BN904" s="119" t="str">
        <f t="shared" si="1408"/>
        <v/>
      </c>
      <c r="BO904" s="119" t="str">
        <f t="shared" si="1409"/>
        <v/>
      </c>
      <c r="BP904" s="17" t="str">
        <f t="shared" si="1410"/>
        <v/>
      </c>
      <c r="BQ904" s="17" t="str">
        <f t="shared" si="1411"/>
        <v/>
      </c>
      <c r="BR904" s="17" t="str">
        <f>IF(OR(BP904="",COUNTIF($BO$3:BO904,BO904)&lt;&gt;1),"",SUMIF(BO$3:BO$1048576,BO904,BP$3:BP$1048576))</f>
        <v/>
      </c>
      <c r="BS904" s="17" t="str">
        <f t="shared" si="1412"/>
        <v/>
      </c>
      <c r="BT904" s="17" t="str">
        <f t="shared" si="1413"/>
        <v/>
      </c>
      <c r="BU904" s="17" t="str">
        <f t="shared" si="1414"/>
        <v/>
      </c>
      <c r="BV904" s="24" t="str">
        <f t="shared" si="1415"/>
        <v/>
      </c>
      <c r="BW904" s="24" t="str">
        <f t="shared" si="1416"/>
        <v/>
      </c>
      <c r="BX904" s="24" t="str">
        <f t="shared" si="1417"/>
        <v/>
      </c>
      <c r="BY904" s="26" t="str">
        <f t="shared" si="1418"/>
        <v/>
      </c>
      <c r="BZ904" s="26" t="str">
        <f t="shared" si="1419"/>
        <v/>
      </c>
      <c r="CA904" s="26" t="str">
        <f t="shared" si="1420"/>
        <v/>
      </c>
      <c r="CB904" s="66" t="str">
        <f t="shared" si="1421"/>
        <v/>
      </c>
      <c r="CC904" s="65" t="str">
        <f t="shared" si="1422"/>
        <v/>
      </c>
      <c r="CD904" s="26" t="str">
        <f t="shared" si="1423"/>
        <v/>
      </c>
      <c r="CE904" s="26" t="str">
        <f t="shared" si="1424"/>
        <v/>
      </c>
      <c r="CF904" s="193" t="str">
        <f t="shared" si="1425"/>
        <v/>
      </c>
      <c r="CG904" s="193" t="str">
        <f t="shared" si="1426"/>
        <v/>
      </c>
      <c r="CH904" s="26" t="str">
        <f t="shared" si="1427"/>
        <v/>
      </c>
      <c r="CI904" s="26" t="str">
        <f t="shared" si="1428"/>
        <v/>
      </c>
      <c r="CJ904" s="65" t="str">
        <f t="shared" si="1429"/>
        <v/>
      </c>
      <c r="CK904" s="65" t="str">
        <f t="shared" si="1430"/>
        <v/>
      </c>
      <c r="CL904" s="64" t="str">
        <f t="shared" si="1431"/>
        <v/>
      </c>
      <c r="CM904" s="64" t="str">
        <f t="shared" si="1432"/>
        <v/>
      </c>
      <c r="CN904" s="65" t="str">
        <f t="shared" si="1433"/>
        <v/>
      </c>
      <c r="CP904" s="63" t="str">
        <f>IF(BH904="","",MAX($CP$3:CP903)+1)</f>
        <v/>
      </c>
      <c r="CQ904" s="24" t="str">
        <f t="shared" si="1434"/>
        <v/>
      </c>
      <c r="CR904" s="24" t="str">
        <f t="shared" si="1435"/>
        <v/>
      </c>
      <c r="CS904" s="24" t="str">
        <f t="shared" si="1436"/>
        <v/>
      </c>
      <c r="CT904" s="58" t="str">
        <f>IF(BO904="","",COUNTIF($BO$3:BO904,BO904)&amp;"@"&amp;BO904)</f>
        <v/>
      </c>
      <c r="CU904" s="16" t="str">
        <f t="shared" si="1470"/>
        <v/>
      </c>
      <c r="CV904" s="63" t="str">
        <f t="shared" si="1437"/>
        <v/>
      </c>
      <c r="CW904" s="16" t="str">
        <f t="shared" si="1438"/>
        <v/>
      </c>
      <c r="CX904" s="16" t="str">
        <f t="shared" si="1439"/>
        <v/>
      </c>
      <c r="CY904" s="16" t="str">
        <f t="shared" si="1440"/>
        <v/>
      </c>
      <c r="CZ904" s="85" t="str">
        <f t="shared" si="1441"/>
        <v/>
      </c>
      <c r="DA904" s="16" t="str">
        <f t="shared" si="1442"/>
        <v/>
      </c>
      <c r="DB904" s="16" t="str">
        <f t="shared" si="1443"/>
        <v/>
      </c>
      <c r="DC904" s="28" t="str">
        <f>IF(CP904="","",$DC$1&amp;(INDEX(価格設定!D$1:XFD$3,ROW(価格設定!$D$3),MATCH($AW904,価格設定!D$1:XFD$1,1))*100)&amp;"%")</f>
        <v/>
      </c>
      <c r="DD904" s="28" t="str">
        <f>IF(CP904="","",$DD$1&amp;(INDEX(価格設定!D$1:XFD$3,ROW(価格設定!$D$2),MATCH($AW904,価格設定!D$1:XFD$1,1))*100)&amp;"%")</f>
        <v/>
      </c>
      <c r="DE904" s="29" t="str">
        <f t="shared" si="1444"/>
        <v/>
      </c>
      <c r="DG904" s="58" t="str">
        <f t="shared" si="1445"/>
        <v/>
      </c>
      <c r="DH904" s="58" t="str">
        <f t="shared" si="1446"/>
        <v/>
      </c>
      <c r="DI904" s="58" t="str">
        <f t="shared" si="1447"/>
        <v/>
      </c>
      <c r="DJ904" s="85" t="str">
        <f t="shared" si="1448"/>
        <v/>
      </c>
      <c r="DL904" s="58" t="str">
        <f>IF(COUNTIF(DG$3:DG$1048576,DG904)=COUNTIF($DG$3:$DG904,DG904),DG904,"")</f>
        <v/>
      </c>
      <c r="DM904" s="85" t="str">
        <f t="shared" si="1449"/>
        <v/>
      </c>
      <c r="DN904" s="85" t="str">
        <f t="shared" si="1471"/>
        <v/>
      </c>
      <c r="DO904" s="85" t="str">
        <f t="shared" si="1471"/>
        <v/>
      </c>
      <c r="DP904" s="303"/>
      <c r="DQ904" s="17" t="str">
        <f t="shared" si="1472"/>
        <v/>
      </c>
      <c r="DR904" s="17" t="str">
        <f t="shared" si="1473"/>
        <v/>
      </c>
      <c r="DS904" s="17" t="str">
        <f t="shared" si="1474"/>
        <v/>
      </c>
      <c r="DU904" s="16" t="str">
        <f t="shared" si="1450"/>
        <v/>
      </c>
      <c r="DV904" s="16" t="str">
        <f>IF(DU904="","",COUNT($DU$3:DU904))</f>
        <v/>
      </c>
      <c r="DW904" s="16" t="str">
        <f t="shared" si="1451"/>
        <v/>
      </c>
      <c r="DX904" s="16" t="str">
        <f t="shared" si="1452"/>
        <v/>
      </c>
      <c r="DY904" s="16" t="str">
        <f>IF(DZ904="","",COUNTIF(DZ$3:DZ904,DZ904))</f>
        <v/>
      </c>
      <c r="DZ904" s="16" t="str">
        <f t="shared" si="1453"/>
        <v/>
      </c>
      <c r="EA904" s="16" t="str">
        <f t="shared" si="1454"/>
        <v/>
      </c>
      <c r="EB904" s="16" t="str">
        <f t="shared" si="1455"/>
        <v/>
      </c>
      <c r="EC904" s="16" t="str">
        <f t="shared" si="1456"/>
        <v/>
      </c>
      <c r="ED904" s="16" t="str">
        <f t="shared" si="1457"/>
        <v/>
      </c>
      <c r="EE904" s="16" t="str">
        <f t="shared" si="1458"/>
        <v/>
      </c>
      <c r="EF904" s="16" t="str">
        <f t="shared" si="1459"/>
        <v/>
      </c>
      <c r="EG904" s="16" t="str">
        <f t="shared" si="1460"/>
        <v/>
      </c>
      <c r="EH904" s="16" t="str">
        <f t="shared" si="1461"/>
        <v/>
      </c>
      <c r="EI904" s="16" t="str">
        <f t="shared" si="1462"/>
        <v/>
      </c>
      <c r="EJ904" s="16" t="str">
        <f t="shared" si="1463"/>
        <v/>
      </c>
      <c r="EK904" s="16" t="str">
        <f t="shared" si="1464"/>
        <v/>
      </c>
      <c r="EL904" s="58" t="str">
        <f t="shared" si="1465"/>
        <v/>
      </c>
      <c r="EM904" s="58" t="str">
        <f>IF(OR($DZ904="",CR904=""),IF($EL904="","",$EL904),IF(OR(CR904="なし",CR904=0),領収書!$H$1,CR904))</f>
        <v/>
      </c>
      <c r="EN904" s="58" t="str">
        <f>IF(OR($DZ904="",CS904=""),IF($EL904="","",$EL904),IF(OR(CS904="なし",CS904=0),入力!$EN$1,CS904))</f>
        <v/>
      </c>
      <c r="EO904" s="63" t="str">
        <f t="shared" si="1466"/>
        <v/>
      </c>
      <c r="EP904" s="63" t="str">
        <f t="shared" si="1467"/>
        <v/>
      </c>
      <c r="ER904" s="16" t="str">
        <f>IF(AND(COUNTIF($ET$3:ET904,ET904)=1,ET904&lt;&gt;""),MAX($ER$3:ER903)+1,"")</f>
        <v/>
      </c>
      <c r="ES904" s="16" t="str">
        <f>IF(価格設定!B906="","",価格設定!B906)</f>
        <v/>
      </c>
      <c r="ET904" s="16" t="str">
        <f>IF(価格設定!C906="","",価格設定!C906)</f>
        <v/>
      </c>
      <c r="EV904" s="16" t="str">
        <f t="shared" si="1475"/>
        <v/>
      </c>
      <c r="EW904" s="16" t="str">
        <f t="shared" si="1468"/>
        <v/>
      </c>
    </row>
    <row r="905" spans="1:153" ht="30" customHeight="1" x14ac:dyDescent="0.2">
      <c r="A905" s="225"/>
      <c r="B905" s="212"/>
      <c r="C905" s="221"/>
      <c r="D905" s="164"/>
      <c r="E905" s="165"/>
      <c r="F905" s="166"/>
      <c r="G905" s="167"/>
      <c r="H905" s="179"/>
      <c r="I905" s="306"/>
      <c r="J905" s="169"/>
      <c r="K905" s="179"/>
      <c r="L905" s="186"/>
      <c r="M905" s="186"/>
      <c r="N905" s="168"/>
      <c r="O905" s="170"/>
      <c r="P905" s="212"/>
      <c r="Q905" s="179" t="str">
        <f>IFERROR(IF(H905="","",IFERROR(INDEX(価格設定!$B$5:$B$1048576,MATCH(H905,価格設定!$B$5:$B$1048576,0),0),INDEX(価格設定!$B$5:$B$1048576,MATCH("*"&amp;H905&amp;"*",価格設定!$B$5:$B$1048576,0),0))),H905)</f>
        <v/>
      </c>
      <c r="R905" s="250" t="str">
        <f>IFERROR(IF(Q905="",IF(K905="","",K905),IF(K905="",IF(INDEX(価格設定!$C$5:$C$1048576,MATCH(Q905,価格設定!$B$5:$B$1048576,0),0)=0,"",INDEX(価格設定!$C$5:$C$1048576,MATCH(Q905,価格設定!$B$5:$B$1048576,0),0)),IF(K905="なし","",K905))),"")</f>
        <v/>
      </c>
      <c r="S905" s="308" t="str">
        <f t="shared" si="1380"/>
        <v/>
      </c>
      <c r="T905" s="126" t="str">
        <f>IFERROR(IF(J905="",IF(INDEX(価格設定!$E$5:$R$1048576,MATCH($Q905,価格設定!B$5:B$1048576,0),MATCH($AW905,価格設定!E$1:X$1,1))=0,"",INDEX(価格設定!$E$5:$R$1048576,MATCH($Q905,価格設定!B$5:B$1048576,0),MATCH($AW905,価格設定!E$1:X$1,1))),J905),"")</f>
        <v/>
      </c>
      <c r="U905" s="126" t="str">
        <f t="shared" si="1381"/>
        <v/>
      </c>
      <c r="V905" s="132" t="str">
        <f t="shared" si="1382"/>
        <v/>
      </c>
      <c r="W905" s="127" t="str">
        <f>IFERROR(IF(OR(T905="",T905&lt;0),"",IFERROR(INDEX(価格設定!E$2:X$3,IF(AND(K905=$K$1,$K$1&lt;&gt;""),ROW(価格設定!$D$3)-1,MATCH(INDEX(価格設定!$D$5:$D$1048576,MATCH(Q905,価格設定!$B$5:$B$1048576,0),0),価格設定!$D$2:$D$3,0)),MATCH($AW905,価格設定!E$1:X$1,1)),INDEX(価格設定!E$2:X$2,0,MATCH($AW905,価格設定!E$1:X$1,1)))),"")</f>
        <v/>
      </c>
      <c r="X905" s="126" t="str">
        <f t="shared" si="1469"/>
        <v/>
      </c>
      <c r="Y905" s="128" t="str">
        <f t="shared" si="1383"/>
        <v/>
      </c>
      <c r="Z905" s="126" t="str">
        <f t="shared" si="1384"/>
        <v/>
      </c>
      <c r="AA905" s="129" t="str">
        <f t="shared" si="1385"/>
        <v/>
      </c>
      <c r="AB905" s="126" t="str">
        <f t="shared" si="1386"/>
        <v/>
      </c>
      <c r="AC905" s="280" t="str">
        <f t="shared" si="1387"/>
        <v/>
      </c>
      <c r="AD905" s="15"/>
      <c r="AE905" s="204" t="str">
        <f>IF(AF905="","",COUNT($AF$3:AF905))</f>
        <v/>
      </c>
      <c r="AF905" s="206" t="str">
        <f t="shared" si="1388"/>
        <v/>
      </c>
      <c r="AG905" s="204" t="str">
        <f t="shared" si="1389"/>
        <v/>
      </c>
      <c r="AH905" s="204" t="str">
        <f t="shared" si="1390"/>
        <v/>
      </c>
      <c r="AI905" s="287"/>
      <c r="AJ905" s="15"/>
      <c r="AK905" s="138" t="str">
        <f t="shared" si="1391"/>
        <v/>
      </c>
      <c r="AL905" s="131" t="str">
        <f t="shared" si="1392"/>
        <v/>
      </c>
      <c r="AM905" s="131" t="str">
        <f t="shared" si="1393"/>
        <v/>
      </c>
      <c r="AN905" s="313" t="str">
        <f t="shared" si="1394"/>
        <v/>
      </c>
      <c r="AO905" s="316" t="str">
        <f t="shared" si="1395"/>
        <v/>
      </c>
      <c r="AP905" s="18"/>
      <c r="AQ905" s="3" t="str">
        <f>IF(F905="","",MAX($AQ$3:AQ904)+1)</f>
        <v/>
      </c>
      <c r="AR905" s="3" t="str">
        <f>IF(OR(AQ905="",BB905=""),"",MAX($AR$3:AR904)+1)</f>
        <v/>
      </c>
      <c r="AS905" s="3" t="str">
        <f>IF(CQ905="","",RANK(CQ905,CQ$3:CQ$1048576,1)+COUNTIF($CQ$3:CQ905,CQ905)-1)</f>
        <v/>
      </c>
      <c r="AT905" s="21" t="str">
        <f>IF(C905="",IF(OR(AND($H905&lt;&gt;"",C905=""),AND($F904=$F905,$AZ905&lt;&gt;""),COUNTA($H$3:$H$1048576,#REF!,$F$3:$F$1048576)&gt;COUNTA($H$3:$H905,#REF!,$F$3:$F905),$AZ905&lt;&gt;""),INDEX(AT$3:AT$1048576,MATCH(MAX($AQ$3:$AQ904),$AQ$3:$AQ$1048576,0),0),""),C905)</f>
        <v/>
      </c>
      <c r="AU905" s="21" t="str">
        <f>IF(D905="",IF(OR(AND($H905&lt;&gt;"",D905=""),AND($F904=$F905,$AZ905&lt;&gt;""),COUNTA($H$3:$H$1048576,#REF!,$F$3:$F$1048576)&gt;COUNTA($H$3:$H905,#REF!,$F$3:$F905),$AZ905&lt;&gt;""),INDEX(AU$3:AU$1048576,MATCH(MAX($AQ$3:$AQ904),$AQ$3:$AQ$1048576,0),0),""),D905)</f>
        <v/>
      </c>
      <c r="AV905" s="21" t="str">
        <f>IF(E905="",IF(OR(AND($H905&lt;&gt;"",E905=""),AND($F904=$F905,$AZ905&lt;&gt;""),COUNTA($H$3:$H$1048576,#REF!,$F$3:$F$1048576)&gt;COUNTA($H$3:$H905,#REF!,$F$3:$F905),$AZ905&lt;&gt;""),INDEX(AV$3:AV$1048576,MATCH(MAX($AQ$3:$AQ904),$AQ$3:$AQ$1048576,0),0),""),E905)</f>
        <v/>
      </c>
      <c r="AW905" s="24" t="str">
        <f t="shared" si="1396"/>
        <v/>
      </c>
      <c r="AX905" s="13" t="str">
        <f t="shared" si="1397"/>
        <v/>
      </c>
      <c r="AY905" s="4" t="str">
        <f t="shared" si="1398"/>
        <v/>
      </c>
      <c r="AZ905" s="4" t="str">
        <f>IF(AX905="",IF(OR(AND(H905&lt;&gt;"",F905=""),COUNTA($H$3:$H$1048576)&gt;COUNTA($H$3:$H905)),INDEX(AX$3:AX905,MATCH(MAX($AQ$3:AQ905),AQ$3:AQ905,0),0),""),AX905)</f>
        <v/>
      </c>
      <c r="BA905" s="4" t="str">
        <f>IF(AY905="",IF(AND(H905&lt;&gt;"",F905=""),INDEX(AY$3:AY905,MATCH(MAX($AQ$3:AQ905),AQ$3:AQ905,0),0),""),AY905)</f>
        <v/>
      </c>
      <c r="BB905" s="82" t="str">
        <f>IF(BC905="","",RANK(BC905,BC$3:BC$1048576,1)+COUNTIF($BC$3:BC905,BC905)-1)</f>
        <v/>
      </c>
      <c r="BC905" s="139" t="str">
        <f t="shared" si="1399"/>
        <v/>
      </c>
      <c r="BD905" s="46" t="str">
        <f t="shared" si="1400"/>
        <v/>
      </c>
      <c r="BE905" s="46" t="str">
        <f t="shared" si="1401"/>
        <v/>
      </c>
      <c r="BF905" s="46" t="str">
        <f t="shared" si="1402"/>
        <v/>
      </c>
      <c r="BG905" s="4" t="str">
        <f t="shared" si="1403"/>
        <v/>
      </c>
      <c r="BH905" s="180" t="str">
        <f t="shared" si="1404"/>
        <v/>
      </c>
      <c r="BI905" s="16" t="str">
        <f t="shared" si="1405"/>
        <v/>
      </c>
      <c r="BJ905" s="52" t="str">
        <f>IF(BI905="","",IF(W905="","",IF(AND(K905=$K$1,$K$1&lt;&gt;""),$BT$2,IFERROR(IF(INDEX(価格設定!$D$5:$D$1048576,MATCH(Q905,価格設定!$B$5:$B$1048576,0),0)=価格設定!$D$3,$BT$2,$BS$2),$BS$2))))</f>
        <v/>
      </c>
      <c r="BK905" s="16" t="str">
        <f>IF(BI905="","",IF(COUNTIF($BI$3:BI905,BI905)=1,1,IF(AND(BI904=BI905,BH905=""),BK904,COUNTIF($BH$3:BH905,BH905))))</f>
        <v/>
      </c>
      <c r="BL905" s="52" t="str">
        <f t="shared" si="1406"/>
        <v/>
      </c>
      <c r="BM905" s="52" t="str">
        <f t="shared" si="1407"/>
        <v/>
      </c>
      <c r="BN905" s="119" t="str">
        <f t="shared" si="1408"/>
        <v/>
      </c>
      <c r="BO905" s="119" t="str">
        <f t="shared" si="1409"/>
        <v/>
      </c>
      <c r="BP905" s="17" t="str">
        <f t="shared" si="1410"/>
        <v/>
      </c>
      <c r="BQ905" s="17" t="str">
        <f t="shared" si="1411"/>
        <v/>
      </c>
      <c r="BR905" s="17" t="str">
        <f>IF(OR(BP905="",COUNTIF($BO$3:BO905,BO905)&lt;&gt;1),"",SUMIF(BO$3:BO$1048576,BO905,BP$3:BP$1048576))</f>
        <v/>
      </c>
      <c r="BS905" s="17" t="str">
        <f t="shared" si="1412"/>
        <v/>
      </c>
      <c r="BT905" s="17" t="str">
        <f t="shared" si="1413"/>
        <v/>
      </c>
      <c r="BU905" s="17" t="str">
        <f t="shared" si="1414"/>
        <v/>
      </c>
      <c r="BV905" s="24" t="str">
        <f t="shared" si="1415"/>
        <v/>
      </c>
      <c r="BW905" s="24" t="str">
        <f t="shared" si="1416"/>
        <v/>
      </c>
      <c r="BX905" s="24" t="str">
        <f t="shared" si="1417"/>
        <v/>
      </c>
      <c r="BY905" s="26" t="str">
        <f t="shared" si="1418"/>
        <v/>
      </c>
      <c r="BZ905" s="26" t="str">
        <f t="shared" si="1419"/>
        <v/>
      </c>
      <c r="CA905" s="26" t="str">
        <f t="shared" si="1420"/>
        <v/>
      </c>
      <c r="CB905" s="66" t="str">
        <f t="shared" si="1421"/>
        <v/>
      </c>
      <c r="CC905" s="65" t="str">
        <f t="shared" si="1422"/>
        <v/>
      </c>
      <c r="CD905" s="26" t="str">
        <f t="shared" si="1423"/>
        <v/>
      </c>
      <c r="CE905" s="26" t="str">
        <f t="shared" si="1424"/>
        <v/>
      </c>
      <c r="CF905" s="193" t="str">
        <f t="shared" si="1425"/>
        <v/>
      </c>
      <c r="CG905" s="193" t="str">
        <f t="shared" si="1426"/>
        <v/>
      </c>
      <c r="CH905" s="26" t="str">
        <f t="shared" si="1427"/>
        <v/>
      </c>
      <c r="CI905" s="26" t="str">
        <f t="shared" si="1428"/>
        <v/>
      </c>
      <c r="CJ905" s="65" t="str">
        <f t="shared" si="1429"/>
        <v/>
      </c>
      <c r="CK905" s="65" t="str">
        <f t="shared" si="1430"/>
        <v/>
      </c>
      <c r="CL905" s="64" t="str">
        <f t="shared" si="1431"/>
        <v/>
      </c>
      <c r="CM905" s="64" t="str">
        <f t="shared" si="1432"/>
        <v/>
      </c>
      <c r="CN905" s="65" t="str">
        <f t="shared" si="1433"/>
        <v/>
      </c>
      <c r="CP905" s="63" t="str">
        <f>IF(BH905="","",MAX($CP$3:CP904)+1)</f>
        <v/>
      </c>
      <c r="CQ905" s="24" t="str">
        <f t="shared" si="1434"/>
        <v/>
      </c>
      <c r="CR905" s="24" t="str">
        <f t="shared" si="1435"/>
        <v/>
      </c>
      <c r="CS905" s="24" t="str">
        <f t="shared" si="1436"/>
        <v/>
      </c>
      <c r="CT905" s="58" t="str">
        <f>IF(BO905="","",COUNTIF($BO$3:BO905,BO905)&amp;"@"&amp;BO905)</f>
        <v/>
      </c>
      <c r="CU905" s="16" t="str">
        <f t="shared" si="1470"/>
        <v/>
      </c>
      <c r="CV905" s="63" t="str">
        <f t="shared" si="1437"/>
        <v/>
      </c>
      <c r="CW905" s="16" t="str">
        <f t="shared" si="1438"/>
        <v/>
      </c>
      <c r="CX905" s="16" t="str">
        <f t="shared" si="1439"/>
        <v/>
      </c>
      <c r="CY905" s="16" t="str">
        <f t="shared" si="1440"/>
        <v/>
      </c>
      <c r="CZ905" s="85" t="str">
        <f t="shared" si="1441"/>
        <v/>
      </c>
      <c r="DA905" s="16" t="str">
        <f t="shared" si="1442"/>
        <v/>
      </c>
      <c r="DB905" s="16" t="str">
        <f t="shared" si="1443"/>
        <v/>
      </c>
      <c r="DC905" s="28" t="str">
        <f>IF(CP905="","",$DC$1&amp;(INDEX(価格設定!D$1:XFD$3,ROW(価格設定!$D$3),MATCH($AW905,価格設定!D$1:XFD$1,1))*100)&amp;"%")</f>
        <v/>
      </c>
      <c r="DD905" s="28" t="str">
        <f>IF(CP905="","",$DD$1&amp;(INDEX(価格設定!D$1:XFD$3,ROW(価格設定!$D$2),MATCH($AW905,価格設定!D$1:XFD$1,1))*100)&amp;"%")</f>
        <v/>
      </c>
      <c r="DE905" s="29" t="str">
        <f t="shared" si="1444"/>
        <v/>
      </c>
      <c r="DG905" s="58" t="str">
        <f t="shared" si="1445"/>
        <v/>
      </c>
      <c r="DH905" s="58" t="str">
        <f t="shared" si="1446"/>
        <v/>
      </c>
      <c r="DI905" s="58" t="str">
        <f t="shared" si="1447"/>
        <v/>
      </c>
      <c r="DJ905" s="85" t="str">
        <f t="shared" si="1448"/>
        <v/>
      </c>
      <c r="DL905" s="58" t="str">
        <f>IF(COUNTIF(DG$3:DG$1048576,DG905)=COUNTIF($DG$3:$DG905,DG905),DG905,"")</f>
        <v/>
      </c>
      <c r="DM905" s="85" t="str">
        <f t="shared" si="1449"/>
        <v/>
      </c>
      <c r="DN905" s="85" t="str">
        <f t="shared" si="1471"/>
        <v/>
      </c>
      <c r="DO905" s="85" t="str">
        <f t="shared" si="1471"/>
        <v/>
      </c>
      <c r="DP905" s="303"/>
      <c r="DQ905" s="17" t="str">
        <f t="shared" si="1472"/>
        <v/>
      </c>
      <c r="DR905" s="17" t="str">
        <f t="shared" si="1473"/>
        <v/>
      </c>
      <c r="DS905" s="17" t="str">
        <f t="shared" si="1474"/>
        <v/>
      </c>
      <c r="DU905" s="16" t="str">
        <f t="shared" si="1450"/>
        <v/>
      </c>
      <c r="DV905" s="16" t="str">
        <f>IF(DU905="","",COUNT($DU$3:DU905))</f>
        <v/>
      </c>
      <c r="DW905" s="16" t="str">
        <f t="shared" si="1451"/>
        <v/>
      </c>
      <c r="DX905" s="16" t="str">
        <f t="shared" si="1452"/>
        <v/>
      </c>
      <c r="DY905" s="16" t="str">
        <f>IF(DZ905="","",COUNTIF(DZ$3:DZ905,DZ905))</f>
        <v/>
      </c>
      <c r="DZ905" s="16" t="str">
        <f t="shared" si="1453"/>
        <v/>
      </c>
      <c r="EA905" s="16" t="str">
        <f t="shared" si="1454"/>
        <v/>
      </c>
      <c r="EB905" s="16" t="str">
        <f t="shared" si="1455"/>
        <v/>
      </c>
      <c r="EC905" s="16" t="str">
        <f t="shared" si="1456"/>
        <v/>
      </c>
      <c r="ED905" s="16" t="str">
        <f t="shared" si="1457"/>
        <v/>
      </c>
      <c r="EE905" s="16" t="str">
        <f t="shared" si="1458"/>
        <v/>
      </c>
      <c r="EF905" s="16" t="str">
        <f t="shared" si="1459"/>
        <v/>
      </c>
      <c r="EG905" s="16" t="str">
        <f t="shared" si="1460"/>
        <v/>
      </c>
      <c r="EH905" s="16" t="str">
        <f t="shared" si="1461"/>
        <v/>
      </c>
      <c r="EI905" s="16" t="str">
        <f t="shared" si="1462"/>
        <v/>
      </c>
      <c r="EJ905" s="16" t="str">
        <f t="shared" si="1463"/>
        <v/>
      </c>
      <c r="EK905" s="16" t="str">
        <f t="shared" si="1464"/>
        <v/>
      </c>
      <c r="EL905" s="58" t="str">
        <f t="shared" si="1465"/>
        <v/>
      </c>
      <c r="EM905" s="58" t="str">
        <f>IF(OR($DZ905="",CR905=""),IF($EL905="","",$EL905),IF(OR(CR905="なし",CR905=0),領収書!$H$1,CR905))</f>
        <v/>
      </c>
      <c r="EN905" s="58" t="str">
        <f>IF(OR($DZ905="",CS905=""),IF($EL905="","",$EL905),IF(OR(CS905="なし",CS905=0),入力!$EN$1,CS905))</f>
        <v/>
      </c>
      <c r="EO905" s="63" t="str">
        <f t="shared" si="1466"/>
        <v/>
      </c>
      <c r="EP905" s="63" t="str">
        <f t="shared" si="1467"/>
        <v/>
      </c>
      <c r="ER905" s="16" t="str">
        <f>IF(AND(COUNTIF($ET$3:ET905,ET905)=1,ET905&lt;&gt;""),MAX($ER$3:ER904)+1,"")</f>
        <v/>
      </c>
      <c r="ES905" s="16" t="str">
        <f>IF(価格設定!B907="","",価格設定!B907)</f>
        <v/>
      </c>
      <c r="ET905" s="16" t="str">
        <f>IF(価格設定!C907="","",価格設定!C907)</f>
        <v/>
      </c>
      <c r="EV905" s="16" t="str">
        <f t="shared" si="1475"/>
        <v/>
      </c>
      <c r="EW905" s="16" t="str">
        <f t="shared" si="1468"/>
        <v/>
      </c>
    </row>
    <row r="906" spans="1:153" ht="30" customHeight="1" x14ac:dyDescent="0.2">
      <c r="A906" s="225"/>
      <c r="B906" s="212"/>
      <c r="C906" s="221"/>
      <c r="D906" s="164"/>
      <c r="E906" s="165"/>
      <c r="F906" s="166"/>
      <c r="G906" s="167"/>
      <c r="H906" s="179"/>
      <c r="I906" s="306"/>
      <c r="J906" s="169"/>
      <c r="K906" s="179"/>
      <c r="L906" s="186"/>
      <c r="M906" s="186"/>
      <c r="N906" s="168"/>
      <c r="O906" s="170"/>
      <c r="P906" s="212"/>
      <c r="Q906" s="179" t="str">
        <f>IFERROR(IF(H906="","",IFERROR(INDEX(価格設定!$B$5:$B$1048576,MATCH(H906,価格設定!$B$5:$B$1048576,0),0),INDEX(価格設定!$B$5:$B$1048576,MATCH("*"&amp;H906&amp;"*",価格設定!$B$5:$B$1048576,0),0))),H906)</f>
        <v/>
      </c>
      <c r="R906" s="250" t="str">
        <f>IFERROR(IF(Q906="",IF(K906="","",K906),IF(K906="",IF(INDEX(価格設定!$C$5:$C$1048576,MATCH(Q906,価格設定!$B$5:$B$1048576,0),0)=0,"",INDEX(価格設定!$C$5:$C$1048576,MATCH(Q906,価格設定!$B$5:$B$1048576,0),0)),IF(K906="なし","",K906))),"")</f>
        <v/>
      </c>
      <c r="S906" s="308" t="str">
        <f t="shared" si="1380"/>
        <v/>
      </c>
      <c r="T906" s="126" t="str">
        <f>IFERROR(IF(J906="",IF(INDEX(価格設定!$E$5:$R$1048576,MATCH($Q906,価格設定!B$5:B$1048576,0),MATCH($AW906,価格設定!E$1:X$1,1))=0,"",INDEX(価格設定!$E$5:$R$1048576,MATCH($Q906,価格設定!B$5:B$1048576,0),MATCH($AW906,価格設定!E$1:X$1,1))),J906),"")</f>
        <v/>
      </c>
      <c r="U906" s="126" t="str">
        <f t="shared" si="1381"/>
        <v/>
      </c>
      <c r="V906" s="132" t="str">
        <f t="shared" si="1382"/>
        <v/>
      </c>
      <c r="W906" s="127" t="str">
        <f>IFERROR(IF(OR(T906="",T906&lt;0),"",IFERROR(INDEX(価格設定!E$2:X$3,IF(AND(K906=$K$1,$K$1&lt;&gt;""),ROW(価格設定!$D$3)-1,MATCH(INDEX(価格設定!$D$5:$D$1048576,MATCH(Q906,価格設定!$B$5:$B$1048576,0),0),価格設定!$D$2:$D$3,0)),MATCH($AW906,価格設定!E$1:X$1,1)),INDEX(価格設定!E$2:X$2,0,MATCH($AW906,価格設定!E$1:X$1,1)))),"")</f>
        <v/>
      </c>
      <c r="X906" s="126" t="str">
        <f t="shared" si="1469"/>
        <v/>
      </c>
      <c r="Y906" s="128" t="str">
        <f t="shared" si="1383"/>
        <v/>
      </c>
      <c r="Z906" s="126" t="str">
        <f t="shared" si="1384"/>
        <v/>
      </c>
      <c r="AA906" s="129" t="str">
        <f t="shared" si="1385"/>
        <v/>
      </c>
      <c r="AB906" s="126" t="str">
        <f t="shared" si="1386"/>
        <v/>
      </c>
      <c r="AC906" s="280" t="str">
        <f t="shared" si="1387"/>
        <v/>
      </c>
      <c r="AD906" s="15"/>
      <c r="AE906" s="204" t="str">
        <f>IF(AF906="","",COUNT($AF$3:AF906))</f>
        <v/>
      </c>
      <c r="AF906" s="206" t="str">
        <f t="shared" si="1388"/>
        <v/>
      </c>
      <c r="AG906" s="204" t="str">
        <f t="shared" si="1389"/>
        <v/>
      </c>
      <c r="AH906" s="204" t="str">
        <f t="shared" si="1390"/>
        <v/>
      </c>
      <c r="AI906" s="287"/>
      <c r="AJ906" s="15"/>
      <c r="AK906" s="138" t="str">
        <f t="shared" si="1391"/>
        <v/>
      </c>
      <c r="AL906" s="131" t="str">
        <f t="shared" si="1392"/>
        <v/>
      </c>
      <c r="AM906" s="131" t="str">
        <f t="shared" si="1393"/>
        <v/>
      </c>
      <c r="AN906" s="313" t="str">
        <f t="shared" si="1394"/>
        <v/>
      </c>
      <c r="AO906" s="316" t="str">
        <f t="shared" si="1395"/>
        <v/>
      </c>
      <c r="AP906" s="18"/>
      <c r="AQ906" s="3" t="str">
        <f>IF(F906="","",MAX($AQ$3:AQ905)+1)</f>
        <v/>
      </c>
      <c r="AR906" s="3" t="str">
        <f>IF(OR(AQ906="",BB906=""),"",MAX($AR$3:AR905)+1)</f>
        <v/>
      </c>
      <c r="AS906" s="3" t="str">
        <f>IF(CQ906="","",RANK(CQ906,CQ$3:CQ$1048576,1)+COUNTIF($CQ$3:CQ906,CQ906)-1)</f>
        <v/>
      </c>
      <c r="AT906" s="21" t="str">
        <f>IF(C906="",IF(OR(AND($H906&lt;&gt;"",C906=""),AND($F905=$F906,$AZ906&lt;&gt;""),COUNTA($H$3:$H$1048576,#REF!,$F$3:$F$1048576)&gt;COUNTA($H$3:$H906,#REF!,$F$3:$F906),$AZ906&lt;&gt;""),INDEX(AT$3:AT$1048576,MATCH(MAX($AQ$3:$AQ905),$AQ$3:$AQ$1048576,0),0),""),C906)</f>
        <v/>
      </c>
      <c r="AU906" s="21" t="str">
        <f>IF(D906="",IF(OR(AND($H906&lt;&gt;"",D906=""),AND($F905=$F906,$AZ906&lt;&gt;""),COUNTA($H$3:$H$1048576,#REF!,$F$3:$F$1048576)&gt;COUNTA($H$3:$H906,#REF!,$F$3:$F906),$AZ906&lt;&gt;""),INDEX(AU$3:AU$1048576,MATCH(MAX($AQ$3:$AQ905),$AQ$3:$AQ$1048576,0),0),""),D906)</f>
        <v/>
      </c>
      <c r="AV906" s="21" t="str">
        <f>IF(E906="",IF(OR(AND($H906&lt;&gt;"",E906=""),AND($F905=$F906,$AZ906&lt;&gt;""),COUNTA($H$3:$H$1048576,#REF!,$F$3:$F$1048576)&gt;COUNTA($H$3:$H906,#REF!,$F$3:$F906),$AZ906&lt;&gt;""),INDEX(AV$3:AV$1048576,MATCH(MAX($AQ$3:$AQ905),$AQ$3:$AQ$1048576,0),0),""),E906)</f>
        <v/>
      </c>
      <c r="AW906" s="24" t="str">
        <f t="shared" si="1396"/>
        <v/>
      </c>
      <c r="AX906" s="13" t="str">
        <f t="shared" si="1397"/>
        <v/>
      </c>
      <c r="AY906" s="4" t="str">
        <f t="shared" si="1398"/>
        <v/>
      </c>
      <c r="AZ906" s="4" t="str">
        <f>IF(AX906="",IF(OR(AND(H906&lt;&gt;"",F906=""),COUNTA($H$3:$H$1048576)&gt;COUNTA($H$3:$H906)),INDEX(AX$3:AX906,MATCH(MAX($AQ$3:AQ906),AQ$3:AQ906,0),0),""),AX906)</f>
        <v/>
      </c>
      <c r="BA906" s="4" t="str">
        <f>IF(AY906="",IF(AND(H906&lt;&gt;"",F906=""),INDEX(AY$3:AY906,MATCH(MAX($AQ$3:AQ906),AQ$3:AQ906,0),0),""),AY906)</f>
        <v/>
      </c>
      <c r="BB906" s="82" t="str">
        <f>IF(BC906="","",RANK(BC906,BC$3:BC$1048576,1)+COUNTIF($BC$3:BC906,BC906)-1)</f>
        <v/>
      </c>
      <c r="BC906" s="139" t="str">
        <f t="shared" si="1399"/>
        <v/>
      </c>
      <c r="BD906" s="46" t="str">
        <f t="shared" si="1400"/>
        <v/>
      </c>
      <c r="BE906" s="46" t="str">
        <f t="shared" si="1401"/>
        <v/>
      </c>
      <c r="BF906" s="46" t="str">
        <f t="shared" si="1402"/>
        <v/>
      </c>
      <c r="BG906" s="4" t="str">
        <f t="shared" si="1403"/>
        <v/>
      </c>
      <c r="BH906" s="180" t="str">
        <f t="shared" si="1404"/>
        <v/>
      </c>
      <c r="BI906" s="16" t="str">
        <f t="shared" si="1405"/>
        <v/>
      </c>
      <c r="BJ906" s="52" t="str">
        <f>IF(BI906="","",IF(W906="","",IF(AND(K906=$K$1,$K$1&lt;&gt;""),$BT$2,IFERROR(IF(INDEX(価格設定!$D$5:$D$1048576,MATCH(Q906,価格設定!$B$5:$B$1048576,0),0)=価格設定!$D$3,$BT$2,$BS$2),$BS$2))))</f>
        <v/>
      </c>
      <c r="BK906" s="16" t="str">
        <f>IF(BI906="","",IF(COUNTIF($BI$3:BI906,BI906)=1,1,IF(AND(BI905=BI906,BH906=""),BK905,COUNTIF($BH$3:BH906,BH906))))</f>
        <v/>
      </c>
      <c r="BL906" s="52" t="str">
        <f t="shared" si="1406"/>
        <v/>
      </c>
      <c r="BM906" s="52" t="str">
        <f t="shared" si="1407"/>
        <v/>
      </c>
      <c r="BN906" s="119" t="str">
        <f t="shared" si="1408"/>
        <v/>
      </c>
      <c r="BO906" s="119" t="str">
        <f t="shared" si="1409"/>
        <v/>
      </c>
      <c r="BP906" s="17" t="str">
        <f t="shared" si="1410"/>
        <v/>
      </c>
      <c r="BQ906" s="17" t="str">
        <f t="shared" si="1411"/>
        <v/>
      </c>
      <c r="BR906" s="17" t="str">
        <f>IF(OR(BP906="",COUNTIF($BO$3:BO906,BO906)&lt;&gt;1),"",SUMIF(BO$3:BO$1048576,BO906,BP$3:BP$1048576))</f>
        <v/>
      </c>
      <c r="BS906" s="17" t="str">
        <f t="shared" si="1412"/>
        <v/>
      </c>
      <c r="BT906" s="17" t="str">
        <f t="shared" si="1413"/>
        <v/>
      </c>
      <c r="BU906" s="17" t="str">
        <f t="shared" si="1414"/>
        <v/>
      </c>
      <c r="BV906" s="24" t="str">
        <f t="shared" si="1415"/>
        <v/>
      </c>
      <c r="BW906" s="24" t="str">
        <f t="shared" si="1416"/>
        <v/>
      </c>
      <c r="BX906" s="24" t="str">
        <f t="shared" si="1417"/>
        <v/>
      </c>
      <c r="BY906" s="26" t="str">
        <f t="shared" si="1418"/>
        <v/>
      </c>
      <c r="BZ906" s="26" t="str">
        <f t="shared" si="1419"/>
        <v/>
      </c>
      <c r="CA906" s="26" t="str">
        <f t="shared" si="1420"/>
        <v/>
      </c>
      <c r="CB906" s="66" t="str">
        <f t="shared" si="1421"/>
        <v/>
      </c>
      <c r="CC906" s="65" t="str">
        <f t="shared" si="1422"/>
        <v/>
      </c>
      <c r="CD906" s="26" t="str">
        <f t="shared" si="1423"/>
        <v/>
      </c>
      <c r="CE906" s="26" t="str">
        <f t="shared" si="1424"/>
        <v/>
      </c>
      <c r="CF906" s="193" t="str">
        <f t="shared" si="1425"/>
        <v/>
      </c>
      <c r="CG906" s="193" t="str">
        <f t="shared" si="1426"/>
        <v/>
      </c>
      <c r="CH906" s="26" t="str">
        <f t="shared" si="1427"/>
        <v/>
      </c>
      <c r="CI906" s="26" t="str">
        <f t="shared" si="1428"/>
        <v/>
      </c>
      <c r="CJ906" s="65" t="str">
        <f t="shared" si="1429"/>
        <v/>
      </c>
      <c r="CK906" s="65" t="str">
        <f t="shared" si="1430"/>
        <v/>
      </c>
      <c r="CL906" s="64" t="str">
        <f t="shared" si="1431"/>
        <v/>
      </c>
      <c r="CM906" s="64" t="str">
        <f t="shared" si="1432"/>
        <v/>
      </c>
      <c r="CN906" s="65" t="str">
        <f t="shared" si="1433"/>
        <v/>
      </c>
      <c r="CP906" s="63" t="str">
        <f>IF(BH906="","",MAX($CP$3:CP905)+1)</f>
        <v/>
      </c>
      <c r="CQ906" s="24" t="str">
        <f t="shared" si="1434"/>
        <v/>
      </c>
      <c r="CR906" s="24" t="str">
        <f t="shared" si="1435"/>
        <v/>
      </c>
      <c r="CS906" s="24" t="str">
        <f t="shared" si="1436"/>
        <v/>
      </c>
      <c r="CT906" s="58" t="str">
        <f>IF(BO906="","",COUNTIF($BO$3:BO906,BO906)&amp;"@"&amp;BO906)</f>
        <v/>
      </c>
      <c r="CU906" s="16" t="str">
        <f t="shared" si="1470"/>
        <v/>
      </c>
      <c r="CV906" s="63" t="str">
        <f t="shared" si="1437"/>
        <v/>
      </c>
      <c r="CW906" s="16" t="str">
        <f t="shared" si="1438"/>
        <v/>
      </c>
      <c r="CX906" s="16" t="str">
        <f t="shared" si="1439"/>
        <v/>
      </c>
      <c r="CY906" s="16" t="str">
        <f t="shared" si="1440"/>
        <v/>
      </c>
      <c r="CZ906" s="85" t="str">
        <f t="shared" si="1441"/>
        <v/>
      </c>
      <c r="DA906" s="16" t="str">
        <f t="shared" si="1442"/>
        <v/>
      </c>
      <c r="DB906" s="16" t="str">
        <f t="shared" si="1443"/>
        <v/>
      </c>
      <c r="DC906" s="28" t="str">
        <f>IF(CP906="","",$DC$1&amp;(INDEX(価格設定!D$1:XFD$3,ROW(価格設定!$D$3),MATCH($AW906,価格設定!D$1:XFD$1,1))*100)&amp;"%")</f>
        <v/>
      </c>
      <c r="DD906" s="28" t="str">
        <f>IF(CP906="","",$DD$1&amp;(INDEX(価格設定!D$1:XFD$3,ROW(価格設定!$D$2),MATCH($AW906,価格設定!D$1:XFD$1,1))*100)&amp;"%")</f>
        <v/>
      </c>
      <c r="DE906" s="29" t="str">
        <f t="shared" si="1444"/>
        <v/>
      </c>
      <c r="DG906" s="58" t="str">
        <f t="shared" si="1445"/>
        <v/>
      </c>
      <c r="DH906" s="58" t="str">
        <f t="shared" si="1446"/>
        <v/>
      </c>
      <c r="DI906" s="58" t="str">
        <f t="shared" si="1447"/>
        <v/>
      </c>
      <c r="DJ906" s="85" t="str">
        <f t="shared" si="1448"/>
        <v/>
      </c>
      <c r="DL906" s="58" t="str">
        <f>IF(COUNTIF(DG$3:DG$1048576,DG906)=COUNTIF($DG$3:$DG906,DG906),DG906,"")</f>
        <v/>
      </c>
      <c r="DM906" s="85" t="str">
        <f t="shared" si="1449"/>
        <v/>
      </c>
      <c r="DN906" s="85" t="str">
        <f t="shared" si="1471"/>
        <v/>
      </c>
      <c r="DO906" s="85" t="str">
        <f t="shared" si="1471"/>
        <v/>
      </c>
      <c r="DP906" s="303"/>
      <c r="DQ906" s="17" t="str">
        <f t="shared" si="1472"/>
        <v/>
      </c>
      <c r="DR906" s="17" t="str">
        <f t="shared" si="1473"/>
        <v/>
      </c>
      <c r="DS906" s="17" t="str">
        <f t="shared" si="1474"/>
        <v/>
      </c>
      <c r="DU906" s="16" t="str">
        <f t="shared" si="1450"/>
        <v/>
      </c>
      <c r="DV906" s="16" t="str">
        <f>IF(DU906="","",COUNT($DU$3:DU906))</f>
        <v/>
      </c>
      <c r="DW906" s="16" t="str">
        <f t="shared" si="1451"/>
        <v/>
      </c>
      <c r="DX906" s="16" t="str">
        <f t="shared" si="1452"/>
        <v/>
      </c>
      <c r="DY906" s="16" t="str">
        <f>IF(DZ906="","",COUNTIF(DZ$3:DZ906,DZ906))</f>
        <v/>
      </c>
      <c r="DZ906" s="16" t="str">
        <f t="shared" si="1453"/>
        <v/>
      </c>
      <c r="EA906" s="16" t="str">
        <f t="shared" si="1454"/>
        <v/>
      </c>
      <c r="EB906" s="16" t="str">
        <f t="shared" si="1455"/>
        <v/>
      </c>
      <c r="EC906" s="16" t="str">
        <f t="shared" si="1456"/>
        <v/>
      </c>
      <c r="ED906" s="16" t="str">
        <f t="shared" si="1457"/>
        <v/>
      </c>
      <c r="EE906" s="16" t="str">
        <f t="shared" si="1458"/>
        <v/>
      </c>
      <c r="EF906" s="16" t="str">
        <f t="shared" si="1459"/>
        <v/>
      </c>
      <c r="EG906" s="16" t="str">
        <f t="shared" si="1460"/>
        <v/>
      </c>
      <c r="EH906" s="16" t="str">
        <f t="shared" si="1461"/>
        <v/>
      </c>
      <c r="EI906" s="16" t="str">
        <f t="shared" si="1462"/>
        <v/>
      </c>
      <c r="EJ906" s="16" t="str">
        <f t="shared" si="1463"/>
        <v/>
      </c>
      <c r="EK906" s="16" t="str">
        <f t="shared" si="1464"/>
        <v/>
      </c>
      <c r="EL906" s="58" t="str">
        <f t="shared" si="1465"/>
        <v/>
      </c>
      <c r="EM906" s="58" t="str">
        <f>IF(OR($DZ906="",CR906=""),IF($EL906="","",$EL906),IF(OR(CR906="なし",CR906=0),領収書!$H$1,CR906))</f>
        <v/>
      </c>
      <c r="EN906" s="58" t="str">
        <f>IF(OR($DZ906="",CS906=""),IF($EL906="","",$EL906),IF(OR(CS906="なし",CS906=0),入力!$EN$1,CS906))</f>
        <v/>
      </c>
      <c r="EO906" s="63" t="str">
        <f t="shared" si="1466"/>
        <v/>
      </c>
      <c r="EP906" s="63" t="str">
        <f t="shared" si="1467"/>
        <v/>
      </c>
      <c r="ER906" s="16" t="str">
        <f>IF(AND(COUNTIF($ET$3:ET906,ET906)=1,ET906&lt;&gt;""),MAX($ER$3:ER905)+1,"")</f>
        <v/>
      </c>
      <c r="ES906" s="16" t="str">
        <f>IF(価格設定!B908="","",価格設定!B908)</f>
        <v/>
      </c>
      <c r="ET906" s="16" t="str">
        <f>IF(価格設定!C908="","",価格設定!C908)</f>
        <v/>
      </c>
      <c r="EV906" s="16" t="str">
        <f t="shared" si="1475"/>
        <v/>
      </c>
      <c r="EW906" s="16" t="str">
        <f t="shared" si="1468"/>
        <v/>
      </c>
    </row>
    <row r="907" spans="1:153" ht="30" customHeight="1" x14ac:dyDescent="0.2">
      <c r="A907" s="225"/>
      <c r="B907" s="212"/>
      <c r="C907" s="221"/>
      <c r="D907" s="164"/>
      <c r="E907" s="165"/>
      <c r="F907" s="166"/>
      <c r="G907" s="167"/>
      <c r="H907" s="179"/>
      <c r="I907" s="306"/>
      <c r="J907" s="169"/>
      <c r="K907" s="179"/>
      <c r="L907" s="186"/>
      <c r="M907" s="186"/>
      <c r="N907" s="168"/>
      <c r="O907" s="170"/>
      <c r="P907" s="212"/>
      <c r="Q907" s="179" t="str">
        <f>IFERROR(IF(H907="","",IFERROR(INDEX(価格設定!$B$5:$B$1048576,MATCH(H907,価格設定!$B$5:$B$1048576,0),0),INDEX(価格設定!$B$5:$B$1048576,MATCH("*"&amp;H907&amp;"*",価格設定!$B$5:$B$1048576,0),0))),H907)</f>
        <v/>
      </c>
      <c r="R907" s="250" t="str">
        <f>IFERROR(IF(Q907="",IF(K907="","",K907),IF(K907="",IF(INDEX(価格設定!$C$5:$C$1048576,MATCH(Q907,価格設定!$B$5:$B$1048576,0),0)=0,"",INDEX(価格設定!$C$5:$C$1048576,MATCH(Q907,価格設定!$B$5:$B$1048576,0),0)),IF(K907="なし","",K907))),"")</f>
        <v/>
      </c>
      <c r="S907" s="308" t="str">
        <f t="shared" ref="S907:S970" si="1476">IF(I907="","",I907)</f>
        <v/>
      </c>
      <c r="T907" s="126" t="str">
        <f>IFERROR(IF(J907="",IF(INDEX(価格設定!$E$5:$R$1048576,MATCH($Q907,価格設定!B$5:B$1048576,0),MATCH($AW907,価格設定!E$1:X$1,1))=0,"",INDEX(価格設定!$E$5:$R$1048576,MATCH($Q907,価格設定!B$5:B$1048576,0),MATCH($AW907,価格設定!E$1:X$1,1))),J907),"")</f>
        <v/>
      </c>
      <c r="U907" s="126" t="str">
        <f t="shared" ref="U907:U970" si="1477">IFERROR(IF(J907&lt;&gt;"",IF(J907="","",IF(J907&lt;0,J907,I907*J907)),IF(J907&lt;0,J907,I907*T907)),"")</f>
        <v/>
      </c>
      <c r="V907" s="132" t="str">
        <f t="shared" ref="V907:V970" si="1478">IFERROR(IF(U907="","",IF(U907&lt;0,T907,IF(U907=X907,X907,U907+X907))),"")</f>
        <v/>
      </c>
      <c r="W907" s="127" t="str">
        <f>IFERROR(IF(OR(T907="",T907&lt;0),"",IFERROR(INDEX(価格設定!E$2:X$3,IF(AND(K907=$K$1,$K$1&lt;&gt;""),ROW(価格設定!$D$3)-1,MATCH(INDEX(価格設定!$D$5:$D$1048576,MATCH(Q907,価格設定!$B$5:$B$1048576,0),0),価格設定!$D$2:$D$3,0)),MATCH($AW907,価格設定!E$1:X$1,1)),INDEX(価格設定!E$2:X$2,0,MATCH($AW907,価格設定!E$1:X$1,1)))),"")</f>
        <v/>
      </c>
      <c r="X907" s="126" t="str">
        <f t="shared" si="1469"/>
        <v/>
      </c>
      <c r="Y907" s="128" t="str">
        <f t="shared" ref="Y907:Y970" si="1479">IF(OR(BS907="",BS907=0),"",BS907)</f>
        <v/>
      </c>
      <c r="Z907" s="126" t="str">
        <f t="shared" ref="Z907:Z970" si="1480">IF(OR(BT907="",BT907=0),"",BT907)</f>
        <v/>
      </c>
      <c r="AA907" s="129" t="str">
        <f t="shared" ref="AA907:AA970" si="1481">IF(OR(BU907="",COUNTIF(O907,"*"&amp;$O$1&amp;"*")),"",BU907)</f>
        <v/>
      </c>
      <c r="AB907" s="126" t="str">
        <f t="shared" ref="AB907:AB970" si="1482">IF(BR907="","",BR907)</f>
        <v/>
      </c>
      <c r="AC907" s="280" t="str">
        <f t="shared" ref="AC907:AC970" si="1483">IF(AB907="","",SUM(AA907:AB907))</f>
        <v/>
      </c>
      <c r="AD907" s="15"/>
      <c r="AE907" s="204" t="str">
        <f>IF(AF907="","",COUNT($AF$3:AF907))</f>
        <v/>
      </c>
      <c r="AF907" s="206" t="str">
        <f t="shared" ref="AF907:AF970" si="1484">IF(DL907="","",DL907)</f>
        <v/>
      </c>
      <c r="AG907" s="204" t="str">
        <f t="shared" ref="AG907:AG970" si="1485">IF(OR(DM907="",DM907=0),"",DM907)</f>
        <v/>
      </c>
      <c r="AH907" s="204" t="str">
        <f t="shared" ref="AH907:AH970" si="1486">IF(OR(DN907="",DN907=0),"",DN907)</f>
        <v/>
      </c>
      <c r="AI907" s="287"/>
      <c r="AJ907" s="15"/>
      <c r="AK907" s="138" t="str">
        <f t="shared" ref="AK907:AK970" si="1487">IF(AO907="","",DATE(AT907,AU907,AV907))</f>
        <v/>
      </c>
      <c r="AL907" s="131" t="str">
        <f t="shared" ref="AL907:AL970" si="1488">IF(OR(DR907="",DR907=0),"",DR907)</f>
        <v/>
      </c>
      <c r="AM907" s="131" t="str">
        <f t="shared" ref="AM907:AM970" si="1489">IF(OR(DS907="",DS907=0),"",DS907)</f>
        <v/>
      </c>
      <c r="AN907" s="313" t="str">
        <f t="shared" ref="AN907:AN970" si="1490">IF(OR(DQ907="",DQ907=0),"",DQ907)</f>
        <v/>
      </c>
      <c r="AO907" s="316" t="str">
        <f t="shared" ref="AO907:AO970" si="1491">IF(AN907="","",SUM(AL907:AN907))</f>
        <v/>
      </c>
      <c r="AP907" s="18"/>
      <c r="AQ907" s="3" t="str">
        <f>IF(F907="","",MAX($AQ$3:AQ906)+1)</f>
        <v/>
      </c>
      <c r="AR907" s="3" t="str">
        <f>IF(OR(AQ907="",BB907=""),"",MAX($AR$3:AR906)+1)</f>
        <v/>
      </c>
      <c r="AS907" s="3" t="str">
        <f>IF(CQ907="","",RANK(CQ907,CQ$3:CQ$1048576,1)+COUNTIF($CQ$3:CQ907,CQ907)-1)</f>
        <v/>
      </c>
      <c r="AT907" s="21" t="str">
        <f>IF(C907="",IF(OR(AND($H907&lt;&gt;"",C907=""),AND($F906=$F907,$AZ907&lt;&gt;""),COUNTA($H$3:$H$1048576,#REF!,$F$3:$F$1048576)&gt;COUNTA($H$3:$H907,#REF!,$F$3:$F907),$AZ907&lt;&gt;""),INDEX(AT$3:AT$1048576,MATCH(MAX($AQ$3:$AQ906),$AQ$3:$AQ$1048576,0),0),""),C907)</f>
        <v/>
      </c>
      <c r="AU907" s="21" t="str">
        <f>IF(D907="",IF(OR(AND($H907&lt;&gt;"",D907=""),AND($F906=$F907,$AZ907&lt;&gt;""),COUNTA($H$3:$H$1048576,#REF!,$F$3:$F$1048576)&gt;COUNTA($H$3:$H907,#REF!,$F$3:$F907),$AZ907&lt;&gt;""),INDEX(AU$3:AU$1048576,MATCH(MAX($AQ$3:$AQ906),$AQ$3:$AQ$1048576,0),0),""),D907)</f>
        <v/>
      </c>
      <c r="AV907" s="21" t="str">
        <f>IF(E907="",IF(OR(AND($H907&lt;&gt;"",E907=""),AND($F906=$F907,$AZ907&lt;&gt;""),COUNTA($H$3:$H$1048576,#REF!,$F$3:$F$1048576)&gt;COUNTA($H$3:$H907,#REF!,$F$3:$F907),$AZ907&lt;&gt;""),INDEX(AV$3:AV$1048576,MATCH(MAX($AQ$3:$AQ906),$AQ$3:$AQ$1048576,0),0),""),E907)</f>
        <v/>
      </c>
      <c r="AW907" s="24" t="str">
        <f t="shared" ref="AW907:AW970" si="1492">IF(AV907="","",DATE(AT907,AU907,AV907))</f>
        <v/>
      </c>
      <c r="AX907" s="13" t="str">
        <f t="shared" ref="AX907:AX970" si="1493">IF(F907="","",F907)</f>
        <v/>
      </c>
      <c r="AY907" s="4" t="str">
        <f t="shared" ref="AY907:AY970" si="1494">IF(N907="",IF(AT907="","",$AY$1),N907)</f>
        <v/>
      </c>
      <c r="AZ907" s="4" t="str">
        <f>IF(AX907="",IF(OR(AND(H907&lt;&gt;"",F907=""),COUNTA($H$3:$H$1048576)&gt;COUNTA($H$3:$H907)),INDEX(AX$3:AX907,MATCH(MAX($AQ$3:AQ907),AQ$3:AQ907,0),0),""),AX907)</f>
        <v/>
      </c>
      <c r="BA907" s="4" t="str">
        <f>IF(AY907="",IF(AND(H907&lt;&gt;"",F907=""),INDEX(AY$3:AY907,MATCH(MAX($AQ$3:AQ907),AQ$3:AQ907,0),0),""),AY907)</f>
        <v/>
      </c>
      <c r="BB907" s="82" t="str">
        <f>IF(BC907="","",RANK(BC907,BC$3:BC$1048576,1)+COUNTIF($BC$3:BC907,BC907)-1)</f>
        <v/>
      </c>
      <c r="BC907" s="139" t="str">
        <f t="shared" ref="BC907:BC970" si="1495">IF(BG907="","",IF(COUNTIF(BG907,"*"&amp;$AT$1&amp;$AU$1&amp;$AV$1&amp;$AW$1&amp;"*"),AW907,""))</f>
        <v/>
      </c>
      <c r="BD907" s="46" t="str">
        <f t="shared" ref="BD907:BD970" si="1496">IF(OR(AT$1="",AT907=""),"",AT907&amp;AT$2)</f>
        <v/>
      </c>
      <c r="BE907" s="46" t="str">
        <f t="shared" ref="BE907:BE970" si="1497">IF(OR(AU$1="",AU907=""),"",AU907&amp;AU$2)</f>
        <v/>
      </c>
      <c r="BF907" s="46" t="str">
        <f t="shared" ref="BF907:BF970" si="1498">IF(OR(AV$1="",AV907=""),"",AV907&amp;AV$2)</f>
        <v/>
      </c>
      <c r="BG907" s="4" t="str">
        <f t="shared" ref="BG907:BG970" si="1499">IF(AZ907="","",IF(AND($AT$1="",$AU$1="",$AV$1="",$AW$1=""),AZ907,BD907&amp;BE907&amp;BF907&amp;IF($AW$1="","",IF(COUNTIF(AZ907,"*"&amp;$AW$1&amp;"*"),$AW$1,""))))</f>
        <v/>
      </c>
      <c r="BH907" s="180" t="str">
        <f t="shared" ref="BH907:BH970" si="1500">IF(AX907="",IF(AND(BI906="",BI907&lt;&gt;""),BI907,""),BI907)</f>
        <v/>
      </c>
      <c r="BI907" s="16" t="str">
        <f t="shared" ref="BI907:BI970" si="1501">IF(AW907="","",AW907&amp;"@"&amp;AZ907)</f>
        <v/>
      </c>
      <c r="BJ907" s="52" t="str">
        <f>IF(BI907="","",IF(W907="","",IF(AND(K907=$K$1,$K$1&lt;&gt;""),$BT$2,IFERROR(IF(INDEX(価格設定!$D$5:$D$1048576,MATCH(Q907,価格設定!$B$5:$B$1048576,0),0)=価格設定!$D$3,$BT$2,$BS$2),$BS$2))))</f>
        <v/>
      </c>
      <c r="BK907" s="16" t="str">
        <f>IF(BI907="","",IF(COUNTIF($BI$3:BI907,BI907)=1,1,IF(AND(BI906=BI907,BH907=""),BK906,COUNTIF($BH$3:BH907,BH907))))</f>
        <v/>
      </c>
      <c r="BL907" s="52" t="str">
        <f t="shared" ref="BL907:BL970" si="1502">IF(W907="","",W907)</f>
        <v/>
      </c>
      <c r="BM907" s="52" t="str">
        <f t="shared" ref="BM907:BM970" si="1503">IF(OR(BI907="",BJ907=""),"",BI907&amp;"@"&amp;BJ907&amp;"@"&amp;BK907)</f>
        <v/>
      </c>
      <c r="BN907" s="119" t="str">
        <f t="shared" ref="BN907:BN970" si="1504">IF(BI907="","",BI907&amp;"@"&amp;BY907&amp;"@"&amp;BK907)</f>
        <v/>
      </c>
      <c r="BO907" s="119" t="str">
        <f t="shared" ref="BO907:BO970" si="1505">IF(BI907="","",BI907&amp;"@"&amp;BK907)</f>
        <v/>
      </c>
      <c r="BP907" s="17" t="str">
        <f t="shared" ref="BP907:BP970" si="1506">IF($AZ907="","",U907)</f>
        <v/>
      </c>
      <c r="BQ907" s="17" t="str">
        <f t="shared" ref="BQ907:BQ970" si="1507">IF($AZ907="","",X907)</f>
        <v/>
      </c>
      <c r="BR907" s="17" t="str">
        <f>IF(OR(BP907="",COUNTIF($BO$3:BO907,BO907)&lt;&gt;1),"",SUMIF(BO$3:BO$1048576,BO907,BP$3:BP$1048576))</f>
        <v/>
      </c>
      <c r="BS907" s="17" t="str">
        <f t="shared" ref="BS907:BS970" si="1508">IF($BR907="","",SUMIF($BM$3:$BM$1048576,$BI907&amp;"@"&amp;BS$2&amp;"@"&amp;BK907,$BQ$3:$BQ$1048576))</f>
        <v/>
      </c>
      <c r="BT907" s="17" t="str">
        <f t="shared" ref="BT907:BT970" si="1509">IF($BR907="","",SUMIF($BM$3:$BM$1048576,$BI907&amp;"@"&amp;BT$2&amp;"@"&amp;BK907,$BQ$3:$BQ$1048576))</f>
        <v/>
      </c>
      <c r="BU907" s="17" t="str">
        <f t="shared" ref="BU907:BU970" si="1510">IF($BR907="","",SUM(BS907:BT907))</f>
        <v/>
      </c>
      <c r="BV907" s="24" t="str">
        <f t="shared" ref="BV907:BV970" si="1511">IF(AW907="","",AW907)</f>
        <v/>
      </c>
      <c r="BW907" s="24" t="str">
        <f t="shared" ref="BW907:BW970" si="1512">IF(AZ907="","",AZ907)</f>
        <v/>
      </c>
      <c r="BX907" s="24" t="str">
        <f t="shared" ref="BX907:BX970" si="1513">IF(H907="","",Q907)</f>
        <v/>
      </c>
      <c r="BY907" s="26" t="str">
        <f t="shared" ref="BY907:BY970" si="1514">IF(R907="","",R907)</f>
        <v/>
      </c>
      <c r="BZ907" s="26" t="str">
        <f t="shared" ref="BZ907:BZ970" si="1515">IF(I907="","",I907)</f>
        <v/>
      </c>
      <c r="CA907" s="26" t="str">
        <f t="shared" ref="CA907:CA970" si="1516">IF(T907="","",T907)</f>
        <v/>
      </c>
      <c r="CB907" s="66" t="str">
        <f t="shared" ref="CB907:CB970" si="1517">IF(W907="","",W907)</f>
        <v/>
      </c>
      <c r="CC907" s="65" t="str">
        <f t="shared" ref="CC907:CC970" si="1518">IF(X907="","",X907)</f>
        <v/>
      </c>
      <c r="CD907" s="26" t="str">
        <f t="shared" ref="CD907:CD970" si="1519">IF(U907="","",U907)</f>
        <v/>
      </c>
      <c r="CE907" s="26" t="str">
        <f t="shared" ref="CE907:CE970" si="1520">IF(V907="","",V907)</f>
        <v/>
      </c>
      <c r="CF907" s="193" t="str">
        <f t="shared" ref="CF907:CF970" si="1521">IF(L907="","",L907)</f>
        <v/>
      </c>
      <c r="CG907" s="193" t="str">
        <f t="shared" ref="CG907:CG970" si="1522">IF(M907="","",M907)</f>
        <v/>
      </c>
      <c r="CH907" s="26" t="str">
        <f t="shared" ref="CH907:CH970" si="1523">IF(BA907="","",BA907)</f>
        <v/>
      </c>
      <c r="CI907" s="26" t="str">
        <f t="shared" ref="CI907:CI970" si="1524">IF(O907="","",O907)</f>
        <v/>
      </c>
      <c r="CJ907" s="65" t="str">
        <f t="shared" ref="CJ907:CJ970" si="1525">IF(Y907="","",Y907)</f>
        <v/>
      </c>
      <c r="CK907" s="65" t="str">
        <f t="shared" ref="CK907:CK970" si="1526">IF(Z907="","",Z907)</f>
        <v/>
      </c>
      <c r="CL907" s="64" t="str">
        <f t="shared" ref="CL907:CL970" si="1527">IF(AA907="","",AA907)</f>
        <v/>
      </c>
      <c r="CM907" s="64" t="str">
        <f t="shared" ref="CM907:CM970" si="1528">IF(AB907="","",AB907)</f>
        <v/>
      </c>
      <c r="CN907" s="65" t="str">
        <f t="shared" ref="CN907:CN970" si="1529">IF(AC907="","",AC907)</f>
        <v/>
      </c>
      <c r="CP907" s="63" t="str">
        <f>IF(BH907="","",MAX($CP$3:CP906)+1)</f>
        <v/>
      </c>
      <c r="CQ907" s="24" t="str">
        <f t="shared" ref="CQ907:CQ970" si="1530">IF(CP907="","",AW907)</f>
        <v/>
      </c>
      <c r="CR907" s="24" t="str">
        <f t="shared" ref="CR907:CR970" si="1531">IF(L907="","",L907)</f>
        <v/>
      </c>
      <c r="CS907" s="24" t="str">
        <f t="shared" ref="CS907:CS970" si="1532">IF(M907="","",M907)</f>
        <v/>
      </c>
      <c r="CT907" s="58" t="str">
        <f>IF(BO907="","",COUNTIF($BO$3:BO907,BO907)&amp;"@"&amp;BO907)</f>
        <v/>
      </c>
      <c r="CU907" s="16" t="str">
        <f t="shared" si="1470"/>
        <v/>
      </c>
      <c r="CV907" s="63" t="str">
        <f t="shared" ref="CV907:CV970" si="1533">IF(BZ907="","",BZ907)</f>
        <v/>
      </c>
      <c r="CW907" s="16" t="str">
        <f t="shared" ref="CW907:CW970" si="1534">IF(OR(T907="",0&gt;T907),"",T907)</f>
        <v/>
      </c>
      <c r="CX907" s="16" t="str">
        <f t="shared" ref="CX907:CX970" si="1535">IF(U907="","",U907)</f>
        <v/>
      </c>
      <c r="CY907" s="16" t="str">
        <f t="shared" ref="CY907:CY970" si="1536">IF(O907="","",O907)</f>
        <v/>
      </c>
      <c r="CZ907" s="85" t="str">
        <f t="shared" ref="CZ907:CZ970" si="1537">IF($CP907="","",CN907)</f>
        <v/>
      </c>
      <c r="DA907" s="16" t="str">
        <f t="shared" ref="DA907:DA970" si="1538">IF(OR($CP907="",COUNTIF(CY907,"*"&amp;$O$1&amp;"*")),"",CK907)</f>
        <v/>
      </c>
      <c r="DB907" s="16" t="str">
        <f t="shared" ref="DB907:DB970" si="1539">IF(OR($CP907="",COUNTIF(CY907,"*"&amp;$O$1&amp;"*")),"",CJ907)</f>
        <v/>
      </c>
      <c r="DC907" s="28" t="str">
        <f>IF(CP907="","",$DC$1&amp;(INDEX(価格設定!D$1:XFD$3,ROW(価格設定!$D$3),MATCH($AW907,価格設定!D$1:XFD$1,1))*100)&amp;"%")</f>
        <v/>
      </c>
      <c r="DD907" s="28" t="str">
        <f>IF(CP907="","",$DD$1&amp;(INDEX(価格設定!D$1:XFD$3,ROW(価格設定!$D$2),MATCH($AW907,価格設定!D$1:XFD$1,1))*100)&amp;"%")</f>
        <v/>
      </c>
      <c r="DE907" s="29" t="str">
        <f t="shared" ref="DE907:DE970" si="1540">IF(P907="","",P907)</f>
        <v/>
      </c>
      <c r="DG907" s="58" t="str">
        <f t="shared" ref="DG907:DG970" si="1541">IF(AW907="","",AW907)</f>
        <v/>
      </c>
      <c r="DH907" s="58" t="str">
        <f t="shared" ref="DH907:DH970" si="1542">IF(BA907="","",BA907)</f>
        <v/>
      </c>
      <c r="DI907" s="58" t="str">
        <f t="shared" ref="DI907:DI970" si="1543">IF(DG907="","",DG907&amp;DH907)</f>
        <v/>
      </c>
      <c r="DJ907" s="85" t="str">
        <f t="shared" ref="DJ907:DJ970" si="1544">IF(CN907="","",CN907)</f>
        <v/>
      </c>
      <c r="DL907" s="58" t="str">
        <f>IF(COUNTIF(DG$3:DG$1048576,DG907)=COUNTIF($DG$3:$DG907,DG907),DG907,"")</f>
        <v/>
      </c>
      <c r="DM907" s="85" t="str">
        <f t="shared" ref="DM907:DM970" si="1545">IF(DL907="","",SUMIF(DI$3:DI$1048576,DL907&amp;$DM$2,DJ$3:DJ$1048576))</f>
        <v/>
      </c>
      <c r="DN907" s="85" t="str">
        <f t="shared" si="1471"/>
        <v/>
      </c>
      <c r="DO907" s="85" t="str">
        <f t="shared" si="1471"/>
        <v/>
      </c>
      <c r="DP907" s="303"/>
      <c r="DQ907" s="17" t="str">
        <f t="shared" si="1472"/>
        <v/>
      </c>
      <c r="DR907" s="17" t="str">
        <f t="shared" si="1473"/>
        <v/>
      </c>
      <c r="DS907" s="17" t="str">
        <f t="shared" si="1474"/>
        <v/>
      </c>
      <c r="DU907" s="16" t="str">
        <f t="shared" ref="DU907:DU970" si="1546">IF(B907="","",B907)</f>
        <v/>
      </c>
      <c r="DV907" s="16" t="str">
        <f>IF(DU907="","",COUNT($DU$3:DU907))</f>
        <v/>
      </c>
      <c r="DW907" s="16" t="str">
        <f t="shared" ref="DW907:DW970" si="1547">IF($DV$2=0,IF(DU907="","",DU907),IF(DV907="","",DV907))</f>
        <v/>
      </c>
      <c r="DX907" s="16" t="str">
        <f t="shared" ref="DX907:DX970" si="1548">IF(B907="","",BO907)</f>
        <v/>
      </c>
      <c r="DY907" s="16" t="str">
        <f>IF(DZ907="","",COUNTIF(DZ$3:DZ907,DZ907))</f>
        <v/>
      </c>
      <c r="DZ907" s="16" t="str">
        <f t="shared" ref="DZ907:DZ970" si="1549">IFERROR(IF(BO907=INDEX(BO$3:BO$1048576,MATCH($DW$2,DW$3:DW$1048576,0),0),INDEX(BO$3:BO$1048576,MATCH($DW$2,DW$3:DW$1048576,0),0),""),"")</f>
        <v/>
      </c>
      <c r="EA907" s="16" t="str">
        <f t="shared" ref="EA907:EA970" si="1550">IF(OR(DZ907="",DU907=0,AZ907="なし"),"",AZ907&amp;IF(G907="",$EA$1,"　"&amp;G907))</f>
        <v/>
      </c>
      <c r="EB907" s="16" t="str">
        <f t="shared" ref="EB907:EB970" si="1551">IF(DZ907="","",CU907)</f>
        <v/>
      </c>
      <c r="EC907" s="16" t="str">
        <f t="shared" ref="EC907:EC970" si="1552">IF($DZ907="","",CV907)</f>
        <v/>
      </c>
      <c r="ED907" s="16" t="str">
        <f t="shared" ref="ED907:ED970" si="1553">IF($DZ907="","",CW907)</f>
        <v/>
      </c>
      <c r="EE907" s="16" t="str">
        <f t="shared" ref="EE907:EE970" si="1554">IF($DZ907="","",CX907)</f>
        <v/>
      </c>
      <c r="EF907" s="16" t="str">
        <f t="shared" ref="EF907:EF970" si="1555">IF($DZ907="","",CY907)</f>
        <v/>
      </c>
      <c r="EG907" s="16" t="str">
        <f t="shared" ref="EG907:EG970" si="1556">IF($DZ907="","",CZ907)</f>
        <v/>
      </c>
      <c r="EH907" s="16" t="str">
        <f t="shared" ref="EH907:EH970" si="1557">IF($DZ907="","",DA907)</f>
        <v/>
      </c>
      <c r="EI907" s="16" t="str">
        <f t="shared" ref="EI907:EI970" si="1558">IF($DZ907="","",DB907)</f>
        <v/>
      </c>
      <c r="EJ907" s="16" t="str">
        <f t="shared" ref="EJ907:EJ970" si="1559">IF($DZ907="","",DC907)</f>
        <v/>
      </c>
      <c r="EK907" s="16" t="str">
        <f t="shared" ref="EK907:EK970" si="1560">IF($DZ907="","",DD907)</f>
        <v/>
      </c>
      <c r="EL907" s="58" t="str">
        <f t="shared" ref="EL907:EL970" si="1561">IF(OR($DY907="",CQ907=""),"",CQ907)</f>
        <v/>
      </c>
      <c r="EM907" s="58" t="str">
        <f>IF(OR($DZ907="",CR907=""),IF($EL907="","",$EL907),IF(OR(CR907="なし",CR907=0),領収書!$H$1,CR907))</f>
        <v/>
      </c>
      <c r="EN907" s="58" t="str">
        <f>IF(OR($DZ907="",CS907=""),IF($EL907="","",$EL907),IF(OR(CS907="なし",CS907=0),入力!$EN$1,CS907))</f>
        <v/>
      </c>
      <c r="EO907" s="63" t="str">
        <f t="shared" ref="EO907:EO970" si="1562">IF(OR(DX907="",DE907=""),"",DE907)</f>
        <v/>
      </c>
      <c r="EP907" s="63" t="str">
        <f t="shared" ref="EP907:EP970" si="1563">IF(COUNTIF(DX$3:DX$1048576,BO907),BO907,"")</f>
        <v/>
      </c>
      <c r="ER907" s="16" t="str">
        <f>IF(AND(COUNTIF($ET$3:ET907,ET907)=1,ET907&lt;&gt;""),MAX($ER$3:ER906)+1,"")</f>
        <v/>
      </c>
      <c r="ES907" s="16" t="str">
        <f>IF(価格設定!B909="","",価格設定!B909)</f>
        <v/>
      </c>
      <c r="ET907" s="16" t="str">
        <f>IF(価格設定!C909="","",価格設定!C909)</f>
        <v/>
      </c>
      <c r="EV907" s="16" t="str">
        <f t="shared" si="1475"/>
        <v/>
      </c>
      <c r="EW907" s="16" t="str">
        <f t="shared" ref="EW907:EW970" si="1564">IFERROR(IF(EV907="","",INDEX(ET$3:ET$1048576,MATCH(EV907,ER$3:ER$1048576,0),0)),"")</f>
        <v/>
      </c>
    </row>
    <row r="908" spans="1:153" ht="30" customHeight="1" x14ac:dyDescent="0.2">
      <c r="A908" s="225"/>
      <c r="B908" s="212"/>
      <c r="C908" s="221"/>
      <c r="D908" s="164"/>
      <c r="E908" s="165"/>
      <c r="F908" s="166"/>
      <c r="G908" s="167"/>
      <c r="H908" s="179"/>
      <c r="I908" s="306"/>
      <c r="J908" s="169"/>
      <c r="K908" s="179"/>
      <c r="L908" s="186"/>
      <c r="M908" s="186"/>
      <c r="N908" s="168"/>
      <c r="O908" s="170"/>
      <c r="P908" s="212"/>
      <c r="Q908" s="179" t="str">
        <f>IFERROR(IF(H908="","",IFERROR(INDEX(価格設定!$B$5:$B$1048576,MATCH(H908,価格設定!$B$5:$B$1048576,0),0),INDEX(価格設定!$B$5:$B$1048576,MATCH("*"&amp;H908&amp;"*",価格設定!$B$5:$B$1048576,0),0))),H908)</f>
        <v/>
      </c>
      <c r="R908" s="250" t="str">
        <f>IFERROR(IF(Q908="",IF(K908="","",K908),IF(K908="",IF(INDEX(価格設定!$C$5:$C$1048576,MATCH(Q908,価格設定!$B$5:$B$1048576,0),0)=0,"",INDEX(価格設定!$C$5:$C$1048576,MATCH(Q908,価格設定!$B$5:$B$1048576,0),0)),IF(K908="なし","",K908))),"")</f>
        <v/>
      </c>
      <c r="S908" s="308" t="str">
        <f t="shared" si="1476"/>
        <v/>
      </c>
      <c r="T908" s="126" t="str">
        <f>IFERROR(IF(J908="",IF(INDEX(価格設定!$E$5:$R$1048576,MATCH($Q908,価格設定!B$5:B$1048576,0),MATCH($AW908,価格設定!E$1:X$1,1))=0,"",INDEX(価格設定!$E$5:$R$1048576,MATCH($Q908,価格設定!B$5:B$1048576,0),MATCH($AW908,価格設定!E$1:X$1,1))),J908),"")</f>
        <v/>
      </c>
      <c r="U908" s="126" t="str">
        <f t="shared" si="1477"/>
        <v/>
      </c>
      <c r="V908" s="132" t="str">
        <f t="shared" si="1478"/>
        <v/>
      </c>
      <c r="W908" s="127" t="str">
        <f>IFERROR(IF(OR(T908="",T908&lt;0),"",IFERROR(INDEX(価格設定!E$2:X$3,IF(AND(K908=$K$1,$K$1&lt;&gt;""),ROW(価格設定!$D$3)-1,MATCH(INDEX(価格設定!$D$5:$D$1048576,MATCH(Q908,価格設定!$B$5:$B$1048576,0),0),価格設定!$D$2:$D$3,0)),MATCH($AW908,価格設定!E$1:X$1,1)),INDEX(価格設定!E$2:X$2,0,MATCH($AW908,価格設定!E$1:X$1,1)))),"")</f>
        <v/>
      </c>
      <c r="X908" s="126" t="str">
        <f t="shared" si="1469"/>
        <v/>
      </c>
      <c r="Y908" s="128" t="str">
        <f t="shared" si="1479"/>
        <v/>
      </c>
      <c r="Z908" s="126" t="str">
        <f t="shared" si="1480"/>
        <v/>
      </c>
      <c r="AA908" s="129" t="str">
        <f t="shared" si="1481"/>
        <v/>
      </c>
      <c r="AB908" s="126" t="str">
        <f t="shared" si="1482"/>
        <v/>
      </c>
      <c r="AC908" s="280" t="str">
        <f t="shared" si="1483"/>
        <v/>
      </c>
      <c r="AD908" s="15"/>
      <c r="AE908" s="204" t="str">
        <f>IF(AF908="","",COUNT($AF$3:AF908))</f>
        <v/>
      </c>
      <c r="AF908" s="206" t="str">
        <f t="shared" si="1484"/>
        <v/>
      </c>
      <c r="AG908" s="204" t="str">
        <f t="shared" si="1485"/>
        <v/>
      </c>
      <c r="AH908" s="204" t="str">
        <f t="shared" si="1486"/>
        <v/>
      </c>
      <c r="AI908" s="287"/>
      <c r="AJ908" s="15"/>
      <c r="AK908" s="138" t="str">
        <f t="shared" si="1487"/>
        <v/>
      </c>
      <c r="AL908" s="131" t="str">
        <f t="shared" si="1488"/>
        <v/>
      </c>
      <c r="AM908" s="131" t="str">
        <f t="shared" si="1489"/>
        <v/>
      </c>
      <c r="AN908" s="313" t="str">
        <f t="shared" si="1490"/>
        <v/>
      </c>
      <c r="AO908" s="316" t="str">
        <f t="shared" si="1491"/>
        <v/>
      </c>
      <c r="AP908" s="18"/>
      <c r="AQ908" s="3" t="str">
        <f>IF(F908="","",MAX($AQ$3:AQ907)+1)</f>
        <v/>
      </c>
      <c r="AR908" s="3" t="str">
        <f>IF(OR(AQ908="",BB908=""),"",MAX($AR$3:AR907)+1)</f>
        <v/>
      </c>
      <c r="AS908" s="3" t="str">
        <f>IF(CQ908="","",RANK(CQ908,CQ$3:CQ$1048576,1)+COUNTIF($CQ$3:CQ908,CQ908)-1)</f>
        <v/>
      </c>
      <c r="AT908" s="21" t="str">
        <f>IF(C908="",IF(OR(AND($H908&lt;&gt;"",C908=""),AND($F907=$F908,$AZ908&lt;&gt;""),COUNTA($H$3:$H$1048576,#REF!,$F$3:$F$1048576)&gt;COUNTA($H$3:$H908,#REF!,$F$3:$F908),$AZ908&lt;&gt;""),INDEX(AT$3:AT$1048576,MATCH(MAX($AQ$3:$AQ907),$AQ$3:$AQ$1048576,0),0),""),C908)</f>
        <v/>
      </c>
      <c r="AU908" s="21" t="str">
        <f>IF(D908="",IF(OR(AND($H908&lt;&gt;"",D908=""),AND($F907=$F908,$AZ908&lt;&gt;""),COUNTA($H$3:$H$1048576,#REF!,$F$3:$F$1048576)&gt;COUNTA($H$3:$H908,#REF!,$F$3:$F908),$AZ908&lt;&gt;""),INDEX(AU$3:AU$1048576,MATCH(MAX($AQ$3:$AQ907),$AQ$3:$AQ$1048576,0),0),""),D908)</f>
        <v/>
      </c>
      <c r="AV908" s="21" t="str">
        <f>IF(E908="",IF(OR(AND($H908&lt;&gt;"",E908=""),AND($F907=$F908,$AZ908&lt;&gt;""),COUNTA($H$3:$H$1048576,#REF!,$F$3:$F$1048576)&gt;COUNTA($H$3:$H908,#REF!,$F$3:$F908),$AZ908&lt;&gt;""),INDEX(AV$3:AV$1048576,MATCH(MAX($AQ$3:$AQ907),$AQ$3:$AQ$1048576,0),0),""),E908)</f>
        <v/>
      </c>
      <c r="AW908" s="24" t="str">
        <f t="shared" si="1492"/>
        <v/>
      </c>
      <c r="AX908" s="13" t="str">
        <f t="shared" si="1493"/>
        <v/>
      </c>
      <c r="AY908" s="4" t="str">
        <f t="shared" si="1494"/>
        <v/>
      </c>
      <c r="AZ908" s="4" t="str">
        <f>IF(AX908="",IF(OR(AND(H908&lt;&gt;"",F908=""),COUNTA($H$3:$H$1048576)&gt;COUNTA($H$3:$H908)),INDEX(AX$3:AX908,MATCH(MAX($AQ$3:AQ908),AQ$3:AQ908,0),0),""),AX908)</f>
        <v/>
      </c>
      <c r="BA908" s="4" t="str">
        <f>IF(AY908="",IF(AND(H908&lt;&gt;"",F908=""),INDEX(AY$3:AY908,MATCH(MAX($AQ$3:AQ908),AQ$3:AQ908,0),0),""),AY908)</f>
        <v/>
      </c>
      <c r="BB908" s="82" t="str">
        <f>IF(BC908="","",RANK(BC908,BC$3:BC$1048576,1)+COUNTIF($BC$3:BC908,BC908)-1)</f>
        <v/>
      </c>
      <c r="BC908" s="139" t="str">
        <f t="shared" si="1495"/>
        <v/>
      </c>
      <c r="BD908" s="46" t="str">
        <f t="shared" si="1496"/>
        <v/>
      </c>
      <c r="BE908" s="46" t="str">
        <f t="shared" si="1497"/>
        <v/>
      </c>
      <c r="BF908" s="46" t="str">
        <f t="shared" si="1498"/>
        <v/>
      </c>
      <c r="BG908" s="4" t="str">
        <f t="shared" si="1499"/>
        <v/>
      </c>
      <c r="BH908" s="180" t="str">
        <f t="shared" si="1500"/>
        <v/>
      </c>
      <c r="BI908" s="16" t="str">
        <f t="shared" si="1501"/>
        <v/>
      </c>
      <c r="BJ908" s="52" t="str">
        <f>IF(BI908="","",IF(W908="","",IF(AND(K908=$K$1,$K$1&lt;&gt;""),$BT$2,IFERROR(IF(INDEX(価格設定!$D$5:$D$1048576,MATCH(Q908,価格設定!$B$5:$B$1048576,0),0)=価格設定!$D$3,$BT$2,$BS$2),$BS$2))))</f>
        <v/>
      </c>
      <c r="BK908" s="16" t="str">
        <f>IF(BI908="","",IF(COUNTIF($BI$3:BI908,BI908)=1,1,IF(AND(BI907=BI908,BH908=""),BK907,COUNTIF($BH$3:BH908,BH908))))</f>
        <v/>
      </c>
      <c r="BL908" s="52" t="str">
        <f t="shared" si="1502"/>
        <v/>
      </c>
      <c r="BM908" s="52" t="str">
        <f t="shared" si="1503"/>
        <v/>
      </c>
      <c r="BN908" s="119" t="str">
        <f t="shared" si="1504"/>
        <v/>
      </c>
      <c r="BO908" s="119" t="str">
        <f t="shared" si="1505"/>
        <v/>
      </c>
      <c r="BP908" s="17" t="str">
        <f t="shared" si="1506"/>
        <v/>
      </c>
      <c r="BQ908" s="17" t="str">
        <f t="shared" si="1507"/>
        <v/>
      </c>
      <c r="BR908" s="17" t="str">
        <f>IF(OR(BP908="",COUNTIF($BO$3:BO908,BO908)&lt;&gt;1),"",SUMIF(BO$3:BO$1048576,BO908,BP$3:BP$1048576))</f>
        <v/>
      </c>
      <c r="BS908" s="17" t="str">
        <f t="shared" si="1508"/>
        <v/>
      </c>
      <c r="BT908" s="17" t="str">
        <f t="shared" si="1509"/>
        <v/>
      </c>
      <c r="BU908" s="17" t="str">
        <f t="shared" si="1510"/>
        <v/>
      </c>
      <c r="BV908" s="24" t="str">
        <f t="shared" si="1511"/>
        <v/>
      </c>
      <c r="BW908" s="24" t="str">
        <f t="shared" si="1512"/>
        <v/>
      </c>
      <c r="BX908" s="24" t="str">
        <f t="shared" si="1513"/>
        <v/>
      </c>
      <c r="BY908" s="26" t="str">
        <f t="shared" si="1514"/>
        <v/>
      </c>
      <c r="BZ908" s="26" t="str">
        <f t="shared" si="1515"/>
        <v/>
      </c>
      <c r="CA908" s="26" t="str">
        <f t="shared" si="1516"/>
        <v/>
      </c>
      <c r="CB908" s="66" t="str">
        <f t="shared" si="1517"/>
        <v/>
      </c>
      <c r="CC908" s="65" t="str">
        <f t="shared" si="1518"/>
        <v/>
      </c>
      <c r="CD908" s="26" t="str">
        <f t="shared" si="1519"/>
        <v/>
      </c>
      <c r="CE908" s="26" t="str">
        <f t="shared" si="1520"/>
        <v/>
      </c>
      <c r="CF908" s="193" t="str">
        <f t="shared" si="1521"/>
        <v/>
      </c>
      <c r="CG908" s="193" t="str">
        <f t="shared" si="1522"/>
        <v/>
      </c>
      <c r="CH908" s="26" t="str">
        <f t="shared" si="1523"/>
        <v/>
      </c>
      <c r="CI908" s="26" t="str">
        <f t="shared" si="1524"/>
        <v/>
      </c>
      <c r="CJ908" s="65" t="str">
        <f t="shared" si="1525"/>
        <v/>
      </c>
      <c r="CK908" s="65" t="str">
        <f t="shared" si="1526"/>
        <v/>
      </c>
      <c r="CL908" s="64" t="str">
        <f t="shared" si="1527"/>
        <v/>
      </c>
      <c r="CM908" s="64" t="str">
        <f t="shared" si="1528"/>
        <v/>
      </c>
      <c r="CN908" s="65" t="str">
        <f t="shared" si="1529"/>
        <v/>
      </c>
      <c r="CP908" s="63" t="str">
        <f>IF(BH908="","",MAX($CP$3:CP907)+1)</f>
        <v/>
      </c>
      <c r="CQ908" s="24" t="str">
        <f t="shared" si="1530"/>
        <v/>
      </c>
      <c r="CR908" s="24" t="str">
        <f t="shared" si="1531"/>
        <v/>
      </c>
      <c r="CS908" s="24" t="str">
        <f t="shared" si="1532"/>
        <v/>
      </c>
      <c r="CT908" s="58" t="str">
        <f>IF(BO908="","",COUNTIF($BO$3:BO908,BO908)&amp;"@"&amp;BO908)</f>
        <v/>
      </c>
      <c r="CU908" s="16" t="str">
        <f t="shared" si="1470"/>
        <v/>
      </c>
      <c r="CV908" s="63" t="str">
        <f t="shared" si="1533"/>
        <v/>
      </c>
      <c r="CW908" s="16" t="str">
        <f t="shared" si="1534"/>
        <v/>
      </c>
      <c r="CX908" s="16" t="str">
        <f t="shared" si="1535"/>
        <v/>
      </c>
      <c r="CY908" s="16" t="str">
        <f t="shared" si="1536"/>
        <v/>
      </c>
      <c r="CZ908" s="85" t="str">
        <f t="shared" si="1537"/>
        <v/>
      </c>
      <c r="DA908" s="16" t="str">
        <f t="shared" si="1538"/>
        <v/>
      </c>
      <c r="DB908" s="16" t="str">
        <f t="shared" si="1539"/>
        <v/>
      </c>
      <c r="DC908" s="28" t="str">
        <f>IF(CP908="","",$DC$1&amp;(INDEX(価格設定!D$1:XFD$3,ROW(価格設定!$D$3),MATCH($AW908,価格設定!D$1:XFD$1,1))*100)&amp;"%")</f>
        <v/>
      </c>
      <c r="DD908" s="28" t="str">
        <f>IF(CP908="","",$DD$1&amp;(INDEX(価格設定!D$1:XFD$3,ROW(価格設定!$D$2),MATCH($AW908,価格設定!D$1:XFD$1,1))*100)&amp;"%")</f>
        <v/>
      </c>
      <c r="DE908" s="29" t="str">
        <f t="shared" si="1540"/>
        <v/>
      </c>
      <c r="DG908" s="58" t="str">
        <f t="shared" si="1541"/>
        <v/>
      </c>
      <c r="DH908" s="58" t="str">
        <f t="shared" si="1542"/>
        <v/>
      </c>
      <c r="DI908" s="58" t="str">
        <f t="shared" si="1543"/>
        <v/>
      </c>
      <c r="DJ908" s="85" t="str">
        <f t="shared" si="1544"/>
        <v/>
      </c>
      <c r="DL908" s="58" t="str">
        <f>IF(COUNTIF(DG$3:DG$1048576,DG908)=COUNTIF($DG$3:$DG908,DG908),DG908,"")</f>
        <v/>
      </c>
      <c r="DM908" s="85" t="str">
        <f t="shared" si="1545"/>
        <v/>
      </c>
      <c r="DN908" s="85" t="str">
        <f t="shared" si="1471"/>
        <v/>
      </c>
      <c r="DO908" s="85" t="str">
        <f t="shared" si="1471"/>
        <v/>
      </c>
      <c r="DP908" s="303"/>
      <c r="DQ908" s="17" t="str">
        <f t="shared" si="1472"/>
        <v/>
      </c>
      <c r="DR908" s="17" t="str">
        <f t="shared" si="1473"/>
        <v/>
      </c>
      <c r="DS908" s="17" t="str">
        <f t="shared" si="1474"/>
        <v/>
      </c>
      <c r="DU908" s="16" t="str">
        <f t="shared" si="1546"/>
        <v/>
      </c>
      <c r="DV908" s="16" t="str">
        <f>IF(DU908="","",COUNT($DU$3:DU908))</f>
        <v/>
      </c>
      <c r="DW908" s="16" t="str">
        <f t="shared" si="1547"/>
        <v/>
      </c>
      <c r="DX908" s="16" t="str">
        <f t="shared" si="1548"/>
        <v/>
      </c>
      <c r="DY908" s="16" t="str">
        <f>IF(DZ908="","",COUNTIF(DZ$3:DZ908,DZ908))</f>
        <v/>
      </c>
      <c r="DZ908" s="16" t="str">
        <f t="shared" si="1549"/>
        <v/>
      </c>
      <c r="EA908" s="16" t="str">
        <f t="shared" si="1550"/>
        <v/>
      </c>
      <c r="EB908" s="16" t="str">
        <f t="shared" si="1551"/>
        <v/>
      </c>
      <c r="EC908" s="16" t="str">
        <f t="shared" si="1552"/>
        <v/>
      </c>
      <c r="ED908" s="16" t="str">
        <f t="shared" si="1553"/>
        <v/>
      </c>
      <c r="EE908" s="16" t="str">
        <f t="shared" si="1554"/>
        <v/>
      </c>
      <c r="EF908" s="16" t="str">
        <f t="shared" si="1555"/>
        <v/>
      </c>
      <c r="EG908" s="16" t="str">
        <f t="shared" si="1556"/>
        <v/>
      </c>
      <c r="EH908" s="16" t="str">
        <f t="shared" si="1557"/>
        <v/>
      </c>
      <c r="EI908" s="16" t="str">
        <f t="shared" si="1558"/>
        <v/>
      </c>
      <c r="EJ908" s="16" t="str">
        <f t="shared" si="1559"/>
        <v/>
      </c>
      <c r="EK908" s="16" t="str">
        <f t="shared" si="1560"/>
        <v/>
      </c>
      <c r="EL908" s="58" t="str">
        <f t="shared" si="1561"/>
        <v/>
      </c>
      <c r="EM908" s="58" t="str">
        <f>IF(OR($DZ908="",CR908=""),IF($EL908="","",$EL908),IF(OR(CR908="なし",CR908=0),領収書!$H$1,CR908))</f>
        <v/>
      </c>
      <c r="EN908" s="58" t="str">
        <f>IF(OR($DZ908="",CS908=""),IF($EL908="","",$EL908),IF(OR(CS908="なし",CS908=0),入力!$EN$1,CS908))</f>
        <v/>
      </c>
      <c r="EO908" s="63" t="str">
        <f t="shared" si="1562"/>
        <v/>
      </c>
      <c r="EP908" s="63" t="str">
        <f t="shared" si="1563"/>
        <v/>
      </c>
      <c r="ER908" s="16" t="str">
        <f>IF(AND(COUNTIF($ET$3:ET908,ET908)=1,ET908&lt;&gt;""),MAX($ER$3:ER907)+1,"")</f>
        <v/>
      </c>
      <c r="ES908" s="16" t="str">
        <f>IF(価格設定!B910="","",価格設定!B910)</f>
        <v/>
      </c>
      <c r="ET908" s="16" t="str">
        <f>IF(価格設定!C910="","",価格設定!C910)</f>
        <v/>
      </c>
      <c r="EV908" s="16" t="str">
        <f t="shared" si="1475"/>
        <v/>
      </c>
      <c r="EW908" s="16" t="str">
        <f t="shared" si="1564"/>
        <v/>
      </c>
    </row>
    <row r="909" spans="1:153" ht="30" customHeight="1" x14ac:dyDescent="0.2">
      <c r="A909" s="225"/>
      <c r="B909" s="212"/>
      <c r="C909" s="221"/>
      <c r="D909" s="164"/>
      <c r="E909" s="165"/>
      <c r="F909" s="166"/>
      <c r="G909" s="167"/>
      <c r="H909" s="179"/>
      <c r="I909" s="306"/>
      <c r="J909" s="169"/>
      <c r="K909" s="179"/>
      <c r="L909" s="186"/>
      <c r="M909" s="186"/>
      <c r="N909" s="168"/>
      <c r="O909" s="170"/>
      <c r="P909" s="212"/>
      <c r="Q909" s="179" t="str">
        <f>IFERROR(IF(H909="","",IFERROR(INDEX(価格設定!$B$5:$B$1048576,MATCH(H909,価格設定!$B$5:$B$1048576,0),0),INDEX(価格設定!$B$5:$B$1048576,MATCH("*"&amp;H909&amp;"*",価格設定!$B$5:$B$1048576,0),0))),H909)</f>
        <v/>
      </c>
      <c r="R909" s="250" t="str">
        <f>IFERROR(IF(Q909="",IF(K909="","",K909),IF(K909="",IF(INDEX(価格設定!$C$5:$C$1048576,MATCH(Q909,価格設定!$B$5:$B$1048576,0),0)=0,"",INDEX(価格設定!$C$5:$C$1048576,MATCH(Q909,価格設定!$B$5:$B$1048576,0),0)),IF(K909="なし","",K909))),"")</f>
        <v/>
      </c>
      <c r="S909" s="308" t="str">
        <f t="shared" si="1476"/>
        <v/>
      </c>
      <c r="T909" s="126" t="str">
        <f>IFERROR(IF(J909="",IF(INDEX(価格設定!$E$5:$R$1048576,MATCH($Q909,価格設定!B$5:B$1048576,0),MATCH($AW909,価格設定!E$1:X$1,1))=0,"",INDEX(価格設定!$E$5:$R$1048576,MATCH($Q909,価格設定!B$5:B$1048576,0),MATCH($AW909,価格設定!E$1:X$1,1))),J909),"")</f>
        <v/>
      </c>
      <c r="U909" s="126" t="str">
        <f t="shared" si="1477"/>
        <v/>
      </c>
      <c r="V909" s="132" t="str">
        <f t="shared" si="1478"/>
        <v/>
      </c>
      <c r="W909" s="127" t="str">
        <f>IFERROR(IF(OR(T909="",T909&lt;0),"",IFERROR(INDEX(価格設定!E$2:X$3,IF(AND(K909=$K$1,$K$1&lt;&gt;""),ROW(価格設定!$D$3)-1,MATCH(INDEX(価格設定!$D$5:$D$1048576,MATCH(Q909,価格設定!$B$5:$B$1048576,0),0),価格設定!$D$2:$D$3,0)),MATCH($AW909,価格設定!E$1:X$1,1)),INDEX(価格設定!E$2:X$2,0,MATCH($AW909,価格設定!E$1:X$1,1)))),"")</f>
        <v/>
      </c>
      <c r="X909" s="126" t="str">
        <f t="shared" si="1469"/>
        <v/>
      </c>
      <c r="Y909" s="128" t="str">
        <f t="shared" si="1479"/>
        <v/>
      </c>
      <c r="Z909" s="126" t="str">
        <f t="shared" si="1480"/>
        <v/>
      </c>
      <c r="AA909" s="129" t="str">
        <f t="shared" si="1481"/>
        <v/>
      </c>
      <c r="AB909" s="126" t="str">
        <f t="shared" si="1482"/>
        <v/>
      </c>
      <c r="AC909" s="280" t="str">
        <f t="shared" si="1483"/>
        <v/>
      </c>
      <c r="AD909" s="15"/>
      <c r="AE909" s="204" t="str">
        <f>IF(AF909="","",COUNT($AF$3:AF909))</f>
        <v/>
      </c>
      <c r="AF909" s="206" t="str">
        <f t="shared" si="1484"/>
        <v/>
      </c>
      <c r="AG909" s="204" t="str">
        <f t="shared" si="1485"/>
        <v/>
      </c>
      <c r="AH909" s="204" t="str">
        <f t="shared" si="1486"/>
        <v/>
      </c>
      <c r="AI909" s="287"/>
      <c r="AJ909" s="15"/>
      <c r="AK909" s="138" t="str">
        <f t="shared" si="1487"/>
        <v/>
      </c>
      <c r="AL909" s="131" t="str">
        <f t="shared" si="1488"/>
        <v/>
      </c>
      <c r="AM909" s="131" t="str">
        <f t="shared" si="1489"/>
        <v/>
      </c>
      <c r="AN909" s="313" t="str">
        <f t="shared" si="1490"/>
        <v/>
      </c>
      <c r="AO909" s="316" t="str">
        <f t="shared" si="1491"/>
        <v/>
      </c>
      <c r="AP909" s="18"/>
      <c r="AQ909" s="3" t="str">
        <f>IF(F909="","",MAX($AQ$3:AQ908)+1)</f>
        <v/>
      </c>
      <c r="AR909" s="3" t="str">
        <f>IF(OR(AQ909="",BB909=""),"",MAX($AR$3:AR908)+1)</f>
        <v/>
      </c>
      <c r="AS909" s="3" t="str">
        <f>IF(CQ909="","",RANK(CQ909,CQ$3:CQ$1048576,1)+COUNTIF($CQ$3:CQ909,CQ909)-1)</f>
        <v/>
      </c>
      <c r="AT909" s="21" t="str">
        <f>IF(C909="",IF(OR(AND($H909&lt;&gt;"",C909=""),AND($F908=$F909,$AZ909&lt;&gt;""),COUNTA($H$3:$H$1048576,#REF!,$F$3:$F$1048576)&gt;COUNTA($H$3:$H909,#REF!,$F$3:$F909),$AZ909&lt;&gt;""),INDEX(AT$3:AT$1048576,MATCH(MAX($AQ$3:$AQ908),$AQ$3:$AQ$1048576,0),0),""),C909)</f>
        <v/>
      </c>
      <c r="AU909" s="21" t="str">
        <f>IF(D909="",IF(OR(AND($H909&lt;&gt;"",D909=""),AND($F908=$F909,$AZ909&lt;&gt;""),COUNTA($H$3:$H$1048576,#REF!,$F$3:$F$1048576)&gt;COUNTA($H$3:$H909,#REF!,$F$3:$F909),$AZ909&lt;&gt;""),INDEX(AU$3:AU$1048576,MATCH(MAX($AQ$3:$AQ908),$AQ$3:$AQ$1048576,0),0),""),D909)</f>
        <v/>
      </c>
      <c r="AV909" s="21" t="str">
        <f>IF(E909="",IF(OR(AND($H909&lt;&gt;"",E909=""),AND($F908=$F909,$AZ909&lt;&gt;""),COUNTA($H$3:$H$1048576,#REF!,$F$3:$F$1048576)&gt;COUNTA($H$3:$H909,#REF!,$F$3:$F909),$AZ909&lt;&gt;""),INDEX(AV$3:AV$1048576,MATCH(MAX($AQ$3:$AQ908),$AQ$3:$AQ$1048576,0),0),""),E909)</f>
        <v/>
      </c>
      <c r="AW909" s="24" t="str">
        <f t="shared" si="1492"/>
        <v/>
      </c>
      <c r="AX909" s="13" t="str">
        <f t="shared" si="1493"/>
        <v/>
      </c>
      <c r="AY909" s="4" t="str">
        <f t="shared" si="1494"/>
        <v/>
      </c>
      <c r="AZ909" s="4" t="str">
        <f>IF(AX909="",IF(OR(AND(H909&lt;&gt;"",F909=""),COUNTA($H$3:$H$1048576)&gt;COUNTA($H$3:$H909)),INDEX(AX$3:AX909,MATCH(MAX($AQ$3:AQ909),AQ$3:AQ909,0),0),""),AX909)</f>
        <v/>
      </c>
      <c r="BA909" s="4" t="str">
        <f>IF(AY909="",IF(AND(H909&lt;&gt;"",F909=""),INDEX(AY$3:AY909,MATCH(MAX($AQ$3:AQ909),AQ$3:AQ909,0),0),""),AY909)</f>
        <v/>
      </c>
      <c r="BB909" s="82" t="str">
        <f>IF(BC909="","",RANK(BC909,BC$3:BC$1048576,1)+COUNTIF($BC$3:BC909,BC909)-1)</f>
        <v/>
      </c>
      <c r="BC909" s="139" t="str">
        <f t="shared" si="1495"/>
        <v/>
      </c>
      <c r="BD909" s="46" t="str">
        <f t="shared" si="1496"/>
        <v/>
      </c>
      <c r="BE909" s="46" t="str">
        <f t="shared" si="1497"/>
        <v/>
      </c>
      <c r="BF909" s="46" t="str">
        <f t="shared" si="1498"/>
        <v/>
      </c>
      <c r="BG909" s="4" t="str">
        <f t="shared" si="1499"/>
        <v/>
      </c>
      <c r="BH909" s="180" t="str">
        <f t="shared" si="1500"/>
        <v/>
      </c>
      <c r="BI909" s="16" t="str">
        <f t="shared" si="1501"/>
        <v/>
      </c>
      <c r="BJ909" s="52" t="str">
        <f>IF(BI909="","",IF(W909="","",IF(AND(K909=$K$1,$K$1&lt;&gt;""),$BT$2,IFERROR(IF(INDEX(価格設定!$D$5:$D$1048576,MATCH(Q909,価格設定!$B$5:$B$1048576,0),0)=価格設定!$D$3,$BT$2,$BS$2),$BS$2))))</f>
        <v/>
      </c>
      <c r="BK909" s="16" t="str">
        <f>IF(BI909="","",IF(COUNTIF($BI$3:BI909,BI909)=1,1,IF(AND(BI908=BI909,BH909=""),BK908,COUNTIF($BH$3:BH909,BH909))))</f>
        <v/>
      </c>
      <c r="BL909" s="52" t="str">
        <f t="shared" si="1502"/>
        <v/>
      </c>
      <c r="BM909" s="52" t="str">
        <f t="shared" si="1503"/>
        <v/>
      </c>
      <c r="BN909" s="119" t="str">
        <f t="shared" si="1504"/>
        <v/>
      </c>
      <c r="BO909" s="119" t="str">
        <f t="shared" si="1505"/>
        <v/>
      </c>
      <c r="BP909" s="17" t="str">
        <f t="shared" si="1506"/>
        <v/>
      </c>
      <c r="BQ909" s="17" t="str">
        <f t="shared" si="1507"/>
        <v/>
      </c>
      <c r="BR909" s="17" t="str">
        <f>IF(OR(BP909="",COUNTIF($BO$3:BO909,BO909)&lt;&gt;1),"",SUMIF(BO$3:BO$1048576,BO909,BP$3:BP$1048576))</f>
        <v/>
      </c>
      <c r="BS909" s="17" t="str">
        <f t="shared" si="1508"/>
        <v/>
      </c>
      <c r="BT909" s="17" t="str">
        <f t="shared" si="1509"/>
        <v/>
      </c>
      <c r="BU909" s="17" t="str">
        <f t="shared" si="1510"/>
        <v/>
      </c>
      <c r="BV909" s="24" t="str">
        <f t="shared" si="1511"/>
        <v/>
      </c>
      <c r="BW909" s="24" t="str">
        <f t="shared" si="1512"/>
        <v/>
      </c>
      <c r="BX909" s="24" t="str">
        <f t="shared" si="1513"/>
        <v/>
      </c>
      <c r="BY909" s="26" t="str">
        <f t="shared" si="1514"/>
        <v/>
      </c>
      <c r="BZ909" s="26" t="str">
        <f t="shared" si="1515"/>
        <v/>
      </c>
      <c r="CA909" s="26" t="str">
        <f t="shared" si="1516"/>
        <v/>
      </c>
      <c r="CB909" s="66" t="str">
        <f t="shared" si="1517"/>
        <v/>
      </c>
      <c r="CC909" s="65" t="str">
        <f t="shared" si="1518"/>
        <v/>
      </c>
      <c r="CD909" s="26" t="str">
        <f t="shared" si="1519"/>
        <v/>
      </c>
      <c r="CE909" s="26" t="str">
        <f t="shared" si="1520"/>
        <v/>
      </c>
      <c r="CF909" s="193" t="str">
        <f t="shared" si="1521"/>
        <v/>
      </c>
      <c r="CG909" s="193" t="str">
        <f t="shared" si="1522"/>
        <v/>
      </c>
      <c r="CH909" s="26" t="str">
        <f t="shared" si="1523"/>
        <v/>
      </c>
      <c r="CI909" s="26" t="str">
        <f t="shared" si="1524"/>
        <v/>
      </c>
      <c r="CJ909" s="65" t="str">
        <f t="shared" si="1525"/>
        <v/>
      </c>
      <c r="CK909" s="65" t="str">
        <f t="shared" si="1526"/>
        <v/>
      </c>
      <c r="CL909" s="64" t="str">
        <f t="shared" si="1527"/>
        <v/>
      </c>
      <c r="CM909" s="64" t="str">
        <f t="shared" si="1528"/>
        <v/>
      </c>
      <c r="CN909" s="65" t="str">
        <f t="shared" si="1529"/>
        <v/>
      </c>
      <c r="CP909" s="63" t="str">
        <f>IF(BH909="","",MAX($CP$3:CP908)+1)</f>
        <v/>
      </c>
      <c r="CQ909" s="24" t="str">
        <f t="shared" si="1530"/>
        <v/>
      </c>
      <c r="CR909" s="24" t="str">
        <f t="shared" si="1531"/>
        <v/>
      </c>
      <c r="CS909" s="24" t="str">
        <f t="shared" si="1532"/>
        <v/>
      </c>
      <c r="CT909" s="58" t="str">
        <f>IF(BO909="","",COUNTIF($BO$3:BO909,BO909)&amp;"@"&amp;BO909)</f>
        <v/>
      </c>
      <c r="CU909" s="16" t="str">
        <f t="shared" si="1470"/>
        <v/>
      </c>
      <c r="CV909" s="63" t="str">
        <f t="shared" si="1533"/>
        <v/>
      </c>
      <c r="CW909" s="16" t="str">
        <f t="shared" si="1534"/>
        <v/>
      </c>
      <c r="CX909" s="16" t="str">
        <f t="shared" si="1535"/>
        <v/>
      </c>
      <c r="CY909" s="16" t="str">
        <f t="shared" si="1536"/>
        <v/>
      </c>
      <c r="CZ909" s="85" t="str">
        <f t="shared" si="1537"/>
        <v/>
      </c>
      <c r="DA909" s="16" t="str">
        <f t="shared" si="1538"/>
        <v/>
      </c>
      <c r="DB909" s="16" t="str">
        <f t="shared" si="1539"/>
        <v/>
      </c>
      <c r="DC909" s="28" t="str">
        <f>IF(CP909="","",$DC$1&amp;(INDEX(価格設定!D$1:XFD$3,ROW(価格設定!$D$3),MATCH($AW909,価格設定!D$1:XFD$1,1))*100)&amp;"%")</f>
        <v/>
      </c>
      <c r="DD909" s="28" t="str">
        <f>IF(CP909="","",$DD$1&amp;(INDEX(価格設定!D$1:XFD$3,ROW(価格設定!$D$2),MATCH($AW909,価格設定!D$1:XFD$1,1))*100)&amp;"%")</f>
        <v/>
      </c>
      <c r="DE909" s="29" t="str">
        <f t="shared" si="1540"/>
        <v/>
      </c>
      <c r="DG909" s="58" t="str">
        <f t="shared" si="1541"/>
        <v/>
      </c>
      <c r="DH909" s="58" t="str">
        <f t="shared" si="1542"/>
        <v/>
      </c>
      <c r="DI909" s="58" t="str">
        <f t="shared" si="1543"/>
        <v/>
      </c>
      <c r="DJ909" s="85" t="str">
        <f t="shared" si="1544"/>
        <v/>
      </c>
      <c r="DL909" s="58" t="str">
        <f>IF(COUNTIF(DG$3:DG$1048576,DG909)=COUNTIF($DG$3:$DG909,DG909),DG909,"")</f>
        <v/>
      </c>
      <c r="DM909" s="85" t="str">
        <f t="shared" si="1545"/>
        <v/>
      </c>
      <c r="DN909" s="85" t="str">
        <f t="shared" si="1471"/>
        <v/>
      </c>
      <c r="DO909" s="85" t="str">
        <f t="shared" si="1471"/>
        <v/>
      </c>
      <c r="DP909" s="303"/>
      <c r="DQ909" s="17" t="str">
        <f t="shared" si="1472"/>
        <v/>
      </c>
      <c r="DR909" s="17" t="str">
        <f t="shared" si="1473"/>
        <v/>
      </c>
      <c r="DS909" s="17" t="str">
        <f t="shared" si="1474"/>
        <v/>
      </c>
      <c r="DU909" s="16" t="str">
        <f t="shared" si="1546"/>
        <v/>
      </c>
      <c r="DV909" s="16" t="str">
        <f>IF(DU909="","",COUNT($DU$3:DU909))</f>
        <v/>
      </c>
      <c r="DW909" s="16" t="str">
        <f t="shared" si="1547"/>
        <v/>
      </c>
      <c r="DX909" s="16" t="str">
        <f t="shared" si="1548"/>
        <v/>
      </c>
      <c r="DY909" s="16" t="str">
        <f>IF(DZ909="","",COUNTIF(DZ$3:DZ909,DZ909))</f>
        <v/>
      </c>
      <c r="DZ909" s="16" t="str">
        <f t="shared" si="1549"/>
        <v/>
      </c>
      <c r="EA909" s="16" t="str">
        <f t="shared" si="1550"/>
        <v/>
      </c>
      <c r="EB909" s="16" t="str">
        <f t="shared" si="1551"/>
        <v/>
      </c>
      <c r="EC909" s="16" t="str">
        <f t="shared" si="1552"/>
        <v/>
      </c>
      <c r="ED909" s="16" t="str">
        <f t="shared" si="1553"/>
        <v/>
      </c>
      <c r="EE909" s="16" t="str">
        <f t="shared" si="1554"/>
        <v/>
      </c>
      <c r="EF909" s="16" t="str">
        <f t="shared" si="1555"/>
        <v/>
      </c>
      <c r="EG909" s="16" t="str">
        <f t="shared" si="1556"/>
        <v/>
      </c>
      <c r="EH909" s="16" t="str">
        <f t="shared" si="1557"/>
        <v/>
      </c>
      <c r="EI909" s="16" t="str">
        <f t="shared" si="1558"/>
        <v/>
      </c>
      <c r="EJ909" s="16" t="str">
        <f t="shared" si="1559"/>
        <v/>
      </c>
      <c r="EK909" s="16" t="str">
        <f t="shared" si="1560"/>
        <v/>
      </c>
      <c r="EL909" s="58" t="str">
        <f t="shared" si="1561"/>
        <v/>
      </c>
      <c r="EM909" s="58" t="str">
        <f>IF(OR($DZ909="",CR909=""),IF($EL909="","",$EL909),IF(OR(CR909="なし",CR909=0),領収書!$H$1,CR909))</f>
        <v/>
      </c>
      <c r="EN909" s="58" t="str">
        <f>IF(OR($DZ909="",CS909=""),IF($EL909="","",$EL909),IF(OR(CS909="なし",CS909=0),入力!$EN$1,CS909))</f>
        <v/>
      </c>
      <c r="EO909" s="63" t="str">
        <f t="shared" si="1562"/>
        <v/>
      </c>
      <c r="EP909" s="63" t="str">
        <f t="shared" si="1563"/>
        <v/>
      </c>
      <c r="ER909" s="16" t="str">
        <f>IF(AND(COUNTIF($ET$3:ET909,ET909)=1,ET909&lt;&gt;""),MAX($ER$3:ER908)+1,"")</f>
        <v/>
      </c>
      <c r="ES909" s="16" t="str">
        <f>IF(価格設定!B911="","",価格設定!B911)</f>
        <v/>
      </c>
      <c r="ET909" s="16" t="str">
        <f>IF(価格設定!C911="","",価格設定!C911)</f>
        <v/>
      </c>
      <c r="EV909" s="16" t="str">
        <f t="shared" si="1475"/>
        <v/>
      </c>
      <c r="EW909" s="16" t="str">
        <f t="shared" si="1564"/>
        <v/>
      </c>
    </row>
    <row r="910" spans="1:153" ht="30" customHeight="1" x14ac:dyDescent="0.2">
      <c r="A910" s="225"/>
      <c r="B910" s="212"/>
      <c r="C910" s="221"/>
      <c r="D910" s="164"/>
      <c r="E910" s="165"/>
      <c r="F910" s="166"/>
      <c r="G910" s="167"/>
      <c r="H910" s="179"/>
      <c r="I910" s="306"/>
      <c r="J910" s="169"/>
      <c r="K910" s="179"/>
      <c r="L910" s="186"/>
      <c r="M910" s="186"/>
      <c r="N910" s="168"/>
      <c r="O910" s="170"/>
      <c r="P910" s="212"/>
      <c r="Q910" s="179" t="str">
        <f>IFERROR(IF(H910="","",IFERROR(INDEX(価格設定!$B$5:$B$1048576,MATCH(H910,価格設定!$B$5:$B$1048576,0),0),INDEX(価格設定!$B$5:$B$1048576,MATCH("*"&amp;H910&amp;"*",価格設定!$B$5:$B$1048576,0),0))),H910)</f>
        <v/>
      </c>
      <c r="R910" s="250" t="str">
        <f>IFERROR(IF(Q910="",IF(K910="","",K910),IF(K910="",IF(INDEX(価格設定!$C$5:$C$1048576,MATCH(Q910,価格設定!$B$5:$B$1048576,0),0)=0,"",INDEX(価格設定!$C$5:$C$1048576,MATCH(Q910,価格設定!$B$5:$B$1048576,0),0)),IF(K910="なし","",K910))),"")</f>
        <v/>
      </c>
      <c r="S910" s="308" t="str">
        <f t="shared" si="1476"/>
        <v/>
      </c>
      <c r="T910" s="126" t="str">
        <f>IFERROR(IF(J910="",IF(INDEX(価格設定!$E$5:$R$1048576,MATCH($Q910,価格設定!B$5:B$1048576,0),MATCH($AW910,価格設定!E$1:X$1,1))=0,"",INDEX(価格設定!$E$5:$R$1048576,MATCH($Q910,価格設定!B$5:B$1048576,0),MATCH($AW910,価格設定!E$1:X$1,1))),J910),"")</f>
        <v/>
      </c>
      <c r="U910" s="126" t="str">
        <f t="shared" si="1477"/>
        <v/>
      </c>
      <c r="V910" s="132" t="str">
        <f t="shared" si="1478"/>
        <v/>
      </c>
      <c r="W910" s="127" t="str">
        <f>IFERROR(IF(OR(T910="",T910&lt;0),"",IFERROR(INDEX(価格設定!E$2:X$3,IF(AND(K910=$K$1,$K$1&lt;&gt;""),ROW(価格設定!$D$3)-1,MATCH(INDEX(価格設定!$D$5:$D$1048576,MATCH(Q910,価格設定!$B$5:$B$1048576,0),0),価格設定!$D$2:$D$3,0)),MATCH($AW910,価格設定!E$1:X$1,1)),INDEX(価格設定!E$2:X$2,0,MATCH($AW910,価格設定!E$1:X$1,1)))),"")</f>
        <v/>
      </c>
      <c r="X910" s="126" t="str">
        <f t="shared" si="1469"/>
        <v/>
      </c>
      <c r="Y910" s="128" t="str">
        <f t="shared" si="1479"/>
        <v/>
      </c>
      <c r="Z910" s="126" t="str">
        <f t="shared" si="1480"/>
        <v/>
      </c>
      <c r="AA910" s="129" t="str">
        <f t="shared" si="1481"/>
        <v/>
      </c>
      <c r="AB910" s="126" t="str">
        <f t="shared" si="1482"/>
        <v/>
      </c>
      <c r="AC910" s="280" t="str">
        <f t="shared" si="1483"/>
        <v/>
      </c>
      <c r="AD910" s="15"/>
      <c r="AE910" s="204" t="str">
        <f>IF(AF910="","",COUNT($AF$3:AF910))</f>
        <v/>
      </c>
      <c r="AF910" s="206" t="str">
        <f t="shared" si="1484"/>
        <v/>
      </c>
      <c r="AG910" s="204" t="str">
        <f t="shared" si="1485"/>
        <v/>
      </c>
      <c r="AH910" s="204" t="str">
        <f t="shared" si="1486"/>
        <v/>
      </c>
      <c r="AI910" s="287"/>
      <c r="AJ910" s="15"/>
      <c r="AK910" s="138" t="str">
        <f t="shared" si="1487"/>
        <v/>
      </c>
      <c r="AL910" s="131" t="str">
        <f t="shared" si="1488"/>
        <v/>
      </c>
      <c r="AM910" s="131" t="str">
        <f t="shared" si="1489"/>
        <v/>
      </c>
      <c r="AN910" s="313" t="str">
        <f t="shared" si="1490"/>
        <v/>
      </c>
      <c r="AO910" s="316" t="str">
        <f t="shared" si="1491"/>
        <v/>
      </c>
      <c r="AP910" s="18"/>
      <c r="AQ910" s="3" t="str">
        <f>IF(F910="","",MAX($AQ$3:AQ909)+1)</f>
        <v/>
      </c>
      <c r="AR910" s="3" t="str">
        <f>IF(OR(AQ910="",BB910=""),"",MAX($AR$3:AR909)+1)</f>
        <v/>
      </c>
      <c r="AS910" s="3" t="str">
        <f>IF(CQ910="","",RANK(CQ910,CQ$3:CQ$1048576,1)+COUNTIF($CQ$3:CQ910,CQ910)-1)</f>
        <v/>
      </c>
      <c r="AT910" s="21" t="str">
        <f>IF(C910="",IF(OR(AND($H910&lt;&gt;"",C910=""),AND($F909=$F910,$AZ910&lt;&gt;""),COUNTA($H$3:$H$1048576,#REF!,$F$3:$F$1048576)&gt;COUNTA($H$3:$H910,#REF!,$F$3:$F910),$AZ910&lt;&gt;""),INDEX(AT$3:AT$1048576,MATCH(MAX($AQ$3:$AQ909),$AQ$3:$AQ$1048576,0),0),""),C910)</f>
        <v/>
      </c>
      <c r="AU910" s="21" t="str">
        <f>IF(D910="",IF(OR(AND($H910&lt;&gt;"",D910=""),AND($F909=$F910,$AZ910&lt;&gt;""),COUNTA($H$3:$H$1048576,#REF!,$F$3:$F$1048576)&gt;COUNTA($H$3:$H910,#REF!,$F$3:$F910),$AZ910&lt;&gt;""),INDEX(AU$3:AU$1048576,MATCH(MAX($AQ$3:$AQ909),$AQ$3:$AQ$1048576,0),0),""),D910)</f>
        <v/>
      </c>
      <c r="AV910" s="21" t="str">
        <f>IF(E910="",IF(OR(AND($H910&lt;&gt;"",E910=""),AND($F909=$F910,$AZ910&lt;&gt;""),COUNTA($H$3:$H$1048576,#REF!,$F$3:$F$1048576)&gt;COUNTA($H$3:$H910,#REF!,$F$3:$F910),$AZ910&lt;&gt;""),INDEX(AV$3:AV$1048576,MATCH(MAX($AQ$3:$AQ909),$AQ$3:$AQ$1048576,0),0),""),E910)</f>
        <v/>
      </c>
      <c r="AW910" s="24" t="str">
        <f t="shared" si="1492"/>
        <v/>
      </c>
      <c r="AX910" s="13" t="str">
        <f t="shared" si="1493"/>
        <v/>
      </c>
      <c r="AY910" s="4" t="str">
        <f t="shared" si="1494"/>
        <v/>
      </c>
      <c r="AZ910" s="4" t="str">
        <f>IF(AX910="",IF(OR(AND(H910&lt;&gt;"",F910=""),COUNTA($H$3:$H$1048576)&gt;COUNTA($H$3:$H910)),INDEX(AX$3:AX910,MATCH(MAX($AQ$3:AQ910),AQ$3:AQ910,0),0),""),AX910)</f>
        <v/>
      </c>
      <c r="BA910" s="4" t="str">
        <f>IF(AY910="",IF(AND(H910&lt;&gt;"",F910=""),INDEX(AY$3:AY910,MATCH(MAX($AQ$3:AQ910),AQ$3:AQ910,0),0),""),AY910)</f>
        <v/>
      </c>
      <c r="BB910" s="82" t="str">
        <f>IF(BC910="","",RANK(BC910,BC$3:BC$1048576,1)+COUNTIF($BC$3:BC910,BC910)-1)</f>
        <v/>
      </c>
      <c r="BC910" s="139" t="str">
        <f t="shared" si="1495"/>
        <v/>
      </c>
      <c r="BD910" s="46" t="str">
        <f t="shared" si="1496"/>
        <v/>
      </c>
      <c r="BE910" s="46" t="str">
        <f t="shared" si="1497"/>
        <v/>
      </c>
      <c r="BF910" s="46" t="str">
        <f t="shared" si="1498"/>
        <v/>
      </c>
      <c r="BG910" s="4" t="str">
        <f t="shared" si="1499"/>
        <v/>
      </c>
      <c r="BH910" s="180" t="str">
        <f t="shared" si="1500"/>
        <v/>
      </c>
      <c r="BI910" s="16" t="str">
        <f t="shared" si="1501"/>
        <v/>
      </c>
      <c r="BJ910" s="52" t="str">
        <f>IF(BI910="","",IF(W910="","",IF(AND(K910=$K$1,$K$1&lt;&gt;""),$BT$2,IFERROR(IF(INDEX(価格設定!$D$5:$D$1048576,MATCH(Q910,価格設定!$B$5:$B$1048576,0),0)=価格設定!$D$3,$BT$2,$BS$2),$BS$2))))</f>
        <v/>
      </c>
      <c r="BK910" s="16" t="str">
        <f>IF(BI910="","",IF(COUNTIF($BI$3:BI910,BI910)=1,1,IF(AND(BI909=BI910,BH910=""),BK909,COUNTIF($BH$3:BH910,BH910))))</f>
        <v/>
      </c>
      <c r="BL910" s="52" t="str">
        <f t="shared" si="1502"/>
        <v/>
      </c>
      <c r="BM910" s="52" t="str">
        <f t="shared" si="1503"/>
        <v/>
      </c>
      <c r="BN910" s="119" t="str">
        <f t="shared" si="1504"/>
        <v/>
      </c>
      <c r="BO910" s="119" t="str">
        <f t="shared" si="1505"/>
        <v/>
      </c>
      <c r="BP910" s="17" t="str">
        <f t="shared" si="1506"/>
        <v/>
      </c>
      <c r="BQ910" s="17" t="str">
        <f t="shared" si="1507"/>
        <v/>
      </c>
      <c r="BR910" s="17" t="str">
        <f>IF(OR(BP910="",COUNTIF($BO$3:BO910,BO910)&lt;&gt;1),"",SUMIF(BO$3:BO$1048576,BO910,BP$3:BP$1048576))</f>
        <v/>
      </c>
      <c r="BS910" s="17" t="str">
        <f t="shared" si="1508"/>
        <v/>
      </c>
      <c r="BT910" s="17" t="str">
        <f t="shared" si="1509"/>
        <v/>
      </c>
      <c r="BU910" s="17" t="str">
        <f t="shared" si="1510"/>
        <v/>
      </c>
      <c r="BV910" s="24" t="str">
        <f t="shared" si="1511"/>
        <v/>
      </c>
      <c r="BW910" s="24" t="str">
        <f t="shared" si="1512"/>
        <v/>
      </c>
      <c r="BX910" s="24" t="str">
        <f t="shared" si="1513"/>
        <v/>
      </c>
      <c r="BY910" s="26" t="str">
        <f t="shared" si="1514"/>
        <v/>
      </c>
      <c r="BZ910" s="26" t="str">
        <f t="shared" si="1515"/>
        <v/>
      </c>
      <c r="CA910" s="26" t="str">
        <f t="shared" si="1516"/>
        <v/>
      </c>
      <c r="CB910" s="66" t="str">
        <f t="shared" si="1517"/>
        <v/>
      </c>
      <c r="CC910" s="65" t="str">
        <f t="shared" si="1518"/>
        <v/>
      </c>
      <c r="CD910" s="26" t="str">
        <f t="shared" si="1519"/>
        <v/>
      </c>
      <c r="CE910" s="26" t="str">
        <f t="shared" si="1520"/>
        <v/>
      </c>
      <c r="CF910" s="193" t="str">
        <f t="shared" si="1521"/>
        <v/>
      </c>
      <c r="CG910" s="193" t="str">
        <f t="shared" si="1522"/>
        <v/>
      </c>
      <c r="CH910" s="26" t="str">
        <f t="shared" si="1523"/>
        <v/>
      </c>
      <c r="CI910" s="26" t="str">
        <f t="shared" si="1524"/>
        <v/>
      </c>
      <c r="CJ910" s="65" t="str">
        <f t="shared" si="1525"/>
        <v/>
      </c>
      <c r="CK910" s="65" t="str">
        <f t="shared" si="1526"/>
        <v/>
      </c>
      <c r="CL910" s="64" t="str">
        <f t="shared" si="1527"/>
        <v/>
      </c>
      <c r="CM910" s="64" t="str">
        <f t="shared" si="1528"/>
        <v/>
      </c>
      <c r="CN910" s="65" t="str">
        <f t="shared" si="1529"/>
        <v/>
      </c>
      <c r="CP910" s="63" t="str">
        <f>IF(BH910="","",MAX($CP$3:CP909)+1)</f>
        <v/>
      </c>
      <c r="CQ910" s="24" t="str">
        <f t="shared" si="1530"/>
        <v/>
      </c>
      <c r="CR910" s="24" t="str">
        <f t="shared" si="1531"/>
        <v/>
      </c>
      <c r="CS910" s="24" t="str">
        <f t="shared" si="1532"/>
        <v/>
      </c>
      <c r="CT910" s="58" t="str">
        <f>IF(BO910="","",COUNTIF($BO$3:BO910,BO910)&amp;"@"&amp;BO910)</f>
        <v/>
      </c>
      <c r="CU910" s="16" t="str">
        <f t="shared" si="1470"/>
        <v/>
      </c>
      <c r="CV910" s="63" t="str">
        <f t="shared" si="1533"/>
        <v/>
      </c>
      <c r="CW910" s="16" t="str">
        <f t="shared" si="1534"/>
        <v/>
      </c>
      <c r="CX910" s="16" t="str">
        <f t="shared" si="1535"/>
        <v/>
      </c>
      <c r="CY910" s="16" t="str">
        <f t="shared" si="1536"/>
        <v/>
      </c>
      <c r="CZ910" s="85" t="str">
        <f t="shared" si="1537"/>
        <v/>
      </c>
      <c r="DA910" s="16" t="str">
        <f t="shared" si="1538"/>
        <v/>
      </c>
      <c r="DB910" s="16" t="str">
        <f t="shared" si="1539"/>
        <v/>
      </c>
      <c r="DC910" s="28" t="str">
        <f>IF(CP910="","",$DC$1&amp;(INDEX(価格設定!D$1:XFD$3,ROW(価格設定!$D$3),MATCH($AW910,価格設定!D$1:XFD$1,1))*100)&amp;"%")</f>
        <v/>
      </c>
      <c r="DD910" s="28" t="str">
        <f>IF(CP910="","",$DD$1&amp;(INDEX(価格設定!D$1:XFD$3,ROW(価格設定!$D$2),MATCH($AW910,価格設定!D$1:XFD$1,1))*100)&amp;"%")</f>
        <v/>
      </c>
      <c r="DE910" s="29" t="str">
        <f t="shared" si="1540"/>
        <v/>
      </c>
      <c r="DG910" s="58" t="str">
        <f t="shared" si="1541"/>
        <v/>
      </c>
      <c r="DH910" s="58" t="str">
        <f t="shared" si="1542"/>
        <v/>
      </c>
      <c r="DI910" s="58" t="str">
        <f t="shared" si="1543"/>
        <v/>
      </c>
      <c r="DJ910" s="85" t="str">
        <f t="shared" si="1544"/>
        <v/>
      </c>
      <c r="DL910" s="58" t="str">
        <f>IF(COUNTIF(DG$3:DG$1048576,DG910)=COUNTIF($DG$3:$DG910,DG910),DG910,"")</f>
        <v/>
      </c>
      <c r="DM910" s="85" t="str">
        <f t="shared" si="1545"/>
        <v/>
      </c>
      <c r="DN910" s="85" t="str">
        <f t="shared" si="1471"/>
        <v/>
      </c>
      <c r="DO910" s="85" t="str">
        <f t="shared" si="1471"/>
        <v/>
      </c>
      <c r="DP910" s="303"/>
      <c r="DQ910" s="17" t="str">
        <f t="shared" si="1472"/>
        <v/>
      </c>
      <c r="DR910" s="17" t="str">
        <f t="shared" si="1473"/>
        <v/>
      </c>
      <c r="DS910" s="17" t="str">
        <f t="shared" si="1474"/>
        <v/>
      </c>
      <c r="DU910" s="16" t="str">
        <f t="shared" si="1546"/>
        <v/>
      </c>
      <c r="DV910" s="16" t="str">
        <f>IF(DU910="","",COUNT($DU$3:DU910))</f>
        <v/>
      </c>
      <c r="DW910" s="16" t="str">
        <f t="shared" si="1547"/>
        <v/>
      </c>
      <c r="DX910" s="16" t="str">
        <f t="shared" si="1548"/>
        <v/>
      </c>
      <c r="DY910" s="16" t="str">
        <f>IF(DZ910="","",COUNTIF(DZ$3:DZ910,DZ910))</f>
        <v/>
      </c>
      <c r="DZ910" s="16" t="str">
        <f t="shared" si="1549"/>
        <v/>
      </c>
      <c r="EA910" s="16" t="str">
        <f t="shared" si="1550"/>
        <v/>
      </c>
      <c r="EB910" s="16" t="str">
        <f t="shared" si="1551"/>
        <v/>
      </c>
      <c r="EC910" s="16" t="str">
        <f t="shared" si="1552"/>
        <v/>
      </c>
      <c r="ED910" s="16" t="str">
        <f t="shared" si="1553"/>
        <v/>
      </c>
      <c r="EE910" s="16" t="str">
        <f t="shared" si="1554"/>
        <v/>
      </c>
      <c r="EF910" s="16" t="str">
        <f t="shared" si="1555"/>
        <v/>
      </c>
      <c r="EG910" s="16" t="str">
        <f t="shared" si="1556"/>
        <v/>
      </c>
      <c r="EH910" s="16" t="str">
        <f t="shared" si="1557"/>
        <v/>
      </c>
      <c r="EI910" s="16" t="str">
        <f t="shared" si="1558"/>
        <v/>
      </c>
      <c r="EJ910" s="16" t="str">
        <f t="shared" si="1559"/>
        <v/>
      </c>
      <c r="EK910" s="16" t="str">
        <f t="shared" si="1560"/>
        <v/>
      </c>
      <c r="EL910" s="58" t="str">
        <f t="shared" si="1561"/>
        <v/>
      </c>
      <c r="EM910" s="58" t="str">
        <f>IF(OR($DZ910="",CR910=""),IF($EL910="","",$EL910),IF(OR(CR910="なし",CR910=0),領収書!$H$1,CR910))</f>
        <v/>
      </c>
      <c r="EN910" s="58" t="str">
        <f>IF(OR($DZ910="",CS910=""),IF($EL910="","",$EL910),IF(OR(CS910="なし",CS910=0),入力!$EN$1,CS910))</f>
        <v/>
      </c>
      <c r="EO910" s="63" t="str">
        <f t="shared" si="1562"/>
        <v/>
      </c>
      <c r="EP910" s="63" t="str">
        <f t="shared" si="1563"/>
        <v/>
      </c>
      <c r="ER910" s="16" t="str">
        <f>IF(AND(COUNTIF($ET$3:ET910,ET910)=1,ET910&lt;&gt;""),MAX($ER$3:ER909)+1,"")</f>
        <v/>
      </c>
      <c r="ES910" s="16" t="str">
        <f>IF(価格設定!B912="","",価格設定!B912)</f>
        <v/>
      </c>
      <c r="ET910" s="16" t="str">
        <f>IF(価格設定!C912="","",価格設定!C912)</f>
        <v/>
      </c>
      <c r="EV910" s="16" t="str">
        <f t="shared" si="1475"/>
        <v/>
      </c>
      <c r="EW910" s="16" t="str">
        <f t="shared" si="1564"/>
        <v/>
      </c>
    </row>
    <row r="911" spans="1:153" ht="30" customHeight="1" x14ac:dyDescent="0.2">
      <c r="A911" s="225"/>
      <c r="B911" s="212"/>
      <c r="C911" s="221"/>
      <c r="D911" s="164"/>
      <c r="E911" s="165"/>
      <c r="F911" s="166"/>
      <c r="G911" s="167"/>
      <c r="H911" s="179"/>
      <c r="I911" s="306"/>
      <c r="J911" s="169"/>
      <c r="K911" s="179"/>
      <c r="L911" s="186"/>
      <c r="M911" s="186"/>
      <c r="N911" s="168"/>
      <c r="O911" s="170"/>
      <c r="P911" s="212"/>
      <c r="Q911" s="179" t="str">
        <f>IFERROR(IF(H911="","",IFERROR(INDEX(価格設定!$B$5:$B$1048576,MATCH(H911,価格設定!$B$5:$B$1048576,0),0),INDEX(価格設定!$B$5:$B$1048576,MATCH("*"&amp;H911&amp;"*",価格設定!$B$5:$B$1048576,0),0))),H911)</f>
        <v/>
      </c>
      <c r="R911" s="250" t="str">
        <f>IFERROR(IF(Q911="",IF(K911="","",K911),IF(K911="",IF(INDEX(価格設定!$C$5:$C$1048576,MATCH(Q911,価格設定!$B$5:$B$1048576,0),0)=0,"",INDEX(価格設定!$C$5:$C$1048576,MATCH(Q911,価格設定!$B$5:$B$1048576,0),0)),IF(K911="なし","",K911))),"")</f>
        <v/>
      </c>
      <c r="S911" s="308" t="str">
        <f t="shared" si="1476"/>
        <v/>
      </c>
      <c r="T911" s="126" t="str">
        <f>IFERROR(IF(J911="",IF(INDEX(価格設定!$E$5:$R$1048576,MATCH($Q911,価格設定!B$5:B$1048576,0),MATCH($AW911,価格設定!E$1:X$1,1))=0,"",INDEX(価格設定!$E$5:$R$1048576,MATCH($Q911,価格設定!B$5:B$1048576,0),MATCH($AW911,価格設定!E$1:X$1,1))),J911),"")</f>
        <v/>
      </c>
      <c r="U911" s="126" t="str">
        <f t="shared" si="1477"/>
        <v/>
      </c>
      <c r="V911" s="132" t="str">
        <f t="shared" si="1478"/>
        <v/>
      </c>
      <c r="W911" s="127" t="str">
        <f>IFERROR(IF(OR(T911="",T911&lt;0),"",IFERROR(INDEX(価格設定!E$2:X$3,IF(AND(K911=$K$1,$K$1&lt;&gt;""),ROW(価格設定!$D$3)-1,MATCH(INDEX(価格設定!$D$5:$D$1048576,MATCH(Q911,価格設定!$B$5:$B$1048576,0),0),価格設定!$D$2:$D$3,0)),MATCH($AW911,価格設定!E$1:X$1,1)),INDEX(価格設定!E$2:X$2,0,MATCH($AW911,価格設定!E$1:X$1,1)))),"")</f>
        <v/>
      </c>
      <c r="X911" s="126" t="str">
        <f t="shared" si="1469"/>
        <v/>
      </c>
      <c r="Y911" s="128" t="str">
        <f t="shared" si="1479"/>
        <v/>
      </c>
      <c r="Z911" s="126" t="str">
        <f t="shared" si="1480"/>
        <v/>
      </c>
      <c r="AA911" s="129" t="str">
        <f t="shared" si="1481"/>
        <v/>
      </c>
      <c r="AB911" s="126" t="str">
        <f t="shared" si="1482"/>
        <v/>
      </c>
      <c r="AC911" s="280" t="str">
        <f t="shared" si="1483"/>
        <v/>
      </c>
      <c r="AD911" s="15"/>
      <c r="AE911" s="204" t="str">
        <f>IF(AF911="","",COUNT($AF$3:AF911))</f>
        <v/>
      </c>
      <c r="AF911" s="206" t="str">
        <f t="shared" si="1484"/>
        <v/>
      </c>
      <c r="AG911" s="204" t="str">
        <f t="shared" si="1485"/>
        <v/>
      </c>
      <c r="AH911" s="204" t="str">
        <f t="shared" si="1486"/>
        <v/>
      </c>
      <c r="AI911" s="287"/>
      <c r="AJ911" s="15"/>
      <c r="AK911" s="138" t="str">
        <f t="shared" si="1487"/>
        <v/>
      </c>
      <c r="AL911" s="131" t="str">
        <f t="shared" si="1488"/>
        <v/>
      </c>
      <c r="AM911" s="131" t="str">
        <f t="shared" si="1489"/>
        <v/>
      </c>
      <c r="AN911" s="313" t="str">
        <f t="shared" si="1490"/>
        <v/>
      </c>
      <c r="AO911" s="316" t="str">
        <f t="shared" si="1491"/>
        <v/>
      </c>
      <c r="AP911" s="18"/>
      <c r="AQ911" s="3" t="str">
        <f>IF(F911="","",MAX($AQ$3:AQ910)+1)</f>
        <v/>
      </c>
      <c r="AR911" s="3" t="str">
        <f>IF(OR(AQ911="",BB911=""),"",MAX($AR$3:AR910)+1)</f>
        <v/>
      </c>
      <c r="AS911" s="3" t="str">
        <f>IF(CQ911="","",RANK(CQ911,CQ$3:CQ$1048576,1)+COUNTIF($CQ$3:CQ911,CQ911)-1)</f>
        <v/>
      </c>
      <c r="AT911" s="21" t="str">
        <f>IF(C911="",IF(OR(AND($H911&lt;&gt;"",C911=""),AND($F910=$F911,$AZ911&lt;&gt;""),COUNTA($H$3:$H$1048576,#REF!,$F$3:$F$1048576)&gt;COUNTA($H$3:$H911,#REF!,$F$3:$F911),$AZ911&lt;&gt;""),INDEX(AT$3:AT$1048576,MATCH(MAX($AQ$3:$AQ910),$AQ$3:$AQ$1048576,0),0),""),C911)</f>
        <v/>
      </c>
      <c r="AU911" s="21" t="str">
        <f>IF(D911="",IF(OR(AND($H911&lt;&gt;"",D911=""),AND($F910=$F911,$AZ911&lt;&gt;""),COUNTA($H$3:$H$1048576,#REF!,$F$3:$F$1048576)&gt;COUNTA($H$3:$H911,#REF!,$F$3:$F911),$AZ911&lt;&gt;""),INDEX(AU$3:AU$1048576,MATCH(MAX($AQ$3:$AQ910),$AQ$3:$AQ$1048576,0),0),""),D911)</f>
        <v/>
      </c>
      <c r="AV911" s="21" t="str">
        <f>IF(E911="",IF(OR(AND($H911&lt;&gt;"",E911=""),AND($F910=$F911,$AZ911&lt;&gt;""),COUNTA($H$3:$H$1048576,#REF!,$F$3:$F$1048576)&gt;COUNTA($H$3:$H911,#REF!,$F$3:$F911),$AZ911&lt;&gt;""),INDEX(AV$3:AV$1048576,MATCH(MAX($AQ$3:$AQ910),$AQ$3:$AQ$1048576,0),0),""),E911)</f>
        <v/>
      </c>
      <c r="AW911" s="24" t="str">
        <f t="shared" si="1492"/>
        <v/>
      </c>
      <c r="AX911" s="13" t="str">
        <f t="shared" si="1493"/>
        <v/>
      </c>
      <c r="AY911" s="4" t="str">
        <f t="shared" si="1494"/>
        <v/>
      </c>
      <c r="AZ911" s="4" t="str">
        <f>IF(AX911="",IF(OR(AND(H911&lt;&gt;"",F911=""),COUNTA($H$3:$H$1048576)&gt;COUNTA($H$3:$H911)),INDEX(AX$3:AX911,MATCH(MAX($AQ$3:AQ911),AQ$3:AQ911,0),0),""),AX911)</f>
        <v/>
      </c>
      <c r="BA911" s="4" t="str">
        <f>IF(AY911="",IF(AND(H911&lt;&gt;"",F911=""),INDEX(AY$3:AY911,MATCH(MAX($AQ$3:AQ911),AQ$3:AQ911,0),0),""),AY911)</f>
        <v/>
      </c>
      <c r="BB911" s="82" t="str">
        <f>IF(BC911="","",RANK(BC911,BC$3:BC$1048576,1)+COUNTIF($BC$3:BC911,BC911)-1)</f>
        <v/>
      </c>
      <c r="BC911" s="139" t="str">
        <f t="shared" si="1495"/>
        <v/>
      </c>
      <c r="BD911" s="46" t="str">
        <f t="shared" si="1496"/>
        <v/>
      </c>
      <c r="BE911" s="46" t="str">
        <f t="shared" si="1497"/>
        <v/>
      </c>
      <c r="BF911" s="46" t="str">
        <f t="shared" si="1498"/>
        <v/>
      </c>
      <c r="BG911" s="4" t="str">
        <f t="shared" si="1499"/>
        <v/>
      </c>
      <c r="BH911" s="180" t="str">
        <f t="shared" si="1500"/>
        <v/>
      </c>
      <c r="BI911" s="16" t="str">
        <f t="shared" si="1501"/>
        <v/>
      </c>
      <c r="BJ911" s="52" t="str">
        <f>IF(BI911="","",IF(W911="","",IF(AND(K911=$K$1,$K$1&lt;&gt;""),$BT$2,IFERROR(IF(INDEX(価格設定!$D$5:$D$1048576,MATCH(Q911,価格設定!$B$5:$B$1048576,0),0)=価格設定!$D$3,$BT$2,$BS$2),$BS$2))))</f>
        <v/>
      </c>
      <c r="BK911" s="16" t="str">
        <f>IF(BI911="","",IF(COUNTIF($BI$3:BI911,BI911)=1,1,IF(AND(BI910=BI911,BH911=""),BK910,COUNTIF($BH$3:BH911,BH911))))</f>
        <v/>
      </c>
      <c r="BL911" s="52" t="str">
        <f t="shared" si="1502"/>
        <v/>
      </c>
      <c r="BM911" s="52" t="str">
        <f t="shared" si="1503"/>
        <v/>
      </c>
      <c r="BN911" s="119" t="str">
        <f t="shared" si="1504"/>
        <v/>
      </c>
      <c r="BO911" s="119" t="str">
        <f t="shared" si="1505"/>
        <v/>
      </c>
      <c r="BP911" s="17" t="str">
        <f t="shared" si="1506"/>
        <v/>
      </c>
      <c r="BQ911" s="17" t="str">
        <f t="shared" si="1507"/>
        <v/>
      </c>
      <c r="BR911" s="17" t="str">
        <f>IF(OR(BP911="",COUNTIF($BO$3:BO911,BO911)&lt;&gt;1),"",SUMIF(BO$3:BO$1048576,BO911,BP$3:BP$1048576))</f>
        <v/>
      </c>
      <c r="BS911" s="17" t="str">
        <f t="shared" si="1508"/>
        <v/>
      </c>
      <c r="BT911" s="17" t="str">
        <f t="shared" si="1509"/>
        <v/>
      </c>
      <c r="BU911" s="17" t="str">
        <f t="shared" si="1510"/>
        <v/>
      </c>
      <c r="BV911" s="24" t="str">
        <f t="shared" si="1511"/>
        <v/>
      </c>
      <c r="BW911" s="24" t="str">
        <f t="shared" si="1512"/>
        <v/>
      </c>
      <c r="BX911" s="24" t="str">
        <f t="shared" si="1513"/>
        <v/>
      </c>
      <c r="BY911" s="26" t="str">
        <f t="shared" si="1514"/>
        <v/>
      </c>
      <c r="BZ911" s="26" t="str">
        <f t="shared" si="1515"/>
        <v/>
      </c>
      <c r="CA911" s="26" t="str">
        <f t="shared" si="1516"/>
        <v/>
      </c>
      <c r="CB911" s="66" t="str">
        <f t="shared" si="1517"/>
        <v/>
      </c>
      <c r="CC911" s="65" t="str">
        <f t="shared" si="1518"/>
        <v/>
      </c>
      <c r="CD911" s="26" t="str">
        <f t="shared" si="1519"/>
        <v/>
      </c>
      <c r="CE911" s="26" t="str">
        <f t="shared" si="1520"/>
        <v/>
      </c>
      <c r="CF911" s="193" t="str">
        <f t="shared" si="1521"/>
        <v/>
      </c>
      <c r="CG911" s="193" t="str">
        <f t="shared" si="1522"/>
        <v/>
      </c>
      <c r="CH911" s="26" t="str">
        <f t="shared" si="1523"/>
        <v/>
      </c>
      <c r="CI911" s="26" t="str">
        <f t="shared" si="1524"/>
        <v/>
      </c>
      <c r="CJ911" s="65" t="str">
        <f t="shared" si="1525"/>
        <v/>
      </c>
      <c r="CK911" s="65" t="str">
        <f t="shared" si="1526"/>
        <v/>
      </c>
      <c r="CL911" s="64" t="str">
        <f t="shared" si="1527"/>
        <v/>
      </c>
      <c r="CM911" s="64" t="str">
        <f t="shared" si="1528"/>
        <v/>
      </c>
      <c r="CN911" s="65" t="str">
        <f t="shared" si="1529"/>
        <v/>
      </c>
      <c r="CP911" s="63" t="str">
        <f>IF(BH911="","",MAX($CP$3:CP910)+1)</f>
        <v/>
      </c>
      <c r="CQ911" s="24" t="str">
        <f t="shared" si="1530"/>
        <v/>
      </c>
      <c r="CR911" s="24" t="str">
        <f t="shared" si="1531"/>
        <v/>
      </c>
      <c r="CS911" s="24" t="str">
        <f t="shared" si="1532"/>
        <v/>
      </c>
      <c r="CT911" s="58" t="str">
        <f>IF(BO911="","",COUNTIF($BO$3:BO911,BO911)&amp;"@"&amp;BO911)</f>
        <v/>
      </c>
      <c r="CU911" s="16" t="str">
        <f t="shared" si="1470"/>
        <v/>
      </c>
      <c r="CV911" s="63" t="str">
        <f t="shared" si="1533"/>
        <v/>
      </c>
      <c r="CW911" s="16" t="str">
        <f t="shared" si="1534"/>
        <v/>
      </c>
      <c r="CX911" s="16" t="str">
        <f t="shared" si="1535"/>
        <v/>
      </c>
      <c r="CY911" s="16" t="str">
        <f t="shared" si="1536"/>
        <v/>
      </c>
      <c r="CZ911" s="85" t="str">
        <f t="shared" si="1537"/>
        <v/>
      </c>
      <c r="DA911" s="16" t="str">
        <f t="shared" si="1538"/>
        <v/>
      </c>
      <c r="DB911" s="16" t="str">
        <f t="shared" si="1539"/>
        <v/>
      </c>
      <c r="DC911" s="28" t="str">
        <f>IF(CP911="","",$DC$1&amp;(INDEX(価格設定!D$1:XFD$3,ROW(価格設定!$D$3),MATCH($AW911,価格設定!D$1:XFD$1,1))*100)&amp;"%")</f>
        <v/>
      </c>
      <c r="DD911" s="28" t="str">
        <f>IF(CP911="","",$DD$1&amp;(INDEX(価格設定!D$1:XFD$3,ROW(価格設定!$D$2),MATCH($AW911,価格設定!D$1:XFD$1,1))*100)&amp;"%")</f>
        <v/>
      </c>
      <c r="DE911" s="29" t="str">
        <f t="shared" si="1540"/>
        <v/>
      </c>
      <c r="DG911" s="58" t="str">
        <f t="shared" si="1541"/>
        <v/>
      </c>
      <c r="DH911" s="58" t="str">
        <f t="shared" si="1542"/>
        <v/>
      </c>
      <c r="DI911" s="58" t="str">
        <f t="shared" si="1543"/>
        <v/>
      </c>
      <c r="DJ911" s="85" t="str">
        <f t="shared" si="1544"/>
        <v/>
      </c>
      <c r="DL911" s="58" t="str">
        <f>IF(COUNTIF(DG$3:DG$1048576,DG911)=COUNTIF($DG$3:$DG911,DG911),DG911,"")</f>
        <v/>
      </c>
      <c r="DM911" s="85" t="str">
        <f t="shared" si="1545"/>
        <v/>
      </c>
      <c r="DN911" s="85" t="str">
        <f t="shared" si="1471"/>
        <v/>
      </c>
      <c r="DO911" s="85" t="str">
        <f t="shared" si="1471"/>
        <v/>
      </c>
      <c r="DP911" s="303"/>
      <c r="DQ911" s="17" t="str">
        <f t="shared" si="1472"/>
        <v/>
      </c>
      <c r="DR911" s="17" t="str">
        <f t="shared" si="1473"/>
        <v/>
      </c>
      <c r="DS911" s="17" t="str">
        <f t="shared" si="1474"/>
        <v/>
      </c>
      <c r="DU911" s="16" t="str">
        <f t="shared" si="1546"/>
        <v/>
      </c>
      <c r="DV911" s="16" t="str">
        <f>IF(DU911="","",COUNT($DU$3:DU911))</f>
        <v/>
      </c>
      <c r="DW911" s="16" t="str">
        <f t="shared" si="1547"/>
        <v/>
      </c>
      <c r="DX911" s="16" t="str">
        <f t="shared" si="1548"/>
        <v/>
      </c>
      <c r="DY911" s="16" t="str">
        <f>IF(DZ911="","",COUNTIF(DZ$3:DZ911,DZ911))</f>
        <v/>
      </c>
      <c r="DZ911" s="16" t="str">
        <f t="shared" si="1549"/>
        <v/>
      </c>
      <c r="EA911" s="16" t="str">
        <f t="shared" si="1550"/>
        <v/>
      </c>
      <c r="EB911" s="16" t="str">
        <f t="shared" si="1551"/>
        <v/>
      </c>
      <c r="EC911" s="16" t="str">
        <f t="shared" si="1552"/>
        <v/>
      </c>
      <c r="ED911" s="16" t="str">
        <f t="shared" si="1553"/>
        <v/>
      </c>
      <c r="EE911" s="16" t="str">
        <f t="shared" si="1554"/>
        <v/>
      </c>
      <c r="EF911" s="16" t="str">
        <f t="shared" si="1555"/>
        <v/>
      </c>
      <c r="EG911" s="16" t="str">
        <f t="shared" si="1556"/>
        <v/>
      </c>
      <c r="EH911" s="16" t="str">
        <f t="shared" si="1557"/>
        <v/>
      </c>
      <c r="EI911" s="16" t="str">
        <f t="shared" si="1558"/>
        <v/>
      </c>
      <c r="EJ911" s="16" t="str">
        <f t="shared" si="1559"/>
        <v/>
      </c>
      <c r="EK911" s="16" t="str">
        <f t="shared" si="1560"/>
        <v/>
      </c>
      <c r="EL911" s="58" t="str">
        <f t="shared" si="1561"/>
        <v/>
      </c>
      <c r="EM911" s="58" t="str">
        <f>IF(OR($DZ911="",CR911=""),IF($EL911="","",$EL911),IF(OR(CR911="なし",CR911=0),領収書!$H$1,CR911))</f>
        <v/>
      </c>
      <c r="EN911" s="58" t="str">
        <f>IF(OR($DZ911="",CS911=""),IF($EL911="","",$EL911),IF(OR(CS911="なし",CS911=0),入力!$EN$1,CS911))</f>
        <v/>
      </c>
      <c r="EO911" s="63" t="str">
        <f t="shared" si="1562"/>
        <v/>
      </c>
      <c r="EP911" s="63" t="str">
        <f t="shared" si="1563"/>
        <v/>
      </c>
      <c r="ER911" s="16" t="str">
        <f>IF(AND(COUNTIF($ET$3:ET911,ET911)=1,ET911&lt;&gt;""),MAX($ER$3:ER910)+1,"")</f>
        <v/>
      </c>
      <c r="ES911" s="16" t="str">
        <f>IF(価格設定!B913="","",価格設定!B913)</f>
        <v/>
      </c>
      <c r="ET911" s="16" t="str">
        <f>IF(価格設定!C913="","",価格設定!C913)</f>
        <v/>
      </c>
      <c r="EV911" s="16" t="str">
        <f t="shared" si="1475"/>
        <v/>
      </c>
      <c r="EW911" s="16" t="str">
        <f t="shared" si="1564"/>
        <v/>
      </c>
    </row>
    <row r="912" spans="1:153" ht="30" customHeight="1" x14ac:dyDescent="0.2">
      <c r="A912" s="225"/>
      <c r="B912" s="212"/>
      <c r="C912" s="221"/>
      <c r="D912" s="164"/>
      <c r="E912" s="165"/>
      <c r="F912" s="166"/>
      <c r="G912" s="167"/>
      <c r="H912" s="179"/>
      <c r="I912" s="306"/>
      <c r="J912" s="169"/>
      <c r="K912" s="179"/>
      <c r="L912" s="186"/>
      <c r="M912" s="186"/>
      <c r="N912" s="168"/>
      <c r="O912" s="170"/>
      <c r="P912" s="212"/>
      <c r="Q912" s="179" t="str">
        <f>IFERROR(IF(H912="","",IFERROR(INDEX(価格設定!$B$5:$B$1048576,MATCH(H912,価格設定!$B$5:$B$1048576,0),0),INDEX(価格設定!$B$5:$B$1048576,MATCH("*"&amp;H912&amp;"*",価格設定!$B$5:$B$1048576,0),0))),H912)</f>
        <v/>
      </c>
      <c r="R912" s="250" t="str">
        <f>IFERROR(IF(Q912="",IF(K912="","",K912),IF(K912="",IF(INDEX(価格設定!$C$5:$C$1048576,MATCH(Q912,価格設定!$B$5:$B$1048576,0),0)=0,"",INDEX(価格設定!$C$5:$C$1048576,MATCH(Q912,価格設定!$B$5:$B$1048576,0),0)),IF(K912="なし","",K912))),"")</f>
        <v/>
      </c>
      <c r="S912" s="308" t="str">
        <f t="shared" si="1476"/>
        <v/>
      </c>
      <c r="T912" s="126" t="str">
        <f>IFERROR(IF(J912="",IF(INDEX(価格設定!$E$5:$R$1048576,MATCH($Q912,価格設定!B$5:B$1048576,0),MATCH($AW912,価格設定!E$1:X$1,1))=0,"",INDEX(価格設定!$E$5:$R$1048576,MATCH($Q912,価格設定!B$5:B$1048576,0),MATCH($AW912,価格設定!E$1:X$1,1))),J912),"")</f>
        <v/>
      </c>
      <c r="U912" s="126" t="str">
        <f t="shared" si="1477"/>
        <v/>
      </c>
      <c r="V912" s="132" t="str">
        <f t="shared" si="1478"/>
        <v/>
      </c>
      <c r="W912" s="127" t="str">
        <f>IFERROR(IF(OR(T912="",T912&lt;0),"",IFERROR(INDEX(価格設定!E$2:X$3,IF(AND(K912=$K$1,$K$1&lt;&gt;""),ROW(価格設定!$D$3)-1,MATCH(INDEX(価格設定!$D$5:$D$1048576,MATCH(Q912,価格設定!$B$5:$B$1048576,0),0),価格設定!$D$2:$D$3,0)),MATCH($AW912,価格設定!E$1:X$1,1)),INDEX(価格設定!E$2:X$2,0,MATCH($AW912,価格設定!E$1:X$1,1)))),"")</f>
        <v/>
      </c>
      <c r="X912" s="126" t="str">
        <f t="shared" si="1469"/>
        <v/>
      </c>
      <c r="Y912" s="128" t="str">
        <f t="shared" si="1479"/>
        <v/>
      </c>
      <c r="Z912" s="126" t="str">
        <f t="shared" si="1480"/>
        <v/>
      </c>
      <c r="AA912" s="129" t="str">
        <f t="shared" si="1481"/>
        <v/>
      </c>
      <c r="AB912" s="126" t="str">
        <f t="shared" si="1482"/>
        <v/>
      </c>
      <c r="AC912" s="280" t="str">
        <f t="shared" si="1483"/>
        <v/>
      </c>
      <c r="AD912" s="15"/>
      <c r="AE912" s="204" t="str">
        <f>IF(AF912="","",COUNT($AF$3:AF912))</f>
        <v/>
      </c>
      <c r="AF912" s="206" t="str">
        <f t="shared" si="1484"/>
        <v/>
      </c>
      <c r="AG912" s="204" t="str">
        <f t="shared" si="1485"/>
        <v/>
      </c>
      <c r="AH912" s="204" t="str">
        <f t="shared" si="1486"/>
        <v/>
      </c>
      <c r="AI912" s="287"/>
      <c r="AJ912" s="15"/>
      <c r="AK912" s="138" t="str">
        <f t="shared" si="1487"/>
        <v/>
      </c>
      <c r="AL912" s="131" t="str">
        <f t="shared" si="1488"/>
        <v/>
      </c>
      <c r="AM912" s="131" t="str">
        <f t="shared" si="1489"/>
        <v/>
      </c>
      <c r="AN912" s="313" t="str">
        <f t="shared" si="1490"/>
        <v/>
      </c>
      <c r="AO912" s="316" t="str">
        <f t="shared" si="1491"/>
        <v/>
      </c>
      <c r="AP912" s="18"/>
      <c r="AQ912" s="3" t="str">
        <f>IF(F912="","",MAX($AQ$3:AQ911)+1)</f>
        <v/>
      </c>
      <c r="AR912" s="3" t="str">
        <f>IF(OR(AQ912="",BB912=""),"",MAX($AR$3:AR911)+1)</f>
        <v/>
      </c>
      <c r="AS912" s="3" t="str">
        <f>IF(CQ912="","",RANK(CQ912,CQ$3:CQ$1048576,1)+COUNTIF($CQ$3:CQ912,CQ912)-1)</f>
        <v/>
      </c>
      <c r="AT912" s="21" t="str">
        <f>IF(C912="",IF(OR(AND($H912&lt;&gt;"",C912=""),AND($F911=$F912,$AZ912&lt;&gt;""),COUNTA($H$3:$H$1048576,#REF!,$F$3:$F$1048576)&gt;COUNTA($H$3:$H912,#REF!,$F$3:$F912),$AZ912&lt;&gt;""),INDEX(AT$3:AT$1048576,MATCH(MAX($AQ$3:$AQ911),$AQ$3:$AQ$1048576,0),0),""),C912)</f>
        <v/>
      </c>
      <c r="AU912" s="21" t="str">
        <f>IF(D912="",IF(OR(AND($H912&lt;&gt;"",D912=""),AND($F911=$F912,$AZ912&lt;&gt;""),COUNTA($H$3:$H$1048576,#REF!,$F$3:$F$1048576)&gt;COUNTA($H$3:$H912,#REF!,$F$3:$F912),$AZ912&lt;&gt;""),INDEX(AU$3:AU$1048576,MATCH(MAX($AQ$3:$AQ911),$AQ$3:$AQ$1048576,0),0),""),D912)</f>
        <v/>
      </c>
      <c r="AV912" s="21" t="str">
        <f>IF(E912="",IF(OR(AND($H912&lt;&gt;"",E912=""),AND($F911=$F912,$AZ912&lt;&gt;""),COUNTA($H$3:$H$1048576,#REF!,$F$3:$F$1048576)&gt;COUNTA($H$3:$H912,#REF!,$F$3:$F912),$AZ912&lt;&gt;""),INDEX(AV$3:AV$1048576,MATCH(MAX($AQ$3:$AQ911),$AQ$3:$AQ$1048576,0),0),""),E912)</f>
        <v/>
      </c>
      <c r="AW912" s="24" t="str">
        <f t="shared" si="1492"/>
        <v/>
      </c>
      <c r="AX912" s="13" t="str">
        <f t="shared" si="1493"/>
        <v/>
      </c>
      <c r="AY912" s="4" t="str">
        <f t="shared" si="1494"/>
        <v/>
      </c>
      <c r="AZ912" s="4" t="str">
        <f>IF(AX912="",IF(OR(AND(H912&lt;&gt;"",F912=""),COUNTA($H$3:$H$1048576)&gt;COUNTA($H$3:$H912)),INDEX(AX$3:AX912,MATCH(MAX($AQ$3:AQ912),AQ$3:AQ912,0),0),""),AX912)</f>
        <v/>
      </c>
      <c r="BA912" s="4" t="str">
        <f>IF(AY912="",IF(AND(H912&lt;&gt;"",F912=""),INDEX(AY$3:AY912,MATCH(MAX($AQ$3:AQ912),AQ$3:AQ912,0),0),""),AY912)</f>
        <v/>
      </c>
      <c r="BB912" s="82" t="str">
        <f>IF(BC912="","",RANK(BC912,BC$3:BC$1048576,1)+COUNTIF($BC$3:BC912,BC912)-1)</f>
        <v/>
      </c>
      <c r="BC912" s="139" t="str">
        <f t="shared" si="1495"/>
        <v/>
      </c>
      <c r="BD912" s="46" t="str">
        <f t="shared" si="1496"/>
        <v/>
      </c>
      <c r="BE912" s="46" t="str">
        <f t="shared" si="1497"/>
        <v/>
      </c>
      <c r="BF912" s="46" t="str">
        <f t="shared" si="1498"/>
        <v/>
      </c>
      <c r="BG912" s="4" t="str">
        <f t="shared" si="1499"/>
        <v/>
      </c>
      <c r="BH912" s="180" t="str">
        <f t="shared" si="1500"/>
        <v/>
      </c>
      <c r="BI912" s="16" t="str">
        <f t="shared" si="1501"/>
        <v/>
      </c>
      <c r="BJ912" s="52" t="str">
        <f>IF(BI912="","",IF(W912="","",IF(AND(K912=$K$1,$K$1&lt;&gt;""),$BT$2,IFERROR(IF(INDEX(価格設定!$D$5:$D$1048576,MATCH(Q912,価格設定!$B$5:$B$1048576,0),0)=価格設定!$D$3,$BT$2,$BS$2),$BS$2))))</f>
        <v/>
      </c>
      <c r="BK912" s="16" t="str">
        <f>IF(BI912="","",IF(COUNTIF($BI$3:BI912,BI912)=1,1,IF(AND(BI911=BI912,BH912=""),BK911,COUNTIF($BH$3:BH912,BH912))))</f>
        <v/>
      </c>
      <c r="BL912" s="52" t="str">
        <f t="shared" si="1502"/>
        <v/>
      </c>
      <c r="BM912" s="52" t="str">
        <f t="shared" si="1503"/>
        <v/>
      </c>
      <c r="BN912" s="119" t="str">
        <f t="shared" si="1504"/>
        <v/>
      </c>
      <c r="BO912" s="119" t="str">
        <f t="shared" si="1505"/>
        <v/>
      </c>
      <c r="BP912" s="17" t="str">
        <f t="shared" si="1506"/>
        <v/>
      </c>
      <c r="BQ912" s="17" t="str">
        <f t="shared" si="1507"/>
        <v/>
      </c>
      <c r="BR912" s="17" t="str">
        <f>IF(OR(BP912="",COUNTIF($BO$3:BO912,BO912)&lt;&gt;1),"",SUMIF(BO$3:BO$1048576,BO912,BP$3:BP$1048576))</f>
        <v/>
      </c>
      <c r="BS912" s="17" t="str">
        <f t="shared" si="1508"/>
        <v/>
      </c>
      <c r="BT912" s="17" t="str">
        <f t="shared" si="1509"/>
        <v/>
      </c>
      <c r="BU912" s="17" t="str">
        <f t="shared" si="1510"/>
        <v/>
      </c>
      <c r="BV912" s="24" t="str">
        <f t="shared" si="1511"/>
        <v/>
      </c>
      <c r="BW912" s="24" t="str">
        <f t="shared" si="1512"/>
        <v/>
      </c>
      <c r="BX912" s="24" t="str">
        <f t="shared" si="1513"/>
        <v/>
      </c>
      <c r="BY912" s="26" t="str">
        <f t="shared" si="1514"/>
        <v/>
      </c>
      <c r="BZ912" s="26" t="str">
        <f t="shared" si="1515"/>
        <v/>
      </c>
      <c r="CA912" s="26" t="str">
        <f t="shared" si="1516"/>
        <v/>
      </c>
      <c r="CB912" s="66" t="str">
        <f t="shared" si="1517"/>
        <v/>
      </c>
      <c r="CC912" s="65" t="str">
        <f t="shared" si="1518"/>
        <v/>
      </c>
      <c r="CD912" s="26" t="str">
        <f t="shared" si="1519"/>
        <v/>
      </c>
      <c r="CE912" s="26" t="str">
        <f t="shared" si="1520"/>
        <v/>
      </c>
      <c r="CF912" s="193" t="str">
        <f t="shared" si="1521"/>
        <v/>
      </c>
      <c r="CG912" s="193" t="str">
        <f t="shared" si="1522"/>
        <v/>
      </c>
      <c r="CH912" s="26" t="str">
        <f t="shared" si="1523"/>
        <v/>
      </c>
      <c r="CI912" s="26" t="str">
        <f t="shared" si="1524"/>
        <v/>
      </c>
      <c r="CJ912" s="65" t="str">
        <f t="shared" si="1525"/>
        <v/>
      </c>
      <c r="CK912" s="65" t="str">
        <f t="shared" si="1526"/>
        <v/>
      </c>
      <c r="CL912" s="64" t="str">
        <f t="shared" si="1527"/>
        <v/>
      </c>
      <c r="CM912" s="64" t="str">
        <f t="shared" si="1528"/>
        <v/>
      </c>
      <c r="CN912" s="65" t="str">
        <f t="shared" si="1529"/>
        <v/>
      </c>
      <c r="CP912" s="63" t="str">
        <f>IF(BH912="","",MAX($CP$3:CP911)+1)</f>
        <v/>
      </c>
      <c r="CQ912" s="24" t="str">
        <f t="shared" si="1530"/>
        <v/>
      </c>
      <c r="CR912" s="24" t="str">
        <f t="shared" si="1531"/>
        <v/>
      </c>
      <c r="CS912" s="24" t="str">
        <f t="shared" si="1532"/>
        <v/>
      </c>
      <c r="CT912" s="58" t="str">
        <f>IF(BO912="","",COUNTIF($BO$3:BO912,BO912)&amp;"@"&amp;BO912)</f>
        <v/>
      </c>
      <c r="CU912" s="16" t="str">
        <f t="shared" si="1470"/>
        <v/>
      </c>
      <c r="CV912" s="63" t="str">
        <f t="shared" si="1533"/>
        <v/>
      </c>
      <c r="CW912" s="16" t="str">
        <f t="shared" si="1534"/>
        <v/>
      </c>
      <c r="CX912" s="16" t="str">
        <f t="shared" si="1535"/>
        <v/>
      </c>
      <c r="CY912" s="16" t="str">
        <f t="shared" si="1536"/>
        <v/>
      </c>
      <c r="CZ912" s="85" t="str">
        <f t="shared" si="1537"/>
        <v/>
      </c>
      <c r="DA912" s="16" t="str">
        <f t="shared" si="1538"/>
        <v/>
      </c>
      <c r="DB912" s="16" t="str">
        <f t="shared" si="1539"/>
        <v/>
      </c>
      <c r="DC912" s="28" t="str">
        <f>IF(CP912="","",$DC$1&amp;(INDEX(価格設定!D$1:XFD$3,ROW(価格設定!$D$3),MATCH($AW912,価格設定!D$1:XFD$1,1))*100)&amp;"%")</f>
        <v/>
      </c>
      <c r="DD912" s="28" t="str">
        <f>IF(CP912="","",$DD$1&amp;(INDEX(価格設定!D$1:XFD$3,ROW(価格設定!$D$2),MATCH($AW912,価格設定!D$1:XFD$1,1))*100)&amp;"%")</f>
        <v/>
      </c>
      <c r="DE912" s="29" t="str">
        <f t="shared" si="1540"/>
        <v/>
      </c>
      <c r="DG912" s="58" t="str">
        <f t="shared" si="1541"/>
        <v/>
      </c>
      <c r="DH912" s="58" t="str">
        <f t="shared" si="1542"/>
        <v/>
      </c>
      <c r="DI912" s="58" t="str">
        <f t="shared" si="1543"/>
        <v/>
      </c>
      <c r="DJ912" s="85" t="str">
        <f t="shared" si="1544"/>
        <v/>
      </c>
      <c r="DL912" s="58" t="str">
        <f>IF(COUNTIF(DG$3:DG$1048576,DG912)=COUNTIF($DG$3:$DG912,DG912),DG912,"")</f>
        <v/>
      </c>
      <c r="DM912" s="85" t="str">
        <f t="shared" si="1545"/>
        <v/>
      </c>
      <c r="DN912" s="85" t="str">
        <f t="shared" si="1471"/>
        <v/>
      </c>
      <c r="DO912" s="85" t="str">
        <f t="shared" si="1471"/>
        <v/>
      </c>
      <c r="DP912" s="303"/>
      <c r="DQ912" s="17" t="str">
        <f t="shared" si="1472"/>
        <v/>
      </c>
      <c r="DR912" s="17" t="str">
        <f t="shared" si="1473"/>
        <v/>
      </c>
      <c r="DS912" s="17" t="str">
        <f t="shared" si="1474"/>
        <v/>
      </c>
      <c r="DU912" s="16" t="str">
        <f t="shared" si="1546"/>
        <v/>
      </c>
      <c r="DV912" s="16" t="str">
        <f>IF(DU912="","",COUNT($DU$3:DU912))</f>
        <v/>
      </c>
      <c r="DW912" s="16" t="str">
        <f t="shared" si="1547"/>
        <v/>
      </c>
      <c r="DX912" s="16" t="str">
        <f t="shared" si="1548"/>
        <v/>
      </c>
      <c r="DY912" s="16" t="str">
        <f>IF(DZ912="","",COUNTIF(DZ$3:DZ912,DZ912))</f>
        <v/>
      </c>
      <c r="DZ912" s="16" t="str">
        <f t="shared" si="1549"/>
        <v/>
      </c>
      <c r="EA912" s="16" t="str">
        <f t="shared" si="1550"/>
        <v/>
      </c>
      <c r="EB912" s="16" t="str">
        <f t="shared" si="1551"/>
        <v/>
      </c>
      <c r="EC912" s="16" t="str">
        <f t="shared" si="1552"/>
        <v/>
      </c>
      <c r="ED912" s="16" t="str">
        <f t="shared" si="1553"/>
        <v/>
      </c>
      <c r="EE912" s="16" t="str">
        <f t="shared" si="1554"/>
        <v/>
      </c>
      <c r="EF912" s="16" t="str">
        <f t="shared" si="1555"/>
        <v/>
      </c>
      <c r="EG912" s="16" t="str">
        <f t="shared" si="1556"/>
        <v/>
      </c>
      <c r="EH912" s="16" t="str">
        <f t="shared" si="1557"/>
        <v/>
      </c>
      <c r="EI912" s="16" t="str">
        <f t="shared" si="1558"/>
        <v/>
      </c>
      <c r="EJ912" s="16" t="str">
        <f t="shared" si="1559"/>
        <v/>
      </c>
      <c r="EK912" s="16" t="str">
        <f t="shared" si="1560"/>
        <v/>
      </c>
      <c r="EL912" s="58" t="str">
        <f t="shared" si="1561"/>
        <v/>
      </c>
      <c r="EM912" s="58" t="str">
        <f>IF(OR($DZ912="",CR912=""),IF($EL912="","",$EL912),IF(OR(CR912="なし",CR912=0),領収書!$H$1,CR912))</f>
        <v/>
      </c>
      <c r="EN912" s="58" t="str">
        <f>IF(OR($DZ912="",CS912=""),IF($EL912="","",$EL912),IF(OR(CS912="なし",CS912=0),入力!$EN$1,CS912))</f>
        <v/>
      </c>
      <c r="EO912" s="63" t="str">
        <f t="shared" si="1562"/>
        <v/>
      </c>
      <c r="EP912" s="63" t="str">
        <f t="shared" si="1563"/>
        <v/>
      </c>
      <c r="ER912" s="16" t="str">
        <f>IF(AND(COUNTIF($ET$3:ET912,ET912)=1,ET912&lt;&gt;""),MAX($ER$3:ER911)+1,"")</f>
        <v/>
      </c>
      <c r="ES912" s="16" t="str">
        <f>IF(価格設定!B914="","",価格設定!B914)</f>
        <v/>
      </c>
      <c r="ET912" s="16" t="str">
        <f>IF(価格設定!C914="","",価格設定!C914)</f>
        <v/>
      </c>
      <c r="EV912" s="16" t="str">
        <f t="shared" si="1475"/>
        <v/>
      </c>
      <c r="EW912" s="16" t="str">
        <f t="shared" si="1564"/>
        <v/>
      </c>
    </row>
    <row r="913" spans="1:153" ht="30" customHeight="1" x14ac:dyDescent="0.2">
      <c r="A913" s="225"/>
      <c r="B913" s="212"/>
      <c r="C913" s="221"/>
      <c r="D913" s="164"/>
      <c r="E913" s="165"/>
      <c r="F913" s="166"/>
      <c r="G913" s="167"/>
      <c r="H913" s="179"/>
      <c r="I913" s="306"/>
      <c r="J913" s="169"/>
      <c r="K913" s="179"/>
      <c r="L913" s="186"/>
      <c r="M913" s="186"/>
      <c r="N913" s="168"/>
      <c r="O913" s="170"/>
      <c r="P913" s="212"/>
      <c r="Q913" s="179" t="str">
        <f>IFERROR(IF(H913="","",IFERROR(INDEX(価格設定!$B$5:$B$1048576,MATCH(H913,価格設定!$B$5:$B$1048576,0),0),INDEX(価格設定!$B$5:$B$1048576,MATCH("*"&amp;H913&amp;"*",価格設定!$B$5:$B$1048576,0),0))),H913)</f>
        <v/>
      </c>
      <c r="R913" s="250" t="str">
        <f>IFERROR(IF(Q913="",IF(K913="","",K913),IF(K913="",IF(INDEX(価格設定!$C$5:$C$1048576,MATCH(Q913,価格設定!$B$5:$B$1048576,0),0)=0,"",INDEX(価格設定!$C$5:$C$1048576,MATCH(Q913,価格設定!$B$5:$B$1048576,0),0)),IF(K913="なし","",K913))),"")</f>
        <v/>
      </c>
      <c r="S913" s="308" t="str">
        <f t="shared" si="1476"/>
        <v/>
      </c>
      <c r="T913" s="126" t="str">
        <f>IFERROR(IF(J913="",IF(INDEX(価格設定!$E$5:$R$1048576,MATCH($Q913,価格設定!B$5:B$1048576,0),MATCH($AW913,価格設定!E$1:X$1,1))=0,"",INDEX(価格設定!$E$5:$R$1048576,MATCH($Q913,価格設定!B$5:B$1048576,0),MATCH($AW913,価格設定!E$1:X$1,1))),J913),"")</f>
        <v/>
      </c>
      <c r="U913" s="126" t="str">
        <f t="shared" si="1477"/>
        <v/>
      </c>
      <c r="V913" s="132" t="str">
        <f t="shared" si="1478"/>
        <v/>
      </c>
      <c r="W913" s="127" t="str">
        <f>IFERROR(IF(OR(T913="",T913&lt;0),"",IFERROR(INDEX(価格設定!E$2:X$3,IF(AND(K913=$K$1,$K$1&lt;&gt;""),ROW(価格設定!$D$3)-1,MATCH(INDEX(価格設定!$D$5:$D$1048576,MATCH(Q913,価格設定!$B$5:$B$1048576,0),0),価格設定!$D$2:$D$3,0)),MATCH($AW913,価格設定!E$1:X$1,1)),INDEX(価格設定!E$2:X$2,0,MATCH($AW913,価格設定!E$1:X$1,1)))),"")</f>
        <v/>
      </c>
      <c r="X913" s="126" t="str">
        <f t="shared" si="1469"/>
        <v/>
      </c>
      <c r="Y913" s="128" t="str">
        <f t="shared" si="1479"/>
        <v/>
      </c>
      <c r="Z913" s="126" t="str">
        <f t="shared" si="1480"/>
        <v/>
      </c>
      <c r="AA913" s="129" t="str">
        <f t="shared" si="1481"/>
        <v/>
      </c>
      <c r="AB913" s="126" t="str">
        <f t="shared" si="1482"/>
        <v/>
      </c>
      <c r="AC913" s="280" t="str">
        <f t="shared" si="1483"/>
        <v/>
      </c>
      <c r="AD913" s="15"/>
      <c r="AE913" s="204" t="str">
        <f>IF(AF913="","",COUNT($AF$3:AF913))</f>
        <v/>
      </c>
      <c r="AF913" s="206" t="str">
        <f t="shared" si="1484"/>
        <v/>
      </c>
      <c r="AG913" s="204" t="str">
        <f t="shared" si="1485"/>
        <v/>
      </c>
      <c r="AH913" s="204" t="str">
        <f t="shared" si="1486"/>
        <v/>
      </c>
      <c r="AI913" s="287"/>
      <c r="AJ913" s="15"/>
      <c r="AK913" s="138" t="str">
        <f t="shared" si="1487"/>
        <v/>
      </c>
      <c r="AL913" s="131" t="str">
        <f t="shared" si="1488"/>
        <v/>
      </c>
      <c r="AM913" s="131" t="str">
        <f t="shared" si="1489"/>
        <v/>
      </c>
      <c r="AN913" s="313" t="str">
        <f t="shared" si="1490"/>
        <v/>
      </c>
      <c r="AO913" s="316" t="str">
        <f t="shared" si="1491"/>
        <v/>
      </c>
      <c r="AP913" s="18"/>
      <c r="AQ913" s="3" t="str">
        <f>IF(F913="","",MAX($AQ$3:AQ912)+1)</f>
        <v/>
      </c>
      <c r="AR913" s="3" t="str">
        <f>IF(OR(AQ913="",BB913=""),"",MAX($AR$3:AR912)+1)</f>
        <v/>
      </c>
      <c r="AS913" s="3" t="str">
        <f>IF(CQ913="","",RANK(CQ913,CQ$3:CQ$1048576,1)+COUNTIF($CQ$3:CQ913,CQ913)-1)</f>
        <v/>
      </c>
      <c r="AT913" s="21" t="str">
        <f>IF(C913="",IF(OR(AND($H913&lt;&gt;"",C913=""),AND($F912=$F913,$AZ913&lt;&gt;""),COUNTA($H$3:$H$1048576,#REF!,$F$3:$F$1048576)&gt;COUNTA($H$3:$H913,#REF!,$F$3:$F913),$AZ913&lt;&gt;""),INDEX(AT$3:AT$1048576,MATCH(MAX($AQ$3:$AQ912),$AQ$3:$AQ$1048576,0),0),""),C913)</f>
        <v/>
      </c>
      <c r="AU913" s="21" t="str">
        <f>IF(D913="",IF(OR(AND($H913&lt;&gt;"",D913=""),AND($F912=$F913,$AZ913&lt;&gt;""),COUNTA($H$3:$H$1048576,#REF!,$F$3:$F$1048576)&gt;COUNTA($H$3:$H913,#REF!,$F$3:$F913),$AZ913&lt;&gt;""),INDEX(AU$3:AU$1048576,MATCH(MAX($AQ$3:$AQ912),$AQ$3:$AQ$1048576,0),0),""),D913)</f>
        <v/>
      </c>
      <c r="AV913" s="21" t="str">
        <f>IF(E913="",IF(OR(AND($H913&lt;&gt;"",E913=""),AND($F912=$F913,$AZ913&lt;&gt;""),COUNTA($H$3:$H$1048576,#REF!,$F$3:$F$1048576)&gt;COUNTA($H$3:$H913,#REF!,$F$3:$F913),$AZ913&lt;&gt;""),INDEX(AV$3:AV$1048576,MATCH(MAX($AQ$3:$AQ912),$AQ$3:$AQ$1048576,0),0),""),E913)</f>
        <v/>
      </c>
      <c r="AW913" s="24" t="str">
        <f t="shared" si="1492"/>
        <v/>
      </c>
      <c r="AX913" s="13" t="str">
        <f t="shared" si="1493"/>
        <v/>
      </c>
      <c r="AY913" s="4" t="str">
        <f t="shared" si="1494"/>
        <v/>
      </c>
      <c r="AZ913" s="4" t="str">
        <f>IF(AX913="",IF(OR(AND(H913&lt;&gt;"",F913=""),COUNTA($H$3:$H$1048576)&gt;COUNTA($H$3:$H913)),INDEX(AX$3:AX913,MATCH(MAX($AQ$3:AQ913),AQ$3:AQ913,0),0),""),AX913)</f>
        <v/>
      </c>
      <c r="BA913" s="4" t="str">
        <f>IF(AY913="",IF(AND(H913&lt;&gt;"",F913=""),INDEX(AY$3:AY913,MATCH(MAX($AQ$3:AQ913),AQ$3:AQ913,0),0),""),AY913)</f>
        <v/>
      </c>
      <c r="BB913" s="82" t="str">
        <f>IF(BC913="","",RANK(BC913,BC$3:BC$1048576,1)+COUNTIF($BC$3:BC913,BC913)-1)</f>
        <v/>
      </c>
      <c r="BC913" s="139" t="str">
        <f t="shared" si="1495"/>
        <v/>
      </c>
      <c r="BD913" s="46" t="str">
        <f t="shared" si="1496"/>
        <v/>
      </c>
      <c r="BE913" s="46" t="str">
        <f t="shared" si="1497"/>
        <v/>
      </c>
      <c r="BF913" s="46" t="str">
        <f t="shared" si="1498"/>
        <v/>
      </c>
      <c r="BG913" s="4" t="str">
        <f t="shared" si="1499"/>
        <v/>
      </c>
      <c r="BH913" s="180" t="str">
        <f t="shared" si="1500"/>
        <v/>
      </c>
      <c r="BI913" s="16" t="str">
        <f t="shared" si="1501"/>
        <v/>
      </c>
      <c r="BJ913" s="52" t="str">
        <f>IF(BI913="","",IF(W913="","",IF(AND(K913=$K$1,$K$1&lt;&gt;""),$BT$2,IFERROR(IF(INDEX(価格設定!$D$5:$D$1048576,MATCH(Q913,価格設定!$B$5:$B$1048576,0),0)=価格設定!$D$3,$BT$2,$BS$2),$BS$2))))</f>
        <v/>
      </c>
      <c r="BK913" s="16" t="str">
        <f>IF(BI913="","",IF(COUNTIF($BI$3:BI913,BI913)=1,1,IF(AND(BI912=BI913,BH913=""),BK912,COUNTIF($BH$3:BH913,BH913))))</f>
        <v/>
      </c>
      <c r="BL913" s="52" t="str">
        <f t="shared" si="1502"/>
        <v/>
      </c>
      <c r="BM913" s="52" t="str">
        <f t="shared" si="1503"/>
        <v/>
      </c>
      <c r="BN913" s="119" t="str">
        <f t="shared" si="1504"/>
        <v/>
      </c>
      <c r="BO913" s="119" t="str">
        <f t="shared" si="1505"/>
        <v/>
      </c>
      <c r="BP913" s="17" t="str">
        <f t="shared" si="1506"/>
        <v/>
      </c>
      <c r="BQ913" s="17" t="str">
        <f t="shared" si="1507"/>
        <v/>
      </c>
      <c r="BR913" s="17" t="str">
        <f>IF(OR(BP913="",COUNTIF($BO$3:BO913,BO913)&lt;&gt;1),"",SUMIF(BO$3:BO$1048576,BO913,BP$3:BP$1048576))</f>
        <v/>
      </c>
      <c r="BS913" s="17" t="str">
        <f t="shared" si="1508"/>
        <v/>
      </c>
      <c r="BT913" s="17" t="str">
        <f t="shared" si="1509"/>
        <v/>
      </c>
      <c r="BU913" s="17" t="str">
        <f t="shared" si="1510"/>
        <v/>
      </c>
      <c r="BV913" s="24" t="str">
        <f t="shared" si="1511"/>
        <v/>
      </c>
      <c r="BW913" s="24" t="str">
        <f t="shared" si="1512"/>
        <v/>
      </c>
      <c r="BX913" s="24" t="str">
        <f t="shared" si="1513"/>
        <v/>
      </c>
      <c r="BY913" s="26" t="str">
        <f t="shared" si="1514"/>
        <v/>
      </c>
      <c r="BZ913" s="26" t="str">
        <f t="shared" si="1515"/>
        <v/>
      </c>
      <c r="CA913" s="26" t="str">
        <f t="shared" si="1516"/>
        <v/>
      </c>
      <c r="CB913" s="66" t="str">
        <f t="shared" si="1517"/>
        <v/>
      </c>
      <c r="CC913" s="65" t="str">
        <f t="shared" si="1518"/>
        <v/>
      </c>
      <c r="CD913" s="26" t="str">
        <f t="shared" si="1519"/>
        <v/>
      </c>
      <c r="CE913" s="26" t="str">
        <f t="shared" si="1520"/>
        <v/>
      </c>
      <c r="CF913" s="193" t="str">
        <f t="shared" si="1521"/>
        <v/>
      </c>
      <c r="CG913" s="193" t="str">
        <f t="shared" si="1522"/>
        <v/>
      </c>
      <c r="CH913" s="26" t="str">
        <f t="shared" si="1523"/>
        <v/>
      </c>
      <c r="CI913" s="26" t="str">
        <f t="shared" si="1524"/>
        <v/>
      </c>
      <c r="CJ913" s="65" t="str">
        <f t="shared" si="1525"/>
        <v/>
      </c>
      <c r="CK913" s="65" t="str">
        <f t="shared" si="1526"/>
        <v/>
      </c>
      <c r="CL913" s="64" t="str">
        <f t="shared" si="1527"/>
        <v/>
      </c>
      <c r="CM913" s="64" t="str">
        <f t="shared" si="1528"/>
        <v/>
      </c>
      <c r="CN913" s="65" t="str">
        <f t="shared" si="1529"/>
        <v/>
      </c>
      <c r="CP913" s="63" t="str">
        <f>IF(BH913="","",MAX($CP$3:CP912)+1)</f>
        <v/>
      </c>
      <c r="CQ913" s="24" t="str">
        <f t="shared" si="1530"/>
        <v/>
      </c>
      <c r="CR913" s="24" t="str">
        <f t="shared" si="1531"/>
        <v/>
      </c>
      <c r="CS913" s="24" t="str">
        <f t="shared" si="1532"/>
        <v/>
      </c>
      <c r="CT913" s="58" t="str">
        <f>IF(BO913="","",COUNTIF($BO$3:BO913,BO913)&amp;"@"&amp;BO913)</f>
        <v/>
      </c>
      <c r="CU913" s="16" t="str">
        <f t="shared" si="1470"/>
        <v/>
      </c>
      <c r="CV913" s="63" t="str">
        <f t="shared" si="1533"/>
        <v/>
      </c>
      <c r="CW913" s="16" t="str">
        <f t="shared" si="1534"/>
        <v/>
      </c>
      <c r="CX913" s="16" t="str">
        <f t="shared" si="1535"/>
        <v/>
      </c>
      <c r="CY913" s="16" t="str">
        <f t="shared" si="1536"/>
        <v/>
      </c>
      <c r="CZ913" s="85" t="str">
        <f t="shared" si="1537"/>
        <v/>
      </c>
      <c r="DA913" s="16" t="str">
        <f t="shared" si="1538"/>
        <v/>
      </c>
      <c r="DB913" s="16" t="str">
        <f t="shared" si="1539"/>
        <v/>
      </c>
      <c r="DC913" s="28" t="str">
        <f>IF(CP913="","",$DC$1&amp;(INDEX(価格設定!D$1:XFD$3,ROW(価格設定!$D$3),MATCH($AW913,価格設定!D$1:XFD$1,1))*100)&amp;"%")</f>
        <v/>
      </c>
      <c r="DD913" s="28" t="str">
        <f>IF(CP913="","",$DD$1&amp;(INDEX(価格設定!D$1:XFD$3,ROW(価格設定!$D$2),MATCH($AW913,価格設定!D$1:XFD$1,1))*100)&amp;"%")</f>
        <v/>
      </c>
      <c r="DE913" s="29" t="str">
        <f t="shared" si="1540"/>
        <v/>
      </c>
      <c r="DG913" s="58" t="str">
        <f t="shared" si="1541"/>
        <v/>
      </c>
      <c r="DH913" s="58" t="str">
        <f t="shared" si="1542"/>
        <v/>
      </c>
      <c r="DI913" s="58" t="str">
        <f t="shared" si="1543"/>
        <v/>
      </c>
      <c r="DJ913" s="85" t="str">
        <f t="shared" si="1544"/>
        <v/>
      </c>
      <c r="DL913" s="58" t="str">
        <f>IF(COUNTIF(DG$3:DG$1048576,DG913)=COUNTIF($DG$3:$DG913,DG913),DG913,"")</f>
        <v/>
      </c>
      <c r="DM913" s="85" t="str">
        <f t="shared" si="1545"/>
        <v/>
      </c>
      <c r="DN913" s="85" t="str">
        <f t="shared" si="1471"/>
        <v/>
      </c>
      <c r="DO913" s="85" t="str">
        <f t="shared" si="1471"/>
        <v/>
      </c>
      <c r="DP913" s="303"/>
      <c r="DQ913" s="17" t="str">
        <f t="shared" si="1472"/>
        <v/>
      </c>
      <c r="DR913" s="17" t="str">
        <f t="shared" si="1473"/>
        <v/>
      </c>
      <c r="DS913" s="17" t="str">
        <f t="shared" si="1474"/>
        <v/>
      </c>
      <c r="DU913" s="16" t="str">
        <f t="shared" si="1546"/>
        <v/>
      </c>
      <c r="DV913" s="16" t="str">
        <f>IF(DU913="","",COUNT($DU$3:DU913))</f>
        <v/>
      </c>
      <c r="DW913" s="16" t="str">
        <f t="shared" si="1547"/>
        <v/>
      </c>
      <c r="DX913" s="16" t="str">
        <f t="shared" si="1548"/>
        <v/>
      </c>
      <c r="DY913" s="16" t="str">
        <f>IF(DZ913="","",COUNTIF(DZ$3:DZ913,DZ913))</f>
        <v/>
      </c>
      <c r="DZ913" s="16" t="str">
        <f t="shared" si="1549"/>
        <v/>
      </c>
      <c r="EA913" s="16" t="str">
        <f t="shared" si="1550"/>
        <v/>
      </c>
      <c r="EB913" s="16" t="str">
        <f t="shared" si="1551"/>
        <v/>
      </c>
      <c r="EC913" s="16" t="str">
        <f t="shared" si="1552"/>
        <v/>
      </c>
      <c r="ED913" s="16" t="str">
        <f t="shared" si="1553"/>
        <v/>
      </c>
      <c r="EE913" s="16" t="str">
        <f t="shared" si="1554"/>
        <v/>
      </c>
      <c r="EF913" s="16" t="str">
        <f t="shared" si="1555"/>
        <v/>
      </c>
      <c r="EG913" s="16" t="str">
        <f t="shared" si="1556"/>
        <v/>
      </c>
      <c r="EH913" s="16" t="str">
        <f t="shared" si="1557"/>
        <v/>
      </c>
      <c r="EI913" s="16" t="str">
        <f t="shared" si="1558"/>
        <v/>
      </c>
      <c r="EJ913" s="16" t="str">
        <f t="shared" si="1559"/>
        <v/>
      </c>
      <c r="EK913" s="16" t="str">
        <f t="shared" si="1560"/>
        <v/>
      </c>
      <c r="EL913" s="58" t="str">
        <f t="shared" si="1561"/>
        <v/>
      </c>
      <c r="EM913" s="58" t="str">
        <f>IF(OR($DZ913="",CR913=""),IF($EL913="","",$EL913),IF(OR(CR913="なし",CR913=0),領収書!$H$1,CR913))</f>
        <v/>
      </c>
      <c r="EN913" s="58" t="str">
        <f>IF(OR($DZ913="",CS913=""),IF($EL913="","",$EL913),IF(OR(CS913="なし",CS913=0),入力!$EN$1,CS913))</f>
        <v/>
      </c>
      <c r="EO913" s="63" t="str">
        <f t="shared" si="1562"/>
        <v/>
      </c>
      <c r="EP913" s="63" t="str">
        <f t="shared" si="1563"/>
        <v/>
      </c>
      <c r="ER913" s="16" t="str">
        <f>IF(AND(COUNTIF($ET$3:ET913,ET913)=1,ET913&lt;&gt;""),MAX($ER$3:ER912)+1,"")</f>
        <v/>
      </c>
      <c r="ES913" s="16" t="str">
        <f>IF(価格設定!B915="","",価格設定!B915)</f>
        <v/>
      </c>
      <c r="ET913" s="16" t="str">
        <f>IF(価格設定!C915="","",価格設定!C915)</f>
        <v/>
      </c>
      <c r="EV913" s="16" t="str">
        <f t="shared" si="1475"/>
        <v/>
      </c>
      <c r="EW913" s="16" t="str">
        <f t="shared" si="1564"/>
        <v/>
      </c>
    </row>
    <row r="914" spans="1:153" ht="30" customHeight="1" x14ac:dyDescent="0.2">
      <c r="A914" s="225"/>
      <c r="B914" s="212"/>
      <c r="C914" s="221"/>
      <c r="D914" s="164"/>
      <c r="E914" s="165"/>
      <c r="F914" s="166"/>
      <c r="G914" s="167"/>
      <c r="H914" s="179"/>
      <c r="I914" s="306"/>
      <c r="J914" s="169"/>
      <c r="K914" s="179"/>
      <c r="L914" s="186"/>
      <c r="M914" s="186"/>
      <c r="N914" s="168"/>
      <c r="O914" s="170"/>
      <c r="P914" s="212"/>
      <c r="Q914" s="179" t="str">
        <f>IFERROR(IF(H914="","",IFERROR(INDEX(価格設定!$B$5:$B$1048576,MATCH(H914,価格設定!$B$5:$B$1048576,0),0),INDEX(価格設定!$B$5:$B$1048576,MATCH("*"&amp;H914&amp;"*",価格設定!$B$5:$B$1048576,0),0))),H914)</f>
        <v/>
      </c>
      <c r="R914" s="250" t="str">
        <f>IFERROR(IF(Q914="",IF(K914="","",K914),IF(K914="",IF(INDEX(価格設定!$C$5:$C$1048576,MATCH(Q914,価格設定!$B$5:$B$1048576,0),0)=0,"",INDEX(価格設定!$C$5:$C$1048576,MATCH(Q914,価格設定!$B$5:$B$1048576,0),0)),IF(K914="なし","",K914))),"")</f>
        <v/>
      </c>
      <c r="S914" s="308" t="str">
        <f t="shared" si="1476"/>
        <v/>
      </c>
      <c r="T914" s="126" t="str">
        <f>IFERROR(IF(J914="",IF(INDEX(価格設定!$E$5:$R$1048576,MATCH($Q914,価格設定!B$5:B$1048576,0),MATCH($AW914,価格設定!E$1:X$1,1))=0,"",INDEX(価格設定!$E$5:$R$1048576,MATCH($Q914,価格設定!B$5:B$1048576,0),MATCH($AW914,価格設定!E$1:X$1,1))),J914),"")</f>
        <v/>
      </c>
      <c r="U914" s="126" t="str">
        <f t="shared" si="1477"/>
        <v/>
      </c>
      <c r="V914" s="132" t="str">
        <f t="shared" si="1478"/>
        <v/>
      </c>
      <c r="W914" s="127" t="str">
        <f>IFERROR(IF(OR(T914="",T914&lt;0),"",IFERROR(INDEX(価格設定!E$2:X$3,IF(AND(K914=$K$1,$K$1&lt;&gt;""),ROW(価格設定!$D$3)-1,MATCH(INDEX(価格設定!$D$5:$D$1048576,MATCH(Q914,価格設定!$B$5:$B$1048576,0),0),価格設定!$D$2:$D$3,0)),MATCH($AW914,価格設定!E$1:X$1,1)),INDEX(価格設定!E$2:X$2,0,MATCH($AW914,価格設定!E$1:X$1,1)))),"")</f>
        <v/>
      </c>
      <c r="X914" s="126" t="str">
        <f t="shared" si="1469"/>
        <v/>
      </c>
      <c r="Y914" s="128" t="str">
        <f t="shared" si="1479"/>
        <v/>
      </c>
      <c r="Z914" s="126" t="str">
        <f t="shared" si="1480"/>
        <v/>
      </c>
      <c r="AA914" s="129" t="str">
        <f t="shared" si="1481"/>
        <v/>
      </c>
      <c r="AB914" s="126" t="str">
        <f t="shared" si="1482"/>
        <v/>
      </c>
      <c r="AC914" s="280" t="str">
        <f t="shared" si="1483"/>
        <v/>
      </c>
      <c r="AD914" s="15"/>
      <c r="AE914" s="204" t="str">
        <f>IF(AF914="","",COUNT($AF$3:AF914))</f>
        <v/>
      </c>
      <c r="AF914" s="206" t="str">
        <f t="shared" si="1484"/>
        <v/>
      </c>
      <c r="AG914" s="204" t="str">
        <f t="shared" si="1485"/>
        <v/>
      </c>
      <c r="AH914" s="204" t="str">
        <f t="shared" si="1486"/>
        <v/>
      </c>
      <c r="AI914" s="287"/>
      <c r="AJ914" s="15"/>
      <c r="AK914" s="138" t="str">
        <f t="shared" si="1487"/>
        <v/>
      </c>
      <c r="AL914" s="131" t="str">
        <f t="shared" si="1488"/>
        <v/>
      </c>
      <c r="AM914" s="131" t="str">
        <f t="shared" si="1489"/>
        <v/>
      </c>
      <c r="AN914" s="313" t="str">
        <f t="shared" si="1490"/>
        <v/>
      </c>
      <c r="AO914" s="316" t="str">
        <f t="shared" si="1491"/>
        <v/>
      </c>
      <c r="AP914" s="18"/>
      <c r="AQ914" s="3" t="str">
        <f>IF(F914="","",MAX($AQ$3:AQ913)+1)</f>
        <v/>
      </c>
      <c r="AR914" s="3" t="str">
        <f>IF(OR(AQ914="",BB914=""),"",MAX($AR$3:AR913)+1)</f>
        <v/>
      </c>
      <c r="AS914" s="3" t="str">
        <f>IF(CQ914="","",RANK(CQ914,CQ$3:CQ$1048576,1)+COUNTIF($CQ$3:CQ914,CQ914)-1)</f>
        <v/>
      </c>
      <c r="AT914" s="21" t="str">
        <f>IF(C914="",IF(OR(AND($H914&lt;&gt;"",C914=""),AND($F913=$F914,$AZ914&lt;&gt;""),COUNTA($H$3:$H$1048576,#REF!,$F$3:$F$1048576)&gt;COUNTA($H$3:$H914,#REF!,$F$3:$F914),$AZ914&lt;&gt;""),INDEX(AT$3:AT$1048576,MATCH(MAX($AQ$3:$AQ913),$AQ$3:$AQ$1048576,0),0),""),C914)</f>
        <v/>
      </c>
      <c r="AU914" s="21" t="str">
        <f>IF(D914="",IF(OR(AND($H914&lt;&gt;"",D914=""),AND($F913=$F914,$AZ914&lt;&gt;""),COUNTA($H$3:$H$1048576,#REF!,$F$3:$F$1048576)&gt;COUNTA($H$3:$H914,#REF!,$F$3:$F914),$AZ914&lt;&gt;""),INDEX(AU$3:AU$1048576,MATCH(MAX($AQ$3:$AQ913),$AQ$3:$AQ$1048576,0),0),""),D914)</f>
        <v/>
      </c>
      <c r="AV914" s="21" t="str">
        <f>IF(E914="",IF(OR(AND($H914&lt;&gt;"",E914=""),AND($F913=$F914,$AZ914&lt;&gt;""),COUNTA($H$3:$H$1048576,#REF!,$F$3:$F$1048576)&gt;COUNTA($H$3:$H914,#REF!,$F$3:$F914),$AZ914&lt;&gt;""),INDEX(AV$3:AV$1048576,MATCH(MAX($AQ$3:$AQ913),$AQ$3:$AQ$1048576,0),0),""),E914)</f>
        <v/>
      </c>
      <c r="AW914" s="24" t="str">
        <f t="shared" si="1492"/>
        <v/>
      </c>
      <c r="AX914" s="13" t="str">
        <f t="shared" si="1493"/>
        <v/>
      </c>
      <c r="AY914" s="4" t="str">
        <f t="shared" si="1494"/>
        <v/>
      </c>
      <c r="AZ914" s="4" t="str">
        <f>IF(AX914="",IF(OR(AND(H914&lt;&gt;"",F914=""),COUNTA($H$3:$H$1048576)&gt;COUNTA($H$3:$H914)),INDEX(AX$3:AX914,MATCH(MAX($AQ$3:AQ914),AQ$3:AQ914,0),0),""),AX914)</f>
        <v/>
      </c>
      <c r="BA914" s="4" t="str">
        <f>IF(AY914="",IF(AND(H914&lt;&gt;"",F914=""),INDEX(AY$3:AY914,MATCH(MAX($AQ$3:AQ914),AQ$3:AQ914,0),0),""),AY914)</f>
        <v/>
      </c>
      <c r="BB914" s="82" t="str">
        <f>IF(BC914="","",RANK(BC914,BC$3:BC$1048576,1)+COUNTIF($BC$3:BC914,BC914)-1)</f>
        <v/>
      </c>
      <c r="BC914" s="139" t="str">
        <f t="shared" si="1495"/>
        <v/>
      </c>
      <c r="BD914" s="46" t="str">
        <f t="shared" si="1496"/>
        <v/>
      </c>
      <c r="BE914" s="46" t="str">
        <f t="shared" si="1497"/>
        <v/>
      </c>
      <c r="BF914" s="46" t="str">
        <f t="shared" si="1498"/>
        <v/>
      </c>
      <c r="BG914" s="4" t="str">
        <f t="shared" si="1499"/>
        <v/>
      </c>
      <c r="BH914" s="180" t="str">
        <f t="shared" si="1500"/>
        <v/>
      </c>
      <c r="BI914" s="16" t="str">
        <f t="shared" si="1501"/>
        <v/>
      </c>
      <c r="BJ914" s="52" t="str">
        <f>IF(BI914="","",IF(W914="","",IF(AND(K914=$K$1,$K$1&lt;&gt;""),$BT$2,IFERROR(IF(INDEX(価格設定!$D$5:$D$1048576,MATCH(Q914,価格設定!$B$5:$B$1048576,0),0)=価格設定!$D$3,$BT$2,$BS$2),$BS$2))))</f>
        <v/>
      </c>
      <c r="BK914" s="16" t="str">
        <f>IF(BI914="","",IF(COUNTIF($BI$3:BI914,BI914)=1,1,IF(AND(BI913=BI914,BH914=""),BK913,COUNTIF($BH$3:BH914,BH914))))</f>
        <v/>
      </c>
      <c r="BL914" s="52" t="str">
        <f t="shared" si="1502"/>
        <v/>
      </c>
      <c r="BM914" s="52" t="str">
        <f t="shared" si="1503"/>
        <v/>
      </c>
      <c r="BN914" s="119" t="str">
        <f t="shared" si="1504"/>
        <v/>
      </c>
      <c r="BO914" s="119" t="str">
        <f t="shared" si="1505"/>
        <v/>
      </c>
      <c r="BP914" s="17" t="str">
        <f t="shared" si="1506"/>
        <v/>
      </c>
      <c r="BQ914" s="17" t="str">
        <f t="shared" si="1507"/>
        <v/>
      </c>
      <c r="BR914" s="17" t="str">
        <f>IF(OR(BP914="",COUNTIF($BO$3:BO914,BO914)&lt;&gt;1),"",SUMIF(BO$3:BO$1048576,BO914,BP$3:BP$1048576))</f>
        <v/>
      </c>
      <c r="BS914" s="17" t="str">
        <f t="shared" si="1508"/>
        <v/>
      </c>
      <c r="BT914" s="17" t="str">
        <f t="shared" si="1509"/>
        <v/>
      </c>
      <c r="BU914" s="17" t="str">
        <f t="shared" si="1510"/>
        <v/>
      </c>
      <c r="BV914" s="24" t="str">
        <f t="shared" si="1511"/>
        <v/>
      </c>
      <c r="BW914" s="24" t="str">
        <f t="shared" si="1512"/>
        <v/>
      </c>
      <c r="BX914" s="24" t="str">
        <f t="shared" si="1513"/>
        <v/>
      </c>
      <c r="BY914" s="26" t="str">
        <f t="shared" si="1514"/>
        <v/>
      </c>
      <c r="BZ914" s="26" t="str">
        <f t="shared" si="1515"/>
        <v/>
      </c>
      <c r="CA914" s="26" t="str">
        <f t="shared" si="1516"/>
        <v/>
      </c>
      <c r="CB914" s="66" t="str">
        <f t="shared" si="1517"/>
        <v/>
      </c>
      <c r="CC914" s="65" t="str">
        <f t="shared" si="1518"/>
        <v/>
      </c>
      <c r="CD914" s="26" t="str">
        <f t="shared" si="1519"/>
        <v/>
      </c>
      <c r="CE914" s="26" t="str">
        <f t="shared" si="1520"/>
        <v/>
      </c>
      <c r="CF914" s="193" t="str">
        <f t="shared" si="1521"/>
        <v/>
      </c>
      <c r="CG914" s="193" t="str">
        <f t="shared" si="1522"/>
        <v/>
      </c>
      <c r="CH914" s="26" t="str">
        <f t="shared" si="1523"/>
        <v/>
      </c>
      <c r="CI914" s="26" t="str">
        <f t="shared" si="1524"/>
        <v/>
      </c>
      <c r="CJ914" s="65" t="str">
        <f t="shared" si="1525"/>
        <v/>
      </c>
      <c r="CK914" s="65" t="str">
        <f t="shared" si="1526"/>
        <v/>
      </c>
      <c r="CL914" s="64" t="str">
        <f t="shared" si="1527"/>
        <v/>
      </c>
      <c r="CM914" s="64" t="str">
        <f t="shared" si="1528"/>
        <v/>
      </c>
      <c r="CN914" s="65" t="str">
        <f t="shared" si="1529"/>
        <v/>
      </c>
      <c r="CP914" s="63" t="str">
        <f>IF(BH914="","",MAX($CP$3:CP913)+1)</f>
        <v/>
      </c>
      <c r="CQ914" s="24" t="str">
        <f t="shared" si="1530"/>
        <v/>
      </c>
      <c r="CR914" s="24" t="str">
        <f t="shared" si="1531"/>
        <v/>
      </c>
      <c r="CS914" s="24" t="str">
        <f t="shared" si="1532"/>
        <v/>
      </c>
      <c r="CT914" s="58" t="str">
        <f>IF(BO914="","",COUNTIF($BO$3:BO914,BO914)&amp;"@"&amp;BO914)</f>
        <v/>
      </c>
      <c r="CU914" s="16" t="str">
        <f t="shared" si="1470"/>
        <v/>
      </c>
      <c r="CV914" s="63" t="str">
        <f t="shared" si="1533"/>
        <v/>
      </c>
      <c r="CW914" s="16" t="str">
        <f t="shared" si="1534"/>
        <v/>
      </c>
      <c r="CX914" s="16" t="str">
        <f t="shared" si="1535"/>
        <v/>
      </c>
      <c r="CY914" s="16" t="str">
        <f t="shared" si="1536"/>
        <v/>
      </c>
      <c r="CZ914" s="85" t="str">
        <f t="shared" si="1537"/>
        <v/>
      </c>
      <c r="DA914" s="16" t="str">
        <f t="shared" si="1538"/>
        <v/>
      </c>
      <c r="DB914" s="16" t="str">
        <f t="shared" si="1539"/>
        <v/>
      </c>
      <c r="DC914" s="28" t="str">
        <f>IF(CP914="","",$DC$1&amp;(INDEX(価格設定!D$1:XFD$3,ROW(価格設定!$D$3),MATCH($AW914,価格設定!D$1:XFD$1,1))*100)&amp;"%")</f>
        <v/>
      </c>
      <c r="DD914" s="28" t="str">
        <f>IF(CP914="","",$DD$1&amp;(INDEX(価格設定!D$1:XFD$3,ROW(価格設定!$D$2),MATCH($AW914,価格設定!D$1:XFD$1,1))*100)&amp;"%")</f>
        <v/>
      </c>
      <c r="DE914" s="29" t="str">
        <f t="shared" si="1540"/>
        <v/>
      </c>
      <c r="DG914" s="58" t="str">
        <f t="shared" si="1541"/>
        <v/>
      </c>
      <c r="DH914" s="58" t="str">
        <f t="shared" si="1542"/>
        <v/>
      </c>
      <c r="DI914" s="58" t="str">
        <f t="shared" si="1543"/>
        <v/>
      </c>
      <c r="DJ914" s="85" t="str">
        <f t="shared" si="1544"/>
        <v/>
      </c>
      <c r="DL914" s="58" t="str">
        <f>IF(COUNTIF(DG$3:DG$1048576,DG914)=COUNTIF($DG$3:$DG914,DG914),DG914,"")</f>
        <v/>
      </c>
      <c r="DM914" s="85" t="str">
        <f t="shared" si="1545"/>
        <v/>
      </c>
      <c r="DN914" s="85" t="str">
        <f t="shared" si="1471"/>
        <v/>
      </c>
      <c r="DO914" s="85" t="str">
        <f t="shared" si="1471"/>
        <v/>
      </c>
      <c r="DP914" s="303"/>
      <c r="DQ914" s="17" t="str">
        <f t="shared" si="1472"/>
        <v/>
      </c>
      <c r="DR914" s="17" t="str">
        <f t="shared" si="1473"/>
        <v/>
      </c>
      <c r="DS914" s="17" t="str">
        <f t="shared" si="1474"/>
        <v/>
      </c>
      <c r="DU914" s="16" t="str">
        <f t="shared" si="1546"/>
        <v/>
      </c>
      <c r="DV914" s="16" t="str">
        <f>IF(DU914="","",COUNT($DU$3:DU914))</f>
        <v/>
      </c>
      <c r="DW914" s="16" t="str">
        <f t="shared" si="1547"/>
        <v/>
      </c>
      <c r="DX914" s="16" t="str">
        <f t="shared" si="1548"/>
        <v/>
      </c>
      <c r="DY914" s="16" t="str">
        <f>IF(DZ914="","",COUNTIF(DZ$3:DZ914,DZ914))</f>
        <v/>
      </c>
      <c r="DZ914" s="16" t="str">
        <f t="shared" si="1549"/>
        <v/>
      </c>
      <c r="EA914" s="16" t="str">
        <f t="shared" si="1550"/>
        <v/>
      </c>
      <c r="EB914" s="16" t="str">
        <f t="shared" si="1551"/>
        <v/>
      </c>
      <c r="EC914" s="16" t="str">
        <f t="shared" si="1552"/>
        <v/>
      </c>
      <c r="ED914" s="16" t="str">
        <f t="shared" si="1553"/>
        <v/>
      </c>
      <c r="EE914" s="16" t="str">
        <f t="shared" si="1554"/>
        <v/>
      </c>
      <c r="EF914" s="16" t="str">
        <f t="shared" si="1555"/>
        <v/>
      </c>
      <c r="EG914" s="16" t="str">
        <f t="shared" si="1556"/>
        <v/>
      </c>
      <c r="EH914" s="16" t="str">
        <f t="shared" si="1557"/>
        <v/>
      </c>
      <c r="EI914" s="16" t="str">
        <f t="shared" si="1558"/>
        <v/>
      </c>
      <c r="EJ914" s="16" t="str">
        <f t="shared" si="1559"/>
        <v/>
      </c>
      <c r="EK914" s="16" t="str">
        <f t="shared" si="1560"/>
        <v/>
      </c>
      <c r="EL914" s="58" t="str">
        <f t="shared" si="1561"/>
        <v/>
      </c>
      <c r="EM914" s="58" t="str">
        <f>IF(OR($DZ914="",CR914=""),IF($EL914="","",$EL914),IF(OR(CR914="なし",CR914=0),領収書!$H$1,CR914))</f>
        <v/>
      </c>
      <c r="EN914" s="58" t="str">
        <f>IF(OR($DZ914="",CS914=""),IF($EL914="","",$EL914),IF(OR(CS914="なし",CS914=0),入力!$EN$1,CS914))</f>
        <v/>
      </c>
      <c r="EO914" s="63" t="str">
        <f t="shared" si="1562"/>
        <v/>
      </c>
      <c r="EP914" s="63" t="str">
        <f t="shared" si="1563"/>
        <v/>
      </c>
      <c r="ER914" s="16" t="str">
        <f>IF(AND(COUNTIF($ET$3:ET914,ET914)=1,ET914&lt;&gt;""),MAX($ER$3:ER913)+1,"")</f>
        <v/>
      </c>
      <c r="ES914" s="16" t="str">
        <f>IF(価格設定!B916="","",価格設定!B916)</f>
        <v/>
      </c>
      <c r="ET914" s="16" t="str">
        <f>IF(価格設定!C916="","",価格設定!C916)</f>
        <v/>
      </c>
      <c r="EV914" s="16" t="str">
        <f t="shared" si="1475"/>
        <v/>
      </c>
      <c r="EW914" s="16" t="str">
        <f t="shared" si="1564"/>
        <v/>
      </c>
    </row>
    <row r="915" spans="1:153" ht="30" customHeight="1" x14ac:dyDescent="0.2">
      <c r="A915" s="225"/>
      <c r="B915" s="212"/>
      <c r="C915" s="221"/>
      <c r="D915" s="164"/>
      <c r="E915" s="165"/>
      <c r="F915" s="166"/>
      <c r="G915" s="167"/>
      <c r="H915" s="179"/>
      <c r="I915" s="306"/>
      <c r="J915" s="169"/>
      <c r="K915" s="179"/>
      <c r="L915" s="186"/>
      <c r="M915" s="186"/>
      <c r="N915" s="168"/>
      <c r="O915" s="170"/>
      <c r="P915" s="212"/>
      <c r="Q915" s="179" t="str">
        <f>IFERROR(IF(H915="","",IFERROR(INDEX(価格設定!$B$5:$B$1048576,MATCH(H915,価格設定!$B$5:$B$1048576,0),0),INDEX(価格設定!$B$5:$B$1048576,MATCH("*"&amp;H915&amp;"*",価格設定!$B$5:$B$1048576,0),0))),H915)</f>
        <v/>
      </c>
      <c r="R915" s="250" t="str">
        <f>IFERROR(IF(Q915="",IF(K915="","",K915),IF(K915="",IF(INDEX(価格設定!$C$5:$C$1048576,MATCH(Q915,価格設定!$B$5:$B$1048576,0),0)=0,"",INDEX(価格設定!$C$5:$C$1048576,MATCH(Q915,価格設定!$B$5:$B$1048576,0),0)),IF(K915="なし","",K915))),"")</f>
        <v/>
      </c>
      <c r="S915" s="308" t="str">
        <f t="shared" si="1476"/>
        <v/>
      </c>
      <c r="T915" s="126" t="str">
        <f>IFERROR(IF(J915="",IF(INDEX(価格設定!$E$5:$R$1048576,MATCH($Q915,価格設定!B$5:B$1048576,0),MATCH($AW915,価格設定!E$1:X$1,1))=0,"",INDEX(価格設定!$E$5:$R$1048576,MATCH($Q915,価格設定!B$5:B$1048576,0),MATCH($AW915,価格設定!E$1:X$1,1))),J915),"")</f>
        <v/>
      </c>
      <c r="U915" s="126" t="str">
        <f t="shared" si="1477"/>
        <v/>
      </c>
      <c r="V915" s="132" t="str">
        <f t="shared" si="1478"/>
        <v/>
      </c>
      <c r="W915" s="127" t="str">
        <f>IFERROR(IF(OR(T915="",T915&lt;0),"",IFERROR(INDEX(価格設定!E$2:X$3,IF(AND(K915=$K$1,$K$1&lt;&gt;""),ROW(価格設定!$D$3)-1,MATCH(INDEX(価格設定!$D$5:$D$1048576,MATCH(Q915,価格設定!$B$5:$B$1048576,0),0),価格設定!$D$2:$D$3,0)),MATCH($AW915,価格設定!E$1:X$1,1)),INDEX(価格設定!E$2:X$2,0,MATCH($AW915,価格設定!E$1:X$1,1)))),"")</f>
        <v/>
      </c>
      <c r="X915" s="126" t="str">
        <f t="shared" si="1469"/>
        <v/>
      </c>
      <c r="Y915" s="128" t="str">
        <f t="shared" si="1479"/>
        <v/>
      </c>
      <c r="Z915" s="126" t="str">
        <f t="shared" si="1480"/>
        <v/>
      </c>
      <c r="AA915" s="129" t="str">
        <f t="shared" si="1481"/>
        <v/>
      </c>
      <c r="AB915" s="126" t="str">
        <f t="shared" si="1482"/>
        <v/>
      </c>
      <c r="AC915" s="280" t="str">
        <f t="shared" si="1483"/>
        <v/>
      </c>
      <c r="AD915" s="15"/>
      <c r="AE915" s="204" t="str">
        <f>IF(AF915="","",COUNT($AF$3:AF915))</f>
        <v/>
      </c>
      <c r="AF915" s="206" t="str">
        <f t="shared" si="1484"/>
        <v/>
      </c>
      <c r="AG915" s="204" t="str">
        <f t="shared" si="1485"/>
        <v/>
      </c>
      <c r="AH915" s="204" t="str">
        <f t="shared" si="1486"/>
        <v/>
      </c>
      <c r="AI915" s="287"/>
      <c r="AJ915" s="15"/>
      <c r="AK915" s="138" t="str">
        <f t="shared" si="1487"/>
        <v/>
      </c>
      <c r="AL915" s="131" t="str">
        <f t="shared" si="1488"/>
        <v/>
      </c>
      <c r="AM915" s="131" t="str">
        <f t="shared" si="1489"/>
        <v/>
      </c>
      <c r="AN915" s="313" t="str">
        <f t="shared" si="1490"/>
        <v/>
      </c>
      <c r="AO915" s="316" t="str">
        <f t="shared" si="1491"/>
        <v/>
      </c>
      <c r="AP915" s="18"/>
      <c r="AQ915" s="3" t="str">
        <f>IF(F915="","",MAX($AQ$3:AQ914)+1)</f>
        <v/>
      </c>
      <c r="AR915" s="3" t="str">
        <f>IF(OR(AQ915="",BB915=""),"",MAX($AR$3:AR914)+1)</f>
        <v/>
      </c>
      <c r="AS915" s="3" t="str">
        <f>IF(CQ915="","",RANK(CQ915,CQ$3:CQ$1048576,1)+COUNTIF($CQ$3:CQ915,CQ915)-1)</f>
        <v/>
      </c>
      <c r="AT915" s="21" t="str">
        <f>IF(C915="",IF(OR(AND($H915&lt;&gt;"",C915=""),AND($F914=$F915,$AZ915&lt;&gt;""),COUNTA($H$3:$H$1048576,#REF!,$F$3:$F$1048576)&gt;COUNTA($H$3:$H915,#REF!,$F$3:$F915),$AZ915&lt;&gt;""),INDEX(AT$3:AT$1048576,MATCH(MAX($AQ$3:$AQ914),$AQ$3:$AQ$1048576,0),0),""),C915)</f>
        <v/>
      </c>
      <c r="AU915" s="21" t="str">
        <f>IF(D915="",IF(OR(AND($H915&lt;&gt;"",D915=""),AND($F914=$F915,$AZ915&lt;&gt;""),COUNTA($H$3:$H$1048576,#REF!,$F$3:$F$1048576)&gt;COUNTA($H$3:$H915,#REF!,$F$3:$F915),$AZ915&lt;&gt;""),INDEX(AU$3:AU$1048576,MATCH(MAX($AQ$3:$AQ914),$AQ$3:$AQ$1048576,0),0),""),D915)</f>
        <v/>
      </c>
      <c r="AV915" s="21" t="str">
        <f>IF(E915="",IF(OR(AND($H915&lt;&gt;"",E915=""),AND($F914=$F915,$AZ915&lt;&gt;""),COUNTA($H$3:$H$1048576,#REF!,$F$3:$F$1048576)&gt;COUNTA($H$3:$H915,#REF!,$F$3:$F915),$AZ915&lt;&gt;""),INDEX(AV$3:AV$1048576,MATCH(MAX($AQ$3:$AQ914),$AQ$3:$AQ$1048576,0),0),""),E915)</f>
        <v/>
      </c>
      <c r="AW915" s="24" t="str">
        <f t="shared" si="1492"/>
        <v/>
      </c>
      <c r="AX915" s="13" t="str">
        <f t="shared" si="1493"/>
        <v/>
      </c>
      <c r="AY915" s="4" t="str">
        <f t="shared" si="1494"/>
        <v/>
      </c>
      <c r="AZ915" s="4" t="str">
        <f>IF(AX915="",IF(OR(AND(H915&lt;&gt;"",F915=""),COUNTA($H$3:$H$1048576)&gt;COUNTA($H$3:$H915)),INDEX(AX$3:AX915,MATCH(MAX($AQ$3:AQ915),AQ$3:AQ915,0),0),""),AX915)</f>
        <v/>
      </c>
      <c r="BA915" s="4" t="str">
        <f>IF(AY915="",IF(AND(H915&lt;&gt;"",F915=""),INDEX(AY$3:AY915,MATCH(MAX($AQ$3:AQ915),AQ$3:AQ915,0),0),""),AY915)</f>
        <v/>
      </c>
      <c r="BB915" s="82" t="str">
        <f>IF(BC915="","",RANK(BC915,BC$3:BC$1048576,1)+COUNTIF($BC$3:BC915,BC915)-1)</f>
        <v/>
      </c>
      <c r="BC915" s="139" t="str">
        <f t="shared" si="1495"/>
        <v/>
      </c>
      <c r="BD915" s="46" t="str">
        <f t="shared" si="1496"/>
        <v/>
      </c>
      <c r="BE915" s="46" t="str">
        <f t="shared" si="1497"/>
        <v/>
      </c>
      <c r="BF915" s="46" t="str">
        <f t="shared" si="1498"/>
        <v/>
      </c>
      <c r="BG915" s="4" t="str">
        <f t="shared" si="1499"/>
        <v/>
      </c>
      <c r="BH915" s="180" t="str">
        <f t="shared" si="1500"/>
        <v/>
      </c>
      <c r="BI915" s="16" t="str">
        <f t="shared" si="1501"/>
        <v/>
      </c>
      <c r="BJ915" s="52" t="str">
        <f>IF(BI915="","",IF(W915="","",IF(AND(K915=$K$1,$K$1&lt;&gt;""),$BT$2,IFERROR(IF(INDEX(価格設定!$D$5:$D$1048576,MATCH(Q915,価格設定!$B$5:$B$1048576,0),0)=価格設定!$D$3,$BT$2,$BS$2),$BS$2))))</f>
        <v/>
      </c>
      <c r="BK915" s="16" t="str">
        <f>IF(BI915="","",IF(COUNTIF($BI$3:BI915,BI915)=1,1,IF(AND(BI914=BI915,BH915=""),BK914,COUNTIF($BH$3:BH915,BH915))))</f>
        <v/>
      </c>
      <c r="BL915" s="52" t="str">
        <f t="shared" si="1502"/>
        <v/>
      </c>
      <c r="BM915" s="52" t="str">
        <f t="shared" si="1503"/>
        <v/>
      </c>
      <c r="BN915" s="119" t="str">
        <f t="shared" si="1504"/>
        <v/>
      </c>
      <c r="BO915" s="119" t="str">
        <f t="shared" si="1505"/>
        <v/>
      </c>
      <c r="BP915" s="17" t="str">
        <f t="shared" si="1506"/>
        <v/>
      </c>
      <c r="BQ915" s="17" t="str">
        <f t="shared" si="1507"/>
        <v/>
      </c>
      <c r="BR915" s="17" t="str">
        <f>IF(OR(BP915="",COUNTIF($BO$3:BO915,BO915)&lt;&gt;1),"",SUMIF(BO$3:BO$1048576,BO915,BP$3:BP$1048576))</f>
        <v/>
      </c>
      <c r="BS915" s="17" t="str">
        <f t="shared" si="1508"/>
        <v/>
      </c>
      <c r="BT915" s="17" t="str">
        <f t="shared" si="1509"/>
        <v/>
      </c>
      <c r="BU915" s="17" t="str">
        <f t="shared" si="1510"/>
        <v/>
      </c>
      <c r="BV915" s="24" t="str">
        <f t="shared" si="1511"/>
        <v/>
      </c>
      <c r="BW915" s="24" t="str">
        <f t="shared" si="1512"/>
        <v/>
      </c>
      <c r="BX915" s="24" t="str">
        <f t="shared" si="1513"/>
        <v/>
      </c>
      <c r="BY915" s="26" t="str">
        <f t="shared" si="1514"/>
        <v/>
      </c>
      <c r="BZ915" s="26" t="str">
        <f t="shared" si="1515"/>
        <v/>
      </c>
      <c r="CA915" s="26" t="str">
        <f t="shared" si="1516"/>
        <v/>
      </c>
      <c r="CB915" s="66" t="str">
        <f t="shared" si="1517"/>
        <v/>
      </c>
      <c r="CC915" s="65" t="str">
        <f t="shared" si="1518"/>
        <v/>
      </c>
      <c r="CD915" s="26" t="str">
        <f t="shared" si="1519"/>
        <v/>
      </c>
      <c r="CE915" s="26" t="str">
        <f t="shared" si="1520"/>
        <v/>
      </c>
      <c r="CF915" s="193" t="str">
        <f t="shared" si="1521"/>
        <v/>
      </c>
      <c r="CG915" s="193" t="str">
        <f t="shared" si="1522"/>
        <v/>
      </c>
      <c r="CH915" s="26" t="str">
        <f t="shared" si="1523"/>
        <v/>
      </c>
      <c r="CI915" s="26" t="str">
        <f t="shared" si="1524"/>
        <v/>
      </c>
      <c r="CJ915" s="65" t="str">
        <f t="shared" si="1525"/>
        <v/>
      </c>
      <c r="CK915" s="65" t="str">
        <f t="shared" si="1526"/>
        <v/>
      </c>
      <c r="CL915" s="64" t="str">
        <f t="shared" si="1527"/>
        <v/>
      </c>
      <c r="CM915" s="64" t="str">
        <f t="shared" si="1528"/>
        <v/>
      </c>
      <c r="CN915" s="65" t="str">
        <f t="shared" si="1529"/>
        <v/>
      </c>
      <c r="CP915" s="63" t="str">
        <f>IF(BH915="","",MAX($CP$3:CP914)+1)</f>
        <v/>
      </c>
      <c r="CQ915" s="24" t="str">
        <f t="shared" si="1530"/>
        <v/>
      </c>
      <c r="CR915" s="24" t="str">
        <f t="shared" si="1531"/>
        <v/>
      </c>
      <c r="CS915" s="24" t="str">
        <f t="shared" si="1532"/>
        <v/>
      </c>
      <c r="CT915" s="58" t="str">
        <f>IF(BO915="","",COUNTIF($BO$3:BO915,BO915)&amp;"@"&amp;BO915)</f>
        <v/>
      </c>
      <c r="CU915" s="16" t="str">
        <f t="shared" si="1470"/>
        <v/>
      </c>
      <c r="CV915" s="63" t="str">
        <f t="shared" si="1533"/>
        <v/>
      </c>
      <c r="CW915" s="16" t="str">
        <f t="shared" si="1534"/>
        <v/>
      </c>
      <c r="CX915" s="16" t="str">
        <f t="shared" si="1535"/>
        <v/>
      </c>
      <c r="CY915" s="16" t="str">
        <f t="shared" si="1536"/>
        <v/>
      </c>
      <c r="CZ915" s="85" t="str">
        <f t="shared" si="1537"/>
        <v/>
      </c>
      <c r="DA915" s="16" t="str">
        <f t="shared" si="1538"/>
        <v/>
      </c>
      <c r="DB915" s="16" t="str">
        <f t="shared" si="1539"/>
        <v/>
      </c>
      <c r="DC915" s="28" t="str">
        <f>IF(CP915="","",$DC$1&amp;(INDEX(価格設定!D$1:XFD$3,ROW(価格設定!$D$3),MATCH($AW915,価格設定!D$1:XFD$1,1))*100)&amp;"%")</f>
        <v/>
      </c>
      <c r="DD915" s="28" t="str">
        <f>IF(CP915="","",$DD$1&amp;(INDEX(価格設定!D$1:XFD$3,ROW(価格設定!$D$2),MATCH($AW915,価格設定!D$1:XFD$1,1))*100)&amp;"%")</f>
        <v/>
      </c>
      <c r="DE915" s="29" t="str">
        <f t="shared" si="1540"/>
        <v/>
      </c>
      <c r="DG915" s="58" t="str">
        <f t="shared" si="1541"/>
        <v/>
      </c>
      <c r="DH915" s="58" t="str">
        <f t="shared" si="1542"/>
        <v/>
      </c>
      <c r="DI915" s="58" t="str">
        <f t="shared" si="1543"/>
        <v/>
      </c>
      <c r="DJ915" s="85" t="str">
        <f t="shared" si="1544"/>
        <v/>
      </c>
      <c r="DL915" s="58" t="str">
        <f>IF(COUNTIF(DG$3:DG$1048576,DG915)=COUNTIF($DG$3:$DG915,DG915),DG915,"")</f>
        <v/>
      </c>
      <c r="DM915" s="85" t="str">
        <f t="shared" si="1545"/>
        <v/>
      </c>
      <c r="DN915" s="85" t="str">
        <f t="shared" si="1471"/>
        <v/>
      </c>
      <c r="DO915" s="85" t="str">
        <f t="shared" si="1471"/>
        <v/>
      </c>
      <c r="DP915" s="303"/>
      <c r="DQ915" s="17" t="str">
        <f t="shared" si="1472"/>
        <v/>
      </c>
      <c r="DR915" s="17" t="str">
        <f t="shared" si="1473"/>
        <v/>
      </c>
      <c r="DS915" s="17" t="str">
        <f t="shared" si="1474"/>
        <v/>
      </c>
      <c r="DU915" s="16" t="str">
        <f t="shared" si="1546"/>
        <v/>
      </c>
      <c r="DV915" s="16" t="str">
        <f>IF(DU915="","",COUNT($DU$3:DU915))</f>
        <v/>
      </c>
      <c r="DW915" s="16" t="str">
        <f t="shared" si="1547"/>
        <v/>
      </c>
      <c r="DX915" s="16" t="str">
        <f t="shared" si="1548"/>
        <v/>
      </c>
      <c r="DY915" s="16" t="str">
        <f>IF(DZ915="","",COUNTIF(DZ$3:DZ915,DZ915))</f>
        <v/>
      </c>
      <c r="DZ915" s="16" t="str">
        <f t="shared" si="1549"/>
        <v/>
      </c>
      <c r="EA915" s="16" t="str">
        <f t="shared" si="1550"/>
        <v/>
      </c>
      <c r="EB915" s="16" t="str">
        <f t="shared" si="1551"/>
        <v/>
      </c>
      <c r="EC915" s="16" t="str">
        <f t="shared" si="1552"/>
        <v/>
      </c>
      <c r="ED915" s="16" t="str">
        <f t="shared" si="1553"/>
        <v/>
      </c>
      <c r="EE915" s="16" t="str">
        <f t="shared" si="1554"/>
        <v/>
      </c>
      <c r="EF915" s="16" t="str">
        <f t="shared" si="1555"/>
        <v/>
      </c>
      <c r="EG915" s="16" t="str">
        <f t="shared" si="1556"/>
        <v/>
      </c>
      <c r="EH915" s="16" t="str">
        <f t="shared" si="1557"/>
        <v/>
      </c>
      <c r="EI915" s="16" t="str">
        <f t="shared" si="1558"/>
        <v/>
      </c>
      <c r="EJ915" s="16" t="str">
        <f t="shared" si="1559"/>
        <v/>
      </c>
      <c r="EK915" s="16" t="str">
        <f t="shared" si="1560"/>
        <v/>
      </c>
      <c r="EL915" s="58" t="str">
        <f t="shared" si="1561"/>
        <v/>
      </c>
      <c r="EM915" s="58" t="str">
        <f>IF(OR($DZ915="",CR915=""),IF($EL915="","",$EL915),IF(OR(CR915="なし",CR915=0),領収書!$H$1,CR915))</f>
        <v/>
      </c>
      <c r="EN915" s="58" t="str">
        <f>IF(OR($DZ915="",CS915=""),IF($EL915="","",$EL915),IF(OR(CS915="なし",CS915=0),入力!$EN$1,CS915))</f>
        <v/>
      </c>
      <c r="EO915" s="63" t="str">
        <f t="shared" si="1562"/>
        <v/>
      </c>
      <c r="EP915" s="63" t="str">
        <f t="shared" si="1563"/>
        <v/>
      </c>
      <c r="ER915" s="16" t="str">
        <f>IF(AND(COUNTIF($ET$3:ET915,ET915)=1,ET915&lt;&gt;""),MAX($ER$3:ER914)+1,"")</f>
        <v/>
      </c>
      <c r="ES915" s="16" t="str">
        <f>IF(価格設定!B917="","",価格設定!B917)</f>
        <v/>
      </c>
      <c r="ET915" s="16" t="str">
        <f>IF(価格設定!C917="","",価格設定!C917)</f>
        <v/>
      </c>
      <c r="EV915" s="16" t="str">
        <f t="shared" si="1475"/>
        <v/>
      </c>
      <c r="EW915" s="16" t="str">
        <f t="shared" si="1564"/>
        <v/>
      </c>
    </row>
    <row r="916" spans="1:153" ht="30" customHeight="1" x14ac:dyDescent="0.2">
      <c r="A916" s="225"/>
      <c r="B916" s="212"/>
      <c r="C916" s="221"/>
      <c r="D916" s="164"/>
      <c r="E916" s="165"/>
      <c r="F916" s="166"/>
      <c r="G916" s="167"/>
      <c r="H916" s="179"/>
      <c r="I916" s="306"/>
      <c r="J916" s="169"/>
      <c r="K916" s="179"/>
      <c r="L916" s="186"/>
      <c r="M916" s="186"/>
      <c r="N916" s="168"/>
      <c r="O916" s="170"/>
      <c r="P916" s="212"/>
      <c r="Q916" s="179" t="str">
        <f>IFERROR(IF(H916="","",IFERROR(INDEX(価格設定!$B$5:$B$1048576,MATCH(H916,価格設定!$B$5:$B$1048576,0),0),INDEX(価格設定!$B$5:$B$1048576,MATCH("*"&amp;H916&amp;"*",価格設定!$B$5:$B$1048576,0),0))),H916)</f>
        <v/>
      </c>
      <c r="R916" s="250" t="str">
        <f>IFERROR(IF(Q916="",IF(K916="","",K916),IF(K916="",IF(INDEX(価格設定!$C$5:$C$1048576,MATCH(Q916,価格設定!$B$5:$B$1048576,0),0)=0,"",INDEX(価格設定!$C$5:$C$1048576,MATCH(Q916,価格設定!$B$5:$B$1048576,0),0)),IF(K916="なし","",K916))),"")</f>
        <v/>
      </c>
      <c r="S916" s="308" t="str">
        <f t="shared" si="1476"/>
        <v/>
      </c>
      <c r="T916" s="126" t="str">
        <f>IFERROR(IF(J916="",IF(INDEX(価格設定!$E$5:$R$1048576,MATCH($Q916,価格設定!B$5:B$1048576,0),MATCH($AW916,価格設定!E$1:X$1,1))=0,"",INDEX(価格設定!$E$5:$R$1048576,MATCH($Q916,価格設定!B$5:B$1048576,0),MATCH($AW916,価格設定!E$1:X$1,1))),J916),"")</f>
        <v/>
      </c>
      <c r="U916" s="126" t="str">
        <f t="shared" si="1477"/>
        <v/>
      </c>
      <c r="V916" s="132" t="str">
        <f t="shared" si="1478"/>
        <v/>
      </c>
      <c r="W916" s="127" t="str">
        <f>IFERROR(IF(OR(T916="",T916&lt;0),"",IFERROR(INDEX(価格設定!E$2:X$3,IF(AND(K916=$K$1,$K$1&lt;&gt;""),ROW(価格設定!$D$3)-1,MATCH(INDEX(価格設定!$D$5:$D$1048576,MATCH(Q916,価格設定!$B$5:$B$1048576,0),0),価格設定!$D$2:$D$3,0)),MATCH($AW916,価格設定!E$1:X$1,1)),INDEX(価格設定!E$2:X$2,0,MATCH($AW916,価格設定!E$1:X$1,1)))),"")</f>
        <v/>
      </c>
      <c r="X916" s="126" t="str">
        <f t="shared" si="1469"/>
        <v/>
      </c>
      <c r="Y916" s="128" t="str">
        <f t="shared" si="1479"/>
        <v/>
      </c>
      <c r="Z916" s="126" t="str">
        <f t="shared" si="1480"/>
        <v/>
      </c>
      <c r="AA916" s="129" t="str">
        <f t="shared" si="1481"/>
        <v/>
      </c>
      <c r="AB916" s="126" t="str">
        <f t="shared" si="1482"/>
        <v/>
      </c>
      <c r="AC916" s="280" t="str">
        <f t="shared" si="1483"/>
        <v/>
      </c>
      <c r="AD916" s="15"/>
      <c r="AE916" s="204" t="str">
        <f>IF(AF916="","",COUNT($AF$3:AF916))</f>
        <v/>
      </c>
      <c r="AF916" s="206" t="str">
        <f t="shared" si="1484"/>
        <v/>
      </c>
      <c r="AG916" s="204" t="str">
        <f t="shared" si="1485"/>
        <v/>
      </c>
      <c r="AH916" s="204" t="str">
        <f t="shared" si="1486"/>
        <v/>
      </c>
      <c r="AI916" s="287"/>
      <c r="AJ916" s="15"/>
      <c r="AK916" s="138" t="str">
        <f t="shared" si="1487"/>
        <v/>
      </c>
      <c r="AL916" s="131" t="str">
        <f t="shared" si="1488"/>
        <v/>
      </c>
      <c r="AM916" s="131" t="str">
        <f t="shared" si="1489"/>
        <v/>
      </c>
      <c r="AN916" s="313" t="str">
        <f t="shared" si="1490"/>
        <v/>
      </c>
      <c r="AO916" s="316" t="str">
        <f t="shared" si="1491"/>
        <v/>
      </c>
      <c r="AP916" s="18"/>
      <c r="AQ916" s="3" t="str">
        <f>IF(F916="","",MAX($AQ$3:AQ915)+1)</f>
        <v/>
      </c>
      <c r="AR916" s="3" t="str">
        <f>IF(OR(AQ916="",BB916=""),"",MAX($AR$3:AR915)+1)</f>
        <v/>
      </c>
      <c r="AS916" s="3" t="str">
        <f>IF(CQ916="","",RANK(CQ916,CQ$3:CQ$1048576,1)+COUNTIF($CQ$3:CQ916,CQ916)-1)</f>
        <v/>
      </c>
      <c r="AT916" s="21" t="str">
        <f>IF(C916="",IF(OR(AND($H916&lt;&gt;"",C916=""),AND($F915=$F916,$AZ916&lt;&gt;""),COUNTA($H$3:$H$1048576,#REF!,$F$3:$F$1048576)&gt;COUNTA($H$3:$H916,#REF!,$F$3:$F916),$AZ916&lt;&gt;""),INDEX(AT$3:AT$1048576,MATCH(MAX($AQ$3:$AQ915),$AQ$3:$AQ$1048576,0),0),""),C916)</f>
        <v/>
      </c>
      <c r="AU916" s="21" t="str">
        <f>IF(D916="",IF(OR(AND($H916&lt;&gt;"",D916=""),AND($F915=$F916,$AZ916&lt;&gt;""),COUNTA($H$3:$H$1048576,#REF!,$F$3:$F$1048576)&gt;COUNTA($H$3:$H916,#REF!,$F$3:$F916),$AZ916&lt;&gt;""),INDEX(AU$3:AU$1048576,MATCH(MAX($AQ$3:$AQ915),$AQ$3:$AQ$1048576,0),0),""),D916)</f>
        <v/>
      </c>
      <c r="AV916" s="21" t="str">
        <f>IF(E916="",IF(OR(AND($H916&lt;&gt;"",E916=""),AND($F915=$F916,$AZ916&lt;&gt;""),COUNTA($H$3:$H$1048576,#REF!,$F$3:$F$1048576)&gt;COUNTA($H$3:$H916,#REF!,$F$3:$F916),$AZ916&lt;&gt;""),INDEX(AV$3:AV$1048576,MATCH(MAX($AQ$3:$AQ915),$AQ$3:$AQ$1048576,0),0),""),E916)</f>
        <v/>
      </c>
      <c r="AW916" s="24" t="str">
        <f t="shared" si="1492"/>
        <v/>
      </c>
      <c r="AX916" s="13" t="str">
        <f t="shared" si="1493"/>
        <v/>
      </c>
      <c r="AY916" s="4" t="str">
        <f t="shared" si="1494"/>
        <v/>
      </c>
      <c r="AZ916" s="4" t="str">
        <f>IF(AX916="",IF(OR(AND(H916&lt;&gt;"",F916=""),COUNTA($H$3:$H$1048576)&gt;COUNTA($H$3:$H916)),INDEX(AX$3:AX916,MATCH(MAX($AQ$3:AQ916),AQ$3:AQ916,0),0),""),AX916)</f>
        <v/>
      </c>
      <c r="BA916" s="4" t="str">
        <f>IF(AY916="",IF(AND(H916&lt;&gt;"",F916=""),INDEX(AY$3:AY916,MATCH(MAX($AQ$3:AQ916),AQ$3:AQ916,0),0),""),AY916)</f>
        <v/>
      </c>
      <c r="BB916" s="82" t="str">
        <f>IF(BC916="","",RANK(BC916,BC$3:BC$1048576,1)+COUNTIF($BC$3:BC916,BC916)-1)</f>
        <v/>
      </c>
      <c r="BC916" s="139" t="str">
        <f t="shared" si="1495"/>
        <v/>
      </c>
      <c r="BD916" s="46" t="str">
        <f t="shared" si="1496"/>
        <v/>
      </c>
      <c r="BE916" s="46" t="str">
        <f t="shared" si="1497"/>
        <v/>
      </c>
      <c r="BF916" s="46" t="str">
        <f t="shared" si="1498"/>
        <v/>
      </c>
      <c r="BG916" s="4" t="str">
        <f t="shared" si="1499"/>
        <v/>
      </c>
      <c r="BH916" s="180" t="str">
        <f t="shared" si="1500"/>
        <v/>
      </c>
      <c r="BI916" s="16" t="str">
        <f t="shared" si="1501"/>
        <v/>
      </c>
      <c r="BJ916" s="52" t="str">
        <f>IF(BI916="","",IF(W916="","",IF(AND(K916=$K$1,$K$1&lt;&gt;""),$BT$2,IFERROR(IF(INDEX(価格設定!$D$5:$D$1048576,MATCH(Q916,価格設定!$B$5:$B$1048576,0),0)=価格設定!$D$3,$BT$2,$BS$2),$BS$2))))</f>
        <v/>
      </c>
      <c r="BK916" s="16" t="str">
        <f>IF(BI916="","",IF(COUNTIF($BI$3:BI916,BI916)=1,1,IF(AND(BI915=BI916,BH916=""),BK915,COUNTIF($BH$3:BH916,BH916))))</f>
        <v/>
      </c>
      <c r="BL916" s="52" t="str">
        <f t="shared" si="1502"/>
        <v/>
      </c>
      <c r="BM916" s="52" t="str">
        <f t="shared" si="1503"/>
        <v/>
      </c>
      <c r="BN916" s="119" t="str">
        <f t="shared" si="1504"/>
        <v/>
      </c>
      <c r="BO916" s="119" t="str">
        <f t="shared" si="1505"/>
        <v/>
      </c>
      <c r="BP916" s="17" t="str">
        <f t="shared" si="1506"/>
        <v/>
      </c>
      <c r="BQ916" s="17" t="str">
        <f t="shared" si="1507"/>
        <v/>
      </c>
      <c r="BR916" s="17" t="str">
        <f>IF(OR(BP916="",COUNTIF($BO$3:BO916,BO916)&lt;&gt;1),"",SUMIF(BO$3:BO$1048576,BO916,BP$3:BP$1048576))</f>
        <v/>
      </c>
      <c r="BS916" s="17" t="str">
        <f t="shared" si="1508"/>
        <v/>
      </c>
      <c r="BT916" s="17" t="str">
        <f t="shared" si="1509"/>
        <v/>
      </c>
      <c r="BU916" s="17" t="str">
        <f t="shared" si="1510"/>
        <v/>
      </c>
      <c r="BV916" s="24" t="str">
        <f t="shared" si="1511"/>
        <v/>
      </c>
      <c r="BW916" s="24" t="str">
        <f t="shared" si="1512"/>
        <v/>
      </c>
      <c r="BX916" s="24" t="str">
        <f t="shared" si="1513"/>
        <v/>
      </c>
      <c r="BY916" s="26" t="str">
        <f t="shared" si="1514"/>
        <v/>
      </c>
      <c r="BZ916" s="26" t="str">
        <f t="shared" si="1515"/>
        <v/>
      </c>
      <c r="CA916" s="26" t="str">
        <f t="shared" si="1516"/>
        <v/>
      </c>
      <c r="CB916" s="66" t="str">
        <f t="shared" si="1517"/>
        <v/>
      </c>
      <c r="CC916" s="65" t="str">
        <f t="shared" si="1518"/>
        <v/>
      </c>
      <c r="CD916" s="26" t="str">
        <f t="shared" si="1519"/>
        <v/>
      </c>
      <c r="CE916" s="26" t="str">
        <f t="shared" si="1520"/>
        <v/>
      </c>
      <c r="CF916" s="193" t="str">
        <f t="shared" si="1521"/>
        <v/>
      </c>
      <c r="CG916" s="193" t="str">
        <f t="shared" si="1522"/>
        <v/>
      </c>
      <c r="CH916" s="26" t="str">
        <f t="shared" si="1523"/>
        <v/>
      </c>
      <c r="CI916" s="26" t="str">
        <f t="shared" si="1524"/>
        <v/>
      </c>
      <c r="CJ916" s="65" t="str">
        <f t="shared" si="1525"/>
        <v/>
      </c>
      <c r="CK916" s="65" t="str">
        <f t="shared" si="1526"/>
        <v/>
      </c>
      <c r="CL916" s="64" t="str">
        <f t="shared" si="1527"/>
        <v/>
      </c>
      <c r="CM916" s="64" t="str">
        <f t="shared" si="1528"/>
        <v/>
      </c>
      <c r="CN916" s="65" t="str">
        <f t="shared" si="1529"/>
        <v/>
      </c>
      <c r="CP916" s="63" t="str">
        <f>IF(BH916="","",MAX($CP$3:CP915)+1)</f>
        <v/>
      </c>
      <c r="CQ916" s="24" t="str">
        <f t="shared" si="1530"/>
        <v/>
      </c>
      <c r="CR916" s="24" t="str">
        <f t="shared" si="1531"/>
        <v/>
      </c>
      <c r="CS916" s="24" t="str">
        <f t="shared" si="1532"/>
        <v/>
      </c>
      <c r="CT916" s="58" t="str">
        <f>IF(BO916="","",COUNTIF($BO$3:BO916,BO916)&amp;"@"&amp;BO916)</f>
        <v/>
      </c>
      <c r="CU916" s="16" t="str">
        <f t="shared" si="1470"/>
        <v/>
      </c>
      <c r="CV916" s="63" t="str">
        <f t="shared" si="1533"/>
        <v/>
      </c>
      <c r="CW916" s="16" t="str">
        <f t="shared" si="1534"/>
        <v/>
      </c>
      <c r="CX916" s="16" t="str">
        <f t="shared" si="1535"/>
        <v/>
      </c>
      <c r="CY916" s="16" t="str">
        <f t="shared" si="1536"/>
        <v/>
      </c>
      <c r="CZ916" s="85" t="str">
        <f t="shared" si="1537"/>
        <v/>
      </c>
      <c r="DA916" s="16" t="str">
        <f t="shared" si="1538"/>
        <v/>
      </c>
      <c r="DB916" s="16" t="str">
        <f t="shared" si="1539"/>
        <v/>
      </c>
      <c r="DC916" s="28" t="str">
        <f>IF(CP916="","",$DC$1&amp;(INDEX(価格設定!D$1:XFD$3,ROW(価格設定!$D$3),MATCH($AW916,価格設定!D$1:XFD$1,1))*100)&amp;"%")</f>
        <v/>
      </c>
      <c r="DD916" s="28" t="str">
        <f>IF(CP916="","",$DD$1&amp;(INDEX(価格設定!D$1:XFD$3,ROW(価格設定!$D$2),MATCH($AW916,価格設定!D$1:XFD$1,1))*100)&amp;"%")</f>
        <v/>
      </c>
      <c r="DE916" s="29" t="str">
        <f t="shared" si="1540"/>
        <v/>
      </c>
      <c r="DG916" s="58" t="str">
        <f t="shared" si="1541"/>
        <v/>
      </c>
      <c r="DH916" s="58" t="str">
        <f t="shared" si="1542"/>
        <v/>
      </c>
      <c r="DI916" s="58" t="str">
        <f t="shared" si="1543"/>
        <v/>
      </c>
      <c r="DJ916" s="85" t="str">
        <f t="shared" si="1544"/>
        <v/>
      </c>
      <c r="DL916" s="58" t="str">
        <f>IF(COUNTIF(DG$3:DG$1048576,DG916)=COUNTIF($DG$3:$DG916,DG916),DG916,"")</f>
        <v/>
      </c>
      <c r="DM916" s="85" t="str">
        <f t="shared" si="1545"/>
        <v/>
      </c>
      <c r="DN916" s="85" t="str">
        <f t="shared" si="1471"/>
        <v/>
      </c>
      <c r="DO916" s="85" t="str">
        <f t="shared" si="1471"/>
        <v/>
      </c>
      <c r="DP916" s="303"/>
      <c r="DQ916" s="17" t="str">
        <f t="shared" si="1472"/>
        <v/>
      </c>
      <c r="DR916" s="17" t="str">
        <f t="shared" si="1473"/>
        <v/>
      </c>
      <c r="DS916" s="17" t="str">
        <f t="shared" si="1474"/>
        <v/>
      </c>
      <c r="DU916" s="16" t="str">
        <f t="shared" si="1546"/>
        <v/>
      </c>
      <c r="DV916" s="16" t="str">
        <f>IF(DU916="","",COUNT($DU$3:DU916))</f>
        <v/>
      </c>
      <c r="DW916" s="16" t="str">
        <f t="shared" si="1547"/>
        <v/>
      </c>
      <c r="DX916" s="16" t="str">
        <f t="shared" si="1548"/>
        <v/>
      </c>
      <c r="DY916" s="16" t="str">
        <f>IF(DZ916="","",COUNTIF(DZ$3:DZ916,DZ916))</f>
        <v/>
      </c>
      <c r="DZ916" s="16" t="str">
        <f t="shared" si="1549"/>
        <v/>
      </c>
      <c r="EA916" s="16" t="str">
        <f t="shared" si="1550"/>
        <v/>
      </c>
      <c r="EB916" s="16" t="str">
        <f t="shared" si="1551"/>
        <v/>
      </c>
      <c r="EC916" s="16" t="str">
        <f t="shared" si="1552"/>
        <v/>
      </c>
      <c r="ED916" s="16" t="str">
        <f t="shared" si="1553"/>
        <v/>
      </c>
      <c r="EE916" s="16" t="str">
        <f t="shared" si="1554"/>
        <v/>
      </c>
      <c r="EF916" s="16" t="str">
        <f t="shared" si="1555"/>
        <v/>
      </c>
      <c r="EG916" s="16" t="str">
        <f t="shared" si="1556"/>
        <v/>
      </c>
      <c r="EH916" s="16" t="str">
        <f t="shared" si="1557"/>
        <v/>
      </c>
      <c r="EI916" s="16" t="str">
        <f t="shared" si="1558"/>
        <v/>
      </c>
      <c r="EJ916" s="16" t="str">
        <f t="shared" si="1559"/>
        <v/>
      </c>
      <c r="EK916" s="16" t="str">
        <f t="shared" si="1560"/>
        <v/>
      </c>
      <c r="EL916" s="58" t="str">
        <f t="shared" si="1561"/>
        <v/>
      </c>
      <c r="EM916" s="58" t="str">
        <f>IF(OR($DZ916="",CR916=""),IF($EL916="","",$EL916),IF(OR(CR916="なし",CR916=0),領収書!$H$1,CR916))</f>
        <v/>
      </c>
      <c r="EN916" s="58" t="str">
        <f>IF(OR($DZ916="",CS916=""),IF($EL916="","",$EL916),IF(OR(CS916="なし",CS916=0),入力!$EN$1,CS916))</f>
        <v/>
      </c>
      <c r="EO916" s="63" t="str">
        <f t="shared" si="1562"/>
        <v/>
      </c>
      <c r="EP916" s="63" t="str">
        <f t="shared" si="1563"/>
        <v/>
      </c>
      <c r="ER916" s="16" t="str">
        <f>IF(AND(COUNTIF($ET$3:ET916,ET916)=1,ET916&lt;&gt;""),MAX($ER$3:ER915)+1,"")</f>
        <v/>
      </c>
      <c r="ES916" s="16" t="str">
        <f>IF(価格設定!B918="","",価格設定!B918)</f>
        <v/>
      </c>
      <c r="ET916" s="16" t="str">
        <f>IF(価格設定!C918="","",価格設定!C918)</f>
        <v/>
      </c>
      <c r="EV916" s="16" t="str">
        <f t="shared" si="1475"/>
        <v/>
      </c>
      <c r="EW916" s="16" t="str">
        <f t="shared" si="1564"/>
        <v/>
      </c>
    </row>
    <row r="917" spans="1:153" ht="30" customHeight="1" x14ac:dyDescent="0.2">
      <c r="A917" s="225"/>
      <c r="B917" s="212"/>
      <c r="C917" s="221"/>
      <c r="D917" s="164"/>
      <c r="E917" s="165"/>
      <c r="F917" s="166"/>
      <c r="G917" s="167"/>
      <c r="H917" s="179"/>
      <c r="I917" s="306"/>
      <c r="J917" s="169"/>
      <c r="K917" s="179"/>
      <c r="L917" s="186"/>
      <c r="M917" s="186"/>
      <c r="N917" s="168"/>
      <c r="O917" s="170"/>
      <c r="P917" s="212"/>
      <c r="Q917" s="179" t="str">
        <f>IFERROR(IF(H917="","",IFERROR(INDEX(価格設定!$B$5:$B$1048576,MATCH(H917,価格設定!$B$5:$B$1048576,0),0),INDEX(価格設定!$B$5:$B$1048576,MATCH("*"&amp;H917&amp;"*",価格設定!$B$5:$B$1048576,0),0))),H917)</f>
        <v/>
      </c>
      <c r="R917" s="250" t="str">
        <f>IFERROR(IF(Q917="",IF(K917="","",K917),IF(K917="",IF(INDEX(価格設定!$C$5:$C$1048576,MATCH(Q917,価格設定!$B$5:$B$1048576,0),0)=0,"",INDEX(価格設定!$C$5:$C$1048576,MATCH(Q917,価格設定!$B$5:$B$1048576,0),0)),IF(K917="なし","",K917))),"")</f>
        <v/>
      </c>
      <c r="S917" s="308" t="str">
        <f t="shared" si="1476"/>
        <v/>
      </c>
      <c r="T917" s="126" t="str">
        <f>IFERROR(IF(J917="",IF(INDEX(価格設定!$E$5:$R$1048576,MATCH($Q917,価格設定!B$5:B$1048576,0),MATCH($AW917,価格設定!E$1:X$1,1))=0,"",INDEX(価格設定!$E$5:$R$1048576,MATCH($Q917,価格設定!B$5:B$1048576,0),MATCH($AW917,価格設定!E$1:X$1,1))),J917),"")</f>
        <v/>
      </c>
      <c r="U917" s="126" t="str">
        <f t="shared" si="1477"/>
        <v/>
      </c>
      <c r="V917" s="132" t="str">
        <f t="shared" si="1478"/>
        <v/>
      </c>
      <c r="W917" s="127" t="str">
        <f>IFERROR(IF(OR(T917="",T917&lt;0),"",IFERROR(INDEX(価格設定!E$2:X$3,IF(AND(K917=$K$1,$K$1&lt;&gt;""),ROW(価格設定!$D$3)-1,MATCH(INDEX(価格設定!$D$5:$D$1048576,MATCH(Q917,価格設定!$B$5:$B$1048576,0),0),価格設定!$D$2:$D$3,0)),MATCH($AW917,価格設定!E$1:X$1,1)),INDEX(価格設定!E$2:X$2,0,MATCH($AW917,価格設定!E$1:X$1,1)))),"")</f>
        <v/>
      </c>
      <c r="X917" s="126" t="str">
        <f t="shared" si="1469"/>
        <v/>
      </c>
      <c r="Y917" s="128" t="str">
        <f t="shared" si="1479"/>
        <v/>
      </c>
      <c r="Z917" s="126" t="str">
        <f t="shared" si="1480"/>
        <v/>
      </c>
      <c r="AA917" s="129" t="str">
        <f t="shared" si="1481"/>
        <v/>
      </c>
      <c r="AB917" s="126" t="str">
        <f t="shared" si="1482"/>
        <v/>
      </c>
      <c r="AC917" s="280" t="str">
        <f t="shared" si="1483"/>
        <v/>
      </c>
      <c r="AD917" s="15"/>
      <c r="AE917" s="204" t="str">
        <f>IF(AF917="","",COUNT($AF$3:AF917))</f>
        <v/>
      </c>
      <c r="AF917" s="206" t="str">
        <f t="shared" si="1484"/>
        <v/>
      </c>
      <c r="AG917" s="204" t="str">
        <f t="shared" si="1485"/>
        <v/>
      </c>
      <c r="AH917" s="204" t="str">
        <f t="shared" si="1486"/>
        <v/>
      </c>
      <c r="AI917" s="287"/>
      <c r="AJ917" s="15"/>
      <c r="AK917" s="138" t="str">
        <f t="shared" si="1487"/>
        <v/>
      </c>
      <c r="AL917" s="131" t="str">
        <f t="shared" si="1488"/>
        <v/>
      </c>
      <c r="AM917" s="131" t="str">
        <f t="shared" si="1489"/>
        <v/>
      </c>
      <c r="AN917" s="313" t="str">
        <f t="shared" si="1490"/>
        <v/>
      </c>
      <c r="AO917" s="316" t="str">
        <f t="shared" si="1491"/>
        <v/>
      </c>
      <c r="AP917" s="18"/>
      <c r="AQ917" s="3" t="str">
        <f>IF(F917="","",MAX($AQ$3:AQ916)+1)</f>
        <v/>
      </c>
      <c r="AR917" s="3" t="str">
        <f>IF(OR(AQ917="",BB917=""),"",MAX($AR$3:AR916)+1)</f>
        <v/>
      </c>
      <c r="AS917" s="3" t="str">
        <f>IF(CQ917="","",RANK(CQ917,CQ$3:CQ$1048576,1)+COUNTIF($CQ$3:CQ917,CQ917)-1)</f>
        <v/>
      </c>
      <c r="AT917" s="21" t="str">
        <f>IF(C917="",IF(OR(AND($H917&lt;&gt;"",C917=""),AND($F916=$F917,$AZ917&lt;&gt;""),COUNTA($H$3:$H$1048576,#REF!,$F$3:$F$1048576)&gt;COUNTA($H$3:$H917,#REF!,$F$3:$F917),$AZ917&lt;&gt;""),INDEX(AT$3:AT$1048576,MATCH(MAX($AQ$3:$AQ916),$AQ$3:$AQ$1048576,0),0),""),C917)</f>
        <v/>
      </c>
      <c r="AU917" s="21" t="str">
        <f>IF(D917="",IF(OR(AND($H917&lt;&gt;"",D917=""),AND($F916=$F917,$AZ917&lt;&gt;""),COUNTA($H$3:$H$1048576,#REF!,$F$3:$F$1048576)&gt;COUNTA($H$3:$H917,#REF!,$F$3:$F917),$AZ917&lt;&gt;""),INDEX(AU$3:AU$1048576,MATCH(MAX($AQ$3:$AQ916),$AQ$3:$AQ$1048576,0),0),""),D917)</f>
        <v/>
      </c>
      <c r="AV917" s="21" t="str">
        <f>IF(E917="",IF(OR(AND($H917&lt;&gt;"",E917=""),AND($F916=$F917,$AZ917&lt;&gt;""),COUNTA($H$3:$H$1048576,#REF!,$F$3:$F$1048576)&gt;COUNTA($H$3:$H917,#REF!,$F$3:$F917),$AZ917&lt;&gt;""),INDEX(AV$3:AV$1048576,MATCH(MAX($AQ$3:$AQ916),$AQ$3:$AQ$1048576,0),0),""),E917)</f>
        <v/>
      </c>
      <c r="AW917" s="24" t="str">
        <f t="shared" si="1492"/>
        <v/>
      </c>
      <c r="AX917" s="13" t="str">
        <f t="shared" si="1493"/>
        <v/>
      </c>
      <c r="AY917" s="4" t="str">
        <f t="shared" si="1494"/>
        <v/>
      </c>
      <c r="AZ917" s="4" t="str">
        <f>IF(AX917="",IF(OR(AND(H917&lt;&gt;"",F917=""),COUNTA($H$3:$H$1048576)&gt;COUNTA($H$3:$H917)),INDEX(AX$3:AX917,MATCH(MAX($AQ$3:AQ917),AQ$3:AQ917,0),0),""),AX917)</f>
        <v/>
      </c>
      <c r="BA917" s="4" t="str">
        <f>IF(AY917="",IF(AND(H917&lt;&gt;"",F917=""),INDEX(AY$3:AY917,MATCH(MAX($AQ$3:AQ917),AQ$3:AQ917,0),0),""),AY917)</f>
        <v/>
      </c>
      <c r="BB917" s="82" t="str">
        <f>IF(BC917="","",RANK(BC917,BC$3:BC$1048576,1)+COUNTIF($BC$3:BC917,BC917)-1)</f>
        <v/>
      </c>
      <c r="BC917" s="139" t="str">
        <f t="shared" si="1495"/>
        <v/>
      </c>
      <c r="BD917" s="46" t="str">
        <f t="shared" si="1496"/>
        <v/>
      </c>
      <c r="BE917" s="46" t="str">
        <f t="shared" si="1497"/>
        <v/>
      </c>
      <c r="BF917" s="46" t="str">
        <f t="shared" si="1498"/>
        <v/>
      </c>
      <c r="BG917" s="4" t="str">
        <f t="shared" si="1499"/>
        <v/>
      </c>
      <c r="BH917" s="180" t="str">
        <f t="shared" si="1500"/>
        <v/>
      </c>
      <c r="BI917" s="16" t="str">
        <f t="shared" si="1501"/>
        <v/>
      </c>
      <c r="BJ917" s="52" t="str">
        <f>IF(BI917="","",IF(W917="","",IF(AND(K917=$K$1,$K$1&lt;&gt;""),$BT$2,IFERROR(IF(INDEX(価格設定!$D$5:$D$1048576,MATCH(Q917,価格設定!$B$5:$B$1048576,0),0)=価格設定!$D$3,$BT$2,$BS$2),$BS$2))))</f>
        <v/>
      </c>
      <c r="BK917" s="16" t="str">
        <f>IF(BI917="","",IF(COUNTIF($BI$3:BI917,BI917)=1,1,IF(AND(BI916=BI917,BH917=""),BK916,COUNTIF($BH$3:BH917,BH917))))</f>
        <v/>
      </c>
      <c r="BL917" s="52" t="str">
        <f t="shared" si="1502"/>
        <v/>
      </c>
      <c r="BM917" s="52" t="str">
        <f t="shared" si="1503"/>
        <v/>
      </c>
      <c r="BN917" s="119" t="str">
        <f t="shared" si="1504"/>
        <v/>
      </c>
      <c r="BO917" s="119" t="str">
        <f t="shared" si="1505"/>
        <v/>
      </c>
      <c r="BP917" s="17" t="str">
        <f t="shared" si="1506"/>
        <v/>
      </c>
      <c r="BQ917" s="17" t="str">
        <f t="shared" si="1507"/>
        <v/>
      </c>
      <c r="BR917" s="17" t="str">
        <f>IF(OR(BP917="",COUNTIF($BO$3:BO917,BO917)&lt;&gt;1),"",SUMIF(BO$3:BO$1048576,BO917,BP$3:BP$1048576))</f>
        <v/>
      </c>
      <c r="BS917" s="17" t="str">
        <f t="shared" si="1508"/>
        <v/>
      </c>
      <c r="BT917" s="17" t="str">
        <f t="shared" si="1509"/>
        <v/>
      </c>
      <c r="BU917" s="17" t="str">
        <f t="shared" si="1510"/>
        <v/>
      </c>
      <c r="BV917" s="24" t="str">
        <f t="shared" si="1511"/>
        <v/>
      </c>
      <c r="BW917" s="24" t="str">
        <f t="shared" si="1512"/>
        <v/>
      </c>
      <c r="BX917" s="24" t="str">
        <f t="shared" si="1513"/>
        <v/>
      </c>
      <c r="BY917" s="26" t="str">
        <f t="shared" si="1514"/>
        <v/>
      </c>
      <c r="BZ917" s="26" t="str">
        <f t="shared" si="1515"/>
        <v/>
      </c>
      <c r="CA917" s="26" t="str">
        <f t="shared" si="1516"/>
        <v/>
      </c>
      <c r="CB917" s="66" t="str">
        <f t="shared" si="1517"/>
        <v/>
      </c>
      <c r="CC917" s="65" t="str">
        <f t="shared" si="1518"/>
        <v/>
      </c>
      <c r="CD917" s="26" t="str">
        <f t="shared" si="1519"/>
        <v/>
      </c>
      <c r="CE917" s="26" t="str">
        <f t="shared" si="1520"/>
        <v/>
      </c>
      <c r="CF917" s="193" t="str">
        <f t="shared" si="1521"/>
        <v/>
      </c>
      <c r="CG917" s="193" t="str">
        <f t="shared" si="1522"/>
        <v/>
      </c>
      <c r="CH917" s="26" t="str">
        <f t="shared" si="1523"/>
        <v/>
      </c>
      <c r="CI917" s="26" t="str">
        <f t="shared" si="1524"/>
        <v/>
      </c>
      <c r="CJ917" s="65" t="str">
        <f t="shared" si="1525"/>
        <v/>
      </c>
      <c r="CK917" s="65" t="str">
        <f t="shared" si="1526"/>
        <v/>
      </c>
      <c r="CL917" s="64" t="str">
        <f t="shared" si="1527"/>
        <v/>
      </c>
      <c r="CM917" s="64" t="str">
        <f t="shared" si="1528"/>
        <v/>
      </c>
      <c r="CN917" s="65" t="str">
        <f t="shared" si="1529"/>
        <v/>
      </c>
      <c r="CP917" s="63" t="str">
        <f>IF(BH917="","",MAX($CP$3:CP916)+1)</f>
        <v/>
      </c>
      <c r="CQ917" s="24" t="str">
        <f t="shared" si="1530"/>
        <v/>
      </c>
      <c r="CR917" s="24" t="str">
        <f t="shared" si="1531"/>
        <v/>
      </c>
      <c r="CS917" s="24" t="str">
        <f t="shared" si="1532"/>
        <v/>
      </c>
      <c r="CT917" s="58" t="str">
        <f>IF(BO917="","",COUNTIF($BO$3:BO917,BO917)&amp;"@"&amp;BO917)</f>
        <v/>
      </c>
      <c r="CU917" s="16" t="str">
        <f t="shared" si="1470"/>
        <v/>
      </c>
      <c r="CV917" s="63" t="str">
        <f t="shared" si="1533"/>
        <v/>
      </c>
      <c r="CW917" s="16" t="str">
        <f t="shared" si="1534"/>
        <v/>
      </c>
      <c r="CX917" s="16" t="str">
        <f t="shared" si="1535"/>
        <v/>
      </c>
      <c r="CY917" s="16" t="str">
        <f t="shared" si="1536"/>
        <v/>
      </c>
      <c r="CZ917" s="85" t="str">
        <f t="shared" si="1537"/>
        <v/>
      </c>
      <c r="DA917" s="16" t="str">
        <f t="shared" si="1538"/>
        <v/>
      </c>
      <c r="DB917" s="16" t="str">
        <f t="shared" si="1539"/>
        <v/>
      </c>
      <c r="DC917" s="28" t="str">
        <f>IF(CP917="","",$DC$1&amp;(INDEX(価格設定!D$1:XFD$3,ROW(価格設定!$D$3),MATCH($AW917,価格設定!D$1:XFD$1,1))*100)&amp;"%")</f>
        <v/>
      </c>
      <c r="DD917" s="28" t="str">
        <f>IF(CP917="","",$DD$1&amp;(INDEX(価格設定!D$1:XFD$3,ROW(価格設定!$D$2),MATCH($AW917,価格設定!D$1:XFD$1,1))*100)&amp;"%")</f>
        <v/>
      </c>
      <c r="DE917" s="29" t="str">
        <f t="shared" si="1540"/>
        <v/>
      </c>
      <c r="DG917" s="58" t="str">
        <f t="shared" si="1541"/>
        <v/>
      </c>
      <c r="DH917" s="58" t="str">
        <f t="shared" si="1542"/>
        <v/>
      </c>
      <c r="DI917" s="58" t="str">
        <f t="shared" si="1543"/>
        <v/>
      </c>
      <c r="DJ917" s="85" t="str">
        <f t="shared" si="1544"/>
        <v/>
      </c>
      <c r="DL917" s="58" t="str">
        <f>IF(COUNTIF(DG$3:DG$1048576,DG917)=COUNTIF($DG$3:$DG917,DG917),DG917,"")</f>
        <v/>
      </c>
      <c r="DM917" s="85" t="str">
        <f t="shared" si="1545"/>
        <v/>
      </c>
      <c r="DN917" s="85" t="str">
        <f t="shared" si="1471"/>
        <v/>
      </c>
      <c r="DO917" s="85" t="str">
        <f t="shared" si="1471"/>
        <v/>
      </c>
      <c r="DP917" s="303"/>
      <c r="DQ917" s="17" t="str">
        <f t="shared" si="1472"/>
        <v/>
      </c>
      <c r="DR917" s="17" t="str">
        <f t="shared" si="1473"/>
        <v/>
      </c>
      <c r="DS917" s="17" t="str">
        <f t="shared" si="1474"/>
        <v/>
      </c>
      <c r="DU917" s="16" t="str">
        <f t="shared" si="1546"/>
        <v/>
      </c>
      <c r="DV917" s="16" t="str">
        <f>IF(DU917="","",COUNT($DU$3:DU917))</f>
        <v/>
      </c>
      <c r="DW917" s="16" t="str">
        <f t="shared" si="1547"/>
        <v/>
      </c>
      <c r="DX917" s="16" t="str">
        <f t="shared" si="1548"/>
        <v/>
      </c>
      <c r="DY917" s="16" t="str">
        <f>IF(DZ917="","",COUNTIF(DZ$3:DZ917,DZ917))</f>
        <v/>
      </c>
      <c r="DZ917" s="16" t="str">
        <f t="shared" si="1549"/>
        <v/>
      </c>
      <c r="EA917" s="16" t="str">
        <f t="shared" si="1550"/>
        <v/>
      </c>
      <c r="EB917" s="16" t="str">
        <f t="shared" si="1551"/>
        <v/>
      </c>
      <c r="EC917" s="16" t="str">
        <f t="shared" si="1552"/>
        <v/>
      </c>
      <c r="ED917" s="16" t="str">
        <f t="shared" si="1553"/>
        <v/>
      </c>
      <c r="EE917" s="16" t="str">
        <f t="shared" si="1554"/>
        <v/>
      </c>
      <c r="EF917" s="16" t="str">
        <f t="shared" si="1555"/>
        <v/>
      </c>
      <c r="EG917" s="16" t="str">
        <f t="shared" si="1556"/>
        <v/>
      </c>
      <c r="EH917" s="16" t="str">
        <f t="shared" si="1557"/>
        <v/>
      </c>
      <c r="EI917" s="16" t="str">
        <f t="shared" si="1558"/>
        <v/>
      </c>
      <c r="EJ917" s="16" t="str">
        <f t="shared" si="1559"/>
        <v/>
      </c>
      <c r="EK917" s="16" t="str">
        <f t="shared" si="1560"/>
        <v/>
      </c>
      <c r="EL917" s="58" t="str">
        <f t="shared" si="1561"/>
        <v/>
      </c>
      <c r="EM917" s="58" t="str">
        <f>IF(OR($DZ917="",CR917=""),IF($EL917="","",$EL917),IF(OR(CR917="なし",CR917=0),領収書!$H$1,CR917))</f>
        <v/>
      </c>
      <c r="EN917" s="58" t="str">
        <f>IF(OR($DZ917="",CS917=""),IF($EL917="","",$EL917),IF(OR(CS917="なし",CS917=0),入力!$EN$1,CS917))</f>
        <v/>
      </c>
      <c r="EO917" s="63" t="str">
        <f t="shared" si="1562"/>
        <v/>
      </c>
      <c r="EP917" s="63" t="str">
        <f t="shared" si="1563"/>
        <v/>
      </c>
      <c r="ER917" s="16" t="str">
        <f>IF(AND(COUNTIF($ET$3:ET917,ET917)=1,ET917&lt;&gt;""),MAX($ER$3:ER916)+1,"")</f>
        <v/>
      </c>
      <c r="ES917" s="16" t="str">
        <f>IF(価格設定!B919="","",価格設定!B919)</f>
        <v/>
      </c>
      <c r="ET917" s="16" t="str">
        <f>IF(価格設定!C919="","",価格設定!C919)</f>
        <v/>
      </c>
      <c r="EV917" s="16" t="str">
        <f t="shared" si="1475"/>
        <v/>
      </c>
      <c r="EW917" s="16" t="str">
        <f t="shared" si="1564"/>
        <v/>
      </c>
    </row>
    <row r="918" spans="1:153" ht="30" customHeight="1" x14ac:dyDescent="0.2">
      <c r="A918" s="225"/>
      <c r="B918" s="212"/>
      <c r="C918" s="221"/>
      <c r="D918" s="164"/>
      <c r="E918" s="165"/>
      <c r="F918" s="166"/>
      <c r="G918" s="167"/>
      <c r="H918" s="179"/>
      <c r="I918" s="306"/>
      <c r="J918" s="169"/>
      <c r="K918" s="179"/>
      <c r="L918" s="186"/>
      <c r="M918" s="186"/>
      <c r="N918" s="168"/>
      <c r="O918" s="170"/>
      <c r="P918" s="212"/>
      <c r="Q918" s="179" t="str">
        <f>IFERROR(IF(H918="","",IFERROR(INDEX(価格設定!$B$5:$B$1048576,MATCH(H918,価格設定!$B$5:$B$1048576,0),0),INDEX(価格設定!$B$5:$B$1048576,MATCH("*"&amp;H918&amp;"*",価格設定!$B$5:$B$1048576,0),0))),H918)</f>
        <v/>
      </c>
      <c r="R918" s="250" t="str">
        <f>IFERROR(IF(Q918="",IF(K918="","",K918),IF(K918="",IF(INDEX(価格設定!$C$5:$C$1048576,MATCH(Q918,価格設定!$B$5:$B$1048576,0),0)=0,"",INDEX(価格設定!$C$5:$C$1048576,MATCH(Q918,価格設定!$B$5:$B$1048576,0),0)),IF(K918="なし","",K918))),"")</f>
        <v/>
      </c>
      <c r="S918" s="308" t="str">
        <f t="shared" si="1476"/>
        <v/>
      </c>
      <c r="T918" s="126" t="str">
        <f>IFERROR(IF(J918="",IF(INDEX(価格設定!$E$5:$R$1048576,MATCH($Q918,価格設定!B$5:B$1048576,0),MATCH($AW918,価格設定!E$1:X$1,1))=0,"",INDEX(価格設定!$E$5:$R$1048576,MATCH($Q918,価格設定!B$5:B$1048576,0),MATCH($AW918,価格設定!E$1:X$1,1))),J918),"")</f>
        <v/>
      </c>
      <c r="U918" s="126" t="str">
        <f t="shared" si="1477"/>
        <v/>
      </c>
      <c r="V918" s="132" t="str">
        <f t="shared" si="1478"/>
        <v/>
      </c>
      <c r="W918" s="127" t="str">
        <f>IFERROR(IF(OR(T918="",T918&lt;0),"",IFERROR(INDEX(価格設定!E$2:X$3,IF(AND(K918=$K$1,$K$1&lt;&gt;""),ROW(価格設定!$D$3)-1,MATCH(INDEX(価格設定!$D$5:$D$1048576,MATCH(Q918,価格設定!$B$5:$B$1048576,0),0),価格設定!$D$2:$D$3,0)),MATCH($AW918,価格設定!E$1:X$1,1)),INDEX(価格設定!E$2:X$2,0,MATCH($AW918,価格設定!E$1:X$1,1)))),"")</f>
        <v/>
      </c>
      <c r="X918" s="126" t="str">
        <f t="shared" si="1469"/>
        <v/>
      </c>
      <c r="Y918" s="128" t="str">
        <f t="shared" si="1479"/>
        <v/>
      </c>
      <c r="Z918" s="126" t="str">
        <f t="shared" si="1480"/>
        <v/>
      </c>
      <c r="AA918" s="129" t="str">
        <f t="shared" si="1481"/>
        <v/>
      </c>
      <c r="AB918" s="126" t="str">
        <f t="shared" si="1482"/>
        <v/>
      </c>
      <c r="AC918" s="280" t="str">
        <f t="shared" si="1483"/>
        <v/>
      </c>
      <c r="AD918" s="15"/>
      <c r="AE918" s="204" t="str">
        <f>IF(AF918="","",COUNT($AF$3:AF918))</f>
        <v/>
      </c>
      <c r="AF918" s="206" t="str">
        <f t="shared" si="1484"/>
        <v/>
      </c>
      <c r="AG918" s="204" t="str">
        <f t="shared" si="1485"/>
        <v/>
      </c>
      <c r="AH918" s="204" t="str">
        <f t="shared" si="1486"/>
        <v/>
      </c>
      <c r="AI918" s="287"/>
      <c r="AJ918" s="15"/>
      <c r="AK918" s="138" t="str">
        <f t="shared" si="1487"/>
        <v/>
      </c>
      <c r="AL918" s="131" t="str">
        <f t="shared" si="1488"/>
        <v/>
      </c>
      <c r="AM918" s="131" t="str">
        <f t="shared" si="1489"/>
        <v/>
      </c>
      <c r="AN918" s="313" t="str">
        <f t="shared" si="1490"/>
        <v/>
      </c>
      <c r="AO918" s="316" t="str">
        <f t="shared" si="1491"/>
        <v/>
      </c>
      <c r="AP918" s="18"/>
      <c r="AQ918" s="3" t="str">
        <f>IF(F918="","",MAX($AQ$3:AQ917)+1)</f>
        <v/>
      </c>
      <c r="AR918" s="3" t="str">
        <f>IF(OR(AQ918="",BB918=""),"",MAX($AR$3:AR917)+1)</f>
        <v/>
      </c>
      <c r="AS918" s="3" t="str">
        <f>IF(CQ918="","",RANK(CQ918,CQ$3:CQ$1048576,1)+COUNTIF($CQ$3:CQ918,CQ918)-1)</f>
        <v/>
      </c>
      <c r="AT918" s="21" t="str">
        <f>IF(C918="",IF(OR(AND($H918&lt;&gt;"",C918=""),AND($F917=$F918,$AZ918&lt;&gt;""),COUNTA($H$3:$H$1048576,#REF!,$F$3:$F$1048576)&gt;COUNTA($H$3:$H918,#REF!,$F$3:$F918),$AZ918&lt;&gt;""),INDEX(AT$3:AT$1048576,MATCH(MAX($AQ$3:$AQ917),$AQ$3:$AQ$1048576,0),0),""),C918)</f>
        <v/>
      </c>
      <c r="AU918" s="21" t="str">
        <f>IF(D918="",IF(OR(AND($H918&lt;&gt;"",D918=""),AND($F917=$F918,$AZ918&lt;&gt;""),COUNTA($H$3:$H$1048576,#REF!,$F$3:$F$1048576)&gt;COUNTA($H$3:$H918,#REF!,$F$3:$F918),$AZ918&lt;&gt;""),INDEX(AU$3:AU$1048576,MATCH(MAX($AQ$3:$AQ917),$AQ$3:$AQ$1048576,0),0),""),D918)</f>
        <v/>
      </c>
      <c r="AV918" s="21" t="str">
        <f>IF(E918="",IF(OR(AND($H918&lt;&gt;"",E918=""),AND($F917=$F918,$AZ918&lt;&gt;""),COUNTA($H$3:$H$1048576,#REF!,$F$3:$F$1048576)&gt;COUNTA($H$3:$H918,#REF!,$F$3:$F918),$AZ918&lt;&gt;""),INDEX(AV$3:AV$1048576,MATCH(MAX($AQ$3:$AQ917),$AQ$3:$AQ$1048576,0),0),""),E918)</f>
        <v/>
      </c>
      <c r="AW918" s="24" t="str">
        <f t="shared" si="1492"/>
        <v/>
      </c>
      <c r="AX918" s="13" t="str">
        <f t="shared" si="1493"/>
        <v/>
      </c>
      <c r="AY918" s="4" t="str">
        <f t="shared" si="1494"/>
        <v/>
      </c>
      <c r="AZ918" s="4" t="str">
        <f>IF(AX918="",IF(OR(AND(H918&lt;&gt;"",F918=""),COUNTA($H$3:$H$1048576)&gt;COUNTA($H$3:$H918)),INDEX(AX$3:AX918,MATCH(MAX($AQ$3:AQ918),AQ$3:AQ918,0),0),""),AX918)</f>
        <v/>
      </c>
      <c r="BA918" s="4" t="str">
        <f>IF(AY918="",IF(AND(H918&lt;&gt;"",F918=""),INDEX(AY$3:AY918,MATCH(MAX($AQ$3:AQ918),AQ$3:AQ918,0),0),""),AY918)</f>
        <v/>
      </c>
      <c r="BB918" s="82" t="str">
        <f>IF(BC918="","",RANK(BC918,BC$3:BC$1048576,1)+COUNTIF($BC$3:BC918,BC918)-1)</f>
        <v/>
      </c>
      <c r="BC918" s="139" t="str">
        <f t="shared" si="1495"/>
        <v/>
      </c>
      <c r="BD918" s="46" t="str">
        <f t="shared" si="1496"/>
        <v/>
      </c>
      <c r="BE918" s="46" t="str">
        <f t="shared" si="1497"/>
        <v/>
      </c>
      <c r="BF918" s="46" t="str">
        <f t="shared" si="1498"/>
        <v/>
      </c>
      <c r="BG918" s="4" t="str">
        <f t="shared" si="1499"/>
        <v/>
      </c>
      <c r="BH918" s="180" t="str">
        <f t="shared" si="1500"/>
        <v/>
      </c>
      <c r="BI918" s="16" t="str">
        <f t="shared" si="1501"/>
        <v/>
      </c>
      <c r="BJ918" s="52" t="str">
        <f>IF(BI918="","",IF(W918="","",IF(AND(K918=$K$1,$K$1&lt;&gt;""),$BT$2,IFERROR(IF(INDEX(価格設定!$D$5:$D$1048576,MATCH(Q918,価格設定!$B$5:$B$1048576,0),0)=価格設定!$D$3,$BT$2,$BS$2),$BS$2))))</f>
        <v/>
      </c>
      <c r="BK918" s="16" t="str">
        <f>IF(BI918="","",IF(COUNTIF($BI$3:BI918,BI918)=1,1,IF(AND(BI917=BI918,BH918=""),BK917,COUNTIF($BH$3:BH918,BH918))))</f>
        <v/>
      </c>
      <c r="BL918" s="52" t="str">
        <f t="shared" si="1502"/>
        <v/>
      </c>
      <c r="BM918" s="52" t="str">
        <f t="shared" si="1503"/>
        <v/>
      </c>
      <c r="BN918" s="119" t="str">
        <f t="shared" si="1504"/>
        <v/>
      </c>
      <c r="BO918" s="119" t="str">
        <f t="shared" si="1505"/>
        <v/>
      </c>
      <c r="BP918" s="17" t="str">
        <f t="shared" si="1506"/>
        <v/>
      </c>
      <c r="BQ918" s="17" t="str">
        <f t="shared" si="1507"/>
        <v/>
      </c>
      <c r="BR918" s="17" t="str">
        <f>IF(OR(BP918="",COUNTIF($BO$3:BO918,BO918)&lt;&gt;1),"",SUMIF(BO$3:BO$1048576,BO918,BP$3:BP$1048576))</f>
        <v/>
      </c>
      <c r="BS918" s="17" t="str">
        <f t="shared" si="1508"/>
        <v/>
      </c>
      <c r="BT918" s="17" t="str">
        <f t="shared" si="1509"/>
        <v/>
      </c>
      <c r="BU918" s="17" t="str">
        <f t="shared" si="1510"/>
        <v/>
      </c>
      <c r="BV918" s="24" t="str">
        <f t="shared" si="1511"/>
        <v/>
      </c>
      <c r="BW918" s="24" t="str">
        <f t="shared" si="1512"/>
        <v/>
      </c>
      <c r="BX918" s="24" t="str">
        <f t="shared" si="1513"/>
        <v/>
      </c>
      <c r="BY918" s="26" t="str">
        <f t="shared" si="1514"/>
        <v/>
      </c>
      <c r="BZ918" s="26" t="str">
        <f t="shared" si="1515"/>
        <v/>
      </c>
      <c r="CA918" s="26" t="str">
        <f t="shared" si="1516"/>
        <v/>
      </c>
      <c r="CB918" s="66" t="str">
        <f t="shared" si="1517"/>
        <v/>
      </c>
      <c r="CC918" s="65" t="str">
        <f t="shared" si="1518"/>
        <v/>
      </c>
      <c r="CD918" s="26" t="str">
        <f t="shared" si="1519"/>
        <v/>
      </c>
      <c r="CE918" s="26" t="str">
        <f t="shared" si="1520"/>
        <v/>
      </c>
      <c r="CF918" s="193" t="str">
        <f t="shared" si="1521"/>
        <v/>
      </c>
      <c r="CG918" s="193" t="str">
        <f t="shared" si="1522"/>
        <v/>
      </c>
      <c r="CH918" s="26" t="str">
        <f t="shared" si="1523"/>
        <v/>
      </c>
      <c r="CI918" s="26" t="str">
        <f t="shared" si="1524"/>
        <v/>
      </c>
      <c r="CJ918" s="65" t="str">
        <f t="shared" si="1525"/>
        <v/>
      </c>
      <c r="CK918" s="65" t="str">
        <f t="shared" si="1526"/>
        <v/>
      </c>
      <c r="CL918" s="64" t="str">
        <f t="shared" si="1527"/>
        <v/>
      </c>
      <c r="CM918" s="64" t="str">
        <f t="shared" si="1528"/>
        <v/>
      </c>
      <c r="CN918" s="65" t="str">
        <f t="shared" si="1529"/>
        <v/>
      </c>
      <c r="CP918" s="63" t="str">
        <f>IF(BH918="","",MAX($CP$3:CP917)+1)</f>
        <v/>
      </c>
      <c r="CQ918" s="24" t="str">
        <f t="shared" si="1530"/>
        <v/>
      </c>
      <c r="CR918" s="24" t="str">
        <f t="shared" si="1531"/>
        <v/>
      </c>
      <c r="CS918" s="24" t="str">
        <f t="shared" si="1532"/>
        <v/>
      </c>
      <c r="CT918" s="58" t="str">
        <f>IF(BO918="","",COUNTIF($BO$3:BO918,BO918)&amp;"@"&amp;BO918)</f>
        <v/>
      </c>
      <c r="CU918" s="16" t="str">
        <f t="shared" si="1470"/>
        <v/>
      </c>
      <c r="CV918" s="63" t="str">
        <f t="shared" si="1533"/>
        <v/>
      </c>
      <c r="CW918" s="16" t="str">
        <f t="shared" si="1534"/>
        <v/>
      </c>
      <c r="CX918" s="16" t="str">
        <f t="shared" si="1535"/>
        <v/>
      </c>
      <c r="CY918" s="16" t="str">
        <f t="shared" si="1536"/>
        <v/>
      </c>
      <c r="CZ918" s="85" t="str">
        <f t="shared" si="1537"/>
        <v/>
      </c>
      <c r="DA918" s="16" t="str">
        <f t="shared" si="1538"/>
        <v/>
      </c>
      <c r="DB918" s="16" t="str">
        <f t="shared" si="1539"/>
        <v/>
      </c>
      <c r="DC918" s="28" t="str">
        <f>IF(CP918="","",$DC$1&amp;(INDEX(価格設定!D$1:XFD$3,ROW(価格設定!$D$3),MATCH($AW918,価格設定!D$1:XFD$1,1))*100)&amp;"%")</f>
        <v/>
      </c>
      <c r="DD918" s="28" t="str">
        <f>IF(CP918="","",$DD$1&amp;(INDEX(価格設定!D$1:XFD$3,ROW(価格設定!$D$2),MATCH($AW918,価格設定!D$1:XFD$1,1))*100)&amp;"%")</f>
        <v/>
      </c>
      <c r="DE918" s="29" t="str">
        <f t="shared" si="1540"/>
        <v/>
      </c>
      <c r="DG918" s="58" t="str">
        <f t="shared" si="1541"/>
        <v/>
      </c>
      <c r="DH918" s="58" t="str">
        <f t="shared" si="1542"/>
        <v/>
      </c>
      <c r="DI918" s="58" t="str">
        <f t="shared" si="1543"/>
        <v/>
      </c>
      <c r="DJ918" s="85" t="str">
        <f t="shared" si="1544"/>
        <v/>
      </c>
      <c r="DL918" s="58" t="str">
        <f>IF(COUNTIF(DG$3:DG$1048576,DG918)=COUNTIF($DG$3:$DG918,DG918),DG918,"")</f>
        <v/>
      </c>
      <c r="DM918" s="85" t="str">
        <f t="shared" si="1545"/>
        <v/>
      </c>
      <c r="DN918" s="85" t="str">
        <f t="shared" si="1471"/>
        <v/>
      </c>
      <c r="DO918" s="85" t="str">
        <f t="shared" si="1471"/>
        <v/>
      </c>
      <c r="DP918" s="303"/>
      <c r="DQ918" s="17" t="str">
        <f t="shared" si="1472"/>
        <v/>
      </c>
      <c r="DR918" s="17" t="str">
        <f t="shared" si="1473"/>
        <v/>
      </c>
      <c r="DS918" s="17" t="str">
        <f t="shared" si="1474"/>
        <v/>
      </c>
      <c r="DU918" s="16" t="str">
        <f t="shared" si="1546"/>
        <v/>
      </c>
      <c r="DV918" s="16" t="str">
        <f>IF(DU918="","",COUNT($DU$3:DU918))</f>
        <v/>
      </c>
      <c r="DW918" s="16" t="str">
        <f t="shared" si="1547"/>
        <v/>
      </c>
      <c r="DX918" s="16" t="str">
        <f t="shared" si="1548"/>
        <v/>
      </c>
      <c r="DY918" s="16" t="str">
        <f>IF(DZ918="","",COUNTIF(DZ$3:DZ918,DZ918))</f>
        <v/>
      </c>
      <c r="DZ918" s="16" t="str">
        <f t="shared" si="1549"/>
        <v/>
      </c>
      <c r="EA918" s="16" t="str">
        <f t="shared" si="1550"/>
        <v/>
      </c>
      <c r="EB918" s="16" t="str">
        <f t="shared" si="1551"/>
        <v/>
      </c>
      <c r="EC918" s="16" t="str">
        <f t="shared" si="1552"/>
        <v/>
      </c>
      <c r="ED918" s="16" t="str">
        <f t="shared" si="1553"/>
        <v/>
      </c>
      <c r="EE918" s="16" t="str">
        <f t="shared" si="1554"/>
        <v/>
      </c>
      <c r="EF918" s="16" t="str">
        <f t="shared" si="1555"/>
        <v/>
      </c>
      <c r="EG918" s="16" t="str">
        <f t="shared" si="1556"/>
        <v/>
      </c>
      <c r="EH918" s="16" t="str">
        <f t="shared" si="1557"/>
        <v/>
      </c>
      <c r="EI918" s="16" t="str">
        <f t="shared" si="1558"/>
        <v/>
      </c>
      <c r="EJ918" s="16" t="str">
        <f t="shared" si="1559"/>
        <v/>
      </c>
      <c r="EK918" s="16" t="str">
        <f t="shared" si="1560"/>
        <v/>
      </c>
      <c r="EL918" s="58" t="str">
        <f t="shared" si="1561"/>
        <v/>
      </c>
      <c r="EM918" s="58" t="str">
        <f>IF(OR($DZ918="",CR918=""),IF($EL918="","",$EL918),IF(OR(CR918="なし",CR918=0),領収書!$H$1,CR918))</f>
        <v/>
      </c>
      <c r="EN918" s="58" t="str">
        <f>IF(OR($DZ918="",CS918=""),IF($EL918="","",$EL918),IF(OR(CS918="なし",CS918=0),入力!$EN$1,CS918))</f>
        <v/>
      </c>
      <c r="EO918" s="63" t="str">
        <f t="shared" si="1562"/>
        <v/>
      </c>
      <c r="EP918" s="63" t="str">
        <f t="shared" si="1563"/>
        <v/>
      </c>
      <c r="ER918" s="16" t="str">
        <f>IF(AND(COUNTIF($ET$3:ET918,ET918)=1,ET918&lt;&gt;""),MAX($ER$3:ER917)+1,"")</f>
        <v/>
      </c>
      <c r="ES918" s="16" t="str">
        <f>IF(価格設定!B920="","",価格設定!B920)</f>
        <v/>
      </c>
      <c r="ET918" s="16" t="str">
        <f>IF(価格設定!C920="","",価格設定!C920)</f>
        <v/>
      </c>
      <c r="EV918" s="16" t="str">
        <f t="shared" si="1475"/>
        <v/>
      </c>
      <c r="EW918" s="16" t="str">
        <f t="shared" si="1564"/>
        <v/>
      </c>
    </row>
    <row r="919" spans="1:153" ht="30" customHeight="1" x14ac:dyDescent="0.2">
      <c r="A919" s="225"/>
      <c r="B919" s="212"/>
      <c r="C919" s="221"/>
      <c r="D919" s="164"/>
      <c r="E919" s="165"/>
      <c r="F919" s="166"/>
      <c r="G919" s="167"/>
      <c r="H919" s="179"/>
      <c r="I919" s="306"/>
      <c r="J919" s="169"/>
      <c r="K919" s="179"/>
      <c r="L919" s="186"/>
      <c r="M919" s="186"/>
      <c r="N919" s="168"/>
      <c r="O919" s="170"/>
      <c r="P919" s="212"/>
      <c r="Q919" s="179" t="str">
        <f>IFERROR(IF(H919="","",IFERROR(INDEX(価格設定!$B$5:$B$1048576,MATCH(H919,価格設定!$B$5:$B$1048576,0),0),INDEX(価格設定!$B$5:$B$1048576,MATCH("*"&amp;H919&amp;"*",価格設定!$B$5:$B$1048576,0),0))),H919)</f>
        <v/>
      </c>
      <c r="R919" s="250" t="str">
        <f>IFERROR(IF(Q919="",IF(K919="","",K919),IF(K919="",IF(INDEX(価格設定!$C$5:$C$1048576,MATCH(Q919,価格設定!$B$5:$B$1048576,0),0)=0,"",INDEX(価格設定!$C$5:$C$1048576,MATCH(Q919,価格設定!$B$5:$B$1048576,0),0)),IF(K919="なし","",K919))),"")</f>
        <v/>
      </c>
      <c r="S919" s="308" t="str">
        <f t="shared" si="1476"/>
        <v/>
      </c>
      <c r="T919" s="126" t="str">
        <f>IFERROR(IF(J919="",IF(INDEX(価格設定!$E$5:$R$1048576,MATCH($Q919,価格設定!B$5:B$1048576,0),MATCH($AW919,価格設定!E$1:X$1,1))=0,"",INDEX(価格設定!$E$5:$R$1048576,MATCH($Q919,価格設定!B$5:B$1048576,0),MATCH($AW919,価格設定!E$1:X$1,1))),J919),"")</f>
        <v/>
      </c>
      <c r="U919" s="126" t="str">
        <f t="shared" si="1477"/>
        <v/>
      </c>
      <c r="V919" s="132" t="str">
        <f t="shared" si="1478"/>
        <v/>
      </c>
      <c r="W919" s="127" t="str">
        <f>IFERROR(IF(OR(T919="",T919&lt;0),"",IFERROR(INDEX(価格設定!E$2:X$3,IF(AND(K919=$K$1,$K$1&lt;&gt;""),ROW(価格設定!$D$3)-1,MATCH(INDEX(価格設定!$D$5:$D$1048576,MATCH(Q919,価格設定!$B$5:$B$1048576,0),0),価格設定!$D$2:$D$3,0)),MATCH($AW919,価格設定!E$1:X$1,1)),INDEX(価格設定!E$2:X$2,0,MATCH($AW919,価格設定!E$1:X$1,1)))),"")</f>
        <v/>
      </c>
      <c r="X919" s="126" t="str">
        <f t="shared" si="1469"/>
        <v/>
      </c>
      <c r="Y919" s="128" t="str">
        <f t="shared" si="1479"/>
        <v/>
      </c>
      <c r="Z919" s="126" t="str">
        <f t="shared" si="1480"/>
        <v/>
      </c>
      <c r="AA919" s="129" t="str">
        <f t="shared" si="1481"/>
        <v/>
      </c>
      <c r="AB919" s="126" t="str">
        <f t="shared" si="1482"/>
        <v/>
      </c>
      <c r="AC919" s="280" t="str">
        <f t="shared" si="1483"/>
        <v/>
      </c>
      <c r="AD919" s="15"/>
      <c r="AE919" s="204" t="str">
        <f>IF(AF919="","",COUNT($AF$3:AF919))</f>
        <v/>
      </c>
      <c r="AF919" s="206" t="str">
        <f t="shared" si="1484"/>
        <v/>
      </c>
      <c r="AG919" s="204" t="str">
        <f t="shared" si="1485"/>
        <v/>
      </c>
      <c r="AH919" s="204" t="str">
        <f t="shared" si="1486"/>
        <v/>
      </c>
      <c r="AI919" s="287"/>
      <c r="AJ919" s="15"/>
      <c r="AK919" s="138" t="str">
        <f t="shared" si="1487"/>
        <v/>
      </c>
      <c r="AL919" s="131" t="str">
        <f t="shared" si="1488"/>
        <v/>
      </c>
      <c r="AM919" s="131" t="str">
        <f t="shared" si="1489"/>
        <v/>
      </c>
      <c r="AN919" s="313" t="str">
        <f t="shared" si="1490"/>
        <v/>
      </c>
      <c r="AO919" s="316" t="str">
        <f t="shared" si="1491"/>
        <v/>
      </c>
      <c r="AP919" s="18"/>
      <c r="AQ919" s="3" t="str">
        <f>IF(F919="","",MAX($AQ$3:AQ918)+1)</f>
        <v/>
      </c>
      <c r="AR919" s="3" t="str">
        <f>IF(OR(AQ919="",BB919=""),"",MAX($AR$3:AR918)+1)</f>
        <v/>
      </c>
      <c r="AS919" s="3" t="str">
        <f>IF(CQ919="","",RANK(CQ919,CQ$3:CQ$1048576,1)+COUNTIF($CQ$3:CQ919,CQ919)-1)</f>
        <v/>
      </c>
      <c r="AT919" s="21" t="str">
        <f>IF(C919="",IF(OR(AND($H919&lt;&gt;"",C919=""),AND($F918=$F919,$AZ919&lt;&gt;""),COUNTA($H$3:$H$1048576,#REF!,$F$3:$F$1048576)&gt;COUNTA($H$3:$H919,#REF!,$F$3:$F919),$AZ919&lt;&gt;""),INDEX(AT$3:AT$1048576,MATCH(MAX($AQ$3:$AQ918),$AQ$3:$AQ$1048576,0),0),""),C919)</f>
        <v/>
      </c>
      <c r="AU919" s="21" t="str">
        <f>IF(D919="",IF(OR(AND($H919&lt;&gt;"",D919=""),AND($F918=$F919,$AZ919&lt;&gt;""),COUNTA($H$3:$H$1048576,#REF!,$F$3:$F$1048576)&gt;COUNTA($H$3:$H919,#REF!,$F$3:$F919),$AZ919&lt;&gt;""),INDEX(AU$3:AU$1048576,MATCH(MAX($AQ$3:$AQ918),$AQ$3:$AQ$1048576,0),0),""),D919)</f>
        <v/>
      </c>
      <c r="AV919" s="21" t="str">
        <f>IF(E919="",IF(OR(AND($H919&lt;&gt;"",E919=""),AND($F918=$F919,$AZ919&lt;&gt;""),COUNTA($H$3:$H$1048576,#REF!,$F$3:$F$1048576)&gt;COUNTA($H$3:$H919,#REF!,$F$3:$F919),$AZ919&lt;&gt;""),INDEX(AV$3:AV$1048576,MATCH(MAX($AQ$3:$AQ918),$AQ$3:$AQ$1048576,0),0),""),E919)</f>
        <v/>
      </c>
      <c r="AW919" s="24" t="str">
        <f t="shared" si="1492"/>
        <v/>
      </c>
      <c r="AX919" s="13" t="str">
        <f t="shared" si="1493"/>
        <v/>
      </c>
      <c r="AY919" s="4" t="str">
        <f t="shared" si="1494"/>
        <v/>
      </c>
      <c r="AZ919" s="4" t="str">
        <f>IF(AX919="",IF(OR(AND(H919&lt;&gt;"",F919=""),COUNTA($H$3:$H$1048576)&gt;COUNTA($H$3:$H919)),INDEX(AX$3:AX919,MATCH(MAX($AQ$3:AQ919),AQ$3:AQ919,0),0),""),AX919)</f>
        <v/>
      </c>
      <c r="BA919" s="4" t="str">
        <f>IF(AY919="",IF(AND(H919&lt;&gt;"",F919=""),INDEX(AY$3:AY919,MATCH(MAX($AQ$3:AQ919),AQ$3:AQ919,0),0),""),AY919)</f>
        <v/>
      </c>
      <c r="BB919" s="82" t="str">
        <f>IF(BC919="","",RANK(BC919,BC$3:BC$1048576,1)+COUNTIF($BC$3:BC919,BC919)-1)</f>
        <v/>
      </c>
      <c r="BC919" s="139" t="str">
        <f t="shared" si="1495"/>
        <v/>
      </c>
      <c r="BD919" s="46" t="str">
        <f t="shared" si="1496"/>
        <v/>
      </c>
      <c r="BE919" s="46" t="str">
        <f t="shared" si="1497"/>
        <v/>
      </c>
      <c r="BF919" s="46" t="str">
        <f t="shared" si="1498"/>
        <v/>
      </c>
      <c r="BG919" s="4" t="str">
        <f t="shared" si="1499"/>
        <v/>
      </c>
      <c r="BH919" s="180" t="str">
        <f t="shared" si="1500"/>
        <v/>
      </c>
      <c r="BI919" s="16" t="str">
        <f t="shared" si="1501"/>
        <v/>
      </c>
      <c r="BJ919" s="52" t="str">
        <f>IF(BI919="","",IF(W919="","",IF(AND(K919=$K$1,$K$1&lt;&gt;""),$BT$2,IFERROR(IF(INDEX(価格設定!$D$5:$D$1048576,MATCH(Q919,価格設定!$B$5:$B$1048576,0),0)=価格設定!$D$3,$BT$2,$BS$2),$BS$2))))</f>
        <v/>
      </c>
      <c r="BK919" s="16" t="str">
        <f>IF(BI919="","",IF(COUNTIF($BI$3:BI919,BI919)=1,1,IF(AND(BI918=BI919,BH919=""),BK918,COUNTIF($BH$3:BH919,BH919))))</f>
        <v/>
      </c>
      <c r="BL919" s="52" t="str">
        <f t="shared" si="1502"/>
        <v/>
      </c>
      <c r="BM919" s="52" t="str">
        <f t="shared" si="1503"/>
        <v/>
      </c>
      <c r="BN919" s="119" t="str">
        <f t="shared" si="1504"/>
        <v/>
      </c>
      <c r="BO919" s="119" t="str">
        <f t="shared" si="1505"/>
        <v/>
      </c>
      <c r="BP919" s="17" t="str">
        <f t="shared" si="1506"/>
        <v/>
      </c>
      <c r="BQ919" s="17" t="str">
        <f t="shared" si="1507"/>
        <v/>
      </c>
      <c r="BR919" s="17" t="str">
        <f>IF(OR(BP919="",COUNTIF($BO$3:BO919,BO919)&lt;&gt;1),"",SUMIF(BO$3:BO$1048576,BO919,BP$3:BP$1048576))</f>
        <v/>
      </c>
      <c r="BS919" s="17" t="str">
        <f t="shared" si="1508"/>
        <v/>
      </c>
      <c r="BT919" s="17" t="str">
        <f t="shared" si="1509"/>
        <v/>
      </c>
      <c r="BU919" s="17" t="str">
        <f t="shared" si="1510"/>
        <v/>
      </c>
      <c r="BV919" s="24" t="str">
        <f t="shared" si="1511"/>
        <v/>
      </c>
      <c r="BW919" s="24" t="str">
        <f t="shared" si="1512"/>
        <v/>
      </c>
      <c r="BX919" s="24" t="str">
        <f t="shared" si="1513"/>
        <v/>
      </c>
      <c r="BY919" s="26" t="str">
        <f t="shared" si="1514"/>
        <v/>
      </c>
      <c r="BZ919" s="26" t="str">
        <f t="shared" si="1515"/>
        <v/>
      </c>
      <c r="CA919" s="26" t="str">
        <f t="shared" si="1516"/>
        <v/>
      </c>
      <c r="CB919" s="66" t="str">
        <f t="shared" si="1517"/>
        <v/>
      </c>
      <c r="CC919" s="65" t="str">
        <f t="shared" si="1518"/>
        <v/>
      </c>
      <c r="CD919" s="26" t="str">
        <f t="shared" si="1519"/>
        <v/>
      </c>
      <c r="CE919" s="26" t="str">
        <f t="shared" si="1520"/>
        <v/>
      </c>
      <c r="CF919" s="193" t="str">
        <f t="shared" si="1521"/>
        <v/>
      </c>
      <c r="CG919" s="193" t="str">
        <f t="shared" si="1522"/>
        <v/>
      </c>
      <c r="CH919" s="26" t="str">
        <f t="shared" si="1523"/>
        <v/>
      </c>
      <c r="CI919" s="26" t="str">
        <f t="shared" si="1524"/>
        <v/>
      </c>
      <c r="CJ919" s="65" t="str">
        <f t="shared" si="1525"/>
        <v/>
      </c>
      <c r="CK919" s="65" t="str">
        <f t="shared" si="1526"/>
        <v/>
      </c>
      <c r="CL919" s="64" t="str">
        <f t="shared" si="1527"/>
        <v/>
      </c>
      <c r="CM919" s="64" t="str">
        <f t="shared" si="1528"/>
        <v/>
      </c>
      <c r="CN919" s="65" t="str">
        <f t="shared" si="1529"/>
        <v/>
      </c>
      <c r="CP919" s="63" t="str">
        <f>IF(BH919="","",MAX($CP$3:CP918)+1)</f>
        <v/>
      </c>
      <c r="CQ919" s="24" t="str">
        <f t="shared" si="1530"/>
        <v/>
      </c>
      <c r="CR919" s="24" t="str">
        <f t="shared" si="1531"/>
        <v/>
      </c>
      <c r="CS919" s="24" t="str">
        <f t="shared" si="1532"/>
        <v/>
      </c>
      <c r="CT919" s="58" t="str">
        <f>IF(BO919="","",COUNTIF($BO$3:BO919,BO919)&amp;"@"&amp;BO919)</f>
        <v/>
      </c>
      <c r="CU919" s="16" t="str">
        <f t="shared" si="1470"/>
        <v/>
      </c>
      <c r="CV919" s="63" t="str">
        <f t="shared" si="1533"/>
        <v/>
      </c>
      <c r="CW919" s="16" t="str">
        <f t="shared" si="1534"/>
        <v/>
      </c>
      <c r="CX919" s="16" t="str">
        <f t="shared" si="1535"/>
        <v/>
      </c>
      <c r="CY919" s="16" t="str">
        <f t="shared" si="1536"/>
        <v/>
      </c>
      <c r="CZ919" s="85" t="str">
        <f t="shared" si="1537"/>
        <v/>
      </c>
      <c r="DA919" s="16" t="str">
        <f t="shared" si="1538"/>
        <v/>
      </c>
      <c r="DB919" s="16" t="str">
        <f t="shared" si="1539"/>
        <v/>
      </c>
      <c r="DC919" s="28" t="str">
        <f>IF(CP919="","",$DC$1&amp;(INDEX(価格設定!D$1:XFD$3,ROW(価格設定!$D$3),MATCH($AW919,価格設定!D$1:XFD$1,1))*100)&amp;"%")</f>
        <v/>
      </c>
      <c r="DD919" s="28" t="str">
        <f>IF(CP919="","",$DD$1&amp;(INDEX(価格設定!D$1:XFD$3,ROW(価格設定!$D$2),MATCH($AW919,価格設定!D$1:XFD$1,1))*100)&amp;"%")</f>
        <v/>
      </c>
      <c r="DE919" s="29" t="str">
        <f t="shared" si="1540"/>
        <v/>
      </c>
      <c r="DG919" s="58" t="str">
        <f t="shared" si="1541"/>
        <v/>
      </c>
      <c r="DH919" s="58" t="str">
        <f t="shared" si="1542"/>
        <v/>
      </c>
      <c r="DI919" s="58" t="str">
        <f t="shared" si="1543"/>
        <v/>
      </c>
      <c r="DJ919" s="85" t="str">
        <f t="shared" si="1544"/>
        <v/>
      </c>
      <c r="DL919" s="58" t="str">
        <f>IF(COUNTIF(DG$3:DG$1048576,DG919)=COUNTIF($DG$3:$DG919,DG919),DG919,"")</f>
        <v/>
      </c>
      <c r="DM919" s="85" t="str">
        <f t="shared" si="1545"/>
        <v/>
      </c>
      <c r="DN919" s="85" t="str">
        <f t="shared" si="1471"/>
        <v/>
      </c>
      <c r="DO919" s="85" t="str">
        <f t="shared" si="1471"/>
        <v/>
      </c>
      <c r="DP919" s="303"/>
      <c r="DQ919" s="17" t="str">
        <f t="shared" si="1472"/>
        <v/>
      </c>
      <c r="DR919" s="17" t="str">
        <f t="shared" si="1473"/>
        <v/>
      </c>
      <c r="DS919" s="17" t="str">
        <f t="shared" si="1474"/>
        <v/>
      </c>
      <c r="DU919" s="16" t="str">
        <f t="shared" si="1546"/>
        <v/>
      </c>
      <c r="DV919" s="16" t="str">
        <f>IF(DU919="","",COUNT($DU$3:DU919))</f>
        <v/>
      </c>
      <c r="DW919" s="16" t="str">
        <f t="shared" si="1547"/>
        <v/>
      </c>
      <c r="DX919" s="16" t="str">
        <f t="shared" si="1548"/>
        <v/>
      </c>
      <c r="DY919" s="16" t="str">
        <f>IF(DZ919="","",COUNTIF(DZ$3:DZ919,DZ919))</f>
        <v/>
      </c>
      <c r="DZ919" s="16" t="str">
        <f t="shared" si="1549"/>
        <v/>
      </c>
      <c r="EA919" s="16" t="str">
        <f t="shared" si="1550"/>
        <v/>
      </c>
      <c r="EB919" s="16" t="str">
        <f t="shared" si="1551"/>
        <v/>
      </c>
      <c r="EC919" s="16" t="str">
        <f t="shared" si="1552"/>
        <v/>
      </c>
      <c r="ED919" s="16" t="str">
        <f t="shared" si="1553"/>
        <v/>
      </c>
      <c r="EE919" s="16" t="str">
        <f t="shared" si="1554"/>
        <v/>
      </c>
      <c r="EF919" s="16" t="str">
        <f t="shared" si="1555"/>
        <v/>
      </c>
      <c r="EG919" s="16" t="str">
        <f t="shared" si="1556"/>
        <v/>
      </c>
      <c r="EH919" s="16" t="str">
        <f t="shared" si="1557"/>
        <v/>
      </c>
      <c r="EI919" s="16" t="str">
        <f t="shared" si="1558"/>
        <v/>
      </c>
      <c r="EJ919" s="16" t="str">
        <f t="shared" si="1559"/>
        <v/>
      </c>
      <c r="EK919" s="16" t="str">
        <f t="shared" si="1560"/>
        <v/>
      </c>
      <c r="EL919" s="58" t="str">
        <f t="shared" si="1561"/>
        <v/>
      </c>
      <c r="EM919" s="58" t="str">
        <f>IF(OR($DZ919="",CR919=""),IF($EL919="","",$EL919),IF(OR(CR919="なし",CR919=0),領収書!$H$1,CR919))</f>
        <v/>
      </c>
      <c r="EN919" s="58" t="str">
        <f>IF(OR($DZ919="",CS919=""),IF($EL919="","",$EL919),IF(OR(CS919="なし",CS919=0),入力!$EN$1,CS919))</f>
        <v/>
      </c>
      <c r="EO919" s="63" t="str">
        <f t="shared" si="1562"/>
        <v/>
      </c>
      <c r="EP919" s="63" t="str">
        <f t="shared" si="1563"/>
        <v/>
      </c>
      <c r="ER919" s="16" t="str">
        <f>IF(AND(COUNTIF($ET$3:ET919,ET919)=1,ET919&lt;&gt;""),MAX($ER$3:ER918)+1,"")</f>
        <v/>
      </c>
      <c r="ES919" s="16" t="str">
        <f>IF(価格設定!B921="","",価格設定!B921)</f>
        <v/>
      </c>
      <c r="ET919" s="16" t="str">
        <f>IF(価格設定!C921="","",価格設定!C921)</f>
        <v/>
      </c>
      <c r="EV919" s="16" t="str">
        <f t="shared" si="1475"/>
        <v/>
      </c>
      <c r="EW919" s="16" t="str">
        <f t="shared" si="1564"/>
        <v/>
      </c>
    </row>
    <row r="920" spans="1:153" ht="30" customHeight="1" x14ac:dyDescent="0.2">
      <c r="A920" s="225"/>
      <c r="B920" s="212"/>
      <c r="C920" s="221"/>
      <c r="D920" s="164"/>
      <c r="E920" s="165"/>
      <c r="F920" s="166"/>
      <c r="G920" s="167"/>
      <c r="H920" s="179"/>
      <c r="I920" s="306"/>
      <c r="J920" s="169"/>
      <c r="K920" s="179"/>
      <c r="L920" s="186"/>
      <c r="M920" s="186"/>
      <c r="N920" s="168"/>
      <c r="O920" s="170"/>
      <c r="P920" s="212"/>
      <c r="Q920" s="179" t="str">
        <f>IFERROR(IF(H920="","",IFERROR(INDEX(価格設定!$B$5:$B$1048576,MATCH(H920,価格設定!$B$5:$B$1048576,0),0),INDEX(価格設定!$B$5:$B$1048576,MATCH("*"&amp;H920&amp;"*",価格設定!$B$5:$B$1048576,0),0))),H920)</f>
        <v/>
      </c>
      <c r="R920" s="250" t="str">
        <f>IFERROR(IF(Q920="",IF(K920="","",K920),IF(K920="",IF(INDEX(価格設定!$C$5:$C$1048576,MATCH(Q920,価格設定!$B$5:$B$1048576,0),0)=0,"",INDEX(価格設定!$C$5:$C$1048576,MATCH(Q920,価格設定!$B$5:$B$1048576,0),0)),IF(K920="なし","",K920))),"")</f>
        <v/>
      </c>
      <c r="S920" s="308" t="str">
        <f t="shared" si="1476"/>
        <v/>
      </c>
      <c r="T920" s="126" t="str">
        <f>IFERROR(IF(J920="",IF(INDEX(価格設定!$E$5:$R$1048576,MATCH($Q920,価格設定!B$5:B$1048576,0),MATCH($AW920,価格設定!E$1:X$1,1))=0,"",INDEX(価格設定!$E$5:$R$1048576,MATCH($Q920,価格設定!B$5:B$1048576,0),MATCH($AW920,価格設定!E$1:X$1,1))),J920),"")</f>
        <v/>
      </c>
      <c r="U920" s="126" t="str">
        <f t="shared" si="1477"/>
        <v/>
      </c>
      <c r="V920" s="132" t="str">
        <f t="shared" si="1478"/>
        <v/>
      </c>
      <c r="W920" s="127" t="str">
        <f>IFERROR(IF(OR(T920="",T920&lt;0),"",IFERROR(INDEX(価格設定!E$2:X$3,IF(AND(K920=$K$1,$K$1&lt;&gt;""),ROW(価格設定!$D$3)-1,MATCH(INDEX(価格設定!$D$5:$D$1048576,MATCH(Q920,価格設定!$B$5:$B$1048576,0),0),価格設定!$D$2:$D$3,0)),MATCH($AW920,価格設定!E$1:X$1,1)),INDEX(価格設定!E$2:X$2,0,MATCH($AW920,価格設定!E$1:X$1,1)))),"")</f>
        <v/>
      </c>
      <c r="X920" s="126" t="str">
        <f t="shared" si="1469"/>
        <v/>
      </c>
      <c r="Y920" s="128" t="str">
        <f t="shared" si="1479"/>
        <v/>
      </c>
      <c r="Z920" s="126" t="str">
        <f t="shared" si="1480"/>
        <v/>
      </c>
      <c r="AA920" s="129" t="str">
        <f t="shared" si="1481"/>
        <v/>
      </c>
      <c r="AB920" s="126" t="str">
        <f t="shared" si="1482"/>
        <v/>
      </c>
      <c r="AC920" s="280" t="str">
        <f t="shared" si="1483"/>
        <v/>
      </c>
      <c r="AD920" s="15"/>
      <c r="AE920" s="204" t="str">
        <f>IF(AF920="","",COUNT($AF$3:AF920))</f>
        <v/>
      </c>
      <c r="AF920" s="206" t="str">
        <f t="shared" si="1484"/>
        <v/>
      </c>
      <c r="AG920" s="204" t="str">
        <f t="shared" si="1485"/>
        <v/>
      </c>
      <c r="AH920" s="204" t="str">
        <f t="shared" si="1486"/>
        <v/>
      </c>
      <c r="AI920" s="287"/>
      <c r="AJ920" s="15"/>
      <c r="AK920" s="138" t="str">
        <f t="shared" si="1487"/>
        <v/>
      </c>
      <c r="AL920" s="131" t="str">
        <f t="shared" si="1488"/>
        <v/>
      </c>
      <c r="AM920" s="131" t="str">
        <f t="shared" si="1489"/>
        <v/>
      </c>
      <c r="AN920" s="313" t="str">
        <f t="shared" si="1490"/>
        <v/>
      </c>
      <c r="AO920" s="316" t="str">
        <f t="shared" si="1491"/>
        <v/>
      </c>
      <c r="AP920" s="18"/>
      <c r="AQ920" s="3" t="str">
        <f>IF(F920="","",MAX($AQ$3:AQ919)+1)</f>
        <v/>
      </c>
      <c r="AR920" s="3" t="str">
        <f>IF(OR(AQ920="",BB920=""),"",MAX($AR$3:AR919)+1)</f>
        <v/>
      </c>
      <c r="AS920" s="3" t="str">
        <f>IF(CQ920="","",RANK(CQ920,CQ$3:CQ$1048576,1)+COUNTIF($CQ$3:CQ920,CQ920)-1)</f>
        <v/>
      </c>
      <c r="AT920" s="21" t="str">
        <f>IF(C920="",IF(OR(AND($H920&lt;&gt;"",C920=""),AND($F919=$F920,$AZ920&lt;&gt;""),COUNTA($H$3:$H$1048576,#REF!,$F$3:$F$1048576)&gt;COUNTA($H$3:$H920,#REF!,$F$3:$F920),$AZ920&lt;&gt;""),INDEX(AT$3:AT$1048576,MATCH(MAX($AQ$3:$AQ919),$AQ$3:$AQ$1048576,0),0),""),C920)</f>
        <v/>
      </c>
      <c r="AU920" s="21" t="str">
        <f>IF(D920="",IF(OR(AND($H920&lt;&gt;"",D920=""),AND($F919=$F920,$AZ920&lt;&gt;""),COUNTA($H$3:$H$1048576,#REF!,$F$3:$F$1048576)&gt;COUNTA($H$3:$H920,#REF!,$F$3:$F920),$AZ920&lt;&gt;""),INDEX(AU$3:AU$1048576,MATCH(MAX($AQ$3:$AQ919),$AQ$3:$AQ$1048576,0),0),""),D920)</f>
        <v/>
      </c>
      <c r="AV920" s="21" t="str">
        <f>IF(E920="",IF(OR(AND($H920&lt;&gt;"",E920=""),AND($F919=$F920,$AZ920&lt;&gt;""),COUNTA($H$3:$H$1048576,#REF!,$F$3:$F$1048576)&gt;COUNTA($H$3:$H920,#REF!,$F$3:$F920),$AZ920&lt;&gt;""),INDEX(AV$3:AV$1048576,MATCH(MAX($AQ$3:$AQ919),$AQ$3:$AQ$1048576,0),0),""),E920)</f>
        <v/>
      </c>
      <c r="AW920" s="24" t="str">
        <f t="shared" si="1492"/>
        <v/>
      </c>
      <c r="AX920" s="13" t="str">
        <f t="shared" si="1493"/>
        <v/>
      </c>
      <c r="AY920" s="4" t="str">
        <f t="shared" si="1494"/>
        <v/>
      </c>
      <c r="AZ920" s="4" t="str">
        <f>IF(AX920="",IF(OR(AND(H920&lt;&gt;"",F920=""),COUNTA($H$3:$H$1048576)&gt;COUNTA($H$3:$H920)),INDEX(AX$3:AX920,MATCH(MAX($AQ$3:AQ920),AQ$3:AQ920,0),0),""),AX920)</f>
        <v/>
      </c>
      <c r="BA920" s="4" t="str">
        <f>IF(AY920="",IF(AND(H920&lt;&gt;"",F920=""),INDEX(AY$3:AY920,MATCH(MAX($AQ$3:AQ920),AQ$3:AQ920,0),0),""),AY920)</f>
        <v/>
      </c>
      <c r="BB920" s="82" t="str">
        <f>IF(BC920="","",RANK(BC920,BC$3:BC$1048576,1)+COUNTIF($BC$3:BC920,BC920)-1)</f>
        <v/>
      </c>
      <c r="BC920" s="139" t="str">
        <f t="shared" si="1495"/>
        <v/>
      </c>
      <c r="BD920" s="46" t="str">
        <f t="shared" si="1496"/>
        <v/>
      </c>
      <c r="BE920" s="46" t="str">
        <f t="shared" si="1497"/>
        <v/>
      </c>
      <c r="BF920" s="46" t="str">
        <f t="shared" si="1498"/>
        <v/>
      </c>
      <c r="BG920" s="4" t="str">
        <f t="shared" si="1499"/>
        <v/>
      </c>
      <c r="BH920" s="180" t="str">
        <f t="shared" si="1500"/>
        <v/>
      </c>
      <c r="BI920" s="16" t="str">
        <f t="shared" si="1501"/>
        <v/>
      </c>
      <c r="BJ920" s="52" t="str">
        <f>IF(BI920="","",IF(W920="","",IF(AND(K920=$K$1,$K$1&lt;&gt;""),$BT$2,IFERROR(IF(INDEX(価格設定!$D$5:$D$1048576,MATCH(Q920,価格設定!$B$5:$B$1048576,0),0)=価格設定!$D$3,$BT$2,$BS$2),$BS$2))))</f>
        <v/>
      </c>
      <c r="BK920" s="16" t="str">
        <f>IF(BI920="","",IF(COUNTIF($BI$3:BI920,BI920)=1,1,IF(AND(BI919=BI920,BH920=""),BK919,COUNTIF($BH$3:BH920,BH920))))</f>
        <v/>
      </c>
      <c r="BL920" s="52" t="str">
        <f t="shared" si="1502"/>
        <v/>
      </c>
      <c r="BM920" s="52" t="str">
        <f t="shared" si="1503"/>
        <v/>
      </c>
      <c r="BN920" s="119" t="str">
        <f t="shared" si="1504"/>
        <v/>
      </c>
      <c r="BO920" s="119" t="str">
        <f t="shared" si="1505"/>
        <v/>
      </c>
      <c r="BP920" s="17" t="str">
        <f t="shared" si="1506"/>
        <v/>
      </c>
      <c r="BQ920" s="17" t="str">
        <f t="shared" si="1507"/>
        <v/>
      </c>
      <c r="BR920" s="17" t="str">
        <f>IF(OR(BP920="",COUNTIF($BO$3:BO920,BO920)&lt;&gt;1),"",SUMIF(BO$3:BO$1048576,BO920,BP$3:BP$1048576))</f>
        <v/>
      </c>
      <c r="BS920" s="17" t="str">
        <f t="shared" si="1508"/>
        <v/>
      </c>
      <c r="BT920" s="17" t="str">
        <f t="shared" si="1509"/>
        <v/>
      </c>
      <c r="BU920" s="17" t="str">
        <f t="shared" si="1510"/>
        <v/>
      </c>
      <c r="BV920" s="24" t="str">
        <f t="shared" si="1511"/>
        <v/>
      </c>
      <c r="BW920" s="24" t="str">
        <f t="shared" si="1512"/>
        <v/>
      </c>
      <c r="BX920" s="24" t="str">
        <f t="shared" si="1513"/>
        <v/>
      </c>
      <c r="BY920" s="26" t="str">
        <f t="shared" si="1514"/>
        <v/>
      </c>
      <c r="BZ920" s="26" t="str">
        <f t="shared" si="1515"/>
        <v/>
      </c>
      <c r="CA920" s="26" t="str">
        <f t="shared" si="1516"/>
        <v/>
      </c>
      <c r="CB920" s="66" t="str">
        <f t="shared" si="1517"/>
        <v/>
      </c>
      <c r="CC920" s="65" t="str">
        <f t="shared" si="1518"/>
        <v/>
      </c>
      <c r="CD920" s="26" t="str">
        <f t="shared" si="1519"/>
        <v/>
      </c>
      <c r="CE920" s="26" t="str">
        <f t="shared" si="1520"/>
        <v/>
      </c>
      <c r="CF920" s="193" t="str">
        <f t="shared" si="1521"/>
        <v/>
      </c>
      <c r="CG920" s="193" t="str">
        <f t="shared" si="1522"/>
        <v/>
      </c>
      <c r="CH920" s="26" t="str">
        <f t="shared" si="1523"/>
        <v/>
      </c>
      <c r="CI920" s="26" t="str">
        <f t="shared" si="1524"/>
        <v/>
      </c>
      <c r="CJ920" s="65" t="str">
        <f t="shared" si="1525"/>
        <v/>
      </c>
      <c r="CK920" s="65" t="str">
        <f t="shared" si="1526"/>
        <v/>
      </c>
      <c r="CL920" s="64" t="str">
        <f t="shared" si="1527"/>
        <v/>
      </c>
      <c r="CM920" s="64" t="str">
        <f t="shared" si="1528"/>
        <v/>
      </c>
      <c r="CN920" s="65" t="str">
        <f t="shared" si="1529"/>
        <v/>
      </c>
      <c r="CP920" s="63" t="str">
        <f>IF(BH920="","",MAX($CP$3:CP919)+1)</f>
        <v/>
      </c>
      <c r="CQ920" s="24" t="str">
        <f t="shared" si="1530"/>
        <v/>
      </c>
      <c r="CR920" s="24" t="str">
        <f t="shared" si="1531"/>
        <v/>
      </c>
      <c r="CS920" s="24" t="str">
        <f t="shared" si="1532"/>
        <v/>
      </c>
      <c r="CT920" s="58" t="str">
        <f>IF(BO920="","",COUNTIF($BO$3:BO920,BO920)&amp;"@"&amp;BO920)</f>
        <v/>
      </c>
      <c r="CU920" s="16" t="str">
        <f t="shared" si="1470"/>
        <v/>
      </c>
      <c r="CV920" s="63" t="str">
        <f t="shared" si="1533"/>
        <v/>
      </c>
      <c r="CW920" s="16" t="str">
        <f t="shared" si="1534"/>
        <v/>
      </c>
      <c r="CX920" s="16" t="str">
        <f t="shared" si="1535"/>
        <v/>
      </c>
      <c r="CY920" s="16" t="str">
        <f t="shared" si="1536"/>
        <v/>
      </c>
      <c r="CZ920" s="85" t="str">
        <f t="shared" si="1537"/>
        <v/>
      </c>
      <c r="DA920" s="16" t="str">
        <f t="shared" si="1538"/>
        <v/>
      </c>
      <c r="DB920" s="16" t="str">
        <f t="shared" si="1539"/>
        <v/>
      </c>
      <c r="DC920" s="28" t="str">
        <f>IF(CP920="","",$DC$1&amp;(INDEX(価格設定!D$1:XFD$3,ROW(価格設定!$D$3),MATCH($AW920,価格設定!D$1:XFD$1,1))*100)&amp;"%")</f>
        <v/>
      </c>
      <c r="DD920" s="28" t="str">
        <f>IF(CP920="","",$DD$1&amp;(INDEX(価格設定!D$1:XFD$3,ROW(価格設定!$D$2),MATCH($AW920,価格設定!D$1:XFD$1,1))*100)&amp;"%")</f>
        <v/>
      </c>
      <c r="DE920" s="29" t="str">
        <f t="shared" si="1540"/>
        <v/>
      </c>
      <c r="DG920" s="58" t="str">
        <f t="shared" si="1541"/>
        <v/>
      </c>
      <c r="DH920" s="58" t="str">
        <f t="shared" si="1542"/>
        <v/>
      </c>
      <c r="DI920" s="58" t="str">
        <f t="shared" si="1543"/>
        <v/>
      </c>
      <c r="DJ920" s="85" t="str">
        <f t="shared" si="1544"/>
        <v/>
      </c>
      <c r="DL920" s="58" t="str">
        <f>IF(COUNTIF(DG$3:DG$1048576,DG920)=COUNTIF($DG$3:$DG920,DG920),DG920,"")</f>
        <v/>
      </c>
      <c r="DM920" s="85" t="str">
        <f t="shared" si="1545"/>
        <v/>
      </c>
      <c r="DN920" s="85" t="str">
        <f t="shared" si="1471"/>
        <v/>
      </c>
      <c r="DO920" s="85" t="str">
        <f t="shared" si="1471"/>
        <v/>
      </c>
      <c r="DP920" s="303"/>
      <c r="DQ920" s="17" t="str">
        <f t="shared" si="1472"/>
        <v/>
      </c>
      <c r="DR920" s="17" t="str">
        <f t="shared" si="1473"/>
        <v/>
      </c>
      <c r="DS920" s="17" t="str">
        <f t="shared" si="1474"/>
        <v/>
      </c>
      <c r="DU920" s="16" t="str">
        <f t="shared" si="1546"/>
        <v/>
      </c>
      <c r="DV920" s="16" t="str">
        <f>IF(DU920="","",COUNT($DU$3:DU920))</f>
        <v/>
      </c>
      <c r="DW920" s="16" t="str">
        <f t="shared" si="1547"/>
        <v/>
      </c>
      <c r="DX920" s="16" t="str">
        <f t="shared" si="1548"/>
        <v/>
      </c>
      <c r="DY920" s="16" t="str">
        <f>IF(DZ920="","",COUNTIF(DZ$3:DZ920,DZ920))</f>
        <v/>
      </c>
      <c r="DZ920" s="16" t="str">
        <f t="shared" si="1549"/>
        <v/>
      </c>
      <c r="EA920" s="16" t="str">
        <f t="shared" si="1550"/>
        <v/>
      </c>
      <c r="EB920" s="16" t="str">
        <f t="shared" si="1551"/>
        <v/>
      </c>
      <c r="EC920" s="16" t="str">
        <f t="shared" si="1552"/>
        <v/>
      </c>
      <c r="ED920" s="16" t="str">
        <f t="shared" si="1553"/>
        <v/>
      </c>
      <c r="EE920" s="16" t="str">
        <f t="shared" si="1554"/>
        <v/>
      </c>
      <c r="EF920" s="16" t="str">
        <f t="shared" si="1555"/>
        <v/>
      </c>
      <c r="EG920" s="16" t="str">
        <f t="shared" si="1556"/>
        <v/>
      </c>
      <c r="EH920" s="16" t="str">
        <f t="shared" si="1557"/>
        <v/>
      </c>
      <c r="EI920" s="16" t="str">
        <f t="shared" si="1558"/>
        <v/>
      </c>
      <c r="EJ920" s="16" t="str">
        <f t="shared" si="1559"/>
        <v/>
      </c>
      <c r="EK920" s="16" t="str">
        <f t="shared" si="1560"/>
        <v/>
      </c>
      <c r="EL920" s="58" t="str">
        <f t="shared" si="1561"/>
        <v/>
      </c>
      <c r="EM920" s="58" t="str">
        <f>IF(OR($DZ920="",CR920=""),IF($EL920="","",$EL920),IF(OR(CR920="なし",CR920=0),領収書!$H$1,CR920))</f>
        <v/>
      </c>
      <c r="EN920" s="58" t="str">
        <f>IF(OR($DZ920="",CS920=""),IF($EL920="","",$EL920),IF(OR(CS920="なし",CS920=0),入力!$EN$1,CS920))</f>
        <v/>
      </c>
      <c r="EO920" s="63" t="str">
        <f t="shared" si="1562"/>
        <v/>
      </c>
      <c r="EP920" s="63" t="str">
        <f t="shared" si="1563"/>
        <v/>
      </c>
      <c r="ER920" s="16" t="str">
        <f>IF(AND(COUNTIF($ET$3:ET920,ET920)=1,ET920&lt;&gt;""),MAX($ER$3:ER919)+1,"")</f>
        <v/>
      </c>
      <c r="ES920" s="16" t="str">
        <f>IF(価格設定!B922="","",価格設定!B922)</f>
        <v/>
      </c>
      <c r="ET920" s="16" t="str">
        <f>IF(価格設定!C922="","",価格設定!C922)</f>
        <v/>
      </c>
      <c r="EV920" s="16" t="str">
        <f t="shared" si="1475"/>
        <v/>
      </c>
      <c r="EW920" s="16" t="str">
        <f t="shared" si="1564"/>
        <v/>
      </c>
    </row>
    <row r="921" spans="1:153" ht="30" customHeight="1" x14ac:dyDescent="0.2">
      <c r="A921" s="225"/>
      <c r="B921" s="212"/>
      <c r="C921" s="221"/>
      <c r="D921" s="164"/>
      <c r="E921" s="165"/>
      <c r="F921" s="166"/>
      <c r="G921" s="167"/>
      <c r="H921" s="179"/>
      <c r="I921" s="306"/>
      <c r="J921" s="169"/>
      <c r="K921" s="179"/>
      <c r="L921" s="186"/>
      <c r="M921" s="186"/>
      <c r="N921" s="168"/>
      <c r="O921" s="170"/>
      <c r="P921" s="212"/>
      <c r="Q921" s="179" t="str">
        <f>IFERROR(IF(H921="","",IFERROR(INDEX(価格設定!$B$5:$B$1048576,MATCH(H921,価格設定!$B$5:$B$1048576,0),0),INDEX(価格設定!$B$5:$B$1048576,MATCH("*"&amp;H921&amp;"*",価格設定!$B$5:$B$1048576,0),0))),H921)</f>
        <v/>
      </c>
      <c r="R921" s="250" t="str">
        <f>IFERROR(IF(Q921="",IF(K921="","",K921),IF(K921="",IF(INDEX(価格設定!$C$5:$C$1048576,MATCH(Q921,価格設定!$B$5:$B$1048576,0),0)=0,"",INDEX(価格設定!$C$5:$C$1048576,MATCH(Q921,価格設定!$B$5:$B$1048576,0),0)),IF(K921="なし","",K921))),"")</f>
        <v/>
      </c>
      <c r="S921" s="308" t="str">
        <f t="shared" si="1476"/>
        <v/>
      </c>
      <c r="T921" s="126" t="str">
        <f>IFERROR(IF(J921="",IF(INDEX(価格設定!$E$5:$R$1048576,MATCH($Q921,価格設定!B$5:B$1048576,0),MATCH($AW921,価格設定!E$1:X$1,1))=0,"",INDEX(価格設定!$E$5:$R$1048576,MATCH($Q921,価格設定!B$5:B$1048576,0),MATCH($AW921,価格設定!E$1:X$1,1))),J921),"")</f>
        <v/>
      </c>
      <c r="U921" s="126" t="str">
        <f t="shared" si="1477"/>
        <v/>
      </c>
      <c r="V921" s="132" t="str">
        <f t="shared" si="1478"/>
        <v/>
      </c>
      <c r="W921" s="127" t="str">
        <f>IFERROR(IF(OR(T921="",T921&lt;0),"",IFERROR(INDEX(価格設定!E$2:X$3,IF(AND(K921=$K$1,$K$1&lt;&gt;""),ROW(価格設定!$D$3)-1,MATCH(INDEX(価格設定!$D$5:$D$1048576,MATCH(Q921,価格設定!$B$5:$B$1048576,0),0),価格設定!$D$2:$D$3,0)),MATCH($AW921,価格設定!E$1:X$1,1)),INDEX(価格設定!E$2:X$2,0,MATCH($AW921,価格設定!E$1:X$1,1)))),"")</f>
        <v/>
      </c>
      <c r="X921" s="126" t="str">
        <f t="shared" si="1469"/>
        <v/>
      </c>
      <c r="Y921" s="128" t="str">
        <f t="shared" si="1479"/>
        <v/>
      </c>
      <c r="Z921" s="126" t="str">
        <f t="shared" si="1480"/>
        <v/>
      </c>
      <c r="AA921" s="129" t="str">
        <f t="shared" si="1481"/>
        <v/>
      </c>
      <c r="AB921" s="126" t="str">
        <f t="shared" si="1482"/>
        <v/>
      </c>
      <c r="AC921" s="280" t="str">
        <f t="shared" si="1483"/>
        <v/>
      </c>
      <c r="AD921" s="15"/>
      <c r="AE921" s="204" t="str">
        <f>IF(AF921="","",COUNT($AF$3:AF921))</f>
        <v/>
      </c>
      <c r="AF921" s="206" t="str">
        <f t="shared" si="1484"/>
        <v/>
      </c>
      <c r="AG921" s="204" t="str">
        <f t="shared" si="1485"/>
        <v/>
      </c>
      <c r="AH921" s="204" t="str">
        <f t="shared" si="1486"/>
        <v/>
      </c>
      <c r="AI921" s="287"/>
      <c r="AJ921" s="15"/>
      <c r="AK921" s="138" t="str">
        <f t="shared" si="1487"/>
        <v/>
      </c>
      <c r="AL921" s="131" t="str">
        <f t="shared" si="1488"/>
        <v/>
      </c>
      <c r="AM921" s="131" t="str">
        <f t="shared" si="1489"/>
        <v/>
      </c>
      <c r="AN921" s="313" t="str">
        <f t="shared" si="1490"/>
        <v/>
      </c>
      <c r="AO921" s="316" t="str">
        <f t="shared" si="1491"/>
        <v/>
      </c>
      <c r="AP921" s="18"/>
      <c r="AQ921" s="3" t="str">
        <f>IF(F921="","",MAX($AQ$3:AQ920)+1)</f>
        <v/>
      </c>
      <c r="AR921" s="3" t="str">
        <f>IF(OR(AQ921="",BB921=""),"",MAX($AR$3:AR920)+1)</f>
        <v/>
      </c>
      <c r="AS921" s="3" t="str">
        <f>IF(CQ921="","",RANK(CQ921,CQ$3:CQ$1048576,1)+COUNTIF($CQ$3:CQ921,CQ921)-1)</f>
        <v/>
      </c>
      <c r="AT921" s="21" t="str">
        <f>IF(C921="",IF(OR(AND($H921&lt;&gt;"",C921=""),AND($F920=$F921,$AZ921&lt;&gt;""),COUNTA($H$3:$H$1048576,#REF!,$F$3:$F$1048576)&gt;COUNTA($H$3:$H921,#REF!,$F$3:$F921),$AZ921&lt;&gt;""),INDEX(AT$3:AT$1048576,MATCH(MAX($AQ$3:$AQ920),$AQ$3:$AQ$1048576,0),0),""),C921)</f>
        <v/>
      </c>
      <c r="AU921" s="21" t="str">
        <f>IF(D921="",IF(OR(AND($H921&lt;&gt;"",D921=""),AND($F920=$F921,$AZ921&lt;&gt;""),COUNTA($H$3:$H$1048576,#REF!,$F$3:$F$1048576)&gt;COUNTA($H$3:$H921,#REF!,$F$3:$F921),$AZ921&lt;&gt;""),INDEX(AU$3:AU$1048576,MATCH(MAX($AQ$3:$AQ920),$AQ$3:$AQ$1048576,0),0),""),D921)</f>
        <v/>
      </c>
      <c r="AV921" s="21" t="str">
        <f>IF(E921="",IF(OR(AND($H921&lt;&gt;"",E921=""),AND($F920=$F921,$AZ921&lt;&gt;""),COUNTA($H$3:$H$1048576,#REF!,$F$3:$F$1048576)&gt;COUNTA($H$3:$H921,#REF!,$F$3:$F921),$AZ921&lt;&gt;""),INDEX(AV$3:AV$1048576,MATCH(MAX($AQ$3:$AQ920),$AQ$3:$AQ$1048576,0),0),""),E921)</f>
        <v/>
      </c>
      <c r="AW921" s="24" t="str">
        <f t="shared" si="1492"/>
        <v/>
      </c>
      <c r="AX921" s="13" t="str">
        <f t="shared" si="1493"/>
        <v/>
      </c>
      <c r="AY921" s="4" t="str">
        <f t="shared" si="1494"/>
        <v/>
      </c>
      <c r="AZ921" s="4" t="str">
        <f>IF(AX921="",IF(OR(AND(H921&lt;&gt;"",F921=""),COUNTA($H$3:$H$1048576)&gt;COUNTA($H$3:$H921)),INDEX(AX$3:AX921,MATCH(MAX($AQ$3:AQ921),AQ$3:AQ921,0),0),""),AX921)</f>
        <v/>
      </c>
      <c r="BA921" s="4" t="str">
        <f>IF(AY921="",IF(AND(H921&lt;&gt;"",F921=""),INDEX(AY$3:AY921,MATCH(MAX($AQ$3:AQ921),AQ$3:AQ921,0),0),""),AY921)</f>
        <v/>
      </c>
      <c r="BB921" s="82" t="str">
        <f>IF(BC921="","",RANK(BC921,BC$3:BC$1048576,1)+COUNTIF($BC$3:BC921,BC921)-1)</f>
        <v/>
      </c>
      <c r="BC921" s="139" t="str">
        <f t="shared" si="1495"/>
        <v/>
      </c>
      <c r="BD921" s="46" t="str">
        <f t="shared" si="1496"/>
        <v/>
      </c>
      <c r="BE921" s="46" t="str">
        <f t="shared" si="1497"/>
        <v/>
      </c>
      <c r="BF921" s="46" t="str">
        <f t="shared" si="1498"/>
        <v/>
      </c>
      <c r="BG921" s="4" t="str">
        <f t="shared" si="1499"/>
        <v/>
      </c>
      <c r="BH921" s="180" t="str">
        <f t="shared" si="1500"/>
        <v/>
      </c>
      <c r="BI921" s="16" t="str">
        <f t="shared" si="1501"/>
        <v/>
      </c>
      <c r="BJ921" s="52" t="str">
        <f>IF(BI921="","",IF(W921="","",IF(AND(K921=$K$1,$K$1&lt;&gt;""),$BT$2,IFERROR(IF(INDEX(価格設定!$D$5:$D$1048576,MATCH(Q921,価格設定!$B$5:$B$1048576,0),0)=価格設定!$D$3,$BT$2,$BS$2),$BS$2))))</f>
        <v/>
      </c>
      <c r="BK921" s="16" t="str">
        <f>IF(BI921="","",IF(COUNTIF($BI$3:BI921,BI921)=1,1,IF(AND(BI920=BI921,BH921=""),BK920,COUNTIF($BH$3:BH921,BH921))))</f>
        <v/>
      </c>
      <c r="BL921" s="52" t="str">
        <f t="shared" si="1502"/>
        <v/>
      </c>
      <c r="BM921" s="52" t="str">
        <f t="shared" si="1503"/>
        <v/>
      </c>
      <c r="BN921" s="119" t="str">
        <f t="shared" si="1504"/>
        <v/>
      </c>
      <c r="BO921" s="119" t="str">
        <f t="shared" si="1505"/>
        <v/>
      </c>
      <c r="BP921" s="17" t="str">
        <f t="shared" si="1506"/>
        <v/>
      </c>
      <c r="BQ921" s="17" t="str">
        <f t="shared" si="1507"/>
        <v/>
      </c>
      <c r="BR921" s="17" t="str">
        <f>IF(OR(BP921="",COUNTIF($BO$3:BO921,BO921)&lt;&gt;1),"",SUMIF(BO$3:BO$1048576,BO921,BP$3:BP$1048576))</f>
        <v/>
      </c>
      <c r="BS921" s="17" t="str">
        <f t="shared" si="1508"/>
        <v/>
      </c>
      <c r="BT921" s="17" t="str">
        <f t="shared" si="1509"/>
        <v/>
      </c>
      <c r="BU921" s="17" t="str">
        <f t="shared" si="1510"/>
        <v/>
      </c>
      <c r="BV921" s="24" t="str">
        <f t="shared" si="1511"/>
        <v/>
      </c>
      <c r="BW921" s="24" t="str">
        <f t="shared" si="1512"/>
        <v/>
      </c>
      <c r="BX921" s="24" t="str">
        <f t="shared" si="1513"/>
        <v/>
      </c>
      <c r="BY921" s="26" t="str">
        <f t="shared" si="1514"/>
        <v/>
      </c>
      <c r="BZ921" s="26" t="str">
        <f t="shared" si="1515"/>
        <v/>
      </c>
      <c r="CA921" s="26" t="str">
        <f t="shared" si="1516"/>
        <v/>
      </c>
      <c r="CB921" s="66" t="str">
        <f t="shared" si="1517"/>
        <v/>
      </c>
      <c r="CC921" s="65" t="str">
        <f t="shared" si="1518"/>
        <v/>
      </c>
      <c r="CD921" s="26" t="str">
        <f t="shared" si="1519"/>
        <v/>
      </c>
      <c r="CE921" s="26" t="str">
        <f t="shared" si="1520"/>
        <v/>
      </c>
      <c r="CF921" s="193" t="str">
        <f t="shared" si="1521"/>
        <v/>
      </c>
      <c r="CG921" s="193" t="str">
        <f t="shared" si="1522"/>
        <v/>
      </c>
      <c r="CH921" s="26" t="str">
        <f t="shared" si="1523"/>
        <v/>
      </c>
      <c r="CI921" s="26" t="str">
        <f t="shared" si="1524"/>
        <v/>
      </c>
      <c r="CJ921" s="65" t="str">
        <f t="shared" si="1525"/>
        <v/>
      </c>
      <c r="CK921" s="65" t="str">
        <f t="shared" si="1526"/>
        <v/>
      </c>
      <c r="CL921" s="64" t="str">
        <f t="shared" si="1527"/>
        <v/>
      </c>
      <c r="CM921" s="64" t="str">
        <f t="shared" si="1528"/>
        <v/>
      </c>
      <c r="CN921" s="65" t="str">
        <f t="shared" si="1529"/>
        <v/>
      </c>
      <c r="CP921" s="63" t="str">
        <f>IF(BH921="","",MAX($CP$3:CP920)+1)</f>
        <v/>
      </c>
      <c r="CQ921" s="24" t="str">
        <f t="shared" si="1530"/>
        <v/>
      </c>
      <c r="CR921" s="24" t="str">
        <f t="shared" si="1531"/>
        <v/>
      </c>
      <c r="CS921" s="24" t="str">
        <f t="shared" si="1532"/>
        <v/>
      </c>
      <c r="CT921" s="58" t="str">
        <f>IF(BO921="","",COUNTIF($BO$3:BO921,BO921)&amp;"@"&amp;BO921)</f>
        <v/>
      </c>
      <c r="CU921" s="16" t="str">
        <f t="shared" si="1470"/>
        <v/>
      </c>
      <c r="CV921" s="63" t="str">
        <f t="shared" si="1533"/>
        <v/>
      </c>
      <c r="CW921" s="16" t="str">
        <f t="shared" si="1534"/>
        <v/>
      </c>
      <c r="CX921" s="16" t="str">
        <f t="shared" si="1535"/>
        <v/>
      </c>
      <c r="CY921" s="16" t="str">
        <f t="shared" si="1536"/>
        <v/>
      </c>
      <c r="CZ921" s="85" t="str">
        <f t="shared" si="1537"/>
        <v/>
      </c>
      <c r="DA921" s="16" t="str">
        <f t="shared" si="1538"/>
        <v/>
      </c>
      <c r="DB921" s="16" t="str">
        <f t="shared" si="1539"/>
        <v/>
      </c>
      <c r="DC921" s="28" t="str">
        <f>IF(CP921="","",$DC$1&amp;(INDEX(価格設定!D$1:XFD$3,ROW(価格設定!$D$3),MATCH($AW921,価格設定!D$1:XFD$1,1))*100)&amp;"%")</f>
        <v/>
      </c>
      <c r="DD921" s="28" t="str">
        <f>IF(CP921="","",$DD$1&amp;(INDEX(価格設定!D$1:XFD$3,ROW(価格設定!$D$2),MATCH($AW921,価格設定!D$1:XFD$1,1))*100)&amp;"%")</f>
        <v/>
      </c>
      <c r="DE921" s="29" t="str">
        <f t="shared" si="1540"/>
        <v/>
      </c>
      <c r="DG921" s="58" t="str">
        <f t="shared" si="1541"/>
        <v/>
      </c>
      <c r="DH921" s="58" t="str">
        <f t="shared" si="1542"/>
        <v/>
      </c>
      <c r="DI921" s="58" t="str">
        <f t="shared" si="1543"/>
        <v/>
      </c>
      <c r="DJ921" s="85" t="str">
        <f t="shared" si="1544"/>
        <v/>
      </c>
      <c r="DL921" s="58" t="str">
        <f>IF(COUNTIF(DG$3:DG$1048576,DG921)=COUNTIF($DG$3:$DG921,DG921),DG921,"")</f>
        <v/>
      </c>
      <c r="DM921" s="85" t="str">
        <f t="shared" si="1545"/>
        <v/>
      </c>
      <c r="DN921" s="85" t="str">
        <f t="shared" si="1471"/>
        <v/>
      </c>
      <c r="DO921" s="85" t="str">
        <f t="shared" si="1471"/>
        <v/>
      </c>
      <c r="DP921" s="303"/>
      <c r="DQ921" s="17" t="str">
        <f t="shared" si="1472"/>
        <v/>
      </c>
      <c r="DR921" s="17" t="str">
        <f t="shared" si="1473"/>
        <v/>
      </c>
      <c r="DS921" s="17" t="str">
        <f t="shared" si="1474"/>
        <v/>
      </c>
      <c r="DU921" s="16" t="str">
        <f t="shared" si="1546"/>
        <v/>
      </c>
      <c r="DV921" s="16" t="str">
        <f>IF(DU921="","",COUNT($DU$3:DU921))</f>
        <v/>
      </c>
      <c r="DW921" s="16" t="str">
        <f t="shared" si="1547"/>
        <v/>
      </c>
      <c r="DX921" s="16" t="str">
        <f t="shared" si="1548"/>
        <v/>
      </c>
      <c r="DY921" s="16" t="str">
        <f>IF(DZ921="","",COUNTIF(DZ$3:DZ921,DZ921))</f>
        <v/>
      </c>
      <c r="DZ921" s="16" t="str">
        <f t="shared" si="1549"/>
        <v/>
      </c>
      <c r="EA921" s="16" t="str">
        <f t="shared" si="1550"/>
        <v/>
      </c>
      <c r="EB921" s="16" t="str">
        <f t="shared" si="1551"/>
        <v/>
      </c>
      <c r="EC921" s="16" t="str">
        <f t="shared" si="1552"/>
        <v/>
      </c>
      <c r="ED921" s="16" t="str">
        <f t="shared" si="1553"/>
        <v/>
      </c>
      <c r="EE921" s="16" t="str">
        <f t="shared" si="1554"/>
        <v/>
      </c>
      <c r="EF921" s="16" t="str">
        <f t="shared" si="1555"/>
        <v/>
      </c>
      <c r="EG921" s="16" t="str">
        <f t="shared" si="1556"/>
        <v/>
      </c>
      <c r="EH921" s="16" t="str">
        <f t="shared" si="1557"/>
        <v/>
      </c>
      <c r="EI921" s="16" t="str">
        <f t="shared" si="1558"/>
        <v/>
      </c>
      <c r="EJ921" s="16" t="str">
        <f t="shared" si="1559"/>
        <v/>
      </c>
      <c r="EK921" s="16" t="str">
        <f t="shared" si="1560"/>
        <v/>
      </c>
      <c r="EL921" s="58" t="str">
        <f t="shared" si="1561"/>
        <v/>
      </c>
      <c r="EM921" s="58" t="str">
        <f>IF(OR($DZ921="",CR921=""),IF($EL921="","",$EL921),IF(OR(CR921="なし",CR921=0),領収書!$H$1,CR921))</f>
        <v/>
      </c>
      <c r="EN921" s="58" t="str">
        <f>IF(OR($DZ921="",CS921=""),IF($EL921="","",$EL921),IF(OR(CS921="なし",CS921=0),入力!$EN$1,CS921))</f>
        <v/>
      </c>
      <c r="EO921" s="63" t="str">
        <f t="shared" si="1562"/>
        <v/>
      </c>
      <c r="EP921" s="63" t="str">
        <f t="shared" si="1563"/>
        <v/>
      </c>
      <c r="ER921" s="16" t="str">
        <f>IF(AND(COUNTIF($ET$3:ET921,ET921)=1,ET921&lt;&gt;""),MAX($ER$3:ER920)+1,"")</f>
        <v/>
      </c>
      <c r="ES921" s="16" t="str">
        <f>IF(価格設定!B923="","",価格設定!B923)</f>
        <v/>
      </c>
      <c r="ET921" s="16" t="str">
        <f>IF(価格設定!C923="","",価格設定!C923)</f>
        <v/>
      </c>
      <c r="EV921" s="16" t="str">
        <f t="shared" si="1475"/>
        <v/>
      </c>
      <c r="EW921" s="16" t="str">
        <f t="shared" si="1564"/>
        <v/>
      </c>
    </row>
    <row r="922" spans="1:153" ht="30" customHeight="1" x14ac:dyDescent="0.2">
      <c r="A922" s="225"/>
      <c r="B922" s="212"/>
      <c r="C922" s="221"/>
      <c r="D922" s="164"/>
      <c r="E922" s="165"/>
      <c r="F922" s="166"/>
      <c r="G922" s="167"/>
      <c r="H922" s="179"/>
      <c r="I922" s="306"/>
      <c r="J922" s="169"/>
      <c r="K922" s="179"/>
      <c r="L922" s="186"/>
      <c r="M922" s="186"/>
      <c r="N922" s="168"/>
      <c r="O922" s="170"/>
      <c r="P922" s="212"/>
      <c r="Q922" s="179" t="str">
        <f>IFERROR(IF(H922="","",IFERROR(INDEX(価格設定!$B$5:$B$1048576,MATCH(H922,価格設定!$B$5:$B$1048576,0),0),INDEX(価格設定!$B$5:$B$1048576,MATCH("*"&amp;H922&amp;"*",価格設定!$B$5:$B$1048576,0),0))),H922)</f>
        <v/>
      </c>
      <c r="R922" s="250" t="str">
        <f>IFERROR(IF(Q922="",IF(K922="","",K922),IF(K922="",IF(INDEX(価格設定!$C$5:$C$1048576,MATCH(Q922,価格設定!$B$5:$B$1048576,0),0)=0,"",INDEX(価格設定!$C$5:$C$1048576,MATCH(Q922,価格設定!$B$5:$B$1048576,0),0)),IF(K922="なし","",K922))),"")</f>
        <v/>
      </c>
      <c r="S922" s="308" t="str">
        <f t="shared" si="1476"/>
        <v/>
      </c>
      <c r="T922" s="126" t="str">
        <f>IFERROR(IF(J922="",IF(INDEX(価格設定!$E$5:$R$1048576,MATCH($Q922,価格設定!B$5:B$1048576,0),MATCH($AW922,価格設定!E$1:X$1,1))=0,"",INDEX(価格設定!$E$5:$R$1048576,MATCH($Q922,価格設定!B$5:B$1048576,0),MATCH($AW922,価格設定!E$1:X$1,1))),J922),"")</f>
        <v/>
      </c>
      <c r="U922" s="126" t="str">
        <f t="shared" si="1477"/>
        <v/>
      </c>
      <c r="V922" s="132" t="str">
        <f t="shared" si="1478"/>
        <v/>
      </c>
      <c r="W922" s="127" t="str">
        <f>IFERROR(IF(OR(T922="",T922&lt;0),"",IFERROR(INDEX(価格設定!E$2:X$3,IF(AND(K922=$K$1,$K$1&lt;&gt;""),ROW(価格設定!$D$3)-1,MATCH(INDEX(価格設定!$D$5:$D$1048576,MATCH(Q922,価格設定!$B$5:$B$1048576,0),0),価格設定!$D$2:$D$3,0)),MATCH($AW922,価格設定!E$1:X$1,1)),INDEX(価格設定!E$2:X$2,0,MATCH($AW922,価格設定!E$1:X$1,1)))),"")</f>
        <v/>
      </c>
      <c r="X922" s="126" t="str">
        <f t="shared" si="1469"/>
        <v/>
      </c>
      <c r="Y922" s="128" t="str">
        <f t="shared" si="1479"/>
        <v/>
      </c>
      <c r="Z922" s="126" t="str">
        <f t="shared" si="1480"/>
        <v/>
      </c>
      <c r="AA922" s="129" t="str">
        <f t="shared" si="1481"/>
        <v/>
      </c>
      <c r="AB922" s="126" t="str">
        <f t="shared" si="1482"/>
        <v/>
      </c>
      <c r="AC922" s="280" t="str">
        <f t="shared" si="1483"/>
        <v/>
      </c>
      <c r="AD922" s="15"/>
      <c r="AE922" s="204" t="str">
        <f>IF(AF922="","",COUNT($AF$3:AF922))</f>
        <v/>
      </c>
      <c r="AF922" s="206" t="str">
        <f t="shared" si="1484"/>
        <v/>
      </c>
      <c r="AG922" s="204" t="str">
        <f t="shared" si="1485"/>
        <v/>
      </c>
      <c r="AH922" s="204" t="str">
        <f t="shared" si="1486"/>
        <v/>
      </c>
      <c r="AI922" s="287"/>
      <c r="AJ922" s="15"/>
      <c r="AK922" s="138" t="str">
        <f t="shared" si="1487"/>
        <v/>
      </c>
      <c r="AL922" s="131" t="str">
        <f t="shared" si="1488"/>
        <v/>
      </c>
      <c r="AM922" s="131" t="str">
        <f t="shared" si="1489"/>
        <v/>
      </c>
      <c r="AN922" s="313" t="str">
        <f t="shared" si="1490"/>
        <v/>
      </c>
      <c r="AO922" s="316" t="str">
        <f t="shared" si="1491"/>
        <v/>
      </c>
      <c r="AP922" s="18"/>
      <c r="AQ922" s="3" t="str">
        <f>IF(F922="","",MAX($AQ$3:AQ921)+1)</f>
        <v/>
      </c>
      <c r="AR922" s="3" t="str">
        <f>IF(OR(AQ922="",BB922=""),"",MAX($AR$3:AR921)+1)</f>
        <v/>
      </c>
      <c r="AS922" s="3" t="str">
        <f>IF(CQ922="","",RANK(CQ922,CQ$3:CQ$1048576,1)+COUNTIF($CQ$3:CQ922,CQ922)-1)</f>
        <v/>
      </c>
      <c r="AT922" s="21" t="str">
        <f>IF(C922="",IF(OR(AND($H922&lt;&gt;"",C922=""),AND($F921=$F922,$AZ922&lt;&gt;""),COUNTA($H$3:$H$1048576,#REF!,$F$3:$F$1048576)&gt;COUNTA($H$3:$H922,#REF!,$F$3:$F922),$AZ922&lt;&gt;""),INDEX(AT$3:AT$1048576,MATCH(MAX($AQ$3:$AQ921),$AQ$3:$AQ$1048576,0),0),""),C922)</f>
        <v/>
      </c>
      <c r="AU922" s="21" t="str">
        <f>IF(D922="",IF(OR(AND($H922&lt;&gt;"",D922=""),AND($F921=$F922,$AZ922&lt;&gt;""),COUNTA($H$3:$H$1048576,#REF!,$F$3:$F$1048576)&gt;COUNTA($H$3:$H922,#REF!,$F$3:$F922),$AZ922&lt;&gt;""),INDEX(AU$3:AU$1048576,MATCH(MAX($AQ$3:$AQ921),$AQ$3:$AQ$1048576,0),0),""),D922)</f>
        <v/>
      </c>
      <c r="AV922" s="21" t="str">
        <f>IF(E922="",IF(OR(AND($H922&lt;&gt;"",E922=""),AND($F921=$F922,$AZ922&lt;&gt;""),COUNTA($H$3:$H$1048576,#REF!,$F$3:$F$1048576)&gt;COUNTA($H$3:$H922,#REF!,$F$3:$F922),$AZ922&lt;&gt;""),INDEX(AV$3:AV$1048576,MATCH(MAX($AQ$3:$AQ921),$AQ$3:$AQ$1048576,0),0),""),E922)</f>
        <v/>
      </c>
      <c r="AW922" s="24" t="str">
        <f t="shared" si="1492"/>
        <v/>
      </c>
      <c r="AX922" s="13" t="str">
        <f t="shared" si="1493"/>
        <v/>
      </c>
      <c r="AY922" s="4" t="str">
        <f t="shared" si="1494"/>
        <v/>
      </c>
      <c r="AZ922" s="4" t="str">
        <f>IF(AX922="",IF(OR(AND(H922&lt;&gt;"",F922=""),COUNTA($H$3:$H$1048576)&gt;COUNTA($H$3:$H922)),INDEX(AX$3:AX922,MATCH(MAX($AQ$3:AQ922),AQ$3:AQ922,0),0),""),AX922)</f>
        <v/>
      </c>
      <c r="BA922" s="4" t="str">
        <f>IF(AY922="",IF(AND(H922&lt;&gt;"",F922=""),INDEX(AY$3:AY922,MATCH(MAX($AQ$3:AQ922),AQ$3:AQ922,0),0),""),AY922)</f>
        <v/>
      </c>
      <c r="BB922" s="82" t="str">
        <f>IF(BC922="","",RANK(BC922,BC$3:BC$1048576,1)+COUNTIF($BC$3:BC922,BC922)-1)</f>
        <v/>
      </c>
      <c r="BC922" s="139" t="str">
        <f t="shared" si="1495"/>
        <v/>
      </c>
      <c r="BD922" s="46" t="str">
        <f t="shared" si="1496"/>
        <v/>
      </c>
      <c r="BE922" s="46" t="str">
        <f t="shared" si="1497"/>
        <v/>
      </c>
      <c r="BF922" s="46" t="str">
        <f t="shared" si="1498"/>
        <v/>
      </c>
      <c r="BG922" s="4" t="str">
        <f t="shared" si="1499"/>
        <v/>
      </c>
      <c r="BH922" s="180" t="str">
        <f t="shared" si="1500"/>
        <v/>
      </c>
      <c r="BI922" s="16" t="str">
        <f t="shared" si="1501"/>
        <v/>
      </c>
      <c r="BJ922" s="52" t="str">
        <f>IF(BI922="","",IF(W922="","",IF(AND(K922=$K$1,$K$1&lt;&gt;""),$BT$2,IFERROR(IF(INDEX(価格設定!$D$5:$D$1048576,MATCH(Q922,価格設定!$B$5:$B$1048576,0),0)=価格設定!$D$3,$BT$2,$BS$2),$BS$2))))</f>
        <v/>
      </c>
      <c r="BK922" s="16" t="str">
        <f>IF(BI922="","",IF(COUNTIF($BI$3:BI922,BI922)=1,1,IF(AND(BI921=BI922,BH922=""),BK921,COUNTIF($BH$3:BH922,BH922))))</f>
        <v/>
      </c>
      <c r="BL922" s="52" t="str">
        <f t="shared" si="1502"/>
        <v/>
      </c>
      <c r="BM922" s="52" t="str">
        <f t="shared" si="1503"/>
        <v/>
      </c>
      <c r="BN922" s="119" t="str">
        <f t="shared" si="1504"/>
        <v/>
      </c>
      <c r="BO922" s="119" t="str">
        <f t="shared" si="1505"/>
        <v/>
      </c>
      <c r="BP922" s="17" t="str">
        <f t="shared" si="1506"/>
        <v/>
      </c>
      <c r="BQ922" s="17" t="str">
        <f t="shared" si="1507"/>
        <v/>
      </c>
      <c r="BR922" s="17" t="str">
        <f>IF(OR(BP922="",COUNTIF($BO$3:BO922,BO922)&lt;&gt;1),"",SUMIF(BO$3:BO$1048576,BO922,BP$3:BP$1048576))</f>
        <v/>
      </c>
      <c r="BS922" s="17" t="str">
        <f t="shared" si="1508"/>
        <v/>
      </c>
      <c r="BT922" s="17" t="str">
        <f t="shared" si="1509"/>
        <v/>
      </c>
      <c r="BU922" s="17" t="str">
        <f t="shared" si="1510"/>
        <v/>
      </c>
      <c r="BV922" s="24" t="str">
        <f t="shared" si="1511"/>
        <v/>
      </c>
      <c r="BW922" s="24" t="str">
        <f t="shared" si="1512"/>
        <v/>
      </c>
      <c r="BX922" s="24" t="str">
        <f t="shared" si="1513"/>
        <v/>
      </c>
      <c r="BY922" s="26" t="str">
        <f t="shared" si="1514"/>
        <v/>
      </c>
      <c r="BZ922" s="26" t="str">
        <f t="shared" si="1515"/>
        <v/>
      </c>
      <c r="CA922" s="26" t="str">
        <f t="shared" si="1516"/>
        <v/>
      </c>
      <c r="CB922" s="66" t="str">
        <f t="shared" si="1517"/>
        <v/>
      </c>
      <c r="CC922" s="65" t="str">
        <f t="shared" si="1518"/>
        <v/>
      </c>
      <c r="CD922" s="26" t="str">
        <f t="shared" si="1519"/>
        <v/>
      </c>
      <c r="CE922" s="26" t="str">
        <f t="shared" si="1520"/>
        <v/>
      </c>
      <c r="CF922" s="193" t="str">
        <f t="shared" si="1521"/>
        <v/>
      </c>
      <c r="CG922" s="193" t="str">
        <f t="shared" si="1522"/>
        <v/>
      </c>
      <c r="CH922" s="26" t="str">
        <f t="shared" si="1523"/>
        <v/>
      </c>
      <c r="CI922" s="26" t="str">
        <f t="shared" si="1524"/>
        <v/>
      </c>
      <c r="CJ922" s="65" t="str">
        <f t="shared" si="1525"/>
        <v/>
      </c>
      <c r="CK922" s="65" t="str">
        <f t="shared" si="1526"/>
        <v/>
      </c>
      <c r="CL922" s="64" t="str">
        <f t="shared" si="1527"/>
        <v/>
      </c>
      <c r="CM922" s="64" t="str">
        <f t="shared" si="1528"/>
        <v/>
      </c>
      <c r="CN922" s="65" t="str">
        <f t="shared" si="1529"/>
        <v/>
      </c>
      <c r="CP922" s="63" t="str">
        <f>IF(BH922="","",MAX($CP$3:CP921)+1)</f>
        <v/>
      </c>
      <c r="CQ922" s="24" t="str">
        <f t="shared" si="1530"/>
        <v/>
      </c>
      <c r="CR922" s="24" t="str">
        <f t="shared" si="1531"/>
        <v/>
      </c>
      <c r="CS922" s="24" t="str">
        <f t="shared" si="1532"/>
        <v/>
      </c>
      <c r="CT922" s="58" t="str">
        <f>IF(BO922="","",COUNTIF($BO$3:BO922,BO922)&amp;"@"&amp;BO922)</f>
        <v/>
      </c>
      <c r="CU922" s="16" t="str">
        <f t="shared" si="1470"/>
        <v/>
      </c>
      <c r="CV922" s="63" t="str">
        <f t="shared" si="1533"/>
        <v/>
      </c>
      <c r="CW922" s="16" t="str">
        <f t="shared" si="1534"/>
        <v/>
      </c>
      <c r="CX922" s="16" t="str">
        <f t="shared" si="1535"/>
        <v/>
      </c>
      <c r="CY922" s="16" t="str">
        <f t="shared" si="1536"/>
        <v/>
      </c>
      <c r="CZ922" s="85" t="str">
        <f t="shared" si="1537"/>
        <v/>
      </c>
      <c r="DA922" s="16" t="str">
        <f t="shared" si="1538"/>
        <v/>
      </c>
      <c r="DB922" s="16" t="str">
        <f t="shared" si="1539"/>
        <v/>
      </c>
      <c r="DC922" s="28" t="str">
        <f>IF(CP922="","",$DC$1&amp;(INDEX(価格設定!D$1:XFD$3,ROW(価格設定!$D$3),MATCH($AW922,価格設定!D$1:XFD$1,1))*100)&amp;"%")</f>
        <v/>
      </c>
      <c r="DD922" s="28" t="str">
        <f>IF(CP922="","",$DD$1&amp;(INDEX(価格設定!D$1:XFD$3,ROW(価格設定!$D$2),MATCH($AW922,価格設定!D$1:XFD$1,1))*100)&amp;"%")</f>
        <v/>
      </c>
      <c r="DE922" s="29" t="str">
        <f t="shared" si="1540"/>
        <v/>
      </c>
      <c r="DG922" s="58" t="str">
        <f t="shared" si="1541"/>
        <v/>
      </c>
      <c r="DH922" s="58" t="str">
        <f t="shared" si="1542"/>
        <v/>
      </c>
      <c r="DI922" s="58" t="str">
        <f t="shared" si="1543"/>
        <v/>
      </c>
      <c r="DJ922" s="85" t="str">
        <f t="shared" si="1544"/>
        <v/>
      </c>
      <c r="DL922" s="58" t="str">
        <f>IF(COUNTIF(DG$3:DG$1048576,DG922)=COUNTIF($DG$3:$DG922,DG922),DG922,"")</f>
        <v/>
      </c>
      <c r="DM922" s="85" t="str">
        <f t="shared" si="1545"/>
        <v/>
      </c>
      <c r="DN922" s="85" t="str">
        <f t="shared" si="1471"/>
        <v/>
      </c>
      <c r="DO922" s="85" t="str">
        <f t="shared" si="1471"/>
        <v/>
      </c>
      <c r="DP922" s="303"/>
      <c r="DQ922" s="17" t="str">
        <f t="shared" si="1472"/>
        <v/>
      </c>
      <c r="DR922" s="17" t="str">
        <f t="shared" si="1473"/>
        <v/>
      </c>
      <c r="DS922" s="17" t="str">
        <f t="shared" si="1474"/>
        <v/>
      </c>
      <c r="DU922" s="16" t="str">
        <f t="shared" si="1546"/>
        <v/>
      </c>
      <c r="DV922" s="16" t="str">
        <f>IF(DU922="","",COUNT($DU$3:DU922))</f>
        <v/>
      </c>
      <c r="DW922" s="16" t="str">
        <f t="shared" si="1547"/>
        <v/>
      </c>
      <c r="DX922" s="16" t="str">
        <f t="shared" si="1548"/>
        <v/>
      </c>
      <c r="DY922" s="16" t="str">
        <f>IF(DZ922="","",COUNTIF(DZ$3:DZ922,DZ922))</f>
        <v/>
      </c>
      <c r="DZ922" s="16" t="str">
        <f t="shared" si="1549"/>
        <v/>
      </c>
      <c r="EA922" s="16" t="str">
        <f t="shared" si="1550"/>
        <v/>
      </c>
      <c r="EB922" s="16" t="str">
        <f t="shared" si="1551"/>
        <v/>
      </c>
      <c r="EC922" s="16" t="str">
        <f t="shared" si="1552"/>
        <v/>
      </c>
      <c r="ED922" s="16" t="str">
        <f t="shared" si="1553"/>
        <v/>
      </c>
      <c r="EE922" s="16" t="str">
        <f t="shared" si="1554"/>
        <v/>
      </c>
      <c r="EF922" s="16" t="str">
        <f t="shared" si="1555"/>
        <v/>
      </c>
      <c r="EG922" s="16" t="str">
        <f t="shared" si="1556"/>
        <v/>
      </c>
      <c r="EH922" s="16" t="str">
        <f t="shared" si="1557"/>
        <v/>
      </c>
      <c r="EI922" s="16" t="str">
        <f t="shared" si="1558"/>
        <v/>
      </c>
      <c r="EJ922" s="16" t="str">
        <f t="shared" si="1559"/>
        <v/>
      </c>
      <c r="EK922" s="16" t="str">
        <f t="shared" si="1560"/>
        <v/>
      </c>
      <c r="EL922" s="58" t="str">
        <f t="shared" si="1561"/>
        <v/>
      </c>
      <c r="EM922" s="58" t="str">
        <f>IF(OR($DZ922="",CR922=""),IF($EL922="","",$EL922),IF(OR(CR922="なし",CR922=0),領収書!$H$1,CR922))</f>
        <v/>
      </c>
      <c r="EN922" s="58" t="str">
        <f>IF(OR($DZ922="",CS922=""),IF($EL922="","",$EL922),IF(OR(CS922="なし",CS922=0),入力!$EN$1,CS922))</f>
        <v/>
      </c>
      <c r="EO922" s="63" t="str">
        <f t="shared" si="1562"/>
        <v/>
      </c>
      <c r="EP922" s="63" t="str">
        <f t="shared" si="1563"/>
        <v/>
      </c>
      <c r="ER922" s="16" t="str">
        <f>IF(AND(COUNTIF($ET$3:ET922,ET922)=1,ET922&lt;&gt;""),MAX($ER$3:ER921)+1,"")</f>
        <v/>
      </c>
      <c r="ES922" s="16" t="str">
        <f>IF(価格設定!B924="","",価格設定!B924)</f>
        <v/>
      </c>
      <c r="ET922" s="16" t="str">
        <f>IF(価格設定!C924="","",価格設定!C924)</f>
        <v/>
      </c>
      <c r="EV922" s="16" t="str">
        <f t="shared" si="1475"/>
        <v/>
      </c>
      <c r="EW922" s="16" t="str">
        <f t="shared" si="1564"/>
        <v/>
      </c>
    </row>
    <row r="923" spans="1:153" ht="30" customHeight="1" x14ac:dyDescent="0.2">
      <c r="A923" s="225"/>
      <c r="B923" s="212"/>
      <c r="C923" s="221"/>
      <c r="D923" s="164"/>
      <c r="E923" s="165"/>
      <c r="F923" s="166"/>
      <c r="G923" s="167"/>
      <c r="H923" s="179"/>
      <c r="I923" s="306"/>
      <c r="J923" s="169"/>
      <c r="K923" s="179"/>
      <c r="L923" s="186"/>
      <c r="M923" s="186"/>
      <c r="N923" s="168"/>
      <c r="O923" s="170"/>
      <c r="P923" s="212"/>
      <c r="Q923" s="179" t="str">
        <f>IFERROR(IF(H923="","",IFERROR(INDEX(価格設定!$B$5:$B$1048576,MATCH(H923,価格設定!$B$5:$B$1048576,0),0),INDEX(価格設定!$B$5:$B$1048576,MATCH("*"&amp;H923&amp;"*",価格設定!$B$5:$B$1048576,0),0))),H923)</f>
        <v/>
      </c>
      <c r="R923" s="250" t="str">
        <f>IFERROR(IF(Q923="",IF(K923="","",K923),IF(K923="",IF(INDEX(価格設定!$C$5:$C$1048576,MATCH(Q923,価格設定!$B$5:$B$1048576,0),0)=0,"",INDEX(価格設定!$C$5:$C$1048576,MATCH(Q923,価格設定!$B$5:$B$1048576,0),0)),IF(K923="なし","",K923))),"")</f>
        <v/>
      </c>
      <c r="S923" s="308" t="str">
        <f t="shared" si="1476"/>
        <v/>
      </c>
      <c r="T923" s="126" t="str">
        <f>IFERROR(IF(J923="",IF(INDEX(価格設定!$E$5:$R$1048576,MATCH($Q923,価格設定!B$5:B$1048576,0),MATCH($AW923,価格設定!E$1:X$1,1))=0,"",INDEX(価格設定!$E$5:$R$1048576,MATCH($Q923,価格設定!B$5:B$1048576,0),MATCH($AW923,価格設定!E$1:X$1,1))),J923),"")</f>
        <v/>
      </c>
      <c r="U923" s="126" t="str">
        <f t="shared" si="1477"/>
        <v/>
      </c>
      <c r="V923" s="132" t="str">
        <f t="shared" si="1478"/>
        <v/>
      </c>
      <c r="W923" s="127" t="str">
        <f>IFERROR(IF(OR(T923="",T923&lt;0),"",IFERROR(INDEX(価格設定!E$2:X$3,IF(AND(K923=$K$1,$K$1&lt;&gt;""),ROW(価格設定!$D$3)-1,MATCH(INDEX(価格設定!$D$5:$D$1048576,MATCH(Q923,価格設定!$B$5:$B$1048576,0),0),価格設定!$D$2:$D$3,0)),MATCH($AW923,価格設定!E$1:X$1,1)),INDEX(価格設定!E$2:X$2,0,MATCH($AW923,価格設定!E$1:X$1,1)))),"")</f>
        <v/>
      </c>
      <c r="X923" s="126" t="str">
        <f t="shared" si="1469"/>
        <v/>
      </c>
      <c r="Y923" s="128" t="str">
        <f t="shared" si="1479"/>
        <v/>
      </c>
      <c r="Z923" s="126" t="str">
        <f t="shared" si="1480"/>
        <v/>
      </c>
      <c r="AA923" s="129" t="str">
        <f t="shared" si="1481"/>
        <v/>
      </c>
      <c r="AB923" s="126" t="str">
        <f t="shared" si="1482"/>
        <v/>
      </c>
      <c r="AC923" s="280" t="str">
        <f t="shared" si="1483"/>
        <v/>
      </c>
      <c r="AD923" s="15"/>
      <c r="AE923" s="204" t="str">
        <f>IF(AF923="","",COUNT($AF$3:AF923))</f>
        <v/>
      </c>
      <c r="AF923" s="206" t="str">
        <f t="shared" si="1484"/>
        <v/>
      </c>
      <c r="AG923" s="204" t="str">
        <f t="shared" si="1485"/>
        <v/>
      </c>
      <c r="AH923" s="204" t="str">
        <f t="shared" si="1486"/>
        <v/>
      </c>
      <c r="AI923" s="287"/>
      <c r="AJ923" s="15"/>
      <c r="AK923" s="138" t="str">
        <f t="shared" si="1487"/>
        <v/>
      </c>
      <c r="AL923" s="131" t="str">
        <f t="shared" si="1488"/>
        <v/>
      </c>
      <c r="AM923" s="131" t="str">
        <f t="shared" si="1489"/>
        <v/>
      </c>
      <c r="AN923" s="313" t="str">
        <f t="shared" si="1490"/>
        <v/>
      </c>
      <c r="AO923" s="316" t="str">
        <f t="shared" si="1491"/>
        <v/>
      </c>
      <c r="AP923" s="18"/>
      <c r="AQ923" s="3" t="str">
        <f>IF(F923="","",MAX($AQ$3:AQ922)+1)</f>
        <v/>
      </c>
      <c r="AR923" s="3" t="str">
        <f>IF(OR(AQ923="",BB923=""),"",MAX($AR$3:AR922)+1)</f>
        <v/>
      </c>
      <c r="AS923" s="3" t="str">
        <f>IF(CQ923="","",RANK(CQ923,CQ$3:CQ$1048576,1)+COUNTIF($CQ$3:CQ923,CQ923)-1)</f>
        <v/>
      </c>
      <c r="AT923" s="21" t="str">
        <f>IF(C923="",IF(OR(AND($H923&lt;&gt;"",C923=""),AND($F922=$F923,$AZ923&lt;&gt;""),COUNTA($H$3:$H$1048576,#REF!,$F$3:$F$1048576)&gt;COUNTA($H$3:$H923,#REF!,$F$3:$F923),$AZ923&lt;&gt;""),INDEX(AT$3:AT$1048576,MATCH(MAX($AQ$3:$AQ922),$AQ$3:$AQ$1048576,0),0),""),C923)</f>
        <v/>
      </c>
      <c r="AU923" s="21" t="str">
        <f>IF(D923="",IF(OR(AND($H923&lt;&gt;"",D923=""),AND($F922=$F923,$AZ923&lt;&gt;""),COUNTA($H$3:$H$1048576,#REF!,$F$3:$F$1048576)&gt;COUNTA($H$3:$H923,#REF!,$F$3:$F923),$AZ923&lt;&gt;""),INDEX(AU$3:AU$1048576,MATCH(MAX($AQ$3:$AQ922),$AQ$3:$AQ$1048576,0),0),""),D923)</f>
        <v/>
      </c>
      <c r="AV923" s="21" t="str">
        <f>IF(E923="",IF(OR(AND($H923&lt;&gt;"",E923=""),AND($F922=$F923,$AZ923&lt;&gt;""),COUNTA($H$3:$H$1048576,#REF!,$F$3:$F$1048576)&gt;COUNTA($H$3:$H923,#REF!,$F$3:$F923),$AZ923&lt;&gt;""),INDEX(AV$3:AV$1048576,MATCH(MAX($AQ$3:$AQ922),$AQ$3:$AQ$1048576,0),0),""),E923)</f>
        <v/>
      </c>
      <c r="AW923" s="24" t="str">
        <f t="shared" si="1492"/>
        <v/>
      </c>
      <c r="AX923" s="13" t="str">
        <f t="shared" si="1493"/>
        <v/>
      </c>
      <c r="AY923" s="4" t="str">
        <f t="shared" si="1494"/>
        <v/>
      </c>
      <c r="AZ923" s="4" t="str">
        <f>IF(AX923="",IF(OR(AND(H923&lt;&gt;"",F923=""),COUNTA($H$3:$H$1048576)&gt;COUNTA($H$3:$H923)),INDEX(AX$3:AX923,MATCH(MAX($AQ$3:AQ923),AQ$3:AQ923,0),0),""),AX923)</f>
        <v/>
      </c>
      <c r="BA923" s="4" t="str">
        <f>IF(AY923="",IF(AND(H923&lt;&gt;"",F923=""),INDEX(AY$3:AY923,MATCH(MAX($AQ$3:AQ923),AQ$3:AQ923,0),0),""),AY923)</f>
        <v/>
      </c>
      <c r="BB923" s="82" t="str">
        <f>IF(BC923="","",RANK(BC923,BC$3:BC$1048576,1)+COUNTIF($BC$3:BC923,BC923)-1)</f>
        <v/>
      </c>
      <c r="BC923" s="139" t="str">
        <f t="shared" si="1495"/>
        <v/>
      </c>
      <c r="BD923" s="46" t="str">
        <f t="shared" si="1496"/>
        <v/>
      </c>
      <c r="BE923" s="46" t="str">
        <f t="shared" si="1497"/>
        <v/>
      </c>
      <c r="BF923" s="46" t="str">
        <f t="shared" si="1498"/>
        <v/>
      </c>
      <c r="BG923" s="4" t="str">
        <f t="shared" si="1499"/>
        <v/>
      </c>
      <c r="BH923" s="180" t="str">
        <f t="shared" si="1500"/>
        <v/>
      </c>
      <c r="BI923" s="16" t="str">
        <f t="shared" si="1501"/>
        <v/>
      </c>
      <c r="BJ923" s="52" t="str">
        <f>IF(BI923="","",IF(W923="","",IF(AND(K923=$K$1,$K$1&lt;&gt;""),$BT$2,IFERROR(IF(INDEX(価格設定!$D$5:$D$1048576,MATCH(Q923,価格設定!$B$5:$B$1048576,0),0)=価格設定!$D$3,$BT$2,$BS$2),$BS$2))))</f>
        <v/>
      </c>
      <c r="BK923" s="16" t="str">
        <f>IF(BI923="","",IF(COUNTIF($BI$3:BI923,BI923)=1,1,IF(AND(BI922=BI923,BH923=""),BK922,COUNTIF($BH$3:BH923,BH923))))</f>
        <v/>
      </c>
      <c r="BL923" s="52" t="str">
        <f t="shared" si="1502"/>
        <v/>
      </c>
      <c r="BM923" s="52" t="str">
        <f t="shared" si="1503"/>
        <v/>
      </c>
      <c r="BN923" s="119" t="str">
        <f t="shared" si="1504"/>
        <v/>
      </c>
      <c r="BO923" s="119" t="str">
        <f t="shared" si="1505"/>
        <v/>
      </c>
      <c r="BP923" s="17" t="str">
        <f t="shared" si="1506"/>
        <v/>
      </c>
      <c r="BQ923" s="17" t="str">
        <f t="shared" si="1507"/>
        <v/>
      </c>
      <c r="BR923" s="17" t="str">
        <f>IF(OR(BP923="",COUNTIF($BO$3:BO923,BO923)&lt;&gt;1),"",SUMIF(BO$3:BO$1048576,BO923,BP$3:BP$1048576))</f>
        <v/>
      </c>
      <c r="BS923" s="17" t="str">
        <f t="shared" si="1508"/>
        <v/>
      </c>
      <c r="BT923" s="17" t="str">
        <f t="shared" si="1509"/>
        <v/>
      </c>
      <c r="BU923" s="17" t="str">
        <f t="shared" si="1510"/>
        <v/>
      </c>
      <c r="BV923" s="24" t="str">
        <f t="shared" si="1511"/>
        <v/>
      </c>
      <c r="BW923" s="24" t="str">
        <f t="shared" si="1512"/>
        <v/>
      </c>
      <c r="BX923" s="24" t="str">
        <f t="shared" si="1513"/>
        <v/>
      </c>
      <c r="BY923" s="26" t="str">
        <f t="shared" si="1514"/>
        <v/>
      </c>
      <c r="BZ923" s="26" t="str">
        <f t="shared" si="1515"/>
        <v/>
      </c>
      <c r="CA923" s="26" t="str">
        <f t="shared" si="1516"/>
        <v/>
      </c>
      <c r="CB923" s="66" t="str">
        <f t="shared" si="1517"/>
        <v/>
      </c>
      <c r="CC923" s="65" t="str">
        <f t="shared" si="1518"/>
        <v/>
      </c>
      <c r="CD923" s="26" t="str">
        <f t="shared" si="1519"/>
        <v/>
      </c>
      <c r="CE923" s="26" t="str">
        <f t="shared" si="1520"/>
        <v/>
      </c>
      <c r="CF923" s="193" t="str">
        <f t="shared" si="1521"/>
        <v/>
      </c>
      <c r="CG923" s="193" t="str">
        <f t="shared" si="1522"/>
        <v/>
      </c>
      <c r="CH923" s="26" t="str">
        <f t="shared" si="1523"/>
        <v/>
      </c>
      <c r="CI923" s="26" t="str">
        <f t="shared" si="1524"/>
        <v/>
      </c>
      <c r="CJ923" s="65" t="str">
        <f t="shared" si="1525"/>
        <v/>
      </c>
      <c r="CK923" s="65" t="str">
        <f t="shared" si="1526"/>
        <v/>
      </c>
      <c r="CL923" s="64" t="str">
        <f t="shared" si="1527"/>
        <v/>
      </c>
      <c r="CM923" s="64" t="str">
        <f t="shared" si="1528"/>
        <v/>
      </c>
      <c r="CN923" s="65" t="str">
        <f t="shared" si="1529"/>
        <v/>
      </c>
      <c r="CP923" s="63" t="str">
        <f>IF(BH923="","",MAX($CP$3:CP922)+1)</f>
        <v/>
      </c>
      <c r="CQ923" s="24" t="str">
        <f t="shared" si="1530"/>
        <v/>
      </c>
      <c r="CR923" s="24" t="str">
        <f t="shared" si="1531"/>
        <v/>
      </c>
      <c r="CS923" s="24" t="str">
        <f t="shared" si="1532"/>
        <v/>
      </c>
      <c r="CT923" s="58" t="str">
        <f>IF(BO923="","",COUNTIF($BO$3:BO923,BO923)&amp;"@"&amp;BO923)</f>
        <v/>
      </c>
      <c r="CU923" s="16" t="str">
        <f t="shared" si="1470"/>
        <v/>
      </c>
      <c r="CV923" s="63" t="str">
        <f t="shared" si="1533"/>
        <v/>
      </c>
      <c r="CW923" s="16" t="str">
        <f t="shared" si="1534"/>
        <v/>
      </c>
      <c r="CX923" s="16" t="str">
        <f t="shared" si="1535"/>
        <v/>
      </c>
      <c r="CY923" s="16" t="str">
        <f t="shared" si="1536"/>
        <v/>
      </c>
      <c r="CZ923" s="85" t="str">
        <f t="shared" si="1537"/>
        <v/>
      </c>
      <c r="DA923" s="16" t="str">
        <f t="shared" si="1538"/>
        <v/>
      </c>
      <c r="DB923" s="16" t="str">
        <f t="shared" si="1539"/>
        <v/>
      </c>
      <c r="DC923" s="28" t="str">
        <f>IF(CP923="","",$DC$1&amp;(INDEX(価格設定!D$1:XFD$3,ROW(価格設定!$D$3),MATCH($AW923,価格設定!D$1:XFD$1,1))*100)&amp;"%")</f>
        <v/>
      </c>
      <c r="DD923" s="28" t="str">
        <f>IF(CP923="","",$DD$1&amp;(INDEX(価格設定!D$1:XFD$3,ROW(価格設定!$D$2),MATCH($AW923,価格設定!D$1:XFD$1,1))*100)&amp;"%")</f>
        <v/>
      </c>
      <c r="DE923" s="29" t="str">
        <f t="shared" si="1540"/>
        <v/>
      </c>
      <c r="DG923" s="58" t="str">
        <f t="shared" si="1541"/>
        <v/>
      </c>
      <c r="DH923" s="58" t="str">
        <f t="shared" si="1542"/>
        <v/>
      </c>
      <c r="DI923" s="58" t="str">
        <f t="shared" si="1543"/>
        <v/>
      </c>
      <c r="DJ923" s="85" t="str">
        <f t="shared" si="1544"/>
        <v/>
      </c>
      <c r="DL923" s="58" t="str">
        <f>IF(COUNTIF(DG$3:DG$1048576,DG923)=COUNTIF($DG$3:$DG923,DG923),DG923,"")</f>
        <v/>
      </c>
      <c r="DM923" s="85" t="str">
        <f t="shared" si="1545"/>
        <v/>
      </c>
      <c r="DN923" s="85" t="str">
        <f t="shared" si="1471"/>
        <v/>
      </c>
      <c r="DO923" s="85" t="str">
        <f t="shared" si="1471"/>
        <v/>
      </c>
      <c r="DP923" s="303"/>
      <c r="DQ923" s="17" t="str">
        <f t="shared" si="1472"/>
        <v/>
      </c>
      <c r="DR923" s="17" t="str">
        <f t="shared" si="1473"/>
        <v/>
      </c>
      <c r="DS923" s="17" t="str">
        <f t="shared" si="1474"/>
        <v/>
      </c>
      <c r="DU923" s="16" t="str">
        <f t="shared" si="1546"/>
        <v/>
      </c>
      <c r="DV923" s="16" t="str">
        <f>IF(DU923="","",COUNT($DU$3:DU923))</f>
        <v/>
      </c>
      <c r="DW923" s="16" t="str">
        <f t="shared" si="1547"/>
        <v/>
      </c>
      <c r="DX923" s="16" t="str">
        <f t="shared" si="1548"/>
        <v/>
      </c>
      <c r="DY923" s="16" t="str">
        <f>IF(DZ923="","",COUNTIF(DZ$3:DZ923,DZ923))</f>
        <v/>
      </c>
      <c r="DZ923" s="16" t="str">
        <f t="shared" si="1549"/>
        <v/>
      </c>
      <c r="EA923" s="16" t="str">
        <f t="shared" si="1550"/>
        <v/>
      </c>
      <c r="EB923" s="16" t="str">
        <f t="shared" si="1551"/>
        <v/>
      </c>
      <c r="EC923" s="16" t="str">
        <f t="shared" si="1552"/>
        <v/>
      </c>
      <c r="ED923" s="16" t="str">
        <f t="shared" si="1553"/>
        <v/>
      </c>
      <c r="EE923" s="16" t="str">
        <f t="shared" si="1554"/>
        <v/>
      </c>
      <c r="EF923" s="16" t="str">
        <f t="shared" si="1555"/>
        <v/>
      </c>
      <c r="EG923" s="16" t="str">
        <f t="shared" si="1556"/>
        <v/>
      </c>
      <c r="EH923" s="16" t="str">
        <f t="shared" si="1557"/>
        <v/>
      </c>
      <c r="EI923" s="16" t="str">
        <f t="shared" si="1558"/>
        <v/>
      </c>
      <c r="EJ923" s="16" t="str">
        <f t="shared" si="1559"/>
        <v/>
      </c>
      <c r="EK923" s="16" t="str">
        <f t="shared" si="1560"/>
        <v/>
      </c>
      <c r="EL923" s="58" t="str">
        <f t="shared" si="1561"/>
        <v/>
      </c>
      <c r="EM923" s="58" t="str">
        <f>IF(OR($DZ923="",CR923=""),IF($EL923="","",$EL923),IF(OR(CR923="なし",CR923=0),領収書!$H$1,CR923))</f>
        <v/>
      </c>
      <c r="EN923" s="58" t="str">
        <f>IF(OR($DZ923="",CS923=""),IF($EL923="","",$EL923),IF(OR(CS923="なし",CS923=0),入力!$EN$1,CS923))</f>
        <v/>
      </c>
      <c r="EO923" s="63" t="str">
        <f t="shared" si="1562"/>
        <v/>
      </c>
      <c r="EP923" s="63" t="str">
        <f t="shared" si="1563"/>
        <v/>
      </c>
      <c r="ER923" s="16" t="str">
        <f>IF(AND(COUNTIF($ET$3:ET923,ET923)=1,ET923&lt;&gt;""),MAX($ER$3:ER922)+1,"")</f>
        <v/>
      </c>
      <c r="ES923" s="16" t="str">
        <f>IF(価格設定!B925="","",価格設定!B925)</f>
        <v/>
      </c>
      <c r="ET923" s="16" t="str">
        <f>IF(価格設定!C925="","",価格設定!C925)</f>
        <v/>
      </c>
      <c r="EV923" s="16" t="str">
        <f t="shared" si="1475"/>
        <v/>
      </c>
      <c r="EW923" s="16" t="str">
        <f t="shared" si="1564"/>
        <v/>
      </c>
    </row>
    <row r="924" spans="1:153" ht="30" customHeight="1" x14ac:dyDescent="0.2">
      <c r="A924" s="225"/>
      <c r="B924" s="212"/>
      <c r="C924" s="221"/>
      <c r="D924" s="164"/>
      <c r="E924" s="165"/>
      <c r="F924" s="166"/>
      <c r="G924" s="167"/>
      <c r="H924" s="179"/>
      <c r="I924" s="306"/>
      <c r="J924" s="169"/>
      <c r="K924" s="179"/>
      <c r="L924" s="186"/>
      <c r="M924" s="186"/>
      <c r="N924" s="168"/>
      <c r="O924" s="170"/>
      <c r="P924" s="212"/>
      <c r="Q924" s="179" t="str">
        <f>IFERROR(IF(H924="","",IFERROR(INDEX(価格設定!$B$5:$B$1048576,MATCH(H924,価格設定!$B$5:$B$1048576,0),0),INDEX(価格設定!$B$5:$B$1048576,MATCH("*"&amp;H924&amp;"*",価格設定!$B$5:$B$1048576,0),0))),H924)</f>
        <v/>
      </c>
      <c r="R924" s="250" t="str">
        <f>IFERROR(IF(Q924="",IF(K924="","",K924),IF(K924="",IF(INDEX(価格設定!$C$5:$C$1048576,MATCH(Q924,価格設定!$B$5:$B$1048576,0),0)=0,"",INDEX(価格設定!$C$5:$C$1048576,MATCH(Q924,価格設定!$B$5:$B$1048576,0),0)),IF(K924="なし","",K924))),"")</f>
        <v/>
      </c>
      <c r="S924" s="308" t="str">
        <f t="shared" si="1476"/>
        <v/>
      </c>
      <c r="T924" s="126" t="str">
        <f>IFERROR(IF(J924="",IF(INDEX(価格設定!$E$5:$R$1048576,MATCH($Q924,価格設定!B$5:B$1048576,0),MATCH($AW924,価格設定!E$1:X$1,1))=0,"",INDEX(価格設定!$E$5:$R$1048576,MATCH($Q924,価格設定!B$5:B$1048576,0),MATCH($AW924,価格設定!E$1:X$1,1))),J924),"")</f>
        <v/>
      </c>
      <c r="U924" s="126" t="str">
        <f t="shared" si="1477"/>
        <v/>
      </c>
      <c r="V924" s="132" t="str">
        <f t="shared" si="1478"/>
        <v/>
      </c>
      <c r="W924" s="127" t="str">
        <f>IFERROR(IF(OR(T924="",T924&lt;0),"",IFERROR(INDEX(価格設定!E$2:X$3,IF(AND(K924=$K$1,$K$1&lt;&gt;""),ROW(価格設定!$D$3)-1,MATCH(INDEX(価格設定!$D$5:$D$1048576,MATCH(Q924,価格設定!$B$5:$B$1048576,0),0),価格設定!$D$2:$D$3,0)),MATCH($AW924,価格設定!E$1:X$1,1)),INDEX(価格設定!E$2:X$2,0,MATCH($AW924,価格設定!E$1:X$1,1)))),"")</f>
        <v/>
      </c>
      <c r="X924" s="126" t="str">
        <f t="shared" si="1469"/>
        <v/>
      </c>
      <c r="Y924" s="128" t="str">
        <f t="shared" si="1479"/>
        <v/>
      </c>
      <c r="Z924" s="126" t="str">
        <f t="shared" si="1480"/>
        <v/>
      </c>
      <c r="AA924" s="129" t="str">
        <f t="shared" si="1481"/>
        <v/>
      </c>
      <c r="AB924" s="126" t="str">
        <f t="shared" si="1482"/>
        <v/>
      </c>
      <c r="AC924" s="280" t="str">
        <f t="shared" si="1483"/>
        <v/>
      </c>
      <c r="AD924" s="15"/>
      <c r="AE924" s="204" t="str">
        <f>IF(AF924="","",COUNT($AF$3:AF924))</f>
        <v/>
      </c>
      <c r="AF924" s="206" t="str">
        <f t="shared" si="1484"/>
        <v/>
      </c>
      <c r="AG924" s="204" t="str">
        <f t="shared" si="1485"/>
        <v/>
      </c>
      <c r="AH924" s="204" t="str">
        <f t="shared" si="1486"/>
        <v/>
      </c>
      <c r="AI924" s="287"/>
      <c r="AJ924" s="15"/>
      <c r="AK924" s="138" t="str">
        <f t="shared" si="1487"/>
        <v/>
      </c>
      <c r="AL924" s="131" t="str">
        <f t="shared" si="1488"/>
        <v/>
      </c>
      <c r="AM924" s="131" t="str">
        <f t="shared" si="1489"/>
        <v/>
      </c>
      <c r="AN924" s="313" t="str">
        <f t="shared" si="1490"/>
        <v/>
      </c>
      <c r="AO924" s="316" t="str">
        <f t="shared" si="1491"/>
        <v/>
      </c>
      <c r="AP924" s="18"/>
      <c r="AQ924" s="3" t="str">
        <f>IF(F924="","",MAX($AQ$3:AQ923)+1)</f>
        <v/>
      </c>
      <c r="AR924" s="3" t="str">
        <f>IF(OR(AQ924="",BB924=""),"",MAX($AR$3:AR923)+1)</f>
        <v/>
      </c>
      <c r="AS924" s="3" t="str">
        <f>IF(CQ924="","",RANK(CQ924,CQ$3:CQ$1048576,1)+COUNTIF($CQ$3:CQ924,CQ924)-1)</f>
        <v/>
      </c>
      <c r="AT924" s="21" t="str">
        <f>IF(C924="",IF(OR(AND($H924&lt;&gt;"",C924=""),AND($F923=$F924,$AZ924&lt;&gt;""),COUNTA($H$3:$H$1048576,#REF!,$F$3:$F$1048576)&gt;COUNTA($H$3:$H924,#REF!,$F$3:$F924),$AZ924&lt;&gt;""),INDEX(AT$3:AT$1048576,MATCH(MAX($AQ$3:$AQ923),$AQ$3:$AQ$1048576,0),0),""),C924)</f>
        <v/>
      </c>
      <c r="AU924" s="21" t="str">
        <f>IF(D924="",IF(OR(AND($H924&lt;&gt;"",D924=""),AND($F923=$F924,$AZ924&lt;&gt;""),COUNTA($H$3:$H$1048576,#REF!,$F$3:$F$1048576)&gt;COUNTA($H$3:$H924,#REF!,$F$3:$F924),$AZ924&lt;&gt;""),INDEX(AU$3:AU$1048576,MATCH(MAX($AQ$3:$AQ923),$AQ$3:$AQ$1048576,0),0),""),D924)</f>
        <v/>
      </c>
      <c r="AV924" s="21" t="str">
        <f>IF(E924="",IF(OR(AND($H924&lt;&gt;"",E924=""),AND($F923=$F924,$AZ924&lt;&gt;""),COUNTA($H$3:$H$1048576,#REF!,$F$3:$F$1048576)&gt;COUNTA($H$3:$H924,#REF!,$F$3:$F924),$AZ924&lt;&gt;""),INDEX(AV$3:AV$1048576,MATCH(MAX($AQ$3:$AQ923),$AQ$3:$AQ$1048576,0),0),""),E924)</f>
        <v/>
      </c>
      <c r="AW924" s="24" t="str">
        <f t="shared" si="1492"/>
        <v/>
      </c>
      <c r="AX924" s="13" t="str">
        <f t="shared" si="1493"/>
        <v/>
      </c>
      <c r="AY924" s="4" t="str">
        <f t="shared" si="1494"/>
        <v/>
      </c>
      <c r="AZ924" s="4" t="str">
        <f>IF(AX924="",IF(OR(AND(H924&lt;&gt;"",F924=""),COUNTA($H$3:$H$1048576)&gt;COUNTA($H$3:$H924)),INDEX(AX$3:AX924,MATCH(MAX($AQ$3:AQ924),AQ$3:AQ924,0),0),""),AX924)</f>
        <v/>
      </c>
      <c r="BA924" s="4" t="str">
        <f>IF(AY924="",IF(AND(H924&lt;&gt;"",F924=""),INDEX(AY$3:AY924,MATCH(MAX($AQ$3:AQ924),AQ$3:AQ924,0),0),""),AY924)</f>
        <v/>
      </c>
      <c r="BB924" s="82" t="str">
        <f>IF(BC924="","",RANK(BC924,BC$3:BC$1048576,1)+COUNTIF($BC$3:BC924,BC924)-1)</f>
        <v/>
      </c>
      <c r="BC924" s="139" t="str">
        <f t="shared" si="1495"/>
        <v/>
      </c>
      <c r="BD924" s="46" t="str">
        <f t="shared" si="1496"/>
        <v/>
      </c>
      <c r="BE924" s="46" t="str">
        <f t="shared" si="1497"/>
        <v/>
      </c>
      <c r="BF924" s="46" t="str">
        <f t="shared" si="1498"/>
        <v/>
      </c>
      <c r="BG924" s="4" t="str">
        <f t="shared" si="1499"/>
        <v/>
      </c>
      <c r="BH924" s="180" t="str">
        <f t="shared" si="1500"/>
        <v/>
      </c>
      <c r="BI924" s="16" t="str">
        <f t="shared" si="1501"/>
        <v/>
      </c>
      <c r="BJ924" s="52" t="str">
        <f>IF(BI924="","",IF(W924="","",IF(AND(K924=$K$1,$K$1&lt;&gt;""),$BT$2,IFERROR(IF(INDEX(価格設定!$D$5:$D$1048576,MATCH(Q924,価格設定!$B$5:$B$1048576,0),0)=価格設定!$D$3,$BT$2,$BS$2),$BS$2))))</f>
        <v/>
      </c>
      <c r="BK924" s="16" t="str">
        <f>IF(BI924="","",IF(COUNTIF($BI$3:BI924,BI924)=1,1,IF(AND(BI923=BI924,BH924=""),BK923,COUNTIF($BH$3:BH924,BH924))))</f>
        <v/>
      </c>
      <c r="BL924" s="52" t="str">
        <f t="shared" si="1502"/>
        <v/>
      </c>
      <c r="BM924" s="52" t="str">
        <f t="shared" si="1503"/>
        <v/>
      </c>
      <c r="BN924" s="119" t="str">
        <f t="shared" si="1504"/>
        <v/>
      </c>
      <c r="BO924" s="119" t="str">
        <f t="shared" si="1505"/>
        <v/>
      </c>
      <c r="BP924" s="17" t="str">
        <f t="shared" si="1506"/>
        <v/>
      </c>
      <c r="BQ924" s="17" t="str">
        <f t="shared" si="1507"/>
        <v/>
      </c>
      <c r="BR924" s="17" t="str">
        <f>IF(OR(BP924="",COUNTIF($BO$3:BO924,BO924)&lt;&gt;1),"",SUMIF(BO$3:BO$1048576,BO924,BP$3:BP$1048576))</f>
        <v/>
      </c>
      <c r="BS924" s="17" t="str">
        <f t="shared" si="1508"/>
        <v/>
      </c>
      <c r="BT924" s="17" t="str">
        <f t="shared" si="1509"/>
        <v/>
      </c>
      <c r="BU924" s="17" t="str">
        <f t="shared" si="1510"/>
        <v/>
      </c>
      <c r="BV924" s="24" t="str">
        <f t="shared" si="1511"/>
        <v/>
      </c>
      <c r="BW924" s="24" t="str">
        <f t="shared" si="1512"/>
        <v/>
      </c>
      <c r="BX924" s="24" t="str">
        <f t="shared" si="1513"/>
        <v/>
      </c>
      <c r="BY924" s="26" t="str">
        <f t="shared" si="1514"/>
        <v/>
      </c>
      <c r="BZ924" s="26" t="str">
        <f t="shared" si="1515"/>
        <v/>
      </c>
      <c r="CA924" s="26" t="str">
        <f t="shared" si="1516"/>
        <v/>
      </c>
      <c r="CB924" s="66" t="str">
        <f t="shared" si="1517"/>
        <v/>
      </c>
      <c r="CC924" s="65" t="str">
        <f t="shared" si="1518"/>
        <v/>
      </c>
      <c r="CD924" s="26" t="str">
        <f t="shared" si="1519"/>
        <v/>
      </c>
      <c r="CE924" s="26" t="str">
        <f t="shared" si="1520"/>
        <v/>
      </c>
      <c r="CF924" s="193" t="str">
        <f t="shared" si="1521"/>
        <v/>
      </c>
      <c r="CG924" s="193" t="str">
        <f t="shared" si="1522"/>
        <v/>
      </c>
      <c r="CH924" s="26" t="str">
        <f t="shared" si="1523"/>
        <v/>
      </c>
      <c r="CI924" s="26" t="str">
        <f t="shared" si="1524"/>
        <v/>
      </c>
      <c r="CJ924" s="65" t="str">
        <f t="shared" si="1525"/>
        <v/>
      </c>
      <c r="CK924" s="65" t="str">
        <f t="shared" si="1526"/>
        <v/>
      </c>
      <c r="CL924" s="64" t="str">
        <f t="shared" si="1527"/>
        <v/>
      </c>
      <c r="CM924" s="64" t="str">
        <f t="shared" si="1528"/>
        <v/>
      </c>
      <c r="CN924" s="65" t="str">
        <f t="shared" si="1529"/>
        <v/>
      </c>
      <c r="CP924" s="63" t="str">
        <f>IF(BH924="","",MAX($CP$3:CP923)+1)</f>
        <v/>
      </c>
      <c r="CQ924" s="24" t="str">
        <f t="shared" si="1530"/>
        <v/>
      </c>
      <c r="CR924" s="24" t="str">
        <f t="shared" si="1531"/>
        <v/>
      </c>
      <c r="CS924" s="24" t="str">
        <f t="shared" si="1532"/>
        <v/>
      </c>
      <c r="CT924" s="58" t="str">
        <f>IF(BO924="","",COUNTIF($BO$3:BO924,BO924)&amp;"@"&amp;BO924)</f>
        <v/>
      </c>
      <c r="CU924" s="16" t="str">
        <f t="shared" si="1470"/>
        <v/>
      </c>
      <c r="CV924" s="63" t="str">
        <f t="shared" si="1533"/>
        <v/>
      </c>
      <c r="CW924" s="16" t="str">
        <f t="shared" si="1534"/>
        <v/>
      </c>
      <c r="CX924" s="16" t="str">
        <f t="shared" si="1535"/>
        <v/>
      </c>
      <c r="CY924" s="16" t="str">
        <f t="shared" si="1536"/>
        <v/>
      </c>
      <c r="CZ924" s="85" t="str">
        <f t="shared" si="1537"/>
        <v/>
      </c>
      <c r="DA924" s="16" t="str">
        <f t="shared" si="1538"/>
        <v/>
      </c>
      <c r="DB924" s="16" t="str">
        <f t="shared" si="1539"/>
        <v/>
      </c>
      <c r="DC924" s="28" t="str">
        <f>IF(CP924="","",$DC$1&amp;(INDEX(価格設定!D$1:XFD$3,ROW(価格設定!$D$3),MATCH($AW924,価格設定!D$1:XFD$1,1))*100)&amp;"%")</f>
        <v/>
      </c>
      <c r="DD924" s="28" t="str">
        <f>IF(CP924="","",$DD$1&amp;(INDEX(価格設定!D$1:XFD$3,ROW(価格設定!$D$2),MATCH($AW924,価格設定!D$1:XFD$1,1))*100)&amp;"%")</f>
        <v/>
      </c>
      <c r="DE924" s="29" t="str">
        <f t="shared" si="1540"/>
        <v/>
      </c>
      <c r="DG924" s="58" t="str">
        <f t="shared" si="1541"/>
        <v/>
      </c>
      <c r="DH924" s="58" t="str">
        <f t="shared" si="1542"/>
        <v/>
      </c>
      <c r="DI924" s="58" t="str">
        <f t="shared" si="1543"/>
        <v/>
      </c>
      <c r="DJ924" s="85" t="str">
        <f t="shared" si="1544"/>
        <v/>
      </c>
      <c r="DL924" s="58" t="str">
        <f>IF(COUNTIF(DG$3:DG$1048576,DG924)=COUNTIF($DG$3:$DG924,DG924),DG924,"")</f>
        <v/>
      </c>
      <c r="DM924" s="85" t="str">
        <f t="shared" si="1545"/>
        <v/>
      </c>
      <c r="DN924" s="85" t="str">
        <f t="shared" si="1471"/>
        <v/>
      </c>
      <c r="DO924" s="85" t="str">
        <f t="shared" si="1471"/>
        <v/>
      </c>
      <c r="DP924" s="303"/>
      <c r="DQ924" s="17" t="str">
        <f t="shared" si="1472"/>
        <v/>
      </c>
      <c r="DR924" s="17" t="str">
        <f t="shared" si="1473"/>
        <v/>
      </c>
      <c r="DS924" s="17" t="str">
        <f t="shared" si="1474"/>
        <v/>
      </c>
      <c r="DU924" s="16" t="str">
        <f t="shared" si="1546"/>
        <v/>
      </c>
      <c r="DV924" s="16" t="str">
        <f>IF(DU924="","",COUNT($DU$3:DU924))</f>
        <v/>
      </c>
      <c r="DW924" s="16" t="str">
        <f t="shared" si="1547"/>
        <v/>
      </c>
      <c r="DX924" s="16" t="str">
        <f t="shared" si="1548"/>
        <v/>
      </c>
      <c r="DY924" s="16" t="str">
        <f>IF(DZ924="","",COUNTIF(DZ$3:DZ924,DZ924))</f>
        <v/>
      </c>
      <c r="DZ924" s="16" t="str">
        <f t="shared" si="1549"/>
        <v/>
      </c>
      <c r="EA924" s="16" t="str">
        <f t="shared" si="1550"/>
        <v/>
      </c>
      <c r="EB924" s="16" t="str">
        <f t="shared" si="1551"/>
        <v/>
      </c>
      <c r="EC924" s="16" t="str">
        <f t="shared" si="1552"/>
        <v/>
      </c>
      <c r="ED924" s="16" t="str">
        <f t="shared" si="1553"/>
        <v/>
      </c>
      <c r="EE924" s="16" t="str">
        <f t="shared" si="1554"/>
        <v/>
      </c>
      <c r="EF924" s="16" t="str">
        <f t="shared" si="1555"/>
        <v/>
      </c>
      <c r="EG924" s="16" t="str">
        <f t="shared" si="1556"/>
        <v/>
      </c>
      <c r="EH924" s="16" t="str">
        <f t="shared" si="1557"/>
        <v/>
      </c>
      <c r="EI924" s="16" t="str">
        <f t="shared" si="1558"/>
        <v/>
      </c>
      <c r="EJ924" s="16" t="str">
        <f t="shared" si="1559"/>
        <v/>
      </c>
      <c r="EK924" s="16" t="str">
        <f t="shared" si="1560"/>
        <v/>
      </c>
      <c r="EL924" s="58" t="str">
        <f t="shared" si="1561"/>
        <v/>
      </c>
      <c r="EM924" s="58" t="str">
        <f>IF(OR($DZ924="",CR924=""),IF($EL924="","",$EL924),IF(OR(CR924="なし",CR924=0),領収書!$H$1,CR924))</f>
        <v/>
      </c>
      <c r="EN924" s="58" t="str">
        <f>IF(OR($DZ924="",CS924=""),IF($EL924="","",$EL924),IF(OR(CS924="なし",CS924=0),入力!$EN$1,CS924))</f>
        <v/>
      </c>
      <c r="EO924" s="63" t="str">
        <f t="shared" si="1562"/>
        <v/>
      </c>
      <c r="EP924" s="63" t="str">
        <f t="shared" si="1563"/>
        <v/>
      </c>
      <c r="ER924" s="16" t="str">
        <f>IF(AND(COUNTIF($ET$3:ET924,ET924)=1,ET924&lt;&gt;""),MAX($ER$3:ER923)+1,"")</f>
        <v/>
      </c>
      <c r="ES924" s="16" t="str">
        <f>IF(価格設定!B926="","",価格設定!B926)</f>
        <v/>
      </c>
      <c r="ET924" s="16" t="str">
        <f>IF(価格設定!C926="","",価格設定!C926)</f>
        <v/>
      </c>
      <c r="EV924" s="16" t="str">
        <f t="shared" si="1475"/>
        <v/>
      </c>
      <c r="EW924" s="16" t="str">
        <f t="shared" si="1564"/>
        <v/>
      </c>
    </row>
    <row r="925" spans="1:153" ht="30" customHeight="1" x14ac:dyDescent="0.2">
      <c r="A925" s="225"/>
      <c r="B925" s="212"/>
      <c r="C925" s="221"/>
      <c r="D925" s="164"/>
      <c r="E925" s="165"/>
      <c r="F925" s="166"/>
      <c r="G925" s="167"/>
      <c r="H925" s="179"/>
      <c r="I925" s="306"/>
      <c r="J925" s="169"/>
      <c r="K925" s="179"/>
      <c r="L925" s="186"/>
      <c r="M925" s="186"/>
      <c r="N925" s="168"/>
      <c r="O925" s="170"/>
      <c r="P925" s="212"/>
      <c r="Q925" s="179" t="str">
        <f>IFERROR(IF(H925="","",IFERROR(INDEX(価格設定!$B$5:$B$1048576,MATCH(H925,価格設定!$B$5:$B$1048576,0),0),INDEX(価格設定!$B$5:$B$1048576,MATCH("*"&amp;H925&amp;"*",価格設定!$B$5:$B$1048576,0),0))),H925)</f>
        <v/>
      </c>
      <c r="R925" s="250" t="str">
        <f>IFERROR(IF(Q925="",IF(K925="","",K925),IF(K925="",IF(INDEX(価格設定!$C$5:$C$1048576,MATCH(Q925,価格設定!$B$5:$B$1048576,0),0)=0,"",INDEX(価格設定!$C$5:$C$1048576,MATCH(Q925,価格設定!$B$5:$B$1048576,0),0)),IF(K925="なし","",K925))),"")</f>
        <v/>
      </c>
      <c r="S925" s="308" t="str">
        <f t="shared" si="1476"/>
        <v/>
      </c>
      <c r="T925" s="126" t="str">
        <f>IFERROR(IF(J925="",IF(INDEX(価格設定!$E$5:$R$1048576,MATCH($Q925,価格設定!B$5:B$1048576,0),MATCH($AW925,価格設定!E$1:X$1,1))=0,"",INDEX(価格設定!$E$5:$R$1048576,MATCH($Q925,価格設定!B$5:B$1048576,0),MATCH($AW925,価格設定!E$1:X$1,1))),J925),"")</f>
        <v/>
      </c>
      <c r="U925" s="126" t="str">
        <f t="shared" si="1477"/>
        <v/>
      </c>
      <c r="V925" s="132" t="str">
        <f t="shared" si="1478"/>
        <v/>
      </c>
      <c r="W925" s="127" t="str">
        <f>IFERROR(IF(OR(T925="",T925&lt;0),"",IFERROR(INDEX(価格設定!E$2:X$3,IF(AND(K925=$K$1,$K$1&lt;&gt;""),ROW(価格設定!$D$3)-1,MATCH(INDEX(価格設定!$D$5:$D$1048576,MATCH(Q925,価格設定!$B$5:$B$1048576,0),0),価格設定!$D$2:$D$3,0)),MATCH($AW925,価格設定!E$1:X$1,1)),INDEX(価格設定!E$2:X$2,0,MATCH($AW925,価格設定!E$1:X$1,1)))),"")</f>
        <v/>
      </c>
      <c r="X925" s="126" t="str">
        <f t="shared" si="1469"/>
        <v/>
      </c>
      <c r="Y925" s="128" t="str">
        <f t="shared" si="1479"/>
        <v/>
      </c>
      <c r="Z925" s="126" t="str">
        <f t="shared" si="1480"/>
        <v/>
      </c>
      <c r="AA925" s="129" t="str">
        <f t="shared" si="1481"/>
        <v/>
      </c>
      <c r="AB925" s="126" t="str">
        <f t="shared" si="1482"/>
        <v/>
      </c>
      <c r="AC925" s="280" t="str">
        <f t="shared" si="1483"/>
        <v/>
      </c>
      <c r="AD925" s="15"/>
      <c r="AE925" s="204" t="str">
        <f>IF(AF925="","",COUNT($AF$3:AF925))</f>
        <v/>
      </c>
      <c r="AF925" s="206" t="str">
        <f t="shared" si="1484"/>
        <v/>
      </c>
      <c r="AG925" s="204" t="str">
        <f t="shared" si="1485"/>
        <v/>
      </c>
      <c r="AH925" s="204" t="str">
        <f t="shared" si="1486"/>
        <v/>
      </c>
      <c r="AI925" s="287"/>
      <c r="AJ925" s="15"/>
      <c r="AK925" s="138" t="str">
        <f t="shared" si="1487"/>
        <v/>
      </c>
      <c r="AL925" s="131" t="str">
        <f t="shared" si="1488"/>
        <v/>
      </c>
      <c r="AM925" s="131" t="str">
        <f t="shared" si="1489"/>
        <v/>
      </c>
      <c r="AN925" s="313" t="str">
        <f t="shared" si="1490"/>
        <v/>
      </c>
      <c r="AO925" s="316" t="str">
        <f t="shared" si="1491"/>
        <v/>
      </c>
      <c r="AP925" s="18"/>
      <c r="AQ925" s="3" t="str">
        <f>IF(F925="","",MAX($AQ$3:AQ924)+1)</f>
        <v/>
      </c>
      <c r="AR925" s="3" t="str">
        <f>IF(OR(AQ925="",BB925=""),"",MAX($AR$3:AR924)+1)</f>
        <v/>
      </c>
      <c r="AS925" s="3" t="str">
        <f>IF(CQ925="","",RANK(CQ925,CQ$3:CQ$1048576,1)+COUNTIF($CQ$3:CQ925,CQ925)-1)</f>
        <v/>
      </c>
      <c r="AT925" s="21" t="str">
        <f>IF(C925="",IF(OR(AND($H925&lt;&gt;"",C925=""),AND($F924=$F925,$AZ925&lt;&gt;""),COUNTA($H$3:$H$1048576,#REF!,$F$3:$F$1048576)&gt;COUNTA($H$3:$H925,#REF!,$F$3:$F925),$AZ925&lt;&gt;""),INDEX(AT$3:AT$1048576,MATCH(MAX($AQ$3:$AQ924),$AQ$3:$AQ$1048576,0),0),""),C925)</f>
        <v/>
      </c>
      <c r="AU925" s="21" t="str">
        <f>IF(D925="",IF(OR(AND($H925&lt;&gt;"",D925=""),AND($F924=$F925,$AZ925&lt;&gt;""),COUNTA($H$3:$H$1048576,#REF!,$F$3:$F$1048576)&gt;COUNTA($H$3:$H925,#REF!,$F$3:$F925),$AZ925&lt;&gt;""),INDEX(AU$3:AU$1048576,MATCH(MAX($AQ$3:$AQ924),$AQ$3:$AQ$1048576,0),0),""),D925)</f>
        <v/>
      </c>
      <c r="AV925" s="21" t="str">
        <f>IF(E925="",IF(OR(AND($H925&lt;&gt;"",E925=""),AND($F924=$F925,$AZ925&lt;&gt;""),COUNTA($H$3:$H$1048576,#REF!,$F$3:$F$1048576)&gt;COUNTA($H$3:$H925,#REF!,$F$3:$F925),$AZ925&lt;&gt;""),INDEX(AV$3:AV$1048576,MATCH(MAX($AQ$3:$AQ924),$AQ$3:$AQ$1048576,0),0),""),E925)</f>
        <v/>
      </c>
      <c r="AW925" s="24" t="str">
        <f t="shared" si="1492"/>
        <v/>
      </c>
      <c r="AX925" s="13" t="str">
        <f t="shared" si="1493"/>
        <v/>
      </c>
      <c r="AY925" s="4" t="str">
        <f t="shared" si="1494"/>
        <v/>
      </c>
      <c r="AZ925" s="4" t="str">
        <f>IF(AX925="",IF(OR(AND(H925&lt;&gt;"",F925=""),COUNTA($H$3:$H$1048576)&gt;COUNTA($H$3:$H925)),INDEX(AX$3:AX925,MATCH(MAX($AQ$3:AQ925),AQ$3:AQ925,0),0),""),AX925)</f>
        <v/>
      </c>
      <c r="BA925" s="4" t="str">
        <f>IF(AY925="",IF(AND(H925&lt;&gt;"",F925=""),INDEX(AY$3:AY925,MATCH(MAX($AQ$3:AQ925),AQ$3:AQ925,0),0),""),AY925)</f>
        <v/>
      </c>
      <c r="BB925" s="82" t="str">
        <f>IF(BC925="","",RANK(BC925,BC$3:BC$1048576,1)+COUNTIF($BC$3:BC925,BC925)-1)</f>
        <v/>
      </c>
      <c r="BC925" s="139" t="str">
        <f t="shared" si="1495"/>
        <v/>
      </c>
      <c r="BD925" s="46" t="str">
        <f t="shared" si="1496"/>
        <v/>
      </c>
      <c r="BE925" s="46" t="str">
        <f t="shared" si="1497"/>
        <v/>
      </c>
      <c r="BF925" s="46" t="str">
        <f t="shared" si="1498"/>
        <v/>
      </c>
      <c r="BG925" s="4" t="str">
        <f t="shared" si="1499"/>
        <v/>
      </c>
      <c r="BH925" s="180" t="str">
        <f t="shared" si="1500"/>
        <v/>
      </c>
      <c r="BI925" s="16" t="str">
        <f t="shared" si="1501"/>
        <v/>
      </c>
      <c r="BJ925" s="52" t="str">
        <f>IF(BI925="","",IF(W925="","",IF(AND(K925=$K$1,$K$1&lt;&gt;""),$BT$2,IFERROR(IF(INDEX(価格設定!$D$5:$D$1048576,MATCH(Q925,価格設定!$B$5:$B$1048576,0),0)=価格設定!$D$3,$BT$2,$BS$2),$BS$2))))</f>
        <v/>
      </c>
      <c r="BK925" s="16" t="str">
        <f>IF(BI925="","",IF(COUNTIF($BI$3:BI925,BI925)=1,1,IF(AND(BI924=BI925,BH925=""),BK924,COUNTIF($BH$3:BH925,BH925))))</f>
        <v/>
      </c>
      <c r="BL925" s="52" t="str">
        <f t="shared" si="1502"/>
        <v/>
      </c>
      <c r="BM925" s="52" t="str">
        <f t="shared" si="1503"/>
        <v/>
      </c>
      <c r="BN925" s="119" t="str">
        <f t="shared" si="1504"/>
        <v/>
      </c>
      <c r="BO925" s="119" t="str">
        <f t="shared" si="1505"/>
        <v/>
      </c>
      <c r="BP925" s="17" t="str">
        <f t="shared" si="1506"/>
        <v/>
      </c>
      <c r="BQ925" s="17" t="str">
        <f t="shared" si="1507"/>
        <v/>
      </c>
      <c r="BR925" s="17" t="str">
        <f>IF(OR(BP925="",COUNTIF($BO$3:BO925,BO925)&lt;&gt;1),"",SUMIF(BO$3:BO$1048576,BO925,BP$3:BP$1048576))</f>
        <v/>
      </c>
      <c r="BS925" s="17" t="str">
        <f t="shared" si="1508"/>
        <v/>
      </c>
      <c r="BT925" s="17" t="str">
        <f t="shared" si="1509"/>
        <v/>
      </c>
      <c r="BU925" s="17" t="str">
        <f t="shared" si="1510"/>
        <v/>
      </c>
      <c r="BV925" s="24" t="str">
        <f t="shared" si="1511"/>
        <v/>
      </c>
      <c r="BW925" s="24" t="str">
        <f t="shared" si="1512"/>
        <v/>
      </c>
      <c r="BX925" s="24" t="str">
        <f t="shared" si="1513"/>
        <v/>
      </c>
      <c r="BY925" s="26" t="str">
        <f t="shared" si="1514"/>
        <v/>
      </c>
      <c r="BZ925" s="26" t="str">
        <f t="shared" si="1515"/>
        <v/>
      </c>
      <c r="CA925" s="26" t="str">
        <f t="shared" si="1516"/>
        <v/>
      </c>
      <c r="CB925" s="66" t="str">
        <f t="shared" si="1517"/>
        <v/>
      </c>
      <c r="CC925" s="65" t="str">
        <f t="shared" si="1518"/>
        <v/>
      </c>
      <c r="CD925" s="26" t="str">
        <f t="shared" si="1519"/>
        <v/>
      </c>
      <c r="CE925" s="26" t="str">
        <f t="shared" si="1520"/>
        <v/>
      </c>
      <c r="CF925" s="193" t="str">
        <f t="shared" si="1521"/>
        <v/>
      </c>
      <c r="CG925" s="193" t="str">
        <f t="shared" si="1522"/>
        <v/>
      </c>
      <c r="CH925" s="26" t="str">
        <f t="shared" si="1523"/>
        <v/>
      </c>
      <c r="CI925" s="26" t="str">
        <f t="shared" si="1524"/>
        <v/>
      </c>
      <c r="CJ925" s="65" t="str">
        <f t="shared" si="1525"/>
        <v/>
      </c>
      <c r="CK925" s="65" t="str">
        <f t="shared" si="1526"/>
        <v/>
      </c>
      <c r="CL925" s="64" t="str">
        <f t="shared" si="1527"/>
        <v/>
      </c>
      <c r="CM925" s="64" t="str">
        <f t="shared" si="1528"/>
        <v/>
      </c>
      <c r="CN925" s="65" t="str">
        <f t="shared" si="1529"/>
        <v/>
      </c>
      <c r="CP925" s="63" t="str">
        <f>IF(BH925="","",MAX($CP$3:CP924)+1)</f>
        <v/>
      </c>
      <c r="CQ925" s="24" t="str">
        <f t="shared" si="1530"/>
        <v/>
      </c>
      <c r="CR925" s="24" t="str">
        <f t="shared" si="1531"/>
        <v/>
      </c>
      <c r="CS925" s="24" t="str">
        <f t="shared" si="1532"/>
        <v/>
      </c>
      <c r="CT925" s="58" t="str">
        <f>IF(BO925="","",COUNTIF($BO$3:BO925,BO925)&amp;"@"&amp;BO925)</f>
        <v/>
      </c>
      <c r="CU925" s="16" t="str">
        <f t="shared" si="1470"/>
        <v/>
      </c>
      <c r="CV925" s="63" t="str">
        <f t="shared" si="1533"/>
        <v/>
      </c>
      <c r="CW925" s="16" t="str">
        <f t="shared" si="1534"/>
        <v/>
      </c>
      <c r="CX925" s="16" t="str">
        <f t="shared" si="1535"/>
        <v/>
      </c>
      <c r="CY925" s="16" t="str">
        <f t="shared" si="1536"/>
        <v/>
      </c>
      <c r="CZ925" s="85" t="str">
        <f t="shared" si="1537"/>
        <v/>
      </c>
      <c r="DA925" s="16" t="str">
        <f t="shared" si="1538"/>
        <v/>
      </c>
      <c r="DB925" s="16" t="str">
        <f t="shared" si="1539"/>
        <v/>
      </c>
      <c r="DC925" s="28" t="str">
        <f>IF(CP925="","",$DC$1&amp;(INDEX(価格設定!D$1:XFD$3,ROW(価格設定!$D$3),MATCH($AW925,価格設定!D$1:XFD$1,1))*100)&amp;"%")</f>
        <v/>
      </c>
      <c r="DD925" s="28" t="str">
        <f>IF(CP925="","",$DD$1&amp;(INDEX(価格設定!D$1:XFD$3,ROW(価格設定!$D$2),MATCH($AW925,価格設定!D$1:XFD$1,1))*100)&amp;"%")</f>
        <v/>
      </c>
      <c r="DE925" s="29" t="str">
        <f t="shared" si="1540"/>
        <v/>
      </c>
      <c r="DG925" s="58" t="str">
        <f t="shared" si="1541"/>
        <v/>
      </c>
      <c r="DH925" s="58" t="str">
        <f t="shared" si="1542"/>
        <v/>
      </c>
      <c r="DI925" s="58" t="str">
        <f t="shared" si="1543"/>
        <v/>
      </c>
      <c r="DJ925" s="85" t="str">
        <f t="shared" si="1544"/>
        <v/>
      </c>
      <c r="DL925" s="58" t="str">
        <f>IF(COUNTIF(DG$3:DG$1048576,DG925)=COUNTIF($DG$3:$DG925,DG925),DG925,"")</f>
        <v/>
      </c>
      <c r="DM925" s="85" t="str">
        <f t="shared" si="1545"/>
        <v/>
      </c>
      <c r="DN925" s="85" t="str">
        <f t="shared" si="1471"/>
        <v/>
      </c>
      <c r="DO925" s="85" t="str">
        <f t="shared" si="1471"/>
        <v/>
      </c>
      <c r="DP925" s="303"/>
      <c r="DQ925" s="17" t="str">
        <f t="shared" si="1472"/>
        <v/>
      </c>
      <c r="DR925" s="17" t="str">
        <f t="shared" si="1473"/>
        <v/>
      </c>
      <c r="DS925" s="17" t="str">
        <f t="shared" si="1474"/>
        <v/>
      </c>
      <c r="DU925" s="16" t="str">
        <f t="shared" si="1546"/>
        <v/>
      </c>
      <c r="DV925" s="16" t="str">
        <f>IF(DU925="","",COUNT($DU$3:DU925))</f>
        <v/>
      </c>
      <c r="DW925" s="16" t="str">
        <f t="shared" si="1547"/>
        <v/>
      </c>
      <c r="DX925" s="16" t="str">
        <f t="shared" si="1548"/>
        <v/>
      </c>
      <c r="DY925" s="16" t="str">
        <f>IF(DZ925="","",COUNTIF(DZ$3:DZ925,DZ925))</f>
        <v/>
      </c>
      <c r="DZ925" s="16" t="str">
        <f t="shared" si="1549"/>
        <v/>
      </c>
      <c r="EA925" s="16" t="str">
        <f t="shared" si="1550"/>
        <v/>
      </c>
      <c r="EB925" s="16" t="str">
        <f t="shared" si="1551"/>
        <v/>
      </c>
      <c r="EC925" s="16" t="str">
        <f t="shared" si="1552"/>
        <v/>
      </c>
      <c r="ED925" s="16" t="str">
        <f t="shared" si="1553"/>
        <v/>
      </c>
      <c r="EE925" s="16" t="str">
        <f t="shared" si="1554"/>
        <v/>
      </c>
      <c r="EF925" s="16" t="str">
        <f t="shared" si="1555"/>
        <v/>
      </c>
      <c r="EG925" s="16" t="str">
        <f t="shared" si="1556"/>
        <v/>
      </c>
      <c r="EH925" s="16" t="str">
        <f t="shared" si="1557"/>
        <v/>
      </c>
      <c r="EI925" s="16" t="str">
        <f t="shared" si="1558"/>
        <v/>
      </c>
      <c r="EJ925" s="16" t="str">
        <f t="shared" si="1559"/>
        <v/>
      </c>
      <c r="EK925" s="16" t="str">
        <f t="shared" si="1560"/>
        <v/>
      </c>
      <c r="EL925" s="58" t="str">
        <f t="shared" si="1561"/>
        <v/>
      </c>
      <c r="EM925" s="58" t="str">
        <f>IF(OR($DZ925="",CR925=""),IF($EL925="","",$EL925),IF(OR(CR925="なし",CR925=0),領収書!$H$1,CR925))</f>
        <v/>
      </c>
      <c r="EN925" s="58" t="str">
        <f>IF(OR($DZ925="",CS925=""),IF($EL925="","",$EL925),IF(OR(CS925="なし",CS925=0),入力!$EN$1,CS925))</f>
        <v/>
      </c>
      <c r="EO925" s="63" t="str">
        <f t="shared" si="1562"/>
        <v/>
      </c>
      <c r="EP925" s="63" t="str">
        <f t="shared" si="1563"/>
        <v/>
      </c>
      <c r="ER925" s="16" t="str">
        <f>IF(AND(COUNTIF($ET$3:ET925,ET925)=1,ET925&lt;&gt;""),MAX($ER$3:ER924)+1,"")</f>
        <v/>
      </c>
      <c r="ES925" s="16" t="str">
        <f>IF(価格設定!B927="","",価格設定!B927)</f>
        <v/>
      </c>
      <c r="ET925" s="16" t="str">
        <f>IF(価格設定!C927="","",価格設定!C927)</f>
        <v/>
      </c>
      <c r="EV925" s="16" t="str">
        <f t="shared" si="1475"/>
        <v/>
      </c>
      <c r="EW925" s="16" t="str">
        <f t="shared" si="1564"/>
        <v/>
      </c>
    </row>
    <row r="926" spans="1:153" ht="30" customHeight="1" x14ac:dyDescent="0.2">
      <c r="A926" s="225"/>
      <c r="B926" s="212"/>
      <c r="C926" s="221"/>
      <c r="D926" s="164"/>
      <c r="E926" s="165"/>
      <c r="F926" s="166"/>
      <c r="G926" s="167"/>
      <c r="H926" s="179"/>
      <c r="I926" s="306"/>
      <c r="J926" s="169"/>
      <c r="K926" s="179"/>
      <c r="L926" s="186"/>
      <c r="M926" s="186"/>
      <c r="N926" s="168"/>
      <c r="O926" s="170"/>
      <c r="P926" s="212"/>
      <c r="Q926" s="179" t="str">
        <f>IFERROR(IF(H926="","",IFERROR(INDEX(価格設定!$B$5:$B$1048576,MATCH(H926,価格設定!$B$5:$B$1048576,0),0),INDEX(価格設定!$B$5:$B$1048576,MATCH("*"&amp;H926&amp;"*",価格設定!$B$5:$B$1048576,0),0))),H926)</f>
        <v/>
      </c>
      <c r="R926" s="250" t="str">
        <f>IFERROR(IF(Q926="",IF(K926="","",K926),IF(K926="",IF(INDEX(価格設定!$C$5:$C$1048576,MATCH(Q926,価格設定!$B$5:$B$1048576,0),0)=0,"",INDEX(価格設定!$C$5:$C$1048576,MATCH(Q926,価格設定!$B$5:$B$1048576,0),0)),IF(K926="なし","",K926))),"")</f>
        <v/>
      </c>
      <c r="S926" s="308" t="str">
        <f t="shared" si="1476"/>
        <v/>
      </c>
      <c r="T926" s="126" t="str">
        <f>IFERROR(IF(J926="",IF(INDEX(価格設定!$E$5:$R$1048576,MATCH($Q926,価格設定!B$5:B$1048576,0),MATCH($AW926,価格設定!E$1:X$1,1))=0,"",INDEX(価格設定!$E$5:$R$1048576,MATCH($Q926,価格設定!B$5:B$1048576,0),MATCH($AW926,価格設定!E$1:X$1,1))),J926),"")</f>
        <v/>
      </c>
      <c r="U926" s="126" t="str">
        <f t="shared" si="1477"/>
        <v/>
      </c>
      <c r="V926" s="132" t="str">
        <f t="shared" si="1478"/>
        <v/>
      </c>
      <c r="W926" s="127" t="str">
        <f>IFERROR(IF(OR(T926="",T926&lt;0),"",IFERROR(INDEX(価格設定!E$2:X$3,IF(AND(K926=$K$1,$K$1&lt;&gt;""),ROW(価格設定!$D$3)-1,MATCH(INDEX(価格設定!$D$5:$D$1048576,MATCH(Q926,価格設定!$B$5:$B$1048576,0),0),価格設定!$D$2:$D$3,0)),MATCH($AW926,価格設定!E$1:X$1,1)),INDEX(価格設定!E$2:X$2,0,MATCH($AW926,価格設定!E$1:X$1,1)))),"")</f>
        <v/>
      </c>
      <c r="X926" s="126" t="str">
        <f t="shared" si="1469"/>
        <v/>
      </c>
      <c r="Y926" s="128" t="str">
        <f t="shared" si="1479"/>
        <v/>
      </c>
      <c r="Z926" s="126" t="str">
        <f t="shared" si="1480"/>
        <v/>
      </c>
      <c r="AA926" s="129" t="str">
        <f t="shared" si="1481"/>
        <v/>
      </c>
      <c r="AB926" s="126" t="str">
        <f t="shared" si="1482"/>
        <v/>
      </c>
      <c r="AC926" s="280" t="str">
        <f t="shared" si="1483"/>
        <v/>
      </c>
      <c r="AD926" s="15"/>
      <c r="AE926" s="204" t="str">
        <f>IF(AF926="","",COUNT($AF$3:AF926))</f>
        <v/>
      </c>
      <c r="AF926" s="206" t="str">
        <f t="shared" si="1484"/>
        <v/>
      </c>
      <c r="AG926" s="204" t="str">
        <f t="shared" si="1485"/>
        <v/>
      </c>
      <c r="AH926" s="204" t="str">
        <f t="shared" si="1486"/>
        <v/>
      </c>
      <c r="AI926" s="287"/>
      <c r="AJ926" s="15"/>
      <c r="AK926" s="138" t="str">
        <f t="shared" si="1487"/>
        <v/>
      </c>
      <c r="AL926" s="131" t="str">
        <f t="shared" si="1488"/>
        <v/>
      </c>
      <c r="AM926" s="131" t="str">
        <f t="shared" si="1489"/>
        <v/>
      </c>
      <c r="AN926" s="313" t="str">
        <f t="shared" si="1490"/>
        <v/>
      </c>
      <c r="AO926" s="316" t="str">
        <f t="shared" si="1491"/>
        <v/>
      </c>
      <c r="AP926" s="18"/>
      <c r="AQ926" s="3" t="str">
        <f>IF(F926="","",MAX($AQ$3:AQ925)+1)</f>
        <v/>
      </c>
      <c r="AR926" s="3" t="str">
        <f>IF(OR(AQ926="",BB926=""),"",MAX($AR$3:AR925)+1)</f>
        <v/>
      </c>
      <c r="AS926" s="3" t="str">
        <f>IF(CQ926="","",RANK(CQ926,CQ$3:CQ$1048576,1)+COUNTIF($CQ$3:CQ926,CQ926)-1)</f>
        <v/>
      </c>
      <c r="AT926" s="21" t="str">
        <f>IF(C926="",IF(OR(AND($H926&lt;&gt;"",C926=""),AND($F925=$F926,$AZ926&lt;&gt;""),COUNTA($H$3:$H$1048576,#REF!,$F$3:$F$1048576)&gt;COUNTA($H$3:$H926,#REF!,$F$3:$F926),$AZ926&lt;&gt;""),INDEX(AT$3:AT$1048576,MATCH(MAX($AQ$3:$AQ925),$AQ$3:$AQ$1048576,0),0),""),C926)</f>
        <v/>
      </c>
      <c r="AU926" s="21" t="str">
        <f>IF(D926="",IF(OR(AND($H926&lt;&gt;"",D926=""),AND($F925=$F926,$AZ926&lt;&gt;""),COUNTA($H$3:$H$1048576,#REF!,$F$3:$F$1048576)&gt;COUNTA($H$3:$H926,#REF!,$F$3:$F926),$AZ926&lt;&gt;""),INDEX(AU$3:AU$1048576,MATCH(MAX($AQ$3:$AQ925),$AQ$3:$AQ$1048576,0),0),""),D926)</f>
        <v/>
      </c>
      <c r="AV926" s="21" t="str">
        <f>IF(E926="",IF(OR(AND($H926&lt;&gt;"",E926=""),AND($F925=$F926,$AZ926&lt;&gt;""),COUNTA($H$3:$H$1048576,#REF!,$F$3:$F$1048576)&gt;COUNTA($H$3:$H926,#REF!,$F$3:$F926),$AZ926&lt;&gt;""),INDEX(AV$3:AV$1048576,MATCH(MAX($AQ$3:$AQ925),$AQ$3:$AQ$1048576,0),0),""),E926)</f>
        <v/>
      </c>
      <c r="AW926" s="24" t="str">
        <f t="shared" si="1492"/>
        <v/>
      </c>
      <c r="AX926" s="13" t="str">
        <f t="shared" si="1493"/>
        <v/>
      </c>
      <c r="AY926" s="4" t="str">
        <f t="shared" si="1494"/>
        <v/>
      </c>
      <c r="AZ926" s="4" t="str">
        <f>IF(AX926="",IF(OR(AND(H926&lt;&gt;"",F926=""),COUNTA($H$3:$H$1048576)&gt;COUNTA($H$3:$H926)),INDEX(AX$3:AX926,MATCH(MAX($AQ$3:AQ926),AQ$3:AQ926,0),0),""),AX926)</f>
        <v/>
      </c>
      <c r="BA926" s="4" t="str">
        <f>IF(AY926="",IF(AND(H926&lt;&gt;"",F926=""),INDEX(AY$3:AY926,MATCH(MAX($AQ$3:AQ926),AQ$3:AQ926,0),0),""),AY926)</f>
        <v/>
      </c>
      <c r="BB926" s="82" t="str">
        <f>IF(BC926="","",RANK(BC926,BC$3:BC$1048576,1)+COUNTIF($BC$3:BC926,BC926)-1)</f>
        <v/>
      </c>
      <c r="BC926" s="139" t="str">
        <f t="shared" si="1495"/>
        <v/>
      </c>
      <c r="BD926" s="46" t="str">
        <f t="shared" si="1496"/>
        <v/>
      </c>
      <c r="BE926" s="46" t="str">
        <f t="shared" si="1497"/>
        <v/>
      </c>
      <c r="BF926" s="46" t="str">
        <f t="shared" si="1498"/>
        <v/>
      </c>
      <c r="BG926" s="4" t="str">
        <f t="shared" si="1499"/>
        <v/>
      </c>
      <c r="BH926" s="180" t="str">
        <f t="shared" si="1500"/>
        <v/>
      </c>
      <c r="BI926" s="16" t="str">
        <f t="shared" si="1501"/>
        <v/>
      </c>
      <c r="BJ926" s="52" t="str">
        <f>IF(BI926="","",IF(W926="","",IF(AND(K926=$K$1,$K$1&lt;&gt;""),$BT$2,IFERROR(IF(INDEX(価格設定!$D$5:$D$1048576,MATCH(Q926,価格設定!$B$5:$B$1048576,0),0)=価格設定!$D$3,$BT$2,$BS$2),$BS$2))))</f>
        <v/>
      </c>
      <c r="BK926" s="16" t="str">
        <f>IF(BI926="","",IF(COUNTIF($BI$3:BI926,BI926)=1,1,IF(AND(BI925=BI926,BH926=""),BK925,COUNTIF($BH$3:BH926,BH926))))</f>
        <v/>
      </c>
      <c r="BL926" s="52" t="str">
        <f t="shared" si="1502"/>
        <v/>
      </c>
      <c r="BM926" s="52" t="str">
        <f t="shared" si="1503"/>
        <v/>
      </c>
      <c r="BN926" s="119" t="str">
        <f t="shared" si="1504"/>
        <v/>
      </c>
      <c r="BO926" s="119" t="str">
        <f t="shared" si="1505"/>
        <v/>
      </c>
      <c r="BP926" s="17" t="str">
        <f t="shared" si="1506"/>
        <v/>
      </c>
      <c r="BQ926" s="17" t="str">
        <f t="shared" si="1507"/>
        <v/>
      </c>
      <c r="BR926" s="17" t="str">
        <f>IF(OR(BP926="",COUNTIF($BO$3:BO926,BO926)&lt;&gt;1),"",SUMIF(BO$3:BO$1048576,BO926,BP$3:BP$1048576))</f>
        <v/>
      </c>
      <c r="BS926" s="17" t="str">
        <f t="shared" si="1508"/>
        <v/>
      </c>
      <c r="BT926" s="17" t="str">
        <f t="shared" si="1509"/>
        <v/>
      </c>
      <c r="BU926" s="17" t="str">
        <f t="shared" si="1510"/>
        <v/>
      </c>
      <c r="BV926" s="24" t="str">
        <f t="shared" si="1511"/>
        <v/>
      </c>
      <c r="BW926" s="24" t="str">
        <f t="shared" si="1512"/>
        <v/>
      </c>
      <c r="BX926" s="24" t="str">
        <f t="shared" si="1513"/>
        <v/>
      </c>
      <c r="BY926" s="26" t="str">
        <f t="shared" si="1514"/>
        <v/>
      </c>
      <c r="BZ926" s="26" t="str">
        <f t="shared" si="1515"/>
        <v/>
      </c>
      <c r="CA926" s="26" t="str">
        <f t="shared" si="1516"/>
        <v/>
      </c>
      <c r="CB926" s="66" t="str">
        <f t="shared" si="1517"/>
        <v/>
      </c>
      <c r="CC926" s="65" t="str">
        <f t="shared" si="1518"/>
        <v/>
      </c>
      <c r="CD926" s="26" t="str">
        <f t="shared" si="1519"/>
        <v/>
      </c>
      <c r="CE926" s="26" t="str">
        <f t="shared" si="1520"/>
        <v/>
      </c>
      <c r="CF926" s="193" t="str">
        <f t="shared" si="1521"/>
        <v/>
      </c>
      <c r="CG926" s="193" t="str">
        <f t="shared" si="1522"/>
        <v/>
      </c>
      <c r="CH926" s="26" t="str">
        <f t="shared" si="1523"/>
        <v/>
      </c>
      <c r="CI926" s="26" t="str">
        <f t="shared" si="1524"/>
        <v/>
      </c>
      <c r="CJ926" s="65" t="str">
        <f t="shared" si="1525"/>
        <v/>
      </c>
      <c r="CK926" s="65" t="str">
        <f t="shared" si="1526"/>
        <v/>
      </c>
      <c r="CL926" s="64" t="str">
        <f t="shared" si="1527"/>
        <v/>
      </c>
      <c r="CM926" s="64" t="str">
        <f t="shared" si="1528"/>
        <v/>
      </c>
      <c r="CN926" s="65" t="str">
        <f t="shared" si="1529"/>
        <v/>
      </c>
      <c r="CP926" s="63" t="str">
        <f>IF(BH926="","",MAX($CP$3:CP925)+1)</f>
        <v/>
      </c>
      <c r="CQ926" s="24" t="str">
        <f t="shared" si="1530"/>
        <v/>
      </c>
      <c r="CR926" s="24" t="str">
        <f t="shared" si="1531"/>
        <v/>
      </c>
      <c r="CS926" s="24" t="str">
        <f t="shared" si="1532"/>
        <v/>
      </c>
      <c r="CT926" s="58" t="str">
        <f>IF(BO926="","",COUNTIF($BO$3:BO926,BO926)&amp;"@"&amp;BO926)</f>
        <v/>
      </c>
      <c r="CU926" s="16" t="str">
        <f t="shared" si="1470"/>
        <v/>
      </c>
      <c r="CV926" s="63" t="str">
        <f t="shared" si="1533"/>
        <v/>
      </c>
      <c r="CW926" s="16" t="str">
        <f t="shared" si="1534"/>
        <v/>
      </c>
      <c r="CX926" s="16" t="str">
        <f t="shared" si="1535"/>
        <v/>
      </c>
      <c r="CY926" s="16" t="str">
        <f t="shared" si="1536"/>
        <v/>
      </c>
      <c r="CZ926" s="85" t="str">
        <f t="shared" si="1537"/>
        <v/>
      </c>
      <c r="DA926" s="16" t="str">
        <f t="shared" si="1538"/>
        <v/>
      </c>
      <c r="DB926" s="16" t="str">
        <f t="shared" si="1539"/>
        <v/>
      </c>
      <c r="DC926" s="28" t="str">
        <f>IF(CP926="","",$DC$1&amp;(INDEX(価格設定!D$1:XFD$3,ROW(価格設定!$D$3),MATCH($AW926,価格設定!D$1:XFD$1,1))*100)&amp;"%")</f>
        <v/>
      </c>
      <c r="DD926" s="28" t="str">
        <f>IF(CP926="","",$DD$1&amp;(INDEX(価格設定!D$1:XFD$3,ROW(価格設定!$D$2),MATCH($AW926,価格設定!D$1:XFD$1,1))*100)&amp;"%")</f>
        <v/>
      </c>
      <c r="DE926" s="29" t="str">
        <f t="shared" si="1540"/>
        <v/>
      </c>
      <c r="DG926" s="58" t="str">
        <f t="shared" si="1541"/>
        <v/>
      </c>
      <c r="DH926" s="58" t="str">
        <f t="shared" si="1542"/>
        <v/>
      </c>
      <c r="DI926" s="58" t="str">
        <f t="shared" si="1543"/>
        <v/>
      </c>
      <c r="DJ926" s="85" t="str">
        <f t="shared" si="1544"/>
        <v/>
      </c>
      <c r="DL926" s="58" t="str">
        <f>IF(COUNTIF(DG$3:DG$1048576,DG926)=COUNTIF($DG$3:$DG926,DG926),DG926,"")</f>
        <v/>
      </c>
      <c r="DM926" s="85" t="str">
        <f t="shared" si="1545"/>
        <v/>
      </c>
      <c r="DN926" s="85" t="str">
        <f t="shared" si="1471"/>
        <v/>
      </c>
      <c r="DO926" s="85" t="str">
        <f t="shared" si="1471"/>
        <v/>
      </c>
      <c r="DP926" s="303"/>
      <c r="DQ926" s="17" t="str">
        <f t="shared" si="1472"/>
        <v/>
      </c>
      <c r="DR926" s="17" t="str">
        <f t="shared" si="1473"/>
        <v/>
      </c>
      <c r="DS926" s="17" t="str">
        <f t="shared" si="1474"/>
        <v/>
      </c>
      <c r="DU926" s="16" t="str">
        <f t="shared" si="1546"/>
        <v/>
      </c>
      <c r="DV926" s="16" t="str">
        <f>IF(DU926="","",COUNT($DU$3:DU926))</f>
        <v/>
      </c>
      <c r="DW926" s="16" t="str">
        <f t="shared" si="1547"/>
        <v/>
      </c>
      <c r="DX926" s="16" t="str">
        <f t="shared" si="1548"/>
        <v/>
      </c>
      <c r="DY926" s="16" t="str">
        <f>IF(DZ926="","",COUNTIF(DZ$3:DZ926,DZ926))</f>
        <v/>
      </c>
      <c r="DZ926" s="16" t="str">
        <f t="shared" si="1549"/>
        <v/>
      </c>
      <c r="EA926" s="16" t="str">
        <f t="shared" si="1550"/>
        <v/>
      </c>
      <c r="EB926" s="16" t="str">
        <f t="shared" si="1551"/>
        <v/>
      </c>
      <c r="EC926" s="16" t="str">
        <f t="shared" si="1552"/>
        <v/>
      </c>
      <c r="ED926" s="16" t="str">
        <f t="shared" si="1553"/>
        <v/>
      </c>
      <c r="EE926" s="16" t="str">
        <f t="shared" si="1554"/>
        <v/>
      </c>
      <c r="EF926" s="16" t="str">
        <f t="shared" si="1555"/>
        <v/>
      </c>
      <c r="EG926" s="16" t="str">
        <f t="shared" si="1556"/>
        <v/>
      </c>
      <c r="EH926" s="16" t="str">
        <f t="shared" si="1557"/>
        <v/>
      </c>
      <c r="EI926" s="16" t="str">
        <f t="shared" si="1558"/>
        <v/>
      </c>
      <c r="EJ926" s="16" t="str">
        <f t="shared" si="1559"/>
        <v/>
      </c>
      <c r="EK926" s="16" t="str">
        <f t="shared" si="1560"/>
        <v/>
      </c>
      <c r="EL926" s="58" t="str">
        <f t="shared" si="1561"/>
        <v/>
      </c>
      <c r="EM926" s="58" t="str">
        <f>IF(OR($DZ926="",CR926=""),IF($EL926="","",$EL926),IF(OR(CR926="なし",CR926=0),領収書!$H$1,CR926))</f>
        <v/>
      </c>
      <c r="EN926" s="58" t="str">
        <f>IF(OR($DZ926="",CS926=""),IF($EL926="","",$EL926),IF(OR(CS926="なし",CS926=0),入力!$EN$1,CS926))</f>
        <v/>
      </c>
      <c r="EO926" s="63" t="str">
        <f t="shared" si="1562"/>
        <v/>
      </c>
      <c r="EP926" s="63" t="str">
        <f t="shared" si="1563"/>
        <v/>
      </c>
      <c r="ER926" s="16" t="str">
        <f>IF(AND(COUNTIF($ET$3:ET926,ET926)=1,ET926&lt;&gt;""),MAX($ER$3:ER925)+1,"")</f>
        <v/>
      </c>
      <c r="ES926" s="16" t="str">
        <f>IF(価格設定!B928="","",価格設定!B928)</f>
        <v/>
      </c>
      <c r="ET926" s="16" t="str">
        <f>IF(価格設定!C928="","",価格設定!C928)</f>
        <v/>
      </c>
      <c r="EV926" s="16" t="str">
        <f t="shared" si="1475"/>
        <v/>
      </c>
      <c r="EW926" s="16" t="str">
        <f t="shared" si="1564"/>
        <v/>
      </c>
    </row>
    <row r="927" spans="1:153" ht="30" customHeight="1" x14ac:dyDescent="0.2">
      <c r="A927" s="225"/>
      <c r="B927" s="212"/>
      <c r="C927" s="221"/>
      <c r="D927" s="164"/>
      <c r="E927" s="165"/>
      <c r="F927" s="166"/>
      <c r="G927" s="167"/>
      <c r="H927" s="179"/>
      <c r="I927" s="306"/>
      <c r="J927" s="169"/>
      <c r="K927" s="179"/>
      <c r="L927" s="186"/>
      <c r="M927" s="186"/>
      <c r="N927" s="168"/>
      <c r="O927" s="170"/>
      <c r="P927" s="212"/>
      <c r="Q927" s="179" t="str">
        <f>IFERROR(IF(H927="","",IFERROR(INDEX(価格設定!$B$5:$B$1048576,MATCH(H927,価格設定!$B$5:$B$1048576,0),0),INDEX(価格設定!$B$5:$B$1048576,MATCH("*"&amp;H927&amp;"*",価格設定!$B$5:$B$1048576,0),0))),H927)</f>
        <v/>
      </c>
      <c r="R927" s="250" t="str">
        <f>IFERROR(IF(Q927="",IF(K927="","",K927),IF(K927="",IF(INDEX(価格設定!$C$5:$C$1048576,MATCH(Q927,価格設定!$B$5:$B$1048576,0),0)=0,"",INDEX(価格設定!$C$5:$C$1048576,MATCH(Q927,価格設定!$B$5:$B$1048576,0),0)),IF(K927="なし","",K927))),"")</f>
        <v/>
      </c>
      <c r="S927" s="308" t="str">
        <f t="shared" si="1476"/>
        <v/>
      </c>
      <c r="T927" s="126" t="str">
        <f>IFERROR(IF(J927="",IF(INDEX(価格設定!$E$5:$R$1048576,MATCH($Q927,価格設定!B$5:B$1048576,0),MATCH($AW927,価格設定!E$1:X$1,1))=0,"",INDEX(価格設定!$E$5:$R$1048576,MATCH($Q927,価格設定!B$5:B$1048576,0),MATCH($AW927,価格設定!E$1:X$1,1))),J927),"")</f>
        <v/>
      </c>
      <c r="U927" s="126" t="str">
        <f t="shared" si="1477"/>
        <v/>
      </c>
      <c r="V927" s="132" t="str">
        <f t="shared" si="1478"/>
        <v/>
      </c>
      <c r="W927" s="127" t="str">
        <f>IFERROR(IF(OR(T927="",T927&lt;0),"",IFERROR(INDEX(価格設定!E$2:X$3,IF(AND(K927=$K$1,$K$1&lt;&gt;""),ROW(価格設定!$D$3)-1,MATCH(INDEX(価格設定!$D$5:$D$1048576,MATCH(Q927,価格設定!$B$5:$B$1048576,0),0),価格設定!$D$2:$D$3,0)),MATCH($AW927,価格設定!E$1:X$1,1)),INDEX(価格設定!E$2:X$2,0,MATCH($AW927,価格設定!E$1:X$1,1)))),"")</f>
        <v/>
      </c>
      <c r="X927" s="126" t="str">
        <f t="shared" si="1469"/>
        <v/>
      </c>
      <c r="Y927" s="128" t="str">
        <f t="shared" si="1479"/>
        <v/>
      </c>
      <c r="Z927" s="126" t="str">
        <f t="shared" si="1480"/>
        <v/>
      </c>
      <c r="AA927" s="129" t="str">
        <f t="shared" si="1481"/>
        <v/>
      </c>
      <c r="AB927" s="126" t="str">
        <f t="shared" si="1482"/>
        <v/>
      </c>
      <c r="AC927" s="280" t="str">
        <f t="shared" si="1483"/>
        <v/>
      </c>
      <c r="AD927" s="15"/>
      <c r="AE927" s="204" t="str">
        <f>IF(AF927="","",COUNT($AF$3:AF927))</f>
        <v/>
      </c>
      <c r="AF927" s="206" t="str">
        <f t="shared" si="1484"/>
        <v/>
      </c>
      <c r="AG927" s="204" t="str">
        <f t="shared" si="1485"/>
        <v/>
      </c>
      <c r="AH927" s="204" t="str">
        <f t="shared" si="1486"/>
        <v/>
      </c>
      <c r="AI927" s="287"/>
      <c r="AJ927" s="15"/>
      <c r="AK927" s="138" t="str">
        <f t="shared" si="1487"/>
        <v/>
      </c>
      <c r="AL927" s="131" t="str">
        <f t="shared" si="1488"/>
        <v/>
      </c>
      <c r="AM927" s="131" t="str">
        <f t="shared" si="1489"/>
        <v/>
      </c>
      <c r="AN927" s="313" t="str">
        <f t="shared" si="1490"/>
        <v/>
      </c>
      <c r="AO927" s="316" t="str">
        <f t="shared" si="1491"/>
        <v/>
      </c>
      <c r="AP927" s="18"/>
      <c r="AQ927" s="3" t="str">
        <f>IF(F927="","",MAX($AQ$3:AQ926)+1)</f>
        <v/>
      </c>
      <c r="AR927" s="3" t="str">
        <f>IF(OR(AQ927="",BB927=""),"",MAX($AR$3:AR926)+1)</f>
        <v/>
      </c>
      <c r="AS927" s="3" t="str">
        <f>IF(CQ927="","",RANK(CQ927,CQ$3:CQ$1048576,1)+COUNTIF($CQ$3:CQ927,CQ927)-1)</f>
        <v/>
      </c>
      <c r="AT927" s="21" t="str">
        <f>IF(C927="",IF(OR(AND($H927&lt;&gt;"",C927=""),AND($F926=$F927,$AZ927&lt;&gt;""),COUNTA($H$3:$H$1048576,#REF!,$F$3:$F$1048576)&gt;COUNTA($H$3:$H927,#REF!,$F$3:$F927),$AZ927&lt;&gt;""),INDEX(AT$3:AT$1048576,MATCH(MAX($AQ$3:$AQ926),$AQ$3:$AQ$1048576,0),0),""),C927)</f>
        <v/>
      </c>
      <c r="AU927" s="21" t="str">
        <f>IF(D927="",IF(OR(AND($H927&lt;&gt;"",D927=""),AND($F926=$F927,$AZ927&lt;&gt;""),COUNTA($H$3:$H$1048576,#REF!,$F$3:$F$1048576)&gt;COUNTA($H$3:$H927,#REF!,$F$3:$F927),$AZ927&lt;&gt;""),INDEX(AU$3:AU$1048576,MATCH(MAX($AQ$3:$AQ926),$AQ$3:$AQ$1048576,0),0),""),D927)</f>
        <v/>
      </c>
      <c r="AV927" s="21" t="str">
        <f>IF(E927="",IF(OR(AND($H927&lt;&gt;"",E927=""),AND($F926=$F927,$AZ927&lt;&gt;""),COUNTA($H$3:$H$1048576,#REF!,$F$3:$F$1048576)&gt;COUNTA($H$3:$H927,#REF!,$F$3:$F927),$AZ927&lt;&gt;""),INDEX(AV$3:AV$1048576,MATCH(MAX($AQ$3:$AQ926),$AQ$3:$AQ$1048576,0),0),""),E927)</f>
        <v/>
      </c>
      <c r="AW927" s="24" t="str">
        <f t="shared" si="1492"/>
        <v/>
      </c>
      <c r="AX927" s="13" t="str">
        <f t="shared" si="1493"/>
        <v/>
      </c>
      <c r="AY927" s="4" t="str">
        <f t="shared" si="1494"/>
        <v/>
      </c>
      <c r="AZ927" s="4" t="str">
        <f>IF(AX927="",IF(OR(AND(H927&lt;&gt;"",F927=""),COUNTA($H$3:$H$1048576)&gt;COUNTA($H$3:$H927)),INDEX(AX$3:AX927,MATCH(MAX($AQ$3:AQ927),AQ$3:AQ927,0),0),""),AX927)</f>
        <v/>
      </c>
      <c r="BA927" s="4" t="str">
        <f>IF(AY927="",IF(AND(H927&lt;&gt;"",F927=""),INDEX(AY$3:AY927,MATCH(MAX($AQ$3:AQ927),AQ$3:AQ927,0),0),""),AY927)</f>
        <v/>
      </c>
      <c r="BB927" s="82" t="str">
        <f>IF(BC927="","",RANK(BC927,BC$3:BC$1048576,1)+COUNTIF($BC$3:BC927,BC927)-1)</f>
        <v/>
      </c>
      <c r="BC927" s="139" t="str">
        <f t="shared" si="1495"/>
        <v/>
      </c>
      <c r="BD927" s="46" t="str">
        <f t="shared" si="1496"/>
        <v/>
      </c>
      <c r="BE927" s="46" t="str">
        <f t="shared" si="1497"/>
        <v/>
      </c>
      <c r="BF927" s="46" t="str">
        <f t="shared" si="1498"/>
        <v/>
      </c>
      <c r="BG927" s="4" t="str">
        <f t="shared" si="1499"/>
        <v/>
      </c>
      <c r="BH927" s="180" t="str">
        <f t="shared" si="1500"/>
        <v/>
      </c>
      <c r="BI927" s="16" t="str">
        <f t="shared" si="1501"/>
        <v/>
      </c>
      <c r="BJ927" s="52" t="str">
        <f>IF(BI927="","",IF(W927="","",IF(AND(K927=$K$1,$K$1&lt;&gt;""),$BT$2,IFERROR(IF(INDEX(価格設定!$D$5:$D$1048576,MATCH(Q927,価格設定!$B$5:$B$1048576,0),0)=価格設定!$D$3,$BT$2,$BS$2),$BS$2))))</f>
        <v/>
      </c>
      <c r="BK927" s="16" t="str">
        <f>IF(BI927="","",IF(COUNTIF($BI$3:BI927,BI927)=1,1,IF(AND(BI926=BI927,BH927=""),BK926,COUNTIF($BH$3:BH927,BH927))))</f>
        <v/>
      </c>
      <c r="BL927" s="52" t="str">
        <f t="shared" si="1502"/>
        <v/>
      </c>
      <c r="BM927" s="52" t="str">
        <f t="shared" si="1503"/>
        <v/>
      </c>
      <c r="BN927" s="119" t="str">
        <f t="shared" si="1504"/>
        <v/>
      </c>
      <c r="BO927" s="119" t="str">
        <f t="shared" si="1505"/>
        <v/>
      </c>
      <c r="BP927" s="17" t="str">
        <f t="shared" si="1506"/>
        <v/>
      </c>
      <c r="BQ927" s="17" t="str">
        <f t="shared" si="1507"/>
        <v/>
      </c>
      <c r="BR927" s="17" t="str">
        <f>IF(OR(BP927="",COUNTIF($BO$3:BO927,BO927)&lt;&gt;1),"",SUMIF(BO$3:BO$1048576,BO927,BP$3:BP$1048576))</f>
        <v/>
      </c>
      <c r="BS927" s="17" t="str">
        <f t="shared" si="1508"/>
        <v/>
      </c>
      <c r="BT927" s="17" t="str">
        <f t="shared" si="1509"/>
        <v/>
      </c>
      <c r="BU927" s="17" t="str">
        <f t="shared" si="1510"/>
        <v/>
      </c>
      <c r="BV927" s="24" t="str">
        <f t="shared" si="1511"/>
        <v/>
      </c>
      <c r="BW927" s="24" t="str">
        <f t="shared" si="1512"/>
        <v/>
      </c>
      <c r="BX927" s="24" t="str">
        <f t="shared" si="1513"/>
        <v/>
      </c>
      <c r="BY927" s="26" t="str">
        <f t="shared" si="1514"/>
        <v/>
      </c>
      <c r="BZ927" s="26" t="str">
        <f t="shared" si="1515"/>
        <v/>
      </c>
      <c r="CA927" s="26" t="str">
        <f t="shared" si="1516"/>
        <v/>
      </c>
      <c r="CB927" s="66" t="str">
        <f t="shared" si="1517"/>
        <v/>
      </c>
      <c r="CC927" s="65" t="str">
        <f t="shared" si="1518"/>
        <v/>
      </c>
      <c r="CD927" s="26" t="str">
        <f t="shared" si="1519"/>
        <v/>
      </c>
      <c r="CE927" s="26" t="str">
        <f t="shared" si="1520"/>
        <v/>
      </c>
      <c r="CF927" s="193" t="str">
        <f t="shared" si="1521"/>
        <v/>
      </c>
      <c r="CG927" s="193" t="str">
        <f t="shared" si="1522"/>
        <v/>
      </c>
      <c r="CH927" s="26" t="str">
        <f t="shared" si="1523"/>
        <v/>
      </c>
      <c r="CI927" s="26" t="str">
        <f t="shared" si="1524"/>
        <v/>
      </c>
      <c r="CJ927" s="65" t="str">
        <f t="shared" si="1525"/>
        <v/>
      </c>
      <c r="CK927" s="65" t="str">
        <f t="shared" si="1526"/>
        <v/>
      </c>
      <c r="CL927" s="64" t="str">
        <f t="shared" si="1527"/>
        <v/>
      </c>
      <c r="CM927" s="64" t="str">
        <f t="shared" si="1528"/>
        <v/>
      </c>
      <c r="CN927" s="65" t="str">
        <f t="shared" si="1529"/>
        <v/>
      </c>
      <c r="CP927" s="63" t="str">
        <f>IF(BH927="","",MAX($CP$3:CP926)+1)</f>
        <v/>
      </c>
      <c r="CQ927" s="24" t="str">
        <f t="shared" si="1530"/>
        <v/>
      </c>
      <c r="CR927" s="24" t="str">
        <f t="shared" si="1531"/>
        <v/>
      </c>
      <c r="CS927" s="24" t="str">
        <f t="shared" si="1532"/>
        <v/>
      </c>
      <c r="CT927" s="58" t="str">
        <f>IF(BO927="","",COUNTIF($BO$3:BO927,BO927)&amp;"@"&amp;BO927)</f>
        <v/>
      </c>
      <c r="CU927" s="16" t="str">
        <f t="shared" si="1470"/>
        <v/>
      </c>
      <c r="CV927" s="63" t="str">
        <f t="shared" si="1533"/>
        <v/>
      </c>
      <c r="CW927" s="16" t="str">
        <f t="shared" si="1534"/>
        <v/>
      </c>
      <c r="CX927" s="16" t="str">
        <f t="shared" si="1535"/>
        <v/>
      </c>
      <c r="CY927" s="16" t="str">
        <f t="shared" si="1536"/>
        <v/>
      </c>
      <c r="CZ927" s="85" t="str">
        <f t="shared" si="1537"/>
        <v/>
      </c>
      <c r="DA927" s="16" t="str">
        <f t="shared" si="1538"/>
        <v/>
      </c>
      <c r="DB927" s="16" t="str">
        <f t="shared" si="1539"/>
        <v/>
      </c>
      <c r="DC927" s="28" t="str">
        <f>IF(CP927="","",$DC$1&amp;(INDEX(価格設定!D$1:XFD$3,ROW(価格設定!$D$3),MATCH($AW927,価格設定!D$1:XFD$1,1))*100)&amp;"%")</f>
        <v/>
      </c>
      <c r="DD927" s="28" t="str">
        <f>IF(CP927="","",$DD$1&amp;(INDEX(価格設定!D$1:XFD$3,ROW(価格設定!$D$2),MATCH($AW927,価格設定!D$1:XFD$1,1))*100)&amp;"%")</f>
        <v/>
      </c>
      <c r="DE927" s="29" t="str">
        <f t="shared" si="1540"/>
        <v/>
      </c>
      <c r="DG927" s="58" t="str">
        <f t="shared" si="1541"/>
        <v/>
      </c>
      <c r="DH927" s="58" t="str">
        <f t="shared" si="1542"/>
        <v/>
      </c>
      <c r="DI927" s="58" t="str">
        <f t="shared" si="1543"/>
        <v/>
      </c>
      <c r="DJ927" s="85" t="str">
        <f t="shared" si="1544"/>
        <v/>
      </c>
      <c r="DL927" s="58" t="str">
        <f>IF(COUNTIF(DG$3:DG$1048576,DG927)=COUNTIF($DG$3:$DG927,DG927),DG927,"")</f>
        <v/>
      </c>
      <c r="DM927" s="85" t="str">
        <f t="shared" si="1545"/>
        <v/>
      </c>
      <c r="DN927" s="85" t="str">
        <f t="shared" si="1471"/>
        <v/>
      </c>
      <c r="DO927" s="85" t="str">
        <f t="shared" si="1471"/>
        <v/>
      </c>
      <c r="DP927" s="303"/>
      <c r="DQ927" s="17" t="str">
        <f t="shared" si="1472"/>
        <v/>
      </c>
      <c r="DR927" s="17" t="str">
        <f t="shared" si="1473"/>
        <v/>
      </c>
      <c r="DS927" s="17" t="str">
        <f t="shared" si="1474"/>
        <v/>
      </c>
      <c r="DU927" s="16" t="str">
        <f t="shared" si="1546"/>
        <v/>
      </c>
      <c r="DV927" s="16" t="str">
        <f>IF(DU927="","",COUNT($DU$3:DU927))</f>
        <v/>
      </c>
      <c r="DW927" s="16" t="str">
        <f t="shared" si="1547"/>
        <v/>
      </c>
      <c r="DX927" s="16" t="str">
        <f t="shared" si="1548"/>
        <v/>
      </c>
      <c r="DY927" s="16" t="str">
        <f>IF(DZ927="","",COUNTIF(DZ$3:DZ927,DZ927))</f>
        <v/>
      </c>
      <c r="DZ927" s="16" t="str">
        <f t="shared" si="1549"/>
        <v/>
      </c>
      <c r="EA927" s="16" t="str">
        <f t="shared" si="1550"/>
        <v/>
      </c>
      <c r="EB927" s="16" t="str">
        <f t="shared" si="1551"/>
        <v/>
      </c>
      <c r="EC927" s="16" t="str">
        <f t="shared" si="1552"/>
        <v/>
      </c>
      <c r="ED927" s="16" t="str">
        <f t="shared" si="1553"/>
        <v/>
      </c>
      <c r="EE927" s="16" t="str">
        <f t="shared" si="1554"/>
        <v/>
      </c>
      <c r="EF927" s="16" t="str">
        <f t="shared" si="1555"/>
        <v/>
      </c>
      <c r="EG927" s="16" t="str">
        <f t="shared" si="1556"/>
        <v/>
      </c>
      <c r="EH927" s="16" t="str">
        <f t="shared" si="1557"/>
        <v/>
      </c>
      <c r="EI927" s="16" t="str">
        <f t="shared" si="1558"/>
        <v/>
      </c>
      <c r="EJ927" s="16" t="str">
        <f t="shared" si="1559"/>
        <v/>
      </c>
      <c r="EK927" s="16" t="str">
        <f t="shared" si="1560"/>
        <v/>
      </c>
      <c r="EL927" s="58" t="str">
        <f t="shared" si="1561"/>
        <v/>
      </c>
      <c r="EM927" s="58" t="str">
        <f>IF(OR($DZ927="",CR927=""),IF($EL927="","",$EL927),IF(OR(CR927="なし",CR927=0),領収書!$H$1,CR927))</f>
        <v/>
      </c>
      <c r="EN927" s="58" t="str">
        <f>IF(OR($DZ927="",CS927=""),IF($EL927="","",$EL927),IF(OR(CS927="なし",CS927=0),入力!$EN$1,CS927))</f>
        <v/>
      </c>
      <c r="EO927" s="63" t="str">
        <f t="shared" si="1562"/>
        <v/>
      </c>
      <c r="EP927" s="63" t="str">
        <f t="shared" si="1563"/>
        <v/>
      </c>
      <c r="ER927" s="16" t="str">
        <f>IF(AND(COUNTIF($ET$3:ET927,ET927)=1,ET927&lt;&gt;""),MAX($ER$3:ER926)+1,"")</f>
        <v/>
      </c>
      <c r="ES927" s="16" t="str">
        <f>IF(価格設定!B929="","",価格設定!B929)</f>
        <v/>
      </c>
      <c r="ET927" s="16" t="str">
        <f>IF(価格設定!C929="","",価格設定!C929)</f>
        <v/>
      </c>
      <c r="EV927" s="16" t="str">
        <f t="shared" si="1475"/>
        <v/>
      </c>
      <c r="EW927" s="16" t="str">
        <f t="shared" si="1564"/>
        <v/>
      </c>
    </row>
    <row r="928" spans="1:153" ht="30" customHeight="1" x14ac:dyDescent="0.2">
      <c r="A928" s="225"/>
      <c r="B928" s="212"/>
      <c r="C928" s="221"/>
      <c r="D928" s="164"/>
      <c r="E928" s="165"/>
      <c r="F928" s="166"/>
      <c r="G928" s="167"/>
      <c r="H928" s="179"/>
      <c r="I928" s="306"/>
      <c r="J928" s="169"/>
      <c r="K928" s="179"/>
      <c r="L928" s="186"/>
      <c r="M928" s="186"/>
      <c r="N928" s="168"/>
      <c r="O928" s="170"/>
      <c r="P928" s="212"/>
      <c r="Q928" s="179" t="str">
        <f>IFERROR(IF(H928="","",IFERROR(INDEX(価格設定!$B$5:$B$1048576,MATCH(H928,価格設定!$B$5:$B$1048576,0),0),INDEX(価格設定!$B$5:$B$1048576,MATCH("*"&amp;H928&amp;"*",価格設定!$B$5:$B$1048576,0),0))),H928)</f>
        <v/>
      </c>
      <c r="R928" s="250" t="str">
        <f>IFERROR(IF(Q928="",IF(K928="","",K928),IF(K928="",IF(INDEX(価格設定!$C$5:$C$1048576,MATCH(Q928,価格設定!$B$5:$B$1048576,0),0)=0,"",INDEX(価格設定!$C$5:$C$1048576,MATCH(Q928,価格設定!$B$5:$B$1048576,0),0)),IF(K928="なし","",K928))),"")</f>
        <v/>
      </c>
      <c r="S928" s="308" t="str">
        <f t="shared" si="1476"/>
        <v/>
      </c>
      <c r="T928" s="126" t="str">
        <f>IFERROR(IF(J928="",IF(INDEX(価格設定!$E$5:$R$1048576,MATCH($Q928,価格設定!B$5:B$1048576,0),MATCH($AW928,価格設定!E$1:X$1,1))=0,"",INDEX(価格設定!$E$5:$R$1048576,MATCH($Q928,価格設定!B$5:B$1048576,0),MATCH($AW928,価格設定!E$1:X$1,1))),J928),"")</f>
        <v/>
      </c>
      <c r="U928" s="126" t="str">
        <f t="shared" si="1477"/>
        <v/>
      </c>
      <c r="V928" s="132" t="str">
        <f t="shared" si="1478"/>
        <v/>
      </c>
      <c r="W928" s="127" t="str">
        <f>IFERROR(IF(OR(T928="",T928&lt;0),"",IFERROR(INDEX(価格設定!E$2:X$3,IF(AND(K928=$K$1,$K$1&lt;&gt;""),ROW(価格設定!$D$3)-1,MATCH(INDEX(価格設定!$D$5:$D$1048576,MATCH(Q928,価格設定!$B$5:$B$1048576,0),0),価格設定!$D$2:$D$3,0)),MATCH($AW928,価格設定!E$1:X$1,1)),INDEX(価格設定!E$2:X$2,0,MATCH($AW928,価格設定!E$1:X$1,1)))),"")</f>
        <v/>
      </c>
      <c r="X928" s="126" t="str">
        <f t="shared" si="1469"/>
        <v/>
      </c>
      <c r="Y928" s="128" t="str">
        <f t="shared" si="1479"/>
        <v/>
      </c>
      <c r="Z928" s="126" t="str">
        <f t="shared" si="1480"/>
        <v/>
      </c>
      <c r="AA928" s="129" t="str">
        <f t="shared" si="1481"/>
        <v/>
      </c>
      <c r="AB928" s="126" t="str">
        <f t="shared" si="1482"/>
        <v/>
      </c>
      <c r="AC928" s="280" t="str">
        <f t="shared" si="1483"/>
        <v/>
      </c>
      <c r="AD928" s="15"/>
      <c r="AE928" s="204" t="str">
        <f>IF(AF928="","",COUNT($AF$3:AF928))</f>
        <v/>
      </c>
      <c r="AF928" s="206" t="str">
        <f t="shared" si="1484"/>
        <v/>
      </c>
      <c r="AG928" s="204" t="str">
        <f t="shared" si="1485"/>
        <v/>
      </c>
      <c r="AH928" s="204" t="str">
        <f t="shared" si="1486"/>
        <v/>
      </c>
      <c r="AI928" s="287"/>
      <c r="AJ928" s="15"/>
      <c r="AK928" s="138" t="str">
        <f t="shared" si="1487"/>
        <v/>
      </c>
      <c r="AL928" s="131" t="str">
        <f t="shared" si="1488"/>
        <v/>
      </c>
      <c r="AM928" s="131" t="str">
        <f t="shared" si="1489"/>
        <v/>
      </c>
      <c r="AN928" s="313" t="str">
        <f t="shared" si="1490"/>
        <v/>
      </c>
      <c r="AO928" s="316" t="str">
        <f t="shared" si="1491"/>
        <v/>
      </c>
      <c r="AP928" s="18"/>
      <c r="AQ928" s="3" t="str">
        <f>IF(F928="","",MAX($AQ$3:AQ927)+1)</f>
        <v/>
      </c>
      <c r="AR928" s="3" t="str">
        <f>IF(OR(AQ928="",BB928=""),"",MAX($AR$3:AR927)+1)</f>
        <v/>
      </c>
      <c r="AS928" s="3" t="str">
        <f>IF(CQ928="","",RANK(CQ928,CQ$3:CQ$1048576,1)+COUNTIF($CQ$3:CQ928,CQ928)-1)</f>
        <v/>
      </c>
      <c r="AT928" s="21" t="str">
        <f>IF(C928="",IF(OR(AND($H928&lt;&gt;"",C928=""),AND($F927=$F928,$AZ928&lt;&gt;""),COUNTA($H$3:$H$1048576,#REF!,$F$3:$F$1048576)&gt;COUNTA($H$3:$H928,#REF!,$F$3:$F928),$AZ928&lt;&gt;""),INDEX(AT$3:AT$1048576,MATCH(MAX($AQ$3:$AQ927),$AQ$3:$AQ$1048576,0),0),""),C928)</f>
        <v/>
      </c>
      <c r="AU928" s="21" t="str">
        <f>IF(D928="",IF(OR(AND($H928&lt;&gt;"",D928=""),AND($F927=$F928,$AZ928&lt;&gt;""),COUNTA($H$3:$H$1048576,#REF!,$F$3:$F$1048576)&gt;COUNTA($H$3:$H928,#REF!,$F$3:$F928),$AZ928&lt;&gt;""),INDEX(AU$3:AU$1048576,MATCH(MAX($AQ$3:$AQ927),$AQ$3:$AQ$1048576,0),0),""),D928)</f>
        <v/>
      </c>
      <c r="AV928" s="21" t="str">
        <f>IF(E928="",IF(OR(AND($H928&lt;&gt;"",E928=""),AND($F927=$F928,$AZ928&lt;&gt;""),COUNTA($H$3:$H$1048576,#REF!,$F$3:$F$1048576)&gt;COUNTA($H$3:$H928,#REF!,$F$3:$F928),$AZ928&lt;&gt;""),INDEX(AV$3:AV$1048576,MATCH(MAX($AQ$3:$AQ927),$AQ$3:$AQ$1048576,0),0),""),E928)</f>
        <v/>
      </c>
      <c r="AW928" s="24" t="str">
        <f t="shared" si="1492"/>
        <v/>
      </c>
      <c r="AX928" s="13" t="str">
        <f t="shared" si="1493"/>
        <v/>
      </c>
      <c r="AY928" s="4" t="str">
        <f t="shared" si="1494"/>
        <v/>
      </c>
      <c r="AZ928" s="4" t="str">
        <f>IF(AX928="",IF(OR(AND(H928&lt;&gt;"",F928=""),COUNTA($H$3:$H$1048576)&gt;COUNTA($H$3:$H928)),INDEX(AX$3:AX928,MATCH(MAX($AQ$3:AQ928),AQ$3:AQ928,0),0),""),AX928)</f>
        <v/>
      </c>
      <c r="BA928" s="4" t="str">
        <f>IF(AY928="",IF(AND(H928&lt;&gt;"",F928=""),INDEX(AY$3:AY928,MATCH(MAX($AQ$3:AQ928),AQ$3:AQ928,0),0),""),AY928)</f>
        <v/>
      </c>
      <c r="BB928" s="82" t="str">
        <f>IF(BC928="","",RANK(BC928,BC$3:BC$1048576,1)+COUNTIF($BC$3:BC928,BC928)-1)</f>
        <v/>
      </c>
      <c r="BC928" s="139" t="str">
        <f t="shared" si="1495"/>
        <v/>
      </c>
      <c r="BD928" s="46" t="str">
        <f t="shared" si="1496"/>
        <v/>
      </c>
      <c r="BE928" s="46" t="str">
        <f t="shared" si="1497"/>
        <v/>
      </c>
      <c r="BF928" s="46" t="str">
        <f t="shared" si="1498"/>
        <v/>
      </c>
      <c r="BG928" s="4" t="str">
        <f t="shared" si="1499"/>
        <v/>
      </c>
      <c r="BH928" s="180" t="str">
        <f t="shared" si="1500"/>
        <v/>
      </c>
      <c r="BI928" s="16" t="str">
        <f t="shared" si="1501"/>
        <v/>
      </c>
      <c r="BJ928" s="52" t="str">
        <f>IF(BI928="","",IF(W928="","",IF(AND(K928=$K$1,$K$1&lt;&gt;""),$BT$2,IFERROR(IF(INDEX(価格設定!$D$5:$D$1048576,MATCH(Q928,価格設定!$B$5:$B$1048576,0),0)=価格設定!$D$3,$BT$2,$BS$2),$BS$2))))</f>
        <v/>
      </c>
      <c r="BK928" s="16" t="str">
        <f>IF(BI928="","",IF(COUNTIF($BI$3:BI928,BI928)=1,1,IF(AND(BI927=BI928,BH928=""),BK927,COUNTIF($BH$3:BH928,BH928))))</f>
        <v/>
      </c>
      <c r="BL928" s="52" t="str">
        <f t="shared" si="1502"/>
        <v/>
      </c>
      <c r="BM928" s="52" t="str">
        <f t="shared" si="1503"/>
        <v/>
      </c>
      <c r="BN928" s="119" t="str">
        <f t="shared" si="1504"/>
        <v/>
      </c>
      <c r="BO928" s="119" t="str">
        <f t="shared" si="1505"/>
        <v/>
      </c>
      <c r="BP928" s="17" t="str">
        <f t="shared" si="1506"/>
        <v/>
      </c>
      <c r="BQ928" s="17" t="str">
        <f t="shared" si="1507"/>
        <v/>
      </c>
      <c r="BR928" s="17" t="str">
        <f>IF(OR(BP928="",COUNTIF($BO$3:BO928,BO928)&lt;&gt;1),"",SUMIF(BO$3:BO$1048576,BO928,BP$3:BP$1048576))</f>
        <v/>
      </c>
      <c r="BS928" s="17" t="str">
        <f t="shared" si="1508"/>
        <v/>
      </c>
      <c r="BT928" s="17" t="str">
        <f t="shared" si="1509"/>
        <v/>
      </c>
      <c r="BU928" s="17" t="str">
        <f t="shared" si="1510"/>
        <v/>
      </c>
      <c r="BV928" s="24" t="str">
        <f t="shared" si="1511"/>
        <v/>
      </c>
      <c r="BW928" s="24" t="str">
        <f t="shared" si="1512"/>
        <v/>
      </c>
      <c r="BX928" s="24" t="str">
        <f t="shared" si="1513"/>
        <v/>
      </c>
      <c r="BY928" s="26" t="str">
        <f t="shared" si="1514"/>
        <v/>
      </c>
      <c r="BZ928" s="26" t="str">
        <f t="shared" si="1515"/>
        <v/>
      </c>
      <c r="CA928" s="26" t="str">
        <f t="shared" si="1516"/>
        <v/>
      </c>
      <c r="CB928" s="66" t="str">
        <f t="shared" si="1517"/>
        <v/>
      </c>
      <c r="CC928" s="65" t="str">
        <f t="shared" si="1518"/>
        <v/>
      </c>
      <c r="CD928" s="26" t="str">
        <f t="shared" si="1519"/>
        <v/>
      </c>
      <c r="CE928" s="26" t="str">
        <f t="shared" si="1520"/>
        <v/>
      </c>
      <c r="CF928" s="193" t="str">
        <f t="shared" si="1521"/>
        <v/>
      </c>
      <c r="CG928" s="193" t="str">
        <f t="shared" si="1522"/>
        <v/>
      </c>
      <c r="CH928" s="26" t="str">
        <f t="shared" si="1523"/>
        <v/>
      </c>
      <c r="CI928" s="26" t="str">
        <f t="shared" si="1524"/>
        <v/>
      </c>
      <c r="CJ928" s="65" t="str">
        <f t="shared" si="1525"/>
        <v/>
      </c>
      <c r="CK928" s="65" t="str">
        <f t="shared" si="1526"/>
        <v/>
      </c>
      <c r="CL928" s="64" t="str">
        <f t="shared" si="1527"/>
        <v/>
      </c>
      <c r="CM928" s="64" t="str">
        <f t="shared" si="1528"/>
        <v/>
      </c>
      <c r="CN928" s="65" t="str">
        <f t="shared" si="1529"/>
        <v/>
      </c>
      <c r="CP928" s="63" t="str">
        <f>IF(BH928="","",MAX($CP$3:CP927)+1)</f>
        <v/>
      </c>
      <c r="CQ928" s="24" t="str">
        <f t="shared" si="1530"/>
        <v/>
      </c>
      <c r="CR928" s="24" t="str">
        <f t="shared" si="1531"/>
        <v/>
      </c>
      <c r="CS928" s="24" t="str">
        <f t="shared" si="1532"/>
        <v/>
      </c>
      <c r="CT928" s="58" t="str">
        <f>IF(BO928="","",COUNTIF($BO$3:BO928,BO928)&amp;"@"&amp;BO928)</f>
        <v/>
      </c>
      <c r="CU928" s="16" t="str">
        <f t="shared" si="1470"/>
        <v/>
      </c>
      <c r="CV928" s="63" t="str">
        <f t="shared" si="1533"/>
        <v/>
      </c>
      <c r="CW928" s="16" t="str">
        <f t="shared" si="1534"/>
        <v/>
      </c>
      <c r="CX928" s="16" t="str">
        <f t="shared" si="1535"/>
        <v/>
      </c>
      <c r="CY928" s="16" t="str">
        <f t="shared" si="1536"/>
        <v/>
      </c>
      <c r="CZ928" s="85" t="str">
        <f t="shared" si="1537"/>
        <v/>
      </c>
      <c r="DA928" s="16" t="str">
        <f t="shared" si="1538"/>
        <v/>
      </c>
      <c r="DB928" s="16" t="str">
        <f t="shared" si="1539"/>
        <v/>
      </c>
      <c r="DC928" s="28" t="str">
        <f>IF(CP928="","",$DC$1&amp;(INDEX(価格設定!D$1:XFD$3,ROW(価格設定!$D$3),MATCH($AW928,価格設定!D$1:XFD$1,1))*100)&amp;"%")</f>
        <v/>
      </c>
      <c r="DD928" s="28" t="str">
        <f>IF(CP928="","",$DD$1&amp;(INDEX(価格設定!D$1:XFD$3,ROW(価格設定!$D$2),MATCH($AW928,価格設定!D$1:XFD$1,1))*100)&amp;"%")</f>
        <v/>
      </c>
      <c r="DE928" s="29" t="str">
        <f t="shared" si="1540"/>
        <v/>
      </c>
      <c r="DG928" s="58" t="str">
        <f t="shared" si="1541"/>
        <v/>
      </c>
      <c r="DH928" s="58" t="str">
        <f t="shared" si="1542"/>
        <v/>
      </c>
      <c r="DI928" s="58" t="str">
        <f t="shared" si="1543"/>
        <v/>
      </c>
      <c r="DJ928" s="85" t="str">
        <f t="shared" si="1544"/>
        <v/>
      </c>
      <c r="DL928" s="58" t="str">
        <f>IF(COUNTIF(DG$3:DG$1048576,DG928)=COUNTIF($DG$3:$DG928,DG928),DG928,"")</f>
        <v/>
      </c>
      <c r="DM928" s="85" t="str">
        <f t="shared" si="1545"/>
        <v/>
      </c>
      <c r="DN928" s="85" t="str">
        <f t="shared" si="1471"/>
        <v/>
      </c>
      <c r="DO928" s="85" t="str">
        <f t="shared" si="1471"/>
        <v/>
      </c>
      <c r="DP928" s="303"/>
      <c r="DQ928" s="17" t="str">
        <f t="shared" si="1472"/>
        <v/>
      </c>
      <c r="DR928" s="17" t="str">
        <f t="shared" si="1473"/>
        <v/>
      </c>
      <c r="DS928" s="17" t="str">
        <f t="shared" si="1474"/>
        <v/>
      </c>
      <c r="DU928" s="16" t="str">
        <f t="shared" si="1546"/>
        <v/>
      </c>
      <c r="DV928" s="16" t="str">
        <f>IF(DU928="","",COUNT($DU$3:DU928))</f>
        <v/>
      </c>
      <c r="DW928" s="16" t="str">
        <f t="shared" si="1547"/>
        <v/>
      </c>
      <c r="DX928" s="16" t="str">
        <f t="shared" si="1548"/>
        <v/>
      </c>
      <c r="DY928" s="16" t="str">
        <f>IF(DZ928="","",COUNTIF(DZ$3:DZ928,DZ928))</f>
        <v/>
      </c>
      <c r="DZ928" s="16" t="str">
        <f t="shared" si="1549"/>
        <v/>
      </c>
      <c r="EA928" s="16" t="str">
        <f t="shared" si="1550"/>
        <v/>
      </c>
      <c r="EB928" s="16" t="str">
        <f t="shared" si="1551"/>
        <v/>
      </c>
      <c r="EC928" s="16" t="str">
        <f t="shared" si="1552"/>
        <v/>
      </c>
      <c r="ED928" s="16" t="str">
        <f t="shared" si="1553"/>
        <v/>
      </c>
      <c r="EE928" s="16" t="str">
        <f t="shared" si="1554"/>
        <v/>
      </c>
      <c r="EF928" s="16" t="str">
        <f t="shared" si="1555"/>
        <v/>
      </c>
      <c r="EG928" s="16" t="str">
        <f t="shared" si="1556"/>
        <v/>
      </c>
      <c r="EH928" s="16" t="str">
        <f t="shared" si="1557"/>
        <v/>
      </c>
      <c r="EI928" s="16" t="str">
        <f t="shared" si="1558"/>
        <v/>
      </c>
      <c r="EJ928" s="16" t="str">
        <f t="shared" si="1559"/>
        <v/>
      </c>
      <c r="EK928" s="16" t="str">
        <f t="shared" si="1560"/>
        <v/>
      </c>
      <c r="EL928" s="58" t="str">
        <f t="shared" si="1561"/>
        <v/>
      </c>
      <c r="EM928" s="58" t="str">
        <f>IF(OR($DZ928="",CR928=""),IF($EL928="","",$EL928),IF(OR(CR928="なし",CR928=0),領収書!$H$1,CR928))</f>
        <v/>
      </c>
      <c r="EN928" s="58" t="str">
        <f>IF(OR($DZ928="",CS928=""),IF($EL928="","",$EL928),IF(OR(CS928="なし",CS928=0),入力!$EN$1,CS928))</f>
        <v/>
      </c>
      <c r="EO928" s="63" t="str">
        <f t="shared" si="1562"/>
        <v/>
      </c>
      <c r="EP928" s="63" t="str">
        <f t="shared" si="1563"/>
        <v/>
      </c>
      <c r="ER928" s="16" t="str">
        <f>IF(AND(COUNTIF($ET$3:ET928,ET928)=1,ET928&lt;&gt;""),MAX($ER$3:ER927)+1,"")</f>
        <v/>
      </c>
      <c r="ES928" s="16" t="str">
        <f>IF(価格設定!B930="","",価格設定!B930)</f>
        <v/>
      </c>
      <c r="ET928" s="16" t="str">
        <f>IF(価格設定!C930="","",価格設定!C930)</f>
        <v/>
      </c>
      <c r="EV928" s="16" t="str">
        <f t="shared" si="1475"/>
        <v/>
      </c>
      <c r="EW928" s="16" t="str">
        <f t="shared" si="1564"/>
        <v/>
      </c>
    </row>
    <row r="929" spans="1:153" ht="30" customHeight="1" x14ac:dyDescent="0.2">
      <c r="A929" s="225"/>
      <c r="B929" s="212"/>
      <c r="C929" s="221"/>
      <c r="D929" s="164"/>
      <c r="E929" s="165"/>
      <c r="F929" s="166"/>
      <c r="G929" s="167"/>
      <c r="H929" s="179"/>
      <c r="I929" s="306"/>
      <c r="J929" s="169"/>
      <c r="K929" s="179"/>
      <c r="L929" s="186"/>
      <c r="M929" s="186"/>
      <c r="N929" s="168"/>
      <c r="O929" s="170"/>
      <c r="P929" s="212"/>
      <c r="Q929" s="179" t="str">
        <f>IFERROR(IF(H929="","",IFERROR(INDEX(価格設定!$B$5:$B$1048576,MATCH(H929,価格設定!$B$5:$B$1048576,0),0),INDEX(価格設定!$B$5:$B$1048576,MATCH("*"&amp;H929&amp;"*",価格設定!$B$5:$B$1048576,0),0))),H929)</f>
        <v/>
      </c>
      <c r="R929" s="250" t="str">
        <f>IFERROR(IF(Q929="",IF(K929="","",K929),IF(K929="",IF(INDEX(価格設定!$C$5:$C$1048576,MATCH(Q929,価格設定!$B$5:$B$1048576,0),0)=0,"",INDEX(価格設定!$C$5:$C$1048576,MATCH(Q929,価格設定!$B$5:$B$1048576,0),0)),IF(K929="なし","",K929))),"")</f>
        <v/>
      </c>
      <c r="S929" s="308" t="str">
        <f t="shared" si="1476"/>
        <v/>
      </c>
      <c r="T929" s="126" t="str">
        <f>IFERROR(IF(J929="",IF(INDEX(価格設定!$E$5:$R$1048576,MATCH($Q929,価格設定!B$5:B$1048576,0),MATCH($AW929,価格設定!E$1:X$1,1))=0,"",INDEX(価格設定!$E$5:$R$1048576,MATCH($Q929,価格設定!B$5:B$1048576,0),MATCH($AW929,価格設定!E$1:X$1,1))),J929),"")</f>
        <v/>
      </c>
      <c r="U929" s="126" t="str">
        <f t="shared" si="1477"/>
        <v/>
      </c>
      <c r="V929" s="132" t="str">
        <f t="shared" si="1478"/>
        <v/>
      </c>
      <c r="W929" s="127" t="str">
        <f>IFERROR(IF(OR(T929="",T929&lt;0),"",IFERROR(INDEX(価格設定!E$2:X$3,IF(AND(K929=$K$1,$K$1&lt;&gt;""),ROW(価格設定!$D$3)-1,MATCH(INDEX(価格設定!$D$5:$D$1048576,MATCH(Q929,価格設定!$B$5:$B$1048576,0),0),価格設定!$D$2:$D$3,0)),MATCH($AW929,価格設定!E$1:X$1,1)),INDEX(価格設定!E$2:X$2,0,MATCH($AW929,価格設定!E$1:X$1,1)))),"")</f>
        <v/>
      </c>
      <c r="X929" s="126" t="str">
        <f t="shared" si="1469"/>
        <v/>
      </c>
      <c r="Y929" s="128" t="str">
        <f t="shared" si="1479"/>
        <v/>
      </c>
      <c r="Z929" s="126" t="str">
        <f t="shared" si="1480"/>
        <v/>
      </c>
      <c r="AA929" s="129" t="str">
        <f t="shared" si="1481"/>
        <v/>
      </c>
      <c r="AB929" s="126" t="str">
        <f t="shared" si="1482"/>
        <v/>
      </c>
      <c r="AC929" s="280" t="str">
        <f t="shared" si="1483"/>
        <v/>
      </c>
      <c r="AD929" s="15"/>
      <c r="AE929" s="204" t="str">
        <f>IF(AF929="","",COUNT($AF$3:AF929))</f>
        <v/>
      </c>
      <c r="AF929" s="206" t="str">
        <f t="shared" si="1484"/>
        <v/>
      </c>
      <c r="AG929" s="204" t="str">
        <f t="shared" si="1485"/>
        <v/>
      </c>
      <c r="AH929" s="204" t="str">
        <f t="shared" si="1486"/>
        <v/>
      </c>
      <c r="AI929" s="287"/>
      <c r="AJ929" s="15"/>
      <c r="AK929" s="138" t="str">
        <f t="shared" si="1487"/>
        <v/>
      </c>
      <c r="AL929" s="131" t="str">
        <f t="shared" si="1488"/>
        <v/>
      </c>
      <c r="AM929" s="131" t="str">
        <f t="shared" si="1489"/>
        <v/>
      </c>
      <c r="AN929" s="313" t="str">
        <f t="shared" si="1490"/>
        <v/>
      </c>
      <c r="AO929" s="316" t="str">
        <f t="shared" si="1491"/>
        <v/>
      </c>
      <c r="AP929" s="18"/>
      <c r="AQ929" s="3" t="str">
        <f>IF(F929="","",MAX($AQ$3:AQ928)+1)</f>
        <v/>
      </c>
      <c r="AR929" s="3" t="str">
        <f>IF(OR(AQ929="",BB929=""),"",MAX($AR$3:AR928)+1)</f>
        <v/>
      </c>
      <c r="AS929" s="3" t="str">
        <f>IF(CQ929="","",RANK(CQ929,CQ$3:CQ$1048576,1)+COUNTIF($CQ$3:CQ929,CQ929)-1)</f>
        <v/>
      </c>
      <c r="AT929" s="21" t="str">
        <f>IF(C929="",IF(OR(AND($H929&lt;&gt;"",C929=""),AND($F928=$F929,$AZ929&lt;&gt;""),COUNTA($H$3:$H$1048576,#REF!,$F$3:$F$1048576)&gt;COUNTA($H$3:$H929,#REF!,$F$3:$F929),$AZ929&lt;&gt;""),INDEX(AT$3:AT$1048576,MATCH(MAX($AQ$3:$AQ928),$AQ$3:$AQ$1048576,0),0),""),C929)</f>
        <v/>
      </c>
      <c r="AU929" s="21" t="str">
        <f>IF(D929="",IF(OR(AND($H929&lt;&gt;"",D929=""),AND($F928=$F929,$AZ929&lt;&gt;""),COUNTA($H$3:$H$1048576,#REF!,$F$3:$F$1048576)&gt;COUNTA($H$3:$H929,#REF!,$F$3:$F929),$AZ929&lt;&gt;""),INDEX(AU$3:AU$1048576,MATCH(MAX($AQ$3:$AQ928),$AQ$3:$AQ$1048576,0),0),""),D929)</f>
        <v/>
      </c>
      <c r="AV929" s="21" t="str">
        <f>IF(E929="",IF(OR(AND($H929&lt;&gt;"",E929=""),AND($F928=$F929,$AZ929&lt;&gt;""),COUNTA($H$3:$H$1048576,#REF!,$F$3:$F$1048576)&gt;COUNTA($H$3:$H929,#REF!,$F$3:$F929),$AZ929&lt;&gt;""),INDEX(AV$3:AV$1048576,MATCH(MAX($AQ$3:$AQ928),$AQ$3:$AQ$1048576,0),0),""),E929)</f>
        <v/>
      </c>
      <c r="AW929" s="24" t="str">
        <f t="shared" si="1492"/>
        <v/>
      </c>
      <c r="AX929" s="13" t="str">
        <f t="shared" si="1493"/>
        <v/>
      </c>
      <c r="AY929" s="4" t="str">
        <f t="shared" si="1494"/>
        <v/>
      </c>
      <c r="AZ929" s="4" t="str">
        <f>IF(AX929="",IF(OR(AND(H929&lt;&gt;"",F929=""),COUNTA($H$3:$H$1048576)&gt;COUNTA($H$3:$H929)),INDEX(AX$3:AX929,MATCH(MAX($AQ$3:AQ929),AQ$3:AQ929,0),0),""),AX929)</f>
        <v/>
      </c>
      <c r="BA929" s="4" t="str">
        <f>IF(AY929="",IF(AND(H929&lt;&gt;"",F929=""),INDEX(AY$3:AY929,MATCH(MAX($AQ$3:AQ929),AQ$3:AQ929,0),0),""),AY929)</f>
        <v/>
      </c>
      <c r="BB929" s="82" t="str">
        <f>IF(BC929="","",RANK(BC929,BC$3:BC$1048576,1)+COUNTIF($BC$3:BC929,BC929)-1)</f>
        <v/>
      </c>
      <c r="BC929" s="139" t="str">
        <f t="shared" si="1495"/>
        <v/>
      </c>
      <c r="BD929" s="46" t="str">
        <f t="shared" si="1496"/>
        <v/>
      </c>
      <c r="BE929" s="46" t="str">
        <f t="shared" si="1497"/>
        <v/>
      </c>
      <c r="BF929" s="46" t="str">
        <f t="shared" si="1498"/>
        <v/>
      </c>
      <c r="BG929" s="4" t="str">
        <f t="shared" si="1499"/>
        <v/>
      </c>
      <c r="BH929" s="180" t="str">
        <f t="shared" si="1500"/>
        <v/>
      </c>
      <c r="BI929" s="16" t="str">
        <f t="shared" si="1501"/>
        <v/>
      </c>
      <c r="BJ929" s="52" t="str">
        <f>IF(BI929="","",IF(W929="","",IF(AND(K929=$K$1,$K$1&lt;&gt;""),$BT$2,IFERROR(IF(INDEX(価格設定!$D$5:$D$1048576,MATCH(Q929,価格設定!$B$5:$B$1048576,0),0)=価格設定!$D$3,$BT$2,$BS$2),$BS$2))))</f>
        <v/>
      </c>
      <c r="BK929" s="16" t="str">
        <f>IF(BI929="","",IF(COUNTIF($BI$3:BI929,BI929)=1,1,IF(AND(BI928=BI929,BH929=""),BK928,COUNTIF($BH$3:BH929,BH929))))</f>
        <v/>
      </c>
      <c r="BL929" s="52" t="str">
        <f t="shared" si="1502"/>
        <v/>
      </c>
      <c r="BM929" s="52" t="str">
        <f t="shared" si="1503"/>
        <v/>
      </c>
      <c r="BN929" s="119" t="str">
        <f t="shared" si="1504"/>
        <v/>
      </c>
      <c r="BO929" s="119" t="str">
        <f t="shared" si="1505"/>
        <v/>
      </c>
      <c r="BP929" s="17" t="str">
        <f t="shared" si="1506"/>
        <v/>
      </c>
      <c r="BQ929" s="17" t="str">
        <f t="shared" si="1507"/>
        <v/>
      </c>
      <c r="BR929" s="17" t="str">
        <f>IF(OR(BP929="",COUNTIF($BO$3:BO929,BO929)&lt;&gt;1),"",SUMIF(BO$3:BO$1048576,BO929,BP$3:BP$1048576))</f>
        <v/>
      </c>
      <c r="BS929" s="17" t="str">
        <f t="shared" si="1508"/>
        <v/>
      </c>
      <c r="BT929" s="17" t="str">
        <f t="shared" si="1509"/>
        <v/>
      </c>
      <c r="BU929" s="17" t="str">
        <f t="shared" si="1510"/>
        <v/>
      </c>
      <c r="BV929" s="24" t="str">
        <f t="shared" si="1511"/>
        <v/>
      </c>
      <c r="BW929" s="24" t="str">
        <f t="shared" si="1512"/>
        <v/>
      </c>
      <c r="BX929" s="24" t="str">
        <f t="shared" si="1513"/>
        <v/>
      </c>
      <c r="BY929" s="26" t="str">
        <f t="shared" si="1514"/>
        <v/>
      </c>
      <c r="BZ929" s="26" t="str">
        <f t="shared" si="1515"/>
        <v/>
      </c>
      <c r="CA929" s="26" t="str">
        <f t="shared" si="1516"/>
        <v/>
      </c>
      <c r="CB929" s="66" t="str">
        <f t="shared" si="1517"/>
        <v/>
      </c>
      <c r="CC929" s="65" t="str">
        <f t="shared" si="1518"/>
        <v/>
      </c>
      <c r="CD929" s="26" t="str">
        <f t="shared" si="1519"/>
        <v/>
      </c>
      <c r="CE929" s="26" t="str">
        <f t="shared" si="1520"/>
        <v/>
      </c>
      <c r="CF929" s="193" t="str">
        <f t="shared" si="1521"/>
        <v/>
      </c>
      <c r="CG929" s="193" t="str">
        <f t="shared" si="1522"/>
        <v/>
      </c>
      <c r="CH929" s="26" t="str">
        <f t="shared" si="1523"/>
        <v/>
      </c>
      <c r="CI929" s="26" t="str">
        <f t="shared" si="1524"/>
        <v/>
      </c>
      <c r="CJ929" s="65" t="str">
        <f t="shared" si="1525"/>
        <v/>
      </c>
      <c r="CK929" s="65" t="str">
        <f t="shared" si="1526"/>
        <v/>
      </c>
      <c r="CL929" s="64" t="str">
        <f t="shared" si="1527"/>
        <v/>
      </c>
      <c r="CM929" s="64" t="str">
        <f t="shared" si="1528"/>
        <v/>
      </c>
      <c r="CN929" s="65" t="str">
        <f t="shared" si="1529"/>
        <v/>
      </c>
      <c r="CP929" s="63" t="str">
        <f>IF(BH929="","",MAX($CP$3:CP928)+1)</f>
        <v/>
      </c>
      <c r="CQ929" s="24" t="str">
        <f t="shared" si="1530"/>
        <v/>
      </c>
      <c r="CR929" s="24" t="str">
        <f t="shared" si="1531"/>
        <v/>
      </c>
      <c r="CS929" s="24" t="str">
        <f t="shared" si="1532"/>
        <v/>
      </c>
      <c r="CT929" s="58" t="str">
        <f>IF(BO929="","",COUNTIF($BO$3:BO929,BO929)&amp;"@"&amp;BO929)</f>
        <v/>
      </c>
      <c r="CU929" s="16" t="str">
        <f t="shared" si="1470"/>
        <v/>
      </c>
      <c r="CV929" s="63" t="str">
        <f t="shared" si="1533"/>
        <v/>
      </c>
      <c r="CW929" s="16" t="str">
        <f t="shared" si="1534"/>
        <v/>
      </c>
      <c r="CX929" s="16" t="str">
        <f t="shared" si="1535"/>
        <v/>
      </c>
      <c r="CY929" s="16" t="str">
        <f t="shared" si="1536"/>
        <v/>
      </c>
      <c r="CZ929" s="85" t="str">
        <f t="shared" si="1537"/>
        <v/>
      </c>
      <c r="DA929" s="16" t="str">
        <f t="shared" si="1538"/>
        <v/>
      </c>
      <c r="DB929" s="16" t="str">
        <f t="shared" si="1539"/>
        <v/>
      </c>
      <c r="DC929" s="28" t="str">
        <f>IF(CP929="","",$DC$1&amp;(INDEX(価格設定!D$1:XFD$3,ROW(価格設定!$D$3),MATCH($AW929,価格設定!D$1:XFD$1,1))*100)&amp;"%")</f>
        <v/>
      </c>
      <c r="DD929" s="28" t="str">
        <f>IF(CP929="","",$DD$1&amp;(INDEX(価格設定!D$1:XFD$3,ROW(価格設定!$D$2),MATCH($AW929,価格設定!D$1:XFD$1,1))*100)&amp;"%")</f>
        <v/>
      </c>
      <c r="DE929" s="29" t="str">
        <f t="shared" si="1540"/>
        <v/>
      </c>
      <c r="DG929" s="58" t="str">
        <f t="shared" si="1541"/>
        <v/>
      </c>
      <c r="DH929" s="58" t="str">
        <f t="shared" si="1542"/>
        <v/>
      </c>
      <c r="DI929" s="58" t="str">
        <f t="shared" si="1543"/>
        <v/>
      </c>
      <c r="DJ929" s="85" t="str">
        <f t="shared" si="1544"/>
        <v/>
      </c>
      <c r="DL929" s="58" t="str">
        <f>IF(COUNTIF(DG$3:DG$1048576,DG929)=COUNTIF($DG$3:$DG929,DG929),DG929,"")</f>
        <v/>
      </c>
      <c r="DM929" s="85" t="str">
        <f t="shared" si="1545"/>
        <v/>
      </c>
      <c r="DN929" s="85" t="str">
        <f t="shared" si="1471"/>
        <v/>
      </c>
      <c r="DO929" s="85" t="str">
        <f t="shared" si="1471"/>
        <v/>
      </c>
      <c r="DP929" s="303"/>
      <c r="DQ929" s="17" t="str">
        <f t="shared" si="1472"/>
        <v/>
      </c>
      <c r="DR929" s="17" t="str">
        <f t="shared" si="1473"/>
        <v/>
      </c>
      <c r="DS929" s="17" t="str">
        <f t="shared" si="1474"/>
        <v/>
      </c>
      <c r="DU929" s="16" t="str">
        <f t="shared" si="1546"/>
        <v/>
      </c>
      <c r="DV929" s="16" t="str">
        <f>IF(DU929="","",COUNT($DU$3:DU929))</f>
        <v/>
      </c>
      <c r="DW929" s="16" t="str">
        <f t="shared" si="1547"/>
        <v/>
      </c>
      <c r="DX929" s="16" t="str">
        <f t="shared" si="1548"/>
        <v/>
      </c>
      <c r="DY929" s="16" t="str">
        <f>IF(DZ929="","",COUNTIF(DZ$3:DZ929,DZ929))</f>
        <v/>
      </c>
      <c r="DZ929" s="16" t="str">
        <f t="shared" si="1549"/>
        <v/>
      </c>
      <c r="EA929" s="16" t="str">
        <f t="shared" si="1550"/>
        <v/>
      </c>
      <c r="EB929" s="16" t="str">
        <f t="shared" si="1551"/>
        <v/>
      </c>
      <c r="EC929" s="16" t="str">
        <f t="shared" si="1552"/>
        <v/>
      </c>
      <c r="ED929" s="16" t="str">
        <f t="shared" si="1553"/>
        <v/>
      </c>
      <c r="EE929" s="16" t="str">
        <f t="shared" si="1554"/>
        <v/>
      </c>
      <c r="EF929" s="16" t="str">
        <f t="shared" si="1555"/>
        <v/>
      </c>
      <c r="EG929" s="16" t="str">
        <f t="shared" si="1556"/>
        <v/>
      </c>
      <c r="EH929" s="16" t="str">
        <f t="shared" si="1557"/>
        <v/>
      </c>
      <c r="EI929" s="16" t="str">
        <f t="shared" si="1558"/>
        <v/>
      </c>
      <c r="EJ929" s="16" t="str">
        <f t="shared" si="1559"/>
        <v/>
      </c>
      <c r="EK929" s="16" t="str">
        <f t="shared" si="1560"/>
        <v/>
      </c>
      <c r="EL929" s="58" t="str">
        <f t="shared" si="1561"/>
        <v/>
      </c>
      <c r="EM929" s="58" t="str">
        <f>IF(OR($DZ929="",CR929=""),IF($EL929="","",$EL929),IF(OR(CR929="なし",CR929=0),領収書!$H$1,CR929))</f>
        <v/>
      </c>
      <c r="EN929" s="58" t="str">
        <f>IF(OR($DZ929="",CS929=""),IF($EL929="","",$EL929),IF(OR(CS929="なし",CS929=0),入力!$EN$1,CS929))</f>
        <v/>
      </c>
      <c r="EO929" s="63" t="str">
        <f t="shared" si="1562"/>
        <v/>
      </c>
      <c r="EP929" s="63" t="str">
        <f t="shared" si="1563"/>
        <v/>
      </c>
      <c r="ER929" s="16" t="str">
        <f>IF(AND(COUNTIF($ET$3:ET929,ET929)=1,ET929&lt;&gt;""),MAX($ER$3:ER928)+1,"")</f>
        <v/>
      </c>
      <c r="ES929" s="16" t="str">
        <f>IF(価格設定!B931="","",価格設定!B931)</f>
        <v/>
      </c>
      <c r="ET929" s="16" t="str">
        <f>IF(価格設定!C931="","",価格設定!C931)</f>
        <v/>
      </c>
      <c r="EV929" s="16" t="str">
        <f t="shared" si="1475"/>
        <v/>
      </c>
      <c r="EW929" s="16" t="str">
        <f t="shared" si="1564"/>
        <v/>
      </c>
    </row>
    <row r="930" spans="1:153" ht="30" customHeight="1" x14ac:dyDescent="0.2">
      <c r="A930" s="225"/>
      <c r="B930" s="212"/>
      <c r="C930" s="221"/>
      <c r="D930" s="164"/>
      <c r="E930" s="165"/>
      <c r="F930" s="166"/>
      <c r="G930" s="167"/>
      <c r="H930" s="179"/>
      <c r="I930" s="306"/>
      <c r="J930" s="169"/>
      <c r="K930" s="179"/>
      <c r="L930" s="186"/>
      <c r="M930" s="186"/>
      <c r="N930" s="168"/>
      <c r="O930" s="170"/>
      <c r="P930" s="212"/>
      <c r="Q930" s="179" t="str">
        <f>IFERROR(IF(H930="","",IFERROR(INDEX(価格設定!$B$5:$B$1048576,MATCH(H930,価格設定!$B$5:$B$1048576,0),0),INDEX(価格設定!$B$5:$B$1048576,MATCH("*"&amp;H930&amp;"*",価格設定!$B$5:$B$1048576,0),0))),H930)</f>
        <v/>
      </c>
      <c r="R930" s="250" t="str">
        <f>IFERROR(IF(Q930="",IF(K930="","",K930),IF(K930="",IF(INDEX(価格設定!$C$5:$C$1048576,MATCH(Q930,価格設定!$B$5:$B$1048576,0),0)=0,"",INDEX(価格設定!$C$5:$C$1048576,MATCH(Q930,価格設定!$B$5:$B$1048576,0),0)),IF(K930="なし","",K930))),"")</f>
        <v/>
      </c>
      <c r="S930" s="308" t="str">
        <f t="shared" si="1476"/>
        <v/>
      </c>
      <c r="T930" s="126" t="str">
        <f>IFERROR(IF(J930="",IF(INDEX(価格設定!$E$5:$R$1048576,MATCH($Q930,価格設定!B$5:B$1048576,0),MATCH($AW930,価格設定!E$1:X$1,1))=0,"",INDEX(価格設定!$E$5:$R$1048576,MATCH($Q930,価格設定!B$5:B$1048576,0),MATCH($AW930,価格設定!E$1:X$1,1))),J930),"")</f>
        <v/>
      </c>
      <c r="U930" s="126" t="str">
        <f t="shared" si="1477"/>
        <v/>
      </c>
      <c r="V930" s="132" t="str">
        <f t="shared" si="1478"/>
        <v/>
      </c>
      <c r="W930" s="127" t="str">
        <f>IFERROR(IF(OR(T930="",T930&lt;0),"",IFERROR(INDEX(価格設定!E$2:X$3,IF(AND(K930=$K$1,$K$1&lt;&gt;""),ROW(価格設定!$D$3)-1,MATCH(INDEX(価格設定!$D$5:$D$1048576,MATCH(Q930,価格設定!$B$5:$B$1048576,0),0),価格設定!$D$2:$D$3,0)),MATCH($AW930,価格設定!E$1:X$1,1)),INDEX(価格設定!E$2:X$2,0,MATCH($AW930,価格設定!E$1:X$1,1)))),"")</f>
        <v/>
      </c>
      <c r="X930" s="126" t="str">
        <f t="shared" si="1469"/>
        <v/>
      </c>
      <c r="Y930" s="128" t="str">
        <f t="shared" si="1479"/>
        <v/>
      </c>
      <c r="Z930" s="126" t="str">
        <f t="shared" si="1480"/>
        <v/>
      </c>
      <c r="AA930" s="129" t="str">
        <f t="shared" si="1481"/>
        <v/>
      </c>
      <c r="AB930" s="126" t="str">
        <f t="shared" si="1482"/>
        <v/>
      </c>
      <c r="AC930" s="280" t="str">
        <f t="shared" si="1483"/>
        <v/>
      </c>
      <c r="AD930" s="15"/>
      <c r="AE930" s="204" t="str">
        <f>IF(AF930="","",COUNT($AF$3:AF930))</f>
        <v/>
      </c>
      <c r="AF930" s="206" t="str">
        <f t="shared" si="1484"/>
        <v/>
      </c>
      <c r="AG930" s="204" t="str">
        <f t="shared" si="1485"/>
        <v/>
      </c>
      <c r="AH930" s="204" t="str">
        <f t="shared" si="1486"/>
        <v/>
      </c>
      <c r="AI930" s="287"/>
      <c r="AJ930" s="15"/>
      <c r="AK930" s="138" t="str">
        <f t="shared" si="1487"/>
        <v/>
      </c>
      <c r="AL930" s="131" t="str">
        <f t="shared" si="1488"/>
        <v/>
      </c>
      <c r="AM930" s="131" t="str">
        <f t="shared" si="1489"/>
        <v/>
      </c>
      <c r="AN930" s="313" t="str">
        <f t="shared" si="1490"/>
        <v/>
      </c>
      <c r="AO930" s="316" t="str">
        <f t="shared" si="1491"/>
        <v/>
      </c>
      <c r="AP930" s="18"/>
      <c r="AQ930" s="3" t="str">
        <f>IF(F930="","",MAX($AQ$3:AQ929)+1)</f>
        <v/>
      </c>
      <c r="AR930" s="3" t="str">
        <f>IF(OR(AQ930="",BB930=""),"",MAX($AR$3:AR929)+1)</f>
        <v/>
      </c>
      <c r="AS930" s="3" t="str">
        <f>IF(CQ930="","",RANK(CQ930,CQ$3:CQ$1048576,1)+COUNTIF($CQ$3:CQ930,CQ930)-1)</f>
        <v/>
      </c>
      <c r="AT930" s="21" t="str">
        <f>IF(C930="",IF(OR(AND($H930&lt;&gt;"",C930=""),AND($F929=$F930,$AZ930&lt;&gt;""),COUNTA($H$3:$H$1048576,#REF!,$F$3:$F$1048576)&gt;COUNTA($H$3:$H930,#REF!,$F$3:$F930),$AZ930&lt;&gt;""),INDEX(AT$3:AT$1048576,MATCH(MAX($AQ$3:$AQ929),$AQ$3:$AQ$1048576,0),0),""),C930)</f>
        <v/>
      </c>
      <c r="AU930" s="21" t="str">
        <f>IF(D930="",IF(OR(AND($H930&lt;&gt;"",D930=""),AND($F929=$F930,$AZ930&lt;&gt;""),COUNTA($H$3:$H$1048576,#REF!,$F$3:$F$1048576)&gt;COUNTA($H$3:$H930,#REF!,$F$3:$F930),$AZ930&lt;&gt;""),INDEX(AU$3:AU$1048576,MATCH(MAX($AQ$3:$AQ929),$AQ$3:$AQ$1048576,0),0),""),D930)</f>
        <v/>
      </c>
      <c r="AV930" s="21" t="str">
        <f>IF(E930="",IF(OR(AND($H930&lt;&gt;"",E930=""),AND($F929=$F930,$AZ930&lt;&gt;""),COUNTA($H$3:$H$1048576,#REF!,$F$3:$F$1048576)&gt;COUNTA($H$3:$H930,#REF!,$F$3:$F930),$AZ930&lt;&gt;""),INDEX(AV$3:AV$1048576,MATCH(MAX($AQ$3:$AQ929),$AQ$3:$AQ$1048576,0),0),""),E930)</f>
        <v/>
      </c>
      <c r="AW930" s="24" t="str">
        <f t="shared" si="1492"/>
        <v/>
      </c>
      <c r="AX930" s="13" t="str">
        <f t="shared" si="1493"/>
        <v/>
      </c>
      <c r="AY930" s="4" t="str">
        <f t="shared" si="1494"/>
        <v/>
      </c>
      <c r="AZ930" s="4" t="str">
        <f>IF(AX930="",IF(OR(AND(H930&lt;&gt;"",F930=""),COUNTA($H$3:$H$1048576)&gt;COUNTA($H$3:$H930)),INDEX(AX$3:AX930,MATCH(MAX($AQ$3:AQ930),AQ$3:AQ930,0),0),""),AX930)</f>
        <v/>
      </c>
      <c r="BA930" s="4" t="str">
        <f>IF(AY930="",IF(AND(H930&lt;&gt;"",F930=""),INDEX(AY$3:AY930,MATCH(MAX($AQ$3:AQ930),AQ$3:AQ930,0),0),""),AY930)</f>
        <v/>
      </c>
      <c r="BB930" s="82" t="str">
        <f>IF(BC930="","",RANK(BC930,BC$3:BC$1048576,1)+COUNTIF($BC$3:BC930,BC930)-1)</f>
        <v/>
      </c>
      <c r="BC930" s="139" t="str">
        <f t="shared" si="1495"/>
        <v/>
      </c>
      <c r="BD930" s="46" t="str">
        <f t="shared" si="1496"/>
        <v/>
      </c>
      <c r="BE930" s="46" t="str">
        <f t="shared" si="1497"/>
        <v/>
      </c>
      <c r="BF930" s="46" t="str">
        <f t="shared" si="1498"/>
        <v/>
      </c>
      <c r="BG930" s="4" t="str">
        <f t="shared" si="1499"/>
        <v/>
      </c>
      <c r="BH930" s="180" t="str">
        <f t="shared" si="1500"/>
        <v/>
      </c>
      <c r="BI930" s="16" t="str">
        <f t="shared" si="1501"/>
        <v/>
      </c>
      <c r="BJ930" s="52" t="str">
        <f>IF(BI930="","",IF(W930="","",IF(AND(K930=$K$1,$K$1&lt;&gt;""),$BT$2,IFERROR(IF(INDEX(価格設定!$D$5:$D$1048576,MATCH(Q930,価格設定!$B$5:$B$1048576,0),0)=価格設定!$D$3,$BT$2,$BS$2),$BS$2))))</f>
        <v/>
      </c>
      <c r="BK930" s="16" t="str">
        <f>IF(BI930="","",IF(COUNTIF($BI$3:BI930,BI930)=1,1,IF(AND(BI929=BI930,BH930=""),BK929,COUNTIF($BH$3:BH930,BH930))))</f>
        <v/>
      </c>
      <c r="BL930" s="52" t="str">
        <f t="shared" si="1502"/>
        <v/>
      </c>
      <c r="BM930" s="52" t="str">
        <f t="shared" si="1503"/>
        <v/>
      </c>
      <c r="BN930" s="119" t="str">
        <f t="shared" si="1504"/>
        <v/>
      </c>
      <c r="BO930" s="119" t="str">
        <f t="shared" si="1505"/>
        <v/>
      </c>
      <c r="BP930" s="17" t="str">
        <f t="shared" si="1506"/>
        <v/>
      </c>
      <c r="BQ930" s="17" t="str">
        <f t="shared" si="1507"/>
        <v/>
      </c>
      <c r="BR930" s="17" t="str">
        <f>IF(OR(BP930="",COUNTIF($BO$3:BO930,BO930)&lt;&gt;1),"",SUMIF(BO$3:BO$1048576,BO930,BP$3:BP$1048576))</f>
        <v/>
      </c>
      <c r="BS930" s="17" t="str">
        <f t="shared" si="1508"/>
        <v/>
      </c>
      <c r="BT930" s="17" t="str">
        <f t="shared" si="1509"/>
        <v/>
      </c>
      <c r="BU930" s="17" t="str">
        <f t="shared" si="1510"/>
        <v/>
      </c>
      <c r="BV930" s="24" t="str">
        <f t="shared" si="1511"/>
        <v/>
      </c>
      <c r="BW930" s="24" t="str">
        <f t="shared" si="1512"/>
        <v/>
      </c>
      <c r="BX930" s="24" t="str">
        <f t="shared" si="1513"/>
        <v/>
      </c>
      <c r="BY930" s="26" t="str">
        <f t="shared" si="1514"/>
        <v/>
      </c>
      <c r="BZ930" s="26" t="str">
        <f t="shared" si="1515"/>
        <v/>
      </c>
      <c r="CA930" s="26" t="str">
        <f t="shared" si="1516"/>
        <v/>
      </c>
      <c r="CB930" s="66" t="str">
        <f t="shared" si="1517"/>
        <v/>
      </c>
      <c r="CC930" s="65" t="str">
        <f t="shared" si="1518"/>
        <v/>
      </c>
      <c r="CD930" s="26" t="str">
        <f t="shared" si="1519"/>
        <v/>
      </c>
      <c r="CE930" s="26" t="str">
        <f t="shared" si="1520"/>
        <v/>
      </c>
      <c r="CF930" s="193" t="str">
        <f t="shared" si="1521"/>
        <v/>
      </c>
      <c r="CG930" s="193" t="str">
        <f t="shared" si="1522"/>
        <v/>
      </c>
      <c r="CH930" s="26" t="str">
        <f t="shared" si="1523"/>
        <v/>
      </c>
      <c r="CI930" s="26" t="str">
        <f t="shared" si="1524"/>
        <v/>
      </c>
      <c r="CJ930" s="65" t="str">
        <f t="shared" si="1525"/>
        <v/>
      </c>
      <c r="CK930" s="65" t="str">
        <f t="shared" si="1526"/>
        <v/>
      </c>
      <c r="CL930" s="64" t="str">
        <f t="shared" si="1527"/>
        <v/>
      </c>
      <c r="CM930" s="64" t="str">
        <f t="shared" si="1528"/>
        <v/>
      </c>
      <c r="CN930" s="65" t="str">
        <f t="shared" si="1529"/>
        <v/>
      </c>
      <c r="CP930" s="63" t="str">
        <f>IF(BH930="","",MAX($CP$3:CP929)+1)</f>
        <v/>
      </c>
      <c r="CQ930" s="24" t="str">
        <f t="shared" si="1530"/>
        <v/>
      </c>
      <c r="CR930" s="24" t="str">
        <f t="shared" si="1531"/>
        <v/>
      </c>
      <c r="CS930" s="24" t="str">
        <f t="shared" si="1532"/>
        <v/>
      </c>
      <c r="CT930" s="58" t="str">
        <f>IF(BO930="","",COUNTIF($BO$3:BO930,BO930)&amp;"@"&amp;BO930)</f>
        <v/>
      </c>
      <c r="CU930" s="16" t="str">
        <f t="shared" si="1470"/>
        <v/>
      </c>
      <c r="CV930" s="63" t="str">
        <f t="shared" si="1533"/>
        <v/>
      </c>
      <c r="CW930" s="16" t="str">
        <f t="shared" si="1534"/>
        <v/>
      </c>
      <c r="CX930" s="16" t="str">
        <f t="shared" si="1535"/>
        <v/>
      </c>
      <c r="CY930" s="16" t="str">
        <f t="shared" si="1536"/>
        <v/>
      </c>
      <c r="CZ930" s="85" t="str">
        <f t="shared" si="1537"/>
        <v/>
      </c>
      <c r="DA930" s="16" t="str">
        <f t="shared" si="1538"/>
        <v/>
      </c>
      <c r="DB930" s="16" t="str">
        <f t="shared" si="1539"/>
        <v/>
      </c>
      <c r="DC930" s="28" t="str">
        <f>IF(CP930="","",$DC$1&amp;(INDEX(価格設定!D$1:XFD$3,ROW(価格設定!$D$3),MATCH($AW930,価格設定!D$1:XFD$1,1))*100)&amp;"%")</f>
        <v/>
      </c>
      <c r="DD930" s="28" t="str">
        <f>IF(CP930="","",$DD$1&amp;(INDEX(価格設定!D$1:XFD$3,ROW(価格設定!$D$2),MATCH($AW930,価格設定!D$1:XFD$1,1))*100)&amp;"%")</f>
        <v/>
      </c>
      <c r="DE930" s="29" t="str">
        <f t="shared" si="1540"/>
        <v/>
      </c>
      <c r="DG930" s="58" t="str">
        <f t="shared" si="1541"/>
        <v/>
      </c>
      <c r="DH930" s="58" t="str">
        <f t="shared" si="1542"/>
        <v/>
      </c>
      <c r="DI930" s="58" t="str">
        <f t="shared" si="1543"/>
        <v/>
      </c>
      <c r="DJ930" s="85" t="str">
        <f t="shared" si="1544"/>
        <v/>
      </c>
      <c r="DL930" s="58" t="str">
        <f>IF(COUNTIF(DG$3:DG$1048576,DG930)=COUNTIF($DG$3:$DG930,DG930),DG930,"")</f>
        <v/>
      </c>
      <c r="DM930" s="85" t="str">
        <f t="shared" si="1545"/>
        <v/>
      </c>
      <c r="DN930" s="85" t="str">
        <f t="shared" si="1471"/>
        <v/>
      </c>
      <c r="DO930" s="85" t="str">
        <f t="shared" si="1471"/>
        <v/>
      </c>
      <c r="DP930" s="303"/>
      <c r="DQ930" s="17" t="str">
        <f t="shared" si="1472"/>
        <v/>
      </c>
      <c r="DR930" s="17" t="str">
        <f t="shared" si="1473"/>
        <v/>
      </c>
      <c r="DS930" s="17" t="str">
        <f t="shared" si="1474"/>
        <v/>
      </c>
      <c r="DU930" s="16" t="str">
        <f t="shared" si="1546"/>
        <v/>
      </c>
      <c r="DV930" s="16" t="str">
        <f>IF(DU930="","",COUNT($DU$3:DU930))</f>
        <v/>
      </c>
      <c r="DW930" s="16" t="str">
        <f t="shared" si="1547"/>
        <v/>
      </c>
      <c r="DX930" s="16" t="str">
        <f t="shared" si="1548"/>
        <v/>
      </c>
      <c r="DY930" s="16" t="str">
        <f>IF(DZ930="","",COUNTIF(DZ$3:DZ930,DZ930))</f>
        <v/>
      </c>
      <c r="DZ930" s="16" t="str">
        <f t="shared" si="1549"/>
        <v/>
      </c>
      <c r="EA930" s="16" t="str">
        <f t="shared" si="1550"/>
        <v/>
      </c>
      <c r="EB930" s="16" t="str">
        <f t="shared" si="1551"/>
        <v/>
      </c>
      <c r="EC930" s="16" t="str">
        <f t="shared" si="1552"/>
        <v/>
      </c>
      <c r="ED930" s="16" t="str">
        <f t="shared" si="1553"/>
        <v/>
      </c>
      <c r="EE930" s="16" t="str">
        <f t="shared" si="1554"/>
        <v/>
      </c>
      <c r="EF930" s="16" t="str">
        <f t="shared" si="1555"/>
        <v/>
      </c>
      <c r="EG930" s="16" t="str">
        <f t="shared" si="1556"/>
        <v/>
      </c>
      <c r="EH930" s="16" t="str">
        <f t="shared" si="1557"/>
        <v/>
      </c>
      <c r="EI930" s="16" t="str">
        <f t="shared" si="1558"/>
        <v/>
      </c>
      <c r="EJ930" s="16" t="str">
        <f t="shared" si="1559"/>
        <v/>
      </c>
      <c r="EK930" s="16" t="str">
        <f t="shared" si="1560"/>
        <v/>
      </c>
      <c r="EL930" s="58" t="str">
        <f t="shared" si="1561"/>
        <v/>
      </c>
      <c r="EM930" s="58" t="str">
        <f>IF(OR($DZ930="",CR930=""),IF($EL930="","",$EL930),IF(OR(CR930="なし",CR930=0),領収書!$H$1,CR930))</f>
        <v/>
      </c>
      <c r="EN930" s="58" t="str">
        <f>IF(OR($DZ930="",CS930=""),IF($EL930="","",$EL930),IF(OR(CS930="なし",CS930=0),入力!$EN$1,CS930))</f>
        <v/>
      </c>
      <c r="EO930" s="63" t="str">
        <f t="shared" si="1562"/>
        <v/>
      </c>
      <c r="EP930" s="63" t="str">
        <f t="shared" si="1563"/>
        <v/>
      </c>
      <c r="ER930" s="16" t="str">
        <f>IF(AND(COUNTIF($ET$3:ET930,ET930)=1,ET930&lt;&gt;""),MAX($ER$3:ER929)+1,"")</f>
        <v/>
      </c>
      <c r="ES930" s="16" t="str">
        <f>IF(価格設定!B932="","",価格設定!B932)</f>
        <v/>
      </c>
      <c r="ET930" s="16" t="str">
        <f>IF(価格設定!C932="","",価格設定!C932)</f>
        <v/>
      </c>
      <c r="EV930" s="16" t="str">
        <f t="shared" si="1475"/>
        <v/>
      </c>
      <c r="EW930" s="16" t="str">
        <f t="shared" si="1564"/>
        <v/>
      </c>
    </row>
    <row r="931" spans="1:153" ht="30" customHeight="1" x14ac:dyDescent="0.2">
      <c r="A931" s="225"/>
      <c r="B931" s="212"/>
      <c r="C931" s="221"/>
      <c r="D931" s="164"/>
      <c r="E931" s="165"/>
      <c r="F931" s="166"/>
      <c r="G931" s="167"/>
      <c r="H931" s="179"/>
      <c r="I931" s="306"/>
      <c r="J931" s="169"/>
      <c r="K931" s="179"/>
      <c r="L931" s="186"/>
      <c r="M931" s="186"/>
      <c r="N931" s="168"/>
      <c r="O931" s="170"/>
      <c r="P931" s="212"/>
      <c r="Q931" s="179" t="str">
        <f>IFERROR(IF(H931="","",IFERROR(INDEX(価格設定!$B$5:$B$1048576,MATCH(H931,価格設定!$B$5:$B$1048576,0),0),INDEX(価格設定!$B$5:$B$1048576,MATCH("*"&amp;H931&amp;"*",価格設定!$B$5:$B$1048576,0),0))),H931)</f>
        <v/>
      </c>
      <c r="R931" s="250" t="str">
        <f>IFERROR(IF(Q931="",IF(K931="","",K931),IF(K931="",IF(INDEX(価格設定!$C$5:$C$1048576,MATCH(Q931,価格設定!$B$5:$B$1048576,0),0)=0,"",INDEX(価格設定!$C$5:$C$1048576,MATCH(Q931,価格設定!$B$5:$B$1048576,0),0)),IF(K931="なし","",K931))),"")</f>
        <v/>
      </c>
      <c r="S931" s="308" t="str">
        <f t="shared" si="1476"/>
        <v/>
      </c>
      <c r="T931" s="126" t="str">
        <f>IFERROR(IF(J931="",IF(INDEX(価格設定!$E$5:$R$1048576,MATCH($Q931,価格設定!B$5:B$1048576,0),MATCH($AW931,価格設定!E$1:X$1,1))=0,"",INDEX(価格設定!$E$5:$R$1048576,MATCH($Q931,価格設定!B$5:B$1048576,0),MATCH($AW931,価格設定!E$1:X$1,1))),J931),"")</f>
        <v/>
      </c>
      <c r="U931" s="126" t="str">
        <f t="shared" si="1477"/>
        <v/>
      </c>
      <c r="V931" s="132" t="str">
        <f t="shared" si="1478"/>
        <v/>
      </c>
      <c r="W931" s="127" t="str">
        <f>IFERROR(IF(OR(T931="",T931&lt;0),"",IFERROR(INDEX(価格設定!E$2:X$3,IF(AND(K931=$K$1,$K$1&lt;&gt;""),ROW(価格設定!$D$3)-1,MATCH(INDEX(価格設定!$D$5:$D$1048576,MATCH(Q931,価格設定!$B$5:$B$1048576,0),0),価格設定!$D$2:$D$3,0)),MATCH($AW931,価格設定!E$1:X$1,1)),INDEX(価格設定!E$2:X$2,0,MATCH($AW931,価格設定!E$1:X$1,1)))),"")</f>
        <v/>
      </c>
      <c r="X931" s="126" t="str">
        <f t="shared" si="1469"/>
        <v/>
      </c>
      <c r="Y931" s="128" t="str">
        <f t="shared" si="1479"/>
        <v/>
      </c>
      <c r="Z931" s="126" t="str">
        <f t="shared" si="1480"/>
        <v/>
      </c>
      <c r="AA931" s="129" t="str">
        <f t="shared" si="1481"/>
        <v/>
      </c>
      <c r="AB931" s="126" t="str">
        <f t="shared" si="1482"/>
        <v/>
      </c>
      <c r="AC931" s="280" t="str">
        <f t="shared" si="1483"/>
        <v/>
      </c>
      <c r="AD931" s="15"/>
      <c r="AE931" s="204" t="str">
        <f>IF(AF931="","",COUNT($AF$3:AF931))</f>
        <v/>
      </c>
      <c r="AF931" s="206" t="str">
        <f t="shared" si="1484"/>
        <v/>
      </c>
      <c r="AG931" s="204" t="str">
        <f t="shared" si="1485"/>
        <v/>
      </c>
      <c r="AH931" s="204" t="str">
        <f t="shared" si="1486"/>
        <v/>
      </c>
      <c r="AI931" s="287"/>
      <c r="AJ931" s="15"/>
      <c r="AK931" s="138" t="str">
        <f t="shared" si="1487"/>
        <v/>
      </c>
      <c r="AL931" s="131" t="str">
        <f t="shared" si="1488"/>
        <v/>
      </c>
      <c r="AM931" s="131" t="str">
        <f t="shared" si="1489"/>
        <v/>
      </c>
      <c r="AN931" s="313" t="str">
        <f t="shared" si="1490"/>
        <v/>
      </c>
      <c r="AO931" s="316" t="str">
        <f t="shared" si="1491"/>
        <v/>
      </c>
      <c r="AP931" s="18"/>
      <c r="AQ931" s="3" t="str">
        <f>IF(F931="","",MAX($AQ$3:AQ930)+1)</f>
        <v/>
      </c>
      <c r="AR931" s="3" t="str">
        <f>IF(OR(AQ931="",BB931=""),"",MAX($AR$3:AR930)+1)</f>
        <v/>
      </c>
      <c r="AS931" s="3" t="str">
        <f>IF(CQ931="","",RANK(CQ931,CQ$3:CQ$1048576,1)+COUNTIF($CQ$3:CQ931,CQ931)-1)</f>
        <v/>
      </c>
      <c r="AT931" s="21" t="str">
        <f>IF(C931="",IF(OR(AND($H931&lt;&gt;"",C931=""),AND($F930=$F931,$AZ931&lt;&gt;""),COUNTA($H$3:$H$1048576,#REF!,$F$3:$F$1048576)&gt;COUNTA($H$3:$H931,#REF!,$F$3:$F931),$AZ931&lt;&gt;""),INDEX(AT$3:AT$1048576,MATCH(MAX($AQ$3:$AQ930),$AQ$3:$AQ$1048576,0),0),""),C931)</f>
        <v/>
      </c>
      <c r="AU931" s="21" t="str">
        <f>IF(D931="",IF(OR(AND($H931&lt;&gt;"",D931=""),AND($F930=$F931,$AZ931&lt;&gt;""),COUNTA($H$3:$H$1048576,#REF!,$F$3:$F$1048576)&gt;COUNTA($H$3:$H931,#REF!,$F$3:$F931),$AZ931&lt;&gt;""),INDEX(AU$3:AU$1048576,MATCH(MAX($AQ$3:$AQ930),$AQ$3:$AQ$1048576,0),0),""),D931)</f>
        <v/>
      </c>
      <c r="AV931" s="21" t="str">
        <f>IF(E931="",IF(OR(AND($H931&lt;&gt;"",E931=""),AND($F930=$F931,$AZ931&lt;&gt;""),COUNTA($H$3:$H$1048576,#REF!,$F$3:$F$1048576)&gt;COUNTA($H$3:$H931,#REF!,$F$3:$F931),$AZ931&lt;&gt;""),INDEX(AV$3:AV$1048576,MATCH(MAX($AQ$3:$AQ930),$AQ$3:$AQ$1048576,0),0),""),E931)</f>
        <v/>
      </c>
      <c r="AW931" s="24" t="str">
        <f t="shared" si="1492"/>
        <v/>
      </c>
      <c r="AX931" s="13" t="str">
        <f t="shared" si="1493"/>
        <v/>
      </c>
      <c r="AY931" s="4" t="str">
        <f t="shared" si="1494"/>
        <v/>
      </c>
      <c r="AZ931" s="4" t="str">
        <f>IF(AX931="",IF(OR(AND(H931&lt;&gt;"",F931=""),COUNTA($H$3:$H$1048576)&gt;COUNTA($H$3:$H931)),INDEX(AX$3:AX931,MATCH(MAX($AQ$3:AQ931),AQ$3:AQ931,0),0),""),AX931)</f>
        <v/>
      </c>
      <c r="BA931" s="4" t="str">
        <f>IF(AY931="",IF(AND(H931&lt;&gt;"",F931=""),INDEX(AY$3:AY931,MATCH(MAX($AQ$3:AQ931),AQ$3:AQ931,0),0),""),AY931)</f>
        <v/>
      </c>
      <c r="BB931" s="82" t="str">
        <f>IF(BC931="","",RANK(BC931,BC$3:BC$1048576,1)+COUNTIF($BC$3:BC931,BC931)-1)</f>
        <v/>
      </c>
      <c r="BC931" s="139" t="str">
        <f t="shared" si="1495"/>
        <v/>
      </c>
      <c r="BD931" s="46" t="str">
        <f t="shared" si="1496"/>
        <v/>
      </c>
      <c r="BE931" s="46" t="str">
        <f t="shared" si="1497"/>
        <v/>
      </c>
      <c r="BF931" s="46" t="str">
        <f t="shared" si="1498"/>
        <v/>
      </c>
      <c r="BG931" s="4" t="str">
        <f t="shared" si="1499"/>
        <v/>
      </c>
      <c r="BH931" s="180" t="str">
        <f t="shared" si="1500"/>
        <v/>
      </c>
      <c r="BI931" s="16" t="str">
        <f t="shared" si="1501"/>
        <v/>
      </c>
      <c r="BJ931" s="52" t="str">
        <f>IF(BI931="","",IF(W931="","",IF(AND(K931=$K$1,$K$1&lt;&gt;""),$BT$2,IFERROR(IF(INDEX(価格設定!$D$5:$D$1048576,MATCH(Q931,価格設定!$B$5:$B$1048576,0),0)=価格設定!$D$3,$BT$2,$BS$2),$BS$2))))</f>
        <v/>
      </c>
      <c r="BK931" s="16" t="str">
        <f>IF(BI931="","",IF(COUNTIF($BI$3:BI931,BI931)=1,1,IF(AND(BI930=BI931,BH931=""),BK930,COUNTIF($BH$3:BH931,BH931))))</f>
        <v/>
      </c>
      <c r="BL931" s="52" t="str">
        <f t="shared" si="1502"/>
        <v/>
      </c>
      <c r="BM931" s="52" t="str">
        <f t="shared" si="1503"/>
        <v/>
      </c>
      <c r="BN931" s="119" t="str">
        <f t="shared" si="1504"/>
        <v/>
      </c>
      <c r="BO931" s="119" t="str">
        <f t="shared" si="1505"/>
        <v/>
      </c>
      <c r="BP931" s="17" t="str">
        <f t="shared" si="1506"/>
        <v/>
      </c>
      <c r="BQ931" s="17" t="str">
        <f t="shared" si="1507"/>
        <v/>
      </c>
      <c r="BR931" s="17" t="str">
        <f>IF(OR(BP931="",COUNTIF($BO$3:BO931,BO931)&lt;&gt;1),"",SUMIF(BO$3:BO$1048576,BO931,BP$3:BP$1048576))</f>
        <v/>
      </c>
      <c r="BS931" s="17" t="str">
        <f t="shared" si="1508"/>
        <v/>
      </c>
      <c r="BT931" s="17" t="str">
        <f t="shared" si="1509"/>
        <v/>
      </c>
      <c r="BU931" s="17" t="str">
        <f t="shared" si="1510"/>
        <v/>
      </c>
      <c r="BV931" s="24" t="str">
        <f t="shared" si="1511"/>
        <v/>
      </c>
      <c r="BW931" s="24" t="str">
        <f t="shared" si="1512"/>
        <v/>
      </c>
      <c r="BX931" s="24" t="str">
        <f t="shared" si="1513"/>
        <v/>
      </c>
      <c r="BY931" s="26" t="str">
        <f t="shared" si="1514"/>
        <v/>
      </c>
      <c r="BZ931" s="26" t="str">
        <f t="shared" si="1515"/>
        <v/>
      </c>
      <c r="CA931" s="26" t="str">
        <f t="shared" si="1516"/>
        <v/>
      </c>
      <c r="CB931" s="66" t="str">
        <f t="shared" si="1517"/>
        <v/>
      </c>
      <c r="CC931" s="65" t="str">
        <f t="shared" si="1518"/>
        <v/>
      </c>
      <c r="CD931" s="26" t="str">
        <f t="shared" si="1519"/>
        <v/>
      </c>
      <c r="CE931" s="26" t="str">
        <f t="shared" si="1520"/>
        <v/>
      </c>
      <c r="CF931" s="193" t="str">
        <f t="shared" si="1521"/>
        <v/>
      </c>
      <c r="CG931" s="193" t="str">
        <f t="shared" si="1522"/>
        <v/>
      </c>
      <c r="CH931" s="26" t="str">
        <f t="shared" si="1523"/>
        <v/>
      </c>
      <c r="CI931" s="26" t="str">
        <f t="shared" si="1524"/>
        <v/>
      </c>
      <c r="CJ931" s="65" t="str">
        <f t="shared" si="1525"/>
        <v/>
      </c>
      <c r="CK931" s="65" t="str">
        <f t="shared" si="1526"/>
        <v/>
      </c>
      <c r="CL931" s="64" t="str">
        <f t="shared" si="1527"/>
        <v/>
      </c>
      <c r="CM931" s="64" t="str">
        <f t="shared" si="1528"/>
        <v/>
      </c>
      <c r="CN931" s="65" t="str">
        <f t="shared" si="1529"/>
        <v/>
      </c>
      <c r="CP931" s="63" t="str">
        <f>IF(BH931="","",MAX($CP$3:CP930)+1)</f>
        <v/>
      </c>
      <c r="CQ931" s="24" t="str">
        <f t="shared" si="1530"/>
        <v/>
      </c>
      <c r="CR931" s="24" t="str">
        <f t="shared" si="1531"/>
        <v/>
      </c>
      <c r="CS931" s="24" t="str">
        <f t="shared" si="1532"/>
        <v/>
      </c>
      <c r="CT931" s="58" t="str">
        <f>IF(BO931="","",COUNTIF($BO$3:BO931,BO931)&amp;"@"&amp;BO931)</f>
        <v/>
      </c>
      <c r="CU931" s="16" t="str">
        <f t="shared" si="1470"/>
        <v/>
      </c>
      <c r="CV931" s="63" t="str">
        <f t="shared" si="1533"/>
        <v/>
      </c>
      <c r="CW931" s="16" t="str">
        <f t="shared" si="1534"/>
        <v/>
      </c>
      <c r="CX931" s="16" t="str">
        <f t="shared" si="1535"/>
        <v/>
      </c>
      <c r="CY931" s="16" t="str">
        <f t="shared" si="1536"/>
        <v/>
      </c>
      <c r="CZ931" s="85" t="str">
        <f t="shared" si="1537"/>
        <v/>
      </c>
      <c r="DA931" s="16" t="str">
        <f t="shared" si="1538"/>
        <v/>
      </c>
      <c r="DB931" s="16" t="str">
        <f t="shared" si="1539"/>
        <v/>
      </c>
      <c r="DC931" s="28" t="str">
        <f>IF(CP931="","",$DC$1&amp;(INDEX(価格設定!D$1:XFD$3,ROW(価格設定!$D$3),MATCH($AW931,価格設定!D$1:XFD$1,1))*100)&amp;"%")</f>
        <v/>
      </c>
      <c r="DD931" s="28" t="str">
        <f>IF(CP931="","",$DD$1&amp;(INDEX(価格設定!D$1:XFD$3,ROW(価格設定!$D$2),MATCH($AW931,価格設定!D$1:XFD$1,1))*100)&amp;"%")</f>
        <v/>
      </c>
      <c r="DE931" s="29" t="str">
        <f t="shared" si="1540"/>
        <v/>
      </c>
      <c r="DG931" s="58" t="str">
        <f t="shared" si="1541"/>
        <v/>
      </c>
      <c r="DH931" s="58" t="str">
        <f t="shared" si="1542"/>
        <v/>
      </c>
      <c r="DI931" s="58" t="str">
        <f t="shared" si="1543"/>
        <v/>
      </c>
      <c r="DJ931" s="85" t="str">
        <f t="shared" si="1544"/>
        <v/>
      </c>
      <c r="DL931" s="58" t="str">
        <f>IF(COUNTIF(DG$3:DG$1048576,DG931)=COUNTIF($DG$3:$DG931,DG931),DG931,"")</f>
        <v/>
      </c>
      <c r="DM931" s="85" t="str">
        <f t="shared" si="1545"/>
        <v/>
      </c>
      <c r="DN931" s="85" t="str">
        <f t="shared" si="1471"/>
        <v/>
      </c>
      <c r="DO931" s="85" t="str">
        <f t="shared" si="1471"/>
        <v/>
      </c>
      <c r="DP931" s="303"/>
      <c r="DQ931" s="17" t="str">
        <f t="shared" si="1472"/>
        <v/>
      </c>
      <c r="DR931" s="17" t="str">
        <f t="shared" si="1473"/>
        <v/>
      </c>
      <c r="DS931" s="17" t="str">
        <f t="shared" si="1474"/>
        <v/>
      </c>
      <c r="DU931" s="16" t="str">
        <f t="shared" si="1546"/>
        <v/>
      </c>
      <c r="DV931" s="16" t="str">
        <f>IF(DU931="","",COUNT($DU$3:DU931))</f>
        <v/>
      </c>
      <c r="DW931" s="16" t="str">
        <f t="shared" si="1547"/>
        <v/>
      </c>
      <c r="DX931" s="16" t="str">
        <f t="shared" si="1548"/>
        <v/>
      </c>
      <c r="DY931" s="16" t="str">
        <f>IF(DZ931="","",COUNTIF(DZ$3:DZ931,DZ931))</f>
        <v/>
      </c>
      <c r="DZ931" s="16" t="str">
        <f t="shared" si="1549"/>
        <v/>
      </c>
      <c r="EA931" s="16" t="str">
        <f t="shared" si="1550"/>
        <v/>
      </c>
      <c r="EB931" s="16" t="str">
        <f t="shared" si="1551"/>
        <v/>
      </c>
      <c r="EC931" s="16" t="str">
        <f t="shared" si="1552"/>
        <v/>
      </c>
      <c r="ED931" s="16" t="str">
        <f t="shared" si="1553"/>
        <v/>
      </c>
      <c r="EE931" s="16" t="str">
        <f t="shared" si="1554"/>
        <v/>
      </c>
      <c r="EF931" s="16" t="str">
        <f t="shared" si="1555"/>
        <v/>
      </c>
      <c r="EG931" s="16" t="str">
        <f t="shared" si="1556"/>
        <v/>
      </c>
      <c r="EH931" s="16" t="str">
        <f t="shared" si="1557"/>
        <v/>
      </c>
      <c r="EI931" s="16" t="str">
        <f t="shared" si="1558"/>
        <v/>
      </c>
      <c r="EJ931" s="16" t="str">
        <f t="shared" si="1559"/>
        <v/>
      </c>
      <c r="EK931" s="16" t="str">
        <f t="shared" si="1560"/>
        <v/>
      </c>
      <c r="EL931" s="58" t="str">
        <f t="shared" si="1561"/>
        <v/>
      </c>
      <c r="EM931" s="58" t="str">
        <f>IF(OR($DZ931="",CR931=""),IF($EL931="","",$EL931),IF(OR(CR931="なし",CR931=0),領収書!$H$1,CR931))</f>
        <v/>
      </c>
      <c r="EN931" s="58" t="str">
        <f>IF(OR($DZ931="",CS931=""),IF($EL931="","",$EL931),IF(OR(CS931="なし",CS931=0),入力!$EN$1,CS931))</f>
        <v/>
      </c>
      <c r="EO931" s="63" t="str">
        <f t="shared" si="1562"/>
        <v/>
      </c>
      <c r="EP931" s="63" t="str">
        <f t="shared" si="1563"/>
        <v/>
      </c>
      <c r="ER931" s="16" t="str">
        <f>IF(AND(COUNTIF($ET$3:ET931,ET931)=1,ET931&lt;&gt;""),MAX($ER$3:ER930)+1,"")</f>
        <v/>
      </c>
      <c r="ES931" s="16" t="str">
        <f>IF(価格設定!B933="","",価格設定!B933)</f>
        <v/>
      </c>
      <c r="ET931" s="16" t="str">
        <f>IF(価格設定!C933="","",価格設定!C933)</f>
        <v/>
      </c>
      <c r="EV931" s="16" t="str">
        <f t="shared" si="1475"/>
        <v/>
      </c>
      <c r="EW931" s="16" t="str">
        <f t="shared" si="1564"/>
        <v/>
      </c>
    </row>
    <row r="932" spans="1:153" ht="30" customHeight="1" x14ac:dyDescent="0.2">
      <c r="A932" s="225"/>
      <c r="B932" s="212"/>
      <c r="C932" s="221"/>
      <c r="D932" s="164"/>
      <c r="E932" s="165"/>
      <c r="F932" s="166"/>
      <c r="G932" s="167"/>
      <c r="H932" s="179"/>
      <c r="I932" s="306"/>
      <c r="J932" s="169"/>
      <c r="K932" s="179"/>
      <c r="L932" s="186"/>
      <c r="M932" s="186"/>
      <c r="N932" s="168"/>
      <c r="O932" s="170"/>
      <c r="P932" s="212"/>
      <c r="Q932" s="179" t="str">
        <f>IFERROR(IF(H932="","",IFERROR(INDEX(価格設定!$B$5:$B$1048576,MATCH(H932,価格設定!$B$5:$B$1048576,0),0),INDEX(価格設定!$B$5:$B$1048576,MATCH("*"&amp;H932&amp;"*",価格設定!$B$5:$B$1048576,0),0))),H932)</f>
        <v/>
      </c>
      <c r="R932" s="250" t="str">
        <f>IFERROR(IF(Q932="",IF(K932="","",K932),IF(K932="",IF(INDEX(価格設定!$C$5:$C$1048576,MATCH(Q932,価格設定!$B$5:$B$1048576,0),0)=0,"",INDEX(価格設定!$C$5:$C$1048576,MATCH(Q932,価格設定!$B$5:$B$1048576,0),0)),IF(K932="なし","",K932))),"")</f>
        <v/>
      </c>
      <c r="S932" s="308" t="str">
        <f t="shared" si="1476"/>
        <v/>
      </c>
      <c r="T932" s="126" t="str">
        <f>IFERROR(IF(J932="",IF(INDEX(価格設定!$E$5:$R$1048576,MATCH($Q932,価格設定!B$5:B$1048576,0),MATCH($AW932,価格設定!E$1:X$1,1))=0,"",INDEX(価格設定!$E$5:$R$1048576,MATCH($Q932,価格設定!B$5:B$1048576,0),MATCH($AW932,価格設定!E$1:X$1,1))),J932),"")</f>
        <v/>
      </c>
      <c r="U932" s="126" t="str">
        <f t="shared" si="1477"/>
        <v/>
      </c>
      <c r="V932" s="132" t="str">
        <f t="shared" si="1478"/>
        <v/>
      </c>
      <c r="W932" s="127" t="str">
        <f>IFERROR(IF(OR(T932="",T932&lt;0),"",IFERROR(INDEX(価格設定!E$2:X$3,IF(AND(K932=$K$1,$K$1&lt;&gt;""),ROW(価格設定!$D$3)-1,MATCH(INDEX(価格設定!$D$5:$D$1048576,MATCH(Q932,価格設定!$B$5:$B$1048576,0),0),価格設定!$D$2:$D$3,0)),MATCH($AW932,価格設定!E$1:X$1,1)),INDEX(価格設定!E$2:X$2,0,MATCH($AW932,価格設定!E$1:X$1,1)))),"")</f>
        <v/>
      </c>
      <c r="X932" s="126" t="str">
        <f t="shared" si="1469"/>
        <v/>
      </c>
      <c r="Y932" s="128" t="str">
        <f t="shared" si="1479"/>
        <v/>
      </c>
      <c r="Z932" s="126" t="str">
        <f t="shared" si="1480"/>
        <v/>
      </c>
      <c r="AA932" s="129" t="str">
        <f t="shared" si="1481"/>
        <v/>
      </c>
      <c r="AB932" s="126" t="str">
        <f t="shared" si="1482"/>
        <v/>
      </c>
      <c r="AC932" s="280" t="str">
        <f t="shared" si="1483"/>
        <v/>
      </c>
      <c r="AD932" s="15"/>
      <c r="AE932" s="204" t="str">
        <f>IF(AF932="","",COUNT($AF$3:AF932))</f>
        <v/>
      </c>
      <c r="AF932" s="206" t="str">
        <f t="shared" si="1484"/>
        <v/>
      </c>
      <c r="AG932" s="204" t="str">
        <f t="shared" si="1485"/>
        <v/>
      </c>
      <c r="AH932" s="204" t="str">
        <f t="shared" si="1486"/>
        <v/>
      </c>
      <c r="AI932" s="287"/>
      <c r="AJ932" s="15"/>
      <c r="AK932" s="138" t="str">
        <f t="shared" si="1487"/>
        <v/>
      </c>
      <c r="AL932" s="131" t="str">
        <f t="shared" si="1488"/>
        <v/>
      </c>
      <c r="AM932" s="131" t="str">
        <f t="shared" si="1489"/>
        <v/>
      </c>
      <c r="AN932" s="313" t="str">
        <f t="shared" si="1490"/>
        <v/>
      </c>
      <c r="AO932" s="316" t="str">
        <f t="shared" si="1491"/>
        <v/>
      </c>
      <c r="AP932" s="18"/>
      <c r="AQ932" s="3" t="str">
        <f>IF(F932="","",MAX($AQ$3:AQ931)+1)</f>
        <v/>
      </c>
      <c r="AR932" s="3" t="str">
        <f>IF(OR(AQ932="",BB932=""),"",MAX($AR$3:AR931)+1)</f>
        <v/>
      </c>
      <c r="AS932" s="3" t="str">
        <f>IF(CQ932="","",RANK(CQ932,CQ$3:CQ$1048576,1)+COUNTIF($CQ$3:CQ932,CQ932)-1)</f>
        <v/>
      </c>
      <c r="AT932" s="21" t="str">
        <f>IF(C932="",IF(OR(AND($H932&lt;&gt;"",C932=""),AND($F931=$F932,$AZ932&lt;&gt;""),COUNTA($H$3:$H$1048576,#REF!,$F$3:$F$1048576)&gt;COUNTA($H$3:$H932,#REF!,$F$3:$F932),$AZ932&lt;&gt;""),INDEX(AT$3:AT$1048576,MATCH(MAX($AQ$3:$AQ931),$AQ$3:$AQ$1048576,0),0),""),C932)</f>
        <v/>
      </c>
      <c r="AU932" s="21" t="str">
        <f>IF(D932="",IF(OR(AND($H932&lt;&gt;"",D932=""),AND($F931=$F932,$AZ932&lt;&gt;""),COUNTA($H$3:$H$1048576,#REF!,$F$3:$F$1048576)&gt;COUNTA($H$3:$H932,#REF!,$F$3:$F932),$AZ932&lt;&gt;""),INDEX(AU$3:AU$1048576,MATCH(MAX($AQ$3:$AQ931),$AQ$3:$AQ$1048576,0),0),""),D932)</f>
        <v/>
      </c>
      <c r="AV932" s="21" t="str">
        <f>IF(E932="",IF(OR(AND($H932&lt;&gt;"",E932=""),AND($F931=$F932,$AZ932&lt;&gt;""),COUNTA($H$3:$H$1048576,#REF!,$F$3:$F$1048576)&gt;COUNTA($H$3:$H932,#REF!,$F$3:$F932),$AZ932&lt;&gt;""),INDEX(AV$3:AV$1048576,MATCH(MAX($AQ$3:$AQ931),$AQ$3:$AQ$1048576,0),0),""),E932)</f>
        <v/>
      </c>
      <c r="AW932" s="24" t="str">
        <f t="shared" si="1492"/>
        <v/>
      </c>
      <c r="AX932" s="13" t="str">
        <f t="shared" si="1493"/>
        <v/>
      </c>
      <c r="AY932" s="4" t="str">
        <f t="shared" si="1494"/>
        <v/>
      </c>
      <c r="AZ932" s="4" t="str">
        <f>IF(AX932="",IF(OR(AND(H932&lt;&gt;"",F932=""),COUNTA($H$3:$H$1048576)&gt;COUNTA($H$3:$H932)),INDEX(AX$3:AX932,MATCH(MAX($AQ$3:AQ932),AQ$3:AQ932,0),0),""),AX932)</f>
        <v/>
      </c>
      <c r="BA932" s="4" t="str">
        <f>IF(AY932="",IF(AND(H932&lt;&gt;"",F932=""),INDEX(AY$3:AY932,MATCH(MAX($AQ$3:AQ932),AQ$3:AQ932,0),0),""),AY932)</f>
        <v/>
      </c>
      <c r="BB932" s="82" t="str">
        <f>IF(BC932="","",RANK(BC932,BC$3:BC$1048576,1)+COUNTIF($BC$3:BC932,BC932)-1)</f>
        <v/>
      </c>
      <c r="BC932" s="139" t="str">
        <f t="shared" si="1495"/>
        <v/>
      </c>
      <c r="BD932" s="46" t="str">
        <f t="shared" si="1496"/>
        <v/>
      </c>
      <c r="BE932" s="46" t="str">
        <f t="shared" si="1497"/>
        <v/>
      </c>
      <c r="BF932" s="46" t="str">
        <f t="shared" si="1498"/>
        <v/>
      </c>
      <c r="BG932" s="4" t="str">
        <f t="shared" si="1499"/>
        <v/>
      </c>
      <c r="BH932" s="180" t="str">
        <f t="shared" si="1500"/>
        <v/>
      </c>
      <c r="BI932" s="16" t="str">
        <f t="shared" si="1501"/>
        <v/>
      </c>
      <c r="BJ932" s="52" t="str">
        <f>IF(BI932="","",IF(W932="","",IF(AND(K932=$K$1,$K$1&lt;&gt;""),$BT$2,IFERROR(IF(INDEX(価格設定!$D$5:$D$1048576,MATCH(Q932,価格設定!$B$5:$B$1048576,0),0)=価格設定!$D$3,$BT$2,$BS$2),$BS$2))))</f>
        <v/>
      </c>
      <c r="BK932" s="16" t="str">
        <f>IF(BI932="","",IF(COUNTIF($BI$3:BI932,BI932)=1,1,IF(AND(BI931=BI932,BH932=""),BK931,COUNTIF($BH$3:BH932,BH932))))</f>
        <v/>
      </c>
      <c r="BL932" s="52" t="str">
        <f t="shared" si="1502"/>
        <v/>
      </c>
      <c r="BM932" s="52" t="str">
        <f t="shared" si="1503"/>
        <v/>
      </c>
      <c r="BN932" s="119" t="str">
        <f t="shared" si="1504"/>
        <v/>
      </c>
      <c r="BO932" s="119" t="str">
        <f t="shared" si="1505"/>
        <v/>
      </c>
      <c r="BP932" s="17" t="str">
        <f t="shared" si="1506"/>
        <v/>
      </c>
      <c r="BQ932" s="17" t="str">
        <f t="shared" si="1507"/>
        <v/>
      </c>
      <c r="BR932" s="17" t="str">
        <f>IF(OR(BP932="",COUNTIF($BO$3:BO932,BO932)&lt;&gt;1),"",SUMIF(BO$3:BO$1048576,BO932,BP$3:BP$1048576))</f>
        <v/>
      </c>
      <c r="BS932" s="17" t="str">
        <f t="shared" si="1508"/>
        <v/>
      </c>
      <c r="BT932" s="17" t="str">
        <f t="shared" si="1509"/>
        <v/>
      </c>
      <c r="BU932" s="17" t="str">
        <f t="shared" si="1510"/>
        <v/>
      </c>
      <c r="BV932" s="24" t="str">
        <f t="shared" si="1511"/>
        <v/>
      </c>
      <c r="BW932" s="24" t="str">
        <f t="shared" si="1512"/>
        <v/>
      </c>
      <c r="BX932" s="24" t="str">
        <f t="shared" si="1513"/>
        <v/>
      </c>
      <c r="BY932" s="26" t="str">
        <f t="shared" si="1514"/>
        <v/>
      </c>
      <c r="BZ932" s="26" t="str">
        <f t="shared" si="1515"/>
        <v/>
      </c>
      <c r="CA932" s="26" t="str">
        <f t="shared" si="1516"/>
        <v/>
      </c>
      <c r="CB932" s="66" t="str">
        <f t="shared" si="1517"/>
        <v/>
      </c>
      <c r="CC932" s="65" t="str">
        <f t="shared" si="1518"/>
        <v/>
      </c>
      <c r="CD932" s="26" t="str">
        <f t="shared" si="1519"/>
        <v/>
      </c>
      <c r="CE932" s="26" t="str">
        <f t="shared" si="1520"/>
        <v/>
      </c>
      <c r="CF932" s="193" t="str">
        <f t="shared" si="1521"/>
        <v/>
      </c>
      <c r="CG932" s="193" t="str">
        <f t="shared" si="1522"/>
        <v/>
      </c>
      <c r="CH932" s="26" t="str">
        <f t="shared" si="1523"/>
        <v/>
      </c>
      <c r="CI932" s="26" t="str">
        <f t="shared" si="1524"/>
        <v/>
      </c>
      <c r="CJ932" s="65" t="str">
        <f t="shared" si="1525"/>
        <v/>
      </c>
      <c r="CK932" s="65" t="str">
        <f t="shared" si="1526"/>
        <v/>
      </c>
      <c r="CL932" s="64" t="str">
        <f t="shared" si="1527"/>
        <v/>
      </c>
      <c r="CM932" s="64" t="str">
        <f t="shared" si="1528"/>
        <v/>
      </c>
      <c r="CN932" s="65" t="str">
        <f t="shared" si="1529"/>
        <v/>
      </c>
      <c r="CP932" s="63" t="str">
        <f>IF(BH932="","",MAX($CP$3:CP931)+1)</f>
        <v/>
      </c>
      <c r="CQ932" s="24" t="str">
        <f t="shared" si="1530"/>
        <v/>
      </c>
      <c r="CR932" s="24" t="str">
        <f t="shared" si="1531"/>
        <v/>
      </c>
      <c r="CS932" s="24" t="str">
        <f t="shared" si="1532"/>
        <v/>
      </c>
      <c r="CT932" s="58" t="str">
        <f>IF(BO932="","",COUNTIF($BO$3:BO932,BO932)&amp;"@"&amp;BO932)</f>
        <v/>
      </c>
      <c r="CU932" s="16" t="str">
        <f t="shared" si="1470"/>
        <v/>
      </c>
      <c r="CV932" s="63" t="str">
        <f t="shared" si="1533"/>
        <v/>
      </c>
      <c r="CW932" s="16" t="str">
        <f t="shared" si="1534"/>
        <v/>
      </c>
      <c r="CX932" s="16" t="str">
        <f t="shared" si="1535"/>
        <v/>
      </c>
      <c r="CY932" s="16" t="str">
        <f t="shared" si="1536"/>
        <v/>
      </c>
      <c r="CZ932" s="85" t="str">
        <f t="shared" si="1537"/>
        <v/>
      </c>
      <c r="DA932" s="16" t="str">
        <f t="shared" si="1538"/>
        <v/>
      </c>
      <c r="DB932" s="16" t="str">
        <f t="shared" si="1539"/>
        <v/>
      </c>
      <c r="DC932" s="28" t="str">
        <f>IF(CP932="","",$DC$1&amp;(INDEX(価格設定!D$1:XFD$3,ROW(価格設定!$D$3),MATCH($AW932,価格設定!D$1:XFD$1,1))*100)&amp;"%")</f>
        <v/>
      </c>
      <c r="DD932" s="28" t="str">
        <f>IF(CP932="","",$DD$1&amp;(INDEX(価格設定!D$1:XFD$3,ROW(価格設定!$D$2),MATCH($AW932,価格設定!D$1:XFD$1,1))*100)&amp;"%")</f>
        <v/>
      </c>
      <c r="DE932" s="29" t="str">
        <f t="shared" si="1540"/>
        <v/>
      </c>
      <c r="DG932" s="58" t="str">
        <f t="shared" si="1541"/>
        <v/>
      </c>
      <c r="DH932" s="58" t="str">
        <f t="shared" si="1542"/>
        <v/>
      </c>
      <c r="DI932" s="58" t="str">
        <f t="shared" si="1543"/>
        <v/>
      </c>
      <c r="DJ932" s="85" t="str">
        <f t="shared" si="1544"/>
        <v/>
      </c>
      <c r="DL932" s="58" t="str">
        <f>IF(COUNTIF(DG$3:DG$1048576,DG932)=COUNTIF($DG$3:$DG932,DG932),DG932,"")</f>
        <v/>
      </c>
      <c r="DM932" s="85" t="str">
        <f t="shared" si="1545"/>
        <v/>
      </c>
      <c r="DN932" s="85" t="str">
        <f t="shared" si="1471"/>
        <v/>
      </c>
      <c r="DO932" s="85" t="str">
        <f t="shared" si="1471"/>
        <v/>
      </c>
      <c r="DP932" s="303"/>
      <c r="DQ932" s="17" t="str">
        <f t="shared" si="1472"/>
        <v/>
      </c>
      <c r="DR932" s="17" t="str">
        <f t="shared" si="1473"/>
        <v/>
      </c>
      <c r="DS932" s="17" t="str">
        <f t="shared" si="1474"/>
        <v/>
      </c>
      <c r="DU932" s="16" t="str">
        <f t="shared" si="1546"/>
        <v/>
      </c>
      <c r="DV932" s="16" t="str">
        <f>IF(DU932="","",COUNT($DU$3:DU932))</f>
        <v/>
      </c>
      <c r="DW932" s="16" t="str">
        <f t="shared" si="1547"/>
        <v/>
      </c>
      <c r="DX932" s="16" t="str">
        <f t="shared" si="1548"/>
        <v/>
      </c>
      <c r="DY932" s="16" t="str">
        <f>IF(DZ932="","",COUNTIF(DZ$3:DZ932,DZ932))</f>
        <v/>
      </c>
      <c r="DZ932" s="16" t="str">
        <f t="shared" si="1549"/>
        <v/>
      </c>
      <c r="EA932" s="16" t="str">
        <f t="shared" si="1550"/>
        <v/>
      </c>
      <c r="EB932" s="16" t="str">
        <f t="shared" si="1551"/>
        <v/>
      </c>
      <c r="EC932" s="16" t="str">
        <f t="shared" si="1552"/>
        <v/>
      </c>
      <c r="ED932" s="16" t="str">
        <f t="shared" si="1553"/>
        <v/>
      </c>
      <c r="EE932" s="16" t="str">
        <f t="shared" si="1554"/>
        <v/>
      </c>
      <c r="EF932" s="16" t="str">
        <f t="shared" si="1555"/>
        <v/>
      </c>
      <c r="EG932" s="16" t="str">
        <f t="shared" si="1556"/>
        <v/>
      </c>
      <c r="EH932" s="16" t="str">
        <f t="shared" si="1557"/>
        <v/>
      </c>
      <c r="EI932" s="16" t="str">
        <f t="shared" si="1558"/>
        <v/>
      </c>
      <c r="EJ932" s="16" t="str">
        <f t="shared" si="1559"/>
        <v/>
      </c>
      <c r="EK932" s="16" t="str">
        <f t="shared" si="1560"/>
        <v/>
      </c>
      <c r="EL932" s="58" t="str">
        <f t="shared" si="1561"/>
        <v/>
      </c>
      <c r="EM932" s="58" t="str">
        <f>IF(OR($DZ932="",CR932=""),IF($EL932="","",$EL932),IF(OR(CR932="なし",CR932=0),領収書!$H$1,CR932))</f>
        <v/>
      </c>
      <c r="EN932" s="58" t="str">
        <f>IF(OR($DZ932="",CS932=""),IF($EL932="","",$EL932),IF(OR(CS932="なし",CS932=0),入力!$EN$1,CS932))</f>
        <v/>
      </c>
      <c r="EO932" s="63" t="str">
        <f t="shared" si="1562"/>
        <v/>
      </c>
      <c r="EP932" s="63" t="str">
        <f t="shared" si="1563"/>
        <v/>
      </c>
      <c r="ER932" s="16" t="str">
        <f>IF(AND(COUNTIF($ET$3:ET932,ET932)=1,ET932&lt;&gt;""),MAX($ER$3:ER931)+1,"")</f>
        <v/>
      </c>
      <c r="ES932" s="16" t="str">
        <f>IF(価格設定!B934="","",価格設定!B934)</f>
        <v/>
      </c>
      <c r="ET932" s="16" t="str">
        <f>IF(価格設定!C934="","",価格設定!C934)</f>
        <v/>
      </c>
      <c r="EV932" s="16" t="str">
        <f t="shared" si="1475"/>
        <v/>
      </c>
      <c r="EW932" s="16" t="str">
        <f t="shared" si="1564"/>
        <v/>
      </c>
    </row>
    <row r="933" spans="1:153" ht="30" customHeight="1" x14ac:dyDescent="0.2">
      <c r="A933" s="225"/>
      <c r="B933" s="212"/>
      <c r="C933" s="221"/>
      <c r="D933" s="164"/>
      <c r="E933" s="165"/>
      <c r="F933" s="166"/>
      <c r="G933" s="167"/>
      <c r="H933" s="179"/>
      <c r="I933" s="306"/>
      <c r="J933" s="169"/>
      <c r="K933" s="179"/>
      <c r="L933" s="186"/>
      <c r="M933" s="186"/>
      <c r="N933" s="168"/>
      <c r="O933" s="170"/>
      <c r="P933" s="212"/>
      <c r="Q933" s="179" t="str">
        <f>IFERROR(IF(H933="","",IFERROR(INDEX(価格設定!$B$5:$B$1048576,MATCH(H933,価格設定!$B$5:$B$1048576,0),0),INDEX(価格設定!$B$5:$B$1048576,MATCH("*"&amp;H933&amp;"*",価格設定!$B$5:$B$1048576,0),0))),H933)</f>
        <v/>
      </c>
      <c r="R933" s="250" t="str">
        <f>IFERROR(IF(Q933="",IF(K933="","",K933),IF(K933="",IF(INDEX(価格設定!$C$5:$C$1048576,MATCH(Q933,価格設定!$B$5:$B$1048576,0),0)=0,"",INDEX(価格設定!$C$5:$C$1048576,MATCH(Q933,価格設定!$B$5:$B$1048576,0),0)),IF(K933="なし","",K933))),"")</f>
        <v/>
      </c>
      <c r="S933" s="308" t="str">
        <f t="shared" si="1476"/>
        <v/>
      </c>
      <c r="T933" s="126" t="str">
        <f>IFERROR(IF(J933="",IF(INDEX(価格設定!$E$5:$R$1048576,MATCH($Q933,価格設定!B$5:B$1048576,0),MATCH($AW933,価格設定!E$1:X$1,1))=0,"",INDEX(価格設定!$E$5:$R$1048576,MATCH($Q933,価格設定!B$5:B$1048576,0),MATCH($AW933,価格設定!E$1:X$1,1))),J933),"")</f>
        <v/>
      </c>
      <c r="U933" s="126" t="str">
        <f t="shared" si="1477"/>
        <v/>
      </c>
      <c r="V933" s="132" t="str">
        <f t="shared" si="1478"/>
        <v/>
      </c>
      <c r="W933" s="127" t="str">
        <f>IFERROR(IF(OR(T933="",T933&lt;0),"",IFERROR(INDEX(価格設定!E$2:X$3,IF(AND(K933=$K$1,$K$1&lt;&gt;""),ROW(価格設定!$D$3)-1,MATCH(INDEX(価格設定!$D$5:$D$1048576,MATCH(Q933,価格設定!$B$5:$B$1048576,0),0),価格設定!$D$2:$D$3,0)),MATCH($AW933,価格設定!E$1:X$1,1)),INDEX(価格設定!E$2:X$2,0,MATCH($AW933,価格設定!E$1:X$1,1)))),"")</f>
        <v/>
      </c>
      <c r="X933" s="126" t="str">
        <f t="shared" si="1469"/>
        <v/>
      </c>
      <c r="Y933" s="128" t="str">
        <f t="shared" si="1479"/>
        <v/>
      </c>
      <c r="Z933" s="126" t="str">
        <f t="shared" si="1480"/>
        <v/>
      </c>
      <c r="AA933" s="129" t="str">
        <f t="shared" si="1481"/>
        <v/>
      </c>
      <c r="AB933" s="126" t="str">
        <f t="shared" si="1482"/>
        <v/>
      </c>
      <c r="AC933" s="280" t="str">
        <f t="shared" si="1483"/>
        <v/>
      </c>
      <c r="AD933" s="15"/>
      <c r="AE933" s="204" t="str">
        <f>IF(AF933="","",COUNT($AF$3:AF933))</f>
        <v/>
      </c>
      <c r="AF933" s="206" t="str">
        <f t="shared" si="1484"/>
        <v/>
      </c>
      <c r="AG933" s="204" t="str">
        <f t="shared" si="1485"/>
        <v/>
      </c>
      <c r="AH933" s="204" t="str">
        <f t="shared" si="1486"/>
        <v/>
      </c>
      <c r="AI933" s="287"/>
      <c r="AJ933" s="15"/>
      <c r="AK933" s="138" t="str">
        <f t="shared" si="1487"/>
        <v/>
      </c>
      <c r="AL933" s="131" t="str">
        <f t="shared" si="1488"/>
        <v/>
      </c>
      <c r="AM933" s="131" t="str">
        <f t="shared" si="1489"/>
        <v/>
      </c>
      <c r="AN933" s="313" t="str">
        <f t="shared" si="1490"/>
        <v/>
      </c>
      <c r="AO933" s="316" t="str">
        <f t="shared" si="1491"/>
        <v/>
      </c>
      <c r="AP933" s="18"/>
      <c r="AQ933" s="3" t="str">
        <f>IF(F933="","",MAX($AQ$3:AQ932)+1)</f>
        <v/>
      </c>
      <c r="AR933" s="3" t="str">
        <f>IF(OR(AQ933="",BB933=""),"",MAX($AR$3:AR932)+1)</f>
        <v/>
      </c>
      <c r="AS933" s="3" t="str">
        <f>IF(CQ933="","",RANK(CQ933,CQ$3:CQ$1048576,1)+COUNTIF($CQ$3:CQ933,CQ933)-1)</f>
        <v/>
      </c>
      <c r="AT933" s="21" t="str">
        <f>IF(C933="",IF(OR(AND($H933&lt;&gt;"",C933=""),AND($F932=$F933,$AZ933&lt;&gt;""),COUNTA($H$3:$H$1048576,#REF!,$F$3:$F$1048576)&gt;COUNTA($H$3:$H933,#REF!,$F$3:$F933),$AZ933&lt;&gt;""),INDEX(AT$3:AT$1048576,MATCH(MAX($AQ$3:$AQ932),$AQ$3:$AQ$1048576,0),0),""),C933)</f>
        <v/>
      </c>
      <c r="AU933" s="21" t="str">
        <f>IF(D933="",IF(OR(AND($H933&lt;&gt;"",D933=""),AND($F932=$F933,$AZ933&lt;&gt;""),COUNTA($H$3:$H$1048576,#REF!,$F$3:$F$1048576)&gt;COUNTA($H$3:$H933,#REF!,$F$3:$F933),$AZ933&lt;&gt;""),INDEX(AU$3:AU$1048576,MATCH(MAX($AQ$3:$AQ932),$AQ$3:$AQ$1048576,0),0),""),D933)</f>
        <v/>
      </c>
      <c r="AV933" s="21" t="str">
        <f>IF(E933="",IF(OR(AND($H933&lt;&gt;"",E933=""),AND($F932=$F933,$AZ933&lt;&gt;""),COUNTA($H$3:$H$1048576,#REF!,$F$3:$F$1048576)&gt;COUNTA($H$3:$H933,#REF!,$F$3:$F933),$AZ933&lt;&gt;""),INDEX(AV$3:AV$1048576,MATCH(MAX($AQ$3:$AQ932),$AQ$3:$AQ$1048576,0),0),""),E933)</f>
        <v/>
      </c>
      <c r="AW933" s="24" t="str">
        <f t="shared" si="1492"/>
        <v/>
      </c>
      <c r="AX933" s="13" t="str">
        <f t="shared" si="1493"/>
        <v/>
      </c>
      <c r="AY933" s="4" t="str">
        <f t="shared" si="1494"/>
        <v/>
      </c>
      <c r="AZ933" s="4" t="str">
        <f>IF(AX933="",IF(OR(AND(H933&lt;&gt;"",F933=""),COUNTA($H$3:$H$1048576)&gt;COUNTA($H$3:$H933)),INDEX(AX$3:AX933,MATCH(MAX($AQ$3:AQ933),AQ$3:AQ933,0),0),""),AX933)</f>
        <v/>
      </c>
      <c r="BA933" s="4" t="str">
        <f>IF(AY933="",IF(AND(H933&lt;&gt;"",F933=""),INDEX(AY$3:AY933,MATCH(MAX($AQ$3:AQ933),AQ$3:AQ933,0),0),""),AY933)</f>
        <v/>
      </c>
      <c r="BB933" s="82" t="str">
        <f>IF(BC933="","",RANK(BC933,BC$3:BC$1048576,1)+COUNTIF($BC$3:BC933,BC933)-1)</f>
        <v/>
      </c>
      <c r="BC933" s="139" t="str">
        <f t="shared" si="1495"/>
        <v/>
      </c>
      <c r="BD933" s="46" t="str">
        <f t="shared" si="1496"/>
        <v/>
      </c>
      <c r="BE933" s="46" t="str">
        <f t="shared" si="1497"/>
        <v/>
      </c>
      <c r="BF933" s="46" t="str">
        <f t="shared" si="1498"/>
        <v/>
      </c>
      <c r="BG933" s="4" t="str">
        <f t="shared" si="1499"/>
        <v/>
      </c>
      <c r="BH933" s="180" t="str">
        <f t="shared" si="1500"/>
        <v/>
      </c>
      <c r="BI933" s="16" t="str">
        <f t="shared" si="1501"/>
        <v/>
      </c>
      <c r="BJ933" s="52" t="str">
        <f>IF(BI933="","",IF(W933="","",IF(AND(K933=$K$1,$K$1&lt;&gt;""),$BT$2,IFERROR(IF(INDEX(価格設定!$D$5:$D$1048576,MATCH(Q933,価格設定!$B$5:$B$1048576,0),0)=価格設定!$D$3,$BT$2,$BS$2),$BS$2))))</f>
        <v/>
      </c>
      <c r="BK933" s="16" t="str">
        <f>IF(BI933="","",IF(COUNTIF($BI$3:BI933,BI933)=1,1,IF(AND(BI932=BI933,BH933=""),BK932,COUNTIF($BH$3:BH933,BH933))))</f>
        <v/>
      </c>
      <c r="BL933" s="52" t="str">
        <f t="shared" si="1502"/>
        <v/>
      </c>
      <c r="BM933" s="52" t="str">
        <f t="shared" si="1503"/>
        <v/>
      </c>
      <c r="BN933" s="119" t="str">
        <f t="shared" si="1504"/>
        <v/>
      </c>
      <c r="BO933" s="119" t="str">
        <f t="shared" si="1505"/>
        <v/>
      </c>
      <c r="BP933" s="17" t="str">
        <f t="shared" si="1506"/>
        <v/>
      </c>
      <c r="BQ933" s="17" t="str">
        <f t="shared" si="1507"/>
        <v/>
      </c>
      <c r="BR933" s="17" t="str">
        <f>IF(OR(BP933="",COUNTIF($BO$3:BO933,BO933)&lt;&gt;1),"",SUMIF(BO$3:BO$1048576,BO933,BP$3:BP$1048576))</f>
        <v/>
      </c>
      <c r="BS933" s="17" t="str">
        <f t="shared" si="1508"/>
        <v/>
      </c>
      <c r="BT933" s="17" t="str">
        <f t="shared" si="1509"/>
        <v/>
      </c>
      <c r="BU933" s="17" t="str">
        <f t="shared" si="1510"/>
        <v/>
      </c>
      <c r="BV933" s="24" t="str">
        <f t="shared" si="1511"/>
        <v/>
      </c>
      <c r="BW933" s="24" t="str">
        <f t="shared" si="1512"/>
        <v/>
      </c>
      <c r="BX933" s="24" t="str">
        <f t="shared" si="1513"/>
        <v/>
      </c>
      <c r="BY933" s="26" t="str">
        <f t="shared" si="1514"/>
        <v/>
      </c>
      <c r="BZ933" s="26" t="str">
        <f t="shared" si="1515"/>
        <v/>
      </c>
      <c r="CA933" s="26" t="str">
        <f t="shared" si="1516"/>
        <v/>
      </c>
      <c r="CB933" s="66" t="str">
        <f t="shared" si="1517"/>
        <v/>
      </c>
      <c r="CC933" s="65" t="str">
        <f t="shared" si="1518"/>
        <v/>
      </c>
      <c r="CD933" s="26" t="str">
        <f t="shared" si="1519"/>
        <v/>
      </c>
      <c r="CE933" s="26" t="str">
        <f t="shared" si="1520"/>
        <v/>
      </c>
      <c r="CF933" s="193" t="str">
        <f t="shared" si="1521"/>
        <v/>
      </c>
      <c r="CG933" s="193" t="str">
        <f t="shared" si="1522"/>
        <v/>
      </c>
      <c r="CH933" s="26" t="str">
        <f t="shared" si="1523"/>
        <v/>
      </c>
      <c r="CI933" s="26" t="str">
        <f t="shared" si="1524"/>
        <v/>
      </c>
      <c r="CJ933" s="65" t="str">
        <f t="shared" si="1525"/>
        <v/>
      </c>
      <c r="CK933" s="65" t="str">
        <f t="shared" si="1526"/>
        <v/>
      </c>
      <c r="CL933" s="64" t="str">
        <f t="shared" si="1527"/>
        <v/>
      </c>
      <c r="CM933" s="64" t="str">
        <f t="shared" si="1528"/>
        <v/>
      </c>
      <c r="CN933" s="65" t="str">
        <f t="shared" si="1529"/>
        <v/>
      </c>
      <c r="CP933" s="63" t="str">
        <f>IF(BH933="","",MAX($CP$3:CP932)+1)</f>
        <v/>
      </c>
      <c r="CQ933" s="24" t="str">
        <f t="shared" si="1530"/>
        <v/>
      </c>
      <c r="CR933" s="24" t="str">
        <f t="shared" si="1531"/>
        <v/>
      </c>
      <c r="CS933" s="24" t="str">
        <f t="shared" si="1532"/>
        <v/>
      </c>
      <c r="CT933" s="58" t="str">
        <f>IF(BO933="","",COUNTIF($BO$3:BO933,BO933)&amp;"@"&amp;BO933)</f>
        <v/>
      </c>
      <c r="CU933" s="16" t="str">
        <f t="shared" si="1470"/>
        <v/>
      </c>
      <c r="CV933" s="63" t="str">
        <f t="shared" si="1533"/>
        <v/>
      </c>
      <c r="CW933" s="16" t="str">
        <f t="shared" si="1534"/>
        <v/>
      </c>
      <c r="CX933" s="16" t="str">
        <f t="shared" si="1535"/>
        <v/>
      </c>
      <c r="CY933" s="16" t="str">
        <f t="shared" si="1536"/>
        <v/>
      </c>
      <c r="CZ933" s="85" t="str">
        <f t="shared" si="1537"/>
        <v/>
      </c>
      <c r="DA933" s="16" t="str">
        <f t="shared" si="1538"/>
        <v/>
      </c>
      <c r="DB933" s="16" t="str">
        <f t="shared" si="1539"/>
        <v/>
      </c>
      <c r="DC933" s="28" t="str">
        <f>IF(CP933="","",$DC$1&amp;(INDEX(価格設定!D$1:XFD$3,ROW(価格設定!$D$3),MATCH($AW933,価格設定!D$1:XFD$1,1))*100)&amp;"%")</f>
        <v/>
      </c>
      <c r="DD933" s="28" t="str">
        <f>IF(CP933="","",$DD$1&amp;(INDEX(価格設定!D$1:XFD$3,ROW(価格設定!$D$2),MATCH($AW933,価格設定!D$1:XFD$1,1))*100)&amp;"%")</f>
        <v/>
      </c>
      <c r="DE933" s="29" t="str">
        <f t="shared" si="1540"/>
        <v/>
      </c>
      <c r="DG933" s="58" t="str">
        <f t="shared" si="1541"/>
        <v/>
      </c>
      <c r="DH933" s="58" t="str">
        <f t="shared" si="1542"/>
        <v/>
      </c>
      <c r="DI933" s="58" t="str">
        <f t="shared" si="1543"/>
        <v/>
      </c>
      <c r="DJ933" s="85" t="str">
        <f t="shared" si="1544"/>
        <v/>
      </c>
      <c r="DL933" s="58" t="str">
        <f>IF(COUNTIF(DG$3:DG$1048576,DG933)=COUNTIF($DG$3:$DG933,DG933),DG933,"")</f>
        <v/>
      </c>
      <c r="DM933" s="85" t="str">
        <f t="shared" si="1545"/>
        <v/>
      </c>
      <c r="DN933" s="85" t="str">
        <f t="shared" si="1471"/>
        <v/>
      </c>
      <c r="DO933" s="85" t="str">
        <f t="shared" si="1471"/>
        <v/>
      </c>
      <c r="DP933" s="303"/>
      <c r="DQ933" s="17" t="str">
        <f t="shared" si="1472"/>
        <v/>
      </c>
      <c r="DR933" s="17" t="str">
        <f t="shared" si="1473"/>
        <v/>
      </c>
      <c r="DS933" s="17" t="str">
        <f t="shared" si="1474"/>
        <v/>
      </c>
      <c r="DU933" s="16" t="str">
        <f t="shared" si="1546"/>
        <v/>
      </c>
      <c r="DV933" s="16" t="str">
        <f>IF(DU933="","",COUNT($DU$3:DU933))</f>
        <v/>
      </c>
      <c r="DW933" s="16" t="str">
        <f t="shared" si="1547"/>
        <v/>
      </c>
      <c r="DX933" s="16" t="str">
        <f t="shared" si="1548"/>
        <v/>
      </c>
      <c r="DY933" s="16" t="str">
        <f>IF(DZ933="","",COUNTIF(DZ$3:DZ933,DZ933))</f>
        <v/>
      </c>
      <c r="DZ933" s="16" t="str">
        <f t="shared" si="1549"/>
        <v/>
      </c>
      <c r="EA933" s="16" t="str">
        <f t="shared" si="1550"/>
        <v/>
      </c>
      <c r="EB933" s="16" t="str">
        <f t="shared" si="1551"/>
        <v/>
      </c>
      <c r="EC933" s="16" t="str">
        <f t="shared" si="1552"/>
        <v/>
      </c>
      <c r="ED933" s="16" t="str">
        <f t="shared" si="1553"/>
        <v/>
      </c>
      <c r="EE933" s="16" t="str">
        <f t="shared" si="1554"/>
        <v/>
      </c>
      <c r="EF933" s="16" t="str">
        <f t="shared" si="1555"/>
        <v/>
      </c>
      <c r="EG933" s="16" t="str">
        <f t="shared" si="1556"/>
        <v/>
      </c>
      <c r="EH933" s="16" t="str">
        <f t="shared" si="1557"/>
        <v/>
      </c>
      <c r="EI933" s="16" t="str">
        <f t="shared" si="1558"/>
        <v/>
      </c>
      <c r="EJ933" s="16" t="str">
        <f t="shared" si="1559"/>
        <v/>
      </c>
      <c r="EK933" s="16" t="str">
        <f t="shared" si="1560"/>
        <v/>
      </c>
      <c r="EL933" s="58" t="str">
        <f t="shared" si="1561"/>
        <v/>
      </c>
      <c r="EM933" s="58" t="str">
        <f>IF(OR($DZ933="",CR933=""),IF($EL933="","",$EL933),IF(OR(CR933="なし",CR933=0),領収書!$H$1,CR933))</f>
        <v/>
      </c>
      <c r="EN933" s="58" t="str">
        <f>IF(OR($DZ933="",CS933=""),IF($EL933="","",$EL933),IF(OR(CS933="なし",CS933=0),入力!$EN$1,CS933))</f>
        <v/>
      </c>
      <c r="EO933" s="63" t="str">
        <f t="shared" si="1562"/>
        <v/>
      </c>
      <c r="EP933" s="63" t="str">
        <f t="shared" si="1563"/>
        <v/>
      </c>
      <c r="ER933" s="16" t="str">
        <f>IF(AND(COUNTIF($ET$3:ET933,ET933)=1,ET933&lt;&gt;""),MAX($ER$3:ER932)+1,"")</f>
        <v/>
      </c>
      <c r="ES933" s="16" t="str">
        <f>IF(価格設定!B935="","",価格設定!B935)</f>
        <v/>
      </c>
      <c r="ET933" s="16" t="str">
        <f>IF(価格設定!C935="","",価格設定!C935)</f>
        <v/>
      </c>
      <c r="EV933" s="16" t="str">
        <f t="shared" si="1475"/>
        <v/>
      </c>
      <c r="EW933" s="16" t="str">
        <f t="shared" si="1564"/>
        <v/>
      </c>
    </row>
    <row r="934" spans="1:153" ht="30" customHeight="1" x14ac:dyDescent="0.2">
      <c r="A934" s="225"/>
      <c r="B934" s="212"/>
      <c r="C934" s="221"/>
      <c r="D934" s="164"/>
      <c r="E934" s="165"/>
      <c r="F934" s="166"/>
      <c r="G934" s="167"/>
      <c r="H934" s="179"/>
      <c r="I934" s="306"/>
      <c r="J934" s="169"/>
      <c r="K934" s="179"/>
      <c r="L934" s="186"/>
      <c r="M934" s="186"/>
      <c r="N934" s="168"/>
      <c r="O934" s="170"/>
      <c r="P934" s="212"/>
      <c r="Q934" s="179" t="str">
        <f>IFERROR(IF(H934="","",IFERROR(INDEX(価格設定!$B$5:$B$1048576,MATCH(H934,価格設定!$B$5:$B$1048576,0),0),INDEX(価格設定!$B$5:$B$1048576,MATCH("*"&amp;H934&amp;"*",価格設定!$B$5:$B$1048576,0),0))),H934)</f>
        <v/>
      </c>
      <c r="R934" s="250" t="str">
        <f>IFERROR(IF(Q934="",IF(K934="","",K934),IF(K934="",IF(INDEX(価格設定!$C$5:$C$1048576,MATCH(Q934,価格設定!$B$5:$B$1048576,0),0)=0,"",INDEX(価格設定!$C$5:$C$1048576,MATCH(Q934,価格設定!$B$5:$B$1048576,0),0)),IF(K934="なし","",K934))),"")</f>
        <v/>
      </c>
      <c r="S934" s="308" t="str">
        <f t="shared" si="1476"/>
        <v/>
      </c>
      <c r="T934" s="126" t="str">
        <f>IFERROR(IF(J934="",IF(INDEX(価格設定!$E$5:$R$1048576,MATCH($Q934,価格設定!B$5:B$1048576,0),MATCH($AW934,価格設定!E$1:X$1,1))=0,"",INDEX(価格設定!$E$5:$R$1048576,MATCH($Q934,価格設定!B$5:B$1048576,0),MATCH($AW934,価格設定!E$1:X$1,1))),J934),"")</f>
        <v/>
      </c>
      <c r="U934" s="126" t="str">
        <f t="shared" si="1477"/>
        <v/>
      </c>
      <c r="V934" s="132" t="str">
        <f t="shared" si="1478"/>
        <v/>
      </c>
      <c r="W934" s="127" t="str">
        <f>IFERROR(IF(OR(T934="",T934&lt;0),"",IFERROR(INDEX(価格設定!E$2:X$3,IF(AND(K934=$K$1,$K$1&lt;&gt;""),ROW(価格設定!$D$3)-1,MATCH(INDEX(価格設定!$D$5:$D$1048576,MATCH(Q934,価格設定!$B$5:$B$1048576,0),0),価格設定!$D$2:$D$3,0)),MATCH($AW934,価格設定!E$1:X$1,1)),INDEX(価格設定!E$2:X$2,0,MATCH($AW934,価格設定!E$1:X$1,1)))),"")</f>
        <v/>
      </c>
      <c r="X934" s="126" t="str">
        <f t="shared" si="1469"/>
        <v/>
      </c>
      <c r="Y934" s="128" t="str">
        <f t="shared" si="1479"/>
        <v/>
      </c>
      <c r="Z934" s="126" t="str">
        <f t="shared" si="1480"/>
        <v/>
      </c>
      <c r="AA934" s="129" t="str">
        <f t="shared" si="1481"/>
        <v/>
      </c>
      <c r="AB934" s="126" t="str">
        <f t="shared" si="1482"/>
        <v/>
      </c>
      <c r="AC934" s="280" t="str">
        <f t="shared" si="1483"/>
        <v/>
      </c>
      <c r="AD934" s="15"/>
      <c r="AE934" s="204" t="str">
        <f>IF(AF934="","",COUNT($AF$3:AF934))</f>
        <v/>
      </c>
      <c r="AF934" s="206" t="str">
        <f t="shared" si="1484"/>
        <v/>
      </c>
      <c r="AG934" s="204" t="str">
        <f t="shared" si="1485"/>
        <v/>
      </c>
      <c r="AH934" s="204" t="str">
        <f t="shared" si="1486"/>
        <v/>
      </c>
      <c r="AI934" s="287"/>
      <c r="AJ934" s="15"/>
      <c r="AK934" s="138" t="str">
        <f t="shared" si="1487"/>
        <v/>
      </c>
      <c r="AL934" s="131" t="str">
        <f t="shared" si="1488"/>
        <v/>
      </c>
      <c r="AM934" s="131" t="str">
        <f t="shared" si="1489"/>
        <v/>
      </c>
      <c r="AN934" s="313" t="str">
        <f t="shared" si="1490"/>
        <v/>
      </c>
      <c r="AO934" s="316" t="str">
        <f t="shared" si="1491"/>
        <v/>
      </c>
      <c r="AP934" s="18"/>
      <c r="AQ934" s="3" t="str">
        <f>IF(F934="","",MAX($AQ$3:AQ933)+1)</f>
        <v/>
      </c>
      <c r="AR934" s="3" t="str">
        <f>IF(OR(AQ934="",BB934=""),"",MAX($AR$3:AR933)+1)</f>
        <v/>
      </c>
      <c r="AS934" s="3" t="str">
        <f>IF(CQ934="","",RANK(CQ934,CQ$3:CQ$1048576,1)+COUNTIF($CQ$3:CQ934,CQ934)-1)</f>
        <v/>
      </c>
      <c r="AT934" s="21" t="str">
        <f>IF(C934="",IF(OR(AND($H934&lt;&gt;"",C934=""),AND($F933=$F934,$AZ934&lt;&gt;""),COUNTA($H$3:$H$1048576,#REF!,$F$3:$F$1048576)&gt;COUNTA($H$3:$H934,#REF!,$F$3:$F934),$AZ934&lt;&gt;""),INDEX(AT$3:AT$1048576,MATCH(MAX($AQ$3:$AQ933),$AQ$3:$AQ$1048576,0),0),""),C934)</f>
        <v/>
      </c>
      <c r="AU934" s="21" t="str">
        <f>IF(D934="",IF(OR(AND($H934&lt;&gt;"",D934=""),AND($F933=$F934,$AZ934&lt;&gt;""),COUNTA($H$3:$H$1048576,#REF!,$F$3:$F$1048576)&gt;COUNTA($H$3:$H934,#REF!,$F$3:$F934),$AZ934&lt;&gt;""),INDEX(AU$3:AU$1048576,MATCH(MAX($AQ$3:$AQ933),$AQ$3:$AQ$1048576,0),0),""),D934)</f>
        <v/>
      </c>
      <c r="AV934" s="21" t="str">
        <f>IF(E934="",IF(OR(AND($H934&lt;&gt;"",E934=""),AND($F933=$F934,$AZ934&lt;&gt;""),COUNTA($H$3:$H$1048576,#REF!,$F$3:$F$1048576)&gt;COUNTA($H$3:$H934,#REF!,$F$3:$F934),$AZ934&lt;&gt;""),INDEX(AV$3:AV$1048576,MATCH(MAX($AQ$3:$AQ933),$AQ$3:$AQ$1048576,0),0),""),E934)</f>
        <v/>
      </c>
      <c r="AW934" s="24" t="str">
        <f t="shared" si="1492"/>
        <v/>
      </c>
      <c r="AX934" s="13" t="str">
        <f t="shared" si="1493"/>
        <v/>
      </c>
      <c r="AY934" s="4" t="str">
        <f t="shared" si="1494"/>
        <v/>
      </c>
      <c r="AZ934" s="4" t="str">
        <f>IF(AX934="",IF(OR(AND(H934&lt;&gt;"",F934=""),COUNTA($H$3:$H$1048576)&gt;COUNTA($H$3:$H934)),INDEX(AX$3:AX934,MATCH(MAX($AQ$3:AQ934),AQ$3:AQ934,0),0),""),AX934)</f>
        <v/>
      </c>
      <c r="BA934" s="4" t="str">
        <f>IF(AY934="",IF(AND(H934&lt;&gt;"",F934=""),INDEX(AY$3:AY934,MATCH(MAX($AQ$3:AQ934),AQ$3:AQ934,0),0),""),AY934)</f>
        <v/>
      </c>
      <c r="BB934" s="82" t="str">
        <f>IF(BC934="","",RANK(BC934,BC$3:BC$1048576,1)+COUNTIF($BC$3:BC934,BC934)-1)</f>
        <v/>
      </c>
      <c r="BC934" s="139" t="str">
        <f t="shared" si="1495"/>
        <v/>
      </c>
      <c r="BD934" s="46" t="str">
        <f t="shared" si="1496"/>
        <v/>
      </c>
      <c r="BE934" s="46" t="str">
        <f t="shared" si="1497"/>
        <v/>
      </c>
      <c r="BF934" s="46" t="str">
        <f t="shared" si="1498"/>
        <v/>
      </c>
      <c r="BG934" s="4" t="str">
        <f t="shared" si="1499"/>
        <v/>
      </c>
      <c r="BH934" s="180" t="str">
        <f t="shared" si="1500"/>
        <v/>
      </c>
      <c r="BI934" s="16" t="str">
        <f t="shared" si="1501"/>
        <v/>
      </c>
      <c r="BJ934" s="52" t="str">
        <f>IF(BI934="","",IF(W934="","",IF(AND(K934=$K$1,$K$1&lt;&gt;""),$BT$2,IFERROR(IF(INDEX(価格設定!$D$5:$D$1048576,MATCH(Q934,価格設定!$B$5:$B$1048576,0),0)=価格設定!$D$3,$BT$2,$BS$2),$BS$2))))</f>
        <v/>
      </c>
      <c r="BK934" s="16" t="str">
        <f>IF(BI934="","",IF(COUNTIF($BI$3:BI934,BI934)=1,1,IF(AND(BI933=BI934,BH934=""),BK933,COUNTIF($BH$3:BH934,BH934))))</f>
        <v/>
      </c>
      <c r="BL934" s="52" t="str">
        <f t="shared" si="1502"/>
        <v/>
      </c>
      <c r="BM934" s="52" t="str">
        <f t="shared" si="1503"/>
        <v/>
      </c>
      <c r="BN934" s="119" t="str">
        <f t="shared" si="1504"/>
        <v/>
      </c>
      <c r="BO934" s="119" t="str">
        <f t="shared" si="1505"/>
        <v/>
      </c>
      <c r="BP934" s="17" t="str">
        <f t="shared" si="1506"/>
        <v/>
      </c>
      <c r="BQ934" s="17" t="str">
        <f t="shared" si="1507"/>
        <v/>
      </c>
      <c r="BR934" s="17" t="str">
        <f>IF(OR(BP934="",COUNTIF($BO$3:BO934,BO934)&lt;&gt;1),"",SUMIF(BO$3:BO$1048576,BO934,BP$3:BP$1048576))</f>
        <v/>
      </c>
      <c r="BS934" s="17" t="str">
        <f t="shared" si="1508"/>
        <v/>
      </c>
      <c r="BT934" s="17" t="str">
        <f t="shared" si="1509"/>
        <v/>
      </c>
      <c r="BU934" s="17" t="str">
        <f t="shared" si="1510"/>
        <v/>
      </c>
      <c r="BV934" s="24" t="str">
        <f t="shared" si="1511"/>
        <v/>
      </c>
      <c r="BW934" s="24" t="str">
        <f t="shared" si="1512"/>
        <v/>
      </c>
      <c r="BX934" s="24" t="str">
        <f t="shared" si="1513"/>
        <v/>
      </c>
      <c r="BY934" s="26" t="str">
        <f t="shared" si="1514"/>
        <v/>
      </c>
      <c r="BZ934" s="26" t="str">
        <f t="shared" si="1515"/>
        <v/>
      </c>
      <c r="CA934" s="26" t="str">
        <f t="shared" si="1516"/>
        <v/>
      </c>
      <c r="CB934" s="66" t="str">
        <f t="shared" si="1517"/>
        <v/>
      </c>
      <c r="CC934" s="65" t="str">
        <f t="shared" si="1518"/>
        <v/>
      </c>
      <c r="CD934" s="26" t="str">
        <f t="shared" si="1519"/>
        <v/>
      </c>
      <c r="CE934" s="26" t="str">
        <f t="shared" si="1520"/>
        <v/>
      </c>
      <c r="CF934" s="193" t="str">
        <f t="shared" si="1521"/>
        <v/>
      </c>
      <c r="CG934" s="193" t="str">
        <f t="shared" si="1522"/>
        <v/>
      </c>
      <c r="CH934" s="26" t="str">
        <f t="shared" si="1523"/>
        <v/>
      </c>
      <c r="CI934" s="26" t="str">
        <f t="shared" si="1524"/>
        <v/>
      </c>
      <c r="CJ934" s="65" t="str">
        <f t="shared" si="1525"/>
        <v/>
      </c>
      <c r="CK934" s="65" t="str">
        <f t="shared" si="1526"/>
        <v/>
      </c>
      <c r="CL934" s="64" t="str">
        <f t="shared" si="1527"/>
        <v/>
      </c>
      <c r="CM934" s="64" t="str">
        <f t="shared" si="1528"/>
        <v/>
      </c>
      <c r="CN934" s="65" t="str">
        <f t="shared" si="1529"/>
        <v/>
      </c>
      <c r="CP934" s="63" t="str">
        <f>IF(BH934="","",MAX($CP$3:CP933)+1)</f>
        <v/>
      </c>
      <c r="CQ934" s="24" t="str">
        <f t="shared" si="1530"/>
        <v/>
      </c>
      <c r="CR934" s="24" t="str">
        <f t="shared" si="1531"/>
        <v/>
      </c>
      <c r="CS934" s="24" t="str">
        <f t="shared" si="1532"/>
        <v/>
      </c>
      <c r="CT934" s="58" t="str">
        <f>IF(BO934="","",COUNTIF($BO$3:BO934,BO934)&amp;"@"&amp;BO934)</f>
        <v/>
      </c>
      <c r="CU934" s="16" t="str">
        <f t="shared" si="1470"/>
        <v/>
      </c>
      <c r="CV934" s="63" t="str">
        <f t="shared" si="1533"/>
        <v/>
      </c>
      <c r="CW934" s="16" t="str">
        <f t="shared" si="1534"/>
        <v/>
      </c>
      <c r="CX934" s="16" t="str">
        <f t="shared" si="1535"/>
        <v/>
      </c>
      <c r="CY934" s="16" t="str">
        <f t="shared" si="1536"/>
        <v/>
      </c>
      <c r="CZ934" s="85" t="str">
        <f t="shared" si="1537"/>
        <v/>
      </c>
      <c r="DA934" s="16" t="str">
        <f t="shared" si="1538"/>
        <v/>
      </c>
      <c r="DB934" s="16" t="str">
        <f t="shared" si="1539"/>
        <v/>
      </c>
      <c r="DC934" s="28" t="str">
        <f>IF(CP934="","",$DC$1&amp;(INDEX(価格設定!D$1:XFD$3,ROW(価格設定!$D$3),MATCH($AW934,価格設定!D$1:XFD$1,1))*100)&amp;"%")</f>
        <v/>
      </c>
      <c r="DD934" s="28" t="str">
        <f>IF(CP934="","",$DD$1&amp;(INDEX(価格設定!D$1:XFD$3,ROW(価格設定!$D$2),MATCH($AW934,価格設定!D$1:XFD$1,1))*100)&amp;"%")</f>
        <v/>
      </c>
      <c r="DE934" s="29" t="str">
        <f t="shared" si="1540"/>
        <v/>
      </c>
      <c r="DG934" s="58" t="str">
        <f t="shared" si="1541"/>
        <v/>
      </c>
      <c r="DH934" s="58" t="str">
        <f t="shared" si="1542"/>
        <v/>
      </c>
      <c r="DI934" s="58" t="str">
        <f t="shared" si="1543"/>
        <v/>
      </c>
      <c r="DJ934" s="85" t="str">
        <f t="shared" si="1544"/>
        <v/>
      </c>
      <c r="DL934" s="58" t="str">
        <f>IF(COUNTIF(DG$3:DG$1048576,DG934)=COUNTIF($DG$3:$DG934,DG934),DG934,"")</f>
        <v/>
      </c>
      <c r="DM934" s="85" t="str">
        <f t="shared" si="1545"/>
        <v/>
      </c>
      <c r="DN934" s="85" t="str">
        <f t="shared" si="1471"/>
        <v/>
      </c>
      <c r="DO934" s="85" t="str">
        <f t="shared" si="1471"/>
        <v/>
      </c>
      <c r="DP934" s="303"/>
      <c r="DQ934" s="17" t="str">
        <f t="shared" si="1472"/>
        <v/>
      </c>
      <c r="DR934" s="17" t="str">
        <f t="shared" si="1473"/>
        <v/>
      </c>
      <c r="DS934" s="17" t="str">
        <f t="shared" si="1474"/>
        <v/>
      </c>
      <c r="DU934" s="16" t="str">
        <f t="shared" si="1546"/>
        <v/>
      </c>
      <c r="DV934" s="16" t="str">
        <f>IF(DU934="","",COUNT($DU$3:DU934))</f>
        <v/>
      </c>
      <c r="DW934" s="16" t="str">
        <f t="shared" si="1547"/>
        <v/>
      </c>
      <c r="DX934" s="16" t="str">
        <f t="shared" si="1548"/>
        <v/>
      </c>
      <c r="DY934" s="16" t="str">
        <f>IF(DZ934="","",COUNTIF(DZ$3:DZ934,DZ934))</f>
        <v/>
      </c>
      <c r="DZ934" s="16" t="str">
        <f t="shared" si="1549"/>
        <v/>
      </c>
      <c r="EA934" s="16" t="str">
        <f t="shared" si="1550"/>
        <v/>
      </c>
      <c r="EB934" s="16" t="str">
        <f t="shared" si="1551"/>
        <v/>
      </c>
      <c r="EC934" s="16" t="str">
        <f t="shared" si="1552"/>
        <v/>
      </c>
      <c r="ED934" s="16" t="str">
        <f t="shared" si="1553"/>
        <v/>
      </c>
      <c r="EE934" s="16" t="str">
        <f t="shared" si="1554"/>
        <v/>
      </c>
      <c r="EF934" s="16" t="str">
        <f t="shared" si="1555"/>
        <v/>
      </c>
      <c r="EG934" s="16" t="str">
        <f t="shared" si="1556"/>
        <v/>
      </c>
      <c r="EH934" s="16" t="str">
        <f t="shared" si="1557"/>
        <v/>
      </c>
      <c r="EI934" s="16" t="str">
        <f t="shared" si="1558"/>
        <v/>
      </c>
      <c r="EJ934" s="16" t="str">
        <f t="shared" si="1559"/>
        <v/>
      </c>
      <c r="EK934" s="16" t="str">
        <f t="shared" si="1560"/>
        <v/>
      </c>
      <c r="EL934" s="58" t="str">
        <f t="shared" si="1561"/>
        <v/>
      </c>
      <c r="EM934" s="58" t="str">
        <f>IF(OR($DZ934="",CR934=""),IF($EL934="","",$EL934),IF(OR(CR934="なし",CR934=0),領収書!$H$1,CR934))</f>
        <v/>
      </c>
      <c r="EN934" s="58" t="str">
        <f>IF(OR($DZ934="",CS934=""),IF($EL934="","",$EL934),IF(OR(CS934="なし",CS934=0),入力!$EN$1,CS934))</f>
        <v/>
      </c>
      <c r="EO934" s="63" t="str">
        <f t="shared" si="1562"/>
        <v/>
      </c>
      <c r="EP934" s="63" t="str">
        <f t="shared" si="1563"/>
        <v/>
      </c>
      <c r="ER934" s="16" t="str">
        <f>IF(AND(COUNTIF($ET$3:ET934,ET934)=1,ET934&lt;&gt;""),MAX($ER$3:ER933)+1,"")</f>
        <v/>
      </c>
      <c r="ES934" s="16" t="str">
        <f>IF(価格設定!B936="","",価格設定!B936)</f>
        <v/>
      </c>
      <c r="ET934" s="16" t="str">
        <f>IF(価格設定!C936="","",価格設定!C936)</f>
        <v/>
      </c>
      <c r="EV934" s="16" t="str">
        <f t="shared" si="1475"/>
        <v/>
      </c>
      <c r="EW934" s="16" t="str">
        <f t="shared" si="1564"/>
        <v/>
      </c>
    </row>
    <row r="935" spans="1:153" ht="30" customHeight="1" x14ac:dyDescent="0.2">
      <c r="A935" s="225"/>
      <c r="B935" s="212"/>
      <c r="C935" s="221"/>
      <c r="D935" s="164"/>
      <c r="E935" s="165"/>
      <c r="F935" s="166"/>
      <c r="G935" s="167"/>
      <c r="H935" s="179"/>
      <c r="I935" s="306"/>
      <c r="J935" s="169"/>
      <c r="K935" s="179"/>
      <c r="L935" s="186"/>
      <c r="M935" s="186"/>
      <c r="N935" s="168"/>
      <c r="O935" s="170"/>
      <c r="P935" s="212"/>
      <c r="Q935" s="179" t="str">
        <f>IFERROR(IF(H935="","",IFERROR(INDEX(価格設定!$B$5:$B$1048576,MATCH(H935,価格設定!$B$5:$B$1048576,0),0),INDEX(価格設定!$B$5:$B$1048576,MATCH("*"&amp;H935&amp;"*",価格設定!$B$5:$B$1048576,0),0))),H935)</f>
        <v/>
      </c>
      <c r="R935" s="250" t="str">
        <f>IFERROR(IF(Q935="",IF(K935="","",K935),IF(K935="",IF(INDEX(価格設定!$C$5:$C$1048576,MATCH(Q935,価格設定!$B$5:$B$1048576,0),0)=0,"",INDEX(価格設定!$C$5:$C$1048576,MATCH(Q935,価格設定!$B$5:$B$1048576,0),0)),IF(K935="なし","",K935))),"")</f>
        <v/>
      </c>
      <c r="S935" s="308" t="str">
        <f t="shared" si="1476"/>
        <v/>
      </c>
      <c r="T935" s="126" t="str">
        <f>IFERROR(IF(J935="",IF(INDEX(価格設定!$E$5:$R$1048576,MATCH($Q935,価格設定!B$5:B$1048576,0),MATCH($AW935,価格設定!E$1:X$1,1))=0,"",INDEX(価格設定!$E$5:$R$1048576,MATCH($Q935,価格設定!B$5:B$1048576,0),MATCH($AW935,価格設定!E$1:X$1,1))),J935),"")</f>
        <v/>
      </c>
      <c r="U935" s="126" t="str">
        <f t="shared" si="1477"/>
        <v/>
      </c>
      <c r="V935" s="132" t="str">
        <f t="shared" si="1478"/>
        <v/>
      </c>
      <c r="W935" s="127" t="str">
        <f>IFERROR(IF(OR(T935="",T935&lt;0),"",IFERROR(INDEX(価格設定!E$2:X$3,IF(AND(K935=$K$1,$K$1&lt;&gt;""),ROW(価格設定!$D$3)-1,MATCH(INDEX(価格設定!$D$5:$D$1048576,MATCH(Q935,価格設定!$B$5:$B$1048576,0),0),価格設定!$D$2:$D$3,0)),MATCH($AW935,価格設定!E$1:X$1,1)),INDEX(価格設定!E$2:X$2,0,MATCH($AW935,価格設定!E$1:X$1,1)))),"")</f>
        <v/>
      </c>
      <c r="X935" s="126" t="str">
        <f t="shared" si="1469"/>
        <v/>
      </c>
      <c r="Y935" s="128" t="str">
        <f t="shared" si="1479"/>
        <v/>
      </c>
      <c r="Z935" s="126" t="str">
        <f t="shared" si="1480"/>
        <v/>
      </c>
      <c r="AA935" s="129" t="str">
        <f t="shared" si="1481"/>
        <v/>
      </c>
      <c r="AB935" s="126" t="str">
        <f t="shared" si="1482"/>
        <v/>
      </c>
      <c r="AC935" s="280" t="str">
        <f t="shared" si="1483"/>
        <v/>
      </c>
      <c r="AD935" s="15"/>
      <c r="AE935" s="204" t="str">
        <f>IF(AF935="","",COUNT($AF$3:AF935))</f>
        <v/>
      </c>
      <c r="AF935" s="206" t="str">
        <f t="shared" si="1484"/>
        <v/>
      </c>
      <c r="AG935" s="204" t="str">
        <f t="shared" si="1485"/>
        <v/>
      </c>
      <c r="AH935" s="204" t="str">
        <f t="shared" si="1486"/>
        <v/>
      </c>
      <c r="AI935" s="287"/>
      <c r="AJ935" s="15"/>
      <c r="AK935" s="138" t="str">
        <f t="shared" si="1487"/>
        <v/>
      </c>
      <c r="AL935" s="131" t="str">
        <f t="shared" si="1488"/>
        <v/>
      </c>
      <c r="AM935" s="131" t="str">
        <f t="shared" si="1489"/>
        <v/>
      </c>
      <c r="AN935" s="313" t="str">
        <f t="shared" si="1490"/>
        <v/>
      </c>
      <c r="AO935" s="316" t="str">
        <f t="shared" si="1491"/>
        <v/>
      </c>
      <c r="AP935" s="18"/>
      <c r="AQ935" s="3" t="str">
        <f>IF(F935="","",MAX($AQ$3:AQ934)+1)</f>
        <v/>
      </c>
      <c r="AR935" s="3" t="str">
        <f>IF(OR(AQ935="",BB935=""),"",MAX($AR$3:AR934)+1)</f>
        <v/>
      </c>
      <c r="AS935" s="3" t="str">
        <f>IF(CQ935="","",RANK(CQ935,CQ$3:CQ$1048576,1)+COUNTIF($CQ$3:CQ935,CQ935)-1)</f>
        <v/>
      </c>
      <c r="AT935" s="21" t="str">
        <f>IF(C935="",IF(OR(AND($H935&lt;&gt;"",C935=""),AND($F934=$F935,$AZ935&lt;&gt;""),COUNTA($H$3:$H$1048576,#REF!,$F$3:$F$1048576)&gt;COUNTA($H$3:$H935,#REF!,$F$3:$F935),$AZ935&lt;&gt;""),INDEX(AT$3:AT$1048576,MATCH(MAX($AQ$3:$AQ934),$AQ$3:$AQ$1048576,0),0),""),C935)</f>
        <v/>
      </c>
      <c r="AU935" s="21" t="str">
        <f>IF(D935="",IF(OR(AND($H935&lt;&gt;"",D935=""),AND($F934=$F935,$AZ935&lt;&gt;""),COUNTA($H$3:$H$1048576,#REF!,$F$3:$F$1048576)&gt;COUNTA($H$3:$H935,#REF!,$F$3:$F935),$AZ935&lt;&gt;""),INDEX(AU$3:AU$1048576,MATCH(MAX($AQ$3:$AQ934),$AQ$3:$AQ$1048576,0),0),""),D935)</f>
        <v/>
      </c>
      <c r="AV935" s="21" t="str">
        <f>IF(E935="",IF(OR(AND($H935&lt;&gt;"",E935=""),AND($F934=$F935,$AZ935&lt;&gt;""),COUNTA($H$3:$H$1048576,#REF!,$F$3:$F$1048576)&gt;COUNTA($H$3:$H935,#REF!,$F$3:$F935),$AZ935&lt;&gt;""),INDEX(AV$3:AV$1048576,MATCH(MAX($AQ$3:$AQ934),$AQ$3:$AQ$1048576,0),0),""),E935)</f>
        <v/>
      </c>
      <c r="AW935" s="24" t="str">
        <f t="shared" si="1492"/>
        <v/>
      </c>
      <c r="AX935" s="13" t="str">
        <f t="shared" si="1493"/>
        <v/>
      </c>
      <c r="AY935" s="4" t="str">
        <f t="shared" si="1494"/>
        <v/>
      </c>
      <c r="AZ935" s="4" t="str">
        <f>IF(AX935="",IF(OR(AND(H935&lt;&gt;"",F935=""),COUNTA($H$3:$H$1048576)&gt;COUNTA($H$3:$H935)),INDEX(AX$3:AX935,MATCH(MAX($AQ$3:AQ935),AQ$3:AQ935,0),0),""),AX935)</f>
        <v/>
      </c>
      <c r="BA935" s="4" t="str">
        <f>IF(AY935="",IF(AND(H935&lt;&gt;"",F935=""),INDEX(AY$3:AY935,MATCH(MAX($AQ$3:AQ935),AQ$3:AQ935,0),0),""),AY935)</f>
        <v/>
      </c>
      <c r="BB935" s="82" t="str">
        <f>IF(BC935="","",RANK(BC935,BC$3:BC$1048576,1)+COUNTIF($BC$3:BC935,BC935)-1)</f>
        <v/>
      </c>
      <c r="BC935" s="139" t="str">
        <f t="shared" si="1495"/>
        <v/>
      </c>
      <c r="BD935" s="46" t="str">
        <f t="shared" si="1496"/>
        <v/>
      </c>
      <c r="BE935" s="46" t="str">
        <f t="shared" si="1497"/>
        <v/>
      </c>
      <c r="BF935" s="46" t="str">
        <f t="shared" si="1498"/>
        <v/>
      </c>
      <c r="BG935" s="4" t="str">
        <f t="shared" si="1499"/>
        <v/>
      </c>
      <c r="BH935" s="180" t="str">
        <f t="shared" si="1500"/>
        <v/>
      </c>
      <c r="BI935" s="16" t="str">
        <f t="shared" si="1501"/>
        <v/>
      </c>
      <c r="BJ935" s="52" t="str">
        <f>IF(BI935="","",IF(W935="","",IF(AND(K935=$K$1,$K$1&lt;&gt;""),$BT$2,IFERROR(IF(INDEX(価格設定!$D$5:$D$1048576,MATCH(Q935,価格設定!$B$5:$B$1048576,0),0)=価格設定!$D$3,$BT$2,$BS$2),$BS$2))))</f>
        <v/>
      </c>
      <c r="BK935" s="16" t="str">
        <f>IF(BI935="","",IF(COUNTIF($BI$3:BI935,BI935)=1,1,IF(AND(BI934=BI935,BH935=""),BK934,COUNTIF($BH$3:BH935,BH935))))</f>
        <v/>
      </c>
      <c r="BL935" s="52" t="str">
        <f t="shared" si="1502"/>
        <v/>
      </c>
      <c r="BM935" s="52" t="str">
        <f t="shared" si="1503"/>
        <v/>
      </c>
      <c r="BN935" s="119" t="str">
        <f t="shared" si="1504"/>
        <v/>
      </c>
      <c r="BO935" s="119" t="str">
        <f t="shared" si="1505"/>
        <v/>
      </c>
      <c r="BP935" s="17" t="str">
        <f t="shared" si="1506"/>
        <v/>
      </c>
      <c r="BQ935" s="17" t="str">
        <f t="shared" si="1507"/>
        <v/>
      </c>
      <c r="BR935" s="17" t="str">
        <f>IF(OR(BP935="",COUNTIF($BO$3:BO935,BO935)&lt;&gt;1),"",SUMIF(BO$3:BO$1048576,BO935,BP$3:BP$1048576))</f>
        <v/>
      </c>
      <c r="BS935" s="17" t="str">
        <f t="shared" si="1508"/>
        <v/>
      </c>
      <c r="BT935" s="17" t="str">
        <f t="shared" si="1509"/>
        <v/>
      </c>
      <c r="BU935" s="17" t="str">
        <f t="shared" si="1510"/>
        <v/>
      </c>
      <c r="BV935" s="24" t="str">
        <f t="shared" si="1511"/>
        <v/>
      </c>
      <c r="BW935" s="24" t="str">
        <f t="shared" si="1512"/>
        <v/>
      </c>
      <c r="BX935" s="24" t="str">
        <f t="shared" si="1513"/>
        <v/>
      </c>
      <c r="BY935" s="26" t="str">
        <f t="shared" si="1514"/>
        <v/>
      </c>
      <c r="BZ935" s="26" t="str">
        <f t="shared" si="1515"/>
        <v/>
      </c>
      <c r="CA935" s="26" t="str">
        <f t="shared" si="1516"/>
        <v/>
      </c>
      <c r="CB935" s="66" t="str">
        <f t="shared" si="1517"/>
        <v/>
      </c>
      <c r="CC935" s="65" t="str">
        <f t="shared" si="1518"/>
        <v/>
      </c>
      <c r="CD935" s="26" t="str">
        <f t="shared" si="1519"/>
        <v/>
      </c>
      <c r="CE935" s="26" t="str">
        <f t="shared" si="1520"/>
        <v/>
      </c>
      <c r="CF935" s="193" t="str">
        <f t="shared" si="1521"/>
        <v/>
      </c>
      <c r="CG935" s="193" t="str">
        <f t="shared" si="1522"/>
        <v/>
      </c>
      <c r="CH935" s="26" t="str">
        <f t="shared" si="1523"/>
        <v/>
      </c>
      <c r="CI935" s="26" t="str">
        <f t="shared" si="1524"/>
        <v/>
      </c>
      <c r="CJ935" s="65" t="str">
        <f t="shared" si="1525"/>
        <v/>
      </c>
      <c r="CK935" s="65" t="str">
        <f t="shared" si="1526"/>
        <v/>
      </c>
      <c r="CL935" s="64" t="str">
        <f t="shared" si="1527"/>
        <v/>
      </c>
      <c r="CM935" s="64" t="str">
        <f t="shared" si="1528"/>
        <v/>
      </c>
      <c r="CN935" s="65" t="str">
        <f t="shared" si="1529"/>
        <v/>
      </c>
      <c r="CP935" s="63" t="str">
        <f>IF(BH935="","",MAX($CP$3:CP934)+1)</f>
        <v/>
      </c>
      <c r="CQ935" s="24" t="str">
        <f t="shared" si="1530"/>
        <v/>
      </c>
      <c r="CR935" s="24" t="str">
        <f t="shared" si="1531"/>
        <v/>
      </c>
      <c r="CS935" s="24" t="str">
        <f t="shared" si="1532"/>
        <v/>
      </c>
      <c r="CT935" s="58" t="str">
        <f>IF(BO935="","",COUNTIF($BO$3:BO935,BO935)&amp;"@"&amp;BO935)</f>
        <v/>
      </c>
      <c r="CU935" s="16" t="str">
        <f t="shared" si="1470"/>
        <v/>
      </c>
      <c r="CV935" s="63" t="str">
        <f t="shared" si="1533"/>
        <v/>
      </c>
      <c r="CW935" s="16" t="str">
        <f t="shared" si="1534"/>
        <v/>
      </c>
      <c r="CX935" s="16" t="str">
        <f t="shared" si="1535"/>
        <v/>
      </c>
      <c r="CY935" s="16" t="str">
        <f t="shared" si="1536"/>
        <v/>
      </c>
      <c r="CZ935" s="85" t="str">
        <f t="shared" si="1537"/>
        <v/>
      </c>
      <c r="DA935" s="16" t="str">
        <f t="shared" si="1538"/>
        <v/>
      </c>
      <c r="DB935" s="16" t="str">
        <f t="shared" si="1539"/>
        <v/>
      </c>
      <c r="DC935" s="28" t="str">
        <f>IF(CP935="","",$DC$1&amp;(INDEX(価格設定!D$1:XFD$3,ROW(価格設定!$D$3),MATCH($AW935,価格設定!D$1:XFD$1,1))*100)&amp;"%")</f>
        <v/>
      </c>
      <c r="DD935" s="28" t="str">
        <f>IF(CP935="","",$DD$1&amp;(INDEX(価格設定!D$1:XFD$3,ROW(価格設定!$D$2),MATCH($AW935,価格設定!D$1:XFD$1,1))*100)&amp;"%")</f>
        <v/>
      </c>
      <c r="DE935" s="29" t="str">
        <f t="shared" si="1540"/>
        <v/>
      </c>
      <c r="DG935" s="58" t="str">
        <f t="shared" si="1541"/>
        <v/>
      </c>
      <c r="DH935" s="58" t="str">
        <f t="shared" si="1542"/>
        <v/>
      </c>
      <c r="DI935" s="58" t="str">
        <f t="shared" si="1543"/>
        <v/>
      </c>
      <c r="DJ935" s="85" t="str">
        <f t="shared" si="1544"/>
        <v/>
      </c>
      <c r="DL935" s="58" t="str">
        <f>IF(COUNTIF(DG$3:DG$1048576,DG935)=COUNTIF($DG$3:$DG935,DG935),DG935,"")</f>
        <v/>
      </c>
      <c r="DM935" s="85" t="str">
        <f t="shared" si="1545"/>
        <v/>
      </c>
      <c r="DN935" s="85" t="str">
        <f t="shared" si="1471"/>
        <v/>
      </c>
      <c r="DO935" s="85" t="str">
        <f t="shared" si="1471"/>
        <v/>
      </c>
      <c r="DP935" s="303"/>
      <c r="DQ935" s="17" t="str">
        <f t="shared" si="1472"/>
        <v/>
      </c>
      <c r="DR935" s="17" t="str">
        <f t="shared" si="1473"/>
        <v/>
      </c>
      <c r="DS935" s="17" t="str">
        <f t="shared" si="1474"/>
        <v/>
      </c>
      <c r="DU935" s="16" t="str">
        <f t="shared" si="1546"/>
        <v/>
      </c>
      <c r="DV935" s="16" t="str">
        <f>IF(DU935="","",COUNT($DU$3:DU935))</f>
        <v/>
      </c>
      <c r="DW935" s="16" t="str">
        <f t="shared" si="1547"/>
        <v/>
      </c>
      <c r="DX935" s="16" t="str">
        <f t="shared" si="1548"/>
        <v/>
      </c>
      <c r="DY935" s="16" t="str">
        <f>IF(DZ935="","",COUNTIF(DZ$3:DZ935,DZ935))</f>
        <v/>
      </c>
      <c r="DZ935" s="16" t="str">
        <f t="shared" si="1549"/>
        <v/>
      </c>
      <c r="EA935" s="16" t="str">
        <f t="shared" si="1550"/>
        <v/>
      </c>
      <c r="EB935" s="16" t="str">
        <f t="shared" si="1551"/>
        <v/>
      </c>
      <c r="EC935" s="16" t="str">
        <f t="shared" si="1552"/>
        <v/>
      </c>
      <c r="ED935" s="16" t="str">
        <f t="shared" si="1553"/>
        <v/>
      </c>
      <c r="EE935" s="16" t="str">
        <f t="shared" si="1554"/>
        <v/>
      </c>
      <c r="EF935" s="16" t="str">
        <f t="shared" si="1555"/>
        <v/>
      </c>
      <c r="EG935" s="16" t="str">
        <f t="shared" si="1556"/>
        <v/>
      </c>
      <c r="EH935" s="16" t="str">
        <f t="shared" si="1557"/>
        <v/>
      </c>
      <c r="EI935" s="16" t="str">
        <f t="shared" si="1558"/>
        <v/>
      </c>
      <c r="EJ935" s="16" t="str">
        <f t="shared" si="1559"/>
        <v/>
      </c>
      <c r="EK935" s="16" t="str">
        <f t="shared" si="1560"/>
        <v/>
      </c>
      <c r="EL935" s="58" t="str">
        <f t="shared" si="1561"/>
        <v/>
      </c>
      <c r="EM935" s="58" t="str">
        <f>IF(OR($DZ935="",CR935=""),IF($EL935="","",$EL935),IF(OR(CR935="なし",CR935=0),領収書!$H$1,CR935))</f>
        <v/>
      </c>
      <c r="EN935" s="58" t="str">
        <f>IF(OR($DZ935="",CS935=""),IF($EL935="","",$EL935),IF(OR(CS935="なし",CS935=0),入力!$EN$1,CS935))</f>
        <v/>
      </c>
      <c r="EO935" s="63" t="str">
        <f t="shared" si="1562"/>
        <v/>
      </c>
      <c r="EP935" s="63" t="str">
        <f t="shared" si="1563"/>
        <v/>
      </c>
      <c r="ER935" s="16" t="str">
        <f>IF(AND(COUNTIF($ET$3:ET935,ET935)=1,ET935&lt;&gt;""),MAX($ER$3:ER934)+1,"")</f>
        <v/>
      </c>
      <c r="ES935" s="16" t="str">
        <f>IF(価格設定!B937="","",価格設定!B937)</f>
        <v/>
      </c>
      <c r="ET935" s="16" t="str">
        <f>IF(価格設定!C937="","",価格設定!C937)</f>
        <v/>
      </c>
      <c r="EV935" s="16" t="str">
        <f t="shared" si="1475"/>
        <v/>
      </c>
      <c r="EW935" s="16" t="str">
        <f t="shared" si="1564"/>
        <v/>
      </c>
    </row>
    <row r="936" spans="1:153" ht="30" customHeight="1" x14ac:dyDescent="0.2">
      <c r="A936" s="225"/>
      <c r="B936" s="212"/>
      <c r="C936" s="221"/>
      <c r="D936" s="164"/>
      <c r="E936" s="165"/>
      <c r="F936" s="166"/>
      <c r="G936" s="167"/>
      <c r="H936" s="179"/>
      <c r="I936" s="306"/>
      <c r="J936" s="169"/>
      <c r="K936" s="179"/>
      <c r="L936" s="186"/>
      <c r="M936" s="186"/>
      <c r="N936" s="168"/>
      <c r="O936" s="170"/>
      <c r="P936" s="212"/>
      <c r="Q936" s="179" t="str">
        <f>IFERROR(IF(H936="","",IFERROR(INDEX(価格設定!$B$5:$B$1048576,MATCH(H936,価格設定!$B$5:$B$1048576,0),0),INDEX(価格設定!$B$5:$B$1048576,MATCH("*"&amp;H936&amp;"*",価格設定!$B$5:$B$1048576,0),0))),H936)</f>
        <v/>
      </c>
      <c r="R936" s="250" t="str">
        <f>IFERROR(IF(Q936="",IF(K936="","",K936),IF(K936="",IF(INDEX(価格設定!$C$5:$C$1048576,MATCH(Q936,価格設定!$B$5:$B$1048576,0),0)=0,"",INDEX(価格設定!$C$5:$C$1048576,MATCH(Q936,価格設定!$B$5:$B$1048576,0),0)),IF(K936="なし","",K936))),"")</f>
        <v/>
      </c>
      <c r="S936" s="308" t="str">
        <f t="shared" si="1476"/>
        <v/>
      </c>
      <c r="T936" s="126" t="str">
        <f>IFERROR(IF(J936="",IF(INDEX(価格設定!$E$5:$R$1048576,MATCH($Q936,価格設定!B$5:B$1048576,0),MATCH($AW936,価格設定!E$1:X$1,1))=0,"",INDEX(価格設定!$E$5:$R$1048576,MATCH($Q936,価格設定!B$5:B$1048576,0),MATCH($AW936,価格設定!E$1:X$1,1))),J936),"")</f>
        <v/>
      </c>
      <c r="U936" s="126" t="str">
        <f t="shared" si="1477"/>
        <v/>
      </c>
      <c r="V936" s="132" t="str">
        <f t="shared" si="1478"/>
        <v/>
      </c>
      <c r="W936" s="127" t="str">
        <f>IFERROR(IF(OR(T936="",T936&lt;0),"",IFERROR(INDEX(価格設定!E$2:X$3,IF(AND(K936=$K$1,$K$1&lt;&gt;""),ROW(価格設定!$D$3)-1,MATCH(INDEX(価格設定!$D$5:$D$1048576,MATCH(Q936,価格設定!$B$5:$B$1048576,0),0),価格設定!$D$2:$D$3,0)),MATCH($AW936,価格設定!E$1:X$1,1)),INDEX(価格設定!E$2:X$2,0,MATCH($AW936,価格設定!E$1:X$1,1)))),"")</f>
        <v/>
      </c>
      <c r="X936" s="126" t="str">
        <f t="shared" si="1469"/>
        <v/>
      </c>
      <c r="Y936" s="128" t="str">
        <f t="shared" si="1479"/>
        <v/>
      </c>
      <c r="Z936" s="126" t="str">
        <f t="shared" si="1480"/>
        <v/>
      </c>
      <c r="AA936" s="129" t="str">
        <f t="shared" si="1481"/>
        <v/>
      </c>
      <c r="AB936" s="126" t="str">
        <f t="shared" si="1482"/>
        <v/>
      </c>
      <c r="AC936" s="280" t="str">
        <f t="shared" si="1483"/>
        <v/>
      </c>
      <c r="AD936" s="15"/>
      <c r="AE936" s="204" t="str">
        <f>IF(AF936="","",COUNT($AF$3:AF936))</f>
        <v/>
      </c>
      <c r="AF936" s="206" t="str">
        <f t="shared" si="1484"/>
        <v/>
      </c>
      <c r="AG936" s="204" t="str">
        <f t="shared" si="1485"/>
        <v/>
      </c>
      <c r="AH936" s="204" t="str">
        <f t="shared" si="1486"/>
        <v/>
      </c>
      <c r="AI936" s="287"/>
      <c r="AJ936" s="15"/>
      <c r="AK936" s="138" t="str">
        <f t="shared" si="1487"/>
        <v/>
      </c>
      <c r="AL936" s="131" t="str">
        <f t="shared" si="1488"/>
        <v/>
      </c>
      <c r="AM936" s="131" t="str">
        <f t="shared" si="1489"/>
        <v/>
      </c>
      <c r="AN936" s="313" t="str">
        <f t="shared" si="1490"/>
        <v/>
      </c>
      <c r="AO936" s="316" t="str">
        <f t="shared" si="1491"/>
        <v/>
      </c>
      <c r="AP936" s="18"/>
      <c r="AQ936" s="3" t="str">
        <f>IF(F936="","",MAX($AQ$3:AQ935)+1)</f>
        <v/>
      </c>
      <c r="AR936" s="3" t="str">
        <f>IF(OR(AQ936="",BB936=""),"",MAX($AR$3:AR935)+1)</f>
        <v/>
      </c>
      <c r="AS936" s="3" t="str">
        <f>IF(CQ936="","",RANK(CQ936,CQ$3:CQ$1048576,1)+COUNTIF($CQ$3:CQ936,CQ936)-1)</f>
        <v/>
      </c>
      <c r="AT936" s="21" t="str">
        <f>IF(C936="",IF(OR(AND($H936&lt;&gt;"",C936=""),AND($F935=$F936,$AZ936&lt;&gt;""),COUNTA($H$3:$H$1048576,#REF!,$F$3:$F$1048576)&gt;COUNTA($H$3:$H936,#REF!,$F$3:$F936),$AZ936&lt;&gt;""),INDEX(AT$3:AT$1048576,MATCH(MAX($AQ$3:$AQ935),$AQ$3:$AQ$1048576,0),0),""),C936)</f>
        <v/>
      </c>
      <c r="AU936" s="21" t="str">
        <f>IF(D936="",IF(OR(AND($H936&lt;&gt;"",D936=""),AND($F935=$F936,$AZ936&lt;&gt;""),COUNTA($H$3:$H$1048576,#REF!,$F$3:$F$1048576)&gt;COUNTA($H$3:$H936,#REF!,$F$3:$F936),$AZ936&lt;&gt;""),INDEX(AU$3:AU$1048576,MATCH(MAX($AQ$3:$AQ935),$AQ$3:$AQ$1048576,0),0),""),D936)</f>
        <v/>
      </c>
      <c r="AV936" s="21" t="str">
        <f>IF(E936="",IF(OR(AND($H936&lt;&gt;"",E936=""),AND($F935=$F936,$AZ936&lt;&gt;""),COUNTA($H$3:$H$1048576,#REF!,$F$3:$F$1048576)&gt;COUNTA($H$3:$H936,#REF!,$F$3:$F936),$AZ936&lt;&gt;""),INDEX(AV$3:AV$1048576,MATCH(MAX($AQ$3:$AQ935),$AQ$3:$AQ$1048576,0),0),""),E936)</f>
        <v/>
      </c>
      <c r="AW936" s="24" t="str">
        <f t="shared" si="1492"/>
        <v/>
      </c>
      <c r="AX936" s="13" t="str">
        <f t="shared" si="1493"/>
        <v/>
      </c>
      <c r="AY936" s="4" t="str">
        <f t="shared" si="1494"/>
        <v/>
      </c>
      <c r="AZ936" s="4" t="str">
        <f>IF(AX936="",IF(OR(AND(H936&lt;&gt;"",F936=""),COUNTA($H$3:$H$1048576)&gt;COUNTA($H$3:$H936)),INDEX(AX$3:AX936,MATCH(MAX($AQ$3:AQ936),AQ$3:AQ936,0),0),""),AX936)</f>
        <v/>
      </c>
      <c r="BA936" s="4" t="str">
        <f>IF(AY936="",IF(AND(H936&lt;&gt;"",F936=""),INDEX(AY$3:AY936,MATCH(MAX($AQ$3:AQ936),AQ$3:AQ936,0),0),""),AY936)</f>
        <v/>
      </c>
      <c r="BB936" s="82" t="str">
        <f>IF(BC936="","",RANK(BC936,BC$3:BC$1048576,1)+COUNTIF($BC$3:BC936,BC936)-1)</f>
        <v/>
      </c>
      <c r="BC936" s="139" t="str">
        <f t="shared" si="1495"/>
        <v/>
      </c>
      <c r="BD936" s="46" t="str">
        <f t="shared" si="1496"/>
        <v/>
      </c>
      <c r="BE936" s="46" t="str">
        <f t="shared" si="1497"/>
        <v/>
      </c>
      <c r="BF936" s="46" t="str">
        <f t="shared" si="1498"/>
        <v/>
      </c>
      <c r="BG936" s="4" t="str">
        <f t="shared" si="1499"/>
        <v/>
      </c>
      <c r="BH936" s="180" t="str">
        <f t="shared" si="1500"/>
        <v/>
      </c>
      <c r="BI936" s="16" t="str">
        <f t="shared" si="1501"/>
        <v/>
      </c>
      <c r="BJ936" s="52" t="str">
        <f>IF(BI936="","",IF(W936="","",IF(AND(K936=$K$1,$K$1&lt;&gt;""),$BT$2,IFERROR(IF(INDEX(価格設定!$D$5:$D$1048576,MATCH(Q936,価格設定!$B$5:$B$1048576,0),0)=価格設定!$D$3,$BT$2,$BS$2),$BS$2))))</f>
        <v/>
      </c>
      <c r="BK936" s="16" t="str">
        <f>IF(BI936="","",IF(COUNTIF($BI$3:BI936,BI936)=1,1,IF(AND(BI935=BI936,BH936=""),BK935,COUNTIF($BH$3:BH936,BH936))))</f>
        <v/>
      </c>
      <c r="BL936" s="52" t="str">
        <f t="shared" si="1502"/>
        <v/>
      </c>
      <c r="BM936" s="52" t="str">
        <f t="shared" si="1503"/>
        <v/>
      </c>
      <c r="BN936" s="119" t="str">
        <f t="shared" si="1504"/>
        <v/>
      </c>
      <c r="BO936" s="119" t="str">
        <f t="shared" si="1505"/>
        <v/>
      </c>
      <c r="BP936" s="17" t="str">
        <f t="shared" si="1506"/>
        <v/>
      </c>
      <c r="BQ936" s="17" t="str">
        <f t="shared" si="1507"/>
        <v/>
      </c>
      <c r="BR936" s="17" t="str">
        <f>IF(OR(BP936="",COUNTIF($BO$3:BO936,BO936)&lt;&gt;1),"",SUMIF(BO$3:BO$1048576,BO936,BP$3:BP$1048576))</f>
        <v/>
      </c>
      <c r="BS936" s="17" t="str">
        <f t="shared" si="1508"/>
        <v/>
      </c>
      <c r="BT936" s="17" t="str">
        <f t="shared" si="1509"/>
        <v/>
      </c>
      <c r="BU936" s="17" t="str">
        <f t="shared" si="1510"/>
        <v/>
      </c>
      <c r="BV936" s="24" t="str">
        <f t="shared" si="1511"/>
        <v/>
      </c>
      <c r="BW936" s="24" t="str">
        <f t="shared" si="1512"/>
        <v/>
      </c>
      <c r="BX936" s="24" t="str">
        <f t="shared" si="1513"/>
        <v/>
      </c>
      <c r="BY936" s="26" t="str">
        <f t="shared" si="1514"/>
        <v/>
      </c>
      <c r="BZ936" s="26" t="str">
        <f t="shared" si="1515"/>
        <v/>
      </c>
      <c r="CA936" s="26" t="str">
        <f t="shared" si="1516"/>
        <v/>
      </c>
      <c r="CB936" s="66" t="str">
        <f t="shared" si="1517"/>
        <v/>
      </c>
      <c r="CC936" s="65" t="str">
        <f t="shared" si="1518"/>
        <v/>
      </c>
      <c r="CD936" s="26" t="str">
        <f t="shared" si="1519"/>
        <v/>
      </c>
      <c r="CE936" s="26" t="str">
        <f t="shared" si="1520"/>
        <v/>
      </c>
      <c r="CF936" s="193" t="str">
        <f t="shared" si="1521"/>
        <v/>
      </c>
      <c r="CG936" s="193" t="str">
        <f t="shared" si="1522"/>
        <v/>
      </c>
      <c r="CH936" s="26" t="str">
        <f t="shared" si="1523"/>
        <v/>
      </c>
      <c r="CI936" s="26" t="str">
        <f t="shared" si="1524"/>
        <v/>
      </c>
      <c r="CJ936" s="65" t="str">
        <f t="shared" si="1525"/>
        <v/>
      </c>
      <c r="CK936" s="65" t="str">
        <f t="shared" si="1526"/>
        <v/>
      </c>
      <c r="CL936" s="64" t="str">
        <f t="shared" si="1527"/>
        <v/>
      </c>
      <c r="CM936" s="64" t="str">
        <f t="shared" si="1528"/>
        <v/>
      </c>
      <c r="CN936" s="65" t="str">
        <f t="shared" si="1529"/>
        <v/>
      </c>
      <c r="CP936" s="63" t="str">
        <f>IF(BH936="","",MAX($CP$3:CP935)+1)</f>
        <v/>
      </c>
      <c r="CQ936" s="24" t="str">
        <f t="shared" si="1530"/>
        <v/>
      </c>
      <c r="CR936" s="24" t="str">
        <f t="shared" si="1531"/>
        <v/>
      </c>
      <c r="CS936" s="24" t="str">
        <f t="shared" si="1532"/>
        <v/>
      </c>
      <c r="CT936" s="58" t="str">
        <f>IF(BO936="","",COUNTIF($BO$3:BO936,BO936)&amp;"@"&amp;BO936)</f>
        <v/>
      </c>
      <c r="CU936" s="16" t="str">
        <f t="shared" si="1470"/>
        <v/>
      </c>
      <c r="CV936" s="63" t="str">
        <f t="shared" si="1533"/>
        <v/>
      </c>
      <c r="CW936" s="16" t="str">
        <f t="shared" si="1534"/>
        <v/>
      </c>
      <c r="CX936" s="16" t="str">
        <f t="shared" si="1535"/>
        <v/>
      </c>
      <c r="CY936" s="16" t="str">
        <f t="shared" si="1536"/>
        <v/>
      </c>
      <c r="CZ936" s="85" t="str">
        <f t="shared" si="1537"/>
        <v/>
      </c>
      <c r="DA936" s="16" t="str">
        <f t="shared" si="1538"/>
        <v/>
      </c>
      <c r="DB936" s="16" t="str">
        <f t="shared" si="1539"/>
        <v/>
      </c>
      <c r="DC936" s="28" t="str">
        <f>IF(CP936="","",$DC$1&amp;(INDEX(価格設定!D$1:XFD$3,ROW(価格設定!$D$3),MATCH($AW936,価格設定!D$1:XFD$1,1))*100)&amp;"%")</f>
        <v/>
      </c>
      <c r="DD936" s="28" t="str">
        <f>IF(CP936="","",$DD$1&amp;(INDEX(価格設定!D$1:XFD$3,ROW(価格設定!$D$2),MATCH($AW936,価格設定!D$1:XFD$1,1))*100)&amp;"%")</f>
        <v/>
      </c>
      <c r="DE936" s="29" t="str">
        <f t="shared" si="1540"/>
        <v/>
      </c>
      <c r="DG936" s="58" t="str">
        <f t="shared" si="1541"/>
        <v/>
      </c>
      <c r="DH936" s="58" t="str">
        <f t="shared" si="1542"/>
        <v/>
      </c>
      <c r="DI936" s="58" t="str">
        <f t="shared" si="1543"/>
        <v/>
      </c>
      <c r="DJ936" s="85" t="str">
        <f t="shared" si="1544"/>
        <v/>
      </c>
      <c r="DL936" s="58" t="str">
        <f>IF(COUNTIF(DG$3:DG$1048576,DG936)=COUNTIF($DG$3:$DG936,DG936),DG936,"")</f>
        <v/>
      </c>
      <c r="DM936" s="85" t="str">
        <f t="shared" si="1545"/>
        <v/>
      </c>
      <c r="DN936" s="85" t="str">
        <f t="shared" si="1471"/>
        <v/>
      </c>
      <c r="DO936" s="85" t="str">
        <f t="shared" si="1471"/>
        <v/>
      </c>
      <c r="DP936" s="303"/>
      <c r="DQ936" s="17" t="str">
        <f t="shared" si="1472"/>
        <v/>
      </c>
      <c r="DR936" s="17" t="str">
        <f t="shared" si="1473"/>
        <v/>
      </c>
      <c r="DS936" s="17" t="str">
        <f t="shared" si="1474"/>
        <v/>
      </c>
      <c r="DU936" s="16" t="str">
        <f t="shared" si="1546"/>
        <v/>
      </c>
      <c r="DV936" s="16" t="str">
        <f>IF(DU936="","",COUNT($DU$3:DU936))</f>
        <v/>
      </c>
      <c r="DW936" s="16" t="str">
        <f t="shared" si="1547"/>
        <v/>
      </c>
      <c r="DX936" s="16" t="str">
        <f t="shared" si="1548"/>
        <v/>
      </c>
      <c r="DY936" s="16" t="str">
        <f>IF(DZ936="","",COUNTIF(DZ$3:DZ936,DZ936))</f>
        <v/>
      </c>
      <c r="DZ936" s="16" t="str">
        <f t="shared" si="1549"/>
        <v/>
      </c>
      <c r="EA936" s="16" t="str">
        <f t="shared" si="1550"/>
        <v/>
      </c>
      <c r="EB936" s="16" t="str">
        <f t="shared" si="1551"/>
        <v/>
      </c>
      <c r="EC936" s="16" t="str">
        <f t="shared" si="1552"/>
        <v/>
      </c>
      <c r="ED936" s="16" t="str">
        <f t="shared" si="1553"/>
        <v/>
      </c>
      <c r="EE936" s="16" t="str">
        <f t="shared" si="1554"/>
        <v/>
      </c>
      <c r="EF936" s="16" t="str">
        <f t="shared" si="1555"/>
        <v/>
      </c>
      <c r="EG936" s="16" t="str">
        <f t="shared" si="1556"/>
        <v/>
      </c>
      <c r="EH936" s="16" t="str">
        <f t="shared" si="1557"/>
        <v/>
      </c>
      <c r="EI936" s="16" t="str">
        <f t="shared" si="1558"/>
        <v/>
      </c>
      <c r="EJ936" s="16" t="str">
        <f t="shared" si="1559"/>
        <v/>
      </c>
      <c r="EK936" s="16" t="str">
        <f t="shared" si="1560"/>
        <v/>
      </c>
      <c r="EL936" s="58" t="str">
        <f t="shared" si="1561"/>
        <v/>
      </c>
      <c r="EM936" s="58" t="str">
        <f>IF(OR($DZ936="",CR936=""),IF($EL936="","",$EL936),IF(OR(CR936="なし",CR936=0),領収書!$H$1,CR936))</f>
        <v/>
      </c>
      <c r="EN936" s="58" t="str">
        <f>IF(OR($DZ936="",CS936=""),IF($EL936="","",$EL936),IF(OR(CS936="なし",CS936=0),入力!$EN$1,CS936))</f>
        <v/>
      </c>
      <c r="EO936" s="63" t="str">
        <f t="shared" si="1562"/>
        <v/>
      </c>
      <c r="EP936" s="63" t="str">
        <f t="shared" si="1563"/>
        <v/>
      </c>
      <c r="ER936" s="16" t="str">
        <f>IF(AND(COUNTIF($ET$3:ET936,ET936)=1,ET936&lt;&gt;""),MAX($ER$3:ER935)+1,"")</f>
        <v/>
      </c>
      <c r="ES936" s="16" t="str">
        <f>IF(価格設定!B938="","",価格設定!B938)</f>
        <v/>
      </c>
      <c r="ET936" s="16" t="str">
        <f>IF(価格設定!C938="","",価格設定!C938)</f>
        <v/>
      </c>
      <c r="EV936" s="16" t="str">
        <f t="shared" si="1475"/>
        <v/>
      </c>
      <c r="EW936" s="16" t="str">
        <f t="shared" si="1564"/>
        <v/>
      </c>
    </row>
    <row r="937" spans="1:153" ht="30" customHeight="1" x14ac:dyDescent="0.2">
      <c r="A937" s="225"/>
      <c r="B937" s="212"/>
      <c r="C937" s="221"/>
      <c r="D937" s="164"/>
      <c r="E937" s="165"/>
      <c r="F937" s="166"/>
      <c r="G937" s="167"/>
      <c r="H937" s="179"/>
      <c r="I937" s="306"/>
      <c r="J937" s="169"/>
      <c r="K937" s="179"/>
      <c r="L937" s="186"/>
      <c r="M937" s="186"/>
      <c r="N937" s="168"/>
      <c r="O937" s="170"/>
      <c r="P937" s="212"/>
      <c r="Q937" s="179" t="str">
        <f>IFERROR(IF(H937="","",IFERROR(INDEX(価格設定!$B$5:$B$1048576,MATCH(H937,価格設定!$B$5:$B$1048576,0),0),INDEX(価格設定!$B$5:$B$1048576,MATCH("*"&amp;H937&amp;"*",価格設定!$B$5:$B$1048576,0),0))),H937)</f>
        <v/>
      </c>
      <c r="R937" s="250" t="str">
        <f>IFERROR(IF(Q937="",IF(K937="","",K937),IF(K937="",IF(INDEX(価格設定!$C$5:$C$1048576,MATCH(Q937,価格設定!$B$5:$B$1048576,0),0)=0,"",INDEX(価格設定!$C$5:$C$1048576,MATCH(Q937,価格設定!$B$5:$B$1048576,0),0)),IF(K937="なし","",K937))),"")</f>
        <v/>
      </c>
      <c r="S937" s="308" t="str">
        <f t="shared" si="1476"/>
        <v/>
      </c>
      <c r="T937" s="126" t="str">
        <f>IFERROR(IF(J937="",IF(INDEX(価格設定!$E$5:$R$1048576,MATCH($Q937,価格設定!B$5:B$1048576,0),MATCH($AW937,価格設定!E$1:X$1,1))=0,"",INDEX(価格設定!$E$5:$R$1048576,MATCH($Q937,価格設定!B$5:B$1048576,0),MATCH($AW937,価格設定!E$1:X$1,1))),J937),"")</f>
        <v/>
      </c>
      <c r="U937" s="126" t="str">
        <f t="shared" si="1477"/>
        <v/>
      </c>
      <c r="V937" s="132" t="str">
        <f t="shared" si="1478"/>
        <v/>
      </c>
      <c r="W937" s="127" t="str">
        <f>IFERROR(IF(OR(T937="",T937&lt;0),"",IFERROR(INDEX(価格設定!E$2:X$3,IF(AND(K937=$K$1,$K$1&lt;&gt;""),ROW(価格設定!$D$3)-1,MATCH(INDEX(価格設定!$D$5:$D$1048576,MATCH(Q937,価格設定!$B$5:$B$1048576,0),0),価格設定!$D$2:$D$3,0)),MATCH($AW937,価格設定!E$1:X$1,1)),INDEX(価格設定!E$2:X$2,0,MATCH($AW937,価格設定!E$1:X$1,1)))),"")</f>
        <v/>
      </c>
      <c r="X937" s="126" t="str">
        <f t="shared" si="1469"/>
        <v/>
      </c>
      <c r="Y937" s="128" t="str">
        <f t="shared" si="1479"/>
        <v/>
      </c>
      <c r="Z937" s="126" t="str">
        <f t="shared" si="1480"/>
        <v/>
      </c>
      <c r="AA937" s="129" t="str">
        <f t="shared" si="1481"/>
        <v/>
      </c>
      <c r="AB937" s="126" t="str">
        <f t="shared" si="1482"/>
        <v/>
      </c>
      <c r="AC937" s="280" t="str">
        <f t="shared" si="1483"/>
        <v/>
      </c>
      <c r="AD937" s="15"/>
      <c r="AE937" s="204" t="str">
        <f>IF(AF937="","",COUNT($AF$3:AF937))</f>
        <v/>
      </c>
      <c r="AF937" s="206" t="str">
        <f t="shared" si="1484"/>
        <v/>
      </c>
      <c r="AG937" s="204" t="str">
        <f t="shared" si="1485"/>
        <v/>
      </c>
      <c r="AH937" s="204" t="str">
        <f t="shared" si="1486"/>
        <v/>
      </c>
      <c r="AI937" s="287"/>
      <c r="AJ937" s="15"/>
      <c r="AK937" s="138" t="str">
        <f t="shared" si="1487"/>
        <v/>
      </c>
      <c r="AL937" s="131" t="str">
        <f t="shared" si="1488"/>
        <v/>
      </c>
      <c r="AM937" s="131" t="str">
        <f t="shared" si="1489"/>
        <v/>
      </c>
      <c r="AN937" s="313" t="str">
        <f t="shared" si="1490"/>
        <v/>
      </c>
      <c r="AO937" s="316" t="str">
        <f t="shared" si="1491"/>
        <v/>
      </c>
      <c r="AP937" s="18"/>
      <c r="AQ937" s="3" t="str">
        <f>IF(F937="","",MAX($AQ$3:AQ936)+1)</f>
        <v/>
      </c>
      <c r="AR937" s="3" t="str">
        <f>IF(OR(AQ937="",BB937=""),"",MAX($AR$3:AR936)+1)</f>
        <v/>
      </c>
      <c r="AS937" s="3" t="str">
        <f>IF(CQ937="","",RANK(CQ937,CQ$3:CQ$1048576,1)+COUNTIF($CQ$3:CQ937,CQ937)-1)</f>
        <v/>
      </c>
      <c r="AT937" s="21" t="str">
        <f>IF(C937="",IF(OR(AND($H937&lt;&gt;"",C937=""),AND($F936=$F937,$AZ937&lt;&gt;""),COUNTA($H$3:$H$1048576,#REF!,$F$3:$F$1048576)&gt;COUNTA($H$3:$H937,#REF!,$F$3:$F937),$AZ937&lt;&gt;""),INDEX(AT$3:AT$1048576,MATCH(MAX($AQ$3:$AQ936),$AQ$3:$AQ$1048576,0),0),""),C937)</f>
        <v/>
      </c>
      <c r="AU937" s="21" t="str">
        <f>IF(D937="",IF(OR(AND($H937&lt;&gt;"",D937=""),AND($F936=$F937,$AZ937&lt;&gt;""),COUNTA($H$3:$H$1048576,#REF!,$F$3:$F$1048576)&gt;COUNTA($H$3:$H937,#REF!,$F$3:$F937),$AZ937&lt;&gt;""),INDEX(AU$3:AU$1048576,MATCH(MAX($AQ$3:$AQ936),$AQ$3:$AQ$1048576,0),0),""),D937)</f>
        <v/>
      </c>
      <c r="AV937" s="21" t="str">
        <f>IF(E937="",IF(OR(AND($H937&lt;&gt;"",E937=""),AND($F936=$F937,$AZ937&lt;&gt;""),COUNTA($H$3:$H$1048576,#REF!,$F$3:$F$1048576)&gt;COUNTA($H$3:$H937,#REF!,$F$3:$F937),$AZ937&lt;&gt;""),INDEX(AV$3:AV$1048576,MATCH(MAX($AQ$3:$AQ936),$AQ$3:$AQ$1048576,0),0),""),E937)</f>
        <v/>
      </c>
      <c r="AW937" s="24" t="str">
        <f t="shared" si="1492"/>
        <v/>
      </c>
      <c r="AX937" s="13" t="str">
        <f t="shared" si="1493"/>
        <v/>
      </c>
      <c r="AY937" s="4" t="str">
        <f t="shared" si="1494"/>
        <v/>
      </c>
      <c r="AZ937" s="4" t="str">
        <f>IF(AX937="",IF(OR(AND(H937&lt;&gt;"",F937=""),COUNTA($H$3:$H$1048576)&gt;COUNTA($H$3:$H937)),INDEX(AX$3:AX937,MATCH(MAX($AQ$3:AQ937),AQ$3:AQ937,0),0),""),AX937)</f>
        <v/>
      </c>
      <c r="BA937" s="4" t="str">
        <f>IF(AY937="",IF(AND(H937&lt;&gt;"",F937=""),INDEX(AY$3:AY937,MATCH(MAX($AQ$3:AQ937),AQ$3:AQ937,0),0),""),AY937)</f>
        <v/>
      </c>
      <c r="BB937" s="82" t="str">
        <f>IF(BC937="","",RANK(BC937,BC$3:BC$1048576,1)+COUNTIF($BC$3:BC937,BC937)-1)</f>
        <v/>
      </c>
      <c r="BC937" s="139" t="str">
        <f t="shared" si="1495"/>
        <v/>
      </c>
      <c r="BD937" s="46" t="str">
        <f t="shared" si="1496"/>
        <v/>
      </c>
      <c r="BE937" s="46" t="str">
        <f t="shared" si="1497"/>
        <v/>
      </c>
      <c r="BF937" s="46" t="str">
        <f t="shared" si="1498"/>
        <v/>
      </c>
      <c r="BG937" s="4" t="str">
        <f t="shared" si="1499"/>
        <v/>
      </c>
      <c r="BH937" s="180" t="str">
        <f t="shared" si="1500"/>
        <v/>
      </c>
      <c r="BI937" s="16" t="str">
        <f t="shared" si="1501"/>
        <v/>
      </c>
      <c r="BJ937" s="52" t="str">
        <f>IF(BI937="","",IF(W937="","",IF(AND(K937=$K$1,$K$1&lt;&gt;""),$BT$2,IFERROR(IF(INDEX(価格設定!$D$5:$D$1048576,MATCH(Q937,価格設定!$B$5:$B$1048576,0),0)=価格設定!$D$3,$BT$2,$BS$2),$BS$2))))</f>
        <v/>
      </c>
      <c r="BK937" s="16" t="str">
        <f>IF(BI937="","",IF(COUNTIF($BI$3:BI937,BI937)=1,1,IF(AND(BI936=BI937,BH937=""),BK936,COUNTIF($BH$3:BH937,BH937))))</f>
        <v/>
      </c>
      <c r="BL937" s="52" t="str">
        <f t="shared" si="1502"/>
        <v/>
      </c>
      <c r="BM937" s="52" t="str">
        <f t="shared" si="1503"/>
        <v/>
      </c>
      <c r="BN937" s="119" t="str">
        <f t="shared" si="1504"/>
        <v/>
      </c>
      <c r="BO937" s="119" t="str">
        <f t="shared" si="1505"/>
        <v/>
      </c>
      <c r="BP937" s="17" t="str">
        <f t="shared" si="1506"/>
        <v/>
      </c>
      <c r="BQ937" s="17" t="str">
        <f t="shared" si="1507"/>
        <v/>
      </c>
      <c r="BR937" s="17" t="str">
        <f>IF(OR(BP937="",COUNTIF($BO$3:BO937,BO937)&lt;&gt;1),"",SUMIF(BO$3:BO$1048576,BO937,BP$3:BP$1048576))</f>
        <v/>
      </c>
      <c r="BS937" s="17" t="str">
        <f t="shared" si="1508"/>
        <v/>
      </c>
      <c r="BT937" s="17" t="str">
        <f t="shared" si="1509"/>
        <v/>
      </c>
      <c r="BU937" s="17" t="str">
        <f t="shared" si="1510"/>
        <v/>
      </c>
      <c r="BV937" s="24" t="str">
        <f t="shared" si="1511"/>
        <v/>
      </c>
      <c r="BW937" s="24" t="str">
        <f t="shared" si="1512"/>
        <v/>
      </c>
      <c r="BX937" s="24" t="str">
        <f t="shared" si="1513"/>
        <v/>
      </c>
      <c r="BY937" s="26" t="str">
        <f t="shared" si="1514"/>
        <v/>
      </c>
      <c r="BZ937" s="26" t="str">
        <f t="shared" si="1515"/>
        <v/>
      </c>
      <c r="CA937" s="26" t="str">
        <f t="shared" si="1516"/>
        <v/>
      </c>
      <c r="CB937" s="66" t="str">
        <f t="shared" si="1517"/>
        <v/>
      </c>
      <c r="CC937" s="65" t="str">
        <f t="shared" si="1518"/>
        <v/>
      </c>
      <c r="CD937" s="26" t="str">
        <f t="shared" si="1519"/>
        <v/>
      </c>
      <c r="CE937" s="26" t="str">
        <f t="shared" si="1520"/>
        <v/>
      </c>
      <c r="CF937" s="193" t="str">
        <f t="shared" si="1521"/>
        <v/>
      </c>
      <c r="CG937" s="193" t="str">
        <f t="shared" si="1522"/>
        <v/>
      </c>
      <c r="CH937" s="26" t="str">
        <f t="shared" si="1523"/>
        <v/>
      </c>
      <c r="CI937" s="26" t="str">
        <f t="shared" si="1524"/>
        <v/>
      </c>
      <c r="CJ937" s="65" t="str">
        <f t="shared" si="1525"/>
        <v/>
      </c>
      <c r="CK937" s="65" t="str">
        <f t="shared" si="1526"/>
        <v/>
      </c>
      <c r="CL937" s="64" t="str">
        <f t="shared" si="1527"/>
        <v/>
      </c>
      <c r="CM937" s="64" t="str">
        <f t="shared" si="1528"/>
        <v/>
      </c>
      <c r="CN937" s="65" t="str">
        <f t="shared" si="1529"/>
        <v/>
      </c>
      <c r="CP937" s="63" t="str">
        <f>IF(BH937="","",MAX($CP$3:CP936)+1)</f>
        <v/>
      </c>
      <c r="CQ937" s="24" t="str">
        <f t="shared" si="1530"/>
        <v/>
      </c>
      <c r="CR937" s="24" t="str">
        <f t="shared" si="1531"/>
        <v/>
      </c>
      <c r="CS937" s="24" t="str">
        <f t="shared" si="1532"/>
        <v/>
      </c>
      <c r="CT937" s="58" t="str">
        <f>IF(BO937="","",COUNTIF($BO$3:BO937,BO937)&amp;"@"&amp;BO937)</f>
        <v/>
      </c>
      <c r="CU937" s="16" t="str">
        <f t="shared" si="1470"/>
        <v/>
      </c>
      <c r="CV937" s="63" t="str">
        <f t="shared" si="1533"/>
        <v/>
      </c>
      <c r="CW937" s="16" t="str">
        <f t="shared" si="1534"/>
        <v/>
      </c>
      <c r="CX937" s="16" t="str">
        <f t="shared" si="1535"/>
        <v/>
      </c>
      <c r="CY937" s="16" t="str">
        <f t="shared" si="1536"/>
        <v/>
      </c>
      <c r="CZ937" s="85" t="str">
        <f t="shared" si="1537"/>
        <v/>
      </c>
      <c r="DA937" s="16" t="str">
        <f t="shared" si="1538"/>
        <v/>
      </c>
      <c r="DB937" s="16" t="str">
        <f t="shared" si="1539"/>
        <v/>
      </c>
      <c r="DC937" s="28" t="str">
        <f>IF(CP937="","",$DC$1&amp;(INDEX(価格設定!D$1:XFD$3,ROW(価格設定!$D$3),MATCH($AW937,価格設定!D$1:XFD$1,1))*100)&amp;"%")</f>
        <v/>
      </c>
      <c r="DD937" s="28" t="str">
        <f>IF(CP937="","",$DD$1&amp;(INDEX(価格設定!D$1:XFD$3,ROW(価格設定!$D$2),MATCH($AW937,価格設定!D$1:XFD$1,1))*100)&amp;"%")</f>
        <v/>
      </c>
      <c r="DE937" s="29" t="str">
        <f t="shared" si="1540"/>
        <v/>
      </c>
      <c r="DG937" s="58" t="str">
        <f t="shared" si="1541"/>
        <v/>
      </c>
      <c r="DH937" s="58" t="str">
        <f t="shared" si="1542"/>
        <v/>
      </c>
      <c r="DI937" s="58" t="str">
        <f t="shared" si="1543"/>
        <v/>
      </c>
      <c r="DJ937" s="85" t="str">
        <f t="shared" si="1544"/>
        <v/>
      </c>
      <c r="DL937" s="58" t="str">
        <f>IF(COUNTIF(DG$3:DG$1048576,DG937)=COUNTIF($DG$3:$DG937,DG937),DG937,"")</f>
        <v/>
      </c>
      <c r="DM937" s="85" t="str">
        <f t="shared" si="1545"/>
        <v/>
      </c>
      <c r="DN937" s="85" t="str">
        <f t="shared" si="1471"/>
        <v/>
      </c>
      <c r="DO937" s="85" t="str">
        <f t="shared" si="1471"/>
        <v/>
      </c>
      <c r="DP937" s="303"/>
      <c r="DQ937" s="17" t="str">
        <f t="shared" si="1472"/>
        <v/>
      </c>
      <c r="DR937" s="17" t="str">
        <f t="shared" si="1473"/>
        <v/>
      </c>
      <c r="DS937" s="17" t="str">
        <f t="shared" si="1474"/>
        <v/>
      </c>
      <c r="DU937" s="16" t="str">
        <f t="shared" si="1546"/>
        <v/>
      </c>
      <c r="DV937" s="16" t="str">
        <f>IF(DU937="","",COUNT($DU$3:DU937))</f>
        <v/>
      </c>
      <c r="DW937" s="16" t="str">
        <f t="shared" si="1547"/>
        <v/>
      </c>
      <c r="DX937" s="16" t="str">
        <f t="shared" si="1548"/>
        <v/>
      </c>
      <c r="DY937" s="16" t="str">
        <f>IF(DZ937="","",COUNTIF(DZ$3:DZ937,DZ937))</f>
        <v/>
      </c>
      <c r="DZ937" s="16" t="str">
        <f t="shared" si="1549"/>
        <v/>
      </c>
      <c r="EA937" s="16" t="str">
        <f t="shared" si="1550"/>
        <v/>
      </c>
      <c r="EB937" s="16" t="str">
        <f t="shared" si="1551"/>
        <v/>
      </c>
      <c r="EC937" s="16" t="str">
        <f t="shared" si="1552"/>
        <v/>
      </c>
      <c r="ED937" s="16" t="str">
        <f t="shared" si="1553"/>
        <v/>
      </c>
      <c r="EE937" s="16" t="str">
        <f t="shared" si="1554"/>
        <v/>
      </c>
      <c r="EF937" s="16" t="str">
        <f t="shared" si="1555"/>
        <v/>
      </c>
      <c r="EG937" s="16" t="str">
        <f t="shared" si="1556"/>
        <v/>
      </c>
      <c r="EH937" s="16" t="str">
        <f t="shared" si="1557"/>
        <v/>
      </c>
      <c r="EI937" s="16" t="str">
        <f t="shared" si="1558"/>
        <v/>
      </c>
      <c r="EJ937" s="16" t="str">
        <f t="shared" si="1559"/>
        <v/>
      </c>
      <c r="EK937" s="16" t="str">
        <f t="shared" si="1560"/>
        <v/>
      </c>
      <c r="EL937" s="58" t="str">
        <f t="shared" si="1561"/>
        <v/>
      </c>
      <c r="EM937" s="58" t="str">
        <f>IF(OR($DZ937="",CR937=""),IF($EL937="","",$EL937),IF(OR(CR937="なし",CR937=0),領収書!$H$1,CR937))</f>
        <v/>
      </c>
      <c r="EN937" s="58" t="str">
        <f>IF(OR($DZ937="",CS937=""),IF($EL937="","",$EL937),IF(OR(CS937="なし",CS937=0),入力!$EN$1,CS937))</f>
        <v/>
      </c>
      <c r="EO937" s="63" t="str">
        <f t="shared" si="1562"/>
        <v/>
      </c>
      <c r="EP937" s="63" t="str">
        <f t="shared" si="1563"/>
        <v/>
      </c>
      <c r="ER937" s="16" t="str">
        <f>IF(AND(COUNTIF($ET$3:ET937,ET937)=1,ET937&lt;&gt;""),MAX($ER$3:ER936)+1,"")</f>
        <v/>
      </c>
      <c r="ES937" s="16" t="str">
        <f>IF(価格設定!B939="","",価格設定!B939)</f>
        <v/>
      </c>
      <c r="ET937" s="16" t="str">
        <f>IF(価格設定!C939="","",価格設定!C939)</f>
        <v/>
      </c>
      <c r="EV937" s="16" t="str">
        <f t="shared" si="1475"/>
        <v/>
      </c>
      <c r="EW937" s="16" t="str">
        <f t="shared" si="1564"/>
        <v/>
      </c>
    </row>
    <row r="938" spans="1:153" ht="30" customHeight="1" x14ac:dyDescent="0.2">
      <c r="A938" s="225"/>
      <c r="B938" s="212"/>
      <c r="C938" s="221"/>
      <c r="D938" s="164"/>
      <c r="E938" s="165"/>
      <c r="F938" s="166"/>
      <c r="G938" s="167"/>
      <c r="H938" s="179"/>
      <c r="I938" s="306"/>
      <c r="J938" s="169"/>
      <c r="K938" s="179"/>
      <c r="L938" s="186"/>
      <c r="M938" s="186"/>
      <c r="N938" s="168"/>
      <c r="O938" s="170"/>
      <c r="P938" s="212"/>
      <c r="Q938" s="179" t="str">
        <f>IFERROR(IF(H938="","",IFERROR(INDEX(価格設定!$B$5:$B$1048576,MATCH(H938,価格設定!$B$5:$B$1048576,0),0),INDEX(価格設定!$B$5:$B$1048576,MATCH("*"&amp;H938&amp;"*",価格設定!$B$5:$B$1048576,0),0))),H938)</f>
        <v/>
      </c>
      <c r="R938" s="250" t="str">
        <f>IFERROR(IF(Q938="",IF(K938="","",K938),IF(K938="",IF(INDEX(価格設定!$C$5:$C$1048576,MATCH(Q938,価格設定!$B$5:$B$1048576,0),0)=0,"",INDEX(価格設定!$C$5:$C$1048576,MATCH(Q938,価格設定!$B$5:$B$1048576,0),0)),IF(K938="なし","",K938))),"")</f>
        <v/>
      </c>
      <c r="S938" s="308" t="str">
        <f t="shared" si="1476"/>
        <v/>
      </c>
      <c r="T938" s="126" t="str">
        <f>IFERROR(IF(J938="",IF(INDEX(価格設定!$E$5:$R$1048576,MATCH($Q938,価格設定!B$5:B$1048576,0),MATCH($AW938,価格設定!E$1:X$1,1))=0,"",INDEX(価格設定!$E$5:$R$1048576,MATCH($Q938,価格設定!B$5:B$1048576,0),MATCH($AW938,価格設定!E$1:X$1,1))),J938),"")</f>
        <v/>
      </c>
      <c r="U938" s="126" t="str">
        <f t="shared" si="1477"/>
        <v/>
      </c>
      <c r="V938" s="132" t="str">
        <f t="shared" si="1478"/>
        <v/>
      </c>
      <c r="W938" s="127" t="str">
        <f>IFERROR(IF(OR(T938="",T938&lt;0),"",IFERROR(INDEX(価格設定!E$2:X$3,IF(AND(K938=$K$1,$K$1&lt;&gt;""),ROW(価格設定!$D$3)-1,MATCH(INDEX(価格設定!$D$5:$D$1048576,MATCH(Q938,価格設定!$B$5:$B$1048576,0),0),価格設定!$D$2:$D$3,0)),MATCH($AW938,価格設定!E$1:X$1,1)),INDEX(価格設定!E$2:X$2,0,MATCH($AW938,価格設定!E$1:X$1,1)))),"")</f>
        <v/>
      </c>
      <c r="X938" s="126" t="str">
        <f t="shared" si="1469"/>
        <v/>
      </c>
      <c r="Y938" s="128" t="str">
        <f t="shared" si="1479"/>
        <v/>
      </c>
      <c r="Z938" s="126" t="str">
        <f t="shared" si="1480"/>
        <v/>
      </c>
      <c r="AA938" s="129" t="str">
        <f t="shared" si="1481"/>
        <v/>
      </c>
      <c r="AB938" s="126" t="str">
        <f t="shared" si="1482"/>
        <v/>
      </c>
      <c r="AC938" s="280" t="str">
        <f t="shared" si="1483"/>
        <v/>
      </c>
      <c r="AD938" s="15"/>
      <c r="AE938" s="204" t="str">
        <f>IF(AF938="","",COUNT($AF$3:AF938))</f>
        <v/>
      </c>
      <c r="AF938" s="206" t="str">
        <f t="shared" si="1484"/>
        <v/>
      </c>
      <c r="AG938" s="204" t="str">
        <f t="shared" si="1485"/>
        <v/>
      </c>
      <c r="AH938" s="204" t="str">
        <f t="shared" si="1486"/>
        <v/>
      </c>
      <c r="AI938" s="287"/>
      <c r="AJ938" s="15"/>
      <c r="AK938" s="138" t="str">
        <f t="shared" si="1487"/>
        <v/>
      </c>
      <c r="AL938" s="131" t="str">
        <f t="shared" si="1488"/>
        <v/>
      </c>
      <c r="AM938" s="131" t="str">
        <f t="shared" si="1489"/>
        <v/>
      </c>
      <c r="AN938" s="313" t="str">
        <f t="shared" si="1490"/>
        <v/>
      </c>
      <c r="AO938" s="316" t="str">
        <f t="shared" si="1491"/>
        <v/>
      </c>
      <c r="AP938" s="18"/>
      <c r="AQ938" s="3" t="str">
        <f>IF(F938="","",MAX($AQ$3:AQ937)+1)</f>
        <v/>
      </c>
      <c r="AR938" s="3" t="str">
        <f>IF(OR(AQ938="",BB938=""),"",MAX($AR$3:AR937)+1)</f>
        <v/>
      </c>
      <c r="AS938" s="3" t="str">
        <f>IF(CQ938="","",RANK(CQ938,CQ$3:CQ$1048576,1)+COUNTIF($CQ$3:CQ938,CQ938)-1)</f>
        <v/>
      </c>
      <c r="AT938" s="21" t="str">
        <f>IF(C938="",IF(OR(AND($H938&lt;&gt;"",C938=""),AND($F937=$F938,$AZ938&lt;&gt;""),COUNTA($H$3:$H$1048576,#REF!,$F$3:$F$1048576)&gt;COUNTA($H$3:$H938,#REF!,$F$3:$F938),$AZ938&lt;&gt;""),INDEX(AT$3:AT$1048576,MATCH(MAX($AQ$3:$AQ937),$AQ$3:$AQ$1048576,0),0),""),C938)</f>
        <v/>
      </c>
      <c r="AU938" s="21" t="str">
        <f>IF(D938="",IF(OR(AND($H938&lt;&gt;"",D938=""),AND($F937=$F938,$AZ938&lt;&gt;""),COUNTA($H$3:$H$1048576,#REF!,$F$3:$F$1048576)&gt;COUNTA($H$3:$H938,#REF!,$F$3:$F938),$AZ938&lt;&gt;""),INDEX(AU$3:AU$1048576,MATCH(MAX($AQ$3:$AQ937),$AQ$3:$AQ$1048576,0),0),""),D938)</f>
        <v/>
      </c>
      <c r="AV938" s="21" t="str">
        <f>IF(E938="",IF(OR(AND($H938&lt;&gt;"",E938=""),AND($F937=$F938,$AZ938&lt;&gt;""),COUNTA($H$3:$H$1048576,#REF!,$F$3:$F$1048576)&gt;COUNTA($H$3:$H938,#REF!,$F$3:$F938),$AZ938&lt;&gt;""),INDEX(AV$3:AV$1048576,MATCH(MAX($AQ$3:$AQ937),$AQ$3:$AQ$1048576,0),0),""),E938)</f>
        <v/>
      </c>
      <c r="AW938" s="24" t="str">
        <f t="shared" si="1492"/>
        <v/>
      </c>
      <c r="AX938" s="13" t="str">
        <f t="shared" si="1493"/>
        <v/>
      </c>
      <c r="AY938" s="4" t="str">
        <f t="shared" si="1494"/>
        <v/>
      </c>
      <c r="AZ938" s="4" t="str">
        <f>IF(AX938="",IF(OR(AND(H938&lt;&gt;"",F938=""),COUNTA($H$3:$H$1048576)&gt;COUNTA($H$3:$H938)),INDEX(AX$3:AX938,MATCH(MAX($AQ$3:AQ938),AQ$3:AQ938,0),0),""),AX938)</f>
        <v/>
      </c>
      <c r="BA938" s="4" t="str">
        <f>IF(AY938="",IF(AND(H938&lt;&gt;"",F938=""),INDEX(AY$3:AY938,MATCH(MAX($AQ$3:AQ938),AQ$3:AQ938,0),0),""),AY938)</f>
        <v/>
      </c>
      <c r="BB938" s="82" t="str">
        <f>IF(BC938="","",RANK(BC938,BC$3:BC$1048576,1)+COUNTIF($BC$3:BC938,BC938)-1)</f>
        <v/>
      </c>
      <c r="BC938" s="139" t="str">
        <f t="shared" si="1495"/>
        <v/>
      </c>
      <c r="BD938" s="46" t="str">
        <f t="shared" si="1496"/>
        <v/>
      </c>
      <c r="BE938" s="46" t="str">
        <f t="shared" si="1497"/>
        <v/>
      </c>
      <c r="BF938" s="46" t="str">
        <f t="shared" si="1498"/>
        <v/>
      </c>
      <c r="BG938" s="4" t="str">
        <f t="shared" si="1499"/>
        <v/>
      </c>
      <c r="BH938" s="180" t="str">
        <f t="shared" si="1500"/>
        <v/>
      </c>
      <c r="BI938" s="16" t="str">
        <f t="shared" si="1501"/>
        <v/>
      </c>
      <c r="BJ938" s="52" t="str">
        <f>IF(BI938="","",IF(W938="","",IF(AND(K938=$K$1,$K$1&lt;&gt;""),$BT$2,IFERROR(IF(INDEX(価格設定!$D$5:$D$1048576,MATCH(Q938,価格設定!$B$5:$B$1048576,0),0)=価格設定!$D$3,$BT$2,$BS$2),$BS$2))))</f>
        <v/>
      </c>
      <c r="BK938" s="16" t="str">
        <f>IF(BI938="","",IF(COUNTIF($BI$3:BI938,BI938)=1,1,IF(AND(BI937=BI938,BH938=""),BK937,COUNTIF($BH$3:BH938,BH938))))</f>
        <v/>
      </c>
      <c r="BL938" s="52" t="str">
        <f t="shared" si="1502"/>
        <v/>
      </c>
      <c r="BM938" s="52" t="str">
        <f t="shared" si="1503"/>
        <v/>
      </c>
      <c r="BN938" s="119" t="str">
        <f t="shared" si="1504"/>
        <v/>
      </c>
      <c r="BO938" s="119" t="str">
        <f t="shared" si="1505"/>
        <v/>
      </c>
      <c r="BP938" s="17" t="str">
        <f t="shared" si="1506"/>
        <v/>
      </c>
      <c r="BQ938" s="17" t="str">
        <f t="shared" si="1507"/>
        <v/>
      </c>
      <c r="BR938" s="17" t="str">
        <f>IF(OR(BP938="",COUNTIF($BO$3:BO938,BO938)&lt;&gt;1),"",SUMIF(BO$3:BO$1048576,BO938,BP$3:BP$1048576))</f>
        <v/>
      </c>
      <c r="BS938" s="17" t="str">
        <f t="shared" si="1508"/>
        <v/>
      </c>
      <c r="BT938" s="17" t="str">
        <f t="shared" si="1509"/>
        <v/>
      </c>
      <c r="BU938" s="17" t="str">
        <f t="shared" si="1510"/>
        <v/>
      </c>
      <c r="BV938" s="24" t="str">
        <f t="shared" si="1511"/>
        <v/>
      </c>
      <c r="BW938" s="24" t="str">
        <f t="shared" si="1512"/>
        <v/>
      </c>
      <c r="BX938" s="24" t="str">
        <f t="shared" si="1513"/>
        <v/>
      </c>
      <c r="BY938" s="26" t="str">
        <f t="shared" si="1514"/>
        <v/>
      </c>
      <c r="BZ938" s="26" t="str">
        <f t="shared" si="1515"/>
        <v/>
      </c>
      <c r="CA938" s="26" t="str">
        <f t="shared" si="1516"/>
        <v/>
      </c>
      <c r="CB938" s="66" t="str">
        <f t="shared" si="1517"/>
        <v/>
      </c>
      <c r="CC938" s="65" t="str">
        <f t="shared" si="1518"/>
        <v/>
      </c>
      <c r="CD938" s="26" t="str">
        <f t="shared" si="1519"/>
        <v/>
      </c>
      <c r="CE938" s="26" t="str">
        <f t="shared" si="1520"/>
        <v/>
      </c>
      <c r="CF938" s="193" t="str">
        <f t="shared" si="1521"/>
        <v/>
      </c>
      <c r="CG938" s="193" t="str">
        <f t="shared" si="1522"/>
        <v/>
      </c>
      <c r="CH938" s="26" t="str">
        <f t="shared" si="1523"/>
        <v/>
      </c>
      <c r="CI938" s="26" t="str">
        <f t="shared" si="1524"/>
        <v/>
      </c>
      <c r="CJ938" s="65" t="str">
        <f t="shared" si="1525"/>
        <v/>
      </c>
      <c r="CK938" s="65" t="str">
        <f t="shared" si="1526"/>
        <v/>
      </c>
      <c r="CL938" s="64" t="str">
        <f t="shared" si="1527"/>
        <v/>
      </c>
      <c r="CM938" s="64" t="str">
        <f t="shared" si="1528"/>
        <v/>
      </c>
      <c r="CN938" s="65" t="str">
        <f t="shared" si="1529"/>
        <v/>
      </c>
      <c r="CP938" s="63" t="str">
        <f>IF(BH938="","",MAX($CP$3:CP937)+1)</f>
        <v/>
      </c>
      <c r="CQ938" s="24" t="str">
        <f t="shared" si="1530"/>
        <v/>
      </c>
      <c r="CR938" s="24" t="str">
        <f t="shared" si="1531"/>
        <v/>
      </c>
      <c r="CS938" s="24" t="str">
        <f t="shared" si="1532"/>
        <v/>
      </c>
      <c r="CT938" s="58" t="str">
        <f>IF(BO938="","",COUNTIF($BO$3:BO938,BO938)&amp;"@"&amp;BO938)</f>
        <v/>
      </c>
      <c r="CU938" s="16" t="str">
        <f t="shared" si="1470"/>
        <v/>
      </c>
      <c r="CV938" s="63" t="str">
        <f t="shared" si="1533"/>
        <v/>
      </c>
      <c r="CW938" s="16" t="str">
        <f t="shared" si="1534"/>
        <v/>
      </c>
      <c r="CX938" s="16" t="str">
        <f t="shared" si="1535"/>
        <v/>
      </c>
      <c r="CY938" s="16" t="str">
        <f t="shared" si="1536"/>
        <v/>
      </c>
      <c r="CZ938" s="85" t="str">
        <f t="shared" si="1537"/>
        <v/>
      </c>
      <c r="DA938" s="16" t="str">
        <f t="shared" si="1538"/>
        <v/>
      </c>
      <c r="DB938" s="16" t="str">
        <f t="shared" si="1539"/>
        <v/>
      </c>
      <c r="DC938" s="28" t="str">
        <f>IF(CP938="","",$DC$1&amp;(INDEX(価格設定!D$1:XFD$3,ROW(価格設定!$D$3),MATCH($AW938,価格設定!D$1:XFD$1,1))*100)&amp;"%")</f>
        <v/>
      </c>
      <c r="DD938" s="28" t="str">
        <f>IF(CP938="","",$DD$1&amp;(INDEX(価格設定!D$1:XFD$3,ROW(価格設定!$D$2),MATCH($AW938,価格設定!D$1:XFD$1,1))*100)&amp;"%")</f>
        <v/>
      </c>
      <c r="DE938" s="29" t="str">
        <f t="shared" si="1540"/>
        <v/>
      </c>
      <c r="DG938" s="58" t="str">
        <f t="shared" si="1541"/>
        <v/>
      </c>
      <c r="DH938" s="58" t="str">
        <f t="shared" si="1542"/>
        <v/>
      </c>
      <c r="DI938" s="58" t="str">
        <f t="shared" si="1543"/>
        <v/>
      </c>
      <c r="DJ938" s="85" t="str">
        <f t="shared" si="1544"/>
        <v/>
      </c>
      <c r="DL938" s="58" t="str">
        <f>IF(COUNTIF(DG$3:DG$1048576,DG938)=COUNTIF($DG$3:$DG938,DG938),DG938,"")</f>
        <v/>
      </c>
      <c r="DM938" s="85" t="str">
        <f t="shared" si="1545"/>
        <v/>
      </c>
      <c r="DN938" s="85" t="str">
        <f t="shared" si="1471"/>
        <v/>
      </c>
      <c r="DO938" s="85" t="str">
        <f t="shared" si="1471"/>
        <v/>
      </c>
      <c r="DP938" s="303"/>
      <c r="DQ938" s="17" t="str">
        <f t="shared" si="1472"/>
        <v/>
      </c>
      <c r="DR938" s="17" t="str">
        <f t="shared" si="1473"/>
        <v/>
      </c>
      <c r="DS938" s="17" t="str">
        <f t="shared" si="1474"/>
        <v/>
      </c>
      <c r="DU938" s="16" t="str">
        <f t="shared" si="1546"/>
        <v/>
      </c>
      <c r="DV938" s="16" t="str">
        <f>IF(DU938="","",COUNT($DU$3:DU938))</f>
        <v/>
      </c>
      <c r="DW938" s="16" t="str">
        <f t="shared" si="1547"/>
        <v/>
      </c>
      <c r="DX938" s="16" t="str">
        <f t="shared" si="1548"/>
        <v/>
      </c>
      <c r="DY938" s="16" t="str">
        <f>IF(DZ938="","",COUNTIF(DZ$3:DZ938,DZ938))</f>
        <v/>
      </c>
      <c r="DZ938" s="16" t="str">
        <f t="shared" si="1549"/>
        <v/>
      </c>
      <c r="EA938" s="16" t="str">
        <f t="shared" si="1550"/>
        <v/>
      </c>
      <c r="EB938" s="16" t="str">
        <f t="shared" si="1551"/>
        <v/>
      </c>
      <c r="EC938" s="16" t="str">
        <f t="shared" si="1552"/>
        <v/>
      </c>
      <c r="ED938" s="16" t="str">
        <f t="shared" si="1553"/>
        <v/>
      </c>
      <c r="EE938" s="16" t="str">
        <f t="shared" si="1554"/>
        <v/>
      </c>
      <c r="EF938" s="16" t="str">
        <f t="shared" si="1555"/>
        <v/>
      </c>
      <c r="EG938" s="16" t="str">
        <f t="shared" si="1556"/>
        <v/>
      </c>
      <c r="EH938" s="16" t="str">
        <f t="shared" si="1557"/>
        <v/>
      </c>
      <c r="EI938" s="16" t="str">
        <f t="shared" si="1558"/>
        <v/>
      </c>
      <c r="EJ938" s="16" t="str">
        <f t="shared" si="1559"/>
        <v/>
      </c>
      <c r="EK938" s="16" t="str">
        <f t="shared" si="1560"/>
        <v/>
      </c>
      <c r="EL938" s="58" t="str">
        <f t="shared" si="1561"/>
        <v/>
      </c>
      <c r="EM938" s="58" t="str">
        <f>IF(OR($DZ938="",CR938=""),IF($EL938="","",$EL938),IF(OR(CR938="なし",CR938=0),領収書!$H$1,CR938))</f>
        <v/>
      </c>
      <c r="EN938" s="58" t="str">
        <f>IF(OR($DZ938="",CS938=""),IF($EL938="","",$EL938),IF(OR(CS938="なし",CS938=0),入力!$EN$1,CS938))</f>
        <v/>
      </c>
      <c r="EO938" s="63" t="str">
        <f t="shared" si="1562"/>
        <v/>
      </c>
      <c r="EP938" s="63" t="str">
        <f t="shared" si="1563"/>
        <v/>
      </c>
      <c r="ER938" s="16" t="str">
        <f>IF(AND(COUNTIF($ET$3:ET938,ET938)=1,ET938&lt;&gt;""),MAX($ER$3:ER937)+1,"")</f>
        <v/>
      </c>
      <c r="ES938" s="16" t="str">
        <f>IF(価格設定!B940="","",価格設定!B940)</f>
        <v/>
      </c>
      <c r="ET938" s="16" t="str">
        <f>IF(価格設定!C940="","",価格設定!C940)</f>
        <v/>
      </c>
      <c r="EV938" s="16" t="str">
        <f t="shared" si="1475"/>
        <v/>
      </c>
      <c r="EW938" s="16" t="str">
        <f t="shared" si="1564"/>
        <v/>
      </c>
    </row>
    <row r="939" spans="1:153" ht="30" customHeight="1" x14ac:dyDescent="0.2">
      <c r="A939" s="225"/>
      <c r="B939" s="212"/>
      <c r="C939" s="221"/>
      <c r="D939" s="164"/>
      <c r="E939" s="165"/>
      <c r="F939" s="166"/>
      <c r="G939" s="167"/>
      <c r="H939" s="179"/>
      <c r="I939" s="306"/>
      <c r="J939" s="169"/>
      <c r="K939" s="179"/>
      <c r="L939" s="186"/>
      <c r="M939" s="186"/>
      <c r="N939" s="168"/>
      <c r="O939" s="170"/>
      <c r="P939" s="212"/>
      <c r="Q939" s="179" t="str">
        <f>IFERROR(IF(H939="","",IFERROR(INDEX(価格設定!$B$5:$B$1048576,MATCH(H939,価格設定!$B$5:$B$1048576,0),0),INDEX(価格設定!$B$5:$B$1048576,MATCH("*"&amp;H939&amp;"*",価格設定!$B$5:$B$1048576,0),0))),H939)</f>
        <v/>
      </c>
      <c r="R939" s="250" t="str">
        <f>IFERROR(IF(Q939="",IF(K939="","",K939),IF(K939="",IF(INDEX(価格設定!$C$5:$C$1048576,MATCH(Q939,価格設定!$B$5:$B$1048576,0),0)=0,"",INDEX(価格設定!$C$5:$C$1048576,MATCH(Q939,価格設定!$B$5:$B$1048576,0),0)),IF(K939="なし","",K939))),"")</f>
        <v/>
      </c>
      <c r="S939" s="308" t="str">
        <f t="shared" si="1476"/>
        <v/>
      </c>
      <c r="T939" s="126" t="str">
        <f>IFERROR(IF(J939="",IF(INDEX(価格設定!$E$5:$R$1048576,MATCH($Q939,価格設定!B$5:B$1048576,0),MATCH($AW939,価格設定!E$1:X$1,1))=0,"",INDEX(価格設定!$E$5:$R$1048576,MATCH($Q939,価格設定!B$5:B$1048576,0),MATCH($AW939,価格設定!E$1:X$1,1))),J939),"")</f>
        <v/>
      </c>
      <c r="U939" s="126" t="str">
        <f t="shared" si="1477"/>
        <v/>
      </c>
      <c r="V939" s="132" t="str">
        <f t="shared" si="1478"/>
        <v/>
      </c>
      <c r="W939" s="127" t="str">
        <f>IFERROR(IF(OR(T939="",T939&lt;0),"",IFERROR(INDEX(価格設定!E$2:X$3,IF(AND(K939=$K$1,$K$1&lt;&gt;""),ROW(価格設定!$D$3)-1,MATCH(INDEX(価格設定!$D$5:$D$1048576,MATCH(Q939,価格設定!$B$5:$B$1048576,0),0),価格設定!$D$2:$D$3,0)),MATCH($AW939,価格設定!E$1:X$1,1)),INDEX(価格設定!E$2:X$2,0,MATCH($AW939,価格設定!E$1:X$1,1)))),"")</f>
        <v/>
      </c>
      <c r="X939" s="126" t="str">
        <f t="shared" si="1469"/>
        <v/>
      </c>
      <c r="Y939" s="128" t="str">
        <f t="shared" si="1479"/>
        <v/>
      </c>
      <c r="Z939" s="126" t="str">
        <f t="shared" si="1480"/>
        <v/>
      </c>
      <c r="AA939" s="129" t="str">
        <f t="shared" si="1481"/>
        <v/>
      </c>
      <c r="AB939" s="126" t="str">
        <f t="shared" si="1482"/>
        <v/>
      </c>
      <c r="AC939" s="280" t="str">
        <f t="shared" si="1483"/>
        <v/>
      </c>
      <c r="AD939" s="15"/>
      <c r="AE939" s="204" t="str">
        <f>IF(AF939="","",COUNT($AF$3:AF939))</f>
        <v/>
      </c>
      <c r="AF939" s="206" t="str">
        <f t="shared" si="1484"/>
        <v/>
      </c>
      <c r="AG939" s="204" t="str">
        <f t="shared" si="1485"/>
        <v/>
      </c>
      <c r="AH939" s="204" t="str">
        <f t="shared" si="1486"/>
        <v/>
      </c>
      <c r="AI939" s="287"/>
      <c r="AJ939" s="15"/>
      <c r="AK939" s="138" t="str">
        <f t="shared" si="1487"/>
        <v/>
      </c>
      <c r="AL939" s="131" t="str">
        <f t="shared" si="1488"/>
        <v/>
      </c>
      <c r="AM939" s="131" t="str">
        <f t="shared" si="1489"/>
        <v/>
      </c>
      <c r="AN939" s="313" t="str">
        <f t="shared" si="1490"/>
        <v/>
      </c>
      <c r="AO939" s="316" t="str">
        <f t="shared" si="1491"/>
        <v/>
      </c>
      <c r="AP939" s="18"/>
      <c r="AQ939" s="3" t="str">
        <f>IF(F939="","",MAX($AQ$3:AQ938)+1)</f>
        <v/>
      </c>
      <c r="AR939" s="3" t="str">
        <f>IF(OR(AQ939="",BB939=""),"",MAX($AR$3:AR938)+1)</f>
        <v/>
      </c>
      <c r="AS939" s="3" t="str">
        <f>IF(CQ939="","",RANK(CQ939,CQ$3:CQ$1048576,1)+COUNTIF($CQ$3:CQ939,CQ939)-1)</f>
        <v/>
      </c>
      <c r="AT939" s="21" t="str">
        <f>IF(C939="",IF(OR(AND($H939&lt;&gt;"",C939=""),AND($F938=$F939,$AZ939&lt;&gt;""),COUNTA($H$3:$H$1048576,#REF!,$F$3:$F$1048576)&gt;COUNTA($H$3:$H939,#REF!,$F$3:$F939),$AZ939&lt;&gt;""),INDEX(AT$3:AT$1048576,MATCH(MAX($AQ$3:$AQ938),$AQ$3:$AQ$1048576,0),0),""),C939)</f>
        <v/>
      </c>
      <c r="AU939" s="21" t="str">
        <f>IF(D939="",IF(OR(AND($H939&lt;&gt;"",D939=""),AND($F938=$F939,$AZ939&lt;&gt;""),COUNTA($H$3:$H$1048576,#REF!,$F$3:$F$1048576)&gt;COUNTA($H$3:$H939,#REF!,$F$3:$F939),$AZ939&lt;&gt;""),INDEX(AU$3:AU$1048576,MATCH(MAX($AQ$3:$AQ938),$AQ$3:$AQ$1048576,0),0),""),D939)</f>
        <v/>
      </c>
      <c r="AV939" s="21" t="str">
        <f>IF(E939="",IF(OR(AND($H939&lt;&gt;"",E939=""),AND($F938=$F939,$AZ939&lt;&gt;""),COUNTA($H$3:$H$1048576,#REF!,$F$3:$F$1048576)&gt;COUNTA($H$3:$H939,#REF!,$F$3:$F939),$AZ939&lt;&gt;""),INDEX(AV$3:AV$1048576,MATCH(MAX($AQ$3:$AQ938),$AQ$3:$AQ$1048576,0),0),""),E939)</f>
        <v/>
      </c>
      <c r="AW939" s="24" t="str">
        <f t="shared" si="1492"/>
        <v/>
      </c>
      <c r="AX939" s="13" t="str">
        <f t="shared" si="1493"/>
        <v/>
      </c>
      <c r="AY939" s="4" t="str">
        <f t="shared" si="1494"/>
        <v/>
      </c>
      <c r="AZ939" s="4" t="str">
        <f>IF(AX939="",IF(OR(AND(H939&lt;&gt;"",F939=""),COUNTA($H$3:$H$1048576)&gt;COUNTA($H$3:$H939)),INDEX(AX$3:AX939,MATCH(MAX($AQ$3:AQ939),AQ$3:AQ939,0),0),""),AX939)</f>
        <v/>
      </c>
      <c r="BA939" s="4" t="str">
        <f>IF(AY939="",IF(AND(H939&lt;&gt;"",F939=""),INDEX(AY$3:AY939,MATCH(MAX($AQ$3:AQ939),AQ$3:AQ939,0),0),""),AY939)</f>
        <v/>
      </c>
      <c r="BB939" s="82" t="str">
        <f>IF(BC939="","",RANK(BC939,BC$3:BC$1048576,1)+COUNTIF($BC$3:BC939,BC939)-1)</f>
        <v/>
      </c>
      <c r="BC939" s="139" t="str">
        <f t="shared" si="1495"/>
        <v/>
      </c>
      <c r="BD939" s="46" t="str">
        <f t="shared" si="1496"/>
        <v/>
      </c>
      <c r="BE939" s="46" t="str">
        <f t="shared" si="1497"/>
        <v/>
      </c>
      <c r="BF939" s="46" t="str">
        <f t="shared" si="1498"/>
        <v/>
      </c>
      <c r="BG939" s="4" t="str">
        <f t="shared" si="1499"/>
        <v/>
      </c>
      <c r="BH939" s="180" t="str">
        <f t="shared" si="1500"/>
        <v/>
      </c>
      <c r="BI939" s="16" t="str">
        <f t="shared" si="1501"/>
        <v/>
      </c>
      <c r="BJ939" s="52" t="str">
        <f>IF(BI939="","",IF(W939="","",IF(AND(K939=$K$1,$K$1&lt;&gt;""),$BT$2,IFERROR(IF(INDEX(価格設定!$D$5:$D$1048576,MATCH(Q939,価格設定!$B$5:$B$1048576,0),0)=価格設定!$D$3,$BT$2,$BS$2),$BS$2))))</f>
        <v/>
      </c>
      <c r="BK939" s="16" t="str">
        <f>IF(BI939="","",IF(COUNTIF($BI$3:BI939,BI939)=1,1,IF(AND(BI938=BI939,BH939=""),BK938,COUNTIF($BH$3:BH939,BH939))))</f>
        <v/>
      </c>
      <c r="BL939" s="52" t="str">
        <f t="shared" si="1502"/>
        <v/>
      </c>
      <c r="BM939" s="52" t="str">
        <f t="shared" si="1503"/>
        <v/>
      </c>
      <c r="BN939" s="119" t="str">
        <f t="shared" si="1504"/>
        <v/>
      </c>
      <c r="BO939" s="119" t="str">
        <f t="shared" si="1505"/>
        <v/>
      </c>
      <c r="BP939" s="17" t="str">
        <f t="shared" si="1506"/>
        <v/>
      </c>
      <c r="BQ939" s="17" t="str">
        <f t="shared" si="1507"/>
        <v/>
      </c>
      <c r="BR939" s="17" t="str">
        <f>IF(OR(BP939="",COUNTIF($BO$3:BO939,BO939)&lt;&gt;1),"",SUMIF(BO$3:BO$1048576,BO939,BP$3:BP$1048576))</f>
        <v/>
      </c>
      <c r="BS939" s="17" t="str">
        <f t="shared" si="1508"/>
        <v/>
      </c>
      <c r="BT939" s="17" t="str">
        <f t="shared" si="1509"/>
        <v/>
      </c>
      <c r="BU939" s="17" t="str">
        <f t="shared" si="1510"/>
        <v/>
      </c>
      <c r="BV939" s="24" t="str">
        <f t="shared" si="1511"/>
        <v/>
      </c>
      <c r="BW939" s="24" t="str">
        <f t="shared" si="1512"/>
        <v/>
      </c>
      <c r="BX939" s="24" t="str">
        <f t="shared" si="1513"/>
        <v/>
      </c>
      <c r="BY939" s="26" t="str">
        <f t="shared" si="1514"/>
        <v/>
      </c>
      <c r="BZ939" s="26" t="str">
        <f t="shared" si="1515"/>
        <v/>
      </c>
      <c r="CA939" s="26" t="str">
        <f t="shared" si="1516"/>
        <v/>
      </c>
      <c r="CB939" s="66" t="str">
        <f t="shared" si="1517"/>
        <v/>
      </c>
      <c r="CC939" s="65" t="str">
        <f t="shared" si="1518"/>
        <v/>
      </c>
      <c r="CD939" s="26" t="str">
        <f t="shared" si="1519"/>
        <v/>
      </c>
      <c r="CE939" s="26" t="str">
        <f t="shared" si="1520"/>
        <v/>
      </c>
      <c r="CF939" s="193" t="str">
        <f t="shared" si="1521"/>
        <v/>
      </c>
      <c r="CG939" s="193" t="str">
        <f t="shared" si="1522"/>
        <v/>
      </c>
      <c r="CH939" s="26" t="str">
        <f t="shared" si="1523"/>
        <v/>
      </c>
      <c r="CI939" s="26" t="str">
        <f t="shared" si="1524"/>
        <v/>
      </c>
      <c r="CJ939" s="65" t="str">
        <f t="shared" si="1525"/>
        <v/>
      </c>
      <c r="CK939" s="65" t="str">
        <f t="shared" si="1526"/>
        <v/>
      </c>
      <c r="CL939" s="64" t="str">
        <f t="shared" si="1527"/>
        <v/>
      </c>
      <c r="CM939" s="64" t="str">
        <f t="shared" si="1528"/>
        <v/>
      </c>
      <c r="CN939" s="65" t="str">
        <f t="shared" si="1529"/>
        <v/>
      </c>
      <c r="CP939" s="63" t="str">
        <f>IF(BH939="","",MAX($CP$3:CP938)+1)</f>
        <v/>
      </c>
      <c r="CQ939" s="24" t="str">
        <f t="shared" si="1530"/>
        <v/>
      </c>
      <c r="CR939" s="24" t="str">
        <f t="shared" si="1531"/>
        <v/>
      </c>
      <c r="CS939" s="24" t="str">
        <f t="shared" si="1532"/>
        <v/>
      </c>
      <c r="CT939" s="58" t="str">
        <f>IF(BO939="","",COUNTIF($BO$3:BO939,BO939)&amp;"@"&amp;BO939)</f>
        <v/>
      </c>
      <c r="CU939" s="16" t="str">
        <f t="shared" si="1470"/>
        <v/>
      </c>
      <c r="CV939" s="63" t="str">
        <f t="shared" si="1533"/>
        <v/>
      </c>
      <c r="CW939" s="16" t="str">
        <f t="shared" si="1534"/>
        <v/>
      </c>
      <c r="CX939" s="16" t="str">
        <f t="shared" si="1535"/>
        <v/>
      </c>
      <c r="CY939" s="16" t="str">
        <f t="shared" si="1536"/>
        <v/>
      </c>
      <c r="CZ939" s="85" t="str">
        <f t="shared" si="1537"/>
        <v/>
      </c>
      <c r="DA939" s="16" t="str">
        <f t="shared" si="1538"/>
        <v/>
      </c>
      <c r="DB939" s="16" t="str">
        <f t="shared" si="1539"/>
        <v/>
      </c>
      <c r="DC939" s="28" t="str">
        <f>IF(CP939="","",$DC$1&amp;(INDEX(価格設定!D$1:XFD$3,ROW(価格設定!$D$3),MATCH($AW939,価格設定!D$1:XFD$1,1))*100)&amp;"%")</f>
        <v/>
      </c>
      <c r="DD939" s="28" t="str">
        <f>IF(CP939="","",$DD$1&amp;(INDEX(価格設定!D$1:XFD$3,ROW(価格設定!$D$2),MATCH($AW939,価格設定!D$1:XFD$1,1))*100)&amp;"%")</f>
        <v/>
      </c>
      <c r="DE939" s="29" t="str">
        <f t="shared" si="1540"/>
        <v/>
      </c>
      <c r="DG939" s="58" t="str">
        <f t="shared" si="1541"/>
        <v/>
      </c>
      <c r="DH939" s="58" t="str">
        <f t="shared" si="1542"/>
        <v/>
      </c>
      <c r="DI939" s="58" t="str">
        <f t="shared" si="1543"/>
        <v/>
      </c>
      <c r="DJ939" s="85" t="str">
        <f t="shared" si="1544"/>
        <v/>
      </c>
      <c r="DL939" s="58" t="str">
        <f>IF(COUNTIF(DG$3:DG$1048576,DG939)=COUNTIF($DG$3:$DG939,DG939),DG939,"")</f>
        <v/>
      </c>
      <c r="DM939" s="85" t="str">
        <f t="shared" si="1545"/>
        <v/>
      </c>
      <c r="DN939" s="85" t="str">
        <f t="shared" si="1471"/>
        <v/>
      </c>
      <c r="DO939" s="85" t="str">
        <f t="shared" si="1471"/>
        <v/>
      </c>
      <c r="DP939" s="303"/>
      <c r="DQ939" s="17" t="str">
        <f t="shared" si="1472"/>
        <v/>
      </c>
      <c r="DR939" s="17" t="str">
        <f t="shared" si="1473"/>
        <v/>
      </c>
      <c r="DS939" s="17" t="str">
        <f t="shared" si="1474"/>
        <v/>
      </c>
      <c r="DU939" s="16" t="str">
        <f t="shared" si="1546"/>
        <v/>
      </c>
      <c r="DV939" s="16" t="str">
        <f>IF(DU939="","",COUNT($DU$3:DU939))</f>
        <v/>
      </c>
      <c r="DW939" s="16" t="str">
        <f t="shared" si="1547"/>
        <v/>
      </c>
      <c r="DX939" s="16" t="str">
        <f t="shared" si="1548"/>
        <v/>
      </c>
      <c r="DY939" s="16" t="str">
        <f>IF(DZ939="","",COUNTIF(DZ$3:DZ939,DZ939))</f>
        <v/>
      </c>
      <c r="DZ939" s="16" t="str">
        <f t="shared" si="1549"/>
        <v/>
      </c>
      <c r="EA939" s="16" t="str">
        <f t="shared" si="1550"/>
        <v/>
      </c>
      <c r="EB939" s="16" t="str">
        <f t="shared" si="1551"/>
        <v/>
      </c>
      <c r="EC939" s="16" t="str">
        <f t="shared" si="1552"/>
        <v/>
      </c>
      <c r="ED939" s="16" t="str">
        <f t="shared" si="1553"/>
        <v/>
      </c>
      <c r="EE939" s="16" t="str">
        <f t="shared" si="1554"/>
        <v/>
      </c>
      <c r="EF939" s="16" t="str">
        <f t="shared" si="1555"/>
        <v/>
      </c>
      <c r="EG939" s="16" t="str">
        <f t="shared" si="1556"/>
        <v/>
      </c>
      <c r="EH939" s="16" t="str">
        <f t="shared" si="1557"/>
        <v/>
      </c>
      <c r="EI939" s="16" t="str">
        <f t="shared" si="1558"/>
        <v/>
      </c>
      <c r="EJ939" s="16" t="str">
        <f t="shared" si="1559"/>
        <v/>
      </c>
      <c r="EK939" s="16" t="str">
        <f t="shared" si="1560"/>
        <v/>
      </c>
      <c r="EL939" s="58" t="str">
        <f t="shared" si="1561"/>
        <v/>
      </c>
      <c r="EM939" s="58" t="str">
        <f>IF(OR($DZ939="",CR939=""),IF($EL939="","",$EL939),IF(OR(CR939="なし",CR939=0),領収書!$H$1,CR939))</f>
        <v/>
      </c>
      <c r="EN939" s="58" t="str">
        <f>IF(OR($DZ939="",CS939=""),IF($EL939="","",$EL939),IF(OR(CS939="なし",CS939=0),入力!$EN$1,CS939))</f>
        <v/>
      </c>
      <c r="EO939" s="63" t="str">
        <f t="shared" si="1562"/>
        <v/>
      </c>
      <c r="EP939" s="63" t="str">
        <f t="shared" si="1563"/>
        <v/>
      </c>
      <c r="ER939" s="16" t="str">
        <f>IF(AND(COUNTIF($ET$3:ET939,ET939)=1,ET939&lt;&gt;""),MAX($ER$3:ER938)+1,"")</f>
        <v/>
      </c>
      <c r="ES939" s="16" t="str">
        <f>IF(価格設定!B941="","",価格設定!B941)</f>
        <v/>
      </c>
      <c r="ET939" s="16" t="str">
        <f>IF(価格設定!C941="","",価格設定!C941)</f>
        <v/>
      </c>
      <c r="EV939" s="16" t="str">
        <f t="shared" si="1475"/>
        <v/>
      </c>
      <c r="EW939" s="16" t="str">
        <f t="shared" si="1564"/>
        <v/>
      </c>
    </row>
    <row r="940" spans="1:153" ht="30" customHeight="1" x14ac:dyDescent="0.2">
      <c r="A940" s="225"/>
      <c r="B940" s="212"/>
      <c r="C940" s="221"/>
      <c r="D940" s="164"/>
      <c r="E940" s="165"/>
      <c r="F940" s="166"/>
      <c r="G940" s="167"/>
      <c r="H940" s="179"/>
      <c r="I940" s="306"/>
      <c r="J940" s="169"/>
      <c r="K940" s="179"/>
      <c r="L940" s="186"/>
      <c r="M940" s="186"/>
      <c r="N940" s="168"/>
      <c r="O940" s="170"/>
      <c r="P940" s="212"/>
      <c r="Q940" s="179" t="str">
        <f>IFERROR(IF(H940="","",IFERROR(INDEX(価格設定!$B$5:$B$1048576,MATCH(H940,価格設定!$B$5:$B$1048576,0),0),INDEX(価格設定!$B$5:$B$1048576,MATCH("*"&amp;H940&amp;"*",価格設定!$B$5:$B$1048576,0),0))),H940)</f>
        <v/>
      </c>
      <c r="R940" s="250" t="str">
        <f>IFERROR(IF(Q940="",IF(K940="","",K940),IF(K940="",IF(INDEX(価格設定!$C$5:$C$1048576,MATCH(Q940,価格設定!$B$5:$B$1048576,0),0)=0,"",INDEX(価格設定!$C$5:$C$1048576,MATCH(Q940,価格設定!$B$5:$B$1048576,0),0)),IF(K940="なし","",K940))),"")</f>
        <v/>
      </c>
      <c r="S940" s="308" t="str">
        <f t="shared" si="1476"/>
        <v/>
      </c>
      <c r="T940" s="126" t="str">
        <f>IFERROR(IF(J940="",IF(INDEX(価格設定!$E$5:$R$1048576,MATCH($Q940,価格設定!B$5:B$1048576,0),MATCH($AW940,価格設定!E$1:X$1,1))=0,"",INDEX(価格設定!$E$5:$R$1048576,MATCH($Q940,価格設定!B$5:B$1048576,0),MATCH($AW940,価格設定!E$1:X$1,1))),J940),"")</f>
        <v/>
      </c>
      <c r="U940" s="126" t="str">
        <f t="shared" si="1477"/>
        <v/>
      </c>
      <c r="V940" s="132" t="str">
        <f t="shared" si="1478"/>
        <v/>
      </c>
      <c r="W940" s="127" t="str">
        <f>IFERROR(IF(OR(T940="",T940&lt;0),"",IFERROR(INDEX(価格設定!E$2:X$3,IF(AND(K940=$K$1,$K$1&lt;&gt;""),ROW(価格設定!$D$3)-1,MATCH(INDEX(価格設定!$D$5:$D$1048576,MATCH(Q940,価格設定!$B$5:$B$1048576,0),0),価格設定!$D$2:$D$3,0)),MATCH($AW940,価格設定!E$1:X$1,1)),INDEX(価格設定!E$2:X$2,0,MATCH($AW940,価格設定!E$1:X$1,1)))),"")</f>
        <v/>
      </c>
      <c r="X940" s="126" t="str">
        <f t="shared" si="1469"/>
        <v/>
      </c>
      <c r="Y940" s="128" t="str">
        <f t="shared" si="1479"/>
        <v/>
      </c>
      <c r="Z940" s="126" t="str">
        <f t="shared" si="1480"/>
        <v/>
      </c>
      <c r="AA940" s="129" t="str">
        <f t="shared" si="1481"/>
        <v/>
      </c>
      <c r="AB940" s="126" t="str">
        <f t="shared" si="1482"/>
        <v/>
      </c>
      <c r="AC940" s="280" t="str">
        <f t="shared" si="1483"/>
        <v/>
      </c>
      <c r="AD940" s="15"/>
      <c r="AE940" s="204" t="str">
        <f>IF(AF940="","",COUNT($AF$3:AF940))</f>
        <v/>
      </c>
      <c r="AF940" s="206" t="str">
        <f t="shared" si="1484"/>
        <v/>
      </c>
      <c r="AG940" s="204" t="str">
        <f t="shared" si="1485"/>
        <v/>
      </c>
      <c r="AH940" s="204" t="str">
        <f t="shared" si="1486"/>
        <v/>
      </c>
      <c r="AI940" s="287"/>
      <c r="AJ940" s="15"/>
      <c r="AK940" s="138" t="str">
        <f t="shared" si="1487"/>
        <v/>
      </c>
      <c r="AL940" s="131" t="str">
        <f t="shared" si="1488"/>
        <v/>
      </c>
      <c r="AM940" s="131" t="str">
        <f t="shared" si="1489"/>
        <v/>
      </c>
      <c r="AN940" s="313" t="str">
        <f t="shared" si="1490"/>
        <v/>
      </c>
      <c r="AO940" s="316" t="str">
        <f t="shared" si="1491"/>
        <v/>
      </c>
      <c r="AP940" s="18"/>
      <c r="AQ940" s="3" t="str">
        <f>IF(F940="","",MAX($AQ$3:AQ939)+1)</f>
        <v/>
      </c>
      <c r="AR940" s="3" t="str">
        <f>IF(OR(AQ940="",BB940=""),"",MAX($AR$3:AR939)+1)</f>
        <v/>
      </c>
      <c r="AS940" s="3" t="str">
        <f>IF(CQ940="","",RANK(CQ940,CQ$3:CQ$1048576,1)+COUNTIF($CQ$3:CQ940,CQ940)-1)</f>
        <v/>
      </c>
      <c r="AT940" s="21" t="str">
        <f>IF(C940="",IF(OR(AND($H940&lt;&gt;"",C940=""),AND($F939=$F940,$AZ940&lt;&gt;""),COUNTA($H$3:$H$1048576,#REF!,$F$3:$F$1048576)&gt;COUNTA($H$3:$H940,#REF!,$F$3:$F940),$AZ940&lt;&gt;""),INDEX(AT$3:AT$1048576,MATCH(MAX($AQ$3:$AQ939),$AQ$3:$AQ$1048576,0),0),""),C940)</f>
        <v/>
      </c>
      <c r="AU940" s="21" t="str">
        <f>IF(D940="",IF(OR(AND($H940&lt;&gt;"",D940=""),AND($F939=$F940,$AZ940&lt;&gt;""),COUNTA($H$3:$H$1048576,#REF!,$F$3:$F$1048576)&gt;COUNTA($H$3:$H940,#REF!,$F$3:$F940),$AZ940&lt;&gt;""),INDEX(AU$3:AU$1048576,MATCH(MAX($AQ$3:$AQ939),$AQ$3:$AQ$1048576,0),0),""),D940)</f>
        <v/>
      </c>
      <c r="AV940" s="21" t="str">
        <f>IF(E940="",IF(OR(AND($H940&lt;&gt;"",E940=""),AND($F939=$F940,$AZ940&lt;&gt;""),COUNTA($H$3:$H$1048576,#REF!,$F$3:$F$1048576)&gt;COUNTA($H$3:$H940,#REF!,$F$3:$F940),$AZ940&lt;&gt;""),INDEX(AV$3:AV$1048576,MATCH(MAX($AQ$3:$AQ939),$AQ$3:$AQ$1048576,0),0),""),E940)</f>
        <v/>
      </c>
      <c r="AW940" s="24" t="str">
        <f t="shared" si="1492"/>
        <v/>
      </c>
      <c r="AX940" s="13" t="str">
        <f t="shared" si="1493"/>
        <v/>
      </c>
      <c r="AY940" s="4" t="str">
        <f t="shared" si="1494"/>
        <v/>
      </c>
      <c r="AZ940" s="4" t="str">
        <f>IF(AX940="",IF(OR(AND(H940&lt;&gt;"",F940=""),COUNTA($H$3:$H$1048576)&gt;COUNTA($H$3:$H940)),INDEX(AX$3:AX940,MATCH(MAX($AQ$3:AQ940),AQ$3:AQ940,0),0),""),AX940)</f>
        <v/>
      </c>
      <c r="BA940" s="4" t="str">
        <f>IF(AY940="",IF(AND(H940&lt;&gt;"",F940=""),INDEX(AY$3:AY940,MATCH(MAX($AQ$3:AQ940),AQ$3:AQ940,0),0),""),AY940)</f>
        <v/>
      </c>
      <c r="BB940" s="82" t="str">
        <f>IF(BC940="","",RANK(BC940,BC$3:BC$1048576,1)+COUNTIF($BC$3:BC940,BC940)-1)</f>
        <v/>
      </c>
      <c r="BC940" s="139" t="str">
        <f t="shared" si="1495"/>
        <v/>
      </c>
      <c r="BD940" s="46" t="str">
        <f t="shared" si="1496"/>
        <v/>
      </c>
      <c r="BE940" s="46" t="str">
        <f t="shared" si="1497"/>
        <v/>
      </c>
      <c r="BF940" s="46" t="str">
        <f t="shared" si="1498"/>
        <v/>
      </c>
      <c r="BG940" s="4" t="str">
        <f t="shared" si="1499"/>
        <v/>
      </c>
      <c r="BH940" s="180" t="str">
        <f t="shared" si="1500"/>
        <v/>
      </c>
      <c r="BI940" s="16" t="str">
        <f t="shared" si="1501"/>
        <v/>
      </c>
      <c r="BJ940" s="52" t="str">
        <f>IF(BI940="","",IF(W940="","",IF(AND(K940=$K$1,$K$1&lt;&gt;""),$BT$2,IFERROR(IF(INDEX(価格設定!$D$5:$D$1048576,MATCH(Q940,価格設定!$B$5:$B$1048576,0),0)=価格設定!$D$3,$BT$2,$BS$2),$BS$2))))</f>
        <v/>
      </c>
      <c r="BK940" s="16" t="str">
        <f>IF(BI940="","",IF(COUNTIF($BI$3:BI940,BI940)=1,1,IF(AND(BI939=BI940,BH940=""),BK939,COUNTIF($BH$3:BH940,BH940))))</f>
        <v/>
      </c>
      <c r="BL940" s="52" t="str">
        <f t="shared" si="1502"/>
        <v/>
      </c>
      <c r="BM940" s="52" t="str">
        <f t="shared" si="1503"/>
        <v/>
      </c>
      <c r="BN940" s="119" t="str">
        <f t="shared" si="1504"/>
        <v/>
      </c>
      <c r="BO940" s="119" t="str">
        <f t="shared" si="1505"/>
        <v/>
      </c>
      <c r="BP940" s="17" t="str">
        <f t="shared" si="1506"/>
        <v/>
      </c>
      <c r="BQ940" s="17" t="str">
        <f t="shared" si="1507"/>
        <v/>
      </c>
      <c r="BR940" s="17" t="str">
        <f>IF(OR(BP940="",COUNTIF($BO$3:BO940,BO940)&lt;&gt;1),"",SUMIF(BO$3:BO$1048576,BO940,BP$3:BP$1048576))</f>
        <v/>
      </c>
      <c r="BS940" s="17" t="str">
        <f t="shared" si="1508"/>
        <v/>
      </c>
      <c r="BT940" s="17" t="str">
        <f t="shared" si="1509"/>
        <v/>
      </c>
      <c r="BU940" s="17" t="str">
        <f t="shared" si="1510"/>
        <v/>
      </c>
      <c r="BV940" s="24" t="str">
        <f t="shared" si="1511"/>
        <v/>
      </c>
      <c r="BW940" s="24" t="str">
        <f t="shared" si="1512"/>
        <v/>
      </c>
      <c r="BX940" s="24" t="str">
        <f t="shared" si="1513"/>
        <v/>
      </c>
      <c r="BY940" s="26" t="str">
        <f t="shared" si="1514"/>
        <v/>
      </c>
      <c r="BZ940" s="26" t="str">
        <f t="shared" si="1515"/>
        <v/>
      </c>
      <c r="CA940" s="26" t="str">
        <f t="shared" si="1516"/>
        <v/>
      </c>
      <c r="CB940" s="66" t="str">
        <f t="shared" si="1517"/>
        <v/>
      </c>
      <c r="CC940" s="65" t="str">
        <f t="shared" si="1518"/>
        <v/>
      </c>
      <c r="CD940" s="26" t="str">
        <f t="shared" si="1519"/>
        <v/>
      </c>
      <c r="CE940" s="26" t="str">
        <f t="shared" si="1520"/>
        <v/>
      </c>
      <c r="CF940" s="193" t="str">
        <f t="shared" si="1521"/>
        <v/>
      </c>
      <c r="CG940" s="193" t="str">
        <f t="shared" si="1522"/>
        <v/>
      </c>
      <c r="CH940" s="26" t="str">
        <f t="shared" si="1523"/>
        <v/>
      </c>
      <c r="CI940" s="26" t="str">
        <f t="shared" si="1524"/>
        <v/>
      </c>
      <c r="CJ940" s="65" t="str">
        <f t="shared" si="1525"/>
        <v/>
      </c>
      <c r="CK940" s="65" t="str">
        <f t="shared" si="1526"/>
        <v/>
      </c>
      <c r="CL940" s="64" t="str">
        <f t="shared" si="1527"/>
        <v/>
      </c>
      <c r="CM940" s="64" t="str">
        <f t="shared" si="1528"/>
        <v/>
      </c>
      <c r="CN940" s="65" t="str">
        <f t="shared" si="1529"/>
        <v/>
      </c>
      <c r="CP940" s="63" t="str">
        <f>IF(BH940="","",MAX($CP$3:CP939)+1)</f>
        <v/>
      </c>
      <c r="CQ940" s="24" t="str">
        <f t="shared" si="1530"/>
        <v/>
      </c>
      <c r="CR940" s="24" t="str">
        <f t="shared" si="1531"/>
        <v/>
      </c>
      <c r="CS940" s="24" t="str">
        <f t="shared" si="1532"/>
        <v/>
      </c>
      <c r="CT940" s="58" t="str">
        <f>IF(BO940="","",COUNTIF($BO$3:BO940,BO940)&amp;"@"&amp;BO940)</f>
        <v/>
      </c>
      <c r="CU940" s="16" t="str">
        <f t="shared" si="1470"/>
        <v/>
      </c>
      <c r="CV940" s="63" t="str">
        <f t="shared" si="1533"/>
        <v/>
      </c>
      <c r="CW940" s="16" t="str">
        <f t="shared" si="1534"/>
        <v/>
      </c>
      <c r="CX940" s="16" t="str">
        <f t="shared" si="1535"/>
        <v/>
      </c>
      <c r="CY940" s="16" t="str">
        <f t="shared" si="1536"/>
        <v/>
      </c>
      <c r="CZ940" s="85" t="str">
        <f t="shared" si="1537"/>
        <v/>
      </c>
      <c r="DA940" s="16" t="str">
        <f t="shared" si="1538"/>
        <v/>
      </c>
      <c r="DB940" s="16" t="str">
        <f t="shared" si="1539"/>
        <v/>
      </c>
      <c r="DC940" s="28" t="str">
        <f>IF(CP940="","",$DC$1&amp;(INDEX(価格設定!D$1:XFD$3,ROW(価格設定!$D$3),MATCH($AW940,価格設定!D$1:XFD$1,1))*100)&amp;"%")</f>
        <v/>
      </c>
      <c r="DD940" s="28" t="str">
        <f>IF(CP940="","",$DD$1&amp;(INDEX(価格設定!D$1:XFD$3,ROW(価格設定!$D$2),MATCH($AW940,価格設定!D$1:XFD$1,1))*100)&amp;"%")</f>
        <v/>
      </c>
      <c r="DE940" s="29" t="str">
        <f t="shared" si="1540"/>
        <v/>
      </c>
      <c r="DG940" s="58" t="str">
        <f t="shared" si="1541"/>
        <v/>
      </c>
      <c r="DH940" s="58" t="str">
        <f t="shared" si="1542"/>
        <v/>
      </c>
      <c r="DI940" s="58" t="str">
        <f t="shared" si="1543"/>
        <v/>
      </c>
      <c r="DJ940" s="85" t="str">
        <f t="shared" si="1544"/>
        <v/>
      </c>
      <c r="DL940" s="58" t="str">
        <f>IF(COUNTIF(DG$3:DG$1048576,DG940)=COUNTIF($DG$3:$DG940,DG940),DG940,"")</f>
        <v/>
      </c>
      <c r="DM940" s="85" t="str">
        <f t="shared" si="1545"/>
        <v/>
      </c>
      <c r="DN940" s="85" t="str">
        <f t="shared" si="1471"/>
        <v/>
      </c>
      <c r="DO940" s="85" t="str">
        <f t="shared" si="1471"/>
        <v/>
      </c>
      <c r="DP940" s="303"/>
      <c r="DQ940" s="17" t="str">
        <f t="shared" si="1472"/>
        <v/>
      </c>
      <c r="DR940" s="17" t="str">
        <f t="shared" si="1473"/>
        <v/>
      </c>
      <c r="DS940" s="17" t="str">
        <f t="shared" si="1474"/>
        <v/>
      </c>
      <c r="DU940" s="16" t="str">
        <f t="shared" si="1546"/>
        <v/>
      </c>
      <c r="DV940" s="16" t="str">
        <f>IF(DU940="","",COUNT($DU$3:DU940))</f>
        <v/>
      </c>
      <c r="DW940" s="16" t="str">
        <f t="shared" si="1547"/>
        <v/>
      </c>
      <c r="DX940" s="16" t="str">
        <f t="shared" si="1548"/>
        <v/>
      </c>
      <c r="DY940" s="16" t="str">
        <f>IF(DZ940="","",COUNTIF(DZ$3:DZ940,DZ940))</f>
        <v/>
      </c>
      <c r="DZ940" s="16" t="str">
        <f t="shared" si="1549"/>
        <v/>
      </c>
      <c r="EA940" s="16" t="str">
        <f t="shared" si="1550"/>
        <v/>
      </c>
      <c r="EB940" s="16" t="str">
        <f t="shared" si="1551"/>
        <v/>
      </c>
      <c r="EC940" s="16" t="str">
        <f t="shared" si="1552"/>
        <v/>
      </c>
      <c r="ED940" s="16" t="str">
        <f t="shared" si="1553"/>
        <v/>
      </c>
      <c r="EE940" s="16" t="str">
        <f t="shared" si="1554"/>
        <v/>
      </c>
      <c r="EF940" s="16" t="str">
        <f t="shared" si="1555"/>
        <v/>
      </c>
      <c r="EG940" s="16" t="str">
        <f t="shared" si="1556"/>
        <v/>
      </c>
      <c r="EH940" s="16" t="str">
        <f t="shared" si="1557"/>
        <v/>
      </c>
      <c r="EI940" s="16" t="str">
        <f t="shared" si="1558"/>
        <v/>
      </c>
      <c r="EJ940" s="16" t="str">
        <f t="shared" si="1559"/>
        <v/>
      </c>
      <c r="EK940" s="16" t="str">
        <f t="shared" si="1560"/>
        <v/>
      </c>
      <c r="EL940" s="58" t="str">
        <f t="shared" si="1561"/>
        <v/>
      </c>
      <c r="EM940" s="58" t="str">
        <f>IF(OR($DZ940="",CR940=""),IF($EL940="","",$EL940),IF(OR(CR940="なし",CR940=0),領収書!$H$1,CR940))</f>
        <v/>
      </c>
      <c r="EN940" s="58" t="str">
        <f>IF(OR($DZ940="",CS940=""),IF($EL940="","",$EL940),IF(OR(CS940="なし",CS940=0),入力!$EN$1,CS940))</f>
        <v/>
      </c>
      <c r="EO940" s="63" t="str">
        <f t="shared" si="1562"/>
        <v/>
      </c>
      <c r="EP940" s="63" t="str">
        <f t="shared" si="1563"/>
        <v/>
      </c>
      <c r="ER940" s="16" t="str">
        <f>IF(AND(COUNTIF($ET$3:ET940,ET940)=1,ET940&lt;&gt;""),MAX($ER$3:ER939)+1,"")</f>
        <v/>
      </c>
      <c r="ES940" s="16" t="str">
        <f>IF(価格設定!B942="","",価格設定!B942)</f>
        <v/>
      </c>
      <c r="ET940" s="16" t="str">
        <f>IF(価格設定!C942="","",価格設定!C942)</f>
        <v/>
      </c>
      <c r="EV940" s="16" t="str">
        <f t="shared" si="1475"/>
        <v/>
      </c>
      <c r="EW940" s="16" t="str">
        <f t="shared" si="1564"/>
        <v/>
      </c>
    </row>
    <row r="941" spans="1:153" ht="30" customHeight="1" x14ac:dyDescent="0.2">
      <c r="A941" s="225"/>
      <c r="B941" s="212"/>
      <c r="C941" s="221"/>
      <c r="D941" s="164"/>
      <c r="E941" s="165"/>
      <c r="F941" s="166"/>
      <c r="G941" s="167"/>
      <c r="H941" s="179"/>
      <c r="I941" s="306"/>
      <c r="J941" s="169"/>
      <c r="K941" s="179"/>
      <c r="L941" s="186"/>
      <c r="M941" s="186"/>
      <c r="N941" s="168"/>
      <c r="O941" s="170"/>
      <c r="P941" s="212"/>
      <c r="Q941" s="179" t="str">
        <f>IFERROR(IF(H941="","",IFERROR(INDEX(価格設定!$B$5:$B$1048576,MATCH(H941,価格設定!$B$5:$B$1048576,0),0),INDEX(価格設定!$B$5:$B$1048576,MATCH("*"&amp;H941&amp;"*",価格設定!$B$5:$B$1048576,0),0))),H941)</f>
        <v/>
      </c>
      <c r="R941" s="250" t="str">
        <f>IFERROR(IF(Q941="",IF(K941="","",K941),IF(K941="",IF(INDEX(価格設定!$C$5:$C$1048576,MATCH(Q941,価格設定!$B$5:$B$1048576,0),0)=0,"",INDEX(価格設定!$C$5:$C$1048576,MATCH(Q941,価格設定!$B$5:$B$1048576,0),0)),IF(K941="なし","",K941))),"")</f>
        <v/>
      </c>
      <c r="S941" s="308" t="str">
        <f t="shared" si="1476"/>
        <v/>
      </c>
      <c r="T941" s="126" t="str">
        <f>IFERROR(IF(J941="",IF(INDEX(価格設定!$E$5:$R$1048576,MATCH($Q941,価格設定!B$5:B$1048576,0),MATCH($AW941,価格設定!E$1:X$1,1))=0,"",INDEX(価格設定!$E$5:$R$1048576,MATCH($Q941,価格設定!B$5:B$1048576,0),MATCH($AW941,価格設定!E$1:X$1,1))),J941),"")</f>
        <v/>
      </c>
      <c r="U941" s="126" t="str">
        <f t="shared" si="1477"/>
        <v/>
      </c>
      <c r="V941" s="132" t="str">
        <f t="shared" si="1478"/>
        <v/>
      </c>
      <c r="W941" s="127" t="str">
        <f>IFERROR(IF(OR(T941="",T941&lt;0),"",IFERROR(INDEX(価格設定!E$2:X$3,IF(AND(K941=$K$1,$K$1&lt;&gt;""),ROW(価格設定!$D$3)-1,MATCH(INDEX(価格設定!$D$5:$D$1048576,MATCH(Q941,価格設定!$B$5:$B$1048576,0),0),価格設定!$D$2:$D$3,0)),MATCH($AW941,価格設定!E$1:X$1,1)),INDEX(価格設定!E$2:X$2,0,MATCH($AW941,価格設定!E$1:X$1,1)))),"")</f>
        <v/>
      </c>
      <c r="X941" s="126" t="str">
        <f t="shared" si="1469"/>
        <v/>
      </c>
      <c r="Y941" s="128" t="str">
        <f t="shared" si="1479"/>
        <v/>
      </c>
      <c r="Z941" s="126" t="str">
        <f t="shared" si="1480"/>
        <v/>
      </c>
      <c r="AA941" s="129" t="str">
        <f t="shared" si="1481"/>
        <v/>
      </c>
      <c r="AB941" s="126" t="str">
        <f t="shared" si="1482"/>
        <v/>
      </c>
      <c r="AC941" s="280" t="str">
        <f t="shared" si="1483"/>
        <v/>
      </c>
      <c r="AD941" s="15"/>
      <c r="AE941" s="204" t="str">
        <f>IF(AF941="","",COUNT($AF$3:AF941))</f>
        <v/>
      </c>
      <c r="AF941" s="206" t="str">
        <f t="shared" si="1484"/>
        <v/>
      </c>
      <c r="AG941" s="204" t="str">
        <f t="shared" si="1485"/>
        <v/>
      </c>
      <c r="AH941" s="204" t="str">
        <f t="shared" si="1486"/>
        <v/>
      </c>
      <c r="AI941" s="287"/>
      <c r="AJ941" s="15"/>
      <c r="AK941" s="138" t="str">
        <f t="shared" si="1487"/>
        <v/>
      </c>
      <c r="AL941" s="131" t="str">
        <f t="shared" si="1488"/>
        <v/>
      </c>
      <c r="AM941" s="131" t="str">
        <f t="shared" si="1489"/>
        <v/>
      </c>
      <c r="AN941" s="313" t="str">
        <f t="shared" si="1490"/>
        <v/>
      </c>
      <c r="AO941" s="316" t="str">
        <f t="shared" si="1491"/>
        <v/>
      </c>
      <c r="AP941" s="18"/>
      <c r="AQ941" s="3" t="str">
        <f>IF(F941="","",MAX($AQ$3:AQ940)+1)</f>
        <v/>
      </c>
      <c r="AR941" s="3" t="str">
        <f>IF(OR(AQ941="",BB941=""),"",MAX($AR$3:AR940)+1)</f>
        <v/>
      </c>
      <c r="AS941" s="3" t="str">
        <f>IF(CQ941="","",RANK(CQ941,CQ$3:CQ$1048576,1)+COUNTIF($CQ$3:CQ941,CQ941)-1)</f>
        <v/>
      </c>
      <c r="AT941" s="21" t="str">
        <f>IF(C941="",IF(OR(AND($H941&lt;&gt;"",C941=""),AND($F940=$F941,$AZ941&lt;&gt;""),COUNTA($H$3:$H$1048576,#REF!,$F$3:$F$1048576)&gt;COUNTA($H$3:$H941,#REF!,$F$3:$F941),$AZ941&lt;&gt;""),INDEX(AT$3:AT$1048576,MATCH(MAX($AQ$3:$AQ940),$AQ$3:$AQ$1048576,0),0),""),C941)</f>
        <v/>
      </c>
      <c r="AU941" s="21" t="str">
        <f>IF(D941="",IF(OR(AND($H941&lt;&gt;"",D941=""),AND($F940=$F941,$AZ941&lt;&gt;""),COUNTA($H$3:$H$1048576,#REF!,$F$3:$F$1048576)&gt;COUNTA($H$3:$H941,#REF!,$F$3:$F941),$AZ941&lt;&gt;""),INDEX(AU$3:AU$1048576,MATCH(MAX($AQ$3:$AQ940),$AQ$3:$AQ$1048576,0),0),""),D941)</f>
        <v/>
      </c>
      <c r="AV941" s="21" t="str">
        <f>IF(E941="",IF(OR(AND($H941&lt;&gt;"",E941=""),AND($F940=$F941,$AZ941&lt;&gt;""),COUNTA($H$3:$H$1048576,#REF!,$F$3:$F$1048576)&gt;COUNTA($H$3:$H941,#REF!,$F$3:$F941),$AZ941&lt;&gt;""),INDEX(AV$3:AV$1048576,MATCH(MAX($AQ$3:$AQ940),$AQ$3:$AQ$1048576,0),0),""),E941)</f>
        <v/>
      </c>
      <c r="AW941" s="24" t="str">
        <f t="shared" si="1492"/>
        <v/>
      </c>
      <c r="AX941" s="13" t="str">
        <f t="shared" si="1493"/>
        <v/>
      </c>
      <c r="AY941" s="4" t="str">
        <f t="shared" si="1494"/>
        <v/>
      </c>
      <c r="AZ941" s="4" t="str">
        <f>IF(AX941="",IF(OR(AND(H941&lt;&gt;"",F941=""),COUNTA($H$3:$H$1048576)&gt;COUNTA($H$3:$H941)),INDEX(AX$3:AX941,MATCH(MAX($AQ$3:AQ941),AQ$3:AQ941,0),0),""),AX941)</f>
        <v/>
      </c>
      <c r="BA941" s="4" t="str">
        <f>IF(AY941="",IF(AND(H941&lt;&gt;"",F941=""),INDEX(AY$3:AY941,MATCH(MAX($AQ$3:AQ941),AQ$3:AQ941,0),0),""),AY941)</f>
        <v/>
      </c>
      <c r="BB941" s="82" t="str">
        <f>IF(BC941="","",RANK(BC941,BC$3:BC$1048576,1)+COUNTIF($BC$3:BC941,BC941)-1)</f>
        <v/>
      </c>
      <c r="BC941" s="139" t="str">
        <f t="shared" si="1495"/>
        <v/>
      </c>
      <c r="BD941" s="46" t="str">
        <f t="shared" si="1496"/>
        <v/>
      </c>
      <c r="BE941" s="46" t="str">
        <f t="shared" si="1497"/>
        <v/>
      </c>
      <c r="BF941" s="46" t="str">
        <f t="shared" si="1498"/>
        <v/>
      </c>
      <c r="BG941" s="4" t="str">
        <f t="shared" si="1499"/>
        <v/>
      </c>
      <c r="BH941" s="180" t="str">
        <f t="shared" si="1500"/>
        <v/>
      </c>
      <c r="BI941" s="16" t="str">
        <f t="shared" si="1501"/>
        <v/>
      </c>
      <c r="BJ941" s="52" t="str">
        <f>IF(BI941="","",IF(W941="","",IF(AND(K941=$K$1,$K$1&lt;&gt;""),$BT$2,IFERROR(IF(INDEX(価格設定!$D$5:$D$1048576,MATCH(Q941,価格設定!$B$5:$B$1048576,0),0)=価格設定!$D$3,$BT$2,$BS$2),$BS$2))))</f>
        <v/>
      </c>
      <c r="BK941" s="16" t="str">
        <f>IF(BI941="","",IF(COUNTIF($BI$3:BI941,BI941)=1,1,IF(AND(BI940=BI941,BH941=""),BK940,COUNTIF($BH$3:BH941,BH941))))</f>
        <v/>
      </c>
      <c r="BL941" s="52" t="str">
        <f t="shared" si="1502"/>
        <v/>
      </c>
      <c r="BM941" s="52" t="str">
        <f t="shared" si="1503"/>
        <v/>
      </c>
      <c r="BN941" s="119" t="str">
        <f t="shared" si="1504"/>
        <v/>
      </c>
      <c r="BO941" s="119" t="str">
        <f t="shared" si="1505"/>
        <v/>
      </c>
      <c r="BP941" s="17" t="str">
        <f t="shared" si="1506"/>
        <v/>
      </c>
      <c r="BQ941" s="17" t="str">
        <f t="shared" si="1507"/>
        <v/>
      </c>
      <c r="BR941" s="17" t="str">
        <f>IF(OR(BP941="",COUNTIF($BO$3:BO941,BO941)&lt;&gt;1),"",SUMIF(BO$3:BO$1048576,BO941,BP$3:BP$1048576))</f>
        <v/>
      </c>
      <c r="BS941" s="17" t="str">
        <f t="shared" si="1508"/>
        <v/>
      </c>
      <c r="BT941" s="17" t="str">
        <f t="shared" si="1509"/>
        <v/>
      </c>
      <c r="BU941" s="17" t="str">
        <f t="shared" si="1510"/>
        <v/>
      </c>
      <c r="BV941" s="24" t="str">
        <f t="shared" si="1511"/>
        <v/>
      </c>
      <c r="BW941" s="24" t="str">
        <f t="shared" si="1512"/>
        <v/>
      </c>
      <c r="BX941" s="24" t="str">
        <f t="shared" si="1513"/>
        <v/>
      </c>
      <c r="BY941" s="26" t="str">
        <f t="shared" si="1514"/>
        <v/>
      </c>
      <c r="BZ941" s="26" t="str">
        <f t="shared" si="1515"/>
        <v/>
      </c>
      <c r="CA941" s="26" t="str">
        <f t="shared" si="1516"/>
        <v/>
      </c>
      <c r="CB941" s="66" t="str">
        <f t="shared" si="1517"/>
        <v/>
      </c>
      <c r="CC941" s="65" t="str">
        <f t="shared" si="1518"/>
        <v/>
      </c>
      <c r="CD941" s="26" t="str">
        <f t="shared" si="1519"/>
        <v/>
      </c>
      <c r="CE941" s="26" t="str">
        <f t="shared" si="1520"/>
        <v/>
      </c>
      <c r="CF941" s="193" t="str">
        <f t="shared" si="1521"/>
        <v/>
      </c>
      <c r="CG941" s="193" t="str">
        <f t="shared" si="1522"/>
        <v/>
      </c>
      <c r="CH941" s="26" t="str">
        <f t="shared" si="1523"/>
        <v/>
      </c>
      <c r="CI941" s="26" t="str">
        <f t="shared" si="1524"/>
        <v/>
      </c>
      <c r="CJ941" s="65" t="str">
        <f t="shared" si="1525"/>
        <v/>
      </c>
      <c r="CK941" s="65" t="str">
        <f t="shared" si="1526"/>
        <v/>
      </c>
      <c r="CL941" s="64" t="str">
        <f t="shared" si="1527"/>
        <v/>
      </c>
      <c r="CM941" s="64" t="str">
        <f t="shared" si="1528"/>
        <v/>
      </c>
      <c r="CN941" s="65" t="str">
        <f t="shared" si="1529"/>
        <v/>
      </c>
      <c r="CP941" s="63" t="str">
        <f>IF(BH941="","",MAX($CP$3:CP940)+1)</f>
        <v/>
      </c>
      <c r="CQ941" s="24" t="str">
        <f t="shared" si="1530"/>
        <v/>
      </c>
      <c r="CR941" s="24" t="str">
        <f t="shared" si="1531"/>
        <v/>
      </c>
      <c r="CS941" s="24" t="str">
        <f t="shared" si="1532"/>
        <v/>
      </c>
      <c r="CT941" s="58" t="str">
        <f>IF(BO941="","",COUNTIF($BO$3:BO941,BO941)&amp;"@"&amp;BO941)</f>
        <v/>
      </c>
      <c r="CU941" s="16" t="str">
        <f t="shared" si="1470"/>
        <v/>
      </c>
      <c r="CV941" s="63" t="str">
        <f t="shared" si="1533"/>
        <v/>
      </c>
      <c r="CW941" s="16" t="str">
        <f t="shared" si="1534"/>
        <v/>
      </c>
      <c r="CX941" s="16" t="str">
        <f t="shared" si="1535"/>
        <v/>
      </c>
      <c r="CY941" s="16" t="str">
        <f t="shared" si="1536"/>
        <v/>
      </c>
      <c r="CZ941" s="85" t="str">
        <f t="shared" si="1537"/>
        <v/>
      </c>
      <c r="DA941" s="16" t="str">
        <f t="shared" si="1538"/>
        <v/>
      </c>
      <c r="DB941" s="16" t="str">
        <f t="shared" si="1539"/>
        <v/>
      </c>
      <c r="DC941" s="28" t="str">
        <f>IF(CP941="","",$DC$1&amp;(INDEX(価格設定!D$1:XFD$3,ROW(価格設定!$D$3),MATCH($AW941,価格設定!D$1:XFD$1,1))*100)&amp;"%")</f>
        <v/>
      </c>
      <c r="DD941" s="28" t="str">
        <f>IF(CP941="","",$DD$1&amp;(INDEX(価格設定!D$1:XFD$3,ROW(価格設定!$D$2),MATCH($AW941,価格設定!D$1:XFD$1,1))*100)&amp;"%")</f>
        <v/>
      </c>
      <c r="DE941" s="29" t="str">
        <f t="shared" si="1540"/>
        <v/>
      </c>
      <c r="DG941" s="58" t="str">
        <f t="shared" si="1541"/>
        <v/>
      </c>
      <c r="DH941" s="58" t="str">
        <f t="shared" si="1542"/>
        <v/>
      </c>
      <c r="DI941" s="58" t="str">
        <f t="shared" si="1543"/>
        <v/>
      </c>
      <c r="DJ941" s="85" t="str">
        <f t="shared" si="1544"/>
        <v/>
      </c>
      <c r="DL941" s="58" t="str">
        <f>IF(COUNTIF(DG$3:DG$1048576,DG941)=COUNTIF($DG$3:$DG941,DG941),DG941,"")</f>
        <v/>
      </c>
      <c r="DM941" s="85" t="str">
        <f t="shared" si="1545"/>
        <v/>
      </c>
      <c r="DN941" s="85" t="str">
        <f t="shared" si="1471"/>
        <v/>
      </c>
      <c r="DO941" s="85" t="str">
        <f t="shared" si="1471"/>
        <v/>
      </c>
      <c r="DP941" s="303"/>
      <c r="DQ941" s="17" t="str">
        <f t="shared" si="1472"/>
        <v/>
      </c>
      <c r="DR941" s="17" t="str">
        <f t="shared" si="1473"/>
        <v/>
      </c>
      <c r="DS941" s="17" t="str">
        <f t="shared" si="1474"/>
        <v/>
      </c>
      <c r="DU941" s="16" t="str">
        <f t="shared" si="1546"/>
        <v/>
      </c>
      <c r="DV941" s="16" t="str">
        <f>IF(DU941="","",COUNT($DU$3:DU941))</f>
        <v/>
      </c>
      <c r="DW941" s="16" t="str">
        <f t="shared" si="1547"/>
        <v/>
      </c>
      <c r="DX941" s="16" t="str">
        <f t="shared" si="1548"/>
        <v/>
      </c>
      <c r="DY941" s="16" t="str">
        <f>IF(DZ941="","",COUNTIF(DZ$3:DZ941,DZ941))</f>
        <v/>
      </c>
      <c r="DZ941" s="16" t="str">
        <f t="shared" si="1549"/>
        <v/>
      </c>
      <c r="EA941" s="16" t="str">
        <f t="shared" si="1550"/>
        <v/>
      </c>
      <c r="EB941" s="16" t="str">
        <f t="shared" si="1551"/>
        <v/>
      </c>
      <c r="EC941" s="16" t="str">
        <f t="shared" si="1552"/>
        <v/>
      </c>
      <c r="ED941" s="16" t="str">
        <f t="shared" si="1553"/>
        <v/>
      </c>
      <c r="EE941" s="16" t="str">
        <f t="shared" si="1554"/>
        <v/>
      </c>
      <c r="EF941" s="16" t="str">
        <f t="shared" si="1555"/>
        <v/>
      </c>
      <c r="EG941" s="16" t="str">
        <f t="shared" si="1556"/>
        <v/>
      </c>
      <c r="EH941" s="16" t="str">
        <f t="shared" si="1557"/>
        <v/>
      </c>
      <c r="EI941" s="16" t="str">
        <f t="shared" si="1558"/>
        <v/>
      </c>
      <c r="EJ941" s="16" t="str">
        <f t="shared" si="1559"/>
        <v/>
      </c>
      <c r="EK941" s="16" t="str">
        <f t="shared" si="1560"/>
        <v/>
      </c>
      <c r="EL941" s="58" t="str">
        <f t="shared" si="1561"/>
        <v/>
      </c>
      <c r="EM941" s="58" t="str">
        <f>IF(OR($DZ941="",CR941=""),IF($EL941="","",$EL941),IF(OR(CR941="なし",CR941=0),領収書!$H$1,CR941))</f>
        <v/>
      </c>
      <c r="EN941" s="58" t="str">
        <f>IF(OR($DZ941="",CS941=""),IF($EL941="","",$EL941),IF(OR(CS941="なし",CS941=0),入力!$EN$1,CS941))</f>
        <v/>
      </c>
      <c r="EO941" s="63" t="str">
        <f t="shared" si="1562"/>
        <v/>
      </c>
      <c r="EP941" s="63" t="str">
        <f t="shared" si="1563"/>
        <v/>
      </c>
      <c r="ER941" s="16" t="str">
        <f>IF(AND(COUNTIF($ET$3:ET941,ET941)=1,ET941&lt;&gt;""),MAX($ER$3:ER940)+1,"")</f>
        <v/>
      </c>
      <c r="ES941" s="16" t="str">
        <f>IF(価格設定!B943="","",価格設定!B943)</f>
        <v/>
      </c>
      <c r="ET941" s="16" t="str">
        <f>IF(価格設定!C943="","",価格設定!C943)</f>
        <v/>
      </c>
      <c r="EV941" s="16" t="str">
        <f t="shared" si="1475"/>
        <v/>
      </c>
      <c r="EW941" s="16" t="str">
        <f t="shared" si="1564"/>
        <v/>
      </c>
    </row>
    <row r="942" spans="1:153" ht="30" customHeight="1" x14ac:dyDescent="0.2">
      <c r="A942" s="225"/>
      <c r="B942" s="212"/>
      <c r="C942" s="221"/>
      <c r="D942" s="164"/>
      <c r="E942" s="165"/>
      <c r="F942" s="166"/>
      <c r="G942" s="167"/>
      <c r="H942" s="179"/>
      <c r="I942" s="306"/>
      <c r="J942" s="169"/>
      <c r="K942" s="179"/>
      <c r="L942" s="186"/>
      <c r="M942" s="186"/>
      <c r="N942" s="168"/>
      <c r="O942" s="170"/>
      <c r="P942" s="212"/>
      <c r="Q942" s="179" t="str">
        <f>IFERROR(IF(H942="","",IFERROR(INDEX(価格設定!$B$5:$B$1048576,MATCH(H942,価格設定!$B$5:$B$1048576,0),0),INDEX(価格設定!$B$5:$B$1048576,MATCH("*"&amp;H942&amp;"*",価格設定!$B$5:$B$1048576,0),0))),H942)</f>
        <v/>
      </c>
      <c r="R942" s="250" t="str">
        <f>IFERROR(IF(Q942="",IF(K942="","",K942),IF(K942="",IF(INDEX(価格設定!$C$5:$C$1048576,MATCH(Q942,価格設定!$B$5:$B$1048576,0),0)=0,"",INDEX(価格設定!$C$5:$C$1048576,MATCH(Q942,価格設定!$B$5:$B$1048576,0),0)),IF(K942="なし","",K942))),"")</f>
        <v/>
      </c>
      <c r="S942" s="308" t="str">
        <f t="shared" si="1476"/>
        <v/>
      </c>
      <c r="T942" s="126" t="str">
        <f>IFERROR(IF(J942="",IF(INDEX(価格設定!$E$5:$R$1048576,MATCH($Q942,価格設定!B$5:B$1048576,0),MATCH($AW942,価格設定!E$1:X$1,1))=0,"",INDEX(価格設定!$E$5:$R$1048576,MATCH($Q942,価格設定!B$5:B$1048576,0),MATCH($AW942,価格設定!E$1:X$1,1))),J942),"")</f>
        <v/>
      </c>
      <c r="U942" s="126" t="str">
        <f t="shared" si="1477"/>
        <v/>
      </c>
      <c r="V942" s="132" t="str">
        <f t="shared" si="1478"/>
        <v/>
      </c>
      <c r="W942" s="127" t="str">
        <f>IFERROR(IF(OR(T942="",T942&lt;0),"",IFERROR(INDEX(価格設定!E$2:X$3,IF(AND(K942=$K$1,$K$1&lt;&gt;""),ROW(価格設定!$D$3)-1,MATCH(INDEX(価格設定!$D$5:$D$1048576,MATCH(Q942,価格設定!$B$5:$B$1048576,0),0),価格設定!$D$2:$D$3,0)),MATCH($AW942,価格設定!E$1:X$1,1)),INDEX(価格設定!E$2:X$2,0,MATCH($AW942,価格設定!E$1:X$1,1)))),"")</f>
        <v/>
      </c>
      <c r="X942" s="126" t="str">
        <f t="shared" si="1469"/>
        <v/>
      </c>
      <c r="Y942" s="128" t="str">
        <f t="shared" si="1479"/>
        <v/>
      </c>
      <c r="Z942" s="126" t="str">
        <f t="shared" si="1480"/>
        <v/>
      </c>
      <c r="AA942" s="129" t="str">
        <f t="shared" si="1481"/>
        <v/>
      </c>
      <c r="AB942" s="126" t="str">
        <f t="shared" si="1482"/>
        <v/>
      </c>
      <c r="AC942" s="280" t="str">
        <f t="shared" si="1483"/>
        <v/>
      </c>
      <c r="AD942" s="15"/>
      <c r="AE942" s="204" t="str">
        <f>IF(AF942="","",COUNT($AF$3:AF942))</f>
        <v/>
      </c>
      <c r="AF942" s="206" t="str">
        <f t="shared" si="1484"/>
        <v/>
      </c>
      <c r="AG942" s="204" t="str">
        <f t="shared" si="1485"/>
        <v/>
      </c>
      <c r="AH942" s="204" t="str">
        <f t="shared" si="1486"/>
        <v/>
      </c>
      <c r="AI942" s="287"/>
      <c r="AJ942" s="15"/>
      <c r="AK942" s="138" t="str">
        <f t="shared" si="1487"/>
        <v/>
      </c>
      <c r="AL942" s="131" t="str">
        <f t="shared" si="1488"/>
        <v/>
      </c>
      <c r="AM942" s="131" t="str">
        <f t="shared" si="1489"/>
        <v/>
      </c>
      <c r="AN942" s="313" t="str">
        <f t="shared" si="1490"/>
        <v/>
      </c>
      <c r="AO942" s="316" t="str">
        <f t="shared" si="1491"/>
        <v/>
      </c>
      <c r="AP942" s="18"/>
      <c r="AQ942" s="3" t="str">
        <f>IF(F942="","",MAX($AQ$3:AQ941)+1)</f>
        <v/>
      </c>
      <c r="AR942" s="3" t="str">
        <f>IF(OR(AQ942="",BB942=""),"",MAX($AR$3:AR941)+1)</f>
        <v/>
      </c>
      <c r="AS942" s="3" t="str">
        <f>IF(CQ942="","",RANK(CQ942,CQ$3:CQ$1048576,1)+COUNTIF($CQ$3:CQ942,CQ942)-1)</f>
        <v/>
      </c>
      <c r="AT942" s="21" t="str">
        <f>IF(C942="",IF(OR(AND($H942&lt;&gt;"",C942=""),AND($F941=$F942,$AZ942&lt;&gt;""),COUNTA($H$3:$H$1048576,#REF!,$F$3:$F$1048576)&gt;COUNTA($H$3:$H942,#REF!,$F$3:$F942),$AZ942&lt;&gt;""),INDEX(AT$3:AT$1048576,MATCH(MAX($AQ$3:$AQ941),$AQ$3:$AQ$1048576,0),0),""),C942)</f>
        <v/>
      </c>
      <c r="AU942" s="21" t="str">
        <f>IF(D942="",IF(OR(AND($H942&lt;&gt;"",D942=""),AND($F941=$F942,$AZ942&lt;&gt;""),COUNTA($H$3:$H$1048576,#REF!,$F$3:$F$1048576)&gt;COUNTA($H$3:$H942,#REF!,$F$3:$F942),$AZ942&lt;&gt;""),INDEX(AU$3:AU$1048576,MATCH(MAX($AQ$3:$AQ941),$AQ$3:$AQ$1048576,0),0),""),D942)</f>
        <v/>
      </c>
      <c r="AV942" s="21" t="str">
        <f>IF(E942="",IF(OR(AND($H942&lt;&gt;"",E942=""),AND($F941=$F942,$AZ942&lt;&gt;""),COUNTA($H$3:$H$1048576,#REF!,$F$3:$F$1048576)&gt;COUNTA($H$3:$H942,#REF!,$F$3:$F942),$AZ942&lt;&gt;""),INDEX(AV$3:AV$1048576,MATCH(MAX($AQ$3:$AQ941),$AQ$3:$AQ$1048576,0),0),""),E942)</f>
        <v/>
      </c>
      <c r="AW942" s="24" t="str">
        <f t="shared" si="1492"/>
        <v/>
      </c>
      <c r="AX942" s="13" t="str">
        <f t="shared" si="1493"/>
        <v/>
      </c>
      <c r="AY942" s="4" t="str">
        <f t="shared" si="1494"/>
        <v/>
      </c>
      <c r="AZ942" s="4" t="str">
        <f>IF(AX942="",IF(OR(AND(H942&lt;&gt;"",F942=""),COUNTA($H$3:$H$1048576)&gt;COUNTA($H$3:$H942)),INDEX(AX$3:AX942,MATCH(MAX($AQ$3:AQ942),AQ$3:AQ942,0),0),""),AX942)</f>
        <v/>
      </c>
      <c r="BA942" s="4" t="str">
        <f>IF(AY942="",IF(AND(H942&lt;&gt;"",F942=""),INDEX(AY$3:AY942,MATCH(MAX($AQ$3:AQ942),AQ$3:AQ942,0),0),""),AY942)</f>
        <v/>
      </c>
      <c r="BB942" s="82" t="str">
        <f>IF(BC942="","",RANK(BC942,BC$3:BC$1048576,1)+COUNTIF($BC$3:BC942,BC942)-1)</f>
        <v/>
      </c>
      <c r="BC942" s="139" t="str">
        <f t="shared" si="1495"/>
        <v/>
      </c>
      <c r="BD942" s="46" t="str">
        <f t="shared" si="1496"/>
        <v/>
      </c>
      <c r="BE942" s="46" t="str">
        <f t="shared" si="1497"/>
        <v/>
      </c>
      <c r="BF942" s="46" t="str">
        <f t="shared" si="1498"/>
        <v/>
      </c>
      <c r="BG942" s="4" t="str">
        <f t="shared" si="1499"/>
        <v/>
      </c>
      <c r="BH942" s="180" t="str">
        <f t="shared" si="1500"/>
        <v/>
      </c>
      <c r="BI942" s="16" t="str">
        <f t="shared" si="1501"/>
        <v/>
      </c>
      <c r="BJ942" s="52" t="str">
        <f>IF(BI942="","",IF(W942="","",IF(AND(K942=$K$1,$K$1&lt;&gt;""),$BT$2,IFERROR(IF(INDEX(価格設定!$D$5:$D$1048576,MATCH(Q942,価格設定!$B$5:$B$1048576,0),0)=価格設定!$D$3,$BT$2,$BS$2),$BS$2))))</f>
        <v/>
      </c>
      <c r="BK942" s="16" t="str">
        <f>IF(BI942="","",IF(COUNTIF($BI$3:BI942,BI942)=1,1,IF(AND(BI941=BI942,BH942=""),BK941,COUNTIF($BH$3:BH942,BH942))))</f>
        <v/>
      </c>
      <c r="BL942" s="52" t="str">
        <f t="shared" si="1502"/>
        <v/>
      </c>
      <c r="BM942" s="52" t="str">
        <f t="shared" si="1503"/>
        <v/>
      </c>
      <c r="BN942" s="119" t="str">
        <f t="shared" si="1504"/>
        <v/>
      </c>
      <c r="BO942" s="119" t="str">
        <f t="shared" si="1505"/>
        <v/>
      </c>
      <c r="BP942" s="17" t="str">
        <f t="shared" si="1506"/>
        <v/>
      </c>
      <c r="BQ942" s="17" t="str">
        <f t="shared" si="1507"/>
        <v/>
      </c>
      <c r="BR942" s="17" t="str">
        <f>IF(OR(BP942="",COUNTIF($BO$3:BO942,BO942)&lt;&gt;1),"",SUMIF(BO$3:BO$1048576,BO942,BP$3:BP$1048576))</f>
        <v/>
      </c>
      <c r="BS942" s="17" t="str">
        <f t="shared" si="1508"/>
        <v/>
      </c>
      <c r="BT942" s="17" t="str">
        <f t="shared" si="1509"/>
        <v/>
      </c>
      <c r="BU942" s="17" t="str">
        <f t="shared" si="1510"/>
        <v/>
      </c>
      <c r="BV942" s="24" t="str">
        <f t="shared" si="1511"/>
        <v/>
      </c>
      <c r="BW942" s="24" t="str">
        <f t="shared" si="1512"/>
        <v/>
      </c>
      <c r="BX942" s="24" t="str">
        <f t="shared" si="1513"/>
        <v/>
      </c>
      <c r="BY942" s="26" t="str">
        <f t="shared" si="1514"/>
        <v/>
      </c>
      <c r="BZ942" s="26" t="str">
        <f t="shared" si="1515"/>
        <v/>
      </c>
      <c r="CA942" s="26" t="str">
        <f t="shared" si="1516"/>
        <v/>
      </c>
      <c r="CB942" s="66" t="str">
        <f t="shared" si="1517"/>
        <v/>
      </c>
      <c r="CC942" s="65" t="str">
        <f t="shared" si="1518"/>
        <v/>
      </c>
      <c r="CD942" s="26" t="str">
        <f t="shared" si="1519"/>
        <v/>
      </c>
      <c r="CE942" s="26" t="str">
        <f t="shared" si="1520"/>
        <v/>
      </c>
      <c r="CF942" s="193" t="str">
        <f t="shared" si="1521"/>
        <v/>
      </c>
      <c r="CG942" s="193" t="str">
        <f t="shared" si="1522"/>
        <v/>
      </c>
      <c r="CH942" s="26" t="str">
        <f t="shared" si="1523"/>
        <v/>
      </c>
      <c r="CI942" s="26" t="str">
        <f t="shared" si="1524"/>
        <v/>
      </c>
      <c r="CJ942" s="65" t="str">
        <f t="shared" si="1525"/>
        <v/>
      </c>
      <c r="CK942" s="65" t="str">
        <f t="shared" si="1526"/>
        <v/>
      </c>
      <c r="CL942" s="64" t="str">
        <f t="shared" si="1527"/>
        <v/>
      </c>
      <c r="CM942" s="64" t="str">
        <f t="shared" si="1528"/>
        <v/>
      </c>
      <c r="CN942" s="65" t="str">
        <f t="shared" si="1529"/>
        <v/>
      </c>
      <c r="CP942" s="63" t="str">
        <f>IF(BH942="","",MAX($CP$3:CP941)+1)</f>
        <v/>
      </c>
      <c r="CQ942" s="24" t="str">
        <f t="shared" si="1530"/>
        <v/>
      </c>
      <c r="CR942" s="24" t="str">
        <f t="shared" si="1531"/>
        <v/>
      </c>
      <c r="CS942" s="24" t="str">
        <f t="shared" si="1532"/>
        <v/>
      </c>
      <c r="CT942" s="58" t="str">
        <f>IF(BO942="","",COUNTIF($BO$3:BO942,BO942)&amp;"@"&amp;BO942)</f>
        <v/>
      </c>
      <c r="CU942" s="16" t="str">
        <f t="shared" si="1470"/>
        <v/>
      </c>
      <c r="CV942" s="63" t="str">
        <f t="shared" si="1533"/>
        <v/>
      </c>
      <c r="CW942" s="16" t="str">
        <f t="shared" si="1534"/>
        <v/>
      </c>
      <c r="CX942" s="16" t="str">
        <f t="shared" si="1535"/>
        <v/>
      </c>
      <c r="CY942" s="16" t="str">
        <f t="shared" si="1536"/>
        <v/>
      </c>
      <c r="CZ942" s="85" t="str">
        <f t="shared" si="1537"/>
        <v/>
      </c>
      <c r="DA942" s="16" t="str">
        <f t="shared" si="1538"/>
        <v/>
      </c>
      <c r="DB942" s="16" t="str">
        <f t="shared" si="1539"/>
        <v/>
      </c>
      <c r="DC942" s="28" t="str">
        <f>IF(CP942="","",$DC$1&amp;(INDEX(価格設定!D$1:XFD$3,ROW(価格設定!$D$3),MATCH($AW942,価格設定!D$1:XFD$1,1))*100)&amp;"%")</f>
        <v/>
      </c>
      <c r="DD942" s="28" t="str">
        <f>IF(CP942="","",$DD$1&amp;(INDEX(価格設定!D$1:XFD$3,ROW(価格設定!$D$2),MATCH($AW942,価格設定!D$1:XFD$1,1))*100)&amp;"%")</f>
        <v/>
      </c>
      <c r="DE942" s="29" t="str">
        <f t="shared" si="1540"/>
        <v/>
      </c>
      <c r="DG942" s="58" t="str">
        <f t="shared" si="1541"/>
        <v/>
      </c>
      <c r="DH942" s="58" t="str">
        <f t="shared" si="1542"/>
        <v/>
      </c>
      <c r="DI942" s="58" t="str">
        <f t="shared" si="1543"/>
        <v/>
      </c>
      <c r="DJ942" s="85" t="str">
        <f t="shared" si="1544"/>
        <v/>
      </c>
      <c r="DL942" s="58" t="str">
        <f>IF(COUNTIF(DG$3:DG$1048576,DG942)=COUNTIF($DG$3:$DG942,DG942),DG942,"")</f>
        <v/>
      </c>
      <c r="DM942" s="85" t="str">
        <f t="shared" si="1545"/>
        <v/>
      </c>
      <c r="DN942" s="85" t="str">
        <f t="shared" si="1471"/>
        <v/>
      </c>
      <c r="DO942" s="85" t="str">
        <f t="shared" si="1471"/>
        <v/>
      </c>
      <c r="DP942" s="303"/>
      <c r="DQ942" s="17" t="str">
        <f t="shared" si="1472"/>
        <v/>
      </c>
      <c r="DR942" s="17" t="str">
        <f t="shared" si="1473"/>
        <v/>
      </c>
      <c r="DS942" s="17" t="str">
        <f t="shared" si="1474"/>
        <v/>
      </c>
      <c r="DU942" s="16" t="str">
        <f t="shared" si="1546"/>
        <v/>
      </c>
      <c r="DV942" s="16" t="str">
        <f>IF(DU942="","",COUNT($DU$3:DU942))</f>
        <v/>
      </c>
      <c r="DW942" s="16" t="str">
        <f t="shared" si="1547"/>
        <v/>
      </c>
      <c r="DX942" s="16" t="str">
        <f t="shared" si="1548"/>
        <v/>
      </c>
      <c r="DY942" s="16" t="str">
        <f>IF(DZ942="","",COUNTIF(DZ$3:DZ942,DZ942))</f>
        <v/>
      </c>
      <c r="DZ942" s="16" t="str">
        <f t="shared" si="1549"/>
        <v/>
      </c>
      <c r="EA942" s="16" t="str">
        <f t="shared" si="1550"/>
        <v/>
      </c>
      <c r="EB942" s="16" t="str">
        <f t="shared" si="1551"/>
        <v/>
      </c>
      <c r="EC942" s="16" t="str">
        <f t="shared" si="1552"/>
        <v/>
      </c>
      <c r="ED942" s="16" t="str">
        <f t="shared" si="1553"/>
        <v/>
      </c>
      <c r="EE942" s="16" t="str">
        <f t="shared" si="1554"/>
        <v/>
      </c>
      <c r="EF942" s="16" t="str">
        <f t="shared" si="1555"/>
        <v/>
      </c>
      <c r="EG942" s="16" t="str">
        <f t="shared" si="1556"/>
        <v/>
      </c>
      <c r="EH942" s="16" t="str">
        <f t="shared" si="1557"/>
        <v/>
      </c>
      <c r="EI942" s="16" t="str">
        <f t="shared" si="1558"/>
        <v/>
      </c>
      <c r="EJ942" s="16" t="str">
        <f t="shared" si="1559"/>
        <v/>
      </c>
      <c r="EK942" s="16" t="str">
        <f t="shared" si="1560"/>
        <v/>
      </c>
      <c r="EL942" s="58" t="str">
        <f t="shared" si="1561"/>
        <v/>
      </c>
      <c r="EM942" s="58" t="str">
        <f>IF(OR($DZ942="",CR942=""),IF($EL942="","",$EL942),IF(OR(CR942="なし",CR942=0),領収書!$H$1,CR942))</f>
        <v/>
      </c>
      <c r="EN942" s="58" t="str">
        <f>IF(OR($DZ942="",CS942=""),IF($EL942="","",$EL942),IF(OR(CS942="なし",CS942=0),入力!$EN$1,CS942))</f>
        <v/>
      </c>
      <c r="EO942" s="63" t="str">
        <f t="shared" si="1562"/>
        <v/>
      </c>
      <c r="EP942" s="63" t="str">
        <f t="shared" si="1563"/>
        <v/>
      </c>
      <c r="ER942" s="16" t="str">
        <f>IF(AND(COUNTIF($ET$3:ET942,ET942)=1,ET942&lt;&gt;""),MAX($ER$3:ER941)+1,"")</f>
        <v/>
      </c>
      <c r="ES942" s="16" t="str">
        <f>IF(価格設定!B944="","",価格設定!B944)</f>
        <v/>
      </c>
      <c r="ET942" s="16" t="str">
        <f>IF(価格設定!C944="","",価格設定!C944)</f>
        <v/>
      </c>
      <c r="EV942" s="16" t="str">
        <f t="shared" si="1475"/>
        <v/>
      </c>
      <c r="EW942" s="16" t="str">
        <f t="shared" si="1564"/>
        <v/>
      </c>
    </row>
    <row r="943" spans="1:153" ht="30" customHeight="1" x14ac:dyDescent="0.2">
      <c r="A943" s="225"/>
      <c r="B943" s="212"/>
      <c r="C943" s="221"/>
      <c r="D943" s="164"/>
      <c r="E943" s="165"/>
      <c r="F943" s="166"/>
      <c r="G943" s="167"/>
      <c r="H943" s="179"/>
      <c r="I943" s="306"/>
      <c r="J943" s="169"/>
      <c r="K943" s="179"/>
      <c r="L943" s="186"/>
      <c r="M943" s="186"/>
      <c r="N943" s="168"/>
      <c r="O943" s="170"/>
      <c r="P943" s="212"/>
      <c r="Q943" s="179" t="str">
        <f>IFERROR(IF(H943="","",IFERROR(INDEX(価格設定!$B$5:$B$1048576,MATCH(H943,価格設定!$B$5:$B$1048576,0),0),INDEX(価格設定!$B$5:$B$1048576,MATCH("*"&amp;H943&amp;"*",価格設定!$B$5:$B$1048576,0),0))),H943)</f>
        <v/>
      </c>
      <c r="R943" s="250" t="str">
        <f>IFERROR(IF(Q943="",IF(K943="","",K943),IF(K943="",IF(INDEX(価格設定!$C$5:$C$1048576,MATCH(Q943,価格設定!$B$5:$B$1048576,0),0)=0,"",INDEX(価格設定!$C$5:$C$1048576,MATCH(Q943,価格設定!$B$5:$B$1048576,0),0)),IF(K943="なし","",K943))),"")</f>
        <v/>
      </c>
      <c r="S943" s="308" t="str">
        <f t="shared" si="1476"/>
        <v/>
      </c>
      <c r="T943" s="126" t="str">
        <f>IFERROR(IF(J943="",IF(INDEX(価格設定!$E$5:$R$1048576,MATCH($Q943,価格設定!B$5:B$1048576,0),MATCH($AW943,価格設定!E$1:X$1,1))=0,"",INDEX(価格設定!$E$5:$R$1048576,MATCH($Q943,価格設定!B$5:B$1048576,0),MATCH($AW943,価格設定!E$1:X$1,1))),J943),"")</f>
        <v/>
      </c>
      <c r="U943" s="126" t="str">
        <f t="shared" si="1477"/>
        <v/>
      </c>
      <c r="V943" s="132" t="str">
        <f t="shared" si="1478"/>
        <v/>
      </c>
      <c r="W943" s="127" t="str">
        <f>IFERROR(IF(OR(T943="",T943&lt;0),"",IFERROR(INDEX(価格設定!E$2:X$3,IF(AND(K943=$K$1,$K$1&lt;&gt;""),ROW(価格設定!$D$3)-1,MATCH(INDEX(価格設定!$D$5:$D$1048576,MATCH(Q943,価格設定!$B$5:$B$1048576,0),0),価格設定!$D$2:$D$3,0)),MATCH($AW943,価格設定!E$1:X$1,1)),INDEX(価格設定!E$2:X$2,0,MATCH($AW943,価格設定!E$1:X$1,1)))),"")</f>
        <v/>
      </c>
      <c r="X943" s="126" t="str">
        <f t="shared" si="1469"/>
        <v/>
      </c>
      <c r="Y943" s="128" t="str">
        <f t="shared" si="1479"/>
        <v/>
      </c>
      <c r="Z943" s="126" t="str">
        <f t="shared" si="1480"/>
        <v/>
      </c>
      <c r="AA943" s="129" t="str">
        <f t="shared" si="1481"/>
        <v/>
      </c>
      <c r="AB943" s="126" t="str">
        <f t="shared" si="1482"/>
        <v/>
      </c>
      <c r="AC943" s="280" t="str">
        <f t="shared" si="1483"/>
        <v/>
      </c>
      <c r="AD943" s="15"/>
      <c r="AE943" s="204" t="str">
        <f>IF(AF943="","",COUNT($AF$3:AF943))</f>
        <v/>
      </c>
      <c r="AF943" s="206" t="str">
        <f t="shared" si="1484"/>
        <v/>
      </c>
      <c r="AG943" s="204" t="str">
        <f t="shared" si="1485"/>
        <v/>
      </c>
      <c r="AH943" s="204" t="str">
        <f t="shared" si="1486"/>
        <v/>
      </c>
      <c r="AI943" s="287"/>
      <c r="AJ943" s="15"/>
      <c r="AK943" s="138" t="str">
        <f t="shared" si="1487"/>
        <v/>
      </c>
      <c r="AL943" s="131" t="str">
        <f t="shared" si="1488"/>
        <v/>
      </c>
      <c r="AM943" s="131" t="str">
        <f t="shared" si="1489"/>
        <v/>
      </c>
      <c r="AN943" s="313" t="str">
        <f t="shared" si="1490"/>
        <v/>
      </c>
      <c r="AO943" s="316" t="str">
        <f t="shared" si="1491"/>
        <v/>
      </c>
      <c r="AP943" s="18"/>
      <c r="AQ943" s="3" t="str">
        <f>IF(F943="","",MAX($AQ$3:AQ942)+1)</f>
        <v/>
      </c>
      <c r="AR943" s="3" t="str">
        <f>IF(OR(AQ943="",BB943=""),"",MAX($AR$3:AR942)+1)</f>
        <v/>
      </c>
      <c r="AS943" s="3" t="str">
        <f>IF(CQ943="","",RANK(CQ943,CQ$3:CQ$1048576,1)+COUNTIF($CQ$3:CQ943,CQ943)-1)</f>
        <v/>
      </c>
      <c r="AT943" s="21" t="str">
        <f>IF(C943="",IF(OR(AND($H943&lt;&gt;"",C943=""),AND($F942=$F943,$AZ943&lt;&gt;""),COUNTA($H$3:$H$1048576,#REF!,$F$3:$F$1048576)&gt;COUNTA($H$3:$H943,#REF!,$F$3:$F943),$AZ943&lt;&gt;""),INDEX(AT$3:AT$1048576,MATCH(MAX($AQ$3:$AQ942),$AQ$3:$AQ$1048576,0),0),""),C943)</f>
        <v/>
      </c>
      <c r="AU943" s="21" t="str">
        <f>IF(D943="",IF(OR(AND($H943&lt;&gt;"",D943=""),AND($F942=$F943,$AZ943&lt;&gt;""),COUNTA($H$3:$H$1048576,#REF!,$F$3:$F$1048576)&gt;COUNTA($H$3:$H943,#REF!,$F$3:$F943),$AZ943&lt;&gt;""),INDEX(AU$3:AU$1048576,MATCH(MAX($AQ$3:$AQ942),$AQ$3:$AQ$1048576,0),0),""),D943)</f>
        <v/>
      </c>
      <c r="AV943" s="21" t="str">
        <f>IF(E943="",IF(OR(AND($H943&lt;&gt;"",E943=""),AND($F942=$F943,$AZ943&lt;&gt;""),COUNTA($H$3:$H$1048576,#REF!,$F$3:$F$1048576)&gt;COUNTA($H$3:$H943,#REF!,$F$3:$F943),$AZ943&lt;&gt;""),INDEX(AV$3:AV$1048576,MATCH(MAX($AQ$3:$AQ942),$AQ$3:$AQ$1048576,0),0),""),E943)</f>
        <v/>
      </c>
      <c r="AW943" s="24" t="str">
        <f t="shared" si="1492"/>
        <v/>
      </c>
      <c r="AX943" s="13" t="str">
        <f t="shared" si="1493"/>
        <v/>
      </c>
      <c r="AY943" s="4" t="str">
        <f t="shared" si="1494"/>
        <v/>
      </c>
      <c r="AZ943" s="4" t="str">
        <f>IF(AX943="",IF(OR(AND(H943&lt;&gt;"",F943=""),COUNTA($H$3:$H$1048576)&gt;COUNTA($H$3:$H943)),INDEX(AX$3:AX943,MATCH(MAX($AQ$3:AQ943),AQ$3:AQ943,0),0),""),AX943)</f>
        <v/>
      </c>
      <c r="BA943" s="4" t="str">
        <f>IF(AY943="",IF(AND(H943&lt;&gt;"",F943=""),INDEX(AY$3:AY943,MATCH(MAX($AQ$3:AQ943),AQ$3:AQ943,0),0),""),AY943)</f>
        <v/>
      </c>
      <c r="BB943" s="82" t="str">
        <f>IF(BC943="","",RANK(BC943,BC$3:BC$1048576,1)+COUNTIF($BC$3:BC943,BC943)-1)</f>
        <v/>
      </c>
      <c r="BC943" s="139" t="str">
        <f t="shared" si="1495"/>
        <v/>
      </c>
      <c r="BD943" s="46" t="str">
        <f t="shared" si="1496"/>
        <v/>
      </c>
      <c r="BE943" s="46" t="str">
        <f t="shared" si="1497"/>
        <v/>
      </c>
      <c r="BF943" s="46" t="str">
        <f t="shared" si="1498"/>
        <v/>
      </c>
      <c r="BG943" s="4" t="str">
        <f t="shared" si="1499"/>
        <v/>
      </c>
      <c r="BH943" s="180" t="str">
        <f t="shared" si="1500"/>
        <v/>
      </c>
      <c r="BI943" s="16" t="str">
        <f t="shared" si="1501"/>
        <v/>
      </c>
      <c r="BJ943" s="52" t="str">
        <f>IF(BI943="","",IF(W943="","",IF(AND(K943=$K$1,$K$1&lt;&gt;""),$BT$2,IFERROR(IF(INDEX(価格設定!$D$5:$D$1048576,MATCH(Q943,価格設定!$B$5:$B$1048576,0),0)=価格設定!$D$3,$BT$2,$BS$2),$BS$2))))</f>
        <v/>
      </c>
      <c r="BK943" s="16" t="str">
        <f>IF(BI943="","",IF(COUNTIF($BI$3:BI943,BI943)=1,1,IF(AND(BI942=BI943,BH943=""),BK942,COUNTIF($BH$3:BH943,BH943))))</f>
        <v/>
      </c>
      <c r="BL943" s="52" t="str">
        <f t="shared" si="1502"/>
        <v/>
      </c>
      <c r="BM943" s="52" t="str">
        <f t="shared" si="1503"/>
        <v/>
      </c>
      <c r="BN943" s="119" t="str">
        <f t="shared" si="1504"/>
        <v/>
      </c>
      <c r="BO943" s="119" t="str">
        <f t="shared" si="1505"/>
        <v/>
      </c>
      <c r="BP943" s="17" t="str">
        <f t="shared" si="1506"/>
        <v/>
      </c>
      <c r="BQ943" s="17" t="str">
        <f t="shared" si="1507"/>
        <v/>
      </c>
      <c r="BR943" s="17" t="str">
        <f>IF(OR(BP943="",COUNTIF($BO$3:BO943,BO943)&lt;&gt;1),"",SUMIF(BO$3:BO$1048576,BO943,BP$3:BP$1048576))</f>
        <v/>
      </c>
      <c r="BS943" s="17" t="str">
        <f t="shared" si="1508"/>
        <v/>
      </c>
      <c r="BT943" s="17" t="str">
        <f t="shared" si="1509"/>
        <v/>
      </c>
      <c r="BU943" s="17" t="str">
        <f t="shared" si="1510"/>
        <v/>
      </c>
      <c r="BV943" s="24" t="str">
        <f t="shared" si="1511"/>
        <v/>
      </c>
      <c r="BW943" s="24" t="str">
        <f t="shared" si="1512"/>
        <v/>
      </c>
      <c r="BX943" s="24" t="str">
        <f t="shared" si="1513"/>
        <v/>
      </c>
      <c r="BY943" s="26" t="str">
        <f t="shared" si="1514"/>
        <v/>
      </c>
      <c r="BZ943" s="26" t="str">
        <f t="shared" si="1515"/>
        <v/>
      </c>
      <c r="CA943" s="26" t="str">
        <f t="shared" si="1516"/>
        <v/>
      </c>
      <c r="CB943" s="66" t="str">
        <f t="shared" si="1517"/>
        <v/>
      </c>
      <c r="CC943" s="65" t="str">
        <f t="shared" si="1518"/>
        <v/>
      </c>
      <c r="CD943" s="26" t="str">
        <f t="shared" si="1519"/>
        <v/>
      </c>
      <c r="CE943" s="26" t="str">
        <f t="shared" si="1520"/>
        <v/>
      </c>
      <c r="CF943" s="193" t="str">
        <f t="shared" si="1521"/>
        <v/>
      </c>
      <c r="CG943" s="193" t="str">
        <f t="shared" si="1522"/>
        <v/>
      </c>
      <c r="CH943" s="26" t="str">
        <f t="shared" si="1523"/>
        <v/>
      </c>
      <c r="CI943" s="26" t="str">
        <f t="shared" si="1524"/>
        <v/>
      </c>
      <c r="CJ943" s="65" t="str">
        <f t="shared" si="1525"/>
        <v/>
      </c>
      <c r="CK943" s="65" t="str">
        <f t="shared" si="1526"/>
        <v/>
      </c>
      <c r="CL943" s="64" t="str">
        <f t="shared" si="1527"/>
        <v/>
      </c>
      <c r="CM943" s="64" t="str">
        <f t="shared" si="1528"/>
        <v/>
      </c>
      <c r="CN943" s="65" t="str">
        <f t="shared" si="1529"/>
        <v/>
      </c>
      <c r="CP943" s="63" t="str">
        <f>IF(BH943="","",MAX($CP$3:CP942)+1)</f>
        <v/>
      </c>
      <c r="CQ943" s="24" t="str">
        <f t="shared" si="1530"/>
        <v/>
      </c>
      <c r="CR943" s="24" t="str">
        <f t="shared" si="1531"/>
        <v/>
      </c>
      <c r="CS943" s="24" t="str">
        <f t="shared" si="1532"/>
        <v/>
      </c>
      <c r="CT943" s="58" t="str">
        <f>IF(BO943="","",COUNTIF($BO$3:BO943,BO943)&amp;"@"&amp;BO943)</f>
        <v/>
      </c>
      <c r="CU943" s="16" t="str">
        <f t="shared" si="1470"/>
        <v/>
      </c>
      <c r="CV943" s="63" t="str">
        <f t="shared" si="1533"/>
        <v/>
      </c>
      <c r="CW943" s="16" t="str">
        <f t="shared" si="1534"/>
        <v/>
      </c>
      <c r="CX943" s="16" t="str">
        <f t="shared" si="1535"/>
        <v/>
      </c>
      <c r="CY943" s="16" t="str">
        <f t="shared" si="1536"/>
        <v/>
      </c>
      <c r="CZ943" s="85" t="str">
        <f t="shared" si="1537"/>
        <v/>
      </c>
      <c r="DA943" s="16" t="str">
        <f t="shared" si="1538"/>
        <v/>
      </c>
      <c r="DB943" s="16" t="str">
        <f t="shared" si="1539"/>
        <v/>
      </c>
      <c r="DC943" s="28" t="str">
        <f>IF(CP943="","",$DC$1&amp;(INDEX(価格設定!D$1:XFD$3,ROW(価格設定!$D$3),MATCH($AW943,価格設定!D$1:XFD$1,1))*100)&amp;"%")</f>
        <v/>
      </c>
      <c r="DD943" s="28" t="str">
        <f>IF(CP943="","",$DD$1&amp;(INDEX(価格設定!D$1:XFD$3,ROW(価格設定!$D$2),MATCH($AW943,価格設定!D$1:XFD$1,1))*100)&amp;"%")</f>
        <v/>
      </c>
      <c r="DE943" s="29" t="str">
        <f t="shared" si="1540"/>
        <v/>
      </c>
      <c r="DG943" s="58" t="str">
        <f t="shared" si="1541"/>
        <v/>
      </c>
      <c r="DH943" s="58" t="str">
        <f t="shared" si="1542"/>
        <v/>
      </c>
      <c r="DI943" s="58" t="str">
        <f t="shared" si="1543"/>
        <v/>
      </c>
      <c r="DJ943" s="85" t="str">
        <f t="shared" si="1544"/>
        <v/>
      </c>
      <c r="DL943" s="58" t="str">
        <f>IF(COUNTIF(DG$3:DG$1048576,DG943)=COUNTIF($DG$3:$DG943,DG943),DG943,"")</f>
        <v/>
      </c>
      <c r="DM943" s="85" t="str">
        <f t="shared" si="1545"/>
        <v/>
      </c>
      <c r="DN943" s="85" t="str">
        <f t="shared" si="1471"/>
        <v/>
      </c>
      <c r="DO943" s="85" t="str">
        <f t="shared" si="1471"/>
        <v/>
      </c>
      <c r="DP943" s="303"/>
      <c r="DQ943" s="17" t="str">
        <f t="shared" si="1472"/>
        <v/>
      </c>
      <c r="DR943" s="17" t="str">
        <f t="shared" si="1473"/>
        <v/>
      </c>
      <c r="DS943" s="17" t="str">
        <f t="shared" si="1474"/>
        <v/>
      </c>
      <c r="DU943" s="16" t="str">
        <f t="shared" si="1546"/>
        <v/>
      </c>
      <c r="DV943" s="16" t="str">
        <f>IF(DU943="","",COUNT($DU$3:DU943))</f>
        <v/>
      </c>
      <c r="DW943" s="16" t="str">
        <f t="shared" si="1547"/>
        <v/>
      </c>
      <c r="DX943" s="16" t="str">
        <f t="shared" si="1548"/>
        <v/>
      </c>
      <c r="DY943" s="16" t="str">
        <f>IF(DZ943="","",COUNTIF(DZ$3:DZ943,DZ943))</f>
        <v/>
      </c>
      <c r="DZ943" s="16" t="str">
        <f t="shared" si="1549"/>
        <v/>
      </c>
      <c r="EA943" s="16" t="str">
        <f t="shared" si="1550"/>
        <v/>
      </c>
      <c r="EB943" s="16" t="str">
        <f t="shared" si="1551"/>
        <v/>
      </c>
      <c r="EC943" s="16" t="str">
        <f t="shared" si="1552"/>
        <v/>
      </c>
      <c r="ED943" s="16" t="str">
        <f t="shared" si="1553"/>
        <v/>
      </c>
      <c r="EE943" s="16" t="str">
        <f t="shared" si="1554"/>
        <v/>
      </c>
      <c r="EF943" s="16" t="str">
        <f t="shared" si="1555"/>
        <v/>
      </c>
      <c r="EG943" s="16" t="str">
        <f t="shared" si="1556"/>
        <v/>
      </c>
      <c r="EH943" s="16" t="str">
        <f t="shared" si="1557"/>
        <v/>
      </c>
      <c r="EI943" s="16" t="str">
        <f t="shared" si="1558"/>
        <v/>
      </c>
      <c r="EJ943" s="16" t="str">
        <f t="shared" si="1559"/>
        <v/>
      </c>
      <c r="EK943" s="16" t="str">
        <f t="shared" si="1560"/>
        <v/>
      </c>
      <c r="EL943" s="58" t="str">
        <f t="shared" si="1561"/>
        <v/>
      </c>
      <c r="EM943" s="58" t="str">
        <f>IF(OR($DZ943="",CR943=""),IF($EL943="","",$EL943),IF(OR(CR943="なし",CR943=0),領収書!$H$1,CR943))</f>
        <v/>
      </c>
      <c r="EN943" s="58" t="str">
        <f>IF(OR($DZ943="",CS943=""),IF($EL943="","",$EL943),IF(OR(CS943="なし",CS943=0),入力!$EN$1,CS943))</f>
        <v/>
      </c>
      <c r="EO943" s="63" t="str">
        <f t="shared" si="1562"/>
        <v/>
      </c>
      <c r="EP943" s="63" t="str">
        <f t="shared" si="1563"/>
        <v/>
      </c>
      <c r="ER943" s="16" t="str">
        <f>IF(AND(COUNTIF($ET$3:ET943,ET943)=1,ET943&lt;&gt;""),MAX($ER$3:ER942)+1,"")</f>
        <v/>
      </c>
      <c r="ES943" s="16" t="str">
        <f>IF(価格設定!B945="","",価格設定!B945)</f>
        <v/>
      </c>
      <c r="ET943" s="16" t="str">
        <f>IF(価格設定!C945="","",価格設定!C945)</f>
        <v/>
      </c>
      <c r="EV943" s="16" t="str">
        <f t="shared" si="1475"/>
        <v/>
      </c>
      <c r="EW943" s="16" t="str">
        <f t="shared" si="1564"/>
        <v/>
      </c>
    </row>
    <row r="944" spans="1:153" ht="30" customHeight="1" x14ac:dyDescent="0.2">
      <c r="A944" s="225"/>
      <c r="B944" s="212"/>
      <c r="C944" s="221"/>
      <c r="D944" s="164"/>
      <c r="E944" s="165"/>
      <c r="F944" s="166"/>
      <c r="G944" s="167"/>
      <c r="H944" s="179"/>
      <c r="I944" s="306"/>
      <c r="J944" s="169"/>
      <c r="K944" s="179"/>
      <c r="L944" s="186"/>
      <c r="M944" s="186"/>
      <c r="N944" s="168"/>
      <c r="O944" s="170"/>
      <c r="P944" s="212"/>
      <c r="Q944" s="179" t="str">
        <f>IFERROR(IF(H944="","",IFERROR(INDEX(価格設定!$B$5:$B$1048576,MATCH(H944,価格設定!$B$5:$B$1048576,0),0),INDEX(価格設定!$B$5:$B$1048576,MATCH("*"&amp;H944&amp;"*",価格設定!$B$5:$B$1048576,0),0))),H944)</f>
        <v/>
      </c>
      <c r="R944" s="250" t="str">
        <f>IFERROR(IF(Q944="",IF(K944="","",K944),IF(K944="",IF(INDEX(価格設定!$C$5:$C$1048576,MATCH(Q944,価格設定!$B$5:$B$1048576,0),0)=0,"",INDEX(価格設定!$C$5:$C$1048576,MATCH(Q944,価格設定!$B$5:$B$1048576,0),0)),IF(K944="なし","",K944))),"")</f>
        <v/>
      </c>
      <c r="S944" s="308" t="str">
        <f t="shared" si="1476"/>
        <v/>
      </c>
      <c r="T944" s="126" t="str">
        <f>IFERROR(IF(J944="",IF(INDEX(価格設定!$E$5:$R$1048576,MATCH($Q944,価格設定!B$5:B$1048576,0),MATCH($AW944,価格設定!E$1:X$1,1))=0,"",INDEX(価格設定!$E$5:$R$1048576,MATCH($Q944,価格設定!B$5:B$1048576,0),MATCH($AW944,価格設定!E$1:X$1,1))),J944),"")</f>
        <v/>
      </c>
      <c r="U944" s="126" t="str">
        <f t="shared" si="1477"/>
        <v/>
      </c>
      <c r="V944" s="132" t="str">
        <f t="shared" si="1478"/>
        <v/>
      </c>
      <c r="W944" s="127" t="str">
        <f>IFERROR(IF(OR(T944="",T944&lt;0),"",IFERROR(INDEX(価格設定!E$2:X$3,IF(AND(K944=$K$1,$K$1&lt;&gt;""),ROW(価格設定!$D$3)-1,MATCH(INDEX(価格設定!$D$5:$D$1048576,MATCH(Q944,価格設定!$B$5:$B$1048576,0),0),価格設定!$D$2:$D$3,0)),MATCH($AW944,価格設定!E$1:X$1,1)),INDEX(価格設定!E$2:X$2,0,MATCH($AW944,価格設定!E$1:X$1,1)))),"")</f>
        <v/>
      </c>
      <c r="X944" s="126" t="str">
        <f t="shared" si="1469"/>
        <v/>
      </c>
      <c r="Y944" s="128" t="str">
        <f t="shared" si="1479"/>
        <v/>
      </c>
      <c r="Z944" s="126" t="str">
        <f t="shared" si="1480"/>
        <v/>
      </c>
      <c r="AA944" s="129" t="str">
        <f t="shared" si="1481"/>
        <v/>
      </c>
      <c r="AB944" s="126" t="str">
        <f t="shared" si="1482"/>
        <v/>
      </c>
      <c r="AC944" s="280" t="str">
        <f t="shared" si="1483"/>
        <v/>
      </c>
      <c r="AD944" s="15"/>
      <c r="AE944" s="204" t="str">
        <f>IF(AF944="","",COUNT($AF$3:AF944))</f>
        <v/>
      </c>
      <c r="AF944" s="206" t="str">
        <f t="shared" si="1484"/>
        <v/>
      </c>
      <c r="AG944" s="204" t="str">
        <f t="shared" si="1485"/>
        <v/>
      </c>
      <c r="AH944" s="204" t="str">
        <f t="shared" si="1486"/>
        <v/>
      </c>
      <c r="AI944" s="287"/>
      <c r="AJ944" s="15"/>
      <c r="AK944" s="138" t="str">
        <f t="shared" si="1487"/>
        <v/>
      </c>
      <c r="AL944" s="131" t="str">
        <f t="shared" si="1488"/>
        <v/>
      </c>
      <c r="AM944" s="131" t="str">
        <f t="shared" si="1489"/>
        <v/>
      </c>
      <c r="AN944" s="313" t="str">
        <f t="shared" si="1490"/>
        <v/>
      </c>
      <c r="AO944" s="316" t="str">
        <f t="shared" si="1491"/>
        <v/>
      </c>
      <c r="AP944" s="18"/>
      <c r="AQ944" s="3" t="str">
        <f>IF(F944="","",MAX($AQ$3:AQ943)+1)</f>
        <v/>
      </c>
      <c r="AR944" s="3" t="str">
        <f>IF(OR(AQ944="",BB944=""),"",MAX($AR$3:AR943)+1)</f>
        <v/>
      </c>
      <c r="AS944" s="3" t="str">
        <f>IF(CQ944="","",RANK(CQ944,CQ$3:CQ$1048576,1)+COUNTIF($CQ$3:CQ944,CQ944)-1)</f>
        <v/>
      </c>
      <c r="AT944" s="21" t="str">
        <f>IF(C944="",IF(OR(AND($H944&lt;&gt;"",C944=""),AND($F943=$F944,$AZ944&lt;&gt;""),COUNTA($H$3:$H$1048576,#REF!,$F$3:$F$1048576)&gt;COUNTA($H$3:$H944,#REF!,$F$3:$F944),$AZ944&lt;&gt;""),INDEX(AT$3:AT$1048576,MATCH(MAX($AQ$3:$AQ943),$AQ$3:$AQ$1048576,0),0),""),C944)</f>
        <v/>
      </c>
      <c r="AU944" s="21" t="str">
        <f>IF(D944="",IF(OR(AND($H944&lt;&gt;"",D944=""),AND($F943=$F944,$AZ944&lt;&gt;""),COUNTA($H$3:$H$1048576,#REF!,$F$3:$F$1048576)&gt;COUNTA($H$3:$H944,#REF!,$F$3:$F944),$AZ944&lt;&gt;""),INDEX(AU$3:AU$1048576,MATCH(MAX($AQ$3:$AQ943),$AQ$3:$AQ$1048576,0),0),""),D944)</f>
        <v/>
      </c>
      <c r="AV944" s="21" t="str">
        <f>IF(E944="",IF(OR(AND($H944&lt;&gt;"",E944=""),AND($F943=$F944,$AZ944&lt;&gt;""),COUNTA($H$3:$H$1048576,#REF!,$F$3:$F$1048576)&gt;COUNTA($H$3:$H944,#REF!,$F$3:$F944),$AZ944&lt;&gt;""),INDEX(AV$3:AV$1048576,MATCH(MAX($AQ$3:$AQ943),$AQ$3:$AQ$1048576,0),0),""),E944)</f>
        <v/>
      </c>
      <c r="AW944" s="24" t="str">
        <f t="shared" si="1492"/>
        <v/>
      </c>
      <c r="AX944" s="13" t="str">
        <f t="shared" si="1493"/>
        <v/>
      </c>
      <c r="AY944" s="4" t="str">
        <f t="shared" si="1494"/>
        <v/>
      </c>
      <c r="AZ944" s="4" t="str">
        <f>IF(AX944="",IF(OR(AND(H944&lt;&gt;"",F944=""),COUNTA($H$3:$H$1048576)&gt;COUNTA($H$3:$H944)),INDEX(AX$3:AX944,MATCH(MAX($AQ$3:AQ944),AQ$3:AQ944,0),0),""),AX944)</f>
        <v/>
      </c>
      <c r="BA944" s="4" t="str">
        <f>IF(AY944="",IF(AND(H944&lt;&gt;"",F944=""),INDEX(AY$3:AY944,MATCH(MAX($AQ$3:AQ944),AQ$3:AQ944,0),0),""),AY944)</f>
        <v/>
      </c>
      <c r="BB944" s="82" t="str">
        <f>IF(BC944="","",RANK(BC944,BC$3:BC$1048576,1)+COUNTIF($BC$3:BC944,BC944)-1)</f>
        <v/>
      </c>
      <c r="BC944" s="139" t="str">
        <f t="shared" si="1495"/>
        <v/>
      </c>
      <c r="BD944" s="46" t="str">
        <f t="shared" si="1496"/>
        <v/>
      </c>
      <c r="BE944" s="46" t="str">
        <f t="shared" si="1497"/>
        <v/>
      </c>
      <c r="BF944" s="46" t="str">
        <f t="shared" si="1498"/>
        <v/>
      </c>
      <c r="BG944" s="4" t="str">
        <f t="shared" si="1499"/>
        <v/>
      </c>
      <c r="BH944" s="180" t="str">
        <f t="shared" si="1500"/>
        <v/>
      </c>
      <c r="BI944" s="16" t="str">
        <f t="shared" si="1501"/>
        <v/>
      </c>
      <c r="BJ944" s="52" t="str">
        <f>IF(BI944="","",IF(W944="","",IF(AND(K944=$K$1,$K$1&lt;&gt;""),$BT$2,IFERROR(IF(INDEX(価格設定!$D$5:$D$1048576,MATCH(Q944,価格設定!$B$5:$B$1048576,0),0)=価格設定!$D$3,$BT$2,$BS$2),$BS$2))))</f>
        <v/>
      </c>
      <c r="BK944" s="16" t="str">
        <f>IF(BI944="","",IF(COUNTIF($BI$3:BI944,BI944)=1,1,IF(AND(BI943=BI944,BH944=""),BK943,COUNTIF($BH$3:BH944,BH944))))</f>
        <v/>
      </c>
      <c r="BL944" s="52" t="str">
        <f t="shared" si="1502"/>
        <v/>
      </c>
      <c r="BM944" s="52" t="str">
        <f t="shared" si="1503"/>
        <v/>
      </c>
      <c r="BN944" s="119" t="str">
        <f t="shared" si="1504"/>
        <v/>
      </c>
      <c r="BO944" s="119" t="str">
        <f t="shared" si="1505"/>
        <v/>
      </c>
      <c r="BP944" s="17" t="str">
        <f t="shared" si="1506"/>
        <v/>
      </c>
      <c r="BQ944" s="17" t="str">
        <f t="shared" si="1507"/>
        <v/>
      </c>
      <c r="BR944" s="17" t="str">
        <f>IF(OR(BP944="",COUNTIF($BO$3:BO944,BO944)&lt;&gt;1),"",SUMIF(BO$3:BO$1048576,BO944,BP$3:BP$1048576))</f>
        <v/>
      </c>
      <c r="BS944" s="17" t="str">
        <f t="shared" si="1508"/>
        <v/>
      </c>
      <c r="BT944" s="17" t="str">
        <f t="shared" si="1509"/>
        <v/>
      </c>
      <c r="BU944" s="17" t="str">
        <f t="shared" si="1510"/>
        <v/>
      </c>
      <c r="BV944" s="24" t="str">
        <f t="shared" si="1511"/>
        <v/>
      </c>
      <c r="BW944" s="24" t="str">
        <f t="shared" si="1512"/>
        <v/>
      </c>
      <c r="BX944" s="24" t="str">
        <f t="shared" si="1513"/>
        <v/>
      </c>
      <c r="BY944" s="26" t="str">
        <f t="shared" si="1514"/>
        <v/>
      </c>
      <c r="BZ944" s="26" t="str">
        <f t="shared" si="1515"/>
        <v/>
      </c>
      <c r="CA944" s="26" t="str">
        <f t="shared" si="1516"/>
        <v/>
      </c>
      <c r="CB944" s="66" t="str">
        <f t="shared" si="1517"/>
        <v/>
      </c>
      <c r="CC944" s="65" t="str">
        <f t="shared" si="1518"/>
        <v/>
      </c>
      <c r="CD944" s="26" t="str">
        <f t="shared" si="1519"/>
        <v/>
      </c>
      <c r="CE944" s="26" t="str">
        <f t="shared" si="1520"/>
        <v/>
      </c>
      <c r="CF944" s="193" t="str">
        <f t="shared" si="1521"/>
        <v/>
      </c>
      <c r="CG944" s="193" t="str">
        <f t="shared" si="1522"/>
        <v/>
      </c>
      <c r="CH944" s="26" t="str">
        <f t="shared" si="1523"/>
        <v/>
      </c>
      <c r="CI944" s="26" t="str">
        <f t="shared" si="1524"/>
        <v/>
      </c>
      <c r="CJ944" s="65" t="str">
        <f t="shared" si="1525"/>
        <v/>
      </c>
      <c r="CK944" s="65" t="str">
        <f t="shared" si="1526"/>
        <v/>
      </c>
      <c r="CL944" s="64" t="str">
        <f t="shared" si="1527"/>
        <v/>
      </c>
      <c r="CM944" s="64" t="str">
        <f t="shared" si="1528"/>
        <v/>
      </c>
      <c r="CN944" s="65" t="str">
        <f t="shared" si="1529"/>
        <v/>
      </c>
      <c r="CP944" s="63" t="str">
        <f>IF(BH944="","",MAX($CP$3:CP943)+1)</f>
        <v/>
      </c>
      <c r="CQ944" s="24" t="str">
        <f t="shared" si="1530"/>
        <v/>
      </c>
      <c r="CR944" s="24" t="str">
        <f t="shared" si="1531"/>
        <v/>
      </c>
      <c r="CS944" s="24" t="str">
        <f t="shared" si="1532"/>
        <v/>
      </c>
      <c r="CT944" s="58" t="str">
        <f>IF(BO944="","",COUNTIF($BO$3:BO944,BO944)&amp;"@"&amp;BO944)</f>
        <v/>
      </c>
      <c r="CU944" s="16" t="str">
        <f t="shared" si="1470"/>
        <v/>
      </c>
      <c r="CV944" s="63" t="str">
        <f t="shared" si="1533"/>
        <v/>
      </c>
      <c r="CW944" s="16" t="str">
        <f t="shared" si="1534"/>
        <v/>
      </c>
      <c r="CX944" s="16" t="str">
        <f t="shared" si="1535"/>
        <v/>
      </c>
      <c r="CY944" s="16" t="str">
        <f t="shared" si="1536"/>
        <v/>
      </c>
      <c r="CZ944" s="85" t="str">
        <f t="shared" si="1537"/>
        <v/>
      </c>
      <c r="DA944" s="16" t="str">
        <f t="shared" si="1538"/>
        <v/>
      </c>
      <c r="DB944" s="16" t="str">
        <f t="shared" si="1539"/>
        <v/>
      </c>
      <c r="DC944" s="28" t="str">
        <f>IF(CP944="","",$DC$1&amp;(INDEX(価格設定!D$1:XFD$3,ROW(価格設定!$D$3),MATCH($AW944,価格設定!D$1:XFD$1,1))*100)&amp;"%")</f>
        <v/>
      </c>
      <c r="DD944" s="28" t="str">
        <f>IF(CP944="","",$DD$1&amp;(INDEX(価格設定!D$1:XFD$3,ROW(価格設定!$D$2),MATCH($AW944,価格設定!D$1:XFD$1,1))*100)&amp;"%")</f>
        <v/>
      </c>
      <c r="DE944" s="29" t="str">
        <f t="shared" si="1540"/>
        <v/>
      </c>
      <c r="DG944" s="58" t="str">
        <f t="shared" si="1541"/>
        <v/>
      </c>
      <c r="DH944" s="58" t="str">
        <f t="shared" si="1542"/>
        <v/>
      </c>
      <c r="DI944" s="58" t="str">
        <f t="shared" si="1543"/>
        <v/>
      </c>
      <c r="DJ944" s="85" t="str">
        <f t="shared" si="1544"/>
        <v/>
      </c>
      <c r="DL944" s="58" t="str">
        <f>IF(COUNTIF(DG$3:DG$1048576,DG944)=COUNTIF($DG$3:$DG944,DG944),DG944,"")</f>
        <v/>
      </c>
      <c r="DM944" s="85" t="str">
        <f t="shared" si="1545"/>
        <v/>
      </c>
      <c r="DN944" s="85" t="str">
        <f t="shared" si="1471"/>
        <v/>
      </c>
      <c r="DO944" s="85" t="str">
        <f t="shared" si="1471"/>
        <v/>
      </c>
      <c r="DP944" s="303"/>
      <c r="DQ944" s="17" t="str">
        <f t="shared" si="1472"/>
        <v/>
      </c>
      <c r="DR944" s="17" t="str">
        <f t="shared" si="1473"/>
        <v/>
      </c>
      <c r="DS944" s="17" t="str">
        <f t="shared" si="1474"/>
        <v/>
      </c>
      <c r="DU944" s="16" t="str">
        <f t="shared" si="1546"/>
        <v/>
      </c>
      <c r="DV944" s="16" t="str">
        <f>IF(DU944="","",COUNT($DU$3:DU944))</f>
        <v/>
      </c>
      <c r="DW944" s="16" t="str">
        <f t="shared" si="1547"/>
        <v/>
      </c>
      <c r="DX944" s="16" t="str">
        <f t="shared" si="1548"/>
        <v/>
      </c>
      <c r="DY944" s="16" t="str">
        <f>IF(DZ944="","",COUNTIF(DZ$3:DZ944,DZ944))</f>
        <v/>
      </c>
      <c r="DZ944" s="16" t="str">
        <f t="shared" si="1549"/>
        <v/>
      </c>
      <c r="EA944" s="16" t="str">
        <f t="shared" si="1550"/>
        <v/>
      </c>
      <c r="EB944" s="16" t="str">
        <f t="shared" si="1551"/>
        <v/>
      </c>
      <c r="EC944" s="16" t="str">
        <f t="shared" si="1552"/>
        <v/>
      </c>
      <c r="ED944" s="16" t="str">
        <f t="shared" si="1553"/>
        <v/>
      </c>
      <c r="EE944" s="16" t="str">
        <f t="shared" si="1554"/>
        <v/>
      </c>
      <c r="EF944" s="16" t="str">
        <f t="shared" si="1555"/>
        <v/>
      </c>
      <c r="EG944" s="16" t="str">
        <f t="shared" si="1556"/>
        <v/>
      </c>
      <c r="EH944" s="16" t="str">
        <f t="shared" si="1557"/>
        <v/>
      </c>
      <c r="EI944" s="16" t="str">
        <f t="shared" si="1558"/>
        <v/>
      </c>
      <c r="EJ944" s="16" t="str">
        <f t="shared" si="1559"/>
        <v/>
      </c>
      <c r="EK944" s="16" t="str">
        <f t="shared" si="1560"/>
        <v/>
      </c>
      <c r="EL944" s="58" t="str">
        <f t="shared" si="1561"/>
        <v/>
      </c>
      <c r="EM944" s="58" t="str">
        <f>IF(OR($DZ944="",CR944=""),IF($EL944="","",$EL944),IF(OR(CR944="なし",CR944=0),領収書!$H$1,CR944))</f>
        <v/>
      </c>
      <c r="EN944" s="58" t="str">
        <f>IF(OR($DZ944="",CS944=""),IF($EL944="","",$EL944),IF(OR(CS944="なし",CS944=0),入力!$EN$1,CS944))</f>
        <v/>
      </c>
      <c r="EO944" s="63" t="str">
        <f t="shared" si="1562"/>
        <v/>
      </c>
      <c r="EP944" s="63" t="str">
        <f t="shared" si="1563"/>
        <v/>
      </c>
      <c r="ER944" s="16" t="str">
        <f>IF(AND(COUNTIF($ET$3:ET944,ET944)=1,ET944&lt;&gt;""),MAX($ER$3:ER943)+1,"")</f>
        <v/>
      </c>
      <c r="ES944" s="16" t="str">
        <f>IF(価格設定!B946="","",価格設定!B946)</f>
        <v/>
      </c>
      <c r="ET944" s="16" t="str">
        <f>IF(価格設定!C946="","",価格設定!C946)</f>
        <v/>
      </c>
      <c r="EV944" s="16" t="str">
        <f t="shared" si="1475"/>
        <v/>
      </c>
      <c r="EW944" s="16" t="str">
        <f t="shared" si="1564"/>
        <v/>
      </c>
    </row>
    <row r="945" spans="1:153" ht="30" customHeight="1" x14ac:dyDescent="0.2">
      <c r="A945" s="225"/>
      <c r="B945" s="212"/>
      <c r="C945" s="221"/>
      <c r="D945" s="164"/>
      <c r="E945" s="165"/>
      <c r="F945" s="166"/>
      <c r="G945" s="167"/>
      <c r="H945" s="179"/>
      <c r="I945" s="306"/>
      <c r="J945" s="169"/>
      <c r="K945" s="179"/>
      <c r="L945" s="186"/>
      <c r="M945" s="186"/>
      <c r="N945" s="168"/>
      <c r="O945" s="170"/>
      <c r="P945" s="212"/>
      <c r="Q945" s="179" t="str">
        <f>IFERROR(IF(H945="","",IFERROR(INDEX(価格設定!$B$5:$B$1048576,MATCH(H945,価格設定!$B$5:$B$1048576,0),0),INDEX(価格設定!$B$5:$B$1048576,MATCH("*"&amp;H945&amp;"*",価格設定!$B$5:$B$1048576,0),0))),H945)</f>
        <v/>
      </c>
      <c r="R945" s="250" t="str">
        <f>IFERROR(IF(Q945="",IF(K945="","",K945),IF(K945="",IF(INDEX(価格設定!$C$5:$C$1048576,MATCH(Q945,価格設定!$B$5:$B$1048576,0),0)=0,"",INDEX(価格設定!$C$5:$C$1048576,MATCH(Q945,価格設定!$B$5:$B$1048576,0),0)),IF(K945="なし","",K945))),"")</f>
        <v/>
      </c>
      <c r="S945" s="308" t="str">
        <f t="shared" si="1476"/>
        <v/>
      </c>
      <c r="T945" s="126" t="str">
        <f>IFERROR(IF(J945="",IF(INDEX(価格設定!$E$5:$R$1048576,MATCH($Q945,価格設定!B$5:B$1048576,0),MATCH($AW945,価格設定!E$1:X$1,1))=0,"",INDEX(価格設定!$E$5:$R$1048576,MATCH($Q945,価格設定!B$5:B$1048576,0),MATCH($AW945,価格設定!E$1:X$1,1))),J945),"")</f>
        <v/>
      </c>
      <c r="U945" s="126" t="str">
        <f t="shared" si="1477"/>
        <v/>
      </c>
      <c r="V945" s="132" t="str">
        <f t="shared" si="1478"/>
        <v/>
      </c>
      <c r="W945" s="127" t="str">
        <f>IFERROR(IF(OR(T945="",T945&lt;0),"",IFERROR(INDEX(価格設定!E$2:X$3,IF(AND(K945=$K$1,$K$1&lt;&gt;""),ROW(価格設定!$D$3)-1,MATCH(INDEX(価格設定!$D$5:$D$1048576,MATCH(Q945,価格設定!$B$5:$B$1048576,0),0),価格設定!$D$2:$D$3,0)),MATCH($AW945,価格設定!E$1:X$1,1)),INDEX(価格設定!E$2:X$2,0,MATCH($AW945,価格設定!E$1:X$1,1)))),"")</f>
        <v/>
      </c>
      <c r="X945" s="126" t="str">
        <f t="shared" si="1469"/>
        <v/>
      </c>
      <c r="Y945" s="128" t="str">
        <f t="shared" si="1479"/>
        <v/>
      </c>
      <c r="Z945" s="126" t="str">
        <f t="shared" si="1480"/>
        <v/>
      </c>
      <c r="AA945" s="129" t="str">
        <f t="shared" si="1481"/>
        <v/>
      </c>
      <c r="AB945" s="126" t="str">
        <f t="shared" si="1482"/>
        <v/>
      </c>
      <c r="AC945" s="280" t="str">
        <f t="shared" si="1483"/>
        <v/>
      </c>
      <c r="AD945" s="15"/>
      <c r="AE945" s="204" t="str">
        <f>IF(AF945="","",COUNT($AF$3:AF945))</f>
        <v/>
      </c>
      <c r="AF945" s="206" t="str">
        <f t="shared" si="1484"/>
        <v/>
      </c>
      <c r="AG945" s="204" t="str">
        <f t="shared" si="1485"/>
        <v/>
      </c>
      <c r="AH945" s="204" t="str">
        <f t="shared" si="1486"/>
        <v/>
      </c>
      <c r="AI945" s="287"/>
      <c r="AJ945" s="15"/>
      <c r="AK945" s="138" t="str">
        <f t="shared" si="1487"/>
        <v/>
      </c>
      <c r="AL945" s="131" t="str">
        <f t="shared" si="1488"/>
        <v/>
      </c>
      <c r="AM945" s="131" t="str">
        <f t="shared" si="1489"/>
        <v/>
      </c>
      <c r="AN945" s="313" t="str">
        <f t="shared" si="1490"/>
        <v/>
      </c>
      <c r="AO945" s="316" t="str">
        <f t="shared" si="1491"/>
        <v/>
      </c>
      <c r="AP945" s="18"/>
      <c r="AQ945" s="3" t="str">
        <f>IF(F945="","",MAX($AQ$3:AQ944)+1)</f>
        <v/>
      </c>
      <c r="AR945" s="3" t="str">
        <f>IF(OR(AQ945="",BB945=""),"",MAX($AR$3:AR944)+1)</f>
        <v/>
      </c>
      <c r="AS945" s="3" t="str">
        <f>IF(CQ945="","",RANK(CQ945,CQ$3:CQ$1048576,1)+COUNTIF($CQ$3:CQ945,CQ945)-1)</f>
        <v/>
      </c>
      <c r="AT945" s="21" t="str">
        <f>IF(C945="",IF(OR(AND($H945&lt;&gt;"",C945=""),AND($F944=$F945,$AZ945&lt;&gt;""),COUNTA($H$3:$H$1048576,#REF!,$F$3:$F$1048576)&gt;COUNTA($H$3:$H945,#REF!,$F$3:$F945),$AZ945&lt;&gt;""),INDEX(AT$3:AT$1048576,MATCH(MAX($AQ$3:$AQ944),$AQ$3:$AQ$1048576,0),0),""),C945)</f>
        <v/>
      </c>
      <c r="AU945" s="21" t="str">
        <f>IF(D945="",IF(OR(AND($H945&lt;&gt;"",D945=""),AND($F944=$F945,$AZ945&lt;&gt;""),COUNTA($H$3:$H$1048576,#REF!,$F$3:$F$1048576)&gt;COUNTA($H$3:$H945,#REF!,$F$3:$F945),$AZ945&lt;&gt;""),INDEX(AU$3:AU$1048576,MATCH(MAX($AQ$3:$AQ944),$AQ$3:$AQ$1048576,0),0),""),D945)</f>
        <v/>
      </c>
      <c r="AV945" s="21" t="str">
        <f>IF(E945="",IF(OR(AND($H945&lt;&gt;"",E945=""),AND($F944=$F945,$AZ945&lt;&gt;""),COUNTA($H$3:$H$1048576,#REF!,$F$3:$F$1048576)&gt;COUNTA($H$3:$H945,#REF!,$F$3:$F945),$AZ945&lt;&gt;""),INDEX(AV$3:AV$1048576,MATCH(MAX($AQ$3:$AQ944),$AQ$3:$AQ$1048576,0),0),""),E945)</f>
        <v/>
      </c>
      <c r="AW945" s="24" t="str">
        <f t="shared" si="1492"/>
        <v/>
      </c>
      <c r="AX945" s="13" t="str">
        <f t="shared" si="1493"/>
        <v/>
      </c>
      <c r="AY945" s="4" t="str">
        <f t="shared" si="1494"/>
        <v/>
      </c>
      <c r="AZ945" s="4" t="str">
        <f>IF(AX945="",IF(OR(AND(H945&lt;&gt;"",F945=""),COUNTA($H$3:$H$1048576)&gt;COUNTA($H$3:$H945)),INDEX(AX$3:AX945,MATCH(MAX($AQ$3:AQ945),AQ$3:AQ945,0),0),""),AX945)</f>
        <v/>
      </c>
      <c r="BA945" s="4" t="str">
        <f>IF(AY945="",IF(AND(H945&lt;&gt;"",F945=""),INDEX(AY$3:AY945,MATCH(MAX($AQ$3:AQ945),AQ$3:AQ945,0),0),""),AY945)</f>
        <v/>
      </c>
      <c r="BB945" s="82" t="str">
        <f>IF(BC945="","",RANK(BC945,BC$3:BC$1048576,1)+COUNTIF($BC$3:BC945,BC945)-1)</f>
        <v/>
      </c>
      <c r="BC945" s="139" t="str">
        <f t="shared" si="1495"/>
        <v/>
      </c>
      <c r="BD945" s="46" t="str">
        <f t="shared" si="1496"/>
        <v/>
      </c>
      <c r="BE945" s="46" t="str">
        <f t="shared" si="1497"/>
        <v/>
      </c>
      <c r="BF945" s="46" t="str">
        <f t="shared" si="1498"/>
        <v/>
      </c>
      <c r="BG945" s="4" t="str">
        <f t="shared" si="1499"/>
        <v/>
      </c>
      <c r="BH945" s="180" t="str">
        <f t="shared" si="1500"/>
        <v/>
      </c>
      <c r="BI945" s="16" t="str">
        <f t="shared" si="1501"/>
        <v/>
      </c>
      <c r="BJ945" s="52" t="str">
        <f>IF(BI945="","",IF(W945="","",IF(AND(K945=$K$1,$K$1&lt;&gt;""),$BT$2,IFERROR(IF(INDEX(価格設定!$D$5:$D$1048576,MATCH(Q945,価格設定!$B$5:$B$1048576,0),0)=価格設定!$D$3,$BT$2,$BS$2),$BS$2))))</f>
        <v/>
      </c>
      <c r="BK945" s="16" t="str">
        <f>IF(BI945="","",IF(COUNTIF($BI$3:BI945,BI945)=1,1,IF(AND(BI944=BI945,BH945=""),BK944,COUNTIF($BH$3:BH945,BH945))))</f>
        <v/>
      </c>
      <c r="BL945" s="52" t="str">
        <f t="shared" si="1502"/>
        <v/>
      </c>
      <c r="BM945" s="52" t="str">
        <f t="shared" si="1503"/>
        <v/>
      </c>
      <c r="BN945" s="119" t="str">
        <f t="shared" si="1504"/>
        <v/>
      </c>
      <c r="BO945" s="119" t="str">
        <f t="shared" si="1505"/>
        <v/>
      </c>
      <c r="BP945" s="17" t="str">
        <f t="shared" si="1506"/>
        <v/>
      </c>
      <c r="BQ945" s="17" t="str">
        <f t="shared" si="1507"/>
        <v/>
      </c>
      <c r="BR945" s="17" t="str">
        <f>IF(OR(BP945="",COUNTIF($BO$3:BO945,BO945)&lt;&gt;1),"",SUMIF(BO$3:BO$1048576,BO945,BP$3:BP$1048576))</f>
        <v/>
      </c>
      <c r="BS945" s="17" t="str">
        <f t="shared" si="1508"/>
        <v/>
      </c>
      <c r="BT945" s="17" t="str">
        <f t="shared" si="1509"/>
        <v/>
      </c>
      <c r="BU945" s="17" t="str">
        <f t="shared" si="1510"/>
        <v/>
      </c>
      <c r="BV945" s="24" t="str">
        <f t="shared" si="1511"/>
        <v/>
      </c>
      <c r="BW945" s="24" t="str">
        <f t="shared" si="1512"/>
        <v/>
      </c>
      <c r="BX945" s="24" t="str">
        <f t="shared" si="1513"/>
        <v/>
      </c>
      <c r="BY945" s="26" t="str">
        <f t="shared" si="1514"/>
        <v/>
      </c>
      <c r="BZ945" s="26" t="str">
        <f t="shared" si="1515"/>
        <v/>
      </c>
      <c r="CA945" s="26" t="str">
        <f t="shared" si="1516"/>
        <v/>
      </c>
      <c r="CB945" s="66" t="str">
        <f t="shared" si="1517"/>
        <v/>
      </c>
      <c r="CC945" s="65" t="str">
        <f t="shared" si="1518"/>
        <v/>
      </c>
      <c r="CD945" s="26" t="str">
        <f t="shared" si="1519"/>
        <v/>
      </c>
      <c r="CE945" s="26" t="str">
        <f t="shared" si="1520"/>
        <v/>
      </c>
      <c r="CF945" s="193" t="str">
        <f t="shared" si="1521"/>
        <v/>
      </c>
      <c r="CG945" s="193" t="str">
        <f t="shared" si="1522"/>
        <v/>
      </c>
      <c r="CH945" s="26" t="str">
        <f t="shared" si="1523"/>
        <v/>
      </c>
      <c r="CI945" s="26" t="str">
        <f t="shared" si="1524"/>
        <v/>
      </c>
      <c r="CJ945" s="65" t="str">
        <f t="shared" si="1525"/>
        <v/>
      </c>
      <c r="CK945" s="65" t="str">
        <f t="shared" si="1526"/>
        <v/>
      </c>
      <c r="CL945" s="64" t="str">
        <f t="shared" si="1527"/>
        <v/>
      </c>
      <c r="CM945" s="64" t="str">
        <f t="shared" si="1528"/>
        <v/>
      </c>
      <c r="CN945" s="65" t="str">
        <f t="shared" si="1529"/>
        <v/>
      </c>
      <c r="CP945" s="63" t="str">
        <f>IF(BH945="","",MAX($CP$3:CP944)+1)</f>
        <v/>
      </c>
      <c r="CQ945" s="24" t="str">
        <f t="shared" si="1530"/>
        <v/>
      </c>
      <c r="CR945" s="24" t="str">
        <f t="shared" si="1531"/>
        <v/>
      </c>
      <c r="CS945" s="24" t="str">
        <f t="shared" si="1532"/>
        <v/>
      </c>
      <c r="CT945" s="58" t="str">
        <f>IF(BO945="","",COUNTIF($BO$3:BO945,BO945)&amp;"@"&amp;BO945)</f>
        <v/>
      </c>
      <c r="CU945" s="16" t="str">
        <f t="shared" si="1470"/>
        <v/>
      </c>
      <c r="CV945" s="63" t="str">
        <f t="shared" si="1533"/>
        <v/>
      </c>
      <c r="CW945" s="16" t="str">
        <f t="shared" si="1534"/>
        <v/>
      </c>
      <c r="CX945" s="16" t="str">
        <f t="shared" si="1535"/>
        <v/>
      </c>
      <c r="CY945" s="16" t="str">
        <f t="shared" si="1536"/>
        <v/>
      </c>
      <c r="CZ945" s="85" t="str">
        <f t="shared" si="1537"/>
        <v/>
      </c>
      <c r="DA945" s="16" t="str">
        <f t="shared" si="1538"/>
        <v/>
      </c>
      <c r="DB945" s="16" t="str">
        <f t="shared" si="1539"/>
        <v/>
      </c>
      <c r="DC945" s="28" t="str">
        <f>IF(CP945="","",$DC$1&amp;(INDEX(価格設定!D$1:XFD$3,ROW(価格設定!$D$3),MATCH($AW945,価格設定!D$1:XFD$1,1))*100)&amp;"%")</f>
        <v/>
      </c>
      <c r="DD945" s="28" t="str">
        <f>IF(CP945="","",$DD$1&amp;(INDEX(価格設定!D$1:XFD$3,ROW(価格設定!$D$2),MATCH($AW945,価格設定!D$1:XFD$1,1))*100)&amp;"%")</f>
        <v/>
      </c>
      <c r="DE945" s="29" t="str">
        <f t="shared" si="1540"/>
        <v/>
      </c>
      <c r="DG945" s="58" t="str">
        <f t="shared" si="1541"/>
        <v/>
      </c>
      <c r="DH945" s="58" t="str">
        <f t="shared" si="1542"/>
        <v/>
      </c>
      <c r="DI945" s="58" t="str">
        <f t="shared" si="1543"/>
        <v/>
      </c>
      <c r="DJ945" s="85" t="str">
        <f t="shared" si="1544"/>
        <v/>
      </c>
      <c r="DL945" s="58" t="str">
        <f>IF(COUNTIF(DG$3:DG$1048576,DG945)=COUNTIF($DG$3:$DG945,DG945),DG945,"")</f>
        <v/>
      </c>
      <c r="DM945" s="85" t="str">
        <f t="shared" si="1545"/>
        <v/>
      </c>
      <c r="DN945" s="85" t="str">
        <f t="shared" si="1471"/>
        <v/>
      </c>
      <c r="DO945" s="85" t="str">
        <f t="shared" si="1471"/>
        <v/>
      </c>
      <c r="DP945" s="303"/>
      <c r="DQ945" s="17" t="str">
        <f t="shared" si="1472"/>
        <v/>
      </c>
      <c r="DR945" s="17" t="str">
        <f t="shared" si="1473"/>
        <v/>
      </c>
      <c r="DS945" s="17" t="str">
        <f t="shared" si="1474"/>
        <v/>
      </c>
      <c r="DU945" s="16" t="str">
        <f t="shared" si="1546"/>
        <v/>
      </c>
      <c r="DV945" s="16" t="str">
        <f>IF(DU945="","",COUNT($DU$3:DU945))</f>
        <v/>
      </c>
      <c r="DW945" s="16" t="str">
        <f t="shared" si="1547"/>
        <v/>
      </c>
      <c r="DX945" s="16" t="str">
        <f t="shared" si="1548"/>
        <v/>
      </c>
      <c r="DY945" s="16" t="str">
        <f>IF(DZ945="","",COUNTIF(DZ$3:DZ945,DZ945))</f>
        <v/>
      </c>
      <c r="DZ945" s="16" t="str">
        <f t="shared" si="1549"/>
        <v/>
      </c>
      <c r="EA945" s="16" t="str">
        <f t="shared" si="1550"/>
        <v/>
      </c>
      <c r="EB945" s="16" t="str">
        <f t="shared" si="1551"/>
        <v/>
      </c>
      <c r="EC945" s="16" t="str">
        <f t="shared" si="1552"/>
        <v/>
      </c>
      <c r="ED945" s="16" t="str">
        <f t="shared" si="1553"/>
        <v/>
      </c>
      <c r="EE945" s="16" t="str">
        <f t="shared" si="1554"/>
        <v/>
      </c>
      <c r="EF945" s="16" t="str">
        <f t="shared" si="1555"/>
        <v/>
      </c>
      <c r="EG945" s="16" t="str">
        <f t="shared" si="1556"/>
        <v/>
      </c>
      <c r="EH945" s="16" t="str">
        <f t="shared" si="1557"/>
        <v/>
      </c>
      <c r="EI945" s="16" t="str">
        <f t="shared" si="1558"/>
        <v/>
      </c>
      <c r="EJ945" s="16" t="str">
        <f t="shared" si="1559"/>
        <v/>
      </c>
      <c r="EK945" s="16" t="str">
        <f t="shared" si="1560"/>
        <v/>
      </c>
      <c r="EL945" s="58" t="str">
        <f t="shared" si="1561"/>
        <v/>
      </c>
      <c r="EM945" s="58" t="str">
        <f>IF(OR($DZ945="",CR945=""),IF($EL945="","",$EL945),IF(OR(CR945="なし",CR945=0),領収書!$H$1,CR945))</f>
        <v/>
      </c>
      <c r="EN945" s="58" t="str">
        <f>IF(OR($DZ945="",CS945=""),IF($EL945="","",$EL945),IF(OR(CS945="なし",CS945=0),入力!$EN$1,CS945))</f>
        <v/>
      </c>
      <c r="EO945" s="63" t="str">
        <f t="shared" si="1562"/>
        <v/>
      </c>
      <c r="EP945" s="63" t="str">
        <f t="shared" si="1563"/>
        <v/>
      </c>
      <c r="ER945" s="16" t="str">
        <f>IF(AND(COUNTIF($ET$3:ET945,ET945)=1,ET945&lt;&gt;""),MAX($ER$3:ER944)+1,"")</f>
        <v/>
      </c>
      <c r="ES945" s="16" t="str">
        <f>IF(価格設定!B947="","",価格設定!B947)</f>
        <v/>
      </c>
      <c r="ET945" s="16" t="str">
        <f>IF(価格設定!C947="","",価格設定!C947)</f>
        <v/>
      </c>
      <c r="EV945" s="16" t="str">
        <f t="shared" si="1475"/>
        <v/>
      </c>
      <c r="EW945" s="16" t="str">
        <f t="shared" si="1564"/>
        <v/>
      </c>
    </row>
    <row r="946" spans="1:153" ht="30" customHeight="1" x14ac:dyDescent="0.2">
      <c r="A946" s="225"/>
      <c r="B946" s="212"/>
      <c r="C946" s="221"/>
      <c r="D946" s="164"/>
      <c r="E946" s="165"/>
      <c r="F946" s="166"/>
      <c r="G946" s="167"/>
      <c r="H946" s="179"/>
      <c r="I946" s="306"/>
      <c r="J946" s="169"/>
      <c r="K946" s="179"/>
      <c r="L946" s="186"/>
      <c r="M946" s="186"/>
      <c r="N946" s="168"/>
      <c r="O946" s="170"/>
      <c r="P946" s="212"/>
      <c r="Q946" s="179" t="str">
        <f>IFERROR(IF(H946="","",IFERROR(INDEX(価格設定!$B$5:$B$1048576,MATCH(H946,価格設定!$B$5:$B$1048576,0),0),INDEX(価格設定!$B$5:$B$1048576,MATCH("*"&amp;H946&amp;"*",価格設定!$B$5:$B$1048576,0),0))),H946)</f>
        <v/>
      </c>
      <c r="R946" s="250" t="str">
        <f>IFERROR(IF(Q946="",IF(K946="","",K946),IF(K946="",IF(INDEX(価格設定!$C$5:$C$1048576,MATCH(Q946,価格設定!$B$5:$B$1048576,0),0)=0,"",INDEX(価格設定!$C$5:$C$1048576,MATCH(Q946,価格設定!$B$5:$B$1048576,0),0)),IF(K946="なし","",K946))),"")</f>
        <v/>
      </c>
      <c r="S946" s="308" t="str">
        <f t="shared" si="1476"/>
        <v/>
      </c>
      <c r="T946" s="126" t="str">
        <f>IFERROR(IF(J946="",IF(INDEX(価格設定!$E$5:$R$1048576,MATCH($Q946,価格設定!B$5:B$1048576,0),MATCH($AW946,価格設定!E$1:X$1,1))=0,"",INDEX(価格設定!$E$5:$R$1048576,MATCH($Q946,価格設定!B$5:B$1048576,0),MATCH($AW946,価格設定!E$1:X$1,1))),J946),"")</f>
        <v/>
      </c>
      <c r="U946" s="126" t="str">
        <f t="shared" si="1477"/>
        <v/>
      </c>
      <c r="V946" s="132" t="str">
        <f t="shared" si="1478"/>
        <v/>
      </c>
      <c r="W946" s="127" t="str">
        <f>IFERROR(IF(OR(T946="",T946&lt;0),"",IFERROR(INDEX(価格設定!E$2:X$3,IF(AND(K946=$K$1,$K$1&lt;&gt;""),ROW(価格設定!$D$3)-1,MATCH(INDEX(価格設定!$D$5:$D$1048576,MATCH(Q946,価格設定!$B$5:$B$1048576,0),0),価格設定!$D$2:$D$3,0)),MATCH($AW946,価格設定!E$1:X$1,1)),INDEX(価格設定!E$2:X$2,0,MATCH($AW946,価格設定!E$1:X$1,1)))),"")</f>
        <v/>
      </c>
      <c r="X946" s="126" t="str">
        <f t="shared" si="1469"/>
        <v/>
      </c>
      <c r="Y946" s="128" t="str">
        <f t="shared" si="1479"/>
        <v/>
      </c>
      <c r="Z946" s="126" t="str">
        <f t="shared" si="1480"/>
        <v/>
      </c>
      <c r="AA946" s="129" t="str">
        <f t="shared" si="1481"/>
        <v/>
      </c>
      <c r="AB946" s="126" t="str">
        <f t="shared" si="1482"/>
        <v/>
      </c>
      <c r="AC946" s="280" t="str">
        <f t="shared" si="1483"/>
        <v/>
      </c>
      <c r="AD946" s="15"/>
      <c r="AE946" s="204" t="str">
        <f>IF(AF946="","",COUNT($AF$3:AF946))</f>
        <v/>
      </c>
      <c r="AF946" s="206" t="str">
        <f t="shared" si="1484"/>
        <v/>
      </c>
      <c r="AG946" s="204" t="str">
        <f t="shared" si="1485"/>
        <v/>
      </c>
      <c r="AH946" s="204" t="str">
        <f t="shared" si="1486"/>
        <v/>
      </c>
      <c r="AI946" s="287"/>
      <c r="AJ946" s="15"/>
      <c r="AK946" s="138" t="str">
        <f t="shared" si="1487"/>
        <v/>
      </c>
      <c r="AL946" s="131" t="str">
        <f t="shared" si="1488"/>
        <v/>
      </c>
      <c r="AM946" s="131" t="str">
        <f t="shared" si="1489"/>
        <v/>
      </c>
      <c r="AN946" s="313" t="str">
        <f t="shared" si="1490"/>
        <v/>
      </c>
      <c r="AO946" s="316" t="str">
        <f t="shared" si="1491"/>
        <v/>
      </c>
      <c r="AP946" s="18"/>
      <c r="AQ946" s="3" t="str">
        <f>IF(F946="","",MAX($AQ$3:AQ945)+1)</f>
        <v/>
      </c>
      <c r="AR946" s="3" t="str">
        <f>IF(OR(AQ946="",BB946=""),"",MAX($AR$3:AR945)+1)</f>
        <v/>
      </c>
      <c r="AS946" s="3" t="str">
        <f>IF(CQ946="","",RANK(CQ946,CQ$3:CQ$1048576,1)+COUNTIF($CQ$3:CQ946,CQ946)-1)</f>
        <v/>
      </c>
      <c r="AT946" s="21" t="str">
        <f>IF(C946="",IF(OR(AND($H946&lt;&gt;"",C946=""),AND($F945=$F946,$AZ946&lt;&gt;""),COUNTA($H$3:$H$1048576,#REF!,$F$3:$F$1048576)&gt;COUNTA($H$3:$H946,#REF!,$F$3:$F946),$AZ946&lt;&gt;""),INDEX(AT$3:AT$1048576,MATCH(MAX($AQ$3:$AQ945),$AQ$3:$AQ$1048576,0),0),""),C946)</f>
        <v/>
      </c>
      <c r="AU946" s="21" t="str">
        <f>IF(D946="",IF(OR(AND($H946&lt;&gt;"",D946=""),AND($F945=$F946,$AZ946&lt;&gt;""),COUNTA($H$3:$H$1048576,#REF!,$F$3:$F$1048576)&gt;COUNTA($H$3:$H946,#REF!,$F$3:$F946),$AZ946&lt;&gt;""),INDEX(AU$3:AU$1048576,MATCH(MAX($AQ$3:$AQ945),$AQ$3:$AQ$1048576,0),0),""),D946)</f>
        <v/>
      </c>
      <c r="AV946" s="21" t="str">
        <f>IF(E946="",IF(OR(AND($H946&lt;&gt;"",E946=""),AND($F945=$F946,$AZ946&lt;&gt;""),COUNTA($H$3:$H$1048576,#REF!,$F$3:$F$1048576)&gt;COUNTA($H$3:$H946,#REF!,$F$3:$F946),$AZ946&lt;&gt;""),INDEX(AV$3:AV$1048576,MATCH(MAX($AQ$3:$AQ945),$AQ$3:$AQ$1048576,0),0),""),E946)</f>
        <v/>
      </c>
      <c r="AW946" s="24" t="str">
        <f t="shared" si="1492"/>
        <v/>
      </c>
      <c r="AX946" s="13" t="str">
        <f t="shared" si="1493"/>
        <v/>
      </c>
      <c r="AY946" s="4" t="str">
        <f t="shared" si="1494"/>
        <v/>
      </c>
      <c r="AZ946" s="4" t="str">
        <f>IF(AX946="",IF(OR(AND(H946&lt;&gt;"",F946=""),COUNTA($H$3:$H$1048576)&gt;COUNTA($H$3:$H946)),INDEX(AX$3:AX946,MATCH(MAX($AQ$3:AQ946),AQ$3:AQ946,0),0),""),AX946)</f>
        <v/>
      </c>
      <c r="BA946" s="4" t="str">
        <f>IF(AY946="",IF(AND(H946&lt;&gt;"",F946=""),INDEX(AY$3:AY946,MATCH(MAX($AQ$3:AQ946),AQ$3:AQ946,0),0),""),AY946)</f>
        <v/>
      </c>
      <c r="BB946" s="82" t="str">
        <f>IF(BC946="","",RANK(BC946,BC$3:BC$1048576,1)+COUNTIF($BC$3:BC946,BC946)-1)</f>
        <v/>
      </c>
      <c r="BC946" s="139" t="str">
        <f t="shared" si="1495"/>
        <v/>
      </c>
      <c r="BD946" s="46" t="str">
        <f t="shared" si="1496"/>
        <v/>
      </c>
      <c r="BE946" s="46" t="str">
        <f t="shared" si="1497"/>
        <v/>
      </c>
      <c r="BF946" s="46" t="str">
        <f t="shared" si="1498"/>
        <v/>
      </c>
      <c r="BG946" s="4" t="str">
        <f t="shared" si="1499"/>
        <v/>
      </c>
      <c r="BH946" s="180" t="str">
        <f t="shared" si="1500"/>
        <v/>
      </c>
      <c r="BI946" s="16" t="str">
        <f t="shared" si="1501"/>
        <v/>
      </c>
      <c r="BJ946" s="52" t="str">
        <f>IF(BI946="","",IF(W946="","",IF(AND(K946=$K$1,$K$1&lt;&gt;""),$BT$2,IFERROR(IF(INDEX(価格設定!$D$5:$D$1048576,MATCH(Q946,価格設定!$B$5:$B$1048576,0),0)=価格設定!$D$3,$BT$2,$BS$2),$BS$2))))</f>
        <v/>
      </c>
      <c r="BK946" s="16" t="str">
        <f>IF(BI946="","",IF(COUNTIF($BI$3:BI946,BI946)=1,1,IF(AND(BI945=BI946,BH946=""),BK945,COUNTIF($BH$3:BH946,BH946))))</f>
        <v/>
      </c>
      <c r="BL946" s="52" t="str">
        <f t="shared" si="1502"/>
        <v/>
      </c>
      <c r="BM946" s="52" t="str">
        <f t="shared" si="1503"/>
        <v/>
      </c>
      <c r="BN946" s="119" t="str">
        <f t="shared" si="1504"/>
        <v/>
      </c>
      <c r="BO946" s="119" t="str">
        <f t="shared" si="1505"/>
        <v/>
      </c>
      <c r="BP946" s="17" t="str">
        <f t="shared" si="1506"/>
        <v/>
      </c>
      <c r="BQ946" s="17" t="str">
        <f t="shared" si="1507"/>
        <v/>
      </c>
      <c r="BR946" s="17" t="str">
        <f>IF(OR(BP946="",COUNTIF($BO$3:BO946,BO946)&lt;&gt;1),"",SUMIF(BO$3:BO$1048576,BO946,BP$3:BP$1048576))</f>
        <v/>
      </c>
      <c r="BS946" s="17" t="str">
        <f t="shared" si="1508"/>
        <v/>
      </c>
      <c r="BT946" s="17" t="str">
        <f t="shared" si="1509"/>
        <v/>
      </c>
      <c r="BU946" s="17" t="str">
        <f t="shared" si="1510"/>
        <v/>
      </c>
      <c r="BV946" s="24" t="str">
        <f t="shared" si="1511"/>
        <v/>
      </c>
      <c r="BW946" s="24" t="str">
        <f t="shared" si="1512"/>
        <v/>
      </c>
      <c r="BX946" s="24" t="str">
        <f t="shared" si="1513"/>
        <v/>
      </c>
      <c r="BY946" s="26" t="str">
        <f t="shared" si="1514"/>
        <v/>
      </c>
      <c r="BZ946" s="26" t="str">
        <f t="shared" si="1515"/>
        <v/>
      </c>
      <c r="CA946" s="26" t="str">
        <f t="shared" si="1516"/>
        <v/>
      </c>
      <c r="CB946" s="66" t="str">
        <f t="shared" si="1517"/>
        <v/>
      </c>
      <c r="CC946" s="65" t="str">
        <f t="shared" si="1518"/>
        <v/>
      </c>
      <c r="CD946" s="26" t="str">
        <f t="shared" si="1519"/>
        <v/>
      </c>
      <c r="CE946" s="26" t="str">
        <f t="shared" si="1520"/>
        <v/>
      </c>
      <c r="CF946" s="193" t="str">
        <f t="shared" si="1521"/>
        <v/>
      </c>
      <c r="CG946" s="193" t="str">
        <f t="shared" si="1522"/>
        <v/>
      </c>
      <c r="CH946" s="26" t="str">
        <f t="shared" si="1523"/>
        <v/>
      </c>
      <c r="CI946" s="26" t="str">
        <f t="shared" si="1524"/>
        <v/>
      </c>
      <c r="CJ946" s="65" t="str">
        <f t="shared" si="1525"/>
        <v/>
      </c>
      <c r="CK946" s="65" t="str">
        <f t="shared" si="1526"/>
        <v/>
      </c>
      <c r="CL946" s="64" t="str">
        <f t="shared" si="1527"/>
        <v/>
      </c>
      <c r="CM946" s="64" t="str">
        <f t="shared" si="1528"/>
        <v/>
      </c>
      <c r="CN946" s="65" t="str">
        <f t="shared" si="1529"/>
        <v/>
      </c>
      <c r="CP946" s="63" t="str">
        <f>IF(BH946="","",MAX($CP$3:CP945)+1)</f>
        <v/>
      </c>
      <c r="CQ946" s="24" t="str">
        <f t="shared" si="1530"/>
        <v/>
      </c>
      <c r="CR946" s="24" t="str">
        <f t="shared" si="1531"/>
        <v/>
      </c>
      <c r="CS946" s="24" t="str">
        <f t="shared" si="1532"/>
        <v/>
      </c>
      <c r="CT946" s="58" t="str">
        <f>IF(BO946="","",COUNTIF($BO$3:BO946,BO946)&amp;"@"&amp;BO946)</f>
        <v/>
      </c>
      <c r="CU946" s="16" t="str">
        <f t="shared" si="1470"/>
        <v/>
      </c>
      <c r="CV946" s="63" t="str">
        <f t="shared" si="1533"/>
        <v/>
      </c>
      <c r="CW946" s="16" t="str">
        <f t="shared" si="1534"/>
        <v/>
      </c>
      <c r="CX946" s="16" t="str">
        <f t="shared" si="1535"/>
        <v/>
      </c>
      <c r="CY946" s="16" t="str">
        <f t="shared" si="1536"/>
        <v/>
      </c>
      <c r="CZ946" s="85" t="str">
        <f t="shared" si="1537"/>
        <v/>
      </c>
      <c r="DA946" s="16" t="str">
        <f t="shared" si="1538"/>
        <v/>
      </c>
      <c r="DB946" s="16" t="str">
        <f t="shared" si="1539"/>
        <v/>
      </c>
      <c r="DC946" s="28" t="str">
        <f>IF(CP946="","",$DC$1&amp;(INDEX(価格設定!D$1:XFD$3,ROW(価格設定!$D$3),MATCH($AW946,価格設定!D$1:XFD$1,1))*100)&amp;"%")</f>
        <v/>
      </c>
      <c r="DD946" s="28" t="str">
        <f>IF(CP946="","",$DD$1&amp;(INDEX(価格設定!D$1:XFD$3,ROW(価格設定!$D$2),MATCH($AW946,価格設定!D$1:XFD$1,1))*100)&amp;"%")</f>
        <v/>
      </c>
      <c r="DE946" s="29" t="str">
        <f t="shared" si="1540"/>
        <v/>
      </c>
      <c r="DG946" s="58" t="str">
        <f t="shared" si="1541"/>
        <v/>
      </c>
      <c r="DH946" s="58" t="str">
        <f t="shared" si="1542"/>
        <v/>
      </c>
      <c r="DI946" s="58" t="str">
        <f t="shared" si="1543"/>
        <v/>
      </c>
      <c r="DJ946" s="85" t="str">
        <f t="shared" si="1544"/>
        <v/>
      </c>
      <c r="DL946" s="58" t="str">
        <f>IF(COUNTIF(DG$3:DG$1048576,DG946)=COUNTIF($DG$3:$DG946,DG946),DG946,"")</f>
        <v/>
      </c>
      <c r="DM946" s="85" t="str">
        <f t="shared" si="1545"/>
        <v/>
      </c>
      <c r="DN946" s="85" t="str">
        <f t="shared" si="1471"/>
        <v/>
      </c>
      <c r="DO946" s="85" t="str">
        <f t="shared" si="1471"/>
        <v/>
      </c>
      <c r="DP946" s="303"/>
      <c r="DQ946" s="17" t="str">
        <f t="shared" si="1472"/>
        <v/>
      </c>
      <c r="DR946" s="17" t="str">
        <f t="shared" si="1473"/>
        <v/>
      </c>
      <c r="DS946" s="17" t="str">
        <f t="shared" si="1474"/>
        <v/>
      </c>
      <c r="DU946" s="16" t="str">
        <f t="shared" si="1546"/>
        <v/>
      </c>
      <c r="DV946" s="16" t="str">
        <f>IF(DU946="","",COUNT($DU$3:DU946))</f>
        <v/>
      </c>
      <c r="DW946" s="16" t="str">
        <f t="shared" si="1547"/>
        <v/>
      </c>
      <c r="DX946" s="16" t="str">
        <f t="shared" si="1548"/>
        <v/>
      </c>
      <c r="DY946" s="16" t="str">
        <f>IF(DZ946="","",COUNTIF(DZ$3:DZ946,DZ946))</f>
        <v/>
      </c>
      <c r="DZ946" s="16" t="str">
        <f t="shared" si="1549"/>
        <v/>
      </c>
      <c r="EA946" s="16" t="str">
        <f t="shared" si="1550"/>
        <v/>
      </c>
      <c r="EB946" s="16" t="str">
        <f t="shared" si="1551"/>
        <v/>
      </c>
      <c r="EC946" s="16" t="str">
        <f t="shared" si="1552"/>
        <v/>
      </c>
      <c r="ED946" s="16" t="str">
        <f t="shared" si="1553"/>
        <v/>
      </c>
      <c r="EE946" s="16" t="str">
        <f t="shared" si="1554"/>
        <v/>
      </c>
      <c r="EF946" s="16" t="str">
        <f t="shared" si="1555"/>
        <v/>
      </c>
      <c r="EG946" s="16" t="str">
        <f t="shared" si="1556"/>
        <v/>
      </c>
      <c r="EH946" s="16" t="str">
        <f t="shared" si="1557"/>
        <v/>
      </c>
      <c r="EI946" s="16" t="str">
        <f t="shared" si="1558"/>
        <v/>
      </c>
      <c r="EJ946" s="16" t="str">
        <f t="shared" si="1559"/>
        <v/>
      </c>
      <c r="EK946" s="16" t="str">
        <f t="shared" si="1560"/>
        <v/>
      </c>
      <c r="EL946" s="58" t="str">
        <f t="shared" si="1561"/>
        <v/>
      </c>
      <c r="EM946" s="58" t="str">
        <f>IF(OR($DZ946="",CR946=""),IF($EL946="","",$EL946),IF(OR(CR946="なし",CR946=0),領収書!$H$1,CR946))</f>
        <v/>
      </c>
      <c r="EN946" s="58" t="str">
        <f>IF(OR($DZ946="",CS946=""),IF($EL946="","",$EL946),IF(OR(CS946="なし",CS946=0),入力!$EN$1,CS946))</f>
        <v/>
      </c>
      <c r="EO946" s="63" t="str">
        <f t="shared" si="1562"/>
        <v/>
      </c>
      <c r="EP946" s="63" t="str">
        <f t="shared" si="1563"/>
        <v/>
      </c>
      <c r="ER946" s="16" t="str">
        <f>IF(AND(COUNTIF($ET$3:ET946,ET946)=1,ET946&lt;&gt;""),MAX($ER$3:ER945)+1,"")</f>
        <v/>
      </c>
      <c r="ES946" s="16" t="str">
        <f>IF(価格設定!B948="","",価格設定!B948)</f>
        <v/>
      </c>
      <c r="ET946" s="16" t="str">
        <f>IF(価格設定!C948="","",価格設定!C948)</f>
        <v/>
      </c>
      <c r="EV946" s="16" t="str">
        <f t="shared" si="1475"/>
        <v/>
      </c>
      <c r="EW946" s="16" t="str">
        <f t="shared" si="1564"/>
        <v/>
      </c>
    </row>
    <row r="947" spans="1:153" ht="30" customHeight="1" x14ac:dyDescent="0.2">
      <c r="A947" s="225"/>
      <c r="B947" s="212"/>
      <c r="C947" s="221"/>
      <c r="D947" s="164"/>
      <c r="E947" s="165"/>
      <c r="F947" s="166"/>
      <c r="G947" s="167"/>
      <c r="H947" s="179"/>
      <c r="I947" s="306"/>
      <c r="J947" s="169"/>
      <c r="K947" s="179"/>
      <c r="L947" s="186"/>
      <c r="M947" s="186"/>
      <c r="N947" s="168"/>
      <c r="O947" s="170"/>
      <c r="P947" s="212"/>
      <c r="Q947" s="179" t="str">
        <f>IFERROR(IF(H947="","",IFERROR(INDEX(価格設定!$B$5:$B$1048576,MATCH(H947,価格設定!$B$5:$B$1048576,0),0),INDEX(価格設定!$B$5:$B$1048576,MATCH("*"&amp;H947&amp;"*",価格設定!$B$5:$B$1048576,0),0))),H947)</f>
        <v/>
      </c>
      <c r="R947" s="250" t="str">
        <f>IFERROR(IF(Q947="",IF(K947="","",K947),IF(K947="",IF(INDEX(価格設定!$C$5:$C$1048576,MATCH(Q947,価格設定!$B$5:$B$1048576,0),0)=0,"",INDEX(価格設定!$C$5:$C$1048576,MATCH(Q947,価格設定!$B$5:$B$1048576,0),0)),IF(K947="なし","",K947))),"")</f>
        <v/>
      </c>
      <c r="S947" s="308" t="str">
        <f t="shared" si="1476"/>
        <v/>
      </c>
      <c r="T947" s="126" t="str">
        <f>IFERROR(IF(J947="",IF(INDEX(価格設定!$E$5:$R$1048576,MATCH($Q947,価格設定!B$5:B$1048576,0),MATCH($AW947,価格設定!E$1:X$1,1))=0,"",INDEX(価格設定!$E$5:$R$1048576,MATCH($Q947,価格設定!B$5:B$1048576,0),MATCH($AW947,価格設定!E$1:X$1,1))),J947),"")</f>
        <v/>
      </c>
      <c r="U947" s="126" t="str">
        <f t="shared" si="1477"/>
        <v/>
      </c>
      <c r="V947" s="132" t="str">
        <f t="shared" si="1478"/>
        <v/>
      </c>
      <c r="W947" s="127" t="str">
        <f>IFERROR(IF(OR(T947="",T947&lt;0),"",IFERROR(INDEX(価格設定!E$2:X$3,IF(AND(K947=$K$1,$K$1&lt;&gt;""),ROW(価格設定!$D$3)-1,MATCH(INDEX(価格設定!$D$5:$D$1048576,MATCH(Q947,価格設定!$B$5:$B$1048576,0),0),価格設定!$D$2:$D$3,0)),MATCH($AW947,価格設定!E$1:X$1,1)),INDEX(価格設定!E$2:X$2,0,MATCH($AW947,価格設定!E$1:X$1,1)))),"")</f>
        <v/>
      </c>
      <c r="X947" s="126" t="str">
        <f t="shared" si="1469"/>
        <v/>
      </c>
      <c r="Y947" s="128" t="str">
        <f t="shared" si="1479"/>
        <v/>
      </c>
      <c r="Z947" s="126" t="str">
        <f t="shared" si="1480"/>
        <v/>
      </c>
      <c r="AA947" s="129" t="str">
        <f t="shared" si="1481"/>
        <v/>
      </c>
      <c r="AB947" s="126" t="str">
        <f t="shared" si="1482"/>
        <v/>
      </c>
      <c r="AC947" s="280" t="str">
        <f t="shared" si="1483"/>
        <v/>
      </c>
      <c r="AD947" s="15"/>
      <c r="AE947" s="204" t="str">
        <f>IF(AF947="","",COUNT($AF$3:AF947))</f>
        <v/>
      </c>
      <c r="AF947" s="206" t="str">
        <f t="shared" si="1484"/>
        <v/>
      </c>
      <c r="AG947" s="204" t="str">
        <f t="shared" si="1485"/>
        <v/>
      </c>
      <c r="AH947" s="204" t="str">
        <f t="shared" si="1486"/>
        <v/>
      </c>
      <c r="AI947" s="287"/>
      <c r="AJ947" s="15"/>
      <c r="AK947" s="138" t="str">
        <f t="shared" si="1487"/>
        <v/>
      </c>
      <c r="AL947" s="131" t="str">
        <f t="shared" si="1488"/>
        <v/>
      </c>
      <c r="AM947" s="131" t="str">
        <f t="shared" si="1489"/>
        <v/>
      </c>
      <c r="AN947" s="313" t="str">
        <f t="shared" si="1490"/>
        <v/>
      </c>
      <c r="AO947" s="316" t="str">
        <f t="shared" si="1491"/>
        <v/>
      </c>
      <c r="AP947" s="18"/>
      <c r="AQ947" s="3" t="str">
        <f>IF(F947="","",MAX($AQ$3:AQ946)+1)</f>
        <v/>
      </c>
      <c r="AR947" s="3" t="str">
        <f>IF(OR(AQ947="",BB947=""),"",MAX($AR$3:AR946)+1)</f>
        <v/>
      </c>
      <c r="AS947" s="3" t="str">
        <f>IF(CQ947="","",RANK(CQ947,CQ$3:CQ$1048576,1)+COUNTIF($CQ$3:CQ947,CQ947)-1)</f>
        <v/>
      </c>
      <c r="AT947" s="21" t="str">
        <f>IF(C947="",IF(OR(AND($H947&lt;&gt;"",C947=""),AND($F946=$F947,$AZ947&lt;&gt;""),COUNTA($H$3:$H$1048576,#REF!,$F$3:$F$1048576)&gt;COUNTA($H$3:$H947,#REF!,$F$3:$F947),$AZ947&lt;&gt;""),INDEX(AT$3:AT$1048576,MATCH(MAX($AQ$3:$AQ946),$AQ$3:$AQ$1048576,0),0),""),C947)</f>
        <v/>
      </c>
      <c r="AU947" s="21" t="str">
        <f>IF(D947="",IF(OR(AND($H947&lt;&gt;"",D947=""),AND($F946=$F947,$AZ947&lt;&gt;""),COUNTA($H$3:$H$1048576,#REF!,$F$3:$F$1048576)&gt;COUNTA($H$3:$H947,#REF!,$F$3:$F947),$AZ947&lt;&gt;""),INDEX(AU$3:AU$1048576,MATCH(MAX($AQ$3:$AQ946),$AQ$3:$AQ$1048576,0),0),""),D947)</f>
        <v/>
      </c>
      <c r="AV947" s="21" t="str">
        <f>IF(E947="",IF(OR(AND($H947&lt;&gt;"",E947=""),AND($F946=$F947,$AZ947&lt;&gt;""),COUNTA($H$3:$H$1048576,#REF!,$F$3:$F$1048576)&gt;COUNTA($H$3:$H947,#REF!,$F$3:$F947),$AZ947&lt;&gt;""),INDEX(AV$3:AV$1048576,MATCH(MAX($AQ$3:$AQ946),$AQ$3:$AQ$1048576,0),0),""),E947)</f>
        <v/>
      </c>
      <c r="AW947" s="24" t="str">
        <f t="shared" si="1492"/>
        <v/>
      </c>
      <c r="AX947" s="13" t="str">
        <f t="shared" si="1493"/>
        <v/>
      </c>
      <c r="AY947" s="4" t="str">
        <f t="shared" si="1494"/>
        <v/>
      </c>
      <c r="AZ947" s="4" t="str">
        <f>IF(AX947="",IF(OR(AND(H947&lt;&gt;"",F947=""),COUNTA($H$3:$H$1048576)&gt;COUNTA($H$3:$H947)),INDEX(AX$3:AX947,MATCH(MAX($AQ$3:AQ947),AQ$3:AQ947,0),0),""),AX947)</f>
        <v/>
      </c>
      <c r="BA947" s="4" t="str">
        <f>IF(AY947="",IF(AND(H947&lt;&gt;"",F947=""),INDEX(AY$3:AY947,MATCH(MAX($AQ$3:AQ947),AQ$3:AQ947,0),0),""),AY947)</f>
        <v/>
      </c>
      <c r="BB947" s="82" t="str">
        <f>IF(BC947="","",RANK(BC947,BC$3:BC$1048576,1)+COUNTIF($BC$3:BC947,BC947)-1)</f>
        <v/>
      </c>
      <c r="BC947" s="139" t="str">
        <f t="shared" si="1495"/>
        <v/>
      </c>
      <c r="BD947" s="46" t="str">
        <f t="shared" si="1496"/>
        <v/>
      </c>
      <c r="BE947" s="46" t="str">
        <f t="shared" si="1497"/>
        <v/>
      </c>
      <c r="BF947" s="46" t="str">
        <f t="shared" si="1498"/>
        <v/>
      </c>
      <c r="BG947" s="4" t="str">
        <f t="shared" si="1499"/>
        <v/>
      </c>
      <c r="BH947" s="180" t="str">
        <f t="shared" si="1500"/>
        <v/>
      </c>
      <c r="BI947" s="16" t="str">
        <f t="shared" si="1501"/>
        <v/>
      </c>
      <c r="BJ947" s="52" t="str">
        <f>IF(BI947="","",IF(W947="","",IF(AND(K947=$K$1,$K$1&lt;&gt;""),$BT$2,IFERROR(IF(INDEX(価格設定!$D$5:$D$1048576,MATCH(Q947,価格設定!$B$5:$B$1048576,0),0)=価格設定!$D$3,$BT$2,$BS$2),$BS$2))))</f>
        <v/>
      </c>
      <c r="BK947" s="16" t="str">
        <f>IF(BI947="","",IF(COUNTIF($BI$3:BI947,BI947)=1,1,IF(AND(BI946=BI947,BH947=""),BK946,COUNTIF($BH$3:BH947,BH947))))</f>
        <v/>
      </c>
      <c r="BL947" s="52" t="str">
        <f t="shared" si="1502"/>
        <v/>
      </c>
      <c r="BM947" s="52" t="str">
        <f t="shared" si="1503"/>
        <v/>
      </c>
      <c r="BN947" s="119" t="str">
        <f t="shared" si="1504"/>
        <v/>
      </c>
      <c r="BO947" s="119" t="str">
        <f t="shared" si="1505"/>
        <v/>
      </c>
      <c r="BP947" s="17" t="str">
        <f t="shared" si="1506"/>
        <v/>
      </c>
      <c r="BQ947" s="17" t="str">
        <f t="shared" si="1507"/>
        <v/>
      </c>
      <c r="BR947" s="17" t="str">
        <f>IF(OR(BP947="",COUNTIF($BO$3:BO947,BO947)&lt;&gt;1),"",SUMIF(BO$3:BO$1048576,BO947,BP$3:BP$1048576))</f>
        <v/>
      </c>
      <c r="BS947" s="17" t="str">
        <f t="shared" si="1508"/>
        <v/>
      </c>
      <c r="BT947" s="17" t="str">
        <f t="shared" si="1509"/>
        <v/>
      </c>
      <c r="BU947" s="17" t="str">
        <f t="shared" si="1510"/>
        <v/>
      </c>
      <c r="BV947" s="24" t="str">
        <f t="shared" si="1511"/>
        <v/>
      </c>
      <c r="BW947" s="24" t="str">
        <f t="shared" si="1512"/>
        <v/>
      </c>
      <c r="BX947" s="24" t="str">
        <f t="shared" si="1513"/>
        <v/>
      </c>
      <c r="BY947" s="26" t="str">
        <f t="shared" si="1514"/>
        <v/>
      </c>
      <c r="BZ947" s="26" t="str">
        <f t="shared" si="1515"/>
        <v/>
      </c>
      <c r="CA947" s="26" t="str">
        <f t="shared" si="1516"/>
        <v/>
      </c>
      <c r="CB947" s="66" t="str">
        <f t="shared" si="1517"/>
        <v/>
      </c>
      <c r="CC947" s="65" t="str">
        <f t="shared" si="1518"/>
        <v/>
      </c>
      <c r="CD947" s="26" t="str">
        <f t="shared" si="1519"/>
        <v/>
      </c>
      <c r="CE947" s="26" t="str">
        <f t="shared" si="1520"/>
        <v/>
      </c>
      <c r="CF947" s="193" t="str">
        <f t="shared" si="1521"/>
        <v/>
      </c>
      <c r="CG947" s="193" t="str">
        <f t="shared" si="1522"/>
        <v/>
      </c>
      <c r="CH947" s="26" t="str">
        <f t="shared" si="1523"/>
        <v/>
      </c>
      <c r="CI947" s="26" t="str">
        <f t="shared" si="1524"/>
        <v/>
      </c>
      <c r="CJ947" s="65" t="str">
        <f t="shared" si="1525"/>
        <v/>
      </c>
      <c r="CK947" s="65" t="str">
        <f t="shared" si="1526"/>
        <v/>
      </c>
      <c r="CL947" s="64" t="str">
        <f t="shared" si="1527"/>
        <v/>
      </c>
      <c r="CM947" s="64" t="str">
        <f t="shared" si="1528"/>
        <v/>
      </c>
      <c r="CN947" s="65" t="str">
        <f t="shared" si="1529"/>
        <v/>
      </c>
      <c r="CP947" s="63" t="str">
        <f>IF(BH947="","",MAX($CP$3:CP946)+1)</f>
        <v/>
      </c>
      <c r="CQ947" s="24" t="str">
        <f t="shared" si="1530"/>
        <v/>
      </c>
      <c r="CR947" s="24" t="str">
        <f t="shared" si="1531"/>
        <v/>
      </c>
      <c r="CS947" s="24" t="str">
        <f t="shared" si="1532"/>
        <v/>
      </c>
      <c r="CT947" s="58" t="str">
        <f>IF(BO947="","",COUNTIF($BO$3:BO947,BO947)&amp;"@"&amp;BO947)</f>
        <v/>
      </c>
      <c r="CU947" s="16" t="str">
        <f t="shared" si="1470"/>
        <v/>
      </c>
      <c r="CV947" s="63" t="str">
        <f t="shared" si="1533"/>
        <v/>
      </c>
      <c r="CW947" s="16" t="str">
        <f t="shared" si="1534"/>
        <v/>
      </c>
      <c r="CX947" s="16" t="str">
        <f t="shared" si="1535"/>
        <v/>
      </c>
      <c r="CY947" s="16" t="str">
        <f t="shared" si="1536"/>
        <v/>
      </c>
      <c r="CZ947" s="85" t="str">
        <f t="shared" si="1537"/>
        <v/>
      </c>
      <c r="DA947" s="16" t="str">
        <f t="shared" si="1538"/>
        <v/>
      </c>
      <c r="DB947" s="16" t="str">
        <f t="shared" si="1539"/>
        <v/>
      </c>
      <c r="DC947" s="28" t="str">
        <f>IF(CP947="","",$DC$1&amp;(INDEX(価格設定!D$1:XFD$3,ROW(価格設定!$D$3),MATCH($AW947,価格設定!D$1:XFD$1,1))*100)&amp;"%")</f>
        <v/>
      </c>
      <c r="DD947" s="28" t="str">
        <f>IF(CP947="","",$DD$1&amp;(INDEX(価格設定!D$1:XFD$3,ROW(価格設定!$D$2),MATCH($AW947,価格設定!D$1:XFD$1,1))*100)&amp;"%")</f>
        <v/>
      </c>
      <c r="DE947" s="29" t="str">
        <f t="shared" si="1540"/>
        <v/>
      </c>
      <c r="DG947" s="58" t="str">
        <f t="shared" si="1541"/>
        <v/>
      </c>
      <c r="DH947" s="58" t="str">
        <f t="shared" si="1542"/>
        <v/>
      </c>
      <c r="DI947" s="58" t="str">
        <f t="shared" si="1543"/>
        <v/>
      </c>
      <c r="DJ947" s="85" t="str">
        <f t="shared" si="1544"/>
        <v/>
      </c>
      <c r="DL947" s="58" t="str">
        <f>IF(COUNTIF(DG$3:DG$1048576,DG947)=COUNTIF($DG$3:$DG947,DG947),DG947,"")</f>
        <v/>
      </c>
      <c r="DM947" s="85" t="str">
        <f t="shared" si="1545"/>
        <v/>
      </c>
      <c r="DN947" s="85" t="str">
        <f t="shared" si="1471"/>
        <v/>
      </c>
      <c r="DO947" s="85" t="str">
        <f t="shared" si="1471"/>
        <v/>
      </c>
      <c r="DP947" s="303"/>
      <c r="DQ947" s="17" t="str">
        <f t="shared" si="1472"/>
        <v/>
      </c>
      <c r="DR947" s="17" t="str">
        <f t="shared" si="1473"/>
        <v/>
      </c>
      <c r="DS947" s="17" t="str">
        <f t="shared" si="1474"/>
        <v/>
      </c>
      <c r="DU947" s="16" t="str">
        <f t="shared" si="1546"/>
        <v/>
      </c>
      <c r="DV947" s="16" t="str">
        <f>IF(DU947="","",COUNT($DU$3:DU947))</f>
        <v/>
      </c>
      <c r="DW947" s="16" t="str">
        <f t="shared" si="1547"/>
        <v/>
      </c>
      <c r="DX947" s="16" t="str">
        <f t="shared" si="1548"/>
        <v/>
      </c>
      <c r="DY947" s="16" t="str">
        <f>IF(DZ947="","",COUNTIF(DZ$3:DZ947,DZ947))</f>
        <v/>
      </c>
      <c r="DZ947" s="16" t="str">
        <f t="shared" si="1549"/>
        <v/>
      </c>
      <c r="EA947" s="16" t="str">
        <f t="shared" si="1550"/>
        <v/>
      </c>
      <c r="EB947" s="16" t="str">
        <f t="shared" si="1551"/>
        <v/>
      </c>
      <c r="EC947" s="16" t="str">
        <f t="shared" si="1552"/>
        <v/>
      </c>
      <c r="ED947" s="16" t="str">
        <f t="shared" si="1553"/>
        <v/>
      </c>
      <c r="EE947" s="16" t="str">
        <f t="shared" si="1554"/>
        <v/>
      </c>
      <c r="EF947" s="16" t="str">
        <f t="shared" si="1555"/>
        <v/>
      </c>
      <c r="EG947" s="16" t="str">
        <f t="shared" si="1556"/>
        <v/>
      </c>
      <c r="EH947" s="16" t="str">
        <f t="shared" si="1557"/>
        <v/>
      </c>
      <c r="EI947" s="16" t="str">
        <f t="shared" si="1558"/>
        <v/>
      </c>
      <c r="EJ947" s="16" t="str">
        <f t="shared" si="1559"/>
        <v/>
      </c>
      <c r="EK947" s="16" t="str">
        <f t="shared" si="1560"/>
        <v/>
      </c>
      <c r="EL947" s="58" t="str">
        <f t="shared" si="1561"/>
        <v/>
      </c>
      <c r="EM947" s="58" t="str">
        <f>IF(OR($DZ947="",CR947=""),IF($EL947="","",$EL947),IF(OR(CR947="なし",CR947=0),領収書!$H$1,CR947))</f>
        <v/>
      </c>
      <c r="EN947" s="58" t="str">
        <f>IF(OR($DZ947="",CS947=""),IF($EL947="","",$EL947),IF(OR(CS947="なし",CS947=0),入力!$EN$1,CS947))</f>
        <v/>
      </c>
      <c r="EO947" s="63" t="str">
        <f t="shared" si="1562"/>
        <v/>
      </c>
      <c r="EP947" s="63" t="str">
        <f t="shared" si="1563"/>
        <v/>
      </c>
      <c r="ER947" s="16" t="str">
        <f>IF(AND(COUNTIF($ET$3:ET947,ET947)=1,ET947&lt;&gt;""),MAX($ER$3:ER946)+1,"")</f>
        <v/>
      </c>
      <c r="ES947" s="16" t="str">
        <f>IF(価格設定!B949="","",価格設定!B949)</f>
        <v/>
      </c>
      <c r="ET947" s="16" t="str">
        <f>IF(価格設定!C949="","",価格設定!C949)</f>
        <v/>
      </c>
      <c r="EV947" s="16" t="str">
        <f t="shared" si="1475"/>
        <v/>
      </c>
      <c r="EW947" s="16" t="str">
        <f t="shared" si="1564"/>
        <v/>
      </c>
    </row>
    <row r="948" spans="1:153" ht="30" customHeight="1" x14ac:dyDescent="0.2">
      <c r="A948" s="225"/>
      <c r="B948" s="212"/>
      <c r="C948" s="221"/>
      <c r="D948" s="164"/>
      <c r="E948" s="165"/>
      <c r="F948" s="166"/>
      <c r="G948" s="167"/>
      <c r="H948" s="179"/>
      <c r="I948" s="306"/>
      <c r="J948" s="169"/>
      <c r="K948" s="179"/>
      <c r="L948" s="186"/>
      <c r="M948" s="186"/>
      <c r="N948" s="168"/>
      <c r="O948" s="170"/>
      <c r="P948" s="212"/>
      <c r="Q948" s="179" t="str">
        <f>IFERROR(IF(H948="","",IFERROR(INDEX(価格設定!$B$5:$B$1048576,MATCH(H948,価格設定!$B$5:$B$1048576,0),0),INDEX(価格設定!$B$5:$B$1048576,MATCH("*"&amp;H948&amp;"*",価格設定!$B$5:$B$1048576,0),0))),H948)</f>
        <v/>
      </c>
      <c r="R948" s="250" t="str">
        <f>IFERROR(IF(Q948="",IF(K948="","",K948),IF(K948="",IF(INDEX(価格設定!$C$5:$C$1048576,MATCH(Q948,価格設定!$B$5:$B$1048576,0),0)=0,"",INDEX(価格設定!$C$5:$C$1048576,MATCH(Q948,価格設定!$B$5:$B$1048576,0),0)),IF(K948="なし","",K948))),"")</f>
        <v/>
      </c>
      <c r="S948" s="308" t="str">
        <f t="shared" si="1476"/>
        <v/>
      </c>
      <c r="T948" s="126" t="str">
        <f>IFERROR(IF(J948="",IF(INDEX(価格設定!$E$5:$R$1048576,MATCH($Q948,価格設定!B$5:B$1048576,0),MATCH($AW948,価格設定!E$1:X$1,1))=0,"",INDEX(価格設定!$E$5:$R$1048576,MATCH($Q948,価格設定!B$5:B$1048576,0),MATCH($AW948,価格設定!E$1:X$1,1))),J948),"")</f>
        <v/>
      </c>
      <c r="U948" s="126" t="str">
        <f t="shared" si="1477"/>
        <v/>
      </c>
      <c r="V948" s="132" t="str">
        <f t="shared" si="1478"/>
        <v/>
      </c>
      <c r="W948" s="127" t="str">
        <f>IFERROR(IF(OR(T948="",T948&lt;0),"",IFERROR(INDEX(価格設定!E$2:X$3,IF(AND(K948=$K$1,$K$1&lt;&gt;""),ROW(価格設定!$D$3)-1,MATCH(INDEX(価格設定!$D$5:$D$1048576,MATCH(Q948,価格設定!$B$5:$B$1048576,0),0),価格設定!$D$2:$D$3,0)),MATCH($AW948,価格設定!E$1:X$1,1)),INDEX(価格設定!E$2:X$2,0,MATCH($AW948,価格設定!E$1:X$1,1)))),"")</f>
        <v/>
      </c>
      <c r="X948" s="126" t="str">
        <f t="shared" si="1469"/>
        <v/>
      </c>
      <c r="Y948" s="128" t="str">
        <f t="shared" si="1479"/>
        <v/>
      </c>
      <c r="Z948" s="126" t="str">
        <f t="shared" si="1480"/>
        <v/>
      </c>
      <c r="AA948" s="129" t="str">
        <f t="shared" si="1481"/>
        <v/>
      </c>
      <c r="AB948" s="126" t="str">
        <f t="shared" si="1482"/>
        <v/>
      </c>
      <c r="AC948" s="280" t="str">
        <f t="shared" si="1483"/>
        <v/>
      </c>
      <c r="AD948" s="15"/>
      <c r="AE948" s="204" t="str">
        <f>IF(AF948="","",COUNT($AF$3:AF948))</f>
        <v/>
      </c>
      <c r="AF948" s="206" t="str">
        <f t="shared" si="1484"/>
        <v/>
      </c>
      <c r="AG948" s="204" t="str">
        <f t="shared" si="1485"/>
        <v/>
      </c>
      <c r="AH948" s="204" t="str">
        <f t="shared" si="1486"/>
        <v/>
      </c>
      <c r="AI948" s="287"/>
      <c r="AJ948" s="15"/>
      <c r="AK948" s="138" t="str">
        <f t="shared" si="1487"/>
        <v/>
      </c>
      <c r="AL948" s="131" t="str">
        <f t="shared" si="1488"/>
        <v/>
      </c>
      <c r="AM948" s="131" t="str">
        <f t="shared" si="1489"/>
        <v/>
      </c>
      <c r="AN948" s="313" t="str">
        <f t="shared" si="1490"/>
        <v/>
      </c>
      <c r="AO948" s="316" t="str">
        <f t="shared" si="1491"/>
        <v/>
      </c>
      <c r="AP948" s="18"/>
      <c r="AQ948" s="3" t="str">
        <f>IF(F948="","",MAX($AQ$3:AQ947)+1)</f>
        <v/>
      </c>
      <c r="AR948" s="3" t="str">
        <f>IF(OR(AQ948="",BB948=""),"",MAX($AR$3:AR947)+1)</f>
        <v/>
      </c>
      <c r="AS948" s="3" t="str">
        <f>IF(CQ948="","",RANK(CQ948,CQ$3:CQ$1048576,1)+COUNTIF($CQ$3:CQ948,CQ948)-1)</f>
        <v/>
      </c>
      <c r="AT948" s="21" t="str">
        <f>IF(C948="",IF(OR(AND($H948&lt;&gt;"",C948=""),AND($F947=$F948,$AZ948&lt;&gt;""),COUNTA($H$3:$H$1048576,#REF!,$F$3:$F$1048576)&gt;COUNTA($H$3:$H948,#REF!,$F$3:$F948),$AZ948&lt;&gt;""),INDEX(AT$3:AT$1048576,MATCH(MAX($AQ$3:$AQ947),$AQ$3:$AQ$1048576,0),0),""),C948)</f>
        <v/>
      </c>
      <c r="AU948" s="21" t="str">
        <f>IF(D948="",IF(OR(AND($H948&lt;&gt;"",D948=""),AND($F947=$F948,$AZ948&lt;&gt;""),COUNTA($H$3:$H$1048576,#REF!,$F$3:$F$1048576)&gt;COUNTA($H$3:$H948,#REF!,$F$3:$F948),$AZ948&lt;&gt;""),INDEX(AU$3:AU$1048576,MATCH(MAX($AQ$3:$AQ947),$AQ$3:$AQ$1048576,0),0),""),D948)</f>
        <v/>
      </c>
      <c r="AV948" s="21" t="str">
        <f>IF(E948="",IF(OR(AND($H948&lt;&gt;"",E948=""),AND($F947=$F948,$AZ948&lt;&gt;""),COUNTA($H$3:$H$1048576,#REF!,$F$3:$F$1048576)&gt;COUNTA($H$3:$H948,#REF!,$F$3:$F948),$AZ948&lt;&gt;""),INDEX(AV$3:AV$1048576,MATCH(MAX($AQ$3:$AQ947),$AQ$3:$AQ$1048576,0),0),""),E948)</f>
        <v/>
      </c>
      <c r="AW948" s="24" t="str">
        <f t="shared" si="1492"/>
        <v/>
      </c>
      <c r="AX948" s="13" t="str">
        <f t="shared" si="1493"/>
        <v/>
      </c>
      <c r="AY948" s="4" t="str">
        <f t="shared" si="1494"/>
        <v/>
      </c>
      <c r="AZ948" s="4" t="str">
        <f>IF(AX948="",IF(OR(AND(H948&lt;&gt;"",F948=""),COUNTA($H$3:$H$1048576)&gt;COUNTA($H$3:$H948)),INDEX(AX$3:AX948,MATCH(MAX($AQ$3:AQ948),AQ$3:AQ948,0),0),""),AX948)</f>
        <v/>
      </c>
      <c r="BA948" s="4" t="str">
        <f>IF(AY948="",IF(AND(H948&lt;&gt;"",F948=""),INDEX(AY$3:AY948,MATCH(MAX($AQ$3:AQ948),AQ$3:AQ948,0),0),""),AY948)</f>
        <v/>
      </c>
      <c r="BB948" s="82" t="str">
        <f>IF(BC948="","",RANK(BC948,BC$3:BC$1048576,1)+COUNTIF($BC$3:BC948,BC948)-1)</f>
        <v/>
      </c>
      <c r="BC948" s="139" t="str">
        <f t="shared" si="1495"/>
        <v/>
      </c>
      <c r="BD948" s="46" t="str">
        <f t="shared" si="1496"/>
        <v/>
      </c>
      <c r="BE948" s="46" t="str">
        <f t="shared" si="1497"/>
        <v/>
      </c>
      <c r="BF948" s="46" t="str">
        <f t="shared" si="1498"/>
        <v/>
      </c>
      <c r="BG948" s="4" t="str">
        <f t="shared" si="1499"/>
        <v/>
      </c>
      <c r="BH948" s="180" t="str">
        <f t="shared" si="1500"/>
        <v/>
      </c>
      <c r="BI948" s="16" t="str">
        <f t="shared" si="1501"/>
        <v/>
      </c>
      <c r="BJ948" s="52" t="str">
        <f>IF(BI948="","",IF(W948="","",IF(AND(K948=$K$1,$K$1&lt;&gt;""),$BT$2,IFERROR(IF(INDEX(価格設定!$D$5:$D$1048576,MATCH(Q948,価格設定!$B$5:$B$1048576,0),0)=価格設定!$D$3,$BT$2,$BS$2),$BS$2))))</f>
        <v/>
      </c>
      <c r="BK948" s="16" t="str">
        <f>IF(BI948="","",IF(COUNTIF($BI$3:BI948,BI948)=1,1,IF(AND(BI947=BI948,BH948=""),BK947,COUNTIF($BH$3:BH948,BH948))))</f>
        <v/>
      </c>
      <c r="BL948" s="52" t="str">
        <f t="shared" si="1502"/>
        <v/>
      </c>
      <c r="BM948" s="52" t="str">
        <f t="shared" si="1503"/>
        <v/>
      </c>
      <c r="BN948" s="119" t="str">
        <f t="shared" si="1504"/>
        <v/>
      </c>
      <c r="BO948" s="119" t="str">
        <f t="shared" si="1505"/>
        <v/>
      </c>
      <c r="BP948" s="17" t="str">
        <f t="shared" si="1506"/>
        <v/>
      </c>
      <c r="BQ948" s="17" t="str">
        <f t="shared" si="1507"/>
        <v/>
      </c>
      <c r="BR948" s="17" t="str">
        <f>IF(OR(BP948="",COUNTIF($BO$3:BO948,BO948)&lt;&gt;1),"",SUMIF(BO$3:BO$1048576,BO948,BP$3:BP$1048576))</f>
        <v/>
      </c>
      <c r="BS948" s="17" t="str">
        <f t="shared" si="1508"/>
        <v/>
      </c>
      <c r="BT948" s="17" t="str">
        <f t="shared" si="1509"/>
        <v/>
      </c>
      <c r="BU948" s="17" t="str">
        <f t="shared" si="1510"/>
        <v/>
      </c>
      <c r="BV948" s="24" t="str">
        <f t="shared" si="1511"/>
        <v/>
      </c>
      <c r="BW948" s="24" t="str">
        <f t="shared" si="1512"/>
        <v/>
      </c>
      <c r="BX948" s="24" t="str">
        <f t="shared" si="1513"/>
        <v/>
      </c>
      <c r="BY948" s="26" t="str">
        <f t="shared" si="1514"/>
        <v/>
      </c>
      <c r="BZ948" s="26" t="str">
        <f t="shared" si="1515"/>
        <v/>
      </c>
      <c r="CA948" s="26" t="str">
        <f t="shared" si="1516"/>
        <v/>
      </c>
      <c r="CB948" s="66" t="str">
        <f t="shared" si="1517"/>
        <v/>
      </c>
      <c r="CC948" s="65" t="str">
        <f t="shared" si="1518"/>
        <v/>
      </c>
      <c r="CD948" s="26" t="str">
        <f t="shared" si="1519"/>
        <v/>
      </c>
      <c r="CE948" s="26" t="str">
        <f t="shared" si="1520"/>
        <v/>
      </c>
      <c r="CF948" s="193" t="str">
        <f t="shared" si="1521"/>
        <v/>
      </c>
      <c r="CG948" s="193" t="str">
        <f t="shared" si="1522"/>
        <v/>
      </c>
      <c r="CH948" s="26" t="str">
        <f t="shared" si="1523"/>
        <v/>
      </c>
      <c r="CI948" s="26" t="str">
        <f t="shared" si="1524"/>
        <v/>
      </c>
      <c r="CJ948" s="65" t="str">
        <f t="shared" si="1525"/>
        <v/>
      </c>
      <c r="CK948" s="65" t="str">
        <f t="shared" si="1526"/>
        <v/>
      </c>
      <c r="CL948" s="64" t="str">
        <f t="shared" si="1527"/>
        <v/>
      </c>
      <c r="CM948" s="64" t="str">
        <f t="shared" si="1528"/>
        <v/>
      </c>
      <c r="CN948" s="65" t="str">
        <f t="shared" si="1529"/>
        <v/>
      </c>
      <c r="CP948" s="63" t="str">
        <f>IF(BH948="","",MAX($CP$3:CP947)+1)</f>
        <v/>
      </c>
      <c r="CQ948" s="24" t="str">
        <f t="shared" si="1530"/>
        <v/>
      </c>
      <c r="CR948" s="24" t="str">
        <f t="shared" si="1531"/>
        <v/>
      </c>
      <c r="CS948" s="24" t="str">
        <f t="shared" si="1532"/>
        <v/>
      </c>
      <c r="CT948" s="58" t="str">
        <f>IF(BO948="","",COUNTIF($BO$3:BO948,BO948)&amp;"@"&amp;BO948)</f>
        <v/>
      </c>
      <c r="CU948" s="16" t="str">
        <f t="shared" si="1470"/>
        <v/>
      </c>
      <c r="CV948" s="63" t="str">
        <f t="shared" si="1533"/>
        <v/>
      </c>
      <c r="CW948" s="16" t="str">
        <f t="shared" si="1534"/>
        <v/>
      </c>
      <c r="CX948" s="16" t="str">
        <f t="shared" si="1535"/>
        <v/>
      </c>
      <c r="CY948" s="16" t="str">
        <f t="shared" si="1536"/>
        <v/>
      </c>
      <c r="CZ948" s="85" t="str">
        <f t="shared" si="1537"/>
        <v/>
      </c>
      <c r="DA948" s="16" t="str">
        <f t="shared" si="1538"/>
        <v/>
      </c>
      <c r="DB948" s="16" t="str">
        <f t="shared" si="1539"/>
        <v/>
      </c>
      <c r="DC948" s="28" t="str">
        <f>IF(CP948="","",$DC$1&amp;(INDEX(価格設定!D$1:XFD$3,ROW(価格設定!$D$3),MATCH($AW948,価格設定!D$1:XFD$1,1))*100)&amp;"%")</f>
        <v/>
      </c>
      <c r="DD948" s="28" t="str">
        <f>IF(CP948="","",$DD$1&amp;(INDEX(価格設定!D$1:XFD$3,ROW(価格設定!$D$2),MATCH($AW948,価格設定!D$1:XFD$1,1))*100)&amp;"%")</f>
        <v/>
      </c>
      <c r="DE948" s="29" t="str">
        <f t="shared" si="1540"/>
        <v/>
      </c>
      <c r="DG948" s="58" t="str">
        <f t="shared" si="1541"/>
        <v/>
      </c>
      <c r="DH948" s="58" t="str">
        <f t="shared" si="1542"/>
        <v/>
      </c>
      <c r="DI948" s="58" t="str">
        <f t="shared" si="1543"/>
        <v/>
      </c>
      <c r="DJ948" s="85" t="str">
        <f t="shared" si="1544"/>
        <v/>
      </c>
      <c r="DL948" s="58" t="str">
        <f>IF(COUNTIF(DG$3:DG$1048576,DG948)=COUNTIF($DG$3:$DG948,DG948),DG948,"")</f>
        <v/>
      </c>
      <c r="DM948" s="85" t="str">
        <f t="shared" si="1545"/>
        <v/>
      </c>
      <c r="DN948" s="85" t="str">
        <f t="shared" si="1471"/>
        <v/>
      </c>
      <c r="DO948" s="85" t="str">
        <f t="shared" si="1471"/>
        <v/>
      </c>
      <c r="DP948" s="303"/>
      <c r="DQ948" s="17" t="str">
        <f t="shared" si="1472"/>
        <v/>
      </c>
      <c r="DR948" s="17" t="str">
        <f t="shared" si="1473"/>
        <v/>
      </c>
      <c r="DS948" s="17" t="str">
        <f t="shared" si="1474"/>
        <v/>
      </c>
      <c r="DU948" s="16" t="str">
        <f t="shared" si="1546"/>
        <v/>
      </c>
      <c r="DV948" s="16" t="str">
        <f>IF(DU948="","",COUNT($DU$3:DU948))</f>
        <v/>
      </c>
      <c r="DW948" s="16" t="str">
        <f t="shared" si="1547"/>
        <v/>
      </c>
      <c r="DX948" s="16" t="str">
        <f t="shared" si="1548"/>
        <v/>
      </c>
      <c r="DY948" s="16" t="str">
        <f>IF(DZ948="","",COUNTIF(DZ$3:DZ948,DZ948))</f>
        <v/>
      </c>
      <c r="DZ948" s="16" t="str">
        <f t="shared" si="1549"/>
        <v/>
      </c>
      <c r="EA948" s="16" t="str">
        <f t="shared" si="1550"/>
        <v/>
      </c>
      <c r="EB948" s="16" t="str">
        <f t="shared" si="1551"/>
        <v/>
      </c>
      <c r="EC948" s="16" t="str">
        <f t="shared" si="1552"/>
        <v/>
      </c>
      <c r="ED948" s="16" t="str">
        <f t="shared" si="1553"/>
        <v/>
      </c>
      <c r="EE948" s="16" t="str">
        <f t="shared" si="1554"/>
        <v/>
      </c>
      <c r="EF948" s="16" t="str">
        <f t="shared" si="1555"/>
        <v/>
      </c>
      <c r="EG948" s="16" t="str">
        <f t="shared" si="1556"/>
        <v/>
      </c>
      <c r="EH948" s="16" t="str">
        <f t="shared" si="1557"/>
        <v/>
      </c>
      <c r="EI948" s="16" t="str">
        <f t="shared" si="1558"/>
        <v/>
      </c>
      <c r="EJ948" s="16" t="str">
        <f t="shared" si="1559"/>
        <v/>
      </c>
      <c r="EK948" s="16" t="str">
        <f t="shared" si="1560"/>
        <v/>
      </c>
      <c r="EL948" s="58" t="str">
        <f t="shared" si="1561"/>
        <v/>
      </c>
      <c r="EM948" s="58" t="str">
        <f>IF(OR($DZ948="",CR948=""),IF($EL948="","",$EL948),IF(OR(CR948="なし",CR948=0),領収書!$H$1,CR948))</f>
        <v/>
      </c>
      <c r="EN948" s="58" t="str">
        <f>IF(OR($DZ948="",CS948=""),IF($EL948="","",$EL948),IF(OR(CS948="なし",CS948=0),入力!$EN$1,CS948))</f>
        <v/>
      </c>
      <c r="EO948" s="63" t="str">
        <f t="shared" si="1562"/>
        <v/>
      </c>
      <c r="EP948" s="63" t="str">
        <f t="shared" si="1563"/>
        <v/>
      </c>
      <c r="ER948" s="16" t="str">
        <f>IF(AND(COUNTIF($ET$3:ET948,ET948)=1,ET948&lt;&gt;""),MAX($ER$3:ER947)+1,"")</f>
        <v/>
      </c>
      <c r="ES948" s="16" t="str">
        <f>IF(価格設定!B950="","",価格設定!B950)</f>
        <v/>
      </c>
      <c r="ET948" s="16" t="str">
        <f>IF(価格設定!C950="","",価格設定!C950)</f>
        <v/>
      </c>
      <c r="EV948" s="16" t="str">
        <f t="shared" si="1475"/>
        <v/>
      </c>
      <c r="EW948" s="16" t="str">
        <f t="shared" si="1564"/>
        <v/>
      </c>
    </row>
    <row r="949" spans="1:153" ht="30" customHeight="1" x14ac:dyDescent="0.2">
      <c r="A949" s="225"/>
      <c r="B949" s="212"/>
      <c r="C949" s="221"/>
      <c r="D949" s="164"/>
      <c r="E949" s="165"/>
      <c r="F949" s="166"/>
      <c r="G949" s="167"/>
      <c r="H949" s="179"/>
      <c r="I949" s="306"/>
      <c r="J949" s="169"/>
      <c r="K949" s="179"/>
      <c r="L949" s="186"/>
      <c r="M949" s="186"/>
      <c r="N949" s="168"/>
      <c r="O949" s="170"/>
      <c r="P949" s="212"/>
      <c r="Q949" s="179" t="str">
        <f>IFERROR(IF(H949="","",IFERROR(INDEX(価格設定!$B$5:$B$1048576,MATCH(H949,価格設定!$B$5:$B$1048576,0),0),INDEX(価格設定!$B$5:$B$1048576,MATCH("*"&amp;H949&amp;"*",価格設定!$B$5:$B$1048576,0),0))),H949)</f>
        <v/>
      </c>
      <c r="R949" s="250" t="str">
        <f>IFERROR(IF(Q949="",IF(K949="","",K949),IF(K949="",IF(INDEX(価格設定!$C$5:$C$1048576,MATCH(Q949,価格設定!$B$5:$B$1048576,0),0)=0,"",INDEX(価格設定!$C$5:$C$1048576,MATCH(Q949,価格設定!$B$5:$B$1048576,0),0)),IF(K949="なし","",K949))),"")</f>
        <v/>
      </c>
      <c r="S949" s="308" t="str">
        <f t="shared" si="1476"/>
        <v/>
      </c>
      <c r="T949" s="126" t="str">
        <f>IFERROR(IF(J949="",IF(INDEX(価格設定!$E$5:$R$1048576,MATCH($Q949,価格設定!B$5:B$1048576,0),MATCH($AW949,価格設定!E$1:X$1,1))=0,"",INDEX(価格設定!$E$5:$R$1048576,MATCH($Q949,価格設定!B$5:B$1048576,0),MATCH($AW949,価格設定!E$1:X$1,1))),J949),"")</f>
        <v/>
      </c>
      <c r="U949" s="126" t="str">
        <f t="shared" si="1477"/>
        <v/>
      </c>
      <c r="V949" s="132" t="str">
        <f t="shared" si="1478"/>
        <v/>
      </c>
      <c r="W949" s="127" t="str">
        <f>IFERROR(IF(OR(T949="",T949&lt;0),"",IFERROR(INDEX(価格設定!E$2:X$3,IF(AND(K949=$K$1,$K$1&lt;&gt;""),ROW(価格設定!$D$3)-1,MATCH(INDEX(価格設定!$D$5:$D$1048576,MATCH(Q949,価格設定!$B$5:$B$1048576,0),0),価格設定!$D$2:$D$3,0)),MATCH($AW949,価格設定!E$1:X$1,1)),INDEX(価格設定!E$2:X$2,0,MATCH($AW949,価格設定!E$1:X$1,1)))),"")</f>
        <v/>
      </c>
      <c r="X949" s="126" t="str">
        <f t="shared" si="1469"/>
        <v/>
      </c>
      <c r="Y949" s="128" t="str">
        <f t="shared" si="1479"/>
        <v/>
      </c>
      <c r="Z949" s="126" t="str">
        <f t="shared" si="1480"/>
        <v/>
      </c>
      <c r="AA949" s="129" t="str">
        <f t="shared" si="1481"/>
        <v/>
      </c>
      <c r="AB949" s="126" t="str">
        <f t="shared" si="1482"/>
        <v/>
      </c>
      <c r="AC949" s="280" t="str">
        <f t="shared" si="1483"/>
        <v/>
      </c>
      <c r="AD949" s="15"/>
      <c r="AE949" s="204" t="str">
        <f>IF(AF949="","",COUNT($AF$3:AF949))</f>
        <v/>
      </c>
      <c r="AF949" s="206" t="str">
        <f t="shared" si="1484"/>
        <v/>
      </c>
      <c r="AG949" s="204" t="str">
        <f t="shared" si="1485"/>
        <v/>
      </c>
      <c r="AH949" s="204" t="str">
        <f t="shared" si="1486"/>
        <v/>
      </c>
      <c r="AI949" s="287"/>
      <c r="AJ949" s="15"/>
      <c r="AK949" s="138" t="str">
        <f t="shared" si="1487"/>
        <v/>
      </c>
      <c r="AL949" s="131" t="str">
        <f t="shared" si="1488"/>
        <v/>
      </c>
      <c r="AM949" s="131" t="str">
        <f t="shared" si="1489"/>
        <v/>
      </c>
      <c r="AN949" s="313" t="str">
        <f t="shared" si="1490"/>
        <v/>
      </c>
      <c r="AO949" s="316" t="str">
        <f t="shared" si="1491"/>
        <v/>
      </c>
      <c r="AP949" s="18"/>
      <c r="AQ949" s="3" t="str">
        <f>IF(F949="","",MAX($AQ$3:AQ948)+1)</f>
        <v/>
      </c>
      <c r="AR949" s="3" t="str">
        <f>IF(OR(AQ949="",BB949=""),"",MAX($AR$3:AR948)+1)</f>
        <v/>
      </c>
      <c r="AS949" s="3" t="str">
        <f>IF(CQ949="","",RANK(CQ949,CQ$3:CQ$1048576,1)+COUNTIF($CQ$3:CQ949,CQ949)-1)</f>
        <v/>
      </c>
      <c r="AT949" s="21" t="str">
        <f>IF(C949="",IF(OR(AND($H949&lt;&gt;"",C949=""),AND($F948=$F949,$AZ949&lt;&gt;""),COUNTA($H$3:$H$1048576,#REF!,$F$3:$F$1048576)&gt;COUNTA($H$3:$H949,#REF!,$F$3:$F949),$AZ949&lt;&gt;""),INDEX(AT$3:AT$1048576,MATCH(MAX($AQ$3:$AQ948),$AQ$3:$AQ$1048576,0),0),""),C949)</f>
        <v/>
      </c>
      <c r="AU949" s="21" t="str">
        <f>IF(D949="",IF(OR(AND($H949&lt;&gt;"",D949=""),AND($F948=$F949,$AZ949&lt;&gt;""),COUNTA($H$3:$H$1048576,#REF!,$F$3:$F$1048576)&gt;COUNTA($H$3:$H949,#REF!,$F$3:$F949),$AZ949&lt;&gt;""),INDEX(AU$3:AU$1048576,MATCH(MAX($AQ$3:$AQ948),$AQ$3:$AQ$1048576,0),0),""),D949)</f>
        <v/>
      </c>
      <c r="AV949" s="21" t="str">
        <f>IF(E949="",IF(OR(AND($H949&lt;&gt;"",E949=""),AND($F948=$F949,$AZ949&lt;&gt;""),COUNTA($H$3:$H$1048576,#REF!,$F$3:$F$1048576)&gt;COUNTA($H$3:$H949,#REF!,$F$3:$F949),$AZ949&lt;&gt;""),INDEX(AV$3:AV$1048576,MATCH(MAX($AQ$3:$AQ948),$AQ$3:$AQ$1048576,0),0),""),E949)</f>
        <v/>
      </c>
      <c r="AW949" s="24" t="str">
        <f t="shared" si="1492"/>
        <v/>
      </c>
      <c r="AX949" s="13" t="str">
        <f t="shared" si="1493"/>
        <v/>
      </c>
      <c r="AY949" s="4" t="str">
        <f t="shared" si="1494"/>
        <v/>
      </c>
      <c r="AZ949" s="4" t="str">
        <f>IF(AX949="",IF(OR(AND(H949&lt;&gt;"",F949=""),COUNTA($H$3:$H$1048576)&gt;COUNTA($H$3:$H949)),INDEX(AX$3:AX949,MATCH(MAX($AQ$3:AQ949),AQ$3:AQ949,0),0),""),AX949)</f>
        <v/>
      </c>
      <c r="BA949" s="4" t="str">
        <f>IF(AY949="",IF(AND(H949&lt;&gt;"",F949=""),INDEX(AY$3:AY949,MATCH(MAX($AQ$3:AQ949),AQ$3:AQ949,0),0),""),AY949)</f>
        <v/>
      </c>
      <c r="BB949" s="82" t="str">
        <f>IF(BC949="","",RANK(BC949,BC$3:BC$1048576,1)+COUNTIF($BC$3:BC949,BC949)-1)</f>
        <v/>
      </c>
      <c r="BC949" s="139" t="str">
        <f t="shared" si="1495"/>
        <v/>
      </c>
      <c r="BD949" s="46" t="str">
        <f t="shared" si="1496"/>
        <v/>
      </c>
      <c r="BE949" s="46" t="str">
        <f t="shared" si="1497"/>
        <v/>
      </c>
      <c r="BF949" s="46" t="str">
        <f t="shared" si="1498"/>
        <v/>
      </c>
      <c r="BG949" s="4" t="str">
        <f t="shared" si="1499"/>
        <v/>
      </c>
      <c r="BH949" s="180" t="str">
        <f t="shared" si="1500"/>
        <v/>
      </c>
      <c r="BI949" s="16" t="str">
        <f t="shared" si="1501"/>
        <v/>
      </c>
      <c r="BJ949" s="52" t="str">
        <f>IF(BI949="","",IF(W949="","",IF(AND(K949=$K$1,$K$1&lt;&gt;""),$BT$2,IFERROR(IF(INDEX(価格設定!$D$5:$D$1048576,MATCH(Q949,価格設定!$B$5:$B$1048576,0),0)=価格設定!$D$3,$BT$2,$BS$2),$BS$2))))</f>
        <v/>
      </c>
      <c r="BK949" s="16" t="str">
        <f>IF(BI949="","",IF(COUNTIF($BI$3:BI949,BI949)=1,1,IF(AND(BI948=BI949,BH949=""),BK948,COUNTIF($BH$3:BH949,BH949))))</f>
        <v/>
      </c>
      <c r="BL949" s="52" t="str">
        <f t="shared" si="1502"/>
        <v/>
      </c>
      <c r="BM949" s="52" t="str">
        <f t="shared" si="1503"/>
        <v/>
      </c>
      <c r="BN949" s="119" t="str">
        <f t="shared" si="1504"/>
        <v/>
      </c>
      <c r="BO949" s="119" t="str">
        <f t="shared" si="1505"/>
        <v/>
      </c>
      <c r="BP949" s="17" t="str">
        <f t="shared" si="1506"/>
        <v/>
      </c>
      <c r="BQ949" s="17" t="str">
        <f t="shared" si="1507"/>
        <v/>
      </c>
      <c r="BR949" s="17" t="str">
        <f>IF(OR(BP949="",COUNTIF($BO$3:BO949,BO949)&lt;&gt;1),"",SUMIF(BO$3:BO$1048576,BO949,BP$3:BP$1048576))</f>
        <v/>
      </c>
      <c r="BS949" s="17" t="str">
        <f t="shared" si="1508"/>
        <v/>
      </c>
      <c r="BT949" s="17" t="str">
        <f t="shared" si="1509"/>
        <v/>
      </c>
      <c r="BU949" s="17" t="str">
        <f t="shared" si="1510"/>
        <v/>
      </c>
      <c r="BV949" s="24" t="str">
        <f t="shared" si="1511"/>
        <v/>
      </c>
      <c r="BW949" s="24" t="str">
        <f t="shared" si="1512"/>
        <v/>
      </c>
      <c r="BX949" s="24" t="str">
        <f t="shared" si="1513"/>
        <v/>
      </c>
      <c r="BY949" s="26" t="str">
        <f t="shared" si="1514"/>
        <v/>
      </c>
      <c r="BZ949" s="26" t="str">
        <f t="shared" si="1515"/>
        <v/>
      </c>
      <c r="CA949" s="26" t="str">
        <f t="shared" si="1516"/>
        <v/>
      </c>
      <c r="CB949" s="66" t="str">
        <f t="shared" si="1517"/>
        <v/>
      </c>
      <c r="CC949" s="65" t="str">
        <f t="shared" si="1518"/>
        <v/>
      </c>
      <c r="CD949" s="26" t="str">
        <f t="shared" si="1519"/>
        <v/>
      </c>
      <c r="CE949" s="26" t="str">
        <f t="shared" si="1520"/>
        <v/>
      </c>
      <c r="CF949" s="193" t="str">
        <f t="shared" si="1521"/>
        <v/>
      </c>
      <c r="CG949" s="193" t="str">
        <f t="shared" si="1522"/>
        <v/>
      </c>
      <c r="CH949" s="26" t="str">
        <f t="shared" si="1523"/>
        <v/>
      </c>
      <c r="CI949" s="26" t="str">
        <f t="shared" si="1524"/>
        <v/>
      </c>
      <c r="CJ949" s="65" t="str">
        <f t="shared" si="1525"/>
        <v/>
      </c>
      <c r="CK949" s="65" t="str">
        <f t="shared" si="1526"/>
        <v/>
      </c>
      <c r="CL949" s="64" t="str">
        <f t="shared" si="1527"/>
        <v/>
      </c>
      <c r="CM949" s="64" t="str">
        <f t="shared" si="1528"/>
        <v/>
      </c>
      <c r="CN949" s="65" t="str">
        <f t="shared" si="1529"/>
        <v/>
      </c>
      <c r="CP949" s="63" t="str">
        <f>IF(BH949="","",MAX($CP$3:CP948)+1)</f>
        <v/>
      </c>
      <c r="CQ949" s="24" t="str">
        <f t="shared" si="1530"/>
        <v/>
      </c>
      <c r="CR949" s="24" t="str">
        <f t="shared" si="1531"/>
        <v/>
      </c>
      <c r="CS949" s="24" t="str">
        <f t="shared" si="1532"/>
        <v/>
      </c>
      <c r="CT949" s="58" t="str">
        <f>IF(BO949="","",COUNTIF($BO$3:BO949,BO949)&amp;"@"&amp;BO949)</f>
        <v/>
      </c>
      <c r="CU949" s="16" t="str">
        <f t="shared" si="1470"/>
        <v/>
      </c>
      <c r="CV949" s="63" t="str">
        <f t="shared" si="1533"/>
        <v/>
      </c>
      <c r="CW949" s="16" t="str">
        <f t="shared" si="1534"/>
        <v/>
      </c>
      <c r="CX949" s="16" t="str">
        <f t="shared" si="1535"/>
        <v/>
      </c>
      <c r="CY949" s="16" t="str">
        <f t="shared" si="1536"/>
        <v/>
      </c>
      <c r="CZ949" s="85" t="str">
        <f t="shared" si="1537"/>
        <v/>
      </c>
      <c r="DA949" s="16" t="str">
        <f t="shared" si="1538"/>
        <v/>
      </c>
      <c r="DB949" s="16" t="str">
        <f t="shared" si="1539"/>
        <v/>
      </c>
      <c r="DC949" s="28" t="str">
        <f>IF(CP949="","",$DC$1&amp;(INDEX(価格設定!D$1:XFD$3,ROW(価格設定!$D$3),MATCH($AW949,価格設定!D$1:XFD$1,1))*100)&amp;"%")</f>
        <v/>
      </c>
      <c r="DD949" s="28" t="str">
        <f>IF(CP949="","",$DD$1&amp;(INDEX(価格設定!D$1:XFD$3,ROW(価格設定!$D$2),MATCH($AW949,価格設定!D$1:XFD$1,1))*100)&amp;"%")</f>
        <v/>
      </c>
      <c r="DE949" s="29" t="str">
        <f t="shared" si="1540"/>
        <v/>
      </c>
      <c r="DG949" s="58" t="str">
        <f t="shared" si="1541"/>
        <v/>
      </c>
      <c r="DH949" s="58" t="str">
        <f t="shared" si="1542"/>
        <v/>
      </c>
      <c r="DI949" s="58" t="str">
        <f t="shared" si="1543"/>
        <v/>
      </c>
      <c r="DJ949" s="85" t="str">
        <f t="shared" si="1544"/>
        <v/>
      </c>
      <c r="DL949" s="58" t="str">
        <f>IF(COUNTIF(DG$3:DG$1048576,DG949)=COUNTIF($DG$3:$DG949,DG949),DG949,"")</f>
        <v/>
      </c>
      <c r="DM949" s="85" t="str">
        <f t="shared" si="1545"/>
        <v/>
      </c>
      <c r="DN949" s="85" t="str">
        <f t="shared" si="1471"/>
        <v/>
      </c>
      <c r="DO949" s="85" t="str">
        <f t="shared" si="1471"/>
        <v/>
      </c>
      <c r="DP949" s="303"/>
      <c r="DQ949" s="17" t="str">
        <f t="shared" si="1472"/>
        <v/>
      </c>
      <c r="DR949" s="17" t="str">
        <f t="shared" si="1473"/>
        <v/>
      </c>
      <c r="DS949" s="17" t="str">
        <f t="shared" si="1474"/>
        <v/>
      </c>
      <c r="DU949" s="16" t="str">
        <f t="shared" si="1546"/>
        <v/>
      </c>
      <c r="DV949" s="16" t="str">
        <f>IF(DU949="","",COUNT($DU$3:DU949))</f>
        <v/>
      </c>
      <c r="DW949" s="16" t="str">
        <f t="shared" si="1547"/>
        <v/>
      </c>
      <c r="DX949" s="16" t="str">
        <f t="shared" si="1548"/>
        <v/>
      </c>
      <c r="DY949" s="16" t="str">
        <f>IF(DZ949="","",COUNTIF(DZ$3:DZ949,DZ949))</f>
        <v/>
      </c>
      <c r="DZ949" s="16" t="str">
        <f t="shared" si="1549"/>
        <v/>
      </c>
      <c r="EA949" s="16" t="str">
        <f t="shared" si="1550"/>
        <v/>
      </c>
      <c r="EB949" s="16" t="str">
        <f t="shared" si="1551"/>
        <v/>
      </c>
      <c r="EC949" s="16" t="str">
        <f t="shared" si="1552"/>
        <v/>
      </c>
      <c r="ED949" s="16" t="str">
        <f t="shared" si="1553"/>
        <v/>
      </c>
      <c r="EE949" s="16" t="str">
        <f t="shared" si="1554"/>
        <v/>
      </c>
      <c r="EF949" s="16" t="str">
        <f t="shared" si="1555"/>
        <v/>
      </c>
      <c r="EG949" s="16" t="str">
        <f t="shared" si="1556"/>
        <v/>
      </c>
      <c r="EH949" s="16" t="str">
        <f t="shared" si="1557"/>
        <v/>
      </c>
      <c r="EI949" s="16" t="str">
        <f t="shared" si="1558"/>
        <v/>
      </c>
      <c r="EJ949" s="16" t="str">
        <f t="shared" si="1559"/>
        <v/>
      </c>
      <c r="EK949" s="16" t="str">
        <f t="shared" si="1560"/>
        <v/>
      </c>
      <c r="EL949" s="58" t="str">
        <f t="shared" si="1561"/>
        <v/>
      </c>
      <c r="EM949" s="58" t="str">
        <f>IF(OR($DZ949="",CR949=""),IF($EL949="","",$EL949),IF(OR(CR949="なし",CR949=0),領収書!$H$1,CR949))</f>
        <v/>
      </c>
      <c r="EN949" s="58" t="str">
        <f>IF(OR($DZ949="",CS949=""),IF($EL949="","",$EL949),IF(OR(CS949="なし",CS949=0),入力!$EN$1,CS949))</f>
        <v/>
      </c>
      <c r="EO949" s="63" t="str">
        <f t="shared" si="1562"/>
        <v/>
      </c>
      <c r="EP949" s="63" t="str">
        <f t="shared" si="1563"/>
        <v/>
      </c>
      <c r="ER949" s="16" t="str">
        <f>IF(AND(COUNTIF($ET$3:ET949,ET949)=1,ET949&lt;&gt;""),MAX($ER$3:ER948)+1,"")</f>
        <v/>
      </c>
      <c r="ES949" s="16" t="str">
        <f>IF(価格設定!B951="","",価格設定!B951)</f>
        <v/>
      </c>
      <c r="ET949" s="16" t="str">
        <f>IF(価格設定!C951="","",価格設定!C951)</f>
        <v/>
      </c>
      <c r="EV949" s="16" t="str">
        <f t="shared" si="1475"/>
        <v/>
      </c>
      <c r="EW949" s="16" t="str">
        <f t="shared" si="1564"/>
        <v/>
      </c>
    </row>
    <row r="950" spans="1:153" ht="30" customHeight="1" x14ac:dyDescent="0.2">
      <c r="A950" s="225"/>
      <c r="B950" s="212"/>
      <c r="C950" s="221"/>
      <c r="D950" s="164"/>
      <c r="E950" s="165"/>
      <c r="F950" s="166"/>
      <c r="G950" s="167"/>
      <c r="H950" s="179"/>
      <c r="I950" s="306"/>
      <c r="J950" s="169"/>
      <c r="K950" s="179"/>
      <c r="L950" s="186"/>
      <c r="M950" s="186"/>
      <c r="N950" s="168"/>
      <c r="O950" s="170"/>
      <c r="P950" s="212"/>
      <c r="Q950" s="179" t="str">
        <f>IFERROR(IF(H950="","",IFERROR(INDEX(価格設定!$B$5:$B$1048576,MATCH(H950,価格設定!$B$5:$B$1048576,0),0),INDEX(価格設定!$B$5:$B$1048576,MATCH("*"&amp;H950&amp;"*",価格設定!$B$5:$B$1048576,0),0))),H950)</f>
        <v/>
      </c>
      <c r="R950" s="250" t="str">
        <f>IFERROR(IF(Q950="",IF(K950="","",K950),IF(K950="",IF(INDEX(価格設定!$C$5:$C$1048576,MATCH(Q950,価格設定!$B$5:$B$1048576,0),0)=0,"",INDEX(価格設定!$C$5:$C$1048576,MATCH(Q950,価格設定!$B$5:$B$1048576,0),0)),IF(K950="なし","",K950))),"")</f>
        <v/>
      </c>
      <c r="S950" s="308" t="str">
        <f t="shared" si="1476"/>
        <v/>
      </c>
      <c r="T950" s="126" t="str">
        <f>IFERROR(IF(J950="",IF(INDEX(価格設定!$E$5:$R$1048576,MATCH($Q950,価格設定!B$5:B$1048576,0),MATCH($AW950,価格設定!E$1:X$1,1))=0,"",INDEX(価格設定!$E$5:$R$1048576,MATCH($Q950,価格設定!B$5:B$1048576,0),MATCH($AW950,価格設定!E$1:X$1,1))),J950),"")</f>
        <v/>
      </c>
      <c r="U950" s="126" t="str">
        <f t="shared" si="1477"/>
        <v/>
      </c>
      <c r="V950" s="132" t="str">
        <f t="shared" si="1478"/>
        <v/>
      </c>
      <c r="W950" s="127" t="str">
        <f>IFERROR(IF(OR(T950="",T950&lt;0),"",IFERROR(INDEX(価格設定!E$2:X$3,IF(AND(K950=$K$1,$K$1&lt;&gt;""),ROW(価格設定!$D$3)-1,MATCH(INDEX(価格設定!$D$5:$D$1048576,MATCH(Q950,価格設定!$B$5:$B$1048576,0),0),価格設定!$D$2:$D$3,0)),MATCH($AW950,価格設定!E$1:X$1,1)),INDEX(価格設定!E$2:X$2,0,MATCH($AW950,価格設定!E$1:X$1,1)))),"")</f>
        <v/>
      </c>
      <c r="X950" s="126" t="str">
        <f t="shared" si="1469"/>
        <v/>
      </c>
      <c r="Y950" s="128" t="str">
        <f t="shared" si="1479"/>
        <v/>
      </c>
      <c r="Z950" s="126" t="str">
        <f t="shared" si="1480"/>
        <v/>
      </c>
      <c r="AA950" s="129" t="str">
        <f t="shared" si="1481"/>
        <v/>
      </c>
      <c r="AB950" s="126" t="str">
        <f t="shared" si="1482"/>
        <v/>
      </c>
      <c r="AC950" s="280" t="str">
        <f t="shared" si="1483"/>
        <v/>
      </c>
      <c r="AD950" s="15"/>
      <c r="AE950" s="204" t="str">
        <f>IF(AF950="","",COUNT($AF$3:AF950))</f>
        <v/>
      </c>
      <c r="AF950" s="206" t="str">
        <f t="shared" si="1484"/>
        <v/>
      </c>
      <c r="AG950" s="204" t="str">
        <f t="shared" si="1485"/>
        <v/>
      </c>
      <c r="AH950" s="204" t="str">
        <f t="shared" si="1486"/>
        <v/>
      </c>
      <c r="AI950" s="287"/>
      <c r="AJ950" s="15"/>
      <c r="AK950" s="138" t="str">
        <f t="shared" si="1487"/>
        <v/>
      </c>
      <c r="AL950" s="131" t="str">
        <f t="shared" si="1488"/>
        <v/>
      </c>
      <c r="AM950" s="131" t="str">
        <f t="shared" si="1489"/>
        <v/>
      </c>
      <c r="AN950" s="313" t="str">
        <f t="shared" si="1490"/>
        <v/>
      </c>
      <c r="AO950" s="316" t="str">
        <f t="shared" si="1491"/>
        <v/>
      </c>
      <c r="AP950" s="18"/>
      <c r="AQ950" s="3" t="str">
        <f>IF(F950="","",MAX($AQ$3:AQ949)+1)</f>
        <v/>
      </c>
      <c r="AR950" s="3" t="str">
        <f>IF(OR(AQ950="",BB950=""),"",MAX($AR$3:AR949)+1)</f>
        <v/>
      </c>
      <c r="AS950" s="3" t="str">
        <f>IF(CQ950="","",RANK(CQ950,CQ$3:CQ$1048576,1)+COUNTIF($CQ$3:CQ950,CQ950)-1)</f>
        <v/>
      </c>
      <c r="AT950" s="21" t="str">
        <f>IF(C950="",IF(OR(AND($H950&lt;&gt;"",C950=""),AND($F949=$F950,$AZ950&lt;&gt;""),COUNTA($H$3:$H$1048576,#REF!,$F$3:$F$1048576)&gt;COUNTA($H$3:$H950,#REF!,$F$3:$F950),$AZ950&lt;&gt;""),INDEX(AT$3:AT$1048576,MATCH(MAX($AQ$3:$AQ949),$AQ$3:$AQ$1048576,0),0),""),C950)</f>
        <v/>
      </c>
      <c r="AU950" s="21" t="str">
        <f>IF(D950="",IF(OR(AND($H950&lt;&gt;"",D950=""),AND($F949=$F950,$AZ950&lt;&gt;""),COUNTA($H$3:$H$1048576,#REF!,$F$3:$F$1048576)&gt;COUNTA($H$3:$H950,#REF!,$F$3:$F950),$AZ950&lt;&gt;""),INDEX(AU$3:AU$1048576,MATCH(MAX($AQ$3:$AQ949),$AQ$3:$AQ$1048576,0),0),""),D950)</f>
        <v/>
      </c>
      <c r="AV950" s="21" t="str">
        <f>IF(E950="",IF(OR(AND($H950&lt;&gt;"",E950=""),AND($F949=$F950,$AZ950&lt;&gt;""),COUNTA($H$3:$H$1048576,#REF!,$F$3:$F$1048576)&gt;COUNTA($H$3:$H950,#REF!,$F$3:$F950),$AZ950&lt;&gt;""),INDEX(AV$3:AV$1048576,MATCH(MAX($AQ$3:$AQ949),$AQ$3:$AQ$1048576,0),0),""),E950)</f>
        <v/>
      </c>
      <c r="AW950" s="24" t="str">
        <f t="shared" si="1492"/>
        <v/>
      </c>
      <c r="AX950" s="13" t="str">
        <f t="shared" si="1493"/>
        <v/>
      </c>
      <c r="AY950" s="4" t="str">
        <f t="shared" si="1494"/>
        <v/>
      </c>
      <c r="AZ950" s="4" t="str">
        <f>IF(AX950="",IF(OR(AND(H950&lt;&gt;"",F950=""),COUNTA($H$3:$H$1048576)&gt;COUNTA($H$3:$H950)),INDEX(AX$3:AX950,MATCH(MAX($AQ$3:AQ950),AQ$3:AQ950,0),0),""),AX950)</f>
        <v/>
      </c>
      <c r="BA950" s="4" t="str">
        <f>IF(AY950="",IF(AND(H950&lt;&gt;"",F950=""),INDEX(AY$3:AY950,MATCH(MAX($AQ$3:AQ950),AQ$3:AQ950,0),0),""),AY950)</f>
        <v/>
      </c>
      <c r="BB950" s="82" t="str">
        <f>IF(BC950="","",RANK(BC950,BC$3:BC$1048576,1)+COUNTIF($BC$3:BC950,BC950)-1)</f>
        <v/>
      </c>
      <c r="BC950" s="139" t="str">
        <f t="shared" si="1495"/>
        <v/>
      </c>
      <c r="BD950" s="46" t="str">
        <f t="shared" si="1496"/>
        <v/>
      </c>
      <c r="BE950" s="46" t="str">
        <f t="shared" si="1497"/>
        <v/>
      </c>
      <c r="BF950" s="46" t="str">
        <f t="shared" si="1498"/>
        <v/>
      </c>
      <c r="BG950" s="4" t="str">
        <f t="shared" si="1499"/>
        <v/>
      </c>
      <c r="BH950" s="180" t="str">
        <f t="shared" si="1500"/>
        <v/>
      </c>
      <c r="BI950" s="16" t="str">
        <f t="shared" si="1501"/>
        <v/>
      </c>
      <c r="BJ950" s="52" t="str">
        <f>IF(BI950="","",IF(W950="","",IF(AND(K950=$K$1,$K$1&lt;&gt;""),$BT$2,IFERROR(IF(INDEX(価格設定!$D$5:$D$1048576,MATCH(Q950,価格設定!$B$5:$B$1048576,0),0)=価格設定!$D$3,$BT$2,$BS$2),$BS$2))))</f>
        <v/>
      </c>
      <c r="BK950" s="16" t="str">
        <f>IF(BI950="","",IF(COUNTIF($BI$3:BI950,BI950)=1,1,IF(AND(BI949=BI950,BH950=""),BK949,COUNTIF($BH$3:BH950,BH950))))</f>
        <v/>
      </c>
      <c r="BL950" s="52" t="str">
        <f t="shared" si="1502"/>
        <v/>
      </c>
      <c r="BM950" s="52" t="str">
        <f t="shared" si="1503"/>
        <v/>
      </c>
      <c r="BN950" s="119" t="str">
        <f t="shared" si="1504"/>
        <v/>
      </c>
      <c r="BO950" s="119" t="str">
        <f t="shared" si="1505"/>
        <v/>
      </c>
      <c r="BP950" s="17" t="str">
        <f t="shared" si="1506"/>
        <v/>
      </c>
      <c r="BQ950" s="17" t="str">
        <f t="shared" si="1507"/>
        <v/>
      </c>
      <c r="BR950" s="17" t="str">
        <f>IF(OR(BP950="",COUNTIF($BO$3:BO950,BO950)&lt;&gt;1),"",SUMIF(BO$3:BO$1048576,BO950,BP$3:BP$1048576))</f>
        <v/>
      </c>
      <c r="BS950" s="17" t="str">
        <f t="shared" si="1508"/>
        <v/>
      </c>
      <c r="BT950" s="17" t="str">
        <f t="shared" si="1509"/>
        <v/>
      </c>
      <c r="BU950" s="17" t="str">
        <f t="shared" si="1510"/>
        <v/>
      </c>
      <c r="BV950" s="24" t="str">
        <f t="shared" si="1511"/>
        <v/>
      </c>
      <c r="BW950" s="24" t="str">
        <f t="shared" si="1512"/>
        <v/>
      </c>
      <c r="BX950" s="24" t="str">
        <f t="shared" si="1513"/>
        <v/>
      </c>
      <c r="BY950" s="26" t="str">
        <f t="shared" si="1514"/>
        <v/>
      </c>
      <c r="BZ950" s="26" t="str">
        <f t="shared" si="1515"/>
        <v/>
      </c>
      <c r="CA950" s="26" t="str">
        <f t="shared" si="1516"/>
        <v/>
      </c>
      <c r="CB950" s="66" t="str">
        <f t="shared" si="1517"/>
        <v/>
      </c>
      <c r="CC950" s="65" t="str">
        <f t="shared" si="1518"/>
        <v/>
      </c>
      <c r="CD950" s="26" t="str">
        <f t="shared" si="1519"/>
        <v/>
      </c>
      <c r="CE950" s="26" t="str">
        <f t="shared" si="1520"/>
        <v/>
      </c>
      <c r="CF950" s="193" t="str">
        <f t="shared" si="1521"/>
        <v/>
      </c>
      <c r="CG950" s="193" t="str">
        <f t="shared" si="1522"/>
        <v/>
      </c>
      <c r="CH950" s="26" t="str">
        <f t="shared" si="1523"/>
        <v/>
      </c>
      <c r="CI950" s="26" t="str">
        <f t="shared" si="1524"/>
        <v/>
      </c>
      <c r="CJ950" s="65" t="str">
        <f t="shared" si="1525"/>
        <v/>
      </c>
      <c r="CK950" s="65" t="str">
        <f t="shared" si="1526"/>
        <v/>
      </c>
      <c r="CL950" s="64" t="str">
        <f t="shared" si="1527"/>
        <v/>
      </c>
      <c r="CM950" s="64" t="str">
        <f t="shared" si="1528"/>
        <v/>
      </c>
      <c r="CN950" s="65" t="str">
        <f t="shared" si="1529"/>
        <v/>
      </c>
      <c r="CP950" s="63" t="str">
        <f>IF(BH950="","",MAX($CP$3:CP949)+1)</f>
        <v/>
      </c>
      <c r="CQ950" s="24" t="str">
        <f t="shared" si="1530"/>
        <v/>
      </c>
      <c r="CR950" s="24" t="str">
        <f t="shared" si="1531"/>
        <v/>
      </c>
      <c r="CS950" s="24" t="str">
        <f t="shared" si="1532"/>
        <v/>
      </c>
      <c r="CT950" s="58" t="str">
        <f>IF(BO950="","",COUNTIF($BO$3:BO950,BO950)&amp;"@"&amp;BO950)</f>
        <v/>
      </c>
      <c r="CU950" s="16" t="str">
        <f t="shared" si="1470"/>
        <v/>
      </c>
      <c r="CV950" s="63" t="str">
        <f t="shared" si="1533"/>
        <v/>
      </c>
      <c r="CW950" s="16" t="str">
        <f t="shared" si="1534"/>
        <v/>
      </c>
      <c r="CX950" s="16" t="str">
        <f t="shared" si="1535"/>
        <v/>
      </c>
      <c r="CY950" s="16" t="str">
        <f t="shared" si="1536"/>
        <v/>
      </c>
      <c r="CZ950" s="85" t="str">
        <f t="shared" si="1537"/>
        <v/>
      </c>
      <c r="DA950" s="16" t="str">
        <f t="shared" si="1538"/>
        <v/>
      </c>
      <c r="DB950" s="16" t="str">
        <f t="shared" si="1539"/>
        <v/>
      </c>
      <c r="DC950" s="28" t="str">
        <f>IF(CP950="","",$DC$1&amp;(INDEX(価格設定!D$1:XFD$3,ROW(価格設定!$D$3),MATCH($AW950,価格設定!D$1:XFD$1,1))*100)&amp;"%")</f>
        <v/>
      </c>
      <c r="DD950" s="28" t="str">
        <f>IF(CP950="","",$DD$1&amp;(INDEX(価格設定!D$1:XFD$3,ROW(価格設定!$D$2),MATCH($AW950,価格設定!D$1:XFD$1,1))*100)&amp;"%")</f>
        <v/>
      </c>
      <c r="DE950" s="29" t="str">
        <f t="shared" si="1540"/>
        <v/>
      </c>
      <c r="DG950" s="58" t="str">
        <f t="shared" si="1541"/>
        <v/>
      </c>
      <c r="DH950" s="58" t="str">
        <f t="shared" si="1542"/>
        <v/>
      </c>
      <c r="DI950" s="58" t="str">
        <f t="shared" si="1543"/>
        <v/>
      </c>
      <c r="DJ950" s="85" t="str">
        <f t="shared" si="1544"/>
        <v/>
      </c>
      <c r="DL950" s="58" t="str">
        <f>IF(COUNTIF(DG$3:DG$1048576,DG950)=COUNTIF($DG$3:$DG950,DG950),DG950,"")</f>
        <v/>
      </c>
      <c r="DM950" s="85" t="str">
        <f t="shared" si="1545"/>
        <v/>
      </c>
      <c r="DN950" s="85" t="str">
        <f t="shared" si="1471"/>
        <v/>
      </c>
      <c r="DO950" s="85" t="str">
        <f t="shared" si="1471"/>
        <v/>
      </c>
      <c r="DP950" s="303"/>
      <c r="DQ950" s="17" t="str">
        <f t="shared" si="1472"/>
        <v/>
      </c>
      <c r="DR950" s="17" t="str">
        <f t="shared" si="1473"/>
        <v/>
      </c>
      <c r="DS950" s="17" t="str">
        <f t="shared" si="1474"/>
        <v/>
      </c>
      <c r="DU950" s="16" t="str">
        <f t="shared" si="1546"/>
        <v/>
      </c>
      <c r="DV950" s="16" t="str">
        <f>IF(DU950="","",COUNT($DU$3:DU950))</f>
        <v/>
      </c>
      <c r="DW950" s="16" t="str">
        <f t="shared" si="1547"/>
        <v/>
      </c>
      <c r="DX950" s="16" t="str">
        <f t="shared" si="1548"/>
        <v/>
      </c>
      <c r="DY950" s="16" t="str">
        <f>IF(DZ950="","",COUNTIF(DZ$3:DZ950,DZ950))</f>
        <v/>
      </c>
      <c r="DZ950" s="16" t="str">
        <f t="shared" si="1549"/>
        <v/>
      </c>
      <c r="EA950" s="16" t="str">
        <f t="shared" si="1550"/>
        <v/>
      </c>
      <c r="EB950" s="16" t="str">
        <f t="shared" si="1551"/>
        <v/>
      </c>
      <c r="EC950" s="16" t="str">
        <f t="shared" si="1552"/>
        <v/>
      </c>
      <c r="ED950" s="16" t="str">
        <f t="shared" si="1553"/>
        <v/>
      </c>
      <c r="EE950" s="16" t="str">
        <f t="shared" si="1554"/>
        <v/>
      </c>
      <c r="EF950" s="16" t="str">
        <f t="shared" si="1555"/>
        <v/>
      </c>
      <c r="EG950" s="16" t="str">
        <f t="shared" si="1556"/>
        <v/>
      </c>
      <c r="EH950" s="16" t="str">
        <f t="shared" si="1557"/>
        <v/>
      </c>
      <c r="EI950" s="16" t="str">
        <f t="shared" si="1558"/>
        <v/>
      </c>
      <c r="EJ950" s="16" t="str">
        <f t="shared" si="1559"/>
        <v/>
      </c>
      <c r="EK950" s="16" t="str">
        <f t="shared" si="1560"/>
        <v/>
      </c>
      <c r="EL950" s="58" t="str">
        <f t="shared" si="1561"/>
        <v/>
      </c>
      <c r="EM950" s="58" t="str">
        <f>IF(OR($DZ950="",CR950=""),IF($EL950="","",$EL950),IF(OR(CR950="なし",CR950=0),領収書!$H$1,CR950))</f>
        <v/>
      </c>
      <c r="EN950" s="58" t="str">
        <f>IF(OR($DZ950="",CS950=""),IF($EL950="","",$EL950),IF(OR(CS950="なし",CS950=0),入力!$EN$1,CS950))</f>
        <v/>
      </c>
      <c r="EO950" s="63" t="str">
        <f t="shared" si="1562"/>
        <v/>
      </c>
      <c r="EP950" s="63" t="str">
        <f t="shared" si="1563"/>
        <v/>
      </c>
      <c r="ER950" s="16" t="str">
        <f>IF(AND(COUNTIF($ET$3:ET950,ET950)=1,ET950&lt;&gt;""),MAX($ER$3:ER949)+1,"")</f>
        <v/>
      </c>
      <c r="ES950" s="16" t="str">
        <f>IF(価格設定!B952="","",価格設定!B952)</f>
        <v/>
      </c>
      <c r="ET950" s="16" t="str">
        <f>IF(価格設定!C952="","",価格設定!C952)</f>
        <v/>
      </c>
      <c r="EV950" s="16" t="str">
        <f t="shared" si="1475"/>
        <v/>
      </c>
      <c r="EW950" s="16" t="str">
        <f t="shared" si="1564"/>
        <v/>
      </c>
    </row>
    <row r="951" spans="1:153" ht="30" customHeight="1" x14ac:dyDescent="0.2">
      <c r="A951" s="225"/>
      <c r="B951" s="212"/>
      <c r="C951" s="221"/>
      <c r="D951" s="164"/>
      <c r="E951" s="165"/>
      <c r="F951" s="166"/>
      <c r="G951" s="167"/>
      <c r="H951" s="179"/>
      <c r="I951" s="306"/>
      <c r="J951" s="169"/>
      <c r="K951" s="179"/>
      <c r="L951" s="186"/>
      <c r="M951" s="186"/>
      <c r="N951" s="168"/>
      <c r="O951" s="170"/>
      <c r="P951" s="212"/>
      <c r="Q951" s="179" t="str">
        <f>IFERROR(IF(H951="","",IFERROR(INDEX(価格設定!$B$5:$B$1048576,MATCH(H951,価格設定!$B$5:$B$1048576,0),0),INDEX(価格設定!$B$5:$B$1048576,MATCH("*"&amp;H951&amp;"*",価格設定!$B$5:$B$1048576,0),0))),H951)</f>
        <v/>
      </c>
      <c r="R951" s="250" t="str">
        <f>IFERROR(IF(Q951="",IF(K951="","",K951),IF(K951="",IF(INDEX(価格設定!$C$5:$C$1048576,MATCH(Q951,価格設定!$B$5:$B$1048576,0),0)=0,"",INDEX(価格設定!$C$5:$C$1048576,MATCH(Q951,価格設定!$B$5:$B$1048576,0),0)),IF(K951="なし","",K951))),"")</f>
        <v/>
      </c>
      <c r="S951" s="308" t="str">
        <f t="shared" si="1476"/>
        <v/>
      </c>
      <c r="T951" s="126" t="str">
        <f>IFERROR(IF(J951="",IF(INDEX(価格設定!$E$5:$R$1048576,MATCH($Q951,価格設定!B$5:B$1048576,0),MATCH($AW951,価格設定!E$1:X$1,1))=0,"",INDEX(価格設定!$E$5:$R$1048576,MATCH($Q951,価格設定!B$5:B$1048576,0),MATCH($AW951,価格設定!E$1:X$1,1))),J951),"")</f>
        <v/>
      </c>
      <c r="U951" s="126" t="str">
        <f t="shared" si="1477"/>
        <v/>
      </c>
      <c r="V951" s="132" t="str">
        <f t="shared" si="1478"/>
        <v/>
      </c>
      <c r="W951" s="127" t="str">
        <f>IFERROR(IF(OR(T951="",T951&lt;0),"",IFERROR(INDEX(価格設定!E$2:X$3,IF(AND(K951=$K$1,$K$1&lt;&gt;""),ROW(価格設定!$D$3)-1,MATCH(INDEX(価格設定!$D$5:$D$1048576,MATCH(Q951,価格設定!$B$5:$B$1048576,0),0),価格設定!$D$2:$D$3,0)),MATCH($AW951,価格設定!E$1:X$1,1)),INDEX(価格設定!E$2:X$2,0,MATCH($AW951,価格設定!E$1:X$1,1)))),"")</f>
        <v/>
      </c>
      <c r="X951" s="126" t="str">
        <f t="shared" si="1469"/>
        <v/>
      </c>
      <c r="Y951" s="128" t="str">
        <f t="shared" si="1479"/>
        <v/>
      </c>
      <c r="Z951" s="126" t="str">
        <f t="shared" si="1480"/>
        <v/>
      </c>
      <c r="AA951" s="129" t="str">
        <f t="shared" si="1481"/>
        <v/>
      </c>
      <c r="AB951" s="126" t="str">
        <f t="shared" si="1482"/>
        <v/>
      </c>
      <c r="AC951" s="280" t="str">
        <f t="shared" si="1483"/>
        <v/>
      </c>
      <c r="AD951" s="15"/>
      <c r="AE951" s="204" t="str">
        <f>IF(AF951="","",COUNT($AF$3:AF951))</f>
        <v/>
      </c>
      <c r="AF951" s="206" t="str">
        <f t="shared" si="1484"/>
        <v/>
      </c>
      <c r="AG951" s="204" t="str">
        <f t="shared" si="1485"/>
        <v/>
      </c>
      <c r="AH951" s="204" t="str">
        <f t="shared" si="1486"/>
        <v/>
      </c>
      <c r="AI951" s="287"/>
      <c r="AJ951" s="15"/>
      <c r="AK951" s="138" t="str">
        <f t="shared" si="1487"/>
        <v/>
      </c>
      <c r="AL951" s="131" t="str">
        <f t="shared" si="1488"/>
        <v/>
      </c>
      <c r="AM951" s="131" t="str">
        <f t="shared" si="1489"/>
        <v/>
      </c>
      <c r="AN951" s="313" t="str">
        <f t="shared" si="1490"/>
        <v/>
      </c>
      <c r="AO951" s="316" t="str">
        <f t="shared" si="1491"/>
        <v/>
      </c>
      <c r="AP951" s="18"/>
      <c r="AQ951" s="3" t="str">
        <f>IF(F951="","",MAX($AQ$3:AQ950)+1)</f>
        <v/>
      </c>
      <c r="AR951" s="3" t="str">
        <f>IF(OR(AQ951="",BB951=""),"",MAX($AR$3:AR950)+1)</f>
        <v/>
      </c>
      <c r="AS951" s="3" t="str">
        <f>IF(CQ951="","",RANK(CQ951,CQ$3:CQ$1048576,1)+COUNTIF($CQ$3:CQ951,CQ951)-1)</f>
        <v/>
      </c>
      <c r="AT951" s="21" t="str">
        <f>IF(C951="",IF(OR(AND($H951&lt;&gt;"",C951=""),AND($F950=$F951,$AZ951&lt;&gt;""),COUNTA($H$3:$H$1048576,#REF!,$F$3:$F$1048576)&gt;COUNTA($H$3:$H951,#REF!,$F$3:$F951),$AZ951&lt;&gt;""),INDEX(AT$3:AT$1048576,MATCH(MAX($AQ$3:$AQ950),$AQ$3:$AQ$1048576,0),0),""),C951)</f>
        <v/>
      </c>
      <c r="AU951" s="21" t="str">
        <f>IF(D951="",IF(OR(AND($H951&lt;&gt;"",D951=""),AND($F950=$F951,$AZ951&lt;&gt;""),COUNTA($H$3:$H$1048576,#REF!,$F$3:$F$1048576)&gt;COUNTA($H$3:$H951,#REF!,$F$3:$F951),$AZ951&lt;&gt;""),INDEX(AU$3:AU$1048576,MATCH(MAX($AQ$3:$AQ950),$AQ$3:$AQ$1048576,0),0),""),D951)</f>
        <v/>
      </c>
      <c r="AV951" s="21" t="str">
        <f>IF(E951="",IF(OR(AND($H951&lt;&gt;"",E951=""),AND($F950=$F951,$AZ951&lt;&gt;""),COUNTA($H$3:$H$1048576,#REF!,$F$3:$F$1048576)&gt;COUNTA($H$3:$H951,#REF!,$F$3:$F951),$AZ951&lt;&gt;""),INDEX(AV$3:AV$1048576,MATCH(MAX($AQ$3:$AQ950),$AQ$3:$AQ$1048576,0),0),""),E951)</f>
        <v/>
      </c>
      <c r="AW951" s="24" t="str">
        <f t="shared" si="1492"/>
        <v/>
      </c>
      <c r="AX951" s="13" t="str">
        <f t="shared" si="1493"/>
        <v/>
      </c>
      <c r="AY951" s="4" t="str">
        <f t="shared" si="1494"/>
        <v/>
      </c>
      <c r="AZ951" s="4" t="str">
        <f>IF(AX951="",IF(OR(AND(H951&lt;&gt;"",F951=""),COUNTA($H$3:$H$1048576)&gt;COUNTA($H$3:$H951)),INDEX(AX$3:AX951,MATCH(MAX($AQ$3:AQ951),AQ$3:AQ951,0),0),""),AX951)</f>
        <v/>
      </c>
      <c r="BA951" s="4" t="str">
        <f>IF(AY951="",IF(AND(H951&lt;&gt;"",F951=""),INDEX(AY$3:AY951,MATCH(MAX($AQ$3:AQ951),AQ$3:AQ951,0),0),""),AY951)</f>
        <v/>
      </c>
      <c r="BB951" s="82" t="str">
        <f>IF(BC951="","",RANK(BC951,BC$3:BC$1048576,1)+COUNTIF($BC$3:BC951,BC951)-1)</f>
        <v/>
      </c>
      <c r="BC951" s="139" t="str">
        <f t="shared" si="1495"/>
        <v/>
      </c>
      <c r="BD951" s="46" t="str">
        <f t="shared" si="1496"/>
        <v/>
      </c>
      <c r="BE951" s="46" t="str">
        <f t="shared" si="1497"/>
        <v/>
      </c>
      <c r="BF951" s="46" t="str">
        <f t="shared" si="1498"/>
        <v/>
      </c>
      <c r="BG951" s="4" t="str">
        <f t="shared" si="1499"/>
        <v/>
      </c>
      <c r="BH951" s="180" t="str">
        <f t="shared" si="1500"/>
        <v/>
      </c>
      <c r="BI951" s="16" t="str">
        <f t="shared" si="1501"/>
        <v/>
      </c>
      <c r="BJ951" s="52" t="str">
        <f>IF(BI951="","",IF(W951="","",IF(AND(K951=$K$1,$K$1&lt;&gt;""),$BT$2,IFERROR(IF(INDEX(価格設定!$D$5:$D$1048576,MATCH(Q951,価格設定!$B$5:$B$1048576,0),0)=価格設定!$D$3,$BT$2,$BS$2),$BS$2))))</f>
        <v/>
      </c>
      <c r="BK951" s="16" t="str">
        <f>IF(BI951="","",IF(COUNTIF($BI$3:BI951,BI951)=1,1,IF(AND(BI950=BI951,BH951=""),BK950,COUNTIF($BH$3:BH951,BH951))))</f>
        <v/>
      </c>
      <c r="BL951" s="52" t="str">
        <f t="shared" si="1502"/>
        <v/>
      </c>
      <c r="BM951" s="52" t="str">
        <f t="shared" si="1503"/>
        <v/>
      </c>
      <c r="BN951" s="119" t="str">
        <f t="shared" si="1504"/>
        <v/>
      </c>
      <c r="BO951" s="119" t="str">
        <f t="shared" si="1505"/>
        <v/>
      </c>
      <c r="BP951" s="17" t="str">
        <f t="shared" si="1506"/>
        <v/>
      </c>
      <c r="BQ951" s="17" t="str">
        <f t="shared" si="1507"/>
        <v/>
      </c>
      <c r="BR951" s="17" t="str">
        <f>IF(OR(BP951="",COUNTIF($BO$3:BO951,BO951)&lt;&gt;1),"",SUMIF(BO$3:BO$1048576,BO951,BP$3:BP$1048576))</f>
        <v/>
      </c>
      <c r="BS951" s="17" t="str">
        <f t="shared" si="1508"/>
        <v/>
      </c>
      <c r="BT951" s="17" t="str">
        <f t="shared" si="1509"/>
        <v/>
      </c>
      <c r="BU951" s="17" t="str">
        <f t="shared" si="1510"/>
        <v/>
      </c>
      <c r="BV951" s="24" t="str">
        <f t="shared" si="1511"/>
        <v/>
      </c>
      <c r="BW951" s="24" t="str">
        <f t="shared" si="1512"/>
        <v/>
      </c>
      <c r="BX951" s="24" t="str">
        <f t="shared" si="1513"/>
        <v/>
      </c>
      <c r="BY951" s="26" t="str">
        <f t="shared" si="1514"/>
        <v/>
      </c>
      <c r="BZ951" s="26" t="str">
        <f t="shared" si="1515"/>
        <v/>
      </c>
      <c r="CA951" s="26" t="str">
        <f t="shared" si="1516"/>
        <v/>
      </c>
      <c r="CB951" s="66" t="str">
        <f t="shared" si="1517"/>
        <v/>
      </c>
      <c r="CC951" s="65" t="str">
        <f t="shared" si="1518"/>
        <v/>
      </c>
      <c r="CD951" s="26" t="str">
        <f t="shared" si="1519"/>
        <v/>
      </c>
      <c r="CE951" s="26" t="str">
        <f t="shared" si="1520"/>
        <v/>
      </c>
      <c r="CF951" s="193" t="str">
        <f t="shared" si="1521"/>
        <v/>
      </c>
      <c r="CG951" s="193" t="str">
        <f t="shared" si="1522"/>
        <v/>
      </c>
      <c r="CH951" s="26" t="str">
        <f t="shared" si="1523"/>
        <v/>
      </c>
      <c r="CI951" s="26" t="str">
        <f t="shared" si="1524"/>
        <v/>
      </c>
      <c r="CJ951" s="65" t="str">
        <f t="shared" si="1525"/>
        <v/>
      </c>
      <c r="CK951" s="65" t="str">
        <f t="shared" si="1526"/>
        <v/>
      </c>
      <c r="CL951" s="64" t="str">
        <f t="shared" si="1527"/>
        <v/>
      </c>
      <c r="CM951" s="64" t="str">
        <f t="shared" si="1528"/>
        <v/>
      </c>
      <c r="CN951" s="65" t="str">
        <f t="shared" si="1529"/>
        <v/>
      </c>
      <c r="CP951" s="63" t="str">
        <f>IF(BH951="","",MAX($CP$3:CP950)+1)</f>
        <v/>
      </c>
      <c r="CQ951" s="24" t="str">
        <f t="shared" si="1530"/>
        <v/>
      </c>
      <c r="CR951" s="24" t="str">
        <f t="shared" si="1531"/>
        <v/>
      </c>
      <c r="CS951" s="24" t="str">
        <f t="shared" si="1532"/>
        <v/>
      </c>
      <c r="CT951" s="58" t="str">
        <f>IF(BO951="","",COUNTIF($BO$3:BO951,BO951)&amp;"@"&amp;BO951)</f>
        <v/>
      </c>
      <c r="CU951" s="16" t="str">
        <f t="shared" si="1470"/>
        <v/>
      </c>
      <c r="CV951" s="63" t="str">
        <f t="shared" si="1533"/>
        <v/>
      </c>
      <c r="CW951" s="16" t="str">
        <f t="shared" si="1534"/>
        <v/>
      </c>
      <c r="CX951" s="16" t="str">
        <f t="shared" si="1535"/>
        <v/>
      </c>
      <c r="CY951" s="16" t="str">
        <f t="shared" si="1536"/>
        <v/>
      </c>
      <c r="CZ951" s="85" t="str">
        <f t="shared" si="1537"/>
        <v/>
      </c>
      <c r="DA951" s="16" t="str">
        <f t="shared" si="1538"/>
        <v/>
      </c>
      <c r="DB951" s="16" t="str">
        <f t="shared" si="1539"/>
        <v/>
      </c>
      <c r="DC951" s="28" t="str">
        <f>IF(CP951="","",$DC$1&amp;(INDEX(価格設定!D$1:XFD$3,ROW(価格設定!$D$3),MATCH($AW951,価格設定!D$1:XFD$1,1))*100)&amp;"%")</f>
        <v/>
      </c>
      <c r="DD951" s="28" t="str">
        <f>IF(CP951="","",$DD$1&amp;(INDEX(価格設定!D$1:XFD$3,ROW(価格設定!$D$2),MATCH($AW951,価格設定!D$1:XFD$1,1))*100)&amp;"%")</f>
        <v/>
      </c>
      <c r="DE951" s="29" t="str">
        <f t="shared" si="1540"/>
        <v/>
      </c>
      <c r="DG951" s="58" t="str">
        <f t="shared" si="1541"/>
        <v/>
      </c>
      <c r="DH951" s="58" t="str">
        <f t="shared" si="1542"/>
        <v/>
      </c>
      <c r="DI951" s="58" t="str">
        <f t="shared" si="1543"/>
        <v/>
      </c>
      <c r="DJ951" s="85" t="str">
        <f t="shared" si="1544"/>
        <v/>
      </c>
      <c r="DL951" s="58" t="str">
        <f>IF(COUNTIF(DG$3:DG$1048576,DG951)=COUNTIF($DG$3:$DG951,DG951),DG951,"")</f>
        <v/>
      </c>
      <c r="DM951" s="85" t="str">
        <f t="shared" si="1545"/>
        <v/>
      </c>
      <c r="DN951" s="85" t="str">
        <f t="shared" si="1471"/>
        <v/>
      </c>
      <c r="DO951" s="85" t="str">
        <f t="shared" si="1471"/>
        <v/>
      </c>
      <c r="DP951" s="303"/>
      <c r="DQ951" s="17" t="str">
        <f t="shared" si="1472"/>
        <v/>
      </c>
      <c r="DR951" s="17" t="str">
        <f t="shared" si="1473"/>
        <v/>
      </c>
      <c r="DS951" s="17" t="str">
        <f t="shared" si="1474"/>
        <v/>
      </c>
      <c r="DU951" s="16" t="str">
        <f t="shared" si="1546"/>
        <v/>
      </c>
      <c r="DV951" s="16" t="str">
        <f>IF(DU951="","",COUNT($DU$3:DU951))</f>
        <v/>
      </c>
      <c r="DW951" s="16" t="str">
        <f t="shared" si="1547"/>
        <v/>
      </c>
      <c r="DX951" s="16" t="str">
        <f t="shared" si="1548"/>
        <v/>
      </c>
      <c r="DY951" s="16" t="str">
        <f>IF(DZ951="","",COUNTIF(DZ$3:DZ951,DZ951))</f>
        <v/>
      </c>
      <c r="DZ951" s="16" t="str">
        <f t="shared" si="1549"/>
        <v/>
      </c>
      <c r="EA951" s="16" t="str">
        <f t="shared" si="1550"/>
        <v/>
      </c>
      <c r="EB951" s="16" t="str">
        <f t="shared" si="1551"/>
        <v/>
      </c>
      <c r="EC951" s="16" t="str">
        <f t="shared" si="1552"/>
        <v/>
      </c>
      <c r="ED951" s="16" t="str">
        <f t="shared" si="1553"/>
        <v/>
      </c>
      <c r="EE951" s="16" t="str">
        <f t="shared" si="1554"/>
        <v/>
      </c>
      <c r="EF951" s="16" t="str">
        <f t="shared" si="1555"/>
        <v/>
      </c>
      <c r="EG951" s="16" t="str">
        <f t="shared" si="1556"/>
        <v/>
      </c>
      <c r="EH951" s="16" t="str">
        <f t="shared" si="1557"/>
        <v/>
      </c>
      <c r="EI951" s="16" t="str">
        <f t="shared" si="1558"/>
        <v/>
      </c>
      <c r="EJ951" s="16" t="str">
        <f t="shared" si="1559"/>
        <v/>
      </c>
      <c r="EK951" s="16" t="str">
        <f t="shared" si="1560"/>
        <v/>
      </c>
      <c r="EL951" s="58" t="str">
        <f t="shared" si="1561"/>
        <v/>
      </c>
      <c r="EM951" s="58" t="str">
        <f>IF(OR($DZ951="",CR951=""),IF($EL951="","",$EL951),IF(OR(CR951="なし",CR951=0),領収書!$H$1,CR951))</f>
        <v/>
      </c>
      <c r="EN951" s="58" t="str">
        <f>IF(OR($DZ951="",CS951=""),IF($EL951="","",$EL951),IF(OR(CS951="なし",CS951=0),入力!$EN$1,CS951))</f>
        <v/>
      </c>
      <c r="EO951" s="63" t="str">
        <f t="shared" si="1562"/>
        <v/>
      </c>
      <c r="EP951" s="63" t="str">
        <f t="shared" si="1563"/>
        <v/>
      </c>
      <c r="ER951" s="16" t="str">
        <f>IF(AND(COUNTIF($ET$3:ET951,ET951)=1,ET951&lt;&gt;""),MAX($ER$3:ER950)+1,"")</f>
        <v/>
      </c>
      <c r="ES951" s="16" t="str">
        <f>IF(価格設定!B953="","",価格設定!B953)</f>
        <v/>
      </c>
      <c r="ET951" s="16" t="str">
        <f>IF(価格設定!C953="","",価格設定!C953)</f>
        <v/>
      </c>
      <c r="EV951" s="16" t="str">
        <f t="shared" si="1475"/>
        <v/>
      </c>
      <c r="EW951" s="16" t="str">
        <f t="shared" si="1564"/>
        <v/>
      </c>
    </row>
    <row r="952" spans="1:153" ht="30" customHeight="1" x14ac:dyDescent="0.2">
      <c r="A952" s="225"/>
      <c r="B952" s="212"/>
      <c r="C952" s="221"/>
      <c r="D952" s="164"/>
      <c r="E952" s="165"/>
      <c r="F952" s="166"/>
      <c r="G952" s="167"/>
      <c r="H952" s="179"/>
      <c r="I952" s="306"/>
      <c r="J952" s="169"/>
      <c r="K952" s="179"/>
      <c r="L952" s="186"/>
      <c r="M952" s="186"/>
      <c r="N952" s="168"/>
      <c r="O952" s="170"/>
      <c r="P952" s="212"/>
      <c r="Q952" s="179" t="str">
        <f>IFERROR(IF(H952="","",IFERROR(INDEX(価格設定!$B$5:$B$1048576,MATCH(H952,価格設定!$B$5:$B$1048576,0),0),INDEX(価格設定!$B$5:$B$1048576,MATCH("*"&amp;H952&amp;"*",価格設定!$B$5:$B$1048576,0),0))),H952)</f>
        <v/>
      </c>
      <c r="R952" s="250" t="str">
        <f>IFERROR(IF(Q952="",IF(K952="","",K952),IF(K952="",IF(INDEX(価格設定!$C$5:$C$1048576,MATCH(Q952,価格設定!$B$5:$B$1048576,0),0)=0,"",INDEX(価格設定!$C$5:$C$1048576,MATCH(Q952,価格設定!$B$5:$B$1048576,0),0)),IF(K952="なし","",K952))),"")</f>
        <v/>
      </c>
      <c r="S952" s="308" t="str">
        <f t="shared" si="1476"/>
        <v/>
      </c>
      <c r="T952" s="126" t="str">
        <f>IFERROR(IF(J952="",IF(INDEX(価格設定!$E$5:$R$1048576,MATCH($Q952,価格設定!B$5:B$1048576,0),MATCH($AW952,価格設定!E$1:X$1,1))=0,"",INDEX(価格設定!$E$5:$R$1048576,MATCH($Q952,価格設定!B$5:B$1048576,0),MATCH($AW952,価格設定!E$1:X$1,1))),J952),"")</f>
        <v/>
      </c>
      <c r="U952" s="126" t="str">
        <f t="shared" si="1477"/>
        <v/>
      </c>
      <c r="V952" s="132" t="str">
        <f t="shared" si="1478"/>
        <v/>
      </c>
      <c r="W952" s="127" t="str">
        <f>IFERROR(IF(OR(T952="",T952&lt;0),"",IFERROR(INDEX(価格設定!E$2:X$3,IF(AND(K952=$K$1,$K$1&lt;&gt;""),ROW(価格設定!$D$3)-1,MATCH(INDEX(価格設定!$D$5:$D$1048576,MATCH(Q952,価格設定!$B$5:$B$1048576,0),0),価格設定!$D$2:$D$3,0)),MATCH($AW952,価格設定!E$1:X$1,1)),INDEX(価格設定!E$2:X$2,0,MATCH($AW952,価格設定!E$1:X$1,1)))),"")</f>
        <v/>
      </c>
      <c r="X952" s="126" t="str">
        <f t="shared" si="1469"/>
        <v/>
      </c>
      <c r="Y952" s="128" t="str">
        <f t="shared" si="1479"/>
        <v/>
      </c>
      <c r="Z952" s="126" t="str">
        <f t="shared" si="1480"/>
        <v/>
      </c>
      <c r="AA952" s="129" t="str">
        <f t="shared" si="1481"/>
        <v/>
      </c>
      <c r="AB952" s="126" t="str">
        <f t="shared" si="1482"/>
        <v/>
      </c>
      <c r="AC952" s="280" t="str">
        <f t="shared" si="1483"/>
        <v/>
      </c>
      <c r="AD952" s="15"/>
      <c r="AE952" s="204" t="str">
        <f>IF(AF952="","",COUNT($AF$3:AF952))</f>
        <v/>
      </c>
      <c r="AF952" s="206" t="str">
        <f t="shared" si="1484"/>
        <v/>
      </c>
      <c r="AG952" s="204" t="str">
        <f t="shared" si="1485"/>
        <v/>
      </c>
      <c r="AH952" s="204" t="str">
        <f t="shared" si="1486"/>
        <v/>
      </c>
      <c r="AI952" s="287"/>
      <c r="AJ952" s="15"/>
      <c r="AK952" s="138" t="str">
        <f t="shared" si="1487"/>
        <v/>
      </c>
      <c r="AL952" s="131" t="str">
        <f t="shared" si="1488"/>
        <v/>
      </c>
      <c r="AM952" s="131" t="str">
        <f t="shared" si="1489"/>
        <v/>
      </c>
      <c r="AN952" s="313" t="str">
        <f t="shared" si="1490"/>
        <v/>
      </c>
      <c r="AO952" s="316" t="str">
        <f t="shared" si="1491"/>
        <v/>
      </c>
      <c r="AP952" s="18"/>
      <c r="AQ952" s="3" t="str">
        <f>IF(F952="","",MAX($AQ$3:AQ951)+1)</f>
        <v/>
      </c>
      <c r="AR952" s="3" t="str">
        <f>IF(OR(AQ952="",BB952=""),"",MAX($AR$3:AR951)+1)</f>
        <v/>
      </c>
      <c r="AS952" s="3" t="str">
        <f>IF(CQ952="","",RANK(CQ952,CQ$3:CQ$1048576,1)+COUNTIF($CQ$3:CQ952,CQ952)-1)</f>
        <v/>
      </c>
      <c r="AT952" s="21" t="str">
        <f>IF(C952="",IF(OR(AND($H952&lt;&gt;"",C952=""),AND($F951=$F952,$AZ952&lt;&gt;""),COUNTA($H$3:$H$1048576,#REF!,$F$3:$F$1048576)&gt;COUNTA($H$3:$H952,#REF!,$F$3:$F952),$AZ952&lt;&gt;""),INDEX(AT$3:AT$1048576,MATCH(MAX($AQ$3:$AQ951),$AQ$3:$AQ$1048576,0),0),""),C952)</f>
        <v/>
      </c>
      <c r="AU952" s="21" t="str">
        <f>IF(D952="",IF(OR(AND($H952&lt;&gt;"",D952=""),AND($F951=$F952,$AZ952&lt;&gt;""),COUNTA($H$3:$H$1048576,#REF!,$F$3:$F$1048576)&gt;COUNTA($H$3:$H952,#REF!,$F$3:$F952),$AZ952&lt;&gt;""),INDEX(AU$3:AU$1048576,MATCH(MAX($AQ$3:$AQ951),$AQ$3:$AQ$1048576,0),0),""),D952)</f>
        <v/>
      </c>
      <c r="AV952" s="21" t="str">
        <f>IF(E952="",IF(OR(AND($H952&lt;&gt;"",E952=""),AND($F951=$F952,$AZ952&lt;&gt;""),COUNTA($H$3:$H$1048576,#REF!,$F$3:$F$1048576)&gt;COUNTA($H$3:$H952,#REF!,$F$3:$F952),$AZ952&lt;&gt;""),INDEX(AV$3:AV$1048576,MATCH(MAX($AQ$3:$AQ951),$AQ$3:$AQ$1048576,0),0),""),E952)</f>
        <v/>
      </c>
      <c r="AW952" s="24" t="str">
        <f t="shared" si="1492"/>
        <v/>
      </c>
      <c r="AX952" s="13" t="str">
        <f t="shared" si="1493"/>
        <v/>
      </c>
      <c r="AY952" s="4" t="str">
        <f t="shared" si="1494"/>
        <v/>
      </c>
      <c r="AZ952" s="4" t="str">
        <f>IF(AX952="",IF(OR(AND(H952&lt;&gt;"",F952=""),COUNTA($H$3:$H$1048576)&gt;COUNTA($H$3:$H952)),INDEX(AX$3:AX952,MATCH(MAX($AQ$3:AQ952),AQ$3:AQ952,0),0),""),AX952)</f>
        <v/>
      </c>
      <c r="BA952" s="4" t="str">
        <f>IF(AY952="",IF(AND(H952&lt;&gt;"",F952=""),INDEX(AY$3:AY952,MATCH(MAX($AQ$3:AQ952),AQ$3:AQ952,0),0),""),AY952)</f>
        <v/>
      </c>
      <c r="BB952" s="82" t="str">
        <f>IF(BC952="","",RANK(BC952,BC$3:BC$1048576,1)+COUNTIF($BC$3:BC952,BC952)-1)</f>
        <v/>
      </c>
      <c r="BC952" s="139" t="str">
        <f t="shared" si="1495"/>
        <v/>
      </c>
      <c r="BD952" s="46" t="str">
        <f t="shared" si="1496"/>
        <v/>
      </c>
      <c r="BE952" s="46" t="str">
        <f t="shared" si="1497"/>
        <v/>
      </c>
      <c r="BF952" s="46" t="str">
        <f t="shared" si="1498"/>
        <v/>
      </c>
      <c r="BG952" s="4" t="str">
        <f t="shared" si="1499"/>
        <v/>
      </c>
      <c r="BH952" s="180" t="str">
        <f t="shared" si="1500"/>
        <v/>
      </c>
      <c r="BI952" s="16" t="str">
        <f t="shared" si="1501"/>
        <v/>
      </c>
      <c r="BJ952" s="52" t="str">
        <f>IF(BI952="","",IF(W952="","",IF(AND(K952=$K$1,$K$1&lt;&gt;""),$BT$2,IFERROR(IF(INDEX(価格設定!$D$5:$D$1048576,MATCH(Q952,価格設定!$B$5:$B$1048576,0),0)=価格設定!$D$3,$BT$2,$BS$2),$BS$2))))</f>
        <v/>
      </c>
      <c r="BK952" s="16" t="str">
        <f>IF(BI952="","",IF(COUNTIF($BI$3:BI952,BI952)=1,1,IF(AND(BI951=BI952,BH952=""),BK951,COUNTIF($BH$3:BH952,BH952))))</f>
        <v/>
      </c>
      <c r="BL952" s="52" t="str">
        <f t="shared" si="1502"/>
        <v/>
      </c>
      <c r="BM952" s="52" t="str">
        <f t="shared" si="1503"/>
        <v/>
      </c>
      <c r="BN952" s="119" t="str">
        <f t="shared" si="1504"/>
        <v/>
      </c>
      <c r="BO952" s="119" t="str">
        <f t="shared" si="1505"/>
        <v/>
      </c>
      <c r="BP952" s="17" t="str">
        <f t="shared" si="1506"/>
        <v/>
      </c>
      <c r="BQ952" s="17" t="str">
        <f t="shared" si="1507"/>
        <v/>
      </c>
      <c r="BR952" s="17" t="str">
        <f>IF(OR(BP952="",COUNTIF($BO$3:BO952,BO952)&lt;&gt;1),"",SUMIF(BO$3:BO$1048576,BO952,BP$3:BP$1048576))</f>
        <v/>
      </c>
      <c r="BS952" s="17" t="str">
        <f t="shared" si="1508"/>
        <v/>
      </c>
      <c r="BT952" s="17" t="str">
        <f t="shared" si="1509"/>
        <v/>
      </c>
      <c r="BU952" s="17" t="str">
        <f t="shared" si="1510"/>
        <v/>
      </c>
      <c r="BV952" s="24" t="str">
        <f t="shared" si="1511"/>
        <v/>
      </c>
      <c r="BW952" s="24" t="str">
        <f t="shared" si="1512"/>
        <v/>
      </c>
      <c r="BX952" s="24" t="str">
        <f t="shared" si="1513"/>
        <v/>
      </c>
      <c r="BY952" s="26" t="str">
        <f t="shared" si="1514"/>
        <v/>
      </c>
      <c r="BZ952" s="26" t="str">
        <f t="shared" si="1515"/>
        <v/>
      </c>
      <c r="CA952" s="26" t="str">
        <f t="shared" si="1516"/>
        <v/>
      </c>
      <c r="CB952" s="66" t="str">
        <f t="shared" si="1517"/>
        <v/>
      </c>
      <c r="CC952" s="65" t="str">
        <f t="shared" si="1518"/>
        <v/>
      </c>
      <c r="CD952" s="26" t="str">
        <f t="shared" si="1519"/>
        <v/>
      </c>
      <c r="CE952" s="26" t="str">
        <f t="shared" si="1520"/>
        <v/>
      </c>
      <c r="CF952" s="193" t="str">
        <f t="shared" si="1521"/>
        <v/>
      </c>
      <c r="CG952" s="193" t="str">
        <f t="shared" si="1522"/>
        <v/>
      </c>
      <c r="CH952" s="26" t="str">
        <f t="shared" si="1523"/>
        <v/>
      </c>
      <c r="CI952" s="26" t="str">
        <f t="shared" si="1524"/>
        <v/>
      </c>
      <c r="CJ952" s="65" t="str">
        <f t="shared" si="1525"/>
        <v/>
      </c>
      <c r="CK952" s="65" t="str">
        <f t="shared" si="1526"/>
        <v/>
      </c>
      <c r="CL952" s="64" t="str">
        <f t="shared" si="1527"/>
        <v/>
      </c>
      <c r="CM952" s="64" t="str">
        <f t="shared" si="1528"/>
        <v/>
      </c>
      <c r="CN952" s="65" t="str">
        <f t="shared" si="1529"/>
        <v/>
      </c>
      <c r="CP952" s="63" t="str">
        <f>IF(BH952="","",MAX($CP$3:CP951)+1)</f>
        <v/>
      </c>
      <c r="CQ952" s="24" t="str">
        <f t="shared" si="1530"/>
        <v/>
      </c>
      <c r="CR952" s="24" t="str">
        <f t="shared" si="1531"/>
        <v/>
      </c>
      <c r="CS952" s="24" t="str">
        <f t="shared" si="1532"/>
        <v/>
      </c>
      <c r="CT952" s="58" t="str">
        <f>IF(BO952="","",COUNTIF($BO$3:BO952,BO952)&amp;"@"&amp;BO952)</f>
        <v/>
      </c>
      <c r="CU952" s="16" t="str">
        <f t="shared" si="1470"/>
        <v/>
      </c>
      <c r="CV952" s="63" t="str">
        <f t="shared" si="1533"/>
        <v/>
      </c>
      <c r="CW952" s="16" t="str">
        <f t="shared" si="1534"/>
        <v/>
      </c>
      <c r="CX952" s="16" t="str">
        <f t="shared" si="1535"/>
        <v/>
      </c>
      <c r="CY952" s="16" t="str">
        <f t="shared" si="1536"/>
        <v/>
      </c>
      <c r="CZ952" s="85" t="str">
        <f t="shared" si="1537"/>
        <v/>
      </c>
      <c r="DA952" s="16" t="str">
        <f t="shared" si="1538"/>
        <v/>
      </c>
      <c r="DB952" s="16" t="str">
        <f t="shared" si="1539"/>
        <v/>
      </c>
      <c r="DC952" s="28" t="str">
        <f>IF(CP952="","",$DC$1&amp;(INDEX(価格設定!D$1:XFD$3,ROW(価格設定!$D$3),MATCH($AW952,価格設定!D$1:XFD$1,1))*100)&amp;"%")</f>
        <v/>
      </c>
      <c r="DD952" s="28" t="str">
        <f>IF(CP952="","",$DD$1&amp;(INDEX(価格設定!D$1:XFD$3,ROW(価格設定!$D$2),MATCH($AW952,価格設定!D$1:XFD$1,1))*100)&amp;"%")</f>
        <v/>
      </c>
      <c r="DE952" s="29" t="str">
        <f t="shared" si="1540"/>
        <v/>
      </c>
      <c r="DG952" s="58" t="str">
        <f t="shared" si="1541"/>
        <v/>
      </c>
      <c r="DH952" s="58" t="str">
        <f t="shared" si="1542"/>
        <v/>
      </c>
      <c r="DI952" s="58" t="str">
        <f t="shared" si="1543"/>
        <v/>
      </c>
      <c r="DJ952" s="85" t="str">
        <f t="shared" si="1544"/>
        <v/>
      </c>
      <c r="DL952" s="58" t="str">
        <f>IF(COUNTIF(DG$3:DG$1048576,DG952)=COUNTIF($DG$3:$DG952,DG952),DG952,"")</f>
        <v/>
      </c>
      <c r="DM952" s="85" t="str">
        <f t="shared" si="1545"/>
        <v/>
      </c>
      <c r="DN952" s="85" t="str">
        <f t="shared" si="1471"/>
        <v/>
      </c>
      <c r="DO952" s="85" t="str">
        <f t="shared" si="1471"/>
        <v/>
      </c>
      <c r="DP952" s="303"/>
      <c r="DQ952" s="17" t="str">
        <f t="shared" si="1472"/>
        <v/>
      </c>
      <c r="DR952" s="17" t="str">
        <f t="shared" si="1473"/>
        <v/>
      </c>
      <c r="DS952" s="17" t="str">
        <f t="shared" si="1474"/>
        <v/>
      </c>
      <c r="DU952" s="16" t="str">
        <f t="shared" si="1546"/>
        <v/>
      </c>
      <c r="DV952" s="16" t="str">
        <f>IF(DU952="","",COUNT($DU$3:DU952))</f>
        <v/>
      </c>
      <c r="DW952" s="16" t="str">
        <f t="shared" si="1547"/>
        <v/>
      </c>
      <c r="DX952" s="16" t="str">
        <f t="shared" si="1548"/>
        <v/>
      </c>
      <c r="DY952" s="16" t="str">
        <f>IF(DZ952="","",COUNTIF(DZ$3:DZ952,DZ952))</f>
        <v/>
      </c>
      <c r="DZ952" s="16" t="str">
        <f t="shared" si="1549"/>
        <v/>
      </c>
      <c r="EA952" s="16" t="str">
        <f t="shared" si="1550"/>
        <v/>
      </c>
      <c r="EB952" s="16" t="str">
        <f t="shared" si="1551"/>
        <v/>
      </c>
      <c r="EC952" s="16" t="str">
        <f t="shared" si="1552"/>
        <v/>
      </c>
      <c r="ED952" s="16" t="str">
        <f t="shared" si="1553"/>
        <v/>
      </c>
      <c r="EE952" s="16" t="str">
        <f t="shared" si="1554"/>
        <v/>
      </c>
      <c r="EF952" s="16" t="str">
        <f t="shared" si="1555"/>
        <v/>
      </c>
      <c r="EG952" s="16" t="str">
        <f t="shared" si="1556"/>
        <v/>
      </c>
      <c r="EH952" s="16" t="str">
        <f t="shared" si="1557"/>
        <v/>
      </c>
      <c r="EI952" s="16" t="str">
        <f t="shared" si="1558"/>
        <v/>
      </c>
      <c r="EJ952" s="16" t="str">
        <f t="shared" si="1559"/>
        <v/>
      </c>
      <c r="EK952" s="16" t="str">
        <f t="shared" si="1560"/>
        <v/>
      </c>
      <c r="EL952" s="58" t="str">
        <f t="shared" si="1561"/>
        <v/>
      </c>
      <c r="EM952" s="58" t="str">
        <f>IF(OR($DZ952="",CR952=""),IF($EL952="","",$EL952),IF(OR(CR952="なし",CR952=0),領収書!$H$1,CR952))</f>
        <v/>
      </c>
      <c r="EN952" s="58" t="str">
        <f>IF(OR($DZ952="",CS952=""),IF($EL952="","",$EL952),IF(OR(CS952="なし",CS952=0),入力!$EN$1,CS952))</f>
        <v/>
      </c>
      <c r="EO952" s="63" t="str">
        <f t="shared" si="1562"/>
        <v/>
      </c>
      <c r="EP952" s="63" t="str">
        <f t="shared" si="1563"/>
        <v/>
      </c>
      <c r="ER952" s="16" t="str">
        <f>IF(AND(COUNTIF($ET$3:ET952,ET952)=1,ET952&lt;&gt;""),MAX($ER$3:ER951)+1,"")</f>
        <v/>
      </c>
      <c r="ES952" s="16" t="str">
        <f>IF(価格設定!B954="","",価格設定!B954)</f>
        <v/>
      </c>
      <c r="ET952" s="16" t="str">
        <f>IF(価格設定!C954="","",価格設定!C954)</f>
        <v/>
      </c>
      <c r="EV952" s="16" t="str">
        <f t="shared" si="1475"/>
        <v/>
      </c>
      <c r="EW952" s="16" t="str">
        <f t="shared" si="1564"/>
        <v/>
      </c>
    </row>
    <row r="953" spans="1:153" ht="30" customHeight="1" x14ac:dyDescent="0.2">
      <c r="A953" s="225"/>
      <c r="B953" s="212"/>
      <c r="C953" s="221"/>
      <c r="D953" s="164"/>
      <c r="E953" s="165"/>
      <c r="F953" s="166"/>
      <c r="G953" s="167"/>
      <c r="H953" s="179"/>
      <c r="I953" s="306"/>
      <c r="J953" s="169"/>
      <c r="K953" s="179"/>
      <c r="L953" s="186"/>
      <c r="M953" s="186"/>
      <c r="N953" s="168"/>
      <c r="O953" s="170"/>
      <c r="P953" s="212"/>
      <c r="Q953" s="179" t="str">
        <f>IFERROR(IF(H953="","",IFERROR(INDEX(価格設定!$B$5:$B$1048576,MATCH(H953,価格設定!$B$5:$B$1048576,0),0),INDEX(価格設定!$B$5:$B$1048576,MATCH("*"&amp;H953&amp;"*",価格設定!$B$5:$B$1048576,0),0))),H953)</f>
        <v/>
      </c>
      <c r="R953" s="250" t="str">
        <f>IFERROR(IF(Q953="",IF(K953="","",K953),IF(K953="",IF(INDEX(価格設定!$C$5:$C$1048576,MATCH(Q953,価格設定!$B$5:$B$1048576,0),0)=0,"",INDEX(価格設定!$C$5:$C$1048576,MATCH(Q953,価格設定!$B$5:$B$1048576,0),0)),IF(K953="なし","",K953))),"")</f>
        <v/>
      </c>
      <c r="S953" s="308" t="str">
        <f t="shared" si="1476"/>
        <v/>
      </c>
      <c r="T953" s="126" t="str">
        <f>IFERROR(IF(J953="",IF(INDEX(価格設定!$E$5:$R$1048576,MATCH($Q953,価格設定!B$5:B$1048576,0),MATCH($AW953,価格設定!E$1:X$1,1))=0,"",INDEX(価格設定!$E$5:$R$1048576,MATCH($Q953,価格設定!B$5:B$1048576,0),MATCH($AW953,価格設定!E$1:X$1,1))),J953),"")</f>
        <v/>
      </c>
      <c r="U953" s="126" t="str">
        <f t="shared" si="1477"/>
        <v/>
      </c>
      <c r="V953" s="132" t="str">
        <f t="shared" si="1478"/>
        <v/>
      </c>
      <c r="W953" s="127" t="str">
        <f>IFERROR(IF(OR(T953="",T953&lt;0),"",IFERROR(INDEX(価格設定!E$2:X$3,IF(AND(K953=$K$1,$K$1&lt;&gt;""),ROW(価格設定!$D$3)-1,MATCH(INDEX(価格設定!$D$5:$D$1048576,MATCH(Q953,価格設定!$B$5:$B$1048576,0),0),価格設定!$D$2:$D$3,0)),MATCH($AW953,価格設定!E$1:X$1,1)),INDEX(価格設定!E$2:X$2,0,MATCH($AW953,価格設定!E$1:X$1,1)))),"")</f>
        <v/>
      </c>
      <c r="X953" s="126" t="str">
        <f t="shared" si="1469"/>
        <v/>
      </c>
      <c r="Y953" s="128" t="str">
        <f t="shared" si="1479"/>
        <v/>
      </c>
      <c r="Z953" s="126" t="str">
        <f t="shared" si="1480"/>
        <v/>
      </c>
      <c r="AA953" s="129" t="str">
        <f t="shared" si="1481"/>
        <v/>
      </c>
      <c r="AB953" s="126" t="str">
        <f t="shared" si="1482"/>
        <v/>
      </c>
      <c r="AC953" s="280" t="str">
        <f t="shared" si="1483"/>
        <v/>
      </c>
      <c r="AD953" s="15"/>
      <c r="AE953" s="204" t="str">
        <f>IF(AF953="","",COUNT($AF$3:AF953))</f>
        <v/>
      </c>
      <c r="AF953" s="206" t="str">
        <f t="shared" si="1484"/>
        <v/>
      </c>
      <c r="AG953" s="204" t="str">
        <f t="shared" si="1485"/>
        <v/>
      </c>
      <c r="AH953" s="204" t="str">
        <f t="shared" si="1486"/>
        <v/>
      </c>
      <c r="AI953" s="287"/>
      <c r="AJ953" s="15"/>
      <c r="AK953" s="138" t="str">
        <f t="shared" si="1487"/>
        <v/>
      </c>
      <c r="AL953" s="131" t="str">
        <f t="shared" si="1488"/>
        <v/>
      </c>
      <c r="AM953" s="131" t="str">
        <f t="shared" si="1489"/>
        <v/>
      </c>
      <c r="AN953" s="313" t="str">
        <f t="shared" si="1490"/>
        <v/>
      </c>
      <c r="AO953" s="316" t="str">
        <f t="shared" si="1491"/>
        <v/>
      </c>
      <c r="AP953" s="18"/>
      <c r="AQ953" s="3" t="str">
        <f>IF(F953="","",MAX($AQ$3:AQ952)+1)</f>
        <v/>
      </c>
      <c r="AR953" s="3" t="str">
        <f>IF(OR(AQ953="",BB953=""),"",MAX($AR$3:AR952)+1)</f>
        <v/>
      </c>
      <c r="AS953" s="3" t="str">
        <f>IF(CQ953="","",RANK(CQ953,CQ$3:CQ$1048576,1)+COUNTIF($CQ$3:CQ953,CQ953)-1)</f>
        <v/>
      </c>
      <c r="AT953" s="21" t="str">
        <f>IF(C953="",IF(OR(AND($H953&lt;&gt;"",C953=""),AND($F952=$F953,$AZ953&lt;&gt;""),COUNTA($H$3:$H$1048576,#REF!,$F$3:$F$1048576)&gt;COUNTA($H$3:$H953,#REF!,$F$3:$F953),$AZ953&lt;&gt;""),INDEX(AT$3:AT$1048576,MATCH(MAX($AQ$3:$AQ952),$AQ$3:$AQ$1048576,0),0),""),C953)</f>
        <v/>
      </c>
      <c r="AU953" s="21" t="str">
        <f>IF(D953="",IF(OR(AND($H953&lt;&gt;"",D953=""),AND($F952=$F953,$AZ953&lt;&gt;""),COUNTA($H$3:$H$1048576,#REF!,$F$3:$F$1048576)&gt;COUNTA($H$3:$H953,#REF!,$F$3:$F953),$AZ953&lt;&gt;""),INDEX(AU$3:AU$1048576,MATCH(MAX($AQ$3:$AQ952),$AQ$3:$AQ$1048576,0),0),""),D953)</f>
        <v/>
      </c>
      <c r="AV953" s="21" t="str">
        <f>IF(E953="",IF(OR(AND($H953&lt;&gt;"",E953=""),AND($F952=$F953,$AZ953&lt;&gt;""),COUNTA($H$3:$H$1048576,#REF!,$F$3:$F$1048576)&gt;COUNTA($H$3:$H953,#REF!,$F$3:$F953),$AZ953&lt;&gt;""),INDEX(AV$3:AV$1048576,MATCH(MAX($AQ$3:$AQ952),$AQ$3:$AQ$1048576,0),0),""),E953)</f>
        <v/>
      </c>
      <c r="AW953" s="24" t="str">
        <f t="shared" si="1492"/>
        <v/>
      </c>
      <c r="AX953" s="13" t="str">
        <f t="shared" si="1493"/>
        <v/>
      </c>
      <c r="AY953" s="4" t="str">
        <f t="shared" si="1494"/>
        <v/>
      </c>
      <c r="AZ953" s="4" t="str">
        <f>IF(AX953="",IF(OR(AND(H953&lt;&gt;"",F953=""),COUNTA($H$3:$H$1048576)&gt;COUNTA($H$3:$H953)),INDEX(AX$3:AX953,MATCH(MAX($AQ$3:AQ953),AQ$3:AQ953,0),0),""),AX953)</f>
        <v/>
      </c>
      <c r="BA953" s="4" t="str">
        <f>IF(AY953="",IF(AND(H953&lt;&gt;"",F953=""),INDEX(AY$3:AY953,MATCH(MAX($AQ$3:AQ953),AQ$3:AQ953,0),0),""),AY953)</f>
        <v/>
      </c>
      <c r="BB953" s="82" t="str">
        <f>IF(BC953="","",RANK(BC953,BC$3:BC$1048576,1)+COUNTIF($BC$3:BC953,BC953)-1)</f>
        <v/>
      </c>
      <c r="BC953" s="139" t="str">
        <f t="shared" si="1495"/>
        <v/>
      </c>
      <c r="BD953" s="46" t="str">
        <f t="shared" si="1496"/>
        <v/>
      </c>
      <c r="BE953" s="46" t="str">
        <f t="shared" si="1497"/>
        <v/>
      </c>
      <c r="BF953" s="46" t="str">
        <f t="shared" si="1498"/>
        <v/>
      </c>
      <c r="BG953" s="4" t="str">
        <f t="shared" si="1499"/>
        <v/>
      </c>
      <c r="BH953" s="180" t="str">
        <f t="shared" si="1500"/>
        <v/>
      </c>
      <c r="BI953" s="16" t="str">
        <f t="shared" si="1501"/>
        <v/>
      </c>
      <c r="BJ953" s="52" t="str">
        <f>IF(BI953="","",IF(W953="","",IF(AND(K953=$K$1,$K$1&lt;&gt;""),$BT$2,IFERROR(IF(INDEX(価格設定!$D$5:$D$1048576,MATCH(Q953,価格設定!$B$5:$B$1048576,0),0)=価格設定!$D$3,$BT$2,$BS$2),$BS$2))))</f>
        <v/>
      </c>
      <c r="BK953" s="16" t="str">
        <f>IF(BI953="","",IF(COUNTIF($BI$3:BI953,BI953)=1,1,IF(AND(BI952=BI953,BH953=""),BK952,COUNTIF($BH$3:BH953,BH953))))</f>
        <v/>
      </c>
      <c r="BL953" s="52" t="str">
        <f t="shared" si="1502"/>
        <v/>
      </c>
      <c r="BM953" s="52" t="str">
        <f t="shared" si="1503"/>
        <v/>
      </c>
      <c r="BN953" s="119" t="str">
        <f t="shared" si="1504"/>
        <v/>
      </c>
      <c r="BO953" s="119" t="str">
        <f t="shared" si="1505"/>
        <v/>
      </c>
      <c r="BP953" s="17" t="str">
        <f t="shared" si="1506"/>
        <v/>
      </c>
      <c r="BQ953" s="17" t="str">
        <f t="shared" si="1507"/>
        <v/>
      </c>
      <c r="BR953" s="17" t="str">
        <f>IF(OR(BP953="",COUNTIF($BO$3:BO953,BO953)&lt;&gt;1),"",SUMIF(BO$3:BO$1048576,BO953,BP$3:BP$1048576))</f>
        <v/>
      </c>
      <c r="BS953" s="17" t="str">
        <f t="shared" si="1508"/>
        <v/>
      </c>
      <c r="BT953" s="17" t="str">
        <f t="shared" si="1509"/>
        <v/>
      </c>
      <c r="BU953" s="17" t="str">
        <f t="shared" si="1510"/>
        <v/>
      </c>
      <c r="BV953" s="24" t="str">
        <f t="shared" si="1511"/>
        <v/>
      </c>
      <c r="BW953" s="24" t="str">
        <f t="shared" si="1512"/>
        <v/>
      </c>
      <c r="BX953" s="24" t="str">
        <f t="shared" si="1513"/>
        <v/>
      </c>
      <c r="BY953" s="26" t="str">
        <f t="shared" si="1514"/>
        <v/>
      </c>
      <c r="BZ953" s="26" t="str">
        <f t="shared" si="1515"/>
        <v/>
      </c>
      <c r="CA953" s="26" t="str">
        <f t="shared" si="1516"/>
        <v/>
      </c>
      <c r="CB953" s="66" t="str">
        <f t="shared" si="1517"/>
        <v/>
      </c>
      <c r="CC953" s="65" t="str">
        <f t="shared" si="1518"/>
        <v/>
      </c>
      <c r="CD953" s="26" t="str">
        <f t="shared" si="1519"/>
        <v/>
      </c>
      <c r="CE953" s="26" t="str">
        <f t="shared" si="1520"/>
        <v/>
      </c>
      <c r="CF953" s="193" t="str">
        <f t="shared" si="1521"/>
        <v/>
      </c>
      <c r="CG953" s="193" t="str">
        <f t="shared" si="1522"/>
        <v/>
      </c>
      <c r="CH953" s="26" t="str">
        <f t="shared" si="1523"/>
        <v/>
      </c>
      <c r="CI953" s="26" t="str">
        <f t="shared" si="1524"/>
        <v/>
      </c>
      <c r="CJ953" s="65" t="str">
        <f t="shared" si="1525"/>
        <v/>
      </c>
      <c r="CK953" s="65" t="str">
        <f t="shared" si="1526"/>
        <v/>
      </c>
      <c r="CL953" s="64" t="str">
        <f t="shared" si="1527"/>
        <v/>
      </c>
      <c r="CM953" s="64" t="str">
        <f t="shared" si="1528"/>
        <v/>
      </c>
      <c r="CN953" s="65" t="str">
        <f t="shared" si="1529"/>
        <v/>
      </c>
      <c r="CP953" s="63" t="str">
        <f>IF(BH953="","",MAX($CP$3:CP952)+1)</f>
        <v/>
      </c>
      <c r="CQ953" s="24" t="str">
        <f t="shared" si="1530"/>
        <v/>
      </c>
      <c r="CR953" s="24" t="str">
        <f t="shared" si="1531"/>
        <v/>
      </c>
      <c r="CS953" s="24" t="str">
        <f t="shared" si="1532"/>
        <v/>
      </c>
      <c r="CT953" s="58" t="str">
        <f>IF(BO953="","",COUNTIF($BO$3:BO953,BO953)&amp;"@"&amp;BO953)</f>
        <v/>
      </c>
      <c r="CU953" s="16" t="str">
        <f t="shared" si="1470"/>
        <v/>
      </c>
      <c r="CV953" s="63" t="str">
        <f t="shared" si="1533"/>
        <v/>
      </c>
      <c r="CW953" s="16" t="str">
        <f t="shared" si="1534"/>
        <v/>
      </c>
      <c r="CX953" s="16" t="str">
        <f t="shared" si="1535"/>
        <v/>
      </c>
      <c r="CY953" s="16" t="str">
        <f t="shared" si="1536"/>
        <v/>
      </c>
      <c r="CZ953" s="85" t="str">
        <f t="shared" si="1537"/>
        <v/>
      </c>
      <c r="DA953" s="16" t="str">
        <f t="shared" si="1538"/>
        <v/>
      </c>
      <c r="DB953" s="16" t="str">
        <f t="shared" si="1539"/>
        <v/>
      </c>
      <c r="DC953" s="28" t="str">
        <f>IF(CP953="","",$DC$1&amp;(INDEX(価格設定!D$1:XFD$3,ROW(価格設定!$D$3),MATCH($AW953,価格設定!D$1:XFD$1,1))*100)&amp;"%")</f>
        <v/>
      </c>
      <c r="DD953" s="28" t="str">
        <f>IF(CP953="","",$DD$1&amp;(INDEX(価格設定!D$1:XFD$3,ROW(価格設定!$D$2),MATCH($AW953,価格設定!D$1:XFD$1,1))*100)&amp;"%")</f>
        <v/>
      </c>
      <c r="DE953" s="29" t="str">
        <f t="shared" si="1540"/>
        <v/>
      </c>
      <c r="DG953" s="58" t="str">
        <f t="shared" si="1541"/>
        <v/>
      </c>
      <c r="DH953" s="58" t="str">
        <f t="shared" si="1542"/>
        <v/>
      </c>
      <c r="DI953" s="58" t="str">
        <f t="shared" si="1543"/>
        <v/>
      </c>
      <c r="DJ953" s="85" t="str">
        <f t="shared" si="1544"/>
        <v/>
      </c>
      <c r="DL953" s="58" t="str">
        <f>IF(COUNTIF(DG$3:DG$1048576,DG953)=COUNTIF($DG$3:$DG953,DG953),DG953,"")</f>
        <v/>
      </c>
      <c r="DM953" s="85" t="str">
        <f t="shared" si="1545"/>
        <v/>
      </c>
      <c r="DN953" s="85" t="str">
        <f t="shared" si="1471"/>
        <v/>
      </c>
      <c r="DO953" s="85" t="str">
        <f t="shared" si="1471"/>
        <v/>
      </c>
      <c r="DP953" s="303"/>
      <c r="DQ953" s="17" t="str">
        <f t="shared" si="1472"/>
        <v/>
      </c>
      <c r="DR953" s="17" t="str">
        <f t="shared" si="1473"/>
        <v/>
      </c>
      <c r="DS953" s="17" t="str">
        <f t="shared" si="1474"/>
        <v/>
      </c>
      <c r="DU953" s="16" t="str">
        <f t="shared" si="1546"/>
        <v/>
      </c>
      <c r="DV953" s="16" t="str">
        <f>IF(DU953="","",COUNT($DU$3:DU953))</f>
        <v/>
      </c>
      <c r="DW953" s="16" t="str">
        <f t="shared" si="1547"/>
        <v/>
      </c>
      <c r="DX953" s="16" t="str">
        <f t="shared" si="1548"/>
        <v/>
      </c>
      <c r="DY953" s="16" t="str">
        <f>IF(DZ953="","",COUNTIF(DZ$3:DZ953,DZ953))</f>
        <v/>
      </c>
      <c r="DZ953" s="16" t="str">
        <f t="shared" si="1549"/>
        <v/>
      </c>
      <c r="EA953" s="16" t="str">
        <f t="shared" si="1550"/>
        <v/>
      </c>
      <c r="EB953" s="16" t="str">
        <f t="shared" si="1551"/>
        <v/>
      </c>
      <c r="EC953" s="16" t="str">
        <f t="shared" si="1552"/>
        <v/>
      </c>
      <c r="ED953" s="16" t="str">
        <f t="shared" si="1553"/>
        <v/>
      </c>
      <c r="EE953" s="16" t="str">
        <f t="shared" si="1554"/>
        <v/>
      </c>
      <c r="EF953" s="16" t="str">
        <f t="shared" si="1555"/>
        <v/>
      </c>
      <c r="EG953" s="16" t="str">
        <f t="shared" si="1556"/>
        <v/>
      </c>
      <c r="EH953" s="16" t="str">
        <f t="shared" si="1557"/>
        <v/>
      </c>
      <c r="EI953" s="16" t="str">
        <f t="shared" si="1558"/>
        <v/>
      </c>
      <c r="EJ953" s="16" t="str">
        <f t="shared" si="1559"/>
        <v/>
      </c>
      <c r="EK953" s="16" t="str">
        <f t="shared" si="1560"/>
        <v/>
      </c>
      <c r="EL953" s="58" t="str">
        <f t="shared" si="1561"/>
        <v/>
      </c>
      <c r="EM953" s="58" t="str">
        <f>IF(OR($DZ953="",CR953=""),IF($EL953="","",$EL953),IF(OR(CR953="なし",CR953=0),領収書!$H$1,CR953))</f>
        <v/>
      </c>
      <c r="EN953" s="58" t="str">
        <f>IF(OR($DZ953="",CS953=""),IF($EL953="","",$EL953),IF(OR(CS953="なし",CS953=0),入力!$EN$1,CS953))</f>
        <v/>
      </c>
      <c r="EO953" s="63" t="str">
        <f t="shared" si="1562"/>
        <v/>
      </c>
      <c r="EP953" s="63" t="str">
        <f t="shared" si="1563"/>
        <v/>
      </c>
      <c r="ER953" s="16" t="str">
        <f>IF(AND(COUNTIF($ET$3:ET953,ET953)=1,ET953&lt;&gt;""),MAX($ER$3:ER952)+1,"")</f>
        <v/>
      </c>
      <c r="ES953" s="16" t="str">
        <f>IF(価格設定!B955="","",価格設定!B955)</f>
        <v/>
      </c>
      <c r="ET953" s="16" t="str">
        <f>IF(価格設定!C955="","",価格設定!C955)</f>
        <v/>
      </c>
      <c r="EV953" s="16" t="str">
        <f t="shared" si="1475"/>
        <v/>
      </c>
      <c r="EW953" s="16" t="str">
        <f t="shared" si="1564"/>
        <v/>
      </c>
    </row>
    <row r="954" spans="1:153" ht="30" customHeight="1" x14ac:dyDescent="0.2">
      <c r="A954" s="225"/>
      <c r="B954" s="212"/>
      <c r="C954" s="221"/>
      <c r="D954" s="164"/>
      <c r="E954" s="165"/>
      <c r="F954" s="166"/>
      <c r="G954" s="167"/>
      <c r="H954" s="179"/>
      <c r="I954" s="306"/>
      <c r="J954" s="169"/>
      <c r="K954" s="179"/>
      <c r="L954" s="186"/>
      <c r="M954" s="186"/>
      <c r="N954" s="168"/>
      <c r="O954" s="170"/>
      <c r="P954" s="212"/>
      <c r="Q954" s="179" t="str">
        <f>IFERROR(IF(H954="","",IFERROR(INDEX(価格設定!$B$5:$B$1048576,MATCH(H954,価格設定!$B$5:$B$1048576,0),0),INDEX(価格設定!$B$5:$B$1048576,MATCH("*"&amp;H954&amp;"*",価格設定!$B$5:$B$1048576,0),0))),H954)</f>
        <v/>
      </c>
      <c r="R954" s="250" t="str">
        <f>IFERROR(IF(Q954="",IF(K954="","",K954),IF(K954="",IF(INDEX(価格設定!$C$5:$C$1048576,MATCH(Q954,価格設定!$B$5:$B$1048576,0),0)=0,"",INDEX(価格設定!$C$5:$C$1048576,MATCH(Q954,価格設定!$B$5:$B$1048576,0),0)),IF(K954="なし","",K954))),"")</f>
        <v/>
      </c>
      <c r="S954" s="308" t="str">
        <f t="shared" si="1476"/>
        <v/>
      </c>
      <c r="T954" s="126" t="str">
        <f>IFERROR(IF(J954="",IF(INDEX(価格設定!$E$5:$R$1048576,MATCH($Q954,価格設定!B$5:B$1048576,0),MATCH($AW954,価格設定!E$1:X$1,1))=0,"",INDEX(価格設定!$E$5:$R$1048576,MATCH($Q954,価格設定!B$5:B$1048576,0),MATCH($AW954,価格設定!E$1:X$1,1))),J954),"")</f>
        <v/>
      </c>
      <c r="U954" s="126" t="str">
        <f t="shared" si="1477"/>
        <v/>
      </c>
      <c r="V954" s="132" t="str">
        <f t="shared" si="1478"/>
        <v/>
      </c>
      <c r="W954" s="127" t="str">
        <f>IFERROR(IF(OR(T954="",T954&lt;0),"",IFERROR(INDEX(価格設定!E$2:X$3,IF(AND(K954=$K$1,$K$1&lt;&gt;""),ROW(価格設定!$D$3)-1,MATCH(INDEX(価格設定!$D$5:$D$1048576,MATCH(Q954,価格設定!$B$5:$B$1048576,0),0),価格設定!$D$2:$D$3,0)),MATCH($AW954,価格設定!E$1:X$1,1)),INDEX(価格設定!E$2:X$2,0,MATCH($AW954,価格設定!E$1:X$1,1)))),"")</f>
        <v/>
      </c>
      <c r="X954" s="126" t="str">
        <f t="shared" si="1469"/>
        <v/>
      </c>
      <c r="Y954" s="128" t="str">
        <f t="shared" si="1479"/>
        <v/>
      </c>
      <c r="Z954" s="126" t="str">
        <f t="shared" si="1480"/>
        <v/>
      </c>
      <c r="AA954" s="129" t="str">
        <f t="shared" si="1481"/>
        <v/>
      </c>
      <c r="AB954" s="126" t="str">
        <f t="shared" si="1482"/>
        <v/>
      </c>
      <c r="AC954" s="280" t="str">
        <f t="shared" si="1483"/>
        <v/>
      </c>
      <c r="AD954" s="15"/>
      <c r="AE954" s="204" t="str">
        <f>IF(AF954="","",COUNT($AF$3:AF954))</f>
        <v/>
      </c>
      <c r="AF954" s="206" t="str">
        <f t="shared" si="1484"/>
        <v/>
      </c>
      <c r="AG954" s="204" t="str">
        <f t="shared" si="1485"/>
        <v/>
      </c>
      <c r="AH954" s="204" t="str">
        <f t="shared" si="1486"/>
        <v/>
      </c>
      <c r="AI954" s="287"/>
      <c r="AJ954" s="15"/>
      <c r="AK954" s="138" t="str">
        <f t="shared" si="1487"/>
        <v/>
      </c>
      <c r="AL954" s="131" t="str">
        <f t="shared" si="1488"/>
        <v/>
      </c>
      <c r="AM954" s="131" t="str">
        <f t="shared" si="1489"/>
        <v/>
      </c>
      <c r="AN954" s="313" t="str">
        <f t="shared" si="1490"/>
        <v/>
      </c>
      <c r="AO954" s="316" t="str">
        <f t="shared" si="1491"/>
        <v/>
      </c>
      <c r="AP954" s="18"/>
      <c r="AQ954" s="3" t="str">
        <f>IF(F954="","",MAX($AQ$3:AQ953)+1)</f>
        <v/>
      </c>
      <c r="AR954" s="3" t="str">
        <f>IF(OR(AQ954="",BB954=""),"",MAX($AR$3:AR953)+1)</f>
        <v/>
      </c>
      <c r="AS954" s="3" t="str">
        <f>IF(CQ954="","",RANK(CQ954,CQ$3:CQ$1048576,1)+COUNTIF($CQ$3:CQ954,CQ954)-1)</f>
        <v/>
      </c>
      <c r="AT954" s="21" t="str">
        <f>IF(C954="",IF(OR(AND($H954&lt;&gt;"",C954=""),AND($F953=$F954,$AZ954&lt;&gt;""),COUNTA($H$3:$H$1048576,#REF!,$F$3:$F$1048576)&gt;COUNTA($H$3:$H954,#REF!,$F$3:$F954),$AZ954&lt;&gt;""),INDEX(AT$3:AT$1048576,MATCH(MAX($AQ$3:$AQ953),$AQ$3:$AQ$1048576,0),0),""),C954)</f>
        <v/>
      </c>
      <c r="AU954" s="21" t="str">
        <f>IF(D954="",IF(OR(AND($H954&lt;&gt;"",D954=""),AND($F953=$F954,$AZ954&lt;&gt;""),COUNTA($H$3:$H$1048576,#REF!,$F$3:$F$1048576)&gt;COUNTA($H$3:$H954,#REF!,$F$3:$F954),$AZ954&lt;&gt;""),INDEX(AU$3:AU$1048576,MATCH(MAX($AQ$3:$AQ953),$AQ$3:$AQ$1048576,0),0),""),D954)</f>
        <v/>
      </c>
      <c r="AV954" s="21" t="str">
        <f>IF(E954="",IF(OR(AND($H954&lt;&gt;"",E954=""),AND($F953=$F954,$AZ954&lt;&gt;""),COUNTA($H$3:$H$1048576,#REF!,$F$3:$F$1048576)&gt;COUNTA($H$3:$H954,#REF!,$F$3:$F954),$AZ954&lt;&gt;""),INDEX(AV$3:AV$1048576,MATCH(MAX($AQ$3:$AQ953),$AQ$3:$AQ$1048576,0),0),""),E954)</f>
        <v/>
      </c>
      <c r="AW954" s="24" t="str">
        <f t="shared" si="1492"/>
        <v/>
      </c>
      <c r="AX954" s="13" t="str">
        <f t="shared" si="1493"/>
        <v/>
      </c>
      <c r="AY954" s="4" t="str">
        <f t="shared" si="1494"/>
        <v/>
      </c>
      <c r="AZ954" s="4" t="str">
        <f>IF(AX954="",IF(OR(AND(H954&lt;&gt;"",F954=""),COUNTA($H$3:$H$1048576)&gt;COUNTA($H$3:$H954)),INDEX(AX$3:AX954,MATCH(MAX($AQ$3:AQ954),AQ$3:AQ954,0),0),""),AX954)</f>
        <v/>
      </c>
      <c r="BA954" s="4" t="str">
        <f>IF(AY954="",IF(AND(H954&lt;&gt;"",F954=""),INDEX(AY$3:AY954,MATCH(MAX($AQ$3:AQ954),AQ$3:AQ954,0),0),""),AY954)</f>
        <v/>
      </c>
      <c r="BB954" s="82" t="str">
        <f>IF(BC954="","",RANK(BC954,BC$3:BC$1048576,1)+COUNTIF($BC$3:BC954,BC954)-1)</f>
        <v/>
      </c>
      <c r="BC954" s="139" t="str">
        <f t="shared" si="1495"/>
        <v/>
      </c>
      <c r="BD954" s="46" t="str">
        <f t="shared" si="1496"/>
        <v/>
      </c>
      <c r="BE954" s="46" t="str">
        <f t="shared" si="1497"/>
        <v/>
      </c>
      <c r="BF954" s="46" t="str">
        <f t="shared" si="1498"/>
        <v/>
      </c>
      <c r="BG954" s="4" t="str">
        <f t="shared" si="1499"/>
        <v/>
      </c>
      <c r="BH954" s="180" t="str">
        <f t="shared" si="1500"/>
        <v/>
      </c>
      <c r="BI954" s="16" t="str">
        <f t="shared" si="1501"/>
        <v/>
      </c>
      <c r="BJ954" s="52" t="str">
        <f>IF(BI954="","",IF(W954="","",IF(AND(K954=$K$1,$K$1&lt;&gt;""),$BT$2,IFERROR(IF(INDEX(価格設定!$D$5:$D$1048576,MATCH(Q954,価格設定!$B$5:$B$1048576,0),0)=価格設定!$D$3,$BT$2,$BS$2),$BS$2))))</f>
        <v/>
      </c>
      <c r="BK954" s="16" t="str">
        <f>IF(BI954="","",IF(COUNTIF($BI$3:BI954,BI954)=1,1,IF(AND(BI953=BI954,BH954=""),BK953,COUNTIF($BH$3:BH954,BH954))))</f>
        <v/>
      </c>
      <c r="BL954" s="52" t="str">
        <f t="shared" si="1502"/>
        <v/>
      </c>
      <c r="BM954" s="52" t="str">
        <f t="shared" si="1503"/>
        <v/>
      </c>
      <c r="BN954" s="119" t="str">
        <f t="shared" si="1504"/>
        <v/>
      </c>
      <c r="BO954" s="119" t="str">
        <f t="shared" si="1505"/>
        <v/>
      </c>
      <c r="BP954" s="17" t="str">
        <f t="shared" si="1506"/>
        <v/>
      </c>
      <c r="BQ954" s="17" t="str">
        <f t="shared" si="1507"/>
        <v/>
      </c>
      <c r="BR954" s="17" t="str">
        <f>IF(OR(BP954="",COUNTIF($BO$3:BO954,BO954)&lt;&gt;1),"",SUMIF(BO$3:BO$1048576,BO954,BP$3:BP$1048576))</f>
        <v/>
      </c>
      <c r="BS954" s="17" t="str">
        <f t="shared" si="1508"/>
        <v/>
      </c>
      <c r="BT954" s="17" t="str">
        <f t="shared" si="1509"/>
        <v/>
      </c>
      <c r="BU954" s="17" t="str">
        <f t="shared" si="1510"/>
        <v/>
      </c>
      <c r="BV954" s="24" t="str">
        <f t="shared" si="1511"/>
        <v/>
      </c>
      <c r="BW954" s="24" t="str">
        <f t="shared" si="1512"/>
        <v/>
      </c>
      <c r="BX954" s="24" t="str">
        <f t="shared" si="1513"/>
        <v/>
      </c>
      <c r="BY954" s="26" t="str">
        <f t="shared" si="1514"/>
        <v/>
      </c>
      <c r="BZ954" s="26" t="str">
        <f t="shared" si="1515"/>
        <v/>
      </c>
      <c r="CA954" s="26" t="str">
        <f t="shared" si="1516"/>
        <v/>
      </c>
      <c r="CB954" s="66" t="str">
        <f t="shared" si="1517"/>
        <v/>
      </c>
      <c r="CC954" s="65" t="str">
        <f t="shared" si="1518"/>
        <v/>
      </c>
      <c r="CD954" s="26" t="str">
        <f t="shared" si="1519"/>
        <v/>
      </c>
      <c r="CE954" s="26" t="str">
        <f t="shared" si="1520"/>
        <v/>
      </c>
      <c r="CF954" s="193" t="str">
        <f t="shared" si="1521"/>
        <v/>
      </c>
      <c r="CG954" s="193" t="str">
        <f t="shared" si="1522"/>
        <v/>
      </c>
      <c r="CH954" s="26" t="str">
        <f t="shared" si="1523"/>
        <v/>
      </c>
      <c r="CI954" s="26" t="str">
        <f t="shared" si="1524"/>
        <v/>
      </c>
      <c r="CJ954" s="65" t="str">
        <f t="shared" si="1525"/>
        <v/>
      </c>
      <c r="CK954" s="65" t="str">
        <f t="shared" si="1526"/>
        <v/>
      </c>
      <c r="CL954" s="64" t="str">
        <f t="shared" si="1527"/>
        <v/>
      </c>
      <c r="CM954" s="64" t="str">
        <f t="shared" si="1528"/>
        <v/>
      </c>
      <c r="CN954" s="65" t="str">
        <f t="shared" si="1529"/>
        <v/>
      </c>
      <c r="CP954" s="63" t="str">
        <f>IF(BH954="","",MAX($CP$3:CP953)+1)</f>
        <v/>
      </c>
      <c r="CQ954" s="24" t="str">
        <f t="shared" si="1530"/>
        <v/>
      </c>
      <c r="CR954" s="24" t="str">
        <f t="shared" si="1531"/>
        <v/>
      </c>
      <c r="CS954" s="24" t="str">
        <f t="shared" si="1532"/>
        <v/>
      </c>
      <c r="CT954" s="58" t="str">
        <f>IF(BO954="","",COUNTIF($BO$3:BO954,BO954)&amp;"@"&amp;BO954)</f>
        <v/>
      </c>
      <c r="CU954" s="16" t="str">
        <f t="shared" si="1470"/>
        <v/>
      </c>
      <c r="CV954" s="63" t="str">
        <f t="shared" si="1533"/>
        <v/>
      </c>
      <c r="CW954" s="16" t="str">
        <f t="shared" si="1534"/>
        <v/>
      </c>
      <c r="CX954" s="16" t="str">
        <f t="shared" si="1535"/>
        <v/>
      </c>
      <c r="CY954" s="16" t="str">
        <f t="shared" si="1536"/>
        <v/>
      </c>
      <c r="CZ954" s="85" t="str">
        <f t="shared" si="1537"/>
        <v/>
      </c>
      <c r="DA954" s="16" t="str">
        <f t="shared" si="1538"/>
        <v/>
      </c>
      <c r="DB954" s="16" t="str">
        <f t="shared" si="1539"/>
        <v/>
      </c>
      <c r="DC954" s="28" t="str">
        <f>IF(CP954="","",$DC$1&amp;(INDEX(価格設定!D$1:XFD$3,ROW(価格設定!$D$3),MATCH($AW954,価格設定!D$1:XFD$1,1))*100)&amp;"%")</f>
        <v/>
      </c>
      <c r="DD954" s="28" t="str">
        <f>IF(CP954="","",$DD$1&amp;(INDEX(価格設定!D$1:XFD$3,ROW(価格設定!$D$2),MATCH($AW954,価格設定!D$1:XFD$1,1))*100)&amp;"%")</f>
        <v/>
      </c>
      <c r="DE954" s="29" t="str">
        <f t="shared" si="1540"/>
        <v/>
      </c>
      <c r="DG954" s="58" t="str">
        <f t="shared" si="1541"/>
        <v/>
      </c>
      <c r="DH954" s="58" t="str">
        <f t="shared" si="1542"/>
        <v/>
      </c>
      <c r="DI954" s="58" t="str">
        <f t="shared" si="1543"/>
        <v/>
      </c>
      <c r="DJ954" s="85" t="str">
        <f t="shared" si="1544"/>
        <v/>
      </c>
      <c r="DL954" s="58" t="str">
        <f>IF(COUNTIF(DG$3:DG$1048576,DG954)=COUNTIF($DG$3:$DG954,DG954),DG954,"")</f>
        <v/>
      </c>
      <c r="DM954" s="85" t="str">
        <f t="shared" si="1545"/>
        <v/>
      </c>
      <c r="DN954" s="85" t="str">
        <f t="shared" si="1471"/>
        <v/>
      </c>
      <c r="DO954" s="85" t="str">
        <f t="shared" si="1471"/>
        <v/>
      </c>
      <c r="DP954" s="303"/>
      <c r="DQ954" s="17" t="str">
        <f t="shared" si="1472"/>
        <v/>
      </c>
      <c r="DR954" s="17" t="str">
        <f t="shared" si="1473"/>
        <v/>
      </c>
      <c r="DS954" s="17" t="str">
        <f t="shared" si="1474"/>
        <v/>
      </c>
      <c r="DU954" s="16" t="str">
        <f t="shared" si="1546"/>
        <v/>
      </c>
      <c r="DV954" s="16" t="str">
        <f>IF(DU954="","",COUNT($DU$3:DU954))</f>
        <v/>
      </c>
      <c r="DW954" s="16" t="str">
        <f t="shared" si="1547"/>
        <v/>
      </c>
      <c r="DX954" s="16" t="str">
        <f t="shared" si="1548"/>
        <v/>
      </c>
      <c r="DY954" s="16" t="str">
        <f>IF(DZ954="","",COUNTIF(DZ$3:DZ954,DZ954))</f>
        <v/>
      </c>
      <c r="DZ954" s="16" t="str">
        <f t="shared" si="1549"/>
        <v/>
      </c>
      <c r="EA954" s="16" t="str">
        <f t="shared" si="1550"/>
        <v/>
      </c>
      <c r="EB954" s="16" t="str">
        <f t="shared" si="1551"/>
        <v/>
      </c>
      <c r="EC954" s="16" t="str">
        <f t="shared" si="1552"/>
        <v/>
      </c>
      <c r="ED954" s="16" t="str">
        <f t="shared" si="1553"/>
        <v/>
      </c>
      <c r="EE954" s="16" t="str">
        <f t="shared" si="1554"/>
        <v/>
      </c>
      <c r="EF954" s="16" t="str">
        <f t="shared" si="1555"/>
        <v/>
      </c>
      <c r="EG954" s="16" t="str">
        <f t="shared" si="1556"/>
        <v/>
      </c>
      <c r="EH954" s="16" t="str">
        <f t="shared" si="1557"/>
        <v/>
      </c>
      <c r="EI954" s="16" t="str">
        <f t="shared" si="1558"/>
        <v/>
      </c>
      <c r="EJ954" s="16" t="str">
        <f t="shared" si="1559"/>
        <v/>
      </c>
      <c r="EK954" s="16" t="str">
        <f t="shared" si="1560"/>
        <v/>
      </c>
      <c r="EL954" s="58" t="str">
        <f t="shared" si="1561"/>
        <v/>
      </c>
      <c r="EM954" s="58" t="str">
        <f>IF(OR($DZ954="",CR954=""),IF($EL954="","",$EL954),IF(OR(CR954="なし",CR954=0),領収書!$H$1,CR954))</f>
        <v/>
      </c>
      <c r="EN954" s="58" t="str">
        <f>IF(OR($DZ954="",CS954=""),IF($EL954="","",$EL954),IF(OR(CS954="なし",CS954=0),入力!$EN$1,CS954))</f>
        <v/>
      </c>
      <c r="EO954" s="63" t="str">
        <f t="shared" si="1562"/>
        <v/>
      </c>
      <c r="EP954" s="63" t="str">
        <f t="shared" si="1563"/>
        <v/>
      </c>
      <c r="ER954" s="16" t="str">
        <f>IF(AND(COUNTIF($ET$3:ET954,ET954)=1,ET954&lt;&gt;""),MAX($ER$3:ER953)+1,"")</f>
        <v/>
      </c>
      <c r="ES954" s="16" t="str">
        <f>IF(価格設定!B956="","",価格設定!B956)</f>
        <v/>
      </c>
      <c r="ET954" s="16" t="str">
        <f>IF(価格設定!C956="","",価格設定!C956)</f>
        <v/>
      </c>
      <c r="EV954" s="16" t="str">
        <f t="shared" si="1475"/>
        <v/>
      </c>
      <c r="EW954" s="16" t="str">
        <f t="shared" si="1564"/>
        <v/>
      </c>
    </row>
    <row r="955" spans="1:153" ht="30" customHeight="1" x14ac:dyDescent="0.2">
      <c r="A955" s="225"/>
      <c r="B955" s="212"/>
      <c r="C955" s="221"/>
      <c r="D955" s="164"/>
      <c r="E955" s="165"/>
      <c r="F955" s="166"/>
      <c r="G955" s="167"/>
      <c r="H955" s="179"/>
      <c r="I955" s="306"/>
      <c r="J955" s="169"/>
      <c r="K955" s="179"/>
      <c r="L955" s="186"/>
      <c r="M955" s="186"/>
      <c r="N955" s="168"/>
      <c r="O955" s="170"/>
      <c r="P955" s="212"/>
      <c r="Q955" s="179" t="str">
        <f>IFERROR(IF(H955="","",IFERROR(INDEX(価格設定!$B$5:$B$1048576,MATCH(H955,価格設定!$B$5:$B$1048576,0),0),INDEX(価格設定!$B$5:$B$1048576,MATCH("*"&amp;H955&amp;"*",価格設定!$B$5:$B$1048576,0),0))),H955)</f>
        <v/>
      </c>
      <c r="R955" s="250" t="str">
        <f>IFERROR(IF(Q955="",IF(K955="","",K955),IF(K955="",IF(INDEX(価格設定!$C$5:$C$1048576,MATCH(Q955,価格設定!$B$5:$B$1048576,0),0)=0,"",INDEX(価格設定!$C$5:$C$1048576,MATCH(Q955,価格設定!$B$5:$B$1048576,0),0)),IF(K955="なし","",K955))),"")</f>
        <v/>
      </c>
      <c r="S955" s="308" t="str">
        <f t="shared" si="1476"/>
        <v/>
      </c>
      <c r="T955" s="126" t="str">
        <f>IFERROR(IF(J955="",IF(INDEX(価格設定!$E$5:$R$1048576,MATCH($Q955,価格設定!B$5:B$1048576,0),MATCH($AW955,価格設定!E$1:X$1,1))=0,"",INDEX(価格設定!$E$5:$R$1048576,MATCH($Q955,価格設定!B$5:B$1048576,0),MATCH($AW955,価格設定!E$1:X$1,1))),J955),"")</f>
        <v/>
      </c>
      <c r="U955" s="126" t="str">
        <f t="shared" si="1477"/>
        <v/>
      </c>
      <c r="V955" s="132" t="str">
        <f t="shared" si="1478"/>
        <v/>
      </c>
      <c r="W955" s="127" t="str">
        <f>IFERROR(IF(OR(T955="",T955&lt;0),"",IFERROR(INDEX(価格設定!E$2:X$3,IF(AND(K955=$K$1,$K$1&lt;&gt;""),ROW(価格設定!$D$3)-1,MATCH(INDEX(価格設定!$D$5:$D$1048576,MATCH(Q955,価格設定!$B$5:$B$1048576,0),0),価格設定!$D$2:$D$3,0)),MATCH($AW955,価格設定!E$1:X$1,1)),INDEX(価格設定!E$2:X$2,0,MATCH($AW955,価格設定!E$1:X$1,1)))),"")</f>
        <v/>
      </c>
      <c r="X955" s="126" t="str">
        <f t="shared" si="1469"/>
        <v/>
      </c>
      <c r="Y955" s="128" t="str">
        <f t="shared" si="1479"/>
        <v/>
      </c>
      <c r="Z955" s="126" t="str">
        <f t="shared" si="1480"/>
        <v/>
      </c>
      <c r="AA955" s="129" t="str">
        <f t="shared" si="1481"/>
        <v/>
      </c>
      <c r="AB955" s="126" t="str">
        <f t="shared" si="1482"/>
        <v/>
      </c>
      <c r="AC955" s="280" t="str">
        <f t="shared" si="1483"/>
        <v/>
      </c>
      <c r="AD955" s="15"/>
      <c r="AE955" s="204" t="str">
        <f>IF(AF955="","",COUNT($AF$3:AF955))</f>
        <v/>
      </c>
      <c r="AF955" s="206" t="str">
        <f t="shared" si="1484"/>
        <v/>
      </c>
      <c r="AG955" s="204" t="str">
        <f t="shared" si="1485"/>
        <v/>
      </c>
      <c r="AH955" s="204" t="str">
        <f t="shared" si="1486"/>
        <v/>
      </c>
      <c r="AI955" s="287"/>
      <c r="AJ955" s="15"/>
      <c r="AK955" s="138" t="str">
        <f t="shared" si="1487"/>
        <v/>
      </c>
      <c r="AL955" s="131" t="str">
        <f t="shared" si="1488"/>
        <v/>
      </c>
      <c r="AM955" s="131" t="str">
        <f t="shared" si="1489"/>
        <v/>
      </c>
      <c r="AN955" s="313" t="str">
        <f t="shared" si="1490"/>
        <v/>
      </c>
      <c r="AO955" s="316" t="str">
        <f t="shared" si="1491"/>
        <v/>
      </c>
      <c r="AP955" s="18"/>
      <c r="AQ955" s="3" t="str">
        <f>IF(F955="","",MAX($AQ$3:AQ954)+1)</f>
        <v/>
      </c>
      <c r="AR955" s="3" t="str">
        <f>IF(OR(AQ955="",BB955=""),"",MAX($AR$3:AR954)+1)</f>
        <v/>
      </c>
      <c r="AS955" s="3" t="str">
        <f>IF(CQ955="","",RANK(CQ955,CQ$3:CQ$1048576,1)+COUNTIF($CQ$3:CQ955,CQ955)-1)</f>
        <v/>
      </c>
      <c r="AT955" s="21" t="str">
        <f>IF(C955="",IF(OR(AND($H955&lt;&gt;"",C955=""),AND($F954=$F955,$AZ955&lt;&gt;""),COUNTA($H$3:$H$1048576,#REF!,$F$3:$F$1048576)&gt;COUNTA($H$3:$H955,#REF!,$F$3:$F955),$AZ955&lt;&gt;""),INDEX(AT$3:AT$1048576,MATCH(MAX($AQ$3:$AQ954),$AQ$3:$AQ$1048576,0),0),""),C955)</f>
        <v/>
      </c>
      <c r="AU955" s="21" t="str">
        <f>IF(D955="",IF(OR(AND($H955&lt;&gt;"",D955=""),AND($F954=$F955,$AZ955&lt;&gt;""),COUNTA($H$3:$H$1048576,#REF!,$F$3:$F$1048576)&gt;COUNTA($H$3:$H955,#REF!,$F$3:$F955),$AZ955&lt;&gt;""),INDEX(AU$3:AU$1048576,MATCH(MAX($AQ$3:$AQ954),$AQ$3:$AQ$1048576,0),0),""),D955)</f>
        <v/>
      </c>
      <c r="AV955" s="21" t="str">
        <f>IF(E955="",IF(OR(AND($H955&lt;&gt;"",E955=""),AND($F954=$F955,$AZ955&lt;&gt;""),COUNTA($H$3:$H$1048576,#REF!,$F$3:$F$1048576)&gt;COUNTA($H$3:$H955,#REF!,$F$3:$F955),$AZ955&lt;&gt;""),INDEX(AV$3:AV$1048576,MATCH(MAX($AQ$3:$AQ954),$AQ$3:$AQ$1048576,0),0),""),E955)</f>
        <v/>
      </c>
      <c r="AW955" s="24" t="str">
        <f t="shared" si="1492"/>
        <v/>
      </c>
      <c r="AX955" s="13" t="str">
        <f t="shared" si="1493"/>
        <v/>
      </c>
      <c r="AY955" s="4" t="str">
        <f t="shared" si="1494"/>
        <v/>
      </c>
      <c r="AZ955" s="4" t="str">
        <f>IF(AX955="",IF(OR(AND(H955&lt;&gt;"",F955=""),COUNTA($H$3:$H$1048576)&gt;COUNTA($H$3:$H955)),INDEX(AX$3:AX955,MATCH(MAX($AQ$3:AQ955),AQ$3:AQ955,0),0),""),AX955)</f>
        <v/>
      </c>
      <c r="BA955" s="4" t="str">
        <f>IF(AY955="",IF(AND(H955&lt;&gt;"",F955=""),INDEX(AY$3:AY955,MATCH(MAX($AQ$3:AQ955),AQ$3:AQ955,0),0),""),AY955)</f>
        <v/>
      </c>
      <c r="BB955" s="82" t="str">
        <f>IF(BC955="","",RANK(BC955,BC$3:BC$1048576,1)+COUNTIF($BC$3:BC955,BC955)-1)</f>
        <v/>
      </c>
      <c r="BC955" s="139" t="str">
        <f t="shared" si="1495"/>
        <v/>
      </c>
      <c r="BD955" s="46" t="str">
        <f t="shared" si="1496"/>
        <v/>
      </c>
      <c r="BE955" s="46" t="str">
        <f t="shared" si="1497"/>
        <v/>
      </c>
      <c r="BF955" s="46" t="str">
        <f t="shared" si="1498"/>
        <v/>
      </c>
      <c r="BG955" s="4" t="str">
        <f t="shared" si="1499"/>
        <v/>
      </c>
      <c r="BH955" s="180" t="str">
        <f t="shared" si="1500"/>
        <v/>
      </c>
      <c r="BI955" s="16" t="str">
        <f t="shared" si="1501"/>
        <v/>
      </c>
      <c r="BJ955" s="52" t="str">
        <f>IF(BI955="","",IF(W955="","",IF(AND(K955=$K$1,$K$1&lt;&gt;""),$BT$2,IFERROR(IF(INDEX(価格設定!$D$5:$D$1048576,MATCH(Q955,価格設定!$B$5:$B$1048576,0),0)=価格設定!$D$3,$BT$2,$BS$2),$BS$2))))</f>
        <v/>
      </c>
      <c r="BK955" s="16" t="str">
        <f>IF(BI955="","",IF(COUNTIF($BI$3:BI955,BI955)=1,1,IF(AND(BI954=BI955,BH955=""),BK954,COUNTIF($BH$3:BH955,BH955))))</f>
        <v/>
      </c>
      <c r="BL955" s="52" t="str">
        <f t="shared" si="1502"/>
        <v/>
      </c>
      <c r="BM955" s="52" t="str">
        <f t="shared" si="1503"/>
        <v/>
      </c>
      <c r="BN955" s="119" t="str">
        <f t="shared" si="1504"/>
        <v/>
      </c>
      <c r="BO955" s="119" t="str">
        <f t="shared" si="1505"/>
        <v/>
      </c>
      <c r="BP955" s="17" t="str">
        <f t="shared" si="1506"/>
        <v/>
      </c>
      <c r="BQ955" s="17" t="str">
        <f t="shared" si="1507"/>
        <v/>
      </c>
      <c r="BR955" s="17" t="str">
        <f>IF(OR(BP955="",COUNTIF($BO$3:BO955,BO955)&lt;&gt;1),"",SUMIF(BO$3:BO$1048576,BO955,BP$3:BP$1048576))</f>
        <v/>
      </c>
      <c r="BS955" s="17" t="str">
        <f t="shared" si="1508"/>
        <v/>
      </c>
      <c r="BT955" s="17" t="str">
        <f t="shared" si="1509"/>
        <v/>
      </c>
      <c r="BU955" s="17" t="str">
        <f t="shared" si="1510"/>
        <v/>
      </c>
      <c r="BV955" s="24" t="str">
        <f t="shared" si="1511"/>
        <v/>
      </c>
      <c r="BW955" s="24" t="str">
        <f t="shared" si="1512"/>
        <v/>
      </c>
      <c r="BX955" s="24" t="str">
        <f t="shared" si="1513"/>
        <v/>
      </c>
      <c r="BY955" s="26" t="str">
        <f t="shared" si="1514"/>
        <v/>
      </c>
      <c r="BZ955" s="26" t="str">
        <f t="shared" si="1515"/>
        <v/>
      </c>
      <c r="CA955" s="26" t="str">
        <f t="shared" si="1516"/>
        <v/>
      </c>
      <c r="CB955" s="66" t="str">
        <f t="shared" si="1517"/>
        <v/>
      </c>
      <c r="CC955" s="65" t="str">
        <f t="shared" si="1518"/>
        <v/>
      </c>
      <c r="CD955" s="26" t="str">
        <f t="shared" si="1519"/>
        <v/>
      </c>
      <c r="CE955" s="26" t="str">
        <f t="shared" si="1520"/>
        <v/>
      </c>
      <c r="CF955" s="193" t="str">
        <f t="shared" si="1521"/>
        <v/>
      </c>
      <c r="CG955" s="193" t="str">
        <f t="shared" si="1522"/>
        <v/>
      </c>
      <c r="CH955" s="26" t="str">
        <f t="shared" si="1523"/>
        <v/>
      </c>
      <c r="CI955" s="26" t="str">
        <f t="shared" si="1524"/>
        <v/>
      </c>
      <c r="CJ955" s="65" t="str">
        <f t="shared" si="1525"/>
        <v/>
      </c>
      <c r="CK955" s="65" t="str">
        <f t="shared" si="1526"/>
        <v/>
      </c>
      <c r="CL955" s="64" t="str">
        <f t="shared" si="1527"/>
        <v/>
      </c>
      <c r="CM955" s="64" t="str">
        <f t="shared" si="1528"/>
        <v/>
      </c>
      <c r="CN955" s="65" t="str">
        <f t="shared" si="1529"/>
        <v/>
      </c>
      <c r="CP955" s="63" t="str">
        <f>IF(BH955="","",MAX($CP$3:CP954)+1)</f>
        <v/>
      </c>
      <c r="CQ955" s="24" t="str">
        <f t="shared" si="1530"/>
        <v/>
      </c>
      <c r="CR955" s="24" t="str">
        <f t="shared" si="1531"/>
        <v/>
      </c>
      <c r="CS955" s="24" t="str">
        <f t="shared" si="1532"/>
        <v/>
      </c>
      <c r="CT955" s="58" t="str">
        <f>IF(BO955="","",COUNTIF($BO$3:BO955,BO955)&amp;"@"&amp;BO955)</f>
        <v/>
      </c>
      <c r="CU955" s="16" t="str">
        <f t="shared" si="1470"/>
        <v/>
      </c>
      <c r="CV955" s="63" t="str">
        <f t="shared" si="1533"/>
        <v/>
      </c>
      <c r="CW955" s="16" t="str">
        <f t="shared" si="1534"/>
        <v/>
      </c>
      <c r="CX955" s="16" t="str">
        <f t="shared" si="1535"/>
        <v/>
      </c>
      <c r="CY955" s="16" t="str">
        <f t="shared" si="1536"/>
        <v/>
      </c>
      <c r="CZ955" s="85" t="str">
        <f t="shared" si="1537"/>
        <v/>
      </c>
      <c r="DA955" s="16" t="str">
        <f t="shared" si="1538"/>
        <v/>
      </c>
      <c r="DB955" s="16" t="str">
        <f t="shared" si="1539"/>
        <v/>
      </c>
      <c r="DC955" s="28" t="str">
        <f>IF(CP955="","",$DC$1&amp;(INDEX(価格設定!D$1:XFD$3,ROW(価格設定!$D$3),MATCH($AW955,価格設定!D$1:XFD$1,1))*100)&amp;"%")</f>
        <v/>
      </c>
      <c r="DD955" s="28" t="str">
        <f>IF(CP955="","",$DD$1&amp;(INDEX(価格設定!D$1:XFD$3,ROW(価格設定!$D$2),MATCH($AW955,価格設定!D$1:XFD$1,1))*100)&amp;"%")</f>
        <v/>
      </c>
      <c r="DE955" s="29" t="str">
        <f t="shared" si="1540"/>
        <v/>
      </c>
      <c r="DG955" s="58" t="str">
        <f t="shared" si="1541"/>
        <v/>
      </c>
      <c r="DH955" s="58" t="str">
        <f t="shared" si="1542"/>
        <v/>
      </c>
      <c r="DI955" s="58" t="str">
        <f t="shared" si="1543"/>
        <v/>
      </c>
      <c r="DJ955" s="85" t="str">
        <f t="shared" si="1544"/>
        <v/>
      </c>
      <c r="DL955" s="58" t="str">
        <f>IF(COUNTIF(DG$3:DG$1048576,DG955)=COUNTIF($DG$3:$DG955,DG955),DG955,"")</f>
        <v/>
      </c>
      <c r="DM955" s="85" t="str">
        <f t="shared" si="1545"/>
        <v/>
      </c>
      <c r="DN955" s="85" t="str">
        <f t="shared" si="1471"/>
        <v/>
      </c>
      <c r="DO955" s="85" t="str">
        <f t="shared" si="1471"/>
        <v/>
      </c>
      <c r="DP955" s="303"/>
      <c r="DQ955" s="17" t="str">
        <f t="shared" si="1472"/>
        <v/>
      </c>
      <c r="DR955" s="17" t="str">
        <f t="shared" si="1473"/>
        <v/>
      </c>
      <c r="DS955" s="17" t="str">
        <f t="shared" si="1474"/>
        <v/>
      </c>
      <c r="DU955" s="16" t="str">
        <f t="shared" si="1546"/>
        <v/>
      </c>
      <c r="DV955" s="16" t="str">
        <f>IF(DU955="","",COUNT($DU$3:DU955))</f>
        <v/>
      </c>
      <c r="DW955" s="16" t="str">
        <f t="shared" si="1547"/>
        <v/>
      </c>
      <c r="DX955" s="16" t="str">
        <f t="shared" si="1548"/>
        <v/>
      </c>
      <c r="DY955" s="16" t="str">
        <f>IF(DZ955="","",COUNTIF(DZ$3:DZ955,DZ955))</f>
        <v/>
      </c>
      <c r="DZ955" s="16" t="str">
        <f t="shared" si="1549"/>
        <v/>
      </c>
      <c r="EA955" s="16" t="str">
        <f t="shared" si="1550"/>
        <v/>
      </c>
      <c r="EB955" s="16" t="str">
        <f t="shared" si="1551"/>
        <v/>
      </c>
      <c r="EC955" s="16" t="str">
        <f t="shared" si="1552"/>
        <v/>
      </c>
      <c r="ED955" s="16" t="str">
        <f t="shared" si="1553"/>
        <v/>
      </c>
      <c r="EE955" s="16" t="str">
        <f t="shared" si="1554"/>
        <v/>
      </c>
      <c r="EF955" s="16" t="str">
        <f t="shared" si="1555"/>
        <v/>
      </c>
      <c r="EG955" s="16" t="str">
        <f t="shared" si="1556"/>
        <v/>
      </c>
      <c r="EH955" s="16" t="str">
        <f t="shared" si="1557"/>
        <v/>
      </c>
      <c r="EI955" s="16" t="str">
        <f t="shared" si="1558"/>
        <v/>
      </c>
      <c r="EJ955" s="16" t="str">
        <f t="shared" si="1559"/>
        <v/>
      </c>
      <c r="EK955" s="16" t="str">
        <f t="shared" si="1560"/>
        <v/>
      </c>
      <c r="EL955" s="58" t="str">
        <f t="shared" si="1561"/>
        <v/>
      </c>
      <c r="EM955" s="58" t="str">
        <f>IF(OR($DZ955="",CR955=""),IF($EL955="","",$EL955),IF(OR(CR955="なし",CR955=0),領収書!$H$1,CR955))</f>
        <v/>
      </c>
      <c r="EN955" s="58" t="str">
        <f>IF(OR($DZ955="",CS955=""),IF($EL955="","",$EL955),IF(OR(CS955="なし",CS955=0),入力!$EN$1,CS955))</f>
        <v/>
      </c>
      <c r="EO955" s="63" t="str">
        <f t="shared" si="1562"/>
        <v/>
      </c>
      <c r="EP955" s="63" t="str">
        <f t="shared" si="1563"/>
        <v/>
      </c>
      <c r="ER955" s="16" t="str">
        <f>IF(AND(COUNTIF($ET$3:ET955,ET955)=1,ET955&lt;&gt;""),MAX($ER$3:ER954)+1,"")</f>
        <v/>
      </c>
      <c r="ES955" s="16" t="str">
        <f>IF(価格設定!B957="","",価格設定!B957)</f>
        <v/>
      </c>
      <c r="ET955" s="16" t="str">
        <f>IF(価格設定!C957="","",価格設定!C957)</f>
        <v/>
      </c>
      <c r="EV955" s="16" t="str">
        <f t="shared" si="1475"/>
        <v/>
      </c>
      <c r="EW955" s="16" t="str">
        <f t="shared" si="1564"/>
        <v/>
      </c>
    </row>
    <row r="956" spans="1:153" ht="30" customHeight="1" x14ac:dyDescent="0.2">
      <c r="A956" s="225"/>
      <c r="B956" s="212"/>
      <c r="C956" s="221"/>
      <c r="D956" s="164"/>
      <c r="E956" s="165"/>
      <c r="F956" s="166"/>
      <c r="G956" s="167"/>
      <c r="H956" s="179"/>
      <c r="I956" s="306"/>
      <c r="J956" s="169"/>
      <c r="K956" s="179"/>
      <c r="L956" s="186"/>
      <c r="M956" s="186"/>
      <c r="N956" s="168"/>
      <c r="O956" s="170"/>
      <c r="P956" s="212"/>
      <c r="Q956" s="179" t="str">
        <f>IFERROR(IF(H956="","",IFERROR(INDEX(価格設定!$B$5:$B$1048576,MATCH(H956,価格設定!$B$5:$B$1048576,0),0),INDEX(価格設定!$B$5:$B$1048576,MATCH("*"&amp;H956&amp;"*",価格設定!$B$5:$B$1048576,0),0))),H956)</f>
        <v/>
      </c>
      <c r="R956" s="250" t="str">
        <f>IFERROR(IF(Q956="",IF(K956="","",K956),IF(K956="",IF(INDEX(価格設定!$C$5:$C$1048576,MATCH(Q956,価格設定!$B$5:$B$1048576,0),0)=0,"",INDEX(価格設定!$C$5:$C$1048576,MATCH(Q956,価格設定!$B$5:$B$1048576,0),0)),IF(K956="なし","",K956))),"")</f>
        <v/>
      </c>
      <c r="S956" s="308" t="str">
        <f t="shared" si="1476"/>
        <v/>
      </c>
      <c r="T956" s="126" t="str">
        <f>IFERROR(IF(J956="",IF(INDEX(価格設定!$E$5:$R$1048576,MATCH($Q956,価格設定!B$5:B$1048576,0),MATCH($AW956,価格設定!E$1:X$1,1))=0,"",INDEX(価格設定!$E$5:$R$1048576,MATCH($Q956,価格設定!B$5:B$1048576,0),MATCH($AW956,価格設定!E$1:X$1,1))),J956),"")</f>
        <v/>
      </c>
      <c r="U956" s="126" t="str">
        <f t="shared" si="1477"/>
        <v/>
      </c>
      <c r="V956" s="132" t="str">
        <f t="shared" si="1478"/>
        <v/>
      </c>
      <c r="W956" s="127" t="str">
        <f>IFERROR(IF(OR(T956="",T956&lt;0),"",IFERROR(INDEX(価格設定!E$2:X$3,IF(AND(K956=$K$1,$K$1&lt;&gt;""),ROW(価格設定!$D$3)-1,MATCH(INDEX(価格設定!$D$5:$D$1048576,MATCH(Q956,価格設定!$B$5:$B$1048576,0),0),価格設定!$D$2:$D$3,0)),MATCH($AW956,価格設定!E$1:X$1,1)),INDEX(価格設定!E$2:X$2,0,MATCH($AW956,価格設定!E$1:X$1,1)))),"")</f>
        <v/>
      </c>
      <c r="X956" s="126" t="str">
        <f t="shared" si="1469"/>
        <v/>
      </c>
      <c r="Y956" s="128" t="str">
        <f t="shared" si="1479"/>
        <v/>
      </c>
      <c r="Z956" s="126" t="str">
        <f t="shared" si="1480"/>
        <v/>
      </c>
      <c r="AA956" s="129" t="str">
        <f t="shared" si="1481"/>
        <v/>
      </c>
      <c r="AB956" s="126" t="str">
        <f t="shared" si="1482"/>
        <v/>
      </c>
      <c r="AC956" s="280" t="str">
        <f t="shared" si="1483"/>
        <v/>
      </c>
      <c r="AD956" s="15"/>
      <c r="AE956" s="204" t="str">
        <f>IF(AF956="","",COUNT($AF$3:AF956))</f>
        <v/>
      </c>
      <c r="AF956" s="206" t="str">
        <f t="shared" si="1484"/>
        <v/>
      </c>
      <c r="AG956" s="204" t="str">
        <f t="shared" si="1485"/>
        <v/>
      </c>
      <c r="AH956" s="204" t="str">
        <f t="shared" si="1486"/>
        <v/>
      </c>
      <c r="AI956" s="287"/>
      <c r="AJ956" s="15"/>
      <c r="AK956" s="138" t="str">
        <f t="shared" si="1487"/>
        <v/>
      </c>
      <c r="AL956" s="131" t="str">
        <f t="shared" si="1488"/>
        <v/>
      </c>
      <c r="AM956" s="131" t="str">
        <f t="shared" si="1489"/>
        <v/>
      </c>
      <c r="AN956" s="313" t="str">
        <f t="shared" si="1490"/>
        <v/>
      </c>
      <c r="AO956" s="316" t="str">
        <f t="shared" si="1491"/>
        <v/>
      </c>
      <c r="AP956" s="18"/>
      <c r="AQ956" s="3" t="str">
        <f>IF(F956="","",MAX($AQ$3:AQ955)+1)</f>
        <v/>
      </c>
      <c r="AR956" s="3" t="str">
        <f>IF(OR(AQ956="",BB956=""),"",MAX($AR$3:AR955)+1)</f>
        <v/>
      </c>
      <c r="AS956" s="3" t="str">
        <f>IF(CQ956="","",RANK(CQ956,CQ$3:CQ$1048576,1)+COUNTIF($CQ$3:CQ956,CQ956)-1)</f>
        <v/>
      </c>
      <c r="AT956" s="21" t="str">
        <f>IF(C956="",IF(OR(AND($H956&lt;&gt;"",C956=""),AND($F955=$F956,$AZ956&lt;&gt;""),COUNTA($H$3:$H$1048576,#REF!,$F$3:$F$1048576)&gt;COUNTA($H$3:$H956,#REF!,$F$3:$F956),$AZ956&lt;&gt;""),INDEX(AT$3:AT$1048576,MATCH(MAX($AQ$3:$AQ955),$AQ$3:$AQ$1048576,0),0),""),C956)</f>
        <v/>
      </c>
      <c r="AU956" s="21" t="str">
        <f>IF(D956="",IF(OR(AND($H956&lt;&gt;"",D956=""),AND($F955=$F956,$AZ956&lt;&gt;""),COUNTA($H$3:$H$1048576,#REF!,$F$3:$F$1048576)&gt;COUNTA($H$3:$H956,#REF!,$F$3:$F956),$AZ956&lt;&gt;""),INDEX(AU$3:AU$1048576,MATCH(MAX($AQ$3:$AQ955),$AQ$3:$AQ$1048576,0),0),""),D956)</f>
        <v/>
      </c>
      <c r="AV956" s="21" t="str">
        <f>IF(E956="",IF(OR(AND($H956&lt;&gt;"",E956=""),AND($F955=$F956,$AZ956&lt;&gt;""),COUNTA($H$3:$H$1048576,#REF!,$F$3:$F$1048576)&gt;COUNTA($H$3:$H956,#REF!,$F$3:$F956),$AZ956&lt;&gt;""),INDEX(AV$3:AV$1048576,MATCH(MAX($AQ$3:$AQ955),$AQ$3:$AQ$1048576,0),0),""),E956)</f>
        <v/>
      </c>
      <c r="AW956" s="24" t="str">
        <f t="shared" si="1492"/>
        <v/>
      </c>
      <c r="AX956" s="13" t="str">
        <f t="shared" si="1493"/>
        <v/>
      </c>
      <c r="AY956" s="4" t="str">
        <f t="shared" si="1494"/>
        <v/>
      </c>
      <c r="AZ956" s="4" t="str">
        <f>IF(AX956="",IF(OR(AND(H956&lt;&gt;"",F956=""),COUNTA($H$3:$H$1048576)&gt;COUNTA($H$3:$H956)),INDEX(AX$3:AX956,MATCH(MAX($AQ$3:AQ956),AQ$3:AQ956,0),0),""),AX956)</f>
        <v/>
      </c>
      <c r="BA956" s="4" t="str">
        <f>IF(AY956="",IF(AND(H956&lt;&gt;"",F956=""),INDEX(AY$3:AY956,MATCH(MAX($AQ$3:AQ956),AQ$3:AQ956,0),0),""),AY956)</f>
        <v/>
      </c>
      <c r="BB956" s="82" t="str">
        <f>IF(BC956="","",RANK(BC956,BC$3:BC$1048576,1)+COUNTIF($BC$3:BC956,BC956)-1)</f>
        <v/>
      </c>
      <c r="BC956" s="139" t="str">
        <f t="shared" si="1495"/>
        <v/>
      </c>
      <c r="BD956" s="46" t="str">
        <f t="shared" si="1496"/>
        <v/>
      </c>
      <c r="BE956" s="46" t="str">
        <f t="shared" si="1497"/>
        <v/>
      </c>
      <c r="BF956" s="46" t="str">
        <f t="shared" si="1498"/>
        <v/>
      </c>
      <c r="BG956" s="4" t="str">
        <f t="shared" si="1499"/>
        <v/>
      </c>
      <c r="BH956" s="180" t="str">
        <f t="shared" si="1500"/>
        <v/>
      </c>
      <c r="BI956" s="16" t="str">
        <f t="shared" si="1501"/>
        <v/>
      </c>
      <c r="BJ956" s="52" t="str">
        <f>IF(BI956="","",IF(W956="","",IF(AND(K956=$K$1,$K$1&lt;&gt;""),$BT$2,IFERROR(IF(INDEX(価格設定!$D$5:$D$1048576,MATCH(Q956,価格設定!$B$5:$B$1048576,0),0)=価格設定!$D$3,$BT$2,$BS$2),$BS$2))))</f>
        <v/>
      </c>
      <c r="BK956" s="16" t="str">
        <f>IF(BI956="","",IF(COUNTIF($BI$3:BI956,BI956)=1,1,IF(AND(BI955=BI956,BH956=""),BK955,COUNTIF($BH$3:BH956,BH956))))</f>
        <v/>
      </c>
      <c r="BL956" s="52" t="str">
        <f t="shared" si="1502"/>
        <v/>
      </c>
      <c r="BM956" s="52" t="str">
        <f t="shared" si="1503"/>
        <v/>
      </c>
      <c r="BN956" s="119" t="str">
        <f t="shared" si="1504"/>
        <v/>
      </c>
      <c r="BO956" s="119" t="str">
        <f t="shared" si="1505"/>
        <v/>
      </c>
      <c r="BP956" s="17" t="str">
        <f t="shared" si="1506"/>
        <v/>
      </c>
      <c r="BQ956" s="17" t="str">
        <f t="shared" si="1507"/>
        <v/>
      </c>
      <c r="BR956" s="17" t="str">
        <f>IF(OR(BP956="",COUNTIF($BO$3:BO956,BO956)&lt;&gt;1),"",SUMIF(BO$3:BO$1048576,BO956,BP$3:BP$1048576))</f>
        <v/>
      </c>
      <c r="BS956" s="17" t="str">
        <f t="shared" si="1508"/>
        <v/>
      </c>
      <c r="BT956" s="17" t="str">
        <f t="shared" si="1509"/>
        <v/>
      </c>
      <c r="BU956" s="17" t="str">
        <f t="shared" si="1510"/>
        <v/>
      </c>
      <c r="BV956" s="24" t="str">
        <f t="shared" si="1511"/>
        <v/>
      </c>
      <c r="BW956" s="24" t="str">
        <f t="shared" si="1512"/>
        <v/>
      </c>
      <c r="BX956" s="24" t="str">
        <f t="shared" si="1513"/>
        <v/>
      </c>
      <c r="BY956" s="26" t="str">
        <f t="shared" si="1514"/>
        <v/>
      </c>
      <c r="BZ956" s="26" t="str">
        <f t="shared" si="1515"/>
        <v/>
      </c>
      <c r="CA956" s="26" t="str">
        <f t="shared" si="1516"/>
        <v/>
      </c>
      <c r="CB956" s="66" t="str">
        <f t="shared" si="1517"/>
        <v/>
      </c>
      <c r="CC956" s="65" t="str">
        <f t="shared" si="1518"/>
        <v/>
      </c>
      <c r="CD956" s="26" t="str">
        <f t="shared" si="1519"/>
        <v/>
      </c>
      <c r="CE956" s="26" t="str">
        <f t="shared" si="1520"/>
        <v/>
      </c>
      <c r="CF956" s="193" t="str">
        <f t="shared" si="1521"/>
        <v/>
      </c>
      <c r="CG956" s="193" t="str">
        <f t="shared" si="1522"/>
        <v/>
      </c>
      <c r="CH956" s="26" t="str">
        <f t="shared" si="1523"/>
        <v/>
      </c>
      <c r="CI956" s="26" t="str">
        <f t="shared" si="1524"/>
        <v/>
      </c>
      <c r="CJ956" s="65" t="str">
        <f t="shared" si="1525"/>
        <v/>
      </c>
      <c r="CK956" s="65" t="str">
        <f t="shared" si="1526"/>
        <v/>
      </c>
      <c r="CL956" s="64" t="str">
        <f t="shared" si="1527"/>
        <v/>
      </c>
      <c r="CM956" s="64" t="str">
        <f t="shared" si="1528"/>
        <v/>
      </c>
      <c r="CN956" s="65" t="str">
        <f t="shared" si="1529"/>
        <v/>
      </c>
      <c r="CP956" s="63" t="str">
        <f>IF(BH956="","",MAX($CP$3:CP955)+1)</f>
        <v/>
      </c>
      <c r="CQ956" s="24" t="str">
        <f t="shared" si="1530"/>
        <v/>
      </c>
      <c r="CR956" s="24" t="str">
        <f t="shared" si="1531"/>
        <v/>
      </c>
      <c r="CS956" s="24" t="str">
        <f t="shared" si="1532"/>
        <v/>
      </c>
      <c r="CT956" s="58" t="str">
        <f>IF(BO956="","",COUNTIF($BO$3:BO956,BO956)&amp;"@"&amp;BO956)</f>
        <v/>
      </c>
      <c r="CU956" s="16" t="str">
        <f t="shared" si="1470"/>
        <v/>
      </c>
      <c r="CV956" s="63" t="str">
        <f t="shared" si="1533"/>
        <v/>
      </c>
      <c r="CW956" s="16" t="str">
        <f t="shared" si="1534"/>
        <v/>
      </c>
      <c r="CX956" s="16" t="str">
        <f t="shared" si="1535"/>
        <v/>
      </c>
      <c r="CY956" s="16" t="str">
        <f t="shared" si="1536"/>
        <v/>
      </c>
      <c r="CZ956" s="85" t="str">
        <f t="shared" si="1537"/>
        <v/>
      </c>
      <c r="DA956" s="16" t="str">
        <f t="shared" si="1538"/>
        <v/>
      </c>
      <c r="DB956" s="16" t="str">
        <f t="shared" si="1539"/>
        <v/>
      </c>
      <c r="DC956" s="28" t="str">
        <f>IF(CP956="","",$DC$1&amp;(INDEX(価格設定!D$1:XFD$3,ROW(価格設定!$D$3),MATCH($AW956,価格設定!D$1:XFD$1,1))*100)&amp;"%")</f>
        <v/>
      </c>
      <c r="DD956" s="28" t="str">
        <f>IF(CP956="","",$DD$1&amp;(INDEX(価格設定!D$1:XFD$3,ROW(価格設定!$D$2),MATCH($AW956,価格設定!D$1:XFD$1,1))*100)&amp;"%")</f>
        <v/>
      </c>
      <c r="DE956" s="29" t="str">
        <f t="shared" si="1540"/>
        <v/>
      </c>
      <c r="DG956" s="58" t="str">
        <f t="shared" si="1541"/>
        <v/>
      </c>
      <c r="DH956" s="58" t="str">
        <f t="shared" si="1542"/>
        <v/>
      </c>
      <c r="DI956" s="58" t="str">
        <f t="shared" si="1543"/>
        <v/>
      </c>
      <c r="DJ956" s="85" t="str">
        <f t="shared" si="1544"/>
        <v/>
      </c>
      <c r="DL956" s="58" t="str">
        <f>IF(COUNTIF(DG$3:DG$1048576,DG956)=COUNTIF($DG$3:$DG956,DG956),DG956,"")</f>
        <v/>
      </c>
      <c r="DM956" s="85" t="str">
        <f t="shared" si="1545"/>
        <v/>
      </c>
      <c r="DN956" s="85" t="str">
        <f t="shared" si="1471"/>
        <v/>
      </c>
      <c r="DO956" s="85" t="str">
        <f t="shared" si="1471"/>
        <v/>
      </c>
      <c r="DP956" s="303"/>
      <c r="DQ956" s="17" t="str">
        <f t="shared" si="1472"/>
        <v/>
      </c>
      <c r="DR956" s="17" t="str">
        <f t="shared" si="1473"/>
        <v/>
      </c>
      <c r="DS956" s="17" t="str">
        <f t="shared" si="1474"/>
        <v/>
      </c>
      <c r="DU956" s="16" t="str">
        <f t="shared" si="1546"/>
        <v/>
      </c>
      <c r="DV956" s="16" t="str">
        <f>IF(DU956="","",COUNT($DU$3:DU956))</f>
        <v/>
      </c>
      <c r="DW956" s="16" t="str">
        <f t="shared" si="1547"/>
        <v/>
      </c>
      <c r="DX956" s="16" t="str">
        <f t="shared" si="1548"/>
        <v/>
      </c>
      <c r="DY956" s="16" t="str">
        <f>IF(DZ956="","",COUNTIF(DZ$3:DZ956,DZ956))</f>
        <v/>
      </c>
      <c r="DZ956" s="16" t="str">
        <f t="shared" si="1549"/>
        <v/>
      </c>
      <c r="EA956" s="16" t="str">
        <f t="shared" si="1550"/>
        <v/>
      </c>
      <c r="EB956" s="16" t="str">
        <f t="shared" si="1551"/>
        <v/>
      </c>
      <c r="EC956" s="16" t="str">
        <f t="shared" si="1552"/>
        <v/>
      </c>
      <c r="ED956" s="16" t="str">
        <f t="shared" si="1553"/>
        <v/>
      </c>
      <c r="EE956" s="16" t="str">
        <f t="shared" si="1554"/>
        <v/>
      </c>
      <c r="EF956" s="16" t="str">
        <f t="shared" si="1555"/>
        <v/>
      </c>
      <c r="EG956" s="16" t="str">
        <f t="shared" si="1556"/>
        <v/>
      </c>
      <c r="EH956" s="16" t="str">
        <f t="shared" si="1557"/>
        <v/>
      </c>
      <c r="EI956" s="16" t="str">
        <f t="shared" si="1558"/>
        <v/>
      </c>
      <c r="EJ956" s="16" t="str">
        <f t="shared" si="1559"/>
        <v/>
      </c>
      <c r="EK956" s="16" t="str">
        <f t="shared" si="1560"/>
        <v/>
      </c>
      <c r="EL956" s="58" t="str">
        <f t="shared" si="1561"/>
        <v/>
      </c>
      <c r="EM956" s="58" t="str">
        <f>IF(OR($DZ956="",CR956=""),IF($EL956="","",$EL956),IF(OR(CR956="なし",CR956=0),領収書!$H$1,CR956))</f>
        <v/>
      </c>
      <c r="EN956" s="58" t="str">
        <f>IF(OR($DZ956="",CS956=""),IF($EL956="","",$EL956),IF(OR(CS956="なし",CS956=0),入力!$EN$1,CS956))</f>
        <v/>
      </c>
      <c r="EO956" s="63" t="str">
        <f t="shared" si="1562"/>
        <v/>
      </c>
      <c r="EP956" s="63" t="str">
        <f t="shared" si="1563"/>
        <v/>
      </c>
      <c r="ER956" s="16" t="str">
        <f>IF(AND(COUNTIF($ET$3:ET956,ET956)=1,ET956&lt;&gt;""),MAX($ER$3:ER955)+1,"")</f>
        <v/>
      </c>
      <c r="ES956" s="16" t="str">
        <f>IF(価格設定!B958="","",価格設定!B958)</f>
        <v/>
      </c>
      <c r="ET956" s="16" t="str">
        <f>IF(価格設定!C958="","",価格設定!C958)</f>
        <v/>
      </c>
      <c r="EV956" s="16" t="str">
        <f t="shared" si="1475"/>
        <v/>
      </c>
      <c r="EW956" s="16" t="str">
        <f t="shared" si="1564"/>
        <v/>
      </c>
    </row>
    <row r="957" spans="1:153" ht="30" customHeight="1" x14ac:dyDescent="0.2">
      <c r="A957" s="225"/>
      <c r="B957" s="212"/>
      <c r="C957" s="221"/>
      <c r="D957" s="164"/>
      <c r="E957" s="165"/>
      <c r="F957" s="166"/>
      <c r="G957" s="167"/>
      <c r="H957" s="179"/>
      <c r="I957" s="306"/>
      <c r="J957" s="169"/>
      <c r="K957" s="179"/>
      <c r="L957" s="186"/>
      <c r="M957" s="186"/>
      <c r="N957" s="168"/>
      <c r="O957" s="170"/>
      <c r="P957" s="212"/>
      <c r="Q957" s="179" t="str">
        <f>IFERROR(IF(H957="","",IFERROR(INDEX(価格設定!$B$5:$B$1048576,MATCH(H957,価格設定!$B$5:$B$1048576,0),0),INDEX(価格設定!$B$5:$B$1048576,MATCH("*"&amp;H957&amp;"*",価格設定!$B$5:$B$1048576,0),0))),H957)</f>
        <v/>
      </c>
      <c r="R957" s="250" t="str">
        <f>IFERROR(IF(Q957="",IF(K957="","",K957),IF(K957="",IF(INDEX(価格設定!$C$5:$C$1048576,MATCH(Q957,価格設定!$B$5:$B$1048576,0),0)=0,"",INDEX(価格設定!$C$5:$C$1048576,MATCH(Q957,価格設定!$B$5:$B$1048576,0),0)),IF(K957="なし","",K957))),"")</f>
        <v/>
      </c>
      <c r="S957" s="308" t="str">
        <f t="shared" si="1476"/>
        <v/>
      </c>
      <c r="T957" s="126" t="str">
        <f>IFERROR(IF(J957="",IF(INDEX(価格設定!$E$5:$R$1048576,MATCH($Q957,価格設定!B$5:B$1048576,0),MATCH($AW957,価格設定!E$1:X$1,1))=0,"",INDEX(価格設定!$E$5:$R$1048576,MATCH($Q957,価格設定!B$5:B$1048576,0),MATCH($AW957,価格設定!E$1:X$1,1))),J957),"")</f>
        <v/>
      </c>
      <c r="U957" s="126" t="str">
        <f t="shared" si="1477"/>
        <v/>
      </c>
      <c r="V957" s="132" t="str">
        <f t="shared" si="1478"/>
        <v/>
      </c>
      <c r="W957" s="127" t="str">
        <f>IFERROR(IF(OR(T957="",T957&lt;0),"",IFERROR(INDEX(価格設定!E$2:X$3,IF(AND(K957=$K$1,$K$1&lt;&gt;""),ROW(価格設定!$D$3)-1,MATCH(INDEX(価格設定!$D$5:$D$1048576,MATCH(Q957,価格設定!$B$5:$B$1048576,0),0),価格設定!$D$2:$D$3,0)),MATCH($AW957,価格設定!E$1:X$1,1)),INDEX(価格設定!E$2:X$2,0,MATCH($AW957,価格設定!E$1:X$1,1)))),"")</f>
        <v/>
      </c>
      <c r="X957" s="126" t="str">
        <f t="shared" si="1469"/>
        <v/>
      </c>
      <c r="Y957" s="128" t="str">
        <f t="shared" si="1479"/>
        <v/>
      </c>
      <c r="Z957" s="126" t="str">
        <f t="shared" si="1480"/>
        <v/>
      </c>
      <c r="AA957" s="129" t="str">
        <f t="shared" si="1481"/>
        <v/>
      </c>
      <c r="AB957" s="126" t="str">
        <f t="shared" si="1482"/>
        <v/>
      </c>
      <c r="AC957" s="280" t="str">
        <f t="shared" si="1483"/>
        <v/>
      </c>
      <c r="AD957" s="15"/>
      <c r="AE957" s="204" t="str">
        <f>IF(AF957="","",COUNT($AF$3:AF957))</f>
        <v/>
      </c>
      <c r="AF957" s="206" t="str">
        <f t="shared" si="1484"/>
        <v/>
      </c>
      <c r="AG957" s="204" t="str">
        <f t="shared" si="1485"/>
        <v/>
      </c>
      <c r="AH957" s="204" t="str">
        <f t="shared" si="1486"/>
        <v/>
      </c>
      <c r="AI957" s="287"/>
      <c r="AJ957" s="15"/>
      <c r="AK957" s="138" t="str">
        <f t="shared" si="1487"/>
        <v/>
      </c>
      <c r="AL957" s="131" t="str">
        <f t="shared" si="1488"/>
        <v/>
      </c>
      <c r="AM957" s="131" t="str">
        <f t="shared" si="1489"/>
        <v/>
      </c>
      <c r="AN957" s="313" t="str">
        <f t="shared" si="1490"/>
        <v/>
      </c>
      <c r="AO957" s="316" t="str">
        <f t="shared" si="1491"/>
        <v/>
      </c>
      <c r="AP957" s="18"/>
      <c r="AQ957" s="3" t="str">
        <f>IF(F957="","",MAX($AQ$3:AQ956)+1)</f>
        <v/>
      </c>
      <c r="AR957" s="3" t="str">
        <f>IF(OR(AQ957="",BB957=""),"",MAX($AR$3:AR956)+1)</f>
        <v/>
      </c>
      <c r="AS957" s="3" t="str">
        <f>IF(CQ957="","",RANK(CQ957,CQ$3:CQ$1048576,1)+COUNTIF($CQ$3:CQ957,CQ957)-1)</f>
        <v/>
      </c>
      <c r="AT957" s="21" t="str">
        <f>IF(C957="",IF(OR(AND($H957&lt;&gt;"",C957=""),AND($F956=$F957,$AZ957&lt;&gt;""),COUNTA($H$3:$H$1048576,#REF!,$F$3:$F$1048576)&gt;COUNTA($H$3:$H957,#REF!,$F$3:$F957),$AZ957&lt;&gt;""),INDEX(AT$3:AT$1048576,MATCH(MAX($AQ$3:$AQ956),$AQ$3:$AQ$1048576,0),0),""),C957)</f>
        <v/>
      </c>
      <c r="AU957" s="21" t="str">
        <f>IF(D957="",IF(OR(AND($H957&lt;&gt;"",D957=""),AND($F956=$F957,$AZ957&lt;&gt;""),COUNTA($H$3:$H$1048576,#REF!,$F$3:$F$1048576)&gt;COUNTA($H$3:$H957,#REF!,$F$3:$F957),$AZ957&lt;&gt;""),INDEX(AU$3:AU$1048576,MATCH(MAX($AQ$3:$AQ956),$AQ$3:$AQ$1048576,0),0),""),D957)</f>
        <v/>
      </c>
      <c r="AV957" s="21" t="str">
        <f>IF(E957="",IF(OR(AND($H957&lt;&gt;"",E957=""),AND($F956=$F957,$AZ957&lt;&gt;""),COUNTA($H$3:$H$1048576,#REF!,$F$3:$F$1048576)&gt;COUNTA($H$3:$H957,#REF!,$F$3:$F957),$AZ957&lt;&gt;""),INDEX(AV$3:AV$1048576,MATCH(MAX($AQ$3:$AQ956),$AQ$3:$AQ$1048576,0),0),""),E957)</f>
        <v/>
      </c>
      <c r="AW957" s="24" t="str">
        <f t="shared" si="1492"/>
        <v/>
      </c>
      <c r="AX957" s="13" t="str">
        <f t="shared" si="1493"/>
        <v/>
      </c>
      <c r="AY957" s="4" t="str">
        <f t="shared" si="1494"/>
        <v/>
      </c>
      <c r="AZ957" s="4" t="str">
        <f>IF(AX957="",IF(OR(AND(H957&lt;&gt;"",F957=""),COUNTA($H$3:$H$1048576)&gt;COUNTA($H$3:$H957)),INDEX(AX$3:AX957,MATCH(MAX($AQ$3:AQ957),AQ$3:AQ957,0),0),""),AX957)</f>
        <v/>
      </c>
      <c r="BA957" s="4" t="str">
        <f>IF(AY957="",IF(AND(H957&lt;&gt;"",F957=""),INDEX(AY$3:AY957,MATCH(MAX($AQ$3:AQ957),AQ$3:AQ957,0),0),""),AY957)</f>
        <v/>
      </c>
      <c r="BB957" s="82" t="str">
        <f>IF(BC957="","",RANK(BC957,BC$3:BC$1048576,1)+COUNTIF($BC$3:BC957,BC957)-1)</f>
        <v/>
      </c>
      <c r="BC957" s="139" t="str">
        <f t="shared" si="1495"/>
        <v/>
      </c>
      <c r="BD957" s="46" t="str">
        <f t="shared" si="1496"/>
        <v/>
      </c>
      <c r="BE957" s="46" t="str">
        <f t="shared" si="1497"/>
        <v/>
      </c>
      <c r="BF957" s="46" t="str">
        <f t="shared" si="1498"/>
        <v/>
      </c>
      <c r="BG957" s="4" t="str">
        <f t="shared" si="1499"/>
        <v/>
      </c>
      <c r="BH957" s="180" t="str">
        <f t="shared" si="1500"/>
        <v/>
      </c>
      <c r="BI957" s="16" t="str">
        <f t="shared" si="1501"/>
        <v/>
      </c>
      <c r="BJ957" s="52" t="str">
        <f>IF(BI957="","",IF(W957="","",IF(AND(K957=$K$1,$K$1&lt;&gt;""),$BT$2,IFERROR(IF(INDEX(価格設定!$D$5:$D$1048576,MATCH(Q957,価格設定!$B$5:$B$1048576,0),0)=価格設定!$D$3,$BT$2,$BS$2),$BS$2))))</f>
        <v/>
      </c>
      <c r="BK957" s="16" t="str">
        <f>IF(BI957="","",IF(COUNTIF($BI$3:BI957,BI957)=1,1,IF(AND(BI956=BI957,BH957=""),BK956,COUNTIF($BH$3:BH957,BH957))))</f>
        <v/>
      </c>
      <c r="BL957" s="52" t="str">
        <f t="shared" si="1502"/>
        <v/>
      </c>
      <c r="BM957" s="52" t="str">
        <f t="shared" si="1503"/>
        <v/>
      </c>
      <c r="BN957" s="119" t="str">
        <f t="shared" si="1504"/>
        <v/>
      </c>
      <c r="BO957" s="119" t="str">
        <f t="shared" si="1505"/>
        <v/>
      </c>
      <c r="BP957" s="17" t="str">
        <f t="shared" si="1506"/>
        <v/>
      </c>
      <c r="BQ957" s="17" t="str">
        <f t="shared" si="1507"/>
        <v/>
      </c>
      <c r="BR957" s="17" t="str">
        <f>IF(OR(BP957="",COUNTIF($BO$3:BO957,BO957)&lt;&gt;1),"",SUMIF(BO$3:BO$1048576,BO957,BP$3:BP$1048576))</f>
        <v/>
      </c>
      <c r="BS957" s="17" t="str">
        <f t="shared" si="1508"/>
        <v/>
      </c>
      <c r="BT957" s="17" t="str">
        <f t="shared" si="1509"/>
        <v/>
      </c>
      <c r="BU957" s="17" t="str">
        <f t="shared" si="1510"/>
        <v/>
      </c>
      <c r="BV957" s="24" t="str">
        <f t="shared" si="1511"/>
        <v/>
      </c>
      <c r="BW957" s="24" t="str">
        <f t="shared" si="1512"/>
        <v/>
      </c>
      <c r="BX957" s="24" t="str">
        <f t="shared" si="1513"/>
        <v/>
      </c>
      <c r="BY957" s="26" t="str">
        <f t="shared" si="1514"/>
        <v/>
      </c>
      <c r="BZ957" s="26" t="str">
        <f t="shared" si="1515"/>
        <v/>
      </c>
      <c r="CA957" s="26" t="str">
        <f t="shared" si="1516"/>
        <v/>
      </c>
      <c r="CB957" s="66" t="str">
        <f t="shared" si="1517"/>
        <v/>
      </c>
      <c r="CC957" s="65" t="str">
        <f t="shared" si="1518"/>
        <v/>
      </c>
      <c r="CD957" s="26" t="str">
        <f t="shared" si="1519"/>
        <v/>
      </c>
      <c r="CE957" s="26" t="str">
        <f t="shared" si="1520"/>
        <v/>
      </c>
      <c r="CF957" s="193" t="str">
        <f t="shared" si="1521"/>
        <v/>
      </c>
      <c r="CG957" s="193" t="str">
        <f t="shared" si="1522"/>
        <v/>
      </c>
      <c r="CH957" s="26" t="str">
        <f t="shared" si="1523"/>
        <v/>
      </c>
      <c r="CI957" s="26" t="str">
        <f t="shared" si="1524"/>
        <v/>
      </c>
      <c r="CJ957" s="65" t="str">
        <f t="shared" si="1525"/>
        <v/>
      </c>
      <c r="CK957" s="65" t="str">
        <f t="shared" si="1526"/>
        <v/>
      </c>
      <c r="CL957" s="64" t="str">
        <f t="shared" si="1527"/>
        <v/>
      </c>
      <c r="CM957" s="64" t="str">
        <f t="shared" si="1528"/>
        <v/>
      </c>
      <c r="CN957" s="65" t="str">
        <f t="shared" si="1529"/>
        <v/>
      </c>
      <c r="CP957" s="63" t="str">
        <f>IF(BH957="","",MAX($CP$3:CP956)+1)</f>
        <v/>
      </c>
      <c r="CQ957" s="24" t="str">
        <f t="shared" si="1530"/>
        <v/>
      </c>
      <c r="CR957" s="24" t="str">
        <f t="shared" si="1531"/>
        <v/>
      </c>
      <c r="CS957" s="24" t="str">
        <f t="shared" si="1532"/>
        <v/>
      </c>
      <c r="CT957" s="58" t="str">
        <f>IF(BO957="","",COUNTIF($BO$3:BO957,BO957)&amp;"@"&amp;BO957)</f>
        <v/>
      </c>
      <c r="CU957" s="16" t="str">
        <f t="shared" si="1470"/>
        <v/>
      </c>
      <c r="CV957" s="63" t="str">
        <f t="shared" si="1533"/>
        <v/>
      </c>
      <c r="CW957" s="16" t="str">
        <f t="shared" si="1534"/>
        <v/>
      </c>
      <c r="CX957" s="16" t="str">
        <f t="shared" si="1535"/>
        <v/>
      </c>
      <c r="CY957" s="16" t="str">
        <f t="shared" si="1536"/>
        <v/>
      </c>
      <c r="CZ957" s="85" t="str">
        <f t="shared" si="1537"/>
        <v/>
      </c>
      <c r="DA957" s="16" t="str">
        <f t="shared" si="1538"/>
        <v/>
      </c>
      <c r="DB957" s="16" t="str">
        <f t="shared" si="1539"/>
        <v/>
      </c>
      <c r="DC957" s="28" t="str">
        <f>IF(CP957="","",$DC$1&amp;(INDEX(価格設定!D$1:XFD$3,ROW(価格設定!$D$3),MATCH($AW957,価格設定!D$1:XFD$1,1))*100)&amp;"%")</f>
        <v/>
      </c>
      <c r="DD957" s="28" t="str">
        <f>IF(CP957="","",$DD$1&amp;(INDEX(価格設定!D$1:XFD$3,ROW(価格設定!$D$2),MATCH($AW957,価格設定!D$1:XFD$1,1))*100)&amp;"%")</f>
        <v/>
      </c>
      <c r="DE957" s="29" t="str">
        <f t="shared" si="1540"/>
        <v/>
      </c>
      <c r="DG957" s="58" t="str">
        <f t="shared" si="1541"/>
        <v/>
      </c>
      <c r="DH957" s="58" t="str">
        <f t="shared" si="1542"/>
        <v/>
      </c>
      <c r="DI957" s="58" t="str">
        <f t="shared" si="1543"/>
        <v/>
      </c>
      <c r="DJ957" s="85" t="str">
        <f t="shared" si="1544"/>
        <v/>
      </c>
      <c r="DL957" s="58" t="str">
        <f>IF(COUNTIF(DG$3:DG$1048576,DG957)=COUNTIF($DG$3:$DG957,DG957),DG957,"")</f>
        <v/>
      </c>
      <c r="DM957" s="85" t="str">
        <f t="shared" si="1545"/>
        <v/>
      </c>
      <c r="DN957" s="85" t="str">
        <f t="shared" si="1471"/>
        <v/>
      </c>
      <c r="DO957" s="85" t="str">
        <f t="shared" si="1471"/>
        <v/>
      </c>
      <c r="DP957" s="303"/>
      <c r="DQ957" s="17" t="str">
        <f t="shared" si="1472"/>
        <v/>
      </c>
      <c r="DR957" s="17" t="str">
        <f t="shared" si="1473"/>
        <v/>
      </c>
      <c r="DS957" s="17" t="str">
        <f t="shared" si="1474"/>
        <v/>
      </c>
      <c r="DU957" s="16" t="str">
        <f t="shared" si="1546"/>
        <v/>
      </c>
      <c r="DV957" s="16" t="str">
        <f>IF(DU957="","",COUNT($DU$3:DU957))</f>
        <v/>
      </c>
      <c r="DW957" s="16" t="str">
        <f t="shared" si="1547"/>
        <v/>
      </c>
      <c r="DX957" s="16" t="str">
        <f t="shared" si="1548"/>
        <v/>
      </c>
      <c r="DY957" s="16" t="str">
        <f>IF(DZ957="","",COUNTIF(DZ$3:DZ957,DZ957))</f>
        <v/>
      </c>
      <c r="DZ957" s="16" t="str">
        <f t="shared" si="1549"/>
        <v/>
      </c>
      <c r="EA957" s="16" t="str">
        <f t="shared" si="1550"/>
        <v/>
      </c>
      <c r="EB957" s="16" t="str">
        <f t="shared" si="1551"/>
        <v/>
      </c>
      <c r="EC957" s="16" t="str">
        <f t="shared" si="1552"/>
        <v/>
      </c>
      <c r="ED957" s="16" t="str">
        <f t="shared" si="1553"/>
        <v/>
      </c>
      <c r="EE957" s="16" t="str">
        <f t="shared" si="1554"/>
        <v/>
      </c>
      <c r="EF957" s="16" t="str">
        <f t="shared" si="1555"/>
        <v/>
      </c>
      <c r="EG957" s="16" t="str">
        <f t="shared" si="1556"/>
        <v/>
      </c>
      <c r="EH957" s="16" t="str">
        <f t="shared" si="1557"/>
        <v/>
      </c>
      <c r="EI957" s="16" t="str">
        <f t="shared" si="1558"/>
        <v/>
      </c>
      <c r="EJ957" s="16" t="str">
        <f t="shared" si="1559"/>
        <v/>
      </c>
      <c r="EK957" s="16" t="str">
        <f t="shared" si="1560"/>
        <v/>
      </c>
      <c r="EL957" s="58" t="str">
        <f t="shared" si="1561"/>
        <v/>
      </c>
      <c r="EM957" s="58" t="str">
        <f>IF(OR($DZ957="",CR957=""),IF($EL957="","",$EL957),IF(OR(CR957="なし",CR957=0),領収書!$H$1,CR957))</f>
        <v/>
      </c>
      <c r="EN957" s="58" t="str">
        <f>IF(OR($DZ957="",CS957=""),IF($EL957="","",$EL957),IF(OR(CS957="なし",CS957=0),入力!$EN$1,CS957))</f>
        <v/>
      </c>
      <c r="EO957" s="63" t="str">
        <f t="shared" si="1562"/>
        <v/>
      </c>
      <c r="EP957" s="63" t="str">
        <f t="shared" si="1563"/>
        <v/>
      </c>
      <c r="ER957" s="16" t="str">
        <f>IF(AND(COUNTIF($ET$3:ET957,ET957)=1,ET957&lt;&gt;""),MAX($ER$3:ER956)+1,"")</f>
        <v/>
      </c>
      <c r="ES957" s="16" t="str">
        <f>IF(価格設定!B959="","",価格設定!B959)</f>
        <v/>
      </c>
      <c r="ET957" s="16" t="str">
        <f>IF(価格設定!C959="","",価格設定!C959)</f>
        <v/>
      </c>
      <c r="EV957" s="16" t="str">
        <f t="shared" si="1475"/>
        <v/>
      </c>
      <c r="EW957" s="16" t="str">
        <f t="shared" si="1564"/>
        <v/>
      </c>
    </row>
    <row r="958" spans="1:153" ht="30" customHeight="1" x14ac:dyDescent="0.2">
      <c r="A958" s="225"/>
      <c r="B958" s="212"/>
      <c r="C958" s="221"/>
      <c r="D958" s="164"/>
      <c r="E958" s="165"/>
      <c r="F958" s="166"/>
      <c r="G958" s="167"/>
      <c r="H958" s="179"/>
      <c r="I958" s="306"/>
      <c r="J958" s="169"/>
      <c r="K958" s="179"/>
      <c r="L958" s="186"/>
      <c r="M958" s="186"/>
      <c r="N958" s="168"/>
      <c r="O958" s="170"/>
      <c r="P958" s="212"/>
      <c r="Q958" s="179" t="str">
        <f>IFERROR(IF(H958="","",IFERROR(INDEX(価格設定!$B$5:$B$1048576,MATCH(H958,価格設定!$B$5:$B$1048576,0),0),INDEX(価格設定!$B$5:$B$1048576,MATCH("*"&amp;H958&amp;"*",価格設定!$B$5:$B$1048576,0),0))),H958)</f>
        <v/>
      </c>
      <c r="R958" s="250" t="str">
        <f>IFERROR(IF(Q958="",IF(K958="","",K958),IF(K958="",IF(INDEX(価格設定!$C$5:$C$1048576,MATCH(Q958,価格設定!$B$5:$B$1048576,0),0)=0,"",INDEX(価格設定!$C$5:$C$1048576,MATCH(Q958,価格設定!$B$5:$B$1048576,0),0)),IF(K958="なし","",K958))),"")</f>
        <v/>
      </c>
      <c r="S958" s="308" t="str">
        <f t="shared" si="1476"/>
        <v/>
      </c>
      <c r="T958" s="126" t="str">
        <f>IFERROR(IF(J958="",IF(INDEX(価格設定!$E$5:$R$1048576,MATCH($Q958,価格設定!B$5:B$1048576,0),MATCH($AW958,価格設定!E$1:X$1,1))=0,"",INDEX(価格設定!$E$5:$R$1048576,MATCH($Q958,価格設定!B$5:B$1048576,0),MATCH($AW958,価格設定!E$1:X$1,1))),J958),"")</f>
        <v/>
      </c>
      <c r="U958" s="126" t="str">
        <f t="shared" si="1477"/>
        <v/>
      </c>
      <c r="V958" s="132" t="str">
        <f t="shared" si="1478"/>
        <v/>
      </c>
      <c r="W958" s="127" t="str">
        <f>IFERROR(IF(OR(T958="",T958&lt;0),"",IFERROR(INDEX(価格設定!E$2:X$3,IF(AND(K958=$K$1,$K$1&lt;&gt;""),ROW(価格設定!$D$3)-1,MATCH(INDEX(価格設定!$D$5:$D$1048576,MATCH(Q958,価格設定!$B$5:$B$1048576,0),0),価格設定!$D$2:$D$3,0)),MATCH($AW958,価格設定!E$1:X$1,1)),INDEX(価格設定!E$2:X$2,0,MATCH($AW958,価格設定!E$1:X$1,1)))),"")</f>
        <v/>
      </c>
      <c r="X958" s="126" t="str">
        <f t="shared" si="1469"/>
        <v/>
      </c>
      <c r="Y958" s="128" t="str">
        <f t="shared" si="1479"/>
        <v/>
      </c>
      <c r="Z958" s="126" t="str">
        <f t="shared" si="1480"/>
        <v/>
      </c>
      <c r="AA958" s="129" t="str">
        <f t="shared" si="1481"/>
        <v/>
      </c>
      <c r="AB958" s="126" t="str">
        <f t="shared" si="1482"/>
        <v/>
      </c>
      <c r="AC958" s="280" t="str">
        <f t="shared" si="1483"/>
        <v/>
      </c>
      <c r="AD958" s="15"/>
      <c r="AE958" s="204" t="str">
        <f>IF(AF958="","",COUNT($AF$3:AF958))</f>
        <v/>
      </c>
      <c r="AF958" s="206" t="str">
        <f t="shared" si="1484"/>
        <v/>
      </c>
      <c r="AG958" s="204" t="str">
        <f t="shared" si="1485"/>
        <v/>
      </c>
      <c r="AH958" s="204" t="str">
        <f t="shared" si="1486"/>
        <v/>
      </c>
      <c r="AI958" s="287"/>
      <c r="AJ958" s="15"/>
      <c r="AK958" s="138" t="str">
        <f t="shared" si="1487"/>
        <v/>
      </c>
      <c r="AL958" s="131" t="str">
        <f t="shared" si="1488"/>
        <v/>
      </c>
      <c r="AM958" s="131" t="str">
        <f t="shared" si="1489"/>
        <v/>
      </c>
      <c r="AN958" s="313" t="str">
        <f t="shared" si="1490"/>
        <v/>
      </c>
      <c r="AO958" s="316" t="str">
        <f t="shared" si="1491"/>
        <v/>
      </c>
      <c r="AP958" s="18"/>
      <c r="AQ958" s="3" t="str">
        <f>IF(F958="","",MAX($AQ$3:AQ957)+1)</f>
        <v/>
      </c>
      <c r="AR958" s="3" t="str">
        <f>IF(OR(AQ958="",BB958=""),"",MAX($AR$3:AR957)+1)</f>
        <v/>
      </c>
      <c r="AS958" s="3" t="str">
        <f>IF(CQ958="","",RANK(CQ958,CQ$3:CQ$1048576,1)+COUNTIF($CQ$3:CQ958,CQ958)-1)</f>
        <v/>
      </c>
      <c r="AT958" s="21" t="str">
        <f>IF(C958="",IF(OR(AND($H958&lt;&gt;"",C958=""),AND($F957=$F958,$AZ958&lt;&gt;""),COUNTA($H$3:$H$1048576,#REF!,$F$3:$F$1048576)&gt;COUNTA($H$3:$H958,#REF!,$F$3:$F958),$AZ958&lt;&gt;""),INDEX(AT$3:AT$1048576,MATCH(MAX($AQ$3:$AQ957),$AQ$3:$AQ$1048576,0),0),""),C958)</f>
        <v/>
      </c>
      <c r="AU958" s="21" t="str">
        <f>IF(D958="",IF(OR(AND($H958&lt;&gt;"",D958=""),AND($F957=$F958,$AZ958&lt;&gt;""),COUNTA($H$3:$H$1048576,#REF!,$F$3:$F$1048576)&gt;COUNTA($H$3:$H958,#REF!,$F$3:$F958),$AZ958&lt;&gt;""),INDEX(AU$3:AU$1048576,MATCH(MAX($AQ$3:$AQ957),$AQ$3:$AQ$1048576,0),0),""),D958)</f>
        <v/>
      </c>
      <c r="AV958" s="21" t="str">
        <f>IF(E958="",IF(OR(AND($H958&lt;&gt;"",E958=""),AND($F957=$F958,$AZ958&lt;&gt;""),COUNTA($H$3:$H$1048576,#REF!,$F$3:$F$1048576)&gt;COUNTA($H$3:$H958,#REF!,$F$3:$F958),$AZ958&lt;&gt;""),INDEX(AV$3:AV$1048576,MATCH(MAX($AQ$3:$AQ957),$AQ$3:$AQ$1048576,0),0),""),E958)</f>
        <v/>
      </c>
      <c r="AW958" s="24" t="str">
        <f t="shared" si="1492"/>
        <v/>
      </c>
      <c r="AX958" s="13" t="str">
        <f t="shared" si="1493"/>
        <v/>
      </c>
      <c r="AY958" s="4" t="str">
        <f t="shared" si="1494"/>
        <v/>
      </c>
      <c r="AZ958" s="4" t="str">
        <f>IF(AX958="",IF(OR(AND(H958&lt;&gt;"",F958=""),COUNTA($H$3:$H$1048576)&gt;COUNTA($H$3:$H958)),INDEX(AX$3:AX958,MATCH(MAX($AQ$3:AQ958),AQ$3:AQ958,0),0),""),AX958)</f>
        <v/>
      </c>
      <c r="BA958" s="4" t="str">
        <f>IF(AY958="",IF(AND(H958&lt;&gt;"",F958=""),INDEX(AY$3:AY958,MATCH(MAX($AQ$3:AQ958),AQ$3:AQ958,0),0),""),AY958)</f>
        <v/>
      </c>
      <c r="BB958" s="82" t="str">
        <f>IF(BC958="","",RANK(BC958,BC$3:BC$1048576,1)+COUNTIF($BC$3:BC958,BC958)-1)</f>
        <v/>
      </c>
      <c r="BC958" s="139" t="str">
        <f t="shared" si="1495"/>
        <v/>
      </c>
      <c r="BD958" s="46" t="str">
        <f t="shared" si="1496"/>
        <v/>
      </c>
      <c r="BE958" s="46" t="str">
        <f t="shared" si="1497"/>
        <v/>
      </c>
      <c r="BF958" s="46" t="str">
        <f t="shared" si="1498"/>
        <v/>
      </c>
      <c r="BG958" s="4" t="str">
        <f t="shared" si="1499"/>
        <v/>
      </c>
      <c r="BH958" s="180" t="str">
        <f t="shared" si="1500"/>
        <v/>
      </c>
      <c r="BI958" s="16" t="str">
        <f t="shared" si="1501"/>
        <v/>
      </c>
      <c r="BJ958" s="52" t="str">
        <f>IF(BI958="","",IF(W958="","",IF(AND(K958=$K$1,$K$1&lt;&gt;""),$BT$2,IFERROR(IF(INDEX(価格設定!$D$5:$D$1048576,MATCH(Q958,価格設定!$B$5:$B$1048576,0),0)=価格設定!$D$3,$BT$2,$BS$2),$BS$2))))</f>
        <v/>
      </c>
      <c r="BK958" s="16" t="str">
        <f>IF(BI958="","",IF(COUNTIF($BI$3:BI958,BI958)=1,1,IF(AND(BI957=BI958,BH958=""),BK957,COUNTIF($BH$3:BH958,BH958))))</f>
        <v/>
      </c>
      <c r="BL958" s="52" t="str">
        <f t="shared" si="1502"/>
        <v/>
      </c>
      <c r="BM958" s="52" t="str">
        <f t="shared" si="1503"/>
        <v/>
      </c>
      <c r="BN958" s="119" t="str">
        <f t="shared" si="1504"/>
        <v/>
      </c>
      <c r="BO958" s="119" t="str">
        <f t="shared" si="1505"/>
        <v/>
      </c>
      <c r="BP958" s="17" t="str">
        <f t="shared" si="1506"/>
        <v/>
      </c>
      <c r="BQ958" s="17" t="str">
        <f t="shared" si="1507"/>
        <v/>
      </c>
      <c r="BR958" s="17" t="str">
        <f>IF(OR(BP958="",COUNTIF($BO$3:BO958,BO958)&lt;&gt;1),"",SUMIF(BO$3:BO$1048576,BO958,BP$3:BP$1048576))</f>
        <v/>
      </c>
      <c r="BS958" s="17" t="str">
        <f t="shared" si="1508"/>
        <v/>
      </c>
      <c r="BT958" s="17" t="str">
        <f t="shared" si="1509"/>
        <v/>
      </c>
      <c r="BU958" s="17" t="str">
        <f t="shared" si="1510"/>
        <v/>
      </c>
      <c r="BV958" s="24" t="str">
        <f t="shared" si="1511"/>
        <v/>
      </c>
      <c r="BW958" s="24" t="str">
        <f t="shared" si="1512"/>
        <v/>
      </c>
      <c r="BX958" s="24" t="str">
        <f t="shared" si="1513"/>
        <v/>
      </c>
      <c r="BY958" s="26" t="str">
        <f t="shared" si="1514"/>
        <v/>
      </c>
      <c r="BZ958" s="26" t="str">
        <f t="shared" si="1515"/>
        <v/>
      </c>
      <c r="CA958" s="26" t="str">
        <f t="shared" si="1516"/>
        <v/>
      </c>
      <c r="CB958" s="66" t="str">
        <f t="shared" si="1517"/>
        <v/>
      </c>
      <c r="CC958" s="65" t="str">
        <f t="shared" si="1518"/>
        <v/>
      </c>
      <c r="CD958" s="26" t="str">
        <f t="shared" si="1519"/>
        <v/>
      </c>
      <c r="CE958" s="26" t="str">
        <f t="shared" si="1520"/>
        <v/>
      </c>
      <c r="CF958" s="193" t="str">
        <f t="shared" si="1521"/>
        <v/>
      </c>
      <c r="CG958" s="193" t="str">
        <f t="shared" si="1522"/>
        <v/>
      </c>
      <c r="CH958" s="26" t="str">
        <f t="shared" si="1523"/>
        <v/>
      </c>
      <c r="CI958" s="26" t="str">
        <f t="shared" si="1524"/>
        <v/>
      </c>
      <c r="CJ958" s="65" t="str">
        <f t="shared" si="1525"/>
        <v/>
      </c>
      <c r="CK958" s="65" t="str">
        <f t="shared" si="1526"/>
        <v/>
      </c>
      <c r="CL958" s="64" t="str">
        <f t="shared" si="1527"/>
        <v/>
      </c>
      <c r="CM958" s="64" t="str">
        <f t="shared" si="1528"/>
        <v/>
      </c>
      <c r="CN958" s="65" t="str">
        <f t="shared" si="1529"/>
        <v/>
      </c>
      <c r="CP958" s="63" t="str">
        <f>IF(BH958="","",MAX($CP$3:CP957)+1)</f>
        <v/>
      </c>
      <c r="CQ958" s="24" t="str">
        <f t="shared" si="1530"/>
        <v/>
      </c>
      <c r="CR958" s="24" t="str">
        <f t="shared" si="1531"/>
        <v/>
      </c>
      <c r="CS958" s="24" t="str">
        <f t="shared" si="1532"/>
        <v/>
      </c>
      <c r="CT958" s="58" t="str">
        <f>IF(BO958="","",COUNTIF($BO$3:BO958,BO958)&amp;"@"&amp;BO958)</f>
        <v/>
      </c>
      <c r="CU958" s="16" t="str">
        <f t="shared" si="1470"/>
        <v/>
      </c>
      <c r="CV958" s="63" t="str">
        <f t="shared" si="1533"/>
        <v/>
      </c>
      <c r="CW958" s="16" t="str">
        <f t="shared" si="1534"/>
        <v/>
      </c>
      <c r="CX958" s="16" t="str">
        <f t="shared" si="1535"/>
        <v/>
      </c>
      <c r="CY958" s="16" t="str">
        <f t="shared" si="1536"/>
        <v/>
      </c>
      <c r="CZ958" s="85" t="str">
        <f t="shared" si="1537"/>
        <v/>
      </c>
      <c r="DA958" s="16" t="str">
        <f t="shared" si="1538"/>
        <v/>
      </c>
      <c r="DB958" s="16" t="str">
        <f t="shared" si="1539"/>
        <v/>
      </c>
      <c r="DC958" s="28" t="str">
        <f>IF(CP958="","",$DC$1&amp;(INDEX(価格設定!D$1:XFD$3,ROW(価格設定!$D$3),MATCH($AW958,価格設定!D$1:XFD$1,1))*100)&amp;"%")</f>
        <v/>
      </c>
      <c r="DD958" s="28" t="str">
        <f>IF(CP958="","",$DD$1&amp;(INDEX(価格設定!D$1:XFD$3,ROW(価格設定!$D$2),MATCH($AW958,価格設定!D$1:XFD$1,1))*100)&amp;"%")</f>
        <v/>
      </c>
      <c r="DE958" s="29" t="str">
        <f t="shared" si="1540"/>
        <v/>
      </c>
      <c r="DG958" s="58" t="str">
        <f t="shared" si="1541"/>
        <v/>
      </c>
      <c r="DH958" s="58" t="str">
        <f t="shared" si="1542"/>
        <v/>
      </c>
      <c r="DI958" s="58" t="str">
        <f t="shared" si="1543"/>
        <v/>
      </c>
      <c r="DJ958" s="85" t="str">
        <f t="shared" si="1544"/>
        <v/>
      </c>
      <c r="DL958" s="58" t="str">
        <f>IF(COUNTIF(DG$3:DG$1048576,DG958)=COUNTIF($DG$3:$DG958,DG958),DG958,"")</f>
        <v/>
      </c>
      <c r="DM958" s="85" t="str">
        <f t="shared" si="1545"/>
        <v/>
      </c>
      <c r="DN958" s="85" t="str">
        <f t="shared" si="1471"/>
        <v/>
      </c>
      <c r="DO958" s="85" t="str">
        <f t="shared" si="1471"/>
        <v/>
      </c>
      <c r="DP958" s="303"/>
      <c r="DQ958" s="17" t="str">
        <f t="shared" si="1472"/>
        <v/>
      </c>
      <c r="DR958" s="17" t="str">
        <f t="shared" si="1473"/>
        <v/>
      </c>
      <c r="DS958" s="17" t="str">
        <f t="shared" si="1474"/>
        <v/>
      </c>
      <c r="DU958" s="16" t="str">
        <f t="shared" si="1546"/>
        <v/>
      </c>
      <c r="DV958" s="16" t="str">
        <f>IF(DU958="","",COUNT($DU$3:DU958))</f>
        <v/>
      </c>
      <c r="DW958" s="16" t="str">
        <f t="shared" si="1547"/>
        <v/>
      </c>
      <c r="DX958" s="16" t="str">
        <f t="shared" si="1548"/>
        <v/>
      </c>
      <c r="DY958" s="16" t="str">
        <f>IF(DZ958="","",COUNTIF(DZ$3:DZ958,DZ958))</f>
        <v/>
      </c>
      <c r="DZ958" s="16" t="str">
        <f t="shared" si="1549"/>
        <v/>
      </c>
      <c r="EA958" s="16" t="str">
        <f t="shared" si="1550"/>
        <v/>
      </c>
      <c r="EB958" s="16" t="str">
        <f t="shared" si="1551"/>
        <v/>
      </c>
      <c r="EC958" s="16" t="str">
        <f t="shared" si="1552"/>
        <v/>
      </c>
      <c r="ED958" s="16" t="str">
        <f t="shared" si="1553"/>
        <v/>
      </c>
      <c r="EE958" s="16" t="str">
        <f t="shared" si="1554"/>
        <v/>
      </c>
      <c r="EF958" s="16" t="str">
        <f t="shared" si="1555"/>
        <v/>
      </c>
      <c r="EG958" s="16" t="str">
        <f t="shared" si="1556"/>
        <v/>
      </c>
      <c r="EH958" s="16" t="str">
        <f t="shared" si="1557"/>
        <v/>
      </c>
      <c r="EI958" s="16" t="str">
        <f t="shared" si="1558"/>
        <v/>
      </c>
      <c r="EJ958" s="16" t="str">
        <f t="shared" si="1559"/>
        <v/>
      </c>
      <c r="EK958" s="16" t="str">
        <f t="shared" si="1560"/>
        <v/>
      </c>
      <c r="EL958" s="58" t="str">
        <f t="shared" si="1561"/>
        <v/>
      </c>
      <c r="EM958" s="58" t="str">
        <f>IF(OR($DZ958="",CR958=""),IF($EL958="","",$EL958),IF(OR(CR958="なし",CR958=0),領収書!$H$1,CR958))</f>
        <v/>
      </c>
      <c r="EN958" s="58" t="str">
        <f>IF(OR($DZ958="",CS958=""),IF($EL958="","",$EL958),IF(OR(CS958="なし",CS958=0),入力!$EN$1,CS958))</f>
        <v/>
      </c>
      <c r="EO958" s="63" t="str">
        <f t="shared" si="1562"/>
        <v/>
      </c>
      <c r="EP958" s="63" t="str">
        <f t="shared" si="1563"/>
        <v/>
      </c>
      <c r="ER958" s="16" t="str">
        <f>IF(AND(COUNTIF($ET$3:ET958,ET958)=1,ET958&lt;&gt;""),MAX($ER$3:ER957)+1,"")</f>
        <v/>
      </c>
      <c r="ES958" s="16" t="str">
        <f>IF(価格設定!B960="","",価格設定!B960)</f>
        <v/>
      </c>
      <c r="ET958" s="16" t="str">
        <f>IF(価格設定!C960="","",価格設定!C960)</f>
        <v/>
      </c>
      <c r="EV958" s="16" t="str">
        <f t="shared" si="1475"/>
        <v/>
      </c>
      <c r="EW958" s="16" t="str">
        <f t="shared" si="1564"/>
        <v/>
      </c>
    </row>
    <row r="959" spans="1:153" ht="30" customHeight="1" x14ac:dyDescent="0.2">
      <c r="A959" s="225"/>
      <c r="B959" s="212"/>
      <c r="C959" s="221"/>
      <c r="D959" s="164"/>
      <c r="E959" s="165"/>
      <c r="F959" s="166"/>
      <c r="G959" s="167"/>
      <c r="H959" s="179"/>
      <c r="I959" s="306"/>
      <c r="J959" s="169"/>
      <c r="K959" s="179"/>
      <c r="L959" s="186"/>
      <c r="M959" s="186"/>
      <c r="N959" s="168"/>
      <c r="O959" s="170"/>
      <c r="P959" s="212"/>
      <c r="Q959" s="179" t="str">
        <f>IFERROR(IF(H959="","",IFERROR(INDEX(価格設定!$B$5:$B$1048576,MATCH(H959,価格設定!$B$5:$B$1048576,0),0),INDEX(価格設定!$B$5:$B$1048576,MATCH("*"&amp;H959&amp;"*",価格設定!$B$5:$B$1048576,0),0))),H959)</f>
        <v/>
      </c>
      <c r="R959" s="250" t="str">
        <f>IFERROR(IF(Q959="",IF(K959="","",K959),IF(K959="",IF(INDEX(価格設定!$C$5:$C$1048576,MATCH(Q959,価格設定!$B$5:$B$1048576,0),0)=0,"",INDEX(価格設定!$C$5:$C$1048576,MATCH(Q959,価格設定!$B$5:$B$1048576,0),0)),IF(K959="なし","",K959))),"")</f>
        <v/>
      </c>
      <c r="S959" s="308" t="str">
        <f t="shared" si="1476"/>
        <v/>
      </c>
      <c r="T959" s="126" t="str">
        <f>IFERROR(IF(J959="",IF(INDEX(価格設定!$E$5:$R$1048576,MATCH($Q959,価格設定!B$5:B$1048576,0),MATCH($AW959,価格設定!E$1:X$1,1))=0,"",INDEX(価格設定!$E$5:$R$1048576,MATCH($Q959,価格設定!B$5:B$1048576,0),MATCH($AW959,価格設定!E$1:X$1,1))),J959),"")</f>
        <v/>
      </c>
      <c r="U959" s="126" t="str">
        <f t="shared" si="1477"/>
        <v/>
      </c>
      <c r="V959" s="132" t="str">
        <f t="shared" si="1478"/>
        <v/>
      </c>
      <c r="W959" s="127" t="str">
        <f>IFERROR(IF(OR(T959="",T959&lt;0),"",IFERROR(INDEX(価格設定!E$2:X$3,IF(AND(K959=$K$1,$K$1&lt;&gt;""),ROW(価格設定!$D$3)-1,MATCH(INDEX(価格設定!$D$5:$D$1048576,MATCH(Q959,価格設定!$B$5:$B$1048576,0),0),価格設定!$D$2:$D$3,0)),MATCH($AW959,価格設定!E$1:X$1,1)),INDEX(価格設定!E$2:X$2,0,MATCH($AW959,価格設定!E$1:X$1,1)))),"")</f>
        <v/>
      </c>
      <c r="X959" s="126" t="str">
        <f t="shared" si="1469"/>
        <v/>
      </c>
      <c r="Y959" s="128" t="str">
        <f t="shared" si="1479"/>
        <v/>
      </c>
      <c r="Z959" s="126" t="str">
        <f t="shared" si="1480"/>
        <v/>
      </c>
      <c r="AA959" s="129" t="str">
        <f t="shared" si="1481"/>
        <v/>
      </c>
      <c r="AB959" s="126" t="str">
        <f t="shared" si="1482"/>
        <v/>
      </c>
      <c r="AC959" s="280" t="str">
        <f t="shared" si="1483"/>
        <v/>
      </c>
      <c r="AD959" s="15"/>
      <c r="AE959" s="204" t="str">
        <f>IF(AF959="","",COUNT($AF$3:AF959))</f>
        <v/>
      </c>
      <c r="AF959" s="206" t="str">
        <f t="shared" si="1484"/>
        <v/>
      </c>
      <c r="AG959" s="204" t="str">
        <f t="shared" si="1485"/>
        <v/>
      </c>
      <c r="AH959" s="204" t="str">
        <f t="shared" si="1486"/>
        <v/>
      </c>
      <c r="AI959" s="287"/>
      <c r="AJ959" s="15"/>
      <c r="AK959" s="138" t="str">
        <f t="shared" si="1487"/>
        <v/>
      </c>
      <c r="AL959" s="131" t="str">
        <f t="shared" si="1488"/>
        <v/>
      </c>
      <c r="AM959" s="131" t="str">
        <f t="shared" si="1489"/>
        <v/>
      </c>
      <c r="AN959" s="313" t="str">
        <f t="shared" si="1490"/>
        <v/>
      </c>
      <c r="AO959" s="316" t="str">
        <f t="shared" si="1491"/>
        <v/>
      </c>
      <c r="AP959" s="18"/>
      <c r="AQ959" s="3" t="str">
        <f>IF(F959="","",MAX($AQ$3:AQ958)+1)</f>
        <v/>
      </c>
      <c r="AR959" s="3" t="str">
        <f>IF(OR(AQ959="",BB959=""),"",MAX($AR$3:AR958)+1)</f>
        <v/>
      </c>
      <c r="AS959" s="3" t="str">
        <f>IF(CQ959="","",RANK(CQ959,CQ$3:CQ$1048576,1)+COUNTIF($CQ$3:CQ959,CQ959)-1)</f>
        <v/>
      </c>
      <c r="AT959" s="21" t="str">
        <f>IF(C959="",IF(OR(AND($H959&lt;&gt;"",C959=""),AND($F958=$F959,$AZ959&lt;&gt;""),COUNTA($H$3:$H$1048576,#REF!,$F$3:$F$1048576)&gt;COUNTA($H$3:$H959,#REF!,$F$3:$F959),$AZ959&lt;&gt;""),INDEX(AT$3:AT$1048576,MATCH(MAX($AQ$3:$AQ958),$AQ$3:$AQ$1048576,0),0),""),C959)</f>
        <v/>
      </c>
      <c r="AU959" s="21" t="str">
        <f>IF(D959="",IF(OR(AND($H959&lt;&gt;"",D959=""),AND($F958=$F959,$AZ959&lt;&gt;""),COUNTA($H$3:$H$1048576,#REF!,$F$3:$F$1048576)&gt;COUNTA($H$3:$H959,#REF!,$F$3:$F959),$AZ959&lt;&gt;""),INDEX(AU$3:AU$1048576,MATCH(MAX($AQ$3:$AQ958),$AQ$3:$AQ$1048576,0),0),""),D959)</f>
        <v/>
      </c>
      <c r="AV959" s="21" t="str">
        <f>IF(E959="",IF(OR(AND($H959&lt;&gt;"",E959=""),AND($F958=$F959,$AZ959&lt;&gt;""),COUNTA($H$3:$H$1048576,#REF!,$F$3:$F$1048576)&gt;COUNTA($H$3:$H959,#REF!,$F$3:$F959),$AZ959&lt;&gt;""),INDEX(AV$3:AV$1048576,MATCH(MAX($AQ$3:$AQ958),$AQ$3:$AQ$1048576,0),0),""),E959)</f>
        <v/>
      </c>
      <c r="AW959" s="24" t="str">
        <f t="shared" si="1492"/>
        <v/>
      </c>
      <c r="AX959" s="13" t="str">
        <f t="shared" si="1493"/>
        <v/>
      </c>
      <c r="AY959" s="4" t="str">
        <f t="shared" si="1494"/>
        <v/>
      </c>
      <c r="AZ959" s="4" t="str">
        <f>IF(AX959="",IF(OR(AND(H959&lt;&gt;"",F959=""),COUNTA($H$3:$H$1048576)&gt;COUNTA($H$3:$H959)),INDEX(AX$3:AX959,MATCH(MAX($AQ$3:AQ959),AQ$3:AQ959,0),0),""),AX959)</f>
        <v/>
      </c>
      <c r="BA959" s="4" t="str">
        <f>IF(AY959="",IF(AND(H959&lt;&gt;"",F959=""),INDEX(AY$3:AY959,MATCH(MAX($AQ$3:AQ959),AQ$3:AQ959,0),0),""),AY959)</f>
        <v/>
      </c>
      <c r="BB959" s="82" t="str">
        <f>IF(BC959="","",RANK(BC959,BC$3:BC$1048576,1)+COUNTIF($BC$3:BC959,BC959)-1)</f>
        <v/>
      </c>
      <c r="BC959" s="139" t="str">
        <f t="shared" si="1495"/>
        <v/>
      </c>
      <c r="BD959" s="46" t="str">
        <f t="shared" si="1496"/>
        <v/>
      </c>
      <c r="BE959" s="46" t="str">
        <f t="shared" si="1497"/>
        <v/>
      </c>
      <c r="BF959" s="46" t="str">
        <f t="shared" si="1498"/>
        <v/>
      </c>
      <c r="BG959" s="4" t="str">
        <f t="shared" si="1499"/>
        <v/>
      </c>
      <c r="BH959" s="180" t="str">
        <f t="shared" si="1500"/>
        <v/>
      </c>
      <c r="BI959" s="16" t="str">
        <f t="shared" si="1501"/>
        <v/>
      </c>
      <c r="BJ959" s="52" t="str">
        <f>IF(BI959="","",IF(W959="","",IF(AND(K959=$K$1,$K$1&lt;&gt;""),$BT$2,IFERROR(IF(INDEX(価格設定!$D$5:$D$1048576,MATCH(Q959,価格設定!$B$5:$B$1048576,0),0)=価格設定!$D$3,$BT$2,$BS$2),$BS$2))))</f>
        <v/>
      </c>
      <c r="BK959" s="16" t="str">
        <f>IF(BI959="","",IF(COUNTIF($BI$3:BI959,BI959)=1,1,IF(AND(BI958=BI959,BH959=""),BK958,COUNTIF($BH$3:BH959,BH959))))</f>
        <v/>
      </c>
      <c r="BL959" s="52" t="str">
        <f t="shared" si="1502"/>
        <v/>
      </c>
      <c r="BM959" s="52" t="str">
        <f t="shared" si="1503"/>
        <v/>
      </c>
      <c r="BN959" s="119" t="str">
        <f t="shared" si="1504"/>
        <v/>
      </c>
      <c r="BO959" s="119" t="str">
        <f t="shared" si="1505"/>
        <v/>
      </c>
      <c r="BP959" s="17" t="str">
        <f t="shared" si="1506"/>
        <v/>
      </c>
      <c r="BQ959" s="17" t="str">
        <f t="shared" si="1507"/>
        <v/>
      </c>
      <c r="BR959" s="17" t="str">
        <f>IF(OR(BP959="",COUNTIF($BO$3:BO959,BO959)&lt;&gt;1),"",SUMIF(BO$3:BO$1048576,BO959,BP$3:BP$1048576))</f>
        <v/>
      </c>
      <c r="BS959" s="17" t="str">
        <f t="shared" si="1508"/>
        <v/>
      </c>
      <c r="BT959" s="17" t="str">
        <f t="shared" si="1509"/>
        <v/>
      </c>
      <c r="BU959" s="17" t="str">
        <f t="shared" si="1510"/>
        <v/>
      </c>
      <c r="BV959" s="24" t="str">
        <f t="shared" si="1511"/>
        <v/>
      </c>
      <c r="BW959" s="24" t="str">
        <f t="shared" si="1512"/>
        <v/>
      </c>
      <c r="BX959" s="24" t="str">
        <f t="shared" si="1513"/>
        <v/>
      </c>
      <c r="BY959" s="26" t="str">
        <f t="shared" si="1514"/>
        <v/>
      </c>
      <c r="BZ959" s="26" t="str">
        <f t="shared" si="1515"/>
        <v/>
      </c>
      <c r="CA959" s="26" t="str">
        <f t="shared" si="1516"/>
        <v/>
      </c>
      <c r="CB959" s="66" t="str">
        <f t="shared" si="1517"/>
        <v/>
      </c>
      <c r="CC959" s="65" t="str">
        <f t="shared" si="1518"/>
        <v/>
      </c>
      <c r="CD959" s="26" t="str">
        <f t="shared" si="1519"/>
        <v/>
      </c>
      <c r="CE959" s="26" t="str">
        <f t="shared" si="1520"/>
        <v/>
      </c>
      <c r="CF959" s="193" t="str">
        <f t="shared" si="1521"/>
        <v/>
      </c>
      <c r="CG959" s="193" t="str">
        <f t="shared" si="1522"/>
        <v/>
      </c>
      <c r="CH959" s="26" t="str">
        <f t="shared" si="1523"/>
        <v/>
      </c>
      <c r="CI959" s="26" t="str">
        <f t="shared" si="1524"/>
        <v/>
      </c>
      <c r="CJ959" s="65" t="str">
        <f t="shared" si="1525"/>
        <v/>
      </c>
      <c r="CK959" s="65" t="str">
        <f t="shared" si="1526"/>
        <v/>
      </c>
      <c r="CL959" s="64" t="str">
        <f t="shared" si="1527"/>
        <v/>
      </c>
      <c r="CM959" s="64" t="str">
        <f t="shared" si="1528"/>
        <v/>
      </c>
      <c r="CN959" s="65" t="str">
        <f t="shared" si="1529"/>
        <v/>
      </c>
      <c r="CP959" s="63" t="str">
        <f>IF(BH959="","",MAX($CP$3:CP958)+1)</f>
        <v/>
      </c>
      <c r="CQ959" s="24" t="str">
        <f t="shared" si="1530"/>
        <v/>
      </c>
      <c r="CR959" s="24" t="str">
        <f t="shared" si="1531"/>
        <v/>
      </c>
      <c r="CS959" s="24" t="str">
        <f t="shared" si="1532"/>
        <v/>
      </c>
      <c r="CT959" s="58" t="str">
        <f>IF(BO959="","",COUNTIF($BO$3:BO959,BO959)&amp;"@"&amp;BO959)</f>
        <v/>
      </c>
      <c r="CU959" s="16" t="str">
        <f t="shared" si="1470"/>
        <v/>
      </c>
      <c r="CV959" s="63" t="str">
        <f t="shared" si="1533"/>
        <v/>
      </c>
      <c r="CW959" s="16" t="str">
        <f t="shared" si="1534"/>
        <v/>
      </c>
      <c r="CX959" s="16" t="str">
        <f t="shared" si="1535"/>
        <v/>
      </c>
      <c r="CY959" s="16" t="str">
        <f t="shared" si="1536"/>
        <v/>
      </c>
      <c r="CZ959" s="85" t="str">
        <f t="shared" si="1537"/>
        <v/>
      </c>
      <c r="DA959" s="16" t="str">
        <f t="shared" si="1538"/>
        <v/>
      </c>
      <c r="DB959" s="16" t="str">
        <f t="shared" si="1539"/>
        <v/>
      </c>
      <c r="DC959" s="28" t="str">
        <f>IF(CP959="","",$DC$1&amp;(INDEX(価格設定!D$1:XFD$3,ROW(価格設定!$D$3),MATCH($AW959,価格設定!D$1:XFD$1,1))*100)&amp;"%")</f>
        <v/>
      </c>
      <c r="DD959" s="28" t="str">
        <f>IF(CP959="","",$DD$1&amp;(INDEX(価格設定!D$1:XFD$3,ROW(価格設定!$D$2),MATCH($AW959,価格設定!D$1:XFD$1,1))*100)&amp;"%")</f>
        <v/>
      </c>
      <c r="DE959" s="29" t="str">
        <f t="shared" si="1540"/>
        <v/>
      </c>
      <c r="DG959" s="58" t="str">
        <f t="shared" si="1541"/>
        <v/>
      </c>
      <c r="DH959" s="58" t="str">
        <f t="shared" si="1542"/>
        <v/>
      </c>
      <c r="DI959" s="58" t="str">
        <f t="shared" si="1543"/>
        <v/>
      </c>
      <c r="DJ959" s="85" t="str">
        <f t="shared" si="1544"/>
        <v/>
      </c>
      <c r="DL959" s="58" t="str">
        <f>IF(COUNTIF(DG$3:DG$1048576,DG959)=COUNTIF($DG$3:$DG959,DG959),DG959,"")</f>
        <v/>
      </c>
      <c r="DM959" s="85" t="str">
        <f t="shared" si="1545"/>
        <v/>
      </c>
      <c r="DN959" s="85" t="str">
        <f t="shared" si="1471"/>
        <v/>
      </c>
      <c r="DO959" s="85" t="str">
        <f t="shared" si="1471"/>
        <v/>
      </c>
      <c r="DP959" s="303"/>
      <c r="DQ959" s="17" t="str">
        <f t="shared" si="1472"/>
        <v/>
      </c>
      <c r="DR959" s="17" t="str">
        <f t="shared" si="1473"/>
        <v/>
      </c>
      <c r="DS959" s="17" t="str">
        <f t="shared" si="1474"/>
        <v/>
      </c>
      <c r="DU959" s="16" t="str">
        <f t="shared" si="1546"/>
        <v/>
      </c>
      <c r="DV959" s="16" t="str">
        <f>IF(DU959="","",COUNT($DU$3:DU959))</f>
        <v/>
      </c>
      <c r="DW959" s="16" t="str">
        <f t="shared" si="1547"/>
        <v/>
      </c>
      <c r="DX959" s="16" t="str">
        <f t="shared" si="1548"/>
        <v/>
      </c>
      <c r="DY959" s="16" t="str">
        <f>IF(DZ959="","",COUNTIF(DZ$3:DZ959,DZ959))</f>
        <v/>
      </c>
      <c r="DZ959" s="16" t="str">
        <f t="shared" si="1549"/>
        <v/>
      </c>
      <c r="EA959" s="16" t="str">
        <f t="shared" si="1550"/>
        <v/>
      </c>
      <c r="EB959" s="16" t="str">
        <f t="shared" si="1551"/>
        <v/>
      </c>
      <c r="EC959" s="16" t="str">
        <f t="shared" si="1552"/>
        <v/>
      </c>
      <c r="ED959" s="16" t="str">
        <f t="shared" si="1553"/>
        <v/>
      </c>
      <c r="EE959" s="16" t="str">
        <f t="shared" si="1554"/>
        <v/>
      </c>
      <c r="EF959" s="16" t="str">
        <f t="shared" si="1555"/>
        <v/>
      </c>
      <c r="EG959" s="16" t="str">
        <f t="shared" si="1556"/>
        <v/>
      </c>
      <c r="EH959" s="16" t="str">
        <f t="shared" si="1557"/>
        <v/>
      </c>
      <c r="EI959" s="16" t="str">
        <f t="shared" si="1558"/>
        <v/>
      </c>
      <c r="EJ959" s="16" t="str">
        <f t="shared" si="1559"/>
        <v/>
      </c>
      <c r="EK959" s="16" t="str">
        <f t="shared" si="1560"/>
        <v/>
      </c>
      <c r="EL959" s="58" t="str">
        <f t="shared" si="1561"/>
        <v/>
      </c>
      <c r="EM959" s="58" t="str">
        <f>IF(OR($DZ959="",CR959=""),IF($EL959="","",$EL959),IF(OR(CR959="なし",CR959=0),領収書!$H$1,CR959))</f>
        <v/>
      </c>
      <c r="EN959" s="58" t="str">
        <f>IF(OR($DZ959="",CS959=""),IF($EL959="","",$EL959),IF(OR(CS959="なし",CS959=0),入力!$EN$1,CS959))</f>
        <v/>
      </c>
      <c r="EO959" s="63" t="str">
        <f t="shared" si="1562"/>
        <v/>
      </c>
      <c r="EP959" s="63" t="str">
        <f t="shared" si="1563"/>
        <v/>
      </c>
      <c r="ER959" s="16" t="str">
        <f>IF(AND(COUNTIF($ET$3:ET959,ET959)=1,ET959&lt;&gt;""),MAX($ER$3:ER958)+1,"")</f>
        <v/>
      </c>
      <c r="ES959" s="16" t="str">
        <f>IF(価格設定!B961="","",価格設定!B961)</f>
        <v/>
      </c>
      <c r="ET959" s="16" t="str">
        <f>IF(価格設定!C961="","",価格設定!C961)</f>
        <v/>
      </c>
      <c r="EV959" s="16" t="str">
        <f t="shared" si="1475"/>
        <v/>
      </c>
      <c r="EW959" s="16" t="str">
        <f t="shared" si="1564"/>
        <v/>
      </c>
    </row>
    <row r="960" spans="1:153" ht="30" customHeight="1" x14ac:dyDescent="0.2">
      <c r="A960" s="225"/>
      <c r="B960" s="212"/>
      <c r="C960" s="221"/>
      <c r="D960" s="164"/>
      <c r="E960" s="165"/>
      <c r="F960" s="166"/>
      <c r="G960" s="167"/>
      <c r="H960" s="179"/>
      <c r="I960" s="306"/>
      <c r="J960" s="169"/>
      <c r="K960" s="179"/>
      <c r="L960" s="186"/>
      <c r="M960" s="186"/>
      <c r="N960" s="168"/>
      <c r="O960" s="170"/>
      <c r="P960" s="212"/>
      <c r="Q960" s="179" t="str">
        <f>IFERROR(IF(H960="","",IFERROR(INDEX(価格設定!$B$5:$B$1048576,MATCH(H960,価格設定!$B$5:$B$1048576,0),0),INDEX(価格設定!$B$5:$B$1048576,MATCH("*"&amp;H960&amp;"*",価格設定!$B$5:$B$1048576,0),0))),H960)</f>
        <v/>
      </c>
      <c r="R960" s="250" t="str">
        <f>IFERROR(IF(Q960="",IF(K960="","",K960),IF(K960="",IF(INDEX(価格設定!$C$5:$C$1048576,MATCH(Q960,価格設定!$B$5:$B$1048576,0),0)=0,"",INDEX(価格設定!$C$5:$C$1048576,MATCH(Q960,価格設定!$B$5:$B$1048576,0),0)),IF(K960="なし","",K960))),"")</f>
        <v/>
      </c>
      <c r="S960" s="308" t="str">
        <f t="shared" si="1476"/>
        <v/>
      </c>
      <c r="T960" s="126" t="str">
        <f>IFERROR(IF(J960="",IF(INDEX(価格設定!$E$5:$R$1048576,MATCH($Q960,価格設定!B$5:B$1048576,0),MATCH($AW960,価格設定!E$1:X$1,1))=0,"",INDEX(価格設定!$E$5:$R$1048576,MATCH($Q960,価格設定!B$5:B$1048576,0),MATCH($AW960,価格設定!E$1:X$1,1))),J960),"")</f>
        <v/>
      </c>
      <c r="U960" s="126" t="str">
        <f t="shared" si="1477"/>
        <v/>
      </c>
      <c r="V960" s="132" t="str">
        <f t="shared" si="1478"/>
        <v/>
      </c>
      <c r="W960" s="127" t="str">
        <f>IFERROR(IF(OR(T960="",T960&lt;0),"",IFERROR(INDEX(価格設定!E$2:X$3,IF(AND(K960=$K$1,$K$1&lt;&gt;""),ROW(価格設定!$D$3)-1,MATCH(INDEX(価格設定!$D$5:$D$1048576,MATCH(Q960,価格設定!$B$5:$B$1048576,0),0),価格設定!$D$2:$D$3,0)),MATCH($AW960,価格設定!E$1:X$1,1)),INDEX(価格設定!E$2:X$2,0,MATCH($AW960,価格設定!E$1:X$1,1)))),"")</f>
        <v/>
      </c>
      <c r="X960" s="126" t="str">
        <f t="shared" si="1469"/>
        <v/>
      </c>
      <c r="Y960" s="128" t="str">
        <f t="shared" si="1479"/>
        <v/>
      </c>
      <c r="Z960" s="126" t="str">
        <f t="shared" si="1480"/>
        <v/>
      </c>
      <c r="AA960" s="129" t="str">
        <f t="shared" si="1481"/>
        <v/>
      </c>
      <c r="AB960" s="126" t="str">
        <f t="shared" si="1482"/>
        <v/>
      </c>
      <c r="AC960" s="280" t="str">
        <f t="shared" si="1483"/>
        <v/>
      </c>
      <c r="AD960" s="15"/>
      <c r="AE960" s="204" t="str">
        <f>IF(AF960="","",COUNT($AF$3:AF960))</f>
        <v/>
      </c>
      <c r="AF960" s="206" t="str">
        <f t="shared" si="1484"/>
        <v/>
      </c>
      <c r="AG960" s="204" t="str">
        <f t="shared" si="1485"/>
        <v/>
      </c>
      <c r="AH960" s="204" t="str">
        <f t="shared" si="1486"/>
        <v/>
      </c>
      <c r="AI960" s="287"/>
      <c r="AJ960" s="15"/>
      <c r="AK960" s="138" t="str">
        <f t="shared" si="1487"/>
        <v/>
      </c>
      <c r="AL960" s="131" t="str">
        <f t="shared" si="1488"/>
        <v/>
      </c>
      <c r="AM960" s="131" t="str">
        <f t="shared" si="1489"/>
        <v/>
      </c>
      <c r="AN960" s="313" t="str">
        <f t="shared" si="1490"/>
        <v/>
      </c>
      <c r="AO960" s="316" t="str">
        <f t="shared" si="1491"/>
        <v/>
      </c>
      <c r="AP960" s="18"/>
      <c r="AQ960" s="3" t="str">
        <f>IF(F960="","",MAX($AQ$3:AQ959)+1)</f>
        <v/>
      </c>
      <c r="AR960" s="3" t="str">
        <f>IF(OR(AQ960="",BB960=""),"",MAX($AR$3:AR959)+1)</f>
        <v/>
      </c>
      <c r="AS960" s="3" t="str">
        <f>IF(CQ960="","",RANK(CQ960,CQ$3:CQ$1048576,1)+COUNTIF($CQ$3:CQ960,CQ960)-1)</f>
        <v/>
      </c>
      <c r="AT960" s="21" t="str">
        <f>IF(C960="",IF(OR(AND($H960&lt;&gt;"",C960=""),AND($F959=$F960,$AZ960&lt;&gt;""),COUNTA($H$3:$H$1048576,#REF!,$F$3:$F$1048576)&gt;COUNTA($H$3:$H960,#REF!,$F$3:$F960),$AZ960&lt;&gt;""),INDEX(AT$3:AT$1048576,MATCH(MAX($AQ$3:$AQ959),$AQ$3:$AQ$1048576,0),0),""),C960)</f>
        <v/>
      </c>
      <c r="AU960" s="21" t="str">
        <f>IF(D960="",IF(OR(AND($H960&lt;&gt;"",D960=""),AND($F959=$F960,$AZ960&lt;&gt;""),COUNTA($H$3:$H$1048576,#REF!,$F$3:$F$1048576)&gt;COUNTA($H$3:$H960,#REF!,$F$3:$F960),$AZ960&lt;&gt;""),INDEX(AU$3:AU$1048576,MATCH(MAX($AQ$3:$AQ959),$AQ$3:$AQ$1048576,0),0),""),D960)</f>
        <v/>
      </c>
      <c r="AV960" s="21" t="str">
        <f>IF(E960="",IF(OR(AND($H960&lt;&gt;"",E960=""),AND($F959=$F960,$AZ960&lt;&gt;""),COUNTA($H$3:$H$1048576,#REF!,$F$3:$F$1048576)&gt;COUNTA($H$3:$H960,#REF!,$F$3:$F960),$AZ960&lt;&gt;""),INDEX(AV$3:AV$1048576,MATCH(MAX($AQ$3:$AQ959),$AQ$3:$AQ$1048576,0),0),""),E960)</f>
        <v/>
      </c>
      <c r="AW960" s="24" t="str">
        <f t="shared" si="1492"/>
        <v/>
      </c>
      <c r="AX960" s="13" t="str">
        <f t="shared" si="1493"/>
        <v/>
      </c>
      <c r="AY960" s="4" t="str">
        <f t="shared" si="1494"/>
        <v/>
      </c>
      <c r="AZ960" s="4" t="str">
        <f>IF(AX960="",IF(OR(AND(H960&lt;&gt;"",F960=""),COUNTA($H$3:$H$1048576)&gt;COUNTA($H$3:$H960)),INDEX(AX$3:AX960,MATCH(MAX($AQ$3:AQ960),AQ$3:AQ960,0),0),""),AX960)</f>
        <v/>
      </c>
      <c r="BA960" s="4" t="str">
        <f>IF(AY960="",IF(AND(H960&lt;&gt;"",F960=""),INDEX(AY$3:AY960,MATCH(MAX($AQ$3:AQ960),AQ$3:AQ960,0),0),""),AY960)</f>
        <v/>
      </c>
      <c r="BB960" s="82" t="str">
        <f>IF(BC960="","",RANK(BC960,BC$3:BC$1048576,1)+COUNTIF($BC$3:BC960,BC960)-1)</f>
        <v/>
      </c>
      <c r="BC960" s="139" t="str">
        <f t="shared" si="1495"/>
        <v/>
      </c>
      <c r="BD960" s="46" t="str">
        <f t="shared" si="1496"/>
        <v/>
      </c>
      <c r="BE960" s="46" t="str">
        <f t="shared" si="1497"/>
        <v/>
      </c>
      <c r="BF960" s="46" t="str">
        <f t="shared" si="1498"/>
        <v/>
      </c>
      <c r="BG960" s="4" t="str">
        <f t="shared" si="1499"/>
        <v/>
      </c>
      <c r="BH960" s="180" t="str">
        <f t="shared" si="1500"/>
        <v/>
      </c>
      <c r="BI960" s="16" t="str">
        <f t="shared" si="1501"/>
        <v/>
      </c>
      <c r="BJ960" s="52" t="str">
        <f>IF(BI960="","",IF(W960="","",IF(AND(K960=$K$1,$K$1&lt;&gt;""),$BT$2,IFERROR(IF(INDEX(価格設定!$D$5:$D$1048576,MATCH(Q960,価格設定!$B$5:$B$1048576,0),0)=価格設定!$D$3,$BT$2,$BS$2),$BS$2))))</f>
        <v/>
      </c>
      <c r="BK960" s="16" t="str">
        <f>IF(BI960="","",IF(COUNTIF($BI$3:BI960,BI960)=1,1,IF(AND(BI959=BI960,BH960=""),BK959,COUNTIF($BH$3:BH960,BH960))))</f>
        <v/>
      </c>
      <c r="BL960" s="52" t="str">
        <f t="shared" si="1502"/>
        <v/>
      </c>
      <c r="BM960" s="52" t="str">
        <f t="shared" si="1503"/>
        <v/>
      </c>
      <c r="BN960" s="119" t="str">
        <f t="shared" si="1504"/>
        <v/>
      </c>
      <c r="BO960" s="119" t="str">
        <f t="shared" si="1505"/>
        <v/>
      </c>
      <c r="BP960" s="17" t="str">
        <f t="shared" si="1506"/>
        <v/>
      </c>
      <c r="BQ960" s="17" t="str">
        <f t="shared" si="1507"/>
        <v/>
      </c>
      <c r="BR960" s="17" t="str">
        <f>IF(OR(BP960="",COUNTIF($BO$3:BO960,BO960)&lt;&gt;1),"",SUMIF(BO$3:BO$1048576,BO960,BP$3:BP$1048576))</f>
        <v/>
      </c>
      <c r="BS960" s="17" t="str">
        <f t="shared" si="1508"/>
        <v/>
      </c>
      <c r="BT960" s="17" t="str">
        <f t="shared" si="1509"/>
        <v/>
      </c>
      <c r="BU960" s="17" t="str">
        <f t="shared" si="1510"/>
        <v/>
      </c>
      <c r="BV960" s="24" t="str">
        <f t="shared" si="1511"/>
        <v/>
      </c>
      <c r="BW960" s="24" t="str">
        <f t="shared" si="1512"/>
        <v/>
      </c>
      <c r="BX960" s="24" t="str">
        <f t="shared" si="1513"/>
        <v/>
      </c>
      <c r="BY960" s="26" t="str">
        <f t="shared" si="1514"/>
        <v/>
      </c>
      <c r="BZ960" s="26" t="str">
        <f t="shared" si="1515"/>
        <v/>
      </c>
      <c r="CA960" s="26" t="str">
        <f t="shared" si="1516"/>
        <v/>
      </c>
      <c r="CB960" s="66" t="str">
        <f t="shared" si="1517"/>
        <v/>
      </c>
      <c r="CC960" s="65" t="str">
        <f t="shared" si="1518"/>
        <v/>
      </c>
      <c r="CD960" s="26" t="str">
        <f t="shared" si="1519"/>
        <v/>
      </c>
      <c r="CE960" s="26" t="str">
        <f t="shared" si="1520"/>
        <v/>
      </c>
      <c r="CF960" s="193" t="str">
        <f t="shared" si="1521"/>
        <v/>
      </c>
      <c r="CG960" s="193" t="str">
        <f t="shared" si="1522"/>
        <v/>
      </c>
      <c r="CH960" s="26" t="str">
        <f t="shared" si="1523"/>
        <v/>
      </c>
      <c r="CI960" s="26" t="str">
        <f t="shared" si="1524"/>
        <v/>
      </c>
      <c r="CJ960" s="65" t="str">
        <f t="shared" si="1525"/>
        <v/>
      </c>
      <c r="CK960" s="65" t="str">
        <f t="shared" si="1526"/>
        <v/>
      </c>
      <c r="CL960" s="64" t="str">
        <f t="shared" si="1527"/>
        <v/>
      </c>
      <c r="CM960" s="64" t="str">
        <f t="shared" si="1528"/>
        <v/>
      </c>
      <c r="CN960" s="65" t="str">
        <f t="shared" si="1529"/>
        <v/>
      </c>
      <c r="CP960" s="63" t="str">
        <f>IF(BH960="","",MAX($CP$3:CP959)+1)</f>
        <v/>
      </c>
      <c r="CQ960" s="24" t="str">
        <f t="shared" si="1530"/>
        <v/>
      </c>
      <c r="CR960" s="24" t="str">
        <f t="shared" si="1531"/>
        <v/>
      </c>
      <c r="CS960" s="24" t="str">
        <f t="shared" si="1532"/>
        <v/>
      </c>
      <c r="CT960" s="58" t="str">
        <f>IF(BO960="","",COUNTIF($BO$3:BO960,BO960)&amp;"@"&amp;BO960)</f>
        <v/>
      </c>
      <c r="CU960" s="16" t="str">
        <f t="shared" si="1470"/>
        <v/>
      </c>
      <c r="CV960" s="63" t="str">
        <f t="shared" si="1533"/>
        <v/>
      </c>
      <c r="CW960" s="16" t="str">
        <f t="shared" si="1534"/>
        <v/>
      </c>
      <c r="CX960" s="16" t="str">
        <f t="shared" si="1535"/>
        <v/>
      </c>
      <c r="CY960" s="16" t="str">
        <f t="shared" si="1536"/>
        <v/>
      </c>
      <c r="CZ960" s="85" t="str">
        <f t="shared" si="1537"/>
        <v/>
      </c>
      <c r="DA960" s="16" t="str">
        <f t="shared" si="1538"/>
        <v/>
      </c>
      <c r="DB960" s="16" t="str">
        <f t="shared" si="1539"/>
        <v/>
      </c>
      <c r="DC960" s="28" t="str">
        <f>IF(CP960="","",$DC$1&amp;(INDEX(価格設定!D$1:XFD$3,ROW(価格設定!$D$3),MATCH($AW960,価格設定!D$1:XFD$1,1))*100)&amp;"%")</f>
        <v/>
      </c>
      <c r="DD960" s="28" t="str">
        <f>IF(CP960="","",$DD$1&amp;(INDEX(価格設定!D$1:XFD$3,ROW(価格設定!$D$2),MATCH($AW960,価格設定!D$1:XFD$1,1))*100)&amp;"%")</f>
        <v/>
      </c>
      <c r="DE960" s="29" t="str">
        <f t="shared" si="1540"/>
        <v/>
      </c>
      <c r="DG960" s="58" t="str">
        <f t="shared" si="1541"/>
        <v/>
      </c>
      <c r="DH960" s="58" t="str">
        <f t="shared" si="1542"/>
        <v/>
      </c>
      <c r="DI960" s="58" t="str">
        <f t="shared" si="1543"/>
        <v/>
      </c>
      <c r="DJ960" s="85" t="str">
        <f t="shared" si="1544"/>
        <v/>
      </c>
      <c r="DL960" s="58" t="str">
        <f>IF(COUNTIF(DG$3:DG$1048576,DG960)=COUNTIF($DG$3:$DG960,DG960),DG960,"")</f>
        <v/>
      </c>
      <c r="DM960" s="85" t="str">
        <f t="shared" si="1545"/>
        <v/>
      </c>
      <c r="DN960" s="85" t="str">
        <f t="shared" si="1471"/>
        <v/>
      </c>
      <c r="DO960" s="85" t="str">
        <f t="shared" si="1471"/>
        <v/>
      </c>
      <c r="DP960" s="303"/>
      <c r="DQ960" s="17" t="str">
        <f t="shared" si="1472"/>
        <v/>
      </c>
      <c r="DR960" s="17" t="str">
        <f t="shared" si="1473"/>
        <v/>
      </c>
      <c r="DS960" s="17" t="str">
        <f t="shared" si="1474"/>
        <v/>
      </c>
      <c r="DU960" s="16" t="str">
        <f t="shared" si="1546"/>
        <v/>
      </c>
      <c r="DV960" s="16" t="str">
        <f>IF(DU960="","",COUNT($DU$3:DU960))</f>
        <v/>
      </c>
      <c r="DW960" s="16" t="str">
        <f t="shared" si="1547"/>
        <v/>
      </c>
      <c r="DX960" s="16" t="str">
        <f t="shared" si="1548"/>
        <v/>
      </c>
      <c r="DY960" s="16" t="str">
        <f>IF(DZ960="","",COUNTIF(DZ$3:DZ960,DZ960))</f>
        <v/>
      </c>
      <c r="DZ960" s="16" t="str">
        <f t="shared" si="1549"/>
        <v/>
      </c>
      <c r="EA960" s="16" t="str">
        <f t="shared" si="1550"/>
        <v/>
      </c>
      <c r="EB960" s="16" t="str">
        <f t="shared" si="1551"/>
        <v/>
      </c>
      <c r="EC960" s="16" t="str">
        <f t="shared" si="1552"/>
        <v/>
      </c>
      <c r="ED960" s="16" t="str">
        <f t="shared" si="1553"/>
        <v/>
      </c>
      <c r="EE960" s="16" t="str">
        <f t="shared" si="1554"/>
        <v/>
      </c>
      <c r="EF960" s="16" t="str">
        <f t="shared" si="1555"/>
        <v/>
      </c>
      <c r="EG960" s="16" t="str">
        <f t="shared" si="1556"/>
        <v/>
      </c>
      <c r="EH960" s="16" t="str">
        <f t="shared" si="1557"/>
        <v/>
      </c>
      <c r="EI960" s="16" t="str">
        <f t="shared" si="1558"/>
        <v/>
      </c>
      <c r="EJ960" s="16" t="str">
        <f t="shared" si="1559"/>
        <v/>
      </c>
      <c r="EK960" s="16" t="str">
        <f t="shared" si="1560"/>
        <v/>
      </c>
      <c r="EL960" s="58" t="str">
        <f t="shared" si="1561"/>
        <v/>
      </c>
      <c r="EM960" s="58" t="str">
        <f>IF(OR($DZ960="",CR960=""),IF($EL960="","",$EL960),IF(OR(CR960="なし",CR960=0),領収書!$H$1,CR960))</f>
        <v/>
      </c>
      <c r="EN960" s="58" t="str">
        <f>IF(OR($DZ960="",CS960=""),IF($EL960="","",$EL960),IF(OR(CS960="なし",CS960=0),入力!$EN$1,CS960))</f>
        <v/>
      </c>
      <c r="EO960" s="63" t="str">
        <f t="shared" si="1562"/>
        <v/>
      </c>
      <c r="EP960" s="63" t="str">
        <f t="shared" si="1563"/>
        <v/>
      </c>
      <c r="ER960" s="16" t="str">
        <f>IF(AND(COUNTIF($ET$3:ET960,ET960)=1,ET960&lt;&gt;""),MAX($ER$3:ER959)+1,"")</f>
        <v/>
      </c>
      <c r="ES960" s="16" t="str">
        <f>IF(価格設定!B962="","",価格設定!B962)</f>
        <v/>
      </c>
      <c r="ET960" s="16" t="str">
        <f>IF(価格設定!C962="","",価格設定!C962)</f>
        <v/>
      </c>
      <c r="EV960" s="16" t="str">
        <f t="shared" si="1475"/>
        <v/>
      </c>
      <c r="EW960" s="16" t="str">
        <f t="shared" si="1564"/>
        <v/>
      </c>
    </row>
    <row r="961" spans="1:153" ht="30" customHeight="1" x14ac:dyDescent="0.2">
      <c r="A961" s="225"/>
      <c r="B961" s="212"/>
      <c r="C961" s="221"/>
      <c r="D961" s="164"/>
      <c r="E961" s="165"/>
      <c r="F961" s="166"/>
      <c r="G961" s="167"/>
      <c r="H961" s="179"/>
      <c r="I961" s="306"/>
      <c r="J961" s="169"/>
      <c r="K961" s="179"/>
      <c r="L961" s="186"/>
      <c r="M961" s="186"/>
      <c r="N961" s="168"/>
      <c r="O961" s="170"/>
      <c r="P961" s="212"/>
      <c r="Q961" s="179" t="str">
        <f>IFERROR(IF(H961="","",IFERROR(INDEX(価格設定!$B$5:$B$1048576,MATCH(H961,価格設定!$B$5:$B$1048576,0),0),INDEX(価格設定!$B$5:$B$1048576,MATCH("*"&amp;H961&amp;"*",価格設定!$B$5:$B$1048576,0),0))),H961)</f>
        <v/>
      </c>
      <c r="R961" s="250" t="str">
        <f>IFERROR(IF(Q961="",IF(K961="","",K961),IF(K961="",IF(INDEX(価格設定!$C$5:$C$1048576,MATCH(Q961,価格設定!$B$5:$B$1048576,0),0)=0,"",INDEX(価格設定!$C$5:$C$1048576,MATCH(Q961,価格設定!$B$5:$B$1048576,0),0)),IF(K961="なし","",K961))),"")</f>
        <v/>
      </c>
      <c r="S961" s="308" t="str">
        <f t="shared" si="1476"/>
        <v/>
      </c>
      <c r="T961" s="126" t="str">
        <f>IFERROR(IF(J961="",IF(INDEX(価格設定!$E$5:$R$1048576,MATCH($Q961,価格設定!B$5:B$1048576,0),MATCH($AW961,価格設定!E$1:X$1,1))=0,"",INDEX(価格設定!$E$5:$R$1048576,MATCH($Q961,価格設定!B$5:B$1048576,0),MATCH($AW961,価格設定!E$1:X$1,1))),J961),"")</f>
        <v/>
      </c>
      <c r="U961" s="126" t="str">
        <f t="shared" si="1477"/>
        <v/>
      </c>
      <c r="V961" s="132" t="str">
        <f t="shared" si="1478"/>
        <v/>
      </c>
      <c r="W961" s="127" t="str">
        <f>IFERROR(IF(OR(T961="",T961&lt;0),"",IFERROR(INDEX(価格設定!E$2:X$3,IF(AND(K961=$K$1,$K$1&lt;&gt;""),ROW(価格設定!$D$3)-1,MATCH(INDEX(価格設定!$D$5:$D$1048576,MATCH(Q961,価格設定!$B$5:$B$1048576,0),0),価格設定!$D$2:$D$3,0)),MATCH($AW961,価格設定!E$1:X$1,1)),INDEX(価格設定!E$2:X$2,0,MATCH($AW961,価格設定!E$1:X$1,1)))),"")</f>
        <v/>
      </c>
      <c r="X961" s="126" t="str">
        <f t="shared" si="1469"/>
        <v/>
      </c>
      <c r="Y961" s="128" t="str">
        <f t="shared" si="1479"/>
        <v/>
      </c>
      <c r="Z961" s="126" t="str">
        <f t="shared" si="1480"/>
        <v/>
      </c>
      <c r="AA961" s="129" t="str">
        <f t="shared" si="1481"/>
        <v/>
      </c>
      <c r="AB961" s="126" t="str">
        <f t="shared" si="1482"/>
        <v/>
      </c>
      <c r="AC961" s="280" t="str">
        <f t="shared" si="1483"/>
        <v/>
      </c>
      <c r="AD961" s="15"/>
      <c r="AE961" s="204" t="str">
        <f>IF(AF961="","",COUNT($AF$3:AF961))</f>
        <v/>
      </c>
      <c r="AF961" s="206" t="str">
        <f t="shared" si="1484"/>
        <v/>
      </c>
      <c r="AG961" s="204" t="str">
        <f t="shared" si="1485"/>
        <v/>
      </c>
      <c r="AH961" s="204" t="str">
        <f t="shared" si="1486"/>
        <v/>
      </c>
      <c r="AI961" s="287"/>
      <c r="AJ961" s="15"/>
      <c r="AK961" s="138" t="str">
        <f t="shared" si="1487"/>
        <v/>
      </c>
      <c r="AL961" s="131" t="str">
        <f t="shared" si="1488"/>
        <v/>
      </c>
      <c r="AM961" s="131" t="str">
        <f t="shared" si="1489"/>
        <v/>
      </c>
      <c r="AN961" s="313" t="str">
        <f t="shared" si="1490"/>
        <v/>
      </c>
      <c r="AO961" s="316" t="str">
        <f t="shared" si="1491"/>
        <v/>
      </c>
      <c r="AP961" s="18"/>
      <c r="AQ961" s="3" t="str">
        <f>IF(F961="","",MAX($AQ$3:AQ960)+1)</f>
        <v/>
      </c>
      <c r="AR961" s="3" t="str">
        <f>IF(OR(AQ961="",BB961=""),"",MAX($AR$3:AR960)+1)</f>
        <v/>
      </c>
      <c r="AS961" s="3" t="str">
        <f>IF(CQ961="","",RANK(CQ961,CQ$3:CQ$1048576,1)+COUNTIF($CQ$3:CQ961,CQ961)-1)</f>
        <v/>
      </c>
      <c r="AT961" s="21" t="str">
        <f>IF(C961="",IF(OR(AND($H961&lt;&gt;"",C961=""),AND($F960=$F961,$AZ961&lt;&gt;""),COUNTA($H$3:$H$1048576,#REF!,$F$3:$F$1048576)&gt;COUNTA($H$3:$H961,#REF!,$F$3:$F961),$AZ961&lt;&gt;""),INDEX(AT$3:AT$1048576,MATCH(MAX($AQ$3:$AQ960),$AQ$3:$AQ$1048576,0),0),""),C961)</f>
        <v/>
      </c>
      <c r="AU961" s="21" t="str">
        <f>IF(D961="",IF(OR(AND($H961&lt;&gt;"",D961=""),AND($F960=$F961,$AZ961&lt;&gt;""),COUNTA($H$3:$H$1048576,#REF!,$F$3:$F$1048576)&gt;COUNTA($H$3:$H961,#REF!,$F$3:$F961),$AZ961&lt;&gt;""),INDEX(AU$3:AU$1048576,MATCH(MAX($AQ$3:$AQ960),$AQ$3:$AQ$1048576,0),0),""),D961)</f>
        <v/>
      </c>
      <c r="AV961" s="21" t="str">
        <f>IF(E961="",IF(OR(AND($H961&lt;&gt;"",E961=""),AND($F960=$F961,$AZ961&lt;&gt;""),COUNTA($H$3:$H$1048576,#REF!,$F$3:$F$1048576)&gt;COUNTA($H$3:$H961,#REF!,$F$3:$F961),$AZ961&lt;&gt;""),INDEX(AV$3:AV$1048576,MATCH(MAX($AQ$3:$AQ960),$AQ$3:$AQ$1048576,0),0),""),E961)</f>
        <v/>
      </c>
      <c r="AW961" s="24" t="str">
        <f t="shared" si="1492"/>
        <v/>
      </c>
      <c r="AX961" s="13" t="str">
        <f t="shared" si="1493"/>
        <v/>
      </c>
      <c r="AY961" s="4" t="str">
        <f t="shared" si="1494"/>
        <v/>
      </c>
      <c r="AZ961" s="4" t="str">
        <f>IF(AX961="",IF(OR(AND(H961&lt;&gt;"",F961=""),COUNTA($H$3:$H$1048576)&gt;COUNTA($H$3:$H961)),INDEX(AX$3:AX961,MATCH(MAX($AQ$3:AQ961),AQ$3:AQ961,0),0),""),AX961)</f>
        <v/>
      </c>
      <c r="BA961" s="4" t="str">
        <f>IF(AY961="",IF(AND(H961&lt;&gt;"",F961=""),INDEX(AY$3:AY961,MATCH(MAX($AQ$3:AQ961),AQ$3:AQ961,0),0),""),AY961)</f>
        <v/>
      </c>
      <c r="BB961" s="82" t="str">
        <f>IF(BC961="","",RANK(BC961,BC$3:BC$1048576,1)+COUNTIF($BC$3:BC961,BC961)-1)</f>
        <v/>
      </c>
      <c r="BC961" s="139" t="str">
        <f t="shared" si="1495"/>
        <v/>
      </c>
      <c r="BD961" s="46" t="str">
        <f t="shared" si="1496"/>
        <v/>
      </c>
      <c r="BE961" s="46" t="str">
        <f t="shared" si="1497"/>
        <v/>
      </c>
      <c r="BF961" s="46" t="str">
        <f t="shared" si="1498"/>
        <v/>
      </c>
      <c r="BG961" s="4" t="str">
        <f t="shared" si="1499"/>
        <v/>
      </c>
      <c r="BH961" s="180" t="str">
        <f t="shared" si="1500"/>
        <v/>
      </c>
      <c r="BI961" s="16" t="str">
        <f t="shared" si="1501"/>
        <v/>
      </c>
      <c r="BJ961" s="52" t="str">
        <f>IF(BI961="","",IF(W961="","",IF(AND(K961=$K$1,$K$1&lt;&gt;""),$BT$2,IFERROR(IF(INDEX(価格設定!$D$5:$D$1048576,MATCH(Q961,価格設定!$B$5:$B$1048576,0),0)=価格設定!$D$3,$BT$2,$BS$2),$BS$2))))</f>
        <v/>
      </c>
      <c r="BK961" s="16" t="str">
        <f>IF(BI961="","",IF(COUNTIF($BI$3:BI961,BI961)=1,1,IF(AND(BI960=BI961,BH961=""),BK960,COUNTIF($BH$3:BH961,BH961))))</f>
        <v/>
      </c>
      <c r="BL961" s="52" t="str">
        <f t="shared" si="1502"/>
        <v/>
      </c>
      <c r="BM961" s="52" t="str">
        <f t="shared" si="1503"/>
        <v/>
      </c>
      <c r="BN961" s="119" t="str">
        <f t="shared" si="1504"/>
        <v/>
      </c>
      <c r="BO961" s="119" t="str">
        <f t="shared" si="1505"/>
        <v/>
      </c>
      <c r="BP961" s="17" t="str">
        <f t="shared" si="1506"/>
        <v/>
      </c>
      <c r="BQ961" s="17" t="str">
        <f t="shared" si="1507"/>
        <v/>
      </c>
      <c r="BR961" s="17" t="str">
        <f>IF(OR(BP961="",COUNTIF($BO$3:BO961,BO961)&lt;&gt;1),"",SUMIF(BO$3:BO$1048576,BO961,BP$3:BP$1048576))</f>
        <v/>
      </c>
      <c r="BS961" s="17" t="str">
        <f t="shared" si="1508"/>
        <v/>
      </c>
      <c r="BT961" s="17" t="str">
        <f t="shared" si="1509"/>
        <v/>
      </c>
      <c r="BU961" s="17" t="str">
        <f t="shared" si="1510"/>
        <v/>
      </c>
      <c r="BV961" s="24" t="str">
        <f t="shared" si="1511"/>
        <v/>
      </c>
      <c r="BW961" s="24" t="str">
        <f t="shared" si="1512"/>
        <v/>
      </c>
      <c r="BX961" s="24" t="str">
        <f t="shared" si="1513"/>
        <v/>
      </c>
      <c r="BY961" s="26" t="str">
        <f t="shared" si="1514"/>
        <v/>
      </c>
      <c r="BZ961" s="26" t="str">
        <f t="shared" si="1515"/>
        <v/>
      </c>
      <c r="CA961" s="26" t="str">
        <f t="shared" si="1516"/>
        <v/>
      </c>
      <c r="CB961" s="66" t="str">
        <f t="shared" si="1517"/>
        <v/>
      </c>
      <c r="CC961" s="65" t="str">
        <f t="shared" si="1518"/>
        <v/>
      </c>
      <c r="CD961" s="26" t="str">
        <f t="shared" si="1519"/>
        <v/>
      </c>
      <c r="CE961" s="26" t="str">
        <f t="shared" si="1520"/>
        <v/>
      </c>
      <c r="CF961" s="193" t="str">
        <f t="shared" si="1521"/>
        <v/>
      </c>
      <c r="CG961" s="193" t="str">
        <f t="shared" si="1522"/>
        <v/>
      </c>
      <c r="CH961" s="26" t="str">
        <f t="shared" si="1523"/>
        <v/>
      </c>
      <c r="CI961" s="26" t="str">
        <f t="shared" si="1524"/>
        <v/>
      </c>
      <c r="CJ961" s="65" t="str">
        <f t="shared" si="1525"/>
        <v/>
      </c>
      <c r="CK961" s="65" t="str">
        <f t="shared" si="1526"/>
        <v/>
      </c>
      <c r="CL961" s="64" t="str">
        <f t="shared" si="1527"/>
        <v/>
      </c>
      <c r="CM961" s="64" t="str">
        <f t="shared" si="1528"/>
        <v/>
      </c>
      <c r="CN961" s="65" t="str">
        <f t="shared" si="1529"/>
        <v/>
      </c>
      <c r="CP961" s="63" t="str">
        <f>IF(BH961="","",MAX($CP$3:CP960)+1)</f>
        <v/>
      </c>
      <c r="CQ961" s="24" t="str">
        <f t="shared" si="1530"/>
        <v/>
      </c>
      <c r="CR961" s="24" t="str">
        <f t="shared" si="1531"/>
        <v/>
      </c>
      <c r="CS961" s="24" t="str">
        <f t="shared" si="1532"/>
        <v/>
      </c>
      <c r="CT961" s="58" t="str">
        <f>IF(BO961="","",COUNTIF($BO$3:BO961,BO961)&amp;"@"&amp;BO961)</f>
        <v/>
      </c>
      <c r="CU961" s="16" t="str">
        <f t="shared" si="1470"/>
        <v/>
      </c>
      <c r="CV961" s="63" t="str">
        <f t="shared" si="1533"/>
        <v/>
      </c>
      <c r="CW961" s="16" t="str">
        <f t="shared" si="1534"/>
        <v/>
      </c>
      <c r="CX961" s="16" t="str">
        <f t="shared" si="1535"/>
        <v/>
      </c>
      <c r="CY961" s="16" t="str">
        <f t="shared" si="1536"/>
        <v/>
      </c>
      <c r="CZ961" s="85" t="str">
        <f t="shared" si="1537"/>
        <v/>
      </c>
      <c r="DA961" s="16" t="str">
        <f t="shared" si="1538"/>
        <v/>
      </c>
      <c r="DB961" s="16" t="str">
        <f t="shared" si="1539"/>
        <v/>
      </c>
      <c r="DC961" s="28" t="str">
        <f>IF(CP961="","",$DC$1&amp;(INDEX(価格設定!D$1:XFD$3,ROW(価格設定!$D$3),MATCH($AW961,価格設定!D$1:XFD$1,1))*100)&amp;"%")</f>
        <v/>
      </c>
      <c r="DD961" s="28" t="str">
        <f>IF(CP961="","",$DD$1&amp;(INDEX(価格設定!D$1:XFD$3,ROW(価格設定!$D$2),MATCH($AW961,価格設定!D$1:XFD$1,1))*100)&amp;"%")</f>
        <v/>
      </c>
      <c r="DE961" s="29" t="str">
        <f t="shared" si="1540"/>
        <v/>
      </c>
      <c r="DG961" s="58" t="str">
        <f t="shared" si="1541"/>
        <v/>
      </c>
      <c r="DH961" s="58" t="str">
        <f t="shared" si="1542"/>
        <v/>
      </c>
      <c r="DI961" s="58" t="str">
        <f t="shared" si="1543"/>
        <v/>
      </c>
      <c r="DJ961" s="85" t="str">
        <f t="shared" si="1544"/>
        <v/>
      </c>
      <c r="DL961" s="58" t="str">
        <f>IF(COUNTIF(DG$3:DG$1048576,DG961)=COUNTIF($DG$3:$DG961,DG961),DG961,"")</f>
        <v/>
      </c>
      <c r="DM961" s="85" t="str">
        <f t="shared" si="1545"/>
        <v/>
      </c>
      <c r="DN961" s="85" t="str">
        <f t="shared" si="1471"/>
        <v/>
      </c>
      <c r="DO961" s="85" t="str">
        <f t="shared" si="1471"/>
        <v/>
      </c>
      <c r="DP961" s="303"/>
      <c r="DQ961" s="17" t="str">
        <f t="shared" si="1472"/>
        <v/>
      </c>
      <c r="DR961" s="17" t="str">
        <f t="shared" si="1473"/>
        <v/>
      </c>
      <c r="DS961" s="17" t="str">
        <f t="shared" si="1474"/>
        <v/>
      </c>
      <c r="DU961" s="16" t="str">
        <f t="shared" si="1546"/>
        <v/>
      </c>
      <c r="DV961" s="16" t="str">
        <f>IF(DU961="","",COUNT($DU$3:DU961))</f>
        <v/>
      </c>
      <c r="DW961" s="16" t="str">
        <f t="shared" si="1547"/>
        <v/>
      </c>
      <c r="DX961" s="16" t="str">
        <f t="shared" si="1548"/>
        <v/>
      </c>
      <c r="DY961" s="16" t="str">
        <f>IF(DZ961="","",COUNTIF(DZ$3:DZ961,DZ961))</f>
        <v/>
      </c>
      <c r="DZ961" s="16" t="str">
        <f t="shared" si="1549"/>
        <v/>
      </c>
      <c r="EA961" s="16" t="str">
        <f t="shared" si="1550"/>
        <v/>
      </c>
      <c r="EB961" s="16" t="str">
        <f t="shared" si="1551"/>
        <v/>
      </c>
      <c r="EC961" s="16" t="str">
        <f t="shared" si="1552"/>
        <v/>
      </c>
      <c r="ED961" s="16" t="str">
        <f t="shared" si="1553"/>
        <v/>
      </c>
      <c r="EE961" s="16" t="str">
        <f t="shared" si="1554"/>
        <v/>
      </c>
      <c r="EF961" s="16" t="str">
        <f t="shared" si="1555"/>
        <v/>
      </c>
      <c r="EG961" s="16" t="str">
        <f t="shared" si="1556"/>
        <v/>
      </c>
      <c r="EH961" s="16" t="str">
        <f t="shared" si="1557"/>
        <v/>
      </c>
      <c r="EI961" s="16" t="str">
        <f t="shared" si="1558"/>
        <v/>
      </c>
      <c r="EJ961" s="16" t="str">
        <f t="shared" si="1559"/>
        <v/>
      </c>
      <c r="EK961" s="16" t="str">
        <f t="shared" si="1560"/>
        <v/>
      </c>
      <c r="EL961" s="58" t="str">
        <f t="shared" si="1561"/>
        <v/>
      </c>
      <c r="EM961" s="58" t="str">
        <f>IF(OR($DZ961="",CR961=""),IF($EL961="","",$EL961),IF(OR(CR961="なし",CR961=0),領収書!$H$1,CR961))</f>
        <v/>
      </c>
      <c r="EN961" s="58" t="str">
        <f>IF(OR($DZ961="",CS961=""),IF($EL961="","",$EL961),IF(OR(CS961="なし",CS961=0),入力!$EN$1,CS961))</f>
        <v/>
      </c>
      <c r="EO961" s="63" t="str">
        <f t="shared" si="1562"/>
        <v/>
      </c>
      <c r="EP961" s="63" t="str">
        <f t="shared" si="1563"/>
        <v/>
      </c>
      <c r="ER961" s="16" t="str">
        <f>IF(AND(COUNTIF($ET$3:ET961,ET961)=1,ET961&lt;&gt;""),MAX($ER$3:ER960)+1,"")</f>
        <v/>
      </c>
      <c r="ES961" s="16" t="str">
        <f>IF(価格設定!B963="","",価格設定!B963)</f>
        <v/>
      </c>
      <c r="ET961" s="16" t="str">
        <f>IF(価格設定!C963="","",価格設定!C963)</f>
        <v/>
      </c>
      <c r="EV961" s="16" t="str">
        <f t="shared" si="1475"/>
        <v/>
      </c>
      <c r="EW961" s="16" t="str">
        <f t="shared" si="1564"/>
        <v/>
      </c>
    </row>
    <row r="962" spans="1:153" ht="30" customHeight="1" x14ac:dyDescent="0.2">
      <c r="A962" s="225"/>
      <c r="B962" s="212"/>
      <c r="C962" s="221"/>
      <c r="D962" s="164"/>
      <c r="E962" s="165"/>
      <c r="F962" s="166"/>
      <c r="G962" s="167"/>
      <c r="H962" s="179"/>
      <c r="I962" s="306"/>
      <c r="J962" s="169"/>
      <c r="K962" s="179"/>
      <c r="L962" s="186"/>
      <c r="M962" s="186"/>
      <c r="N962" s="168"/>
      <c r="O962" s="170"/>
      <c r="P962" s="212"/>
      <c r="Q962" s="179" t="str">
        <f>IFERROR(IF(H962="","",IFERROR(INDEX(価格設定!$B$5:$B$1048576,MATCH(H962,価格設定!$B$5:$B$1048576,0),0),INDEX(価格設定!$B$5:$B$1048576,MATCH("*"&amp;H962&amp;"*",価格設定!$B$5:$B$1048576,0),0))),H962)</f>
        <v/>
      </c>
      <c r="R962" s="250" t="str">
        <f>IFERROR(IF(Q962="",IF(K962="","",K962),IF(K962="",IF(INDEX(価格設定!$C$5:$C$1048576,MATCH(Q962,価格設定!$B$5:$B$1048576,0),0)=0,"",INDEX(価格設定!$C$5:$C$1048576,MATCH(Q962,価格設定!$B$5:$B$1048576,0),0)),IF(K962="なし","",K962))),"")</f>
        <v/>
      </c>
      <c r="S962" s="308" t="str">
        <f t="shared" si="1476"/>
        <v/>
      </c>
      <c r="T962" s="126" t="str">
        <f>IFERROR(IF(J962="",IF(INDEX(価格設定!$E$5:$R$1048576,MATCH($Q962,価格設定!B$5:B$1048576,0),MATCH($AW962,価格設定!E$1:X$1,1))=0,"",INDEX(価格設定!$E$5:$R$1048576,MATCH($Q962,価格設定!B$5:B$1048576,0),MATCH($AW962,価格設定!E$1:X$1,1))),J962),"")</f>
        <v/>
      </c>
      <c r="U962" s="126" t="str">
        <f t="shared" si="1477"/>
        <v/>
      </c>
      <c r="V962" s="132" t="str">
        <f t="shared" si="1478"/>
        <v/>
      </c>
      <c r="W962" s="127" t="str">
        <f>IFERROR(IF(OR(T962="",T962&lt;0),"",IFERROR(INDEX(価格設定!E$2:X$3,IF(AND(K962=$K$1,$K$1&lt;&gt;""),ROW(価格設定!$D$3)-1,MATCH(INDEX(価格設定!$D$5:$D$1048576,MATCH(Q962,価格設定!$B$5:$B$1048576,0),0),価格設定!$D$2:$D$3,0)),MATCH($AW962,価格設定!E$1:X$1,1)),INDEX(価格設定!E$2:X$2,0,MATCH($AW962,価格設定!E$1:X$1,1)))),"")</f>
        <v/>
      </c>
      <c r="X962" s="126" t="str">
        <f t="shared" si="1469"/>
        <v/>
      </c>
      <c r="Y962" s="128" t="str">
        <f t="shared" si="1479"/>
        <v/>
      </c>
      <c r="Z962" s="126" t="str">
        <f t="shared" si="1480"/>
        <v/>
      </c>
      <c r="AA962" s="129" t="str">
        <f t="shared" si="1481"/>
        <v/>
      </c>
      <c r="AB962" s="126" t="str">
        <f t="shared" si="1482"/>
        <v/>
      </c>
      <c r="AC962" s="280" t="str">
        <f t="shared" si="1483"/>
        <v/>
      </c>
      <c r="AD962" s="15"/>
      <c r="AE962" s="204" t="str">
        <f>IF(AF962="","",COUNT($AF$3:AF962))</f>
        <v/>
      </c>
      <c r="AF962" s="206" t="str">
        <f t="shared" si="1484"/>
        <v/>
      </c>
      <c r="AG962" s="204" t="str">
        <f t="shared" si="1485"/>
        <v/>
      </c>
      <c r="AH962" s="204" t="str">
        <f t="shared" si="1486"/>
        <v/>
      </c>
      <c r="AI962" s="287"/>
      <c r="AJ962" s="15"/>
      <c r="AK962" s="138" t="str">
        <f t="shared" si="1487"/>
        <v/>
      </c>
      <c r="AL962" s="131" t="str">
        <f t="shared" si="1488"/>
        <v/>
      </c>
      <c r="AM962" s="131" t="str">
        <f t="shared" si="1489"/>
        <v/>
      </c>
      <c r="AN962" s="313" t="str">
        <f t="shared" si="1490"/>
        <v/>
      </c>
      <c r="AO962" s="316" t="str">
        <f t="shared" si="1491"/>
        <v/>
      </c>
      <c r="AP962" s="18"/>
      <c r="AQ962" s="3" t="str">
        <f>IF(F962="","",MAX($AQ$3:AQ961)+1)</f>
        <v/>
      </c>
      <c r="AR962" s="3" t="str">
        <f>IF(OR(AQ962="",BB962=""),"",MAX($AR$3:AR961)+1)</f>
        <v/>
      </c>
      <c r="AS962" s="3" t="str">
        <f>IF(CQ962="","",RANK(CQ962,CQ$3:CQ$1048576,1)+COUNTIF($CQ$3:CQ962,CQ962)-1)</f>
        <v/>
      </c>
      <c r="AT962" s="21" t="str">
        <f>IF(C962="",IF(OR(AND($H962&lt;&gt;"",C962=""),AND($F961=$F962,$AZ962&lt;&gt;""),COUNTA($H$3:$H$1048576,#REF!,$F$3:$F$1048576)&gt;COUNTA($H$3:$H962,#REF!,$F$3:$F962),$AZ962&lt;&gt;""),INDEX(AT$3:AT$1048576,MATCH(MAX($AQ$3:$AQ961),$AQ$3:$AQ$1048576,0),0),""),C962)</f>
        <v/>
      </c>
      <c r="AU962" s="21" t="str">
        <f>IF(D962="",IF(OR(AND($H962&lt;&gt;"",D962=""),AND($F961=$F962,$AZ962&lt;&gt;""),COUNTA($H$3:$H$1048576,#REF!,$F$3:$F$1048576)&gt;COUNTA($H$3:$H962,#REF!,$F$3:$F962),$AZ962&lt;&gt;""),INDEX(AU$3:AU$1048576,MATCH(MAX($AQ$3:$AQ961),$AQ$3:$AQ$1048576,0),0),""),D962)</f>
        <v/>
      </c>
      <c r="AV962" s="21" t="str">
        <f>IF(E962="",IF(OR(AND($H962&lt;&gt;"",E962=""),AND($F961=$F962,$AZ962&lt;&gt;""),COUNTA($H$3:$H$1048576,#REF!,$F$3:$F$1048576)&gt;COUNTA($H$3:$H962,#REF!,$F$3:$F962),$AZ962&lt;&gt;""),INDEX(AV$3:AV$1048576,MATCH(MAX($AQ$3:$AQ961),$AQ$3:$AQ$1048576,0),0),""),E962)</f>
        <v/>
      </c>
      <c r="AW962" s="24" t="str">
        <f t="shared" si="1492"/>
        <v/>
      </c>
      <c r="AX962" s="13" t="str">
        <f t="shared" si="1493"/>
        <v/>
      </c>
      <c r="AY962" s="4" t="str">
        <f t="shared" si="1494"/>
        <v/>
      </c>
      <c r="AZ962" s="4" t="str">
        <f>IF(AX962="",IF(OR(AND(H962&lt;&gt;"",F962=""),COUNTA($H$3:$H$1048576)&gt;COUNTA($H$3:$H962)),INDEX(AX$3:AX962,MATCH(MAX($AQ$3:AQ962),AQ$3:AQ962,0),0),""),AX962)</f>
        <v/>
      </c>
      <c r="BA962" s="4" t="str">
        <f>IF(AY962="",IF(AND(H962&lt;&gt;"",F962=""),INDEX(AY$3:AY962,MATCH(MAX($AQ$3:AQ962),AQ$3:AQ962,0),0),""),AY962)</f>
        <v/>
      </c>
      <c r="BB962" s="82" t="str">
        <f>IF(BC962="","",RANK(BC962,BC$3:BC$1048576,1)+COUNTIF($BC$3:BC962,BC962)-1)</f>
        <v/>
      </c>
      <c r="BC962" s="139" t="str">
        <f t="shared" si="1495"/>
        <v/>
      </c>
      <c r="BD962" s="46" t="str">
        <f t="shared" si="1496"/>
        <v/>
      </c>
      <c r="BE962" s="46" t="str">
        <f t="shared" si="1497"/>
        <v/>
      </c>
      <c r="BF962" s="46" t="str">
        <f t="shared" si="1498"/>
        <v/>
      </c>
      <c r="BG962" s="4" t="str">
        <f t="shared" si="1499"/>
        <v/>
      </c>
      <c r="BH962" s="180" t="str">
        <f t="shared" si="1500"/>
        <v/>
      </c>
      <c r="BI962" s="16" t="str">
        <f t="shared" si="1501"/>
        <v/>
      </c>
      <c r="BJ962" s="52" t="str">
        <f>IF(BI962="","",IF(W962="","",IF(AND(K962=$K$1,$K$1&lt;&gt;""),$BT$2,IFERROR(IF(INDEX(価格設定!$D$5:$D$1048576,MATCH(Q962,価格設定!$B$5:$B$1048576,0),0)=価格設定!$D$3,$BT$2,$BS$2),$BS$2))))</f>
        <v/>
      </c>
      <c r="BK962" s="16" t="str">
        <f>IF(BI962="","",IF(COUNTIF($BI$3:BI962,BI962)=1,1,IF(AND(BI961=BI962,BH962=""),BK961,COUNTIF($BH$3:BH962,BH962))))</f>
        <v/>
      </c>
      <c r="BL962" s="52" t="str">
        <f t="shared" si="1502"/>
        <v/>
      </c>
      <c r="BM962" s="52" t="str">
        <f t="shared" si="1503"/>
        <v/>
      </c>
      <c r="BN962" s="119" t="str">
        <f t="shared" si="1504"/>
        <v/>
      </c>
      <c r="BO962" s="119" t="str">
        <f t="shared" si="1505"/>
        <v/>
      </c>
      <c r="BP962" s="17" t="str">
        <f t="shared" si="1506"/>
        <v/>
      </c>
      <c r="BQ962" s="17" t="str">
        <f t="shared" si="1507"/>
        <v/>
      </c>
      <c r="BR962" s="17" t="str">
        <f>IF(OR(BP962="",COUNTIF($BO$3:BO962,BO962)&lt;&gt;1),"",SUMIF(BO$3:BO$1048576,BO962,BP$3:BP$1048576))</f>
        <v/>
      </c>
      <c r="BS962" s="17" t="str">
        <f t="shared" si="1508"/>
        <v/>
      </c>
      <c r="BT962" s="17" t="str">
        <f t="shared" si="1509"/>
        <v/>
      </c>
      <c r="BU962" s="17" t="str">
        <f t="shared" si="1510"/>
        <v/>
      </c>
      <c r="BV962" s="24" t="str">
        <f t="shared" si="1511"/>
        <v/>
      </c>
      <c r="BW962" s="24" t="str">
        <f t="shared" si="1512"/>
        <v/>
      </c>
      <c r="BX962" s="24" t="str">
        <f t="shared" si="1513"/>
        <v/>
      </c>
      <c r="BY962" s="26" t="str">
        <f t="shared" si="1514"/>
        <v/>
      </c>
      <c r="BZ962" s="26" t="str">
        <f t="shared" si="1515"/>
        <v/>
      </c>
      <c r="CA962" s="26" t="str">
        <f t="shared" si="1516"/>
        <v/>
      </c>
      <c r="CB962" s="66" t="str">
        <f t="shared" si="1517"/>
        <v/>
      </c>
      <c r="CC962" s="65" t="str">
        <f t="shared" si="1518"/>
        <v/>
      </c>
      <c r="CD962" s="26" t="str">
        <f t="shared" si="1519"/>
        <v/>
      </c>
      <c r="CE962" s="26" t="str">
        <f t="shared" si="1520"/>
        <v/>
      </c>
      <c r="CF962" s="193" t="str">
        <f t="shared" si="1521"/>
        <v/>
      </c>
      <c r="CG962" s="193" t="str">
        <f t="shared" si="1522"/>
        <v/>
      </c>
      <c r="CH962" s="26" t="str">
        <f t="shared" si="1523"/>
        <v/>
      </c>
      <c r="CI962" s="26" t="str">
        <f t="shared" si="1524"/>
        <v/>
      </c>
      <c r="CJ962" s="65" t="str">
        <f t="shared" si="1525"/>
        <v/>
      </c>
      <c r="CK962" s="65" t="str">
        <f t="shared" si="1526"/>
        <v/>
      </c>
      <c r="CL962" s="64" t="str">
        <f t="shared" si="1527"/>
        <v/>
      </c>
      <c r="CM962" s="64" t="str">
        <f t="shared" si="1528"/>
        <v/>
      </c>
      <c r="CN962" s="65" t="str">
        <f t="shared" si="1529"/>
        <v/>
      </c>
      <c r="CP962" s="63" t="str">
        <f>IF(BH962="","",MAX($CP$3:CP961)+1)</f>
        <v/>
      </c>
      <c r="CQ962" s="24" t="str">
        <f t="shared" si="1530"/>
        <v/>
      </c>
      <c r="CR962" s="24" t="str">
        <f t="shared" si="1531"/>
        <v/>
      </c>
      <c r="CS962" s="24" t="str">
        <f t="shared" si="1532"/>
        <v/>
      </c>
      <c r="CT962" s="58" t="str">
        <f>IF(BO962="","",COUNTIF($BO$3:BO962,BO962)&amp;"@"&amp;BO962)</f>
        <v/>
      </c>
      <c r="CU962" s="16" t="str">
        <f t="shared" si="1470"/>
        <v/>
      </c>
      <c r="CV962" s="63" t="str">
        <f t="shared" si="1533"/>
        <v/>
      </c>
      <c r="CW962" s="16" t="str">
        <f t="shared" si="1534"/>
        <v/>
      </c>
      <c r="CX962" s="16" t="str">
        <f t="shared" si="1535"/>
        <v/>
      </c>
      <c r="CY962" s="16" t="str">
        <f t="shared" si="1536"/>
        <v/>
      </c>
      <c r="CZ962" s="85" t="str">
        <f t="shared" si="1537"/>
        <v/>
      </c>
      <c r="DA962" s="16" t="str">
        <f t="shared" si="1538"/>
        <v/>
      </c>
      <c r="DB962" s="16" t="str">
        <f t="shared" si="1539"/>
        <v/>
      </c>
      <c r="DC962" s="28" t="str">
        <f>IF(CP962="","",$DC$1&amp;(INDEX(価格設定!D$1:XFD$3,ROW(価格設定!$D$3),MATCH($AW962,価格設定!D$1:XFD$1,1))*100)&amp;"%")</f>
        <v/>
      </c>
      <c r="DD962" s="28" t="str">
        <f>IF(CP962="","",$DD$1&amp;(INDEX(価格設定!D$1:XFD$3,ROW(価格設定!$D$2),MATCH($AW962,価格設定!D$1:XFD$1,1))*100)&amp;"%")</f>
        <v/>
      </c>
      <c r="DE962" s="29" t="str">
        <f t="shared" si="1540"/>
        <v/>
      </c>
      <c r="DG962" s="58" t="str">
        <f t="shared" si="1541"/>
        <v/>
      </c>
      <c r="DH962" s="58" t="str">
        <f t="shared" si="1542"/>
        <v/>
      </c>
      <c r="DI962" s="58" t="str">
        <f t="shared" si="1543"/>
        <v/>
      </c>
      <c r="DJ962" s="85" t="str">
        <f t="shared" si="1544"/>
        <v/>
      </c>
      <c r="DL962" s="58" t="str">
        <f>IF(COUNTIF(DG$3:DG$1048576,DG962)=COUNTIF($DG$3:$DG962,DG962),DG962,"")</f>
        <v/>
      </c>
      <c r="DM962" s="85" t="str">
        <f t="shared" si="1545"/>
        <v/>
      </c>
      <c r="DN962" s="85" t="str">
        <f t="shared" si="1471"/>
        <v/>
      </c>
      <c r="DO962" s="85" t="str">
        <f t="shared" si="1471"/>
        <v/>
      </c>
      <c r="DP962" s="303"/>
      <c r="DQ962" s="17" t="str">
        <f t="shared" si="1472"/>
        <v/>
      </c>
      <c r="DR962" s="17" t="str">
        <f t="shared" si="1473"/>
        <v/>
      </c>
      <c r="DS962" s="17" t="str">
        <f t="shared" si="1474"/>
        <v/>
      </c>
      <c r="DU962" s="16" t="str">
        <f t="shared" si="1546"/>
        <v/>
      </c>
      <c r="DV962" s="16" t="str">
        <f>IF(DU962="","",COUNT($DU$3:DU962))</f>
        <v/>
      </c>
      <c r="DW962" s="16" t="str">
        <f t="shared" si="1547"/>
        <v/>
      </c>
      <c r="DX962" s="16" t="str">
        <f t="shared" si="1548"/>
        <v/>
      </c>
      <c r="DY962" s="16" t="str">
        <f>IF(DZ962="","",COUNTIF(DZ$3:DZ962,DZ962))</f>
        <v/>
      </c>
      <c r="DZ962" s="16" t="str">
        <f t="shared" si="1549"/>
        <v/>
      </c>
      <c r="EA962" s="16" t="str">
        <f t="shared" si="1550"/>
        <v/>
      </c>
      <c r="EB962" s="16" t="str">
        <f t="shared" si="1551"/>
        <v/>
      </c>
      <c r="EC962" s="16" t="str">
        <f t="shared" si="1552"/>
        <v/>
      </c>
      <c r="ED962" s="16" t="str">
        <f t="shared" si="1553"/>
        <v/>
      </c>
      <c r="EE962" s="16" t="str">
        <f t="shared" si="1554"/>
        <v/>
      </c>
      <c r="EF962" s="16" t="str">
        <f t="shared" si="1555"/>
        <v/>
      </c>
      <c r="EG962" s="16" t="str">
        <f t="shared" si="1556"/>
        <v/>
      </c>
      <c r="EH962" s="16" t="str">
        <f t="shared" si="1557"/>
        <v/>
      </c>
      <c r="EI962" s="16" t="str">
        <f t="shared" si="1558"/>
        <v/>
      </c>
      <c r="EJ962" s="16" t="str">
        <f t="shared" si="1559"/>
        <v/>
      </c>
      <c r="EK962" s="16" t="str">
        <f t="shared" si="1560"/>
        <v/>
      </c>
      <c r="EL962" s="58" t="str">
        <f t="shared" si="1561"/>
        <v/>
      </c>
      <c r="EM962" s="58" t="str">
        <f>IF(OR($DZ962="",CR962=""),IF($EL962="","",$EL962),IF(OR(CR962="なし",CR962=0),領収書!$H$1,CR962))</f>
        <v/>
      </c>
      <c r="EN962" s="58" t="str">
        <f>IF(OR($DZ962="",CS962=""),IF($EL962="","",$EL962),IF(OR(CS962="なし",CS962=0),入力!$EN$1,CS962))</f>
        <v/>
      </c>
      <c r="EO962" s="63" t="str">
        <f t="shared" si="1562"/>
        <v/>
      </c>
      <c r="EP962" s="63" t="str">
        <f t="shared" si="1563"/>
        <v/>
      </c>
      <c r="ER962" s="16" t="str">
        <f>IF(AND(COUNTIF($ET$3:ET962,ET962)=1,ET962&lt;&gt;""),MAX($ER$3:ER961)+1,"")</f>
        <v/>
      </c>
      <c r="ES962" s="16" t="str">
        <f>IF(価格設定!B964="","",価格設定!B964)</f>
        <v/>
      </c>
      <c r="ET962" s="16" t="str">
        <f>IF(価格設定!C964="","",価格設定!C964)</f>
        <v/>
      </c>
      <c r="EV962" s="16" t="str">
        <f t="shared" si="1475"/>
        <v/>
      </c>
      <c r="EW962" s="16" t="str">
        <f t="shared" si="1564"/>
        <v/>
      </c>
    </row>
    <row r="963" spans="1:153" ht="30" customHeight="1" x14ac:dyDescent="0.2">
      <c r="A963" s="225"/>
      <c r="B963" s="212"/>
      <c r="C963" s="221"/>
      <c r="D963" s="164"/>
      <c r="E963" s="165"/>
      <c r="F963" s="166"/>
      <c r="G963" s="167"/>
      <c r="H963" s="179"/>
      <c r="I963" s="306"/>
      <c r="J963" s="169"/>
      <c r="K963" s="179"/>
      <c r="L963" s="186"/>
      <c r="M963" s="186"/>
      <c r="N963" s="168"/>
      <c r="O963" s="170"/>
      <c r="P963" s="212"/>
      <c r="Q963" s="179" t="str">
        <f>IFERROR(IF(H963="","",IFERROR(INDEX(価格設定!$B$5:$B$1048576,MATCH(H963,価格設定!$B$5:$B$1048576,0),0),INDEX(価格設定!$B$5:$B$1048576,MATCH("*"&amp;H963&amp;"*",価格設定!$B$5:$B$1048576,0),0))),H963)</f>
        <v/>
      </c>
      <c r="R963" s="250" t="str">
        <f>IFERROR(IF(Q963="",IF(K963="","",K963),IF(K963="",IF(INDEX(価格設定!$C$5:$C$1048576,MATCH(Q963,価格設定!$B$5:$B$1048576,0),0)=0,"",INDEX(価格設定!$C$5:$C$1048576,MATCH(Q963,価格設定!$B$5:$B$1048576,0),0)),IF(K963="なし","",K963))),"")</f>
        <v/>
      </c>
      <c r="S963" s="308" t="str">
        <f t="shared" si="1476"/>
        <v/>
      </c>
      <c r="T963" s="126" t="str">
        <f>IFERROR(IF(J963="",IF(INDEX(価格設定!$E$5:$R$1048576,MATCH($Q963,価格設定!B$5:B$1048576,0),MATCH($AW963,価格設定!E$1:X$1,1))=0,"",INDEX(価格設定!$E$5:$R$1048576,MATCH($Q963,価格設定!B$5:B$1048576,0),MATCH($AW963,価格設定!E$1:X$1,1))),J963),"")</f>
        <v/>
      </c>
      <c r="U963" s="126" t="str">
        <f t="shared" si="1477"/>
        <v/>
      </c>
      <c r="V963" s="132" t="str">
        <f t="shared" si="1478"/>
        <v/>
      </c>
      <c r="W963" s="127" t="str">
        <f>IFERROR(IF(OR(T963="",T963&lt;0),"",IFERROR(INDEX(価格設定!E$2:X$3,IF(AND(K963=$K$1,$K$1&lt;&gt;""),ROW(価格設定!$D$3)-1,MATCH(INDEX(価格設定!$D$5:$D$1048576,MATCH(Q963,価格設定!$B$5:$B$1048576,0),0),価格設定!$D$2:$D$3,0)),MATCH($AW963,価格設定!E$1:X$1,1)),INDEX(価格設定!E$2:X$2,0,MATCH($AW963,価格設定!E$1:X$1,1)))),"")</f>
        <v/>
      </c>
      <c r="X963" s="126" t="str">
        <f t="shared" si="1469"/>
        <v/>
      </c>
      <c r="Y963" s="128" t="str">
        <f t="shared" si="1479"/>
        <v/>
      </c>
      <c r="Z963" s="126" t="str">
        <f t="shared" si="1480"/>
        <v/>
      </c>
      <c r="AA963" s="129" t="str">
        <f t="shared" si="1481"/>
        <v/>
      </c>
      <c r="AB963" s="126" t="str">
        <f t="shared" si="1482"/>
        <v/>
      </c>
      <c r="AC963" s="280" t="str">
        <f t="shared" si="1483"/>
        <v/>
      </c>
      <c r="AD963" s="15"/>
      <c r="AE963" s="204" t="str">
        <f>IF(AF963="","",COUNT($AF$3:AF963))</f>
        <v/>
      </c>
      <c r="AF963" s="206" t="str">
        <f t="shared" si="1484"/>
        <v/>
      </c>
      <c r="AG963" s="204" t="str">
        <f t="shared" si="1485"/>
        <v/>
      </c>
      <c r="AH963" s="204" t="str">
        <f t="shared" si="1486"/>
        <v/>
      </c>
      <c r="AI963" s="287"/>
      <c r="AJ963" s="15"/>
      <c r="AK963" s="138" t="str">
        <f t="shared" si="1487"/>
        <v/>
      </c>
      <c r="AL963" s="131" t="str">
        <f t="shared" si="1488"/>
        <v/>
      </c>
      <c r="AM963" s="131" t="str">
        <f t="shared" si="1489"/>
        <v/>
      </c>
      <c r="AN963" s="313" t="str">
        <f t="shared" si="1490"/>
        <v/>
      </c>
      <c r="AO963" s="316" t="str">
        <f t="shared" si="1491"/>
        <v/>
      </c>
      <c r="AP963" s="18"/>
      <c r="AQ963" s="3" t="str">
        <f>IF(F963="","",MAX($AQ$3:AQ962)+1)</f>
        <v/>
      </c>
      <c r="AR963" s="3" t="str">
        <f>IF(OR(AQ963="",BB963=""),"",MAX($AR$3:AR962)+1)</f>
        <v/>
      </c>
      <c r="AS963" s="3" t="str">
        <f>IF(CQ963="","",RANK(CQ963,CQ$3:CQ$1048576,1)+COUNTIF($CQ$3:CQ963,CQ963)-1)</f>
        <v/>
      </c>
      <c r="AT963" s="21" t="str">
        <f>IF(C963="",IF(OR(AND($H963&lt;&gt;"",C963=""),AND($F962=$F963,$AZ963&lt;&gt;""),COUNTA($H$3:$H$1048576,#REF!,$F$3:$F$1048576)&gt;COUNTA($H$3:$H963,#REF!,$F$3:$F963),$AZ963&lt;&gt;""),INDEX(AT$3:AT$1048576,MATCH(MAX($AQ$3:$AQ962),$AQ$3:$AQ$1048576,0),0),""),C963)</f>
        <v/>
      </c>
      <c r="AU963" s="21" t="str">
        <f>IF(D963="",IF(OR(AND($H963&lt;&gt;"",D963=""),AND($F962=$F963,$AZ963&lt;&gt;""),COUNTA($H$3:$H$1048576,#REF!,$F$3:$F$1048576)&gt;COUNTA($H$3:$H963,#REF!,$F$3:$F963),$AZ963&lt;&gt;""),INDEX(AU$3:AU$1048576,MATCH(MAX($AQ$3:$AQ962),$AQ$3:$AQ$1048576,0),0),""),D963)</f>
        <v/>
      </c>
      <c r="AV963" s="21" t="str">
        <f>IF(E963="",IF(OR(AND($H963&lt;&gt;"",E963=""),AND($F962=$F963,$AZ963&lt;&gt;""),COUNTA($H$3:$H$1048576,#REF!,$F$3:$F$1048576)&gt;COUNTA($H$3:$H963,#REF!,$F$3:$F963),$AZ963&lt;&gt;""),INDEX(AV$3:AV$1048576,MATCH(MAX($AQ$3:$AQ962),$AQ$3:$AQ$1048576,0),0),""),E963)</f>
        <v/>
      </c>
      <c r="AW963" s="24" t="str">
        <f t="shared" si="1492"/>
        <v/>
      </c>
      <c r="AX963" s="13" t="str">
        <f t="shared" si="1493"/>
        <v/>
      </c>
      <c r="AY963" s="4" t="str">
        <f t="shared" si="1494"/>
        <v/>
      </c>
      <c r="AZ963" s="4" t="str">
        <f>IF(AX963="",IF(OR(AND(H963&lt;&gt;"",F963=""),COUNTA($H$3:$H$1048576)&gt;COUNTA($H$3:$H963)),INDEX(AX$3:AX963,MATCH(MAX($AQ$3:AQ963),AQ$3:AQ963,0),0),""),AX963)</f>
        <v/>
      </c>
      <c r="BA963" s="4" t="str">
        <f>IF(AY963="",IF(AND(H963&lt;&gt;"",F963=""),INDEX(AY$3:AY963,MATCH(MAX($AQ$3:AQ963),AQ$3:AQ963,0),0),""),AY963)</f>
        <v/>
      </c>
      <c r="BB963" s="82" t="str">
        <f>IF(BC963="","",RANK(BC963,BC$3:BC$1048576,1)+COUNTIF($BC$3:BC963,BC963)-1)</f>
        <v/>
      </c>
      <c r="BC963" s="139" t="str">
        <f t="shared" si="1495"/>
        <v/>
      </c>
      <c r="BD963" s="46" t="str">
        <f t="shared" si="1496"/>
        <v/>
      </c>
      <c r="BE963" s="46" t="str">
        <f t="shared" si="1497"/>
        <v/>
      </c>
      <c r="BF963" s="46" t="str">
        <f t="shared" si="1498"/>
        <v/>
      </c>
      <c r="BG963" s="4" t="str">
        <f t="shared" si="1499"/>
        <v/>
      </c>
      <c r="BH963" s="180" t="str">
        <f t="shared" si="1500"/>
        <v/>
      </c>
      <c r="BI963" s="16" t="str">
        <f t="shared" si="1501"/>
        <v/>
      </c>
      <c r="BJ963" s="52" t="str">
        <f>IF(BI963="","",IF(W963="","",IF(AND(K963=$K$1,$K$1&lt;&gt;""),$BT$2,IFERROR(IF(INDEX(価格設定!$D$5:$D$1048576,MATCH(Q963,価格設定!$B$5:$B$1048576,0),0)=価格設定!$D$3,$BT$2,$BS$2),$BS$2))))</f>
        <v/>
      </c>
      <c r="BK963" s="16" t="str">
        <f>IF(BI963="","",IF(COUNTIF($BI$3:BI963,BI963)=1,1,IF(AND(BI962=BI963,BH963=""),BK962,COUNTIF($BH$3:BH963,BH963))))</f>
        <v/>
      </c>
      <c r="BL963" s="52" t="str">
        <f t="shared" si="1502"/>
        <v/>
      </c>
      <c r="BM963" s="52" t="str">
        <f t="shared" si="1503"/>
        <v/>
      </c>
      <c r="BN963" s="119" t="str">
        <f t="shared" si="1504"/>
        <v/>
      </c>
      <c r="BO963" s="119" t="str">
        <f t="shared" si="1505"/>
        <v/>
      </c>
      <c r="BP963" s="17" t="str">
        <f t="shared" si="1506"/>
        <v/>
      </c>
      <c r="BQ963" s="17" t="str">
        <f t="shared" si="1507"/>
        <v/>
      </c>
      <c r="BR963" s="17" t="str">
        <f>IF(OR(BP963="",COUNTIF($BO$3:BO963,BO963)&lt;&gt;1),"",SUMIF(BO$3:BO$1048576,BO963,BP$3:BP$1048576))</f>
        <v/>
      </c>
      <c r="BS963" s="17" t="str">
        <f t="shared" si="1508"/>
        <v/>
      </c>
      <c r="BT963" s="17" t="str">
        <f t="shared" si="1509"/>
        <v/>
      </c>
      <c r="BU963" s="17" t="str">
        <f t="shared" si="1510"/>
        <v/>
      </c>
      <c r="BV963" s="24" t="str">
        <f t="shared" si="1511"/>
        <v/>
      </c>
      <c r="BW963" s="24" t="str">
        <f t="shared" si="1512"/>
        <v/>
      </c>
      <c r="BX963" s="24" t="str">
        <f t="shared" si="1513"/>
        <v/>
      </c>
      <c r="BY963" s="26" t="str">
        <f t="shared" si="1514"/>
        <v/>
      </c>
      <c r="BZ963" s="26" t="str">
        <f t="shared" si="1515"/>
        <v/>
      </c>
      <c r="CA963" s="26" t="str">
        <f t="shared" si="1516"/>
        <v/>
      </c>
      <c r="CB963" s="66" t="str">
        <f t="shared" si="1517"/>
        <v/>
      </c>
      <c r="CC963" s="65" t="str">
        <f t="shared" si="1518"/>
        <v/>
      </c>
      <c r="CD963" s="26" t="str">
        <f t="shared" si="1519"/>
        <v/>
      </c>
      <c r="CE963" s="26" t="str">
        <f t="shared" si="1520"/>
        <v/>
      </c>
      <c r="CF963" s="193" t="str">
        <f t="shared" si="1521"/>
        <v/>
      </c>
      <c r="CG963" s="193" t="str">
        <f t="shared" si="1522"/>
        <v/>
      </c>
      <c r="CH963" s="26" t="str">
        <f t="shared" si="1523"/>
        <v/>
      </c>
      <c r="CI963" s="26" t="str">
        <f t="shared" si="1524"/>
        <v/>
      </c>
      <c r="CJ963" s="65" t="str">
        <f t="shared" si="1525"/>
        <v/>
      </c>
      <c r="CK963" s="65" t="str">
        <f t="shared" si="1526"/>
        <v/>
      </c>
      <c r="CL963" s="64" t="str">
        <f t="shared" si="1527"/>
        <v/>
      </c>
      <c r="CM963" s="64" t="str">
        <f t="shared" si="1528"/>
        <v/>
      </c>
      <c r="CN963" s="65" t="str">
        <f t="shared" si="1529"/>
        <v/>
      </c>
      <c r="CP963" s="63" t="str">
        <f>IF(BH963="","",MAX($CP$3:CP962)+1)</f>
        <v/>
      </c>
      <c r="CQ963" s="24" t="str">
        <f t="shared" si="1530"/>
        <v/>
      </c>
      <c r="CR963" s="24" t="str">
        <f t="shared" si="1531"/>
        <v/>
      </c>
      <c r="CS963" s="24" t="str">
        <f t="shared" si="1532"/>
        <v/>
      </c>
      <c r="CT963" s="58" t="str">
        <f>IF(BO963="","",COUNTIF($BO$3:BO963,BO963)&amp;"@"&amp;BO963)</f>
        <v/>
      </c>
      <c r="CU963" s="16" t="str">
        <f t="shared" si="1470"/>
        <v/>
      </c>
      <c r="CV963" s="63" t="str">
        <f t="shared" si="1533"/>
        <v/>
      </c>
      <c r="CW963" s="16" t="str">
        <f t="shared" si="1534"/>
        <v/>
      </c>
      <c r="CX963" s="16" t="str">
        <f t="shared" si="1535"/>
        <v/>
      </c>
      <c r="CY963" s="16" t="str">
        <f t="shared" si="1536"/>
        <v/>
      </c>
      <c r="CZ963" s="85" t="str">
        <f t="shared" si="1537"/>
        <v/>
      </c>
      <c r="DA963" s="16" t="str">
        <f t="shared" si="1538"/>
        <v/>
      </c>
      <c r="DB963" s="16" t="str">
        <f t="shared" si="1539"/>
        <v/>
      </c>
      <c r="DC963" s="28" t="str">
        <f>IF(CP963="","",$DC$1&amp;(INDEX(価格設定!D$1:XFD$3,ROW(価格設定!$D$3),MATCH($AW963,価格設定!D$1:XFD$1,1))*100)&amp;"%")</f>
        <v/>
      </c>
      <c r="DD963" s="28" t="str">
        <f>IF(CP963="","",$DD$1&amp;(INDEX(価格設定!D$1:XFD$3,ROW(価格設定!$D$2),MATCH($AW963,価格設定!D$1:XFD$1,1))*100)&amp;"%")</f>
        <v/>
      </c>
      <c r="DE963" s="29" t="str">
        <f t="shared" si="1540"/>
        <v/>
      </c>
      <c r="DG963" s="58" t="str">
        <f t="shared" si="1541"/>
        <v/>
      </c>
      <c r="DH963" s="58" t="str">
        <f t="shared" si="1542"/>
        <v/>
      </c>
      <c r="DI963" s="58" t="str">
        <f t="shared" si="1543"/>
        <v/>
      </c>
      <c r="DJ963" s="85" t="str">
        <f t="shared" si="1544"/>
        <v/>
      </c>
      <c r="DL963" s="58" t="str">
        <f>IF(COUNTIF(DG$3:DG$1048576,DG963)=COUNTIF($DG$3:$DG963,DG963),DG963,"")</f>
        <v/>
      </c>
      <c r="DM963" s="85" t="str">
        <f t="shared" si="1545"/>
        <v/>
      </c>
      <c r="DN963" s="85" t="str">
        <f t="shared" si="1471"/>
        <v/>
      </c>
      <c r="DO963" s="85" t="str">
        <f t="shared" si="1471"/>
        <v/>
      </c>
      <c r="DP963" s="303"/>
      <c r="DQ963" s="17" t="str">
        <f t="shared" si="1472"/>
        <v/>
      </c>
      <c r="DR963" s="17" t="str">
        <f t="shared" si="1473"/>
        <v/>
      </c>
      <c r="DS963" s="17" t="str">
        <f t="shared" si="1474"/>
        <v/>
      </c>
      <c r="DU963" s="16" t="str">
        <f t="shared" si="1546"/>
        <v/>
      </c>
      <c r="DV963" s="16" t="str">
        <f>IF(DU963="","",COUNT($DU$3:DU963))</f>
        <v/>
      </c>
      <c r="DW963" s="16" t="str">
        <f t="shared" si="1547"/>
        <v/>
      </c>
      <c r="DX963" s="16" t="str">
        <f t="shared" si="1548"/>
        <v/>
      </c>
      <c r="DY963" s="16" t="str">
        <f>IF(DZ963="","",COUNTIF(DZ$3:DZ963,DZ963))</f>
        <v/>
      </c>
      <c r="DZ963" s="16" t="str">
        <f t="shared" si="1549"/>
        <v/>
      </c>
      <c r="EA963" s="16" t="str">
        <f t="shared" si="1550"/>
        <v/>
      </c>
      <c r="EB963" s="16" t="str">
        <f t="shared" si="1551"/>
        <v/>
      </c>
      <c r="EC963" s="16" t="str">
        <f t="shared" si="1552"/>
        <v/>
      </c>
      <c r="ED963" s="16" t="str">
        <f t="shared" si="1553"/>
        <v/>
      </c>
      <c r="EE963" s="16" t="str">
        <f t="shared" si="1554"/>
        <v/>
      </c>
      <c r="EF963" s="16" t="str">
        <f t="shared" si="1555"/>
        <v/>
      </c>
      <c r="EG963" s="16" t="str">
        <f t="shared" si="1556"/>
        <v/>
      </c>
      <c r="EH963" s="16" t="str">
        <f t="shared" si="1557"/>
        <v/>
      </c>
      <c r="EI963" s="16" t="str">
        <f t="shared" si="1558"/>
        <v/>
      </c>
      <c r="EJ963" s="16" t="str">
        <f t="shared" si="1559"/>
        <v/>
      </c>
      <c r="EK963" s="16" t="str">
        <f t="shared" si="1560"/>
        <v/>
      </c>
      <c r="EL963" s="58" t="str">
        <f t="shared" si="1561"/>
        <v/>
      </c>
      <c r="EM963" s="58" t="str">
        <f>IF(OR($DZ963="",CR963=""),IF($EL963="","",$EL963),IF(OR(CR963="なし",CR963=0),領収書!$H$1,CR963))</f>
        <v/>
      </c>
      <c r="EN963" s="58" t="str">
        <f>IF(OR($DZ963="",CS963=""),IF($EL963="","",$EL963),IF(OR(CS963="なし",CS963=0),入力!$EN$1,CS963))</f>
        <v/>
      </c>
      <c r="EO963" s="63" t="str">
        <f t="shared" si="1562"/>
        <v/>
      </c>
      <c r="EP963" s="63" t="str">
        <f t="shared" si="1563"/>
        <v/>
      </c>
      <c r="ER963" s="16" t="str">
        <f>IF(AND(COUNTIF($ET$3:ET963,ET963)=1,ET963&lt;&gt;""),MAX($ER$3:ER962)+1,"")</f>
        <v/>
      </c>
      <c r="ES963" s="16" t="str">
        <f>IF(価格設定!B965="","",価格設定!B965)</f>
        <v/>
      </c>
      <c r="ET963" s="16" t="str">
        <f>IF(価格設定!C965="","",価格設定!C965)</f>
        <v/>
      </c>
      <c r="EV963" s="16" t="str">
        <f t="shared" si="1475"/>
        <v/>
      </c>
      <c r="EW963" s="16" t="str">
        <f t="shared" si="1564"/>
        <v/>
      </c>
    </row>
    <row r="964" spans="1:153" ht="30" customHeight="1" x14ac:dyDescent="0.2">
      <c r="A964" s="225"/>
      <c r="B964" s="212"/>
      <c r="C964" s="221"/>
      <c r="D964" s="164"/>
      <c r="E964" s="165"/>
      <c r="F964" s="166"/>
      <c r="G964" s="167"/>
      <c r="H964" s="179"/>
      <c r="I964" s="306"/>
      <c r="J964" s="169"/>
      <c r="K964" s="179"/>
      <c r="L964" s="186"/>
      <c r="M964" s="186"/>
      <c r="N964" s="168"/>
      <c r="O964" s="170"/>
      <c r="P964" s="212"/>
      <c r="Q964" s="179" t="str">
        <f>IFERROR(IF(H964="","",IFERROR(INDEX(価格設定!$B$5:$B$1048576,MATCH(H964,価格設定!$B$5:$B$1048576,0),0),INDEX(価格設定!$B$5:$B$1048576,MATCH("*"&amp;H964&amp;"*",価格設定!$B$5:$B$1048576,0),0))),H964)</f>
        <v/>
      </c>
      <c r="R964" s="250" t="str">
        <f>IFERROR(IF(Q964="",IF(K964="","",K964),IF(K964="",IF(INDEX(価格設定!$C$5:$C$1048576,MATCH(Q964,価格設定!$B$5:$B$1048576,0),0)=0,"",INDEX(価格設定!$C$5:$C$1048576,MATCH(Q964,価格設定!$B$5:$B$1048576,0),0)),IF(K964="なし","",K964))),"")</f>
        <v/>
      </c>
      <c r="S964" s="308" t="str">
        <f t="shared" si="1476"/>
        <v/>
      </c>
      <c r="T964" s="126" t="str">
        <f>IFERROR(IF(J964="",IF(INDEX(価格設定!$E$5:$R$1048576,MATCH($Q964,価格設定!B$5:B$1048576,0),MATCH($AW964,価格設定!E$1:X$1,1))=0,"",INDEX(価格設定!$E$5:$R$1048576,MATCH($Q964,価格設定!B$5:B$1048576,0),MATCH($AW964,価格設定!E$1:X$1,1))),J964),"")</f>
        <v/>
      </c>
      <c r="U964" s="126" t="str">
        <f t="shared" si="1477"/>
        <v/>
      </c>
      <c r="V964" s="132" t="str">
        <f t="shared" si="1478"/>
        <v/>
      </c>
      <c r="W964" s="127" t="str">
        <f>IFERROR(IF(OR(T964="",T964&lt;0),"",IFERROR(INDEX(価格設定!E$2:X$3,IF(AND(K964=$K$1,$K$1&lt;&gt;""),ROW(価格設定!$D$3)-1,MATCH(INDEX(価格設定!$D$5:$D$1048576,MATCH(Q964,価格設定!$B$5:$B$1048576,0),0),価格設定!$D$2:$D$3,0)),MATCH($AW964,価格設定!E$1:X$1,1)),INDEX(価格設定!E$2:X$2,0,MATCH($AW964,価格設定!E$1:X$1,1)))),"")</f>
        <v/>
      </c>
      <c r="X964" s="126" t="str">
        <f t="shared" ref="X964:X1004" si="1565">IFERROR(IF(U964="","",ROUNDDOWN(U964*W964,0)),"")</f>
        <v/>
      </c>
      <c r="Y964" s="128" t="str">
        <f t="shared" si="1479"/>
        <v/>
      </c>
      <c r="Z964" s="126" t="str">
        <f t="shared" si="1480"/>
        <v/>
      </c>
      <c r="AA964" s="129" t="str">
        <f t="shared" si="1481"/>
        <v/>
      </c>
      <c r="AB964" s="126" t="str">
        <f t="shared" si="1482"/>
        <v/>
      </c>
      <c r="AC964" s="280" t="str">
        <f t="shared" si="1483"/>
        <v/>
      </c>
      <c r="AD964" s="15"/>
      <c r="AE964" s="204" t="str">
        <f>IF(AF964="","",COUNT($AF$3:AF964))</f>
        <v/>
      </c>
      <c r="AF964" s="206" t="str">
        <f t="shared" si="1484"/>
        <v/>
      </c>
      <c r="AG964" s="204" t="str">
        <f t="shared" si="1485"/>
        <v/>
      </c>
      <c r="AH964" s="204" t="str">
        <f t="shared" si="1486"/>
        <v/>
      </c>
      <c r="AI964" s="287"/>
      <c r="AJ964" s="15"/>
      <c r="AK964" s="138" t="str">
        <f t="shared" si="1487"/>
        <v/>
      </c>
      <c r="AL964" s="131" t="str">
        <f t="shared" si="1488"/>
        <v/>
      </c>
      <c r="AM964" s="131" t="str">
        <f t="shared" si="1489"/>
        <v/>
      </c>
      <c r="AN964" s="313" t="str">
        <f t="shared" si="1490"/>
        <v/>
      </c>
      <c r="AO964" s="316" t="str">
        <f t="shared" si="1491"/>
        <v/>
      </c>
      <c r="AP964" s="18"/>
      <c r="AQ964" s="3" t="str">
        <f>IF(F964="","",MAX($AQ$3:AQ963)+1)</f>
        <v/>
      </c>
      <c r="AR964" s="3" t="str">
        <f>IF(OR(AQ964="",BB964=""),"",MAX($AR$3:AR963)+1)</f>
        <v/>
      </c>
      <c r="AS964" s="3" t="str">
        <f>IF(CQ964="","",RANK(CQ964,CQ$3:CQ$1048576,1)+COUNTIF($CQ$3:CQ964,CQ964)-1)</f>
        <v/>
      </c>
      <c r="AT964" s="21" t="str">
        <f>IF(C964="",IF(OR(AND($H964&lt;&gt;"",C964=""),AND($F963=$F964,$AZ964&lt;&gt;""),COUNTA($H$3:$H$1048576,#REF!,$F$3:$F$1048576)&gt;COUNTA($H$3:$H964,#REF!,$F$3:$F964),$AZ964&lt;&gt;""),INDEX(AT$3:AT$1048576,MATCH(MAX($AQ$3:$AQ963),$AQ$3:$AQ$1048576,0),0),""),C964)</f>
        <v/>
      </c>
      <c r="AU964" s="21" t="str">
        <f>IF(D964="",IF(OR(AND($H964&lt;&gt;"",D964=""),AND($F963=$F964,$AZ964&lt;&gt;""),COUNTA($H$3:$H$1048576,#REF!,$F$3:$F$1048576)&gt;COUNTA($H$3:$H964,#REF!,$F$3:$F964),$AZ964&lt;&gt;""),INDEX(AU$3:AU$1048576,MATCH(MAX($AQ$3:$AQ963),$AQ$3:$AQ$1048576,0),0),""),D964)</f>
        <v/>
      </c>
      <c r="AV964" s="21" t="str">
        <f>IF(E964="",IF(OR(AND($H964&lt;&gt;"",E964=""),AND($F963=$F964,$AZ964&lt;&gt;""),COUNTA($H$3:$H$1048576,#REF!,$F$3:$F$1048576)&gt;COUNTA($H$3:$H964,#REF!,$F$3:$F964),$AZ964&lt;&gt;""),INDEX(AV$3:AV$1048576,MATCH(MAX($AQ$3:$AQ963),$AQ$3:$AQ$1048576,0),0),""),E964)</f>
        <v/>
      </c>
      <c r="AW964" s="24" t="str">
        <f t="shared" si="1492"/>
        <v/>
      </c>
      <c r="AX964" s="13" t="str">
        <f t="shared" si="1493"/>
        <v/>
      </c>
      <c r="AY964" s="4" t="str">
        <f t="shared" si="1494"/>
        <v/>
      </c>
      <c r="AZ964" s="4" t="str">
        <f>IF(AX964="",IF(OR(AND(H964&lt;&gt;"",F964=""),COUNTA($H$3:$H$1048576)&gt;COUNTA($H$3:$H964)),INDEX(AX$3:AX964,MATCH(MAX($AQ$3:AQ964),AQ$3:AQ964,0),0),""),AX964)</f>
        <v/>
      </c>
      <c r="BA964" s="4" t="str">
        <f>IF(AY964="",IF(AND(H964&lt;&gt;"",F964=""),INDEX(AY$3:AY964,MATCH(MAX($AQ$3:AQ964),AQ$3:AQ964,0),0),""),AY964)</f>
        <v/>
      </c>
      <c r="BB964" s="82" t="str">
        <f>IF(BC964="","",RANK(BC964,BC$3:BC$1048576,1)+COUNTIF($BC$3:BC964,BC964)-1)</f>
        <v/>
      </c>
      <c r="BC964" s="139" t="str">
        <f t="shared" si="1495"/>
        <v/>
      </c>
      <c r="BD964" s="46" t="str">
        <f t="shared" si="1496"/>
        <v/>
      </c>
      <c r="BE964" s="46" t="str">
        <f t="shared" si="1497"/>
        <v/>
      </c>
      <c r="BF964" s="46" t="str">
        <f t="shared" si="1498"/>
        <v/>
      </c>
      <c r="BG964" s="4" t="str">
        <f t="shared" si="1499"/>
        <v/>
      </c>
      <c r="BH964" s="180" t="str">
        <f t="shared" si="1500"/>
        <v/>
      </c>
      <c r="BI964" s="16" t="str">
        <f t="shared" si="1501"/>
        <v/>
      </c>
      <c r="BJ964" s="52" t="str">
        <f>IF(BI964="","",IF(W964="","",IF(AND(K964=$K$1,$K$1&lt;&gt;""),$BT$2,IFERROR(IF(INDEX(価格設定!$D$5:$D$1048576,MATCH(Q964,価格設定!$B$5:$B$1048576,0),0)=価格設定!$D$3,$BT$2,$BS$2),$BS$2))))</f>
        <v/>
      </c>
      <c r="BK964" s="16" t="str">
        <f>IF(BI964="","",IF(COUNTIF($BI$3:BI964,BI964)=1,1,IF(AND(BI963=BI964,BH964=""),BK963,COUNTIF($BH$3:BH964,BH964))))</f>
        <v/>
      </c>
      <c r="BL964" s="52" t="str">
        <f t="shared" si="1502"/>
        <v/>
      </c>
      <c r="BM964" s="52" t="str">
        <f t="shared" si="1503"/>
        <v/>
      </c>
      <c r="BN964" s="119" t="str">
        <f t="shared" si="1504"/>
        <v/>
      </c>
      <c r="BO964" s="119" t="str">
        <f t="shared" si="1505"/>
        <v/>
      </c>
      <c r="BP964" s="17" t="str">
        <f t="shared" si="1506"/>
        <v/>
      </c>
      <c r="BQ964" s="17" t="str">
        <f t="shared" si="1507"/>
        <v/>
      </c>
      <c r="BR964" s="17" t="str">
        <f>IF(OR(BP964="",COUNTIF($BO$3:BO964,BO964)&lt;&gt;1),"",SUMIF(BO$3:BO$1048576,BO964,BP$3:BP$1048576))</f>
        <v/>
      </c>
      <c r="BS964" s="17" t="str">
        <f t="shared" si="1508"/>
        <v/>
      </c>
      <c r="BT964" s="17" t="str">
        <f t="shared" si="1509"/>
        <v/>
      </c>
      <c r="BU964" s="17" t="str">
        <f t="shared" si="1510"/>
        <v/>
      </c>
      <c r="BV964" s="24" t="str">
        <f t="shared" si="1511"/>
        <v/>
      </c>
      <c r="BW964" s="24" t="str">
        <f t="shared" si="1512"/>
        <v/>
      </c>
      <c r="BX964" s="24" t="str">
        <f t="shared" si="1513"/>
        <v/>
      </c>
      <c r="BY964" s="26" t="str">
        <f t="shared" si="1514"/>
        <v/>
      </c>
      <c r="BZ964" s="26" t="str">
        <f t="shared" si="1515"/>
        <v/>
      </c>
      <c r="CA964" s="26" t="str">
        <f t="shared" si="1516"/>
        <v/>
      </c>
      <c r="CB964" s="66" t="str">
        <f t="shared" si="1517"/>
        <v/>
      </c>
      <c r="CC964" s="65" t="str">
        <f t="shared" si="1518"/>
        <v/>
      </c>
      <c r="CD964" s="26" t="str">
        <f t="shared" si="1519"/>
        <v/>
      </c>
      <c r="CE964" s="26" t="str">
        <f t="shared" si="1520"/>
        <v/>
      </c>
      <c r="CF964" s="193" t="str">
        <f t="shared" si="1521"/>
        <v/>
      </c>
      <c r="CG964" s="193" t="str">
        <f t="shared" si="1522"/>
        <v/>
      </c>
      <c r="CH964" s="26" t="str">
        <f t="shared" si="1523"/>
        <v/>
      </c>
      <c r="CI964" s="26" t="str">
        <f t="shared" si="1524"/>
        <v/>
      </c>
      <c r="CJ964" s="65" t="str">
        <f t="shared" si="1525"/>
        <v/>
      </c>
      <c r="CK964" s="65" t="str">
        <f t="shared" si="1526"/>
        <v/>
      </c>
      <c r="CL964" s="64" t="str">
        <f t="shared" si="1527"/>
        <v/>
      </c>
      <c r="CM964" s="64" t="str">
        <f t="shared" si="1528"/>
        <v/>
      </c>
      <c r="CN964" s="65" t="str">
        <f t="shared" si="1529"/>
        <v/>
      </c>
      <c r="CP964" s="63" t="str">
        <f>IF(BH964="","",MAX($CP$3:CP963)+1)</f>
        <v/>
      </c>
      <c r="CQ964" s="24" t="str">
        <f t="shared" si="1530"/>
        <v/>
      </c>
      <c r="CR964" s="24" t="str">
        <f t="shared" si="1531"/>
        <v/>
      </c>
      <c r="CS964" s="24" t="str">
        <f t="shared" si="1532"/>
        <v/>
      </c>
      <c r="CT964" s="58" t="str">
        <f>IF(BO964="","",COUNTIF($BO$3:BO964,BO964)&amp;"@"&amp;BO964)</f>
        <v/>
      </c>
      <c r="CU964" s="16" t="str">
        <f t="shared" ref="CU964:CU1004" si="1566">IF(BX964="","",IF($CV$1="無",BX964,BX964&amp;" "&amp;IF(OR(BX964=R964,R964=""),"","("&amp;R964&amp;")")))</f>
        <v/>
      </c>
      <c r="CV964" s="63" t="str">
        <f t="shared" si="1533"/>
        <v/>
      </c>
      <c r="CW964" s="16" t="str">
        <f t="shared" si="1534"/>
        <v/>
      </c>
      <c r="CX964" s="16" t="str">
        <f t="shared" si="1535"/>
        <v/>
      </c>
      <c r="CY964" s="16" t="str">
        <f t="shared" si="1536"/>
        <v/>
      </c>
      <c r="CZ964" s="85" t="str">
        <f t="shared" si="1537"/>
        <v/>
      </c>
      <c r="DA964" s="16" t="str">
        <f t="shared" si="1538"/>
        <v/>
      </c>
      <c r="DB964" s="16" t="str">
        <f t="shared" si="1539"/>
        <v/>
      </c>
      <c r="DC964" s="28" t="str">
        <f>IF(CP964="","",$DC$1&amp;(INDEX(価格設定!D$1:XFD$3,ROW(価格設定!$D$3),MATCH($AW964,価格設定!D$1:XFD$1,1))*100)&amp;"%")</f>
        <v/>
      </c>
      <c r="DD964" s="28" t="str">
        <f>IF(CP964="","",$DD$1&amp;(INDEX(価格設定!D$1:XFD$3,ROW(価格設定!$D$2),MATCH($AW964,価格設定!D$1:XFD$1,1))*100)&amp;"%")</f>
        <v/>
      </c>
      <c r="DE964" s="29" t="str">
        <f t="shared" si="1540"/>
        <v/>
      </c>
      <c r="DG964" s="58" t="str">
        <f t="shared" si="1541"/>
        <v/>
      </c>
      <c r="DH964" s="58" t="str">
        <f t="shared" si="1542"/>
        <v/>
      </c>
      <c r="DI964" s="58" t="str">
        <f t="shared" si="1543"/>
        <v/>
      </c>
      <c r="DJ964" s="85" t="str">
        <f t="shared" si="1544"/>
        <v/>
      </c>
      <c r="DL964" s="58" t="str">
        <f>IF(COUNTIF(DG$3:DG$1048576,DG964)=COUNTIF($DG$3:$DG964,DG964),DG964,"")</f>
        <v/>
      </c>
      <c r="DM964" s="85" t="str">
        <f t="shared" si="1545"/>
        <v/>
      </c>
      <c r="DN964" s="85" t="str">
        <f t="shared" ref="DN964:DO1004" si="1567">IF($DL964="","",SUMIF($DI$3:$DI$1048576,$DL964&amp;DN$2,$DJ$3:$DJ$1048576))</f>
        <v/>
      </c>
      <c r="DO964" s="85" t="str">
        <f t="shared" si="1567"/>
        <v/>
      </c>
      <c r="DP964" s="303"/>
      <c r="DQ964" s="17" t="str">
        <f t="shared" ref="DQ964:DQ1004" si="1568">IF($DL964="","",SUMIF($DG$3:$DG$1048576,$DL964,$CX$3:$CX$1048576))</f>
        <v/>
      </c>
      <c r="DR964" s="17" t="str">
        <f t="shared" ref="DR964:DR1004" si="1569">IF($DL964="","",SUMIF($DG$3:$DG$1048576,$DL964,$DB$3:$DB$1048576))</f>
        <v/>
      </c>
      <c r="DS964" s="17" t="str">
        <f t="shared" ref="DS964:DS1004" si="1570">IF($DL964="","",SUMIF($DG$3:$DG$1048576,$DL964,$DA$3:$DA$1048576))</f>
        <v/>
      </c>
      <c r="DU964" s="16" t="str">
        <f t="shared" si="1546"/>
        <v/>
      </c>
      <c r="DV964" s="16" t="str">
        <f>IF(DU964="","",COUNT($DU$3:DU964))</f>
        <v/>
      </c>
      <c r="DW964" s="16" t="str">
        <f t="shared" si="1547"/>
        <v/>
      </c>
      <c r="DX964" s="16" t="str">
        <f t="shared" si="1548"/>
        <v/>
      </c>
      <c r="DY964" s="16" t="str">
        <f>IF(DZ964="","",COUNTIF(DZ$3:DZ964,DZ964))</f>
        <v/>
      </c>
      <c r="DZ964" s="16" t="str">
        <f t="shared" si="1549"/>
        <v/>
      </c>
      <c r="EA964" s="16" t="str">
        <f t="shared" si="1550"/>
        <v/>
      </c>
      <c r="EB964" s="16" t="str">
        <f t="shared" si="1551"/>
        <v/>
      </c>
      <c r="EC964" s="16" t="str">
        <f t="shared" si="1552"/>
        <v/>
      </c>
      <c r="ED964" s="16" t="str">
        <f t="shared" si="1553"/>
        <v/>
      </c>
      <c r="EE964" s="16" t="str">
        <f t="shared" si="1554"/>
        <v/>
      </c>
      <c r="EF964" s="16" t="str">
        <f t="shared" si="1555"/>
        <v/>
      </c>
      <c r="EG964" s="16" t="str">
        <f t="shared" si="1556"/>
        <v/>
      </c>
      <c r="EH964" s="16" t="str">
        <f t="shared" si="1557"/>
        <v/>
      </c>
      <c r="EI964" s="16" t="str">
        <f t="shared" si="1558"/>
        <v/>
      </c>
      <c r="EJ964" s="16" t="str">
        <f t="shared" si="1559"/>
        <v/>
      </c>
      <c r="EK964" s="16" t="str">
        <f t="shared" si="1560"/>
        <v/>
      </c>
      <c r="EL964" s="58" t="str">
        <f t="shared" si="1561"/>
        <v/>
      </c>
      <c r="EM964" s="58" t="str">
        <f>IF(OR($DZ964="",CR964=""),IF($EL964="","",$EL964),IF(OR(CR964="なし",CR964=0),領収書!$H$1,CR964))</f>
        <v/>
      </c>
      <c r="EN964" s="58" t="str">
        <f>IF(OR($DZ964="",CS964=""),IF($EL964="","",$EL964),IF(OR(CS964="なし",CS964=0),入力!$EN$1,CS964))</f>
        <v/>
      </c>
      <c r="EO964" s="63" t="str">
        <f t="shared" si="1562"/>
        <v/>
      </c>
      <c r="EP964" s="63" t="str">
        <f t="shared" si="1563"/>
        <v/>
      </c>
      <c r="ER964" s="16" t="str">
        <f>IF(AND(COUNTIF($ET$3:ET964,ET964)=1,ET964&lt;&gt;""),MAX($ER$3:ER963)+1,"")</f>
        <v/>
      </c>
      <c r="ES964" s="16" t="str">
        <f>IF(価格設定!B966="","",価格設定!B966)</f>
        <v/>
      </c>
      <c r="ET964" s="16" t="str">
        <f>IF(価格設定!C966="","",価格設定!C966)</f>
        <v/>
      </c>
      <c r="EV964" s="16" t="str">
        <f t="shared" ref="EV964:EV1004" si="1571">IF((ROW(EV964)-ROW($EV$2))&lt;=$EV$2,ROW(EV964)-ROW($EV$2),"")</f>
        <v/>
      </c>
      <c r="EW964" s="16" t="str">
        <f t="shared" si="1564"/>
        <v/>
      </c>
    </row>
    <row r="965" spans="1:153" ht="30" customHeight="1" x14ac:dyDescent="0.2">
      <c r="A965" s="225"/>
      <c r="B965" s="212"/>
      <c r="C965" s="221"/>
      <c r="D965" s="164"/>
      <c r="E965" s="165"/>
      <c r="F965" s="166"/>
      <c r="G965" s="167"/>
      <c r="H965" s="179"/>
      <c r="I965" s="306"/>
      <c r="J965" s="169"/>
      <c r="K965" s="179"/>
      <c r="L965" s="186"/>
      <c r="M965" s="186"/>
      <c r="N965" s="168"/>
      <c r="O965" s="170"/>
      <c r="P965" s="212"/>
      <c r="Q965" s="179" t="str">
        <f>IFERROR(IF(H965="","",IFERROR(INDEX(価格設定!$B$5:$B$1048576,MATCH(H965,価格設定!$B$5:$B$1048576,0),0),INDEX(価格設定!$B$5:$B$1048576,MATCH("*"&amp;H965&amp;"*",価格設定!$B$5:$B$1048576,0),0))),H965)</f>
        <v/>
      </c>
      <c r="R965" s="250" t="str">
        <f>IFERROR(IF(Q965="",IF(K965="","",K965),IF(K965="",IF(INDEX(価格設定!$C$5:$C$1048576,MATCH(Q965,価格設定!$B$5:$B$1048576,0),0)=0,"",INDEX(価格設定!$C$5:$C$1048576,MATCH(Q965,価格設定!$B$5:$B$1048576,0),0)),IF(K965="なし","",K965))),"")</f>
        <v/>
      </c>
      <c r="S965" s="308" t="str">
        <f t="shared" si="1476"/>
        <v/>
      </c>
      <c r="T965" s="126" t="str">
        <f>IFERROR(IF(J965="",IF(INDEX(価格設定!$E$5:$R$1048576,MATCH($Q965,価格設定!B$5:B$1048576,0),MATCH($AW965,価格設定!E$1:X$1,1))=0,"",INDEX(価格設定!$E$5:$R$1048576,MATCH($Q965,価格設定!B$5:B$1048576,0),MATCH($AW965,価格設定!E$1:X$1,1))),J965),"")</f>
        <v/>
      </c>
      <c r="U965" s="126" t="str">
        <f t="shared" si="1477"/>
        <v/>
      </c>
      <c r="V965" s="132" t="str">
        <f t="shared" si="1478"/>
        <v/>
      </c>
      <c r="W965" s="127" t="str">
        <f>IFERROR(IF(OR(T965="",T965&lt;0),"",IFERROR(INDEX(価格設定!E$2:X$3,IF(AND(K965=$K$1,$K$1&lt;&gt;""),ROW(価格設定!$D$3)-1,MATCH(INDEX(価格設定!$D$5:$D$1048576,MATCH(Q965,価格設定!$B$5:$B$1048576,0),0),価格設定!$D$2:$D$3,0)),MATCH($AW965,価格設定!E$1:X$1,1)),INDEX(価格設定!E$2:X$2,0,MATCH($AW965,価格設定!E$1:X$1,1)))),"")</f>
        <v/>
      </c>
      <c r="X965" s="126" t="str">
        <f t="shared" si="1565"/>
        <v/>
      </c>
      <c r="Y965" s="128" t="str">
        <f t="shared" si="1479"/>
        <v/>
      </c>
      <c r="Z965" s="126" t="str">
        <f t="shared" si="1480"/>
        <v/>
      </c>
      <c r="AA965" s="129" t="str">
        <f t="shared" si="1481"/>
        <v/>
      </c>
      <c r="AB965" s="126" t="str">
        <f t="shared" si="1482"/>
        <v/>
      </c>
      <c r="AC965" s="280" t="str">
        <f t="shared" si="1483"/>
        <v/>
      </c>
      <c r="AD965" s="15"/>
      <c r="AE965" s="204" t="str">
        <f>IF(AF965="","",COUNT($AF$3:AF965))</f>
        <v/>
      </c>
      <c r="AF965" s="206" t="str">
        <f t="shared" si="1484"/>
        <v/>
      </c>
      <c r="AG965" s="204" t="str">
        <f t="shared" si="1485"/>
        <v/>
      </c>
      <c r="AH965" s="204" t="str">
        <f t="shared" si="1486"/>
        <v/>
      </c>
      <c r="AI965" s="287"/>
      <c r="AJ965" s="15"/>
      <c r="AK965" s="138" t="str">
        <f t="shared" si="1487"/>
        <v/>
      </c>
      <c r="AL965" s="131" t="str">
        <f t="shared" si="1488"/>
        <v/>
      </c>
      <c r="AM965" s="131" t="str">
        <f t="shared" si="1489"/>
        <v/>
      </c>
      <c r="AN965" s="313" t="str">
        <f t="shared" si="1490"/>
        <v/>
      </c>
      <c r="AO965" s="316" t="str">
        <f t="shared" si="1491"/>
        <v/>
      </c>
      <c r="AP965" s="18"/>
      <c r="AQ965" s="3" t="str">
        <f>IF(F965="","",MAX($AQ$3:AQ964)+1)</f>
        <v/>
      </c>
      <c r="AR965" s="3" t="str">
        <f>IF(OR(AQ965="",BB965=""),"",MAX($AR$3:AR964)+1)</f>
        <v/>
      </c>
      <c r="AS965" s="3" t="str">
        <f>IF(CQ965="","",RANK(CQ965,CQ$3:CQ$1048576,1)+COUNTIF($CQ$3:CQ965,CQ965)-1)</f>
        <v/>
      </c>
      <c r="AT965" s="21" t="str">
        <f>IF(C965="",IF(OR(AND($H965&lt;&gt;"",C965=""),AND($F964=$F965,$AZ965&lt;&gt;""),COUNTA($H$3:$H$1048576,#REF!,$F$3:$F$1048576)&gt;COUNTA($H$3:$H965,#REF!,$F$3:$F965),$AZ965&lt;&gt;""),INDEX(AT$3:AT$1048576,MATCH(MAX($AQ$3:$AQ964),$AQ$3:$AQ$1048576,0),0),""),C965)</f>
        <v/>
      </c>
      <c r="AU965" s="21" t="str">
        <f>IF(D965="",IF(OR(AND($H965&lt;&gt;"",D965=""),AND($F964=$F965,$AZ965&lt;&gt;""),COUNTA($H$3:$H$1048576,#REF!,$F$3:$F$1048576)&gt;COUNTA($H$3:$H965,#REF!,$F$3:$F965),$AZ965&lt;&gt;""),INDEX(AU$3:AU$1048576,MATCH(MAX($AQ$3:$AQ964),$AQ$3:$AQ$1048576,0),0),""),D965)</f>
        <v/>
      </c>
      <c r="AV965" s="21" t="str">
        <f>IF(E965="",IF(OR(AND($H965&lt;&gt;"",E965=""),AND($F964=$F965,$AZ965&lt;&gt;""),COUNTA($H$3:$H$1048576,#REF!,$F$3:$F$1048576)&gt;COUNTA($H$3:$H965,#REF!,$F$3:$F965),$AZ965&lt;&gt;""),INDEX(AV$3:AV$1048576,MATCH(MAX($AQ$3:$AQ964),$AQ$3:$AQ$1048576,0),0),""),E965)</f>
        <v/>
      </c>
      <c r="AW965" s="24" t="str">
        <f t="shared" si="1492"/>
        <v/>
      </c>
      <c r="AX965" s="13" t="str">
        <f t="shared" si="1493"/>
        <v/>
      </c>
      <c r="AY965" s="4" t="str">
        <f t="shared" si="1494"/>
        <v/>
      </c>
      <c r="AZ965" s="4" t="str">
        <f>IF(AX965="",IF(OR(AND(H965&lt;&gt;"",F965=""),COUNTA($H$3:$H$1048576)&gt;COUNTA($H$3:$H965)),INDEX(AX$3:AX965,MATCH(MAX($AQ$3:AQ965),AQ$3:AQ965,0),0),""),AX965)</f>
        <v/>
      </c>
      <c r="BA965" s="4" t="str">
        <f>IF(AY965="",IF(AND(H965&lt;&gt;"",F965=""),INDEX(AY$3:AY965,MATCH(MAX($AQ$3:AQ965),AQ$3:AQ965,0),0),""),AY965)</f>
        <v/>
      </c>
      <c r="BB965" s="82" t="str">
        <f>IF(BC965="","",RANK(BC965,BC$3:BC$1048576,1)+COUNTIF($BC$3:BC965,BC965)-1)</f>
        <v/>
      </c>
      <c r="BC965" s="139" t="str">
        <f t="shared" si="1495"/>
        <v/>
      </c>
      <c r="BD965" s="46" t="str">
        <f t="shared" si="1496"/>
        <v/>
      </c>
      <c r="BE965" s="46" t="str">
        <f t="shared" si="1497"/>
        <v/>
      </c>
      <c r="BF965" s="46" t="str">
        <f t="shared" si="1498"/>
        <v/>
      </c>
      <c r="BG965" s="4" t="str">
        <f t="shared" si="1499"/>
        <v/>
      </c>
      <c r="BH965" s="180" t="str">
        <f t="shared" si="1500"/>
        <v/>
      </c>
      <c r="BI965" s="16" t="str">
        <f t="shared" si="1501"/>
        <v/>
      </c>
      <c r="BJ965" s="52" t="str">
        <f>IF(BI965="","",IF(W965="","",IF(AND(K965=$K$1,$K$1&lt;&gt;""),$BT$2,IFERROR(IF(INDEX(価格設定!$D$5:$D$1048576,MATCH(Q965,価格設定!$B$5:$B$1048576,0),0)=価格設定!$D$3,$BT$2,$BS$2),$BS$2))))</f>
        <v/>
      </c>
      <c r="BK965" s="16" t="str">
        <f>IF(BI965="","",IF(COUNTIF($BI$3:BI965,BI965)=1,1,IF(AND(BI964=BI965,BH965=""),BK964,COUNTIF($BH$3:BH965,BH965))))</f>
        <v/>
      </c>
      <c r="BL965" s="52" t="str">
        <f t="shared" si="1502"/>
        <v/>
      </c>
      <c r="BM965" s="52" t="str">
        <f t="shared" si="1503"/>
        <v/>
      </c>
      <c r="BN965" s="119" t="str">
        <f t="shared" si="1504"/>
        <v/>
      </c>
      <c r="BO965" s="119" t="str">
        <f t="shared" si="1505"/>
        <v/>
      </c>
      <c r="BP965" s="17" t="str">
        <f t="shared" si="1506"/>
        <v/>
      </c>
      <c r="BQ965" s="17" t="str">
        <f t="shared" si="1507"/>
        <v/>
      </c>
      <c r="BR965" s="17" t="str">
        <f>IF(OR(BP965="",COUNTIF($BO$3:BO965,BO965)&lt;&gt;1),"",SUMIF(BO$3:BO$1048576,BO965,BP$3:BP$1048576))</f>
        <v/>
      </c>
      <c r="BS965" s="17" t="str">
        <f t="shared" si="1508"/>
        <v/>
      </c>
      <c r="BT965" s="17" t="str">
        <f t="shared" si="1509"/>
        <v/>
      </c>
      <c r="BU965" s="17" t="str">
        <f t="shared" si="1510"/>
        <v/>
      </c>
      <c r="BV965" s="24" t="str">
        <f t="shared" si="1511"/>
        <v/>
      </c>
      <c r="BW965" s="24" t="str">
        <f t="shared" si="1512"/>
        <v/>
      </c>
      <c r="BX965" s="24" t="str">
        <f t="shared" si="1513"/>
        <v/>
      </c>
      <c r="BY965" s="26" t="str">
        <f t="shared" si="1514"/>
        <v/>
      </c>
      <c r="BZ965" s="26" t="str">
        <f t="shared" si="1515"/>
        <v/>
      </c>
      <c r="CA965" s="26" t="str">
        <f t="shared" si="1516"/>
        <v/>
      </c>
      <c r="CB965" s="66" t="str">
        <f t="shared" si="1517"/>
        <v/>
      </c>
      <c r="CC965" s="65" t="str">
        <f t="shared" si="1518"/>
        <v/>
      </c>
      <c r="CD965" s="26" t="str">
        <f t="shared" si="1519"/>
        <v/>
      </c>
      <c r="CE965" s="26" t="str">
        <f t="shared" si="1520"/>
        <v/>
      </c>
      <c r="CF965" s="193" t="str">
        <f t="shared" si="1521"/>
        <v/>
      </c>
      <c r="CG965" s="193" t="str">
        <f t="shared" si="1522"/>
        <v/>
      </c>
      <c r="CH965" s="26" t="str">
        <f t="shared" si="1523"/>
        <v/>
      </c>
      <c r="CI965" s="26" t="str">
        <f t="shared" si="1524"/>
        <v/>
      </c>
      <c r="CJ965" s="65" t="str">
        <f t="shared" si="1525"/>
        <v/>
      </c>
      <c r="CK965" s="65" t="str">
        <f t="shared" si="1526"/>
        <v/>
      </c>
      <c r="CL965" s="64" t="str">
        <f t="shared" si="1527"/>
        <v/>
      </c>
      <c r="CM965" s="64" t="str">
        <f t="shared" si="1528"/>
        <v/>
      </c>
      <c r="CN965" s="65" t="str">
        <f t="shared" si="1529"/>
        <v/>
      </c>
      <c r="CP965" s="63" t="str">
        <f>IF(BH965="","",MAX($CP$3:CP964)+1)</f>
        <v/>
      </c>
      <c r="CQ965" s="24" t="str">
        <f t="shared" si="1530"/>
        <v/>
      </c>
      <c r="CR965" s="24" t="str">
        <f t="shared" si="1531"/>
        <v/>
      </c>
      <c r="CS965" s="24" t="str">
        <f t="shared" si="1532"/>
        <v/>
      </c>
      <c r="CT965" s="58" t="str">
        <f>IF(BO965="","",COUNTIF($BO$3:BO965,BO965)&amp;"@"&amp;BO965)</f>
        <v/>
      </c>
      <c r="CU965" s="16" t="str">
        <f t="shared" si="1566"/>
        <v/>
      </c>
      <c r="CV965" s="63" t="str">
        <f t="shared" si="1533"/>
        <v/>
      </c>
      <c r="CW965" s="16" t="str">
        <f t="shared" si="1534"/>
        <v/>
      </c>
      <c r="CX965" s="16" t="str">
        <f t="shared" si="1535"/>
        <v/>
      </c>
      <c r="CY965" s="16" t="str">
        <f t="shared" si="1536"/>
        <v/>
      </c>
      <c r="CZ965" s="85" t="str">
        <f t="shared" si="1537"/>
        <v/>
      </c>
      <c r="DA965" s="16" t="str">
        <f t="shared" si="1538"/>
        <v/>
      </c>
      <c r="DB965" s="16" t="str">
        <f t="shared" si="1539"/>
        <v/>
      </c>
      <c r="DC965" s="28" t="str">
        <f>IF(CP965="","",$DC$1&amp;(INDEX(価格設定!D$1:XFD$3,ROW(価格設定!$D$3),MATCH($AW965,価格設定!D$1:XFD$1,1))*100)&amp;"%")</f>
        <v/>
      </c>
      <c r="DD965" s="28" t="str">
        <f>IF(CP965="","",$DD$1&amp;(INDEX(価格設定!D$1:XFD$3,ROW(価格設定!$D$2),MATCH($AW965,価格設定!D$1:XFD$1,1))*100)&amp;"%")</f>
        <v/>
      </c>
      <c r="DE965" s="29" t="str">
        <f t="shared" si="1540"/>
        <v/>
      </c>
      <c r="DG965" s="58" t="str">
        <f t="shared" si="1541"/>
        <v/>
      </c>
      <c r="DH965" s="58" t="str">
        <f t="shared" si="1542"/>
        <v/>
      </c>
      <c r="DI965" s="58" t="str">
        <f t="shared" si="1543"/>
        <v/>
      </c>
      <c r="DJ965" s="85" t="str">
        <f t="shared" si="1544"/>
        <v/>
      </c>
      <c r="DL965" s="58" t="str">
        <f>IF(COUNTIF(DG$3:DG$1048576,DG965)=COUNTIF($DG$3:$DG965,DG965),DG965,"")</f>
        <v/>
      </c>
      <c r="DM965" s="85" t="str">
        <f t="shared" si="1545"/>
        <v/>
      </c>
      <c r="DN965" s="85" t="str">
        <f t="shared" si="1567"/>
        <v/>
      </c>
      <c r="DO965" s="85" t="str">
        <f t="shared" si="1567"/>
        <v/>
      </c>
      <c r="DP965" s="303"/>
      <c r="DQ965" s="17" t="str">
        <f t="shared" si="1568"/>
        <v/>
      </c>
      <c r="DR965" s="17" t="str">
        <f t="shared" si="1569"/>
        <v/>
      </c>
      <c r="DS965" s="17" t="str">
        <f t="shared" si="1570"/>
        <v/>
      </c>
      <c r="DU965" s="16" t="str">
        <f t="shared" si="1546"/>
        <v/>
      </c>
      <c r="DV965" s="16" t="str">
        <f>IF(DU965="","",COUNT($DU$3:DU965))</f>
        <v/>
      </c>
      <c r="DW965" s="16" t="str">
        <f t="shared" si="1547"/>
        <v/>
      </c>
      <c r="DX965" s="16" t="str">
        <f t="shared" si="1548"/>
        <v/>
      </c>
      <c r="DY965" s="16" t="str">
        <f>IF(DZ965="","",COUNTIF(DZ$3:DZ965,DZ965))</f>
        <v/>
      </c>
      <c r="DZ965" s="16" t="str">
        <f t="shared" si="1549"/>
        <v/>
      </c>
      <c r="EA965" s="16" t="str">
        <f t="shared" si="1550"/>
        <v/>
      </c>
      <c r="EB965" s="16" t="str">
        <f t="shared" si="1551"/>
        <v/>
      </c>
      <c r="EC965" s="16" t="str">
        <f t="shared" si="1552"/>
        <v/>
      </c>
      <c r="ED965" s="16" t="str">
        <f t="shared" si="1553"/>
        <v/>
      </c>
      <c r="EE965" s="16" t="str">
        <f t="shared" si="1554"/>
        <v/>
      </c>
      <c r="EF965" s="16" t="str">
        <f t="shared" si="1555"/>
        <v/>
      </c>
      <c r="EG965" s="16" t="str">
        <f t="shared" si="1556"/>
        <v/>
      </c>
      <c r="EH965" s="16" t="str">
        <f t="shared" si="1557"/>
        <v/>
      </c>
      <c r="EI965" s="16" t="str">
        <f t="shared" si="1558"/>
        <v/>
      </c>
      <c r="EJ965" s="16" t="str">
        <f t="shared" si="1559"/>
        <v/>
      </c>
      <c r="EK965" s="16" t="str">
        <f t="shared" si="1560"/>
        <v/>
      </c>
      <c r="EL965" s="58" t="str">
        <f t="shared" si="1561"/>
        <v/>
      </c>
      <c r="EM965" s="58" t="str">
        <f>IF(OR($DZ965="",CR965=""),IF($EL965="","",$EL965),IF(OR(CR965="なし",CR965=0),領収書!$H$1,CR965))</f>
        <v/>
      </c>
      <c r="EN965" s="58" t="str">
        <f>IF(OR($DZ965="",CS965=""),IF($EL965="","",$EL965),IF(OR(CS965="なし",CS965=0),入力!$EN$1,CS965))</f>
        <v/>
      </c>
      <c r="EO965" s="63" t="str">
        <f t="shared" si="1562"/>
        <v/>
      </c>
      <c r="EP965" s="63" t="str">
        <f t="shared" si="1563"/>
        <v/>
      </c>
      <c r="ER965" s="16" t="str">
        <f>IF(AND(COUNTIF($ET$3:ET965,ET965)=1,ET965&lt;&gt;""),MAX($ER$3:ER964)+1,"")</f>
        <v/>
      </c>
      <c r="ES965" s="16" t="str">
        <f>IF(価格設定!B967="","",価格設定!B967)</f>
        <v/>
      </c>
      <c r="ET965" s="16" t="str">
        <f>IF(価格設定!C967="","",価格設定!C967)</f>
        <v/>
      </c>
      <c r="EV965" s="16" t="str">
        <f t="shared" si="1571"/>
        <v/>
      </c>
      <c r="EW965" s="16" t="str">
        <f t="shared" si="1564"/>
        <v/>
      </c>
    </row>
    <row r="966" spans="1:153" ht="30" customHeight="1" x14ac:dyDescent="0.2">
      <c r="A966" s="225"/>
      <c r="B966" s="212"/>
      <c r="C966" s="221"/>
      <c r="D966" s="164"/>
      <c r="E966" s="165"/>
      <c r="F966" s="166"/>
      <c r="G966" s="167"/>
      <c r="H966" s="179"/>
      <c r="I966" s="306"/>
      <c r="J966" s="169"/>
      <c r="K966" s="179"/>
      <c r="L966" s="186"/>
      <c r="M966" s="186"/>
      <c r="N966" s="168"/>
      <c r="O966" s="170"/>
      <c r="P966" s="212"/>
      <c r="Q966" s="179" t="str">
        <f>IFERROR(IF(H966="","",IFERROR(INDEX(価格設定!$B$5:$B$1048576,MATCH(H966,価格設定!$B$5:$B$1048576,0),0),INDEX(価格設定!$B$5:$B$1048576,MATCH("*"&amp;H966&amp;"*",価格設定!$B$5:$B$1048576,0),0))),H966)</f>
        <v/>
      </c>
      <c r="R966" s="250" t="str">
        <f>IFERROR(IF(Q966="",IF(K966="","",K966),IF(K966="",IF(INDEX(価格設定!$C$5:$C$1048576,MATCH(Q966,価格設定!$B$5:$B$1048576,0),0)=0,"",INDEX(価格設定!$C$5:$C$1048576,MATCH(Q966,価格設定!$B$5:$B$1048576,0),0)),IF(K966="なし","",K966))),"")</f>
        <v/>
      </c>
      <c r="S966" s="308" t="str">
        <f t="shared" si="1476"/>
        <v/>
      </c>
      <c r="T966" s="126" t="str">
        <f>IFERROR(IF(J966="",IF(INDEX(価格設定!$E$5:$R$1048576,MATCH($Q966,価格設定!B$5:B$1048576,0),MATCH($AW966,価格設定!E$1:X$1,1))=0,"",INDEX(価格設定!$E$5:$R$1048576,MATCH($Q966,価格設定!B$5:B$1048576,0),MATCH($AW966,価格設定!E$1:X$1,1))),J966),"")</f>
        <v/>
      </c>
      <c r="U966" s="126" t="str">
        <f t="shared" si="1477"/>
        <v/>
      </c>
      <c r="V966" s="132" t="str">
        <f t="shared" si="1478"/>
        <v/>
      </c>
      <c r="W966" s="127" t="str">
        <f>IFERROR(IF(OR(T966="",T966&lt;0),"",IFERROR(INDEX(価格設定!E$2:X$3,IF(AND(K966=$K$1,$K$1&lt;&gt;""),ROW(価格設定!$D$3)-1,MATCH(INDEX(価格設定!$D$5:$D$1048576,MATCH(Q966,価格設定!$B$5:$B$1048576,0),0),価格設定!$D$2:$D$3,0)),MATCH($AW966,価格設定!E$1:X$1,1)),INDEX(価格設定!E$2:X$2,0,MATCH($AW966,価格設定!E$1:X$1,1)))),"")</f>
        <v/>
      </c>
      <c r="X966" s="126" t="str">
        <f t="shared" si="1565"/>
        <v/>
      </c>
      <c r="Y966" s="128" t="str">
        <f t="shared" si="1479"/>
        <v/>
      </c>
      <c r="Z966" s="126" t="str">
        <f t="shared" si="1480"/>
        <v/>
      </c>
      <c r="AA966" s="129" t="str">
        <f t="shared" si="1481"/>
        <v/>
      </c>
      <c r="AB966" s="126" t="str">
        <f t="shared" si="1482"/>
        <v/>
      </c>
      <c r="AC966" s="280" t="str">
        <f t="shared" si="1483"/>
        <v/>
      </c>
      <c r="AD966" s="15"/>
      <c r="AE966" s="204" t="str">
        <f>IF(AF966="","",COUNT($AF$3:AF966))</f>
        <v/>
      </c>
      <c r="AF966" s="206" t="str">
        <f t="shared" si="1484"/>
        <v/>
      </c>
      <c r="AG966" s="204" t="str">
        <f t="shared" si="1485"/>
        <v/>
      </c>
      <c r="AH966" s="204" t="str">
        <f t="shared" si="1486"/>
        <v/>
      </c>
      <c r="AI966" s="287"/>
      <c r="AJ966" s="15"/>
      <c r="AK966" s="138" t="str">
        <f t="shared" si="1487"/>
        <v/>
      </c>
      <c r="AL966" s="131" t="str">
        <f t="shared" si="1488"/>
        <v/>
      </c>
      <c r="AM966" s="131" t="str">
        <f t="shared" si="1489"/>
        <v/>
      </c>
      <c r="AN966" s="313" t="str">
        <f t="shared" si="1490"/>
        <v/>
      </c>
      <c r="AO966" s="316" t="str">
        <f t="shared" si="1491"/>
        <v/>
      </c>
      <c r="AP966" s="18"/>
      <c r="AQ966" s="3" t="str">
        <f>IF(F966="","",MAX($AQ$3:AQ965)+1)</f>
        <v/>
      </c>
      <c r="AR966" s="3" t="str">
        <f>IF(OR(AQ966="",BB966=""),"",MAX($AR$3:AR965)+1)</f>
        <v/>
      </c>
      <c r="AS966" s="3" t="str">
        <f>IF(CQ966="","",RANK(CQ966,CQ$3:CQ$1048576,1)+COUNTIF($CQ$3:CQ966,CQ966)-1)</f>
        <v/>
      </c>
      <c r="AT966" s="21" t="str">
        <f>IF(C966="",IF(OR(AND($H966&lt;&gt;"",C966=""),AND($F965=$F966,$AZ966&lt;&gt;""),COUNTA($H$3:$H$1048576,#REF!,$F$3:$F$1048576)&gt;COUNTA($H$3:$H966,#REF!,$F$3:$F966),$AZ966&lt;&gt;""),INDEX(AT$3:AT$1048576,MATCH(MAX($AQ$3:$AQ965),$AQ$3:$AQ$1048576,0),0),""),C966)</f>
        <v/>
      </c>
      <c r="AU966" s="21" t="str">
        <f>IF(D966="",IF(OR(AND($H966&lt;&gt;"",D966=""),AND($F965=$F966,$AZ966&lt;&gt;""),COUNTA($H$3:$H$1048576,#REF!,$F$3:$F$1048576)&gt;COUNTA($H$3:$H966,#REF!,$F$3:$F966),$AZ966&lt;&gt;""),INDEX(AU$3:AU$1048576,MATCH(MAX($AQ$3:$AQ965),$AQ$3:$AQ$1048576,0),0),""),D966)</f>
        <v/>
      </c>
      <c r="AV966" s="21" t="str">
        <f>IF(E966="",IF(OR(AND($H966&lt;&gt;"",E966=""),AND($F965=$F966,$AZ966&lt;&gt;""),COUNTA($H$3:$H$1048576,#REF!,$F$3:$F$1048576)&gt;COUNTA($H$3:$H966,#REF!,$F$3:$F966),$AZ966&lt;&gt;""),INDEX(AV$3:AV$1048576,MATCH(MAX($AQ$3:$AQ965),$AQ$3:$AQ$1048576,0),0),""),E966)</f>
        <v/>
      </c>
      <c r="AW966" s="24" t="str">
        <f t="shared" si="1492"/>
        <v/>
      </c>
      <c r="AX966" s="13" t="str">
        <f t="shared" si="1493"/>
        <v/>
      </c>
      <c r="AY966" s="4" t="str">
        <f t="shared" si="1494"/>
        <v/>
      </c>
      <c r="AZ966" s="4" t="str">
        <f>IF(AX966="",IF(OR(AND(H966&lt;&gt;"",F966=""),COUNTA($H$3:$H$1048576)&gt;COUNTA($H$3:$H966)),INDEX(AX$3:AX966,MATCH(MAX($AQ$3:AQ966),AQ$3:AQ966,0),0),""),AX966)</f>
        <v/>
      </c>
      <c r="BA966" s="4" t="str">
        <f>IF(AY966="",IF(AND(H966&lt;&gt;"",F966=""),INDEX(AY$3:AY966,MATCH(MAX($AQ$3:AQ966),AQ$3:AQ966,0),0),""),AY966)</f>
        <v/>
      </c>
      <c r="BB966" s="82" t="str">
        <f>IF(BC966="","",RANK(BC966,BC$3:BC$1048576,1)+COUNTIF($BC$3:BC966,BC966)-1)</f>
        <v/>
      </c>
      <c r="BC966" s="139" t="str">
        <f t="shared" si="1495"/>
        <v/>
      </c>
      <c r="BD966" s="46" t="str">
        <f t="shared" si="1496"/>
        <v/>
      </c>
      <c r="BE966" s="46" t="str">
        <f t="shared" si="1497"/>
        <v/>
      </c>
      <c r="BF966" s="46" t="str">
        <f t="shared" si="1498"/>
        <v/>
      </c>
      <c r="BG966" s="4" t="str">
        <f t="shared" si="1499"/>
        <v/>
      </c>
      <c r="BH966" s="180" t="str">
        <f t="shared" si="1500"/>
        <v/>
      </c>
      <c r="BI966" s="16" t="str">
        <f t="shared" si="1501"/>
        <v/>
      </c>
      <c r="BJ966" s="52" t="str">
        <f>IF(BI966="","",IF(W966="","",IF(AND(K966=$K$1,$K$1&lt;&gt;""),$BT$2,IFERROR(IF(INDEX(価格設定!$D$5:$D$1048576,MATCH(Q966,価格設定!$B$5:$B$1048576,0),0)=価格設定!$D$3,$BT$2,$BS$2),$BS$2))))</f>
        <v/>
      </c>
      <c r="BK966" s="16" t="str">
        <f>IF(BI966="","",IF(COUNTIF($BI$3:BI966,BI966)=1,1,IF(AND(BI965=BI966,BH966=""),BK965,COUNTIF($BH$3:BH966,BH966))))</f>
        <v/>
      </c>
      <c r="BL966" s="52" t="str">
        <f t="shared" si="1502"/>
        <v/>
      </c>
      <c r="BM966" s="52" t="str">
        <f t="shared" si="1503"/>
        <v/>
      </c>
      <c r="BN966" s="119" t="str">
        <f t="shared" si="1504"/>
        <v/>
      </c>
      <c r="BO966" s="119" t="str">
        <f t="shared" si="1505"/>
        <v/>
      </c>
      <c r="BP966" s="17" t="str">
        <f t="shared" si="1506"/>
        <v/>
      </c>
      <c r="BQ966" s="17" t="str">
        <f t="shared" si="1507"/>
        <v/>
      </c>
      <c r="BR966" s="17" t="str">
        <f>IF(OR(BP966="",COUNTIF($BO$3:BO966,BO966)&lt;&gt;1),"",SUMIF(BO$3:BO$1048576,BO966,BP$3:BP$1048576))</f>
        <v/>
      </c>
      <c r="BS966" s="17" t="str">
        <f t="shared" si="1508"/>
        <v/>
      </c>
      <c r="BT966" s="17" t="str">
        <f t="shared" si="1509"/>
        <v/>
      </c>
      <c r="BU966" s="17" t="str">
        <f t="shared" si="1510"/>
        <v/>
      </c>
      <c r="BV966" s="24" t="str">
        <f t="shared" si="1511"/>
        <v/>
      </c>
      <c r="BW966" s="24" t="str">
        <f t="shared" si="1512"/>
        <v/>
      </c>
      <c r="BX966" s="24" t="str">
        <f t="shared" si="1513"/>
        <v/>
      </c>
      <c r="BY966" s="26" t="str">
        <f t="shared" si="1514"/>
        <v/>
      </c>
      <c r="BZ966" s="26" t="str">
        <f t="shared" si="1515"/>
        <v/>
      </c>
      <c r="CA966" s="26" t="str">
        <f t="shared" si="1516"/>
        <v/>
      </c>
      <c r="CB966" s="66" t="str">
        <f t="shared" si="1517"/>
        <v/>
      </c>
      <c r="CC966" s="65" t="str">
        <f t="shared" si="1518"/>
        <v/>
      </c>
      <c r="CD966" s="26" t="str">
        <f t="shared" si="1519"/>
        <v/>
      </c>
      <c r="CE966" s="26" t="str">
        <f t="shared" si="1520"/>
        <v/>
      </c>
      <c r="CF966" s="193" t="str">
        <f t="shared" si="1521"/>
        <v/>
      </c>
      <c r="CG966" s="193" t="str">
        <f t="shared" si="1522"/>
        <v/>
      </c>
      <c r="CH966" s="26" t="str">
        <f t="shared" si="1523"/>
        <v/>
      </c>
      <c r="CI966" s="26" t="str">
        <f t="shared" si="1524"/>
        <v/>
      </c>
      <c r="CJ966" s="65" t="str">
        <f t="shared" si="1525"/>
        <v/>
      </c>
      <c r="CK966" s="65" t="str">
        <f t="shared" si="1526"/>
        <v/>
      </c>
      <c r="CL966" s="64" t="str">
        <f t="shared" si="1527"/>
        <v/>
      </c>
      <c r="CM966" s="64" t="str">
        <f t="shared" si="1528"/>
        <v/>
      </c>
      <c r="CN966" s="65" t="str">
        <f t="shared" si="1529"/>
        <v/>
      </c>
      <c r="CP966" s="63" t="str">
        <f>IF(BH966="","",MAX($CP$3:CP965)+1)</f>
        <v/>
      </c>
      <c r="CQ966" s="24" t="str">
        <f t="shared" si="1530"/>
        <v/>
      </c>
      <c r="CR966" s="24" t="str">
        <f t="shared" si="1531"/>
        <v/>
      </c>
      <c r="CS966" s="24" t="str">
        <f t="shared" si="1532"/>
        <v/>
      </c>
      <c r="CT966" s="58" t="str">
        <f>IF(BO966="","",COUNTIF($BO$3:BO966,BO966)&amp;"@"&amp;BO966)</f>
        <v/>
      </c>
      <c r="CU966" s="16" t="str">
        <f t="shared" si="1566"/>
        <v/>
      </c>
      <c r="CV966" s="63" t="str">
        <f t="shared" si="1533"/>
        <v/>
      </c>
      <c r="CW966" s="16" t="str">
        <f t="shared" si="1534"/>
        <v/>
      </c>
      <c r="CX966" s="16" t="str">
        <f t="shared" si="1535"/>
        <v/>
      </c>
      <c r="CY966" s="16" t="str">
        <f t="shared" si="1536"/>
        <v/>
      </c>
      <c r="CZ966" s="85" t="str">
        <f t="shared" si="1537"/>
        <v/>
      </c>
      <c r="DA966" s="16" t="str">
        <f t="shared" si="1538"/>
        <v/>
      </c>
      <c r="DB966" s="16" t="str">
        <f t="shared" si="1539"/>
        <v/>
      </c>
      <c r="DC966" s="28" t="str">
        <f>IF(CP966="","",$DC$1&amp;(INDEX(価格設定!D$1:XFD$3,ROW(価格設定!$D$3),MATCH($AW966,価格設定!D$1:XFD$1,1))*100)&amp;"%")</f>
        <v/>
      </c>
      <c r="DD966" s="28" t="str">
        <f>IF(CP966="","",$DD$1&amp;(INDEX(価格設定!D$1:XFD$3,ROW(価格設定!$D$2),MATCH($AW966,価格設定!D$1:XFD$1,1))*100)&amp;"%")</f>
        <v/>
      </c>
      <c r="DE966" s="29" t="str">
        <f t="shared" si="1540"/>
        <v/>
      </c>
      <c r="DG966" s="58" t="str">
        <f t="shared" si="1541"/>
        <v/>
      </c>
      <c r="DH966" s="58" t="str">
        <f t="shared" si="1542"/>
        <v/>
      </c>
      <c r="DI966" s="58" t="str">
        <f t="shared" si="1543"/>
        <v/>
      </c>
      <c r="DJ966" s="85" t="str">
        <f t="shared" si="1544"/>
        <v/>
      </c>
      <c r="DL966" s="58" t="str">
        <f>IF(COUNTIF(DG$3:DG$1048576,DG966)=COUNTIF($DG$3:$DG966,DG966),DG966,"")</f>
        <v/>
      </c>
      <c r="DM966" s="85" t="str">
        <f t="shared" si="1545"/>
        <v/>
      </c>
      <c r="DN966" s="85" t="str">
        <f t="shared" si="1567"/>
        <v/>
      </c>
      <c r="DO966" s="85" t="str">
        <f t="shared" si="1567"/>
        <v/>
      </c>
      <c r="DP966" s="303"/>
      <c r="DQ966" s="17" t="str">
        <f t="shared" si="1568"/>
        <v/>
      </c>
      <c r="DR966" s="17" t="str">
        <f t="shared" si="1569"/>
        <v/>
      </c>
      <c r="DS966" s="17" t="str">
        <f t="shared" si="1570"/>
        <v/>
      </c>
      <c r="DU966" s="16" t="str">
        <f t="shared" si="1546"/>
        <v/>
      </c>
      <c r="DV966" s="16" t="str">
        <f>IF(DU966="","",COUNT($DU$3:DU966))</f>
        <v/>
      </c>
      <c r="DW966" s="16" t="str">
        <f t="shared" si="1547"/>
        <v/>
      </c>
      <c r="DX966" s="16" t="str">
        <f t="shared" si="1548"/>
        <v/>
      </c>
      <c r="DY966" s="16" t="str">
        <f>IF(DZ966="","",COUNTIF(DZ$3:DZ966,DZ966))</f>
        <v/>
      </c>
      <c r="DZ966" s="16" t="str">
        <f t="shared" si="1549"/>
        <v/>
      </c>
      <c r="EA966" s="16" t="str">
        <f t="shared" si="1550"/>
        <v/>
      </c>
      <c r="EB966" s="16" t="str">
        <f t="shared" si="1551"/>
        <v/>
      </c>
      <c r="EC966" s="16" t="str">
        <f t="shared" si="1552"/>
        <v/>
      </c>
      <c r="ED966" s="16" t="str">
        <f t="shared" si="1553"/>
        <v/>
      </c>
      <c r="EE966" s="16" t="str">
        <f t="shared" si="1554"/>
        <v/>
      </c>
      <c r="EF966" s="16" t="str">
        <f t="shared" si="1555"/>
        <v/>
      </c>
      <c r="EG966" s="16" t="str">
        <f t="shared" si="1556"/>
        <v/>
      </c>
      <c r="EH966" s="16" t="str">
        <f t="shared" si="1557"/>
        <v/>
      </c>
      <c r="EI966" s="16" t="str">
        <f t="shared" si="1558"/>
        <v/>
      </c>
      <c r="EJ966" s="16" t="str">
        <f t="shared" si="1559"/>
        <v/>
      </c>
      <c r="EK966" s="16" t="str">
        <f t="shared" si="1560"/>
        <v/>
      </c>
      <c r="EL966" s="58" t="str">
        <f t="shared" si="1561"/>
        <v/>
      </c>
      <c r="EM966" s="58" t="str">
        <f>IF(OR($DZ966="",CR966=""),IF($EL966="","",$EL966),IF(OR(CR966="なし",CR966=0),領収書!$H$1,CR966))</f>
        <v/>
      </c>
      <c r="EN966" s="58" t="str">
        <f>IF(OR($DZ966="",CS966=""),IF($EL966="","",$EL966),IF(OR(CS966="なし",CS966=0),入力!$EN$1,CS966))</f>
        <v/>
      </c>
      <c r="EO966" s="63" t="str">
        <f t="shared" si="1562"/>
        <v/>
      </c>
      <c r="EP966" s="63" t="str">
        <f t="shared" si="1563"/>
        <v/>
      </c>
      <c r="ER966" s="16" t="str">
        <f>IF(AND(COUNTIF($ET$3:ET966,ET966)=1,ET966&lt;&gt;""),MAX($ER$3:ER965)+1,"")</f>
        <v/>
      </c>
      <c r="ES966" s="16" t="str">
        <f>IF(価格設定!B968="","",価格設定!B968)</f>
        <v/>
      </c>
      <c r="ET966" s="16" t="str">
        <f>IF(価格設定!C968="","",価格設定!C968)</f>
        <v/>
      </c>
      <c r="EV966" s="16" t="str">
        <f t="shared" si="1571"/>
        <v/>
      </c>
      <c r="EW966" s="16" t="str">
        <f t="shared" si="1564"/>
        <v/>
      </c>
    </row>
    <row r="967" spans="1:153" ht="30" customHeight="1" x14ac:dyDescent="0.2">
      <c r="A967" s="225"/>
      <c r="B967" s="212"/>
      <c r="C967" s="221"/>
      <c r="D967" s="164"/>
      <c r="E967" s="165"/>
      <c r="F967" s="166"/>
      <c r="G967" s="167"/>
      <c r="H967" s="179"/>
      <c r="I967" s="306"/>
      <c r="J967" s="169"/>
      <c r="K967" s="179"/>
      <c r="L967" s="186"/>
      <c r="M967" s="186"/>
      <c r="N967" s="168"/>
      <c r="O967" s="170"/>
      <c r="P967" s="212"/>
      <c r="Q967" s="179" t="str">
        <f>IFERROR(IF(H967="","",IFERROR(INDEX(価格設定!$B$5:$B$1048576,MATCH(H967,価格設定!$B$5:$B$1048576,0),0),INDEX(価格設定!$B$5:$B$1048576,MATCH("*"&amp;H967&amp;"*",価格設定!$B$5:$B$1048576,0),0))),H967)</f>
        <v/>
      </c>
      <c r="R967" s="250" t="str">
        <f>IFERROR(IF(Q967="",IF(K967="","",K967),IF(K967="",IF(INDEX(価格設定!$C$5:$C$1048576,MATCH(Q967,価格設定!$B$5:$B$1048576,0),0)=0,"",INDEX(価格設定!$C$5:$C$1048576,MATCH(Q967,価格設定!$B$5:$B$1048576,0),0)),IF(K967="なし","",K967))),"")</f>
        <v/>
      </c>
      <c r="S967" s="308" t="str">
        <f t="shared" si="1476"/>
        <v/>
      </c>
      <c r="T967" s="126" t="str">
        <f>IFERROR(IF(J967="",IF(INDEX(価格設定!$E$5:$R$1048576,MATCH($Q967,価格設定!B$5:B$1048576,0),MATCH($AW967,価格設定!E$1:X$1,1))=0,"",INDEX(価格設定!$E$5:$R$1048576,MATCH($Q967,価格設定!B$5:B$1048576,0),MATCH($AW967,価格設定!E$1:X$1,1))),J967),"")</f>
        <v/>
      </c>
      <c r="U967" s="126" t="str">
        <f t="shared" si="1477"/>
        <v/>
      </c>
      <c r="V967" s="132" t="str">
        <f t="shared" si="1478"/>
        <v/>
      </c>
      <c r="W967" s="127" t="str">
        <f>IFERROR(IF(OR(T967="",T967&lt;0),"",IFERROR(INDEX(価格設定!E$2:X$3,IF(AND(K967=$K$1,$K$1&lt;&gt;""),ROW(価格設定!$D$3)-1,MATCH(INDEX(価格設定!$D$5:$D$1048576,MATCH(Q967,価格設定!$B$5:$B$1048576,0),0),価格設定!$D$2:$D$3,0)),MATCH($AW967,価格設定!E$1:X$1,1)),INDEX(価格設定!E$2:X$2,0,MATCH($AW967,価格設定!E$1:X$1,1)))),"")</f>
        <v/>
      </c>
      <c r="X967" s="126" t="str">
        <f t="shared" si="1565"/>
        <v/>
      </c>
      <c r="Y967" s="128" t="str">
        <f t="shared" si="1479"/>
        <v/>
      </c>
      <c r="Z967" s="126" t="str">
        <f t="shared" si="1480"/>
        <v/>
      </c>
      <c r="AA967" s="129" t="str">
        <f t="shared" si="1481"/>
        <v/>
      </c>
      <c r="AB967" s="126" t="str">
        <f t="shared" si="1482"/>
        <v/>
      </c>
      <c r="AC967" s="280" t="str">
        <f t="shared" si="1483"/>
        <v/>
      </c>
      <c r="AD967" s="15"/>
      <c r="AE967" s="204" t="str">
        <f>IF(AF967="","",COUNT($AF$3:AF967))</f>
        <v/>
      </c>
      <c r="AF967" s="206" t="str">
        <f t="shared" si="1484"/>
        <v/>
      </c>
      <c r="AG967" s="204" t="str">
        <f t="shared" si="1485"/>
        <v/>
      </c>
      <c r="AH967" s="204" t="str">
        <f t="shared" si="1486"/>
        <v/>
      </c>
      <c r="AI967" s="287"/>
      <c r="AJ967" s="15"/>
      <c r="AK967" s="138" t="str">
        <f t="shared" si="1487"/>
        <v/>
      </c>
      <c r="AL967" s="131" t="str">
        <f t="shared" si="1488"/>
        <v/>
      </c>
      <c r="AM967" s="131" t="str">
        <f t="shared" si="1489"/>
        <v/>
      </c>
      <c r="AN967" s="313" t="str">
        <f t="shared" si="1490"/>
        <v/>
      </c>
      <c r="AO967" s="316" t="str">
        <f t="shared" si="1491"/>
        <v/>
      </c>
      <c r="AP967" s="18"/>
      <c r="AQ967" s="3" t="str">
        <f>IF(F967="","",MAX($AQ$3:AQ966)+1)</f>
        <v/>
      </c>
      <c r="AR967" s="3" t="str">
        <f>IF(OR(AQ967="",BB967=""),"",MAX($AR$3:AR966)+1)</f>
        <v/>
      </c>
      <c r="AS967" s="3" t="str">
        <f>IF(CQ967="","",RANK(CQ967,CQ$3:CQ$1048576,1)+COUNTIF($CQ$3:CQ967,CQ967)-1)</f>
        <v/>
      </c>
      <c r="AT967" s="21" t="str">
        <f>IF(C967="",IF(OR(AND($H967&lt;&gt;"",C967=""),AND($F966=$F967,$AZ967&lt;&gt;""),COUNTA($H$3:$H$1048576,#REF!,$F$3:$F$1048576)&gt;COUNTA($H$3:$H967,#REF!,$F$3:$F967),$AZ967&lt;&gt;""),INDEX(AT$3:AT$1048576,MATCH(MAX($AQ$3:$AQ966),$AQ$3:$AQ$1048576,0),0),""),C967)</f>
        <v/>
      </c>
      <c r="AU967" s="21" t="str">
        <f>IF(D967="",IF(OR(AND($H967&lt;&gt;"",D967=""),AND($F966=$F967,$AZ967&lt;&gt;""),COUNTA($H$3:$H$1048576,#REF!,$F$3:$F$1048576)&gt;COUNTA($H$3:$H967,#REF!,$F$3:$F967),$AZ967&lt;&gt;""),INDEX(AU$3:AU$1048576,MATCH(MAX($AQ$3:$AQ966),$AQ$3:$AQ$1048576,0),0),""),D967)</f>
        <v/>
      </c>
      <c r="AV967" s="21" t="str">
        <f>IF(E967="",IF(OR(AND($H967&lt;&gt;"",E967=""),AND($F966=$F967,$AZ967&lt;&gt;""),COUNTA($H$3:$H$1048576,#REF!,$F$3:$F$1048576)&gt;COUNTA($H$3:$H967,#REF!,$F$3:$F967),$AZ967&lt;&gt;""),INDEX(AV$3:AV$1048576,MATCH(MAX($AQ$3:$AQ966),$AQ$3:$AQ$1048576,0),0),""),E967)</f>
        <v/>
      </c>
      <c r="AW967" s="24" t="str">
        <f t="shared" si="1492"/>
        <v/>
      </c>
      <c r="AX967" s="13" t="str">
        <f t="shared" si="1493"/>
        <v/>
      </c>
      <c r="AY967" s="4" t="str">
        <f t="shared" si="1494"/>
        <v/>
      </c>
      <c r="AZ967" s="4" t="str">
        <f>IF(AX967="",IF(OR(AND(H967&lt;&gt;"",F967=""),COUNTA($H$3:$H$1048576)&gt;COUNTA($H$3:$H967)),INDEX(AX$3:AX967,MATCH(MAX($AQ$3:AQ967),AQ$3:AQ967,0),0),""),AX967)</f>
        <v/>
      </c>
      <c r="BA967" s="4" t="str">
        <f>IF(AY967="",IF(AND(H967&lt;&gt;"",F967=""),INDEX(AY$3:AY967,MATCH(MAX($AQ$3:AQ967),AQ$3:AQ967,0),0),""),AY967)</f>
        <v/>
      </c>
      <c r="BB967" s="82" t="str">
        <f>IF(BC967="","",RANK(BC967,BC$3:BC$1048576,1)+COUNTIF($BC$3:BC967,BC967)-1)</f>
        <v/>
      </c>
      <c r="BC967" s="139" t="str">
        <f t="shared" si="1495"/>
        <v/>
      </c>
      <c r="BD967" s="46" t="str">
        <f t="shared" si="1496"/>
        <v/>
      </c>
      <c r="BE967" s="46" t="str">
        <f t="shared" si="1497"/>
        <v/>
      </c>
      <c r="BF967" s="46" t="str">
        <f t="shared" si="1498"/>
        <v/>
      </c>
      <c r="BG967" s="4" t="str">
        <f t="shared" si="1499"/>
        <v/>
      </c>
      <c r="BH967" s="180" t="str">
        <f t="shared" si="1500"/>
        <v/>
      </c>
      <c r="BI967" s="16" t="str">
        <f t="shared" si="1501"/>
        <v/>
      </c>
      <c r="BJ967" s="52" t="str">
        <f>IF(BI967="","",IF(W967="","",IF(AND(K967=$K$1,$K$1&lt;&gt;""),$BT$2,IFERROR(IF(INDEX(価格設定!$D$5:$D$1048576,MATCH(Q967,価格設定!$B$5:$B$1048576,0),0)=価格設定!$D$3,$BT$2,$BS$2),$BS$2))))</f>
        <v/>
      </c>
      <c r="BK967" s="16" t="str">
        <f>IF(BI967="","",IF(COUNTIF($BI$3:BI967,BI967)=1,1,IF(AND(BI966=BI967,BH967=""),BK966,COUNTIF($BH$3:BH967,BH967))))</f>
        <v/>
      </c>
      <c r="BL967" s="52" t="str">
        <f t="shared" si="1502"/>
        <v/>
      </c>
      <c r="BM967" s="52" t="str">
        <f t="shared" si="1503"/>
        <v/>
      </c>
      <c r="BN967" s="119" t="str">
        <f t="shared" si="1504"/>
        <v/>
      </c>
      <c r="BO967" s="119" t="str">
        <f t="shared" si="1505"/>
        <v/>
      </c>
      <c r="BP967" s="17" t="str">
        <f t="shared" si="1506"/>
        <v/>
      </c>
      <c r="BQ967" s="17" t="str">
        <f t="shared" si="1507"/>
        <v/>
      </c>
      <c r="BR967" s="17" t="str">
        <f>IF(OR(BP967="",COUNTIF($BO$3:BO967,BO967)&lt;&gt;1),"",SUMIF(BO$3:BO$1048576,BO967,BP$3:BP$1048576))</f>
        <v/>
      </c>
      <c r="BS967" s="17" t="str">
        <f t="shared" si="1508"/>
        <v/>
      </c>
      <c r="BT967" s="17" t="str">
        <f t="shared" si="1509"/>
        <v/>
      </c>
      <c r="BU967" s="17" t="str">
        <f t="shared" si="1510"/>
        <v/>
      </c>
      <c r="BV967" s="24" t="str">
        <f t="shared" si="1511"/>
        <v/>
      </c>
      <c r="BW967" s="24" t="str">
        <f t="shared" si="1512"/>
        <v/>
      </c>
      <c r="BX967" s="24" t="str">
        <f t="shared" si="1513"/>
        <v/>
      </c>
      <c r="BY967" s="26" t="str">
        <f t="shared" si="1514"/>
        <v/>
      </c>
      <c r="BZ967" s="26" t="str">
        <f t="shared" si="1515"/>
        <v/>
      </c>
      <c r="CA967" s="26" t="str">
        <f t="shared" si="1516"/>
        <v/>
      </c>
      <c r="CB967" s="66" t="str">
        <f t="shared" si="1517"/>
        <v/>
      </c>
      <c r="CC967" s="65" t="str">
        <f t="shared" si="1518"/>
        <v/>
      </c>
      <c r="CD967" s="26" t="str">
        <f t="shared" si="1519"/>
        <v/>
      </c>
      <c r="CE967" s="26" t="str">
        <f t="shared" si="1520"/>
        <v/>
      </c>
      <c r="CF967" s="193" t="str">
        <f t="shared" si="1521"/>
        <v/>
      </c>
      <c r="CG967" s="193" t="str">
        <f t="shared" si="1522"/>
        <v/>
      </c>
      <c r="CH967" s="26" t="str">
        <f t="shared" si="1523"/>
        <v/>
      </c>
      <c r="CI967" s="26" t="str">
        <f t="shared" si="1524"/>
        <v/>
      </c>
      <c r="CJ967" s="65" t="str">
        <f t="shared" si="1525"/>
        <v/>
      </c>
      <c r="CK967" s="65" t="str">
        <f t="shared" si="1526"/>
        <v/>
      </c>
      <c r="CL967" s="64" t="str">
        <f t="shared" si="1527"/>
        <v/>
      </c>
      <c r="CM967" s="64" t="str">
        <f t="shared" si="1528"/>
        <v/>
      </c>
      <c r="CN967" s="65" t="str">
        <f t="shared" si="1529"/>
        <v/>
      </c>
      <c r="CP967" s="63" t="str">
        <f>IF(BH967="","",MAX($CP$3:CP966)+1)</f>
        <v/>
      </c>
      <c r="CQ967" s="24" t="str">
        <f t="shared" si="1530"/>
        <v/>
      </c>
      <c r="CR967" s="24" t="str">
        <f t="shared" si="1531"/>
        <v/>
      </c>
      <c r="CS967" s="24" t="str">
        <f t="shared" si="1532"/>
        <v/>
      </c>
      <c r="CT967" s="58" t="str">
        <f>IF(BO967="","",COUNTIF($BO$3:BO967,BO967)&amp;"@"&amp;BO967)</f>
        <v/>
      </c>
      <c r="CU967" s="16" t="str">
        <f t="shared" si="1566"/>
        <v/>
      </c>
      <c r="CV967" s="63" t="str">
        <f t="shared" si="1533"/>
        <v/>
      </c>
      <c r="CW967" s="16" t="str">
        <f t="shared" si="1534"/>
        <v/>
      </c>
      <c r="CX967" s="16" t="str">
        <f t="shared" si="1535"/>
        <v/>
      </c>
      <c r="CY967" s="16" t="str">
        <f t="shared" si="1536"/>
        <v/>
      </c>
      <c r="CZ967" s="85" t="str">
        <f t="shared" si="1537"/>
        <v/>
      </c>
      <c r="DA967" s="16" t="str">
        <f t="shared" si="1538"/>
        <v/>
      </c>
      <c r="DB967" s="16" t="str">
        <f t="shared" si="1539"/>
        <v/>
      </c>
      <c r="DC967" s="28" t="str">
        <f>IF(CP967="","",$DC$1&amp;(INDEX(価格設定!D$1:XFD$3,ROW(価格設定!$D$3),MATCH($AW967,価格設定!D$1:XFD$1,1))*100)&amp;"%")</f>
        <v/>
      </c>
      <c r="DD967" s="28" t="str">
        <f>IF(CP967="","",$DD$1&amp;(INDEX(価格設定!D$1:XFD$3,ROW(価格設定!$D$2),MATCH($AW967,価格設定!D$1:XFD$1,1))*100)&amp;"%")</f>
        <v/>
      </c>
      <c r="DE967" s="29" t="str">
        <f t="shared" si="1540"/>
        <v/>
      </c>
      <c r="DG967" s="58" t="str">
        <f t="shared" si="1541"/>
        <v/>
      </c>
      <c r="DH967" s="58" t="str">
        <f t="shared" si="1542"/>
        <v/>
      </c>
      <c r="DI967" s="58" t="str">
        <f t="shared" si="1543"/>
        <v/>
      </c>
      <c r="DJ967" s="85" t="str">
        <f t="shared" si="1544"/>
        <v/>
      </c>
      <c r="DL967" s="58" t="str">
        <f>IF(COUNTIF(DG$3:DG$1048576,DG967)=COUNTIF($DG$3:$DG967,DG967),DG967,"")</f>
        <v/>
      </c>
      <c r="DM967" s="85" t="str">
        <f t="shared" si="1545"/>
        <v/>
      </c>
      <c r="DN967" s="85" t="str">
        <f t="shared" si="1567"/>
        <v/>
      </c>
      <c r="DO967" s="85" t="str">
        <f t="shared" si="1567"/>
        <v/>
      </c>
      <c r="DP967" s="303"/>
      <c r="DQ967" s="17" t="str">
        <f t="shared" si="1568"/>
        <v/>
      </c>
      <c r="DR967" s="17" t="str">
        <f t="shared" si="1569"/>
        <v/>
      </c>
      <c r="DS967" s="17" t="str">
        <f t="shared" si="1570"/>
        <v/>
      </c>
      <c r="DU967" s="16" t="str">
        <f t="shared" si="1546"/>
        <v/>
      </c>
      <c r="DV967" s="16" t="str">
        <f>IF(DU967="","",COUNT($DU$3:DU967))</f>
        <v/>
      </c>
      <c r="DW967" s="16" t="str">
        <f t="shared" si="1547"/>
        <v/>
      </c>
      <c r="DX967" s="16" t="str">
        <f t="shared" si="1548"/>
        <v/>
      </c>
      <c r="DY967" s="16" t="str">
        <f>IF(DZ967="","",COUNTIF(DZ$3:DZ967,DZ967))</f>
        <v/>
      </c>
      <c r="DZ967" s="16" t="str">
        <f t="shared" si="1549"/>
        <v/>
      </c>
      <c r="EA967" s="16" t="str">
        <f t="shared" si="1550"/>
        <v/>
      </c>
      <c r="EB967" s="16" t="str">
        <f t="shared" si="1551"/>
        <v/>
      </c>
      <c r="EC967" s="16" t="str">
        <f t="shared" si="1552"/>
        <v/>
      </c>
      <c r="ED967" s="16" t="str">
        <f t="shared" si="1553"/>
        <v/>
      </c>
      <c r="EE967" s="16" t="str">
        <f t="shared" si="1554"/>
        <v/>
      </c>
      <c r="EF967" s="16" t="str">
        <f t="shared" si="1555"/>
        <v/>
      </c>
      <c r="EG967" s="16" t="str">
        <f t="shared" si="1556"/>
        <v/>
      </c>
      <c r="EH967" s="16" t="str">
        <f t="shared" si="1557"/>
        <v/>
      </c>
      <c r="EI967" s="16" t="str">
        <f t="shared" si="1558"/>
        <v/>
      </c>
      <c r="EJ967" s="16" t="str">
        <f t="shared" si="1559"/>
        <v/>
      </c>
      <c r="EK967" s="16" t="str">
        <f t="shared" si="1560"/>
        <v/>
      </c>
      <c r="EL967" s="58" t="str">
        <f t="shared" si="1561"/>
        <v/>
      </c>
      <c r="EM967" s="58" t="str">
        <f>IF(OR($DZ967="",CR967=""),IF($EL967="","",$EL967),IF(OR(CR967="なし",CR967=0),領収書!$H$1,CR967))</f>
        <v/>
      </c>
      <c r="EN967" s="58" t="str">
        <f>IF(OR($DZ967="",CS967=""),IF($EL967="","",$EL967),IF(OR(CS967="なし",CS967=0),入力!$EN$1,CS967))</f>
        <v/>
      </c>
      <c r="EO967" s="63" t="str">
        <f t="shared" si="1562"/>
        <v/>
      </c>
      <c r="EP967" s="63" t="str">
        <f t="shared" si="1563"/>
        <v/>
      </c>
      <c r="ER967" s="16" t="str">
        <f>IF(AND(COUNTIF($ET$3:ET967,ET967)=1,ET967&lt;&gt;""),MAX($ER$3:ER966)+1,"")</f>
        <v/>
      </c>
      <c r="ES967" s="16" t="str">
        <f>IF(価格設定!B969="","",価格設定!B969)</f>
        <v/>
      </c>
      <c r="ET967" s="16" t="str">
        <f>IF(価格設定!C969="","",価格設定!C969)</f>
        <v/>
      </c>
      <c r="EV967" s="16" t="str">
        <f t="shared" si="1571"/>
        <v/>
      </c>
      <c r="EW967" s="16" t="str">
        <f t="shared" si="1564"/>
        <v/>
      </c>
    </row>
    <row r="968" spans="1:153" ht="30" customHeight="1" x14ac:dyDescent="0.2">
      <c r="A968" s="225"/>
      <c r="B968" s="212"/>
      <c r="C968" s="221"/>
      <c r="D968" s="164"/>
      <c r="E968" s="165"/>
      <c r="F968" s="166"/>
      <c r="G968" s="167"/>
      <c r="H968" s="179"/>
      <c r="I968" s="306"/>
      <c r="J968" s="169"/>
      <c r="K968" s="179"/>
      <c r="L968" s="186"/>
      <c r="M968" s="186"/>
      <c r="N968" s="168"/>
      <c r="O968" s="170"/>
      <c r="P968" s="212"/>
      <c r="Q968" s="179" t="str">
        <f>IFERROR(IF(H968="","",IFERROR(INDEX(価格設定!$B$5:$B$1048576,MATCH(H968,価格設定!$B$5:$B$1048576,0),0),INDEX(価格設定!$B$5:$B$1048576,MATCH("*"&amp;H968&amp;"*",価格設定!$B$5:$B$1048576,0),0))),H968)</f>
        <v/>
      </c>
      <c r="R968" s="250" t="str">
        <f>IFERROR(IF(Q968="",IF(K968="","",K968),IF(K968="",IF(INDEX(価格設定!$C$5:$C$1048576,MATCH(Q968,価格設定!$B$5:$B$1048576,0),0)=0,"",INDEX(価格設定!$C$5:$C$1048576,MATCH(Q968,価格設定!$B$5:$B$1048576,0),0)),IF(K968="なし","",K968))),"")</f>
        <v/>
      </c>
      <c r="S968" s="308" t="str">
        <f t="shared" si="1476"/>
        <v/>
      </c>
      <c r="T968" s="126" t="str">
        <f>IFERROR(IF(J968="",IF(INDEX(価格設定!$E$5:$R$1048576,MATCH($Q968,価格設定!B$5:B$1048576,0),MATCH($AW968,価格設定!E$1:X$1,1))=0,"",INDEX(価格設定!$E$5:$R$1048576,MATCH($Q968,価格設定!B$5:B$1048576,0),MATCH($AW968,価格設定!E$1:X$1,1))),J968),"")</f>
        <v/>
      </c>
      <c r="U968" s="126" t="str">
        <f t="shared" si="1477"/>
        <v/>
      </c>
      <c r="V968" s="132" t="str">
        <f t="shared" si="1478"/>
        <v/>
      </c>
      <c r="W968" s="127" t="str">
        <f>IFERROR(IF(OR(T968="",T968&lt;0),"",IFERROR(INDEX(価格設定!E$2:X$3,IF(AND(K968=$K$1,$K$1&lt;&gt;""),ROW(価格設定!$D$3)-1,MATCH(INDEX(価格設定!$D$5:$D$1048576,MATCH(Q968,価格設定!$B$5:$B$1048576,0),0),価格設定!$D$2:$D$3,0)),MATCH($AW968,価格設定!E$1:X$1,1)),INDEX(価格設定!E$2:X$2,0,MATCH($AW968,価格設定!E$1:X$1,1)))),"")</f>
        <v/>
      </c>
      <c r="X968" s="126" t="str">
        <f t="shared" si="1565"/>
        <v/>
      </c>
      <c r="Y968" s="128" t="str">
        <f t="shared" si="1479"/>
        <v/>
      </c>
      <c r="Z968" s="126" t="str">
        <f t="shared" si="1480"/>
        <v/>
      </c>
      <c r="AA968" s="129" t="str">
        <f t="shared" si="1481"/>
        <v/>
      </c>
      <c r="AB968" s="126" t="str">
        <f t="shared" si="1482"/>
        <v/>
      </c>
      <c r="AC968" s="280" t="str">
        <f t="shared" si="1483"/>
        <v/>
      </c>
      <c r="AD968" s="15"/>
      <c r="AE968" s="204" t="str">
        <f>IF(AF968="","",COUNT($AF$3:AF968))</f>
        <v/>
      </c>
      <c r="AF968" s="206" t="str">
        <f t="shared" si="1484"/>
        <v/>
      </c>
      <c r="AG968" s="204" t="str">
        <f t="shared" si="1485"/>
        <v/>
      </c>
      <c r="AH968" s="204" t="str">
        <f t="shared" si="1486"/>
        <v/>
      </c>
      <c r="AI968" s="287"/>
      <c r="AJ968" s="15"/>
      <c r="AK968" s="138" t="str">
        <f t="shared" si="1487"/>
        <v/>
      </c>
      <c r="AL968" s="131" t="str">
        <f t="shared" si="1488"/>
        <v/>
      </c>
      <c r="AM968" s="131" t="str">
        <f t="shared" si="1489"/>
        <v/>
      </c>
      <c r="AN968" s="313" t="str">
        <f t="shared" si="1490"/>
        <v/>
      </c>
      <c r="AO968" s="316" t="str">
        <f t="shared" si="1491"/>
        <v/>
      </c>
      <c r="AP968" s="18"/>
      <c r="AQ968" s="3" t="str">
        <f>IF(F968="","",MAX($AQ$3:AQ967)+1)</f>
        <v/>
      </c>
      <c r="AR968" s="3" t="str">
        <f>IF(OR(AQ968="",BB968=""),"",MAX($AR$3:AR967)+1)</f>
        <v/>
      </c>
      <c r="AS968" s="3" t="str">
        <f>IF(CQ968="","",RANK(CQ968,CQ$3:CQ$1048576,1)+COUNTIF($CQ$3:CQ968,CQ968)-1)</f>
        <v/>
      </c>
      <c r="AT968" s="21" t="str">
        <f>IF(C968="",IF(OR(AND($H968&lt;&gt;"",C968=""),AND($F967=$F968,$AZ968&lt;&gt;""),COUNTA($H$3:$H$1048576,#REF!,$F$3:$F$1048576)&gt;COUNTA($H$3:$H968,#REF!,$F$3:$F968),$AZ968&lt;&gt;""),INDEX(AT$3:AT$1048576,MATCH(MAX($AQ$3:$AQ967),$AQ$3:$AQ$1048576,0),0),""),C968)</f>
        <v/>
      </c>
      <c r="AU968" s="21" t="str">
        <f>IF(D968="",IF(OR(AND($H968&lt;&gt;"",D968=""),AND($F967=$F968,$AZ968&lt;&gt;""),COUNTA($H$3:$H$1048576,#REF!,$F$3:$F$1048576)&gt;COUNTA($H$3:$H968,#REF!,$F$3:$F968),$AZ968&lt;&gt;""),INDEX(AU$3:AU$1048576,MATCH(MAX($AQ$3:$AQ967),$AQ$3:$AQ$1048576,0),0),""),D968)</f>
        <v/>
      </c>
      <c r="AV968" s="21" t="str">
        <f>IF(E968="",IF(OR(AND($H968&lt;&gt;"",E968=""),AND($F967=$F968,$AZ968&lt;&gt;""),COUNTA($H$3:$H$1048576,#REF!,$F$3:$F$1048576)&gt;COUNTA($H$3:$H968,#REF!,$F$3:$F968),$AZ968&lt;&gt;""),INDEX(AV$3:AV$1048576,MATCH(MAX($AQ$3:$AQ967),$AQ$3:$AQ$1048576,0),0),""),E968)</f>
        <v/>
      </c>
      <c r="AW968" s="24" t="str">
        <f t="shared" si="1492"/>
        <v/>
      </c>
      <c r="AX968" s="13" t="str">
        <f t="shared" si="1493"/>
        <v/>
      </c>
      <c r="AY968" s="4" t="str">
        <f t="shared" si="1494"/>
        <v/>
      </c>
      <c r="AZ968" s="4" t="str">
        <f>IF(AX968="",IF(OR(AND(H968&lt;&gt;"",F968=""),COUNTA($H$3:$H$1048576)&gt;COUNTA($H$3:$H968)),INDEX(AX$3:AX968,MATCH(MAX($AQ$3:AQ968),AQ$3:AQ968,0),0),""),AX968)</f>
        <v/>
      </c>
      <c r="BA968" s="4" t="str">
        <f>IF(AY968="",IF(AND(H968&lt;&gt;"",F968=""),INDEX(AY$3:AY968,MATCH(MAX($AQ$3:AQ968),AQ$3:AQ968,0),0),""),AY968)</f>
        <v/>
      </c>
      <c r="BB968" s="82" t="str">
        <f>IF(BC968="","",RANK(BC968,BC$3:BC$1048576,1)+COUNTIF($BC$3:BC968,BC968)-1)</f>
        <v/>
      </c>
      <c r="BC968" s="139" t="str">
        <f t="shared" si="1495"/>
        <v/>
      </c>
      <c r="BD968" s="46" t="str">
        <f t="shared" si="1496"/>
        <v/>
      </c>
      <c r="BE968" s="46" t="str">
        <f t="shared" si="1497"/>
        <v/>
      </c>
      <c r="BF968" s="46" t="str">
        <f t="shared" si="1498"/>
        <v/>
      </c>
      <c r="BG968" s="4" t="str">
        <f t="shared" si="1499"/>
        <v/>
      </c>
      <c r="BH968" s="180" t="str">
        <f t="shared" si="1500"/>
        <v/>
      </c>
      <c r="BI968" s="16" t="str">
        <f t="shared" si="1501"/>
        <v/>
      </c>
      <c r="BJ968" s="52" t="str">
        <f>IF(BI968="","",IF(W968="","",IF(AND(K968=$K$1,$K$1&lt;&gt;""),$BT$2,IFERROR(IF(INDEX(価格設定!$D$5:$D$1048576,MATCH(Q968,価格設定!$B$5:$B$1048576,0),0)=価格設定!$D$3,$BT$2,$BS$2),$BS$2))))</f>
        <v/>
      </c>
      <c r="BK968" s="16" t="str">
        <f>IF(BI968="","",IF(COUNTIF($BI$3:BI968,BI968)=1,1,IF(AND(BI967=BI968,BH968=""),BK967,COUNTIF($BH$3:BH968,BH968))))</f>
        <v/>
      </c>
      <c r="BL968" s="52" t="str">
        <f t="shared" si="1502"/>
        <v/>
      </c>
      <c r="BM968" s="52" t="str">
        <f t="shared" si="1503"/>
        <v/>
      </c>
      <c r="BN968" s="119" t="str">
        <f t="shared" si="1504"/>
        <v/>
      </c>
      <c r="BO968" s="119" t="str">
        <f t="shared" si="1505"/>
        <v/>
      </c>
      <c r="BP968" s="17" t="str">
        <f t="shared" si="1506"/>
        <v/>
      </c>
      <c r="BQ968" s="17" t="str">
        <f t="shared" si="1507"/>
        <v/>
      </c>
      <c r="BR968" s="17" t="str">
        <f>IF(OR(BP968="",COUNTIF($BO$3:BO968,BO968)&lt;&gt;1),"",SUMIF(BO$3:BO$1048576,BO968,BP$3:BP$1048576))</f>
        <v/>
      </c>
      <c r="BS968" s="17" t="str">
        <f t="shared" si="1508"/>
        <v/>
      </c>
      <c r="BT968" s="17" t="str">
        <f t="shared" si="1509"/>
        <v/>
      </c>
      <c r="BU968" s="17" t="str">
        <f t="shared" si="1510"/>
        <v/>
      </c>
      <c r="BV968" s="24" t="str">
        <f t="shared" si="1511"/>
        <v/>
      </c>
      <c r="BW968" s="24" t="str">
        <f t="shared" si="1512"/>
        <v/>
      </c>
      <c r="BX968" s="24" t="str">
        <f t="shared" si="1513"/>
        <v/>
      </c>
      <c r="BY968" s="26" t="str">
        <f t="shared" si="1514"/>
        <v/>
      </c>
      <c r="BZ968" s="26" t="str">
        <f t="shared" si="1515"/>
        <v/>
      </c>
      <c r="CA968" s="26" t="str">
        <f t="shared" si="1516"/>
        <v/>
      </c>
      <c r="CB968" s="66" t="str">
        <f t="shared" si="1517"/>
        <v/>
      </c>
      <c r="CC968" s="65" t="str">
        <f t="shared" si="1518"/>
        <v/>
      </c>
      <c r="CD968" s="26" t="str">
        <f t="shared" si="1519"/>
        <v/>
      </c>
      <c r="CE968" s="26" t="str">
        <f t="shared" si="1520"/>
        <v/>
      </c>
      <c r="CF968" s="193" t="str">
        <f t="shared" si="1521"/>
        <v/>
      </c>
      <c r="CG968" s="193" t="str">
        <f t="shared" si="1522"/>
        <v/>
      </c>
      <c r="CH968" s="26" t="str">
        <f t="shared" si="1523"/>
        <v/>
      </c>
      <c r="CI968" s="26" t="str">
        <f t="shared" si="1524"/>
        <v/>
      </c>
      <c r="CJ968" s="65" t="str">
        <f t="shared" si="1525"/>
        <v/>
      </c>
      <c r="CK968" s="65" t="str">
        <f t="shared" si="1526"/>
        <v/>
      </c>
      <c r="CL968" s="64" t="str">
        <f t="shared" si="1527"/>
        <v/>
      </c>
      <c r="CM968" s="64" t="str">
        <f t="shared" si="1528"/>
        <v/>
      </c>
      <c r="CN968" s="65" t="str">
        <f t="shared" si="1529"/>
        <v/>
      </c>
      <c r="CP968" s="63" t="str">
        <f>IF(BH968="","",MAX($CP$3:CP967)+1)</f>
        <v/>
      </c>
      <c r="CQ968" s="24" t="str">
        <f t="shared" si="1530"/>
        <v/>
      </c>
      <c r="CR968" s="24" t="str">
        <f t="shared" si="1531"/>
        <v/>
      </c>
      <c r="CS968" s="24" t="str">
        <f t="shared" si="1532"/>
        <v/>
      </c>
      <c r="CT968" s="58" t="str">
        <f>IF(BO968="","",COUNTIF($BO$3:BO968,BO968)&amp;"@"&amp;BO968)</f>
        <v/>
      </c>
      <c r="CU968" s="16" t="str">
        <f t="shared" si="1566"/>
        <v/>
      </c>
      <c r="CV968" s="63" t="str">
        <f t="shared" si="1533"/>
        <v/>
      </c>
      <c r="CW968" s="16" t="str">
        <f t="shared" si="1534"/>
        <v/>
      </c>
      <c r="CX968" s="16" t="str">
        <f t="shared" si="1535"/>
        <v/>
      </c>
      <c r="CY968" s="16" t="str">
        <f t="shared" si="1536"/>
        <v/>
      </c>
      <c r="CZ968" s="85" t="str">
        <f t="shared" si="1537"/>
        <v/>
      </c>
      <c r="DA968" s="16" t="str">
        <f t="shared" si="1538"/>
        <v/>
      </c>
      <c r="DB968" s="16" t="str">
        <f t="shared" si="1539"/>
        <v/>
      </c>
      <c r="DC968" s="28" t="str">
        <f>IF(CP968="","",$DC$1&amp;(INDEX(価格設定!D$1:XFD$3,ROW(価格設定!$D$3),MATCH($AW968,価格設定!D$1:XFD$1,1))*100)&amp;"%")</f>
        <v/>
      </c>
      <c r="DD968" s="28" t="str">
        <f>IF(CP968="","",$DD$1&amp;(INDEX(価格設定!D$1:XFD$3,ROW(価格設定!$D$2),MATCH($AW968,価格設定!D$1:XFD$1,1))*100)&amp;"%")</f>
        <v/>
      </c>
      <c r="DE968" s="29" t="str">
        <f t="shared" si="1540"/>
        <v/>
      </c>
      <c r="DG968" s="58" t="str">
        <f t="shared" si="1541"/>
        <v/>
      </c>
      <c r="DH968" s="58" t="str">
        <f t="shared" si="1542"/>
        <v/>
      </c>
      <c r="DI968" s="58" t="str">
        <f t="shared" si="1543"/>
        <v/>
      </c>
      <c r="DJ968" s="85" t="str">
        <f t="shared" si="1544"/>
        <v/>
      </c>
      <c r="DL968" s="58" t="str">
        <f>IF(COUNTIF(DG$3:DG$1048576,DG968)=COUNTIF($DG$3:$DG968,DG968),DG968,"")</f>
        <v/>
      </c>
      <c r="DM968" s="85" t="str">
        <f t="shared" si="1545"/>
        <v/>
      </c>
      <c r="DN968" s="85" t="str">
        <f t="shared" si="1567"/>
        <v/>
      </c>
      <c r="DO968" s="85" t="str">
        <f t="shared" si="1567"/>
        <v/>
      </c>
      <c r="DP968" s="303"/>
      <c r="DQ968" s="17" t="str">
        <f t="shared" si="1568"/>
        <v/>
      </c>
      <c r="DR968" s="17" t="str">
        <f t="shared" si="1569"/>
        <v/>
      </c>
      <c r="DS968" s="17" t="str">
        <f t="shared" si="1570"/>
        <v/>
      </c>
      <c r="DU968" s="16" t="str">
        <f t="shared" si="1546"/>
        <v/>
      </c>
      <c r="DV968" s="16" t="str">
        <f>IF(DU968="","",COUNT($DU$3:DU968))</f>
        <v/>
      </c>
      <c r="DW968" s="16" t="str">
        <f t="shared" si="1547"/>
        <v/>
      </c>
      <c r="DX968" s="16" t="str">
        <f t="shared" si="1548"/>
        <v/>
      </c>
      <c r="DY968" s="16" t="str">
        <f>IF(DZ968="","",COUNTIF(DZ$3:DZ968,DZ968))</f>
        <v/>
      </c>
      <c r="DZ968" s="16" t="str">
        <f t="shared" si="1549"/>
        <v/>
      </c>
      <c r="EA968" s="16" t="str">
        <f t="shared" si="1550"/>
        <v/>
      </c>
      <c r="EB968" s="16" t="str">
        <f t="shared" si="1551"/>
        <v/>
      </c>
      <c r="EC968" s="16" t="str">
        <f t="shared" si="1552"/>
        <v/>
      </c>
      <c r="ED968" s="16" t="str">
        <f t="shared" si="1553"/>
        <v/>
      </c>
      <c r="EE968" s="16" t="str">
        <f t="shared" si="1554"/>
        <v/>
      </c>
      <c r="EF968" s="16" t="str">
        <f t="shared" si="1555"/>
        <v/>
      </c>
      <c r="EG968" s="16" t="str">
        <f t="shared" si="1556"/>
        <v/>
      </c>
      <c r="EH968" s="16" t="str">
        <f t="shared" si="1557"/>
        <v/>
      </c>
      <c r="EI968" s="16" t="str">
        <f t="shared" si="1558"/>
        <v/>
      </c>
      <c r="EJ968" s="16" t="str">
        <f t="shared" si="1559"/>
        <v/>
      </c>
      <c r="EK968" s="16" t="str">
        <f t="shared" si="1560"/>
        <v/>
      </c>
      <c r="EL968" s="58" t="str">
        <f t="shared" si="1561"/>
        <v/>
      </c>
      <c r="EM968" s="58" t="str">
        <f>IF(OR($DZ968="",CR968=""),IF($EL968="","",$EL968),IF(OR(CR968="なし",CR968=0),領収書!$H$1,CR968))</f>
        <v/>
      </c>
      <c r="EN968" s="58" t="str">
        <f>IF(OR($DZ968="",CS968=""),IF($EL968="","",$EL968),IF(OR(CS968="なし",CS968=0),入力!$EN$1,CS968))</f>
        <v/>
      </c>
      <c r="EO968" s="63" t="str">
        <f t="shared" si="1562"/>
        <v/>
      </c>
      <c r="EP968" s="63" t="str">
        <f t="shared" si="1563"/>
        <v/>
      </c>
      <c r="ER968" s="16" t="str">
        <f>IF(AND(COUNTIF($ET$3:ET968,ET968)=1,ET968&lt;&gt;""),MAX($ER$3:ER967)+1,"")</f>
        <v/>
      </c>
      <c r="ES968" s="16" t="str">
        <f>IF(価格設定!B970="","",価格設定!B970)</f>
        <v/>
      </c>
      <c r="ET968" s="16" t="str">
        <f>IF(価格設定!C970="","",価格設定!C970)</f>
        <v/>
      </c>
      <c r="EV968" s="16" t="str">
        <f t="shared" si="1571"/>
        <v/>
      </c>
      <c r="EW968" s="16" t="str">
        <f t="shared" si="1564"/>
        <v/>
      </c>
    </row>
    <row r="969" spans="1:153" ht="30" customHeight="1" x14ac:dyDescent="0.2">
      <c r="A969" s="225"/>
      <c r="B969" s="212"/>
      <c r="C969" s="221"/>
      <c r="D969" s="164"/>
      <c r="E969" s="165"/>
      <c r="F969" s="166"/>
      <c r="G969" s="167"/>
      <c r="H969" s="179"/>
      <c r="I969" s="306"/>
      <c r="J969" s="169"/>
      <c r="K969" s="179"/>
      <c r="L969" s="186"/>
      <c r="M969" s="186"/>
      <c r="N969" s="168"/>
      <c r="O969" s="170"/>
      <c r="P969" s="212"/>
      <c r="Q969" s="179" t="str">
        <f>IFERROR(IF(H969="","",IFERROR(INDEX(価格設定!$B$5:$B$1048576,MATCH(H969,価格設定!$B$5:$B$1048576,0),0),INDEX(価格設定!$B$5:$B$1048576,MATCH("*"&amp;H969&amp;"*",価格設定!$B$5:$B$1048576,0),0))),H969)</f>
        <v/>
      </c>
      <c r="R969" s="250" t="str">
        <f>IFERROR(IF(Q969="",IF(K969="","",K969),IF(K969="",IF(INDEX(価格設定!$C$5:$C$1048576,MATCH(Q969,価格設定!$B$5:$B$1048576,0),0)=0,"",INDEX(価格設定!$C$5:$C$1048576,MATCH(Q969,価格設定!$B$5:$B$1048576,0),0)),IF(K969="なし","",K969))),"")</f>
        <v/>
      </c>
      <c r="S969" s="308" t="str">
        <f t="shared" si="1476"/>
        <v/>
      </c>
      <c r="T969" s="126" t="str">
        <f>IFERROR(IF(J969="",IF(INDEX(価格設定!$E$5:$R$1048576,MATCH($Q969,価格設定!B$5:B$1048576,0),MATCH($AW969,価格設定!E$1:X$1,1))=0,"",INDEX(価格設定!$E$5:$R$1048576,MATCH($Q969,価格設定!B$5:B$1048576,0),MATCH($AW969,価格設定!E$1:X$1,1))),J969),"")</f>
        <v/>
      </c>
      <c r="U969" s="126" t="str">
        <f t="shared" si="1477"/>
        <v/>
      </c>
      <c r="V969" s="132" t="str">
        <f t="shared" si="1478"/>
        <v/>
      </c>
      <c r="W969" s="127" t="str">
        <f>IFERROR(IF(OR(T969="",T969&lt;0),"",IFERROR(INDEX(価格設定!E$2:X$3,IF(AND(K969=$K$1,$K$1&lt;&gt;""),ROW(価格設定!$D$3)-1,MATCH(INDEX(価格設定!$D$5:$D$1048576,MATCH(Q969,価格設定!$B$5:$B$1048576,0),0),価格設定!$D$2:$D$3,0)),MATCH($AW969,価格設定!E$1:X$1,1)),INDEX(価格設定!E$2:X$2,0,MATCH($AW969,価格設定!E$1:X$1,1)))),"")</f>
        <v/>
      </c>
      <c r="X969" s="126" t="str">
        <f t="shared" si="1565"/>
        <v/>
      </c>
      <c r="Y969" s="128" t="str">
        <f t="shared" si="1479"/>
        <v/>
      </c>
      <c r="Z969" s="126" t="str">
        <f t="shared" si="1480"/>
        <v/>
      </c>
      <c r="AA969" s="129" t="str">
        <f t="shared" si="1481"/>
        <v/>
      </c>
      <c r="AB969" s="126" t="str">
        <f t="shared" si="1482"/>
        <v/>
      </c>
      <c r="AC969" s="280" t="str">
        <f t="shared" si="1483"/>
        <v/>
      </c>
      <c r="AD969" s="15"/>
      <c r="AE969" s="204" t="str">
        <f>IF(AF969="","",COUNT($AF$3:AF969))</f>
        <v/>
      </c>
      <c r="AF969" s="206" t="str">
        <f t="shared" si="1484"/>
        <v/>
      </c>
      <c r="AG969" s="204" t="str">
        <f t="shared" si="1485"/>
        <v/>
      </c>
      <c r="AH969" s="204" t="str">
        <f t="shared" si="1486"/>
        <v/>
      </c>
      <c r="AI969" s="287"/>
      <c r="AJ969" s="15"/>
      <c r="AK969" s="138" t="str">
        <f t="shared" si="1487"/>
        <v/>
      </c>
      <c r="AL969" s="131" t="str">
        <f t="shared" si="1488"/>
        <v/>
      </c>
      <c r="AM969" s="131" t="str">
        <f t="shared" si="1489"/>
        <v/>
      </c>
      <c r="AN969" s="313" t="str">
        <f t="shared" si="1490"/>
        <v/>
      </c>
      <c r="AO969" s="316" t="str">
        <f t="shared" si="1491"/>
        <v/>
      </c>
      <c r="AP969" s="18"/>
      <c r="AQ969" s="3" t="str">
        <f>IF(F969="","",MAX($AQ$3:AQ968)+1)</f>
        <v/>
      </c>
      <c r="AR969" s="3" t="str">
        <f>IF(OR(AQ969="",BB969=""),"",MAX($AR$3:AR968)+1)</f>
        <v/>
      </c>
      <c r="AS969" s="3" t="str">
        <f>IF(CQ969="","",RANK(CQ969,CQ$3:CQ$1048576,1)+COUNTIF($CQ$3:CQ969,CQ969)-1)</f>
        <v/>
      </c>
      <c r="AT969" s="21" t="str">
        <f>IF(C969="",IF(OR(AND($H969&lt;&gt;"",C969=""),AND($F968=$F969,$AZ969&lt;&gt;""),COUNTA($H$3:$H$1048576,#REF!,$F$3:$F$1048576)&gt;COUNTA($H$3:$H969,#REF!,$F$3:$F969),$AZ969&lt;&gt;""),INDEX(AT$3:AT$1048576,MATCH(MAX($AQ$3:$AQ968),$AQ$3:$AQ$1048576,0),0),""),C969)</f>
        <v/>
      </c>
      <c r="AU969" s="21" t="str">
        <f>IF(D969="",IF(OR(AND($H969&lt;&gt;"",D969=""),AND($F968=$F969,$AZ969&lt;&gt;""),COUNTA($H$3:$H$1048576,#REF!,$F$3:$F$1048576)&gt;COUNTA($H$3:$H969,#REF!,$F$3:$F969),$AZ969&lt;&gt;""),INDEX(AU$3:AU$1048576,MATCH(MAX($AQ$3:$AQ968),$AQ$3:$AQ$1048576,0),0),""),D969)</f>
        <v/>
      </c>
      <c r="AV969" s="21" t="str">
        <f>IF(E969="",IF(OR(AND($H969&lt;&gt;"",E969=""),AND($F968=$F969,$AZ969&lt;&gt;""),COUNTA($H$3:$H$1048576,#REF!,$F$3:$F$1048576)&gt;COUNTA($H$3:$H969,#REF!,$F$3:$F969),$AZ969&lt;&gt;""),INDEX(AV$3:AV$1048576,MATCH(MAX($AQ$3:$AQ968),$AQ$3:$AQ$1048576,0),0),""),E969)</f>
        <v/>
      </c>
      <c r="AW969" s="24" t="str">
        <f t="shared" si="1492"/>
        <v/>
      </c>
      <c r="AX969" s="13" t="str">
        <f t="shared" si="1493"/>
        <v/>
      </c>
      <c r="AY969" s="4" t="str">
        <f t="shared" si="1494"/>
        <v/>
      </c>
      <c r="AZ969" s="4" t="str">
        <f>IF(AX969="",IF(OR(AND(H969&lt;&gt;"",F969=""),COUNTA($H$3:$H$1048576)&gt;COUNTA($H$3:$H969)),INDEX(AX$3:AX969,MATCH(MAX($AQ$3:AQ969),AQ$3:AQ969,0),0),""),AX969)</f>
        <v/>
      </c>
      <c r="BA969" s="4" t="str">
        <f>IF(AY969="",IF(AND(H969&lt;&gt;"",F969=""),INDEX(AY$3:AY969,MATCH(MAX($AQ$3:AQ969),AQ$3:AQ969,0),0),""),AY969)</f>
        <v/>
      </c>
      <c r="BB969" s="82" t="str">
        <f>IF(BC969="","",RANK(BC969,BC$3:BC$1048576,1)+COUNTIF($BC$3:BC969,BC969)-1)</f>
        <v/>
      </c>
      <c r="BC969" s="139" t="str">
        <f t="shared" si="1495"/>
        <v/>
      </c>
      <c r="BD969" s="46" t="str">
        <f t="shared" si="1496"/>
        <v/>
      </c>
      <c r="BE969" s="46" t="str">
        <f t="shared" si="1497"/>
        <v/>
      </c>
      <c r="BF969" s="46" t="str">
        <f t="shared" si="1498"/>
        <v/>
      </c>
      <c r="BG969" s="4" t="str">
        <f t="shared" si="1499"/>
        <v/>
      </c>
      <c r="BH969" s="180" t="str">
        <f t="shared" si="1500"/>
        <v/>
      </c>
      <c r="BI969" s="16" t="str">
        <f t="shared" si="1501"/>
        <v/>
      </c>
      <c r="BJ969" s="52" t="str">
        <f>IF(BI969="","",IF(W969="","",IF(AND(K969=$K$1,$K$1&lt;&gt;""),$BT$2,IFERROR(IF(INDEX(価格設定!$D$5:$D$1048576,MATCH(Q969,価格設定!$B$5:$B$1048576,0),0)=価格設定!$D$3,$BT$2,$BS$2),$BS$2))))</f>
        <v/>
      </c>
      <c r="BK969" s="16" t="str">
        <f>IF(BI969="","",IF(COUNTIF($BI$3:BI969,BI969)=1,1,IF(AND(BI968=BI969,BH969=""),BK968,COUNTIF($BH$3:BH969,BH969))))</f>
        <v/>
      </c>
      <c r="BL969" s="52" t="str">
        <f t="shared" si="1502"/>
        <v/>
      </c>
      <c r="BM969" s="52" t="str">
        <f t="shared" si="1503"/>
        <v/>
      </c>
      <c r="BN969" s="119" t="str">
        <f t="shared" si="1504"/>
        <v/>
      </c>
      <c r="BO969" s="119" t="str">
        <f t="shared" si="1505"/>
        <v/>
      </c>
      <c r="BP969" s="17" t="str">
        <f t="shared" si="1506"/>
        <v/>
      </c>
      <c r="BQ969" s="17" t="str">
        <f t="shared" si="1507"/>
        <v/>
      </c>
      <c r="BR969" s="17" t="str">
        <f>IF(OR(BP969="",COUNTIF($BO$3:BO969,BO969)&lt;&gt;1),"",SUMIF(BO$3:BO$1048576,BO969,BP$3:BP$1048576))</f>
        <v/>
      </c>
      <c r="BS969" s="17" t="str">
        <f t="shared" si="1508"/>
        <v/>
      </c>
      <c r="BT969" s="17" t="str">
        <f t="shared" si="1509"/>
        <v/>
      </c>
      <c r="BU969" s="17" t="str">
        <f t="shared" si="1510"/>
        <v/>
      </c>
      <c r="BV969" s="24" t="str">
        <f t="shared" si="1511"/>
        <v/>
      </c>
      <c r="BW969" s="24" t="str">
        <f t="shared" si="1512"/>
        <v/>
      </c>
      <c r="BX969" s="24" t="str">
        <f t="shared" si="1513"/>
        <v/>
      </c>
      <c r="BY969" s="26" t="str">
        <f t="shared" si="1514"/>
        <v/>
      </c>
      <c r="BZ969" s="26" t="str">
        <f t="shared" si="1515"/>
        <v/>
      </c>
      <c r="CA969" s="26" t="str">
        <f t="shared" si="1516"/>
        <v/>
      </c>
      <c r="CB969" s="66" t="str">
        <f t="shared" si="1517"/>
        <v/>
      </c>
      <c r="CC969" s="65" t="str">
        <f t="shared" si="1518"/>
        <v/>
      </c>
      <c r="CD969" s="26" t="str">
        <f t="shared" si="1519"/>
        <v/>
      </c>
      <c r="CE969" s="26" t="str">
        <f t="shared" si="1520"/>
        <v/>
      </c>
      <c r="CF969" s="193" t="str">
        <f t="shared" si="1521"/>
        <v/>
      </c>
      <c r="CG969" s="193" t="str">
        <f t="shared" si="1522"/>
        <v/>
      </c>
      <c r="CH969" s="26" t="str">
        <f t="shared" si="1523"/>
        <v/>
      </c>
      <c r="CI969" s="26" t="str">
        <f t="shared" si="1524"/>
        <v/>
      </c>
      <c r="CJ969" s="65" t="str">
        <f t="shared" si="1525"/>
        <v/>
      </c>
      <c r="CK969" s="65" t="str">
        <f t="shared" si="1526"/>
        <v/>
      </c>
      <c r="CL969" s="64" t="str">
        <f t="shared" si="1527"/>
        <v/>
      </c>
      <c r="CM969" s="64" t="str">
        <f t="shared" si="1528"/>
        <v/>
      </c>
      <c r="CN969" s="65" t="str">
        <f t="shared" si="1529"/>
        <v/>
      </c>
      <c r="CP969" s="63" t="str">
        <f>IF(BH969="","",MAX($CP$3:CP968)+1)</f>
        <v/>
      </c>
      <c r="CQ969" s="24" t="str">
        <f t="shared" si="1530"/>
        <v/>
      </c>
      <c r="CR969" s="24" t="str">
        <f t="shared" si="1531"/>
        <v/>
      </c>
      <c r="CS969" s="24" t="str">
        <f t="shared" si="1532"/>
        <v/>
      </c>
      <c r="CT969" s="58" t="str">
        <f>IF(BO969="","",COUNTIF($BO$3:BO969,BO969)&amp;"@"&amp;BO969)</f>
        <v/>
      </c>
      <c r="CU969" s="16" t="str">
        <f t="shared" si="1566"/>
        <v/>
      </c>
      <c r="CV969" s="63" t="str">
        <f t="shared" si="1533"/>
        <v/>
      </c>
      <c r="CW969" s="16" t="str">
        <f t="shared" si="1534"/>
        <v/>
      </c>
      <c r="CX969" s="16" t="str">
        <f t="shared" si="1535"/>
        <v/>
      </c>
      <c r="CY969" s="16" t="str">
        <f t="shared" si="1536"/>
        <v/>
      </c>
      <c r="CZ969" s="85" t="str">
        <f t="shared" si="1537"/>
        <v/>
      </c>
      <c r="DA969" s="16" t="str">
        <f t="shared" si="1538"/>
        <v/>
      </c>
      <c r="DB969" s="16" t="str">
        <f t="shared" si="1539"/>
        <v/>
      </c>
      <c r="DC969" s="28" t="str">
        <f>IF(CP969="","",$DC$1&amp;(INDEX(価格設定!D$1:XFD$3,ROW(価格設定!$D$3),MATCH($AW969,価格設定!D$1:XFD$1,1))*100)&amp;"%")</f>
        <v/>
      </c>
      <c r="DD969" s="28" t="str">
        <f>IF(CP969="","",$DD$1&amp;(INDEX(価格設定!D$1:XFD$3,ROW(価格設定!$D$2),MATCH($AW969,価格設定!D$1:XFD$1,1))*100)&amp;"%")</f>
        <v/>
      </c>
      <c r="DE969" s="29" t="str">
        <f t="shared" si="1540"/>
        <v/>
      </c>
      <c r="DG969" s="58" t="str">
        <f t="shared" si="1541"/>
        <v/>
      </c>
      <c r="DH969" s="58" t="str">
        <f t="shared" si="1542"/>
        <v/>
      </c>
      <c r="DI969" s="58" t="str">
        <f t="shared" si="1543"/>
        <v/>
      </c>
      <c r="DJ969" s="85" t="str">
        <f t="shared" si="1544"/>
        <v/>
      </c>
      <c r="DL969" s="58" t="str">
        <f>IF(COUNTIF(DG$3:DG$1048576,DG969)=COUNTIF($DG$3:$DG969,DG969),DG969,"")</f>
        <v/>
      </c>
      <c r="DM969" s="85" t="str">
        <f t="shared" si="1545"/>
        <v/>
      </c>
      <c r="DN969" s="85" t="str">
        <f t="shared" si="1567"/>
        <v/>
      </c>
      <c r="DO969" s="85" t="str">
        <f t="shared" si="1567"/>
        <v/>
      </c>
      <c r="DP969" s="303"/>
      <c r="DQ969" s="17" t="str">
        <f t="shared" si="1568"/>
        <v/>
      </c>
      <c r="DR969" s="17" t="str">
        <f t="shared" si="1569"/>
        <v/>
      </c>
      <c r="DS969" s="17" t="str">
        <f t="shared" si="1570"/>
        <v/>
      </c>
      <c r="DU969" s="16" t="str">
        <f t="shared" si="1546"/>
        <v/>
      </c>
      <c r="DV969" s="16" t="str">
        <f>IF(DU969="","",COUNT($DU$3:DU969))</f>
        <v/>
      </c>
      <c r="DW969" s="16" t="str">
        <f t="shared" si="1547"/>
        <v/>
      </c>
      <c r="DX969" s="16" t="str">
        <f t="shared" si="1548"/>
        <v/>
      </c>
      <c r="DY969" s="16" t="str">
        <f>IF(DZ969="","",COUNTIF(DZ$3:DZ969,DZ969))</f>
        <v/>
      </c>
      <c r="DZ969" s="16" t="str">
        <f t="shared" si="1549"/>
        <v/>
      </c>
      <c r="EA969" s="16" t="str">
        <f t="shared" si="1550"/>
        <v/>
      </c>
      <c r="EB969" s="16" t="str">
        <f t="shared" si="1551"/>
        <v/>
      </c>
      <c r="EC969" s="16" t="str">
        <f t="shared" si="1552"/>
        <v/>
      </c>
      <c r="ED969" s="16" t="str">
        <f t="shared" si="1553"/>
        <v/>
      </c>
      <c r="EE969" s="16" t="str">
        <f t="shared" si="1554"/>
        <v/>
      </c>
      <c r="EF969" s="16" t="str">
        <f t="shared" si="1555"/>
        <v/>
      </c>
      <c r="EG969" s="16" t="str">
        <f t="shared" si="1556"/>
        <v/>
      </c>
      <c r="EH969" s="16" t="str">
        <f t="shared" si="1557"/>
        <v/>
      </c>
      <c r="EI969" s="16" t="str">
        <f t="shared" si="1558"/>
        <v/>
      </c>
      <c r="EJ969" s="16" t="str">
        <f t="shared" si="1559"/>
        <v/>
      </c>
      <c r="EK969" s="16" t="str">
        <f t="shared" si="1560"/>
        <v/>
      </c>
      <c r="EL969" s="58" t="str">
        <f t="shared" si="1561"/>
        <v/>
      </c>
      <c r="EM969" s="58" t="str">
        <f>IF(OR($DZ969="",CR969=""),IF($EL969="","",$EL969),IF(OR(CR969="なし",CR969=0),領収書!$H$1,CR969))</f>
        <v/>
      </c>
      <c r="EN969" s="58" t="str">
        <f>IF(OR($DZ969="",CS969=""),IF($EL969="","",$EL969),IF(OR(CS969="なし",CS969=0),入力!$EN$1,CS969))</f>
        <v/>
      </c>
      <c r="EO969" s="63" t="str">
        <f t="shared" si="1562"/>
        <v/>
      </c>
      <c r="EP969" s="63" t="str">
        <f t="shared" si="1563"/>
        <v/>
      </c>
      <c r="ER969" s="16" t="str">
        <f>IF(AND(COUNTIF($ET$3:ET969,ET969)=1,ET969&lt;&gt;""),MAX($ER$3:ER968)+1,"")</f>
        <v/>
      </c>
      <c r="ES969" s="16" t="str">
        <f>IF(価格設定!B971="","",価格設定!B971)</f>
        <v/>
      </c>
      <c r="ET969" s="16" t="str">
        <f>IF(価格設定!C971="","",価格設定!C971)</f>
        <v/>
      </c>
      <c r="EV969" s="16" t="str">
        <f t="shared" si="1571"/>
        <v/>
      </c>
      <c r="EW969" s="16" t="str">
        <f t="shared" si="1564"/>
        <v/>
      </c>
    </row>
    <row r="970" spans="1:153" ht="30" customHeight="1" x14ac:dyDescent="0.2">
      <c r="A970" s="225"/>
      <c r="B970" s="212"/>
      <c r="C970" s="221"/>
      <c r="D970" s="164"/>
      <c r="E970" s="165"/>
      <c r="F970" s="166"/>
      <c r="G970" s="167"/>
      <c r="H970" s="179"/>
      <c r="I970" s="306"/>
      <c r="J970" s="169"/>
      <c r="K970" s="179"/>
      <c r="L970" s="186"/>
      <c r="M970" s="186"/>
      <c r="N970" s="168"/>
      <c r="O970" s="170"/>
      <c r="P970" s="212"/>
      <c r="Q970" s="179" t="str">
        <f>IFERROR(IF(H970="","",IFERROR(INDEX(価格設定!$B$5:$B$1048576,MATCH(H970,価格設定!$B$5:$B$1048576,0),0),INDEX(価格設定!$B$5:$B$1048576,MATCH("*"&amp;H970&amp;"*",価格設定!$B$5:$B$1048576,0),0))),H970)</f>
        <v/>
      </c>
      <c r="R970" s="250" t="str">
        <f>IFERROR(IF(Q970="",IF(K970="","",K970),IF(K970="",IF(INDEX(価格設定!$C$5:$C$1048576,MATCH(Q970,価格設定!$B$5:$B$1048576,0),0)=0,"",INDEX(価格設定!$C$5:$C$1048576,MATCH(Q970,価格設定!$B$5:$B$1048576,0),0)),IF(K970="なし","",K970))),"")</f>
        <v/>
      </c>
      <c r="S970" s="308" t="str">
        <f t="shared" si="1476"/>
        <v/>
      </c>
      <c r="T970" s="126" t="str">
        <f>IFERROR(IF(J970="",IF(INDEX(価格設定!$E$5:$R$1048576,MATCH($Q970,価格設定!B$5:B$1048576,0),MATCH($AW970,価格設定!E$1:X$1,1))=0,"",INDEX(価格設定!$E$5:$R$1048576,MATCH($Q970,価格設定!B$5:B$1048576,0),MATCH($AW970,価格設定!E$1:X$1,1))),J970),"")</f>
        <v/>
      </c>
      <c r="U970" s="126" t="str">
        <f t="shared" si="1477"/>
        <v/>
      </c>
      <c r="V970" s="132" t="str">
        <f t="shared" si="1478"/>
        <v/>
      </c>
      <c r="W970" s="127" t="str">
        <f>IFERROR(IF(OR(T970="",T970&lt;0),"",IFERROR(INDEX(価格設定!E$2:X$3,IF(AND(K970=$K$1,$K$1&lt;&gt;""),ROW(価格設定!$D$3)-1,MATCH(INDEX(価格設定!$D$5:$D$1048576,MATCH(Q970,価格設定!$B$5:$B$1048576,0),0),価格設定!$D$2:$D$3,0)),MATCH($AW970,価格設定!E$1:X$1,1)),INDEX(価格設定!E$2:X$2,0,MATCH($AW970,価格設定!E$1:X$1,1)))),"")</f>
        <v/>
      </c>
      <c r="X970" s="126" t="str">
        <f t="shared" si="1565"/>
        <v/>
      </c>
      <c r="Y970" s="128" t="str">
        <f t="shared" si="1479"/>
        <v/>
      </c>
      <c r="Z970" s="126" t="str">
        <f t="shared" si="1480"/>
        <v/>
      </c>
      <c r="AA970" s="129" t="str">
        <f t="shared" si="1481"/>
        <v/>
      </c>
      <c r="AB970" s="126" t="str">
        <f t="shared" si="1482"/>
        <v/>
      </c>
      <c r="AC970" s="280" t="str">
        <f t="shared" si="1483"/>
        <v/>
      </c>
      <c r="AD970" s="15"/>
      <c r="AE970" s="204" t="str">
        <f>IF(AF970="","",COUNT($AF$3:AF970))</f>
        <v/>
      </c>
      <c r="AF970" s="206" t="str">
        <f t="shared" si="1484"/>
        <v/>
      </c>
      <c r="AG970" s="204" t="str">
        <f t="shared" si="1485"/>
        <v/>
      </c>
      <c r="AH970" s="204" t="str">
        <f t="shared" si="1486"/>
        <v/>
      </c>
      <c r="AI970" s="287"/>
      <c r="AJ970" s="15"/>
      <c r="AK970" s="138" t="str">
        <f t="shared" si="1487"/>
        <v/>
      </c>
      <c r="AL970" s="131" t="str">
        <f t="shared" si="1488"/>
        <v/>
      </c>
      <c r="AM970" s="131" t="str">
        <f t="shared" si="1489"/>
        <v/>
      </c>
      <c r="AN970" s="313" t="str">
        <f t="shared" si="1490"/>
        <v/>
      </c>
      <c r="AO970" s="316" t="str">
        <f t="shared" si="1491"/>
        <v/>
      </c>
      <c r="AP970" s="18"/>
      <c r="AQ970" s="3" t="str">
        <f>IF(F970="","",MAX($AQ$3:AQ969)+1)</f>
        <v/>
      </c>
      <c r="AR970" s="3" t="str">
        <f>IF(OR(AQ970="",BB970=""),"",MAX($AR$3:AR969)+1)</f>
        <v/>
      </c>
      <c r="AS970" s="3" t="str">
        <f>IF(CQ970="","",RANK(CQ970,CQ$3:CQ$1048576,1)+COUNTIF($CQ$3:CQ970,CQ970)-1)</f>
        <v/>
      </c>
      <c r="AT970" s="21" t="str">
        <f>IF(C970="",IF(OR(AND($H970&lt;&gt;"",C970=""),AND($F969=$F970,$AZ970&lt;&gt;""),COUNTA($H$3:$H$1048576,#REF!,$F$3:$F$1048576)&gt;COUNTA($H$3:$H970,#REF!,$F$3:$F970),$AZ970&lt;&gt;""),INDEX(AT$3:AT$1048576,MATCH(MAX($AQ$3:$AQ969),$AQ$3:$AQ$1048576,0),0),""),C970)</f>
        <v/>
      </c>
      <c r="AU970" s="21" t="str">
        <f>IF(D970="",IF(OR(AND($H970&lt;&gt;"",D970=""),AND($F969=$F970,$AZ970&lt;&gt;""),COUNTA($H$3:$H$1048576,#REF!,$F$3:$F$1048576)&gt;COUNTA($H$3:$H970,#REF!,$F$3:$F970),$AZ970&lt;&gt;""),INDEX(AU$3:AU$1048576,MATCH(MAX($AQ$3:$AQ969),$AQ$3:$AQ$1048576,0),0),""),D970)</f>
        <v/>
      </c>
      <c r="AV970" s="21" t="str">
        <f>IF(E970="",IF(OR(AND($H970&lt;&gt;"",E970=""),AND($F969=$F970,$AZ970&lt;&gt;""),COUNTA($H$3:$H$1048576,#REF!,$F$3:$F$1048576)&gt;COUNTA($H$3:$H970,#REF!,$F$3:$F970),$AZ970&lt;&gt;""),INDEX(AV$3:AV$1048576,MATCH(MAX($AQ$3:$AQ969),$AQ$3:$AQ$1048576,0),0),""),E970)</f>
        <v/>
      </c>
      <c r="AW970" s="24" t="str">
        <f t="shared" si="1492"/>
        <v/>
      </c>
      <c r="AX970" s="13" t="str">
        <f t="shared" si="1493"/>
        <v/>
      </c>
      <c r="AY970" s="4" t="str">
        <f t="shared" si="1494"/>
        <v/>
      </c>
      <c r="AZ970" s="4" t="str">
        <f>IF(AX970="",IF(OR(AND(H970&lt;&gt;"",F970=""),COUNTA($H$3:$H$1048576)&gt;COUNTA($H$3:$H970)),INDEX(AX$3:AX970,MATCH(MAX($AQ$3:AQ970),AQ$3:AQ970,0),0),""),AX970)</f>
        <v/>
      </c>
      <c r="BA970" s="4" t="str">
        <f>IF(AY970="",IF(AND(H970&lt;&gt;"",F970=""),INDEX(AY$3:AY970,MATCH(MAX($AQ$3:AQ970),AQ$3:AQ970,0),0),""),AY970)</f>
        <v/>
      </c>
      <c r="BB970" s="82" t="str">
        <f>IF(BC970="","",RANK(BC970,BC$3:BC$1048576,1)+COUNTIF($BC$3:BC970,BC970)-1)</f>
        <v/>
      </c>
      <c r="BC970" s="139" t="str">
        <f t="shared" si="1495"/>
        <v/>
      </c>
      <c r="BD970" s="46" t="str">
        <f t="shared" si="1496"/>
        <v/>
      </c>
      <c r="BE970" s="46" t="str">
        <f t="shared" si="1497"/>
        <v/>
      </c>
      <c r="BF970" s="46" t="str">
        <f t="shared" si="1498"/>
        <v/>
      </c>
      <c r="BG970" s="4" t="str">
        <f t="shared" si="1499"/>
        <v/>
      </c>
      <c r="BH970" s="180" t="str">
        <f t="shared" si="1500"/>
        <v/>
      </c>
      <c r="BI970" s="16" t="str">
        <f t="shared" si="1501"/>
        <v/>
      </c>
      <c r="BJ970" s="52" t="str">
        <f>IF(BI970="","",IF(W970="","",IF(AND(K970=$K$1,$K$1&lt;&gt;""),$BT$2,IFERROR(IF(INDEX(価格設定!$D$5:$D$1048576,MATCH(Q970,価格設定!$B$5:$B$1048576,0),0)=価格設定!$D$3,$BT$2,$BS$2),$BS$2))))</f>
        <v/>
      </c>
      <c r="BK970" s="16" t="str">
        <f>IF(BI970="","",IF(COUNTIF($BI$3:BI970,BI970)=1,1,IF(AND(BI969=BI970,BH970=""),BK969,COUNTIF($BH$3:BH970,BH970))))</f>
        <v/>
      </c>
      <c r="BL970" s="52" t="str">
        <f t="shared" si="1502"/>
        <v/>
      </c>
      <c r="BM970" s="52" t="str">
        <f t="shared" si="1503"/>
        <v/>
      </c>
      <c r="BN970" s="119" t="str">
        <f t="shared" si="1504"/>
        <v/>
      </c>
      <c r="BO970" s="119" t="str">
        <f t="shared" si="1505"/>
        <v/>
      </c>
      <c r="BP970" s="17" t="str">
        <f t="shared" si="1506"/>
        <v/>
      </c>
      <c r="BQ970" s="17" t="str">
        <f t="shared" si="1507"/>
        <v/>
      </c>
      <c r="BR970" s="17" t="str">
        <f>IF(OR(BP970="",COUNTIF($BO$3:BO970,BO970)&lt;&gt;1),"",SUMIF(BO$3:BO$1048576,BO970,BP$3:BP$1048576))</f>
        <v/>
      </c>
      <c r="BS970" s="17" t="str">
        <f t="shared" si="1508"/>
        <v/>
      </c>
      <c r="BT970" s="17" t="str">
        <f t="shared" si="1509"/>
        <v/>
      </c>
      <c r="BU970" s="17" t="str">
        <f t="shared" si="1510"/>
        <v/>
      </c>
      <c r="BV970" s="24" t="str">
        <f t="shared" si="1511"/>
        <v/>
      </c>
      <c r="BW970" s="24" t="str">
        <f t="shared" si="1512"/>
        <v/>
      </c>
      <c r="BX970" s="24" t="str">
        <f t="shared" si="1513"/>
        <v/>
      </c>
      <c r="BY970" s="26" t="str">
        <f t="shared" si="1514"/>
        <v/>
      </c>
      <c r="BZ970" s="26" t="str">
        <f t="shared" si="1515"/>
        <v/>
      </c>
      <c r="CA970" s="26" t="str">
        <f t="shared" si="1516"/>
        <v/>
      </c>
      <c r="CB970" s="66" t="str">
        <f t="shared" si="1517"/>
        <v/>
      </c>
      <c r="CC970" s="65" t="str">
        <f t="shared" si="1518"/>
        <v/>
      </c>
      <c r="CD970" s="26" t="str">
        <f t="shared" si="1519"/>
        <v/>
      </c>
      <c r="CE970" s="26" t="str">
        <f t="shared" si="1520"/>
        <v/>
      </c>
      <c r="CF970" s="193" t="str">
        <f t="shared" si="1521"/>
        <v/>
      </c>
      <c r="CG970" s="193" t="str">
        <f t="shared" si="1522"/>
        <v/>
      </c>
      <c r="CH970" s="26" t="str">
        <f t="shared" si="1523"/>
        <v/>
      </c>
      <c r="CI970" s="26" t="str">
        <f t="shared" si="1524"/>
        <v/>
      </c>
      <c r="CJ970" s="65" t="str">
        <f t="shared" si="1525"/>
        <v/>
      </c>
      <c r="CK970" s="65" t="str">
        <f t="shared" si="1526"/>
        <v/>
      </c>
      <c r="CL970" s="64" t="str">
        <f t="shared" si="1527"/>
        <v/>
      </c>
      <c r="CM970" s="64" t="str">
        <f t="shared" si="1528"/>
        <v/>
      </c>
      <c r="CN970" s="65" t="str">
        <f t="shared" si="1529"/>
        <v/>
      </c>
      <c r="CP970" s="63" t="str">
        <f>IF(BH970="","",MAX($CP$3:CP969)+1)</f>
        <v/>
      </c>
      <c r="CQ970" s="24" t="str">
        <f t="shared" si="1530"/>
        <v/>
      </c>
      <c r="CR970" s="24" t="str">
        <f t="shared" si="1531"/>
        <v/>
      </c>
      <c r="CS970" s="24" t="str">
        <f t="shared" si="1532"/>
        <v/>
      </c>
      <c r="CT970" s="58" t="str">
        <f>IF(BO970="","",COUNTIF($BO$3:BO970,BO970)&amp;"@"&amp;BO970)</f>
        <v/>
      </c>
      <c r="CU970" s="16" t="str">
        <f t="shared" si="1566"/>
        <v/>
      </c>
      <c r="CV970" s="63" t="str">
        <f t="shared" si="1533"/>
        <v/>
      </c>
      <c r="CW970" s="16" t="str">
        <f t="shared" si="1534"/>
        <v/>
      </c>
      <c r="CX970" s="16" t="str">
        <f t="shared" si="1535"/>
        <v/>
      </c>
      <c r="CY970" s="16" t="str">
        <f t="shared" si="1536"/>
        <v/>
      </c>
      <c r="CZ970" s="85" t="str">
        <f t="shared" si="1537"/>
        <v/>
      </c>
      <c r="DA970" s="16" t="str">
        <f t="shared" si="1538"/>
        <v/>
      </c>
      <c r="DB970" s="16" t="str">
        <f t="shared" si="1539"/>
        <v/>
      </c>
      <c r="DC970" s="28" t="str">
        <f>IF(CP970="","",$DC$1&amp;(INDEX(価格設定!D$1:XFD$3,ROW(価格設定!$D$3),MATCH($AW970,価格設定!D$1:XFD$1,1))*100)&amp;"%")</f>
        <v/>
      </c>
      <c r="DD970" s="28" t="str">
        <f>IF(CP970="","",$DD$1&amp;(INDEX(価格設定!D$1:XFD$3,ROW(価格設定!$D$2),MATCH($AW970,価格設定!D$1:XFD$1,1))*100)&amp;"%")</f>
        <v/>
      </c>
      <c r="DE970" s="29" t="str">
        <f t="shared" si="1540"/>
        <v/>
      </c>
      <c r="DG970" s="58" t="str">
        <f t="shared" si="1541"/>
        <v/>
      </c>
      <c r="DH970" s="58" t="str">
        <f t="shared" si="1542"/>
        <v/>
      </c>
      <c r="DI970" s="58" t="str">
        <f t="shared" si="1543"/>
        <v/>
      </c>
      <c r="DJ970" s="85" t="str">
        <f t="shared" si="1544"/>
        <v/>
      </c>
      <c r="DL970" s="58" t="str">
        <f>IF(COUNTIF(DG$3:DG$1048576,DG970)=COUNTIF($DG$3:$DG970,DG970),DG970,"")</f>
        <v/>
      </c>
      <c r="DM970" s="85" t="str">
        <f t="shared" si="1545"/>
        <v/>
      </c>
      <c r="DN970" s="85" t="str">
        <f t="shared" si="1567"/>
        <v/>
      </c>
      <c r="DO970" s="85" t="str">
        <f t="shared" si="1567"/>
        <v/>
      </c>
      <c r="DP970" s="303"/>
      <c r="DQ970" s="17" t="str">
        <f t="shared" si="1568"/>
        <v/>
      </c>
      <c r="DR970" s="17" t="str">
        <f t="shared" si="1569"/>
        <v/>
      </c>
      <c r="DS970" s="17" t="str">
        <f t="shared" si="1570"/>
        <v/>
      </c>
      <c r="DU970" s="16" t="str">
        <f t="shared" si="1546"/>
        <v/>
      </c>
      <c r="DV970" s="16" t="str">
        <f>IF(DU970="","",COUNT($DU$3:DU970))</f>
        <v/>
      </c>
      <c r="DW970" s="16" t="str">
        <f t="shared" si="1547"/>
        <v/>
      </c>
      <c r="DX970" s="16" t="str">
        <f t="shared" si="1548"/>
        <v/>
      </c>
      <c r="DY970" s="16" t="str">
        <f>IF(DZ970="","",COUNTIF(DZ$3:DZ970,DZ970))</f>
        <v/>
      </c>
      <c r="DZ970" s="16" t="str">
        <f t="shared" si="1549"/>
        <v/>
      </c>
      <c r="EA970" s="16" t="str">
        <f t="shared" si="1550"/>
        <v/>
      </c>
      <c r="EB970" s="16" t="str">
        <f t="shared" si="1551"/>
        <v/>
      </c>
      <c r="EC970" s="16" t="str">
        <f t="shared" si="1552"/>
        <v/>
      </c>
      <c r="ED970" s="16" t="str">
        <f t="shared" si="1553"/>
        <v/>
      </c>
      <c r="EE970" s="16" t="str">
        <f t="shared" si="1554"/>
        <v/>
      </c>
      <c r="EF970" s="16" t="str">
        <f t="shared" si="1555"/>
        <v/>
      </c>
      <c r="EG970" s="16" t="str">
        <f t="shared" si="1556"/>
        <v/>
      </c>
      <c r="EH970" s="16" t="str">
        <f t="shared" si="1557"/>
        <v/>
      </c>
      <c r="EI970" s="16" t="str">
        <f t="shared" si="1558"/>
        <v/>
      </c>
      <c r="EJ970" s="16" t="str">
        <f t="shared" si="1559"/>
        <v/>
      </c>
      <c r="EK970" s="16" t="str">
        <f t="shared" si="1560"/>
        <v/>
      </c>
      <c r="EL970" s="58" t="str">
        <f t="shared" si="1561"/>
        <v/>
      </c>
      <c r="EM970" s="58" t="str">
        <f>IF(OR($DZ970="",CR970=""),IF($EL970="","",$EL970),IF(OR(CR970="なし",CR970=0),領収書!$H$1,CR970))</f>
        <v/>
      </c>
      <c r="EN970" s="58" t="str">
        <f>IF(OR($DZ970="",CS970=""),IF($EL970="","",$EL970),IF(OR(CS970="なし",CS970=0),入力!$EN$1,CS970))</f>
        <v/>
      </c>
      <c r="EO970" s="63" t="str">
        <f t="shared" si="1562"/>
        <v/>
      </c>
      <c r="EP970" s="63" t="str">
        <f t="shared" si="1563"/>
        <v/>
      </c>
      <c r="ER970" s="16" t="str">
        <f>IF(AND(COUNTIF($ET$3:ET970,ET970)=1,ET970&lt;&gt;""),MAX($ER$3:ER969)+1,"")</f>
        <v/>
      </c>
      <c r="ES970" s="16" t="str">
        <f>IF(価格設定!B972="","",価格設定!B972)</f>
        <v/>
      </c>
      <c r="ET970" s="16" t="str">
        <f>IF(価格設定!C972="","",価格設定!C972)</f>
        <v/>
      </c>
      <c r="EV970" s="16" t="str">
        <f t="shared" si="1571"/>
        <v/>
      </c>
      <c r="EW970" s="16" t="str">
        <f t="shared" si="1564"/>
        <v/>
      </c>
    </row>
    <row r="971" spans="1:153" ht="30" customHeight="1" x14ac:dyDescent="0.2">
      <c r="A971" s="225"/>
      <c r="B971" s="212"/>
      <c r="C971" s="221"/>
      <c r="D971" s="164"/>
      <c r="E971" s="165"/>
      <c r="F971" s="166"/>
      <c r="G971" s="167"/>
      <c r="H971" s="179"/>
      <c r="I971" s="306"/>
      <c r="J971" s="169"/>
      <c r="K971" s="179"/>
      <c r="L971" s="186"/>
      <c r="M971" s="186"/>
      <c r="N971" s="168"/>
      <c r="O971" s="170"/>
      <c r="P971" s="212"/>
      <c r="Q971" s="179" t="str">
        <f>IFERROR(IF(H971="","",IFERROR(INDEX(価格設定!$B$5:$B$1048576,MATCH(H971,価格設定!$B$5:$B$1048576,0),0),INDEX(価格設定!$B$5:$B$1048576,MATCH("*"&amp;H971&amp;"*",価格設定!$B$5:$B$1048576,0),0))),H971)</f>
        <v/>
      </c>
      <c r="R971" s="250" t="str">
        <f>IFERROR(IF(Q971="",IF(K971="","",K971),IF(K971="",IF(INDEX(価格設定!$C$5:$C$1048576,MATCH(Q971,価格設定!$B$5:$B$1048576,0),0)=0,"",INDEX(価格設定!$C$5:$C$1048576,MATCH(Q971,価格設定!$B$5:$B$1048576,0),0)),IF(K971="なし","",K971))),"")</f>
        <v/>
      </c>
      <c r="S971" s="308" t="str">
        <f t="shared" ref="S971:S1004" si="1572">IF(I971="","",I971)</f>
        <v/>
      </c>
      <c r="T971" s="126" t="str">
        <f>IFERROR(IF(J971="",IF(INDEX(価格設定!$E$5:$R$1048576,MATCH($Q971,価格設定!B$5:B$1048576,0),MATCH($AW971,価格設定!E$1:X$1,1))=0,"",INDEX(価格設定!$E$5:$R$1048576,MATCH($Q971,価格設定!B$5:B$1048576,0),MATCH($AW971,価格設定!E$1:X$1,1))),J971),"")</f>
        <v/>
      </c>
      <c r="U971" s="126" t="str">
        <f t="shared" ref="U971:U1004" si="1573">IFERROR(IF(J971&lt;&gt;"",IF(J971="","",IF(J971&lt;0,J971,I971*J971)),IF(J971&lt;0,J971,I971*T971)),"")</f>
        <v/>
      </c>
      <c r="V971" s="132" t="str">
        <f t="shared" ref="V971:V1004" si="1574">IFERROR(IF(U971="","",IF(U971&lt;0,T971,IF(U971=X971,X971,U971+X971))),"")</f>
        <v/>
      </c>
      <c r="W971" s="127" t="str">
        <f>IFERROR(IF(OR(T971="",T971&lt;0),"",IFERROR(INDEX(価格設定!E$2:X$3,IF(AND(K971=$K$1,$K$1&lt;&gt;""),ROW(価格設定!$D$3)-1,MATCH(INDEX(価格設定!$D$5:$D$1048576,MATCH(Q971,価格設定!$B$5:$B$1048576,0),0),価格設定!$D$2:$D$3,0)),MATCH($AW971,価格設定!E$1:X$1,1)),INDEX(価格設定!E$2:X$2,0,MATCH($AW971,価格設定!E$1:X$1,1)))),"")</f>
        <v/>
      </c>
      <c r="X971" s="126" t="str">
        <f t="shared" si="1565"/>
        <v/>
      </c>
      <c r="Y971" s="128" t="str">
        <f t="shared" ref="Y971:Y1004" si="1575">IF(OR(BS971="",BS971=0),"",BS971)</f>
        <v/>
      </c>
      <c r="Z971" s="126" t="str">
        <f t="shared" ref="Z971:Z1004" si="1576">IF(OR(BT971="",BT971=0),"",BT971)</f>
        <v/>
      </c>
      <c r="AA971" s="129" t="str">
        <f t="shared" ref="AA971:AA1004" si="1577">IF(OR(BU971="",COUNTIF(O971,"*"&amp;$O$1&amp;"*")),"",BU971)</f>
        <v/>
      </c>
      <c r="AB971" s="126" t="str">
        <f t="shared" ref="AB971:AB1004" si="1578">IF(BR971="","",BR971)</f>
        <v/>
      </c>
      <c r="AC971" s="280" t="str">
        <f t="shared" ref="AC971:AC1004" si="1579">IF(AB971="","",SUM(AA971:AB971))</f>
        <v/>
      </c>
      <c r="AD971" s="15"/>
      <c r="AE971" s="204" t="str">
        <f>IF(AF971="","",COUNT($AF$3:AF971))</f>
        <v/>
      </c>
      <c r="AF971" s="206" t="str">
        <f t="shared" ref="AF971:AF1004" si="1580">IF(DL971="","",DL971)</f>
        <v/>
      </c>
      <c r="AG971" s="204" t="str">
        <f t="shared" ref="AG971:AG1004" si="1581">IF(OR(DM971="",DM971=0),"",DM971)</f>
        <v/>
      </c>
      <c r="AH971" s="204" t="str">
        <f t="shared" ref="AH971:AH1004" si="1582">IF(OR(DN971="",DN971=0),"",DN971)</f>
        <v/>
      </c>
      <c r="AI971" s="287"/>
      <c r="AJ971" s="15"/>
      <c r="AK971" s="138" t="str">
        <f t="shared" ref="AK971:AK1004" si="1583">IF(AO971="","",DATE(AT971,AU971,AV971))</f>
        <v/>
      </c>
      <c r="AL971" s="131" t="str">
        <f t="shared" ref="AL971:AL1004" si="1584">IF(OR(DR971="",DR971=0),"",DR971)</f>
        <v/>
      </c>
      <c r="AM971" s="131" t="str">
        <f t="shared" ref="AM971:AM1004" si="1585">IF(OR(DS971="",DS971=0),"",DS971)</f>
        <v/>
      </c>
      <c r="AN971" s="313" t="str">
        <f t="shared" ref="AN971:AN1004" si="1586">IF(OR(DQ971="",DQ971=0),"",DQ971)</f>
        <v/>
      </c>
      <c r="AO971" s="316" t="str">
        <f t="shared" ref="AO971:AO1004" si="1587">IF(AN971="","",SUM(AL971:AN971))</f>
        <v/>
      </c>
      <c r="AP971" s="18"/>
      <c r="AQ971" s="3" t="str">
        <f>IF(F971="","",MAX($AQ$3:AQ970)+1)</f>
        <v/>
      </c>
      <c r="AR971" s="3" t="str">
        <f>IF(OR(AQ971="",BB971=""),"",MAX($AR$3:AR970)+1)</f>
        <v/>
      </c>
      <c r="AS971" s="3" t="str">
        <f>IF(CQ971="","",RANK(CQ971,CQ$3:CQ$1048576,1)+COUNTIF($CQ$3:CQ971,CQ971)-1)</f>
        <v/>
      </c>
      <c r="AT971" s="21" t="str">
        <f>IF(C971="",IF(OR(AND($H971&lt;&gt;"",C971=""),AND($F970=$F971,$AZ971&lt;&gt;""),COUNTA($H$3:$H$1048576,#REF!,$F$3:$F$1048576)&gt;COUNTA($H$3:$H971,#REF!,$F$3:$F971),$AZ971&lt;&gt;""),INDEX(AT$3:AT$1048576,MATCH(MAX($AQ$3:$AQ970),$AQ$3:$AQ$1048576,0),0),""),C971)</f>
        <v/>
      </c>
      <c r="AU971" s="21" t="str">
        <f>IF(D971="",IF(OR(AND($H971&lt;&gt;"",D971=""),AND($F970=$F971,$AZ971&lt;&gt;""),COUNTA($H$3:$H$1048576,#REF!,$F$3:$F$1048576)&gt;COUNTA($H$3:$H971,#REF!,$F$3:$F971),$AZ971&lt;&gt;""),INDEX(AU$3:AU$1048576,MATCH(MAX($AQ$3:$AQ970),$AQ$3:$AQ$1048576,0),0),""),D971)</f>
        <v/>
      </c>
      <c r="AV971" s="21" t="str">
        <f>IF(E971="",IF(OR(AND($H971&lt;&gt;"",E971=""),AND($F970=$F971,$AZ971&lt;&gt;""),COUNTA($H$3:$H$1048576,#REF!,$F$3:$F$1048576)&gt;COUNTA($H$3:$H971,#REF!,$F$3:$F971),$AZ971&lt;&gt;""),INDEX(AV$3:AV$1048576,MATCH(MAX($AQ$3:$AQ970),$AQ$3:$AQ$1048576,0),0),""),E971)</f>
        <v/>
      </c>
      <c r="AW971" s="24" t="str">
        <f t="shared" ref="AW971:AW1004" si="1588">IF(AV971="","",DATE(AT971,AU971,AV971))</f>
        <v/>
      </c>
      <c r="AX971" s="13" t="str">
        <f t="shared" ref="AX971:AX1004" si="1589">IF(F971="","",F971)</f>
        <v/>
      </c>
      <c r="AY971" s="4" t="str">
        <f t="shared" ref="AY971:AY1004" si="1590">IF(N971="",IF(AT971="","",$AY$1),N971)</f>
        <v/>
      </c>
      <c r="AZ971" s="4" t="str">
        <f>IF(AX971="",IF(OR(AND(H971&lt;&gt;"",F971=""),COUNTA($H$3:$H$1048576)&gt;COUNTA($H$3:$H971)),INDEX(AX$3:AX971,MATCH(MAX($AQ$3:AQ971),AQ$3:AQ971,0),0),""),AX971)</f>
        <v/>
      </c>
      <c r="BA971" s="4" t="str">
        <f>IF(AY971="",IF(AND(H971&lt;&gt;"",F971=""),INDEX(AY$3:AY971,MATCH(MAX($AQ$3:AQ971),AQ$3:AQ971,0),0),""),AY971)</f>
        <v/>
      </c>
      <c r="BB971" s="82" t="str">
        <f>IF(BC971="","",RANK(BC971,BC$3:BC$1048576,1)+COUNTIF($BC$3:BC971,BC971)-1)</f>
        <v/>
      </c>
      <c r="BC971" s="139" t="str">
        <f t="shared" ref="BC971:BC1004" si="1591">IF(BG971="","",IF(COUNTIF(BG971,"*"&amp;$AT$1&amp;$AU$1&amp;$AV$1&amp;$AW$1&amp;"*"),AW971,""))</f>
        <v/>
      </c>
      <c r="BD971" s="46" t="str">
        <f t="shared" ref="BD971:BD1004" si="1592">IF(OR(AT$1="",AT971=""),"",AT971&amp;AT$2)</f>
        <v/>
      </c>
      <c r="BE971" s="46" t="str">
        <f t="shared" ref="BE971:BE1004" si="1593">IF(OR(AU$1="",AU971=""),"",AU971&amp;AU$2)</f>
        <v/>
      </c>
      <c r="BF971" s="46" t="str">
        <f t="shared" ref="BF971:BF1004" si="1594">IF(OR(AV$1="",AV971=""),"",AV971&amp;AV$2)</f>
        <v/>
      </c>
      <c r="BG971" s="4" t="str">
        <f t="shared" ref="BG971:BG1004" si="1595">IF(AZ971="","",IF(AND($AT$1="",$AU$1="",$AV$1="",$AW$1=""),AZ971,BD971&amp;BE971&amp;BF971&amp;IF($AW$1="","",IF(COUNTIF(AZ971,"*"&amp;$AW$1&amp;"*"),$AW$1,""))))</f>
        <v/>
      </c>
      <c r="BH971" s="180" t="str">
        <f t="shared" ref="BH971:BH1004" si="1596">IF(AX971="",IF(AND(BI970="",BI971&lt;&gt;""),BI971,""),BI971)</f>
        <v/>
      </c>
      <c r="BI971" s="16" t="str">
        <f t="shared" ref="BI971:BI1004" si="1597">IF(AW971="","",AW971&amp;"@"&amp;AZ971)</f>
        <v/>
      </c>
      <c r="BJ971" s="52" t="str">
        <f>IF(BI971="","",IF(W971="","",IF(AND(K971=$K$1,$K$1&lt;&gt;""),$BT$2,IFERROR(IF(INDEX(価格設定!$D$5:$D$1048576,MATCH(Q971,価格設定!$B$5:$B$1048576,0),0)=価格設定!$D$3,$BT$2,$BS$2),$BS$2))))</f>
        <v/>
      </c>
      <c r="BK971" s="16" t="str">
        <f>IF(BI971="","",IF(COUNTIF($BI$3:BI971,BI971)=1,1,IF(AND(BI970=BI971,BH971=""),BK970,COUNTIF($BH$3:BH971,BH971))))</f>
        <v/>
      </c>
      <c r="BL971" s="52" t="str">
        <f t="shared" ref="BL971:BL1004" si="1598">IF(W971="","",W971)</f>
        <v/>
      </c>
      <c r="BM971" s="52" t="str">
        <f t="shared" ref="BM971:BM1004" si="1599">IF(OR(BI971="",BJ971=""),"",BI971&amp;"@"&amp;BJ971&amp;"@"&amp;BK971)</f>
        <v/>
      </c>
      <c r="BN971" s="119" t="str">
        <f t="shared" ref="BN971:BN1004" si="1600">IF(BI971="","",BI971&amp;"@"&amp;BY971&amp;"@"&amp;BK971)</f>
        <v/>
      </c>
      <c r="BO971" s="119" t="str">
        <f t="shared" ref="BO971:BO1004" si="1601">IF(BI971="","",BI971&amp;"@"&amp;BK971)</f>
        <v/>
      </c>
      <c r="BP971" s="17" t="str">
        <f t="shared" ref="BP971:BP1004" si="1602">IF($AZ971="","",U971)</f>
        <v/>
      </c>
      <c r="BQ971" s="17" t="str">
        <f t="shared" ref="BQ971:BQ1004" si="1603">IF($AZ971="","",X971)</f>
        <v/>
      </c>
      <c r="BR971" s="17" t="str">
        <f>IF(OR(BP971="",COUNTIF($BO$3:BO971,BO971)&lt;&gt;1),"",SUMIF(BO$3:BO$1048576,BO971,BP$3:BP$1048576))</f>
        <v/>
      </c>
      <c r="BS971" s="17" t="str">
        <f t="shared" ref="BS971:BS1004" si="1604">IF($BR971="","",SUMIF($BM$3:$BM$1048576,$BI971&amp;"@"&amp;BS$2&amp;"@"&amp;BK971,$BQ$3:$BQ$1048576))</f>
        <v/>
      </c>
      <c r="BT971" s="17" t="str">
        <f t="shared" ref="BT971:BT1004" si="1605">IF($BR971="","",SUMIF($BM$3:$BM$1048576,$BI971&amp;"@"&amp;BT$2&amp;"@"&amp;BK971,$BQ$3:$BQ$1048576))</f>
        <v/>
      </c>
      <c r="BU971" s="17" t="str">
        <f t="shared" ref="BU971:BU1004" si="1606">IF($BR971="","",SUM(BS971:BT971))</f>
        <v/>
      </c>
      <c r="BV971" s="24" t="str">
        <f t="shared" ref="BV971:BV1004" si="1607">IF(AW971="","",AW971)</f>
        <v/>
      </c>
      <c r="BW971" s="24" t="str">
        <f t="shared" ref="BW971:BW1004" si="1608">IF(AZ971="","",AZ971)</f>
        <v/>
      </c>
      <c r="BX971" s="24" t="str">
        <f t="shared" ref="BX971:BX1004" si="1609">IF(H971="","",Q971)</f>
        <v/>
      </c>
      <c r="BY971" s="26" t="str">
        <f t="shared" ref="BY971:BY1004" si="1610">IF(R971="","",R971)</f>
        <v/>
      </c>
      <c r="BZ971" s="26" t="str">
        <f t="shared" ref="BZ971:BZ1004" si="1611">IF(I971="","",I971)</f>
        <v/>
      </c>
      <c r="CA971" s="26" t="str">
        <f t="shared" ref="CA971:CA1004" si="1612">IF(T971="","",T971)</f>
        <v/>
      </c>
      <c r="CB971" s="66" t="str">
        <f t="shared" ref="CB971:CB1004" si="1613">IF(W971="","",W971)</f>
        <v/>
      </c>
      <c r="CC971" s="65" t="str">
        <f t="shared" ref="CC971:CC1004" si="1614">IF(X971="","",X971)</f>
        <v/>
      </c>
      <c r="CD971" s="26" t="str">
        <f t="shared" ref="CD971:CD1004" si="1615">IF(U971="","",U971)</f>
        <v/>
      </c>
      <c r="CE971" s="26" t="str">
        <f t="shared" ref="CE971:CE1004" si="1616">IF(V971="","",V971)</f>
        <v/>
      </c>
      <c r="CF971" s="193" t="str">
        <f t="shared" ref="CF971:CF1004" si="1617">IF(L971="","",L971)</f>
        <v/>
      </c>
      <c r="CG971" s="193" t="str">
        <f t="shared" ref="CG971:CG1004" si="1618">IF(M971="","",M971)</f>
        <v/>
      </c>
      <c r="CH971" s="26" t="str">
        <f t="shared" ref="CH971:CH1004" si="1619">IF(BA971="","",BA971)</f>
        <v/>
      </c>
      <c r="CI971" s="26" t="str">
        <f t="shared" ref="CI971:CI1004" si="1620">IF(O971="","",O971)</f>
        <v/>
      </c>
      <c r="CJ971" s="65" t="str">
        <f t="shared" ref="CJ971:CJ1004" si="1621">IF(Y971="","",Y971)</f>
        <v/>
      </c>
      <c r="CK971" s="65" t="str">
        <f t="shared" ref="CK971:CK1004" si="1622">IF(Z971="","",Z971)</f>
        <v/>
      </c>
      <c r="CL971" s="64" t="str">
        <f t="shared" ref="CL971:CL1004" si="1623">IF(AA971="","",AA971)</f>
        <v/>
      </c>
      <c r="CM971" s="64" t="str">
        <f t="shared" ref="CM971:CM1004" si="1624">IF(AB971="","",AB971)</f>
        <v/>
      </c>
      <c r="CN971" s="65" t="str">
        <f t="shared" ref="CN971:CN1004" si="1625">IF(AC971="","",AC971)</f>
        <v/>
      </c>
      <c r="CP971" s="63" t="str">
        <f>IF(BH971="","",MAX($CP$3:CP970)+1)</f>
        <v/>
      </c>
      <c r="CQ971" s="24" t="str">
        <f t="shared" ref="CQ971:CQ1004" si="1626">IF(CP971="","",AW971)</f>
        <v/>
      </c>
      <c r="CR971" s="24" t="str">
        <f t="shared" ref="CR971:CR1004" si="1627">IF(L971="","",L971)</f>
        <v/>
      </c>
      <c r="CS971" s="24" t="str">
        <f t="shared" ref="CS971:CS1004" si="1628">IF(M971="","",M971)</f>
        <v/>
      </c>
      <c r="CT971" s="58" t="str">
        <f>IF(BO971="","",COUNTIF($BO$3:BO971,BO971)&amp;"@"&amp;BO971)</f>
        <v/>
      </c>
      <c r="CU971" s="16" t="str">
        <f t="shared" si="1566"/>
        <v/>
      </c>
      <c r="CV971" s="63" t="str">
        <f t="shared" ref="CV971:CV1004" si="1629">IF(BZ971="","",BZ971)</f>
        <v/>
      </c>
      <c r="CW971" s="16" t="str">
        <f t="shared" ref="CW971:CW1004" si="1630">IF(OR(T971="",0&gt;T971),"",T971)</f>
        <v/>
      </c>
      <c r="CX971" s="16" t="str">
        <f t="shared" ref="CX971:CX1004" si="1631">IF(U971="","",U971)</f>
        <v/>
      </c>
      <c r="CY971" s="16" t="str">
        <f t="shared" ref="CY971:CY1004" si="1632">IF(O971="","",O971)</f>
        <v/>
      </c>
      <c r="CZ971" s="85" t="str">
        <f t="shared" ref="CZ971:CZ1004" si="1633">IF($CP971="","",CN971)</f>
        <v/>
      </c>
      <c r="DA971" s="16" t="str">
        <f t="shared" ref="DA971:DA1004" si="1634">IF(OR($CP971="",COUNTIF(CY971,"*"&amp;$O$1&amp;"*")),"",CK971)</f>
        <v/>
      </c>
      <c r="DB971" s="16" t="str">
        <f t="shared" ref="DB971:DB1004" si="1635">IF(OR($CP971="",COUNTIF(CY971,"*"&amp;$O$1&amp;"*")),"",CJ971)</f>
        <v/>
      </c>
      <c r="DC971" s="28" t="str">
        <f>IF(CP971="","",$DC$1&amp;(INDEX(価格設定!D$1:XFD$3,ROW(価格設定!$D$3),MATCH($AW971,価格設定!D$1:XFD$1,1))*100)&amp;"%")</f>
        <v/>
      </c>
      <c r="DD971" s="28" t="str">
        <f>IF(CP971="","",$DD$1&amp;(INDEX(価格設定!D$1:XFD$3,ROW(価格設定!$D$2),MATCH($AW971,価格設定!D$1:XFD$1,1))*100)&amp;"%")</f>
        <v/>
      </c>
      <c r="DE971" s="29" t="str">
        <f t="shared" ref="DE971:DE1004" si="1636">IF(P971="","",P971)</f>
        <v/>
      </c>
      <c r="DG971" s="58" t="str">
        <f t="shared" ref="DG971:DG1004" si="1637">IF(AW971="","",AW971)</f>
        <v/>
      </c>
      <c r="DH971" s="58" t="str">
        <f t="shared" ref="DH971:DH1004" si="1638">IF(BA971="","",BA971)</f>
        <v/>
      </c>
      <c r="DI971" s="58" t="str">
        <f t="shared" ref="DI971:DI1004" si="1639">IF(DG971="","",DG971&amp;DH971)</f>
        <v/>
      </c>
      <c r="DJ971" s="85" t="str">
        <f t="shared" ref="DJ971:DJ1004" si="1640">IF(CN971="","",CN971)</f>
        <v/>
      </c>
      <c r="DL971" s="58" t="str">
        <f>IF(COUNTIF(DG$3:DG$1048576,DG971)=COUNTIF($DG$3:$DG971,DG971),DG971,"")</f>
        <v/>
      </c>
      <c r="DM971" s="85" t="str">
        <f t="shared" ref="DM971:DM1004" si="1641">IF(DL971="","",SUMIF(DI$3:DI$1048576,DL971&amp;$DM$2,DJ$3:DJ$1048576))</f>
        <v/>
      </c>
      <c r="DN971" s="85" t="str">
        <f t="shared" si="1567"/>
        <v/>
      </c>
      <c r="DO971" s="85" t="str">
        <f t="shared" si="1567"/>
        <v/>
      </c>
      <c r="DP971" s="303"/>
      <c r="DQ971" s="17" t="str">
        <f t="shared" si="1568"/>
        <v/>
      </c>
      <c r="DR971" s="17" t="str">
        <f t="shared" si="1569"/>
        <v/>
      </c>
      <c r="DS971" s="17" t="str">
        <f t="shared" si="1570"/>
        <v/>
      </c>
      <c r="DU971" s="16" t="str">
        <f t="shared" ref="DU971:DU1004" si="1642">IF(B971="","",B971)</f>
        <v/>
      </c>
      <c r="DV971" s="16" t="str">
        <f>IF(DU971="","",COUNT($DU$3:DU971))</f>
        <v/>
      </c>
      <c r="DW971" s="16" t="str">
        <f t="shared" ref="DW971:DW1004" si="1643">IF($DV$2=0,IF(DU971="","",DU971),IF(DV971="","",DV971))</f>
        <v/>
      </c>
      <c r="DX971" s="16" t="str">
        <f t="shared" ref="DX971:DX1004" si="1644">IF(B971="","",BO971)</f>
        <v/>
      </c>
      <c r="DY971" s="16" t="str">
        <f>IF(DZ971="","",COUNTIF(DZ$3:DZ971,DZ971))</f>
        <v/>
      </c>
      <c r="DZ971" s="16" t="str">
        <f t="shared" ref="DZ971:DZ1004" si="1645">IFERROR(IF(BO971=INDEX(BO$3:BO$1048576,MATCH($DW$2,DW$3:DW$1048576,0),0),INDEX(BO$3:BO$1048576,MATCH($DW$2,DW$3:DW$1048576,0),0),""),"")</f>
        <v/>
      </c>
      <c r="EA971" s="16" t="str">
        <f t="shared" ref="EA971:EA1004" si="1646">IF(OR(DZ971="",DU971=0,AZ971="なし"),"",AZ971&amp;IF(G971="",$EA$1,"　"&amp;G971))</f>
        <v/>
      </c>
      <c r="EB971" s="16" t="str">
        <f t="shared" ref="EB971:EB1004" si="1647">IF(DZ971="","",CU971)</f>
        <v/>
      </c>
      <c r="EC971" s="16" t="str">
        <f t="shared" ref="EC971:EC1004" si="1648">IF($DZ971="","",CV971)</f>
        <v/>
      </c>
      <c r="ED971" s="16" t="str">
        <f t="shared" ref="ED971:ED1004" si="1649">IF($DZ971="","",CW971)</f>
        <v/>
      </c>
      <c r="EE971" s="16" t="str">
        <f t="shared" ref="EE971:EE1004" si="1650">IF($DZ971="","",CX971)</f>
        <v/>
      </c>
      <c r="EF971" s="16" t="str">
        <f t="shared" ref="EF971:EF1004" si="1651">IF($DZ971="","",CY971)</f>
        <v/>
      </c>
      <c r="EG971" s="16" t="str">
        <f t="shared" ref="EG971:EG1004" si="1652">IF($DZ971="","",CZ971)</f>
        <v/>
      </c>
      <c r="EH971" s="16" t="str">
        <f t="shared" ref="EH971:EH1004" si="1653">IF($DZ971="","",DA971)</f>
        <v/>
      </c>
      <c r="EI971" s="16" t="str">
        <f t="shared" ref="EI971:EI1004" si="1654">IF($DZ971="","",DB971)</f>
        <v/>
      </c>
      <c r="EJ971" s="16" t="str">
        <f t="shared" ref="EJ971:EJ1004" si="1655">IF($DZ971="","",DC971)</f>
        <v/>
      </c>
      <c r="EK971" s="16" t="str">
        <f t="shared" ref="EK971:EK1004" si="1656">IF($DZ971="","",DD971)</f>
        <v/>
      </c>
      <c r="EL971" s="58" t="str">
        <f t="shared" ref="EL971:EL1004" si="1657">IF(OR($DY971="",CQ971=""),"",CQ971)</f>
        <v/>
      </c>
      <c r="EM971" s="58" t="str">
        <f>IF(OR($DZ971="",CR971=""),IF($EL971="","",$EL971),IF(OR(CR971="なし",CR971=0),領収書!$H$1,CR971))</f>
        <v/>
      </c>
      <c r="EN971" s="58" t="str">
        <f>IF(OR($DZ971="",CS971=""),IF($EL971="","",$EL971),IF(OR(CS971="なし",CS971=0),入力!$EN$1,CS971))</f>
        <v/>
      </c>
      <c r="EO971" s="63" t="str">
        <f t="shared" ref="EO971:EO1004" si="1658">IF(OR(DX971="",DE971=""),"",DE971)</f>
        <v/>
      </c>
      <c r="EP971" s="63" t="str">
        <f t="shared" ref="EP971:EP1004" si="1659">IF(COUNTIF(DX$3:DX$1048576,BO971),BO971,"")</f>
        <v/>
      </c>
      <c r="ER971" s="16" t="str">
        <f>IF(AND(COUNTIF($ET$3:ET971,ET971)=1,ET971&lt;&gt;""),MAX($ER$3:ER970)+1,"")</f>
        <v/>
      </c>
      <c r="ES971" s="16" t="str">
        <f>IF(価格設定!B973="","",価格設定!B973)</f>
        <v/>
      </c>
      <c r="ET971" s="16" t="str">
        <f>IF(価格設定!C973="","",価格設定!C973)</f>
        <v/>
      </c>
      <c r="EV971" s="16" t="str">
        <f t="shared" si="1571"/>
        <v/>
      </c>
      <c r="EW971" s="16" t="str">
        <f t="shared" ref="EW971:EW1004" si="1660">IFERROR(IF(EV971="","",INDEX(ET$3:ET$1048576,MATCH(EV971,ER$3:ER$1048576,0),0)),"")</f>
        <v/>
      </c>
    </row>
    <row r="972" spans="1:153" ht="30" customHeight="1" x14ac:dyDescent="0.2">
      <c r="A972" s="225"/>
      <c r="B972" s="212"/>
      <c r="C972" s="221"/>
      <c r="D972" s="164"/>
      <c r="E972" s="165"/>
      <c r="F972" s="166"/>
      <c r="G972" s="167"/>
      <c r="H972" s="179"/>
      <c r="I972" s="306"/>
      <c r="J972" s="169"/>
      <c r="K972" s="179"/>
      <c r="L972" s="186"/>
      <c r="M972" s="186"/>
      <c r="N972" s="168"/>
      <c r="O972" s="170"/>
      <c r="P972" s="212"/>
      <c r="Q972" s="179" t="str">
        <f>IFERROR(IF(H972="","",IFERROR(INDEX(価格設定!$B$5:$B$1048576,MATCH(H972,価格設定!$B$5:$B$1048576,0),0),INDEX(価格設定!$B$5:$B$1048576,MATCH("*"&amp;H972&amp;"*",価格設定!$B$5:$B$1048576,0),0))),H972)</f>
        <v/>
      </c>
      <c r="R972" s="250" t="str">
        <f>IFERROR(IF(Q972="",IF(K972="","",K972),IF(K972="",IF(INDEX(価格設定!$C$5:$C$1048576,MATCH(Q972,価格設定!$B$5:$B$1048576,0),0)=0,"",INDEX(価格設定!$C$5:$C$1048576,MATCH(Q972,価格設定!$B$5:$B$1048576,0),0)),IF(K972="なし","",K972))),"")</f>
        <v/>
      </c>
      <c r="S972" s="308" t="str">
        <f t="shared" si="1572"/>
        <v/>
      </c>
      <c r="T972" s="126" t="str">
        <f>IFERROR(IF(J972="",IF(INDEX(価格設定!$E$5:$R$1048576,MATCH($Q972,価格設定!B$5:B$1048576,0),MATCH($AW972,価格設定!E$1:X$1,1))=0,"",INDEX(価格設定!$E$5:$R$1048576,MATCH($Q972,価格設定!B$5:B$1048576,0),MATCH($AW972,価格設定!E$1:X$1,1))),J972),"")</f>
        <v/>
      </c>
      <c r="U972" s="126" t="str">
        <f t="shared" si="1573"/>
        <v/>
      </c>
      <c r="V972" s="132" t="str">
        <f t="shared" si="1574"/>
        <v/>
      </c>
      <c r="W972" s="127" t="str">
        <f>IFERROR(IF(OR(T972="",T972&lt;0),"",IFERROR(INDEX(価格設定!E$2:X$3,IF(AND(K972=$K$1,$K$1&lt;&gt;""),ROW(価格設定!$D$3)-1,MATCH(INDEX(価格設定!$D$5:$D$1048576,MATCH(Q972,価格設定!$B$5:$B$1048576,0),0),価格設定!$D$2:$D$3,0)),MATCH($AW972,価格設定!E$1:X$1,1)),INDEX(価格設定!E$2:X$2,0,MATCH($AW972,価格設定!E$1:X$1,1)))),"")</f>
        <v/>
      </c>
      <c r="X972" s="126" t="str">
        <f t="shared" si="1565"/>
        <v/>
      </c>
      <c r="Y972" s="128" t="str">
        <f t="shared" si="1575"/>
        <v/>
      </c>
      <c r="Z972" s="126" t="str">
        <f t="shared" si="1576"/>
        <v/>
      </c>
      <c r="AA972" s="129" t="str">
        <f t="shared" si="1577"/>
        <v/>
      </c>
      <c r="AB972" s="126" t="str">
        <f t="shared" si="1578"/>
        <v/>
      </c>
      <c r="AC972" s="280" t="str">
        <f t="shared" si="1579"/>
        <v/>
      </c>
      <c r="AD972" s="15"/>
      <c r="AE972" s="204" t="str">
        <f>IF(AF972="","",COUNT($AF$3:AF972))</f>
        <v/>
      </c>
      <c r="AF972" s="206" t="str">
        <f t="shared" si="1580"/>
        <v/>
      </c>
      <c r="AG972" s="204" t="str">
        <f t="shared" si="1581"/>
        <v/>
      </c>
      <c r="AH972" s="204" t="str">
        <f t="shared" si="1582"/>
        <v/>
      </c>
      <c r="AI972" s="287"/>
      <c r="AJ972" s="15"/>
      <c r="AK972" s="138" t="str">
        <f t="shared" si="1583"/>
        <v/>
      </c>
      <c r="AL972" s="131" t="str">
        <f t="shared" si="1584"/>
        <v/>
      </c>
      <c r="AM972" s="131" t="str">
        <f t="shared" si="1585"/>
        <v/>
      </c>
      <c r="AN972" s="313" t="str">
        <f t="shared" si="1586"/>
        <v/>
      </c>
      <c r="AO972" s="316" t="str">
        <f t="shared" si="1587"/>
        <v/>
      </c>
      <c r="AP972" s="18"/>
      <c r="AQ972" s="3" t="str">
        <f>IF(F972="","",MAX($AQ$3:AQ971)+1)</f>
        <v/>
      </c>
      <c r="AR972" s="3" t="str">
        <f>IF(OR(AQ972="",BB972=""),"",MAX($AR$3:AR971)+1)</f>
        <v/>
      </c>
      <c r="AS972" s="3" t="str">
        <f>IF(CQ972="","",RANK(CQ972,CQ$3:CQ$1048576,1)+COUNTIF($CQ$3:CQ972,CQ972)-1)</f>
        <v/>
      </c>
      <c r="AT972" s="21" t="str">
        <f>IF(C972="",IF(OR(AND($H972&lt;&gt;"",C972=""),AND($F971=$F972,$AZ972&lt;&gt;""),COUNTA($H$3:$H$1048576,#REF!,$F$3:$F$1048576)&gt;COUNTA($H$3:$H972,#REF!,$F$3:$F972),$AZ972&lt;&gt;""),INDEX(AT$3:AT$1048576,MATCH(MAX($AQ$3:$AQ971),$AQ$3:$AQ$1048576,0),0),""),C972)</f>
        <v/>
      </c>
      <c r="AU972" s="21" t="str">
        <f>IF(D972="",IF(OR(AND($H972&lt;&gt;"",D972=""),AND($F971=$F972,$AZ972&lt;&gt;""),COUNTA($H$3:$H$1048576,#REF!,$F$3:$F$1048576)&gt;COUNTA($H$3:$H972,#REF!,$F$3:$F972),$AZ972&lt;&gt;""),INDEX(AU$3:AU$1048576,MATCH(MAX($AQ$3:$AQ971),$AQ$3:$AQ$1048576,0),0),""),D972)</f>
        <v/>
      </c>
      <c r="AV972" s="21" t="str">
        <f>IF(E972="",IF(OR(AND($H972&lt;&gt;"",E972=""),AND($F971=$F972,$AZ972&lt;&gt;""),COUNTA($H$3:$H$1048576,#REF!,$F$3:$F$1048576)&gt;COUNTA($H$3:$H972,#REF!,$F$3:$F972),$AZ972&lt;&gt;""),INDEX(AV$3:AV$1048576,MATCH(MAX($AQ$3:$AQ971),$AQ$3:$AQ$1048576,0),0),""),E972)</f>
        <v/>
      </c>
      <c r="AW972" s="24" t="str">
        <f t="shared" si="1588"/>
        <v/>
      </c>
      <c r="AX972" s="13" t="str">
        <f t="shared" si="1589"/>
        <v/>
      </c>
      <c r="AY972" s="4" t="str">
        <f t="shared" si="1590"/>
        <v/>
      </c>
      <c r="AZ972" s="4" t="str">
        <f>IF(AX972="",IF(OR(AND(H972&lt;&gt;"",F972=""),COUNTA($H$3:$H$1048576)&gt;COUNTA($H$3:$H972)),INDEX(AX$3:AX972,MATCH(MAX($AQ$3:AQ972),AQ$3:AQ972,0),0),""),AX972)</f>
        <v/>
      </c>
      <c r="BA972" s="4" t="str">
        <f>IF(AY972="",IF(AND(H972&lt;&gt;"",F972=""),INDEX(AY$3:AY972,MATCH(MAX($AQ$3:AQ972),AQ$3:AQ972,0),0),""),AY972)</f>
        <v/>
      </c>
      <c r="BB972" s="82" t="str">
        <f>IF(BC972="","",RANK(BC972,BC$3:BC$1048576,1)+COUNTIF($BC$3:BC972,BC972)-1)</f>
        <v/>
      </c>
      <c r="BC972" s="139" t="str">
        <f t="shared" si="1591"/>
        <v/>
      </c>
      <c r="BD972" s="46" t="str">
        <f t="shared" si="1592"/>
        <v/>
      </c>
      <c r="BE972" s="46" t="str">
        <f t="shared" si="1593"/>
        <v/>
      </c>
      <c r="BF972" s="46" t="str">
        <f t="shared" si="1594"/>
        <v/>
      </c>
      <c r="BG972" s="4" t="str">
        <f t="shared" si="1595"/>
        <v/>
      </c>
      <c r="BH972" s="180" t="str">
        <f t="shared" si="1596"/>
        <v/>
      </c>
      <c r="BI972" s="16" t="str">
        <f t="shared" si="1597"/>
        <v/>
      </c>
      <c r="BJ972" s="52" t="str">
        <f>IF(BI972="","",IF(W972="","",IF(AND(K972=$K$1,$K$1&lt;&gt;""),$BT$2,IFERROR(IF(INDEX(価格設定!$D$5:$D$1048576,MATCH(Q972,価格設定!$B$5:$B$1048576,0),0)=価格設定!$D$3,$BT$2,$BS$2),$BS$2))))</f>
        <v/>
      </c>
      <c r="BK972" s="16" t="str">
        <f>IF(BI972="","",IF(COUNTIF($BI$3:BI972,BI972)=1,1,IF(AND(BI971=BI972,BH972=""),BK971,COUNTIF($BH$3:BH972,BH972))))</f>
        <v/>
      </c>
      <c r="BL972" s="52" t="str">
        <f t="shared" si="1598"/>
        <v/>
      </c>
      <c r="BM972" s="52" t="str">
        <f t="shared" si="1599"/>
        <v/>
      </c>
      <c r="BN972" s="119" t="str">
        <f t="shared" si="1600"/>
        <v/>
      </c>
      <c r="BO972" s="119" t="str">
        <f t="shared" si="1601"/>
        <v/>
      </c>
      <c r="BP972" s="17" t="str">
        <f t="shared" si="1602"/>
        <v/>
      </c>
      <c r="BQ972" s="17" t="str">
        <f t="shared" si="1603"/>
        <v/>
      </c>
      <c r="BR972" s="17" t="str">
        <f>IF(OR(BP972="",COUNTIF($BO$3:BO972,BO972)&lt;&gt;1),"",SUMIF(BO$3:BO$1048576,BO972,BP$3:BP$1048576))</f>
        <v/>
      </c>
      <c r="BS972" s="17" t="str">
        <f t="shared" si="1604"/>
        <v/>
      </c>
      <c r="BT972" s="17" t="str">
        <f t="shared" si="1605"/>
        <v/>
      </c>
      <c r="BU972" s="17" t="str">
        <f t="shared" si="1606"/>
        <v/>
      </c>
      <c r="BV972" s="24" t="str">
        <f t="shared" si="1607"/>
        <v/>
      </c>
      <c r="BW972" s="24" t="str">
        <f t="shared" si="1608"/>
        <v/>
      </c>
      <c r="BX972" s="24" t="str">
        <f t="shared" si="1609"/>
        <v/>
      </c>
      <c r="BY972" s="26" t="str">
        <f t="shared" si="1610"/>
        <v/>
      </c>
      <c r="BZ972" s="26" t="str">
        <f t="shared" si="1611"/>
        <v/>
      </c>
      <c r="CA972" s="26" t="str">
        <f t="shared" si="1612"/>
        <v/>
      </c>
      <c r="CB972" s="66" t="str">
        <f t="shared" si="1613"/>
        <v/>
      </c>
      <c r="CC972" s="65" t="str">
        <f t="shared" si="1614"/>
        <v/>
      </c>
      <c r="CD972" s="26" t="str">
        <f t="shared" si="1615"/>
        <v/>
      </c>
      <c r="CE972" s="26" t="str">
        <f t="shared" si="1616"/>
        <v/>
      </c>
      <c r="CF972" s="193" t="str">
        <f t="shared" si="1617"/>
        <v/>
      </c>
      <c r="CG972" s="193" t="str">
        <f t="shared" si="1618"/>
        <v/>
      </c>
      <c r="CH972" s="26" t="str">
        <f t="shared" si="1619"/>
        <v/>
      </c>
      <c r="CI972" s="26" t="str">
        <f t="shared" si="1620"/>
        <v/>
      </c>
      <c r="CJ972" s="65" t="str">
        <f t="shared" si="1621"/>
        <v/>
      </c>
      <c r="CK972" s="65" t="str">
        <f t="shared" si="1622"/>
        <v/>
      </c>
      <c r="CL972" s="64" t="str">
        <f t="shared" si="1623"/>
        <v/>
      </c>
      <c r="CM972" s="64" t="str">
        <f t="shared" si="1624"/>
        <v/>
      </c>
      <c r="CN972" s="65" t="str">
        <f t="shared" si="1625"/>
        <v/>
      </c>
      <c r="CP972" s="63" t="str">
        <f>IF(BH972="","",MAX($CP$3:CP971)+1)</f>
        <v/>
      </c>
      <c r="CQ972" s="24" t="str">
        <f t="shared" si="1626"/>
        <v/>
      </c>
      <c r="CR972" s="24" t="str">
        <f t="shared" si="1627"/>
        <v/>
      </c>
      <c r="CS972" s="24" t="str">
        <f t="shared" si="1628"/>
        <v/>
      </c>
      <c r="CT972" s="58" t="str">
        <f>IF(BO972="","",COUNTIF($BO$3:BO972,BO972)&amp;"@"&amp;BO972)</f>
        <v/>
      </c>
      <c r="CU972" s="16" t="str">
        <f t="shared" si="1566"/>
        <v/>
      </c>
      <c r="CV972" s="63" t="str">
        <f t="shared" si="1629"/>
        <v/>
      </c>
      <c r="CW972" s="16" t="str">
        <f t="shared" si="1630"/>
        <v/>
      </c>
      <c r="CX972" s="16" t="str">
        <f t="shared" si="1631"/>
        <v/>
      </c>
      <c r="CY972" s="16" t="str">
        <f t="shared" si="1632"/>
        <v/>
      </c>
      <c r="CZ972" s="85" t="str">
        <f t="shared" si="1633"/>
        <v/>
      </c>
      <c r="DA972" s="16" t="str">
        <f t="shared" si="1634"/>
        <v/>
      </c>
      <c r="DB972" s="16" t="str">
        <f t="shared" si="1635"/>
        <v/>
      </c>
      <c r="DC972" s="28" t="str">
        <f>IF(CP972="","",$DC$1&amp;(INDEX(価格設定!D$1:XFD$3,ROW(価格設定!$D$3),MATCH($AW972,価格設定!D$1:XFD$1,1))*100)&amp;"%")</f>
        <v/>
      </c>
      <c r="DD972" s="28" t="str">
        <f>IF(CP972="","",$DD$1&amp;(INDEX(価格設定!D$1:XFD$3,ROW(価格設定!$D$2),MATCH($AW972,価格設定!D$1:XFD$1,1))*100)&amp;"%")</f>
        <v/>
      </c>
      <c r="DE972" s="29" t="str">
        <f t="shared" si="1636"/>
        <v/>
      </c>
      <c r="DG972" s="58" t="str">
        <f t="shared" si="1637"/>
        <v/>
      </c>
      <c r="DH972" s="58" t="str">
        <f t="shared" si="1638"/>
        <v/>
      </c>
      <c r="DI972" s="58" t="str">
        <f t="shared" si="1639"/>
        <v/>
      </c>
      <c r="DJ972" s="85" t="str">
        <f t="shared" si="1640"/>
        <v/>
      </c>
      <c r="DL972" s="58" t="str">
        <f>IF(COUNTIF(DG$3:DG$1048576,DG972)=COUNTIF($DG$3:$DG972,DG972),DG972,"")</f>
        <v/>
      </c>
      <c r="DM972" s="85" t="str">
        <f t="shared" si="1641"/>
        <v/>
      </c>
      <c r="DN972" s="85" t="str">
        <f t="shared" si="1567"/>
        <v/>
      </c>
      <c r="DO972" s="85" t="str">
        <f t="shared" si="1567"/>
        <v/>
      </c>
      <c r="DP972" s="303"/>
      <c r="DQ972" s="17" t="str">
        <f t="shared" si="1568"/>
        <v/>
      </c>
      <c r="DR972" s="17" t="str">
        <f t="shared" si="1569"/>
        <v/>
      </c>
      <c r="DS972" s="17" t="str">
        <f t="shared" si="1570"/>
        <v/>
      </c>
      <c r="DU972" s="16" t="str">
        <f t="shared" si="1642"/>
        <v/>
      </c>
      <c r="DV972" s="16" t="str">
        <f>IF(DU972="","",COUNT($DU$3:DU972))</f>
        <v/>
      </c>
      <c r="DW972" s="16" t="str">
        <f t="shared" si="1643"/>
        <v/>
      </c>
      <c r="DX972" s="16" t="str">
        <f t="shared" si="1644"/>
        <v/>
      </c>
      <c r="DY972" s="16" t="str">
        <f>IF(DZ972="","",COUNTIF(DZ$3:DZ972,DZ972))</f>
        <v/>
      </c>
      <c r="DZ972" s="16" t="str">
        <f t="shared" si="1645"/>
        <v/>
      </c>
      <c r="EA972" s="16" t="str">
        <f t="shared" si="1646"/>
        <v/>
      </c>
      <c r="EB972" s="16" t="str">
        <f t="shared" si="1647"/>
        <v/>
      </c>
      <c r="EC972" s="16" t="str">
        <f t="shared" si="1648"/>
        <v/>
      </c>
      <c r="ED972" s="16" t="str">
        <f t="shared" si="1649"/>
        <v/>
      </c>
      <c r="EE972" s="16" t="str">
        <f t="shared" si="1650"/>
        <v/>
      </c>
      <c r="EF972" s="16" t="str">
        <f t="shared" si="1651"/>
        <v/>
      </c>
      <c r="EG972" s="16" t="str">
        <f t="shared" si="1652"/>
        <v/>
      </c>
      <c r="EH972" s="16" t="str">
        <f t="shared" si="1653"/>
        <v/>
      </c>
      <c r="EI972" s="16" t="str">
        <f t="shared" si="1654"/>
        <v/>
      </c>
      <c r="EJ972" s="16" t="str">
        <f t="shared" si="1655"/>
        <v/>
      </c>
      <c r="EK972" s="16" t="str">
        <f t="shared" si="1656"/>
        <v/>
      </c>
      <c r="EL972" s="58" t="str">
        <f t="shared" si="1657"/>
        <v/>
      </c>
      <c r="EM972" s="58" t="str">
        <f>IF(OR($DZ972="",CR972=""),IF($EL972="","",$EL972),IF(OR(CR972="なし",CR972=0),領収書!$H$1,CR972))</f>
        <v/>
      </c>
      <c r="EN972" s="58" t="str">
        <f>IF(OR($DZ972="",CS972=""),IF($EL972="","",$EL972),IF(OR(CS972="なし",CS972=0),入力!$EN$1,CS972))</f>
        <v/>
      </c>
      <c r="EO972" s="63" t="str">
        <f t="shared" si="1658"/>
        <v/>
      </c>
      <c r="EP972" s="63" t="str">
        <f t="shared" si="1659"/>
        <v/>
      </c>
      <c r="ER972" s="16" t="str">
        <f>IF(AND(COUNTIF($ET$3:ET972,ET972)=1,ET972&lt;&gt;""),MAX($ER$3:ER971)+1,"")</f>
        <v/>
      </c>
      <c r="ES972" s="16" t="str">
        <f>IF(価格設定!B974="","",価格設定!B974)</f>
        <v/>
      </c>
      <c r="ET972" s="16" t="str">
        <f>IF(価格設定!C974="","",価格設定!C974)</f>
        <v/>
      </c>
      <c r="EV972" s="16" t="str">
        <f t="shared" si="1571"/>
        <v/>
      </c>
      <c r="EW972" s="16" t="str">
        <f t="shared" si="1660"/>
        <v/>
      </c>
    </row>
    <row r="973" spans="1:153" ht="30" customHeight="1" x14ac:dyDescent="0.2">
      <c r="A973" s="225"/>
      <c r="B973" s="212"/>
      <c r="C973" s="221"/>
      <c r="D973" s="164"/>
      <c r="E973" s="165"/>
      <c r="F973" s="166"/>
      <c r="G973" s="167"/>
      <c r="H973" s="179"/>
      <c r="I973" s="306"/>
      <c r="J973" s="169"/>
      <c r="K973" s="179"/>
      <c r="L973" s="186"/>
      <c r="M973" s="186"/>
      <c r="N973" s="168"/>
      <c r="O973" s="170"/>
      <c r="P973" s="212"/>
      <c r="Q973" s="179" t="str">
        <f>IFERROR(IF(H973="","",IFERROR(INDEX(価格設定!$B$5:$B$1048576,MATCH(H973,価格設定!$B$5:$B$1048576,0),0),INDEX(価格設定!$B$5:$B$1048576,MATCH("*"&amp;H973&amp;"*",価格設定!$B$5:$B$1048576,0),0))),H973)</f>
        <v/>
      </c>
      <c r="R973" s="250" t="str">
        <f>IFERROR(IF(Q973="",IF(K973="","",K973),IF(K973="",IF(INDEX(価格設定!$C$5:$C$1048576,MATCH(Q973,価格設定!$B$5:$B$1048576,0),0)=0,"",INDEX(価格設定!$C$5:$C$1048576,MATCH(Q973,価格設定!$B$5:$B$1048576,0),0)),IF(K973="なし","",K973))),"")</f>
        <v/>
      </c>
      <c r="S973" s="308" t="str">
        <f t="shared" si="1572"/>
        <v/>
      </c>
      <c r="T973" s="126" t="str">
        <f>IFERROR(IF(J973="",IF(INDEX(価格設定!$E$5:$R$1048576,MATCH($Q973,価格設定!B$5:B$1048576,0),MATCH($AW973,価格設定!E$1:X$1,1))=0,"",INDEX(価格設定!$E$5:$R$1048576,MATCH($Q973,価格設定!B$5:B$1048576,0),MATCH($AW973,価格設定!E$1:X$1,1))),J973),"")</f>
        <v/>
      </c>
      <c r="U973" s="126" t="str">
        <f t="shared" si="1573"/>
        <v/>
      </c>
      <c r="V973" s="132" t="str">
        <f t="shared" si="1574"/>
        <v/>
      </c>
      <c r="W973" s="127" t="str">
        <f>IFERROR(IF(OR(T973="",T973&lt;0),"",IFERROR(INDEX(価格設定!E$2:X$3,IF(AND(K973=$K$1,$K$1&lt;&gt;""),ROW(価格設定!$D$3)-1,MATCH(INDEX(価格設定!$D$5:$D$1048576,MATCH(Q973,価格設定!$B$5:$B$1048576,0),0),価格設定!$D$2:$D$3,0)),MATCH($AW973,価格設定!E$1:X$1,1)),INDEX(価格設定!E$2:X$2,0,MATCH($AW973,価格設定!E$1:X$1,1)))),"")</f>
        <v/>
      </c>
      <c r="X973" s="126" t="str">
        <f t="shared" si="1565"/>
        <v/>
      </c>
      <c r="Y973" s="128" t="str">
        <f t="shared" si="1575"/>
        <v/>
      </c>
      <c r="Z973" s="126" t="str">
        <f t="shared" si="1576"/>
        <v/>
      </c>
      <c r="AA973" s="129" t="str">
        <f t="shared" si="1577"/>
        <v/>
      </c>
      <c r="AB973" s="126" t="str">
        <f t="shared" si="1578"/>
        <v/>
      </c>
      <c r="AC973" s="280" t="str">
        <f t="shared" si="1579"/>
        <v/>
      </c>
      <c r="AD973" s="15"/>
      <c r="AE973" s="204" t="str">
        <f>IF(AF973="","",COUNT($AF$3:AF973))</f>
        <v/>
      </c>
      <c r="AF973" s="206" t="str">
        <f t="shared" si="1580"/>
        <v/>
      </c>
      <c r="AG973" s="204" t="str">
        <f t="shared" si="1581"/>
        <v/>
      </c>
      <c r="AH973" s="204" t="str">
        <f t="shared" si="1582"/>
        <v/>
      </c>
      <c r="AI973" s="287"/>
      <c r="AJ973" s="15"/>
      <c r="AK973" s="138" t="str">
        <f t="shared" si="1583"/>
        <v/>
      </c>
      <c r="AL973" s="131" t="str">
        <f t="shared" si="1584"/>
        <v/>
      </c>
      <c r="AM973" s="131" t="str">
        <f t="shared" si="1585"/>
        <v/>
      </c>
      <c r="AN973" s="313" t="str">
        <f t="shared" si="1586"/>
        <v/>
      </c>
      <c r="AO973" s="316" t="str">
        <f t="shared" si="1587"/>
        <v/>
      </c>
      <c r="AP973" s="18"/>
      <c r="AQ973" s="3" t="str">
        <f>IF(F973="","",MAX($AQ$3:AQ972)+1)</f>
        <v/>
      </c>
      <c r="AR973" s="3" t="str">
        <f>IF(OR(AQ973="",BB973=""),"",MAX($AR$3:AR972)+1)</f>
        <v/>
      </c>
      <c r="AS973" s="3" t="str">
        <f>IF(CQ973="","",RANK(CQ973,CQ$3:CQ$1048576,1)+COUNTIF($CQ$3:CQ973,CQ973)-1)</f>
        <v/>
      </c>
      <c r="AT973" s="21" t="str">
        <f>IF(C973="",IF(OR(AND($H973&lt;&gt;"",C973=""),AND($F972=$F973,$AZ973&lt;&gt;""),COUNTA($H$3:$H$1048576,#REF!,$F$3:$F$1048576)&gt;COUNTA($H$3:$H973,#REF!,$F$3:$F973),$AZ973&lt;&gt;""),INDEX(AT$3:AT$1048576,MATCH(MAX($AQ$3:$AQ972),$AQ$3:$AQ$1048576,0),0),""),C973)</f>
        <v/>
      </c>
      <c r="AU973" s="21" t="str">
        <f>IF(D973="",IF(OR(AND($H973&lt;&gt;"",D973=""),AND($F972=$F973,$AZ973&lt;&gt;""),COUNTA($H$3:$H$1048576,#REF!,$F$3:$F$1048576)&gt;COUNTA($H$3:$H973,#REF!,$F$3:$F973),$AZ973&lt;&gt;""),INDEX(AU$3:AU$1048576,MATCH(MAX($AQ$3:$AQ972),$AQ$3:$AQ$1048576,0),0),""),D973)</f>
        <v/>
      </c>
      <c r="AV973" s="21" t="str">
        <f>IF(E973="",IF(OR(AND($H973&lt;&gt;"",E973=""),AND($F972=$F973,$AZ973&lt;&gt;""),COUNTA($H$3:$H$1048576,#REF!,$F$3:$F$1048576)&gt;COUNTA($H$3:$H973,#REF!,$F$3:$F973),$AZ973&lt;&gt;""),INDEX(AV$3:AV$1048576,MATCH(MAX($AQ$3:$AQ972),$AQ$3:$AQ$1048576,0),0),""),E973)</f>
        <v/>
      </c>
      <c r="AW973" s="24" t="str">
        <f t="shared" si="1588"/>
        <v/>
      </c>
      <c r="AX973" s="13" t="str">
        <f t="shared" si="1589"/>
        <v/>
      </c>
      <c r="AY973" s="4" t="str">
        <f t="shared" si="1590"/>
        <v/>
      </c>
      <c r="AZ973" s="4" t="str">
        <f>IF(AX973="",IF(OR(AND(H973&lt;&gt;"",F973=""),COUNTA($H$3:$H$1048576)&gt;COUNTA($H$3:$H973)),INDEX(AX$3:AX973,MATCH(MAX($AQ$3:AQ973),AQ$3:AQ973,0),0),""),AX973)</f>
        <v/>
      </c>
      <c r="BA973" s="4" t="str">
        <f>IF(AY973="",IF(AND(H973&lt;&gt;"",F973=""),INDEX(AY$3:AY973,MATCH(MAX($AQ$3:AQ973),AQ$3:AQ973,0),0),""),AY973)</f>
        <v/>
      </c>
      <c r="BB973" s="82" t="str">
        <f>IF(BC973="","",RANK(BC973,BC$3:BC$1048576,1)+COUNTIF($BC$3:BC973,BC973)-1)</f>
        <v/>
      </c>
      <c r="BC973" s="139" t="str">
        <f t="shared" si="1591"/>
        <v/>
      </c>
      <c r="BD973" s="46" t="str">
        <f t="shared" si="1592"/>
        <v/>
      </c>
      <c r="BE973" s="46" t="str">
        <f t="shared" si="1593"/>
        <v/>
      </c>
      <c r="BF973" s="46" t="str">
        <f t="shared" si="1594"/>
        <v/>
      </c>
      <c r="BG973" s="4" t="str">
        <f t="shared" si="1595"/>
        <v/>
      </c>
      <c r="BH973" s="180" t="str">
        <f t="shared" si="1596"/>
        <v/>
      </c>
      <c r="BI973" s="16" t="str">
        <f t="shared" si="1597"/>
        <v/>
      </c>
      <c r="BJ973" s="52" t="str">
        <f>IF(BI973="","",IF(W973="","",IF(AND(K973=$K$1,$K$1&lt;&gt;""),$BT$2,IFERROR(IF(INDEX(価格設定!$D$5:$D$1048576,MATCH(Q973,価格設定!$B$5:$B$1048576,0),0)=価格設定!$D$3,$BT$2,$BS$2),$BS$2))))</f>
        <v/>
      </c>
      <c r="BK973" s="16" t="str">
        <f>IF(BI973="","",IF(COUNTIF($BI$3:BI973,BI973)=1,1,IF(AND(BI972=BI973,BH973=""),BK972,COUNTIF($BH$3:BH973,BH973))))</f>
        <v/>
      </c>
      <c r="BL973" s="52" t="str">
        <f t="shared" si="1598"/>
        <v/>
      </c>
      <c r="BM973" s="52" t="str">
        <f t="shared" si="1599"/>
        <v/>
      </c>
      <c r="BN973" s="119" t="str">
        <f t="shared" si="1600"/>
        <v/>
      </c>
      <c r="BO973" s="119" t="str">
        <f t="shared" si="1601"/>
        <v/>
      </c>
      <c r="BP973" s="17" t="str">
        <f t="shared" si="1602"/>
        <v/>
      </c>
      <c r="BQ973" s="17" t="str">
        <f t="shared" si="1603"/>
        <v/>
      </c>
      <c r="BR973" s="17" t="str">
        <f>IF(OR(BP973="",COUNTIF($BO$3:BO973,BO973)&lt;&gt;1),"",SUMIF(BO$3:BO$1048576,BO973,BP$3:BP$1048576))</f>
        <v/>
      </c>
      <c r="BS973" s="17" t="str">
        <f t="shared" si="1604"/>
        <v/>
      </c>
      <c r="BT973" s="17" t="str">
        <f t="shared" si="1605"/>
        <v/>
      </c>
      <c r="BU973" s="17" t="str">
        <f t="shared" si="1606"/>
        <v/>
      </c>
      <c r="BV973" s="24" t="str">
        <f t="shared" si="1607"/>
        <v/>
      </c>
      <c r="BW973" s="24" t="str">
        <f t="shared" si="1608"/>
        <v/>
      </c>
      <c r="BX973" s="24" t="str">
        <f t="shared" si="1609"/>
        <v/>
      </c>
      <c r="BY973" s="26" t="str">
        <f t="shared" si="1610"/>
        <v/>
      </c>
      <c r="BZ973" s="26" t="str">
        <f t="shared" si="1611"/>
        <v/>
      </c>
      <c r="CA973" s="26" t="str">
        <f t="shared" si="1612"/>
        <v/>
      </c>
      <c r="CB973" s="66" t="str">
        <f t="shared" si="1613"/>
        <v/>
      </c>
      <c r="CC973" s="65" t="str">
        <f t="shared" si="1614"/>
        <v/>
      </c>
      <c r="CD973" s="26" t="str">
        <f t="shared" si="1615"/>
        <v/>
      </c>
      <c r="CE973" s="26" t="str">
        <f t="shared" si="1616"/>
        <v/>
      </c>
      <c r="CF973" s="193" t="str">
        <f t="shared" si="1617"/>
        <v/>
      </c>
      <c r="CG973" s="193" t="str">
        <f t="shared" si="1618"/>
        <v/>
      </c>
      <c r="CH973" s="26" t="str">
        <f t="shared" si="1619"/>
        <v/>
      </c>
      <c r="CI973" s="26" t="str">
        <f t="shared" si="1620"/>
        <v/>
      </c>
      <c r="CJ973" s="65" t="str">
        <f t="shared" si="1621"/>
        <v/>
      </c>
      <c r="CK973" s="65" t="str">
        <f t="shared" si="1622"/>
        <v/>
      </c>
      <c r="CL973" s="64" t="str">
        <f t="shared" si="1623"/>
        <v/>
      </c>
      <c r="CM973" s="64" t="str">
        <f t="shared" si="1624"/>
        <v/>
      </c>
      <c r="CN973" s="65" t="str">
        <f t="shared" si="1625"/>
        <v/>
      </c>
      <c r="CP973" s="63" t="str">
        <f>IF(BH973="","",MAX($CP$3:CP972)+1)</f>
        <v/>
      </c>
      <c r="CQ973" s="24" t="str">
        <f t="shared" si="1626"/>
        <v/>
      </c>
      <c r="CR973" s="24" t="str">
        <f t="shared" si="1627"/>
        <v/>
      </c>
      <c r="CS973" s="24" t="str">
        <f t="shared" si="1628"/>
        <v/>
      </c>
      <c r="CT973" s="58" t="str">
        <f>IF(BO973="","",COUNTIF($BO$3:BO973,BO973)&amp;"@"&amp;BO973)</f>
        <v/>
      </c>
      <c r="CU973" s="16" t="str">
        <f t="shared" si="1566"/>
        <v/>
      </c>
      <c r="CV973" s="63" t="str">
        <f t="shared" si="1629"/>
        <v/>
      </c>
      <c r="CW973" s="16" t="str">
        <f t="shared" si="1630"/>
        <v/>
      </c>
      <c r="CX973" s="16" t="str">
        <f t="shared" si="1631"/>
        <v/>
      </c>
      <c r="CY973" s="16" t="str">
        <f t="shared" si="1632"/>
        <v/>
      </c>
      <c r="CZ973" s="85" t="str">
        <f t="shared" si="1633"/>
        <v/>
      </c>
      <c r="DA973" s="16" t="str">
        <f t="shared" si="1634"/>
        <v/>
      </c>
      <c r="DB973" s="16" t="str">
        <f t="shared" si="1635"/>
        <v/>
      </c>
      <c r="DC973" s="28" t="str">
        <f>IF(CP973="","",$DC$1&amp;(INDEX(価格設定!D$1:XFD$3,ROW(価格設定!$D$3),MATCH($AW973,価格設定!D$1:XFD$1,1))*100)&amp;"%")</f>
        <v/>
      </c>
      <c r="DD973" s="28" t="str">
        <f>IF(CP973="","",$DD$1&amp;(INDEX(価格設定!D$1:XFD$3,ROW(価格設定!$D$2),MATCH($AW973,価格設定!D$1:XFD$1,1))*100)&amp;"%")</f>
        <v/>
      </c>
      <c r="DE973" s="29" t="str">
        <f t="shared" si="1636"/>
        <v/>
      </c>
      <c r="DG973" s="58" t="str">
        <f t="shared" si="1637"/>
        <v/>
      </c>
      <c r="DH973" s="58" t="str">
        <f t="shared" si="1638"/>
        <v/>
      </c>
      <c r="DI973" s="58" t="str">
        <f t="shared" si="1639"/>
        <v/>
      </c>
      <c r="DJ973" s="85" t="str">
        <f t="shared" si="1640"/>
        <v/>
      </c>
      <c r="DL973" s="58" t="str">
        <f>IF(COUNTIF(DG$3:DG$1048576,DG973)=COUNTIF($DG$3:$DG973,DG973),DG973,"")</f>
        <v/>
      </c>
      <c r="DM973" s="85" t="str">
        <f t="shared" si="1641"/>
        <v/>
      </c>
      <c r="DN973" s="85" t="str">
        <f t="shared" si="1567"/>
        <v/>
      </c>
      <c r="DO973" s="85" t="str">
        <f t="shared" si="1567"/>
        <v/>
      </c>
      <c r="DP973" s="303"/>
      <c r="DQ973" s="17" t="str">
        <f t="shared" si="1568"/>
        <v/>
      </c>
      <c r="DR973" s="17" t="str">
        <f t="shared" si="1569"/>
        <v/>
      </c>
      <c r="DS973" s="17" t="str">
        <f t="shared" si="1570"/>
        <v/>
      </c>
      <c r="DU973" s="16" t="str">
        <f t="shared" si="1642"/>
        <v/>
      </c>
      <c r="DV973" s="16" t="str">
        <f>IF(DU973="","",COUNT($DU$3:DU973))</f>
        <v/>
      </c>
      <c r="DW973" s="16" t="str">
        <f t="shared" si="1643"/>
        <v/>
      </c>
      <c r="DX973" s="16" t="str">
        <f t="shared" si="1644"/>
        <v/>
      </c>
      <c r="DY973" s="16" t="str">
        <f>IF(DZ973="","",COUNTIF(DZ$3:DZ973,DZ973))</f>
        <v/>
      </c>
      <c r="DZ973" s="16" t="str">
        <f t="shared" si="1645"/>
        <v/>
      </c>
      <c r="EA973" s="16" t="str">
        <f t="shared" si="1646"/>
        <v/>
      </c>
      <c r="EB973" s="16" t="str">
        <f t="shared" si="1647"/>
        <v/>
      </c>
      <c r="EC973" s="16" t="str">
        <f t="shared" si="1648"/>
        <v/>
      </c>
      <c r="ED973" s="16" t="str">
        <f t="shared" si="1649"/>
        <v/>
      </c>
      <c r="EE973" s="16" t="str">
        <f t="shared" si="1650"/>
        <v/>
      </c>
      <c r="EF973" s="16" t="str">
        <f t="shared" si="1651"/>
        <v/>
      </c>
      <c r="EG973" s="16" t="str">
        <f t="shared" si="1652"/>
        <v/>
      </c>
      <c r="EH973" s="16" t="str">
        <f t="shared" si="1653"/>
        <v/>
      </c>
      <c r="EI973" s="16" t="str">
        <f t="shared" si="1654"/>
        <v/>
      </c>
      <c r="EJ973" s="16" t="str">
        <f t="shared" si="1655"/>
        <v/>
      </c>
      <c r="EK973" s="16" t="str">
        <f t="shared" si="1656"/>
        <v/>
      </c>
      <c r="EL973" s="58" t="str">
        <f t="shared" si="1657"/>
        <v/>
      </c>
      <c r="EM973" s="58" t="str">
        <f>IF(OR($DZ973="",CR973=""),IF($EL973="","",$EL973),IF(OR(CR973="なし",CR973=0),領収書!$H$1,CR973))</f>
        <v/>
      </c>
      <c r="EN973" s="58" t="str">
        <f>IF(OR($DZ973="",CS973=""),IF($EL973="","",$EL973),IF(OR(CS973="なし",CS973=0),入力!$EN$1,CS973))</f>
        <v/>
      </c>
      <c r="EO973" s="63" t="str">
        <f t="shared" si="1658"/>
        <v/>
      </c>
      <c r="EP973" s="63" t="str">
        <f t="shared" si="1659"/>
        <v/>
      </c>
      <c r="ER973" s="16" t="str">
        <f>IF(AND(COUNTIF($ET$3:ET973,ET973)=1,ET973&lt;&gt;""),MAX($ER$3:ER972)+1,"")</f>
        <v/>
      </c>
      <c r="ES973" s="16" t="str">
        <f>IF(価格設定!B975="","",価格設定!B975)</f>
        <v/>
      </c>
      <c r="ET973" s="16" t="str">
        <f>IF(価格設定!C975="","",価格設定!C975)</f>
        <v/>
      </c>
      <c r="EV973" s="16" t="str">
        <f t="shared" si="1571"/>
        <v/>
      </c>
      <c r="EW973" s="16" t="str">
        <f t="shared" si="1660"/>
        <v/>
      </c>
    </row>
    <row r="974" spans="1:153" ht="30" customHeight="1" x14ac:dyDescent="0.2">
      <c r="A974" s="225"/>
      <c r="B974" s="212"/>
      <c r="C974" s="221"/>
      <c r="D974" s="164"/>
      <c r="E974" s="165"/>
      <c r="F974" s="166"/>
      <c r="G974" s="167"/>
      <c r="H974" s="179"/>
      <c r="I974" s="306"/>
      <c r="J974" s="169"/>
      <c r="K974" s="179"/>
      <c r="L974" s="186"/>
      <c r="M974" s="186"/>
      <c r="N974" s="168"/>
      <c r="O974" s="170"/>
      <c r="P974" s="212"/>
      <c r="Q974" s="179" t="str">
        <f>IFERROR(IF(H974="","",IFERROR(INDEX(価格設定!$B$5:$B$1048576,MATCH(H974,価格設定!$B$5:$B$1048576,0),0),INDEX(価格設定!$B$5:$B$1048576,MATCH("*"&amp;H974&amp;"*",価格設定!$B$5:$B$1048576,0),0))),H974)</f>
        <v/>
      </c>
      <c r="R974" s="250" t="str">
        <f>IFERROR(IF(Q974="",IF(K974="","",K974),IF(K974="",IF(INDEX(価格設定!$C$5:$C$1048576,MATCH(Q974,価格設定!$B$5:$B$1048576,0),0)=0,"",INDEX(価格設定!$C$5:$C$1048576,MATCH(Q974,価格設定!$B$5:$B$1048576,0),0)),IF(K974="なし","",K974))),"")</f>
        <v/>
      </c>
      <c r="S974" s="308" t="str">
        <f t="shared" si="1572"/>
        <v/>
      </c>
      <c r="T974" s="126" t="str">
        <f>IFERROR(IF(J974="",IF(INDEX(価格設定!$E$5:$R$1048576,MATCH($Q974,価格設定!B$5:B$1048576,0),MATCH($AW974,価格設定!E$1:X$1,1))=0,"",INDEX(価格設定!$E$5:$R$1048576,MATCH($Q974,価格設定!B$5:B$1048576,0),MATCH($AW974,価格設定!E$1:X$1,1))),J974),"")</f>
        <v/>
      </c>
      <c r="U974" s="126" t="str">
        <f t="shared" si="1573"/>
        <v/>
      </c>
      <c r="V974" s="132" t="str">
        <f t="shared" si="1574"/>
        <v/>
      </c>
      <c r="W974" s="127" t="str">
        <f>IFERROR(IF(OR(T974="",T974&lt;0),"",IFERROR(INDEX(価格設定!E$2:X$3,IF(AND(K974=$K$1,$K$1&lt;&gt;""),ROW(価格設定!$D$3)-1,MATCH(INDEX(価格設定!$D$5:$D$1048576,MATCH(Q974,価格設定!$B$5:$B$1048576,0),0),価格設定!$D$2:$D$3,0)),MATCH($AW974,価格設定!E$1:X$1,1)),INDEX(価格設定!E$2:X$2,0,MATCH($AW974,価格設定!E$1:X$1,1)))),"")</f>
        <v/>
      </c>
      <c r="X974" s="126" t="str">
        <f t="shared" si="1565"/>
        <v/>
      </c>
      <c r="Y974" s="128" t="str">
        <f t="shared" si="1575"/>
        <v/>
      </c>
      <c r="Z974" s="126" t="str">
        <f t="shared" si="1576"/>
        <v/>
      </c>
      <c r="AA974" s="129" t="str">
        <f t="shared" si="1577"/>
        <v/>
      </c>
      <c r="AB974" s="126" t="str">
        <f t="shared" si="1578"/>
        <v/>
      </c>
      <c r="AC974" s="280" t="str">
        <f t="shared" si="1579"/>
        <v/>
      </c>
      <c r="AD974" s="15"/>
      <c r="AE974" s="204" t="str">
        <f>IF(AF974="","",COUNT($AF$3:AF974))</f>
        <v/>
      </c>
      <c r="AF974" s="206" t="str">
        <f t="shared" si="1580"/>
        <v/>
      </c>
      <c r="AG974" s="204" t="str">
        <f t="shared" si="1581"/>
        <v/>
      </c>
      <c r="AH974" s="204" t="str">
        <f t="shared" si="1582"/>
        <v/>
      </c>
      <c r="AI974" s="287"/>
      <c r="AJ974" s="15"/>
      <c r="AK974" s="138" t="str">
        <f t="shared" si="1583"/>
        <v/>
      </c>
      <c r="AL974" s="131" t="str">
        <f t="shared" si="1584"/>
        <v/>
      </c>
      <c r="AM974" s="131" t="str">
        <f t="shared" si="1585"/>
        <v/>
      </c>
      <c r="AN974" s="313" t="str">
        <f t="shared" si="1586"/>
        <v/>
      </c>
      <c r="AO974" s="316" t="str">
        <f t="shared" si="1587"/>
        <v/>
      </c>
      <c r="AP974" s="18"/>
      <c r="AQ974" s="3" t="str">
        <f>IF(F974="","",MAX($AQ$3:AQ973)+1)</f>
        <v/>
      </c>
      <c r="AR974" s="3" t="str">
        <f>IF(OR(AQ974="",BB974=""),"",MAX($AR$3:AR973)+1)</f>
        <v/>
      </c>
      <c r="AS974" s="3" t="str">
        <f>IF(CQ974="","",RANK(CQ974,CQ$3:CQ$1048576,1)+COUNTIF($CQ$3:CQ974,CQ974)-1)</f>
        <v/>
      </c>
      <c r="AT974" s="21" t="str">
        <f>IF(C974="",IF(OR(AND($H974&lt;&gt;"",C974=""),AND($F973=$F974,$AZ974&lt;&gt;""),COUNTA($H$3:$H$1048576,#REF!,$F$3:$F$1048576)&gt;COUNTA($H$3:$H974,#REF!,$F$3:$F974),$AZ974&lt;&gt;""),INDEX(AT$3:AT$1048576,MATCH(MAX($AQ$3:$AQ973),$AQ$3:$AQ$1048576,0),0),""),C974)</f>
        <v/>
      </c>
      <c r="AU974" s="21" t="str">
        <f>IF(D974="",IF(OR(AND($H974&lt;&gt;"",D974=""),AND($F973=$F974,$AZ974&lt;&gt;""),COUNTA($H$3:$H$1048576,#REF!,$F$3:$F$1048576)&gt;COUNTA($H$3:$H974,#REF!,$F$3:$F974),$AZ974&lt;&gt;""),INDEX(AU$3:AU$1048576,MATCH(MAX($AQ$3:$AQ973),$AQ$3:$AQ$1048576,0),0),""),D974)</f>
        <v/>
      </c>
      <c r="AV974" s="21" t="str">
        <f>IF(E974="",IF(OR(AND($H974&lt;&gt;"",E974=""),AND($F973=$F974,$AZ974&lt;&gt;""),COUNTA($H$3:$H$1048576,#REF!,$F$3:$F$1048576)&gt;COUNTA($H$3:$H974,#REF!,$F$3:$F974),$AZ974&lt;&gt;""),INDEX(AV$3:AV$1048576,MATCH(MAX($AQ$3:$AQ973),$AQ$3:$AQ$1048576,0),0),""),E974)</f>
        <v/>
      </c>
      <c r="AW974" s="24" t="str">
        <f t="shared" si="1588"/>
        <v/>
      </c>
      <c r="AX974" s="13" t="str">
        <f t="shared" si="1589"/>
        <v/>
      </c>
      <c r="AY974" s="4" t="str">
        <f t="shared" si="1590"/>
        <v/>
      </c>
      <c r="AZ974" s="4" t="str">
        <f>IF(AX974="",IF(OR(AND(H974&lt;&gt;"",F974=""),COUNTA($H$3:$H$1048576)&gt;COUNTA($H$3:$H974)),INDEX(AX$3:AX974,MATCH(MAX($AQ$3:AQ974),AQ$3:AQ974,0),0),""),AX974)</f>
        <v/>
      </c>
      <c r="BA974" s="4" t="str">
        <f>IF(AY974="",IF(AND(H974&lt;&gt;"",F974=""),INDEX(AY$3:AY974,MATCH(MAX($AQ$3:AQ974),AQ$3:AQ974,0),0),""),AY974)</f>
        <v/>
      </c>
      <c r="BB974" s="82" t="str">
        <f>IF(BC974="","",RANK(BC974,BC$3:BC$1048576,1)+COUNTIF($BC$3:BC974,BC974)-1)</f>
        <v/>
      </c>
      <c r="BC974" s="139" t="str">
        <f t="shared" si="1591"/>
        <v/>
      </c>
      <c r="BD974" s="46" t="str">
        <f t="shared" si="1592"/>
        <v/>
      </c>
      <c r="BE974" s="46" t="str">
        <f t="shared" si="1593"/>
        <v/>
      </c>
      <c r="BF974" s="46" t="str">
        <f t="shared" si="1594"/>
        <v/>
      </c>
      <c r="BG974" s="4" t="str">
        <f t="shared" si="1595"/>
        <v/>
      </c>
      <c r="BH974" s="180" t="str">
        <f t="shared" si="1596"/>
        <v/>
      </c>
      <c r="BI974" s="16" t="str">
        <f t="shared" si="1597"/>
        <v/>
      </c>
      <c r="BJ974" s="52" t="str">
        <f>IF(BI974="","",IF(W974="","",IF(AND(K974=$K$1,$K$1&lt;&gt;""),$BT$2,IFERROR(IF(INDEX(価格設定!$D$5:$D$1048576,MATCH(Q974,価格設定!$B$5:$B$1048576,0),0)=価格設定!$D$3,$BT$2,$BS$2),$BS$2))))</f>
        <v/>
      </c>
      <c r="BK974" s="16" t="str">
        <f>IF(BI974="","",IF(COUNTIF($BI$3:BI974,BI974)=1,1,IF(AND(BI973=BI974,BH974=""),BK973,COUNTIF($BH$3:BH974,BH974))))</f>
        <v/>
      </c>
      <c r="BL974" s="52" t="str">
        <f t="shared" si="1598"/>
        <v/>
      </c>
      <c r="BM974" s="52" t="str">
        <f t="shared" si="1599"/>
        <v/>
      </c>
      <c r="BN974" s="119" t="str">
        <f t="shared" si="1600"/>
        <v/>
      </c>
      <c r="BO974" s="119" t="str">
        <f t="shared" si="1601"/>
        <v/>
      </c>
      <c r="BP974" s="17" t="str">
        <f t="shared" si="1602"/>
        <v/>
      </c>
      <c r="BQ974" s="17" t="str">
        <f t="shared" si="1603"/>
        <v/>
      </c>
      <c r="BR974" s="17" t="str">
        <f>IF(OR(BP974="",COUNTIF($BO$3:BO974,BO974)&lt;&gt;1),"",SUMIF(BO$3:BO$1048576,BO974,BP$3:BP$1048576))</f>
        <v/>
      </c>
      <c r="BS974" s="17" t="str">
        <f t="shared" si="1604"/>
        <v/>
      </c>
      <c r="BT974" s="17" t="str">
        <f t="shared" si="1605"/>
        <v/>
      </c>
      <c r="BU974" s="17" t="str">
        <f t="shared" si="1606"/>
        <v/>
      </c>
      <c r="BV974" s="24" t="str">
        <f t="shared" si="1607"/>
        <v/>
      </c>
      <c r="BW974" s="24" t="str">
        <f t="shared" si="1608"/>
        <v/>
      </c>
      <c r="BX974" s="24" t="str">
        <f t="shared" si="1609"/>
        <v/>
      </c>
      <c r="BY974" s="26" t="str">
        <f t="shared" si="1610"/>
        <v/>
      </c>
      <c r="BZ974" s="26" t="str">
        <f t="shared" si="1611"/>
        <v/>
      </c>
      <c r="CA974" s="26" t="str">
        <f t="shared" si="1612"/>
        <v/>
      </c>
      <c r="CB974" s="66" t="str">
        <f t="shared" si="1613"/>
        <v/>
      </c>
      <c r="CC974" s="65" t="str">
        <f t="shared" si="1614"/>
        <v/>
      </c>
      <c r="CD974" s="26" t="str">
        <f t="shared" si="1615"/>
        <v/>
      </c>
      <c r="CE974" s="26" t="str">
        <f t="shared" si="1616"/>
        <v/>
      </c>
      <c r="CF974" s="193" t="str">
        <f t="shared" si="1617"/>
        <v/>
      </c>
      <c r="CG974" s="193" t="str">
        <f t="shared" si="1618"/>
        <v/>
      </c>
      <c r="CH974" s="26" t="str">
        <f t="shared" si="1619"/>
        <v/>
      </c>
      <c r="CI974" s="26" t="str">
        <f t="shared" si="1620"/>
        <v/>
      </c>
      <c r="CJ974" s="65" t="str">
        <f t="shared" si="1621"/>
        <v/>
      </c>
      <c r="CK974" s="65" t="str">
        <f t="shared" si="1622"/>
        <v/>
      </c>
      <c r="CL974" s="64" t="str">
        <f t="shared" si="1623"/>
        <v/>
      </c>
      <c r="CM974" s="64" t="str">
        <f t="shared" si="1624"/>
        <v/>
      </c>
      <c r="CN974" s="65" t="str">
        <f t="shared" si="1625"/>
        <v/>
      </c>
      <c r="CP974" s="63" t="str">
        <f>IF(BH974="","",MAX($CP$3:CP973)+1)</f>
        <v/>
      </c>
      <c r="CQ974" s="24" t="str">
        <f t="shared" si="1626"/>
        <v/>
      </c>
      <c r="CR974" s="24" t="str">
        <f t="shared" si="1627"/>
        <v/>
      </c>
      <c r="CS974" s="24" t="str">
        <f t="shared" si="1628"/>
        <v/>
      </c>
      <c r="CT974" s="58" t="str">
        <f>IF(BO974="","",COUNTIF($BO$3:BO974,BO974)&amp;"@"&amp;BO974)</f>
        <v/>
      </c>
      <c r="CU974" s="16" t="str">
        <f t="shared" si="1566"/>
        <v/>
      </c>
      <c r="CV974" s="63" t="str">
        <f t="shared" si="1629"/>
        <v/>
      </c>
      <c r="CW974" s="16" t="str">
        <f t="shared" si="1630"/>
        <v/>
      </c>
      <c r="CX974" s="16" t="str">
        <f t="shared" si="1631"/>
        <v/>
      </c>
      <c r="CY974" s="16" t="str">
        <f t="shared" si="1632"/>
        <v/>
      </c>
      <c r="CZ974" s="85" t="str">
        <f t="shared" si="1633"/>
        <v/>
      </c>
      <c r="DA974" s="16" t="str">
        <f t="shared" si="1634"/>
        <v/>
      </c>
      <c r="DB974" s="16" t="str">
        <f t="shared" si="1635"/>
        <v/>
      </c>
      <c r="DC974" s="28" t="str">
        <f>IF(CP974="","",$DC$1&amp;(INDEX(価格設定!D$1:XFD$3,ROW(価格設定!$D$3),MATCH($AW974,価格設定!D$1:XFD$1,1))*100)&amp;"%")</f>
        <v/>
      </c>
      <c r="DD974" s="28" t="str">
        <f>IF(CP974="","",$DD$1&amp;(INDEX(価格設定!D$1:XFD$3,ROW(価格設定!$D$2),MATCH($AW974,価格設定!D$1:XFD$1,1))*100)&amp;"%")</f>
        <v/>
      </c>
      <c r="DE974" s="29" t="str">
        <f t="shared" si="1636"/>
        <v/>
      </c>
      <c r="DG974" s="58" t="str">
        <f t="shared" si="1637"/>
        <v/>
      </c>
      <c r="DH974" s="58" t="str">
        <f t="shared" si="1638"/>
        <v/>
      </c>
      <c r="DI974" s="58" t="str">
        <f t="shared" si="1639"/>
        <v/>
      </c>
      <c r="DJ974" s="85" t="str">
        <f t="shared" si="1640"/>
        <v/>
      </c>
      <c r="DL974" s="58" t="str">
        <f>IF(COUNTIF(DG$3:DG$1048576,DG974)=COUNTIF($DG$3:$DG974,DG974),DG974,"")</f>
        <v/>
      </c>
      <c r="DM974" s="85" t="str">
        <f t="shared" si="1641"/>
        <v/>
      </c>
      <c r="DN974" s="85" t="str">
        <f t="shared" si="1567"/>
        <v/>
      </c>
      <c r="DO974" s="85" t="str">
        <f t="shared" si="1567"/>
        <v/>
      </c>
      <c r="DP974" s="303"/>
      <c r="DQ974" s="17" t="str">
        <f t="shared" si="1568"/>
        <v/>
      </c>
      <c r="DR974" s="17" t="str">
        <f t="shared" si="1569"/>
        <v/>
      </c>
      <c r="DS974" s="17" t="str">
        <f t="shared" si="1570"/>
        <v/>
      </c>
      <c r="DU974" s="16" t="str">
        <f t="shared" si="1642"/>
        <v/>
      </c>
      <c r="DV974" s="16" t="str">
        <f>IF(DU974="","",COUNT($DU$3:DU974))</f>
        <v/>
      </c>
      <c r="DW974" s="16" t="str">
        <f t="shared" si="1643"/>
        <v/>
      </c>
      <c r="DX974" s="16" t="str">
        <f t="shared" si="1644"/>
        <v/>
      </c>
      <c r="DY974" s="16" t="str">
        <f>IF(DZ974="","",COUNTIF(DZ$3:DZ974,DZ974))</f>
        <v/>
      </c>
      <c r="DZ974" s="16" t="str">
        <f t="shared" si="1645"/>
        <v/>
      </c>
      <c r="EA974" s="16" t="str">
        <f t="shared" si="1646"/>
        <v/>
      </c>
      <c r="EB974" s="16" t="str">
        <f t="shared" si="1647"/>
        <v/>
      </c>
      <c r="EC974" s="16" t="str">
        <f t="shared" si="1648"/>
        <v/>
      </c>
      <c r="ED974" s="16" t="str">
        <f t="shared" si="1649"/>
        <v/>
      </c>
      <c r="EE974" s="16" t="str">
        <f t="shared" si="1650"/>
        <v/>
      </c>
      <c r="EF974" s="16" t="str">
        <f t="shared" si="1651"/>
        <v/>
      </c>
      <c r="EG974" s="16" t="str">
        <f t="shared" si="1652"/>
        <v/>
      </c>
      <c r="EH974" s="16" t="str">
        <f t="shared" si="1653"/>
        <v/>
      </c>
      <c r="EI974" s="16" t="str">
        <f t="shared" si="1654"/>
        <v/>
      </c>
      <c r="EJ974" s="16" t="str">
        <f t="shared" si="1655"/>
        <v/>
      </c>
      <c r="EK974" s="16" t="str">
        <f t="shared" si="1656"/>
        <v/>
      </c>
      <c r="EL974" s="58" t="str">
        <f t="shared" si="1657"/>
        <v/>
      </c>
      <c r="EM974" s="58" t="str">
        <f>IF(OR($DZ974="",CR974=""),IF($EL974="","",$EL974),IF(OR(CR974="なし",CR974=0),領収書!$H$1,CR974))</f>
        <v/>
      </c>
      <c r="EN974" s="58" t="str">
        <f>IF(OR($DZ974="",CS974=""),IF($EL974="","",$EL974),IF(OR(CS974="なし",CS974=0),入力!$EN$1,CS974))</f>
        <v/>
      </c>
      <c r="EO974" s="63" t="str">
        <f t="shared" si="1658"/>
        <v/>
      </c>
      <c r="EP974" s="63" t="str">
        <f t="shared" si="1659"/>
        <v/>
      </c>
      <c r="ER974" s="16" t="str">
        <f>IF(AND(COUNTIF($ET$3:ET974,ET974)=1,ET974&lt;&gt;""),MAX($ER$3:ER973)+1,"")</f>
        <v/>
      </c>
      <c r="ES974" s="16" t="str">
        <f>IF(価格設定!B976="","",価格設定!B976)</f>
        <v/>
      </c>
      <c r="ET974" s="16" t="str">
        <f>IF(価格設定!C976="","",価格設定!C976)</f>
        <v/>
      </c>
      <c r="EV974" s="16" t="str">
        <f t="shared" si="1571"/>
        <v/>
      </c>
      <c r="EW974" s="16" t="str">
        <f t="shared" si="1660"/>
        <v/>
      </c>
    </row>
    <row r="975" spans="1:153" ht="30" customHeight="1" x14ac:dyDescent="0.2">
      <c r="A975" s="225"/>
      <c r="B975" s="212"/>
      <c r="C975" s="221"/>
      <c r="D975" s="164"/>
      <c r="E975" s="165"/>
      <c r="F975" s="166"/>
      <c r="G975" s="167"/>
      <c r="H975" s="179"/>
      <c r="I975" s="306"/>
      <c r="J975" s="169"/>
      <c r="K975" s="179"/>
      <c r="L975" s="186"/>
      <c r="M975" s="186"/>
      <c r="N975" s="168"/>
      <c r="O975" s="170"/>
      <c r="P975" s="212"/>
      <c r="Q975" s="179" t="str">
        <f>IFERROR(IF(H975="","",IFERROR(INDEX(価格設定!$B$5:$B$1048576,MATCH(H975,価格設定!$B$5:$B$1048576,0),0),INDEX(価格設定!$B$5:$B$1048576,MATCH("*"&amp;H975&amp;"*",価格設定!$B$5:$B$1048576,0),0))),H975)</f>
        <v/>
      </c>
      <c r="R975" s="250" t="str">
        <f>IFERROR(IF(Q975="",IF(K975="","",K975),IF(K975="",IF(INDEX(価格設定!$C$5:$C$1048576,MATCH(Q975,価格設定!$B$5:$B$1048576,0),0)=0,"",INDEX(価格設定!$C$5:$C$1048576,MATCH(Q975,価格設定!$B$5:$B$1048576,0),0)),IF(K975="なし","",K975))),"")</f>
        <v/>
      </c>
      <c r="S975" s="308" t="str">
        <f t="shared" si="1572"/>
        <v/>
      </c>
      <c r="T975" s="126" t="str">
        <f>IFERROR(IF(J975="",IF(INDEX(価格設定!$E$5:$R$1048576,MATCH($Q975,価格設定!B$5:B$1048576,0),MATCH($AW975,価格設定!E$1:X$1,1))=0,"",INDEX(価格設定!$E$5:$R$1048576,MATCH($Q975,価格設定!B$5:B$1048576,0),MATCH($AW975,価格設定!E$1:X$1,1))),J975),"")</f>
        <v/>
      </c>
      <c r="U975" s="126" t="str">
        <f t="shared" si="1573"/>
        <v/>
      </c>
      <c r="V975" s="132" t="str">
        <f t="shared" si="1574"/>
        <v/>
      </c>
      <c r="W975" s="127" t="str">
        <f>IFERROR(IF(OR(T975="",T975&lt;0),"",IFERROR(INDEX(価格設定!E$2:X$3,IF(AND(K975=$K$1,$K$1&lt;&gt;""),ROW(価格設定!$D$3)-1,MATCH(INDEX(価格設定!$D$5:$D$1048576,MATCH(Q975,価格設定!$B$5:$B$1048576,0),0),価格設定!$D$2:$D$3,0)),MATCH($AW975,価格設定!E$1:X$1,1)),INDEX(価格設定!E$2:X$2,0,MATCH($AW975,価格設定!E$1:X$1,1)))),"")</f>
        <v/>
      </c>
      <c r="X975" s="126" t="str">
        <f t="shared" si="1565"/>
        <v/>
      </c>
      <c r="Y975" s="128" t="str">
        <f t="shared" si="1575"/>
        <v/>
      </c>
      <c r="Z975" s="126" t="str">
        <f t="shared" si="1576"/>
        <v/>
      </c>
      <c r="AA975" s="129" t="str">
        <f t="shared" si="1577"/>
        <v/>
      </c>
      <c r="AB975" s="126" t="str">
        <f t="shared" si="1578"/>
        <v/>
      </c>
      <c r="AC975" s="280" t="str">
        <f t="shared" si="1579"/>
        <v/>
      </c>
      <c r="AD975" s="15"/>
      <c r="AE975" s="204" t="str">
        <f>IF(AF975="","",COUNT($AF$3:AF975))</f>
        <v/>
      </c>
      <c r="AF975" s="206" t="str">
        <f t="shared" si="1580"/>
        <v/>
      </c>
      <c r="AG975" s="204" t="str">
        <f t="shared" si="1581"/>
        <v/>
      </c>
      <c r="AH975" s="204" t="str">
        <f t="shared" si="1582"/>
        <v/>
      </c>
      <c r="AI975" s="287"/>
      <c r="AJ975" s="15"/>
      <c r="AK975" s="138" t="str">
        <f t="shared" si="1583"/>
        <v/>
      </c>
      <c r="AL975" s="131" t="str">
        <f t="shared" si="1584"/>
        <v/>
      </c>
      <c r="AM975" s="131" t="str">
        <f t="shared" si="1585"/>
        <v/>
      </c>
      <c r="AN975" s="313" t="str">
        <f t="shared" si="1586"/>
        <v/>
      </c>
      <c r="AO975" s="316" t="str">
        <f t="shared" si="1587"/>
        <v/>
      </c>
      <c r="AP975" s="18"/>
      <c r="AQ975" s="3" t="str">
        <f>IF(F975="","",MAX($AQ$3:AQ974)+1)</f>
        <v/>
      </c>
      <c r="AR975" s="3" t="str">
        <f>IF(OR(AQ975="",BB975=""),"",MAX($AR$3:AR974)+1)</f>
        <v/>
      </c>
      <c r="AS975" s="3" t="str">
        <f>IF(CQ975="","",RANK(CQ975,CQ$3:CQ$1048576,1)+COUNTIF($CQ$3:CQ975,CQ975)-1)</f>
        <v/>
      </c>
      <c r="AT975" s="21" t="str">
        <f>IF(C975="",IF(OR(AND($H975&lt;&gt;"",C975=""),AND($F974=$F975,$AZ975&lt;&gt;""),COUNTA($H$3:$H$1048576,#REF!,$F$3:$F$1048576)&gt;COUNTA($H$3:$H975,#REF!,$F$3:$F975),$AZ975&lt;&gt;""),INDEX(AT$3:AT$1048576,MATCH(MAX($AQ$3:$AQ974),$AQ$3:$AQ$1048576,0),0),""),C975)</f>
        <v/>
      </c>
      <c r="AU975" s="21" t="str">
        <f>IF(D975="",IF(OR(AND($H975&lt;&gt;"",D975=""),AND($F974=$F975,$AZ975&lt;&gt;""),COUNTA($H$3:$H$1048576,#REF!,$F$3:$F$1048576)&gt;COUNTA($H$3:$H975,#REF!,$F$3:$F975),$AZ975&lt;&gt;""),INDEX(AU$3:AU$1048576,MATCH(MAX($AQ$3:$AQ974),$AQ$3:$AQ$1048576,0),0),""),D975)</f>
        <v/>
      </c>
      <c r="AV975" s="21" t="str">
        <f>IF(E975="",IF(OR(AND($H975&lt;&gt;"",E975=""),AND($F974=$F975,$AZ975&lt;&gt;""),COUNTA($H$3:$H$1048576,#REF!,$F$3:$F$1048576)&gt;COUNTA($H$3:$H975,#REF!,$F$3:$F975),$AZ975&lt;&gt;""),INDEX(AV$3:AV$1048576,MATCH(MAX($AQ$3:$AQ974),$AQ$3:$AQ$1048576,0),0),""),E975)</f>
        <v/>
      </c>
      <c r="AW975" s="24" t="str">
        <f t="shared" si="1588"/>
        <v/>
      </c>
      <c r="AX975" s="13" t="str">
        <f t="shared" si="1589"/>
        <v/>
      </c>
      <c r="AY975" s="4" t="str">
        <f t="shared" si="1590"/>
        <v/>
      </c>
      <c r="AZ975" s="4" t="str">
        <f>IF(AX975="",IF(OR(AND(H975&lt;&gt;"",F975=""),COUNTA($H$3:$H$1048576)&gt;COUNTA($H$3:$H975)),INDEX(AX$3:AX975,MATCH(MAX($AQ$3:AQ975),AQ$3:AQ975,0),0),""),AX975)</f>
        <v/>
      </c>
      <c r="BA975" s="4" t="str">
        <f>IF(AY975="",IF(AND(H975&lt;&gt;"",F975=""),INDEX(AY$3:AY975,MATCH(MAX($AQ$3:AQ975),AQ$3:AQ975,0),0),""),AY975)</f>
        <v/>
      </c>
      <c r="BB975" s="82" t="str">
        <f>IF(BC975="","",RANK(BC975,BC$3:BC$1048576,1)+COUNTIF($BC$3:BC975,BC975)-1)</f>
        <v/>
      </c>
      <c r="BC975" s="139" t="str">
        <f t="shared" si="1591"/>
        <v/>
      </c>
      <c r="BD975" s="46" t="str">
        <f t="shared" si="1592"/>
        <v/>
      </c>
      <c r="BE975" s="46" t="str">
        <f t="shared" si="1593"/>
        <v/>
      </c>
      <c r="BF975" s="46" t="str">
        <f t="shared" si="1594"/>
        <v/>
      </c>
      <c r="BG975" s="4" t="str">
        <f t="shared" si="1595"/>
        <v/>
      </c>
      <c r="BH975" s="180" t="str">
        <f t="shared" si="1596"/>
        <v/>
      </c>
      <c r="BI975" s="16" t="str">
        <f t="shared" si="1597"/>
        <v/>
      </c>
      <c r="BJ975" s="52" t="str">
        <f>IF(BI975="","",IF(W975="","",IF(AND(K975=$K$1,$K$1&lt;&gt;""),$BT$2,IFERROR(IF(INDEX(価格設定!$D$5:$D$1048576,MATCH(Q975,価格設定!$B$5:$B$1048576,0),0)=価格設定!$D$3,$BT$2,$BS$2),$BS$2))))</f>
        <v/>
      </c>
      <c r="BK975" s="16" t="str">
        <f>IF(BI975="","",IF(COUNTIF($BI$3:BI975,BI975)=1,1,IF(AND(BI974=BI975,BH975=""),BK974,COUNTIF($BH$3:BH975,BH975))))</f>
        <v/>
      </c>
      <c r="BL975" s="52" t="str">
        <f t="shared" si="1598"/>
        <v/>
      </c>
      <c r="BM975" s="52" t="str">
        <f t="shared" si="1599"/>
        <v/>
      </c>
      <c r="BN975" s="119" t="str">
        <f t="shared" si="1600"/>
        <v/>
      </c>
      <c r="BO975" s="119" t="str">
        <f t="shared" si="1601"/>
        <v/>
      </c>
      <c r="BP975" s="17" t="str">
        <f t="shared" si="1602"/>
        <v/>
      </c>
      <c r="BQ975" s="17" t="str">
        <f t="shared" si="1603"/>
        <v/>
      </c>
      <c r="BR975" s="17" t="str">
        <f>IF(OR(BP975="",COUNTIF($BO$3:BO975,BO975)&lt;&gt;1),"",SUMIF(BO$3:BO$1048576,BO975,BP$3:BP$1048576))</f>
        <v/>
      </c>
      <c r="BS975" s="17" t="str">
        <f t="shared" si="1604"/>
        <v/>
      </c>
      <c r="BT975" s="17" t="str">
        <f t="shared" si="1605"/>
        <v/>
      </c>
      <c r="BU975" s="17" t="str">
        <f t="shared" si="1606"/>
        <v/>
      </c>
      <c r="BV975" s="24" t="str">
        <f t="shared" si="1607"/>
        <v/>
      </c>
      <c r="BW975" s="24" t="str">
        <f t="shared" si="1608"/>
        <v/>
      </c>
      <c r="BX975" s="24" t="str">
        <f t="shared" si="1609"/>
        <v/>
      </c>
      <c r="BY975" s="26" t="str">
        <f t="shared" si="1610"/>
        <v/>
      </c>
      <c r="BZ975" s="26" t="str">
        <f t="shared" si="1611"/>
        <v/>
      </c>
      <c r="CA975" s="26" t="str">
        <f t="shared" si="1612"/>
        <v/>
      </c>
      <c r="CB975" s="66" t="str">
        <f t="shared" si="1613"/>
        <v/>
      </c>
      <c r="CC975" s="65" t="str">
        <f t="shared" si="1614"/>
        <v/>
      </c>
      <c r="CD975" s="26" t="str">
        <f t="shared" si="1615"/>
        <v/>
      </c>
      <c r="CE975" s="26" t="str">
        <f t="shared" si="1616"/>
        <v/>
      </c>
      <c r="CF975" s="193" t="str">
        <f t="shared" si="1617"/>
        <v/>
      </c>
      <c r="CG975" s="193" t="str">
        <f t="shared" si="1618"/>
        <v/>
      </c>
      <c r="CH975" s="26" t="str">
        <f t="shared" si="1619"/>
        <v/>
      </c>
      <c r="CI975" s="26" t="str">
        <f t="shared" si="1620"/>
        <v/>
      </c>
      <c r="CJ975" s="65" t="str">
        <f t="shared" si="1621"/>
        <v/>
      </c>
      <c r="CK975" s="65" t="str">
        <f t="shared" si="1622"/>
        <v/>
      </c>
      <c r="CL975" s="64" t="str">
        <f t="shared" si="1623"/>
        <v/>
      </c>
      <c r="CM975" s="64" t="str">
        <f t="shared" si="1624"/>
        <v/>
      </c>
      <c r="CN975" s="65" t="str">
        <f t="shared" si="1625"/>
        <v/>
      </c>
      <c r="CP975" s="63" t="str">
        <f>IF(BH975="","",MAX($CP$3:CP974)+1)</f>
        <v/>
      </c>
      <c r="CQ975" s="24" t="str">
        <f t="shared" si="1626"/>
        <v/>
      </c>
      <c r="CR975" s="24" t="str">
        <f t="shared" si="1627"/>
        <v/>
      </c>
      <c r="CS975" s="24" t="str">
        <f t="shared" si="1628"/>
        <v/>
      </c>
      <c r="CT975" s="58" t="str">
        <f>IF(BO975="","",COUNTIF($BO$3:BO975,BO975)&amp;"@"&amp;BO975)</f>
        <v/>
      </c>
      <c r="CU975" s="16" t="str">
        <f t="shared" si="1566"/>
        <v/>
      </c>
      <c r="CV975" s="63" t="str">
        <f t="shared" si="1629"/>
        <v/>
      </c>
      <c r="CW975" s="16" t="str">
        <f t="shared" si="1630"/>
        <v/>
      </c>
      <c r="CX975" s="16" t="str">
        <f t="shared" si="1631"/>
        <v/>
      </c>
      <c r="CY975" s="16" t="str">
        <f t="shared" si="1632"/>
        <v/>
      </c>
      <c r="CZ975" s="85" t="str">
        <f t="shared" si="1633"/>
        <v/>
      </c>
      <c r="DA975" s="16" t="str">
        <f t="shared" si="1634"/>
        <v/>
      </c>
      <c r="DB975" s="16" t="str">
        <f t="shared" si="1635"/>
        <v/>
      </c>
      <c r="DC975" s="28" t="str">
        <f>IF(CP975="","",$DC$1&amp;(INDEX(価格設定!D$1:XFD$3,ROW(価格設定!$D$3),MATCH($AW975,価格設定!D$1:XFD$1,1))*100)&amp;"%")</f>
        <v/>
      </c>
      <c r="DD975" s="28" t="str">
        <f>IF(CP975="","",$DD$1&amp;(INDEX(価格設定!D$1:XFD$3,ROW(価格設定!$D$2),MATCH($AW975,価格設定!D$1:XFD$1,1))*100)&amp;"%")</f>
        <v/>
      </c>
      <c r="DE975" s="29" t="str">
        <f t="shared" si="1636"/>
        <v/>
      </c>
      <c r="DG975" s="58" t="str">
        <f t="shared" si="1637"/>
        <v/>
      </c>
      <c r="DH975" s="58" t="str">
        <f t="shared" si="1638"/>
        <v/>
      </c>
      <c r="DI975" s="58" t="str">
        <f t="shared" si="1639"/>
        <v/>
      </c>
      <c r="DJ975" s="85" t="str">
        <f t="shared" si="1640"/>
        <v/>
      </c>
      <c r="DL975" s="58" t="str">
        <f>IF(COUNTIF(DG$3:DG$1048576,DG975)=COUNTIF($DG$3:$DG975,DG975),DG975,"")</f>
        <v/>
      </c>
      <c r="DM975" s="85" t="str">
        <f t="shared" si="1641"/>
        <v/>
      </c>
      <c r="DN975" s="85" t="str">
        <f t="shared" si="1567"/>
        <v/>
      </c>
      <c r="DO975" s="85" t="str">
        <f t="shared" si="1567"/>
        <v/>
      </c>
      <c r="DP975" s="303"/>
      <c r="DQ975" s="17" t="str">
        <f t="shared" si="1568"/>
        <v/>
      </c>
      <c r="DR975" s="17" t="str">
        <f t="shared" si="1569"/>
        <v/>
      </c>
      <c r="DS975" s="17" t="str">
        <f t="shared" si="1570"/>
        <v/>
      </c>
      <c r="DU975" s="16" t="str">
        <f t="shared" si="1642"/>
        <v/>
      </c>
      <c r="DV975" s="16" t="str">
        <f>IF(DU975="","",COUNT($DU$3:DU975))</f>
        <v/>
      </c>
      <c r="DW975" s="16" t="str">
        <f t="shared" si="1643"/>
        <v/>
      </c>
      <c r="DX975" s="16" t="str">
        <f t="shared" si="1644"/>
        <v/>
      </c>
      <c r="DY975" s="16" t="str">
        <f>IF(DZ975="","",COUNTIF(DZ$3:DZ975,DZ975))</f>
        <v/>
      </c>
      <c r="DZ975" s="16" t="str">
        <f t="shared" si="1645"/>
        <v/>
      </c>
      <c r="EA975" s="16" t="str">
        <f t="shared" si="1646"/>
        <v/>
      </c>
      <c r="EB975" s="16" t="str">
        <f t="shared" si="1647"/>
        <v/>
      </c>
      <c r="EC975" s="16" t="str">
        <f t="shared" si="1648"/>
        <v/>
      </c>
      <c r="ED975" s="16" t="str">
        <f t="shared" si="1649"/>
        <v/>
      </c>
      <c r="EE975" s="16" t="str">
        <f t="shared" si="1650"/>
        <v/>
      </c>
      <c r="EF975" s="16" t="str">
        <f t="shared" si="1651"/>
        <v/>
      </c>
      <c r="EG975" s="16" t="str">
        <f t="shared" si="1652"/>
        <v/>
      </c>
      <c r="EH975" s="16" t="str">
        <f t="shared" si="1653"/>
        <v/>
      </c>
      <c r="EI975" s="16" t="str">
        <f t="shared" si="1654"/>
        <v/>
      </c>
      <c r="EJ975" s="16" t="str">
        <f t="shared" si="1655"/>
        <v/>
      </c>
      <c r="EK975" s="16" t="str">
        <f t="shared" si="1656"/>
        <v/>
      </c>
      <c r="EL975" s="58" t="str">
        <f t="shared" si="1657"/>
        <v/>
      </c>
      <c r="EM975" s="58" t="str">
        <f>IF(OR($DZ975="",CR975=""),IF($EL975="","",$EL975),IF(OR(CR975="なし",CR975=0),領収書!$H$1,CR975))</f>
        <v/>
      </c>
      <c r="EN975" s="58" t="str">
        <f>IF(OR($DZ975="",CS975=""),IF($EL975="","",$EL975),IF(OR(CS975="なし",CS975=0),入力!$EN$1,CS975))</f>
        <v/>
      </c>
      <c r="EO975" s="63" t="str">
        <f t="shared" si="1658"/>
        <v/>
      </c>
      <c r="EP975" s="63" t="str">
        <f t="shared" si="1659"/>
        <v/>
      </c>
      <c r="ER975" s="16" t="str">
        <f>IF(AND(COUNTIF($ET$3:ET975,ET975)=1,ET975&lt;&gt;""),MAX($ER$3:ER974)+1,"")</f>
        <v/>
      </c>
      <c r="ES975" s="16" t="str">
        <f>IF(価格設定!B977="","",価格設定!B977)</f>
        <v/>
      </c>
      <c r="ET975" s="16" t="str">
        <f>IF(価格設定!C977="","",価格設定!C977)</f>
        <v/>
      </c>
      <c r="EV975" s="16" t="str">
        <f t="shared" si="1571"/>
        <v/>
      </c>
      <c r="EW975" s="16" t="str">
        <f t="shared" si="1660"/>
        <v/>
      </c>
    </row>
    <row r="976" spans="1:153" ht="30" customHeight="1" x14ac:dyDescent="0.2">
      <c r="A976" s="225"/>
      <c r="B976" s="212"/>
      <c r="C976" s="221"/>
      <c r="D976" s="164"/>
      <c r="E976" s="165"/>
      <c r="F976" s="166"/>
      <c r="G976" s="167"/>
      <c r="H976" s="179"/>
      <c r="I976" s="306"/>
      <c r="J976" s="169"/>
      <c r="K976" s="179"/>
      <c r="L976" s="186"/>
      <c r="M976" s="186"/>
      <c r="N976" s="168"/>
      <c r="O976" s="170"/>
      <c r="P976" s="212"/>
      <c r="Q976" s="179" t="str">
        <f>IFERROR(IF(H976="","",IFERROR(INDEX(価格設定!$B$5:$B$1048576,MATCH(H976,価格設定!$B$5:$B$1048576,0),0),INDEX(価格設定!$B$5:$B$1048576,MATCH("*"&amp;H976&amp;"*",価格設定!$B$5:$B$1048576,0),0))),H976)</f>
        <v/>
      </c>
      <c r="R976" s="250" t="str">
        <f>IFERROR(IF(Q976="",IF(K976="","",K976),IF(K976="",IF(INDEX(価格設定!$C$5:$C$1048576,MATCH(Q976,価格設定!$B$5:$B$1048576,0),0)=0,"",INDEX(価格設定!$C$5:$C$1048576,MATCH(Q976,価格設定!$B$5:$B$1048576,0),0)),IF(K976="なし","",K976))),"")</f>
        <v/>
      </c>
      <c r="S976" s="308" t="str">
        <f t="shared" si="1572"/>
        <v/>
      </c>
      <c r="T976" s="126" t="str">
        <f>IFERROR(IF(J976="",IF(INDEX(価格設定!$E$5:$R$1048576,MATCH($Q976,価格設定!B$5:B$1048576,0),MATCH($AW976,価格設定!E$1:X$1,1))=0,"",INDEX(価格設定!$E$5:$R$1048576,MATCH($Q976,価格設定!B$5:B$1048576,0),MATCH($AW976,価格設定!E$1:X$1,1))),J976),"")</f>
        <v/>
      </c>
      <c r="U976" s="126" t="str">
        <f t="shared" si="1573"/>
        <v/>
      </c>
      <c r="V976" s="132" t="str">
        <f t="shared" si="1574"/>
        <v/>
      </c>
      <c r="W976" s="127" t="str">
        <f>IFERROR(IF(OR(T976="",T976&lt;0),"",IFERROR(INDEX(価格設定!E$2:X$3,IF(AND(K976=$K$1,$K$1&lt;&gt;""),ROW(価格設定!$D$3)-1,MATCH(INDEX(価格設定!$D$5:$D$1048576,MATCH(Q976,価格設定!$B$5:$B$1048576,0),0),価格設定!$D$2:$D$3,0)),MATCH($AW976,価格設定!E$1:X$1,1)),INDEX(価格設定!E$2:X$2,0,MATCH($AW976,価格設定!E$1:X$1,1)))),"")</f>
        <v/>
      </c>
      <c r="X976" s="126" t="str">
        <f t="shared" si="1565"/>
        <v/>
      </c>
      <c r="Y976" s="128" t="str">
        <f t="shared" si="1575"/>
        <v/>
      </c>
      <c r="Z976" s="126" t="str">
        <f t="shared" si="1576"/>
        <v/>
      </c>
      <c r="AA976" s="129" t="str">
        <f t="shared" si="1577"/>
        <v/>
      </c>
      <c r="AB976" s="126" t="str">
        <f t="shared" si="1578"/>
        <v/>
      </c>
      <c r="AC976" s="280" t="str">
        <f t="shared" si="1579"/>
        <v/>
      </c>
      <c r="AD976" s="15"/>
      <c r="AE976" s="204" t="str">
        <f>IF(AF976="","",COUNT($AF$3:AF976))</f>
        <v/>
      </c>
      <c r="AF976" s="206" t="str">
        <f t="shared" si="1580"/>
        <v/>
      </c>
      <c r="AG976" s="204" t="str">
        <f t="shared" si="1581"/>
        <v/>
      </c>
      <c r="AH976" s="204" t="str">
        <f t="shared" si="1582"/>
        <v/>
      </c>
      <c r="AI976" s="287"/>
      <c r="AJ976" s="15"/>
      <c r="AK976" s="138" t="str">
        <f t="shared" si="1583"/>
        <v/>
      </c>
      <c r="AL976" s="131" t="str">
        <f t="shared" si="1584"/>
        <v/>
      </c>
      <c r="AM976" s="131" t="str">
        <f t="shared" si="1585"/>
        <v/>
      </c>
      <c r="AN976" s="313" t="str">
        <f t="shared" si="1586"/>
        <v/>
      </c>
      <c r="AO976" s="316" t="str">
        <f t="shared" si="1587"/>
        <v/>
      </c>
      <c r="AP976" s="18"/>
      <c r="AQ976" s="3" t="str">
        <f>IF(F976="","",MAX($AQ$3:AQ975)+1)</f>
        <v/>
      </c>
      <c r="AR976" s="3" t="str">
        <f>IF(OR(AQ976="",BB976=""),"",MAX($AR$3:AR975)+1)</f>
        <v/>
      </c>
      <c r="AS976" s="3" t="str">
        <f>IF(CQ976="","",RANK(CQ976,CQ$3:CQ$1048576,1)+COUNTIF($CQ$3:CQ976,CQ976)-1)</f>
        <v/>
      </c>
      <c r="AT976" s="21" t="str">
        <f>IF(C976="",IF(OR(AND($H976&lt;&gt;"",C976=""),AND($F975=$F976,$AZ976&lt;&gt;""),COUNTA($H$3:$H$1048576,#REF!,$F$3:$F$1048576)&gt;COUNTA($H$3:$H976,#REF!,$F$3:$F976),$AZ976&lt;&gt;""),INDEX(AT$3:AT$1048576,MATCH(MAX($AQ$3:$AQ975),$AQ$3:$AQ$1048576,0),0),""),C976)</f>
        <v/>
      </c>
      <c r="AU976" s="21" t="str">
        <f>IF(D976="",IF(OR(AND($H976&lt;&gt;"",D976=""),AND($F975=$F976,$AZ976&lt;&gt;""),COUNTA($H$3:$H$1048576,#REF!,$F$3:$F$1048576)&gt;COUNTA($H$3:$H976,#REF!,$F$3:$F976),$AZ976&lt;&gt;""),INDEX(AU$3:AU$1048576,MATCH(MAX($AQ$3:$AQ975),$AQ$3:$AQ$1048576,0),0),""),D976)</f>
        <v/>
      </c>
      <c r="AV976" s="21" t="str">
        <f>IF(E976="",IF(OR(AND($H976&lt;&gt;"",E976=""),AND($F975=$F976,$AZ976&lt;&gt;""),COUNTA($H$3:$H$1048576,#REF!,$F$3:$F$1048576)&gt;COUNTA($H$3:$H976,#REF!,$F$3:$F976),$AZ976&lt;&gt;""),INDEX(AV$3:AV$1048576,MATCH(MAX($AQ$3:$AQ975),$AQ$3:$AQ$1048576,0),0),""),E976)</f>
        <v/>
      </c>
      <c r="AW976" s="24" t="str">
        <f t="shared" si="1588"/>
        <v/>
      </c>
      <c r="AX976" s="13" t="str">
        <f t="shared" si="1589"/>
        <v/>
      </c>
      <c r="AY976" s="4" t="str">
        <f t="shared" si="1590"/>
        <v/>
      </c>
      <c r="AZ976" s="4" t="str">
        <f>IF(AX976="",IF(OR(AND(H976&lt;&gt;"",F976=""),COUNTA($H$3:$H$1048576)&gt;COUNTA($H$3:$H976)),INDEX(AX$3:AX976,MATCH(MAX($AQ$3:AQ976),AQ$3:AQ976,0),0),""),AX976)</f>
        <v/>
      </c>
      <c r="BA976" s="4" t="str">
        <f>IF(AY976="",IF(AND(H976&lt;&gt;"",F976=""),INDEX(AY$3:AY976,MATCH(MAX($AQ$3:AQ976),AQ$3:AQ976,0),0),""),AY976)</f>
        <v/>
      </c>
      <c r="BB976" s="82" t="str">
        <f>IF(BC976="","",RANK(BC976,BC$3:BC$1048576,1)+COUNTIF($BC$3:BC976,BC976)-1)</f>
        <v/>
      </c>
      <c r="BC976" s="139" t="str">
        <f t="shared" si="1591"/>
        <v/>
      </c>
      <c r="BD976" s="46" t="str">
        <f t="shared" si="1592"/>
        <v/>
      </c>
      <c r="BE976" s="46" t="str">
        <f t="shared" si="1593"/>
        <v/>
      </c>
      <c r="BF976" s="46" t="str">
        <f t="shared" si="1594"/>
        <v/>
      </c>
      <c r="BG976" s="4" t="str">
        <f t="shared" si="1595"/>
        <v/>
      </c>
      <c r="BH976" s="180" t="str">
        <f t="shared" si="1596"/>
        <v/>
      </c>
      <c r="BI976" s="16" t="str">
        <f t="shared" si="1597"/>
        <v/>
      </c>
      <c r="BJ976" s="52" t="str">
        <f>IF(BI976="","",IF(W976="","",IF(AND(K976=$K$1,$K$1&lt;&gt;""),$BT$2,IFERROR(IF(INDEX(価格設定!$D$5:$D$1048576,MATCH(Q976,価格設定!$B$5:$B$1048576,0),0)=価格設定!$D$3,$BT$2,$BS$2),$BS$2))))</f>
        <v/>
      </c>
      <c r="BK976" s="16" t="str">
        <f>IF(BI976="","",IF(COUNTIF($BI$3:BI976,BI976)=1,1,IF(AND(BI975=BI976,BH976=""),BK975,COUNTIF($BH$3:BH976,BH976))))</f>
        <v/>
      </c>
      <c r="BL976" s="52" t="str">
        <f t="shared" si="1598"/>
        <v/>
      </c>
      <c r="BM976" s="52" t="str">
        <f t="shared" si="1599"/>
        <v/>
      </c>
      <c r="BN976" s="119" t="str">
        <f t="shared" si="1600"/>
        <v/>
      </c>
      <c r="BO976" s="119" t="str">
        <f t="shared" si="1601"/>
        <v/>
      </c>
      <c r="BP976" s="17" t="str">
        <f t="shared" si="1602"/>
        <v/>
      </c>
      <c r="BQ976" s="17" t="str">
        <f t="shared" si="1603"/>
        <v/>
      </c>
      <c r="BR976" s="17" t="str">
        <f>IF(OR(BP976="",COUNTIF($BO$3:BO976,BO976)&lt;&gt;1),"",SUMIF(BO$3:BO$1048576,BO976,BP$3:BP$1048576))</f>
        <v/>
      </c>
      <c r="BS976" s="17" t="str">
        <f t="shared" si="1604"/>
        <v/>
      </c>
      <c r="BT976" s="17" t="str">
        <f t="shared" si="1605"/>
        <v/>
      </c>
      <c r="BU976" s="17" t="str">
        <f t="shared" si="1606"/>
        <v/>
      </c>
      <c r="BV976" s="24" t="str">
        <f t="shared" si="1607"/>
        <v/>
      </c>
      <c r="BW976" s="24" t="str">
        <f t="shared" si="1608"/>
        <v/>
      </c>
      <c r="BX976" s="24" t="str">
        <f t="shared" si="1609"/>
        <v/>
      </c>
      <c r="BY976" s="26" t="str">
        <f t="shared" si="1610"/>
        <v/>
      </c>
      <c r="BZ976" s="26" t="str">
        <f t="shared" si="1611"/>
        <v/>
      </c>
      <c r="CA976" s="26" t="str">
        <f t="shared" si="1612"/>
        <v/>
      </c>
      <c r="CB976" s="66" t="str">
        <f t="shared" si="1613"/>
        <v/>
      </c>
      <c r="CC976" s="65" t="str">
        <f t="shared" si="1614"/>
        <v/>
      </c>
      <c r="CD976" s="26" t="str">
        <f t="shared" si="1615"/>
        <v/>
      </c>
      <c r="CE976" s="26" t="str">
        <f t="shared" si="1616"/>
        <v/>
      </c>
      <c r="CF976" s="193" t="str">
        <f t="shared" si="1617"/>
        <v/>
      </c>
      <c r="CG976" s="193" t="str">
        <f t="shared" si="1618"/>
        <v/>
      </c>
      <c r="CH976" s="26" t="str">
        <f t="shared" si="1619"/>
        <v/>
      </c>
      <c r="CI976" s="26" t="str">
        <f t="shared" si="1620"/>
        <v/>
      </c>
      <c r="CJ976" s="65" t="str">
        <f t="shared" si="1621"/>
        <v/>
      </c>
      <c r="CK976" s="65" t="str">
        <f t="shared" si="1622"/>
        <v/>
      </c>
      <c r="CL976" s="64" t="str">
        <f t="shared" si="1623"/>
        <v/>
      </c>
      <c r="CM976" s="64" t="str">
        <f t="shared" si="1624"/>
        <v/>
      </c>
      <c r="CN976" s="65" t="str">
        <f t="shared" si="1625"/>
        <v/>
      </c>
      <c r="CP976" s="63" t="str">
        <f>IF(BH976="","",MAX($CP$3:CP975)+1)</f>
        <v/>
      </c>
      <c r="CQ976" s="24" t="str">
        <f t="shared" si="1626"/>
        <v/>
      </c>
      <c r="CR976" s="24" t="str">
        <f t="shared" si="1627"/>
        <v/>
      </c>
      <c r="CS976" s="24" t="str">
        <f t="shared" si="1628"/>
        <v/>
      </c>
      <c r="CT976" s="58" t="str">
        <f>IF(BO976="","",COUNTIF($BO$3:BO976,BO976)&amp;"@"&amp;BO976)</f>
        <v/>
      </c>
      <c r="CU976" s="16" t="str">
        <f t="shared" si="1566"/>
        <v/>
      </c>
      <c r="CV976" s="63" t="str">
        <f t="shared" si="1629"/>
        <v/>
      </c>
      <c r="CW976" s="16" t="str">
        <f t="shared" si="1630"/>
        <v/>
      </c>
      <c r="CX976" s="16" t="str">
        <f t="shared" si="1631"/>
        <v/>
      </c>
      <c r="CY976" s="16" t="str">
        <f t="shared" si="1632"/>
        <v/>
      </c>
      <c r="CZ976" s="85" t="str">
        <f t="shared" si="1633"/>
        <v/>
      </c>
      <c r="DA976" s="16" t="str">
        <f t="shared" si="1634"/>
        <v/>
      </c>
      <c r="DB976" s="16" t="str">
        <f t="shared" si="1635"/>
        <v/>
      </c>
      <c r="DC976" s="28" t="str">
        <f>IF(CP976="","",$DC$1&amp;(INDEX(価格設定!D$1:XFD$3,ROW(価格設定!$D$3),MATCH($AW976,価格設定!D$1:XFD$1,1))*100)&amp;"%")</f>
        <v/>
      </c>
      <c r="DD976" s="28" t="str">
        <f>IF(CP976="","",$DD$1&amp;(INDEX(価格設定!D$1:XFD$3,ROW(価格設定!$D$2),MATCH($AW976,価格設定!D$1:XFD$1,1))*100)&amp;"%")</f>
        <v/>
      </c>
      <c r="DE976" s="29" t="str">
        <f t="shared" si="1636"/>
        <v/>
      </c>
      <c r="DG976" s="58" t="str">
        <f t="shared" si="1637"/>
        <v/>
      </c>
      <c r="DH976" s="58" t="str">
        <f t="shared" si="1638"/>
        <v/>
      </c>
      <c r="DI976" s="58" t="str">
        <f t="shared" si="1639"/>
        <v/>
      </c>
      <c r="DJ976" s="85" t="str">
        <f t="shared" si="1640"/>
        <v/>
      </c>
      <c r="DL976" s="58" t="str">
        <f>IF(COUNTIF(DG$3:DG$1048576,DG976)=COUNTIF($DG$3:$DG976,DG976),DG976,"")</f>
        <v/>
      </c>
      <c r="DM976" s="85" t="str">
        <f t="shared" si="1641"/>
        <v/>
      </c>
      <c r="DN976" s="85" t="str">
        <f t="shared" si="1567"/>
        <v/>
      </c>
      <c r="DO976" s="85" t="str">
        <f t="shared" si="1567"/>
        <v/>
      </c>
      <c r="DP976" s="303"/>
      <c r="DQ976" s="17" t="str">
        <f t="shared" si="1568"/>
        <v/>
      </c>
      <c r="DR976" s="17" t="str">
        <f t="shared" si="1569"/>
        <v/>
      </c>
      <c r="DS976" s="17" t="str">
        <f t="shared" si="1570"/>
        <v/>
      </c>
      <c r="DU976" s="16" t="str">
        <f t="shared" si="1642"/>
        <v/>
      </c>
      <c r="DV976" s="16" t="str">
        <f>IF(DU976="","",COUNT($DU$3:DU976))</f>
        <v/>
      </c>
      <c r="DW976" s="16" t="str">
        <f t="shared" si="1643"/>
        <v/>
      </c>
      <c r="DX976" s="16" t="str">
        <f t="shared" si="1644"/>
        <v/>
      </c>
      <c r="DY976" s="16" t="str">
        <f>IF(DZ976="","",COUNTIF(DZ$3:DZ976,DZ976))</f>
        <v/>
      </c>
      <c r="DZ976" s="16" t="str">
        <f t="shared" si="1645"/>
        <v/>
      </c>
      <c r="EA976" s="16" t="str">
        <f t="shared" si="1646"/>
        <v/>
      </c>
      <c r="EB976" s="16" t="str">
        <f t="shared" si="1647"/>
        <v/>
      </c>
      <c r="EC976" s="16" t="str">
        <f t="shared" si="1648"/>
        <v/>
      </c>
      <c r="ED976" s="16" t="str">
        <f t="shared" si="1649"/>
        <v/>
      </c>
      <c r="EE976" s="16" t="str">
        <f t="shared" si="1650"/>
        <v/>
      </c>
      <c r="EF976" s="16" t="str">
        <f t="shared" si="1651"/>
        <v/>
      </c>
      <c r="EG976" s="16" t="str">
        <f t="shared" si="1652"/>
        <v/>
      </c>
      <c r="EH976" s="16" t="str">
        <f t="shared" si="1653"/>
        <v/>
      </c>
      <c r="EI976" s="16" t="str">
        <f t="shared" si="1654"/>
        <v/>
      </c>
      <c r="EJ976" s="16" t="str">
        <f t="shared" si="1655"/>
        <v/>
      </c>
      <c r="EK976" s="16" t="str">
        <f t="shared" si="1656"/>
        <v/>
      </c>
      <c r="EL976" s="58" t="str">
        <f t="shared" si="1657"/>
        <v/>
      </c>
      <c r="EM976" s="58" t="str">
        <f>IF(OR($DZ976="",CR976=""),IF($EL976="","",$EL976),IF(OR(CR976="なし",CR976=0),領収書!$H$1,CR976))</f>
        <v/>
      </c>
      <c r="EN976" s="58" t="str">
        <f>IF(OR($DZ976="",CS976=""),IF($EL976="","",$EL976),IF(OR(CS976="なし",CS976=0),入力!$EN$1,CS976))</f>
        <v/>
      </c>
      <c r="EO976" s="63" t="str">
        <f t="shared" si="1658"/>
        <v/>
      </c>
      <c r="EP976" s="63" t="str">
        <f t="shared" si="1659"/>
        <v/>
      </c>
      <c r="ER976" s="16" t="str">
        <f>IF(AND(COUNTIF($ET$3:ET976,ET976)=1,ET976&lt;&gt;""),MAX($ER$3:ER975)+1,"")</f>
        <v/>
      </c>
      <c r="ES976" s="16" t="str">
        <f>IF(価格設定!B978="","",価格設定!B978)</f>
        <v/>
      </c>
      <c r="ET976" s="16" t="str">
        <f>IF(価格設定!C978="","",価格設定!C978)</f>
        <v/>
      </c>
      <c r="EV976" s="16" t="str">
        <f t="shared" si="1571"/>
        <v/>
      </c>
      <c r="EW976" s="16" t="str">
        <f t="shared" si="1660"/>
        <v/>
      </c>
    </row>
    <row r="977" spans="1:153" ht="30" customHeight="1" x14ac:dyDescent="0.2">
      <c r="A977" s="225"/>
      <c r="B977" s="212"/>
      <c r="C977" s="221"/>
      <c r="D977" s="164"/>
      <c r="E977" s="165"/>
      <c r="F977" s="166"/>
      <c r="G977" s="167"/>
      <c r="H977" s="179"/>
      <c r="I977" s="306"/>
      <c r="J977" s="169"/>
      <c r="K977" s="179"/>
      <c r="L977" s="186"/>
      <c r="M977" s="186"/>
      <c r="N977" s="168"/>
      <c r="O977" s="170"/>
      <c r="P977" s="212"/>
      <c r="Q977" s="179" t="str">
        <f>IFERROR(IF(H977="","",IFERROR(INDEX(価格設定!$B$5:$B$1048576,MATCH(H977,価格設定!$B$5:$B$1048576,0),0),INDEX(価格設定!$B$5:$B$1048576,MATCH("*"&amp;H977&amp;"*",価格設定!$B$5:$B$1048576,0),0))),H977)</f>
        <v/>
      </c>
      <c r="R977" s="250" t="str">
        <f>IFERROR(IF(Q977="",IF(K977="","",K977),IF(K977="",IF(INDEX(価格設定!$C$5:$C$1048576,MATCH(Q977,価格設定!$B$5:$B$1048576,0),0)=0,"",INDEX(価格設定!$C$5:$C$1048576,MATCH(Q977,価格設定!$B$5:$B$1048576,0),0)),IF(K977="なし","",K977))),"")</f>
        <v/>
      </c>
      <c r="S977" s="308" t="str">
        <f t="shared" si="1572"/>
        <v/>
      </c>
      <c r="T977" s="126" t="str">
        <f>IFERROR(IF(J977="",IF(INDEX(価格設定!$E$5:$R$1048576,MATCH($Q977,価格設定!B$5:B$1048576,0),MATCH($AW977,価格設定!E$1:X$1,1))=0,"",INDEX(価格設定!$E$5:$R$1048576,MATCH($Q977,価格設定!B$5:B$1048576,0),MATCH($AW977,価格設定!E$1:X$1,1))),J977),"")</f>
        <v/>
      </c>
      <c r="U977" s="126" t="str">
        <f t="shared" si="1573"/>
        <v/>
      </c>
      <c r="V977" s="132" t="str">
        <f t="shared" si="1574"/>
        <v/>
      </c>
      <c r="W977" s="127" t="str">
        <f>IFERROR(IF(OR(T977="",T977&lt;0),"",IFERROR(INDEX(価格設定!E$2:X$3,IF(AND(K977=$K$1,$K$1&lt;&gt;""),ROW(価格設定!$D$3)-1,MATCH(INDEX(価格設定!$D$5:$D$1048576,MATCH(Q977,価格設定!$B$5:$B$1048576,0),0),価格設定!$D$2:$D$3,0)),MATCH($AW977,価格設定!E$1:X$1,1)),INDEX(価格設定!E$2:X$2,0,MATCH($AW977,価格設定!E$1:X$1,1)))),"")</f>
        <v/>
      </c>
      <c r="X977" s="126" t="str">
        <f t="shared" si="1565"/>
        <v/>
      </c>
      <c r="Y977" s="128" t="str">
        <f t="shared" si="1575"/>
        <v/>
      </c>
      <c r="Z977" s="126" t="str">
        <f t="shared" si="1576"/>
        <v/>
      </c>
      <c r="AA977" s="129" t="str">
        <f t="shared" si="1577"/>
        <v/>
      </c>
      <c r="AB977" s="126" t="str">
        <f t="shared" si="1578"/>
        <v/>
      </c>
      <c r="AC977" s="280" t="str">
        <f t="shared" si="1579"/>
        <v/>
      </c>
      <c r="AD977" s="15"/>
      <c r="AE977" s="204" t="str">
        <f>IF(AF977="","",COUNT($AF$3:AF977))</f>
        <v/>
      </c>
      <c r="AF977" s="206" t="str">
        <f t="shared" si="1580"/>
        <v/>
      </c>
      <c r="AG977" s="204" t="str">
        <f t="shared" si="1581"/>
        <v/>
      </c>
      <c r="AH977" s="204" t="str">
        <f t="shared" si="1582"/>
        <v/>
      </c>
      <c r="AI977" s="287"/>
      <c r="AJ977" s="15"/>
      <c r="AK977" s="138" t="str">
        <f t="shared" si="1583"/>
        <v/>
      </c>
      <c r="AL977" s="131" t="str">
        <f t="shared" si="1584"/>
        <v/>
      </c>
      <c r="AM977" s="131" t="str">
        <f t="shared" si="1585"/>
        <v/>
      </c>
      <c r="AN977" s="313" t="str">
        <f t="shared" si="1586"/>
        <v/>
      </c>
      <c r="AO977" s="316" t="str">
        <f t="shared" si="1587"/>
        <v/>
      </c>
      <c r="AP977" s="18"/>
      <c r="AQ977" s="3" t="str">
        <f>IF(F977="","",MAX($AQ$3:AQ976)+1)</f>
        <v/>
      </c>
      <c r="AR977" s="3" t="str">
        <f>IF(OR(AQ977="",BB977=""),"",MAX($AR$3:AR976)+1)</f>
        <v/>
      </c>
      <c r="AS977" s="3" t="str">
        <f>IF(CQ977="","",RANK(CQ977,CQ$3:CQ$1048576,1)+COUNTIF($CQ$3:CQ977,CQ977)-1)</f>
        <v/>
      </c>
      <c r="AT977" s="21" t="str">
        <f>IF(C977="",IF(OR(AND($H977&lt;&gt;"",C977=""),AND($F976=$F977,$AZ977&lt;&gt;""),COUNTA($H$3:$H$1048576,#REF!,$F$3:$F$1048576)&gt;COUNTA($H$3:$H977,#REF!,$F$3:$F977),$AZ977&lt;&gt;""),INDEX(AT$3:AT$1048576,MATCH(MAX($AQ$3:$AQ976),$AQ$3:$AQ$1048576,0),0),""),C977)</f>
        <v/>
      </c>
      <c r="AU977" s="21" t="str">
        <f>IF(D977="",IF(OR(AND($H977&lt;&gt;"",D977=""),AND($F976=$F977,$AZ977&lt;&gt;""),COUNTA($H$3:$H$1048576,#REF!,$F$3:$F$1048576)&gt;COUNTA($H$3:$H977,#REF!,$F$3:$F977),$AZ977&lt;&gt;""),INDEX(AU$3:AU$1048576,MATCH(MAX($AQ$3:$AQ976),$AQ$3:$AQ$1048576,0),0),""),D977)</f>
        <v/>
      </c>
      <c r="AV977" s="21" t="str">
        <f>IF(E977="",IF(OR(AND($H977&lt;&gt;"",E977=""),AND($F976=$F977,$AZ977&lt;&gt;""),COUNTA($H$3:$H$1048576,#REF!,$F$3:$F$1048576)&gt;COUNTA($H$3:$H977,#REF!,$F$3:$F977),$AZ977&lt;&gt;""),INDEX(AV$3:AV$1048576,MATCH(MAX($AQ$3:$AQ976),$AQ$3:$AQ$1048576,0),0),""),E977)</f>
        <v/>
      </c>
      <c r="AW977" s="24" t="str">
        <f t="shared" si="1588"/>
        <v/>
      </c>
      <c r="AX977" s="13" t="str">
        <f t="shared" si="1589"/>
        <v/>
      </c>
      <c r="AY977" s="4" t="str">
        <f t="shared" si="1590"/>
        <v/>
      </c>
      <c r="AZ977" s="4" t="str">
        <f>IF(AX977="",IF(OR(AND(H977&lt;&gt;"",F977=""),COUNTA($H$3:$H$1048576)&gt;COUNTA($H$3:$H977)),INDEX(AX$3:AX977,MATCH(MAX($AQ$3:AQ977),AQ$3:AQ977,0),0),""),AX977)</f>
        <v/>
      </c>
      <c r="BA977" s="4" t="str">
        <f>IF(AY977="",IF(AND(H977&lt;&gt;"",F977=""),INDEX(AY$3:AY977,MATCH(MAX($AQ$3:AQ977),AQ$3:AQ977,0),0),""),AY977)</f>
        <v/>
      </c>
      <c r="BB977" s="82" t="str">
        <f>IF(BC977="","",RANK(BC977,BC$3:BC$1048576,1)+COUNTIF($BC$3:BC977,BC977)-1)</f>
        <v/>
      </c>
      <c r="BC977" s="139" t="str">
        <f t="shared" si="1591"/>
        <v/>
      </c>
      <c r="BD977" s="46" t="str">
        <f t="shared" si="1592"/>
        <v/>
      </c>
      <c r="BE977" s="46" t="str">
        <f t="shared" si="1593"/>
        <v/>
      </c>
      <c r="BF977" s="46" t="str">
        <f t="shared" si="1594"/>
        <v/>
      </c>
      <c r="BG977" s="4" t="str">
        <f t="shared" si="1595"/>
        <v/>
      </c>
      <c r="BH977" s="180" t="str">
        <f t="shared" si="1596"/>
        <v/>
      </c>
      <c r="BI977" s="16" t="str">
        <f t="shared" si="1597"/>
        <v/>
      </c>
      <c r="BJ977" s="52" t="str">
        <f>IF(BI977="","",IF(W977="","",IF(AND(K977=$K$1,$K$1&lt;&gt;""),$BT$2,IFERROR(IF(INDEX(価格設定!$D$5:$D$1048576,MATCH(Q977,価格設定!$B$5:$B$1048576,0),0)=価格設定!$D$3,$BT$2,$BS$2),$BS$2))))</f>
        <v/>
      </c>
      <c r="BK977" s="16" t="str">
        <f>IF(BI977="","",IF(COUNTIF($BI$3:BI977,BI977)=1,1,IF(AND(BI976=BI977,BH977=""),BK976,COUNTIF($BH$3:BH977,BH977))))</f>
        <v/>
      </c>
      <c r="BL977" s="52" t="str">
        <f t="shared" si="1598"/>
        <v/>
      </c>
      <c r="BM977" s="52" t="str">
        <f t="shared" si="1599"/>
        <v/>
      </c>
      <c r="BN977" s="119" t="str">
        <f t="shared" si="1600"/>
        <v/>
      </c>
      <c r="BO977" s="119" t="str">
        <f t="shared" si="1601"/>
        <v/>
      </c>
      <c r="BP977" s="17" t="str">
        <f t="shared" si="1602"/>
        <v/>
      </c>
      <c r="BQ977" s="17" t="str">
        <f t="shared" si="1603"/>
        <v/>
      </c>
      <c r="BR977" s="17" t="str">
        <f>IF(OR(BP977="",COUNTIF($BO$3:BO977,BO977)&lt;&gt;1),"",SUMIF(BO$3:BO$1048576,BO977,BP$3:BP$1048576))</f>
        <v/>
      </c>
      <c r="BS977" s="17" t="str">
        <f t="shared" si="1604"/>
        <v/>
      </c>
      <c r="BT977" s="17" t="str">
        <f t="shared" si="1605"/>
        <v/>
      </c>
      <c r="BU977" s="17" t="str">
        <f t="shared" si="1606"/>
        <v/>
      </c>
      <c r="BV977" s="24" t="str">
        <f t="shared" si="1607"/>
        <v/>
      </c>
      <c r="BW977" s="24" t="str">
        <f t="shared" si="1608"/>
        <v/>
      </c>
      <c r="BX977" s="24" t="str">
        <f t="shared" si="1609"/>
        <v/>
      </c>
      <c r="BY977" s="26" t="str">
        <f t="shared" si="1610"/>
        <v/>
      </c>
      <c r="BZ977" s="26" t="str">
        <f t="shared" si="1611"/>
        <v/>
      </c>
      <c r="CA977" s="26" t="str">
        <f t="shared" si="1612"/>
        <v/>
      </c>
      <c r="CB977" s="66" t="str">
        <f t="shared" si="1613"/>
        <v/>
      </c>
      <c r="CC977" s="65" t="str">
        <f t="shared" si="1614"/>
        <v/>
      </c>
      <c r="CD977" s="26" t="str">
        <f t="shared" si="1615"/>
        <v/>
      </c>
      <c r="CE977" s="26" t="str">
        <f t="shared" si="1616"/>
        <v/>
      </c>
      <c r="CF977" s="193" t="str">
        <f t="shared" si="1617"/>
        <v/>
      </c>
      <c r="CG977" s="193" t="str">
        <f t="shared" si="1618"/>
        <v/>
      </c>
      <c r="CH977" s="26" t="str">
        <f t="shared" si="1619"/>
        <v/>
      </c>
      <c r="CI977" s="26" t="str">
        <f t="shared" si="1620"/>
        <v/>
      </c>
      <c r="CJ977" s="65" t="str">
        <f t="shared" si="1621"/>
        <v/>
      </c>
      <c r="CK977" s="65" t="str">
        <f t="shared" si="1622"/>
        <v/>
      </c>
      <c r="CL977" s="64" t="str">
        <f t="shared" si="1623"/>
        <v/>
      </c>
      <c r="CM977" s="64" t="str">
        <f t="shared" si="1624"/>
        <v/>
      </c>
      <c r="CN977" s="65" t="str">
        <f t="shared" si="1625"/>
        <v/>
      </c>
      <c r="CP977" s="63" t="str">
        <f>IF(BH977="","",MAX($CP$3:CP976)+1)</f>
        <v/>
      </c>
      <c r="CQ977" s="24" t="str">
        <f t="shared" si="1626"/>
        <v/>
      </c>
      <c r="CR977" s="24" t="str">
        <f t="shared" si="1627"/>
        <v/>
      </c>
      <c r="CS977" s="24" t="str">
        <f t="shared" si="1628"/>
        <v/>
      </c>
      <c r="CT977" s="58" t="str">
        <f>IF(BO977="","",COUNTIF($BO$3:BO977,BO977)&amp;"@"&amp;BO977)</f>
        <v/>
      </c>
      <c r="CU977" s="16" t="str">
        <f t="shared" si="1566"/>
        <v/>
      </c>
      <c r="CV977" s="63" t="str">
        <f t="shared" si="1629"/>
        <v/>
      </c>
      <c r="CW977" s="16" t="str">
        <f t="shared" si="1630"/>
        <v/>
      </c>
      <c r="CX977" s="16" t="str">
        <f t="shared" si="1631"/>
        <v/>
      </c>
      <c r="CY977" s="16" t="str">
        <f t="shared" si="1632"/>
        <v/>
      </c>
      <c r="CZ977" s="85" t="str">
        <f t="shared" si="1633"/>
        <v/>
      </c>
      <c r="DA977" s="16" t="str">
        <f t="shared" si="1634"/>
        <v/>
      </c>
      <c r="DB977" s="16" t="str">
        <f t="shared" si="1635"/>
        <v/>
      </c>
      <c r="DC977" s="28" t="str">
        <f>IF(CP977="","",$DC$1&amp;(INDEX(価格設定!D$1:XFD$3,ROW(価格設定!$D$3),MATCH($AW977,価格設定!D$1:XFD$1,1))*100)&amp;"%")</f>
        <v/>
      </c>
      <c r="DD977" s="28" t="str">
        <f>IF(CP977="","",$DD$1&amp;(INDEX(価格設定!D$1:XFD$3,ROW(価格設定!$D$2),MATCH($AW977,価格設定!D$1:XFD$1,1))*100)&amp;"%")</f>
        <v/>
      </c>
      <c r="DE977" s="29" t="str">
        <f t="shared" si="1636"/>
        <v/>
      </c>
      <c r="DG977" s="58" t="str">
        <f t="shared" si="1637"/>
        <v/>
      </c>
      <c r="DH977" s="58" t="str">
        <f t="shared" si="1638"/>
        <v/>
      </c>
      <c r="DI977" s="58" t="str">
        <f t="shared" si="1639"/>
        <v/>
      </c>
      <c r="DJ977" s="85" t="str">
        <f t="shared" si="1640"/>
        <v/>
      </c>
      <c r="DL977" s="58" t="str">
        <f>IF(COUNTIF(DG$3:DG$1048576,DG977)=COUNTIF($DG$3:$DG977,DG977),DG977,"")</f>
        <v/>
      </c>
      <c r="DM977" s="85" t="str">
        <f t="shared" si="1641"/>
        <v/>
      </c>
      <c r="DN977" s="85" t="str">
        <f t="shared" si="1567"/>
        <v/>
      </c>
      <c r="DO977" s="85" t="str">
        <f t="shared" si="1567"/>
        <v/>
      </c>
      <c r="DP977" s="303"/>
      <c r="DQ977" s="17" t="str">
        <f t="shared" si="1568"/>
        <v/>
      </c>
      <c r="DR977" s="17" t="str">
        <f t="shared" si="1569"/>
        <v/>
      </c>
      <c r="DS977" s="17" t="str">
        <f t="shared" si="1570"/>
        <v/>
      </c>
      <c r="DU977" s="16" t="str">
        <f t="shared" si="1642"/>
        <v/>
      </c>
      <c r="DV977" s="16" t="str">
        <f>IF(DU977="","",COUNT($DU$3:DU977))</f>
        <v/>
      </c>
      <c r="DW977" s="16" t="str">
        <f t="shared" si="1643"/>
        <v/>
      </c>
      <c r="DX977" s="16" t="str">
        <f t="shared" si="1644"/>
        <v/>
      </c>
      <c r="DY977" s="16" t="str">
        <f>IF(DZ977="","",COUNTIF(DZ$3:DZ977,DZ977))</f>
        <v/>
      </c>
      <c r="DZ977" s="16" t="str">
        <f t="shared" si="1645"/>
        <v/>
      </c>
      <c r="EA977" s="16" t="str">
        <f t="shared" si="1646"/>
        <v/>
      </c>
      <c r="EB977" s="16" t="str">
        <f t="shared" si="1647"/>
        <v/>
      </c>
      <c r="EC977" s="16" t="str">
        <f t="shared" si="1648"/>
        <v/>
      </c>
      <c r="ED977" s="16" t="str">
        <f t="shared" si="1649"/>
        <v/>
      </c>
      <c r="EE977" s="16" t="str">
        <f t="shared" si="1650"/>
        <v/>
      </c>
      <c r="EF977" s="16" t="str">
        <f t="shared" si="1651"/>
        <v/>
      </c>
      <c r="EG977" s="16" t="str">
        <f t="shared" si="1652"/>
        <v/>
      </c>
      <c r="EH977" s="16" t="str">
        <f t="shared" si="1653"/>
        <v/>
      </c>
      <c r="EI977" s="16" t="str">
        <f t="shared" si="1654"/>
        <v/>
      </c>
      <c r="EJ977" s="16" t="str">
        <f t="shared" si="1655"/>
        <v/>
      </c>
      <c r="EK977" s="16" t="str">
        <f t="shared" si="1656"/>
        <v/>
      </c>
      <c r="EL977" s="58" t="str">
        <f t="shared" si="1657"/>
        <v/>
      </c>
      <c r="EM977" s="58" t="str">
        <f>IF(OR($DZ977="",CR977=""),IF($EL977="","",$EL977),IF(OR(CR977="なし",CR977=0),領収書!$H$1,CR977))</f>
        <v/>
      </c>
      <c r="EN977" s="58" t="str">
        <f>IF(OR($DZ977="",CS977=""),IF($EL977="","",$EL977),IF(OR(CS977="なし",CS977=0),入力!$EN$1,CS977))</f>
        <v/>
      </c>
      <c r="EO977" s="63" t="str">
        <f t="shared" si="1658"/>
        <v/>
      </c>
      <c r="EP977" s="63" t="str">
        <f t="shared" si="1659"/>
        <v/>
      </c>
      <c r="ER977" s="16" t="str">
        <f>IF(AND(COUNTIF($ET$3:ET977,ET977)=1,ET977&lt;&gt;""),MAX($ER$3:ER976)+1,"")</f>
        <v/>
      </c>
      <c r="ES977" s="16" t="str">
        <f>IF(価格設定!B979="","",価格設定!B979)</f>
        <v/>
      </c>
      <c r="ET977" s="16" t="str">
        <f>IF(価格設定!C979="","",価格設定!C979)</f>
        <v/>
      </c>
      <c r="EV977" s="16" t="str">
        <f t="shared" si="1571"/>
        <v/>
      </c>
      <c r="EW977" s="16" t="str">
        <f t="shared" si="1660"/>
        <v/>
      </c>
    </row>
    <row r="978" spans="1:153" ht="30" customHeight="1" x14ac:dyDescent="0.2">
      <c r="A978" s="225"/>
      <c r="B978" s="212"/>
      <c r="C978" s="221"/>
      <c r="D978" s="164"/>
      <c r="E978" s="165"/>
      <c r="F978" s="166"/>
      <c r="G978" s="167"/>
      <c r="H978" s="179"/>
      <c r="I978" s="306"/>
      <c r="J978" s="169"/>
      <c r="K978" s="179"/>
      <c r="L978" s="186"/>
      <c r="M978" s="186"/>
      <c r="N978" s="168"/>
      <c r="O978" s="170"/>
      <c r="P978" s="212"/>
      <c r="Q978" s="179" t="str">
        <f>IFERROR(IF(H978="","",IFERROR(INDEX(価格設定!$B$5:$B$1048576,MATCH(H978,価格設定!$B$5:$B$1048576,0),0),INDEX(価格設定!$B$5:$B$1048576,MATCH("*"&amp;H978&amp;"*",価格設定!$B$5:$B$1048576,0),0))),H978)</f>
        <v/>
      </c>
      <c r="R978" s="250" t="str">
        <f>IFERROR(IF(Q978="",IF(K978="","",K978),IF(K978="",IF(INDEX(価格設定!$C$5:$C$1048576,MATCH(Q978,価格設定!$B$5:$B$1048576,0),0)=0,"",INDEX(価格設定!$C$5:$C$1048576,MATCH(Q978,価格設定!$B$5:$B$1048576,0),0)),IF(K978="なし","",K978))),"")</f>
        <v/>
      </c>
      <c r="S978" s="308" t="str">
        <f t="shared" si="1572"/>
        <v/>
      </c>
      <c r="T978" s="126" t="str">
        <f>IFERROR(IF(J978="",IF(INDEX(価格設定!$E$5:$R$1048576,MATCH($Q978,価格設定!B$5:B$1048576,0),MATCH($AW978,価格設定!E$1:X$1,1))=0,"",INDEX(価格設定!$E$5:$R$1048576,MATCH($Q978,価格設定!B$5:B$1048576,0),MATCH($AW978,価格設定!E$1:X$1,1))),J978),"")</f>
        <v/>
      </c>
      <c r="U978" s="126" t="str">
        <f t="shared" si="1573"/>
        <v/>
      </c>
      <c r="V978" s="132" t="str">
        <f t="shared" si="1574"/>
        <v/>
      </c>
      <c r="W978" s="127" t="str">
        <f>IFERROR(IF(OR(T978="",T978&lt;0),"",IFERROR(INDEX(価格設定!E$2:X$3,IF(AND(K978=$K$1,$K$1&lt;&gt;""),ROW(価格設定!$D$3)-1,MATCH(INDEX(価格設定!$D$5:$D$1048576,MATCH(Q978,価格設定!$B$5:$B$1048576,0),0),価格設定!$D$2:$D$3,0)),MATCH($AW978,価格設定!E$1:X$1,1)),INDEX(価格設定!E$2:X$2,0,MATCH($AW978,価格設定!E$1:X$1,1)))),"")</f>
        <v/>
      </c>
      <c r="X978" s="126" t="str">
        <f t="shared" si="1565"/>
        <v/>
      </c>
      <c r="Y978" s="128" t="str">
        <f t="shared" si="1575"/>
        <v/>
      </c>
      <c r="Z978" s="126" t="str">
        <f t="shared" si="1576"/>
        <v/>
      </c>
      <c r="AA978" s="129" t="str">
        <f t="shared" si="1577"/>
        <v/>
      </c>
      <c r="AB978" s="126" t="str">
        <f t="shared" si="1578"/>
        <v/>
      </c>
      <c r="AC978" s="280" t="str">
        <f t="shared" si="1579"/>
        <v/>
      </c>
      <c r="AD978" s="15"/>
      <c r="AE978" s="204" t="str">
        <f>IF(AF978="","",COUNT($AF$3:AF978))</f>
        <v/>
      </c>
      <c r="AF978" s="206" t="str">
        <f t="shared" si="1580"/>
        <v/>
      </c>
      <c r="AG978" s="204" t="str">
        <f t="shared" si="1581"/>
        <v/>
      </c>
      <c r="AH978" s="204" t="str">
        <f t="shared" si="1582"/>
        <v/>
      </c>
      <c r="AI978" s="287"/>
      <c r="AJ978" s="15"/>
      <c r="AK978" s="138" t="str">
        <f t="shared" si="1583"/>
        <v/>
      </c>
      <c r="AL978" s="131" t="str">
        <f t="shared" si="1584"/>
        <v/>
      </c>
      <c r="AM978" s="131" t="str">
        <f t="shared" si="1585"/>
        <v/>
      </c>
      <c r="AN978" s="313" t="str">
        <f t="shared" si="1586"/>
        <v/>
      </c>
      <c r="AO978" s="316" t="str">
        <f t="shared" si="1587"/>
        <v/>
      </c>
      <c r="AP978" s="18"/>
      <c r="AQ978" s="3" t="str">
        <f>IF(F978="","",MAX($AQ$3:AQ977)+1)</f>
        <v/>
      </c>
      <c r="AR978" s="3" t="str">
        <f>IF(OR(AQ978="",BB978=""),"",MAX($AR$3:AR977)+1)</f>
        <v/>
      </c>
      <c r="AS978" s="3" t="str">
        <f>IF(CQ978="","",RANK(CQ978,CQ$3:CQ$1048576,1)+COUNTIF($CQ$3:CQ978,CQ978)-1)</f>
        <v/>
      </c>
      <c r="AT978" s="21" t="str">
        <f>IF(C978="",IF(OR(AND($H978&lt;&gt;"",C978=""),AND($F977=$F978,$AZ978&lt;&gt;""),COUNTA($H$3:$H$1048576,#REF!,$F$3:$F$1048576)&gt;COUNTA($H$3:$H978,#REF!,$F$3:$F978),$AZ978&lt;&gt;""),INDEX(AT$3:AT$1048576,MATCH(MAX($AQ$3:$AQ977),$AQ$3:$AQ$1048576,0),0),""),C978)</f>
        <v/>
      </c>
      <c r="AU978" s="21" t="str">
        <f>IF(D978="",IF(OR(AND($H978&lt;&gt;"",D978=""),AND($F977=$F978,$AZ978&lt;&gt;""),COUNTA($H$3:$H$1048576,#REF!,$F$3:$F$1048576)&gt;COUNTA($H$3:$H978,#REF!,$F$3:$F978),$AZ978&lt;&gt;""),INDEX(AU$3:AU$1048576,MATCH(MAX($AQ$3:$AQ977),$AQ$3:$AQ$1048576,0),0),""),D978)</f>
        <v/>
      </c>
      <c r="AV978" s="21" t="str">
        <f>IF(E978="",IF(OR(AND($H978&lt;&gt;"",E978=""),AND($F977=$F978,$AZ978&lt;&gt;""),COUNTA($H$3:$H$1048576,#REF!,$F$3:$F$1048576)&gt;COUNTA($H$3:$H978,#REF!,$F$3:$F978),$AZ978&lt;&gt;""),INDEX(AV$3:AV$1048576,MATCH(MAX($AQ$3:$AQ977),$AQ$3:$AQ$1048576,0),0),""),E978)</f>
        <v/>
      </c>
      <c r="AW978" s="24" t="str">
        <f t="shared" si="1588"/>
        <v/>
      </c>
      <c r="AX978" s="13" t="str">
        <f t="shared" si="1589"/>
        <v/>
      </c>
      <c r="AY978" s="4" t="str">
        <f t="shared" si="1590"/>
        <v/>
      </c>
      <c r="AZ978" s="4" t="str">
        <f>IF(AX978="",IF(OR(AND(H978&lt;&gt;"",F978=""),COUNTA($H$3:$H$1048576)&gt;COUNTA($H$3:$H978)),INDEX(AX$3:AX978,MATCH(MAX($AQ$3:AQ978),AQ$3:AQ978,0),0),""),AX978)</f>
        <v/>
      </c>
      <c r="BA978" s="4" t="str">
        <f>IF(AY978="",IF(AND(H978&lt;&gt;"",F978=""),INDEX(AY$3:AY978,MATCH(MAX($AQ$3:AQ978),AQ$3:AQ978,0),0),""),AY978)</f>
        <v/>
      </c>
      <c r="BB978" s="82" t="str">
        <f>IF(BC978="","",RANK(BC978,BC$3:BC$1048576,1)+COUNTIF($BC$3:BC978,BC978)-1)</f>
        <v/>
      </c>
      <c r="BC978" s="139" t="str">
        <f t="shared" si="1591"/>
        <v/>
      </c>
      <c r="BD978" s="46" t="str">
        <f t="shared" si="1592"/>
        <v/>
      </c>
      <c r="BE978" s="46" t="str">
        <f t="shared" si="1593"/>
        <v/>
      </c>
      <c r="BF978" s="46" t="str">
        <f t="shared" si="1594"/>
        <v/>
      </c>
      <c r="BG978" s="4" t="str">
        <f t="shared" si="1595"/>
        <v/>
      </c>
      <c r="BH978" s="180" t="str">
        <f t="shared" si="1596"/>
        <v/>
      </c>
      <c r="BI978" s="16" t="str">
        <f t="shared" si="1597"/>
        <v/>
      </c>
      <c r="BJ978" s="52" t="str">
        <f>IF(BI978="","",IF(W978="","",IF(AND(K978=$K$1,$K$1&lt;&gt;""),$BT$2,IFERROR(IF(INDEX(価格設定!$D$5:$D$1048576,MATCH(Q978,価格設定!$B$5:$B$1048576,0),0)=価格設定!$D$3,$BT$2,$BS$2),$BS$2))))</f>
        <v/>
      </c>
      <c r="BK978" s="16" t="str">
        <f>IF(BI978="","",IF(COUNTIF($BI$3:BI978,BI978)=1,1,IF(AND(BI977=BI978,BH978=""),BK977,COUNTIF($BH$3:BH978,BH978))))</f>
        <v/>
      </c>
      <c r="BL978" s="52" t="str">
        <f t="shared" si="1598"/>
        <v/>
      </c>
      <c r="BM978" s="52" t="str">
        <f t="shared" si="1599"/>
        <v/>
      </c>
      <c r="BN978" s="119" t="str">
        <f t="shared" si="1600"/>
        <v/>
      </c>
      <c r="BO978" s="119" t="str">
        <f t="shared" si="1601"/>
        <v/>
      </c>
      <c r="BP978" s="17" t="str">
        <f t="shared" si="1602"/>
        <v/>
      </c>
      <c r="BQ978" s="17" t="str">
        <f t="shared" si="1603"/>
        <v/>
      </c>
      <c r="BR978" s="17" t="str">
        <f>IF(OR(BP978="",COUNTIF($BO$3:BO978,BO978)&lt;&gt;1),"",SUMIF(BO$3:BO$1048576,BO978,BP$3:BP$1048576))</f>
        <v/>
      </c>
      <c r="BS978" s="17" t="str">
        <f t="shared" si="1604"/>
        <v/>
      </c>
      <c r="BT978" s="17" t="str">
        <f t="shared" si="1605"/>
        <v/>
      </c>
      <c r="BU978" s="17" t="str">
        <f t="shared" si="1606"/>
        <v/>
      </c>
      <c r="BV978" s="24" t="str">
        <f t="shared" si="1607"/>
        <v/>
      </c>
      <c r="BW978" s="24" t="str">
        <f t="shared" si="1608"/>
        <v/>
      </c>
      <c r="BX978" s="24" t="str">
        <f t="shared" si="1609"/>
        <v/>
      </c>
      <c r="BY978" s="26" t="str">
        <f t="shared" si="1610"/>
        <v/>
      </c>
      <c r="BZ978" s="26" t="str">
        <f t="shared" si="1611"/>
        <v/>
      </c>
      <c r="CA978" s="26" t="str">
        <f t="shared" si="1612"/>
        <v/>
      </c>
      <c r="CB978" s="66" t="str">
        <f t="shared" si="1613"/>
        <v/>
      </c>
      <c r="CC978" s="65" t="str">
        <f t="shared" si="1614"/>
        <v/>
      </c>
      <c r="CD978" s="26" t="str">
        <f t="shared" si="1615"/>
        <v/>
      </c>
      <c r="CE978" s="26" t="str">
        <f t="shared" si="1616"/>
        <v/>
      </c>
      <c r="CF978" s="193" t="str">
        <f t="shared" si="1617"/>
        <v/>
      </c>
      <c r="CG978" s="193" t="str">
        <f t="shared" si="1618"/>
        <v/>
      </c>
      <c r="CH978" s="26" t="str">
        <f t="shared" si="1619"/>
        <v/>
      </c>
      <c r="CI978" s="26" t="str">
        <f t="shared" si="1620"/>
        <v/>
      </c>
      <c r="CJ978" s="65" t="str">
        <f t="shared" si="1621"/>
        <v/>
      </c>
      <c r="CK978" s="65" t="str">
        <f t="shared" si="1622"/>
        <v/>
      </c>
      <c r="CL978" s="64" t="str">
        <f t="shared" si="1623"/>
        <v/>
      </c>
      <c r="CM978" s="64" t="str">
        <f t="shared" si="1624"/>
        <v/>
      </c>
      <c r="CN978" s="65" t="str">
        <f t="shared" si="1625"/>
        <v/>
      </c>
      <c r="CP978" s="63" t="str">
        <f>IF(BH978="","",MAX($CP$3:CP977)+1)</f>
        <v/>
      </c>
      <c r="CQ978" s="24" t="str">
        <f t="shared" si="1626"/>
        <v/>
      </c>
      <c r="CR978" s="24" t="str">
        <f t="shared" si="1627"/>
        <v/>
      </c>
      <c r="CS978" s="24" t="str">
        <f t="shared" si="1628"/>
        <v/>
      </c>
      <c r="CT978" s="58" t="str">
        <f>IF(BO978="","",COUNTIF($BO$3:BO978,BO978)&amp;"@"&amp;BO978)</f>
        <v/>
      </c>
      <c r="CU978" s="16" t="str">
        <f t="shared" si="1566"/>
        <v/>
      </c>
      <c r="CV978" s="63" t="str">
        <f t="shared" si="1629"/>
        <v/>
      </c>
      <c r="CW978" s="16" t="str">
        <f t="shared" si="1630"/>
        <v/>
      </c>
      <c r="CX978" s="16" t="str">
        <f t="shared" si="1631"/>
        <v/>
      </c>
      <c r="CY978" s="16" t="str">
        <f t="shared" si="1632"/>
        <v/>
      </c>
      <c r="CZ978" s="85" t="str">
        <f t="shared" si="1633"/>
        <v/>
      </c>
      <c r="DA978" s="16" t="str">
        <f t="shared" si="1634"/>
        <v/>
      </c>
      <c r="DB978" s="16" t="str">
        <f t="shared" si="1635"/>
        <v/>
      </c>
      <c r="DC978" s="28" t="str">
        <f>IF(CP978="","",$DC$1&amp;(INDEX(価格設定!D$1:XFD$3,ROW(価格設定!$D$3),MATCH($AW978,価格設定!D$1:XFD$1,1))*100)&amp;"%")</f>
        <v/>
      </c>
      <c r="DD978" s="28" t="str">
        <f>IF(CP978="","",$DD$1&amp;(INDEX(価格設定!D$1:XFD$3,ROW(価格設定!$D$2),MATCH($AW978,価格設定!D$1:XFD$1,1))*100)&amp;"%")</f>
        <v/>
      </c>
      <c r="DE978" s="29" t="str">
        <f t="shared" si="1636"/>
        <v/>
      </c>
      <c r="DG978" s="58" t="str">
        <f t="shared" si="1637"/>
        <v/>
      </c>
      <c r="DH978" s="58" t="str">
        <f t="shared" si="1638"/>
        <v/>
      </c>
      <c r="DI978" s="58" t="str">
        <f t="shared" si="1639"/>
        <v/>
      </c>
      <c r="DJ978" s="85" t="str">
        <f t="shared" si="1640"/>
        <v/>
      </c>
      <c r="DL978" s="58" t="str">
        <f>IF(COUNTIF(DG$3:DG$1048576,DG978)=COUNTIF($DG$3:$DG978,DG978),DG978,"")</f>
        <v/>
      </c>
      <c r="DM978" s="85" t="str">
        <f t="shared" si="1641"/>
        <v/>
      </c>
      <c r="DN978" s="85" t="str">
        <f t="shared" si="1567"/>
        <v/>
      </c>
      <c r="DO978" s="85" t="str">
        <f t="shared" si="1567"/>
        <v/>
      </c>
      <c r="DP978" s="303"/>
      <c r="DQ978" s="17" t="str">
        <f t="shared" si="1568"/>
        <v/>
      </c>
      <c r="DR978" s="17" t="str">
        <f t="shared" si="1569"/>
        <v/>
      </c>
      <c r="DS978" s="17" t="str">
        <f t="shared" si="1570"/>
        <v/>
      </c>
      <c r="DU978" s="16" t="str">
        <f t="shared" si="1642"/>
        <v/>
      </c>
      <c r="DV978" s="16" t="str">
        <f>IF(DU978="","",COUNT($DU$3:DU978))</f>
        <v/>
      </c>
      <c r="DW978" s="16" t="str">
        <f t="shared" si="1643"/>
        <v/>
      </c>
      <c r="DX978" s="16" t="str">
        <f t="shared" si="1644"/>
        <v/>
      </c>
      <c r="DY978" s="16" t="str">
        <f>IF(DZ978="","",COUNTIF(DZ$3:DZ978,DZ978))</f>
        <v/>
      </c>
      <c r="DZ978" s="16" t="str">
        <f t="shared" si="1645"/>
        <v/>
      </c>
      <c r="EA978" s="16" t="str">
        <f t="shared" si="1646"/>
        <v/>
      </c>
      <c r="EB978" s="16" t="str">
        <f t="shared" si="1647"/>
        <v/>
      </c>
      <c r="EC978" s="16" t="str">
        <f t="shared" si="1648"/>
        <v/>
      </c>
      <c r="ED978" s="16" t="str">
        <f t="shared" si="1649"/>
        <v/>
      </c>
      <c r="EE978" s="16" t="str">
        <f t="shared" si="1650"/>
        <v/>
      </c>
      <c r="EF978" s="16" t="str">
        <f t="shared" si="1651"/>
        <v/>
      </c>
      <c r="EG978" s="16" t="str">
        <f t="shared" si="1652"/>
        <v/>
      </c>
      <c r="EH978" s="16" t="str">
        <f t="shared" si="1653"/>
        <v/>
      </c>
      <c r="EI978" s="16" t="str">
        <f t="shared" si="1654"/>
        <v/>
      </c>
      <c r="EJ978" s="16" t="str">
        <f t="shared" si="1655"/>
        <v/>
      </c>
      <c r="EK978" s="16" t="str">
        <f t="shared" si="1656"/>
        <v/>
      </c>
      <c r="EL978" s="58" t="str">
        <f t="shared" si="1657"/>
        <v/>
      </c>
      <c r="EM978" s="58" t="str">
        <f>IF(OR($DZ978="",CR978=""),IF($EL978="","",$EL978),IF(OR(CR978="なし",CR978=0),領収書!$H$1,CR978))</f>
        <v/>
      </c>
      <c r="EN978" s="58" t="str">
        <f>IF(OR($DZ978="",CS978=""),IF($EL978="","",$EL978),IF(OR(CS978="なし",CS978=0),入力!$EN$1,CS978))</f>
        <v/>
      </c>
      <c r="EO978" s="63" t="str">
        <f t="shared" si="1658"/>
        <v/>
      </c>
      <c r="EP978" s="63" t="str">
        <f t="shared" si="1659"/>
        <v/>
      </c>
      <c r="ER978" s="16" t="str">
        <f>IF(AND(COUNTIF($ET$3:ET978,ET978)=1,ET978&lt;&gt;""),MAX($ER$3:ER977)+1,"")</f>
        <v/>
      </c>
      <c r="ES978" s="16" t="str">
        <f>IF(価格設定!B980="","",価格設定!B980)</f>
        <v/>
      </c>
      <c r="ET978" s="16" t="str">
        <f>IF(価格設定!C980="","",価格設定!C980)</f>
        <v/>
      </c>
      <c r="EV978" s="16" t="str">
        <f t="shared" si="1571"/>
        <v/>
      </c>
      <c r="EW978" s="16" t="str">
        <f t="shared" si="1660"/>
        <v/>
      </c>
    </row>
    <row r="979" spans="1:153" ht="30" customHeight="1" x14ac:dyDescent="0.2">
      <c r="A979" s="225"/>
      <c r="B979" s="212"/>
      <c r="C979" s="221"/>
      <c r="D979" s="164"/>
      <c r="E979" s="165"/>
      <c r="F979" s="166"/>
      <c r="G979" s="167"/>
      <c r="H979" s="179"/>
      <c r="I979" s="306"/>
      <c r="J979" s="169"/>
      <c r="K979" s="179"/>
      <c r="L979" s="186"/>
      <c r="M979" s="186"/>
      <c r="N979" s="168"/>
      <c r="O979" s="170"/>
      <c r="P979" s="212"/>
      <c r="Q979" s="179" t="str">
        <f>IFERROR(IF(H979="","",IFERROR(INDEX(価格設定!$B$5:$B$1048576,MATCH(H979,価格設定!$B$5:$B$1048576,0),0),INDEX(価格設定!$B$5:$B$1048576,MATCH("*"&amp;H979&amp;"*",価格設定!$B$5:$B$1048576,0),0))),H979)</f>
        <v/>
      </c>
      <c r="R979" s="250" t="str">
        <f>IFERROR(IF(Q979="",IF(K979="","",K979),IF(K979="",IF(INDEX(価格設定!$C$5:$C$1048576,MATCH(Q979,価格設定!$B$5:$B$1048576,0),0)=0,"",INDEX(価格設定!$C$5:$C$1048576,MATCH(Q979,価格設定!$B$5:$B$1048576,0),0)),IF(K979="なし","",K979))),"")</f>
        <v/>
      </c>
      <c r="S979" s="308" t="str">
        <f t="shared" si="1572"/>
        <v/>
      </c>
      <c r="T979" s="126" t="str">
        <f>IFERROR(IF(J979="",IF(INDEX(価格設定!$E$5:$R$1048576,MATCH($Q979,価格設定!B$5:B$1048576,0),MATCH($AW979,価格設定!E$1:X$1,1))=0,"",INDEX(価格設定!$E$5:$R$1048576,MATCH($Q979,価格設定!B$5:B$1048576,0),MATCH($AW979,価格設定!E$1:X$1,1))),J979),"")</f>
        <v/>
      </c>
      <c r="U979" s="126" t="str">
        <f t="shared" si="1573"/>
        <v/>
      </c>
      <c r="V979" s="132" t="str">
        <f t="shared" si="1574"/>
        <v/>
      </c>
      <c r="W979" s="127" t="str">
        <f>IFERROR(IF(OR(T979="",T979&lt;0),"",IFERROR(INDEX(価格設定!E$2:X$3,IF(AND(K979=$K$1,$K$1&lt;&gt;""),ROW(価格設定!$D$3)-1,MATCH(INDEX(価格設定!$D$5:$D$1048576,MATCH(Q979,価格設定!$B$5:$B$1048576,0),0),価格設定!$D$2:$D$3,0)),MATCH($AW979,価格設定!E$1:X$1,1)),INDEX(価格設定!E$2:X$2,0,MATCH($AW979,価格設定!E$1:X$1,1)))),"")</f>
        <v/>
      </c>
      <c r="X979" s="126" t="str">
        <f t="shared" si="1565"/>
        <v/>
      </c>
      <c r="Y979" s="128" t="str">
        <f t="shared" si="1575"/>
        <v/>
      </c>
      <c r="Z979" s="126" t="str">
        <f t="shared" si="1576"/>
        <v/>
      </c>
      <c r="AA979" s="129" t="str">
        <f t="shared" si="1577"/>
        <v/>
      </c>
      <c r="AB979" s="126" t="str">
        <f t="shared" si="1578"/>
        <v/>
      </c>
      <c r="AC979" s="280" t="str">
        <f t="shared" si="1579"/>
        <v/>
      </c>
      <c r="AD979" s="15"/>
      <c r="AE979" s="204" t="str">
        <f>IF(AF979="","",COUNT($AF$3:AF979))</f>
        <v/>
      </c>
      <c r="AF979" s="206" t="str">
        <f t="shared" si="1580"/>
        <v/>
      </c>
      <c r="AG979" s="204" t="str">
        <f t="shared" si="1581"/>
        <v/>
      </c>
      <c r="AH979" s="204" t="str">
        <f t="shared" si="1582"/>
        <v/>
      </c>
      <c r="AI979" s="287"/>
      <c r="AJ979" s="15"/>
      <c r="AK979" s="138" t="str">
        <f t="shared" si="1583"/>
        <v/>
      </c>
      <c r="AL979" s="131" t="str">
        <f t="shared" si="1584"/>
        <v/>
      </c>
      <c r="AM979" s="131" t="str">
        <f t="shared" si="1585"/>
        <v/>
      </c>
      <c r="AN979" s="313" t="str">
        <f t="shared" si="1586"/>
        <v/>
      </c>
      <c r="AO979" s="316" t="str">
        <f t="shared" si="1587"/>
        <v/>
      </c>
      <c r="AP979" s="18"/>
      <c r="AQ979" s="3" t="str">
        <f>IF(F979="","",MAX($AQ$3:AQ978)+1)</f>
        <v/>
      </c>
      <c r="AR979" s="3" t="str">
        <f>IF(OR(AQ979="",BB979=""),"",MAX($AR$3:AR978)+1)</f>
        <v/>
      </c>
      <c r="AS979" s="3" t="str">
        <f>IF(CQ979="","",RANK(CQ979,CQ$3:CQ$1048576,1)+COUNTIF($CQ$3:CQ979,CQ979)-1)</f>
        <v/>
      </c>
      <c r="AT979" s="21" t="str">
        <f>IF(C979="",IF(OR(AND($H979&lt;&gt;"",C979=""),AND($F978=$F979,$AZ979&lt;&gt;""),COUNTA($H$3:$H$1048576,#REF!,$F$3:$F$1048576)&gt;COUNTA($H$3:$H979,#REF!,$F$3:$F979),$AZ979&lt;&gt;""),INDEX(AT$3:AT$1048576,MATCH(MAX($AQ$3:$AQ978),$AQ$3:$AQ$1048576,0),0),""),C979)</f>
        <v/>
      </c>
      <c r="AU979" s="21" t="str">
        <f>IF(D979="",IF(OR(AND($H979&lt;&gt;"",D979=""),AND($F978=$F979,$AZ979&lt;&gt;""),COUNTA($H$3:$H$1048576,#REF!,$F$3:$F$1048576)&gt;COUNTA($H$3:$H979,#REF!,$F$3:$F979),$AZ979&lt;&gt;""),INDEX(AU$3:AU$1048576,MATCH(MAX($AQ$3:$AQ978),$AQ$3:$AQ$1048576,0),0),""),D979)</f>
        <v/>
      </c>
      <c r="AV979" s="21" t="str">
        <f>IF(E979="",IF(OR(AND($H979&lt;&gt;"",E979=""),AND($F978=$F979,$AZ979&lt;&gt;""),COUNTA($H$3:$H$1048576,#REF!,$F$3:$F$1048576)&gt;COUNTA($H$3:$H979,#REF!,$F$3:$F979),$AZ979&lt;&gt;""),INDEX(AV$3:AV$1048576,MATCH(MAX($AQ$3:$AQ978),$AQ$3:$AQ$1048576,0),0),""),E979)</f>
        <v/>
      </c>
      <c r="AW979" s="24" t="str">
        <f t="shared" si="1588"/>
        <v/>
      </c>
      <c r="AX979" s="13" t="str">
        <f t="shared" si="1589"/>
        <v/>
      </c>
      <c r="AY979" s="4" t="str">
        <f t="shared" si="1590"/>
        <v/>
      </c>
      <c r="AZ979" s="4" t="str">
        <f>IF(AX979="",IF(OR(AND(H979&lt;&gt;"",F979=""),COUNTA($H$3:$H$1048576)&gt;COUNTA($H$3:$H979)),INDEX(AX$3:AX979,MATCH(MAX($AQ$3:AQ979),AQ$3:AQ979,0),0),""),AX979)</f>
        <v/>
      </c>
      <c r="BA979" s="4" t="str">
        <f>IF(AY979="",IF(AND(H979&lt;&gt;"",F979=""),INDEX(AY$3:AY979,MATCH(MAX($AQ$3:AQ979),AQ$3:AQ979,0),0),""),AY979)</f>
        <v/>
      </c>
      <c r="BB979" s="82" t="str">
        <f>IF(BC979="","",RANK(BC979,BC$3:BC$1048576,1)+COUNTIF($BC$3:BC979,BC979)-1)</f>
        <v/>
      </c>
      <c r="BC979" s="139" t="str">
        <f t="shared" si="1591"/>
        <v/>
      </c>
      <c r="BD979" s="46" t="str">
        <f t="shared" si="1592"/>
        <v/>
      </c>
      <c r="BE979" s="46" t="str">
        <f t="shared" si="1593"/>
        <v/>
      </c>
      <c r="BF979" s="46" t="str">
        <f t="shared" si="1594"/>
        <v/>
      </c>
      <c r="BG979" s="4" t="str">
        <f t="shared" si="1595"/>
        <v/>
      </c>
      <c r="BH979" s="180" t="str">
        <f t="shared" si="1596"/>
        <v/>
      </c>
      <c r="BI979" s="16" t="str">
        <f t="shared" si="1597"/>
        <v/>
      </c>
      <c r="BJ979" s="52" t="str">
        <f>IF(BI979="","",IF(W979="","",IF(AND(K979=$K$1,$K$1&lt;&gt;""),$BT$2,IFERROR(IF(INDEX(価格設定!$D$5:$D$1048576,MATCH(Q979,価格設定!$B$5:$B$1048576,0),0)=価格設定!$D$3,$BT$2,$BS$2),$BS$2))))</f>
        <v/>
      </c>
      <c r="BK979" s="16" t="str">
        <f>IF(BI979="","",IF(COUNTIF($BI$3:BI979,BI979)=1,1,IF(AND(BI978=BI979,BH979=""),BK978,COUNTIF($BH$3:BH979,BH979))))</f>
        <v/>
      </c>
      <c r="BL979" s="52" t="str">
        <f t="shared" si="1598"/>
        <v/>
      </c>
      <c r="BM979" s="52" t="str">
        <f t="shared" si="1599"/>
        <v/>
      </c>
      <c r="BN979" s="119" t="str">
        <f t="shared" si="1600"/>
        <v/>
      </c>
      <c r="BO979" s="119" t="str">
        <f t="shared" si="1601"/>
        <v/>
      </c>
      <c r="BP979" s="17" t="str">
        <f t="shared" si="1602"/>
        <v/>
      </c>
      <c r="BQ979" s="17" t="str">
        <f t="shared" si="1603"/>
        <v/>
      </c>
      <c r="BR979" s="17" t="str">
        <f>IF(OR(BP979="",COUNTIF($BO$3:BO979,BO979)&lt;&gt;1),"",SUMIF(BO$3:BO$1048576,BO979,BP$3:BP$1048576))</f>
        <v/>
      </c>
      <c r="BS979" s="17" t="str">
        <f t="shared" si="1604"/>
        <v/>
      </c>
      <c r="BT979" s="17" t="str">
        <f t="shared" si="1605"/>
        <v/>
      </c>
      <c r="BU979" s="17" t="str">
        <f t="shared" si="1606"/>
        <v/>
      </c>
      <c r="BV979" s="24" t="str">
        <f t="shared" si="1607"/>
        <v/>
      </c>
      <c r="BW979" s="24" t="str">
        <f t="shared" si="1608"/>
        <v/>
      </c>
      <c r="BX979" s="24" t="str">
        <f t="shared" si="1609"/>
        <v/>
      </c>
      <c r="BY979" s="26" t="str">
        <f t="shared" si="1610"/>
        <v/>
      </c>
      <c r="BZ979" s="26" t="str">
        <f t="shared" si="1611"/>
        <v/>
      </c>
      <c r="CA979" s="26" t="str">
        <f t="shared" si="1612"/>
        <v/>
      </c>
      <c r="CB979" s="66" t="str">
        <f t="shared" si="1613"/>
        <v/>
      </c>
      <c r="CC979" s="65" t="str">
        <f t="shared" si="1614"/>
        <v/>
      </c>
      <c r="CD979" s="26" t="str">
        <f t="shared" si="1615"/>
        <v/>
      </c>
      <c r="CE979" s="26" t="str">
        <f t="shared" si="1616"/>
        <v/>
      </c>
      <c r="CF979" s="193" t="str">
        <f t="shared" si="1617"/>
        <v/>
      </c>
      <c r="CG979" s="193" t="str">
        <f t="shared" si="1618"/>
        <v/>
      </c>
      <c r="CH979" s="26" t="str">
        <f t="shared" si="1619"/>
        <v/>
      </c>
      <c r="CI979" s="26" t="str">
        <f t="shared" si="1620"/>
        <v/>
      </c>
      <c r="CJ979" s="65" t="str">
        <f t="shared" si="1621"/>
        <v/>
      </c>
      <c r="CK979" s="65" t="str">
        <f t="shared" si="1622"/>
        <v/>
      </c>
      <c r="CL979" s="64" t="str">
        <f t="shared" si="1623"/>
        <v/>
      </c>
      <c r="CM979" s="64" t="str">
        <f t="shared" si="1624"/>
        <v/>
      </c>
      <c r="CN979" s="65" t="str">
        <f t="shared" si="1625"/>
        <v/>
      </c>
      <c r="CP979" s="63" t="str">
        <f>IF(BH979="","",MAX($CP$3:CP978)+1)</f>
        <v/>
      </c>
      <c r="CQ979" s="24" t="str">
        <f t="shared" si="1626"/>
        <v/>
      </c>
      <c r="CR979" s="24" t="str">
        <f t="shared" si="1627"/>
        <v/>
      </c>
      <c r="CS979" s="24" t="str">
        <f t="shared" si="1628"/>
        <v/>
      </c>
      <c r="CT979" s="58" t="str">
        <f>IF(BO979="","",COUNTIF($BO$3:BO979,BO979)&amp;"@"&amp;BO979)</f>
        <v/>
      </c>
      <c r="CU979" s="16" t="str">
        <f t="shared" si="1566"/>
        <v/>
      </c>
      <c r="CV979" s="63" t="str">
        <f t="shared" si="1629"/>
        <v/>
      </c>
      <c r="CW979" s="16" t="str">
        <f t="shared" si="1630"/>
        <v/>
      </c>
      <c r="CX979" s="16" t="str">
        <f t="shared" si="1631"/>
        <v/>
      </c>
      <c r="CY979" s="16" t="str">
        <f t="shared" si="1632"/>
        <v/>
      </c>
      <c r="CZ979" s="85" t="str">
        <f t="shared" si="1633"/>
        <v/>
      </c>
      <c r="DA979" s="16" t="str">
        <f t="shared" si="1634"/>
        <v/>
      </c>
      <c r="DB979" s="16" t="str">
        <f t="shared" si="1635"/>
        <v/>
      </c>
      <c r="DC979" s="28" t="str">
        <f>IF(CP979="","",$DC$1&amp;(INDEX(価格設定!D$1:XFD$3,ROW(価格設定!$D$3),MATCH($AW979,価格設定!D$1:XFD$1,1))*100)&amp;"%")</f>
        <v/>
      </c>
      <c r="DD979" s="28" t="str">
        <f>IF(CP979="","",$DD$1&amp;(INDEX(価格設定!D$1:XFD$3,ROW(価格設定!$D$2),MATCH($AW979,価格設定!D$1:XFD$1,1))*100)&amp;"%")</f>
        <v/>
      </c>
      <c r="DE979" s="29" t="str">
        <f t="shared" si="1636"/>
        <v/>
      </c>
      <c r="DG979" s="58" t="str">
        <f t="shared" si="1637"/>
        <v/>
      </c>
      <c r="DH979" s="58" t="str">
        <f t="shared" si="1638"/>
        <v/>
      </c>
      <c r="DI979" s="58" t="str">
        <f t="shared" si="1639"/>
        <v/>
      </c>
      <c r="DJ979" s="85" t="str">
        <f t="shared" si="1640"/>
        <v/>
      </c>
      <c r="DL979" s="58" t="str">
        <f>IF(COUNTIF(DG$3:DG$1048576,DG979)=COUNTIF($DG$3:$DG979,DG979),DG979,"")</f>
        <v/>
      </c>
      <c r="DM979" s="85" t="str">
        <f t="shared" si="1641"/>
        <v/>
      </c>
      <c r="DN979" s="85" t="str">
        <f t="shared" si="1567"/>
        <v/>
      </c>
      <c r="DO979" s="85" t="str">
        <f t="shared" si="1567"/>
        <v/>
      </c>
      <c r="DP979" s="303"/>
      <c r="DQ979" s="17" t="str">
        <f t="shared" si="1568"/>
        <v/>
      </c>
      <c r="DR979" s="17" t="str">
        <f t="shared" si="1569"/>
        <v/>
      </c>
      <c r="DS979" s="17" t="str">
        <f t="shared" si="1570"/>
        <v/>
      </c>
      <c r="DU979" s="16" t="str">
        <f t="shared" si="1642"/>
        <v/>
      </c>
      <c r="DV979" s="16" t="str">
        <f>IF(DU979="","",COUNT($DU$3:DU979))</f>
        <v/>
      </c>
      <c r="DW979" s="16" t="str">
        <f t="shared" si="1643"/>
        <v/>
      </c>
      <c r="DX979" s="16" t="str">
        <f t="shared" si="1644"/>
        <v/>
      </c>
      <c r="DY979" s="16" t="str">
        <f>IF(DZ979="","",COUNTIF(DZ$3:DZ979,DZ979))</f>
        <v/>
      </c>
      <c r="DZ979" s="16" t="str">
        <f t="shared" si="1645"/>
        <v/>
      </c>
      <c r="EA979" s="16" t="str">
        <f t="shared" si="1646"/>
        <v/>
      </c>
      <c r="EB979" s="16" t="str">
        <f t="shared" si="1647"/>
        <v/>
      </c>
      <c r="EC979" s="16" t="str">
        <f t="shared" si="1648"/>
        <v/>
      </c>
      <c r="ED979" s="16" t="str">
        <f t="shared" si="1649"/>
        <v/>
      </c>
      <c r="EE979" s="16" t="str">
        <f t="shared" si="1650"/>
        <v/>
      </c>
      <c r="EF979" s="16" t="str">
        <f t="shared" si="1651"/>
        <v/>
      </c>
      <c r="EG979" s="16" t="str">
        <f t="shared" si="1652"/>
        <v/>
      </c>
      <c r="EH979" s="16" t="str">
        <f t="shared" si="1653"/>
        <v/>
      </c>
      <c r="EI979" s="16" t="str">
        <f t="shared" si="1654"/>
        <v/>
      </c>
      <c r="EJ979" s="16" t="str">
        <f t="shared" si="1655"/>
        <v/>
      </c>
      <c r="EK979" s="16" t="str">
        <f t="shared" si="1656"/>
        <v/>
      </c>
      <c r="EL979" s="58" t="str">
        <f t="shared" si="1657"/>
        <v/>
      </c>
      <c r="EM979" s="58" t="str">
        <f>IF(OR($DZ979="",CR979=""),IF($EL979="","",$EL979),IF(OR(CR979="なし",CR979=0),領収書!$H$1,CR979))</f>
        <v/>
      </c>
      <c r="EN979" s="58" t="str">
        <f>IF(OR($DZ979="",CS979=""),IF($EL979="","",$EL979),IF(OR(CS979="なし",CS979=0),入力!$EN$1,CS979))</f>
        <v/>
      </c>
      <c r="EO979" s="63" t="str">
        <f t="shared" si="1658"/>
        <v/>
      </c>
      <c r="EP979" s="63" t="str">
        <f t="shared" si="1659"/>
        <v/>
      </c>
      <c r="ER979" s="16" t="str">
        <f>IF(AND(COUNTIF($ET$3:ET979,ET979)=1,ET979&lt;&gt;""),MAX($ER$3:ER978)+1,"")</f>
        <v/>
      </c>
      <c r="ES979" s="16" t="str">
        <f>IF(価格設定!B981="","",価格設定!B981)</f>
        <v/>
      </c>
      <c r="ET979" s="16" t="str">
        <f>IF(価格設定!C981="","",価格設定!C981)</f>
        <v/>
      </c>
      <c r="EV979" s="16" t="str">
        <f t="shared" si="1571"/>
        <v/>
      </c>
      <c r="EW979" s="16" t="str">
        <f t="shared" si="1660"/>
        <v/>
      </c>
    </row>
    <row r="980" spans="1:153" ht="30" customHeight="1" x14ac:dyDescent="0.2">
      <c r="A980" s="225"/>
      <c r="B980" s="212"/>
      <c r="C980" s="221"/>
      <c r="D980" s="164"/>
      <c r="E980" s="165"/>
      <c r="F980" s="166"/>
      <c r="G980" s="167"/>
      <c r="H980" s="179"/>
      <c r="I980" s="306"/>
      <c r="J980" s="169"/>
      <c r="K980" s="179"/>
      <c r="L980" s="186"/>
      <c r="M980" s="186"/>
      <c r="N980" s="168"/>
      <c r="O980" s="170"/>
      <c r="P980" s="212"/>
      <c r="Q980" s="179" t="str">
        <f>IFERROR(IF(H980="","",IFERROR(INDEX(価格設定!$B$5:$B$1048576,MATCH(H980,価格設定!$B$5:$B$1048576,0),0),INDEX(価格設定!$B$5:$B$1048576,MATCH("*"&amp;H980&amp;"*",価格設定!$B$5:$B$1048576,0),0))),H980)</f>
        <v/>
      </c>
      <c r="R980" s="250" t="str">
        <f>IFERROR(IF(Q980="",IF(K980="","",K980),IF(K980="",IF(INDEX(価格設定!$C$5:$C$1048576,MATCH(Q980,価格設定!$B$5:$B$1048576,0),0)=0,"",INDEX(価格設定!$C$5:$C$1048576,MATCH(Q980,価格設定!$B$5:$B$1048576,0),0)),IF(K980="なし","",K980))),"")</f>
        <v/>
      </c>
      <c r="S980" s="308" t="str">
        <f t="shared" si="1572"/>
        <v/>
      </c>
      <c r="T980" s="126" t="str">
        <f>IFERROR(IF(J980="",IF(INDEX(価格設定!$E$5:$R$1048576,MATCH($Q980,価格設定!B$5:B$1048576,0),MATCH($AW980,価格設定!E$1:X$1,1))=0,"",INDEX(価格設定!$E$5:$R$1048576,MATCH($Q980,価格設定!B$5:B$1048576,0),MATCH($AW980,価格設定!E$1:X$1,1))),J980),"")</f>
        <v/>
      </c>
      <c r="U980" s="126" t="str">
        <f t="shared" si="1573"/>
        <v/>
      </c>
      <c r="V980" s="132" t="str">
        <f t="shared" si="1574"/>
        <v/>
      </c>
      <c r="W980" s="127" t="str">
        <f>IFERROR(IF(OR(T980="",T980&lt;0),"",IFERROR(INDEX(価格設定!E$2:X$3,IF(AND(K980=$K$1,$K$1&lt;&gt;""),ROW(価格設定!$D$3)-1,MATCH(INDEX(価格設定!$D$5:$D$1048576,MATCH(Q980,価格設定!$B$5:$B$1048576,0),0),価格設定!$D$2:$D$3,0)),MATCH($AW980,価格設定!E$1:X$1,1)),INDEX(価格設定!E$2:X$2,0,MATCH($AW980,価格設定!E$1:X$1,1)))),"")</f>
        <v/>
      </c>
      <c r="X980" s="126" t="str">
        <f t="shared" si="1565"/>
        <v/>
      </c>
      <c r="Y980" s="128" t="str">
        <f t="shared" si="1575"/>
        <v/>
      </c>
      <c r="Z980" s="126" t="str">
        <f t="shared" si="1576"/>
        <v/>
      </c>
      <c r="AA980" s="129" t="str">
        <f t="shared" si="1577"/>
        <v/>
      </c>
      <c r="AB980" s="126" t="str">
        <f t="shared" si="1578"/>
        <v/>
      </c>
      <c r="AC980" s="280" t="str">
        <f t="shared" si="1579"/>
        <v/>
      </c>
      <c r="AD980" s="15"/>
      <c r="AE980" s="204" t="str">
        <f>IF(AF980="","",COUNT($AF$3:AF980))</f>
        <v/>
      </c>
      <c r="AF980" s="206" t="str">
        <f t="shared" si="1580"/>
        <v/>
      </c>
      <c r="AG980" s="204" t="str">
        <f t="shared" si="1581"/>
        <v/>
      </c>
      <c r="AH980" s="204" t="str">
        <f t="shared" si="1582"/>
        <v/>
      </c>
      <c r="AI980" s="287"/>
      <c r="AJ980" s="15"/>
      <c r="AK980" s="138" t="str">
        <f t="shared" si="1583"/>
        <v/>
      </c>
      <c r="AL980" s="131" t="str">
        <f t="shared" si="1584"/>
        <v/>
      </c>
      <c r="AM980" s="131" t="str">
        <f t="shared" si="1585"/>
        <v/>
      </c>
      <c r="AN980" s="313" t="str">
        <f t="shared" si="1586"/>
        <v/>
      </c>
      <c r="AO980" s="316" t="str">
        <f t="shared" si="1587"/>
        <v/>
      </c>
      <c r="AP980" s="18"/>
      <c r="AQ980" s="3" t="str">
        <f>IF(F980="","",MAX($AQ$3:AQ979)+1)</f>
        <v/>
      </c>
      <c r="AR980" s="3" t="str">
        <f>IF(OR(AQ980="",BB980=""),"",MAX($AR$3:AR979)+1)</f>
        <v/>
      </c>
      <c r="AS980" s="3" t="str">
        <f>IF(CQ980="","",RANK(CQ980,CQ$3:CQ$1048576,1)+COUNTIF($CQ$3:CQ980,CQ980)-1)</f>
        <v/>
      </c>
      <c r="AT980" s="21" t="str">
        <f>IF(C980="",IF(OR(AND($H980&lt;&gt;"",C980=""),AND($F979=$F980,$AZ980&lt;&gt;""),COUNTA($H$3:$H$1048576,#REF!,$F$3:$F$1048576)&gt;COUNTA($H$3:$H980,#REF!,$F$3:$F980),$AZ980&lt;&gt;""),INDEX(AT$3:AT$1048576,MATCH(MAX($AQ$3:$AQ979),$AQ$3:$AQ$1048576,0),0),""),C980)</f>
        <v/>
      </c>
      <c r="AU980" s="21" t="str">
        <f>IF(D980="",IF(OR(AND($H980&lt;&gt;"",D980=""),AND($F979=$F980,$AZ980&lt;&gt;""),COUNTA($H$3:$H$1048576,#REF!,$F$3:$F$1048576)&gt;COUNTA($H$3:$H980,#REF!,$F$3:$F980),$AZ980&lt;&gt;""),INDEX(AU$3:AU$1048576,MATCH(MAX($AQ$3:$AQ979),$AQ$3:$AQ$1048576,0),0),""),D980)</f>
        <v/>
      </c>
      <c r="AV980" s="21" t="str">
        <f>IF(E980="",IF(OR(AND($H980&lt;&gt;"",E980=""),AND($F979=$F980,$AZ980&lt;&gt;""),COUNTA($H$3:$H$1048576,#REF!,$F$3:$F$1048576)&gt;COUNTA($H$3:$H980,#REF!,$F$3:$F980),$AZ980&lt;&gt;""),INDEX(AV$3:AV$1048576,MATCH(MAX($AQ$3:$AQ979),$AQ$3:$AQ$1048576,0),0),""),E980)</f>
        <v/>
      </c>
      <c r="AW980" s="24" t="str">
        <f t="shared" si="1588"/>
        <v/>
      </c>
      <c r="AX980" s="13" t="str">
        <f t="shared" si="1589"/>
        <v/>
      </c>
      <c r="AY980" s="4" t="str">
        <f t="shared" si="1590"/>
        <v/>
      </c>
      <c r="AZ980" s="4" t="str">
        <f>IF(AX980="",IF(OR(AND(H980&lt;&gt;"",F980=""),COUNTA($H$3:$H$1048576)&gt;COUNTA($H$3:$H980)),INDEX(AX$3:AX980,MATCH(MAX($AQ$3:AQ980),AQ$3:AQ980,0),0),""),AX980)</f>
        <v/>
      </c>
      <c r="BA980" s="4" t="str">
        <f>IF(AY980="",IF(AND(H980&lt;&gt;"",F980=""),INDEX(AY$3:AY980,MATCH(MAX($AQ$3:AQ980),AQ$3:AQ980,0),0),""),AY980)</f>
        <v/>
      </c>
      <c r="BB980" s="82" t="str">
        <f>IF(BC980="","",RANK(BC980,BC$3:BC$1048576,1)+COUNTIF($BC$3:BC980,BC980)-1)</f>
        <v/>
      </c>
      <c r="BC980" s="139" t="str">
        <f t="shared" si="1591"/>
        <v/>
      </c>
      <c r="BD980" s="46" t="str">
        <f t="shared" si="1592"/>
        <v/>
      </c>
      <c r="BE980" s="46" t="str">
        <f t="shared" si="1593"/>
        <v/>
      </c>
      <c r="BF980" s="46" t="str">
        <f t="shared" si="1594"/>
        <v/>
      </c>
      <c r="BG980" s="4" t="str">
        <f t="shared" si="1595"/>
        <v/>
      </c>
      <c r="BH980" s="180" t="str">
        <f t="shared" si="1596"/>
        <v/>
      </c>
      <c r="BI980" s="16" t="str">
        <f t="shared" si="1597"/>
        <v/>
      </c>
      <c r="BJ980" s="52" t="str">
        <f>IF(BI980="","",IF(W980="","",IF(AND(K980=$K$1,$K$1&lt;&gt;""),$BT$2,IFERROR(IF(INDEX(価格設定!$D$5:$D$1048576,MATCH(Q980,価格設定!$B$5:$B$1048576,0),0)=価格設定!$D$3,$BT$2,$BS$2),$BS$2))))</f>
        <v/>
      </c>
      <c r="BK980" s="16" t="str">
        <f>IF(BI980="","",IF(COUNTIF($BI$3:BI980,BI980)=1,1,IF(AND(BI979=BI980,BH980=""),BK979,COUNTIF($BH$3:BH980,BH980))))</f>
        <v/>
      </c>
      <c r="BL980" s="52" t="str">
        <f t="shared" si="1598"/>
        <v/>
      </c>
      <c r="BM980" s="52" t="str">
        <f t="shared" si="1599"/>
        <v/>
      </c>
      <c r="BN980" s="119" t="str">
        <f t="shared" si="1600"/>
        <v/>
      </c>
      <c r="BO980" s="119" t="str">
        <f t="shared" si="1601"/>
        <v/>
      </c>
      <c r="BP980" s="17" t="str">
        <f t="shared" si="1602"/>
        <v/>
      </c>
      <c r="BQ980" s="17" t="str">
        <f t="shared" si="1603"/>
        <v/>
      </c>
      <c r="BR980" s="17" t="str">
        <f>IF(OR(BP980="",COUNTIF($BO$3:BO980,BO980)&lt;&gt;1),"",SUMIF(BO$3:BO$1048576,BO980,BP$3:BP$1048576))</f>
        <v/>
      </c>
      <c r="BS980" s="17" t="str">
        <f t="shared" si="1604"/>
        <v/>
      </c>
      <c r="BT980" s="17" t="str">
        <f t="shared" si="1605"/>
        <v/>
      </c>
      <c r="BU980" s="17" t="str">
        <f t="shared" si="1606"/>
        <v/>
      </c>
      <c r="BV980" s="24" t="str">
        <f t="shared" si="1607"/>
        <v/>
      </c>
      <c r="BW980" s="24" t="str">
        <f t="shared" si="1608"/>
        <v/>
      </c>
      <c r="BX980" s="24" t="str">
        <f t="shared" si="1609"/>
        <v/>
      </c>
      <c r="BY980" s="26" t="str">
        <f t="shared" si="1610"/>
        <v/>
      </c>
      <c r="BZ980" s="26" t="str">
        <f t="shared" si="1611"/>
        <v/>
      </c>
      <c r="CA980" s="26" t="str">
        <f t="shared" si="1612"/>
        <v/>
      </c>
      <c r="CB980" s="66" t="str">
        <f t="shared" si="1613"/>
        <v/>
      </c>
      <c r="CC980" s="65" t="str">
        <f t="shared" si="1614"/>
        <v/>
      </c>
      <c r="CD980" s="26" t="str">
        <f t="shared" si="1615"/>
        <v/>
      </c>
      <c r="CE980" s="26" t="str">
        <f t="shared" si="1616"/>
        <v/>
      </c>
      <c r="CF980" s="193" t="str">
        <f t="shared" si="1617"/>
        <v/>
      </c>
      <c r="CG980" s="193" t="str">
        <f t="shared" si="1618"/>
        <v/>
      </c>
      <c r="CH980" s="26" t="str">
        <f t="shared" si="1619"/>
        <v/>
      </c>
      <c r="CI980" s="26" t="str">
        <f t="shared" si="1620"/>
        <v/>
      </c>
      <c r="CJ980" s="65" t="str">
        <f t="shared" si="1621"/>
        <v/>
      </c>
      <c r="CK980" s="65" t="str">
        <f t="shared" si="1622"/>
        <v/>
      </c>
      <c r="CL980" s="64" t="str">
        <f t="shared" si="1623"/>
        <v/>
      </c>
      <c r="CM980" s="64" t="str">
        <f t="shared" si="1624"/>
        <v/>
      </c>
      <c r="CN980" s="65" t="str">
        <f t="shared" si="1625"/>
        <v/>
      </c>
      <c r="CP980" s="63" t="str">
        <f>IF(BH980="","",MAX($CP$3:CP979)+1)</f>
        <v/>
      </c>
      <c r="CQ980" s="24" t="str">
        <f t="shared" si="1626"/>
        <v/>
      </c>
      <c r="CR980" s="24" t="str">
        <f t="shared" si="1627"/>
        <v/>
      </c>
      <c r="CS980" s="24" t="str">
        <f t="shared" si="1628"/>
        <v/>
      </c>
      <c r="CT980" s="58" t="str">
        <f>IF(BO980="","",COUNTIF($BO$3:BO980,BO980)&amp;"@"&amp;BO980)</f>
        <v/>
      </c>
      <c r="CU980" s="16" t="str">
        <f t="shared" si="1566"/>
        <v/>
      </c>
      <c r="CV980" s="63" t="str">
        <f t="shared" si="1629"/>
        <v/>
      </c>
      <c r="CW980" s="16" t="str">
        <f t="shared" si="1630"/>
        <v/>
      </c>
      <c r="CX980" s="16" t="str">
        <f t="shared" si="1631"/>
        <v/>
      </c>
      <c r="CY980" s="16" t="str">
        <f t="shared" si="1632"/>
        <v/>
      </c>
      <c r="CZ980" s="85" t="str">
        <f t="shared" si="1633"/>
        <v/>
      </c>
      <c r="DA980" s="16" t="str">
        <f t="shared" si="1634"/>
        <v/>
      </c>
      <c r="DB980" s="16" t="str">
        <f t="shared" si="1635"/>
        <v/>
      </c>
      <c r="DC980" s="28" t="str">
        <f>IF(CP980="","",$DC$1&amp;(INDEX(価格設定!D$1:XFD$3,ROW(価格設定!$D$3),MATCH($AW980,価格設定!D$1:XFD$1,1))*100)&amp;"%")</f>
        <v/>
      </c>
      <c r="DD980" s="28" t="str">
        <f>IF(CP980="","",$DD$1&amp;(INDEX(価格設定!D$1:XFD$3,ROW(価格設定!$D$2),MATCH($AW980,価格設定!D$1:XFD$1,1))*100)&amp;"%")</f>
        <v/>
      </c>
      <c r="DE980" s="29" t="str">
        <f t="shared" si="1636"/>
        <v/>
      </c>
      <c r="DG980" s="58" t="str">
        <f t="shared" si="1637"/>
        <v/>
      </c>
      <c r="DH980" s="58" t="str">
        <f t="shared" si="1638"/>
        <v/>
      </c>
      <c r="DI980" s="58" t="str">
        <f t="shared" si="1639"/>
        <v/>
      </c>
      <c r="DJ980" s="85" t="str">
        <f t="shared" si="1640"/>
        <v/>
      </c>
      <c r="DL980" s="58" t="str">
        <f>IF(COUNTIF(DG$3:DG$1048576,DG980)=COUNTIF($DG$3:$DG980,DG980),DG980,"")</f>
        <v/>
      </c>
      <c r="DM980" s="85" t="str">
        <f t="shared" si="1641"/>
        <v/>
      </c>
      <c r="DN980" s="85" t="str">
        <f t="shared" si="1567"/>
        <v/>
      </c>
      <c r="DO980" s="85" t="str">
        <f t="shared" si="1567"/>
        <v/>
      </c>
      <c r="DP980" s="303"/>
      <c r="DQ980" s="17" t="str">
        <f t="shared" si="1568"/>
        <v/>
      </c>
      <c r="DR980" s="17" t="str">
        <f t="shared" si="1569"/>
        <v/>
      </c>
      <c r="DS980" s="17" t="str">
        <f t="shared" si="1570"/>
        <v/>
      </c>
      <c r="DU980" s="16" t="str">
        <f t="shared" si="1642"/>
        <v/>
      </c>
      <c r="DV980" s="16" t="str">
        <f>IF(DU980="","",COUNT($DU$3:DU980))</f>
        <v/>
      </c>
      <c r="DW980" s="16" t="str">
        <f t="shared" si="1643"/>
        <v/>
      </c>
      <c r="DX980" s="16" t="str">
        <f t="shared" si="1644"/>
        <v/>
      </c>
      <c r="DY980" s="16" t="str">
        <f>IF(DZ980="","",COUNTIF(DZ$3:DZ980,DZ980))</f>
        <v/>
      </c>
      <c r="DZ980" s="16" t="str">
        <f t="shared" si="1645"/>
        <v/>
      </c>
      <c r="EA980" s="16" t="str">
        <f t="shared" si="1646"/>
        <v/>
      </c>
      <c r="EB980" s="16" t="str">
        <f t="shared" si="1647"/>
        <v/>
      </c>
      <c r="EC980" s="16" t="str">
        <f t="shared" si="1648"/>
        <v/>
      </c>
      <c r="ED980" s="16" t="str">
        <f t="shared" si="1649"/>
        <v/>
      </c>
      <c r="EE980" s="16" t="str">
        <f t="shared" si="1650"/>
        <v/>
      </c>
      <c r="EF980" s="16" t="str">
        <f t="shared" si="1651"/>
        <v/>
      </c>
      <c r="EG980" s="16" t="str">
        <f t="shared" si="1652"/>
        <v/>
      </c>
      <c r="EH980" s="16" t="str">
        <f t="shared" si="1653"/>
        <v/>
      </c>
      <c r="EI980" s="16" t="str">
        <f t="shared" si="1654"/>
        <v/>
      </c>
      <c r="EJ980" s="16" t="str">
        <f t="shared" si="1655"/>
        <v/>
      </c>
      <c r="EK980" s="16" t="str">
        <f t="shared" si="1656"/>
        <v/>
      </c>
      <c r="EL980" s="58" t="str">
        <f t="shared" si="1657"/>
        <v/>
      </c>
      <c r="EM980" s="58" t="str">
        <f>IF(OR($DZ980="",CR980=""),IF($EL980="","",$EL980),IF(OR(CR980="なし",CR980=0),領収書!$H$1,CR980))</f>
        <v/>
      </c>
      <c r="EN980" s="58" t="str">
        <f>IF(OR($DZ980="",CS980=""),IF($EL980="","",$EL980),IF(OR(CS980="なし",CS980=0),入力!$EN$1,CS980))</f>
        <v/>
      </c>
      <c r="EO980" s="63" t="str">
        <f t="shared" si="1658"/>
        <v/>
      </c>
      <c r="EP980" s="63" t="str">
        <f t="shared" si="1659"/>
        <v/>
      </c>
      <c r="ER980" s="16" t="str">
        <f>IF(AND(COUNTIF($ET$3:ET980,ET980)=1,ET980&lt;&gt;""),MAX($ER$3:ER979)+1,"")</f>
        <v/>
      </c>
      <c r="ES980" s="16" t="str">
        <f>IF(価格設定!B982="","",価格設定!B982)</f>
        <v/>
      </c>
      <c r="ET980" s="16" t="str">
        <f>IF(価格設定!C982="","",価格設定!C982)</f>
        <v/>
      </c>
      <c r="EV980" s="16" t="str">
        <f t="shared" si="1571"/>
        <v/>
      </c>
      <c r="EW980" s="16" t="str">
        <f t="shared" si="1660"/>
        <v/>
      </c>
    </row>
    <row r="981" spans="1:153" ht="30" customHeight="1" x14ac:dyDescent="0.2">
      <c r="A981" s="225"/>
      <c r="B981" s="212"/>
      <c r="C981" s="221"/>
      <c r="D981" s="164"/>
      <c r="E981" s="165"/>
      <c r="F981" s="166"/>
      <c r="G981" s="167"/>
      <c r="H981" s="179"/>
      <c r="I981" s="306"/>
      <c r="J981" s="169"/>
      <c r="K981" s="179"/>
      <c r="L981" s="186"/>
      <c r="M981" s="186"/>
      <c r="N981" s="168"/>
      <c r="O981" s="170"/>
      <c r="P981" s="212"/>
      <c r="Q981" s="179" t="str">
        <f>IFERROR(IF(H981="","",IFERROR(INDEX(価格設定!$B$5:$B$1048576,MATCH(H981,価格設定!$B$5:$B$1048576,0),0),INDEX(価格設定!$B$5:$B$1048576,MATCH("*"&amp;H981&amp;"*",価格設定!$B$5:$B$1048576,0),0))),H981)</f>
        <v/>
      </c>
      <c r="R981" s="250" t="str">
        <f>IFERROR(IF(Q981="",IF(K981="","",K981),IF(K981="",IF(INDEX(価格設定!$C$5:$C$1048576,MATCH(Q981,価格設定!$B$5:$B$1048576,0),0)=0,"",INDEX(価格設定!$C$5:$C$1048576,MATCH(Q981,価格設定!$B$5:$B$1048576,0),0)),IF(K981="なし","",K981))),"")</f>
        <v/>
      </c>
      <c r="S981" s="308" t="str">
        <f t="shared" si="1572"/>
        <v/>
      </c>
      <c r="T981" s="126" t="str">
        <f>IFERROR(IF(J981="",IF(INDEX(価格設定!$E$5:$R$1048576,MATCH($Q981,価格設定!B$5:B$1048576,0),MATCH($AW981,価格設定!E$1:X$1,1))=0,"",INDEX(価格設定!$E$5:$R$1048576,MATCH($Q981,価格設定!B$5:B$1048576,0),MATCH($AW981,価格設定!E$1:X$1,1))),J981),"")</f>
        <v/>
      </c>
      <c r="U981" s="126" t="str">
        <f t="shared" si="1573"/>
        <v/>
      </c>
      <c r="V981" s="132" t="str">
        <f t="shared" si="1574"/>
        <v/>
      </c>
      <c r="W981" s="127" t="str">
        <f>IFERROR(IF(OR(T981="",T981&lt;0),"",IFERROR(INDEX(価格設定!E$2:X$3,IF(AND(K981=$K$1,$K$1&lt;&gt;""),ROW(価格設定!$D$3)-1,MATCH(INDEX(価格設定!$D$5:$D$1048576,MATCH(Q981,価格設定!$B$5:$B$1048576,0),0),価格設定!$D$2:$D$3,0)),MATCH($AW981,価格設定!E$1:X$1,1)),INDEX(価格設定!E$2:X$2,0,MATCH($AW981,価格設定!E$1:X$1,1)))),"")</f>
        <v/>
      </c>
      <c r="X981" s="126" t="str">
        <f t="shared" si="1565"/>
        <v/>
      </c>
      <c r="Y981" s="128" t="str">
        <f t="shared" si="1575"/>
        <v/>
      </c>
      <c r="Z981" s="126" t="str">
        <f t="shared" si="1576"/>
        <v/>
      </c>
      <c r="AA981" s="129" t="str">
        <f t="shared" si="1577"/>
        <v/>
      </c>
      <c r="AB981" s="126" t="str">
        <f t="shared" si="1578"/>
        <v/>
      </c>
      <c r="AC981" s="280" t="str">
        <f t="shared" si="1579"/>
        <v/>
      </c>
      <c r="AD981" s="15"/>
      <c r="AE981" s="204" t="str">
        <f>IF(AF981="","",COUNT($AF$3:AF981))</f>
        <v/>
      </c>
      <c r="AF981" s="206" t="str">
        <f t="shared" si="1580"/>
        <v/>
      </c>
      <c r="AG981" s="204" t="str">
        <f t="shared" si="1581"/>
        <v/>
      </c>
      <c r="AH981" s="204" t="str">
        <f t="shared" si="1582"/>
        <v/>
      </c>
      <c r="AI981" s="287"/>
      <c r="AJ981" s="15"/>
      <c r="AK981" s="138" t="str">
        <f t="shared" si="1583"/>
        <v/>
      </c>
      <c r="AL981" s="131" t="str">
        <f t="shared" si="1584"/>
        <v/>
      </c>
      <c r="AM981" s="131" t="str">
        <f t="shared" si="1585"/>
        <v/>
      </c>
      <c r="AN981" s="313" t="str">
        <f t="shared" si="1586"/>
        <v/>
      </c>
      <c r="AO981" s="316" t="str">
        <f t="shared" si="1587"/>
        <v/>
      </c>
      <c r="AP981" s="18"/>
      <c r="AQ981" s="3" t="str">
        <f>IF(F981="","",MAX($AQ$3:AQ980)+1)</f>
        <v/>
      </c>
      <c r="AR981" s="3" t="str">
        <f>IF(OR(AQ981="",BB981=""),"",MAX($AR$3:AR980)+1)</f>
        <v/>
      </c>
      <c r="AS981" s="3" t="str">
        <f>IF(CQ981="","",RANK(CQ981,CQ$3:CQ$1048576,1)+COUNTIF($CQ$3:CQ981,CQ981)-1)</f>
        <v/>
      </c>
      <c r="AT981" s="21" t="str">
        <f>IF(C981="",IF(OR(AND($H981&lt;&gt;"",C981=""),AND($F980=$F981,$AZ981&lt;&gt;""),COUNTA($H$3:$H$1048576,#REF!,$F$3:$F$1048576)&gt;COUNTA($H$3:$H981,#REF!,$F$3:$F981),$AZ981&lt;&gt;""),INDEX(AT$3:AT$1048576,MATCH(MAX($AQ$3:$AQ980),$AQ$3:$AQ$1048576,0),0),""),C981)</f>
        <v/>
      </c>
      <c r="AU981" s="21" t="str">
        <f>IF(D981="",IF(OR(AND($H981&lt;&gt;"",D981=""),AND($F980=$F981,$AZ981&lt;&gt;""),COUNTA($H$3:$H$1048576,#REF!,$F$3:$F$1048576)&gt;COUNTA($H$3:$H981,#REF!,$F$3:$F981),$AZ981&lt;&gt;""),INDEX(AU$3:AU$1048576,MATCH(MAX($AQ$3:$AQ980),$AQ$3:$AQ$1048576,0),0),""),D981)</f>
        <v/>
      </c>
      <c r="AV981" s="21" t="str">
        <f>IF(E981="",IF(OR(AND($H981&lt;&gt;"",E981=""),AND($F980=$F981,$AZ981&lt;&gt;""),COUNTA($H$3:$H$1048576,#REF!,$F$3:$F$1048576)&gt;COUNTA($H$3:$H981,#REF!,$F$3:$F981),$AZ981&lt;&gt;""),INDEX(AV$3:AV$1048576,MATCH(MAX($AQ$3:$AQ980),$AQ$3:$AQ$1048576,0),0),""),E981)</f>
        <v/>
      </c>
      <c r="AW981" s="24" t="str">
        <f t="shared" si="1588"/>
        <v/>
      </c>
      <c r="AX981" s="13" t="str">
        <f t="shared" si="1589"/>
        <v/>
      </c>
      <c r="AY981" s="4" t="str">
        <f t="shared" si="1590"/>
        <v/>
      </c>
      <c r="AZ981" s="4" t="str">
        <f>IF(AX981="",IF(OR(AND(H981&lt;&gt;"",F981=""),COUNTA($H$3:$H$1048576)&gt;COUNTA($H$3:$H981)),INDEX(AX$3:AX981,MATCH(MAX($AQ$3:AQ981),AQ$3:AQ981,0),0),""),AX981)</f>
        <v/>
      </c>
      <c r="BA981" s="4" t="str">
        <f>IF(AY981="",IF(AND(H981&lt;&gt;"",F981=""),INDEX(AY$3:AY981,MATCH(MAX($AQ$3:AQ981),AQ$3:AQ981,0),0),""),AY981)</f>
        <v/>
      </c>
      <c r="BB981" s="82" t="str">
        <f>IF(BC981="","",RANK(BC981,BC$3:BC$1048576,1)+COUNTIF($BC$3:BC981,BC981)-1)</f>
        <v/>
      </c>
      <c r="BC981" s="139" t="str">
        <f t="shared" si="1591"/>
        <v/>
      </c>
      <c r="BD981" s="46" t="str">
        <f t="shared" si="1592"/>
        <v/>
      </c>
      <c r="BE981" s="46" t="str">
        <f t="shared" si="1593"/>
        <v/>
      </c>
      <c r="BF981" s="46" t="str">
        <f t="shared" si="1594"/>
        <v/>
      </c>
      <c r="BG981" s="4" t="str">
        <f t="shared" si="1595"/>
        <v/>
      </c>
      <c r="BH981" s="180" t="str">
        <f t="shared" si="1596"/>
        <v/>
      </c>
      <c r="BI981" s="16" t="str">
        <f t="shared" si="1597"/>
        <v/>
      </c>
      <c r="BJ981" s="52" t="str">
        <f>IF(BI981="","",IF(W981="","",IF(AND(K981=$K$1,$K$1&lt;&gt;""),$BT$2,IFERROR(IF(INDEX(価格設定!$D$5:$D$1048576,MATCH(Q981,価格設定!$B$5:$B$1048576,0),0)=価格設定!$D$3,$BT$2,$BS$2),$BS$2))))</f>
        <v/>
      </c>
      <c r="BK981" s="16" t="str">
        <f>IF(BI981="","",IF(COUNTIF($BI$3:BI981,BI981)=1,1,IF(AND(BI980=BI981,BH981=""),BK980,COUNTIF($BH$3:BH981,BH981))))</f>
        <v/>
      </c>
      <c r="BL981" s="52" t="str">
        <f t="shared" si="1598"/>
        <v/>
      </c>
      <c r="BM981" s="52" t="str">
        <f t="shared" si="1599"/>
        <v/>
      </c>
      <c r="BN981" s="119" t="str">
        <f t="shared" si="1600"/>
        <v/>
      </c>
      <c r="BO981" s="119" t="str">
        <f t="shared" si="1601"/>
        <v/>
      </c>
      <c r="BP981" s="17" t="str">
        <f t="shared" si="1602"/>
        <v/>
      </c>
      <c r="BQ981" s="17" t="str">
        <f t="shared" si="1603"/>
        <v/>
      </c>
      <c r="BR981" s="17" t="str">
        <f>IF(OR(BP981="",COUNTIF($BO$3:BO981,BO981)&lt;&gt;1),"",SUMIF(BO$3:BO$1048576,BO981,BP$3:BP$1048576))</f>
        <v/>
      </c>
      <c r="BS981" s="17" t="str">
        <f t="shared" si="1604"/>
        <v/>
      </c>
      <c r="BT981" s="17" t="str">
        <f t="shared" si="1605"/>
        <v/>
      </c>
      <c r="BU981" s="17" t="str">
        <f t="shared" si="1606"/>
        <v/>
      </c>
      <c r="BV981" s="24" t="str">
        <f t="shared" si="1607"/>
        <v/>
      </c>
      <c r="BW981" s="24" t="str">
        <f t="shared" si="1608"/>
        <v/>
      </c>
      <c r="BX981" s="24" t="str">
        <f t="shared" si="1609"/>
        <v/>
      </c>
      <c r="BY981" s="26" t="str">
        <f t="shared" si="1610"/>
        <v/>
      </c>
      <c r="BZ981" s="26" t="str">
        <f t="shared" si="1611"/>
        <v/>
      </c>
      <c r="CA981" s="26" t="str">
        <f t="shared" si="1612"/>
        <v/>
      </c>
      <c r="CB981" s="66" t="str">
        <f t="shared" si="1613"/>
        <v/>
      </c>
      <c r="CC981" s="65" t="str">
        <f t="shared" si="1614"/>
        <v/>
      </c>
      <c r="CD981" s="26" t="str">
        <f t="shared" si="1615"/>
        <v/>
      </c>
      <c r="CE981" s="26" t="str">
        <f t="shared" si="1616"/>
        <v/>
      </c>
      <c r="CF981" s="193" t="str">
        <f t="shared" si="1617"/>
        <v/>
      </c>
      <c r="CG981" s="193" t="str">
        <f t="shared" si="1618"/>
        <v/>
      </c>
      <c r="CH981" s="26" t="str">
        <f t="shared" si="1619"/>
        <v/>
      </c>
      <c r="CI981" s="26" t="str">
        <f t="shared" si="1620"/>
        <v/>
      </c>
      <c r="CJ981" s="65" t="str">
        <f t="shared" si="1621"/>
        <v/>
      </c>
      <c r="CK981" s="65" t="str">
        <f t="shared" si="1622"/>
        <v/>
      </c>
      <c r="CL981" s="64" t="str">
        <f t="shared" si="1623"/>
        <v/>
      </c>
      <c r="CM981" s="64" t="str">
        <f t="shared" si="1624"/>
        <v/>
      </c>
      <c r="CN981" s="65" t="str">
        <f t="shared" si="1625"/>
        <v/>
      </c>
      <c r="CP981" s="63" t="str">
        <f>IF(BH981="","",MAX($CP$3:CP980)+1)</f>
        <v/>
      </c>
      <c r="CQ981" s="24" t="str">
        <f t="shared" si="1626"/>
        <v/>
      </c>
      <c r="CR981" s="24" t="str">
        <f t="shared" si="1627"/>
        <v/>
      </c>
      <c r="CS981" s="24" t="str">
        <f t="shared" si="1628"/>
        <v/>
      </c>
      <c r="CT981" s="58" t="str">
        <f>IF(BO981="","",COUNTIF($BO$3:BO981,BO981)&amp;"@"&amp;BO981)</f>
        <v/>
      </c>
      <c r="CU981" s="16" t="str">
        <f t="shared" si="1566"/>
        <v/>
      </c>
      <c r="CV981" s="63" t="str">
        <f t="shared" si="1629"/>
        <v/>
      </c>
      <c r="CW981" s="16" t="str">
        <f t="shared" si="1630"/>
        <v/>
      </c>
      <c r="CX981" s="16" t="str">
        <f t="shared" si="1631"/>
        <v/>
      </c>
      <c r="CY981" s="16" t="str">
        <f t="shared" si="1632"/>
        <v/>
      </c>
      <c r="CZ981" s="85" t="str">
        <f t="shared" si="1633"/>
        <v/>
      </c>
      <c r="DA981" s="16" t="str">
        <f t="shared" si="1634"/>
        <v/>
      </c>
      <c r="DB981" s="16" t="str">
        <f t="shared" si="1635"/>
        <v/>
      </c>
      <c r="DC981" s="28" t="str">
        <f>IF(CP981="","",$DC$1&amp;(INDEX(価格設定!D$1:XFD$3,ROW(価格設定!$D$3),MATCH($AW981,価格設定!D$1:XFD$1,1))*100)&amp;"%")</f>
        <v/>
      </c>
      <c r="DD981" s="28" t="str">
        <f>IF(CP981="","",$DD$1&amp;(INDEX(価格設定!D$1:XFD$3,ROW(価格設定!$D$2),MATCH($AW981,価格設定!D$1:XFD$1,1))*100)&amp;"%")</f>
        <v/>
      </c>
      <c r="DE981" s="29" t="str">
        <f t="shared" si="1636"/>
        <v/>
      </c>
      <c r="DG981" s="58" t="str">
        <f t="shared" si="1637"/>
        <v/>
      </c>
      <c r="DH981" s="58" t="str">
        <f t="shared" si="1638"/>
        <v/>
      </c>
      <c r="DI981" s="58" t="str">
        <f t="shared" si="1639"/>
        <v/>
      </c>
      <c r="DJ981" s="85" t="str">
        <f t="shared" si="1640"/>
        <v/>
      </c>
      <c r="DL981" s="58" t="str">
        <f>IF(COUNTIF(DG$3:DG$1048576,DG981)=COUNTIF($DG$3:$DG981,DG981),DG981,"")</f>
        <v/>
      </c>
      <c r="DM981" s="85" t="str">
        <f t="shared" si="1641"/>
        <v/>
      </c>
      <c r="DN981" s="85" t="str">
        <f t="shared" si="1567"/>
        <v/>
      </c>
      <c r="DO981" s="85" t="str">
        <f t="shared" si="1567"/>
        <v/>
      </c>
      <c r="DP981" s="303"/>
      <c r="DQ981" s="17" t="str">
        <f t="shared" si="1568"/>
        <v/>
      </c>
      <c r="DR981" s="17" t="str">
        <f t="shared" si="1569"/>
        <v/>
      </c>
      <c r="DS981" s="17" t="str">
        <f t="shared" si="1570"/>
        <v/>
      </c>
      <c r="DU981" s="16" t="str">
        <f t="shared" si="1642"/>
        <v/>
      </c>
      <c r="DV981" s="16" t="str">
        <f>IF(DU981="","",COUNT($DU$3:DU981))</f>
        <v/>
      </c>
      <c r="DW981" s="16" t="str">
        <f t="shared" si="1643"/>
        <v/>
      </c>
      <c r="DX981" s="16" t="str">
        <f t="shared" si="1644"/>
        <v/>
      </c>
      <c r="DY981" s="16" t="str">
        <f>IF(DZ981="","",COUNTIF(DZ$3:DZ981,DZ981))</f>
        <v/>
      </c>
      <c r="DZ981" s="16" t="str">
        <f t="shared" si="1645"/>
        <v/>
      </c>
      <c r="EA981" s="16" t="str">
        <f t="shared" si="1646"/>
        <v/>
      </c>
      <c r="EB981" s="16" t="str">
        <f t="shared" si="1647"/>
        <v/>
      </c>
      <c r="EC981" s="16" t="str">
        <f t="shared" si="1648"/>
        <v/>
      </c>
      <c r="ED981" s="16" t="str">
        <f t="shared" si="1649"/>
        <v/>
      </c>
      <c r="EE981" s="16" t="str">
        <f t="shared" si="1650"/>
        <v/>
      </c>
      <c r="EF981" s="16" t="str">
        <f t="shared" si="1651"/>
        <v/>
      </c>
      <c r="EG981" s="16" t="str">
        <f t="shared" si="1652"/>
        <v/>
      </c>
      <c r="EH981" s="16" t="str">
        <f t="shared" si="1653"/>
        <v/>
      </c>
      <c r="EI981" s="16" t="str">
        <f t="shared" si="1654"/>
        <v/>
      </c>
      <c r="EJ981" s="16" t="str">
        <f t="shared" si="1655"/>
        <v/>
      </c>
      <c r="EK981" s="16" t="str">
        <f t="shared" si="1656"/>
        <v/>
      </c>
      <c r="EL981" s="58" t="str">
        <f t="shared" si="1657"/>
        <v/>
      </c>
      <c r="EM981" s="58" t="str">
        <f>IF(OR($DZ981="",CR981=""),IF($EL981="","",$EL981),IF(OR(CR981="なし",CR981=0),領収書!$H$1,CR981))</f>
        <v/>
      </c>
      <c r="EN981" s="58" t="str">
        <f>IF(OR($DZ981="",CS981=""),IF($EL981="","",$EL981),IF(OR(CS981="なし",CS981=0),入力!$EN$1,CS981))</f>
        <v/>
      </c>
      <c r="EO981" s="63" t="str">
        <f t="shared" si="1658"/>
        <v/>
      </c>
      <c r="EP981" s="63" t="str">
        <f t="shared" si="1659"/>
        <v/>
      </c>
      <c r="ER981" s="16" t="str">
        <f>IF(AND(COUNTIF($ET$3:ET981,ET981)=1,ET981&lt;&gt;""),MAX($ER$3:ER980)+1,"")</f>
        <v/>
      </c>
      <c r="ES981" s="16" t="str">
        <f>IF(価格設定!B983="","",価格設定!B983)</f>
        <v/>
      </c>
      <c r="ET981" s="16" t="str">
        <f>IF(価格設定!C983="","",価格設定!C983)</f>
        <v/>
      </c>
      <c r="EV981" s="16" t="str">
        <f t="shared" si="1571"/>
        <v/>
      </c>
      <c r="EW981" s="16" t="str">
        <f t="shared" si="1660"/>
        <v/>
      </c>
    </row>
    <row r="982" spans="1:153" ht="30" customHeight="1" x14ac:dyDescent="0.2">
      <c r="A982" s="225"/>
      <c r="B982" s="212"/>
      <c r="C982" s="221"/>
      <c r="D982" s="164"/>
      <c r="E982" s="165"/>
      <c r="F982" s="166"/>
      <c r="G982" s="167"/>
      <c r="H982" s="179"/>
      <c r="I982" s="306"/>
      <c r="J982" s="169"/>
      <c r="K982" s="179"/>
      <c r="L982" s="186"/>
      <c r="M982" s="186"/>
      <c r="N982" s="168"/>
      <c r="O982" s="170"/>
      <c r="P982" s="212"/>
      <c r="Q982" s="179" t="str">
        <f>IFERROR(IF(H982="","",IFERROR(INDEX(価格設定!$B$5:$B$1048576,MATCH(H982,価格設定!$B$5:$B$1048576,0),0),INDEX(価格設定!$B$5:$B$1048576,MATCH("*"&amp;H982&amp;"*",価格設定!$B$5:$B$1048576,0),0))),H982)</f>
        <v/>
      </c>
      <c r="R982" s="250" t="str">
        <f>IFERROR(IF(Q982="",IF(K982="","",K982),IF(K982="",IF(INDEX(価格設定!$C$5:$C$1048576,MATCH(Q982,価格設定!$B$5:$B$1048576,0),0)=0,"",INDEX(価格設定!$C$5:$C$1048576,MATCH(Q982,価格設定!$B$5:$B$1048576,0),0)),IF(K982="なし","",K982))),"")</f>
        <v/>
      </c>
      <c r="S982" s="308" t="str">
        <f t="shared" si="1572"/>
        <v/>
      </c>
      <c r="T982" s="126" t="str">
        <f>IFERROR(IF(J982="",IF(INDEX(価格設定!$E$5:$R$1048576,MATCH($Q982,価格設定!B$5:B$1048576,0),MATCH($AW982,価格設定!E$1:X$1,1))=0,"",INDEX(価格設定!$E$5:$R$1048576,MATCH($Q982,価格設定!B$5:B$1048576,0),MATCH($AW982,価格設定!E$1:X$1,1))),J982),"")</f>
        <v/>
      </c>
      <c r="U982" s="126" t="str">
        <f t="shared" si="1573"/>
        <v/>
      </c>
      <c r="V982" s="132" t="str">
        <f t="shared" si="1574"/>
        <v/>
      </c>
      <c r="W982" s="127" t="str">
        <f>IFERROR(IF(OR(T982="",T982&lt;0),"",IFERROR(INDEX(価格設定!E$2:X$3,IF(AND(K982=$K$1,$K$1&lt;&gt;""),ROW(価格設定!$D$3)-1,MATCH(INDEX(価格設定!$D$5:$D$1048576,MATCH(Q982,価格設定!$B$5:$B$1048576,0),0),価格設定!$D$2:$D$3,0)),MATCH($AW982,価格設定!E$1:X$1,1)),INDEX(価格設定!E$2:X$2,0,MATCH($AW982,価格設定!E$1:X$1,1)))),"")</f>
        <v/>
      </c>
      <c r="X982" s="126" t="str">
        <f t="shared" si="1565"/>
        <v/>
      </c>
      <c r="Y982" s="128" t="str">
        <f t="shared" si="1575"/>
        <v/>
      </c>
      <c r="Z982" s="126" t="str">
        <f t="shared" si="1576"/>
        <v/>
      </c>
      <c r="AA982" s="129" t="str">
        <f t="shared" si="1577"/>
        <v/>
      </c>
      <c r="AB982" s="126" t="str">
        <f t="shared" si="1578"/>
        <v/>
      </c>
      <c r="AC982" s="280" t="str">
        <f t="shared" si="1579"/>
        <v/>
      </c>
      <c r="AD982" s="15"/>
      <c r="AE982" s="204" t="str">
        <f>IF(AF982="","",COUNT($AF$3:AF982))</f>
        <v/>
      </c>
      <c r="AF982" s="206" t="str">
        <f t="shared" si="1580"/>
        <v/>
      </c>
      <c r="AG982" s="204" t="str">
        <f t="shared" si="1581"/>
        <v/>
      </c>
      <c r="AH982" s="204" t="str">
        <f t="shared" si="1582"/>
        <v/>
      </c>
      <c r="AI982" s="287"/>
      <c r="AJ982" s="15"/>
      <c r="AK982" s="138" t="str">
        <f t="shared" si="1583"/>
        <v/>
      </c>
      <c r="AL982" s="131" t="str">
        <f t="shared" si="1584"/>
        <v/>
      </c>
      <c r="AM982" s="131" t="str">
        <f t="shared" si="1585"/>
        <v/>
      </c>
      <c r="AN982" s="313" t="str">
        <f t="shared" si="1586"/>
        <v/>
      </c>
      <c r="AO982" s="316" t="str">
        <f t="shared" si="1587"/>
        <v/>
      </c>
      <c r="AP982" s="18"/>
      <c r="AQ982" s="3" t="str">
        <f>IF(F982="","",MAX($AQ$3:AQ981)+1)</f>
        <v/>
      </c>
      <c r="AR982" s="3" t="str">
        <f>IF(OR(AQ982="",BB982=""),"",MAX($AR$3:AR981)+1)</f>
        <v/>
      </c>
      <c r="AS982" s="3" t="str">
        <f>IF(CQ982="","",RANK(CQ982,CQ$3:CQ$1048576,1)+COUNTIF($CQ$3:CQ982,CQ982)-1)</f>
        <v/>
      </c>
      <c r="AT982" s="21" t="str">
        <f>IF(C982="",IF(OR(AND($H982&lt;&gt;"",C982=""),AND($F981=$F982,$AZ982&lt;&gt;""),COUNTA($H$3:$H$1048576,#REF!,$F$3:$F$1048576)&gt;COUNTA($H$3:$H982,#REF!,$F$3:$F982),$AZ982&lt;&gt;""),INDEX(AT$3:AT$1048576,MATCH(MAX($AQ$3:$AQ981),$AQ$3:$AQ$1048576,0),0),""),C982)</f>
        <v/>
      </c>
      <c r="AU982" s="21" t="str">
        <f>IF(D982="",IF(OR(AND($H982&lt;&gt;"",D982=""),AND($F981=$F982,$AZ982&lt;&gt;""),COUNTA($H$3:$H$1048576,#REF!,$F$3:$F$1048576)&gt;COUNTA($H$3:$H982,#REF!,$F$3:$F982),$AZ982&lt;&gt;""),INDEX(AU$3:AU$1048576,MATCH(MAX($AQ$3:$AQ981),$AQ$3:$AQ$1048576,0),0),""),D982)</f>
        <v/>
      </c>
      <c r="AV982" s="21" t="str">
        <f>IF(E982="",IF(OR(AND($H982&lt;&gt;"",E982=""),AND($F981=$F982,$AZ982&lt;&gt;""),COUNTA($H$3:$H$1048576,#REF!,$F$3:$F$1048576)&gt;COUNTA($H$3:$H982,#REF!,$F$3:$F982),$AZ982&lt;&gt;""),INDEX(AV$3:AV$1048576,MATCH(MAX($AQ$3:$AQ981),$AQ$3:$AQ$1048576,0),0),""),E982)</f>
        <v/>
      </c>
      <c r="AW982" s="24" t="str">
        <f t="shared" si="1588"/>
        <v/>
      </c>
      <c r="AX982" s="13" t="str">
        <f t="shared" si="1589"/>
        <v/>
      </c>
      <c r="AY982" s="4" t="str">
        <f t="shared" si="1590"/>
        <v/>
      </c>
      <c r="AZ982" s="4" t="str">
        <f>IF(AX982="",IF(OR(AND(H982&lt;&gt;"",F982=""),COUNTA($H$3:$H$1048576)&gt;COUNTA($H$3:$H982)),INDEX(AX$3:AX982,MATCH(MAX($AQ$3:AQ982),AQ$3:AQ982,0),0),""),AX982)</f>
        <v/>
      </c>
      <c r="BA982" s="4" t="str">
        <f>IF(AY982="",IF(AND(H982&lt;&gt;"",F982=""),INDEX(AY$3:AY982,MATCH(MAX($AQ$3:AQ982),AQ$3:AQ982,0),0),""),AY982)</f>
        <v/>
      </c>
      <c r="BB982" s="82" t="str">
        <f>IF(BC982="","",RANK(BC982,BC$3:BC$1048576,1)+COUNTIF($BC$3:BC982,BC982)-1)</f>
        <v/>
      </c>
      <c r="BC982" s="139" t="str">
        <f t="shared" si="1591"/>
        <v/>
      </c>
      <c r="BD982" s="46" t="str">
        <f t="shared" si="1592"/>
        <v/>
      </c>
      <c r="BE982" s="46" t="str">
        <f t="shared" si="1593"/>
        <v/>
      </c>
      <c r="BF982" s="46" t="str">
        <f t="shared" si="1594"/>
        <v/>
      </c>
      <c r="BG982" s="4" t="str">
        <f t="shared" si="1595"/>
        <v/>
      </c>
      <c r="BH982" s="180" t="str">
        <f t="shared" si="1596"/>
        <v/>
      </c>
      <c r="BI982" s="16" t="str">
        <f t="shared" si="1597"/>
        <v/>
      </c>
      <c r="BJ982" s="52" t="str">
        <f>IF(BI982="","",IF(W982="","",IF(AND(K982=$K$1,$K$1&lt;&gt;""),$BT$2,IFERROR(IF(INDEX(価格設定!$D$5:$D$1048576,MATCH(Q982,価格設定!$B$5:$B$1048576,0),0)=価格設定!$D$3,$BT$2,$BS$2),$BS$2))))</f>
        <v/>
      </c>
      <c r="BK982" s="16" t="str">
        <f>IF(BI982="","",IF(COUNTIF($BI$3:BI982,BI982)=1,1,IF(AND(BI981=BI982,BH982=""),BK981,COUNTIF($BH$3:BH982,BH982))))</f>
        <v/>
      </c>
      <c r="BL982" s="52" t="str">
        <f t="shared" si="1598"/>
        <v/>
      </c>
      <c r="BM982" s="52" t="str">
        <f t="shared" si="1599"/>
        <v/>
      </c>
      <c r="BN982" s="119" t="str">
        <f t="shared" si="1600"/>
        <v/>
      </c>
      <c r="BO982" s="119" t="str">
        <f t="shared" si="1601"/>
        <v/>
      </c>
      <c r="BP982" s="17" t="str">
        <f t="shared" si="1602"/>
        <v/>
      </c>
      <c r="BQ982" s="17" t="str">
        <f t="shared" si="1603"/>
        <v/>
      </c>
      <c r="BR982" s="17" t="str">
        <f>IF(OR(BP982="",COUNTIF($BO$3:BO982,BO982)&lt;&gt;1),"",SUMIF(BO$3:BO$1048576,BO982,BP$3:BP$1048576))</f>
        <v/>
      </c>
      <c r="BS982" s="17" t="str">
        <f t="shared" si="1604"/>
        <v/>
      </c>
      <c r="BT982" s="17" t="str">
        <f t="shared" si="1605"/>
        <v/>
      </c>
      <c r="BU982" s="17" t="str">
        <f t="shared" si="1606"/>
        <v/>
      </c>
      <c r="BV982" s="24" t="str">
        <f t="shared" si="1607"/>
        <v/>
      </c>
      <c r="BW982" s="24" t="str">
        <f t="shared" si="1608"/>
        <v/>
      </c>
      <c r="BX982" s="24" t="str">
        <f t="shared" si="1609"/>
        <v/>
      </c>
      <c r="BY982" s="26" t="str">
        <f t="shared" si="1610"/>
        <v/>
      </c>
      <c r="BZ982" s="26" t="str">
        <f t="shared" si="1611"/>
        <v/>
      </c>
      <c r="CA982" s="26" t="str">
        <f t="shared" si="1612"/>
        <v/>
      </c>
      <c r="CB982" s="66" t="str">
        <f t="shared" si="1613"/>
        <v/>
      </c>
      <c r="CC982" s="65" t="str">
        <f t="shared" si="1614"/>
        <v/>
      </c>
      <c r="CD982" s="26" t="str">
        <f t="shared" si="1615"/>
        <v/>
      </c>
      <c r="CE982" s="26" t="str">
        <f t="shared" si="1616"/>
        <v/>
      </c>
      <c r="CF982" s="193" t="str">
        <f t="shared" si="1617"/>
        <v/>
      </c>
      <c r="CG982" s="193" t="str">
        <f t="shared" si="1618"/>
        <v/>
      </c>
      <c r="CH982" s="26" t="str">
        <f t="shared" si="1619"/>
        <v/>
      </c>
      <c r="CI982" s="26" t="str">
        <f t="shared" si="1620"/>
        <v/>
      </c>
      <c r="CJ982" s="65" t="str">
        <f t="shared" si="1621"/>
        <v/>
      </c>
      <c r="CK982" s="65" t="str">
        <f t="shared" si="1622"/>
        <v/>
      </c>
      <c r="CL982" s="64" t="str">
        <f t="shared" si="1623"/>
        <v/>
      </c>
      <c r="CM982" s="64" t="str">
        <f t="shared" si="1624"/>
        <v/>
      </c>
      <c r="CN982" s="65" t="str">
        <f t="shared" si="1625"/>
        <v/>
      </c>
      <c r="CP982" s="63" t="str">
        <f>IF(BH982="","",MAX($CP$3:CP981)+1)</f>
        <v/>
      </c>
      <c r="CQ982" s="24" t="str">
        <f t="shared" si="1626"/>
        <v/>
      </c>
      <c r="CR982" s="24" t="str">
        <f t="shared" si="1627"/>
        <v/>
      </c>
      <c r="CS982" s="24" t="str">
        <f t="shared" si="1628"/>
        <v/>
      </c>
      <c r="CT982" s="58" t="str">
        <f>IF(BO982="","",COUNTIF($BO$3:BO982,BO982)&amp;"@"&amp;BO982)</f>
        <v/>
      </c>
      <c r="CU982" s="16" t="str">
        <f t="shared" si="1566"/>
        <v/>
      </c>
      <c r="CV982" s="63" t="str">
        <f t="shared" si="1629"/>
        <v/>
      </c>
      <c r="CW982" s="16" t="str">
        <f t="shared" si="1630"/>
        <v/>
      </c>
      <c r="CX982" s="16" t="str">
        <f t="shared" si="1631"/>
        <v/>
      </c>
      <c r="CY982" s="16" t="str">
        <f t="shared" si="1632"/>
        <v/>
      </c>
      <c r="CZ982" s="85" t="str">
        <f t="shared" si="1633"/>
        <v/>
      </c>
      <c r="DA982" s="16" t="str">
        <f t="shared" si="1634"/>
        <v/>
      </c>
      <c r="DB982" s="16" t="str">
        <f t="shared" si="1635"/>
        <v/>
      </c>
      <c r="DC982" s="28" t="str">
        <f>IF(CP982="","",$DC$1&amp;(INDEX(価格設定!D$1:XFD$3,ROW(価格設定!$D$3),MATCH($AW982,価格設定!D$1:XFD$1,1))*100)&amp;"%")</f>
        <v/>
      </c>
      <c r="DD982" s="28" t="str">
        <f>IF(CP982="","",$DD$1&amp;(INDEX(価格設定!D$1:XFD$3,ROW(価格設定!$D$2),MATCH($AW982,価格設定!D$1:XFD$1,1))*100)&amp;"%")</f>
        <v/>
      </c>
      <c r="DE982" s="29" t="str">
        <f t="shared" si="1636"/>
        <v/>
      </c>
      <c r="DG982" s="58" t="str">
        <f t="shared" si="1637"/>
        <v/>
      </c>
      <c r="DH982" s="58" t="str">
        <f t="shared" si="1638"/>
        <v/>
      </c>
      <c r="DI982" s="58" t="str">
        <f t="shared" si="1639"/>
        <v/>
      </c>
      <c r="DJ982" s="85" t="str">
        <f t="shared" si="1640"/>
        <v/>
      </c>
      <c r="DL982" s="58" t="str">
        <f>IF(COUNTIF(DG$3:DG$1048576,DG982)=COUNTIF($DG$3:$DG982,DG982),DG982,"")</f>
        <v/>
      </c>
      <c r="DM982" s="85" t="str">
        <f t="shared" si="1641"/>
        <v/>
      </c>
      <c r="DN982" s="85" t="str">
        <f t="shared" si="1567"/>
        <v/>
      </c>
      <c r="DO982" s="85" t="str">
        <f t="shared" si="1567"/>
        <v/>
      </c>
      <c r="DP982" s="303"/>
      <c r="DQ982" s="17" t="str">
        <f t="shared" si="1568"/>
        <v/>
      </c>
      <c r="DR982" s="17" t="str">
        <f t="shared" si="1569"/>
        <v/>
      </c>
      <c r="DS982" s="17" t="str">
        <f t="shared" si="1570"/>
        <v/>
      </c>
      <c r="DU982" s="16" t="str">
        <f t="shared" si="1642"/>
        <v/>
      </c>
      <c r="DV982" s="16" t="str">
        <f>IF(DU982="","",COUNT($DU$3:DU982))</f>
        <v/>
      </c>
      <c r="DW982" s="16" t="str">
        <f t="shared" si="1643"/>
        <v/>
      </c>
      <c r="DX982" s="16" t="str">
        <f t="shared" si="1644"/>
        <v/>
      </c>
      <c r="DY982" s="16" t="str">
        <f>IF(DZ982="","",COUNTIF(DZ$3:DZ982,DZ982))</f>
        <v/>
      </c>
      <c r="DZ982" s="16" t="str">
        <f t="shared" si="1645"/>
        <v/>
      </c>
      <c r="EA982" s="16" t="str">
        <f t="shared" si="1646"/>
        <v/>
      </c>
      <c r="EB982" s="16" t="str">
        <f t="shared" si="1647"/>
        <v/>
      </c>
      <c r="EC982" s="16" t="str">
        <f t="shared" si="1648"/>
        <v/>
      </c>
      <c r="ED982" s="16" t="str">
        <f t="shared" si="1649"/>
        <v/>
      </c>
      <c r="EE982" s="16" t="str">
        <f t="shared" si="1650"/>
        <v/>
      </c>
      <c r="EF982" s="16" t="str">
        <f t="shared" si="1651"/>
        <v/>
      </c>
      <c r="EG982" s="16" t="str">
        <f t="shared" si="1652"/>
        <v/>
      </c>
      <c r="EH982" s="16" t="str">
        <f t="shared" si="1653"/>
        <v/>
      </c>
      <c r="EI982" s="16" t="str">
        <f t="shared" si="1654"/>
        <v/>
      </c>
      <c r="EJ982" s="16" t="str">
        <f t="shared" si="1655"/>
        <v/>
      </c>
      <c r="EK982" s="16" t="str">
        <f t="shared" si="1656"/>
        <v/>
      </c>
      <c r="EL982" s="58" t="str">
        <f t="shared" si="1657"/>
        <v/>
      </c>
      <c r="EM982" s="58" t="str">
        <f>IF(OR($DZ982="",CR982=""),IF($EL982="","",$EL982),IF(OR(CR982="なし",CR982=0),領収書!$H$1,CR982))</f>
        <v/>
      </c>
      <c r="EN982" s="58" t="str">
        <f>IF(OR($DZ982="",CS982=""),IF($EL982="","",$EL982),IF(OR(CS982="なし",CS982=0),入力!$EN$1,CS982))</f>
        <v/>
      </c>
      <c r="EO982" s="63" t="str">
        <f t="shared" si="1658"/>
        <v/>
      </c>
      <c r="EP982" s="63" t="str">
        <f t="shared" si="1659"/>
        <v/>
      </c>
      <c r="ER982" s="16" t="str">
        <f>IF(AND(COUNTIF($ET$3:ET982,ET982)=1,ET982&lt;&gt;""),MAX($ER$3:ER981)+1,"")</f>
        <v/>
      </c>
      <c r="ES982" s="16" t="str">
        <f>IF(価格設定!B984="","",価格設定!B984)</f>
        <v/>
      </c>
      <c r="ET982" s="16" t="str">
        <f>IF(価格設定!C984="","",価格設定!C984)</f>
        <v/>
      </c>
      <c r="EV982" s="16" t="str">
        <f t="shared" si="1571"/>
        <v/>
      </c>
      <c r="EW982" s="16" t="str">
        <f t="shared" si="1660"/>
        <v/>
      </c>
    </row>
    <row r="983" spans="1:153" ht="30" customHeight="1" x14ac:dyDescent="0.2">
      <c r="A983" s="225"/>
      <c r="B983" s="212"/>
      <c r="C983" s="221"/>
      <c r="D983" s="164"/>
      <c r="E983" s="165"/>
      <c r="F983" s="166"/>
      <c r="G983" s="167"/>
      <c r="H983" s="179"/>
      <c r="I983" s="306"/>
      <c r="J983" s="169"/>
      <c r="K983" s="179"/>
      <c r="L983" s="186"/>
      <c r="M983" s="186"/>
      <c r="N983" s="168"/>
      <c r="O983" s="170"/>
      <c r="P983" s="212"/>
      <c r="Q983" s="179" t="str">
        <f>IFERROR(IF(H983="","",IFERROR(INDEX(価格設定!$B$5:$B$1048576,MATCH(H983,価格設定!$B$5:$B$1048576,0),0),INDEX(価格設定!$B$5:$B$1048576,MATCH("*"&amp;H983&amp;"*",価格設定!$B$5:$B$1048576,0),0))),H983)</f>
        <v/>
      </c>
      <c r="R983" s="250" t="str">
        <f>IFERROR(IF(Q983="",IF(K983="","",K983),IF(K983="",IF(INDEX(価格設定!$C$5:$C$1048576,MATCH(Q983,価格設定!$B$5:$B$1048576,0),0)=0,"",INDEX(価格設定!$C$5:$C$1048576,MATCH(Q983,価格設定!$B$5:$B$1048576,0),0)),IF(K983="なし","",K983))),"")</f>
        <v/>
      </c>
      <c r="S983" s="308" t="str">
        <f t="shared" si="1572"/>
        <v/>
      </c>
      <c r="T983" s="126" t="str">
        <f>IFERROR(IF(J983="",IF(INDEX(価格設定!$E$5:$R$1048576,MATCH($Q983,価格設定!B$5:B$1048576,0),MATCH($AW983,価格設定!E$1:X$1,1))=0,"",INDEX(価格設定!$E$5:$R$1048576,MATCH($Q983,価格設定!B$5:B$1048576,0),MATCH($AW983,価格設定!E$1:X$1,1))),J983),"")</f>
        <v/>
      </c>
      <c r="U983" s="126" t="str">
        <f t="shared" si="1573"/>
        <v/>
      </c>
      <c r="V983" s="132" t="str">
        <f t="shared" si="1574"/>
        <v/>
      </c>
      <c r="W983" s="127" t="str">
        <f>IFERROR(IF(OR(T983="",T983&lt;0),"",IFERROR(INDEX(価格設定!E$2:X$3,IF(AND(K983=$K$1,$K$1&lt;&gt;""),ROW(価格設定!$D$3)-1,MATCH(INDEX(価格設定!$D$5:$D$1048576,MATCH(Q983,価格設定!$B$5:$B$1048576,0),0),価格設定!$D$2:$D$3,0)),MATCH($AW983,価格設定!E$1:X$1,1)),INDEX(価格設定!E$2:X$2,0,MATCH($AW983,価格設定!E$1:X$1,1)))),"")</f>
        <v/>
      </c>
      <c r="X983" s="126" t="str">
        <f t="shared" si="1565"/>
        <v/>
      </c>
      <c r="Y983" s="128" t="str">
        <f t="shared" si="1575"/>
        <v/>
      </c>
      <c r="Z983" s="126" t="str">
        <f t="shared" si="1576"/>
        <v/>
      </c>
      <c r="AA983" s="129" t="str">
        <f t="shared" si="1577"/>
        <v/>
      </c>
      <c r="AB983" s="126" t="str">
        <f t="shared" si="1578"/>
        <v/>
      </c>
      <c r="AC983" s="280" t="str">
        <f t="shared" si="1579"/>
        <v/>
      </c>
      <c r="AD983" s="15"/>
      <c r="AE983" s="204" t="str">
        <f>IF(AF983="","",COUNT($AF$3:AF983))</f>
        <v/>
      </c>
      <c r="AF983" s="206" t="str">
        <f t="shared" si="1580"/>
        <v/>
      </c>
      <c r="AG983" s="204" t="str">
        <f t="shared" si="1581"/>
        <v/>
      </c>
      <c r="AH983" s="204" t="str">
        <f t="shared" si="1582"/>
        <v/>
      </c>
      <c r="AI983" s="287"/>
      <c r="AJ983" s="15"/>
      <c r="AK983" s="138" t="str">
        <f t="shared" si="1583"/>
        <v/>
      </c>
      <c r="AL983" s="131" t="str">
        <f t="shared" si="1584"/>
        <v/>
      </c>
      <c r="AM983" s="131" t="str">
        <f t="shared" si="1585"/>
        <v/>
      </c>
      <c r="AN983" s="313" t="str">
        <f t="shared" si="1586"/>
        <v/>
      </c>
      <c r="AO983" s="316" t="str">
        <f t="shared" si="1587"/>
        <v/>
      </c>
      <c r="AP983" s="18"/>
      <c r="AQ983" s="3" t="str">
        <f>IF(F983="","",MAX($AQ$3:AQ982)+1)</f>
        <v/>
      </c>
      <c r="AR983" s="3" t="str">
        <f>IF(OR(AQ983="",BB983=""),"",MAX($AR$3:AR982)+1)</f>
        <v/>
      </c>
      <c r="AS983" s="3" t="str">
        <f>IF(CQ983="","",RANK(CQ983,CQ$3:CQ$1048576,1)+COUNTIF($CQ$3:CQ983,CQ983)-1)</f>
        <v/>
      </c>
      <c r="AT983" s="21" t="str">
        <f>IF(C983="",IF(OR(AND($H983&lt;&gt;"",C983=""),AND($F982=$F983,$AZ983&lt;&gt;""),COUNTA($H$3:$H$1048576,#REF!,$F$3:$F$1048576)&gt;COUNTA($H$3:$H983,#REF!,$F$3:$F983),$AZ983&lt;&gt;""),INDEX(AT$3:AT$1048576,MATCH(MAX($AQ$3:$AQ982),$AQ$3:$AQ$1048576,0),0),""),C983)</f>
        <v/>
      </c>
      <c r="AU983" s="21" t="str">
        <f>IF(D983="",IF(OR(AND($H983&lt;&gt;"",D983=""),AND($F982=$F983,$AZ983&lt;&gt;""),COUNTA($H$3:$H$1048576,#REF!,$F$3:$F$1048576)&gt;COUNTA($H$3:$H983,#REF!,$F$3:$F983),$AZ983&lt;&gt;""),INDEX(AU$3:AU$1048576,MATCH(MAX($AQ$3:$AQ982),$AQ$3:$AQ$1048576,0),0),""),D983)</f>
        <v/>
      </c>
      <c r="AV983" s="21" t="str">
        <f>IF(E983="",IF(OR(AND($H983&lt;&gt;"",E983=""),AND($F982=$F983,$AZ983&lt;&gt;""),COUNTA($H$3:$H$1048576,#REF!,$F$3:$F$1048576)&gt;COUNTA($H$3:$H983,#REF!,$F$3:$F983),$AZ983&lt;&gt;""),INDEX(AV$3:AV$1048576,MATCH(MAX($AQ$3:$AQ982),$AQ$3:$AQ$1048576,0),0),""),E983)</f>
        <v/>
      </c>
      <c r="AW983" s="24" t="str">
        <f t="shared" si="1588"/>
        <v/>
      </c>
      <c r="AX983" s="13" t="str">
        <f t="shared" si="1589"/>
        <v/>
      </c>
      <c r="AY983" s="4" t="str">
        <f t="shared" si="1590"/>
        <v/>
      </c>
      <c r="AZ983" s="4" t="str">
        <f>IF(AX983="",IF(OR(AND(H983&lt;&gt;"",F983=""),COUNTA($H$3:$H$1048576)&gt;COUNTA($H$3:$H983)),INDEX(AX$3:AX983,MATCH(MAX($AQ$3:AQ983),AQ$3:AQ983,0),0),""),AX983)</f>
        <v/>
      </c>
      <c r="BA983" s="4" t="str">
        <f>IF(AY983="",IF(AND(H983&lt;&gt;"",F983=""),INDEX(AY$3:AY983,MATCH(MAX($AQ$3:AQ983),AQ$3:AQ983,0),0),""),AY983)</f>
        <v/>
      </c>
      <c r="BB983" s="82" t="str">
        <f>IF(BC983="","",RANK(BC983,BC$3:BC$1048576,1)+COUNTIF($BC$3:BC983,BC983)-1)</f>
        <v/>
      </c>
      <c r="BC983" s="139" t="str">
        <f t="shared" si="1591"/>
        <v/>
      </c>
      <c r="BD983" s="46" t="str">
        <f t="shared" si="1592"/>
        <v/>
      </c>
      <c r="BE983" s="46" t="str">
        <f t="shared" si="1593"/>
        <v/>
      </c>
      <c r="BF983" s="46" t="str">
        <f t="shared" si="1594"/>
        <v/>
      </c>
      <c r="BG983" s="4" t="str">
        <f t="shared" si="1595"/>
        <v/>
      </c>
      <c r="BH983" s="180" t="str">
        <f t="shared" si="1596"/>
        <v/>
      </c>
      <c r="BI983" s="16" t="str">
        <f t="shared" si="1597"/>
        <v/>
      </c>
      <c r="BJ983" s="52" t="str">
        <f>IF(BI983="","",IF(W983="","",IF(AND(K983=$K$1,$K$1&lt;&gt;""),$BT$2,IFERROR(IF(INDEX(価格設定!$D$5:$D$1048576,MATCH(Q983,価格設定!$B$5:$B$1048576,0),0)=価格設定!$D$3,$BT$2,$BS$2),$BS$2))))</f>
        <v/>
      </c>
      <c r="BK983" s="16" t="str">
        <f>IF(BI983="","",IF(COUNTIF($BI$3:BI983,BI983)=1,1,IF(AND(BI982=BI983,BH983=""),BK982,COUNTIF($BH$3:BH983,BH983))))</f>
        <v/>
      </c>
      <c r="BL983" s="52" t="str">
        <f t="shared" si="1598"/>
        <v/>
      </c>
      <c r="BM983" s="52" t="str">
        <f t="shared" si="1599"/>
        <v/>
      </c>
      <c r="BN983" s="119" t="str">
        <f t="shared" si="1600"/>
        <v/>
      </c>
      <c r="BO983" s="119" t="str">
        <f t="shared" si="1601"/>
        <v/>
      </c>
      <c r="BP983" s="17" t="str">
        <f t="shared" si="1602"/>
        <v/>
      </c>
      <c r="BQ983" s="17" t="str">
        <f t="shared" si="1603"/>
        <v/>
      </c>
      <c r="BR983" s="17" t="str">
        <f>IF(OR(BP983="",COUNTIF($BO$3:BO983,BO983)&lt;&gt;1),"",SUMIF(BO$3:BO$1048576,BO983,BP$3:BP$1048576))</f>
        <v/>
      </c>
      <c r="BS983" s="17" t="str">
        <f t="shared" si="1604"/>
        <v/>
      </c>
      <c r="BT983" s="17" t="str">
        <f t="shared" si="1605"/>
        <v/>
      </c>
      <c r="BU983" s="17" t="str">
        <f t="shared" si="1606"/>
        <v/>
      </c>
      <c r="BV983" s="24" t="str">
        <f t="shared" si="1607"/>
        <v/>
      </c>
      <c r="BW983" s="24" t="str">
        <f t="shared" si="1608"/>
        <v/>
      </c>
      <c r="BX983" s="24" t="str">
        <f t="shared" si="1609"/>
        <v/>
      </c>
      <c r="BY983" s="26" t="str">
        <f t="shared" si="1610"/>
        <v/>
      </c>
      <c r="BZ983" s="26" t="str">
        <f t="shared" si="1611"/>
        <v/>
      </c>
      <c r="CA983" s="26" t="str">
        <f t="shared" si="1612"/>
        <v/>
      </c>
      <c r="CB983" s="66" t="str">
        <f t="shared" si="1613"/>
        <v/>
      </c>
      <c r="CC983" s="65" t="str">
        <f t="shared" si="1614"/>
        <v/>
      </c>
      <c r="CD983" s="26" t="str">
        <f t="shared" si="1615"/>
        <v/>
      </c>
      <c r="CE983" s="26" t="str">
        <f t="shared" si="1616"/>
        <v/>
      </c>
      <c r="CF983" s="193" t="str">
        <f t="shared" si="1617"/>
        <v/>
      </c>
      <c r="CG983" s="193" t="str">
        <f t="shared" si="1618"/>
        <v/>
      </c>
      <c r="CH983" s="26" t="str">
        <f t="shared" si="1619"/>
        <v/>
      </c>
      <c r="CI983" s="26" t="str">
        <f t="shared" si="1620"/>
        <v/>
      </c>
      <c r="CJ983" s="65" t="str">
        <f t="shared" si="1621"/>
        <v/>
      </c>
      <c r="CK983" s="65" t="str">
        <f t="shared" si="1622"/>
        <v/>
      </c>
      <c r="CL983" s="64" t="str">
        <f t="shared" si="1623"/>
        <v/>
      </c>
      <c r="CM983" s="64" t="str">
        <f t="shared" si="1624"/>
        <v/>
      </c>
      <c r="CN983" s="65" t="str">
        <f t="shared" si="1625"/>
        <v/>
      </c>
      <c r="CP983" s="63" t="str">
        <f>IF(BH983="","",MAX($CP$3:CP982)+1)</f>
        <v/>
      </c>
      <c r="CQ983" s="24" t="str">
        <f t="shared" si="1626"/>
        <v/>
      </c>
      <c r="CR983" s="24" t="str">
        <f t="shared" si="1627"/>
        <v/>
      </c>
      <c r="CS983" s="24" t="str">
        <f t="shared" si="1628"/>
        <v/>
      </c>
      <c r="CT983" s="58" t="str">
        <f>IF(BO983="","",COUNTIF($BO$3:BO983,BO983)&amp;"@"&amp;BO983)</f>
        <v/>
      </c>
      <c r="CU983" s="16" t="str">
        <f t="shared" si="1566"/>
        <v/>
      </c>
      <c r="CV983" s="63" t="str">
        <f t="shared" si="1629"/>
        <v/>
      </c>
      <c r="CW983" s="16" t="str">
        <f t="shared" si="1630"/>
        <v/>
      </c>
      <c r="CX983" s="16" t="str">
        <f t="shared" si="1631"/>
        <v/>
      </c>
      <c r="CY983" s="16" t="str">
        <f t="shared" si="1632"/>
        <v/>
      </c>
      <c r="CZ983" s="85" t="str">
        <f t="shared" si="1633"/>
        <v/>
      </c>
      <c r="DA983" s="16" t="str">
        <f t="shared" si="1634"/>
        <v/>
      </c>
      <c r="DB983" s="16" t="str">
        <f t="shared" si="1635"/>
        <v/>
      </c>
      <c r="DC983" s="28" t="str">
        <f>IF(CP983="","",$DC$1&amp;(INDEX(価格設定!D$1:XFD$3,ROW(価格設定!$D$3),MATCH($AW983,価格設定!D$1:XFD$1,1))*100)&amp;"%")</f>
        <v/>
      </c>
      <c r="DD983" s="28" t="str">
        <f>IF(CP983="","",$DD$1&amp;(INDEX(価格設定!D$1:XFD$3,ROW(価格設定!$D$2),MATCH($AW983,価格設定!D$1:XFD$1,1))*100)&amp;"%")</f>
        <v/>
      </c>
      <c r="DE983" s="29" t="str">
        <f t="shared" si="1636"/>
        <v/>
      </c>
      <c r="DG983" s="58" t="str">
        <f t="shared" si="1637"/>
        <v/>
      </c>
      <c r="DH983" s="58" t="str">
        <f t="shared" si="1638"/>
        <v/>
      </c>
      <c r="DI983" s="58" t="str">
        <f t="shared" si="1639"/>
        <v/>
      </c>
      <c r="DJ983" s="85" t="str">
        <f t="shared" si="1640"/>
        <v/>
      </c>
      <c r="DL983" s="58" t="str">
        <f>IF(COUNTIF(DG$3:DG$1048576,DG983)=COUNTIF($DG$3:$DG983,DG983),DG983,"")</f>
        <v/>
      </c>
      <c r="DM983" s="85" t="str">
        <f t="shared" si="1641"/>
        <v/>
      </c>
      <c r="DN983" s="85" t="str">
        <f t="shared" si="1567"/>
        <v/>
      </c>
      <c r="DO983" s="85" t="str">
        <f t="shared" si="1567"/>
        <v/>
      </c>
      <c r="DP983" s="303"/>
      <c r="DQ983" s="17" t="str">
        <f t="shared" si="1568"/>
        <v/>
      </c>
      <c r="DR983" s="17" t="str">
        <f t="shared" si="1569"/>
        <v/>
      </c>
      <c r="DS983" s="17" t="str">
        <f t="shared" si="1570"/>
        <v/>
      </c>
      <c r="DU983" s="16" t="str">
        <f t="shared" si="1642"/>
        <v/>
      </c>
      <c r="DV983" s="16" t="str">
        <f>IF(DU983="","",COUNT($DU$3:DU983))</f>
        <v/>
      </c>
      <c r="DW983" s="16" t="str">
        <f t="shared" si="1643"/>
        <v/>
      </c>
      <c r="DX983" s="16" t="str">
        <f t="shared" si="1644"/>
        <v/>
      </c>
      <c r="DY983" s="16" t="str">
        <f>IF(DZ983="","",COUNTIF(DZ$3:DZ983,DZ983))</f>
        <v/>
      </c>
      <c r="DZ983" s="16" t="str">
        <f t="shared" si="1645"/>
        <v/>
      </c>
      <c r="EA983" s="16" t="str">
        <f t="shared" si="1646"/>
        <v/>
      </c>
      <c r="EB983" s="16" t="str">
        <f t="shared" si="1647"/>
        <v/>
      </c>
      <c r="EC983" s="16" t="str">
        <f t="shared" si="1648"/>
        <v/>
      </c>
      <c r="ED983" s="16" t="str">
        <f t="shared" si="1649"/>
        <v/>
      </c>
      <c r="EE983" s="16" t="str">
        <f t="shared" si="1650"/>
        <v/>
      </c>
      <c r="EF983" s="16" t="str">
        <f t="shared" si="1651"/>
        <v/>
      </c>
      <c r="EG983" s="16" t="str">
        <f t="shared" si="1652"/>
        <v/>
      </c>
      <c r="EH983" s="16" t="str">
        <f t="shared" si="1653"/>
        <v/>
      </c>
      <c r="EI983" s="16" t="str">
        <f t="shared" si="1654"/>
        <v/>
      </c>
      <c r="EJ983" s="16" t="str">
        <f t="shared" si="1655"/>
        <v/>
      </c>
      <c r="EK983" s="16" t="str">
        <f t="shared" si="1656"/>
        <v/>
      </c>
      <c r="EL983" s="58" t="str">
        <f t="shared" si="1657"/>
        <v/>
      </c>
      <c r="EM983" s="58" t="str">
        <f>IF(OR($DZ983="",CR983=""),IF($EL983="","",$EL983),IF(OR(CR983="なし",CR983=0),領収書!$H$1,CR983))</f>
        <v/>
      </c>
      <c r="EN983" s="58" t="str">
        <f>IF(OR($DZ983="",CS983=""),IF($EL983="","",$EL983),IF(OR(CS983="なし",CS983=0),入力!$EN$1,CS983))</f>
        <v/>
      </c>
      <c r="EO983" s="63" t="str">
        <f t="shared" si="1658"/>
        <v/>
      </c>
      <c r="EP983" s="63" t="str">
        <f t="shared" si="1659"/>
        <v/>
      </c>
      <c r="ER983" s="16" t="str">
        <f>IF(AND(COUNTIF($ET$3:ET983,ET983)=1,ET983&lt;&gt;""),MAX($ER$3:ER982)+1,"")</f>
        <v/>
      </c>
      <c r="ES983" s="16" t="str">
        <f>IF(価格設定!B985="","",価格設定!B985)</f>
        <v/>
      </c>
      <c r="ET983" s="16" t="str">
        <f>IF(価格設定!C985="","",価格設定!C985)</f>
        <v/>
      </c>
      <c r="EV983" s="16" t="str">
        <f t="shared" si="1571"/>
        <v/>
      </c>
      <c r="EW983" s="16" t="str">
        <f t="shared" si="1660"/>
        <v/>
      </c>
    </row>
    <row r="984" spans="1:153" ht="30" customHeight="1" x14ac:dyDescent="0.2">
      <c r="A984" s="225"/>
      <c r="B984" s="212"/>
      <c r="C984" s="221"/>
      <c r="D984" s="164"/>
      <c r="E984" s="165"/>
      <c r="F984" s="166"/>
      <c r="G984" s="167"/>
      <c r="H984" s="179"/>
      <c r="I984" s="306"/>
      <c r="J984" s="169"/>
      <c r="K984" s="179"/>
      <c r="L984" s="186"/>
      <c r="M984" s="186"/>
      <c r="N984" s="168"/>
      <c r="O984" s="170"/>
      <c r="P984" s="212"/>
      <c r="Q984" s="179" t="str">
        <f>IFERROR(IF(H984="","",IFERROR(INDEX(価格設定!$B$5:$B$1048576,MATCH(H984,価格設定!$B$5:$B$1048576,0),0),INDEX(価格設定!$B$5:$B$1048576,MATCH("*"&amp;H984&amp;"*",価格設定!$B$5:$B$1048576,0),0))),H984)</f>
        <v/>
      </c>
      <c r="R984" s="250" t="str">
        <f>IFERROR(IF(Q984="",IF(K984="","",K984),IF(K984="",IF(INDEX(価格設定!$C$5:$C$1048576,MATCH(Q984,価格設定!$B$5:$B$1048576,0),0)=0,"",INDEX(価格設定!$C$5:$C$1048576,MATCH(Q984,価格設定!$B$5:$B$1048576,0),0)),IF(K984="なし","",K984))),"")</f>
        <v/>
      </c>
      <c r="S984" s="308" t="str">
        <f t="shared" si="1572"/>
        <v/>
      </c>
      <c r="T984" s="126" t="str">
        <f>IFERROR(IF(J984="",IF(INDEX(価格設定!$E$5:$R$1048576,MATCH($Q984,価格設定!B$5:B$1048576,0),MATCH($AW984,価格設定!E$1:X$1,1))=0,"",INDEX(価格設定!$E$5:$R$1048576,MATCH($Q984,価格設定!B$5:B$1048576,0),MATCH($AW984,価格設定!E$1:X$1,1))),J984),"")</f>
        <v/>
      </c>
      <c r="U984" s="126" t="str">
        <f t="shared" si="1573"/>
        <v/>
      </c>
      <c r="V984" s="132" t="str">
        <f t="shared" si="1574"/>
        <v/>
      </c>
      <c r="W984" s="127" t="str">
        <f>IFERROR(IF(OR(T984="",T984&lt;0),"",IFERROR(INDEX(価格設定!E$2:X$3,IF(AND(K984=$K$1,$K$1&lt;&gt;""),ROW(価格設定!$D$3)-1,MATCH(INDEX(価格設定!$D$5:$D$1048576,MATCH(Q984,価格設定!$B$5:$B$1048576,0),0),価格設定!$D$2:$D$3,0)),MATCH($AW984,価格設定!E$1:X$1,1)),INDEX(価格設定!E$2:X$2,0,MATCH($AW984,価格設定!E$1:X$1,1)))),"")</f>
        <v/>
      </c>
      <c r="X984" s="126" t="str">
        <f t="shared" si="1565"/>
        <v/>
      </c>
      <c r="Y984" s="128" t="str">
        <f t="shared" si="1575"/>
        <v/>
      </c>
      <c r="Z984" s="126" t="str">
        <f t="shared" si="1576"/>
        <v/>
      </c>
      <c r="AA984" s="129" t="str">
        <f t="shared" si="1577"/>
        <v/>
      </c>
      <c r="AB984" s="126" t="str">
        <f t="shared" si="1578"/>
        <v/>
      </c>
      <c r="AC984" s="280" t="str">
        <f t="shared" si="1579"/>
        <v/>
      </c>
      <c r="AD984" s="15"/>
      <c r="AE984" s="204" t="str">
        <f>IF(AF984="","",COUNT($AF$3:AF984))</f>
        <v/>
      </c>
      <c r="AF984" s="206" t="str">
        <f t="shared" si="1580"/>
        <v/>
      </c>
      <c r="AG984" s="204" t="str">
        <f t="shared" si="1581"/>
        <v/>
      </c>
      <c r="AH984" s="204" t="str">
        <f t="shared" si="1582"/>
        <v/>
      </c>
      <c r="AI984" s="287"/>
      <c r="AJ984" s="15"/>
      <c r="AK984" s="138" t="str">
        <f t="shared" si="1583"/>
        <v/>
      </c>
      <c r="AL984" s="131" t="str">
        <f t="shared" si="1584"/>
        <v/>
      </c>
      <c r="AM984" s="131" t="str">
        <f t="shared" si="1585"/>
        <v/>
      </c>
      <c r="AN984" s="313" t="str">
        <f t="shared" si="1586"/>
        <v/>
      </c>
      <c r="AO984" s="316" t="str">
        <f t="shared" si="1587"/>
        <v/>
      </c>
      <c r="AP984" s="18"/>
      <c r="AQ984" s="3" t="str">
        <f>IF(F984="","",MAX($AQ$3:AQ983)+1)</f>
        <v/>
      </c>
      <c r="AR984" s="3" t="str">
        <f>IF(OR(AQ984="",BB984=""),"",MAX($AR$3:AR983)+1)</f>
        <v/>
      </c>
      <c r="AS984" s="3" t="str">
        <f>IF(CQ984="","",RANK(CQ984,CQ$3:CQ$1048576,1)+COUNTIF($CQ$3:CQ984,CQ984)-1)</f>
        <v/>
      </c>
      <c r="AT984" s="21" t="str">
        <f>IF(C984="",IF(OR(AND($H984&lt;&gt;"",C984=""),AND($F983=$F984,$AZ984&lt;&gt;""),COUNTA($H$3:$H$1048576,#REF!,$F$3:$F$1048576)&gt;COUNTA($H$3:$H984,#REF!,$F$3:$F984),$AZ984&lt;&gt;""),INDEX(AT$3:AT$1048576,MATCH(MAX($AQ$3:$AQ983),$AQ$3:$AQ$1048576,0),0),""),C984)</f>
        <v/>
      </c>
      <c r="AU984" s="21" t="str">
        <f>IF(D984="",IF(OR(AND($H984&lt;&gt;"",D984=""),AND($F983=$F984,$AZ984&lt;&gt;""),COUNTA($H$3:$H$1048576,#REF!,$F$3:$F$1048576)&gt;COUNTA($H$3:$H984,#REF!,$F$3:$F984),$AZ984&lt;&gt;""),INDEX(AU$3:AU$1048576,MATCH(MAX($AQ$3:$AQ983),$AQ$3:$AQ$1048576,0),0),""),D984)</f>
        <v/>
      </c>
      <c r="AV984" s="21" t="str">
        <f>IF(E984="",IF(OR(AND($H984&lt;&gt;"",E984=""),AND($F983=$F984,$AZ984&lt;&gt;""),COUNTA($H$3:$H$1048576,#REF!,$F$3:$F$1048576)&gt;COUNTA($H$3:$H984,#REF!,$F$3:$F984),$AZ984&lt;&gt;""),INDEX(AV$3:AV$1048576,MATCH(MAX($AQ$3:$AQ983),$AQ$3:$AQ$1048576,0),0),""),E984)</f>
        <v/>
      </c>
      <c r="AW984" s="24" t="str">
        <f t="shared" si="1588"/>
        <v/>
      </c>
      <c r="AX984" s="13" t="str">
        <f t="shared" si="1589"/>
        <v/>
      </c>
      <c r="AY984" s="4" t="str">
        <f t="shared" si="1590"/>
        <v/>
      </c>
      <c r="AZ984" s="4" t="str">
        <f>IF(AX984="",IF(OR(AND(H984&lt;&gt;"",F984=""),COUNTA($H$3:$H$1048576)&gt;COUNTA($H$3:$H984)),INDEX(AX$3:AX984,MATCH(MAX($AQ$3:AQ984),AQ$3:AQ984,0),0),""),AX984)</f>
        <v/>
      </c>
      <c r="BA984" s="4" t="str">
        <f>IF(AY984="",IF(AND(H984&lt;&gt;"",F984=""),INDEX(AY$3:AY984,MATCH(MAX($AQ$3:AQ984),AQ$3:AQ984,0),0),""),AY984)</f>
        <v/>
      </c>
      <c r="BB984" s="82" t="str">
        <f>IF(BC984="","",RANK(BC984,BC$3:BC$1048576,1)+COUNTIF($BC$3:BC984,BC984)-1)</f>
        <v/>
      </c>
      <c r="BC984" s="139" t="str">
        <f t="shared" si="1591"/>
        <v/>
      </c>
      <c r="BD984" s="46" t="str">
        <f t="shared" si="1592"/>
        <v/>
      </c>
      <c r="BE984" s="46" t="str">
        <f t="shared" si="1593"/>
        <v/>
      </c>
      <c r="BF984" s="46" t="str">
        <f t="shared" si="1594"/>
        <v/>
      </c>
      <c r="BG984" s="4" t="str">
        <f t="shared" si="1595"/>
        <v/>
      </c>
      <c r="BH984" s="180" t="str">
        <f t="shared" si="1596"/>
        <v/>
      </c>
      <c r="BI984" s="16" t="str">
        <f t="shared" si="1597"/>
        <v/>
      </c>
      <c r="BJ984" s="52" t="str">
        <f>IF(BI984="","",IF(W984="","",IF(AND(K984=$K$1,$K$1&lt;&gt;""),$BT$2,IFERROR(IF(INDEX(価格設定!$D$5:$D$1048576,MATCH(Q984,価格設定!$B$5:$B$1048576,0),0)=価格設定!$D$3,$BT$2,$BS$2),$BS$2))))</f>
        <v/>
      </c>
      <c r="BK984" s="16" t="str">
        <f>IF(BI984="","",IF(COUNTIF($BI$3:BI984,BI984)=1,1,IF(AND(BI983=BI984,BH984=""),BK983,COUNTIF($BH$3:BH984,BH984))))</f>
        <v/>
      </c>
      <c r="BL984" s="52" t="str">
        <f t="shared" si="1598"/>
        <v/>
      </c>
      <c r="BM984" s="52" t="str">
        <f t="shared" si="1599"/>
        <v/>
      </c>
      <c r="BN984" s="119" t="str">
        <f t="shared" si="1600"/>
        <v/>
      </c>
      <c r="BO984" s="119" t="str">
        <f t="shared" si="1601"/>
        <v/>
      </c>
      <c r="BP984" s="17" t="str">
        <f t="shared" si="1602"/>
        <v/>
      </c>
      <c r="BQ984" s="17" t="str">
        <f t="shared" si="1603"/>
        <v/>
      </c>
      <c r="BR984" s="17" t="str">
        <f>IF(OR(BP984="",COUNTIF($BO$3:BO984,BO984)&lt;&gt;1),"",SUMIF(BO$3:BO$1048576,BO984,BP$3:BP$1048576))</f>
        <v/>
      </c>
      <c r="BS984" s="17" t="str">
        <f t="shared" si="1604"/>
        <v/>
      </c>
      <c r="BT984" s="17" t="str">
        <f t="shared" si="1605"/>
        <v/>
      </c>
      <c r="BU984" s="17" t="str">
        <f t="shared" si="1606"/>
        <v/>
      </c>
      <c r="BV984" s="24" t="str">
        <f t="shared" si="1607"/>
        <v/>
      </c>
      <c r="BW984" s="24" t="str">
        <f t="shared" si="1608"/>
        <v/>
      </c>
      <c r="BX984" s="24" t="str">
        <f t="shared" si="1609"/>
        <v/>
      </c>
      <c r="BY984" s="26" t="str">
        <f t="shared" si="1610"/>
        <v/>
      </c>
      <c r="BZ984" s="26" t="str">
        <f t="shared" si="1611"/>
        <v/>
      </c>
      <c r="CA984" s="26" t="str">
        <f t="shared" si="1612"/>
        <v/>
      </c>
      <c r="CB984" s="66" t="str">
        <f t="shared" si="1613"/>
        <v/>
      </c>
      <c r="CC984" s="65" t="str">
        <f t="shared" si="1614"/>
        <v/>
      </c>
      <c r="CD984" s="26" t="str">
        <f t="shared" si="1615"/>
        <v/>
      </c>
      <c r="CE984" s="26" t="str">
        <f t="shared" si="1616"/>
        <v/>
      </c>
      <c r="CF984" s="193" t="str">
        <f t="shared" si="1617"/>
        <v/>
      </c>
      <c r="CG984" s="193" t="str">
        <f t="shared" si="1618"/>
        <v/>
      </c>
      <c r="CH984" s="26" t="str">
        <f t="shared" si="1619"/>
        <v/>
      </c>
      <c r="CI984" s="26" t="str">
        <f t="shared" si="1620"/>
        <v/>
      </c>
      <c r="CJ984" s="65" t="str">
        <f t="shared" si="1621"/>
        <v/>
      </c>
      <c r="CK984" s="65" t="str">
        <f t="shared" si="1622"/>
        <v/>
      </c>
      <c r="CL984" s="64" t="str">
        <f t="shared" si="1623"/>
        <v/>
      </c>
      <c r="CM984" s="64" t="str">
        <f t="shared" si="1624"/>
        <v/>
      </c>
      <c r="CN984" s="65" t="str">
        <f t="shared" si="1625"/>
        <v/>
      </c>
      <c r="CP984" s="63" t="str">
        <f>IF(BH984="","",MAX($CP$3:CP983)+1)</f>
        <v/>
      </c>
      <c r="CQ984" s="24" t="str">
        <f t="shared" si="1626"/>
        <v/>
      </c>
      <c r="CR984" s="24" t="str">
        <f t="shared" si="1627"/>
        <v/>
      </c>
      <c r="CS984" s="24" t="str">
        <f t="shared" si="1628"/>
        <v/>
      </c>
      <c r="CT984" s="58" t="str">
        <f>IF(BO984="","",COUNTIF($BO$3:BO984,BO984)&amp;"@"&amp;BO984)</f>
        <v/>
      </c>
      <c r="CU984" s="16" t="str">
        <f t="shared" si="1566"/>
        <v/>
      </c>
      <c r="CV984" s="63" t="str">
        <f t="shared" si="1629"/>
        <v/>
      </c>
      <c r="CW984" s="16" t="str">
        <f t="shared" si="1630"/>
        <v/>
      </c>
      <c r="CX984" s="16" t="str">
        <f t="shared" si="1631"/>
        <v/>
      </c>
      <c r="CY984" s="16" t="str">
        <f t="shared" si="1632"/>
        <v/>
      </c>
      <c r="CZ984" s="85" t="str">
        <f t="shared" si="1633"/>
        <v/>
      </c>
      <c r="DA984" s="16" t="str">
        <f t="shared" si="1634"/>
        <v/>
      </c>
      <c r="DB984" s="16" t="str">
        <f t="shared" si="1635"/>
        <v/>
      </c>
      <c r="DC984" s="28" t="str">
        <f>IF(CP984="","",$DC$1&amp;(INDEX(価格設定!D$1:XFD$3,ROW(価格設定!$D$3),MATCH($AW984,価格設定!D$1:XFD$1,1))*100)&amp;"%")</f>
        <v/>
      </c>
      <c r="DD984" s="28" t="str">
        <f>IF(CP984="","",$DD$1&amp;(INDEX(価格設定!D$1:XFD$3,ROW(価格設定!$D$2),MATCH($AW984,価格設定!D$1:XFD$1,1))*100)&amp;"%")</f>
        <v/>
      </c>
      <c r="DE984" s="29" t="str">
        <f t="shared" si="1636"/>
        <v/>
      </c>
      <c r="DG984" s="58" t="str">
        <f t="shared" si="1637"/>
        <v/>
      </c>
      <c r="DH984" s="58" t="str">
        <f t="shared" si="1638"/>
        <v/>
      </c>
      <c r="DI984" s="58" t="str">
        <f t="shared" si="1639"/>
        <v/>
      </c>
      <c r="DJ984" s="85" t="str">
        <f t="shared" si="1640"/>
        <v/>
      </c>
      <c r="DL984" s="58" t="str">
        <f>IF(COUNTIF(DG$3:DG$1048576,DG984)=COUNTIF($DG$3:$DG984,DG984),DG984,"")</f>
        <v/>
      </c>
      <c r="DM984" s="85" t="str">
        <f t="shared" si="1641"/>
        <v/>
      </c>
      <c r="DN984" s="85" t="str">
        <f t="shared" si="1567"/>
        <v/>
      </c>
      <c r="DO984" s="85" t="str">
        <f t="shared" si="1567"/>
        <v/>
      </c>
      <c r="DP984" s="303"/>
      <c r="DQ984" s="17" t="str">
        <f t="shared" si="1568"/>
        <v/>
      </c>
      <c r="DR984" s="17" t="str">
        <f t="shared" si="1569"/>
        <v/>
      </c>
      <c r="DS984" s="17" t="str">
        <f t="shared" si="1570"/>
        <v/>
      </c>
      <c r="DU984" s="16" t="str">
        <f t="shared" si="1642"/>
        <v/>
      </c>
      <c r="DV984" s="16" t="str">
        <f>IF(DU984="","",COUNT($DU$3:DU984))</f>
        <v/>
      </c>
      <c r="DW984" s="16" t="str">
        <f t="shared" si="1643"/>
        <v/>
      </c>
      <c r="DX984" s="16" t="str">
        <f t="shared" si="1644"/>
        <v/>
      </c>
      <c r="DY984" s="16" t="str">
        <f>IF(DZ984="","",COUNTIF(DZ$3:DZ984,DZ984))</f>
        <v/>
      </c>
      <c r="DZ984" s="16" t="str">
        <f t="shared" si="1645"/>
        <v/>
      </c>
      <c r="EA984" s="16" t="str">
        <f t="shared" si="1646"/>
        <v/>
      </c>
      <c r="EB984" s="16" t="str">
        <f t="shared" si="1647"/>
        <v/>
      </c>
      <c r="EC984" s="16" t="str">
        <f t="shared" si="1648"/>
        <v/>
      </c>
      <c r="ED984" s="16" t="str">
        <f t="shared" si="1649"/>
        <v/>
      </c>
      <c r="EE984" s="16" t="str">
        <f t="shared" si="1650"/>
        <v/>
      </c>
      <c r="EF984" s="16" t="str">
        <f t="shared" si="1651"/>
        <v/>
      </c>
      <c r="EG984" s="16" t="str">
        <f t="shared" si="1652"/>
        <v/>
      </c>
      <c r="EH984" s="16" t="str">
        <f t="shared" si="1653"/>
        <v/>
      </c>
      <c r="EI984" s="16" t="str">
        <f t="shared" si="1654"/>
        <v/>
      </c>
      <c r="EJ984" s="16" t="str">
        <f t="shared" si="1655"/>
        <v/>
      </c>
      <c r="EK984" s="16" t="str">
        <f t="shared" si="1656"/>
        <v/>
      </c>
      <c r="EL984" s="58" t="str">
        <f t="shared" si="1657"/>
        <v/>
      </c>
      <c r="EM984" s="58" t="str">
        <f>IF(OR($DZ984="",CR984=""),IF($EL984="","",$EL984),IF(OR(CR984="なし",CR984=0),領収書!$H$1,CR984))</f>
        <v/>
      </c>
      <c r="EN984" s="58" t="str">
        <f>IF(OR($DZ984="",CS984=""),IF($EL984="","",$EL984),IF(OR(CS984="なし",CS984=0),入力!$EN$1,CS984))</f>
        <v/>
      </c>
      <c r="EO984" s="63" t="str">
        <f t="shared" si="1658"/>
        <v/>
      </c>
      <c r="EP984" s="63" t="str">
        <f t="shared" si="1659"/>
        <v/>
      </c>
      <c r="ER984" s="16" t="str">
        <f>IF(AND(COUNTIF($ET$3:ET984,ET984)=1,ET984&lt;&gt;""),MAX($ER$3:ER983)+1,"")</f>
        <v/>
      </c>
      <c r="ES984" s="16" t="str">
        <f>IF(価格設定!B986="","",価格設定!B986)</f>
        <v/>
      </c>
      <c r="ET984" s="16" t="str">
        <f>IF(価格設定!C986="","",価格設定!C986)</f>
        <v/>
      </c>
      <c r="EV984" s="16" t="str">
        <f t="shared" si="1571"/>
        <v/>
      </c>
      <c r="EW984" s="16" t="str">
        <f t="shared" si="1660"/>
        <v/>
      </c>
    </row>
    <row r="985" spans="1:153" ht="30" customHeight="1" x14ac:dyDescent="0.2">
      <c r="A985" s="225"/>
      <c r="B985" s="212"/>
      <c r="C985" s="221"/>
      <c r="D985" s="164"/>
      <c r="E985" s="165"/>
      <c r="F985" s="166"/>
      <c r="G985" s="167"/>
      <c r="H985" s="179"/>
      <c r="I985" s="306"/>
      <c r="J985" s="169"/>
      <c r="K985" s="179"/>
      <c r="L985" s="186"/>
      <c r="M985" s="186"/>
      <c r="N985" s="168"/>
      <c r="O985" s="170"/>
      <c r="P985" s="212"/>
      <c r="Q985" s="179" t="str">
        <f>IFERROR(IF(H985="","",IFERROR(INDEX(価格設定!$B$5:$B$1048576,MATCH(H985,価格設定!$B$5:$B$1048576,0),0),INDEX(価格設定!$B$5:$B$1048576,MATCH("*"&amp;H985&amp;"*",価格設定!$B$5:$B$1048576,0),0))),H985)</f>
        <v/>
      </c>
      <c r="R985" s="250" t="str">
        <f>IFERROR(IF(Q985="",IF(K985="","",K985),IF(K985="",IF(INDEX(価格設定!$C$5:$C$1048576,MATCH(Q985,価格設定!$B$5:$B$1048576,0),0)=0,"",INDEX(価格設定!$C$5:$C$1048576,MATCH(Q985,価格設定!$B$5:$B$1048576,0),0)),IF(K985="なし","",K985))),"")</f>
        <v/>
      </c>
      <c r="S985" s="308" t="str">
        <f t="shared" si="1572"/>
        <v/>
      </c>
      <c r="T985" s="126" t="str">
        <f>IFERROR(IF(J985="",IF(INDEX(価格設定!$E$5:$R$1048576,MATCH($Q985,価格設定!B$5:B$1048576,0),MATCH($AW985,価格設定!E$1:X$1,1))=0,"",INDEX(価格設定!$E$5:$R$1048576,MATCH($Q985,価格設定!B$5:B$1048576,0),MATCH($AW985,価格設定!E$1:X$1,1))),J985),"")</f>
        <v/>
      </c>
      <c r="U985" s="126" t="str">
        <f t="shared" si="1573"/>
        <v/>
      </c>
      <c r="V985" s="132" t="str">
        <f t="shared" si="1574"/>
        <v/>
      </c>
      <c r="W985" s="127" t="str">
        <f>IFERROR(IF(OR(T985="",T985&lt;0),"",IFERROR(INDEX(価格設定!E$2:X$3,IF(AND(K985=$K$1,$K$1&lt;&gt;""),ROW(価格設定!$D$3)-1,MATCH(INDEX(価格設定!$D$5:$D$1048576,MATCH(Q985,価格設定!$B$5:$B$1048576,0),0),価格設定!$D$2:$D$3,0)),MATCH($AW985,価格設定!E$1:X$1,1)),INDEX(価格設定!E$2:X$2,0,MATCH($AW985,価格設定!E$1:X$1,1)))),"")</f>
        <v/>
      </c>
      <c r="X985" s="126" t="str">
        <f t="shared" si="1565"/>
        <v/>
      </c>
      <c r="Y985" s="128" t="str">
        <f t="shared" si="1575"/>
        <v/>
      </c>
      <c r="Z985" s="126" t="str">
        <f t="shared" si="1576"/>
        <v/>
      </c>
      <c r="AA985" s="129" t="str">
        <f t="shared" si="1577"/>
        <v/>
      </c>
      <c r="AB985" s="126" t="str">
        <f t="shared" si="1578"/>
        <v/>
      </c>
      <c r="AC985" s="280" t="str">
        <f t="shared" si="1579"/>
        <v/>
      </c>
      <c r="AD985" s="15"/>
      <c r="AE985" s="204" t="str">
        <f>IF(AF985="","",COUNT($AF$3:AF985))</f>
        <v/>
      </c>
      <c r="AF985" s="206" t="str">
        <f t="shared" si="1580"/>
        <v/>
      </c>
      <c r="AG985" s="204" t="str">
        <f t="shared" si="1581"/>
        <v/>
      </c>
      <c r="AH985" s="204" t="str">
        <f t="shared" si="1582"/>
        <v/>
      </c>
      <c r="AI985" s="287"/>
      <c r="AJ985" s="15"/>
      <c r="AK985" s="138" t="str">
        <f t="shared" si="1583"/>
        <v/>
      </c>
      <c r="AL985" s="131" t="str">
        <f t="shared" si="1584"/>
        <v/>
      </c>
      <c r="AM985" s="131" t="str">
        <f t="shared" si="1585"/>
        <v/>
      </c>
      <c r="AN985" s="313" t="str">
        <f t="shared" si="1586"/>
        <v/>
      </c>
      <c r="AO985" s="316" t="str">
        <f t="shared" si="1587"/>
        <v/>
      </c>
      <c r="AP985" s="18"/>
      <c r="AQ985" s="3" t="str">
        <f>IF(F985="","",MAX($AQ$3:AQ984)+1)</f>
        <v/>
      </c>
      <c r="AR985" s="3" t="str">
        <f>IF(OR(AQ985="",BB985=""),"",MAX($AR$3:AR984)+1)</f>
        <v/>
      </c>
      <c r="AS985" s="3" t="str">
        <f>IF(CQ985="","",RANK(CQ985,CQ$3:CQ$1048576,1)+COUNTIF($CQ$3:CQ985,CQ985)-1)</f>
        <v/>
      </c>
      <c r="AT985" s="21" t="str">
        <f>IF(C985="",IF(OR(AND($H985&lt;&gt;"",C985=""),AND($F984=$F985,$AZ985&lt;&gt;""),COUNTA($H$3:$H$1048576,#REF!,$F$3:$F$1048576)&gt;COUNTA($H$3:$H985,#REF!,$F$3:$F985),$AZ985&lt;&gt;""),INDEX(AT$3:AT$1048576,MATCH(MAX($AQ$3:$AQ984),$AQ$3:$AQ$1048576,0),0),""),C985)</f>
        <v/>
      </c>
      <c r="AU985" s="21" t="str">
        <f>IF(D985="",IF(OR(AND($H985&lt;&gt;"",D985=""),AND($F984=$F985,$AZ985&lt;&gt;""),COUNTA($H$3:$H$1048576,#REF!,$F$3:$F$1048576)&gt;COUNTA($H$3:$H985,#REF!,$F$3:$F985),$AZ985&lt;&gt;""),INDEX(AU$3:AU$1048576,MATCH(MAX($AQ$3:$AQ984),$AQ$3:$AQ$1048576,0),0),""),D985)</f>
        <v/>
      </c>
      <c r="AV985" s="21" t="str">
        <f>IF(E985="",IF(OR(AND($H985&lt;&gt;"",E985=""),AND($F984=$F985,$AZ985&lt;&gt;""),COUNTA($H$3:$H$1048576,#REF!,$F$3:$F$1048576)&gt;COUNTA($H$3:$H985,#REF!,$F$3:$F985),$AZ985&lt;&gt;""),INDEX(AV$3:AV$1048576,MATCH(MAX($AQ$3:$AQ984),$AQ$3:$AQ$1048576,0),0),""),E985)</f>
        <v/>
      </c>
      <c r="AW985" s="24" t="str">
        <f t="shared" si="1588"/>
        <v/>
      </c>
      <c r="AX985" s="13" t="str">
        <f t="shared" si="1589"/>
        <v/>
      </c>
      <c r="AY985" s="4" t="str">
        <f t="shared" si="1590"/>
        <v/>
      </c>
      <c r="AZ985" s="4" t="str">
        <f>IF(AX985="",IF(OR(AND(H985&lt;&gt;"",F985=""),COUNTA($H$3:$H$1048576)&gt;COUNTA($H$3:$H985)),INDEX(AX$3:AX985,MATCH(MAX($AQ$3:AQ985),AQ$3:AQ985,0),0),""),AX985)</f>
        <v/>
      </c>
      <c r="BA985" s="4" t="str">
        <f>IF(AY985="",IF(AND(H985&lt;&gt;"",F985=""),INDEX(AY$3:AY985,MATCH(MAX($AQ$3:AQ985),AQ$3:AQ985,0),0),""),AY985)</f>
        <v/>
      </c>
      <c r="BB985" s="82" t="str">
        <f>IF(BC985="","",RANK(BC985,BC$3:BC$1048576,1)+COUNTIF($BC$3:BC985,BC985)-1)</f>
        <v/>
      </c>
      <c r="BC985" s="139" t="str">
        <f t="shared" si="1591"/>
        <v/>
      </c>
      <c r="BD985" s="46" t="str">
        <f t="shared" si="1592"/>
        <v/>
      </c>
      <c r="BE985" s="46" t="str">
        <f t="shared" si="1593"/>
        <v/>
      </c>
      <c r="BF985" s="46" t="str">
        <f t="shared" si="1594"/>
        <v/>
      </c>
      <c r="BG985" s="4" t="str">
        <f t="shared" si="1595"/>
        <v/>
      </c>
      <c r="BH985" s="180" t="str">
        <f t="shared" si="1596"/>
        <v/>
      </c>
      <c r="BI985" s="16" t="str">
        <f t="shared" si="1597"/>
        <v/>
      </c>
      <c r="BJ985" s="52" t="str">
        <f>IF(BI985="","",IF(W985="","",IF(AND(K985=$K$1,$K$1&lt;&gt;""),$BT$2,IFERROR(IF(INDEX(価格設定!$D$5:$D$1048576,MATCH(Q985,価格設定!$B$5:$B$1048576,0),0)=価格設定!$D$3,$BT$2,$BS$2),$BS$2))))</f>
        <v/>
      </c>
      <c r="BK985" s="16" t="str">
        <f>IF(BI985="","",IF(COUNTIF($BI$3:BI985,BI985)=1,1,IF(AND(BI984=BI985,BH985=""),BK984,COUNTIF($BH$3:BH985,BH985))))</f>
        <v/>
      </c>
      <c r="BL985" s="52" t="str">
        <f t="shared" si="1598"/>
        <v/>
      </c>
      <c r="BM985" s="52" t="str">
        <f t="shared" si="1599"/>
        <v/>
      </c>
      <c r="BN985" s="119" t="str">
        <f t="shared" si="1600"/>
        <v/>
      </c>
      <c r="BO985" s="119" t="str">
        <f t="shared" si="1601"/>
        <v/>
      </c>
      <c r="BP985" s="17" t="str">
        <f t="shared" si="1602"/>
        <v/>
      </c>
      <c r="BQ985" s="17" t="str">
        <f t="shared" si="1603"/>
        <v/>
      </c>
      <c r="BR985" s="17" t="str">
        <f>IF(OR(BP985="",COUNTIF($BO$3:BO985,BO985)&lt;&gt;1),"",SUMIF(BO$3:BO$1048576,BO985,BP$3:BP$1048576))</f>
        <v/>
      </c>
      <c r="BS985" s="17" t="str">
        <f t="shared" si="1604"/>
        <v/>
      </c>
      <c r="BT985" s="17" t="str">
        <f t="shared" si="1605"/>
        <v/>
      </c>
      <c r="BU985" s="17" t="str">
        <f t="shared" si="1606"/>
        <v/>
      </c>
      <c r="BV985" s="24" t="str">
        <f t="shared" si="1607"/>
        <v/>
      </c>
      <c r="BW985" s="24" t="str">
        <f t="shared" si="1608"/>
        <v/>
      </c>
      <c r="BX985" s="24" t="str">
        <f t="shared" si="1609"/>
        <v/>
      </c>
      <c r="BY985" s="26" t="str">
        <f t="shared" si="1610"/>
        <v/>
      </c>
      <c r="BZ985" s="26" t="str">
        <f t="shared" si="1611"/>
        <v/>
      </c>
      <c r="CA985" s="26" t="str">
        <f t="shared" si="1612"/>
        <v/>
      </c>
      <c r="CB985" s="66" t="str">
        <f t="shared" si="1613"/>
        <v/>
      </c>
      <c r="CC985" s="65" t="str">
        <f t="shared" si="1614"/>
        <v/>
      </c>
      <c r="CD985" s="26" t="str">
        <f t="shared" si="1615"/>
        <v/>
      </c>
      <c r="CE985" s="26" t="str">
        <f t="shared" si="1616"/>
        <v/>
      </c>
      <c r="CF985" s="193" t="str">
        <f t="shared" si="1617"/>
        <v/>
      </c>
      <c r="CG985" s="193" t="str">
        <f t="shared" si="1618"/>
        <v/>
      </c>
      <c r="CH985" s="26" t="str">
        <f t="shared" si="1619"/>
        <v/>
      </c>
      <c r="CI985" s="26" t="str">
        <f t="shared" si="1620"/>
        <v/>
      </c>
      <c r="CJ985" s="65" t="str">
        <f t="shared" si="1621"/>
        <v/>
      </c>
      <c r="CK985" s="65" t="str">
        <f t="shared" si="1622"/>
        <v/>
      </c>
      <c r="CL985" s="64" t="str">
        <f t="shared" si="1623"/>
        <v/>
      </c>
      <c r="CM985" s="64" t="str">
        <f t="shared" si="1624"/>
        <v/>
      </c>
      <c r="CN985" s="65" t="str">
        <f t="shared" si="1625"/>
        <v/>
      </c>
      <c r="CP985" s="63" t="str">
        <f>IF(BH985="","",MAX($CP$3:CP984)+1)</f>
        <v/>
      </c>
      <c r="CQ985" s="24" t="str">
        <f t="shared" si="1626"/>
        <v/>
      </c>
      <c r="CR985" s="24" t="str">
        <f t="shared" si="1627"/>
        <v/>
      </c>
      <c r="CS985" s="24" t="str">
        <f t="shared" si="1628"/>
        <v/>
      </c>
      <c r="CT985" s="58" t="str">
        <f>IF(BO985="","",COUNTIF($BO$3:BO985,BO985)&amp;"@"&amp;BO985)</f>
        <v/>
      </c>
      <c r="CU985" s="16" t="str">
        <f t="shared" si="1566"/>
        <v/>
      </c>
      <c r="CV985" s="63" t="str">
        <f t="shared" si="1629"/>
        <v/>
      </c>
      <c r="CW985" s="16" t="str">
        <f t="shared" si="1630"/>
        <v/>
      </c>
      <c r="CX985" s="16" t="str">
        <f t="shared" si="1631"/>
        <v/>
      </c>
      <c r="CY985" s="16" t="str">
        <f t="shared" si="1632"/>
        <v/>
      </c>
      <c r="CZ985" s="85" t="str">
        <f t="shared" si="1633"/>
        <v/>
      </c>
      <c r="DA985" s="16" t="str">
        <f t="shared" si="1634"/>
        <v/>
      </c>
      <c r="DB985" s="16" t="str">
        <f t="shared" si="1635"/>
        <v/>
      </c>
      <c r="DC985" s="28" t="str">
        <f>IF(CP985="","",$DC$1&amp;(INDEX(価格設定!D$1:XFD$3,ROW(価格設定!$D$3),MATCH($AW985,価格設定!D$1:XFD$1,1))*100)&amp;"%")</f>
        <v/>
      </c>
      <c r="DD985" s="28" t="str">
        <f>IF(CP985="","",$DD$1&amp;(INDEX(価格設定!D$1:XFD$3,ROW(価格設定!$D$2),MATCH($AW985,価格設定!D$1:XFD$1,1))*100)&amp;"%")</f>
        <v/>
      </c>
      <c r="DE985" s="29" t="str">
        <f t="shared" si="1636"/>
        <v/>
      </c>
      <c r="DG985" s="58" t="str">
        <f t="shared" si="1637"/>
        <v/>
      </c>
      <c r="DH985" s="58" t="str">
        <f t="shared" si="1638"/>
        <v/>
      </c>
      <c r="DI985" s="58" t="str">
        <f t="shared" si="1639"/>
        <v/>
      </c>
      <c r="DJ985" s="85" t="str">
        <f t="shared" si="1640"/>
        <v/>
      </c>
      <c r="DL985" s="58" t="str">
        <f>IF(COUNTIF(DG$3:DG$1048576,DG985)=COUNTIF($DG$3:$DG985,DG985),DG985,"")</f>
        <v/>
      </c>
      <c r="DM985" s="85" t="str">
        <f t="shared" si="1641"/>
        <v/>
      </c>
      <c r="DN985" s="85" t="str">
        <f t="shared" si="1567"/>
        <v/>
      </c>
      <c r="DO985" s="85" t="str">
        <f t="shared" si="1567"/>
        <v/>
      </c>
      <c r="DP985" s="303"/>
      <c r="DQ985" s="17" t="str">
        <f t="shared" si="1568"/>
        <v/>
      </c>
      <c r="DR985" s="17" t="str">
        <f t="shared" si="1569"/>
        <v/>
      </c>
      <c r="DS985" s="17" t="str">
        <f t="shared" si="1570"/>
        <v/>
      </c>
      <c r="DU985" s="16" t="str">
        <f t="shared" si="1642"/>
        <v/>
      </c>
      <c r="DV985" s="16" t="str">
        <f>IF(DU985="","",COUNT($DU$3:DU985))</f>
        <v/>
      </c>
      <c r="DW985" s="16" t="str">
        <f t="shared" si="1643"/>
        <v/>
      </c>
      <c r="DX985" s="16" t="str">
        <f t="shared" si="1644"/>
        <v/>
      </c>
      <c r="DY985" s="16" t="str">
        <f>IF(DZ985="","",COUNTIF(DZ$3:DZ985,DZ985))</f>
        <v/>
      </c>
      <c r="DZ985" s="16" t="str">
        <f t="shared" si="1645"/>
        <v/>
      </c>
      <c r="EA985" s="16" t="str">
        <f t="shared" si="1646"/>
        <v/>
      </c>
      <c r="EB985" s="16" t="str">
        <f t="shared" si="1647"/>
        <v/>
      </c>
      <c r="EC985" s="16" t="str">
        <f t="shared" si="1648"/>
        <v/>
      </c>
      <c r="ED985" s="16" t="str">
        <f t="shared" si="1649"/>
        <v/>
      </c>
      <c r="EE985" s="16" t="str">
        <f t="shared" si="1650"/>
        <v/>
      </c>
      <c r="EF985" s="16" t="str">
        <f t="shared" si="1651"/>
        <v/>
      </c>
      <c r="EG985" s="16" t="str">
        <f t="shared" si="1652"/>
        <v/>
      </c>
      <c r="EH985" s="16" t="str">
        <f t="shared" si="1653"/>
        <v/>
      </c>
      <c r="EI985" s="16" t="str">
        <f t="shared" si="1654"/>
        <v/>
      </c>
      <c r="EJ985" s="16" t="str">
        <f t="shared" si="1655"/>
        <v/>
      </c>
      <c r="EK985" s="16" t="str">
        <f t="shared" si="1656"/>
        <v/>
      </c>
      <c r="EL985" s="58" t="str">
        <f t="shared" si="1657"/>
        <v/>
      </c>
      <c r="EM985" s="58" t="str">
        <f>IF(OR($DZ985="",CR985=""),IF($EL985="","",$EL985),IF(OR(CR985="なし",CR985=0),領収書!$H$1,CR985))</f>
        <v/>
      </c>
      <c r="EN985" s="58" t="str">
        <f>IF(OR($DZ985="",CS985=""),IF($EL985="","",$EL985),IF(OR(CS985="なし",CS985=0),入力!$EN$1,CS985))</f>
        <v/>
      </c>
      <c r="EO985" s="63" t="str">
        <f t="shared" si="1658"/>
        <v/>
      </c>
      <c r="EP985" s="63" t="str">
        <f t="shared" si="1659"/>
        <v/>
      </c>
      <c r="ER985" s="16" t="str">
        <f>IF(AND(COUNTIF($ET$3:ET985,ET985)=1,ET985&lt;&gt;""),MAX($ER$3:ER984)+1,"")</f>
        <v/>
      </c>
      <c r="ES985" s="16" t="str">
        <f>IF(価格設定!B987="","",価格設定!B987)</f>
        <v/>
      </c>
      <c r="ET985" s="16" t="str">
        <f>IF(価格設定!C987="","",価格設定!C987)</f>
        <v/>
      </c>
      <c r="EV985" s="16" t="str">
        <f t="shared" si="1571"/>
        <v/>
      </c>
      <c r="EW985" s="16" t="str">
        <f t="shared" si="1660"/>
        <v/>
      </c>
    </row>
    <row r="986" spans="1:153" ht="30" customHeight="1" x14ac:dyDescent="0.2">
      <c r="A986" s="225"/>
      <c r="B986" s="212"/>
      <c r="C986" s="221"/>
      <c r="D986" s="164"/>
      <c r="E986" s="165"/>
      <c r="F986" s="166"/>
      <c r="G986" s="167"/>
      <c r="H986" s="179"/>
      <c r="I986" s="306"/>
      <c r="J986" s="169"/>
      <c r="K986" s="179"/>
      <c r="L986" s="186"/>
      <c r="M986" s="186"/>
      <c r="N986" s="168"/>
      <c r="O986" s="170"/>
      <c r="P986" s="212"/>
      <c r="Q986" s="179" t="str">
        <f>IFERROR(IF(H986="","",IFERROR(INDEX(価格設定!$B$5:$B$1048576,MATCH(H986,価格設定!$B$5:$B$1048576,0),0),INDEX(価格設定!$B$5:$B$1048576,MATCH("*"&amp;H986&amp;"*",価格設定!$B$5:$B$1048576,0),0))),H986)</f>
        <v/>
      </c>
      <c r="R986" s="250" t="str">
        <f>IFERROR(IF(Q986="",IF(K986="","",K986),IF(K986="",IF(INDEX(価格設定!$C$5:$C$1048576,MATCH(Q986,価格設定!$B$5:$B$1048576,0),0)=0,"",INDEX(価格設定!$C$5:$C$1048576,MATCH(Q986,価格設定!$B$5:$B$1048576,0),0)),IF(K986="なし","",K986))),"")</f>
        <v/>
      </c>
      <c r="S986" s="308" t="str">
        <f t="shared" si="1572"/>
        <v/>
      </c>
      <c r="T986" s="126" t="str">
        <f>IFERROR(IF(J986="",IF(INDEX(価格設定!$E$5:$R$1048576,MATCH($Q986,価格設定!B$5:B$1048576,0),MATCH($AW986,価格設定!E$1:X$1,1))=0,"",INDEX(価格設定!$E$5:$R$1048576,MATCH($Q986,価格設定!B$5:B$1048576,0),MATCH($AW986,価格設定!E$1:X$1,1))),J986),"")</f>
        <v/>
      </c>
      <c r="U986" s="126" t="str">
        <f t="shared" si="1573"/>
        <v/>
      </c>
      <c r="V986" s="132" t="str">
        <f t="shared" si="1574"/>
        <v/>
      </c>
      <c r="W986" s="127" t="str">
        <f>IFERROR(IF(OR(T986="",T986&lt;0),"",IFERROR(INDEX(価格設定!E$2:X$3,IF(AND(K986=$K$1,$K$1&lt;&gt;""),ROW(価格設定!$D$3)-1,MATCH(INDEX(価格設定!$D$5:$D$1048576,MATCH(Q986,価格設定!$B$5:$B$1048576,0),0),価格設定!$D$2:$D$3,0)),MATCH($AW986,価格設定!E$1:X$1,1)),INDEX(価格設定!E$2:X$2,0,MATCH($AW986,価格設定!E$1:X$1,1)))),"")</f>
        <v/>
      </c>
      <c r="X986" s="126" t="str">
        <f t="shared" si="1565"/>
        <v/>
      </c>
      <c r="Y986" s="128" t="str">
        <f t="shared" si="1575"/>
        <v/>
      </c>
      <c r="Z986" s="126" t="str">
        <f t="shared" si="1576"/>
        <v/>
      </c>
      <c r="AA986" s="129" t="str">
        <f t="shared" si="1577"/>
        <v/>
      </c>
      <c r="AB986" s="126" t="str">
        <f t="shared" si="1578"/>
        <v/>
      </c>
      <c r="AC986" s="280" t="str">
        <f t="shared" si="1579"/>
        <v/>
      </c>
      <c r="AD986" s="15"/>
      <c r="AE986" s="204" t="str">
        <f>IF(AF986="","",COUNT($AF$3:AF986))</f>
        <v/>
      </c>
      <c r="AF986" s="206" t="str">
        <f t="shared" si="1580"/>
        <v/>
      </c>
      <c r="AG986" s="204" t="str">
        <f t="shared" si="1581"/>
        <v/>
      </c>
      <c r="AH986" s="204" t="str">
        <f t="shared" si="1582"/>
        <v/>
      </c>
      <c r="AI986" s="287"/>
      <c r="AJ986" s="15"/>
      <c r="AK986" s="138" t="str">
        <f t="shared" si="1583"/>
        <v/>
      </c>
      <c r="AL986" s="131" t="str">
        <f t="shared" si="1584"/>
        <v/>
      </c>
      <c r="AM986" s="131" t="str">
        <f t="shared" si="1585"/>
        <v/>
      </c>
      <c r="AN986" s="313" t="str">
        <f t="shared" si="1586"/>
        <v/>
      </c>
      <c r="AO986" s="316" t="str">
        <f t="shared" si="1587"/>
        <v/>
      </c>
      <c r="AP986" s="18"/>
      <c r="AQ986" s="3" t="str">
        <f>IF(F986="","",MAX($AQ$3:AQ985)+1)</f>
        <v/>
      </c>
      <c r="AR986" s="3" t="str">
        <f>IF(OR(AQ986="",BB986=""),"",MAX($AR$3:AR985)+1)</f>
        <v/>
      </c>
      <c r="AS986" s="3" t="str">
        <f>IF(CQ986="","",RANK(CQ986,CQ$3:CQ$1048576,1)+COUNTIF($CQ$3:CQ986,CQ986)-1)</f>
        <v/>
      </c>
      <c r="AT986" s="21" t="str">
        <f>IF(C986="",IF(OR(AND($H986&lt;&gt;"",C986=""),AND($F985=$F986,$AZ986&lt;&gt;""),COUNTA($H$3:$H$1048576,#REF!,$F$3:$F$1048576)&gt;COUNTA($H$3:$H986,#REF!,$F$3:$F986),$AZ986&lt;&gt;""),INDEX(AT$3:AT$1048576,MATCH(MAX($AQ$3:$AQ985),$AQ$3:$AQ$1048576,0),0),""),C986)</f>
        <v/>
      </c>
      <c r="AU986" s="21" t="str">
        <f>IF(D986="",IF(OR(AND($H986&lt;&gt;"",D986=""),AND($F985=$F986,$AZ986&lt;&gt;""),COUNTA($H$3:$H$1048576,#REF!,$F$3:$F$1048576)&gt;COUNTA($H$3:$H986,#REF!,$F$3:$F986),$AZ986&lt;&gt;""),INDEX(AU$3:AU$1048576,MATCH(MAX($AQ$3:$AQ985),$AQ$3:$AQ$1048576,0),0),""),D986)</f>
        <v/>
      </c>
      <c r="AV986" s="21" t="str">
        <f>IF(E986="",IF(OR(AND($H986&lt;&gt;"",E986=""),AND($F985=$F986,$AZ986&lt;&gt;""),COUNTA($H$3:$H$1048576,#REF!,$F$3:$F$1048576)&gt;COUNTA($H$3:$H986,#REF!,$F$3:$F986),$AZ986&lt;&gt;""),INDEX(AV$3:AV$1048576,MATCH(MAX($AQ$3:$AQ985),$AQ$3:$AQ$1048576,0),0),""),E986)</f>
        <v/>
      </c>
      <c r="AW986" s="24" t="str">
        <f t="shared" si="1588"/>
        <v/>
      </c>
      <c r="AX986" s="13" t="str">
        <f t="shared" si="1589"/>
        <v/>
      </c>
      <c r="AY986" s="4" t="str">
        <f t="shared" si="1590"/>
        <v/>
      </c>
      <c r="AZ986" s="4" t="str">
        <f>IF(AX986="",IF(OR(AND(H986&lt;&gt;"",F986=""),COUNTA($H$3:$H$1048576)&gt;COUNTA($H$3:$H986)),INDEX(AX$3:AX986,MATCH(MAX($AQ$3:AQ986),AQ$3:AQ986,0),0),""),AX986)</f>
        <v/>
      </c>
      <c r="BA986" s="4" t="str">
        <f>IF(AY986="",IF(AND(H986&lt;&gt;"",F986=""),INDEX(AY$3:AY986,MATCH(MAX($AQ$3:AQ986),AQ$3:AQ986,0),0),""),AY986)</f>
        <v/>
      </c>
      <c r="BB986" s="82" t="str">
        <f>IF(BC986="","",RANK(BC986,BC$3:BC$1048576,1)+COUNTIF($BC$3:BC986,BC986)-1)</f>
        <v/>
      </c>
      <c r="BC986" s="139" t="str">
        <f t="shared" si="1591"/>
        <v/>
      </c>
      <c r="BD986" s="46" t="str">
        <f t="shared" si="1592"/>
        <v/>
      </c>
      <c r="BE986" s="46" t="str">
        <f t="shared" si="1593"/>
        <v/>
      </c>
      <c r="BF986" s="46" t="str">
        <f t="shared" si="1594"/>
        <v/>
      </c>
      <c r="BG986" s="4" t="str">
        <f t="shared" si="1595"/>
        <v/>
      </c>
      <c r="BH986" s="180" t="str">
        <f t="shared" si="1596"/>
        <v/>
      </c>
      <c r="BI986" s="16" t="str">
        <f t="shared" si="1597"/>
        <v/>
      </c>
      <c r="BJ986" s="52" t="str">
        <f>IF(BI986="","",IF(W986="","",IF(AND(K986=$K$1,$K$1&lt;&gt;""),$BT$2,IFERROR(IF(INDEX(価格設定!$D$5:$D$1048576,MATCH(Q986,価格設定!$B$5:$B$1048576,0),0)=価格設定!$D$3,$BT$2,$BS$2),$BS$2))))</f>
        <v/>
      </c>
      <c r="BK986" s="16" t="str">
        <f>IF(BI986="","",IF(COUNTIF($BI$3:BI986,BI986)=1,1,IF(AND(BI985=BI986,BH986=""),BK985,COUNTIF($BH$3:BH986,BH986))))</f>
        <v/>
      </c>
      <c r="BL986" s="52" t="str">
        <f t="shared" si="1598"/>
        <v/>
      </c>
      <c r="BM986" s="52" t="str">
        <f t="shared" si="1599"/>
        <v/>
      </c>
      <c r="BN986" s="119" t="str">
        <f t="shared" si="1600"/>
        <v/>
      </c>
      <c r="BO986" s="119" t="str">
        <f t="shared" si="1601"/>
        <v/>
      </c>
      <c r="BP986" s="17" t="str">
        <f t="shared" si="1602"/>
        <v/>
      </c>
      <c r="BQ986" s="17" t="str">
        <f t="shared" si="1603"/>
        <v/>
      </c>
      <c r="BR986" s="17" t="str">
        <f>IF(OR(BP986="",COUNTIF($BO$3:BO986,BO986)&lt;&gt;1),"",SUMIF(BO$3:BO$1048576,BO986,BP$3:BP$1048576))</f>
        <v/>
      </c>
      <c r="BS986" s="17" t="str">
        <f t="shared" si="1604"/>
        <v/>
      </c>
      <c r="BT986" s="17" t="str">
        <f t="shared" si="1605"/>
        <v/>
      </c>
      <c r="BU986" s="17" t="str">
        <f t="shared" si="1606"/>
        <v/>
      </c>
      <c r="BV986" s="24" t="str">
        <f t="shared" si="1607"/>
        <v/>
      </c>
      <c r="BW986" s="24" t="str">
        <f t="shared" si="1608"/>
        <v/>
      </c>
      <c r="BX986" s="24" t="str">
        <f t="shared" si="1609"/>
        <v/>
      </c>
      <c r="BY986" s="26" t="str">
        <f t="shared" si="1610"/>
        <v/>
      </c>
      <c r="BZ986" s="26" t="str">
        <f t="shared" si="1611"/>
        <v/>
      </c>
      <c r="CA986" s="26" t="str">
        <f t="shared" si="1612"/>
        <v/>
      </c>
      <c r="CB986" s="66" t="str">
        <f t="shared" si="1613"/>
        <v/>
      </c>
      <c r="CC986" s="65" t="str">
        <f t="shared" si="1614"/>
        <v/>
      </c>
      <c r="CD986" s="26" t="str">
        <f t="shared" si="1615"/>
        <v/>
      </c>
      <c r="CE986" s="26" t="str">
        <f t="shared" si="1616"/>
        <v/>
      </c>
      <c r="CF986" s="193" t="str">
        <f t="shared" si="1617"/>
        <v/>
      </c>
      <c r="CG986" s="193" t="str">
        <f t="shared" si="1618"/>
        <v/>
      </c>
      <c r="CH986" s="26" t="str">
        <f t="shared" si="1619"/>
        <v/>
      </c>
      <c r="CI986" s="26" t="str">
        <f t="shared" si="1620"/>
        <v/>
      </c>
      <c r="CJ986" s="65" t="str">
        <f t="shared" si="1621"/>
        <v/>
      </c>
      <c r="CK986" s="65" t="str">
        <f t="shared" si="1622"/>
        <v/>
      </c>
      <c r="CL986" s="64" t="str">
        <f t="shared" si="1623"/>
        <v/>
      </c>
      <c r="CM986" s="64" t="str">
        <f t="shared" si="1624"/>
        <v/>
      </c>
      <c r="CN986" s="65" t="str">
        <f t="shared" si="1625"/>
        <v/>
      </c>
      <c r="CP986" s="63" t="str">
        <f>IF(BH986="","",MAX($CP$3:CP985)+1)</f>
        <v/>
      </c>
      <c r="CQ986" s="24" t="str">
        <f t="shared" si="1626"/>
        <v/>
      </c>
      <c r="CR986" s="24" t="str">
        <f t="shared" si="1627"/>
        <v/>
      </c>
      <c r="CS986" s="24" t="str">
        <f t="shared" si="1628"/>
        <v/>
      </c>
      <c r="CT986" s="58" t="str">
        <f>IF(BO986="","",COUNTIF($BO$3:BO986,BO986)&amp;"@"&amp;BO986)</f>
        <v/>
      </c>
      <c r="CU986" s="16" t="str">
        <f t="shared" si="1566"/>
        <v/>
      </c>
      <c r="CV986" s="63" t="str">
        <f t="shared" si="1629"/>
        <v/>
      </c>
      <c r="CW986" s="16" t="str">
        <f t="shared" si="1630"/>
        <v/>
      </c>
      <c r="CX986" s="16" t="str">
        <f t="shared" si="1631"/>
        <v/>
      </c>
      <c r="CY986" s="16" t="str">
        <f t="shared" si="1632"/>
        <v/>
      </c>
      <c r="CZ986" s="85" t="str">
        <f t="shared" si="1633"/>
        <v/>
      </c>
      <c r="DA986" s="16" t="str">
        <f t="shared" si="1634"/>
        <v/>
      </c>
      <c r="DB986" s="16" t="str">
        <f t="shared" si="1635"/>
        <v/>
      </c>
      <c r="DC986" s="28" t="str">
        <f>IF(CP986="","",$DC$1&amp;(INDEX(価格設定!D$1:XFD$3,ROW(価格設定!$D$3),MATCH($AW986,価格設定!D$1:XFD$1,1))*100)&amp;"%")</f>
        <v/>
      </c>
      <c r="DD986" s="28" t="str">
        <f>IF(CP986="","",$DD$1&amp;(INDEX(価格設定!D$1:XFD$3,ROW(価格設定!$D$2),MATCH($AW986,価格設定!D$1:XFD$1,1))*100)&amp;"%")</f>
        <v/>
      </c>
      <c r="DE986" s="29" t="str">
        <f t="shared" si="1636"/>
        <v/>
      </c>
      <c r="DG986" s="58" t="str">
        <f t="shared" si="1637"/>
        <v/>
      </c>
      <c r="DH986" s="58" t="str">
        <f t="shared" si="1638"/>
        <v/>
      </c>
      <c r="DI986" s="58" t="str">
        <f t="shared" si="1639"/>
        <v/>
      </c>
      <c r="DJ986" s="85" t="str">
        <f t="shared" si="1640"/>
        <v/>
      </c>
      <c r="DL986" s="58" t="str">
        <f>IF(COUNTIF(DG$3:DG$1048576,DG986)=COUNTIF($DG$3:$DG986,DG986),DG986,"")</f>
        <v/>
      </c>
      <c r="DM986" s="85" t="str">
        <f t="shared" si="1641"/>
        <v/>
      </c>
      <c r="DN986" s="85" t="str">
        <f t="shared" si="1567"/>
        <v/>
      </c>
      <c r="DO986" s="85" t="str">
        <f t="shared" si="1567"/>
        <v/>
      </c>
      <c r="DP986" s="303"/>
      <c r="DQ986" s="17" t="str">
        <f t="shared" si="1568"/>
        <v/>
      </c>
      <c r="DR986" s="17" t="str">
        <f t="shared" si="1569"/>
        <v/>
      </c>
      <c r="DS986" s="17" t="str">
        <f t="shared" si="1570"/>
        <v/>
      </c>
      <c r="DU986" s="16" t="str">
        <f t="shared" si="1642"/>
        <v/>
      </c>
      <c r="DV986" s="16" t="str">
        <f>IF(DU986="","",COUNT($DU$3:DU986))</f>
        <v/>
      </c>
      <c r="DW986" s="16" t="str">
        <f t="shared" si="1643"/>
        <v/>
      </c>
      <c r="DX986" s="16" t="str">
        <f t="shared" si="1644"/>
        <v/>
      </c>
      <c r="DY986" s="16" t="str">
        <f>IF(DZ986="","",COUNTIF(DZ$3:DZ986,DZ986))</f>
        <v/>
      </c>
      <c r="DZ986" s="16" t="str">
        <f t="shared" si="1645"/>
        <v/>
      </c>
      <c r="EA986" s="16" t="str">
        <f t="shared" si="1646"/>
        <v/>
      </c>
      <c r="EB986" s="16" t="str">
        <f t="shared" si="1647"/>
        <v/>
      </c>
      <c r="EC986" s="16" t="str">
        <f t="shared" si="1648"/>
        <v/>
      </c>
      <c r="ED986" s="16" t="str">
        <f t="shared" si="1649"/>
        <v/>
      </c>
      <c r="EE986" s="16" t="str">
        <f t="shared" si="1650"/>
        <v/>
      </c>
      <c r="EF986" s="16" t="str">
        <f t="shared" si="1651"/>
        <v/>
      </c>
      <c r="EG986" s="16" t="str">
        <f t="shared" si="1652"/>
        <v/>
      </c>
      <c r="EH986" s="16" t="str">
        <f t="shared" si="1653"/>
        <v/>
      </c>
      <c r="EI986" s="16" t="str">
        <f t="shared" si="1654"/>
        <v/>
      </c>
      <c r="EJ986" s="16" t="str">
        <f t="shared" si="1655"/>
        <v/>
      </c>
      <c r="EK986" s="16" t="str">
        <f t="shared" si="1656"/>
        <v/>
      </c>
      <c r="EL986" s="58" t="str">
        <f t="shared" si="1657"/>
        <v/>
      </c>
      <c r="EM986" s="58" t="str">
        <f>IF(OR($DZ986="",CR986=""),IF($EL986="","",$EL986),IF(OR(CR986="なし",CR986=0),領収書!$H$1,CR986))</f>
        <v/>
      </c>
      <c r="EN986" s="58" t="str">
        <f>IF(OR($DZ986="",CS986=""),IF($EL986="","",$EL986),IF(OR(CS986="なし",CS986=0),入力!$EN$1,CS986))</f>
        <v/>
      </c>
      <c r="EO986" s="63" t="str">
        <f t="shared" si="1658"/>
        <v/>
      </c>
      <c r="EP986" s="63" t="str">
        <f t="shared" si="1659"/>
        <v/>
      </c>
      <c r="ER986" s="16" t="str">
        <f>IF(AND(COUNTIF($ET$3:ET986,ET986)=1,ET986&lt;&gt;""),MAX($ER$3:ER985)+1,"")</f>
        <v/>
      </c>
      <c r="ES986" s="16" t="str">
        <f>IF(価格設定!B988="","",価格設定!B988)</f>
        <v/>
      </c>
      <c r="ET986" s="16" t="str">
        <f>IF(価格設定!C988="","",価格設定!C988)</f>
        <v/>
      </c>
      <c r="EV986" s="16" t="str">
        <f t="shared" si="1571"/>
        <v/>
      </c>
      <c r="EW986" s="16" t="str">
        <f t="shared" si="1660"/>
        <v/>
      </c>
    </row>
    <row r="987" spans="1:153" ht="30" customHeight="1" x14ac:dyDescent="0.2">
      <c r="A987" s="225"/>
      <c r="B987" s="212"/>
      <c r="C987" s="221"/>
      <c r="D987" s="164"/>
      <c r="E987" s="165"/>
      <c r="F987" s="166"/>
      <c r="G987" s="167"/>
      <c r="H987" s="179"/>
      <c r="I987" s="306"/>
      <c r="J987" s="169"/>
      <c r="K987" s="179"/>
      <c r="L987" s="186"/>
      <c r="M987" s="186"/>
      <c r="N987" s="168"/>
      <c r="O987" s="170"/>
      <c r="P987" s="212"/>
      <c r="Q987" s="179" t="str">
        <f>IFERROR(IF(H987="","",IFERROR(INDEX(価格設定!$B$5:$B$1048576,MATCH(H987,価格設定!$B$5:$B$1048576,0),0),INDEX(価格設定!$B$5:$B$1048576,MATCH("*"&amp;H987&amp;"*",価格設定!$B$5:$B$1048576,0),0))),H987)</f>
        <v/>
      </c>
      <c r="R987" s="250" t="str">
        <f>IFERROR(IF(Q987="",IF(K987="","",K987),IF(K987="",IF(INDEX(価格設定!$C$5:$C$1048576,MATCH(Q987,価格設定!$B$5:$B$1048576,0),0)=0,"",INDEX(価格設定!$C$5:$C$1048576,MATCH(Q987,価格設定!$B$5:$B$1048576,0),0)),IF(K987="なし","",K987))),"")</f>
        <v/>
      </c>
      <c r="S987" s="308" t="str">
        <f t="shared" si="1572"/>
        <v/>
      </c>
      <c r="T987" s="126" t="str">
        <f>IFERROR(IF(J987="",IF(INDEX(価格設定!$E$5:$R$1048576,MATCH($Q987,価格設定!B$5:B$1048576,0),MATCH($AW987,価格設定!E$1:X$1,1))=0,"",INDEX(価格設定!$E$5:$R$1048576,MATCH($Q987,価格設定!B$5:B$1048576,0),MATCH($AW987,価格設定!E$1:X$1,1))),J987),"")</f>
        <v/>
      </c>
      <c r="U987" s="126" t="str">
        <f t="shared" si="1573"/>
        <v/>
      </c>
      <c r="V987" s="132" t="str">
        <f t="shared" si="1574"/>
        <v/>
      </c>
      <c r="W987" s="127" t="str">
        <f>IFERROR(IF(OR(T987="",T987&lt;0),"",IFERROR(INDEX(価格設定!E$2:X$3,IF(AND(K987=$K$1,$K$1&lt;&gt;""),ROW(価格設定!$D$3)-1,MATCH(INDEX(価格設定!$D$5:$D$1048576,MATCH(Q987,価格設定!$B$5:$B$1048576,0),0),価格設定!$D$2:$D$3,0)),MATCH($AW987,価格設定!E$1:X$1,1)),INDEX(価格設定!E$2:X$2,0,MATCH($AW987,価格設定!E$1:X$1,1)))),"")</f>
        <v/>
      </c>
      <c r="X987" s="126" t="str">
        <f t="shared" si="1565"/>
        <v/>
      </c>
      <c r="Y987" s="128" t="str">
        <f t="shared" si="1575"/>
        <v/>
      </c>
      <c r="Z987" s="126" t="str">
        <f t="shared" si="1576"/>
        <v/>
      </c>
      <c r="AA987" s="129" t="str">
        <f t="shared" si="1577"/>
        <v/>
      </c>
      <c r="AB987" s="126" t="str">
        <f t="shared" si="1578"/>
        <v/>
      </c>
      <c r="AC987" s="280" t="str">
        <f t="shared" si="1579"/>
        <v/>
      </c>
      <c r="AD987" s="15"/>
      <c r="AE987" s="204" t="str">
        <f>IF(AF987="","",COUNT($AF$3:AF987))</f>
        <v/>
      </c>
      <c r="AF987" s="206" t="str">
        <f t="shared" si="1580"/>
        <v/>
      </c>
      <c r="AG987" s="204" t="str">
        <f t="shared" si="1581"/>
        <v/>
      </c>
      <c r="AH987" s="204" t="str">
        <f t="shared" si="1582"/>
        <v/>
      </c>
      <c r="AI987" s="287"/>
      <c r="AJ987" s="15"/>
      <c r="AK987" s="138" t="str">
        <f t="shared" si="1583"/>
        <v/>
      </c>
      <c r="AL987" s="131" t="str">
        <f t="shared" si="1584"/>
        <v/>
      </c>
      <c r="AM987" s="131" t="str">
        <f t="shared" si="1585"/>
        <v/>
      </c>
      <c r="AN987" s="313" t="str">
        <f t="shared" si="1586"/>
        <v/>
      </c>
      <c r="AO987" s="316" t="str">
        <f t="shared" si="1587"/>
        <v/>
      </c>
      <c r="AP987" s="18"/>
      <c r="AQ987" s="3" t="str">
        <f>IF(F987="","",MAX($AQ$3:AQ986)+1)</f>
        <v/>
      </c>
      <c r="AR987" s="3" t="str">
        <f>IF(OR(AQ987="",BB987=""),"",MAX($AR$3:AR986)+1)</f>
        <v/>
      </c>
      <c r="AS987" s="3" t="str">
        <f>IF(CQ987="","",RANK(CQ987,CQ$3:CQ$1048576,1)+COUNTIF($CQ$3:CQ987,CQ987)-1)</f>
        <v/>
      </c>
      <c r="AT987" s="21" t="str">
        <f>IF(C987="",IF(OR(AND($H987&lt;&gt;"",C987=""),AND($F986=$F987,$AZ987&lt;&gt;""),COUNTA($H$3:$H$1048576,#REF!,$F$3:$F$1048576)&gt;COUNTA($H$3:$H987,#REF!,$F$3:$F987),$AZ987&lt;&gt;""),INDEX(AT$3:AT$1048576,MATCH(MAX($AQ$3:$AQ986),$AQ$3:$AQ$1048576,0),0),""),C987)</f>
        <v/>
      </c>
      <c r="AU987" s="21" t="str">
        <f>IF(D987="",IF(OR(AND($H987&lt;&gt;"",D987=""),AND($F986=$F987,$AZ987&lt;&gt;""),COUNTA($H$3:$H$1048576,#REF!,$F$3:$F$1048576)&gt;COUNTA($H$3:$H987,#REF!,$F$3:$F987),$AZ987&lt;&gt;""),INDEX(AU$3:AU$1048576,MATCH(MAX($AQ$3:$AQ986),$AQ$3:$AQ$1048576,0),0),""),D987)</f>
        <v/>
      </c>
      <c r="AV987" s="21" t="str">
        <f>IF(E987="",IF(OR(AND($H987&lt;&gt;"",E987=""),AND($F986=$F987,$AZ987&lt;&gt;""),COUNTA($H$3:$H$1048576,#REF!,$F$3:$F$1048576)&gt;COUNTA($H$3:$H987,#REF!,$F$3:$F987),$AZ987&lt;&gt;""),INDEX(AV$3:AV$1048576,MATCH(MAX($AQ$3:$AQ986),$AQ$3:$AQ$1048576,0),0),""),E987)</f>
        <v/>
      </c>
      <c r="AW987" s="24" t="str">
        <f t="shared" si="1588"/>
        <v/>
      </c>
      <c r="AX987" s="13" t="str">
        <f t="shared" si="1589"/>
        <v/>
      </c>
      <c r="AY987" s="4" t="str">
        <f t="shared" si="1590"/>
        <v/>
      </c>
      <c r="AZ987" s="4" t="str">
        <f>IF(AX987="",IF(OR(AND(H987&lt;&gt;"",F987=""),COUNTA($H$3:$H$1048576)&gt;COUNTA($H$3:$H987)),INDEX(AX$3:AX987,MATCH(MAX($AQ$3:AQ987),AQ$3:AQ987,0),0),""),AX987)</f>
        <v/>
      </c>
      <c r="BA987" s="4" t="str">
        <f>IF(AY987="",IF(AND(H987&lt;&gt;"",F987=""),INDEX(AY$3:AY987,MATCH(MAX($AQ$3:AQ987),AQ$3:AQ987,0),0),""),AY987)</f>
        <v/>
      </c>
      <c r="BB987" s="82" t="str">
        <f>IF(BC987="","",RANK(BC987,BC$3:BC$1048576,1)+COUNTIF($BC$3:BC987,BC987)-1)</f>
        <v/>
      </c>
      <c r="BC987" s="139" t="str">
        <f t="shared" si="1591"/>
        <v/>
      </c>
      <c r="BD987" s="46" t="str">
        <f t="shared" si="1592"/>
        <v/>
      </c>
      <c r="BE987" s="46" t="str">
        <f t="shared" si="1593"/>
        <v/>
      </c>
      <c r="BF987" s="46" t="str">
        <f t="shared" si="1594"/>
        <v/>
      </c>
      <c r="BG987" s="4" t="str">
        <f t="shared" si="1595"/>
        <v/>
      </c>
      <c r="BH987" s="180" t="str">
        <f t="shared" si="1596"/>
        <v/>
      </c>
      <c r="BI987" s="16" t="str">
        <f t="shared" si="1597"/>
        <v/>
      </c>
      <c r="BJ987" s="52" t="str">
        <f>IF(BI987="","",IF(W987="","",IF(AND(K987=$K$1,$K$1&lt;&gt;""),$BT$2,IFERROR(IF(INDEX(価格設定!$D$5:$D$1048576,MATCH(Q987,価格設定!$B$5:$B$1048576,0),0)=価格設定!$D$3,$BT$2,$BS$2),$BS$2))))</f>
        <v/>
      </c>
      <c r="BK987" s="16" t="str">
        <f>IF(BI987="","",IF(COUNTIF($BI$3:BI987,BI987)=1,1,IF(AND(BI986=BI987,BH987=""),BK986,COUNTIF($BH$3:BH987,BH987))))</f>
        <v/>
      </c>
      <c r="BL987" s="52" t="str">
        <f t="shared" si="1598"/>
        <v/>
      </c>
      <c r="BM987" s="52" t="str">
        <f t="shared" si="1599"/>
        <v/>
      </c>
      <c r="BN987" s="119" t="str">
        <f t="shared" si="1600"/>
        <v/>
      </c>
      <c r="BO987" s="119" t="str">
        <f t="shared" si="1601"/>
        <v/>
      </c>
      <c r="BP987" s="17" t="str">
        <f t="shared" si="1602"/>
        <v/>
      </c>
      <c r="BQ987" s="17" t="str">
        <f t="shared" si="1603"/>
        <v/>
      </c>
      <c r="BR987" s="17" t="str">
        <f>IF(OR(BP987="",COUNTIF($BO$3:BO987,BO987)&lt;&gt;1),"",SUMIF(BO$3:BO$1048576,BO987,BP$3:BP$1048576))</f>
        <v/>
      </c>
      <c r="BS987" s="17" t="str">
        <f t="shared" si="1604"/>
        <v/>
      </c>
      <c r="BT987" s="17" t="str">
        <f t="shared" si="1605"/>
        <v/>
      </c>
      <c r="BU987" s="17" t="str">
        <f t="shared" si="1606"/>
        <v/>
      </c>
      <c r="BV987" s="24" t="str">
        <f t="shared" si="1607"/>
        <v/>
      </c>
      <c r="BW987" s="24" t="str">
        <f t="shared" si="1608"/>
        <v/>
      </c>
      <c r="BX987" s="24" t="str">
        <f t="shared" si="1609"/>
        <v/>
      </c>
      <c r="BY987" s="26" t="str">
        <f t="shared" si="1610"/>
        <v/>
      </c>
      <c r="BZ987" s="26" t="str">
        <f t="shared" si="1611"/>
        <v/>
      </c>
      <c r="CA987" s="26" t="str">
        <f t="shared" si="1612"/>
        <v/>
      </c>
      <c r="CB987" s="66" t="str">
        <f t="shared" si="1613"/>
        <v/>
      </c>
      <c r="CC987" s="65" t="str">
        <f t="shared" si="1614"/>
        <v/>
      </c>
      <c r="CD987" s="26" t="str">
        <f t="shared" si="1615"/>
        <v/>
      </c>
      <c r="CE987" s="26" t="str">
        <f t="shared" si="1616"/>
        <v/>
      </c>
      <c r="CF987" s="193" t="str">
        <f t="shared" si="1617"/>
        <v/>
      </c>
      <c r="CG987" s="193" t="str">
        <f t="shared" si="1618"/>
        <v/>
      </c>
      <c r="CH987" s="26" t="str">
        <f t="shared" si="1619"/>
        <v/>
      </c>
      <c r="CI987" s="26" t="str">
        <f t="shared" si="1620"/>
        <v/>
      </c>
      <c r="CJ987" s="65" t="str">
        <f t="shared" si="1621"/>
        <v/>
      </c>
      <c r="CK987" s="65" t="str">
        <f t="shared" si="1622"/>
        <v/>
      </c>
      <c r="CL987" s="64" t="str">
        <f t="shared" si="1623"/>
        <v/>
      </c>
      <c r="CM987" s="64" t="str">
        <f t="shared" si="1624"/>
        <v/>
      </c>
      <c r="CN987" s="65" t="str">
        <f t="shared" si="1625"/>
        <v/>
      </c>
      <c r="CP987" s="63" t="str">
        <f>IF(BH987="","",MAX($CP$3:CP986)+1)</f>
        <v/>
      </c>
      <c r="CQ987" s="24" t="str">
        <f t="shared" si="1626"/>
        <v/>
      </c>
      <c r="CR987" s="24" t="str">
        <f t="shared" si="1627"/>
        <v/>
      </c>
      <c r="CS987" s="24" t="str">
        <f t="shared" si="1628"/>
        <v/>
      </c>
      <c r="CT987" s="58" t="str">
        <f>IF(BO987="","",COUNTIF($BO$3:BO987,BO987)&amp;"@"&amp;BO987)</f>
        <v/>
      </c>
      <c r="CU987" s="16" t="str">
        <f t="shared" si="1566"/>
        <v/>
      </c>
      <c r="CV987" s="63" t="str">
        <f t="shared" si="1629"/>
        <v/>
      </c>
      <c r="CW987" s="16" t="str">
        <f t="shared" si="1630"/>
        <v/>
      </c>
      <c r="CX987" s="16" t="str">
        <f t="shared" si="1631"/>
        <v/>
      </c>
      <c r="CY987" s="16" t="str">
        <f t="shared" si="1632"/>
        <v/>
      </c>
      <c r="CZ987" s="85" t="str">
        <f t="shared" si="1633"/>
        <v/>
      </c>
      <c r="DA987" s="16" t="str">
        <f t="shared" si="1634"/>
        <v/>
      </c>
      <c r="DB987" s="16" t="str">
        <f t="shared" si="1635"/>
        <v/>
      </c>
      <c r="DC987" s="28" t="str">
        <f>IF(CP987="","",$DC$1&amp;(INDEX(価格設定!D$1:XFD$3,ROW(価格設定!$D$3),MATCH($AW987,価格設定!D$1:XFD$1,1))*100)&amp;"%")</f>
        <v/>
      </c>
      <c r="DD987" s="28" t="str">
        <f>IF(CP987="","",$DD$1&amp;(INDEX(価格設定!D$1:XFD$3,ROW(価格設定!$D$2),MATCH($AW987,価格設定!D$1:XFD$1,1))*100)&amp;"%")</f>
        <v/>
      </c>
      <c r="DE987" s="29" t="str">
        <f t="shared" si="1636"/>
        <v/>
      </c>
      <c r="DG987" s="58" t="str">
        <f t="shared" si="1637"/>
        <v/>
      </c>
      <c r="DH987" s="58" t="str">
        <f t="shared" si="1638"/>
        <v/>
      </c>
      <c r="DI987" s="58" t="str">
        <f t="shared" si="1639"/>
        <v/>
      </c>
      <c r="DJ987" s="85" t="str">
        <f t="shared" si="1640"/>
        <v/>
      </c>
      <c r="DL987" s="58" t="str">
        <f>IF(COUNTIF(DG$3:DG$1048576,DG987)=COUNTIF($DG$3:$DG987,DG987),DG987,"")</f>
        <v/>
      </c>
      <c r="DM987" s="85" t="str">
        <f t="shared" si="1641"/>
        <v/>
      </c>
      <c r="DN987" s="85" t="str">
        <f t="shared" si="1567"/>
        <v/>
      </c>
      <c r="DO987" s="85" t="str">
        <f t="shared" si="1567"/>
        <v/>
      </c>
      <c r="DP987" s="303"/>
      <c r="DQ987" s="17" t="str">
        <f t="shared" si="1568"/>
        <v/>
      </c>
      <c r="DR987" s="17" t="str">
        <f t="shared" si="1569"/>
        <v/>
      </c>
      <c r="DS987" s="17" t="str">
        <f t="shared" si="1570"/>
        <v/>
      </c>
      <c r="DU987" s="16" t="str">
        <f t="shared" si="1642"/>
        <v/>
      </c>
      <c r="DV987" s="16" t="str">
        <f>IF(DU987="","",COUNT($DU$3:DU987))</f>
        <v/>
      </c>
      <c r="DW987" s="16" t="str">
        <f t="shared" si="1643"/>
        <v/>
      </c>
      <c r="DX987" s="16" t="str">
        <f t="shared" si="1644"/>
        <v/>
      </c>
      <c r="DY987" s="16" t="str">
        <f>IF(DZ987="","",COUNTIF(DZ$3:DZ987,DZ987))</f>
        <v/>
      </c>
      <c r="DZ987" s="16" t="str">
        <f t="shared" si="1645"/>
        <v/>
      </c>
      <c r="EA987" s="16" t="str">
        <f t="shared" si="1646"/>
        <v/>
      </c>
      <c r="EB987" s="16" t="str">
        <f t="shared" si="1647"/>
        <v/>
      </c>
      <c r="EC987" s="16" t="str">
        <f t="shared" si="1648"/>
        <v/>
      </c>
      <c r="ED987" s="16" t="str">
        <f t="shared" si="1649"/>
        <v/>
      </c>
      <c r="EE987" s="16" t="str">
        <f t="shared" si="1650"/>
        <v/>
      </c>
      <c r="EF987" s="16" t="str">
        <f t="shared" si="1651"/>
        <v/>
      </c>
      <c r="EG987" s="16" t="str">
        <f t="shared" si="1652"/>
        <v/>
      </c>
      <c r="EH987" s="16" t="str">
        <f t="shared" si="1653"/>
        <v/>
      </c>
      <c r="EI987" s="16" t="str">
        <f t="shared" si="1654"/>
        <v/>
      </c>
      <c r="EJ987" s="16" t="str">
        <f t="shared" si="1655"/>
        <v/>
      </c>
      <c r="EK987" s="16" t="str">
        <f t="shared" si="1656"/>
        <v/>
      </c>
      <c r="EL987" s="58" t="str">
        <f t="shared" si="1657"/>
        <v/>
      </c>
      <c r="EM987" s="58" t="str">
        <f>IF(OR($DZ987="",CR987=""),IF($EL987="","",$EL987),IF(OR(CR987="なし",CR987=0),領収書!$H$1,CR987))</f>
        <v/>
      </c>
      <c r="EN987" s="58" t="str">
        <f>IF(OR($DZ987="",CS987=""),IF($EL987="","",$EL987),IF(OR(CS987="なし",CS987=0),入力!$EN$1,CS987))</f>
        <v/>
      </c>
      <c r="EO987" s="63" t="str">
        <f t="shared" si="1658"/>
        <v/>
      </c>
      <c r="EP987" s="63" t="str">
        <f t="shared" si="1659"/>
        <v/>
      </c>
      <c r="ER987" s="16" t="str">
        <f>IF(AND(COUNTIF($ET$3:ET987,ET987)=1,ET987&lt;&gt;""),MAX($ER$3:ER986)+1,"")</f>
        <v/>
      </c>
      <c r="ES987" s="16" t="str">
        <f>IF(価格設定!B989="","",価格設定!B989)</f>
        <v/>
      </c>
      <c r="ET987" s="16" t="str">
        <f>IF(価格設定!C989="","",価格設定!C989)</f>
        <v/>
      </c>
      <c r="EV987" s="16" t="str">
        <f t="shared" si="1571"/>
        <v/>
      </c>
      <c r="EW987" s="16" t="str">
        <f t="shared" si="1660"/>
        <v/>
      </c>
    </row>
    <row r="988" spans="1:153" ht="30" customHeight="1" x14ac:dyDescent="0.2">
      <c r="A988" s="225"/>
      <c r="B988" s="212"/>
      <c r="C988" s="221"/>
      <c r="D988" s="164"/>
      <c r="E988" s="165"/>
      <c r="F988" s="166"/>
      <c r="G988" s="167"/>
      <c r="H988" s="179"/>
      <c r="I988" s="306"/>
      <c r="J988" s="169"/>
      <c r="K988" s="179"/>
      <c r="L988" s="186"/>
      <c r="M988" s="186"/>
      <c r="N988" s="168"/>
      <c r="O988" s="170"/>
      <c r="P988" s="212"/>
      <c r="Q988" s="179" t="str">
        <f>IFERROR(IF(H988="","",IFERROR(INDEX(価格設定!$B$5:$B$1048576,MATCH(H988,価格設定!$B$5:$B$1048576,0),0),INDEX(価格設定!$B$5:$B$1048576,MATCH("*"&amp;H988&amp;"*",価格設定!$B$5:$B$1048576,0),0))),H988)</f>
        <v/>
      </c>
      <c r="R988" s="250" t="str">
        <f>IFERROR(IF(Q988="",IF(K988="","",K988),IF(K988="",IF(INDEX(価格設定!$C$5:$C$1048576,MATCH(Q988,価格設定!$B$5:$B$1048576,0),0)=0,"",INDEX(価格設定!$C$5:$C$1048576,MATCH(Q988,価格設定!$B$5:$B$1048576,0),0)),IF(K988="なし","",K988))),"")</f>
        <v/>
      </c>
      <c r="S988" s="308" t="str">
        <f t="shared" si="1572"/>
        <v/>
      </c>
      <c r="T988" s="126" t="str">
        <f>IFERROR(IF(J988="",IF(INDEX(価格設定!$E$5:$R$1048576,MATCH($Q988,価格設定!B$5:B$1048576,0),MATCH($AW988,価格設定!E$1:X$1,1))=0,"",INDEX(価格設定!$E$5:$R$1048576,MATCH($Q988,価格設定!B$5:B$1048576,0),MATCH($AW988,価格設定!E$1:X$1,1))),J988),"")</f>
        <v/>
      </c>
      <c r="U988" s="126" t="str">
        <f t="shared" si="1573"/>
        <v/>
      </c>
      <c r="V988" s="132" t="str">
        <f t="shared" si="1574"/>
        <v/>
      </c>
      <c r="W988" s="127" t="str">
        <f>IFERROR(IF(OR(T988="",T988&lt;0),"",IFERROR(INDEX(価格設定!E$2:X$3,IF(AND(K988=$K$1,$K$1&lt;&gt;""),ROW(価格設定!$D$3)-1,MATCH(INDEX(価格設定!$D$5:$D$1048576,MATCH(Q988,価格設定!$B$5:$B$1048576,0),0),価格設定!$D$2:$D$3,0)),MATCH($AW988,価格設定!E$1:X$1,1)),INDEX(価格設定!E$2:X$2,0,MATCH($AW988,価格設定!E$1:X$1,1)))),"")</f>
        <v/>
      </c>
      <c r="X988" s="126" t="str">
        <f t="shared" si="1565"/>
        <v/>
      </c>
      <c r="Y988" s="128" t="str">
        <f t="shared" si="1575"/>
        <v/>
      </c>
      <c r="Z988" s="126" t="str">
        <f t="shared" si="1576"/>
        <v/>
      </c>
      <c r="AA988" s="129" t="str">
        <f t="shared" si="1577"/>
        <v/>
      </c>
      <c r="AB988" s="126" t="str">
        <f t="shared" si="1578"/>
        <v/>
      </c>
      <c r="AC988" s="280" t="str">
        <f t="shared" si="1579"/>
        <v/>
      </c>
      <c r="AD988" s="15"/>
      <c r="AE988" s="204" t="str">
        <f>IF(AF988="","",COUNT($AF$3:AF988))</f>
        <v/>
      </c>
      <c r="AF988" s="206" t="str">
        <f t="shared" si="1580"/>
        <v/>
      </c>
      <c r="AG988" s="204" t="str">
        <f t="shared" si="1581"/>
        <v/>
      </c>
      <c r="AH988" s="204" t="str">
        <f t="shared" si="1582"/>
        <v/>
      </c>
      <c r="AI988" s="287"/>
      <c r="AJ988" s="15"/>
      <c r="AK988" s="138" t="str">
        <f t="shared" si="1583"/>
        <v/>
      </c>
      <c r="AL988" s="131" t="str">
        <f t="shared" si="1584"/>
        <v/>
      </c>
      <c r="AM988" s="131" t="str">
        <f t="shared" si="1585"/>
        <v/>
      </c>
      <c r="AN988" s="313" t="str">
        <f t="shared" si="1586"/>
        <v/>
      </c>
      <c r="AO988" s="316" t="str">
        <f t="shared" si="1587"/>
        <v/>
      </c>
      <c r="AP988" s="18"/>
      <c r="AQ988" s="3" t="str">
        <f>IF(F988="","",MAX($AQ$3:AQ987)+1)</f>
        <v/>
      </c>
      <c r="AR988" s="3" t="str">
        <f>IF(OR(AQ988="",BB988=""),"",MAX($AR$3:AR987)+1)</f>
        <v/>
      </c>
      <c r="AS988" s="3" t="str">
        <f>IF(CQ988="","",RANK(CQ988,CQ$3:CQ$1048576,1)+COUNTIF($CQ$3:CQ988,CQ988)-1)</f>
        <v/>
      </c>
      <c r="AT988" s="21" t="str">
        <f>IF(C988="",IF(OR(AND($H988&lt;&gt;"",C988=""),AND($F987=$F988,$AZ988&lt;&gt;""),COUNTA($H$3:$H$1048576,#REF!,$F$3:$F$1048576)&gt;COUNTA($H$3:$H988,#REF!,$F$3:$F988),$AZ988&lt;&gt;""),INDEX(AT$3:AT$1048576,MATCH(MAX($AQ$3:$AQ987),$AQ$3:$AQ$1048576,0),0),""),C988)</f>
        <v/>
      </c>
      <c r="AU988" s="21" t="str">
        <f>IF(D988="",IF(OR(AND($H988&lt;&gt;"",D988=""),AND($F987=$F988,$AZ988&lt;&gt;""),COUNTA($H$3:$H$1048576,#REF!,$F$3:$F$1048576)&gt;COUNTA($H$3:$H988,#REF!,$F$3:$F988),$AZ988&lt;&gt;""),INDEX(AU$3:AU$1048576,MATCH(MAX($AQ$3:$AQ987),$AQ$3:$AQ$1048576,0),0),""),D988)</f>
        <v/>
      </c>
      <c r="AV988" s="21" t="str">
        <f>IF(E988="",IF(OR(AND($H988&lt;&gt;"",E988=""),AND($F987=$F988,$AZ988&lt;&gt;""),COUNTA($H$3:$H$1048576,#REF!,$F$3:$F$1048576)&gt;COUNTA($H$3:$H988,#REF!,$F$3:$F988),$AZ988&lt;&gt;""),INDEX(AV$3:AV$1048576,MATCH(MAX($AQ$3:$AQ987),$AQ$3:$AQ$1048576,0),0),""),E988)</f>
        <v/>
      </c>
      <c r="AW988" s="24" t="str">
        <f t="shared" si="1588"/>
        <v/>
      </c>
      <c r="AX988" s="13" t="str">
        <f t="shared" si="1589"/>
        <v/>
      </c>
      <c r="AY988" s="4" t="str">
        <f t="shared" si="1590"/>
        <v/>
      </c>
      <c r="AZ988" s="4" t="str">
        <f>IF(AX988="",IF(OR(AND(H988&lt;&gt;"",F988=""),COUNTA($H$3:$H$1048576)&gt;COUNTA($H$3:$H988)),INDEX(AX$3:AX988,MATCH(MAX($AQ$3:AQ988),AQ$3:AQ988,0),0),""),AX988)</f>
        <v/>
      </c>
      <c r="BA988" s="4" t="str">
        <f>IF(AY988="",IF(AND(H988&lt;&gt;"",F988=""),INDEX(AY$3:AY988,MATCH(MAX($AQ$3:AQ988),AQ$3:AQ988,0),0),""),AY988)</f>
        <v/>
      </c>
      <c r="BB988" s="82" t="str">
        <f>IF(BC988="","",RANK(BC988,BC$3:BC$1048576,1)+COUNTIF($BC$3:BC988,BC988)-1)</f>
        <v/>
      </c>
      <c r="BC988" s="139" t="str">
        <f t="shared" si="1591"/>
        <v/>
      </c>
      <c r="BD988" s="46" t="str">
        <f t="shared" si="1592"/>
        <v/>
      </c>
      <c r="BE988" s="46" t="str">
        <f t="shared" si="1593"/>
        <v/>
      </c>
      <c r="BF988" s="46" t="str">
        <f t="shared" si="1594"/>
        <v/>
      </c>
      <c r="BG988" s="4" t="str">
        <f t="shared" si="1595"/>
        <v/>
      </c>
      <c r="BH988" s="180" t="str">
        <f t="shared" si="1596"/>
        <v/>
      </c>
      <c r="BI988" s="16" t="str">
        <f t="shared" si="1597"/>
        <v/>
      </c>
      <c r="BJ988" s="52" t="str">
        <f>IF(BI988="","",IF(W988="","",IF(AND(K988=$K$1,$K$1&lt;&gt;""),$BT$2,IFERROR(IF(INDEX(価格設定!$D$5:$D$1048576,MATCH(Q988,価格設定!$B$5:$B$1048576,0),0)=価格設定!$D$3,$BT$2,$BS$2),$BS$2))))</f>
        <v/>
      </c>
      <c r="BK988" s="16" t="str">
        <f>IF(BI988="","",IF(COUNTIF($BI$3:BI988,BI988)=1,1,IF(AND(BI987=BI988,BH988=""),BK987,COUNTIF($BH$3:BH988,BH988))))</f>
        <v/>
      </c>
      <c r="BL988" s="52" t="str">
        <f t="shared" si="1598"/>
        <v/>
      </c>
      <c r="BM988" s="52" t="str">
        <f t="shared" si="1599"/>
        <v/>
      </c>
      <c r="BN988" s="119" t="str">
        <f t="shared" si="1600"/>
        <v/>
      </c>
      <c r="BO988" s="119" t="str">
        <f t="shared" si="1601"/>
        <v/>
      </c>
      <c r="BP988" s="17" t="str">
        <f t="shared" si="1602"/>
        <v/>
      </c>
      <c r="BQ988" s="17" t="str">
        <f t="shared" si="1603"/>
        <v/>
      </c>
      <c r="BR988" s="17" t="str">
        <f>IF(OR(BP988="",COUNTIF($BO$3:BO988,BO988)&lt;&gt;1),"",SUMIF(BO$3:BO$1048576,BO988,BP$3:BP$1048576))</f>
        <v/>
      </c>
      <c r="BS988" s="17" t="str">
        <f t="shared" si="1604"/>
        <v/>
      </c>
      <c r="BT988" s="17" t="str">
        <f t="shared" si="1605"/>
        <v/>
      </c>
      <c r="BU988" s="17" t="str">
        <f t="shared" si="1606"/>
        <v/>
      </c>
      <c r="BV988" s="24" t="str">
        <f t="shared" si="1607"/>
        <v/>
      </c>
      <c r="BW988" s="24" t="str">
        <f t="shared" si="1608"/>
        <v/>
      </c>
      <c r="BX988" s="24" t="str">
        <f t="shared" si="1609"/>
        <v/>
      </c>
      <c r="BY988" s="26" t="str">
        <f t="shared" si="1610"/>
        <v/>
      </c>
      <c r="BZ988" s="26" t="str">
        <f t="shared" si="1611"/>
        <v/>
      </c>
      <c r="CA988" s="26" t="str">
        <f t="shared" si="1612"/>
        <v/>
      </c>
      <c r="CB988" s="66" t="str">
        <f t="shared" si="1613"/>
        <v/>
      </c>
      <c r="CC988" s="65" t="str">
        <f t="shared" si="1614"/>
        <v/>
      </c>
      <c r="CD988" s="26" t="str">
        <f t="shared" si="1615"/>
        <v/>
      </c>
      <c r="CE988" s="26" t="str">
        <f t="shared" si="1616"/>
        <v/>
      </c>
      <c r="CF988" s="193" t="str">
        <f t="shared" si="1617"/>
        <v/>
      </c>
      <c r="CG988" s="193" t="str">
        <f t="shared" si="1618"/>
        <v/>
      </c>
      <c r="CH988" s="26" t="str">
        <f t="shared" si="1619"/>
        <v/>
      </c>
      <c r="CI988" s="26" t="str">
        <f t="shared" si="1620"/>
        <v/>
      </c>
      <c r="CJ988" s="65" t="str">
        <f t="shared" si="1621"/>
        <v/>
      </c>
      <c r="CK988" s="65" t="str">
        <f t="shared" si="1622"/>
        <v/>
      </c>
      <c r="CL988" s="64" t="str">
        <f t="shared" si="1623"/>
        <v/>
      </c>
      <c r="CM988" s="64" t="str">
        <f t="shared" si="1624"/>
        <v/>
      </c>
      <c r="CN988" s="65" t="str">
        <f t="shared" si="1625"/>
        <v/>
      </c>
      <c r="CP988" s="63" t="str">
        <f>IF(BH988="","",MAX($CP$3:CP987)+1)</f>
        <v/>
      </c>
      <c r="CQ988" s="24" t="str">
        <f t="shared" si="1626"/>
        <v/>
      </c>
      <c r="CR988" s="24" t="str">
        <f t="shared" si="1627"/>
        <v/>
      </c>
      <c r="CS988" s="24" t="str">
        <f t="shared" si="1628"/>
        <v/>
      </c>
      <c r="CT988" s="58" t="str">
        <f>IF(BO988="","",COUNTIF($BO$3:BO988,BO988)&amp;"@"&amp;BO988)</f>
        <v/>
      </c>
      <c r="CU988" s="16" t="str">
        <f t="shared" si="1566"/>
        <v/>
      </c>
      <c r="CV988" s="63" t="str">
        <f t="shared" si="1629"/>
        <v/>
      </c>
      <c r="CW988" s="16" t="str">
        <f t="shared" si="1630"/>
        <v/>
      </c>
      <c r="CX988" s="16" t="str">
        <f t="shared" si="1631"/>
        <v/>
      </c>
      <c r="CY988" s="16" t="str">
        <f t="shared" si="1632"/>
        <v/>
      </c>
      <c r="CZ988" s="85" t="str">
        <f t="shared" si="1633"/>
        <v/>
      </c>
      <c r="DA988" s="16" t="str">
        <f t="shared" si="1634"/>
        <v/>
      </c>
      <c r="DB988" s="16" t="str">
        <f t="shared" si="1635"/>
        <v/>
      </c>
      <c r="DC988" s="28" t="str">
        <f>IF(CP988="","",$DC$1&amp;(INDEX(価格設定!D$1:XFD$3,ROW(価格設定!$D$3),MATCH($AW988,価格設定!D$1:XFD$1,1))*100)&amp;"%")</f>
        <v/>
      </c>
      <c r="DD988" s="28" t="str">
        <f>IF(CP988="","",$DD$1&amp;(INDEX(価格設定!D$1:XFD$3,ROW(価格設定!$D$2),MATCH($AW988,価格設定!D$1:XFD$1,1))*100)&amp;"%")</f>
        <v/>
      </c>
      <c r="DE988" s="29" t="str">
        <f t="shared" si="1636"/>
        <v/>
      </c>
      <c r="DG988" s="58" t="str">
        <f t="shared" si="1637"/>
        <v/>
      </c>
      <c r="DH988" s="58" t="str">
        <f t="shared" si="1638"/>
        <v/>
      </c>
      <c r="DI988" s="58" t="str">
        <f t="shared" si="1639"/>
        <v/>
      </c>
      <c r="DJ988" s="85" t="str">
        <f t="shared" si="1640"/>
        <v/>
      </c>
      <c r="DL988" s="58" t="str">
        <f>IF(COUNTIF(DG$3:DG$1048576,DG988)=COUNTIF($DG$3:$DG988,DG988),DG988,"")</f>
        <v/>
      </c>
      <c r="DM988" s="85" t="str">
        <f t="shared" si="1641"/>
        <v/>
      </c>
      <c r="DN988" s="85" t="str">
        <f t="shared" si="1567"/>
        <v/>
      </c>
      <c r="DO988" s="85" t="str">
        <f t="shared" si="1567"/>
        <v/>
      </c>
      <c r="DP988" s="303"/>
      <c r="DQ988" s="17" t="str">
        <f t="shared" si="1568"/>
        <v/>
      </c>
      <c r="DR988" s="17" t="str">
        <f t="shared" si="1569"/>
        <v/>
      </c>
      <c r="DS988" s="17" t="str">
        <f t="shared" si="1570"/>
        <v/>
      </c>
      <c r="DU988" s="16" t="str">
        <f t="shared" si="1642"/>
        <v/>
      </c>
      <c r="DV988" s="16" t="str">
        <f>IF(DU988="","",COUNT($DU$3:DU988))</f>
        <v/>
      </c>
      <c r="DW988" s="16" t="str">
        <f t="shared" si="1643"/>
        <v/>
      </c>
      <c r="DX988" s="16" t="str">
        <f t="shared" si="1644"/>
        <v/>
      </c>
      <c r="DY988" s="16" t="str">
        <f>IF(DZ988="","",COUNTIF(DZ$3:DZ988,DZ988))</f>
        <v/>
      </c>
      <c r="DZ988" s="16" t="str">
        <f t="shared" si="1645"/>
        <v/>
      </c>
      <c r="EA988" s="16" t="str">
        <f t="shared" si="1646"/>
        <v/>
      </c>
      <c r="EB988" s="16" t="str">
        <f t="shared" si="1647"/>
        <v/>
      </c>
      <c r="EC988" s="16" t="str">
        <f t="shared" si="1648"/>
        <v/>
      </c>
      <c r="ED988" s="16" t="str">
        <f t="shared" si="1649"/>
        <v/>
      </c>
      <c r="EE988" s="16" t="str">
        <f t="shared" si="1650"/>
        <v/>
      </c>
      <c r="EF988" s="16" t="str">
        <f t="shared" si="1651"/>
        <v/>
      </c>
      <c r="EG988" s="16" t="str">
        <f t="shared" si="1652"/>
        <v/>
      </c>
      <c r="EH988" s="16" t="str">
        <f t="shared" si="1653"/>
        <v/>
      </c>
      <c r="EI988" s="16" t="str">
        <f t="shared" si="1654"/>
        <v/>
      </c>
      <c r="EJ988" s="16" t="str">
        <f t="shared" si="1655"/>
        <v/>
      </c>
      <c r="EK988" s="16" t="str">
        <f t="shared" si="1656"/>
        <v/>
      </c>
      <c r="EL988" s="58" t="str">
        <f t="shared" si="1657"/>
        <v/>
      </c>
      <c r="EM988" s="58" t="str">
        <f>IF(OR($DZ988="",CR988=""),IF($EL988="","",$EL988),IF(OR(CR988="なし",CR988=0),領収書!$H$1,CR988))</f>
        <v/>
      </c>
      <c r="EN988" s="58" t="str">
        <f>IF(OR($DZ988="",CS988=""),IF($EL988="","",$EL988),IF(OR(CS988="なし",CS988=0),入力!$EN$1,CS988))</f>
        <v/>
      </c>
      <c r="EO988" s="63" t="str">
        <f t="shared" si="1658"/>
        <v/>
      </c>
      <c r="EP988" s="63" t="str">
        <f t="shared" si="1659"/>
        <v/>
      </c>
      <c r="ER988" s="16" t="str">
        <f>IF(AND(COUNTIF($ET$3:ET988,ET988)=1,ET988&lt;&gt;""),MAX($ER$3:ER987)+1,"")</f>
        <v/>
      </c>
      <c r="ES988" s="16" t="str">
        <f>IF(価格設定!B990="","",価格設定!B990)</f>
        <v/>
      </c>
      <c r="ET988" s="16" t="str">
        <f>IF(価格設定!C990="","",価格設定!C990)</f>
        <v/>
      </c>
      <c r="EV988" s="16" t="str">
        <f t="shared" si="1571"/>
        <v/>
      </c>
      <c r="EW988" s="16" t="str">
        <f t="shared" si="1660"/>
        <v/>
      </c>
    </row>
    <row r="989" spans="1:153" ht="30" customHeight="1" x14ac:dyDescent="0.2">
      <c r="A989" s="225"/>
      <c r="B989" s="212"/>
      <c r="C989" s="221"/>
      <c r="D989" s="164"/>
      <c r="E989" s="165"/>
      <c r="F989" s="166"/>
      <c r="G989" s="167"/>
      <c r="H989" s="179"/>
      <c r="I989" s="306"/>
      <c r="J989" s="169"/>
      <c r="K989" s="179"/>
      <c r="L989" s="186"/>
      <c r="M989" s="186"/>
      <c r="N989" s="168"/>
      <c r="O989" s="170"/>
      <c r="P989" s="212"/>
      <c r="Q989" s="179" t="str">
        <f>IFERROR(IF(H989="","",IFERROR(INDEX(価格設定!$B$5:$B$1048576,MATCH(H989,価格設定!$B$5:$B$1048576,0),0),INDEX(価格設定!$B$5:$B$1048576,MATCH("*"&amp;H989&amp;"*",価格設定!$B$5:$B$1048576,0),0))),H989)</f>
        <v/>
      </c>
      <c r="R989" s="250" t="str">
        <f>IFERROR(IF(Q989="",IF(K989="","",K989),IF(K989="",IF(INDEX(価格設定!$C$5:$C$1048576,MATCH(Q989,価格設定!$B$5:$B$1048576,0),0)=0,"",INDEX(価格設定!$C$5:$C$1048576,MATCH(Q989,価格設定!$B$5:$B$1048576,0),0)),IF(K989="なし","",K989))),"")</f>
        <v/>
      </c>
      <c r="S989" s="308" t="str">
        <f t="shared" si="1572"/>
        <v/>
      </c>
      <c r="T989" s="126" t="str">
        <f>IFERROR(IF(J989="",IF(INDEX(価格設定!$E$5:$R$1048576,MATCH($Q989,価格設定!B$5:B$1048576,0),MATCH($AW989,価格設定!E$1:X$1,1))=0,"",INDEX(価格設定!$E$5:$R$1048576,MATCH($Q989,価格設定!B$5:B$1048576,0),MATCH($AW989,価格設定!E$1:X$1,1))),J989),"")</f>
        <v/>
      </c>
      <c r="U989" s="126" t="str">
        <f t="shared" si="1573"/>
        <v/>
      </c>
      <c r="V989" s="132" t="str">
        <f t="shared" si="1574"/>
        <v/>
      </c>
      <c r="W989" s="127" t="str">
        <f>IFERROR(IF(OR(T989="",T989&lt;0),"",IFERROR(INDEX(価格設定!E$2:X$3,IF(AND(K989=$K$1,$K$1&lt;&gt;""),ROW(価格設定!$D$3)-1,MATCH(INDEX(価格設定!$D$5:$D$1048576,MATCH(Q989,価格設定!$B$5:$B$1048576,0),0),価格設定!$D$2:$D$3,0)),MATCH($AW989,価格設定!E$1:X$1,1)),INDEX(価格設定!E$2:X$2,0,MATCH($AW989,価格設定!E$1:X$1,1)))),"")</f>
        <v/>
      </c>
      <c r="X989" s="126" t="str">
        <f t="shared" si="1565"/>
        <v/>
      </c>
      <c r="Y989" s="128" t="str">
        <f t="shared" si="1575"/>
        <v/>
      </c>
      <c r="Z989" s="126" t="str">
        <f t="shared" si="1576"/>
        <v/>
      </c>
      <c r="AA989" s="129" t="str">
        <f t="shared" si="1577"/>
        <v/>
      </c>
      <c r="AB989" s="126" t="str">
        <f t="shared" si="1578"/>
        <v/>
      </c>
      <c r="AC989" s="280" t="str">
        <f t="shared" si="1579"/>
        <v/>
      </c>
      <c r="AD989" s="15"/>
      <c r="AE989" s="204" t="str">
        <f>IF(AF989="","",COUNT($AF$3:AF989))</f>
        <v/>
      </c>
      <c r="AF989" s="206" t="str">
        <f t="shared" si="1580"/>
        <v/>
      </c>
      <c r="AG989" s="204" t="str">
        <f t="shared" si="1581"/>
        <v/>
      </c>
      <c r="AH989" s="204" t="str">
        <f t="shared" si="1582"/>
        <v/>
      </c>
      <c r="AI989" s="287"/>
      <c r="AJ989" s="15"/>
      <c r="AK989" s="138" t="str">
        <f t="shared" si="1583"/>
        <v/>
      </c>
      <c r="AL989" s="131" t="str">
        <f t="shared" si="1584"/>
        <v/>
      </c>
      <c r="AM989" s="131" t="str">
        <f t="shared" si="1585"/>
        <v/>
      </c>
      <c r="AN989" s="313" t="str">
        <f t="shared" si="1586"/>
        <v/>
      </c>
      <c r="AO989" s="316" t="str">
        <f t="shared" si="1587"/>
        <v/>
      </c>
      <c r="AP989" s="18"/>
      <c r="AQ989" s="3" t="str">
        <f>IF(F989="","",MAX($AQ$3:AQ988)+1)</f>
        <v/>
      </c>
      <c r="AR989" s="3" t="str">
        <f>IF(OR(AQ989="",BB989=""),"",MAX($AR$3:AR988)+1)</f>
        <v/>
      </c>
      <c r="AS989" s="3" t="str">
        <f>IF(CQ989="","",RANK(CQ989,CQ$3:CQ$1048576,1)+COUNTIF($CQ$3:CQ989,CQ989)-1)</f>
        <v/>
      </c>
      <c r="AT989" s="21" t="str">
        <f>IF(C989="",IF(OR(AND($H989&lt;&gt;"",C989=""),AND($F988=$F989,$AZ989&lt;&gt;""),COUNTA($H$3:$H$1048576,#REF!,$F$3:$F$1048576)&gt;COUNTA($H$3:$H989,#REF!,$F$3:$F989),$AZ989&lt;&gt;""),INDEX(AT$3:AT$1048576,MATCH(MAX($AQ$3:$AQ988),$AQ$3:$AQ$1048576,0),0),""),C989)</f>
        <v/>
      </c>
      <c r="AU989" s="21" t="str">
        <f>IF(D989="",IF(OR(AND($H989&lt;&gt;"",D989=""),AND($F988=$F989,$AZ989&lt;&gt;""),COUNTA($H$3:$H$1048576,#REF!,$F$3:$F$1048576)&gt;COUNTA($H$3:$H989,#REF!,$F$3:$F989),$AZ989&lt;&gt;""),INDEX(AU$3:AU$1048576,MATCH(MAX($AQ$3:$AQ988),$AQ$3:$AQ$1048576,0),0),""),D989)</f>
        <v/>
      </c>
      <c r="AV989" s="21" t="str">
        <f>IF(E989="",IF(OR(AND($H989&lt;&gt;"",E989=""),AND($F988=$F989,$AZ989&lt;&gt;""),COUNTA($H$3:$H$1048576,#REF!,$F$3:$F$1048576)&gt;COUNTA($H$3:$H989,#REF!,$F$3:$F989),$AZ989&lt;&gt;""),INDEX(AV$3:AV$1048576,MATCH(MAX($AQ$3:$AQ988),$AQ$3:$AQ$1048576,0),0),""),E989)</f>
        <v/>
      </c>
      <c r="AW989" s="24" t="str">
        <f t="shared" si="1588"/>
        <v/>
      </c>
      <c r="AX989" s="13" t="str">
        <f t="shared" si="1589"/>
        <v/>
      </c>
      <c r="AY989" s="4" t="str">
        <f t="shared" si="1590"/>
        <v/>
      </c>
      <c r="AZ989" s="4" t="str">
        <f>IF(AX989="",IF(OR(AND(H989&lt;&gt;"",F989=""),COUNTA($H$3:$H$1048576)&gt;COUNTA($H$3:$H989)),INDEX(AX$3:AX989,MATCH(MAX($AQ$3:AQ989),AQ$3:AQ989,0),0),""),AX989)</f>
        <v/>
      </c>
      <c r="BA989" s="4" t="str">
        <f>IF(AY989="",IF(AND(H989&lt;&gt;"",F989=""),INDEX(AY$3:AY989,MATCH(MAX($AQ$3:AQ989),AQ$3:AQ989,0),0),""),AY989)</f>
        <v/>
      </c>
      <c r="BB989" s="82" t="str">
        <f>IF(BC989="","",RANK(BC989,BC$3:BC$1048576,1)+COUNTIF($BC$3:BC989,BC989)-1)</f>
        <v/>
      </c>
      <c r="BC989" s="139" t="str">
        <f t="shared" si="1591"/>
        <v/>
      </c>
      <c r="BD989" s="46" t="str">
        <f t="shared" si="1592"/>
        <v/>
      </c>
      <c r="BE989" s="46" t="str">
        <f t="shared" si="1593"/>
        <v/>
      </c>
      <c r="BF989" s="46" t="str">
        <f t="shared" si="1594"/>
        <v/>
      </c>
      <c r="BG989" s="4" t="str">
        <f t="shared" si="1595"/>
        <v/>
      </c>
      <c r="BH989" s="180" t="str">
        <f t="shared" si="1596"/>
        <v/>
      </c>
      <c r="BI989" s="16" t="str">
        <f t="shared" si="1597"/>
        <v/>
      </c>
      <c r="BJ989" s="52" t="str">
        <f>IF(BI989="","",IF(W989="","",IF(AND(K989=$K$1,$K$1&lt;&gt;""),$BT$2,IFERROR(IF(INDEX(価格設定!$D$5:$D$1048576,MATCH(Q989,価格設定!$B$5:$B$1048576,0),0)=価格設定!$D$3,$BT$2,$BS$2),$BS$2))))</f>
        <v/>
      </c>
      <c r="BK989" s="16" t="str">
        <f>IF(BI989="","",IF(COUNTIF($BI$3:BI989,BI989)=1,1,IF(AND(BI988=BI989,BH989=""),BK988,COUNTIF($BH$3:BH989,BH989))))</f>
        <v/>
      </c>
      <c r="BL989" s="52" t="str">
        <f t="shared" si="1598"/>
        <v/>
      </c>
      <c r="BM989" s="52" t="str">
        <f t="shared" si="1599"/>
        <v/>
      </c>
      <c r="BN989" s="119" t="str">
        <f t="shared" si="1600"/>
        <v/>
      </c>
      <c r="BO989" s="119" t="str">
        <f t="shared" si="1601"/>
        <v/>
      </c>
      <c r="BP989" s="17" t="str">
        <f t="shared" si="1602"/>
        <v/>
      </c>
      <c r="BQ989" s="17" t="str">
        <f t="shared" si="1603"/>
        <v/>
      </c>
      <c r="BR989" s="17" t="str">
        <f>IF(OR(BP989="",COUNTIF($BO$3:BO989,BO989)&lt;&gt;1),"",SUMIF(BO$3:BO$1048576,BO989,BP$3:BP$1048576))</f>
        <v/>
      </c>
      <c r="BS989" s="17" t="str">
        <f t="shared" si="1604"/>
        <v/>
      </c>
      <c r="BT989" s="17" t="str">
        <f t="shared" si="1605"/>
        <v/>
      </c>
      <c r="BU989" s="17" t="str">
        <f t="shared" si="1606"/>
        <v/>
      </c>
      <c r="BV989" s="24" t="str">
        <f t="shared" si="1607"/>
        <v/>
      </c>
      <c r="BW989" s="24" t="str">
        <f t="shared" si="1608"/>
        <v/>
      </c>
      <c r="BX989" s="24" t="str">
        <f t="shared" si="1609"/>
        <v/>
      </c>
      <c r="BY989" s="26" t="str">
        <f t="shared" si="1610"/>
        <v/>
      </c>
      <c r="BZ989" s="26" t="str">
        <f t="shared" si="1611"/>
        <v/>
      </c>
      <c r="CA989" s="26" t="str">
        <f t="shared" si="1612"/>
        <v/>
      </c>
      <c r="CB989" s="66" t="str">
        <f t="shared" si="1613"/>
        <v/>
      </c>
      <c r="CC989" s="65" t="str">
        <f t="shared" si="1614"/>
        <v/>
      </c>
      <c r="CD989" s="26" t="str">
        <f t="shared" si="1615"/>
        <v/>
      </c>
      <c r="CE989" s="26" t="str">
        <f t="shared" si="1616"/>
        <v/>
      </c>
      <c r="CF989" s="193" t="str">
        <f t="shared" si="1617"/>
        <v/>
      </c>
      <c r="CG989" s="193" t="str">
        <f t="shared" si="1618"/>
        <v/>
      </c>
      <c r="CH989" s="26" t="str">
        <f t="shared" si="1619"/>
        <v/>
      </c>
      <c r="CI989" s="26" t="str">
        <f t="shared" si="1620"/>
        <v/>
      </c>
      <c r="CJ989" s="65" t="str">
        <f t="shared" si="1621"/>
        <v/>
      </c>
      <c r="CK989" s="65" t="str">
        <f t="shared" si="1622"/>
        <v/>
      </c>
      <c r="CL989" s="64" t="str">
        <f t="shared" si="1623"/>
        <v/>
      </c>
      <c r="CM989" s="64" t="str">
        <f t="shared" si="1624"/>
        <v/>
      </c>
      <c r="CN989" s="65" t="str">
        <f t="shared" si="1625"/>
        <v/>
      </c>
      <c r="CP989" s="63" t="str">
        <f>IF(BH989="","",MAX($CP$3:CP988)+1)</f>
        <v/>
      </c>
      <c r="CQ989" s="24" t="str">
        <f t="shared" si="1626"/>
        <v/>
      </c>
      <c r="CR989" s="24" t="str">
        <f t="shared" si="1627"/>
        <v/>
      </c>
      <c r="CS989" s="24" t="str">
        <f t="shared" si="1628"/>
        <v/>
      </c>
      <c r="CT989" s="58" t="str">
        <f>IF(BO989="","",COUNTIF($BO$3:BO989,BO989)&amp;"@"&amp;BO989)</f>
        <v/>
      </c>
      <c r="CU989" s="16" t="str">
        <f t="shared" si="1566"/>
        <v/>
      </c>
      <c r="CV989" s="63" t="str">
        <f t="shared" si="1629"/>
        <v/>
      </c>
      <c r="CW989" s="16" t="str">
        <f t="shared" si="1630"/>
        <v/>
      </c>
      <c r="CX989" s="16" t="str">
        <f t="shared" si="1631"/>
        <v/>
      </c>
      <c r="CY989" s="16" t="str">
        <f t="shared" si="1632"/>
        <v/>
      </c>
      <c r="CZ989" s="85" t="str">
        <f t="shared" si="1633"/>
        <v/>
      </c>
      <c r="DA989" s="16" t="str">
        <f t="shared" si="1634"/>
        <v/>
      </c>
      <c r="DB989" s="16" t="str">
        <f t="shared" si="1635"/>
        <v/>
      </c>
      <c r="DC989" s="28" t="str">
        <f>IF(CP989="","",$DC$1&amp;(INDEX(価格設定!D$1:XFD$3,ROW(価格設定!$D$3),MATCH($AW989,価格設定!D$1:XFD$1,1))*100)&amp;"%")</f>
        <v/>
      </c>
      <c r="DD989" s="28" t="str">
        <f>IF(CP989="","",$DD$1&amp;(INDEX(価格設定!D$1:XFD$3,ROW(価格設定!$D$2),MATCH($AW989,価格設定!D$1:XFD$1,1))*100)&amp;"%")</f>
        <v/>
      </c>
      <c r="DE989" s="29" t="str">
        <f t="shared" si="1636"/>
        <v/>
      </c>
      <c r="DG989" s="58" t="str">
        <f t="shared" si="1637"/>
        <v/>
      </c>
      <c r="DH989" s="58" t="str">
        <f t="shared" si="1638"/>
        <v/>
      </c>
      <c r="DI989" s="58" t="str">
        <f t="shared" si="1639"/>
        <v/>
      </c>
      <c r="DJ989" s="85" t="str">
        <f t="shared" si="1640"/>
        <v/>
      </c>
      <c r="DL989" s="58" t="str">
        <f>IF(COUNTIF(DG$3:DG$1048576,DG989)=COUNTIF($DG$3:$DG989,DG989),DG989,"")</f>
        <v/>
      </c>
      <c r="DM989" s="85" t="str">
        <f t="shared" si="1641"/>
        <v/>
      </c>
      <c r="DN989" s="85" t="str">
        <f t="shared" si="1567"/>
        <v/>
      </c>
      <c r="DO989" s="85" t="str">
        <f t="shared" si="1567"/>
        <v/>
      </c>
      <c r="DP989" s="303"/>
      <c r="DQ989" s="17" t="str">
        <f t="shared" si="1568"/>
        <v/>
      </c>
      <c r="DR989" s="17" t="str">
        <f t="shared" si="1569"/>
        <v/>
      </c>
      <c r="DS989" s="17" t="str">
        <f t="shared" si="1570"/>
        <v/>
      </c>
      <c r="DU989" s="16" t="str">
        <f t="shared" si="1642"/>
        <v/>
      </c>
      <c r="DV989" s="16" t="str">
        <f>IF(DU989="","",COUNT($DU$3:DU989))</f>
        <v/>
      </c>
      <c r="DW989" s="16" t="str">
        <f t="shared" si="1643"/>
        <v/>
      </c>
      <c r="DX989" s="16" t="str">
        <f t="shared" si="1644"/>
        <v/>
      </c>
      <c r="DY989" s="16" t="str">
        <f>IF(DZ989="","",COUNTIF(DZ$3:DZ989,DZ989))</f>
        <v/>
      </c>
      <c r="DZ989" s="16" t="str">
        <f t="shared" si="1645"/>
        <v/>
      </c>
      <c r="EA989" s="16" t="str">
        <f t="shared" si="1646"/>
        <v/>
      </c>
      <c r="EB989" s="16" t="str">
        <f t="shared" si="1647"/>
        <v/>
      </c>
      <c r="EC989" s="16" t="str">
        <f t="shared" si="1648"/>
        <v/>
      </c>
      <c r="ED989" s="16" t="str">
        <f t="shared" si="1649"/>
        <v/>
      </c>
      <c r="EE989" s="16" t="str">
        <f t="shared" si="1650"/>
        <v/>
      </c>
      <c r="EF989" s="16" t="str">
        <f t="shared" si="1651"/>
        <v/>
      </c>
      <c r="EG989" s="16" t="str">
        <f t="shared" si="1652"/>
        <v/>
      </c>
      <c r="EH989" s="16" t="str">
        <f t="shared" si="1653"/>
        <v/>
      </c>
      <c r="EI989" s="16" t="str">
        <f t="shared" si="1654"/>
        <v/>
      </c>
      <c r="EJ989" s="16" t="str">
        <f t="shared" si="1655"/>
        <v/>
      </c>
      <c r="EK989" s="16" t="str">
        <f t="shared" si="1656"/>
        <v/>
      </c>
      <c r="EL989" s="58" t="str">
        <f t="shared" si="1657"/>
        <v/>
      </c>
      <c r="EM989" s="58" t="str">
        <f>IF(OR($DZ989="",CR989=""),IF($EL989="","",$EL989),IF(OR(CR989="なし",CR989=0),領収書!$H$1,CR989))</f>
        <v/>
      </c>
      <c r="EN989" s="58" t="str">
        <f>IF(OR($DZ989="",CS989=""),IF($EL989="","",$EL989),IF(OR(CS989="なし",CS989=0),入力!$EN$1,CS989))</f>
        <v/>
      </c>
      <c r="EO989" s="63" t="str">
        <f t="shared" si="1658"/>
        <v/>
      </c>
      <c r="EP989" s="63" t="str">
        <f t="shared" si="1659"/>
        <v/>
      </c>
      <c r="ER989" s="16" t="str">
        <f>IF(AND(COUNTIF($ET$3:ET989,ET989)=1,ET989&lt;&gt;""),MAX($ER$3:ER988)+1,"")</f>
        <v/>
      </c>
      <c r="ES989" s="16" t="str">
        <f>IF(価格設定!B991="","",価格設定!B991)</f>
        <v/>
      </c>
      <c r="ET989" s="16" t="str">
        <f>IF(価格設定!C991="","",価格設定!C991)</f>
        <v/>
      </c>
      <c r="EV989" s="16" t="str">
        <f t="shared" si="1571"/>
        <v/>
      </c>
      <c r="EW989" s="16" t="str">
        <f t="shared" si="1660"/>
        <v/>
      </c>
    </row>
    <row r="990" spans="1:153" ht="30" customHeight="1" x14ac:dyDescent="0.2">
      <c r="A990" s="225"/>
      <c r="B990" s="212"/>
      <c r="C990" s="221"/>
      <c r="D990" s="164"/>
      <c r="E990" s="165"/>
      <c r="F990" s="166"/>
      <c r="G990" s="167"/>
      <c r="H990" s="179"/>
      <c r="I990" s="306"/>
      <c r="J990" s="169"/>
      <c r="K990" s="179"/>
      <c r="L990" s="186"/>
      <c r="M990" s="186"/>
      <c r="N990" s="168"/>
      <c r="O990" s="170"/>
      <c r="P990" s="212"/>
      <c r="Q990" s="179" t="str">
        <f>IFERROR(IF(H990="","",IFERROR(INDEX(価格設定!$B$5:$B$1048576,MATCH(H990,価格設定!$B$5:$B$1048576,0),0),INDEX(価格設定!$B$5:$B$1048576,MATCH("*"&amp;H990&amp;"*",価格設定!$B$5:$B$1048576,0),0))),H990)</f>
        <v/>
      </c>
      <c r="R990" s="250" t="str">
        <f>IFERROR(IF(Q990="",IF(K990="","",K990),IF(K990="",IF(INDEX(価格設定!$C$5:$C$1048576,MATCH(Q990,価格設定!$B$5:$B$1048576,0),0)=0,"",INDEX(価格設定!$C$5:$C$1048576,MATCH(Q990,価格設定!$B$5:$B$1048576,0),0)),IF(K990="なし","",K990))),"")</f>
        <v/>
      </c>
      <c r="S990" s="308" t="str">
        <f t="shared" si="1572"/>
        <v/>
      </c>
      <c r="T990" s="126" t="str">
        <f>IFERROR(IF(J990="",IF(INDEX(価格設定!$E$5:$R$1048576,MATCH($Q990,価格設定!B$5:B$1048576,0),MATCH($AW990,価格設定!E$1:X$1,1))=0,"",INDEX(価格設定!$E$5:$R$1048576,MATCH($Q990,価格設定!B$5:B$1048576,0),MATCH($AW990,価格設定!E$1:X$1,1))),J990),"")</f>
        <v/>
      </c>
      <c r="U990" s="126" t="str">
        <f t="shared" si="1573"/>
        <v/>
      </c>
      <c r="V990" s="132" t="str">
        <f t="shared" si="1574"/>
        <v/>
      </c>
      <c r="W990" s="127" t="str">
        <f>IFERROR(IF(OR(T990="",T990&lt;0),"",IFERROR(INDEX(価格設定!E$2:X$3,IF(AND(K990=$K$1,$K$1&lt;&gt;""),ROW(価格設定!$D$3)-1,MATCH(INDEX(価格設定!$D$5:$D$1048576,MATCH(Q990,価格設定!$B$5:$B$1048576,0),0),価格設定!$D$2:$D$3,0)),MATCH($AW990,価格設定!E$1:X$1,1)),INDEX(価格設定!E$2:X$2,0,MATCH($AW990,価格設定!E$1:X$1,1)))),"")</f>
        <v/>
      </c>
      <c r="X990" s="126" t="str">
        <f t="shared" si="1565"/>
        <v/>
      </c>
      <c r="Y990" s="128" t="str">
        <f t="shared" si="1575"/>
        <v/>
      </c>
      <c r="Z990" s="126" t="str">
        <f t="shared" si="1576"/>
        <v/>
      </c>
      <c r="AA990" s="129" t="str">
        <f t="shared" si="1577"/>
        <v/>
      </c>
      <c r="AB990" s="126" t="str">
        <f t="shared" si="1578"/>
        <v/>
      </c>
      <c r="AC990" s="280" t="str">
        <f t="shared" si="1579"/>
        <v/>
      </c>
      <c r="AD990" s="15"/>
      <c r="AE990" s="204" t="str">
        <f>IF(AF990="","",COUNT($AF$3:AF990))</f>
        <v/>
      </c>
      <c r="AF990" s="206" t="str">
        <f t="shared" si="1580"/>
        <v/>
      </c>
      <c r="AG990" s="204" t="str">
        <f t="shared" si="1581"/>
        <v/>
      </c>
      <c r="AH990" s="204" t="str">
        <f t="shared" si="1582"/>
        <v/>
      </c>
      <c r="AI990" s="287"/>
      <c r="AJ990" s="15"/>
      <c r="AK990" s="138" t="str">
        <f t="shared" si="1583"/>
        <v/>
      </c>
      <c r="AL990" s="131" t="str">
        <f t="shared" si="1584"/>
        <v/>
      </c>
      <c r="AM990" s="131" t="str">
        <f t="shared" si="1585"/>
        <v/>
      </c>
      <c r="AN990" s="313" t="str">
        <f t="shared" si="1586"/>
        <v/>
      </c>
      <c r="AO990" s="316" t="str">
        <f t="shared" si="1587"/>
        <v/>
      </c>
      <c r="AP990" s="18"/>
      <c r="AQ990" s="3" t="str">
        <f>IF(F990="","",MAX($AQ$3:AQ989)+1)</f>
        <v/>
      </c>
      <c r="AR990" s="3" t="str">
        <f>IF(OR(AQ990="",BB990=""),"",MAX($AR$3:AR989)+1)</f>
        <v/>
      </c>
      <c r="AS990" s="3" t="str">
        <f>IF(CQ990="","",RANK(CQ990,CQ$3:CQ$1048576,1)+COUNTIF($CQ$3:CQ990,CQ990)-1)</f>
        <v/>
      </c>
      <c r="AT990" s="21" t="str">
        <f>IF(C990="",IF(OR(AND($H990&lt;&gt;"",C990=""),AND($F989=$F990,$AZ990&lt;&gt;""),COUNTA($H$3:$H$1048576,#REF!,$F$3:$F$1048576)&gt;COUNTA($H$3:$H990,#REF!,$F$3:$F990),$AZ990&lt;&gt;""),INDEX(AT$3:AT$1048576,MATCH(MAX($AQ$3:$AQ989),$AQ$3:$AQ$1048576,0),0),""),C990)</f>
        <v/>
      </c>
      <c r="AU990" s="21" t="str">
        <f>IF(D990="",IF(OR(AND($H990&lt;&gt;"",D990=""),AND($F989=$F990,$AZ990&lt;&gt;""),COUNTA($H$3:$H$1048576,#REF!,$F$3:$F$1048576)&gt;COUNTA($H$3:$H990,#REF!,$F$3:$F990),$AZ990&lt;&gt;""),INDEX(AU$3:AU$1048576,MATCH(MAX($AQ$3:$AQ989),$AQ$3:$AQ$1048576,0),0),""),D990)</f>
        <v/>
      </c>
      <c r="AV990" s="21" t="str">
        <f>IF(E990="",IF(OR(AND($H990&lt;&gt;"",E990=""),AND($F989=$F990,$AZ990&lt;&gt;""),COUNTA($H$3:$H$1048576,#REF!,$F$3:$F$1048576)&gt;COUNTA($H$3:$H990,#REF!,$F$3:$F990),$AZ990&lt;&gt;""),INDEX(AV$3:AV$1048576,MATCH(MAX($AQ$3:$AQ989),$AQ$3:$AQ$1048576,0),0),""),E990)</f>
        <v/>
      </c>
      <c r="AW990" s="24" t="str">
        <f t="shared" si="1588"/>
        <v/>
      </c>
      <c r="AX990" s="13" t="str">
        <f t="shared" si="1589"/>
        <v/>
      </c>
      <c r="AY990" s="4" t="str">
        <f t="shared" si="1590"/>
        <v/>
      </c>
      <c r="AZ990" s="4" t="str">
        <f>IF(AX990="",IF(OR(AND(H990&lt;&gt;"",F990=""),COUNTA($H$3:$H$1048576)&gt;COUNTA($H$3:$H990)),INDEX(AX$3:AX990,MATCH(MAX($AQ$3:AQ990),AQ$3:AQ990,0),0),""),AX990)</f>
        <v/>
      </c>
      <c r="BA990" s="4" t="str">
        <f>IF(AY990="",IF(AND(H990&lt;&gt;"",F990=""),INDEX(AY$3:AY990,MATCH(MAX($AQ$3:AQ990),AQ$3:AQ990,0),0),""),AY990)</f>
        <v/>
      </c>
      <c r="BB990" s="82" t="str">
        <f>IF(BC990="","",RANK(BC990,BC$3:BC$1048576,1)+COUNTIF($BC$3:BC990,BC990)-1)</f>
        <v/>
      </c>
      <c r="BC990" s="139" t="str">
        <f t="shared" si="1591"/>
        <v/>
      </c>
      <c r="BD990" s="46" t="str">
        <f t="shared" si="1592"/>
        <v/>
      </c>
      <c r="BE990" s="46" t="str">
        <f t="shared" si="1593"/>
        <v/>
      </c>
      <c r="BF990" s="46" t="str">
        <f t="shared" si="1594"/>
        <v/>
      </c>
      <c r="BG990" s="4" t="str">
        <f t="shared" si="1595"/>
        <v/>
      </c>
      <c r="BH990" s="180" t="str">
        <f t="shared" si="1596"/>
        <v/>
      </c>
      <c r="BI990" s="16" t="str">
        <f t="shared" si="1597"/>
        <v/>
      </c>
      <c r="BJ990" s="52" t="str">
        <f>IF(BI990="","",IF(W990="","",IF(AND(K990=$K$1,$K$1&lt;&gt;""),$BT$2,IFERROR(IF(INDEX(価格設定!$D$5:$D$1048576,MATCH(Q990,価格設定!$B$5:$B$1048576,0),0)=価格設定!$D$3,$BT$2,$BS$2),$BS$2))))</f>
        <v/>
      </c>
      <c r="BK990" s="16" t="str">
        <f>IF(BI990="","",IF(COUNTIF($BI$3:BI990,BI990)=1,1,IF(AND(BI989=BI990,BH990=""),BK989,COUNTIF($BH$3:BH990,BH990))))</f>
        <v/>
      </c>
      <c r="BL990" s="52" t="str">
        <f t="shared" si="1598"/>
        <v/>
      </c>
      <c r="BM990" s="52" t="str">
        <f t="shared" si="1599"/>
        <v/>
      </c>
      <c r="BN990" s="119" t="str">
        <f t="shared" si="1600"/>
        <v/>
      </c>
      <c r="BO990" s="119" t="str">
        <f t="shared" si="1601"/>
        <v/>
      </c>
      <c r="BP990" s="17" t="str">
        <f t="shared" si="1602"/>
        <v/>
      </c>
      <c r="BQ990" s="17" t="str">
        <f t="shared" si="1603"/>
        <v/>
      </c>
      <c r="BR990" s="17" t="str">
        <f>IF(OR(BP990="",COUNTIF($BO$3:BO990,BO990)&lt;&gt;1),"",SUMIF(BO$3:BO$1048576,BO990,BP$3:BP$1048576))</f>
        <v/>
      </c>
      <c r="BS990" s="17" t="str">
        <f t="shared" si="1604"/>
        <v/>
      </c>
      <c r="BT990" s="17" t="str">
        <f t="shared" si="1605"/>
        <v/>
      </c>
      <c r="BU990" s="17" t="str">
        <f t="shared" si="1606"/>
        <v/>
      </c>
      <c r="BV990" s="24" t="str">
        <f t="shared" si="1607"/>
        <v/>
      </c>
      <c r="BW990" s="24" t="str">
        <f t="shared" si="1608"/>
        <v/>
      </c>
      <c r="BX990" s="24" t="str">
        <f t="shared" si="1609"/>
        <v/>
      </c>
      <c r="BY990" s="26" t="str">
        <f t="shared" si="1610"/>
        <v/>
      </c>
      <c r="BZ990" s="26" t="str">
        <f t="shared" si="1611"/>
        <v/>
      </c>
      <c r="CA990" s="26" t="str">
        <f t="shared" si="1612"/>
        <v/>
      </c>
      <c r="CB990" s="66" t="str">
        <f t="shared" si="1613"/>
        <v/>
      </c>
      <c r="CC990" s="65" t="str">
        <f t="shared" si="1614"/>
        <v/>
      </c>
      <c r="CD990" s="26" t="str">
        <f t="shared" si="1615"/>
        <v/>
      </c>
      <c r="CE990" s="26" t="str">
        <f t="shared" si="1616"/>
        <v/>
      </c>
      <c r="CF990" s="193" t="str">
        <f t="shared" si="1617"/>
        <v/>
      </c>
      <c r="CG990" s="193" t="str">
        <f t="shared" si="1618"/>
        <v/>
      </c>
      <c r="CH990" s="26" t="str">
        <f t="shared" si="1619"/>
        <v/>
      </c>
      <c r="CI990" s="26" t="str">
        <f t="shared" si="1620"/>
        <v/>
      </c>
      <c r="CJ990" s="65" t="str">
        <f t="shared" si="1621"/>
        <v/>
      </c>
      <c r="CK990" s="65" t="str">
        <f t="shared" si="1622"/>
        <v/>
      </c>
      <c r="CL990" s="64" t="str">
        <f t="shared" si="1623"/>
        <v/>
      </c>
      <c r="CM990" s="64" t="str">
        <f t="shared" si="1624"/>
        <v/>
      </c>
      <c r="CN990" s="65" t="str">
        <f t="shared" si="1625"/>
        <v/>
      </c>
      <c r="CP990" s="63" t="str">
        <f>IF(BH990="","",MAX($CP$3:CP989)+1)</f>
        <v/>
      </c>
      <c r="CQ990" s="24" t="str">
        <f t="shared" si="1626"/>
        <v/>
      </c>
      <c r="CR990" s="24" t="str">
        <f t="shared" si="1627"/>
        <v/>
      </c>
      <c r="CS990" s="24" t="str">
        <f t="shared" si="1628"/>
        <v/>
      </c>
      <c r="CT990" s="58" t="str">
        <f>IF(BO990="","",COUNTIF($BO$3:BO990,BO990)&amp;"@"&amp;BO990)</f>
        <v/>
      </c>
      <c r="CU990" s="16" t="str">
        <f t="shared" si="1566"/>
        <v/>
      </c>
      <c r="CV990" s="63" t="str">
        <f t="shared" si="1629"/>
        <v/>
      </c>
      <c r="CW990" s="16" t="str">
        <f t="shared" si="1630"/>
        <v/>
      </c>
      <c r="CX990" s="16" t="str">
        <f t="shared" si="1631"/>
        <v/>
      </c>
      <c r="CY990" s="16" t="str">
        <f t="shared" si="1632"/>
        <v/>
      </c>
      <c r="CZ990" s="85" t="str">
        <f t="shared" si="1633"/>
        <v/>
      </c>
      <c r="DA990" s="16" t="str">
        <f t="shared" si="1634"/>
        <v/>
      </c>
      <c r="DB990" s="16" t="str">
        <f t="shared" si="1635"/>
        <v/>
      </c>
      <c r="DC990" s="28" t="str">
        <f>IF(CP990="","",$DC$1&amp;(INDEX(価格設定!D$1:XFD$3,ROW(価格設定!$D$3),MATCH($AW990,価格設定!D$1:XFD$1,1))*100)&amp;"%")</f>
        <v/>
      </c>
      <c r="DD990" s="28" t="str">
        <f>IF(CP990="","",$DD$1&amp;(INDEX(価格設定!D$1:XFD$3,ROW(価格設定!$D$2),MATCH($AW990,価格設定!D$1:XFD$1,1))*100)&amp;"%")</f>
        <v/>
      </c>
      <c r="DE990" s="29" t="str">
        <f t="shared" si="1636"/>
        <v/>
      </c>
      <c r="DG990" s="58" t="str">
        <f t="shared" si="1637"/>
        <v/>
      </c>
      <c r="DH990" s="58" t="str">
        <f t="shared" si="1638"/>
        <v/>
      </c>
      <c r="DI990" s="58" t="str">
        <f t="shared" si="1639"/>
        <v/>
      </c>
      <c r="DJ990" s="85" t="str">
        <f t="shared" si="1640"/>
        <v/>
      </c>
      <c r="DL990" s="58" t="str">
        <f>IF(COUNTIF(DG$3:DG$1048576,DG990)=COUNTIF($DG$3:$DG990,DG990),DG990,"")</f>
        <v/>
      </c>
      <c r="DM990" s="85" t="str">
        <f t="shared" si="1641"/>
        <v/>
      </c>
      <c r="DN990" s="85" t="str">
        <f t="shared" si="1567"/>
        <v/>
      </c>
      <c r="DO990" s="85" t="str">
        <f t="shared" si="1567"/>
        <v/>
      </c>
      <c r="DP990" s="303"/>
      <c r="DQ990" s="17" t="str">
        <f t="shared" si="1568"/>
        <v/>
      </c>
      <c r="DR990" s="17" t="str">
        <f t="shared" si="1569"/>
        <v/>
      </c>
      <c r="DS990" s="17" t="str">
        <f t="shared" si="1570"/>
        <v/>
      </c>
      <c r="DU990" s="16" t="str">
        <f t="shared" si="1642"/>
        <v/>
      </c>
      <c r="DV990" s="16" t="str">
        <f>IF(DU990="","",COUNT($DU$3:DU990))</f>
        <v/>
      </c>
      <c r="DW990" s="16" t="str">
        <f t="shared" si="1643"/>
        <v/>
      </c>
      <c r="DX990" s="16" t="str">
        <f t="shared" si="1644"/>
        <v/>
      </c>
      <c r="DY990" s="16" t="str">
        <f>IF(DZ990="","",COUNTIF(DZ$3:DZ990,DZ990))</f>
        <v/>
      </c>
      <c r="DZ990" s="16" t="str">
        <f t="shared" si="1645"/>
        <v/>
      </c>
      <c r="EA990" s="16" t="str">
        <f t="shared" si="1646"/>
        <v/>
      </c>
      <c r="EB990" s="16" t="str">
        <f t="shared" si="1647"/>
        <v/>
      </c>
      <c r="EC990" s="16" t="str">
        <f t="shared" si="1648"/>
        <v/>
      </c>
      <c r="ED990" s="16" t="str">
        <f t="shared" si="1649"/>
        <v/>
      </c>
      <c r="EE990" s="16" t="str">
        <f t="shared" si="1650"/>
        <v/>
      </c>
      <c r="EF990" s="16" t="str">
        <f t="shared" si="1651"/>
        <v/>
      </c>
      <c r="EG990" s="16" t="str">
        <f t="shared" si="1652"/>
        <v/>
      </c>
      <c r="EH990" s="16" t="str">
        <f t="shared" si="1653"/>
        <v/>
      </c>
      <c r="EI990" s="16" t="str">
        <f t="shared" si="1654"/>
        <v/>
      </c>
      <c r="EJ990" s="16" t="str">
        <f t="shared" si="1655"/>
        <v/>
      </c>
      <c r="EK990" s="16" t="str">
        <f t="shared" si="1656"/>
        <v/>
      </c>
      <c r="EL990" s="58" t="str">
        <f t="shared" si="1657"/>
        <v/>
      </c>
      <c r="EM990" s="58" t="str">
        <f>IF(OR($DZ990="",CR990=""),IF($EL990="","",$EL990),IF(OR(CR990="なし",CR990=0),領収書!$H$1,CR990))</f>
        <v/>
      </c>
      <c r="EN990" s="58" t="str">
        <f>IF(OR($DZ990="",CS990=""),IF($EL990="","",$EL990),IF(OR(CS990="なし",CS990=0),入力!$EN$1,CS990))</f>
        <v/>
      </c>
      <c r="EO990" s="63" t="str">
        <f t="shared" si="1658"/>
        <v/>
      </c>
      <c r="EP990" s="63" t="str">
        <f t="shared" si="1659"/>
        <v/>
      </c>
      <c r="ER990" s="16" t="str">
        <f>IF(AND(COUNTIF($ET$3:ET990,ET990)=1,ET990&lt;&gt;""),MAX($ER$3:ER989)+1,"")</f>
        <v/>
      </c>
      <c r="ES990" s="16" t="str">
        <f>IF(価格設定!B992="","",価格設定!B992)</f>
        <v/>
      </c>
      <c r="ET990" s="16" t="str">
        <f>IF(価格設定!C992="","",価格設定!C992)</f>
        <v/>
      </c>
      <c r="EV990" s="16" t="str">
        <f t="shared" si="1571"/>
        <v/>
      </c>
      <c r="EW990" s="16" t="str">
        <f t="shared" si="1660"/>
        <v/>
      </c>
    </row>
    <row r="991" spans="1:153" ht="30" customHeight="1" x14ac:dyDescent="0.2">
      <c r="A991" s="225"/>
      <c r="B991" s="212"/>
      <c r="C991" s="221"/>
      <c r="D991" s="164"/>
      <c r="E991" s="165"/>
      <c r="F991" s="166"/>
      <c r="G991" s="167"/>
      <c r="H991" s="179"/>
      <c r="I991" s="306"/>
      <c r="J991" s="169"/>
      <c r="K991" s="179"/>
      <c r="L991" s="186"/>
      <c r="M991" s="186"/>
      <c r="N991" s="168"/>
      <c r="O991" s="170"/>
      <c r="P991" s="212"/>
      <c r="Q991" s="179" t="str">
        <f>IFERROR(IF(H991="","",IFERROR(INDEX(価格設定!$B$5:$B$1048576,MATCH(H991,価格設定!$B$5:$B$1048576,0),0),INDEX(価格設定!$B$5:$B$1048576,MATCH("*"&amp;H991&amp;"*",価格設定!$B$5:$B$1048576,0),0))),H991)</f>
        <v/>
      </c>
      <c r="R991" s="250" t="str">
        <f>IFERROR(IF(Q991="",IF(K991="","",K991),IF(K991="",IF(INDEX(価格設定!$C$5:$C$1048576,MATCH(Q991,価格設定!$B$5:$B$1048576,0),0)=0,"",INDEX(価格設定!$C$5:$C$1048576,MATCH(Q991,価格設定!$B$5:$B$1048576,0),0)),IF(K991="なし","",K991))),"")</f>
        <v/>
      </c>
      <c r="S991" s="308" t="str">
        <f t="shared" si="1572"/>
        <v/>
      </c>
      <c r="T991" s="126" t="str">
        <f>IFERROR(IF(J991="",IF(INDEX(価格設定!$E$5:$R$1048576,MATCH($Q991,価格設定!B$5:B$1048576,0),MATCH($AW991,価格設定!E$1:X$1,1))=0,"",INDEX(価格設定!$E$5:$R$1048576,MATCH($Q991,価格設定!B$5:B$1048576,0),MATCH($AW991,価格設定!E$1:X$1,1))),J991),"")</f>
        <v/>
      </c>
      <c r="U991" s="126" t="str">
        <f t="shared" si="1573"/>
        <v/>
      </c>
      <c r="V991" s="132" t="str">
        <f t="shared" si="1574"/>
        <v/>
      </c>
      <c r="W991" s="127" t="str">
        <f>IFERROR(IF(OR(T991="",T991&lt;0),"",IFERROR(INDEX(価格設定!E$2:X$3,IF(AND(K991=$K$1,$K$1&lt;&gt;""),ROW(価格設定!$D$3)-1,MATCH(INDEX(価格設定!$D$5:$D$1048576,MATCH(Q991,価格設定!$B$5:$B$1048576,0),0),価格設定!$D$2:$D$3,0)),MATCH($AW991,価格設定!E$1:X$1,1)),INDEX(価格設定!E$2:X$2,0,MATCH($AW991,価格設定!E$1:X$1,1)))),"")</f>
        <v/>
      </c>
      <c r="X991" s="126" t="str">
        <f t="shared" si="1565"/>
        <v/>
      </c>
      <c r="Y991" s="128" t="str">
        <f t="shared" si="1575"/>
        <v/>
      </c>
      <c r="Z991" s="126" t="str">
        <f t="shared" si="1576"/>
        <v/>
      </c>
      <c r="AA991" s="129" t="str">
        <f t="shared" si="1577"/>
        <v/>
      </c>
      <c r="AB991" s="126" t="str">
        <f t="shared" si="1578"/>
        <v/>
      </c>
      <c r="AC991" s="280" t="str">
        <f t="shared" si="1579"/>
        <v/>
      </c>
      <c r="AD991" s="15"/>
      <c r="AE991" s="204" t="str">
        <f>IF(AF991="","",COUNT($AF$3:AF991))</f>
        <v/>
      </c>
      <c r="AF991" s="206" t="str">
        <f t="shared" si="1580"/>
        <v/>
      </c>
      <c r="AG991" s="204" t="str">
        <f t="shared" si="1581"/>
        <v/>
      </c>
      <c r="AH991" s="204" t="str">
        <f t="shared" si="1582"/>
        <v/>
      </c>
      <c r="AI991" s="287"/>
      <c r="AJ991" s="15"/>
      <c r="AK991" s="138" t="str">
        <f t="shared" si="1583"/>
        <v/>
      </c>
      <c r="AL991" s="131" t="str">
        <f t="shared" si="1584"/>
        <v/>
      </c>
      <c r="AM991" s="131" t="str">
        <f t="shared" si="1585"/>
        <v/>
      </c>
      <c r="AN991" s="313" t="str">
        <f t="shared" si="1586"/>
        <v/>
      </c>
      <c r="AO991" s="316" t="str">
        <f t="shared" si="1587"/>
        <v/>
      </c>
      <c r="AP991" s="18"/>
      <c r="AQ991" s="3" t="str">
        <f>IF(F991="","",MAX($AQ$3:AQ990)+1)</f>
        <v/>
      </c>
      <c r="AR991" s="3" t="str">
        <f>IF(OR(AQ991="",BB991=""),"",MAX($AR$3:AR990)+1)</f>
        <v/>
      </c>
      <c r="AS991" s="3" t="str">
        <f>IF(CQ991="","",RANK(CQ991,CQ$3:CQ$1048576,1)+COUNTIF($CQ$3:CQ991,CQ991)-1)</f>
        <v/>
      </c>
      <c r="AT991" s="21" t="str">
        <f>IF(C991="",IF(OR(AND($H991&lt;&gt;"",C991=""),AND($F990=$F991,$AZ991&lt;&gt;""),COUNTA($H$3:$H$1048576,#REF!,$F$3:$F$1048576)&gt;COUNTA($H$3:$H991,#REF!,$F$3:$F991),$AZ991&lt;&gt;""),INDEX(AT$3:AT$1048576,MATCH(MAX($AQ$3:$AQ990),$AQ$3:$AQ$1048576,0),0),""),C991)</f>
        <v/>
      </c>
      <c r="AU991" s="21" t="str">
        <f>IF(D991="",IF(OR(AND($H991&lt;&gt;"",D991=""),AND($F990=$F991,$AZ991&lt;&gt;""),COUNTA($H$3:$H$1048576,#REF!,$F$3:$F$1048576)&gt;COUNTA($H$3:$H991,#REF!,$F$3:$F991),$AZ991&lt;&gt;""),INDEX(AU$3:AU$1048576,MATCH(MAX($AQ$3:$AQ990),$AQ$3:$AQ$1048576,0),0),""),D991)</f>
        <v/>
      </c>
      <c r="AV991" s="21" t="str">
        <f>IF(E991="",IF(OR(AND($H991&lt;&gt;"",E991=""),AND($F990=$F991,$AZ991&lt;&gt;""),COUNTA($H$3:$H$1048576,#REF!,$F$3:$F$1048576)&gt;COUNTA($H$3:$H991,#REF!,$F$3:$F991),$AZ991&lt;&gt;""),INDEX(AV$3:AV$1048576,MATCH(MAX($AQ$3:$AQ990),$AQ$3:$AQ$1048576,0),0),""),E991)</f>
        <v/>
      </c>
      <c r="AW991" s="24" t="str">
        <f t="shared" si="1588"/>
        <v/>
      </c>
      <c r="AX991" s="13" t="str">
        <f t="shared" si="1589"/>
        <v/>
      </c>
      <c r="AY991" s="4" t="str">
        <f t="shared" si="1590"/>
        <v/>
      </c>
      <c r="AZ991" s="4" t="str">
        <f>IF(AX991="",IF(OR(AND(H991&lt;&gt;"",F991=""),COUNTA($H$3:$H$1048576)&gt;COUNTA($H$3:$H991)),INDEX(AX$3:AX991,MATCH(MAX($AQ$3:AQ991),AQ$3:AQ991,0),0),""),AX991)</f>
        <v/>
      </c>
      <c r="BA991" s="4" t="str">
        <f>IF(AY991="",IF(AND(H991&lt;&gt;"",F991=""),INDEX(AY$3:AY991,MATCH(MAX($AQ$3:AQ991),AQ$3:AQ991,0),0),""),AY991)</f>
        <v/>
      </c>
      <c r="BB991" s="82" t="str">
        <f>IF(BC991="","",RANK(BC991,BC$3:BC$1048576,1)+COUNTIF($BC$3:BC991,BC991)-1)</f>
        <v/>
      </c>
      <c r="BC991" s="139" t="str">
        <f t="shared" si="1591"/>
        <v/>
      </c>
      <c r="BD991" s="46" t="str">
        <f t="shared" si="1592"/>
        <v/>
      </c>
      <c r="BE991" s="46" t="str">
        <f t="shared" si="1593"/>
        <v/>
      </c>
      <c r="BF991" s="46" t="str">
        <f t="shared" si="1594"/>
        <v/>
      </c>
      <c r="BG991" s="4" t="str">
        <f t="shared" si="1595"/>
        <v/>
      </c>
      <c r="BH991" s="180" t="str">
        <f t="shared" si="1596"/>
        <v/>
      </c>
      <c r="BI991" s="16" t="str">
        <f t="shared" si="1597"/>
        <v/>
      </c>
      <c r="BJ991" s="52" t="str">
        <f>IF(BI991="","",IF(W991="","",IF(AND(K991=$K$1,$K$1&lt;&gt;""),$BT$2,IFERROR(IF(INDEX(価格設定!$D$5:$D$1048576,MATCH(Q991,価格設定!$B$5:$B$1048576,0),0)=価格設定!$D$3,$BT$2,$BS$2),$BS$2))))</f>
        <v/>
      </c>
      <c r="BK991" s="16" t="str">
        <f>IF(BI991="","",IF(COUNTIF($BI$3:BI991,BI991)=1,1,IF(AND(BI990=BI991,BH991=""),BK990,COUNTIF($BH$3:BH991,BH991))))</f>
        <v/>
      </c>
      <c r="BL991" s="52" t="str">
        <f t="shared" si="1598"/>
        <v/>
      </c>
      <c r="BM991" s="52" t="str">
        <f t="shared" si="1599"/>
        <v/>
      </c>
      <c r="BN991" s="119" t="str">
        <f t="shared" si="1600"/>
        <v/>
      </c>
      <c r="BO991" s="119" t="str">
        <f t="shared" si="1601"/>
        <v/>
      </c>
      <c r="BP991" s="17" t="str">
        <f t="shared" si="1602"/>
        <v/>
      </c>
      <c r="BQ991" s="17" t="str">
        <f t="shared" si="1603"/>
        <v/>
      </c>
      <c r="BR991" s="17" t="str">
        <f>IF(OR(BP991="",COUNTIF($BO$3:BO991,BO991)&lt;&gt;1),"",SUMIF(BO$3:BO$1048576,BO991,BP$3:BP$1048576))</f>
        <v/>
      </c>
      <c r="BS991" s="17" t="str">
        <f t="shared" si="1604"/>
        <v/>
      </c>
      <c r="BT991" s="17" t="str">
        <f t="shared" si="1605"/>
        <v/>
      </c>
      <c r="BU991" s="17" t="str">
        <f t="shared" si="1606"/>
        <v/>
      </c>
      <c r="BV991" s="24" t="str">
        <f t="shared" si="1607"/>
        <v/>
      </c>
      <c r="BW991" s="24" t="str">
        <f t="shared" si="1608"/>
        <v/>
      </c>
      <c r="BX991" s="24" t="str">
        <f t="shared" si="1609"/>
        <v/>
      </c>
      <c r="BY991" s="26" t="str">
        <f t="shared" si="1610"/>
        <v/>
      </c>
      <c r="BZ991" s="26" t="str">
        <f t="shared" si="1611"/>
        <v/>
      </c>
      <c r="CA991" s="26" t="str">
        <f t="shared" si="1612"/>
        <v/>
      </c>
      <c r="CB991" s="66" t="str">
        <f t="shared" si="1613"/>
        <v/>
      </c>
      <c r="CC991" s="65" t="str">
        <f t="shared" si="1614"/>
        <v/>
      </c>
      <c r="CD991" s="26" t="str">
        <f t="shared" si="1615"/>
        <v/>
      </c>
      <c r="CE991" s="26" t="str">
        <f t="shared" si="1616"/>
        <v/>
      </c>
      <c r="CF991" s="193" t="str">
        <f t="shared" si="1617"/>
        <v/>
      </c>
      <c r="CG991" s="193" t="str">
        <f t="shared" si="1618"/>
        <v/>
      </c>
      <c r="CH991" s="26" t="str">
        <f t="shared" si="1619"/>
        <v/>
      </c>
      <c r="CI991" s="26" t="str">
        <f t="shared" si="1620"/>
        <v/>
      </c>
      <c r="CJ991" s="65" t="str">
        <f t="shared" si="1621"/>
        <v/>
      </c>
      <c r="CK991" s="65" t="str">
        <f t="shared" si="1622"/>
        <v/>
      </c>
      <c r="CL991" s="64" t="str">
        <f t="shared" si="1623"/>
        <v/>
      </c>
      <c r="CM991" s="64" t="str">
        <f t="shared" si="1624"/>
        <v/>
      </c>
      <c r="CN991" s="65" t="str">
        <f t="shared" si="1625"/>
        <v/>
      </c>
      <c r="CP991" s="63" t="str">
        <f>IF(BH991="","",MAX($CP$3:CP990)+1)</f>
        <v/>
      </c>
      <c r="CQ991" s="24" t="str">
        <f t="shared" si="1626"/>
        <v/>
      </c>
      <c r="CR991" s="24" t="str">
        <f t="shared" si="1627"/>
        <v/>
      </c>
      <c r="CS991" s="24" t="str">
        <f t="shared" si="1628"/>
        <v/>
      </c>
      <c r="CT991" s="58" t="str">
        <f>IF(BO991="","",COUNTIF($BO$3:BO991,BO991)&amp;"@"&amp;BO991)</f>
        <v/>
      </c>
      <c r="CU991" s="16" t="str">
        <f t="shared" si="1566"/>
        <v/>
      </c>
      <c r="CV991" s="63" t="str">
        <f t="shared" si="1629"/>
        <v/>
      </c>
      <c r="CW991" s="16" t="str">
        <f t="shared" si="1630"/>
        <v/>
      </c>
      <c r="CX991" s="16" t="str">
        <f t="shared" si="1631"/>
        <v/>
      </c>
      <c r="CY991" s="16" t="str">
        <f t="shared" si="1632"/>
        <v/>
      </c>
      <c r="CZ991" s="85" t="str">
        <f t="shared" si="1633"/>
        <v/>
      </c>
      <c r="DA991" s="16" t="str">
        <f t="shared" si="1634"/>
        <v/>
      </c>
      <c r="DB991" s="16" t="str">
        <f t="shared" si="1635"/>
        <v/>
      </c>
      <c r="DC991" s="28" t="str">
        <f>IF(CP991="","",$DC$1&amp;(INDEX(価格設定!D$1:XFD$3,ROW(価格設定!$D$3),MATCH($AW991,価格設定!D$1:XFD$1,1))*100)&amp;"%")</f>
        <v/>
      </c>
      <c r="DD991" s="28" t="str">
        <f>IF(CP991="","",$DD$1&amp;(INDEX(価格設定!D$1:XFD$3,ROW(価格設定!$D$2),MATCH($AW991,価格設定!D$1:XFD$1,1))*100)&amp;"%")</f>
        <v/>
      </c>
      <c r="DE991" s="29" t="str">
        <f t="shared" si="1636"/>
        <v/>
      </c>
      <c r="DG991" s="58" t="str">
        <f t="shared" si="1637"/>
        <v/>
      </c>
      <c r="DH991" s="58" t="str">
        <f t="shared" si="1638"/>
        <v/>
      </c>
      <c r="DI991" s="58" t="str">
        <f t="shared" si="1639"/>
        <v/>
      </c>
      <c r="DJ991" s="85" t="str">
        <f t="shared" si="1640"/>
        <v/>
      </c>
      <c r="DL991" s="58" t="str">
        <f>IF(COUNTIF(DG$3:DG$1048576,DG991)=COUNTIF($DG$3:$DG991,DG991),DG991,"")</f>
        <v/>
      </c>
      <c r="DM991" s="85" t="str">
        <f t="shared" si="1641"/>
        <v/>
      </c>
      <c r="DN991" s="85" t="str">
        <f t="shared" si="1567"/>
        <v/>
      </c>
      <c r="DO991" s="85" t="str">
        <f t="shared" si="1567"/>
        <v/>
      </c>
      <c r="DP991" s="303"/>
      <c r="DQ991" s="17" t="str">
        <f t="shared" si="1568"/>
        <v/>
      </c>
      <c r="DR991" s="17" t="str">
        <f t="shared" si="1569"/>
        <v/>
      </c>
      <c r="DS991" s="17" t="str">
        <f t="shared" si="1570"/>
        <v/>
      </c>
      <c r="DU991" s="16" t="str">
        <f t="shared" si="1642"/>
        <v/>
      </c>
      <c r="DV991" s="16" t="str">
        <f>IF(DU991="","",COUNT($DU$3:DU991))</f>
        <v/>
      </c>
      <c r="DW991" s="16" t="str">
        <f t="shared" si="1643"/>
        <v/>
      </c>
      <c r="DX991" s="16" t="str">
        <f t="shared" si="1644"/>
        <v/>
      </c>
      <c r="DY991" s="16" t="str">
        <f>IF(DZ991="","",COUNTIF(DZ$3:DZ991,DZ991))</f>
        <v/>
      </c>
      <c r="DZ991" s="16" t="str">
        <f t="shared" si="1645"/>
        <v/>
      </c>
      <c r="EA991" s="16" t="str">
        <f t="shared" si="1646"/>
        <v/>
      </c>
      <c r="EB991" s="16" t="str">
        <f t="shared" si="1647"/>
        <v/>
      </c>
      <c r="EC991" s="16" t="str">
        <f t="shared" si="1648"/>
        <v/>
      </c>
      <c r="ED991" s="16" t="str">
        <f t="shared" si="1649"/>
        <v/>
      </c>
      <c r="EE991" s="16" t="str">
        <f t="shared" si="1650"/>
        <v/>
      </c>
      <c r="EF991" s="16" t="str">
        <f t="shared" si="1651"/>
        <v/>
      </c>
      <c r="EG991" s="16" t="str">
        <f t="shared" si="1652"/>
        <v/>
      </c>
      <c r="EH991" s="16" t="str">
        <f t="shared" si="1653"/>
        <v/>
      </c>
      <c r="EI991" s="16" t="str">
        <f t="shared" si="1654"/>
        <v/>
      </c>
      <c r="EJ991" s="16" t="str">
        <f t="shared" si="1655"/>
        <v/>
      </c>
      <c r="EK991" s="16" t="str">
        <f t="shared" si="1656"/>
        <v/>
      </c>
      <c r="EL991" s="58" t="str">
        <f t="shared" si="1657"/>
        <v/>
      </c>
      <c r="EM991" s="58" t="str">
        <f>IF(OR($DZ991="",CR991=""),IF($EL991="","",$EL991),IF(OR(CR991="なし",CR991=0),領収書!$H$1,CR991))</f>
        <v/>
      </c>
      <c r="EN991" s="58" t="str">
        <f>IF(OR($DZ991="",CS991=""),IF($EL991="","",$EL991),IF(OR(CS991="なし",CS991=0),入力!$EN$1,CS991))</f>
        <v/>
      </c>
      <c r="EO991" s="63" t="str">
        <f t="shared" si="1658"/>
        <v/>
      </c>
      <c r="EP991" s="63" t="str">
        <f t="shared" si="1659"/>
        <v/>
      </c>
      <c r="ER991" s="16" t="str">
        <f>IF(AND(COUNTIF($ET$3:ET991,ET991)=1,ET991&lt;&gt;""),MAX($ER$3:ER990)+1,"")</f>
        <v/>
      </c>
      <c r="ES991" s="16" t="str">
        <f>IF(価格設定!B993="","",価格設定!B993)</f>
        <v/>
      </c>
      <c r="ET991" s="16" t="str">
        <f>IF(価格設定!C993="","",価格設定!C993)</f>
        <v/>
      </c>
      <c r="EV991" s="16" t="str">
        <f t="shared" si="1571"/>
        <v/>
      </c>
      <c r="EW991" s="16" t="str">
        <f t="shared" si="1660"/>
        <v/>
      </c>
    </row>
    <row r="992" spans="1:153" ht="30" customHeight="1" x14ac:dyDescent="0.2">
      <c r="A992" s="225"/>
      <c r="B992" s="212"/>
      <c r="C992" s="221"/>
      <c r="D992" s="164"/>
      <c r="E992" s="165"/>
      <c r="F992" s="166"/>
      <c r="G992" s="167"/>
      <c r="H992" s="179"/>
      <c r="I992" s="306"/>
      <c r="J992" s="169"/>
      <c r="K992" s="179"/>
      <c r="L992" s="186"/>
      <c r="M992" s="186"/>
      <c r="N992" s="168"/>
      <c r="O992" s="170"/>
      <c r="P992" s="212"/>
      <c r="Q992" s="179" t="str">
        <f>IFERROR(IF(H992="","",IFERROR(INDEX(価格設定!$B$5:$B$1048576,MATCH(H992,価格設定!$B$5:$B$1048576,0),0),INDEX(価格設定!$B$5:$B$1048576,MATCH("*"&amp;H992&amp;"*",価格設定!$B$5:$B$1048576,0),0))),H992)</f>
        <v/>
      </c>
      <c r="R992" s="250" t="str">
        <f>IFERROR(IF(Q992="",IF(K992="","",K992),IF(K992="",IF(INDEX(価格設定!$C$5:$C$1048576,MATCH(Q992,価格設定!$B$5:$B$1048576,0),0)=0,"",INDEX(価格設定!$C$5:$C$1048576,MATCH(Q992,価格設定!$B$5:$B$1048576,0),0)),IF(K992="なし","",K992))),"")</f>
        <v/>
      </c>
      <c r="S992" s="308" t="str">
        <f t="shared" si="1572"/>
        <v/>
      </c>
      <c r="T992" s="126" t="str">
        <f>IFERROR(IF(J992="",IF(INDEX(価格設定!$E$5:$R$1048576,MATCH($Q992,価格設定!B$5:B$1048576,0),MATCH($AW992,価格設定!E$1:X$1,1))=0,"",INDEX(価格設定!$E$5:$R$1048576,MATCH($Q992,価格設定!B$5:B$1048576,0),MATCH($AW992,価格設定!E$1:X$1,1))),J992),"")</f>
        <v/>
      </c>
      <c r="U992" s="126" t="str">
        <f t="shared" si="1573"/>
        <v/>
      </c>
      <c r="V992" s="132" t="str">
        <f t="shared" si="1574"/>
        <v/>
      </c>
      <c r="W992" s="127" t="str">
        <f>IFERROR(IF(OR(T992="",T992&lt;0),"",IFERROR(INDEX(価格設定!E$2:X$3,IF(AND(K992=$K$1,$K$1&lt;&gt;""),ROW(価格設定!$D$3)-1,MATCH(INDEX(価格設定!$D$5:$D$1048576,MATCH(Q992,価格設定!$B$5:$B$1048576,0),0),価格設定!$D$2:$D$3,0)),MATCH($AW992,価格設定!E$1:X$1,1)),INDEX(価格設定!E$2:X$2,0,MATCH($AW992,価格設定!E$1:X$1,1)))),"")</f>
        <v/>
      </c>
      <c r="X992" s="126" t="str">
        <f t="shared" si="1565"/>
        <v/>
      </c>
      <c r="Y992" s="128" t="str">
        <f t="shared" si="1575"/>
        <v/>
      </c>
      <c r="Z992" s="126" t="str">
        <f t="shared" si="1576"/>
        <v/>
      </c>
      <c r="AA992" s="129" t="str">
        <f t="shared" si="1577"/>
        <v/>
      </c>
      <c r="AB992" s="126" t="str">
        <f t="shared" si="1578"/>
        <v/>
      </c>
      <c r="AC992" s="280" t="str">
        <f t="shared" si="1579"/>
        <v/>
      </c>
      <c r="AD992" s="15"/>
      <c r="AE992" s="204" t="str">
        <f>IF(AF992="","",COUNT($AF$3:AF992))</f>
        <v/>
      </c>
      <c r="AF992" s="206" t="str">
        <f t="shared" si="1580"/>
        <v/>
      </c>
      <c r="AG992" s="204" t="str">
        <f t="shared" si="1581"/>
        <v/>
      </c>
      <c r="AH992" s="204" t="str">
        <f t="shared" si="1582"/>
        <v/>
      </c>
      <c r="AI992" s="287"/>
      <c r="AJ992" s="15"/>
      <c r="AK992" s="138" t="str">
        <f t="shared" si="1583"/>
        <v/>
      </c>
      <c r="AL992" s="131" t="str">
        <f t="shared" si="1584"/>
        <v/>
      </c>
      <c r="AM992" s="131" t="str">
        <f t="shared" si="1585"/>
        <v/>
      </c>
      <c r="AN992" s="313" t="str">
        <f t="shared" si="1586"/>
        <v/>
      </c>
      <c r="AO992" s="316" t="str">
        <f t="shared" si="1587"/>
        <v/>
      </c>
      <c r="AP992" s="18"/>
      <c r="AQ992" s="3" t="str">
        <f>IF(F992="","",MAX($AQ$3:AQ991)+1)</f>
        <v/>
      </c>
      <c r="AR992" s="3" t="str">
        <f>IF(OR(AQ992="",BB992=""),"",MAX($AR$3:AR991)+1)</f>
        <v/>
      </c>
      <c r="AS992" s="3" t="str">
        <f>IF(CQ992="","",RANK(CQ992,CQ$3:CQ$1048576,1)+COUNTIF($CQ$3:CQ992,CQ992)-1)</f>
        <v/>
      </c>
      <c r="AT992" s="21" t="str">
        <f>IF(C992="",IF(OR(AND($H992&lt;&gt;"",C992=""),AND($F991=$F992,$AZ992&lt;&gt;""),COUNTA($H$3:$H$1048576,#REF!,$F$3:$F$1048576)&gt;COUNTA($H$3:$H992,#REF!,$F$3:$F992),$AZ992&lt;&gt;""),INDEX(AT$3:AT$1048576,MATCH(MAX($AQ$3:$AQ991),$AQ$3:$AQ$1048576,0),0),""),C992)</f>
        <v/>
      </c>
      <c r="AU992" s="21" t="str">
        <f>IF(D992="",IF(OR(AND($H992&lt;&gt;"",D992=""),AND($F991=$F992,$AZ992&lt;&gt;""),COUNTA($H$3:$H$1048576,#REF!,$F$3:$F$1048576)&gt;COUNTA($H$3:$H992,#REF!,$F$3:$F992),$AZ992&lt;&gt;""),INDEX(AU$3:AU$1048576,MATCH(MAX($AQ$3:$AQ991),$AQ$3:$AQ$1048576,0),0),""),D992)</f>
        <v/>
      </c>
      <c r="AV992" s="21" t="str">
        <f>IF(E992="",IF(OR(AND($H992&lt;&gt;"",E992=""),AND($F991=$F992,$AZ992&lt;&gt;""),COUNTA($H$3:$H$1048576,#REF!,$F$3:$F$1048576)&gt;COUNTA($H$3:$H992,#REF!,$F$3:$F992),$AZ992&lt;&gt;""),INDEX(AV$3:AV$1048576,MATCH(MAX($AQ$3:$AQ991),$AQ$3:$AQ$1048576,0),0),""),E992)</f>
        <v/>
      </c>
      <c r="AW992" s="24" t="str">
        <f t="shared" si="1588"/>
        <v/>
      </c>
      <c r="AX992" s="13" t="str">
        <f t="shared" si="1589"/>
        <v/>
      </c>
      <c r="AY992" s="4" t="str">
        <f t="shared" si="1590"/>
        <v/>
      </c>
      <c r="AZ992" s="4" t="str">
        <f>IF(AX992="",IF(OR(AND(H992&lt;&gt;"",F992=""),COUNTA($H$3:$H$1048576)&gt;COUNTA($H$3:$H992)),INDEX(AX$3:AX992,MATCH(MAX($AQ$3:AQ992),AQ$3:AQ992,0),0),""),AX992)</f>
        <v/>
      </c>
      <c r="BA992" s="4" t="str">
        <f>IF(AY992="",IF(AND(H992&lt;&gt;"",F992=""),INDEX(AY$3:AY992,MATCH(MAX($AQ$3:AQ992),AQ$3:AQ992,0),0),""),AY992)</f>
        <v/>
      </c>
      <c r="BB992" s="82" t="str">
        <f>IF(BC992="","",RANK(BC992,BC$3:BC$1048576,1)+COUNTIF($BC$3:BC992,BC992)-1)</f>
        <v/>
      </c>
      <c r="BC992" s="139" t="str">
        <f t="shared" si="1591"/>
        <v/>
      </c>
      <c r="BD992" s="46" t="str">
        <f t="shared" si="1592"/>
        <v/>
      </c>
      <c r="BE992" s="46" t="str">
        <f t="shared" si="1593"/>
        <v/>
      </c>
      <c r="BF992" s="46" t="str">
        <f t="shared" si="1594"/>
        <v/>
      </c>
      <c r="BG992" s="4" t="str">
        <f t="shared" si="1595"/>
        <v/>
      </c>
      <c r="BH992" s="180" t="str">
        <f t="shared" si="1596"/>
        <v/>
      </c>
      <c r="BI992" s="16" t="str">
        <f t="shared" si="1597"/>
        <v/>
      </c>
      <c r="BJ992" s="52" t="str">
        <f>IF(BI992="","",IF(W992="","",IF(AND(K992=$K$1,$K$1&lt;&gt;""),$BT$2,IFERROR(IF(INDEX(価格設定!$D$5:$D$1048576,MATCH(Q992,価格設定!$B$5:$B$1048576,0),0)=価格設定!$D$3,$BT$2,$BS$2),$BS$2))))</f>
        <v/>
      </c>
      <c r="BK992" s="16" t="str">
        <f>IF(BI992="","",IF(COUNTIF($BI$3:BI992,BI992)=1,1,IF(AND(BI991=BI992,BH992=""),BK991,COUNTIF($BH$3:BH992,BH992))))</f>
        <v/>
      </c>
      <c r="BL992" s="52" t="str">
        <f t="shared" si="1598"/>
        <v/>
      </c>
      <c r="BM992" s="52" t="str">
        <f t="shared" si="1599"/>
        <v/>
      </c>
      <c r="BN992" s="119" t="str">
        <f t="shared" si="1600"/>
        <v/>
      </c>
      <c r="BO992" s="119" t="str">
        <f t="shared" si="1601"/>
        <v/>
      </c>
      <c r="BP992" s="17" t="str">
        <f t="shared" si="1602"/>
        <v/>
      </c>
      <c r="BQ992" s="17" t="str">
        <f t="shared" si="1603"/>
        <v/>
      </c>
      <c r="BR992" s="17" t="str">
        <f>IF(OR(BP992="",COUNTIF($BO$3:BO992,BO992)&lt;&gt;1),"",SUMIF(BO$3:BO$1048576,BO992,BP$3:BP$1048576))</f>
        <v/>
      </c>
      <c r="BS992" s="17" t="str">
        <f t="shared" si="1604"/>
        <v/>
      </c>
      <c r="BT992" s="17" t="str">
        <f t="shared" si="1605"/>
        <v/>
      </c>
      <c r="BU992" s="17" t="str">
        <f t="shared" si="1606"/>
        <v/>
      </c>
      <c r="BV992" s="24" t="str">
        <f t="shared" si="1607"/>
        <v/>
      </c>
      <c r="BW992" s="24" t="str">
        <f t="shared" si="1608"/>
        <v/>
      </c>
      <c r="BX992" s="24" t="str">
        <f t="shared" si="1609"/>
        <v/>
      </c>
      <c r="BY992" s="26" t="str">
        <f t="shared" si="1610"/>
        <v/>
      </c>
      <c r="BZ992" s="26" t="str">
        <f t="shared" si="1611"/>
        <v/>
      </c>
      <c r="CA992" s="26" t="str">
        <f t="shared" si="1612"/>
        <v/>
      </c>
      <c r="CB992" s="66" t="str">
        <f t="shared" si="1613"/>
        <v/>
      </c>
      <c r="CC992" s="65" t="str">
        <f t="shared" si="1614"/>
        <v/>
      </c>
      <c r="CD992" s="26" t="str">
        <f t="shared" si="1615"/>
        <v/>
      </c>
      <c r="CE992" s="26" t="str">
        <f t="shared" si="1616"/>
        <v/>
      </c>
      <c r="CF992" s="193" t="str">
        <f t="shared" si="1617"/>
        <v/>
      </c>
      <c r="CG992" s="193" t="str">
        <f t="shared" si="1618"/>
        <v/>
      </c>
      <c r="CH992" s="26" t="str">
        <f t="shared" si="1619"/>
        <v/>
      </c>
      <c r="CI992" s="26" t="str">
        <f t="shared" si="1620"/>
        <v/>
      </c>
      <c r="CJ992" s="65" t="str">
        <f t="shared" si="1621"/>
        <v/>
      </c>
      <c r="CK992" s="65" t="str">
        <f t="shared" si="1622"/>
        <v/>
      </c>
      <c r="CL992" s="64" t="str">
        <f t="shared" si="1623"/>
        <v/>
      </c>
      <c r="CM992" s="64" t="str">
        <f t="shared" si="1624"/>
        <v/>
      </c>
      <c r="CN992" s="65" t="str">
        <f t="shared" si="1625"/>
        <v/>
      </c>
      <c r="CP992" s="63" t="str">
        <f>IF(BH992="","",MAX($CP$3:CP991)+1)</f>
        <v/>
      </c>
      <c r="CQ992" s="24" t="str">
        <f t="shared" si="1626"/>
        <v/>
      </c>
      <c r="CR992" s="24" t="str">
        <f t="shared" si="1627"/>
        <v/>
      </c>
      <c r="CS992" s="24" t="str">
        <f t="shared" si="1628"/>
        <v/>
      </c>
      <c r="CT992" s="58" t="str">
        <f>IF(BO992="","",COUNTIF($BO$3:BO992,BO992)&amp;"@"&amp;BO992)</f>
        <v/>
      </c>
      <c r="CU992" s="16" t="str">
        <f t="shared" si="1566"/>
        <v/>
      </c>
      <c r="CV992" s="63" t="str">
        <f t="shared" si="1629"/>
        <v/>
      </c>
      <c r="CW992" s="16" t="str">
        <f t="shared" si="1630"/>
        <v/>
      </c>
      <c r="CX992" s="16" t="str">
        <f t="shared" si="1631"/>
        <v/>
      </c>
      <c r="CY992" s="16" t="str">
        <f t="shared" si="1632"/>
        <v/>
      </c>
      <c r="CZ992" s="85" t="str">
        <f t="shared" si="1633"/>
        <v/>
      </c>
      <c r="DA992" s="16" t="str">
        <f t="shared" si="1634"/>
        <v/>
      </c>
      <c r="DB992" s="16" t="str">
        <f t="shared" si="1635"/>
        <v/>
      </c>
      <c r="DC992" s="28" t="str">
        <f>IF(CP992="","",$DC$1&amp;(INDEX(価格設定!D$1:XFD$3,ROW(価格設定!$D$3),MATCH($AW992,価格設定!D$1:XFD$1,1))*100)&amp;"%")</f>
        <v/>
      </c>
      <c r="DD992" s="28" t="str">
        <f>IF(CP992="","",$DD$1&amp;(INDEX(価格設定!D$1:XFD$3,ROW(価格設定!$D$2),MATCH($AW992,価格設定!D$1:XFD$1,1))*100)&amp;"%")</f>
        <v/>
      </c>
      <c r="DE992" s="29" t="str">
        <f t="shared" si="1636"/>
        <v/>
      </c>
      <c r="DG992" s="58" t="str">
        <f t="shared" si="1637"/>
        <v/>
      </c>
      <c r="DH992" s="58" t="str">
        <f t="shared" si="1638"/>
        <v/>
      </c>
      <c r="DI992" s="58" t="str">
        <f t="shared" si="1639"/>
        <v/>
      </c>
      <c r="DJ992" s="85" t="str">
        <f t="shared" si="1640"/>
        <v/>
      </c>
      <c r="DL992" s="58" t="str">
        <f>IF(COUNTIF(DG$3:DG$1048576,DG992)=COUNTIF($DG$3:$DG992,DG992),DG992,"")</f>
        <v/>
      </c>
      <c r="DM992" s="85" t="str">
        <f t="shared" si="1641"/>
        <v/>
      </c>
      <c r="DN992" s="85" t="str">
        <f t="shared" si="1567"/>
        <v/>
      </c>
      <c r="DO992" s="85" t="str">
        <f t="shared" si="1567"/>
        <v/>
      </c>
      <c r="DP992" s="303"/>
      <c r="DQ992" s="17" t="str">
        <f t="shared" si="1568"/>
        <v/>
      </c>
      <c r="DR992" s="17" t="str">
        <f t="shared" si="1569"/>
        <v/>
      </c>
      <c r="DS992" s="17" t="str">
        <f t="shared" si="1570"/>
        <v/>
      </c>
      <c r="DU992" s="16" t="str">
        <f t="shared" si="1642"/>
        <v/>
      </c>
      <c r="DV992" s="16" t="str">
        <f>IF(DU992="","",COUNT($DU$3:DU992))</f>
        <v/>
      </c>
      <c r="DW992" s="16" t="str">
        <f t="shared" si="1643"/>
        <v/>
      </c>
      <c r="DX992" s="16" t="str">
        <f t="shared" si="1644"/>
        <v/>
      </c>
      <c r="DY992" s="16" t="str">
        <f>IF(DZ992="","",COUNTIF(DZ$3:DZ992,DZ992))</f>
        <v/>
      </c>
      <c r="DZ992" s="16" t="str">
        <f t="shared" si="1645"/>
        <v/>
      </c>
      <c r="EA992" s="16" t="str">
        <f t="shared" si="1646"/>
        <v/>
      </c>
      <c r="EB992" s="16" t="str">
        <f t="shared" si="1647"/>
        <v/>
      </c>
      <c r="EC992" s="16" t="str">
        <f t="shared" si="1648"/>
        <v/>
      </c>
      <c r="ED992" s="16" t="str">
        <f t="shared" si="1649"/>
        <v/>
      </c>
      <c r="EE992" s="16" t="str">
        <f t="shared" si="1650"/>
        <v/>
      </c>
      <c r="EF992" s="16" t="str">
        <f t="shared" si="1651"/>
        <v/>
      </c>
      <c r="EG992" s="16" t="str">
        <f t="shared" si="1652"/>
        <v/>
      </c>
      <c r="EH992" s="16" t="str">
        <f t="shared" si="1653"/>
        <v/>
      </c>
      <c r="EI992" s="16" t="str">
        <f t="shared" si="1654"/>
        <v/>
      </c>
      <c r="EJ992" s="16" t="str">
        <f t="shared" si="1655"/>
        <v/>
      </c>
      <c r="EK992" s="16" t="str">
        <f t="shared" si="1656"/>
        <v/>
      </c>
      <c r="EL992" s="58" t="str">
        <f t="shared" si="1657"/>
        <v/>
      </c>
      <c r="EM992" s="58" t="str">
        <f>IF(OR($DZ992="",CR992=""),IF($EL992="","",$EL992),IF(OR(CR992="なし",CR992=0),領収書!$H$1,CR992))</f>
        <v/>
      </c>
      <c r="EN992" s="58" t="str">
        <f>IF(OR($DZ992="",CS992=""),IF($EL992="","",$EL992),IF(OR(CS992="なし",CS992=0),入力!$EN$1,CS992))</f>
        <v/>
      </c>
      <c r="EO992" s="63" t="str">
        <f t="shared" si="1658"/>
        <v/>
      </c>
      <c r="EP992" s="63" t="str">
        <f t="shared" si="1659"/>
        <v/>
      </c>
      <c r="ER992" s="16" t="str">
        <f>IF(AND(COUNTIF($ET$3:ET992,ET992)=1,ET992&lt;&gt;""),MAX($ER$3:ER991)+1,"")</f>
        <v/>
      </c>
      <c r="ES992" s="16" t="str">
        <f>IF(価格設定!B994="","",価格設定!B994)</f>
        <v/>
      </c>
      <c r="ET992" s="16" t="str">
        <f>IF(価格設定!C994="","",価格設定!C994)</f>
        <v/>
      </c>
      <c r="EV992" s="16" t="str">
        <f t="shared" si="1571"/>
        <v/>
      </c>
      <c r="EW992" s="16" t="str">
        <f t="shared" si="1660"/>
        <v/>
      </c>
    </row>
    <row r="993" spans="1:153" ht="30" customHeight="1" x14ac:dyDescent="0.2">
      <c r="A993" s="225"/>
      <c r="B993" s="212"/>
      <c r="C993" s="221"/>
      <c r="D993" s="164"/>
      <c r="E993" s="165"/>
      <c r="F993" s="166"/>
      <c r="G993" s="167"/>
      <c r="H993" s="179"/>
      <c r="I993" s="306"/>
      <c r="J993" s="169"/>
      <c r="K993" s="179"/>
      <c r="L993" s="186"/>
      <c r="M993" s="186"/>
      <c r="N993" s="168"/>
      <c r="O993" s="170"/>
      <c r="P993" s="212"/>
      <c r="Q993" s="179" t="str">
        <f>IFERROR(IF(H993="","",IFERROR(INDEX(価格設定!$B$5:$B$1048576,MATCH(H993,価格設定!$B$5:$B$1048576,0),0),INDEX(価格設定!$B$5:$B$1048576,MATCH("*"&amp;H993&amp;"*",価格設定!$B$5:$B$1048576,0),0))),H993)</f>
        <v/>
      </c>
      <c r="R993" s="250" t="str">
        <f>IFERROR(IF(Q993="",IF(K993="","",K993),IF(K993="",IF(INDEX(価格設定!$C$5:$C$1048576,MATCH(Q993,価格設定!$B$5:$B$1048576,0),0)=0,"",INDEX(価格設定!$C$5:$C$1048576,MATCH(Q993,価格設定!$B$5:$B$1048576,0),0)),IF(K993="なし","",K993))),"")</f>
        <v/>
      </c>
      <c r="S993" s="308" t="str">
        <f t="shared" si="1572"/>
        <v/>
      </c>
      <c r="T993" s="126" t="str">
        <f>IFERROR(IF(J993="",IF(INDEX(価格設定!$E$5:$R$1048576,MATCH($Q993,価格設定!B$5:B$1048576,0),MATCH($AW993,価格設定!E$1:X$1,1))=0,"",INDEX(価格設定!$E$5:$R$1048576,MATCH($Q993,価格設定!B$5:B$1048576,0),MATCH($AW993,価格設定!E$1:X$1,1))),J993),"")</f>
        <v/>
      </c>
      <c r="U993" s="126" t="str">
        <f t="shared" si="1573"/>
        <v/>
      </c>
      <c r="V993" s="132" t="str">
        <f t="shared" si="1574"/>
        <v/>
      </c>
      <c r="W993" s="127" t="str">
        <f>IFERROR(IF(OR(T993="",T993&lt;0),"",IFERROR(INDEX(価格設定!E$2:X$3,IF(AND(K993=$K$1,$K$1&lt;&gt;""),ROW(価格設定!$D$3)-1,MATCH(INDEX(価格設定!$D$5:$D$1048576,MATCH(Q993,価格設定!$B$5:$B$1048576,0),0),価格設定!$D$2:$D$3,0)),MATCH($AW993,価格設定!E$1:X$1,1)),INDEX(価格設定!E$2:X$2,0,MATCH($AW993,価格設定!E$1:X$1,1)))),"")</f>
        <v/>
      </c>
      <c r="X993" s="126" t="str">
        <f t="shared" si="1565"/>
        <v/>
      </c>
      <c r="Y993" s="128" t="str">
        <f t="shared" si="1575"/>
        <v/>
      </c>
      <c r="Z993" s="126" t="str">
        <f t="shared" si="1576"/>
        <v/>
      </c>
      <c r="AA993" s="129" t="str">
        <f t="shared" si="1577"/>
        <v/>
      </c>
      <c r="AB993" s="126" t="str">
        <f t="shared" si="1578"/>
        <v/>
      </c>
      <c r="AC993" s="280" t="str">
        <f t="shared" si="1579"/>
        <v/>
      </c>
      <c r="AD993" s="15"/>
      <c r="AE993" s="204" t="str">
        <f>IF(AF993="","",COUNT($AF$3:AF993))</f>
        <v/>
      </c>
      <c r="AF993" s="206" t="str">
        <f t="shared" si="1580"/>
        <v/>
      </c>
      <c r="AG993" s="204" t="str">
        <f t="shared" si="1581"/>
        <v/>
      </c>
      <c r="AH993" s="204" t="str">
        <f t="shared" si="1582"/>
        <v/>
      </c>
      <c r="AI993" s="287"/>
      <c r="AJ993" s="15"/>
      <c r="AK993" s="138" t="str">
        <f t="shared" si="1583"/>
        <v/>
      </c>
      <c r="AL993" s="131" t="str">
        <f t="shared" si="1584"/>
        <v/>
      </c>
      <c r="AM993" s="131" t="str">
        <f t="shared" si="1585"/>
        <v/>
      </c>
      <c r="AN993" s="313" t="str">
        <f t="shared" si="1586"/>
        <v/>
      </c>
      <c r="AO993" s="316" t="str">
        <f t="shared" si="1587"/>
        <v/>
      </c>
      <c r="AP993" s="18"/>
      <c r="AQ993" s="3" t="str">
        <f>IF(F993="","",MAX($AQ$3:AQ992)+1)</f>
        <v/>
      </c>
      <c r="AR993" s="3" t="str">
        <f>IF(OR(AQ993="",BB993=""),"",MAX($AR$3:AR992)+1)</f>
        <v/>
      </c>
      <c r="AS993" s="3" t="str">
        <f>IF(CQ993="","",RANK(CQ993,CQ$3:CQ$1048576,1)+COUNTIF($CQ$3:CQ993,CQ993)-1)</f>
        <v/>
      </c>
      <c r="AT993" s="21" t="str">
        <f>IF(C993="",IF(OR(AND($H993&lt;&gt;"",C993=""),AND($F992=$F993,$AZ993&lt;&gt;""),COUNTA($H$3:$H$1048576,#REF!,$F$3:$F$1048576)&gt;COUNTA($H$3:$H993,#REF!,$F$3:$F993),$AZ993&lt;&gt;""),INDEX(AT$3:AT$1048576,MATCH(MAX($AQ$3:$AQ992),$AQ$3:$AQ$1048576,0),0),""),C993)</f>
        <v/>
      </c>
      <c r="AU993" s="21" t="str">
        <f>IF(D993="",IF(OR(AND($H993&lt;&gt;"",D993=""),AND($F992=$F993,$AZ993&lt;&gt;""),COUNTA($H$3:$H$1048576,#REF!,$F$3:$F$1048576)&gt;COUNTA($H$3:$H993,#REF!,$F$3:$F993),$AZ993&lt;&gt;""),INDEX(AU$3:AU$1048576,MATCH(MAX($AQ$3:$AQ992),$AQ$3:$AQ$1048576,0),0),""),D993)</f>
        <v/>
      </c>
      <c r="AV993" s="21" t="str">
        <f>IF(E993="",IF(OR(AND($H993&lt;&gt;"",E993=""),AND($F992=$F993,$AZ993&lt;&gt;""),COUNTA($H$3:$H$1048576,#REF!,$F$3:$F$1048576)&gt;COUNTA($H$3:$H993,#REF!,$F$3:$F993),$AZ993&lt;&gt;""),INDEX(AV$3:AV$1048576,MATCH(MAX($AQ$3:$AQ992),$AQ$3:$AQ$1048576,0),0),""),E993)</f>
        <v/>
      </c>
      <c r="AW993" s="24" t="str">
        <f t="shared" si="1588"/>
        <v/>
      </c>
      <c r="AX993" s="13" t="str">
        <f t="shared" si="1589"/>
        <v/>
      </c>
      <c r="AY993" s="4" t="str">
        <f t="shared" si="1590"/>
        <v/>
      </c>
      <c r="AZ993" s="4" t="str">
        <f>IF(AX993="",IF(OR(AND(H993&lt;&gt;"",F993=""),COUNTA($H$3:$H$1048576)&gt;COUNTA($H$3:$H993)),INDEX(AX$3:AX993,MATCH(MAX($AQ$3:AQ993),AQ$3:AQ993,0),0),""),AX993)</f>
        <v/>
      </c>
      <c r="BA993" s="4" t="str">
        <f>IF(AY993="",IF(AND(H993&lt;&gt;"",F993=""),INDEX(AY$3:AY993,MATCH(MAX($AQ$3:AQ993),AQ$3:AQ993,0),0),""),AY993)</f>
        <v/>
      </c>
      <c r="BB993" s="82" t="str">
        <f>IF(BC993="","",RANK(BC993,BC$3:BC$1048576,1)+COUNTIF($BC$3:BC993,BC993)-1)</f>
        <v/>
      </c>
      <c r="BC993" s="139" t="str">
        <f t="shared" si="1591"/>
        <v/>
      </c>
      <c r="BD993" s="46" t="str">
        <f t="shared" si="1592"/>
        <v/>
      </c>
      <c r="BE993" s="46" t="str">
        <f t="shared" si="1593"/>
        <v/>
      </c>
      <c r="BF993" s="46" t="str">
        <f t="shared" si="1594"/>
        <v/>
      </c>
      <c r="BG993" s="4" t="str">
        <f t="shared" si="1595"/>
        <v/>
      </c>
      <c r="BH993" s="180" t="str">
        <f t="shared" si="1596"/>
        <v/>
      </c>
      <c r="BI993" s="16" t="str">
        <f t="shared" si="1597"/>
        <v/>
      </c>
      <c r="BJ993" s="52" t="str">
        <f>IF(BI993="","",IF(W993="","",IF(AND(K993=$K$1,$K$1&lt;&gt;""),$BT$2,IFERROR(IF(INDEX(価格設定!$D$5:$D$1048576,MATCH(Q993,価格設定!$B$5:$B$1048576,0),0)=価格設定!$D$3,$BT$2,$BS$2),$BS$2))))</f>
        <v/>
      </c>
      <c r="BK993" s="16" t="str">
        <f>IF(BI993="","",IF(COUNTIF($BI$3:BI993,BI993)=1,1,IF(AND(BI992=BI993,BH993=""),BK992,COUNTIF($BH$3:BH993,BH993))))</f>
        <v/>
      </c>
      <c r="BL993" s="52" t="str">
        <f t="shared" si="1598"/>
        <v/>
      </c>
      <c r="BM993" s="52" t="str">
        <f t="shared" si="1599"/>
        <v/>
      </c>
      <c r="BN993" s="119" t="str">
        <f t="shared" si="1600"/>
        <v/>
      </c>
      <c r="BO993" s="119" t="str">
        <f t="shared" si="1601"/>
        <v/>
      </c>
      <c r="BP993" s="17" t="str">
        <f t="shared" si="1602"/>
        <v/>
      </c>
      <c r="BQ993" s="17" t="str">
        <f t="shared" si="1603"/>
        <v/>
      </c>
      <c r="BR993" s="17" t="str">
        <f>IF(OR(BP993="",COUNTIF($BO$3:BO993,BO993)&lt;&gt;1),"",SUMIF(BO$3:BO$1048576,BO993,BP$3:BP$1048576))</f>
        <v/>
      </c>
      <c r="BS993" s="17" t="str">
        <f t="shared" si="1604"/>
        <v/>
      </c>
      <c r="BT993" s="17" t="str">
        <f t="shared" si="1605"/>
        <v/>
      </c>
      <c r="BU993" s="17" t="str">
        <f t="shared" si="1606"/>
        <v/>
      </c>
      <c r="BV993" s="24" t="str">
        <f t="shared" si="1607"/>
        <v/>
      </c>
      <c r="BW993" s="24" t="str">
        <f t="shared" si="1608"/>
        <v/>
      </c>
      <c r="BX993" s="24" t="str">
        <f t="shared" si="1609"/>
        <v/>
      </c>
      <c r="BY993" s="26" t="str">
        <f t="shared" si="1610"/>
        <v/>
      </c>
      <c r="BZ993" s="26" t="str">
        <f t="shared" si="1611"/>
        <v/>
      </c>
      <c r="CA993" s="26" t="str">
        <f t="shared" si="1612"/>
        <v/>
      </c>
      <c r="CB993" s="66" t="str">
        <f t="shared" si="1613"/>
        <v/>
      </c>
      <c r="CC993" s="65" t="str">
        <f t="shared" si="1614"/>
        <v/>
      </c>
      <c r="CD993" s="26" t="str">
        <f t="shared" si="1615"/>
        <v/>
      </c>
      <c r="CE993" s="26" t="str">
        <f t="shared" si="1616"/>
        <v/>
      </c>
      <c r="CF993" s="193" t="str">
        <f t="shared" si="1617"/>
        <v/>
      </c>
      <c r="CG993" s="193" t="str">
        <f t="shared" si="1618"/>
        <v/>
      </c>
      <c r="CH993" s="26" t="str">
        <f t="shared" si="1619"/>
        <v/>
      </c>
      <c r="CI993" s="26" t="str">
        <f t="shared" si="1620"/>
        <v/>
      </c>
      <c r="CJ993" s="65" t="str">
        <f t="shared" si="1621"/>
        <v/>
      </c>
      <c r="CK993" s="65" t="str">
        <f t="shared" si="1622"/>
        <v/>
      </c>
      <c r="CL993" s="64" t="str">
        <f t="shared" si="1623"/>
        <v/>
      </c>
      <c r="CM993" s="64" t="str">
        <f t="shared" si="1624"/>
        <v/>
      </c>
      <c r="CN993" s="65" t="str">
        <f t="shared" si="1625"/>
        <v/>
      </c>
      <c r="CP993" s="63" t="str">
        <f>IF(BH993="","",MAX($CP$3:CP992)+1)</f>
        <v/>
      </c>
      <c r="CQ993" s="24" t="str">
        <f t="shared" si="1626"/>
        <v/>
      </c>
      <c r="CR993" s="24" t="str">
        <f t="shared" si="1627"/>
        <v/>
      </c>
      <c r="CS993" s="24" t="str">
        <f t="shared" si="1628"/>
        <v/>
      </c>
      <c r="CT993" s="58" t="str">
        <f>IF(BO993="","",COUNTIF($BO$3:BO993,BO993)&amp;"@"&amp;BO993)</f>
        <v/>
      </c>
      <c r="CU993" s="16" t="str">
        <f t="shared" si="1566"/>
        <v/>
      </c>
      <c r="CV993" s="63" t="str">
        <f t="shared" si="1629"/>
        <v/>
      </c>
      <c r="CW993" s="16" t="str">
        <f t="shared" si="1630"/>
        <v/>
      </c>
      <c r="CX993" s="16" t="str">
        <f t="shared" si="1631"/>
        <v/>
      </c>
      <c r="CY993" s="16" t="str">
        <f t="shared" si="1632"/>
        <v/>
      </c>
      <c r="CZ993" s="85" t="str">
        <f t="shared" si="1633"/>
        <v/>
      </c>
      <c r="DA993" s="16" t="str">
        <f t="shared" si="1634"/>
        <v/>
      </c>
      <c r="DB993" s="16" t="str">
        <f t="shared" si="1635"/>
        <v/>
      </c>
      <c r="DC993" s="28" t="str">
        <f>IF(CP993="","",$DC$1&amp;(INDEX(価格設定!D$1:XFD$3,ROW(価格設定!$D$3),MATCH($AW993,価格設定!D$1:XFD$1,1))*100)&amp;"%")</f>
        <v/>
      </c>
      <c r="DD993" s="28" t="str">
        <f>IF(CP993="","",$DD$1&amp;(INDEX(価格設定!D$1:XFD$3,ROW(価格設定!$D$2),MATCH($AW993,価格設定!D$1:XFD$1,1))*100)&amp;"%")</f>
        <v/>
      </c>
      <c r="DE993" s="29" t="str">
        <f t="shared" si="1636"/>
        <v/>
      </c>
      <c r="DG993" s="58" t="str">
        <f t="shared" si="1637"/>
        <v/>
      </c>
      <c r="DH993" s="58" t="str">
        <f t="shared" si="1638"/>
        <v/>
      </c>
      <c r="DI993" s="58" t="str">
        <f t="shared" si="1639"/>
        <v/>
      </c>
      <c r="DJ993" s="85" t="str">
        <f t="shared" si="1640"/>
        <v/>
      </c>
      <c r="DL993" s="58" t="str">
        <f>IF(COUNTIF(DG$3:DG$1048576,DG993)=COUNTIF($DG$3:$DG993,DG993),DG993,"")</f>
        <v/>
      </c>
      <c r="DM993" s="85" t="str">
        <f t="shared" si="1641"/>
        <v/>
      </c>
      <c r="DN993" s="85" t="str">
        <f t="shared" si="1567"/>
        <v/>
      </c>
      <c r="DO993" s="85" t="str">
        <f t="shared" si="1567"/>
        <v/>
      </c>
      <c r="DP993" s="303"/>
      <c r="DQ993" s="17" t="str">
        <f t="shared" si="1568"/>
        <v/>
      </c>
      <c r="DR993" s="17" t="str">
        <f t="shared" si="1569"/>
        <v/>
      </c>
      <c r="DS993" s="17" t="str">
        <f t="shared" si="1570"/>
        <v/>
      </c>
      <c r="DU993" s="16" t="str">
        <f t="shared" si="1642"/>
        <v/>
      </c>
      <c r="DV993" s="16" t="str">
        <f>IF(DU993="","",COUNT($DU$3:DU993))</f>
        <v/>
      </c>
      <c r="DW993" s="16" t="str">
        <f t="shared" si="1643"/>
        <v/>
      </c>
      <c r="DX993" s="16" t="str">
        <f t="shared" si="1644"/>
        <v/>
      </c>
      <c r="DY993" s="16" t="str">
        <f>IF(DZ993="","",COUNTIF(DZ$3:DZ993,DZ993))</f>
        <v/>
      </c>
      <c r="DZ993" s="16" t="str">
        <f t="shared" si="1645"/>
        <v/>
      </c>
      <c r="EA993" s="16" t="str">
        <f t="shared" si="1646"/>
        <v/>
      </c>
      <c r="EB993" s="16" t="str">
        <f t="shared" si="1647"/>
        <v/>
      </c>
      <c r="EC993" s="16" t="str">
        <f t="shared" si="1648"/>
        <v/>
      </c>
      <c r="ED993" s="16" t="str">
        <f t="shared" si="1649"/>
        <v/>
      </c>
      <c r="EE993" s="16" t="str">
        <f t="shared" si="1650"/>
        <v/>
      </c>
      <c r="EF993" s="16" t="str">
        <f t="shared" si="1651"/>
        <v/>
      </c>
      <c r="EG993" s="16" t="str">
        <f t="shared" si="1652"/>
        <v/>
      </c>
      <c r="EH993" s="16" t="str">
        <f t="shared" si="1653"/>
        <v/>
      </c>
      <c r="EI993" s="16" t="str">
        <f t="shared" si="1654"/>
        <v/>
      </c>
      <c r="EJ993" s="16" t="str">
        <f t="shared" si="1655"/>
        <v/>
      </c>
      <c r="EK993" s="16" t="str">
        <f t="shared" si="1656"/>
        <v/>
      </c>
      <c r="EL993" s="58" t="str">
        <f t="shared" si="1657"/>
        <v/>
      </c>
      <c r="EM993" s="58" t="str">
        <f>IF(OR($DZ993="",CR993=""),IF($EL993="","",$EL993),IF(OR(CR993="なし",CR993=0),領収書!$H$1,CR993))</f>
        <v/>
      </c>
      <c r="EN993" s="58" t="str">
        <f>IF(OR($DZ993="",CS993=""),IF($EL993="","",$EL993),IF(OR(CS993="なし",CS993=0),入力!$EN$1,CS993))</f>
        <v/>
      </c>
      <c r="EO993" s="63" t="str">
        <f t="shared" si="1658"/>
        <v/>
      </c>
      <c r="EP993" s="63" t="str">
        <f t="shared" si="1659"/>
        <v/>
      </c>
      <c r="ER993" s="16" t="str">
        <f>IF(AND(COUNTIF($ET$3:ET993,ET993)=1,ET993&lt;&gt;""),MAX($ER$3:ER992)+1,"")</f>
        <v/>
      </c>
      <c r="ES993" s="16" t="str">
        <f>IF(価格設定!B995="","",価格設定!B995)</f>
        <v/>
      </c>
      <c r="ET993" s="16" t="str">
        <f>IF(価格設定!C995="","",価格設定!C995)</f>
        <v/>
      </c>
      <c r="EV993" s="16" t="str">
        <f t="shared" si="1571"/>
        <v/>
      </c>
      <c r="EW993" s="16" t="str">
        <f t="shared" si="1660"/>
        <v/>
      </c>
    </row>
    <row r="994" spans="1:153" ht="30" customHeight="1" x14ac:dyDescent="0.2">
      <c r="A994" s="225"/>
      <c r="B994" s="212"/>
      <c r="C994" s="221"/>
      <c r="D994" s="164"/>
      <c r="E994" s="165"/>
      <c r="F994" s="166"/>
      <c r="G994" s="167"/>
      <c r="H994" s="179"/>
      <c r="I994" s="306"/>
      <c r="J994" s="169"/>
      <c r="K994" s="179"/>
      <c r="L994" s="186"/>
      <c r="M994" s="186"/>
      <c r="N994" s="168"/>
      <c r="O994" s="170"/>
      <c r="P994" s="212"/>
      <c r="Q994" s="179" t="str">
        <f>IFERROR(IF(H994="","",IFERROR(INDEX(価格設定!$B$5:$B$1048576,MATCH(H994,価格設定!$B$5:$B$1048576,0),0),INDEX(価格設定!$B$5:$B$1048576,MATCH("*"&amp;H994&amp;"*",価格設定!$B$5:$B$1048576,0),0))),H994)</f>
        <v/>
      </c>
      <c r="R994" s="250" t="str">
        <f>IFERROR(IF(Q994="",IF(K994="","",K994),IF(K994="",IF(INDEX(価格設定!$C$5:$C$1048576,MATCH(Q994,価格設定!$B$5:$B$1048576,0),0)=0,"",INDEX(価格設定!$C$5:$C$1048576,MATCH(Q994,価格設定!$B$5:$B$1048576,0),0)),IF(K994="なし","",K994))),"")</f>
        <v/>
      </c>
      <c r="S994" s="308" t="str">
        <f t="shared" si="1572"/>
        <v/>
      </c>
      <c r="T994" s="126" t="str">
        <f>IFERROR(IF(J994="",IF(INDEX(価格設定!$E$5:$R$1048576,MATCH($Q994,価格設定!B$5:B$1048576,0),MATCH($AW994,価格設定!E$1:X$1,1))=0,"",INDEX(価格設定!$E$5:$R$1048576,MATCH($Q994,価格設定!B$5:B$1048576,0),MATCH($AW994,価格設定!E$1:X$1,1))),J994),"")</f>
        <v/>
      </c>
      <c r="U994" s="126" t="str">
        <f t="shared" si="1573"/>
        <v/>
      </c>
      <c r="V994" s="132" t="str">
        <f t="shared" si="1574"/>
        <v/>
      </c>
      <c r="W994" s="127" t="str">
        <f>IFERROR(IF(OR(T994="",T994&lt;0),"",IFERROR(INDEX(価格設定!E$2:X$3,IF(AND(K994=$K$1,$K$1&lt;&gt;""),ROW(価格設定!$D$3)-1,MATCH(INDEX(価格設定!$D$5:$D$1048576,MATCH(Q994,価格設定!$B$5:$B$1048576,0),0),価格設定!$D$2:$D$3,0)),MATCH($AW994,価格設定!E$1:X$1,1)),INDEX(価格設定!E$2:X$2,0,MATCH($AW994,価格設定!E$1:X$1,1)))),"")</f>
        <v/>
      </c>
      <c r="X994" s="126" t="str">
        <f t="shared" si="1565"/>
        <v/>
      </c>
      <c r="Y994" s="128" t="str">
        <f t="shared" si="1575"/>
        <v/>
      </c>
      <c r="Z994" s="126" t="str">
        <f t="shared" si="1576"/>
        <v/>
      </c>
      <c r="AA994" s="129" t="str">
        <f t="shared" si="1577"/>
        <v/>
      </c>
      <c r="AB994" s="126" t="str">
        <f t="shared" si="1578"/>
        <v/>
      </c>
      <c r="AC994" s="280" t="str">
        <f t="shared" si="1579"/>
        <v/>
      </c>
      <c r="AD994" s="15"/>
      <c r="AE994" s="204" t="str">
        <f>IF(AF994="","",COUNT($AF$3:AF994))</f>
        <v/>
      </c>
      <c r="AF994" s="206" t="str">
        <f t="shared" si="1580"/>
        <v/>
      </c>
      <c r="AG994" s="204" t="str">
        <f t="shared" si="1581"/>
        <v/>
      </c>
      <c r="AH994" s="204" t="str">
        <f t="shared" si="1582"/>
        <v/>
      </c>
      <c r="AI994" s="287"/>
      <c r="AJ994" s="15"/>
      <c r="AK994" s="138" t="str">
        <f t="shared" si="1583"/>
        <v/>
      </c>
      <c r="AL994" s="131" t="str">
        <f t="shared" si="1584"/>
        <v/>
      </c>
      <c r="AM994" s="131" t="str">
        <f t="shared" si="1585"/>
        <v/>
      </c>
      <c r="AN994" s="313" t="str">
        <f t="shared" si="1586"/>
        <v/>
      </c>
      <c r="AO994" s="316" t="str">
        <f t="shared" si="1587"/>
        <v/>
      </c>
      <c r="AP994" s="18"/>
      <c r="AQ994" s="3" t="str">
        <f>IF(F994="","",MAX($AQ$3:AQ993)+1)</f>
        <v/>
      </c>
      <c r="AR994" s="3" t="str">
        <f>IF(OR(AQ994="",BB994=""),"",MAX($AR$3:AR993)+1)</f>
        <v/>
      </c>
      <c r="AS994" s="3" t="str">
        <f>IF(CQ994="","",RANK(CQ994,CQ$3:CQ$1048576,1)+COUNTIF($CQ$3:CQ994,CQ994)-1)</f>
        <v/>
      </c>
      <c r="AT994" s="21" t="str">
        <f>IF(C994="",IF(OR(AND($H994&lt;&gt;"",C994=""),AND($F993=$F994,$AZ994&lt;&gt;""),COUNTA($H$3:$H$1048576,#REF!,$F$3:$F$1048576)&gt;COUNTA($H$3:$H994,#REF!,$F$3:$F994),$AZ994&lt;&gt;""),INDEX(AT$3:AT$1048576,MATCH(MAX($AQ$3:$AQ993),$AQ$3:$AQ$1048576,0),0),""),C994)</f>
        <v/>
      </c>
      <c r="AU994" s="21" t="str">
        <f>IF(D994="",IF(OR(AND($H994&lt;&gt;"",D994=""),AND($F993=$F994,$AZ994&lt;&gt;""),COUNTA($H$3:$H$1048576,#REF!,$F$3:$F$1048576)&gt;COUNTA($H$3:$H994,#REF!,$F$3:$F994),$AZ994&lt;&gt;""),INDEX(AU$3:AU$1048576,MATCH(MAX($AQ$3:$AQ993),$AQ$3:$AQ$1048576,0),0),""),D994)</f>
        <v/>
      </c>
      <c r="AV994" s="21" t="str">
        <f>IF(E994="",IF(OR(AND($H994&lt;&gt;"",E994=""),AND($F993=$F994,$AZ994&lt;&gt;""),COUNTA($H$3:$H$1048576,#REF!,$F$3:$F$1048576)&gt;COUNTA($H$3:$H994,#REF!,$F$3:$F994),$AZ994&lt;&gt;""),INDEX(AV$3:AV$1048576,MATCH(MAX($AQ$3:$AQ993),$AQ$3:$AQ$1048576,0),0),""),E994)</f>
        <v/>
      </c>
      <c r="AW994" s="24" t="str">
        <f t="shared" si="1588"/>
        <v/>
      </c>
      <c r="AX994" s="13" t="str">
        <f t="shared" si="1589"/>
        <v/>
      </c>
      <c r="AY994" s="4" t="str">
        <f t="shared" si="1590"/>
        <v/>
      </c>
      <c r="AZ994" s="4" t="str">
        <f>IF(AX994="",IF(OR(AND(H994&lt;&gt;"",F994=""),COUNTA($H$3:$H$1048576)&gt;COUNTA($H$3:$H994)),INDEX(AX$3:AX994,MATCH(MAX($AQ$3:AQ994),AQ$3:AQ994,0),0),""),AX994)</f>
        <v/>
      </c>
      <c r="BA994" s="4" t="str">
        <f>IF(AY994="",IF(AND(H994&lt;&gt;"",F994=""),INDEX(AY$3:AY994,MATCH(MAX($AQ$3:AQ994),AQ$3:AQ994,0),0),""),AY994)</f>
        <v/>
      </c>
      <c r="BB994" s="82" t="str">
        <f>IF(BC994="","",RANK(BC994,BC$3:BC$1048576,1)+COUNTIF($BC$3:BC994,BC994)-1)</f>
        <v/>
      </c>
      <c r="BC994" s="139" t="str">
        <f t="shared" si="1591"/>
        <v/>
      </c>
      <c r="BD994" s="46" t="str">
        <f t="shared" si="1592"/>
        <v/>
      </c>
      <c r="BE994" s="46" t="str">
        <f t="shared" si="1593"/>
        <v/>
      </c>
      <c r="BF994" s="46" t="str">
        <f t="shared" si="1594"/>
        <v/>
      </c>
      <c r="BG994" s="4" t="str">
        <f t="shared" si="1595"/>
        <v/>
      </c>
      <c r="BH994" s="180" t="str">
        <f t="shared" si="1596"/>
        <v/>
      </c>
      <c r="BI994" s="16" t="str">
        <f t="shared" si="1597"/>
        <v/>
      </c>
      <c r="BJ994" s="52" t="str">
        <f>IF(BI994="","",IF(W994="","",IF(AND(K994=$K$1,$K$1&lt;&gt;""),$BT$2,IFERROR(IF(INDEX(価格設定!$D$5:$D$1048576,MATCH(Q994,価格設定!$B$5:$B$1048576,0),0)=価格設定!$D$3,$BT$2,$BS$2),$BS$2))))</f>
        <v/>
      </c>
      <c r="BK994" s="16" t="str">
        <f>IF(BI994="","",IF(COUNTIF($BI$3:BI994,BI994)=1,1,IF(AND(BI993=BI994,BH994=""),BK993,COUNTIF($BH$3:BH994,BH994))))</f>
        <v/>
      </c>
      <c r="BL994" s="52" t="str">
        <f t="shared" si="1598"/>
        <v/>
      </c>
      <c r="BM994" s="52" t="str">
        <f t="shared" si="1599"/>
        <v/>
      </c>
      <c r="BN994" s="119" t="str">
        <f t="shared" si="1600"/>
        <v/>
      </c>
      <c r="BO994" s="119" t="str">
        <f t="shared" si="1601"/>
        <v/>
      </c>
      <c r="BP994" s="17" t="str">
        <f t="shared" si="1602"/>
        <v/>
      </c>
      <c r="BQ994" s="17" t="str">
        <f t="shared" si="1603"/>
        <v/>
      </c>
      <c r="BR994" s="17" t="str">
        <f>IF(OR(BP994="",COUNTIF($BO$3:BO994,BO994)&lt;&gt;1),"",SUMIF(BO$3:BO$1048576,BO994,BP$3:BP$1048576))</f>
        <v/>
      </c>
      <c r="BS994" s="17" t="str">
        <f t="shared" si="1604"/>
        <v/>
      </c>
      <c r="BT994" s="17" t="str">
        <f t="shared" si="1605"/>
        <v/>
      </c>
      <c r="BU994" s="17" t="str">
        <f t="shared" si="1606"/>
        <v/>
      </c>
      <c r="BV994" s="24" t="str">
        <f t="shared" si="1607"/>
        <v/>
      </c>
      <c r="BW994" s="24" t="str">
        <f t="shared" si="1608"/>
        <v/>
      </c>
      <c r="BX994" s="24" t="str">
        <f t="shared" si="1609"/>
        <v/>
      </c>
      <c r="BY994" s="26" t="str">
        <f t="shared" si="1610"/>
        <v/>
      </c>
      <c r="BZ994" s="26" t="str">
        <f t="shared" si="1611"/>
        <v/>
      </c>
      <c r="CA994" s="26" t="str">
        <f t="shared" si="1612"/>
        <v/>
      </c>
      <c r="CB994" s="66" t="str">
        <f t="shared" si="1613"/>
        <v/>
      </c>
      <c r="CC994" s="65" t="str">
        <f t="shared" si="1614"/>
        <v/>
      </c>
      <c r="CD994" s="26" t="str">
        <f t="shared" si="1615"/>
        <v/>
      </c>
      <c r="CE994" s="26" t="str">
        <f t="shared" si="1616"/>
        <v/>
      </c>
      <c r="CF994" s="193" t="str">
        <f t="shared" si="1617"/>
        <v/>
      </c>
      <c r="CG994" s="193" t="str">
        <f t="shared" si="1618"/>
        <v/>
      </c>
      <c r="CH994" s="26" t="str">
        <f t="shared" si="1619"/>
        <v/>
      </c>
      <c r="CI994" s="26" t="str">
        <f t="shared" si="1620"/>
        <v/>
      </c>
      <c r="CJ994" s="65" t="str">
        <f t="shared" si="1621"/>
        <v/>
      </c>
      <c r="CK994" s="65" t="str">
        <f t="shared" si="1622"/>
        <v/>
      </c>
      <c r="CL994" s="64" t="str">
        <f t="shared" si="1623"/>
        <v/>
      </c>
      <c r="CM994" s="64" t="str">
        <f t="shared" si="1624"/>
        <v/>
      </c>
      <c r="CN994" s="65" t="str">
        <f t="shared" si="1625"/>
        <v/>
      </c>
      <c r="CP994" s="63" t="str">
        <f>IF(BH994="","",MAX($CP$3:CP993)+1)</f>
        <v/>
      </c>
      <c r="CQ994" s="24" t="str">
        <f t="shared" si="1626"/>
        <v/>
      </c>
      <c r="CR994" s="24" t="str">
        <f t="shared" si="1627"/>
        <v/>
      </c>
      <c r="CS994" s="24" t="str">
        <f t="shared" si="1628"/>
        <v/>
      </c>
      <c r="CT994" s="58" t="str">
        <f>IF(BO994="","",COUNTIF($BO$3:BO994,BO994)&amp;"@"&amp;BO994)</f>
        <v/>
      </c>
      <c r="CU994" s="16" t="str">
        <f t="shared" si="1566"/>
        <v/>
      </c>
      <c r="CV994" s="63" t="str">
        <f t="shared" si="1629"/>
        <v/>
      </c>
      <c r="CW994" s="16" t="str">
        <f t="shared" si="1630"/>
        <v/>
      </c>
      <c r="CX994" s="16" t="str">
        <f t="shared" si="1631"/>
        <v/>
      </c>
      <c r="CY994" s="16" t="str">
        <f t="shared" si="1632"/>
        <v/>
      </c>
      <c r="CZ994" s="85" t="str">
        <f t="shared" si="1633"/>
        <v/>
      </c>
      <c r="DA994" s="16" t="str">
        <f t="shared" si="1634"/>
        <v/>
      </c>
      <c r="DB994" s="16" t="str">
        <f t="shared" si="1635"/>
        <v/>
      </c>
      <c r="DC994" s="28" t="str">
        <f>IF(CP994="","",$DC$1&amp;(INDEX(価格設定!D$1:XFD$3,ROW(価格設定!$D$3),MATCH($AW994,価格設定!D$1:XFD$1,1))*100)&amp;"%")</f>
        <v/>
      </c>
      <c r="DD994" s="28" t="str">
        <f>IF(CP994="","",$DD$1&amp;(INDEX(価格設定!D$1:XFD$3,ROW(価格設定!$D$2),MATCH($AW994,価格設定!D$1:XFD$1,1))*100)&amp;"%")</f>
        <v/>
      </c>
      <c r="DE994" s="29" t="str">
        <f t="shared" si="1636"/>
        <v/>
      </c>
      <c r="DG994" s="58" t="str">
        <f t="shared" si="1637"/>
        <v/>
      </c>
      <c r="DH994" s="58" t="str">
        <f t="shared" si="1638"/>
        <v/>
      </c>
      <c r="DI994" s="58" t="str">
        <f t="shared" si="1639"/>
        <v/>
      </c>
      <c r="DJ994" s="85" t="str">
        <f t="shared" si="1640"/>
        <v/>
      </c>
      <c r="DL994" s="58" t="str">
        <f>IF(COUNTIF(DG$3:DG$1048576,DG994)=COUNTIF($DG$3:$DG994,DG994),DG994,"")</f>
        <v/>
      </c>
      <c r="DM994" s="85" t="str">
        <f t="shared" si="1641"/>
        <v/>
      </c>
      <c r="DN994" s="85" t="str">
        <f t="shared" si="1567"/>
        <v/>
      </c>
      <c r="DO994" s="85" t="str">
        <f t="shared" si="1567"/>
        <v/>
      </c>
      <c r="DP994" s="303"/>
      <c r="DQ994" s="17" t="str">
        <f t="shared" si="1568"/>
        <v/>
      </c>
      <c r="DR994" s="17" t="str">
        <f t="shared" si="1569"/>
        <v/>
      </c>
      <c r="DS994" s="17" t="str">
        <f t="shared" si="1570"/>
        <v/>
      </c>
      <c r="DU994" s="16" t="str">
        <f t="shared" si="1642"/>
        <v/>
      </c>
      <c r="DV994" s="16" t="str">
        <f>IF(DU994="","",COUNT($DU$3:DU994))</f>
        <v/>
      </c>
      <c r="DW994" s="16" t="str">
        <f t="shared" si="1643"/>
        <v/>
      </c>
      <c r="DX994" s="16" t="str">
        <f t="shared" si="1644"/>
        <v/>
      </c>
      <c r="DY994" s="16" t="str">
        <f>IF(DZ994="","",COUNTIF(DZ$3:DZ994,DZ994))</f>
        <v/>
      </c>
      <c r="DZ994" s="16" t="str">
        <f t="shared" si="1645"/>
        <v/>
      </c>
      <c r="EA994" s="16" t="str">
        <f t="shared" si="1646"/>
        <v/>
      </c>
      <c r="EB994" s="16" t="str">
        <f t="shared" si="1647"/>
        <v/>
      </c>
      <c r="EC994" s="16" t="str">
        <f t="shared" si="1648"/>
        <v/>
      </c>
      <c r="ED994" s="16" t="str">
        <f t="shared" si="1649"/>
        <v/>
      </c>
      <c r="EE994" s="16" t="str">
        <f t="shared" si="1650"/>
        <v/>
      </c>
      <c r="EF994" s="16" t="str">
        <f t="shared" si="1651"/>
        <v/>
      </c>
      <c r="EG994" s="16" t="str">
        <f t="shared" si="1652"/>
        <v/>
      </c>
      <c r="EH994" s="16" t="str">
        <f t="shared" si="1653"/>
        <v/>
      </c>
      <c r="EI994" s="16" t="str">
        <f t="shared" si="1654"/>
        <v/>
      </c>
      <c r="EJ994" s="16" t="str">
        <f t="shared" si="1655"/>
        <v/>
      </c>
      <c r="EK994" s="16" t="str">
        <f t="shared" si="1656"/>
        <v/>
      </c>
      <c r="EL994" s="58" t="str">
        <f t="shared" si="1657"/>
        <v/>
      </c>
      <c r="EM994" s="58" t="str">
        <f>IF(OR($DZ994="",CR994=""),IF($EL994="","",$EL994),IF(OR(CR994="なし",CR994=0),領収書!$H$1,CR994))</f>
        <v/>
      </c>
      <c r="EN994" s="58" t="str">
        <f>IF(OR($DZ994="",CS994=""),IF($EL994="","",$EL994),IF(OR(CS994="なし",CS994=0),入力!$EN$1,CS994))</f>
        <v/>
      </c>
      <c r="EO994" s="63" t="str">
        <f t="shared" si="1658"/>
        <v/>
      </c>
      <c r="EP994" s="63" t="str">
        <f t="shared" si="1659"/>
        <v/>
      </c>
      <c r="ER994" s="16" t="str">
        <f>IF(AND(COUNTIF($ET$3:ET994,ET994)=1,ET994&lt;&gt;""),MAX($ER$3:ER993)+1,"")</f>
        <v/>
      </c>
      <c r="ES994" s="16" t="str">
        <f>IF(価格設定!B996="","",価格設定!B996)</f>
        <v/>
      </c>
      <c r="ET994" s="16" t="str">
        <f>IF(価格設定!C996="","",価格設定!C996)</f>
        <v/>
      </c>
      <c r="EV994" s="16" t="str">
        <f t="shared" si="1571"/>
        <v/>
      </c>
      <c r="EW994" s="16" t="str">
        <f t="shared" si="1660"/>
        <v/>
      </c>
    </row>
    <row r="995" spans="1:153" ht="30" customHeight="1" x14ac:dyDescent="0.2">
      <c r="A995" s="225"/>
      <c r="B995" s="212"/>
      <c r="C995" s="221"/>
      <c r="D995" s="164"/>
      <c r="E995" s="165"/>
      <c r="F995" s="166"/>
      <c r="G995" s="167"/>
      <c r="H995" s="179"/>
      <c r="I995" s="306"/>
      <c r="J995" s="169"/>
      <c r="K995" s="179"/>
      <c r="L995" s="186"/>
      <c r="M995" s="186"/>
      <c r="N995" s="168"/>
      <c r="O995" s="170"/>
      <c r="P995" s="212"/>
      <c r="Q995" s="179" t="str">
        <f>IFERROR(IF(H995="","",IFERROR(INDEX(価格設定!$B$5:$B$1048576,MATCH(H995,価格設定!$B$5:$B$1048576,0),0),INDEX(価格設定!$B$5:$B$1048576,MATCH("*"&amp;H995&amp;"*",価格設定!$B$5:$B$1048576,0),0))),H995)</f>
        <v/>
      </c>
      <c r="R995" s="250" t="str">
        <f>IFERROR(IF(Q995="",IF(K995="","",K995),IF(K995="",IF(INDEX(価格設定!$C$5:$C$1048576,MATCH(Q995,価格設定!$B$5:$B$1048576,0),0)=0,"",INDEX(価格設定!$C$5:$C$1048576,MATCH(Q995,価格設定!$B$5:$B$1048576,0),0)),IF(K995="なし","",K995))),"")</f>
        <v/>
      </c>
      <c r="S995" s="308" t="str">
        <f t="shared" si="1572"/>
        <v/>
      </c>
      <c r="T995" s="126" t="str">
        <f>IFERROR(IF(J995="",IF(INDEX(価格設定!$E$5:$R$1048576,MATCH($Q995,価格設定!B$5:B$1048576,0),MATCH($AW995,価格設定!E$1:X$1,1))=0,"",INDEX(価格設定!$E$5:$R$1048576,MATCH($Q995,価格設定!B$5:B$1048576,0),MATCH($AW995,価格設定!E$1:X$1,1))),J995),"")</f>
        <v/>
      </c>
      <c r="U995" s="126" t="str">
        <f t="shared" si="1573"/>
        <v/>
      </c>
      <c r="V995" s="132" t="str">
        <f t="shared" si="1574"/>
        <v/>
      </c>
      <c r="W995" s="127" t="str">
        <f>IFERROR(IF(OR(T995="",T995&lt;0),"",IFERROR(INDEX(価格設定!E$2:X$3,IF(AND(K995=$K$1,$K$1&lt;&gt;""),ROW(価格設定!$D$3)-1,MATCH(INDEX(価格設定!$D$5:$D$1048576,MATCH(Q995,価格設定!$B$5:$B$1048576,0),0),価格設定!$D$2:$D$3,0)),MATCH($AW995,価格設定!E$1:X$1,1)),INDEX(価格設定!E$2:X$2,0,MATCH($AW995,価格設定!E$1:X$1,1)))),"")</f>
        <v/>
      </c>
      <c r="X995" s="126" t="str">
        <f t="shared" si="1565"/>
        <v/>
      </c>
      <c r="Y995" s="128" t="str">
        <f t="shared" si="1575"/>
        <v/>
      </c>
      <c r="Z995" s="126" t="str">
        <f t="shared" si="1576"/>
        <v/>
      </c>
      <c r="AA995" s="129" t="str">
        <f t="shared" si="1577"/>
        <v/>
      </c>
      <c r="AB995" s="126" t="str">
        <f t="shared" si="1578"/>
        <v/>
      </c>
      <c r="AC995" s="280" t="str">
        <f t="shared" si="1579"/>
        <v/>
      </c>
      <c r="AD995" s="15"/>
      <c r="AE995" s="204" t="str">
        <f>IF(AF995="","",COUNT($AF$3:AF995))</f>
        <v/>
      </c>
      <c r="AF995" s="206" t="str">
        <f t="shared" si="1580"/>
        <v/>
      </c>
      <c r="AG995" s="204" t="str">
        <f t="shared" si="1581"/>
        <v/>
      </c>
      <c r="AH995" s="204" t="str">
        <f t="shared" si="1582"/>
        <v/>
      </c>
      <c r="AI995" s="287"/>
      <c r="AJ995" s="15"/>
      <c r="AK995" s="138" t="str">
        <f t="shared" si="1583"/>
        <v/>
      </c>
      <c r="AL995" s="131" t="str">
        <f t="shared" si="1584"/>
        <v/>
      </c>
      <c r="AM995" s="131" t="str">
        <f t="shared" si="1585"/>
        <v/>
      </c>
      <c r="AN995" s="313" t="str">
        <f t="shared" si="1586"/>
        <v/>
      </c>
      <c r="AO995" s="316" t="str">
        <f t="shared" si="1587"/>
        <v/>
      </c>
      <c r="AP995" s="18"/>
      <c r="AQ995" s="3" t="str">
        <f>IF(F995="","",MAX($AQ$3:AQ994)+1)</f>
        <v/>
      </c>
      <c r="AR995" s="3" t="str">
        <f>IF(OR(AQ995="",BB995=""),"",MAX($AR$3:AR994)+1)</f>
        <v/>
      </c>
      <c r="AS995" s="3" t="str">
        <f>IF(CQ995="","",RANK(CQ995,CQ$3:CQ$1048576,1)+COUNTIF($CQ$3:CQ995,CQ995)-1)</f>
        <v/>
      </c>
      <c r="AT995" s="21" t="str">
        <f>IF(C995="",IF(OR(AND($H995&lt;&gt;"",C995=""),AND($F994=$F995,$AZ995&lt;&gt;""),COUNTA($H$3:$H$1048576,#REF!,$F$3:$F$1048576)&gt;COUNTA($H$3:$H995,#REF!,$F$3:$F995),$AZ995&lt;&gt;""),INDEX(AT$3:AT$1048576,MATCH(MAX($AQ$3:$AQ994),$AQ$3:$AQ$1048576,0),0),""),C995)</f>
        <v/>
      </c>
      <c r="AU995" s="21" t="str">
        <f>IF(D995="",IF(OR(AND($H995&lt;&gt;"",D995=""),AND($F994=$F995,$AZ995&lt;&gt;""),COUNTA($H$3:$H$1048576,#REF!,$F$3:$F$1048576)&gt;COUNTA($H$3:$H995,#REF!,$F$3:$F995),$AZ995&lt;&gt;""),INDEX(AU$3:AU$1048576,MATCH(MAX($AQ$3:$AQ994),$AQ$3:$AQ$1048576,0),0),""),D995)</f>
        <v/>
      </c>
      <c r="AV995" s="21" t="str">
        <f>IF(E995="",IF(OR(AND($H995&lt;&gt;"",E995=""),AND($F994=$F995,$AZ995&lt;&gt;""),COUNTA($H$3:$H$1048576,#REF!,$F$3:$F$1048576)&gt;COUNTA($H$3:$H995,#REF!,$F$3:$F995),$AZ995&lt;&gt;""),INDEX(AV$3:AV$1048576,MATCH(MAX($AQ$3:$AQ994),$AQ$3:$AQ$1048576,0),0),""),E995)</f>
        <v/>
      </c>
      <c r="AW995" s="24" t="str">
        <f t="shared" si="1588"/>
        <v/>
      </c>
      <c r="AX995" s="13" t="str">
        <f t="shared" si="1589"/>
        <v/>
      </c>
      <c r="AY995" s="4" t="str">
        <f t="shared" si="1590"/>
        <v/>
      </c>
      <c r="AZ995" s="4" t="str">
        <f>IF(AX995="",IF(OR(AND(H995&lt;&gt;"",F995=""),COUNTA($H$3:$H$1048576)&gt;COUNTA($H$3:$H995)),INDEX(AX$3:AX995,MATCH(MAX($AQ$3:AQ995),AQ$3:AQ995,0),0),""),AX995)</f>
        <v/>
      </c>
      <c r="BA995" s="4" t="str">
        <f>IF(AY995="",IF(AND(H995&lt;&gt;"",F995=""),INDEX(AY$3:AY995,MATCH(MAX($AQ$3:AQ995),AQ$3:AQ995,0),0),""),AY995)</f>
        <v/>
      </c>
      <c r="BB995" s="82" t="str">
        <f>IF(BC995="","",RANK(BC995,BC$3:BC$1048576,1)+COUNTIF($BC$3:BC995,BC995)-1)</f>
        <v/>
      </c>
      <c r="BC995" s="139" t="str">
        <f t="shared" si="1591"/>
        <v/>
      </c>
      <c r="BD995" s="46" t="str">
        <f t="shared" si="1592"/>
        <v/>
      </c>
      <c r="BE995" s="46" t="str">
        <f t="shared" si="1593"/>
        <v/>
      </c>
      <c r="BF995" s="46" t="str">
        <f t="shared" si="1594"/>
        <v/>
      </c>
      <c r="BG995" s="4" t="str">
        <f t="shared" si="1595"/>
        <v/>
      </c>
      <c r="BH995" s="180" t="str">
        <f t="shared" si="1596"/>
        <v/>
      </c>
      <c r="BI995" s="16" t="str">
        <f t="shared" si="1597"/>
        <v/>
      </c>
      <c r="BJ995" s="52" t="str">
        <f>IF(BI995="","",IF(W995="","",IF(AND(K995=$K$1,$K$1&lt;&gt;""),$BT$2,IFERROR(IF(INDEX(価格設定!$D$5:$D$1048576,MATCH(Q995,価格設定!$B$5:$B$1048576,0),0)=価格設定!$D$3,$BT$2,$BS$2),$BS$2))))</f>
        <v/>
      </c>
      <c r="BK995" s="16" t="str">
        <f>IF(BI995="","",IF(COUNTIF($BI$3:BI995,BI995)=1,1,IF(AND(BI994=BI995,BH995=""),BK994,COUNTIF($BH$3:BH995,BH995))))</f>
        <v/>
      </c>
      <c r="BL995" s="52" t="str">
        <f t="shared" si="1598"/>
        <v/>
      </c>
      <c r="BM995" s="52" t="str">
        <f t="shared" si="1599"/>
        <v/>
      </c>
      <c r="BN995" s="119" t="str">
        <f t="shared" si="1600"/>
        <v/>
      </c>
      <c r="BO995" s="119" t="str">
        <f t="shared" si="1601"/>
        <v/>
      </c>
      <c r="BP995" s="17" t="str">
        <f t="shared" si="1602"/>
        <v/>
      </c>
      <c r="BQ995" s="17" t="str">
        <f t="shared" si="1603"/>
        <v/>
      </c>
      <c r="BR995" s="17" t="str">
        <f>IF(OR(BP995="",COUNTIF($BO$3:BO995,BO995)&lt;&gt;1),"",SUMIF(BO$3:BO$1048576,BO995,BP$3:BP$1048576))</f>
        <v/>
      </c>
      <c r="BS995" s="17" t="str">
        <f t="shared" si="1604"/>
        <v/>
      </c>
      <c r="BT995" s="17" t="str">
        <f t="shared" si="1605"/>
        <v/>
      </c>
      <c r="BU995" s="17" t="str">
        <f t="shared" si="1606"/>
        <v/>
      </c>
      <c r="BV995" s="24" t="str">
        <f t="shared" si="1607"/>
        <v/>
      </c>
      <c r="BW995" s="24" t="str">
        <f t="shared" si="1608"/>
        <v/>
      </c>
      <c r="BX995" s="24" t="str">
        <f t="shared" si="1609"/>
        <v/>
      </c>
      <c r="BY995" s="26" t="str">
        <f t="shared" si="1610"/>
        <v/>
      </c>
      <c r="BZ995" s="26" t="str">
        <f t="shared" si="1611"/>
        <v/>
      </c>
      <c r="CA995" s="26" t="str">
        <f t="shared" si="1612"/>
        <v/>
      </c>
      <c r="CB995" s="66" t="str">
        <f t="shared" si="1613"/>
        <v/>
      </c>
      <c r="CC995" s="65" t="str">
        <f t="shared" si="1614"/>
        <v/>
      </c>
      <c r="CD995" s="26" t="str">
        <f t="shared" si="1615"/>
        <v/>
      </c>
      <c r="CE995" s="26" t="str">
        <f t="shared" si="1616"/>
        <v/>
      </c>
      <c r="CF995" s="193" t="str">
        <f t="shared" si="1617"/>
        <v/>
      </c>
      <c r="CG995" s="193" t="str">
        <f t="shared" si="1618"/>
        <v/>
      </c>
      <c r="CH995" s="26" t="str">
        <f t="shared" si="1619"/>
        <v/>
      </c>
      <c r="CI995" s="26" t="str">
        <f t="shared" si="1620"/>
        <v/>
      </c>
      <c r="CJ995" s="65" t="str">
        <f t="shared" si="1621"/>
        <v/>
      </c>
      <c r="CK995" s="65" t="str">
        <f t="shared" si="1622"/>
        <v/>
      </c>
      <c r="CL995" s="64" t="str">
        <f t="shared" si="1623"/>
        <v/>
      </c>
      <c r="CM995" s="64" t="str">
        <f t="shared" si="1624"/>
        <v/>
      </c>
      <c r="CN995" s="65" t="str">
        <f t="shared" si="1625"/>
        <v/>
      </c>
      <c r="CP995" s="63" t="str">
        <f>IF(BH995="","",MAX($CP$3:CP994)+1)</f>
        <v/>
      </c>
      <c r="CQ995" s="24" t="str">
        <f t="shared" si="1626"/>
        <v/>
      </c>
      <c r="CR995" s="24" t="str">
        <f t="shared" si="1627"/>
        <v/>
      </c>
      <c r="CS995" s="24" t="str">
        <f t="shared" si="1628"/>
        <v/>
      </c>
      <c r="CT995" s="58" t="str">
        <f>IF(BO995="","",COUNTIF($BO$3:BO995,BO995)&amp;"@"&amp;BO995)</f>
        <v/>
      </c>
      <c r="CU995" s="16" t="str">
        <f t="shared" si="1566"/>
        <v/>
      </c>
      <c r="CV995" s="63" t="str">
        <f t="shared" si="1629"/>
        <v/>
      </c>
      <c r="CW995" s="16" t="str">
        <f t="shared" si="1630"/>
        <v/>
      </c>
      <c r="CX995" s="16" t="str">
        <f t="shared" si="1631"/>
        <v/>
      </c>
      <c r="CY995" s="16" t="str">
        <f t="shared" si="1632"/>
        <v/>
      </c>
      <c r="CZ995" s="85" t="str">
        <f t="shared" si="1633"/>
        <v/>
      </c>
      <c r="DA995" s="16" t="str">
        <f t="shared" si="1634"/>
        <v/>
      </c>
      <c r="DB995" s="16" t="str">
        <f t="shared" si="1635"/>
        <v/>
      </c>
      <c r="DC995" s="28" t="str">
        <f>IF(CP995="","",$DC$1&amp;(INDEX(価格設定!D$1:XFD$3,ROW(価格設定!$D$3),MATCH($AW995,価格設定!D$1:XFD$1,1))*100)&amp;"%")</f>
        <v/>
      </c>
      <c r="DD995" s="28" t="str">
        <f>IF(CP995="","",$DD$1&amp;(INDEX(価格設定!D$1:XFD$3,ROW(価格設定!$D$2),MATCH($AW995,価格設定!D$1:XFD$1,1))*100)&amp;"%")</f>
        <v/>
      </c>
      <c r="DE995" s="29" t="str">
        <f t="shared" si="1636"/>
        <v/>
      </c>
      <c r="DG995" s="58" t="str">
        <f t="shared" si="1637"/>
        <v/>
      </c>
      <c r="DH995" s="58" t="str">
        <f t="shared" si="1638"/>
        <v/>
      </c>
      <c r="DI995" s="58" t="str">
        <f t="shared" si="1639"/>
        <v/>
      </c>
      <c r="DJ995" s="85" t="str">
        <f t="shared" si="1640"/>
        <v/>
      </c>
      <c r="DL995" s="58" t="str">
        <f>IF(COUNTIF(DG$3:DG$1048576,DG995)=COUNTIF($DG$3:$DG995,DG995),DG995,"")</f>
        <v/>
      </c>
      <c r="DM995" s="85" t="str">
        <f t="shared" si="1641"/>
        <v/>
      </c>
      <c r="DN995" s="85" t="str">
        <f t="shared" si="1567"/>
        <v/>
      </c>
      <c r="DO995" s="85" t="str">
        <f t="shared" si="1567"/>
        <v/>
      </c>
      <c r="DP995" s="303"/>
      <c r="DQ995" s="17" t="str">
        <f t="shared" si="1568"/>
        <v/>
      </c>
      <c r="DR995" s="17" t="str">
        <f t="shared" si="1569"/>
        <v/>
      </c>
      <c r="DS995" s="17" t="str">
        <f t="shared" si="1570"/>
        <v/>
      </c>
      <c r="DU995" s="16" t="str">
        <f t="shared" si="1642"/>
        <v/>
      </c>
      <c r="DV995" s="16" t="str">
        <f>IF(DU995="","",COUNT($DU$3:DU995))</f>
        <v/>
      </c>
      <c r="DW995" s="16" t="str">
        <f t="shared" si="1643"/>
        <v/>
      </c>
      <c r="DX995" s="16" t="str">
        <f t="shared" si="1644"/>
        <v/>
      </c>
      <c r="DY995" s="16" t="str">
        <f>IF(DZ995="","",COUNTIF(DZ$3:DZ995,DZ995))</f>
        <v/>
      </c>
      <c r="DZ995" s="16" t="str">
        <f t="shared" si="1645"/>
        <v/>
      </c>
      <c r="EA995" s="16" t="str">
        <f t="shared" si="1646"/>
        <v/>
      </c>
      <c r="EB995" s="16" t="str">
        <f t="shared" si="1647"/>
        <v/>
      </c>
      <c r="EC995" s="16" t="str">
        <f t="shared" si="1648"/>
        <v/>
      </c>
      <c r="ED995" s="16" t="str">
        <f t="shared" si="1649"/>
        <v/>
      </c>
      <c r="EE995" s="16" t="str">
        <f t="shared" si="1650"/>
        <v/>
      </c>
      <c r="EF995" s="16" t="str">
        <f t="shared" si="1651"/>
        <v/>
      </c>
      <c r="EG995" s="16" t="str">
        <f t="shared" si="1652"/>
        <v/>
      </c>
      <c r="EH995" s="16" t="str">
        <f t="shared" si="1653"/>
        <v/>
      </c>
      <c r="EI995" s="16" t="str">
        <f t="shared" si="1654"/>
        <v/>
      </c>
      <c r="EJ995" s="16" t="str">
        <f t="shared" si="1655"/>
        <v/>
      </c>
      <c r="EK995" s="16" t="str">
        <f t="shared" si="1656"/>
        <v/>
      </c>
      <c r="EL995" s="58" t="str">
        <f t="shared" si="1657"/>
        <v/>
      </c>
      <c r="EM995" s="58" t="str">
        <f>IF(OR($DZ995="",CR995=""),IF($EL995="","",$EL995),IF(OR(CR995="なし",CR995=0),領収書!$H$1,CR995))</f>
        <v/>
      </c>
      <c r="EN995" s="58" t="str">
        <f>IF(OR($DZ995="",CS995=""),IF($EL995="","",$EL995),IF(OR(CS995="なし",CS995=0),入力!$EN$1,CS995))</f>
        <v/>
      </c>
      <c r="EO995" s="63" t="str">
        <f t="shared" si="1658"/>
        <v/>
      </c>
      <c r="EP995" s="63" t="str">
        <f t="shared" si="1659"/>
        <v/>
      </c>
      <c r="ER995" s="16" t="str">
        <f>IF(AND(COUNTIF($ET$3:ET995,ET995)=1,ET995&lt;&gt;""),MAX($ER$3:ER994)+1,"")</f>
        <v/>
      </c>
      <c r="ES995" s="16" t="str">
        <f>IF(価格設定!B997="","",価格設定!B997)</f>
        <v/>
      </c>
      <c r="ET995" s="16" t="str">
        <f>IF(価格設定!C997="","",価格設定!C997)</f>
        <v/>
      </c>
      <c r="EV995" s="16" t="str">
        <f t="shared" si="1571"/>
        <v/>
      </c>
      <c r="EW995" s="16" t="str">
        <f t="shared" si="1660"/>
        <v/>
      </c>
    </row>
    <row r="996" spans="1:153" ht="30" customHeight="1" x14ac:dyDescent="0.2">
      <c r="A996" s="225"/>
      <c r="B996" s="212"/>
      <c r="C996" s="221"/>
      <c r="D996" s="164"/>
      <c r="E996" s="165"/>
      <c r="F996" s="166"/>
      <c r="G996" s="167"/>
      <c r="H996" s="179"/>
      <c r="I996" s="306"/>
      <c r="J996" s="169"/>
      <c r="K996" s="179"/>
      <c r="L996" s="186"/>
      <c r="M996" s="186"/>
      <c r="N996" s="168"/>
      <c r="O996" s="170"/>
      <c r="P996" s="212"/>
      <c r="Q996" s="179" t="str">
        <f>IFERROR(IF(H996="","",IFERROR(INDEX(価格設定!$B$5:$B$1048576,MATCH(H996,価格設定!$B$5:$B$1048576,0),0),INDEX(価格設定!$B$5:$B$1048576,MATCH("*"&amp;H996&amp;"*",価格設定!$B$5:$B$1048576,0),0))),H996)</f>
        <v/>
      </c>
      <c r="R996" s="250" t="str">
        <f>IFERROR(IF(Q996="",IF(K996="","",K996),IF(K996="",IF(INDEX(価格設定!$C$5:$C$1048576,MATCH(Q996,価格設定!$B$5:$B$1048576,0),0)=0,"",INDEX(価格設定!$C$5:$C$1048576,MATCH(Q996,価格設定!$B$5:$B$1048576,0),0)),IF(K996="なし","",K996))),"")</f>
        <v/>
      </c>
      <c r="S996" s="308" t="str">
        <f t="shared" si="1572"/>
        <v/>
      </c>
      <c r="T996" s="126" t="str">
        <f>IFERROR(IF(J996="",IF(INDEX(価格設定!$E$5:$R$1048576,MATCH($Q996,価格設定!B$5:B$1048576,0),MATCH($AW996,価格設定!E$1:X$1,1))=0,"",INDEX(価格設定!$E$5:$R$1048576,MATCH($Q996,価格設定!B$5:B$1048576,0),MATCH($AW996,価格設定!E$1:X$1,1))),J996),"")</f>
        <v/>
      </c>
      <c r="U996" s="126" t="str">
        <f t="shared" si="1573"/>
        <v/>
      </c>
      <c r="V996" s="132" t="str">
        <f t="shared" si="1574"/>
        <v/>
      </c>
      <c r="W996" s="127" t="str">
        <f>IFERROR(IF(OR(T996="",T996&lt;0),"",IFERROR(INDEX(価格設定!E$2:X$3,IF(AND(K996=$K$1,$K$1&lt;&gt;""),ROW(価格設定!$D$3)-1,MATCH(INDEX(価格設定!$D$5:$D$1048576,MATCH(Q996,価格設定!$B$5:$B$1048576,0),0),価格設定!$D$2:$D$3,0)),MATCH($AW996,価格設定!E$1:X$1,1)),INDEX(価格設定!E$2:X$2,0,MATCH($AW996,価格設定!E$1:X$1,1)))),"")</f>
        <v/>
      </c>
      <c r="X996" s="126" t="str">
        <f t="shared" si="1565"/>
        <v/>
      </c>
      <c r="Y996" s="128" t="str">
        <f t="shared" si="1575"/>
        <v/>
      </c>
      <c r="Z996" s="126" t="str">
        <f t="shared" si="1576"/>
        <v/>
      </c>
      <c r="AA996" s="129" t="str">
        <f t="shared" si="1577"/>
        <v/>
      </c>
      <c r="AB996" s="126" t="str">
        <f t="shared" si="1578"/>
        <v/>
      </c>
      <c r="AC996" s="280" t="str">
        <f t="shared" si="1579"/>
        <v/>
      </c>
      <c r="AD996" s="15"/>
      <c r="AE996" s="204" t="str">
        <f>IF(AF996="","",COUNT($AF$3:AF996))</f>
        <v/>
      </c>
      <c r="AF996" s="206" t="str">
        <f t="shared" si="1580"/>
        <v/>
      </c>
      <c r="AG996" s="204" t="str">
        <f t="shared" si="1581"/>
        <v/>
      </c>
      <c r="AH996" s="204" t="str">
        <f t="shared" si="1582"/>
        <v/>
      </c>
      <c r="AI996" s="287"/>
      <c r="AJ996" s="15"/>
      <c r="AK996" s="138" t="str">
        <f t="shared" si="1583"/>
        <v/>
      </c>
      <c r="AL996" s="131" t="str">
        <f t="shared" si="1584"/>
        <v/>
      </c>
      <c r="AM996" s="131" t="str">
        <f t="shared" si="1585"/>
        <v/>
      </c>
      <c r="AN996" s="313" t="str">
        <f t="shared" si="1586"/>
        <v/>
      </c>
      <c r="AO996" s="316" t="str">
        <f t="shared" si="1587"/>
        <v/>
      </c>
      <c r="AP996" s="18"/>
      <c r="AQ996" s="3" t="str">
        <f>IF(F996="","",MAX($AQ$3:AQ995)+1)</f>
        <v/>
      </c>
      <c r="AR996" s="3" t="str">
        <f>IF(OR(AQ996="",BB996=""),"",MAX($AR$3:AR995)+1)</f>
        <v/>
      </c>
      <c r="AS996" s="3" t="str">
        <f>IF(CQ996="","",RANK(CQ996,CQ$3:CQ$1048576,1)+COUNTIF($CQ$3:CQ996,CQ996)-1)</f>
        <v/>
      </c>
      <c r="AT996" s="21" t="str">
        <f>IF(C996="",IF(OR(AND($H996&lt;&gt;"",C996=""),AND($F995=$F996,$AZ996&lt;&gt;""),COUNTA($H$3:$H$1048576,#REF!,$F$3:$F$1048576)&gt;COUNTA($H$3:$H996,#REF!,$F$3:$F996),$AZ996&lt;&gt;""),INDEX(AT$3:AT$1048576,MATCH(MAX($AQ$3:$AQ995),$AQ$3:$AQ$1048576,0),0),""),C996)</f>
        <v/>
      </c>
      <c r="AU996" s="21" t="str">
        <f>IF(D996="",IF(OR(AND($H996&lt;&gt;"",D996=""),AND($F995=$F996,$AZ996&lt;&gt;""),COUNTA($H$3:$H$1048576,#REF!,$F$3:$F$1048576)&gt;COUNTA($H$3:$H996,#REF!,$F$3:$F996),$AZ996&lt;&gt;""),INDEX(AU$3:AU$1048576,MATCH(MAX($AQ$3:$AQ995),$AQ$3:$AQ$1048576,0),0),""),D996)</f>
        <v/>
      </c>
      <c r="AV996" s="21" t="str">
        <f>IF(E996="",IF(OR(AND($H996&lt;&gt;"",E996=""),AND($F995=$F996,$AZ996&lt;&gt;""),COUNTA($H$3:$H$1048576,#REF!,$F$3:$F$1048576)&gt;COUNTA($H$3:$H996,#REF!,$F$3:$F996),$AZ996&lt;&gt;""),INDEX(AV$3:AV$1048576,MATCH(MAX($AQ$3:$AQ995),$AQ$3:$AQ$1048576,0),0),""),E996)</f>
        <v/>
      </c>
      <c r="AW996" s="24" t="str">
        <f t="shared" si="1588"/>
        <v/>
      </c>
      <c r="AX996" s="13" t="str">
        <f t="shared" si="1589"/>
        <v/>
      </c>
      <c r="AY996" s="4" t="str">
        <f t="shared" si="1590"/>
        <v/>
      </c>
      <c r="AZ996" s="4" t="str">
        <f>IF(AX996="",IF(OR(AND(H996&lt;&gt;"",F996=""),COUNTA($H$3:$H$1048576)&gt;COUNTA($H$3:$H996)),INDEX(AX$3:AX996,MATCH(MAX($AQ$3:AQ996),AQ$3:AQ996,0),0),""),AX996)</f>
        <v/>
      </c>
      <c r="BA996" s="4" t="str">
        <f>IF(AY996="",IF(AND(H996&lt;&gt;"",F996=""),INDEX(AY$3:AY996,MATCH(MAX($AQ$3:AQ996),AQ$3:AQ996,0),0),""),AY996)</f>
        <v/>
      </c>
      <c r="BB996" s="82" t="str">
        <f>IF(BC996="","",RANK(BC996,BC$3:BC$1048576,1)+COUNTIF($BC$3:BC996,BC996)-1)</f>
        <v/>
      </c>
      <c r="BC996" s="139" t="str">
        <f t="shared" si="1591"/>
        <v/>
      </c>
      <c r="BD996" s="46" t="str">
        <f t="shared" si="1592"/>
        <v/>
      </c>
      <c r="BE996" s="46" t="str">
        <f t="shared" si="1593"/>
        <v/>
      </c>
      <c r="BF996" s="46" t="str">
        <f t="shared" si="1594"/>
        <v/>
      </c>
      <c r="BG996" s="4" t="str">
        <f t="shared" si="1595"/>
        <v/>
      </c>
      <c r="BH996" s="180" t="str">
        <f t="shared" si="1596"/>
        <v/>
      </c>
      <c r="BI996" s="16" t="str">
        <f t="shared" si="1597"/>
        <v/>
      </c>
      <c r="BJ996" s="52" t="str">
        <f>IF(BI996="","",IF(W996="","",IF(AND(K996=$K$1,$K$1&lt;&gt;""),$BT$2,IFERROR(IF(INDEX(価格設定!$D$5:$D$1048576,MATCH(Q996,価格設定!$B$5:$B$1048576,0),0)=価格設定!$D$3,$BT$2,$BS$2),$BS$2))))</f>
        <v/>
      </c>
      <c r="BK996" s="16" t="str">
        <f>IF(BI996="","",IF(COUNTIF($BI$3:BI996,BI996)=1,1,IF(AND(BI995=BI996,BH996=""),BK995,COUNTIF($BH$3:BH996,BH996))))</f>
        <v/>
      </c>
      <c r="BL996" s="52" t="str">
        <f t="shared" si="1598"/>
        <v/>
      </c>
      <c r="BM996" s="52" t="str">
        <f t="shared" si="1599"/>
        <v/>
      </c>
      <c r="BN996" s="119" t="str">
        <f t="shared" si="1600"/>
        <v/>
      </c>
      <c r="BO996" s="119" t="str">
        <f t="shared" si="1601"/>
        <v/>
      </c>
      <c r="BP996" s="17" t="str">
        <f t="shared" si="1602"/>
        <v/>
      </c>
      <c r="BQ996" s="17" t="str">
        <f t="shared" si="1603"/>
        <v/>
      </c>
      <c r="BR996" s="17" t="str">
        <f>IF(OR(BP996="",COUNTIF($BO$3:BO996,BO996)&lt;&gt;1),"",SUMIF(BO$3:BO$1048576,BO996,BP$3:BP$1048576))</f>
        <v/>
      </c>
      <c r="BS996" s="17" t="str">
        <f t="shared" si="1604"/>
        <v/>
      </c>
      <c r="BT996" s="17" t="str">
        <f t="shared" si="1605"/>
        <v/>
      </c>
      <c r="BU996" s="17" t="str">
        <f t="shared" si="1606"/>
        <v/>
      </c>
      <c r="BV996" s="24" t="str">
        <f t="shared" si="1607"/>
        <v/>
      </c>
      <c r="BW996" s="24" t="str">
        <f t="shared" si="1608"/>
        <v/>
      </c>
      <c r="BX996" s="24" t="str">
        <f t="shared" si="1609"/>
        <v/>
      </c>
      <c r="BY996" s="26" t="str">
        <f t="shared" si="1610"/>
        <v/>
      </c>
      <c r="BZ996" s="26" t="str">
        <f t="shared" si="1611"/>
        <v/>
      </c>
      <c r="CA996" s="26" t="str">
        <f t="shared" si="1612"/>
        <v/>
      </c>
      <c r="CB996" s="66" t="str">
        <f t="shared" si="1613"/>
        <v/>
      </c>
      <c r="CC996" s="65" t="str">
        <f t="shared" si="1614"/>
        <v/>
      </c>
      <c r="CD996" s="26" t="str">
        <f t="shared" si="1615"/>
        <v/>
      </c>
      <c r="CE996" s="26" t="str">
        <f t="shared" si="1616"/>
        <v/>
      </c>
      <c r="CF996" s="193" t="str">
        <f t="shared" si="1617"/>
        <v/>
      </c>
      <c r="CG996" s="193" t="str">
        <f t="shared" si="1618"/>
        <v/>
      </c>
      <c r="CH996" s="26" t="str">
        <f t="shared" si="1619"/>
        <v/>
      </c>
      <c r="CI996" s="26" t="str">
        <f t="shared" si="1620"/>
        <v/>
      </c>
      <c r="CJ996" s="65" t="str">
        <f t="shared" si="1621"/>
        <v/>
      </c>
      <c r="CK996" s="65" t="str">
        <f t="shared" si="1622"/>
        <v/>
      </c>
      <c r="CL996" s="64" t="str">
        <f t="shared" si="1623"/>
        <v/>
      </c>
      <c r="CM996" s="64" t="str">
        <f t="shared" si="1624"/>
        <v/>
      </c>
      <c r="CN996" s="65" t="str">
        <f t="shared" si="1625"/>
        <v/>
      </c>
      <c r="CP996" s="63" t="str">
        <f>IF(BH996="","",MAX($CP$3:CP995)+1)</f>
        <v/>
      </c>
      <c r="CQ996" s="24" t="str">
        <f t="shared" si="1626"/>
        <v/>
      </c>
      <c r="CR996" s="24" t="str">
        <f t="shared" si="1627"/>
        <v/>
      </c>
      <c r="CS996" s="24" t="str">
        <f t="shared" si="1628"/>
        <v/>
      </c>
      <c r="CT996" s="58" t="str">
        <f>IF(BO996="","",COUNTIF($BO$3:BO996,BO996)&amp;"@"&amp;BO996)</f>
        <v/>
      </c>
      <c r="CU996" s="16" t="str">
        <f t="shared" si="1566"/>
        <v/>
      </c>
      <c r="CV996" s="63" t="str">
        <f t="shared" si="1629"/>
        <v/>
      </c>
      <c r="CW996" s="16" t="str">
        <f t="shared" si="1630"/>
        <v/>
      </c>
      <c r="CX996" s="16" t="str">
        <f t="shared" si="1631"/>
        <v/>
      </c>
      <c r="CY996" s="16" t="str">
        <f t="shared" si="1632"/>
        <v/>
      </c>
      <c r="CZ996" s="85" t="str">
        <f t="shared" si="1633"/>
        <v/>
      </c>
      <c r="DA996" s="16" t="str">
        <f t="shared" si="1634"/>
        <v/>
      </c>
      <c r="DB996" s="16" t="str">
        <f t="shared" si="1635"/>
        <v/>
      </c>
      <c r="DC996" s="28" t="str">
        <f>IF(CP996="","",$DC$1&amp;(INDEX(価格設定!D$1:XFD$3,ROW(価格設定!$D$3),MATCH($AW996,価格設定!D$1:XFD$1,1))*100)&amp;"%")</f>
        <v/>
      </c>
      <c r="DD996" s="28" t="str">
        <f>IF(CP996="","",$DD$1&amp;(INDEX(価格設定!D$1:XFD$3,ROW(価格設定!$D$2),MATCH($AW996,価格設定!D$1:XFD$1,1))*100)&amp;"%")</f>
        <v/>
      </c>
      <c r="DE996" s="29" t="str">
        <f t="shared" si="1636"/>
        <v/>
      </c>
      <c r="DG996" s="58" t="str">
        <f t="shared" si="1637"/>
        <v/>
      </c>
      <c r="DH996" s="58" t="str">
        <f t="shared" si="1638"/>
        <v/>
      </c>
      <c r="DI996" s="58" t="str">
        <f t="shared" si="1639"/>
        <v/>
      </c>
      <c r="DJ996" s="85" t="str">
        <f t="shared" si="1640"/>
        <v/>
      </c>
      <c r="DL996" s="58" t="str">
        <f>IF(COUNTIF(DG$3:DG$1048576,DG996)=COUNTIF($DG$3:$DG996,DG996),DG996,"")</f>
        <v/>
      </c>
      <c r="DM996" s="85" t="str">
        <f t="shared" si="1641"/>
        <v/>
      </c>
      <c r="DN996" s="85" t="str">
        <f t="shared" si="1567"/>
        <v/>
      </c>
      <c r="DO996" s="85" t="str">
        <f t="shared" si="1567"/>
        <v/>
      </c>
      <c r="DP996" s="303"/>
      <c r="DQ996" s="17" t="str">
        <f t="shared" si="1568"/>
        <v/>
      </c>
      <c r="DR996" s="17" t="str">
        <f t="shared" si="1569"/>
        <v/>
      </c>
      <c r="DS996" s="17" t="str">
        <f t="shared" si="1570"/>
        <v/>
      </c>
      <c r="DU996" s="16" t="str">
        <f t="shared" si="1642"/>
        <v/>
      </c>
      <c r="DV996" s="16" t="str">
        <f>IF(DU996="","",COUNT($DU$3:DU996))</f>
        <v/>
      </c>
      <c r="DW996" s="16" t="str">
        <f t="shared" si="1643"/>
        <v/>
      </c>
      <c r="DX996" s="16" t="str">
        <f t="shared" si="1644"/>
        <v/>
      </c>
      <c r="DY996" s="16" t="str">
        <f>IF(DZ996="","",COUNTIF(DZ$3:DZ996,DZ996))</f>
        <v/>
      </c>
      <c r="DZ996" s="16" t="str">
        <f t="shared" si="1645"/>
        <v/>
      </c>
      <c r="EA996" s="16" t="str">
        <f t="shared" si="1646"/>
        <v/>
      </c>
      <c r="EB996" s="16" t="str">
        <f t="shared" si="1647"/>
        <v/>
      </c>
      <c r="EC996" s="16" t="str">
        <f t="shared" si="1648"/>
        <v/>
      </c>
      <c r="ED996" s="16" t="str">
        <f t="shared" si="1649"/>
        <v/>
      </c>
      <c r="EE996" s="16" t="str">
        <f t="shared" si="1650"/>
        <v/>
      </c>
      <c r="EF996" s="16" t="str">
        <f t="shared" si="1651"/>
        <v/>
      </c>
      <c r="EG996" s="16" t="str">
        <f t="shared" si="1652"/>
        <v/>
      </c>
      <c r="EH996" s="16" t="str">
        <f t="shared" si="1653"/>
        <v/>
      </c>
      <c r="EI996" s="16" t="str">
        <f t="shared" si="1654"/>
        <v/>
      </c>
      <c r="EJ996" s="16" t="str">
        <f t="shared" si="1655"/>
        <v/>
      </c>
      <c r="EK996" s="16" t="str">
        <f t="shared" si="1656"/>
        <v/>
      </c>
      <c r="EL996" s="58" t="str">
        <f t="shared" si="1657"/>
        <v/>
      </c>
      <c r="EM996" s="58" t="str">
        <f>IF(OR($DZ996="",CR996=""),IF($EL996="","",$EL996),IF(OR(CR996="なし",CR996=0),領収書!$H$1,CR996))</f>
        <v/>
      </c>
      <c r="EN996" s="58" t="str">
        <f>IF(OR($DZ996="",CS996=""),IF($EL996="","",$EL996),IF(OR(CS996="なし",CS996=0),入力!$EN$1,CS996))</f>
        <v/>
      </c>
      <c r="EO996" s="63" t="str">
        <f t="shared" si="1658"/>
        <v/>
      </c>
      <c r="EP996" s="63" t="str">
        <f t="shared" si="1659"/>
        <v/>
      </c>
      <c r="ER996" s="16" t="str">
        <f>IF(AND(COUNTIF($ET$3:ET996,ET996)=1,ET996&lt;&gt;""),MAX($ER$3:ER995)+1,"")</f>
        <v/>
      </c>
      <c r="ES996" s="16" t="str">
        <f>IF(価格設定!B998="","",価格設定!B998)</f>
        <v/>
      </c>
      <c r="ET996" s="16" t="str">
        <f>IF(価格設定!C998="","",価格設定!C998)</f>
        <v/>
      </c>
      <c r="EV996" s="16" t="str">
        <f t="shared" si="1571"/>
        <v/>
      </c>
      <c r="EW996" s="16" t="str">
        <f t="shared" si="1660"/>
        <v/>
      </c>
    </row>
    <row r="997" spans="1:153" ht="30" customHeight="1" x14ac:dyDescent="0.2">
      <c r="A997" s="225"/>
      <c r="B997" s="212"/>
      <c r="C997" s="221"/>
      <c r="D997" s="164"/>
      <c r="E997" s="165"/>
      <c r="F997" s="166"/>
      <c r="G997" s="167"/>
      <c r="H997" s="179"/>
      <c r="I997" s="306"/>
      <c r="J997" s="169"/>
      <c r="K997" s="179"/>
      <c r="L997" s="186"/>
      <c r="M997" s="186"/>
      <c r="N997" s="168"/>
      <c r="O997" s="170"/>
      <c r="P997" s="212"/>
      <c r="Q997" s="179" t="str">
        <f>IFERROR(IF(H997="","",IFERROR(INDEX(価格設定!$B$5:$B$1048576,MATCH(H997,価格設定!$B$5:$B$1048576,0),0),INDEX(価格設定!$B$5:$B$1048576,MATCH("*"&amp;H997&amp;"*",価格設定!$B$5:$B$1048576,0),0))),H997)</f>
        <v/>
      </c>
      <c r="R997" s="250" t="str">
        <f>IFERROR(IF(Q997="",IF(K997="","",K997),IF(K997="",IF(INDEX(価格設定!$C$5:$C$1048576,MATCH(Q997,価格設定!$B$5:$B$1048576,0),0)=0,"",INDEX(価格設定!$C$5:$C$1048576,MATCH(Q997,価格設定!$B$5:$B$1048576,0),0)),IF(K997="なし","",K997))),"")</f>
        <v/>
      </c>
      <c r="S997" s="308" t="str">
        <f t="shared" si="1572"/>
        <v/>
      </c>
      <c r="T997" s="126" t="str">
        <f>IFERROR(IF(J997="",IF(INDEX(価格設定!$E$5:$R$1048576,MATCH($Q997,価格設定!B$5:B$1048576,0),MATCH($AW997,価格設定!E$1:X$1,1))=0,"",INDEX(価格設定!$E$5:$R$1048576,MATCH($Q997,価格設定!B$5:B$1048576,0),MATCH($AW997,価格設定!E$1:X$1,1))),J997),"")</f>
        <v/>
      </c>
      <c r="U997" s="126" t="str">
        <f t="shared" si="1573"/>
        <v/>
      </c>
      <c r="V997" s="132" t="str">
        <f t="shared" si="1574"/>
        <v/>
      </c>
      <c r="W997" s="127" t="str">
        <f>IFERROR(IF(OR(T997="",T997&lt;0),"",IFERROR(INDEX(価格設定!E$2:X$3,IF(AND(K997=$K$1,$K$1&lt;&gt;""),ROW(価格設定!$D$3)-1,MATCH(INDEX(価格設定!$D$5:$D$1048576,MATCH(Q997,価格設定!$B$5:$B$1048576,0),0),価格設定!$D$2:$D$3,0)),MATCH($AW997,価格設定!E$1:X$1,1)),INDEX(価格設定!E$2:X$2,0,MATCH($AW997,価格設定!E$1:X$1,1)))),"")</f>
        <v/>
      </c>
      <c r="X997" s="126" t="str">
        <f t="shared" si="1565"/>
        <v/>
      </c>
      <c r="Y997" s="128" t="str">
        <f t="shared" si="1575"/>
        <v/>
      </c>
      <c r="Z997" s="126" t="str">
        <f t="shared" si="1576"/>
        <v/>
      </c>
      <c r="AA997" s="129" t="str">
        <f t="shared" si="1577"/>
        <v/>
      </c>
      <c r="AB997" s="126" t="str">
        <f t="shared" si="1578"/>
        <v/>
      </c>
      <c r="AC997" s="280" t="str">
        <f t="shared" si="1579"/>
        <v/>
      </c>
      <c r="AD997" s="15"/>
      <c r="AE997" s="204" t="str">
        <f>IF(AF997="","",COUNT($AF$3:AF997))</f>
        <v/>
      </c>
      <c r="AF997" s="206" t="str">
        <f t="shared" si="1580"/>
        <v/>
      </c>
      <c r="AG997" s="204" t="str">
        <f t="shared" si="1581"/>
        <v/>
      </c>
      <c r="AH997" s="204" t="str">
        <f t="shared" si="1582"/>
        <v/>
      </c>
      <c r="AI997" s="287"/>
      <c r="AJ997" s="15"/>
      <c r="AK997" s="138" t="str">
        <f t="shared" si="1583"/>
        <v/>
      </c>
      <c r="AL997" s="131" t="str">
        <f t="shared" si="1584"/>
        <v/>
      </c>
      <c r="AM997" s="131" t="str">
        <f t="shared" si="1585"/>
        <v/>
      </c>
      <c r="AN997" s="313" t="str">
        <f t="shared" si="1586"/>
        <v/>
      </c>
      <c r="AO997" s="316" t="str">
        <f t="shared" si="1587"/>
        <v/>
      </c>
      <c r="AP997" s="18"/>
      <c r="AQ997" s="3" t="str">
        <f>IF(F997="","",MAX($AQ$3:AQ996)+1)</f>
        <v/>
      </c>
      <c r="AR997" s="3" t="str">
        <f>IF(OR(AQ997="",BB997=""),"",MAX($AR$3:AR996)+1)</f>
        <v/>
      </c>
      <c r="AS997" s="3" t="str">
        <f>IF(CQ997="","",RANK(CQ997,CQ$3:CQ$1048576,1)+COUNTIF($CQ$3:CQ997,CQ997)-1)</f>
        <v/>
      </c>
      <c r="AT997" s="21" t="str">
        <f>IF(C997="",IF(OR(AND($H997&lt;&gt;"",C997=""),AND($F996=$F997,$AZ997&lt;&gt;""),COUNTA($H$3:$H$1048576,#REF!,$F$3:$F$1048576)&gt;COUNTA($H$3:$H997,#REF!,$F$3:$F997),$AZ997&lt;&gt;""),INDEX(AT$3:AT$1048576,MATCH(MAX($AQ$3:$AQ996),$AQ$3:$AQ$1048576,0),0),""),C997)</f>
        <v/>
      </c>
      <c r="AU997" s="21" t="str">
        <f>IF(D997="",IF(OR(AND($H997&lt;&gt;"",D997=""),AND($F996=$F997,$AZ997&lt;&gt;""),COUNTA($H$3:$H$1048576,#REF!,$F$3:$F$1048576)&gt;COUNTA($H$3:$H997,#REF!,$F$3:$F997),$AZ997&lt;&gt;""),INDEX(AU$3:AU$1048576,MATCH(MAX($AQ$3:$AQ996),$AQ$3:$AQ$1048576,0),0),""),D997)</f>
        <v/>
      </c>
      <c r="AV997" s="21" t="str">
        <f>IF(E997="",IF(OR(AND($H997&lt;&gt;"",E997=""),AND($F996=$F997,$AZ997&lt;&gt;""),COUNTA($H$3:$H$1048576,#REF!,$F$3:$F$1048576)&gt;COUNTA($H$3:$H997,#REF!,$F$3:$F997),$AZ997&lt;&gt;""),INDEX(AV$3:AV$1048576,MATCH(MAX($AQ$3:$AQ996),$AQ$3:$AQ$1048576,0),0),""),E997)</f>
        <v/>
      </c>
      <c r="AW997" s="24" t="str">
        <f t="shared" si="1588"/>
        <v/>
      </c>
      <c r="AX997" s="13" t="str">
        <f t="shared" si="1589"/>
        <v/>
      </c>
      <c r="AY997" s="4" t="str">
        <f t="shared" si="1590"/>
        <v/>
      </c>
      <c r="AZ997" s="4" t="str">
        <f>IF(AX997="",IF(OR(AND(H997&lt;&gt;"",F997=""),COUNTA($H$3:$H$1048576)&gt;COUNTA($H$3:$H997)),INDEX(AX$3:AX997,MATCH(MAX($AQ$3:AQ997),AQ$3:AQ997,0),0),""),AX997)</f>
        <v/>
      </c>
      <c r="BA997" s="4" t="str">
        <f>IF(AY997="",IF(AND(H997&lt;&gt;"",F997=""),INDEX(AY$3:AY997,MATCH(MAX($AQ$3:AQ997),AQ$3:AQ997,0),0),""),AY997)</f>
        <v/>
      </c>
      <c r="BB997" s="82" t="str">
        <f>IF(BC997="","",RANK(BC997,BC$3:BC$1048576,1)+COUNTIF($BC$3:BC997,BC997)-1)</f>
        <v/>
      </c>
      <c r="BC997" s="139" t="str">
        <f t="shared" si="1591"/>
        <v/>
      </c>
      <c r="BD997" s="46" t="str">
        <f t="shared" si="1592"/>
        <v/>
      </c>
      <c r="BE997" s="46" t="str">
        <f t="shared" si="1593"/>
        <v/>
      </c>
      <c r="BF997" s="46" t="str">
        <f t="shared" si="1594"/>
        <v/>
      </c>
      <c r="BG997" s="4" t="str">
        <f t="shared" si="1595"/>
        <v/>
      </c>
      <c r="BH997" s="180" t="str">
        <f t="shared" si="1596"/>
        <v/>
      </c>
      <c r="BI997" s="16" t="str">
        <f t="shared" si="1597"/>
        <v/>
      </c>
      <c r="BJ997" s="52" t="str">
        <f>IF(BI997="","",IF(W997="","",IF(AND(K997=$K$1,$K$1&lt;&gt;""),$BT$2,IFERROR(IF(INDEX(価格設定!$D$5:$D$1048576,MATCH(Q997,価格設定!$B$5:$B$1048576,0),0)=価格設定!$D$3,$BT$2,$BS$2),$BS$2))))</f>
        <v/>
      </c>
      <c r="BK997" s="16" t="str">
        <f>IF(BI997="","",IF(COUNTIF($BI$3:BI997,BI997)=1,1,IF(AND(BI996=BI997,BH997=""),BK996,COUNTIF($BH$3:BH997,BH997))))</f>
        <v/>
      </c>
      <c r="BL997" s="52" t="str">
        <f t="shared" si="1598"/>
        <v/>
      </c>
      <c r="BM997" s="52" t="str">
        <f t="shared" si="1599"/>
        <v/>
      </c>
      <c r="BN997" s="119" t="str">
        <f t="shared" si="1600"/>
        <v/>
      </c>
      <c r="BO997" s="119" t="str">
        <f t="shared" si="1601"/>
        <v/>
      </c>
      <c r="BP997" s="17" t="str">
        <f t="shared" si="1602"/>
        <v/>
      </c>
      <c r="BQ997" s="17" t="str">
        <f t="shared" si="1603"/>
        <v/>
      </c>
      <c r="BR997" s="17" t="str">
        <f>IF(OR(BP997="",COUNTIF($BO$3:BO997,BO997)&lt;&gt;1),"",SUMIF(BO$3:BO$1048576,BO997,BP$3:BP$1048576))</f>
        <v/>
      </c>
      <c r="BS997" s="17" t="str">
        <f t="shared" si="1604"/>
        <v/>
      </c>
      <c r="BT997" s="17" t="str">
        <f t="shared" si="1605"/>
        <v/>
      </c>
      <c r="BU997" s="17" t="str">
        <f t="shared" si="1606"/>
        <v/>
      </c>
      <c r="BV997" s="24" t="str">
        <f t="shared" si="1607"/>
        <v/>
      </c>
      <c r="BW997" s="24" t="str">
        <f t="shared" si="1608"/>
        <v/>
      </c>
      <c r="BX997" s="24" t="str">
        <f t="shared" si="1609"/>
        <v/>
      </c>
      <c r="BY997" s="26" t="str">
        <f t="shared" si="1610"/>
        <v/>
      </c>
      <c r="BZ997" s="26" t="str">
        <f t="shared" si="1611"/>
        <v/>
      </c>
      <c r="CA997" s="26" t="str">
        <f t="shared" si="1612"/>
        <v/>
      </c>
      <c r="CB997" s="66" t="str">
        <f t="shared" si="1613"/>
        <v/>
      </c>
      <c r="CC997" s="65" t="str">
        <f t="shared" si="1614"/>
        <v/>
      </c>
      <c r="CD997" s="26" t="str">
        <f t="shared" si="1615"/>
        <v/>
      </c>
      <c r="CE997" s="26" t="str">
        <f t="shared" si="1616"/>
        <v/>
      </c>
      <c r="CF997" s="193" t="str">
        <f t="shared" si="1617"/>
        <v/>
      </c>
      <c r="CG997" s="193" t="str">
        <f t="shared" si="1618"/>
        <v/>
      </c>
      <c r="CH997" s="26" t="str">
        <f t="shared" si="1619"/>
        <v/>
      </c>
      <c r="CI997" s="26" t="str">
        <f t="shared" si="1620"/>
        <v/>
      </c>
      <c r="CJ997" s="65" t="str">
        <f t="shared" si="1621"/>
        <v/>
      </c>
      <c r="CK997" s="65" t="str">
        <f t="shared" si="1622"/>
        <v/>
      </c>
      <c r="CL997" s="64" t="str">
        <f t="shared" si="1623"/>
        <v/>
      </c>
      <c r="CM997" s="64" t="str">
        <f t="shared" si="1624"/>
        <v/>
      </c>
      <c r="CN997" s="65" t="str">
        <f t="shared" si="1625"/>
        <v/>
      </c>
      <c r="CP997" s="63" t="str">
        <f>IF(BH997="","",MAX($CP$3:CP996)+1)</f>
        <v/>
      </c>
      <c r="CQ997" s="24" t="str">
        <f t="shared" si="1626"/>
        <v/>
      </c>
      <c r="CR997" s="24" t="str">
        <f t="shared" si="1627"/>
        <v/>
      </c>
      <c r="CS997" s="24" t="str">
        <f t="shared" si="1628"/>
        <v/>
      </c>
      <c r="CT997" s="58" t="str">
        <f>IF(BO997="","",COUNTIF($BO$3:BO997,BO997)&amp;"@"&amp;BO997)</f>
        <v/>
      </c>
      <c r="CU997" s="16" t="str">
        <f t="shared" si="1566"/>
        <v/>
      </c>
      <c r="CV997" s="63" t="str">
        <f t="shared" si="1629"/>
        <v/>
      </c>
      <c r="CW997" s="16" t="str">
        <f t="shared" si="1630"/>
        <v/>
      </c>
      <c r="CX997" s="16" t="str">
        <f t="shared" si="1631"/>
        <v/>
      </c>
      <c r="CY997" s="16" t="str">
        <f t="shared" si="1632"/>
        <v/>
      </c>
      <c r="CZ997" s="85" t="str">
        <f t="shared" si="1633"/>
        <v/>
      </c>
      <c r="DA997" s="16" t="str">
        <f t="shared" si="1634"/>
        <v/>
      </c>
      <c r="DB997" s="16" t="str">
        <f t="shared" si="1635"/>
        <v/>
      </c>
      <c r="DC997" s="28" t="str">
        <f>IF(CP997="","",$DC$1&amp;(INDEX(価格設定!D$1:XFD$3,ROW(価格設定!$D$3),MATCH($AW997,価格設定!D$1:XFD$1,1))*100)&amp;"%")</f>
        <v/>
      </c>
      <c r="DD997" s="28" t="str">
        <f>IF(CP997="","",$DD$1&amp;(INDEX(価格設定!D$1:XFD$3,ROW(価格設定!$D$2),MATCH($AW997,価格設定!D$1:XFD$1,1))*100)&amp;"%")</f>
        <v/>
      </c>
      <c r="DE997" s="29" t="str">
        <f t="shared" si="1636"/>
        <v/>
      </c>
      <c r="DG997" s="58" t="str">
        <f t="shared" si="1637"/>
        <v/>
      </c>
      <c r="DH997" s="58" t="str">
        <f t="shared" si="1638"/>
        <v/>
      </c>
      <c r="DI997" s="58" t="str">
        <f t="shared" si="1639"/>
        <v/>
      </c>
      <c r="DJ997" s="85" t="str">
        <f t="shared" si="1640"/>
        <v/>
      </c>
      <c r="DL997" s="58" t="str">
        <f>IF(COUNTIF(DG$3:DG$1048576,DG997)=COUNTIF($DG$3:$DG997,DG997),DG997,"")</f>
        <v/>
      </c>
      <c r="DM997" s="85" t="str">
        <f t="shared" si="1641"/>
        <v/>
      </c>
      <c r="DN997" s="85" t="str">
        <f t="shared" si="1567"/>
        <v/>
      </c>
      <c r="DO997" s="85" t="str">
        <f t="shared" si="1567"/>
        <v/>
      </c>
      <c r="DP997" s="303"/>
      <c r="DQ997" s="17" t="str">
        <f t="shared" si="1568"/>
        <v/>
      </c>
      <c r="DR997" s="17" t="str">
        <f t="shared" si="1569"/>
        <v/>
      </c>
      <c r="DS997" s="17" t="str">
        <f t="shared" si="1570"/>
        <v/>
      </c>
      <c r="DU997" s="16" t="str">
        <f t="shared" si="1642"/>
        <v/>
      </c>
      <c r="DV997" s="16" t="str">
        <f>IF(DU997="","",COUNT($DU$3:DU997))</f>
        <v/>
      </c>
      <c r="DW997" s="16" t="str">
        <f t="shared" si="1643"/>
        <v/>
      </c>
      <c r="DX997" s="16" t="str">
        <f t="shared" si="1644"/>
        <v/>
      </c>
      <c r="DY997" s="16" t="str">
        <f>IF(DZ997="","",COUNTIF(DZ$3:DZ997,DZ997))</f>
        <v/>
      </c>
      <c r="DZ997" s="16" t="str">
        <f t="shared" si="1645"/>
        <v/>
      </c>
      <c r="EA997" s="16" t="str">
        <f t="shared" si="1646"/>
        <v/>
      </c>
      <c r="EB997" s="16" t="str">
        <f t="shared" si="1647"/>
        <v/>
      </c>
      <c r="EC997" s="16" t="str">
        <f t="shared" si="1648"/>
        <v/>
      </c>
      <c r="ED997" s="16" t="str">
        <f t="shared" si="1649"/>
        <v/>
      </c>
      <c r="EE997" s="16" t="str">
        <f t="shared" si="1650"/>
        <v/>
      </c>
      <c r="EF997" s="16" t="str">
        <f t="shared" si="1651"/>
        <v/>
      </c>
      <c r="EG997" s="16" t="str">
        <f t="shared" si="1652"/>
        <v/>
      </c>
      <c r="EH997" s="16" t="str">
        <f t="shared" si="1653"/>
        <v/>
      </c>
      <c r="EI997" s="16" t="str">
        <f t="shared" si="1654"/>
        <v/>
      </c>
      <c r="EJ997" s="16" t="str">
        <f t="shared" si="1655"/>
        <v/>
      </c>
      <c r="EK997" s="16" t="str">
        <f t="shared" si="1656"/>
        <v/>
      </c>
      <c r="EL997" s="58" t="str">
        <f t="shared" si="1657"/>
        <v/>
      </c>
      <c r="EM997" s="58" t="str">
        <f>IF(OR($DZ997="",CR997=""),IF($EL997="","",$EL997),IF(OR(CR997="なし",CR997=0),領収書!$H$1,CR997))</f>
        <v/>
      </c>
      <c r="EN997" s="58" t="str">
        <f>IF(OR($DZ997="",CS997=""),IF($EL997="","",$EL997),IF(OR(CS997="なし",CS997=0),入力!$EN$1,CS997))</f>
        <v/>
      </c>
      <c r="EO997" s="63" t="str">
        <f t="shared" si="1658"/>
        <v/>
      </c>
      <c r="EP997" s="63" t="str">
        <f t="shared" si="1659"/>
        <v/>
      </c>
      <c r="ER997" s="16" t="str">
        <f>IF(AND(COUNTIF($ET$3:ET997,ET997)=1,ET997&lt;&gt;""),MAX($ER$3:ER996)+1,"")</f>
        <v/>
      </c>
      <c r="ES997" s="16" t="str">
        <f>IF(価格設定!B999="","",価格設定!B999)</f>
        <v/>
      </c>
      <c r="ET997" s="16" t="str">
        <f>IF(価格設定!C999="","",価格設定!C999)</f>
        <v/>
      </c>
      <c r="EV997" s="16" t="str">
        <f t="shared" si="1571"/>
        <v/>
      </c>
      <c r="EW997" s="16" t="str">
        <f t="shared" si="1660"/>
        <v/>
      </c>
    </row>
    <row r="998" spans="1:153" ht="30" customHeight="1" x14ac:dyDescent="0.2">
      <c r="A998" s="225"/>
      <c r="B998" s="212"/>
      <c r="C998" s="221"/>
      <c r="D998" s="164"/>
      <c r="E998" s="165"/>
      <c r="F998" s="166"/>
      <c r="G998" s="167"/>
      <c r="H998" s="179"/>
      <c r="I998" s="306"/>
      <c r="J998" s="169"/>
      <c r="K998" s="179"/>
      <c r="L998" s="186"/>
      <c r="M998" s="186"/>
      <c r="N998" s="168"/>
      <c r="O998" s="170"/>
      <c r="P998" s="212"/>
      <c r="Q998" s="179" t="str">
        <f>IFERROR(IF(H998="","",IFERROR(INDEX(価格設定!$B$5:$B$1048576,MATCH(H998,価格設定!$B$5:$B$1048576,0),0),INDEX(価格設定!$B$5:$B$1048576,MATCH("*"&amp;H998&amp;"*",価格設定!$B$5:$B$1048576,0),0))),H998)</f>
        <v/>
      </c>
      <c r="R998" s="250" t="str">
        <f>IFERROR(IF(Q998="",IF(K998="","",K998),IF(K998="",IF(INDEX(価格設定!$C$5:$C$1048576,MATCH(Q998,価格設定!$B$5:$B$1048576,0),0)=0,"",INDEX(価格設定!$C$5:$C$1048576,MATCH(Q998,価格設定!$B$5:$B$1048576,0),0)),IF(K998="なし","",K998))),"")</f>
        <v/>
      </c>
      <c r="S998" s="308" t="str">
        <f t="shared" si="1572"/>
        <v/>
      </c>
      <c r="T998" s="126" t="str">
        <f>IFERROR(IF(J998="",IF(INDEX(価格設定!$E$5:$R$1048576,MATCH($Q998,価格設定!B$5:B$1048576,0),MATCH($AW998,価格設定!E$1:X$1,1))=0,"",INDEX(価格設定!$E$5:$R$1048576,MATCH($Q998,価格設定!B$5:B$1048576,0),MATCH($AW998,価格設定!E$1:X$1,1))),J998),"")</f>
        <v/>
      </c>
      <c r="U998" s="126" t="str">
        <f t="shared" si="1573"/>
        <v/>
      </c>
      <c r="V998" s="132" t="str">
        <f t="shared" si="1574"/>
        <v/>
      </c>
      <c r="W998" s="127" t="str">
        <f>IFERROR(IF(OR(T998="",T998&lt;0),"",IFERROR(INDEX(価格設定!E$2:X$3,IF(AND(K998=$K$1,$K$1&lt;&gt;""),ROW(価格設定!$D$3)-1,MATCH(INDEX(価格設定!$D$5:$D$1048576,MATCH(Q998,価格設定!$B$5:$B$1048576,0),0),価格設定!$D$2:$D$3,0)),MATCH($AW998,価格設定!E$1:X$1,1)),INDEX(価格設定!E$2:X$2,0,MATCH($AW998,価格設定!E$1:X$1,1)))),"")</f>
        <v/>
      </c>
      <c r="X998" s="126" t="str">
        <f t="shared" si="1565"/>
        <v/>
      </c>
      <c r="Y998" s="128" t="str">
        <f t="shared" si="1575"/>
        <v/>
      </c>
      <c r="Z998" s="126" t="str">
        <f t="shared" si="1576"/>
        <v/>
      </c>
      <c r="AA998" s="129" t="str">
        <f t="shared" si="1577"/>
        <v/>
      </c>
      <c r="AB998" s="126" t="str">
        <f t="shared" si="1578"/>
        <v/>
      </c>
      <c r="AC998" s="280" t="str">
        <f t="shared" si="1579"/>
        <v/>
      </c>
      <c r="AD998" s="15"/>
      <c r="AE998" s="204" t="str">
        <f>IF(AF998="","",COUNT($AF$3:AF998))</f>
        <v/>
      </c>
      <c r="AF998" s="206" t="str">
        <f t="shared" si="1580"/>
        <v/>
      </c>
      <c r="AG998" s="204" t="str">
        <f t="shared" si="1581"/>
        <v/>
      </c>
      <c r="AH998" s="204" t="str">
        <f t="shared" si="1582"/>
        <v/>
      </c>
      <c r="AI998" s="287"/>
      <c r="AJ998" s="15"/>
      <c r="AK998" s="138" t="str">
        <f t="shared" si="1583"/>
        <v/>
      </c>
      <c r="AL998" s="131" t="str">
        <f t="shared" si="1584"/>
        <v/>
      </c>
      <c r="AM998" s="131" t="str">
        <f t="shared" si="1585"/>
        <v/>
      </c>
      <c r="AN998" s="313" t="str">
        <f t="shared" si="1586"/>
        <v/>
      </c>
      <c r="AO998" s="316" t="str">
        <f t="shared" si="1587"/>
        <v/>
      </c>
      <c r="AP998" s="18"/>
      <c r="AQ998" s="3" t="str">
        <f>IF(F998="","",MAX($AQ$3:AQ997)+1)</f>
        <v/>
      </c>
      <c r="AR998" s="3" t="str">
        <f>IF(OR(AQ998="",BB998=""),"",MAX($AR$3:AR997)+1)</f>
        <v/>
      </c>
      <c r="AS998" s="3" t="str">
        <f>IF(CQ998="","",RANK(CQ998,CQ$3:CQ$1048576,1)+COUNTIF($CQ$3:CQ998,CQ998)-1)</f>
        <v/>
      </c>
      <c r="AT998" s="21" t="str">
        <f>IF(C998="",IF(OR(AND($H998&lt;&gt;"",C998=""),AND($F997=$F998,$AZ998&lt;&gt;""),COUNTA($H$3:$H$1048576,#REF!,$F$3:$F$1048576)&gt;COUNTA($H$3:$H998,#REF!,$F$3:$F998),$AZ998&lt;&gt;""),INDEX(AT$3:AT$1048576,MATCH(MAX($AQ$3:$AQ997),$AQ$3:$AQ$1048576,0),0),""),C998)</f>
        <v/>
      </c>
      <c r="AU998" s="21" t="str">
        <f>IF(D998="",IF(OR(AND($H998&lt;&gt;"",D998=""),AND($F997=$F998,$AZ998&lt;&gt;""),COUNTA($H$3:$H$1048576,#REF!,$F$3:$F$1048576)&gt;COUNTA($H$3:$H998,#REF!,$F$3:$F998),$AZ998&lt;&gt;""),INDEX(AU$3:AU$1048576,MATCH(MAX($AQ$3:$AQ997),$AQ$3:$AQ$1048576,0),0),""),D998)</f>
        <v/>
      </c>
      <c r="AV998" s="21" t="str">
        <f>IF(E998="",IF(OR(AND($H998&lt;&gt;"",E998=""),AND($F997=$F998,$AZ998&lt;&gt;""),COUNTA($H$3:$H$1048576,#REF!,$F$3:$F$1048576)&gt;COUNTA($H$3:$H998,#REF!,$F$3:$F998),$AZ998&lt;&gt;""),INDEX(AV$3:AV$1048576,MATCH(MAX($AQ$3:$AQ997),$AQ$3:$AQ$1048576,0),0),""),E998)</f>
        <v/>
      </c>
      <c r="AW998" s="24" t="str">
        <f t="shared" si="1588"/>
        <v/>
      </c>
      <c r="AX998" s="13" t="str">
        <f t="shared" si="1589"/>
        <v/>
      </c>
      <c r="AY998" s="4" t="str">
        <f t="shared" si="1590"/>
        <v/>
      </c>
      <c r="AZ998" s="4" t="str">
        <f>IF(AX998="",IF(OR(AND(H998&lt;&gt;"",F998=""),COUNTA($H$3:$H$1048576)&gt;COUNTA($H$3:$H998)),INDEX(AX$3:AX998,MATCH(MAX($AQ$3:AQ998),AQ$3:AQ998,0),0),""),AX998)</f>
        <v/>
      </c>
      <c r="BA998" s="4" t="str">
        <f>IF(AY998="",IF(AND(H998&lt;&gt;"",F998=""),INDEX(AY$3:AY998,MATCH(MAX($AQ$3:AQ998),AQ$3:AQ998,0),0),""),AY998)</f>
        <v/>
      </c>
      <c r="BB998" s="82" t="str">
        <f>IF(BC998="","",RANK(BC998,BC$3:BC$1048576,1)+COUNTIF($BC$3:BC998,BC998)-1)</f>
        <v/>
      </c>
      <c r="BC998" s="139" t="str">
        <f t="shared" si="1591"/>
        <v/>
      </c>
      <c r="BD998" s="46" t="str">
        <f t="shared" si="1592"/>
        <v/>
      </c>
      <c r="BE998" s="46" t="str">
        <f t="shared" si="1593"/>
        <v/>
      </c>
      <c r="BF998" s="46" t="str">
        <f t="shared" si="1594"/>
        <v/>
      </c>
      <c r="BG998" s="4" t="str">
        <f t="shared" si="1595"/>
        <v/>
      </c>
      <c r="BH998" s="180" t="str">
        <f t="shared" si="1596"/>
        <v/>
      </c>
      <c r="BI998" s="16" t="str">
        <f t="shared" si="1597"/>
        <v/>
      </c>
      <c r="BJ998" s="52" t="str">
        <f>IF(BI998="","",IF(W998="","",IF(AND(K998=$K$1,$K$1&lt;&gt;""),$BT$2,IFERROR(IF(INDEX(価格設定!$D$5:$D$1048576,MATCH(Q998,価格設定!$B$5:$B$1048576,0),0)=価格設定!$D$3,$BT$2,$BS$2),$BS$2))))</f>
        <v/>
      </c>
      <c r="BK998" s="16" t="str">
        <f>IF(BI998="","",IF(COUNTIF($BI$3:BI998,BI998)=1,1,IF(AND(BI997=BI998,BH998=""),BK997,COUNTIF($BH$3:BH998,BH998))))</f>
        <v/>
      </c>
      <c r="BL998" s="52" t="str">
        <f t="shared" si="1598"/>
        <v/>
      </c>
      <c r="BM998" s="52" t="str">
        <f t="shared" si="1599"/>
        <v/>
      </c>
      <c r="BN998" s="119" t="str">
        <f t="shared" si="1600"/>
        <v/>
      </c>
      <c r="BO998" s="119" t="str">
        <f t="shared" si="1601"/>
        <v/>
      </c>
      <c r="BP998" s="17" t="str">
        <f t="shared" si="1602"/>
        <v/>
      </c>
      <c r="BQ998" s="17" t="str">
        <f t="shared" si="1603"/>
        <v/>
      </c>
      <c r="BR998" s="17" t="str">
        <f>IF(OR(BP998="",COUNTIF($BO$3:BO998,BO998)&lt;&gt;1),"",SUMIF(BO$3:BO$1048576,BO998,BP$3:BP$1048576))</f>
        <v/>
      </c>
      <c r="BS998" s="17" t="str">
        <f t="shared" si="1604"/>
        <v/>
      </c>
      <c r="BT998" s="17" t="str">
        <f t="shared" si="1605"/>
        <v/>
      </c>
      <c r="BU998" s="17" t="str">
        <f t="shared" si="1606"/>
        <v/>
      </c>
      <c r="BV998" s="24" t="str">
        <f t="shared" si="1607"/>
        <v/>
      </c>
      <c r="BW998" s="24" t="str">
        <f t="shared" si="1608"/>
        <v/>
      </c>
      <c r="BX998" s="24" t="str">
        <f t="shared" si="1609"/>
        <v/>
      </c>
      <c r="BY998" s="26" t="str">
        <f t="shared" si="1610"/>
        <v/>
      </c>
      <c r="BZ998" s="26" t="str">
        <f t="shared" si="1611"/>
        <v/>
      </c>
      <c r="CA998" s="26" t="str">
        <f t="shared" si="1612"/>
        <v/>
      </c>
      <c r="CB998" s="66" t="str">
        <f t="shared" si="1613"/>
        <v/>
      </c>
      <c r="CC998" s="65" t="str">
        <f t="shared" si="1614"/>
        <v/>
      </c>
      <c r="CD998" s="26" t="str">
        <f t="shared" si="1615"/>
        <v/>
      </c>
      <c r="CE998" s="26" t="str">
        <f t="shared" si="1616"/>
        <v/>
      </c>
      <c r="CF998" s="193" t="str">
        <f t="shared" si="1617"/>
        <v/>
      </c>
      <c r="CG998" s="193" t="str">
        <f t="shared" si="1618"/>
        <v/>
      </c>
      <c r="CH998" s="26" t="str">
        <f t="shared" si="1619"/>
        <v/>
      </c>
      <c r="CI998" s="26" t="str">
        <f t="shared" si="1620"/>
        <v/>
      </c>
      <c r="CJ998" s="65" t="str">
        <f t="shared" si="1621"/>
        <v/>
      </c>
      <c r="CK998" s="65" t="str">
        <f t="shared" si="1622"/>
        <v/>
      </c>
      <c r="CL998" s="64" t="str">
        <f t="shared" si="1623"/>
        <v/>
      </c>
      <c r="CM998" s="64" t="str">
        <f t="shared" si="1624"/>
        <v/>
      </c>
      <c r="CN998" s="65" t="str">
        <f t="shared" si="1625"/>
        <v/>
      </c>
      <c r="CP998" s="63" t="str">
        <f>IF(BH998="","",MAX($CP$3:CP997)+1)</f>
        <v/>
      </c>
      <c r="CQ998" s="24" t="str">
        <f t="shared" si="1626"/>
        <v/>
      </c>
      <c r="CR998" s="24" t="str">
        <f t="shared" si="1627"/>
        <v/>
      </c>
      <c r="CS998" s="24" t="str">
        <f t="shared" si="1628"/>
        <v/>
      </c>
      <c r="CT998" s="58" t="str">
        <f>IF(BO998="","",COUNTIF($BO$3:BO998,BO998)&amp;"@"&amp;BO998)</f>
        <v/>
      </c>
      <c r="CU998" s="16" t="str">
        <f t="shared" si="1566"/>
        <v/>
      </c>
      <c r="CV998" s="63" t="str">
        <f t="shared" si="1629"/>
        <v/>
      </c>
      <c r="CW998" s="16" t="str">
        <f t="shared" si="1630"/>
        <v/>
      </c>
      <c r="CX998" s="16" t="str">
        <f t="shared" si="1631"/>
        <v/>
      </c>
      <c r="CY998" s="16" t="str">
        <f t="shared" si="1632"/>
        <v/>
      </c>
      <c r="CZ998" s="85" t="str">
        <f t="shared" si="1633"/>
        <v/>
      </c>
      <c r="DA998" s="16" t="str">
        <f t="shared" si="1634"/>
        <v/>
      </c>
      <c r="DB998" s="16" t="str">
        <f t="shared" si="1635"/>
        <v/>
      </c>
      <c r="DC998" s="28" t="str">
        <f>IF(CP998="","",$DC$1&amp;(INDEX(価格設定!D$1:XFD$3,ROW(価格設定!$D$3),MATCH($AW998,価格設定!D$1:XFD$1,1))*100)&amp;"%")</f>
        <v/>
      </c>
      <c r="DD998" s="28" t="str">
        <f>IF(CP998="","",$DD$1&amp;(INDEX(価格設定!D$1:XFD$3,ROW(価格設定!$D$2),MATCH($AW998,価格設定!D$1:XFD$1,1))*100)&amp;"%")</f>
        <v/>
      </c>
      <c r="DE998" s="29" t="str">
        <f t="shared" si="1636"/>
        <v/>
      </c>
      <c r="DG998" s="58" t="str">
        <f t="shared" si="1637"/>
        <v/>
      </c>
      <c r="DH998" s="58" t="str">
        <f t="shared" si="1638"/>
        <v/>
      </c>
      <c r="DI998" s="58" t="str">
        <f t="shared" si="1639"/>
        <v/>
      </c>
      <c r="DJ998" s="85" t="str">
        <f t="shared" si="1640"/>
        <v/>
      </c>
      <c r="DL998" s="58" t="str">
        <f>IF(COUNTIF(DG$3:DG$1048576,DG998)=COUNTIF($DG$3:$DG998,DG998),DG998,"")</f>
        <v/>
      </c>
      <c r="DM998" s="85" t="str">
        <f t="shared" si="1641"/>
        <v/>
      </c>
      <c r="DN998" s="85" t="str">
        <f t="shared" si="1567"/>
        <v/>
      </c>
      <c r="DO998" s="85" t="str">
        <f t="shared" si="1567"/>
        <v/>
      </c>
      <c r="DP998" s="303"/>
      <c r="DQ998" s="17" t="str">
        <f t="shared" si="1568"/>
        <v/>
      </c>
      <c r="DR998" s="17" t="str">
        <f t="shared" si="1569"/>
        <v/>
      </c>
      <c r="DS998" s="17" t="str">
        <f t="shared" si="1570"/>
        <v/>
      </c>
      <c r="DU998" s="16" t="str">
        <f t="shared" si="1642"/>
        <v/>
      </c>
      <c r="DV998" s="16" t="str">
        <f>IF(DU998="","",COUNT($DU$3:DU998))</f>
        <v/>
      </c>
      <c r="DW998" s="16" t="str">
        <f t="shared" si="1643"/>
        <v/>
      </c>
      <c r="DX998" s="16" t="str">
        <f t="shared" si="1644"/>
        <v/>
      </c>
      <c r="DY998" s="16" t="str">
        <f>IF(DZ998="","",COUNTIF(DZ$3:DZ998,DZ998))</f>
        <v/>
      </c>
      <c r="DZ998" s="16" t="str">
        <f t="shared" si="1645"/>
        <v/>
      </c>
      <c r="EA998" s="16" t="str">
        <f t="shared" si="1646"/>
        <v/>
      </c>
      <c r="EB998" s="16" t="str">
        <f t="shared" si="1647"/>
        <v/>
      </c>
      <c r="EC998" s="16" t="str">
        <f t="shared" si="1648"/>
        <v/>
      </c>
      <c r="ED998" s="16" t="str">
        <f t="shared" si="1649"/>
        <v/>
      </c>
      <c r="EE998" s="16" t="str">
        <f t="shared" si="1650"/>
        <v/>
      </c>
      <c r="EF998" s="16" t="str">
        <f t="shared" si="1651"/>
        <v/>
      </c>
      <c r="EG998" s="16" t="str">
        <f t="shared" si="1652"/>
        <v/>
      </c>
      <c r="EH998" s="16" t="str">
        <f t="shared" si="1653"/>
        <v/>
      </c>
      <c r="EI998" s="16" t="str">
        <f t="shared" si="1654"/>
        <v/>
      </c>
      <c r="EJ998" s="16" t="str">
        <f t="shared" si="1655"/>
        <v/>
      </c>
      <c r="EK998" s="16" t="str">
        <f t="shared" si="1656"/>
        <v/>
      </c>
      <c r="EL998" s="58" t="str">
        <f t="shared" si="1657"/>
        <v/>
      </c>
      <c r="EM998" s="58" t="str">
        <f>IF(OR($DZ998="",CR998=""),IF($EL998="","",$EL998),IF(OR(CR998="なし",CR998=0),領収書!$H$1,CR998))</f>
        <v/>
      </c>
      <c r="EN998" s="58" t="str">
        <f>IF(OR($DZ998="",CS998=""),IF($EL998="","",$EL998),IF(OR(CS998="なし",CS998=0),入力!$EN$1,CS998))</f>
        <v/>
      </c>
      <c r="EO998" s="63" t="str">
        <f t="shared" si="1658"/>
        <v/>
      </c>
      <c r="EP998" s="63" t="str">
        <f t="shared" si="1659"/>
        <v/>
      </c>
      <c r="ER998" s="16" t="str">
        <f>IF(AND(COUNTIF($ET$3:ET998,ET998)=1,ET998&lt;&gt;""),MAX($ER$3:ER997)+1,"")</f>
        <v/>
      </c>
      <c r="ES998" s="16" t="str">
        <f>IF(価格設定!B1000="","",価格設定!B1000)</f>
        <v/>
      </c>
      <c r="ET998" s="16" t="str">
        <f>IF(価格設定!C1000="","",価格設定!C1000)</f>
        <v/>
      </c>
      <c r="EV998" s="16" t="str">
        <f t="shared" si="1571"/>
        <v/>
      </c>
      <c r="EW998" s="16" t="str">
        <f t="shared" si="1660"/>
        <v/>
      </c>
    </row>
    <row r="999" spans="1:153" ht="30" customHeight="1" x14ac:dyDescent="0.2">
      <c r="A999" s="225"/>
      <c r="B999" s="212"/>
      <c r="C999" s="221"/>
      <c r="D999" s="164"/>
      <c r="E999" s="165"/>
      <c r="F999" s="166"/>
      <c r="G999" s="167"/>
      <c r="H999" s="179"/>
      <c r="I999" s="306"/>
      <c r="J999" s="169"/>
      <c r="K999" s="179"/>
      <c r="L999" s="186"/>
      <c r="M999" s="186"/>
      <c r="N999" s="168"/>
      <c r="O999" s="170"/>
      <c r="P999" s="212"/>
      <c r="Q999" s="179" t="str">
        <f>IFERROR(IF(H999="","",IFERROR(INDEX(価格設定!$B$5:$B$1048576,MATCH(H999,価格設定!$B$5:$B$1048576,0),0),INDEX(価格設定!$B$5:$B$1048576,MATCH("*"&amp;H999&amp;"*",価格設定!$B$5:$B$1048576,0),0))),H999)</f>
        <v/>
      </c>
      <c r="R999" s="250" t="str">
        <f>IFERROR(IF(Q999="",IF(K999="","",K999),IF(K999="",IF(INDEX(価格設定!$C$5:$C$1048576,MATCH(Q999,価格設定!$B$5:$B$1048576,0),0)=0,"",INDEX(価格設定!$C$5:$C$1048576,MATCH(Q999,価格設定!$B$5:$B$1048576,0),0)),IF(K999="なし","",K999))),"")</f>
        <v/>
      </c>
      <c r="S999" s="308" t="str">
        <f t="shared" si="1572"/>
        <v/>
      </c>
      <c r="T999" s="126" t="str">
        <f>IFERROR(IF(J999="",IF(INDEX(価格設定!$E$5:$R$1048576,MATCH($Q999,価格設定!B$5:B$1048576,0),MATCH($AW999,価格設定!E$1:X$1,1))=0,"",INDEX(価格設定!$E$5:$R$1048576,MATCH($Q999,価格設定!B$5:B$1048576,0),MATCH($AW999,価格設定!E$1:X$1,1))),J999),"")</f>
        <v/>
      </c>
      <c r="U999" s="126" t="str">
        <f t="shared" si="1573"/>
        <v/>
      </c>
      <c r="V999" s="132" t="str">
        <f t="shared" si="1574"/>
        <v/>
      </c>
      <c r="W999" s="127" t="str">
        <f>IFERROR(IF(OR(T999="",T999&lt;0),"",IFERROR(INDEX(価格設定!E$2:X$3,IF(AND(K999=$K$1,$K$1&lt;&gt;""),ROW(価格設定!$D$3)-1,MATCH(INDEX(価格設定!$D$5:$D$1048576,MATCH(Q999,価格設定!$B$5:$B$1048576,0),0),価格設定!$D$2:$D$3,0)),MATCH($AW999,価格設定!E$1:X$1,1)),INDEX(価格設定!E$2:X$2,0,MATCH($AW999,価格設定!E$1:X$1,1)))),"")</f>
        <v/>
      </c>
      <c r="X999" s="126" t="str">
        <f t="shared" si="1565"/>
        <v/>
      </c>
      <c r="Y999" s="128" t="str">
        <f t="shared" si="1575"/>
        <v/>
      </c>
      <c r="Z999" s="126" t="str">
        <f t="shared" si="1576"/>
        <v/>
      </c>
      <c r="AA999" s="129" t="str">
        <f t="shared" si="1577"/>
        <v/>
      </c>
      <c r="AB999" s="126" t="str">
        <f t="shared" si="1578"/>
        <v/>
      </c>
      <c r="AC999" s="280" t="str">
        <f t="shared" si="1579"/>
        <v/>
      </c>
      <c r="AD999" s="15"/>
      <c r="AE999" s="204" t="str">
        <f>IF(AF999="","",COUNT($AF$3:AF999))</f>
        <v/>
      </c>
      <c r="AF999" s="206" t="str">
        <f t="shared" si="1580"/>
        <v/>
      </c>
      <c r="AG999" s="204" t="str">
        <f t="shared" si="1581"/>
        <v/>
      </c>
      <c r="AH999" s="204" t="str">
        <f t="shared" si="1582"/>
        <v/>
      </c>
      <c r="AI999" s="287"/>
      <c r="AJ999" s="15"/>
      <c r="AK999" s="138" t="str">
        <f t="shared" si="1583"/>
        <v/>
      </c>
      <c r="AL999" s="131" t="str">
        <f t="shared" si="1584"/>
        <v/>
      </c>
      <c r="AM999" s="131" t="str">
        <f t="shared" si="1585"/>
        <v/>
      </c>
      <c r="AN999" s="313" t="str">
        <f t="shared" si="1586"/>
        <v/>
      </c>
      <c r="AO999" s="316" t="str">
        <f t="shared" si="1587"/>
        <v/>
      </c>
      <c r="AP999" s="18"/>
      <c r="AQ999" s="3" t="str">
        <f>IF(F999="","",MAX($AQ$3:AQ998)+1)</f>
        <v/>
      </c>
      <c r="AR999" s="3" t="str">
        <f>IF(OR(AQ999="",BB999=""),"",MAX($AR$3:AR998)+1)</f>
        <v/>
      </c>
      <c r="AS999" s="3" t="str">
        <f>IF(CQ999="","",RANK(CQ999,CQ$3:CQ$1048576,1)+COUNTIF($CQ$3:CQ999,CQ999)-1)</f>
        <v/>
      </c>
      <c r="AT999" s="21" t="str">
        <f>IF(C999="",IF(OR(AND($H999&lt;&gt;"",C999=""),AND($F998=$F999,$AZ999&lt;&gt;""),COUNTA($H$3:$H$1048576,#REF!,$F$3:$F$1048576)&gt;COUNTA($H$3:$H999,#REF!,$F$3:$F999),$AZ999&lt;&gt;""),INDEX(AT$3:AT$1048576,MATCH(MAX($AQ$3:$AQ998),$AQ$3:$AQ$1048576,0),0),""),C999)</f>
        <v/>
      </c>
      <c r="AU999" s="21" t="str">
        <f>IF(D999="",IF(OR(AND($H999&lt;&gt;"",D999=""),AND($F998=$F999,$AZ999&lt;&gt;""),COUNTA($H$3:$H$1048576,#REF!,$F$3:$F$1048576)&gt;COUNTA($H$3:$H999,#REF!,$F$3:$F999),$AZ999&lt;&gt;""),INDEX(AU$3:AU$1048576,MATCH(MAX($AQ$3:$AQ998),$AQ$3:$AQ$1048576,0),0),""),D999)</f>
        <v/>
      </c>
      <c r="AV999" s="21" t="str">
        <f>IF(E999="",IF(OR(AND($H999&lt;&gt;"",E999=""),AND($F998=$F999,$AZ999&lt;&gt;""),COUNTA($H$3:$H$1048576,#REF!,$F$3:$F$1048576)&gt;COUNTA($H$3:$H999,#REF!,$F$3:$F999),$AZ999&lt;&gt;""),INDEX(AV$3:AV$1048576,MATCH(MAX($AQ$3:$AQ998),$AQ$3:$AQ$1048576,0),0),""),E999)</f>
        <v/>
      </c>
      <c r="AW999" s="24" t="str">
        <f t="shared" si="1588"/>
        <v/>
      </c>
      <c r="AX999" s="13" t="str">
        <f t="shared" si="1589"/>
        <v/>
      </c>
      <c r="AY999" s="4" t="str">
        <f t="shared" si="1590"/>
        <v/>
      </c>
      <c r="AZ999" s="4" t="str">
        <f>IF(AX999="",IF(OR(AND(H999&lt;&gt;"",F999=""),COUNTA($H$3:$H$1048576)&gt;COUNTA($H$3:$H999)),INDEX(AX$3:AX999,MATCH(MAX($AQ$3:AQ999),AQ$3:AQ999,0),0),""),AX999)</f>
        <v/>
      </c>
      <c r="BA999" s="4" t="str">
        <f>IF(AY999="",IF(AND(H999&lt;&gt;"",F999=""),INDEX(AY$3:AY999,MATCH(MAX($AQ$3:AQ999),AQ$3:AQ999,0),0),""),AY999)</f>
        <v/>
      </c>
      <c r="BB999" s="82" t="str">
        <f>IF(BC999="","",RANK(BC999,BC$3:BC$1048576,1)+COUNTIF($BC$3:BC999,BC999)-1)</f>
        <v/>
      </c>
      <c r="BC999" s="139" t="str">
        <f t="shared" si="1591"/>
        <v/>
      </c>
      <c r="BD999" s="46" t="str">
        <f t="shared" si="1592"/>
        <v/>
      </c>
      <c r="BE999" s="46" t="str">
        <f t="shared" si="1593"/>
        <v/>
      </c>
      <c r="BF999" s="46" t="str">
        <f t="shared" si="1594"/>
        <v/>
      </c>
      <c r="BG999" s="4" t="str">
        <f t="shared" si="1595"/>
        <v/>
      </c>
      <c r="BH999" s="180" t="str">
        <f t="shared" si="1596"/>
        <v/>
      </c>
      <c r="BI999" s="16" t="str">
        <f t="shared" si="1597"/>
        <v/>
      </c>
      <c r="BJ999" s="52" t="str">
        <f>IF(BI999="","",IF(W999="","",IF(AND(K999=$K$1,$K$1&lt;&gt;""),$BT$2,IFERROR(IF(INDEX(価格設定!$D$5:$D$1048576,MATCH(Q999,価格設定!$B$5:$B$1048576,0),0)=価格設定!$D$3,$BT$2,$BS$2),$BS$2))))</f>
        <v/>
      </c>
      <c r="BK999" s="16" t="str">
        <f>IF(BI999="","",IF(COUNTIF($BI$3:BI999,BI999)=1,1,IF(AND(BI998=BI999,BH999=""),BK998,COUNTIF($BH$3:BH999,BH999))))</f>
        <v/>
      </c>
      <c r="BL999" s="52" t="str">
        <f t="shared" si="1598"/>
        <v/>
      </c>
      <c r="BM999" s="52" t="str">
        <f t="shared" si="1599"/>
        <v/>
      </c>
      <c r="BN999" s="119" t="str">
        <f t="shared" si="1600"/>
        <v/>
      </c>
      <c r="BO999" s="119" t="str">
        <f t="shared" si="1601"/>
        <v/>
      </c>
      <c r="BP999" s="17" t="str">
        <f t="shared" si="1602"/>
        <v/>
      </c>
      <c r="BQ999" s="17" t="str">
        <f t="shared" si="1603"/>
        <v/>
      </c>
      <c r="BR999" s="17" t="str">
        <f>IF(OR(BP999="",COUNTIF($BO$3:BO999,BO999)&lt;&gt;1),"",SUMIF(BO$3:BO$1048576,BO999,BP$3:BP$1048576))</f>
        <v/>
      </c>
      <c r="BS999" s="17" t="str">
        <f t="shared" si="1604"/>
        <v/>
      </c>
      <c r="BT999" s="17" t="str">
        <f t="shared" si="1605"/>
        <v/>
      </c>
      <c r="BU999" s="17" t="str">
        <f t="shared" si="1606"/>
        <v/>
      </c>
      <c r="BV999" s="24" t="str">
        <f t="shared" si="1607"/>
        <v/>
      </c>
      <c r="BW999" s="24" t="str">
        <f t="shared" si="1608"/>
        <v/>
      </c>
      <c r="BX999" s="24" t="str">
        <f t="shared" si="1609"/>
        <v/>
      </c>
      <c r="BY999" s="26" t="str">
        <f t="shared" si="1610"/>
        <v/>
      </c>
      <c r="BZ999" s="26" t="str">
        <f t="shared" si="1611"/>
        <v/>
      </c>
      <c r="CA999" s="26" t="str">
        <f t="shared" si="1612"/>
        <v/>
      </c>
      <c r="CB999" s="66" t="str">
        <f t="shared" si="1613"/>
        <v/>
      </c>
      <c r="CC999" s="65" t="str">
        <f t="shared" si="1614"/>
        <v/>
      </c>
      <c r="CD999" s="26" t="str">
        <f t="shared" si="1615"/>
        <v/>
      </c>
      <c r="CE999" s="26" t="str">
        <f t="shared" si="1616"/>
        <v/>
      </c>
      <c r="CF999" s="193" t="str">
        <f t="shared" si="1617"/>
        <v/>
      </c>
      <c r="CG999" s="193" t="str">
        <f t="shared" si="1618"/>
        <v/>
      </c>
      <c r="CH999" s="26" t="str">
        <f t="shared" si="1619"/>
        <v/>
      </c>
      <c r="CI999" s="26" t="str">
        <f t="shared" si="1620"/>
        <v/>
      </c>
      <c r="CJ999" s="65" t="str">
        <f t="shared" si="1621"/>
        <v/>
      </c>
      <c r="CK999" s="65" t="str">
        <f t="shared" si="1622"/>
        <v/>
      </c>
      <c r="CL999" s="64" t="str">
        <f t="shared" si="1623"/>
        <v/>
      </c>
      <c r="CM999" s="64" t="str">
        <f t="shared" si="1624"/>
        <v/>
      </c>
      <c r="CN999" s="65" t="str">
        <f t="shared" si="1625"/>
        <v/>
      </c>
      <c r="CP999" s="63" t="str">
        <f>IF(BH999="","",MAX($CP$3:CP998)+1)</f>
        <v/>
      </c>
      <c r="CQ999" s="24" t="str">
        <f t="shared" si="1626"/>
        <v/>
      </c>
      <c r="CR999" s="24" t="str">
        <f t="shared" si="1627"/>
        <v/>
      </c>
      <c r="CS999" s="24" t="str">
        <f t="shared" si="1628"/>
        <v/>
      </c>
      <c r="CT999" s="58" t="str">
        <f>IF(BO999="","",COUNTIF($BO$3:BO999,BO999)&amp;"@"&amp;BO999)</f>
        <v/>
      </c>
      <c r="CU999" s="16" t="str">
        <f t="shared" si="1566"/>
        <v/>
      </c>
      <c r="CV999" s="63" t="str">
        <f t="shared" si="1629"/>
        <v/>
      </c>
      <c r="CW999" s="16" t="str">
        <f t="shared" si="1630"/>
        <v/>
      </c>
      <c r="CX999" s="16" t="str">
        <f t="shared" si="1631"/>
        <v/>
      </c>
      <c r="CY999" s="16" t="str">
        <f t="shared" si="1632"/>
        <v/>
      </c>
      <c r="CZ999" s="85" t="str">
        <f t="shared" si="1633"/>
        <v/>
      </c>
      <c r="DA999" s="16" t="str">
        <f t="shared" si="1634"/>
        <v/>
      </c>
      <c r="DB999" s="16" t="str">
        <f t="shared" si="1635"/>
        <v/>
      </c>
      <c r="DC999" s="28" t="str">
        <f>IF(CP999="","",$DC$1&amp;(INDEX(価格設定!D$1:XFD$3,ROW(価格設定!$D$3),MATCH($AW999,価格設定!D$1:XFD$1,1))*100)&amp;"%")</f>
        <v/>
      </c>
      <c r="DD999" s="28" t="str">
        <f>IF(CP999="","",$DD$1&amp;(INDEX(価格設定!D$1:XFD$3,ROW(価格設定!$D$2),MATCH($AW999,価格設定!D$1:XFD$1,1))*100)&amp;"%")</f>
        <v/>
      </c>
      <c r="DE999" s="29" t="str">
        <f t="shared" si="1636"/>
        <v/>
      </c>
      <c r="DG999" s="58" t="str">
        <f t="shared" si="1637"/>
        <v/>
      </c>
      <c r="DH999" s="58" t="str">
        <f t="shared" si="1638"/>
        <v/>
      </c>
      <c r="DI999" s="58" t="str">
        <f t="shared" si="1639"/>
        <v/>
      </c>
      <c r="DJ999" s="85" t="str">
        <f t="shared" si="1640"/>
        <v/>
      </c>
      <c r="DL999" s="58" t="str">
        <f>IF(COUNTIF(DG$3:DG$1048576,DG999)=COUNTIF($DG$3:$DG999,DG999),DG999,"")</f>
        <v/>
      </c>
      <c r="DM999" s="85" t="str">
        <f t="shared" si="1641"/>
        <v/>
      </c>
      <c r="DN999" s="85" t="str">
        <f t="shared" si="1567"/>
        <v/>
      </c>
      <c r="DO999" s="85" t="str">
        <f t="shared" si="1567"/>
        <v/>
      </c>
      <c r="DP999" s="303"/>
      <c r="DQ999" s="17" t="str">
        <f t="shared" si="1568"/>
        <v/>
      </c>
      <c r="DR999" s="17" t="str">
        <f t="shared" si="1569"/>
        <v/>
      </c>
      <c r="DS999" s="17" t="str">
        <f t="shared" si="1570"/>
        <v/>
      </c>
      <c r="DU999" s="16" t="str">
        <f t="shared" si="1642"/>
        <v/>
      </c>
      <c r="DV999" s="16" t="str">
        <f>IF(DU999="","",COUNT($DU$3:DU999))</f>
        <v/>
      </c>
      <c r="DW999" s="16" t="str">
        <f t="shared" si="1643"/>
        <v/>
      </c>
      <c r="DX999" s="16" t="str">
        <f t="shared" si="1644"/>
        <v/>
      </c>
      <c r="DY999" s="16" t="str">
        <f>IF(DZ999="","",COUNTIF(DZ$3:DZ999,DZ999))</f>
        <v/>
      </c>
      <c r="DZ999" s="16" t="str">
        <f t="shared" si="1645"/>
        <v/>
      </c>
      <c r="EA999" s="16" t="str">
        <f t="shared" si="1646"/>
        <v/>
      </c>
      <c r="EB999" s="16" t="str">
        <f t="shared" si="1647"/>
        <v/>
      </c>
      <c r="EC999" s="16" t="str">
        <f t="shared" si="1648"/>
        <v/>
      </c>
      <c r="ED999" s="16" t="str">
        <f t="shared" si="1649"/>
        <v/>
      </c>
      <c r="EE999" s="16" t="str">
        <f t="shared" si="1650"/>
        <v/>
      </c>
      <c r="EF999" s="16" t="str">
        <f t="shared" si="1651"/>
        <v/>
      </c>
      <c r="EG999" s="16" t="str">
        <f t="shared" si="1652"/>
        <v/>
      </c>
      <c r="EH999" s="16" t="str">
        <f t="shared" si="1653"/>
        <v/>
      </c>
      <c r="EI999" s="16" t="str">
        <f t="shared" si="1654"/>
        <v/>
      </c>
      <c r="EJ999" s="16" t="str">
        <f t="shared" si="1655"/>
        <v/>
      </c>
      <c r="EK999" s="16" t="str">
        <f t="shared" si="1656"/>
        <v/>
      </c>
      <c r="EL999" s="58" t="str">
        <f t="shared" si="1657"/>
        <v/>
      </c>
      <c r="EM999" s="58" t="str">
        <f>IF(OR($DZ999="",CR999=""),IF($EL999="","",$EL999),IF(OR(CR999="なし",CR999=0),領収書!$H$1,CR999))</f>
        <v/>
      </c>
      <c r="EN999" s="58" t="str">
        <f>IF(OR($DZ999="",CS999=""),IF($EL999="","",$EL999),IF(OR(CS999="なし",CS999=0),入力!$EN$1,CS999))</f>
        <v/>
      </c>
      <c r="EO999" s="63" t="str">
        <f t="shared" si="1658"/>
        <v/>
      </c>
      <c r="EP999" s="63" t="str">
        <f t="shared" si="1659"/>
        <v/>
      </c>
      <c r="ER999" s="16" t="str">
        <f>IF(AND(COUNTIF($ET$3:ET999,ET999)=1,ET999&lt;&gt;""),MAX($ER$3:ER998)+1,"")</f>
        <v/>
      </c>
      <c r="ES999" s="16" t="str">
        <f>IF(価格設定!B1001="","",価格設定!B1001)</f>
        <v/>
      </c>
      <c r="ET999" s="16" t="str">
        <f>IF(価格設定!C1001="","",価格設定!C1001)</f>
        <v/>
      </c>
      <c r="EV999" s="16" t="str">
        <f t="shared" si="1571"/>
        <v/>
      </c>
      <c r="EW999" s="16" t="str">
        <f t="shared" si="1660"/>
        <v/>
      </c>
    </row>
    <row r="1000" spans="1:153" ht="30" customHeight="1" x14ac:dyDescent="0.2">
      <c r="A1000" s="225"/>
      <c r="B1000" s="212"/>
      <c r="C1000" s="221"/>
      <c r="D1000" s="164"/>
      <c r="E1000" s="165"/>
      <c r="F1000" s="166"/>
      <c r="G1000" s="167"/>
      <c r="H1000" s="179"/>
      <c r="I1000" s="306"/>
      <c r="J1000" s="169"/>
      <c r="K1000" s="179"/>
      <c r="L1000" s="186"/>
      <c r="M1000" s="186"/>
      <c r="N1000" s="168"/>
      <c r="O1000" s="170"/>
      <c r="P1000" s="212"/>
      <c r="Q1000" s="179" t="str">
        <f>IFERROR(IF(H1000="","",IFERROR(INDEX(価格設定!$B$5:$B$1048576,MATCH(H1000,価格設定!$B$5:$B$1048576,0),0),INDEX(価格設定!$B$5:$B$1048576,MATCH("*"&amp;H1000&amp;"*",価格設定!$B$5:$B$1048576,0),0))),H1000)</f>
        <v/>
      </c>
      <c r="R1000" s="250" t="str">
        <f>IFERROR(IF(Q1000="",IF(K1000="","",K1000),IF(K1000="",IF(INDEX(価格設定!$C$5:$C$1048576,MATCH(Q1000,価格設定!$B$5:$B$1048576,0),0)=0,"",INDEX(価格設定!$C$5:$C$1048576,MATCH(Q1000,価格設定!$B$5:$B$1048576,0),0)),IF(K1000="なし","",K1000))),"")</f>
        <v/>
      </c>
      <c r="S1000" s="308" t="str">
        <f t="shared" si="1572"/>
        <v/>
      </c>
      <c r="T1000" s="126" t="str">
        <f>IFERROR(IF(J1000="",IF(INDEX(価格設定!$E$5:$R$1048576,MATCH($Q1000,価格設定!B$5:B$1048576,0),MATCH($AW1000,価格設定!E$1:X$1,1))=0,"",INDEX(価格設定!$E$5:$R$1048576,MATCH($Q1000,価格設定!B$5:B$1048576,0),MATCH($AW1000,価格設定!E$1:X$1,1))),J1000),"")</f>
        <v/>
      </c>
      <c r="U1000" s="126" t="str">
        <f t="shared" si="1573"/>
        <v/>
      </c>
      <c r="V1000" s="132" t="str">
        <f t="shared" si="1574"/>
        <v/>
      </c>
      <c r="W1000" s="127" t="str">
        <f>IFERROR(IF(OR(T1000="",T1000&lt;0),"",IFERROR(INDEX(価格設定!E$2:X$3,IF(AND(K1000=$K$1,$K$1&lt;&gt;""),ROW(価格設定!$D$3)-1,MATCH(INDEX(価格設定!$D$5:$D$1048576,MATCH(Q1000,価格設定!$B$5:$B$1048576,0),0),価格設定!$D$2:$D$3,0)),MATCH($AW1000,価格設定!E$1:X$1,1)),INDEX(価格設定!E$2:X$2,0,MATCH($AW1000,価格設定!E$1:X$1,1)))),"")</f>
        <v/>
      </c>
      <c r="X1000" s="126" t="str">
        <f t="shared" si="1565"/>
        <v/>
      </c>
      <c r="Y1000" s="128" t="str">
        <f t="shared" si="1575"/>
        <v/>
      </c>
      <c r="Z1000" s="126" t="str">
        <f t="shared" si="1576"/>
        <v/>
      </c>
      <c r="AA1000" s="129" t="str">
        <f t="shared" si="1577"/>
        <v/>
      </c>
      <c r="AB1000" s="126" t="str">
        <f t="shared" si="1578"/>
        <v/>
      </c>
      <c r="AC1000" s="280" t="str">
        <f t="shared" si="1579"/>
        <v/>
      </c>
      <c r="AD1000" s="15"/>
      <c r="AE1000" s="204" t="str">
        <f>IF(AF1000="","",COUNT($AF$3:AF1000))</f>
        <v/>
      </c>
      <c r="AF1000" s="206" t="str">
        <f t="shared" si="1580"/>
        <v/>
      </c>
      <c r="AG1000" s="204" t="str">
        <f t="shared" si="1581"/>
        <v/>
      </c>
      <c r="AH1000" s="204" t="str">
        <f t="shared" si="1582"/>
        <v/>
      </c>
      <c r="AI1000" s="287"/>
      <c r="AJ1000" s="15"/>
      <c r="AK1000" s="138" t="str">
        <f t="shared" si="1583"/>
        <v/>
      </c>
      <c r="AL1000" s="131" t="str">
        <f t="shared" si="1584"/>
        <v/>
      </c>
      <c r="AM1000" s="131" t="str">
        <f t="shared" si="1585"/>
        <v/>
      </c>
      <c r="AN1000" s="313" t="str">
        <f t="shared" si="1586"/>
        <v/>
      </c>
      <c r="AO1000" s="316" t="str">
        <f t="shared" si="1587"/>
        <v/>
      </c>
      <c r="AP1000" s="18"/>
      <c r="AQ1000" s="3" t="str">
        <f>IF(F1000="","",MAX($AQ$3:AQ999)+1)</f>
        <v/>
      </c>
      <c r="AR1000" s="3" t="str">
        <f>IF(OR(AQ1000="",BB1000=""),"",MAX($AR$3:AR999)+1)</f>
        <v/>
      </c>
      <c r="AS1000" s="3" t="str">
        <f>IF(CQ1000="","",RANK(CQ1000,CQ$3:CQ$1048576,1)+COUNTIF($CQ$3:CQ1000,CQ1000)-1)</f>
        <v/>
      </c>
      <c r="AT1000" s="21" t="str">
        <f>IF(C1000="",IF(OR(AND($H1000&lt;&gt;"",C1000=""),AND($F999=$F1000,$AZ1000&lt;&gt;""),COUNTA($H$3:$H$1048576,#REF!,$F$3:$F$1048576)&gt;COUNTA($H$3:$H1000,#REF!,$F$3:$F1000),$AZ1000&lt;&gt;""),INDEX(AT$3:AT$1048576,MATCH(MAX($AQ$3:$AQ999),$AQ$3:$AQ$1048576,0),0),""),C1000)</f>
        <v/>
      </c>
      <c r="AU1000" s="21" t="str">
        <f>IF(D1000="",IF(OR(AND($H1000&lt;&gt;"",D1000=""),AND($F999=$F1000,$AZ1000&lt;&gt;""),COUNTA($H$3:$H$1048576,#REF!,$F$3:$F$1048576)&gt;COUNTA($H$3:$H1000,#REF!,$F$3:$F1000),$AZ1000&lt;&gt;""),INDEX(AU$3:AU$1048576,MATCH(MAX($AQ$3:$AQ999),$AQ$3:$AQ$1048576,0),0),""),D1000)</f>
        <v/>
      </c>
      <c r="AV1000" s="21" t="str">
        <f>IF(E1000="",IF(OR(AND($H1000&lt;&gt;"",E1000=""),AND($F999=$F1000,$AZ1000&lt;&gt;""),COUNTA($H$3:$H$1048576,#REF!,$F$3:$F$1048576)&gt;COUNTA($H$3:$H1000,#REF!,$F$3:$F1000),$AZ1000&lt;&gt;""),INDEX(AV$3:AV$1048576,MATCH(MAX($AQ$3:$AQ999),$AQ$3:$AQ$1048576,0),0),""),E1000)</f>
        <v/>
      </c>
      <c r="AW1000" s="24" t="str">
        <f t="shared" si="1588"/>
        <v/>
      </c>
      <c r="AX1000" s="13" t="str">
        <f t="shared" si="1589"/>
        <v/>
      </c>
      <c r="AY1000" s="4" t="str">
        <f t="shared" si="1590"/>
        <v/>
      </c>
      <c r="AZ1000" s="4" t="str">
        <f>IF(AX1000="",IF(OR(AND(H1000&lt;&gt;"",F1000=""),COUNTA($H$3:$H$1048576)&gt;COUNTA($H$3:$H1000)),INDEX(AX$3:AX1000,MATCH(MAX($AQ$3:AQ1000),AQ$3:AQ1000,0),0),""),AX1000)</f>
        <v/>
      </c>
      <c r="BA1000" s="4" t="str">
        <f>IF(AY1000="",IF(AND(H1000&lt;&gt;"",F1000=""),INDEX(AY$3:AY1000,MATCH(MAX($AQ$3:AQ1000),AQ$3:AQ1000,0),0),""),AY1000)</f>
        <v/>
      </c>
      <c r="BB1000" s="82" t="str">
        <f>IF(BC1000="","",RANK(BC1000,BC$3:BC$1048576,1)+COUNTIF($BC$3:BC1000,BC1000)-1)</f>
        <v/>
      </c>
      <c r="BC1000" s="139" t="str">
        <f t="shared" si="1591"/>
        <v/>
      </c>
      <c r="BD1000" s="46" t="str">
        <f t="shared" si="1592"/>
        <v/>
      </c>
      <c r="BE1000" s="46" t="str">
        <f t="shared" si="1593"/>
        <v/>
      </c>
      <c r="BF1000" s="46" t="str">
        <f t="shared" si="1594"/>
        <v/>
      </c>
      <c r="BG1000" s="4" t="str">
        <f t="shared" si="1595"/>
        <v/>
      </c>
      <c r="BH1000" s="180" t="str">
        <f t="shared" si="1596"/>
        <v/>
      </c>
      <c r="BI1000" s="16" t="str">
        <f t="shared" si="1597"/>
        <v/>
      </c>
      <c r="BJ1000" s="52" t="str">
        <f>IF(BI1000="","",IF(W1000="","",IF(AND(K1000=$K$1,$K$1&lt;&gt;""),$BT$2,IFERROR(IF(INDEX(価格設定!$D$5:$D$1048576,MATCH(Q1000,価格設定!$B$5:$B$1048576,0),0)=価格設定!$D$3,$BT$2,$BS$2),$BS$2))))</f>
        <v/>
      </c>
      <c r="BK1000" s="16" t="str">
        <f>IF(BI1000="","",IF(COUNTIF($BI$3:BI1000,BI1000)=1,1,IF(AND(BI999=BI1000,BH1000=""),BK999,COUNTIF($BH$3:BH1000,BH1000))))</f>
        <v/>
      </c>
      <c r="BL1000" s="52" t="str">
        <f t="shared" si="1598"/>
        <v/>
      </c>
      <c r="BM1000" s="52" t="str">
        <f t="shared" si="1599"/>
        <v/>
      </c>
      <c r="BN1000" s="119" t="str">
        <f t="shared" si="1600"/>
        <v/>
      </c>
      <c r="BO1000" s="119" t="str">
        <f t="shared" si="1601"/>
        <v/>
      </c>
      <c r="BP1000" s="17" t="str">
        <f t="shared" si="1602"/>
        <v/>
      </c>
      <c r="BQ1000" s="17" t="str">
        <f t="shared" si="1603"/>
        <v/>
      </c>
      <c r="BR1000" s="17" t="str">
        <f>IF(OR(BP1000="",COUNTIF($BO$3:BO1000,BO1000)&lt;&gt;1),"",SUMIF(BO$3:BO$1048576,BO1000,BP$3:BP$1048576))</f>
        <v/>
      </c>
      <c r="BS1000" s="17" t="str">
        <f t="shared" si="1604"/>
        <v/>
      </c>
      <c r="BT1000" s="17" t="str">
        <f t="shared" si="1605"/>
        <v/>
      </c>
      <c r="BU1000" s="17" t="str">
        <f t="shared" si="1606"/>
        <v/>
      </c>
      <c r="BV1000" s="24" t="str">
        <f t="shared" si="1607"/>
        <v/>
      </c>
      <c r="BW1000" s="24" t="str">
        <f t="shared" si="1608"/>
        <v/>
      </c>
      <c r="BX1000" s="24" t="str">
        <f t="shared" si="1609"/>
        <v/>
      </c>
      <c r="BY1000" s="26" t="str">
        <f t="shared" si="1610"/>
        <v/>
      </c>
      <c r="BZ1000" s="26" t="str">
        <f t="shared" si="1611"/>
        <v/>
      </c>
      <c r="CA1000" s="26" t="str">
        <f t="shared" si="1612"/>
        <v/>
      </c>
      <c r="CB1000" s="66" t="str">
        <f t="shared" si="1613"/>
        <v/>
      </c>
      <c r="CC1000" s="65" t="str">
        <f t="shared" si="1614"/>
        <v/>
      </c>
      <c r="CD1000" s="26" t="str">
        <f t="shared" si="1615"/>
        <v/>
      </c>
      <c r="CE1000" s="26" t="str">
        <f t="shared" si="1616"/>
        <v/>
      </c>
      <c r="CF1000" s="193" t="str">
        <f t="shared" si="1617"/>
        <v/>
      </c>
      <c r="CG1000" s="193" t="str">
        <f t="shared" si="1618"/>
        <v/>
      </c>
      <c r="CH1000" s="26" t="str">
        <f t="shared" si="1619"/>
        <v/>
      </c>
      <c r="CI1000" s="26" t="str">
        <f t="shared" si="1620"/>
        <v/>
      </c>
      <c r="CJ1000" s="65" t="str">
        <f t="shared" si="1621"/>
        <v/>
      </c>
      <c r="CK1000" s="65" t="str">
        <f t="shared" si="1622"/>
        <v/>
      </c>
      <c r="CL1000" s="64" t="str">
        <f t="shared" si="1623"/>
        <v/>
      </c>
      <c r="CM1000" s="64" t="str">
        <f t="shared" si="1624"/>
        <v/>
      </c>
      <c r="CN1000" s="65" t="str">
        <f t="shared" si="1625"/>
        <v/>
      </c>
      <c r="CP1000" s="63" t="str">
        <f>IF(BH1000="","",MAX($CP$3:CP999)+1)</f>
        <v/>
      </c>
      <c r="CQ1000" s="24" t="str">
        <f t="shared" si="1626"/>
        <v/>
      </c>
      <c r="CR1000" s="24" t="str">
        <f t="shared" si="1627"/>
        <v/>
      </c>
      <c r="CS1000" s="24" t="str">
        <f t="shared" si="1628"/>
        <v/>
      </c>
      <c r="CT1000" s="58" t="str">
        <f>IF(BO1000="","",COUNTIF($BO$3:BO1000,BO1000)&amp;"@"&amp;BO1000)</f>
        <v/>
      </c>
      <c r="CU1000" s="16" t="str">
        <f t="shared" si="1566"/>
        <v/>
      </c>
      <c r="CV1000" s="63" t="str">
        <f t="shared" si="1629"/>
        <v/>
      </c>
      <c r="CW1000" s="16" t="str">
        <f t="shared" si="1630"/>
        <v/>
      </c>
      <c r="CX1000" s="16" t="str">
        <f t="shared" si="1631"/>
        <v/>
      </c>
      <c r="CY1000" s="16" t="str">
        <f t="shared" si="1632"/>
        <v/>
      </c>
      <c r="CZ1000" s="85" t="str">
        <f t="shared" si="1633"/>
        <v/>
      </c>
      <c r="DA1000" s="16" t="str">
        <f t="shared" si="1634"/>
        <v/>
      </c>
      <c r="DB1000" s="16" t="str">
        <f t="shared" si="1635"/>
        <v/>
      </c>
      <c r="DC1000" s="28" t="str">
        <f>IF(CP1000="","",$DC$1&amp;(INDEX(価格設定!D$1:XFD$3,ROW(価格設定!$D$3),MATCH($AW1000,価格設定!D$1:XFD$1,1))*100)&amp;"%")</f>
        <v/>
      </c>
      <c r="DD1000" s="28" t="str">
        <f>IF(CP1000="","",$DD$1&amp;(INDEX(価格設定!D$1:XFD$3,ROW(価格設定!$D$2),MATCH($AW1000,価格設定!D$1:XFD$1,1))*100)&amp;"%")</f>
        <v/>
      </c>
      <c r="DE1000" s="29" t="str">
        <f t="shared" si="1636"/>
        <v/>
      </c>
      <c r="DG1000" s="58" t="str">
        <f t="shared" si="1637"/>
        <v/>
      </c>
      <c r="DH1000" s="58" t="str">
        <f t="shared" si="1638"/>
        <v/>
      </c>
      <c r="DI1000" s="58" t="str">
        <f t="shared" si="1639"/>
        <v/>
      </c>
      <c r="DJ1000" s="85" t="str">
        <f t="shared" si="1640"/>
        <v/>
      </c>
      <c r="DL1000" s="58" t="str">
        <f>IF(COUNTIF(DG$3:DG$1048576,DG1000)=COUNTIF($DG$3:$DG1000,DG1000),DG1000,"")</f>
        <v/>
      </c>
      <c r="DM1000" s="85" t="str">
        <f t="shared" si="1641"/>
        <v/>
      </c>
      <c r="DN1000" s="85" t="str">
        <f t="shared" si="1567"/>
        <v/>
      </c>
      <c r="DO1000" s="85" t="str">
        <f t="shared" si="1567"/>
        <v/>
      </c>
      <c r="DP1000" s="303"/>
      <c r="DQ1000" s="17" t="str">
        <f t="shared" si="1568"/>
        <v/>
      </c>
      <c r="DR1000" s="17" t="str">
        <f t="shared" si="1569"/>
        <v/>
      </c>
      <c r="DS1000" s="17" t="str">
        <f t="shared" si="1570"/>
        <v/>
      </c>
      <c r="DU1000" s="16" t="str">
        <f t="shared" si="1642"/>
        <v/>
      </c>
      <c r="DV1000" s="16" t="str">
        <f>IF(DU1000="","",COUNT($DU$3:DU1000))</f>
        <v/>
      </c>
      <c r="DW1000" s="16" t="str">
        <f t="shared" si="1643"/>
        <v/>
      </c>
      <c r="DX1000" s="16" t="str">
        <f t="shared" si="1644"/>
        <v/>
      </c>
      <c r="DY1000" s="16" t="str">
        <f>IF(DZ1000="","",COUNTIF(DZ$3:DZ1000,DZ1000))</f>
        <v/>
      </c>
      <c r="DZ1000" s="16" t="str">
        <f t="shared" si="1645"/>
        <v/>
      </c>
      <c r="EA1000" s="16" t="str">
        <f t="shared" si="1646"/>
        <v/>
      </c>
      <c r="EB1000" s="16" t="str">
        <f t="shared" si="1647"/>
        <v/>
      </c>
      <c r="EC1000" s="16" t="str">
        <f t="shared" si="1648"/>
        <v/>
      </c>
      <c r="ED1000" s="16" t="str">
        <f t="shared" si="1649"/>
        <v/>
      </c>
      <c r="EE1000" s="16" t="str">
        <f t="shared" si="1650"/>
        <v/>
      </c>
      <c r="EF1000" s="16" t="str">
        <f t="shared" si="1651"/>
        <v/>
      </c>
      <c r="EG1000" s="16" t="str">
        <f t="shared" si="1652"/>
        <v/>
      </c>
      <c r="EH1000" s="16" t="str">
        <f t="shared" si="1653"/>
        <v/>
      </c>
      <c r="EI1000" s="16" t="str">
        <f t="shared" si="1654"/>
        <v/>
      </c>
      <c r="EJ1000" s="16" t="str">
        <f t="shared" si="1655"/>
        <v/>
      </c>
      <c r="EK1000" s="16" t="str">
        <f t="shared" si="1656"/>
        <v/>
      </c>
      <c r="EL1000" s="58" t="str">
        <f t="shared" si="1657"/>
        <v/>
      </c>
      <c r="EM1000" s="58" t="str">
        <f>IF(OR($DZ1000="",CR1000=""),IF($EL1000="","",$EL1000),IF(OR(CR1000="なし",CR1000=0),領収書!$H$1,CR1000))</f>
        <v/>
      </c>
      <c r="EN1000" s="58" t="str">
        <f>IF(OR($DZ1000="",CS1000=""),IF($EL1000="","",$EL1000),IF(OR(CS1000="なし",CS1000=0),入力!$EN$1,CS1000))</f>
        <v/>
      </c>
      <c r="EO1000" s="63" t="str">
        <f t="shared" si="1658"/>
        <v/>
      </c>
      <c r="EP1000" s="63" t="str">
        <f t="shared" si="1659"/>
        <v/>
      </c>
      <c r="ER1000" s="16" t="str">
        <f>IF(AND(COUNTIF($ET$3:ET1000,ET1000)=1,ET1000&lt;&gt;""),MAX($ER$3:ER999)+1,"")</f>
        <v/>
      </c>
      <c r="ES1000" s="16" t="str">
        <f>IF(価格設定!B1002="","",価格設定!B1002)</f>
        <v/>
      </c>
      <c r="ET1000" s="16" t="str">
        <f>IF(価格設定!C1002="","",価格設定!C1002)</f>
        <v/>
      </c>
      <c r="EV1000" s="16" t="str">
        <f t="shared" si="1571"/>
        <v/>
      </c>
      <c r="EW1000" s="16" t="str">
        <f t="shared" si="1660"/>
        <v/>
      </c>
    </row>
    <row r="1001" spans="1:153" ht="30" customHeight="1" x14ac:dyDescent="0.2">
      <c r="A1001" s="225"/>
      <c r="B1001" s="212"/>
      <c r="C1001" s="221"/>
      <c r="D1001" s="164"/>
      <c r="E1001" s="165"/>
      <c r="F1001" s="166"/>
      <c r="G1001" s="167"/>
      <c r="H1001" s="179"/>
      <c r="I1001" s="306"/>
      <c r="J1001" s="169"/>
      <c r="K1001" s="179"/>
      <c r="L1001" s="186"/>
      <c r="M1001" s="186"/>
      <c r="N1001" s="168"/>
      <c r="O1001" s="170"/>
      <c r="P1001" s="212"/>
      <c r="Q1001" s="179" t="str">
        <f>IFERROR(IF(H1001="","",IFERROR(INDEX(価格設定!$B$5:$B$1048576,MATCH(H1001,価格設定!$B$5:$B$1048576,0),0),INDEX(価格設定!$B$5:$B$1048576,MATCH("*"&amp;H1001&amp;"*",価格設定!$B$5:$B$1048576,0),0))),H1001)</f>
        <v/>
      </c>
      <c r="R1001" s="250" t="str">
        <f>IFERROR(IF(Q1001="",IF(K1001="","",K1001),IF(K1001="",IF(INDEX(価格設定!$C$5:$C$1048576,MATCH(Q1001,価格設定!$B$5:$B$1048576,0),0)=0,"",INDEX(価格設定!$C$5:$C$1048576,MATCH(Q1001,価格設定!$B$5:$B$1048576,0),0)),IF(K1001="なし","",K1001))),"")</f>
        <v/>
      </c>
      <c r="S1001" s="308" t="str">
        <f t="shared" si="1572"/>
        <v/>
      </c>
      <c r="T1001" s="126" t="str">
        <f>IFERROR(IF(J1001="",IF(INDEX(価格設定!$E$5:$R$1048576,MATCH($Q1001,価格設定!B$5:B$1048576,0),MATCH($AW1001,価格設定!E$1:X$1,1))=0,"",INDEX(価格設定!$E$5:$R$1048576,MATCH($Q1001,価格設定!B$5:B$1048576,0),MATCH($AW1001,価格設定!E$1:X$1,1))),J1001),"")</f>
        <v/>
      </c>
      <c r="U1001" s="126" t="str">
        <f t="shared" si="1573"/>
        <v/>
      </c>
      <c r="V1001" s="132" t="str">
        <f t="shared" si="1574"/>
        <v/>
      </c>
      <c r="W1001" s="127" t="str">
        <f>IFERROR(IF(OR(T1001="",T1001&lt;0),"",IFERROR(INDEX(価格設定!E$2:X$3,IF(AND(K1001=$K$1,$K$1&lt;&gt;""),ROW(価格設定!$D$3)-1,MATCH(INDEX(価格設定!$D$5:$D$1048576,MATCH(Q1001,価格設定!$B$5:$B$1048576,0),0),価格設定!$D$2:$D$3,0)),MATCH($AW1001,価格設定!E$1:X$1,1)),INDEX(価格設定!E$2:X$2,0,MATCH($AW1001,価格設定!E$1:X$1,1)))),"")</f>
        <v/>
      </c>
      <c r="X1001" s="126" t="str">
        <f t="shared" si="1565"/>
        <v/>
      </c>
      <c r="Y1001" s="128" t="str">
        <f t="shared" si="1575"/>
        <v/>
      </c>
      <c r="Z1001" s="126" t="str">
        <f t="shared" si="1576"/>
        <v/>
      </c>
      <c r="AA1001" s="129" t="str">
        <f t="shared" si="1577"/>
        <v/>
      </c>
      <c r="AB1001" s="126" t="str">
        <f t="shared" si="1578"/>
        <v/>
      </c>
      <c r="AC1001" s="280" t="str">
        <f t="shared" si="1579"/>
        <v/>
      </c>
      <c r="AD1001" s="15"/>
      <c r="AE1001" s="204" t="str">
        <f>IF(AF1001="","",COUNT($AF$3:AF1001))</f>
        <v/>
      </c>
      <c r="AF1001" s="206" t="str">
        <f t="shared" si="1580"/>
        <v/>
      </c>
      <c r="AG1001" s="204" t="str">
        <f t="shared" si="1581"/>
        <v/>
      </c>
      <c r="AH1001" s="204" t="str">
        <f t="shared" si="1582"/>
        <v/>
      </c>
      <c r="AI1001" s="287"/>
      <c r="AJ1001" s="15"/>
      <c r="AK1001" s="138" t="str">
        <f t="shared" si="1583"/>
        <v/>
      </c>
      <c r="AL1001" s="131" t="str">
        <f t="shared" si="1584"/>
        <v/>
      </c>
      <c r="AM1001" s="131" t="str">
        <f t="shared" si="1585"/>
        <v/>
      </c>
      <c r="AN1001" s="313" t="str">
        <f t="shared" si="1586"/>
        <v/>
      </c>
      <c r="AO1001" s="316" t="str">
        <f t="shared" si="1587"/>
        <v/>
      </c>
      <c r="AP1001" s="18"/>
      <c r="AQ1001" s="3" t="str">
        <f>IF(F1001="","",MAX($AQ$3:AQ1000)+1)</f>
        <v/>
      </c>
      <c r="AR1001" s="3" t="str">
        <f>IF(OR(AQ1001="",BB1001=""),"",MAX($AR$3:AR1000)+1)</f>
        <v/>
      </c>
      <c r="AS1001" s="3" t="str">
        <f>IF(CQ1001="","",RANK(CQ1001,CQ$3:CQ$1048576,1)+COUNTIF($CQ$3:CQ1001,CQ1001)-1)</f>
        <v/>
      </c>
      <c r="AT1001" s="21" t="str">
        <f>IF(C1001="",IF(OR(AND($H1001&lt;&gt;"",C1001=""),AND($F1000=$F1001,$AZ1001&lt;&gt;""),COUNTA($H$3:$H$1048576,#REF!,$F$3:$F$1048576)&gt;COUNTA($H$3:$H1001,#REF!,$F$3:$F1001),$AZ1001&lt;&gt;""),INDEX(AT$3:AT$1048576,MATCH(MAX($AQ$3:$AQ1000),$AQ$3:$AQ$1048576,0),0),""),C1001)</f>
        <v/>
      </c>
      <c r="AU1001" s="21" t="str">
        <f>IF(D1001="",IF(OR(AND($H1001&lt;&gt;"",D1001=""),AND($F1000=$F1001,$AZ1001&lt;&gt;""),COUNTA($H$3:$H$1048576,#REF!,$F$3:$F$1048576)&gt;COUNTA($H$3:$H1001,#REF!,$F$3:$F1001),$AZ1001&lt;&gt;""),INDEX(AU$3:AU$1048576,MATCH(MAX($AQ$3:$AQ1000),$AQ$3:$AQ$1048576,0),0),""),D1001)</f>
        <v/>
      </c>
      <c r="AV1001" s="21" t="str">
        <f>IF(E1001="",IF(OR(AND($H1001&lt;&gt;"",E1001=""),AND($F1000=$F1001,$AZ1001&lt;&gt;""),COUNTA($H$3:$H$1048576,#REF!,$F$3:$F$1048576)&gt;COUNTA($H$3:$H1001,#REF!,$F$3:$F1001),$AZ1001&lt;&gt;""),INDEX(AV$3:AV$1048576,MATCH(MAX($AQ$3:$AQ1000),$AQ$3:$AQ$1048576,0),0),""),E1001)</f>
        <v/>
      </c>
      <c r="AW1001" s="24" t="str">
        <f t="shared" si="1588"/>
        <v/>
      </c>
      <c r="AX1001" s="13" t="str">
        <f t="shared" si="1589"/>
        <v/>
      </c>
      <c r="AY1001" s="4" t="str">
        <f t="shared" si="1590"/>
        <v/>
      </c>
      <c r="AZ1001" s="4" t="str">
        <f>IF(AX1001="",IF(OR(AND(H1001&lt;&gt;"",F1001=""),COUNTA($H$3:$H$1048576)&gt;COUNTA($H$3:$H1001)),INDEX(AX$3:AX1001,MATCH(MAX($AQ$3:AQ1001),AQ$3:AQ1001,0),0),""),AX1001)</f>
        <v/>
      </c>
      <c r="BA1001" s="4" t="str">
        <f>IF(AY1001="",IF(AND(H1001&lt;&gt;"",F1001=""),INDEX(AY$3:AY1001,MATCH(MAX($AQ$3:AQ1001),AQ$3:AQ1001,0),0),""),AY1001)</f>
        <v/>
      </c>
      <c r="BB1001" s="82" t="str">
        <f>IF(BC1001="","",RANK(BC1001,BC$3:BC$1048576,1)+COUNTIF($BC$3:BC1001,BC1001)-1)</f>
        <v/>
      </c>
      <c r="BC1001" s="139" t="str">
        <f t="shared" si="1591"/>
        <v/>
      </c>
      <c r="BD1001" s="46" t="str">
        <f t="shared" si="1592"/>
        <v/>
      </c>
      <c r="BE1001" s="46" t="str">
        <f t="shared" si="1593"/>
        <v/>
      </c>
      <c r="BF1001" s="46" t="str">
        <f t="shared" si="1594"/>
        <v/>
      </c>
      <c r="BG1001" s="4" t="str">
        <f t="shared" si="1595"/>
        <v/>
      </c>
      <c r="BH1001" s="180" t="str">
        <f t="shared" si="1596"/>
        <v/>
      </c>
      <c r="BI1001" s="16" t="str">
        <f t="shared" si="1597"/>
        <v/>
      </c>
      <c r="BJ1001" s="52" t="str">
        <f>IF(BI1001="","",IF(W1001="","",IF(AND(K1001=$K$1,$K$1&lt;&gt;""),$BT$2,IFERROR(IF(INDEX(価格設定!$D$5:$D$1048576,MATCH(Q1001,価格設定!$B$5:$B$1048576,0),0)=価格設定!$D$3,$BT$2,$BS$2),$BS$2))))</f>
        <v/>
      </c>
      <c r="BK1001" s="16" t="str">
        <f>IF(BI1001="","",IF(COUNTIF($BI$3:BI1001,BI1001)=1,1,IF(AND(BI1000=BI1001,BH1001=""),BK1000,COUNTIF($BH$3:BH1001,BH1001))))</f>
        <v/>
      </c>
      <c r="BL1001" s="52" t="str">
        <f t="shared" si="1598"/>
        <v/>
      </c>
      <c r="BM1001" s="52" t="str">
        <f t="shared" si="1599"/>
        <v/>
      </c>
      <c r="BN1001" s="119" t="str">
        <f t="shared" si="1600"/>
        <v/>
      </c>
      <c r="BO1001" s="119" t="str">
        <f t="shared" si="1601"/>
        <v/>
      </c>
      <c r="BP1001" s="17" t="str">
        <f t="shared" si="1602"/>
        <v/>
      </c>
      <c r="BQ1001" s="17" t="str">
        <f t="shared" si="1603"/>
        <v/>
      </c>
      <c r="BR1001" s="17" t="str">
        <f>IF(OR(BP1001="",COUNTIF($BO$3:BO1001,BO1001)&lt;&gt;1),"",SUMIF(BO$3:BO$1048576,BO1001,BP$3:BP$1048576))</f>
        <v/>
      </c>
      <c r="BS1001" s="17" t="str">
        <f t="shared" si="1604"/>
        <v/>
      </c>
      <c r="BT1001" s="17" t="str">
        <f t="shared" si="1605"/>
        <v/>
      </c>
      <c r="BU1001" s="17" t="str">
        <f t="shared" si="1606"/>
        <v/>
      </c>
      <c r="BV1001" s="24" t="str">
        <f t="shared" si="1607"/>
        <v/>
      </c>
      <c r="BW1001" s="24" t="str">
        <f t="shared" si="1608"/>
        <v/>
      </c>
      <c r="BX1001" s="24" t="str">
        <f t="shared" si="1609"/>
        <v/>
      </c>
      <c r="BY1001" s="26" t="str">
        <f t="shared" si="1610"/>
        <v/>
      </c>
      <c r="BZ1001" s="26" t="str">
        <f t="shared" si="1611"/>
        <v/>
      </c>
      <c r="CA1001" s="26" t="str">
        <f t="shared" si="1612"/>
        <v/>
      </c>
      <c r="CB1001" s="66" t="str">
        <f t="shared" si="1613"/>
        <v/>
      </c>
      <c r="CC1001" s="65" t="str">
        <f t="shared" si="1614"/>
        <v/>
      </c>
      <c r="CD1001" s="26" t="str">
        <f t="shared" si="1615"/>
        <v/>
      </c>
      <c r="CE1001" s="26" t="str">
        <f t="shared" si="1616"/>
        <v/>
      </c>
      <c r="CF1001" s="193" t="str">
        <f t="shared" si="1617"/>
        <v/>
      </c>
      <c r="CG1001" s="193" t="str">
        <f t="shared" si="1618"/>
        <v/>
      </c>
      <c r="CH1001" s="26" t="str">
        <f t="shared" si="1619"/>
        <v/>
      </c>
      <c r="CI1001" s="26" t="str">
        <f t="shared" si="1620"/>
        <v/>
      </c>
      <c r="CJ1001" s="65" t="str">
        <f t="shared" si="1621"/>
        <v/>
      </c>
      <c r="CK1001" s="65" t="str">
        <f t="shared" si="1622"/>
        <v/>
      </c>
      <c r="CL1001" s="64" t="str">
        <f t="shared" si="1623"/>
        <v/>
      </c>
      <c r="CM1001" s="64" t="str">
        <f t="shared" si="1624"/>
        <v/>
      </c>
      <c r="CN1001" s="65" t="str">
        <f t="shared" si="1625"/>
        <v/>
      </c>
      <c r="CP1001" s="63" t="str">
        <f>IF(BH1001="","",MAX($CP$3:CP1000)+1)</f>
        <v/>
      </c>
      <c r="CQ1001" s="24" t="str">
        <f t="shared" si="1626"/>
        <v/>
      </c>
      <c r="CR1001" s="24" t="str">
        <f t="shared" si="1627"/>
        <v/>
      </c>
      <c r="CS1001" s="24" t="str">
        <f t="shared" si="1628"/>
        <v/>
      </c>
      <c r="CT1001" s="58" t="str">
        <f>IF(BO1001="","",COUNTIF($BO$3:BO1001,BO1001)&amp;"@"&amp;BO1001)</f>
        <v/>
      </c>
      <c r="CU1001" s="16" t="str">
        <f t="shared" si="1566"/>
        <v/>
      </c>
      <c r="CV1001" s="63" t="str">
        <f t="shared" si="1629"/>
        <v/>
      </c>
      <c r="CW1001" s="16" t="str">
        <f t="shared" si="1630"/>
        <v/>
      </c>
      <c r="CX1001" s="16" t="str">
        <f t="shared" si="1631"/>
        <v/>
      </c>
      <c r="CY1001" s="16" t="str">
        <f t="shared" si="1632"/>
        <v/>
      </c>
      <c r="CZ1001" s="85" t="str">
        <f t="shared" si="1633"/>
        <v/>
      </c>
      <c r="DA1001" s="16" t="str">
        <f t="shared" si="1634"/>
        <v/>
      </c>
      <c r="DB1001" s="16" t="str">
        <f t="shared" si="1635"/>
        <v/>
      </c>
      <c r="DC1001" s="28" t="str">
        <f>IF(CP1001="","",$DC$1&amp;(INDEX(価格設定!D$1:XFD$3,ROW(価格設定!$D$3),MATCH($AW1001,価格設定!D$1:XFD$1,1))*100)&amp;"%")</f>
        <v/>
      </c>
      <c r="DD1001" s="28" t="str">
        <f>IF(CP1001="","",$DD$1&amp;(INDEX(価格設定!D$1:XFD$3,ROW(価格設定!$D$2),MATCH($AW1001,価格設定!D$1:XFD$1,1))*100)&amp;"%")</f>
        <v/>
      </c>
      <c r="DE1001" s="29" t="str">
        <f t="shared" si="1636"/>
        <v/>
      </c>
      <c r="DG1001" s="58" t="str">
        <f t="shared" si="1637"/>
        <v/>
      </c>
      <c r="DH1001" s="58" t="str">
        <f t="shared" si="1638"/>
        <v/>
      </c>
      <c r="DI1001" s="58" t="str">
        <f t="shared" si="1639"/>
        <v/>
      </c>
      <c r="DJ1001" s="85" t="str">
        <f t="shared" si="1640"/>
        <v/>
      </c>
      <c r="DL1001" s="58" t="str">
        <f>IF(COUNTIF(DG$3:DG$1048576,DG1001)=COUNTIF($DG$3:$DG1001,DG1001),DG1001,"")</f>
        <v/>
      </c>
      <c r="DM1001" s="85" t="str">
        <f t="shared" si="1641"/>
        <v/>
      </c>
      <c r="DN1001" s="85" t="str">
        <f t="shared" si="1567"/>
        <v/>
      </c>
      <c r="DO1001" s="85" t="str">
        <f t="shared" si="1567"/>
        <v/>
      </c>
      <c r="DP1001" s="303"/>
      <c r="DQ1001" s="17" t="str">
        <f t="shared" si="1568"/>
        <v/>
      </c>
      <c r="DR1001" s="17" t="str">
        <f t="shared" si="1569"/>
        <v/>
      </c>
      <c r="DS1001" s="17" t="str">
        <f t="shared" si="1570"/>
        <v/>
      </c>
      <c r="DU1001" s="16" t="str">
        <f t="shared" si="1642"/>
        <v/>
      </c>
      <c r="DV1001" s="16" t="str">
        <f>IF(DU1001="","",COUNT($DU$3:DU1001))</f>
        <v/>
      </c>
      <c r="DW1001" s="16" t="str">
        <f t="shared" si="1643"/>
        <v/>
      </c>
      <c r="DX1001" s="16" t="str">
        <f t="shared" si="1644"/>
        <v/>
      </c>
      <c r="DY1001" s="16" t="str">
        <f>IF(DZ1001="","",COUNTIF(DZ$3:DZ1001,DZ1001))</f>
        <v/>
      </c>
      <c r="DZ1001" s="16" t="str">
        <f t="shared" si="1645"/>
        <v/>
      </c>
      <c r="EA1001" s="16" t="str">
        <f t="shared" si="1646"/>
        <v/>
      </c>
      <c r="EB1001" s="16" t="str">
        <f t="shared" si="1647"/>
        <v/>
      </c>
      <c r="EC1001" s="16" t="str">
        <f t="shared" si="1648"/>
        <v/>
      </c>
      <c r="ED1001" s="16" t="str">
        <f t="shared" si="1649"/>
        <v/>
      </c>
      <c r="EE1001" s="16" t="str">
        <f t="shared" si="1650"/>
        <v/>
      </c>
      <c r="EF1001" s="16" t="str">
        <f t="shared" si="1651"/>
        <v/>
      </c>
      <c r="EG1001" s="16" t="str">
        <f t="shared" si="1652"/>
        <v/>
      </c>
      <c r="EH1001" s="16" t="str">
        <f t="shared" si="1653"/>
        <v/>
      </c>
      <c r="EI1001" s="16" t="str">
        <f t="shared" si="1654"/>
        <v/>
      </c>
      <c r="EJ1001" s="16" t="str">
        <f t="shared" si="1655"/>
        <v/>
      </c>
      <c r="EK1001" s="16" t="str">
        <f t="shared" si="1656"/>
        <v/>
      </c>
      <c r="EL1001" s="58" t="str">
        <f t="shared" si="1657"/>
        <v/>
      </c>
      <c r="EM1001" s="58" t="str">
        <f>IF(OR($DZ1001="",CR1001=""),IF($EL1001="","",$EL1001),IF(OR(CR1001="なし",CR1001=0),領収書!$H$1,CR1001))</f>
        <v/>
      </c>
      <c r="EN1001" s="58" t="str">
        <f>IF(OR($DZ1001="",CS1001=""),IF($EL1001="","",$EL1001),IF(OR(CS1001="なし",CS1001=0),入力!$EN$1,CS1001))</f>
        <v/>
      </c>
      <c r="EO1001" s="63" t="str">
        <f t="shared" si="1658"/>
        <v/>
      </c>
      <c r="EP1001" s="63" t="str">
        <f t="shared" si="1659"/>
        <v/>
      </c>
      <c r="ER1001" s="16" t="str">
        <f>IF(AND(COUNTIF($ET$3:ET1001,ET1001)=1,ET1001&lt;&gt;""),MAX($ER$3:ER1000)+1,"")</f>
        <v/>
      </c>
      <c r="ES1001" s="16" t="str">
        <f>IF(価格設定!B1003="","",価格設定!B1003)</f>
        <v/>
      </c>
      <c r="ET1001" s="16" t="str">
        <f>IF(価格設定!C1003="","",価格設定!C1003)</f>
        <v/>
      </c>
      <c r="EV1001" s="16" t="str">
        <f t="shared" si="1571"/>
        <v/>
      </c>
      <c r="EW1001" s="16" t="str">
        <f t="shared" si="1660"/>
        <v/>
      </c>
    </row>
    <row r="1002" spans="1:153" ht="30" customHeight="1" x14ac:dyDescent="0.2">
      <c r="A1002" s="225"/>
      <c r="B1002" s="212"/>
      <c r="C1002" s="221"/>
      <c r="D1002" s="164"/>
      <c r="E1002" s="165"/>
      <c r="F1002" s="166"/>
      <c r="G1002" s="167"/>
      <c r="H1002" s="179"/>
      <c r="I1002" s="306"/>
      <c r="J1002" s="169"/>
      <c r="K1002" s="179"/>
      <c r="L1002" s="186"/>
      <c r="M1002" s="186"/>
      <c r="N1002" s="168"/>
      <c r="O1002" s="170"/>
      <c r="P1002" s="212"/>
      <c r="Q1002" s="179" t="str">
        <f>IFERROR(IF(H1002="","",IFERROR(INDEX(価格設定!$B$5:$B$1048576,MATCH(H1002,価格設定!$B$5:$B$1048576,0),0),INDEX(価格設定!$B$5:$B$1048576,MATCH("*"&amp;H1002&amp;"*",価格設定!$B$5:$B$1048576,0),0))),H1002)</f>
        <v/>
      </c>
      <c r="R1002" s="250" t="str">
        <f>IFERROR(IF(Q1002="",IF(K1002="","",K1002),IF(K1002="",IF(INDEX(価格設定!$C$5:$C$1048576,MATCH(Q1002,価格設定!$B$5:$B$1048576,0),0)=0,"",INDEX(価格設定!$C$5:$C$1048576,MATCH(Q1002,価格設定!$B$5:$B$1048576,0),0)),IF(K1002="なし","",K1002))),"")</f>
        <v/>
      </c>
      <c r="S1002" s="308" t="str">
        <f t="shared" si="1572"/>
        <v/>
      </c>
      <c r="T1002" s="126" t="str">
        <f>IFERROR(IF(J1002="",IF(INDEX(価格設定!$E$5:$R$1048576,MATCH($Q1002,価格設定!B$5:B$1048576,0),MATCH($AW1002,価格設定!E$1:X$1,1))=0,"",INDEX(価格設定!$E$5:$R$1048576,MATCH($Q1002,価格設定!B$5:B$1048576,0),MATCH($AW1002,価格設定!E$1:X$1,1))),J1002),"")</f>
        <v/>
      </c>
      <c r="U1002" s="126" t="str">
        <f t="shared" si="1573"/>
        <v/>
      </c>
      <c r="V1002" s="132" t="str">
        <f t="shared" si="1574"/>
        <v/>
      </c>
      <c r="W1002" s="127" t="str">
        <f>IFERROR(IF(OR(T1002="",T1002&lt;0),"",IFERROR(INDEX(価格設定!E$2:X$3,IF(AND(K1002=$K$1,$K$1&lt;&gt;""),ROW(価格設定!$D$3)-1,MATCH(INDEX(価格設定!$D$5:$D$1048576,MATCH(Q1002,価格設定!$B$5:$B$1048576,0),0),価格設定!$D$2:$D$3,0)),MATCH($AW1002,価格設定!E$1:X$1,1)),INDEX(価格設定!E$2:X$2,0,MATCH($AW1002,価格設定!E$1:X$1,1)))),"")</f>
        <v/>
      </c>
      <c r="X1002" s="126" t="str">
        <f t="shared" si="1565"/>
        <v/>
      </c>
      <c r="Y1002" s="128" t="str">
        <f t="shared" si="1575"/>
        <v/>
      </c>
      <c r="Z1002" s="126" t="str">
        <f t="shared" si="1576"/>
        <v/>
      </c>
      <c r="AA1002" s="129" t="str">
        <f t="shared" si="1577"/>
        <v/>
      </c>
      <c r="AB1002" s="126" t="str">
        <f t="shared" si="1578"/>
        <v/>
      </c>
      <c r="AC1002" s="280" t="str">
        <f t="shared" si="1579"/>
        <v/>
      </c>
      <c r="AD1002" s="15"/>
      <c r="AE1002" s="204" t="str">
        <f>IF(AF1002="","",COUNT($AF$3:AF1002))</f>
        <v/>
      </c>
      <c r="AF1002" s="206" t="str">
        <f t="shared" si="1580"/>
        <v/>
      </c>
      <c r="AG1002" s="204" t="str">
        <f t="shared" si="1581"/>
        <v/>
      </c>
      <c r="AH1002" s="204" t="str">
        <f t="shared" si="1582"/>
        <v/>
      </c>
      <c r="AI1002" s="287"/>
      <c r="AJ1002" s="15"/>
      <c r="AK1002" s="138" t="str">
        <f t="shared" si="1583"/>
        <v/>
      </c>
      <c r="AL1002" s="131" t="str">
        <f t="shared" si="1584"/>
        <v/>
      </c>
      <c r="AM1002" s="131" t="str">
        <f t="shared" si="1585"/>
        <v/>
      </c>
      <c r="AN1002" s="313" t="str">
        <f t="shared" si="1586"/>
        <v/>
      </c>
      <c r="AO1002" s="316" t="str">
        <f t="shared" si="1587"/>
        <v/>
      </c>
      <c r="AP1002" s="18"/>
      <c r="AQ1002" s="3" t="str">
        <f>IF(F1002="","",MAX($AQ$3:AQ1001)+1)</f>
        <v/>
      </c>
      <c r="AR1002" s="3" t="str">
        <f>IF(OR(AQ1002="",BB1002=""),"",MAX($AR$3:AR1001)+1)</f>
        <v/>
      </c>
      <c r="AS1002" s="3" t="str">
        <f>IF(CQ1002="","",RANK(CQ1002,CQ$3:CQ$1048576,1)+COUNTIF($CQ$3:CQ1002,CQ1002)-1)</f>
        <v/>
      </c>
      <c r="AT1002" s="21" t="str">
        <f>IF(C1002="",IF(OR(AND($H1002&lt;&gt;"",C1002=""),AND($F1001=$F1002,$AZ1002&lt;&gt;""),COUNTA($H$3:$H$1048576,#REF!,$F$3:$F$1048576)&gt;COUNTA($H$3:$H1002,#REF!,$F$3:$F1002),$AZ1002&lt;&gt;""),INDEX(AT$3:AT$1048576,MATCH(MAX($AQ$3:$AQ1001),$AQ$3:$AQ$1048576,0),0),""),C1002)</f>
        <v/>
      </c>
      <c r="AU1002" s="21" t="str">
        <f>IF(D1002="",IF(OR(AND($H1002&lt;&gt;"",D1002=""),AND($F1001=$F1002,$AZ1002&lt;&gt;""),COUNTA($H$3:$H$1048576,#REF!,$F$3:$F$1048576)&gt;COUNTA($H$3:$H1002,#REF!,$F$3:$F1002),$AZ1002&lt;&gt;""),INDEX(AU$3:AU$1048576,MATCH(MAX($AQ$3:$AQ1001),$AQ$3:$AQ$1048576,0),0),""),D1002)</f>
        <v/>
      </c>
      <c r="AV1002" s="21" t="str">
        <f>IF(E1002="",IF(OR(AND($H1002&lt;&gt;"",E1002=""),AND($F1001=$F1002,$AZ1002&lt;&gt;""),COUNTA($H$3:$H$1048576,#REF!,$F$3:$F$1048576)&gt;COUNTA($H$3:$H1002,#REF!,$F$3:$F1002),$AZ1002&lt;&gt;""),INDEX(AV$3:AV$1048576,MATCH(MAX($AQ$3:$AQ1001),$AQ$3:$AQ$1048576,0),0),""),E1002)</f>
        <v/>
      </c>
      <c r="AW1002" s="24" t="str">
        <f t="shared" si="1588"/>
        <v/>
      </c>
      <c r="AX1002" s="13" t="str">
        <f t="shared" si="1589"/>
        <v/>
      </c>
      <c r="AY1002" s="4" t="str">
        <f t="shared" si="1590"/>
        <v/>
      </c>
      <c r="AZ1002" s="4" t="str">
        <f>IF(AX1002="",IF(OR(AND(H1002&lt;&gt;"",F1002=""),COUNTA($H$3:$H$1048576)&gt;COUNTA($H$3:$H1002)),INDEX(AX$3:AX1002,MATCH(MAX($AQ$3:AQ1002),AQ$3:AQ1002,0),0),""),AX1002)</f>
        <v/>
      </c>
      <c r="BA1002" s="4" t="str">
        <f>IF(AY1002="",IF(AND(H1002&lt;&gt;"",F1002=""),INDEX(AY$3:AY1002,MATCH(MAX($AQ$3:AQ1002),AQ$3:AQ1002,0),0),""),AY1002)</f>
        <v/>
      </c>
      <c r="BB1002" s="82" t="str">
        <f>IF(BC1002="","",RANK(BC1002,BC$3:BC$1048576,1)+COUNTIF($BC$3:BC1002,BC1002)-1)</f>
        <v/>
      </c>
      <c r="BC1002" s="139" t="str">
        <f t="shared" si="1591"/>
        <v/>
      </c>
      <c r="BD1002" s="46" t="str">
        <f t="shared" si="1592"/>
        <v/>
      </c>
      <c r="BE1002" s="46" t="str">
        <f t="shared" si="1593"/>
        <v/>
      </c>
      <c r="BF1002" s="46" t="str">
        <f t="shared" si="1594"/>
        <v/>
      </c>
      <c r="BG1002" s="4" t="str">
        <f t="shared" si="1595"/>
        <v/>
      </c>
      <c r="BH1002" s="180" t="str">
        <f t="shared" si="1596"/>
        <v/>
      </c>
      <c r="BI1002" s="16" t="str">
        <f t="shared" si="1597"/>
        <v/>
      </c>
      <c r="BJ1002" s="52" t="str">
        <f>IF(BI1002="","",IF(W1002="","",IF(AND(K1002=$K$1,$K$1&lt;&gt;""),$BT$2,IFERROR(IF(INDEX(価格設定!$D$5:$D$1048576,MATCH(Q1002,価格設定!$B$5:$B$1048576,0),0)=価格設定!$D$3,$BT$2,$BS$2),$BS$2))))</f>
        <v/>
      </c>
      <c r="BK1002" s="16" t="str">
        <f>IF(BI1002="","",IF(COUNTIF($BI$3:BI1002,BI1002)=1,1,IF(AND(BI1001=BI1002,BH1002=""),BK1001,COUNTIF($BH$3:BH1002,BH1002))))</f>
        <v/>
      </c>
      <c r="BL1002" s="52" t="str">
        <f t="shared" si="1598"/>
        <v/>
      </c>
      <c r="BM1002" s="52" t="str">
        <f t="shared" si="1599"/>
        <v/>
      </c>
      <c r="BN1002" s="119" t="str">
        <f t="shared" si="1600"/>
        <v/>
      </c>
      <c r="BO1002" s="119" t="str">
        <f t="shared" si="1601"/>
        <v/>
      </c>
      <c r="BP1002" s="17" t="str">
        <f t="shared" si="1602"/>
        <v/>
      </c>
      <c r="BQ1002" s="17" t="str">
        <f t="shared" si="1603"/>
        <v/>
      </c>
      <c r="BR1002" s="17" t="str">
        <f>IF(OR(BP1002="",COUNTIF($BO$3:BO1002,BO1002)&lt;&gt;1),"",SUMIF(BO$3:BO$1048576,BO1002,BP$3:BP$1048576))</f>
        <v/>
      </c>
      <c r="BS1002" s="17" t="str">
        <f t="shared" si="1604"/>
        <v/>
      </c>
      <c r="BT1002" s="17" t="str">
        <f t="shared" si="1605"/>
        <v/>
      </c>
      <c r="BU1002" s="17" t="str">
        <f t="shared" si="1606"/>
        <v/>
      </c>
      <c r="BV1002" s="24" t="str">
        <f t="shared" si="1607"/>
        <v/>
      </c>
      <c r="BW1002" s="24" t="str">
        <f t="shared" si="1608"/>
        <v/>
      </c>
      <c r="BX1002" s="24" t="str">
        <f t="shared" si="1609"/>
        <v/>
      </c>
      <c r="BY1002" s="26" t="str">
        <f t="shared" si="1610"/>
        <v/>
      </c>
      <c r="BZ1002" s="26" t="str">
        <f t="shared" si="1611"/>
        <v/>
      </c>
      <c r="CA1002" s="26" t="str">
        <f t="shared" si="1612"/>
        <v/>
      </c>
      <c r="CB1002" s="66" t="str">
        <f t="shared" si="1613"/>
        <v/>
      </c>
      <c r="CC1002" s="65" t="str">
        <f t="shared" si="1614"/>
        <v/>
      </c>
      <c r="CD1002" s="26" t="str">
        <f t="shared" si="1615"/>
        <v/>
      </c>
      <c r="CE1002" s="26" t="str">
        <f t="shared" si="1616"/>
        <v/>
      </c>
      <c r="CF1002" s="193" t="str">
        <f t="shared" si="1617"/>
        <v/>
      </c>
      <c r="CG1002" s="193" t="str">
        <f t="shared" si="1618"/>
        <v/>
      </c>
      <c r="CH1002" s="26" t="str">
        <f t="shared" si="1619"/>
        <v/>
      </c>
      <c r="CI1002" s="26" t="str">
        <f t="shared" si="1620"/>
        <v/>
      </c>
      <c r="CJ1002" s="65" t="str">
        <f t="shared" si="1621"/>
        <v/>
      </c>
      <c r="CK1002" s="65" t="str">
        <f t="shared" si="1622"/>
        <v/>
      </c>
      <c r="CL1002" s="64" t="str">
        <f t="shared" si="1623"/>
        <v/>
      </c>
      <c r="CM1002" s="64" t="str">
        <f t="shared" si="1624"/>
        <v/>
      </c>
      <c r="CN1002" s="65" t="str">
        <f t="shared" si="1625"/>
        <v/>
      </c>
      <c r="CP1002" s="63" t="str">
        <f>IF(BH1002="","",MAX($CP$3:CP1001)+1)</f>
        <v/>
      </c>
      <c r="CQ1002" s="24" t="str">
        <f t="shared" si="1626"/>
        <v/>
      </c>
      <c r="CR1002" s="24" t="str">
        <f t="shared" si="1627"/>
        <v/>
      </c>
      <c r="CS1002" s="24" t="str">
        <f t="shared" si="1628"/>
        <v/>
      </c>
      <c r="CT1002" s="58" t="str">
        <f>IF(BO1002="","",COUNTIF($BO$3:BO1002,BO1002)&amp;"@"&amp;BO1002)</f>
        <v/>
      </c>
      <c r="CU1002" s="16" t="str">
        <f t="shared" si="1566"/>
        <v/>
      </c>
      <c r="CV1002" s="63" t="str">
        <f t="shared" si="1629"/>
        <v/>
      </c>
      <c r="CW1002" s="16" t="str">
        <f t="shared" si="1630"/>
        <v/>
      </c>
      <c r="CX1002" s="16" t="str">
        <f t="shared" si="1631"/>
        <v/>
      </c>
      <c r="CY1002" s="16" t="str">
        <f t="shared" si="1632"/>
        <v/>
      </c>
      <c r="CZ1002" s="85" t="str">
        <f t="shared" si="1633"/>
        <v/>
      </c>
      <c r="DA1002" s="16" t="str">
        <f t="shared" si="1634"/>
        <v/>
      </c>
      <c r="DB1002" s="16" t="str">
        <f t="shared" si="1635"/>
        <v/>
      </c>
      <c r="DC1002" s="28" t="str">
        <f>IF(CP1002="","",$DC$1&amp;(INDEX(価格設定!D$1:XFD$3,ROW(価格設定!$D$3),MATCH($AW1002,価格設定!D$1:XFD$1,1))*100)&amp;"%")</f>
        <v/>
      </c>
      <c r="DD1002" s="28" t="str">
        <f>IF(CP1002="","",$DD$1&amp;(INDEX(価格設定!D$1:XFD$3,ROW(価格設定!$D$2),MATCH($AW1002,価格設定!D$1:XFD$1,1))*100)&amp;"%")</f>
        <v/>
      </c>
      <c r="DE1002" s="29" t="str">
        <f t="shared" si="1636"/>
        <v/>
      </c>
      <c r="DG1002" s="58" t="str">
        <f t="shared" si="1637"/>
        <v/>
      </c>
      <c r="DH1002" s="58" t="str">
        <f t="shared" si="1638"/>
        <v/>
      </c>
      <c r="DI1002" s="58" t="str">
        <f t="shared" si="1639"/>
        <v/>
      </c>
      <c r="DJ1002" s="85" t="str">
        <f t="shared" si="1640"/>
        <v/>
      </c>
      <c r="DL1002" s="58" t="str">
        <f>IF(COUNTIF(DG$3:DG$1048576,DG1002)=COUNTIF($DG$3:$DG1002,DG1002),DG1002,"")</f>
        <v/>
      </c>
      <c r="DM1002" s="85" t="str">
        <f t="shared" si="1641"/>
        <v/>
      </c>
      <c r="DN1002" s="85" t="str">
        <f t="shared" si="1567"/>
        <v/>
      </c>
      <c r="DO1002" s="85" t="str">
        <f t="shared" si="1567"/>
        <v/>
      </c>
      <c r="DP1002" s="303"/>
      <c r="DQ1002" s="17" t="str">
        <f t="shared" si="1568"/>
        <v/>
      </c>
      <c r="DR1002" s="17" t="str">
        <f t="shared" si="1569"/>
        <v/>
      </c>
      <c r="DS1002" s="17" t="str">
        <f t="shared" si="1570"/>
        <v/>
      </c>
      <c r="DU1002" s="16" t="str">
        <f t="shared" si="1642"/>
        <v/>
      </c>
      <c r="DV1002" s="16" t="str">
        <f>IF(DU1002="","",COUNT($DU$3:DU1002))</f>
        <v/>
      </c>
      <c r="DW1002" s="16" t="str">
        <f t="shared" si="1643"/>
        <v/>
      </c>
      <c r="DX1002" s="16" t="str">
        <f t="shared" si="1644"/>
        <v/>
      </c>
      <c r="DY1002" s="16" t="str">
        <f>IF(DZ1002="","",COUNTIF(DZ$3:DZ1002,DZ1002))</f>
        <v/>
      </c>
      <c r="DZ1002" s="16" t="str">
        <f t="shared" si="1645"/>
        <v/>
      </c>
      <c r="EA1002" s="16" t="str">
        <f t="shared" si="1646"/>
        <v/>
      </c>
      <c r="EB1002" s="16" t="str">
        <f t="shared" si="1647"/>
        <v/>
      </c>
      <c r="EC1002" s="16" t="str">
        <f t="shared" si="1648"/>
        <v/>
      </c>
      <c r="ED1002" s="16" t="str">
        <f t="shared" si="1649"/>
        <v/>
      </c>
      <c r="EE1002" s="16" t="str">
        <f t="shared" si="1650"/>
        <v/>
      </c>
      <c r="EF1002" s="16" t="str">
        <f t="shared" si="1651"/>
        <v/>
      </c>
      <c r="EG1002" s="16" t="str">
        <f t="shared" si="1652"/>
        <v/>
      </c>
      <c r="EH1002" s="16" t="str">
        <f t="shared" si="1653"/>
        <v/>
      </c>
      <c r="EI1002" s="16" t="str">
        <f t="shared" si="1654"/>
        <v/>
      </c>
      <c r="EJ1002" s="16" t="str">
        <f t="shared" si="1655"/>
        <v/>
      </c>
      <c r="EK1002" s="16" t="str">
        <f t="shared" si="1656"/>
        <v/>
      </c>
      <c r="EL1002" s="58" t="str">
        <f t="shared" si="1657"/>
        <v/>
      </c>
      <c r="EM1002" s="58" t="str">
        <f>IF(OR($DZ1002="",CR1002=""),IF($EL1002="","",$EL1002),IF(OR(CR1002="なし",CR1002=0),領収書!$H$1,CR1002))</f>
        <v/>
      </c>
      <c r="EN1002" s="58" t="str">
        <f>IF(OR($DZ1002="",CS1002=""),IF($EL1002="","",$EL1002),IF(OR(CS1002="なし",CS1002=0),入力!$EN$1,CS1002))</f>
        <v/>
      </c>
      <c r="EO1002" s="63" t="str">
        <f t="shared" si="1658"/>
        <v/>
      </c>
      <c r="EP1002" s="63" t="str">
        <f t="shared" si="1659"/>
        <v/>
      </c>
      <c r="ER1002" s="16" t="str">
        <f>IF(AND(COUNTIF($ET$3:ET1002,ET1002)=1,ET1002&lt;&gt;""),MAX($ER$3:ER1001)+1,"")</f>
        <v/>
      </c>
      <c r="ES1002" s="16" t="str">
        <f>IF(価格設定!B1004="","",価格設定!B1004)</f>
        <v/>
      </c>
      <c r="ET1002" s="16" t="str">
        <f>IF(価格設定!C1004="","",価格設定!C1004)</f>
        <v/>
      </c>
      <c r="EV1002" s="16" t="str">
        <f t="shared" si="1571"/>
        <v/>
      </c>
      <c r="EW1002" s="16" t="str">
        <f t="shared" si="1660"/>
        <v/>
      </c>
    </row>
    <row r="1003" spans="1:153" ht="30" customHeight="1" x14ac:dyDescent="0.2">
      <c r="A1003" s="225"/>
      <c r="B1003" s="212"/>
      <c r="C1003" s="221"/>
      <c r="D1003" s="164"/>
      <c r="E1003" s="165"/>
      <c r="F1003" s="166"/>
      <c r="G1003" s="167"/>
      <c r="H1003" s="179"/>
      <c r="I1003" s="306"/>
      <c r="J1003" s="169"/>
      <c r="K1003" s="179"/>
      <c r="L1003" s="186"/>
      <c r="M1003" s="186"/>
      <c r="N1003" s="168"/>
      <c r="O1003" s="170"/>
      <c r="P1003" s="212"/>
      <c r="Q1003" s="179" t="str">
        <f>IFERROR(IF(H1003="","",IFERROR(INDEX(価格設定!$B$5:$B$1048576,MATCH(H1003,価格設定!$B$5:$B$1048576,0),0),INDEX(価格設定!$B$5:$B$1048576,MATCH("*"&amp;H1003&amp;"*",価格設定!$B$5:$B$1048576,0),0))),H1003)</f>
        <v/>
      </c>
      <c r="R1003" s="250" t="str">
        <f>IFERROR(IF(Q1003="",IF(K1003="","",K1003),IF(K1003="",IF(INDEX(価格設定!$C$5:$C$1048576,MATCH(Q1003,価格設定!$B$5:$B$1048576,0),0)=0,"",INDEX(価格設定!$C$5:$C$1048576,MATCH(Q1003,価格設定!$B$5:$B$1048576,0),0)),IF(K1003="なし","",K1003))),"")</f>
        <v/>
      </c>
      <c r="S1003" s="308" t="str">
        <f t="shared" si="1572"/>
        <v/>
      </c>
      <c r="T1003" s="126" t="str">
        <f>IFERROR(IF(J1003="",IF(INDEX(価格設定!$E$5:$R$1048576,MATCH($Q1003,価格設定!B$5:B$1048576,0),MATCH($AW1003,価格設定!E$1:X$1,1))=0,"",INDEX(価格設定!$E$5:$R$1048576,MATCH($Q1003,価格設定!B$5:B$1048576,0),MATCH($AW1003,価格設定!E$1:X$1,1))),J1003),"")</f>
        <v/>
      </c>
      <c r="U1003" s="126" t="str">
        <f t="shared" si="1573"/>
        <v/>
      </c>
      <c r="V1003" s="132" t="str">
        <f t="shared" si="1574"/>
        <v/>
      </c>
      <c r="W1003" s="127" t="str">
        <f>IFERROR(IF(OR(T1003="",T1003&lt;0),"",IFERROR(INDEX(価格設定!E$2:X$3,IF(AND(K1003=$K$1,$K$1&lt;&gt;""),ROW(価格設定!$D$3)-1,MATCH(INDEX(価格設定!$D$5:$D$1048576,MATCH(Q1003,価格設定!$B$5:$B$1048576,0),0),価格設定!$D$2:$D$3,0)),MATCH($AW1003,価格設定!E$1:X$1,1)),INDEX(価格設定!E$2:X$2,0,MATCH($AW1003,価格設定!E$1:X$1,1)))),"")</f>
        <v/>
      </c>
      <c r="X1003" s="126" t="str">
        <f t="shared" si="1565"/>
        <v/>
      </c>
      <c r="Y1003" s="128" t="str">
        <f t="shared" si="1575"/>
        <v/>
      </c>
      <c r="Z1003" s="126" t="str">
        <f t="shared" si="1576"/>
        <v/>
      </c>
      <c r="AA1003" s="129" t="str">
        <f t="shared" si="1577"/>
        <v/>
      </c>
      <c r="AB1003" s="126" t="str">
        <f t="shared" si="1578"/>
        <v/>
      </c>
      <c r="AC1003" s="280" t="str">
        <f t="shared" si="1579"/>
        <v/>
      </c>
      <c r="AD1003" s="15"/>
      <c r="AE1003" s="204" t="str">
        <f>IF(AF1003="","",COUNT($AF$3:AF1003))</f>
        <v/>
      </c>
      <c r="AF1003" s="206" t="str">
        <f t="shared" si="1580"/>
        <v/>
      </c>
      <c r="AG1003" s="204" t="str">
        <f t="shared" si="1581"/>
        <v/>
      </c>
      <c r="AH1003" s="204" t="str">
        <f t="shared" si="1582"/>
        <v/>
      </c>
      <c r="AI1003" s="287"/>
      <c r="AJ1003" s="15"/>
      <c r="AK1003" s="138" t="str">
        <f t="shared" si="1583"/>
        <v/>
      </c>
      <c r="AL1003" s="131" t="str">
        <f t="shared" si="1584"/>
        <v/>
      </c>
      <c r="AM1003" s="131" t="str">
        <f t="shared" si="1585"/>
        <v/>
      </c>
      <c r="AN1003" s="313" t="str">
        <f t="shared" si="1586"/>
        <v/>
      </c>
      <c r="AO1003" s="316" t="str">
        <f t="shared" si="1587"/>
        <v/>
      </c>
      <c r="AP1003" s="18"/>
      <c r="AQ1003" s="3" t="str">
        <f>IF(F1003="","",MAX($AQ$3:AQ1002)+1)</f>
        <v/>
      </c>
      <c r="AR1003" s="3" t="str">
        <f>IF(OR(AQ1003="",BB1003=""),"",MAX($AR$3:AR1002)+1)</f>
        <v/>
      </c>
      <c r="AS1003" s="3" t="str">
        <f>IF(CQ1003="","",RANK(CQ1003,CQ$3:CQ$1048576,1)+COUNTIF($CQ$3:CQ1003,CQ1003)-1)</f>
        <v/>
      </c>
      <c r="AT1003" s="21" t="str">
        <f>IF(C1003="",IF(OR(AND($H1003&lt;&gt;"",C1003=""),AND($F1002=$F1003,$AZ1003&lt;&gt;""),COUNTA($H$3:$H$1048576,#REF!,$F$3:$F$1048576)&gt;COUNTA($H$3:$H1003,#REF!,$F$3:$F1003),$AZ1003&lt;&gt;""),INDEX(AT$3:AT$1048576,MATCH(MAX($AQ$3:$AQ1002),$AQ$3:$AQ$1048576,0),0),""),C1003)</f>
        <v/>
      </c>
      <c r="AU1003" s="21" t="str">
        <f>IF(D1003="",IF(OR(AND($H1003&lt;&gt;"",D1003=""),AND($F1002=$F1003,$AZ1003&lt;&gt;""),COUNTA($H$3:$H$1048576,#REF!,$F$3:$F$1048576)&gt;COUNTA($H$3:$H1003,#REF!,$F$3:$F1003),$AZ1003&lt;&gt;""),INDEX(AU$3:AU$1048576,MATCH(MAX($AQ$3:$AQ1002),$AQ$3:$AQ$1048576,0),0),""),D1003)</f>
        <v/>
      </c>
      <c r="AV1003" s="21" t="str">
        <f>IF(E1003="",IF(OR(AND($H1003&lt;&gt;"",E1003=""),AND($F1002=$F1003,$AZ1003&lt;&gt;""),COUNTA($H$3:$H$1048576,#REF!,$F$3:$F$1048576)&gt;COUNTA($H$3:$H1003,#REF!,$F$3:$F1003),$AZ1003&lt;&gt;""),INDEX(AV$3:AV$1048576,MATCH(MAX($AQ$3:$AQ1002),$AQ$3:$AQ$1048576,0),0),""),E1003)</f>
        <v/>
      </c>
      <c r="AW1003" s="24" t="str">
        <f t="shared" si="1588"/>
        <v/>
      </c>
      <c r="AX1003" s="13" t="str">
        <f t="shared" si="1589"/>
        <v/>
      </c>
      <c r="AY1003" s="4" t="str">
        <f t="shared" si="1590"/>
        <v/>
      </c>
      <c r="AZ1003" s="4" t="str">
        <f>IF(AX1003="",IF(OR(AND(H1003&lt;&gt;"",F1003=""),COUNTA($H$3:$H$1048576)&gt;COUNTA($H$3:$H1003)),INDEX(AX$3:AX1003,MATCH(MAX($AQ$3:AQ1003),AQ$3:AQ1003,0),0),""),AX1003)</f>
        <v/>
      </c>
      <c r="BA1003" s="4" t="str">
        <f>IF(AY1003="",IF(AND(H1003&lt;&gt;"",F1003=""),INDEX(AY$3:AY1003,MATCH(MAX($AQ$3:AQ1003),AQ$3:AQ1003,0),0),""),AY1003)</f>
        <v/>
      </c>
      <c r="BB1003" s="82" t="str">
        <f>IF(BC1003="","",RANK(BC1003,BC$3:BC$1048576,1)+COUNTIF($BC$3:BC1003,BC1003)-1)</f>
        <v/>
      </c>
      <c r="BC1003" s="139" t="str">
        <f t="shared" si="1591"/>
        <v/>
      </c>
      <c r="BD1003" s="46" t="str">
        <f t="shared" si="1592"/>
        <v/>
      </c>
      <c r="BE1003" s="46" t="str">
        <f t="shared" si="1593"/>
        <v/>
      </c>
      <c r="BF1003" s="46" t="str">
        <f t="shared" si="1594"/>
        <v/>
      </c>
      <c r="BG1003" s="4" t="str">
        <f t="shared" si="1595"/>
        <v/>
      </c>
      <c r="BH1003" s="180" t="str">
        <f t="shared" si="1596"/>
        <v/>
      </c>
      <c r="BI1003" s="16" t="str">
        <f t="shared" si="1597"/>
        <v/>
      </c>
      <c r="BJ1003" s="52" t="str">
        <f>IF(BI1003="","",IF(W1003="","",IF(AND(K1003=$K$1,$K$1&lt;&gt;""),$BT$2,IFERROR(IF(INDEX(価格設定!$D$5:$D$1048576,MATCH(Q1003,価格設定!$B$5:$B$1048576,0),0)=価格設定!$D$3,$BT$2,$BS$2),$BS$2))))</f>
        <v/>
      </c>
      <c r="BK1003" s="16" t="str">
        <f>IF(BI1003="","",IF(COUNTIF($BI$3:BI1003,BI1003)=1,1,IF(AND(BI1002=BI1003,BH1003=""),BK1002,COUNTIF($BH$3:BH1003,BH1003))))</f>
        <v/>
      </c>
      <c r="BL1003" s="52" t="str">
        <f t="shared" si="1598"/>
        <v/>
      </c>
      <c r="BM1003" s="52" t="str">
        <f t="shared" si="1599"/>
        <v/>
      </c>
      <c r="BN1003" s="119" t="str">
        <f t="shared" si="1600"/>
        <v/>
      </c>
      <c r="BO1003" s="119" t="str">
        <f t="shared" si="1601"/>
        <v/>
      </c>
      <c r="BP1003" s="17" t="str">
        <f t="shared" si="1602"/>
        <v/>
      </c>
      <c r="BQ1003" s="17" t="str">
        <f t="shared" si="1603"/>
        <v/>
      </c>
      <c r="BR1003" s="17" t="str">
        <f>IF(OR(BP1003="",COUNTIF($BO$3:BO1003,BO1003)&lt;&gt;1),"",SUMIF(BO$3:BO$1048576,BO1003,BP$3:BP$1048576))</f>
        <v/>
      </c>
      <c r="BS1003" s="17" t="str">
        <f t="shared" si="1604"/>
        <v/>
      </c>
      <c r="BT1003" s="17" t="str">
        <f t="shared" si="1605"/>
        <v/>
      </c>
      <c r="BU1003" s="17" t="str">
        <f t="shared" si="1606"/>
        <v/>
      </c>
      <c r="BV1003" s="24" t="str">
        <f t="shared" si="1607"/>
        <v/>
      </c>
      <c r="BW1003" s="24" t="str">
        <f t="shared" si="1608"/>
        <v/>
      </c>
      <c r="BX1003" s="24" t="str">
        <f t="shared" si="1609"/>
        <v/>
      </c>
      <c r="BY1003" s="26" t="str">
        <f t="shared" si="1610"/>
        <v/>
      </c>
      <c r="BZ1003" s="26" t="str">
        <f t="shared" si="1611"/>
        <v/>
      </c>
      <c r="CA1003" s="26" t="str">
        <f t="shared" si="1612"/>
        <v/>
      </c>
      <c r="CB1003" s="66" t="str">
        <f t="shared" si="1613"/>
        <v/>
      </c>
      <c r="CC1003" s="65" t="str">
        <f t="shared" si="1614"/>
        <v/>
      </c>
      <c r="CD1003" s="26" t="str">
        <f t="shared" si="1615"/>
        <v/>
      </c>
      <c r="CE1003" s="26" t="str">
        <f t="shared" si="1616"/>
        <v/>
      </c>
      <c r="CF1003" s="193" t="str">
        <f t="shared" si="1617"/>
        <v/>
      </c>
      <c r="CG1003" s="193" t="str">
        <f t="shared" si="1618"/>
        <v/>
      </c>
      <c r="CH1003" s="26" t="str">
        <f t="shared" si="1619"/>
        <v/>
      </c>
      <c r="CI1003" s="26" t="str">
        <f t="shared" si="1620"/>
        <v/>
      </c>
      <c r="CJ1003" s="65" t="str">
        <f t="shared" si="1621"/>
        <v/>
      </c>
      <c r="CK1003" s="65" t="str">
        <f t="shared" si="1622"/>
        <v/>
      </c>
      <c r="CL1003" s="64" t="str">
        <f t="shared" si="1623"/>
        <v/>
      </c>
      <c r="CM1003" s="64" t="str">
        <f t="shared" si="1624"/>
        <v/>
      </c>
      <c r="CN1003" s="65" t="str">
        <f t="shared" si="1625"/>
        <v/>
      </c>
      <c r="CP1003" s="63" t="str">
        <f>IF(BH1003="","",MAX($CP$3:CP1002)+1)</f>
        <v/>
      </c>
      <c r="CQ1003" s="24" t="str">
        <f t="shared" si="1626"/>
        <v/>
      </c>
      <c r="CR1003" s="24" t="str">
        <f t="shared" si="1627"/>
        <v/>
      </c>
      <c r="CS1003" s="24" t="str">
        <f t="shared" si="1628"/>
        <v/>
      </c>
      <c r="CT1003" s="58" t="str">
        <f>IF(BO1003="","",COUNTIF($BO$3:BO1003,BO1003)&amp;"@"&amp;BO1003)</f>
        <v/>
      </c>
      <c r="CU1003" s="16" t="str">
        <f t="shared" si="1566"/>
        <v/>
      </c>
      <c r="CV1003" s="63" t="str">
        <f t="shared" si="1629"/>
        <v/>
      </c>
      <c r="CW1003" s="16" t="str">
        <f t="shared" si="1630"/>
        <v/>
      </c>
      <c r="CX1003" s="16" t="str">
        <f t="shared" si="1631"/>
        <v/>
      </c>
      <c r="CY1003" s="16" t="str">
        <f t="shared" si="1632"/>
        <v/>
      </c>
      <c r="CZ1003" s="85" t="str">
        <f t="shared" si="1633"/>
        <v/>
      </c>
      <c r="DA1003" s="16" t="str">
        <f t="shared" si="1634"/>
        <v/>
      </c>
      <c r="DB1003" s="16" t="str">
        <f t="shared" si="1635"/>
        <v/>
      </c>
      <c r="DC1003" s="28" t="str">
        <f>IF(CP1003="","",$DC$1&amp;(INDEX(価格設定!D$1:XFD$3,ROW(価格設定!$D$3),MATCH($AW1003,価格設定!D$1:XFD$1,1))*100)&amp;"%")</f>
        <v/>
      </c>
      <c r="DD1003" s="28" t="str">
        <f>IF(CP1003="","",$DD$1&amp;(INDEX(価格設定!D$1:XFD$3,ROW(価格設定!$D$2),MATCH($AW1003,価格設定!D$1:XFD$1,1))*100)&amp;"%")</f>
        <v/>
      </c>
      <c r="DE1003" s="29" t="str">
        <f t="shared" si="1636"/>
        <v/>
      </c>
      <c r="DG1003" s="58" t="str">
        <f t="shared" si="1637"/>
        <v/>
      </c>
      <c r="DH1003" s="58" t="str">
        <f t="shared" si="1638"/>
        <v/>
      </c>
      <c r="DI1003" s="58" t="str">
        <f t="shared" si="1639"/>
        <v/>
      </c>
      <c r="DJ1003" s="85" t="str">
        <f t="shared" si="1640"/>
        <v/>
      </c>
      <c r="DL1003" s="58" t="str">
        <f>IF(COUNTIF(DG$3:DG$1048576,DG1003)=COUNTIF($DG$3:$DG1003,DG1003),DG1003,"")</f>
        <v/>
      </c>
      <c r="DM1003" s="85" t="str">
        <f t="shared" si="1641"/>
        <v/>
      </c>
      <c r="DN1003" s="85" t="str">
        <f t="shared" si="1567"/>
        <v/>
      </c>
      <c r="DO1003" s="85" t="str">
        <f t="shared" si="1567"/>
        <v/>
      </c>
      <c r="DP1003" s="303"/>
      <c r="DQ1003" s="17" t="str">
        <f t="shared" si="1568"/>
        <v/>
      </c>
      <c r="DR1003" s="17" t="str">
        <f t="shared" si="1569"/>
        <v/>
      </c>
      <c r="DS1003" s="17" t="str">
        <f t="shared" si="1570"/>
        <v/>
      </c>
      <c r="DU1003" s="16" t="str">
        <f t="shared" si="1642"/>
        <v/>
      </c>
      <c r="DV1003" s="16" t="str">
        <f>IF(DU1003="","",COUNT($DU$3:DU1003))</f>
        <v/>
      </c>
      <c r="DW1003" s="16" t="str">
        <f t="shared" si="1643"/>
        <v/>
      </c>
      <c r="DX1003" s="16" t="str">
        <f t="shared" si="1644"/>
        <v/>
      </c>
      <c r="DY1003" s="16" t="str">
        <f>IF(DZ1003="","",COUNTIF(DZ$3:DZ1003,DZ1003))</f>
        <v/>
      </c>
      <c r="DZ1003" s="16" t="str">
        <f t="shared" si="1645"/>
        <v/>
      </c>
      <c r="EA1003" s="16" t="str">
        <f t="shared" si="1646"/>
        <v/>
      </c>
      <c r="EB1003" s="16" t="str">
        <f t="shared" si="1647"/>
        <v/>
      </c>
      <c r="EC1003" s="16" t="str">
        <f t="shared" si="1648"/>
        <v/>
      </c>
      <c r="ED1003" s="16" t="str">
        <f t="shared" si="1649"/>
        <v/>
      </c>
      <c r="EE1003" s="16" t="str">
        <f t="shared" si="1650"/>
        <v/>
      </c>
      <c r="EF1003" s="16" t="str">
        <f t="shared" si="1651"/>
        <v/>
      </c>
      <c r="EG1003" s="16" t="str">
        <f t="shared" si="1652"/>
        <v/>
      </c>
      <c r="EH1003" s="16" t="str">
        <f t="shared" si="1653"/>
        <v/>
      </c>
      <c r="EI1003" s="16" t="str">
        <f t="shared" si="1654"/>
        <v/>
      </c>
      <c r="EJ1003" s="16" t="str">
        <f t="shared" si="1655"/>
        <v/>
      </c>
      <c r="EK1003" s="16" t="str">
        <f t="shared" si="1656"/>
        <v/>
      </c>
      <c r="EL1003" s="58" t="str">
        <f t="shared" si="1657"/>
        <v/>
      </c>
      <c r="EM1003" s="58" t="str">
        <f>IF(OR($DZ1003="",CR1003=""),IF($EL1003="","",$EL1003),IF(OR(CR1003="なし",CR1003=0),領収書!$H$1,CR1003))</f>
        <v/>
      </c>
      <c r="EN1003" s="58" t="str">
        <f>IF(OR($DZ1003="",CS1003=""),IF($EL1003="","",$EL1003),IF(OR(CS1003="なし",CS1003=0),入力!$EN$1,CS1003))</f>
        <v/>
      </c>
      <c r="EO1003" s="63" t="str">
        <f t="shared" si="1658"/>
        <v/>
      </c>
      <c r="EP1003" s="63" t="str">
        <f t="shared" si="1659"/>
        <v/>
      </c>
      <c r="ER1003" s="16" t="str">
        <f>IF(AND(COUNTIF($ET$3:ET1003,ET1003)=1,ET1003&lt;&gt;""),MAX($ER$3:ER1002)+1,"")</f>
        <v/>
      </c>
      <c r="ES1003" s="16" t="str">
        <f>IF(価格設定!B1005="","",価格設定!B1005)</f>
        <v/>
      </c>
      <c r="ET1003" s="16" t="str">
        <f>IF(価格設定!C1005="","",価格設定!C1005)</f>
        <v/>
      </c>
      <c r="EV1003" s="16" t="str">
        <f t="shared" si="1571"/>
        <v/>
      </c>
      <c r="EW1003" s="16" t="str">
        <f t="shared" si="1660"/>
        <v/>
      </c>
    </row>
    <row r="1004" spans="1:153" ht="30" customHeight="1" x14ac:dyDescent="0.2">
      <c r="A1004" s="225"/>
      <c r="B1004" s="212"/>
      <c r="C1004" s="221"/>
      <c r="D1004" s="164"/>
      <c r="E1004" s="165"/>
      <c r="F1004" s="166"/>
      <c r="G1004" s="167"/>
      <c r="H1004" s="179"/>
      <c r="I1004" s="306"/>
      <c r="J1004" s="169"/>
      <c r="K1004" s="179"/>
      <c r="L1004" s="186"/>
      <c r="M1004" s="186"/>
      <c r="N1004" s="168"/>
      <c r="O1004" s="170"/>
      <c r="P1004" s="212"/>
      <c r="Q1004" s="179" t="str">
        <f>IFERROR(IF(H1004="","",IFERROR(INDEX(価格設定!$B$5:$B$1048576,MATCH(H1004,価格設定!$B$5:$B$1048576,0),0),INDEX(価格設定!$B$5:$B$1048576,MATCH("*"&amp;H1004&amp;"*",価格設定!$B$5:$B$1048576,0),0))),H1004)</f>
        <v/>
      </c>
      <c r="R1004" s="250" t="str">
        <f>IFERROR(IF(Q1004="",IF(K1004="","",K1004),IF(K1004="",IF(INDEX(価格設定!$C$5:$C$1048576,MATCH(Q1004,価格設定!$B$5:$B$1048576,0),0)=0,"",INDEX(価格設定!$C$5:$C$1048576,MATCH(Q1004,価格設定!$B$5:$B$1048576,0),0)),IF(K1004="なし","",K1004))),"")</f>
        <v/>
      </c>
      <c r="S1004" s="308" t="str">
        <f t="shared" si="1572"/>
        <v/>
      </c>
      <c r="T1004" s="126" t="str">
        <f>IFERROR(IF(J1004="",IF(INDEX(価格設定!$E$5:$R$1048576,MATCH($Q1004,価格設定!B$5:B$1048576,0),MATCH($AW1004,価格設定!E$1:X$1,1))=0,"",INDEX(価格設定!$E$5:$R$1048576,MATCH($Q1004,価格設定!B$5:B$1048576,0),MATCH($AW1004,価格設定!E$1:X$1,1))),J1004),"")</f>
        <v/>
      </c>
      <c r="U1004" s="126" t="str">
        <f t="shared" si="1573"/>
        <v/>
      </c>
      <c r="V1004" s="132" t="str">
        <f t="shared" si="1574"/>
        <v/>
      </c>
      <c r="W1004" s="127" t="str">
        <f>IFERROR(IF(OR(T1004="",T1004&lt;0),"",IFERROR(INDEX(価格設定!E$2:X$3,IF(AND(K1004=$K$1,$K$1&lt;&gt;""),ROW(価格設定!$D$3)-1,MATCH(INDEX(価格設定!$D$5:$D$1048576,MATCH(Q1004,価格設定!$B$5:$B$1048576,0),0),価格設定!$D$2:$D$3,0)),MATCH($AW1004,価格設定!E$1:X$1,1)),INDEX(価格設定!E$2:X$2,0,MATCH($AW1004,価格設定!E$1:X$1,1)))),"")</f>
        <v/>
      </c>
      <c r="X1004" s="126" t="str">
        <f t="shared" si="1565"/>
        <v/>
      </c>
      <c r="Y1004" s="128" t="str">
        <f t="shared" si="1575"/>
        <v/>
      </c>
      <c r="Z1004" s="126" t="str">
        <f t="shared" si="1576"/>
        <v/>
      </c>
      <c r="AA1004" s="129" t="str">
        <f t="shared" si="1577"/>
        <v/>
      </c>
      <c r="AB1004" s="126" t="str">
        <f t="shared" si="1578"/>
        <v/>
      </c>
      <c r="AC1004" s="280" t="str">
        <f t="shared" si="1579"/>
        <v/>
      </c>
      <c r="AD1004" s="15"/>
      <c r="AE1004" s="204" t="str">
        <f>IF(AF1004="","",COUNT($AF$3:AF1004))</f>
        <v/>
      </c>
      <c r="AF1004" s="206" t="str">
        <f t="shared" si="1580"/>
        <v/>
      </c>
      <c r="AG1004" s="204" t="str">
        <f t="shared" si="1581"/>
        <v/>
      </c>
      <c r="AH1004" s="204" t="str">
        <f t="shared" si="1582"/>
        <v/>
      </c>
      <c r="AI1004" s="287"/>
      <c r="AJ1004" s="15"/>
      <c r="AK1004" s="138" t="str">
        <f t="shared" si="1583"/>
        <v/>
      </c>
      <c r="AL1004" s="131" t="str">
        <f t="shared" si="1584"/>
        <v/>
      </c>
      <c r="AM1004" s="131" t="str">
        <f t="shared" si="1585"/>
        <v/>
      </c>
      <c r="AN1004" s="313" t="str">
        <f t="shared" si="1586"/>
        <v/>
      </c>
      <c r="AO1004" s="316" t="str">
        <f t="shared" si="1587"/>
        <v/>
      </c>
      <c r="AP1004" s="18"/>
      <c r="AQ1004" s="3" t="str">
        <f>IF(F1004="","",MAX($AQ$3:AQ1003)+1)</f>
        <v/>
      </c>
      <c r="AR1004" s="3" t="str">
        <f>IF(OR(AQ1004="",BB1004=""),"",MAX($AR$3:AR1003)+1)</f>
        <v/>
      </c>
      <c r="AS1004" s="3" t="str">
        <f>IF(CQ1004="","",RANK(CQ1004,CQ$3:CQ$1048576,1)+COUNTIF($CQ$3:CQ1004,CQ1004)-1)</f>
        <v/>
      </c>
      <c r="AT1004" s="21" t="str">
        <f>IF(C1004="",IF(OR(AND($H1004&lt;&gt;"",C1004=""),AND($F1003=$F1004,$AZ1004&lt;&gt;""),COUNTA($H$3:$H$1048576,#REF!,$F$3:$F$1048576)&gt;COUNTA($H$3:$H1004,#REF!,$F$3:$F1004),$AZ1004&lt;&gt;""),INDEX(AT$3:AT$1048576,MATCH(MAX($AQ$3:$AQ1003),$AQ$3:$AQ$1048576,0),0),""),C1004)</f>
        <v/>
      </c>
      <c r="AU1004" s="21" t="str">
        <f>IF(D1004="",IF(OR(AND($H1004&lt;&gt;"",D1004=""),AND($F1003=$F1004,$AZ1004&lt;&gt;""),COUNTA($H$3:$H$1048576,#REF!,$F$3:$F$1048576)&gt;COUNTA($H$3:$H1004,#REF!,$F$3:$F1004),$AZ1004&lt;&gt;""),INDEX(AU$3:AU$1048576,MATCH(MAX($AQ$3:$AQ1003),$AQ$3:$AQ$1048576,0),0),""),D1004)</f>
        <v/>
      </c>
      <c r="AV1004" s="21" t="str">
        <f>IF(E1004="",IF(OR(AND($H1004&lt;&gt;"",E1004=""),AND($F1003=$F1004,$AZ1004&lt;&gt;""),COUNTA($H$3:$H$1048576,#REF!,$F$3:$F$1048576)&gt;COUNTA($H$3:$H1004,#REF!,$F$3:$F1004),$AZ1004&lt;&gt;""),INDEX(AV$3:AV$1048576,MATCH(MAX($AQ$3:$AQ1003),$AQ$3:$AQ$1048576,0),0),""),E1004)</f>
        <v/>
      </c>
      <c r="AW1004" s="24" t="str">
        <f t="shared" si="1588"/>
        <v/>
      </c>
      <c r="AX1004" s="13" t="str">
        <f t="shared" si="1589"/>
        <v/>
      </c>
      <c r="AY1004" s="4" t="str">
        <f t="shared" si="1590"/>
        <v/>
      </c>
      <c r="AZ1004" s="4" t="str">
        <f>IF(AX1004="",IF(OR(AND(H1004&lt;&gt;"",F1004=""),COUNTA($H$3:$H$1048576)&gt;COUNTA($H$3:$H1004)),INDEX(AX$3:AX1004,MATCH(MAX($AQ$3:AQ1004),AQ$3:AQ1004,0),0),""),AX1004)</f>
        <v/>
      </c>
      <c r="BA1004" s="4" t="str">
        <f>IF(AY1004="",IF(AND(H1004&lt;&gt;"",F1004=""),INDEX(AY$3:AY1004,MATCH(MAX($AQ$3:AQ1004),AQ$3:AQ1004,0),0),""),AY1004)</f>
        <v/>
      </c>
      <c r="BB1004" s="82" t="str">
        <f>IF(BC1004="","",RANK(BC1004,BC$3:BC$1048576,1)+COUNTIF($BC$3:BC1004,BC1004)-1)</f>
        <v/>
      </c>
      <c r="BC1004" s="139" t="str">
        <f t="shared" si="1591"/>
        <v/>
      </c>
      <c r="BD1004" s="46" t="str">
        <f t="shared" si="1592"/>
        <v/>
      </c>
      <c r="BE1004" s="46" t="str">
        <f t="shared" si="1593"/>
        <v/>
      </c>
      <c r="BF1004" s="46" t="str">
        <f t="shared" si="1594"/>
        <v/>
      </c>
      <c r="BG1004" s="4" t="str">
        <f t="shared" si="1595"/>
        <v/>
      </c>
      <c r="BH1004" s="180" t="str">
        <f t="shared" si="1596"/>
        <v/>
      </c>
      <c r="BI1004" s="16" t="str">
        <f t="shared" si="1597"/>
        <v/>
      </c>
      <c r="BJ1004" s="52" t="str">
        <f>IF(BI1004="","",IF(W1004="","",IF(AND(K1004=$K$1,$K$1&lt;&gt;""),$BT$2,IFERROR(IF(INDEX(価格設定!$D$5:$D$1048576,MATCH(Q1004,価格設定!$B$5:$B$1048576,0),0)=価格設定!$D$3,$BT$2,$BS$2),$BS$2))))</f>
        <v/>
      </c>
      <c r="BK1004" s="16" t="str">
        <f>IF(BI1004="","",IF(COUNTIF($BI$3:BI1004,BI1004)=1,1,IF(AND(BI1003=BI1004,BH1004=""),BK1003,COUNTIF($BH$3:BH1004,BH1004))))</f>
        <v/>
      </c>
      <c r="BL1004" s="52" t="str">
        <f t="shared" si="1598"/>
        <v/>
      </c>
      <c r="BM1004" s="52" t="str">
        <f t="shared" si="1599"/>
        <v/>
      </c>
      <c r="BN1004" s="119" t="str">
        <f t="shared" si="1600"/>
        <v/>
      </c>
      <c r="BO1004" s="119" t="str">
        <f t="shared" si="1601"/>
        <v/>
      </c>
      <c r="BP1004" s="17" t="str">
        <f t="shared" si="1602"/>
        <v/>
      </c>
      <c r="BQ1004" s="17" t="str">
        <f t="shared" si="1603"/>
        <v/>
      </c>
      <c r="BR1004" s="17" t="str">
        <f>IF(OR(BP1004="",COUNTIF($BO$3:BO1004,BO1004)&lt;&gt;1),"",SUMIF(BO$3:BO$1048576,BO1004,BP$3:BP$1048576))</f>
        <v/>
      </c>
      <c r="BS1004" s="17" t="str">
        <f t="shared" si="1604"/>
        <v/>
      </c>
      <c r="BT1004" s="17" t="str">
        <f t="shared" si="1605"/>
        <v/>
      </c>
      <c r="BU1004" s="17" t="str">
        <f t="shared" si="1606"/>
        <v/>
      </c>
      <c r="BV1004" s="24" t="str">
        <f t="shared" si="1607"/>
        <v/>
      </c>
      <c r="BW1004" s="24" t="str">
        <f t="shared" si="1608"/>
        <v/>
      </c>
      <c r="BX1004" s="24" t="str">
        <f t="shared" si="1609"/>
        <v/>
      </c>
      <c r="BY1004" s="26" t="str">
        <f t="shared" si="1610"/>
        <v/>
      </c>
      <c r="BZ1004" s="26" t="str">
        <f t="shared" si="1611"/>
        <v/>
      </c>
      <c r="CA1004" s="26" t="str">
        <f t="shared" si="1612"/>
        <v/>
      </c>
      <c r="CB1004" s="66" t="str">
        <f t="shared" si="1613"/>
        <v/>
      </c>
      <c r="CC1004" s="65" t="str">
        <f t="shared" si="1614"/>
        <v/>
      </c>
      <c r="CD1004" s="26" t="str">
        <f t="shared" si="1615"/>
        <v/>
      </c>
      <c r="CE1004" s="26" t="str">
        <f t="shared" si="1616"/>
        <v/>
      </c>
      <c r="CF1004" s="193" t="str">
        <f t="shared" si="1617"/>
        <v/>
      </c>
      <c r="CG1004" s="193" t="str">
        <f t="shared" si="1618"/>
        <v/>
      </c>
      <c r="CH1004" s="26" t="str">
        <f t="shared" si="1619"/>
        <v/>
      </c>
      <c r="CI1004" s="26" t="str">
        <f t="shared" si="1620"/>
        <v/>
      </c>
      <c r="CJ1004" s="65" t="str">
        <f t="shared" si="1621"/>
        <v/>
      </c>
      <c r="CK1004" s="65" t="str">
        <f t="shared" si="1622"/>
        <v/>
      </c>
      <c r="CL1004" s="64" t="str">
        <f t="shared" si="1623"/>
        <v/>
      </c>
      <c r="CM1004" s="64" t="str">
        <f t="shared" si="1624"/>
        <v/>
      </c>
      <c r="CN1004" s="65" t="str">
        <f t="shared" si="1625"/>
        <v/>
      </c>
      <c r="CP1004" s="63" t="str">
        <f>IF(BH1004="","",MAX($CP$3:CP1003)+1)</f>
        <v/>
      </c>
      <c r="CQ1004" s="24" t="str">
        <f t="shared" si="1626"/>
        <v/>
      </c>
      <c r="CR1004" s="24" t="str">
        <f t="shared" si="1627"/>
        <v/>
      </c>
      <c r="CS1004" s="24" t="str">
        <f t="shared" si="1628"/>
        <v/>
      </c>
      <c r="CT1004" s="58" t="str">
        <f>IF(BO1004="","",COUNTIF($BO$3:BO1004,BO1004)&amp;"@"&amp;BO1004)</f>
        <v/>
      </c>
      <c r="CU1004" s="16" t="str">
        <f t="shared" si="1566"/>
        <v/>
      </c>
      <c r="CV1004" s="63" t="str">
        <f t="shared" si="1629"/>
        <v/>
      </c>
      <c r="CW1004" s="16" t="str">
        <f t="shared" si="1630"/>
        <v/>
      </c>
      <c r="CX1004" s="16" t="str">
        <f t="shared" si="1631"/>
        <v/>
      </c>
      <c r="CY1004" s="16" t="str">
        <f t="shared" si="1632"/>
        <v/>
      </c>
      <c r="CZ1004" s="85" t="str">
        <f t="shared" si="1633"/>
        <v/>
      </c>
      <c r="DA1004" s="16" t="str">
        <f t="shared" si="1634"/>
        <v/>
      </c>
      <c r="DB1004" s="16" t="str">
        <f t="shared" si="1635"/>
        <v/>
      </c>
      <c r="DC1004" s="28" t="str">
        <f>IF(CP1004="","",$DC$1&amp;(INDEX(価格設定!D$1:XFD$3,ROW(価格設定!$D$3),MATCH($AW1004,価格設定!D$1:XFD$1,1))*100)&amp;"%")</f>
        <v/>
      </c>
      <c r="DD1004" s="28" t="str">
        <f>IF(CP1004="","",$DD$1&amp;(INDEX(価格設定!D$1:XFD$3,ROW(価格設定!$D$2),MATCH($AW1004,価格設定!D$1:XFD$1,1))*100)&amp;"%")</f>
        <v/>
      </c>
      <c r="DE1004" s="29" t="str">
        <f t="shared" si="1636"/>
        <v/>
      </c>
      <c r="DG1004" s="58" t="str">
        <f t="shared" si="1637"/>
        <v/>
      </c>
      <c r="DH1004" s="58" t="str">
        <f t="shared" si="1638"/>
        <v/>
      </c>
      <c r="DI1004" s="58" t="str">
        <f t="shared" si="1639"/>
        <v/>
      </c>
      <c r="DJ1004" s="85" t="str">
        <f t="shared" si="1640"/>
        <v/>
      </c>
      <c r="DL1004" s="58" t="str">
        <f>IF(COUNTIF(DG$3:DG$1048576,DG1004)=COUNTIF($DG$3:$DG1004,DG1004),DG1004,"")</f>
        <v/>
      </c>
      <c r="DM1004" s="85" t="str">
        <f t="shared" si="1641"/>
        <v/>
      </c>
      <c r="DN1004" s="85" t="str">
        <f t="shared" si="1567"/>
        <v/>
      </c>
      <c r="DO1004" s="85" t="str">
        <f t="shared" si="1567"/>
        <v/>
      </c>
      <c r="DP1004" s="303"/>
      <c r="DQ1004" s="17" t="str">
        <f t="shared" si="1568"/>
        <v/>
      </c>
      <c r="DR1004" s="17" t="str">
        <f t="shared" si="1569"/>
        <v/>
      </c>
      <c r="DS1004" s="17" t="str">
        <f t="shared" si="1570"/>
        <v/>
      </c>
      <c r="DU1004" s="16" t="str">
        <f t="shared" si="1642"/>
        <v/>
      </c>
      <c r="DV1004" s="16" t="str">
        <f>IF(DU1004="","",COUNT($DU$3:DU1004))</f>
        <v/>
      </c>
      <c r="DW1004" s="16" t="str">
        <f t="shared" si="1643"/>
        <v/>
      </c>
      <c r="DX1004" s="16" t="str">
        <f t="shared" si="1644"/>
        <v/>
      </c>
      <c r="DY1004" s="16" t="str">
        <f>IF(DZ1004="","",COUNTIF(DZ$3:DZ1004,DZ1004))</f>
        <v/>
      </c>
      <c r="DZ1004" s="16" t="str">
        <f t="shared" si="1645"/>
        <v/>
      </c>
      <c r="EA1004" s="16" t="str">
        <f t="shared" si="1646"/>
        <v/>
      </c>
      <c r="EB1004" s="16" t="str">
        <f t="shared" si="1647"/>
        <v/>
      </c>
      <c r="EC1004" s="16" t="str">
        <f t="shared" si="1648"/>
        <v/>
      </c>
      <c r="ED1004" s="16" t="str">
        <f t="shared" si="1649"/>
        <v/>
      </c>
      <c r="EE1004" s="16" t="str">
        <f t="shared" si="1650"/>
        <v/>
      </c>
      <c r="EF1004" s="16" t="str">
        <f t="shared" si="1651"/>
        <v/>
      </c>
      <c r="EG1004" s="16" t="str">
        <f t="shared" si="1652"/>
        <v/>
      </c>
      <c r="EH1004" s="16" t="str">
        <f t="shared" si="1653"/>
        <v/>
      </c>
      <c r="EI1004" s="16" t="str">
        <f t="shared" si="1654"/>
        <v/>
      </c>
      <c r="EJ1004" s="16" t="str">
        <f t="shared" si="1655"/>
        <v/>
      </c>
      <c r="EK1004" s="16" t="str">
        <f t="shared" si="1656"/>
        <v/>
      </c>
      <c r="EL1004" s="58" t="str">
        <f t="shared" si="1657"/>
        <v/>
      </c>
      <c r="EM1004" s="58" t="str">
        <f>IF(OR($DZ1004="",CR1004=""),IF($EL1004="","",$EL1004),IF(OR(CR1004="なし",CR1004=0),領収書!$H$1,CR1004))</f>
        <v/>
      </c>
      <c r="EN1004" s="58" t="str">
        <f>IF(OR($DZ1004="",CS1004=""),IF($EL1004="","",$EL1004),IF(OR(CS1004="なし",CS1004=0),入力!$EN$1,CS1004))</f>
        <v/>
      </c>
      <c r="EO1004" s="63" t="str">
        <f t="shared" si="1658"/>
        <v/>
      </c>
      <c r="EP1004" s="63" t="str">
        <f t="shared" si="1659"/>
        <v/>
      </c>
      <c r="ER1004" s="16" t="str">
        <f>IF(AND(COUNTIF($ET$3:ET1004,ET1004)=1,ET1004&lt;&gt;""),MAX($ER$3:ER1003)+1,"")</f>
        <v/>
      </c>
      <c r="ES1004" s="16" t="str">
        <f>IF(価格設定!B1006="","",価格設定!B1006)</f>
        <v/>
      </c>
      <c r="ET1004" s="16" t="str">
        <f>IF(価格設定!C1006="","",価格設定!C1006)</f>
        <v/>
      </c>
      <c r="EV1004" s="16" t="str">
        <f t="shared" si="1571"/>
        <v/>
      </c>
      <c r="EW1004" s="16" t="str">
        <f t="shared" si="1660"/>
        <v/>
      </c>
    </row>
  </sheetData>
  <sheetProtection selectLockedCells="1"/>
  <mergeCells count="1">
    <mergeCell ref="C1:E1"/>
  </mergeCells>
  <phoneticPr fontId="1"/>
  <conditionalFormatting sqref="B3:AC1004">
    <cfRule type="expression" dxfId="13" priority="414">
      <formula>$EP3&lt;&gt;""</formula>
    </cfRule>
    <cfRule type="expression" dxfId="12" priority="415">
      <formula>AND($BI3&lt;&gt;"",COUNTIF($BI3,"*"&amp;$F$1&amp;"*"),$F$1&lt;&gt;"")</formula>
    </cfRule>
    <cfRule type="expression" dxfId="11" priority="523">
      <formula>$AU3&lt;&gt;$AU4</formula>
    </cfRule>
    <cfRule type="expression" dxfId="10" priority="524">
      <formula>$BO3=$BO4</formula>
    </cfRule>
    <cfRule type="expression" dxfId="9" priority="525">
      <formula>AND($AV3&lt;&gt;"",COUNTA($C3:$O3)=0)</formula>
    </cfRule>
  </conditionalFormatting>
  <conditionalFormatting sqref="F3:F1004 L3:M1004">
    <cfRule type="expression" dxfId="8" priority="468">
      <formula>F3="なし"</formula>
    </cfRule>
  </conditionalFormatting>
  <conditionalFormatting sqref="F3:F1004">
    <cfRule type="expression" dxfId="7" priority="516">
      <formula>AND($BO3=$BO4,$BO3&lt;&gt;"")</formula>
    </cfRule>
  </conditionalFormatting>
  <conditionalFormatting sqref="L3:M1004">
    <cfRule type="expression" dxfId="6" priority="65">
      <formula>AND(L3=0,L3&lt;&gt;"")</formula>
    </cfRule>
  </conditionalFormatting>
  <conditionalFormatting sqref="L3:P1004">
    <cfRule type="expression" dxfId="5" priority="522">
      <formula>$F3&lt;&gt;""</formula>
    </cfRule>
  </conditionalFormatting>
  <conditionalFormatting sqref="O3:O1004 AA3:AA1004">
    <cfRule type="expression" dxfId="4" priority="470">
      <formula>AND($O$1&lt;&gt;"",$O3=$O$1)</formula>
    </cfRule>
  </conditionalFormatting>
  <conditionalFormatting sqref="AE3:AI1004">
    <cfRule type="expression" dxfId="3" priority="7">
      <formula>$AF3&lt;&gt;""</formula>
    </cfRule>
    <cfRule type="expression" dxfId="2" priority="8">
      <formula>$AF3=""</formula>
    </cfRule>
  </conditionalFormatting>
  <conditionalFormatting sqref="AK3:AO1004">
    <cfRule type="expression" dxfId="1" priority="526">
      <formula>AND($AW3&lt;&gt;"",$AK3="")</formula>
    </cfRule>
    <cfRule type="expression" dxfId="0" priority="527">
      <formula>$AK3=""</formula>
    </cfRule>
  </conditionalFormatting>
  <dataValidations count="1">
    <dataValidation type="list" allowBlank="1" showInputMessage="1" showErrorMessage="1" sqref="N3:N1004" xr:uid="{72ABBB8F-915B-4CB1-BB09-B869F86A2ACC}">
      <formula1>$EY$3:$EY$8</formula1>
    </dataValidation>
  </dataValidations>
  <printOptions horizontalCentered="1"/>
  <pageMargins left="0.78740157480314965" right="0.39370078740157483" top="0.39370078740157483" bottom="0.39370078740157483" header="0" footer="0"/>
  <pageSetup paperSize="9" scale="82" orientation="landscape" horizontalDpi="300" verticalDpi="300" r:id="rId1"/>
  <ignoredErrors>
    <ignoredError sqref="Q3:Q10 Q11:Q100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価格設定</vt:lpstr>
      <vt:lpstr>税抜込計算</vt:lpstr>
      <vt:lpstr>履歴検索</vt:lpstr>
      <vt:lpstr>領収書</vt:lpstr>
      <vt:lpstr>入力</vt:lpstr>
      <vt:lpstr>履歴検索!Print_Area</vt:lpstr>
      <vt:lpstr>領収書!Print_Area</vt:lpstr>
      <vt:lpstr>入力!Print_Titles</vt:lpstr>
      <vt:lpstr>履歴検索!Print_Titles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2006-09-13T11:12:02Z</dcterms:created>
  <dcterms:modified xsi:type="dcterms:W3CDTF">2025-04-19T01:49:46Z</dcterms:modified>
</cp:coreProperties>
</file>